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g/Dropbox (Weizmann Institute)/Jonathan_with_Itay/Paper 2 EFFs/"/>
    </mc:Choice>
  </mc:AlternateContent>
  <xr:revisionPtr revIDLastSave="0" documentId="13_ncr:1_{55BB3D00-632A-CC4D-B0C8-C6F184DCE57A}" xr6:coauthVersionLast="45" xr6:coauthVersionMax="45" xr10:uidLastSave="{00000000-0000-0000-0000-000000000000}"/>
  <bookViews>
    <workbookView xWindow="0" yWindow="460" windowWidth="27880" windowHeight="17540" tabRatio="768" firstSheet="5" activeTab="12" xr2:uid="{00000000-000D-0000-FFFF-FFFF00000000}"/>
  </bookViews>
  <sheets>
    <sheet name="C-beta-plot" sheetId="15" r:id="rId1"/>
    <sheet name="H-beta-plot" sheetId="16" r:id="rId2"/>
    <sheet name="CH-beta-plot" sheetId="17" r:id="rId3"/>
    <sheet name="CH-alpha-plot" sheetId="20" r:id="rId4"/>
    <sheet name="Delta-plot" sheetId="18" r:id="rId5"/>
    <sheet name="gamma-plot" sheetId="22" r:id="rId6"/>
    <sheet name="Delta-DD-plot" sheetId="26" r:id="rId7"/>
    <sheet name="gamma-DD-plot" sheetId="27" r:id="rId8"/>
    <sheet name="small mol comp" sheetId="14" r:id="rId9"/>
    <sheet name="d-beta" sheetId="5" r:id="rId10"/>
    <sheet name="Delta" sheetId="9" r:id="rId11"/>
    <sheet name="Delta D-D" sheetId="25" r:id="rId12"/>
    <sheet name="d-alpha" sheetId="7" r:id="rId13"/>
    <sheet name="13c-alpha" sheetId="6" r:id="rId14"/>
    <sheet name="13c-beta" sheetId="3" r:id="rId15"/>
    <sheet name="Sheet2" sheetId="23" r:id="rId16"/>
    <sheet name="Wang 2015" sheetId="24" r:id="rId17"/>
    <sheet name="Sheet1" sheetId="21" r:id="rId18"/>
  </sheets>
  <externalReferences>
    <externalReference r:id="rId19"/>
    <externalReference r:id="rId20"/>
    <externalReference r:id="rId21"/>
    <externalReference r:id="rId2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5" i="7" l="1"/>
  <c r="S20" i="7"/>
  <c r="AR4" i="25"/>
  <c r="AQ4" i="25"/>
  <c r="AW4" i="25"/>
  <c r="AU4" i="25"/>
  <c r="AT4" i="25"/>
  <c r="AS4" i="25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5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27" i="7"/>
  <c r="L28" i="7"/>
  <c r="L29" i="7"/>
  <c r="L30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5" i="7"/>
  <c r="BP4" i="9"/>
  <c r="D5" i="7"/>
  <c r="D20" i="7"/>
  <c r="AQ18" i="25"/>
  <c r="CF4" i="9" l="1"/>
  <c r="AC5" i="9" l="1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BD5" i="9"/>
  <c r="BE5" i="9"/>
  <c r="BF5" i="9"/>
  <c r="BG5" i="9"/>
  <c r="BH5" i="9"/>
  <c r="BI5" i="9"/>
  <c r="BJ5" i="9"/>
  <c r="BK5" i="9"/>
  <c r="BL5" i="9"/>
  <c r="BM5" i="9"/>
  <c r="BN5" i="9"/>
  <c r="BD6" i="9"/>
  <c r="BE6" i="9"/>
  <c r="BF6" i="9"/>
  <c r="BG6" i="9"/>
  <c r="BH6" i="9"/>
  <c r="BI6" i="9"/>
  <c r="BJ6" i="9"/>
  <c r="BK6" i="9"/>
  <c r="BL6" i="9"/>
  <c r="BM6" i="9"/>
  <c r="BN6" i="9"/>
  <c r="BD7" i="9"/>
  <c r="BE7" i="9"/>
  <c r="BF7" i="9"/>
  <c r="BG7" i="9"/>
  <c r="BH7" i="9"/>
  <c r="BI7" i="9"/>
  <c r="BJ7" i="9"/>
  <c r="BK7" i="9"/>
  <c r="BL7" i="9"/>
  <c r="BM7" i="9"/>
  <c r="BN7" i="9"/>
  <c r="BD8" i="9"/>
  <c r="BE8" i="9"/>
  <c r="BF8" i="9"/>
  <c r="BG8" i="9"/>
  <c r="BH8" i="9"/>
  <c r="BI8" i="9"/>
  <c r="BJ8" i="9"/>
  <c r="BK8" i="9"/>
  <c r="BL8" i="9"/>
  <c r="BM8" i="9"/>
  <c r="BN8" i="9"/>
  <c r="BD9" i="9"/>
  <c r="BE9" i="9"/>
  <c r="BF9" i="9"/>
  <c r="BG9" i="9"/>
  <c r="BH9" i="9"/>
  <c r="BI9" i="9"/>
  <c r="BJ9" i="9"/>
  <c r="BK9" i="9"/>
  <c r="BL9" i="9"/>
  <c r="BM9" i="9"/>
  <c r="BN9" i="9"/>
  <c r="BD10" i="9"/>
  <c r="BE10" i="9"/>
  <c r="BF10" i="9"/>
  <c r="BG10" i="9"/>
  <c r="BH10" i="9"/>
  <c r="BI10" i="9"/>
  <c r="BJ10" i="9"/>
  <c r="BK10" i="9"/>
  <c r="BL10" i="9"/>
  <c r="BM10" i="9"/>
  <c r="BN10" i="9"/>
  <c r="BD11" i="9"/>
  <c r="BE11" i="9"/>
  <c r="BF11" i="9"/>
  <c r="BG11" i="9"/>
  <c r="BH11" i="9"/>
  <c r="BI11" i="9"/>
  <c r="BJ11" i="9"/>
  <c r="BK11" i="9"/>
  <c r="BL11" i="9"/>
  <c r="BM11" i="9"/>
  <c r="BN11" i="9"/>
  <c r="BD12" i="9"/>
  <c r="BE12" i="9"/>
  <c r="BF12" i="9"/>
  <c r="BG12" i="9"/>
  <c r="BH12" i="9"/>
  <c r="BI12" i="9"/>
  <c r="BJ12" i="9"/>
  <c r="BK12" i="9"/>
  <c r="BL12" i="9"/>
  <c r="BM12" i="9"/>
  <c r="BN12" i="9"/>
  <c r="BD13" i="9"/>
  <c r="BE13" i="9"/>
  <c r="BF13" i="9"/>
  <c r="BG13" i="9"/>
  <c r="BH13" i="9"/>
  <c r="BI13" i="9"/>
  <c r="BJ13" i="9"/>
  <c r="BK13" i="9"/>
  <c r="BL13" i="9"/>
  <c r="BM13" i="9"/>
  <c r="BN13" i="9"/>
  <c r="BD14" i="9"/>
  <c r="BE14" i="9"/>
  <c r="BF14" i="9"/>
  <c r="BG14" i="9"/>
  <c r="BH14" i="9"/>
  <c r="BI14" i="9"/>
  <c r="BJ14" i="9"/>
  <c r="BK14" i="9"/>
  <c r="BL14" i="9"/>
  <c r="BM14" i="9"/>
  <c r="BN14" i="9"/>
  <c r="BD15" i="9"/>
  <c r="BE15" i="9"/>
  <c r="BF15" i="9"/>
  <c r="BG15" i="9"/>
  <c r="BH15" i="9"/>
  <c r="BI15" i="9"/>
  <c r="BJ15" i="9"/>
  <c r="BK15" i="9"/>
  <c r="BL15" i="9"/>
  <c r="BM15" i="9"/>
  <c r="BN15" i="9"/>
  <c r="BD16" i="9"/>
  <c r="BE16" i="9"/>
  <c r="BF16" i="9"/>
  <c r="BG16" i="9"/>
  <c r="BH16" i="9"/>
  <c r="BI16" i="9"/>
  <c r="BJ16" i="9"/>
  <c r="BK16" i="9"/>
  <c r="BL16" i="9"/>
  <c r="BM16" i="9"/>
  <c r="BN16" i="9"/>
  <c r="BD17" i="9"/>
  <c r="BE17" i="9"/>
  <c r="BF17" i="9"/>
  <c r="BG17" i="9"/>
  <c r="BH17" i="9"/>
  <c r="BI17" i="9"/>
  <c r="BJ17" i="9"/>
  <c r="BK17" i="9"/>
  <c r="BL17" i="9"/>
  <c r="BM17" i="9"/>
  <c r="BN17" i="9"/>
  <c r="BD18" i="9"/>
  <c r="BE18" i="9"/>
  <c r="BF18" i="9"/>
  <c r="BG18" i="9"/>
  <c r="BH18" i="9"/>
  <c r="BI18" i="9"/>
  <c r="BJ18" i="9"/>
  <c r="BK18" i="9"/>
  <c r="BL18" i="9"/>
  <c r="BM18" i="9"/>
  <c r="BN18" i="9"/>
  <c r="BD19" i="9"/>
  <c r="BE19" i="9"/>
  <c r="BF19" i="9"/>
  <c r="BG19" i="9"/>
  <c r="BH19" i="9"/>
  <c r="BI19" i="9"/>
  <c r="BJ19" i="9"/>
  <c r="BK19" i="9"/>
  <c r="BL19" i="9"/>
  <c r="BM19" i="9"/>
  <c r="BN19" i="9"/>
  <c r="BD20" i="9"/>
  <c r="BE20" i="9"/>
  <c r="BF20" i="9"/>
  <c r="BG20" i="9"/>
  <c r="BH20" i="9"/>
  <c r="BI20" i="9"/>
  <c r="BJ20" i="9"/>
  <c r="BK20" i="9"/>
  <c r="BL20" i="9"/>
  <c r="BM20" i="9"/>
  <c r="BN20" i="9"/>
  <c r="BD21" i="9"/>
  <c r="BE21" i="9"/>
  <c r="BF21" i="9"/>
  <c r="BG21" i="9"/>
  <c r="BH21" i="9"/>
  <c r="BI21" i="9"/>
  <c r="BJ21" i="9"/>
  <c r="BK21" i="9"/>
  <c r="BL21" i="9"/>
  <c r="BM21" i="9"/>
  <c r="BN21" i="9"/>
  <c r="BD22" i="9"/>
  <c r="BE22" i="9"/>
  <c r="BF22" i="9"/>
  <c r="BG22" i="9"/>
  <c r="BH22" i="9"/>
  <c r="BI22" i="9"/>
  <c r="BJ22" i="9"/>
  <c r="BK22" i="9"/>
  <c r="BL22" i="9"/>
  <c r="BM22" i="9"/>
  <c r="BN22" i="9"/>
  <c r="BD23" i="9"/>
  <c r="BE23" i="9"/>
  <c r="BF23" i="9"/>
  <c r="BG23" i="9"/>
  <c r="BH23" i="9"/>
  <c r="BI23" i="9"/>
  <c r="BJ23" i="9"/>
  <c r="BK23" i="9"/>
  <c r="BL23" i="9"/>
  <c r="BM23" i="9"/>
  <c r="BN23" i="9"/>
  <c r="BD24" i="9"/>
  <c r="BE24" i="9"/>
  <c r="BF24" i="9"/>
  <c r="BG24" i="9"/>
  <c r="BH24" i="9"/>
  <c r="BI24" i="9"/>
  <c r="BJ24" i="9"/>
  <c r="BK24" i="9"/>
  <c r="BL24" i="9"/>
  <c r="BM24" i="9"/>
  <c r="BN24" i="9"/>
  <c r="BD25" i="9"/>
  <c r="BE25" i="9"/>
  <c r="BF25" i="9"/>
  <c r="BG25" i="9"/>
  <c r="BH25" i="9"/>
  <c r="BI25" i="9"/>
  <c r="BJ25" i="9"/>
  <c r="BK25" i="9"/>
  <c r="BL25" i="9"/>
  <c r="BM25" i="9"/>
  <c r="BN25" i="9"/>
  <c r="BD26" i="9"/>
  <c r="BE26" i="9"/>
  <c r="BF26" i="9"/>
  <c r="BG26" i="9"/>
  <c r="BH26" i="9"/>
  <c r="BI26" i="9"/>
  <c r="BJ26" i="9"/>
  <c r="BK26" i="9"/>
  <c r="BL26" i="9"/>
  <c r="BM26" i="9"/>
  <c r="BN26" i="9"/>
  <c r="BD27" i="9"/>
  <c r="BE27" i="9"/>
  <c r="BF27" i="9"/>
  <c r="BG27" i="9"/>
  <c r="BH27" i="9"/>
  <c r="BI27" i="9"/>
  <c r="BJ27" i="9"/>
  <c r="BK27" i="9"/>
  <c r="BL27" i="9"/>
  <c r="BM27" i="9"/>
  <c r="BN27" i="9"/>
  <c r="BD28" i="9"/>
  <c r="BE28" i="9"/>
  <c r="BF28" i="9"/>
  <c r="BG28" i="9"/>
  <c r="BH28" i="9"/>
  <c r="BI28" i="9"/>
  <c r="BJ28" i="9"/>
  <c r="BK28" i="9"/>
  <c r="BL28" i="9"/>
  <c r="BM28" i="9"/>
  <c r="BN28" i="9"/>
  <c r="BD29" i="9"/>
  <c r="BE29" i="9"/>
  <c r="BF29" i="9"/>
  <c r="BG29" i="9"/>
  <c r="BH29" i="9"/>
  <c r="BI29" i="9"/>
  <c r="BJ29" i="9"/>
  <c r="BK29" i="9"/>
  <c r="BL29" i="9"/>
  <c r="BM29" i="9"/>
  <c r="BN29" i="9"/>
  <c r="BD30" i="9"/>
  <c r="BE30" i="9"/>
  <c r="BF30" i="9"/>
  <c r="BG30" i="9"/>
  <c r="BH30" i="9"/>
  <c r="BI30" i="9"/>
  <c r="BJ30" i="9"/>
  <c r="BK30" i="9"/>
  <c r="BL30" i="9"/>
  <c r="BM30" i="9"/>
  <c r="BN30" i="9"/>
  <c r="BD31" i="9"/>
  <c r="BE31" i="9"/>
  <c r="BF31" i="9"/>
  <c r="BG31" i="9"/>
  <c r="BH31" i="9"/>
  <c r="BI31" i="9"/>
  <c r="BJ31" i="9"/>
  <c r="BK31" i="9"/>
  <c r="BL31" i="9"/>
  <c r="BM31" i="9"/>
  <c r="BN31" i="9"/>
  <c r="BD32" i="9"/>
  <c r="BE32" i="9"/>
  <c r="BF32" i="9"/>
  <c r="BG32" i="9"/>
  <c r="BH32" i="9"/>
  <c r="BI32" i="9"/>
  <c r="BJ32" i="9"/>
  <c r="BK32" i="9"/>
  <c r="BL32" i="9"/>
  <c r="BM32" i="9"/>
  <c r="BN32" i="9"/>
  <c r="BD33" i="9"/>
  <c r="BE33" i="9"/>
  <c r="BF33" i="9"/>
  <c r="BG33" i="9"/>
  <c r="BH33" i="9"/>
  <c r="BI33" i="9"/>
  <c r="BJ33" i="9"/>
  <c r="BK33" i="9"/>
  <c r="BL33" i="9"/>
  <c r="BM33" i="9"/>
  <c r="BN33" i="9"/>
  <c r="BD34" i="9"/>
  <c r="BE34" i="9"/>
  <c r="BF34" i="9"/>
  <c r="BG34" i="9"/>
  <c r="BH34" i="9"/>
  <c r="BI34" i="9"/>
  <c r="BJ34" i="9"/>
  <c r="BK34" i="9"/>
  <c r="BL34" i="9"/>
  <c r="BM34" i="9"/>
  <c r="BN34" i="9"/>
  <c r="BD35" i="9"/>
  <c r="BE35" i="9"/>
  <c r="BF35" i="9"/>
  <c r="BG35" i="9"/>
  <c r="BH35" i="9"/>
  <c r="BI35" i="9"/>
  <c r="BJ35" i="9"/>
  <c r="BK35" i="9"/>
  <c r="BL35" i="9"/>
  <c r="BM35" i="9"/>
  <c r="BN35" i="9"/>
  <c r="BD36" i="9"/>
  <c r="BE36" i="9"/>
  <c r="BF36" i="9"/>
  <c r="BG36" i="9"/>
  <c r="BH36" i="9"/>
  <c r="BI36" i="9"/>
  <c r="BJ36" i="9"/>
  <c r="BK36" i="9"/>
  <c r="BL36" i="9"/>
  <c r="BM36" i="9"/>
  <c r="BN36" i="9"/>
  <c r="BD37" i="9"/>
  <c r="BE37" i="9"/>
  <c r="BF37" i="9"/>
  <c r="BG37" i="9"/>
  <c r="BH37" i="9"/>
  <c r="BI37" i="9"/>
  <c r="BJ37" i="9"/>
  <c r="BK37" i="9"/>
  <c r="BL37" i="9"/>
  <c r="BM37" i="9"/>
  <c r="BN37" i="9"/>
  <c r="BD38" i="9"/>
  <c r="BE38" i="9"/>
  <c r="BF38" i="9"/>
  <c r="BG38" i="9"/>
  <c r="BH38" i="9"/>
  <c r="BI38" i="9"/>
  <c r="BJ38" i="9"/>
  <c r="BK38" i="9"/>
  <c r="BL38" i="9"/>
  <c r="BM38" i="9"/>
  <c r="BN38" i="9"/>
  <c r="BD39" i="9"/>
  <c r="BE39" i="9"/>
  <c r="BF39" i="9"/>
  <c r="BG39" i="9"/>
  <c r="BH39" i="9"/>
  <c r="BI39" i="9"/>
  <c r="BJ39" i="9"/>
  <c r="BK39" i="9"/>
  <c r="BL39" i="9"/>
  <c r="BM39" i="9"/>
  <c r="BN39" i="9"/>
  <c r="BD40" i="9"/>
  <c r="BE40" i="9"/>
  <c r="BF40" i="9"/>
  <c r="BG40" i="9"/>
  <c r="BH40" i="9"/>
  <c r="BI40" i="9"/>
  <c r="BJ40" i="9"/>
  <c r="BK40" i="9"/>
  <c r="BL40" i="9"/>
  <c r="BM40" i="9"/>
  <c r="BN40" i="9"/>
  <c r="BD41" i="9"/>
  <c r="BE41" i="9"/>
  <c r="BF41" i="9"/>
  <c r="BG41" i="9"/>
  <c r="BH41" i="9"/>
  <c r="BI41" i="9"/>
  <c r="BJ41" i="9"/>
  <c r="BK41" i="9"/>
  <c r="BL41" i="9"/>
  <c r="BM41" i="9"/>
  <c r="BN41" i="9"/>
  <c r="BD42" i="9"/>
  <c r="BE42" i="9"/>
  <c r="BF42" i="9"/>
  <c r="BG42" i="9"/>
  <c r="BH42" i="9"/>
  <c r="BI42" i="9"/>
  <c r="BJ42" i="9"/>
  <c r="BK42" i="9"/>
  <c r="BL42" i="9"/>
  <c r="BM42" i="9"/>
  <c r="BN42" i="9"/>
  <c r="BD43" i="9"/>
  <c r="BE43" i="9"/>
  <c r="BF43" i="9"/>
  <c r="BG43" i="9"/>
  <c r="BH43" i="9"/>
  <c r="BI43" i="9"/>
  <c r="BJ43" i="9"/>
  <c r="BK43" i="9"/>
  <c r="BL43" i="9"/>
  <c r="BM43" i="9"/>
  <c r="BN43" i="9"/>
  <c r="BD44" i="9"/>
  <c r="BE44" i="9"/>
  <c r="BF44" i="9"/>
  <c r="BG44" i="9"/>
  <c r="BH44" i="9"/>
  <c r="BI44" i="9"/>
  <c r="BJ44" i="9"/>
  <c r="BK44" i="9"/>
  <c r="BL44" i="9"/>
  <c r="BM44" i="9"/>
  <c r="BN44" i="9"/>
  <c r="BD45" i="9"/>
  <c r="BE45" i="9"/>
  <c r="BF45" i="9"/>
  <c r="BG45" i="9"/>
  <c r="BH45" i="9"/>
  <c r="BI45" i="9"/>
  <c r="BJ45" i="9"/>
  <c r="BK45" i="9"/>
  <c r="BL45" i="9"/>
  <c r="BM45" i="9"/>
  <c r="BN45" i="9"/>
  <c r="BD46" i="9"/>
  <c r="BE46" i="9"/>
  <c r="BF46" i="9"/>
  <c r="BG46" i="9"/>
  <c r="BH46" i="9"/>
  <c r="BI46" i="9"/>
  <c r="BJ46" i="9"/>
  <c r="BK46" i="9"/>
  <c r="BL46" i="9"/>
  <c r="BM46" i="9"/>
  <c r="BN46" i="9"/>
  <c r="BD47" i="9"/>
  <c r="BE47" i="9"/>
  <c r="BF47" i="9"/>
  <c r="BG47" i="9"/>
  <c r="BH47" i="9"/>
  <c r="BI47" i="9"/>
  <c r="BJ47" i="9"/>
  <c r="BK47" i="9"/>
  <c r="BL47" i="9"/>
  <c r="BM47" i="9"/>
  <c r="BN47" i="9"/>
  <c r="BD48" i="9"/>
  <c r="BE48" i="9"/>
  <c r="BF48" i="9"/>
  <c r="BG48" i="9"/>
  <c r="BH48" i="9"/>
  <c r="BI48" i="9"/>
  <c r="BJ48" i="9"/>
  <c r="BK48" i="9"/>
  <c r="BL48" i="9"/>
  <c r="BM48" i="9"/>
  <c r="BN48" i="9"/>
  <c r="BD49" i="9"/>
  <c r="BE49" i="9"/>
  <c r="BF49" i="9"/>
  <c r="BG49" i="9"/>
  <c r="BH49" i="9"/>
  <c r="BI49" i="9"/>
  <c r="BJ49" i="9"/>
  <c r="BK49" i="9"/>
  <c r="BL49" i="9"/>
  <c r="BM49" i="9"/>
  <c r="BN49" i="9"/>
  <c r="BD50" i="9"/>
  <c r="BE50" i="9"/>
  <c r="BF50" i="9"/>
  <c r="BG50" i="9"/>
  <c r="BH50" i="9"/>
  <c r="BI50" i="9"/>
  <c r="BJ50" i="9"/>
  <c r="BK50" i="9"/>
  <c r="BL50" i="9"/>
  <c r="BM50" i="9"/>
  <c r="BN50" i="9"/>
  <c r="BD51" i="9"/>
  <c r="BE51" i="9"/>
  <c r="BF51" i="9"/>
  <c r="BG51" i="9"/>
  <c r="BH51" i="9"/>
  <c r="BI51" i="9"/>
  <c r="BJ51" i="9"/>
  <c r="BK51" i="9"/>
  <c r="BL51" i="9"/>
  <c r="BM51" i="9"/>
  <c r="BN51" i="9"/>
  <c r="BD52" i="9"/>
  <c r="BE52" i="9"/>
  <c r="BF52" i="9"/>
  <c r="BG52" i="9"/>
  <c r="BH52" i="9"/>
  <c r="BI52" i="9"/>
  <c r="BJ52" i="9"/>
  <c r="BK52" i="9"/>
  <c r="BL52" i="9"/>
  <c r="BM52" i="9"/>
  <c r="BN52" i="9"/>
  <c r="BD53" i="9"/>
  <c r="BE53" i="9"/>
  <c r="BF53" i="9"/>
  <c r="BG53" i="9"/>
  <c r="BH53" i="9"/>
  <c r="BI53" i="9"/>
  <c r="BJ53" i="9"/>
  <c r="BK53" i="9"/>
  <c r="BL53" i="9"/>
  <c r="BM53" i="9"/>
  <c r="BN53" i="9"/>
  <c r="BD54" i="9"/>
  <c r="BE54" i="9"/>
  <c r="BF54" i="9"/>
  <c r="BG54" i="9"/>
  <c r="BH54" i="9"/>
  <c r="BI54" i="9"/>
  <c r="BJ54" i="9"/>
  <c r="BK54" i="9"/>
  <c r="BL54" i="9"/>
  <c r="BM54" i="9"/>
  <c r="BN54" i="9"/>
  <c r="BD55" i="9"/>
  <c r="BE55" i="9"/>
  <c r="BF55" i="9"/>
  <c r="BG55" i="9"/>
  <c r="BH55" i="9"/>
  <c r="BI55" i="9"/>
  <c r="BJ55" i="9"/>
  <c r="BK55" i="9"/>
  <c r="BL55" i="9"/>
  <c r="BM55" i="9"/>
  <c r="BN55" i="9"/>
  <c r="BD56" i="9"/>
  <c r="BE56" i="9"/>
  <c r="BF56" i="9"/>
  <c r="BG56" i="9"/>
  <c r="BH56" i="9"/>
  <c r="BI56" i="9"/>
  <c r="BJ56" i="9"/>
  <c r="BK56" i="9"/>
  <c r="BL56" i="9"/>
  <c r="BM56" i="9"/>
  <c r="BN56" i="9"/>
  <c r="BD57" i="9"/>
  <c r="BE57" i="9"/>
  <c r="BF57" i="9"/>
  <c r="BG57" i="9"/>
  <c r="BH57" i="9"/>
  <c r="BI57" i="9"/>
  <c r="BJ57" i="9"/>
  <c r="BK57" i="9"/>
  <c r="BL57" i="9"/>
  <c r="BM57" i="9"/>
  <c r="BN57" i="9"/>
  <c r="BD58" i="9"/>
  <c r="BE58" i="9"/>
  <c r="BF58" i="9"/>
  <c r="BG58" i="9"/>
  <c r="BH58" i="9"/>
  <c r="BI58" i="9"/>
  <c r="BJ58" i="9"/>
  <c r="BK58" i="9"/>
  <c r="BL58" i="9"/>
  <c r="BM58" i="9"/>
  <c r="BN58" i="9"/>
  <c r="BD59" i="9"/>
  <c r="BE59" i="9"/>
  <c r="BF59" i="9"/>
  <c r="BG59" i="9"/>
  <c r="BH59" i="9"/>
  <c r="BI59" i="9"/>
  <c r="BJ59" i="9"/>
  <c r="BK59" i="9"/>
  <c r="BL59" i="9"/>
  <c r="BM59" i="9"/>
  <c r="BN59" i="9"/>
  <c r="BD60" i="9"/>
  <c r="BE60" i="9"/>
  <c r="BF60" i="9"/>
  <c r="BG60" i="9"/>
  <c r="BH60" i="9"/>
  <c r="BI60" i="9"/>
  <c r="BJ60" i="9"/>
  <c r="BK60" i="9"/>
  <c r="BL60" i="9"/>
  <c r="BM60" i="9"/>
  <c r="BN60" i="9"/>
  <c r="BD61" i="9"/>
  <c r="BE61" i="9"/>
  <c r="BF61" i="9"/>
  <c r="BG61" i="9"/>
  <c r="BH61" i="9"/>
  <c r="BI61" i="9"/>
  <c r="BJ61" i="9"/>
  <c r="BK61" i="9"/>
  <c r="BL61" i="9"/>
  <c r="BM61" i="9"/>
  <c r="BN61" i="9"/>
  <c r="BD62" i="9"/>
  <c r="BE62" i="9"/>
  <c r="BF62" i="9"/>
  <c r="BG62" i="9"/>
  <c r="BH62" i="9"/>
  <c r="BI62" i="9"/>
  <c r="BJ62" i="9"/>
  <c r="BK62" i="9"/>
  <c r="BL62" i="9"/>
  <c r="BM62" i="9"/>
  <c r="BN62" i="9"/>
  <c r="BD63" i="9"/>
  <c r="BE63" i="9"/>
  <c r="BF63" i="9"/>
  <c r="BG63" i="9"/>
  <c r="BH63" i="9"/>
  <c r="BI63" i="9"/>
  <c r="BJ63" i="9"/>
  <c r="BK63" i="9"/>
  <c r="BL63" i="9"/>
  <c r="BM63" i="9"/>
  <c r="BN63" i="9"/>
  <c r="BD64" i="9"/>
  <c r="BE64" i="9"/>
  <c r="BF64" i="9"/>
  <c r="BG64" i="9"/>
  <c r="BH64" i="9"/>
  <c r="BI64" i="9"/>
  <c r="BJ64" i="9"/>
  <c r="BK64" i="9"/>
  <c r="BL64" i="9"/>
  <c r="BM64" i="9"/>
  <c r="BN64" i="9"/>
  <c r="BD65" i="9"/>
  <c r="BE65" i="9"/>
  <c r="BF65" i="9"/>
  <c r="BG65" i="9"/>
  <c r="BH65" i="9"/>
  <c r="BI65" i="9"/>
  <c r="BJ65" i="9"/>
  <c r="BK65" i="9"/>
  <c r="BL65" i="9"/>
  <c r="BM65" i="9"/>
  <c r="BN65" i="9"/>
  <c r="BD66" i="9"/>
  <c r="BE66" i="9"/>
  <c r="BF66" i="9"/>
  <c r="BG66" i="9"/>
  <c r="BH66" i="9"/>
  <c r="BI66" i="9"/>
  <c r="BJ66" i="9"/>
  <c r="BK66" i="9"/>
  <c r="BL66" i="9"/>
  <c r="BM66" i="9"/>
  <c r="BN66" i="9"/>
  <c r="BD67" i="9"/>
  <c r="BE67" i="9"/>
  <c r="BF67" i="9"/>
  <c r="BG67" i="9"/>
  <c r="BH67" i="9"/>
  <c r="BI67" i="9"/>
  <c r="BJ67" i="9"/>
  <c r="BK67" i="9"/>
  <c r="BL67" i="9"/>
  <c r="BM67" i="9"/>
  <c r="BN67" i="9"/>
  <c r="BD68" i="9"/>
  <c r="BE68" i="9"/>
  <c r="BF68" i="9"/>
  <c r="BG68" i="9"/>
  <c r="BH68" i="9"/>
  <c r="BI68" i="9"/>
  <c r="BJ68" i="9"/>
  <c r="BK68" i="9"/>
  <c r="BL68" i="9"/>
  <c r="BM68" i="9"/>
  <c r="BN68" i="9"/>
  <c r="BD69" i="9"/>
  <c r="BE69" i="9"/>
  <c r="BF69" i="9"/>
  <c r="BG69" i="9"/>
  <c r="BH69" i="9"/>
  <c r="BI69" i="9"/>
  <c r="BJ69" i="9"/>
  <c r="BK69" i="9"/>
  <c r="BL69" i="9"/>
  <c r="BM69" i="9"/>
  <c r="BN69" i="9"/>
  <c r="BD70" i="9"/>
  <c r="BE70" i="9"/>
  <c r="BF70" i="9"/>
  <c r="BG70" i="9"/>
  <c r="BH70" i="9"/>
  <c r="BI70" i="9"/>
  <c r="BJ70" i="9"/>
  <c r="BK70" i="9"/>
  <c r="BL70" i="9"/>
  <c r="BM70" i="9"/>
  <c r="BN70" i="9"/>
  <c r="BD71" i="9"/>
  <c r="BE71" i="9"/>
  <c r="BF71" i="9"/>
  <c r="BG71" i="9"/>
  <c r="BH71" i="9"/>
  <c r="BI71" i="9"/>
  <c r="BJ71" i="9"/>
  <c r="BK71" i="9"/>
  <c r="BL71" i="9"/>
  <c r="BM71" i="9"/>
  <c r="BN71" i="9"/>
  <c r="BD72" i="9"/>
  <c r="BE72" i="9"/>
  <c r="BF72" i="9"/>
  <c r="BG72" i="9"/>
  <c r="BH72" i="9"/>
  <c r="BI72" i="9"/>
  <c r="BJ72" i="9"/>
  <c r="BK72" i="9"/>
  <c r="BL72" i="9"/>
  <c r="BM72" i="9"/>
  <c r="BN72" i="9"/>
  <c r="BD73" i="9"/>
  <c r="BE73" i="9"/>
  <c r="BF73" i="9"/>
  <c r="BG73" i="9"/>
  <c r="BH73" i="9"/>
  <c r="BI73" i="9"/>
  <c r="BJ73" i="9"/>
  <c r="BK73" i="9"/>
  <c r="BL73" i="9"/>
  <c r="BM73" i="9"/>
  <c r="BN73" i="9"/>
  <c r="BD74" i="9"/>
  <c r="BE74" i="9"/>
  <c r="BF74" i="9"/>
  <c r="BG74" i="9"/>
  <c r="BH74" i="9"/>
  <c r="BI74" i="9"/>
  <c r="BJ74" i="9"/>
  <c r="BK74" i="9"/>
  <c r="BL74" i="9"/>
  <c r="BM74" i="9"/>
  <c r="BN74" i="9"/>
  <c r="BD75" i="9"/>
  <c r="BE75" i="9"/>
  <c r="BF75" i="9"/>
  <c r="BG75" i="9"/>
  <c r="BH75" i="9"/>
  <c r="BI75" i="9"/>
  <c r="BJ75" i="9"/>
  <c r="BK75" i="9"/>
  <c r="BL75" i="9"/>
  <c r="BM75" i="9"/>
  <c r="BN75" i="9"/>
  <c r="BD76" i="9"/>
  <c r="BE76" i="9"/>
  <c r="BF76" i="9"/>
  <c r="BG76" i="9"/>
  <c r="BH76" i="9"/>
  <c r="BI76" i="9"/>
  <c r="BJ76" i="9"/>
  <c r="BK76" i="9"/>
  <c r="BL76" i="9"/>
  <c r="BM76" i="9"/>
  <c r="BN76" i="9"/>
  <c r="BD77" i="9"/>
  <c r="BE77" i="9"/>
  <c r="BF77" i="9"/>
  <c r="BG77" i="9"/>
  <c r="BH77" i="9"/>
  <c r="BI77" i="9"/>
  <c r="BJ77" i="9"/>
  <c r="BK77" i="9"/>
  <c r="BL77" i="9"/>
  <c r="BM77" i="9"/>
  <c r="BN77" i="9"/>
  <c r="BD78" i="9"/>
  <c r="BE78" i="9"/>
  <c r="BF78" i="9"/>
  <c r="BG78" i="9"/>
  <c r="BH78" i="9"/>
  <c r="BI78" i="9"/>
  <c r="BJ78" i="9"/>
  <c r="BK78" i="9"/>
  <c r="BL78" i="9"/>
  <c r="BM78" i="9"/>
  <c r="BN78" i="9"/>
  <c r="BD79" i="9"/>
  <c r="BE79" i="9"/>
  <c r="BF79" i="9"/>
  <c r="BG79" i="9"/>
  <c r="BH79" i="9"/>
  <c r="BI79" i="9"/>
  <c r="BJ79" i="9"/>
  <c r="BK79" i="9"/>
  <c r="BL79" i="9"/>
  <c r="BM79" i="9"/>
  <c r="BN79" i="9"/>
  <c r="BD80" i="9"/>
  <c r="BE80" i="9"/>
  <c r="BF80" i="9"/>
  <c r="BG80" i="9"/>
  <c r="BH80" i="9"/>
  <c r="BI80" i="9"/>
  <c r="BJ80" i="9"/>
  <c r="BK80" i="9"/>
  <c r="BL80" i="9"/>
  <c r="BM80" i="9"/>
  <c r="BN80" i="9"/>
  <c r="BD81" i="9"/>
  <c r="BE81" i="9"/>
  <c r="BF81" i="9"/>
  <c r="BG81" i="9"/>
  <c r="BH81" i="9"/>
  <c r="BI81" i="9"/>
  <c r="BJ81" i="9"/>
  <c r="BK81" i="9"/>
  <c r="BL81" i="9"/>
  <c r="BM81" i="9"/>
  <c r="BN81" i="9"/>
  <c r="BD82" i="9"/>
  <c r="BE82" i="9"/>
  <c r="BF82" i="9"/>
  <c r="BG82" i="9"/>
  <c r="BH82" i="9"/>
  <c r="BI82" i="9"/>
  <c r="BJ82" i="9"/>
  <c r="BK82" i="9"/>
  <c r="BL82" i="9"/>
  <c r="BM82" i="9"/>
  <c r="BN82" i="9"/>
  <c r="BD83" i="9"/>
  <c r="BE83" i="9"/>
  <c r="BF83" i="9"/>
  <c r="BG83" i="9"/>
  <c r="BH83" i="9"/>
  <c r="BI83" i="9"/>
  <c r="BJ83" i="9"/>
  <c r="BK83" i="9"/>
  <c r="BL83" i="9"/>
  <c r="BM83" i="9"/>
  <c r="BN83" i="9"/>
  <c r="BD84" i="9"/>
  <c r="BE84" i="9"/>
  <c r="BF84" i="9"/>
  <c r="BG84" i="9"/>
  <c r="BH84" i="9"/>
  <c r="BI84" i="9"/>
  <c r="BJ84" i="9"/>
  <c r="BK84" i="9"/>
  <c r="BL84" i="9"/>
  <c r="BM84" i="9"/>
  <c r="BN84" i="9"/>
  <c r="BD85" i="9"/>
  <c r="BE85" i="9"/>
  <c r="BF85" i="9"/>
  <c r="BG85" i="9"/>
  <c r="BH85" i="9"/>
  <c r="BI85" i="9"/>
  <c r="BJ85" i="9"/>
  <c r="BK85" i="9"/>
  <c r="BL85" i="9"/>
  <c r="BM85" i="9"/>
  <c r="BN85" i="9"/>
  <c r="BD86" i="9"/>
  <c r="BE86" i="9"/>
  <c r="BF86" i="9"/>
  <c r="BG86" i="9"/>
  <c r="BH86" i="9"/>
  <c r="BI86" i="9"/>
  <c r="BJ86" i="9"/>
  <c r="BK86" i="9"/>
  <c r="BL86" i="9"/>
  <c r="BM86" i="9"/>
  <c r="BN86" i="9"/>
  <c r="BD87" i="9"/>
  <c r="BE87" i="9"/>
  <c r="BF87" i="9"/>
  <c r="BG87" i="9"/>
  <c r="BH87" i="9"/>
  <c r="BI87" i="9"/>
  <c r="BJ87" i="9"/>
  <c r="BK87" i="9"/>
  <c r="BL87" i="9"/>
  <c r="BM87" i="9"/>
  <c r="BN87" i="9"/>
  <c r="BD88" i="9"/>
  <c r="BE88" i="9"/>
  <c r="BF88" i="9"/>
  <c r="BG88" i="9"/>
  <c r="BH88" i="9"/>
  <c r="BI88" i="9"/>
  <c r="BJ88" i="9"/>
  <c r="BK88" i="9"/>
  <c r="BL88" i="9"/>
  <c r="BM88" i="9"/>
  <c r="BN88" i="9"/>
  <c r="BD89" i="9"/>
  <c r="BE89" i="9"/>
  <c r="BF89" i="9"/>
  <c r="BG89" i="9"/>
  <c r="BH89" i="9"/>
  <c r="BI89" i="9"/>
  <c r="BJ89" i="9"/>
  <c r="BK89" i="9"/>
  <c r="BL89" i="9"/>
  <c r="BM89" i="9"/>
  <c r="BN89" i="9"/>
  <c r="BD90" i="9"/>
  <c r="BE90" i="9"/>
  <c r="BF90" i="9"/>
  <c r="BG90" i="9"/>
  <c r="BH90" i="9"/>
  <c r="BI90" i="9"/>
  <c r="BJ90" i="9"/>
  <c r="BK90" i="9"/>
  <c r="BL90" i="9"/>
  <c r="BM90" i="9"/>
  <c r="BN90" i="9"/>
  <c r="BD91" i="9"/>
  <c r="BE91" i="9"/>
  <c r="BF91" i="9"/>
  <c r="BG91" i="9"/>
  <c r="BH91" i="9"/>
  <c r="BI91" i="9"/>
  <c r="BJ91" i="9"/>
  <c r="BK91" i="9"/>
  <c r="BL91" i="9"/>
  <c r="BM91" i="9"/>
  <c r="BN91" i="9"/>
  <c r="BD92" i="9"/>
  <c r="BE92" i="9"/>
  <c r="BF92" i="9"/>
  <c r="BG92" i="9"/>
  <c r="BH92" i="9"/>
  <c r="BI92" i="9"/>
  <c r="BJ92" i="9"/>
  <c r="BK92" i="9"/>
  <c r="BL92" i="9"/>
  <c r="BM92" i="9"/>
  <c r="BN92" i="9"/>
  <c r="BD93" i="9"/>
  <c r="BE93" i="9"/>
  <c r="BF93" i="9"/>
  <c r="BG93" i="9"/>
  <c r="BH93" i="9"/>
  <c r="BI93" i="9"/>
  <c r="BJ93" i="9"/>
  <c r="BK93" i="9"/>
  <c r="BL93" i="9"/>
  <c r="BM93" i="9"/>
  <c r="BN93" i="9"/>
  <c r="BD94" i="9"/>
  <c r="BE94" i="9"/>
  <c r="BF94" i="9"/>
  <c r="BG94" i="9"/>
  <c r="BH94" i="9"/>
  <c r="BI94" i="9"/>
  <c r="BJ94" i="9"/>
  <c r="BK94" i="9"/>
  <c r="BL94" i="9"/>
  <c r="BM94" i="9"/>
  <c r="BN94" i="9"/>
  <c r="BD95" i="9"/>
  <c r="BE95" i="9"/>
  <c r="BF95" i="9"/>
  <c r="BG95" i="9"/>
  <c r="BH95" i="9"/>
  <c r="BI95" i="9"/>
  <c r="BJ95" i="9"/>
  <c r="BK95" i="9"/>
  <c r="BL95" i="9"/>
  <c r="BM95" i="9"/>
  <c r="BN95" i="9"/>
  <c r="BD96" i="9"/>
  <c r="BE96" i="9"/>
  <c r="BF96" i="9"/>
  <c r="BG96" i="9"/>
  <c r="BH96" i="9"/>
  <c r="BI96" i="9"/>
  <c r="BJ96" i="9"/>
  <c r="BK96" i="9"/>
  <c r="BL96" i="9"/>
  <c r="BM96" i="9"/>
  <c r="BN96" i="9"/>
  <c r="BD97" i="9"/>
  <c r="BE97" i="9"/>
  <c r="BF97" i="9"/>
  <c r="BG97" i="9"/>
  <c r="BH97" i="9"/>
  <c r="BI97" i="9"/>
  <c r="BJ97" i="9"/>
  <c r="BK97" i="9"/>
  <c r="BL97" i="9"/>
  <c r="BM97" i="9"/>
  <c r="BN97" i="9"/>
  <c r="BD98" i="9"/>
  <c r="BE98" i="9"/>
  <c r="BF98" i="9"/>
  <c r="BG98" i="9"/>
  <c r="BH98" i="9"/>
  <c r="BI98" i="9"/>
  <c r="BJ98" i="9"/>
  <c r="BK98" i="9"/>
  <c r="BL98" i="9"/>
  <c r="BM98" i="9"/>
  <c r="BN98" i="9"/>
  <c r="BD99" i="9"/>
  <c r="BE99" i="9"/>
  <c r="BF99" i="9"/>
  <c r="BG99" i="9"/>
  <c r="BH99" i="9"/>
  <c r="BI99" i="9"/>
  <c r="BJ99" i="9"/>
  <c r="BK99" i="9"/>
  <c r="BL99" i="9"/>
  <c r="BM99" i="9"/>
  <c r="BN99" i="9"/>
  <c r="BD100" i="9"/>
  <c r="BE100" i="9"/>
  <c r="BF100" i="9"/>
  <c r="BG100" i="9"/>
  <c r="BH100" i="9"/>
  <c r="BI100" i="9"/>
  <c r="BJ100" i="9"/>
  <c r="BK100" i="9"/>
  <c r="BL100" i="9"/>
  <c r="BM100" i="9"/>
  <c r="BN100" i="9"/>
  <c r="BD101" i="9"/>
  <c r="BE101" i="9"/>
  <c r="BF101" i="9"/>
  <c r="BG101" i="9"/>
  <c r="BH101" i="9"/>
  <c r="BI101" i="9"/>
  <c r="BJ101" i="9"/>
  <c r="BK101" i="9"/>
  <c r="BL101" i="9"/>
  <c r="BM101" i="9"/>
  <c r="BN101" i="9"/>
  <c r="BD102" i="9"/>
  <c r="BE102" i="9"/>
  <c r="BF102" i="9"/>
  <c r="BG102" i="9"/>
  <c r="BH102" i="9"/>
  <c r="BI102" i="9"/>
  <c r="BJ102" i="9"/>
  <c r="BK102" i="9"/>
  <c r="BL102" i="9"/>
  <c r="BM102" i="9"/>
  <c r="BN102" i="9"/>
  <c r="BD103" i="9"/>
  <c r="BE103" i="9"/>
  <c r="BF103" i="9"/>
  <c r="BG103" i="9"/>
  <c r="BH103" i="9"/>
  <c r="BI103" i="9"/>
  <c r="BJ103" i="9"/>
  <c r="BK103" i="9"/>
  <c r="BL103" i="9"/>
  <c r="BM103" i="9"/>
  <c r="BN103" i="9"/>
  <c r="BD104" i="9"/>
  <c r="BE104" i="9"/>
  <c r="BF104" i="9"/>
  <c r="BG104" i="9"/>
  <c r="BH104" i="9"/>
  <c r="BI104" i="9"/>
  <c r="BJ104" i="9"/>
  <c r="BK104" i="9"/>
  <c r="BL104" i="9"/>
  <c r="BM104" i="9"/>
  <c r="BN104" i="9"/>
  <c r="BD105" i="9"/>
  <c r="BE105" i="9"/>
  <c r="BF105" i="9"/>
  <c r="BG105" i="9"/>
  <c r="BH105" i="9"/>
  <c r="BI105" i="9"/>
  <c r="BJ105" i="9"/>
  <c r="BK105" i="9"/>
  <c r="BL105" i="9"/>
  <c r="BM105" i="9"/>
  <c r="BN105" i="9"/>
  <c r="BD106" i="9"/>
  <c r="BE106" i="9"/>
  <c r="BF106" i="9"/>
  <c r="BG106" i="9"/>
  <c r="BH106" i="9"/>
  <c r="BI106" i="9"/>
  <c r="BJ106" i="9"/>
  <c r="BK106" i="9"/>
  <c r="BL106" i="9"/>
  <c r="BM106" i="9"/>
  <c r="BN106" i="9"/>
  <c r="BD107" i="9"/>
  <c r="BE107" i="9"/>
  <c r="BF107" i="9"/>
  <c r="BG107" i="9"/>
  <c r="BH107" i="9"/>
  <c r="BI107" i="9"/>
  <c r="BJ107" i="9"/>
  <c r="BK107" i="9"/>
  <c r="BL107" i="9"/>
  <c r="BM107" i="9"/>
  <c r="BN107" i="9"/>
  <c r="BD108" i="9"/>
  <c r="BE108" i="9"/>
  <c r="BF108" i="9"/>
  <c r="BG108" i="9"/>
  <c r="BH108" i="9"/>
  <c r="BI108" i="9"/>
  <c r="BJ108" i="9"/>
  <c r="BK108" i="9"/>
  <c r="BL108" i="9"/>
  <c r="BM108" i="9"/>
  <c r="BN108" i="9"/>
  <c r="BD109" i="9"/>
  <c r="BE109" i="9"/>
  <c r="BF109" i="9"/>
  <c r="BG109" i="9"/>
  <c r="BH109" i="9"/>
  <c r="BI109" i="9"/>
  <c r="BJ109" i="9"/>
  <c r="BK109" i="9"/>
  <c r="BL109" i="9"/>
  <c r="BM109" i="9"/>
  <c r="BN109" i="9"/>
  <c r="BD110" i="9"/>
  <c r="BE110" i="9"/>
  <c r="BF110" i="9"/>
  <c r="BG110" i="9"/>
  <c r="BH110" i="9"/>
  <c r="BI110" i="9"/>
  <c r="BJ110" i="9"/>
  <c r="BK110" i="9"/>
  <c r="BL110" i="9"/>
  <c r="BM110" i="9"/>
  <c r="BN110" i="9"/>
  <c r="BD111" i="9"/>
  <c r="BE111" i="9"/>
  <c r="BF111" i="9"/>
  <c r="BG111" i="9"/>
  <c r="BH111" i="9"/>
  <c r="BI111" i="9"/>
  <c r="BJ111" i="9"/>
  <c r="BK111" i="9"/>
  <c r="BL111" i="9"/>
  <c r="BM111" i="9"/>
  <c r="BN111" i="9"/>
  <c r="BD112" i="9"/>
  <c r="BE112" i="9"/>
  <c r="BF112" i="9"/>
  <c r="BG112" i="9"/>
  <c r="BH112" i="9"/>
  <c r="BI112" i="9"/>
  <c r="BJ112" i="9"/>
  <c r="BK112" i="9"/>
  <c r="BL112" i="9"/>
  <c r="BM112" i="9"/>
  <c r="BN112" i="9"/>
  <c r="BD113" i="9"/>
  <c r="BE113" i="9"/>
  <c r="BF113" i="9"/>
  <c r="BG113" i="9"/>
  <c r="BH113" i="9"/>
  <c r="BI113" i="9"/>
  <c r="BJ113" i="9"/>
  <c r="BK113" i="9"/>
  <c r="BL113" i="9"/>
  <c r="BM113" i="9"/>
  <c r="BN113" i="9"/>
  <c r="BD114" i="9"/>
  <c r="BE114" i="9"/>
  <c r="BF114" i="9"/>
  <c r="BG114" i="9"/>
  <c r="BH114" i="9"/>
  <c r="BI114" i="9"/>
  <c r="BJ114" i="9"/>
  <c r="BK114" i="9"/>
  <c r="BL114" i="9"/>
  <c r="BM114" i="9"/>
  <c r="BN114" i="9"/>
  <c r="BD115" i="9"/>
  <c r="BE115" i="9"/>
  <c r="BF115" i="9"/>
  <c r="BG115" i="9"/>
  <c r="BH115" i="9"/>
  <c r="BI115" i="9"/>
  <c r="BJ115" i="9"/>
  <c r="BK115" i="9"/>
  <c r="BL115" i="9"/>
  <c r="BM115" i="9"/>
  <c r="BN115" i="9"/>
  <c r="BD116" i="9"/>
  <c r="BE116" i="9"/>
  <c r="BF116" i="9"/>
  <c r="BG116" i="9"/>
  <c r="BH116" i="9"/>
  <c r="BI116" i="9"/>
  <c r="BJ116" i="9"/>
  <c r="BK116" i="9"/>
  <c r="BL116" i="9"/>
  <c r="BM116" i="9"/>
  <c r="BN116" i="9"/>
  <c r="BD117" i="9"/>
  <c r="BE117" i="9"/>
  <c r="BF117" i="9"/>
  <c r="BG117" i="9"/>
  <c r="BH117" i="9"/>
  <c r="BI117" i="9"/>
  <c r="BJ117" i="9"/>
  <c r="BK117" i="9"/>
  <c r="BL117" i="9"/>
  <c r="BM117" i="9"/>
  <c r="BN117" i="9"/>
  <c r="BD118" i="9"/>
  <c r="BE118" i="9"/>
  <c r="BF118" i="9"/>
  <c r="BG118" i="9"/>
  <c r="BH118" i="9"/>
  <c r="BI118" i="9"/>
  <c r="BJ118" i="9"/>
  <c r="BK118" i="9"/>
  <c r="BL118" i="9"/>
  <c r="BM118" i="9"/>
  <c r="BN118" i="9"/>
  <c r="BD119" i="9"/>
  <c r="BE119" i="9"/>
  <c r="BF119" i="9"/>
  <c r="BG119" i="9"/>
  <c r="BH119" i="9"/>
  <c r="BI119" i="9"/>
  <c r="BJ119" i="9"/>
  <c r="BK119" i="9"/>
  <c r="BL119" i="9"/>
  <c r="BM119" i="9"/>
  <c r="BN119" i="9"/>
  <c r="BD120" i="9"/>
  <c r="BE120" i="9"/>
  <c r="BF120" i="9"/>
  <c r="BG120" i="9"/>
  <c r="BH120" i="9"/>
  <c r="BI120" i="9"/>
  <c r="BJ120" i="9"/>
  <c r="BK120" i="9"/>
  <c r="BL120" i="9"/>
  <c r="BM120" i="9"/>
  <c r="BN120" i="9"/>
  <c r="BD121" i="9"/>
  <c r="BE121" i="9"/>
  <c r="BF121" i="9"/>
  <c r="BG121" i="9"/>
  <c r="BH121" i="9"/>
  <c r="BI121" i="9"/>
  <c r="BJ121" i="9"/>
  <c r="BK121" i="9"/>
  <c r="BL121" i="9"/>
  <c r="BM121" i="9"/>
  <c r="BN121" i="9"/>
  <c r="BD122" i="9"/>
  <c r="BE122" i="9"/>
  <c r="BF122" i="9"/>
  <c r="BG122" i="9"/>
  <c r="BH122" i="9"/>
  <c r="BI122" i="9"/>
  <c r="BJ122" i="9"/>
  <c r="BK122" i="9"/>
  <c r="BL122" i="9"/>
  <c r="BM122" i="9"/>
  <c r="BN122" i="9"/>
  <c r="BD123" i="9"/>
  <c r="BE123" i="9"/>
  <c r="BF123" i="9"/>
  <c r="BG123" i="9"/>
  <c r="BH123" i="9"/>
  <c r="BI123" i="9"/>
  <c r="BJ123" i="9"/>
  <c r="BK123" i="9"/>
  <c r="BL123" i="9"/>
  <c r="BM123" i="9"/>
  <c r="BN123" i="9"/>
  <c r="BD124" i="9"/>
  <c r="BE124" i="9"/>
  <c r="BF124" i="9"/>
  <c r="BG124" i="9"/>
  <c r="BH124" i="9"/>
  <c r="BI124" i="9"/>
  <c r="BJ124" i="9"/>
  <c r="BK124" i="9"/>
  <c r="BL124" i="9"/>
  <c r="BM124" i="9"/>
  <c r="BN124" i="9"/>
  <c r="BD125" i="9"/>
  <c r="BE125" i="9"/>
  <c r="BF125" i="9"/>
  <c r="BG125" i="9"/>
  <c r="BH125" i="9"/>
  <c r="BI125" i="9"/>
  <c r="BJ125" i="9"/>
  <c r="BK125" i="9"/>
  <c r="BL125" i="9"/>
  <c r="BM125" i="9"/>
  <c r="BN125" i="9"/>
  <c r="BD126" i="9"/>
  <c r="BE126" i="9"/>
  <c r="BF126" i="9"/>
  <c r="BG126" i="9"/>
  <c r="BH126" i="9"/>
  <c r="BI126" i="9"/>
  <c r="BJ126" i="9"/>
  <c r="BK126" i="9"/>
  <c r="BL126" i="9"/>
  <c r="BM126" i="9"/>
  <c r="BN126" i="9"/>
  <c r="BD127" i="9"/>
  <c r="BE127" i="9"/>
  <c r="BF127" i="9"/>
  <c r="BG127" i="9"/>
  <c r="BH127" i="9"/>
  <c r="BI127" i="9"/>
  <c r="BJ127" i="9"/>
  <c r="BK127" i="9"/>
  <c r="BL127" i="9"/>
  <c r="BM127" i="9"/>
  <c r="BN127" i="9"/>
  <c r="BD128" i="9"/>
  <c r="BE128" i="9"/>
  <c r="BF128" i="9"/>
  <c r="BG128" i="9"/>
  <c r="BH128" i="9"/>
  <c r="BI128" i="9"/>
  <c r="BJ128" i="9"/>
  <c r="BK128" i="9"/>
  <c r="BL128" i="9"/>
  <c r="BM128" i="9"/>
  <c r="BN128" i="9"/>
  <c r="BD129" i="9"/>
  <c r="BE129" i="9"/>
  <c r="BF129" i="9"/>
  <c r="BG129" i="9"/>
  <c r="BH129" i="9"/>
  <c r="BI129" i="9"/>
  <c r="BJ129" i="9"/>
  <c r="BK129" i="9"/>
  <c r="BL129" i="9"/>
  <c r="BM129" i="9"/>
  <c r="BN129" i="9"/>
  <c r="BD130" i="9"/>
  <c r="BE130" i="9"/>
  <c r="BF130" i="9"/>
  <c r="BG130" i="9"/>
  <c r="BH130" i="9"/>
  <c r="BI130" i="9"/>
  <c r="BJ130" i="9"/>
  <c r="BK130" i="9"/>
  <c r="BL130" i="9"/>
  <c r="BM130" i="9"/>
  <c r="BN130" i="9"/>
  <c r="BD131" i="9"/>
  <c r="BE131" i="9"/>
  <c r="BF131" i="9"/>
  <c r="BG131" i="9"/>
  <c r="BH131" i="9"/>
  <c r="BI131" i="9"/>
  <c r="BJ131" i="9"/>
  <c r="BK131" i="9"/>
  <c r="BL131" i="9"/>
  <c r="BM131" i="9"/>
  <c r="BN131" i="9"/>
  <c r="BD132" i="9"/>
  <c r="BE132" i="9"/>
  <c r="BF132" i="9"/>
  <c r="BG132" i="9"/>
  <c r="BH132" i="9"/>
  <c r="BI132" i="9"/>
  <c r="BJ132" i="9"/>
  <c r="BK132" i="9"/>
  <c r="BL132" i="9"/>
  <c r="BM132" i="9"/>
  <c r="BN132" i="9"/>
  <c r="BD133" i="9"/>
  <c r="BE133" i="9"/>
  <c r="BF133" i="9"/>
  <c r="BG133" i="9"/>
  <c r="BH133" i="9"/>
  <c r="BI133" i="9"/>
  <c r="BJ133" i="9"/>
  <c r="BK133" i="9"/>
  <c r="BL133" i="9"/>
  <c r="BM133" i="9"/>
  <c r="BN133" i="9"/>
  <c r="BD134" i="9"/>
  <c r="BE134" i="9"/>
  <c r="BF134" i="9"/>
  <c r="BG134" i="9"/>
  <c r="BH134" i="9"/>
  <c r="BI134" i="9"/>
  <c r="BJ134" i="9"/>
  <c r="BK134" i="9"/>
  <c r="BL134" i="9"/>
  <c r="BM134" i="9"/>
  <c r="BN134" i="9"/>
  <c r="BD135" i="9"/>
  <c r="BE135" i="9"/>
  <c r="BF135" i="9"/>
  <c r="BG135" i="9"/>
  <c r="BH135" i="9"/>
  <c r="BI135" i="9"/>
  <c r="BJ135" i="9"/>
  <c r="BK135" i="9"/>
  <c r="BL135" i="9"/>
  <c r="BM135" i="9"/>
  <c r="BN135" i="9"/>
  <c r="BD136" i="9"/>
  <c r="BE136" i="9"/>
  <c r="BF136" i="9"/>
  <c r="BG136" i="9"/>
  <c r="BH136" i="9"/>
  <c r="BI136" i="9"/>
  <c r="BJ136" i="9"/>
  <c r="BK136" i="9"/>
  <c r="BL136" i="9"/>
  <c r="BM136" i="9"/>
  <c r="BN136" i="9"/>
  <c r="BD137" i="9"/>
  <c r="BE137" i="9"/>
  <c r="BF137" i="9"/>
  <c r="BG137" i="9"/>
  <c r="BH137" i="9"/>
  <c r="BI137" i="9"/>
  <c r="BJ137" i="9"/>
  <c r="BK137" i="9"/>
  <c r="BL137" i="9"/>
  <c r="BM137" i="9"/>
  <c r="BN137" i="9"/>
  <c r="BD138" i="9"/>
  <c r="BE138" i="9"/>
  <c r="BF138" i="9"/>
  <c r="BG138" i="9"/>
  <c r="BH138" i="9"/>
  <c r="BI138" i="9"/>
  <c r="BJ138" i="9"/>
  <c r="BK138" i="9"/>
  <c r="BL138" i="9"/>
  <c r="BM138" i="9"/>
  <c r="BN138" i="9"/>
  <c r="BD139" i="9"/>
  <c r="BE139" i="9"/>
  <c r="BF139" i="9"/>
  <c r="BG139" i="9"/>
  <c r="BH139" i="9"/>
  <c r="BI139" i="9"/>
  <c r="BJ139" i="9"/>
  <c r="BK139" i="9"/>
  <c r="BL139" i="9"/>
  <c r="BM139" i="9"/>
  <c r="BN139" i="9"/>
  <c r="BD140" i="9"/>
  <c r="BE140" i="9"/>
  <c r="BF140" i="9"/>
  <c r="BG140" i="9"/>
  <c r="BH140" i="9"/>
  <c r="BI140" i="9"/>
  <c r="BJ140" i="9"/>
  <c r="BK140" i="9"/>
  <c r="BL140" i="9"/>
  <c r="BM140" i="9"/>
  <c r="BN140" i="9"/>
  <c r="BD141" i="9"/>
  <c r="BE141" i="9"/>
  <c r="BF141" i="9"/>
  <c r="BG141" i="9"/>
  <c r="BH141" i="9"/>
  <c r="BI141" i="9"/>
  <c r="BJ141" i="9"/>
  <c r="BK141" i="9"/>
  <c r="BL141" i="9"/>
  <c r="BM141" i="9"/>
  <c r="BN141" i="9"/>
  <c r="BD142" i="9"/>
  <c r="BE142" i="9"/>
  <c r="BF142" i="9"/>
  <c r="BG142" i="9"/>
  <c r="BH142" i="9"/>
  <c r="BI142" i="9"/>
  <c r="BJ142" i="9"/>
  <c r="BK142" i="9"/>
  <c r="BL142" i="9"/>
  <c r="BM142" i="9"/>
  <c r="BN142" i="9"/>
  <c r="BD143" i="9"/>
  <c r="BE143" i="9"/>
  <c r="BF143" i="9"/>
  <c r="BG143" i="9"/>
  <c r="BH143" i="9"/>
  <c r="BI143" i="9"/>
  <c r="BJ143" i="9"/>
  <c r="BK143" i="9"/>
  <c r="BL143" i="9"/>
  <c r="BM143" i="9"/>
  <c r="BN143" i="9"/>
  <c r="BD144" i="9"/>
  <c r="BE144" i="9"/>
  <c r="BF144" i="9"/>
  <c r="BG144" i="9"/>
  <c r="BH144" i="9"/>
  <c r="BI144" i="9"/>
  <c r="BJ144" i="9"/>
  <c r="BK144" i="9"/>
  <c r="BL144" i="9"/>
  <c r="BM144" i="9"/>
  <c r="BN144" i="9"/>
  <c r="BD145" i="9"/>
  <c r="BE145" i="9"/>
  <c r="BF145" i="9"/>
  <c r="BG145" i="9"/>
  <c r="BH145" i="9"/>
  <c r="BI145" i="9"/>
  <c r="BJ145" i="9"/>
  <c r="BK145" i="9"/>
  <c r="BL145" i="9"/>
  <c r="BM145" i="9"/>
  <c r="BN145" i="9"/>
  <c r="BD146" i="9"/>
  <c r="BE146" i="9"/>
  <c r="BF146" i="9"/>
  <c r="BG146" i="9"/>
  <c r="BH146" i="9"/>
  <c r="BI146" i="9"/>
  <c r="BJ146" i="9"/>
  <c r="BK146" i="9"/>
  <c r="BL146" i="9"/>
  <c r="BM146" i="9"/>
  <c r="BN146" i="9"/>
  <c r="BD147" i="9"/>
  <c r="BE147" i="9"/>
  <c r="BF147" i="9"/>
  <c r="BG147" i="9"/>
  <c r="BH147" i="9"/>
  <c r="BI147" i="9"/>
  <c r="BJ147" i="9"/>
  <c r="BK147" i="9"/>
  <c r="BL147" i="9"/>
  <c r="BM147" i="9"/>
  <c r="BN147" i="9"/>
  <c r="BD148" i="9"/>
  <c r="BE148" i="9"/>
  <c r="BF148" i="9"/>
  <c r="BG148" i="9"/>
  <c r="BH148" i="9"/>
  <c r="BI148" i="9"/>
  <c r="BJ148" i="9"/>
  <c r="BK148" i="9"/>
  <c r="BL148" i="9"/>
  <c r="BM148" i="9"/>
  <c r="BN148" i="9"/>
  <c r="BD149" i="9"/>
  <c r="BE149" i="9"/>
  <c r="BF149" i="9"/>
  <c r="BG149" i="9"/>
  <c r="BH149" i="9"/>
  <c r="BI149" i="9"/>
  <c r="BJ149" i="9"/>
  <c r="BK149" i="9"/>
  <c r="BL149" i="9"/>
  <c r="BM149" i="9"/>
  <c r="BN149" i="9"/>
  <c r="BD150" i="9"/>
  <c r="BE150" i="9"/>
  <c r="BF150" i="9"/>
  <c r="BG150" i="9"/>
  <c r="BH150" i="9"/>
  <c r="BI150" i="9"/>
  <c r="BJ150" i="9"/>
  <c r="BK150" i="9"/>
  <c r="BL150" i="9"/>
  <c r="BM150" i="9"/>
  <c r="BN150" i="9"/>
  <c r="BD151" i="9"/>
  <c r="BE151" i="9"/>
  <c r="BF151" i="9"/>
  <c r="BG151" i="9"/>
  <c r="BH151" i="9"/>
  <c r="BI151" i="9"/>
  <c r="BJ151" i="9"/>
  <c r="BK151" i="9"/>
  <c r="BL151" i="9"/>
  <c r="BM151" i="9"/>
  <c r="BN151" i="9"/>
  <c r="BD152" i="9"/>
  <c r="BE152" i="9"/>
  <c r="BF152" i="9"/>
  <c r="BG152" i="9"/>
  <c r="BH152" i="9"/>
  <c r="BI152" i="9"/>
  <c r="BJ152" i="9"/>
  <c r="BK152" i="9"/>
  <c r="BL152" i="9"/>
  <c r="BM152" i="9"/>
  <c r="BN152" i="9"/>
  <c r="BD153" i="9"/>
  <c r="BE153" i="9"/>
  <c r="BF153" i="9"/>
  <c r="BG153" i="9"/>
  <c r="BH153" i="9"/>
  <c r="BI153" i="9"/>
  <c r="BJ153" i="9"/>
  <c r="BK153" i="9"/>
  <c r="BL153" i="9"/>
  <c r="BM153" i="9"/>
  <c r="BN153" i="9"/>
  <c r="BD154" i="9"/>
  <c r="BE154" i="9"/>
  <c r="BF154" i="9"/>
  <c r="BG154" i="9"/>
  <c r="BH154" i="9"/>
  <c r="BI154" i="9"/>
  <c r="BJ154" i="9"/>
  <c r="BK154" i="9"/>
  <c r="BL154" i="9"/>
  <c r="BM154" i="9"/>
  <c r="BN154" i="9"/>
  <c r="BD155" i="9"/>
  <c r="BE155" i="9"/>
  <c r="BF155" i="9"/>
  <c r="BG155" i="9"/>
  <c r="BH155" i="9"/>
  <c r="BI155" i="9"/>
  <c r="BJ155" i="9"/>
  <c r="BK155" i="9"/>
  <c r="BL155" i="9"/>
  <c r="BM155" i="9"/>
  <c r="BN155" i="9"/>
  <c r="BD156" i="9"/>
  <c r="BE156" i="9"/>
  <c r="BF156" i="9"/>
  <c r="BG156" i="9"/>
  <c r="BH156" i="9"/>
  <c r="BI156" i="9"/>
  <c r="BJ156" i="9"/>
  <c r="BK156" i="9"/>
  <c r="BL156" i="9"/>
  <c r="BM156" i="9"/>
  <c r="BN156" i="9"/>
  <c r="BD157" i="9"/>
  <c r="BE157" i="9"/>
  <c r="BF157" i="9"/>
  <c r="BG157" i="9"/>
  <c r="BH157" i="9"/>
  <c r="BI157" i="9"/>
  <c r="BJ157" i="9"/>
  <c r="BK157" i="9"/>
  <c r="BL157" i="9"/>
  <c r="BM157" i="9"/>
  <c r="BN157" i="9"/>
  <c r="BD158" i="9"/>
  <c r="BE158" i="9"/>
  <c r="BF158" i="9"/>
  <c r="BG158" i="9"/>
  <c r="BH158" i="9"/>
  <c r="BI158" i="9"/>
  <c r="BJ158" i="9"/>
  <c r="BK158" i="9"/>
  <c r="BL158" i="9"/>
  <c r="BM158" i="9"/>
  <c r="BN158" i="9"/>
  <c r="BD159" i="9"/>
  <c r="BE159" i="9"/>
  <c r="BF159" i="9"/>
  <c r="BG159" i="9"/>
  <c r="BH159" i="9"/>
  <c r="BI159" i="9"/>
  <c r="BJ159" i="9"/>
  <c r="BK159" i="9"/>
  <c r="BL159" i="9"/>
  <c r="BM159" i="9"/>
  <c r="BN159" i="9"/>
  <c r="BD160" i="9"/>
  <c r="BE160" i="9"/>
  <c r="BF160" i="9"/>
  <c r="BG160" i="9"/>
  <c r="BH160" i="9"/>
  <c r="BI160" i="9"/>
  <c r="BJ160" i="9"/>
  <c r="BK160" i="9"/>
  <c r="BL160" i="9"/>
  <c r="BM160" i="9"/>
  <c r="BN160" i="9"/>
  <c r="BD161" i="9"/>
  <c r="BE161" i="9"/>
  <c r="BF161" i="9"/>
  <c r="BG161" i="9"/>
  <c r="BH161" i="9"/>
  <c r="BI161" i="9"/>
  <c r="BJ161" i="9"/>
  <c r="BK161" i="9"/>
  <c r="BL161" i="9"/>
  <c r="BM161" i="9"/>
  <c r="BN161" i="9"/>
  <c r="BD162" i="9"/>
  <c r="BE162" i="9"/>
  <c r="BF162" i="9"/>
  <c r="BG162" i="9"/>
  <c r="BH162" i="9"/>
  <c r="BI162" i="9"/>
  <c r="BJ162" i="9"/>
  <c r="BK162" i="9"/>
  <c r="BL162" i="9"/>
  <c r="BM162" i="9"/>
  <c r="BN162" i="9"/>
  <c r="BD163" i="9"/>
  <c r="BE163" i="9"/>
  <c r="BF163" i="9"/>
  <c r="BG163" i="9"/>
  <c r="BH163" i="9"/>
  <c r="BI163" i="9"/>
  <c r="BJ163" i="9"/>
  <c r="BK163" i="9"/>
  <c r="BL163" i="9"/>
  <c r="BM163" i="9"/>
  <c r="BN163" i="9"/>
  <c r="BD164" i="9"/>
  <c r="BE164" i="9"/>
  <c r="BF164" i="9"/>
  <c r="BG164" i="9"/>
  <c r="BH164" i="9"/>
  <c r="BI164" i="9"/>
  <c r="BJ164" i="9"/>
  <c r="BK164" i="9"/>
  <c r="BL164" i="9"/>
  <c r="BM164" i="9"/>
  <c r="BN164" i="9"/>
  <c r="BD165" i="9"/>
  <c r="BE165" i="9"/>
  <c r="BF165" i="9"/>
  <c r="BG165" i="9"/>
  <c r="BH165" i="9"/>
  <c r="BI165" i="9"/>
  <c r="BJ165" i="9"/>
  <c r="BK165" i="9"/>
  <c r="BL165" i="9"/>
  <c r="BM165" i="9"/>
  <c r="BN165" i="9"/>
  <c r="BD166" i="9"/>
  <c r="BE166" i="9"/>
  <c r="BF166" i="9"/>
  <c r="BG166" i="9"/>
  <c r="BH166" i="9"/>
  <c r="BI166" i="9"/>
  <c r="BJ166" i="9"/>
  <c r="BK166" i="9"/>
  <c r="BL166" i="9"/>
  <c r="BM166" i="9"/>
  <c r="BN166" i="9"/>
  <c r="BD167" i="9"/>
  <c r="BE167" i="9"/>
  <c r="BF167" i="9"/>
  <c r="BG167" i="9"/>
  <c r="BH167" i="9"/>
  <c r="BI167" i="9"/>
  <c r="BJ167" i="9"/>
  <c r="BK167" i="9"/>
  <c r="BL167" i="9"/>
  <c r="BM167" i="9"/>
  <c r="BN167" i="9"/>
  <c r="BD168" i="9"/>
  <c r="BE168" i="9"/>
  <c r="BF168" i="9"/>
  <c r="BG168" i="9"/>
  <c r="BH168" i="9"/>
  <c r="BI168" i="9"/>
  <c r="BJ168" i="9"/>
  <c r="BK168" i="9"/>
  <c r="BL168" i="9"/>
  <c r="BM168" i="9"/>
  <c r="BN168" i="9"/>
  <c r="BD169" i="9"/>
  <c r="BE169" i="9"/>
  <c r="BF169" i="9"/>
  <c r="BG169" i="9"/>
  <c r="BH169" i="9"/>
  <c r="BI169" i="9"/>
  <c r="BJ169" i="9"/>
  <c r="BK169" i="9"/>
  <c r="BL169" i="9"/>
  <c r="BM169" i="9"/>
  <c r="BN169" i="9"/>
  <c r="BD170" i="9"/>
  <c r="BE170" i="9"/>
  <c r="BF170" i="9"/>
  <c r="BG170" i="9"/>
  <c r="BH170" i="9"/>
  <c r="BI170" i="9"/>
  <c r="BJ170" i="9"/>
  <c r="BK170" i="9"/>
  <c r="BL170" i="9"/>
  <c r="BM170" i="9"/>
  <c r="BN170" i="9"/>
  <c r="BD171" i="9"/>
  <c r="BE171" i="9"/>
  <c r="BF171" i="9"/>
  <c r="BG171" i="9"/>
  <c r="BH171" i="9"/>
  <c r="BI171" i="9"/>
  <c r="BJ171" i="9"/>
  <c r="BK171" i="9"/>
  <c r="BL171" i="9"/>
  <c r="BM171" i="9"/>
  <c r="BN171" i="9"/>
  <c r="BD172" i="9"/>
  <c r="BE172" i="9"/>
  <c r="BF172" i="9"/>
  <c r="BG172" i="9"/>
  <c r="BH172" i="9"/>
  <c r="BI172" i="9"/>
  <c r="BJ172" i="9"/>
  <c r="BK172" i="9"/>
  <c r="BL172" i="9"/>
  <c r="BM172" i="9"/>
  <c r="BN172" i="9"/>
  <c r="BD173" i="9"/>
  <c r="BE173" i="9"/>
  <c r="BF173" i="9"/>
  <c r="BG173" i="9"/>
  <c r="BH173" i="9"/>
  <c r="BI173" i="9"/>
  <c r="BJ173" i="9"/>
  <c r="BK173" i="9"/>
  <c r="BL173" i="9"/>
  <c r="BM173" i="9"/>
  <c r="BN173" i="9"/>
  <c r="BD174" i="9"/>
  <c r="BE174" i="9"/>
  <c r="BF174" i="9"/>
  <c r="BG174" i="9"/>
  <c r="BH174" i="9"/>
  <c r="BI174" i="9"/>
  <c r="BJ174" i="9"/>
  <c r="BK174" i="9"/>
  <c r="BL174" i="9"/>
  <c r="BM174" i="9"/>
  <c r="BN174" i="9"/>
  <c r="BD175" i="9"/>
  <c r="BE175" i="9"/>
  <c r="BF175" i="9"/>
  <c r="BG175" i="9"/>
  <c r="BH175" i="9"/>
  <c r="BI175" i="9"/>
  <c r="BJ175" i="9"/>
  <c r="BK175" i="9"/>
  <c r="BL175" i="9"/>
  <c r="BM175" i="9"/>
  <c r="BN175" i="9"/>
  <c r="BD176" i="9"/>
  <c r="BE176" i="9"/>
  <c r="BF176" i="9"/>
  <c r="BG176" i="9"/>
  <c r="BH176" i="9"/>
  <c r="BI176" i="9"/>
  <c r="BJ176" i="9"/>
  <c r="BK176" i="9"/>
  <c r="BL176" i="9"/>
  <c r="BM176" i="9"/>
  <c r="BN176" i="9"/>
  <c r="BD177" i="9"/>
  <c r="BE177" i="9"/>
  <c r="BF177" i="9"/>
  <c r="BG177" i="9"/>
  <c r="BH177" i="9"/>
  <c r="BI177" i="9"/>
  <c r="BJ177" i="9"/>
  <c r="BK177" i="9"/>
  <c r="BL177" i="9"/>
  <c r="BM177" i="9"/>
  <c r="BN177" i="9"/>
  <c r="BD178" i="9"/>
  <c r="BE178" i="9"/>
  <c r="BF178" i="9"/>
  <c r="BG178" i="9"/>
  <c r="BH178" i="9"/>
  <c r="BI178" i="9"/>
  <c r="BJ178" i="9"/>
  <c r="BK178" i="9"/>
  <c r="BL178" i="9"/>
  <c r="BM178" i="9"/>
  <c r="BN178" i="9"/>
  <c r="BD179" i="9"/>
  <c r="BE179" i="9"/>
  <c r="BF179" i="9"/>
  <c r="BG179" i="9"/>
  <c r="BH179" i="9"/>
  <c r="BI179" i="9"/>
  <c r="BJ179" i="9"/>
  <c r="BK179" i="9"/>
  <c r="BL179" i="9"/>
  <c r="BM179" i="9"/>
  <c r="BN179" i="9"/>
  <c r="BD180" i="9"/>
  <c r="BE180" i="9"/>
  <c r="BF180" i="9"/>
  <c r="BG180" i="9"/>
  <c r="BH180" i="9"/>
  <c r="BI180" i="9"/>
  <c r="BJ180" i="9"/>
  <c r="BK180" i="9"/>
  <c r="BL180" i="9"/>
  <c r="BM180" i="9"/>
  <c r="BN180" i="9"/>
  <c r="BD181" i="9"/>
  <c r="BE181" i="9"/>
  <c r="BF181" i="9"/>
  <c r="BG181" i="9"/>
  <c r="BH181" i="9"/>
  <c r="BI181" i="9"/>
  <c r="BJ181" i="9"/>
  <c r="BK181" i="9"/>
  <c r="BL181" i="9"/>
  <c r="BM181" i="9"/>
  <c r="BN181" i="9"/>
  <c r="BD182" i="9"/>
  <c r="BE182" i="9"/>
  <c r="BF182" i="9"/>
  <c r="BG182" i="9"/>
  <c r="BH182" i="9"/>
  <c r="BI182" i="9"/>
  <c r="BJ182" i="9"/>
  <c r="BK182" i="9"/>
  <c r="BL182" i="9"/>
  <c r="BM182" i="9"/>
  <c r="BN182" i="9"/>
  <c r="BD183" i="9"/>
  <c r="BE183" i="9"/>
  <c r="BF183" i="9"/>
  <c r="BG183" i="9"/>
  <c r="BH183" i="9"/>
  <c r="BI183" i="9"/>
  <c r="BJ183" i="9"/>
  <c r="BK183" i="9"/>
  <c r="BL183" i="9"/>
  <c r="BM183" i="9"/>
  <c r="BN183" i="9"/>
  <c r="BD184" i="9"/>
  <c r="BE184" i="9"/>
  <c r="BF184" i="9"/>
  <c r="BG184" i="9"/>
  <c r="BH184" i="9"/>
  <c r="BI184" i="9"/>
  <c r="BJ184" i="9"/>
  <c r="BK184" i="9"/>
  <c r="BL184" i="9"/>
  <c r="BM184" i="9"/>
  <c r="BN184" i="9"/>
  <c r="BD185" i="9"/>
  <c r="BE185" i="9"/>
  <c r="BF185" i="9"/>
  <c r="BG185" i="9"/>
  <c r="BH185" i="9"/>
  <c r="BI185" i="9"/>
  <c r="BJ185" i="9"/>
  <c r="BK185" i="9"/>
  <c r="BL185" i="9"/>
  <c r="BM185" i="9"/>
  <c r="BN185" i="9"/>
  <c r="BD186" i="9"/>
  <c r="BE186" i="9"/>
  <c r="BF186" i="9"/>
  <c r="BG186" i="9"/>
  <c r="BH186" i="9"/>
  <c r="BI186" i="9"/>
  <c r="BJ186" i="9"/>
  <c r="BK186" i="9"/>
  <c r="BL186" i="9"/>
  <c r="BM186" i="9"/>
  <c r="BN186" i="9"/>
  <c r="BD187" i="9"/>
  <c r="BE187" i="9"/>
  <c r="BF187" i="9"/>
  <c r="BG187" i="9"/>
  <c r="BH187" i="9"/>
  <c r="BI187" i="9"/>
  <c r="BJ187" i="9"/>
  <c r="BK187" i="9"/>
  <c r="BL187" i="9"/>
  <c r="BM187" i="9"/>
  <c r="BN187" i="9"/>
  <c r="BD188" i="9"/>
  <c r="BE188" i="9"/>
  <c r="BF188" i="9"/>
  <c r="BG188" i="9"/>
  <c r="BH188" i="9"/>
  <c r="BI188" i="9"/>
  <c r="BJ188" i="9"/>
  <c r="BK188" i="9"/>
  <c r="BL188" i="9"/>
  <c r="BM188" i="9"/>
  <c r="BN188" i="9"/>
  <c r="BD189" i="9"/>
  <c r="BE189" i="9"/>
  <c r="BF189" i="9"/>
  <c r="BG189" i="9"/>
  <c r="BH189" i="9"/>
  <c r="BI189" i="9"/>
  <c r="BJ189" i="9"/>
  <c r="BK189" i="9"/>
  <c r="BL189" i="9"/>
  <c r="BM189" i="9"/>
  <c r="BN189" i="9"/>
  <c r="BD190" i="9"/>
  <c r="BE190" i="9"/>
  <c r="BF190" i="9"/>
  <c r="BG190" i="9"/>
  <c r="BH190" i="9"/>
  <c r="BI190" i="9"/>
  <c r="BJ190" i="9"/>
  <c r="BK190" i="9"/>
  <c r="BL190" i="9"/>
  <c r="BM190" i="9"/>
  <c r="BN190" i="9"/>
  <c r="BD191" i="9"/>
  <c r="BE191" i="9"/>
  <c r="BF191" i="9"/>
  <c r="BG191" i="9"/>
  <c r="BH191" i="9"/>
  <c r="BI191" i="9"/>
  <c r="BJ191" i="9"/>
  <c r="BK191" i="9"/>
  <c r="BL191" i="9"/>
  <c r="BM191" i="9"/>
  <c r="BN191" i="9"/>
  <c r="BD192" i="9"/>
  <c r="BE192" i="9"/>
  <c r="BF192" i="9"/>
  <c r="BG192" i="9"/>
  <c r="BH192" i="9"/>
  <c r="BI192" i="9"/>
  <c r="BJ192" i="9"/>
  <c r="BK192" i="9"/>
  <c r="BL192" i="9"/>
  <c r="BM192" i="9"/>
  <c r="BN192" i="9"/>
  <c r="BD193" i="9"/>
  <c r="BE193" i="9"/>
  <c r="BF193" i="9"/>
  <c r="BG193" i="9"/>
  <c r="BH193" i="9"/>
  <c r="BI193" i="9"/>
  <c r="BJ193" i="9"/>
  <c r="BK193" i="9"/>
  <c r="BL193" i="9"/>
  <c r="BM193" i="9"/>
  <c r="BN193" i="9"/>
  <c r="BD194" i="9"/>
  <c r="BE194" i="9"/>
  <c r="BF194" i="9"/>
  <c r="BG194" i="9"/>
  <c r="BH194" i="9"/>
  <c r="BI194" i="9"/>
  <c r="BJ194" i="9"/>
  <c r="BK194" i="9"/>
  <c r="BL194" i="9"/>
  <c r="BM194" i="9"/>
  <c r="BN194" i="9"/>
  <c r="BD195" i="9"/>
  <c r="BE195" i="9"/>
  <c r="BF195" i="9"/>
  <c r="BG195" i="9"/>
  <c r="BH195" i="9"/>
  <c r="BI195" i="9"/>
  <c r="BJ195" i="9"/>
  <c r="BK195" i="9"/>
  <c r="BL195" i="9"/>
  <c r="BM195" i="9"/>
  <c r="BN195" i="9"/>
  <c r="BD196" i="9"/>
  <c r="BE196" i="9"/>
  <c r="BF196" i="9"/>
  <c r="BG196" i="9"/>
  <c r="BH196" i="9"/>
  <c r="BI196" i="9"/>
  <c r="BJ196" i="9"/>
  <c r="BK196" i="9"/>
  <c r="BL196" i="9"/>
  <c r="BM196" i="9"/>
  <c r="BN196" i="9"/>
  <c r="BD197" i="9"/>
  <c r="BE197" i="9"/>
  <c r="BF197" i="9"/>
  <c r="BG197" i="9"/>
  <c r="BH197" i="9"/>
  <c r="BI197" i="9"/>
  <c r="BJ197" i="9"/>
  <c r="BK197" i="9"/>
  <c r="BL197" i="9"/>
  <c r="BM197" i="9"/>
  <c r="BN197" i="9"/>
  <c r="BD198" i="9"/>
  <c r="BE198" i="9"/>
  <c r="BF198" i="9"/>
  <c r="BG198" i="9"/>
  <c r="BH198" i="9"/>
  <c r="BI198" i="9"/>
  <c r="BJ198" i="9"/>
  <c r="BK198" i="9"/>
  <c r="BL198" i="9"/>
  <c r="BM198" i="9"/>
  <c r="BN198" i="9"/>
  <c r="BD199" i="9"/>
  <c r="BE199" i="9"/>
  <c r="BF199" i="9"/>
  <c r="BG199" i="9"/>
  <c r="BH199" i="9"/>
  <c r="BI199" i="9"/>
  <c r="BJ199" i="9"/>
  <c r="BK199" i="9"/>
  <c r="BL199" i="9"/>
  <c r="BM199" i="9"/>
  <c r="BN199" i="9"/>
  <c r="BD200" i="9"/>
  <c r="BE200" i="9"/>
  <c r="BF200" i="9"/>
  <c r="BG200" i="9"/>
  <c r="BH200" i="9"/>
  <c r="BI200" i="9"/>
  <c r="BJ200" i="9"/>
  <c r="BK200" i="9"/>
  <c r="BL200" i="9"/>
  <c r="BM200" i="9"/>
  <c r="BN200" i="9"/>
  <c r="BD201" i="9"/>
  <c r="BE201" i="9"/>
  <c r="BF201" i="9"/>
  <c r="BG201" i="9"/>
  <c r="BH201" i="9"/>
  <c r="BI201" i="9"/>
  <c r="BJ201" i="9"/>
  <c r="BK201" i="9"/>
  <c r="BL201" i="9"/>
  <c r="BM201" i="9"/>
  <c r="BN201" i="9"/>
  <c r="BD202" i="9"/>
  <c r="BE202" i="9"/>
  <c r="BF202" i="9"/>
  <c r="BG202" i="9"/>
  <c r="BH202" i="9"/>
  <c r="BI202" i="9"/>
  <c r="BJ202" i="9"/>
  <c r="BK202" i="9"/>
  <c r="BL202" i="9"/>
  <c r="BM202" i="9"/>
  <c r="BN202" i="9"/>
  <c r="BD203" i="9"/>
  <c r="BE203" i="9"/>
  <c r="BF203" i="9"/>
  <c r="BG203" i="9"/>
  <c r="BH203" i="9"/>
  <c r="BI203" i="9"/>
  <c r="BJ203" i="9"/>
  <c r="BK203" i="9"/>
  <c r="BL203" i="9"/>
  <c r="BM203" i="9"/>
  <c r="BN203" i="9"/>
  <c r="BD204" i="9"/>
  <c r="BE204" i="9"/>
  <c r="BF204" i="9"/>
  <c r="BG204" i="9"/>
  <c r="BH204" i="9"/>
  <c r="BI204" i="9"/>
  <c r="BJ204" i="9"/>
  <c r="BK204" i="9"/>
  <c r="BL204" i="9"/>
  <c r="BM204" i="9"/>
  <c r="BN204" i="9"/>
  <c r="BD205" i="9"/>
  <c r="BE205" i="9"/>
  <c r="BF205" i="9"/>
  <c r="BG205" i="9"/>
  <c r="BH205" i="9"/>
  <c r="BI205" i="9"/>
  <c r="BJ205" i="9"/>
  <c r="BK205" i="9"/>
  <c r="BL205" i="9"/>
  <c r="BM205" i="9"/>
  <c r="BN205" i="9"/>
  <c r="BD206" i="9"/>
  <c r="BE206" i="9"/>
  <c r="BF206" i="9"/>
  <c r="BG206" i="9"/>
  <c r="BH206" i="9"/>
  <c r="BI206" i="9"/>
  <c r="BJ206" i="9"/>
  <c r="BK206" i="9"/>
  <c r="BL206" i="9"/>
  <c r="BM206" i="9"/>
  <c r="BN206" i="9"/>
  <c r="BD207" i="9"/>
  <c r="BE207" i="9"/>
  <c r="BF207" i="9"/>
  <c r="BG207" i="9"/>
  <c r="BH207" i="9"/>
  <c r="BI207" i="9"/>
  <c r="BJ207" i="9"/>
  <c r="BK207" i="9"/>
  <c r="BL207" i="9"/>
  <c r="BM207" i="9"/>
  <c r="BN207" i="9"/>
  <c r="BD208" i="9"/>
  <c r="BE208" i="9"/>
  <c r="BF208" i="9"/>
  <c r="BG208" i="9"/>
  <c r="BH208" i="9"/>
  <c r="BI208" i="9"/>
  <c r="BJ208" i="9"/>
  <c r="BK208" i="9"/>
  <c r="BL208" i="9"/>
  <c r="BM208" i="9"/>
  <c r="BN208" i="9"/>
  <c r="BD209" i="9"/>
  <c r="BE209" i="9"/>
  <c r="BF209" i="9"/>
  <c r="BG209" i="9"/>
  <c r="BH209" i="9"/>
  <c r="BI209" i="9"/>
  <c r="BJ209" i="9"/>
  <c r="BK209" i="9"/>
  <c r="BL209" i="9"/>
  <c r="BM209" i="9"/>
  <c r="BN209" i="9"/>
  <c r="BD210" i="9"/>
  <c r="BE210" i="9"/>
  <c r="BF210" i="9"/>
  <c r="BG210" i="9"/>
  <c r="BH210" i="9"/>
  <c r="BI210" i="9"/>
  <c r="BJ210" i="9"/>
  <c r="BK210" i="9"/>
  <c r="BL210" i="9"/>
  <c r="BM210" i="9"/>
  <c r="BN210" i="9"/>
  <c r="BD211" i="9"/>
  <c r="BE211" i="9"/>
  <c r="BF211" i="9"/>
  <c r="BG211" i="9"/>
  <c r="BH211" i="9"/>
  <c r="BI211" i="9"/>
  <c r="BJ211" i="9"/>
  <c r="BK211" i="9"/>
  <c r="BL211" i="9"/>
  <c r="BM211" i="9"/>
  <c r="BN211" i="9"/>
  <c r="BD212" i="9"/>
  <c r="BE212" i="9"/>
  <c r="BF212" i="9"/>
  <c r="BG212" i="9"/>
  <c r="BH212" i="9"/>
  <c r="BI212" i="9"/>
  <c r="BJ212" i="9"/>
  <c r="BK212" i="9"/>
  <c r="BL212" i="9"/>
  <c r="BM212" i="9"/>
  <c r="BN212" i="9"/>
  <c r="BD213" i="9"/>
  <c r="BE213" i="9"/>
  <c r="BF213" i="9"/>
  <c r="BG213" i="9"/>
  <c r="BH213" i="9"/>
  <c r="BI213" i="9"/>
  <c r="BJ213" i="9"/>
  <c r="BK213" i="9"/>
  <c r="BL213" i="9"/>
  <c r="BM213" i="9"/>
  <c r="BN213" i="9"/>
  <c r="BD214" i="9"/>
  <c r="BE214" i="9"/>
  <c r="BF214" i="9"/>
  <c r="BG214" i="9"/>
  <c r="BH214" i="9"/>
  <c r="BI214" i="9"/>
  <c r="BJ214" i="9"/>
  <c r="BK214" i="9"/>
  <c r="BL214" i="9"/>
  <c r="BM214" i="9"/>
  <c r="BN214" i="9"/>
  <c r="BD215" i="9"/>
  <c r="BE215" i="9"/>
  <c r="BF215" i="9"/>
  <c r="BG215" i="9"/>
  <c r="BH215" i="9"/>
  <c r="BI215" i="9"/>
  <c r="BJ215" i="9"/>
  <c r="BK215" i="9"/>
  <c r="BL215" i="9"/>
  <c r="BM215" i="9"/>
  <c r="BN215" i="9"/>
  <c r="BD216" i="9"/>
  <c r="BE216" i="9"/>
  <c r="BF216" i="9"/>
  <c r="BG216" i="9"/>
  <c r="BH216" i="9"/>
  <c r="BI216" i="9"/>
  <c r="BJ216" i="9"/>
  <c r="BK216" i="9"/>
  <c r="BL216" i="9"/>
  <c r="BM216" i="9"/>
  <c r="BN216" i="9"/>
  <c r="BD217" i="9"/>
  <c r="BE217" i="9"/>
  <c r="BF217" i="9"/>
  <c r="BG217" i="9"/>
  <c r="BH217" i="9"/>
  <c r="BI217" i="9"/>
  <c r="BJ217" i="9"/>
  <c r="BK217" i="9"/>
  <c r="BL217" i="9"/>
  <c r="BM217" i="9"/>
  <c r="BN217" i="9"/>
  <c r="BD218" i="9"/>
  <c r="BE218" i="9"/>
  <c r="BF218" i="9"/>
  <c r="BG218" i="9"/>
  <c r="BH218" i="9"/>
  <c r="BI218" i="9"/>
  <c r="BJ218" i="9"/>
  <c r="BK218" i="9"/>
  <c r="BL218" i="9"/>
  <c r="BM218" i="9"/>
  <c r="BN218" i="9"/>
  <c r="BD219" i="9"/>
  <c r="BE219" i="9"/>
  <c r="BF219" i="9"/>
  <c r="BG219" i="9"/>
  <c r="BH219" i="9"/>
  <c r="BI219" i="9"/>
  <c r="BJ219" i="9"/>
  <c r="BK219" i="9"/>
  <c r="BL219" i="9"/>
  <c r="BM219" i="9"/>
  <c r="BN219" i="9"/>
  <c r="BD220" i="9"/>
  <c r="BE220" i="9"/>
  <c r="BF220" i="9"/>
  <c r="BG220" i="9"/>
  <c r="BH220" i="9"/>
  <c r="BI220" i="9"/>
  <c r="BJ220" i="9"/>
  <c r="BK220" i="9"/>
  <c r="BL220" i="9"/>
  <c r="BM220" i="9"/>
  <c r="BN220" i="9"/>
  <c r="BD221" i="9"/>
  <c r="BE221" i="9"/>
  <c r="BF221" i="9"/>
  <c r="BG221" i="9"/>
  <c r="BH221" i="9"/>
  <c r="BI221" i="9"/>
  <c r="BJ221" i="9"/>
  <c r="BK221" i="9"/>
  <c r="BL221" i="9"/>
  <c r="BM221" i="9"/>
  <c r="BN221" i="9"/>
  <c r="BD222" i="9"/>
  <c r="BE222" i="9"/>
  <c r="BF222" i="9"/>
  <c r="BG222" i="9"/>
  <c r="BH222" i="9"/>
  <c r="BI222" i="9"/>
  <c r="BJ222" i="9"/>
  <c r="BK222" i="9"/>
  <c r="BL222" i="9"/>
  <c r="BM222" i="9"/>
  <c r="BN222" i="9"/>
  <c r="BD223" i="9"/>
  <c r="BE223" i="9"/>
  <c r="BF223" i="9"/>
  <c r="BG223" i="9"/>
  <c r="BH223" i="9"/>
  <c r="BI223" i="9"/>
  <c r="BJ223" i="9"/>
  <c r="BK223" i="9"/>
  <c r="BL223" i="9"/>
  <c r="BM223" i="9"/>
  <c r="BN223" i="9"/>
  <c r="BD224" i="9"/>
  <c r="BE224" i="9"/>
  <c r="BF224" i="9"/>
  <c r="BG224" i="9"/>
  <c r="BH224" i="9"/>
  <c r="BI224" i="9"/>
  <c r="BJ224" i="9"/>
  <c r="BK224" i="9"/>
  <c r="BL224" i="9"/>
  <c r="BM224" i="9"/>
  <c r="BN224" i="9"/>
  <c r="BD225" i="9"/>
  <c r="BE225" i="9"/>
  <c r="BF225" i="9"/>
  <c r="BG225" i="9"/>
  <c r="BH225" i="9"/>
  <c r="BI225" i="9"/>
  <c r="BJ225" i="9"/>
  <c r="BK225" i="9"/>
  <c r="BL225" i="9"/>
  <c r="BM225" i="9"/>
  <c r="BN225" i="9"/>
  <c r="BD226" i="9"/>
  <c r="BE226" i="9"/>
  <c r="BF226" i="9"/>
  <c r="BG226" i="9"/>
  <c r="BH226" i="9"/>
  <c r="BI226" i="9"/>
  <c r="BJ226" i="9"/>
  <c r="BK226" i="9"/>
  <c r="BL226" i="9"/>
  <c r="BM226" i="9"/>
  <c r="BN226" i="9"/>
  <c r="BD227" i="9"/>
  <c r="BE227" i="9"/>
  <c r="BF227" i="9"/>
  <c r="BG227" i="9"/>
  <c r="BH227" i="9"/>
  <c r="BI227" i="9"/>
  <c r="BJ227" i="9"/>
  <c r="BK227" i="9"/>
  <c r="BL227" i="9"/>
  <c r="BM227" i="9"/>
  <c r="BN227" i="9"/>
  <c r="BD228" i="9"/>
  <c r="BE228" i="9"/>
  <c r="BF228" i="9"/>
  <c r="BG228" i="9"/>
  <c r="BH228" i="9"/>
  <c r="BI228" i="9"/>
  <c r="BJ228" i="9"/>
  <c r="BK228" i="9"/>
  <c r="BL228" i="9"/>
  <c r="BM228" i="9"/>
  <c r="BN228" i="9"/>
  <c r="BD229" i="9"/>
  <c r="BE229" i="9"/>
  <c r="BF229" i="9"/>
  <c r="BG229" i="9"/>
  <c r="BH229" i="9"/>
  <c r="BI229" i="9"/>
  <c r="BJ229" i="9"/>
  <c r="BK229" i="9"/>
  <c r="BL229" i="9"/>
  <c r="BM229" i="9"/>
  <c r="BN229" i="9"/>
  <c r="BD230" i="9"/>
  <c r="BE230" i="9"/>
  <c r="BF230" i="9"/>
  <c r="BG230" i="9"/>
  <c r="BH230" i="9"/>
  <c r="BI230" i="9"/>
  <c r="BJ230" i="9"/>
  <c r="BK230" i="9"/>
  <c r="BL230" i="9"/>
  <c r="BM230" i="9"/>
  <c r="BN230" i="9"/>
  <c r="BD231" i="9"/>
  <c r="BE231" i="9"/>
  <c r="BF231" i="9"/>
  <c r="BG231" i="9"/>
  <c r="BH231" i="9"/>
  <c r="BI231" i="9"/>
  <c r="BJ231" i="9"/>
  <c r="BK231" i="9"/>
  <c r="BL231" i="9"/>
  <c r="BM231" i="9"/>
  <c r="BN231" i="9"/>
  <c r="BD232" i="9"/>
  <c r="BE232" i="9"/>
  <c r="BF232" i="9"/>
  <c r="BG232" i="9"/>
  <c r="BH232" i="9"/>
  <c r="BI232" i="9"/>
  <c r="BJ232" i="9"/>
  <c r="BK232" i="9"/>
  <c r="BL232" i="9"/>
  <c r="BM232" i="9"/>
  <c r="BN232" i="9"/>
  <c r="BD233" i="9"/>
  <c r="BE233" i="9"/>
  <c r="BF233" i="9"/>
  <c r="BG233" i="9"/>
  <c r="BH233" i="9"/>
  <c r="BI233" i="9"/>
  <c r="BJ233" i="9"/>
  <c r="BK233" i="9"/>
  <c r="BL233" i="9"/>
  <c r="BM233" i="9"/>
  <c r="BN233" i="9"/>
  <c r="BD234" i="9"/>
  <c r="BE234" i="9"/>
  <c r="BF234" i="9"/>
  <c r="BG234" i="9"/>
  <c r="BH234" i="9"/>
  <c r="BI234" i="9"/>
  <c r="BJ234" i="9"/>
  <c r="BK234" i="9"/>
  <c r="BL234" i="9"/>
  <c r="BM234" i="9"/>
  <c r="BN234" i="9"/>
  <c r="BD235" i="9"/>
  <c r="BE235" i="9"/>
  <c r="BF235" i="9"/>
  <c r="BG235" i="9"/>
  <c r="BH235" i="9"/>
  <c r="BI235" i="9"/>
  <c r="BJ235" i="9"/>
  <c r="BK235" i="9"/>
  <c r="BL235" i="9"/>
  <c r="BM235" i="9"/>
  <c r="BN235" i="9"/>
  <c r="BD236" i="9"/>
  <c r="BE236" i="9"/>
  <c r="BF236" i="9"/>
  <c r="BG236" i="9"/>
  <c r="BH236" i="9"/>
  <c r="BI236" i="9"/>
  <c r="BJ236" i="9"/>
  <c r="BK236" i="9"/>
  <c r="BL236" i="9"/>
  <c r="BM236" i="9"/>
  <c r="BN236" i="9"/>
  <c r="BD237" i="9"/>
  <c r="BE237" i="9"/>
  <c r="BF237" i="9"/>
  <c r="BG237" i="9"/>
  <c r="BH237" i="9"/>
  <c r="BI237" i="9"/>
  <c r="BJ237" i="9"/>
  <c r="BK237" i="9"/>
  <c r="BL237" i="9"/>
  <c r="BM237" i="9"/>
  <c r="BN237" i="9"/>
  <c r="BD238" i="9"/>
  <c r="BE238" i="9"/>
  <c r="BF238" i="9"/>
  <c r="BG238" i="9"/>
  <c r="BH238" i="9"/>
  <c r="BI238" i="9"/>
  <c r="BJ238" i="9"/>
  <c r="BK238" i="9"/>
  <c r="BL238" i="9"/>
  <c r="BM238" i="9"/>
  <c r="BN238" i="9"/>
  <c r="BD239" i="9"/>
  <c r="BE239" i="9"/>
  <c r="BF239" i="9"/>
  <c r="BG239" i="9"/>
  <c r="BH239" i="9"/>
  <c r="BI239" i="9"/>
  <c r="BJ239" i="9"/>
  <c r="BK239" i="9"/>
  <c r="BL239" i="9"/>
  <c r="BM239" i="9"/>
  <c r="BN239" i="9"/>
  <c r="BD240" i="9"/>
  <c r="BE240" i="9"/>
  <c r="BF240" i="9"/>
  <c r="BG240" i="9"/>
  <c r="BH240" i="9"/>
  <c r="BI240" i="9"/>
  <c r="BJ240" i="9"/>
  <c r="BK240" i="9"/>
  <c r="BL240" i="9"/>
  <c r="BM240" i="9"/>
  <c r="BN240" i="9"/>
  <c r="BD241" i="9"/>
  <c r="BE241" i="9"/>
  <c r="BF241" i="9"/>
  <c r="BG241" i="9"/>
  <c r="BH241" i="9"/>
  <c r="BI241" i="9"/>
  <c r="BJ241" i="9"/>
  <c r="BK241" i="9"/>
  <c r="BL241" i="9"/>
  <c r="BM241" i="9"/>
  <c r="BN241" i="9"/>
  <c r="BD242" i="9"/>
  <c r="BE242" i="9"/>
  <c r="BF242" i="9"/>
  <c r="BG242" i="9"/>
  <c r="BH242" i="9"/>
  <c r="BI242" i="9"/>
  <c r="BJ242" i="9"/>
  <c r="BK242" i="9"/>
  <c r="BL242" i="9"/>
  <c r="BM242" i="9"/>
  <c r="BN242" i="9"/>
  <c r="BD243" i="9"/>
  <c r="BE243" i="9"/>
  <c r="BF243" i="9"/>
  <c r="BG243" i="9"/>
  <c r="BH243" i="9"/>
  <c r="BI243" i="9"/>
  <c r="BJ243" i="9"/>
  <c r="BK243" i="9"/>
  <c r="BL243" i="9"/>
  <c r="BM243" i="9"/>
  <c r="BN243" i="9"/>
  <c r="BD244" i="9"/>
  <c r="BE244" i="9"/>
  <c r="BF244" i="9"/>
  <c r="BG244" i="9"/>
  <c r="BH244" i="9"/>
  <c r="BI244" i="9"/>
  <c r="BJ244" i="9"/>
  <c r="BK244" i="9"/>
  <c r="BL244" i="9"/>
  <c r="BM244" i="9"/>
  <c r="BN244" i="9"/>
  <c r="BD245" i="9"/>
  <c r="BE245" i="9"/>
  <c r="BF245" i="9"/>
  <c r="BG245" i="9"/>
  <c r="BH245" i="9"/>
  <c r="BI245" i="9"/>
  <c r="BJ245" i="9"/>
  <c r="BK245" i="9"/>
  <c r="BL245" i="9"/>
  <c r="BM245" i="9"/>
  <c r="BN245" i="9"/>
  <c r="BD246" i="9"/>
  <c r="BE246" i="9"/>
  <c r="BF246" i="9"/>
  <c r="BG246" i="9"/>
  <c r="BH246" i="9"/>
  <c r="BI246" i="9"/>
  <c r="BJ246" i="9"/>
  <c r="BK246" i="9"/>
  <c r="BL246" i="9"/>
  <c r="BM246" i="9"/>
  <c r="BN246" i="9"/>
  <c r="BD247" i="9"/>
  <c r="BE247" i="9"/>
  <c r="BF247" i="9"/>
  <c r="BG247" i="9"/>
  <c r="BH247" i="9"/>
  <c r="BI247" i="9"/>
  <c r="BJ247" i="9"/>
  <c r="BK247" i="9"/>
  <c r="BL247" i="9"/>
  <c r="BM247" i="9"/>
  <c r="BN247" i="9"/>
  <c r="BD248" i="9"/>
  <c r="BE248" i="9"/>
  <c r="BF248" i="9"/>
  <c r="BG248" i="9"/>
  <c r="BH248" i="9"/>
  <c r="BI248" i="9"/>
  <c r="BJ248" i="9"/>
  <c r="BK248" i="9"/>
  <c r="BL248" i="9"/>
  <c r="BM248" i="9"/>
  <c r="BN248" i="9"/>
  <c r="BD249" i="9"/>
  <c r="BE249" i="9"/>
  <c r="BF249" i="9"/>
  <c r="BG249" i="9"/>
  <c r="BH249" i="9"/>
  <c r="BI249" i="9"/>
  <c r="BJ249" i="9"/>
  <c r="BK249" i="9"/>
  <c r="BL249" i="9"/>
  <c r="BM249" i="9"/>
  <c r="BN249" i="9"/>
  <c r="BD250" i="9"/>
  <c r="BE250" i="9"/>
  <c r="BF250" i="9"/>
  <c r="BG250" i="9"/>
  <c r="BH250" i="9"/>
  <c r="BI250" i="9"/>
  <c r="BJ250" i="9"/>
  <c r="BK250" i="9"/>
  <c r="BL250" i="9"/>
  <c r="BM250" i="9"/>
  <c r="BN250" i="9"/>
  <c r="BD251" i="9"/>
  <c r="BE251" i="9"/>
  <c r="BF251" i="9"/>
  <c r="BG251" i="9"/>
  <c r="BH251" i="9"/>
  <c r="BI251" i="9"/>
  <c r="BJ251" i="9"/>
  <c r="BK251" i="9"/>
  <c r="BL251" i="9"/>
  <c r="BM251" i="9"/>
  <c r="BN251" i="9"/>
  <c r="BD252" i="9"/>
  <c r="BE252" i="9"/>
  <c r="BF252" i="9"/>
  <c r="BG252" i="9"/>
  <c r="BH252" i="9"/>
  <c r="BI252" i="9"/>
  <c r="BJ252" i="9"/>
  <c r="BK252" i="9"/>
  <c r="BL252" i="9"/>
  <c r="BM252" i="9"/>
  <c r="BN252" i="9"/>
  <c r="BD253" i="9"/>
  <c r="BE253" i="9"/>
  <c r="BF253" i="9"/>
  <c r="BG253" i="9"/>
  <c r="BH253" i="9"/>
  <c r="BI253" i="9"/>
  <c r="BJ253" i="9"/>
  <c r="BK253" i="9"/>
  <c r="BL253" i="9"/>
  <c r="BM253" i="9"/>
  <c r="BN253" i="9"/>
  <c r="BD254" i="9"/>
  <c r="BE254" i="9"/>
  <c r="BF254" i="9"/>
  <c r="BG254" i="9"/>
  <c r="BH254" i="9"/>
  <c r="BI254" i="9"/>
  <c r="BJ254" i="9"/>
  <c r="BK254" i="9"/>
  <c r="BL254" i="9"/>
  <c r="BM254" i="9"/>
  <c r="BN254" i="9"/>
  <c r="BD255" i="9"/>
  <c r="BE255" i="9"/>
  <c r="BF255" i="9"/>
  <c r="BG255" i="9"/>
  <c r="BH255" i="9"/>
  <c r="BI255" i="9"/>
  <c r="BJ255" i="9"/>
  <c r="BK255" i="9"/>
  <c r="BL255" i="9"/>
  <c r="BM255" i="9"/>
  <c r="BN255" i="9"/>
  <c r="BD256" i="9"/>
  <c r="BE256" i="9"/>
  <c r="BF256" i="9"/>
  <c r="BG256" i="9"/>
  <c r="BH256" i="9"/>
  <c r="BI256" i="9"/>
  <c r="BJ256" i="9"/>
  <c r="BK256" i="9"/>
  <c r="BL256" i="9"/>
  <c r="BM256" i="9"/>
  <c r="BN256" i="9"/>
  <c r="BD257" i="9"/>
  <c r="BE257" i="9"/>
  <c r="BF257" i="9"/>
  <c r="BG257" i="9"/>
  <c r="BH257" i="9"/>
  <c r="BI257" i="9"/>
  <c r="BJ257" i="9"/>
  <c r="BK257" i="9"/>
  <c r="BL257" i="9"/>
  <c r="BM257" i="9"/>
  <c r="BN257" i="9"/>
  <c r="BD258" i="9"/>
  <c r="BE258" i="9"/>
  <c r="BF258" i="9"/>
  <c r="BG258" i="9"/>
  <c r="BH258" i="9"/>
  <c r="BI258" i="9"/>
  <c r="BJ258" i="9"/>
  <c r="BK258" i="9"/>
  <c r="BL258" i="9"/>
  <c r="BM258" i="9"/>
  <c r="BN258" i="9"/>
  <c r="BD259" i="9"/>
  <c r="BE259" i="9"/>
  <c r="BF259" i="9"/>
  <c r="BG259" i="9"/>
  <c r="BH259" i="9"/>
  <c r="BI259" i="9"/>
  <c r="BJ259" i="9"/>
  <c r="BK259" i="9"/>
  <c r="BL259" i="9"/>
  <c r="BM259" i="9"/>
  <c r="BN259" i="9"/>
  <c r="BD260" i="9"/>
  <c r="BE260" i="9"/>
  <c r="BF260" i="9"/>
  <c r="BG260" i="9"/>
  <c r="BH260" i="9"/>
  <c r="BI260" i="9"/>
  <c r="BJ260" i="9"/>
  <c r="BK260" i="9"/>
  <c r="BL260" i="9"/>
  <c r="BM260" i="9"/>
  <c r="BN260" i="9"/>
  <c r="BD261" i="9"/>
  <c r="BE261" i="9"/>
  <c r="BF261" i="9"/>
  <c r="BG261" i="9"/>
  <c r="BH261" i="9"/>
  <c r="BI261" i="9"/>
  <c r="BJ261" i="9"/>
  <c r="BK261" i="9"/>
  <c r="BL261" i="9"/>
  <c r="BM261" i="9"/>
  <c r="BN261" i="9"/>
  <c r="BD262" i="9"/>
  <c r="BE262" i="9"/>
  <c r="BF262" i="9"/>
  <c r="BG262" i="9"/>
  <c r="BH262" i="9"/>
  <c r="BI262" i="9"/>
  <c r="BJ262" i="9"/>
  <c r="BK262" i="9"/>
  <c r="BL262" i="9"/>
  <c r="BM262" i="9"/>
  <c r="BN262" i="9"/>
  <c r="BD263" i="9"/>
  <c r="BE263" i="9"/>
  <c r="BF263" i="9"/>
  <c r="BG263" i="9"/>
  <c r="BH263" i="9"/>
  <c r="BI263" i="9"/>
  <c r="BJ263" i="9"/>
  <c r="BK263" i="9"/>
  <c r="BL263" i="9"/>
  <c r="BM263" i="9"/>
  <c r="BN263" i="9"/>
  <c r="BD264" i="9"/>
  <c r="BE264" i="9"/>
  <c r="BF264" i="9"/>
  <c r="BG264" i="9"/>
  <c r="BH264" i="9"/>
  <c r="BI264" i="9"/>
  <c r="BJ264" i="9"/>
  <c r="BK264" i="9"/>
  <c r="BL264" i="9"/>
  <c r="BM264" i="9"/>
  <c r="BN264" i="9"/>
  <c r="BD265" i="9"/>
  <c r="BE265" i="9"/>
  <c r="BF265" i="9"/>
  <c r="BG265" i="9"/>
  <c r="BH265" i="9"/>
  <c r="BI265" i="9"/>
  <c r="BJ265" i="9"/>
  <c r="BK265" i="9"/>
  <c r="BL265" i="9"/>
  <c r="BM265" i="9"/>
  <c r="BN265" i="9"/>
  <c r="BD266" i="9"/>
  <c r="BE266" i="9"/>
  <c r="BF266" i="9"/>
  <c r="BG266" i="9"/>
  <c r="BH266" i="9"/>
  <c r="BI266" i="9"/>
  <c r="BJ266" i="9"/>
  <c r="BK266" i="9"/>
  <c r="BL266" i="9"/>
  <c r="BM266" i="9"/>
  <c r="BN266" i="9"/>
  <c r="BD267" i="9"/>
  <c r="BE267" i="9"/>
  <c r="BF267" i="9"/>
  <c r="BG267" i="9"/>
  <c r="BH267" i="9"/>
  <c r="BI267" i="9"/>
  <c r="BJ267" i="9"/>
  <c r="BK267" i="9"/>
  <c r="BL267" i="9"/>
  <c r="BM267" i="9"/>
  <c r="BN267" i="9"/>
  <c r="BD268" i="9"/>
  <c r="BE268" i="9"/>
  <c r="BF268" i="9"/>
  <c r="BG268" i="9"/>
  <c r="BH268" i="9"/>
  <c r="BI268" i="9"/>
  <c r="BJ268" i="9"/>
  <c r="BK268" i="9"/>
  <c r="BL268" i="9"/>
  <c r="BM268" i="9"/>
  <c r="BN268" i="9"/>
  <c r="BD269" i="9"/>
  <c r="BE269" i="9"/>
  <c r="BF269" i="9"/>
  <c r="BG269" i="9"/>
  <c r="BH269" i="9"/>
  <c r="BI269" i="9"/>
  <c r="BJ269" i="9"/>
  <c r="BK269" i="9"/>
  <c r="BL269" i="9"/>
  <c r="BM269" i="9"/>
  <c r="BN269" i="9"/>
  <c r="BD270" i="9"/>
  <c r="BE270" i="9"/>
  <c r="BF270" i="9"/>
  <c r="BG270" i="9"/>
  <c r="BH270" i="9"/>
  <c r="BI270" i="9"/>
  <c r="BJ270" i="9"/>
  <c r="BK270" i="9"/>
  <c r="BL270" i="9"/>
  <c r="BM270" i="9"/>
  <c r="BN270" i="9"/>
  <c r="BD271" i="9"/>
  <c r="BE271" i="9"/>
  <c r="BF271" i="9"/>
  <c r="BG271" i="9"/>
  <c r="BH271" i="9"/>
  <c r="BI271" i="9"/>
  <c r="BJ271" i="9"/>
  <c r="BK271" i="9"/>
  <c r="BL271" i="9"/>
  <c r="BM271" i="9"/>
  <c r="BN271" i="9"/>
  <c r="BD272" i="9"/>
  <c r="BE272" i="9"/>
  <c r="BF272" i="9"/>
  <c r="BG272" i="9"/>
  <c r="BH272" i="9"/>
  <c r="BI272" i="9"/>
  <c r="BJ272" i="9"/>
  <c r="BK272" i="9"/>
  <c r="BL272" i="9"/>
  <c r="BM272" i="9"/>
  <c r="BN272" i="9"/>
  <c r="BD273" i="9"/>
  <c r="BE273" i="9"/>
  <c r="BF273" i="9"/>
  <c r="BG273" i="9"/>
  <c r="BH273" i="9"/>
  <c r="BI273" i="9"/>
  <c r="BJ273" i="9"/>
  <c r="BK273" i="9"/>
  <c r="BL273" i="9"/>
  <c r="BM273" i="9"/>
  <c r="BN273" i="9"/>
  <c r="BD274" i="9"/>
  <c r="BE274" i="9"/>
  <c r="BF274" i="9"/>
  <c r="BG274" i="9"/>
  <c r="BH274" i="9"/>
  <c r="BI274" i="9"/>
  <c r="BJ274" i="9"/>
  <c r="BK274" i="9"/>
  <c r="BL274" i="9"/>
  <c r="BM274" i="9"/>
  <c r="BN274" i="9"/>
  <c r="BD275" i="9"/>
  <c r="BE275" i="9"/>
  <c r="BF275" i="9"/>
  <c r="BG275" i="9"/>
  <c r="BH275" i="9"/>
  <c r="BI275" i="9"/>
  <c r="BJ275" i="9"/>
  <c r="BK275" i="9"/>
  <c r="BL275" i="9"/>
  <c r="BM275" i="9"/>
  <c r="BN275" i="9"/>
  <c r="BD276" i="9"/>
  <c r="BE276" i="9"/>
  <c r="BF276" i="9"/>
  <c r="BG276" i="9"/>
  <c r="BH276" i="9"/>
  <c r="BI276" i="9"/>
  <c r="BJ276" i="9"/>
  <c r="BK276" i="9"/>
  <c r="BL276" i="9"/>
  <c r="BM276" i="9"/>
  <c r="BN276" i="9"/>
  <c r="BD277" i="9"/>
  <c r="BE277" i="9"/>
  <c r="BF277" i="9"/>
  <c r="BG277" i="9"/>
  <c r="BH277" i="9"/>
  <c r="BI277" i="9"/>
  <c r="BJ277" i="9"/>
  <c r="BK277" i="9"/>
  <c r="BL277" i="9"/>
  <c r="BM277" i="9"/>
  <c r="BN277" i="9"/>
  <c r="BD278" i="9"/>
  <c r="BE278" i="9"/>
  <c r="BF278" i="9"/>
  <c r="BG278" i="9"/>
  <c r="BH278" i="9"/>
  <c r="BI278" i="9"/>
  <c r="BJ278" i="9"/>
  <c r="BK278" i="9"/>
  <c r="BL278" i="9"/>
  <c r="BM278" i="9"/>
  <c r="BN278" i="9"/>
  <c r="BD279" i="9"/>
  <c r="BE279" i="9"/>
  <c r="BF279" i="9"/>
  <c r="BG279" i="9"/>
  <c r="BH279" i="9"/>
  <c r="BI279" i="9"/>
  <c r="BJ279" i="9"/>
  <c r="BK279" i="9"/>
  <c r="BL279" i="9"/>
  <c r="BM279" i="9"/>
  <c r="BN279" i="9"/>
  <c r="BD280" i="9"/>
  <c r="BE280" i="9"/>
  <c r="BF280" i="9"/>
  <c r="BG280" i="9"/>
  <c r="BH280" i="9"/>
  <c r="BI280" i="9"/>
  <c r="BJ280" i="9"/>
  <c r="BK280" i="9"/>
  <c r="BL280" i="9"/>
  <c r="BM280" i="9"/>
  <c r="BN280" i="9"/>
  <c r="BD281" i="9"/>
  <c r="BE281" i="9"/>
  <c r="BF281" i="9"/>
  <c r="BG281" i="9"/>
  <c r="BH281" i="9"/>
  <c r="BI281" i="9"/>
  <c r="BJ281" i="9"/>
  <c r="BK281" i="9"/>
  <c r="BL281" i="9"/>
  <c r="BM281" i="9"/>
  <c r="BN281" i="9"/>
  <c r="BD282" i="9"/>
  <c r="BE282" i="9"/>
  <c r="BF282" i="9"/>
  <c r="BG282" i="9"/>
  <c r="BH282" i="9"/>
  <c r="BI282" i="9"/>
  <c r="BJ282" i="9"/>
  <c r="BK282" i="9"/>
  <c r="BL282" i="9"/>
  <c r="BM282" i="9"/>
  <c r="BN282" i="9"/>
  <c r="BD283" i="9"/>
  <c r="BE283" i="9"/>
  <c r="BF283" i="9"/>
  <c r="BG283" i="9"/>
  <c r="BH283" i="9"/>
  <c r="BI283" i="9"/>
  <c r="BJ283" i="9"/>
  <c r="BK283" i="9"/>
  <c r="BL283" i="9"/>
  <c r="BM283" i="9"/>
  <c r="BN283" i="9"/>
  <c r="BD284" i="9"/>
  <c r="BE284" i="9"/>
  <c r="BF284" i="9"/>
  <c r="BG284" i="9"/>
  <c r="BH284" i="9"/>
  <c r="BI284" i="9"/>
  <c r="BJ284" i="9"/>
  <c r="BK284" i="9"/>
  <c r="BL284" i="9"/>
  <c r="BM284" i="9"/>
  <c r="BN284" i="9"/>
  <c r="BD285" i="9"/>
  <c r="BE285" i="9"/>
  <c r="BF285" i="9"/>
  <c r="BG285" i="9"/>
  <c r="BH285" i="9"/>
  <c r="BI285" i="9"/>
  <c r="BJ285" i="9"/>
  <c r="BK285" i="9"/>
  <c r="BL285" i="9"/>
  <c r="BM285" i="9"/>
  <c r="BN285" i="9"/>
  <c r="BD286" i="9"/>
  <c r="BE286" i="9"/>
  <c r="BF286" i="9"/>
  <c r="BG286" i="9"/>
  <c r="BH286" i="9"/>
  <c r="BI286" i="9"/>
  <c r="BJ286" i="9"/>
  <c r="BK286" i="9"/>
  <c r="BL286" i="9"/>
  <c r="BM286" i="9"/>
  <c r="BN286" i="9"/>
  <c r="BD287" i="9"/>
  <c r="BE287" i="9"/>
  <c r="BF287" i="9"/>
  <c r="BG287" i="9"/>
  <c r="BH287" i="9"/>
  <c r="BI287" i="9"/>
  <c r="BJ287" i="9"/>
  <c r="BK287" i="9"/>
  <c r="BL287" i="9"/>
  <c r="BM287" i="9"/>
  <c r="BN287" i="9"/>
  <c r="BD288" i="9"/>
  <c r="BE288" i="9"/>
  <c r="BF288" i="9"/>
  <c r="BG288" i="9"/>
  <c r="BH288" i="9"/>
  <c r="BI288" i="9"/>
  <c r="BJ288" i="9"/>
  <c r="BK288" i="9"/>
  <c r="BL288" i="9"/>
  <c r="BM288" i="9"/>
  <c r="BN288" i="9"/>
  <c r="BD289" i="9"/>
  <c r="BE289" i="9"/>
  <c r="BF289" i="9"/>
  <c r="BG289" i="9"/>
  <c r="BH289" i="9"/>
  <c r="BI289" i="9"/>
  <c r="BJ289" i="9"/>
  <c r="BK289" i="9"/>
  <c r="BL289" i="9"/>
  <c r="BM289" i="9"/>
  <c r="BN289" i="9"/>
  <c r="BD290" i="9"/>
  <c r="BE290" i="9"/>
  <c r="BF290" i="9"/>
  <c r="BG290" i="9"/>
  <c r="BH290" i="9"/>
  <c r="BI290" i="9"/>
  <c r="BJ290" i="9"/>
  <c r="BK290" i="9"/>
  <c r="BL290" i="9"/>
  <c r="BM290" i="9"/>
  <c r="BN290" i="9"/>
  <c r="BD291" i="9"/>
  <c r="BE291" i="9"/>
  <c r="BF291" i="9"/>
  <c r="BG291" i="9"/>
  <c r="BH291" i="9"/>
  <c r="BI291" i="9"/>
  <c r="BJ291" i="9"/>
  <c r="BK291" i="9"/>
  <c r="BL291" i="9"/>
  <c r="BM291" i="9"/>
  <c r="BN291" i="9"/>
  <c r="BD292" i="9"/>
  <c r="BE292" i="9"/>
  <c r="BF292" i="9"/>
  <c r="BG292" i="9"/>
  <c r="BH292" i="9"/>
  <c r="BI292" i="9"/>
  <c r="BJ292" i="9"/>
  <c r="BK292" i="9"/>
  <c r="BL292" i="9"/>
  <c r="BM292" i="9"/>
  <c r="BN292" i="9"/>
  <c r="BD293" i="9"/>
  <c r="BE293" i="9"/>
  <c r="BF293" i="9"/>
  <c r="BG293" i="9"/>
  <c r="BH293" i="9"/>
  <c r="BI293" i="9"/>
  <c r="BJ293" i="9"/>
  <c r="BK293" i="9"/>
  <c r="BL293" i="9"/>
  <c r="BM293" i="9"/>
  <c r="BN293" i="9"/>
  <c r="BD294" i="9"/>
  <c r="BE294" i="9"/>
  <c r="BF294" i="9"/>
  <c r="BG294" i="9"/>
  <c r="BH294" i="9"/>
  <c r="BI294" i="9"/>
  <c r="BJ294" i="9"/>
  <c r="BK294" i="9"/>
  <c r="BL294" i="9"/>
  <c r="BM294" i="9"/>
  <c r="BN294" i="9"/>
  <c r="BD295" i="9"/>
  <c r="BE295" i="9"/>
  <c r="BF295" i="9"/>
  <c r="BG295" i="9"/>
  <c r="BH295" i="9"/>
  <c r="BI295" i="9"/>
  <c r="BJ295" i="9"/>
  <c r="BK295" i="9"/>
  <c r="BL295" i="9"/>
  <c r="BM295" i="9"/>
  <c r="BN295" i="9"/>
  <c r="BD296" i="9"/>
  <c r="BE296" i="9"/>
  <c r="BF296" i="9"/>
  <c r="BG296" i="9"/>
  <c r="BH296" i="9"/>
  <c r="BI296" i="9"/>
  <c r="BJ296" i="9"/>
  <c r="BK296" i="9"/>
  <c r="BL296" i="9"/>
  <c r="BM296" i="9"/>
  <c r="BN296" i="9"/>
  <c r="BD297" i="9"/>
  <c r="BE297" i="9"/>
  <c r="BF297" i="9"/>
  <c r="BG297" i="9"/>
  <c r="BH297" i="9"/>
  <c r="BI297" i="9"/>
  <c r="BJ297" i="9"/>
  <c r="BK297" i="9"/>
  <c r="BL297" i="9"/>
  <c r="BM297" i="9"/>
  <c r="BN297" i="9"/>
  <c r="BD298" i="9"/>
  <c r="BE298" i="9"/>
  <c r="BF298" i="9"/>
  <c r="BG298" i="9"/>
  <c r="BH298" i="9"/>
  <c r="BI298" i="9"/>
  <c r="BJ298" i="9"/>
  <c r="BK298" i="9"/>
  <c r="BL298" i="9"/>
  <c r="BM298" i="9"/>
  <c r="BN298" i="9"/>
  <c r="BD299" i="9"/>
  <c r="BE299" i="9"/>
  <c r="BF299" i="9"/>
  <c r="BG299" i="9"/>
  <c r="BH299" i="9"/>
  <c r="BI299" i="9"/>
  <c r="BJ299" i="9"/>
  <c r="BK299" i="9"/>
  <c r="BL299" i="9"/>
  <c r="BM299" i="9"/>
  <c r="BN299" i="9"/>
  <c r="BD300" i="9"/>
  <c r="BE300" i="9"/>
  <c r="BF300" i="9"/>
  <c r="BG300" i="9"/>
  <c r="BH300" i="9"/>
  <c r="BI300" i="9"/>
  <c r="BJ300" i="9"/>
  <c r="BK300" i="9"/>
  <c r="BL300" i="9"/>
  <c r="BM300" i="9"/>
  <c r="BN300" i="9"/>
  <c r="BD301" i="9"/>
  <c r="BE301" i="9"/>
  <c r="BF301" i="9"/>
  <c r="BG301" i="9"/>
  <c r="BH301" i="9"/>
  <c r="BI301" i="9"/>
  <c r="BJ301" i="9"/>
  <c r="BK301" i="9"/>
  <c r="BL301" i="9"/>
  <c r="BM301" i="9"/>
  <c r="BN301" i="9"/>
  <c r="BD302" i="9"/>
  <c r="BE302" i="9"/>
  <c r="BF302" i="9"/>
  <c r="BG302" i="9"/>
  <c r="BH302" i="9"/>
  <c r="BI302" i="9"/>
  <c r="BJ302" i="9"/>
  <c r="BK302" i="9"/>
  <c r="BL302" i="9"/>
  <c r="BM302" i="9"/>
  <c r="BN302" i="9"/>
  <c r="BD303" i="9"/>
  <c r="BE303" i="9"/>
  <c r="BF303" i="9"/>
  <c r="BG303" i="9"/>
  <c r="BH303" i="9"/>
  <c r="BI303" i="9"/>
  <c r="BJ303" i="9"/>
  <c r="BK303" i="9"/>
  <c r="BL303" i="9"/>
  <c r="BM303" i="9"/>
  <c r="BN303" i="9"/>
  <c r="BD304" i="9"/>
  <c r="BE304" i="9"/>
  <c r="BF304" i="9"/>
  <c r="BG304" i="9"/>
  <c r="BH304" i="9"/>
  <c r="BI304" i="9"/>
  <c r="BJ304" i="9"/>
  <c r="BK304" i="9"/>
  <c r="BL304" i="9"/>
  <c r="BM304" i="9"/>
  <c r="BN304" i="9"/>
  <c r="BD305" i="9"/>
  <c r="BE305" i="9"/>
  <c r="BF305" i="9"/>
  <c r="BG305" i="9"/>
  <c r="BH305" i="9"/>
  <c r="BI305" i="9"/>
  <c r="BJ305" i="9"/>
  <c r="BK305" i="9"/>
  <c r="BL305" i="9"/>
  <c r="BM305" i="9"/>
  <c r="BN305" i="9"/>
  <c r="BD306" i="9"/>
  <c r="BE306" i="9"/>
  <c r="BF306" i="9"/>
  <c r="BG306" i="9"/>
  <c r="BH306" i="9"/>
  <c r="BI306" i="9"/>
  <c r="BJ306" i="9"/>
  <c r="BK306" i="9"/>
  <c r="BL306" i="9"/>
  <c r="BM306" i="9"/>
  <c r="BN306" i="9"/>
  <c r="BD307" i="9"/>
  <c r="BE307" i="9"/>
  <c r="BF307" i="9"/>
  <c r="BG307" i="9"/>
  <c r="BH307" i="9"/>
  <c r="BI307" i="9"/>
  <c r="BJ307" i="9"/>
  <c r="BK307" i="9"/>
  <c r="BL307" i="9"/>
  <c r="BM307" i="9"/>
  <c r="BN307" i="9"/>
  <c r="BD308" i="9"/>
  <c r="BE308" i="9"/>
  <c r="BF308" i="9"/>
  <c r="BG308" i="9"/>
  <c r="BH308" i="9"/>
  <c r="BI308" i="9"/>
  <c r="BJ308" i="9"/>
  <c r="BK308" i="9"/>
  <c r="BL308" i="9"/>
  <c r="BM308" i="9"/>
  <c r="BN308" i="9"/>
  <c r="BD309" i="9"/>
  <c r="BE309" i="9"/>
  <c r="BF309" i="9"/>
  <c r="BG309" i="9"/>
  <c r="BH309" i="9"/>
  <c r="BI309" i="9"/>
  <c r="BJ309" i="9"/>
  <c r="BK309" i="9"/>
  <c r="BL309" i="9"/>
  <c r="BM309" i="9"/>
  <c r="BN309" i="9"/>
  <c r="BD310" i="9"/>
  <c r="BE310" i="9"/>
  <c r="BF310" i="9"/>
  <c r="BG310" i="9"/>
  <c r="BH310" i="9"/>
  <c r="BI310" i="9"/>
  <c r="BJ310" i="9"/>
  <c r="BK310" i="9"/>
  <c r="BL310" i="9"/>
  <c r="BM310" i="9"/>
  <c r="BN310" i="9"/>
  <c r="BD311" i="9"/>
  <c r="BE311" i="9"/>
  <c r="BF311" i="9"/>
  <c r="BG311" i="9"/>
  <c r="BH311" i="9"/>
  <c r="BI311" i="9"/>
  <c r="BJ311" i="9"/>
  <c r="BK311" i="9"/>
  <c r="BL311" i="9"/>
  <c r="BM311" i="9"/>
  <c r="BN311" i="9"/>
  <c r="BD312" i="9"/>
  <c r="BE312" i="9"/>
  <c r="BF312" i="9"/>
  <c r="BG312" i="9"/>
  <c r="BH312" i="9"/>
  <c r="BI312" i="9"/>
  <c r="BJ312" i="9"/>
  <c r="BK312" i="9"/>
  <c r="BL312" i="9"/>
  <c r="BM312" i="9"/>
  <c r="BN312" i="9"/>
  <c r="BD313" i="9"/>
  <c r="BE313" i="9"/>
  <c r="BF313" i="9"/>
  <c r="BG313" i="9"/>
  <c r="BH313" i="9"/>
  <c r="BI313" i="9"/>
  <c r="BJ313" i="9"/>
  <c r="BK313" i="9"/>
  <c r="BL313" i="9"/>
  <c r="BM313" i="9"/>
  <c r="BN313" i="9"/>
  <c r="BD314" i="9"/>
  <c r="BE314" i="9"/>
  <c r="BF314" i="9"/>
  <c r="BG314" i="9"/>
  <c r="BH314" i="9"/>
  <c r="BI314" i="9"/>
  <c r="BJ314" i="9"/>
  <c r="BK314" i="9"/>
  <c r="BL314" i="9"/>
  <c r="BM314" i="9"/>
  <c r="BN314" i="9"/>
  <c r="BD315" i="9"/>
  <c r="BE315" i="9"/>
  <c r="BF315" i="9"/>
  <c r="BG315" i="9"/>
  <c r="BH315" i="9"/>
  <c r="BI315" i="9"/>
  <c r="BJ315" i="9"/>
  <c r="BK315" i="9"/>
  <c r="BL315" i="9"/>
  <c r="BM315" i="9"/>
  <c r="BN315" i="9"/>
  <c r="BD316" i="9"/>
  <c r="BE316" i="9"/>
  <c r="BF316" i="9"/>
  <c r="BG316" i="9"/>
  <c r="BH316" i="9"/>
  <c r="BI316" i="9"/>
  <c r="BJ316" i="9"/>
  <c r="BK316" i="9"/>
  <c r="BL316" i="9"/>
  <c r="BM316" i="9"/>
  <c r="BN316" i="9"/>
  <c r="BD317" i="9"/>
  <c r="BE317" i="9"/>
  <c r="BF317" i="9"/>
  <c r="BG317" i="9"/>
  <c r="BH317" i="9"/>
  <c r="BI317" i="9"/>
  <c r="BJ317" i="9"/>
  <c r="BK317" i="9"/>
  <c r="BL317" i="9"/>
  <c r="BM317" i="9"/>
  <c r="BN317" i="9"/>
  <c r="BD318" i="9"/>
  <c r="BE318" i="9"/>
  <c r="BF318" i="9"/>
  <c r="BG318" i="9"/>
  <c r="BH318" i="9"/>
  <c r="BI318" i="9"/>
  <c r="BJ318" i="9"/>
  <c r="BK318" i="9"/>
  <c r="BL318" i="9"/>
  <c r="BM318" i="9"/>
  <c r="BN318" i="9"/>
  <c r="BD319" i="9"/>
  <c r="BE319" i="9"/>
  <c r="BF319" i="9"/>
  <c r="BG319" i="9"/>
  <c r="BH319" i="9"/>
  <c r="BI319" i="9"/>
  <c r="BJ319" i="9"/>
  <c r="BK319" i="9"/>
  <c r="BL319" i="9"/>
  <c r="BM319" i="9"/>
  <c r="BN319" i="9"/>
  <c r="BD320" i="9"/>
  <c r="BE320" i="9"/>
  <c r="BF320" i="9"/>
  <c r="BG320" i="9"/>
  <c r="BH320" i="9"/>
  <c r="BI320" i="9"/>
  <c r="BJ320" i="9"/>
  <c r="BK320" i="9"/>
  <c r="BL320" i="9"/>
  <c r="BM320" i="9"/>
  <c r="BN320" i="9"/>
  <c r="BD321" i="9"/>
  <c r="BE321" i="9"/>
  <c r="BF321" i="9"/>
  <c r="BG321" i="9"/>
  <c r="BH321" i="9"/>
  <c r="BI321" i="9"/>
  <c r="BJ321" i="9"/>
  <c r="BK321" i="9"/>
  <c r="BL321" i="9"/>
  <c r="BM321" i="9"/>
  <c r="BN321" i="9"/>
  <c r="BD322" i="9"/>
  <c r="BE322" i="9"/>
  <c r="BF322" i="9"/>
  <c r="BG322" i="9"/>
  <c r="BH322" i="9"/>
  <c r="BI322" i="9"/>
  <c r="BJ322" i="9"/>
  <c r="BK322" i="9"/>
  <c r="BL322" i="9"/>
  <c r="BM322" i="9"/>
  <c r="BN322" i="9"/>
  <c r="BD323" i="9"/>
  <c r="BE323" i="9"/>
  <c r="BF323" i="9"/>
  <c r="BG323" i="9"/>
  <c r="BH323" i="9"/>
  <c r="BI323" i="9"/>
  <c r="BJ323" i="9"/>
  <c r="BK323" i="9"/>
  <c r="BL323" i="9"/>
  <c r="BM323" i="9"/>
  <c r="BN323" i="9"/>
  <c r="BD324" i="9"/>
  <c r="BE324" i="9"/>
  <c r="BF324" i="9"/>
  <c r="BG324" i="9"/>
  <c r="BH324" i="9"/>
  <c r="BI324" i="9"/>
  <c r="BJ324" i="9"/>
  <c r="BK324" i="9"/>
  <c r="BL324" i="9"/>
  <c r="BM324" i="9"/>
  <c r="BN324" i="9"/>
  <c r="BD325" i="9"/>
  <c r="BE325" i="9"/>
  <c r="BF325" i="9"/>
  <c r="BG325" i="9"/>
  <c r="BH325" i="9"/>
  <c r="BI325" i="9"/>
  <c r="BJ325" i="9"/>
  <c r="BK325" i="9"/>
  <c r="BL325" i="9"/>
  <c r="BM325" i="9"/>
  <c r="BN325" i="9"/>
  <c r="BD326" i="9"/>
  <c r="BE326" i="9"/>
  <c r="BF326" i="9"/>
  <c r="BG326" i="9"/>
  <c r="BH326" i="9"/>
  <c r="BI326" i="9"/>
  <c r="BJ326" i="9"/>
  <c r="BK326" i="9"/>
  <c r="BL326" i="9"/>
  <c r="BM326" i="9"/>
  <c r="BN326" i="9"/>
  <c r="BD327" i="9"/>
  <c r="BE327" i="9"/>
  <c r="BF327" i="9"/>
  <c r="BG327" i="9"/>
  <c r="BH327" i="9"/>
  <c r="BI327" i="9"/>
  <c r="BJ327" i="9"/>
  <c r="BK327" i="9"/>
  <c r="BL327" i="9"/>
  <c r="BM327" i="9"/>
  <c r="BN327" i="9"/>
  <c r="BD328" i="9"/>
  <c r="BE328" i="9"/>
  <c r="BF328" i="9"/>
  <c r="BG328" i="9"/>
  <c r="BH328" i="9"/>
  <c r="BI328" i="9"/>
  <c r="BJ328" i="9"/>
  <c r="BK328" i="9"/>
  <c r="BL328" i="9"/>
  <c r="BM328" i="9"/>
  <c r="BN328" i="9"/>
  <c r="BD329" i="9"/>
  <c r="BE329" i="9"/>
  <c r="BF329" i="9"/>
  <c r="BG329" i="9"/>
  <c r="BH329" i="9"/>
  <c r="BI329" i="9"/>
  <c r="BJ329" i="9"/>
  <c r="BK329" i="9"/>
  <c r="BL329" i="9"/>
  <c r="BM329" i="9"/>
  <c r="BN329" i="9"/>
  <c r="BD330" i="9"/>
  <c r="BE330" i="9"/>
  <c r="BF330" i="9"/>
  <c r="BG330" i="9"/>
  <c r="BH330" i="9"/>
  <c r="BI330" i="9"/>
  <c r="BJ330" i="9"/>
  <c r="BK330" i="9"/>
  <c r="BL330" i="9"/>
  <c r="BM330" i="9"/>
  <c r="BN330" i="9"/>
  <c r="BD331" i="9"/>
  <c r="BE331" i="9"/>
  <c r="BF331" i="9"/>
  <c r="BG331" i="9"/>
  <c r="BH331" i="9"/>
  <c r="BI331" i="9"/>
  <c r="BJ331" i="9"/>
  <c r="BK331" i="9"/>
  <c r="BL331" i="9"/>
  <c r="BM331" i="9"/>
  <c r="BN331" i="9"/>
  <c r="BD332" i="9"/>
  <c r="BE332" i="9"/>
  <c r="BF332" i="9"/>
  <c r="BG332" i="9"/>
  <c r="BH332" i="9"/>
  <c r="BI332" i="9"/>
  <c r="BJ332" i="9"/>
  <c r="BK332" i="9"/>
  <c r="BL332" i="9"/>
  <c r="BM332" i="9"/>
  <c r="BN332" i="9"/>
  <c r="BD333" i="9"/>
  <c r="BE333" i="9"/>
  <c r="BF333" i="9"/>
  <c r="BG333" i="9"/>
  <c r="BH333" i="9"/>
  <c r="BI333" i="9"/>
  <c r="BJ333" i="9"/>
  <c r="BK333" i="9"/>
  <c r="BL333" i="9"/>
  <c r="BM333" i="9"/>
  <c r="BN333" i="9"/>
  <c r="BD334" i="9"/>
  <c r="BE334" i="9"/>
  <c r="BF334" i="9"/>
  <c r="BG334" i="9"/>
  <c r="BH334" i="9"/>
  <c r="BI334" i="9"/>
  <c r="BJ334" i="9"/>
  <c r="BK334" i="9"/>
  <c r="BL334" i="9"/>
  <c r="BM334" i="9"/>
  <c r="BN334" i="9"/>
  <c r="BD335" i="9"/>
  <c r="BE335" i="9"/>
  <c r="BF335" i="9"/>
  <c r="BG335" i="9"/>
  <c r="BH335" i="9"/>
  <c r="BI335" i="9"/>
  <c r="BJ335" i="9"/>
  <c r="BK335" i="9"/>
  <c r="BL335" i="9"/>
  <c r="BM335" i="9"/>
  <c r="BN335" i="9"/>
  <c r="BD336" i="9"/>
  <c r="BE336" i="9"/>
  <c r="BF336" i="9"/>
  <c r="BG336" i="9"/>
  <c r="BH336" i="9"/>
  <c r="BI336" i="9"/>
  <c r="BJ336" i="9"/>
  <c r="BK336" i="9"/>
  <c r="BL336" i="9"/>
  <c r="BM336" i="9"/>
  <c r="BN336" i="9"/>
  <c r="BD337" i="9"/>
  <c r="BE337" i="9"/>
  <c r="BF337" i="9"/>
  <c r="BG337" i="9"/>
  <c r="BH337" i="9"/>
  <c r="BI337" i="9"/>
  <c r="BJ337" i="9"/>
  <c r="BK337" i="9"/>
  <c r="BL337" i="9"/>
  <c r="BM337" i="9"/>
  <c r="BN337" i="9"/>
  <c r="BD338" i="9"/>
  <c r="BE338" i="9"/>
  <c r="BF338" i="9"/>
  <c r="BG338" i="9"/>
  <c r="BH338" i="9"/>
  <c r="BI338" i="9"/>
  <c r="BJ338" i="9"/>
  <c r="BK338" i="9"/>
  <c r="BL338" i="9"/>
  <c r="BM338" i="9"/>
  <c r="BN338" i="9"/>
  <c r="BD339" i="9"/>
  <c r="BE339" i="9"/>
  <c r="BF339" i="9"/>
  <c r="BG339" i="9"/>
  <c r="BH339" i="9"/>
  <c r="BI339" i="9"/>
  <c r="BJ339" i="9"/>
  <c r="BK339" i="9"/>
  <c r="BL339" i="9"/>
  <c r="BM339" i="9"/>
  <c r="BN339" i="9"/>
  <c r="BD340" i="9"/>
  <c r="BE340" i="9"/>
  <c r="BF340" i="9"/>
  <c r="BG340" i="9"/>
  <c r="BH340" i="9"/>
  <c r="BI340" i="9"/>
  <c r="BJ340" i="9"/>
  <c r="BK340" i="9"/>
  <c r="BL340" i="9"/>
  <c r="BM340" i="9"/>
  <c r="BN340" i="9"/>
  <c r="BD341" i="9"/>
  <c r="BE341" i="9"/>
  <c r="BF341" i="9"/>
  <c r="BG341" i="9"/>
  <c r="BH341" i="9"/>
  <c r="BI341" i="9"/>
  <c r="BJ341" i="9"/>
  <c r="BK341" i="9"/>
  <c r="BL341" i="9"/>
  <c r="BM341" i="9"/>
  <c r="BN341" i="9"/>
  <c r="BD342" i="9"/>
  <c r="BE342" i="9"/>
  <c r="BF342" i="9"/>
  <c r="BG342" i="9"/>
  <c r="BH342" i="9"/>
  <c r="BI342" i="9"/>
  <c r="BJ342" i="9"/>
  <c r="BK342" i="9"/>
  <c r="BL342" i="9"/>
  <c r="BM342" i="9"/>
  <c r="BN342" i="9"/>
  <c r="BD343" i="9"/>
  <c r="BE343" i="9"/>
  <c r="BF343" i="9"/>
  <c r="BG343" i="9"/>
  <c r="BH343" i="9"/>
  <c r="BI343" i="9"/>
  <c r="BJ343" i="9"/>
  <c r="BK343" i="9"/>
  <c r="BL343" i="9"/>
  <c r="BM343" i="9"/>
  <c r="BN343" i="9"/>
  <c r="BD344" i="9"/>
  <c r="BE344" i="9"/>
  <c r="BF344" i="9"/>
  <c r="BG344" i="9"/>
  <c r="BH344" i="9"/>
  <c r="BI344" i="9"/>
  <c r="BJ344" i="9"/>
  <c r="BK344" i="9"/>
  <c r="BL344" i="9"/>
  <c r="BM344" i="9"/>
  <c r="BN344" i="9"/>
  <c r="BD345" i="9"/>
  <c r="BE345" i="9"/>
  <c r="BF345" i="9"/>
  <c r="BG345" i="9"/>
  <c r="BH345" i="9"/>
  <c r="BI345" i="9"/>
  <c r="BJ345" i="9"/>
  <c r="BK345" i="9"/>
  <c r="BL345" i="9"/>
  <c r="BM345" i="9"/>
  <c r="BN345" i="9"/>
  <c r="BD346" i="9"/>
  <c r="BE346" i="9"/>
  <c r="BF346" i="9"/>
  <c r="BG346" i="9"/>
  <c r="BH346" i="9"/>
  <c r="BI346" i="9"/>
  <c r="BJ346" i="9"/>
  <c r="BK346" i="9"/>
  <c r="BL346" i="9"/>
  <c r="BM346" i="9"/>
  <c r="BN346" i="9"/>
  <c r="BD347" i="9"/>
  <c r="BE347" i="9"/>
  <c r="BF347" i="9"/>
  <c r="BG347" i="9"/>
  <c r="BH347" i="9"/>
  <c r="BI347" i="9"/>
  <c r="BJ347" i="9"/>
  <c r="BK347" i="9"/>
  <c r="BL347" i="9"/>
  <c r="BM347" i="9"/>
  <c r="BN347" i="9"/>
  <c r="BD348" i="9"/>
  <c r="BE348" i="9"/>
  <c r="BF348" i="9"/>
  <c r="BG348" i="9"/>
  <c r="BH348" i="9"/>
  <c r="BI348" i="9"/>
  <c r="BJ348" i="9"/>
  <c r="BK348" i="9"/>
  <c r="BL348" i="9"/>
  <c r="BM348" i="9"/>
  <c r="BN348" i="9"/>
  <c r="BD349" i="9"/>
  <c r="BE349" i="9"/>
  <c r="BF349" i="9"/>
  <c r="BG349" i="9"/>
  <c r="BH349" i="9"/>
  <c r="BI349" i="9"/>
  <c r="BJ349" i="9"/>
  <c r="BK349" i="9"/>
  <c r="BL349" i="9"/>
  <c r="BM349" i="9"/>
  <c r="BN349" i="9"/>
  <c r="BD350" i="9"/>
  <c r="BE350" i="9"/>
  <c r="BF350" i="9"/>
  <c r="BG350" i="9"/>
  <c r="BH350" i="9"/>
  <c r="BI350" i="9"/>
  <c r="BJ350" i="9"/>
  <c r="BK350" i="9"/>
  <c r="BL350" i="9"/>
  <c r="BM350" i="9"/>
  <c r="BN350" i="9"/>
  <c r="BD351" i="9"/>
  <c r="BE351" i="9"/>
  <c r="BF351" i="9"/>
  <c r="BG351" i="9"/>
  <c r="BH351" i="9"/>
  <c r="BI351" i="9"/>
  <c r="BJ351" i="9"/>
  <c r="BK351" i="9"/>
  <c r="BL351" i="9"/>
  <c r="BM351" i="9"/>
  <c r="BN351" i="9"/>
  <c r="BD352" i="9"/>
  <c r="BE352" i="9"/>
  <c r="BF352" i="9"/>
  <c r="BG352" i="9"/>
  <c r="BH352" i="9"/>
  <c r="BI352" i="9"/>
  <c r="BJ352" i="9"/>
  <c r="BK352" i="9"/>
  <c r="BL352" i="9"/>
  <c r="BM352" i="9"/>
  <c r="BN352" i="9"/>
  <c r="BD353" i="9"/>
  <c r="BE353" i="9"/>
  <c r="BF353" i="9"/>
  <c r="BG353" i="9"/>
  <c r="BH353" i="9"/>
  <c r="BI353" i="9"/>
  <c r="BJ353" i="9"/>
  <c r="BK353" i="9"/>
  <c r="BL353" i="9"/>
  <c r="BM353" i="9"/>
  <c r="BN353" i="9"/>
  <c r="BD354" i="9"/>
  <c r="BE354" i="9"/>
  <c r="BF354" i="9"/>
  <c r="BG354" i="9"/>
  <c r="BH354" i="9"/>
  <c r="BI354" i="9"/>
  <c r="BJ354" i="9"/>
  <c r="BK354" i="9"/>
  <c r="BL354" i="9"/>
  <c r="BM354" i="9"/>
  <c r="BN354" i="9"/>
  <c r="AP4" i="9"/>
  <c r="AR4" i="9"/>
  <c r="AX4" i="9"/>
  <c r="AZ4" i="9"/>
  <c r="BB4" i="9"/>
  <c r="BN4" i="9"/>
  <c r="BM4" i="9"/>
  <c r="BL4" i="9"/>
  <c r="BJ4" i="9"/>
  <c r="BI4" i="9"/>
  <c r="AV4" i="25" l="1"/>
  <c r="AN4" i="25"/>
  <c r="F2" i="26" s="1"/>
  <c r="S4" i="25"/>
  <c r="AX4" i="25"/>
  <c r="AZ5" i="25"/>
  <c r="AZ6" i="25"/>
  <c r="AZ7" i="25"/>
  <c r="AZ8" i="25"/>
  <c r="AZ9" i="25"/>
  <c r="AZ10" i="25"/>
  <c r="AZ11" i="25"/>
  <c r="AZ12" i="25"/>
  <c r="AZ13" i="25"/>
  <c r="AZ14" i="25"/>
  <c r="AZ15" i="25"/>
  <c r="AZ16" i="25"/>
  <c r="AZ17" i="25"/>
  <c r="AZ18" i="25"/>
  <c r="AZ19" i="25"/>
  <c r="AZ20" i="25"/>
  <c r="AZ21" i="25"/>
  <c r="AZ22" i="25"/>
  <c r="AZ23" i="25"/>
  <c r="AZ24" i="25"/>
  <c r="AZ25" i="25"/>
  <c r="AZ26" i="25"/>
  <c r="AZ27" i="25"/>
  <c r="AZ28" i="25"/>
  <c r="AZ29" i="25"/>
  <c r="AZ30" i="25"/>
  <c r="AZ31" i="25"/>
  <c r="AZ32" i="25"/>
  <c r="AZ33" i="25"/>
  <c r="AZ34" i="25"/>
  <c r="AZ35" i="25"/>
  <c r="AZ36" i="25"/>
  <c r="AZ37" i="25"/>
  <c r="AZ38" i="25"/>
  <c r="AZ39" i="25"/>
  <c r="AZ40" i="25"/>
  <c r="AZ41" i="25"/>
  <c r="AZ42" i="25"/>
  <c r="AZ43" i="25"/>
  <c r="AZ44" i="25"/>
  <c r="AZ45" i="25"/>
  <c r="AZ46" i="25"/>
  <c r="AZ47" i="25"/>
  <c r="AZ48" i="25"/>
  <c r="AZ49" i="25"/>
  <c r="AZ50" i="25"/>
  <c r="AZ51" i="25"/>
  <c r="AZ52" i="25"/>
  <c r="AZ53" i="25"/>
  <c r="AZ54" i="25"/>
  <c r="AZ55" i="25"/>
  <c r="AZ56" i="25"/>
  <c r="AZ57" i="25"/>
  <c r="AZ58" i="25"/>
  <c r="AZ59" i="25"/>
  <c r="AZ60" i="25"/>
  <c r="AZ61" i="25"/>
  <c r="AZ62" i="25"/>
  <c r="AZ63" i="25"/>
  <c r="AZ64" i="25"/>
  <c r="AZ65" i="25"/>
  <c r="AZ66" i="25"/>
  <c r="AZ67" i="25"/>
  <c r="AZ68" i="25"/>
  <c r="AZ69" i="25"/>
  <c r="AZ70" i="25"/>
  <c r="AZ71" i="25"/>
  <c r="AZ72" i="25"/>
  <c r="AZ73" i="25"/>
  <c r="AZ74" i="25"/>
  <c r="AZ75" i="25"/>
  <c r="AZ76" i="25"/>
  <c r="AZ77" i="25"/>
  <c r="AZ78" i="25"/>
  <c r="AZ79" i="25"/>
  <c r="AZ80" i="25"/>
  <c r="AZ81" i="25"/>
  <c r="AZ82" i="25"/>
  <c r="AZ83" i="25"/>
  <c r="AZ84" i="25"/>
  <c r="AZ85" i="25"/>
  <c r="AZ86" i="25"/>
  <c r="AZ87" i="25"/>
  <c r="AZ88" i="25"/>
  <c r="AZ89" i="25"/>
  <c r="AZ90" i="25"/>
  <c r="AZ91" i="25"/>
  <c r="AZ92" i="25"/>
  <c r="AZ93" i="25"/>
  <c r="AZ94" i="25"/>
  <c r="AZ95" i="25"/>
  <c r="AZ96" i="25"/>
  <c r="AZ97" i="25"/>
  <c r="AZ98" i="25"/>
  <c r="AZ99" i="25"/>
  <c r="AZ100" i="25"/>
  <c r="AZ101" i="25"/>
  <c r="AZ102" i="25"/>
  <c r="AZ103" i="25"/>
  <c r="AZ104" i="25"/>
  <c r="AZ105" i="25"/>
  <c r="AZ106" i="25"/>
  <c r="AZ107" i="25"/>
  <c r="AZ108" i="25"/>
  <c r="AZ109" i="25"/>
  <c r="AZ110" i="25"/>
  <c r="AZ111" i="25"/>
  <c r="AZ112" i="25"/>
  <c r="AZ113" i="25"/>
  <c r="AZ114" i="25"/>
  <c r="AZ115" i="25"/>
  <c r="AZ116" i="25"/>
  <c r="AZ117" i="25"/>
  <c r="AZ118" i="25"/>
  <c r="AZ119" i="25"/>
  <c r="AZ120" i="25"/>
  <c r="AZ121" i="25"/>
  <c r="AZ122" i="25"/>
  <c r="AZ123" i="25"/>
  <c r="AZ124" i="25"/>
  <c r="AZ125" i="25"/>
  <c r="AZ126" i="25"/>
  <c r="AZ127" i="25"/>
  <c r="AZ128" i="25"/>
  <c r="AZ129" i="25"/>
  <c r="AZ130" i="25"/>
  <c r="AZ131" i="25"/>
  <c r="AZ132" i="25"/>
  <c r="AZ133" i="25"/>
  <c r="AZ134" i="25"/>
  <c r="AZ135" i="25"/>
  <c r="AZ136" i="25"/>
  <c r="AZ137" i="25"/>
  <c r="AZ138" i="25"/>
  <c r="AZ139" i="25"/>
  <c r="AZ140" i="25"/>
  <c r="AZ141" i="25"/>
  <c r="AZ142" i="25"/>
  <c r="AZ143" i="25"/>
  <c r="AZ144" i="25"/>
  <c r="AZ145" i="25"/>
  <c r="AZ146" i="25"/>
  <c r="AZ147" i="25"/>
  <c r="AZ148" i="25"/>
  <c r="AZ149" i="25"/>
  <c r="AZ150" i="25"/>
  <c r="AZ151" i="25"/>
  <c r="AZ152" i="25"/>
  <c r="AZ153" i="25"/>
  <c r="AZ154" i="25"/>
  <c r="AZ155" i="25"/>
  <c r="AZ156" i="25"/>
  <c r="AZ157" i="25"/>
  <c r="AZ158" i="25"/>
  <c r="AZ159" i="25"/>
  <c r="AZ160" i="25"/>
  <c r="AZ161" i="25"/>
  <c r="AZ162" i="25"/>
  <c r="AZ163" i="25"/>
  <c r="AZ164" i="25"/>
  <c r="AZ165" i="25"/>
  <c r="AZ166" i="25"/>
  <c r="AZ167" i="25"/>
  <c r="AZ168" i="25"/>
  <c r="AZ169" i="25"/>
  <c r="AZ170" i="25"/>
  <c r="AZ171" i="25"/>
  <c r="AZ172" i="25"/>
  <c r="AZ173" i="25"/>
  <c r="AZ174" i="25"/>
  <c r="AZ175" i="25"/>
  <c r="AZ176" i="25"/>
  <c r="AZ177" i="25"/>
  <c r="AZ178" i="25"/>
  <c r="AZ179" i="25"/>
  <c r="AZ180" i="25"/>
  <c r="AZ181" i="25"/>
  <c r="AZ182" i="25"/>
  <c r="AZ183" i="25"/>
  <c r="AZ184" i="25"/>
  <c r="AZ185" i="25"/>
  <c r="AZ186" i="25"/>
  <c r="AZ187" i="25"/>
  <c r="AZ188" i="25"/>
  <c r="AZ189" i="25"/>
  <c r="AZ190" i="25"/>
  <c r="AZ191" i="25"/>
  <c r="AZ192" i="25"/>
  <c r="AZ193" i="25"/>
  <c r="AZ194" i="25"/>
  <c r="AZ195" i="25"/>
  <c r="AZ196" i="25"/>
  <c r="AZ197" i="25"/>
  <c r="AZ198" i="25"/>
  <c r="AZ199" i="25"/>
  <c r="AZ200" i="25"/>
  <c r="AZ201" i="25"/>
  <c r="AZ202" i="25"/>
  <c r="AZ203" i="25"/>
  <c r="AZ204" i="25"/>
  <c r="AZ205" i="25"/>
  <c r="AZ206" i="25"/>
  <c r="AZ207" i="25"/>
  <c r="AZ208" i="25"/>
  <c r="AZ209" i="25"/>
  <c r="AZ210" i="25"/>
  <c r="AZ211" i="25"/>
  <c r="AZ212" i="25"/>
  <c r="AZ213" i="25"/>
  <c r="AZ214" i="25"/>
  <c r="AZ215" i="25"/>
  <c r="AZ216" i="25"/>
  <c r="AZ217" i="25"/>
  <c r="AZ218" i="25"/>
  <c r="AZ219" i="25"/>
  <c r="AZ220" i="25"/>
  <c r="AZ221" i="25"/>
  <c r="AZ222" i="25"/>
  <c r="AZ223" i="25"/>
  <c r="AZ224" i="25"/>
  <c r="AZ225" i="25"/>
  <c r="AZ226" i="25"/>
  <c r="AZ227" i="25"/>
  <c r="AZ228" i="25"/>
  <c r="AZ229" i="25"/>
  <c r="AZ230" i="25"/>
  <c r="AZ231" i="25"/>
  <c r="AZ232" i="25"/>
  <c r="AZ233" i="25"/>
  <c r="AZ234" i="25"/>
  <c r="AZ235" i="25"/>
  <c r="AZ236" i="25"/>
  <c r="AZ237" i="25"/>
  <c r="AZ238" i="25"/>
  <c r="AZ239" i="25"/>
  <c r="AZ240" i="25"/>
  <c r="AZ241" i="25"/>
  <c r="AZ242" i="25"/>
  <c r="AZ243" i="25"/>
  <c r="AZ244" i="25"/>
  <c r="AZ245" i="25"/>
  <c r="AZ246" i="25"/>
  <c r="AZ247" i="25"/>
  <c r="AZ248" i="25"/>
  <c r="AZ249" i="25"/>
  <c r="AZ250" i="25"/>
  <c r="AZ251" i="25"/>
  <c r="AZ252" i="25"/>
  <c r="AZ253" i="25"/>
  <c r="AZ254" i="25"/>
  <c r="AZ255" i="25"/>
  <c r="AZ256" i="25"/>
  <c r="AZ257" i="25"/>
  <c r="AZ258" i="25"/>
  <c r="AZ259" i="25"/>
  <c r="AZ260" i="25"/>
  <c r="AZ261" i="25"/>
  <c r="AZ262" i="25"/>
  <c r="AZ263" i="25"/>
  <c r="AZ264" i="25"/>
  <c r="AZ265" i="25"/>
  <c r="AZ266" i="25"/>
  <c r="AZ267" i="25"/>
  <c r="AZ268" i="25"/>
  <c r="AZ269" i="25"/>
  <c r="AZ270" i="25"/>
  <c r="AZ271" i="25"/>
  <c r="AZ272" i="25"/>
  <c r="AZ273" i="25"/>
  <c r="AZ274" i="25"/>
  <c r="AZ275" i="25"/>
  <c r="AZ276" i="25"/>
  <c r="AZ277" i="25"/>
  <c r="AZ278" i="25"/>
  <c r="AZ279" i="25"/>
  <c r="AZ280" i="25"/>
  <c r="AZ281" i="25"/>
  <c r="AZ282" i="25"/>
  <c r="AZ283" i="25"/>
  <c r="AZ284" i="25"/>
  <c r="AZ285" i="25"/>
  <c r="AZ286" i="25"/>
  <c r="AZ287" i="25"/>
  <c r="AZ288" i="25"/>
  <c r="AZ289" i="25"/>
  <c r="AZ290" i="25"/>
  <c r="AZ291" i="25"/>
  <c r="AZ292" i="25"/>
  <c r="AZ293" i="25"/>
  <c r="AZ294" i="25"/>
  <c r="AZ295" i="25"/>
  <c r="AZ296" i="25"/>
  <c r="AZ297" i="25"/>
  <c r="AZ298" i="25"/>
  <c r="AZ299" i="25"/>
  <c r="AZ300" i="25"/>
  <c r="AZ301" i="25"/>
  <c r="AZ302" i="25"/>
  <c r="AZ303" i="25"/>
  <c r="AZ304" i="25"/>
  <c r="AZ305" i="25"/>
  <c r="AZ306" i="25"/>
  <c r="AZ307" i="25"/>
  <c r="AZ308" i="25"/>
  <c r="AZ309" i="25"/>
  <c r="AZ310" i="25"/>
  <c r="AZ311" i="25"/>
  <c r="AZ312" i="25"/>
  <c r="AZ313" i="25"/>
  <c r="AZ314" i="25"/>
  <c r="AZ315" i="25"/>
  <c r="AZ316" i="25"/>
  <c r="AZ317" i="25"/>
  <c r="AZ318" i="25"/>
  <c r="AZ319" i="25"/>
  <c r="AZ320" i="25"/>
  <c r="AZ321" i="25"/>
  <c r="AZ322" i="25"/>
  <c r="AZ323" i="25"/>
  <c r="AZ324" i="25"/>
  <c r="AZ325" i="25"/>
  <c r="AZ326" i="25"/>
  <c r="AZ327" i="25"/>
  <c r="AZ328" i="25"/>
  <c r="AZ329" i="25"/>
  <c r="AZ330" i="25"/>
  <c r="AZ331" i="25"/>
  <c r="AZ332" i="25"/>
  <c r="AZ333" i="25"/>
  <c r="AZ334" i="25"/>
  <c r="AZ335" i="25"/>
  <c r="AZ336" i="25"/>
  <c r="AZ337" i="25"/>
  <c r="AZ338" i="25"/>
  <c r="AZ339" i="25"/>
  <c r="AZ340" i="25"/>
  <c r="AZ341" i="25"/>
  <c r="AZ342" i="25"/>
  <c r="AZ343" i="25"/>
  <c r="AZ344" i="25"/>
  <c r="AZ345" i="25"/>
  <c r="AZ346" i="25"/>
  <c r="AZ347" i="25"/>
  <c r="AZ348" i="25"/>
  <c r="AZ349" i="25"/>
  <c r="AZ350" i="25"/>
  <c r="AZ351" i="25"/>
  <c r="AZ352" i="25"/>
  <c r="AZ353" i="25"/>
  <c r="AZ354" i="25"/>
  <c r="AZ4" i="25"/>
  <c r="AT5" i="25"/>
  <c r="AT6" i="25"/>
  <c r="AT7" i="25"/>
  <c r="AT8" i="25"/>
  <c r="AT9" i="25"/>
  <c r="AT10" i="25"/>
  <c r="AT11" i="25"/>
  <c r="AT12" i="25"/>
  <c r="AT13" i="25"/>
  <c r="AT14" i="25"/>
  <c r="AT15" i="25"/>
  <c r="AT16" i="25"/>
  <c r="AT17" i="25"/>
  <c r="AT18" i="25"/>
  <c r="AT19" i="25"/>
  <c r="AT20" i="25"/>
  <c r="AT21" i="25"/>
  <c r="AT22" i="25"/>
  <c r="AT23" i="25"/>
  <c r="AT24" i="25"/>
  <c r="AT25" i="25"/>
  <c r="AT26" i="25"/>
  <c r="AT27" i="25"/>
  <c r="AT28" i="25"/>
  <c r="AT29" i="25"/>
  <c r="AT30" i="25"/>
  <c r="AT31" i="25"/>
  <c r="AT32" i="25"/>
  <c r="AT33" i="25"/>
  <c r="AT34" i="25"/>
  <c r="AT35" i="25"/>
  <c r="AT36" i="25"/>
  <c r="AT37" i="25"/>
  <c r="AT38" i="25"/>
  <c r="AT39" i="25"/>
  <c r="AT40" i="25"/>
  <c r="AT41" i="25"/>
  <c r="AT42" i="25"/>
  <c r="AT43" i="25"/>
  <c r="AT44" i="25"/>
  <c r="AT45" i="25"/>
  <c r="AT46" i="25"/>
  <c r="AT47" i="25"/>
  <c r="AT48" i="25"/>
  <c r="AT49" i="25"/>
  <c r="AT50" i="25"/>
  <c r="AT51" i="25"/>
  <c r="AT52" i="25"/>
  <c r="AT53" i="25"/>
  <c r="AT54" i="25"/>
  <c r="AT55" i="25"/>
  <c r="AT56" i="25"/>
  <c r="AT57" i="25"/>
  <c r="AT58" i="25"/>
  <c r="AT59" i="25"/>
  <c r="AT60" i="25"/>
  <c r="AT61" i="25"/>
  <c r="AT62" i="25"/>
  <c r="AT63" i="25"/>
  <c r="AT64" i="25"/>
  <c r="AT65" i="25"/>
  <c r="AT66" i="25"/>
  <c r="AT67" i="25"/>
  <c r="AT68" i="25"/>
  <c r="AT69" i="25"/>
  <c r="AT70" i="25"/>
  <c r="AT71" i="25"/>
  <c r="AT72" i="25"/>
  <c r="AT73" i="25"/>
  <c r="AT74" i="25"/>
  <c r="AT75" i="25"/>
  <c r="AT76" i="25"/>
  <c r="AT77" i="25"/>
  <c r="AT78" i="25"/>
  <c r="AT79" i="25"/>
  <c r="AT80" i="25"/>
  <c r="AT81" i="25"/>
  <c r="AT82" i="25"/>
  <c r="AT83" i="25"/>
  <c r="AT84" i="25"/>
  <c r="AT85" i="25"/>
  <c r="AT86" i="25"/>
  <c r="AT87" i="25"/>
  <c r="AT88" i="25"/>
  <c r="AT89" i="25"/>
  <c r="AT90" i="25"/>
  <c r="AT91" i="25"/>
  <c r="AT92" i="25"/>
  <c r="AT93" i="25"/>
  <c r="AT94" i="25"/>
  <c r="AT95" i="25"/>
  <c r="AT96" i="25"/>
  <c r="AT97" i="25"/>
  <c r="AT98" i="25"/>
  <c r="AT99" i="25"/>
  <c r="AT100" i="25"/>
  <c r="AT101" i="25"/>
  <c r="AT102" i="25"/>
  <c r="AT103" i="25"/>
  <c r="AT104" i="25"/>
  <c r="AT105" i="25"/>
  <c r="AT106" i="25"/>
  <c r="AT107" i="25"/>
  <c r="AT108" i="25"/>
  <c r="AT109" i="25"/>
  <c r="AT110" i="25"/>
  <c r="AT111" i="25"/>
  <c r="AT112" i="25"/>
  <c r="AT113" i="25"/>
  <c r="AT114" i="25"/>
  <c r="AT115" i="25"/>
  <c r="AT116" i="25"/>
  <c r="AT117" i="25"/>
  <c r="AT118" i="25"/>
  <c r="AT119" i="25"/>
  <c r="AT120" i="25"/>
  <c r="AT121" i="25"/>
  <c r="AT122" i="25"/>
  <c r="AT123" i="25"/>
  <c r="AT124" i="25"/>
  <c r="AT125" i="25"/>
  <c r="AT126" i="25"/>
  <c r="AT127" i="25"/>
  <c r="AT128" i="25"/>
  <c r="AT129" i="25"/>
  <c r="AT130" i="25"/>
  <c r="AT131" i="25"/>
  <c r="AT132" i="25"/>
  <c r="AT133" i="25"/>
  <c r="AT134" i="25"/>
  <c r="AT135" i="25"/>
  <c r="AT136" i="25"/>
  <c r="AT137" i="25"/>
  <c r="AT138" i="25"/>
  <c r="AT139" i="25"/>
  <c r="AT140" i="25"/>
  <c r="AT141" i="25"/>
  <c r="AT142" i="25"/>
  <c r="AT143" i="25"/>
  <c r="AT144" i="25"/>
  <c r="AT145" i="25"/>
  <c r="AT146" i="25"/>
  <c r="AT147" i="25"/>
  <c r="AT148" i="25"/>
  <c r="AT149" i="25"/>
  <c r="AT150" i="25"/>
  <c r="AT151" i="25"/>
  <c r="AT152" i="25"/>
  <c r="AT153" i="25"/>
  <c r="AT154" i="25"/>
  <c r="AT155" i="25"/>
  <c r="AT156" i="25"/>
  <c r="AT157" i="25"/>
  <c r="AT158" i="25"/>
  <c r="AT159" i="25"/>
  <c r="AT160" i="25"/>
  <c r="AT161" i="25"/>
  <c r="AT162" i="25"/>
  <c r="AT163" i="25"/>
  <c r="AT164" i="25"/>
  <c r="AT165" i="25"/>
  <c r="AT166" i="25"/>
  <c r="AT167" i="25"/>
  <c r="AT168" i="25"/>
  <c r="AT169" i="25"/>
  <c r="AT170" i="25"/>
  <c r="AT171" i="25"/>
  <c r="AT172" i="25"/>
  <c r="AT173" i="25"/>
  <c r="AT174" i="25"/>
  <c r="AT175" i="25"/>
  <c r="AT176" i="25"/>
  <c r="AT177" i="25"/>
  <c r="AT178" i="25"/>
  <c r="AT179" i="25"/>
  <c r="AT180" i="25"/>
  <c r="AT181" i="25"/>
  <c r="AT182" i="25"/>
  <c r="AT183" i="25"/>
  <c r="AT184" i="25"/>
  <c r="AT185" i="25"/>
  <c r="AT186" i="25"/>
  <c r="AT187" i="25"/>
  <c r="AT188" i="25"/>
  <c r="AT189" i="25"/>
  <c r="AT190" i="25"/>
  <c r="AT191" i="25"/>
  <c r="AT192" i="25"/>
  <c r="AT193" i="25"/>
  <c r="AT194" i="25"/>
  <c r="AT195" i="25"/>
  <c r="AT196" i="25"/>
  <c r="AT197" i="25"/>
  <c r="AT198" i="25"/>
  <c r="AT199" i="25"/>
  <c r="AT200" i="25"/>
  <c r="AT201" i="25"/>
  <c r="AT202" i="25"/>
  <c r="AT203" i="25"/>
  <c r="AT204" i="25"/>
  <c r="AT205" i="25"/>
  <c r="AT206" i="25"/>
  <c r="AT207" i="25"/>
  <c r="AT208" i="25"/>
  <c r="AT209" i="25"/>
  <c r="AT210" i="25"/>
  <c r="AT211" i="25"/>
  <c r="AT212" i="25"/>
  <c r="AT213" i="25"/>
  <c r="AT214" i="25"/>
  <c r="AT215" i="25"/>
  <c r="AT216" i="25"/>
  <c r="AT217" i="25"/>
  <c r="AT218" i="25"/>
  <c r="AT219" i="25"/>
  <c r="AT220" i="25"/>
  <c r="AT221" i="25"/>
  <c r="AT222" i="25"/>
  <c r="AT223" i="25"/>
  <c r="AT224" i="25"/>
  <c r="AT225" i="25"/>
  <c r="AT226" i="25"/>
  <c r="AT227" i="25"/>
  <c r="AT228" i="25"/>
  <c r="AT229" i="25"/>
  <c r="AT230" i="25"/>
  <c r="AT231" i="25"/>
  <c r="AT232" i="25"/>
  <c r="AT233" i="25"/>
  <c r="AT234" i="25"/>
  <c r="AT235" i="25"/>
  <c r="AT236" i="25"/>
  <c r="AT237" i="25"/>
  <c r="AT238" i="25"/>
  <c r="AT239" i="25"/>
  <c r="AT240" i="25"/>
  <c r="AT241" i="25"/>
  <c r="AT242" i="25"/>
  <c r="AT243" i="25"/>
  <c r="AT244" i="25"/>
  <c r="AT245" i="25"/>
  <c r="AT246" i="25"/>
  <c r="AT247" i="25"/>
  <c r="AT248" i="25"/>
  <c r="AT249" i="25"/>
  <c r="AT250" i="25"/>
  <c r="AT251" i="25"/>
  <c r="AT252" i="25"/>
  <c r="AT253" i="25"/>
  <c r="AT254" i="25"/>
  <c r="AT255" i="25"/>
  <c r="AT256" i="25"/>
  <c r="AT257" i="25"/>
  <c r="AT258" i="25"/>
  <c r="AT259" i="25"/>
  <c r="AT260" i="25"/>
  <c r="AT261" i="25"/>
  <c r="AT262" i="25"/>
  <c r="AT263" i="25"/>
  <c r="AT264" i="25"/>
  <c r="AT265" i="25"/>
  <c r="AT266" i="25"/>
  <c r="AT267" i="25"/>
  <c r="AT268" i="25"/>
  <c r="AT269" i="25"/>
  <c r="AT270" i="25"/>
  <c r="AT271" i="25"/>
  <c r="AT272" i="25"/>
  <c r="AT273" i="25"/>
  <c r="AT274" i="25"/>
  <c r="AT275" i="25"/>
  <c r="AT276" i="25"/>
  <c r="AT277" i="25"/>
  <c r="AT278" i="25"/>
  <c r="AT279" i="25"/>
  <c r="AT280" i="25"/>
  <c r="AT281" i="25"/>
  <c r="AT282" i="25"/>
  <c r="AT283" i="25"/>
  <c r="AT284" i="25"/>
  <c r="AT285" i="25"/>
  <c r="AT286" i="25"/>
  <c r="AT287" i="25"/>
  <c r="AT288" i="25"/>
  <c r="AT289" i="25"/>
  <c r="AT290" i="25"/>
  <c r="AT291" i="25"/>
  <c r="AT292" i="25"/>
  <c r="AT293" i="25"/>
  <c r="AT294" i="25"/>
  <c r="AT295" i="25"/>
  <c r="AT296" i="25"/>
  <c r="AT297" i="25"/>
  <c r="AT298" i="25"/>
  <c r="AT299" i="25"/>
  <c r="AT300" i="25"/>
  <c r="AT301" i="25"/>
  <c r="AT302" i="25"/>
  <c r="AT303" i="25"/>
  <c r="AT304" i="25"/>
  <c r="AT305" i="25"/>
  <c r="AT306" i="25"/>
  <c r="AT307" i="25"/>
  <c r="AT308" i="25"/>
  <c r="AT309" i="25"/>
  <c r="AT310" i="25"/>
  <c r="AT311" i="25"/>
  <c r="AT312" i="25"/>
  <c r="AT313" i="25"/>
  <c r="AT314" i="25"/>
  <c r="AT315" i="25"/>
  <c r="AT316" i="25"/>
  <c r="AT317" i="25"/>
  <c r="AT318" i="25"/>
  <c r="AT319" i="25"/>
  <c r="AT320" i="25"/>
  <c r="AT321" i="25"/>
  <c r="AT322" i="25"/>
  <c r="AT323" i="25"/>
  <c r="AT324" i="25"/>
  <c r="AT325" i="25"/>
  <c r="AT326" i="25"/>
  <c r="AT327" i="25"/>
  <c r="AT328" i="25"/>
  <c r="AT329" i="25"/>
  <c r="AT330" i="25"/>
  <c r="AT331" i="25"/>
  <c r="AT332" i="25"/>
  <c r="AT333" i="25"/>
  <c r="AT334" i="25"/>
  <c r="AT335" i="25"/>
  <c r="AT336" i="25"/>
  <c r="AT337" i="25"/>
  <c r="AT338" i="25"/>
  <c r="AT339" i="25"/>
  <c r="AT340" i="25"/>
  <c r="AT341" i="25"/>
  <c r="AT342" i="25"/>
  <c r="AT343" i="25"/>
  <c r="AT344" i="25"/>
  <c r="AT345" i="25"/>
  <c r="AT346" i="25"/>
  <c r="AT347" i="25"/>
  <c r="AT348" i="25"/>
  <c r="AT349" i="25"/>
  <c r="AT350" i="25"/>
  <c r="AT351" i="25"/>
  <c r="AT352" i="25"/>
  <c r="AT353" i="25"/>
  <c r="AT354" i="25"/>
  <c r="AS5" i="25"/>
  <c r="AS6" i="25"/>
  <c r="AS7" i="25"/>
  <c r="AS8" i="25"/>
  <c r="AS9" i="25"/>
  <c r="AS10" i="25"/>
  <c r="AS11" i="25"/>
  <c r="AS12" i="25"/>
  <c r="AS13" i="25"/>
  <c r="AS14" i="25"/>
  <c r="AS15" i="25"/>
  <c r="AS16" i="25"/>
  <c r="AS17" i="25"/>
  <c r="AS18" i="25"/>
  <c r="AS19" i="25"/>
  <c r="AS20" i="25"/>
  <c r="AS21" i="25"/>
  <c r="AS22" i="25"/>
  <c r="AS23" i="25"/>
  <c r="AS24" i="25"/>
  <c r="AS25" i="25"/>
  <c r="AS26" i="25"/>
  <c r="AS27" i="25"/>
  <c r="AS28" i="25"/>
  <c r="AS29" i="25"/>
  <c r="AS30" i="25"/>
  <c r="AS31" i="25"/>
  <c r="AS32" i="25"/>
  <c r="AS33" i="25"/>
  <c r="AS34" i="25"/>
  <c r="AS35" i="25"/>
  <c r="AS36" i="25"/>
  <c r="AS37" i="25"/>
  <c r="AS38" i="25"/>
  <c r="AS39" i="25"/>
  <c r="AS40" i="25"/>
  <c r="AS41" i="25"/>
  <c r="AS42" i="25"/>
  <c r="AS43" i="25"/>
  <c r="AS44" i="25"/>
  <c r="AS45" i="25"/>
  <c r="AS46" i="25"/>
  <c r="AS47" i="25"/>
  <c r="AS48" i="25"/>
  <c r="AS49" i="25"/>
  <c r="AS50" i="25"/>
  <c r="AS51" i="25"/>
  <c r="AS52" i="25"/>
  <c r="AS53" i="25"/>
  <c r="AS54" i="25"/>
  <c r="AS55" i="25"/>
  <c r="AS56" i="25"/>
  <c r="AS57" i="25"/>
  <c r="AS58" i="25"/>
  <c r="AS59" i="25"/>
  <c r="AS60" i="25"/>
  <c r="AS61" i="25"/>
  <c r="AS62" i="25"/>
  <c r="AS63" i="25"/>
  <c r="AS64" i="25"/>
  <c r="AS65" i="25"/>
  <c r="AS66" i="25"/>
  <c r="AS67" i="25"/>
  <c r="AS68" i="25"/>
  <c r="AS69" i="25"/>
  <c r="AS70" i="25"/>
  <c r="AS71" i="25"/>
  <c r="AS72" i="25"/>
  <c r="AS73" i="25"/>
  <c r="AS74" i="25"/>
  <c r="AS75" i="25"/>
  <c r="AS76" i="25"/>
  <c r="AS77" i="25"/>
  <c r="AS78" i="25"/>
  <c r="AS79" i="25"/>
  <c r="AS80" i="25"/>
  <c r="AS81" i="25"/>
  <c r="AS82" i="25"/>
  <c r="AS83" i="25"/>
  <c r="AS84" i="25"/>
  <c r="AS85" i="25"/>
  <c r="AS86" i="25"/>
  <c r="AS87" i="25"/>
  <c r="AS88" i="25"/>
  <c r="AS89" i="25"/>
  <c r="AS90" i="25"/>
  <c r="AS91" i="25"/>
  <c r="AS92" i="25"/>
  <c r="AS93" i="25"/>
  <c r="AS94" i="25"/>
  <c r="AS95" i="25"/>
  <c r="AS96" i="25"/>
  <c r="AS97" i="25"/>
  <c r="AS98" i="25"/>
  <c r="AS99" i="25"/>
  <c r="AS100" i="25"/>
  <c r="AS101" i="25"/>
  <c r="AS102" i="25"/>
  <c r="AS103" i="25"/>
  <c r="AS104" i="25"/>
  <c r="AS105" i="25"/>
  <c r="AS106" i="25"/>
  <c r="AS107" i="25"/>
  <c r="AS108" i="25"/>
  <c r="AS109" i="25"/>
  <c r="AS110" i="25"/>
  <c r="AS111" i="25"/>
  <c r="AS112" i="25"/>
  <c r="AS113" i="25"/>
  <c r="AS114" i="25"/>
  <c r="AS115" i="25"/>
  <c r="AS116" i="25"/>
  <c r="AS117" i="25"/>
  <c r="AS118" i="25"/>
  <c r="AS119" i="25"/>
  <c r="AS120" i="25"/>
  <c r="AS121" i="25"/>
  <c r="AS122" i="25"/>
  <c r="AS123" i="25"/>
  <c r="AS124" i="25"/>
  <c r="AS125" i="25"/>
  <c r="AS126" i="25"/>
  <c r="AS127" i="25"/>
  <c r="AS128" i="25"/>
  <c r="AS129" i="25"/>
  <c r="AS130" i="25"/>
  <c r="AS131" i="25"/>
  <c r="AS132" i="25"/>
  <c r="AS133" i="25"/>
  <c r="AS134" i="25"/>
  <c r="AS135" i="25"/>
  <c r="AS136" i="25"/>
  <c r="AS137" i="25"/>
  <c r="AS138" i="25"/>
  <c r="AS139" i="25"/>
  <c r="AS140" i="25"/>
  <c r="AS141" i="25"/>
  <c r="AS142" i="25"/>
  <c r="AS143" i="25"/>
  <c r="AS144" i="25"/>
  <c r="AS145" i="25"/>
  <c r="AS146" i="25"/>
  <c r="AS147" i="25"/>
  <c r="AS148" i="25"/>
  <c r="AS149" i="25"/>
  <c r="AS150" i="25"/>
  <c r="AS151" i="25"/>
  <c r="AS152" i="25"/>
  <c r="AS153" i="25"/>
  <c r="AS154" i="25"/>
  <c r="AS155" i="25"/>
  <c r="AS156" i="25"/>
  <c r="AS157" i="25"/>
  <c r="AS158" i="25"/>
  <c r="AS159" i="25"/>
  <c r="AS160" i="25"/>
  <c r="AS161" i="25"/>
  <c r="AS162" i="25"/>
  <c r="AS163" i="25"/>
  <c r="AS164" i="25"/>
  <c r="AS165" i="25"/>
  <c r="AS166" i="25"/>
  <c r="AS167" i="25"/>
  <c r="AS168" i="25"/>
  <c r="AS169" i="25"/>
  <c r="AS170" i="25"/>
  <c r="AS171" i="25"/>
  <c r="AS172" i="25"/>
  <c r="AS173" i="25"/>
  <c r="AS174" i="25"/>
  <c r="AS175" i="25"/>
  <c r="AS176" i="25"/>
  <c r="AS177" i="25"/>
  <c r="AS178" i="25"/>
  <c r="AS179" i="25"/>
  <c r="AS180" i="25"/>
  <c r="AS181" i="25"/>
  <c r="AS182" i="25"/>
  <c r="AS183" i="25"/>
  <c r="AS184" i="25"/>
  <c r="AS185" i="25"/>
  <c r="AS186" i="25"/>
  <c r="AS187" i="25"/>
  <c r="AS188" i="25"/>
  <c r="AS189" i="25"/>
  <c r="AS190" i="25"/>
  <c r="AS191" i="25"/>
  <c r="AS192" i="25"/>
  <c r="AS193" i="25"/>
  <c r="AS194" i="25"/>
  <c r="AS195" i="25"/>
  <c r="AS196" i="25"/>
  <c r="AS197" i="25"/>
  <c r="AS198" i="25"/>
  <c r="AS199" i="25"/>
  <c r="AS200" i="25"/>
  <c r="AS201" i="25"/>
  <c r="AS202" i="25"/>
  <c r="AS203" i="25"/>
  <c r="AS204" i="25"/>
  <c r="AS205" i="25"/>
  <c r="AS206" i="25"/>
  <c r="AS207" i="25"/>
  <c r="AS208" i="25"/>
  <c r="AS209" i="25"/>
  <c r="AS210" i="25"/>
  <c r="AS211" i="25"/>
  <c r="AS212" i="25"/>
  <c r="AS213" i="25"/>
  <c r="AS214" i="25"/>
  <c r="AS215" i="25"/>
  <c r="AS216" i="25"/>
  <c r="AS217" i="25"/>
  <c r="AS218" i="25"/>
  <c r="AS219" i="25"/>
  <c r="AS220" i="25"/>
  <c r="AS221" i="25"/>
  <c r="AS222" i="25"/>
  <c r="AS223" i="25"/>
  <c r="AS224" i="25"/>
  <c r="AS225" i="25"/>
  <c r="AS226" i="25"/>
  <c r="AS227" i="25"/>
  <c r="AS228" i="25"/>
  <c r="AS229" i="25"/>
  <c r="AS230" i="25"/>
  <c r="AS231" i="25"/>
  <c r="AS232" i="25"/>
  <c r="AS233" i="25"/>
  <c r="AS234" i="25"/>
  <c r="AS235" i="25"/>
  <c r="AS236" i="25"/>
  <c r="AS237" i="25"/>
  <c r="AS238" i="25"/>
  <c r="AS239" i="25"/>
  <c r="AS240" i="25"/>
  <c r="AS241" i="25"/>
  <c r="AS242" i="25"/>
  <c r="AS243" i="25"/>
  <c r="AS244" i="25"/>
  <c r="AS245" i="25"/>
  <c r="AS246" i="25"/>
  <c r="AS247" i="25"/>
  <c r="AS248" i="25"/>
  <c r="AS249" i="25"/>
  <c r="AS250" i="25"/>
  <c r="AS251" i="25"/>
  <c r="AS252" i="25"/>
  <c r="AS253" i="25"/>
  <c r="AS254" i="25"/>
  <c r="AS255" i="25"/>
  <c r="AS256" i="25"/>
  <c r="AS257" i="25"/>
  <c r="AS258" i="25"/>
  <c r="AS259" i="25"/>
  <c r="AS260" i="25"/>
  <c r="AS261" i="25"/>
  <c r="AS262" i="25"/>
  <c r="AS263" i="25"/>
  <c r="AS264" i="25"/>
  <c r="AS265" i="25"/>
  <c r="AS266" i="25"/>
  <c r="AS267" i="25"/>
  <c r="AS268" i="25"/>
  <c r="AS269" i="25"/>
  <c r="AS270" i="25"/>
  <c r="AS271" i="25"/>
  <c r="AS272" i="25"/>
  <c r="AS273" i="25"/>
  <c r="AS274" i="25"/>
  <c r="AS275" i="25"/>
  <c r="AS276" i="25"/>
  <c r="AS277" i="25"/>
  <c r="AS278" i="25"/>
  <c r="AS279" i="25"/>
  <c r="AS280" i="25"/>
  <c r="AS281" i="25"/>
  <c r="AS282" i="25"/>
  <c r="AS283" i="25"/>
  <c r="AS284" i="25"/>
  <c r="AS285" i="25"/>
  <c r="AS286" i="25"/>
  <c r="AS287" i="25"/>
  <c r="AS288" i="25"/>
  <c r="AS289" i="25"/>
  <c r="AS290" i="25"/>
  <c r="AS291" i="25"/>
  <c r="AS292" i="25"/>
  <c r="AS293" i="25"/>
  <c r="AS294" i="25"/>
  <c r="AS295" i="25"/>
  <c r="AS296" i="25"/>
  <c r="AS297" i="25"/>
  <c r="AS298" i="25"/>
  <c r="AS299" i="25"/>
  <c r="AS300" i="25"/>
  <c r="AS301" i="25"/>
  <c r="AS302" i="25"/>
  <c r="AS303" i="25"/>
  <c r="AS304" i="25"/>
  <c r="AS305" i="25"/>
  <c r="AS306" i="25"/>
  <c r="AS307" i="25"/>
  <c r="AS308" i="25"/>
  <c r="AS309" i="25"/>
  <c r="AS310" i="25"/>
  <c r="AS311" i="25"/>
  <c r="AS312" i="25"/>
  <c r="AS313" i="25"/>
  <c r="AS314" i="25"/>
  <c r="AS315" i="25"/>
  <c r="AS316" i="25"/>
  <c r="AS317" i="25"/>
  <c r="AS318" i="25"/>
  <c r="AS319" i="25"/>
  <c r="AS320" i="25"/>
  <c r="AS321" i="25"/>
  <c r="AS322" i="25"/>
  <c r="AS323" i="25"/>
  <c r="AS324" i="25"/>
  <c r="AS325" i="25"/>
  <c r="AS326" i="25"/>
  <c r="AS327" i="25"/>
  <c r="AS328" i="25"/>
  <c r="AS329" i="25"/>
  <c r="AS330" i="25"/>
  <c r="AS331" i="25"/>
  <c r="AS332" i="25"/>
  <c r="AS333" i="25"/>
  <c r="AS334" i="25"/>
  <c r="AS335" i="25"/>
  <c r="AS336" i="25"/>
  <c r="AS337" i="25"/>
  <c r="AS338" i="25"/>
  <c r="AS339" i="25"/>
  <c r="AS340" i="25"/>
  <c r="AS341" i="25"/>
  <c r="AS342" i="25"/>
  <c r="AS343" i="25"/>
  <c r="AS344" i="25"/>
  <c r="AS345" i="25"/>
  <c r="AS346" i="25"/>
  <c r="AS347" i="25"/>
  <c r="AS348" i="25"/>
  <c r="AS349" i="25"/>
  <c r="AS350" i="25"/>
  <c r="AS351" i="25"/>
  <c r="AS352" i="25"/>
  <c r="AS353" i="25"/>
  <c r="AS354" i="25"/>
  <c r="BD4" i="25"/>
  <c r="AM4" i="25"/>
  <c r="H2" i="26" s="1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BV37" i="25" s="1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BV79" i="25" s="1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BV124" i="25" s="1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4" i="25"/>
  <c r="R145" i="25"/>
  <c r="R146" i="25"/>
  <c r="R147" i="25"/>
  <c r="R148" i="25"/>
  <c r="R149" i="25"/>
  <c r="R150" i="25"/>
  <c r="R151" i="25"/>
  <c r="R152" i="25"/>
  <c r="R153" i="25"/>
  <c r="R154" i="25"/>
  <c r="R155" i="25"/>
  <c r="R156" i="25"/>
  <c r="R157" i="25"/>
  <c r="R158" i="25"/>
  <c r="R159" i="25"/>
  <c r="R160" i="25"/>
  <c r="R161" i="25"/>
  <c r="R162" i="25"/>
  <c r="R163" i="25"/>
  <c r="R164" i="25"/>
  <c r="R165" i="25"/>
  <c r="R166" i="25"/>
  <c r="R167" i="25"/>
  <c r="R168" i="25"/>
  <c r="R169" i="25"/>
  <c r="R170" i="25"/>
  <c r="R171" i="25"/>
  <c r="R172" i="25"/>
  <c r="R173" i="25"/>
  <c r="R174" i="25"/>
  <c r="R175" i="25"/>
  <c r="R176" i="25"/>
  <c r="R177" i="25"/>
  <c r="R178" i="25"/>
  <c r="R179" i="25"/>
  <c r="R180" i="25"/>
  <c r="R181" i="25"/>
  <c r="R182" i="25"/>
  <c r="R183" i="25"/>
  <c r="R184" i="25"/>
  <c r="R185" i="25"/>
  <c r="R186" i="25"/>
  <c r="R187" i="25"/>
  <c r="R188" i="25"/>
  <c r="R189" i="25"/>
  <c r="R190" i="25"/>
  <c r="R191" i="25"/>
  <c r="R192" i="25"/>
  <c r="R193" i="25"/>
  <c r="R194" i="25"/>
  <c r="R195" i="25"/>
  <c r="R196" i="25"/>
  <c r="R197" i="25"/>
  <c r="R198" i="25"/>
  <c r="R199" i="25"/>
  <c r="BV199" i="25" s="1"/>
  <c r="R200" i="25"/>
  <c r="R201" i="25"/>
  <c r="R202" i="25"/>
  <c r="R203" i="25"/>
  <c r="R204" i="25"/>
  <c r="R205" i="25"/>
  <c r="R206" i="25"/>
  <c r="R207" i="25"/>
  <c r="BV207" i="25" s="1"/>
  <c r="R208" i="25"/>
  <c r="R209" i="25"/>
  <c r="R210" i="25"/>
  <c r="R211" i="25"/>
  <c r="R212" i="25"/>
  <c r="R213" i="25"/>
  <c r="R214" i="25"/>
  <c r="R215" i="25"/>
  <c r="R216" i="25"/>
  <c r="R217" i="25"/>
  <c r="R218" i="25"/>
  <c r="R219" i="25"/>
  <c r="R220" i="25"/>
  <c r="R221" i="25"/>
  <c r="R222" i="25"/>
  <c r="R223" i="25"/>
  <c r="R224" i="25"/>
  <c r="R225" i="25"/>
  <c r="R226" i="25"/>
  <c r="R227" i="25"/>
  <c r="R228" i="25"/>
  <c r="R229" i="25"/>
  <c r="R230" i="25"/>
  <c r="R231" i="25"/>
  <c r="R232" i="25"/>
  <c r="R233" i="25"/>
  <c r="R234" i="25"/>
  <c r="R235" i="25"/>
  <c r="R236" i="25"/>
  <c r="R237" i="25"/>
  <c r="R238" i="25"/>
  <c r="R239" i="25"/>
  <c r="R240" i="25"/>
  <c r="R241" i="25"/>
  <c r="R242" i="25"/>
  <c r="R243" i="25"/>
  <c r="R244" i="25"/>
  <c r="R245" i="25"/>
  <c r="R246" i="25"/>
  <c r="R247" i="25"/>
  <c r="BV247" i="25" s="1"/>
  <c r="R248" i="25"/>
  <c r="R249" i="25"/>
  <c r="R250" i="25"/>
  <c r="R251" i="25"/>
  <c r="R252" i="25"/>
  <c r="R253" i="25"/>
  <c r="R254" i="25"/>
  <c r="R255" i="25"/>
  <c r="R256" i="25"/>
  <c r="R257" i="25"/>
  <c r="R258" i="25"/>
  <c r="R259" i="25"/>
  <c r="R260" i="25"/>
  <c r="R261" i="25"/>
  <c r="R262" i="25"/>
  <c r="R263" i="25"/>
  <c r="R264" i="25"/>
  <c r="R265" i="25"/>
  <c r="R266" i="25"/>
  <c r="R267" i="25"/>
  <c r="R268" i="25"/>
  <c r="R269" i="25"/>
  <c r="R270" i="25"/>
  <c r="R271" i="25"/>
  <c r="R272" i="25"/>
  <c r="R273" i="25"/>
  <c r="R274" i="25"/>
  <c r="R275" i="25"/>
  <c r="R276" i="25"/>
  <c r="R277" i="25"/>
  <c r="R278" i="25"/>
  <c r="R279" i="25"/>
  <c r="R280" i="25"/>
  <c r="R281" i="25"/>
  <c r="R282" i="25"/>
  <c r="R283" i="25"/>
  <c r="R284" i="25"/>
  <c r="R285" i="25"/>
  <c r="R286" i="25"/>
  <c r="R287" i="25"/>
  <c r="R288" i="25"/>
  <c r="R289" i="25"/>
  <c r="R290" i="25"/>
  <c r="R291" i="25"/>
  <c r="BV291" i="25" s="1"/>
  <c r="R292" i="25"/>
  <c r="R293" i="25"/>
  <c r="R294" i="25"/>
  <c r="R295" i="25"/>
  <c r="R296" i="25"/>
  <c r="R297" i="25"/>
  <c r="R298" i="25"/>
  <c r="R299" i="25"/>
  <c r="R300" i="25"/>
  <c r="R301" i="25"/>
  <c r="R302" i="25"/>
  <c r="R303" i="25"/>
  <c r="BV303" i="25" s="1"/>
  <c r="R304" i="25"/>
  <c r="R305" i="25"/>
  <c r="R306" i="25"/>
  <c r="R307" i="25"/>
  <c r="R308" i="25"/>
  <c r="R309" i="25"/>
  <c r="R310" i="25"/>
  <c r="R311" i="25"/>
  <c r="R312" i="25"/>
  <c r="R313" i="25"/>
  <c r="R314" i="25"/>
  <c r="R315" i="25"/>
  <c r="R316" i="25"/>
  <c r="R317" i="25"/>
  <c r="R318" i="25"/>
  <c r="R319" i="25"/>
  <c r="R320" i="25"/>
  <c r="R321" i="25"/>
  <c r="R322" i="25"/>
  <c r="R323" i="25"/>
  <c r="R324" i="25"/>
  <c r="R325" i="25"/>
  <c r="R326" i="25"/>
  <c r="R327" i="25"/>
  <c r="R328" i="25"/>
  <c r="BV328" i="25" s="1"/>
  <c r="R329" i="25"/>
  <c r="R330" i="25"/>
  <c r="R331" i="25"/>
  <c r="R332" i="25"/>
  <c r="R333" i="25"/>
  <c r="R334" i="25"/>
  <c r="R335" i="25"/>
  <c r="R336" i="25"/>
  <c r="R337" i="25"/>
  <c r="R338" i="25"/>
  <c r="R339" i="25"/>
  <c r="R340" i="25"/>
  <c r="R341" i="25"/>
  <c r="R342" i="25"/>
  <c r="R343" i="25"/>
  <c r="R344" i="25"/>
  <c r="R345" i="25"/>
  <c r="R346" i="25"/>
  <c r="R347" i="25"/>
  <c r="R348" i="25"/>
  <c r="R349" i="25"/>
  <c r="R350" i="25"/>
  <c r="R351" i="25"/>
  <c r="R352" i="25"/>
  <c r="R353" i="25"/>
  <c r="R354" i="25"/>
  <c r="AK4" i="25"/>
  <c r="D2" i="26" s="1"/>
  <c r="R4" i="25"/>
  <c r="BV350" i="25" l="1"/>
  <c r="BV310" i="25"/>
  <c r="BV278" i="25"/>
  <c r="BV230" i="25"/>
  <c r="BV326" i="25"/>
  <c r="BV286" i="25"/>
  <c r="BV262" i="25"/>
  <c r="BV214" i="25"/>
  <c r="BV318" i="25"/>
  <c r="BV270" i="25"/>
  <c r="BV222" i="25"/>
  <c r="BV342" i="25"/>
  <c r="BV302" i="25"/>
  <c r="BV254" i="25"/>
  <c r="BV206" i="25"/>
  <c r="BV334" i="25"/>
  <c r="BV294" i="25"/>
  <c r="BV246" i="25"/>
  <c r="BV238" i="25"/>
  <c r="BV158" i="25"/>
  <c r="BV110" i="25"/>
  <c r="BV22" i="25"/>
  <c r="BV4" i="25"/>
  <c r="BP4" i="25"/>
  <c r="BV349" i="25"/>
  <c r="BV341" i="25"/>
  <c r="BV333" i="25"/>
  <c r="BV325" i="25"/>
  <c r="BV317" i="25"/>
  <c r="BV309" i="25"/>
  <c r="BV301" i="25"/>
  <c r="BV293" i="25"/>
  <c r="BV285" i="25"/>
  <c r="BV277" i="25"/>
  <c r="BV269" i="25"/>
  <c r="BV261" i="25"/>
  <c r="BV253" i="25"/>
  <c r="BV245" i="25"/>
  <c r="BV237" i="25"/>
  <c r="BV229" i="25"/>
  <c r="BV221" i="25"/>
  <c r="BV213" i="25"/>
  <c r="BV205" i="25"/>
  <c r="BV197" i="25"/>
  <c r="BV189" i="25"/>
  <c r="BV181" i="25"/>
  <c r="BV173" i="25"/>
  <c r="BV165" i="25"/>
  <c r="BV157" i="25"/>
  <c r="BV149" i="25"/>
  <c r="BV141" i="25"/>
  <c r="BV133" i="25"/>
  <c r="BV125" i="25"/>
  <c r="BV117" i="25"/>
  <c r="BV109" i="25"/>
  <c r="BV101" i="25"/>
  <c r="BV93" i="25"/>
  <c r="BV85" i="25"/>
  <c r="BV77" i="25"/>
  <c r="BV69" i="25"/>
  <c r="BV61" i="25"/>
  <c r="BV53" i="25"/>
  <c r="BV45" i="25"/>
  <c r="BV29" i="25"/>
  <c r="BV21" i="25"/>
  <c r="BV13" i="25"/>
  <c r="BV5" i="25"/>
  <c r="BV150" i="25"/>
  <c r="BV70" i="25"/>
  <c r="BV6" i="25"/>
  <c r="AJ4" i="25"/>
  <c r="C2" i="26" s="1"/>
  <c r="BV348" i="25"/>
  <c r="BV340" i="25"/>
  <c r="BV332" i="25"/>
  <c r="BV324" i="25"/>
  <c r="BV316" i="25"/>
  <c r="BV308" i="25"/>
  <c r="BV300" i="25"/>
  <c r="BV292" i="25"/>
  <c r="BV284" i="25"/>
  <c r="BV276" i="25"/>
  <c r="BV268" i="25"/>
  <c r="BV260" i="25"/>
  <c r="BV252" i="25"/>
  <c r="BV244" i="25"/>
  <c r="BV236" i="25"/>
  <c r="BV228" i="25"/>
  <c r="BV220" i="25"/>
  <c r="BV212" i="25"/>
  <c r="BV204" i="25"/>
  <c r="BV196" i="25"/>
  <c r="BV188" i="25"/>
  <c r="BV180" i="25"/>
  <c r="BV172" i="25"/>
  <c r="BV164" i="25"/>
  <c r="BV156" i="25"/>
  <c r="BV148" i="25"/>
  <c r="BV140" i="25"/>
  <c r="BV132" i="25"/>
  <c r="BV116" i="25"/>
  <c r="BV108" i="25"/>
  <c r="BV100" i="25"/>
  <c r="BV92" i="25"/>
  <c r="BV84" i="25"/>
  <c r="BV76" i="25"/>
  <c r="BV68" i="25"/>
  <c r="BV60" i="25"/>
  <c r="BV52" i="25"/>
  <c r="BV44" i="25"/>
  <c r="BV36" i="25"/>
  <c r="BV28" i="25"/>
  <c r="BV20" i="25"/>
  <c r="BV12" i="25"/>
  <c r="BV198" i="25"/>
  <c r="BV142" i="25"/>
  <c r="BV94" i="25"/>
  <c r="BV30" i="25"/>
  <c r="BV347" i="25"/>
  <c r="BV339" i="25"/>
  <c r="BV331" i="25"/>
  <c r="BV323" i="25"/>
  <c r="BV315" i="25"/>
  <c r="BV307" i="25"/>
  <c r="BV299" i="25"/>
  <c r="BV283" i="25"/>
  <c r="BV275" i="25"/>
  <c r="BV267" i="25"/>
  <c r="BV259" i="25"/>
  <c r="BV251" i="25"/>
  <c r="BV243" i="25"/>
  <c r="BV235" i="25"/>
  <c r="BV227" i="25"/>
  <c r="BV219" i="25"/>
  <c r="BV211" i="25"/>
  <c r="BV203" i="25"/>
  <c r="BV195" i="25"/>
  <c r="BV187" i="25"/>
  <c r="BV179" i="25"/>
  <c r="BV171" i="25"/>
  <c r="BV163" i="25"/>
  <c r="BV155" i="25"/>
  <c r="BV147" i="25"/>
  <c r="BV139" i="25"/>
  <c r="BV131" i="25"/>
  <c r="BV123" i="25"/>
  <c r="BV115" i="25"/>
  <c r="BV107" i="25"/>
  <c r="BV99" i="25"/>
  <c r="BV91" i="25"/>
  <c r="BV83" i="25"/>
  <c r="BV75" i="25"/>
  <c r="BV67" i="25"/>
  <c r="BV59" i="25"/>
  <c r="BV51" i="25"/>
  <c r="BV43" i="25"/>
  <c r="BV35" i="25"/>
  <c r="BV27" i="25"/>
  <c r="BV19" i="25"/>
  <c r="BV11" i="25"/>
  <c r="BV166" i="25"/>
  <c r="BV102" i="25"/>
  <c r="BV38" i="25"/>
  <c r="BV354" i="25"/>
  <c r="BV346" i="25"/>
  <c r="BV338" i="25"/>
  <c r="BV330" i="25"/>
  <c r="BV322" i="25"/>
  <c r="BV314" i="25"/>
  <c r="BV306" i="25"/>
  <c r="BV298" i="25"/>
  <c r="BV290" i="25"/>
  <c r="BV282" i="25"/>
  <c r="BV274" i="25"/>
  <c r="BV266" i="25"/>
  <c r="BV258" i="25"/>
  <c r="BV250" i="25"/>
  <c r="BV242" i="25"/>
  <c r="BV234" i="25"/>
  <c r="BV226" i="25"/>
  <c r="BV218" i="25"/>
  <c r="BV210" i="25"/>
  <c r="BV202" i="25"/>
  <c r="BV194" i="25"/>
  <c r="BV186" i="25"/>
  <c r="BV178" i="25"/>
  <c r="BV170" i="25"/>
  <c r="BV162" i="25"/>
  <c r="BV154" i="25"/>
  <c r="BV146" i="25"/>
  <c r="BV138" i="25"/>
  <c r="BV130" i="25"/>
  <c r="BV122" i="25"/>
  <c r="BV114" i="25"/>
  <c r="BV106" i="25"/>
  <c r="BV98" i="25"/>
  <c r="BV90" i="25"/>
  <c r="BV82" i="25"/>
  <c r="BV74" i="25"/>
  <c r="BV66" i="25"/>
  <c r="BV58" i="25"/>
  <c r="BV50" i="25"/>
  <c r="BV42" i="25"/>
  <c r="BV34" i="25"/>
  <c r="BV26" i="25"/>
  <c r="BV18" i="25"/>
  <c r="BV10" i="25"/>
  <c r="BV190" i="25"/>
  <c r="BV118" i="25"/>
  <c r="BV62" i="25"/>
  <c r="BV54" i="25"/>
  <c r="BV353" i="25"/>
  <c r="BV345" i="25"/>
  <c r="BV337" i="25"/>
  <c r="BV329" i="25"/>
  <c r="BV321" i="25"/>
  <c r="BV313" i="25"/>
  <c r="BV305" i="25"/>
  <c r="BV297" i="25"/>
  <c r="BV289" i="25"/>
  <c r="BV281" i="25"/>
  <c r="BV273" i="25"/>
  <c r="BV265" i="25"/>
  <c r="BV257" i="25"/>
  <c r="BV249" i="25"/>
  <c r="BV241" i="25"/>
  <c r="BV233" i="25"/>
  <c r="BV225" i="25"/>
  <c r="BV217" i="25"/>
  <c r="BV209" i="25"/>
  <c r="BV201" i="25"/>
  <c r="BV193" i="25"/>
  <c r="BV185" i="25"/>
  <c r="BV177" i="25"/>
  <c r="BV169" i="25"/>
  <c r="BV161" i="25"/>
  <c r="BV153" i="25"/>
  <c r="BV145" i="25"/>
  <c r="BV137" i="25"/>
  <c r="BV129" i="25"/>
  <c r="BV121" i="25"/>
  <c r="BV113" i="25"/>
  <c r="BV105" i="25"/>
  <c r="BV97" i="25"/>
  <c r="BV89" i="25"/>
  <c r="BV81" i="25"/>
  <c r="BV73" i="25"/>
  <c r="BV65" i="25"/>
  <c r="BV57" i="25"/>
  <c r="BV49" i="25"/>
  <c r="BV41" i="25"/>
  <c r="BV33" i="25"/>
  <c r="BV25" i="25"/>
  <c r="BV17" i="25"/>
  <c r="BV9" i="25"/>
  <c r="BV174" i="25"/>
  <c r="BV126" i="25"/>
  <c r="BV78" i="25"/>
  <c r="BV46" i="25"/>
  <c r="BV352" i="25"/>
  <c r="BV344" i="25"/>
  <c r="BV336" i="25"/>
  <c r="BV320" i="25"/>
  <c r="BV312" i="25"/>
  <c r="BV304" i="25"/>
  <c r="BV296" i="25"/>
  <c r="BV288" i="25"/>
  <c r="BV280" i="25"/>
  <c r="BV272" i="25"/>
  <c r="BV264" i="25"/>
  <c r="BV256" i="25"/>
  <c r="BV248" i="25"/>
  <c r="BV240" i="25"/>
  <c r="BV232" i="25"/>
  <c r="BV224" i="25"/>
  <c r="BV216" i="25"/>
  <c r="BV208" i="25"/>
  <c r="BV200" i="25"/>
  <c r="BV192" i="25"/>
  <c r="BV184" i="25"/>
  <c r="BV176" i="25"/>
  <c r="BV168" i="25"/>
  <c r="BV160" i="25"/>
  <c r="BV152" i="25"/>
  <c r="BV144" i="25"/>
  <c r="BV136" i="25"/>
  <c r="BV128" i="25"/>
  <c r="BV120" i="25"/>
  <c r="BV112" i="25"/>
  <c r="BV104" i="25"/>
  <c r="BV96" i="25"/>
  <c r="BV88" i="25"/>
  <c r="BV80" i="25"/>
  <c r="BV72" i="25"/>
  <c r="BV64" i="25"/>
  <c r="BV56" i="25"/>
  <c r="BV48" i="25"/>
  <c r="BV40" i="25"/>
  <c r="BV32" i="25"/>
  <c r="BV24" i="25"/>
  <c r="BV16" i="25"/>
  <c r="BV8" i="25"/>
  <c r="BV182" i="25"/>
  <c r="BV134" i="25"/>
  <c r="BV86" i="25"/>
  <c r="BV14" i="25"/>
  <c r="BV351" i="25"/>
  <c r="BV343" i="25"/>
  <c r="BV335" i="25"/>
  <c r="BV327" i="25"/>
  <c r="BV319" i="25"/>
  <c r="BV311" i="25"/>
  <c r="BV295" i="25"/>
  <c r="BV287" i="25"/>
  <c r="BV279" i="25"/>
  <c r="BV271" i="25"/>
  <c r="BV263" i="25"/>
  <c r="BV255" i="25"/>
  <c r="BV239" i="25"/>
  <c r="BV231" i="25"/>
  <c r="BV223" i="25"/>
  <c r="BV215" i="25"/>
  <c r="BV191" i="25"/>
  <c r="BV183" i="25"/>
  <c r="BV175" i="25"/>
  <c r="BV167" i="25"/>
  <c r="BV159" i="25"/>
  <c r="BV151" i="25"/>
  <c r="BV143" i="25"/>
  <c r="BV135" i="25"/>
  <c r="BV127" i="25"/>
  <c r="BV119" i="25"/>
  <c r="BV111" i="25"/>
  <c r="BV103" i="25"/>
  <c r="BV95" i="25"/>
  <c r="BV87" i="25"/>
  <c r="BV71" i="25"/>
  <c r="BV63" i="25"/>
  <c r="BV55" i="25"/>
  <c r="BV47" i="25"/>
  <c r="BV39" i="25"/>
  <c r="BV31" i="25"/>
  <c r="BV23" i="25"/>
  <c r="BV15" i="25"/>
  <c r="BV7" i="25"/>
  <c r="AY5" i="25" l="1"/>
  <c r="AY6" i="25"/>
  <c r="AY7" i="25"/>
  <c r="AY8" i="25"/>
  <c r="AY9" i="25"/>
  <c r="AY10" i="25"/>
  <c r="BJ10" i="25" s="1"/>
  <c r="AY11" i="25"/>
  <c r="BJ11" i="25" s="1"/>
  <c r="AY12" i="25"/>
  <c r="BJ12" i="25" s="1"/>
  <c r="AY13" i="25"/>
  <c r="AY14" i="25"/>
  <c r="AY15" i="25"/>
  <c r="AY16" i="25"/>
  <c r="AY17" i="25"/>
  <c r="AY18" i="25"/>
  <c r="BJ18" i="25" s="1"/>
  <c r="AY19" i="25"/>
  <c r="BJ19" i="25" s="1"/>
  <c r="AY20" i="25"/>
  <c r="BJ20" i="25" s="1"/>
  <c r="AY21" i="25"/>
  <c r="AY22" i="25"/>
  <c r="AY23" i="25"/>
  <c r="AY24" i="25"/>
  <c r="BJ24" i="25" s="1"/>
  <c r="AY25" i="25"/>
  <c r="AY26" i="25"/>
  <c r="BJ26" i="25" s="1"/>
  <c r="AY27" i="25"/>
  <c r="BJ27" i="25" s="1"/>
  <c r="AY28" i="25"/>
  <c r="BJ28" i="25" s="1"/>
  <c r="AY29" i="25"/>
  <c r="AY30" i="25"/>
  <c r="AY31" i="25"/>
  <c r="AY32" i="25"/>
  <c r="AY33" i="25"/>
  <c r="AY34" i="25"/>
  <c r="BJ34" i="25" s="1"/>
  <c r="AY35" i="25"/>
  <c r="BJ35" i="25" s="1"/>
  <c r="AY36" i="25"/>
  <c r="BJ36" i="25" s="1"/>
  <c r="AY37" i="25"/>
  <c r="AY38" i="25"/>
  <c r="AY39" i="25"/>
  <c r="AY40" i="25"/>
  <c r="AY41" i="25"/>
  <c r="AY42" i="25"/>
  <c r="AY43" i="25"/>
  <c r="BJ43" i="25" s="1"/>
  <c r="AY44" i="25"/>
  <c r="BJ44" i="25" s="1"/>
  <c r="AY45" i="25"/>
  <c r="AY46" i="25"/>
  <c r="AY47" i="25"/>
  <c r="AY48" i="25"/>
  <c r="AY49" i="25"/>
  <c r="AY50" i="25"/>
  <c r="BJ50" i="25" s="1"/>
  <c r="AY51" i="25"/>
  <c r="BJ51" i="25" s="1"/>
  <c r="AY52" i="25"/>
  <c r="BJ52" i="25" s="1"/>
  <c r="AY53" i="25"/>
  <c r="AY54" i="25"/>
  <c r="AY55" i="25"/>
  <c r="AY56" i="25"/>
  <c r="AY57" i="25"/>
  <c r="AY58" i="25"/>
  <c r="BJ58" i="25" s="1"/>
  <c r="AY59" i="25"/>
  <c r="BJ59" i="25" s="1"/>
  <c r="AY60" i="25"/>
  <c r="BJ60" i="25" s="1"/>
  <c r="AY61" i="25"/>
  <c r="AY62" i="25"/>
  <c r="AY63" i="25"/>
  <c r="AY64" i="25"/>
  <c r="AY65" i="25"/>
  <c r="AY66" i="25"/>
  <c r="BJ66" i="25" s="1"/>
  <c r="AY67" i="25"/>
  <c r="BJ67" i="25" s="1"/>
  <c r="AY68" i="25"/>
  <c r="BJ68" i="25" s="1"/>
  <c r="AY69" i="25"/>
  <c r="AY70" i="25"/>
  <c r="AY71" i="25"/>
  <c r="AY72" i="25"/>
  <c r="AY73" i="25"/>
  <c r="AY74" i="25"/>
  <c r="BJ74" i="25" s="1"/>
  <c r="AY75" i="25"/>
  <c r="BJ75" i="25" s="1"/>
  <c r="AY76" i="25"/>
  <c r="BJ76" i="25" s="1"/>
  <c r="AY77" i="25"/>
  <c r="AY78" i="25"/>
  <c r="AY79" i="25"/>
  <c r="AY80" i="25"/>
  <c r="AY81" i="25"/>
  <c r="AY82" i="25"/>
  <c r="BJ82" i="25" s="1"/>
  <c r="AY83" i="25"/>
  <c r="BJ83" i="25" s="1"/>
  <c r="AY84" i="25"/>
  <c r="BJ84" i="25" s="1"/>
  <c r="AY85" i="25"/>
  <c r="AY86" i="25"/>
  <c r="AY87" i="25"/>
  <c r="AY88" i="25"/>
  <c r="BJ88" i="25" s="1"/>
  <c r="AY89" i="25"/>
  <c r="AY90" i="25"/>
  <c r="AY91" i="25"/>
  <c r="BJ91" i="25" s="1"/>
  <c r="AY92" i="25"/>
  <c r="BJ92" i="25" s="1"/>
  <c r="AY93" i="25"/>
  <c r="AY94" i="25"/>
  <c r="AY95" i="25"/>
  <c r="AY96" i="25"/>
  <c r="AY97" i="25"/>
  <c r="AY98" i="25"/>
  <c r="BJ98" i="25" s="1"/>
  <c r="AY99" i="25"/>
  <c r="BJ99" i="25" s="1"/>
  <c r="AY100" i="25"/>
  <c r="BJ100" i="25" s="1"/>
  <c r="AY101" i="25"/>
  <c r="AY102" i="25"/>
  <c r="AY103" i="25"/>
  <c r="AY104" i="25"/>
  <c r="AY105" i="25"/>
  <c r="AY106" i="25"/>
  <c r="BJ106" i="25" s="1"/>
  <c r="AY107" i="25"/>
  <c r="BJ107" i="25" s="1"/>
  <c r="AY108" i="25"/>
  <c r="BJ108" i="25" s="1"/>
  <c r="AY109" i="25"/>
  <c r="AY110" i="25"/>
  <c r="AY111" i="25"/>
  <c r="AY112" i="25"/>
  <c r="AY113" i="25"/>
  <c r="AY114" i="25"/>
  <c r="BJ114" i="25" s="1"/>
  <c r="AY115" i="25"/>
  <c r="BJ115" i="25" s="1"/>
  <c r="AY116" i="25"/>
  <c r="BJ116" i="25" s="1"/>
  <c r="AY117" i="25"/>
  <c r="AY118" i="25"/>
  <c r="AY119" i="25"/>
  <c r="AY120" i="25"/>
  <c r="AY121" i="25"/>
  <c r="AY122" i="25"/>
  <c r="BJ122" i="25" s="1"/>
  <c r="AY123" i="25"/>
  <c r="BJ123" i="25" s="1"/>
  <c r="AY124" i="25"/>
  <c r="BJ124" i="25" s="1"/>
  <c r="AY125" i="25"/>
  <c r="AY126" i="25"/>
  <c r="AY127" i="25"/>
  <c r="AY128" i="25"/>
  <c r="AY129" i="25"/>
  <c r="AY130" i="25"/>
  <c r="BJ130" i="25" s="1"/>
  <c r="AY131" i="25"/>
  <c r="BJ131" i="25" s="1"/>
  <c r="AY132" i="25"/>
  <c r="BJ132" i="25" s="1"/>
  <c r="AY133" i="25"/>
  <c r="AY134" i="25"/>
  <c r="AY135" i="25"/>
  <c r="AY136" i="25"/>
  <c r="AY137" i="25"/>
  <c r="AY138" i="25"/>
  <c r="BJ138" i="25" s="1"/>
  <c r="AY139" i="25"/>
  <c r="BJ139" i="25" s="1"/>
  <c r="AY140" i="25"/>
  <c r="BJ140" i="25" s="1"/>
  <c r="AY141" i="25"/>
  <c r="AY142" i="25"/>
  <c r="AY143" i="25"/>
  <c r="AY144" i="25"/>
  <c r="AY145" i="25"/>
  <c r="AY146" i="25"/>
  <c r="BJ146" i="25" s="1"/>
  <c r="AY147" i="25"/>
  <c r="BJ147" i="25" s="1"/>
  <c r="AY148" i="25"/>
  <c r="BJ148" i="25" s="1"/>
  <c r="AY149" i="25"/>
  <c r="AY150" i="25"/>
  <c r="AY151" i="25"/>
  <c r="AY152" i="25"/>
  <c r="AY153" i="25"/>
  <c r="AY154" i="25"/>
  <c r="BJ154" i="25" s="1"/>
  <c r="AY155" i="25"/>
  <c r="BJ155" i="25" s="1"/>
  <c r="AY156" i="25"/>
  <c r="BJ156" i="25" s="1"/>
  <c r="AY157" i="25"/>
  <c r="AY158" i="25"/>
  <c r="AY159" i="25"/>
  <c r="AY160" i="25"/>
  <c r="AY161" i="25"/>
  <c r="AY162" i="25"/>
  <c r="BJ162" i="25" s="1"/>
  <c r="AY163" i="25"/>
  <c r="BJ163" i="25" s="1"/>
  <c r="AY164" i="25"/>
  <c r="BJ164" i="25" s="1"/>
  <c r="AY165" i="25"/>
  <c r="BJ165" i="25" s="1"/>
  <c r="AY166" i="25"/>
  <c r="AY167" i="25"/>
  <c r="AY168" i="25"/>
  <c r="AY169" i="25"/>
  <c r="AY170" i="25"/>
  <c r="BJ170" i="25" s="1"/>
  <c r="AY171" i="25"/>
  <c r="BJ171" i="25" s="1"/>
  <c r="AY172" i="25"/>
  <c r="BJ172" i="25" s="1"/>
  <c r="AY173" i="25"/>
  <c r="AY174" i="25"/>
  <c r="AY175" i="25"/>
  <c r="AY176" i="25"/>
  <c r="AY177" i="25"/>
  <c r="AY178" i="25"/>
  <c r="BJ178" i="25" s="1"/>
  <c r="AY179" i="25"/>
  <c r="BJ179" i="25" s="1"/>
  <c r="AY180" i="25"/>
  <c r="BJ180" i="25" s="1"/>
  <c r="AY181" i="25"/>
  <c r="AY182" i="25"/>
  <c r="AY183" i="25"/>
  <c r="AY184" i="25"/>
  <c r="AY185" i="25"/>
  <c r="AY186" i="25"/>
  <c r="BJ186" i="25" s="1"/>
  <c r="AY187" i="25"/>
  <c r="BJ187" i="25" s="1"/>
  <c r="AY188" i="25"/>
  <c r="BJ188" i="25" s="1"/>
  <c r="AY189" i="25"/>
  <c r="AY190" i="25"/>
  <c r="AY191" i="25"/>
  <c r="AY192" i="25"/>
  <c r="AY193" i="25"/>
  <c r="AY194" i="25"/>
  <c r="BJ194" i="25" s="1"/>
  <c r="AY195" i="25"/>
  <c r="BJ195" i="25" s="1"/>
  <c r="AY196" i="25"/>
  <c r="AY197" i="25"/>
  <c r="BJ197" i="25" s="1"/>
  <c r="AY198" i="25"/>
  <c r="AY199" i="25"/>
  <c r="AY200" i="25"/>
  <c r="AY201" i="25"/>
  <c r="AY202" i="25"/>
  <c r="AY203" i="25"/>
  <c r="BJ203" i="25" s="1"/>
  <c r="AY204" i="25"/>
  <c r="BJ204" i="25" s="1"/>
  <c r="AY205" i="25"/>
  <c r="AY206" i="25"/>
  <c r="AY207" i="25"/>
  <c r="AY208" i="25"/>
  <c r="AY209" i="25"/>
  <c r="AY210" i="25"/>
  <c r="BJ210" i="25" s="1"/>
  <c r="AY211" i="25"/>
  <c r="BJ211" i="25" s="1"/>
  <c r="AY212" i="25"/>
  <c r="BJ212" i="25" s="1"/>
  <c r="AY213" i="25"/>
  <c r="AY214" i="25"/>
  <c r="AY215" i="25"/>
  <c r="AY216" i="25"/>
  <c r="AY217" i="25"/>
  <c r="AY218" i="25"/>
  <c r="BJ218" i="25" s="1"/>
  <c r="AY219" i="25"/>
  <c r="BJ219" i="25" s="1"/>
  <c r="AY220" i="25"/>
  <c r="AY221" i="25"/>
  <c r="BJ221" i="25" s="1"/>
  <c r="AY222" i="25"/>
  <c r="AY223" i="25"/>
  <c r="AY224" i="25"/>
  <c r="AY225" i="25"/>
  <c r="AY226" i="25"/>
  <c r="AY227" i="25"/>
  <c r="BJ227" i="25" s="1"/>
  <c r="AY228" i="25"/>
  <c r="BJ228" i="25" s="1"/>
  <c r="AY229" i="25"/>
  <c r="AY230" i="25"/>
  <c r="AY231" i="25"/>
  <c r="AY232" i="25"/>
  <c r="AY233" i="25"/>
  <c r="AY234" i="25"/>
  <c r="BJ234" i="25" s="1"/>
  <c r="AY235" i="25"/>
  <c r="BJ235" i="25" s="1"/>
  <c r="AY236" i="25"/>
  <c r="AY237" i="25"/>
  <c r="BJ237" i="25" s="1"/>
  <c r="AY238" i="25"/>
  <c r="AY239" i="25"/>
  <c r="AY240" i="25"/>
  <c r="AY241" i="25"/>
  <c r="AY242" i="25"/>
  <c r="AY243" i="25"/>
  <c r="BJ243" i="25" s="1"/>
  <c r="AY244" i="25"/>
  <c r="BJ244" i="25" s="1"/>
  <c r="AY245" i="25"/>
  <c r="AY246" i="25"/>
  <c r="AY247" i="25"/>
  <c r="AY248" i="25"/>
  <c r="AY249" i="25"/>
  <c r="AY250" i="25"/>
  <c r="BJ250" i="25" s="1"/>
  <c r="AY251" i="25"/>
  <c r="BJ251" i="25" s="1"/>
  <c r="AY252" i="25"/>
  <c r="AY253" i="25"/>
  <c r="BJ253" i="25" s="1"/>
  <c r="AY254" i="25"/>
  <c r="AY255" i="25"/>
  <c r="AY256" i="25"/>
  <c r="AY257" i="25"/>
  <c r="AY258" i="25"/>
  <c r="AY259" i="25"/>
  <c r="BJ259" i="25" s="1"/>
  <c r="AY260" i="25"/>
  <c r="BJ260" i="25" s="1"/>
  <c r="AY261" i="25"/>
  <c r="AY262" i="25"/>
  <c r="AY263" i="25"/>
  <c r="AY264" i="25"/>
  <c r="AY265" i="25"/>
  <c r="AY266" i="25"/>
  <c r="BJ266" i="25" s="1"/>
  <c r="AY267" i="25"/>
  <c r="BJ267" i="25" s="1"/>
  <c r="AY268" i="25"/>
  <c r="BJ268" i="25" s="1"/>
  <c r="AY269" i="25"/>
  <c r="BJ269" i="25" s="1"/>
  <c r="AY270" i="25"/>
  <c r="AY271" i="25"/>
  <c r="AY272" i="25"/>
  <c r="AY273" i="25"/>
  <c r="AY274" i="25"/>
  <c r="AY275" i="25"/>
  <c r="BJ275" i="25" s="1"/>
  <c r="AY276" i="25"/>
  <c r="BJ276" i="25" s="1"/>
  <c r="AY277" i="25"/>
  <c r="AY278" i="25"/>
  <c r="AY279" i="25"/>
  <c r="AY280" i="25"/>
  <c r="AY281" i="25"/>
  <c r="AY282" i="25"/>
  <c r="BJ282" i="25" s="1"/>
  <c r="AY283" i="25"/>
  <c r="BJ283" i="25" s="1"/>
  <c r="AY284" i="25"/>
  <c r="AY285" i="25"/>
  <c r="AY286" i="25"/>
  <c r="AY287" i="25"/>
  <c r="AY288" i="25"/>
  <c r="AY289" i="25"/>
  <c r="AY290" i="25"/>
  <c r="AY291" i="25"/>
  <c r="BJ291" i="25" s="1"/>
  <c r="AY292" i="25"/>
  <c r="BJ292" i="25" s="1"/>
  <c r="AY293" i="25"/>
  <c r="AY294" i="25"/>
  <c r="AY295" i="25"/>
  <c r="AY296" i="25"/>
  <c r="AY297" i="25"/>
  <c r="AY298" i="25"/>
  <c r="AY299" i="25"/>
  <c r="BJ299" i="25" s="1"/>
  <c r="AY300" i="25"/>
  <c r="BJ300" i="25" s="1"/>
  <c r="AY301" i="25"/>
  <c r="AY302" i="25"/>
  <c r="AY303" i="25"/>
  <c r="AY304" i="25"/>
  <c r="AY305" i="25"/>
  <c r="AY306" i="25"/>
  <c r="BJ306" i="25" s="1"/>
  <c r="AY307" i="25"/>
  <c r="BJ307" i="25" s="1"/>
  <c r="AY308" i="25"/>
  <c r="BJ308" i="25" s="1"/>
  <c r="AY309" i="25"/>
  <c r="AY310" i="25"/>
  <c r="AY311" i="25"/>
  <c r="AY312" i="25"/>
  <c r="AY313" i="25"/>
  <c r="AY314" i="25"/>
  <c r="BJ314" i="25" s="1"/>
  <c r="AY315" i="25"/>
  <c r="BJ315" i="25" s="1"/>
  <c r="AY316" i="25"/>
  <c r="AY317" i="25"/>
  <c r="AY318" i="25"/>
  <c r="AY319" i="25"/>
  <c r="AY320" i="25"/>
  <c r="AY321" i="25"/>
  <c r="AY322" i="25"/>
  <c r="AY323" i="25"/>
  <c r="BJ323" i="25" s="1"/>
  <c r="AY324" i="25"/>
  <c r="AY325" i="25"/>
  <c r="AY326" i="25"/>
  <c r="AY327" i="25"/>
  <c r="AY328" i="25"/>
  <c r="AY329" i="25"/>
  <c r="AY330" i="25"/>
  <c r="BJ330" i="25" s="1"/>
  <c r="AY331" i="25"/>
  <c r="BJ331" i="25" s="1"/>
  <c r="AY332" i="25"/>
  <c r="BJ332" i="25" s="1"/>
  <c r="AY333" i="25"/>
  <c r="AY334" i="25"/>
  <c r="AY335" i="25"/>
  <c r="AY336" i="25"/>
  <c r="AY337" i="25"/>
  <c r="AY338" i="25"/>
  <c r="BJ338" i="25" s="1"/>
  <c r="AY339" i="25"/>
  <c r="BJ339" i="25" s="1"/>
  <c r="AY340" i="25"/>
  <c r="AY341" i="25"/>
  <c r="AY342" i="25"/>
  <c r="AY343" i="25"/>
  <c r="BJ343" i="25" s="1"/>
  <c r="AY344" i="25"/>
  <c r="AY345" i="25"/>
  <c r="AY346" i="25"/>
  <c r="AY347" i="25"/>
  <c r="BJ347" i="25" s="1"/>
  <c r="AY348" i="25"/>
  <c r="AY349" i="25"/>
  <c r="AY350" i="25"/>
  <c r="AY351" i="25"/>
  <c r="BJ351" i="25" s="1"/>
  <c r="AY352" i="25"/>
  <c r="BJ352" i="25" s="1"/>
  <c r="AY353" i="25"/>
  <c r="AY354" i="25"/>
  <c r="BJ354" i="25" s="1"/>
  <c r="BJ5" i="25"/>
  <c r="BJ6" i="25"/>
  <c r="BJ7" i="25"/>
  <c r="BJ8" i="25"/>
  <c r="BJ9" i="25"/>
  <c r="BJ13" i="25"/>
  <c r="BJ14" i="25"/>
  <c r="BJ15" i="25"/>
  <c r="BJ16" i="25"/>
  <c r="BJ17" i="25"/>
  <c r="BJ21" i="25"/>
  <c r="BJ22" i="25"/>
  <c r="BJ23" i="25"/>
  <c r="BJ25" i="25"/>
  <c r="BJ29" i="25"/>
  <c r="BJ30" i="25"/>
  <c r="BJ31" i="25"/>
  <c r="BJ32" i="25"/>
  <c r="BJ33" i="25"/>
  <c r="BJ37" i="25"/>
  <c r="BJ38" i="25"/>
  <c r="BJ39" i="25"/>
  <c r="BJ40" i="25"/>
  <c r="BJ41" i="25"/>
  <c r="BJ42" i="25"/>
  <c r="BJ45" i="25"/>
  <c r="BJ47" i="25"/>
  <c r="BJ48" i="25"/>
  <c r="BJ49" i="25"/>
  <c r="BJ53" i="25"/>
  <c r="BJ54" i="25"/>
  <c r="BJ55" i="25"/>
  <c r="BJ56" i="25"/>
  <c r="BJ57" i="25"/>
  <c r="BJ61" i="25"/>
  <c r="BJ62" i="25"/>
  <c r="BJ63" i="25"/>
  <c r="BJ64" i="25"/>
  <c r="BJ65" i="25"/>
  <c r="BJ69" i="25"/>
  <c r="BJ70" i="25"/>
  <c r="BJ71" i="25"/>
  <c r="BJ72" i="25"/>
  <c r="BJ77" i="25"/>
  <c r="BJ78" i="25"/>
  <c r="BJ79" i="25"/>
  <c r="BJ80" i="25"/>
  <c r="BJ81" i="25"/>
  <c r="BJ85" i="25"/>
  <c r="BJ86" i="25"/>
  <c r="BJ87" i="25"/>
  <c r="BJ89" i="25"/>
  <c r="BJ90" i="25"/>
  <c r="BJ94" i="25"/>
  <c r="BJ95" i="25"/>
  <c r="BJ96" i="25"/>
  <c r="BJ97" i="25"/>
  <c r="BJ102" i="25"/>
  <c r="BJ103" i="25"/>
  <c r="BJ104" i="25"/>
  <c r="BJ105" i="25"/>
  <c r="BJ109" i="25"/>
  <c r="BJ110" i="25"/>
  <c r="BJ111" i="25"/>
  <c r="BJ112" i="25"/>
  <c r="BJ117" i="25"/>
  <c r="BJ118" i="25"/>
  <c r="BJ119" i="25"/>
  <c r="BJ120" i="25"/>
  <c r="BJ121" i="25"/>
  <c r="BJ125" i="25"/>
  <c r="BJ126" i="25"/>
  <c r="BJ127" i="25"/>
  <c r="BJ128" i="25"/>
  <c r="BJ129" i="25"/>
  <c r="BJ134" i="25"/>
  <c r="BJ135" i="25"/>
  <c r="BJ136" i="25"/>
  <c r="BJ137" i="25"/>
  <c r="BJ141" i="25"/>
  <c r="BJ142" i="25"/>
  <c r="BJ143" i="25"/>
  <c r="BJ144" i="25"/>
  <c r="BJ149" i="25"/>
  <c r="BJ150" i="25"/>
  <c r="BJ151" i="25"/>
  <c r="BJ152" i="25"/>
  <c r="BJ153" i="25"/>
  <c r="BJ157" i="25"/>
  <c r="BJ158" i="25"/>
  <c r="BJ159" i="25"/>
  <c r="BJ160" i="25"/>
  <c r="BJ161" i="25"/>
  <c r="BJ166" i="25"/>
  <c r="BJ167" i="25"/>
  <c r="BJ168" i="25"/>
  <c r="BJ169" i="25"/>
  <c r="BJ173" i="25"/>
  <c r="BJ174" i="25"/>
  <c r="BJ175" i="25"/>
  <c r="BJ176" i="25"/>
  <c r="BJ181" i="25"/>
  <c r="BJ182" i="25"/>
  <c r="BJ183" i="25"/>
  <c r="BJ185" i="25"/>
  <c r="BJ189" i="25"/>
  <c r="BJ191" i="25"/>
  <c r="BJ192" i="25"/>
  <c r="BJ193" i="25"/>
  <c r="BJ198" i="25"/>
  <c r="BJ199" i="25"/>
  <c r="BJ200" i="25"/>
  <c r="BJ201" i="25"/>
  <c r="BJ205" i="25"/>
  <c r="BJ206" i="25"/>
  <c r="BJ207" i="25"/>
  <c r="BJ208" i="25"/>
  <c r="BJ213" i="25"/>
  <c r="BJ214" i="25"/>
  <c r="BJ216" i="25"/>
  <c r="BJ217" i="25"/>
  <c r="BJ222" i="25"/>
  <c r="BJ223" i="25"/>
  <c r="BJ224" i="25"/>
  <c r="BJ225" i="25"/>
  <c r="BJ229" i="25"/>
  <c r="BJ230" i="25"/>
  <c r="BJ232" i="25"/>
  <c r="BJ233" i="25"/>
  <c r="BJ238" i="25"/>
  <c r="BJ239" i="25"/>
  <c r="BJ240" i="25"/>
  <c r="BJ241" i="25"/>
  <c r="BJ245" i="25"/>
  <c r="BJ246" i="25"/>
  <c r="BJ248" i="25"/>
  <c r="BJ249" i="25"/>
  <c r="BJ254" i="25"/>
  <c r="BJ255" i="25"/>
  <c r="BJ256" i="25"/>
  <c r="BJ257" i="25"/>
  <c r="BJ261" i="25"/>
  <c r="BJ262" i="25"/>
  <c r="BJ264" i="25"/>
  <c r="BJ265" i="25"/>
  <c r="BJ270" i="25"/>
  <c r="BJ271" i="25"/>
  <c r="BJ272" i="25"/>
  <c r="BJ273" i="25"/>
  <c r="BJ277" i="25"/>
  <c r="BJ278" i="25"/>
  <c r="BJ280" i="25"/>
  <c r="BJ281" i="25"/>
  <c r="BJ285" i="25"/>
  <c r="BJ286" i="25"/>
  <c r="BJ287" i="25"/>
  <c r="BJ290" i="25"/>
  <c r="BJ294" i="25"/>
  <c r="BJ295" i="25"/>
  <c r="BJ296" i="25"/>
  <c r="BJ297" i="25"/>
  <c r="BJ301" i="25"/>
  <c r="BJ303" i="25"/>
  <c r="BJ304" i="25"/>
  <c r="BJ305" i="25"/>
  <c r="BJ309" i="25"/>
  <c r="BJ310" i="25"/>
  <c r="BJ311" i="25"/>
  <c r="BJ312" i="25"/>
  <c r="BJ313" i="25"/>
  <c r="BJ317" i="25"/>
  <c r="BJ318" i="25"/>
  <c r="BJ319" i="25"/>
  <c r="BJ321" i="25"/>
  <c r="BJ322" i="25"/>
  <c r="BJ325" i="25"/>
  <c r="BJ326" i="25"/>
  <c r="BJ327" i="25"/>
  <c r="BJ329" i="25"/>
  <c r="BJ333" i="25"/>
  <c r="BJ334" i="25"/>
  <c r="BJ335" i="25"/>
  <c r="BJ336" i="25"/>
  <c r="BJ337" i="25"/>
  <c r="BJ341" i="25"/>
  <c r="BJ342" i="25"/>
  <c r="BJ345" i="25"/>
  <c r="BJ346" i="25"/>
  <c r="BJ349" i="25"/>
  <c r="BJ350" i="25"/>
  <c r="BJ353" i="25"/>
  <c r="AY4" i="25"/>
  <c r="BU4" i="25" l="1"/>
  <c r="BU5" i="25"/>
  <c r="CF5" i="25" s="1"/>
  <c r="J3" i="27" s="1"/>
  <c r="BJ316" i="25"/>
  <c r="BJ184" i="25"/>
  <c r="BJ324" i="25"/>
  <c r="BJ302" i="25"/>
  <c r="BJ288" i="25"/>
  <c r="BJ133" i="25"/>
  <c r="BJ101" i="25"/>
  <c r="BJ93" i="25"/>
  <c r="BJ258" i="25"/>
  <c r="BJ242" i="25"/>
  <c r="BJ226" i="25"/>
  <c r="BJ202" i="25"/>
  <c r="BJ340" i="25"/>
  <c r="BJ293" i="25"/>
  <c r="BJ274" i="25"/>
  <c r="BJ247" i="25"/>
  <c r="BJ231" i="25"/>
  <c r="BJ215" i="25"/>
  <c r="BJ344" i="25"/>
  <c r="BJ348" i="25"/>
  <c r="BJ298" i="25"/>
  <c r="BJ279" i="25"/>
  <c r="BJ263" i="25"/>
  <c r="BJ252" i="25"/>
  <c r="BJ236" i="25"/>
  <c r="BJ220" i="25"/>
  <c r="BJ196" i="25"/>
  <c r="BJ320" i="25"/>
  <c r="BJ284" i="25"/>
  <c r="BJ209" i="25"/>
  <c r="BJ177" i="25"/>
  <c r="BJ145" i="25"/>
  <c r="BJ113" i="25"/>
  <c r="BJ73" i="25"/>
  <c r="BJ328" i="25"/>
  <c r="BJ289" i="25"/>
  <c r="BJ190" i="25"/>
  <c r="BJ46" i="25"/>
  <c r="T4" i="9" l="1"/>
  <c r="BK326" i="25" l="1"/>
  <c r="BK294" i="25"/>
  <c r="BK262" i="25"/>
  <c r="BK230" i="25"/>
  <c r="BK198" i="25"/>
  <c r="BK166" i="25"/>
  <c r="BK134" i="25"/>
  <c r="BK102" i="25"/>
  <c r="BK90" i="25"/>
  <c r="BK70" i="25"/>
  <c r="BK58" i="25"/>
  <c r="BK38" i="25"/>
  <c r="BK26" i="25"/>
  <c r="BK6" i="25"/>
  <c r="BK345" i="25"/>
  <c r="BK325" i="25"/>
  <c r="BK313" i="25"/>
  <c r="BK293" i="25"/>
  <c r="BK281" i="25"/>
  <c r="BK261" i="25"/>
  <c r="BK249" i="25"/>
  <c r="BK229" i="25"/>
  <c r="BK217" i="25"/>
  <c r="BK197" i="25"/>
  <c r="BK185" i="25"/>
  <c r="BK165" i="25"/>
  <c r="BK153" i="25"/>
  <c r="BK133" i="25"/>
  <c r="BK121" i="25"/>
  <c r="BK101" i="25"/>
  <c r="BK89" i="25"/>
  <c r="BK69" i="25"/>
  <c r="BK57" i="25"/>
  <c r="BK37" i="25"/>
  <c r="BK25" i="25"/>
  <c r="BK340" i="25"/>
  <c r="BK324" i="25"/>
  <c r="BK308" i="25"/>
  <c r="BK292" i="25"/>
  <c r="BK276" i="25"/>
  <c r="BK260" i="25"/>
  <c r="BK244" i="25"/>
  <c r="BK228" i="25"/>
  <c r="BK212" i="25"/>
  <c r="BK196" i="25"/>
  <c r="BK180" i="25"/>
  <c r="BK164" i="25"/>
  <c r="BK148" i="25"/>
  <c r="BK132" i="25"/>
  <c r="BK116" i="25"/>
  <c r="BK100" i="25"/>
  <c r="BK84" i="25"/>
  <c r="BK68" i="25"/>
  <c r="BK52" i="25"/>
  <c r="BK36" i="25"/>
  <c r="BK20" i="25"/>
  <c r="BK351" i="25"/>
  <c r="BK331" i="25"/>
  <c r="BK319" i="25"/>
  <c r="BK299" i="25"/>
  <c r="BK287" i="25"/>
  <c r="BK267" i="25"/>
  <c r="BK259" i="25"/>
  <c r="BK255" i="25"/>
  <c r="BK243" i="25"/>
  <c r="BK235" i="25"/>
  <c r="BK223" i="25"/>
  <c r="BK211" i="25"/>
  <c r="BK203" i="25"/>
  <c r="BK191" i="25"/>
  <c r="BK171" i="25"/>
  <c r="BK163" i="25"/>
  <c r="BK159" i="25"/>
  <c r="BK139" i="25"/>
  <c r="BK131" i="25"/>
  <c r="BK127" i="25"/>
  <c r="BK107" i="25"/>
  <c r="BK95" i="25"/>
  <c r="BK83" i="25"/>
  <c r="BK75" i="25"/>
  <c r="BK67" i="25"/>
  <c r="BK63" i="25"/>
  <c r="BK51" i="25"/>
  <c r="BK43" i="25"/>
  <c r="BK35" i="25"/>
  <c r="BK31" i="25"/>
  <c r="BK11" i="25"/>
  <c r="BK283" i="25"/>
  <c r="BK227" i="25"/>
  <c r="BK219" i="25"/>
  <c r="BK195" i="25"/>
  <c r="BK187" i="25"/>
  <c r="BK179" i="25"/>
  <c r="BK155" i="25"/>
  <c r="BK147" i="25"/>
  <c r="BK123" i="25"/>
  <c r="BK115" i="25"/>
  <c r="BK99" i="25"/>
  <c r="BK91" i="25"/>
  <c r="BK59" i="25"/>
  <c r="BK27" i="25"/>
  <c r="BK19" i="25"/>
  <c r="BK347" i="25"/>
  <c r="BK307" i="25"/>
  <c r="BK352" i="25"/>
  <c r="BK344" i="25"/>
  <c r="BK336" i="25"/>
  <c r="BK328" i="25"/>
  <c r="BK320" i="25"/>
  <c r="BK312" i="25"/>
  <c r="BK304" i="25"/>
  <c r="BK296" i="25"/>
  <c r="BK288" i="25"/>
  <c r="BK280" i="25"/>
  <c r="BK272" i="25"/>
  <c r="BK264" i="25"/>
  <c r="BK256" i="25"/>
  <c r="BK248" i="25"/>
  <c r="BK240" i="25"/>
  <c r="BK232" i="25"/>
  <c r="BK224" i="25"/>
  <c r="BK216" i="25"/>
  <c r="BK208" i="25"/>
  <c r="BK200" i="25"/>
  <c r="BK192" i="25"/>
  <c r="BK184" i="25"/>
  <c r="BK176" i="25"/>
  <c r="BK168" i="25"/>
  <c r="BK160" i="25"/>
  <c r="BK152" i="25"/>
  <c r="BK144" i="25"/>
  <c r="BK136" i="25"/>
  <c r="BK128" i="25"/>
  <c r="BK120" i="25"/>
  <c r="BK112" i="25"/>
  <c r="BK104" i="25"/>
  <c r="BK96" i="25"/>
  <c r="BK88" i="25"/>
  <c r="BK80" i="25"/>
  <c r="BK72" i="25"/>
  <c r="BK64" i="25"/>
  <c r="BK56" i="25"/>
  <c r="BK48" i="25"/>
  <c r="BK40" i="25"/>
  <c r="BK32" i="25"/>
  <c r="BK24" i="25"/>
  <c r="BK16" i="25"/>
  <c r="BK8" i="25"/>
  <c r="BK350" i="25"/>
  <c r="BK318" i="25"/>
  <c r="BK349" i="25"/>
  <c r="BK341" i="25"/>
  <c r="BK333" i="25"/>
  <c r="BK317" i="25"/>
  <c r="BK309" i="25"/>
  <c r="BK301" i="25"/>
  <c r="BK285" i="25"/>
  <c r="BK277" i="25"/>
  <c r="BK269" i="25"/>
  <c r="BK253" i="25"/>
  <c r="BK245" i="25"/>
  <c r="BK237" i="25"/>
  <c r="BK221" i="25"/>
  <c r="BK213" i="25"/>
  <c r="BK205" i="25"/>
  <c r="BK189" i="25"/>
  <c r="BK181" i="25"/>
  <c r="BK173" i="25"/>
  <c r="BK157" i="25"/>
  <c r="BK149" i="25"/>
  <c r="BK141" i="25"/>
  <c r="BK125" i="25"/>
  <c r="BK117" i="25"/>
  <c r="BK109" i="25"/>
  <c r="BK93" i="25"/>
  <c r="BK85" i="25"/>
  <c r="BK77" i="25"/>
  <c r="BK61" i="25"/>
  <c r="BK53" i="25"/>
  <c r="BK45" i="25"/>
  <c r="BK29" i="25"/>
  <c r="BK21" i="25"/>
  <c r="BK13" i="25"/>
  <c r="BK334" i="25"/>
  <c r="BK315" i="25"/>
  <c r="BK354" i="25"/>
  <c r="BK346" i="25"/>
  <c r="BK338" i="25"/>
  <c r="BK330" i="25"/>
  <c r="BK322" i="25"/>
  <c r="BK314" i="25"/>
  <c r="BK306" i="25"/>
  <c r="BK298" i="25"/>
  <c r="BK290" i="25"/>
  <c r="BK282" i="25"/>
  <c r="BK274" i="25"/>
  <c r="BK266" i="25"/>
  <c r="BK258" i="25"/>
  <c r="BK250" i="25"/>
  <c r="BK242" i="25"/>
  <c r="BK234" i="25"/>
  <c r="BK226" i="25"/>
  <c r="BK218" i="25"/>
  <c r="BK210" i="25"/>
  <c r="BK202" i="25"/>
  <c r="BK194" i="25"/>
  <c r="BK186" i="25"/>
  <c r="BK178" i="25"/>
  <c r="BK170" i="25"/>
  <c r="BK162" i="25"/>
  <c r="BK154" i="25"/>
  <c r="BK146" i="25"/>
  <c r="BK138" i="25"/>
  <c r="BK130" i="25"/>
  <c r="BK122" i="25"/>
  <c r="BK114" i="25"/>
  <c r="BK106" i="25"/>
  <c r="BK98" i="25"/>
  <c r="BK82" i="25"/>
  <c r="BK74" i="25"/>
  <c r="BK66" i="25"/>
  <c r="BK50" i="25"/>
  <c r="BK42" i="25"/>
  <c r="BK34" i="25"/>
  <c r="BK18" i="25"/>
  <c r="BK10" i="25"/>
  <c r="BK323" i="25"/>
  <c r="BK343" i="25"/>
  <c r="BK335" i="25"/>
  <c r="BK327" i="25"/>
  <c r="BK311" i="25"/>
  <c r="BK303" i="25"/>
  <c r="BK295" i="25"/>
  <c r="BK279" i="25"/>
  <c r="BK271" i="25"/>
  <c r="BK263" i="25"/>
  <c r="BK247" i="25"/>
  <c r="BK239" i="25"/>
  <c r="BK231" i="25"/>
  <c r="BK215" i="25"/>
  <c r="BK207" i="25"/>
  <c r="BK199" i="25"/>
  <c r="BK183" i="25"/>
  <c r="BK175" i="25"/>
  <c r="BK167" i="25"/>
  <c r="BK151" i="25"/>
  <c r="BK143" i="25"/>
  <c r="BK135" i="25"/>
  <c r="BK119" i="25"/>
  <c r="BK111" i="25"/>
  <c r="BK103" i="25"/>
  <c r="BK87" i="25"/>
  <c r="BK79" i="25"/>
  <c r="BK71" i="25"/>
  <c r="BK55" i="25"/>
  <c r="BK47" i="25"/>
  <c r="BK39" i="25"/>
  <c r="BK23" i="25"/>
  <c r="BK15" i="25"/>
  <c r="BK7" i="25"/>
  <c r="BK291" i="25"/>
  <c r="BK251" i="25"/>
  <c r="BK348" i="25"/>
  <c r="BK332" i="25"/>
  <c r="BK316" i="25"/>
  <c r="BK300" i="25"/>
  <c r="BK284" i="25"/>
  <c r="BK268" i="25"/>
  <c r="BK252" i="25"/>
  <c r="BK236" i="25"/>
  <c r="BK220" i="25"/>
  <c r="BK204" i="25"/>
  <c r="BK188" i="25"/>
  <c r="BK172" i="25"/>
  <c r="BK156" i="25"/>
  <c r="BK140" i="25"/>
  <c r="BK124" i="25"/>
  <c r="BK108" i="25"/>
  <c r="BK92" i="25"/>
  <c r="BK76" i="25"/>
  <c r="BK60" i="25"/>
  <c r="BK44" i="25"/>
  <c r="BK28" i="25"/>
  <c r="BK12" i="25"/>
  <c r="BK339" i="25"/>
  <c r="BK275" i="25"/>
  <c r="BK353" i="25"/>
  <c r="BK337" i="25"/>
  <c r="BK329" i="25"/>
  <c r="BK321" i="25"/>
  <c r="BK305" i="25"/>
  <c r="BK297" i="25"/>
  <c r="BK289" i="25"/>
  <c r="BK273" i="25"/>
  <c r="BK265" i="25"/>
  <c r="BK257" i="25"/>
  <c r="BK241" i="25"/>
  <c r="BK233" i="25"/>
  <c r="BK225" i="25"/>
  <c r="BK209" i="25"/>
  <c r="BK201" i="25"/>
  <c r="BK193" i="25"/>
  <c r="BK177" i="25"/>
  <c r="BK169" i="25"/>
  <c r="BK161" i="25"/>
  <c r="BK145" i="25"/>
  <c r="BK137" i="25"/>
  <c r="BK129" i="25"/>
  <c r="BK113" i="25"/>
  <c r="BK105" i="25"/>
  <c r="BK97" i="25"/>
  <c r="BK81" i="25"/>
  <c r="BK73" i="25"/>
  <c r="BK65" i="25"/>
  <c r="BK49" i="25"/>
  <c r="BK41" i="25"/>
  <c r="BK33" i="25"/>
  <c r="BK17" i="25"/>
  <c r="BK9" i="25"/>
  <c r="BT4" i="25"/>
  <c r="BK342" i="25"/>
  <c r="BK310" i="25"/>
  <c r="BK302" i="25"/>
  <c r="BK286" i="25"/>
  <c r="BK278" i="25"/>
  <c r="BK270" i="25"/>
  <c r="BK254" i="25"/>
  <c r="BK246" i="25"/>
  <c r="BK238" i="25"/>
  <c r="BK222" i="25"/>
  <c r="BK214" i="25"/>
  <c r="BK206" i="25"/>
  <c r="BK190" i="25"/>
  <c r="BK182" i="25"/>
  <c r="BK174" i="25"/>
  <c r="BK158" i="25"/>
  <c r="BK150" i="25"/>
  <c r="BK142" i="25"/>
  <c r="BK126" i="25"/>
  <c r="BK118" i="25"/>
  <c r="BK110" i="25"/>
  <c r="BK94" i="25"/>
  <c r="BK86" i="25"/>
  <c r="BK78" i="25"/>
  <c r="BK62" i="25"/>
  <c r="BK54" i="25"/>
  <c r="BK46" i="25"/>
  <c r="BK30" i="25"/>
  <c r="BK22" i="25"/>
  <c r="BK14" i="25"/>
  <c r="AJ5" i="25"/>
  <c r="C3" i="26" s="1"/>
  <c r="AX5" i="25"/>
  <c r="AX6" i="25"/>
  <c r="AX8" i="25"/>
  <c r="AX9" i="25"/>
  <c r="AX10" i="25"/>
  <c r="AX11" i="25"/>
  <c r="AX12" i="25"/>
  <c r="AX13" i="25"/>
  <c r="AX14" i="25"/>
  <c r="AX16" i="25"/>
  <c r="AX17" i="25"/>
  <c r="AX18" i="25"/>
  <c r="AX19" i="25"/>
  <c r="AX20" i="25"/>
  <c r="AX21" i="25"/>
  <c r="AX22" i="25"/>
  <c r="AX24" i="25"/>
  <c r="AX25" i="25"/>
  <c r="AX26" i="25"/>
  <c r="AX27" i="25"/>
  <c r="AX28" i="25"/>
  <c r="AX29" i="25"/>
  <c r="AX30" i="25"/>
  <c r="AX32" i="25"/>
  <c r="AX33" i="25"/>
  <c r="AX34" i="25"/>
  <c r="AX35" i="25"/>
  <c r="AX36" i="25"/>
  <c r="AX37" i="25"/>
  <c r="AX38" i="25"/>
  <c r="AX40" i="25"/>
  <c r="AX41" i="25"/>
  <c r="AX42" i="25"/>
  <c r="AX43" i="25"/>
  <c r="AX44" i="25"/>
  <c r="AX45" i="25"/>
  <c r="AX46" i="25"/>
  <c r="AX48" i="25"/>
  <c r="AX49" i="25"/>
  <c r="AX50" i="25"/>
  <c r="AX51" i="25"/>
  <c r="AX52" i="25"/>
  <c r="AX53" i="25"/>
  <c r="AX54" i="25"/>
  <c r="AX56" i="25"/>
  <c r="AX57" i="25"/>
  <c r="AX58" i="25"/>
  <c r="AX59" i="25"/>
  <c r="AX60" i="25"/>
  <c r="AX61" i="25"/>
  <c r="AX62" i="25"/>
  <c r="AX64" i="25"/>
  <c r="AX65" i="25"/>
  <c r="AX66" i="25"/>
  <c r="AX67" i="25"/>
  <c r="AX68" i="25"/>
  <c r="AX69" i="25"/>
  <c r="AX70" i="25"/>
  <c r="AX72" i="25"/>
  <c r="AX73" i="25"/>
  <c r="AX74" i="25"/>
  <c r="AX75" i="25"/>
  <c r="AX76" i="25"/>
  <c r="AX77" i="25"/>
  <c r="AX78" i="25"/>
  <c r="AX80" i="25"/>
  <c r="AX81" i="25"/>
  <c r="AX82" i="25"/>
  <c r="AX83" i="25"/>
  <c r="AX84" i="25"/>
  <c r="AX85" i="25"/>
  <c r="AX86" i="25"/>
  <c r="AX87" i="25"/>
  <c r="AX88" i="25"/>
  <c r="AX89" i="25"/>
  <c r="AX90" i="25"/>
  <c r="AX91" i="25"/>
  <c r="AX92" i="25"/>
  <c r="AX93" i="25"/>
  <c r="AX94" i="25"/>
  <c r="AX96" i="25"/>
  <c r="AX97" i="25"/>
  <c r="AX98" i="25"/>
  <c r="AX99" i="25"/>
  <c r="AX100" i="25"/>
  <c r="AX101" i="25"/>
  <c r="AX102" i="25"/>
  <c r="AX104" i="25"/>
  <c r="AX105" i="25"/>
  <c r="AX106" i="25"/>
  <c r="AX107" i="25"/>
  <c r="AX108" i="25"/>
  <c r="AX109" i="25"/>
  <c r="AX110" i="25"/>
  <c r="AX112" i="25"/>
  <c r="AX113" i="25"/>
  <c r="AX114" i="25"/>
  <c r="AX115" i="25"/>
  <c r="AX116" i="25"/>
  <c r="AX117" i="25"/>
  <c r="AX118" i="25"/>
  <c r="AX120" i="25"/>
  <c r="AX121" i="25"/>
  <c r="AX122" i="25"/>
  <c r="AX123" i="25"/>
  <c r="AX124" i="25"/>
  <c r="AX125" i="25"/>
  <c r="AX126" i="25"/>
  <c r="AX128" i="25"/>
  <c r="AX129" i="25"/>
  <c r="AX130" i="25"/>
  <c r="AX131" i="25"/>
  <c r="AX132" i="25"/>
  <c r="AX133" i="25"/>
  <c r="AX134" i="25"/>
  <c r="AX136" i="25"/>
  <c r="AX137" i="25"/>
  <c r="AX138" i="25"/>
  <c r="AX139" i="25"/>
  <c r="AX140" i="25"/>
  <c r="AX141" i="25"/>
  <c r="AX142" i="25"/>
  <c r="AX144" i="25"/>
  <c r="AX145" i="25"/>
  <c r="AX146" i="25"/>
  <c r="AX147" i="25"/>
  <c r="AX148" i="25"/>
  <c r="AX149" i="25"/>
  <c r="AX150" i="25"/>
  <c r="AX152" i="25"/>
  <c r="AX153" i="25"/>
  <c r="AX154" i="25"/>
  <c r="AX155" i="25"/>
  <c r="AX156" i="25"/>
  <c r="AX157" i="25"/>
  <c r="AX158" i="25"/>
  <c r="AX160" i="25"/>
  <c r="AX161" i="25"/>
  <c r="AX162" i="25"/>
  <c r="AX163" i="25"/>
  <c r="AX164" i="25"/>
  <c r="AX165" i="25"/>
  <c r="AX166" i="25"/>
  <c r="AX167" i="25"/>
  <c r="AX168" i="25"/>
  <c r="AX169" i="25"/>
  <c r="AX170" i="25"/>
  <c r="AX171" i="25"/>
  <c r="AX172" i="25"/>
  <c r="AX173" i="25"/>
  <c r="AX174" i="25"/>
  <c r="AX175" i="25"/>
  <c r="AX176" i="25"/>
  <c r="AX177" i="25"/>
  <c r="AX178" i="25"/>
  <c r="AX179" i="25"/>
  <c r="AX180" i="25"/>
  <c r="AX181" i="25"/>
  <c r="AX182" i="25"/>
  <c r="AX184" i="25"/>
  <c r="AX185" i="25"/>
  <c r="AX186" i="25"/>
  <c r="AX187" i="25"/>
  <c r="AX188" i="25"/>
  <c r="AX189" i="25"/>
  <c r="AX190" i="25"/>
  <c r="AX192" i="25"/>
  <c r="AX193" i="25"/>
  <c r="AX194" i="25"/>
  <c r="AX195" i="25"/>
  <c r="AX196" i="25"/>
  <c r="AX197" i="25"/>
  <c r="AX198" i="25"/>
  <c r="AX200" i="25"/>
  <c r="AX201" i="25"/>
  <c r="AX202" i="25"/>
  <c r="AX203" i="25"/>
  <c r="AX204" i="25"/>
  <c r="AX205" i="25"/>
  <c r="AX206" i="25"/>
  <c r="AX207" i="25"/>
  <c r="AX208" i="25"/>
  <c r="AX209" i="25"/>
  <c r="AX210" i="25"/>
  <c r="AX211" i="25"/>
  <c r="AX212" i="25"/>
  <c r="AX213" i="25"/>
  <c r="AX214" i="25"/>
  <c r="AX216" i="25"/>
  <c r="AX217" i="25"/>
  <c r="AX218" i="25"/>
  <c r="AX219" i="25"/>
  <c r="AX220" i="25"/>
  <c r="AX221" i="25"/>
  <c r="AX222" i="25"/>
  <c r="AX224" i="25"/>
  <c r="AX225" i="25"/>
  <c r="AX226" i="25"/>
  <c r="AX227" i="25"/>
  <c r="AX228" i="25"/>
  <c r="AX229" i="25"/>
  <c r="AX230" i="25"/>
  <c r="AX232" i="25"/>
  <c r="AX233" i="25"/>
  <c r="AX234" i="25"/>
  <c r="AX235" i="25"/>
  <c r="AX236" i="25"/>
  <c r="AX237" i="25"/>
  <c r="AX238" i="25"/>
  <c r="AX240" i="25"/>
  <c r="AX241" i="25"/>
  <c r="AX242" i="25"/>
  <c r="AX243" i="25"/>
  <c r="AX244" i="25"/>
  <c r="AX245" i="25"/>
  <c r="AX246" i="25"/>
  <c r="AX248" i="25"/>
  <c r="AX249" i="25"/>
  <c r="AX250" i="25"/>
  <c r="AX251" i="25"/>
  <c r="AX252" i="25"/>
  <c r="AX253" i="25"/>
  <c r="AX254" i="25"/>
  <c r="AX256" i="25"/>
  <c r="AX257" i="25"/>
  <c r="AX258" i="25"/>
  <c r="AX259" i="25"/>
  <c r="AX260" i="25"/>
  <c r="AX261" i="25"/>
  <c r="AX262" i="25"/>
  <c r="AX264" i="25"/>
  <c r="AX265" i="25"/>
  <c r="AX266" i="25"/>
  <c r="AX267" i="25"/>
  <c r="AX268" i="25"/>
  <c r="AX269" i="25"/>
  <c r="AX270" i="25"/>
  <c r="AX272" i="25"/>
  <c r="AX273" i="25"/>
  <c r="AX274" i="25"/>
  <c r="AX275" i="25"/>
  <c r="AX276" i="25"/>
  <c r="AX277" i="25"/>
  <c r="AX278" i="25"/>
  <c r="AX279" i="25"/>
  <c r="AX280" i="25"/>
  <c r="AX281" i="25"/>
  <c r="AX282" i="25"/>
  <c r="AX283" i="25"/>
  <c r="AX284" i="25"/>
  <c r="AX285" i="25"/>
  <c r="AX286" i="25"/>
  <c r="AX288" i="25"/>
  <c r="AX289" i="25"/>
  <c r="AX290" i="25"/>
  <c r="AX291" i="25"/>
  <c r="AX292" i="25"/>
  <c r="AX293" i="25"/>
  <c r="AX294" i="25"/>
  <c r="AX296" i="25"/>
  <c r="AX297" i="25"/>
  <c r="AX298" i="25"/>
  <c r="AX299" i="25"/>
  <c r="AX300" i="25"/>
  <c r="AX301" i="25"/>
  <c r="AX302" i="25"/>
  <c r="AX304" i="25"/>
  <c r="AX305" i="25"/>
  <c r="AX306" i="25"/>
  <c r="AX307" i="25"/>
  <c r="AX308" i="25"/>
  <c r="AX309" i="25"/>
  <c r="AX312" i="25"/>
  <c r="AX313" i="25"/>
  <c r="AX314" i="25"/>
  <c r="AX315" i="25"/>
  <c r="AX316" i="25"/>
  <c r="AX317" i="25"/>
  <c r="AX318" i="25"/>
  <c r="AX320" i="25"/>
  <c r="AX321" i="25"/>
  <c r="AX322" i="25"/>
  <c r="AX323" i="25"/>
  <c r="AX324" i="25"/>
  <c r="AX325" i="25"/>
  <c r="AX326" i="25"/>
  <c r="AX328" i="25"/>
  <c r="AX329" i="25"/>
  <c r="AX330" i="25"/>
  <c r="AX331" i="25"/>
  <c r="AX332" i="25"/>
  <c r="AX333" i="25"/>
  <c r="AX334" i="25"/>
  <c r="AX336" i="25"/>
  <c r="AX337" i="25"/>
  <c r="AX338" i="25"/>
  <c r="AX339" i="25"/>
  <c r="AX340" i="25"/>
  <c r="AX341" i="25"/>
  <c r="AX342" i="25"/>
  <c r="AX344" i="25"/>
  <c r="AX345" i="25"/>
  <c r="AX346" i="25"/>
  <c r="AX347" i="25"/>
  <c r="AX348" i="25"/>
  <c r="AX349" i="25"/>
  <c r="AX350" i="25"/>
  <c r="AX352" i="25"/>
  <c r="AX353" i="25"/>
  <c r="AX354" i="25"/>
  <c r="BD5" i="25"/>
  <c r="BD6" i="25"/>
  <c r="BD7" i="25"/>
  <c r="BD8" i="25"/>
  <c r="BD9" i="25"/>
  <c r="BD10" i="25"/>
  <c r="BD11" i="25"/>
  <c r="BD12" i="25"/>
  <c r="BD13" i="25"/>
  <c r="BD14" i="25"/>
  <c r="BD15" i="25"/>
  <c r="BD16" i="25"/>
  <c r="BD17" i="25"/>
  <c r="BD18" i="25"/>
  <c r="BD19" i="25"/>
  <c r="BD20" i="25"/>
  <c r="BD21" i="25"/>
  <c r="BD22" i="25"/>
  <c r="BD23" i="25"/>
  <c r="BD24" i="25"/>
  <c r="BD25" i="25"/>
  <c r="BD26" i="25"/>
  <c r="BD27" i="25"/>
  <c r="BD28" i="25"/>
  <c r="BD29" i="25"/>
  <c r="BD30" i="25"/>
  <c r="BD31" i="25"/>
  <c r="BD32" i="25"/>
  <c r="BD33" i="25"/>
  <c r="BD34" i="25"/>
  <c r="BD35" i="25"/>
  <c r="BD36" i="25"/>
  <c r="BD37" i="25"/>
  <c r="BD38" i="25"/>
  <c r="BD39" i="25"/>
  <c r="BD40" i="25"/>
  <c r="BD41" i="25"/>
  <c r="BD42" i="25"/>
  <c r="BD43" i="25"/>
  <c r="BD44" i="25"/>
  <c r="BD45" i="25"/>
  <c r="BD46" i="25"/>
  <c r="BD47" i="25"/>
  <c r="BD48" i="25"/>
  <c r="BD49" i="25"/>
  <c r="BD50" i="25"/>
  <c r="BD51" i="25"/>
  <c r="BD52" i="25"/>
  <c r="BD53" i="25"/>
  <c r="BD54" i="25"/>
  <c r="BD55" i="25"/>
  <c r="BD56" i="25"/>
  <c r="BD57" i="25"/>
  <c r="BD58" i="25"/>
  <c r="BD59" i="25"/>
  <c r="BD60" i="25"/>
  <c r="BD61" i="25"/>
  <c r="BD62" i="25"/>
  <c r="BD63" i="25"/>
  <c r="BD64" i="25"/>
  <c r="BD65" i="25"/>
  <c r="BD66" i="25"/>
  <c r="BD67" i="25"/>
  <c r="BD68" i="25"/>
  <c r="BD69" i="25"/>
  <c r="BD70" i="25"/>
  <c r="BD71" i="25"/>
  <c r="BD72" i="25"/>
  <c r="BD73" i="25"/>
  <c r="BD74" i="25"/>
  <c r="BD75" i="25"/>
  <c r="BD76" i="25"/>
  <c r="BD77" i="25"/>
  <c r="BD78" i="25"/>
  <c r="BD79" i="25"/>
  <c r="BD80" i="25"/>
  <c r="BD81" i="25"/>
  <c r="BD82" i="25"/>
  <c r="BD83" i="25"/>
  <c r="BD84" i="25"/>
  <c r="BD85" i="25"/>
  <c r="BD86" i="25"/>
  <c r="BD87" i="25"/>
  <c r="BD88" i="25"/>
  <c r="BD89" i="25"/>
  <c r="BD90" i="25"/>
  <c r="BD91" i="25"/>
  <c r="BD92" i="25"/>
  <c r="BD93" i="25"/>
  <c r="BD94" i="25"/>
  <c r="BD95" i="25"/>
  <c r="BD96" i="25"/>
  <c r="BD97" i="25"/>
  <c r="BD98" i="25"/>
  <c r="BD99" i="25"/>
  <c r="BD100" i="25"/>
  <c r="BD101" i="25"/>
  <c r="BD102" i="25"/>
  <c r="BD103" i="25"/>
  <c r="BD104" i="25"/>
  <c r="BD105" i="25"/>
  <c r="BD106" i="25"/>
  <c r="BD107" i="25"/>
  <c r="BD108" i="25"/>
  <c r="BD109" i="25"/>
  <c r="BD110" i="25"/>
  <c r="BD111" i="25"/>
  <c r="BD112" i="25"/>
  <c r="BD113" i="25"/>
  <c r="BD114" i="25"/>
  <c r="BD115" i="25"/>
  <c r="BD116" i="25"/>
  <c r="BD117" i="25"/>
  <c r="BD118" i="25"/>
  <c r="BD119" i="25"/>
  <c r="BD120" i="25"/>
  <c r="BD121" i="25"/>
  <c r="BD122" i="25"/>
  <c r="BD123" i="25"/>
  <c r="BD124" i="25"/>
  <c r="BD125" i="25"/>
  <c r="BD126" i="25"/>
  <c r="BD127" i="25"/>
  <c r="BD128" i="25"/>
  <c r="BD129" i="25"/>
  <c r="BD130" i="25"/>
  <c r="BD131" i="25"/>
  <c r="BD132" i="25"/>
  <c r="BD133" i="25"/>
  <c r="BD134" i="25"/>
  <c r="BD135" i="25"/>
  <c r="BD136" i="25"/>
  <c r="BD137" i="25"/>
  <c r="BD138" i="25"/>
  <c r="BD139" i="25"/>
  <c r="BD140" i="25"/>
  <c r="BD141" i="25"/>
  <c r="BD142" i="25"/>
  <c r="BD143" i="25"/>
  <c r="BD144" i="25"/>
  <c r="BD145" i="25"/>
  <c r="BD146" i="25"/>
  <c r="BD147" i="25"/>
  <c r="BD148" i="25"/>
  <c r="BD149" i="25"/>
  <c r="BD150" i="25"/>
  <c r="BD151" i="25"/>
  <c r="BD152" i="25"/>
  <c r="BD153" i="25"/>
  <c r="BD154" i="25"/>
  <c r="BD155" i="25"/>
  <c r="BD156" i="25"/>
  <c r="BD157" i="25"/>
  <c r="BD158" i="25"/>
  <c r="BD159" i="25"/>
  <c r="BD160" i="25"/>
  <c r="BD161" i="25"/>
  <c r="BD162" i="25"/>
  <c r="BD163" i="25"/>
  <c r="BD164" i="25"/>
  <c r="BD165" i="25"/>
  <c r="BD166" i="25"/>
  <c r="BD167" i="25"/>
  <c r="BD168" i="25"/>
  <c r="BD169" i="25"/>
  <c r="BD170" i="25"/>
  <c r="BD171" i="25"/>
  <c r="BD172" i="25"/>
  <c r="BD173" i="25"/>
  <c r="BD174" i="25"/>
  <c r="BD175" i="25"/>
  <c r="BD176" i="25"/>
  <c r="BD177" i="25"/>
  <c r="BD178" i="25"/>
  <c r="BD179" i="25"/>
  <c r="BD180" i="25"/>
  <c r="BD181" i="25"/>
  <c r="BD182" i="25"/>
  <c r="BD183" i="25"/>
  <c r="BD184" i="25"/>
  <c r="BD185" i="25"/>
  <c r="BD186" i="25"/>
  <c r="BD187" i="25"/>
  <c r="BD188" i="25"/>
  <c r="BD189" i="25"/>
  <c r="BD190" i="25"/>
  <c r="BD191" i="25"/>
  <c r="BD192" i="25"/>
  <c r="BD193" i="25"/>
  <c r="BD194" i="25"/>
  <c r="BD195" i="25"/>
  <c r="BD196" i="25"/>
  <c r="BD197" i="25"/>
  <c r="BD198" i="25"/>
  <c r="BD199" i="25"/>
  <c r="BD200" i="25"/>
  <c r="BD201" i="25"/>
  <c r="BD202" i="25"/>
  <c r="BD203" i="25"/>
  <c r="BD204" i="25"/>
  <c r="BD205" i="25"/>
  <c r="BD206" i="25"/>
  <c r="BD207" i="25"/>
  <c r="BD208" i="25"/>
  <c r="BD209" i="25"/>
  <c r="BD210" i="25"/>
  <c r="BD211" i="25"/>
  <c r="BD212" i="25"/>
  <c r="BD213" i="25"/>
  <c r="BD214" i="25"/>
  <c r="BD215" i="25"/>
  <c r="BD216" i="25"/>
  <c r="BD217" i="25"/>
  <c r="BD218" i="25"/>
  <c r="BD219" i="25"/>
  <c r="BD220" i="25"/>
  <c r="BD221" i="25"/>
  <c r="BD222" i="25"/>
  <c r="BD223" i="25"/>
  <c r="BD224" i="25"/>
  <c r="BD225" i="25"/>
  <c r="BD226" i="25"/>
  <c r="BD227" i="25"/>
  <c r="BD228" i="25"/>
  <c r="BD229" i="25"/>
  <c r="BD230" i="25"/>
  <c r="BD231" i="25"/>
  <c r="BD232" i="25"/>
  <c r="BD233" i="25"/>
  <c r="BD234" i="25"/>
  <c r="BD235" i="25"/>
  <c r="BD236" i="25"/>
  <c r="BD237" i="25"/>
  <c r="BD238" i="25"/>
  <c r="BD239" i="25"/>
  <c r="BD240" i="25"/>
  <c r="BD241" i="25"/>
  <c r="BD242" i="25"/>
  <c r="BD243" i="25"/>
  <c r="BD244" i="25"/>
  <c r="BD245" i="25"/>
  <c r="BD246" i="25"/>
  <c r="BD247" i="25"/>
  <c r="BD248" i="25"/>
  <c r="BD249" i="25"/>
  <c r="BD250" i="25"/>
  <c r="BD251" i="25"/>
  <c r="BD252" i="25"/>
  <c r="BD253" i="25"/>
  <c r="BD254" i="25"/>
  <c r="BD255" i="25"/>
  <c r="BD256" i="25"/>
  <c r="BD257" i="25"/>
  <c r="BD258" i="25"/>
  <c r="BD259" i="25"/>
  <c r="BD260" i="25"/>
  <c r="BD261" i="25"/>
  <c r="BD262" i="25"/>
  <c r="BD263" i="25"/>
  <c r="BD264" i="25"/>
  <c r="BD265" i="25"/>
  <c r="BD266" i="25"/>
  <c r="BD267" i="25"/>
  <c r="BD268" i="25"/>
  <c r="BD269" i="25"/>
  <c r="BD270" i="25"/>
  <c r="BD271" i="25"/>
  <c r="BD272" i="25"/>
  <c r="BD273" i="25"/>
  <c r="BD274" i="25"/>
  <c r="BD275" i="25"/>
  <c r="BD276" i="25"/>
  <c r="BD277" i="25"/>
  <c r="BD278" i="25"/>
  <c r="BD279" i="25"/>
  <c r="BD280" i="25"/>
  <c r="BD281" i="25"/>
  <c r="BD282" i="25"/>
  <c r="BD283" i="25"/>
  <c r="BD284" i="25"/>
  <c r="BD285" i="25"/>
  <c r="BD286" i="25"/>
  <c r="BD287" i="25"/>
  <c r="BD288" i="25"/>
  <c r="BD289" i="25"/>
  <c r="BD290" i="25"/>
  <c r="BD291" i="25"/>
  <c r="BD292" i="25"/>
  <c r="BD293" i="25"/>
  <c r="BD294" i="25"/>
  <c r="BD295" i="25"/>
  <c r="BD296" i="25"/>
  <c r="BD297" i="25"/>
  <c r="BD298" i="25"/>
  <c r="BD299" i="25"/>
  <c r="BD300" i="25"/>
  <c r="BD301" i="25"/>
  <c r="BD302" i="25"/>
  <c r="BD303" i="25"/>
  <c r="BD304" i="25"/>
  <c r="BD305" i="25"/>
  <c r="BD306" i="25"/>
  <c r="BD307" i="25"/>
  <c r="BD308" i="25"/>
  <c r="BD309" i="25"/>
  <c r="BD310" i="25"/>
  <c r="BD311" i="25"/>
  <c r="BD312" i="25"/>
  <c r="BD313" i="25"/>
  <c r="BD314" i="25"/>
  <c r="BD315" i="25"/>
  <c r="BD316" i="25"/>
  <c r="BD317" i="25"/>
  <c r="BD318" i="25"/>
  <c r="BD319" i="25"/>
  <c r="BD320" i="25"/>
  <c r="BD321" i="25"/>
  <c r="BD322" i="25"/>
  <c r="BD323" i="25"/>
  <c r="BD324" i="25"/>
  <c r="BD325" i="25"/>
  <c r="BD326" i="25"/>
  <c r="BD327" i="25"/>
  <c r="BD328" i="25"/>
  <c r="BD329" i="25"/>
  <c r="BD330" i="25"/>
  <c r="BD331" i="25"/>
  <c r="BD332" i="25"/>
  <c r="BD333" i="25"/>
  <c r="BD334" i="25"/>
  <c r="BD335" i="25"/>
  <c r="BD336" i="25"/>
  <c r="BD337" i="25"/>
  <c r="BD338" i="25"/>
  <c r="BD339" i="25"/>
  <c r="BD340" i="25"/>
  <c r="BD341" i="25"/>
  <c r="BD342" i="25"/>
  <c r="BD343" i="25"/>
  <c r="BD344" i="25"/>
  <c r="BD345" i="25"/>
  <c r="BD346" i="25"/>
  <c r="BD347" i="25"/>
  <c r="BD348" i="25"/>
  <c r="BD349" i="25"/>
  <c r="BD350" i="25"/>
  <c r="BD351" i="25"/>
  <c r="BD352" i="25"/>
  <c r="BD353" i="25"/>
  <c r="BD354" i="25"/>
  <c r="V354" i="25"/>
  <c r="U354" i="25"/>
  <c r="T354" i="25"/>
  <c r="S354" i="25"/>
  <c r="BP354" i="25" s="1"/>
  <c r="Q354" i="25"/>
  <c r="AI354" i="25" s="1"/>
  <c r="P354" i="25"/>
  <c r="O354" i="25"/>
  <c r="N354" i="25"/>
  <c r="M354" i="25"/>
  <c r="B354" i="25"/>
  <c r="C354" i="25" s="1"/>
  <c r="V353" i="25"/>
  <c r="U353" i="25"/>
  <c r="T353" i="25"/>
  <c r="S353" i="25"/>
  <c r="BP353" i="25" s="1"/>
  <c r="AJ353" i="25"/>
  <c r="C351" i="26" s="1"/>
  <c r="Q353" i="25"/>
  <c r="P353" i="25"/>
  <c r="O353" i="25"/>
  <c r="N353" i="25"/>
  <c r="M353" i="25"/>
  <c r="B353" i="25"/>
  <c r="C353" i="25" s="1"/>
  <c r="V352" i="25"/>
  <c r="U352" i="25"/>
  <c r="T352" i="25"/>
  <c r="S352" i="25"/>
  <c r="BP352" i="25" s="1"/>
  <c r="AJ352" i="25"/>
  <c r="C350" i="26" s="1"/>
  <c r="Q352" i="25"/>
  <c r="P352" i="25"/>
  <c r="O352" i="25"/>
  <c r="N352" i="25"/>
  <c r="M352" i="25"/>
  <c r="B352" i="25"/>
  <c r="C352" i="25" s="1"/>
  <c r="V351" i="25"/>
  <c r="U351" i="25"/>
  <c r="T351" i="25"/>
  <c r="S351" i="25"/>
  <c r="BP351" i="25" s="1"/>
  <c r="AJ351" i="25"/>
  <c r="C349" i="26" s="1"/>
  <c r="Q351" i="25"/>
  <c r="P351" i="25"/>
  <c r="O351" i="25"/>
  <c r="N351" i="25"/>
  <c r="M351" i="25"/>
  <c r="B351" i="25"/>
  <c r="C351" i="25" s="1"/>
  <c r="V350" i="25"/>
  <c r="U350" i="25"/>
  <c r="T350" i="25"/>
  <c r="S350" i="25"/>
  <c r="BP350" i="25" s="1"/>
  <c r="Q350" i="25"/>
  <c r="P350" i="25"/>
  <c r="O350" i="25"/>
  <c r="N350" i="25"/>
  <c r="M350" i="25"/>
  <c r="B350" i="25"/>
  <c r="C350" i="25" s="1"/>
  <c r="V349" i="25"/>
  <c r="U349" i="25"/>
  <c r="T349" i="25"/>
  <c r="S349" i="25"/>
  <c r="BP349" i="25" s="1"/>
  <c r="AJ349" i="25"/>
  <c r="C347" i="26" s="1"/>
  <c r="Q349" i="25"/>
  <c r="P349" i="25"/>
  <c r="O349" i="25"/>
  <c r="N349" i="25"/>
  <c r="M349" i="25"/>
  <c r="B349" i="25"/>
  <c r="C349" i="25" s="1"/>
  <c r="V348" i="25"/>
  <c r="U348" i="25"/>
  <c r="T348" i="25"/>
  <c r="S348" i="25"/>
  <c r="BP348" i="25" s="1"/>
  <c r="AJ348" i="25"/>
  <c r="C346" i="26" s="1"/>
  <c r="Q348" i="25"/>
  <c r="P348" i="25"/>
  <c r="O348" i="25"/>
  <c r="N348" i="25"/>
  <c r="M348" i="25"/>
  <c r="B348" i="25"/>
  <c r="C348" i="25" s="1"/>
  <c r="V347" i="25"/>
  <c r="U347" i="25"/>
  <c r="T347" i="25"/>
  <c r="S347" i="25"/>
  <c r="BP347" i="25" s="1"/>
  <c r="AJ347" i="25"/>
  <c r="C345" i="26" s="1"/>
  <c r="Q347" i="25"/>
  <c r="AI347" i="25" s="1"/>
  <c r="P347" i="25"/>
  <c r="O347" i="25"/>
  <c r="N347" i="25"/>
  <c r="M347" i="25"/>
  <c r="B347" i="25"/>
  <c r="C347" i="25" s="1"/>
  <c r="V346" i="25"/>
  <c r="U346" i="25"/>
  <c r="T346" i="25"/>
  <c r="S346" i="25"/>
  <c r="BP346" i="25" s="1"/>
  <c r="Q346" i="25"/>
  <c r="P346" i="25"/>
  <c r="O346" i="25"/>
  <c r="N346" i="25"/>
  <c r="M346" i="25"/>
  <c r="B346" i="25"/>
  <c r="C346" i="25" s="1"/>
  <c r="V345" i="25"/>
  <c r="U345" i="25"/>
  <c r="AR345" i="25" s="1"/>
  <c r="T345" i="25"/>
  <c r="S345" i="25"/>
  <c r="BP345" i="25" s="1"/>
  <c r="Q345" i="25"/>
  <c r="AI345" i="25" s="1"/>
  <c r="P345" i="25"/>
  <c r="O345" i="25"/>
  <c r="N345" i="25"/>
  <c r="M345" i="25"/>
  <c r="B345" i="25"/>
  <c r="C345" i="25" s="1"/>
  <c r="V344" i="25"/>
  <c r="U344" i="25"/>
  <c r="T344" i="25"/>
  <c r="S344" i="25"/>
  <c r="BP344" i="25" s="1"/>
  <c r="AJ344" i="25"/>
  <c r="C342" i="26" s="1"/>
  <c r="Q344" i="25"/>
  <c r="P344" i="25"/>
  <c r="O344" i="25"/>
  <c r="N344" i="25"/>
  <c r="M344" i="25"/>
  <c r="B344" i="25"/>
  <c r="C344" i="25" s="1"/>
  <c r="V343" i="25"/>
  <c r="U343" i="25"/>
  <c r="AR343" i="25" s="1"/>
  <c r="T343" i="25"/>
  <c r="S343" i="25"/>
  <c r="BP343" i="25" s="1"/>
  <c r="Q343" i="25"/>
  <c r="AI343" i="25" s="1"/>
  <c r="P343" i="25"/>
  <c r="O343" i="25"/>
  <c r="N343" i="25"/>
  <c r="M343" i="25"/>
  <c r="B343" i="25"/>
  <c r="C343" i="25" s="1"/>
  <c r="V342" i="25"/>
  <c r="U342" i="25"/>
  <c r="T342" i="25"/>
  <c r="S342" i="25"/>
  <c r="BP342" i="25" s="1"/>
  <c r="Q342" i="25"/>
  <c r="P342" i="25"/>
  <c r="O342" i="25"/>
  <c r="N342" i="25"/>
  <c r="M342" i="25"/>
  <c r="B342" i="25"/>
  <c r="C342" i="25" s="1"/>
  <c r="V341" i="25"/>
  <c r="U341" i="25"/>
  <c r="T341" i="25"/>
  <c r="S341" i="25"/>
  <c r="BP341" i="25" s="1"/>
  <c r="AJ341" i="25"/>
  <c r="C339" i="26" s="1"/>
  <c r="Q341" i="25"/>
  <c r="P341" i="25"/>
  <c r="O341" i="25"/>
  <c r="N341" i="25"/>
  <c r="M341" i="25"/>
  <c r="B341" i="25"/>
  <c r="C341" i="25" s="1"/>
  <c r="V340" i="25"/>
  <c r="U340" i="25"/>
  <c r="T340" i="25"/>
  <c r="S340" i="25"/>
  <c r="BP340" i="25" s="1"/>
  <c r="AJ340" i="25"/>
  <c r="C338" i="26" s="1"/>
  <c r="Q340" i="25"/>
  <c r="P340" i="25"/>
  <c r="O340" i="25"/>
  <c r="N340" i="25"/>
  <c r="M340" i="25"/>
  <c r="B340" i="25"/>
  <c r="C340" i="25" s="1"/>
  <c r="V339" i="25"/>
  <c r="U339" i="25"/>
  <c r="T339" i="25"/>
  <c r="S339" i="25"/>
  <c r="BP339" i="25" s="1"/>
  <c r="AJ339" i="25"/>
  <c r="C337" i="26" s="1"/>
  <c r="Q339" i="25"/>
  <c r="AI339" i="25" s="1"/>
  <c r="P339" i="25"/>
  <c r="O339" i="25"/>
  <c r="N339" i="25"/>
  <c r="M339" i="25"/>
  <c r="B339" i="25"/>
  <c r="C339" i="25" s="1"/>
  <c r="V338" i="25"/>
  <c r="U338" i="25"/>
  <c r="T338" i="25"/>
  <c r="S338" i="25"/>
  <c r="BP338" i="25" s="1"/>
  <c r="Q338" i="25"/>
  <c r="P338" i="25"/>
  <c r="O338" i="25"/>
  <c r="N338" i="25"/>
  <c r="M338" i="25"/>
  <c r="B338" i="25"/>
  <c r="C338" i="25" s="1"/>
  <c r="V337" i="25"/>
  <c r="U337" i="25"/>
  <c r="T337" i="25"/>
  <c r="S337" i="25"/>
  <c r="BP337" i="25" s="1"/>
  <c r="AJ337" i="25"/>
  <c r="C335" i="26" s="1"/>
  <c r="Q337" i="25"/>
  <c r="P337" i="25"/>
  <c r="O337" i="25"/>
  <c r="N337" i="25"/>
  <c r="M337" i="25"/>
  <c r="B337" i="25"/>
  <c r="C337" i="25" s="1"/>
  <c r="V336" i="25"/>
  <c r="U336" i="25"/>
  <c r="T336" i="25"/>
  <c r="S336" i="25"/>
  <c r="BP336" i="25" s="1"/>
  <c r="Q336" i="25"/>
  <c r="P336" i="25"/>
  <c r="O336" i="25"/>
  <c r="N336" i="25"/>
  <c r="M336" i="25"/>
  <c r="B336" i="25"/>
  <c r="C336" i="25" s="1"/>
  <c r="V335" i="25"/>
  <c r="U335" i="25"/>
  <c r="T335" i="25"/>
  <c r="S335" i="25"/>
  <c r="BP335" i="25" s="1"/>
  <c r="AJ335" i="25"/>
  <c r="C333" i="26" s="1"/>
  <c r="Q335" i="25"/>
  <c r="P335" i="25"/>
  <c r="O335" i="25"/>
  <c r="N335" i="25"/>
  <c r="M335" i="25"/>
  <c r="B335" i="25"/>
  <c r="C335" i="25" s="1"/>
  <c r="V334" i="25"/>
  <c r="U334" i="25"/>
  <c r="T334" i="25"/>
  <c r="S334" i="25"/>
  <c r="BP334" i="25" s="1"/>
  <c r="Q334" i="25"/>
  <c r="AI334" i="25" s="1"/>
  <c r="P334" i="25"/>
  <c r="O334" i="25"/>
  <c r="N334" i="25"/>
  <c r="M334" i="25"/>
  <c r="B334" i="25"/>
  <c r="C334" i="25" s="1"/>
  <c r="V333" i="25"/>
  <c r="U333" i="25"/>
  <c r="T333" i="25"/>
  <c r="S333" i="25"/>
  <c r="BP333" i="25" s="1"/>
  <c r="AJ333" i="25"/>
  <c r="C331" i="26" s="1"/>
  <c r="Q333" i="25"/>
  <c r="P333" i="25"/>
  <c r="O333" i="25"/>
  <c r="N333" i="25"/>
  <c r="M333" i="25"/>
  <c r="B333" i="25"/>
  <c r="C333" i="25" s="1"/>
  <c r="V332" i="25"/>
  <c r="U332" i="25"/>
  <c r="T332" i="25"/>
  <c r="S332" i="25"/>
  <c r="BP332" i="25" s="1"/>
  <c r="AJ332" i="25"/>
  <c r="C330" i="26" s="1"/>
  <c r="Q332" i="25"/>
  <c r="P332" i="25"/>
  <c r="O332" i="25"/>
  <c r="N332" i="25"/>
  <c r="M332" i="25"/>
  <c r="B332" i="25"/>
  <c r="C332" i="25" s="1"/>
  <c r="V331" i="25"/>
  <c r="U331" i="25"/>
  <c r="T331" i="25"/>
  <c r="S331" i="25"/>
  <c r="BP331" i="25" s="1"/>
  <c r="AJ331" i="25"/>
  <c r="C329" i="26" s="1"/>
  <c r="Q331" i="25"/>
  <c r="P331" i="25"/>
  <c r="O331" i="25"/>
  <c r="N331" i="25"/>
  <c r="M331" i="25"/>
  <c r="B331" i="25"/>
  <c r="C331" i="25" s="1"/>
  <c r="V330" i="25"/>
  <c r="U330" i="25"/>
  <c r="T330" i="25"/>
  <c r="S330" i="25"/>
  <c r="BP330" i="25" s="1"/>
  <c r="Q330" i="25"/>
  <c r="P330" i="25"/>
  <c r="O330" i="25"/>
  <c r="N330" i="25"/>
  <c r="M330" i="25"/>
  <c r="B330" i="25"/>
  <c r="C330" i="25" s="1"/>
  <c r="V329" i="25"/>
  <c r="U329" i="25"/>
  <c r="T329" i="25"/>
  <c r="S329" i="25"/>
  <c r="BP329" i="25" s="1"/>
  <c r="AJ329" i="25"/>
  <c r="C327" i="26" s="1"/>
  <c r="Q329" i="25"/>
  <c r="P329" i="25"/>
  <c r="O329" i="25"/>
  <c r="N329" i="25"/>
  <c r="M329" i="25"/>
  <c r="B329" i="25"/>
  <c r="C329" i="25" s="1"/>
  <c r="V328" i="25"/>
  <c r="U328" i="25"/>
  <c r="T328" i="25"/>
  <c r="S328" i="25"/>
  <c r="BP328" i="25" s="1"/>
  <c r="AJ328" i="25"/>
  <c r="C326" i="26" s="1"/>
  <c r="Q328" i="25"/>
  <c r="P328" i="25"/>
  <c r="O328" i="25"/>
  <c r="N328" i="25"/>
  <c r="M328" i="25"/>
  <c r="B328" i="25"/>
  <c r="C328" i="25" s="1"/>
  <c r="V327" i="25"/>
  <c r="U327" i="25"/>
  <c r="T327" i="25"/>
  <c r="S327" i="25"/>
  <c r="BP327" i="25" s="1"/>
  <c r="AJ327" i="25"/>
  <c r="C325" i="26" s="1"/>
  <c r="Q327" i="25"/>
  <c r="P327" i="25"/>
  <c r="O327" i="25"/>
  <c r="N327" i="25"/>
  <c r="M327" i="25"/>
  <c r="B327" i="25"/>
  <c r="C327" i="25" s="1"/>
  <c r="V326" i="25"/>
  <c r="U326" i="25"/>
  <c r="T326" i="25"/>
  <c r="S326" i="25"/>
  <c r="BP326" i="25" s="1"/>
  <c r="Q326" i="25"/>
  <c r="P326" i="25"/>
  <c r="O326" i="25"/>
  <c r="N326" i="25"/>
  <c r="M326" i="25"/>
  <c r="B326" i="25"/>
  <c r="C326" i="25" s="1"/>
  <c r="V325" i="25"/>
  <c r="U325" i="25"/>
  <c r="T325" i="25"/>
  <c r="S325" i="25"/>
  <c r="BP325" i="25" s="1"/>
  <c r="AJ325" i="25"/>
  <c r="C323" i="26" s="1"/>
  <c r="Q325" i="25"/>
  <c r="P325" i="25"/>
  <c r="O325" i="25"/>
  <c r="N325" i="25"/>
  <c r="M325" i="25"/>
  <c r="B325" i="25"/>
  <c r="C325" i="25" s="1"/>
  <c r="V324" i="25"/>
  <c r="U324" i="25"/>
  <c r="T324" i="25"/>
  <c r="S324" i="25"/>
  <c r="BP324" i="25" s="1"/>
  <c r="AJ324" i="25"/>
  <c r="C322" i="26" s="1"/>
  <c r="Q324" i="25"/>
  <c r="P324" i="25"/>
  <c r="O324" i="25"/>
  <c r="N324" i="25"/>
  <c r="M324" i="25"/>
  <c r="B324" i="25"/>
  <c r="C324" i="25" s="1"/>
  <c r="V323" i="25"/>
  <c r="U323" i="25"/>
  <c r="T323" i="25"/>
  <c r="S323" i="25"/>
  <c r="BP323" i="25" s="1"/>
  <c r="Q323" i="25"/>
  <c r="P323" i="25"/>
  <c r="O323" i="25"/>
  <c r="N323" i="25"/>
  <c r="M323" i="25"/>
  <c r="B323" i="25"/>
  <c r="C323" i="25" s="1"/>
  <c r="V322" i="25"/>
  <c r="U322" i="25"/>
  <c r="AR322" i="25" s="1"/>
  <c r="T322" i="25"/>
  <c r="S322" i="25"/>
  <c r="BP322" i="25" s="1"/>
  <c r="Q322" i="25"/>
  <c r="AI322" i="25" s="1"/>
  <c r="P322" i="25"/>
  <c r="O322" i="25"/>
  <c r="N322" i="25"/>
  <c r="M322" i="25"/>
  <c r="B322" i="25"/>
  <c r="C322" i="25" s="1"/>
  <c r="V321" i="25"/>
  <c r="U321" i="25"/>
  <c r="T321" i="25"/>
  <c r="S321" i="25"/>
  <c r="BP321" i="25" s="1"/>
  <c r="AJ321" i="25"/>
  <c r="C319" i="26" s="1"/>
  <c r="Q321" i="25"/>
  <c r="P321" i="25"/>
  <c r="O321" i="25"/>
  <c r="N321" i="25"/>
  <c r="M321" i="25"/>
  <c r="B321" i="25"/>
  <c r="C321" i="25" s="1"/>
  <c r="V320" i="25"/>
  <c r="U320" i="25"/>
  <c r="T320" i="25"/>
  <c r="S320" i="25"/>
  <c r="BP320" i="25" s="1"/>
  <c r="AJ320" i="25"/>
  <c r="C318" i="26" s="1"/>
  <c r="Q320" i="25"/>
  <c r="P320" i="25"/>
  <c r="O320" i="25"/>
  <c r="N320" i="25"/>
  <c r="M320" i="25"/>
  <c r="B320" i="25"/>
  <c r="C320" i="25" s="1"/>
  <c r="V319" i="25"/>
  <c r="U319" i="25"/>
  <c r="T319" i="25"/>
  <c r="S319" i="25"/>
  <c r="BP319" i="25" s="1"/>
  <c r="AJ319" i="25"/>
  <c r="C317" i="26" s="1"/>
  <c r="Q319" i="25"/>
  <c r="P319" i="25"/>
  <c r="O319" i="25"/>
  <c r="N319" i="25"/>
  <c r="M319" i="25"/>
  <c r="B319" i="25"/>
  <c r="C319" i="25" s="1"/>
  <c r="V318" i="25"/>
  <c r="U318" i="25"/>
  <c r="T318" i="25"/>
  <c r="S318" i="25"/>
  <c r="BP318" i="25" s="1"/>
  <c r="Q318" i="25"/>
  <c r="P318" i="25"/>
  <c r="O318" i="25"/>
  <c r="N318" i="25"/>
  <c r="M318" i="25"/>
  <c r="B318" i="25"/>
  <c r="C318" i="25" s="1"/>
  <c r="V317" i="25"/>
  <c r="U317" i="25"/>
  <c r="T317" i="25"/>
  <c r="S317" i="25"/>
  <c r="BP317" i="25" s="1"/>
  <c r="AJ317" i="25"/>
  <c r="C315" i="26" s="1"/>
  <c r="Q317" i="25"/>
  <c r="P317" i="25"/>
  <c r="O317" i="25"/>
  <c r="N317" i="25"/>
  <c r="M317" i="25"/>
  <c r="B317" i="25"/>
  <c r="C317" i="25" s="1"/>
  <c r="V316" i="25"/>
  <c r="U316" i="25"/>
  <c r="T316" i="25"/>
  <c r="S316" i="25"/>
  <c r="BP316" i="25" s="1"/>
  <c r="AJ316" i="25"/>
  <c r="C314" i="26" s="1"/>
  <c r="Q316" i="25"/>
  <c r="P316" i="25"/>
  <c r="O316" i="25"/>
  <c r="N316" i="25"/>
  <c r="M316" i="25"/>
  <c r="B316" i="25"/>
  <c r="C316" i="25" s="1"/>
  <c r="V315" i="25"/>
  <c r="U315" i="25"/>
  <c r="T315" i="25"/>
  <c r="S315" i="25"/>
  <c r="BP315" i="25" s="1"/>
  <c r="AJ315" i="25"/>
  <c r="C313" i="26" s="1"/>
  <c r="Q315" i="25"/>
  <c r="P315" i="25"/>
  <c r="O315" i="25"/>
  <c r="N315" i="25"/>
  <c r="M315" i="25"/>
  <c r="B315" i="25"/>
  <c r="C315" i="25" s="1"/>
  <c r="V314" i="25"/>
  <c r="U314" i="25"/>
  <c r="T314" i="25"/>
  <c r="S314" i="25"/>
  <c r="BP314" i="25" s="1"/>
  <c r="Q314" i="25"/>
  <c r="P314" i="25"/>
  <c r="O314" i="25"/>
  <c r="N314" i="25"/>
  <c r="M314" i="25"/>
  <c r="B314" i="25"/>
  <c r="C314" i="25" s="1"/>
  <c r="V313" i="25"/>
  <c r="U313" i="25"/>
  <c r="AR313" i="25" s="1"/>
  <c r="T313" i="25"/>
  <c r="S313" i="25"/>
  <c r="BP313" i="25" s="1"/>
  <c r="Q313" i="25"/>
  <c r="AI313" i="25" s="1"/>
  <c r="P313" i="25"/>
  <c r="O313" i="25"/>
  <c r="N313" i="25"/>
  <c r="M313" i="25"/>
  <c r="B313" i="25"/>
  <c r="C313" i="25" s="1"/>
  <c r="V312" i="25"/>
  <c r="U312" i="25"/>
  <c r="T312" i="25"/>
  <c r="S312" i="25"/>
  <c r="BP312" i="25" s="1"/>
  <c r="AJ312" i="25"/>
  <c r="C310" i="26" s="1"/>
  <c r="Q312" i="25"/>
  <c r="P312" i="25"/>
  <c r="O312" i="25"/>
  <c r="N312" i="25"/>
  <c r="M312" i="25"/>
  <c r="B312" i="25"/>
  <c r="C312" i="25" s="1"/>
  <c r="V311" i="25"/>
  <c r="U311" i="25"/>
  <c r="T311" i="25"/>
  <c r="S311" i="25"/>
  <c r="BP311" i="25" s="1"/>
  <c r="AJ311" i="25"/>
  <c r="C309" i="26" s="1"/>
  <c r="Q311" i="25"/>
  <c r="P311" i="25"/>
  <c r="O311" i="25"/>
  <c r="N311" i="25"/>
  <c r="M311" i="25"/>
  <c r="B311" i="25"/>
  <c r="C311" i="25" s="1"/>
  <c r="V310" i="25"/>
  <c r="U310" i="25"/>
  <c r="AR310" i="25" s="1"/>
  <c r="T310" i="25"/>
  <c r="S310" i="25"/>
  <c r="BP310" i="25" s="1"/>
  <c r="Q310" i="25"/>
  <c r="AI310" i="25" s="1"/>
  <c r="P310" i="25"/>
  <c r="O310" i="25"/>
  <c r="N310" i="25"/>
  <c r="M310" i="25"/>
  <c r="B310" i="25"/>
  <c r="C310" i="25" s="1"/>
  <c r="V309" i="25"/>
  <c r="U309" i="25"/>
  <c r="T309" i="25"/>
  <c r="S309" i="25"/>
  <c r="BP309" i="25" s="1"/>
  <c r="AJ309" i="25"/>
  <c r="C307" i="26" s="1"/>
  <c r="Q309" i="25"/>
  <c r="P309" i="25"/>
  <c r="O309" i="25"/>
  <c r="N309" i="25"/>
  <c r="M309" i="25"/>
  <c r="B309" i="25"/>
  <c r="C309" i="25" s="1"/>
  <c r="V308" i="25"/>
  <c r="U308" i="25"/>
  <c r="T308" i="25"/>
  <c r="S308" i="25"/>
  <c r="BP308" i="25" s="1"/>
  <c r="AJ308" i="25"/>
  <c r="C306" i="26" s="1"/>
  <c r="Q308" i="25"/>
  <c r="P308" i="25"/>
  <c r="O308" i="25"/>
  <c r="N308" i="25"/>
  <c r="M308" i="25"/>
  <c r="B308" i="25"/>
  <c r="C308" i="25" s="1"/>
  <c r="V307" i="25"/>
  <c r="U307" i="25"/>
  <c r="T307" i="25"/>
  <c r="S307" i="25"/>
  <c r="BP307" i="25" s="1"/>
  <c r="AJ307" i="25"/>
  <c r="C305" i="26" s="1"/>
  <c r="Q307" i="25"/>
  <c r="P307" i="25"/>
  <c r="O307" i="25"/>
  <c r="N307" i="25"/>
  <c r="M307" i="25"/>
  <c r="B307" i="25"/>
  <c r="C307" i="25" s="1"/>
  <c r="V306" i="25"/>
  <c r="U306" i="25"/>
  <c r="T306" i="25"/>
  <c r="S306" i="25"/>
  <c r="BP306" i="25" s="1"/>
  <c r="Q306" i="25"/>
  <c r="P306" i="25"/>
  <c r="O306" i="25"/>
  <c r="N306" i="25"/>
  <c r="M306" i="25"/>
  <c r="B306" i="25"/>
  <c r="C306" i="25" s="1"/>
  <c r="V305" i="25"/>
  <c r="U305" i="25"/>
  <c r="T305" i="25"/>
  <c r="S305" i="25"/>
  <c r="BP305" i="25" s="1"/>
  <c r="AJ305" i="25"/>
  <c r="C303" i="26" s="1"/>
  <c r="Q305" i="25"/>
  <c r="P305" i="25"/>
  <c r="O305" i="25"/>
  <c r="N305" i="25"/>
  <c r="M305" i="25"/>
  <c r="B305" i="25"/>
  <c r="C305" i="25" s="1"/>
  <c r="V304" i="25"/>
  <c r="U304" i="25"/>
  <c r="T304" i="25"/>
  <c r="S304" i="25"/>
  <c r="BP304" i="25" s="1"/>
  <c r="AJ304" i="25"/>
  <c r="C302" i="26" s="1"/>
  <c r="Q304" i="25"/>
  <c r="P304" i="25"/>
  <c r="O304" i="25"/>
  <c r="N304" i="25"/>
  <c r="M304" i="25"/>
  <c r="B304" i="25"/>
  <c r="C304" i="25" s="1"/>
  <c r="V303" i="25"/>
  <c r="U303" i="25"/>
  <c r="T303" i="25"/>
  <c r="S303" i="25"/>
  <c r="BP303" i="25" s="1"/>
  <c r="AJ303" i="25"/>
  <c r="C301" i="26" s="1"/>
  <c r="Q303" i="25"/>
  <c r="P303" i="25"/>
  <c r="O303" i="25"/>
  <c r="N303" i="25"/>
  <c r="M303" i="25"/>
  <c r="B303" i="25"/>
  <c r="C303" i="25" s="1"/>
  <c r="V302" i="25"/>
  <c r="U302" i="25"/>
  <c r="T302" i="25"/>
  <c r="S302" i="25"/>
  <c r="BP302" i="25" s="1"/>
  <c r="Q302" i="25"/>
  <c r="P302" i="25"/>
  <c r="O302" i="25"/>
  <c r="N302" i="25"/>
  <c r="M302" i="25"/>
  <c r="B302" i="25"/>
  <c r="C302" i="25" s="1"/>
  <c r="V301" i="25"/>
  <c r="U301" i="25"/>
  <c r="T301" i="25"/>
  <c r="S301" i="25"/>
  <c r="BP301" i="25" s="1"/>
  <c r="AJ301" i="25"/>
  <c r="C299" i="26" s="1"/>
  <c r="Q301" i="25"/>
  <c r="P301" i="25"/>
  <c r="O301" i="25"/>
  <c r="N301" i="25"/>
  <c r="M301" i="25"/>
  <c r="B301" i="25"/>
  <c r="C301" i="25" s="1"/>
  <c r="V300" i="25"/>
  <c r="U300" i="25"/>
  <c r="T300" i="25"/>
  <c r="S300" i="25"/>
  <c r="BP300" i="25" s="1"/>
  <c r="AJ300" i="25"/>
  <c r="C298" i="26" s="1"/>
  <c r="Q300" i="25"/>
  <c r="P300" i="25"/>
  <c r="O300" i="25"/>
  <c r="N300" i="25"/>
  <c r="M300" i="25"/>
  <c r="B300" i="25"/>
  <c r="C300" i="25" s="1"/>
  <c r="V299" i="25"/>
  <c r="U299" i="25"/>
  <c r="T299" i="25"/>
  <c r="S299" i="25"/>
  <c r="BP299" i="25" s="1"/>
  <c r="AJ299" i="25"/>
  <c r="C297" i="26" s="1"/>
  <c r="Q299" i="25"/>
  <c r="P299" i="25"/>
  <c r="O299" i="25"/>
  <c r="N299" i="25"/>
  <c r="M299" i="25"/>
  <c r="B299" i="25"/>
  <c r="C299" i="25" s="1"/>
  <c r="V298" i="25"/>
  <c r="U298" i="25"/>
  <c r="T298" i="25"/>
  <c r="S298" i="25"/>
  <c r="BP298" i="25" s="1"/>
  <c r="Q298" i="25"/>
  <c r="P298" i="25"/>
  <c r="O298" i="25"/>
  <c r="N298" i="25"/>
  <c r="M298" i="25"/>
  <c r="B298" i="25"/>
  <c r="C298" i="25" s="1"/>
  <c r="V297" i="25"/>
  <c r="U297" i="25"/>
  <c r="T297" i="25"/>
  <c r="S297" i="25"/>
  <c r="BP297" i="25" s="1"/>
  <c r="Q297" i="25"/>
  <c r="P297" i="25"/>
  <c r="O297" i="25"/>
  <c r="N297" i="25"/>
  <c r="M297" i="25"/>
  <c r="B297" i="25"/>
  <c r="C297" i="25" s="1"/>
  <c r="V296" i="25"/>
  <c r="U296" i="25"/>
  <c r="T296" i="25"/>
  <c r="S296" i="25"/>
  <c r="BP296" i="25" s="1"/>
  <c r="AJ296" i="25"/>
  <c r="C294" i="26" s="1"/>
  <c r="Q296" i="25"/>
  <c r="P296" i="25"/>
  <c r="O296" i="25"/>
  <c r="N296" i="25"/>
  <c r="M296" i="25"/>
  <c r="B296" i="25"/>
  <c r="C296" i="25" s="1"/>
  <c r="V295" i="25"/>
  <c r="U295" i="25"/>
  <c r="T295" i="25"/>
  <c r="S295" i="25"/>
  <c r="BP295" i="25" s="1"/>
  <c r="AJ295" i="25"/>
  <c r="C293" i="26" s="1"/>
  <c r="Q295" i="25"/>
  <c r="P295" i="25"/>
  <c r="O295" i="25"/>
  <c r="N295" i="25"/>
  <c r="M295" i="25"/>
  <c r="B295" i="25"/>
  <c r="C295" i="25" s="1"/>
  <c r="V294" i="25"/>
  <c r="U294" i="25"/>
  <c r="T294" i="25"/>
  <c r="S294" i="25"/>
  <c r="BP294" i="25" s="1"/>
  <c r="Q294" i="25"/>
  <c r="P294" i="25"/>
  <c r="O294" i="25"/>
  <c r="N294" i="25"/>
  <c r="M294" i="25"/>
  <c r="B294" i="25"/>
  <c r="C294" i="25" s="1"/>
  <c r="V293" i="25"/>
  <c r="U293" i="25"/>
  <c r="T293" i="25"/>
  <c r="S293" i="25"/>
  <c r="BP293" i="25" s="1"/>
  <c r="AJ293" i="25"/>
  <c r="C291" i="26" s="1"/>
  <c r="Q293" i="25"/>
  <c r="P293" i="25"/>
  <c r="O293" i="25"/>
  <c r="N293" i="25"/>
  <c r="M293" i="25"/>
  <c r="B293" i="25"/>
  <c r="C293" i="25" s="1"/>
  <c r="V292" i="25"/>
  <c r="U292" i="25"/>
  <c r="T292" i="25"/>
  <c r="S292" i="25"/>
  <c r="BP292" i="25" s="1"/>
  <c r="AJ292" i="25"/>
  <c r="C290" i="26" s="1"/>
  <c r="Q292" i="25"/>
  <c r="P292" i="25"/>
  <c r="O292" i="25"/>
  <c r="N292" i="25"/>
  <c r="M292" i="25"/>
  <c r="B292" i="25"/>
  <c r="C292" i="25" s="1"/>
  <c r="V291" i="25"/>
  <c r="U291" i="25"/>
  <c r="T291" i="25"/>
  <c r="S291" i="25"/>
  <c r="BP291" i="25" s="1"/>
  <c r="AJ291" i="25"/>
  <c r="C289" i="26" s="1"/>
  <c r="Q291" i="25"/>
  <c r="P291" i="25"/>
  <c r="O291" i="25"/>
  <c r="N291" i="25"/>
  <c r="M291" i="25"/>
  <c r="B291" i="25"/>
  <c r="C291" i="25" s="1"/>
  <c r="V290" i="25"/>
  <c r="U290" i="25"/>
  <c r="T290" i="25"/>
  <c r="S290" i="25"/>
  <c r="BP290" i="25" s="1"/>
  <c r="Q290" i="25"/>
  <c r="P290" i="25"/>
  <c r="O290" i="25"/>
  <c r="N290" i="25"/>
  <c r="M290" i="25"/>
  <c r="B290" i="25"/>
  <c r="C290" i="25" s="1"/>
  <c r="V289" i="25"/>
  <c r="U289" i="25"/>
  <c r="T289" i="25"/>
  <c r="S289" i="25"/>
  <c r="BP289" i="25" s="1"/>
  <c r="AJ289" i="25"/>
  <c r="C287" i="26" s="1"/>
  <c r="Q289" i="25"/>
  <c r="P289" i="25"/>
  <c r="O289" i="25"/>
  <c r="N289" i="25"/>
  <c r="M289" i="25"/>
  <c r="B289" i="25"/>
  <c r="C289" i="25" s="1"/>
  <c r="V288" i="25"/>
  <c r="U288" i="25"/>
  <c r="T288" i="25"/>
  <c r="S288" i="25"/>
  <c r="BP288" i="25" s="1"/>
  <c r="AJ288" i="25"/>
  <c r="C286" i="26" s="1"/>
  <c r="Q288" i="25"/>
  <c r="P288" i="25"/>
  <c r="O288" i="25"/>
  <c r="N288" i="25"/>
  <c r="M288" i="25"/>
  <c r="B288" i="25"/>
  <c r="C288" i="25" s="1"/>
  <c r="V287" i="25"/>
  <c r="U287" i="25"/>
  <c r="T287" i="25"/>
  <c r="S287" i="25"/>
  <c r="BP287" i="25" s="1"/>
  <c r="AJ287" i="25"/>
  <c r="C285" i="26" s="1"/>
  <c r="Q287" i="25"/>
  <c r="P287" i="25"/>
  <c r="O287" i="25"/>
  <c r="N287" i="25"/>
  <c r="M287" i="25"/>
  <c r="B287" i="25"/>
  <c r="C287" i="25" s="1"/>
  <c r="V286" i="25"/>
  <c r="U286" i="25"/>
  <c r="T286" i="25"/>
  <c r="S286" i="25"/>
  <c r="BP286" i="25" s="1"/>
  <c r="Q286" i="25"/>
  <c r="P286" i="25"/>
  <c r="O286" i="25"/>
  <c r="N286" i="25"/>
  <c r="M286" i="25"/>
  <c r="B286" i="25"/>
  <c r="C286" i="25" s="1"/>
  <c r="V285" i="25"/>
  <c r="U285" i="25"/>
  <c r="T285" i="25"/>
  <c r="S285" i="25"/>
  <c r="BP285" i="25" s="1"/>
  <c r="AJ285" i="25"/>
  <c r="C283" i="26" s="1"/>
  <c r="Q285" i="25"/>
  <c r="P285" i="25"/>
  <c r="O285" i="25"/>
  <c r="N285" i="25"/>
  <c r="M285" i="25"/>
  <c r="B285" i="25"/>
  <c r="C285" i="25" s="1"/>
  <c r="V284" i="25"/>
  <c r="U284" i="25"/>
  <c r="T284" i="25"/>
  <c r="S284" i="25"/>
  <c r="BP284" i="25" s="1"/>
  <c r="AJ284" i="25"/>
  <c r="C282" i="26" s="1"/>
  <c r="Q284" i="25"/>
  <c r="P284" i="25"/>
  <c r="O284" i="25"/>
  <c r="N284" i="25"/>
  <c r="M284" i="25"/>
  <c r="B284" i="25"/>
  <c r="C284" i="25" s="1"/>
  <c r="V283" i="25"/>
  <c r="U283" i="25"/>
  <c r="T283" i="25"/>
  <c r="S283" i="25"/>
  <c r="BP283" i="25" s="1"/>
  <c r="AJ283" i="25"/>
  <c r="C281" i="26" s="1"/>
  <c r="Q283" i="25"/>
  <c r="AI283" i="25" s="1"/>
  <c r="P283" i="25"/>
  <c r="O283" i="25"/>
  <c r="N283" i="25"/>
  <c r="M283" i="25"/>
  <c r="B283" i="25"/>
  <c r="C283" i="25" s="1"/>
  <c r="V282" i="25"/>
  <c r="U282" i="25"/>
  <c r="T282" i="25"/>
  <c r="S282" i="25"/>
  <c r="BP282" i="25" s="1"/>
  <c r="Q282" i="25"/>
  <c r="P282" i="25"/>
  <c r="O282" i="25"/>
  <c r="N282" i="25"/>
  <c r="M282" i="25"/>
  <c r="B282" i="25"/>
  <c r="C282" i="25" s="1"/>
  <c r="V281" i="25"/>
  <c r="U281" i="25"/>
  <c r="T281" i="25"/>
  <c r="S281" i="25"/>
  <c r="BP281" i="25" s="1"/>
  <c r="AJ281" i="25"/>
  <c r="C279" i="26" s="1"/>
  <c r="Q281" i="25"/>
  <c r="P281" i="25"/>
  <c r="O281" i="25"/>
  <c r="N281" i="25"/>
  <c r="M281" i="25"/>
  <c r="B281" i="25"/>
  <c r="C281" i="25" s="1"/>
  <c r="V280" i="25"/>
  <c r="U280" i="25"/>
  <c r="T280" i="25"/>
  <c r="S280" i="25"/>
  <c r="BP280" i="25" s="1"/>
  <c r="AJ280" i="25"/>
  <c r="C278" i="26" s="1"/>
  <c r="Q280" i="25"/>
  <c r="AI280" i="25" s="1"/>
  <c r="P280" i="25"/>
  <c r="O280" i="25"/>
  <c r="N280" i="25"/>
  <c r="M280" i="25"/>
  <c r="B280" i="25"/>
  <c r="C280" i="25" s="1"/>
  <c r="V279" i="25"/>
  <c r="U279" i="25"/>
  <c r="T279" i="25"/>
  <c r="S279" i="25"/>
  <c r="BP279" i="25" s="1"/>
  <c r="AJ279" i="25"/>
  <c r="C277" i="26" s="1"/>
  <c r="Q279" i="25"/>
  <c r="P279" i="25"/>
  <c r="O279" i="25"/>
  <c r="N279" i="25"/>
  <c r="M279" i="25"/>
  <c r="B279" i="25"/>
  <c r="C279" i="25" s="1"/>
  <c r="V278" i="25"/>
  <c r="U278" i="25"/>
  <c r="T278" i="25"/>
  <c r="S278" i="25"/>
  <c r="BP278" i="25" s="1"/>
  <c r="Q278" i="25"/>
  <c r="P278" i="25"/>
  <c r="O278" i="25"/>
  <c r="N278" i="25"/>
  <c r="M278" i="25"/>
  <c r="B278" i="25"/>
  <c r="C278" i="25" s="1"/>
  <c r="V277" i="25"/>
  <c r="U277" i="25"/>
  <c r="T277" i="25"/>
  <c r="S277" i="25"/>
  <c r="BP277" i="25" s="1"/>
  <c r="AJ277" i="25"/>
  <c r="C275" i="26" s="1"/>
  <c r="Q277" i="25"/>
  <c r="P277" i="25"/>
  <c r="O277" i="25"/>
  <c r="N277" i="25"/>
  <c r="M277" i="25"/>
  <c r="B277" i="25"/>
  <c r="C277" i="25" s="1"/>
  <c r="V276" i="25"/>
  <c r="U276" i="25"/>
  <c r="T276" i="25"/>
  <c r="S276" i="25"/>
  <c r="BP276" i="25" s="1"/>
  <c r="AJ276" i="25"/>
  <c r="C274" i="26" s="1"/>
  <c r="Q276" i="25"/>
  <c r="P276" i="25"/>
  <c r="O276" i="25"/>
  <c r="N276" i="25"/>
  <c r="M276" i="25"/>
  <c r="B276" i="25"/>
  <c r="C276" i="25" s="1"/>
  <c r="V275" i="25"/>
  <c r="U275" i="25"/>
  <c r="T275" i="25"/>
  <c r="S275" i="25"/>
  <c r="BP275" i="25" s="1"/>
  <c r="AJ275" i="25"/>
  <c r="C273" i="26" s="1"/>
  <c r="Q275" i="25"/>
  <c r="P275" i="25"/>
  <c r="O275" i="25"/>
  <c r="N275" i="25"/>
  <c r="M275" i="25"/>
  <c r="B275" i="25"/>
  <c r="C275" i="25" s="1"/>
  <c r="V274" i="25"/>
  <c r="U274" i="25"/>
  <c r="T274" i="25"/>
  <c r="S274" i="25"/>
  <c r="BP274" i="25" s="1"/>
  <c r="Q274" i="25"/>
  <c r="P274" i="25"/>
  <c r="O274" i="25"/>
  <c r="N274" i="25"/>
  <c r="M274" i="25"/>
  <c r="B274" i="25"/>
  <c r="C274" i="25" s="1"/>
  <c r="V273" i="25"/>
  <c r="U273" i="25"/>
  <c r="T273" i="25"/>
  <c r="S273" i="25"/>
  <c r="BP273" i="25" s="1"/>
  <c r="AJ273" i="25"/>
  <c r="C271" i="26" s="1"/>
  <c r="Q273" i="25"/>
  <c r="P273" i="25"/>
  <c r="O273" i="25"/>
  <c r="N273" i="25"/>
  <c r="M273" i="25"/>
  <c r="B273" i="25"/>
  <c r="C273" i="25" s="1"/>
  <c r="V272" i="25"/>
  <c r="U272" i="25"/>
  <c r="T272" i="25"/>
  <c r="S272" i="25"/>
  <c r="BP272" i="25" s="1"/>
  <c r="AJ272" i="25"/>
  <c r="C270" i="26" s="1"/>
  <c r="Q272" i="25"/>
  <c r="P272" i="25"/>
  <c r="O272" i="25"/>
  <c r="N272" i="25"/>
  <c r="M272" i="25"/>
  <c r="B272" i="25"/>
  <c r="C272" i="25" s="1"/>
  <c r="V271" i="25"/>
  <c r="U271" i="25"/>
  <c r="T271" i="25"/>
  <c r="S271" i="25"/>
  <c r="BP271" i="25" s="1"/>
  <c r="AJ271" i="25"/>
  <c r="C269" i="26" s="1"/>
  <c r="Q271" i="25"/>
  <c r="P271" i="25"/>
  <c r="O271" i="25"/>
  <c r="N271" i="25"/>
  <c r="M271" i="25"/>
  <c r="B271" i="25"/>
  <c r="C271" i="25" s="1"/>
  <c r="V270" i="25"/>
  <c r="U270" i="25"/>
  <c r="T270" i="25"/>
  <c r="S270" i="25"/>
  <c r="BP270" i="25" s="1"/>
  <c r="Q270" i="25"/>
  <c r="P270" i="25"/>
  <c r="O270" i="25"/>
  <c r="N270" i="25"/>
  <c r="M270" i="25"/>
  <c r="B270" i="25"/>
  <c r="C270" i="25" s="1"/>
  <c r="V269" i="25"/>
  <c r="U269" i="25"/>
  <c r="T269" i="25"/>
  <c r="S269" i="25"/>
  <c r="BP269" i="25" s="1"/>
  <c r="AJ269" i="25"/>
  <c r="C267" i="26" s="1"/>
  <c r="Q269" i="25"/>
  <c r="P269" i="25"/>
  <c r="O269" i="25"/>
  <c r="N269" i="25"/>
  <c r="M269" i="25"/>
  <c r="B269" i="25"/>
  <c r="C269" i="25" s="1"/>
  <c r="V268" i="25"/>
  <c r="U268" i="25"/>
  <c r="T268" i="25"/>
  <c r="S268" i="25"/>
  <c r="BP268" i="25" s="1"/>
  <c r="AJ268" i="25"/>
  <c r="C266" i="26" s="1"/>
  <c r="Q268" i="25"/>
  <c r="P268" i="25"/>
  <c r="O268" i="25"/>
  <c r="N268" i="25"/>
  <c r="M268" i="25"/>
  <c r="B268" i="25"/>
  <c r="C268" i="25" s="1"/>
  <c r="V267" i="25"/>
  <c r="U267" i="25"/>
  <c r="T267" i="25"/>
  <c r="S267" i="25"/>
  <c r="BP267" i="25" s="1"/>
  <c r="AJ267" i="25"/>
  <c r="C265" i="26" s="1"/>
  <c r="Q267" i="25"/>
  <c r="P267" i="25"/>
  <c r="O267" i="25"/>
  <c r="N267" i="25"/>
  <c r="M267" i="25"/>
  <c r="B267" i="25"/>
  <c r="C267" i="25" s="1"/>
  <c r="V266" i="25"/>
  <c r="U266" i="25"/>
  <c r="T266" i="25"/>
  <c r="S266" i="25"/>
  <c r="BP266" i="25" s="1"/>
  <c r="Q266" i="25"/>
  <c r="P266" i="25"/>
  <c r="O266" i="25"/>
  <c r="N266" i="25"/>
  <c r="M266" i="25"/>
  <c r="B266" i="25"/>
  <c r="C266" i="25" s="1"/>
  <c r="V265" i="25"/>
  <c r="U265" i="25"/>
  <c r="T265" i="25"/>
  <c r="S265" i="25"/>
  <c r="BP265" i="25" s="1"/>
  <c r="AJ265" i="25"/>
  <c r="C263" i="26" s="1"/>
  <c r="Q265" i="25"/>
  <c r="P265" i="25"/>
  <c r="O265" i="25"/>
  <c r="N265" i="25"/>
  <c r="M265" i="25"/>
  <c r="B265" i="25"/>
  <c r="C265" i="25" s="1"/>
  <c r="V264" i="25"/>
  <c r="U264" i="25"/>
  <c r="T264" i="25"/>
  <c r="S264" i="25"/>
  <c r="BP264" i="25" s="1"/>
  <c r="AJ264" i="25"/>
  <c r="C262" i="26" s="1"/>
  <c r="Q264" i="25"/>
  <c r="P264" i="25"/>
  <c r="O264" i="25"/>
  <c r="N264" i="25"/>
  <c r="M264" i="25"/>
  <c r="B264" i="25"/>
  <c r="C264" i="25" s="1"/>
  <c r="V263" i="25"/>
  <c r="U263" i="25"/>
  <c r="T263" i="25"/>
  <c r="S263" i="25"/>
  <c r="BP263" i="25" s="1"/>
  <c r="AJ263" i="25"/>
  <c r="C261" i="26" s="1"/>
  <c r="Q263" i="25"/>
  <c r="P263" i="25"/>
  <c r="O263" i="25"/>
  <c r="N263" i="25"/>
  <c r="M263" i="25"/>
  <c r="B263" i="25"/>
  <c r="C263" i="25" s="1"/>
  <c r="V262" i="25"/>
  <c r="U262" i="25"/>
  <c r="T262" i="25"/>
  <c r="S262" i="25"/>
  <c r="BP262" i="25" s="1"/>
  <c r="Q262" i="25"/>
  <c r="P262" i="25"/>
  <c r="O262" i="25"/>
  <c r="N262" i="25"/>
  <c r="M262" i="25"/>
  <c r="B262" i="25"/>
  <c r="C262" i="25" s="1"/>
  <c r="V261" i="25"/>
  <c r="U261" i="25"/>
  <c r="T261" i="25"/>
  <c r="S261" i="25"/>
  <c r="BP261" i="25" s="1"/>
  <c r="AJ261" i="25"/>
  <c r="C259" i="26" s="1"/>
  <c r="Q261" i="25"/>
  <c r="P261" i="25"/>
  <c r="O261" i="25"/>
  <c r="N261" i="25"/>
  <c r="M261" i="25"/>
  <c r="B261" i="25"/>
  <c r="C261" i="25" s="1"/>
  <c r="V260" i="25"/>
  <c r="U260" i="25"/>
  <c r="T260" i="25"/>
  <c r="S260" i="25"/>
  <c r="BP260" i="25" s="1"/>
  <c r="AJ260" i="25"/>
  <c r="C258" i="26" s="1"/>
  <c r="Q260" i="25"/>
  <c r="P260" i="25"/>
  <c r="O260" i="25"/>
  <c r="N260" i="25"/>
  <c r="M260" i="25"/>
  <c r="B260" i="25"/>
  <c r="C260" i="25" s="1"/>
  <c r="V259" i="25"/>
  <c r="U259" i="25"/>
  <c r="T259" i="25"/>
  <c r="S259" i="25"/>
  <c r="BP259" i="25" s="1"/>
  <c r="AJ259" i="25"/>
  <c r="C257" i="26" s="1"/>
  <c r="Q259" i="25"/>
  <c r="AI259" i="25" s="1"/>
  <c r="P259" i="25"/>
  <c r="O259" i="25"/>
  <c r="N259" i="25"/>
  <c r="M259" i="25"/>
  <c r="B259" i="25"/>
  <c r="C259" i="25" s="1"/>
  <c r="V258" i="25"/>
  <c r="U258" i="25"/>
  <c r="T258" i="25"/>
  <c r="S258" i="25"/>
  <c r="BP258" i="25" s="1"/>
  <c r="Q258" i="25"/>
  <c r="P258" i="25"/>
  <c r="O258" i="25"/>
  <c r="N258" i="25"/>
  <c r="M258" i="25"/>
  <c r="B258" i="25"/>
  <c r="C258" i="25" s="1"/>
  <c r="V257" i="25"/>
  <c r="U257" i="25"/>
  <c r="T257" i="25"/>
  <c r="S257" i="25"/>
  <c r="BP257" i="25" s="1"/>
  <c r="AJ257" i="25"/>
  <c r="C255" i="26" s="1"/>
  <c r="Q257" i="25"/>
  <c r="P257" i="25"/>
  <c r="O257" i="25"/>
  <c r="N257" i="25"/>
  <c r="M257" i="25"/>
  <c r="B257" i="25"/>
  <c r="C257" i="25" s="1"/>
  <c r="V256" i="25"/>
  <c r="U256" i="25"/>
  <c r="T256" i="25"/>
  <c r="S256" i="25"/>
  <c r="BP256" i="25" s="1"/>
  <c r="AJ256" i="25"/>
  <c r="C254" i="26" s="1"/>
  <c r="Q256" i="25"/>
  <c r="P256" i="25"/>
  <c r="O256" i="25"/>
  <c r="N256" i="25"/>
  <c r="M256" i="25"/>
  <c r="B256" i="25"/>
  <c r="C256" i="25" s="1"/>
  <c r="V255" i="25"/>
  <c r="U255" i="25"/>
  <c r="T255" i="25"/>
  <c r="S255" i="25"/>
  <c r="BP255" i="25" s="1"/>
  <c r="AJ255" i="25"/>
  <c r="C253" i="26" s="1"/>
  <c r="Q255" i="25"/>
  <c r="P255" i="25"/>
  <c r="O255" i="25"/>
  <c r="N255" i="25"/>
  <c r="M255" i="25"/>
  <c r="B255" i="25"/>
  <c r="C255" i="25" s="1"/>
  <c r="V254" i="25"/>
  <c r="U254" i="25"/>
  <c r="T254" i="25"/>
  <c r="S254" i="25"/>
  <c r="BP254" i="25" s="1"/>
  <c r="Q254" i="25"/>
  <c r="P254" i="25"/>
  <c r="O254" i="25"/>
  <c r="N254" i="25"/>
  <c r="M254" i="25"/>
  <c r="B254" i="25"/>
  <c r="C254" i="25" s="1"/>
  <c r="V253" i="25"/>
  <c r="U253" i="25"/>
  <c r="T253" i="25"/>
  <c r="S253" i="25"/>
  <c r="BP253" i="25" s="1"/>
  <c r="AJ253" i="25"/>
  <c r="C251" i="26" s="1"/>
  <c r="Q253" i="25"/>
  <c r="P253" i="25"/>
  <c r="O253" i="25"/>
  <c r="N253" i="25"/>
  <c r="M253" i="25"/>
  <c r="B253" i="25"/>
  <c r="C253" i="25" s="1"/>
  <c r="V252" i="25"/>
  <c r="U252" i="25"/>
  <c r="T252" i="25"/>
  <c r="S252" i="25"/>
  <c r="BP252" i="25" s="1"/>
  <c r="AJ252" i="25"/>
  <c r="C250" i="26" s="1"/>
  <c r="Q252" i="25"/>
  <c r="P252" i="25"/>
  <c r="O252" i="25"/>
  <c r="N252" i="25"/>
  <c r="M252" i="25"/>
  <c r="B252" i="25"/>
  <c r="C252" i="25" s="1"/>
  <c r="V251" i="25"/>
  <c r="U251" i="25"/>
  <c r="T251" i="25"/>
  <c r="S251" i="25"/>
  <c r="BP251" i="25" s="1"/>
  <c r="AJ251" i="25"/>
  <c r="C249" i="26" s="1"/>
  <c r="Q251" i="25"/>
  <c r="P251" i="25"/>
  <c r="O251" i="25"/>
  <c r="N251" i="25"/>
  <c r="M251" i="25"/>
  <c r="B251" i="25"/>
  <c r="C251" i="25" s="1"/>
  <c r="V250" i="25"/>
  <c r="U250" i="25"/>
  <c r="T250" i="25"/>
  <c r="S250" i="25"/>
  <c r="BP250" i="25" s="1"/>
  <c r="Q250" i="25"/>
  <c r="P250" i="25"/>
  <c r="O250" i="25"/>
  <c r="N250" i="25"/>
  <c r="M250" i="25"/>
  <c r="B250" i="25"/>
  <c r="C250" i="25" s="1"/>
  <c r="V249" i="25"/>
  <c r="U249" i="25"/>
  <c r="T249" i="25"/>
  <c r="S249" i="25"/>
  <c r="BP249" i="25" s="1"/>
  <c r="AJ249" i="25"/>
  <c r="C247" i="26" s="1"/>
  <c r="Q249" i="25"/>
  <c r="P249" i="25"/>
  <c r="O249" i="25"/>
  <c r="N249" i="25"/>
  <c r="M249" i="25"/>
  <c r="B249" i="25"/>
  <c r="C249" i="25" s="1"/>
  <c r="V248" i="25"/>
  <c r="U248" i="25"/>
  <c r="T248" i="25"/>
  <c r="S248" i="25"/>
  <c r="BP248" i="25" s="1"/>
  <c r="AJ248" i="25"/>
  <c r="C246" i="26" s="1"/>
  <c r="Q248" i="25"/>
  <c r="P248" i="25"/>
  <c r="O248" i="25"/>
  <c r="N248" i="25"/>
  <c r="M248" i="25"/>
  <c r="B248" i="25"/>
  <c r="C248" i="25" s="1"/>
  <c r="V247" i="25"/>
  <c r="U247" i="25"/>
  <c r="T247" i="25"/>
  <c r="S247" i="25"/>
  <c r="BP247" i="25" s="1"/>
  <c r="AJ247" i="25"/>
  <c r="C245" i="26" s="1"/>
  <c r="Q247" i="25"/>
  <c r="P247" i="25"/>
  <c r="O247" i="25"/>
  <c r="N247" i="25"/>
  <c r="M247" i="25"/>
  <c r="B247" i="25"/>
  <c r="C247" i="25" s="1"/>
  <c r="V246" i="25"/>
  <c r="U246" i="25"/>
  <c r="T246" i="25"/>
  <c r="S246" i="25"/>
  <c r="BP246" i="25" s="1"/>
  <c r="Q246" i="25"/>
  <c r="P246" i="25"/>
  <c r="O246" i="25"/>
  <c r="N246" i="25"/>
  <c r="M246" i="25"/>
  <c r="B246" i="25"/>
  <c r="C246" i="25" s="1"/>
  <c r="V245" i="25"/>
  <c r="U245" i="25"/>
  <c r="T245" i="25"/>
  <c r="S245" i="25"/>
  <c r="BP245" i="25" s="1"/>
  <c r="AJ245" i="25"/>
  <c r="C243" i="26" s="1"/>
  <c r="Q245" i="25"/>
  <c r="P245" i="25"/>
  <c r="O245" i="25"/>
  <c r="N245" i="25"/>
  <c r="M245" i="25"/>
  <c r="B245" i="25"/>
  <c r="C245" i="25" s="1"/>
  <c r="V244" i="25"/>
  <c r="U244" i="25"/>
  <c r="T244" i="25"/>
  <c r="S244" i="25"/>
  <c r="BP244" i="25" s="1"/>
  <c r="AJ244" i="25"/>
  <c r="C242" i="26" s="1"/>
  <c r="Q244" i="25"/>
  <c r="P244" i="25"/>
  <c r="O244" i="25"/>
  <c r="N244" i="25"/>
  <c r="M244" i="25"/>
  <c r="B244" i="25"/>
  <c r="C244" i="25" s="1"/>
  <c r="V243" i="25"/>
  <c r="U243" i="25"/>
  <c r="T243" i="25"/>
  <c r="S243" i="25"/>
  <c r="BP243" i="25" s="1"/>
  <c r="AJ243" i="25"/>
  <c r="C241" i="26" s="1"/>
  <c r="Q243" i="25"/>
  <c r="P243" i="25"/>
  <c r="O243" i="25"/>
  <c r="N243" i="25"/>
  <c r="M243" i="25"/>
  <c r="B243" i="25"/>
  <c r="C243" i="25" s="1"/>
  <c r="V242" i="25"/>
  <c r="U242" i="25"/>
  <c r="T242" i="25"/>
  <c r="S242" i="25"/>
  <c r="BP242" i="25" s="1"/>
  <c r="Q242" i="25"/>
  <c r="P242" i="25"/>
  <c r="O242" i="25"/>
  <c r="N242" i="25"/>
  <c r="M242" i="25"/>
  <c r="B242" i="25"/>
  <c r="C242" i="25" s="1"/>
  <c r="V241" i="25"/>
  <c r="U241" i="25"/>
  <c r="T241" i="25"/>
  <c r="S241" i="25"/>
  <c r="BP241" i="25" s="1"/>
  <c r="AJ241" i="25"/>
  <c r="C239" i="26" s="1"/>
  <c r="Q241" i="25"/>
  <c r="P241" i="25"/>
  <c r="O241" i="25"/>
  <c r="N241" i="25"/>
  <c r="M241" i="25"/>
  <c r="B241" i="25"/>
  <c r="C241" i="25" s="1"/>
  <c r="V240" i="25"/>
  <c r="U240" i="25"/>
  <c r="T240" i="25"/>
  <c r="S240" i="25"/>
  <c r="BP240" i="25" s="1"/>
  <c r="AJ240" i="25"/>
  <c r="C238" i="26" s="1"/>
  <c r="Q240" i="25"/>
  <c r="P240" i="25"/>
  <c r="O240" i="25"/>
  <c r="N240" i="25"/>
  <c r="M240" i="25"/>
  <c r="B240" i="25"/>
  <c r="C240" i="25" s="1"/>
  <c r="V239" i="25"/>
  <c r="U239" i="25"/>
  <c r="T239" i="25"/>
  <c r="S239" i="25"/>
  <c r="BP239" i="25" s="1"/>
  <c r="AJ239" i="25"/>
  <c r="C237" i="26" s="1"/>
  <c r="Q239" i="25"/>
  <c r="P239" i="25"/>
  <c r="O239" i="25"/>
  <c r="N239" i="25"/>
  <c r="M239" i="25"/>
  <c r="B239" i="25"/>
  <c r="C239" i="25" s="1"/>
  <c r="V238" i="25"/>
  <c r="U238" i="25"/>
  <c r="T238" i="25"/>
  <c r="S238" i="25"/>
  <c r="BP238" i="25" s="1"/>
  <c r="Q238" i="25"/>
  <c r="P238" i="25"/>
  <c r="O238" i="25"/>
  <c r="N238" i="25"/>
  <c r="M238" i="25"/>
  <c r="B238" i="25"/>
  <c r="C238" i="25" s="1"/>
  <c r="V237" i="25"/>
  <c r="U237" i="25"/>
  <c r="T237" i="25"/>
  <c r="S237" i="25"/>
  <c r="BP237" i="25" s="1"/>
  <c r="AJ237" i="25"/>
  <c r="C235" i="26" s="1"/>
  <c r="Q237" i="25"/>
  <c r="P237" i="25"/>
  <c r="O237" i="25"/>
  <c r="N237" i="25"/>
  <c r="M237" i="25"/>
  <c r="B237" i="25"/>
  <c r="C237" i="25" s="1"/>
  <c r="V236" i="25"/>
  <c r="U236" i="25"/>
  <c r="T236" i="25"/>
  <c r="S236" i="25"/>
  <c r="BP236" i="25" s="1"/>
  <c r="AJ236" i="25"/>
  <c r="C234" i="26" s="1"/>
  <c r="Q236" i="25"/>
  <c r="P236" i="25"/>
  <c r="O236" i="25"/>
  <c r="N236" i="25"/>
  <c r="M236" i="25"/>
  <c r="B236" i="25"/>
  <c r="C236" i="25" s="1"/>
  <c r="V235" i="25"/>
  <c r="U235" i="25"/>
  <c r="T235" i="25"/>
  <c r="S235" i="25"/>
  <c r="BP235" i="25" s="1"/>
  <c r="AJ235" i="25"/>
  <c r="C233" i="26" s="1"/>
  <c r="Q235" i="25"/>
  <c r="P235" i="25"/>
  <c r="O235" i="25"/>
  <c r="N235" i="25"/>
  <c r="M235" i="25"/>
  <c r="B235" i="25"/>
  <c r="C235" i="25" s="1"/>
  <c r="V234" i="25"/>
  <c r="U234" i="25"/>
  <c r="T234" i="25"/>
  <c r="S234" i="25"/>
  <c r="BP234" i="25" s="1"/>
  <c r="Q234" i="25"/>
  <c r="P234" i="25"/>
  <c r="O234" i="25"/>
  <c r="N234" i="25"/>
  <c r="M234" i="25"/>
  <c r="B234" i="25"/>
  <c r="C234" i="25" s="1"/>
  <c r="V233" i="25"/>
  <c r="U233" i="25"/>
  <c r="T233" i="25"/>
  <c r="S233" i="25"/>
  <c r="BP233" i="25" s="1"/>
  <c r="AJ233" i="25"/>
  <c r="C231" i="26" s="1"/>
  <c r="Q233" i="25"/>
  <c r="P233" i="25"/>
  <c r="O233" i="25"/>
  <c r="N233" i="25"/>
  <c r="M233" i="25"/>
  <c r="B233" i="25"/>
  <c r="C233" i="25" s="1"/>
  <c r="V232" i="25"/>
  <c r="U232" i="25"/>
  <c r="T232" i="25"/>
  <c r="S232" i="25"/>
  <c r="BP232" i="25" s="1"/>
  <c r="AJ232" i="25"/>
  <c r="C230" i="26" s="1"/>
  <c r="Q232" i="25"/>
  <c r="P232" i="25"/>
  <c r="O232" i="25"/>
  <c r="N232" i="25"/>
  <c r="M232" i="25"/>
  <c r="B232" i="25"/>
  <c r="C232" i="25" s="1"/>
  <c r="V231" i="25"/>
  <c r="U231" i="25"/>
  <c r="T231" i="25"/>
  <c r="S231" i="25"/>
  <c r="BP231" i="25" s="1"/>
  <c r="AJ231" i="25"/>
  <c r="C229" i="26" s="1"/>
  <c r="Q231" i="25"/>
  <c r="P231" i="25"/>
  <c r="O231" i="25"/>
  <c r="N231" i="25"/>
  <c r="M231" i="25"/>
  <c r="B231" i="25"/>
  <c r="C231" i="25" s="1"/>
  <c r="V230" i="25"/>
  <c r="U230" i="25"/>
  <c r="T230" i="25"/>
  <c r="S230" i="25"/>
  <c r="BP230" i="25" s="1"/>
  <c r="Q230" i="25"/>
  <c r="P230" i="25"/>
  <c r="O230" i="25"/>
  <c r="N230" i="25"/>
  <c r="M230" i="25"/>
  <c r="B230" i="25"/>
  <c r="C230" i="25" s="1"/>
  <c r="V229" i="25"/>
  <c r="U229" i="25"/>
  <c r="T229" i="25"/>
  <c r="S229" i="25"/>
  <c r="BP229" i="25" s="1"/>
  <c r="AJ229" i="25"/>
  <c r="C227" i="26" s="1"/>
  <c r="Q229" i="25"/>
  <c r="P229" i="25"/>
  <c r="O229" i="25"/>
  <c r="N229" i="25"/>
  <c r="M229" i="25"/>
  <c r="B229" i="25"/>
  <c r="C229" i="25" s="1"/>
  <c r="V228" i="25"/>
  <c r="U228" i="25"/>
  <c r="T228" i="25"/>
  <c r="S228" i="25"/>
  <c r="BP228" i="25" s="1"/>
  <c r="AJ228" i="25"/>
  <c r="C226" i="26" s="1"/>
  <c r="Q228" i="25"/>
  <c r="P228" i="25"/>
  <c r="O228" i="25"/>
  <c r="N228" i="25"/>
  <c r="M228" i="25"/>
  <c r="B228" i="25"/>
  <c r="C228" i="25" s="1"/>
  <c r="V227" i="25"/>
  <c r="U227" i="25"/>
  <c r="T227" i="25"/>
  <c r="S227" i="25"/>
  <c r="BP227" i="25" s="1"/>
  <c r="AJ227" i="25"/>
  <c r="C225" i="26" s="1"/>
  <c r="Q227" i="25"/>
  <c r="P227" i="25"/>
  <c r="O227" i="25"/>
  <c r="N227" i="25"/>
  <c r="M227" i="25"/>
  <c r="B227" i="25"/>
  <c r="C227" i="25" s="1"/>
  <c r="V226" i="25"/>
  <c r="U226" i="25"/>
  <c r="T226" i="25"/>
  <c r="S226" i="25"/>
  <c r="BP226" i="25" s="1"/>
  <c r="Q226" i="25"/>
  <c r="P226" i="25"/>
  <c r="O226" i="25"/>
  <c r="N226" i="25"/>
  <c r="M226" i="25"/>
  <c r="B226" i="25"/>
  <c r="C226" i="25" s="1"/>
  <c r="V225" i="25"/>
  <c r="U225" i="25"/>
  <c r="T225" i="25"/>
  <c r="S225" i="25"/>
  <c r="BP225" i="25" s="1"/>
  <c r="AJ225" i="25"/>
  <c r="C223" i="26" s="1"/>
  <c r="Q225" i="25"/>
  <c r="P225" i="25"/>
  <c r="O225" i="25"/>
  <c r="N225" i="25"/>
  <c r="M225" i="25"/>
  <c r="B225" i="25"/>
  <c r="C225" i="25" s="1"/>
  <c r="V224" i="25"/>
  <c r="U224" i="25"/>
  <c r="T224" i="25"/>
  <c r="S224" i="25"/>
  <c r="BP224" i="25" s="1"/>
  <c r="AJ224" i="25"/>
  <c r="C222" i="26" s="1"/>
  <c r="Q224" i="25"/>
  <c r="P224" i="25"/>
  <c r="O224" i="25"/>
  <c r="N224" i="25"/>
  <c r="M224" i="25"/>
  <c r="B224" i="25"/>
  <c r="C224" i="25" s="1"/>
  <c r="V223" i="25"/>
  <c r="U223" i="25"/>
  <c r="T223" i="25"/>
  <c r="S223" i="25"/>
  <c r="BP223" i="25" s="1"/>
  <c r="AJ223" i="25"/>
  <c r="C221" i="26" s="1"/>
  <c r="Q223" i="25"/>
  <c r="AI223" i="25" s="1"/>
  <c r="P223" i="25"/>
  <c r="O223" i="25"/>
  <c r="N223" i="25"/>
  <c r="M223" i="25"/>
  <c r="B223" i="25"/>
  <c r="C223" i="25" s="1"/>
  <c r="V222" i="25"/>
  <c r="U222" i="25"/>
  <c r="T222" i="25"/>
  <c r="S222" i="25"/>
  <c r="BP222" i="25" s="1"/>
  <c r="Q222" i="25"/>
  <c r="P222" i="25"/>
  <c r="O222" i="25"/>
  <c r="N222" i="25"/>
  <c r="M222" i="25"/>
  <c r="B222" i="25"/>
  <c r="C222" i="25" s="1"/>
  <c r="V221" i="25"/>
  <c r="U221" i="25"/>
  <c r="T221" i="25"/>
  <c r="S221" i="25"/>
  <c r="BP221" i="25" s="1"/>
  <c r="AJ221" i="25"/>
  <c r="C219" i="26" s="1"/>
  <c r="Q221" i="25"/>
  <c r="P221" i="25"/>
  <c r="O221" i="25"/>
  <c r="N221" i="25"/>
  <c r="M221" i="25"/>
  <c r="B221" i="25"/>
  <c r="C221" i="25" s="1"/>
  <c r="V220" i="25"/>
  <c r="U220" i="25"/>
  <c r="T220" i="25"/>
  <c r="S220" i="25"/>
  <c r="BP220" i="25" s="1"/>
  <c r="AJ220" i="25"/>
  <c r="C218" i="26" s="1"/>
  <c r="Q220" i="25"/>
  <c r="P220" i="25"/>
  <c r="O220" i="25"/>
  <c r="N220" i="25"/>
  <c r="M220" i="25"/>
  <c r="B220" i="25"/>
  <c r="C220" i="25" s="1"/>
  <c r="V219" i="25"/>
  <c r="U219" i="25"/>
  <c r="T219" i="25"/>
  <c r="S219" i="25"/>
  <c r="BP219" i="25" s="1"/>
  <c r="AJ219" i="25"/>
  <c r="C217" i="26" s="1"/>
  <c r="Q219" i="25"/>
  <c r="AI219" i="25" s="1"/>
  <c r="P219" i="25"/>
  <c r="O219" i="25"/>
  <c r="N219" i="25"/>
  <c r="M219" i="25"/>
  <c r="B219" i="25"/>
  <c r="C219" i="25" s="1"/>
  <c r="V218" i="25"/>
  <c r="U218" i="25"/>
  <c r="T218" i="25"/>
  <c r="S218" i="25"/>
  <c r="BP218" i="25" s="1"/>
  <c r="Q218" i="25"/>
  <c r="P218" i="25"/>
  <c r="O218" i="25"/>
  <c r="N218" i="25"/>
  <c r="M218" i="25"/>
  <c r="B218" i="25"/>
  <c r="C218" i="25" s="1"/>
  <c r="V217" i="25"/>
  <c r="U217" i="25"/>
  <c r="T217" i="25"/>
  <c r="S217" i="25"/>
  <c r="BP217" i="25" s="1"/>
  <c r="AJ217" i="25"/>
  <c r="C215" i="26" s="1"/>
  <c r="Q217" i="25"/>
  <c r="P217" i="25"/>
  <c r="O217" i="25"/>
  <c r="N217" i="25"/>
  <c r="M217" i="25"/>
  <c r="B217" i="25"/>
  <c r="C217" i="25" s="1"/>
  <c r="V216" i="25"/>
  <c r="U216" i="25"/>
  <c r="T216" i="25"/>
  <c r="S216" i="25"/>
  <c r="BP216" i="25" s="1"/>
  <c r="AJ216" i="25"/>
  <c r="C214" i="26" s="1"/>
  <c r="Q216" i="25"/>
  <c r="P216" i="25"/>
  <c r="O216" i="25"/>
  <c r="N216" i="25"/>
  <c r="M216" i="25"/>
  <c r="B216" i="25"/>
  <c r="C216" i="25" s="1"/>
  <c r="V215" i="25"/>
  <c r="U215" i="25"/>
  <c r="T215" i="25"/>
  <c r="S215" i="25"/>
  <c r="BP215" i="25" s="1"/>
  <c r="AJ215" i="25"/>
  <c r="C213" i="26" s="1"/>
  <c r="Q215" i="25"/>
  <c r="P215" i="25"/>
  <c r="O215" i="25"/>
  <c r="N215" i="25"/>
  <c r="M215" i="25"/>
  <c r="B215" i="25"/>
  <c r="C215" i="25" s="1"/>
  <c r="V214" i="25"/>
  <c r="U214" i="25"/>
  <c r="T214" i="25"/>
  <c r="S214" i="25"/>
  <c r="BP214" i="25" s="1"/>
  <c r="Q214" i="25"/>
  <c r="P214" i="25"/>
  <c r="O214" i="25"/>
  <c r="N214" i="25"/>
  <c r="M214" i="25"/>
  <c r="B214" i="25"/>
  <c r="C214" i="25" s="1"/>
  <c r="V213" i="25"/>
  <c r="U213" i="25"/>
  <c r="T213" i="25"/>
  <c r="S213" i="25"/>
  <c r="BP213" i="25" s="1"/>
  <c r="AJ213" i="25"/>
  <c r="C211" i="26" s="1"/>
  <c r="Q213" i="25"/>
  <c r="P213" i="25"/>
  <c r="O213" i="25"/>
  <c r="N213" i="25"/>
  <c r="M213" i="25"/>
  <c r="B213" i="25"/>
  <c r="C213" i="25" s="1"/>
  <c r="V212" i="25"/>
  <c r="U212" i="25"/>
  <c r="T212" i="25"/>
  <c r="S212" i="25"/>
  <c r="BP212" i="25" s="1"/>
  <c r="AJ212" i="25"/>
  <c r="C210" i="26" s="1"/>
  <c r="Q212" i="25"/>
  <c r="P212" i="25"/>
  <c r="O212" i="25"/>
  <c r="N212" i="25"/>
  <c r="M212" i="25"/>
  <c r="B212" i="25"/>
  <c r="C212" i="25" s="1"/>
  <c r="V211" i="25"/>
  <c r="U211" i="25"/>
  <c r="T211" i="25"/>
  <c r="S211" i="25"/>
  <c r="BP211" i="25" s="1"/>
  <c r="AJ211" i="25"/>
  <c r="C209" i="26" s="1"/>
  <c r="Q211" i="25"/>
  <c r="P211" i="25"/>
  <c r="O211" i="25"/>
  <c r="N211" i="25"/>
  <c r="M211" i="25"/>
  <c r="B211" i="25"/>
  <c r="C211" i="25" s="1"/>
  <c r="V210" i="25"/>
  <c r="U210" i="25"/>
  <c r="T210" i="25"/>
  <c r="S210" i="25"/>
  <c r="BP210" i="25" s="1"/>
  <c r="Q210" i="25"/>
  <c r="P210" i="25"/>
  <c r="O210" i="25"/>
  <c r="N210" i="25"/>
  <c r="M210" i="25"/>
  <c r="B210" i="25"/>
  <c r="C210" i="25" s="1"/>
  <c r="V209" i="25"/>
  <c r="U209" i="25"/>
  <c r="T209" i="25"/>
  <c r="S209" i="25"/>
  <c r="BP209" i="25" s="1"/>
  <c r="AJ209" i="25"/>
  <c r="C207" i="26" s="1"/>
  <c r="Q209" i="25"/>
  <c r="P209" i="25"/>
  <c r="O209" i="25"/>
  <c r="N209" i="25"/>
  <c r="M209" i="25"/>
  <c r="B209" i="25"/>
  <c r="C209" i="25" s="1"/>
  <c r="V208" i="25"/>
  <c r="U208" i="25"/>
  <c r="T208" i="25"/>
  <c r="S208" i="25"/>
  <c r="BP208" i="25" s="1"/>
  <c r="AJ208" i="25"/>
  <c r="C206" i="26" s="1"/>
  <c r="Q208" i="25"/>
  <c r="P208" i="25"/>
  <c r="O208" i="25"/>
  <c r="N208" i="25"/>
  <c r="M208" i="25"/>
  <c r="B208" i="25"/>
  <c r="C208" i="25" s="1"/>
  <c r="V207" i="25"/>
  <c r="U207" i="25"/>
  <c r="T207" i="25"/>
  <c r="S207" i="25"/>
  <c r="BP207" i="25" s="1"/>
  <c r="AJ207" i="25"/>
  <c r="C205" i="26" s="1"/>
  <c r="Q207" i="25"/>
  <c r="P207" i="25"/>
  <c r="O207" i="25"/>
  <c r="N207" i="25"/>
  <c r="M207" i="25"/>
  <c r="B207" i="25"/>
  <c r="C207" i="25" s="1"/>
  <c r="V206" i="25"/>
  <c r="U206" i="25"/>
  <c r="T206" i="25"/>
  <c r="S206" i="25"/>
  <c r="BP206" i="25" s="1"/>
  <c r="Q206" i="25"/>
  <c r="P206" i="25"/>
  <c r="O206" i="25"/>
  <c r="N206" i="25"/>
  <c r="M206" i="25"/>
  <c r="B206" i="25"/>
  <c r="C206" i="25" s="1"/>
  <c r="V205" i="25"/>
  <c r="U205" i="25"/>
  <c r="T205" i="25"/>
  <c r="S205" i="25"/>
  <c r="BP205" i="25" s="1"/>
  <c r="AJ205" i="25"/>
  <c r="C203" i="26" s="1"/>
  <c r="Q205" i="25"/>
  <c r="P205" i="25"/>
  <c r="O205" i="25"/>
  <c r="N205" i="25"/>
  <c r="M205" i="25"/>
  <c r="B205" i="25"/>
  <c r="C205" i="25" s="1"/>
  <c r="V204" i="25"/>
  <c r="U204" i="25"/>
  <c r="T204" i="25"/>
  <c r="S204" i="25"/>
  <c r="BP204" i="25" s="1"/>
  <c r="AJ204" i="25"/>
  <c r="C202" i="26" s="1"/>
  <c r="Q204" i="25"/>
  <c r="P204" i="25"/>
  <c r="O204" i="25"/>
  <c r="N204" i="25"/>
  <c r="M204" i="25"/>
  <c r="B204" i="25"/>
  <c r="C204" i="25" s="1"/>
  <c r="V203" i="25"/>
  <c r="U203" i="25"/>
  <c r="T203" i="25"/>
  <c r="S203" i="25"/>
  <c r="BP203" i="25" s="1"/>
  <c r="AJ203" i="25"/>
  <c r="C201" i="26" s="1"/>
  <c r="Q203" i="25"/>
  <c r="P203" i="25"/>
  <c r="O203" i="25"/>
  <c r="N203" i="25"/>
  <c r="M203" i="25"/>
  <c r="B203" i="25"/>
  <c r="C203" i="25" s="1"/>
  <c r="V202" i="25"/>
  <c r="U202" i="25"/>
  <c r="T202" i="25"/>
  <c r="S202" i="25"/>
  <c r="BP202" i="25" s="1"/>
  <c r="Q202" i="25"/>
  <c r="P202" i="25"/>
  <c r="O202" i="25"/>
  <c r="N202" i="25"/>
  <c r="M202" i="25"/>
  <c r="B202" i="25"/>
  <c r="C202" i="25" s="1"/>
  <c r="V201" i="25"/>
  <c r="U201" i="25"/>
  <c r="T201" i="25"/>
  <c r="S201" i="25"/>
  <c r="BP201" i="25" s="1"/>
  <c r="AJ201" i="25"/>
  <c r="C199" i="26" s="1"/>
  <c r="Q201" i="25"/>
  <c r="P201" i="25"/>
  <c r="O201" i="25"/>
  <c r="N201" i="25"/>
  <c r="M201" i="25"/>
  <c r="B201" i="25"/>
  <c r="C201" i="25" s="1"/>
  <c r="V200" i="25"/>
  <c r="U200" i="25"/>
  <c r="T200" i="25"/>
  <c r="S200" i="25"/>
  <c r="BP200" i="25" s="1"/>
  <c r="AJ200" i="25"/>
  <c r="C198" i="26" s="1"/>
  <c r="Q200" i="25"/>
  <c r="P200" i="25"/>
  <c r="O200" i="25"/>
  <c r="N200" i="25"/>
  <c r="M200" i="25"/>
  <c r="B200" i="25"/>
  <c r="C200" i="25" s="1"/>
  <c r="V199" i="25"/>
  <c r="U199" i="25"/>
  <c r="T199" i="25"/>
  <c r="S199" i="25"/>
  <c r="BP199" i="25" s="1"/>
  <c r="AJ199" i="25"/>
  <c r="C197" i="26" s="1"/>
  <c r="Q199" i="25"/>
  <c r="P199" i="25"/>
  <c r="O199" i="25"/>
  <c r="N199" i="25"/>
  <c r="M199" i="25"/>
  <c r="B199" i="25"/>
  <c r="C199" i="25" s="1"/>
  <c r="V198" i="25"/>
  <c r="U198" i="25"/>
  <c r="T198" i="25"/>
  <c r="S198" i="25"/>
  <c r="BP198" i="25" s="1"/>
  <c r="Q198" i="25"/>
  <c r="P198" i="25"/>
  <c r="O198" i="25"/>
  <c r="N198" i="25"/>
  <c r="M198" i="25"/>
  <c r="B198" i="25"/>
  <c r="C198" i="25" s="1"/>
  <c r="V197" i="25"/>
  <c r="U197" i="25"/>
  <c r="T197" i="25"/>
  <c r="S197" i="25"/>
  <c r="BP197" i="25" s="1"/>
  <c r="AJ197" i="25"/>
  <c r="C195" i="26" s="1"/>
  <c r="Q197" i="25"/>
  <c r="P197" i="25"/>
  <c r="O197" i="25"/>
  <c r="N197" i="25"/>
  <c r="M197" i="25"/>
  <c r="B197" i="25"/>
  <c r="C197" i="25" s="1"/>
  <c r="V196" i="25"/>
  <c r="U196" i="25"/>
  <c r="T196" i="25"/>
  <c r="S196" i="25"/>
  <c r="BP196" i="25" s="1"/>
  <c r="AJ196" i="25"/>
  <c r="C194" i="26" s="1"/>
  <c r="Q196" i="25"/>
  <c r="P196" i="25"/>
  <c r="O196" i="25"/>
  <c r="N196" i="25"/>
  <c r="M196" i="25"/>
  <c r="B196" i="25"/>
  <c r="C196" i="25" s="1"/>
  <c r="V195" i="25"/>
  <c r="U195" i="25"/>
  <c r="T195" i="25"/>
  <c r="S195" i="25"/>
  <c r="BP195" i="25" s="1"/>
  <c r="AJ195" i="25"/>
  <c r="C193" i="26" s="1"/>
  <c r="Q195" i="25"/>
  <c r="AI195" i="25" s="1"/>
  <c r="P195" i="25"/>
  <c r="O195" i="25"/>
  <c r="N195" i="25"/>
  <c r="M195" i="25"/>
  <c r="B195" i="25"/>
  <c r="C195" i="25" s="1"/>
  <c r="V194" i="25"/>
  <c r="U194" i="25"/>
  <c r="T194" i="25"/>
  <c r="S194" i="25"/>
  <c r="BP194" i="25" s="1"/>
  <c r="Q194" i="25"/>
  <c r="P194" i="25"/>
  <c r="O194" i="25"/>
  <c r="N194" i="25"/>
  <c r="M194" i="25"/>
  <c r="B194" i="25"/>
  <c r="C194" i="25" s="1"/>
  <c r="V193" i="25"/>
  <c r="U193" i="25"/>
  <c r="T193" i="25"/>
  <c r="S193" i="25"/>
  <c r="BP193" i="25" s="1"/>
  <c r="AJ193" i="25"/>
  <c r="C191" i="26" s="1"/>
  <c r="Q193" i="25"/>
  <c r="P193" i="25"/>
  <c r="O193" i="25"/>
  <c r="N193" i="25"/>
  <c r="M193" i="25"/>
  <c r="B193" i="25"/>
  <c r="C193" i="25" s="1"/>
  <c r="V192" i="25"/>
  <c r="U192" i="25"/>
  <c r="T192" i="25"/>
  <c r="S192" i="25"/>
  <c r="BP192" i="25" s="1"/>
  <c r="AJ192" i="25"/>
  <c r="C190" i="26" s="1"/>
  <c r="Q192" i="25"/>
  <c r="P192" i="25"/>
  <c r="O192" i="25"/>
  <c r="N192" i="25"/>
  <c r="M192" i="25"/>
  <c r="B192" i="25"/>
  <c r="C192" i="25" s="1"/>
  <c r="V191" i="25"/>
  <c r="U191" i="25"/>
  <c r="T191" i="25"/>
  <c r="S191" i="25"/>
  <c r="BP191" i="25" s="1"/>
  <c r="AJ191" i="25"/>
  <c r="C189" i="26" s="1"/>
  <c r="Q191" i="25"/>
  <c r="P191" i="25"/>
  <c r="O191" i="25"/>
  <c r="N191" i="25"/>
  <c r="B191" i="25"/>
  <c r="C191" i="25" s="1"/>
  <c r="V190" i="25"/>
  <c r="U190" i="25"/>
  <c r="T190" i="25"/>
  <c r="S190" i="25"/>
  <c r="BP190" i="25" s="1"/>
  <c r="Q190" i="25"/>
  <c r="P190" i="25"/>
  <c r="O190" i="25"/>
  <c r="N190" i="25"/>
  <c r="B190" i="25"/>
  <c r="C190" i="25" s="1"/>
  <c r="V189" i="25"/>
  <c r="U189" i="25"/>
  <c r="AR189" i="25" s="1"/>
  <c r="T189" i="25"/>
  <c r="S189" i="25"/>
  <c r="BP189" i="25" s="1"/>
  <c r="AJ189" i="25"/>
  <c r="C187" i="26" s="1"/>
  <c r="Q189" i="25"/>
  <c r="AI189" i="25" s="1"/>
  <c r="P189" i="25"/>
  <c r="O189" i="25"/>
  <c r="N189" i="25"/>
  <c r="B189" i="25"/>
  <c r="C189" i="25" s="1"/>
  <c r="V188" i="25"/>
  <c r="U188" i="25"/>
  <c r="T188" i="25"/>
  <c r="S188" i="25"/>
  <c r="BP188" i="25" s="1"/>
  <c r="AJ188" i="25"/>
  <c r="C186" i="26" s="1"/>
  <c r="Q188" i="25"/>
  <c r="P188" i="25"/>
  <c r="O188" i="25"/>
  <c r="N188" i="25"/>
  <c r="B188" i="25"/>
  <c r="C188" i="25" s="1"/>
  <c r="V187" i="25"/>
  <c r="U187" i="25"/>
  <c r="T187" i="25"/>
  <c r="S187" i="25"/>
  <c r="BP187" i="25" s="1"/>
  <c r="AJ187" i="25"/>
  <c r="C185" i="26" s="1"/>
  <c r="Q187" i="25"/>
  <c r="P187" i="25"/>
  <c r="O187" i="25"/>
  <c r="N187" i="25"/>
  <c r="B187" i="25"/>
  <c r="C187" i="25" s="1"/>
  <c r="V186" i="25"/>
  <c r="U186" i="25"/>
  <c r="T186" i="25"/>
  <c r="S186" i="25"/>
  <c r="BP186" i="25" s="1"/>
  <c r="Q186" i="25"/>
  <c r="P186" i="25"/>
  <c r="O186" i="25"/>
  <c r="N186" i="25"/>
  <c r="B186" i="25"/>
  <c r="C186" i="25" s="1"/>
  <c r="V185" i="25"/>
  <c r="U185" i="25"/>
  <c r="T185" i="25"/>
  <c r="S185" i="25"/>
  <c r="BP185" i="25" s="1"/>
  <c r="AJ185" i="25"/>
  <c r="C183" i="26" s="1"/>
  <c r="Q185" i="25"/>
  <c r="P185" i="25"/>
  <c r="O185" i="25"/>
  <c r="N185" i="25"/>
  <c r="B185" i="25"/>
  <c r="C185" i="25" s="1"/>
  <c r="V184" i="25"/>
  <c r="U184" i="25"/>
  <c r="T184" i="25"/>
  <c r="S184" i="25"/>
  <c r="BP184" i="25" s="1"/>
  <c r="AJ184" i="25"/>
  <c r="C182" i="26" s="1"/>
  <c r="Q184" i="25"/>
  <c r="P184" i="25"/>
  <c r="O184" i="25"/>
  <c r="N184" i="25"/>
  <c r="B184" i="25"/>
  <c r="C184" i="25" s="1"/>
  <c r="V183" i="25"/>
  <c r="U183" i="25"/>
  <c r="T183" i="25"/>
  <c r="S183" i="25"/>
  <c r="BP183" i="25" s="1"/>
  <c r="AJ183" i="25"/>
  <c r="C181" i="26" s="1"/>
  <c r="Q183" i="25"/>
  <c r="P183" i="25"/>
  <c r="O183" i="25"/>
  <c r="N183" i="25"/>
  <c r="B183" i="25"/>
  <c r="C183" i="25" s="1"/>
  <c r="V182" i="25"/>
  <c r="U182" i="25"/>
  <c r="T182" i="25"/>
  <c r="S182" i="25"/>
  <c r="BP182" i="25" s="1"/>
  <c r="Q182" i="25"/>
  <c r="P182" i="25"/>
  <c r="O182" i="25"/>
  <c r="N182" i="25"/>
  <c r="B182" i="25"/>
  <c r="C182" i="25" s="1"/>
  <c r="V181" i="25"/>
  <c r="U181" i="25"/>
  <c r="T181" i="25"/>
  <c r="S181" i="25"/>
  <c r="BP181" i="25" s="1"/>
  <c r="AJ181" i="25"/>
  <c r="C179" i="26" s="1"/>
  <c r="Q181" i="25"/>
  <c r="P181" i="25"/>
  <c r="O181" i="25"/>
  <c r="N181" i="25"/>
  <c r="B181" i="25"/>
  <c r="C181" i="25" s="1"/>
  <c r="V180" i="25"/>
  <c r="U180" i="25"/>
  <c r="T180" i="25"/>
  <c r="S180" i="25"/>
  <c r="BP180" i="25" s="1"/>
  <c r="AJ180" i="25"/>
  <c r="C178" i="26" s="1"/>
  <c r="Q180" i="25"/>
  <c r="P180" i="25"/>
  <c r="O180" i="25"/>
  <c r="N180" i="25"/>
  <c r="B180" i="25"/>
  <c r="C180" i="25" s="1"/>
  <c r="V179" i="25"/>
  <c r="U179" i="25"/>
  <c r="T179" i="25"/>
  <c r="S179" i="25"/>
  <c r="BP179" i="25" s="1"/>
  <c r="AJ179" i="25"/>
  <c r="C177" i="26" s="1"/>
  <c r="Q179" i="25"/>
  <c r="AI179" i="25" s="1"/>
  <c r="P179" i="25"/>
  <c r="O179" i="25"/>
  <c r="N179" i="25"/>
  <c r="B179" i="25"/>
  <c r="C179" i="25" s="1"/>
  <c r="V178" i="25"/>
  <c r="U178" i="25"/>
  <c r="T178" i="25"/>
  <c r="S178" i="25"/>
  <c r="BP178" i="25" s="1"/>
  <c r="Q178" i="25"/>
  <c r="P178" i="25"/>
  <c r="O178" i="25"/>
  <c r="N178" i="25"/>
  <c r="B178" i="25"/>
  <c r="C178" i="25" s="1"/>
  <c r="V177" i="25"/>
  <c r="U177" i="25"/>
  <c r="T177" i="25"/>
  <c r="S177" i="25"/>
  <c r="BP177" i="25" s="1"/>
  <c r="AJ177" i="25"/>
  <c r="C175" i="26" s="1"/>
  <c r="Q177" i="25"/>
  <c r="P177" i="25"/>
  <c r="O177" i="25"/>
  <c r="N177" i="25"/>
  <c r="B177" i="25"/>
  <c r="C177" i="25" s="1"/>
  <c r="V176" i="25"/>
  <c r="U176" i="25"/>
  <c r="T176" i="25"/>
  <c r="S176" i="25"/>
  <c r="BP176" i="25" s="1"/>
  <c r="AJ176" i="25"/>
  <c r="C174" i="26" s="1"/>
  <c r="Q176" i="25"/>
  <c r="P176" i="25"/>
  <c r="O176" i="25"/>
  <c r="N176" i="25"/>
  <c r="B176" i="25"/>
  <c r="C176" i="25" s="1"/>
  <c r="V175" i="25"/>
  <c r="U175" i="25"/>
  <c r="T175" i="25"/>
  <c r="S175" i="25"/>
  <c r="BP175" i="25" s="1"/>
  <c r="AJ175" i="25"/>
  <c r="C173" i="26" s="1"/>
  <c r="Q175" i="25"/>
  <c r="P175" i="25"/>
  <c r="O175" i="25"/>
  <c r="N175" i="25"/>
  <c r="B175" i="25"/>
  <c r="C175" i="25" s="1"/>
  <c r="V174" i="25"/>
  <c r="U174" i="25"/>
  <c r="T174" i="25"/>
  <c r="S174" i="25"/>
  <c r="BP174" i="25" s="1"/>
  <c r="Q174" i="25"/>
  <c r="AI174" i="25" s="1"/>
  <c r="P174" i="25"/>
  <c r="O174" i="25"/>
  <c r="N174" i="25"/>
  <c r="B174" i="25"/>
  <c r="C174" i="25" s="1"/>
  <c r="V173" i="25"/>
  <c r="U173" i="25"/>
  <c r="T173" i="25"/>
  <c r="S173" i="25"/>
  <c r="BP173" i="25" s="1"/>
  <c r="AJ173" i="25"/>
  <c r="C171" i="26" s="1"/>
  <c r="Q173" i="25"/>
  <c r="P173" i="25"/>
  <c r="O173" i="25"/>
  <c r="N173" i="25"/>
  <c r="B173" i="25"/>
  <c r="C173" i="25" s="1"/>
  <c r="V172" i="25"/>
  <c r="U172" i="25"/>
  <c r="T172" i="25"/>
  <c r="S172" i="25"/>
  <c r="BP172" i="25" s="1"/>
  <c r="AJ172" i="25"/>
  <c r="C170" i="26" s="1"/>
  <c r="Q172" i="25"/>
  <c r="P172" i="25"/>
  <c r="O172" i="25"/>
  <c r="N172" i="25"/>
  <c r="B172" i="25"/>
  <c r="C172" i="25" s="1"/>
  <c r="V171" i="25"/>
  <c r="U171" i="25"/>
  <c r="T171" i="25"/>
  <c r="S171" i="25"/>
  <c r="BP171" i="25" s="1"/>
  <c r="AJ171" i="25"/>
  <c r="C169" i="26" s="1"/>
  <c r="Q171" i="25"/>
  <c r="P171" i="25"/>
  <c r="O171" i="25"/>
  <c r="N171" i="25"/>
  <c r="B171" i="25"/>
  <c r="C171" i="25" s="1"/>
  <c r="V170" i="25"/>
  <c r="U170" i="25"/>
  <c r="T170" i="25"/>
  <c r="S170" i="25"/>
  <c r="BP170" i="25" s="1"/>
  <c r="Q170" i="25"/>
  <c r="P170" i="25"/>
  <c r="O170" i="25"/>
  <c r="N170" i="25"/>
  <c r="B170" i="25"/>
  <c r="C170" i="25" s="1"/>
  <c r="V169" i="25"/>
  <c r="U169" i="25"/>
  <c r="T169" i="25"/>
  <c r="S169" i="25"/>
  <c r="BP169" i="25" s="1"/>
  <c r="AJ169" i="25"/>
  <c r="C167" i="26" s="1"/>
  <c r="Q169" i="25"/>
  <c r="P169" i="25"/>
  <c r="O169" i="25"/>
  <c r="N169" i="25"/>
  <c r="B169" i="25"/>
  <c r="C169" i="25" s="1"/>
  <c r="V168" i="25"/>
  <c r="U168" i="25"/>
  <c r="T168" i="25"/>
  <c r="S168" i="25"/>
  <c r="BP168" i="25" s="1"/>
  <c r="AJ168" i="25"/>
  <c r="C166" i="26" s="1"/>
  <c r="Q168" i="25"/>
  <c r="P168" i="25"/>
  <c r="O168" i="25"/>
  <c r="N168" i="25"/>
  <c r="B168" i="25"/>
  <c r="C168" i="25" s="1"/>
  <c r="V167" i="25"/>
  <c r="U167" i="25"/>
  <c r="T167" i="25"/>
  <c r="S167" i="25"/>
  <c r="BP167" i="25" s="1"/>
  <c r="AJ167" i="25"/>
  <c r="C165" i="26" s="1"/>
  <c r="Q167" i="25"/>
  <c r="P167" i="25"/>
  <c r="O167" i="25"/>
  <c r="N167" i="25"/>
  <c r="B167" i="25"/>
  <c r="C167" i="25" s="1"/>
  <c r="V166" i="25"/>
  <c r="U166" i="25"/>
  <c r="T166" i="25"/>
  <c r="S166" i="25"/>
  <c r="BP166" i="25" s="1"/>
  <c r="Q166" i="25"/>
  <c r="P166" i="25"/>
  <c r="O166" i="25"/>
  <c r="N166" i="25"/>
  <c r="B166" i="25"/>
  <c r="C166" i="25" s="1"/>
  <c r="V165" i="25"/>
  <c r="U165" i="25"/>
  <c r="T165" i="25"/>
  <c r="S165" i="25"/>
  <c r="BP165" i="25" s="1"/>
  <c r="AJ165" i="25"/>
  <c r="C163" i="26" s="1"/>
  <c r="Q165" i="25"/>
  <c r="AI165" i="25" s="1"/>
  <c r="P165" i="25"/>
  <c r="O165" i="25"/>
  <c r="N165" i="25"/>
  <c r="B165" i="25"/>
  <c r="C165" i="25" s="1"/>
  <c r="V164" i="25"/>
  <c r="U164" i="25"/>
  <c r="T164" i="25"/>
  <c r="S164" i="25"/>
  <c r="BP164" i="25" s="1"/>
  <c r="AJ164" i="25"/>
  <c r="C162" i="26" s="1"/>
  <c r="Q164" i="25"/>
  <c r="P164" i="25"/>
  <c r="O164" i="25"/>
  <c r="N164" i="25"/>
  <c r="B164" i="25"/>
  <c r="C164" i="25" s="1"/>
  <c r="V163" i="25"/>
  <c r="U163" i="25"/>
  <c r="AR163" i="25" s="1"/>
  <c r="T163" i="25"/>
  <c r="S163" i="25"/>
  <c r="BP163" i="25" s="1"/>
  <c r="AJ163" i="25"/>
  <c r="C161" i="26" s="1"/>
  <c r="Q163" i="25"/>
  <c r="P163" i="25"/>
  <c r="O163" i="25"/>
  <c r="N163" i="25"/>
  <c r="B163" i="25"/>
  <c r="C163" i="25" s="1"/>
  <c r="V162" i="25"/>
  <c r="U162" i="25"/>
  <c r="T162" i="25"/>
  <c r="S162" i="25"/>
  <c r="BP162" i="25" s="1"/>
  <c r="Q162" i="25"/>
  <c r="AI162" i="25" s="1"/>
  <c r="P162" i="25"/>
  <c r="O162" i="25"/>
  <c r="N162" i="25"/>
  <c r="B162" i="25"/>
  <c r="C162" i="25" s="1"/>
  <c r="V161" i="25"/>
  <c r="U161" i="25"/>
  <c r="T161" i="25"/>
  <c r="S161" i="25"/>
  <c r="BP161" i="25" s="1"/>
  <c r="AJ161" i="25"/>
  <c r="C159" i="26" s="1"/>
  <c r="Q161" i="25"/>
  <c r="P161" i="25"/>
  <c r="O161" i="25"/>
  <c r="N161" i="25"/>
  <c r="B161" i="25"/>
  <c r="C161" i="25" s="1"/>
  <c r="V160" i="25"/>
  <c r="U160" i="25"/>
  <c r="T160" i="25"/>
  <c r="S160" i="25"/>
  <c r="BP160" i="25" s="1"/>
  <c r="AJ160" i="25"/>
  <c r="C158" i="26" s="1"/>
  <c r="Q160" i="25"/>
  <c r="P160" i="25"/>
  <c r="O160" i="25"/>
  <c r="N160" i="25"/>
  <c r="B160" i="25"/>
  <c r="C160" i="25" s="1"/>
  <c r="V159" i="25"/>
  <c r="U159" i="25"/>
  <c r="T159" i="25"/>
  <c r="S159" i="25"/>
  <c r="BP159" i="25" s="1"/>
  <c r="AJ159" i="25"/>
  <c r="C157" i="26" s="1"/>
  <c r="Q159" i="25"/>
  <c r="P159" i="25"/>
  <c r="O159" i="25"/>
  <c r="N159" i="25"/>
  <c r="B159" i="25"/>
  <c r="C159" i="25" s="1"/>
  <c r="V158" i="25"/>
  <c r="U158" i="25"/>
  <c r="T158" i="25"/>
  <c r="S158" i="25"/>
  <c r="BP158" i="25" s="1"/>
  <c r="Q158" i="25"/>
  <c r="P158" i="25"/>
  <c r="O158" i="25"/>
  <c r="N158" i="25"/>
  <c r="B158" i="25"/>
  <c r="C158" i="25" s="1"/>
  <c r="V157" i="25"/>
  <c r="U157" i="25"/>
  <c r="T157" i="25"/>
  <c r="S157" i="25"/>
  <c r="BP157" i="25" s="1"/>
  <c r="AJ157" i="25"/>
  <c r="C155" i="26" s="1"/>
  <c r="Q157" i="25"/>
  <c r="P157" i="25"/>
  <c r="O157" i="25"/>
  <c r="N157" i="25"/>
  <c r="B157" i="25"/>
  <c r="C157" i="25" s="1"/>
  <c r="V156" i="25"/>
  <c r="U156" i="25"/>
  <c r="T156" i="25"/>
  <c r="S156" i="25"/>
  <c r="BP156" i="25" s="1"/>
  <c r="AJ156" i="25"/>
  <c r="C154" i="26" s="1"/>
  <c r="Q156" i="25"/>
  <c r="P156" i="25"/>
  <c r="O156" i="25"/>
  <c r="N156" i="25"/>
  <c r="B156" i="25"/>
  <c r="C156" i="25" s="1"/>
  <c r="V155" i="25"/>
  <c r="U155" i="25"/>
  <c r="T155" i="25"/>
  <c r="S155" i="25"/>
  <c r="BP155" i="25" s="1"/>
  <c r="AJ155" i="25"/>
  <c r="C153" i="26" s="1"/>
  <c r="Q155" i="25"/>
  <c r="P155" i="25"/>
  <c r="O155" i="25"/>
  <c r="N155" i="25"/>
  <c r="B155" i="25"/>
  <c r="C155" i="25" s="1"/>
  <c r="V154" i="25"/>
  <c r="U154" i="25"/>
  <c r="AR154" i="25" s="1"/>
  <c r="T154" i="25"/>
  <c r="S154" i="25"/>
  <c r="BP154" i="25" s="1"/>
  <c r="Q154" i="25"/>
  <c r="P154" i="25"/>
  <c r="O154" i="25"/>
  <c r="N154" i="25"/>
  <c r="B154" i="25"/>
  <c r="C154" i="25" s="1"/>
  <c r="V153" i="25"/>
  <c r="U153" i="25"/>
  <c r="T153" i="25"/>
  <c r="S153" i="25"/>
  <c r="BP153" i="25" s="1"/>
  <c r="AJ153" i="25"/>
  <c r="C151" i="26" s="1"/>
  <c r="Q153" i="25"/>
  <c r="P153" i="25"/>
  <c r="O153" i="25"/>
  <c r="N153" i="25"/>
  <c r="B153" i="25"/>
  <c r="C153" i="25" s="1"/>
  <c r="V152" i="25"/>
  <c r="U152" i="25"/>
  <c r="T152" i="25"/>
  <c r="S152" i="25"/>
  <c r="BP152" i="25" s="1"/>
  <c r="AJ152" i="25"/>
  <c r="C150" i="26" s="1"/>
  <c r="Q152" i="25"/>
  <c r="P152" i="25"/>
  <c r="O152" i="25"/>
  <c r="N152" i="25"/>
  <c r="B152" i="25"/>
  <c r="C152" i="25" s="1"/>
  <c r="V151" i="25"/>
  <c r="U151" i="25"/>
  <c r="AR151" i="25" s="1"/>
  <c r="T151" i="25"/>
  <c r="S151" i="25"/>
  <c r="BP151" i="25" s="1"/>
  <c r="AJ151" i="25"/>
  <c r="C149" i="26" s="1"/>
  <c r="Q151" i="25"/>
  <c r="AI151" i="25" s="1"/>
  <c r="P151" i="25"/>
  <c r="O151" i="25"/>
  <c r="N151" i="25"/>
  <c r="B151" i="25"/>
  <c r="C151" i="25" s="1"/>
  <c r="V150" i="25"/>
  <c r="U150" i="25"/>
  <c r="T150" i="25"/>
  <c r="S150" i="25"/>
  <c r="BP150" i="25" s="1"/>
  <c r="Q150" i="25"/>
  <c r="P150" i="25"/>
  <c r="O150" i="25"/>
  <c r="N150" i="25"/>
  <c r="B150" i="25"/>
  <c r="C150" i="25" s="1"/>
  <c r="V149" i="25"/>
  <c r="U149" i="25"/>
  <c r="T149" i="25"/>
  <c r="S149" i="25"/>
  <c r="BP149" i="25" s="1"/>
  <c r="AJ149" i="25"/>
  <c r="C147" i="26" s="1"/>
  <c r="Q149" i="25"/>
  <c r="P149" i="25"/>
  <c r="O149" i="25"/>
  <c r="N149" i="25"/>
  <c r="B149" i="25"/>
  <c r="C149" i="25" s="1"/>
  <c r="V148" i="25"/>
  <c r="U148" i="25"/>
  <c r="T148" i="25"/>
  <c r="S148" i="25"/>
  <c r="BP148" i="25" s="1"/>
  <c r="AJ148" i="25"/>
  <c r="C146" i="26" s="1"/>
  <c r="Q148" i="25"/>
  <c r="P148" i="25"/>
  <c r="O148" i="25"/>
  <c r="N148" i="25"/>
  <c r="B148" i="25"/>
  <c r="C148" i="25" s="1"/>
  <c r="V147" i="25"/>
  <c r="U147" i="25"/>
  <c r="T147" i="25"/>
  <c r="S147" i="25"/>
  <c r="BP147" i="25" s="1"/>
  <c r="AJ147" i="25"/>
  <c r="C145" i="26" s="1"/>
  <c r="Q147" i="25"/>
  <c r="P147" i="25"/>
  <c r="O147" i="25"/>
  <c r="N147" i="25"/>
  <c r="B147" i="25"/>
  <c r="C147" i="25" s="1"/>
  <c r="V146" i="25"/>
  <c r="U146" i="25"/>
  <c r="T146" i="25"/>
  <c r="S146" i="25"/>
  <c r="BP146" i="25" s="1"/>
  <c r="Q146" i="25"/>
  <c r="P146" i="25"/>
  <c r="O146" i="25"/>
  <c r="N146" i="25"/>
  <c r="B146" i="25"/>
  <c r="C146" i="25" s="1"/>
  <c r="V145" i="25"/>
  <c r="U145" i="25"/>
  <c r="T145" i="25"/>
  <c r="S145" i="25"/>
  <c r="BP145" i="25" s="1"/>
  <c r="AJ145" i="25"/>
  <c r="C143" i="26" s="1"/>
  <c r="Q145" i="25"/>
  <c r="P145" i="25"/>
  <c r="O145" i="25"/>
  <c r="N145" i="25"/>
  <c r="B145" i="25"/>
  <c r="C145" i="25" s="1"/>
  <c r="V144" i="25"/>
  <c r="U144" i="25"/>
  <c r="T144" i="25"/>
  <c r="S144" i="25"/>
  <c r="BP144" i="25" s="1"/>
  <c r="AJ144" i="25"/>
  <c r="C142" i="26" s="1"/>
  <c r="Q144" i="25"/>
  <c r="P144" i="25"/>
  <c r="O144" i="25"/>
  <c r="N144" i="25"/>
  <c r="B144" i="25"/>
  <c r="C144" i="25" s="1"/>
  <c r="V143" i="25"/>
  <c r="U143" i="25"/>
  <c r="T143" i="25"/>
  <c r="S143" i="25"/>
  <c r="BP143" i="25" s="1"/>
  <c r="AJ143" i="25"/>
  <c r="C141" i="26" s="1"/>
  <c r="Q143" i="25"/>
  <c r="P143" i="25"/>
  <c r="O143" i="25"/>
  <c r="N143" i="25"/>
  <c r="B143" i="25"/>
  <c r="C143" i="25" s="1"/>
  <c r="V142" i="25"/>
  <c r="U142" i="25"/>
  <c r="T142" i="25"/>
  <c r="S142" i="25"/>
  <c r="BP142" i="25" s="1"/>
  <c r="Q142" i="25"/>
  <c r="AI142" i="25" s="1"/>
  <c r="P142" i="25"/>
  <c r="O142" i="25"/>
  <c r="N142" i="25"/>
  <c r="B142" i="25"/>
  <c r="C142" i="25" s="1"/>
  <c r="V141" i="25"/>
  <c r="U141" i="25"/>
  <c r="T141" i="25"/>
  <c r="S141" i="25"/>
  <c r="BP141" i="25" s="1"/>
  <c r="AJ141" i="25"/>
  <c r="C139" i="26" s="1"/>
  <c r="Q141" i="25"/>
  <c r="P141" i="25"/>
  <c r="O141" i="25"/>
  <c r="N141" i="25"/>
  <c r="B141" i="25"/>
  <c r="C141" i="25" s="1"/>
  <c r="V140" i="25"/>
  <c r="U140" i="25"/>
  <c r="AR140" i="25" s="1"/>
  <c r="T140" i="25"/>
  <c r="S140" i="25"/>
  <c r="BP140" i="25" s="1"/>
  <c r="AJ140" i="25"/>
  <c r="C138" i="26" s="1"/>
  <c r="Q140" i="25"/>
  <c r="P140" i="25"/>
  <c r="O140" i="25"/>
  <c r="N140" i="25"/>
  <c r="B140" i="25"/>
  <c r="C140" i="25" s="1"/>
  <c r="V139" i="25"/>
  <c r="U139" i="25"/>
  <c r="AR139" i="25" s="1"/>
  <c r="T139" i="25"/>
  <c r="S139" i="25"/>
  <c r="BP139" i="25" s="1"/>
  <c r="AJ139" i="25"/>
  <c r="C137" i="26" s="1"/>
  <c r="Q139" i="25"/>
  <c r="P139" i="25"/>
  <c r="O139" i="25"/>
  <c r="N139" i="25"/>
  <c r="B139" i="25"/>
  <c r="C139" i="25" s="1"/>
  <c r="V138" i="25"/>
  <c r="U138" i="25"/>
  <c r="T138" i="25"/>
  <c r="S138" i="25"/>
  <c r="BP138" i="25" s="1"/>
  <c r="Q138" i="25"/>
  <c r="P138" i="25"/>
  <c r="O138" i="25"/>
  <c r="N138" i="25"/>
  <c r="B138" i="25"/>
  <c r="C138" i="25" s="1"/>
  <c r="V137" i="25"/>
  <c r="U137" i="25"/>
  <c r="T137" i="25"/>
  <c r="S137" i="25"/>
  <c r="BP137" i="25" s="1"/>
  <c r="AJ137" i="25"/>
  <c r="C135" i="26" s="1"/>
  <c r="Q137" i="25"/>
  <c r="P137" i="25"/>
  <c r="O137" i="25"/>
  <c r="N137" i="25"/>
  <c r="B137" i="25"/>
  <c r="C137" i="25" s="1"/>
  <c r="V136" i="25"/>
  <c r="U136" i="25"/>
  <c r="T136" i="25"/>
  <c r="S136" i="25"/>
  <c r="BP136" i="25" s="1"/>
  <c r="AJ136" i="25"/>
  <c r="C134" i="26" s="1"/>
  <c r="Q136" i="25"/>
  <c r="AI136" i="25" s="1"/>
  <c r="P136" i="25"/>
  <c r="O136" i="25"/>
  <c r="N136" i="25"/>
  <c r="B136" i="25"/>
  <c r="C136" i="25" s="1"/>
  <c r="V135" i="25"/>
  <c r="U135" i="25"/>
  <c r="T135" i="25"/>
  <c r="S135" i="25"/>
  <c r="BP135" i="25" s="1"/>
  <c r="AJ135" i="25"/>
  <c r="C133" i="26" s="1"/>
  <c r="Q135" i="25"/>
  <c r="P135" i="25"/>
  <c r="O135" i="25"/>
  <c r="N135" i="25"/>
  <c r="B135" i="25"/>
  <c r="C135" i="25" s="1"/>
  <c r="V134" i="25"/>
  <c r="U134" i="25"/>
  <c r="AR134" i="25" s="1"/>
  <c r="T134" i="25"/>
  <c r="S134" i="25"/>
  <c r="BP134" i="25" s="1"/>
  <c r="Q134" i="25"/>
  <c r="P134" i="25"/>
  <c r="O134" i="25"/>
  <c r="N134" i="25"/>
  <c r="B134" i="25"/>
  <c r="C134" i="25" s="1"/>
  <c r="V133" i="25"/>
  <c r="U133" i="25"/>
  <c r="T133" i="25"/>
  <c r="S133" i="25"/>
  <c r="BP133" i="25" s="1"/>
  <c r="AJ133" i="25"/>
  <c r="C131" i="26" s="1"/>
  <c r="Q133" i="25"/>
  <c r="AI133" i="25" s="1"/>
  <c r="P133" i="25"/>
  <c r="O133" i="25"/>
  <c r="N133" i="25"/>
  <c r="B133" i="25"/>
  <c r="C133" i="25" s="1"/>
  <c r="V132" i="25"/>
  <c r="U132" i="25"/>
  <c r="T132" i="25"/>
  <c r="S132" i="25"/>
  <c r="BP132" i="25" s="1"/>
  <c r="AJ132" i="25"/>
  <c r="C130" i="26" s="1"/>
  <c r="Q132" i="25"/>
  <c r="P132" i="25"/>
  <c r="O132" i="25"/>
  <c r="N132" i="25"/>
  <c r="B132" i="25"/>
  <c r="C132" i="25" s="1"/>
  <c r="V131" i="25"/>
  <c r="U131" i="25"/>
  <c r="AR131" i="25" s="1"/>
  <c r="T131" i="25"/>
  <c r="S131" i="25"/>
  <c r="BP131" i="25" s="1"/>
  <c r="AJ131" i="25"/>
  <c r="C129" i="26" s="1"/>
  <c r="Q131" i="25"/>
  <c r="P131" i="25"/>
  <c r="O131" i="25"/>
  <c r="N131" i="25"/>
  <c r="B131" i="25"/>
  <c r="C131" i="25" s="1"/>
  <c r="V130" i="25"/>
  <c r="U130" i="25"/>
  <c r="T130" i="25"/>
  <c r="S130" i="25"/>
  <c r="BP130" i="25" s="1"/>
  <c r="Q130" i="25"/>
  <c r="P130" i="25"/>
  <c r="O130" i="25"/>
  <c r="N130" i="25"/>
  <c r="B130" i="25"/>
  <c r="C130" i="25" s="1"/>
  <c r="V129" i="25"/>
  <c r="U129" i="25"/>
  <c r="T129" i="25"/>
  <c r="S129" i="25"/>
  <c r="BP129" i="25" s="1"/>
  <c r="AJ129" i="25"/>
  <c r="C127" i="26" s="1"/>
  <c r="Q129" i="25"/>
  <c r="P129" i="25"/>
  <c r="O129" i="25"/>
  <c r="N129" i="25"/>
  <c r="B129" i="25"/>
  <c r="C129" i="25" s="1"/>
  <c r="V128" i="25"/>
  <c r="U128" i="25"/>
  <c r="T128" i="25"/>
  <c r="S128" i="25"/>
  <c r="BP128" i="25" s="1"/>
  <c r="AJ128" i="25"/>
  <c r="C126" i="26" s="1"/>
  <c r="Q128" i="25"/>
  <c r="P128" i="25"/>
  <c r="O128" i="25"/>
  <c r="N128" i="25"/>
  <c r="B128" i="25"/>
  <c r="C128" i="25" s="1"/>
  <c r="V127" i="25"/>
  <c r="U127" i="25"/>
  <c r="T127" i="25"/>
  <c r="S127" i="25"/>
  <c r="BP127" i="25" s="1"/>
  <c r="AJ127" i="25"/>
  <c r="C125" i="26" s="1"/>
  <c r="Q127" i="25"/>
  <c r="P127" i="25"/>
  <c r="O127" i="25"/>
  <c r="N127" i="25"/>
  <c r="B127" i="25"/>
  <c r="C127" i="25" s="1"/>
  <c r="V126" i="25"/>
  <c r="U126" i="25"/>
  <c r="T126" i="25"/>
  <c r="S126" i="25"/>
  <c r="BP126" i="25" s="1"/>
  <c r="Q126" i="25"/>
  <c r="P126" i="25"/>
  <c r="O126" i="25"/>
  <c r="N126" i="25"/>
  <c r="B126" i="25"/>
  <c r="C126" i="25" s="1"/>
  <c r="V125" i="25"/>
  <c r="U125" i="25"/>
  <c r="T125" i="25"/>
  <c r="S125" i="25"/>
  <c r="BP125" i="25" s="1"/>
  <c r="AJ125" i="25"/>
  <c r="C123" i="26" s="1"/>
  <c r="Q125" i="25"/>
  <c r="P125" i="25"/>
  <c r="O125" i="25"/>
  <c r="N125" i="25"/>
  <c r="B125" i="25"/>
  <c r="C125" i="25" s="1"/>
  <c r="V124" i="25"/>
  <c r="U124" i="25"/>
  <c r="T124" i="25"/>
  <c r="S124" i="25"/>
  <c r="BP124" i="25" s="1"/>
  <c r="AJ124" i="25"/>
  <c r="C122" i="26" s="1"/>
  <c r="Q124" i="25"/>
  <c r="AI124" i="25" s="1"/>
  <c r="P124" i="25"/>
  <c r="O124" i="25"/>
  <c r="N124" i="25"/>
  <c r="B124" i="25"/>
  <c r="C124" i="25" s="1"/>
  <c r="V123" i="25"/>
  <c r="U123" i="25"/>
  <c r="T123" i="25"/>
  <c r="S123" i="25"/>
  <c r="BP123" i="25" s="1"/>
  <c r="AJ123" i="25"/>
  <c r="C121" i="26" s="1"/>
  <c r="Q123" i="25"/>
  <c r="P123" i="25"/>
  <c r="O123" i="25"/>
  <c r="N123" i="25"/>
  <c r="B123" i="25"/>
  <c r="C123" i="25" s="1"/>
  <c r="V122" i="25"/>
  <c r="U122" i="25"/>
  <c r="AR122" i="25" s="1"/>
  <c r="T122" i="25"/>
  <c r="S122" i="25"/>
  <c r="BP122" i="25" s="1"/>
  <c r="Q122" i="25"/>
  <c r="P122" i="25"/>
  <c r="O122" i="25"/>
  <c r="N122" i="25"/>
  <c r="B122" i="25"/>
  <c r="C122" i="25" s="1"/>
  <c r="V121" i="25"/>
  <c r="U121" i="25"/>
  <c r="T121" i="25"/>
  <c r="S121" i="25"/>
  <c r="BP121" i="25" s="1"/>
  <c r="AJ121" i="25"/>
  <c r="C119" i="26" s="1"/>
  <c r="Q121" i="25"/>
  <c r="P121" i="25"/>
  <c r="O121" i="25"/>
  <c r="N121" i="25"/>
  <c r="B121" i="25"/>
  <c r="C121" i="25" s="1"/>
  <c r="V120" i="25"/>
  <c r="U120" i="25"/>
  <c r="T120" i="25"/>
  <c r="S120" i="25"/>
  <c r="BP120" i="25" s="1"/>
  <c r="AJ120" i="25"/>
  <c r="C118" i="26" s="1"/>
  <c r="Q120" i="25"/>
  <c r="P120" i="25"/>
  <c r="O120" i="25"/>
  <c r="N120" i="25"/>
  <c r="B120" i="25"/>
  <c r="C120" i="25" s="1"/>
  <c r="V119" i="25"/>
  <c r="U119" i="25"/>
  <c r="AR119" i="25" s="1"/>
  <c r="T119" i="25"/>
  <c r="S119" i="25"/>
  <c r="BP119" i="25" s="1"/>
  <c r="AJ119" i="25"/>
  <c r="C117" i="26" s="1"/>
  <c r="Q119" i="25"/>
  <c r="P119" i="25"/>
  <c r="O119" i="25"/>
  <c r="N119" i="25"/>
  <c r="B119" i="25"/>
  <c r="C119" i="25" s="1"/>
  <c r="V118" i="25"/>
  <c r="U118" i="25"/>
  <c r="T118" i="25"/>
  <c r="S118" i="25"/>
  <c r="BP118" i="25" s="1"/>
  <c r="Q118" i="25"/>
  <c r="P118" i="25"/>
  <c r="O118" i="25"/>
  <c r="N118" i="25"/>
  <c r="B118" i="25"/>
  <c r="C118" i="25" s="1"/>
  <c r="V117" i="25"/>
  <c r="U117" i="25"/>
  <c r="T117" i="25"/>
  <c r="S117" i="25"/>
  <c r="BP117" i="25" s="1"/>
  <c r="AJ117" i="25"/>
  <c r="C115" i="26" s="1"/>
  <c r="Q117" i="25"/>
  <c r="P117" i="25"/>
  <c r="O117" i="25"/>
  <c r="N117" i="25"/>
  <c r="B117" i="25"/>
  <c r="C117" i="25" s="1"/>
  <c r="V116" i="25"/>
  <c r="U116" i="25"/>
  <c r="T116" i="25"/>
  <c r="S116" i="25"/>
  <c r="BP116" i="25" s="1"/>
  <c r="AJ116" i="25"/>
  <c r="C114" i="26" s="1"/>
  <c r="Q116" i="25"/>
  <c r="P116" i="25"/>
  <c r="O116" i="25"/>
  <c r="N116" i="25"/>
  <c r="B116" i="25"/>
  <c r="C116" i="25" s="1"/>
  <c r="V115" i="25"/>
  <c r="U115" i="25"/>
  <c r="T115" i="25"/>
  <c r="S115" i="25"/>
  <c r="BP115" i="25" s="1"/>
  <c r="AJ115" i="25"/>
  <c r="C113" i="26" s="1"/>
  <c r="Q115" i="25"/>
  <c r="AI115" i="25" s="1"/>
  <c r="P115" i="25"/>
  <c r="O115" i="25"/>
  <c r="N115" i="25"/>
  <c r="B115" i="25"/>
  <c r="C115" i="25" s="1"/>
  <c r="V114" i="25"/>
  <c r="U114" i="25"/>
  <c r="AR114" i="25" s="1"/>
  <c r="T114" i="25"/>
  <c r="S114" i="25"/>
  <c r="BP114" i="25" s="1"/>
  <c r="Q114" i="25"/>
  <c r="P114" i="25"/>
  <c r="O114" i="25"/>
  <c r="N114" i="25"/>
  <c r="B114" i="25"/>
  <c r="C114" i="25" s="1"/>
  <c r="V113" i="25"/>
  <c r="U113" i="25"/>
  <c r="T113" i="25"/>
  <c r="S113" i="25"/>
  <c r="BP113" i="25" s="1"/>
  <c r="AJ113" i="25"/>
  <c r="C111" i="26" s="1"/>
  <c r="Q113" i="25"/>
  <c r="P113" i="25"/>
  <c r="O113" i="25"/>
  <c r="N113" i="25"/>
  <c r="B113" i="25"/>
  <c r="C113" i="25" s="1"/>
  <c r="V112" i="25"/>
  <c r="U112" i="25"/>
  <c r="T112" i="25"/>
  <c r="S112" i="25"/>
  <c r="BP112" i="25" s="1"/>
  <c r="AJ112" i="25"/>
  <c r="C110" i="26" s="1"/>
  <c r="Q112" i="25"/>
  <c r="P112" i="25"/>
  <c r="O112" i="25"/>
  <c r="N112" i="25"/>
  <c r="B112" i="25"/>
  <c r="C112" i="25" s="1"/>
  <c r="V111" i="25"/>
  <c r="U111" i="25"/>
  <c r="T111" i="25"/>
  <c r="S111" i="25"/>
  <c r="BP111" i="25" s="1"/>
  <c r="AJ111" i="25"/>
  <c r="C109" i="26" s="1"/>
  <c r="Q111" i="25"/>
  <c r="P111" i="25"/>
  <c r="O111" i="25"/>
  <c r="N111" i="25"/>
  <c r="B111" i="25"/>
  <c r="C111" i="25" s="1"/>
  <c r="V110" i="25"/>
  <c r="U110" i="25"/>
  <c r="T110" i="25"/>
  <c r="S110" i="25"/>
  <c r="BP110" i="25" s="1"/>
  <c r="Q110" i="25"/>
  <c r="AI110" i="25" s="1"/>
  <c r="P110" i="25"/>
  <c r="O110" i="25"/>
  <c r="N110" i="25"/>
  <c r="B110" i="25"/>
  <c r="C110" i="25" s="1"/>
  <c r="V109" i="25"/>
  <c r="U109" i="25"/>
  <c r="T109" i="25"/>
  <c r="S109" i="25"/>
  <c r="BP109" i="25" s="1"/>
  <c r="AJ109" i="25"/>
  <c r="C107" i="26" s="1"/>
  <c r="Q109" i="25"/>
  <c r="P109" i="25"/>
  <c r="O109" i="25"/>
  <c r="N109" i="25"/>
  <c r="B109" i="25"/>
  <c r="C109" i="25" s="1"/>
  <c r="V108" i="25"/>
  <c r="U108" i="25"/>
  <c r="T108" i="25"/>
  <c r="S108" i="25"/>
  <c r="BP108" i="25" s="1"/>
  <c r="AJ108" i="25"/>
  <c r="C106" i="26" s="1"/>
  <c r="Q108" i="25"/>
  <c r="P108" i="25"/>
  <c r="O108" i="25"/>
  <c r="N108" i="25"/>
  <c r="B108" i="25"/>
  <c r="C108" i="25" s="1"/>
  <c r="V107" i="25"/>
  <c r="U107" i="25"/>
  <c r="T107" i="25"/>
  <c r="S107" i="25"/>
  <c r="BP107" i="25" s="1"/>
  <c r="AJ107" i="25"/>
  <c r="C105" i="26" s="1"/>
  <c r="Q107" i="25"/>
  <c r="P107" i="25"/>
  <c r="O107" i="25"/>
  <c r="N107" i="25"/>
  <c r="B107" i="25"/>
  <c r="C107" i="25" s="1"/>
  <c r="V106" i="25"/>
  <c r="U106" i="25"/>
  <c r="T106" i="25"/>
  <c r="S106" i="25"/>
  <c r="BP106" i="25" s="1"/>
  <c r="Q106" i="25"/>
  <c r="P106" i="25"/>
  <c r="O106" i="25"/>
  <c r="N106" i="25"/>
  <c r="B106" i="25"/>
  <c r="C106" i="25" s="1"/>
  <c r="V105" i="25"/>
  <c r="U105" i="25"/>
  <c r="T105" i="25"/>
  <c r="S105" i="25"/>
  <c r="BP105" i="25" s="1"/>
  <c r="AJ105" i="25"/>
  <c r="C103" i="26" s="1"/>
  <c r="Q105" i="25"/>
  <c r="P105" i="25"/>
  <c r="O105" i="25"/>
  <c r="N105" i="25"/>
  <c r="B105" i="25"/>
  <c r="C105" i="25" s="1"/>
  <c r="V104" i="25"/>
  <c r="U104" i="25"/>
  <c r="T104" i="25"/>
  <c r="S104" i="25"/>
  <c r="BP104" i="25" s="1"/>
  <c r="AJ104" i="25"/>
  <c r="C102" i="26" s="1"/>
  <c r="Q104" i="25"/>
  <c r="P104" i="25"/>
  <c r="O104" i="25"/>
  <c r="N104" i="25"/>
  <c r="B104" i="25"/>
  <c r="C104" i="25" s="1"/>
  <c r="V103" i="25"/>
  <c r="U103" i="25"/>
  <c r="T103" i="25"/>
  <c r="S103" i="25"/>
  <c r="BP103" i="25" s="1"/>
  <c r="AJ103" i="25"/>
  <c r="C101" i="26" s="1"/>
  <c r="Q103" i="25"/>
  <c r="P103" i="25"/>
  <c r="O103" i="25"/>
  <c r="N103" i="25"/>
  <c r="B103" i="25"/>
  <c r="C103" i="25" s="1"/>
  <c r="V102" i="25"/>
  <c r="U102" i="25"/>
  <c r="T102" i="25"/>
  <c r="S102" i="25"/>
  <c r="BP102" i="25" s="1"/>
  <c r="Q102" i="25"/>
  <c r="P102" i="25"/>
  <c r="O102" i="25"/>
  <c r="N102" i="25"/>
  <c r="B102" i="25"/>
  <c r="C102" i="25" s="1"/>
  <c r="V101" i="25"/>
  <c r="U101" i="25"/>
  <c r="T101" i="25"/>
  <c r="S101" i="25"/>
  <c r="BP101" i="25" s="1"/>
  <c r="AJ101" i="25"/>
  <c r="C99" i="26" s="1"/>
  <c r="Q101" i="25"/>
  <c r="AI101" i="25" s="1"/>
  <c r="P101" i="25"/>
  <c r="O101" i="25"/>
  <c r="N101" i="25"/>
  <c r="B101" i="25"/>
  <c r="C101" i="25" s="1"/>
  <c r="V100" i="25"/>
  <c r="U100" i="25"/>
  <c r="T100" i="25"/>
  <c r="S100" i="25"/>
  <c r="BP100" i="25" s="1"/>
  <c r="AJ100" i="25"/>
  <c r="C98" i="26" s="1"/>
  <c r="Q100" i="25"/>
  <c r="P100" i="25"/>
  <c r="O100" i="25"/>
  <c r="N100" i="25"/>
  <c r="B100" i="25"/>
  <c r="C100" i="25" s="1"/>
  <c r="V99" i="25"/>
  <c r="U99" i="25"/>
  <c r="T99" i="25"/>
  <c r="S99" i="25"/>
  <c r="BP99" i="25" s="1"/>
  <c r="AJ99" i="25"/>
  <c r="C97" i="26" s="1"/>
  <c r="Q99" i="25"/>
  <c r="P99" i="25"/>
  <c r="O99" i="25"/>
  <c r="N99" i="25"/>
  <c r="B99" i="25"/>
  <c r="C99" i="25" s="1"/>
  <c r="V98" i="25"/>
  <c r="U98" i="25"/>
  <c r="T98" i="25"/>
  <c r="S98" i="25"/>
  <c r="BP98" i="25" s="1"/>
  <c r="Q98" i="25"/>
  <c r="P98" i="25"/>
  <c r="O98" i="25"/>
  <c r="N98" i="25"/>
  <c r="B98" i="25"/>
  <c r="C98" i="25" s="1"/>
  <c r="V97" i="25"/>
  <c r="U97" i="25"/>
  <c r="T97" i="25"/>
  <c r="S97" i="25"/>
  <c r="BP97" i="25" s="1"/>
  <c r="AJ97" i="25"/>
  <c r="C95" i="26" s="1"/>
  <c r="Q97" i="25"/>
  <c r="P97" i="25"/>
  <c r="O97" i="25"/>
  <c r="N97" i="25"/>
  <c r="B97" i="25"/>
  <c r="C97" i="25" s="1"/>
  <c r="V96" i="25"/>
  <c r="U96" i="25"/>
  <c r="T96" i="25"/>
  <c r="S96" i="25"/>
  <c r="BP96" i="25" s="1"/>
  <c r="AJ96" i="25"/>
  <c r="C94" i="26" s="1"/>
  <c r="Q96" i="25"/>
  <c r="P96" i="25"/>
  <c r="O96" i="25"/>
  <c r="N96" i="25"/>
  <c r="B96" i="25"/>
  <c r="C96" i="25" s="1"/>
  <c r="V95" i="25"/>
  <c r="U95" i="25"/>
  <c r="T95" i="25"/>
  <c r="S95" i="25"/>
  <c r="BP95" i="25" s="1"/>
  <c r="AJ95" i="25"/>
  <c r="C93" i="26" s="1"/>
  <c r="Q95" i="25"/>
  <c r="P95" i="25"/>
  <c r="O95" i="25"/>
  <c r="N95" i="25"/>
  <c r="B95" i="25"/>
  <c r="C95" i="25" s="1"/>
  <c r="V94" i="25"/>
  <c r="U94" i="25"/>
  <c r="T94" i="25"/>
  <c r="S94" i="25"/>
  <c r="BP94" i="25" s="1"/>
  <c r="Q94" i="25"/>
  <c r="P94" i="25"/>
  <c r="O94" i="25"/>
  <c r="N94" i="25"/>
  <c r="B94" i="25"/>
  <c r="C94" i="25" s="1"/>
  <c r="V93" i="25"/>
  <c r="U93" i="25"/>
  <c r="T93" i="25"/>
  <c r="S93" i="25"/>
  <c r="BP93" i="25" s="1"/>
  <c r="AJ93" i="25"/>
  <c r="C91" i="26" s="1"/>
  <c r="Q93" i="25"/>
  <c r="P93" i="25"/>
  <c r="O93" i="25"/>
  <c r="N93" i="25"/>
  <c r="B93" i="25"/>
  <c r="C93" i="25" s="1"/>
  <c r="V92" i="25"/>
  <c r="U92" i="25"/>
  <c r="T92" i="25"/>
  <c r="S92" i="25"/>
  <c r="BP92" i="25" s="1"/>
  <c r="AJ92" i="25"/>
  <c r="C90" i="26" s="1"/>
  <c r="Q92" i="25"/>
  <c r="AI92" i="25" s="1"/>
  <c r="P92" i="25"/>
  <c r="O92" i="25"/>
  <c r="N92" i="25"/>
  <c r="B92" i="25"/>
  <c r="C92" i="25" s="1"/>
  <c r="V91" i="25"/>
  <c r="U91" i="25"/>
  <c r="T91" i="25"/>
  <c r="S91" i="25"/>
  <c r="BP91" i="25" s="1"/>
  <c r="AJ91" i="25"/>
  <c r="C89" i="26" s="1"/>
  <c r="Q91" i="25"/>
  <c r="P91" i="25"/>
  <c r="O91" i="25"/>
  <c r="N91" i="25"/>
  <c r="B91" i="25"/>
  <c r="C91" i="25" s="1"/>
  <c r="V90" i="25"/>
  <c r="U90" i="25"/>
  <c r="AR90" i="25" s="1"/>
  <c r="T90" i="25"/>
  <c r="S90" i="25"/>
  <c r="BP90" i="25" s="1"/>
  <c r="Q90" i="25"/>
  <c r="P90" i="25"/>
  <c r="O90" i="25"/>
  <c r="N90" i="25"/>
  <c r="B90" i="25"/>
  <c r="C90" i="25" s="1"/>
  <c r="V89" i="25"/>
  <c r="U89" i="25"/>
  <c r="T89" i="25"/>
  <c r="S89" i="25"/>
  <c r="BP89" i="25" s="1"/>
  <c r="AJ89" i="25"/>
  <c r="C87" i="26" s="1"/>
  <c r="Q89" i="25"/>
  <c r="P89" i="25"/>
  <c r="O89" i="25"/>
  <c r="N89" i="25"/>
  <c r="B89" i="25"/>
  <c r="C89" i="25" s="1"/>
  <c r="V88" i="25"/>
  <c r="U88" i="25"/>
  <c r="T88" i="25"/>
  <c r="S88" i="25"/>
  <c r="BP88" i="25" s="1"/>
  <c r="AJ88" i="25"/>
  <c r="C86" i="26" s="1"/>
  <c r="Q88" i="25"/>
  <c r="P88" i="25"/>
  <c r="O88" i="25"/>
  <c r="N88" i="25"/>
  <c r="B88" i="25"/>
  <c r="C88" i="25" s="1"/>
  <c r="V87" i="25"/>
  <c r="U87" i="25"/>
  <c r="T87" i="25"/>
  <c r="S87" i="25"/>
  <c r="BP87" i="25" s="1"/>
  <c r="AJ87" i="25"/>
  <c r="C85" i="26" s="1"/>
  <c r="Q87" i="25"/>
  <c r="P87" i="25"/>
  <c r="O87" i="25"/>
  <c r="N87" i="25"/>
  <c r="B87" i="25"/>
  <c r="C87" i="25" s="1"/>
  <c r="V86" i="25"/>
  <c r="U86" i="25"/>
  <c r="T86" i="25"/>
  <c r="S86" i="25"/>
  <c r="BP86" i="25" s="1"/>
  <c r="Q86" i="25"/>
  <c r="P86" i="25"/>
  <c r="O86" i="25"/>
  <c r="N86" i="25"/>
  <c r="B86" i="25"/>
  <c r="C86" i="25" s="1"/>
  <c r="V85" i="25"/>
  <c r="U85" i="25"/>
  <c r="T85" i="25"/>
  <c r="S85" i="25"/>
  <c r="BP85" i="25" s="1"/>
  <c r="AJ85" i="25"/>
  <c r="C83" i="26" s="1"/>
  <c r="Q85" i="25"/>
  <c r="P85" i="25"/>
  <c r="O85" i="25"/>
  <c r="N85" i="25"/>
  <c r="B85" i="25"/>
  <c r="C85" i="25" s="1"/>
  <c r="V84" i="25"/>
  <c r="U84" i="25"/>
  <c r="T84" i="25"/>
  <c r="S84" i="25"/>
  <c r="BP84" i="25" s="1"/>
  <c r="AJ84" i="25"/>
  <c r="C82" i="26" s="1"/>
  <c r="Q84" i="25"/>
  <c r="P84" i="25"/>
  <c r="O84" i="25"/>
  <c r="N84" i="25"/>
  <c r="B84" i="25"/>
  <c r="C84" i="25" s="1"/>
  <c r="V83" i="25"/>
  <c r="U83" i="25"/>
  <c r="AR83" i="25" s="1"/>
  <c r="T83" i="25"/>
  <c r="S83" i="25"/>
  <c r="BP83" i="25" s="1"/>
  <c r="AJ83" i="25"/>
  <c r="C81" i="26" s="1"/>
  <c r="Q83" i="25"/>
  <c r="AI83" i="25" s="1"/>
  <c r="P83" i="25"/>
  <c r="O83" i="25"/>
  <c r="N83" i="25"/>
  <c r="B83" i="25"/>
  <c r="C83" i="25" s="1"/>
  <c r="V82" i="25"/>
  <c r="U82" i="25"/>
  <c r="T82" i="25"/>
  <c r="S82" i="25"/>
  <c r="BP82" i="25" s="1"/>
  <c r="Q82" i="25"/>
  <c r="P82" i="25"/>
  <c r="O82" i="25"/>
  <c r="N82" i="25"/>
  <c r="B82" i="25"/>
  <c r="C82" i="25" s="1"/>
  <c r="V81" i="25"/>
  <c r="U81" i="25"/>
  <c r="T81" i="25"/>
  <c r="S81" i="25"/>
  <c r="BP81" i="25" s="1"/>
  <c r="AJ81" i="25"/>
  <c r="C79" i="26" s="1"/>
  <c r="Q81" i="25"/>
  <c r="P81" i="25"/>
  <c r="O81" i="25"/>
  <c r="N81" i="25"/>
  <c r="B81" i="25"/>
  <c r="C81" i="25" s="1"/>
  <c r="V80" i="25"/>
  <c r="U80" i="25"/>
  <c r="T80" i="25"/>
  <c r="S80" i="25"/>
  <c r="BP80" i="25" s="1"/>
  <c r="AJ80" i="25"/>
  <c r="C78" i="26" s="1"/>
  <c r="Q80" i="25"/>
  <c r="P80" i="25"/>
  <c r="O80" i="25"/>
  <c r="N80" i="25"/>
  <c r="B80" i="25"/>
  <c r="C80" i="25" s="1"/>
  <c r="V79" i="25"/>
  <c r="U79" i="25"/>
  <c r="T79" i="25"/>
  <c r="S79" i="25"/>
  <c r="BP79" i="25" s="1"/>
  <c r="AJ79" i="25"/>
  <c r="C77" i="26" s="1"/>
  <c r="Q79" i="25"/>
  <c r="P79" i="25"/>
  <c r="O79" i="25"/>
  <c r="N79" i="25"/>
  <c r="B79" i="25"/>
  <c r="C79" i="25" s="1"/>
  <c r="V78" i="25"/>
  <c r="U78" i="25"/>
  <c r="AR78" i="25" s="1"/>
  <c r="T78" i="25"/>
  <c r="S78" i="25"/>
  <c r="BP78" i="25" s="1"/>
  <c r="Q78" i="25"/>
  <c r="AI78" i="25" s="1"/>
  <c r="P78" i="25"/>
  <c r="O78" i="25"/>
  <c r="N78" i="25"/>
  <c r="B78" i="25"/>
  <c r="C78" i="25" s="1"/>
  <c r="V77" i="25"/>
  <c r="U77" i="25"/>
  <c r="T77" i="25"/>
  <c r="S77" i="25"/>
  <c r="BP77" i="25" s="1"/>
  <c r="AJ77" i="25"/>
  <c r="C75" i="26" s="1"/>
  <c r="Q77" i="25"/>
  <c r="P77" i="25"/>
  <c r="O77" i="25"/>
  <c r="N77" i="25"/>
  <c r="B77" i="25"/>
  <c r="C77" i="25" s="1"/>
  <c r="V76" i="25"/>
  <c r="U76" i="25"/>
  <c r="AR76" i="25" s="1"/>
  <c r="T76" i="25"/>
  <c r="S76" i="25"/>
  <c r="BP76" i="25" s="1"/>
  <c r="AJ76" i="25"/>
  <c r="C74" i="26" s="1"/>
  <c r="Q76" i="25"/>
  <c r="P76" i="25"/>
  <c r="O76" i="25"/>
  <c r="N76" i="25"/>
  <c r="B76" i="25"/>
  <c r="C76" i="25" s="1"/>
  <c r="V75" i="25"/>
  <c r="U75" i="25"/>
  <c r="T75" i="25"/>
  <c r="S75" i="25"/>
  <c r="BP75" i="25" s="1"/>
  <c r="AJ75" i="25"/>
  <c r="C73" i="26" s="1"/>
  <c r="Q75" i="25"/>
  <c r="P75" i="25"/>
  <c r="O75" i="25"/>
  <c r="N75" i="25"/>
  <c r="B75" i="25"/>
  <c r="C75" i="25" s="1"/>
  <c r="V74" i="25"/>
  <c r="U74" i="25"/>
  <c r="T74" i="25"/>
  <c r="S74" i="25"/>
  <c r="BP74" i="25" s="1"/>
  <c r="Q74" i="25"/>
  <c r="P74" i="25"/>
  <c r="O74" i="25"/>
  <c r="N74" i="25"/>
  <c r="B74" i="25"/>
  <c r="C74" i="25" s="1"/>
  <c r="V73" i="25"/>
  <c r="U73" i="25"/>
  <c r="T73" i="25"/>
  <c r="S73" i="25"/>
  <c r="BP73" i="25" s="1"/>
  <c r="AJ73" i="25"/>
  <c r="C71" i="26" s="1"/>
  <c r="Q73" i="25"/>
  <c r="P73" i="25"/>
  <c r="O73" i="25"/>
  <c r="N73" i="25"/>
  <c r="B73" i="25"/>
  <c r="C73" i="25" s="1"/>
  <c r="V72" i="25"/>
  <c r="U72" i="25"/>
  <c r="AR72" i="25" s="1"/>
  <c r="T72" i="25"/>
  <c r="S72" i="25"/>
  <c r="BP72" i="25" s="1"/>
  <c r="AJ72" i="25"/>
  <c r="C70" i="26" s="1"/>
  <c r="Q72" i="25"/>
  <c r="P72" i="25"/>
  <c r="O72" i="25"/>
  <c r="N72" i="25"/>
  <c r="B72" i="25"/>
  <c r="C72" i="25" s="1"/>
  <c r="V71" i="25"/>
  <c r="U71" i="25"/>
  <c r="T71" i="25"/>
  <c r="S71" i="25"/>
  <c r="BP71" i="25" s="1"/>
  <c r="AJ71" i="25"/>
  <c r="C69" i="26" s="1"/>
  <c r="Q71" i="25"/>
  <c r="P71" i="25"/>
  <c r="O71" i="25"/>
  <c r="N71" i="25"/>
  <c r="B71" i="25"/>
  <c r="C71" i="25" s="1"/>
  <c r="V70" i="25"/>
  <c r="U70" i="25"/>
  <c r="T70" i="25"/>
  <c r="S70" i="25"/>
  <c r="BP70" i="25" s="1"/>
  <c r="Q70" i="25"/>
  <c r="P70" i="25"/>
  <c r="O70" i="25"/>
  <c r="N70" i="25"/>
  <c r="B70" i="25"/>
  <c r="C70" i="25" s="1"/>
  <c r="V69" i="25"/>
  <c r="U69" i="25"/>
  <c r="T69" i="25"/>
  <c r="S69" i="25"/>
  <c r="BP69" i="25" s="1"/>
  <c r="AJ69" i="25"/>
  <c r="C67" i="26" s="1"/>
  <c r="Q69" i="25"/>
  <c r="AI69" i="25" s="1"/>
  <c r="P69" i="25"/>
  <c r="O69" i="25"/>
  <c r="N69" i="25"/>
  <c r="B69" i="25"/>
  <c r="C69" i="25" s="1"/>
  <c r="V68" i="25"/>
  <c r="U68" i="25"/>
  <c r="T68" i="25"/>
  <c r="S68" i="25"/>
  <c r="BP68" i="25" s="1"/>
  <c r="AJ68" i="25"/>
  <c r="C66" i="26" s="1"/>
  <c r="Q68" i="25"/>
  <c r="P68" i="25"/>
  <c r="O68" i="25"/>
  <c r="N68" i="25"/>
  <c r="B68" i="25"/>
  <c r="C68" i="25" s="1"/>
  <c r="V67" i="25"/>
  <c r="U67" i="25"/>
  <c r="AR67" i="25" s="1"/>
  <c r="T67" i="25"/>
  <c r="S67" i="25"/>
  <c r="BP67" i="25" s="1"/>
  <c r="AJ67" i="25"/>
  <c r="C65" i="26" s="1"/>
  <c r="Q67" i="25"/>
  <c r="P67" i="25"/>
  <c r="O67" i="25"/>
  <c r="N67" i="25"/>
  <c r="B67" i="25"/>
  <c r="C67" i="25" s="1"/>
  <c r="V66" i="25"/>
  <c r="U66" i="25"/>
  <c r="T66" i="25"/>
  <c r="S66" i="25"/>
  <c r="BP66" i="25" s="1"/>
  <c r="Q66" i="25"/>
  <c r="P66" i="25"/>
  <c r="O66" i="25"/>
  <c r="N66" i="25"/>
  <c r="B66" i="25"/>
  <c r="C66" i="25" s="1"/>
  <c r="V65" i="25"/>
  <c r="U65" i="25"/>
  <c r="T65" i="25"/>
  <c r="S65" i="25"/>
  <c r="BP65" i="25" s="1"/>
  <c r="AJ65" i="25"/>
  <c r="C63" i="26" s="1"/>
  <c r="Q65" i="25"/>
  <c r="P65" i="25"/>
  <c r="O65" i="25"/>
  <c r="N65" i="25"/>
  <c r="B65" i="25"/>
  <c r="C65" i="25" s="1"/>
  <c r="V64" i="25"/>
  <c r="U64" i="25"/>
  <c r="T64" i="25"/>
  <c r="S64" i="25"/>
  <c r="BP64" i="25" s="1"/>
  <c r="AJ64" i="25"/>
  <c r="C62" i="26" s="1"/>
  <c r="Q64" i="25"/>
  <c r="AI64" i="25" s="1"/>
  <c r="P64" i="25"/>
  <c r="O64" i="25"/>
  <c r="N64" i="25"/>
  <c r="B64" i="25"/>
  <c r="C64" i="25" s="1"/>
  <c r="V63" i="25"/>
  <c r="U63" i="25"/>
  <c r="T63" i="25"/>
  <c r="S63" i="25"/>
  <c r="BP63" i="25" s="1"/>
  <c r="AJ63" i="25"/>
  <c r="C61" i="26" s="1"/>
  <c r="Q63" i="25"/>
  <c r="P63" i="25"/>
  <c r="O63" i="25"/>
  <c r="N63" i="25"/>
  <c r="B63" i="25"/>
  <c r="C63" i="25" s="1"/>
  <c r="V62" i="25"/>
  <c r="U62" i="25"/>
  <c r="T62" i="25"/>
  <c r="S62" i="25"/>
  <c r="BP62" i="25" s="1"/>
  <c r="Q62" i="25"/>
  <c r="P62" i="25"/>
  <c r="O62" i="25"/>
  <c r="N62" i="25"/>
  <c r="B62" i="25"/>
  <c r="C62" i="25" s="1"/>
  <c r="V61" i="25"/>
  <c r="U61" i="25"/>
  <c r="T61" i="25"/>
  <c r="S61" i="25"/>
  <c r="BP61" i="25" s="1"/>
  <c r="AJ61" i="25"/>
  <c r="C59" i="26" s="1"/>
  <c r="Q61" i="25"/>
  <c r="P61" i="25"/>
  <c r="O61" i="25"/>
  <c r="N61" i="25"/>
  <c r="B61" i="25"/>
  <c r="C61" i="25" s="1"/>
  <c r="V60" i="25"/>
  <c r="U60" i="25"/>
  <c r="T60" i="25"/>
  <c r="S60" i="25"/>
  <c r="BP60" i="25" s="1"/>
  <c r="AJ60" i="25"/>
  <c r="C58" i="26" s="1"/>
  <c r="Q60" i="25"/>
  <c r="P60" i="25"/>
  <c r="O60" i="25"/>
  <c r="N60" i="25"/>
  <c r="B60" i="25"/>
  <c r="C60" i="25" s="1"/>
  <c r="V59" i="25"/>
  <c r="U59" i="25"/>
  <c r="T59" i="25"/>
  <c r="S59" i="25"/>
  <c r="BP59" i="25" s="1"/>
  <c r="AJ59" i="25"/>
  <c r="C57" i="26" s="1"/>
  <c r="Q59" i="25"/>
  <c r="P59" i="25"/>
  <c r="O59" i="25"/>
  <c r="N59" i="25"/>
  <c r="B59" i="25"/>
  <c r="C59" i="25" s="1"/>
  <c r="V58" i="25"/>
  <c r="U58" i="25"/>
  <c r="AR58" i="25" s="1"/>
  <c r="T58" i="25"/>
  <c r="S58" i="25"/>
  <c r="BP58" i="25" s="1"/>
  <c r="Q58" i="25"/>
  <c r="P58" i="25"/>
  <c r="O58" i="25"/>
  <c r="N58" i="25"/>
  <c r="B58" i="25"/>
  <c r="C58" i="25" s="1"/>
  <c r="V57" i="25"/>
  <c r="U57" i="25"/>
  <c r="T57" i="25"/>
  <c r="S57" i="25"/>
  <c r="BP57" i="25" s="1"/>
  <c r="AJ57" i="25"/>
  <c r="C55" i="26" s="1"/>
  <c r="Q57" i="25"/>
  <c r="P57" i="25"/>
  <c r="O57" i="25"/>
  <c r="N57" i="25"/>
  <c r="B57" i="25"/>
  <c r="C57" i="25" s="1"/>
  <c r="V56" i="25"/>
  <c r="U56" i="25"/>
  <c r="T56" i="25"/>
  <c r="S56" i="25"/>
  <c r="BP56" i="25" s="1"/>
  <c r="AJ56" i="25"/>
  <c r="C54" i="26" s="1"/>
  <c r="Q56" i="25"/>
  <c r="P56" i="25"/>
  <c r="O56" i="25"/>
  <c r="N56" i="25"/>
  <c r="B56" i="25"/>
  <c r="C56" i="25" s="1"/>
  <c r="V55" i="25"/>
  <c r="U55" i="25"/>
  <c r="T55" i="25"/>
  <c r="S55" i="25"/>
  <c r="BP55" i="25" s="1"/>
  <c r="AJ55" i="25"/>
  <c r="C53" i="26" s="1"/>
  <c r="Q55" i="25"/>
  <c r="P55" i="25"/>
  <c r="O55" i="25"/>
  <c r="N55" i="25"/>
  <c r="B55" i="25"/>
  <c r="C55" i="25" s="1"/>
  <c r="V54" i="25"/>
  <c r="U54" i="25"/>
  <c r="T54" i="25"/>
  <c r="S54" i="25"/>
  <c r="BP54" i="25" s="1"/>
  <c r="Q54" i="25"/>
  <c r="P54" i="25"/>
  <c r="O54" i="25"/>
  <c r="N54" i="25"/>
  <c r="B54" i="25"/>
  <c r="C54" i="25" s="1"/>
  <c r="V53" i="25"/>
  <c r="U53" i="25"/>
  <c r="T53" i="25"/>
  <c r="S53" i="25"/>
  <c r="BP53" i="25" s="1"/>
  <c r="AJ53" i="25"/>
  <c r="C51" i="26" s="1"/>
  <c r="Q53" i="25"/>
  <c r="P53" i="25"/>
  <c r="O53" i="25"/>
  <c r="N53" i="25"/>
  <c r="B53" i="25"/>
  <c r="C53" i="25" s="1"/>
  <c r="V52" i="25"/>
  <c r="U52" i="25"/>
  <c r="T52" i="25"/>
  <c r="S52" i="25"/>
  <c r="BP52" i="25" s="1"/>
  <c r="AJ52" i="25"/>
  <c r="C50" i="26" s="1"/>
  <c r="Q52" i="25"/>
  <c r="P52" i="25"/>
  <c r="O52" i="25"/>
  <c r="N52" i="25"/>
  <c r="B52" i="25"/>
  <c r="C52" i="25" s="1"/>
  <c r="V51" i="25"/>
  <c r="U51" i="25"/>
  <c r="AR51" i="25" s="1"/>
  <c r="T51" i="25"/>
  <c r="S51" i="25"/>
  <c r="BP51" i="25" s="1"/>
  <c r="AJ51" i="25"/>
  <c r="C49" i="26" s="1"/>
  <c r="Q51" i="25"/>
  <c r="AI51" i="25" s="1"/>
  <c r="P51" i="25"/>
  <c r="O51" i="25"/>
  <c r="N51" i="25"/>
  <c r="B51" i="25"/>
  <c r="C51" i="25" s="1"/>
  <c r="V50" i="25"/>
  <c r="U50" i="25"/>
  <c r="T50" i="25"/>
  <c r="S50" i="25"/>
  <c r="BP50" i="25" s="1"/>
  <c r="Q50" i="25"/>
  <c r="P50" i="25"/>
  <c r="O50" i="25"/>
  <c r="N50" i="25"/>
  <c r="B50" i="25"/>
  <c r="C50" i="25" s="1"/>
  <c r="V49" i="25"/>
  <c r="U49" i="25"/>
  <c r="T49" i="25"/>
  <c r="S49" i="25"/>
  <c r="BP49" i="25" s="1"/>
  <c r="AJ49" i="25"/>
  <c r="C47" i="26" s="1"/>
  <c r="Q49" i="25"/>
  <c r="P49" i="25"/>
  <c r="O49" i="25"/>
  <c r="N49" i="25"/>
  <c r="B49" i="25"/>
  <c r="C49" i="25" s="1"/>
  <c r="V48" i="25"/>
  <c r="U48" i="25"/>
  <c r="T48" i="25"/>
  <c r="S48" i="25"/>
  <c r="BP48" i="25" s="1"/>
  <c r="AJ48" i="25"/>
  <c r="C46" i="26" s="1"/>
  <c r="Q48" i="25"/>
  <c r="P48" i="25"/>
  <c r="O48" i="25"/>
  <c r="N48" i="25"/>
  <c r="B48" i="25"/>
  <c r="C48" i="25" s="1"/>
  <c r="V47" i="25"/>
  <c r="U47" i="25"/>
  <c r="T47" i="25"/>
  <c r="S47" i="25"/>
  <c r="BP47" i="25" s="1"/>
  <c r="AJ47" i="25"/>
  <c r="C45" i="26" s="1"/>
  <c r="Q47" i="25"/>
  <c r="P47" i="25"/>
  <c r="O47" i="25"/>
  <c r="N47" i="25"/>
  <c r="B47" i="25"/>
  <c r="C47" i="25" s="1"/>
  <c r="V46" i="25"/>
  <c r="U46" i="25"/>
  <c r="AR46" i="25" s="1"/>
  <c r="T46" i="25"/>
  <c r="S46" i="25"/>
  <c r="BP46" i="25" s="1"/>
  <c r="Q46" i="25"/>
  <c r="AI46" i="25" s="1"/>
  <c r="P46" i="25"/>
  <c r="O46" i="25"/>
  <c r="N46" i="25"/>
  <c r="B46" i="25"/>
  <c r="C46" i="25" s="1"/>
  <c r="V45" i="25"/>
  <c r="U45" i="25"/>
  <c r="T45" i="25"/>
  <c r="S45" i="25"/>
  <c r="BP45" i="25" s="1"/>
  <c r="AJ45" i="25"/>
  <c r="C43" i="26" s="1"/>
  <c r="Q45" i="25"/>
  <c r="P45" i="25"/>
  <c r="O45" i="25"/>
  <c r="N45" i="25"/>
  <c r="B45" i="25"/>
  <c r="C45" i="25" s="1"/>
  <c r="V44" i="25"/>
  <c r="U44" i="25"/>
  <c r="AR44" i="25" s="1"/>
  <c r="T44" i="25"/>
  <c r="S44" i="25"/>
  <c r="BP44" i="25" s="1"/>
  <c r="AJ44" i="25"/>
  <c r="C42" i="26" s="1"/>
  <c r="Q44" i="25"/>
  <c r="P44" i="25"/>
  <c r="O44" i="25"/>
  <c r="N44" i="25"/>
  <c r="B44" i="25"/>
  <c r="C44" i="25" s="1"/>
  <c r="V43" i="25"/>
  <c r="U43" i="25"/>
  <c r="T43" i="25"/>
  <c r="S43" i="25"/>
  <c r="BP43" i="25" s="1"/>
  <c r="AJ43" i="25"/>
  <c r="C41" i="26" s="1"/>
  <c r="Q43" i="25"/>
  <c r="P43" i="25"/>
  <c r="O43" i="25"/>
  <c r="N43" i="25"/>
  <c r="B43" i="25"/>
  <c r="C43" i="25" s="1"/>
  <c r="V42" i="25"/>
  <c r="U42" i="25"/>
  <c r="T42" i="25"/>
  <c r="S42" i="25"/>
  <c r="BP42" i="25" s="1"/>
  <c r="Q42" i="25"/>
  <c r="P42" i="25"/>
  <c r="O42" i="25"/>
  <c r="N42" i="25"/>
  <c r="B42" i="25"/>
  <c r="C42" i="25" s="1"/>
  <c r="V41" i="25"/>
  <c r="U41" i="25"/>
  <c r="T41" i="25"/>
  <c r="S41" i="25"/>
  <c r="BP41" i="25" s="1"/>
  <c r="AJ41" i="25"/>
  <c r="C39" i="26" s="1"/>
  <c r="Q41" i="25"/>
  <c r="P41" i="25"/>
  <c r="O41" i="25"/>
  <c r="N41" i="25"/>
  <c r="B41" i="25"/>
  <c r="C41" i="25" s="1"/>
  <c r="V40" i="25"/>
  <c r="U40" i="25"/>
  <c r="AR40" i="25" s="1"/>
  <c r="T40" i="25"/>
  <c r="S40" i="25"/>
  <c r="BP40" i="25" s="1"/>
  <c r="AJ40" i="25"/>
  <c r="C38" i="26" s="1"/>
  <c r="Q40" i="25"/>
  <c r="AI40" i="25" s="1"/>
  <c r="P40" i="25"/>
  <c r="O40" i="25"/>
  <c r="N40" i="25"/>
  <c r="B40" i="25"/>
  <c r="C40" i="25" s="1"/>
  <c r="V39" i="25"/>
  <c r="U39" i="25"/>
  <c r="T39" i="25"/>
  <c r="S39" i="25"/>
  <c r="BP39" i="25" s="1"/>
  <c r="AJ39" i="25"/>
  <c r="C37" i="26" s="1"/>
  <c r="Q39" i="25"/>
  <c r="P39" i="25"/>
  <c r="O39" i="25"/>
  <c r="N39" i="25"/>
  <c r="B39" i="25"/>
  <c r="C39" i="25" s="1"/>
  <c r="V38" i="25"/>
  <c r="U38" i="25"/>
  <c r="T38" i="25"/>
  <c r="S38" i="25"/>
  <c r="BP38" i="25" s="1"/>
  <c r="Q38" i="25"/>
  <c r="P38" i="25"/>
  <c r="O38" i="25"/>
  <c r="N38" i="25"/>
  <c r="B38" i="25"/>
  <c r="C38" i="25" s="1"/>
  <c r="V37" i="25"/>
  <c r="U37" i="25"/>
  <c r="T37" i="25"/>
  <c r="S37" i="25"/>
  <c r="BP37" i="25" s="1"/>
  <c r="AJ37" i="25"/>
  <c r="C35" i="26" s="1"/>
  <c r="Q37" i="25"/>
  <c r="P37" i="25"/>
  <c r="O37" i="25"/>
  <c r="N37" i="25"/>
  <c r="B37" i="25"/>
  <c r="C37" i="25" s="1"/>
  <c r="V36" i="25"/>
  <c r="U36" i="25"/>
  <c r="T36" i="25"/>
  <c r="S36" i="25"/>
  <c r="BP36" i="25" s="1"/>
  <c r="AJ36" i="25"/>
  <c r="C34" i="26" s="1"/>
  <c r="Q36" i="25"/>
  <c r="P36" i="25"/>
  <c r="O36" i="25"/>
  <c r="N36" i="25"/>
  <c r="B36" i="25"/>
  <c r="C36" i="25" s="1"/>
  <c r="V35" i="25"/>
  <c r="U35" i="25"/>
  <c r="T35" i="25"/>
  <c r="S35" i="25"/>
  <c r="BP35" i="25" s="1"/>
  <c r="AJ35" i="25"/>
  <c r="C33" i="26" s="1"/>
  <c r="Q35" i="25"/>
  <c r="P35" i="25"/>
  <c r="O35" i="25"/>
  <c r="N35" i="25"/>
  <c r="B35" i="25"/>
  <c r="C35" i="25" s="1"/>
  <c r="V34" i="25"/>
  <c r="U34" i="25"/>
  <c r="AR34" i="25" s="1"/>
  <c r="T34" i="25"/>
  <c r="S34" i="25"/>
  <c r="BP34" i="25" s="1"/>
  <c r="Q34" i="25"/>
  <c r="P34" i="25"/>
  <c r="O34" i="25"/>
  <c r="N34" i="25"/>
  <c r="B34" i="25"/>
  <c r="C34" i="25" s="1"/>
  <c r="V33" i="25"/>
  <c r="U33" i="25"/>
  <c r="T33" i="25"/>
  <c r="S33" i="25"/>
  <c r="BP33" i="25" s="1"/>
  <c r="AJ33" i="25"/>
  <c r="C31" i="26" s="1"/>
  <c r="Q33" i="25"/>
  <c r="P33" i="25"/>
  <c r="O33" i="25"/>
  <c r="N33" i="25"/>
  <c r="B33" i="25"/>
  <c r="C33" i="25" s="1"/>
  <c r="V32" i="25"/>
  <c r="U32" i="25"/>
  <c r="T32" i="25"/>
  <c r="S32" i="25"/>
  <c r="BP32" i="25" s="1"/>
  <c r="AJ32" i="25"/>
  <c r="C30" i="26" s="1"/>
  <c r="Q32" i="25"/>
  <c r="P32" i="25"/>
  <c r="O32" i="25"/>
  <c r="N32" i="25"/>
  <c r="B32" i="25"/>
  <c r="C32" i="25" s="1"/>
  <c r="V31" i="25"/>
  <c r="U31" i="25"/>
  <c r="AR31" i="25" s="1"/>
  <c r="T31" i="25"/>
  <c r="S31" i="25"/>
  <c r="BP31" i="25" s="1"/>
  <c r="AJ31" i="25"/>
  <c r="C29" i="26" s="1"/>
  <c r="Q31" i="25"/>
  <c r="AI31" i="25" s="1"/>
  <c r="P31" i="25"/>
  <c r="O31" i="25"/>
  <c r="N31" i="25"/>
  <c r="B31" i="25"/>
  <c r="C31" i="25" s="1"/>
  <c r="V30" i="25"/>
  <c r="U30" i="25"/>
  <c r="T30" i="25"/>
  <c r="S30" i="25"/>
  <c r="BP30" i="25" s="1"/>
  <c r="Q30" i="25"/>
  <c r="P30" i="25"/>
  <c r="O30" i="25"/>
  <c r="N30" i="25"/>
  <c r="B30" i="25"/>
  <c r="C30" i="25" s="1"/>
  <c r="V29" i="25"/>
  <c r="U29" i="25"/>
  <c r="T29" i="25"/>
  <c r="S29" i="25"/>
  <c r="BP29" i="25" s="1"/>
  <c r="AJ29" i="25"/>
  <c r="C27" i="26" s="1"/>
  <c r="Q29" i="25"/>
  <c r="P29" i="25"/>
  <c r="O29" i="25"/>
  <c r="N29" i="25"/>
  <c r="B29" i="25"/>
  <c r="C29" i="25" s="1"/>
  <c r="V28" i="25"/>
  <c r="U28" i="25"/>
  <c r="AR28" i="25" s="1"/>
  <c r="T28" i="25"/>
  <c r="S28" i="25"/>
  <c r="BP28" i="25" s="1"/>
  <c r="AJ28" i="25"/>
  <c r="C26" i="26" s="1"/>
  <c r="Q28" i="25"/>
  <c r="AI28" i="25" s="1"/>
  <c r="P28" i="25"/>
  <c r="O28" i="25"/>
  <c r="N28" i="25"/>
  <c r="B28" i="25"/>
  <c r="C28" i="25" s="1"/>
  <c r="V27" i="25"/>
  <c r="U27" i="25"/>
  <c r="T27" i="25"/>
  <c r="S27" i="25"/>
  <c r="BP27" i="25" s="1"/>
  <c r="AJ27" i="25"/>
  <c r="C25" i="26" s="1"/>
  <c r="Q27" i="25"/>
  <c r="P27" i="25"/>
  <c r="O27" i="25"/>
  <c r="N27" i="25"/>
  <c r="B27" i="25"/>
  <c r="C27" i="25" s="1"/>
  <c r="V26" i="25"/>
  <c r="U26" i="25"/>
  <c r="AR26" i="25" s="1"/>
  <c r="T26" i="25"/>
  <c r="S26" i="25"/>
  <c r="BP26" i="25" s="1"/>
  <c r="Q26" i="25"/>
  <c r="AI26" i="25" s="1"/>
  <c r="P26" i="25"/>
  <c r="O26" i="25"/>
  <c r="N26" i="25"/>
  <c r="B26" i="25"/>
  <c r="C26" i="25" s="1"/>
  <c r="V25" i="25"/>
  <c r="U25" i="25"/>
  <c r="T25" i="25"/>
  <c r="S25" i="25"/>
  <c r="BP25" i="25" s="1"/>
  <c r="AJ25" i="25"/>
  <c r="C23" i="26" s="1"/>
  <c r="Q25" i="25"/>
  <c r="AI25" i="25" s="1"/>
  <c r="P25" i="25"/>
  <c r="O25" i="25"/>
  <c r="N25" i="25"/>
  <c r="B25" i="25"/>
  <c r="C25" i="25" s="1"/>
  <c r="V24" i="25"/>
  <c r="U24" i="25"/>
  <c r="T24" i="25"/>
  <c r="S24" i="25"/>
  <c r="BP24" i="25" s="1"/>
  <c r="AJ24" i="25"/>
  <c r="C22" i="26" s="1"/>
  <c r="Q24" i="25"/>
  <c r="P24" i="25"/>
  <c r="O24" i="25"/>
  <c r="N24" i="25"/>
  <c r="B24" i="25"/>
  <c r="C24" i="25" s="1"/>
  <c r="V23" i="25"/>
  <c r="U23" i="25"/>
  <c r="AR23" i="25" s="1"/>
  <c r="T23" i="25"/>
  <c r="S23" i="25"/>
  <c r="BP23" i="25" s="1"/>
  <c r="AJ23" i="25"/>
  <c r="C21" i="26" s="1"/>
  <c r="Q23" i="25"/>
  <c r="P23" i="25"/>
  <c r="O23" i="25"/>
  <c r="N23" i="25"/>
  <c r="B23" i="25"/>
  <c r="C23" i="25" s="1"/>
  <c r="V22" i="25"/>
  <c r="U22" i="25"/>
  <c r="T22" i="25"/>
  <c r="S22" i="25"/>
  <c r="BP22" i="25" s="1"/>
  <c r="Q22" i="25"/>
  <c r="P22" i="25"/>
  <c r="O22" i="25"/>
  <c r="N22" i="25"/>
  <c r="B22" i="25"/>
  <c r="C22" i="25" s="1"/>
  <c r="V21" i="25"/>
  <c r="U21" i="25"/>
  <c r="T21" i="25"/>
  <c r="S21" i="25"/>
  <c r="BP21" i="25" s="1"/>
  <c r="AJ21" i="25"/>
  <c r="C19" i="26" s="1"/>
  <c r="Q21" i="25"/>
  <c r="P21" i="25"/>
  <c r="O21" i="25"/>
  <c r="N21" i="25"/>
  <c r="B21" i="25"/>
  <c r="C21" i="25" s="1"/>
  <c r="V20" i="25"/>
  <c r="U20" i="25"/>
  <c r="T20" i="25"/>
  <c r="S20" i="25"/>
  <c r="BP20" i="25" s="1"/>
  <c r="AJ20" i="25"/>
  <c r="C18" i="26" s="1"/>
  <c r="Q20" i="25"/>
  <c r="P20" i="25"/>
  <c r="O20" i="25"/>
  <c r="N20" i="25"/>
  <c r="B20" i="25"/>
  <c r="C20" i="25" s="1"/>
  <c r="V19" i="25"/>
  <c r="U19" i="25"/>
  <c r="T19" i="25"/>
  <c r="S19" i="25"/>
  <c r="BP19" i="25" s="1"/>
  <c r="AJ19" i="25"/>
  <c r="C17" i="26" s="1"/>
  <c r="Q19" i="25"/>
  <c r="AI19" i="25" s="1"/>
  <c r="P19" i="25"/>
  <c r="O19" i="25"/>
  <c r="N19" i="25"/>
  <c r="B19" i="25"/>
  <c r="C19" i="25" s="1"/>
  <c r="V18" i="25"/>
  <c r="U18" i="25"/>
  <c r="T18" i="25"/>
  <c r="S18" i="25"/>
  <c r="BP18" i="25" s="1"/>
  <c r="Q18" i="25"/>
  <c r="AI18" i="25" s="1"/>
  <c r="P18" i="25"/>
  <c r="O18" i="25"/>
  <c r="N18" i="25"/>
  <c r="B18" i="25"/>
  <c r="C18" i="25" s="1"/>
  <c r="V17" i="25"/>
  <c r="U17" i="25"/>
  <c r="T17" i="25"/>
  <c r="S17" i="25"/>
  <c r="BP17" i="25" s="1"/>
  <c r="AJ17" i="25"/>
  <c r="C15" i="26" s="1"/>
  <c r="Q17" i="25"/>
  <c r="AI17" i="25" s="1"/>
  <c r="P17" i="25"/>
  <c r="O17" i="25"/>
  <c r="N17" i="25"/>
  <c r="B17" i="25"/>
  <c r="C17" i="25" s="1"/>
  <c r="V16" i="25"/>
  <c r="U16" i="25"/>
  <c r="T16" i="25"/>
  <c r="S16" i="25"/>
  <c r="BP16" i="25" s="1"/>
  <c r="AJ16" i="25"/>
  <c r="Q16" i="25"/>
  <c r="P16" i="25"/>
  <c r="O16" i="25"/>
  <c r="N16" i="25"/>
  <c r="B16" i="25"/>
  <c r="C16" i="25" s="1"/>
  <c r="V15" i="25"/>
  <c r="U15" i="25"/>
  <c r="T15" i="25"/>
  <c r="S15" i="25"/>
  <c r="BP15" i="25" s="1"/>
  <c r="AJ15" i="25"/>
  <c r="C13" i="26" s="1"/>
  <c r="Q15" i="25"/>
  <c r="P15" i="25"/>
  <c r="O15" i="25"/>
  <c r="N15" i="25"/>
  <c r="B15" i="25"/>
  <c r="C15" i="25" s="1"/>
  <c r="V14" i="25"/>
  <c r="U14" i="25"/>
  <c r="AR14" i="25" s="1"/>
  <c r="T14" i="25"/>
  <c r="S14" i="25"/>
  <c r="BP14" i="25" s="1"/>
  <c r="Q14" i="25"/>
  <c r="AI14" i="25" s="1"/>
  <c r="P14" i="25"/>
  <c r="O14" i="25"/>
  <c r="N14" i="25"/>
  <c r="B14" i="25"/>
  <c r="C14" i="25" s="1"/>
  <c r="V13" i="25"/>
  <c r="U13" i="25"/>
  <c r="T13" i="25"/>
  <c r="S13" i="25"/>
  <c r="BP13" i="25" s="1"/>
  <c r="AJ13" i="25"/>
  <c r="C11" i="26" s="1"/>
  <c r="Q13" i="25"/>
  <c r="P13" i="25"/>
  <c r="O13" i="25"/>
  <c r="N13" i="25"/>
  <c r="B13" i="25"/>
  <c r="C13" i="25" s="1"/>
  <c r="V12" i="25"/>
  <c r="U12" i="25"/>
  <c r="AR12" i="25" s="1"/>
  <c r="T12" i="25"/>
  <c r="S12" i="25"/>
  <c r="BP12" i="25" s="1"/>
  <c r="AJ12" i="25"/>
  <c r="C10" i="26" s="1"/>
  <c r="Q12" i="25"/>
  <c r="P12" i="25"/>
  <c r="O12" i="25"/>
  <c r="N12" i="25"/>
  <c r="B12" i="25"/>
  <c r="C12" i="25" s="1"/>
  <c r="V11" i="25"/>
  <c r="U11" i="25"/>
  <c r="T11" i="25"/>
  <c r="S11" i="25"/>
  <c r="BP11" i="25" s="1"/>
  <c r="AJ11" i="25"/>
  <c r="C9" i="26" s="1"/>
  <c r="Q11" i="25"/>
  <c r="P11" i="25"/>
  <c r="O11" i="25"/>
  <c r="N11" i="25"/>
  <c r="B11" i="25"/>
  <c r="C11" i="25" s="1"/>
  <c r="V10" i="25"/>
  <c r="U10" i="25"/>
  <c r="T10" i="25"/>
  <c r="S10" i="25"/>
  <c r="BP10" i="25" s="1"/>
  <c r="Q10" i="25"/>
  <c r="P10" i="25"/>
  <c r="O10" i="25"/>
  <c r="N10" i="25"/>
  <c r="B10" i="25"/>
  <c r="C10" i="25" s="1"/>
  <c r="V9" i="25"/>
  <c r="U9" i="25"/>
  <c r="T9" i="25"/>
  <c r="S9" i="25"/>
  <c r="BP9" i="25" s="1"/>
  <c r="AJ9" i="25"/>
  <c r="C7" i="26" s="1"/>
  <c r="Q9" i="25"/>
  <c r="P9" i="25"/>
  <c r="O9" i="25"/>
  <c r="N9" i="25"/>
  <c r="B9" i="25"/>
  <c r="C9" i="25" s="1"/>
  <c r="V8" i="25"/>
  <c r="U8" i="25"/>
  <c r="T8" i="25"/>
  <c r="S8" i="25"/>
  <c r="BP8" i="25" s="1"/>
  <c r="AJ8" i="25"/>
  <c r="C6" i="26" s="1"/>
  <c r="Q8" i="25"/>
  <c r="P8" i="25"/>
  <c r="O8" i="25"/>
  <c r="N8" i="25"/>
  <c r="B8" i="25"/>
  <c r="C8" i="25" s="1"/>
  <c r="V7" i="25"/>
  <c r="U7" i="25"/>
  <c r="T7" i="25"/>
  <c r="S7" i="25"/>
  <c r="BP7" i="25" s="1"/>
  <c r="AJ7" i="25"/>
  <c r="C5" i="26" s="1"/>
  <c r="Q7" i="25"/>
  <c r="P7" i="25"/>
  <c r="O7" i="25"/>
  <c r="N7" i="25"/>
  <c r="B7" i="25"/>
  <c r="C7" i="25" s="1"/>
  <c r="V6" i="25"/>
  <c r="U6" i="25"/>
  <c r="T6" i="25"/>
  <c r="S6" i="25"/>
  <c r="BP6" i="25" s="1"/>
  <c r="Q6" i="25"/>
  <c r="P6" i="25"/>
  <c r="O6" i="25"/>
  <c r="N6" i="25"/>
  <c r="B6" i="25"/>
  <c r="C6" i="25" s="1"/>
  <c r="AM5" i="25"/>
  <c r="H3" i="26" s="1"/>
  <c r="AO5" i="25"/>
  <c r="G3" i="26" s="1"/>
  <c r="AN5" i="25"/>
  <c r="F3" i="26" s="1"/>
  <c r="V5" i="25"/>
  <c r="U5" i="25"/>
  <c r="T5" i="25"/>
  <c r="S5" i="25"/>
  <c r="Q5" i="25"/>
  <c r="P5" i="25"/>
  <c r="O5" i="25"/>
  <c r="N5" i="25"/>
  <c r="B5" i="25"/>
  <c r="C5" i="25" s="1"/>
  <c r="AO4" i="25"/>
  <c r="G2" i="26" s="1"/>
  <c r="V4" i="25"/>
  <c r="U4" i="25"/>
  <c r="T4" i="25"/>
  <c r="BR4" i="25" s="1"/>
  <c r="CC4" i="25" s="1"/>
  <c r="Q4" i="25"/>
  <c r="AI4" i="25" s="1"/>
  <c r="P4" i="25"/>
  <c r="O4" i="25"/>
  <c r="N4" i="25"/>
  <c r="B4" i="25"/>
  <c r="C4" i="25" s="1"/>
  <c r="M2" i="25"/>
  <c r="AI147" i="25" l="1"/>
  <c r="AR95" i="25"/>
  <c r="AR104" i="25"/>
  <c r="AR159" i="25"/>
  <c r="AI6" i="25"/>
  <c r="AI38" i="25"/>
  <c r="AI52" i="25"/>
  <c r="AI70" i="25"/>
  <c r="AR82" i="25"/>
  <c r="AI102" i="25"/>
  <c r="AI107" i="25"/>
  <c r="AR354" i="25"/>
  <c r="AI62" i="25"/>
  <c r="AI67" i="25"/>
  <c r="AI117" i="25"/>
  <c r="AI126" i="25"/>
  <c r="AI131" i="25"/>
  <c r="AI8" i="25"/>
  <c r="AI58" i="25"/>
  <c r="AI72" i="25"/>
  <c r="AI81" i="25"/>
  <c r="AI90" i="25"/>
  <c r="AI104" i="25"/>
  <c r="AI154" i="25"/>
  <c r="AI159" i="25"/>
  <c r="AI168" i="25"/>
  <c r="AI246" i="25"/>
  <c r="AR30" i="25"/>
  <c r="AR62" i="25"/>
  <c r="AI105" i="25"/>
  <c r="AI137" i="25"/>
  <c r="AR158" i="25"/>
  <c r="AR334" i="25"/>
  <c r="AR127" i="25"/>
  <c r="AR178" i="25"/>
  <c r="AI16" i="25"/>
  <c r="AI167" i="25"/>
  <c r="AI63" i="25"/>
  <c r="AI127" i="25"/>
  <c r="AI128" i="25"/>
  <c r="AI160" i="25"/>
  <c r="AI178" i="25"/>
  <c r="AI183" i="25"/>
  <c r="AI215" i="25"/>
  <c r="AI279" i="25"/>
  <c r="AR22" i="25"/>
  <c r="AI24" i="25"/>
  <c r="AI42" i="25"/>
  <c r="AI47" i="25"/>
  <c r="AR54" i="25"/>
  <c r="AR63" i="25"/>
  <c r="BC63" i="25" s="1"/>
  <c r="AI74" i="25"/>
  <c r="AI79" i="25"/>
  <c r="AR86" i="25"/>
  <c r="AI88" i="25"/>
  <c r="AI97" i="25"/>
  <c r="AI106" i="25"/>
  <c r="AI111" i="25"/>
  <c r="AR118" i="25"/>
  <c r="AI120" i="25"/>
  <c r="AI138" i="25"/>
  <c r="AI143" i="25"/>
  <c r="AR150" i="25"/>
  <c r="AI152" i="25"/>
  <c r="AI161" i="25"/>
  <c r="AI184" i="25"/>
  <c r="AI207" i="25"/>
  <c r="AI236" i="25"/>
  <c r="AI239" i="25"/>
  <c r="AI271" i="25"/>
  <c r="AI294" i="25"/>
  <c r="AI297" i="25"/>
  <c r="AI318" i="25"/>
  <c r="AI321" i="25"/>
  <c r="AI330" i="25"/>
  <c r="AI336" i="25"/>
  <c r="AI342" i="25"/>
  <c r="AI11" i="25"/>
  <c r="AI20" i="25"/>
  <c r="AR27" i="25"/>
  <c r="AR36" i="25"/>
  <c r="AI75" i="25"/>
  <c r="AR91" i="25"/>
  <c r="BC91" i="25" s="1"/>
  <c r="AR100" i="25"/>
  <c r="AR109" i="25"/>
  <c r="BC109" i="25" s="1"/>
  <c r="AR155" i="25"/>
  <c r="AI166" i="25"/>
  <c r="AR187" i="25"/>
  <c r="AR293" i="25"/>
  <c r="AR296" i="25"/>
  <c r="AR305" i="25"/>
  <c r="BC305" i="25" s="1"/>
  <c r="AR308" i="25"/>
  <c r="AR311" i="25"/>
  <c r="AR317" i="25"/>
  <c r="AR320" i="25"/>
  <c r="AR329" i="25"/>
  <c r="AR332" i="25"/>
  <c r="AR335" i="25"/>
  <c r="AI39" i="25"/>
  <c r="AI48" i="25"/>
  <c r="AR55" i="25"/>
  <c r="BC55" i="25" s="1"/>
  <c r="AI57" i="25"/>
  <c r="AR110" i="25"/>
  <c r="AI130" i="25"/>
  <c r="AI135" i="25"/>
  <c r="AR142" i="25"/>
  <c r="AI144" i="25"/>
  <c r="AR174" i="25"/>
  <c r="AI199" i="25"/>
  <c r="AI21" i="25"/>
  <c r="AI76" i="25"/>
  <c r="AI85" i="25"/>
  <c r="AI94" i="25"/>
  <c r="AI99" i="25"/>
  <c r="AI108" i="25"/>
  <c r="AR115" i="25"/>
  <c r="AI140" i="25"/>
  <c r="AR147" i="25"/>
  <c r="AI149" i="25"/>
  <c r="AI163" i="25"/>
  <c r="AI181" i="25"/>
  <c r="AI190" i="25"/>
  <c r="AI266" i="25"/>
  <c r="AI5" i="25"/>
  <c r="AI13" i="25"/>
  <c r="AI22" i="25"/>
  <c r="AI27" i="25"/>
  <c r="AI36" i="25"/>
  <c r="AI45" i="25"/>
  <c r="AI54" i="25"/>
  <c r="AI59" i="25"/>
  <c r="AI68" i="25"/>
  <c r="AI77" i="25"/>
  <c r="AI86" i="25"/>
  <c r="AI123" i="25"/>
  <c r="AI141" i="25"/>
  <c r="AI150" i="25"/>
  <c r="AR171" i="25"/>
  <c r="AI173" i="25"/>
  <c r="AR180" i="25"/>
  <c r="AI182" i="25"/>
  <c r="AI187" i="25"/>
  <c r="AI203" i="25"/>
  <c r="AI235" i="25"/>
  <c r="AI258" i="25"/>
  <c r="AI267" i="25"/>
  <c r="AI290" i="25"/>
  <c r="AI338" i="25"/>
  <c r="AI341" i="25"/>
  <c r="AR39" i="25"/>
  <c r="AI41" i="25"/>
  <c r="AI55" i="25"/>
  <c r="AR190" i="25"/>
  <c r="AR35" i="25"/>
  <c r="AI37" i="25"/>
  <c r="AI60" i="25"/>
  <c r="AI156" i="25"/>
  <c r="AR181" i="25"/>
  <c r="AR186" i="25"/>
  <c r="AI188" i="25"/>
  <c r="AI192" i="25"/>
  <c r="AI218" i="25"/>
  <c r="AI221" i="25"/>
  <c r="AI224" i="25"/>
  <c r="AI227" i="25"/>
  <c r="AI250" i="25"/>
  <c r="AI253" i="25"/>
  <c r="AI256" i="25"/>
  <c r="AI282" i="25"/>
  <c r="AI285" i="25"/>
  <c r="AI288" i="25"/>
  <c r="AI291" i="25"/>
  <c r="AI300" i="25"/>
  <c r="AI303" i="25"/>
  <c r="AI315" i="25"/>
  <c r="AI324" i="25"/>
  <c r="AI327" i="25"/>
  <c r="AI10" i="25"/>
  <c r="AI15" i="25"/>
  <c r="AI33" i="25"/>
  <c r="AI56" i="25"/>
  <c r="AI65" i="25"/>
  <c r="AI129" i="25"/>
  <c r="AI170" i="25"/>
  <c r="AI175" i="25"/>
  <c r="AI198" i="25"/>
  <c r="AI201" i="25"/>
  <c r="AI204" i="25"/>
  <c r="AI230" i="25"/>
  <c r="AI233" i="25"/>
  <c r="AI262" i="25"/>
  <c r="AI265" i="25"/>
  <c r="AI268" i="25"/>
  <c r="AI306" i="25"/>
  <c r="AI309" i="25"/>
  <c r="AI312" i="25"/>
  <c r="AI333" i="25"/>
  <c r="AI29" i="25"/>
  <c r="AI43" i="25"/>
  <c r="AI61" i="25"/>
  <c r="AI84" i="25"/>
  <c r="AI93" i="25"/>
  <c r="AI116" i="25"/>
  <c r="AI125" i="25"/>
  <c r="AI134" i="25"/>
  <c r="AI139" i="25"/>
  <c r="AI148" i="25"/>
  <c r="AI157" i="25"/>
  <c r="AI171" i="25"/>
  <c r="AR173" i="25"/>
  <c r="AI180" i="25"/>
  <c r="AI210" i="25"/>
  <c r="AI213" i="25"/>
  <c r="AI216" i="25"/>
  <c r="AR229" i="25"/>
  <c r="AI242" i="25"/>
  <c r="AI245" i="25"/>
  <c r="AI248" i="25"/>
  <c r="AI251" i="25"/>
  <c r="AR261" i="25"/>
  <c r="AR267" i="25"/>
  <c r="BC267" i="25" s="1"/>
  <c r="AR270" i="25"/>
  <c r="AI274" i="25"/>
  <c r="AI277" i="25"/>
  <c r="AI346" i="25"/>
  <c r="AI349" i="25"/>
  <c r="AI352" i="25"/>
  <c r="AI7" i="25"/>
  <c r="AI34" i="25"/>
  <c r="AI66" i="25"/>
  <c r="AI71" i="25"/>
  <c r="AI80" i="25"/>
  <c r="AR87" i="25"/>
  <c r="AI89" i="25"/>
  <c r="AI98" i="25"/>
  <c r="AI103" i="25"/>
  <c r="AI112" i="25"/>
  <c r="AI121" i="25"/>
  <c r="AI153" i="25"/>
  <c r="AI176" i="25"/>
  <c r="AR183" i="25"/>
  <c r="AI185" i="25"/>
  <c r="AI193" i="25"/>
  <c r="AI196" i="25"/>
  <c r="AI222" i="25"/>
  <c r="AI225" i="25"/>
  <c r="AI228" i="25"/>
  <c r="AI231" i="25"/>
  <c r="AI254" i="25"/>
  <c r="AI257" i="25"/>
  <c r="AI260" i="25"/>
  <c r="AI263" i="25"/>
  <c r="AI286" i="25"/>
  <c r="AI289" i="25"/>
  <c r="AI292" i="25"/>
  <c r="AI295" i="25"/>
  <c r="AI298" i="25"/>
  <c r="AI301" i="25"/>
  <c r="AI304" i="25"/>
  <c r="AI307" i="25"/>
  <c r="AI316" i="25"/>
  <c r="AI319" i="25"/>
  <c r="AI325" i="25"/>
  <c r="AI328" i="25"/>
  <c r="AI331" i="25"/>
  <c r="AI337" i="25"/>
  <c r="AI340" i="25"/>
  <c r="AI12" i="25"/>
  <c r="AI30" i="25"/>
  <c r="AI35" i="25"/>
  <c r="AI44" i="25"/>
  <c r="AI53" i="25"/>
  <c r="AI158" i="25"/>
  <c r="AI172" i="25"/>
  <c r="AI202" i="25"/>
  <c r="AI205" i="25"/>
  <c r="AI208" i="25"/>
  <c r="AI211" i="25"/>
  <c r="AI234" i="25"/>
  <c r="AI237" i="25"/>
  <c r="AI240" i="25"/>
  <c r="AI243" i="25"/>
  <c r="AI269" i="25"/>
  <c r="AI272" i="25"/>
  <c r="AI275" i="25"/>
  <c r="AI49" i="25"/>
  <c r="AI95" i="25"/>
  <c r="AI113" i="25"/>
  <c r="AI122" i="25"/>
  <c r="AI145" i="25"/>
  <c r="AI177" i="25"/>
  <c r="AI186" i="25"/>
  <c r="AI191" i="25"/>
  <c r="AI214" i="25"/>
  <c r="AI217" i="25"/>
  <c r="AI220" i="25"/>
  <c r="AI249" i="25"/>
  <c r="AI252" i="25"/>
  <c r="AI255" i="25"/>
  <c r="AI278" i="25"/>
  <c r="AI281" i="25"/>
  <c r="AI284" i="25"/>
  <c r="AI287" i="25"/>
  <c r="AI299" i="25"/>
  <c r="AI344" i="25"/>
  <c r="AI350" i="25"/>
  <c r="AI353" i="25"/>
  <c r="AI91" i="25"/>
  <c r="AI100" i="25"/>
  <c r="AI109" i="25"/>
  <c r="AI118" i="25"/>
  <c r="AI132" i="25"/>
  <c r="AI155" i="25"/>
  <c r="AI164" i="25"/>
  <c r="AI194" i="25"/>
  <c r="AI197" i="25"/>
  <c r="AI200" i="25"/>
  <c r="AI226" i="25"/>
  <c r="AI229" i="25"/>
  <c r="AI232" i="25"/>
  <c r="AI261" i="25"/>
  <c r="AI264" i="25"/>
  <c r="AI293" i="25"/>
  <c r="AI296" i="25"/>
  <c r="AI302" i="25"/>
  <c r="AI305" i="25"/>
  <c r="AI308" i="25"/>
  <c r="AI311" i="25"/>
  <c r="AI314" i="25"/>
  <c r="AI317" i="25"/>
  <c r="AI320" i="25"/>
  <c r="AI323" i="25"/>
  <c r="AI326" i="25"/>
  <c r="AI329" i="25"/>
  <c r="AI332" i="25"/>
  <c r="AI335" i="25"/>
  <c r="AI9" i="25"/>
  <c r="AI23" i="25"/>
  <c r="AI32" i="25"/>
  <c r="AI50" i="25"/>
  <c r="AR71" i="25"/>
  <c r="BC71" i="25" s="1"/>
  <c r="AI73" i="25"/>
  <c r="AI82" i="25"/>
  <c r="AI87" i="25"/>
  <c r="AI96" i="25"/>
  <c r="AI114" i="25"/>
  <c r="AI119" i="25"/>
  <c r="AI146" i="25"/>
  <c r="AI169" i="25"/>
  <c r="AI206" i="25"/>
  <c r="AI209" i="25"/>
  <c r="AI212" i="25"/>
  <c r="AI238" i="25"/>
  <c r="AI241" i="25"/>
  <c r="AI244" i="25"/>
  <c r="AI247" i="25"/>
  <c r="AI270" i="25"/>
  <c r="AI273" i="25"/>
  <c r="AI276" i="25"/>
  <c r="AI348" i="25"/>
  <c r="AI351" i="25"/>
  <c r="AR172" i="25"/>
  <c r="AR123" i="25"/>
  <c r="BC123" i="25" s="1"/>
  <c r="AR146" i="25"/>
  <c r="AR232" i="25"/>
  <c r="BC232" i="25" s="1"/>
  <c r="AR124" i="25"/>
  <c r="AR70" i="25"/>
  <c r="AR43" i="25"/>
  <c r="AR52" i="25"/>
  <c r="AR75" i="25"/>
  <c r="AR148" i="25"/>
  <c r="BC148" i="25" s="1"/>
  <c r="AR21" i="25"/>
  <c r="AR85" i="25"/>
  <c r="BC85" i="25" s="1"/>
  <c r="AR99" i="25"/>
  <c r="AR117" i="25"/>
  <c r="AR141" i="25"/>
  <c r="AR197" i="25"/>
  <c r="AR200" i="25"/>
  <c r="AR235" i="25"/>
  <c r="BC235" i="25" s="1"/>
  <c r="AR264" i="25"/>
  <c r="AR92" i="25"/>
  <c r="BC92" i="25" s="1"/>
  <c r="AR94" i="25"/>
  <c r="AR53" i="25"/>
  <c r="AR108" i="25"/>
  <c r="AR149" i="25"/>
  <c r="AR205" i="25"/>
  <c r="AR208" i="25"/>
  <c r="BC208" i="25" s="1"/>
  <c r="AR211" i="25"/>
  <c r="AR214" i="25"/>
  <c r="AR237" i="25"/>
  <c r="AR240" i="25"/>
  <c r="AR243" i="25"/>
  <c r="AR246" i="25"/>
  <c r="AR269" i="25"/>
  <c r="AR272" i="25"/>
  <c r="BC272" i="25" s="1"/>
  <c r="AR275" i="25"/>
  <c r="AR278" i="25"/>
  <c r="BC278" i="25" s="1"/>
  <c r="AR347" i="25"/>
  <c r="AR350" i="25"/>
  <c r="AR8" i="25"/>
  <c r="AR59" i="25"/>
  <c r="AR164" i="25"/>
  <c r="AR203" i="25"/>
  <c r="BC203" i="25" s="1"/>
  <c r="AR206" i="25"/>
  <c r="AR238" i="25"/>
  <c r="BC238" i="25" s="1"/>
  <c r="AR341" i="25"/>
  <c r="C14" i="26"/>
  <c r="AR38" i="25"/>
  <c r="AR166" i="25"/>
  <c r="AR11" i="25"/>
  <c r="AR113" i="25"/>
  <c r="AR68" i="25"/>
  <c r="AR132" i="25"/>
  <c r="AR339" i="25"/>
  <c r="AR20" i="25"/>
  <c r="BO88" i="25"/>
  <c r="BZ88" i="25" s="1"/>
  <c r="F86" i="27" s="1"/>
  <c r="BN88" i="25"/>
  <c r="BO175" i="25"/>
  <c r="BZ175" i="25" s="1"/>
  <c r="F173" i="27" s="1"/>
  <c r="BN175" i="25"/>
  <c r="BN262" i="25"/>
  <c r="BO262" i="25"/>
  <c r="BO271" i="25"/>
  <c r="BN271" i="25"/>
  <c r="BO294" i="25"/>
  <c r="BZ294" i="25" s="1"/>
  <c r="F292" i="27" s="1"/>
  <c r="BN294" i="25"/>
  <c r="BO297" i="25"/>
  <c r="BZ297" i="25" s="1"/>
  <c r="F295" i="27" s="1"/>
  <c r="BN297" i="25"/>
  <c r="BO306" i="25"/>
  <c r="BN306" i="25"/>
  <c r="BO309" i="25"/>
  <c r="BN309" i="25"/>
  <c r="BO312" i="25"/>
  <c r="BZ312" i="25" s="1"/>
  <c r="F310" i="27" s="1"/>
  <c r="BN312" i="25"/>
  <c r="BO321" i="25"/>
  <c r="BZ321" i="25" s="1"/>
  <c r="F319" i="27" s="1"/>
  <c r="BN321" i="25"/>
  <c r="BO330" i="25"/>
  <c r="BZ330" i="25" s="1"/>
  <c r="F328" i="27" s="1"/>
  <c r="BN330" i="25"/>
  <c r="BN333" i="25"/>
  <c r="BO333" i="25"/>
  <c r="BO336" i="25"/>
  <c r="BZ336" i="25" s="1"/>
  <c r="F334" i="27" s="1"/>
  <c r="BN336" i="25"/>
  <c r="BO342" i="25"/>
  <c r="BZ342" i="25" s="1"/>
  <c r="F340" i="27" s="1"/>
  <c r="BN342" i="25"/>
  <c r="BO65" i="25"/>
  <c r="BN65" i="25"/>
  <c r="BO106" i="25"/>
  <c r="BN106" i="25"/>
  <c r="BO120" i="25"/>
  <c r="BN120" i="25"/>
  <c r="BO138" i="25"/>
  <c r="BZ138" i="25" s="1"/>
  <c r="F136" i="27" s="1"/>
  <c r="BN138" i="25"/>
  <c r="BO268" i="25"/>
  <c r="BZ268" i="25" s="1"/>
  <c r="F266" i="27" s="1"/>
  <c r="BN268" i="25"/>
  <c r="AR5" i="25"/>
  <c r="BN6" i="25"/>
  <c r="BO6" i="25"/>
  <c r="BO11" i="25"/>
  <c r="BN11" i="25"/>
  <c r="AR17" i="25"/>
  <c r="BO20" i="25"/>
  <c r="BZ20" i="25" s="1"/>
  <c r="F18" i="27" s="1"/>
  <c r="BN20" i="25"/>
  <c r="BN29" i="25"/>
  <c r="BO29" i="25"/>
  <c r="BZ29" i="25" s="1"/>
  <c r="F27" i="27" s="1"/>
  <c r="BN38" i="25"/>
  <c r="BO38" i="25"/>
  <c r="BO43" i="25"/>
  <c r="BZ43" i="25" s="1"/>
  <c r="F41" i="27" s="1"/>
  <c r="BN43" i="25"/>
  <c r="AR49" i="25"/>
  <c r="BC49" i="25" s="1"/>
  <c r="BO52" i="25"/>
  <c r="BN52" i="25"/>
  <c r="BN61" i="25"/>
  <c r="BO61" i="25"/>
  <c r="BZ61" i="25" s="1"/>
  <c r="F59" i="27" s="1"/>
  <c r="BN70" i="25"/>
  <c r="BO70" i="25"/>
  <c r="BZ70" i="25" s="1"/>
  <c r="F68" i="27" s="1"/>
  <c r="BO75" i="25"/>
  <c r="BN75" i="25"/>
  <c r="AR81" i="25"/>
  <c r="BO84" i="25"/>
  <c r="BN84" i="25"/>
  <c r="BN93" i="25"/>
  <c r="BO93" i="25"/>
  <c r="BN102" i="25"/>
  <c r="BO102" i="25"/>
  <c r="BO107" i="25"/>
  <c r="BZ107" i="25" s="1"/>
  <c r="F105" i="27" s="1"/>
  <c r="BN107" i="25"/>
  <c r="BO116" i="25"/>
  <c r="BN116" i="25"/>
  <c r="BN125" i="25"/>
  <c r="BO125" i="25"/>
  <c r="BO134" i="25"/>
  <c r="BZ134" i="25" s="1"/>
  <c r="F132" i="27" s="1"/>
  <c r="BN134" i="25"/>
  <c r="AR136" i="25"/>
  <c r="BC136" i="25" s="1"/>
  <c r="BO139" i="25"/>
  <c r="BN139" i="25"/>
  <c r="AR145" i="25"/>
  <c r="BO148" i="25"/>
  <c r="BN148" i="25"/>
  <c r="BN157" i="25"/>
  <c r="BO157" i="25"/>
  <c r="BO166" i="25"/>
  <c r="BZ166" i="25" s="1"/>
  <c r="F164" i="27" s="1"/>
  <c r="BN166" i="25"/>
  <c r="AR168" i="25"/>
  <c r="BO171" i="25"/>
  <c r="BN171" i="25"/>
  <c r="AR177" i="25"/>
  <c r="BO180" i="25"/>
  <c r="BZ180" i="25" s="1"/>
  <c r="F178" i="27" s="1"/>
  <c r="BN180" i="25"/>
  <c r="AR182" i="25"/>
  <c r="BC182" i="25" s="1"/>
  <c r="BN189" i="25"/>
  <c r="BO189" i="25"/>
  <c r="AR191" i="25"/>
  <c r="AR194" i="25"/>
  <c r="BO210" i="25"/>
  <c r="BN210" i="25"/>
  <c r="BN213" i="25"/>
  <c r="BO213" i="25"/>
  <c r="BZ213" i="25" s="1"/>
  <c r="F211" i="27" s="1"/>
  <c r="BO216" i="25"/>
  <c r="BN216" i="25"/>
  <c r="AR217" i="25"/>
  <c r="BO219" i="25"/>
  <c r="BZ219" i="25" s="1"/>
  <c r="F217" i="27" s="1"/>
  <c r="BN219" i="25"/>
  <c r="AR220" i="25"/>
  <c r="AR223" i="25"/>
  <c r="AR226" i="25"/>
  <c r="BC226" i="25" s="1"/>
  <c r="BO242" i="25"/>
  <c r="BN242" i="25"/>
  <c r="BN245" i="25"/>
  <c r="BO245" i="25"/>
  <c r="BZ245" i="25" s="1"/>
  <c r="F243" i="27" s="1"/>
  <c r="BO248" i="25"/>
  <c r="BN248" i="25"/>
  <c r="AR249" i="25"/>
  <c r="BO251" i="25"/>
  <c r="BZ251" i="25" s="1"/>
  <c r="F249" i="27" s="1"/>
  <c r="BN251" i="25"/>
  <c r="AR252" i="25"/>
  <c r="AR255" i="25"/>
  <c r="AR258" i="25"/>
  <c r="BN274" i="25"/>
  <c r="BO274" i="25"/>
  <c r="BZ274" i="25" s="1"/>
  <c r="F272" i="27" s="1"/>
  <c r="BO277" i="25"/>
  <c r="BN277" i="25"/>
  <c r="BO280" i="25"/>
  <c r="BN280" i="25"/>
  <c r="AR281" i="25"/>
  <c r="BN283" i="25"/>
  <c r="BO283" i="25"/>
  <c r="AR284" i="25"/>
  <c r="BC284" i="25" s="1"/>
  <c r="AR287" i="25"/>
  <c r="AR290" i="25"/>
  <c r="AR299" i="25"/>
  <c r="AR302" i="25"/>
  <c r="AR314" i="25"/>
  <c r="AR323" i="25"/>
  <c r="AR326" i="25"/>
  <c r="AR338" i="25"/>
  <c r="AR344" i="25"/>
  <c r="BO346" i="25"/>
  <c r="BZ346" i="25" s="1"/>
  <c r="F344" i="27" s="1"/>
  <c r="BN346" i="25"/>
  <c r="BN349" i="25"/>
  <c r="BO349" i="25"/>
  <c r="BO352" i="25"/>
  <c r="BZ352" i="25" s="1"/>
  <c r="F350" i="27" s="1"/>
  <c r="BN352" i="25"/>
  <c r="AR353" i="25"/>
  <c r="BC353" i="25" s="1"/>
  <c r="BO10" i="25"/>
  <c r="BN10" i="25"/>
  <c r="BO74" i="25"/>
  <c r="BN74" i="25"/>
  <c r="BO79" i="25"/>
  <c r="BZ79" i="25" s="1"/>
  <c r="F77" i="27" s="1"/>
  <c r="BN79" i="25"/>
  <c r="BO143" i="25"/>
  <c r="BN143" i="25"/>
  <c r="BO7" i="25"/>
  <c r="BN7" i="25"/>
  <c r="AR13" i="25"/>
  <c r="BO16" i="25"/>
  <c r="BN16" i="25"/>
  <c r="AR18" i="25"/>
  <c r="BO25" i="25"/>
  <c r="BN25" i="25"/>
  <c r="BO34" i="25"/>
  <c r="BN34" i="25"/>
  <c r="BO39" i="25"/>
  <c r="BN39" i="25"/>
  <c r="AR45" i="25"/>
  <c r="BO48" i="25"/>
  <c r="BZ48" i="25" s="1"/>
  <c r="F46" i="27" s="1"/>
  <c r="BN48" i="25"/>
  <c r="AR50" i="25"/>
  <c r="BC50" i="25" s="1"/>
  <c r="BO57" i="25"/>
  <c r="BN57" i="25"/>
  <c r="BO66" i="25"/>
  <c r="BN66" i="25"/>
  <c r="BO71" i="25"/>
  <c r="BZ71" i="25" s="1"/>
  <c r="F69" i="27" s="1"/>
  <c r="BN71" i="25"/>
  <c r="AR77" i="25"/>
  <c r="BO80" i="25"/>
  <c r="BZ80" i="25" s="1"/>
  <c r="F78" i="27" s="1"/>
  <c r="BN80" i="25"/>
  <c r="BO89" i="25"/>
  <c r="BZ89" i="25" s="1"/>
  <c r="F87" i="27" s="1"/>
  <c r="BN89" i="25"/>
  <c r="BO98" i="25"/>
  <c r="BN98" i="25"/>
  <c r="BO103" i="25"/>
  <c r="BZ103" i="25" s="1"/>
  <c r="F101" i="27" s="1"/>
  <c r="BN103" i="25"/>
  <c r="BO112" i="25"/>
  <c r="BZ112" i="25" s="1"/>
  <c r="F110" i="27" s="1"/>
  <c r="BN112" i="25"/>
  <c r="BO121" i="25"/>
  <c r="BZ121" i="25" s="1"/>
  <c r="F119" i="27" s="1"/>
  <c r="BN121" i="25"/>
  <c r="BO130" i="25"/>
  <c r="BN130" i="25"/>
  <c r="BO135" i="25"/>
  <c r="BZ135" i="25" s="1"/>
  <c r="F133" i="27" s="1"/>
  <c r="BN135" i="25"/>
  <c r="BO144" i="25"/>
  <c r="BZ144" i="25" s="1"/>
  <c r="F142" i="27" s="1"/>
  <c r="BN144" i="25"/>
  <c r="BO153" i="25"/>
  <c r="BZ153" i="25" s="1"/>
  <c r="F151" i="27" s="1"/>
  <c r="BN153" i="25"/>
  <c r="BO162" i="25"/>
  <c r="BN162" i="25"/>
  <c r="BO167" i="25"/>
  <c r="BN167" i="25"/>
  <c r="BO176" i="25"/>
  <c r="BZ176" i="25" s="1"/>
  <c r="F174" i="27" s="1"/>
  <c r="BN176" i="25"/>
  <c r="BO185" i="25"/>
  <c r="BN185" i="25"/>
  <c r="BO193" i="25"/>
  <c r="BN193" i="25"/>
  <c r="BO196" i="25"/>
  <c r="BZ196" i="25" s="1"/>
  <c r="F194" i="27" s="1"/>
  <c r="BN196" i="25"/>
  <c r="BO199" i="25"/>
  <c r="BZ199" i="25" s="1"/>
  <c r="F197" i="27" s="1"/>
  <c r="BN199" i="25"/>
  <c r="BO222" i="25"/>
  <c r="BZ222" i="25" s="1"/>
  <c r="F220" i="27" s="1"/>
  <c r="BN222" i="25"/>
  <c r="BO225" i="25"/>
  <c r="BN225" i="25"/>
  <c r="BO228" i="25"/>
  <c r="BZ228" i="25" s="1"/>
  <c r="F226" i="27" s="1"/>
  <c r="BN228" i="25"/>
  <c r="BO231" i="25"/>
  <c r="BZ231" i="25" s="1"/>
  <c r="F229" i="27" s="1"/>
  <c r="BN231" i="25"/>
  <c r="BO254" i="25"/>
  <c r="BZ254" i="25" s="1"/>
  <c r="F252" i="27" s="1"/>
  <c r="BN254" i="25"/>
  <c r="BO257" i="25"/>
  <c r="BN257" i="25"/>
  <c r="BO260" i="25"/>
  <c r="BZ260" i="25" s="1"/>
  <c r="F258" i="27" s="1"/>
  <c r="BN260" i="25"/>
  <c r="BO263" i="25"/>
  <c r="BZ263" i="25" s="1"/>
  <c r="F261" i="27" s="1"/>
  <c r="BN263" i="25"/>
  <c r="BN286" i="25"/>
  <c r="BO286" i="25"/>
  <c r="BO289" i="25"/>
  <c r="BN289" i="25"/>
  <c r="BO292" i="25"/>
  <c r="BZ292" i="25" s="1"/>
  <c r="F290" i="27" s="1"/>
  <c r="BN292" i="25"/>
  <c r="BO295" i="25"/>
  <c r="BZ295" i="25" s="1"/>
  <c r="F293" i="27" s="1"/>
  <c r="BN295" i="25"/>
  <c r="BO298" i="25"/>
  <c r="BZ298" i="25" s="1"/>
  <c r="F296" i="27" s="1"/>
  <c r="BN298" i="25"/>
  <c r="BN301" i="25"/>
  <c r="BO301" i="25"/>
  <c r="BZ301" i="25" s="1"/>
  <c r="F299" i="27" s="1"/>
  <c r="BO304" i="25"/>
  <c r="BZ304" i="25" s="1"/>
  <c r="F302" i="27" s="1"/>
  <c r="BN304" i="25"/>
  <c r="BO307" i="25"/>
  <c r="BZ307" i="25" s="1"/>
  <c r="F305" i="27" s="1"/>
  <c r="BN307" i="25"/>
  <c r="BO316" i="25"/>
  <c r="BZ316" i="25" s="1"/>
  <c r="F314" i="27" s="1"/>
  <c r="BN316" i="25"/>
  <c r="BO319" i="25"/>
  <c r="BN319" i="25"/>
  <c r="BN325" i="25"/>
  <c r="BO325" i="25"/>
  <c r="BO328" i="25"/>
  <c r="BZ328" i="25" s="1"/>
  <c r="F326" i="27" s="1"/>
  <c r="BN328" i="25"/>
  <c r="BO331" i="25"/>
  <c r="BZ331" i="25" s="1"/>
  <c r="F329" i="27" s="1"/>
  <c r="BN331" i="25"/>
  <c r="BN337" i="25"/>
  <c r="BO337" i="25"/>
  <c r="BZ337" i="25" s="1"/>
  <c r="F335" i="27" s="1"/>
  <c r="BN340" i="25"/>
  <c r="BO340" i="25"/>
  <c r="BO343" i="25"/>
  <c r="BZ343" i="25" s="1"/>
  <c r="F341" i="27" s="1"/>
  <c r="BN343" i="25"/>
  <c r="BO170" i="25"/>
  <c r="BZ170" i="25" s="1"/>
  <c r="F168" i="27" s="1"/>
  <c r="BN170" i="25"/>
  <c r="BO198" i="25"/>
  <c r="BN198" i="25"/>
  <c r="BO265" i="25"/>
  <c r="BZ265" i="25" s="1"/>
  <c r="F263" i="27" s="1"/>
  <c r="BN265" i="25"/>
  <c r="BO318" i="25"/>
  <c r="BZ318" i="25" s="1"/>
  <c r="F316" i="27" s="1"/>
  <c r="BN318" i="25"/>
  <c r="AR9" i="25"/>
  <c r="BC9" i="25" s="1"/>
  <c r="BO12" i="25"/>
  <c r="BN12" i="25"/>
  <c r="BO21" i="25"/>
  <c r="BZ21" i="25" s="1"/>
  <c r="F19" i="27" s="1"/>
  <c r="BN21" i="25"/>
  <c r="BN30" i="25"/>
  <c r="BO30" i="25"/>
  <c r="BZ30" i="25" s="1"/>
  <c r="F28" i="27" s="1"/>
  <c r="AR32" i="25"/>
  <c r="BO35" i="25"/>
  <c r="BZ35" i="25" s="1"/>
  <c r="F33" i="27" s="1"/>
  <c r="BN35" i="25"/>
  <c r="AR41" i="25"/>
  <c r="BO44" i="25"/>
  <c r="BZ44" i="25" s="1"/>
  <c r="F42" i="27" s="1"/>
  <c r="BN44" i="25"/>
  <c r="BO53" i="25"/>
  <c r="BN53" i="25"/>
  <c r="BN62" i="25"/>
  <c r="BO62" i="25"/>
  <c r="BZ62" i="25" s="1"/>
  <c r="F60" i="27" s="1"/>
  <c r="AR64" i="25"/>
  <c r="BO67" i="25"/>
  <c r="BN67" i="25"/>
  <c r="AR73" i="25"/>
  <c r="BO76" i="25"/>
  <c r="BN76" i="25"/>
  <c r="BO85" i="25"/>
  <c r="BN85" i="25"/>
  <c r="BN94" i="25"/>
  <c r="BO94" i="25"/>
  <c r="AR96" i="25"/>
  <c r="BO99" i="25"/>
  <c r="BZ99" i="25" s="1"/>
  <c r="F97" i="27" s="1"/>
  <c r="BN99" i="25"/>
  <c r="AR105" i="25"/>
  <c r="BC105" i="25" s="1"/>
  <c r="BO108" i="25"/>
  <c r="BN108" i="25"/>
  <c r="BO117" i="25"/>
  <c r="BN117" i="25"/>
  <c r="BO126" i="25"/>
  <c r="BZ126" i="25" s="1"/>
  <c r="F124" i="27" s="1"/>
  <c r="BN126" i="25"/>
  <c r="AR128" i="25"/>
  <c r="BO131" i="25"/>
  <c r="BZ131" i="25" s="1"/>
  <c r="F129" i="27" s="1"/>
  <c r="BN131" i="25"/>
  <c r="AR137" i="25"/>
  <c r="BO140" i="25"/>
  <c r="BN140" i="25"/>
  <c r="BO149" i="25"/>
  <c r="BZ149" i="25" s="1"/>
  <c r="F147" i="27" s="1"/>
  <c r="BN149" i="25"/>
  <c r="BO158" i="25"/>
  <c r="BN158" i="25"/>
  <c r="AR160" i="25"/>
  <c r="BO163" i="25"/>
  <c r="BZ163" i="25" s="1"/>
  <c r="F161" i="27" s="1"/>
  <c r="BN163" i="25"/>
  <c r="AR169" i="25"/>
  <c r="BO172" i="25"/>
  <c r="BZ172" i="25" s="1"/>
  <c r="F170" i="27" s="1"/>
  <c r="BN172" i="25"/>
  <c r="BN181" i="25"/>
  <c r="BO181" i="25"/>
  <c r="BZ181" i="25" s="1"/>
  <c r="F179" i="27" s="1"/>
  <c r="BO190" i="25"/>
  <c r="BN190" i="25"/>
  <c r="BO202" i="25"/>
  <c r="BN202" i="25"/>
  <c r="BN205" i="25"/>
  <c r="BO205" i="25"/>
  <c r="BZ205" i="25" s="1"/>
  <c r="F203" i="27" s="1"/>
  <c r="BO208" i="25"/>
  <c r="BN208" i="25"/>
  <c r="AR209" i="25"/>
  <c r="BO211" i="25"/>
  <c r="BZ211" i="25" s="1"/>
  <c r="F209" i="27" s="1"/>
  <c r="BN211" i="25"/>
  <c r="AR212" i="25"/>
  <c r="AR215" i="25"/>
  <c r="AR218" i="25"/>
  <c r="BO234" i="25"/>
  <c r="BN234" i="25"/>
  <c r="BN237" i="25"/>
  <c r="BO237" i="25"/>
  <c r="BZ237" i="25" s="1"/>
  <c r="F235" i="27" s="1"/>
  <c r="BO240" i="25"/>
  <c r="BN240" i="25"/>
  <c r="AR241" i="25"/>
  <c r="BO243" i="25"/>
  <c r="BZ243" i="25" s="1"/>
  <c r="F241" i="27" s="1"/>
  <c r="BN243" i="25"/>
  <c r="AR244" i="25"/>
  <c r="BC244" i="25" s="1"/>
  <c r="AR247" i="25"/>
  <c r="AR250" i="25"/>
  <c r="BC250" i="25" s="1"/>
  <c r="BO266" i="25"/>
  <c r="BN266" i="25"/>
  <c r="BN269" i="25"/>
  <c r="BO269" i="25"/>
  <c r="BO272" i="25"/>
  <c r="BN272" i="25"/>
  <c r="AR273" i="25"/>
  <c r="BO275" i="25"/>
  <c r="BZ275" i="25" s="1"/>
  <c r="F273" i="27" s="1"/>
  <c r="BN275" i="25"/>
  <c r="AR276" i="25"/>
  <c r="AR279" i="25"/>
  <c r="AR282" i="25"/>
  <c r="BO310" i="25"/>
  <c r="BN310" i="25"/>
  <c r="BO313" i="25"/>
  <c r="BN313" i="25"/>
  <c r="BO322" i="25"/>
  <c r="BN322" i="25"/>
  <c r="BO334" i="25"/>
  <c r="BZ334" i="25" s="1"/>
  <c r="F332" i="27" s="1"/>
  <c r="BN334" i="25"/>
  <c r="BN347" i="25"/>
  <c r="BO347" i="25"/>
  <c r="BZ347" i="25" s="1"/>
  <c r="F345" i="27" s="1"/>
  <c r="AR348" i="25"/>
  <c r="AR351" i="25"/>
  <c r="BC351" i="25" s="1"/>
  <c r="BO24" i="25"/>
  <c r="BN24" i="25"/>
  <c r="BO33" i="25"/>
  <c r="BN33" i="25"/>
  <c r="BO42" i="25"/>
  <c r="BN42" i="25"/>
  <c r="BO47" i="25"/>
  <c r="BN47" i="25"/>
  <c r="BO111" i="25"/>
  <c r="BN111" i="25"/>
  <c r="BO129" i="25"/>
  <c r="BN129" i="25"/>
  <c r="BO152" i="25"/>
  <c r="BN152" i="25"/>
  <c r="BO204" i="25"/>
  <c r="BN204" i="25"/>
  <c r="BO4" i="25"/>
  <c r="BN4" i="25"/>
  <c r="BO8" i="25"/>
  <c r="BN8" i="25"/>
  <c r="AR10" i="25"/>
  <c r="BO17" i="25"/>
  <c r="BZ17" i="25" s="1"/>
  <c r="F15" i="27" s="1"/>
  <c r="BN17" i="25"/>
  <c r="AR19" i="25"/>
  <c r="BC19" i="25" s="1"/>
  <c r="BO26" i="25"/>
  <c r="BN26" i="25"/>
  <c r="BO31" i="25"/>
  <c r="BZ31" i="25" s="1"/>
  <c r="F29" i="27" s="1"/>
  <c r="BN31" i="25"/>
  <c r="AR37" i="25"/>
  <c r="BO40" i="25"/>
  <c r="BZ40" i="25" s="1"/>
  <c r="F38" i="27" s="1"/>
  <c r="BN40" i="25"/>
  <c r="AR42" i="25"/>
  <c r="BO49" i="25"/>
  <c r="BN49" i="25"/>
  <c r="BO58" i="25"/>
  <c r="BZ58" i="25" s="1"/>
  <c r="F56" i="27" s="1"/>
  <c r="BN58" i="25"/>
  <c r="AR60" i="25"/>
  <c r="BO63" i="25"/>
  <c r="BZ63" i="25" s="1"/>
  <c r="F61" i="27" s="1"/>
  <c r="BN63" i="25"/>
  <c r="AR69" i="25"/>
  <c r="BC69" i="25" s="1"/>
  <c r="BO72" i="25"/>
  <c r="BN72" i="25"/>
  <c r="AR74" i="25"/>
  <c r="BO81" i="25"/>
  <c r="BZ81" i="25" s="1"/>
  <c r="F79" i="27" s="1"/>
  <c r="BN81" i="25"/>
  <c r="BO90" i="25"/>
  <c r="BZ90" i="25" s="1"/>
  <c r="F88" i="27" s="1"/>
  <c r="BN90" i="25"/>
  <c r="BO95" i="25"/>
  <c r="BZ95" i="25" s="1"/>
  <c r="F93" i="27" s="1"/>
  <c r="BN95" i="25"/>
  <c r="AR101" i="25"/>
  <c r="BO104" i="25"/>
  <c r="BN104" i="25"/>
  <c r="AR106" i="25"/>
  <c r="BO113" i="25"/>
  <c r="BZ113" i="25" s="1"/>
  <c r="F111" i="27" s="1"/>
  <c r="BN113" i="25"/>
  <c r="BO122" i="25"/>
  <c r="BZ122" i="25" s="1"/>
  <c r="F120" i="27" s="1"/>
  <c r="BN122" i="25"/>
  <c r="BO127" i="25"/>
  <c r="BN127" i="25"/>
  <c r="AR133" i="25"/>
  <c r="BO136" i="25"/>
  <c r="BN136" i="25"/>
  <c r="AR138" i="25"/>
  <c r="BO145" i="25"/>
  <c r="BZ145" i="25" s="1"/>
  <c r="F143" i="27" s="1"/>
  <c r="BN145" i="25"/>
  <c r="BO154" i="25"/>
  <c r="BN154" i="25"/>
  <c r="AR156" i="25"/>
  <c r="BO159" i="25"/>
  <c r="BN159" i="25"/>
  <c r="AR165" i="25"/>
  <c r="BO168" i="25"/>
  <c r="BZ168" i="25" s="1"/>
  <c r="F166" i="27" s="1"/>
  <c r="BN168" i="25"/>
  <c r="AR170" i="25"/>
  <c r="BO177" i="25"/>
  <c r="BZ177" i="25" s="1"/>
  <c r="F175" i="27" s="1"/>
  <c r="BN177" i="25"/>
  <c r="AR179" i="25"/>
  <c r="BO186" i="25"/>
  <c r="BZ186" i="25" s="1"/>
  <c r="F184" i="27" s="1"/>
  <c r="BN186" i="25"/>
  <c r="AR188" i="25"/>
  <c r="BO191" i="25"/>
  <c r="BN191" i="25"/>
  <c r="AR192" i="25"/>
  <c r="AR195" i="25"/>
  <c r="AR198" i="25"/>
  <c r="BO214" i="25"/>
  <c r="BZ214" i="25" s="1"/>
  <c r="F212" i="27" s="1"/>
  <c r="BN214" i="25"/>
  <c r="BO217" i="25"/>
  <c r="BZ217" i="25" s="1"/>
  <c r="F215" i="27" s="1"/>
  <c r="BN217" i="25"/>
  <c r="BO220" i="25"/>
  <c r="BN220" i="25"/>
  <c r="AR221" i="25"/>
  <c r="BO223" i="25"/>
  <c r="BN223" i="25"/>
  <c r="AR224" i="25"/>
  <c r="AR227" i="25"/>
  <c r="BC227" i="25" s="1"/>
  <c r="AR230" i="25"/>
  <c r="BO246" i="25"/>
  <c r="BN246" i="25"/>
  <c r="BO249" i="25"/>
  <c r="BZ249" i="25" s="1"/>
  <c r="F247" i="27" s="1"/>
  <c r="BN249" i="25"/>
  <c r="BO252" i="25"/>
  <c r="BZ252" i="25" s="1"/>
  <c r="F250" i="27" s="1"/>
  <c r="BN252" i="25"/>
  <c r="AR253" i="25"/>
  <c r="BO255" i="25"/>
  <c r="BN255" i="25"/>
  <c r="AR256" i="25"/>
  <c r="AR259" i="25"/>
  <c r="AR262" i="25"/>
  <c r="BO278" i="25"/>
  <c r="BZ278" i="25" s="1"/>
  <c r="F276" i="27" s="1"/>
  <c r="BN278" i="25"/>
  <c r="BO281" i="25"/>
  <c r="BZ281" i="25" s="1"/>
  <c r="F279" i="27" s="1"/>
  <c r="BN281" i="25"/>
  <c r="BN284" i="25"/>
  <c r="BO284" i="25"/>
  <c r="BZ284" i="25" s="1"/>
  <c r="F282" i="27" s="1"/>
  <c r="AR285" i="25"/>
  <c r="BO287" i="25"/>
  <c r="BN287" i="25"/>
  <c r="AR288" i="25"/>
  <c r="AR291" i="25"/>
  <c r="BC291" i="25" s="1"/>
  <c r="AR294" i="25"/>
  <c r="AR297" i="25"/>
  <c r="BO299" i="25"/>
  <c r="BZ299" i="25" s="1"/>
  <c r="F297" i="27" s="1"/>
  <c r="BN299" i="25"/>
  <c r="AR300" i="25"/>
  <c r="AR303" i="25"/>
  <c r="BC303" i="25" s="1"/>
  <c r="AR306" i="25"/>
  <c r="AR315" i="25"/>
  <c r="BC315" i="25" s="1"/>
  <c r="AR318" i="25"/>
  <c r="AR324" i="25"/>
  <c r="AR327" i="25"/>
  <c r="AR330" i="25"/>
  <c r="AR336" i="25"/>
  <c r="AR342" i="25"/>
  <c r="BC342" i="25" s="1"/>
  <c r="BO344" i="25"/>
  <c r="BN344" i="25"/>
  <c r="BO350" i="25"/>
  <c r="BN350" i="25"/>
  <c r="BO353" i="25"/>
  <c r="BN353" i="25"/>
  <c r="BO161" i="25"/>
  <c r="BN161" i="25"/>
  <c r="BO184" i="25"/>
  <c r="BN184" i="25"/>
  <c r="BO236" i="25"/>
  <c r="BN236" i="25"/>
  <c r="BN5" i="25"/>
  <c r="BO5" i="25"/>
  <c r="BZ5" i="25" s="1"/>
  <c r="F3" i="27" s="1"/>
  <c r="AR6" i="25"/>
  <c r="BN13" i="25"/>
  <c r="BO13" i="25"/>
  <c r="AR15" i="25"/>
  <c r="BC15" i="25" s="1"/>
  <c r="BO22" i="25"/>
  <c r="BN22" i="25"/>
  <c r="AR24" i="25"/>
  <c r="BO27" i="25"/>
  <c r="BZ27" i="25" s="1"/>
  <c r="F25" i="27" s="1"/>
  <c r="BN27" i="25"/>
  <c r="AR33" i="25"/>
  <c r="BC33" i="25" s="1"/>
  <c r="BO36" i="25"/>
  <c r="BN36" i="25"/>
  <c r="BN45" i="25"/>
  <c r="BO45" i="25"/>
  <c r="AR47" i="25"/>
  <c r="BO54" i="25"/>
  <c r="BZ54" i="25" s="1"/>
  <c r="F52" i="27" s="1"/>
  <c r="BN54" i="25"/>
  <c r="AR56" i="25"/>
  <c r="BC56" i="25" s="1"/>
  <c r="BO59" i="25"/>
  <c r="BN59" i="25"/>
  <c r="AR65" i="25"/>
  <c r="BO68" i="25"/>
  <c r="BN68" i="25"/>
  <c r="BN77" i="25"/>
  <c r="BO77" i="25"/>
  <c r="AR79" i="25"/>
  <c r="BO86" i="25"/>
  <c r="BN86" i="25"/>
  <c r="AR88" i="25"/>
  <c r="BO91" i="25"/>
  <c r="BN91" i="25"/>
  <c r="AR97" i="25"/>
  <c r="BO100" i="25"/>
  <c r="BN100" i="25"/>
  <c r="AR102" i="25"/>
  <c r="BN109" i="25"/>
  <c r="BO109" i="25"/>
  <c r="AR111" i="25"/>
  <c r="BO118" i="25"/>
  <c r="BZ118" i="25" s="1"/>
  <c r="F116" i="27" s="1"/>
  <c r="BN118" i="25"/>
  <c r="AR120" i="25"/>
  <c r="BO123" i="25"/>
  <c r="BZ123" i="25" s="1"/>
  <c r="F121" i="27" s="1"/>
  <c r="BN123" i="25"/>
  <c r="AR129" i="25"/>
  <c r="BC129" i="25" s="1"/>
  <c r="BO132" i="25"/>
  <c r="BN132" i="25"/>
  <c r="BN141" i="25"/>
  <c r="BO141" i="25"/>
  <c r="BZ141" i="25" s="1"/>
  <c r="F139" i="27" s="1"/>
  <c r="AR143" i="25"/>
  <c r="BO150" i="25"/>
  <c r="BZ150" i="25" s="1"/>
  <c r="F148" i="27" s="1"/>
  <c r="BN150" i="25"/>
  <c r="AR152" i="25"/>
  <c r="BC152" i="25" s="1"/>
  <c r="BO155" i="25"/>
  <c r="BN155" i="25"/>
  <c r="AR161" i="25"/>
  <c r="BO164" i="25"/>
  <c r="BZ164" i="25" s="1"/>
  <c r="F162" i="27" s="1"/>
  <c r="BN164" i="25"/>
  <c r="BN173" i="25"/>
  <c r="BO173" i="25"/>
  <c r="AR175" i="25"/>
  <c r="BO182" i="25"/>
  <c r="BN182" i="25"/>
  <c r="AR184" i="25"/>
  <c r="BO187" i="25"/>
  <c r="BZ187" i="25" s="1"/>
  <c r="F185" i="27" s="1"/>
  <c r="BN187" i="25"/>
  <c r="BO194" i="25"/>
  <c r="BZ194" i="25" s="1"/>
  <c r="F192" i="27" s="1"/>
  <c r="BN194" i="25"/>
  <c r="BN197" i="25"/>
  <c r="BO197" i="25"/>
  <c r="BO200" i="25"/>
  <c r="BN200" i="25"/>
  <c r="AR201" i="25"/>
  <c r="BO203" i="25"/>
  <c r="BN203" i="25"/>
  <c r="AR204" i="25"/>
  <c r="AR207" i="25"/>
  <c r="AR210" i="25"/>
  <c r="BO226" i="25"/>
  <c r="BN226" i="25"/>
  <c r="BN229" i="25"/>
  <c r="BO229" i="25"/>
  <c r="BO232" i="25"/>
  <c r="BZ232" i="25" s="1"/>
  <c r="F230" i="27" s="1"/>
  <c r="BN232" i="25"/>
  <c r="AR233" i="25"/>
  <c r="BC233" i="25" s="1"/>
  <c r="BO235" i="25"/>
  <c r="BN235" i="25"/>
  <c r="AR236" i="25"/>
  <c r="AR239" i="25"/>
  <c r="AR242" i="25"/>
  <c r="BO258" i="25"/>
  <c r="BZ258" i="25" s="1"/>
  <c r="F256" i="27" s="1"/>
  <c r="BN258" i="25"/>
  <c r="BN261" i="25"/>
  <c r="BO261" i="25"/>
  <c r="BO264" i="25"/>
  <c r="BN264" i="25"/>
  <c r="AR265" i="25"/>
  <c r="BO267" i="25"/>
  <c r="BN267" i="25"/>
  <c r="AR268" i="25"/>
  <c r="AR271" i="25"/>
  <c r="BC271" i="25" s="1"/>
  <c r="AR274" i="25"/>
  <c r="BO290" i="25"/>
  <c r="BN290" i="25"/>
  <c r="BN293" i="25"/>
  <c r="BO293" i="25"/>
  <c r="BO296" i="25"/>
  <c r="BZ296" i="25" s="1"/>
  <c r="F294" i="27" s="1"/>
  <c r="BN296" i="25"/>
  <c r="BO302" i="25"/>
  <c r="BZ302" i="25" s="1"/>
  <c r="F300" i="27" s="1"/>
  <c r="BN302" i="25"/>
  <c r="BO305" i="25"/>
  <c r="BN305" i="25"/>
  <c r="BN308" i="25"/>
  <c r="BO308" i="25"/>
  <c r="AR309" i="25"/>
  <c r="BC309" i="25" s="1"/>
  <c r="BO311" i="25"/>
  <c r="BN311" i="25"/>
  <c r="AR312" i="25"/>
  <c r="BO314" i="25"/>
  <c r="BN314" i="25"/>
  <c r="BN317" i="25"/>
  <c r="BO317" i="25"/>
  <c r="BO320" i="25"/>
  <c r="BZ320" i="25" s="1"/>
  <c r="F318" i="27" s="1"/>
  <c r="BN320" i="25"/>
  <c r="AR321" i="25"/>
  <c r="BC321" i="25" s="1"/>
  <c r="BO323" i="25"/>
  <c r="BN323" i="25"/>
  <c r="BO326" i="25"/>
  <c r="BZ326" i="25" s="1"/>
  <c r="F324" i="27" s="1"/>
  <c r="BN326" i="25"/>
  <c r="BO329" i="25"/>
  <c r="BN329" i="25"/>
  <c r="BO332" i="25"/>
  <c r="BN332" i="25"/>
  <c r="AR333" i="25"/>
  <c r="BO335" i="25"/>
  <c r="BN335" i="25"/>
  <c r="BN338" i="25"/>
  <c r="BO338" i="25"/>
  <c r="BO341" i="25"/>
  <c r="BZ341" i="25" s="1"/>
  <c r="F339" i="27" s="1"/>
  <c r="BN341" i="25"/>
  <c r="AR346" i="25"/>
  <c r="BC346" i="25" s="1"/>
  <c r="BO15" i="25"/>
  <c r="BN15" i="25"/>
  <c r="BO201" i="25"/>
  <c r="BZ201" i="25" s="1"/>
  <c r="F199" i="27" s="1"/>
  <c r="BN201" i="25"/>
  <c r="BO230" i="25"/>
  <c r="BN230" i="25"/>
  <c r="BO233" i="25"/>
  <c r="BN233" i="25"/>
  <c r="BO9" i="25"/>
  <c r="BN9" i="25"/>
  <c r="BO18" i="25"/>
  <c r="BN18" i="25"/>
  <c r="BO23" i="25"/>
  <c r="BN23" i="25"/>
  <c r="AR29" i="25"/>
  <c r="BO32" i="25"/>
  <c r="BZ32" i="25" s="1"/>
  <c r="F30" i="27" s="1"/>
  <c r="BN32" i="25"/>
  <c r="BO41" i="25"/>
  <c r="BN41" i="25"/>
  <c r="BO50" i="25"/>
  <c r="BZ50" i="25" s="1"/>
  <c r="F48" i="27" s="1"/>
  <c r="BN50" i="25"/>
  <c r="BO55" i="25"/>
  <c r="BZ55" i="25" s="1"/>
  <c r="F53" i="27" s="1"/>
  <c r="BN55" i="25"/>
  <c r="AR61" i="25"/>
  <c r="BC61" i="25" s="1"/>
  <c r="BO64" i="25"/>
  <c r="BN64" i="25"/>
  <c r="AR66" i="25"/>
  <c r="BO73" i="25"/>
  <c r="BZ73" i="25" s="1"/>
  <c r="F71" i="27" s="1"/>
  <c r="BN73" i="25"/>
  <c r="BO82" i="25"/>
  <c r="BZ82" i="25" s="1"/>
  <c r="F80" i="27" s="1"/>
  <c r="BN82" i="25"/>
  <c r="AR84" i="25"/>
  <c r="BO87" i="25"/>
  <c r="BN87" i="25"/>
  <c r="AR93" i="25"/>
  <c r="BO96" i="25"/>
  <c r="BZ96" i="25" s="1"/>
  <c r="F94" i="27" s="1"/>
  <c r="BN96" i="25"/>
  <c r="AR98" i="25"/>
  <c r="BO105" i="25"/>
  <c r="BN105" i="25"/>
  <c r="AR107" i="25"/>
  <c r="BO114" i="25"/>
  <c r="BN114" i="25"/>
  <c r="AR116" i="25"/>
  <c r="BO119" i="25"/>
  <c r="BN119" i="25"/>
  <c r="AR125" i="25"/>
  <c r="BO128" i="25"/>
  <c r="BZ128" i="25" s="1"/>
  <c r="F126" i="27" s="1"/>
  <c r="BN128" i="25"/>
  <c r="AR130" i="25"/>
  <c r="BO137" i="25"/>
  <c r="BN137" i="25"/>
  <c r="BO146" i="25"/>
  <c r="BN146" i="25"/>
  <c r="BO151" i="25"/>
  <c r="BN151" i="25"/>
  <c r="AR157" i="25"/>
  <c r="BO160" i="25"/>
  <c r="BN160" i="25"/>
  <c r="AR162" i="25"/>
  <c r="BO169" i="25"/>
  <c r="BN169" i="25"/>
  <c r="BO178" i="25"/>
  <c r="BN178" i="25"/>
  <c r="BO183" i="25"/>
  <c r="BN183" i="25"/>
  <c r="BO206" i="25"/>
  <c r="BZ206" i="25" s="1"/>
  <c r="F204" i="27" s="1"/>
  <c r="BN206" i="25"/>
  <c r="BN209" i="25"/>
  <c r="BO209" i="25"/>
  <c r="BZ209" i="25" s="1"/>
  <c r="F207" i="27" s="1"/>
  <c r="BO212" i="25"/>
  <c r="BN212" i="25"/>
  <c r="AR213" i="25"/>
  <c r="BO215" i="25"/>
  <c r="BN215" i="25"/>
  <c r="AR216" i="25"/>
  <c r="AR219" i="25"/>
  <c r="AR222" i="25"/>
  <c r="BC222" i="25" s="1"/>
  <c r="BN238" i="25"/>
  <c r="BO238" i="25"/>
  <c r="BZ238" i="25" s="1"/>
  <c r="F236" i="27" s="1"/>
  <c r="BO241" i="25"/>
  <c r="BN241" i="25"/>
  <c r="BO244" i="25"/>
  <c r="BZ244" i="25" s="1"/>
  <c r="F242" i="27" s="1"/>
  <c r="BN244" i="25"/>
  <c r="AR245" i="25"/>
  <c r="BO247" i="25"/>
  <c r="BZ247" i="25" s="1"/>
  <c r="F245" i="27" s="1"/>
  <c r="BN247" i="25"/>
  <c r="AR248" i="25"/>
  <c r="BC248" i="25" s="1"/>
  <c r="AR251" i="25"/>
  <c r="AR254" i="25"/>
  <c r="BO270" i="25"/>
  <c r="BZ270" i="25" s="1"/>
  <c r="F268" i="27" s="1"/>
  <c r="BN270" i="25"/>
  <c r="BN273" i="25"/>
  <c r="BO273" i="25"/>
  <c r="BZ273" i="25" s="1"/>
  <c r="F271" i="27" s="1"/>
  <c r="BO276" i="25"/>
  <c r="BN276" i="25"/>
  <c r="AR277" i="25"/>
  <c r="BO279" i="25"/>
  <c r="BN279" i="25"/>
  <c r="AR280" i="25"/>
  <c r="AR283" i="25"/>
  <c r="AR286" i="25"/>
  <c r="BC286" i="25" s="1"/>
  <c r="AR298" i="25"/>
  <c r="BN348" i="25"/>
  <c r="BO348" i="25"/>
  <c r="AR349" i="25"/>
  <c r="BO351" i="25"/>
  <c r="BN351" i="25"/>
  <c r="AR352" i="25"/>
  <c r="BO56" i="25"/>
  <c r="BZ56" i="25" s="1"/>
  <c r="F54" i="27" s="1"/>
  <c r="BN56" i="25"/>
  <c r="BO97" i="25"/>
  <c r="BN97" i="25"/>
  <c r="BO207" i="25"/>
  <c r="BN207" i="25"/>
  <c r="BO239" i="25"/>
  <c r="BZ239" i="25" s="1"/>
  <c r="F237" i="27" s="1"/>
  <c r="BN239" i="25"/>
  <c r="BC4" i="25"/>
  <c r="BT5" i="25"/>
  <c r="BP5" i="25"/>
  <c r="AR7" i="25"/>
  <c r="BN14" i="25"/>
  <c r="BO14" i="25"/>
  <c r="BZ14" i="25" s="1"/>
  <c r="F12" i="27" s="1"/>
  <c r="AR16" i="25"/>
  <c r="BO19" i="25"/>
  <c r="BZ19" i="25" s="1"/>
  <c r="F17" i="27" s="1"/>
  <c r="BN19" i="25"/>
  <c r="AR25" i="25"/>
  <c r="BO28" i="25"/>
  <c r="BZ28" i="25" s="1"/>
  <c r="F26" i="27" s="1"/>
  <c r="BN28" i="25"/>
  <c r="BN37" i="25"/>
  <c r="BO37" i="25"/>
  <c r="BN46" i="25"/>
  <c r="BO46" i="25"/>
  <c r="BZ46" i="25" s="1"/>
  <c r="F44" i="27" s="1"/>
  <c r="AR48" i="25"/>
  <c r="BC48" i="25" s="1"/>
  <c r="BO51" i="25"/>
  <c r="BN51" i="25"/>
  <c r="AR57" i="25"/>
  <c r="BO60" i="25"/>
  <c r="BN60" i="25"/>
  <c r="BN69" i="25"/>
  <c r="BO69" i="25"/>
  <c r="BN78" i="25"/>
  <c r="BO78" i="25"/>
  <c r="AR80" i="25"/>
  <c r="BC80" i="25" s="1"/>
  <c r="BO83" i="25"/>
  <c r="BN83" i="25"/>
  <c r="AR89" i="25"/>
  <c r="BO92" i="25"/>
  <c r="BZ92" i="25" s="1"/>
  <c r="F90" i="27" s="1"/>
  <c r="BN92" i="25"/>
  <c r="BN101" i="25"/>
  <c r="BO101" i="25"/>
  <c r="AR103" i="25"/>
  <c r="BN110" i="25"/>
  <c r="BO110" i="25"/>
  <c r="AR112" i="25"/>
  <c r="BO115" i="25"/>
  <c r="BZ115" i="25" s="1"/>
  <c r="F113" i="27" s="1"/>
  <c r="BN115" i="25"/>
  <c r="AR121" i="25"/>
  <c r="BC121" i="25" s="1"/>
  <c r="BO124" i="25"/>
  <c r="BN124" i="25"/>
  <c r="AR126" i="25"/>
  <c r="BN133" i="25"/>
  <c r="BO133" i="25"/>
  <c r="BZ133" i="25" s="1"/>
  <c r="F131" i="27" s="1"/>
  <c r="AR135" i="25"/>
  <c r="BO142" i="25"/>
  <c r="BZ142" i="25" s="1"/>
  <c r="F140" i="27" s="1"/>
  <c r="BN142" i="25"/>
  <c r="AR144" i="25"/>
  <c r="BO147" i="25"/>
  <c r="BZ147" i="25" s="1"/>
  <c r="F145" i="27" s="1"/>
  <c r="BN147" i="25"/>
  <c r="AR153" i="25"/>
  <c r="BO156" i="25"/>
  <c r="BZ156" i="25" s="1"/>
  <c r="F154" i="27" s="1"/>
  <c r="BN156" i="25"/>
  <c r="BN165" i="25"/>
  <c r="BO165" i="25"/>
  <c r="BZ165" i="25" s="1"/>
  <c r="F163" i="27" s="1"/>
  <c r="AR167" i="25"/>
  <c r="BN174" i="25"/>
  <c r="BO174" i="25"/>
  <c r="AR176" i="25"/>
  <c r="BO179" i="25"/>
  <c r="BZ179" i="25" s="1"/>
  <c r="F177" i="27" s="1"/>
  <c r="BN179" i="25"/>
  <c r="AR185" i="25"/>
  <c r="BO188" i="25"/>
  <c r="BZ188" i="25" s="1"/>
  <c r="F186" i="27" s="1"/>
  <c r="BN188" i="25"/>
  <c r="BO192" i="25"/>
  <c r="BZ192" i="25" s="1"/>
  <c r="F190" i="27" s="1"/>
  <c r="BN192" i="25"/>
  <c r="AR193" i="25"/>
  <c r="BO195" i="25"/>
  <c r="BZ195" i="25" s="1"/>
  <c r="F193" i="27" s="1"/>
  <c r="BN195" i="25"/>
  <c r="AR196" i="25"/>
  <c r="AR199" i="25"/>
  <c r="AR202" i="25"/>
  <c r="BO218" i="25"/>
  <c r="BZ218" i="25" s="1"/>
  <c r="F216" i="27" s="1"/>
  <c r="BN218" i="25"/>
  <c r="BO221" i="25"/>
  <c r="BN221" i="25"/>
  <c r="BO224" i="25"/>
  <c r="BZ224" i="25" s="1"/>
  <c r="F222" i="27" s="1"/>
  <c r="BN224" i="25"/>
  <c r="AR225" i="25"/>
  <c r="BC225" i="25" s="1"/>
  <c r="BO227" i="25"/>
  <c r="BN227" i="25"/>
  <c r="AR228" i="25"/>
  <c r="AR231" i="25"/>
  <c r="AR234" i="25"/>
  <c r="BO250" i="25"/>
  <c r="BZ250" i="25" s="1"/>
  <c r="F248" i="27" s="1"/>
  <c r="BN250" i="25"/>
  <c r="BN253" i="25"/>
  <c r="BO253" i="25"/>
  <c r="BO256" i="25"/>
  <c r="BN256" i="25"/>
  <c r="AR257" i="25"/>
  <c r="BO259" i="25"/>
  <c r="BN259" i="25"/>
  <c r="AR260" i="25"/>
  <c r="AR263" i="25"/>
  <c r="AR266" i="25"/>
  <c r="BO282" i="25"/>
  <c r="BZ282" i="25" s="1"/>
  <c r="F280" i="27" s="1"/>
  <c r="BN282" i="25"/>
  <c r="BN285" i="25"/>
  <c r="BO285" i="25"/>
  <c r="BZ285" i="25" s="1"/>
  <c r="F283" i="27" s="1"/>
  <c r="BO288" i="25"/>
  <c r="BN288" i="25"/>
  <c r="AR289" i="25"/>
  <c r="BO291" i="25"/>
  <c r="BN291" i="25"/>
  <c r="AR292" i="25"/>
  <c r="AR295" i="25"/>
  <c r="BO300" i="25"/>
  <c r="BZ300" i="25" s="1"/>
  <c r="F298" i="27" s="1"/>
  <c r="BN300" i="25"/>
  <c r="AR301" i="25"/>
  <c r="BO303" i="25"/>
  <c r="BZ303" i="25" s="1"/>
  <c r="F301" i="27" s="1"/>
  <c r="BN303" i="25"/>
  <c r="AR304" i="25"/>
  <c r="AR307" i="25"/>
  <c r="BO315" i="25"/>
  <c r="BN315" i="25"/>
  <c r="AR316" i="25"/>
  <c r="AR319" i="25"/>
  <c r="BO324" i="25"/>
  <c r="BZ324" i="25" s="1"/>
  <c r="F322" i="27" s="1"/>
  <c r="BN324" i="25"/>
  <c r="AR325" i="25"/>
  <c r="BC325" i="25" s="1"/>
  <c r="BO327" i="25"/>
  <c r="BN327" i="25"/>
  <c r="AR328" i="25"/>
  <c r="AR331" i="25"/>
  <c r="AR337" i="25"/>
  <c r="BC337" i="25" s="1"/>
  <c r="BO339" i="25"/>
  <c r="BZ339" i="25" s="1"/>
  <c r="F337" i="27" s="1"/>
  <c r="BN339" i="25"/>
  <c r="AR340" i="25"/>
  <c r="BC340" i="25" s="1"/>
  <c r="BO345" i="25"/>
  <c r="BN345" i="25"/>
  <c r="BO354" i="25"/>
  <c r="BZ354" i="25" s="1"/>
  <c r="F352" i="27" s="1"/>
  <c r="BN354" i="25"/>
  <c r="CG5" i="25"/>
  <c r="K3" i="27" s="1"/>
  <c r="BK5" i="25"/>
  <c r="AJ336" i="25"/>
  <c r="C334" i="26" s="1"/>
  <c r="AJ323" i="25"/>
  <c r="C321" i="26" s="1"/>
  <c r="AJ313" i="25"/>
  <c r="C311" i="26" s="1"/>
  <c r="AJ345" i="25"/>
  <c r="C343" i="26" s="1"/>
  <c r="AJ34" i="25"/>
  <c r="C32" i="26" s="1"/>
  <c r="AJ66" i="25"/>
  <c r="C64" i="26" s="1"/>
  <c r="AJ98" i="25"/>
  <c r="C96" i="26" s="1"/>
  <c r="AJ130" i="25"/>
  <c r="C128" i="26" s="1"/>
  <c r="AJ162" i="25"/>
  <c r="C160" i="26" s="1"/>
  <c r="AJ194" i="25"/>
  <c r="C192" i="26" s="1"/>
  <c r="AJ226" i="25"/>
  <c r="C224" i="26" s="1"/>
  <c r="AJ258" i="25"/>
  <c r="C256" i="26" s="1"/>
  <c r="AJ290" i="25"/>
  <c r="C288" i="26" s="1"/>
  <c r="AJ322" i="25"/>
  <c r="C320" i="26" s="1"/>
  <c r="AJ6" i="25"/>
  <c r="C4" i="26" s="1"/>
  <c r="AJ38" i="25"/>
  <c r="C36" i="26" s="1"/>
  <c r="AJ70" i="25"/>
  <c r="C68" i="26" s="1"/>
  <c r="AJ102" i="25"/>
  <c r="C100" i="26" s="1"/>
  <c r="AJ134" i="25"/>
  <c r="C132" i="26" s="1"/>
  <c r="AJ166" i="25"/>
  <c r="C164" i="26" s="1"/>
  <c r="AJ198" i="25"/>
  <c r="C196" i="26" s="1"/>
  <c r="AJ230" i="25"/>
  <c r="C228" i="26" s="1"/>
  <c r="AJ262" i="25"/>
  <c r="C260" i="26" s="1"/>
  <c r="AJ294" i="25"/>
  <c r="C292" i="26" s="1"/>
  <c r="AJ326" i="25"/>
  <c r="C324" i="26" s="1"/>
  <c r="AJ343" i="25"/>
  <c r="C341" i="26" s="1"/>
  <c r="AJ10" i="25"/>
  <c r="C8" i="26" s="1"/>
  <c r="AJ42" i="25"/>
  <c r="C40" i="26" s="1"/>
  <c r="AJ74" i="25"/>
  <c r="C72" i="26" s="1"/>
  <c r="AJ106" i="25"/>
  <c r="C104" i="26" s="1"/>
  <c r="AJ138" i="25"/>
  <c r="C136" i="26" s="1"/>
  <c r="AJ170" i="25"/>
  <c r="C168" i="26" s="1"/>
  <c r="AJ202" i="25"/>
  <c r="C200" i="26" s="1"/>
  <c r="AJ234" i="25"/>
  <c r="C232" i="26" s="1"/>
  <c r="AJ266" i="25"/>
  <c r="C264" i="26" s="1"/>
  <c r="AJ298" i="25"/>
  <c r="C296" i="26" s="1"/>
  <c r="AJ330" i="25"/>
  <c r="C328" i="26" s="1"/>
  <c r="AJ297" i="25"/>
  <c r="C295" i="26" s="1"/>
  <c r="AJ14" i="25"/>
  <c r="C12" i="26" s="1"/>
  <c r="AJ46" i="25"/>
  <c r="C44" i="26" s="1"/>
  <c r="AJ78" i="25"/>
  <c r="C76" i="26" s="1"/>
  <c r="AJ110" i="25"/>
  <c r="C108" i="26" s="1"/>
  <c r="AJ142" i="25"/>
  <c r="C140" i="26" s="1"/>
  <c r="AJ174" i="25"/>
  <c r="C172" i="26" s="1"/>
  <c r="AJ206" i="25"/>
  <c r="C204" i="26" s="1"/>
  <c r="AJ238" i="25"/>
  <c r="C236" i="26" s="1"/>
  <c r="AJ270" i="25"/>
  <c r="C268" i="26" s="1"/>
  <c r="AJ302" i="25"/>
  <c r="C300" i="26" s="1"/>
  <c r="AJ334" i="25"/>
  <c r="C332" i="26" s="1"/>
  <c r="AJ18" i="25"/>
  <c r="C16" i="26" s="1"/>
  <c r="AJ50" i="25"/>
  <c r="C48" i="26" s="1"/>
  <c r="AJ82" i="25"/>
  <c r="C80" i="26" s="1"/>
  <c r="AJ114" i="25"/>
  <c r="C112" i="26" s="1"/>
  <c r="AJ146" i="25"/>
  <c r="C144" i="26" s="1"/>
  <c r="AJ178" i="25"/>
  <c r="C176" i="26" s="1"/>
  <c r="AJ210" i="25"/>
  <c r="C208" i="26" s="1"/>
  <c r="AJ242" i="25"/>
  <c r="C240" i="26" s="1"/>
  <c r="AJ274" i="25"/>
  <c r="C272" i="26" s="1"/>
  <c r="AJ306" i="25"/>
  <c r="C304" i="26" s="1"/>
  <c r="AJ338" i="25"/>
  <c r="C336" i="26" s="1"/>
  <c r="AJ22" i="25"/>
  <c r="C20" i="26" s="1"/>
  <c r="AJ54" i="25"/>
  <c r="C52" i="26" s="1"/>
  <c r="AJ86" i="25"/>
  <c r="C84" i="26" s="1"/>
  <c r="AJ118" i="25"/>
  <c r="C116" i="26" s="1"/>
  <c r="AJ150" i="25"/>
  <c r="C148" i="26" s="1"/>
  <c r="AJ182" i="25"/>
  <c r="C180" i="26" s="1"/>
  <c r="AJ214" i="25"/>
  <c r="C212" i="26" s="1"/>
  <c r="AJ246" i="25"/>
  <c r="C244" i="26" s="1"/>
  <c r="AJ278" i="25"/>
  <c r="C276" i="26" s="1"/>
  <c r="AJ310" i="25"/>
  <c r="C308" i="26" s="1"/>
  <c r="AJ342" i="25"/>
  <c r="C340" i="26" s="1"/>
  <c r="AJ350" i="25"/>
  <c r="C348" i="26" s="1"/>
  <c r="AJ26" i="25"/>
  <c r="C24" i="26" s="1"/>
  <c r="AJ58" i="25"/>
  <c r="C56" i="26" s="1"/>
  <c r="AJ90" i="25"/>
  <c r="C88" i="26" s="1"/>
  <c r="AJ122" i="25"/>
  <c r="C120" i="26" s="1"/>
  <c r="AJ154" i="25"/>
  <c r="C152" i="26" s="1"/>
  <c r="AJ186" i="25"/>
  <c r="C184" i="26" s="1"/>
  <c r="AJ218" i="25"/>
  <c r="C216" i="26" s="1"/>
  <c r="AJ250" i="25"/>
  <c r="C248" i="26" s="1"/>
  <c r="AJ282" i="25"/>
  <c r="C280" i="26" s="1"/>
  <c r="AJ314" i="25"/>
  <c r="C312" i="26" s="1"/>
  <c r="AJ354" i="25"/>
  <c r="C352" i="26" s="1"/>
  <c r="AJ30" i="25"/>
  <c r="C28" i="26" s="1"/>
  <c r="AJ62" i="25"/>
  <c r="C60" i="26" s="1"/>
  <c r="AJ94" i="25"/>
  <c r="C92" i="26" s="1"/>
  <c r="AJ126" i="25"/>
  <c r="C124" i="26" s="1"/>
  <c r="AJ158" i="25"/>
  <c r="C156" i="26" s="1"/>
  <c r="AJ190" i="25"/>
  <c r="C188" i="26" s="1"/>
  <c r="AJ222" i="25"/>
  <c r="C220" i="26" s="1"/>
  <c r="AJ254" i="25"/>
  <c r="C252" i="26" s="1"/>
  <c r="AJ286" i="25"/>
  <c r="C284" i="26" s="1"/>
  <c r="AJ318" i="25"/>
  <c r="C316" i="26" s="1"/>
  <c r="AJ346" i="25"/>
  <c r="C344" i="26" s="1"/>
  <c r="AO7" i="25"/>
  <c r="G5" i="26" s="1"/>
  <c r="CG7" i="25"/>
  <c r="K5" i="27" s="1"/>
  <c r="AO9" i="25"/>
  <c r="G7" i="26" s="1"/>
  <c r="CG9" i="25"/>
  <c r="K7" i="27" s="1"/>
  <c r="AO11" i="25"/>
  <c r="G9" i="26" s="1"/>
  <c r="CG11" i="25"/>
  <c r="K9" i="27" s="1"/>
  <c r="AO13" i="25"/>
  <c r="G11" i="26" s="1"/>
  <c r="CG13" i="25"/>
  <c r="K11" i="27" s="1"/>
  <c r="AO15" i="25"/>
  <c r="G13" i="26" s="1"/>
  <c r="CG15" i="25"/>
  <c r="K13" i="27" s="1"/>
  <c r="AO17" i="25"/>
  <c r="G15" i="26" s="1"/>
  <c r="CG17" i="25"/>
  <c r="K15" i="27" s="1"/>
  <c r="AO19" i="25"/>
  <c r="G17" i="26" s="1"/>
  <c r="CG19" i="25"/>
  <c r="K17" i="27" s="1"/>
  <c r="AO21" i="25"/>
  <c r="G19" i="26" s="1"/>
  <c r="CG21" i="25"/>
  <c r="K19" i="27" s="1"/>
  <c r="AO23" i="25"/>
  <c r="G21" i="26" s="1"/>
  <c r="CG23" i="25"/>
  <c r="K21" i="27" s="1"/>
  <c r="AO25" i="25"/>
  <c r="G23" i="26" s="1"/>
  <c r="CG25" i="25"/>
  <c r="K23" i="27" s="1"/>
  <c r="AO27" i="25"/>
  <c r="G25" i="26" s="1"/>
  <c r="CG27" i="25"/>
  <c r="K25" i="27" s="1"/>
  <c r="AO29" i="25"/>
  <c r="G27" i="26" s="1"/>
  <c r="CG29" i="25"/>
  <c r="K27" i="27" s="1"/>
  <c r="AO31" i="25"/>
  <c r="G29" i="26" s="1"/>
  <c r="CG31" i="25"/>
  <c r="K29" i="27" s="1"/>
  <c r="AO33" i="25"/>
  <c r="G31" i="26" s="1"/>
  <c r="CG33" i="25"/>
  <c r="K31" i="27" s="1"/>
  <c r="AO35" i="25"/>
  <c r="G33" i="26" s="1"/>
  <c r="CG35" i="25"/>
  <c r="K33" i="27" s="1"/>
  <c r="AO37" i="25"/>
  <c r="G35" i="26" s="1"/>
  <c r="CG37" i="25"/>
  <c r="K35" i="27" s="1"/>
  <c r="AO39" i="25"/>
  <c r="G37" i="26" s="1"/>
  <c r="CG39" i="25"/>
  <c r="K37" i="27" s="1"/>
  <c r="AO41" i="25"/>
  <c r="G39" i="26" s="1"/>
  <c r="CG41" i="25"/>
  <c r="AO43" i="25"/>
  <c r="G41" i="26" s="1"/>
  <c r="CG43" i="25"/>
  <c r="K41" i="27" s="1"/>
  <c r="AO45" i="25"/>
  <c r="G43" i="26" s="1"/>
  <c r="CG45" i="25"/>
  <c r="K43" i="27" s="1"/>
  <c r="AO47" i="25"/>
  <c r="G45" i="26" s="1"/>
  <c r="CG47" i="25"/>
  <c r="K45" i="27" s="1"/>
  <c r="AO49" i="25"/>
  <c r="G47" i="26" s="1"/>
  <c r="CG49" i="25"/>
  <c r="K47" i="27" s="1"/>
  <c r="AO51" i="25"/>
  <c r="G49" i="26" s="1"/>
  <c r="CG51" i="25"/>
  <c r="K49" i="27" s="1"/>
  <c r="AO53" i="25"/>
  <c r="G51" i="26" s="1"/>
  <c r="CG53" i="25"/>
  <c r="K51" i="27" s="1"/>
  <c r="AO55" i="25"/>
  <c r="G53" i="26" s="1"/>
  <c r="CG55" i="25"/>
  <c r="K53" i="27" s="1"/>
  <c r="AO57" i="25"/>
  <c r="G55" i="26" s="1"/>
  <c r="CG57" i="25"/>
  <c r="K55" i="27" s="1"/>
  <c r="AO59" i="25"/>
  <c r="G57" i="26" s="1"/>
  <c r="CG59" i="25"/>
  <c r="K57" i="27" s="1"/>
  <c r="AO61" i="25"/>
  <c r="G59" i="26" s="1"/>
  <c r="CG61" i="25"/>
  <c r="K59" i="27" s="1"/>
  <c r="AO63" i="25"/>
  <c r="G61" i="26" s="1"/>
  <c r="CG63" i="25"/>
  <c r="K61" i="27" s="1"/>
  <c r="AO65" i="25"/>
  <c r="G63" i="26" s="1"/>
  <c r="CG65" i="25"/>
  <c r="K63" i="27" s="1"/>
  <c r="AO67" i="25"/>
  <c r="G65" i="26" s="1"/>
  <c r="CG67" i="25"/>
  <c r="K65" i="27" s="1"/>
  <c r="AO69" i="25"/>
  <c r="G67" i="26" s="1"/>
  <c r="CG69" i="25"/>
  <c r="K67" i="27" s="1"/>
  <c r="AO71" i="25"/>
  <c r="G69" i="26" s="1"/>
  <c r="CG71" i="25"/>
  <c r="K69" i="27" s="1"/>
  <c r="AO73" i="25"/>
  <c r="G71" i="26" s="1"/>
  <c r="CG73" i="25"/>
  <c r="K71" i="27" s="1"/>
  <c r="AO75" i="25"/>
  <c r="G73" i="26" s="1"/>
  <c r="CG75" i="25"/>
  <c r="K73" i="27" s="1"/>
  <c r="AO77" i="25"/>
  <c r="G75" i="26" s="1"/>
  <c r="CG77" i="25"/>
  <c r="K75" i="27" s="1"/>
  <c r="AO79" i="25"/>
  <c r="G77" i="26" s="1"/>
  <c r="CG79" i="25"/>
  <c r="K77" i="27" s="1"/>
  <c r="AO81" i="25"/>
  <c r="G79" i="26" s="1"/>
  <c r="CG81" i="25"/>
  <c r="K79" i="27" s="1"/>
  <c r="AO83" i="25"/>
  <c r="G81" i="26" s="1"/>
  <c r="CG83" i="25"/>
  <c r="K81" i="27" s="1"/>
  <c r="AO85" i="25"/>
  <c r="G83" i="26" s="1"/>
  <c r="CG85" i="25"/>
  <c r="K83" i="27" s="1"/>
  <c r="AO87" i="25"/>
  <c r="G85" i="26" s="1"/>
  <c r="CG87" i="25"/>
  <c r="K85" i="27" s="1"/>
  <c r="AO89" i="25"/>
  <c r="G87" i="26" s="1"/>
  <c r="CG89" i="25"/>
  <c r="K87" i="27" s="1"/>
  <c r="AO91" i="25"/>
  <c r="G89" i="26" s="1"/>
  <c r="CG91" i="25"/>
  <c r="K89" i="27" s="1"/>
  <c r="AO93" i="25"/>
  <c r="G91" i="26" s="1"/>
  <c r="CG93" i="25"/>
  <c r="K91" i="27" s="1"/>
  <c r="AO95" i="25"/>
  <c r="G93" i="26" s="1"/>
  <c r="CG95" i="25"/>
  <c r="K93" i="27" s="1"/>
  <c r="AO97" i="25"/>
  <c r="G95" i="26" s="1"/>
  <c r="CG97" i="25"/>
  <c r="K95" i="27" s="1"/>
  <c r="AO99" i="25"/>
  <c r="G97" i="26" s="1"/>
  <c r="CG99" i="25"/>
  <c r="K97" i="27" s="1"/>
  <c r="AO101" i="25"/>
  <c r="G99" i="26" s="1"/>
  <c r="CG101" i="25"/>
  <c r="K99" i="27" s="1"/>
  <c r="AO103" i="25"/>
  <c r="G101" i="26" s="1"/>
  <c r="CG103" i="25"/>
  <c r="K101" i="27" s="1"/>
  <c r="AO105" i="25"/>
  <c r="G103" i="26" s="1"/>
  <c r="CG105" i="25"/>
  <c r="K103" i="27" s="1"/>
  <c r="AO107" i="25"/>
  <c r="G105" i="26" s="1"/>
  <c r="CG107" i="25"/>
  <c r="K105" i="27" s="1"/>
  <c r="AO109" i="25"/>
  <c r="G107" i="26" s="1"/>
  <c r="CG109" i="25"/>
  <c r="K107" i="27" s="1"/>
  <c r="AO111" i="25"/>
  <c r="G109" i="26" s="1"/>
  <c r="CG111" i="25"/>
  <c r="K109" i="27" s="1"/>
  <c r="AO113" i="25"/>
  <c r="G111" i="26" s="1"/>
  <c r="CG113" i="25"/>
  <c r="K111" i="27" s="1"/>
  <c r="AO115" i="25"/>
  <c r="G113" i="26" s="1"/>
  <c r="CG115" i="25"/>
  <c r="K113" i="27" s="1"/>
  <c r="AO117" i="25"/>
  <c r="G115" i="26" s="1"/>
  <c r="CG117" i="25"/>
  <c r="K115" i="27" s="1"/>
  <c r="AO119" i="25"/>
  <c r="G117" i="26" s="1"/>
  <c r="CG119" i="25"/>
  <c r="K117" i="27" s="1"/>
  <c r="AO121" i="25"/>
  <c r="G119" i="26" s="1"/>
  <c r="CG121" i="25"/>
  <c r="K119" i="27" s="1"/>
  <c r="AO123" i="25"/>
  <c r="G121" i="26" s="1"/>
  <c r="CG123" i="25"/>
  <c r="K121" i="27" s="1"/>
  <c r="AO125" i="25"/>
  <c r="G123" i="26" s="1"/>
  <c r="CG125" i="25"/>
  <c r="K123" i="27" s="1"/>
  <c r="AO127" i="25"/>
  <c r="G125" i="26" s="1"/>
  <c r="CG127" i="25"/>
  <c r="K125" i="27" s="1"/>
  <c r="AO129" i="25"/>
  <c r="G127" i="26" s="1"/>
  <c r="CG129" i="25"/>
  <c r="K127" i="27" s="1"/>
  <c r="AO131" i="25"/>
  <c r="G129" i="26" s="1"/>
  <c r="CG131" i="25"/>
  <c r="K129" i="27" s="1"/>
  <c r="AO133" i="25"/>
  <c r="G131" i="26" s="1"/>
  <c r="CG133" i="25"/>
  <c r="K131" i="27" s="1"/>
  <c r="AO135" i="25"/>
  <c r="G133" i="26" s="1"/>
  <c r="CG135" i="25"/>
  <c r="K133" i="27" s="1"/>
  <c r="AO137" i="25"/>
  <c r="G135" i="26" s="1"/>
  <c r="CG137" i="25"/>
  <c r="K135" i="27" s="1"/>
  <c r="AO139" i="25"/>
  <c r="G137" i="26" s="1"/>
  <c r="CG139" i="25"/>
  <c r="K137" i="27" s="1"/>
  <c r="AO141" i="25"/>
  <c r="G139" i="26" s="1"/>
  <c r="CG141" i="25"/>
  <c r="K139" i="27" s="1"/>
  <c r="AO143" i="25"/>
  <c r="G141" i="26" s="1"/>
  <c r="CG143" i="25"/>
  <c r="K141" i="27" s="1"/>
  <c r="AO145" i="25"/>
  <c r="G143" i="26" s="1"/>
  <c r="CG145" i="25"/>
  <c r="K143" i="27" s="1"/>
  <c r="AO147" i="25"/>
  <c r="G145" i="26" s="1"/>
  <c r="CG147" i="25"/>
  <c r="K145" i="27" s="1"/>
  <c r="AO149" i="25"/>
  <c r="G147" i="26" s="1"/>
  <c r="CG149" i="25"/>
  <c r="K147" i="27" s="1"/>
  <c r="AO151" i="25"/>
  <c r="G149" i="26" s="1"/>
  <c r="CG151" i="25"/>
  <c r="K149" i="27" s="1"/>
  <c r="AO153" i="25"/>
  <c r="G151" i="26" s="1"/>
  <c r="CG153" i="25"/>
  <c r="K151" i="27" s="1"/>
  <c r="AO155" i="25"/>
  <c r="G153" i="26" s="1"/>
  <c r="CG155" i="25"/>
  <c r="K153" i="27" s="1"/>
  <c r="AO157" i="25"/>
  <c r="G155" i="26" s="1"/>
  <c r="CG157" i="25"/>
  <c r="K155" i="27" s="1"/>
  <c r="AO159" i="25"/>
  <c r="G157" i="26" s="1"/>
  <c r="CG159" i="25"/>
  <c r="K157" i="27" s="1"/>
  <c r="AO161" i="25"/>
  <c r="G159" i="26" s="1"/>
  <c r="CG161" i="25"/>
  <c r="K159" i="27" s="1"/>
  <c r="AO163" i="25"/>
  <c r="G161" i="26" s="1"/>
  <c r="CG163" i="25"/>
  <c r="K161" i="27" s="1"/>
  <c r="AO165" i="25"/>
  <c r="G163" i="26" s="1"/>
  <c r="CG165" i="25"/>
  <c r="K163" i="27" s="1"/>
  <c r="AO167" i="25"/>
  <c r="G165" i="26" s="1"/>
  <c r="CG167" i="25"/>
  <c r="K165" i="27" s="1"/>
  <c r="AO169" i="25"/>
  <c r="G167" i="26" s="1"/>
  <c r="CG169" i="25"/>
  <c r="K167" i="27" s="1"/>
  <c r="AO171" i="25"/>
  <c r="G169" i="26" s="1"/>
  <c r="CG171" i="25"/>
  <c r="K169" i="27" s="1"/>
  <c r="AO173" i="25"/>
  <c r="G171" i="26" s="1"/>
  <c r="CG173" i="25"/>
  <c r="K171" i="27" s="1"/>
  <c r="AO175" i="25"/>
  <c r="G173" i="26" s="1"/>
  <c r="CG175" i="25"/>
  <c r="K173" i="27" s="1"/>
  <c r="AO177" i="25"/>
  <c r="G175" i="26" s="1"/>
  <c r="CG177" i="25"/>
  <c r="K175" i="27" s="1"/>
  <c r="AO179" i="25"/>
  <c r="G177" i="26" s="1"/>
  <c r="CG179" i="25"/>
  <c r="K177" i="27" s="1"/>
  <c r="AO181" i="25"/>
  <c r="G179" i="26" s="1"/>
  <c r="CG181" i="25"/>
  <c r="K179" i="27" s="1"/>
  <c r="AO183" i="25"/>
  <c r="G181" i="26" s="1"/>
  <c r="CG183" i="25"/>
  <c r="K181" i="27" s="1"/>
  <c r="AO185" i="25"/>
  <c r="G183" i="26" s="1"/>
  <c r="CG185" i="25"/>
  <c r="K183" i="27" s="1"/>
  <c r="AO187" i="25"/>
  <c r="G185" i="26" s="1"/>
  <c r="CG187" i="25"/>
  <c r="K185" i="27" s="1"/>
  <c r="AO189" i="25"/>
  <c r="G187" i="26" s="1"/>
  <c r="CG189" i="25"/>
  <c r="K187" i="27" s="1"/>
  <c r="AO191" i="25"/>
  <c r="G189" i="26" s="1"/>
  <c r="CG191" i="25"/>
  <c r="K189" i="27" s="1"/>
  <c r="AM194" i="25"/>
  <c r="H192" i="26" s="1"/>
  <c r="BT194" i="25"/>
  <c r="AN196" i="25"/>
  <c r="F194" i="26" s="1"/>
  <c r="BU196" i="25"/>
  <c r="CF196" i="25" s="1"/>
  <c r="J194" i="27" s="1"/>
  <c r="AO199" i="25"/>
  <c r="G197" i="26" s="1"/>
  <c r="CG199" i="25"/>
  <c r="K197" i="27" s="1"/>
  <c r="AM202" i="25"/>
  <c r="H200" i="26" s="1"/>
  <c r="BT202" i="25"/>
  <c r="CE202" i="25" s="1"/>
  <c r="I200" i="27" s="1"/>
  <c r="AN204" i="25"/>
  <c r="F202" i="26" s="1"/>
  <c r="BU204" i="25"/>
  <c r="CF204" i="25" s="1"/>
  <c r="J202" i="27" s="1"/>
  <c r="AO207" i="25"/>
  <c r="G205" i="26" s="1"/>
  <c r="CG207" i="25"/>
  <c r="K205" i="27" s="1"/>
  <c r="AM210" i="25"/>
  <c r="H208" i="26" s="1"/>
  <c r="BT210" i="25"/>
  <c r="CE210" i="25" s="1"/>
  <c r="I208" i="27" s="1"/>
  <c r="AN212" i="25"/>
  <c r="F210" i="26" s="1"/>
  <c r="BU212" i="25"/>
  <c r="CF212" i="25" s="1"/>
  <c r="J210" i="27" s="1"/>
  <c r="AO215" i="25"/>
  <c r="G213" i="26" s="1"/>
  <c r="CG215" i="25"/>
  <c r="K213" i="27" s="1"/>
  <c r="AM218" i="25"/>
  <c r="H216" i="26" s="1"/>
  <c r="BT218" i="25"/>
  <c r="AN220" i="25"/>
  <c r="F218" i="26" s="1"/>
  <c r="BU220" i="25"/>
  <c r="CF220" i="25" s="1"/>
  <c r="J218" i="27" s="1"/>
  <c r="AO223" i="25"/>
  <c r="G221" i="26" s="1"/>
  <c r="CG223" i="25"/>
  <c r="K221" i="27" s="1"/>
  <c r="AM226" i="25"/>
  <c r="H224" i="26" s="1"/>
  <c r="BT226" i="25"/>
  <c r="CE226" i="25" s="1"/>
  <c r="I224" i="27" s="1"/>
  <c r="AN228" i="25"/>
  <c r="F226" i="26" s="1"/>
  <c r="BU228" i="25"/>
  <c r="CF228" i="25" s="1"/>
  <c r="J226" i="27" s="1"/>
  <c r="AO231" i="25"/>
  <c r="G229" i="26" s="1"/>
  <c r="CG231" i="25"/>
  <c r="K229" i="27" s="1"/>
  <c r="AM234" i="25"/>
  <c r="H232" i="26" s="1"/>
  <c r="BT234" i="25"/>
  <c r="CE234" i="25" s="1"/>
  <c r="I232" i="27" s="1"/>
  <c r="AN236" i="25"/>
  <c r="F234" i="26" s="1"/>
  <c r="BU236" i="25"/>
  <c r="CF236" i="25" s="1"/>
  <c r="J234" i="27" s="1"/>
  <c r="AO239" i="25"/>
  <c r="G237" i="26" s="1"/>
  <c r="CG239" i="25"/>
  <c r="K237" i="27" s="1"/>
  <c r="AM242" i="25"/>
  <c r="H240" i="26" s="1"/>
  <c r="BT242" i="25"/>
  <c r="CE242" i="25" s="1"/>
  <c r="I240" i="27" s="1"/>
  <c r="AN244" i="25"/>
  <c r="F242" i="26" s="1"/>
  <c r="BU244" i="25"/>
  <c r="CF244" i="25" s="1"/>
  <c r="J242" i="27" s="1"/>
  <c r="AO247" i="25"/>
  <c r="G245" i="26" s="1"/>
  <c r="CG247" i="25"/>
  <c r="K245" i="27" s="1"/>
  <c r="AM250" i="25"/>
  <c r="H248" i="26" s="1"/>
  <c r="BT250" i="25"/>
  <c r="AN252" i="25"/>
  <c r="F250" i="26" s="1"/>
  <c r="BU252" i="25"/>
  <c r="CF252" i="25" s="1"/>
  <c r="J250" i="27" s="1"/>
  <c r="AO255" i="25"/>
  <c r="G253" i="26" s="1"/>
  <c r="CG255" i="25"/>
  <c r="K253" i="27" s="1"/>
  <c r="AM258" i="25"/>
  <c r="H256" i="26" s="1"/>
  <c r="BT258" i="25"/>
  <c r="CE258" i="25" s="1"/>
  <c r="I256" i="27" s="1"/>
  <c r="AN260" i="25"/>
  <c r="F258" i="26" s="1"/>
  <c r="BU260" i="25"/>
  <c r="CF260" i="25" s="1"/>
  <c r="J258" i="27" s="1"/>
  <c r="AO263" i="25"/>
  <c r="G261" i="26" s="1"/>
  <c r="CG263" i="25"/>
  <c r="K261" i="27" s="1"/>
  <c r="AM266" i="25"/>
  <c r="H264" i="26" s="1"/>
  <c r="BT266" i="25"/>
  <c r="CE266" i="25" s="1"/>
  <c r="I264" i="27" s="1"/>
  <c r="AN268" i="25"/>
  <c r="F266" i="26" s="1"/>
  <c r="BU268" i="25"/>
  <c r="CF268" i="25" s="1"/>
  <c r="J266" i="27" s="1"/>
  <c r="AO271" i="25"/>
  <c r="G269" i="26" s="1"/>
  <c r="CG271" i="25"/>
  <c r="K269" i="27" s="1"/>
  <c r="AM274" i="25"/>
  <c r="H272" i="26" s="1"/>
  <c r="BT274" i="25"/>
  <c r="CE274" i="25" s="1"/>
  <c r="I272" i="27" s="1"/>
  <c r="AN276" i="25"/>
  <c r="F274" i="26" s="1"/>
  <c r="BU276" i="25"/>
  <c r="CF276" i="25" s="1"/>
  <c r="J274" i="27" s="1"/>
  <c r="AO279" i="25"/>
  <c r="G277" i="26" s="1"/>
  <c r="CG279" i="25"/>
  <c r="K277" i="27" s="1"/>
  <c r="AM282" i="25"/>
  <c r="H280" i="26" s="1"/>
  <c r="BT282" i="25"/>
  <c r="AN284" i="25"/>
  <c r="F282" i="26" s="1"/>
  <c r="BU284" i="25"/>
  <c r="CF284" i="25" s="1"/>
  <c r="J282" i="27" s="1"/>
  <c r="AO287" i="25"/>
  <c r="G285" i="26" s="1"/>
  <c r="CG287" i="25"/>
  <c r="K285" i="27" s="1"/>
  <c r="AM290" i="25"/>
  <c r="H288" i="26" s="1"/>
  <c r="BT290" i="25"/>
  <c r="CE290" i="25" s="1"/>
  <c r="I288" i="27" s="1"/>
  <c r="AN292" i="25"/>
  <c r="F290" i="26" s="1"/>
  <c r="BU292" i="25"/>
  <c r="CF292" i="25" s="1"/>
  <c r="J290" i="27" s="1"/>
  <c r="AO295" i="25"/>
  <c r="G293" i="26" s="1"/>
  <c r="CG295" i="25"/>
  <c r="K293" i="27" s="1"/>
  <c r="AM298" i="25"/>
  <c r="H296" i="26" s="1"/>
  <c r="BT298" i="25"/>
  <c r="CE298" i="25" s="1"/>
  <c r="I296" i="27" s="1"/>
  <c r="AN300" i="25"/>
  <c r="F298" i="26" s="1"/>
  <c r="BU300" i="25"/>
  <c r="CF300" i="25" s="1"/>
  <c r="J298" i="27" s="1"/>
  <c r="AO303" i="25"/>
  <c r="G301" i="26" s="1"/>
  <c r="CG303" i="25"/>
  <c r="K301" i="27" s="1"/>
  <c r="AM306" i="25"/>
  <c r="H304" i="26" s="1"/>
  <c r="BT306" i="25"/>
  <c r="CE306" i="25" s="1"/>
  <c r="I304" i="27" s="1"/>
  <c r="AN308" i="25"/>
  <c r="F306" i="26" s="1"/>
  <c r="BU308" i="25"/>
  <c r="CF308" i="25" s="1"/>
  <c r="J306" i="27" s="1"/>
  <c r="AO311" i="25"/>
  <c r="G309" i="26" s="1"/>
  <c r="CG311" i="25"/>
  <c r="K309" i="27" s="1"/>
  <c r="AM314" i="25"/>
  <c r="H312" i="26" s="1"/>
  <c r="BT314" i="25"/>
  <c r="AN316" i="25"/>
  <c r="F314" i="26" s="1"/>
  <c r="BU316" i="25"/>
  <c r="CF316" i="25" s="1"/>
  <c r="J314" i="27" s="1"/>
  <c r="AO319" i="25"/>
  <c r="G317" i="26" s="1"/>
  <c r="CG319" i="25"/>
  <c r="K317" i="27" s="1"/>
  <c r="AM322" i="25"/>
  <c r="H320" i="26" s="1"/>
  <c r="BT322" i="25"/>
  <c r="CE322" i="25" s="1"/>
  <c r="I320" i="27" s="1"/>
  <c r="AN324" i="25"/>
  <c r="F322" i="26" s="1"/>
  <c r="BU324" i="25"/>
  <c r="CF324" i="25" s="1"/>
  <c r="J322" i="27" s="1"/>
  <c r="AO327" i="25"/>
  <c r="G325" i="26" s="1"/>
  <c r="CG327" i="25"/>
  <c r="K325" i="27" s="1"/>
  <c r="AM330" i="25"/>
  <c r="H328" i="26" s="1"/>
  <c r="BT330" i="25"/>
  <c r="CE330" i="25" s="1"/>
  <c r="I328" i="27" s="1"/>
  <c r="AN332" i="25"/>
  <c r="F330" i="26" s="1"/>
  <c r="BU332" i="25"/>
  <c r="CF332" i="25" s="1"/>
  <c r="J330" i="27" s="1"/>
  <c r="AO335" i="25"/>
  <c r="G333" i="26" s="1"/>
  <c r="CG335" i="25"/>
  <c r="K333" i="27" s="1"/>
  <c r="AM338" i="25"/>
  <c r="H336" i="26" s="1"/>
  <c r="BT338" i="25"/>
  <c r="CE338" i="25" s="1"/>
  <c r="I336" i="27" s="1"/>
  <c r="AN340" i="25"/>
  <c r="F338" i="26" s="1"/>
  <c r="BU340" i="25"/>
  <c r="CF340" i="25" s="1"/>
  <c r="J338" i="27" s="1"/>
  <c r="AO343" i="25"/>
  <c r="G341" i="26" s="1"/>
  <c r="CG343" i="25"/>
  <c r="K341" i="27" s="1"/>
  <c r="AM346" i="25"/>
  <c r="H344" i="26" s="1"/>
  <c r="BT346" i="25"/>
  <c r="AN348" i="25"/>
  <c r="F346" i="26" s="1"/>
  <c r="BU348" i="25"/>
  <c r="CF348" i="25" s="1"/>
  <c r="J346" i="27" s="1"/>
  <c r="AO351" i="25"/>
  <c r="G349" i="26" s="1"/>
  <c r="CG351" i="25"/>
  <c r="K349" i="27" s="1"/>
  <c r="AM354" i="25"/>
  <c r="H352" i="26" s="1"/>
  <c r="BT354" i="25"/>
  <c r="CE354" i="25" s="1"/>
  <c r="I352" i="27" s="1"/>
  <c r="BE351" i="25"/>
  <c r="AX351" i="25"/>
  <c r="BE343" i="25"/>
  <c r="AX343" i="25"/>
  <c r="BE335" i="25"/>
  <c r="AX335" i="25"/>
  <c r="BE327" i="25"/>
  <c r="AX327" i="25"/>
  <c r="BE319" i="25"/>
  <c r="AX319" i="25"/>
  <c r="BE311" i="25"/>
  <c r="AX311" i="25"/>
  <c r="BE303" i="25"/>
  <c r="AX303" i="25"/>
  <c r="BE295" i="25"/>
  <c r="AX295" i="25"/>
  <c r="BE287" i="25"/>
  <c r="AX287" i="25"/>
  <c r="BI279" i="25"/>
  <c r="BE271" i="25"/>
  <c r="AX271" i="25"/>
  <c r="BE263" i="25"/>
  <c r="AX263" i="25"/>
  <c r="BE255" i="25"/>
  <c r="AX255" i="25"/>
  <c r="BE247" i="25"/>
  <c r="AX247" i="25"/>
  <c r="BE239" i="25"/>
  <c r="AX239" i="25"/>
  <c r="BE231" i="25"/>
  <c r="AX231" i="25"/>
  <c r="BE223" i="25"/>
  <c r="AX223" i="25"/>
  <c r="BE215" i="25"/>
  <c r="AX215" i="25"/>
  <c r="BI207" i="25"/>
  <c r="BE199" i="25"/>
  <c r="AX199" i="25"/>
  <c r="BE191" i="25"/>
  <c r="AX191" i="25"/>
  <c r="AM7" i="25"/>
  <c r="H5" i="26" s="1"/>
  <c r="BT7" i="25"/>
  <c r="AM9" i="25"/>
  <c r="H7" i="26" s="1"/>
  <c r="BT9" i="25"/>
  <c r="AM11" i="25"/>
  <c r="H9" i="26" s="1"/>
  <c r="BT11" i="25"/>
  <c r="CE11" i="25" s="1"/>
  <c r="I9" i="27" s="1"/>
  <c r="AM13" i="25"/>
  <c r="H11" i="26" s="1"/>
  <c r="BT13" i="25"/>
  <c r="CE13" i="25" s="1"/>
  <c r="I11" i="27" s="1"/>
  <c r="AM15" i="25"/>
  <c r="H13" i="26" s="1"/>
  <c r="BT15" i="25"/>
  <c r="AM17" i="25"/>
  <c r="H15" i="26" s="1"/>
  <c r="BT17" i="25"/>
  <c r="AM19" i="25"/>
  <c r="H17" i="26" s="1"/>
  <c r="BT19" i="25"/>
  <c r="CE19" i="25" s="1"/>
  <c r="I17" i="27" s="1"/>
  <c r="AM21" i="25"/>
  <c r="H19" i="26" s="1"/>
  <c r="BT21" i="25"/>
  <c r="CE21" i="25" s="1"/>
  <c r="I19" i="27" s="1"/>
  <c r="AM23" i="25"/>
  <c r="H21" i="26" s="1"/>
  <c r="BT23" i="25"/>
  <c r="AM25" i="25"/>
  <c r="H23" i="26" s="1"/>
  <c r="BT25" i="25"/>
  <c r="AM27" i="25"/>
  <c r="H25" i="26" s="1"/>
  <c r="BT27" i="25"/>
  <c r="CE27" i="25" s="1"/>
  <c r="I25" i="27" s="1"/>
  <c r="AM29" i="25"/>
  <c r="H27" i="26" s="1"/>
  <c r="BT29" i="25"/>
  <c r="CE29" i="25" s="1"/>
  <c r="I27" i="27" s="1"/>
  <c r="AM31" i="25"/>
  <c r="H29" i="26" s="1"/>
  <c r="BT31" i="25"/>
  <c r="AM33" i="25"/>
  <c r="H31" i="26" s="1"/>
  <c r="BT33" i="25"/>
  <c r="AM35" i="25"/>
  <c r="H33" i="26" s="1"/>
  <c r="BT35" i="25"/>
  <c r="CE35" i="25" s="1"/>
  <c r="I33" i="27" s="1"/>
  <c r="AM37" i="25"/>
  <c r="H35" i="26" s="1"/>
  <c r="BT37" i="25"/>
  <c r="AM39" i="25"/>
  <c r="H37" i="26" s="1"/>
  <c r="BT39" i="25"/>
  <c r="AM41" i="25"/>
  <c r="H39" i="26" s="1"/>
  <c r="BT41" i="25"/>
  <c r="AM43" i="25"/>
  <c r="H41" i="26" s="1"/>
  <c r="BT43" i="25"/>
  <c r="CE43" i="25" s="1"/>
  <c r="I41" i="27" s="1"/>
  <c r="AM45" i="25"/>
  <c r="H43" i="26" s="1"/>
  <c r="BT45" i="25"/>
  <c r="CE45" i="25" s="1"/>
  <c r="I43" i="27" s="1"/>
  <c r="AM47" i="25"/>
  <c r="H45" i="26" s="1"/>
  <c r="BT47" i="25"/>
  <c r="AM49" i="25"/>
  <c r="H47" i="26" s="1"/>
  <c r="BT49" i="25"/>
  <c r="AM51" i="25"/>
  <c r="H49" i="26" s="1"/>
  <c r="BT51" i="25"/>
  <c r="CE51" i="25" s="1"/>
  <c r="I49" i="27" s="1"/>
  <c r="AM53" i="25"/>
  <c r="H51" i="26" s="1"/>
  <c r="BT53" i="25"/>
  <c r="CE53" i="25" s="1"/>
  <c r="I51" i="27" s="1"/>
  <c r="AM55" i="25"/>
  <c r="H53" i="26" s="1"/>
  <c r="BT55" i="25"/>
  <c r="AM57" i="25"/>
  <c r="H55" i="26" s="1"/>
  <c r="BT57" i="25"/>
  <c r="AM59" i="25"/>
  <c r="H57" i="26" s="1"/>
  <c r="BT59" i="25"/>
  <c r="CE59" i="25" s="1"/>
  <c r="I57" i="27" s="1"/>
  <c r="AM61" i="25"/>
  <c r="H59" i="26" s="1"/>
  <c r="BT61" i="25"/>
  <c r="CE61" i="25" s="1"/>
  <c r="I59" i="27" s="1"/>
  <c r="AM63" i="25"/>
  <c r="H61" i="26" s="1"/>
  <c r="BT63" i="25"/>
  <c r="AM65" i="25"/>
  <c r="H63" i="26" s="1"/>
  <c r="BT65" i="25"/>
  <c r="AM67" i="25"/>
  <c r="H65" i="26" s="1"/>
  <c r="BT67" i="25"/>
  <c r="CE67" i="25" s="1"/>
  <c r="I65" i="27" s="1"/>
  <c r="AM69" i="25"/>
  <c r="H67" i="26" s="1"/>
  <c r="BT69" i="25"/>
  <c r="AM71" i="25"/>
  <c r="H69" i="26" s="1"/>
  <c r="BT71" i="25"/>
  <c r="AM73" i="25"/>
  <c r="H71" i="26" s="1"/>
  <c r="BT73" i="25"/>
  <c r="AM75" i="25"/>
  <c r="H73" i="26" s="1"/>
  <c r="BT75" i="25"/>
  <c r="CE75" i="25" s="1"/>
  <c r="I73" i="27" s="1"/>
  <c r="AM77" i="25"/>
  <c r="H75" i="26" s="1"/>
  <c r="BT77" i="25"/>
  <c r="CE77" i="25" s="1"/>
  <c r="I75" i="27" s="1"/>
  <c r="AM79" i="25"/>
  <c r="H77" i="26" s="1"/>
  <c r="BT79" i="25"/>
  <c r="AM81" i="25"/>
  <c r="H79" i="26" s="1"/>
  <c r="BT81" i="25"/>
  <c r="AM83" i="25"/>
  <c r="H81" i="26" s="1"/>
  <c r="BT83" i="25"/>
  <c r="CE83" i="25" s="1"/>
  <c r="I81" i="27" s="1"/>
  <c r="AM85" i="25"/>
  <c r="H83" i="26" s="1"/>
  <c r="BT85" i="25"/>
  <c r="CE85" i="25" s="1"/>
  <c r="I83" i="27" s="1"/>
  <c r="AM87" i="25"/>
  <c r="H85" i="26" s="1"/>
  <c r="BT87" i="25"/>
  <c r="AM89" i="25"/>
  <c r="H87" i="26" s="1"/>
  <c r="BT89" i="25"/>
  <c r="AM91" i="25"/>
  <c r="H89" i="26" s="1"/>
  <c r="BT91" i="25"/>
  <c r="CE91" i="25" s="1"/>
  <c r="I89" i="27" s="1"/>
  <c r="AM93" i="25"/>
  <c r="H91" i="26" s="1"/>
  <c r="BT93" i="25"/>
  <c r="CE93" i="25" s="1"/>
  <c r="I91" i="27" s="1"/>
  <c r="AM95" i="25"/>
  <c r="H93" i="26" s="1"/>
  <c r="BT95" i="25"/>
  <c r="AM97" i="25"/>
  <c r="H95" i="26" s="1"/>
  <c r="BT97" i="25"/>
  <c r="AM99" i="25"/>
  <c r="H97" i="26" s="1"/>
  <c r="BT99" i="25"/>
  <c r="CE99" i="25" s="1"/>
  <c r="I97" i="27" s="1"/>
  <c r="AM101" i="25"/>
  <c r="H99" i="26" s="1"/>
  <c r="BT101" i="25"/>
  <c r="AM103" i="25"/>
  <c r="H101" i="26" s="1"/>
  <c r="BT103" i="25"/>
  <c r="AM105" i="25"/>
  <c r="H103" i="26" s="1"/>
  <c r="BT105" i="25"/>
  <c r="AM107" i="25"/>
  <c r="H105" i="26" s="1"/>
  <c r="BT107" i="25"/>
  <c r="CE107" i="25" s="1"/>
  <c r="I105" i="27" s="1"/>
  <c r="AM109" i="25"/>
  <c r="H107" i="26" s="1"/>
  <c r="BT109" i="25"/>
  <c r="CE109" i="25" s="1"/>
  <c r="I107" i="27" s="1"/>
  <c r="AM111" i="25"/>
  <c r="H109" i="26" s="1"/>
  <c r="BT111" i="25"/>
  <c r="AM113" i="25"/>
  <c r="H111" i="26" s="1"/>
  <c r="BT113" i="25"/>
  <c r="AM115" i="25"/>
  <c r="H113" i="26" s="1"/>
  <c r="BT115" i="25"/>
  <c r="CE115" i="25" s="1"/>
  <c r="I113" i="27" s="1"/>
  <c r="AM117" i="25"/>
  <c r="H115" i="26" s="1"/>
  <c r="BT117" i="25"/>
  <c r="CE117" i="25" s="1"/>
  <c r="I115" i="27" s="1"/>
  <c r="AM119" i="25"/>
  <c r="H117" i="26" s="1"/>
  <c r="BT119" i="25"/>
  <c r="AM121" i="25"/>
  <c r="H119" i="26" s="1"/>
  <c r="BT121" i="25"/>
  <c r="AM123" i="25"/>
  <c r="H121" i="26" s="1"/>
  <c r="BT123" i="25"/>
  <c r="CE123" i="25" s="1"/>
  <c r="I121" i="27" s="1"/>
  <c r="AM125" i="25"/>
  <c r="H123" i="26" s="1"/>
  <c r="BT125" i="25"/>
  <c r="CE125" i="25" s="1"/>
  <c r="I123" i="27" s="1"/>
  <c r="AM127" i="25"/>
  <c r="H125" i="26" s="1"/>
  <c r="BT127" i="25"/>
  <c r="AM129" i="25"/>
  <c r="H127" i="26" s="1"/>
  <c r="BT129" i="25"/>
  <c r="AM131" i="25"/>
  <c r="H129" i="26" s="1"/>
  <c r="BT131" i="25"/>
  <c r="CE131" i="25" s="1"/>
  <c r="I129" i="27" s="1"/>
  <c r="AM133" i="25"/>
  <c r="H131" i="26" s="1"/>
  <c r="BT133" i="25"/>
  <c r="AM135" i="25"/>
  <c r="H133" i="26" s="1"/>
  <c r="BT135" i="25"/>
  <c r="AM137" i="25"/>
  <c r="H135" i="26" s="1"/>
  <c r="BT137" i="25"/>
  <c r="AM139" i="25"/>
  <c r="H137" i="26" s="1"/>
  <c r="BT139" i="25"/>
  <c r="CE139" i="25" s="1"/>
  <c r="I137" i="27" s="1"/>
  <c r="AM141" i="25"/>
  <c r="H139" i="26" s="1"/>
  <c r="BT141" i="25"/>
  <c r="CE141" i="25" s="1"/>
  <c r="I139" i="27" s="1"/>
  <c r="AM143" i="25"/>
  <c r="H141" i="26" s="1"/>
  <c r="BT143" i="25"/>
  <c r="AM145" i="25"/>
  <c r="H143" i="26" s="1"/>
  <c r="BT145" i="25"/>
  <c r="AM147" i="25"/>
  <c r="H145" i="26" s="1"/>
  <c r="BT147" i="25"/>
  <c r="CE147" i="25" s="1"/>
  <c r="I145" i="27" s="1"/>
  <c r="AM149" i="25"/>
  <c r="H147" i="26" s="1"/>
  <c r="BT149" i="25"/>
  <c r="CE149" i="25" s="1"/>
  <c r="I147" i="27" s="1"/>
  <c r="AM151" i="25"/>
  <c r="H149" i="26" s="1"/>
  <c r="BT151" i="25"/>
  <c r="AM153" i="25"/>
  <c r="H151" i="26" s="1"/>
  <c r="BT153" i="25"/>
  <c r="AM155" i="25"/>
  <c r="H153" i="26" s="1"/>
  <c r="BT155" i="25"/>
  <c r="CE155" i="25" s="1"/>
  <c r="I153" i="27" s="1"/>
  <c r="AM157" i="25"/>
  <c r="H155" i="26" s="1"/>
  <c r="BT157" i="25"/>
  <c r="CE157" i="25" s="1"/>
  <c r="I155" i="27" s="1"/>
  <c r="AM159" i="25"/>
  <c r="H157" i="26" s="1"/>
  <c r="BT159" i="25"/>
  <c r="AM161" i="25"/>
  <c r="H159" i="26" s="1"/>
  <c r="BT161" i="25"/>
  <c r="AM163" i="25"/>
  <c r="H161" i="26" s="1"/>
  <c r="BT163" i="25"/>
  <c r="CE163" i="25" s="1"/>
  <c r="I161" i="27" s="1"/>
  <c r="AM165" i="25"/>
  <c r="H163" i="26" s="1"/>
  <c r="BT165" i="25"/>
  <c r="CE165" i="25" s="1"/>
  <c r="I163" i="27" s="1"/>
  <c r="AM167" i="25"/>
  <c r="H165" i="26" s="1"/>
  <c r="BT167" i="25"/>
  <c r="AM169" i="25"/>
  <c r="H167" i="26" s="1"/>
  <c r="BT169" i="25"/>
  <c r="AM171" i="25"/>
  <c r="H169" i="26" s="1"/>
  <c r="BT171" i="25"/>
  <c r="CE171" i="25" s="1"/>
  <c r="I169" i="27" s="1"/>
  <c r="AM173" i="25"/>
  <c r="H171" i="26" s="1"/>
  <c r="BT173" i="25"/>
  <c r="CE173" i="25" s="1"/>
  <c r="I171" i="27" s="1"/>
  <c r="AM175" i="25"/>
  <c r="H173" i="26" s="1"/>
  <c r="BT175" i="25"/>
  <c r="AM177" i="25"/>
  <c r="H175" i="26" s="1"/>
  <c r="BT177" i="25"/>
  <c r="AM179" i="25"/>
  <c r="H177" i="26" s="1"/>
  <c r="BT179" i="25"/>
  <c r="CE179" i="25" s="1"/>
  <c r="I177" i="27" s="1"/>
  <c r="AM181" i="25"/>
  <c r="H179" i="26" s="1"/>
  <c r="BT181" i="25"/>
  <c r="CE181" i="25" s="1"/>
  <c r="I179" i="27" s="1"/>
  <c r="AM183" i="25"/>
  <c r="H181" i="26" s="1"/>
  <c r="BT183" i="25"/>
  <c r="AM185" i="25"/>
  <c r="H183" i="26" s="1"/>
  <c r="BT185" i="25"/>
  <c r="AM187" i="25"/>
  <c r="H185" i="26" s="1"/>
  <c r="BT187" i="25"/>
  <c r="CE187" i="25" s="1"/>
  <c r="I185" i="27" s="1"/>
  <c r="AM189" i="25"/>
  <c r="H187" i="26" s="1"/>
  <c r="BT189" i="25"/>
  <c r="CE189" i="25" s="1"/>
  <c r="I187" i="27" s="1"/>
  <c r="AM191" i="25"/>
  <c r="H189" i="26" s="1"/>
  <c r="BT191" i="25"/>
  <c r="AN193" i="25"/>
  <c r="F191" i="26" s="1"/>
  <c r="BU193" i="25"/>
  <c r="CF193" i="25" s="1"/>
  <c r="J191" i="27" s="1"/>
  <c r="AO196" i="25"/>
  <c r="G194" i="26" s="1"/>
  <c r="CG196" i="25"/>
  <c r="K194" i="27" s="1"/>
  <c r="AM199" i="25"/>
  <c r="H197" i="26" s="1"/>
  <c r="BT199" i="25"/>
  <c r="AN201" i="25"/>
  <c r="F199" i="26" s="1"/>
  <c r="BU201" i="25"/>
  <c r="CF201" i="25" s="1"/>
  <c r="J199" i="27" s="1"/>
  <c r="AO204" i="25"/>
  <c r="G202" i="26" s="1"/>
  <c r="CG204" i="25"/>
  <c r="K202" i="27" s="1"/>
  <c r="AM207" i="25"/>
  <c r="H205" i="26" s="1"/>
  <c r="BT207" i="25"/>
  <c r="CE207" i="25" s="1"/>
  <c r="I205" i="27" s="1"/>
  <c r="AN209" i="25"/>
  <c r="F207" i="26" s="1"/>
  <c r="BU209" i="25"/>
  <c r="CF209" i="25" s="1"/>
  <c r="J207" i="27" s="1"/>
  <c r="AO212" i="25"/>
  <c r="G210" i="26" s="1"/>
  <c r="CG212" i="25"/>
  <c r="K210" i="27" s="1"/>
  <c r="AM215" i="25"/>
  <c r="H213" i="26" s="1"/>
  <c r="BT215" i="25"/>
  <c r="AN217" i="25"/>
  <c r="F215" i="26" s="1"/>
  <c r="BU217" i="25"/>
  <c r="CF217" i="25" s="1"/>
  <c r="J215" i="27" s="1"/>
  <c r="AO220" i="25"/>
  <c r="G218" i="26" s="1"/>
  <c r="CG220" i="25"/>
  <c r="K218" i="27" s="1"/>
  <c r="AM223" i="25"/>
  <c r="H221" i="26" s="1"/>
  <c r="BT223" i="25"/>
  <c r="AN225" i="25"/>
  <c r="F223" i="26" s="1"/>
  <c r="BU225" i="25"/>
  <c r="CF225" i="25" s="1"/>
  <c r="J223" i="27" s="1"/>
  <c r="AO228" i="25"/>
  <c r="G226" i="26" s="1"/>
  <c r="CG228" i="25"/>
  <c r="K226" i="27" s="1"/>
  <c r="AM231" i="25"/>
  <c r="H229" i="26" s="1"/>
  <c r="BT231" i="25"/>
  <c r="AN233" i="25"/>
  <c r="F231" i="26" s="1"/>
  <c r="BU233" i="25"/>
  <c r="CF233" i="25" s="1"/>
  <c r="J231" i="27" s="1"/>
  <c r="AO236" i="25"/>
  <c r="G234" i="26" s="1"/>
  <c r="CG236" i="25"/>
  <c r="K234" i="27" s="1"/>
  <c r="AM239" i="25"/>
  <c r="H237" i="26" s="1"/>
  <c r="BT239" i="25"/>
  <c r="AN241" i="25"/>
  <c r="F239" i="26" s="1"/>
  <c r="BU241" i="25"/>
  <c r="CF241" i="25" s="1"/>
  <c r="J239" i="27" s="1"/>
  <c r="AO244" i="25"/>
  <c r="G242" i="26" s="1"/>
  <c r="CG244" i="25"/>
  <c r="K242" i="27" s="1"/>
  <c r="AM247" i="25"/>
  <c r="H245" i="26" s="1"/>
  <c r="BT247" i="25"/>
  <c r="AN249" i="25"/>
  <c r="F247" i="26" s="1"/>
  <c r="BU249" i="25"/>
  <c r="CF249" i="25" s="1"/>
  <c r="J247" i="27" s="1"/>
  <c r="AO252" i="25"/>
  <c r="G250" i="26" s="1"/>
  <c r="CG252" i="25"/>
  <c r="K250" i="27" s="1"/>
  <c r="AM255" i="25"/>
  <c r="H253" i="26" s="1"/>
  <c r="BT255" i="25"/>
  <c r="AN257" i="25"/>
  <c r="F255" i="26" s="1"/>
  <c r="BU257" i="25"/>
  <c r="CF257" i="25" s="1"/>
  <c r="J255" i="27" s="1"/>
  <c r="AO260" i="25"/>
  <c r="G258" i="26" s="1"/>
  <c r="CG260" i="25"/>
  <c r="K258" i="27" s="1"/>
  <c r="AM263" i="25"/>
  <c r="H261" i="26" s="1"/>
  <c r="BT263" i="25"/>
  <c r="AN265" i="25"/>
  <c r="F263" i="26" s="1"/>
  <c r="BU265" i="25"/>
  <c r="CF265" i="25" s="1"/>
  <c r="J263" i="27" s="1"/>
  <c r="AO268" i="25"/>
  <c r="G266" i="26" s="1"/>
  <c r="CG268" i="25"/>
  <c r="K266" i="27" s="1"/>
  <c r="AM271" i="25"/>
  <c r="H269" i="26" s="1"/>
  <c r="BT271" i="25"/>
  <c r="AN273" i="25"/>
  <c r="F271" i="26" s="1"/>
  <c r="BU273" i="25"/>
  <c r="CF273" i="25" s="1"/>
  <c r="J271" i="27" s="1"/>
  <c r="AO276" i="25"/>
  <c r="G274" i="26" s="1"/>
  <c r="CG276" i="25"/>
  <c r="K274" i="27" s="1"/>
  <c r="AM279" i="25"/>
  <c r="H277" i="26" s="1"/>
  <c r="BT279" i="25"/>
  <c r="CE279" i="25" s="1"/>
  <c r="I277" i="27" s="1"/>
  <c r="AN281" i="25"/>
  <c r="F279" i="26" s="1"/>
  <c r="BU281" i="25"/>
  <c r="CF281" i="25" s="1"/>
  <c r="J279" i="27" s="1"/>
  <c r="AO284" i="25"/>
  <c r="G282" i="26" s="1"/>
  <c r="CG284" i="25"/>
  <c r="K282" i="27" s="1"/>
  <c r="AM287" i="25"/>
  <c r="H285" i="26" s="1"/>
  <c r="BT287" i="25"/>
  <c r="AN289" i="25"/>
  <c r="F287" i="26" s="1"/>
  <c r="BU289" i="25"/>
  <c r="CF289" i="25" s="1"/>
  <c r="J287" i="27" s="1"/>
  <c r="AO292" i="25"/>
  <c r="G290" i="26" s="1"/>
  <c r="CG292" i="25"/>
  <c r="K290" i="27" s="1"/>
  <c r="AM295" i="25"/>
  <c r="H293" i="26" s="1"/>
  <c r="BT295" i="25"/>
  <c r="AN297" i="25"/>
  <c r="F295" i="26" s="1"/>
  <c r="BU297" i="25"/>
  <c r="CF297" i="25" s="1"/>
  <c r="J295" i="27" s="1"/>
  <c r="AO300" i="25"/>
  <c r="G298" i="26" s="1"/>
  <c r="CG300" i="25"/>
  <c r="K298" i="27" s="1"/>
  <c r="AM303" i="25"/>
  <c r="H301" i="26" s="1"/>
  <c r="BT303" i="25"/>
  <c r="AN305" i="25"/>
  <c r="F303" i="26" s="1"/>
  <c r="BU305" i="25"/>
  <c r="CF305" i="25" s="1"/>
  <c r="J303" i="27" s="1"/>
  <c r="AO308" i="25"/>
  <c r="G306" i="26" s="1"/>
  <c r="CG308" i="25"/>
  <c r="K306" i="27" s="1"/>
  <c r="AM311" i="25"/>
  <c r="H309" i="26" s="1"/>
  <c r="BT311" i="25"/>
  <c r="AN313" i="25"/>
  <c r="F311" i="26" s="1"/>
  <c r="BU313" i="25"/>
  <c r="CF313" i="25" s="1"/>
  <c r="J311" i="27" s="1"/>
  <c r="AO316" i="25"/>
  <c r="G314" i="26" s="1"/>
  <c r="CG316" i="25"/>
  <c r="K314" i="27" s="1"/>
  <c r="AM319" i="25"/>
  <c r="H317" i="26" s="1"/>
  <c r="BT319" i="25"/>
  <c r="AN321" i="25"/>
  <c r="F319" i="26" s="1"/>
  <c r="BU321" i="25"/>
  <c r="CF321" i="25" s="1"/>
  <c r="J319" i="27" s="1"/>
  <c r="AO324" i="25"/>
  <c r="G322" i="26" s="1"/>
  <c r="CG324" i="25"/>
  <c r="K322" i="27" s="1"/>
  <c r="AM327" i="25"/>
  <c r="H325" i="26" s="1"/>
  <c r="BT327" i="25"/>
  <c r="AN329" i="25"/>
  <c r="F327" i="26" s="1"/>
  <c r="BU329" i="25"/>
  <c r="CF329" i="25" s="1"/>
  <c r="J327" i="27" s="1"/>
  <c r="AO332" i="25"/>
  <c r="G330" i="26" s="1"/>
  <c r="CG332" i="25"/>
  <c r="K330" i="27" s="1"/>
  <c r="AM335" i="25"/>
  <c r="H333" i="26" s="1"/>
  <c r="BT335" i="25"/>
  <c r="AN337" i="25"/>
  <c r="F335" i="26" s="1"/>
  <c r="BU337" i="25"/>
  <c r="CF337" i="25" s="1"/>
  <c r="J335" i="27" s="1"/>
  <c r="AO340" i="25"/>
  <c r="G338" i="26" s="1"/>
  <c r="CG340" i="25"/>
  <c r="K338" i="27" s="1"/>
  <c r="AM343" i="25"/>
  <c r="H341" i="26" s="1"/>
  <c r="BT343" i="25"/>
  <c r="AN345" i="25"/>
  <c r="F343" i="26" s="1"/>
  <c r="BU345" i="25"/>
  <c r="CF345" i="25" s="1"/>
  <c r="J343" i="27" s="1"/>
  <c r="AO348" i="25"/>
  <c r="G346" i="26" s="1"/>
  <c r="CG348" i="25"/>
  <c r="K346" i="27" s="1"/>
  <c r="AM351" i="25"/>
  <c r="H349" i="26" s="1"/>
  <c r="BT351" i="25"/>
  <c r="AN353" i="25"/>
  <c r="F351" i="26" s="1"/>
  <c r="BU353" i="25"/>
  <c r="CF353" i="25" s="1"/>
  <c r="J351" i="27" s="1"/>
  <c r="BI350" i="25"/>
  <c r="BI342" i="25"/>
  <c r="BI334" i="25"/>
  <c r="BI326" i="25"/>
  <c r="BI318" i="25"/>
  <c r="BE310" i="25"/>
  <c r="AX310" i="25"/>
  <c r="BI302" i="25"/>
  <c r="BI294" i="25"/>
  <c r="BI286" i="25"/>
  <c r="BI278" i="25"/>
  <c r="BI270" i="25"/>
  <c r="BI262" i="25"/>
  <c r="BI254" i="25"/>
  <c r="BI246" i="25"/>
  <c r="BI238" i="25"/>
  <c r="BI230" i="25"/>
  <c r="BI222" i="25"/>
  <c r="BI214" i="25"/>
  <c r="BI206" i="25"/>
  <c r="BI198" i="25"/>
  <c r="BI190" i="25"/>
  <c r="BI182" i="25"/>
  <c r="BI174" i="25"/>
  <c r="BI166" i="25"/>
  <c r="BI158" i="25"/>
  <c r="AO193" i="25"/>
  <c r="G191" i="26" s="1"/>
  <c r="CG193" i="25"/>
  <c r="K191" i="27" s="1"/>
  <c r="AM196" i="25"/>
  <c r="H194" i="26" s="1"/>
  <c r="BT196" i="25"/>
  <c r="AN198" i="25"/>
  <c r="F196" i="26" s="1"/>
  <c r="BU198" i="25"/>
  <c r="CF198" i="25" s="1"/>
  <c r="J196" i="27" s="1"/>
  <c r="AO201" i="25"/>
  <c r="G199" i="26" s="1"/>
  <c r="CG201" i="25"/>
  <c r="K199" i="27" s="1"/>
  <c r="AM204" i="25"/>
  <c r="H202" i="26" s="1"/>
  <c r="BT204" i="25"/>
  <c r="CE204" i="25" s="1"/>
  <c r="I202" i="27" s="1"/>
  <c r="AN206" i="25"/>
  <c r="F204" i="26" s="1"/>
  <c r="BU206" i="25"/>
  <c r="CF206" i="25" s="1"/>
  <c r="J204" i="27" s="1"/>
  <c r="AO209" i="25"/>
  <c r="G207" i="26" s="1"/>
  <c r="CG209" i="25"/>
  <c r="K207" i="27" s="1"/>
  <c r="AM212" i="25"/>
  <c r="H210" i="26" s="1"/>
  <c r="BT212" i="25"/>
  <c r="CE212" i="25" s="1"/>
  <c r="I210" i="27" s="1"/>
  <c r="AN214" i="25"/>
  <c r="F212" i="26" s="1"/>
  <c r="BU214" i="25"/>
  <c r="CF214" i="25" s="1"/>
  <c r="J212" i="27" s="1"/>
  <c r="AO217" i="25"/>
  <c r="G215" i="26" s="1"/>
  <c r="CG217" i="25"/>
  <c r="K215" i="27" s="1"/>
  <c r="AM220" i="25"/>
  <c r="H218" i="26" s="1"/>
  <c r="BT220" i="25"/>
  <c r="CE220" i="25" s="1"/>
  <c r="I218" i="27" s="1"/>
  <c r="AN222" i="25"/>
  <c r="F220" i="26" s="1"/>
  <c r="BU222" i="25"/>
  <c r="CF222" i="25" s="1"/>
  <c r="J220" i="27" s="1"/>
  <c r="AO225" i="25"/>
  <c r="G223" i="26" s="1"/>
  <c r="CG225" i="25"/>
  <c r="K223" i="27" s="1"/>
  <c r="AM228" i="25"/>
  <c r="H226" i="26" s="1"/>
  <c r="BT228" i="25"/>
  <c r="AN230" i="25"/>
  <c r="F228" i="26" s="1"/>
  <c r="BU230" i="25"/>
  <c r="CF230" i="25" s="1"/>
  <c r="J228" i="27" s="1"/>
  <c r="AO233" i="25"/>
  <c r="G231" i="26" s="1"/>
  <c r="CG233" i="25"/>
  <c r="K231" i="27" s="1"/>
  <c r="AM236" i="25"/>
  <c r="H234" i="26" s="1"/>
  <c r="BT236" i="25"/>
  <c r="CE236" i="25" s="1"/>
  <c r="I234" i="27" s="1"/>
  <c r="AN238" i="25"/>
  <c r="F236" i="26" s="1"/>
  <c r="BU238" i="25"/>
  <c r="CF238" i="25" s="1"/>
  <c r="J236" i="27" s="1"/>
  <c r="AO241" i="25"/>
  <c r="G239" i="26" s="1"/>
  <c r="CG241" i="25"/>
  <c r="K239" i="27" s="1"/>
  <c r="AM244" i="25"/>
  <c r="H242" i="26" s="1"/>
  <c r="BT244" i="25"/>
  <c r="CE244" i="25" s="1"/>
  <c r="I242" i="27" s="1"/>
  <c r="AN246" i="25"/>
  <c r="F244" i="26" s="1"/>
  <c r="BU246" i="25"/>
  <c r="CF246" i="25" s="1"/>
  <c r="J244" i="27" s="1"/>
  <c r="AO249" i="25"/>
  <c r="G247" i="26" s="1"/>
  <c r="CG249" i="25"/>
  <c r="K247" i="27" s="1"/>
  <c r="AM252" i="25"/>
  <c r="H250" i="26" s="1"/>
  <c r="BT252" i="25"/>
  <c r="CE252" i="25" s="1"/>
  <c r="I250" i="27" s="1"/>
  <c r="AN254" i="25"/>
  <c r="F252" i="26" s="1"/>
  <c r="BU254" i="25"/>
  <c r="CF254" i="25" s="1"/>
  <c r="J252" i="27" s="1"/>
  <c r="AO257" i="25"/>
  <c r="G255" i="26" s="1"/>
  <c r="CG257" i="25"/>
  <c r="K255" i="27" s="1"/>
  <c r="AM260" i="25"/>
  <c r="H258" i="26" s="1"/>
  <c r="BT260" i="25"/>
  <c r="AN262" i="25"/>
  <c r="F260" i="26" s="1"/>
  <c r="BU262" i="25"/>
  <c r="CF262" i="25" s="1"/>
  <c r="J260" i="27" s="1"/>
  <c r="AO265" i="25"/>
  <c r="G263" i="26" s="1"/>
  <c r="CG265" i="25"/>
  <c r="K263" i="27" s="1"/>
  <c r="AM268" i="25"/>
  <c r="H266" i="26" s="1"/>
  <c r="BT268" i="25"/>
  <c r="CE268" i="25" s="1"/>
  <c r="I266" i="27" s="1"/>
  <c r="AN270" i="25"/>
  <c r="F268" i="26" s="1"/>
  <c r="BU270" i="25"/>
  <c r="CF270" i="25" s="1"/>
  <c r="J268" i="27" s="1"/>
  <c r="AO273" i="25"/>
  <c r="G271" i="26" s="1"/>
  <c r="CG273" i="25"/>
  <c r="K271" i="27" s="1"/>
  <c r="AM276" i="25"/>
  <c r="H274" i="26" s="1"/>
  <c r="BT276" i="25"/>
  <c r="CE276" i="25" s="1"/>
  <c r="I274" i="27" s="1"/>
  <c r="AN278" i="25"/>
  <c r="F276" i="26" s="1"/>
  <c r="BU278" i="25"/>
  <c r="CF278" i="25" s="1"/>
  <c r="J276" i="27" s="1"/>
  <c r="AO281" i="25"/>
  <c r="G279" i="26" s="1"/>
  <c r="CG281" i="25"/>
  <c r="K279" i="27" s="1"/>
  <c r="AM284" i="25"/>
  <c r="H282" i="26" s="1"/>
  <c r="BT284" i="25"/>
  <c r="CE284" i="25" s="1"/>
  <c r="I282" i="27" s="1"/>
  <c r="AN286" i="25"/>
  <c r="F284" i="26" s="1"/>
  <c r="BU286" i="25"/>
  <c r="CF286" i="25" s="1"/>
  <c r="J284" i="27" s="1"/>
  <c r="AO289" i="25"/>
  <c r="G287" i="26" s="1"/>
  <c r="CG289" i="25"/>
  <c r="K287" i="27" s="1"/>
  <c r="AM292" i="25"/>
  <c r="H290" i="26" s="1"/>
  <c r="BT292" i="25"/>
  <c r="CE292" i="25" s="1"/>
  <c r="I290" i="27" s="1"/>
  <c r="AN294" i="25"/>
  <c r="F292" i="26" s="1"/>
  <c r="BU294" i="25"/>
  <c r="CF294" i="25" s="1"/>
  <c r="J292" i="27" s="1"/>
  <c r="AO297" i="25"/>
  <c r="G295" i="26" s="1"/>
  <c r="CG297" i="25"/>
  <c r="K295" i="27" s="1"/>
  <c r="AM300" i="25"/>
  <c r="H298" i="26" s="1"/>
  <c r="BT300" i="25"/>
  <c r="CE300" i="25" s="1"/>
  <c r="I298" i="27" s="1"/>
  <c r="AN302" i="25"/>
  <c r="F300" i="26" s="1"/>
  <c r="BU302" i="25"/>
  <c r="CF302" i="25" s="1"/>
  <c r="J300" i="27" s="1"/>
  <c r="AO305" i="25"/>
  <c r="G303" i="26" s="1"/>
  <c r="CG305" i="25"/>
  <c r="K303" i="27" s="1"/>
  <c r="AM308" i="25"/>
  <c r="H306" i="26" s="1"/>
  <c r="BT308" i="25"/>
  <c r="CE308" i="25" s="1"/>
  <c r="I306" i="27" s="1"/>
  <c r="AN310" i="25"/>
  <c r="F308" i="26" s="1"/>
  <c r="BU310" i="25"/>
  <c r="CF310" i="25" s="1"/>
  <c r="J308" i="27" s="1"/>
  <c r="AO313" i="25"/>
  <c r="G311" i="26" s="1"/>
  <c r="CG313" i="25"/>
  <c r="K311" i="27" s="1"/>
  <c r="AM316" i="25"/>
  <c r="H314" i="26" s="1"/>
  <c r="BT316" i="25"/>
  <c r="CE316" i="25" s="1"/>
  <c r="I314" i="27" s="1"/>
  <c r="AN318" i="25"/>
  <c r="F316" i="26" s="1"/>
  <c r="BU318" i="25"/>
  <c r="CF318" i="25" s="1"/>
  <c r="J316" i="27" s="1"/>
  <c r="AO321" i="25"/>
  <c r="G319" i="26" s="1"/>
  <c r="CG321" i="25"/>
  <c r="K319" i="27" s="1"/>
  <c r="AM324" i="25"/>
  <c r="H322" i="26" s="1"/>
  <c r="BT324" i="25"/>
  <c r="CE324" i="25" s="1"/>
  <c r="I322" i="27" s="1"/>
  <c r="AN326" i="25"/>
  <c r="F324" i="26" s="1"/>
  <c r="BU326" i="25"/>
  <c r="CF326" i="25" s="1"/>
  <c r="J324" i="27" s="1"/>
  <c r="AO329" i="25"/>
  <c r="G327" i="26" s="1"/>
  <c r="CG329" i="25"/>
  <c r="K327" i="27" s="1"/>
  <c r="AM332" i="25"/>
  <c r="H330" i="26" s="1"/>
  <c r="BT332" i="25"/>
  <c r="CE332" i="25" s="1"/>
  <c r="I330" i="27" s="1"/>
  <c r="AN334" i="25"/>
  <c r="F332" i="26" s="1"/>
  <c r="BU334" i="25"/>
  <c r="CF334" i="25" s="1"/>
  <c r="J332" i="27" s="1"/>
  <c r="AO337" i="25"/>
  <c r="G335" i="26" s="1"/>
  <c r="CG337" i="25"/>
  <c r="K335" i="27" s="1"/>
  <c r="AM340" i="25"/>
  <c r="H338" i="26" s="1"/>
  <c r="BT340" i="25"/>
  <c r="CE340" i="25" s="1"/>
  <c r="I338" i="27" s="1"/>
  <c r="AN342" i="25"/>
  <c r="F340" i="26" s="1"/>
  <c r="BU342" i="25"/>
  <c r="CF342" i="25" s="1"/>
  <c r="J340" i="27" s="1"/>
  <c r="AO345" i="25"/>
  <c r="G343" i="26" s="1"/>
  <c r="CG345" i="25"/>
  <c r="K343" i="27" s="1"/>
  <c r="AM348" i="25"/>
  <c r="H346" i="26" s="1"/>
  <c r="BT348" i="25"/>
  <c r="CE348" i="25" s="1"/>
  <c r="I346" i="27" s="1"/>
  <c r="AN350" i="25"/>
  <c r="F348" i="26" s="1"/>
  <c r="BU350" i="25"/>
  <c r="CF350" i="25" s="1"/>
  <c r="J348" i="27" s="1"/>
  <c r="AO353" i="25"/>
  <c r="G351" i="26" s="1"/>
  <c r="CG353" i="25"/>
  <c r="K351" i="27" s="1"/>
  <c r="BI349" i="25"/>
  <c r="BI341" i="25"/>
  <c r="BI333" i="25"/>
  <c r="BI325" i="25"/>
  <c r="BI317" i="25"/>
  <c r="BI309" i="25"/>
  <c r="BI301" i="25"/>
  <c r="BI293" i="25"/>
  <c r="BI285" i="25"/>
  <c r="BI277" i="25"/>
  <c r="BI269" i="25"/>
  <c r="BI261" i="25"/>
  <c r="BI253" i="25"/>
  <c r="BI245" i="25"/>
  <c r="BI237" i="25"/>
  <c r="BI229" i="25"/>
  <c r="BI221" i="25"/>
  <c r="BI213" i="25"/>
  <c r="BI205" i="25"/>
  <c r="BI197" i="25"/>
  <c r="BI189" i="25"/>
  <c r="BI181" i="25"/>
  <c r="BI173" i="25"/>
  <c r="BI165" i="25"/>
  <c r="BI157" i="25"/>
  <c r="BI149" i="25"/>
  <c r="AN6" i="25"/>
  <c r="F4" i="26" s="1"/>
  <c r="BU6" i="25"/>
  <c r="CF6" i="25" s="1"/>
  <c r="J4" i="27" s="1"/>
  <c r="AN8" i="25"/>
  <c r="F6" i="26" s="1"/>
  <c r="BU8" i="25"/>
  <c r="CF8" i="25" s="1"/>
  <c r="J6" i="27" s="1"/>
  <c r="AN10" i="25"/>
  <c r="F8" i="26" s="1"/>
  <c r="BU10" i="25"/>
  <c r="CF10" i="25" s="1"/>
  <c r="J8" i="27" s="1"/>
  <c r="AN12" i="25"/>
  <c r="F10" i="26" s="1"/>
  <c r="BU12" i="25"/>
  <c r="CF12" i="25" s="1"/>
  <c r="J10" i="27" s="1"/>
  <c r="AN14" i="25"/>
  <c r="F12" i="26" s="1"/>
  <c r="BU14" i="25"/>
  <c r="CF14" i="25" s="1"/>
  <c r="J12" i="27" s="1"/>
  <c r="AN16" i="25"/>
  <c r="F14" i="26" s="1"/>
  <c r="BU16" i="25"/>
  <c r="CF16" i="25" s="1"/>
  <c r="J14" i="27" s="1"/>
  <c r="AN18" i="25"/>
  <c r="F16" i="26" s="1"/>
  <c r="BU18" i="25"/>
  <c r="CF18" i="25" s="1"/>
  <c r="J16" i="27" s="1"/>
  <c r="AN20" i="25"/>
  <c r="F18" i="26" s="1"/>
  <c r="BU20" i="25"/>
  <c r="CF20" i="25" s="1"/>
  <c r="J18" i="27" s="1"/>
  <c r="AN22" i="25"/>
  <c r="F20" i="26" s="1"/>
  <c r="BU22" i="25"/>
  <c r="CF22" i="25" s="1"/>
  <c r="J20" i="27" s="1"/>
  <c r="AN24" i="25"/>
  <c r="F22" i="26" s="1"/>
  <c r="BU24" i="25"/>
  <c r="CF24" i="25" s="1"/>
  <c r="J22" i="27" s="1"/>
  <c r="AN26" i="25"/>
  <c r="F24" i="26" s="1"/>
  <c r="BU26" i="25"/>
  <c r="CF26" i="25" s="1"/>
  <c r="J24" i="27" s="1"/>
  <c r="AN28" i="25"/>
  <c r="F26" i="26" s="1"/>
  <c r="BU28" i="25"/>
  <c r="CF28" i="25" s="1"/>
  <c r="J26" i="27" s="1"/>
  <c r="AN30" i="25"/>
  <c r="F28" i="26" s="1"/>
  <c r="BU30" i="25"/>
  <c r="CF30" i="25" s="1"/>
  <c r="J28" i="27" s="1"/>
  <c r="AN32" i="25"/>
  <c r="F30" i="26" s="1"/>
  <c r="BU32" i="25"/>
  <c r="CF32" i="25" s="1"/>
  <c r="J30" i="27" s="1"/>
  <c r="AN34" i="25"/>
  <c r="F32" i="26" s="1"/>
  <c r="BU34" i="25"/>
  <c r="CF34" i="25" s="1"/>
  <c r="J32" i="27" s="1"/>
  <c r="AN36" i="25"/>
  <c r="F34" i="26" s="1"/>
  <c r="BU36" i="25"/>
  <c r="CF36" i="25" s="1"/>
  <c r="J34" i="27" s="1"/>
  <c r="AN38" i="25"/>
  <c r="F36" i="26" s="1"/>
  <c r="BU38" i="25"/>
  <c r="CF38" i="25" s="1"/>
  <c r="J36" i="27" s="1"/>
  <c r="AN40" i="25"/>
  <c r="F38" i="26" s="1"/>
  <c r="BU40" i="25"/>
  <c r="CF40" i="25" s="1"/>
  <c r="J38" i="27" s="1"/>
  <c r="AN42" i="25"/>
  <c r="F40" i="26" s="1"/>
  <c r="BU42" i="25"/>
  <c r="CF42" i="25" s="1"/>
  <c r="J40" i="27" s="1"/>
  <c r="AN44" i="25"/>
  <c r="F42" i="26" s="1"/>
  <c r="BU44" i="25"/>
  <c r="CF44" i="25" s="1"/>
  <c r="J42" i="27" s="1"/>
  <c r="AN46" i="25"/>
  <c r="F44" i="26" s="1"/>
  <c r="BU46" i="25"/>
  <c r="CF46" i="25" s="1"/>
  <c r="J44" i="27" s="1"/>
  <c r="AN48" i="25"/>
  <c r="F46" i="26" s="1"/>
  <c r="BU48" i="25"/>
  <c r="CF48" i="25" s="1"/>
  <c r="J46" i="27" s="1"/>
  <c r="AN50" i="25"/>
  <c r="F48" i="26" s="1"/>
  <c r="BU50" i="25"/>
  <c r="CF50" i="25" s="1"/>
  <c r="J48" i="27" s="1"/>
  <c r="AN52" i="25"/>
  <c r="F50" i="26" s="1"/>
  <c r="BU52" i="25"/>
  <c r="CF52" i="25" s="1"/>
  <c r="J50" i="27" s="1"/>
  <c r="AN54" i="25"/>
  <c r="F52" i="26" s="1"/>
  <c r="BU54" i="25"/>
  <c r="CF54" i="25" s="1"/>
  <c r="J52" i="27" s="1"/>
  <c r="AN56" i="25"/>
  <c r="F54" i="26" s="1"/>
  <c r="BU56" i="25"/>
  <c r="CF56" i="25" s="1"/>
  <c r="J54" i="27" s="1"/>
  <c r="AN58" i="25"/>
  <c r="F56" i="26" s="1"/>
  <c r="BU58" i="25"/>
  <c r="CF58" i="25" s="1"/>
  <c r="J56" i="27" s="1"/>
  <c r="AN60" i="25"/>
  <c r="F58" i="26" s="1"/>
  <c r="BU60" i="25"/>
  <c r="CF60" i="25" s="1"/>
  <c r="J58" i="27" s="1"/>
  <c r="AN62" i="25"/>
  <c r="F60" i="26" s="1"/>
  <c r="BU62" i="25"/>
  <c r="CF62" i="25" s="1"/>
  <c r="J60" i="27" s="1"/>
  <c r="AN64" i="25"/>
  <c r="F62" i="26" s="1"/>
  <c r="BU64" i="25"/>
  <c r="CF64" i="25" s="1"/>
  <c r="J62" i="27" s="1"/>
  <c r="AN66" i="25"/>
  <c r="F64" i="26" s="1"/>
  <c r="BU66" i="25"/>
  <c r="CF66" i="25" s="1"/>
  <c r="J64" i="27" s="1"/>
  <c r="AN68" i="25"/>
  <c r="F66" i="26" s="1"/>
  <c r="BU68" i="25"/>
  <c r="CF68" i="25" s="1"/>
  <c r="J66" i="27" s="1"/>
  <c r="AN70" i="25"/>
  <c r="F68" i="26" s="1"/>
  <c r="BU70" i="25"/>
  <c r="CF70" i="25" s="1"/>
  <c r="J68" i="27" s="1"/>
  <c r="AN72" i="25"/>
  <c r="F70" i="26" s="1"/>
  <c r="BU72" i="25"/>
  <c r="CF72" i="25" s="1"/>
  <c r="J70" i="27" s="1"/>
  <c r="AN74" i="25"/>
  <c r="F72" i="26" s="1"/>
  <c r="BU74" i="25"/>
  <c r="CF74" i="25" s="1"/>
  <c r="J72" i="27" s="1"/>
  <c r="AN76" i="25"/>
  <c r="F74" i="26" s="1"/>
  <c r="BU76" i="25"/>
  <c r="CF76" i="25" s="1"/>
  <c r="J74" i="27" s="1"/>
  <c r="AN78" i="25"/>
  <c r="F76" i="26" s="1"/>
  <c r="BU78" i="25"/>
  <c r="CF78" i="25" s="1"/>
  <c r="J76" i="27" s="1"/>
  <c r="AN80" i="25"/>
  <c r="F78" i="26" s="1"/>
  <c r="BU80" i="25"/>
  <c r="CF80" i="25" s="1"/>
  <c r="J78" i="27" s="1"/>
  <c r="AN82" i="25"/>
  <c r="F80" i="26" s="1"/>
  <c r="BU82" i="25"/>
  <c r="CF82" i="25" s="1"/>
  <c r="J80" i="27" s="1"/>
  <c r="AN84" i="25"/>
  <c r="F82" i="26" s="1"/>
  <c r="BU84" i="25"/>
  <c r="CF84" i="25" s="1"/>
  <c r="J82" i="27" s="1"/>
  <c r="AN86" i="25"/>
  <c r="F84" i="26" s="1"/>
  <c r="BU86" i="25"/>
  <c r="CF86" i="25" s="1"/>
  <c r="J84" i="27" s="1"/>
  <c r="AN88" i="25"/>
  <c r="F86" i="26" s="1"/>
  <c r="BU88" i="25"/>
  <c r="CF88" i="25" s="1"/>
  <c r="J86" i="27" s="1"/>
  <c r="AN90" i="25"/>
  <c r="F88" i="26" s="1"/>
  <c r="BU90" i="25"/>
  <c r="CF90" i="25" s="1"/>
  <c r="J88" i="27" s="1"/>
  <c r="AN92" i="25"/>
  <c r="F90" i="26" s="1"/>
  <c r="BU92" i="25"/>
  <c r="CF92" i="25" s="1"/>
  <c r="J90" i="27" s="1"/>
  <c r="AN94" i="25"/>
  <c r="F92" i="26" s="1"/>
  <c r="BU94" i="25"/>
  <c r="CF94" i="25" s="1"/>
  <c r="J92" i="27" s="1"/>
  <c r="AN96" i="25"/>
  <c r="F94" i="26" s="1"/>
  <c r="BU96" i="25"/>
  <c r="CF96" i="25" s="1"/>
  <c r="J94" i="27" s="1"/>
  <c r="AN98" i="25"/>
  <c r="F96" i="26" s="1"/>
  <c r="BU98" i="25"/>
  <c r="CF98" i="25" s="1"/>
  <c r="J96" i="27" s="1"/>
  <c r="AN100" i="25"/>
  <c r="F98" i="26" s="1"/>
  <c r="BU100" i="25"/>
  <c r="CF100" i="25" s="1"/>
  <c r="J98" i="27" s="1"/>
  <c r="AN102" i="25"/>
  <c r="F100" i="26" s="1"/>
  <c r="BU102" i="25"/>
  <c r="CF102" i="25" s="1"/>
  <c r="J100" i="27" s="1"/>
  <c r="AN104" i="25"/>
  <c r="F102" i="26" s="1"/>
  <c r="BU104" i="25"/>
  <c r="CF104" i="25" s="1"/>
  <c r="J102" i="27" s="1"/>
  <c r="AN106" i="25"/>
  <c r="F104" i="26" s="1"/>
  <c r="BU106" i="25"/>
  <c r="CF106" i="25" s="1"/>
  <c r="J104" i="27" s="1"/>
  <c r="AN108" i="25"/>
  <c r="F106" i="26" s="1"/>
  <c r="BU108" i="25"/>
  <c r="CF108" i="25" s="1"/>
  <c r="J106" i="27" s="1"/>
  <c r="AN110" i="25"/>
  <c r="F108" i="26" s="1"/>
  <c r="BU110" i="25"/>
  <c r="CF110" i="25" s="1"/>
  <c r="J108" i="27" s="1"/>
  <c r="AN112" i="25"/>
  <c r="F110" i="26" s="1"/>
  <c r="BU112" i="25"/>
  <c r="CF112" i="25" s="1"/>
  <c r="J110" i="27" s="1"/>
  <c r="AN114" i="25"/>
  <c r="F112" i="26" s="1"/>
  <c r="BU114" i="25"/>
  <c r="CF114" i="25" s="1"/>
  <c r="J112" i="27" s="1"/>
  <c r="AN116" i="25"/>
  <c r="F114" i="26" s="1"/>
  <c r="BU116" i="25"/>
  <c r="CF116" i="25" s="1"/>
  <c r="J114" i="27" s="1"/>
  <c r="AN118" i="25"/>
  <c r="F116" i="26" s="1"/>
  <c r="BU118" i="25"/>
  <c r="CF118" i="25" s="1"/>
  <c r="J116" i="27" s="1"/>
  <c r="AN120" i="25"/>
  <c r="F118" i="26" s="1"/>
  <c r="BU120" i="25"/>
  <c r="CF120" i="25" s="1"/>
  <c r="J118" i="27" s="1"/>
  <c r="AN122" i="25"/>
  <c r="F120" i="26" s="1"/>
  <c r="BU122" i="25"/>
  <c r="CF122" i="25" s="1"/>
  <c r="J120" i="27" s="1"/>
  <c r="AN124" i="25"/>
  <c r="F122" i="26" s="1"/>
  <c r="BU124" i="25"/>
  <c r="CF124" i="25" s="1"/>
  <c r="J122" i="27" s="1"/>
  <c r="AN126" i="25"/>
  <c r="F124" i="26" s="1"/>
  <c r="BU126" i="25"/>
  <c r="CF126" i="25" s="1"/>
  <c r="J124" i="27" s="1"/>
  <c r="AN128" i="25"/>
  <c r="F126" i="26" s="1"/>
  <c r="BU128" i="25"/>
  <c r="CF128" i="25" s="1"/>
  <c r="J126" i="27" s="1"/>
  <c r="AN130" i="25"/>
  <c r="F128" i="26" s="1"/>
  <c r="BU130" i="25"/>
  <c r="CF130" i="25" s="1"/>
  <c r="J128" i="27" s="1"/>
  <c r="AN132" i="25"/>
  <c r="F130" i="26" s="1"/>
  <c r="BU132" i="25"/>
  <c r="CF132" i="25" s="1"/>
  <c r="J130" i="27" s="1"/>
  <c r="AN134" i="25"/>
  <c r="F132" i="26" s="1"/>
  <c r="BU134" i="25"/>
  <c r="CF134" i="25" s="1"/>
  <c r="J132" i="27" s="1"/>
  <c r="AN136" i="25"/>
  <c r="F134" i="26" s="1"/>
  <c r="BU136" i="25"/>
  <c r="CF136" i="25" s="1"/>
  <c r="J134" i="27" s="1"/>
  <c r="AN138" i="25"/>
  <c r="F136" i="26" s="1"/>
  <c r="BU138" i="25"/>
  <c r="CF138" i="25" s="1"/>
  <c r="J136" i="27" s="1"/>
  <c r="AN140" i="25"/>
  <c r="F138" i="26" s="1"/>
  <c r="BU140" i="25"/>
  <c r="CF140" i="25" s="1"/>
  <c r="J138" i="27" s="1"/>
  <c r="AN142" i="25"/>
  <c r="F140" i="26" s="1"/>
  <c r="BU142" i="25"/>
  <c r="CF142" i="25" s="1"/>
  <c r="J140" i="27" s="1"/>
  <c r="AN144" i="25"/>
  <c r="F142" i="26" s="1"/>
  <c r="BU144" i="25"/>
  <c r="CF144" i="25" s="1"/>
  <c r="J142" i="27" s="1"/>
  <c r="AN146" i="25"/>
  <c r="F144" i="26" s="1"/>
  <c r="BU146" i="25"/>
  <c r="CF146" i="25" s="1"/>
  <c r="J144" i="27" s="1"/>
  <c r="AN148" i="25"/>
  <c r="F146" i="26" s="1"/>
  <c r="BU148" i="25"/>
  <c r="CF148" i="25" s="1"/>
  <c r="J146" i="27" s="1"/>
  <c r="AN150" i="25"/>
  <c r="F148" i="26" s="1"/>
  <c r="BU150" i="25"/>
  <c r="CF150" i="25" s="1"/>
  <c r="J148" i="27" s="1"/>
  <c r="AN152" i="25"/>
  <c r="F150" i="26" s="1"/>
  <c r="BU152" i="25"/>
  <c r="CF152" i="25" s="1"/>
  <c r="J150" i="27" s="1"/>
  <c r="AN154" i="25"/>
  <c r="F152" i="26" s="1"/>
  <c r="BU154" i="25"/>
  <c r="CF154" i="25" s="1"/>
  <c r="J152" i="27" s="1"/>
  <c r="AN156" i="25"/>
  <c r="F154" i="26" s="1"/>
  <c r="BU156" i="25"/>
  <c r="CF156" i="25" s="1"/>
  <c r="J154" i="27" s="1"/>
  <c r="AN158" i="25"/>
  <c r="F156" i="26" s="1"/>
  <c r="BU158" i="25"/>
  <c r="CF158" i="25" s="1"/>
  <c r="J156" i="27" s="1"/>
  <c r="AN160" i="25"/>
  <c r="F158" i="26" s="1"/>
  <c r="BU160" i="25"/>
  <c r="CF160" i="25" s="1"/>
  <c r="J158" i="27" s="1"/>
  <c r="AN162" i="25"/>
  <c r="F160" i="26" s="1"/>
  <c r="BU162" i="25"/>
  <c r="CF162" i="25" s="1"/>
  <c r="J160" i="27" s="1"/>
  <c r="AN164" i="25"/>
  <c r="F162" i="26" s="1"/>
  <c r="BU164" i="25"/>
  <c r="CF164" i="25" s="1"/>
  <c r="J162" i="27" s="1"/>
  <c r="AN166" i="25"/>
  <c r="F164" i="26" s="1"/>
  <c r="BU166" i="25"/>
  <c r="CF166" i="25" s="1"/>
  <c r="J164" i="27" s="1"/>
  <c r="AN168" i="25"/>
  <c r="F166" i="26" s="1"/>
  <c r="BU168" i="25"/>
  <c r="CF168" i="25" s="1"/>
  <c r="J166" i="27" s="1"/>
  <c r="AN170" i="25"/>
  <c r="F168" i="26" s="1"/>
  <c r="BU170" i="25"/>
  <c r="CF170" i="25" s="1"/>
  <c r="J168" i="27" s="1"/>
  <c r="AN172" i="25"/>
  <c r="F170" i="26" s="1"/>
  <c r="BU172" i="25"/>
  <c r="CF172" i="25" s="1"/>
  <c r="J170" i="27" s="1"/>
  <c r="AN174" i="25"/>
  <c r="F172" i="26" s="1"/>
  <c r="BU174" i="25"/>
  <c r="CF174" i="25" s="1"/>
  <c r="J172" i="27" s="1"/>
  <c r="AN176" i="25"/>
  <c r="F174" i="26" s="1"/>
  <c r="BU176" i="25"/>
  <c r="CF176" i="25" s="1"/>
  <c r="J174" i="27" s="1"/>
  <c r="AN178" i="25"/>
  <c r="F176" i="26" s="1"/>
  <c r="BU178" i="25"/>
  <c r="CF178" i="25" s="1"/>
  <c r="J176" i="27" s="1"/>
  <c r="AN180" i="25"/>
  <c r="F178" i="26" s="1"/>
  <c r="BU180" i="25"/>
  <c r="CF180" i="25" s="1"/>
  <c r="J178" i="27" s="1"/>
  <c r="AN182" i="25"/>
  <c r="F180" i="26" s="1"/>
  <c r="BU182" i="25"/>
  <c r="CF182" i="25" s="1"/>
  <c r="J180" i="27" s="1"/>
  <c r="AN184" i="25"/>
  <c r="F182" i="26" s="1"/>
  <c r="BU184" i="25"/>
  <c r="CF184" i="25" s="1"/>
  <c r="J182" i="27" s="1"/>
  <c r="AN186" i="25"/>
  <c r="F184" i="26" s="1"/>
  <c r="BU186" i="25"/>
  <c r="CF186" i="25" s="1"/>
  <c r="J184" i="27" s="1"/>
  <c r="AN188" i="25"/>
  <c r="F186" i="26" s="1"/>
  <c r="BU188" i="25"/>
  <c r="CF188" i="25" s="1"/>
  <c r="J186" i="27" s="1"/>
  <c r="AN190" i="25"/>
  <c r="F188" i="26" s="1"/>
  <c r="BU190" i="25"/>
  <c r="CF190" i="25" s="1"/>
  <c r="J188" i="27" s="1"/>
  <c r="AM193" i="25"/>
  <c r="H191" i="26" s="1"/>
  <c r="BT193" i="25"/>
  <c r="CE193" i="25" s="1"/>
  <c r="I191" i="27" s="1"/>
  <c r="AN195" i="25"/>
  <c r="F193" i="26" s="1"/>
  <c r="BU195" i="25"/>
  <c r="CF195" i="25" s="1"/>
  <c r="J193" i="27" s="1"/>
  <c r="AO198" i="25"/>
  <c r="G196" i="26" s="1"/>
  <c r="CG198" i="25"/>
  <c r="K196" i="27" s="1"/>
  <c r="AM201" i="25"/>
  <c r="H199" i="26" s="1"/>
  <c r="BT201" i="25"/>
  <c r="CE201" i="25" s="1"/>
  <c r="I199" i="27" s="1"/>
  <c r="AN203" i="25"/>
  <c r="F201" i="26" s="1"/>
  <c r="BU203" i="25"/>
  <c r="CF203" i="25" s="1"/>
  <c r="J201" i="27" s="1"/>
  <c r="AO206" i="25"/>
  <c r="G204" i="26" s="1"/>
  <c r="CG206" i="25"/>
  <c r="K204" i="27" s="1"/>
  <c r="AM209" i="25"/>
  <c r="H207" i="26" s="1"/>
  <c r="BT209" i="25"/>
  <c r="CE209" i="25" s="1"/>
  <c r="I207" i="27" s="1"/>
  <c r="AN211" i="25"/>
  <c r="F209" i="26" s="1"/>
  <c r="BU211" i="25"/>
  <c r="CF211" i="25" s="1"/>
  <c r="J209" i="27" s="1"/>
  <c r="AO214" i="25"/>
  <c r="G212" i="26" s="1"/>
  <c r="CG214" i="25"/>
  <c r="K212" i="27" s="1"/>
  <c r="AM217" i="25"/>
  <c r="H215" i="26" s="1"/>
  <c r="BT217" i="25"/>
  <c r="CE217" i="25" s="1"/>
  <c r="I215" i="27" s="1"/>
  <c r="AN219" i="25"/>
  <c r="F217" i="26" s="1"/>
  <c r="BU219" i="25"/>
  <c r="CF219" i="25" s="1"/>
  <c r="J217" i="27" s="1"/>
  <c r="AO222" i="25"/>
  <c r="G220" i="26" s="1"/>
  <c r="CG222" i="25"/>
  <c r="K220" i="27" s="1"/>
  <c r="AM225" i="25"/>
  <c r="H223" i="26" s="1"/>
  <c r="BT225" i="25"/>
  <c r="CE225" i="25" s="1"/>
  <c r="I223" i="27" s="1"/>
  <c r="AN227" i="25"/>
  <c r="F225" i="26" s="1"/>
  <c r="BU227" i="25"/>
  <c r="CF227" i="25" s="1"/>
  <c r="J225" i="27" s="1"/>
  <c r="AO230" i="25"/>
  <c r="G228" i="26" s="1"/>
  <c r="CG230" i="25"/>
  <c r="K228" i="27" s="1"/>
  <c r="AM233" i="25"/>
  <c r="H231" i="26" s="1"/>
  <c r="BT233" i="25"/>
  <c r="CE233" i="25" s="1"/>
  <c r="I231" i="27" s="1"/>
  <c r="AN235" i="25"/>
  <c r="F233" i="26" s="1"/>
  <c r="BU235" i="25"/>
  <c r="CF235" i="25" s="1"/>
  <c r="J233" i="27" s="1"/>
  <c r="AO238" i="25"/>
  <c r="G236" i="26" s="1"/>
  <c r="CG238" i="25"/>
  <c r="K236" i="27" s="1"/>
  <c r="AM241" i="25"/>
  <c r="H239" i="26" s="1"/>
  <c r="BT241" i="25"/>
  <c r="CE241" i="25" s="1"/>
  <c r="I239" i="27" s="1"/>
  <c r="AN243" i="25"/>
  <c r="F241" i="26" s="1"/>
  <c r="BU243" i="25"/>
  <c r="CF243" i="25" s="1"/>
  <c r="J241" i="27" s="1"/>
  <c r="AO246" i="25"/>
  <c r="G244" i="26" s="1"/>
  <c r="CG246" i="25"/>
  <c r="K244" i="27" s="1"/>
  <c r="AM249" i="25"/>
  <c r="H247" i="26" s="1"/>
  <c r="BT249" i="25"/>
  <c r="CE249" i="25" s="1"/>
  <c r="I247" i="27" s="1"/>
  <c r="AN251" i="25"/>
  <c r="F249" i="26" s="1"/>
  <c r="BU251" i="25"/>
  <c r="CF251" i="25" s="1"/>
  <c r="J249" i="27" s="1"/>
  <c r="AO254" i="25"/>
  <c r="G252" i="26" s="1"/>
  <c r="CG254" i="25"/>
  <c r="K252" i="27" s="1"/>
  <c r="AM257" i="25"/>
  <c r="H255" i="26" s="1"/>
  <c r="BT257" i="25"/>
  <c r="AN259" i="25"/>
  <c r="F257" i="26" s="1"/>
  <c r="BU259" i="25"/>
  <c r="CF259" i="25" s="1"/>
  <c r="J257" i="27" s="1"/>
  <c r="AO262" i="25"/>
  <c r="G260" i="26" s="1"/>
  <c r="CG262" i="25"/>
  <c r="K260" i="27" s="1"/>
  <c r="AM265" i="25"/>
  <c r="H263" i="26" s="1"/>
  <c r="BT265" i="25"/>
  <c r="CE265" i="25" s="1"/>
  <c r="I263" i="27" s="1"/>
  <c r="AN267" i="25"/>
  <c r="F265" i="26" s="1"/>
  <c r="BU267" i="25"/>
  <c r="CF267" i="25" s="1"/>
  <c r="J265" i="27" s="1"/>
  <c r="AO270" i="25"/>
  <c r="G268" i="26" s="1"/>
  <c r="CG270" i="25"/>
  <c r="K268" i="27" s="1"/>
  <c r="AM273" i="25"/>
  <c r="H271" i="26" s="1"/>
  <c r="BT273" i="25"/>
  <c r="CE273" i="25" s="1"/>
  <c r="I271" i="27" s="1"/>
  <c r="AN275" i="25"/>
  <c r="F273" i="26" s="1"/>
  <c r="BU275" i="25"/>
  <c r="CF275" i="25" s="1"/>
  <c r="J273" i="27" s="1"/>
  <c r="AO278" i="25"/>
  <c r="G276" i="26" s="1"/>
  <c r="CG278" i="25"/>
  <c r="K276" i="27" s="1"/>
  <c r="AM281" i="25"/>
  <c r="H279" i="26" s="1"/>
  <c r="BT281" i="25"/>
  <c r="CE281" i="25" s="1"/>
  <c r="I279" i="27" s="1"/>
  <c r="AN283" i="25"/>
  <c r="F281" i="26" s="1"/>
  <c r="BU283" i="25"/>
  <c r="CF283" i="25" s="1"/>
  <c r="J281" i="27" s="1"/>
  <c r="AO286" i="25"/>
  <c r="G284" i="26" s="1"/>
  <c r="CG286" i="25"/>
  <c r="K284" i="27" s="1"/>
  <c r="AM289" i="25"/>
  <c r="H287" i="26" s="1"/>
  <c r="BT289" i="25"/>
  <c r="CE289" i="25" s="1"/>
  <c r="I287" i="27" s="1"/>
  <c r="AN291" i="25"/>
  <c r="F289" i="26" s="1"/>
  <c r="BU291" i="25"/>
  <c r="CF291" i="25" s="1"/>
  <c r="J289" i="27" s="1"/>
  <c r="AO294" i="25"/>
  <c r="G292" i="26" s="1"/>
  <c r="CG294" i="25"/>
  <c r="K292" i="27" s="1"/>
  <c r="AM297" i="25"/>
  <c r="H295" i="26" s="1"/>
  <c r="BT297" i="25"/>
  <c r="CE297" i="25" s="1"/>
  <c r="I295" i="27" s="1"/>
  <c r="AN299" i="25"/>
  <c r="F297" i="26" s="1"/>
  <c r="BU299" i="25"/>
  <c r="CF299" i="25" s="1"/>
  <c r="J297" i="27" s="1"/>
  <c r="AO302" i="25"/>
  <c r="G300" i="26" s="1"/>
  <c r="CG302" i="25"/>
  <c r="K300" i="27" s="1"/>
  <c r="AM305" i="25"/>
  <c r="H303" i="26" s="1"/>
  <c r="BT305" i="25"/>
  <c r="CE305" i="25" s="1"/>
  <c r="I303" i="27" s="1"/>
  <c r="AN307" i="25"/>
  <c r="F305" i="26" s="1"/>
  <c r="BU307" i="25"/>
  <c r="CF307" i="25" s="1"/>
  <c r="J305" i="27" s="1"/>
  <c r="AO310" i="25"/>
  <c r="G308" i="26" s="1"/>
  <c r="CG310" i="25"/>
  <c r="K308" i="27" s="1"/>
  <c r="AM313" i="25"/>
  <c r="H311" i="26" s="1"/>
  <c r="BT313" i="25"/>
  <c r="CE313" i="25" s="1"/>
  <c r="I311" i="27" s="1"/>
  <c r="AN315" i="25"/>
  <c r="F313" i="26" s="1"/>
  <c r="BU315" i="25"/>
  <c r="CF315" i="25" s="1"/>
  <c r="J313" i="27" s="1"/>
  <c r="AO318" i="25"/>
  <c r="G316" i="26" s="1"/>
  <c r="CG318" i="25"/>
  <c r="K316" i="27" s="1"/>
  <c r="AM321" i="25"/>
  <c r="H319" i="26" s="1"/>
  <c r="BT321" i="25"/>
  <c r="CE321" i="25" s="1"/>
  <c r="I319" i="27" s="1"/>
  <c r="AN323" i="25"/>
  <c r="F321" i="26" s="1"/>
  <c r="BU323" i="25"/>
  <c r="CF323" i="25" s="1"/>
  <c r="J321" i="27" s="1"/>
  <c r="AO326" i="25"/>
  <c r="G324" i="26" s="1"/>
  <c r="CG326" i="25"/>
  <c r="K324" i="27" s="1"/>
  <c r="AM329" i="25"/>
  <c r="H327" i="26" s="1"/>
  <c r="BT329" i="25"/>
  <c r="CE329" i="25" s="1"/>
  <c r="I327" i="27" s="1"/>
  <c r="AN331" i="25"/>
  <c r="F329" i="26" s="1"/>
  <c r="BU331" i="25"/>
  <c r="CF331" i="25" s="1"/>
  <c r="J329" i="27" s="1"/>
  <c r="AO334" i="25"/>
  <c r="G332" i="26" s="1"/>
  <c r="CG334" i="25"/>
  <c r="K332" i="27" s="1"/>
  <c r="AM337" i="25"/>
  <c r="H335" i="26" s="1"/>
  <c r="BT337" i="25"/>
  <c r="CE337" i="25" s="1"/>
  <c r="I335" i="27" s="1"/>
  <c r="AN339" i="25"/>
  <c r="F337" i="26" s="1"/>
  <c r="BU339" i="25"/>
  <c r="CF339" i="25" s="1"/>
  <c r="J337" i="27" s="1"/>
  <c r="AO342" i="25"/>
  <c r="G340" i="26" s="1"/>
  <c r="CG342" i="25"/>
  <c r="K340" i="27" s="1"/>
  <c r="AM345" i="25"/>
  <c r="H343" i="26" s="1"/>
  <c r="BT345" i="25"/>
  <c r="CE345" i="25" s="1"/>
  <c r="I343" i="27" s="1"/>
  <c r="AN347" i="25"/>
  <c r="F345" i="26" s="1"/>
  <c r="BU347" i="25"/>
  <c r="CF347" i="25" s="1"/>
  <c r="J345" i="27" s="1"/>
  <c r="AO350" i="25"/>
  <c r="G348" i="26" s="1"/>
  <c r="CG350" i="25"/>
  <c r="K348" i="27" s="1"/>
  <c r="AM353" i="25"/>
  <c r="H351" i="26" s="1"/>
  <c r="BT353" i="25"/>
  <c r="CE353" i="25" s="1"/>
  <c r="I351" i="27" s="1"/>
  <c r="BI348" i="25"/>
  <c r="BI340" i="25"/>
  <c r="BI332" i="25"/>
  <c r="BI324" i="25"/>
  <c r="BI316" i="25"/>
  <c r="BI308" i="25"/>
  <c r="BI300" i="25"/>
  <c r="BI292" i="25"/>
  <c r="BI284" i="25"/>
  <c r="BI276" i="25"/>
  <c r="BI268" i="25"/>
  <c r="CE260" i="25"/>
  <c r="I258" i="27" s="1"/>
  <c r="BI260" i="25"/>
  <c r="BI252" i="25"/>
  <c r="BI244" i="25"/>
  <c r="BI236" i="25"/>
  <c r="CE228" i="25"/>
  <c r="I226" i="27" s="1"/>
  <c r="BI228" i="25"/>
  <c r="BI220" i="25"/>
  <c r="BI212" i="25"/>
  <c r="BI204" i="25"/>
  <c r="CE196" i="25"/>
  <c r="I194" i="27" s="1"/>
  <c r="BI196" i="25"/>
  <c r="BI188" i="25"/>
  <c r="BI180" i="25"/>
  <c r="BI172" i="25"/>
  <c r="BI164" i="25"/>
  <c r="AO6" i="25"/>
  <c r="G4" i="26" s="1"/>
  <c r="CG6" i="25"/>
  <c r="K4" i="27" s="1"/>
  <c r="AO8" i="25"/>
  <c r="G6" i="26" s="1"/>
  <c r="CG8" i="25"/>
  <c r="K6" i="27" s="1"/>
  <c r="AO10" i="25"/>
  <c r="G8" i="26" s="1"/>
  <c r="CG10" i="25"/>
  <c r="K8" i="27" s="1"/>
  <c r="AO12" i="25"/>
  <c r="G10" i="26" s="1"/>
  <c r="CG12" i="25"/>
  <c r="K10" i="27" s="1"/>
  <c r="AO14" i="25"/>
  <c r="G12" i="26" s="1"/>
  <c r="CG14" i="25"/>
  <c r="K12" i="27" s="1"/>
  <c r="AO16" i="25"/>
  <c r="G14" i="26" s="1"/>
  <c r="CG16" i="25"/>
  <c r="K14" i="27" s="1"/>
  <c r="AO18" i="25"/>
  <c r="G16" i="26" s="1"/>
  <c r="CG18" i="25"/>
  <c r="K16" i="27" s="1"/>
  <c r="AO20" i="25"/>
  <c r="G18" i="26" s="1"/>
  <c r="CG20" i="25"/>
  <c r="K18" i="27" s="1"/>
  <c r="AO22" i="25"/>
  <c r="G20" i="26" s="1"/>
  <c r="CG22" i="25"/>
  <c r="K20" i="27" s="1"/>
  <c r="AO24" i="25"/>
  <c r="G22" i="26" s="1"/>
  <c r="CG24" i="25"/>
  <c r="K22" i="27" s="1"/>
  <c r="AO26" i="25"/>
  <c r="G24" i="26" s="1"/>
  <c r="CG26" i="25"/>
  <c r="K24" i="27" s="1"/>
  <c r="AO28" i="25"/>
  <c r="G26" i="26" s="1"/>
  <c r="CG28" i="25"/>
  <c r="K26" i="27" s="1"/>
  <c r="AO30" i="25"/>
  <c r="G28" i="26" s="1"/>
  <c r="CG30" i="25"/>
  <c r="K28" i="27" s="1"/>
  <c r="AO32" i="25"/>
  <c r="G30" i="26" s="1"/>
  <c r="CG32" i="25"/>
  <c r="K30" i="27" s="1"/>
  <c r="AO34" i="25"/>
  <c r="G32" i="26" s="1"/>
  <c r="CG34" i="25"/>
  <c r="K32" i="27" s="1"/>
  <c r="AO36" i="25"/>
  <c r="G34" i="26" s="1"/>
  <c r="CG36" i="25"/>
  <c r="K34" i="27" s="1"/>
  <c r="AO38" i="25"/>
  <c r="G36" i="26" s="1"/>
  <c r="CG38" i="25"/>
  <c r="K36" i="27" s="1"/>
  <c r="AO40" i="25"/>
  <c r="G38" i="26" s="1"/>
  <c r="CG40" i="25"/>
  <c r="K38" i="27" s="1"/>
  <c r="AO42" i="25"/>
  <c r="G40" i="26" s="1"/>
  <c r="CG42" i="25"/>
  <c r="K40" i="27" s="1"/>
  <c r="AO44" i="25"/>
  <c r="G42" i="26" s="1"/>
  <c r="CG44" i="25"/>
  <c r="K42" i="27" s="1"/>
  <c r="AO46" i="25"/>
  <c r="G44" i="26" s="1"/>
  <c r="CG46" i="25"/>
  <c r="K44" i="27" s="1"/>
  <c r="AO48" i="25"/>
  <c r="G46" i="26" s="1"/>
  <c r="CG48" i="25"/>
  <c r="K46" i="27" s="1"/>
  <c r="AO50" i="25"/>
  <c r="G48" i="26" s="1"/>
  <c r="CG50" i="25"/>
  <c r="K48" i="27" s="1"/>
  <c r="AO52" i="25"/>
  <c r="G50" i="26" s="1"/>
  <c r="CG52" i="25"/>
  <c r="K50" i="27" s="1"/>
  <c r="AO54" i="25"/>
  <c r="G52" i="26" s="1"/>
  <c r="CG54" i="25"/>
  <c r="K52" i="27" s="1"/>
  <c r="AO56" i="25"/>
  <c r="G54" i="26" s="1"/>
  <c r="CG56" i="25"/>
  <c r="K54" i="27" s="1"/>
  <c r="AO58" i="25"/>
  <c r="G56" i="26" s="1"/>
  <c r="CG58" i="25"/>
  <c r="K56" i="27" s="1"/>
  <c r="AO60" i="25"/>
  <c r="G58" i="26" s="1"/>
  <c r="CG60" i="25"/>
  <c r="K58" i="27" s="1"/>
  <c r="AO62" i="25"/>
  <c r="G60" i="26" s="1"/>
  <c r="CG62" i="25"/>
  <c r="K60" i="27" s="1"/>
  <c r="AO64" i="25"/>
  <c r="G62" i="26" s="1"/>
  <c r="CG64" i="25"/>
  <c r="K62" i="27" s="1"/>
  <c r="AO66" i="25"/>
  <c r="G64" i="26" s="1"/>
  <c r="CG66" i="25"/>
  <c r="K64" i="27" s="1"/>
  <c r="AO68" i="25"/>
  <c r="G66" i="26" s="1"/>
  <c r="CG68" i="25"/>
  <c r="K66" i="27" s="1"/>
  <c r="AO70" i="25"/>
  <c r="G68" i="26" s="1"/>
  <c r="CG70" i="25"/>
  <c r="K68" i="27" s="1"/>
  <c r="AO72" i="25"/>
  <c r="G70" i="26" s="1"/>
  <c r="CG72" i="25"/>
  <c r="K70" i="27" s="1"/>
  <c r="AO74" i="25"/>
  <c r="G72" i="26" s="1"/>
  <c r="CG74" i="25"/>
  <c r="K72" i="27" s="1"/>
  <c r="AO76" i="25"/>
  <c r="G74" i="26" s="1"/>
  <c r="CG76" i="25"/>
  <c r="K74" i="27" s="1"/>
  <c r="AO78" i="25"/>
  <c r="G76" i="26" s="1"/>
  <c r="CG78" i="25"/>
  <c r="K76" i="27" s="1"/>
  <c r="AO80" i="25"/>
  <c r="G78" i="26" s="1"/>
  <c r="CG80" i="25"/>
  <c r="K78" i="27" s="1"/>
  <c r="AO82" i="25"/>
  <c r="G80" i="26" s="1"/>
  <c r="CG82" i="25"/>
  <c r="K80" i="27" s="1"/>
  <c r="AO84" i="25"/>
  <c r="G82" i="26" s="1"/>
  <c r="CG84" i="25"/>
  <c r="K82" i="27" s="1"/>
  <c r="AO86" i="25"/>
  <c r="G84" i="26" s="1"/>
  <c r="CG86" i="25"/>
  <c r="K84" i="27" s="1"/>
  <c r="AO88" i="25"/>
  <c r="G86" i="26" s="1"/>
  <c r="CG88" i="25"/>
  <c r="K86" i="27" s="1"/>
  <c r="AO90" i="25"/>
  <c r="G88" i="26" s="1"/>
  <c r="CG90" i="25"/>
  <c r="K88" i="27" s="1"/>
  <c r="AO92" i="25"/>
  <c r="G90" i="26" s="1"/>
  <c r="CG92" i="25"/>
  <c r="K90" i="27" s="1"/>
  <c r="AO94" i="25"/>
  <c r="G92" i="26" s="1"/>
  <c r="CG94" i="25"/>
  <c r="K92" i="27" s="1"/>
  <c r="AO96" i="25"/>
  <c r="G94" i="26" s="1"/>
  <c r="CG96" i="25"/>
  <c r="K94" i="27" s="1"/>
  <c r="AO98" i="25"/>
  <c r="G96" i="26" s="1"/>
  <c r="CG98" i="25"/>
  <c r="K96" i="27" s="1"/>
  <c r="AO100" i="25"/>
  <c r="G98" i="26" s="1"/>
  <c r="CG100" i="25"/>
  <c r="K98" i="27" s="1"/>
  <c r="AO102" i="25"/>
  <c r="G100" i="26" s="1"/>
  <c r="CG102" i="25"/>
  <c r="K100" i="27" s="1"/>
  <c r="AO104" i="25"/>
  <c r="G102" i="26" s="1"/>
  <c r="CG104" i="25"/>
  <c r="K102" i="27" s="1"/>
  <c r="AO106" i="25"/>
  <c r="G104" i="26" s="1"/>
  <c r="CG106" i="25"/>
  <c r="K104" i="27" s="1"/>
  <c r="AO108" i="25"/>
  <c r="G106" i="26" s="1"/>
  <c r="CG108" i="25"/>
  <c r="K106" i="27" s="1"/>
  <c r="AO110" i="25"/>
  <c r="G108" i="26" s="1"/>
  <c r="CG110" i="25"/>
  <c r="K108" i="27" s="1"/>
  <c r="AO112" i="25"/>
  <c r="G110" i="26" s="1"/>
  <c r="CG112" i="25"/>
  <c r="K110" i="27" s="1"/>
  <c r="AO114" i="25"/>
  <c r="G112" i="26" s="1"/>
  <c r="CG114" i="25"/>
  <c r="K112" i="27" s="1"/>
  <c r="AO116" i="25"/>
  <c r="G114" i="26" s="1"/>
  <c r="CG116" i="25"/>
  <c r="K114" i="27" s="1"/>
  <c r="AO118" i="25"/>
  <c r="G116" i="26" s="1"/>
  <c r="CG118" i="25"/>
  <c r="K116" i="27" s="1"/>
  <c r="AO120" i="25"/>
  <c r="G118" i="26" s="1"/>
  <c r="CG120" i="25"/>
  <c r="K118" i="27" s="1"/>
  <c r="AO122" i="25"/>
  <c r="G120" i="26" s="1"/>
  <c r="CG122" i="25"/>
  <c r="K120" i="27" s="1"/>
  <c r="AO124" i="25"/>
  <c r="G122" i="26" s="1"/>
  <c r="CG124" i="25"/>
  <c r="K122" i="27" s="1"/>
  <c r="AO126" i="25"/>
  <c r="G124" i="26" s="1"/>
  <c r="CG126" i="25"/>
  <c r="K124" i="27" s="1"/>
  <c r="AO128" i="25"/>
  <c r="G126" i="26" s="1"/>
  <c r="CG128" i="25"/>
  <c r="K126" i="27" s="1"/>
  <c r="AO130" i="25"/>
  <c r="G128" i="26" s="1"/>
  <c r="CG130" i="25"/>
  <c r="K128" i="27" s="1"/>
  <c r="AO132" i="25"/>
  <c r="G130" i="26" s="1"/>
  <c r="CG132" i="25"/>
  <c r="K130" i="27" s="1"/>
  <c r="AO134" i="25"/>
  <c r="G132" i="26" s="1"/>
  <c r="CG134" i="25"/>
  <c r="K132" i="27" s="1"/>
  <c r="AO136" i="25"/>
  <c r="G134" i="26" s="1"/>
  <c r="CG136" i="25"/>
  <c r="K134" i="27" s="1"/>
  <c r="AO138" i="25"/>
  <c r="G136" i="26" s="1"/>
  <c r="CG138" i="25"/>
  <c r="K136" i="27" s="1"/>
  <c r="AO140" i="25"/>
  <c r="G138" i="26" s="1"/>
  <c r="CG140" i="25"/>
  <c r="K138" i="27" s="1"/>
  <c r="AO142" i="25"/>
  <c r="G140" i="26" s="1"/>
  <c r="CG142" i="25"/>
  <c r="K140" i="27" s="1"/>
  <c r="AO144" i="25"/>
  <c r="G142" i="26" s="1"/>
  <c r="CG144" i="25"/>
  <c r="K142" i="27" s="1"/>
  <c r="AO146" i="25"/>
  <c r="G144" i="26" s="1"/>
  <c r="CG146" i="25"/>
  <c r="K144" i="27" s="1"/>
  <c r="AO148" i="25"/>
  <c r="G146" i="26" s="1"/>
  <c r="CG148" i="25"/>
  <c r="K146" i="27" s="1"/>
  <c r="AO150" i="25"/>
  <c r="G148" i="26" s="1"/>
  <c r="CG150" i="25"/>
  <c r="K148" i="27" s="1"/>
  <c r="AO152" i="25"/>
  <c r="G150" i="26" s="1"/>
  <c r="CG152" i="25"/>
  <c r="K150" i="27" s="1"/>
  <c r="AO154" i="25"/>
  <c r="G152" i="26" s="1"/>
  <c r="CG154" i="25"/>
  <c r="K152" i="27" s="1"/>
  <c r="AO156" i="25"/>
  <c r="G154" i="26" s="1"/>
  <c r="CG156" i="25"/>
  <c r="K154" i="27" s="1"/>
  <c r="AO158" i="25"/>
  <c r="G156" i="26" s="1"/>
  <c r="CG158" i="25"/>
  <c r="K156" i="27" s="1"/>
  <c r="AO160" i="25"/>
  <c r="G158" i="26" s="1"/>
  <c r="CG160" i="25"/>
  <c r="K158" i="27" s="1"/>
  <c r="AO162" i="25"/>
  <c r="G160" i="26" s="1"/>
  <c r="CG162" i="25"/>
  <c r="K160" i="27" s="1"/>
  <c r="AO164" i="25"/>
  <c r="G162" i="26" s="1"/>
  <c r="CG164" i="25"/>
  <c r="K162" i="27" s="1"/>
  <c r="AO166" i="25"/>
  <c r="G164" i="26" s="1"/>
  <c r="CG166" i="25"/>
  <c r="K164" i="27" s="1"/>
  <c r="AO168" i="25"/>
  <c r="G166" i="26" s="1"/>
  <c r="CG168" i="25"/>
  <c r="K166" i="27" s="1"/>
  <c r="AO170" i="25"/>
  <c r="G168" i="26" s="1"/>
  <c r="CG170" i="25"/>
  <c r="K168" i="27" s="1"/>
  <c r="AO172" i="25"/>
  <c r="G170" i="26" s="1"/>
  <c r="CG172" i="25"/>
  <c r="K170" i="27" s="1"/>
  <c r="AO174" i="25"/>
  <c r="G172" i="26" s="1"/>
  <c r="CG174" i="25"/>
  <c r="K172" i="27" s="1"/>
  <c r="AO176" i="25"/>
  <c r="G174" i="26" s="1"/>
  <c r="CG176" i="25"/>
  <c r="K174" i="27" s="1"/>
  <c r="AO178" i="25"/>
  <c r="G176" i="26" s="1"/>
  <c r="CG178" i="25"/>
  <c r="K176" i="27" s="1"/>
  <c r="AO180" i="25"/>
  <c r="G178" i="26" s="1"/>
  <c r="CG180" i="25"/>
  <c r="K178" i="27" s="1"/>
  <c r="AO182" i="25"/>
  <c r="G180" i="26" s="1"/>
  <c r="CG182" i="25"/>
  <c r="K180" i="27" s="1"/>
  <c r="AO184" i="25"/>
  <c r="G182" i="26" s="1"/>
  <c r="CG184" i="25"/>
  <c r="K182" i="27" s="1"/>
  <c r="AO186" i="25"/>
  <c r="G184" i="26" s="1"/>
  <c r="CG186" i="25"/>
  <c r="K184" i="27" s="1"/>
  <c r="AO188" i="25"/>
  <c r="G186" i="26" s="1"/>
  <c r="CG188" i="25"/>
  <c r="K186" i="27" s="1"/>
  <c r="AO190" i="25"/>
  <c r="G188" i="26" s="1"/>
  <c r="CG190" i="25"/>
  <c r="K188" i="27" s="1"/>
  <c r="AN192" i="25"/>
  <c r="F190" i="26" s="1"/>
  <c r="BU192" i="25"/>
  <c r="CF192" i="25" s="1"/>
  <c r="J190" i="27" s="1"/>
  <c r="AO195" i="25"/>
  <c r="G193" i="26" s="1"/>
  <c r="CG195" i="25"/>
  <c r="K193" i="27" s="1"/>
  <c r="AM198" i="25"/>
  <c r="H196" i="26" s="1"/>
  <c r="BT198" i="25"/>
  <c r="CE198" i="25" s="1"/>
  <c r="I196" i="27" s="1"/>
  <c r="AN200" i="25"/>
  <c r="F198" i="26" s="1"/>
  <c r="BU200" i="25"/>
  <c r="CF200" i="25" s="1"/>
  <c r="J198" i="27" s="1"/>
  <c r="AO203" i="25"/>
  <c r="G201" i="26" s="1"/>
  <c r="CG203" i="25"/>
  <c r="K201" i="27" s="1"/>
  <c r="AM206" i="25"/>
  <c r="H204" i="26" s="1"/>
  <c r="BT206" i="25"/>
  <c r="CE206" i="25" s="1"/>
  <c r="I204" i="27" s="1"/>
  <c r="AN208" i="25"/>
  <c r="F206" i="26" s="1"/>
  <c r="BU208" i="25"/>
  <c r="CF208" i="25" s="1"/>
  <c r="J206" i="27" s="1"/>
  <c r="AO211" i="25"/>
  <c r="G209" i="26" s="1"/>
  <c r="CG211" i="25"/>
  <c r="K209" i="27" s="1"/>
  <c r="AM214" i="25"/>
  <c r="H212" i="26" s="1"/>
  <c r="BT214" i="25"/>
  <c r="CE214" i="25" s="1"/>
  <c r="I212" i="27" s="1"/>
  <c r="AN216" i="25"/>
  <c r="F214" i="26" s="1"/>
  <c r="BU216" i="25"/>
  <c r="CF216" i="25" s="1"/>
  <c r="J214" i="27" s="1"/>
  <c r="AO219" i="25"/>
  <c r="G217" i="26" s="1"/>
  <c r="CG219" i="25"/>
  <c r="K217" i="27" s="1"/>
  <c r="AM222" i="25"/>
  <c r="H220" i="26" s="1"/>
  <c r="BT222" i="25"/>
  <c r="CE222" i="25" s="1"/>
  <c r="I220" i="27" s="1"/>
  <c r="AN224" i="25"/>
  <c r="F222" i="26" s="1"/>
  <c r="BU224" i="25"/>
  <c r="CF224" i="25" s="1"/>
  <c r="J222" i="27" s="1"/>
  <c r="AO227" i="25"/>
  <c r="G225" i="26" s="1"/>
  <c r="CG227" i="25"/>
  <c r="K225" i="27" s="1"/>
  <c r="AM230" i="25"/>
  <c r="H228" i="26" s="1"/>
  <c r="BT230" i="25"/>
  <c r="CE230" i="25" s="1"/>
  <c r="I228" i="27" s="1"/>
  <c r="AN232" i="25"/>
  <c r="F230" i="26" s="1"/>
  <c r="BU232" i="25"/>
  <c r="CF232" i="25" s="1"/>
  <c r="J230" i="27" s="1"/>
  <c r="AO235" i="25"/>
  <c r="G233" i="26" s="1"/>
  <c r="CG235" i="25"/>
  <c r="K233" i="27" s="1"/>
  <c r="AM238" i="25"/>
  <c r="H236" i="26" s="1"/>
  <c r="BT238" i="25"/>
  <c r="CE238" i="25" s="1"/>
  <c r="I236" i="27" s="1"/>
  <c r="AN240" i="25"/>
  <c r="F238" i="26" s="1"/>
  <c r="BU240" i="25"/>
  <c r="CF240" i="25" s="1"/>
  <c r="J238" i="27" s="1"/>
  <c r="AO243" i="25"/>
  <c r="G241" i="26" s="1"/>
  <c r="CG243" i="25"/>
  <c r="K241" i="27" s="1"/>
  <c r="AM246" i="25"/>
  <c r="H244" i="26" s="1"/>
  <c r="BT246" i="25"/>
  <c r="CE246" i="25" s="1"/>
  <c r="I244" i="27" s="1"/>
  <c r="AN248" i="25"/>
  <c r="F246" i="26" s="1"/>
  <c r="BU248" i="25"/>
  <c r="CF248" i="25" s="1"/>
  <c r="J246" i="27" s="1"/>
  <c r="AO251" i="25"/>
  <c r="G249" i="26" s="1"/>
  <c r="CG251" i="25"/>
  <c r="K249" i="27" s="1"/>
  <c r="AM254" i="25"/>
  <c r="H252" i="26" s="1"/>
  <c r="BT254" i="25"/>
  <c r="CE254" i="25" s="1"/>
  <c r="I252" i="27" s="1"/>
  <c r="AN256" i="25"/>
  <c r="F254" i="26" s="1"/>
  <c r="BU256" i="25"/>
  <c r="CF256" i="25" s="1"/>
  <c r="J254" i="27" s="1"/>
  <c r="AO259" i="25"/>
  <c r="G257" i="26" s="1"/>
  <c r="CG259" i="25"/>
  <c r="K257" i="27" s="1"/>
  <c r="AM262" i="25"/>
  <c r="H260" i="26" s="1"/>
  <c r="BT262" i="25"/>
  <c r="CE262" i="25" s="1"/>
  <c r="I260" i="27" s="1"/>
  <c r="AN264" i="25"/>
  <c r="F262" i="26" s="1"/>
  <c r="BU264" i="25"/>
  <c r="CF264" i="25" s="1"/>
  <c r="J262" i="27" s="1"/>
  <c r="AO267" i="25"/>
  <c r="G265" i="26" s="1"/>
  <c r="CG267" i="25"/>
  <c r="K265" i="27" s="1"/>
  <c r="AM270" i="25"/>
  <c r="H268" i="26" s="1"/>
  <c r="BT270" i="25"/>
  <c r="CE270" i="25" s="1"/>
  <c r="I268" i="27" s="1"/>
  <c r="AN272" i="25"/>
  <c r="F270" i="26" s="1"/>
  <c r="BU272" i="25"/>
  <c r="CF272" i="25" s="1"/>
  <c r="J270" i="27" s="1"/>
  <c r="AO275" i="25"/>
  <c r="G273" i="26" s="1"/>
  <c r="CG275" i="25"/>
  <c r="K273" i="27" s="1"/>
  <c r="AM278" i="25"/>
  <c r="H276" i="26" s="1"/>
  <c r="BT278" i="25"/>
  <c r="CE278" i="25" s="1"/>
  <c r="I276" i="27" s="1"/>
  <c r="AN280" i="25"/>
  <c r="F278" i="26" s="1"/>
  <c r="BU280" i="25"/>
  <c r="CF280" i="25" s="1"/>
  <c r="J278" i="27" s="1"/>
  <c r="AO283" i="25"/>
  <c r="G281" i="26" s="1"/>
  <c r="CG283" i="25"/>
  <c r="K281" i="27" s="1"/>
  <c r="AM286" i="25"/>
  <c r="H284" i="26" s="1"/>
  <c r="BT286" i="25"/>
  <c r="CE286" i="25" s="1"/>
  <c r="I284" i="27" s="1"/>
  <c r="AN288" i="25"/>
  <c r="F286" i="26" s="1"/>
  <c r="BU288" i="25"/>
  <c r="CF288" i="25" s="1"/>
  <c r="J286" i="27" s="1"/>
  <c r="AO291" i="25"/>
  <c r="G289" i="26" s="1"/>
  <c r="CG291" i="25"/>
  <c r="K289" i="27" s="1"/>
  <c r="AM294" i="25"/>
  <c r="H292" i="26" s="1"/>
  <c r="BT294" i="25"/>
  <c r="CE294" i="25" s="1"/>
  <c r="I292" i="27" s="1"/>
  <c r="AN296" i="25"/>
  <c r="F294" i="26" s="1"/>
  <c r="BU296" i="25"/>
  <c r="CF296" i="25" s="1"/>
  <c r="J294" i="27" s="1"/>
  <c r="AO299" i="25"/>
  <c r="G297" i="26" s="1"/>
  <c r="CG299" i="25"/>
  <c r="K297" i="27" s="1"/>
  <c r="AM302" i="25"/>
  <c r="H300" i="26" s="1"/>
  <c r="BT302" i="25"/>
  <c r="CE302" i="25" s="1"/>
  <c r="I300" i="27" s="1"/>
  <c r="AN304" i="25"/>
  <c r="F302" i="26" s="1"/>
  <c r="BU304" i="25"/>
  <c r="CF304" i="25" s="1"/>
  <c r="J302" i="27" s="1"/>
  <c r="AO307" i="25"/>
  <c r="G305" i="26" s="1"/>
  <c r="CG307" i="25"/>
  <c r="K305" i="27" s="1"/>
  <c r="AM310" i="25"/>
  <c r="H308" i="26" s="1"/>
  <c r="BT310" i="25"/>
  <c r="AN312" i="25"/>
  <c r="F310" i="26" s="1"/>
  <c r="BU312" i="25"/>
  <c r="CF312" i="25" s="1"/>
  <c r="J310" i="27" s="1"/>
  <c r="AO315" i="25"/>
  <c r="G313" i="26" s="1"/>
  <c r="CG315" i="25"/>
  <c r="K313" i="27" s="1"/>
  <c r="AM318" i="25"/>
  <c r="H316" i="26" s="1"/>
  <c r="BT318" i="25"/>
  <c r="CE318" i="25" s="1"/>
  <c r="I316" i="27" s="1"/>
  <c r="AN320" i="25"/>
  <c r="F318" i="26" s="1"/>
  <c r="BU320" i="25"/>
  <c r="CF320" i="25" s="1"/>
  <c r="J318" i="27" s="1"/>
  <c r="AO323" i="25"/>
  <c r="G321" i="26" s="1"/>
  <c r="CG323" i="25"/>
  <c r="K321" i="27" s="1"/>
  <c r="AM326" i="25"/>
  <c r="H324" i="26" s="1"/>
  <c r="BT326" i="25"/>
  <c r="CE326" i="25" s="1"/>
  <c r="I324" i="27" s="1"/>
  <c r="AN328" i="25"/>
  <c r="F326" i="26" s="1"/>
  <c r="BU328" i="25"/>
  <c r="CF328" i="25" s="1"/>
  <c r="J326" i="27" s="1"/>
  <c r="AO331" i="25"/>
  <c r="G329" i="26" s="1"/>
  <c r="CG331" i="25"/>
  <c r="K329" i="27" s="1"/>
  <c r="AM334" i="25"/>
  <c r="H332" i="26" s="1"/>
  <c r="BT334" i="25"/>
  <c r="CE334" i="25" s="1"/>
  <c r="I332" i="27" s="1"/>
  <c r="AN336" i="25"/>
  <c r="F334" i="26" s="1"/>
  <c r="BU336" i="25"/>
  <c r="CF336" i="25" s="1"/>
  <c r="J334" i="27" s="1"/>
  <c r="AO339" i="25"/>
  <c r="G337" i="26" s="1"/>
  <c r="CG339" i="25"/>
  <c r="K337" i="27" s="1"/>
  <c r="AM342" i="25"/>
  <c r="H340" i="26" s="1"/>
  <c r="BT342" i="25"/>
  <c r="CE342" i="25" s="1"/>
  <c r="I340" i="27" s="1"/>
  <c r="AN344" i="25"/>
  <c r="F342" i="26" s="1"/>
  <c r="BU344" i="25"/>
  <c r="CF344" i="25" s="1"/>
  <c r="J342" i="27" s="1"/>
  <c r="AO347" i="25"/>
  <c r="G345" i="26" s="1"/>
  <c r="CG347" i="25"/>
  <c r="K345" i="27" s="1"/>
  <c r="AM350" i="25"/>
  <c r="H348" i="26" s="1"/>
  <c r="BT350" i="25"/>
  <c r="CE350" i="25" s="1"/>
  <c r="I348" i="27" s="1"/>
  <c r="AN352" i="25"/>
  <c r="F350" i="26" s="1"/>
  <c r="BU352" i="25"/>
  <c r="CF352" i="25" s="1"/>
  <c r="J350" i="27" s="1"/>
  <c r="BI347" i="25"/>
  <c r="BI339" i="25"/>
  <c r="BI331" i="25"/>
  <c r="BI323" i="25"/>
  <c r="BI315" i="25"/>
  <c r="BI307" i="25"/>
  <c r="BI299" i="25"/>
  <c r="BI291" i="25"/>
  <c r="BI283" i="25"/>
  <c r="BI275" i="25"/>
  <c r="BI267" i="25"/>
  <c r="BI259" i="25"/>
  <c r="BI251" i="25"/>
  <c r="BI243" i="25"/>
  <c r="BI235" i="25"/>
  <c r="BI227" i="25"/>
  <c r="BI219" i="25"/>
  <c r="BI211" i="25"/>
  <c r="BI203" i="25"/>
  <c r="BI195" i="25"/>
  <c r="BI187" i="25"/>
  <c r="BI179" i="25"/>
  <c r="BI171" i="25"/>
  <c r="BI163" i="25"/>
  <c r="BI155" i="25"/>
  <c r="BI147" i="25"/>
  <c r="AM6" i="25"/>
  <c r="H4" i="26" s="1"/>
  <c r="BT6" i="25"/>
  <c r="CE6" i="25" s="1"/>
  <c r="I4" i="27" s="1"/>
  <c r="AM8" i="25"/>
  <c r="H6" i="26" s="1"/>
  <c r="BT8" i="25"/>
  <c r="CE8" i="25" s="1"/>
  <c r="I6" i="27" s="1"/>
  <c r="AM10" i="25"/>
  <c r="H8" i="26" s="1"/>
  <c r="BT10" i="25"/>
  <c r="AM12" i="25"/>
  <c r="H10" i="26" s="1"/>
  <c r="BT12" i="25"/>
  <c r="CE12" i="25" s="1"/>
  <c r="I10" i="27" s="1"/>
  <c r="AM14" i="25"/>
  <c r="H12" i="26" s="1"/>
  <c r="BT14" i="25"/>
  <c r="AM16" i="25"/>
  <c r="H14" i="26" s="1"/>
  <c r="BT16" i="25"/>
  <c r="CE16" i="25" s="1"/>
  <c r="I14" i="27" s="1"/>
  <c r="AM18" i="25"/>
  <c r="H16" i="26" s="1"/>
  <c r="BT18" i="25"/>
  <c r="AM20" i="25"/>
  <c r="H18" i="26" s="1"/>
  <c r="BT20" i="25"/>
  <c r="CE20" i="25" s="1"/>
  <c r="I18" i="27" s="1"/>
  <c r="AM22" i="25"/>
  <c r="H20" i="26" s="1"/>
  <c r="BT22" i="25"/>
  <c r="AM24" i="25"/>
  <c r="H22" i="26" s="1"/>
  <c r="BT24" i="25"/>
  <c r="CE24" i="25" s="1"/>
  <c r="I22" i="27" s="1"/>
  <c r="AM26" i="25"/>
  <c r="H24" i="26" s="1"/>
  <c r="BT26" i="25"/>
  <c r="AM28" i="25"/>
  <c r="H26" i="26" s="1"/>
  <c r="BT28" i="25"/>
  <c r="CE28" i="25" s="1"/>
  <c r="I26" i="27" s="1"/>
  <c r="AM30" i="25"/>
  <c r="H28" i="26" s="1"/>
  <c r="BT30" i="25"/>
  <c r="AM32" i="25"/>
  <c r="H30" i="26" s="1"/>
  <c r="BT32" i="25"/>
  <c r="CE32" i="25" s="1"/>
  <c r="I30" i="27" s="1"/>
  <c r="AM34" i="25"/>
  <c r="H32" i="26" s="1"/>
  <c r="BT34" i="25"/>
  <c r="AM36" i="25"/>
  <c r="H34" i="26" s="1"/>
  <c r="BT36" i="25"/>
  <c r="CE36" i="25" s="1"/>
  <c r="I34" i="27" s="1"/>
  <c r="AM38" i="25"/>
  <c r="H36" i="26" s="1"/>
  <c r="BT38" i="25"/>
  <c r="CE38" i="25" s="1"/>
  <c r="I36" i="27" s="1"/>
  <c r="AM40" i="25"/>
  <c r="H38" i="26" s="1"/>
  <c r="BT40" i="25"/>
  <c r="CE40" i="25" s="1"/>
  <c r="I38" i="27" s="1"/>
  <c r="AM42" i="25"/>
  <c r="H40" i="26" s="1"/>
  <c r="BT42" i="25"/>
  <c r="AM44" i="25"/>
  <c r="H42" i="26" s="1"/>
  <c r="BT44" i="25"/>
  <c r="CE44" i="25" s="1"/>
  <c r="I42" i="27" s="1"/>
  <c r="AM46" i="25"/>
  <c r="H44" i="26" s="1"/>
  <c r="BT46" i="25"/>
  <c r="AM48" i="25"/>
  <c r="H46" i="26" s="1"/>
  <c r="BT48" i="25"/>
  <c r="CE48" i="25" s="1"/>
  <c r="I46" i="27" s="1"/>
  <c r="AM50" i="25"/>
  <c r="H48" i="26" s="1"/>
  <c r="BT50" i="25"/>
  <c r="AM52" i="25"/>
  <c r="H50" i="26" s="1"/>
  <c r="BT52" i="25"/>
  <c r="CE52" i="25" s="1"/>
  <c r="I50" i="27" s="1"/>
  <c r="AM54" i="25"/>
  <c r="H52" i="26" s="1"/>
  <c r="BT54" i="25"/>
  <c r="AM56" i="25"/>
  <c r="H54" i="26" s="1"/>
  <c r="BT56" i="25"/>
  <c r="CE56" i="25" s="1"/>
  <c r="I54" i="27" s="1"/>
  <c r="AM58" i="25"/>
  <c r="H56" i="26" s="1"/>
  <c r="BT58" i="25"/>
  <c r="AM60" i="25"/>
  <c r="H58" i="26" s="1"/>
  <c r="BT60" i="25"/>
  <c r="CE60" i="25" s="1"/>
  <c r="I58" i="27" s="1"/>
  <c r="AM62" i="25"/>
  <c r="H60" i="26" s="1"/>
  <c r="BT62" i="25"/>
  <c r="AM64" i="25"/>
  <c r="H62" i="26" s="1"/>
  <c r="BT64" i="25"/>
  <c r="CE64" i="25" s="1"/>
  <c r="I62" i="27" s="1"/>
  <c r="AM66" i="25"/>
  <c r="H64" i="26" s="1"/>
  <c r="BT66" i="25"/>
  <c r="AM68" i="25"/>
  <c r="H66" i="26" s="1"/>
  <c r="BT68" i="25"/>
  <c r="CE68" i="25" s="1"/>
  <c r="I66" i="27" s="1"/>
  <c r="AM70" i="25"/>
  <c r="H68" i="26" s="1"/>
  <c r="BT70" i="25"/>
  <c r="CE70" i="25" s="1"/>
  <c r="I68" i="27" s="1"/>
  <c r="AM72" i="25"/>
  <c r="H70" i="26" s="1"/>
  <c r="BT72" i="25"/>
  <c r="CE72" i="25" s="1"/>
  <c r="I70" i="27" s="1"/>
  <c r="AM74" i="25"/>
  <c r="H72" i="26" s="1"/>
  <c r="BT74" i="25"/>
  <c r="AM76" i="25"/>
  <c r="H74" i="26" s="1"/>
  <c r="BT76" i="25"/>
  <c r="CE76" i="25" s="1"/>
  <c r="I74" i="27" s="1"/>
  <c r="AM78" i="25"/>
  <c r="H76" i="26" s="1"/>
  <c r="BT78" i="25"/>
  <c r="AM80" i="25"/>
  <c r="H78" i="26" s="1"/>
  <c r="BT80" i="25"/>
  <c r="CE80" i="25" s="1"/>
  <c r="I78" i="27" s="1"/>
  <c r="AM82" i="25"/>
  <c r="H80" i="26" s="1"/>
  <c r="BT82" i="25"/>
  <c r="AM84" i="25"/>
  <c r="H82" i="26" s="1"/>
  <c r="BT84" i="25"/>
  <c r="CE84" i="25" s="1"/>
  <c r="I82" i="27" s="1"/>
  <c r="AM86" i="25"/>
  <c r="H84" i="26" s="1"/>
  <c r="BT86" i="25"/>
  <c r="AM88" i="25"/>
  <c r="H86" i="26" s="1"/>
  <c r="BT88" i="25"/>
  <c r="CE88" i="25" s="1"/>
  <c r="I86" i="27" s="1"/>
  <c r="AM90" i="25"/>
  <c r="H88" i="26" s="1"/>
  <c r="BT90" i="25"/>
  <c r="AM92" i="25"/>
  <c r="H90" i="26" s="1"/>
  <c r="BT92" i="25"/>
  <c r="CE92" i="25" s="1"/>
  <c r="I90" i="27" s="1"/>
  <c r="AM94" i="25"/>
  <c r="H92" i="26" s="1"/>
  <c r="BT94" i="25"/>
  <c r="AM96" i="25"/>
  <c r="H94" i="26" s="1"/>
  <c r="BT96" i="25"/>
  <c r="CE96" i="25" s="1"/>
  <c r="I94" i="27" s="1"/>
  <c r="AM98" i="25"/>
  <c r="H96" i="26" s="1"/>
  <c r="BT98" i="25"/>
  <c r="AM100" i="25"/>
  <c r="H98" i="26" s="1"/>
  <c r="BT100" i="25"/>
  <c r="CE100" i="25" s="1"/>
  <c r="I98" i="27" s="1"/>
  <c r="AM102" i="25"/>
  <c r="H100" i="26" s="1"/>
  <c r="BT102" i="25"/>
  <c r="CE102" i="25" s="1"/>
  <c r="I100" i="27" s="1"/>
  <c r="AM104" i="25"/>
  <c r="H102" i="26" s="1"/>
  <c r="BT104" i="25"/>
  <c r="CE104" i="25" s="1"/>
  <c r="I102" i="27" s="1"/>
  <c r="AM106" i="25"/>
  <c r="H104" i="26" s="1"/>
  <c r="BT106" i="25"/>
  <c r="AM108" i="25"/>
  <c r="H106" i="26" s="1"/>
  <c r="BT108" i="25"/>
  <c r="CE108" i="25" s="1"/>
  <c r="I106" i="27" s="1"/>
  <c r="AM110" i="25"/>
  <c r="H108" i="26" s="1"/>
  <c r="BT110" i="25"/>
  <c r="AM112" i="25"/>
  <c r="H110" i="26" s="1"/>
  <c r="BT112" i="25"/>
  <c r="CE112" i="25" s="1"/>
  <c r="I110" i="27" s="1"/>
  <c r="AM114" i="25"/>
  <c r="H112" i="26" s="1"/>
  <c r="BT114" i="25"/>
  <c r="AM116" i="25"/>
  <c r="H114" i="26" s="1"/>
  <c r="BT116" i="25"/>
  <c r="CE116" i="25" s="1"/>
  <c r="I114" i="27" s="1"/>
  <c r="AM118" i="25"/>
  <c r="H116" i="26" s="1"/>
  <c r="BT118" i="25"/>
  <c r="AM120" i="25"/>
  <c r="H118" i="26" s="1"/>
  <c r="BT120" i="25"/>
  <c r="CE120" i="25" s="1"/>
  <c r="I118" i="27" s="1"/>
  <c r="AM122" i="25"/>
  <c r="H120" i="26" s="1"/>
  <c r="BT122" i="25"/>
  <c r="AM124" i="25"/>
  <c r="H122" i="26" s="1"/>
  <c r="BT124" i="25"/>
  <c r="CE124" i="25" s="1"/>
  <c r="I122" i="27" s="1"/>
  <c r="AM126" i="25"/>
  <c r="H124" i="26" s="1"/>
  <c r="BT126" i="25"/>
  <c r="AM128" i="25"/>
  <c r="H126" i="26" s="1"/>
  <c r="BT128" i="25"/>
  <c r="CE128" i="25" s="1"/>
  <c r="I126" i="27" s="1"/>
  <c r="AM130" i="25"/>
  <c r="H128" i="26" s="1"/>
  <c r="BT130" i="25"/>
  <c r="AM132" i="25"/>
  <c r="H130" i="26" s="1"/>
  <c r="BT132" i="25"/>
  <c r="CE132" i="25" s="1"/>
  <c r="I130" i="27" s="1"/>
  <c r="AM134" i="25"/>
  <c r="H132" i="26" s="1"/>
  <c r="BT134" i="25"/>
  <c r="CE134" i="25" s="1"/>
  <c r="I132" i="27" s="1"/>
  <c r="AM136" i="25"/>
  <c r="H134" i="26" s="1"/>
  <c r="BT136" i="25"/>
  <c r="CE136" i="25" s="1"/>
  <c r="I134" i="27" s="1"/>
  <c r="AM138" i="25"/>
  <c r="H136" i="26" s="1"/>
  <c r="BT138" i="25"/>
  <c r="AM140" i="25"/>
  <c r="H138" i="26" s="1"/>
  <c r="BT140" i="25"/>
  <c r="CE140" i="25" s="1"/>
  <c r="I138" i="27" s="1"/>
  <c r="AM142" i="25"/>
  <c r="H140" i="26" s="1"/>
  <c r="BT142" i="25"/>
  <c r="AM144" i="25"/>
  <c r="H142" i="26" s="1"/>
  <c r="BT144" i="25"/>
  <c r="CE144" i="25" s="1"/>
  <c r="I142" i="27" s="1"/>
  <c r="AM146" i="25"/>
  <c r="H144" i="26" s="1"/>
  <c r="BT146" i="25"/>
  <c r="AM148" i="25"/>
  <c r="H146" i="26" s="1"/>
  <c r="BT148" i="25"/>
  <c r="CE148" i="25" s="1"/>
  <c r="I146" i="27" s="1"/>
  <c r="AM150" i="25"/>
  <c r="H148" i="26" s="1"/>
  <c r="BT150" i="25"/>
  <c r="AM152" i="25"/>
  <c r="H150" i="26" s="1"/>
  <c r="BT152" i="25"/>
  <c r="CE152" i="25" s="1"/>
  <c r="I150" i="27" s="1"/>
  <c r="AM154" i="25"/>
  <c r="H152" i="26" s="1"/>
  <c r="BT154" i="25"/>
  <c r="AM156" i="25"/>
  <c r="H154" i="26" s="1"/>
  <c r="BT156" i="25"/>
  <c r="CE156" i="25" s="1"/>
  <c r="I154" i="27" s="1"/>
  <c r="AM158" i="25"/>
  <c r="H156" i="26" s="1"/>
  <c r="BT158" i="25"/>
  <c r="CE158" i="25" s="1"/>
  <c r="I156" i="27" s="1"/>
  <c r="AM160" i="25"/>
  <c r="H158" i="26" s="1"/>
  <c r="BT160" i="25"/>
  <c r="CE160" i="25" s="1"/>
  <c r="I158" i="27" s="1"/>
  <c r="AM162" i="25"/>
  <c r="H160" i="26" s="1"/>
  <c r="BT162" i="25"/>
  <c r="AM164" i="25"/>
  <c r="H162" i="26" s="1"/>
  <c r="BT164" i="25"/>
  <c r="CE164" i="25" s="1"/>
  <c r="I162" i="27" s="1"/>
  <c r="AM166" i="25"/>
  <c r="H164" i="26" s="1"/>
  <c r="BT166" i="25"/>
  <c r="CE166" i="25" s="1"/>
  <c r="I164" i="27" s="1"/>
  <c r="AM168" i="25"/>
  <c r="H166" i="26" s="1"/>
  <c r="BT168" i="25"/>
  <c r="CE168" i="25" s="1"/>
  <c r="I166" i="27" s="1"/>
  <c r="AM170" i="25"/>
  <c r="H168" i="26" s="1"/>
  <c r="BT170" i="25"/>
  <c r="AM172" i="25"/>
  <c r="H170" i="26" s="1"/>
  <c r="BT172" i="25"/>
  <c r="CE172" i="25" s="1"/>
  <c r="I170" i="27" s="1"/>
  <c r="AM174" i="25"/>
  <c r="H172" i="26" s="1"/>
  <c r="BT174" i="25"/>
  <c r="CE174" i="25" s="1"/>
  <c r="I172" i="27" s="1"/>
  <c r="AM176" i="25"/>
  <c r="H174" i="26" s="1"/>
  <c r="BT176" i="25"/>
  <c r="CE176" i="25" s="1"/>
  <c r="I174" i="27" s="1"/>
  <c r="AM178" i="25"/>
  <c r="H176" i="26" s="1"/>
  <c r="BT178" i="25"/>
  <c r="AM180" i="25"/>
  <c r="H178" i="26" s="1"/>
  <c r="BT180" i="25"/>
  <c r="CE180" i="25" s="1"/>
  <c r="I178" i="27" s="1"/>
  <c r="AM182" i="25"/>
  <c r="H180" i="26" s="1"/>
  <c r="BT182" i="25"/>
  <c r="CE182" i="25" s="1"/>
  <c r="I180" i="27" s="1"/>
  <c r="AM184" i="25"/>
  <c r="H182" i="26" s="1"/>
  <c r="BT184" i="25"/>
  <c r="CE184" i="25" s="1"/>
  <c r="I182" i="27" s="1"/>
  <c r="AM186" i="25"/>
  <c r="H184" i="26" s="1"/>
  <c r="BT186" i="25"/>
  <c r="CE186" i="25" s="1"/>
  <c r="I184" i="27" s="1"/>
  <c r="AM188" i="25"/>
  <c r="H186" i="26" s="1"/>
  <c r="BT188" i="25"/>
  <c r="CE188" i="25" s="1"/>
  <c r="I186" i="27" s="1"/>
  <c r="AM190" i="25"/>
  <c r="H188" i="26" s="1"/>
  <c r="BT190" i="25"/>
  <c r="CE190" i="25" s="1"/>
  <c r="I188" i="27" s="1"/>
  <c r="AO192" i="25"/>
  <c r="G190" i="26" s="1"/>
  <c r="CG192" i="25"/>
  <c r="K190" i="27" s="1"/>
  <c r="AM195" i="25"/>
  <c r="H193" i="26" s="1"/>
  <c r="BT195" i="25"/>
  <c r="CE195" i="25" s="1"/>
  <c r="I193" i="27" s="1"/>
  <c r="AN197" i="25"/>
  <c r="F195" i="26" s="1"/>
  <c r="BU197" i="25"/>
  <c r="CF197" i="25" s="1"/>
  <c r="J195" i="27" s="1"/>
  <c r="AO200" i="25"/>
  <c r="G198" i="26" s="1"/>
  <c r="CG200" i="25"/>
  <c r="K198" i="27" s="1"/>
  <c r="AM203" i="25"/>
  <c r="H201" i="26" s="1"/>
  <c r="BT203" i="25"/>
  <c r="CE203" i="25" s="1"/>
  <c r="I201" i="27" s="1"/>
  <c r="AN205" i="25"/>
  <c r="F203" i="26" s="1"/>
  <c r="BU205" i="25"/>
  <c r="CF205" i="25" s="1"/>
  <c r="J203" i="27" s="1"/>
  <c r="AO208" i="25"/>
  <c r="G206" i="26" s="1"/>
  <c r="CG208" i="25"/>
  <c r="K206" i="27" s="1"/>
  <c r="AM211" i="25"/>
  <c r="H209" i="26" s="1"/>
  <c r="BT211" i="25"/>
  <c r="CE211" i="25" s="1"/>
  <c r="I209" i="27" s="1"/>
  <c r="AN213" i="25"/>
  <c r="F211" i="26" s="1"/>
  <c r="BU213" i="25"/>
  <c r="CF213" i="25" s="1"/>
  <c r="J211" i="27" s="1"/>
  <c r="AO216" i="25"/>
  <c r="G214" i="26" s="1"/>
  <c r="CG216" i="25"/>
  <c r="K214" i="27" s="1"/>
  <c r="AM219" i="25"/>
  <c r="H217" i="26" s="1"/>
  <c r="BT219" i="25"/>
  <c r="CE219" i="25" s="1"/>
  <c r="I217" i="27" s="1"/>
  <c r="AN221" i="25"/>
  <c r="F219" i="26" s="1"/>
  <c r="BU221" i="25"/>
  <c r="CF221" i="25" s="1"/>
  <c r="J219" i="27" s="1"/>
  <c r="AO224" i="25"/>
  <c r="G222" i="26" s="1"/>
  <c r="CG224" i="25"/>
  <c r="K222" i="27" s="1"/>
  <c r="AM227" i="25"/>
  <c r="H225" i="26" s="1"/>
  <c r="BT227" i="25"/>
  <c r="CE227" i="25" s="1"/>
  <c r="I225" i="27" s="1"/>
  <c r="AN229" i="25"/>
  <c r="F227" i="26" s="1"/>
  <c r="BU229" i="25"/>
  <c r="CF229" i="25" s="1"/>
  <c r="J227" i="27" s="1"/>
  <c r="AO232" i="25"/>
  <c r="G230" i="26" s="1"/>
  <c r="CG232" i="25"/>
  <c r="K230" i="27" s="1"/>
  <c r="AM235" i="25"/>
  <c r="H233" i="26" s="1"/>
  <c r="BT235" i="25"/>
  <c r="CE235" i="25" s="1"/>
  <c r="I233" i="27" s="1"/>
  <c r="AN237" i="25"/>
  <c r="F235" i="26" s="1"/>
  <c r="BU237" i="25"/>
  <c r="CF237" i="25" s="1"/>
  <c r="J235" i="27" s="1"/>
  <c r="AO240" i="25"/>
  <c r="G238" i="26" s="1"/>
  <c r="CG240" i="25"/>
  <c r="K238" i="27" s="1"/>
  <c r="AM243" i="25"/>
  <c r="H241" i="26" s="1"/>
  <c r="BT243" i="25"/>
  <c r="CE243" i="25" s="1"/>
  <c r="I241" i="27" s="1"/>
  <c r="AN245" i="25"/>
  <c r="F243" i="26" s="1"/>
  <c r="BU245" i="25"/>
  <c r="CF245" i="25" s="1"/>
  <c r="J243" i="27" s="1"/>
  <c r="AO248" i="25"/>
  <c r="G246" i="26" s="1"/>
  <c r="CG248" i="25"/>
  <c r="K246" i="27" s="1"/>
  <c r="AM251" i="25"/>
  <c r="H249" i="26" s="1"/>
  <c r="BT251" i="25"/>
  <c r="CE251" i="25" s="1"/>
  <c r="I249" i="27" s="1"/>
  <c r="AN253" i="25"/>
  <c r="F251" i="26" s="1"/>
  <c r="BU253" i="25"/>
  <c r="CF253" i="25" s="1"/>
  <c r="J251" i="27" s="1"/>
  <c r="AO256" i="25"/>
  <c r="G254" i="26" s="1"/>
  <c r="CG256" i="25"/>
  <c r="K254" i="27" s="1"/>
  <c r="AM259" i="25"/>
  <c r="H257" i="26" s="1"/>
  <c r="BT259" i="25"/>
  <c r="CE259" i="25" s="1"/>
  <c r="I257" i="27" s="1"/>
  <c r="AN261" i="25"/>
  <c r="F259" i="26" s="1"/>
  <c r="BU261" i="25"/>
  <c r="CF261" i="25" s="1"/>
  <c r="J259" i="27" s="1"/>
  <c r="AO264" i="25"/>
  <c r="G262" i="26" s="1"/>
  <c r="CG264" i="25"/>
  <c r="K262" i="27" s="1"/>
  <c r="AM267" i="25"/>
  <c r="H265" i="26" s="1"/>
  <c r="BT267" i="25"/>
  <c r="CE267" i="25" s="1"/>
  <c r="I265" i="27" s="1"/>
  <c r="AN269" i="25"/>
  <c r="F267" i="26" s="1"/>
  <c r="BU269" i="25"/>
  <c r="CF269" i="25" s="1"/>
  <c r="J267" i="27" s="1"/>
  <c r="AO272" i="25"/>
  <c r="G270" i="26" s="1"/>
  <c r="CG272" i="25"/>
  <c r="K270" i="27" s="1"/>
  <c r="AM275" i="25"/>
  <c r="H273" i="26" s="1"/>
  <c r="BT275" i="25"/>
  <c r="CE275" i="25" s="1"/>
  <c r="I273" i="27" s="1"/>
  <c r="AN277" i="25"/>
  <c r="F275" i="26" s="1"/>
  <c r="BU277" i="25"/>
  <c r="CF277" i="25" s="1"/>
  <c r="J275" i="27" s="1"/>
  <c r="AO280" i="25"/>
  <c r="G278" i="26" s="1"/>
  <c r="CG280" i="25"/>
  <c r="K278" i="27" s="1"/>
  <c r="AM283" i="25"/>
  <c r="H281" i="26" s="1"/>
  <c r="BT283" i="25"/>
  <c r="CE283" i="25" s="1"/>
  <c r="I281" i="27" s="1"/>
  <c r="AN285" i="25"/>
  <c r="F283" i="26" s="1"/>
  <c r="BU285" i="25"/>
  <c r="CF285" i="25" s="1"/>
  <c r="J283" i="27" s="1"/>
  <c r="AO288" i="25"/>
  <c r="G286" i="26" s="1"/>
  <c r="CG288" i="25"/>
  <c r="K286" i="27" s="1"/>
  <c r="AM291" i="25"/>
  <c r="H289" i="26" s="1"/>
  <c r="BT291" i="25"/>
  <c r="CE291" i="25" s="1"/>
  <c r="I289" i="27" s="1"/>
  <c r="AN293" i="25"/>
  <c r="F291" i="26" s="1"/>
  <c r="BU293" i="25"/>
  <c r="CF293" i="25" s="1"/>
  <c r="J291" i="27" s="1"/>
  <c r="AO296" i="25"/>
  <c r="G294" i="26" s="1"/>
  <c r="CG296" i="25"/>
  <c r="K294" i="27" s="1"/>
  <c r="AM299" i="25"/>
  <c r="H297" i="26" s="1"/>
  <c r="BT299" i="25"/>
  <c r="CE299" i="25" s="1"/>
  <c r="I297" i="27" s="1"/>
  <c r="AN301" i="25"/>
  <c r="F299" i="26" s="1"/>
  <c r="BU301" i="25"/>
  <c r="CF301" i="25" s="1"/>
  <c r="J299" i="27" s="1"/>
  <c r="AO304" i="25"/>
  <c r="G302" i="26" s="1"/>
  <c r="CG304" i="25"/>
  <c r="K302" i="27" s="1"/>
  <c r="AM307" i="25"/>
  <c r="H305" i="26" s="1"/>
  <c r="BT307" i="25"/>
  <c r="CE307" i="25" s="1"/>
  <c r="I305" i="27" s="1"/>
  <c r="AN309" i="25"/>
  <c r="F307" i="26" s="1"/>
  <c r="BU309" i="25"/>
  <c r="CF309" i="25" s="1"/>
  <c r="J307" i="27" s="1"/>
  <c r="AO312" i="25"/>
  <c r="G310" i="26" s="1"/>
  <c r="CG312" i="25"/>
  <c r="K310" i="27" s="1"/>
  <c r="AM315" i="25"/>
  <c r="H313" i="26" s="1"/>
  <c r="BT315" i="25"/>
  <c r="CE315" i="25" s="1"/>
  <c r="I313" i="27" s="1"/>
  <c r="AN317" i="25"/>
  <c r="F315" i="26" s="1"/>
  <c r="BU317" i="25"/>
  <c r="CF317" i="25" s="1"/>
  <c r="J315" i="27" s="1"/>
  <c r="AO320" i="25"/>
  <c r="G318" i="26" s="1"/>
  <c r="CG320" i="25"/>
  <c r="K318" i="27" s="1"/>
  <c r="AM323" i="25"/>
  <c r="H321" i="26" s="1"/>
  <c r="BT323" i="25"/>
  <c r="CE323" i="25" s="1"/>
  <c r="I321" i="27" s="1"/>
  <c r="AN325" i="25"/>
  <c r="F323" i="26" s="1"/>
  <c r="BU325" i="25"/>
  <c r="CF325" i="25" s="1"/>
  <c r="J323" i="27" s="1"/>
  <c r="AO328" i="25"/>
  <c r="G326" i="26" s="1"/>
  <c r="CG328" i="25"/>
  <c r="K326" i="27" s="1"/>
  <c r="AM331" i="25"/>
  <c r="H329" i="26" s="1"/>
  <c r="BT331" i="25"/>
  <c r="CE331" i="25" s="1"/>
  <c r="I329" i="27" s="1"/>
  <c r="AN333" i="25"/>
  <c r="F331" i="26" s="1"/>
  <c r="BU333" i="25"/>
  <c r="CF333" i="25" s="1"/>
  <c r="J331" i="27" s="1"/>
  <c r="AO336" i="25"/>
  <c r="G334" i="26" s="1"/>
  <c r="CG336" i="25"/>
  <c r="K334" i="27" s="1"/>
  <c r="AM339" i="25"/>
  <c r="H337" i="26" s="1"/>
  <c r="BT339" i="25"/>
  <c r="CE339" i="25" s="1"/>
  <c r="I337" i="27" s="1"/>
  <c r="AN341" i="25"/>
  <c r="F339" i="26" s="1"/>
  <c r="BU341" i="25"/>
  <c r="CF341" i="25" s="1"/>
  <c r="J339" i="27" s="1"/>
  <c r="AO344" i="25"/>
  <c r="G342" i="26" s="1"/>
  <c r="CG344" i="25"/>
  <c r="K342" i="27" s="1"/>
  <c r="AM347" i="25"/>
  <c r="H345" i="26" s="1"/>
  <c r="BT347" i="25"/>
  <c r="CE347" i="25" s="1"/>
  <c r="I345" i="27" s="1"/>
  <c r="AN349" i="25"/>
  <c r="F347" i="26" s="1"/>
  <c r="BU349" i="25"/>
  <c r="CF349" i="25" s="1"/>
  <c r="J347" i="27" s="1"/>
  <c r="AO352" i="25"/>
  <c r="G350" i="26" s="1"/>
  <c r="CG352" i="25"/>
  <c r="K350" i="27" s="1"/>
  <c r="BI354" i="25"/>
  <c r="CE346" i="25"/>
  <c r="I344" i="27" s="1"/>
  <c r="BI346" i="25"/>
  <c r="BI338" i="25"/>
  <c r="BI330" i="25"/>
  <c r="BI322" i="25"/>
  <c r="CE314" i="25"/>
  <c r="I312" i="27" s="1"/>
  <c r="BI314" i="25"/>
  <c r="BI306" i="25"/>
  <c r="BI298" i="25"/>
  <c r="BI290" i="25"/>
  <c r="CE282" i="25"/>
  <c r="I280" i="27" s="1"/>
  <c r="BI282" i="25"/>
  <c r="BI274" i="25"/>
  <c r="BI266" i="25"/>
  <c r="BI258" i="25"/>
  <c r="CE250" i="25"/>
  <c r="I248" i="27" s="1"/>
  <c r="BI250" i="25"/>
  <c r="BI242" i="25"/>
  <c r="BI234" i="25"/>
  <c r="BI226" i="25"/>
  <c r="CE218" i="25"/>
  <c r="I216" i="27" s="1"/>
  <c r="BI218" i="25"/>
  <c r="BI210" i="25"/>
  <c r="BI202" i="25"/>
  <c r="CE194" i="25"/>
  <c r="I192" i="27" s="1"/>
  <c r="BI194" i="25"/>
  <c r="BI186" i="25"/>
  <c r="AM192" i="25"/>
  <c r="H190" i="26" s="1"/>
  <c r="BT192" i="25"/>
  <c r="CE192" i="25" s="1"/>
  <c r="I190" i="27" s="1"/>
  <c r="AN194" i="25"/>
  <c r="F192" i="26" s="1"/>
  <c r="BU194" i="25"/>
  <c r="CF194" i="25" s="1"/>
  <c r="J192" i="27" s="1"/>
  <c r="AO197" i="25"/>
  <c r="G195" i="26" s="1"/>
  <c r="CG197" i="25"/>
  <c r="K195" i="27" s="1"/>
  <c r="AM200" i="25"/>
  <c r="H198" i="26" s="1"/>
  <c r="BT200" i="25"/>
  <c r="AN202" i="25"/>
  <c r="F200" i="26" s="1"/>
  <c r="BU202" i="25"/>
  <c r="CF202" i="25" s="1"/>
  <c r="J200" i="27" s="1"/>
  <c r="AO205" i="25"/>
  <c r="G203" i="26" s="1"/>
  <c r="CG205" i="25"/>
  <c r="K203" i="27" s="1"/>
  <c r="AM208" i="25"/>
  <c r="H206" i="26" s="1"/>
  <c r="BT208" i="25"/>
  <c r="CE208" i="25" s="1"/>
  <c r="I206" i="27" s="1"/>
  <c r="AN210" i="25"/>
  <c r="F208" i="26" s="1"/>
  <c r="BU210" i="25"/>
  <c r="CF210" i="25" s="1"/>
  <c r="J208" i="27" s="1"/>
  <c r="AO213" i="25"/>
  <c r="G211" i="26" s="1"/>
  <c r="CG213" i="25"/>
  <c r="K211" i="27" s="1"/>
  <c r="AM216" i="25"/>
  <c r="H214" i="26" s="1"/>
  <c r="BT216" i="25"/>
  <c r="CE216" i="25" s="1"/>
  <c r="I214" i="27" s="1"/>
  <c r="AN218" i="25"/>
  <c r="F216" i="26" s="1"/>
  <c r="BU218" i="25"/>
  <c r="CF218" i="25" s="1"/>
  <c r="J216" i="27" s="1"/>
  <c r="AO221" i="25"/>
  <c r="G219" i="26" s="1"/>
  <c r="CG221" i="25"/>
  <c r="K219" i="27" s="1"/>
  <c r="AM224" i="25"/>
  <c r="H222" i="26" s="1"/>
  <c r="BT224" i="25"/>
  <c r="CE224" i="25" s="1"/>
  <c r="I222" i="27" s="1"/>
  <c r="AN226" i="25"/>
  <c r="F224" i="26" s="1"/>
  <c r="BU226" i="25"/>
  <c r="CF226" i="25" s="1"/>
  <c r="J224" i="27" s="1"/>
  <c r="AO229" i="25"/>
  <c r="G227" i="26" s="1"/>
  <c r="CG229" i="25"/>
  <c r="K227" i="27" s="1"/>
  <c r="AM232" i="25"/>
  <c r="H230" i="26" s="1"/>
  <c r="BT232" i="25"/>
  <c r="AN234" i="25"/>
  <c r="F232" i="26" s="1"/>
  <c r="BU234" i="25"/>
  <c r="CF234" i="25" s="1"/>
  <c r="J232" i="27" s="1"/>
  <c r="AO237" i="25"/>
  <c r="G235" i="26" s="1"/>
  <c r="CG237" i="25"/>
  <c r="K235" i="27" s="1"/>
  <c r="AM240" i="25"/>
  <c r="H238" i="26" s="1"/>
  <c r="BT240" i="25"/>
  <c r="CE240" i="25" s="1"/>
  <c r="I238" i="27" s="1"/>
  <c r="AN242" i="25"/>
  <c r="F240" i="26" s="1"/>
  <c r="BU242" i="25"/>
  <c r="CF242" i="25" s="1"/>
  <c r="J240" i="27" s="1"/>
  <c r="AO245" i="25"/>
  <c r="G243" i="26" s="1"/>
  <c r="CG245" i="25"/>
  <c r="K243" i="27" s="1"/>
  <c r="AM248" i="25"/>
  <c r="H246" i="26" s="1"/>
  <c r="BT248" i="25"/>
  <c r="CE248" i="25" s="1"/>
  <c r="I246" i="27" s="1"/>
  <c r="AN250" i="25"/>
  <c r="F248" i="26" s="1"/>
  <c r="BU250" i="25"/>
  <c r="CF250" i="25" s="1"/>
  <c r="J248" i="27" s="1"/>
  <c r="AO253" i="25"/>
  <c r="G251" i="26" s="1"/>
  <c r="CG253" i="25"/>
  <c r="K251" i="27" s="1"/>
  <c r="AM256" i="25"/>
  <c r="H254" i="26" s="1"/>
  <c r="BT256" i="25"/>
  <c r="CE256" i="25" s="1"/>
  <c r="I254" i="27" s="1"/>
  <c r="AN258" i="25"/>
  <c r="F256" i="26" s="1"/>
  <c r="BU258" i="25"/>
  <c r="CF258" i="25" s="1"/>
  <c r="J256" i="27" s="1"/>
  <c r="AO261" i="25"/>
  <c r="G259" i="26" s="1"/>
  <c r="CG261" i="25"/>
  <c r="K259" i="27" s="1"/>
  <c r="AM264" i="25"/>
  <c r="H262" i="26" s="1"/>
  <c r="BT264" i="25"/>
  <c r="AN266" i="25"/>
  <c r="F264" i="26" s="1"/>
  <c r="BU266" i="25"/>
  <c r="CF266" i="25" s="1"/>
  <c r="J264" i="27" s="1"/>
  <c r="AO269" i="25"/>
  <c r="G267" i="26" s="1"/>
  <c r="CG269" i="25"/>
  <c r="K267" i="27" s="1"/>
  <c r="AM272" i="25"/>
  <c r="H270" i="26" s="1"/>
  <c r="BT272" i="25"/>
  <c r="CE272" i="25" s="1"/>
  <c r="I270" i="27" s="1"/>
  <c r="AN274" i="25"/>
  <c r="F272" i="26" s="1"/>
  <c r="BU274" i="25"/>
  <c r="CF274" i="25" s="1"/>
  <c r="J272" i="27" s="1"/>
  <c r="AO277" i="25"/>
  <c r="G275" i="26" s="1"/>
  <c r="CG277" i="25"/>
  <c r="K275" i="27" s="1"/>
  <c r="AM280" i="25"/>
  <c r="H278" i="26" s="1"/>
  <c r="BT280" i="25"/>
  <c r="CE280" i="25" s="1"/>
  <c r="I278" i="27" s="1"/>
  <c r="AN282" i="25"/>
  <c r="F280" i="26" s="1"/>
  <c r="BU282" i="25"/>
  <c r="CF282" i="25" s="1"/>
  <c r="J280" i="27" s="1"/>
  <c r="AO285" i="25"/>
  <c r="G283" i="26" s="1"/>
  <c r="CG285" i="25"/>
  <c r="K283" i="27" s="1"/>
  <c r="AM288" i="25"/>
  <c r="H286" i="26" s="1"/>
  <c r="BT288" i="25"/>
  <c r="CE288" i="25" s="1"/>
  <c r="I286" i="27" s="1"/>
  <c r="AN290" i="25"/>
  <c r="F288" i="26" s="1"/>
  <c r="BU290" i="25"/>
  <c r="CF290" i="25" s="1"/>
  <c r="J288" i="27" s="1"/>
  <c r="AO293" i="25"/>
  <c r="G291" i="26" s="1"/>
  <c r="CG293" i="25"/>
  <c r="K291" i="27" s="1"/>
  <c r="AM296" i="25"/>
  <c r="H294" i="26" s="1"/>
  <c r="BT296" i="25"/>
  <c r="CE296" i="25" s="1"/>
  <c r="I294" i="27" s="1"/>
  <c r="AN298" i="25"/>
  <c r="F296" i="26" s="1"/>
  <c r="BU298" i="25"/>
  <c r="CF298" i="25" s="1"/>
  <c r="J296" i="27" s="1"/>
  <c r="AO301" i="25"/>
  <c r="G299" i="26" s="1"/>
  <c r="CG301" i="25"/>
  <c r="K299" i="27" s="1"/>
  <c r="AM304" i="25"/>
  <c r="H302" i="26" s="1"/>
  <c r="BT304" i="25"/>
  <c r="CE304" i="25" s="1"/>
  <c r="I302" i="27" s="1"/>
  <c r="AN306" i="25"/>
  <c r="F304" i="26" s="1"/>
  <c r="BU306" i="25"/>
  <c r="CF306" i="25" s="1"/>
  <c r="J304" i="27" s="1"/>
  <c r="AO309" i="25"/>
  <c r="G307" i="26" s="1"/>
  <c r="CG309" i="25"/>
  <c r="K307" i="27" s="1"/>
  <c r="AM312" i="25"/>
  <c r="H310" i="26" s="1"/>
  <c r="BT312" i="25"/>
  <c r="CE312" i="25" s="1"/>
  <c r="I310" i="27" s="1"/>
  <c r="AN314" i="25"/>
  <c r="F312" i="26" s="1"/>
  <c r="BU314" i="25"/>
  <c r="CF314" i="25" s="1"/>
  <c r="J312" i="27" s="1"/>
  <c r="AO317" i="25"/>
  <c r="G315" i="26" s="1"/>
  <c r="CG317" i="25"/>
  <c r="K315" i="27" s="1"/>
  <c r="AM320" i="25"/>
  <c r="H318" i="26" s="1"/>
  <c r="BT320" i="25"/>
  <c r="CE320" i="25" s="1"/>
  <c r="I318" i="27" s="1"/>
  <c r="AN322" i="25"/>
  <c r="F320" i="26" s="1"/>
  <c r="BU322" i="25"/>
  <c r="CF322" i="25" s="1"/>
  <c r="J320" i="27" s="1"/>
  <c r="AO325" i="25"/>
  <c r="G323" i="26" s="1"/>
  <c r="CG325" i="25"/>
  <c r="K323" i="27" s="1"/>
  <c r="AM328" i="25"/>
  <c r="H326" i="26" s="1"/>
  <c r="BT328" i="25"/>
  <c r="CE328" i="25" s="1"/>
  <c r="I326" i="27" s="1"/>
  <c r="AN330" i="25"/>
  <c r="F328" i="26" s="1"/>
  <c r="BU330" i="25"/>
  <c r="CF330" i="25" s="1"/>
  <c r="J328" i="27" s="1"/>
  <c r="AO333" i="25"/>
  <c r="G331" i="26" s="1"/>
  <c r="CG333" i="25"/>
  <c r="K331" i="27" s="1"/>
  <c r="AM336" i="25"/>
  <c r="H334" i="26" s="1"/>
  <c r="BT336" i="25"/>
  <c r="CE336" i="25" s="1"/>
  <c r="I334" i="27" s="1"/>
  <c r="AN338" i="25"/>
  <c r="F336" i="26" s="1"/>
  <c r="BU338" i="25"/>
  <c r="CF338" i="25" s="1"/>
  <c r="J336" i="27" s="1"/>
  <c r="AO341" i="25"/>
  <c r="G339" i="26" s="1"/>
  <c r="CG341" i="25"/>
  <c r="K339" i="27" s="1"/>
  <c r="AM344" i="25"/>
  <c r="H342" i="26" s="1"/>
  <c r="BT344" i="25"/>
  <c r="CE344" i="25" s="1"/>
  <c r="I342" i="27" s="1"/>
  <c r="AN346" i="25"/>
  <c r="F344" i="26" s="1"/>
  <c r="BU346" i="25"/>
  <c r="CF346" i="25" s="1"/>
  <c r="J344" i="27" s="1"/>
  <c r="AO349" i="25"/>
  <c r="G347" i="26" s="1"/>
  <c r="CG349" i="25"/>
  <c r="K347" i="27" s="1"/>
  <c r="AM352" i="25"/>
  <c r="H350" i="26" s="1"/>
  <c r="BT352" i="25"/>
  <c r="CE352" i="25" s="1"/>
  <c r="I350" i="27" s="1"/>
  <c r="AN354" i="25"/>
  <c r="F352" i="26" s="1"/>
  <c r="BU354" i="25"/>
  <c r="CF354" i="25" s="1"/>
  <c r="J352" i="27" s="1"/>
  <c r="BI353" i="25"/>
  <c r="BI345" i="25"/>
  <c r="BI337" i="25"/>
  <c r="BI329" i="25"/>
  <c r="BI321" i="25"/>
  <c r="BI313" i="25"/>
  <c r="BI305" i="25"/>
  <c r="BI297" i="25"/>
  <c r="BI289" i="25"/>
  <c r="BI281" i="25"/>
  <c r="BI273" i="25"/>
  <c r="BI265" i="25"/>
  <c r="CE257" i="25"/>
  <c r="I255" i="27" s="1"/>
  <c r="BI257" i="25"/>
  <c r="BI249" i="25"/>
  <c r="BI241" i="25"/>
  <c r="BI233" i="25"/>
  <c r="BI225" i="25"/>
  <c r="BI217" i="25"/>
  <c r="BI209" i="25"/>
  <c r="BI201" i="25"/>
  <c r="BI193" i="25"/>
  <c r="CE185" i="25"/>
  <c r="I183" i="27" s="1"/>
  <c r="BI185" i="25"/>
  <c r="CE177" i="25"/>
  <c r="I175" i="27" s="1"/>
  <c r="BI177" i="25"/>
  <c r="CE169" i="25"/>
  <c r="I167" i="27" s="1"/>
  <c r="BI169" i="25"/>
  <c r="CE161" i="25"/>
  <c r="I159" i="27" s="1"/>
  <c r="BI161" i="25"/>
  <c r="CE153" i="25"/>
  <c r="I151" i="27" s="1"/>
  <c r="BI153" i="25"/>
  <c r="CE145" i="25"/>
  <c r="I143" i="27" s="1"/>
  <c r="BI145" i="25"/>
  <c r="CE137" i="25"/>
  <c r="I135" i="27" s="1"/>
  <c r="BI137" i="25"/>
  <c r="CE129" i="25"/>
  <c r="I127" i="27" s="1"/>
  <c r="BI129" i="25"/>
  <c r="CE121" i="25"/>
  <c r="I119" i="27" s="1"/>
  <c r="BI121" i="25"/>
  <c r="CE113" i="25"/>
  <c r="I111" i="27" s="1"/>
  <c r="BI113" i="25"/>
  <c r="CE105" i="25"/>
  <c r="I103" i="27" s="1"/>
  <c r="BI105" i="25"/>
  <c r="CE97" i="25"/>
  <c r="I95" i="27" s="1"/>
  <c r="BI97" i="25"/>
  <c r="CE89" i="25"/>
  <c r="I87" i="27" s="1"/>
  <c r="BI89" i="25"/>
  <c r="CE81" i="25"/>
  <c r="I79" i="27" s="1"/>
  <c r="BI81" i="25"/>
  <c r="CE73" i="25"/>
  <c r="I71" i="27" s="1"/>
  <c r="BI73" i="25"/>
  <c r="CE65" i="25"/>
  <c r="I63" i="27" s="1"/>
  <c r="BI65" i="25"/>
  <c r="AN7" i="25"/>
  <c r="F5" i="26" s="1"/>
  <c r="BU7" i="25"/>
  <c r="CF7" i="25" s="1"/>
  <c r="J5" i="27" s="1"/>
  <c r="AN9" i="25"/>
  <c r="F7" i="26" s="1"/>
  <c r="BU9" i="25"/>
  <c r="CF9" i="25" s="1"/>
  <c r="J7" i="27" s="1"/>
  <c r="AN11" i="25"/>
  <c r="F9" i="26" s="1"/>
  <c r="BU11" i="25"/>
  <c r="CF11" i="25" s="1"/>
  <c r="J9" i="27" s="1"/>
  <c r="AN13" i="25"/>
  <c r="F11" i="26" s="1"/>
  <c r="BU13" i="25"/>
  <c r="CF13" i="25" s="1"/>
  <c r="J11" i="27" s="1"/>
  <c r="AN15" i="25"/>
  <c r="F13" i="26" s="1"/>
  <c r="BU15" i="25"/>
  <c r="CF15" i="25" s="1"/>
  <c r="J13" i="27" s="1"/>
  <c r="AN17" i="25"/>
  <c r="F15" i="26" s="1"/>
  <c r="BU17" i="25"/>
  <c r="CF17" i="25" s="1"/>
  <c r="J15" i="27" s="1"/>
  <c r="AN19" i="25"/>
  <c r="F17" i="26" s="1"/>
  <c r="BU19" i="25"/>
  <c r="CF19" i="25" s="1"/>
  <c r="J17" i="27" s="1"/>
  <c r="AN21" i="25"/>
  <c r="F19" i="26" s="1"/>
  <c r="BU21" i="25"/>
  <c r="CF21" i="25" s="1"/>
  <c r="J19" i="27" s="1"/>
  <c r="AN23" i="25"/>
  <c r="F21" i="26" s="1"/>
  <c r="BU23" i="25"/>
  <c r="CF23" i="25" s="1"/>
  <c r="J21" i="27" s="1"/>
  <c r="AN25" i="25"/>
  <c r="F23" i="26" s="1"/>
  <c r="BU25" i="25"/>
  <c r="CF25" i="25" s="1"/>
  <c r="J23" i="27" s="1"/>
  <c r="AN27" i="25"/>
  <c r="F25" i="26" s="1"/>
  <c r="BU27" i="25"/>
  <c r="CF27" i="25" s="1"/>
  <c r="J25" i="27" s="1"/>
  <c r="AN29" i="25"/>
  <c r="F27" i="26" s="1"/>
  <c r="BU29" i="25"/>
  <c r="CF29" i="25" s="1"/>
  <c r="J27" i="27" s="1"/>
  <c r="AN31" i="25"/>
  <c r="F29" i="26" s="1"/>
  <c r="BU31" i="25"/>
  <c r="CF31" i="25" s="1"/>
  <c r="J29" i="27" s="1"/>
  <c r="AN33" i="25"/>
  <c r="F31" i="26" s="1"/>
  <c r="BU33" i="25"/>
  <c r="CF33" i="25" s="1"/>
  <c r="J31" i="27" s="1"/>
  <c r="AN35" i="25"/>
  <c r="F33" i="26" s="1"/>
  <c r="BU35" i="25"/>
  <c r="CF35" i="25" s="1"/>
  <c r="J33" i="27" s="1"/>
  <c r="AN37" i="25"/>
  <c r="F35" i="26" s="1"/>
  <c r="BU37" i="25"/>
  <c r="CF37" i="25" s="1"/>
  <c r="J35" i="27" s="1"/>
  <c r="AN39" i="25"/>
  <c r="F37" i="26" s="1"/>
  <c r="BU39" i="25"/>
  <c r="CF39" i="25" s="1"/>
  <c r="J37" i="27" s="1"/>
  <c r="AN41" i="25"/>
  <c r="F39" i="26" s="1"/>
  <c r="BU41" i="25"/>
  <c r="CF41" i="25" s="1"/>
  <c r="AN43" i="25"/>
  <c r="F41" i="26" s="1"/>
  <c r="BU43" i="25"/>
  <c r="CF43" i="25" s="1"/>
  <c r="J41" i="27" s="1"/>
  <c r="AN45" i="25"/>
  <c r="F43" i="26" s="1"/>
  <c r="BU45" i="25"/>
  <c r="CF45" i="25" s="1"/>
  <c r="J43" i="27" s="1"/>
  <c r="AN47" i="25"/>
  <c r="F45" i="26" s="1"/>
  <c r="BU47" i="25"/>
  <c r="CF47" i="25" s="1"/>
  <c r="J45" i="27" s="1"/>
  <c r="AN49" i="25"/>
  <c r="F47" i="26" s="1"/>
  <c r="BU49" i="25"/>
  <c r="CF49" i="25" s="1"/>
  <c r="J47" i="27" s="1"/>
  <c r="AN51" i="25"/>
  <c r="F49" i="26" s="1"/>
  <c r="BU51" i="25"/>
  <c r="CF51" i="25" s="1"/>
  <c r="J49" i="27" s="1"/>
  <c r="AN53" i="25"/>
  <c r="F51" i="26" s="1"/>
  <c r="BU53" i="25"/>
  <c r="CF53" i="25" s="1"/>
  <c r="J51" i="27" s="1"/>
  <c r="AN55" i="25"/>
  <c r="F53" i="26" s="1"/>
  <c r="BU55" i="25"/>
  <c r="CF55" i="25" s="1"/>
  <c r="J53" i="27" s="1"/>
  <c r="AN57" i="25"/>
  <c r="F55" i="26" s="1"/>
  <c r="BU57" i="25"/>
  <c r="CF57" i="25" s="1"/>
  <c r="J55" i="27" s="1"/>
  <c r="AN59" i="25"/>
  <c r="F57" i="26" s="1"/>
  <c r="BU59" i="25"/>
  <c r="CF59" i="25" s="1"/>
  <c r="J57" i="27" s="1"/>
  <c r="AN61" i="25"/>
  <c r="F59" i="26" s="1"/>
  <c r="BU61" i="25"/>
  <c r="CF61" i="25" s="1"/>
  <c r="J59" i="27" s="1"/>
  <c r="AN63" i="25"/>
  <c r="F61" i="26" s="1"/>
  <c r="BU63" i="25"/>
  <c r="CF63" i="25" s="1"/>
  <c r="J61" i="27" s="1"/>
  <c r="AN65" i="25"/>
  <c r="F63" i="26" s="1"/>
  <c r="BU65" i="25"/>
  <c r="CF65" i="25" s="1"/>
  <c r="J63" i="27" s="1"/>
  <c r="AN67" i="25"/>
  <c r="F65" i="26" s="1"/>
  <c r="BU67" i="25"/>
  <c r="CF67" i="25" s="1"/>
  <c r="J65" i="27" s="1"/>
  <c r="AN69" i="25"/>
  <c r="F67" i="26" s="1"/>
  <c r="BU69" i="25"/>
  <c r="CF69" i="25" s="1"/>
  <c r="J67" i="27" s="1"/>
  <c r="AN71" i="25"/>
  <c r="F69" i="26" s="1"/>
  <c r="BU71" i="25"/>
  <c r="CF71" i="25" s="1"/>
  <c r="J69" i="27" s="1"/>
  <c r="AN73" i="25"/>
  <c r="F71" i="26" s="1"/>
  <c r="BU73" i="25"/>
  <c r="CF73" i="25" s="1"/>
  <c r="J71" i="27" s="1"/>
  <c r="AN75" i="25"/>
  <c r="F73" i="26" s="1"/>
  <c r="BU75" i="25"/>
  <c r="CF75" i="25" s="1"/>
  <c r="J73" i="27" s="1"/>
  <c r="AN77" i="25"/>
  <c r="F75" i="26" s="1"/>
  <c r="BU77" i="25"/>
  <c r="CF77" i="25" s="1"/>
  <c r="J75" i="27" s="1"/>
  <c r="AN79" i="25"/>
  <c r="F77" i="26" s="1"/>
  <c r="BU79" i="25"/>
  <c r="CF79" i="25" s="1"/>
  <c r="J77" i="27" s="1"/>
  <c r="AN81" i="25"/>
  <c r="F79" i="26" s="1"/>
  <c r="BU81" i="25"/>
  <c r="CF81" i="25" s="1"/>
  <c r="J79" i="27" s="1"/>
  <c r="AN83" i="25"/>
  <c r="F81" i="26" s="1"/>
  <c r="BU83" i="25"/>
  <c r="CF83" i="25" s="1"/>
  <c r="J81" i="27" s="1"/>
  <c r="AN85" i="25"/>
  <c r="F83" i="26" s="1"/>
  <c r="BU85" i="25"/>
  <c r="CF85" i="25" s="1"/>
  <c r="J83" i="27" s="1"/>
  <c r="AN87" i="25"/>
  <c r="F85" i="26" s="1"/>
  <c r="BU87" i="25"/>
  <c r="CF87" i="25" s="1"/>
  <c r="J85" i="27" s="1"/>
  <c r="AN89" i="25"/>
  <c r="F87" i="26" s="1"/>
  <c r="BU89" i="25"/>
  <c r="CF89" i="25" s="1"/>
  <c r="J87" i="27" s="1"/>
  <c r="AN91" i="25"/>
  <c r="F89" i="26" s="1"/>
  <c r="BU91" i="25"/>
  <c r="CF91" i="25" s="1"/>
  <c r="J89" i="27" s="1"/>
  <c r="AN93" i="25"/>
  <c r="F91" i="26" s="1"/>
  <c r="BU93" i="25"/>
  <c r="CF93" i="25" s="1"/>
  <c r="J91" i="27" s="1"/>
  <c r="AN95" i="25"/>
  <c r="F93" i="26" s="1"/>
  <c r="BU95" i="25"/>
  <c r="CF95" i="25" s="1"/>
  <c r="J93" i="27" s="1"/>
  <c r="AN97" i="25"/>
  <c r="F95" i="26" s="1"/>
  <c r="BU97" i="25"/>
  <c r="CF97" i="25" s="1"/>
  <c r="J95" i="27" s="1"/>
  <c r="AN99" i="25"/>
  <c r="F97" i="26" s="1"/>
  <c r="BU99" i="25"/>
  <c r="CF99" i="25" s="1"/>
  <c r="J97" i="27" s="1"/>
  <c r="AN101" i="25"/>
  <c r="F99" i="26" s="1"/>
  <c r="BU101" i="25"/>
  <c r="CF101" i="25" s="1"/>
  <c r="J99" i="27" s="1"/>
  <c r="AN103" i="25"/>
  <c r="F101" i="26" s="1"/>
  <c r="BU103" i="25"/>
  <c r="CF103" i="25" s="1"/>
  <c r="J101" i="27" s="1"/>
  <c r="AN105" i="25"/>
  <c r="F103" i="26" s="1"/>
  <c r="BU105" i="25"/>
  <c r="CF105" i="25" s="1"/>
  <c r="J103" i="27" s="1"/>
  <c r="AN107" i="25"/>
  <c r="F105" i="26" s="1"/>
  <c r="BU107" i="25"/>
  <c r="CF107" i="25" s="1"/>
  <c r="J105" i="27" s="1"/>
  <c r="AN109" i="25"/>
  <c r="F107" i="26" s="1"/>
  <c r="BU109" i="25"/>
  <c r="CF109" i="25" s="1"/>
  <c r="J107" i="27" s="1"/>
  <c r="AN111" i="25"/>
  <c r="F109" i="26" s="1"/>
  <c r="BU111" i="25"/>
  <c r="CF111" i="25" s="1"/>
  <c r="J109" i="27" s="1"/>
  <c r="AN113" i="25"/>
  <c r="F111" i="26" s="1"/>
  <c r="BU113" i="25"/>
  <c r="CF113" i="25" s="1"/>
  <c r="J111" i="27" s="1"/>
  <c r="AN115" i="25"/>
  <c r="F113" i="26" s="1"/>
  <c r="BU115" i="25"/>
  <c r="CF115" i="25" s="1"/>
  <c r="J113" i="27" s="1"/>
  <c r="AN117" i="25"/>
  <c r="F115" i="26" s="1"/>
  <c r="BU117" i="25"/>
  <c r="CF117" i="25" s="1"/>
  <c r="J115" i="27" s="1"/>
  <c r="AN119" i="25"/>
  <c r="F117" i="26" s="1"/>
  <c r="BU119" i="25"/>
  <c r="CF119" i="25" s="1"/>
  <c r="J117" i="27" s="1"/>
  <c r="AN121" i="25"/>
  <c r="F119" i="26" s="1"/>
  <c r="BU121" i="25"/>
  <c r="CF121" i="25" s="1"/>
  <c r="J119" i="27" s="1"/>
  <c r="AN123" i="25"/>
  <c r="F121" i="26" s="1"/>
  <c r="BU123" i="25"/>
  <c r="CF123" i="25" s="1"/>
  <c r="J121" i="27" s="1"/>
  <c r="AN125" i="25"/>
  <c r="F123" i="26" s="1"/>
  <c r="BU125" i="25"/>
  <c r="CF125" i="25" s="1"/>
  <c r="J123" i="27" s="1"/>
  <c r="AN127" i="25"/>
  <c r="F125" i="26" s="1"/>
  <c r="BU127" i="25"/>
  <c r="CF127" i="25" s="1"/>
  <c r="J125" i="27" s="1"/>
  <c r="AN129" i="25"/>
  <c r="F127" i="26" s="1"/>
  <c r="BU129" i="25"/>
  <c r="CF129" i="25" s="1"/>
  <c r="J127" i="27" s="1"/>
  <c r="AN131" i="25"/>
  <c r="F129" i="26" s="1"/>
  <c r="BU131" i="25"/>
  <c r="CF131" i="25" s="1"/>
  <c r="J129" i="27" s="1"/>
  <c r="AN133" i="25"/>
  <c r="F131" i="26" s="1"/>
  <c r="BU133" i="25"/>
  <c r="CF133" i="25" s="1"/>
  <c r="J131" i="27" s="1"/>
  <c r="AN135" i="25"/>
  <c r="F133" i="26" s="1"/>
  <c r="BU135" i="25"/>
  <c r="CF135" i="25" s="1"/>
  <c r="J133" i="27" s="1"/>
  <c r="AN137" i="25"/>
  <c r="F135" i="26" s="1"/>
  <c r="BU137" i="25"/>
  <c r="CF137" i="25" s="1"/>
  <c r="J135" i="27" s="1"/>
  <c r="AN139" i="25"/>
  <c r="F137" i="26" s="1"/>
  <c r="BU139" i="25"/>
  <c r="CF139" i="25" s="1"/>
  <c r="J137" i="27" s="1"/>
  <c r="AN141" i="25"/>
  <c r="F139" i="26" s="1"/>
  <c r="BU141" i="25"/>
  <c r="CF141" i="25" s="1"/>
  <c r="J139" i="27" s="1"/>
  <c r="AN143" i="25"/>
  <c r="F141" i="26" s="1"/>
  <c r="BU143" i="25"/>
  <c r="CF143" i="25" s="1"/>
  <c r="J141" i="27" s="1"/>
  <c r="AN145" i="25"/>
  <c r="F143" i="26" s="1"/>
  <c r="BU145" i="25"/>
  <c r="CF145" i="25" s="1"/>
  <c r="J143" i="27" s="1"/>
  <c r="AN147" i="25"/>
  <c r="F145" i="26" s="1"/>
  <c r="BU147" i="25"/>
  <c r="CF147" i="25" s="1"/>
  <c r="J145" i="27" s="1"/>
  <c r="AN149" i="25"/>
  <c r="F147" i="26" s="1"/>
  <c r="BU149" i="25"/>
  <c r="CF149" i="25" s="1"/>
  <c r="J147" i="27" s="1"/>
  <c r="AN151" i="25"/>
  <c r="F149" i="26" s="1"/>
  <c r="BU151" i="25"/>
  <c r="CF151" i="25" s="1"/>
  <c r="J149" i="27" s="1"/>
  <c r="AN153" i="25"/>
  <c r="F151" i="26" s="1"/>
  <c r="BU153" i="25"/>
  <c r="CF153" i="25" s="1"/>
  <c r="J151" i="27" s="1"/>
  <c r="AN155" i="25"/>
  <c r="F153" i="26" s="1"/>
  <c r="BU155" i="25"/>
  <c r="CF155" i="25" s="1"/>
  <c r="J153" i="27" s="1"/>
  <c r="AN157" i="25"/>
  <c r="F155" i="26" s="1"/>
  <c r="BU157" i="25"/>
  <c r="CF157" i="25" s="1"/>
  <c r="J155" i="27" s="1"/>
  <c r="AN159" i="25"/>
  <c r="F157" i="26" s="1"/>
  <c r="BU159" i="25"/>
  <c r="CF159" i="25" s="1"/>
  <c r="J157" i="27" s="1"/>
  <c r="AN161" i="25"/>
  <c r="F159" i="26" s="1"/>
  <c r="BU161" i="25"/>
  <c r="CF161" i="25" s="1"/>
  <c r="J159" i="27" s="1"/>
  <c r="AN163" i="25"/>
  <c r="F161" i="26" s="1"/>
  <c r="BU163" i="25"/>
  <c r="CF163" i="25" s="1"/>
  <c r="J161" i="27" s="1"/>
  <c r="AN165" i="25"/>
  <c r="F163" i="26" s="1"/>
  <c r="BU165" i="25"/>
  <c r="CF165" i="25" s="1"/>
  <c r="J163" i="27" s="1"/>
  <c r="AN167" i="25"/>
  <c r="F165" i="26" s="1"/>
  <c r="BU167" i="25"/>
  <c r="CF167" i="25" s="1"/>
  <c r="J165" i="27" s="1"/>
  <c r="AN169" i="25"/>
  <c r="F167" i="26" s="1"/>
  <c r="BU169" i="25"/>
  <c r="CF169" i="25" s="1"/>
  <c r="J167" i="27" s="1"/>
  <c r="AN171" i="25"/>
  <c r="F169" i="26" s="1"/>
  <c r="BU171" i="25"/>
  <c r="CF171" i="25" s="1"/>
  <c r="J169" i="27" s="1"/>
  <c r="AN173" i="25"/>
  <c r="F171" i="26" s="1"/>
  <c r="BU173" i="25"/>
  <c r="CF173" i="25" s="1"/>
  <c r="J171" i="27" s="1"/>
  <c r="AN175" i="25"/>
  <c r="F173" i="26" s="1"/>
  <c r="BU175" i="25"/>
  <c r="CF175" i="25" s="1"/>
  <c r="J173" i="27" s="1"/>
  <c r="AN177" i="25"/>
  <c r="F175" i="26" s="1"/>
  <c r="BU177" i="25"/>
  <c r="CF177" i="25" s="1"/>
  <c r="J175" i="27" s="1"/>
  <c r="AN179" i="25"/>
  <c r="F177" i="26" s="1"/>
  <c r="BU179" i="25"/>
  <c r="CF179" i="25" s="1"/>
  <c r="J177" i="27" s="1"/>
  <c r="AN181" i="25"/>
  <c r="F179" i="26" s="1"/>
  <c r="BU181" i="25"/>
  <c r="CF181" i="25" s="1"/>
  <c r="J179" i="27" s="1"/>
  <c r="AN183" i="25"/>
  <c r="F181" i="26" s="1"/>
  <c r="BU183" i="25"/>
  <c r="CF183" i="25" s="1"/>
  <c r="J181" i="27" s="1"/>
  <c r="AN185" i="25"/>
  <c r="F183" i="26" s="1"/>
  <c r="BU185" i="25"/>
  <c r="CF185" i="25" s="1"/>
  <c r="J183" i="27" s="1"/>
  <c r="AN187" i="25"/>
  <c r="F185" i="26" s="1"/>
  <c r="BU187" i="25"/>
  <c r="CF187" i="25" s="1"/>
  <c r="J185" i="27" s="1"/>
  <c r="AN189" i="25"/>
  <c r="F187" i="26" s="1"/>
  <c r="BU189" i="25"/>
  <c r="CF189" i="25" s="1"/>
  <c r="J187" i="27" s="1"/>
  <c r="AN191" i="25"/>
  <c r="F189" i="26" s="1"/>
  <c r="BU191" i="25"/>
  <c r="CF191" i="25" s="1"/>
  <c r="J189" i="27" s="1"/>
  <c r="AO194" i="25"/>
  <c r="G192" i="26" s="1"/>
  <c r="CG194" i="25"/>
  <c r="K192" i="27" s="1"/>
  <c r="AM197" i="25"/>
  <c r="H195" i="26" s="1"/>
  <c r="BT197" i="25"/>
  <c r="CE197" i="25" s="1"/>
  <c r="I195" i="27" s="1"/>
  <c r="AN199" i="25"/>
  <c r="F197" i="26" s="1"/>
  <c r="BU199" i="25"/>
  <c r="CF199" i="25" s="1"/>
  <c r="J197" i="27" s="1"/>
  <c r="AO202" i="25"/>
  <c r="G200" i="26" s="1"/>
  <c r="CG202" i="25"/>
  <c r="K200" i="27" s="1"/>
  <c r="AM205" i="25"/>
  <c r="H203" i="26" s="1"/>
  <c r="BT205" i="25"/>
  <c r="CE205" i="25" s="1"/>
  <c r="I203" i="27" s="1"/>
  <c r="AN207" i="25"/>
  <c r="F205" i="26" s="1"/>
  <c r="BU207" i="25"/>
  <c r="CF207" i="25" s="1"/>
  <c r="J205" i="27" s="1"/>
  <c r="AO210" i="25"/>
  <c r="G208" i="26" s="1"/>
  <c r="CG210" i="25"/>
  <c r="K208" i="27" s="1"/>
  <c r="AM213" i="25"/>
  <c r="H211" i="26" s="1"/>
  <c r="BT213" i="25"/>
  <c r="CE213" i="25" s="1"/>
  <c r="I211" i="27" s="1"/>
  <c r="AN215" i="25"/>
  <c r="F213" i="26" s="1"/>
  <c r="BU215" i="25"/>
  <c r="CF215" i="25" s="1"/>
  <c r="J213" i="27" s="1"/>
  <c r="AO218" i="25"/>
  <c r="G216" i="26" s="1"/>
  <c r="CG218" i="25"/>
  <c r="K216" i="27" s="1"/>
  <c r="AM221" i="25"/>
  <c r="H219" i="26" s="1"/>
  <c r="BT221" i="25"/>
  <c r="CE221" i="25" s="1"/>
  <c r="I219" i="27" s="1"/>
  <c r="AN223" i="25"/>
  <c r="F221" i="26" s="1"/>
  <c r="BU223" i="25"/>
  <c r="CF223" i="25" s="1"/>
  <c r="J221" i="27" s="1"/>
  <c r="AO226" i="25"/>
  <c r="G224" i="26" s="1"/>
  <c r="CG226" i="25"/>
  <c r="K224" i="27" s="1"/>
  <c r="AM229" i="25"/>
  <c r="H227" i="26" s="1"/>
  <c r="BT229" i="25"/>
  <c r="CE229" i="25" s="1"/>
  <c r="I227" i="27" s="1"/>
  <c r="AN231" i="25"/>
  <c r="F229" i="26" s="1"/>
  <c r="BU231" i="25"/>
  <c r="CF231" i="25" s="1"/>
  <c r="J229" i="27" s="1"/>
  <c r="AO234" i="25"/>
  <c r="G232" i="26" s="1"/>
  <c r="CG234" i="25"/>
  <c r="K232" i="27" s="1"/>
  <c r="AM237" i="25"/>
  <c r="H235" i="26" s="1"/>
  <c r="BT237" i="25"/>
  <c r="CE237" i="25" s="1"/>
  <c r="I235" i="27" s="1"/>
  <c r="AN239" i="25"/>
  <c r="F237" i="26" s="1"/>
  <c r="BU239" i="25"/>
  <c r="CF239" i="25" s="1"/>
  <c r="J237" i="27" s="1"/>
  <c r="AO242" i="25"/>
  <c r="G240" i="26" s="1"/>
  <c r="CG242" i="25"/>
  <c r="K240" i="27" s="1"/>
  <c r="AM245" i="25"/>
  <c r="H243" i="26" s="1"/>
  <c r="BT245" i="25"/>
  <c r="CE245" i="25" s="1"/>
  <c r="I243" i="27" s="1"/>
  <c r="AN247" i="25"/>
  <c r="F245" i="26" s="1"/>
  <c r="BU247" i="25"/>
  <c r="CF247" i="25" s="1"/>
  <c r="J245" i="27" s="1"/>
  <c r="AO250" i="25"/>
  <c r="G248" i="26" s="1"/>
  <c r="CG250" i="25"/>
  <c r="K248" i="27" s="1"/>
  <c r="AM253" i="25"/>
  <c r="H251" i="26" s="1"/>
  <c r="BT253" i="25"/>
  <c r="CE253" i="25" s="1"/>
  <c r="I251" i="27" s="1"/>
  <c r="AN255" i="25"/>
  <c r="F253" i="26" s="1"/>
  <c r="BU255" i="25"/>
  <c r="CF255" i="25" s="1"/>
  <c r="J253" i="27" s="1"/>
  <c r="AO258" i="25"/>
  <c r="G256" i="26" s="1"/>
  <c r="CG258" i="25"/>
  <c r="K256" i="27" s="1"/>
  <c r="AM261" i="25"/>
  <c r="H259" i="26" s="1"/>
  <c r="BT261" i="25"/>
  <c r="CE261" i="25" s="1"/>
  <c r="I259" i="27" s="1"/>
  <c r="AN263" i="25"/>
  <c r="F261" i="26" s="1"/>
  <c r="BU263" i="25"/>
  <c r="CF263" i="25" s="1"/>
  <c r="J261" i="27" s="1"/>
  <c r="AO266" i="25"/>
  <c r="G264" i="26" s="1"/>
  <c r="CG266" i="25"/>
  <c r="K264" i="27" s="1"/>
  <c r="AM269" i="25"/>
  <c r="H267" i="26" s="1"/>
  <c r="BT269" i="25"/>
  <c r="CE269" i="25" s="1"/>
  <c r="I267" i="27" s="1"/>
  <c r="AN271" i="25"/>
  <c r="F269" i="26" s="1"/>
  <c r="BU271" i="25"/>
  <c r="CF271" i="25" s="1"/>
  <c r="J269" i="27" s="1"/>
  <c r="AO274" i="25"/>
  <c r="G272" i="26" s="1"/>
  <c r="CG274" i="25"/>
  <c r="K272" i="27" s="1"/>
  <c r="AM277" i="25"/>
  <c r="H275" i="26" s="1"/>
  <c r="BT277" i="25"/>
  <c r="CE277" i="25" s="1"/>
  <c r="I275" i="27" s="1"/>
  <c r="AN279" i="25"/>
  <c r="F277" i="26" s="1"/>
  <c r="BU279" i="25"/>
  <c r="CF279" i="25" s="1"/>
  <c r="J277" i="27" s="1"/>
  <c r="AO282" i="25"/>
  <c r="G280" i="26" s="1"/>
  <c r="CG282" i="25"/>
  <c r="K280" i="27" s="1"/>
  <c r="AM285" i="25"/>
  <c r="H283" i="26" s="1"/>
  <c r="BT285" i="25"/>
  <c r="CE285" i="25" s="1"/>
  <c r="I283" i="27" s="1"/>
  <c r="AN287" i="25"/>
  <c r="F285" i="26" s="1"/>
  <c r="BU287" i="25"/>
  <c r="CF287" i="25" s="1"/>
  <c r="J285" i="27" s="1"/>
  <c r="AO290" i="25"/>
  <c r="G288" i="26" s="1"/>
  <c r="CG290" i="25"/>
  <c r="K288" i="27" s="1"/>
  <c r="AM293" i="25"/>
  <c r="H291" i="26" s="1"/>
  <c r="BT293" i="25"/>
  <c r="CE293" i="25" s="1"/>
  <c r="I291" i="27" s="1"/>
  <c r="AN295" i="25"/>
  <c r="F293" i="26" s="1"/>
  <c r="BU295" i="25"/>
  <c r="CF295" i="25" s="1"/>
  <c r="J293" i="27" s="1"/>
  <c r="AO298" i="25"/>
  <c r="G296" i="26" s="1"/>
  <c r="CG298" i="25"/>
  <c r="K296" i="27" s="1"/>
  <c r="AM301" i="25"/>
  <c r="H299" i="26" s="1"/>
  <c r="BT301" i="25"/>
  <c r="CE301" i="25" s="1"/>
  <c r="I299" i="27" s="1"/>
  <c r="AN303" i="25"/>
  <c r="F301" i="26" s="1"/>
  <c r="BU303" i="25"/>
  <c r="CF303" i="25" s="1"/>
  <c r="J301" i="27" s="1"/>
  <c r="AO306" i="25"/>
  <c r="G304" i="26" s="1"/>
  <c r="CG306" i="25"/>
  <c r="K304" i="27" s="1"/>
  <c r="AM309" i="25"/>
  <c r="H307" i="26" s="1"/>
  <c r="BT309" i="25"/>
  <c r="CE309" i="25" s="1"/>
  <c r="I307" i="27" s="1"/>
  <c r="AN311" i="25"/>
  <c r="F309" i="26" s="1"/>
  <c r="BU311" i="25"/>
  <c r="CF311" i="25" s="1"/>
  <c r="J309" i="27" s="1"/>
  <c r="AO314" i="25"/>
  <c r="G312" i="26" s="1"/>
  <c r="CG314" i="25"/>
  <c r="K312" i="27" s="1"/>
  <c r="AM317" i="25"/>
  <c r="H315" i="26" s="1"/>
  <c r="BT317" i="25"/>
  <c r="CE317" i="25" s="1"/>
  <c r="I315" i="27" s="1"/>
  <c r="AN319" i="25"/>
  <c r="F317" i="26" s="1"/>
  <c r="BU319" i="25"/>
  <c r="CF319" i="25" s="1"/>
  <c r="J317" i="27" s="1"/>
  <c r="AO322" i="25"/>
  <c r="G320" i="26" s="1"/>
  <c r="CG322" i="25"/>
  <c r="K320" i="27" s="1"/>
  <c r="AM325" i="25"/>
  <c r="H323" i="26" s="1"/>
  <c r="BT325" i="25"/>
  <c r="CE325" i="25" s="1"/>
  <c r="I323" i="27" s="1"/>
  <c r="AN327" i="25"/>
  <c r="F325" i="26" s="1"/>
  <c r="BU327" i="25"/>
  <c r="CF327" i="25" s="1"/>
  <c r="J325" i="27" s="1"/>
  <c r="AO330" i="25"/>
  <c r="G328" i="26" s="1"/>
  <c r="CG330" i="25"/>
  <c r="K328" i="27" s="1"/>
  <c r="AM333" i="25"/>
  <c r="H331" i="26" s="1"/>
  <c r="BT333" i="25"/>
  <c r="CE333" i="25" s="1"/>
  <c r="I331" i="27" s="1"/>
  <c r="AN335" i="25"/>
  <c r="F333" i="26" s="1"/>
  <c r="BU335" i="25"/>
  <c r="CF335" i="25" s="1"/>
  <c r="J333" i="27" s="1"/>
  <c r="AO338" i="25"/>
  <c r="G336" i="26" s="1"/>
  <c r="CG338" i="25"/>
  <c r="K336" i="27" s="1"/>
  <c r="AM341" i="25"/>
  <c r="H339" i="26" s="1"/>
  <c r="BT341" i="25"/>
  <c r="CE341" i="25" s="1"/>
  <c r="I339" i="27" s="1"/>
  <c r="AN343" i="25"/>
  <c r="F341" i="26" s="1"/>
  <c r="BU343" i="25"/>
  <c r="CF343" i="25" s="1"/>
  <c r="J341" i="27" s="1"/>
  <c r="AO346" i="25"/>
  <c r="G344" i="26" s="1"/>
  <c r="CG346" i="25"/>
  <c r="K344" i="27" s="1"/>
  <c r="AM349" i="25"/>
  <c r="H347" i="26" s="1"/>
  <c r="BT349" i="25"/>
  <c r="CE349" i="25" s="1"/>
  <c r="I347" i="27" s="1"/>
  <c r="AN351" i="25"/>
  <c r="F349" i="26" s="1"/>
  <c r="BU351" i="25"/>
  <c r="CF351" i="25" s="1"/>
  <c r="J349" i="27" s="1"/>
  <c r="AO354" i="25"/>
  <c r="G352" i="26" s="1"/>
  <c r="CG354" i="25"/>
  <c r="K352" i="27" s="1"/>
  <c r="BI352" i="25"/>
  <c r="BI344" i="25"/>
  <c r="BI336" i="25"/>
  <c r="BI328" i="25"/>
  <c r="BI320" i="25"/>
  <c r="BI312" i="25"/>
  <c r="BI304" i="25"/>
  <c r="BI296" i="25"/>
  <c r="BI288" i="25"/>
  <c r="BI280" i="25"/>
  <c r="BI272" i="25"/>
  <c r="CE264" i="25"/>
  <c r="I262" i="27" s="1"/>
  <c r="BI264" i="25"/>
  <c r="BI256" i="25"/>
  <c r="BI248" i="25"/>
  <c r="BI240" i="25"/>
  <c r="CE232" i="25"/>
  <c r="I230" i="27" s="1"/>
  <c r="BI232" i="25"/>
  <c r="BI224" i="25"/>
  <c r="BI216" i="25"/>
  <c r="BI208" i="25"/>
  <c r="CE200" i="25"/>
  <c r="I198" i="27" s="1"/>
  <c r="BI200" i="25"/>
  <c r="BI192" i="25"/>
  <c r="BI184" i="25"/>
  <c r="BI176" i="25"/>
  <c r="BI168" i="25"/>
  <c r="BI160" i="25"/>
  <c r="BI152" i="25"/>
  <c r="BI144" i="25"/>
  <c r="BI136" i="25"/>
  <c r="BI128" i="25"/>
  <c r="BI120" i="25"/>
  <c r="BI112" i="25"/>
  <c r="BI104" i="25"/>
  <c r="BI96" i="25"/>
  <c r="BI88" i="25"/>
  <c r="BI80" i="25"/>
  <c r="BI72" i="25"/>
  <c r="BI64" i="25"/>
  <c r="CE57" i="25"/>
  <c r="I55" i="27" s="1"/>
  <c r="BI57" i="25"/>
  <c r="CE49" i="25"/>
  <c r="I47" i="27" s="1"/>
  <c r="BI49" i="25"/>
  <c r="CE41" i="25"/>
  <c r="BI41" i="25"/>
  <c r="CE33" i="25"/>
  <c r="I31" i="27" s="1"/>
  <c r="BI33" i="25"/>
  <c r="CE25" i="25"/>
  <c r="I23" i="27" s="1"/>
  <c r="BI25" i="25"/>
  <c r="CE17" i="25"/>
  <c r="I15" i="27" s="1"/>
  <c r="BI17" i="25"/>
  <c r="CE9" i="25"/>
  <c r="I7" i="27" s="1"/>
  <c r="BI9" i="25"/>
  <c r="BI56" i="25"/>
  <c r="BI48" i="25"/>
  <c r="BI40" i="25"/>
  <c r="BI32" i="25"/>
  <c r="BI24" i="25"/>
  <c r="BI16" i="25"/>
  <c r="BI8" i="25"/>
  <c r="CE4" i="25"/>
  <c r="I2" i="27" s="1"/>
  <c r="BE183" i="25"/>
  <c r="AX183" i="25"/>
  <c r="CE175" i="25"/>
  <c r="I173" i="27" s="1"/>
  <c r="BI175" i="25"/>
  <c r="CE167" i="25"/>
  <c r="I165" i="27" s="1"/>
  <c r="BI167" i="25"/>
  <c r="BE159" i="25"/>
  <c r="AX159" i="25"/>
  <c r="BE151" i="25"/>
  <c r="AX151" i="25"/>
  <c r="BE143" i="25"/>
  <c r="AX143" i="25"/>
  <c r="BE135" i="25"/>
  <c r="AX135" i="25"/>
  <c r="BE127" i="25"/>
  <c r="AX127" i="25"/>
  <c r="BE119" i="25"/>
  <c r="AX119" i="25"/>
  <c r="BE111" i="25"/>
  <c r="AX111" i="25"/>
  <c r="BE103" i="25"/>
  <c r="AX103" i="25"/>
  <c r="BE95" i="25"/>
  <c r="AX95" i="25"/>
  <c r="CE87" i="25"/>
  <c r="I85" i="27" s="1"/>
  <c r="BI87" i="25"/>
  <c r="BE79" i="25"/>
  <c r="AX79" i="25"/>
  <c r="BE71" i="25"/>
  <c r="AX71" i="25"/>
  <c r="BE63" i="25"/>
  <c r="AX63" i="25"/>
  <c r="BE55" i="25"/>
  <c r="AX55" i="25"/>
  <c r="BE47" i="25"/>
  <c r="AX47" i="25"/>
  <c r="BE39" i="25"/>
  <c r="AX39" i="25"/>
  <c r="BE31" i="25"/>
  <c r="AX31" i="25"/>
  <c r="BE23" i="25"/>
  <c r="AX23" i="25"/>
  <c r="BE15" i="25"/>
  <c r="AX15" i="25"/>
  <c r="BE7" i="25"/>
  <c r="AX7" i="25"/>
  <c r="CE150" i="25"/>
  <c r="I148" i="27" s="1"/>
  <c r="BI150" i="25"/>
  <c r="CE142" i="25"/>
  <c r="I140" i="27" s="1"/>
  <c r="BI142" i="25"/>
  <c r="BI134" i="25"/>
  <c r="CE126" i="25"/>
  <c r="I124" i="27" s="1"/>
  <c r="BI126" i="25"/>
  <c r="CE118" i="25"/>
  <c r="I116" i="27" s="1"/>
  <c r="BI118" i="25"/>
  <c r="CE110" i="25"/>
  <c r="I108" i="27" s="1"/>
  <c r="BI110" i="25"/>
  <c r="BI102" i="25"/>
  <c r="CE94" i="25"/>
  <c r="I92" i="27" s="1"/>
  <c r="BI94" i="25"/>
  <c r="CE86" i="25"/>
  <c r="I84" i="27" s="1"/>
  <c r="BI86" i="25"/>
  <c r="CE78" i="25"/>
  <c r="I76" i="27" s="1"/>
  <c r="BI78" i="25"/>
  <c r="BI70" i="25"/>
  <c r="CE62" i="25"/>
  <c r="I60" i="27" s="1"/>
  <c r="BI62" i="25"/>
  <c r="CE54" i="25"/>
  <c r="I52" i="27" s="1"/>
  <c r="BI54" i="25"/>
  <c r="CE46" i="25"/>
  <c r="I44" i="27" s="1"/>
  <c r="BI46" i="25"/>
  <c r="BI38" i="25"/>
  <c r="CE30" i="25"/>
  <c r="I28" i="27" s="1"/>
  <c r="BI30" i="25"/>
  <c r="CE22" i="25"/>
  <c r="I20" i="27" s="1"/>
  <c r="BI22" i="25"/>
  <c r="CE14" i="25"/>
  <c r="I12" i="27" s="1"/>
  <c r="BI14" i="25"/>
  <c r="BI6" i="25"/>
  <c r="BZ4" i="25"/>
  <c r="BE4" i="25"/>
  <c r="BI141" i="25"/>
  <c r="CE133" i="25"/>
  <c r="I131" i="27" s="1"/>
  <c r="BI133" i="25"/>
  <c r="BI125" i="25"/>
  <c r="BI117" i="25"/>
  <c r="BI109" i="25"/>
  <c r="CE101" i="25"/>
  <c r="I99" i="27" s="1"/>
  <c r="BI101" i="25"/>
  <c r="BI93" i="25"/>
  <c r="BI85" i="25"/>
  <c r="BI77" i="25"/>
  <c r="CE69" i="25"/>
  <c r="I67" i="27" s="1"/>
  <c r="BI69" i="25"/>
  <c r="BI61" i="25"/>
  <c r="BI53" i="25"/>
  <c r="BI45" i="25"/>
  <c r="CE37" i="25"/>
  <c r="I35" i="27" s="1"/>
  <c r="BI37" i="25"/>
  <c r="BI29" i="25"/>
  <c r="BI21" i="25"/>
  <c r="BI13" i="25"/>
  <c r="CE5" i="25"/>
  <c r="I3" i="27" s="1"/>
  <c r="BI5" i="25"/>
  <c r="BI156" i="25"/>
  <c r="BI148" i="25"/>
  <c r="BI140" i="25"/>
  <c r="BI132" i="25"/>
  <c r="BI124" i="25"/>
  <c r="BI116" i="25"/>
  <c r="BI108" i="25"/>
  <c r="BI100" i="25"/>
  <c r="BI92" i="25"/>
  <c r="BI84" i="25"/>
  <c r="BI76" i="25"/>
  <c r="BI68" i="25"/>
  <c r="BI60" i="25"/>
  <c r="BI52" i="25"/>
  <c r="BI44" i="25"/>
  <c r="BI36" i="25"/>
  <c r="BI28" i="25"/>
  <c r="BI20" i="25"/>
  <c r="BI12" i="25"/>
  <c r="BI139" i="25"/>
  <c r="BI131" i="25"/>
  <c r="BI123" i="25"/>
  <c r="BI115" i="25"/>
  <c r="BI107" i="25"/>
  <c r="BI99" i="25"/>
  <c r="BI91" i="25"/>
  <c r="BI83" i="25"/>
  <c r="BI75" i="25"/>
  <c r="BI67" i="25"/>
  <c r="BI59" i="25"/>
  <c r="BI51" i="25"/>
  <c r="BI43" i="25"/>
  <c r="BI35" i="25"/>
  <c r="BI27" i="25"/>
  <c r="BI19" i="25"/>
  <c r="BI11" i="25"/>
  <c r="CG4" i="25"/>
  <c r="K2" i="27" s="1"/>
  <c r="CE178" i="25"/>
  <c r="I176" i="27" s="1"/>
  <c r="BI178" i="25"/>
  <c r="CE170" i="25"/>
  <c r="I168" i="27" s="1"/>
  <c r="BI170" i="25"/>
  <c r="CE162" i="25"/>
  <c r="I160" i="27" s="1"/>
  <c r="BI162" i="25"/>
  <c r="CE154" i="25"/>
  <c r="I152" i="27" s="1"/>
  <c r="BI154" i="25"/>
  <c r="CE146" i="25"/>
  <c r="I144" i="27" s="1"/>
  <c r="BI146" i="25"/>
  <c r="CE138" i="25"/>
  <c r="I136" i="27" s="1"/>
  <c r="BI138" i="25"/>
  <c r="CE130" i="25"/>
  <c r="I128" i="27" s="1"/>
  <c r="BI130" i="25"/>
  <c r="CE122" i="25"/>
  <c r="I120" i="27" s="1"/>
  <c r="BI122" i="25"/>
  <c r="CE114" i="25"/>
  <c r="I112" i="27" s="1"/>
  <c r="BI114" i="25"/>
  <c r="CE106" i="25"/>
  <c r="I104" i="27" s="1"/>
  <c r="BI106" i="25"/>
  <c r="CE98" i="25"/>
  <c r="I96" i="27" s="1"/>
  <c r="BI98" i="25"/>
  <c r="CE90" i="25"/>
  <c r="I88" i="27" s="1"/>
  <c r="BI90" i="25"/>
  <c r="CE82" i="25"/>
  <c r="I80" i="27" s="1"/>
  <c r="BI82" i="25"/>
  <c r="CE74" i="25"/>
  <c r="I72" i="27" s="1"/>
  <c r="BI74" i="25"/>
  <c r="CE66" i="25"/>
  <c r="I64" i="27" s="1"/>
  <c r="BI66" i="25"/>
  <c r="CE58" i="25"/>
  <c r="I56" i="27" s="1"/>
  <c r="BI58" i="25"/>
  <c r="CE50" i="25"/>
  <c r="I48" i="27" s="1"/>
  <c r="BI50" i="25"/>
  <c r="CE42" i="25"/>
  <c r="I40" i="27" s="1"/>
  <c r="BI42" i="25"/>
  <c r="CE34" i="25"/>
  <c r="I32" i="27" s="1"/>
  <c r="BI34" i="25"/>
  <c r="CE26" i="25"/>
  <c r="I24" i="27" s="1"/>
  <c r="BI26" i="25"/>
  <c r="CE18" i="25"/>
  <c r="I16" i="27" s="1"/>
  <c r="BI18" i="25"/>
  <c r="CE10" i="25"/>
  <c r="I8" i="27" s="1"/>
  <c r="BI10" i="25"/>
  <c r="BJ4" i="25"/>
  <c r="BS196" i="25"/>
  <c r="BS204" i="25"/>
  <c r="BS212" i="25"/>
  <c r="BS220" i="25"/>
  <c r="BS228" i="25"/>
  <c r="BS236" i="25"/>
  <c r="BS260" i="25"/>
  <c r="BS268" i="25"/>
  <c r="BS284" i="25"/>
  <c r="BS300" i="25"/>
  <c r="BS316" i="25"/>
  <c r="BS324" i="25"/>
  <c r="BS332" i="25"/>
  <c r="BS340" i="25"/>
  <c r="BS348" i="25"/>
  <c r="BS195" i="25"/>
  <c r="BS203" i="25"/>
  <c r="BS211" i="25"/>
  <c r="BS249" i="25"/>
  <c r="BS257" i="25"/>
  <c r="BS265" i="25"/>
  <c r="BS273" i="25"/>
  <c r="BS281" i="25"/>
  <c r="BS289" i="25"/>
  <c r="BS297" i="25"/>
  <c r="BS305" i="25"/>
  <c r="BS313" i="25"/>
  <c r="BS4" i="25"/>
  <c r="BM4" i="25"/>
  <c r="AW202" i="25"/>
  <c r="BH202" i="25" s="1"/>
  <c r="BS202" i="25"/>
  <c r="AW274" i="25"/>
  <c r="BH274" i="25" s="1"/>
  <c r="BS274" i="25"/>
  <c r="AW346" i="25"/>
  <c r="BH346" i="25" s="1"/>
  <c r="BS346" i="25"/>
  <c r="BS9" i="25"/>
  <c r="BS19" i="25"/>
  <c r="BS21" i="25"/>
  <c r="BS29" i="25"/>
  <c r="BS31" i="25"/>
  <c r="BS33" i="25"/>
  <c r="BS35" i="25"/>
  <c r="BS37" i="25"/>
  <c r="BS39" i="25"/>
  <c r="BS41" i="25"/>
  <c r="BS43" i="25"/>
  <c r="BS45" i="25"/>
  <c r="BS47" i="25"/>
  <c r="BS49" i="25"/>
  <c r="BS51" i="25"/>
  <c r="BS53" i="25"/>
  <c r="BS55" i="25"/>
  <c r="BS57" i="25"/>
  <c r="BS59" i="25"/>
  <c r="BS61" i="25"/>
  <c r="AW194" i="25"/>
  <c r="BH194" i="25" s="1"/>
  <c r="BS194" i="25"/>
  <c r="AW226" i="25"/>
  <c r="BH226" i="25" s="1"/>
  <c r="BS226" i="25"/>
  <c r="AW266" i="25"/>
  <c r="BH266" i="25" s="1"/>
  <c r="BS266" i="25"/>
  <c r="AW282" i="25"/>
  <c r="BH282" i="25" s="1"/>
  <c r="BS282" i="25"/>
  <c r="AW314" i="25"/>
  <c r="BH314" i="25" s="1"/>
  <c r="BS314" i="25"/>
  <c r="AW338" i="25"/>
  <c r="BH338" i="25" s="1"/>
  <c r="BS338" i="25"/>
  <c r="BS7" i="25"/>
  <c r="BS11" i="25"/>
  <c r="BS17" i="25"/>
  <c r="AW242" i="25"/>
  <c r="BH242" i="25" s="1"/>
  <c r="BS242" i="25"/>
  <c r="BS13" i="25"/>
  <c r="BS27" i="25"/>
  <c r="AW210" i="25"/>
  <c r="BH210" i="25" s="1"/>
  <c r="BS210" i="25"/>
  <c r="AW218" i="25"/>
  <c r="BH218" i="25" s="1"/>
  <c r="BS218" i="25"/>
  <c r="AW298" i="25"/>
  <c r="BH298" i="25" s="1"/>
  <c r="BS298" i="25"/>
  <c r="BS15" i="25"/>
  <c r="BS5" i="25"/>
  <c r="AW234" i="25"/>
  <c r="BH234" i="25" s="1"/>
  <c r="BS234" i="25"/>
  <c r="AW290" i="25"/>
  <c r="BH290" i="25" s="1"/>
  <c r="BS290" i="25"/>
  <c r="BS25" i="25"/>
  <c r="AW6" i="25"/>
  <c r="BH6" i="25" s="1"/>
  <c r="BS6" i="25"/>
  <c r="AW8" i="25"/>
  <c r="BH8" i="25" s="1"/>
  <c r="BS8" i="25"/>
  <c r="AW10" i="25"/>
  <c r="BH10" i="25" s="1"/>
  <c r="BS10" i="25"/>
  <c r="AW12" i="25"/>
  <c r="BS12" i="25"/>
  <c r="AW14" i="25"/>
  <c r="BH14" i="25" s="1"/>
  <c r="BS14" i="25"/>
  <c r="AW16" i="25"/>
  <c r="BH16" i="25" s="1"/>
  <c r="BS16" i="25"/>
  <c r="AW18" i="25"/>
  <c r="BH18" i="25" s="1"/>
  <c r="BS18" i="25"/>
  <c r="AW20" i="25"/>
  <c r="BS20" i="25"/>
  <c r="AW22" i="25"/>
  <c r="BH22" i="25" s="1"/>
  <c r="BS22" i="25"/>
  <c r="AW24" i="25"/>
  <c r="BH24" i="25" s="1"/>
  <c r="BS24" i="25"/>
  <c r="AW26" i="25"/>
  <c r="BH26" i="25" s="1"/>
  <c r="BS26" i="25"/>
  <c r="AW28" i="25"/>
  <c r="BH28" i="25" s="1"/>
  <c r="BS28" i="25"/>
  <c r="AW30" i="25"/>
  <c r="BH30" i="25" s="1"/>
  <c r="BS30" i="25"/>
  <c r="AW32" i="25"/>
  <c r="BH32" i="25" s="1"/>
  <c r="BS32" i="25"/>
  <c r="AW34" i="25"/>
  <c r="BH34" i="25" s="1"/>
  <c r="BS34" i="25"/>
  <c r="AW36" i="25"/>
  <c r="BH36" i="25" s="1"/>
  <c r="BS36" i="25"/>
  <c r="AW38" i="25"/>
  <c r="BH38" i="25" s="1"/>
  <c r="BS38" i="25"/>
  <c r="AW40" i="25"/>
  <c r="BH40" i="25" s="1"/>
  <c r="BS40" i="25"/>
  <c r="AW42" i="25"/>
  <c r="BH42" i="25" s="1"/>
  <c r="BS42" i="25"/>
  <c r="AW44" i="25"/>
  <c r="BH44" i="25" s="1"/>
  <c r="BS44" i="25"/>
  <c r="AW46" i="25"/>
  <c r="BS46" i="25"/>
  <c r="AW48" i="25"/>
  <c r="BH48" i="25" s="1"/>
  <c r="BS48" i="25"/>
  <c r="AW50" i="25"/>
  <c r="BH50" i="25" s="1"/>
  <c r="BS50" i="25"/>
  <c r="AW52" i="25"/>
  <c r="BS52" i="25"/>
  <c r="AW54" i="25"/>
  <c r="BH54" i="25" s="1"/>
  <c r="BS54" i="25"/>
  <c r="AW56" i="25"/>
  <c r="BH56" i="25" s="1"/>
  <c r="BS56" i="25"/>
  <c r="AW58" i="25"/>
  <c r="BH58" i="25" s="1"/>
  <c r="BS58" i="25"/>
  <c r="AW60" i="25"/>
  <c r="BH60" i="25" s="1"/>
  <c r="BS60" i="25"/>
  <c r="AW250" i="25"/>
  <c r="BH250" i="25" s="1"/>
  <c r="BS250" i="25"/>
  <c r="AW306" i="25"/>
  <c r="BH306" i="25" s="1"/>
  <c r="BS306" i="25"/>
  <c r="AW330" i="25"/>
  <c r="BH330" i="25" s="1"/>
  <c r="BS330" i="25"/>
  <c r="AW258" i="25"/>
  <c r="BH258" i="25" s="1"/>
  <c r="BS258" i="25"/>
  <c r="AW322" i="25"/>
  <c r="BH322" i="25" s="1"/>
  <c r="BS322" i="25"/>
  <c r="AW354" i="25"/>
  <c r="BH354" i="25" s="1"/>
  <c r="BS354" i="25"/>
  <c r="BS23" i="25"/>
  <c r="BS63" i="25"/>
  <c r="BS65" i="25"/>
  <c r="BS67" i="25"/>
  <c r="BS69" i="25"/>
  <c r="BS71" i="25"/>
  <c r="BS73" i="25"/>
  <c r="BS75" i="25"/>
  <c r="BS77" i="25"/>
  <c r="BS79" i="25"/>
  <c r="BS81" i="25"/>
  <c r="BS83" i="25"/>
  <c r="BS85" i="25"/>
  <c r="BS87" i="25"/>
  <c r="BS89" i="25"/>
  <c r="BS91" i="25"/>
  <c r="BS93" i="25"/>
  <c r="BS95" i="25"/>
  <c r="BS97" i="25"/>
  <c r="BS99" i="25"/>
  <c r="BS101" i="25"/>
  <c r="BS103" i="25"/>
  <c r="BS105" i="25"/>
  <c r="BS107" i="25"/>
  <c r="BS109" i="25"/>
  <c r="BS111" i="25"/>
  <c r="BS113" i="25"/>
  <c r="BS115" i="25"/>
  <c r="BS117" i="25"/>
  <c r="BS119" i="25"/>
  <c r="BS121" i="25"/>
  <c r="BS123" i="25"/>
  <c r="BS125" i="25"/>
  <c r="BS127" i="25"/>
  <c r="BS129" i="25"/>
  <c r="BS131" i="25"/>
  <c r="BS133" i="25"/>
  <c r="BS135" i="25"/>
  <c r="BS137" i="25"/>
  <c r="BS139" i="25"/>
  <c r="BS141" i="25"/>
  <c r="BS143" i="25"/>
  <c r="BS145" i="25"/>
  <c r="BS147" i="25"/>
  <c r="BS149" i="25"/>
  <c r="BS151" i="25"/>
  <c r="BS153" i="25"/>
  <c r="BS155" i="25"/>
  <c r="BS157" i="25"/>
  <c r="BS159" i="25"/>
  <c r="BS161" i="25"/>
  <c r="BS163" i="25"/>
  <c r="BS165" i="25"/>
  <c r="BS167" i="25"/>
  <c r="BS169" i="25"/>
  <c r="BS171" i="25"/>
  <c r="BS173" i="25"/>
  <c r="BS175" i="25"/>
  <c r="BS177" i="25"/>
  <c r="BS179" i="25"/>
  <c r="BS181" i="25"/>
  <c r="BS183" i="25"/>
  <c r="BS185" i="25"/>
  <c r="BS187" i="25"/>
  <c r="BS189" i="25"/>
  <c r="BS191" i="25"/>
  <c r="BS199" i="25"/>
  <c r="BS207" i="25"/>
  <c r="BS215" i="25"/>
  <c r="BS223" i="25"/>
  <c r="BS231" i="25"/>
  <c r="BS239" i="25"/>
  <c r="BS247" i="25"/>
  <c r="BS255" i="25"/>
  <c r="BS263" i="25"/>
  <c r="BS271" i="25"/>
  <c r="BS279" i="25"/>
  <c r="BS287" i="25"/>
  <c r="BS295" i="25"/>
  <c r="BS303" i="25"/>
  <c r="BS311" i="25"/>
  <c r="BS319" i="25"/>
  <c r="BS327" i="25"/>
  <c r="BS335" i="25"/>
  <c r="BS343" i="25"/>
  <c r="BS351" i="25"/>
  <c r="BS244" i="25"/>
  <c r="BS252" i="25"/>
  <c r="BS276" i="25"/>
  <c r="BS292" i="25"/>
  <c r="BS308" i="25"/>
  <c r="BS193" i="25"/>
  <c r="BS201" i="25"/>
  <c r="BS209" i="25"/>
  <c r="BS217" i="25"/>
  <c r="BS225" i="25"/>
  <c r="BS233" i="25"/>
  <c r="BS241" i="25"/>
  <c r="BS321" i="25"/>
  <c r="BS329" i="25"/>
  <c r="BS337" i="25"/>
  <c r="BS345" i="25"/>
  <c r="BS353" i="25"/>
  <c r="AW198" i="25"/>
  <c r="BH198" i="25" s="1"/>
  <c r="BS198" i="25"/>
  <c r="AW206" i="25"/>
  <c r="BH206" i="25" s="1"/>
  <c r="BS206" i="25"/>
  <c r="AW214" i="25"/>
  <c r="BH214" i="25" s="1"/>
  <c r="BS214" i="25"/>
  <c r="AW222" i="25"/>
  <c r="BH222" i="25" s="1"/>
  <c r="BS222" i="25"/>
  <c r="AW230" i="25"/>
  <c r="BH230" i="25" s="1"/>
  <c r="BS230" i="25"/>
  <c r="AW238" i="25"/>
  <c r="BH238" i="25" s="1"/>
  <c r="BS238" i="25"/>
  <c r="AW246" i="25"/>
  <c r="BH246" i="25" s="1"/>
  <c r="BS246" i="25"/>
  <c r="AW254" i="25"/>
  <c r="BH254" i="25" s="1"/>
  <c r="BS254" i="25"/>
  <c r="AW262" i="25"/>
  <c r="BH262" i="25" s="1"/>
  <c r="BS262" i="25"/>
  <c r="AW270" i="25"/>
  <c r="BH270" i="25" s="1"/>
  <c r="BS270" i="25"/>
  <c r="AW278" i="25"/>
  <c r="BH278" i="25" s="1"/>
  <c r="BS278" i="25"/>
  <c r="AW286" i="25"/>
  <c r="BH286" i="25" s="1"/>
  <c r="BS286" i="25"/>
  <c r="AW294" i="25"/>
  <c r="BH294" i="25" s="1"/>
  <c r="BS294" i="25"/>
  <c r="AW302" i="25"/>
  <c r="BH302" i="25" s="1"/>
  <c r="BS302" i="25"/>
  <c r="AW310" i="25"/>
  <c r="BH310" i="25" s="1"/>
  <c r="BS310" i="25"/>
  <c r="AW318" i="25"/>
  <c r="BH318" i="25" s="1"/>
  <c r="BS318" i="25"/>
  <c r="AW326" i="25"/>
  <c r="BH326" i="25" s="1"/>
  <c r="BS326" i="25"/>
  <c r="AW334" i="25"/>
  <c r="BH334" i="25" s="1"/>
  <c r="BS334" i="25"/>
  <c r="AW342" i="25"/>
  <c r="BH342" i="25" s="1"/>
  <c r="BS342" i="25"/>
  <c r="AW350" i="25"/>
  <c r="BH350" i="25" s="1"/>
  <c r="BS350" i="25"/>
  <c r="AW62" i="25"/>
  <c r="BH62" i="25" s="1"/>
  <c r="BS62" i="25"/>
  <c r="AW64" i="25"/>
  <c r="BH64" i="25" s="1"/>
  <c r="BS64" i="25"/>
  <c r="AW66" i="25"/>
  <c r="BH66" i="25" s="1"/>
  <c r="BS66" i="25"/>
  <c r="AW68" i="25"/>
  <c r="BH68" i="25" s="1"/>
  <c r="BS68" i="25"/>
  <c r="AW70" i="25"/>
  <c r="BH70" i="25" s="1"/>
  <c r="BS70" i="25"/>
  <c r="AW72" i="25"/>
  <c r="BH72" i="25" s="1"/>
  <c r="BS72" i="25"/>
  <c r="AW74" i="25"/>
  <c r="BH74" i="25" s="1"/>
  <c r="BS74" i="25"/>
  <c r="BS76" i="25"/>
  <c r="AW78" i="25"/>
  <c r="BH78" i="25" s="1"/>
  <c r="BS78" i="25"/>
  <c r="BS80" i="25"/>
  <c r="AW82" i="25"/>
  <c r="BH82" i="25" s="1"/>
  <c r="BS82" i="25"/>
  <c r="BS84" i="25"/>
  <c r="AW86" i="25"/>
  <c r="BH86" i="25" s="1"/>
  <c r="BS86" i="25"/>
  <c r="BS88" i="25"/>
  <c r="AW90" i="25"/>
  <c r="BH90" i="25" s="1"/>
  <c r="BS90" i="25"/>
  <c r="BS92" i="25"/>
  <c r="AW94" i="25"/>
  <c r="BH94" i="25" s="1"/>
  <c r="BS94" i="25"/>
  <c r="BS96" i="25"/>
  <c r="AW98" i="25"/>
  <c r="BH98" i="25" s="1"/>
  <c r="BS98" i="25"/>
  <c r="BS100" i="25"/>
  <c r="AW102" i="25"/>
  <c r="BH102" i="25" s="1"/>
  <c r="BS102" i="25"/>
  <c r="BS104" i="25"/>
  <c r="AW106" i="25"/>
  <c r="BH106" i="25" s="1"/>
  <c r="BS106" i="25"/>
  <c r="BS108" i="25"/>
  <c r="AW110" i="25"/>
  <c r="BH110" i="25" s="1"/>
  <c r="BS110" i="25"/>
  <c r="BS112" i="25"/>
  <c r="AW114" i="25"/>
  <c r="BH114" i="25" s="1"/>
  <c r="BS114" i="25"/>
  <c r="BS116" i="25"/>
  <c r="AW118" i="25"/>
  <c r="BH118" i="25" s="1"/>
  <c r="BS118" i="25"/>
  <c r="BS120" i="25"/>
  <c r="AW122" i="25"/>
  <c r="BH122" i="25" s="1"/>
  <c r="BS122" i="25"/>
  <c r="BS124" i="25"/>
  <c r="AW126" i="25"/>
  <c r="BH126" i="25" s="1"/>
  <c r="BS126" i="25"/>
  <c r="BS128" i="25"/>
  <c r="AW130" i="25"/>
  <c r="BH130" i="25" s="1"/>
  <c r="BS130" i="25"/>
  <c r="BS132" i="25"/>
  <c r="AW134" i="25"/>
  <c r="BH134" i="25" s="1"/>
  <c r="BS134" i="25"/>
  <c r="BS136" i="25"/>
  <c r="AW138" i="25"/>
  <c r="BS138" i="25"/>
  <c r="BS140" i="25"/>
  <c r="AW142" i="25"/>
  <c r="BH142" i="25" s="1"/>
  <c r="BS142" i="25"/>
  <c r="BS144" i="25"/>
  <c r="AW146" i="25"/>
  <c r="BH146" i="25" s="1"/>
  <c r="BS146" i="25"/>
  <c r="BS148" i="25"/>
  <c r="AW150" i="25"/>
  <c r="BH150" i="25" s="1"/>
  <c r="BS150" i="25"/>
  <c r="BS152" i="25"/>
  <c r="AW154" i="25"/>
  <c r="BH154" i="25" s="1"/>
  <c r="BS154" i="25"/>
  <c r="BS156" i="25"/>
  <c r="AW158" i="25"/>
  <c r="BH158" i="25" s="1"/>
  <c r="BS158" i="25"/>
  <c r="BS160" i="25"/>
  <c r="AW162" i="25"/>
  <c r="BH162" i="25" s="1"/>
  <c r="BS162" i="25"/>
  <c r="BS164" i="25"/>
  <c r="AW166" i="25"/>
  <c r="BH166" i="25" s="1"/>
  <c r="BS166" i="25"/>
  <c r="BS168" i="25"/>
  <c r="AW170" i="25"/>
  <c r="BS170" i="25"/>
  <c r="BS172" i="25"/>
  <c r="AW174" i="25"/>
  <c r="BH174" i="25" s="1"/>
  <c r="BS174" i="25"/>
  <c r="BS176" i="25"/>
  <c r="AW178" i="25"/>
  <c r="BH178" i="25" s="1"/>
  <c r="BS178" i="25"/>
  <c r="BS180" i="25"/>
  <c r="AW182" i="25"/>
  <c r="BH182" i="25" s="1"/>
  <c r="BS182" i="25"/>
  <c r="BS184" i="25"/>
  <c r="AW186" i="25"/>
  <c r="BH186" i="25" s="1"/>
  <c r="BS186" i="25"/>
  <c r="BS188" i="25"/>
  <c r="BS190" i="25"/>
  <c r="BS219" i="25"/>
  <c r="BS227" i="25"/>
  <c r="BS235" i="25"/>
  <c r="BS243" i="25"/>
  <c r="BS251" i="25"/>
  <c r="BS259" i="25"/>
  <c r="BS267" i="25"/>
  <c r="BS275" i="25"/>
  <c r="BS283" i="25"/>
  <c r="BS291" i="25"/>
  <c r="BS299" i="25"/>
  <c r="BS307" i="25"/>
  <c r="BS315" i="25"/>
  <c r="BS323" i="25"/>
  <c r="BS331" i="25"/>
  <c r="BS339" i="25"/>
  <c r="BS347" i="25"/>
  <c r="BS192" i="25"/>
  <c r="BS200" i="25"/>
  <c r="BS208" i="25"/>
  <c r="BS216" i="25"/>
  <c r="BS224" i="25"/>
  <c r="BS232" i="25"/>
  <c r="BS240" i="25"/>
  <c r="BS248" i="25"/>
  <c r="BS256" i="25"/>
  <c r="BS264" i="25"/>
  <c r="BS272" i="25"/>
  <c r="BS280" i="25"/>
  <c r="BS288" i="25"/>
  <c r="BS296" i="25"/>
  <c r="BS304" i="25"/>
  <c r="BS312" i="25"/>
  <c r="BS320" i="25"/>
  <c r="BS328" i="25"/>
  <c r="BS336" i="25"/>
  <c r="BS344" i="25"/>
  <c r="BS352" i="25"/>
  <c r="BS197" i="25"/>
  <c r="AW205" i="25"/>
  <c r="BH205" i="25" s="1"/>
  <c r="BS205" i="25"/>
  <c r="AW213" i="25"/>
  <c r="BH213" i="25" s="1"/>
  <c r="BS213" i="25"/>
  <c r="AW221" i="25"/>
  <c r="BH221" i="25" s="1"/>
  <c r="BS221" i="25"/>
  <c r="AW229" i="25"/>
  <c r="BH229" i="25" s="1"/>
  <c r="BS229" i="25"/>
  <c r="AW237" i="25"/>
  <c r="BH237" i="25" s="1"/>
  <c r="BS237" i="25"/>
  <c r="BS245" i="25"/>
  <c r="BS253" i="25"/>
  <c r="BS261" i="25"/>
  <c r="BS269" i="25"/>
  <c r="BS277" i="25"/>
  <c r="BS285" i="25"/>
  <c r="BS293" i="25"/>
  <c r="BS301" i="25"/>
  <c r="BS309" i="25"/>
  <c r="BS317" i="25"/>
  <c r="BS325" i="25"/>
  <c r="BS333" i="25"/>
  <c r="BS341" i="25"/>
  <c r="BS349" i="25"/>
  <c r="AW195" i="25"/>
  <c r="BH195" i="25" s="1"/>
  <c r="AW203" i="25"/>
  <c r="AW211" i="25"/>
  <c r="BH211" i="25" s="1"/>
  <c r="AW219" i="25"/>
  <c r="BH219" i="25" s="1"/>
  <c r="AW227" i="25"/>
  <c r="BH227" i="25" s="1"/>
  <c r="AW235" i="25"/>
  <c r="BH235" i="25" s="1"/>
  <c r="AW243" i="25"/>
  <c r="BH243" i="25" s="1"/>
  <c r="AW251" i="25"/>
  <c r="BH251" i="25" s="1"/>
  <c r="AW259" i="25"/>
  <c r="BH259" i="25" s="1"/>
  <c r="AW267" i="25"/>
  <c r="BH267" i="25" s="1"/>
  <c r="AW196" i="25"/>
  <c r="AW204" i="25"/>
  <c r="BH204" i="25" s="1"/>
  <c r="AW212" i="25"/>
  <c r="AW220" i="25"/>
  <c r="BH220" i="25" s="1"/>
  <c r="AW228" i="25"/>
  <c r="BH228" i="25" s="1"/>
  <c r="AW76" i="25"/>
  <c r="BH76" i="25" s="1"/>
  <c r="AW80" i="25"/>
  <c r="BH80" i="25" s="1"/>
  <c r="AW84" i="25"/>
  <c r="BH84" i="25" s="1"/>
  <c r="AW88" i="25"/>
  <c r="BH88" i="25" s="1"/>
  <c r="AW92" i="25"/>
  <c r="BH92" i="25" s="1"/>
  <c r="AW96" i="25"/>
  <c r="BH96" i="25" s="1"/>
  <c r="AW100" i="25"/>
  <c r="BH100" i="25" s="1"/>
  <c r="AW104" i="25"/>
  <c r="BH104" i="25" s="1"/>
  <c r="AW108" i="25"/>
  <c r="BH108" i="25" s="1"/>
  <c r="AW112" i="25"/>
  <c r="BH112" i="25" s="1"/>
  <c r="AW116" i="25"/>
  <c r="BH116" i="25" s="1"/>
  <c r="AW120" i="25"/>
  <c r="BH120" i="25" s="1"/>
  <c r="AW124" i="25"/>
  <c r="BH124" i="25" s="1"/>
  <c r="AW128" i="25"/>
  <c r="AW132" i="25"/>
  <c r="BH132" i="25" s="1"/>
  <c r="AW136" i="25"/>
  <c r="BH136" i="25" s="1"/>
  <c r="AW140" i="25"/>
  <c r="BH140" i="25" s="1"/>
  <c r="AW144" i="25"/>
  <c r="BH144" i="25" s="1"/>
  <c r="AW148" i="25"/>
  <c r="BH148" i="25" s="1"/>
  <c r="AW152" i="25"/>
  <c r="BH152" i="25" s="1"/>
  <c r="AW156" i="25"/>
  <c r="BH156" i="25" s="1"/>
  <c r="AW160" i="25"/>
  <c r="BH160" i="25" s="1"/>
  <c r="AW164" i="25"/>
  <c r="BH164" i="25" s="1"/>
  <c r="AW168" i="25"/>
  <c r="BH168" i="25" s="1"/>
  <c r="AW172" i="25"/>
  <c r="BH172" i="25" s="1"/>
  <c r="AW176" i="25"/>
  <c r="BH176" i="25" s="1"/>
  <c r="AW180" i="25"/>
  <c r="BH180" i="25" s="1"/>
  <c r="AW184" i="25"/>
  <c r="BH184" i="25" s="1"/>
  <c r="AW188" i="25"/>
  <c r="BH188" i="25" s="1"/>
  <c r="AW192" i="25"/>
  <c r="BH192" i="25" s="1"/>
  <c r="AW200" i="25"/>
  <c r="BH200" i="25" s="1"/>
  <c r="AW208" i="25"/>
  <c r="BH208" i="25" s="1"/>
  <c r="BH12" i="25"/>
  <c r="BH20" i="25"/>
  <c r="BH46" i="25"/>
  <c r="BH52" i="25"/>
  <c r="AW35" i="25"/>
  <c r="AW37" i="25"/>
  <c r="AW39" i="25"/>
  <c r="AW41" i="25"/>
  <c r="AW43" i="25"/>
  <c r="AW45" i="25"/>
  <c r="AW47" i="25"/>
  <c r="AW49" i="25"/>
  <c r="AW51" i="25"/>
  <c r="AW53" i="25"/>
  <c r="AW55" i="25"/>
  <c r="AW57" i="25"/>
  <c r="AW59" i="25"/>
  <c r="AW61" i="25"/>
  <c r="AW17" i="25"/>
  <c r="AW21" i="25"/>
  <c r="AW23" i="25"/>
  <c r="AW25" i="25"/>
  <c r="AW33" i="25"/>
  <c r="AW7" i="25"/>
  <c r="AW9" i="25"/>
  <c r="AW11" i="25"/>
  <c r="AW13" i="25"/>
  <c r="AW15" i="25"/>
  <c r="AW29" i="25"/>
  <c r="AW19" i="25"/>
  <c r="AW27" i="25"/>
  <c r="AW31" i="25"/>
  <c r="AW5" i="25"/>
  <c r="AW63" i="25"/>
  <c r="AW65" i="25"/>
  <c r="AW67" i="25"/>
  <c r="AW69" i="25"/>
  <c r="AW71" i="25"/>
  <c r="AW73" i="25"/>
  <c r="AW75" i="25"/>
  <c r="AW77" i="25"/>
  <c r="AW79" i="25"/>
  <c r="AW81" i="25"/>
  <c r="AW83" i="25"/>
  <c r="AW85" i="25"/>
  <c r="AW87" i="25"/>
  <c r="AW89" i="25"/>
  <c r="AW91" i="25"/>
  <c r="AW93" i="25"/>
  <c r="AW95" i="25"/>
  <c r="AW97" i="25"/>
  <c r="AW99" i="25"/>
  <c r="AW101" i="25"/>
  <c r="AW103" i="25"/>
  <c r="AW105" i="25"/>
  <c r="AW107" i="25"/>
  <c r="AW109" i="25"/>
  <c r="AW111" i="25"/>
  <c r="AW113" i="25"/>
  <c r="AW115" i="25"/>
  <c r="AW117" i="25"/>
  <c r="AW119" i="25"/>
  <c r="AW121" i="25"/>
  <c r="AW123" i="25"/>
  <c r="AW125" i="25"/>
  <c r="AW127" i="25"/>
  <c r="AW129" i="25"/>
  <c r="AW131" i="25"/>
  <c r="AW133" i="25"/>
  <c r="AW135" i="25"/>
  <c r="AW137" i="25"/>
  <c r="AW139" i="25"/>
  <c r="AW141" i="25"/>
  <c r="AW143" i="25"/>
  <c r="AW145" i="25"/>
  <c r="AW147" i="25"/>
  <c r="AW149" i="25"/>
  <c r="AW151" i="25"/>
  <c r="AW153" i="25"/>
  <c r="AW155" i="25"/>
  <c r="AW157" i="25"/>
  <c r="AW159" i="25"/>
  <c r="AW161" i="25"/>
  <c r="AW163" i="25"/>
  <c r="AW165" i="25"/>
  <c r="AW167" i="25"/>
  <c r="AW169" i="25"/>
  <c r="AW171" i="25"/>
  <c r="AW173" i="25"/>
  <c r="AW175" i="25"/>
  <c r="AW177" i="25"/>
  <c r="AW179" i="25"/>
  <c r="AW181" i="25"/>
  <c r="AW183" i="25"/>
  <c r="AW185" i="25"/>
  <c r="AW187" i="25"/>
  <c r="AW189" i="25"/>
  <c r="AW191" i="25"/>
  <c r="AW199" i="25"/>
  <c r="AW207" i="25"/>
  <c r="AW215" i="25"/>
  <c r="AW223" i="25"/>
  <c r="AW231" i="25"/>
  <c r="AW239" i="25"/>
  <c r="AW247" i="25"/>
  <c r="AW255" i="25"/>
  <c r="AW263" i="25"/>
  <c r="AW271" i="25"/>
  <c r="AW279" i="25"/>
  <c r="AW287" i="25"/>
  <c r="AW295" i="25"/>
  <c r="AW303" i="25"/>
  <c r="AW311" i="25"/>
  <c r="AW319" i="25"/>
  <c r="AW327" i="25"/>
  <c r="AW335" i="25"/>
  <c r="AW343" i="25"/>
  <c r="AW351" i="25"/>
  <c r="AW236" i="25"/>
  <c r="AW244" i="25"/>
  <c r="AW252" i="25"/>
  <c r="AW260" i="25"/>
  <c r="AW268" i="25"/>
  <c r="AW276" i="25"/>
  <c r="AW284" i="25"/>
  <c r="AW292" i="25"/>
  <c r="AW300" i="25"/>
  <c r="AW308" i="25"/>
  <c r="AW316" i="25"/>
  <c r="AW324" i="25"/>
  <c r="AW332" i="25"/>
  <c r="AW340" i="25"/>
  <c r="AW348" i="25"/>
  <c r="AW193" i="25"/>
  <c r="AW201" i="25"/>
  <c r="AW209" i="25"/>
  <c r="AW217" i="25"/>
  <c r="AW225" i="25"/>
  <c r="AW233" i="25"/>
  <c r="AW241" i="25"/>
  <c r="AW249" i="25"/>
  <c r="AW257" i="25"/>
  <c r="AW265" i="25"/>
  <c r="AW273" i="25"/>
  <c r="AW281" i="25"/>
  <c r="AW289" i="25"/>
  <c r="AW297" i="25"/>
  <c r="AW305" i="25"/>
  <c r="AW313" i="25"/>
  <c r="AW321" i="25"/>
  <c r="AW329" i="25"/>
  <c r="AW337" i="25"/>
  <c r="AW345" i="25"/>
  <c r="AW353" i="25"/>
  <c r="AW190" i="25"/>
  <c r="AW275" i="25"/>
  <c r="AW283" i="25"/>
  <c r="AW291" i="25"/>
  <c r="AW299" i="25"/>
  <c r="AW307" i="25"/>
  <c r="AW315" i="25"/>
  <c r="AW323" i="25"/>
  <c r="AW331" i="25"/>
  <c r="AW339" i="25"/>
  <c r="AW347" i="25"/>
  <c r="AW216" i="25"/>
  <c r="AW224" i="25"/>
  <c r="AW232" i="25"/>
  <c r="AW240" i="25"/>
  <c r="AW248" i="25"/>
  <c r="AW256" i="25"/>
  <c r="AW264" i="25"/>
  <c r="AW272" i="25"/>
  <c r="AW280" i="25"/>
  <c r="AW288" i="25"/>
  <c r="AW296" i="25"/>
  <c r="AW304" i="25"/>
  <c r="AW312" i="25"/>
  <c r="AW320" i="25"/>
  <c r="AW328" i="25"/>
  <c r="AW336" i="25"/>
  <c r="AW344" i="25"/>
  <c r="AW352" i="25"/>
  <c r="AW197" i="25"/>
  <c r="AW245" i="25"/>
  <c r="AW253" i="25"/>
  <c r="AW261" i="25"/>
  <c r="AW269" i="25"/>
  <c r="AW277" i="25"/>
  <c r="AW285" i="25"/>
  <c r="AW293" i="25"/>
  <c r="AW301" i="25"/>
  <c r="AW309" i="25"/>
  <c r="AW317" i="25"/>
  <c r="AW325" i="25"/>
  <c r="AW333" i="25"/>
  <c r="AW341" i="25"/>
  <c r="AW349" i="25"/>
  <c r="BB4" i="25"/>
  <c r="BZ332" i="25"/>
  <c r="F330" i="27" s="1"/>
  <c r="BZ8" i="25"/>
  <c r="F6" i="27" s="1"/>
  <c r="BZ16" i="25"/>
  <c r="F14" i="27" s="1"/>
  <c r="BZ64" i="25"/>
  <c r="F62" i="27" s="1"/>
  <c r="BZ72" i="25"/>
  <c r="F70" i="27" s="1"/>
  <c r="BZ104" i="25"/>
  <c r="F102" i="27" s="1"/>
  <c r="BZ120" i="25"/>
  <c r="F118" i="27" s="1"/>
  <c r="BZ140" i="25"/>
  <c r="F138" i="27" s="1"/>
  <c r="BZ152" i="25"/>
  <c r="F150" i="27" s="1"/>
  <c r="BZ160" i="25"/>
  <c r="F158" i="27" s="1"/>
  <c r="BZ184" i="25"/>
  <c r="F182" i="27" s="1"/>
  <c r="BZ203" i="25"/>
  <c r="F201" i="27" s="1"/>
  <c r="BZ227" i="25"/>
  <c r="F225" i="27" s="1"/>
  <c r="BZ259" i="25"/>
  <c r="F257" i="27" s="1"/>
  <c r="BZ267" i="25"/>
  <c r="F265" i="27" s="1"/>
  <c r="BZ283" i="25"/>
  <c r="F281" i="27" s="1"/>
  <c r="BZ291" i="25"/>
  <c r="F289" i="27" s="1"/>
  <c r="BZ315" i="25"/>
  <c r="F313" i="27" s="1"/>
  <c r="BZ323" i="25"/>
  <c r="F321" i="27" s="1"/>
  <c r="BZ7" i="25"/>
  <c r="F5" i="27" s="1"/>
  <c r="BZ15" i="25"/>
  <c r="F13" i="27" s="1"/>
  <c r="BZ23" i="25"/>
  <c r="F21" i="27" s="1"/>
  <c r="BZ25" i="25"/>
  <c r="F23" i="27" s="1"/>
  <c r="BZ33" i="25"/>
  <c r="F31" i="27" s="1"/>
  <c r="BZ39" i="25"/>
  <c r="F37" i="27" s="1"/>
  <c r="BZ41" i="25"/>
  <c r="BZ49" i="25"/>
  <c r="F47" i="27" s="1"/>
  <c r="BZ57" i="25"/>
  <c r="F55" i="27" s="1"/>
  <c r="BZ87" i="25"/>
  <c r="F85" i="27" s="1"/>
  <c r="BZ111" i="25"/>
  <c r="F109" i="27" s="1"/>
  <c r="BZ119" i="25"/>
  <c r="F117" i="27" s="1"/>
  <c r="BZ127" i="25"/>
  <c r="F125" i="27" s="1"/>
  <c r="BZ143" i="25"/>
  <c r="F141" i="27" s="1"/>
  <c r="BZ159" i="25"/>
  <c r="F157" i="27" s="1"/>
  <c r="BZ167" i="25"/>
  <c r="F165" i="27" s="1"/>
  <c r="BZ183" i="25"/>
  <c r="F181" i="27" s="1"/>
  <c r="BZ191" i="25"/>
  <c r="F189" i="27" s="1"/>
  <c r="BZ207" i="25"/>
  <c r="F205" i="27" s="1"/>
  <c r="BZ215" i="25"/>
  <c r="F213" i="27" s="1"/>
  <c r="BZ223" i="25"/>
  <c r="F221" i="27" s="1"/>
  <c r="BZ255" i="25"/>
  <c r="F253" i="27" s="1"/>
  <c r="BZ271" i="25"/>
  <c r="F269" i="27" s="1"/>
  <c r="BZ279" i="25"/>
  <c r="F277" i="27" s="1"/>
  <c r="BZ287" i="25"/>
  <c r="F285" i="27" s="1"/>
  <c r="BZ311" i="25"/>
  <c r="F309" i="27" s="1"/>
  <c r="BZ319" i="25"/>
  <c r="F317" i="27" s="1"/>
  <c r="BZ335" i="25"/>
  <c r="F333" i="27" s="1"/>
  <c r="BZ351" i="25"/>
  <c r="F349" i="27" s="1"/>
  <c r="BZ9" i="25"/>
  <c r="F7" i="27" s="1"/>
  <c r="BZ97" i="25"/>
  <c r="F95" i="27" s="1"/>
  <c r="BZ105" i="25"/>
  <c r="F103" i="27" s="1"/>
  <c r="BZ129" i="25"/>
  <c r="F127" i="27" s="1"/>
  <c r="BZ137" i="25"/>
  <c r="F135" i="27" s="1"/>
  <c r="BZ193" i="25"/>
  <c r="F191" i="27" s="1"/>
  <c r="BZ225" i="25"/>
  <c r="F223" i="27" s="1"/>
  <c r="BZ233" i="25"/>
  <c r="F231" i="27" s="1"/>
  <c r="BZ241" i="25"/>
  <c r="F239" i="27" s="1"/>
  <c r="BZ257" i="25"/>
  <c r="F255" i="27" s="1"/>
  <c r="BZ289" i="25"/>
  <c r="F287" i="27" s="1"/>
  <c r="BZ305" i="25"/>
  <c r="F303" i="27" s="1"/>
  <c r="BZ313" i="25"/>
  <c r="F311" i="27" s="1"/>
  <c r="BZ102" i="25"/>
  <c r="F100" i="27" s="1"/>
  <c r="BZ110" i="25"/>
  <c r="F108" i="27" s="1"/>
  <c r="BZ158" i="25"/>
  <c r="F156" i="27" s="1"/>
  <c r="BZ174" i="25"/>
  <c r="F172" i="27" s="1"/>
  <c r="BZ182" i="25"/>
  <c r="F180" i="27" s="1"/>
  <c r="BZ190" i="25"/>
  <c r="F188" i="27" s="1"/>
  <c r="BZ198" i="25"/>
  <c r="F196" i="27" s="1"/>
  <c r="BZ246" i="25"/>
  <c r="F244" i="27" s="1"/>
  <c r="BZ262" i="25"/>
  <c r="F260" i="27" s="1"/>
  <c r="BZ350" i="25"/>
  <c r="F348" i="27" s="1"/>
  <c r="BZ13" i="25"/>
  <c r="F11" i="27" s="1"/>
  <c r="BZ37" i="25"/>
  <c r="F35" i="27" s="1"/>
  <c r="BZ45" i="25"/>
  <c r="F43" i="27" s="1"/>
  <c r="BZ53" i="25"/>
  <c r="F51" i="27" s="1"/>
  <c r="BZ69" i="25"/>
  <c r="F67" i="27" s="1"/>
  <c r="BZ77" i="25"/>
  <c r="F75" i="27" s="1"/>
  <c r="BZ85" i="25"/>
  <c r="F83" i="27" s="1"/>
  <c r="BZ93" i="25"/>
  <c r="F91" i="27" s="1"/>
  <c r="BZ101" i="25"/>
  <c r="F99" i="27" s="1"/>
  <c r="BZ109" i="25"/>
  <c r="F107" i="27" s="1"/>
  <c r="BZ117" i="25"/>
  <c r="F115" i="27" s="1"/>
  <c r="BZ125" i="25"/>
  <c r="F123" i="27" s="1"/>
  <c r="BZ157" i="25"/>
  <c r="F155" i="27" s="1"/>
  <c r="BZ173" i="25"/>
  <c r="F171" i="27" s="1"/>
  <c r="BZ10" i="25"/>
  <c r="F8" i="27" s="1"/>
  <c r="BZ18" i="25"/>
  <c r="F16" i="27" s="1"/>
  <c r="BZ26" i="25"/>
  <c r="F24" i="27" s="1"/>
  <c r="BZ42" i="25"/>
  <c r="F40" i="27" s="1"/>
  <c r="BZ66" i="25"/>
  <c r="F64" i="27" s="1"/>
  <c r="BZ74" i="25"/>
  <c r="F72" i="27" s="1"/>
  <c r="BZ98" i="25"/>
  <c r="F96" i="27" s="1"/>
  <c r="BZ114" i="25"/>
  <c r="F112" i="27" s="1"/>
  <c r="BZ130" i="25"/>
  <c r="F128" i="27" s="1"/>
  <c r="BZ146" i="25"/>
  <c r="F144" i="27" s="1"/>
  <c r="BZ154" i="25"/>
  <c r="F152" i="27" s="1"/>
  <c r="BZ162" i="25"/>
  <c r="F160" i="27" s="1"/>
  <c r="AV344" i="25"/>
  <c r="BG344" i="25" s="1"/>
  <c r="AV336" i="25"/>
  <c r="BG336" i="25" s="1"/>
  <c r="AV328" i="25"/>
  <c r="BG328" i="25" s="1"/>
  <c r="AV320" i="25"/>
  <c r="BG320" i="25" s="1"/>
  <c r="AV312" i="25"/>
  <c r="BG312" i="25" s="1"/>
  <c r="AV304" i="25"/>
  <c r="BG304" i="25" s="1"/>
  <c r="AV296" i="25"/>
  <c r="BG296" i="25" s="1"/>
  <c r="AV288" i="25"/>
  <c r="BG288" i="25" s="1"/>
  <c r="AV280" i="25"/>
  <c r="BG280" i="25" s="1"/>
  <c r="AV272" i="25"/>
  <c r="BG272" i="25" s="1"/>
  <c r="AV264" i="25"/>
  <c r="BG264" i="25" s="1"/>
  <c r="AV256" i="25"/>
  <c r="BG256" i="25" s="1"/>
  <c r="AV248" i="25"/>
  <c r="BG248" i="25" s="1"/>
  <c r="AV240" i="25"/>
  <c r="BG240" i="25" s="1"/>
  <c r="AV232" i="25"/>
  <c r="BG232" i="25" s="1"/>
  <c r="AV224" i="25"/>
  <c r="BG224" i="25" s="1"/>
  <c r="AV216" i="25"/>
  <c r="BG216" i="25" s="1"/>
  <c r="AV208" i="25"/>
  <c r="BG208" i="25" s="1"/>
  <c r="AV200" i="25"/>
  <c r="BG200" i="25" s="1"/>
  <c r="AV192" i="25"/>
  <c r="BG192" i="25" s="1"/>
  <c r="AV184" i="25"/>
  <c r="BG184" i="25" s="1"/>
  <c r="AV176" i="25"/>
  <c r="BG176" i="25" s="1"/>
  <c r="AV168" i="25"/>
  <c r="BG168" i="25" s="1"/>
  <c r="AV160" i="25"/>
  <c r="BG160" i="25" s="1"/>
  <c r="AV152" i="25"/>
  <c r="BG152" i="25" s="1"/>
  <c r="AV144" i="25"/>
  <c r="BG144" i="25" s="1"/>
  <c r="AV136" i="25"/>
  <c r="BG136" i="25" s="1"/>
  <c r="AV128" i="25"/>
  <c r="BG128" i="25" s="1"/>
  <c r="AV120" i="25"/>
  <c r="BG120" i="25" s="1"/>
  <c r="AV112" i="25"/>
  <c r="BG112" i="25" s="1"/>
  <c r="AV104" i="25"/>
  <c r="BG104" i="25" s="1"/>
  <c r="AV96" i="25"/>
  <c r="BG96" i="25" s="1"/>
  <c r="AV88" i="25"/>
  <c r="BG88" i="25" s="1"/>
  <c r="AV80" i="25"/>
  <c r="BG80" i="25" s="1"/>
  <c r="AV72" i="25"/>
  <c r="BG72" i="25" s="1"/>
  <c r="AV64" i="25"/>
  <c r="BG64" i="25" s="1"/>
  <c r="AV56" i="25"/>
  <c r="BG56" i="25" s="1"/>
  <c r="AV48" i="25"/>
  <c r="BG48" i="25" s="1"/>
  <c r="AV40" i="25"/>
  <c r="BG40" i="25" s="1"/>
  <c r="AV32" i="25"/>
  <c r="BG32" i="25" s="1"/>
  <c r="AV24" i="25"/>
  <c r="BG24" i="25" s="1"/>
  <c r="AV16" i="25"/>
  <c r="BG16" i="25" s="1"/>
  <c r="AV8" i="25"/>
  <c r="BG8" i="25" s="1"/>
  <c r="BZ161" i="25"/>
  <c r="F159" i="27" s="1"/>
  <c r="BZ169" i="25"/>
  <c r="F167" i="27" s="1"/>
  <c r="BZ185" i="25"/>
  <c r="F183" i="27" s="1"/>
  <c r="BZ22" i="25"/>
  <c r="F20" i="27" s="1"/>
  <c r="BZ38" i="25"/>
  <c r="F36" i="27" s="1"/>
  <c r="BZ86" i="25"/>
  <c r="F84" i="27" s="1"/>
  <c r="BZ51" i="25"/>
  <c r="F49" i="27" s="1"/>
  <c r="BZ59" i="25"/>
  <c r="F57" i="27" s="1"/>
  <c r="BZ67" i="25"/>
  <c r="F65" i="27" s="1"/>
  <c r="BZ75" i="25"/>
  <c r="F73" i="27" s="1"/>
  <c r="BZ83" i="25"/>
  <c r="F81" i="27" s="1"/>
  <c r="BZ91" i="25"/>
  <c r="F89" i="27" s="1"/>
  <c r="BZ139" i="25"/>
  <c r="F137" i="27" s="1"/>
  <c r="BZ155" i="25"/>
  <c r="F153" i="27" s="1"/>
  <c r="BZ171" i="25"/>
  <c r="F169" i="27" s="1"/>
  <c r="BZ24" i="25"/>
  <c r="F22" i="27" s="1"/>
  <c r="BZ200" i="25"/>
  <c r="F198" i="27" s="1"/>
  <c r="BZ208" i="25"/>
  <c r="F206" i="27" s="1"/>
  <c r="BZ216" i="25"/>
  <c r="F214" i="27" s="1"/>
  <c r="BZ240" i="25"/>
  <c r="F238" i="27" s="1"/>
  <c r="BZ248" i="25"/>
  <c r="F246" i="27" s="1"/>
  <c r="BZ256" i="25"/>
  <c r="F254" i="27" s="1"/>
  <c r="BZ264" i="25"/>
  <c r="F262" i="27" s="1"/>
  <c r="BZ272" i="25"/>
  <c r="F270" i="27" s="1"/>
  <c r="BZ280" i="25"/>
  <c r="F278" i="27" s="1"/>
  <c r="BZ288" i="25"/>
  <c r="F286" i="27" s="1"/>
  <c r="BZ189" i="25"/>
  <c r="F187" i="27" s="1"/>
  <c r="BZ197" i="25"/>
  <c r="F195" i="27" s="1"/>
  <c r="BZ221" i="25"/>
  <c r="F219" i="27" s="1"/>
  <c r="BZ229" i="25"/>
  <c r="F227" i="27" s="1"/>
  <c r="BZ261" i="25"/>
  <c r="F259" i="27" s="1"/>
  <c r="BZ269" i="25"/>
  <c r="F267" i="27" s="1"/>
  <c r="BZ277" i="25"/>
  <c r="F275" i="27" s="1"/>
  <c r="BZ293" i="25"/>
  <c r="F291" i="27" s="1"/>
  <c r="BZ309" i="25"/>
  <c r="F307" i="27" s="1"/>
  <c r="BZ317" i="25"/>
  <c r="F315" i="27" s="1"/>
  <c r="BZ325" i="25"/>
  <c r="F323" i="27" s="1"/>
  <c r="BZ349" i="25"/>
  <c r="F347" i="27" s="1"/>
  <c r="BZ34" i="25"/>
  <c r="F32" i="27" s="1"/>
  <c r="BZ178" i="25"/>
  <c r="F176" i="27" s="1"/>
  <c r="BZ202" i="25"/>
  <c r="F200" i="27" s="1"/>
  <c r="BZ210" i="25"/>
  <c r="F208" i="27" s="1"/>
  <c r="BZ226" i="25"/>
  <c r="F224" i="27" s="1"/>
  <c r="BZ234" i="25"/>
  <c r="F232" i="27" s="1"/>
  <c r="BZ242" i="25"/>
  <c r="F240" i="27" s="1"/>
  <c r="BZ266" i="25"/>
  <c r="F264" i="27" s="1"/>
  <c r="BZ290" i="25"/>
  <c r="F288" i="27" s="1"/>
  <c r="BZ306" i="25"/>
  <c r="F304" i="27" s="1"/>
  <c r="BZ314" i="25"/>
  <c r="F312" i="27" s="1"/>
  <c r="BZ322" i="25"/>
  <c r="F320" i="27" s="1"/>
  <c r="BZ338" i="25"/>
  <c r="F336" i="27" s="1"/>
  <c r="BZ47" i="25"/>
  <c r="F45" i="27" s="1"/>
  <c r="BZ151" i="25"/>
  <c r="F149" i="27" s="1"/>
  <c r="BZ327" i="25"/>
  <c r="F325" i="27" s="1"/>
  <c r="BZ235" i="25"/>
  <c r="F233" i="27" s="1"/>
  <c r="BZ11" i="25"/>
  <c r="F9" i="27" s="1"/>
  <c r="BZ12" i="25"/>
  <c r="F10" i="27" s="1"/>
  <c r="BZ36" i="25"/>
  <c r="F34" i="27" s="1"/>
  <c r="BZ52" i="25"/>
  <c r="F50" i="27" s="1"/>
  <c r="BZ60" i="25"/>
  <c r="F58" i="27" s="1"/>
  <c r="BZ68" i="25"/>
  <c r="F66" i="27" s="1"/>
  <c r="BZ76" i="25"/>
  <c r="F74" i="27" s="1"/>
  <c r="BZ84" i="25"/>
  <c r="F82" i="27" s="1"/>
  <c r="BZ100" i="25"/>
  <c r="F98" i="27" s="1"/>
  <c r="BZ108" i="25"/>
  <c r="F106" i="27" s="1"/>
  <c r="BZ116" i="25"/>
  <c r="F114" i="27" s="1"/>
  <c r="BZ124" i="25"/>
  <c r="F122" i="27" s="1"/>
  <c r="BZ204" i="25"/>
  <c r="F202" i="27" s="1"/>
  <c r="BZ212" i="25"/>
  <c r="F210" i="27" s="1"/>
  <c r="BZ220" i="25"/>
  <c r="F218" i="27" s="1"/>
  <c r="BZ236" i="25"/>
  <c r="F234" i="27" s="1"/>
  <c r="BZ276" i="25"/>
  <c r="F274" i="27" s="1"/>
  <c r="BZ308" i="25"/>
  <c r="F306" i="27" s="1"/>
  <c r="BZ333" i="25"/>
  <c r="F331" i="27" s="1"/>
  <c r="BZ253" i="25"/>
  <c r="F251" i="27" s="1"/>
  <c r="BZ65" i="25"/>
  <c r="F63" i="27" s="1"/>
  <c r="BZ344" i="25"/>
  <c r="F342" i="27" s="1"/>
  <c r="BZ148" i="25"/>
  <c r="F146" i="27" s="1"/>
  <c r="BZ136" i="25"/>
  <c r="F134" i="27" s="1"/>
  <c r="BZ132" i="25"/>
  <c r="F130" i="27" s="1"/>
  <c r="BZ340" i="25"/>
  <c r="F338" i="27" s="1"/>
  <c r="BZ348" i="25"/>
  <c r="F346" i="27" s="1"/>
  <c r="BZ329" i="25"/>
  <c r="F327" i="27" s="1"/>
  <c r="BZ345" i="25"/>
  <c r="F343" i="27" s="1"/>
  <c r="BZ353" i="25"/>
  <c r="F351" i="27" s="1"/>
  <c r="BZ310" i="25"/>
  <c r="F308" i="27" s="1"/>
  <c r="BZ286" i="25"/>
  <c r="F284" i="27" s="1"/>
  <c r="BZ230" i="25"/>
  <c r="F228" i="27" s="1"/>
  <c r="BZ106" i="25"/>
  <c r="F104" i="27" s="1"/>
  <c r="BZ94" i="25"/>
  <c r="F92" i="27" s="1"/>
  <c r="BZ78" i="25"/>
  <c r="F76" i="27" s="1"/>
  <c r="BZ6" i="25"/>
  <c r="F4" i="27" s="1"/>
  <c r="BR8" i="25"/>
  <c r="BR31" i="25"/>
  <c r="BR95" i="25"/>
  <c r="BR159" i="25"/>
  <c r="BR223" i="25"/>
  <c r="AV348" i="25"/>
  <c r="BG348" i="25" s="1"/>
  <c r="AV340" i="25"/>
  <c r="BG340" i="25" s="1"/>
  <c r="AV324" i="25"/>
  <c r="BG324" i="25" s="1"/>
  <c r="AV316" i="25"/>
  <c r="BG316" i="25" s="1"/>
  <c r="AV308" i="25"/>
  <c r="BG308" i="25" s="1"/>
  <c r="AV300" i="25"/>
  <c r="BG300" i="25" s="1"/>
  <c r="AV292" i="25"/>
  <c r="BG292" i="25" s="1"/>
  <c r="AV284" i="25"/>
  <c r="BG284" i="25" s="1"/>
  <c r="AV276" i="25"/>
  <c r="BG276" i="25" s="1"/>
  <c r="AV268" i="25"/>
  <c r="BG268" i="25" s="1"/>
  <c r="AV260" i="25"/>
  <c r="BG260" i="25" s="1"/>
  <c r="AV252" i="25"/>
  <c r="BG252" i="25" s="1"/>
  <c r="AV244" i="25"/>
  <c r="BG244" i="25" s="1"/>
  <c r="AV236" i="25"/>
  <c r="BG236" i="25" s="1"/>
  <c r="AV228" i="25"/>
  <c r="BG228" i="25" s="1"/>
  <c r="AV220" i="25"/>
  <c r="BG220" i="25" s="1"/>
  <c r="AV212" i="25"/>
  <c r="BG212" i="25" s="1"/>
  <c r="AV204" i="25"/>
  <c r="BG204" i="25" s="1"/>
  <c r="AV196" i="25"/>
  <c r="BG196" i="25" s="1"/>
  <c r="AV188" i="25"/>
  <c r="BG188" i="25" s="1"/>
  <c r="AV180" i="25"/>
  <c r="BG180" i="25" s="1"/>
  <c r="AV172" i="25"/>
  <c r="BG172" i="25" s="1"/>
  <c r="AV164" i="25"/>
  <c r="BG164" i="25" s="1"/>
  <c r="AV156" i="25"/>
  <c r="BG156" i="25" s="1"/>
  <c r="AV148" i="25"/>
  <c r="BG148" i="25" s="1"/>
  <c r="AV140" i="25"/>
  <c r="BG140" i="25" s="1"/>
  <c r="AV132" i="25"/>
  <c r="BG132" i="25" s="1"/>
  <c r="AV124" i="25"/>
  <c r="BG124" i="25" s="1"/>
  <c r="AV116" i="25"/>
  <c r="BG116" i="25" s="1"/>
  <c r="AV108" i="25"/>
  <c r="BG108" i="25" s="1"/>
  <c r="AV100" i="25"/>
  <c r="BG100" i="25" s="1"/>
  <c r="AV92" i="25"/>
  <c r="BG92" i="25" s="1"/>
  <c r="AV84" i="25"/>
  <c r="BG84" i="25" s="1"/>
  <c r="AV76" i="25"/>
  <c r="BG76" i="25" s="1"/>
  <c r="AV68" i="25"/>
  <c r="BG68" i="25" s="1"/>
  <c r="AV60" i="25"/>
  <c r="BG60" i="25" s="1"/>
  <c r="AV52" i="25"/>
  <c r="BG52" i="25" s="1"/>
  <c r="AV44" i="25"/>
  <c r="BG44" i="25" s="1"/>
  <c r="AV36" i="25"/>
  <c r="BG36" i="25" s="1"/>
  <c r="AV28" i="25"/>
  <c r="BG28" i="25" s="1"/>
  <c r="AV20" i="25"/>
  <c r="BG20" i="25" s="1"/>
  <c r="AV12" i="25"/>
  <c r="BG12" i="25" s="1"/>
  <c r="AL11" i="25"/>
  <c r="E9" i="26" s="1"/>
  <c r="AL19" i="25"/>
  <c r="E17" i="26" s="1"/>
  <c r="AL27" i="25"/>
  <c r="E25" i="26" s="1"/>
  <c r="AL35" i="25"/>
  <c r="E33" i="26" s="1"/>
  <c r="AL43" i="25"/>
  <c r="E41" i="26" s="1"/>
  <c r="AL51" i="25"/>
  <c r="E49" i="26" s="1"/>
  <c r="AL59" i="25"/>
  <c r="E57" i="26" s="1"/>
  <c r="AL67" i="25"/>
  <c r="E65" i="26" s="1"/>
  <c r="AL75" i="25"/>
  <c r="E73" i="26" s="1"/>
  <c r="AL83" i="25"/>
  <c r="E81" i="26" s="1"/>
  <c r="AL91" i="25"/>
  <c r="E89" i="26" s="1"/>
  <c r="AL99" i="25"/>
  <c r="E97" i="26" s="1"/>
  <c r="AL107" i="25"/>
  <c r="E105" i="26" s="1"/>
  <c r="BC224" i="25"/>
  <c r="BC344" i="25"/>
  <c r="BC352" i="25"/>
  <c r="AV347" i="25"/>
  <c r="BG347" i="25" s="1"/>
  <c r="AV339" i="25"/>
  <c r="BG339" i="25" s="1"/>
  <c r="AV331" i="25"/>
  <c r="BG331" i="25" s="1"/>
  <c r="AV323" i="25"/>
  <c r="BG323" i="25" s="1"/>
  <c r="AV315" i="25"/>
  <c r="BG315" i="25" s="1"/>
  <c r="AV307" i="25"/>
  <c r="BG307" i="25" s="1"/>
  <c r="AV299" i="25"/>
  <c r="BG299" i="25" s="1"/>
  <c r="AV291" i="25"/>
  <c r="BG291" i="25" s="1"/>
  <c r="AV283" i="25"/>
  <c r="BG283" i="25" s="1"/>
  <c r="AV275" i="25"/>
  <c r="BG275" i="25" s="1"/>
  <c r="AV267" i="25"/>
  <c r="BG267" i="25" s="1"/>
  <c r="AV259" i="25"/>
  <c r="BG259" i="25" s="1"/>
  <c r="AV251" i="25"/>
  <c r="BG251" i="25" s="1"/>
  <c r="AV243" i="25"/>
  <c r="BG243" i="25" s="1"/>
  <c r="AV235" i="25"/>
  <c r="BG235" i="25" s="1"/>
  <c r="AV227" i="25"/>
  <c r="BG227" i="25" s="1"/>
  <c r="AV219" i="25"/>
  <c r="BG219" i="25" s="1"/>
  <c r="AV211" i="25"/>
  <c r="BG211" i="25" s="1"/>
  <c r="AV203" i="25"/>
  <c r="BG203" i="25" s="1"/>
  <c r="AV195" i="25"/>
  <c r="BG195" i="25" s="1"/>
  <c r="AV187" i="25"/>
  <c r="BG187" i="25" s="1"/>
  <c r="AV179" i="25"/>
  <c r="BG179" i="25" s="1"/>
  <c r="AV171" i="25"/>
  <c r="BG171" i="25" s="1"/>
  <c r="AV163" i="25"/>
  <c r="BG163" i="25" s="1"/>
  <c r="AV155" i="25"/>
  <c r="BG155" i="25" s="1"/>
  <c r="AV147" i="25"/>
  <c r="BG147" i="25" s="1"/>
  <c r="AV139" i="25"/>
  <c r="BG139" i="25" s="1"/>
  <c r="AV131" i="25"/>
  <c r="BG131" i="25" s="1"/>
  <c r="AV123" i="25"/>
  <c r="BG123" i="25" s="1"/>
  <c r="AV115" i="25"/>
  <c r="BG115" i="25" s="1"/>
  <c r="AV107" i="25"/>
  <c r="BG107" i="25" s="1"/>
  <c r="AV99" i="25"/>
  <c r="BG99" i="25" s="1"/>
  <c r="AV91" i="25"/>
  <c r="BG91" i="25" s="1"/>
  <c r="AV83" i="25"/>
  <c r="BG83" i="25" s="1"/>
  <c r="AV75" i="25"/>
  <c r="BG75" i="25" s="1"/>
  <c r="AV67" i="25"/>
  <c r="BG67" i="25" s="1"/>
  <c r="AV59" i="25"/>
  <c r="BG59" i="25" s="1"/>
  <c r="AV51" i="25"/>
  <c r="BG51" i="25" s="1"/>
  <c r="AV43" i="25"/>
  <c r="BG43" i="25" s="1"/>
  <c r="AV35" i="25"/>
  <c r="BG35" i="25" s="1"/>
  <c r="AV27" i="25"/>
  <c r="BG27" i="25" s="1"/>
  <c r="AV19" i="25"/>
  <c r="BG19" i="25" s="1"/>
  <c r="AV11" i="25"/>
  <c r="BG11" i="25" s="1"/>
  <c r="BC32" i="25"/>
  <c r="BC64" i="25"/>
  <c r="BR59" i="25"/>
  <c r="BR123" i="25"/>
  <c r="BR187" i="25"/>
  <c r="BR251" i="25"/>
  <c r="BR295" i="25"/>
  <c r="BR52" i="25"/>
  <c r="BR116" i="25"/>
  <c r="AL5" i="25"/>
  <c r="E3" i="26" s="1"/>
  <c r="AL13" i="25"/>
  <c r="E11" i="26" s="1"/>
  <c r="BC72" i="25"/>
  <c r="BC336" i="25"/>
  <c r="BC67" i="25"/>
  <c r="BC75" i="25"/>
  <c r="BC99" i="25"/>
  <c r="BC77" i="25"/>
  <c r="BC205" i="25"/>
  <c r="BC213" i="25"/>
  <c r="BC221" i="25"/>
  <c r="BR41" i="25"/>
  <c r="AV354" i="25"/>
  <c r="BG354" i="25" s="1"/>
  <c r="AV346" i="25"/>
  <c r="BG346" i="25" s="1"/>
  <c r="AV338" i="25"/>
  <c r="BG338" i="25" s="1"/>
  <c r="AV330" i="25"/>
  <c r="BG330" i="25" s="1"/>
  <c r="AV322" i="25"/>
  <c r="BG322" i="25" s="1"/>
  <c r="AV314" i="25"/>
  <c r="BG314" i="25" s="1"/>
  <c r="AV306" i="25"/>
  <c r="BG306" i="25" s="1"/>
  <c r="AV298" i="25"/>
  <c r="BG298" i="25" s="1"/>
  <c r="AV290" i="25"/>
  <c r="BG290" i="25" s="1"/>
  <c r="AV282" i="25"/>
  <c r="BG282" i="25" s="1"/>
  <c r="AV274" i="25"/>
  <c r="BG274" i="25" s="1"/>
  <c r="AV266" i="25"/>
  <c r="BG266" i="25" s="1"/>
  <c r="AV258" i="25"/>
  <c r="BG258" i="25" s="1"/>
  <c r="AV250" i="25"/>
  <c r="BG250" i="25" s="1"/>
  <c r="AV242" i="25"/>
  <c r="BG242" i="25" s="1"/>
  <c r="AV234" i="25"/>
  <c r="BG234" i="25" s="1"/>
  <c r="AV226" i="25"/>
  <c r="BG226" i="25" s="1"/>
  <c r="AV218" i="25"/>
  <c r="BG218" i="25" s="1"/>
  <c r="AV210" i="25"/>
  <c r="BG210" i="25" s="1"/>
  <c r="AV202" i="25"/>
  <c r="BG202" i="25" s="1"/>
  <c r="AV194" i="25"/>
  <c r="BG194" i="25" s="1"/>
  <c r="AV186" i="25"/>
  <c r="BG186" i="25" s="1"/>
  <c r="AV178" i="25"/>
  <c r="BG178" i="25" s="1"/>
  <c r="AV170" i="25"/>
  <c r="BG170" i="25" s="1"/>
  <c r="AV162" i="25"/>
  <c r="BG162" i="25" s="1"/>
  <c r="AV154" i="25"/>
  <c r="BG154" i="25" s="1"/>
  <c r="AV146" i="25"/>
  <c r="BG146" i="25" s="1"/>
  <c r="AV138" i="25"/>
  <c r="BG138" i="25" s="1"/>
  <c r="AV130" i="25"/>
  <c r="BG130" i="25" s="1"/>
  <c r="AV122" i="25"/>
  <c r="BG122" i="25" s="1"/>
  <c r="AV114" i="25"/>
  <c r="BG114" i="25" s="1"/>
  <c r="AV106" i="25"/>
  <c r="BG106" i="25" s="1"/>
  <c r="AV98" i="25"/>
  <c r="BG98" i="25" s="1"/>
  <c r="AV90" i="25"/>
  <c r="BG90" i="25" s="1"/>
  <c r="AV82" i="25"/>
  <c r="BG82" i="25" s="1"/>
  <c r="AV74" i="25"/>
  <c r="BG74" i="25" s="1"/>
  <c r="AV66" i="25"/>
  <c r="BG66" i="25" s="1"/>
  <c r="AV58" i="25"/>
  <c r="BG58" i="25" s="1"/>
  <c r="AV50" i="25"/>
  <c r="BG50" i="25" s="1"/>
  <c r="AV42" i="25"/>
  <c r="BG42" i="25" s="1"/>
  <c r="AV34" i="25"/>
  <c r="BG34" i="25" s="1"/>
  <c r="AV26" i="25"/>
  <c r="BG26" i="25" s="1"/>
  <c r="AV18" i="25"/>
  <c r="BG18" i="25" s="1"/>
  <c r="AV10" i="25"/>
  <c r="BG10" i="25" s="1"/>
  <c r="BE152" i="25"/>
  <c r="BC139" i="25"/>
  <c r="BC195" i="25"/>
  <c r="BC259" i="25"/>
  <c r="BC283" i="25"/>
  <c r="BC347" i="25"/>
  <c r="BE8" i="25"/>
  <c r="BR26" i="25"/>
  <c r="BC40" i="25"/>
  <c r="BC216" i="25"/>
  <c r="BR274" i="25"/>
  <c r="AV349" i="25"/>
  <c r="BG349" i="25" s="1"/>
  <c r="AV341" i="25"/>
  <c r="BG341" i="25" s="1"/>
  <c r="AV333" i="25"/>
  <c r="BG333" i="25" s="1"/>
  <c r="AV325" i="25"/>
  <c r="BG325" i="25" s="1"/>
  <c r="AV317" i="25"/>
  <c r="BG317" i="25" s="1"/>
  <c r="AV309" i="25"/>
  <c r="BG309" i="25" s="1"/>
  <c r="AV293" i="25"/>
  <c r="BG293" i="25" s="1"/>
  <c r="AV285" i="25"/>
  <c r="BG285" i="25" s="1"/>
  <c r="AV277" i="25"/>
  <c r="BG277" i="25" s="1"/>
  <c r="AV269" i="25"/>
  <c r="BG269" i="25" s="1"/>
  <c r="AV261" i="25"/>
  <c r="BG261" i="25" s="1"/>
  <c r="AV253" i="25"/>
  <c r="BG253" i="25" s="1"/>
  <c r="AV245" i="25"/>
  <c r="BG245" i="25" s="1"/>
  <c r="AV237" i="25"/>
  <c r="BG237" i="25" s="1"/>
  <c r="AV229" i="25"/>
  <c r="BG229" i="25" s="1"/>
  <c r="AV221" i="25"/>
  <c r="BG221" i="25" s="1"/>
  <c r="AV213" i="25"/>
  <c r="BG213" i="25" s="1"/>
  <c r="AV205" i="25"/>
  <c r="BG205" i="25" s="1"/>
  <c r="AV197" i="25"/>
  <c r="BG197" i="25" s="1"/>
  <c r="AV189" i="25"/>
  <c r="BG189" i="25" s="1"/>
  <c r="AV181" i="25"/>
  <c r="BG181" i="25" s="1"/>
  <c r="AV173" i="25"/>
  <c r="BG173" i="25" s="1"/>
  <c r="AV165" i="25"/>
  <c r="BG165" i="25" s="1"/>
  <c r="AV157" i="25"/>
  <c r="BG157" i="25" s="1"/>
  <c r="AV149" i="25"/>
  <c r="BG149" i="25" s="1"/>
  <c r="AV141" i="25"/>
  <c r="BG141" i="25" s="1"/>
  <c r="AV133" i="25"/>
  <c r="BG133" i="25" s="1"/>
  <c r="AV125" i="25"/>
  <c r="BG125" i="25" s="1"/>
  <c r="AV117" i="25"/>
  <c r="BG117" i="25" s="1"/>
  <c r="AV109" i="25"/>
  <c r="BG109" i="25" s="1"/>
  <c r="AV101" i="25"/>
  <c r="BG101" i="25" s="1"/>
  <c r="AV93" i="25"/>
  <c r="BG93" i="25" s="1"/>
  <c r="AV85" i="25"/>
  <c r="BG85" i="25" s="1"/>
  <c r="AV77" i="25"/>
  <c r="BG77" i="25" s="1"/>
  <c r="AV69" i="25"/>
  <c r="BG69" i="25" s="1"/>
  <c r="AV61" i="25"/>
  <c r="BG61" i="25" s="1"/>
  <c r="AV53" i="25"/>
  <c r="BG53" i="25" s="1"/>
  <c r="AV45" i="25"/>
  <c r="BG45" i="25" s="1"/>
  <c r="AV37" i="25"/>
  <c r="BG37" i="25" s="1"/>
  <c r="AV29" i="25"/>
  <c r="BG29" i="25" s="1"/>
  <c r="AV21" i="25"/>
  <c r="BG21" i="25" s="1"/>
  <c r="AV13" i="25"/>
  <c r="BG13" i="25" s="1"/>
  <c r="AV5" i="25"/>
  <c r="BG5" i="25" s="1"/>
  <c r="BE116" i="25"/>
  <c r="BE35" i="25"/>
  <c r="AV353" i="25"/>
  <c r="BG353" i="25" s="1"/>
  <c r="AV345" i="25"/>
  <c r="BG345" i="25" s="1"/>
  <c r="AV337" i="25"/>
  <c r="BG337" i="25" s="1"/>
  <c r="AV329" i="25"/>
  <c r="BG329" i="25" s="1"/>
  <c r="AV321" i="25"/>
  <c r="BG321" i="25" s="1"/>
  <c r="AV313" i="25"/>
  <c r="BG313" i="25" s="1"/>
  <c r="AV305" i="25"/>
  <c r="BG305" i="25" s="1"/>
  <c r="AV297" i="25"/>
  <c r="BG297" i="25" s="1"/>
  <c r="AV289" i="25"/>
  <c r="BG289" i="25" s="1"/>
  <c r="AV281" i="25"/>
  <c r="BG281" i="25" s="1"/>
  <c r="AV273" i="25"/>
  <c r="BG273" i="25" s="1"/>
  <c r="AV265" i="25"/>
  <c r="BG265" i="25" s="1"/>
  <c r="AV257" i="25"/>
  <c r="BG257" i="25" s="1"/>
  <c r="AV249" i="25"/>
  <c r="BG249" i="25" s="1"/>
  <c r="AV241" i="25"/>
  <c r="BG241" i="25" s="1"/>
  <c r="AV233" i="25"/>
  <c r="BG233" i="25" s="1"/>
  <c r="AV225" i="25"/>
  <c r="BG225" i="25" s="1"/>
  <c r="AV217" i="25"/>
  <c r="BG217" i="25" s="1"/>
  <c r="AV209" i="25"/>
  <c r="BG209" i="25" s="1"/>
  <c r="AV201" i="25"/>
  <c r="BG201" i="25" s="1"/>
  <c r="AV193" i="25"/>
  <c r="BG193" i="25" s="1"/>
  <c r="AV185" i="25"/>
  <c r="BG185" i="25" s="1"/>
  <c r="AV177" i="25"/>
  <c r="BG177" i="25" s="1"/>
  <c r="AV169" i="25"/>
  <c r="BG169" i="25" s="1"/>
  <c r="AV161" i="25"/>
  <c r="BG161" i="25" s="1"/>
  <c r="AV153" i="25"/>
  <c r="BG153" i="25" s="1"/>
  <c r="AV145" i="25"/>
  <c r="BG145" i="25" s="1"/>
  <c r="AV137" i="25"/>
  <c r="BG137" i="25" s="1"/>
  <c r="AV129" i="25"/>
  <c r="BG129" i="25" s="1"/>
  <c r="AV121" i="25"/>
  <c r="BG121" i="25" s="1"/>
  <c r="AV113" i="25"/>
  <c r="BG113" i="25" s="1"/>
  <c r="AV105" i="25"/>
  <c r="BG105" i="25" s="1"/>
  <c r="AV97" i="25"/>
  <c r="BG97" i="25" s="1"/>
  <c r="AV89" i="25"/>
  <c r="BG89" i="25" s="1"/>
  <c r="AV81" i="25"/>
  <c r="BG81" i="25" s="1"/>
  <c r="AV73" i="25"/>
  <c r="BG73" i="25" s="1"/>
  <c r="AV65" i="25"/>
  <c r="BG65" i="25" s="1"/>
  <c r="AV57" i="25"/>
  <c r="BG57" i="25" s="1"/>
  <c r="AV49" i="25"/>
  <c r="BG49" i="25" s="1"/>
  <c r="AV41" i="25"/>
  <c r="BG41" i="25" s="1"/>
  <c r="AV33" i="25"/>
  <c r="BG33" i="25" s="1"/>
  <c r="AV25" i="25"/>
  <c r="BG25" i="25" s="1"/>
  <c r="AV17" i="25"/>
  <c r="BG17" i="25" s="1"/>
  <c r="AV9" i="25"/>
  <c r="BG9" i="25" s="1"/>
  <c r="BE99" i="25"/>
  <c r="BR324" i="25"/>
  <c r="BE13" i="25"/>
  <c r="BE163" i="25"/>
  <c r="BE9" i="25"/>
  <c r="BE244" i="25"/>
  <c r="BE284" i="25"/>
  <c r="BC111" i="25"/>
  <c r="BE77" i="25"/>
  <c r="BE208" i="25"/>
  <c r="BE227" i="25"/>
  <c r="BE73" i="25"/>
  <c r="BE322" i="25"/>
  <c r="BE309" i="25"/>
  <c r="BE141" i="25"/>
  <c r="BE291" i="25"/>
  <c r="BE137" i="25"/>
  <c r="BE331" i="25"/>
  <c r="BC17" i="25"/>
  <c r="BC25" i="25"/>
  <c r="BC41" i="25"/>
  <c r="BC57" i="25"/>
  <c r="BC65" i="25"/>
  <c r="BC73" i="25"/>
  <c r="BC81" i="25"/>
  <c r="BC89" i="25"/>
  <c r="BC97" i="25"/>
  <c r="BC113" i="25"/>
  <c r="BC137" i="25"/>
  <c r="BC145" i="25"/>
  <c r="BC153" i="25"/>
  <c r="BC161" i="25"/>
  <c r="BC169" i="25"/>
  <c r="BC177" i="25"/>
  <c r="BC185" i="25"/>
  <c r="BC193" i="25"/>
  <c r="BC201" i="25"/>
  <c r="BC209" i="25"/>
  <c r="BC217" i="25"/>
  <c r="BC241" i="25"/>
  <c r="BC249" i="25"/>
  <c r="BC257" i="25"/>
  <c r="BC265" i="25"/>
  <c r="BC273" i="25"/>
  <c r="BC281" i="25"/>
  <c r="BC289" i="25"/>
  <c r="BC297" i="25"/>
  <c r="BC313" i="25"/>
  <c r="BC329" i="25"/>
  <c r="BC345" i="25"/>
  <c r="BE213" i="25"/>
  <c r="BE40" i="25"/>
  <c r="BE264" i="25"/>
  <c r="BE201" i="25"/>
  <c r="BE345" i="25"/>
  <c r="BR72" i="25"/>
  <c r="BC214" i="25"/>
  <c r="BC230" i="25"/>
  <c r="BC246" i="25"/>
  <c r="BC254" i="25"/>
  <c r="BC262" i="25"/>
  <c r="BC270" i="25"/>
  <c r="BC294" i="25"/>
  <c r="BC302" i="25"/>
  <c r="BC310" i="25"/>
  <c r="BC318" i="25"/>
  <c r="BC326" i="25"/>
  <c r="BC334" i="25"/>
  <c r="BC350" i="25"/>
  <c r="BE285" i="25"/>
  <c r="BE265" i="25"/>
  <c r="BC83" i="25"/>
  <c r="BC107" i="25"/>
  <c r="BC115" i="25"/>
  <c r="BR125" i="25"/>
  <c r="BC131" i="25"/>
  <c r="BC147" i="25"/>
  <c r="BC155" i="25"/>
  <c r="BC163" i="25"/>
  <c r="BC171" i="25"/>
  <c r="BC179" i="25"/>
  <c r="BC187" i="25"/>
  <c r="BR189" i="25"/>
  <c r="BC211" i="25"/>
  <c r="BC219" i="25"/>
  <c r="BC243" i="25"/>
  <c r="BC251" i="25"/>
  <c r="BR253" i="25"/>
  <c r="BC275" i="25"/>
  <c r="BC299" i="25"/>
  <c r="BC307" i="25"/>
  <c r="BC323" i="25"/>
  <c r="BR325" i="25"/>
  <c r="BC331" i="25"/>
  <c r="BC339" i="25"/>
  <c r="AV310" i="25"/>
  <c r="BG310" i="25" s="1"/>
  <c r="AV262" i="25"/>
  <c r="BG262" i="25" s="1"/>
  <c r="AV230" i="25"/>
  <c r="BG230" i="25" s="1"/>
  <c r="AV198" i="25"/>
  <c r="BG198" i="25" s="1"/>
  <c r="AV166" i="25"/>
  <c r="BG166" i="25" s="1"/>
  <c r="AV134" i="25"/>
  <c r="BG134" i="25" s="1"/>
  <c r="AV102" i="25"/>
  <c r="BG102" i="25" s="1"/>
  <c r="AV70" i="25"/>
  <c r="BG70" i="25" s="1"/>
  <c r="AV38" i="25"/>
  <c r="BG38" i="25" s="1"/>
  <c r="BE96" i="25"/>
  <c r="BE38" i="25"/>
  <c r="BE52" i="25"/>
  <c r="BE320" i="25"/>
  <c r="AQ7" i="25"/>
  <c r="BB7" i="25" s="1"/>
  <c r="BM7" i="25"/>
  <c r="BR19" i="25"/>
  <c r="BR27" i="25"/>
  <c r="AQ39" i="25"/>
  <c r="BB39" i="25" s="1"/>
  <c r="BM39" i="25"/>
  <c r="BR99" i="25"/>
  <c r="AQ103" i="25"/>
  <c r="BB103" i="25" s="1"/>
  <c r="BM103" i="25"/>
  <c r="BR107" i="25"/>
  <c r="AU124" i="25"/>
  <c r="BF124" i="25" s="1"/>
  <c r="BQ124" i="25"/>
  <c r="BR139" i="25"/>
  <c r="AQ143" i="25"/>
  <c r="BB143" i="25" s="1"/>
  <c r="BM143" i="25"/>
  <c r="BR155" i="25"/>
  <c r="BQ196" i="25"/>
  <c r="AU196" i="25"/>
  <c r="BF196" i="25" s="1"/>
  <c r="BM215" i="25"/>
  <c r="AQ215" i="25"/>
  <c r="BB215" i="25" s="1"/>
  <c r="BR219" i="25"/>
  <c r="AU252" i="25"/>
  <c r="BF252" i="25" s="1"/>
  <c r="BQ252" i="25"/>
  <c r="BR267" i="25"/>
  <c r="BR283" i="25"/>
  <c r="AQ295" i="25"/>
  <c r="BB295" i="25" s="1"/>
  <c r="BM295" i="25"/>
  <c r="BR299" i="25"/>
  <c r="AU300" i="25"/>
  <c r="BF300" i="25" s="1"/>
  <c r="BQ300" i="25"/>
  <c r="AQ303" i="25"/>
  <c r="BB303" i="25" s="1"/>
  <c r="BM303" i="25"/>
  <c r="BR307" i="25"/>
  <c r="AU308" i="25"/>
  <c r="BF308" i="25" s="1"/>
  <c r="BQ308" i="25"/>
  <c r="AQ311" i="25"/>
  <c r="BB311" i="25" s="1"/>
  <c r="BM311" i="25"/>
  <c r="BR315" i="25"/>
  <c r="AU316" i="25"/>
  <c r="BF316" i="25" s="1"/>
  <c r="BQ316" i="25"/>
  <c r="AQ319" i="25"/>
  <c r="BB319" i="25" s="1"/>
  <c r="BM319" i="25"/>
  <c r="BR323" i="25"/>
  <c r="BQ324" i="25"/>
  <c r="AU324" i="25"/>
  <c r="BF324" i="25" s="1"/>
  <c r="BR331" i="25"/>
  <c r="AU332" i="25"/>
  <c r="BF332" i="25" s="1"/>
  <c r="BQ332" i="25"/>
  <c r="AQ335" i="25"/>
  <c r="BB335" i="25" s="1"/>
  <c r="BM335" i="25"/>
  <c r="BR339" i="25"/>
  <c r="AU340" i="25"/>
  <c r="BF340" i="25" s="1"/>
  <c r="BQ340" i="25"/>
  <c r="AQ343" i="25"/>
  <c r="BB343" i="25" s="1"/>
  <c r="BM343" i="25"/>
  <c r="BR347" i="25"/>
  <c r="BQ348" i="25"/>
  <c r="AU348" i="25"/>
  <c r="BF348" i="25" s="1"/>
  <c r="AQ351" i="25"/>
  <c r="BB351" i="25" s="1"/>
  <c r="BM351" i="25"/>
  <c r="AU12" i="25"/>
  <c r="BF12" i="25" s="1"/>
  <c r="BQ12" i="25"/>
  <c r="AQ15" i="25"/>
  <c r="BB15" i="25" s="1"/>
  <c r="BM15" i="25"/>
  <c r="AU20" i="25"/>
  <c r="BF20" i="25" s="1"/>
  <c r="BQ20" i="25"/>
  <c r="AQ31" i="25"/>
  <c r="BB31" i="25" s="1"/>
  <c r="BM31" i="25"/>
  <c r="AQ55" i="25"/>
  <c r="BB55" i="25" s="1"/>
  <c r="BM55" i="25"/>
  <c r="BR75" i="25"/>
  <c r="BR83" i="25"/>
  <c r="AU108" i="25"/>
  <c r="BF108" i="25" s="1"/>
  <c r="BQ108" i="25"/>
  <c r="BQ116" i="25"/>
  <c r="AU116" i="25"/>
  <c r="BF116" i="25" s="1"/>
  <c r="AU164" i="25"/>
  <c r="BF164" i="25" s="1"/>
  <c r="BQ164" i="25"/>
  <c r="BQ212" i="25"/>
  <c r="AU212" i="25"/>
  <c r="BF212" i="25" s="1"/>
  <c r="BQ4" i="25"/>
  <c r="BF4" i="25"/>
  <c r="BC6" i="25"/>
  <c r="AU9" i="25"/>
  <c r="BF9" i="25" s="1"/>
  <c r="BQ9" i="25"/>
  <c r="AQ12" i="25"/>
  <c r="BB12" i="25" s="1"/>
  <c r="BM12" i="25"/>
  <c r="BC14" i="25"/>
  <c r="BR16" i="25"/>
  <c r="CC16" i="25" s="1"/>
  <c r="H14" i="27" s="1"/>
  <c r="AU17" i="25"/>
  <c r="BF17" i="25" s="1"/>
  <c r="BQ17" i="25"/>
  <c r="AQ20" i="25"/>
  <c r="BB20" i="25" s="1"/>
  <c r="BM20" i="25"/>
  <c r="BC22" i="25"/>
  <c r="BR24" i="25"/>
  <c r="AU25" i="25"/>
  <c r="BF25" i="25" s="1"/>
  <c r="BQ25" i="25"/>
  <c r="AQ28" i="25"/>
  <c r="BB28" i="25" s="1"/>
  <c r="BM28" i="25"/>
  <c r="BC30" i="25"/>
  <c r="BR32" i="25"/>
  <c r="AU33" i="25"/>
  <c r="BF33" i="25" s="1"/>
  <c r="BQ33" i="25"/>
  <c r="AQ36" i="25"/>
  <c r="BB36" i="25" s="1"/>
  <c r="BM36" i="25"/>
  <c r="BC38" i="25"/>
  <c r="BR40" i="25"/>
  <c r="BQ41" i="25"/>
  <c r="AU41" i="25"/>
  <c r="BF41" i="25" s="1"/>
  <c r="AQ44" i="25"/>
  <c r="BB44" i="25" s="1"/>
  <c r="BM44" i="25"/>
  <c r="BC46" i="25"/>
  <c r="BR48" i="25"/>
  <c r="AU49" i="25"/>
  <c r="BF49" i="25" s="1"/>
  <c r="BQ49" i="25"/>
  <c r="AQ52" i="25"/>
  <c r="BB52" i="25" s="1"/>
  <c r="BM52" i="25"/>
  <c r="BC54" i="25"/>
  <c r="BR56" i="25"/>
  <c r="AU57" i="25"/>
  <c r="BF57" i="25" s="1"/>
  <c r="BQ57" i="25"/>
  <c r="AQ60" i="25"/>
  <c r="BB60" i="25" s="1"/>
  <c r="BM60" i="25"/>
  <c r="BC62" i="25"/>
  <c r="BR64" i="25"/>
  <c r="CC64" i="25" s="1"/>
  <c r="H62" i="27" s="1"/>
  <c r="BQ65" i="25"/>
  <c r="AU65" i="25"/>
  <c r="BF65" i="25" s="1"/>
  <c r="AQ68" i="25"/>
  <c r="BB68" i="25" s="1"/>
  <c r="BM68" i="25"/>
  <c r="BC70" i="25"/>
  <c r="AU73" i="25"/>
  <c r="BF73" i="25" s="1"/>
  <c r="BQ73" i="25"/>
  <c r="AQ76" i="25"/>
  <c r="BB76" i="25" s="1"/>
  <c r="BM76" i="25"/>
  <c r="BC78" i="25"/>
  <c r="BR80" i="25"/>
  <c r="AU81" i="25"/>
  <c r="BF81" i="25" s="1"/>
  <c r="BQ81" i="25"/>
  <c r="AQ84" i="25"/>
  <c r="BB84" i="25" s="1"/>
  <c r="BM84" i="25"/>
  <c r="BC86" i="25"/>
  <c r="BR88" i="25"/>
  <c r="AU89" i="25"/>
  <c r="BF89" i="25" s="1"/>
  <c r="BQ89" i="25"/>
  <c r="AQ92" i="25"/>
  <c r="BB92" i="25" s="1"/>
  <c r="BM92" i="25"/>
  <c r="BC94" i="25"/>
  <c r="BR96" i="25"/>
  <c r="AU97" i="25"/>
  <c r="BF97" i="25" s="1"/>
  <c r="BQ97" i="25"/>
  <c r="AQ100" i="25"/>
  <c r="BB100" i="25" s="1"/>
  <c r="BM100" i="25"/>
  <c r="BC102" i="25"/>
  <c r="BR104" i="25"/>
  <c r="AU105" i="25"/>
  <c r="BF105" i="25" s="1"/>
  <c r="BQ105" i="25"/>
  <c r="AQ108" i="25"/>
  <c r="BB108" i="25" s="1"/>
  <c r="BM108" i="25"/>
  <c r="BC110" i="25"/>
  <c r="BR112" i="25"/>
  <c r="BQ113" i="25"/>
  <c r="AU113" i="25"/>
  <c r="BF113" i="25" s="1"/>
  <c r="BM116" i="25"/>
  <c r="AQ116" i="25"/>
  <c r="BB116" i="25" s="1"/>
  <c r="BC118" i="25"/>
  <c r="BR120" i="25"/>
  <c r="BQ121" i="25"/>
  <c r="AU121" i="25"/>
  <c r="BF121" i="25" s="1"/>
  <c r="BM124" i="25"/>
  <c r="AQ124" i="25"/>
  <c r="BB124" i="25" s="1"/>
  <c r="BC126" i="25"/>
  <c r="BR128" i="25"/>
  <c r="AU129" i="25"/>
  <c r="BF129" i="25" s="1"/>
  <c r="BQ129" i="25"/>
  <c r="AQ132" i="25"/>
  <c r="BB132" i="25" s="1"/>
  <c r="BM132" i="25"/>
  <c r="BC134" i="25"/>
  <c r="BR136" i="25"/>
  <c r="AU137" i="25"/>
  <c r="BF137" i="25" s="1"/>
  <c r="BQ137" i="25"/>
  <c r="AQ140" i="25"/>
  <c r="BB140" i="25" s="1"/>
  <c r="BM140" i="25"/>
  <c r="BC142" i="25"/>
  <c r="BR144" i="25"/>
  <c r="BQ145" i="25"/>
  <c r="AU145" i="25"/>
  <c r="BF145" i="25" s="1"/>
  <c r="AQ148" i="25"/>
  <c r="BB148" i="25" s="1"/>
  <c r="BM148" i="25"/>
  <c r="BC150" i="25"/>
  <c r="BR152" i="25"/>
  <c r="AU153" i="25"/>
  <c r="BF153" i="25" s="1"/>
  <c r="BQ153" i="25"/>
  <c r="AQ156" i="25"/>
  <c r="BB156" i="25" s="1"/>
  <c r="BM156" i="25"/>
  <c r="BC158" i="25"/>
  <c r="BR160" i="25"/>
  <c r="BQ161" i="25"/>
  <c r="AU161" i="25"/>
  <c r="BF161" i="25" s="1"/>
  <c r="BM164" i="25"/>
  <c r="AQ164" i="25"/>
  <c r="BB164" i="25" s="1"/>
  <c r="BC166" i="25"/>
  <c r="BR168" i="25"/>
  <c r="AU169" i="25"/>
  <c r="BF169" i="25" s="1"/>
  <c r="BQ169" i="25"/>
  <c r="AQ172" i="25"/>
  <c r="BB172" i="25" s="1"/>
  <c r="BM172" i="25"/>
  <c r="BC174" i="25"/>
  <c r="BR176" i="25"/>
  <c r="AU177" i="25"/>
  <c r="BF177" i="25" s="1"/>
  <c r="BQ177" i="25"/>
  <c r="BM180" i="25"/>
  <c r="AQ180" i="25"/>
  <c r="BB180" i="25" s="1"/>
  <c r="BR184" i="25"/>
  <c r="AU185" i="25"/>
  <c r="BF185" i="25" s="1"/>
  <c r="BQ185" i="25"/>
  <c r="AQ188" i="25"/>
  <c r="BB188" i="25" s="1"/>
  <c r="BM188" i="25"/>
  <c r="BC190" i="25"/>
  <c r="BR192" i="25"/>
  <c r="AU193" i="25"/>
  <c r="BF193" i="25" s="1"/>
  <c r="BQ193" i="25"/>
  <c r="AQ196" i="25"/>
  <c r="BB196" i="25" s="1"/>
  <c r="BM196" i="25"/>
  <c r="BC198" i="25"/>
  <c r="BR200" i="25"/>
  <c r="AU201" i="25"/>
  <c r="BF201" i="25" s="1"/>
  <c r="BQ201" i="25"/>
  <c r="BM204" i="25"/>
  <c r="AQ204" i="25"/>
  <c r="BB204" i="25" s="1"/>
  <c r="BC206" i="25"/>
  <c r="BR208" i="25"/>
  <c r="BQ209" i="25"/>
  <c r="AU209" i="25"/>
  <c r="BF209" i="25" s="1"/>
  <c r="AQ212" i="25"/>
  <c r="BB212" i="25" s="1"/>
  <c r="BM212" i="25"/>
  <c r="BR216" i="25"/>
  <c r="AU217" i="25"/>
  <c r="BF217" i="25" s="1"/>
  <c r="BQ217" i="25"/>
  <c r="BM220" i="25"/>
  <c r="AQ220" i="25"/>
  <c r="BB220" i="25" s="1"/>
  <c r="BR224" i="25"/>
  <c r="AU225" i="25"/>
  <c r="BF225" i="25" s="1"/>
  <c r="BQ225" i="25"/>
  <c r="BM228" i="25"/>
  <c r="AQ228" i="25"/>
  <c r="BB228" i="25" s="1"/>
  <c r="BR232" i="25"/>
  <c r="AU233" i="25"/>
  <c r="BF233" i="25" s="1"/>
  <c r="BQ233" i="25"/>
  <c r="BM236" i="25"/>
  <c r="AQ236" i="25"/>
  <c r="BB236" i="25" s="1"/>
  <c r="BR240" i="25"/>
  <c r="AU241" i="25"/>
  <c r="BF241" i="25" s="1"/>
  <c r="BQ241" i="25"/>
  <c r="AQ244" i="25"/>
  <c r="BB244" i="25" s="1"/>
  <c r="BM244" i="25"/>
  <c r="BR248" i="25"/>
  <c r="AU249" i="25"/>
  <c r="BF249" i="25" s="1"/>
  <c r="BQ249" i="25"/>
  <c r="AQ252" i="25"/>
  <c r="BB252" i="25" s="1"/>
  <c r="BM252" i="25"/>
  <c r="BR256" i="25"/>
  <c r="AU257" i="25"/>
  <c r="BF257" i="25" s="1"/>
  <c r="BQ257" i="25"/>
  <c r="BM260" i="25"/>
  <c r="AQ260" i="25"/>
  <c r="BB260" i="25" s="1"/>
  <c r="BR264" i="25"/>
  <c r="AU265" i="25"/>
  <c r="BF265" i="25" s="1"/>
  <c r="BQ265" i="25"/>
  <c r="BM268" i="25"/>
  <c r="AQ268" i="25"/>
  <c r="BB268" i="25" s="1"/>
  <c r="BR272" i="25"/>
  <c r="AU273" i="25"/>
  <c r="BF273" i="25" s="1"/>
  <c r="BQ273" i="25"/>
  <c r="AQ276" i="25"/>
  <c r="BB276" i="25" s="1"/>
  <c r="BM276" i="25"/>
  <c r="BR280" i="25"/>
  <c r="AU281" i="25"/>
  <c r="BF281" i="25" s="1"/>
  <c r="BQ281" i="25"/>
  <c r="AQ284" i="25"/>
  <c r="BB284" i="25" s="1"/>
  <c r="BM284" i="25"/>
  <c r="BR288" i="25"/>
  <c r="CC288" i="25" s="1"/>
  <c r="H286" i="27" s="1"/>
  <c r="AU289" i="25"/>
  <c r="BF289" i="25" s="1"/>
  <c r="BQ289" i="25"/>
  <c r="AQ292" i="25"/>
  <c r="BB292" i="25" s="1"/>
  <c r="BM292" i="25"/>
  <c r="BR296" i="25"/>
  <c r="AU297" i="25"/>
  <c r="BF297" i="25" s="1"/>
  <c r="BQ297" i="25"/>
  <c r="AQ300" i="25"/>
  <c r="BB300" i="25" s="1"/>
  <c r="BM300" i="25"/>
  <c r="BR304" i="25"/>
  <c r="CC304" i="25" s="1"/>
  <c r="H302" i="27" s="1"/>
  <c r="AU305" i="25"/>
  <c r="BF305" i="25" s="1"/>
  <c r="BQ305" i="25"/>
  <c r="AQ308" i="25"/>
  <c r="BB308" i="25" s="1"/>
  <c r="BM308" i="25"/>
  <c r="BR312" i="25"/>
  <c r="AU313" i="25"/>
  <c r="BF313" i="25" s="1"/>
  <c r="BQ313" i="25"/>
  <c r="AQ316" i="25"/>
  <c r="BB316" i="25" s="1"/>
  <c r="BM316" i="25"/>
  <c r="BR320" i="25"/>
  <c r="AU321" i="25"/>
  <c r="BF321" i="25" s="1"/>
  <c r="BQ321" i="25"/>
  <c r="AQ324" i="25"/>
  <c r="BB324" i="25" s="1"/>
  <c r="BM324" i="25"/>
  <c r="BR328" i="25"/>
  <c r="AU329" i="25"/>
  <c r="BF329" i="25" s="1"/>
  <c r="BQ329" i="25"/>
  <c r="AQ332" i="25"/>
  <c r="BB332" i="25" s="1"/>
  <c r="BM332" i="25"/>
  <c r="BR336" i="25"/>
  <c r="AU337" i="25"/>
  <c r="BF337" i="25" s="1"/>
  <c r="BQ337" i="25"/>
  <c r="AQ340" i="25"/>
  <c r="BB340" i="25" s="1"/>
  <c r="BM340" i="25"/>
  <c r="BR344" i="25"/>
  <c r="AU345" i="25"/>
  <c r="BF345" i="25" s="1"/>
  <c r="BQ345" i="25"/>
  <c r="AQ348" i="25"/>
  <c r="BB348" i="25" s="1"/>
  <c r="BM348" i="25"/>
  <c r="BR352" i="25"/>
  <c r="AU353" i="25"/>
  <c r="BF353" i="25" s="1"/>
  <c r="BQ353" i="25"/>
  <c r="BR115" i="25"/>
  <c r="AQ119" i="25"/>
  <c r="BB119" i="25" s="1"/>
  <c r="BM119" i="25"/>
  <c r="BM127" i="25"/>
  <c r="AQ127" i="25"/>
  <c r="BB127" i="25" s="1"/>
  <c r="AU140" i="25"/>
  <c r="BF140" i="25" s="1"/>
  <c r="BQ140" i="25"/>
  <c r="BM167" i="25"/>
  <c r="AQ167" i="25"/>
  <c r="BB167" i="25" s="1"/>
  <c r="BR195" i="25"/>
  <c r="AQ231" i="25"/>
  <c r="BB231" i="25" s="1"/>
  <c r="BM231" i="25"/>
  <c r="BR235" i="25"/>
  <c r="AU268" i="25"/>
  <c r="BF268" i="25" s="1"/>
  <c r="BQ268" i="25"/>
  <c r="BM271" i="25"/>
  <c r="AQ271" i="25"/>
  <c r="BB271" i="25" s="1"/>
  <c r="AQ327" i="25"/>
  <c r="BB327" i="25" s="1"/>
  <c r="BM327" i="25"/>
  <c r="BR5" i="25"/>
  <c r="AU6" i="25"/>
  <c r="BF6" i="25" s="1"/>
  <c r="BQ6" i="25"/>
  <c r="AQ9" i="25"/>
  <c r="BB9" i="25" s="1"/>
  <c r="BM9" i="25"/>
  <c r="BC11" i="25"/>
  <c r="BR13" i="25"/>
  <c r="AU14" i="25"/>
  <c r="BF14" i="25" s="1"/>
  <c r="BQ14" i="25"/>
  <c r="AQ17" i="25"/>
  <c r="BB17" i="25" s="1"/>
  <c r="BM17" i="25"/>
  <c r="BR21" i="25"/>
  <c r="AU22" i="25"/>
  <c r="BF22" i="25" s="1"/>
  <c r="BQ22" i="25"/>
  <c r="AQ25" i="25"/>
  <c r="BB25" i="25" s="1"/>
  <c r="BM25" i="25"/>
  <c r="BC27" i="25"/>
  <c r="BR29" i="25"/>
  <c r="AU30" i="25"/>
  <c r="BF30" i="25" s="1"/>
  <c r="BQ30" i="25"/>
  <c r="AQ33" i="25"/>
  <c r="BB33" i="25" s="1"/>
  <c r="BM33" i="25"/>
  <c r="BC35" i="25"/>
  <c r="BR37" i="25"/>
  <c r="BQ38" i="25"/>
  <c r="AU38" i="25"/>
  <c r="BF38" i="25" s="1"/>
  <c r="AQ41" i="25"/>
  <c r="BB41" i="25" s="1"/>
  <c r="BM41" i="25"/>
  <c r="BC43" i="25"/>
  <c r="BR45" i="25"/>
  <c r="AU46" i="25"/>
  <c r="BF46" i="25" s="1"/>
  <c r="BQ46" i="25"/>
  <c r="AQ49" i="25"/>
  <c r="BB49" i="25" s="1"/>
  <c r="BM49" i="25"/>
  <c r="BC51" i="25"/>
  <c r="BR53" i="25"/>
  <c r="AU54" i="25"/>
  <c r="BF54" i="25" s="1"/>
  <c r="BQ54" i="25"/>
  <c r="AQ57" i="25"/>
  <c r="BB57" i="25" s="1"/>
  <c r="BM57" i="25"/>
  <c r="BC59" i="25"/>
  <c r="BR61" i="25"/>
  <c r="AU62" i="25"/>
  <c r="BF62" i="25" s="1"/>
  <c r="BQ62" i="25"/>
  <c r="BM65" i="25"/>
  <c r="AQ65" i="25"/>
  <c r="BB65" i="25" s="1"/>
  <c r="BR69" i="25"/>
  <c r="AU70" i="25"/>
  <c r="BF70" i="25" s="1"/>
  <c r="BQ70" i="25"/>
  <c r="AQ73" i="25"/>
  <c r="BB73" i="25" s="1"/>
  <c r="BM73" i="25"/>
  <c r="BR77" i="25"/>
  <c r="AU78" i="25"/>
  <c r="BF78" i="25" s="1"/>
  <c r="BQ78" i="25"/>
  <c r="AQ81" i="25"/>
  <c r="BB81" i="25" s="1"/>
  <c r="BM81" i="25"/>
  <c r="BR85" i="25"/>
  <c r="AU86" i="25"/>
  <c r="BF86" i="25" s="1"/>
  <c r="BQ86" i="25"/>
  <c r="AQ89" i="25"/>
  <c r="BB89" i="25" s="1"/>
  <c r="BM89" i="25"/>
  <c r="BR93" i="25"/>
  <c r="AU94" i="25"/>
  <c r="BF94" i="25" s="1"/>
  <c r="BQ94" i="25"/>
  <c r="AQ97" i="25"/>
  <c r="BB97" i="25" s="1"/>
  <c r="BM97" i="25"/>
  <c r="BR101" i="25"/>
  <c r="BQ102" i="25"/>
  <c r="AU102" i="25"/>
  <c r="BF102" i="25" s="1"/>
  <c r="BM105" i="25"/>
  <c r="AQ105" i="25"/>
  <c r="BB105" i="25" s="1"/>
  <c r="BR109" i="25"/>
  <c r="AU110" i="25"/>
  <c r="BF110" i="25" s="1"/>
  <c r="BQ110" i="25"/>
  <c r="AQ113" i="25"/>
  <c r="BB113" i="25" s="1"/>
  <c r="BM113" i="25"/>
  <c r="BR117" i="25"/>
  <c r="AU118" i="25"/>
  <c r="BF118" i="25" s="1"/>
  <c r="BQ118" i="25"/>
  <c r="AQ121" i="25"/>
  <c r="BB121" i="25" s="1"/>
  <c r="BM121" i="25"/>
  <c r="AU126" i="25"/>
  <c r="BF126" i="25" s="1"/>
  <c r="BQ126" i="25"/>
  <c r="AQ129" i="25"/>
  <c r="BB129" i="25" s="1"/>
  <c r="BM129" i="25"/>
  <c r="BR133" i="25"/>
  <c r="AU134" i="25"/>
  <c r="BF134" i="25" s="1"/>
  <c r="BQ134" i="25"/>
  <c r="BM137" i="25"/>
  <c r="AQ137" i="25"/>
  <c r="BB137" i="25" s="1"/>
  <c r="BR141" i="25"/>
  <c r="AU142" i="25"/>
  <c r="BF142" i="25" s="1"/>
  <c r="BQ142" i="25"/>
  <c r="AQ145" i="25"/>
  <c r="BB145" i="25" s="1"/>
  <c r="BM145" i="25"/>
  <c r="BR149" i="25"/>
  <c r="BQ150" i="25"/>
  <c r="AU150" i="25"/>
  <c r="BF150" i="25" s="1"/>
  <c r="AQ153" i="25"/>
  <c r="BB153" i="25" s="1"/>
  <c r="BM153" i="25"/>
  <c r="BR157" i="25"/>
  <c r="BQ158" i="25"/>
  <c r="AU158" i="25"/>
  <c r="BF158" i="25" s="1"/>
  <c r="AQ161" i="25"/>
  <c r="BB161" i="25" s="1"/>
  <c r="BM161" i="25"/>
  <c r="BR165" i="25"/>
  <c r="AU166" i="25"/>
  <c r="BF166" i="25" s="1"/>
  <c r="BQ166" i="25"/>
  <c r="AQ169" i="25"/>
  <c r="BB169" i="25" s="1"/>
  <c r="BM169" i="25"/>
  <c r="BR173" i="25"/>
  <c r="AU174" i="25"/>
  <c r="BF174" i="25" s="1"/>
  <c r="BQ174" i="25"/>
  <c r="AQ177" i="25"/>
  <c r="BB177" i="25" s="1"/>
  <c r="BM177" i="25"/>
  <c r="BR181" i="25"/>
  <c r="AU182" i="25"/>
  <c r="BF182" i="25" s="1"/>
  <c r="BQ182" i="25"/>
  <c r="AQ185" i="25"/>
  <c r="BB185" i="25" s="1"/>
  <c r="BM185" i="25"/>
  <c r="AU190" i="25"/>
  <c r="BF190" i="25" s="1"/>
  <c r="BQ190" i="25"/>
  <c r="AQ193" i="25"/>
  <c r="BB193" i="25" s="1"/>
  <c r="BM193" i="25"/>
  <c r="BR197" i="25"/>
  <c r="BQ198" i="25"/>
  <c r="AU198" i="25"/>
  <c r="BF198" i="25" s="1"/>
  <c r="AQ201" i="25"/>
  <c r="BB201" i="25" s="1"/>
  <c r="BM201" i="25"/>
  <c r="BR205" i="25"/>
  <c r="AU206" i="25"/>
  <c r="BF206" i="25" s="1"/>
  <c r="BQ206" i="25"/>
  <c r="BM209" i="25"/>
  <c r="AQ209" i="25"/>
  <c r="BB209" i="25" s="1"/>
  <c r="BR213" i="25"/>
  <c r="BQ214" i="25"/>
  <c r="AU214" i="25"/>
  <c r="BF214" i="25" s="1"/>
  <c r="BM217" i="25"/>
  <c r="AQ217" i="25"/>
  <c r="BB217" i="25" s="1"/>
  <c r="BR221" i="25"/>
  <c r="AU222" i="25"/>
  <c r="BF222" i="25" s="1"/>
  <c r="BQ222" i="25"/>
  <c r="BM225" i="25"/>
  <c r="AQ225" i="25"/>
  <c r="BB225" i="25" s="1"/>
  <c r="BR229" i="25"/>
  <c r="AU230" i="25"/>
  <c r="BF230" i="25" s="1"/>
  <c r="BQ230" i="25"/>
  <c r="BM233" i="25"/>
  <c r="AQ233" i="25"/>
  <c r="BB233" i="25" s="1"/>
  <c r="BR237" i="25"/>
  <c r="AU238" i="25"/>
  <c r="BF238" i="25" s="1"/>
  <c r="BQ238" i="25"/>
  <c r="AQ241" i="25"/>
  <c r="BB241" i="25" s="1"/>
  <c r="BM241" i="25"/>
  <c r="BR245" i="25"/>
  <c r="AU246" i="25"/>
  <c r="BF246" i="25" s="1"/>
  <c r="BQ246" i="25"/>
  <c r="AQ249" i="25"/>
  <c r="BB249" i="25" s="1"/>
  <c r="BM249" i="25"/>
  <c r="BQ254" i="25"/>
  <c r="AU254" i="25"/>
  <c r="BF254" i="25" s="1"/>
  <c r="BM257" i="25"/>
  <c r="AQ257" i="25"/>
  <c r="BB257" i="25" s="1"/>
  <c r="BR261" i="25"/>
  <c r="AU262" i="25"/>
  <c r="BF262" i="25" s="1"/>
  <c r="BQ262" i="25"/>
  <c r="AQ265" i="25"/>
  <c r="BB265" i="25" s="1"/>
  <c r="BM265" i="25"/>
  <c r="BR269" i="25"/>
  <c r="AU270" i="25"/>
  <c r="BF270" i="25" s="1"/>
  <c r="BQ270" i="25"/>
  <c r="AQ273" i="25"/>
  <c r="BB273" i="25" s="1"/>
  <c r="BM273" i="25"/>
  <c r="BR277" i="25"/>
  <c r="AU278" i="25"/>
  <c r="BF278" i="25" s="1"/>
  <c r="BQ278" i="25"/>
  <c r="AQ281" i="25"/>
  <c r="BB281" i="25" s="1"/>
  <c r="BM281" i="25"/>
  <c r="BR285" i="25"/>
  <c r="AU286" i="25"/>
  <c r="BF286" i="25" s="1"/>
  <c r="BQ286" i="25"/>
  <c r="AQ289" i="25"/>
  <c r="BB289" i="25" s="1"/>
  <c r="BM289" i="25"/>
  <c r="BR293" i="25"/>
  <c r="BQ294" i="25"/>
  <c r="AU294" i="25"/>
  <c r="BF294" i="25" s="1"/>
  <c r="AQ297" i="25"/>
  <c r="BB297" i="25" s="1"/>
  <c r="BM297" i="25"/>
  <c r="BR301" i="25"/>
  <c r="AU302" i="25"/>
  <c r="BF302" i="25" s="1"/>
  <c r="BQ302" i="25"/>
  <c r="AQ305" i="25"/>
  <c r="BB305" i="25" s="1"/>
  <c r="BM305" i="25"/>
  <c r="BR309" i="25"/>
  <c r="AU310" i="25"/>
  <c r="BF310" i="25" s="1"/>
  <c r="BQ310" i="25"/>
  <c r="BM313" i="25"/>
  <c r="AQ313" i="25"/>
  <c r="BB313" i="25" s="1"/>
  <c r="BR317" i="25"/>
  <c r="AU318" i="25"/>
  <c r="BF318" i="25" s="1"/>
  <c r="BQ318" i="25"/>
  <c r="AQ321" i="25"/>
  <c r="BB321" i="25" s="1"/>
  <c r="BM321" i="25"/>
  <c r="AU326" i="25"/>
  <c r="BF326" i="25" s="1"/>
  <c r="BQ326" i="25"/>
  <c r="BM329" i="25"/>
  <c r="AQ329" i="25"/>
  <c r="BB329" i="25" s="1"/>
  <c r="BR333" i="25"/>
  <c r="AU334" i="25"/>
  <c r="BF334" i="25" s="1"/>
  <c r="BQ334" i="25"/>
  <c r="BM337" i="25"/>
  <c r="AQ337" i="25"/>
  <c r="BB337" i="25" s="1"/>
  <c r="BR341" i="25"/>
  <c r="AU342" i="25"/>
  <c r="BF342" i="25" s="1"/>
  <c r="BQ342" i="25"/>
  <c r="AQ345" i="25"/>
  <c r="BB345" i="25" s="1"/>
  <c r="BM345" i="25"/>
  <c r="BR349" i="25"/>
  <c r="AU350" i="25"/>
  <c r="BF350" i="25" s="1"/>
  <c r="BQ350" i="25"/>
  <c r="AQ353" i="25"/>
  <c r="BB353" i="25" s="1"/>
  <c r="BM353" i="25"/>
  <c r="AV350" i="25"/>
  <c r="BG350" i="25" s="1"/>
  <c r="BE350" i="25"/>
  <c r="AV342" i="25"/>
  <c r="BG342" i="25" s="1"/>
  <c r="BE342" i="25"/>
  <c r="AV334" i="25"/>
  <c r="BG334" i="25" s="1"/>
  <c r="BE334" i="25"/>
  <c r="AV326" i="25"/>
  <c r="BG326" i="25" s="1"/>
  <c r="BE326" i="25"/>
  <c r="AV318" i="25"/>
  <c r="BG318" i="25" s="1"/>
  <c r="BE318" i="25"/>
  <c r="AV302" i="25"/>
  <c r="BG302" i="25" s="1"/>
  <c r="BE302" i="25"/>
  <c r="AV294" i="25"/>
  <c r="BG294" i="25" s="1"/>
  <c r="BE294" i="25"/>
  <c r="AV286" i="25"/>
  <c r="BG286" i="25" s="1"/>
  <c r="BE286" i="25"/>
  <c r="AV278" i="25"/>
  <c r="BG278" i="25" s="1"/>
  <c r="BE278" i="25"/>
  <c r="AV270" i="25"/>
  <c r="BG270" i="25" s="1"/>
  <c r="BE270" i="25"/>
  <c r="AV254" i="25"/>
  <c r="BG254" i="25" s="1"/>
  <c r="BE254" i="25"/>
  <c r="AV246" i="25"/>
  <c r="BG246" i="25" s="1"/>
  <c r="BE246" i="25"/>
  <c r="AV238" i="25"/>
  <c r="BG238" i="25" s="1"/>
  <c r="BE238" i="25"/>
  <c r="AV222" i="25"/>
  <c r="BG222" i="25" s="1"/>
  <c r="BE222" i="25"/>
  <c r="AV214" i="25"/>
  <c r="BG214" i="25" s="1"/>
  <c r="BE214" i="25"/>
  <c r="AV206" i="25"/>
  <c r="BG206" i="25" s="1"/>
  <c r="BE206" i="25"/>
  <c r="AV190" i="25"/>
  <c r="BG190" i="25" s="1"/>
  <c r="BE190" i="25"/>
  <c r="AV182" i="25"/>
  <c r="BG182" i="25" s="1"/>
  <c r="BE182" i="25"/>
  <c r="AV174" i="25"/>
  <c r="BG174" i="25" s="1"/>
  <c r="BE174" i="25"/>
  <c r="AV158" i="25"/>
  <c r="BG158" i="25" s="1"/>
  <c r="BE158" i="25"/>
  <c r="AV150" i="25"/>
  <c r="BG150" i="25" s="1"/>
  <c r="BE150" i="25"/>
  <c r="AV142" i="25"/>
  <c r="BG142" i="25" s="1"/>
  <c r="BE142" i="25"/>
  <c r="AV126" i="25"/>
  <c r="BG126" i="25" s="1"/>
  <c r="BE126" i="25"/>
  <c r="AV118" i="25"/>
  <c r="BG118" i="25" s="1"/>
  <c r="BE118" i="25"/>
  <c r="AV110" i="25"/>
  <c r="BG110" i="25" s="1"/>
  <c r="BE110" i="25"/>
  <c r="AV94" i="25"/>
  <c r="BG94" i="25" s="1"/>
  <c r="BE94" i="25"/>
  <c r="AV86" i="25"/>
  <c r="BG86" i="25" s="1"/>
  <c r="BE86" i="25"/>
  <c r="AV78" i="25"/>
  <c r="BG78" i="25" s="1"/>
  <c r="BE78" i="25"/>
  <c r="AV62" i="25"/>
  <c r="BG62" i="25" s="1"/>
  <c r="BE62" i="25"/>
  <c r="AV54" i="25"/>
  <c r="BG54" i="25" s="1"/>
  <c r="BE54" i="25"/>
  <c r="AV46" i="25"/>
  <c r="BG46" i="25" s="1"/>
  <c r="BE46" i="25"/>
  <c r="AV30" i="25"/>
  <c r="BG30" i="25" s="1"/>
  <c r="BE30" i="25"/>
  <c r="AV22" i="25"/>
  <c r="BG22" i="25" s="1"/>
  <c r="BE22" i="25"/>
  <c r="AV14" i="25"/>
  <c r="BG14" i="25" s="1"/>
  <c r="BE14" i="25"/>
  <c r="AV6" i="25"/>
  <c r="BG6" i="25" s="1"/>
  <c r="BE6" i="25"/>
  <c r="BE102" i="25"/>
  <c r="AU36" i="25"/>
  <c r="BF36" i="25" s="1"/>
  <c r="BQ36" i="25"/>
  <c r="BM47" i="25"/>
  <c r="AQ47" i="25"/>
  <c r="BB47" i="25" s="1"/>
  <c r="BR51" i="25"/>
  <c r="AU60" i="25"/>
  <c r="BF60" i="25" s="1"/>
  <c r="BQ60" i="25"/>
  <c r="AU68" i="25"/>
  <c r="BF68" i="25" s="1"/>
  <c r="BQ68" i="25"/>
  <c r="AQ71" i="25"/>
  <c r="BB71" i="25" s="1"/>
  <c r="BM71" i="25"/>
  <c r="BR171" i="25"/>
  <c r="BR179" i="25"/>
  <c r="BR211" i="25"/>
  <c r="BM223" i="25"/>
  <c r="AQ223" i="25"/>
  <c r="BB223" i="25" s="1"/>
  <c r="AU236" i="25"/>
  <c r="BF236" i="25" s="1"/>
  <c r="BQ236" i="25"/>
  <c r="BM255" i="25"/>
  <c r="AQ255" i="25"/>
  <c r="BB255" i="25" s="1"/>
  <c r="AU284" i="25"/>
  <c r="BF284" i="25" s="1"/>
  <c r="BQ284" i="25"/>
  <c r="BR291" i="25"/>
  <c r="AU292" i="25"/>
  <c r="BF292" i="25" s="1"/>
  <c r="BQ292" i="25"/>
  <c r="AQ6" i="25"/>
  <c r="BB6" i="25" s="1"/>
  <c r="BM6" i="25"/>
  <c r="BC8" i="25"/>
  <c r="BR10" i="25"/>
  <c r="AU11" i="25"/>
  <c r="BF11" i="25" s="1"/>
  <c r="BQ11" i="25"/>
  <c r="BM14" i="25"/>
  <c r="AQ14" i="25"/>
  <c r="BB14" i="25" s="1"/>
  <c r="BC16" i="25"/>
  <c r="BR18" i="25"/>
  <c r="AU19" i="25"/>
  <c r="BF19" i="25" s="1"/>
  <c r="BQ19" i="25"/>
  <c r="AQ22" i="25"/>
  <c r="BB22" i="25" s="1"/>
  <c r="BM22" i="25"/>
  <c r="BC24" i="25"/>
  <c r="AU27" i="25"/>
  <c r="BF27" i="25" s="1"/>
  <c r="BQ27" i="25"/>
  <c r="AQ30" i="25"/>
  <c r="BB30" i="25" s="1"/>
  <c r="BM30" i="25"/>
  <c r="BR34" i="25"/>
  <c r="AU35" i="25"/>
  <c r="BF35" i="25" s="1"/>
  <c r="BQ35" i="25"/>
  <c r="AQ38" i="25"/>
  <c r="BB38" i="25" s="1"/>
  <c r="BM38" i="25"/>
  <c r="BR42" i="25"/>
  <c r="AU43" i="25"/>
  <c r="BF43" i="25" s="1"/>
  <c r="BQ43" i="25"/>
  <c r="AQ46" i="25"/>
  <c r="BB46" i="25" s="1"/>
  <c r="BM46" i="25"/>
  <c r="BR50" i="25"/>
  <c r="AU51" i="25"/>
  <c r="BF51" i="25" s="1"/>
  <c r="BQ51" i="25"/>
  <c r="AQ54" i="25"/>
  <c r="BB54" i="25" s="1"/>
  <c r="BM54" i="25"/>
  <c r="BR58" i="25"/>
  <c r="AU59" i="25"/>
  <c r="BF59" i="25" s="1"/>
  <c r="BQ59" i="25"/>
  <c r="AQ62" i="25"/>
  <c r="BB62" i="25" s="1"/>
  <c r="BM62" i="25"/>
  <c r="BR66" i="25"/>
  <c r="BQ67" i="25"/>
  <c r="AU67" i="25"/>
  <c r="BF67" i="25" s="1"/>
  <c r="AQ70" i="25"/>
  <c r="BB70" i="25" s="1"/>
  <c r="BM70" i="25"/>
  <c r="BR74" i="25"/>
  <c r="BQ75" i="25"/>
  <c r="AU75" i="25"/>
  <c r="BF75" i="25" s="1"/>
  <c r="AQ78" i="25"/>
  <c r="BB78" i="25" s="1"/>
  <c r="BM78" i="25"/>
  <c r="BR82" i="25"/>
  <c r="AU83" i="25"/>
  <c r="BF83" i="25" s="1"/>
  <c r="BQ83" i="25"/>
  <c r="BM86" i="25"/>
  <c r="AQ86" i="25"/>
  <c r="BB86" i="25" s="1"/>
  <c r="BC88" i="25"/>
  <c r="BR90" i="25"/>
  <c r="AU91" i="25"/>
  <c r="BF91" i="25" s="1"/>
  <c r="BQ91" i="25"/>
  <c r="AQ94" i="25"/>
  <c r="BB94" i="25" s="1"/>
  <c r="BM94" i="25"/>
  <c r="BC96" i="25"/>
  <c r="BR98" i="25"/>
  <c r="AU99" i="25"/>
  <c r="BF99" i="25" s="1"/>
  <c r="BQ99" i="25"/>
  <c r="AQ102" i="25"/>
  <c r="BB102" i="25" s="1"/>
  <c r="BM102" i="25"/>
  <c r="BC104" i="25"/>
  <c r="BR106" i="25"/>
  <c r="BQ107" i="25"/>
  <c r="AU107" i="25"/>
  <c r="BF107" i="25" s="1"/>
  <c r="BM110" i="25"/>
  <c r="AQ110" i="25"/>
  <c r="BB110" i="25" s="1"/>
  <c r="BC112" i="25"/>
  <c r="BR114" i="25"/>
  <c r="AU115" i="25"/>
  <c r="BF115" i="25" s="1"/>
  <c r="BQ115" i="25"/>
  <c r="AQ118" i="25"/>
  <c r="BB118" i="25" s="1"/>
  <c r="BM118" i="25"/>
  <c r="BC120" i="25"/>
  <c r="BR122" i="25"/>
  <c r="AU123" i="25"/>
  <c r="BF123" i="25" s="1"/>
  <c r="BQ123" i="25"/>
  <c r="AQ126" i="25"/>
  <c r="BB126" i="25" s="1"/>
  <c r="BM126" i="25"/>
  <c r="BC128" i="25"/>
  <c r="BR130" i="25"/>
  <c r="AU131" i="25"/>
  <c r="BF131" i="25" s="1"/>
  <c r="BQ131" i="25"/>
  <c r="BM134" i="25"/>
  <c r="AQ134" i="25"/>
  <c r="BB134" i="25" s="1"/>
  <c r="BR138" i="25"/>
  <c r="AU139" i="25"/>
  <c r="BF139" i="25" s="1"/>
  <c r="BQ139" i="25"/>
  <c r="AQ142" i="25"/>
  <c r="BB142" i="25" s="1"/>
  <c r="BM142" i="25"/>
  <c r="BC144" i="25"/>
  <c r="BR146" i="25"/>
  <c r="AU147" i="25"/>
  <c r="BF147" i="25" s="1"/>
  <c r="BQ147" i="25"/>
  <c r="AQ150" i="25"/>
  <c r="BB150" i="25" s="1"/>
  <c r="BM150" i="25"/>
  <c r="BR154" i="25"/>
  <c r="AU155" i="25"/>
  <c r="BF155" i="25" s="1"/>
  <c r="BQ155" i="25"/>
  <c r="BM158" i="25"/>
  <c r="AQ158" i="25"/>
  <c r="BB158" i="25" s="1"/>
  <c r="BC160" i="25"/>
  <c r="BR162" i="25"/>
  <c r="AU163" i="25"/>
  <c r="BF163" i="25" s="1"/>
  <c r="BQ163" i="25"/>
  <c r="BM166" i="25"/>
  <c r="AQ166" i="25"/>
  <c r="BB166" i="25" s="1"/>
  <c r="BC168" i="25"/>
  <c r="BR170" i="25"/>
  <c r="AU171" i="25"/>
  <c r="BF171" i="25" s="1"/>
  <c r="BQ171" i="25"/>
  <c r="AQ174" i="25"/>
  <c r="BB174" i="25" s="1"/>
  <c r="BM174" i="25"/>
  <c r="BC176" i="25"/>
  <c r="BR178" i="25"/>
  <c r="BQ179" i="25"/>
  <c r="AU179" i="25"/>
  <c r="BF179" i="25" s="1"/>
  <c r="BM182" i="25"/>
  <c r="AQ182" i="25"/>
  <c r="BB182" i="25" s="1"/>
  <c r="BC184" i="25"/>
  <c r="BR186" i="25"/>
  <c r="BQ187" i="25"/>
  <c r="AU187" i="25"/>
  <c r="BF187" i="25" s="1"/>
  <c r="BM190" i="25"/>
  <c r="AQ190" i="25"/>
  <c r="BB190" i="25" s="1"/>
  <c r="BC192" i="25"/>
  <c r="BR194" i="25"/>
  <c r="AU195" i="25"/>
  <c r="BF195" i="25" s="1"/>
  <c r="BQ195" i="25"/>
  <c r="BM198" i="25"/>
  <c r="AQ198" i="25"/>
  <c r="BB198" i="25" s="1"/>
  <c r="BC200" i="25"/>
  <c r="BR202" i="25"/>
  <c r="AU203" i="25"/>
  <c r="BF203" i="25" s="1"/>
  <c r="BQ203" i="25"/>
  <c r="AQ206" i="25"/>
  <c r="BB206" i="25" s="1"/>
  <c r="BM206" i="25"/>
  <c r="BR210" i="25"/>
  <c r="AU211" i="25"/>
  <c r="BF211" i="25" s="1"/>
  <c r="BQ211" i="25"/>
  <c r="AQ214" i="25"/>
  <c r="BB214" i="25" s="1"/>
  <c r="BM214" i="25"/>
  <c r="BR218" i="25"/>
  <c r="AU219" i="25"/>
  <c r="BF219" i="25" s="1"/>
  <c r="BQ219" i="25"/>
  <c r="AQ222" i="25"/>
  <c r="BB222" i="25" s="1"/>
  <c r="BM222" i="25"/>
  <c r="BR226" i="25"/>
  <c r="BQ227" i="25"/>
  <c r="AU227" i="25"/>
  <c r="BF227" i="25" s="1"/>
  <c r="AQ230" i="25"/>
  <c r="BB230" i="25" s="1"/>
  <c r="BM230" i="25"/>
  <c r="BR234" i="25"/>
  <c r="AU235" i="25"/>
  <c r="BF235" i="25" s="1"/>
  <c r="BQ235" i="25"/>
  <c r="BM238" i="25"/>
  <c r="AQ238" i="25"/>
  <c r="BB238" i="25" s="1"/>
  <c r="BC240" i="25"/>
  <c r="BR242" i="25"/>
  <c r="BQ243" i="25"/>
  <c r="AU243" i="25"/>
  <c r="BF243" i="25" s="1"/>
  <c r="AQ246" i="25"/>
  <c r="BB246" i="25" s="1"/>
  <c r="BM246" i="25"/>
  <c r="BR250" i="25"/>
  <c r="BQ251" i="25"/>
  <c r="AU251" i="25"/>
  <c r="BF251" i="25" s="1"/>
  <c r="AQ254" i="25"/>
  <c r="BB254" i="25" s="1"/>
  <c r="BM254" i="25"/>
  <c r="BC256" i="25"/>
  <c r="BR258" i="25"/>
  <c r="AU259" i="25"/>
  <c r="BF259" i="25" s="1"/>
  <c r="BQ259" i="25"/>
  <c r="BM262" i="25"/>
  <c r="AQ262" i="25"/>
  <c r="BB262" i="25" s="1"/>
  <c r="BC264" i="25"/>
  <c r="BR266" i="25"/>
  <c r="AU267" i="25"/>
  <c r="BF267" i="25" s="1"/>
  <c r="BQ267" i="25"/>
  <c r="AQ270" i="25"/>
  <c r="BB270" i="25" s="1"/>
  <c r="BM270" i="25"/>
  <c r="BQ275" i="25"/>
  <c r="AU275" i="25"/>
  <c r="BF275" i="25" s="1"/>
  <c r="AQ278" i="25"/>
  <c r="BB278" i="25" s="1"/>
  <c r="BM278" i="25"/>
  <c r="BC280" i="25"/>
  <c r="BR282" i="25"/>
  <c r="AU283" i="25"/>
  <c r="BF283" i="25" s="1"/>
  <c r="BQ283" i="25"/>
  <c r="AQ286" i="25"/>
  <c r="BB286" i="25" s="1"/>
  <c r="BM286" i="25"/>
  <c r="BC288" i="25"/>
  <c r="BR290" i="25"/>
  <c r="BQ291" i="25"/>
  <c r="AU291" i="25"/>
  <c r="BF291" i="25" s="1"/>
  <c r="BM294" i="25"/>
  <c r="AQ294" i="25"/>
  <c r="BB294" i="25" s="1"/>
  <c r="BC296" i="25"/>
  <c r="BR298" i="25"/>
  <c r="AU299" i="25"/>
  <c r="BF299" i="25" s="1"/>
  <c r="BQ299" i="25"/>
  <c r="AQ302" i="25"/>
  <c r="BB302" i="25" s="1"/>
  <c r="BM302" i="25"/>
  <c r="BC304" i="25"/>
  <c r="BR306" i="25"/>
  <c r="AU307" i="25"/>
  <c r="BF307" i="25" s="1"/>
  <c r="BQ307" i="25"/>
  <c r="AQ310" i="25"/>
  <c r="BB310" i="25" s="1"/>
  <c r="BM310" i="25"/>
  <c r="BC312" i="25"/>
  <c r="BR314" i="25"/>
  <c r="AU315" i="25"/>
  <c r="BF315" i="25" s="1"/>
  <c r="BQ315" i="25"/>
  <c r="AQ318" i="25"/>
  <c r="BB318" i="25" s="1"/>
  <c r="BM318" i="25"/>
  <c r="BC320" i="25"/>
  <c r="BR322" i="25"/>
  <c r="AU323" i="25"/>
  <c r="BF323" i="25" s="1"/>
  <c r="BQ323" i="25"/>
  <c r="AQ326" i="25"/>
  <c r="BB326" i="25" s="1"/>
  <c r="BM326" i="25"/>
  <c r="BC328" i="25"/>
  <c r="BR330" i="25"/>
  <c r="AU331" i="25"/>
  <c r="BF331" i="25" s="1"/>
  <c r="BQ331" i="25"/>
  <c r="AQ334" i="25"/>
  <c r="BB334" i="25" s="1"/>
  <c r="BM334" i="25"/>
  <c r="BR338" i="25"/>
  <c r="AU339" i="25"/>
  <c r="BF339" i="25" s="1"/>
  <c r="BQ339" i="25"/>
  <c r="BM342" i="25"/>
  <c r="AQ342" i="25"/>
  <c r="BB342" i="25" s="1"/>
  <c r="BR346" i="25"/>
  <c r="AU347" i="25"/>
  <c r="BF347" i="25" s="1"/>
  <c r="BQ347" i="25"/>
  <c r="AQ350" i="25"/>
  <c r="BB350" i="25" s="1"/>
  <c r="BM350" i="25"/>
  <c r="BR354" i="25"/>
  <c r="CA31" i="25"/>
  <c r="G29" i="27" s="1"/>
  <c r="AQ23" i="25"/>
  <c r="BB23" i="25" s="1"/>
  <c r="BM23" i="25"/>
  <c r="AU52" i="25"/>
  <c r="BF52" i="25" s="1"/>
  <c r="BQ52" i="25"/>
  <c r="BR91" i="25"/>
  <c r="AQ111" i="25"/>
  <c r="BB111" i="25" s="1"/>
  <c r="BM111" i="25"/>
  <c r="AQ135" i="25"/>
  <c r="BB135" i="25" s="1"/>
  <c r="BM135" i="25"/>
  <c r="BR147" i="25"/>
  <c r="AQ183" i="25"/>
  <c r="BB183" i="25" s="1"/>
  <c r="BM183" i="25"/>
  <c r="AU228" i="25"/>
  <c r="BF228" i="25" s="1"/>
  <c r="BQ228" i="25"/>
  <c r="AQ239" i="25"/>
  <c r="BB239" i="25" s="1"/>
  <c r="BM239" i="25"/>
  <c r="BR243" i="25"/>
  <c r="BR259" i="25"/>
  <c r="AQ287" i="25"/>
  <c r="BB287" i="25" s="1"/>
  <c r="BM287" i="25"/>
  <c r="BC5" i="25"/>
  <c r="BR7" i="25"/>
  <c r="BQ8" i="25"/>
  <c r="AU8" i="25"/>
  <c r="BF8" i="25" s="1"/>
  <c r="BM11" i="25"/>
  <c r="AQ11" i="25"/>
  <c r="BB11" i="25" s="1"/>
  <c r="BC13" i="25"/>
  <c r="BR15" i="25"/>
  <c r="CA15" i="25"/>
  <c r="G13" i="27" s="1"/>
  <c r="AU16" i="25"/>
  <c r="BF16" i="25" s="1"/>
  <c r="BQ16" i="25"/>
  <c r="AQ19" i="25"/>
  <c r="BB19" i="25" s="1"/>
  <c r="BM19" i="25"/>
  <c r="BC21" i="25"/>
  <c r="BR23" i="25"/>
  <c r="CA23" i="25"/>
  <c r="G21" i="27" s="1"/>
  <c r="BQ24" i="25"/>
  <c r="AU24" i="25"/>
  <c r="BF24" i="25" s="1"/>
  <c r="AQ27" i="25"/>
  <c r="BB27" i="25" s="1"/>
  <c r="BM27" i="25"/>
  <c r="BC29" i="25"/>
  <c r="BQ32" i="25"/>
  <c r="AU32" i="25"/>
  <c r="BF32" i="25" s="1"/>
  <c r="AQ35" i="25"/>
  <c r="BB35" i="25" s="1"/>
  <c r="BM35" i="25"/>
  <c r="BC37" i="25"/>
  <c r="BR39" i="25"/>
  <c r="AU40" i="25"/>
  <c r="BF40" i="25" s="1"/>
  <c r="BQ40" i="25"/>
  <c r="AQ43" i="25"/>
  <c r="BB43" i="25" s="1"/>
  <c r="BM43" i="25"/>
  <c r="BC45" i="25"/>
  <c r="BR47" i="25"/>
  <c r="CA47" i="25"/>
  <c r="G45" i="27" s="1"/>
  <c r="BQ48" i="25"/>
  <c r="AU48" i="25"/>
  <c r="BF48" i="25" s="1"/>
  <c r="AQ51" i="25"/>
  <c r="BB51" i="25" s="1"/>
  <c r="BM51" i="25"/>
  <c r="BC53" i="25"/>
  <c r="BR55" i="25"/>
  <c r="CA55" i="25"/>
  <c r="G53" i="27" s="1"/>
  <c r="AU56" i="25"/>
  <c r="BF56" i="25" s="1"/>
  <c r="BQ56" i="25"/>
  <c r="BM59" i="25"/>
  <c r="AQ59" i="25"/>
  <c r="BB59" i="25" s="1"/>
  <c r="BR63" i="25"/>
  <c r="CA63" i="25"/>
  <c r="G61" i="27" s="1"/>
  <c r="AU64" i="25"/>
  <c r="BF64" i="25" s="1"/>
  <c r="BQ64" i="25"/>
  <c r="AQ67" i="25"/>
  <c r="BB67" i="25" s="1"/>
  <c r="BM67" i="25"/>
  <c r="BR71" i="25"/>
  <c r="BQ72" i="25"/>
  <c r="AU72" i="25"/>
  <c r="BF72" i="25" s="1"/>
  <c r="AQ75" i="25"/>
  <c r="BB75" i="25" s="1"/>
  <c r="BM75" i="25"/>
  <c r="BR79" i="25"/>
  <c r="CA79" i="25"/>
  <c r="G77" i="27" s="1"/>
  <c r="AU80" i="25"/>
  <c r="BF80" i="25" s="1"/>
  <c r="BQ80" i="25"/>
  <c r="AQ83" i="25"/>
  <c r="BB83" i="25" s="1"/>
  <c r="BM83" i="25"/>
  <c r="BR87" i="25"/>
  <c r="AU88" i="25"/>
  <c r="BF88" i="25" s="1"/>
  <c r="BQ88" i="25"/>
  <c r="AQ91" i="25"/>
  <c r="BB91" i="25" s="1"/>
  <c r="BM91" i="25"/>
  <c r="BC93" i="25"/>
  <c r="AU96" i="25"/>
  <c r="BF96" i="25" s="1"/>
  <c r="BQ96" i="25"/>
  <c r="BM99" i="25"/>
  <c r="AQ99" i="25"/>
  <c r="BB99" i="25" s="1"/>
  <c r="BC101" i="25"/>
  <c r="BR103" i="25"/>
  <c r="AU104" i="25"/>
  <c r="BF104" i="25" s="1"/>
  <c r="BQ104" i="25"/>
  <c r="BM107" i="25"/>
  <c r="AQ107" i="25"/>
  <c r="BB107" i="25" s="1"/>
  <c r="BR111" i="25"/>
  <c r="CA111" i="25"/>
  <c r="G109" i="27" s="1"/>
  <c r="AU112" i="25"/>
  <c r="BF112" i="25" s="1"/>
  <c r="BQ112" i="25"/>
  <c r="AQ115" i="25"/>
  <c r="BB115" i="25" s="1"/>
  <c r="BM115" i="25"/>
  <c r="BC117" i="25"/>
  <c r="BR119" i="25"/>
  <c r="CA119" i="25"/>
  <c r="G117" i="27" s="1"/>
  <c r="BQ120" i="25"/>
  <c r="AU120" i="25"/>
  <c r="BF120" i="25" s="1"/>
  <c r="AQ123" i="25"/>
  <c r="BB123" i="25" s="1"/>
  <c r="BM123" i="25"/>
  <c r="BC125" i="25"/>
  <c r="BR127" i="25"/>
  <c r="CA127" i="25"/>
  <c r="G125" i="27" s="1"/>
  <c r="BQ128" i="25"/>
  <c r="AU128" i="25"/>
  <c r="BF128" i="25" s="1"/>
  <c r="AQ131" i="25"/>
  <c r="BB131" i="25" s="1"/>
  <c r="BM131" i="25"/>
  <c r="BC133" i="25"/>
  <c r="BR135" i="25"/>
  <c r="AU136" i="25"/>
  <c r="BF136" i="25" s="1"/>
  <c r="BQ136" i="25"/>
  <c r="AQ139" i="25"/>
  <c r="BB139" i="25" s="1"/>
  <c r="BM139" i="25"/>
  <c r="BC141" i="25"/>
  <c r="BR143" i="25"/>
  <c r="CA143" i="25"/>
  <c r="G141" i="27" s="1"/>
  <c r="BQ144" i="25"/>
  <c r="AU144" i="25"/>
  <c r="BF144" i="25" s="1"/>
  <c r="AQ147" i="25"/>
  <c r="BB147" i="25" s="1"/>
  <c r="BM147" i="25"/>
  <c r="BC149" i="25"/>
  <c r="BR151" i="25"/>
  <c r="CA151" i="25"/>
  <c r="G149" i="27" s="1"/>
  <c r="BQ152" i="25"/>
  <c r="AU152" i="25"/>
  <c r="BF152" i="25" s="1"/>
  <c r="AQ155" i="25"/>
  <c r="BB155" i="25" s="1"/>
  <c r="BM155" i="25"/>
  <c r="BC157" i="25"/>
  <c r="AU160" i="25"/>
  <c r="BF160" i="25" s="1"/>
  <c r="BQ160" i="25"/>
  <c r="BM163" i="25"/>
  <c r="AQ163" i="25"/>
  <c r="BB163" i="25" s="1"/>
  <c r="BC165" i="25"/>
  <c r="BR167" i="25"/>
  <c r="BQ168" i="25"/>
  <c r="AU168" i="25"/>
  <c r="BF168" i="25" s="1"/>
  <c r="AQ171" i="25"/>
  <c r="BB171" i="25" s="1"/>
  <c r="BM171" i="25"/>
  <c r="BC173" i="25"/>
  <c r="BR175" i="25"/>
  <c r="AU176" i="25"/>
  <c r="BF176" i="25" s="1"/>
  <c r="BQ176" i="25"/>
  <c r="BM179" i="25"/>
  <c r="AQ179" i="25"/>
  <c r="BB179" i="25" s="1"/>
  <c r="BC181" i="25"/>
  <c r="BR183" i="25"/>
  <c r="CA183" i="25"/>
  <c r="G181" i="27" s="1"/>
  <c r="AU184" i="25"/>
  <c r="BF184" i="25" s="1"/>
  <c r="BQ184" i="25"/>
  <c r="AQ187" i="25"/>
  <c r="BB187" i="25" s="1"/>
  <c r="BM187" i="25"/>
  <c r="BC189" i="25"/>
  <c r="BR191" i="25"/>
  <c r="AU192" i="25"/>
  <c r="BF192" i="25" s="1"/>
  <c r="BQ192" i="25"/>
  <c r="AQ195" i="25"/>
  <c r="BB195" i="25" s="1"/>
  <c r="BM195" i="25"/>
  <c r="BC197" i="25"/>
  <c r="BR199" i="25"/>
  <c r="CA199" i="25"/>
  <c r="G197" i="27" s="1"/>
  <c r="AU200" i="25"/>
  <c r="BF200" i="25" s="1"/>
  <c r="BQ200" i="25"/>
  <c r="AQ203" i="25"/>
  <c r="BB203" i="25" s="1"/>
  <c r="BM203" i="25"/>
  <c r="BR207" i="25"/>
  <c r="BQ208" i="25"/>
  <c r="AU208" i="25"/>
  <c r="BF208" i="25" s="1"/>
  <c r="AQ211" i="25"/>
  <c r="BB211" i="25" s="1"/>
  <c r="BM211" i="25"/>
  <c r="BR215" i="25"/>
  <c r="CA215" i="25"/>
  <c r="G213" i="27" s="1"/>
  <c r="AU216" i="25"/>
  <c r="BF216" i="25" s="1"/>
  <c r="BQ216" i="25"/>
  <c r="AQ219" i="25"/>
  <c r="BB219" i="25" s="1"/>
  <c r="BM219" i="25"/>
  <c r="AU224" i="25"/>
  <c r="BF224" i="25" s="1"/>
  <c r="BQ224" i="25"/>
  <c r="BM227" i="25"/>
  <c r="AQ227" i="25"/>
  <c r="BB227" i="25" s="1"/>
  <c r="BC229" i="25"/>
  <c r="BR231" i="25"/>
  <c r="BQ232" i="25"/>
  <c r="AU232" i="25"/>
  <c r="BF232" i="25" s="1"/>
  <c r="AQ235" i="25"/>
  <c r="BB235" i="25" s="1"/>
  <c r="BM235" i="25"/>
  <c r="BC237" i="25"/>
  <c r="BR239" i="25"/>
  <c r="CA239" i="25"/>
  <c r="G237" i="27" s="1"/>
  <c r="BQ240" i="25"/>
  <c r="AU240" i="25"/>
  <c r="BF240" i="25" s="1"/>
  <c r="BM243" i="25"/>
  <c r="AQ243" i="25"/>
  <c r="BB243" i="25" s="1"/>
  <c r="BC245" i="25"/>
  <c r="BR247" i="25"/>
  <c r="CA247" i="25"/>
  <c r="G245" i="27" s="1"/>
  <c r="AU248" i="25"/>
  <c r="BF248" i="25" s="1"/>
  <c r="BQ248" i="25"/>
  <c r="AQ251" i="25"/>
  <c r="BB251" i="25" s="1"/>
  <c r="BM251" i="25"/>
  <c r="BC253" i="25"/>
  <c r="BR255" i="25"/>
  <c r="CA255" i="25"/>
  <c r="G253" i="27" s="1"/>
  <c r="BQ256" i="25"/>
  <c r="AU256" i="25"/>
  <c r="BF256" i="25" s="1"/>
  <c r="AQ259" i="25"/>
  <c r="BB259" i="25" s="1"/>
  <c r="BM259" i="25"/>
  <c r="BC261" i="25"/>
  <c r="BR263" i="25"/>
  <c r="AU264" i="25"/>
  <c r="BF264" i="25" s="1"/>
  <c r="BQ264" i="25"/>
  <c r="AQ267" i="25"/>
  <c r="BB267" i="25" s="1"/>
  <c r="BM267" i="25"/>
  <c r="BC269" i="25"/>
  <c r="BR271" i="25"/>
  <c r="CA271" i="25"/>
  <c r="G269" i="27" s="1"/>
  <c r="AU272" i="25"/>
  <c r="BF272" i="25" s="1"/>
  <c r="BQ272" i="25"/>
  <c r="AQ275" i="25"/>
  <c r="BB275" i="25" s="1"/>
  <c r="BM275" i="25"/>
  <c r="BC277" i="25"/>
  <c r="BR279" i="25"/>
  <c r="AU280" i="25"/>
  <c r="BF280" i="25" s="1"/>
  <c r="BQ280" i="25"/>
  <c r="AQ283" i="25"/>
  <c r="BB283" i="25" s="1"/>
  <c r="BM283" i="25"/>
  <c r="BC285" i="25"/>
  <c r="BR287" i="25"/>
  <c r="CA287" i="25"/>
  <c r="G285" i="27" s="1"/>
  <c r="BQ288" i="25"/>
  <c r="AU288" i="25"/>
  <c r="BF288" i="25" s="1"/>
  <c r="AQ291" i="25"/>
  <c r="BB291" i="25" s="1"/>
  <c r="BM291" i="25"/>
  <c r="BC293" i="25"/>
  <c r="AU296" i="25"/>
  <c r="BF296" i="25" s="1"/>
  <c r="BQ296" i="25"/>
  <c r="AQ299" i="25"/>
  <c r="BB299" i="25" s="1"/>
  <c r="BM299" i="25"/>
  <c r="BC301" i="25"/>
  <c r="BR303" i="25"/>
  <c r="CA303" i="25"/>
  <c r="G301" i="27" s="1"/>
  <c r="AU304" i="25"/>
  <c r="BF304" i="25" s="1"/>
  <c r="BQ304" i="25"/>
  <c r="AQ307" i="25"/>
  <c r="BB307" i="25" s="1"/>
  <c r="BM307" i="25"/>
  <c r="BR311" i="25"/>
  <c r="AU312" i="25"/>
  <c r="BF312" i="25" s="1"/>
  <c r="BQ312" i="25"/>
  <c r="AQ315" i="25"/>
  <c r="BB315" i="25" s="1"/>
  <c r="BM315" i="25"/>
  <c r="BC317" i="25"/>
  <c r="BR319" i="25"/>
  <c r="CA319" i="25"/>
  <c r="G317" i="27" s="1"/>
  <c r="AU320" i="25"/>
  <c r="BF320" i="25" s="1"/>
  <c r="BQ320" i="25"/>
  <c r="AQ323" i="25"/>
  <c r="BB323" i="25" s="1"/>
  <c r="BM323" i="25"/>
  <c r="BR327" i="25"/>
  <c r="AU328" i="25"/>
  <c r="BF328" i="25" s="1"/>
  <c r="BQ328" i="25"/>
  <c r="AQ331" i="25"/>
  <c r="BB331" i="25" s="1"/>
  <c r="BM331" i="25"/>
  <c r="BC333" i="25"/>
  <c r="BR335" i="25"/>
  <c r="CA335" i="25"/>
  <c r="G333" i="27" s="1"/>
  <c r="AU336" i="25"/>
  <c r="BF336" i="25" s="1"/>
  <c r="BQ336" i="25"/>
  <c r="AQ339" i="25"/>
  <c r="BB339" i="25" s="1"/>
  <c r="BM339" i="25"/>
  <c r="BC341" i="25"/>
  <c r="BR343" i="25"/>
  <c r="AU344" i="25"/>
  <c r="BF344" i="25" s="1"/>
  <c r="BQ344" i="25"/>
  <c r="AQ347" i="25"/>
  <c r="BB347" i="25" s="1"/>
  <c r="BM347" i="25"/>
  <c r="BC349" i="25"/>
  <c r="BR351" i="25"/>
  <c r="CA351" i="25"/>
  <c r="G349" i="27" s="1"/>
  <c r="AU352" i="25"/>
  <c r="BF352" i="25" s="1"/>
  <c r="BQ352" i="25"/>
  <c r="BE166" i="25"/>
  <c r="CA95" i="25"/>
  <c r="G93" i="27" s="1"/>
  <c r="BR11" i="25"/>
  <c r="AU28" i="25"/>
  <c r="BF28" i="25" s="1"/>
  <c r="BQ28" i="25"/>
  <c r="AU44" i="25"/>
  <c r="BF44" i="25" s="1"/>
  <c r="BQ44" i="25"/>
  <c r="BR67" i="25"/>
  <c r="AU76" i="25"/>
  <c r="BF76" i="25" s="1"/>
  <c r="BQ76" i="25"/>
  <c r="AQ79" i="25"/>
  <c r="BB79" i="25" s="1"/>
  <c r="BM79" i="25"/>
  <c r="AQ87" i="25"/>
  <c r="BB87" i="25" s="1"/>
  <c r="BM87" i="25"/>
  <c r="AQ95" i="25"/>
  <c r="BB95" i="25" s="1"/>
  <c r="BM95" i="25"/>
  <c r="AU100" i="25"/>
  <c r="BF100" i="25" s="1"/>
  <c r="BQ100" i="25"/>
  <c r="AU148" i="25"/>
  <c r="BF148" i="25" s="1"/>
  <c r="BQ148" i="25"/>
  <c r="AU180" i="25"/>
  <c r="BF180" i="25" s="1"/>
  <c r="BQ180" i="25"/>
  <c r="AU220" i="25"/>
  <c r="BF220" i="25" s="1"/>
  <c r="BQ220" i="25"/>
  <c r="AQ263" i="25"/>
  <c r="BB263" i="25" s="1"/>
  <c r="BM263" i="25"/>
  <c r="BQ276" i="25"/>
  <c r="AU276" i="25"/>
  <c r="BF276" i="25" s="1"/>
  <c r="BQ5" i="25"/>
  <c r="AU5" i="25"/>
  <c r="BF5" i="25" s="1"/>
  <c r="BM8" i="25"/>
  <c r="AQ8" i="25"/>
  <c r="BB8" i="25" s="1"/>
  <c r="BC10" i="25"/>
  <c r="BR12" i="25"/>
  <c r="AU13" i="25"/>
  <c r="BF13" i="25" s="1"/>
  <c r="BQ13" i="25"/>
  <c r="AQ16" i="25"/>
  <c r="BB16" i="25" s="1"/>
  <c r="BM16" i="25"/>
  <c r="BC18" i="25"/>
  <c r="BR20" i="25"/>
  <c r="AU21" i="25"/>
  <c r="BF21" i="25" s="1"/>
  <c r="BQ21" i="25"/>
  <c r="AQ24" i="25"/>
  <c r="BB24" i="25" s="1"/>
  <c r="BM24" i="25"/>
  <c r="BC26" i="25"/>
  <c r="BR28" i="25"/>
  <c r="AU29" i="25"/>
  <c r="BF29" i="25" s="1"/>
  <c r="BQ29" i="25"/>
  <c r="BM32" i="25"/>
  <c r="AQ32" i="25"/>
  <c r="BB32" i="25" s="1"/>
  <c r="BR36" i="25"/>
  <c r="AU37" i="25"/>
  <c r="BF37" i="25" s="1"/>
  <c r="BQ37" i="25"/>
  <c r="AQ40" i="25"/>
  <c r="BB40" i="25" s="1"/>
  <c r="BM40" i="25"/>
  <c r="BR44" i="25"/>
  <c r="AU45" i="25"/>
  <c r="BF45" i="25" s="1"/>
  <c r="BQ45" i="25"/>
  <c r="BM48" i="25"/>
  <c r="AQ48" i="25"/>
  <c r="BB48" i="25" s="1"/>
  <c r="AU53" i="25"/>
  <c r="BF53" i="25" s="1"/>
  <c r="BQ53" i="25"/>
  <c r="AQ56" i="25"/>
  <c r="BB56" i="25" s="1"/>
  <c r="BM56" i="25"/>
  <c r="BC58" i="25"/>
  <c r="BR60" i="25"/>
  <c r="AU61" i="25"/>
  <c r="BF61" i="25" s="1"/>
  <c r="BQ61" i="25"/>
  <c r="AQ64" i="25"/>
  <c r="BB64" i="25" s="1"/>
  <c r="BM64" i="25"/>
  <c r="BC66" i="25"/>
  <c r="BR68" i="25"/>
  <c r="AU69" i="25"/>
  <c r="BF69" i="25" s="1"/>
  <c r="BQ69" i="25"/>
  <c r="AQ72" i="25"/>
  <c r="BB72" i="25" s="1"/>
  <c r="BM72" i="25"/>
  <c r="BC74" i="25"/>
  <c r="BR76" i="25"/>
  <c r="AU77" i="25"/>
  <c r="BF77" i="25" s="1"/>
  <c r="BQ77" i="25"/>
  <c r="AQ80" i="25"/>
  <c r="BB80" i="25" s="1"/>
  <c r="BM80" i="25"/>
  <c r="BC82" i="25"/>
  <c r="BR84" i="25"/>
  <c r="AU85" i="25"/>
  <c r="BF85" i="25" s="1"/>
  <c r="BQ85" i="25"/>
  <c r="AQ88" i="25"/>
  <c r="BB88" i="25" s="1"/>
  <c r="BM88" i="25"/>
  <c r="BC90" i="25"/>
  <c r="BR92" i="25"/>
  <c r="BQ93" i="25"/>
  <c r="AU93" i="25"/>
  <c r="BF93" i="25" s="1"/>
  <c r="AQ96" i="25"/>
  <c r="BB96" i="25" s="1"/>
  <c r="BM96" i="25"/>
  <c r="BR100" i="25"/>
  <c r="AU101" i="25"/>
  <c r="BF101" i="25" s="1"/>
  <c r="BQ101" i="25"/>
  <c r="AQ104" i="25"/>
  <c r="BB104" i="25" s="1"/>
  <c r="BM104" i="25"/>
  <c r="BC106" i="25"/>
  <c r="BR108" i="25"/>
  <c r="BQ109" i="25"/>
  <c r="AU109" i="25"/>
  <c r="BF109" i="25" s="1"/>
  <c r="AQ112" i="25"/>
  <c r="BB112" i="25" s="1"/>
  <c r="BM112" i="25"/>
  <c r="BC114" i="25"/>
  <c r="AU117" i="25"/>
  <c r="BF117" i="25" s="1"/>
  <c r="BQ117" i="25"/>
  <c r="AQ120" i="25"/>
  <c r="BB120" i="25" s="1"/>
  <c r="BM120" i="25"/>
  <c r="BC122" i="25"/>
  <c r="BR124" i="25"/>
  <c r="AU125" i="25"/>
  <c r="BF125" i="25" s="1"/>
  <c r="BQ125" i="25"/>
  <c r="AQ128" i="25"/>
  <c r="BB128" i="25" s="1"/>
  <c r="BM128" i="25"/>
  <c r="BC130" i="25"/>
  <c r="BR132" i="25"/>
  <c r="AU133" i="25"/>
  <c r="BF133" i="25" s="1"/>
  <c r="BQ133" i="25"/>
  <c r="AQ136" i="25"/>
  <c r="BB136" i="25" s="1"/>
  <c r="BM136" i="25"/>
  <c r="BC138" i="25"/>
  <c r="BR140" i="25"/>
  <c r="AU141" i="25"/>
  <c r="BF141" i="25" s="1"/>
  <c r="BQ141" i="25"/>
  <c r="BM144" i="25"/>
  <c r="AQ144" i="25"/>
  <c r="BB144" i="25" s="1"/>
  <c r="BC146" i="25"/>
  <c r="BR148" i="25"/>
  <c r="AU149" i="25"/>
  <c r="BF149" i="25" s="1"/>
  <c r="BQ149" i="25"/>
  <c r="AQ152" i="25"/>
  <c r="BB152" i="25" s="1"/>
  <c r="BM152" i="25"/>
  <c r="BC154" i="25"/>
  <c r="BR156" i="25"/>
  <c r="AU157" i="25"/>
  <c r="BF157" i="25" s="1"/>
  <c r="BQ157" i="25"/>
  <c r="BM160" i="25"/>
  <c r="AQ160" i="25"/>
  <c r="BB160" i="25" s="1"/>
  <c r="BC162" i="25"/>
  <c r="BR164" i="25"/>
  <c r="AU165" i="25"/>
  <c r="BF165" i="25" s="1"/>
  <c r="BQ165" i="25"/>
  <c r="AQ168" i="25"/>
  <c r="BB168" i="25" s="1"/>
  <c r="BM168" i="25"/>
  <c r="BC170" i="25"/>
  <c r="BR172" i="25"/>
  <c r="AU173" i="25"/>
  <c r="BF173" i="25" s="1"/>
  <c r="BQ173" i="25"/>
  <c r="BM176" i="25"/>
  <c r="AQ176" i="25"/>
  <c r="BB176" i="25" s="1"/>
  <c r="BC178" i="25"/>
  <c r="BR180" i="25"/>
  <c r="BQ181" i="25"/>
  <c r="AU181" i="25"/>
  <c r="BF181" i="25" s="1"/>
  <c r="AQ184" i="25"/>
  <c r="BB184" i="25" s="1"/>
  <c r="BM184" i="25"/>
  <c r="BC186" i="25"/>
  <c r="BR188" i="25"/>
  <c r="BQ189" i="25"/>
  <c r="AU189" i="25"/>
  <c r="BF189" i="25" s="1"/>
  <c r="AQ192" i="25"/>
  <c r="BB192" i="25" s="1"/>
  <c r="BM192" i="25"/>
  <c r="BR196" i="25"/>
  <c r="AU197" i="25"/>
  <c r="BF197" i="25" s="1"/>
  <c r="BQ197" i="25"/>
  <c r="AQ200" i="25"/>
  <c r="BB200" i="25" s="1"/>
  <c r="BM200" i="25"/>
  <c r="BC202" i="25"/>
  <c r="BR204" i="25"/>
  <c r="AU205" i="25"/>
  <c r="BF205" i="25" s="1"/>
  <c r="BQ205" i="25"/>
  <c r="BM208" i="25"/>
  <c r="AQ208" i="25"/>
  <c r="BB208" i="25" s="1"/>
  <c r="BC210" i="25"/>
  <c r="BR212" i="25"/>
  <c r="AU213" i="25"/>
  <c r="BF213" i="25" s="1"/>
  <c r="BQ213" i="25"/>
  <c r="AQ216" i="25"/>
  <c r="BB216" i="25" s="1"/>
  <c r="BM216" i="25"/>
  <c r="BC218" i="25"/>
  <c r="BR220" i="25"/>
  <c r="BQ221" i="25"/>
  <c r="AU221" i="25"/>
  <c r="BF221" i="25" s="1"/>
  <c r="BM224" i="25"/>
  <c r="AQ224" i="25"/>
  <c r="BB224" i="25" s="1"/>
  <c r="BR228" i="25"/>
  <c r="AU229" i="25"/>
  <c r="BF229" i="25" s="1"/>
  <c r="BQ229" i="25"/>
  <c r="BM232" i="25"/>
  <c r="AQ232" i="25"/>
  <c r="BB232" i="25" s="1"/>
  <c r="BR236" i="25"/>
  <c r="BQ237" i="25"/>
  <c r="AU237" i="25"/>
  <c r="BF237" i="25" s="1"/>
  <c r="AQ240" i="25"/>
  <c r="BB240" i="25" s="1"/>
  <c r="BM240" i="25"/>
  <c r="BC242" i="25"/>
  <c r="BR244" i="25"/>
  <c r="BQ245" i="25"/>
  <c r="AU245" i="25"/>
  <c r="BF245" i="25" s="1"/>
  <c r="AQ248" i="25"/>
  <c r="BB248" i="25" s="1"/>
  <c r="BM248" i="25"/>
  <c r="BR252" i="25"/>
  <c r="AU253" i="25"/>
  <c r="BF253" i="25" s="1"/>
  <c r="BQ253" i="25"/>
  <c r="BM256" i="25"/>
  <c r="AQ256" i="25"/>
  <c r="BB256" i="25" s="1"/>
  <c r="BC258" i="25"/>
  <c r="BR260" i="25"/>
  <c r="BQ261" i="25"/>
  <c r="AU261" i="25"/>
  <c r="BF261" i="25" s="1"/>
  <c r="AQ264" i="25"/>
  <c r="BB264" i="25" s="1"/>
  <c r="BM264" i="25"/>
  <c r="BR268" i="25"/>
  <c r="BQ269" i="25"/>
  <c r="AU269" i="25"/>
  <c r="BF269" i="25" s="1"/>
  <c r="AQ272" i="25"/>
  <c r="BB272" i="25" s="1"/>
  <c r="BM272" i="25"/>
  <c r="BC274" i="25"/>
  <c r="BR276" i="25"/>
  <c r="AU277" i="25"/>
  <c r="BF277" i="25" s="1"/>
  <c r="BQ277" i="25"/>
  <c r="AQ280" i="25"/>
  <c r="BB280" i="25" s="1"/>
  <c r="BM280" i="25"/>
  <c r="BC282" i="25"/>
  <c r="BR284" i="25"/>
  <c r="AU285" i="25"/>
  <c r="BF285" i="25" s="1"/>
  <c r="BQ285" i="25"/>
  <c r="AQ288" i="25"/>
  <c r="BB288" i="25" s="1"/>
  <c r="BM288" i="25"/>
  <c r="BR292" i="25"/>
  <c r="AU293" i="25"/>
  <c r="BF293" i="25" s="1"/>
  <c r="BQ293" i="25"/>
  <c r="AQ296" i="25"/>
  <c r="BB296" i="25" s="1"/>
  <c r="BM296" i="25"/>
  <c r="BC298" i="25"/>
  <c r="BR300" i="25"/>
  <c r="AU301" i="25"/>
  <c r="BF301" i="25" s="1"/>
  <c r="BQ301" i="25"/>
  <c r="AQ304" i="25"/>
  <c r="BB304" i="25" s="1"/>
  <c r="BM304" i="25"/>
  <c r="BC306" i="25"/>
  <c r="BR308" i="25"/>
  <c r="AU309" i="25"/>
  <c r="BF309" i="25" s="1"/>
  <c r="BQ309" i="25"/>
  <c r="AQ312" i="25"/>
  <c r="BB312" i="25" s="1"/>
  <c r="BM312" i="25"/>
  <c r="BC314" i="25"/>
  <c r="BR316" i="25"/>
  <c r="AU317" i="25"/>
  <c r="BF317" i="25" s="1"/>
  <c r="BQ317" i="25"/>
  <c r="AQ320" i="25"/>
  <c r="BB320" i="25" s="1"/>
  <c r="BM320" i="25"/>
  <c r="AU325" i="25"/>
  <c r="BF325" i="25" s="1"/>
  <c r="BQ325" i="25"/>
  <c r="AQ328" i="25"/>
  <c r="BB328" i="25" s="1"/>
  <c r="BM328" i="25"/>
  <c r="BR332" i="25"/>
  <c r="AU333" i="25"/>
  <c r="BF333" i="25" s="1"/>
  <c r="BQ333" i="25"/>
  <c r="BM336" i="25"/>
  <c r="AQ336" i="25"/>
  <c r="BB336" i="25" s="1"/>
  <c r="BR340" i="25"/>
  <c r="AU341" i="25"/>
  <c r="BF341" i="25" s="1"/>
  <c r="BQ341" i="25"/>
  <c r="AQ344" i="25"/>
  <c r="BB344" i="25" s="1"/>
  <c r="BM344" i="25"/>
  <c r="BR348" i="25"/>
  <c r="BQ349" i="25"/>
  <c r="AU349" i="25"/>
  <c r="BF349" i="25" s="1"/>
  <c r="BM352" i="25"/>
  <c r="AQ352" i="25"/>
  <c r="BB352" i="25" s="1"/>
  <c r="BC354" i="25"/>
  <c r="CA159" i="25"/>
  <c r="G157" i="27" s="1"/>
  <c r="BR43" i="25"/>
  <c r="AU92" i="25"/>
  <c r="BF92" i="25" s="1"/>
  <c r="BQ92" i="25"/>
  <c r="BR131" i="25"/>
  <c r="AQ151" i="25"/>
  <c r="BB151" i="25" s="1"/>
  <c r="BM151" i="25"/>
  <c r="AQ159" i="25"/>
  <c r="BB159" i="25" s="1"/>
  <c r="BM159" i="25"/>
  <c r="AU172" i="25"/>
  <c r="BF172" i="25" s="1"/>
  <c r="BQ172" i="25"/>
  <c r="BM175" i="25"/>
  <c r="AQ175" i="25"/>
  <c r="BB175" i="25" s="1"/>
  <c r="BM199" i="25"/>
  <c r="AQ199" i="25"/>
  <c r="BB199" i="25" s="1"/>
  <c r="AU204" i="25"/>
  <c r="BF204" i="25" s="1"/>
  <c r="BQ204" i="25"/>
  <c r="BM207" i="25"/>
  <c r="AQ207" i="25"/>
  <c r="BB207" i="25" s="1"/>
  <c r="AU244" i="25"/>
  <c r="BF244" i="25" s="1"/>
  <c r="BQ244" i="25"/>
  <c r="AQ247" i="25"/>
  <c r="BB247" i="25" s="1"/>
  <c r="BM247" i="25"/>
  <c r="AU260" i="25"/>
  <c r="BF260" i="25" s="1"/>
  <c r="BQ260" i="25"/>
  <c r="AQ279" i="25"/>
  <c r="BB279" i="25" s="1"/>
  <c r="BM279" i="25"/>
  <c r="BC7" i="25"/>
  <c r="BR9" i="25"/>
  <c r="AU10" i="25"/>
  <c r="BF10" i="25" s="1"/>
  <c r="BQ10" i="25"/>
  <c r="AQ13" i="25"/>
  <c r="BB13" i="25" s="1"/>
  <c r="BM13" i="25"/>
  <c r="BR17" i="25"/>
  <c r="AU18" i="25"/>
  <c r="BF18" i="25" s="1"/>
  <c r="BQ18" i="25"/>
  <c r="AQ21" i="25"/>
  <c r="BB21" i="25" s="1"/>
  <c r="BM21" i="25"/>
  <c r="BC23" i="25"/>
  <c r="BR25" i="25"/>
  <c r="AU26" i="25"/>
  <c r="BF26" i="25" s="1"/>
  <c r="BQ26" i="25"/>
  <c r="AQ29" i="25"/>
  <c r="BB29" i="25" s="1"/>
  <c r="BM29" i="25"/>
  <c r="BC31" i="25"/>
  <c r="BR33" i="25"/>
  <c r="AU34" i="25"/>
  <c r="BF34" i="25" s="1"/>
  <c r="BQ34" i="25"/>
  <c r="AQ37" i="25"/>
  <c r="BB37" i="25" s="1"/>
  <c r="BM37" i="25"/>
  <c r="BC39" i="25"/>
  <c r="AU42" i="25"/>
  <c r="BF42" i="25" s="1"/>
  <c r="BQ42" i="25"/>
  <c r="AQ45" i="25"/>
  <c r="BB45" i="25" s="1"/>
  <c r="BM45" i="25"/>
  <c r="BC47" i="25"/>
  <c r="BR49" i="25"/>
  <c r="BQ50" i="25"/>
  <c r="AU50" i="25"/>
  <c r="BF50" i="25" s="1"/>
  <c r="BM53" i="25"/>
  <c r="AQ53" i="25"/>
  <c r="BB53" i="25" s="1"/>
  <c r="BR57" i="25"/>
  <c r="AU58" i="25"/>
  <c r="BF58" i="25" s="1"/>
  <c r="BQ58" i="25"/>
  <c r="AQ61" i="25"/>
  <c r="BB61" i="25" s="1"/>
  <c r="BM61" i="25"/>
  <c r="BR65" i="25"/>
  <c r="AU66" i="25"/>
  <c r="BF66" i="25" s="1"/>
  <c r="BQ66" i="25"/>
  <c r="AQ69" i="25"/>
  <c r="BB69" i="25" s="1"/>
  <c r="BM69" i="25"/>
  <c r="BR73" i="25"/>
  <c r="AU74" i="25"/>
  <c r="BF74" i="25" s="1"/>
  <c r="BQ74" i="25"/>
  <c r="AQ77" i="25"/>
  <c r="BB77" i="25" s="1"/>
  <c r="BM77" i="25"/>
  <c r="BR81" i="25"/>
  <c r="BQ82" i="25"/>
  <c r="AU82" i="25"/>
  <c r="BF82" i="25" s="1"/>
  <c r="BM85" i="25"/>
  <c r="AQ85" i="25"/>
  <c r="BB85" i="25" s="1"/>
  <c r="BR89" i="25"/>
  <c r="AU90" i="25"/>
  <c r="BF90" i="25" s="1"/>
  <c r="BQ90" i="25"/>
  <c r="AQ93" i="25"/>
  <c r="BB93" i="25" s="1"/>
  <c r="BM93" i="25"/>
  <c r="BR97" i="25"/>
  <c r="AU98" i="25"/>
  <c r="BF98" i="25" s="1"/>
  <c r="BQ98" i="25"/>
  <c r="AQ101" i="25"/>
  <c r="BB101" i="25" s="1"/>
  <c r="BM101" i="25"/>
  <c r="BR105" i="25"/>
  <c r="AU106" i="25"/>
  <c r="BF106" i="25" s="1"/>
  <c r="BQ106" i="25"/>
  <c r="AQ109" i="25"/>
  <c r="BB109" i="25" s="1"/>
  <c r="BM109" i="25"/>
  <c r="BR113" i="25"/>
  <c r="AU114" i="25"/>
  <c r="BF114" i="25" s="1"/>
  <c r="BQ114" i="25"/>
  <c r="BM117" i="25"/>
  <c r="AQ117" i="25"/>
  <c r="BB117" i="25" s="1"/>
  <c r="BR121" i="25"/>
  <c r="AU122" i="25"/>
  <c r="BF122" i="25" s="1"/>
  <c r="BQ122" i="25"/>
  <c r="AQ125" i="25"/>
  <c r="BB125" i="25" s="1"/>
  <c r="BM125" i="25"/>
  <c r="BR129" i="25"/>
  <c r="AU130" i="25"/>
  <c r="BF130" i="25" s="1"/>
  <c r="BQ130" i="25"/>
  <c r="AQ133" i="25"/>
  <c r="BB133" i="25" s="1"/>
  <c r="BM133" i="25"/>
  <c r="BR137" i="25"/>
  <c r="AU138" i="25"/>
  <c r="BF138" i="25" s="1"/>
  <c r="BQ138" i="25"/>
  <c r="BM141" i="25"/>
  <c r="AQ141" i="25"/>
  <c r="BB141" i="25" s="1"/>
  <c r="BR145" i="25"/>
  <c r="AU146" i="25"/>
  <c r="BF146" i="25" s="1"/>
  <c r="BQ146" i="25"/>
  <c r="BM149" i="25"/>
  <c r="AQ149" i="25"/>
  <c r="BB149" i="25" s="1"/>
  <c r="BR153" i="25"/>
  <c r="BQ154" i="25"/>
  <c r="AU154" i="25"/>
  <c r="BF154" i="25" s="1"/>
  <c r="AQ157" i="25"/>
  <c r="BB157" i="25" s="1"/>
  <c r="BM157" i="25"/>
  <c r="BR161" i="25"/>
  <c r="BQ162" i="25"/>
  <c r="AU162" i="25"/>
  <c r="BF162" i="25" s="1"/>
  <c r="AQ165" i="25"/>
  <c r="BB165" i="25" s="1"/>
  <c r="BM165" i="25"/>
  <c r="BR169" i="25"/>
  <c r="AU170" i="25"/>
  <c r="BF170" i="25" s="1"/>
  <c r="BQ170" i="25"/>
  <c r="BM173" i="25"/>
  <c r="AQ173" i="25"/>
  <c r="BB173" i="25" s="1"/>
  <c r="BR177" i="25"/>
  <c r="BQ178" i="25"/>
  <c r="AU178" i="25"/>
  <c r="BF178" i="25" s="1"/>
  <c r="AQ181" i="25"/>
  <c r="BB181" i="25" s="1"/>
  <c r="BM181" i="25"/>
  <c r="BR185" i="25"/>
  <c r="BQ186" i="25"/>
  <c r="AU186" i="25"/>
  <c r="BF186" i="25" s="1"/>
  <c r="AQ189" i="25"/>
  <c r="BB189" i="25" s="1"/>
  <c r="BM189" i="25"/>
  <c r="BR193" i="25"/>
  <c r="AU194" i="25"/>
  <c r="BF194" i="25" s="1"/>
  <c r="BQ194" i="25"/>
  <c r="AQ197" i="25"/>
  <c r="BB197" i="25" s="1"/>
  <c r="BM197" i="25"/>
  <c r="BR201" i="25"/>
  <c r="AU202" i="25"/>
  <c r="BF202" i="25" s="1"/>
  <c r="BQ202" i="25"/>
  <c r="AQ205" i="25"/>
  <c r="BB205" i="25" s="1"/>
  <c r="BM205" i="25"/>
  <c r="BR209" i="25"/>
  <c r="AU210" i="25"/>
  <c r="BF210" i="25" s="1"/>
  <c r="BQ210" i="25"/>
  <c r="AQ213" i="25"/>
  <c r="BB213" i="25" s="1"/>
  <c r="BM213" i="25"/>
  <c r="BC215" i="25"/>
  <c r="BR217" i="25"/>
  <c r="AU218" i="25"/>
  <c r="BF218" i="25" s="1"/>
  <c r="BQ218" i="25"/>
  <c r="AQ221" i="25"/>
  <c r="BB221" i="25" s="1"/>
  <c r="BM221" i="25"/>
  <c r="BC223" i="25"/>
  <c r="BR225" i="25"/>
  <c r="BQ226" i="25"/>
  <c r="AU226" i="25"/>
  <c r="BF226" i="25" s="1"/>
  <c r="AQ229" i="25"/>
  <c r="BB229" i="25" s="1"/>
  <c r="BM229" i="25"/>
  <c r="BC231" i="25"/>
  <c r="BR233" i="25"/>
  <c r="AU234" i="25"/>
  <c r="BF234" i="25" s="1"/>
  <c r="BQ234" i="25"/>
  <c r="AQ237" i="25"/>
  <c r="BB237" i="25" s="1"/>
  <c r="BM237" i="25"/>
  <c r="BC239" i="25"/>
  <c r="BR241" i="25"/>
  <c r="BQ242" i="25"/>
  <c r="AU242" i="25"/>
  <c r="BF242" i="25" s="1"/>
  <c r="AQ245" i="25"/>
  <c r="BB245" i="25" s="1"/>
  <c r="BM245" i="25"/>
  <c r="BC247" i="25"/>
  <c r="BR249" i="25"/>
  <c r="BQ250" i="25"/>
  <c r="AU250" i="25"/>
  <c r="BF250" i="25" s="1"/>
  <c r="AQ253" i="25"/>
  <c r="BB253" i="25" s="1"/>
  <c r="BM253" i="25"/>
  <c r="BR257" i="25"/>
  <c r="BQ258" i="25"/>
  <c r="AU258" i="25"/>
  <c r="BF258" i="25" s="1"/>
  <c r="AQ261" i="25"/>
  <c r="BB261" i="25" s="1"/>
  <c r="BM261" i="25"/>
  <c r="BR265" i="25"/>
  <c r="AU266" i="25"/>
  <c r="BF266" i="25" s="1"/>
  <c r="BQ266" i="25"/>
  <c r="AQ269" i="25"/>
  <c r="BB269" i="25" s="1"/>
  <c r="BM269" i="25"/>
  <c r="BR273" i="25"/>
  <c r="BQ274" i="25"/>
  <c r="AU274" i="25"/>
  <c r="BF274" i="25" s="1"/>
  <c r="BM277" i="25"/>
  <c r="AQ277" i="25"/>
  <c r="BB277" i="25" s="1"/>
  <c r="BC279" i="25"/>
  <c r="BR281" i="25"/>
  <c r="BQ282" i="25"/>
  <c r="AU282" i="25"/>
  <c r="BF282" i="25" s="1"/>
  <c r="BM285" i="25"/>
  <c r="AQ285" i="25"/>
  <c r="BB285" i="25" s="1"/>
  <c r="BC287" i="25"/>
  <c r="BR289" i="25"/>
  <c r="AU290" i="25"/>
  <c r="BF290" i="25" s="1"/>
  <c r="BQ290" i="25"/>
  <c r="AQ293" i="25"/>
  <c r="BB293" i="25" s="1"/>
  <c r="BM293" i="25"/>
  <c r="BC295" i="25"/>
  <c r="BR297" i="25"/>
  <c r="AU298" i="25"/>
  <c r="BF298" i="25" s="1"/>
  <c r="BQ298" i="25"/>
  <c r="AQ301" i="25"/>
  <c r="BB301" i="25" s="1"/>
  <c r="BM301" i="25"/>
  <c r="BR305" i="25"/>
  <c r="AU306" i="25"/>
  <c r="BF306" i="25" s="1"/>
  <c r="BQ306" i="25"/>
  <c r="AQ309" i="25"/>
  <c r="BB309" i="25" s="1"/>
  <c r="BM309" i="25"/>
  <c r="BR313" i="25"/>
  <c r="AU314" i="25"/>
  <c r="BF314" i="25" s="1"/>
  <c r="BQ314" i="25"/>
  <c r="BM317" i="25"/>
  <c r="AQ317" i="25"/>
  <c r="BB317" i="25" s="1"/>
  <c r="BR321" i="25"/>
  <c r="AU322" i="25"/>
  <c r="BF322" i="25" s="1"/>
  <c r="BQ322" i="25"/>
  <c r="AQ325" i="25"/>
  <c r="BB325" i="25" s="1"/>
  <c r="BM325" i="25"/>
  <c r="BR329" i="25"/>
  <c r="AU330" i="25"/>
  <c r="BF330" i="25" s="1"/>
  <c r="BQ330" i="25"/>
  <c r="AQ333" i="25"/>
  <c r="BB333" i="25" s="1"/>
  <c r="BM333" i="25"/>
  <c r="BC335" i="25"/>
  <c r="BR337" i="25"/>
  <c r="BQ338" i="25"/>
  <c r="AU338" i="25"/>
  <c r="BF338" i="25" s="1"/>
  <c r="AQ341" i="25"/>
  <c r="BB341" i="25" s="1"/>
  <c r="BM341" i="25"/>
  <c r="BC343" i="25"/>
  <c r="BR345" i="25"/>
  <c r="AU346" i="25"/>
  <c r="BF346" i="25" s="1"/>
  <c r="BQ346" i="25"/>
  <c r="AQ349" i="25"/>
  <c r="BB349" i="25" s="1"/>
  <c r="BM349" i="25"/>
  <c r="BR353" i="25"/>
  <c r="BQ354" i="25"/>
  <c r="AU354" i="25"/>
  <c r="BF354" i="25" s="1"/>
  <c r="BE230" i="25"/>
  <c r="CA223" i="25"/>
  <c r="G221" i="27" s="1"/>
  <c r="BR35" i="25"/>
  <c r="AQ63" i="25"/>
  <c r="BB63" i="25" s="1"/>
  <c r="BM63" i="25"/>
  <c r="AU84" i="25"/>
  <c r="BF84" i="25" s="1"/>
  <c r="BQ84" i="25"/>
  <c r="AU132" i="25"/>
  <c r="BF132" i="25" s="1"/>
  <c r="BQ132" i="25"/>
  <c r="AU156" i="25"/>
  <c r="BF156" i="25" s="1"/>
  <c r="BQ156" i="25"/>
  <c r="BR163" i="25"/>
  <c r="AU188" i="25"/>
  <c r="BF188" i="25" s="1"/>
  <c r="BQ188" i="25"/>
  <c r="AQ191" i="25"/>
  <c r="BB191" i="25" s="1"/>
  <c r="BM191" i="25"/>
  <c r="BR203" i="25"/>
  <c r="BR227" i="25"/>
  <c r="BR275" i="25"/>
  <c r="AQ5" i="25"/>
  <c r="BB5" i="25" s="1"/>
  <c r="BM5" i="25"/>
  <c r="BR6" i="25"/>
  <c r="AU7" i="25"/>
  <c r="BF7" i="25" s="1"/>
  <c r="BQ7" i="25"/>
  <c r="AQ10" i="25"/>
  <c r="BB10" i="25" s="1"/>
  <c r="BM10" i="25"/>
  <c r="BR14" i="25"/>
  <c r="AU15" i="25"/>
  <c r="BF15" i="25" s="1"/>
  <c r="BQ15" i="25"/>
  <c r="BB18" i="25"/>
  <c r="BM18" i="25"/>
  <c r="BR22" i="25"/>
  <c r="AU23" i="25"/>
  <c r="BF23" i="25" s="1"/>
  <c r="BQ23" i="25"/>
  <c r="AQ26" i="25"/>
  <c r="BB26" i="25" s="1"/>
  <c r="BM26" i="25"/>
  <c r="BR30" i="25"/>
  <c r="AU31" i="25"/>
  <c r="BF31" i="25" s="1"/>
  <c r="BQ31" i="25"/>
  <c r="BM34" i="25"/>
  <c r="AQ34" i="25"/>
  <c r="BB34" i="25" s="1"/>
  <c r="BR38" i="25"/>
  <c r="AU39" i="25"/>
  <c r="BF39" i="25" s="1"/>
  <c r="BQ39" i="25"/>
  <c r="AQ42" i="25"/>
  <c r="BB42" i="25" s="1"/>
  <c r="BM42" i="25"/>
  <c r="BR46" i="25"/>
  <c r="AU47" i="25"/>
  <c r="BF47" i="25" s="1"/>
  <c r="BQ47" i="25"/>
  <c r="AQ50" i="25"/>
  <c r="BB50" i="25" s="1"/>
  <c r="BM50" i="25"/>
  <c r="BR54" i="25"/>
  <c r="BQ55" i="25"/>
  <c r="AU55" i="25"/>
  <c r="BF55" i="25" s="1"/>
  <c r="AQ58" i="25"/>
  <c r="BB58" i="25" s="1"/>
  <c r="BM58" i="25"/>
  <c r="BR62" i="25"/>
  <c r="AU63" i="25"/>
  <c r="BF63" i="25" s="1"/>
  <c r="BQ63" i="25"/>
  <c r="AQ66" i="25"/>
  <c r="BB66" i="25" s="1"/>
  <c r="BM66" i="25"/>
  <c r="BR70" i="25"/>
  <c r="BQ71" i="25"/>
  <c r="AU71" i="25"/>
  <c r="BF71" i="25" s="1"/>
  <c r="BM74" i="25"/>
  <c r="AQ74" i="25"/>
  <c r="BB74" i="25" s="1"/>
  <c r="BC76" i="25"/>
  <c r="BR78" i="25"/>
  <c r="AU79" i="25"/>
  <c r="BF79" i="25" s="1"/>
  <c r="BQ79" i="25"/>
  <c r="BM82" i="25"/>
  <c r="AQ82" i="25"/>
  <c r="BB82" i="25" s="1"/>
  <c r="BR86" i="25"/>
  <c r="AU87" i="25"/>
  <c r="BF87" i="25" s="1"/>
  <c r="BQ87" i="25"/>
  <c r="AQ90" i="25"/>
  <c r="BB90" i="25" s="1"/>
  <c r="BM90" i="25"/>
  <c r="BR94" i="25"/>
  <c r="AU95" i="25"/>
  <c r="BF95" i="25" s="1"/>
  <c r="BQ95" i="25"/>
  <c r="AQ98" i="25"/>
  <c r="BB98" i="25" s="1"/>
  <c r="BM98" i="25"/>
  <c r="BC100" i="25"/>
  <c r="BR102" i="25"/>
  <c r="BQ103" i="25"/>
  <c r="AU103" i="25"/>
  <c r="BF103" i="25" s="1"/>
  <c r="AQ106" i="25"/>
  <c r="BB106" i="25" s="1"/>
  <c r="BM106" i="25"/>
  <c r="BC108" i="25"/>
  <c r="BR110" i="25"/>
  <c r="AU111" i="25"/>
  <c r="BF111" i="25" s="1"/>
  <c r="BQ111" i="25"/>
  <c r="AQ114" i="25"/>
  <c r="BB114" i="25" s="1"/>
  <c r="BM114" i="25"/>
  <c r="BR118" i="25"/>
  <c r="AU119" i="25"/>
  <c r="BF119" i="25" s="1"/>
  <c r="BQ119" i="25"/>
  <c r="BM122" i="25"/>
  <c r="AQ122" i="25"/>
  <c r="BB122" i="25" s="1"/>
  <c r="BR126" i="25"/>
  <c r="AU127" i="25"/>
  <c r="BF127" i="25" s="1"/>
  <c r="BQ127" i="25"/>
  <c r="AQ130" i="25"/>
  <c r="BB130" i="25" s="1"/>
  <c r="BM130" i="25"/>
  <c r="BR134" i="25"/>
  <c r="AU135" i="25"/>
  <c r="BF135" i="25" s="1"/>
  <c r="BQ135" i="25"/>
  <c r="AQ138" i="25"/>
  <c r="BB138" i="25" s="1"/>
  <c r="BM138" i="25"/>
  <c r="BR142" i="25"/>
  <c r="AU143" i="25"/>
  <c r="BF143" i="25" s="1"/>
  <c r="BQ143" i="25"/>
  <c r="AQ146" i="25"/>
  <c r="BB146" i="25" s="1"/>
  <c r="BM146" i="25"/>
  <c r="BR150" i="25"/>
  <c r="AU151" i="25"/>
  <c r="BF151" i="25" s="1"/>
  <c r="BQ151" i="25"/>
  <c r="AQ154" i="25"/>
  <c r="BB154" i="25" s="1"/>
  <c r="BM154" i="25"/>
  <c r="BC156" i="25"/>
  <c r="BR158" i="25"/>
  <c r="AU159" i="25"/>
  <c r="BF159" i="25" s="1"/>
  <c r="BQ159" i="25"/>
  <c r="AQ162" i="25"/>
  <c r="BB162" i="25" s="1"/>
  <c r="BM162" i="25"/>
  <c r="BR166" i="25"/>
  <c r="AU167" i="25"/>
  <c r="BF167" i="25" s="1"/>
  <c r="BQ167" i="25"/>
  <c r="AQ170" i="25"/>
  <c r="BB170" i="25" s="1"/>
  <c r="BM170" i="25"/>
  <c r="BR174" i="25"/>
  <c r="AU175" i="25"/>
  <c r="BF175" i="25" s="1"/>
  <c r="BQ175" i="25"/>
  <c r="AQ178" i="25"/>
  <c r="BB178" i="25" s="1"/>
  <c r="BM178" i="25"/>
  <c r="BR182" i="25"/>
  <c r="AU183" i="25"/>
  <c r="BF183" i="25" s="1"/>
  <c r="BQ183" i="25"/>
  <c r="BM186" i="25"/>
  <c r="AQ186" i="25"/>
  <c r="BB186" i="25" s="1"/>
  <c r="BC188" i="25"/>
  <c r="BR190" i="25"/>
  <c r="AU191" i="25"/>
  <c r="BF191" i="25" s="1"/>
  <c r="BQ191" i="25"/>
  <c r="AQ194" i="25"/>
  <c r="BB194" i="25" s="1"/>
  <c r="BM194" i="25"/>
  <c r="BC196" i="25"/>
  <c r="BR198" i="25"/>
  <c r="BQ199" i="25"/>
  <c r="AU199" i="25"/>
  <c r="BF199" i="25" s="1"/>
  <c r="AQ202" i="25"/>
  <c r="BB202" i="25" s="1"/>
  <c r="BM202" i="25"/>
  <c r="BC204" i="25"/>
  <c r="BR206" i="25"/>
  <c r="AU207" i="25"/>
  <c r="BF207" i="25" s="1"/>
  <c r="BQ207" i="25"/>
  <c r="AQ210" i="25"/>
  <c r="BB210" i="25" s="1"/>
  <c r="BM210" i="25"/>
  <c r="BR214" i="25"/>
  <c r="BQ215" i="25"/>
  <c r="AU215" i="25"/>
  <c r="BF215" i="25" s="1"/>
  <c r="AQ218" i="25"/>
  <c r="BB218" i="25" s="1"/>
  <c r="BM218" i="25"/>
  <c r="BR222" i="25"/>
  <c r="BQ223" i="25"/>
  <c r="AU223" i="25"/>
  <c r="BF223" i="25" s="1"/>
  <c r="AQ226" i="25"/>
  <c r="BB226" i="25" s="1"/>
  <c r="BM226" i="25"/>
  <c r="BR230" i="25"/>
  <c r="AU231" i="25"/>
  <c r="BF231" i="25" s="1"/>
  <c r="BQ231" i="25"/>
  <c r="AQ234" i="25"/>
  <c r="BB234" i="25" s="1"/>
  <c r="BM234" i="25"/>
  <c r="BC236" i="25"/>
  <c r="BR238" i="25"/>
  <c r="BQ239" i="25"/>
  <c r="AU239" i="25"/>
  <c r="BF239" i="25" s="1"/>
  <c r="AQ242" i="25"/>
  <c r="BB242" i="25" s="1"/>
  <c r="BM242" i="25"/>
  <c r="BR246" i="25"/>
  <c r="AU247" i="25"/>
  <c r="BF247" i="25" s="1"/>
  <c r="BQ247" i="25"/>
  <c r="BM250" i="25"/>
  <c r="AQ250" i="25"/>
  <c r="BB250" i="25" s="1"/>
  <c r="BC252" i="25"/>
  <c r="BR254" i="25"/>
  <c r="AU255" i="25"/>
  <c r="BF255" i="25" s="1"/>
  <c r="BQ255" i="25"/>
  <c r="AQ258" i="25"/>
  <c r="BB258" i="25" s="1"/>
  <c r="BM258" i="25"/>
  <c r="BR262" i="25"/>
  <c r="BQ263" i="25"/>
  <c r="AU263" i="25"/>
  <c r="BF263" i="25" s="1"/>
  <c r="BM266" i="25"/>
  <c r="AQ266" i="25"/>
  <c r="BB266" i="25" s="1"/>
  <c r="BR270" i="25"/>
  <c r="AU271" i="25"/>
  <c r="BF271" i="25" s="1"/>
  <c r="BQ271" i="25"/>
  <c r="AQ274" i="25"/>
  <c r="BB274" i="25" s="1"/>
  <c r="BM274" i="25"/>
  <c r="BR278" i="25"/>
  <c r="AU279" i="25"/>
  <c r="BF279" i="25" s="1"/>
  <c r="BQ279" i="25"/>
  <c r="BM282" i="25"/>
  <c r="AQ282" i="25"/>
  <c r="BB282" i="25" s="1"/>
  <c r="BR286" i="25"/>
  <c r="AU287" i="25"/>
  <c r="BF287" i="25" s="1"/>
  <c r="BQ287" i="25"/>
  <c r="AQ290" i="25"/>
  <c r="BB290" i="25" s="1"/>
  <c r="BM290" i="25"/>
  <c r="BC292" i="25"/>
  <c r="BR294" i="25"/>
  <c r="AU295" i="25"/>
  <c r="BF295" i="25" s="1"/>
  <c r="BQ295" i="25"/>
  <c r="AQ298" i="25"/>
  <c r="BB298" i="25" s="1"/>
  <c r="BM298" i="25"/>
  <c r="BC300" i="25"/>
  <c r="BR302" i="25"/>
  <c r="AU303" i="25"/>
  <c r="BF303" i="25" s="1"/>
  <c r="BQ303" i="25"/>
  <c r="AQ306" i="25"/>
  <c r="BB306" i="25" s="1"/>
  <c r="BM306" i="25"/>
  <c r="BC308" i="25"/>
  <c r="BR310" i="25"/>
  <c r="CA310" i="25"/>
  <c r="G308" i="27" s="1"/>
  <c r="AU311" i="25"/>
  <c r="BF311" i="25" s="1"/>
  <c r="BQ311" i="25"/>
  <c r="AQ314" i="25"/>
  <c r="BB314" i="25" s="1"/>
  <c r="BM314" i="25"/>
  <c r="BR318" i="25"/>
  <c r="AU319" i="25"/>
  <c r="BF319" i="25" s="1"/>
  <c r="BQ319" i="25"/>
  <c r="BM322" i="25"/>
  <c r="AQ322" i="25"/>
  <c r="BB322" i="25" s="1"/>
  <c r="BR326" i="25"/>
  <c r="AU327" i="25"/>
  <c r="BF327" i="25" s="1"/>
  <c r="BQ327" i="25"/>
  <c r="AQ330" i="25"/>
  <c r="BB330" i="25" s="1"/>
  <c r="BM330" i="25"/>
  <c r="BC332" i="25"/>
  <c r="BR334" i="25"/>
  <c r="AU335" i="25"/>
  <c r="BF335" i="25" s="1"/>
  <c r="BQ335" i="25"/>
  <c r="AQ338" i="25"/>
  <c r="BB338" i="25" s="1"/>
  <c r="BM338" i="25"/>
  <c r="BR342" i="25"/>
  <c r="BQ343" i="25"/>
  <c r="AU343" i="25"/>
  <c r="BF343" i="25" s="1"/>
  <c r="AQ346" i="25"/>
  <c r="BB346" i="25" s="1"/>
  <c r="BM346" i="25"/>
  <c r="BC348" i="25"/>
  <c r="BR350" i="25"/>
  <c r="AU351" i="25"/>
  <c r="BF351" i="25" s="1"/>
  <c r="BQ351" i="25"/>
  <c r="AQ354" i="25"/>
  <c r="BB354" i="25" s="1"/>
  <c r="BM354" i="25"/>
  <c r="AV301" i="25"/>
  <c r="BG301" i="25" s="1"/>
  <c r="BE301" i="25"/>
  <c r="BE21" i="25"/>
  <c r="BE149" i="25"/>
  <c r="BE221" i="25"/>
  <c r="BE48" i="25"/>
  <c r="BE104" i="25"/>
  <c r="BE43" i="25"/>
  <c r="BE107" i="25"/>
  <c r="BE171" i="25"/>
  <c r="BE17" i="25"/>
  <c r="BE145" i="25"/>
  <c r="BE209" i="25"/>
  <c r="BE273" i="25"/>
  <c r="BE60" i="25"/>
  <c r="BE252" i="25"/>
  <c r="BE34" i="25"/>
  <c r="BE98" i="25"/>
  <c r="BE130" i="25"/>
  <c r="BE162" i="25"/>
  <c r="BE290" i="25"/>
  <c r="BE325" i="25"/>
  <c r="BE330" i="25"/>
  <c r="BE316" i="25"/>
  <c r="AV332" i="25"/>
  <c r="BG332" i="25" s="1"/>
  <c r="BE332" i="25"/>
  <c r="BE29" i="25"/>
  <c r="BE93" i="25"/>
  <c r="BE165" i="25"/>
  <c r="BE56" i="25"/>
  <c r="BE112" i="25"/>
  <c r="BE51" i="25"/>
  <c r="BE179" i="25"/>
  <c r="BE25" i="25"/>
  <c r="BE89" i="25"/>
  <c r="BE153" i="25"/>
  <c r="BE217" i="25"/>
  <c r="BE68" i="25"/>
  <c r="BE132" i="25"/>
  <c r="BE260" i="25"/>
  <c r="BE324" i="25"/>
  <c r="BE354" i="25"/>
  <c r="BE317" i="25"/>
  <c r="BE37" i="25"/>
  <c r="BE173" i="25"/>
  <c r="BE16" i="25"/>
  <c r="BE64" i="25"/>
  <c r="BE120" i="25"/>
  <c r="BE59" i="25"/>
  <c r="BE123" i="25"/>
  <c r="BE187" i="25"/>
  <c r="BE251" i="25"/>
  <c r="BE97" i="25"/>
  <c r="BE161" i="25"/>
  <c r="BE289" i="25"/>
  <c r="BE12" i="25"/>
  <c r="BE76" i="25"/>
  <c r="BE140" i="25"/>
  <c r="BE268" i="25"/>
  <c r="BE74" i="25"/>
  <c r="BE138" i="25"/>
  <c r="BE170" i="25"/>
  <c r="BE202" i="25"/>
  <c r="BE298" i="25"/>
  <c r="BE305" i="25"/>
  <c r="BE340" i="25"/>
  <c r="BE45" i="25"/>
  <c r="BE109" i="25"/>
  <c r="BE128" i="25"/>
  <c r="BE232" i="25"/>
  <c r="BE131" i="25"/>
  <c r="BE195" i="25"/>
  <c r="BE259" i="25"/>
  <c r="BE348" i="25"/>
  <c r="BE20" i="25"/>
  <c r="BE84" i="25"/>
  <c r="BE276" i="25"/>
  <c r="BE10" i="25"/>
  <c r="BE349" i="25"/>
  <c r="BE346" i="25"/>
  <c r="BE313" i="25"/>
  <c r="BE323" i="25"/>
  <c r="BE53" i="25"/>
  <c r="BE117" i="25"/>
  <c r="BE189" i="25"/>
  <c r="BE24" i="25"/>
  <c r="BE80" i="25"/>
  <c r="BE240" i="25"/>
  <c r="BE288" i="25"/>
  <c r="BE203" i="25"/>
  <c r="BE49" i="25"/>
  <c r="BE113" i="25"/>
  <c r="BE177" i="25"/>
  <c r="BE241" i="25"/>
  <c r="BE28" i="25"/>
  <c r="BE92" i="25"/>
  <c r="BE292" i="25"/>
  <c r="BE82" i="25"/>
  <c r="BE114" i="25"/>
  <c r="BE146" i="25"/>
  <c r="BE178" i="25"/>
  <c r="BE210" i="25"/>
  <c r="BE306" i="25"/>
  <c r="BE321" i="25"/>
  <c r="BE353" i="25"/>
  <c r="AV352" i="25"/>
  <c r="BG352" i="25" s="1"/>
  <c r="BE352" i="25"/>
  <c r="BE61" i="25"/>
  <c r="BE125" i="25"/>
  <c r="BE261" i="25"/>
  <c r="BE32" i="25"/>
  <c r="BE88" i="25"/>
  <c r="BE248" i="25"/>
  <c r="BE296" i="25"/>
  <c r="BE275" i="25"/>
  <c r="BE57" i="25"/>
  <c r="BE121" i="25"/>
  <c r="BE185" i="25"/>
  <c r="BE36" i="25"/>
  <c r="BE100" i="25"/>
  <c r="BE164" i="25"/>
  <c r="BE300" i="25"/>
  <c r="BE18" i="25"/>
  <c r="BE157" i="25"/>
  <c r="BE315" i="25"/>
  <c r="AV351" i="25"/>
  <c r="BG351" i="25" s="1"/>
  <c r="AV343" i="25"/>
  <c r="AV335" i="25"/>
  <c r="AV327" i="25"/>
  <c r="AV319" i="25"/>
  <c r="AV311" i="25"/>
  <c r="AV303" i="25"/>
  <c r="AV295" i="25"/>
  <c r="AV287" i="25"/>
  <c r="BG287" i="25" s="1"/>
  <c r="AV279" i="25"/>
  <c r="BG279" i="25" s="1"/>
  <c r="AV271" i="25"/>
  <c r="BG271" i="25" s="1"/>
  <c r="AV263" i="25"/>
  <c r="BG263" i="25" s="1"/>
  <c r="AV255" i="25"/>
  <c r="AV247" i="25"/>
  <c r="BG247" i="25" s="1"/>
  <c r="AV239" i="25"/>
  <c r="BG239" i="25" s="1"/>
  <c r="AV231" i="25"/>
  <c r="BG231" i="25" s="1"/>
  <c r="AV223" i="25"/>
  <c r="BG223" i="25" s="1"/>
  <c r="AV215" i="25"/>
  <c r="BG215" i="25" s="1"/>
  <c r="AV207" i="25"/>
  <c r="AV199" i="25"/>
  <c r="AV191" i="25"/>
  <c r="AV183" i="25"/>
  <c r="AV175" i="25"/>
  <c r="AV167" i="25"/>
  <c r="AV159" i="25"/>
  <c r="AV151" i="25"/>
  <c r="BG151" i="25" s="1"/>
  <c r="AV143" i="25"/>
  <c r="BG143" i="25" s="1"/>
  <c r="AV135" i="25"/>
  <c r="AV127" i="25"/>
  <c r="BG127" i="25" s="1"/>
  <c r="AV119" i="25"/>
  <c r="BG119" i="25" s="1"/>
  <c r="AV111" i="25"/>
  <c r="BG111" i="25" s="1"/>
  <c r="AV103" i="25"/>
  <c r="BG103" i="25" s="1"/>
  <c r="AV95" i="25"/>
  <c r="AV87" i="25"/>
  <c r="BG87" i="25" s="1"/>
  <c r="AV79" i="25"/>
  <c r="BG79" i="25" s="1"/>
  <c r="AV71" i="25"/>
  <c r="BG71" i="25" s="1"/>
  <c r="AV63" i="25"/>
  <c r="BG63" i="25" s="1"/>
  <c r="AV55" i="25"/>
  <c r="AV47" i="25"/>
  <c r="AV39" i="25"/>
  <c r="AV31" i="25"/>
  <c r="AV23" i="25"/>
  <c r="AV15" i="25"/>
  <c r="AV7" i="25"/>
  <c r="BE5" i="25"/>
  <c r="BE205" i="25"/>
  <c r="BE200" i="25"/>
  <c r="BE256" i="25"/>
  <c r="BE27" i="25"/>
  <c r="BE91" i="25"/>
  <c r="BE155" i="25"/>
  <c r="BE219" i="25"/>
  <c r="BE193" i="25"/>
  <c r="BE257" i="25"/>
  <c r="BE44" i="25"/>
  <c r="BE172" i="25"/>
  <c r="BE308" i="25"/>
  <c r="BE90" i="25"/>
  <c r="BE122" i="25"/>
  <c r="BE186" i="25"/>
  <c r="BE314" i="25"/>
  <c r="BE338" i="25"/>
  <c r="BE312" i="25"/>
  <c r="BE279" i="25"/>
  <c r="BE87" i="25"/>
  <c r="BE329" i="25"/>
  <c r="AK349" i="25"/>
  <c r="D347" i="26" s="1"/>
  <c r="AK341" i="25"/>
  <c r="D339" i="26" s="1"/>
  <c r="AK333" i="25"/>
  <c r="D331" i="26" s="1"/>
  <c r="AK325" i="25"/>
  <c r="D323" i="26" s="1"/>
  <c r="AK317" i="25"/>
  <c r="D315" i="26" s="1"/>
  <c r="AK309" i="25"/>
  <c r="D307" i="26" s="1"/>
  <c r="AK301" i="25"/>
  <c r="D299" i="26" s="1"/>
  <c r="AK293" i="25"/>
  <c r="D291" i="26" s="1"/>
  <c r="AK285" i="25"/>
  <c r="D283" i="26" s="1"/>
  <c r="AK277" i="25"/>
  <c r="D275" i="26" s="1"/>
  <c r="AK269" i="25"/>
  <c r="D267" i="26" s="1"/>
  <c r="AK261" i="25"/>
  <c r="D259" i="26" s="1"/>
  <c r="AK253" i="25"/>
  <c r="D251" i="26" s="1"/>
  <c r="AK245" i="25"/>
  <c r="D243" i="26" s="1"/>
  <c r="AK237" i="25"/>
  <c r="D235" i="26" s="1"/>
  <c r="AK229" i="25"/>
  <c r="D227" i="26" s="1"/>
  <c r="AK221" i="25"/>
  <c r="D219" i="26" s="1"/>
  <c r="AK213" i="25"/>
  <c r="D211" i="26" s="1"/>
  <c r="AK205" i="25"/>
  <c r="D203" i="26" s="1"/>
  <c r="AK197" i="25"/>
  <c r="D195" i="26" s="1"/>
  <c r="AK189" i="25"/>
  <c r="D187" i="26" s="1"/>
  <c r="AK181" i="25"/>
  <c r="D179" i="26" s="1"/>
  <c r="AK173" i="25"/>
  <c r="D171" i="26" s="1"/>
  <c r="AK165" i="25"/>
  <c r="D163" i="26" s="1"/>
  <c r="AK157" i="25"/>
  <c r="D155" i="26" s="1"/>
  <c r="AK149" i="25"/>
  <c r="D147" i="26" s="1"/>
  <c r="AK141" i="25"/>
  <c r="D139" i="26" s="1"/>
  <c r="AK133" i="25"/>
  <c r="D131" i="26" s="1"/>
  <c r="AK125" i="25"/>
  <c r="D123" i="26" s="1"/>
  <c r="AK117" i="25"/>
  <c r="D115" i="26" s="1"/>
  <c r="AK109" i="25"/>
  <c r="D107" i="26" s="1"/>
  <c r="AK101" i="25"/>
  <c r="D99" i="26" s="1"/>
  <c r="AK93" i="25"/>
  <c r="D91" i="26" s="1"/>
  <c r="AK85" i="25"/>
  <c r="D83" i="26" s="1"/>
  <c r="AK77" i="25"/>
  <c r="D75" i="26" s="1"/>
  <c r="AK69" i="25"/>
  <c r="D67" i="26" s="1"/>
  <c r="AK61" i="25"/>
  <c r="D59" i="26" s="1"/>
  <c r="AK53" i="25"/>
  <c r="D51" i="26" s="1"/>
  <c r="AK45" i="25"/>
  <c r="D43" i="26" s="1"/>
  <c r="AK37" i="25"/>
  <c r="D35" i="26" s="1"/>
  <c r="AK29" i="25"/>
  <c r="D27" i="26" s="1"/>
  <c r="AK21" i="25"/>
  <c r="D19" i="26" s="1"/>
  <c r="AK13" i="25"/>
  <c r="D11" i="26" s="1"/>
  <c r="AK5" i="25"/>
  <c r="D3" i="26" s="1"/>
  <c r="AK348" i="25"/>
  <c r="D346" i="26" s="1"/>
  <c r="AK340" i="25"/>
  <c r="D338" i="26" s="1"/>
  <c r="AK332" i="25"/>
  <c r="D330" i="26" s="1"/>
  <c r="AK324" i="25"/>
  <c r="D322" i="26" s="1"/>
  <c r="AK316" i="25"/>
  <c r="D314" i="26" s="1"/>
  <c r="AK308" i="25"/>
  <c r="D306" i="26" s="1"/>
  <c r="AK300" i="25"/>
  <c r="D298" i="26" s="1"/>
  <c r="AK292" i="25"/>
  <c r="D290" i="26" s="1"/>
  <c r="AK284" i="25"/>
  <c r="D282" i="26" s="1"/>
  <c r="AK276" i="25"/>
  <c r="D274" i="26" s="1"/>
  <c r="AK268" i="25"/>
  <c r="D266" i="26" s="1"/>
  <c r="AK260" i="25"/>
  <c r="D258" i="26" s="1"/>
  <c r="AK252" i="25"/>
  <c r="D250" i="26" s="1"/>
  <c r="AK244" i="25"/>
  <c r="D242" i="26" s="1"/>
  <c r="AK236" i="25"/>
  <c r="D234" i="26" s="1"/>
  <c r="AK228" i="25"/>
  <c r="D226" i="26" s="1"/>
  <c r="AK220" i="25"/>
  <c r="D218" i="26" s="1"/>
  <c r="AK212" i="25"/>
  <c r="D210" i="26" s="1"/>
  <c r="AK204" i="25"/>
  <c r="D202" i="26" s="1"/>
  <c r="AK196" i="25"/>
  <c r="D194" i="26" s="1"/>
  <c r="AK188" i="25"/>
  <c r="D186" i="26" s="1"/>
  <c r="AK180" i="25"/>
  <c r="D178" i="26" s="1"/>
  <c r="AK172" i="25"/>
  <c r="D170" i="26" s="1"/>
  <c r="AK164" i="25"/>
  <c r="D162" i="26" s="1"/>
  <c r="AK156" i="25"/>
  <c r="D154" i="26" s="1"/>
  <c r="AK148" i="25"/>
  <c r="D146" i="26" s="1"/>
  <c r="AK140" i="25"/>
  <c r="D138" i="26" s="1"/>
  <c r="AK132" i="25"/>
  <c r="D130" i="26" s="1"/>
  <c r="AK124" i="25"/>
  <c r="D122" i="26" s="1"/>
  <c r="AK116" i="25"/>
  <c r="D114" i="26" s="1"/>
  <c r="AK108" i="25"/>
  <c r="D106" i="26" s="1"/>
  <c r="AK100" i="25"/>
  <c r="D98" i="26" s="1"/>
  <c r="AK92" i="25"/>
  <c r="D90" i="26" s="1"/>
  <c r="AK84" i="25"/>
  <c r="D82" i="26" s="1"/>
  <c r="AK76" i="25"/>
  <c r="D74" i="26" s="1"/>
  <c r="AK68" i="25"/>
  <c r="D66" i="26" s="1"/>
  <c r="AK60" i="25"/>
  <c r="D58" i="26" s="1"/>
  <c r="AK52" i="25"/>
  <c r="D50" i="26" s="1"/>
  <c r="AK44" i="25"/>
  <c r="D42" i="26" s="1"/>
  <c r="AK36" i="25"/>
  <c r="D34" i="26" s="1"/>
  <c r="AK28" i="25"/>
  <c r="D26" i="26" s="1"/>
  <c r="AK20" i="25"/>
  <c r="D18" i="26" s="1"/>
  <c r="AK12" i="25"/>
  <c r="D10" i="26" s="1"/>
  <c r="AK347" i="25"/>
  <c r="D345" i="26" s="1"/>
  <c r="AK339" i="25"/>
  <c r="D337" i="26" s="1"/>
  <c r="AK331" i="25"/>
  <c r="D329" i="26" s="1"/>
  <c r="AK323" i="25"/>
  <c r="D321" i="26" s="1"/>
  <c r="AK315" i="25"/>
  <c r="D313" i="26" s="1"/>
  <c r="AK307" i="25"/>
  <c r="D305" i="26" s="1"/>
  <c r="AK299" i="25"/>
  <c r="D297" i="26" s="1"/>
  <c r="AK291" i="25"/>
  <c r="D289" i="26" s="1"/>
  <c r="AK283" i="25"/>
  <c r="D281" i="26" s="1"/>
  <c r="AK275" i="25"/>
  <c r="D273" i="26" s="1"/>
  <c r="AK267" i="25"/>
  <c r="D265" i="26" s="1"/>
  <c r="AK259" i="25"/>
  <c r="D257" i="26" s="1"/>
  <c r="AK251" i="25"/>
  <c r="D249" i="26" s="1"/>
  <c r="AK243" i="25"/>
  <c r="D241" i="26" s="1"/>
  <c r="AK235" i="25"/>
  <c r="D233" i="26" s="1"/>
  <c r="AK227" i="25"/>
  <c r="D225" i="26" s="1"/>
  <c r="AK219" i="25"/>
  <c r="D217" i="26" s="1"/>
  <c r="AK211" i="25"/>
  <c r="D209" i="26" s="1"/>
  <c r="AK203" i="25"/>
  <c r="D201" i="26" s="1"/>
  <c r="AK195" i="25"/>
  <c r="D193" i="26" s="1"/>
  <c r="AK187" i="25"/>
  <c r="D185" i="26" s="1"/>
  <c r="AK179" i="25"/>
  <c r="D177" i="26" s="1"/>
  <c r="AK171" i="25"/>
  <c r="D169" i="26" s="1"/>
  <c r="AK163" i="25"/>
  <c r="D161" i="26" s="1"/>
  <c r="AK155" i="25"/>
  <c r="D153" i="26" s="1"/>
  <c r="AK147" i="25"/>
  <c r="D145" i="26" s="1"/>
  <c r="AK139" i="25"/>
  <c r="D137" i="26" s="1"/>
  <c r="AK131" i="25"/>
  <c r="D129" i="26" s="1"/>
  <c r="AK123" i="25"/>
  <c r="D121" i="26" s="1"/>
  <c r="AK115" i="25"/>
  <c r="D113" i="26" s="1"/>
  <c r="AK107" i="25"/>
  <c r="D105" i="26" s="1"/>
  <c r="AK99" i="25"/>
  <c r="D97" i="26" s="1"/>
  <c r="AK91" i="25"/>
  <c r="D89" i="26" s="1"/>
  <c r="AK83" i="25"/>
  <c r="D81" i="26" s="1"/>
  <c r="AK75" i="25"/>
  <c r="D73" i="26" s="1"/>
  <c r="AK67" i="25"/>
  <c r="D65" i="26" s="1"/>
  <c r="AK59" i="25"/>
  <c r="D57" i="26" s="1"/>
  <c r="AK51" i="25"/>
  <c r="D49" i="26" s="1"/>
  <c r="AK43" i="25"/>
  <c r="D41" i="26" s="1"/>
  <c r="AK35" i="25"/>
  <c r="D33" i="26" s="1"/>
  <c r="AK27" i="25"/>
  <c r="D25" i="26" s="1"/>
  <c r="AK19" i="25"/>
  <c r="D17" i="26" s="1"/>
  <c r="AK11" i="25"/>
  <c r="D9" i="26" s="1"/>
  <c r="AK354" i="25"/>
  <c r="D352" i="26" s="1"/>
  <c r="AK346" i="25"/>
  <c r="D344" i="26" s="1"/>
  <c r="AK338" i="25"/>
  <c r="D336" i="26" s="1"/>
  <c r="AK330" i="25"/>
  <c r="D328" i="26" s="1"/>
  <c r="AK322" i="25"/>
  <c r="D320" i="26" s="1"/>
  <c r="AK314" i="25"/>
  <c r="D312" i="26" s="1"/>
  <c r="AK306" i="25"/>
  <c r="D304" i="26" s="1"/>
  <c r="AK298" i="25"/>
  <c r="D296" i="26" s="1"/>
  <c r="AK290" i="25"/>
  <c r="D288" i="26" s="1"/>
  <c r="AK282" i="25"/>
  <c r="D280" i="26" s="1"/>
  <c r="AK274" i="25"/>
  <c r="D272" i="26" s="1"/>
  <c r="AK266" i="25"/>
  <c r="D264" i="26" s="1"/>
  <c r="AK258" i="25"/>
  <c r="D256" i="26" s="1"/>
  <c r="AK250" i="25"/>
  <c r="D248" i="26" s="1"/>
  <c r="AK242" i="25"/>
  <c r="D240" i="26" s="1"/>
  <c r="AK234" i="25"/>
  <c r="D232" i="26" s="1"/>
  <c r="AK226" i="25"/>
  <c r="D224" i="26" s="1"/>
  <c r="AK218" i="25"/>
  <c r="D216" i="26" s="1"/>
  <c r="AK210" i="25"/>
  <c r="D208" i="26" s="1"/>
  <c r="AK202" i="25"/>
  <c r="D200" i="26" s="1"/>
  <c r="AK194" i="25"/>
  <c r="D192" i="26" s="1"/>
  <c r="AK186" i="25"/>
  <c r="D184" i="26" s="1"/>
  <c r="AK178" i="25"/>
  <c r="D176" i="26" s="1"/>
  <c r="AK170" i="25"/>
  <c r="D168" i="26" s="1"/>
  <c r="AK162" i="25"/>
  <c r="D160" i="26" s="1"/>
  <c r="AK154" i="25"/>
  <c r="D152" i="26" s="1"/>
  <c r="AK146" i="25"/>
  <c r="D144" i="26" s="1"/>
  <c r="AK138" i="25"/>
  <c r="D136" i="26" s="1"/>
  <c r="AK130" i="25"/>
  <c r="D128" i="26" s="1"/>
  <c r="AK122" i="25"/>
  <c r="D120" i="26" s="1"/>
  <c r="AK114" i="25"/>
  <c r="D112" i="26" s="1"/>
  <c r="AK106" i="25"/>
  <c r="D104" i="26" s="1"/>
  <c r="AK98" i="25"/>
  <c r="D96" i="26" s="1"/>
  <c r="AK90" i="25"/>
  <c r="D88" i="26" s="1"/>
  <c r="AK82" i="25"/>
  <c r="D80" i="26" s="1"/>
  <c r="AK74" i="25"/>
  <c r="D72" i="26" s="1"/>
  <c r="AK66" i="25"/>
  <c r="D64" i="26" s="1"/>
  <c r="AK58" i="25"/>
  <c r="D56" i="26" s="1"/>
  <c r="AK50" i="25"/>
  <c r="D48" i="26" s="1"/>
  <c r="AK42" i="25"/>
  <c r="D40" i="26" s="1"/>
  <c r="AK34" i="25"/>
  <c r="D32" i="26" s="1"/>
  <c r="AK26" i="25"/>
  <c r="D24" i="26" s="1"/>
  <c r="AK18" i="25"/>
  <c r="D16" i="26" s="1"/>
  <c r="AK10" i="25"/>
  <c r="D8" i="26" s="1"/>
  <c r="AK353" i="25"/>
  <c r="D351" i="26" s="1"/>
  <c r="AK345" i="25"/>
  <c r="D343" i="26" s="1"/>
  <c r="AK337" i="25"/>
  <c r="D335" i="26" s="1"/>
  <c r="AK329" i="25"/>
  <c r="D327" i="26" s="1"/>
  <c r="AK321" i="25"/>
  <c r="D319" i="26" s="1"/>
  <c r="AK313" i="25"/>
  <c r="D311" i="26" s="1"/>
  <c r="AK305" i="25"/>
  <c r="D303" i="26" s="1"/>
  <c r="AK297" i="25"/>
  <c r="D295" i="26" s="1"/>
  <c r="AK289" i="25"/>
  <c r="D287" i="26" s="1"/>
  <c r="AK281" i="25"/>
  <c r="D279" i="26" s="1"/>
  <c r="AK273" i="25"/>
  <c r="D271" i="26" s="1"/>
  <c r="AK265" i="25"/>
  <c r="D263" i="26" s="1"/>
  <c r="AK257" i="25"/>
  <c r="D255" i="26" s="1"/>
  <c r="AK249" i="25"/>
  <c r="D247" i="26" s="1"/>
  <c r="AK241" i="25"/>
  <c r="D239" i="26" s="1"/>
  <c r="AK233" i="25"/>
  <c r="D231" i="26" s="1"/>
  <c r="AK225" i="25"/>
  <c r="D223" i="26" s="1"/>
  <c r="AK217" i="25"/>
  <c r="D215" i="26" s="1"/>
  <c r="AK209" i="25"/>
  <c r="D207" i="26" s="1"/>
  <c r="AK201" i="25"/>
  <c r="D199" i="26" s="1"/>
  <c r="AK193" i="25"/>
  <c r="D191" i="26" s="1"/>
  <c r="AK185" i="25"/>
  <c r="D183" i="26" s="1"/>
  <c r="AK177" i="25"/>
  <c r="D175" i="26" s="1"/>
  <c r="AK169" i="25"/>
  <c r="D167" i="26" s="1"/>
  <c r="AK161" i="25"/>
  <c r="D159" i="26" s="1"/>
  <c r="AK153" i="25"/>
  <c r="D151" i="26" s="1"/>
  <c r="AK145" i="25"/>
  <c r="D143" i="26" s="1"/>
  <c r="AK137" i="25"/>
  <c r="D135" i="26" s="1"/>
  <c r="AK129" i="25"/>
  <c r="D127" i="26" s="1"/>
  <c r="AK121" i="25"/>
  <c r="D119" i="26" s="1"/>
  <c r="AK113" i="25"/>
  <c r="D111" i="26" s="1"/>
  <c r="AK105" i="25"/>
  <c r="D103" i="26" s="1"/>
  <c r="AK97" i="25"/>
  <c r="D95" i="26" s="1"/>
  <c r="AK89" i="25"/>
  <c r="D87" i="26" s="1"/>
  <c r="AK81" i="25"/>
  <c r="D79" i="26" s="1"/>
  <c r="AK73" i="25"/>
  <c r="D71" i="26" s="1"/>
  <c r="AK65" i="25"/>
  <c r="D63" i="26" s="1"/>
  <c r="AK57" i="25"/>
  <c r="D55" i="26" s="1"/>
  <c r="AK49" i="25"/>
  <c r="D47" i="26" s="1"/>
  <c r="AK41" i="25"/>
  <c r="D39" i="26" s="1"/>
  <c r="AK33" i="25"/>
  <c r="D31" i="26" s="1"/>
  <c r="AK25" i="25"/>
  <c r="D23" i="26" s="1"/>
  <c r="AK17" i="25"/>
  <c r="D15" i="26" s="1"/>
  <c r="AK9" i="25"/>
  <c r="D7" i="26" s="1"/>
  <c r="AK352" i="25"/>
  <c r="D350" i="26" s="1"/>
  <c r="AK344" i="25"/>
  <c r="D342" i="26" s="1"/>
  <c r="AK336" i="25"/>
  <c r="D334" i="26" s="1"/>
  <c r="AK328" i="25"/>
  <c r="D326" i="26" s="1"/>
  <c r="AK320" i="25"/>
  <c r="D318" i="26" s="1"/>
  <c r="AK312" i="25"/>
  <c r="D310" i="26" s="1"/>
  <c r="AK304" i="25"/>
  <c r="D302" i="26" s="1"/>
  <c r="AK296" i="25"/>
  <c r="D294" i="26" s="1"/>
  <c r="AK288" i="25"/>
  <c r="D286" i="26" s="1"/>
  <c r="AK280" i="25"/>
  <c r="D278" i="26" s="1"/>
  <c r="AK272" i="25"/>
  <c r="D270" i="26" s="1"/>
  <c r="AK264" i="25"/>
  <c r="D262" i="26" s="1"/>
  <c r="AK256" i="25"/>
  <c r="D254" i="26" s="1"/>
  <c r="AK248" i="25"/>
  <c r="D246" i="26" s="1"/>
  <c r="AK240" i="25"/>
  <c r="D238" i="26" s="1"/>
  <c r="AK232" i="25"/>
  <c r="D230" i="26" s="1"/>
  <c r="AK224" i="25"/>
  <c r="D222" i="26" s="1"/>
  <c r="AK216" i="25"/>
  <c r="D214" i="26" s="1"/>
  <c r="AK208" i="25"/>
  <c r="D206" i="26" s="1"/>
  <c r="AK200" i="25"/>
  <c r="D198" i="26" s="1"/>
  <c r="AK192" i="25"/>
  <c r="D190" i="26" s="1"/>
  <c r="AK184" i="25"/>
  <c r="D182" i="26" s="1"/>
  <c r="AK176" i="25"/>
  <c r="D174" i="26" s="1"/>
  <c r="AK168" i="25"/>
  <c r="D166" i="26" s="1"/>
  <c r="AK160" i="25"/>
  <c r="D158" i="26" s="1"/>
  <c r="AK152" i="25"/>
  <c r="D150" i="26" s="1"/>
  <c r="AK144" i="25"/>
  <c r="D142" i="26" s="1"/>
  <c r="AK136" i="25"/>
  <c r="D134" i="26" s="1"/>
  <c r="AK128" i="25"/>
  <c r="D126" i="26" s="1"/>
  <c r="AK120" i="25"/>
  <c r="D118" i="26" s="1"/>
  <c r="AK112" i="25"/>
  <c r="D110" i="26" s="1"/>
  <c r="AK104" i="25"/>
  <c r="D102" i="26" s="1"/>
  <c r="AK96" i="25"/>
  <c r="D94" i="26" s="1"/>
  <c r="AK88" i="25"/>
  <c r="D86" i="26" s="1"/>
  <c r="AK80" i="25"/>
  <c r="D78" i="26" s="1"/>
  <c r="AK72" i="25"/>
  <c r="D70" i="26" s="1"/>
  <c r="AK64" i="25"/>
  <c r="D62" i="26" s="1"/>
  <c r="AK56" i="25"/>
  <c r="D54" i="26" s="1"/>
  <c r="AK48" i="25"/>
  <c r="D46" i="26" s="1"/>
  <c r="AK40" i="25"/>
  <c r="D38" i="26" s="1"/>
  <c r="AK32" i="25"/>
  <c r="D30" i="26" s="1"/>
  <c r="AK24" i="25"/>
  <c r="D22" i="26" s="1"/>
  <c r="AK16" i="25"/>
  <c r="AK8" i="25"/>
  <c r="D6" i="26" s="1"/>
  <c r="AK351" i="25"/>
  <c r="D349" i="26" s="1"/>
  <c r="AK343" i="25"/>
  <c r="D341" i="26" s="1"/>
  <c r="AK335" i="25"/>
  <c r="D333" i="26" s="1"/>
  <c r="AK327" i="25"/>
  <c r="D325" i="26" s="1"/>
  <c r="AK319" i="25"/>
  <c r="D317" i="26" s="1"/>
  <c r="AK311" i="25"/>
  <c r="D309" i="26" s="1"/>
  <c r="AK303" i="25"/>
  <c r="D301" i="26" s="1"/>
  <c r="AK295" i="25"/>
  <c r="D293" i="26" s="1"/>
  <c r="AK287" i="25"/>
  <c r="D285" i="26" s="1"/>
  <c r="AK279" i="25"/>
  <c r="D277" i="26" s="1"/>
  <c r="AK271" i="25"/>
  <c r="D269" i="26" s="1"/>
  <c r="AK263" i="25"/>
  <c r="D261" i="26" s="1"/>
  <c r="AK255" i="25"/>
  <c r="D253" i="26" s="1"/>
  <c r="AK247" i="25"/>
  <c r="D245" i="26" s="1"/>
  <c r="AK239" i="25"/>
  <c r="D237" i="26" s="1"/>
  <c r="AK231" i="25"/>
  <c r="D229" i="26" s="1"/>
  <c r="AK223" i="25"/>
  <c r="D221" i="26" s="1"/>
  <c r="AK215" i="25"/>
  <c r="D213" i="26" s="1"/>
  <c r="AK207" i="25"/>
  <c r="D205" i="26" s="1"/>
  <c r="AK199" i="25"/>
  <c r="D197" i="26" s="1"/>
  <c r="AK191" i="25"/>
  <c r="D189" i="26" s="1"/>
  <c r="AK183" i="25"/>
  <c r="D181" i="26" s="1"/>
  <c r="AK175" i="25"/>
  <c r="D173" i="26" s="1"/>
  <c r="AK167" i="25"/>
  <c r="D165" i="26" s="1"/>
  <c r="AK159" i="25"/>
  <c r="D157" i="26" s="1"/>
  <c r="AK151" i="25"/>
  <c r="D149" i="26" s="1"/>
  <c r="AK143" i="25"/>
  <c r="D141" i="26" s="1"/>
  <c r="AK135" i="25"/>
  <c r="D133" i="26" s="1"/>
  <c r="AK127" i="25"/>
  <c r="D125" i="26" s="1"/>
  <c r="AK119" i="25"/>
  <c r="D117" i="26" s="1"/>
  <c r="AK111" i="25"/>
  <c r="D109" i="26" s="1"/>
  <c r="AK103" i="25"/>
  <c r="D101" i="26" s="1"/>
  <c r="AK95" i="25"/>
  <c r="D93" i="26" s="1"/>
  <c r="AK87" i="25"/>
  <c r="D85" i="26" s="1"/>
  <c r="AK79" i="25"/>
  <c r="D77" i="26" s="1"/>
  <c r="AK71" i="25"/>
  <c r="D69" i="26" s="1"/>
  <c r="AK63" i="25"/>
  <c r="D61" i="26" s="1"/>
  <c r="AK55" i="25"/>
  <c r="D53" i="26" s="1"/>
  <c r="AK47" i="25"/>
  <c r="D45" i="26" s="1"/>
  <c r="AK39" i="25"/>
  <c r="D37" i="26" s="1"/>
  <c r="AK31" i="25"/>
  <c r="D29" i="26" s="1"/>
  <c r="AK23" i="25"/>
  <c r="D21" i="26" s="1"/>
  <c r="AK15" i="25"/>
  <c r="D13" i="26" s="1"/>
  <c r="AK7" i="25"/>
  <c r="D5" i="26" s="1"/>
  <c r="AK350" i="25"/>
  <c r="D348" i="26" s="1"/>
  <c r="AK342" i="25"/>
  <c r="D340" i="26" s="1"/>
  <c r="AK334" i="25"/>
  <c r="D332" i="26" s="1"/>
  <c r="AK326" i="25"/>
  <c r="D324" i="26" s="1"/>
  <c r="AK318" i="25"/>
  <c r="D316" i="26" s="1"/>
  <c r="AK310" i="25"/>
  <c r="D308" i="26" s="1"/>
  <c r="AK302" i="25"/>
  <c r="D300" i="26" s="1"/>
  <c r="AK294" i="25"/>
  <c r="D292" i="26" s="1"/>
  <c r="AK286" i="25"/>
  <c r="D284" i="26" s="1"/>
  <c r="AK278" i="25"/>
  <c r="D276" i="26" s="1"/>
  <c r="AK270" i="25"/>
  <c r="D268" i="26" s="1"/>
  <c r="AK262" i="25"/>
  <c r="D260" i="26" s="1"/>
  <c r="AK254" i="25"/>
  <c r="D252" i="26" s="1"/>
  <c r="AK246" i="25"/>
  <c r="D244" i="26" s="1"/>
  <c r="AK238" i="25"/>
  <c r="D236" i="26" s="1"/>
  <c r="AK230" i="25"/>
  <c r="D228" i="26" s="1"/>
  <c r="AK222" i="25"/>
  <c r="D220" i="26" s="1"/>
  <c r="AK214" i="25"/>
  <c r="D212" i="26" s="1"/>
  <c r="AK206" i="25"/>
  <c r="D204" i="26" s="1"/>
  <c r="AK198" i="25"/>
  <c r="D196" i="26" s="1"/>
  <c r="AK190" i="25"/>
  <c r="D188" i="26" s="1"/>
  <c r="AK182" i="25"/>
  <c r="D180" i="26" s="1"/>
  <c r="AK174" i="25"/>
  <c r="D172" i="26" s="1"/>
  <c r="AK166" i="25"/>
  <c r="D164" i="26" s="1"/>
  <c r="AK158" i="25"/>
  <c r="D156" i="26" s="1"/>
  <c r="AK150" i="25"/>
  <c r="D148" i="26" s="1"/>
  <c r="AK142" i="25"/>
  <c r="D140" i="26" s="1"/>
  <c r="AK134" i="25"/>
  <c r="D132" i="26" s="1"/>
  <c r="AK126" i="25"/>
  <c r="D124" i="26" s="1"/>
  <c r="AK118" i="25"/>
  <c r="D116" i="26" s="1"/>
  <c r="AK110" i="25"/>
  <c r="D108" i="26" s="1"/>
  <c r="AK102" i="25"/>
  <c r="D100" i="26" s="1"/>
  <c r="AK94" i="25"/>
  <c r="D92" i="26" s="1"/>
  <c r="AK86" i="25"/>
  <c r="D84" i="26" s="1"/>
  <c r="AK78" i="25"/>
  <c r="D76" i="26" s="1"/>
  <c r="AK70" i="25"/>
  <c r="D68" i="26" s="1"/>
  <c r="AK62" i="25"/>
  <c r="D60" i="26" s="1"/>
  <c r="AK54" i="25"/>
  <c r="D52" i="26" s="1"/>
  <c r="AK46" i="25"/>
  <c r="D44" i="26" s="1"/>
  <c r="AK38" i="25"/>
  <c r="D36" i="26" s="1"/>
  <c r="AK30" i="25"/>
  <c r="D28" i="26" s="1"/>
  <c r="AK22" i="25"/>
  <c r="D20" i="26" s="1"/>
  <c r="AK14" i="25"/>
  <c r="D12" i="26" s="1"/>
  <c r="AK6" i="25"/>
  <c r="D4" i="26" s="1"/>
  <c r="AL21" i="25"/>
  <c r="E19" i="26" s="1"/>
  <c r="AL29" i="25"/>
  <c r="E27" i="26" s="1"/>
  <c r="AL37" i="25"/>
  <c r="E35" i="26" s="1"/>
  <c r="AL45" i="25"/>
  <c r="E43" i="26" s="1"/>
  <c r="AL53" i="25"/>
  <c r="E51" i="26" s="1"/>
  <c r="AL61" i="25"/>
  <c r="E59" i="26" s="1"/>
  <c r="AL69" i="25"/>
  <c r="E67" i="26" s="1"/>
  <c r="AL77" i="25"/>
  <c r="E75" i="26" s="1"/>
  <c r="AL85" i="25"/>
  <c r="E83" i="26" s="1"/>
  <c r="AL93" i="25"/>
  <c r="E91" i="26" s="1"/>
  <c r="AL101" i="25"/>
  <c r="E99" i="26" s="1"/>
  <c r="AL109" i="25"/>
  <c r="E107" i="26" s="1"/>
  <c r="AL117" i="25"/>
  <c r="E115" i="26" s="1"/>
  <c r="AL125" i="25"/>
  <c r="E123" i="26" s="1"/>
  <c r="AL133" i="25"/>
  <c r="E131" i="26" s="1"/>
  <c r="AL141" i="25"/>
  <c r="E139" i="26" s="1"/>
  <c r="AL149" i="25"/>
  <c r="E147" i="26" s="1"/>
  <c r="AL157" i="25"/>
  <c r="E155" i="26" s="1"/>
  <c r="AL165" i="25"/>
  <c r="E163" i="26" s="1"/>
  <c r="AL8" i="25"/>
  <c r="E6" i="26" s="1"/>
  <c r="AL16" i="25"/>
  <c r="AL24" i="25"/>
  <c r="E22" i="26" s="1"/>
  <c r="AL32" i="25"/>
  <c r="E30" i="26" s="1"/>
  <c r="AL40" i="25"/>
  <c r="E38" i="26" s="1"/>
  <c r="AL48" i="25"/>
  <c r="E46" i="26" s="1"/>
  <c r="AL56" i="25"/>
  <c r="E54" i="26" s="1"/>
  <c r="AL64" i="25"/>
  <c r="E62" i="26" s="1"/>
  <c r="AL72" i="25"/>
  <c r="E70" i="26" s="1"/>
  <c r="AL80" i="25"/>
  <c r="E78" i="26" s="1"/>
  <c r="AL88" i="25"/>
  <c r="E86" i="26" s="1"/>
  <c r="AL96" i="25"/>
  <c r="E94" i="26" s="1"/>
  <c r="AL104" i="25"/>
  <c r="E102" i="26" s="1"/>
  <c r="AL112" i="25"/>
  <c r="E110" i="26" s="1"/>
  <c r="AL120" i="25"/>
  <c r="E118" i="26" s="1"/>
  <c r="AL128" i="25"/>
  <c r="E126" i="26" s="1"/>
  <c r="AL136" i="25"/>
  <c r="E134" i="26" s="1"/>
  <c r="AL144" i="25"/>
  <c r="E142" i="26" s="1"/>
  <c r="AL152" i="25"/>
  <c r="E150" i="26" s="1"/>
  <c r="AL160" i="25"/>
  <c r="E158" i="26" s="1"/>
  <c r="AL168" i="25"/>
  <c r="E166" i="26" s="1"/>
  <c r="AL176" i="25"/>
  <c r="E174" i="26" s="1"/>
  <c r="AL184" i="25"/>
  <c r="E182" i="26" s="1"/>
  <c r="AL192" i="25"/>
  <c r="E190" i="26" s="1"/>
  <c r="AL200" i="25"/>
  <c r="E198" i="26" s="1"/>
  <c r="AL208" i="25"/>
  <c r="E206" i="26" s="1"/>
  <c r="AL216" i="25"/>
  <c r="E214" i="26" s="1"/>
  <c r="AL224" i="25"/>
  <c r="E222" i="26" s="1"/>
  <c r="AL173" i="25"/>
  <c r="E171" i="26" s="1"/>
  <c r="AL181" i="25"/>
  <c r="E179" i="26" s="1"/>
  <c r="AL189" i="25"/>
  <c r="E187" i="26" s="1"/>
  <c r="AL197" i="25"/>
  <c r="E195" i="26" s="1"/>
  <c r="AL205" i="25"/>
  <c r="E203" i="26" s="1"/>
  <c r="AL213" i="25"/>
  <c r="E211" i="26" s="1"/>
  <c r="AL221" i="25"/>
  <c r="E219" i="26" s="1"/>
  <c r="AL229" i="25"/>
  <c r="E227" i="26" s="1"/>
  <c r="AL237" i="25"/>
  <c r="E235" i="26" s="1"/>
  <c r="AL245" i="25"/>
  <c r="E243" i="26" s="1"/>
  <c r="AL253" i="25"/>
  <c r="E251" i="26" s="1"/>
  <c r="AL261" i="25"/>
  <c r="E259" i="26" s="1"/>
  <c r="AL269" i="25"/>
  <c r="E267" i="26" s="1"/>
  <c r="AL277" i="25"/>
  <c r="E275" i="26" s="1"/>
  <c r="AL285" i="25"/>
  <c r="E283" i="26" s="1"/>
  <c r="AL293" i="25"/>
  <c r="E291" i="26" s="1"/>
  <c r="AL301" i="25"/>
  <c r="E299" i="26" s="1"/>
  <c r="AL309" i="25"/>
  <c r="E307" i="26" s="1"/>
  <c r="AL317" i="25"/>
  <c r="E315" i="26" s="1"/>
  <c r="AL325" i="25"/>
  <c r="E323" i="26" s="1"/>
  <c r="AL333" i="25"/>
  <c r="E331" i="26" s="1"/>
  <c r="AL341" i="25"/>
  <c r="E339" i="26" s="1"/>
  <c r="AL349" i="25"/>
  <c r="E347" i="26" s="1"/>
  <c r="AL41" i="25"/>
  <c r="E39" i="26" s="1"/>
  <c r="AL65" i="25"/>
  <c r="E63" i="26" s="1"/>
  <c r="AL105" i="25"/>
  <c r="E103" i="26" s="1"/>
  <c r="AL129" i="25"/>
  <c r="E127" i="26" s="1"/>
  <c r="AL169" i="25"/>
  <c r="E167" i="26" s="1"/>
  <c r="AL193" i="25"/>
  <c r="E191" i="26" s="1"/>
  <c r="AL7" i="25"/>
  <c r="E5" i="26" s="1"/>
  <c r="AL15" i="25"/>
  <c r="E13" i="26" s="1"/>
  <c r="AL23" i="25"/>
  <c r="E21" i="26" s="1"/>
  <c r="AL31" i="25"/>
  <c r="E29" i="26" s="1"/>
  <c r="AL39" i="25"/>
  <c r="E37" i="26" s="1"/>
  <c r="AL47" i="25"/>
  <c r="E45" i="26" s="1"/>
  <c r="AL55" i="25"/>
  <c r="E53" i="26" s="1"/>
  <c r="AL63" i="25"/>
  <c r="E61" i="26" s="1"/>
  <c r="AL71" i="25"/>
  <c r="E69" i="26" s="1"/>
  <c r="AL79" i="25"/>
  <c r="E77" i="26" s="1"/>
  <c r="AL87" i="25"/>
  <c r="E85" i="26" s="1"/>
  <c r="AL95" i="25"/>
  <c r="E93" i="26" s="1"/>
  <c r="AL111" i="25"/>
  <c r="E109" i="26" s="1"/>
  <c r="AL119" i="25"/>
  <c r="E117" i="26" s="1"/>
  <c r="AL127" i="25"/>
  <c r="E125" i="26" s="1"/>
  <c r="AL135" i="25"/>
  <c r="E133" i="26" s="1"/>
  <c r="AL143" i="25"/>
  <c r="E141" i="26" s="1"/>
  <c r="AL151" i="25"/>
  <c r="E149" i="26" s="1"/>
  <c r="AL159" i="25"/>
  <c r="E157" i="26" s="1"/>
  <c r="AL167" i="25"/>
  <c r="E165" i="26" s="1"/>
  <c r="AL175" i="25"/>
  <c r="E173" i="26" s="1"/>
  <c r="AL183" i="25"/>
  <c r="E181" i="26" s="1"/>
  <c r="AL191" i="25"/>
  <c r="E189" i="26" s="1"/>
  <c r="AL199" i="25"/>
  <c r="E197" i="26" s="1"/>
  <c r="AL207" i="25"/>
  <c r="E205" i="26" s="1"/>
  <c r="AL215" i="25"/>
  <c r="E213" i="26" s="1"/>
  <c r="AL223" i="25"/>
  <c r="E221" i="26" s="1"/>
  <c r="AL231" i="25"/>
  <c r="E229" i="26" s="1"/>
  <c r="AL6" i="25"/>
  <c r="E4" i="26" s="1"/>
  <c r="AL14" i="25"/>
  <c r="E12" i="26" s="1"/>
  <c r="AL22" i="25"/>
  <c r="E20" i="26" s="1"/>
  <c r="AL30" i="25"/>
  <c r="E28" i="26" s="1"/>
  <c r="AL38" i="25"/>
  <c r="E36" i="26" s="1"/>
  <c r="AL46" i="25"/>
  <c r="E44" i="26" s="1"/>
  <c r="AL54" i="25"/>
  <c r="E52" i="26" s="1"/>
  <c r="AL62" i="25"/>
  <c r="E60" i="26" s="1"/>
  <c r="AL70" i="25"/>
  <c r="E68" i="26" s="1"/>
  <c r="AL78" i="25"/>
  <c r="E76" i="26" s="1"/>
  <c r="AL86" i="25"/>
  <c r="E84" i="26" s="1"/>
  <c r="AL94" i="25"/>
  <c r="E92" i="26" s="1"/>
  <c r="AL102" i="25"/>
  <c r="E100" i="26" s="1"/>
  <c r="AL110" i="25"/>
  <c r="E108" i="26" s="1"/>
  <c r="AL118" i="25"/>
  <c r="E116" i="26" s="1"/>
  <c r="AL126" i="25"/>
  <c r="E124" i="26" s="1"/>
  <c r="AL134" i="25"/>
  <c r="E132" i="26" s="1"/>
  <c r="AL142" i="25"/>
  <c r="E140" i="26" s="1"/>
  <c r="AL150" i="25"/>
  <c r="E148" i="26" s="1"/>
  <c r="AL158" i="25"/>
  <c r="E156" i="26" s="1"/>
  <c r="AL166" i="25"/>
  <c r="E164" i="26" s="1"/>
  <c r="AL174" i="25"/>
  <c r="E172" i="26" s="1"/>
  <c r="AL182" i="25"/>
  <c r="E180" i="26" s="1"/>
  <c r="AL190" i="25"/>
  <c r="E188" i="26" s="1"/>
  <c r="AL198" i="25"/>
  <c r="E196" i="26" s="1"/>
  <c r="AL206" i="25"/>
  <c r="E204" i="26" s="1"/>
  <c r="AL214" i="25"/>
  <c r="E212" i="26" s="1"/>
  <c r="AL222" i="25"/>
  <c r="E220" i="26" s="1"/>
  <c r="AL230" i="25"/>
  <c r="E228" i="26" s="1"/>
  <c r="AL238" i="25"/>
  <c r="E236" i="26" s="1"/>
  <c r="AL246" i="25"/>
  <c r="E244" i="26" s="1"/>
  <c r="AL254" i="25"/>
  <c r="E252" i="26" s="1"/>
  <c r="AL262" i="25"/>
  <c r="E260" i="26" s="1"/>
  <c r="AL270" i="25"/>
  <c r="E268" i="26" s="1"/>
  <c r="AL278" i="25"/>
  <c r="E276" i="26" s="1"/>
  <c r="AL286" i="25"/>
  <c r="E284" i="26" s="1"/>
  <c r="AL294" i="25"/>
  <c r="E292" i="26" s="1"/>
  <c r="AL302" i="25"/>
  <c r="E300" i="26" s="1"/>
  <c r="AL310" i="25"/>
  <c r="E308" i="26" s="1"/>
  <c r="AL318" i="25"/>
  <c r="E316" i="26" s="1"/>
  <c r="AL326" i="25"/>
  <c r="E324" i="26" s="1"/>
  <c r="AL334" i="25"/>
  <c r="E332" i="26" s="1"/>
  <c r="AL342" i="25"/>
  <c r="E340" i="26" s="1"/>
  <c r="AL350" i="25"/>
  <c r="E348" i="26" s="1"/>
  <c r="AL115" i="25"/>
  <c r="E113" i="26" s="1"/>
  <c r="AL123" i="25"/>
  <c r="E121" i="26" s="1"/>
  <c r="AL131" i="25"/>
  <c r="E129" i="26" s="1"/>
  <c r="AL139" i="25"/>
  <c r="E137" i="26" s="1"/>
  <c r="AL147" i="25"/>
  <c r="E145" i="26" s="1"/>
  <c r="AL155" i="25"/>
  <c r="E153" i="26" s="1"/>
  <c r="AL163" i="25"/>
  <c r="E161" i="26" s="1"/>
  <c r="AL171" i="25"/>
  <c r="E169" i="26" s="1"/>
  <c r="AL179" i="25"/>
  <c r="E177" i="26" s="1"/>
  <c r="AL187" i="25"/>
  <c r="E185" i="26" s="1"/>
  <c r="AL195" i="25"/>
  <c r="E193" i="26" s="1"/>
  <c r="AL203" i="25"/>
  <c r="E201" i="26" s="1"/>
  <c r="AL211" i="25"/>
  <c r="E209" i="26" s="1"/>
  <c r="AL219" i="25"/>
  <c r="E217" i="26" s="1"/>
  <c r="AL227" i="25"/>
  <c r="E225" i="26" s="1"/>
  <c r="AL235" i="25"/>
  <c r="E233" i="26" s="1"/>
  <c r="AL243" i="25"/>
  <c r="E241" i="26" s="1"/>
  <c r="AL251" i="25"/>
  <c r="E249" i="26" s="1"/>
  <c r="AL259" i="25"/>
  <c r="E257" i="26" s="1"/>
  <c r="AL267" i="25"/>
  <c r="E265" i="26" s="1"/>
  <c r="AL275" i="25"/>
  <c r="E273" i="26" s="1"/>
  <c r="AL283" i="25"/>
  <c r="E281" i="26" s="1"/>
  <c r="AL291" i="25"/>
  <c r="E289" i="26" s="1"/>
  <c r="AL299" i="25"/>
  <c r="E297" i="26" s="1"/>
  <c r="AL307" i="25"/>
  <c r="E305" i="26" s="1"/>
  <c r="AL315" i="25"/>
  <c r="E313" i="26" s="1"/>
  <c r="AL323" i="25"/>
  <c r="E321" i="26" s="1"/>
  <c r="AL331" i="25"/>
  <c r="E329" i="26" s="1"/>
  <c r="AL339" i="25"/>
  <c r="E337" i="26" s="1"/>
  <c r="AL347" i="25"/>
  <c r="E345" i="26" s="1"/>
  <c r="AL232" i="25"/>
  <c r="E230" i="26" s="1"/>
  <c r="AL240" i="25"/>
  <c r="E238" i="26" s="1"/>
  <c r="AL248" i="25"/>
  <c r="E246" i="26" s="1"/>
  <c r="AL256" i="25"/>
  <c r="E254" i="26" s="1"/>
  <c r="AL264" i="25"/>
  <c r="E262" i="26" s="1"/>
  <c r="AL272" i="25"/>
  <c r="E270" i="26" s="1"/>
  <c r="AL280" i="25"/>
  <c r="E278" i="26" s="1"/>
  <c r="AL288" i="25"/>
  <c r="E286" i="26" s="1"/>
  <c r="AL296" i="25"/>
  <c r="E294" i="26" s="1"/>
  <c r="AL304" i="25"/>
  <c r="E302" i="26" s="1"/>
  <c r="AL312" i="25"/>
  <c r="E310" i="26" s="1"/>
  <c r="AL320" i="25"/>
  <c r="E318" i="26" s="1"/>
  <c r="AL328" i="25"/>
  <c r="E326" i="26" s="1"/>
  <c r="AL336" i="25"/>
  <c r="E334" i="26" s="1"/>
  <c r="AL344" i="25"/>
  <c r="E342" i="26" s="1"/>
  <c r="AL352" i="25"/>
  <c r="E350" i="26" s="1"/>
  <c r="AL103" i="25"/>
  <c r="E101" i="26" s="1"/>
  <c r="AL239" i="25"/>
  <c r="E237" i="26" s="1"/>
  <c r="AL247" i="25"/>
  <c r="E245" i="26" s="1"/>
  <c r="AL255" i="25"/>
  <c r="E253" i="26" s="1"/>
  <c r="AL263" i="25"/>
  <c r="E261" i="26" s="1"/>
  <c r="AL271" i="25"/>
  <c r="E269" i="26" s="1"/>
  <c r="AL279" i="25"/>
  <c r="E277" i="26" s="1"/>
  <c r="AL287" i="25"/>
  <c r="E285" i="26" s="1"/>
  <c r="AL295" i="25"/>
  <c r="E293" i="26" s="1"/>
  <c r="AL303" i="25"/>
  <c r="E301" i="26" s="1"/>
  <c r="AL311" i="25"/>
  <c r="E309" i="26" s="1"/>
  <c r="AL319" i="25"/>
  <c r="E317" i="26" s="1"/>
  <c r="AL327" i="25"/>
  <c r="E325" i="26" s="1"/>
  <c r="AL335" i="25"/>
  <c r="E333" i="26" s="1"/>
  <c r="AL343" i="25"/>
  <c r="E341" i="26" s="1"/>
  <c r="AL351" i="25"/>
  <c r="E349" i="26" s="1"/>
  <c r="AL185" i="25"/>
  <c r="E183" i="26" s="1"/>
  <c r="AL354" i="25"/>
  <c r="E352" i="26" s="1"/>
  <c r="AL346" i="25"/>
  <c r="E344" i="26" s="1"/>
  <c r="AL338" i="25"/>
  <c r="E336" i="26" s="1"/>
  <c r="AL330" i="25"/>
  <c r="E328" i="26" s="1"/>
  <c r="AL322" i="25"/>
  <c r="E320" i="26" s="1"/>
  <c r="AL314" i="25"/>
  <c r="E312" i="26" s="1"/>
  <c r="AL306" i="25"/>
  <c r="E304" i="26" s="1"/>
  <c r="AL298" i="25"/>
  <c r="E296" i="26" s="1"/>
  <c r="AL290" i="25"/>
  <c r="E288" i="26" s="1"/>
  <c r="AL282" i="25"/>
  <c r="E280" i="26" s="1"/>
  <c r="AL274" i="25"/>
  <c r="E272" i="26" s="1"/>
  <c r="AL266" i="25"/>
  <c r="E264" i="26" s="1"/>
  <c r="AL258" i="25"/>
  <c r="E256" i="26" s="1"/>
  <c r="AL250" i="25"/>
  <c r="E248" i="26" s="1"/>
  <c r="AL242" i="25"/>
  <c r="E240" i="26" s="1"/>
  <c r="AL234" i="25"/>
  <c r="E232" i="26" s="1"/>
  <c r="AL226" i="25"/>
  <c r="E224" i="26" s="1"/>
  <c r="AL218" i="25"/>
  <c r="E216" i="26" s="1"/>
  <c r="AL210" i="25"/>
  <c r="E208" i="26" s="1"/>
  <c r="AL202" i="25"/>
  <c r="E200" i="26" s="1"/>
  <c r="AL194" i="25"/>
  <c r="E192" i="26" s="1"/>
  <c r="AL186" i="25"/>
  <c r="E184" i="26" s="1"/>
  <c r="AL178" i="25"/>
  <c r="E176" i="26" s="1"/>
  <c r="AL170" i="25"/>
  <c r="E168" i="26" s="1"/>
  <c r="AL162" i="25"/>
  <c r="E160" i="26" s="1"/>
  <c r="AL154" i="25"/>
  <c r="E152" i="26" s="1"/>
  <c r="AL146" i="25"/>
  <c r="E144" i="26" s="1"/>
  <c r="AL138" i="25"/>
  <c r="E136" i="26" s="1"/>
  <c r="AL130" i="25"/>
  <c r="E128" i="26" s="1"/>
  <c r="AL122" i="25"/>
  <c r="E120" i="26" s="1"/>
  <c r="AL114" i="25"/>
  <c r="E112" i="26" s="1"/>
  <c r="AL106" i="25"/>
  <c r="E104" i="26" s="1"/>
  <c r="AL98" i="25"/>
  <c r="E96" i="26" s="1"/>
  <c r="AL90" i="25"/>
  <c r="E88" i="26" s="1"/>
  <c r="AL82" i="25"/>
  <c r="E80" i="26" s="1"/>
  <c r="AL74" i="25"/>
  <c r="E72" i="26" s="1"/>
  <c r="AL66" i="25"/>
  <c r="E64" i="26" s="1"/>
  <c r="AL58" i="25"/>
  <c r="E56" i="26" s="1"/>
  <c r="AL50" i="25"/>
  <c r="E48" i="26" s="1"/>
  <c r="AL42" i="25"/>
  <c r="E40" i="26" s="1"/>
  <c r="AL34" i="25"/>
  <c r="E32" i="26" s="1"/>
  <c r="AL26" i="25"/>
  <c r="E24" i="26" s="1"/>
  <c r="AL18" i="25"/>
  <c r="E16" i="26" s="1"/>
  <c r="AL10" i="25"/>
  <c r="E8" i="26" s="1"/>
  <c r="AL353" i="25"/>
  <c r="E351" i="26" s="1"/>
  <c r="AL345" i="25"/>
  <c r="E343" i="26" s="1"/>
  <c r="AL337" i="25"/>
  <c r="E335" i="26" s="1"/>
  <c r="AL329" i="25"/>
  <c r="E327" i="26" s="1"/>
  <c r="AL313" i="25"/>
  <c r="E311" i="26" s="1"/>
  <c r="AL305" i="25"/>
  <c r="E303" i="26" s="1"/>
  <c r="AL289" i="25"/>
  <c r="E287" i="26" s="1"/>
  <c r="AL281" i="25"/>
  <c r="E279" i="26" s="1"/>
  <c r="AL273" i="25"/>
  <c r="E271" i="26" s="1"/>
  <c r="AL265" i="25"/>
  <c r="E263" i="26" s="1"/>
  <c r="AL249" i="25"/>
  <c r="E247" i="26" s="1"/>
  <c r="AL241" i="25"/>
  <c r="E239" i="26" s="1"/>
  <c r="AL225" i="25"/>
  <c r="E223" i="26" s="1"/>
  <c r="AL121" i="25"/>
  <c r="E119" i="26" s="1"/>
  <c r="AL57" i="25"/>
  <c r="E55" i="26" s="1"/>
  <c r="AL217" i="25"/>
  <c r="E215" i="26" s="1"/>
  <c r="AL209" i="25"/>
  <c r="E207" i="26" s="1"/>
  <c r="AL201" i="25"/>
  <c r="E199" i="26" s="1"/>
  <c r="AL177" i="25"/>
  <c r="E175" i="26" s="1"/>
  <c r="AL161" i="25"/>
  <c r="E159" i="26" s="1"/>
  <c r="AL153" i="25"/>
  <c r="E151" i="26" s="1"/>
  <c r="AL145" i="25"/>
  <c r="E143" i="26" s="1"/>
  <c r="AL137" i="25"/>
  <c r="E135" i="26" s="1"/>
  <c r="AL113" i="25"/>
  <c r="E111" i="26" s="1"/>
  <c r="AL97" i="25"/>
  <c r="E95" i="26" s="1"/>
  <c r="AL89" i="25"/>
  <c r="E87" i="26" s="1"/>
  <c r="AL81" i="25"/>
  <c r="E79" i="26" s="1"/>
  <c r="AL73" i="25"/>
  <c r="E71" i="26" s="1"/>
  <c r="AL49" i="25"/>
  <c r="E47" i="26" s="1"/>
  <c r="AL33" i="25"/>
  <c r="E31" i="26" s="1"/>
  <c r="AL25" i="25"/>
  <c r="E23" i="26" s="1"/>
  <c r="AL17" i="25"/>
  <c r="E15" i="26" s="1"/>
  <c r="AL9" i="25"/>
  <c r="E7" i="26" s="1"/>
  <c r="AL233" i="25"/>
  <c r="E231" i="26" s="1"/>
  <c r="AL257" i="25"/>
  <c r="E255" i="26" s="1"/>
  <c r="AL297" i="25"/>
  <c r="E295" i="26" s="1"/>
  <c r="AL321" i="25"/>
  <c r="E319" i="26" s="1"/>
  <c r="AL4" i="25"/>
  <c r="E2" i="26" s="1"/>
  <c r="AL348" i="25"/>
  <c r="E346" i="26" s="1"/>
  <c r="AL340" i="25"/>
  <c r="E338" i="26" s="1"/>
  <c r="AL332" i="25"/>
  <c r="E330" i="26" s="1"/>
  <c r="AL324" i="25"/>
  <c r="E322" i="26" s="1"/>
  <c r="AL316" i="25"/>
  <c r="E314" i="26" s="1"/>
  <c r="AL308" i="25"/>
  <c r="E306" i="26" s="1"/>
  <c r="AL300" i="25"/>
  <c r="E298" i="26" s="1"/>
  <c r="AL292" i="25"/>
  <c r="E290" i="26" s="1"/>
  <c r="AL284" i="25"/>
  <c r="E282" i="26" s="1"/>
  <c r="AL276" i="25"/>
  <c r="E274" i="26" s="1"/>
  <c r="AL268" i="25"/>
  <c r="E266" i="26" s="1"/>
  <c r="AL260" i="25"/>
  <c r="E258" i="26" s="1"/>
  <c r="AL252" i="25"/>
  <c r="E250" i="26" s="1"/>
  <c r="AL244" i="25"/>
  <c r="E242" i="26" s="1"/>
  <c r="AL236" i="25"/>
  <c r="E234" i="26" s="1"/>
  <c r="AL228" i="25"/>
  <c r="E226" i="26" s="1"/>
  <c r="AL220" i="25"/>
  <c r="E218" i="26" s="1"/>
  <c r="AL212" i="25"/>
  <c r="E210" i="26" s="1"/>
  <c r="AL204" i="25"/>
  <c r="E202" i="26" s="1"/>
  <c r="AL196" i="25"/>
  <c r="E194" i="26" s="1"/>
  <c r="AL188" i="25"/>
  <c r="E186" i="26" s="1"/>
  <c r="AL180" i="25"/>
  <c r="E178" i="26" s="1"/>
  <c r="AL172" i="25"/>
  <c r="E170" i="26" s="1"/>
  <c r="AL164" i="25"/>
  <c r="E162" i="26" s="1"/>
  <c r="AL156" i="25"/>
  <c r="E154" i="26" s="1"/>
  <c r="AL148" i="25"/>
  <c r="E146" i="26" s="1"/>
  <c r="AL140" i="25"/>
  <c r="E138" i="26" s="1"/>
  <c r="AL132" i="25"/>
  <c r="E130" i="26" s="1"/>
  <c r="AL124" i="25"/>
  <c r="E122" i="26" s="1"/>
  <c r="AL116" i="25"/>
  <c r="E114" i="26" s="1"/>
  <c r="AL108" i="25"/>
  <c r="E106" i="26" s="1"/>
  <c r="AL100" i="25"/>
  <c r="E98" i="26" s="1"/>
  <c r="AL92" i="25"/>
  <c r="E90" i="26" s="1"/>
  <c r="AL84" i="25"/>
  <c r="E82" i="26" s="1"/>
  <c r="AL76" i="25"/>
  <c r="E74" i="26" s="1"/>
  <c r="AL68" i="25"/>
  <c r="E66" i="26" s="1"/>
  <c r="AL60" i="25"/>
  <c r="E58" i="26" s="1"/>
  <c r="AL52" i="25"/>
  <c r="E50" i="26" s="1"/>
  <c r="AL44" i="25"/>
  <c r="E42" i="26" s="1"/>
  <c r="AL36" i="25"/>
  <c r="E34" i="26" s="1"/>
  <c r="AL28" i="25"/>
  <c r="E26" i="26" s="1"/>
  <c r="AL20" i="25"/>
  <c r="E18" i="26" s="1"/>
  <c r="AL12" i="25"/>
  <c r="E10" i="26" s="1"/>
  <c r="J39" i="27" l="1"/>
  <c r="CC240" i="25"/>
  <c r="H238" i="27" s="1"/>
  <c r="CC40" i="25"/>
  <c r="H38" i="27" s="1"/>
  <c r="F39" i="27"/>
  <c r="CC48" i="25"/>
  <c r="H46" i="27" s="1"/>
  <c r="I39" i="27"/>
  <c r="BY4" i="25"/>
  <c r="CC176" i="25"/>
  <c r="H174" i="27" s="1"/>
  <c r="CC112" i="25"/>
  <c r="H110" i="27" s="1"/>
  <c r="K39" i="27"/>
  <c r="CC296" i="25"/>
  <c r="H294" i="27" s="1"/>
  <c r="CD203" i="25"/>
  <c r="C201" i="27" s="1"/>
  <c r="CD94" i="25"/>
  <c r="C92" i="27" s="1"/>
  <c r="CD36" i="25"/>
  <c r="C34" i="27" s="1"/>
  <c r="CD20" i="25"/>
  <c r="C18" i="27" s="1"/>
  <c r="B47" i="26"/>
  <c r="B79" i="26"/>
  <c r="B111" i="26"/>
  <c r="B143" i="26"/>
  <c r="B175" i="26"/>
  <c r="B207" i="26"/>
  <c r="B239" i="26"/>
  <c r="B271" i="26"/>
  <c r="B65" i="26"/>
  <c r="B3" i="26"/>
  <c r="B35" i="26"/>
  <c r="B67" i="26"/>
  <c r="B99" i="26"/>
  <c r="B131" i="26"/>
  <c r="B163" i="26"/>
  <c r="B195" i="26"/>
  <c r="B227" i="26"/>
  <c r="B259" i="26"/>
  <c r="B291" i="26"/>
  <c r="B16" i="26"/>
  <c r="B48" i="26"/>
  <c r="B80" i="26"/>
  <c r="B112" i="26"/>
  <c r="B144" i="26"/>
  <c r="B176" i="26"/>
  <c r="B218" i="26"/>
  <c r="D14" i="26"/>
  <c r="E14" i="26"/>
  <c r="CD242" i="25"/>
  <c r="C240" i="27" s="1"/>
  <c r="CA263" i="25"/>
  <c r="G261" i="27" s="1"/>
  <c r="CA231" i="25"/>
  <c r="G229" i="27" s="1"/>
  <c r="CA295" i="25"/>
  <c r="G293" i="27" s="1"/>
  <c r="CA327" i="25"/>
  <c r="G325" i="27" s="1"/>
  <c r="CA191" i="25"/>
  <c r="G189" i="27" s="1"/>
  <c r="CD218" i="25"/>
  <c r="C216" i="27" s="1"/>
  <c r="CD66" i="25"/>
  <c r="C64" i="27" s="1"/>
  <c r="CD298" i="25"/>
  <c r="C296" i="27" s="1"/>
  <c r="CA311" i="25"/>
  <c r="G309" i="27" s="1"/>
  <c r="CC256" i="25"/>
  <c r="H254" i="27" s="1"/>
  <c r="CC128" i="25"/>
  <c r="H126" i="27" s="1"/>
  <c r="CD196" i="25"/>
  <c r="C194" i="27" s="1"/>
  <c r="CC320" i="25"/>
  <c r="H318" i="27" s="1"/>
  <c r="CC192" i="25"/>
  <c r="H190" i="27" s="1"/>
  <c r="CA343" i="25"/>
  <c r="G341" i="27" s="1"/>
  <c r="CD158" i="25"/>
  <c r="C156" i="27" s="1"/>
  <c r="CD60" i="25"/>
  <c r="C58" i="27" s="1"/>
  <c r="CD214" i="25"/>
  <c r="C212" i="27" s="1"/>
  <c r="CD88" i="25"/>
  <c r="C86" i="27" s="1"/>
  <c r="CD64" i="25"/>
  <c r="C62" i="27" s="1"/>
  <c r="CD334" i="25"/>
  <c r="C332" i="27" s="1"/>
  <c r="CD213" i="25"/>
  <c r="C211" i="27" s="1"/>
  <c r="CD182" i="25"/>
  <c r="C180" i="27" s="1"/>
  <c r="CD150" i="25"/>
  <c r="C148" i="27" s="1"/>
  <c r="CD118" i="25"/>
  <c r="C116" i="27" s="1"/>
  <c r="CD238" i="25"/>
  <c r="C236" i="27" s="1"/>
  <c r="CD246" i="25"/>
  <c r="C244" i="27" s="1"/>
  <c r="BH196" i="25"/>
  <c r="CD52" i="25"/>
  <c r="C50" i="27" s="1"/>
  <c r="CD28" i="25"/>
  <c r="C26" i="27" s="1"/>
  <c r="CD282" i="25"/>
  <c r="C280" i="27" s="1"/>
  <c r="BH203" i="25"/>
  <c r="CD170" i="25"/>
  <c r="C168" i="27" s="1"/>
  <c r="CD138" i="25"/>
  <c r="C136" i="27" s="1"/>
  <c r="CD106" i="25"/>
  <c r="C104" i="27" s="1"/>
  <c r="CD310" i="25"/>
  <c r="C308" i="27" s="1"/>
  <c r="CD278" i="25"/>
  <c r="C276" i="27" s="1"/>
  <c r="BH138" i="25"/>
  <c r="CD74" i="25"/>
  <c r="C72" i="27" s="1"/>
  <c r="CD342" i="25"/>
  <c r="C340" i="27" s="1"/>
  <c r="BH170" i="25"/>
  <c r="CD180" i="25"/>
  <c r="C178" i="27" s="1"/>
  <c r="CD116" i="25"/>
  <c r="C114" i="27" s="1"/>
  <c r="CD267" i="25"/>
  <c r="C265" i="27" s="1"/>
  <c r="CD148" i="25"/>
  <c r="C146" i="27" s="1"/>
  <c r="CD84" i="25"/>
  <c r="C82" i="27" s="1"/>
  <c r="CD128" i="25"/>
  <c r="C126" i="27" s="1"/>
  <c r="CD18" i="25"/>
  <c r="C16" i="27" s="1"/>
  <c r="CC80" i="25"/>
  <c r="H78" i="27" s="1"/>
  <c r="CD212" i="25"/>
  <c r="C210" i="27" s="1"/>
  <c r="CC144" i="25"/>
  <c r="H142" i="27" s="1"/>
  <c r="CD86" i="25"/>
  <c r="C84" i="27" s="1"/>
  <c r="CD322" i="25"/>
  <c r="C320" i="27" s="1"/>
  <c r="CC208" i="25"/>
  <c r="H206" i="27" s="1"/>
  <c r="CC336" i="25"/>
  <c r="H334" i="27" s="1"/>
  <c r="CC272" i="25"/>
  <c r="H270" i="27" s="1"/>
  <c r="CD140" i="25"/>
  <c r="C138" i="27" s="1"/>
  <c r="CA135" i="25"/>
  <c r="G133" i="27" s="1"/>
  <c r="CA103" i="25"/>
  <c r="G101" i="27" s="1"/>
  <c r="CA7" i="25"/>
  <c r="G5" i="27" s="1"/>
  <c r="CA39" i="25"/>
  <c r="G37" i="27" s="1"/>
  <c r="CA71" i="25"/>
  <c r="G69" i="27" s="1"/>
  <c r="CD243" i="25"/>
  <c r="C241" i="27" s="1"/>
  <c r="CE215" i="25"/>
  <c r="I213" i="27" s="1"/>
  <c r="BI215" i="25"/>
  <c r="CE247" i="25"/>
  <c r="I245" i="27" s="1"/>
  <c r="BI247" i="25"/>
  <c r="CE311" i="25"/>
  <c r="I309" i="27" s="1"/>
  <c r="BI311" i="25"/>
  <c r="CE343" i="25"/>
  <c r="I341" i="27" s="1"/>
  <c r="BI343" i="25"/>
  <c r="CE7" i="25"/>
  <c r="I5" i="27" s="1"/>
  <c r="BI7" i="25"/>
  <c r="CE39" i="25"/>
  <c r="I37" i="27" s="1"/>
  <c r="BI39" i="25"/>
  <c r="CE71" i="25"/>
  <c r="I69" i="27" s="1"/>
  <c r="BI71" i="25"/>
  <c r="CE103" i="25"/>
  <c r="I101" i="27" s="1"/>
  <c r="BI103" i="25"/>
  <c r="CE135" i="25"/>
  <c r="I133" i="27" s="1"/>
  <c r="BI135" i="25"/>
  <c r="CE310" i="25"/>
  <c r="I308" i="27" s="1"/>
  <c r="BI310" i="25"/>
  <c r="CE191" i="25"/>
  <c r="I189" i="27" s="1"/>
  <c r="BI191" i="25"/>
  <c r="CE223" i="25"/>
  <c r="I221" i="27" s="1"/>
  <c r="BI223" i="25"/>
  <c r="CE255" i="25"/>
  <c r="I253" i="27" s="1"/>
  <c r="BI255" i="25"/>
  <c r="CE287" i="25"/>
  <c r="I285" i="27" s="1"/>
  <c r="BI287" i="25"/>
  <c r="CE319" i="25"/>
  <c r="I317" i="27" s="1"/>
  <c r="BI319" i="25"/>
  <c r="CE351" i="25"/>
  <c r="I349" i="27" s="1"/>
  <c r="BI351" i="25"/>
  <c r="CE15" i="25"/>
  <c r="I13" i="27" s="1"/>
  <c r="BI15" i="25"/>
  <c r="CE47" i="25"/>
  <c r="I45" i="27" s="1"/>
  <c r="BI47" i="25"/>
  <c r="CE79" i="25"/>
  <c r="I77" i="27" s="1"/>
  <c r="BI79" i="25"/>
  <c r="CE111" i="25"/>
  <c r="I109" i="27" s="1"/>
  <c r="BI111" i="25"/>
  <c r="CE143" i="25"/>
  <c r="I141" i="27" s="1"/>
  <c r="BI143" i="25"/>
  <c r="CE199" i="25"/>
  <c r="I197" i="27" s="1"/>
  <c r="BI199" i="25"/>
  <c r="CE231" i="25"/>
  <c r="I229" i="27" s="1"/>
  <c r="BI231" i="25"/>
  <c r="CE263" i="25"/>
  <c r="I261" i="27" s="1"/>
  <c r="BI263" i="25"/>
  <c r="CE295" i="25"/>
  <c r="I293" i="27" s="1"/>
  <c r="BI295" i="25"/>
  <c r="CE327" i="25"/>
  <c r="I325" i="27" s="1"/>
  <c r="BI327" i="25"/>
  <c r="CE23" i="25"/>
  <c r="I21" i="27" s="1"/>
  <c r="BI23" i="25"/>
  <c r="CE55" i="25"/>
  <c r="I53" i="27" s="1"/>
  <c r="BI55" i="25"/>
  <c r="CE119" i="25"/>
  <c r="I117" i="27" s="1"/>
  <c r="BI119" i="25"/>
  <c r="CE151" i="25"/>
  <c r="I149" i="27" s="1"/>
  <c r="BI151" i="25"/>
  <c r="CE183" i="25"/>
  <c r="I181" i="27" s="1"/>
  <c r="BI183" i="25"/>
  <c r="CE239" i="25"/>
  <c r="I237" i="27" s="1"/>
  <c r="BI239" i="25"/>
  <c r="CE271" i="25"/>
  <c r="I269" i="27" s="1"/>
  <c r="BI271" i="25"/>
  <c r="CE303" i="25"/>
  <c r="I301" i="27" s="1"/>
  <c r="BI303" i="25"/>
  <c r="CE335" i="25"/>
  <c r="I333" i="27" s="1"/>
  <c r="BI335" i="25"/>
  <c r="CE31" i="25"/>
  <c r="I29" i="27" s="1"/>
  <c r="BI31" i="25"/>
  <c r="CE63" i="25"/>
  <c r="I61" i="27" s="1"/>
  <c r="BI63" i="25"/>
  <c r="CE95" i="25"/>
  <c r="I93" i="27" s="1"/>
  <c r="BI95" i="25"/>
  <c r="CE127" i="25"/>
  <c r="I125" i="27" s="1"/>
  <c r="BI127" i="25"/>
  <c r="CE159" i="25"/>
  <c r="I157" i="27" s="1"/>
  <c r="BI159" i="25"/>
  <c r="CF4" i="25"/>
  <c r="J2" i="27" s="1"/>
  <c r="CD222" i="25"/>
  <c r="C220" i="27" s="1"/>
  <c r="CD250" i="25"/>
  <c r="C248" i="27" s="1"/>
  <c r="CD54" i="25"/>
  <c r="C52" i="27" s="1"/>
  <c r="CD46" i="25"/>
  <c r="C44" i="27" s="1"/>
  <c r="CD38" i="25"/>
  <c r="C36" i="27" s="1"/>
  <c r="CD30" i="25"/>
  <c r="C28" i="27" s="1"/>
  <c r="CD22" i="25"/>
  <c r="C20" i="27" s="1"/>
  <c r="CD14" i="25"/>
  <c r="C12" i="27" s="1"/>
  <c r="CD6" i="25"/>
  <c r="C4" i="27" s="1"/>
  <c r="CD314" i="25"/>
  <c r="C312" i="27" s="1"/>
  <c r="CD194" i="25"/>
  <c r="C192" i="27" s="1"/>
  <c r="CD274" i="25"/>
  <c r="C272" i="27" s="1"/>
  <c r="CD237" i="25"/>
  <c r="C235" i="27" s="1"/>
  <c r="BI4" i="25"/>
  <c r="CD12" i="25"/>
  <c r="C10" i="27" s="1"/>
  <c r="CD176" i="25"/>
  <c r="C174" i="27" s="1"/>
  <c r="CD26" i="25"/>
  <c r="C24" i="27" s="1"/>
  <c r="CD211" i="25"/>
  <c r="C209" i="27" s="1"/>
  <c r="CC56" i="25"/>
  <c r="H54" i="27" s="1"/>
  <c r="CD10" i="25"/>
  <c r="C8" i="27" s="1"/>
  <c r="CD188" i="25"/>
  <c r="C186" i="27" s="1"/>
  <c r="CD50" i="25"/>
  <c r="C48" i="27" s="1"/>
  <c r="CD228" i="25"/>
  <c r="C226" i="27" s="1"/>
  <c r="CD144" i="25"/>
  <c r="C142" i="27" s="1"/>
  <c r="CD134" i="25"/>
  <c r="C132" i="27" s="1"/>
  <c r="CD102" i="25"/>
  <c r="C100" i="27" s="1"/>
  <c r="CD229" i="25"/>
  <c r="C227" i="27" s="1"/>
  <c r="CD166" i="25"/>
  <c r="C164" i="27" s="1"/>
  <c r="CD58" i="25"/>
  <c r="C56" i="27" s="1"/>
  <c r="CD42" i="25"/>
  <c r="C40" i="27" s="1"/>
  <c r="CD266" i="25"/>
  <c r="C264" i="27" s="1"/>
  <c r="CD219" i="25"/>
  <c r="C217" i="27" s="1"/>
  <c r="CD98" i="25"/>
  <c r="C96" i="27" s="1"/>
  <c r="CD168" i="25"/>
  <c r="C166" i="27" s="1"/>
  <c r="CD136" i="25"/>
  <c r="C134" i="27" s="1"/>
  <c r="CD104" i="25"/>
  <c r="C102" i="27" s="1"/>
  <c r="CD172" i="25"/>
  <c r="C170" i="27" s="1"/>
  <c r="CD108" i="25"/>
  <c r="C106" i="27" s="1"/>
  <c r="CD76" i="25"/>
  <c r="C74" i="27" s="1"/>
  <c r="CD178" i="25"/>
  <c r="C176" i="27" s="1"/>
  <c r="CD156" i="25"/>
  <c r="C154" i="27" s="1"/>
  <c r="CD114" i="25"/>
  <c r="C112" i="27" s="1"/>
  <c r="CD92" i="25"/>
  <c r="C90" i="27" s="1"/>
  <c r="CD82" i="25"/>
  <c r="C80" i="27" s="1"/>
  <c r="CD72" i="25"/>
  <c r="C70" i="27" s="1"/>
  <c r="CD270" i="25"/>
  <c r="C268" i="27" s="1"/>
  <c r="CD330" i="25"/>
  <c r="C328" i="27" s="1"/>
  <c r="CD34" i="25"/>
  <c r="C32" i="27" s="1"/>
  <c r="CD204" i="25"/>
  <c r="C202" i="27" s="1"/>
  <c r="CD124" i="25"/>
  <c r="C122" i="27" s="1"/>
  <c r="CD350" i="25"/>
  <c r="C348" i="27" s="1"/>
  <c r="CD235" i="25"/>
  <c r="C233" i="27" s="1"/>
  <c r="CD208" i="25"/>
  <c r="C206" i="27" s="1"/>
  <c r="CD184" i="25"/>
  <c r="C182" i="27" s="1"/>
  <c r="CD162" i="25"/>
  <c r="C160" i="27" s="1"/>
  <c r="CD152" i="25"/>
  <c r="C150" i="27" s="1"/>
  <c r="CD130" i="25"/>
  <c r="C128" i="27" s="1"/>
  <c r="CD120" i="25"/>
  <c r="C118" i="27" s="1"/>
  <c r="CD68" i="25"/>
  <c r="C66" i="27" s="1"/>
  <c r="CD318" i="25"/>
  <c r="C316" i="27" s="1"/>
  <c r="CD286" i="25"/>
  <c r="C284" i="27" s="1"/>
  <c r="CD254" i="25"/>
  <c r="C252" i="27" s="1"/>
  <c r="CD259" i="25"/>
  <c r="C257" i="27" s="1"/>
  <c r="CD126" i="25"/>
  <c r="C124" i="27" s="1"/>
  <c r="CD251" i="25"/>
  <c r="C249" i="27" s="1"/>
  <c r="CD205" i="25"/>
  <c r="C203" i="27" s="1"/>
  <c r="CD146" i="25"/>
  <c r="C144" i="27" s="1"/>
  <c r="CD112" i="25"/>
  <c r="C110" i="27" s="1"/>
  <c r="CD80" i="25"/>
  <c r="C78" i="27" s="1"/>
  <c r="CD195" i="25"/>
  <c r="C193" i="27" s="1"/>
  <c r="CD44" i="25"/>
  <c r="C42" i="27" s="1"/>
  <c r="CD302" i="25"/>
  <c r="C300" i="27" s="1"/>
  <c r="CD206" i="25"/>
  <c r="C204" i="27" s="1"/>
  <c r="CD290" i="25"/>
  <c r="C288" i="27" s="1"/>
  <c r="CD258" i="25"/>
  <c r="C256" i="27" s="1"/>
  <c r="CD202" i="25"/>
  <c r="C200" i="27" s="1"/>
  <c r="BH128" i="25"/>
  <c r="BH212" i="25"/>
  <c r="CC136" i="25"/>
  <c r="H134" i="27" s="1"/>
  <c r="CC8" i="25"/>
  <c r="H6" i="27" s="1"/>
  <c r="CD192" i="25"/>
  <c r="C190" i="27" s="1"/>
  <c r="CC264" i="25"/>
  <c r="H262" i="27" s="1"/>
  <c r="CC200" i="25"/>
  <c r="H198" i="27" s="1"/>
  <c r="CC72" i="25"/>
  <c r="H70" i="27" s="1"/>
  <c r="CD96" i="25"/>
  <c r="C94" i="27" s="1"/>
  <c r="CC328" i="25"/>
  <c r="H326" i="27" s="1"/>
  <c r="CD227" i="25"/>
  <c r="C225" i="27" s="1"/>
  <c r="CD160" i="25"/>
  <c r="C158" i="27" s="1"/>
  <c r="CD221" i="25"/>
  <c r="C219" i="27" s="1"/>
  <c r="CD174" i="25"/>
  <c r="C172" i="27" s="1"/>
  <c r="CD142" i="25"/>
  <c r="C140" i="27" s="1"/>
  <c r="CD110" i="25"/>
  <c r="C108" i="27" s="1"/>
  <c r="CD78" i="25"/>
  <c r="C76" i="27" s="1"/>
  <c r="CD354" i="25"/>
  <c r="C352" i="27" s="1"/>
  <c r="CD306" i="25"/>
  <c r="C304" i="27" s="1"/>
  <c r="CD56" i="25"/>
  <c r="C54" i="27" s="1"/>
  <c r="CD48" i="25"/>
  <c r="C46" i="27" s="1"/>
  <c r="CD40" i="25"/>
  <c r="C38" i="27" s="1"/>
  <c r="CD32" i="25"/>
  <c r="C30" i="27" s="1"/>
  <c r="CD24" i="25"/>
  <c r="C22" i="27" s="1"/>
  <c r="CD16" i="25"/>
  <c r="C14" i="27" s="1"/>
  <c r="CD8" i="25"/>
  <c r="C6" i="27" s="1"/>
  <c r="CD338" i="25"/>
  <c r="C336" i="27" s="1"/>
  <c r="CD226" i="25"/>
  <c r="C224" i="27" s="1"/>
  <c r="CD346" i="25"/>
  <c r="C344" i="27" s="1"/>
  <c r="CD70" i="25"/>
  <c r="C68" i="27" s="1"/>
  <c r="CD62" i="25"/>
  <c r="C60" i="27" s="1"/>
  <c r="CD326" i="25"/>
  <c r="C324" i="27" s="1"/>
  <c r="CD294" i="25"/>
  <c r="C292" i="27" s="1"/>
  <c r="CD262" i="25"/>
  <c r="C260" i="27" s="1"/>
  <c r="CD230" i="25"/>
  <c r="C228" i="27" s="1"/>
  <c r="CD198" i="25"/>
  <c r="C196" i="27" s="1"/>
  <c r="CD210" i="25"/>
  <c r="C208" i="27" s="1"/>
  <c r="CD200" i="25"/>
  <c r="C198" i="27" s="1"/>
  <c r="CD164" i="25"/>
  <c r="C162" i="27" s="1"/>
  <c r="CD132" i="25"/>
  <c r="C130" i="27" s="1"/>
  <c r="CD100" i="25"/>
  <c r="C98" i="27" s="1"/>
  <c r="CD234" i="25"/>
  <c r="C232" i="27" s="1"/>
  <c r="CD186" i="25"/>
  <c r="C184" i="27" s="1"/>
  <c r="CD154" i="25"/>
  <c r="C152" i="27" s="1"/>
  <c r="CD122" i="25"/>
  <c r="C120" i="27" s="1"/>
  <c r="CD90" i="25"/>
  <c r="C88" i="27" s="1"/>
  <c r="CD220" i="25"/>
  <c r="C218" i="27" s="1"/>
  <c r="BH333" i="25"/>
  <c r="CD333" i="25"/>
  <c r="C331" i="27" s="1"/>
  <c r="BH269" i="25"/>
  <c r="CD269" i="25"/>
  <c r="C267" i="27" s="1"/>
  <c r="BH328" i="25"/>
  <c r="CD328" i="25"/>
  <c r="C326" i="27" s="1"/>
  <c r="BH264" i="25"/>
  <c r="CD264" i="25"/>
  <c r="C262" i="27" s="1"/>
  <c r="BH339" i="25"/>
  <c r="CD339" i="25"/>
  <c r="C337" i="27" s="1"/>
  <c r="BH275" i="25"/>
  <c r="CD275" i="25"/>
  <c r="C273" i="27" s="1"/>
  <c r="BH305" i="25"/>
  <c r="CD305" i="25"/>
  <c r="C303" i="27" s="1"/>
  <c r="BH241" i="25"/>
  <c r="CD241" i="25"/>
  <c r="C239" i="27" s="1"/>
  <c r="BH340" i="25"/>
  <c r="CD340" i="25"/>
  <c r="C338" i="27" s="1"/>
  <c r="BH276" i="25"/>
  <c r="CD276" i="25"/>
  <c r="C274" i="27" s="1"/>
  <c r="BH335" i="25"/>
  <c r="CD335" i="25"/>
  <c r="C333" i="27" s="1"/>
  <c r="BH271" i="25"/>
  <c r="CD271" i="25"/>
  <c r="C269" i="27" s="1"/>
  <c r="BH207" i="25"/>
  <c r="CD207" i="25"/>
  <c r="C205" i="27" s="1"/>
  <c r="BH179" i="25"/>
  <c r="CD179" i="25"/>
  <c r="C177" i="27" s="1"/>
  <c r="BH163" i="25"/>
  <c r="CD163" i="25"/>
  <c r="C161" i="27" s="1"/>
  <c r="BH147" i="25"/>
  <c r="CD147" i="25"/>
  <c r="C145" i="27" s="1"/>
  <c r="BH131" i="25"/>
  <c r="CD131" i="25"/>
  <c r="C129" i="27" s="1"/>
  <c r="BH115" i="25"/>
  <c r="CD115" i="25"/>
  <c r="C113" i="27" s="1"/>
  <c r="BH99" i="25"/>
  <c r="CD99" i="25"/>
  <c r="C97" i="27" s="1"/>
  <c r="BH83" i="25"/>
  <c r="CD83" i="25"/>
  <c r="C81" i="27" s="1"/>
  <c r="BH67" i="25"/>
  <c r="CD67" i="25"/>
  <c r="C65" i="27" s="1"/>
  <c r="BH15" i="25"/>
  <c r="CD15" i="25"/>
  <c r="C13" i="27" s="1"/>
  <c r="BH21" i="25"/>
  <c r="CD21" i="25"/>
  <c r="C19" i="27" s="1"/>
  <c r="BH49" i="25"/>
  <c r="CD49" i="25"/>
  <c r="C47" i="27" s="1"/>
  <c r="BH325" i="25"/>
  <c r="CD325" i="25"/>
  <c r="C323" i="27" s="1"/>
  <c r="BH261" i="25"/>
  <c r="CD261" i="25"/>
  <c r="C259" i="27" s="1"/>
  <c r="BH320" i="25"/>
  <c r="CD320" i="25"/>
  <c r="C318" i="27" s="1"/>
  <c r="BH256" i="25"/>
  <c r="CD256" i="25"/>
  <c r="C254" i="27" s="1"/>
  <c r="BH331" i="25"/>
  <c r="CD331" i="25"/>
  <c r="C329" i="27" s="1"/>
  <c r="BH190" i="25"/>
  <c r="CD190" i="25"/>
  <c r="C188" i="27" s="1"/>
  <c r="BH297" i="25"/>
  <c r="CD297" i="25"/>
  <c r="C295" i="27" s="1"/>
  <c r="BH233" i="25"/>
  <c r="CD233" i="25"/>
  <c r="C231" i="27" s="1"/>
  <c r="BH332" i="25"/>
  <c r="CD332" i="25"/>
  <c r="C330" i="27" s="1"/>
  <c r="BH268" i="25"/>
  <c r="CD268" i="25"/>
  <c r="C266" i="27" s="1"/>
  <c r="BH327" i="25"/>
  <c r="CD327" i="25"/>
  <c r="C325" i="27" s="1"/>
  <c r="BH263" i="25"/>
  <c r="CD263" i="25"/>
  <c r="C261" i="27" s="1"/>
  <c r="BH199" i="25"/>
  <c r="CD199" i="25"/>
  <c r="C197" i="27" s="1"/>
  <c r="BH177" i="25"/>
  <c r="CD177" i="25"/>
  <c r="C175" i="27" s="1"/>
  <c r="BH161" i="25"/>
  <c r="CD161" i="25"/>
  <c r="C159" i="27" s="1"/>
  <c r="BH145" i="25"/>
  <c r="CD145" i="25"/>
  <c r="C143" i="27" s="1"/>
  <c r="BH129" i="25"/>
  <c r="CD129" i="25"/>
  <c r="C127" i="27" s="1"/>
  <c r="BH113" i="25"/>
  <c r="CD113" i="25"/>
  <c r="C111" i="27" s="1"/>
  <c r="BH97" i="25"/>
  <c r="CD97" i="25"/>
  <c r="C95" i="27" s="1"/>
  <c r="BH81" i="25"/>
  <c r="CD81" i="25"/>
  <c r="C79" i="27" s="1"/>
  <c r="BH65" i="25"/>
  <c r="CD65" i="25"/>
  <c r="C63" i="27" s="1"/>
  <c r="BH13" i="25"/>
  <c r="CD13" i="25"/>
  <c r="C11" i="27" s="1"/>
  <c r="BH17" i="25"/>
  <c r="CD17" i="25"/>
  <c r="C15" i="27" s="1"/>
  <c r="BH47" i="25"/>
  <c r="CD47" i="25"/>
  <c r="C45" i="27" s="1"/>
  <c r="BH317" i="25"/>
  <c r="CD317" i="25"/>
  <c r="C315" i="27" s="1"/>
  <c r="BH253" i="25"/>
  <c r="CD253" i="25"/>
  <c r="C251" i="27" s="1"/>
  <c r="BH312" i="25"/>
  <c r="CD312" i="25"/>
  <c r="C310" i="27" s="1"/>
  <c r="BH248" i="25"/>
  <c r="CD248" i="25"/>
  <c r="C246" i="27" s="1"/>
  <c r="BH323" i="25"/>
  <c r="CD323" i="25"/>
  <c r="C321" i="27" s="1"/>
  <c r="BH353" i="25"/>
  <c r="CD353" i="25"/>
  <c r="C351" i="27" s="1"/>
  <c r="BH289" i="25"/>
  <c r="CD289" i="25"/>
  <c r="C287" i="27" s="1"/>
  <c r="BH225" i="25"/>
  <c r="CD225" i="25"/>
  <c r="C223" i="27" s="1"/>
  <c r="BH324" i="25"/>
  <c r="CD324" i="25"/>
  <c r="C322" i="27" s="1"/>
  <c r="BH260" i="25"/>
  <c r="CD260" i="25"/>
  <c r="C258" i="27" s="1"/>
  <c r="BH319" i="25"/>
  <c r="CD319" i="25"/>
  <c r="C317" i="27" s="1"/>
  <c r="BH255" i="25"/>
  <c r="CD255" i="25"/>
  <c r="C253" i="27" s="1"/>
  <c r="BH191" i="25"/>
  <c r="CD191" i="25"/>
  <c r="C189" i="27" s="1"/>
  <c r="BH175" i="25"/>
  <c r="CD175" i="25"/>
  <c r="C173" i="27" s="1"/>
  <c r="BH159" i="25"/>
  <c r="CD159" i="25"/>
  <c r="C157" i="27" s="1"/>
  <c r="BH143" i="25"/>
  <c r="CD143" i="25"/>
  <c r="C141" i="27" s="1"/>
  <c r="BH127" i="25"/>
  <c r="CD127" i="25"/>
  <c r="C125" i="27" s="1"/>
  <c r="BH111" i="25"/>
  <c r="CD111" i="25"/>
  <c r="C109" i="27" s="1"/>
  <c r="BH95" i="25"/>
  <c r="CD95" i="25"/>
  <c r="C93" i="27" s="1"/>
  <c r="BH79" i="25"/>
  <c r="CD79" i="25"/>
  <c r="C77" i="27" s="1"/>
  <c r="BH63" i="25"/>
  <c r="CD63" i="25"/>
  <c r="C61" i="27" s="1"/>
  <c r="BH11" i="25"/>
  <c r="CD11" i="25"/>
  <c r="C9" i="27" s="1"/>
  <c r="BH61" i="25"/>
  <c r="CD61" i="25"/>
  <c r="C59" i="27" s="1"/>
  <c r="BH45" i="25"/>
  <c r="CD45" i="25"/>
  <c r="C43" i="27" s="1"/>
  <c r="BH309" i="25"/>
  <c r="CD309" i="25"/>
  <c r="C307" i="27" s="1"/>
  <c r="BH245" i="25"/>
  <c r="CD245" i="25"/>
  <c r="C243" i="27" s="1"/>
  <c r="BH304" i="25"/>
  <c r="CD304" i="25"/>
  <c r="C302" i="27" s="1"/>
  <c r="BH240" i="25"/>
  <c r="CD240" i="25"/>
  <c r="C238" i="27" s="1"/>
  <c r="BH315" i="25"/>
  <c r="CD315" i="25"/>
  <c r="C313" i="27" s="1"/>
  <c r="BH345" i="25"/>
  <c r="CD345" i="25"/>
  <c r="C343" i="27" s="1"/>
  <c r="BH281" i="25"/>
  <c r="CD281" i="25"/>
  <c r="C279" i="27" s="1"/>
  <c r="BH217" i="25"/>
  <c r="CD217" i="25"/>
  <c r="C215" i="27" s="1"/>
  <c r="BH316" i="25"/>
  <c r="CD316" i="25"/>
  <c r="C314" i="27" s="1"/>
  <c r="BH252" i="25"/>
  <c r="CD252" i="25"/>
  <c r="C250" i="27" s="1"/>
  <c r="BH311" i="25"/>
  <c r="CD311" i="25"/>
  <c r="C309" i="27" s="1"/>
  <c r="BH247" i="25"/>
  <c r="CD247" i="25"/>
  <c r="C245" i="27" s="1"/>
  <c r="BH189" i="25"/>
  <c r="CD189" i="25"/>
  <c r="C187" i="27" s="1"/>
  <c r="BH173" i="25"/>
  <c r="CD173" i="25"/>
  <c r="C171" i="27" s="1"/>
  <c r="BH157" i="25"/>
  <c r="CD157" i="25"/>
  <c r="C155" i="27" s="1"/>
  <c r="BH141" i="25"/>
  <c r="CD141" i="25"/>
  <c r="C139" i="27" s="1"/>
  <c r="BH125" i="25"/>
  <c r="CD125" i="25"/>
  <c r="C123" i="27" s="1"/>
  <c r="BH109" i="25"/>
  <c r="CD109" i="25"/>
  <c r="C107" i="27" s="1"/>
  <c r="BH93" i="25"/>
  <c r="CD93" i="25"/>
  <c r="C91" i="27" s="1"/>
  <c r="BH77" i="25"/>
  <c r="CD77" i="25"/>
  <c r="C75" i="27" s="1"/>
  <c r="BH5" i="25"/>
  <c r="CD5" i="25"/>
  <c r="C3" i="27" s="1"/>
  <c r="BH9" i="25"/>
  <c r="CD9" i="25"/>
  <c r="C7" i="27" s="1"/>
  <c r="BH59" i="25"/>
  <c r="CD59" i="25"/>
  <c r="C57" i="27" s="1"/>
  <c r="BH43" i="25"/>
  <c r="CD43" i="25"/>
  <c r="C41" i="27" s="1"/>
  <c r="BH301" i="25"/>
  <c r="CD301" i="25"/>
  <c r="C299" i="27" s="1"/>
  <c r="BH197" i="25"/>
  <c r="CD197" i="25"/>
  <c r="C195" i="27" s="1"/>
  <c r="BH296" i="25"/>
  <c r="CD296" i="25"/>
  <c r="C294" i="27" s="1"/>
  <c r="BH232" i="25"/>
  <c r="CD232" i="25"/>
  <c r="C230" i="27" s="1"/>
  <c r="BH307" i="25"/>
  <c r="CD307" i="25"/>
  <c r="C305" i="27" s="1"/>
  <c r="BH337" i="25"/>
  <c r="CD337" i="25"/>
  <c r="C335" i="27" s="1"/>
  <c r="BH273" i="25"/>
  <c r="CD273" i="25"/>
  <c r="C271" i="27" s="1"/>
  <c r="BH209" i="25"/>
  <c r="CD209" i="25"/>
  <c r="C207" i="27" s="1"/>
  <c r="BH308" i="25"/>
  <c r="CD308" i="25"/>
  <c r="C306" i="27" s="1"/>
  <c r="BH244" i="25"/>
  <c r="CD244" i="25"/>
  <c r="C242" i="27" s="1"/>
  <c r="BH303" i="25"/>
  <c r="CD303" i="25"/>
  <c r="C301" i="27" s="1"/>
  <c r="BH239" i="25"/>
  <c r="CD239" i="25"/>
  <c r="C237" i="27" s="1"/>
  <c r="BH187" i="25"/>
  <c r="CD187" i="25"/>
  <c r="C185" i="27" s="1"/>
  <c r="BH171" i="25"/>
  <c r="CD171" i="25"/>
  <c r="C169" i="27" s="1"/>
  <c r="BH155" i="25"/>
  <c r="CD155" i="25"/>
  <c r="C153" i="27" s="1"/>
  <c r="BH139" i="25"/>
  <c r="CD139" i="25"/>
  <c r="C137" i="27" s="1"/>
  <c r="BH123" i="25"/>
  <c r="CD123" i="25"/>
  <c r="C121" i="27" s="1"/>
  <c r="BH107" i="25"/>
  <c r="CD107" i="25"/>
  <c r="C105" i="27" s="1"/>
  <c r="BH91" i="25"/>
  <c r="CD91" i="25"/>
  <c r="C89" i="27" s="1"/>
  <c r="BH75" i="25"/>
  <c r="CD75" i="25"/>
  <c r="C73" i="27" s="1"/>
  <c r="BH31" i="25"/>
  <c r="CD31" i="25"/>
  <c r="C29" i="27" s="1"/>
  <c r="BH7" i="25"/>
  <c r="CD7" i="25"/>
  <c r="C5" i="27" s="1"/>
  <c r="BH57" i="25"/>
  <c r="CD57" i="25"/>
  <c r="C55" i="27" s="1"/>
  <c r="BH41" i="25"/>
  <c r="CD41" i="25"/>
  <c r="F2" i="27"/>
  <c r="BH4" i="25"/>
  <c r="CD4" i="25"/>
  <c r="C2" i="27" s="1"/>
  <c r="BH293" i="25"/>
  <c r="CD293" i="25"/>
  <c r="C291" i="27" s="1"/>
  <c r="BH352" i="25"/>
  <c r="CD352" i="25"/>
  <c r="C350" i="27" s="1"/>
  <c r="BH288" i="25"/>
  <c r="CD288" i="25"/>
  <c r="C286" i="27" s="1"/>
  <c r="BH224" i="25"/>
  <c r="CD224" i="25"/>
  <c r="C222" i="27" s="1"/>
  <c r="BH299" i="25"/>
  <c r="CD299" i="25"/>
  <c r="C297" i="27" s="1"/>
  <c r="BH329" i="25"/>
  <c r="CD329" i="25"/>
  <c r="C327" i="27" s="1"/>
  <c r="BH265" i="25"/>
  <c r="CD265" i="25"/>
  <c r="C263" i="27" s="1"/>
  <c r="BH201" i="25"/>
  <c r="CD201" i="25"/>
  <c r="C199" i="27" s="1"/>
  <c r="BH300" i="25"/>
  <c r="CD300" i="25"/>
  <c r="C298" i="27" s="1"/>
  <c r="BH236" i="25"/>
  <c r="CD236" i="25"/>
  <c r="C234" i="27" s="1"/>
  <c r="BH295" i="25"/>
  <c r="CD295" i="25"/>
  <c r="C293" i="27" s="1"/>
  <c r="BH231" i="25"/>
  <c r="CD231" i="25"/>
  <c r="C229" i="27" s="1"/>
  <c r="BH185" i="25"/>
  <c r="CD185" i="25"/>
  <c r="C183" i="27" s="1"/>
  <c r="BH169" i="25"/>
  <c r="CD169" i="25"/>
  <c r="C167" i="27" s="1"/>
  <c r="BH153" i="25"/>
  <c r="CD153" i="25"/>
  <c r="C151" i="27" s="1"/>
  <c r="BH137" i="25"/>
  <c r="CD137" i="25"/>
  <c r="C135" i="27" s="1"/>
  <c r="BH121" i="25"/>
  <c r="CD121" i="25"/>
  <c r="C119" i="27" s="1"/>
  <c r="BH105" i="25"/>
  <c r="CD105" i="25"/>
  <c r="C103" i="27" s="1"/>
  <c r="BH89" i="25"/>
  <c r="CD89" i="25"/>
  <c r="C87" i="27" s="1"/>
  <c r="BH73" i="25"/>
  <c r="CD73" i="25"/>
  <c r="C71" i="27" s="1"/>
  <c r="BH27" i="25"/>
  <c r="CD27" i="25"/>
  <c r="C25" i="27" s="1"/>
  <c r="BH33" i="25"/>
  <c r="CD33" i="25"/>
  <c r="C31" i="27" s="1"/>
  <c r="BH55" i="25"/>
  <c r="CD55" i="25"/>
  <c r="C53" i="27" s="1"/>
  <c r="BH39" i="25"/>
  <c r="CD39" i="25"/>
  <c r="C37" i="27" s="1"/>
  <c r="BH349" i="25"/>
  <c r="CD349" i="25"/>
  <c r="C347" i="27" s="1"/>
  <c r="BH285" i="25"/>
  <c r="CD285" i="25"/>
  <c r="C283" i="27" s="1"/>
  <c r="BH344" i="25"/>
  <c r="CD344" i="25"/>
  <c r="C342" i="27" s="1"/>
  <c r="BH280" i="25"/>
  <c r="CD280" i="25"/>
  <c r="C278" i="27" s="1"/>
  <c r="BH216" i="25"/>
  <c r="CD216" i="25"/>
  <c r="C214" i="27" s="1"/>
  <c r="BH291" i="25"/>
  <c r="CD291" i="25"/>
  <c r="C289" i="27" s="1"/>
  <c r="BH321" i="25"/>
  <c r="CD321" i="25"/>
  <c r="C319" i="27" s="1"/>
  <c r="BH257" i="25"/>
  <c r="CD257" i="25"/>
  <c r="C255" i="27" s="1"/>
  <c r="BH193" i="25"/>
  <c r="CD193" i="25"/>
  <c r="C191" i="27" s="1"/>
  <c r="BH292" i="25"/>
  <c r="CD292" i="25"/>
  <c r="C290" i="27" s="1"/>
  <c r="BH351" i="25"/>
  <c r="CD351" i="25"/>
  <c r="C349" i="27" s="1"/>
  <c r="BH287" i="25"/>
  <c r="CD287" i="25"/>
  <c r="C285" i="27" s="1"/>
  <c r="BH223" i="25"/>
  <c r="CD223" i="25"/>
  <c r="C221" i="27" s="1"/>
  <c r="BH183" i="25"/>
  <c r="CD183" i="25"/>
  <c r="C181" i="27" s="1"/>
  <c r="BH167" i="25"/>
  <c r="CD167" i="25"/>
  <c r="C165" i="27" s="1"/>
  <c r="BH151" i="25"/>
  <c r="CD151" i="25"/>
  <c r="C149" i="27" s="1"/>
  <c r="BH135" i="25"/>
  <c r="CD135" i="25"/>
  <c r="C133" i="27" s="1"/>
  <c r="BH119" i="25"/>
  <c r="CD119" i="25"/>
  <c r="C117" i="27" s="1"/>
  <c r="BH103" i="25"/>
  <c r="CD103" i="25"/>
  <c r="C101" i="27" s="1"/>
  <c r="BH87" i="25"/>
  <c r="CD87" i="25"/>
  <c r="C85" i="27" s="1"/>
  <c r="BH71" i="25"/>
  <c r="CD71" i="25"/>
  <c r="C69" i="27" s="1"/>
  <c r="BH19" i="25"/>
  <c r="CD19" i="25"/>
  <c r="C17" i="27" s="1"/>
  <c r="BH25" i="25"/>
  <c r="CD25" i="25"/>
  <c r="C23" i="27" s="1"/>
  <c r="BH53" i="25"/>
  <c r="CD53" i="25"/>
  <c r="C51" i="27" s="1"/>
  <c r="BH37" i="25"/>
  <c r="CD37" i="25"/>
  <c r="C35" i="27" s="1"/>
  <c r="BH341" i="25"/>
  <c r="CD341" i="25"/>
  <c r="C339" i="27" s="1"/>
  <c r="BH277" i="25"/>
  <c r="CD277" i="25"/>
  <c r="C275" i="27" s="1"/>
  <c r="BH336" i="25"/>
  <c r="CD336" i="25"/>
  <c r="C334" i="27" s="1"/>
  <c r="BH272" i="25"/>
  <c r="CD272" i="25"/>
  <c r="C270" i="27" s="1"/>
  <c r="BH347" i="25"/>
  <c r="CD347" i="25"/>
  <c r="C345" i="27" s="1"/>
  <c r="BH283" i="25"/>
  <c r="CD283" i="25"/>
  <c r="C281" i="27" s="1"/>
  <c r="BH313" i="25"/>
  <c r="CD313" i="25"/>
  <c r="C311" i="27" s="1"/>
  <c r="BH249" i="25"/>
  <c r="CD249" i="25"/>
  <c r="C247" i="27" s="1"/>
  <c r="BH348" i="25"/>
  <c r="CD348" i="25"/>
  <c r="C346" i="27" s="1"/>
  <c r="BH284" i="25"/>
  <c r="CD284" i="25"/>
  <c r="C282" i="27" s="1"/>
  <c r="BH343" i="25"/>
  <c r="CD343" i="25"/>
  <c r="C341" i="27" s="1"/>
  <c r="BH279" i="25"/>
  <c r="CD279" i="25"/>
  <c r="C277" i="27" s="1"/>
  <c r="BH215" i="25"/>
  <c r="CD215" i="25"/>
  <c r="C213" i="27" s="1"/>
  <c r="BH181" i="25"/>
  <c r="CD181" i="25"/>
  <c r="C179" i="27" s="1"/>
  <c r="BH165" i="25"/>
  <c r="CD165" i="25"/>
  <c r="C163" i="27" s="1"/>
  <c r="BH149" i="25"/>
  <c r="CD149" i="25"/>
  <c r="C147" i="27" s="1"/>
  <c r="BH133" i="25"/>
  <c r="CD133" i="25"/>
  <c r="C131" i="27" s="1"/>
  <c r="BH117" i="25"/>
  <c r="CD117" i="25"/>
  <c r="C115" i="27" s="1"/>
  <c r="BH101" i="25"/>
  <c r="CD101" i="25"/>
  <c r="C99" i="27" s="1"/>
  <c r="BH85" i="25"/>
  <c r="CD85" i="25"/>
  <c r="C83" i="27" s="1"/>
  <c r="BH69" i="25"/>
  <c r="CD69" i="25"/>
  <c r="C67" i="27" s="1"/>
  <c r="BH29" i="25"/>
  <c r="CD29" i="25"/>
  <c r="C27" i="27" s="1"/>
  <c r="BH23" i="25"/>
  <c r="CD23" i="25"/>
  <c r="C21" i="27" s="1"/>
  <c r="BH51" i="25"/>
  <c r="CD51" i="25"/>
  <c r="C49" i="27" s="1"/>
  <c r="BH35" i="25"/>
  <c r="CD35" i="25"/>
  <c r="C33" i="27" s="1"/>
  <c r="CC191" i="25"/>
  <c r="H189" i="27" s="1"/>
  <c r="BG191" i="25"/>
  <c r="CC255" i="25"/>
  <c r="H253" i="27" s="1"/>
  <c r="BG255" i="25"/>
  <c r="CC319" i="25"/>
  <c r="H317" i="27" s="1"/>
  <c r="BG319" i="25"/>
  <c r="CA337" i="25"/>
  <c r="G335" i="27" s="1"/>
  <c r="BE337" i="25"/>
  <c r="CA75" i="25"/>
  <c r="G73" i="27" s="1"/>
  <c r="BE75" i="25"/>
  <c r="CA253" i="25"/>
  <c r="G251" i="27" s="1"/>
  <c r="BE253" i="25"/>
  <c r="CA169" i="25"/>
  <c r="G167" i="27" s="1"/>
  <c r="BE169" i="25"/>
  <c r="CA176" i="25"/>
  <c r="G174" i="27" s="1"/>
  <c r="BE176" i="25"/>
  <c r="CA266" i="25"/>
  <c r="G264" i="27" s="1"/>
  <c r="BE266" i="25"/>
  <c r="CA168" i="25"/>
  <c r="G166" i="27" s="1"/>
  <c r="BE168" i="25"/>
  <c r="CA272" i="25"/>
  <c r="G270" i="27" s="1"/>
  <c r="BE272" i="25"/>
  <c r="CA328" i="25"/>
  <c r="G326" i="27" s="1"/>
  <c r="BE328" i="25"/>
  <c r="CA85" i="25"/>
  <c r="G83" i="27" s="1"/>
  <c r="BE85" i="25"/>
  <c r="CA134" i="25"/>
  <c r="G132" i="27" s="1"/>
  <c r="BE134" i="25"/>
  <c r="BY260" i="25"/>
  <c r="D258" i="27" s="1"/>
  <c r="BC260" i="25"/>
  <c r="BY228" i="25"/>
  <c r="D226" i="27" s="1"/>
  <c r="BC228" i="25"/>
  <c r="BY220" i="25"/>
  <c r="D218" i="27" s="1"/>
  <c r="BC220" i="25"/>
  <c r="BY212" i="25"/>
  <c r="D210" i="27" s="1"/>
  <c r="BC212" i="25"/>
  <c r="BY167" i="25"/>
  <c r="D165" i="27" s="1"/>
  <c r="BC167" i="25"/>
  <c r="BY159" i="25"/>
  <c r="D157" i="27" s="1"/>
  <c r="BC159" i="25"/>
  <c r="BY151" i="25"/>
  <c r="D149" i="27" s="1"/>
  <c r="BC151" i="25"/>
  <c r="BY143" i="25"/>
  <c r="D141" i="27" s="1"/>
  <c r="BC143" i="25"/>
  <c r="BY135" i="25"/>
  <c r="D133" i="27" s="1"/>
  <c r="BC135" i="25"/>
  <c r="BY127" i="25"/>
  <c r="D125" i="27" s="1"/>
  <c r="BC127" i="25"/>
  <c r="BY119" i="25"/>
  <c r="D117" i="27" s="1"/>
  <c r="BC119" i="25"/>
  <c r="CA70" i="25"/>
  <c r="G68" i="27" s="1"/>
  <c r="BE70" i="25"/>
  <c r="BY322" i="25"/>
  <c r="D320" i="27" s="1"/>
  <c r="BC322" i="25"/>
  <c r="BY290" i="25"/>
  <c r="D288" i="27" s="1"/>
  <c r="BC290" i="25"/>
  <c r="BY266" i="25"/>
  <c r="D264" i="27" s="1"/>
  <c r="BC266" i="25"/>
  <c r="CA198" i="25"/>
  <c r="G196" i="27" s="1"/>
  <c r="BE198" i="25"/>
  <c r="CA180" i="25"/>
  <c r="G178" i="27" s="1"/>
  <c r="BE180" i="25"/>
  <c r="CA167" i="25"/>
  <c r="G165" i="27" s="1"/>
  <c r="BE167" i="25"/>
  <c r="CA154" i="25"/>
  <c r="G152" i="27" s="1"/>
  <c r="BE154" i="25"/>
  <c r="CA108" i="25"/>
  <c r="G106" i="27" s="1"/>
  <c r="BE108" i="25"/>
  <c r="CA133" i="25"/>
  <c r="G131" i="27" s="1"/>
  <c r="BE133" i="25"/>
  <c r="CC7" i="25"/>
  <c r="H5" i="27" s="1"/>
  <c r="BG7" i="25"/>
  <c r="CC135" i="25"/>
  <c r="H133" i="27" s="1"/>
  <c r="BG135" i="25"/>
  <c r="CC199" i="25"/>
  <c r="H197" i="27" s="1"/>
  <c r="BG199" i="25"/>
  <c r="CC327" i="25"/>
  <c r="H325" i="27" s="1"/>
  <c r="BG327" i="25"/>
  <c r="CA11" i="25"/>
  <c r="G9" i="27" s="1"/>
  <c r="BE11" i="25"/>
  <c r="H2" i="27"/>
  <c r="BG4" i="25"/>
  <c r="CA105" i="25"/>
  <c r="G103" i="27" s="1"/>
  <c r="BE105" i="25"/>
  <c r="CA234" i="25"/>
  <c r="G232" i="27" s="1"/>
  <c r="BE234" i="25"/>
  <c r="CA204" i="25"/>
  <c r="G202" i="27" s="1"/>
  <c r="BE204" i="25"/>
  <c r="CA33" i="25"/>
  <c r="G31" i="27" s="1"/>
  <c r="BE33" i="25"/>
  <c r="CA297" i="25"/>
  <c r="G295" i="27" s="1"/>
  <c r="BE297" i="25"/>
  <c r="CA160" i="25"/>
  <c r="G158" i="27" s="1"/>
  <c r="BE160" i="25"/>
  <c r="CA339" i="25"/>
  <c r="G337" i="27" s="1"/>
  <c r="BE339" i="25"/>
  <c r="BY324" i="25"/>
  <c r="D322" i="27" s="1"/>
  <c r="BC324" i="25"/>
  <c r="BY316" i="25"/>
  <c r="D314" i="27" s="1"/>
  <c r="BC316" i="25"/>
  <c r="BY276" i="25"/>
  <c r="D274" i="27" s="1"/>
  <c r="BC276" i="25"/>
  <c r="BY268" i="25"/>
  <c r="D266" i="27" s="1"/>
  <c r="BC268" i="25"/>
  <c r="BY207" i="25"/>
  <c r="D205" i="27" s="1"/>
  <c r="BC207" i="25"/>
  <c r="BY199" i="25"/>
  <c r="D197" i="27" s="1"/>
  <c r="BC199" i="25"/>
  <c r="BY191" i="25"/>
  <c r="D189" i="27" s="1"/>
  <c r="BC191" i="25"/>
  <c r="BY183" i="25"/>
  <c r="D181" i="27" s="1"/>
  <c r="BC183" i="25"/>
  <c r="BY175" i="25"/>
  <c r="D173" i="27" s="1"/>
  <c r="BC175" i="25"/>
  <c r="CA307" i="25"/>
  <c r="G305" i="27" s="1"/>
  <c r="BE307" i="25"/>
  <c r="CA69" i="25"/>
  <c r="G67" i="27" s="1"/>
  <c r="BE69" i="25"/>
  <c r="CC15" i="25"/>
  <c r="H13" i="27" s="1"/>
  <c r="BG15" i="25"/>
  <c r="CC207" i="25"/>
  <c r="H205" i="27" s="1"/>
  <c r="BG207" i="25"/>
  <c r="CC335" i="25"/>
  <c r="H333" i="27" s="1"/>
  <c r="BG335" i="25"/>
  <c r="CA192" i="25"/>
  <c r="G190" i="27" s="1"/>
  <c r="BE192" i="25"/>
  <c r="CA212" i="25"/>
  <c r="G210" i="27" s="1"/>
  <c r="BE212" i="25"/>
  <c r="CA41" i="25"/>
  <c r="BE41" i="25"/>
  <c r="CA72" i="25"/>
  <c r="G70" i="27" s="1"/>
  <c r="BE72" i="25"/>
  <c r="CA333" i="25"/>
  <c r="G331" i="27" s="1"/>
  <c r="BE333" i="25"/>
  <c r="CA66" i="25"/>
  <c r="G64" i="27" s="1"/>
  <c r="BE66" i="25"/>
  <c r="CA216" i="25"/>
  <c r="G214" i="27" s="1"/>
  <c r="BE216" i="25"/>
  <c r="BY263" i="25"/>
  <c r="D261" i="27" s="1"/>
  <c r="BC263" i="25"/>
  <c r="BY255" i="25"/>
  <c r="D253" i="27" s="1"/>
  <c r="BC255" i="25"/>
  <c r="BY338" i="25"/>
  <c r="D336" i="27" s="1"/>
  <c r="BC338" i="25"/>
  <c r="BY330" i="25"/>
  <c r="D328" i="27" s="1"/>
  <c r="BC330" i="25"/>
  <c r="BY42" i="25"/>
  <c r="D40" i="27" s="1"/>
  <c r="BC42" i="25"/>
  <c r="BY34" i="25"/>
  <c r="D32" i="27" s="1"/>
  <c r="BC34" i="25"/>
  <c r="CA175" i="25"/>
  <c r="G173" i="27" s="1"/>
  <c r="BE175" i="25"/>
  <c r="CA277" i="25"/>
  <c r="G275" i="27" s="1"/>
  <c r="BE277" i="25"/>
  <c r="CC23" i="25"/>
  <c r="H21" i="27" s="1"/>
  <c r="BG23" i="25"/>
  <c r="CC343" i="25"/>
  <c r="H341" i="27" s="1"/>
  <c r="BG343" i="25"/>
  <c r="CA228" i="25"/>
  <c r="G226" i="27" s="1"/>
  <c r="BE228" i="25"/>
  <c r="CA50" i="25"/>
  <c r="G48" i="27" s="1"/>
  <c r="BE50" i="25"/>
  <c r="CA148" i="25"/>
  <c r="G146" i="27" s="1"/>
  <c r="BE148" i="25"/>
  <c r="CA245" i="25"/>
  <c r="G243" i="27" s="1"/>
  <c r="BE245" i="25"/>
  <c r="CA81" i="25"/>
  <c r="G79" i="27" s="1"/>
  <c r="BE81" i="25"/>
  <c r="BY327" i="25"/>
  <c r="D325" i="27" s="1"/>
  <c r="BC327" i="25"/>
  <c r="BY319" i="25"/>
  <c r="D317" i="27" s="1"/>
  <c r="BC319" i="25"/>
  <c r="BY311" i="25"/>
  <c r="D309" i="27" s="1"/>
  <c r="BC311" i="25"/>
  <c r="CA58" i="25"/>
  <c r="G56" i="27" s="1"/>
  <c r="BE58" i="25"/>
  <c r="CC31" i="25"/>
  <c r="H29" i="27" s="1"/>
  <c r="BG31" i="25"/>
  <c r="CC95" i="25"/>
  <c r="H93" i="27" s="1"/>
  <c r="BG95" i="25"/>
  <c r="CC159" i="25"/>
  <c r="H157" i="27" s="1"/>
  <c r="BG159" i="25"/>
  <c r="CA211" i="25"/>
  <c r="G209" i="27" s="1"/>
  <c r="BE211" i="25"/>
  <c r="CA274" i="25"/>
  <c r="G272" i="27" s="1"/>
  <c r="BE274" i="25"/>
  <c r="CA184" i="25"/>
  <c r="G182" i="27" s="1"/>
  <c r="BE184" i="25"/>
  <c r="CA347" i="25"/>
  <c r="G345" i="27" s="1"/>
  <c r="BE347" i="25"/>
  <c r="CA181" i="25"/>
  <c r="G179" i="27" s="1"/>
  <c r="BE181" i="25"/>
  <c r="CA237" i="25"/>
  <c r="G235" i="27" s="1"/>
  <c r="BE237" i="25"/>
  <c r="CA196" i="25"/>
  <c r="G194" i="27" s="1"/>
  <c r="BE196" i="25"/>
  <c r="CA243" i="25"/>
  <c r="G241" i="27" s="1"/>
  <c r="BE243" i="25"/>
  <c r="CA229" i="25"/>
  <c r="G227" i="27" s="1"/>
  <c r="BE229" i="25"/>
  <c r="CA258" i="25"/>
  <c r="G256" i="27" s="1"/>
  <c r="BE258" i="25"/>
  <c r="BY98" i="25"/>
  <c r="D96" i="27" s="1"/>
  <c r="BC98" i="25"/>
  <c r="CA207" i="25"/>
  <c r="G205" i="27" s="1"/>
  <c r="BE207" i="25"/>
  <c r="CA282" i="25"/>
  <c r="G280" i="27" s="1"/>
  <c r="BE282" i="25"/>
  <c r="CA26" i="25"/>
  <c r="G24" i="27" s="1"/>
  <c r="BE26" i="25"/>
  <c r="CA129" i="25"/>
  <c r="G127" i="27" s="1"/>
  <c r="BE129" i="25"/>
  <c r="CC39" i="25"/>
  <c r="H37" i="27" s="1"/>
  <c r="BG39" i="25"/>
  <c r="CC167" i="25"/>
  <c r="H165" i="27" s="1"/>
  <c r="BG167" i="25"/>
  <c r="CC295" i="25"/>
  <c r="H293" i="27" s="1"/>
  <c r="BG295" i="25"/>
  <c r="CA336" i="25"/>
  <c r="G334" i="27" s="1"/>
  <c r="BE336" i="25"/>
  <c r="CA147" i="25"/>
  <c r="G145" i="27" s="1"/>
  <c r="BE147" i="25"/>
  <c r="CA242" i="25"/>
  <c r="G240" i="27" s="1"/>
  <c r="BE242" i="25"/>
  <c r="CA220" i="25"/>
  <c r="G218" i="27" s="1"/>
  <c r="BE220" i="25"/>
  <c r="CA267" i="25"/>
  <c r="G265" i="27" s="1"/>
  <c r="BE267" i="25"/>
  <c r="CA136" i="25"/>
  <c r="G134" i="27" s="1"/>
  <c r="BE136" i="25"/>
  <c r="CA344" i="25"/>
  <c r="G342" i="27" s="1"/>
  <c r="BE344" i="25"/>
  <c r="CA106" i="25"/>
  <c r="G104" i="27" s="1"/>
  <c r="BE106" i="25"/>
  <c r="CA226" i="25"/>
  <c r="G224" i="27" s="1"/>
  <c r="BE226" i="25"/>
  <c r="CA188" i="25"/>
  <c r="G186" i="27" s="1"/>
  <c r="BE188" i="25"/>
  <c r="CA299" i="25"/>
  <c r="G297" i="27" s="1"/>
  <c r="BE299" i="25"/>
  <c r="CA293" i="25"/>
  <c r="G291" i="27" s="1"/>
  <c r="BE293" i="25"/>
  <c r="BY68" i="25"/>
  <c r="D66" i="27" s="1"/>
  <c r="BC68" i="25"/>
  <c r="BY60" i="25"/>
  <c r="D58" i="27" s="1"/>
  <c r="BC60" i="25"/>
  <c r="BY52" i="25"/>
  <c r="D50" i="27" s="1"/>
  <c r="BC52" i="25"/>
  <c r="BY44" i="25"/>
  <c r="D42" i="27" s="1"/>
  <c r="BC44" i="25"/>
  <c r="BY36" i="25"/>
  <c r="D34" i="27" s="1"/>
  <c r="BC36" i="25"/>
  <c r="BY28" i="25"/>
  <c r="D26" i="27" s="1"/>
  <c r="BC28" i="25"/>
  <c r="BY20" i="25"/>
  <c r="D18" i="27" s="1"/>
  <c r="BC20" i="25"/>
  <c r="BY12" i="25"/>
  <c r="D10" i="27" s="1"/>
  <c r="BC12" i="25"/>
  <c r="CA262" i="25"/>
  <c r="G260" i="27" s="1"/>
  <c r="BE262" i="25"/>
  <c r="CA250" i="25"/>
  <c r="G248" i="27" s="1"/>
  <c r="BE250" i="25"/>
  <c r="CA65" i="25"/>
  <c r="G63" i="27" s="1"/>
  <c r="BE65" i="25"/>
  <c r="CA144" i="25"/>
  <c r="G142" i="27" s="1"/>
  <c r="BE144" i="25"/>
  <c r="CC47" i="25"/>
  <c r="H45" i="27" s="1"/>
  <c r="BG47" i="25"/>
  <c r="CC175" i="25"/>
  <c r="H173" i="27" s="1"/>
  <c r="BG175" i="25"/>
  <c r="CC303" i="25"/>
  <c r="H301" i="27" s="1"/>
  <c r="BG303" i="25"/>
  <c r="CA83" i="25"/>
  <c r="G81" i="27" s="1"/>
  <c r="BE83" i="25"/>
  <c r="CA197" i="25"/>
  <c r="G195" i="27" s="1"/>
  <c r="BE197" i="25"/>
  <c r="CA156" i="25"/>
  <c r="G154" i="27" s="1"/>
  <c r="BE156" i="25"/>
  <c r="CA67" i="25"/>
  <c r="G65" i="27" s="1"/>
  <c r="BE67" i="25"/>
  <c r="CA341" i="25"/>
  <c r="G339" i="27" s="1"/>
  <c r="BE341" i="25"/>
  <c r="CA225" i="25"/>
  <c r="G223" i="27" s="1"/>
  <c r="BE225" i="25"/>
  <c r="CA280" i="25"/>
  <c r="G278" i="27" s="1"/>
  <c r="BE280" i="25"/>
  <c r="CA101" i="25"/>
  <c r="G99" i="27" s="1"/>
  <c r="BE101" i="25"/>
  <c r="CA115" i="25"/>
  <c r="G113" i="27" s="1"/>
  <c r="BE115" i="25"/>
  <c r="CA194" i="25"/>
  <c r="G192" i="27" s="1"/>
  <c r="BE194" i="25"/>
  <c r="CA124" i="25"/>
  <c r="G122" i="27" s="1"/>
  <c r="BE124" i="25"/>
  <c r="CA235" i="25"/>
  <c r="G233" i="27" s="1"/>
  <c r="BE235" i="25"/>
  <c r="BY132" i="25"/>
  <c r="D130" i="27" s="1"/>
  <c r="BC132" i="25"/>
  <c r="BY124" i="25"/>
  <c r="D122" i="27" s="1"/>
  <c r="BC124" i="25"/>
  <c r="BY116" i="25"/>
  <c r="D114" i="27" s="1"/>
  <c r="BC116" i="25"/>
  <c r="BY84" i="25"/>
  <c r="D82" i="27" s="1"/>
  <c r="BC84" i="25"/>
  <c r="BY103" i="25"/>
  <c r="D101" i="27" s="1"/>
  <c r="BC103" i="25"/>
  <c r="BY95" i="25"/>
  <c r="D93" i="27" s="1"/>
  <c r="BC95" i="25"/>
  <c r="BY87" i="25"/>
  <c r="D85" i="27" s="1"/>
  <c r="BC87" i="25"/>
  <c r="BY79" i="25"/>
  <c r="D77" i="27" s="1"/>
  <c r="BC79" i="25"/>
  <c r="CA218" i="25"/>
  <c r="G216" i="27" s="1"/>
  <c r="BE218" i="25"/>
  <c r="CA236" i="25"/>
  <c r="G234" i="27" s="1"/>
  <c r="BE236" i="25"/>
  <c r="CA283" i="25"/>
  <c r="G281" i="27" s="1"/>
  <c r="BE283" i="25"/>
  <c r="CA269" i="25"/>
  <c r="G267" i="27" s="1"/>
  <c r="BE269" i="25"/>
  <c r="CC55" i="25"/>
  <c r="H53" i="27" s="1"/>
  <c r="BG55" i="25"/>
  <c r="CC183" i="25"/>
  <c r="H181" i="27" s="1"/>
  <c r="BG183" i="25"/>
  <c r="CC311" i="25"/>
  <c r="H309" i="27" s="1"/>
  <c r="BG311" i="25"/>
  <c r="CA304" i="25"/>
  <c r="G302" i="27" s="1"/>
  <c r="BE304" i="25"/>
  <c r="CA249" i="25"/>
  <c r="G247" i="27" s="1"/>
  <c r="BE249" i="25"/>
  <c r="CA19" i="25"/>
  <c r="G17" i="27" s="1"/>
  <c r="BE19" i="25"/>
  <c r="CA139" i="25"/>
  <c r="G137" i="27" s="1"/>
  <c r="BE139" i="25"/>
  <c r="CA233" i="25"/>
  <c r="G231" i="27" s="1"/>
  <c r="BE233" i="25"/>
  <c r="CA42" i="25"/>
  <c r="G40" i="27" s="1"/>
  <c r="BE42" i="25"/>
  <c r="CA224" i="25"/>
  <c r="G222" i="27" s="1"/>
  <c r="BE224" i="25"/>
  <c r="CA281" i="25"/>
  <c r="G279" i="27" s="1"/>
  <c r="BE281" i="25"/>
  <c r="BY180" i="25"/>
  <c r="D178" i="27" s="1"/>
  <c r="BC180" i="25"/>
  <c r="BY172" i="25"/>
  <c r="D170" i="27" s="1"/>
  <c r="BC172" i="25"/>
  <c r="BY164" i="25"/>
  <c r="D162" i="27" s="1"/>
  <c r="BC164" i="25"/>
  <c r="BY140" i="25"/>
  <c r="D138" i="27" s="1"/>
  <c r="BC140" i="25"/>
  <c r="BY234" i="25"/>
  <c r="D232" i="27" s="1"/>
  <c r="BC234" i="25"/>
  <c r="BY194" i="25"/>
  <c r="D192" i="27" s="1"/>
  <c r="BC194" i="25"/>
  <c r="CC32" i="25"/>
  <c r="H30" i="27" s="1"/>
  <c r="CA324" i="25"/>
  <c r="G322" i="27" s="1"/>
  <c r="CA43" i="25"/>
  <c r="G41" i="27" s="1"/>
  <c r="CC96" i="25"/>
  <c r="H94" i="27" s="1"/>
  <c r="CC160" i="25"/>
  <c r="H158" i="27" s="1"/>
  <c r="CC224" i="25"/>
  <c r="H222" i="27" s="1"/>
  <c r="CA308" i="25"/>
  <c r="G306" i="27" s="1"/>
  <c r="CA315" i="25"/>
  <c r="G313" i="27" s="1"/>
  <c r="CA352" i="25"/>
  <c r="G350" i="27" s="1"/>
  <c r="CA74" i="25"/>
  <c r="G72" i="27" s="1"/>
  <c r="CA93" i="25"/>
  <c r="G91" i="27" s="1"/>
  <c r="CA316" i="25"/>
  <c r="G314" i="27" s="1"/>
  <c r="BY76" i="25"/>
  <c r="D74" i="27" s="1"/>
  <c r="BY178" i="25"/>
  <c r="D176" i="27" s="1"/>
  <c r="BY162" i="25"/>
  <c r="D160" i="27" s="1"/>
  <c r="CA349" i="25"/>
  <c r="G347" i="27" s="1"/>
  <c r="CA232" i="25"/>
  <c r="G230" i="27" s="1"/>
  <c r="CA298" i="25"/>
  <c r="G296" i="27" s="1"/>
  <c r="CA161" i="25"/>
  <c r="G159" i="27" s="1"/>
  <c r="CA330" i="25"/>
  <c r="G328" i="27" s="1"/>
  <c r="BY188" i="25"/>
  <c r="D186" i="27" s="1"/>
  <c r="CC63" i="25"/>
  <c r="H61" i="27" s="1"/>
  <c r="CA61" i="25"/>
  <c r="G59" i="27" s="1"/>
  <c r="CA146" i="25"/>
  <c r="G144" i="27" s="1"/>
  <c r="CA10" i="25"/>
  <c r="G8" i="27" s="1"/>
  <c r="CA268" i="25"/>
  <c r="G266" i="27" s="1"/>
  <c r="CA130" i="25"/>
  <c r="G128" i="27" s="1"/>
  <c r="BY236" i="25"/>
  <c r="D234" i="27" s="1"/>
  <c r="CA18" i="25"/>
  <c r="G16" i="27" s="1"/>
  <c r="CA121" i="25"/>
  <c r="G119" i="27" s="1"/>
  <c r="CA114" i="25"/>
  <c r="G112" i="27" s="1"/>
  <c r="CA276" i="25"/>
  <c r="G274" i="27" s="1"/>
  <c r="CA153" i="25"/>
  <c r="G151" i="27" s="1"/>
  <c r="CA98" i="25"/>
  <c r="G96" i="27" s="1"/>
  <c r="BY332" i="25"/>
  <c r="D330" i="27" s="1"/>
  <c r="BY284" i="25"/>
  <c r="D282" i="27" s="1"/>
  <c r="BY215" i="25"/>
  <c r="D213" i="27" s="1"/>
  <c r="CA122" i="25"/>
  <c r="G120" i="27" s="1"/>
  <c r="CA300" i="25"/>
  <c r="G298" i="27" s="1"/>
  <c r="CA82" i="25"/>
  <c r="G80" i="27" s="1"/>
  <c r="CA288" i="25"/>
  <c r="G286" i="27" s="1"/>
  <c r="CA145" i="25"/>
  <c r="G143" i="27" s="1"/>
  <c r="CA301" i="25"/>
  <c r="G299" i="27" s="1"/>
  <c r="BY271" i="25"/>
  <c r="D269" i="27" s="1"/>
  <c r="BY346" i="25"/>
  <c r="D344" i="27" s="1"/>
  <c r="BY50" i="25"/>
  <c r="D48" i="27" s="1"/>
  <c r="CA90" i="25"/>
  <c r="G88" i="27" s="1"/>
  <c r="CC215" i="25"/>
  <c r="H213" i="27" s="1"/>
  <c r="CA306" i="25"/>
  <c r="G304" i="27" s="1"/>
  <c r="CA113" i="25"/>
  <c r="G111" i="27" s="1"/>
  <c r="CA260" i="25"/>
  <c r="G258" i="27" s="1"/>
  <c r="CA290" i="25"/>
  <c r="G288" i="27" s="1"/>
  <c r="BY335" i="25"/>
  <c r="D333" i="27" s="1"/>
  <c r="CA314" i="25"/>
  <c r="G312" i="27" s="1"/>
  <c r="CA292" i="25"/>
  <c r="G290" i="27" s="1"/>
  <c r="CA138" i="25"/>
  <c r="G136" i="27" s="1"/>
  <c r="CA252" i="25"/>
  <c r="G250" i="27" s="1"/>
  <c r="BY90" i="25"/>
  <c r="D88" i="27" s="1"/>
  <c r="CA275" i="25"/>
  <c r="G273" i="27" s="1"/>
  <c r="CA128" i="25"/>
  <c r="G126" i="27" s="1"/>
  <c r="CA120" i="25"/>
  <c r="G118" i="27" s="1"/>
  <c r="CA21" i="25"/>
  <c r="G19" i="27" s="1"/>
  <c r="BY308" i="25"/>
  <c r="D306" i="27" s="1"/>
  <c r="CA91" i="25"/>
  <c r="G89" i="27" s="1"/>
  <c r="CA117" i="25"/>
  <c r="G115" i="27" s="1"/>
  <c r="CA112" i="25"/>
  <c r="G110" i="27" s="1"/>
  <c r="BY295" i="25"/>
  <c r="D293" i="27" s="1"/>
  <c r="BY239" i="25"/>
  <c r="D237" i="27" s="1"/>
  <c r="CA5" i="25"/>
  <c r="G3" i="27" s="1"/>
  <c r="CA88" i="25"/>
  <c r="G86" i="27" s="1"/>
  <c r="CA53" i="25"/>
  <c r="G51" i="27" s="1"/>
  <c r="CA34" i="25"/>
  <c r="G32" i="27" s="1"/>
  <c r="CA104" i="25"/>
  <c r="G102" i="27" s="1"/>
  <c r="BX243" i="25"/>
  <c r="B241" i="27" s="1"/>
  <c r="BX227" i="25"/>
  <c r="B225" i="27" s="1"/>
  <c r="CB72" i="25"/>
  <c r="E70" i="27" s="1"/>
  <c r="CB107" i="25"/>
  <c r="E105" i="27" s="1"/>
  <c r="CB75" i="25"/>
  <c r="E73" i="27" s="1"/>
  <c r="BX47" i="25"/>
  <c r="B45" i="27" s="1"/>
  <c r="BX257" i="25"/>
  <c r="B255" i="27" s="1"/>
  <c r="BX209" i="25"/>
  <c r="B207" i="27" s="1"/>
  <c r="CA256" i="25"/>
  <c r="G254" i="27" s="1"/>
  <c r="CC223" i="25"/>
  <c r="H221" i="27" s="1"/>
  <c r="BY39" i="25"/>
  <c r="D37" i="27" s="1"/>
  <c r="BY31" i="25"/>
  <c r="D29" i="27" s="1"/>
  <c r="BY23" i="25"/>
  <c r="D21" i="27" s="1"/>
  <c r="BY15" i="25"/>
  <c r="D13" i="27" s="1"/>
  <c r="CA261" i="25"/>
  <c r="G259" i="27" s="1"/>
  <c r="CA165" i="25"/>
  <c r="G163" i="27" s="1"/>
  <c r="CA203" i="25"/>
  <c r="G201" i="27" s="1"/>
  <c r="CA80" i="25"/>
  <c r="G78" i="27" s="1"/>
  <c r="CA45" i="25"/>
  <c r="G43" i="27" s="1"/>
  <c r="BY100" i="25"/>
  <c r="D98" i="27" s="1"/>
  <c r="BY71" i="25"/>
  <c r="D69" i="27" s="1"/>
  <c r="BY63" i="25"/>
  <c r="D61" i="27" s="1"/>
  <c r="BY55" i="25"/>
  <c r="D53" i="27" s="1"/>
  <c r="BY47" i="25"/>
  <c r="D45" i="27" s="1"/>
  <c r="BY130" i="25"/>
  <c r="D128" i="27" s="1"/>
  <c r="CA312" i="25"/>
  <c r="G310" i="27" s="1"/>
  <c r="CA37" i="25"/>
  <c r="G35" i="27" s="1"/>
  <c r="CA354" i="25"/>
  <c r="G352" i="27" s="1"/>
  <c r="CA29" i="25"/>
  <c r="G27" i="27" s="1"/>
  <c r="CA171" i="25"/>
  <c r="G169" i="27" s="1"/>
  <c r="BY196" i="25"/>
  <c r="D194" i="27" s="1"/>
  <c r="BY148" i="25"/>
  <c r="D146" i="27" s="1"/>
  <c r="BY226" i="25"/>
  <c r="D224" i="27" s="1"/>
  <c r="BY186" i="25"/>
  <c r="D184" i="27" s="1"/>
  <c r="BX59" i="25"/>
  <c r="B57" i="27" s="1"/>
  <c r="CB24" i="25"/>
  <c r="E22" i="27" s="1"/>
  <c r="CB8" i="25"/>
  <c r="E6" i="27" s="1"/>
  <c r="BX262" i="25"/>
  <c r="B260" i="27" s="1"/>
  <c r="BX337" i="25"/>
  <c r="B335" i="27" s="1"/>
  <c r="BX220" i="25"/>
  <c r="B218" i="27" s="1"/>
  <c r="CB161" i="25"/>
  <c r="E159" i="27" s="1"/>
  <c r="CB145" i="25"/>
  <c r="E143" i="27" s="1"/>
  <c r="CC151" i="25"/>
  <c r="H149" i="27" s="1"/>
  <c r="CA76" i="25"/>
  <c r="G74" i="27" s="1"/>
  <c r="CA25" i="25"/>
  <c r="G23" i="27" s="1"/>
  <c r="BY303" i="25"/>
  <c r="D301" i="27" s="1"/>
  <c r="BX48" i="25"/>
  <c r="B46" i="27" s="1"/>
  <c r="BX32" i="25"/>
  <c r="B30" i="27" s="1"/>
  <c r="BX8" i="25"/>
  <c r="B6" i="27" s="1"/>
  <c r="CB212" i="25"/>
  <c r="E210" i="27" s="1"/>
  <c r="CC103" i="25"/>
  <c r="H101" i="27" s="1"/>
  <c r="CA100" i="25"/>
  <c r="G98" i="27" s="1"/>
  <c r="CA59" i="25"/>
  <c r="G57" i="27" s="1"/>
  <c r="CA173" i="25"/>
  <c r="G171" i="27" s="1"/>
  <c r="CC111" i="25"/>
  <c r="H109" i="27" s="1"/>
  <c r="CA68" i="25"/>
  <c r="G66" i="27" s="1"/>
  <c r="CA221" i="25"/>
  <c r="G219" i="27" s="1"/>
  <c r="BY108" i="25"/>
  <c r="D106" i="27" s="1"/>
  <c r="BY122" i="25"/>
  <c r="D120" i="27" s="1"/>
  <c r="CC119" i="25"/>
  <c r="H117" i="27" s="1"/>
  <c r="CA92" i="25"/>
  <c r="G90" i="27" s="1"/>
  <c r="CA51" i="25"/>
  <c r="G49" i="27" s="1"/>
  <c r="CA60" i="25"/>
  <c r="G58" i="27" s="1"/>
  <c r="BY156" i="25"/>
  <c r="D154" i="27" s="1"/>
  <c r="CC127" i="25"/>
  <c r="H125" i="27" s="1"/>
  <c r="BY204" i="25"/>
  <c r="D202" i="27" s="1"/>
  <c r="BY282" i="25"/>
  <c r="D280" i="27" s="1"/>
  <c r="BY258" i="25"/>
  <c r="D256" i="27" s="1"/>
  <c r="CC143" i="25"/>
  <c r="H141" i="27" s="1"/>
  <c r="CA251" i="25"/>
  <c r="G249" i="27" s="1"/>
  <c r="BY247" i="25"/>
  <c r="D245" i="27" s="1"/>
  <c r="BX186" i="25"/>
  <c r="B184" i="27" s="1"/>
  <c r="CB55" i="25"/>
  <c r="E53" i="27" s="1"/>
  <c r="BY202" i="25"/>
  <c r="D200" i="27" s="1"/>
  <c r="CC24" i="25"/>
  <c r="H22" i="27" s="1"/>
  <c r="CA178" i="25"/>
  <c r="G176" i="27" s="1"/>
  <c r="CA338" i="25"/>
  <c r="G336" i="27" s="1"/>
  <c r="CA186" i="25"/>
  <c r="G184" i="27" s="1"/>
  <c r="CA296" i="25"/>
  <c r="G294" i="27" s="1"/>
  <c r="CA107" i="25"/>
  <c r="G105" i="27" s="1"/>
  <c r="BY244" i="25"/>
  <c r="D242" i="27" s="1"/>
  <c r="BY306" i="25"/>
  <c r="D304" i="27" s="1"/>
  <c r="BY250" i="25"/>
  <c r="D248" i="27" s="1"/>
  <c r="CA149" i="25"/>
  <c r="G147" i="27" s="1"/>
  <c r="CA155" i="25"/>
  <c r="G153" i="27" s="1"/>
  <c r="CC71" i="25"/>
  <c r="H69" i="27" s="1"/>
  <c r="BY340" i="25"/>
  <c r="D338" i="27" s="1"/>
  <c r="BY292" i="25"/>
  <c r="D290" i="27" s="1"/>
  <c r="BY223" i="25"/>
  <c r="D221" i="27" s="1"/>
  <c r="CC88" i="25"/>
  <c r="H86" i="27" s="1"/>
  <c r="CA202" i="25"/>
  <c r="G200" i="27" s="1"/>
  <c r="CA64" i="25"/>
  <c r="G62" i="27" s="1"/>
  <c r="BY279" i="25"/>
  <c r="D277" i="27" s="1"/>
  <c r="BY354" i="25"/>
  <c r="D352" i="27" s="1"/>
  <c r="CC152" i="25"/>
  <c r="H150" i="27" s="1"/>
  <c r="CA240" i="25"/>
  <c r="G238" i="27" s="1"/>
  <c r="CA323" i="25"/>
  <c r="G321" i="27" s="1"/>
  <c r="CA170" i="25"/>
  <c r="G168" i="27" s="1"/>
  <c r="CA187" i="25"/>
  <c r="G185" i="27" s="1"/>
  <c r="CA16" i="25"/>
  <c r="G14" i="27" s="1"/>
  <c r="CA56" i="25"/>
  <c r="G54" i="27" s="1"/>
  <c r="CC301" i="25"/>
  <c r="H299" i="27" s="1"/>
  <c r="BY343" i="25"/>
  <c r="D341" i="27" s="1"/>
  <c r="CB216" i="25"/>
  <c r="E214" i="27" s="1"/>
  <c r="BX91" i="25"/>
  <c r="B89" i="27" s="1"/>
  <c r="BX83" i="25"/>
  <c r="B81" i="27" s="1"/>
  <c r="CB64" i="25"/>
  <c r="E62" i="27" s="1"/>
  <c r="BX206" i="25"/>
  <c r="B204" i="27" s="1"/>
  <c r="BX174" i="25"/>
  <c r="B172" i="27" s="1"/>
  <c r="BX201" i="25"/>
  <c r="B199" i="27" s="1"/>
  <c r="BX153" i="25"/>
  <c r="B151" i="27" s="1"/>
  <c r="BX327" i="25"/>
  <c r="B325" i="27" s="1"/>
  <c r="BX300" i="25"/>
  <c r="B298" i="27" s="1"/>
  <c r="BX244" i="25"/>
  <c r="B242" i="27" s="1"/>
  <c r="BX68" i="25"/>
  <c r="B66" i="27" s="1"/>
  <c r="BX60" i="25"/>
  <c r="B58" i="27" s="1"/>
  <c r="BX52" i="25"/>
  <c r="B50" i="27" s="1"/>
  <c r="BX44" i="25"/>
  <c r="B42" i="27" s="1"/>
  <c r="BX36" i="25"/>
  <c r="B34" i="27" s="1"/>
  <c r="BX28" i="25"/>
  <c r="B26" i="27" s="1"/>
  <c r="BX20" i="25"/>
  <c r="B18" i="27" s="1"/>
  <c r="BX12" i="25"/>
  <c r="B10" i="27" s="1"/>
  <c r="BX55" i="25"/>
  <c r="B53" i="27" s="1"/>
  <c r="CC352" i="25"/>
  <c r="H350" i="27" s="1"/>
  <c r="CA24" i="25"/>
  <c r="G22" i="27" s="1"/>
  <c r="CA162" i="25"/>
  <c r="G160" i="27" s="1"/>
  <c r="CA87" i="25"/>
  <c r="G85" i="27" s="1"/>
  <c r="CA32" i="25"/>
  <c r="G30" i="27" s="1"/>
  <c r="CA195" i="25"/>
  <c r="G193" i="27" s="1"/>
  <c r="CA123" i="25"/>
  <c r="G121" i="27" s="1"/>
  <c r="CA48" i="25"/>
  <c r="G46" i="27" s="1"/>
  <c r="BY7" i="25"/>
  <c r="D5" i="27" s="1"/>
  <c r="CC216" i="25"/>
  <c r="H214" i="27" s="1"/>
  <c r="CA179" i="25"/>
  <c r="G177" i="27" s="1"/>
  <c r="CC344" i="25"/>
  <c r="H342" i="27" s="1"/>
  <c r="CC280" i="25"/>
  <c r="H278" i="27" s="1"/>
  <c r="CB351" i="25"/>
  <c r="E349" i="27" s="1"/>
  <c r="CB335" i="25"/>
  <c r="E333" i="27" s="1"/>
  <c r="CB327" i="25"/>
  <c r="E325" i="27" s="1"/>
  <c r="CB319" i="25"/>
  <c r="E317" i="27" s="1"/>
  <c r="CB311" i="25"/>
  <c r="E309" i="27" s="1"/>
  <c r="CB303" i="25"/>
  <c r="E301" i="27" s="1"/>
  <c r="CB295" i="25"/>
  <c r="E293" i="27" s="1"/>
  <c r="CB287" i="25"/>
  <c r="E285" i="27" s="1"/>
  <c r="CB279" i="25"/>
  <c r="E277" i="27" s="1"/>
  <c r="BX191" i="25"/>
  <c r="B189" i="27" s="1"/>
  <c r="BX349" i="25"/>
  <c r="B347" i="27" s="1"/>
  <c r="BX341" i="25"/>
  <c r="B339" i="27" s="1"/>
  <c r="BX333" i="25"/>
  <c r="B331" i="27" s="1"/>
  <c r="BX325" i="25"/>
  <c r="B323" i="27" s="1"/>
  <c r="BX309" i="25"/>
  <c r="B307" i="27" s="1"/>
  <c r="BX301" i="25"/>
  <c r="B299" i="27" s="1"/>
  <c r="BX155" i="25"/>
  <c r="B153" i="27" s="1"/>
  <c r="BX147" i="25"/>
  <c r="B145" i="27" s="1"/>
  <c r="BX139" i="25"/>
  <c r="B137" i="27" s="1"/>
  <c r="BX131" i="25"/>
  <c r="B129" i="27" s="1"/>
  <c r="BX123" i="25"/>
  <c r="B121" i="27" s="1"/>
  <c r="BX115" i="25"/>
  <c r="B113" i="27" s="1"/>
  <c r="CB88" i="25"/>
  <c r="E86" i="27" s="1"/>
  <c r="CB80" i="25"/>
  <c r="E78" i="27" s="1"/>
  <c r="BX135" i="25"/>
  <c r="B133" i="27" s="1"/>
  <c r="CB339" i="25"/>
  <c r="E337" i="27" s="1"/>
  <c r="CB203" i="25"/>
  <c r="E201" i="27" s="1"/>
  <c r="CB195" i="25"/>
  <c r="E193" i="27" s="1"/>
  <c r="CB171" i="25"/>
  <c r="E169" i="27" s="1"/>
  <c r="CB163" i="25"/>
  <c r="E161" i="27" s="1"/>
  <c r="CB155" i="25"/>
  <c r="E153" i="27" s="1"/>
  <c r="BX38" i="25"/>
  <c r="B36" i="27" s="1"/>
  <c r="CB292" i="25"/>
  <c r="E290" i="27" s="1"/>
  <c r="CB310" i="25"/>
  <c r="E308" i="27" s="1"/>
  <c r="BX265" i="25"/>
  <c r="B263" i="27" s="1"/>
  <c r="BX169" i="25"/>
  <c r="B167" i="27" s="1"/>
  <c r="BX121" i="25"/>
  <c r="B119" i="27" s="1"/>
  <c r="BX57" i="25"/>
  <c r="B55" i="27" s="1"/>
  <c r="BX49" i="25"/>
  <c r="B47" i="27" s="1"/>
  <c r="BX41" i="25"/>
  <c r="BX33" i="25"/>
  <c r="B31" i="27" s="1"/>
  <c r="BX25" i="25"/>
  <c r="B23" i="27" s="1"/>
  <c r="BX17" i="25"/>
  <c r="B15" i="27" s="1"/>
  <c r="BX9" i="25"/>
  <c r="B7" i="27" s="1"/>
  <c r="BX231" i="25"/>
  <c r="B229" i="27" s="1"/>
  <c r="BX316" i="25"/>
  <c r="B314" i="27" s="1"/>
  <c r="CB297" i="25"/>
  <c r="E295" i="27" s="1"/>
  <c r="BX132" i="25"/>
  <c r="B130" i="27" s="1"/>
  <c r="BX108" i="25"/>
  <c r="B106" i="27" s="1"/>
  <c r="BX100" i="25"/>
  <c r="B98" i="27" s="1"/>
  <c r="BX92" i="25"/>
  <c r="B90" i="27" s="1"/>
  <c r="BX84" i="25"/>
  <c r="B82" i="27" s="1"/>
  <c r="BX76" i="25"/>
  <c r="B74" i="27" s="1"/>
  <c r="CB57" i="25"/>
  <c r="E55" i="27" s="1"/>
  <c r="CB33" i="25"/>
  <c r="E31" i="27" s="1"/>
  <c r="CB25" i="25"/>
  <c r="E23" i="27" s="1"/>
  <c r="CB17" i="25"/>
  <c r="E15" i="27" s="1"/>
  <c r="BY210" i="25"/>
  <c r="D208" i="27" s="1"/>
  <c r="CC325" i="25"/>
  <c r="H323" i="27" s="1"/>
  <c r="BX345" i="25"/>
  <c r="B343" i="27" s="1"/>
  <c r="BX348" i="25"/>
  <c r="B346" i="27" s="1"/>
  <c r="CB329" i="25"/>
  <c r="E327" i="27" s="1"/>
  <c r="BX284" i="25"/>
  <c r="B282" i="27" s="1"/>
  <c r="CB265" i="25"/>
  <c r="E263" i="27" s="1"/>
  <c r="CB201" i="25"/>
  <c r="E199" i="27" s="1"/>
  <c r="CB340" i="25"/>
  <c r="E338" i="27" s="1"/>
  <c r="BX311" i="25"/>
  <c r="B309" i="27" s="1"/>
  <c r="BX143" i="25"/>
  <c r="B141" i="27" s="1"/>
  <c r="BX103" i="25"/>
  <c r="B101" i="27" s="1"/>
  <c r="CC41" i="25"/>
  <c r="CC104" i="25"/>
  <c r="H102" i="27" s="1"/>
  <c r="CC168" i="25"/>
  <c r="H166" i="27" s="1"/>
  <c r="CA84" i="25"/>
  <c r="G82" i="27" s="1"/>
  <c r="CA17" i="25"/>
  <c r="G15" i="27" s="1"/>
  <c r="BY82" i="25"/>
  <c r="D80" i="27" s="1"/>
  <c r="BY74" i="25"/>
  <c r="D72" i="27" s="1"/>
  <c r="CC232" i="25"/>
  <c r="H230" i="27" s="1"/>
  <c r="CA125" i="25"/>
  <c r="G123" i="27" s="1"/>
  <c r="BX66" i="25"/>
  <c r="B64" i="27" s="1"/>
  <c r="BX58" i="25"/>
  <c r="B56" i="27" s="1"/>
  <c r="BX50" i="25"/>
  <c r="B48" i="27" s="1"/>
  <c r="BX42" i="25"/>
  <c r="B40" i="27" s="1"/>
  <c r="BX26" i="25"/>
  <c r="B24" i="27" s="1"/>
  <c r="BX18" i="25"/>
  <c r="B16" i="27" s="1"/>
  <c r="BX10" i="25"/>
  <c r="B8" i="27" s="1"/>
  <c r="CB188" i="25"/>
  <c r="E186" i="27" s="1"/>
  <c r="CB346" i="25"/>
  <c r="E344" i="27" s="1"/>
  <c r="CB330" i="25"/>
  <c r="E328" i="27" s="1"/>
  <c r="CB322" i="25"/>
  <c r="E320" i="27" s="1"/>
  <c r="CB314" i="25"/>
  <c r="E312" i="27" s="1"/>
  <c r="CB306" i="25"/>
  <c r="E304" i="27" s="1"/>
  <c r="CB298" i="25"/>
  <c r="E296" i="27" s="1"/>
  <c r="BY218" i="25"/>
  <c r="D216" i="27" s="1"/>
  <c r="BX347" i="25"/>
  <c r="B345" i="27" s="1"/>
  <c r="BX203" i="25"/>
  <c r="B201" i="27" s="1"/>
  <c r="BX195" i="25"/>
  <c r="B193" i="27" s="1"/>
  <c r="BX187" i="25"/>
  <c r="B185" i="27" s="1"/>
  <c r="BX171" i="25"/>
  <c r="B169" i="27" s="1"/>
  <c r="CB136" i="25"/>
  <c r="E134" i="27" s="1"/>
  <c r="CB112" i="25"/>
  <c r="E110" i="27" s="1"/>
  <c r="CB104" i="25"/>
  <c r="E102" i="27" s="1"/>
  <c r="CB96" i="25"/>
  <c r="E94" i="27" s="1"/>
  <c r="BX111" i="25"/>
  <c r="B109" i="27" s="1"/>
  <c r="BX246" i="25"/>
  <c r="B244" i="27" s="1"/>
  <c r="BX230" i="25"/>
  <c r="B228" i="27" s="1"/>
  <c r="BX54" i="25"/>
  <c r="B52" i="27" s="1"/>
  <c r="CB35" i="25"/>
  <c r="E33" i="27" s="1"/>
  <c r="CB236" i="25"/>
  <c r="E234" i="27" s="1"/>
  <c r="CA22" i="25"/>
  <c r="G20" i="27" s="1"/>
  <c r="CA62" i="25"/>
  <c r="G60" i="27" s="1"/>
  <c r="CA110" i="25"/>
  <c r="G108" i="27" s="1"/>
  <c r="CA150" i="25"/>
  <c r="G148" i="27" s="1"/>
  <c r="CA190" i="25"/>
  <c r="G188" i="27" s="1"/>
  <c r="BX281" i="25"/>
  <c r="B279" i="27" s="1"/>
  <c r="CB262" i="25"/>
  <c r="E260" i="27" s="1"/>
  <c r="BX185" i="25"/>
  <c r="B183" i="27" s="1"/>
  <c r="CB166" i="25"/>
  <c r="E164" i="27" s="1"/>
  <c r="CB118" i="25"/>
  <c r="E116" i="27" s="1"/>
  <c r="BX73" i="25"/>
  <c r="B71" i="27" s="1"/>
  <c r="CB54" i="25"/>
  <c r="E52" i="27" s="1"/>
  <c r="CB46" i="25"/>
  <c r="E44" i="27" s="1"/>
  <c r="CB30" i="25"/>
  <c r="E28" i="27" s="1"/>
  <c r="CB22" i="25"/>
  <c r="E20" i="27" s="1"/>
  <c r="CB14" i="25"/>
  <c r="E12" i="27" s="1"/>
  <c r="CB6" i="25"/>
  <c r="E4" i="27" s="1"/>
  <c r="CB268" i="25"/>
  <c r="E266" i="27" s="1"/>
  <c r="BX332" i="25"/>
  <c r="B330" i="27" s="1"/>
  <c r="CB313" i="25"/>
  <c r="E311" i="27" s="1"/>
  <c r="CB257" i="25"/>
  <c r="E255" i="27" s="1"/>
  <c r="BX212" i="25"/>
  <c r="B210" i="27" s="1"/>
  <c r="CB129" i="25"/>
  <c r="E127" i="27" s="1"/>
  <c r="CB105" i="25"/>
  <c r="E103" i="27" s="1"/>
  <c r="CB97" i="25"/>
  <c r="E95" i="27" s="1"/>
  <c r="CB89" i="25"/>
  <c r="E87" i="27" s="1"/>
  <c r="CB81" i="25"/>
  <c r="E79" i="27" s="1"/>
  <c r="CB73" i="25"/>
  <c r="E71" i="27" s="1"/>
  <c r="BY6" i="25"/>
  <c r="D4" i="27" s="1"/>
  <c r="CB164" i="25"/>
  <c r="E162" i="27" s="1"/>
  <c r="BX343" i="25"/>
  <c r="B341" i="27" s="1"/>
  <c r="BY230" i="25"/>
  <c r="D228" i="27" s="1"/>
  <c r="CA213" i="25"/>
  <c r="G211" i="27" s="1"/>
  <c r="BY345" i="25"/>
  <c r="D343" i="27" s="1"/>
  <c r="BY217" i="25"/>
  <c r="D215" i="27" s="1"/>
  <c r="CC61" i="25"/>
  <c r="H59" i="27" s="1"/>
  <c r="CC66" i="25"/>
  <c r="H64" i="27" s="1"/>
  <c r="CC130" i="25"/>
  <c r="H128" i="27" s="1"/>
  <c r="CC258" i="25"/>
  <c r="H256" i="27" s="1"/>
  <c r="CC322" i="25"/>
  <c r="H320" i="27" s="1"/>
  <c r="CC51" i="25"/>
  <c r="H49" i="27" s="1"/>
  <c r="CC115" i="25"/>
  <c r="H113" i="27" s="1"/>
  <c r="CC243" i="25"/>
  <c r="H241" i="27" s="1"/>
  <c r="CC307" i="25"/>
  <c r="H305" i="27" s="1"/>
  <c r="CA172" i="25"/>
  <c r="G170" i="27" s="1"/>
  <c r="CA185" i="25"/>
  <c r="G183" i="27" s="1"/>
  <c r="CA97" i="25"/>
  <c r="G95" i="27" s="1"/>
  <c r="CA217" i="25"/>
  <c r="G215" i="27" s="1"/>
  <c r="BX130" i="25"/>
  <c r="B128" i="27" s="1"/>
  <c r="BX114" i="25"/>
  <c r="B112" i="27" s="1"/>
  <c r="BX106" i="25"/>
  <c r="B104" i="27" s="1"/>
  <c r="BX98" i="25"/>
  <c r="B96" i="27" s="1"/>
  <c r="BX90" i="25"/>
  <c r="B88" i="27" s="1"/>
  <c r="BX101" i="25"/>
  <c r="B99" i="27" s="1"/>
  <c r="BX93" i="25"/>
  <c r="B91" i="27" s="1"/>
  <c r="BX77" i="25"/>
  <c r="B75" i="27" s="1"/>
  <c r="BX69" i="25"/>
  <c r="B67" i="27" s="1"/>
  <c r="BX61" i="25"/>
  <c r="B59" i="27" s="1"/>
  <c r="BX45" i="25"/>
  <c r="B43" i="27" s="1"/>
  <c r="BY298" i="25"/>
  <c r="D296" i="27" s="1"/>
  <c r="BY274" i="25"/>
  <c r="D272" i="27" s="1"/>
  <c r="BX232" i="25"/>
  <c r="B230" i="27" s="1"/>
  <c r="BX224" i="25"/>
  <c r="B222" i="27" s="1"/>
  <c r="BX208" i="25"/>
  <c r="B206" i="27" s="1"/>
  <c r="BX168" i="25"/>
  <c r="B166" i="27" s="1"/>
  <c r="BX152" i="25"/>
  <c r="B150" i="27" s="1"/>
  <c r="BX136" i="25"/>
  <c r="B134" i="27" s="1"/>
  <c r="BX128" i="25"/>
  <c r="B126" i="27" s="1"/>
  <c r="BX120" i="25"/>
  <c r="B118" i="27" s="1"/>
  <c r="BX79" i="25"/>
  <c r="B77" i="27" s="1"/>
  <c r="BX211" i="25"/>
  <c r="B209" i="27" s="1"/>
  <c r="CB168" i="25"/>
  <c r="E166" i="27" s="1"/>
  <c r="CB243" i="25"/>
  <c r="E241" i="27" s="1"/>
  <c r="CB227" i="25"/>
  <c r="E225" i="27" s="1"/>
  <c r="BX137" i="25"/>
  <c r="B135" i="27" s="1"/>
  <c r="CA189" i="25"/>
  <c r="G187" i="27" s="1"/>
  <c r="CA209" i="25"/>
  <c r="G207" i="27" s="1"/>
  <c r="BX250" i="25"/>
  <c r="B248" i="27" s="1"/>
  <c r="CB103" i="25"/>
  <c r="E101" i="27" s="1"/>
  <c r="CB71" i="25"/>
  <c r="E69" i="27" s="1"/>
  <c r="BX149" i="25"/>
  <c r="B147" i="27" s="1"/>
  <c r="BX141" i="25"/>
  <c r="B139" i="27" s="1"/>
  <c r="BX117" i="25"/>
  <c r="B115" i="27" s="1"/>
  <c r="BX256" i="25"/>
  <c r="B254" i="27" s="1"/>
  <c r="CB48" i="25"/>
  <c r="E46" i="27" s="1"/>
  <c r="CB32" i="25"/>
  <c r="E30" i="27" s="1"/>
  <c r="BX294" i="25"/>
  <c r="B292" i="27" s="1"/>
  <c r="CB251" i="25"/>
  <c r="E249" i="27" s="1"/>
  <c r="BX134" i="25"/>
  <c r="B132" i="27" s="1"/>
  <c r="BX110" i="25"/>
  <c r="B108" i="27" s="1"/>
  <c r="BX86" i="25"/>
  <c r="B84" i="27" s="1"/>
  <c r="BX14" i="25"/>
  <c r="B12" i="27" s="1"/>
  <c r="BX223" i="25"/>
  <c r="B221" i="27" s="1"/>
  <c r="BX167" i="25"/>
  <c r="B165" i="27" s="1"/>
  <c r="BX236" i="25"/>
  <c r="B234" i="27" s="1"/>
  <c r="CB348" i="25"/>
  <c r="E346" i="27" s="1"/>
  <c r="BX215" i="25"/>
  <c r="B213" i="27" s="1"/>
  <c r="CA57" i="25"/>
  <c r="G55" i="27" s="1"/>
  <c r="CA177" i="25"/>
  <c r="G175" i="27" s="1"/>
  <c r="CA140" i="25"/>
  <c r="G138" i="27" s="1"/>
  <c r="CA89" i="25"/>
  <c r="G87" i="27" s="1"/>
  <c r="BX322" i="25"/>
  <c r="B320" i="27" s="1"/>
  <c r="BX282" i="25"/>
  <c r="B280" i="27" s="1"/>
  <c r="BX266" i="25"/>
  <c r="B264" i="27" s="1"/>
  <c r="BX173" i="25"/>
  <c r="B171" i="27" s="1"/>
  <c r="BY26" i="25"/>
  <c r="D24" i="27" s="1"/>
  <c r="CA193" i="25"/>
  <c r="G191" i="27" s="1"/>
  <c r="CC351" i="25"/>
  <c r="H349" i="27" s="1"/>
  <c r="CA164" i="25"/>
  <c r="G162" i="27" s="1"/>
  <c r="CA49" i="25"/>
  <c r="G47" i="27" s="1"/>
  <c r="CB255" i="25"/>
  <c r="E253" i="27" s="1"/>
  <c r="CB247" i="25"/>
  <c r="E245" i="27" s="1"/>
  <c r="CB231" i="25"/>
  <c r="E229" i="27" s="1"/>
  <c r="CB207" i="25"/>
  <c r="E205" i="27" s="1"/>
  <c r="BX5" i="25"/>
  <c r="B3" i="27" s="1"/>
  <c r="CB156" i="25"/>
  <c r="E154" i="27" s="1"/>
  <c r="BX293" i="25"/>
  <c r="B291" i="27" s="1"/>
  <c r="BX269" i="25"/>
  <c r="B267" i="27" s="1"/>
  <c r="BX261" i="25"/>
  <c r="B259" i="27" s="1"/>
  <c r="BX253" i="25"/>
  <c r="B251" i="27" s="1"/>
  <c r="BX245" i="25"/>
  <c r="B243" i="27" s="1"/>
  <c r="BX237" i="25"/>
  <c r="B235" i="27" s="1"/>
  <c r="CB146" i="25"/>
  <c r="E144" i="27" s="1"/>
  <c r="CB138" i="25"/>
  <c r="E136" i="27" s="1"/>
  <c r="CB130" i="25"/>
  <c r="E128" i="27" s="1"/>
  <c r="CB122" i="25"/>
  <c r="E120" i="27" s="1"/>
  <c r="CB114" i="25"/>
  <c r="E112" i="27" s="1"/>
  <c r="BX151" i="25"/>
  <c r="B149" i="27" s="1"/>
  <c r="BX344" i="25"/>
  <c r="B342" i="27" s="1"/>
  <c r="BX328" i="25"/>
  <c r="B326" i="27" s="1"/>
  <c r="BY106" i="25"/>
  <c r="D104" i="27" s="1"/>
  <c r="BY58" i="25"/>
  <c r="D56" i="27" s="1"/>
  <c r="CA131" i="25"/>
  <c r="G129" i="27" s="1"/>
  <c r="CA132" i="25"/>
  <c r="G130" i="27" s="1"/>
  <c r="CB282" i="25"/>
  <c r="E280" i="27" s="1"/>
  <c r="CB274" i="25"/>
  <c r="E272" i="27" s="1"/>
  <c r="CB258" i="25"/>
  <c r="E256" i="27" s="1"/>
  <c r="CB250" i="25"/>
  <c r="E248" i="27" s="1"/>
  <c r="CB242" i="25"/>
  <c r="E240" i="27" s="1"/>
  <c r="BX175" i="25"/>
  <c r="B173" i="27" s="1"/>
  <c r="CB349" i="25"/>
  <c r="E347" i="27" s="1"/>
  <c r="CB5" i="25"/>
  <c r="E3" i="27" s="1"/>
  <c r="CB288" i="25"/>
  <c r="E286" i="27" s="1"/>
  <c r="CB256" i="25"/>
  <c r="E254" i="27" s="1"/>
  <c r="CB240" i="25"/>
  <c r="E238" i="27" s="1"/>
  <c r="CB232" i="25"/>
  <c r="E230" i="27" s="1"/>
  <c r="BX11" i="25"/>
  <c r="B9" i="27" s="1"/>
  <c r="CB254" i="25"/>
  <c r="E252" i="27" s="1"/>
  <c r="BX225" i="25"/>
  <c r="B223" i="27" s="1"/>
  <c r="CB158" i="25"/>
  <c r="E156" i="27" s="1"/>
  <c r="BX65" i="25"/>
  <c r="B63" i="27" s="1"/>
  <c r="BX127" i="25"/>
  <c r="B125" i="27" s="1"/>
  <c r="BX180" i="25"/>
  <c r="B178" i="27" s="1"/>
  <c r="BX164" i="25"/>
  <c r="B162" i="27" s="1"/>
  <c r="CA219" i="25"/>
  <c r="G217" i="27" s="1"/>
  <c r="CA205" i="25"/>
  <c r="G203" i="27" s="1"/>
  <c r="CA157" i="25"/>
  <c r="G155" i="27" s="1"/>
  <c r="CA28" i="25"/>
  <c r="G26" i="27" s="1"/>
  <c r="CA273" i="25"/>
  <c r="G271" i="27" s="1"/>
  <c r="BY252" i="25"/>
  <c r="D250" i="27" s="1"/>
  <c r="CB132" i="25"/>
  <c r="E130" i="27" s="1"/>
  <c r="CB34" i="25"/>
  <c r="E32" i="27" s="1"/>
  <c r="CB26" i="25"/>
  <c r="E24" i="27" s="1"/>
  <c r="CB18" i="25"/>
  <c r="E16" i="27" s="1"/>
  <c r="CB10" i="25"/>
  <c r="E8" i="27" s="1"/>
  <c r="CB260" i="25"/>
  <c r="E258" i="27" s="1"/>
  <c r="CB172" i="25"/>
  <c r="E170" i="27" s="1"/>
  <c r="BY314" i="25"/>
  <c r="D312" i="27" s="1"/>
  <c r="CB101" i="25"/>
  <c r="E99" i="27" s="1"/>
  <c r="CB85" i="25"/>
  <c r="E83" i="27" s="1"/>
  <c r="CB77" i="25"/>
  <c r="E75" i="27" s="1"/>
  <c r="CB69" i="25"/>
  <c r="E67" i="27" s="1"/>
  <c r="CB61" i="25"/>
  <c r="E59" i="27" s="1"/>
  <c r="CB53" i="25"/>
  <c r="E51" i="27" s="1"/>
  <c r="CB148" i="25"/>
  <c r="E146" i="27" s="1"/>
  <c r="CB28" i="25"/>
  <c r="E26" i="27" s="1"/>
  <c r="CB336" i="25"/>
  <c r="E334" i="27" s="1"/>
  <c r="CB328" i="25"/>
  <c r="E326" i="27" s="1"/>
  <c r="CB320" i="25"/>
  <c r="E318" i="27" s="1"/>
  <c r="CB312" i="25"/>
  <c r="E310" i="27" s="1"/>
  <c r="CB304" i="25"/>
  <c r="E302" i="27" s="1"/>
  <c r="CB296" i="25"/>
  <c r="E294" i="27" s="1"/>
  <c r="CC248" i="25"/>
  <c r="H246" i="27" s="1"/>
  <c r="CA248" i="25"/>
  <c r="G246" i="27" s="1"/>
  <c r="BY348" i="25"/>
  <c r="D346" i="27" s="1"/>
  <c r="BY300" i="25"/>
  <c r="D298" i="27" s="1"/>
  <c r="BY231" i="25"/>
  <c r="D229" i="27" s="1"/>
  <c r="CB82" i="25"/>
  <c r="E80" i="27" s="1"/>
  <c r="CB50" i="25"/>
  <c r="E48" i="27" s="1"/>
  <c r="CB208" i="25"/>
  <c r="E206" i="27" s="1"/>
  <c r="CC312" i="25"/>
  <c r="H310" i="27" s="1"/>
  <c r="CC120" i="25"/>
  <c r="H118" i="27" s="1"/>
  <c r="CC79" i="25"/>
  <c r="H77" i="27" s="1"/>
  <c r="CA325" i="25"/>
  <c r="G323" i="27" s="1"/>
  <c r="BY287" i="25"/>
  <c r="D285" i="27" s="1"/>
  <c r="CB237" i="25"/>
  <c r="E235" i="27" s="1"/>
  <c r="CB221" i="25"/>
  <c r="E219" i="27" s="1"/>
  <c r="CB189" i="25"/>
  <c r="E187" i="27" s="1"/>
  <c r="CB181" i="25"/>
  <c r="E179" i="27" s="1"/>
  <c r="CC184" i="25"/>
  <c r="H182" i="27" s="1"/>
  <c r="CA27" i="25"/>
  <c r="G25" i="27" s="1"/>
  <c r="CB291" i="25"/>
  <c r="E289" i="27" s="1"/>
  <c r="CB275" i="25"/>
  <c r="E273" i="27" s="1"/>
  <c r="CB342" i="25"/>
  <c r="E340" i="27" s="1"/>
  <c r="CB246" i="25"/>
  <c r="E244" i="27" s="1"/>
  <c r="CB134" i="25"/>
  <c r="E132" i="27" s="1"/>
  <c r="CB86" i="25"/>
  <c r="E84" i="27" s="1"/>
  <c r="CB345" i="25"/>
  <c r="E343" i="27" s="1"/>
  <c r="CB281" i="25"/>
  <c r="E279" i="27" s="1"/>
  <c r="CB225" i="25"/>
  <c r="E223" i="27" s="1"/>
  <c r="CB244" i="25"/>
  <c r="E242" i="27" s="1"/>
  <c r="CB317" i="25"/>
  <c r="E315" i="27" s="1"/>
  <c r="CB309" i="25"/>
  <c r="E307" i="27" s="1"/>
  <c r="CB301" i="25"/>
  <c r="E299" i="27" s="1"/>
  <c r="CB293" i="25"/>
  <c r="E291" i="27" s="1"/>
  <c r="CB285" i="25"/>
  <c r="E283" i="27" s="1"/>
  <c r="CB277" i="25"/>
  <c r="E275" i="27" s="1"/>
  <c r="CB253" i="25"/>
  <c r="E251" i="27" s="1"/>
  <c r="CA200" i="25"/>
  <c r="G198" i="27" s="1"/>
  <c r="CA109" i="25"/>
  <c r="G107" i="27" s="1"/>
  <c r="CB271" i="25"/>
  <c r="E269" i="27" s="1"/>
  <c r="CB218" i="25"/>
  <c r="E216" i="27" s="1"/>
  <c r="CB210" i="25"/>
  <c r="E208" i="27" s="1"/>
  <c r="CB202" i="25"/>
  <c r="E200" i="27" s="1"/>
  <c r="CB194" i="25"/>
  <c r="E192" i="27" s="1"/>
  <c r="CB170" i="25"/>
  <c r="E168" i="27" s="1"/>
  <c r="CB241" i="25"/>
  <c r="E239" i="27" s="1"/>
  <c r="CB49" i="25"/>
  <c r="E47" i="27" s="1"/>
  <c r="CA210" i="25"/>
  <c r="G208" i="27" s="1"/>
  <c r="CA317" i="25"/>
  <c r="G315" i="27" s="1"/>
  <c r="BY92" i="25"/>
  <c r="D90" i="27" s="1"/>
  <c r="CC263" i="25"/>
  <c r="H261" i="27" s="1"/>
  <c r="CA353" i="25"/>
  <c r="G351" i="27" s="1"/>
  <c r="CA241" i="25"/>
  <c r="G239" i="27" s="1"/>
  <c r="BX194" i="25"/>
  <c r="B192" i="27" s="1"/>
  <c r="BX178" i="25"/>
  <c r="B176" i="27" s="1"/>
  <c r="BX170" i="25"/>
  <c r="B168" i="27" s="1"/>
  <c r="BX162" i="25"/>
  <c r="B160" i="27" s="1"/>
  <c r="BX154" i="25"/>
  <c r="B152" i="27" s="1"/>
  <c r="BX146" i="25"/>
  <c r="B144" i="27" s="1"/>
  <c r="BX138" i="25"/>
  <c r="B136" i="27" s="1"/>
  <c r="CB63" i="25"/>
  <c r="E61" i="27" s="1"/>
  <c r="CB47" i="25"/>
  <c r="E45" i="27" s="1"/>
  <c r="CB39" i="25"/>
  <c r="E37" i="27" s="1"/>
  <c r="CB31" i="25"/>
  <c r="E29" i="27" s="1"/>
  <c r="CB23" i="25"/>
  <c r="E21" i="27" s="1"/>
  <c r="CB15" i="25"/>
  <c r="E13" i="27" s="1"/>
  <c r="CB7" i="25"/>
  <c r="E5" i="27" s="1"/>
  <c r="BX109" i="25"/>
  <c r="B107" i="27" s="1"/>
  <c r="CB204" i="25"/>
  <c r="E202" i="27" s="1"/>
  <c r="CB92" i="25"/>
  <c r="E90" i="27" s="1"/>
  <c r="BX240" i="25"/>
  <c r="B238" i="27" s="1"/>
  <c r="BX216" i="25"/>
  <c r="B214" i="27" s="1"/>
  <c r="BX200" i="25"/>
  <c r="B198" i="27" s="1"/>
  <c r="BX192" i="25"/>
  <c r="B190" i="27" s="1"/>
  <c r="BX184" i="25"/>
  <c r="B182" i="27" s="1"/>
  <c r="CB352" i="25"/>
  <c r="E350" i="27" s="1"/>
  <c r="CB344" i="25"/>
  <c r="E342" i="27" s="1"/>
  <c r="BX219" i="25"/>
  <c r="B217" i="27" s="1"/>
  <c r="CB200" i="25"/>
  <c r="E198" i="27" s="1"/>
  <c r="CB192" i="25"/>
  <c r="E190" i="27" s="1"/>
  <c r="CB184" i="25"/>
  <c r="E182" i="27" s="1"/>
  <c r="CB176" i="25"/>
  <c r="E174" i="27" s="1"/>
  <c r="CB160" i="25"/>
  <c r="E158" i="27" s="1"/>
  <c r="CA329" i="25"/>
  <c r="G327" i="27" s="1"/>
  <c r="CA44" i="25"/>
  <c r="G42" i="27" s="1"/>
  <c r="CC271" i="25"/>
  <c r="H269" i="27" s="1"/>
  <c r="CA321" i="25"/>
  <c r="G319" i="27" s="1"/>
  <c r="BX258" i="25"/>
  <c r="B256" i="27" s="1"/>
  <c r="BX242" i="25"/>
  <c r="B240" i="27" s="1"/>
  <c r="BX234" i="25"/>
  <c r="B232" i="27" s="1"/>
  <c r="BX226" i="25"/>
  <c r="B224" i="27" s="1"/>
  <c r="BX218" i="25"/>
  <c r="B216" i="27" s="1"/>
  <c r="BX210" i="25"/>
  <c r="B208" i="27" s="1"/>
  <c r="BX202" i="25"/>
  <c r="B200" i="27" s="1"/>
  <c r="CB127" i="25"/>
  <c r="E125" i="27" s="1"/>
  <c r="CB119" i="25"/>
  <c r="E117" i="27" s="1"/>
  <c r="CB111" i="25"/>
  <c r="E109" i="27" s="1"/>
  <c r="CB95" i="25"/>
  <c r="E93" i="27" s="1"/>
  <c r="CB87" i="25"/>
  <c r="E85" i="27" s="1"/>
  <c r="CB79" i="25"/>
  <c r="E77" i="27" s="1"/>
  <c r="BX165" i="25"/>
  <c r="B163" i="27" s="1"/>
  <c r="BX157" i="25"/>
  <c r="B155" i="27" s="1"/>
  <c r="BX133" i="25"/>
  <c r="B131" i="27" s="1"/>
  <c r="BX125" i="25"/>
  <c r="B123" i="27" s="1"/>
  <c r="CB98" i="25"/>
  <c r="E96" i="27" s="1"/>
  <c r="CB90" i="25"/>
  <c r="E88" i="27" s="1"/>
  <c r="CB74" i="25"/>
  <c r="E72" i="27" s="1"/>
  <c r="CB66" i="25"/>
  <c r="E64" i="27" s="1"/>
  <c r="CB58" i="25"/>
  <c r="E56" i="27" s="1"/>
  <c r="CB42" i="25"/>
  <c r="E40" i="27" s="1"/>
  <c r="BX247" i="25"/>
  <c r="B245" i="27" s="1"/>
  <c r="BX159" i="25"/>
  <c r="B157" i="27" s="1"/>
  <c r="BX320" i="25"/>
  <c r="B318" i="27" s="1"/>
  <c r="BX312" i="25"/>
  <c r="B310" i="27" s="1"/>
  <c r="BX304" i="25"/>
  <c r="B302" i="27" s="1"/>
  <c r="BX296" i="25"/>
  <c r="B294" i="27" s="1"/>
  <c r="BX288" i="25"/>
  <c r="B286" i="27" s="1"/>
  <c r="BX280" i="25"/>
  <c r="B278" i="27" s="1"/>
  <c r="BX272" i="25"/>
  <c r="B270" i="27" s="1"/>
  <c r="BX264" i="25"/>
  <c r="B262" i="27" s="1"/>
  <c r="BX248" i="25"/>
  <c r="B246" i="27" s="1"/>
  <c r="CB173" i="25"/>
  <c r="E171" i="27" s="1"/>
  <c r="CB165" i="25"/>
  <c r="E163" i="27" s="1"/>
  <c r="CB157" i="25"/>
  <c r="E155" i="27" s="1"/>
  <c r="CB149" i="25"/>
  <c r="E147" i="27" s="1"/>
  <c r="CB141" i="25"/>
  <c r="E139" i="27" s="1"/>
  <c r="CB133" i="25"/>
  <c r="E131" i="27" s="1"/>
  <c r="CB125" i="25"/>
  <c r="E123" i="27" s="1"/>
  <c r="CB117" i="25"/>
  <c r="E115" i="27" s="1"/>
  <c r="BY18" i="25"/>
  <c r="D16" i="27" s="1"/>
  <c r="BY10" i="25"/>
  <c r="D8" i="27" s="1"/>
  <c r="BX263" i="25"/>
  <c r="B261" i="27" s="1"/>
  <c r="CB100" i="25"/>
  <c r="E98" i="27" s="1"/>
  <c r="CB76" i="25"/>
  <c r="E74" i="27" s="1"/>
  <c r="BY293" i="25"/>
  <c r="D291" i="27" s="1"/>
  <c r="BY285" i="25"/>
  <c r="D283" i="27" s="1"/>
  <c r="BY277" i="25"/>
  <c r="D275" i="27" s="1"/>
  <c r="BY269" i="25"/>
  <c r="D267" i="27" s="1"/>
  <c r="BY261" i="25"/>
  <c r="D259" i="27" s="1"/>
  <c r="BY253" i="25"/>
  <c r="D251" i="27" s="1"/>
  <c r="BY245" i="25"/>
  <c r="D243" i="27" s="1"/>
  <c r="BY237" i="25"/>
  <c r="D235" i="27" s="1"/>
  <c r="BY229" i="25"/>
  <c r="D227" i="27" s="1"/>
  <c r="CA257" i="25"/>
  <c r="G255" i="27" s="1"/>
  <c r="CC87" i="25"/>
  <c r="H85" i="27" s="1"/>
  <c r="CC279" i="25"/>
  <c r="H277" i="27" s="1"/>
  <c r="CA259" i="25"/>
  <c r="G257" i="27" s="1"/>
  <c r="CA340" i="25"/>
  <c r="G338" i="27" s="1"/>
  <c r="BX354" i="25"/>
  <c r="B352" i="27" s="1"/>
  <c r="BX346" i="25"/>
  <c r="B344" i="27" s="1"/>
  <c r="BX338" i="25"/>
  <c r="B336" i="27" s="1"/>
  <c r="BX330" i="25"/>
  <c r="B328" i="27" s="1"/>
  <c r="BX314" i="25"/>
  <c r="B312" i="27" s="1"/>
  <c r="BX306" i="25"/>
  <c r="B304" i="27" s="1"/>
  <c r="BX298" i="25"/>
  <c r="B296" i="27" s="1"/>
  <c r="BX290" i="25"/>
  <c r="B288" i="27" s="1"/>
  <c r="BX274" i="25"/>
  <c r="B272" i="27" s="1"/>
  <c r="CB239" i="25"/>
  <c r="E237" i="27" s="1"/>
  <c r="CB223" i="25"/>
  <c r="E221" i="27" s="1"/>
  <c r="CB215" i="25"/>
  <c r="E213" i="27" s="1"/>
  <c r="CB199" i="25"/>
  <c r="E197" i="27" s="1"/>
  <c r="CB191" i="25"/>
  <c r="E189" i="27" s="1"/>
  <c r="CB183" i="25"/>
  <c r="E181" i="27" s="1"/>
  <c r="CB175" i="25"/>
  <c r="E173" i="27" s="1"/>
  <c r="CB167" i="25"/>
  <c r="E165" i="27" s="1"/>
  <c r="CB159" i="25"/>
  <c r="E157" i="27" s="1"/>
  <c r="CB151" i="25"/>
  <c r="E149" i="27" s="1"/>
  <c r="CB143" i="25"/>
  <c r="E141" i="27" s="1"/>
  <c r="CB135" i="25"/>
  <c r="E133" i="27" s="1"/>
  <c r="CB84" i="25"/>
  <c r="E82" i="27" s="1"/>
  <c r="BY351" i="25"/>
  <c r="D349" i="27" s="1"/>
  <c r="BX285" i="25"/>
  <c r="B283" i="27" s="1"/>
  <c r="BX277" i="25"/>
  <c r="B275" i="27" s="1"/>
  <c r="BX229" i="25"/>
  <c r="B227" i="27" s="1"/>
  <c r="BX221" i="25"/>
  <c r="B219" i="27" s="1"/>
  <c r="BX213" i="25"/>
  <c r="B211" i="27" s="1"/>
  <c r="BX205" i="25"/>
  <c r="B203" i="27" s="1"/>
  <c r="BX197" i="25"/>
  <c r="B195" i="27" s="1"/>
  <c r="BX189" i="25"/>
  <c r="B187" i="27" s="1"/>
  <c r="BX181" i="25"/>
  <c r="B179" i="27" s="1"/>
  <c r="CB162" i="25"/>
  <c r="E160" i="27" s="1"/>
  <c r="CB154" i="25"/>
  <c r="E152" i="27" s="1"/>
  <c r="CB106" i="25"/>
  <c r="E104" i="27" s="1"/>
  <c r="BX199" i="25"/>
  <c r="B197" i="27" s="1"/>
  <c r="BX352" i="25"/>
  <c r="B350" i="27" s="1"/>
  <c r="BX336" i="25"/>
  <c r="B334" i="27" s="1"/>
  <c r="CB269" i="25"/>
  <c r="E267" i="27" s="1"/>
  <c r="CB261" i="25"/>
  <c r="E259" i="27" s="1"/>
  <c r="CB245" i="25"/>
  <c r="E243" i="27" s="1"/>
  <c r="CB229" i="25"/>
  <c r="E227" i="27" s="1"/>
  <c r="CB213" i="25"/>
  <c r="E211" i="27" s="1"/>
  <c r="CB205" i="25"/>
  <c r="E203" i="27" s="1"/>
  <c r="CB197" i="25"/>
  <c r="E195" i="27" s="1"/>
  <c r="BY157" i="25"/>
  <c r="D155" i="27" s="1"/>
  <c r="BY149" i="25"/>
  <c r="D147" i="27" s="1"/>
  <c r="BY141" i="25"/>
  <c r="D139" i="27" s="1"/>
  <c r="BY133" i="25"/>
  <c r="D131" i="27" s="1"/>
  <c r="BY125" i="25"/>
  <c r="D123" i="27" s="1"/>
  <c r="BY117" i="25"/>
  <c r="D115" i="27" s="1"/>
  <c r="BY109" i="25"/>
  <c r="D107" i="27" s="1"/>
  <c r="CC287" i="25"/>
  <c r="H285" i="27" s="1"/>
  <c r="CA305" i="25"/>
  <c r="G303" i="27" s="1"/>
  <c r="CA12" i="25"/>
  <c r="G10" i="27" s="1"/>
  <c r="CA332" i="25"/>
  <c r="G330" i="27" s="1"/>
  <c r="CB343" i="25"/>
  <c r="E341" i="27" s="1"/>
  <c r="CB263" i="25"/>
  <c r="E261" i="27" s="1"/>
  <c r="BX317" i="25"/>
  <c r="B315" i="27" s="1"/>
  <c r="CB226" i="25"/>
  <c r="E224" i="27" s="1"/>
  <c r="CB186" i="25"/>
  <c r="E184" i="27" s="1"/>
  <c r="CB178" i="25"/>
  <c r="E176" i="27" s="1"/>
  <c r="BY114" i="25"/>
  <c r="D112" i="27" s="1"/>
  <c r="BY66" i="25"/>
  <c r="D64" i="27" s="1"/>
  <c r="BX40" i="25"/>
  <c r="B38" i="27" s="1"/>
  <c r="BX24" i="25"/>
  <c r="B22" i="27" s="1"/>
  <c r="BX16" i="25"/>
  <c r="B14" i="27" s="1"/>
  <c r="CB220" i="25"/>
  <c r="E218" i="27" s="1"/>
  <c r="BX95" i="25"/>
  <c r="B93" i="27" s="1"/>
  <c r="BY341" i="25"/>
  <c r="D339" i="27" s="1"/>
  <c r="BY333" i="25"/>
  <c r="D331" i="27" s="1"/>
  <c r="BY325" i="25"/>
  <c r="D323" i="27" s="1"/>
  <c r="BY317" i="25"/>
  <c r="D315" i="27" s="1"/>
  <c r="BY309" i="25"/>
  <c r="D307" i="27" s="1"/>
  <c r="BY301" i="25"/>
  <c r="D299" i="27" s="1"/>
  <c r="BX291" i="25"/>
  <c r="B289" i="27" s="1"/>
  <c r="BX283" i="25"/>
  <c r="B281" i="27" s="1"/>
  <c r="BX275" i="25"/>
  <c r="B273" i="27" s="1"/>
  <c r="BX267" i="25"/>
  <c r="B265" i="27" s="1"/>
  <c r="BX259" i="25"/>
  <c r="B257" i="27" s="1"/>
  <c r="BX251" i="25"/>
  <c r="B249" i="27" s="1"/>
  <c r="BX235" i="25"/>
  <c r="B233" i="27" s="1"/>
  <c r="CC231" i="25"/>
  <c r="H229" i="27" s="1"/>
  <c r="CA313" i="25"/>
  <c r="G311" i="27" s="1"/>
  <c r="CA20" i="25"/>
  <c r="G18" i="27" s="1"/>
  <c r="CA289" i="25"/>
  <c r="G287" i="27" s="1"/>
  <c r="CC332" i="25"/>
  <c r="H330" i="27" s="1"/>
  <c r="CA230" i="25"/>
  <c r="G228" i="27" s="1"/>
  <c r="CA166" i="25"/>
  <c r="G164" i="27" s="1"/>
  <c r="BY349" i="25"/>
  <c r="D347" i="27" s="1"/>
  <c r="BY197" i="25"/>
  <c r="D195" i="27" s="1"/>
  <c r="BY189" i="25"/>
  <c r="D187" i="27" s="1"/>
  <c r="BY181" i="25"/>
  <c r="D179" i="27" s="1"/>
  <c r="BY173" i="25"/>
  <c r="D171" i="27" s="1"/>
  <c r="BY165" i="25"/>
  <c r="D163" i="27" s="1"/>
  <c r="CA279" i="25"/>
  <c r="G277" i="27" s="1"/>
  <c r="CC239" i="25"/>
  <c r="H237" i="27" s="1"/>
  <c r="CA36" i="25"/>
  <c r="G34" i="27" s="1"/>
  <c r="CA346" i="25"/>
  <c r="G344" i="27" s="1"/>
  <c r="CA348" i="25"/>
  <c r="G346" i="27" s="1"/>
  <c r="BX34" i="25"/>
  <c r="B32" i="27" s="1"/>
  <c r="BX63" i="25"/>
  <c r="B61" i="27" s="1"/>
  <c r="CB354" i="25"/>
  <c r="E352" i="27" s="1"/>
  <c r="CB338" i="25"/>
  <c r="E336" i="27" s="1"/>
  <c r="CB290" i="25"/>
  <c r="E288" i="27" s="1"/>
  <c r="CB266" i="25"/>
  <c r="E264" i="27" s="1"/>
  <c r="CB234" i="25"/>
  <c r="E232" i="27" s="1"/>
  <c r="BX37" i="25"/>
  <c r="B35" i="27" s="1"/>
  <c r="BX29" i="25"/>
  <c r="B27" i="27" s="1"/>
  <c r="BX21" i="25"/>
  <c r="B19" i="27" s="1"/>
  <c r="BX13" i="25"/>
  <c r="B11" i="27" s="1"/>
  <c r="BX279" i="25"/>
  <c r="B277" i="27" s="1"/>
  <c r="BX207" i="25"/>
  <c r="B205" i="27" s="1"/>
  <c r="CB341" i="25"/>
  <c r="E339" i="27" s="1"/>
  <c r="CB333" i="25"/>
  <c r="E331" i="27" s="1"/>
  <c r="CB325" i="25"/>
  <c r="E323" i="27" s="1"/>
  <c r="BY170" i="25"/>
  <c r="D168" i="27" s="1"/>
  <c r="BY154" i="25"/>
  <c r="D152" i="27" s="1"/>
  <c r="BY146" i="25"/>
  <c r="D144" i="27" s="1"/>
  <c r="BY138" i="25"/>
  <c r="D136" i="27" s="1"/>
  <c r="BX112" i="25"/>
  <c r="B110" i="27" s="1"/>
  <c r="BX104" i="25"/>
  <c r="B102" i="27" s="1"/>
  <c r="BX96" i="25"/>
  <c r="B94" i="27" s="1"/>
  <c r="BX88" i="25"/>
  <c r="B86" i="27" s="1"/>
  <c r="BX80" i="25"/>
  <c r="B78" i="27" s="1"/>
  <c r="BX72" i="25"/>
  <c r="B70" i="27" s="1"/>
  <c r="BX64" i="25"/>
  <c r="B62" i="27" s="1"/>
  <c r="BX56" i="25"/>
  <c r="B54" i="27" s="1"/>
  <c r="CB45" i="25"/>
  <c r="E43" i="27" s="1"/>
  <c r="CB37" i="25"/>
  <c r="E35" i="27" s="1"/>
  <c r="CB29" i="25"/>
  <c r="E27" i="27" s="1"/>
  <c r="CB21" i="25"/>
  <c r="E19" i="27" s="1"/>
  <c r="CB13" i="25"/>
  <c r="E11" i="27" s="1"/>
  <c r="CB180" i="25"/>
  <c r="E178" i="27" s="1"/>
  <c r="BX87" i="25"/>
  <c r="B85" i="27" s="1"/>
  <c r="CB44" i="25"/>
  <c r="E42" i="27" s="1"/>
  <c r="BX339" i="25"/>
  <c r="B337" i="27" s="1"/>
  <c r="BX331" i="25"/>
  <c r="B329" i="27" s="1"/>
  <c r="BX323" i="25"/>
  <c r="B321" i="27" s="1"/>
  <c r="BX315" i="25"/>
  <c r="B313" i="27" s="1"/>
  <c r="BX307" i="25"/>
  <c r="B305" i="27" s="1"/>
  <c r="BX299" i="25"/>
  <c r="B297" i="27" s="1"/>
  <c r="CB280" i="25"/>
  <c r="E278" i="27" s="1"/>
  <c r="CB272" i="25"/>
  <c r="E270" i="27" s="1"/>
  <c r="CC247" i="25"/>
  <c r="H245" i="27" s="1"/>
  <c r="BX122" i="25"/>
  <c r="B120" i="27" s="1"/>
  <c r="BX82" i="25"/>
  <c r="B80" i="27" s="1"/>
  <c r="BX74" i="25"/>
  <c r="B72" i="27" s="1"/>
  <c r="BX85" i="25"/>
  <c r="B83" i="27" s="1"/>
  <c r="BX53" i="25"/>
  <c r="B51" i="27" s="1"/>
  <c r="BY242" i="25"/>
  <c r="D240" i="27" s="1"/>
  <c r="BX176" i="25"/>
  <c r="B174" i="27" s="1"/>
  <c r="BX160" i="25"/>
  <c r="B158" i="27" s="1"/>
  <c r="BX144" i="25"/>
  <c r="B142" i="27" s="1"/>
  <c r="CB109" i="25"/>
  <c r="E107" i="27" s="1"/>
  <c r="CB93" i="25"/>
  <c r="E91" i="27" s="1"/>
  <c r="CB276" i="25"/>
  <c r="E274" i="27" s="1"/>
  <c r="CA238" i="25"/>
  <c r="G236" i="27" s="1"/>
  <c r="CA278" i="25"/>
  <c r="G276" i="27" s="1"/>
  <c r="CA318" i="25"/>
  <c r="G316" i="27" s="1"/>
  <c r="CA350" i="25"/>
  <c r="G348" i="27" s="1"/>
  <c r="CA38" i="25"/>
  <c r="G36" i="27" s="1"/>
  <c r="CC102" i="25"/>
  <c r="H100" i="27" s="1"/>
  <c r="BY331" i="25"/>
  <c r="D329" i="27" s="1"/>
  <c r="CA265" i="25"/>
  <c r="G263" i="27" s="1"/>
  <c r="BY294" i="25"/>
  <c r="D292" i="27" s="1"/>
  <c r="BY281" i="25"/>
  <c r="D279" i="27" s="1"/>
  <c r="BY153" i="25"/>
  <c r="D151" i="27" s="1"/>
  <c r="BY89" i="25"/>
  <c r="D87" i="27" s="1"/>
  <c r="BY25" i="25"/>
  <c r="D23" i="27" s="1"/>
  <c r="CA284" i="25"/>
  <c r="G282" i="27" s="1"/>
  <c r="CC25" i="25"/>
  <c r="H23" i="27" s="1"/>
  <c r="CC89" i="25"/>
  <c r="H87" i="27" s="1"/>
  <c r="CC153" i="25"/>
  <c r="H151" i="27" s="1"/>
  <c r="CC217" i="25"/>
  <c r="H215" i="27" s="1"/>
  <c r="CC281" i="25"/>
  <c r="H279" i="27" s="1"/>
  <c r="CC345" i="25"/>
  <c r="H343" i="27" s="1"/>
  <c r="CC125" i="25"/>
  <c r="H123" i="27" s="1"/>
  <c r="CC189" i="25"/>
  <c r="H187" i="27" s="1"/>
  <c r="CC253" i="25"/>
  <c r="H251" i="27" s="1"/>
  <c r="BY40" i="25"/>
  <c r="D38" i="27" s="1"/>
  <c r="BY283" i="25"/>
  <c r="D281" i="27" s="1"/>
  <c r="CC194" i="25"/>
  <c r="H192" i="27" s="1"/>
  <c r="BY99" i="25"/>
  <c r="D97" i="27" s="1"/>
  <c r="BY64" i="25"/>
  <c r="D62" i="27" s="1"/>
  <c r="CC179" i="25"/>
  <c r="H177" i="27" s="1"/>
  <c r="BY224" i="25"/>
  <c r="D222" i="27" s="1"/>
  <c r="CC20" i="25"/>
  <c r="H18" i="27" s="1"/>
  <c r="CC84" i="25"/>
  <c r="H82" i="27" s="1"/>
  <c r="CC148" i="25"/>
  <c r="H146" i="27" s="1"/>
  <c r="CC212" i="25"/>
  <c r="H210" i="27" s="1"/>
  <c r="CC276" i="25"/>
  <c r="H274" i="27" s="1"/>
  <c r="CC348" i="25"/>
  <c r="H346" i="27" s="1"/>
  <c r="BY101" i="25"/>
  <c r="D99" i="27" s="1"/>
  <c r="CA6" i="25"/>
  <c r="G4" i="27" s="1"/>
  <c r="CA46" i="25"/>
  <c r="G44" i="27" s="1"/>
  <c r="CA86" i="25"/>
  <c r="G84" i="27" s="1"/>
  <c r="CA126" i="25"/>
  <c r="G124" i="27" s="1"/>
  <c r="CA174" i="25"/>
  <c r="G172" i="27" s="1"/>
  <c r="CA214" i="25"/>
  <c r="G212" i="27" s="1"/>
  <c r="CA254" i="25"/>
  <c r="G252" i="27" s="1"/>
  <c r="CA294" i="25"/>
  <c r="G292" i="27" s="1"/>
  <c r="CA334" i="25"/>
  <c r="G332" i="27" s="1"/>
  <c r="BY59" i="25"/>
  <c r="D57" i="27" s="1"/>
  <c r="BY51" i="25"/>
  <c r="D49" i="27" s="1"/>
  <c r="BY43" i="25"/>
  <c r="D41" i="27" s="1"/>
  <c r="BY35" i="25"/>
  <c r="D33" i="27" s="1"/>
  <c r="BY27" i="25"/>
  <c r="D25" i="27" s="1"/>
  <c r="BY19" i="25"/>
  <c r="D17" i="27" s="1"/>
  <c r="BY11" i="25"/>
  <c r="D9" i="27" s="1"/>
  <c r="BY134" i="25"/>
  <c r="D132" i="27" s="1"/>
  <c r="BY126" i="25"/>
  <c r="D124" i="27" s="1"/>
  <c r="BY118" i="25"/>
  <c r="D116" i="27" s="1"/>
  <c r="BY110" i="25"/>
  <c r="D108" i="27" s="1"/>
  <c r="BY102" i="25"/>
  <c r="D100" i="27" s="1"/>
  <c r="BY94" i="25"/>
  <c r="D92" i="27" s="1"/>
  <c r="BY86" i="25"/>
  <c r="D84" i="27" s="1"/>
  <c r="BY78" i="25"/>
  <c r="D76" i="27" s="1"/>
  <c r="CB308" i="25"/>
  <c r="E306" i="27" s="1"/>
  <c r="CB196" i="25"/>
  <c r="E194" i="27" s="1"/>
  <c r="CC230" i="25"/>
  <c r="H228" i="27" s="1"/>
  <c r="BY307" i="25"/>
  <c r="D305" i="27" s="1"/>
  <c r="BY227" i="25"/>
  <c r="D225" i="27" s="1"/>
  <c r="BY163" i="25"/>
  <c r="D161" i="27" s="1"/>
  <c r="BY91" i="25"/>
  <c r="D89" i="27" s="1"/>
  <c r="BY326" i="25"/>
  <c r="D324" i="27" s="1"/>
  <c r="BY262" i="25"/>
  <c r="D260" i="27" s="1"/>
  <c r="CA345" i="25"/>
  <c r="G343" i="27" s="1"/>
  <c r="BY313" i="25"/>
  <c r="D311" i="27" s="1"/>
  <c r="BY249" i="25"/>
  <c r="D247" i="27" s="1"/>
  <c r="BY185" i="25"/>
  <c r="D183" i="27" s="1"/>
  <c r="BY121" i="25"/>
  <c r="D119" i="27" s="1"/>
  <c r="BY57" i="25"/>
  <c r="D55" i="27" s="1"/>
  <c r="CA137" i="25"/>
  <c r="G135" i="27" s="1"/>
  <c r="CA73" i="25"/>
  <c r="G71" i="27" s="1"/>
  <c r="CA13" i="25"/>
  <c r="G11" i="27" s="1"/>
  <c r="CC57" i="25"/>
  <c r="H55" i="27" s="1"/>
  <c r="CC121" i="25"/>
  <c r="H119" i="27" s="1"/>
  <c r="CC185" i="25"/>
  <c r="H183" i="27" s="1"/>
  <c r="CC249" i="25"/>
  <c r="H247" i="27" s="1"/>
  <c r="CC313" i="25"/>
  <c r="H311" i="27" s="1"/>
  <c r="CC29" i="25"/>
  <c r="H27" i="27" s="1"/>
  <c r="CC93" i="25"/>
  <c r="H91" i="27" s="1"/>
  <c r="CC157" i="25"/>
  <c r="H155" i="27" s="1"/>
  <c r="CC221" i="25"/>
  <c r="H219" i="27" s="1"/>
  <c r="CC285" i="25"/>
  <c r="H283" i="27" s="1"/>
  <c r="CA8" i="25"/>
  <c r="G6" i="27" s="1"/>
  <c r="CC34" i="25"/>
  <c r="H32" i="27" s="1"/>
  <c r="CC98" i="25"/>
  <c r="H96" i="27" s="1"/>
  <c r="CC162" i="25"/>
  <c r="H160" i="27" s="1"/>
  <c r="CC226" i="25"/>
  <c r="H224" i="27" s="1"/>
  <c r="CC290" i="25"/>
  <c r="H288" i="27" s="1"/>
  <c r="CC354" i="25"/>
  <c r="H352" i="27" s="1"/>
  <c r="BY77" i="25"/>
  <c r="D75" i="27" s="1"/>
  <c r="CC19" i="25"/>
  <c r="H17" i="27" s="1"/>
  <c r="CC83" i="25"/>
  <c r="H81" i="27" s="1"/>
  <c r="CC147" i="25"/>
  <c r="H145" i="27" s="1"/>
  <c r="CC211" i="25"/>
  <c r="H209" i="27" s="1"/>
  <c r="CC275" i="25"/>
  <c r="H273" i="27" s="1"/>
  <c r="CC339" i="25"/>
  <c r="H337" i="27" s="1"/>
  <c r="CC52" i="25"/>
  <c r="H50" i="27" s="1"/>
  <c r="CC116" i="25"/>
  <c r="H114" i="27" s="1"/>
  <c r="CC180" i="25"/>
  <c r="H178" i="27" s="1"/>
  <c r="CC244" i="25"/>
  <c r="H242" i="27" s="1"/>
  <c r="CC308" i="25"/>
  <c r="H306" i="27" s="1"/>
  <c r="BX107" i="25"/>
  <c r="B105" i="27" s="1"/>
  <c r="BX99" i="25"/>
  <c r="B97" i="27" s="1"/>
  <c r="BY29" i="25"/>
  <c r="D27" i="27" s="1"/>
  <c r="BY21" i="25"/>
  <c r="D19" i="27" s="1"/>
  <c r="BY13" i="25"/>
  <c r="D11" i="27" s="1"/>
  <c r="BY5" i="25"/>
  <c r="D3" i="27" s="1"/>
  <c r="BX239" i="25"/>
  <c r="B237" i="27" s="1"/>
  <c r="CB52" i="25"/>
  <c r="E50" i="27" s="1"/>
  <c r="BX350" i="25"/>
  <c r="B348" i="27" s="1"/>
  <c r="CB331" i="25"/>
  <c r="E329" i="27" s="1"/>
  <c r="CB323" i="25"/>
  <c r="E321" i="27" s="1"/>
  <c r="CB315" i="25"/>
  <c r="E313" i="27" s="1"/>
  <c r="CB307" i="25"/>
  <c r="E305" i="27" s="1"/>
  <c r="CB299" i="25"/>
  <c r="E297" i="27" s="1"/>
  <c r="CB283" i="25"/>
  <c r="E281" i="27" s="1"/>
  <c r="BX214" i="25"/>
  <c r="B212" i="27" s="1"/>
  <c r="CB187" i="25"/>
  <c r="E185" i="27" s="1"/>
  <c r="CB179" i="25"/>
  <c r="E177" i="27" s="1"/>
  <c r="CB147" i="25"/>
  <c r="E145" i="27" s="1"/>
  <c r="CB139" i="25"/>
  <c r="E137" i="27" s="1"/>
  <c r="CB131" i="25"/>
  <c r="E129" i="27" s="1"/>
  <c r="CB123" i="25"/>
  <c r="E121" i="27" s="1"/>
  <c r="CB115" i="25"/>
  <c r="E113" i="27" s="1"/>
  <c r="CB99" i="25"/>
  <c r="E97" i="27" s="1"/>
  <c r="CB91" i="25"/>
  <c r="E89" i="27" s="1"/>
  <c r="CB83" i="25"/>
  <c r="E81" i="27" s="1"/>
  <c r="BX30" i="25"/>
  <c r="B28" i="27" s="1"/>
  <c r="CB19" i="25"/>
  <c r="E17" i="27" s="1"/>
  <c r="CB11" i="25"/>
  <c r="E9" i="27" s="1"/>
  <c r="BX255" i="25"/>
  <c r="B253" i="27" s="1"/>
  <c r="BX71" i="25"/>
  <c r="B69" i="27" s="1"/>
  <c r="CC6" i="25"/>
  <c r="H4" i="27" s="1"/>
  <c r="CC46" i="25"/>
  <c r="H44" i="27" s="1"/>
  <c r="CC86" i="25"/>
  <c r="H84" i="27" s="1"/>
  <c r="CC126" i="25"/>
  <c r="H124" i="27" s="1"/>
  <c r="CC174" i="25"/>
  <c r="H172" i="27" s="1"/>
  <c r="CC214" i="25"/>
  <c r="H212" i="27" s="1"/>
  <c r="CC254" i="25"/>
  <c r="H252" i="27" s="1"/>
  <c r="CC294" i="25"/>
  <c r="H292" i="27" s="1"/>
  <c r="CC334" i="25"/>
  <c r="H332" i="27" s="1"/>
  <c r="CB350" i="25"/>
  <c r="E348" i="27" s="1"/>
  <c r="BX321" i="25"/>
  <c r="B319" i="27" s="1"/>
  <c r="CB302" i="25"/>
  <c r="E300" i="27" s="1"/>
  <c r="BX217" i="25"/>
  <c r="B215" i="27" s="1"/>
  <c r="CB198" i="25"/>
  <c r="E196" i="27" s="1"/>
  <c r="CB190" i="25"/>
  <c r="E188" i="27" s="1"/>
  <c r="BX161" i="25"/>
  <c r="B159" i="27" s="1"/>
  <c r="CB150" i="25"/>
  <c r="E148" i="27" s="1"/>
  <c r="CB142" i="25"/>
  <c r="E140" i="27" s="1"/>
  <c r="BX113" i="25"/>
  <c r="B111" i="27" s="1"/>
  <c r="CB102" i="25"/>
  <c r="E100" i="27" s="1"/>
  <c r="CB94" i="25"/>
  <c r="E92" i="27" s="1"/>
  <c r="BX271" i="25"/>
  <c r="B269" i="27" s="1"/>
  <c r="CB140" i="25"/>
  <c r="E138" i="27" s="1"/>
  <c r="CB353" i="25"/>
  <c r="E351" i="27" s="1"/>
  <c r="BX308" i="25"/>
  <c r="B306" i="27" s="1"/>
  <c r="CB289" i="25"/>
  <c r="E287" i="27" s="1"/>
  <c r="BX260" i="25"/>
  <c r="B258" i="27" s="1"/>
  <c r="BX252" i="25"/>
  <c r="B250" i="27" s="1"/>
  <c r="CB233" i="25"/>
  <c r="E231" i="27" s="1"/>
  <c r="BY198" i="25"/>
  <c r="D196" i="27" s="1"/>
  <c r="BY190" i="25"/>
  <c r="D188" i="27" s="1"/>
  <c r="BY182" i="25"/>
  <c r="D180" i="27" s="1"/>
  <c r="BY174" i="25"/>
  <c r="D172" i="27" s="1"/>
  <c r="BY166" i="25"/>
  <c r="D164" i="27" s="1"/>
  <c r="BY158" i="25"/>
  <c r="D156" i="27" s="1"/>
  <c r="BY150" i="25"/>
  <c r="D148" i="27" s="1"/>
  <c r="BY142" i="25"/>
  <c r="D140" i="27" s="1"/>
  <c r="BX124" i="25"/>
  <c r="B122" i="27" s="1"/>
  <c r="BX116" i="25"/>
  <c r="B114" i="27" s="1"/>
  <c r="CB65" i="25"/>
  <c r="E63" i="27" s="1"/>
  <c r="CB41" i="25"/>
  <c r="CB12" i="25"/>
  <c r="E10" i="27" s="1"/>
  <c r="CB324" i="25"/>
  <c r="E322" i="27" s="1"/>
  <c r="CB316" i="25"/>
  <c r="E314" i="27" s="1"/>
  <c r="BX7" i="25"/>
  <c r="B5" i="27" s="1"/>
  <c r="CC262" i="25"/>
  <c r="H260" i="27" s="1"/>
  <c r="BY299" i="25"/>
  <c r="D297" i="27" s="1"/>
  <c r="BY219" i="25"/>
  <c r="D217" i="27" s="1"/>
  <c r="BY155" i="25"/>
  <c r="D153" i="27" s="1"/>
  <c r="BY83" i="25"/>
  <c r="D81" i="27" s="1"/>
  <c r="BY318" i="25"/>
  <c r="D316" i="27" s="1"/>
  <c r="BY254" i="25"/>
  <c r="D252" i="27" s="1"/>
  <c r="CA201" i="25"/>
  <c r="G199" i="27" s="1"/>
  <c r="BY305" i="25"/>
  <c r="D303" i="27" s="1"/>
  <c r="BY241" i="25"/>
  <c r="D239" i="27" s="1"/>
  <c r="BY177" i="25"/>
  <c r="D175" i="27" s="1"/>
  <c r="BY113" i="25"/>
  <c r="D111" i="27" s="1"/>
  <c r="BY49" i="25"/>
  <c r="D47" i="27" s="1"/>
  <c r="CA291" i="25"/>
  <c r="G289" i="27" s="1"/>
  <c r="CA227" i="25"/>
  <c r="G225" i="27" s="1"/>
  <c r="CC65" i="25"/>
  <c r="H63" i="27" s="1"/>
  <c r="CC129" i="25"/>
  <c r="H127" i="27" s="1"/>
  <c r="CC193" i="25"/>
  <c r="H191" i="27" s="1"/>
  <c r="CC257" i="25"/>
  <c r="H255" i="27" s="1"/>
  <c r="CC321" i="25"/>
  <c r="H319" i="27" s="1"/>
  <c r="CC37" i="25"/>
  <c r="H35" i="27" s="1"/>
  <c r="CC101" i="25"/>
  <c r="H99" i="27" s="1"/>
  <c r="CC165" i="25"/>
  <c r="H163" i="27" s="1"/>
  <c r="CC229" i="25"/>
  <c r="H227" i="27" s="1"/>
  <c r="CC293" i="25"/>
  <c r="H291" i="27" s="1"/>
  <c r="BY216" i="25"/>
  <c r="D214" i="27" s="1"/>
  <c r="CA152" i="25"/>
  <c r="G150" i="27" s="1"/>
  <c r="CC42" i="25"/>
  <c r="H40" i="27" s="1"/>
  <c r="CC106" i="25"/>
  <c r="H104" i="27" s="1"/>
  <c r="CC170" i="25"/>
  <c r="H168" i="27" s="1"/>
  <c r="CC234" i="25"/>
  <c r="H232" i="27" s="1"/>
  <c r="CC298" i="25"/>
  <c r="H296" i="27" s="1"/>
  <c r="BY69" i="25"/>
  <c r="D67" i="27" s="1"/>
  <c r="CC27" i="25"/>
  <c r="H25" i="27" s="1"/>
  <c r="CC91" i="25"/>
  <c r="H89" i="27" s="1"/>
  <c r="CC155" i="25"/>
  <c r="H153" i="27" s="1"/>
  <c r="CC219" i="25"/>
  <c r="H217" i="27" s="1"/>
  <c r="CC283" i="25"/>
  <c r="H281" i="27" s="1"/>
  <c r="CC347" i="25"/>
  <c r="H345" i="27" s="1"/>
  <c r="CC60" i="25"/>
  <c r="H58" i="27" s="1"/>
  <c r="CC124" i="25"/>
  <c r="H122" i="27" s="1"/>
  <c r="CC188" i="25"/>
  <c r="H186" i="27" s="1"/>
  <c r="CC252" i="25"/>
  <c r="H250" i="27" s="1"/>
  <c r="CC316" i="25"/>
  <c r="H314" i="27" s="1"/>
  <c r="BY248" i="25"/>
  <c r="D246" i="27" s="1"/>
  <c r="BY240" i="25"/>
  <c r="D238" i="27" s="1"/>
  <c r="BY232" i="25"/>
  <c r="D230" i="27" s="1"/>
  <c r="CA14" i="25"/>
  <c r="G12" i="27" s="1"/>
  <c r="CA54" i="25"/>
  <c r="G52" i="27" s="1"/>
  <c r="CA94" i="25"/>
  <c r="G92" i="27" s="1"/>
  <c r="CA142" i="25"/>
  <c r="G140" i="27" s="1"/>
  <c r="CA182" i="25"/>
  <c r="G180" i="27" s="1"/>
  <c r="CA222" i="25"/>
  <c r="G220" i="27" s="1"/>
  <c r="CA270" i="25"/>
  <c r="G268" i="27" s="1"/>
  <c r="CA302" i="25"/>
  <c r="G300" i="27" s="1"/>
  <c r="CA342" i="25"/>
  <c r="G340" i="27" s="1"/>
  <c r="BY206" i="25"/>
  <c r="D204" i="27" s="1"/>
  <c r="CB9" i="25"/>
  <c r="E7" i="27" s="1"/>
  <c r="CB108" i="25"/>
  <c r="E106" i="27" s="1"/>
  <c r="CB252" i="25"/>
  <c r="E250" i="27" s="1"/>
  <c r="CB124" i="25"/>
  <c r="E122" i="27" s="1"/>
  <c r="CA320" i="25"/>
  <c r="G318" i="27" s="1"/>
  <c r="CC38" i="25"/>
  <c r="H36" i="27" s="1"/>
  <c r="CC310" i="25"/>
  <c r="H308" i="27" s="1"/>
  <c r="BY275" i="25"/>
  <c r="D273" i="27" s="1"/>
  <c r="BY211" i="25"/>
  <c r="D209" i="27" s="1"/>
  <c r="BY147" i="25"/>
  <c r="D145" i="27" s="1"/>
  <c r="BY310" i="25"/>
  <c r="D308" i="27" s="1"/>
  <c r="BY246" i="25"/>
  <c r="D244" i="27" s="1"/>
  <c r="CA264" i="25"/>
  <c r="G262" i="27" s="1"/>
  <c r="BY297" i="25"/>
  <c r="D295" i="27" s="1"/>
  <c r="BY233" i="25"/>
  <c r="D231" i="27" s="1"/>
  <c r="BY169" i="25"/>
  <c r="D167" i="27" s="1"/>
  <c r="BY105" i="25"/>
  <c r="D103" i="27" s="1"/>
  <c r="BY41" i="25"/>
  <c r="CA141" i="25"/>
  <c r="G139" i="27" s="1"/>
  <c r="CA208" i="25"/>
  <c r="G206" i="27" s="1"/>
  <c r="CC9" i="25"/>
  <c r="H7" i="27" s="1"/>
  <c r="CC73" i="25"/>
  <c r="H71" i="27" s="1"/>
  <c r="CC137" i="25"/>
  <c r="H135" i="27" s="1"/>
  <c r="CC201" i="25"/>
  <c r="H199" i="27" s="1"/>
  <c r="CC265" i="25"/>
  <c r="H263" i="27" s="1"/>
  <c r="CC329" i="25"/>
  <c r="H327" i="27" s="1"/>
  <c r="CC45" i="25"/>
  <c r="H43" i="27" s="1"/>
  <c r="CC109" i="25"/>
  <c r="H107" i="27" s="1"/>
  <c r="CC173" i="25"/>
  <c r="H171" i="27" s="1"/>
  <c r="CC237" i="25"/>
  <c r="H235" i="27" s="1"/>
  <c r="CC309" i="25"/>
  <c r="H307" i="27" s="1"/>
  <c r="BY56" i="25"/>
  <c r="D54" i="27" s="1"/>
  <c r="BY347" i="25"/>
  <c r="D345" i="27" s="1"/>
  <c r="CC50" i="25"/>
  <c r="H48" i="27" s="1"/>
  <c r="CC114" i="25"/>
  <c r="H112" i="27" s="1"/>
  <c r="CC178" i="25"/>
  <c r="H176" i="27" s="1"/>
  <c r="CC242" i="25"/>
  <c r="H240" i="27" s="1"/>
  <c r="CC306" i="25"/>
  <c r="H304" i="27" s="1"/>
  <c r="BY61" i="25"/>
  <c r="D59" i="27" s="1"/>
  <c r="BY336" i="25"/>
  <c r="D334" i="27" s="1"/>
  <c r="CC35" i="25"/>
  <c r="H33" i="27" s="1"/>
  <c r="CC99" i="25"/>
  <c r="H97" i="27" s="1"/>
  <c r="CC163" i="25"/>
  <c r="H161" i="27" s="1"/>
  <c r="CC227" i="25"/>
  <c r="H225" i="27" s="1"/>
  <c r="CC291" i="25"/>
  <c r="H289" i="27" s="1"/>
  <c r="BY352" i="25"/>
  <c r="D350" i="27" s="1"/>
  <c r="CC68" i="25"/>
  <c r="H66" i="27" s="1"/>
  <c r="CC132" i="25"/>
  <c r="H130" i="27" s="1"/>
  <c r="CC196" i="25"/>
  <c r="H194" i="27" s="1"/>
  <c r="CC260" i="25"/>
  <c r="H258" i="27" s="1"/>
  <c r="CC324" i="25"/>
  <c r="H322" i="27" s="1"/>
  <c r="CB264" i="25"/>
  <c r="E262" i="27" s="1"/>
  <c r="CB248" i="25"/>
  <c r="E246" i="27" s="1"/>
  <c r="CB224" i="25"/>
  <c r="E222" i="27" s="1"/>
  <c r="BX179" i="25"/>
  <c r="B177" i="27" s="1"/>
  <c r="BX163" i="25"/>
  <c r="B161" i="27" s="1"/>
  <c r="CB152" i="25"/>
  <c r="E150" i="27" s="1"/>
  <c r="CB144" i="25"/>
  <c r="E142" i="27" s="1"/>
  <c r="CB128" i="25"/>
  <c r="E126" i="27" s="1"/>
  <c r="CB120" i="25"/>
  <c r="E118" i="27" s="1"/>
  <c r="BY53" i="25"/>
  <c r="D51" i="27" s="1"/>
  <c r="BY45" i="25"/>
  <c r="D43" i="27" s="1"/>
  <c r="BY37" i="25"/>
  <c r="D35" i="27" s="1"/>
  <c r="BX27" i="25"/>
  <c r="B25" i="27" s="1"/>
  <c r="BX19" i="25"/>
  <c r="B17" i="27" s="1"/>
  <c r="BX287" i="25"/>
  <c r="B285" i="27" s="1"/>
  <c r="CB228" i="25"/>
  <c r="E226" i="27" s="1"/>
  <c r="CB347" i="25"/>
  <c r="E345" i="27" s="1"/>
  <c r="BY272" i="25"/>
  <c r="D270" i="27" s="1"/>
  <c r="BY264" i="25"/>
  <c r="D262" i="27" s="1"/>
  <c r="BY256" i="25"/>
  <c r="D254" i="27" s="1"/>
  <c r="BX238" i="25"/>
  <c r="B236" i="27" s="1"/>
  <c r="BX222" i="25"/>
  <c r="B220" i="27" s="1"/>
  <c r="CB211" i="25"/>
  <c r="E209" i="27" s="1"/>
  <c r="BX46" i="25"/>
  <c r="B44" i="27" s="1"/>
  <c r="CB27" i="25"/>
  <c r="E25" i="27" s="1"/>
  <c r="CB68" i="25"/>
  <c r="E66" i="27" s="1"/>
  <c r="CB36" i="25"/>
  <c r="E34" i="27" s="1"/>
  <c r="CC14" i="25"/>
  <c r="H12" i="27" s="1"/>
  <c r="CC54" i="25"/>
  <c r="H52" i="27" s="1"/>
  <c r="CC94" i="25"/>
  <c r="H92" i="27" s="1"/>
  <c r="CC142" i="25"/>
  <c r="H140" i="27" s="1"/>
  <c r="CC182" i="25"/>
  <c r="H180" i="27" s="1"/>
  <c r="CC222" i="25"/>
  <c r="H220" i="27" s="1"/>
  <c r="CC270" i="25"/>
  <c r="H268" i="27" s="1"/>
  <c r="CC302" i="25"/>
  <c r="H300" i="27" s="1"/>
  <c r="CC342" i="25"/>
  <c r="H340" i="27" s="1"/>
  <c r="BX329" i="25"/>
  <c r="B327" i="27" s="1"/>
  <c r="CB318" i="25"/>
  <c r="E316" i="27" s="1"/>
  <c r="BX273" i="25"/>
  <c r="B271" i="27" s="1"/>
  <c r="BX233" i="25"/>
  <c r="B231" i="27" s="1"/>
  <c r="CB214" i="25"/>
  <c r="E212" i="27" s="1"/>
  <c r="CB206" i="25"/>
  <c r="E204" i="27" s="1"/>
  <c r="BX177" i="25"/>
  <c r="B175" i="27" s="1"/>
  <c r="CB110" i="25"/>
  <c r="E108" i="27" s="1"/>
  <c r="CB38" i="25"/>
  <c r="E36" i="27" s="1"/>
  <c r="BX324" i="25"/>
  <c r="B322" i="27" s="1"/>
  <c r="CB305" i="25"/>
  <c r="E303" i="27" s="1"/>
  <c r="BX268" i="25"/>
  <c r="B266" i="27" s="1"/>
  <c r="CB249" i="25"/>
  <c r="E247" i="27" s="1"/>
  <c r="BX204" i="25"/>
  <c r="B202" i="27" s="1"/>
  <c r="BX196" i="25"/>
  <c r="B194" i="27" s="1"/>
  <c r="BX188" i="25"/>
  <c r="B186" i="27" s="1"/>
  <c r="BX172" i="25"/>
  <c r="B170" i="27" s="1"/>
  <c r="BX156" i="25"/>
  <c r="B154" i="27" s="1"/>
  <c r="BX148" i="25"/>
  <c r="B146" i="27" s="1"/>
  <c r="BX140" i="25"/>
  <c r="B138" i="27" s="1"/>
  <c r="CB121" i="25"/>
  <c r="E119" i="27" s="1"/>
  <c r="CB113" i="25"/>
  <c r="E111" i="27" s="1"/>
  <c r="BX31" i="25"/>
  <c r="B29" i="27" s="1"/>
  <c r="BX335" i="25"/>
  <c r="B333" i="27" s="1"/>
  <c r="BX295" i="25"/>
  <c r="B293" i="27" s="1"/>
  <c r="BX39" i="25"/>
  <c r="B37" i="27" s="1"/>
  <c r="CA52" i="25"/>
  <c r="G50" i="27" s="1"/>
  <c r="CC70" i="25"/>
  <c r="H68" i="27" s="1"/>
  <c r="BY339" i="25"/>
  <c r="D337" i="27" s="1"/>
  <c r="BY267" i="25"/>
  <c r="D265" i="27" s="1"/>
  <c r="BY203" i="25"/>
  <c r="D201" i="27" s="1"/>
  <c r="BY131" i="25"/>
  <c r="D129" i="27" s="1"/>
  <c r="BY302" i="25"/>
  <c r="D300" i="27" s="1"/>
  <c r="BY238" i="25"/>
  <c r="D236" i="27" s="1"/>
  <c r="CA40" i="25"/>
  <c r="G38" i="27" s="1"/>
  <c r="BY353" i="25"/>
  <c r="D351" i="27" s="1"/>
  <c r="BY289" i="25"/>
  <c r="D287" i="27" s="1"/>
  <c r="BY225" i="25"/>
  <c r="D223" i="27" s="1"/>
  <c r="BY161" i="25"/>
  <c r="D159" i="27" s="1"/>
  <c r="BY97" i="25"/>
  <c r="D95" i="27" s="1"/>
  <c r="BY33" i="25"/>
  <c r="D31" i="27" s="1"/>
  <c r="CA77" i="25"/>
  <c r="G75" i="27" s="1"/>
  <c r="BY111" i="25"/>
  <c r="D109" i="27" s="1"/>
  <c r="CC17" i="25"/>
  <c r="H15" i="27" s="1"/>
  <c r="CC81" i="25"/>
  <c r="H79" i="27" s="1"/>
  <c r="CC145" i="25"/>
  <c r="H143" i="27" s="1"/>
  <c r="CC209" i="25"/>
  <c r="H207" i="27" s="1"/>
  <c r="CC273" i="25"/>
  <c r="H271" i="27" s="1"/>
  <c r="CC337" i="25"/>
  <c r="H335" i="27" s="1"/>
  <c r="CA116" i="25"/>
  <c r="G114" i="27" s="1"/>
  <c r="CC53" i="25"/>
  <c r="H51" i="27" s="1"/>
  <c r="CC117" i="25"/>
  <c r="H115" i="27" s="1"/>
  <c r="CC181" i="25"/>
  <c r="H179" i="27" s="1"/>
  <c r="CC245" i="25"/>
  <c r="H243" i="27" s="1"/>
  <c r="CC317" i="25"/>
  <c r="H315" i="27" s="1"/>
  <c r="BY48" i="25"/>
  <c r="D46" i="27" s="1"/>
  <c r="BY291" i="25"/>
  <c r="D289" i="27" s="1"/>
  <c r="CC58" i="25"/>
  <c r="H56" i="27" s="1"/>
  <c r="CC122" i="25"/>
  <c r="H120" i="27" s="1"/>
  <c r="CC186" i="25"/>
  <c r="H184" i="27" s="1"/>
  <c r="CC250" i="25"/>
  <c r="H248" i="27" s="1"/>
  <c r="CC314" i="25"/>
  <c r="H312" i="27" s="1"/>
  <c r="BY72" i="25"/>
  <c r="D70" i="27" s="1"/>
  <c r="CC43" i="25"/>
  <c r="H41" i="27" s="1"/>
  <c r="CC107" i="25"/>
  <c r="H105" i="27" s="1"/>
  <c r="CC171" i="25"/>
  <c r="H169" i="27" s="1"/>
  <c r="CC235" i="25"/>
  <c r="H233" i="27" s="1"/>
  <c r="CC299" i="25"/>
  <c r="H297" i="27" s="1"/>
  <c r="BY344" i="25"/>
  <c r="D342" i="27" s="1"/>
  <c r="CC12" i="25"/>
  <c r="H10" i="27" s="1"/>
  <c r="CC76" i="25"/>
  <c r="H74" i="27" s="1"/>
  <c r="CC140" i="25"/>
  <c r="H138" i="27" s="1"/>
  <c r="CC204" i="25"/>
  <c r="H202" i="27" s="1"/>
  <c r="CC268" i="25"/>
  <c r="H266" i="27" s="1"/>
  <c r="CC340" i="25"/>
  <c r="H338" i="27" s="1"/>
  <c r="BX51" i="25"/>
  <c r="B49" i="27" s="1"/>
  <c r="BX43" i="25"/>
  <c r="B41" i="27" s="1"/>
  <c r="BX35" i="25"/>
  <c r="B33" i="27" s="1"/>
  <c r="CB16" i="25"/>
  <c r="E14" i="27" s="1"/>
  <c r="BX23" i="25"/>
  <c r="B21" i="27" s="1"/>
  <c r="BY328" i="25"/>
  <c r="D326" i="27" s="1"/>
  <c r="BY320" i="25"/>
  <c r="D318" i="27" s="1"/>
  <c r="BY312" i="25"/>
  <c r="D310" i="27" s="1"/>
  <c r="BY304" i="25"/>
  <c r="D302" i="27" s="1"/>
  <c r="BY296" i="25"/>
  <c r="D294" i="27" s="1"/>
  <c r="BY288" i="25"/>
  <c r="D286" i="27" s="1"/>
  <c r="BY280" i="25"/>
  <c r="D278" i="27" s="1"/>
  <c r="BX270" i="25"/>
  <c r="B268" i="27" s="1"/>
  <c r="BX254" i="25"/>
  <c r="B252" i="27" s="1"/>
  <c r="CB219" i="25"/>
  <c r="E217" i="27" s="1"/>
  <c r="BY152" i="25"/>
  <c r="D150" i="27" s="1"/>
  <c r="BY144" i="25"/>
  <c r="D142" i="27" s="1"/>
  <c r="BY136" i="25"/>
  <c r="D134" i="27" s="1"/>
  <c r="BY128" i="25"/>
  <c r="D126" i="27" s="1"/>
  <c r="BY120" i="25"/>
  <c r="D118" i="27" s="1"/>
  <c r="BY112" i="25"/>
  <c r="D110" i="27" s="1"/>
  <c r="BY104" i="25"/>
  <c r="D102" i="27" s="1"/>
  <c r="BY96" i="25"/>
  <c r="D94" i="27" s="1"/>
  <c r="BY88" i="25"/>
  <c r="D86" i="27" s="1"/>
  <c r="BY80" i="25"/>
  <c r="D78" i="27" s="1"/>
  <c r="BX62" i="25"/>
  <c r="B60" i="27" s="1"/>
  <c r="CB43" i="25"/>
  <c r="E41" i="27" s="1"/>
  <c r="BY24" i="25"/>
  <c r="D22" i="27" s="1"/>
  <c r="BY16" i="25"/>
  <c r="D14" i="27" s="1"/>
  <c r="BY8" i="25"/>
  <c r="D6" i="27" s="1"/>
  <c r="CB60" i="25"/>
  <c r="E58" i="27" s="1"/>
  <c r="CA102" i="25"/>
  <c r="G100" i="27" s="1"/>
  <c r="CC22" i="25"/>
  <c r="H20" i="27" s="1"/>
  <c r="CC62" i="25"/>
  <c r="H60" i="27" s="1"/>
  <c r="CC110" i="25"/>
  <c r="H108" i="27" s="1"/>
  <c r="CC150" i="25"/>
  <c r="H148" i="27" s="1"/>
  <c r="CC190" i="25"/>
  <c r="H188" i="27" s="1"/>
  <c r="CC238" i="25"/>
  <c r="H236" i="27" s="1"/>
  <c r="CC278" i="25"/>
  <c r="H276" i="27" s="1"/>
  <c r="CC318" i="25"/>
  <c r="H316" i="27" s="1"/>
  <c r="CC350" i="25"/>
  <c r="H348" i="27" s="1"/>
  <c r="BX289" i="25"/>
  <c r="B287" i="27" s="1"/>
  <c r="CB270" i="25"/>
  <c r="E268" i="27" s="1"/>
  <c r="BX241" i="25"/>
  <c r="B239" i="27" s="1"/>
  <c r="CB222" i="25"/>
  <c r="E220" i="27" s="1"/>
  <c r="CB174" i="25"/>
  <c r="E172" i="27" s="1"/>
  <c r="BX129" i="25"/>
  <c r="B127" i="27" s="1"/>
  <c r="BX81" i="25"/>
  <c r="B79" i="27" s="1"/>
  <c r="CB62" i="25"/>
  <c r="E60" i="27" s="1"/>
  <c r="BX119" i="25"/>
  <c r="B117" i="27" s="1"/>
  <c r="BX340" i="25"/>
  <c r="B338" i="27" s="1"/>
  <c r="CB321" i="25"/>
  <c r="E319" i="27" s="1"/>
  <c r="BX276" i="25"/>
  <c r="B274" i="27" s="1"/>
  <c r="BX228" i="25"/>
  <c r="B226" i="27" s="1"/>
  <c r="CB209" i="25"/>
  <c r="E207" i="27" s="1"/>
  <c r="CB193" i="25"/>
  <c r="E191" i="27" s="1"/>
  <c r="CB185" i="25"/>
  <c r="E183" i="27" s="1"/>
  <c r="CB177" i="25"/>
  <c r="E175" i="27" s="1"/>
  <c r="CB169" i="25"/>
  <c r="E167" i="27" s="1"/>
  <c r="CB153" i="25"/>
  <c r="E151" i="27" s="1"/>
  <c r="CB137" i="25"/>
  <c r="E135" i="27" s="1"/>
  <c r="CB20" i="25"/>
  <c r="E18" i="27" s="1"/>
  <c r="BX351" i="25"/>
  <c r="B349" i="27" s="1"/>
  <c r="CB332" i="25"/>
  <c r="E330" i="27" s="1"/>
  <c r="BX303" i="25"/>
  <c r="B301" i="27" s="1"/>
  <c r="CA96" i="25"/>
  <c r="G94" i="27" s="1"/>
  <c r="CC134" i="25"/>
  <c r="H132" i="27" s="1"/>
  <c r="BY251" i="25"/>
  <c r="D249" i="27" s="1"/>
  <c r="BY187" i="25"/>
  <c r="D185" i="27" s="1"/>
  <c r="BY123" i="25"/>
  <c r="D121" i="27" s="1"/>
  <c r="CA285" i="25"/>
  <c r="G283" i="27" s="1"/>
  <c r="BY350" i="25"/>
  <c r="D348" i="27" s="1"/>
  <c r="BY286" i="25"/>
  <c r="D284" i="27" s="1"/>
  <c r="BY222" i="25"/>
  <c r="D220" i="27" s="1"/>
  <c r="BY337" i="25"/>
  <c r="D335" i="27" s="1"/>
  <c r="BY273" i="25"/>
  <c r="D271" i="27" s="1"/>
  <c r="BY209" i="25"/>
  <c r="D207" i="27" s="1"/>
  <c r="BY145" i="25"/>
  <c r="D143" i="27" s="1"/>
  <c r="BY81" i="25"/>
  <c r="D79" i="27" s="1"/>
  <c r="BY17" i="25"/>
  <c r="D15" i="27" s="1"/>
  <c r="CA244" i="25"/>
  <c r="G242" i="27" s="1"/>
  <c r="CC33" i="25"/>
  <c r="H31" i="27" s="1"/>
  <c r="CC97" i="25"/>
  <c r="H95" i="27" s="1"/>
  <c r="CC161" i="25"/>
  <c r="H159" i="27" s="1"/>
  <c r="CC225" i="25"/>
  <c r="H223" i="27" s="1"/>
  <c r="CC289" i="25"/>
  <c r="H287" i="27" s="1"/>
  <c r="CC353" i="25"/>
  <c r="H351" i="27" s="1"/>
  <c r="CC5" i="25"/>
  <c r="H3" i="27" s="1"/>
  <c r="CC69" i="25"/>
  <c r="H67" i="27" s="1"/>
  <c r="CC133" i="25"/>
  <c r="H131" i="27" s="1"/>
  <c r="CC197" i="25"/>
  <c r="H195" i="27" s="1"/>
  <c r="CC261" i="25"/>
  <c r="H259" i="27" s="1"/>
  <c r="CC333" i="25"/>
  <c r="H331" i="27" s="1"/>
  <c r="BY259" i="25"/>
  <c r="D257" i="27" s="1"/>
  <c r="CC10" i="25"/>
  <c r="H8" i="27" s="1"/>
  <c r="CC74" i="25"/>
  <c r="H72" i="27" s="1"/>
  <c r="CC138" i="25"/>
  <c r="H136" i="27" s="1"/>
  <c r="CC202" i="25"/>
  <c r="H200" i="27" s="1"/>
  <c r="CC266" i="25"/>
  <c r="H264" i="27" s="1"/>
  <c r="CC330" i="25"/>
  <c r="H328" i="27" s="1"/>
  <c r="BY221" i="25"/>
  <c r="D219" i="27" s="1"/>
  <c r="BY75" i="25"/>
  <c r="D73" i="27" s="1"/>
  <c r="BY32" i="25"/>
  <c r="D30" i="27" s="1"/>
  <c r="CC59" i="25"/>
  <c r="H57" i="27" s="1"/>
  <c r="CC123" i="25"/>
  <c r="H121" i="27" s="1"/>
  <c r="CC187" i="25"/>
  <c r="H185" i="27" s="1"/>
  <c r="CC251" i="25"/>
  <c r="H249" i="27" s="1"/>
  <c r="CC315" i="25"/>
  <c r="H313" i="27" s="1"/>
  <c r="CC28" i="25"/>
  <c r="H26" i="27" s="1"/>
  <c r="CC92" i="25"/>
  <c r="H90" i="27" s="1"/>
  <c r="CC156" i="25"/>
  <c r="H154" i="27" s="1"/>
  <c r="CC220" i="25"/>
  <c r="H218" i="27" s="1"/>
  <c r="CC284" i="25"/>
  <c r="H282" i="27" s="1"/>
  <c r="BY93" i="25"/>
  <c r="D91" i="27" s="1"/>
  <c r="BY85" i="25"/>
  <c r="D83" i="27" s="1"/>
  <c r="BX67" i="25"/>
  <c r="B65" i="27" s="1"/>
  <c r="BX183" i="25"/>
  <c r="B181" i="27" s="1"/>
  <c r="CB235" i="25"/>
  <c r="E233" i="27" s="1"/>
  <c r="BY200" i="25"/>
  <c r="D198" i="27" s="1"/>
  <c r="BY192" i="25"/>
  <c r="D190" i="27" s="1"/>
  <c r="BY184" i="25"/>
  <c r="D182" i="27" s="1"/>
  <c r="BY176" i="25"/>
  <c r="D174" i="27" s="1"/>
  <c r="BY168" i="25"/>
  <c r="D166" i="27" s="1"/>
  <c r="BY160" i="25"/>
  <c r="D158" i="27" s="1"/>
  <c r="BX70" i="25"/>
  <c r="B68" i="27" s="1"/>
  <c r="CB51" i="25"/>
  <c r="E49" i="27" s="1"/>
  <c r="CA30" i="25"/>
  <c r="G28" i="27" s="1"/>
  <c r="CA78" i="25"/>
  <c r="G76" i="27" s="1"/>
  <c r="CA118" i="25"/>
  <c r="G116" i="27" s="1"/>
  <c r="CA158" i="25"/>
  <c r="G156" i="27" s="1"/>
  <c r="CA206" i="25"/>
  <c r="G204" i="27" s="1"/>
  <c r="CA246" i="25"/>
  <c r="G244" i="27" s="1"/>
  <c r="CA286" i="25"/>
  <c r="G284" i="27" s="1"/>
  <c r="CA326" i="25"/>
  <c r="G324" i="27" s="1"/>
  <c r="CB326" i="25"/>
  <c r="E324" i="27" s="1"/>
  <c r="BX297" i="25"/>
  <c r="B295" i="27" s="1"/>
  <c r="CB278" i="25"/>
  <c r="E276" i="27" s="1"/>
  <c r="BX249" i="25"/>
  <c r="B247" i="27" s="1"/>
  <c r="CB230" i="25"/>
  <c r="E228" i="27" s="1"/>
  <c r="CB182" i="25"/>
  <c r="E180" i="27" s="1"/>
  <c r="BX89" i="25"/>
  <c r="B87" i="27" s="1"/>
  <c r="CB70" i="25"/>
  <c r="E68" i="27" s="1"/>
  <c r="BY70" i="25"/>
  <c r="D68" i="27" s="1"/>
  <c r="BY62" i="25"/>
  <c r="D60" i="27" s="1"/>
  <c r="BY54" i="25"/>
  <c r="D52" i="27" s="1"/>
  <c r="BY46" i="25"/>
  <c r="D44" i="27" s="1"/>
  <c r="BY38" i="25"/>
  <c r="D36" i="27" s="1"/>
  <c r="BY30" i="25"/>
  <c r="D28" i="27" s="1"/>
  <c r="BY22" i="25"/>
  <c r="D20" i="27" s="1"/>
  <c r="BY14" i="25"/>
  <c r="D12" i="27" s="1"/>
  <c r="CC166" i="25"/>
  <c r="H164" i="27" s="1"/>
  <c r="BY323" i="25"/>
  <c r="D321" i="27" s="1"/>
  <c r="BY243" i="25"/>
  <c r="D241" i="27" s="1"/>
  <c r="BY179" i="25"/>
  <c r="D177" i="27" s="1"/>
  <c r="BY115" i="25"/>
  <c r="D113" i="27" s="1"/>
  <c r="BY342" i="25"/>
  <c r="D340" i="27" s="1"/>
  <c r="BY278" i="25"/>
  <c r="D276" i="27" s="1"/>
  <c r="BY214" i="25"/>
  <c r="D212" i="27" s="1"/>
  <c r="BY329" i="25"/>
  <c r="D327" i="27" s="1"/>
  <c r="BY265" i="25"/>
  <c r="D263" i="27" s="1"/>
  <c r="BY201" i="25"/>
  <c r="D199" i="27" s="1"/>
  <c r="BY137" i="25"/>
  <c r="D135" i="27" s="1"/>
  <c r="BY73" i="25"/>
  <c r="D71" i="27" s="1"/>
  <c r="BY9" i="25"/>
  <c r="D7" i="27" s="1"/>
  <c r="CA309" i="25"/>
  <c r="G307" i="27" s="1"/>
  <c r="CA9" i="25"/>
  <c r="G7" i="27" s="1"/>
  <c r="CA99" i="25"/>
  <c r="G97" i="27" s="1"/>
  <c r="CC105" i="25"/>
  <c r="H103" i="27" s="1"/>
  <c r="CC169" i="25"/>
  <c r="H167" i="27" s="1"/>
  <c r="CC233" i="25"/>
  <c r="H231" i="27" s="1"/>
  <c r="CC297" i="25"/>
  <c r="H295" i="27" s="1"/>
  <c r="CA35" i="25"/>
  <c r="G33" i="27" s="1"/>
  <c r="CC13" i="25"/>
  <c r="H11" i="27" s="1"/>
  <c r="CC77" i="25"/>
  <c r="H75" i="27" s="1"/>
  <c r="CC141" i="25"/>
  <c r="H139" i="27" s="1"/>
  <c r="CC205" i="25"/>
  <c r="H203" i="27" s="1"/>
  <c r="CC269" i="25"/>
  <c r="H267" i="27" s="1"/>
  <c r="CC341" i="25"/>
  <c r="H339" i="27" s="1"/>
  <c r="BY195" i="25"/>
  <c r="D193" i="27" s="1"/>
  <c r="CC18" i="25"/>
  <c r="H16" i="27" s="1"/>
  <c r="CC82" i="25"/>
  <c r="H80" i="27" s="1"/>
  <c r="CC146" i="25"/>
  <c r="H144" i="27" s="1"/>
  <c r="CC210" i="25"/>
  <c r="H208" i="27" s="1"/>
  <c r="CC274" i="25"/>
  <c r="H272" i="27" s="1"/>
  <c r="CC338" i="25"/>
  <c r="H336" i="27" s="1"/>
  <c r="BY213" i="25"/>
  <c r="D211" i="27" s="1"/>
  <c r="BY67" i="25"/>
  <c r="D65" i="27" s="1"/>
  <c r="CC67" i="25"/>
  <c r="H65" i="27" s="1"/>
  <c r="CC131" i="25"/>
  <c r="H129" i="27" s="1"/>
  <c r="CC195" i="25"/>
  <c r="H193" i="27" s="1"/>
  <c r="CC259" i="25"/>
  <c r="H257" i="27" s="1"/>
  <c r="CC323" i="25"/>
  <c r="H321" i="27" s="1"/>
  <c r="CC36" i="25"/>
  <c r="H34" i="27" s="1"/>
  <c r="CC100" i="25"/>
  <c r="H98" i="27" s="1"/>
  <c r="CC164" i="25"/>
  <c r="H162" i="27" s="1"/>
  <c r="CC228" i="25"/>
  <c r="H226" i="27" s="1"/>
  <c r="CC292" i="25"/>
  <c r="H290" i="27" s="1"/>
  <c r="BX75" i="25"/>
  <c r="B73" i="27" s="1"/>
  <c r="CB56" i="25"/>
  <c r="E54" i="27" s="1"/>
  <c r="CB40" i="25"/>
  <c r="E38" i="27" s="1"/>
  <c r="BX342" i="25"/>
  <c r="B340" i="27" s="1"/>
  <c r="BX334" i="25"/>
  <c r="B332" i="27" s="1"/>
  <c r="BX326" i="25"/>
  <c r="B324" i="27" s="1"/>
  <c r="BX318" i="25"/>
  <c r="B316" i="27" s="1"/>
  <c r="BX310" i="25"/>
  <c r="B308" i="27" s="1"/>
  <c r="BX302" i="25"/>
  <c r="B300" i="27" s="1"/>
  <c r="BX286" i="25"/>
  <c r="B284" i="27" s="1"/>
  <c r="BX278" i="25"/>
  <c r="B276" i="27" s="1"/>
  <c r="CB267" i="25"/>
  <c r="E265" i="27" s="1"/>
  <c r="CB259" i="25"/>
  <c r="E257" i="27" s="1"/>
  <c r="BX198" i="25"/>
  <c r="B196" i="27" s="1"/>
  <c r="BX190" i="25"/>
  <c r="B188" i="27" s="1"/>
  <c r="BX182" i="25"/>
  <c r="B180" i="27" s="1"/>
  <c r="BX166" i="25"/>
  <c r="B164" i="27" s="1"/>
  <c r="BX158" i="25"/>
  <c r="B156" i="27" s="1"/>
  <c r="BX150" i="25"/>
  <c r="B148" i="27" s="1"/>
  <c r="BX142" i="25"/>
  <c r="B140" i="27" s="1"/>
  <c r="BX126" i="25"/>
  <c r="B124" i="27" s="1"/>
  <c r="BX118" i="25"/>
  <c r="B116" i="27" s="1"/>
  <c r="BX102" i="25"/>
  <c r="B100" i="27" s="1"/>
  <c r="BX94" i="25"/>
  <c r="B92" i="27" s="1"/>
  <c r="BX78" i="25"/>
  <c r="B76" i="27" s="1"/>
  <c r="CB67" i="25"/>
  <c r="E65" i="27" s="1"/>
  <c r="CB59" i="25"/>
  <c r="E57" i="27" s="1"/>
  <c r="BX22" i="25"/>
  <c r="B20" i="27" s="1"/>
  <c r="BX6" i="25"/>
  <c r="B4" i="27" s="1"/>
  <c r="CB284" i="25"/>
  <c r="E282" i="27" s="1"/>
  <c r="CC30" i="25"/>
  <c r="H28" i="27" s="1"/>
  <c r="CC78" i="25"/>
  <c r="H76" i="27" s="1"/>
  <c r="CC118" i="25"/>
  <c r="H116" i="27" s="1"/>
  <c r="CC158" i="25"/>
  <c r="H156" i="27" s="1"/>
  <c r="CC206" i="25"/>
  <c r="H204" i="27" s="1"/>
  <c r="CC246" i="25"/>
  <c r="H244" i="27" s="1"/>
  <c r="CC286" i="25"/>
  <c r="H284" i="27" s="1"/>
  <c r="CC326" i="25"/>
  <c r="H324" i="27" s="1"/>
  <c r="BX353" i="25"/>
  <c r="B351" i="27" s="1"/>
  <c r="CB334" i="25"/>
  <c r="E332" i="27" s="1"/>
  <c r="BX313" i="25"/>
  <c r="B311" i="27" s="1"/>
  <c r="BX305" i="25"/>
  <c r="B303" i="27" s="1"/>
  <c r="CB294" i="25"/>
  <c r="E292" i="27" s="1"/>
  <c r="CB286" i="25"/>
  <c r="E284" i="27" s="1"/>
  <c r="CB238" i="25"/>
  <c r="E236" i="27" s="1"/>
  <c r="BX193" i="25"/>
  <c r="B191" i="27" s="1"/>
  <c r="BX145" i="25"/>
  <c r="B143" i="27" s="1"/>
  <c r="CB126" i="25"/>
  <c r="E124" i="27" s="1"/>
  <c r="BX105" i="25"/>
  <c r="B103" i="27" s="1"/>
  <c r="BX97" i="25"/>
  <c r="B95" i="27" s="1"/>
  <c r="CB78" i="25"/>
  <c r="E76" i="27" s="1"/>
  <c r="CB337" i="25"/>
  <c r="E335" i="27" s="1"/>
  <c r="BX292" i="25"/>
  <c r="B290" i="27" s="1"/>
  <c r="CB273" i="25"/>
  <c r="E271" i="27" s="1"/>
  <c r="CB217" i="25"/>
  <c r="E215" i="27" s="1"/>
  <c r="CB116" i="25"/>
  <c r="E114" i="27" s="1"/>
  <c r="BX15" i="25"/>
  <c r="B13" i="27" s="1"/>
  <c r="BX319" i="25"/>
  <c r="B317" i="27" s="1"/>
  <c r="CB300" i="25"/>
  <c r="E298" i="27" s="1"/>
  <c r="CC198" i="25"/>
  <c r="H196" i="27" s="1"/>
  <c r="BY315" i="25"/>
  <c r="D313" i="27" s="1"/>
  <c r="BY235" i="25"/>
  <c r="D233" i="27" s="1"/>
  <c r="BY171" i="25"/>
  <c r="D169" i="27" s="1"/>
  <c r="BY107" i="25"/>
  <c r="D105" i="27" s="1"/>
  <c r="BY334" i="25"/>
  <c r="D332" i="27" s="1"/>
  <c r="BY270" i="25"/>
  <c r="D268" i="27" s="1"/>
  <c r="BY321" i="25"/>
  <c r="D319" i="27" s="1"/>
  <c r="BY257" i="25"/>
  <c r="D255" i="27" s="1"/>
  <c r="BY193" i="25"/>
  <c r="D191" i="27" s="1"/>
  <c r="BY129" i="25"/>
  <c r="D127" i="27" s="1"/>
  <c r="BY65" i="25"/>
  <c r="D63" i="27" s="1"/>
  <c r="CA331" i="25"/>
  <c r="G329" i="27" s="1"/>
  <c r="CA322" i="25"/>
  <c r="G320" i="27" s="1"/>
  <c r="CA163" i="25"/>
  <c r="G161" i="27" s="1"/>
  <c r="CC49" i="25"/>
  <c r="H47" i="27" s="1"/>
  <c r="CC113" i="25"/>
  <c r="H111" i="27" s="1"/>
  <c r="CC177" i="25"/>
  <c r="H175" i="27" s="1"/>
  <c r="CC241" i="25"/>
  <c r="H239" i="27" s="1"/>
  <c r="CC305" i="25"/>
  <c r="H303" i="27" s="1"/>
  <c r="CC21" i="25"/>
  <c r="H19" i="27" s="1"/>
  <c r="CC85" i="25"/>
  <c r="H83" i="27" s="1"/>
  <c r="CC149" i="25"/>
  <c r="H147" i="27" s="1"/>
  <c r="CC213" i="25"/>
  <c r="H211" i="27" s="1"/>
  <c r="CC277" i="25"/>
  <c r="H275" i="27" s="1"/>
  <c r="CC349" i="25"/>
  <c r="H347" i="27" s="1"/>
  <c r="BY139" i="25"/>
  <c r="D137" i="27" s="1"/>
  <c r="CC26" i="25"/>
  <c r="H24" i="27" s="1"/>
  <c r="CC90" i="25"/>
  <c r="H88" i="27" s="1"/>
  <c r="CC154" i="25"/>
  <c r="H152" i="27" s="1"/>
  <c r="CC218" i="25"/>
  <c r="H216" i="27" s="1"/>
  <c r="CC282" i="25"/>
  <c r="H280" i="27" s="1"/>
  <c r="CC346" i="25"/>
  <c r="H344" i="27" s="1"/>
  <c r="BY205" i="25"/>
  <c r="D203" i="27" s="1"/>
  <c r="BY208" i="25"/>
  <c r="D206" i="27" s="1"/>
  <c r="CC11" i="25"/>
  <c r="H9" i="27" s="1"/>
  <c r="CC75" i="25"/>
  <c r="H73" i="27" s="1"/>
  <c r="CC139" i="25"/>
  <c r="H137" i="27" s="1"/>
  <c r="CC203" i="25"/>
  <c r="H201" i="27" s="1"/>
  <c r="CC267" i="25"/>
  <c r="H265" i="27" s="1"/>
  <c r="CC331" i="25"/>
  <c r="H329" i="27" s="1"/>
  <c r="CC44" i="25"/>
  <c r="H42" i="27" s="1"/>
  <c r="CC108" i="25"/>
  <c r="H106" i="27" s="1"/>
  <c r="CC172" i="25"/>
  <c r="H170" i="27" s="1"/>
  <c r="CC236" i="25"/>
  <c r="H234" i="27" s="1"/>
  <c r="CC300" i="25"/>
  <c r="H298" i="27" s="1"/>
  <c r="B326" i="26"/>
  <c r="B306" i="26"/>
  <c r="B232" i="26"/>
  <c r="B264" i="26"/>
  <c r="B296" i="26"/>
  <c r="B328" i="26"/>
  <c r="B146" i="26"/>
  <c r="B224" i="26"/>
  <c r="B256" i="26"/>
  <c r="B288" i="26"/>
  <c r="B320" i="26"/>
  <c r="B30" i="26"/>
  <c r="B94" i="26"/>
  <c r="B350" i="26"/>
  <c r="B212" i="26"/>
  <c r="B244" i="26"/>
  <c r="B276" i="26"/>
  <c r="B308" i="26"/>
  <c r="B134" i="26"/>
  <c r="B198" i="26"/>
  <c r="B262" i="26"/>
  <c r="B220" i="26"/>
  <c r="B252" i="26"/>
  <c r="B284" i="26"/>
  <c r="B316" i="26"/>
  <c r="B342" i="26"/>
  <c r="CA4" i="25"/>
  <c r="G2" i="27" s="1"/>
  <c r="B166" i="26"/>
  <c r="B294" i="26"/>
  <c r="B230" i="26"/>
  <c r="B41" i="26"/>
  <c r="B105" i="26"/>
  <c r="B228" i="26"/>
  <c r="B260" i="26"/>
  <c r="B292" i="26"/>
  <c r="B324" i="26"/>
  <c r="B21" i="26"/>
  <c r="B85" i="26"/>
  <c r="B149" i="26"/>
  <c r="B213" i="26"/>
  <c r="D2" i="27"/>
  <c r="B216" i="26"/>
  <c r="B248" i="26"/>
  <c r="B280" i="26"/>
  <c r="B312" i="26"/>
  <c r="B258" i="26"/>
  <c r="B334" i="26"/>
  <c r="B236" i="26"/>
  <c r="B268" i="26"/>
  <c r="B300" i="26"/>
  <c r="B332" i="26"/>
  <c r="B317" i="26"/>
  <c r="B182" i="26"/>
  <c r="B246" i="26"/>
  <c r="B310" i="26"/>
  <c r="B46" i="26"/>
  <c r="B110" i="26"/>
  <c r="B225" i="26"/>
  <c r="B257" i="26"/>
  <c r="B154" i="26"/>
  <c r="BX4" i="25"/>
  <c r="B2" i="27" s="1"/>
  <c r="CB4" i="25"/>
  <c r="E2" i="27" s="1"/>
  <c r="B208" i="26"/>
  <c r="B240" i="26"/>
  <c r="B272" i="26"/>
  <c r="B304" i="26"/>
  <c r="B336" i="26"/>
  <c r="B318" i="26"/>
  <c r="B323" i="26"/>
  <c r="B250" i="26"/>
  <c r="B78" i="26"/>
  <c r="B348" i="26"/>
  <c r="B62" i="26"/>
  <c r="B17" i="26"/>
  <c r="B241" i="26"/>
  <c r="B273" i="26"/>
  <c r="B186" i="26"/>
  <c r="B266" i="26"/>
  <c r="B61" i="26"/>
  <c r="B125" i="26"/>
  <c r="B189" i="26"/>
  <c r="B106" i="26"/>
  <c r="B9" i="26"/>
  <c r="B73" i="26"/>
  <c r="B150" i="26"/>
  <c r="B214" i="26"/>
  <c r="B278" i="26"/>
  <c r="B42" i="26"/>
  <c r="B29" i="26"/>
  <c r="B93" i="26"/>
  <c r="B157" i="26"/>
  <c r="B221" i="26"/>
  <c r="B253" i="26"/>
  <c r="B285" i="26"/>
  <c r="B319" i="26"/>
  <c r="B344" i="26"/>
  <c r="B22" i="26"/>
  <c r="B86" i="26"/>
  <c r="B331" i="26"/>
  <c r="B338" i="26"/>
  <c r="B54" i="26"/>
  <c r="B118" i="26"/>
  <c r="B33" i="26"/>
  <c r="B303" i="26"/>
  <c r="B335" i="26"/>
  <c r="B13" i="26"/>
  <c r="B77" i="26"/>
  <c r="B141" i="26"/>
  <c r="B205" i="26"/>
  <c r="B194" i="26"/>
  <c r="B329" i="26"/>
  <c r="B58" i="26"/>
  <c r="B130" i="26"/>
  <c r="B290" i="26"/>
  <c r="B11" i="26"/>
  <c r="B43" i="26"/>
  <c r="B75" i="26"/>
  <c r="B107" i="26"/>
  <c r="B139" i="26"/>
  <c r="B171" i="26"/>
  <c r="B203" i="26"/>
  <c r="B235" i="26"/>
  <c r="B267" i="26"/>
  <c r="B299" i="26"/>
  <c r="B24" i="26"/>
  <c r="B28" i="26"/>
  <c r="B60" i="26"/>
  <c r="B92" i="26"/>
  <c r="B124" i="26"/>
  <c r="B156" i="26"/>
  <c r="B330" i="26"/>
  <c r="B57" i="26"/>
  <c r="B121" i="26"/>
  <c r="B2" i="26"/>
  <c r="B339" i="26"/>
  <c r="B25" i="26"/>
  <c r="B89" i="26"/>
  <c r="B153" i="26"/>
  <c r="B217" i="26"/>
  <c r="B289" i="26"/>
  <c r="B226" i="26"/>
  <c r="B314" i="26"/>
  <c r="B169" i="26"/>
  <c r="B321" i="26"/>
  <c r="B122" i="26"/>
  <c r="B282" i="26"/>
  <c r="B49" i="26"/>
  <c r="B81" i="26"/>
  <c r="B145" i="26"/>
  <c r="B209" i="26"/>
  <c r="B31" i="26"/>
  <c r="B63" i="26"/>
  <c r="B95" i="26"/>
  <c r="B127" i="26"/>
  <c r="B159" i="26"/>
  <c r="B191" i="26"/>
  <c r="B223" i="26"/>
  <c r="B255" i="26"/>
  <c r="B287" i="26"/>
  <c r="B12" i="26"/>
  <c r="B44" i="26"/>
  <c r="B76" i="26"/>
  <c r="B108" i="26"/>
  <c r="B140" i="26"/>
  <c r="B172" i="26"/>
  <c r="B204" i="26"/>
  <c r="B301" i="26"/>
  <c r="B6" i="26"/>
  <c r="B70" i="26"/>
  <c r="B185" i="26"/>
  <c r="B343" i="26"/>
  <c r="B337" i="26"/>
  <c r="B298" i="26"/>
  <c r="B347" i="26"/>
  <c r="B322" i="26"/>
  <c r="B97" i="26"/>
  <c r="B129" i="26"/>
  <c r="B161" i="26"/>
  <c r="B193" i="26"/>
  <c r="B19" i="26"/>
  <c r="B51" i="26"/>
  <c r="B83" i="26"/>
  <c r="B115" i="26"/>
  <c r="B147" i="26"/>
  <c r="B179" i="26"/>
  <c r="B211" i="26"/>
  <c r="B243" i="26"/>
  <c r="B275" i="26"/>
  <c r="B307" i="26"/>
  <c r="B32" i="26"/>
  <c r="B64" i="26"/>
  <c r="B96" i="26"/>
  <c r="B128" i="26"/>
  <c r="B160" i="26"/>
  <c r="B192" i="26"/>
  <c r="B352" i="26"/>
  <c r="B237" i="26"/>
  <c r="B269" i="26"/>
  <c r="B305" i="26"/>
  <c r="B138" i="26"/>
  <c r="B137" i="26"/>
  <c r="B201" i="26"/>
  <c r="B113" i="26"/>
  <c r="B177" i="26"/>
  <c r="B56" i="26"/>
  <c r="B88" i="26"/>
  <c r="B120" i="26"/>
  <c r="B152" i="26"/>
  <c r="B184" i="26"/>
  <c r="B45" i="26"/>
  <c r="B109" i="26"/>
  <c r="B173" i="26"/>
  <c r="B90" i="26"/>
  <c r="B162" i="26"/>
  <c r="B234" i="26"/>
  <c r="B188" i="26"/>
  <c r="B233" i="26"/>
  <c r="B265" i="26"/>
  <c r="B297" i="26"/>
  <c r="B26" i="26"/>
  <c r="B170" i="26"/>
  <c r="B333" i="26"/>
  <c r="B202" i="26"/>
  <c r="B327" i="26"/>
  <c r="B178" i="26"/>
  <c r="B346" i="26"/>
  <c r="B5" i="26"/>
  <c r="B69" i="26"/>
  <c r="B133" i="26"/>
  <c r="B197" i="26"/>
  <c r="B313" i="26"/>
  <c r="B114" i="26"/>
  <c r="B158" i="26"/>
  <c r="B222" i="26"/>
  <c r="B286" i="26"/>
  <c r="B27" i="26"/>
  <c r="B59" i="26"/>
  <c r="B91" i="26"/>
  <c r="B123" i="26"/>
  <c r="B155" i="26"/>
  <c r="B187" i="26"/>
  <c r="B219" i="26"/>
  <c r="B251" i="26"/>
  <c r="B283" i="26"/>
  <c r="B8" i="26"/>
  <c r="B40" i="26"/>
  <c r="B72" i="26"/>
  <c r="B104" i="26"/>
  <c r="B136" i="26"/>
  <c r="B168" i="26"/>
  <c r="B200" i="26"/>
  <c r="B50" i="26"/>
  <c r="B340" i="26"/>
  <c r="B38" i="26"/>
  <c r="B102" i="26"/>
  <c r="B249" i="26"/>
  <c r="B281" i="26"/>
  <c r="B210" i="26"/>
  <c r="B7" i="26"/>
  <c r="B39" i="26"/>
  <c r="B71" i="26"/>
  <c r="B103" i="26"/>
  <c r="B135" i="26"/>
  <c r="B167" i="26"/>
  <c r="B199" i="26"/>
  <c r="B231" i="26"/>
  <c r="B263" i="26"/>
  <c r="B295" i="26"/>
  <c r="B20" i="26"/>
  <c r="B52" i="26"/>
  <c r="B84" i="26"/>
  <c r="B116" i="26"/>
  <c r="B148" i="26"/>
  <c r="B180" i="26"/>
  <c r="B315" i="26"/>
  <c r="B37" i="26"/>
  <c r="B101" i="26"/>
  <c r="B165" i="26"/>
  <c r="B345" i="26"/>
  <c r="B82" i="26"/>
  <c r="B274" i="26"/>
  <c r="B126" i="26"/>
  <c r="B190" i="26"/>
  <c r="B254" i="26"/>
  <c r="B229" i="26"/>
  <c r="B261" i="26"/>
  <c r="B293" i="26"/>
  <c r="B18" i="26"/>
  <c r="B325" i="26"/>
  <c r="B242" i="26"/>
  <c r="B174" i="26"/>
  <c r="B238" i="26"/>
  <c r="B302" i="26"/>
  <c r="B311" i="26"/>
  <c r="B66" i="26"/>
  <c r="B309" i="26"/>
  <c r="B53" i="26"/>
  <c r="B117" i="26"/>
  <c r="B181" i="26"/>
  <c r="B98" i="26"/>
  <c r="B142" i="26"/>
  <c r="B206" i="26"/>
  <c r="B270" i="26"/>
  <c r="B34" i="26"/>
  <c r="B341" i="26"/>
  <c r="B23" i="26"/>
  <c r="B55" i="26"/>
  <c r="B87" i="26"/>
  <c r="B119" i="26"/>
  <c r="B151" i="26"/>
  <c r="B183" i="26"/>
  <c r="B215" i="26"/>
  <c r="B247" i="26"/>
  <c r="B279" i="26"/>
  <c r="B4" i="26"/>
  <c r="B36" i="26"/>
  <c r="B68" i="26"/>
  <c r="B100" i="26"/>
  <c r="B132" i="26"/>
  <c r="B164" i="26"/>
  <c r="B196" i="26"/>
  <c r="B351" i="26"/>
  <c r="B349" i="26"/>
  <c r="B74" i="26"/>
  <c r="B245" i="26"/>
  <c r="B277" i="26"/>
  <c r="B10" i="26"/>
  <c r="D39" i="27" l="1"/>
  <c r="H39" i="27"/>
  <c r="G39" i="27"/>
  <c r="E39" i="27"/>
  <c r="C39" i="27"/>
  <c r="B39" i="27"/>
  <c r="B15" i="26"/>
  <c r="B14" i="26"/>
  <c r="BD4" i="9"/>
  <c r="BK4" i="25" l="1"/>
  <c r="G39" i="24"/>
  <c r="H23" i="24"/>
  <c r="H17" i="24"/>
  <c r="H18" i="24"/>
  <c r="H19" i="24"/>
  <c r="H20" i="24"/>
  <c r="H21" i="24"/>
  <c r="H16" i="24"/>
  <c r="I39" i="24"/>
  <c r="H39" i="24"/>
  <c r="H33" i="24"/>
  <c r="H34" i="24"/>
  <c r="H35" i="24"/>
  <c r="H36" i="24"/>
  <c r="H37" i="24"/>
  <c r="H32" i="24"/>
  <c r="I32" i="24" l="1"/>
  <c r="I33" i="24"/>
  <c r="I34" i="24"/>
  <c r="I35" i="24"/>
  <c r="I36" i="24"/>
  <c r="I37" i="24"/>
  <c r="F33" i="24"/>
  <c r="E33" i="24"/>
  <c r="C30" i="24"/>
  <c r="C39" i="24"/>
  <c r="C40" i="24"/>
  <c r="C41" i="24" s="1"/>
  <c r="B39" i="24"/>
  <c r="C33" i="24"/>
  <c r="C34" i="24"/>
  <c r="C35" i="24"/>
  <c r="C36" i="24"/>
  <c r="C37" i="24"/>
  <c r="B33" i="24"/>
  <c r="B34" i="24"/>
  <c r="B35" i="24"/>
  <c r="B36" i="24"/>
  <c r="B37" i="24"/>
  <c r="C32" i="24"/>
  <c r="B32" i="24"/>
  <c r="C25" i="24"/>
  <c r="C26" i="24"/>
  <c r="C27" i="24"/>
  <c r="C28" i="24"/>
  <c r="C29" i="24"/>
  <c r="C24" i="24"/>
  <c r="B25" i="24"/>
  <c r="B26" i="24"/>
  <c r="B27" i="24"/>
  <c r="B28" i="24"/>
  <c r="B29" i="24"/>
  <c r="B30" i="24"/>
  <c r="B24" i="24"/>
  <c r="B13" i="24"/>
  <c r="B11" i="24"/>
  <c r="B12" i="24"/>
  <c r="B10" i="24"/>
  <c r="AL354" i="7" l="1"/>
  <c r="AX354" i="7" s="1"/>
  <c r="AL355" i="7"/>
  <c r="AX355" i="7" s="1"/>
  <c r="AS354" i="7"/>
  <c r="BE354" i="7" s="1"/>
  <c r="AS355" i="7"/>
  <c r="BE355" i="7" s="1"/>
  <c r="AR5" i="7" l="1"/>
  <c r="AD4" i="9" l="1"/>
  <c r="AT4" i="9"/>
  <c r="BA4" i="9"/>
  <c r="AY4" i="9"/>
  <c r="AW4" i="9"/>
  <c r="AS4" i="9"/>
  <c r="AQ4" i="9"/>
  <c r="AO4" i="9"/>
  <c r="AM4" i="9"/>
  <c r="AL4" i="9"/>
  <c r="AJ4" i="9"/>
  <c r="AH4" i="9"/>
  <c r="AF4" i="9"/>
  <c r="AE4" i="9"/>
  <c r="AC2" i="9"/>
  <c r="DP4" i="9" l="1"/>
  <c r="DQ9" i="9"/>
  <c r="DP6" i="9"/>
  <c r="DQ24" i="9"/>
  <c r="DQ16" i="9"/>
  <c r="DQ12" i="9"/>
  <c r="DU27" i="9"/>
  <c r="DU23" i="9"/>
  <c r="DU19" i="9"/>
  <c r="DP21" i="9"/>
  <c r="DP17" i="9"/>
  <c r="DP13" i="9"/>
  <c r="DP9" i="9"/>
  <c r="DU29" i="9"/>
  <c r="DU25" i="9"/>
  <c r="DU21" i="9"/>
  <c r="DU17" i="9"/>
  <c r="DU13" i="9"/>
  <c r="DU9" i="9"/>
  <c r="DU5" i="9"/>
  <c r="DU15" i="9"/>
  <c r="DU11" i="9"/>
  <c r="DU7" i="9"/>
  <c r="DR4" i="9"/>
  <c r="DP29" i="9"/>
  <c r="DQ7" i="9"/>
  <c r="DR6" i="9"/>
  <c r="DP5" i="9"/>
  <c r="DQ29" i="9"/>
  <c r="DP27" i="9"/>
  <c r="DQ25" i="9"/>
  <c r="DP23" i="9"/>
  <c r="DQ21" i="9"/>
  <c r="DP19" i="9"/>
  <c r="DQ17" i="9"/>
  <c r="DP15" i="9"/>
  <c r="DP11" i="9"/>
  <c r="DP7" i="9"/>
  <c r="DU28" i="9"/>
  <c r="DU24" i="9"/>
  <c r="DU20" i="9"/>
  <c r="DU16" i="9"/>
  <c r="DU12" i="9"/>
  <c r="DU8" i="9"/>
  <c r="DR26" i="9"/>
  <c r="DR22" i="9"/>
  <c r="DR18" i="9"/>
  <c r="DR14" i="9"/>
  <c r="DR10" i="9"/>
  <c r="DQ4" i="9"/>
  <c r="DQ27" i="9"/>
  <c r="DP25" i="9"/>
  <c r="DQ19" i="9"/>
  <c r="DU26" i="9"/>
  <c r="DU22" i="9"/>
  <c r="DU18" i="9"/>
  <c r="DU14" i="9"/>
  <c r="DU10" i="9"/>
  <c r="DU6" i="9"/>
  <c r="DP28" i="9"/>
  <c r="DP24" i="9"/>
  <c r="DP20" i="9"/>
  <c r="DP16" i="9"/>
  <c r="DQ14" i="9"/>
  <c r="DP12" i="9"/>
  <c r="DQ10" i="9"/>
  <c r="DP8" i="9"/>
  <c r="DQ26" i="9"/>
  <c r="DQ22" i="9"/>
  <c r="DQ18" i="9"/>
  <c r="DQ6" i="9"/>
  <c r="DR27" i="9"/>
  <c r="DP26" i="9"/>
  <c r="DR23" i="9"/>
  <c r="DP22" i="9"/>
  <c r="DR19" i="9"/>
  <c r="DP18" i="9"/>
  <c r="DR15" i="9"/>
  <c r="DP14" i="9"/>
  <c r="DR11" i="9"/>
  <c r="DP10" i="9"/>
  <c r="DR7" i="9"/>
  <c r="DQ23" i="9"/>
  <c r="DQ15" i="9"/>
  <c r="DQ11" i="9"/>
  <c r="DR28" i="9"/>
  <c r="DR24" i="9"/>
  <c r="DR20" i="9"/>
  <c r="DR16" i="9"/>
  <c r="DR12" i="9"/>
  <c r="DR8" i="9"/>
  <c r="DQ28" i="9"/>
  <c r="DQ20" i="9"/>
  <c r="DQ8" i="9"/>
  <c r="DR29" i="9"/>
  <c r="DR25" i="9"/>
  <c r="DR21" i="9"/>
  <c r="DR17" i="9"/>
  <c r="DR13" i="9"/>
  <c r="DR9" i="9"/>
  <c r="DR5" i="9"/>
  <c r="DQ13" i="9"/>
  <c r="DQ5" i="9"/>
  <c r="AV4" i="9"/>
  <c r="AU4" i="9"/>
  <c r="DU4" i="9"/>
  <c r="AN4" i="9"/>
  <c r="AK4" i="9"/>
  <c r="AI4" i="9"/>
  <c r="AG4" i="9"/>
  <c r="BM8" i="5" l="1"/>
  <c r="BM6" i="5"/>
  <c r="BM7" i="5"/>
  <c r="BM9" i="5"/>
  <c r="BM10" i="5"/>
  <c r="BM11" i="5"/>
  <c r="BM12" i="5"/>
  <c r="BM13" i="5"/>
  <c r="BM14" i="5"/>
  <c r="BM15" i="5"/>
  <c r="BM16" i="5"/>
  <c r="BM5" i="5"/>
  <c r="AQ5" i="5"/>
  <c r="AJ5" i="7" l="1"/>
  <c r="H5" i="7"/>
  <c r="AI5" i="7"/>
  <c r="AK5" i="7"/>
  <c r="CR5" i="5"/>
  <c r="CQ5" i="5"/>
  <c r="A2" i="22" l="1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1" i="22"/>
  <c r="A44" i="7" l="1"/>
  <c r="B2" i="16" l="1"/>
  <c r="D2" i="16"/>
  <c r="E2" i="16"/>
  <c r="A2" i="20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C1" i="20"/>
  <c r="D1" i="20"/>
  <c r="E1" i="20"/>
  <c r="F1" i="20"/>
  <c r="G1" i="20"/>
  <c r="H1" i="20"/>
  <c r="I1" i="20"/>
  <c r="J1" i="20"/>
  <c r="K1" i="20"/>
  <c r="L1" i="20"/>
  <c r="M1" i="20"/>
  <c r="N1" i="20"/>
  <c r="O1" i="20"/>
  <c r="P1" i="20"/>
  <c r="B1" i="20"/>
  <c r="A1" i="20"/>
  <c r="J1" i="17"/>
  <c r="K1" i="17"/>
  <c r="L1" i="17"/>
  <c r="CC32" i="9"/>
  <c r="CS32" i="9" s="1"/>
  <c r="CC40" i="9"/>
  <c r="CS40" i="9" s="1"/>
  <c r="L2" i="17"/>
  <c r="CC343" i="9" l="1"/>
  <c r="CS343" i="9" s="1"/>
  <c r="CC335" i="9"/>
  <c r="CS335" i="9" s="1"/>
  <c r="CC327" i="9"/>
  <c r="CS327" i="9" s="1"/>
  <c r="CC311" i="9"/>
  <c r="CS311" i="9" s="1"/>
  <c r="CC303" i="9"/>
  <c r="CC295" i="9"/>
  <c r="CC279" i="9"/>
  <c r="CC271" i="9"/>
  <c r="CC263" i="9"/>
  <c r="CS263" i="9" s="1"/>
  <c r="CC255" i="9"/>
  <c r="CS255" i="9" s="1"/>
  <c r="CC247" i="9"/>
  <c r="CS247" i="9" s="1"/>
  <c r="CC239" i="9"/>
  <c r="CS239" i="9" s="1"/>
  <c r="L339" i="17"/>
  <c r="K326" i="17"/>
  <c r="CC328" i="9"/>
  <c r="CS328" i="9" s="1"/>
  <c r="J313" i="17"/>
  <c r="L299" i="17"/>
  <c r="J289" i="17"/>
  <c r="K286" i="17"/>
  <c r="CC288" i="9"/>
  <c r="CS288" i="9" s="1"/>
  <c r="J273" i="17"/>
  <c r="K270" i="17"/>
  <c r="CC272" i="9"/>
  <c r="L267" i="17"/>
  <c r="J265" i="17"/>
  <c r="K262" i="17"/>
  <c r="CC264" i="9"/>
  <c r="CS264" i="9" s="1"/>
  <c r="L259" i="17"/>
  <c r="J257" i="17"/>
  <c r="K254" i="17"/>
  <c r="CC256" i="9"/>
  <c r="L251" i="17"/>
  <c r="J249" i="17"/>
  <c r="K246" i="17"/>
  <c r="CC248" i="9"/>
  <c r="CS248" i="9" s="1"/>
  <c r="L243" i="17"/>
  <c r="J241" i="17"/>
  <c r="K238" i="17"/>
  <c r="CC240" i="9"/>
  <c r="L235" i="17"/>
  <c r="J233" i="17"/>
  <c r="K230" i="17"/>
  <c r="CC232" i="9"/>
  <c r="CS232" i="9" s="1"/>
  <c r="L227" i="17"/>
  <c r="J225" i="17"/>
  <c r="K222" i="17"/>
  <c r="CC224" i="9"/>
  <c r="L219" i="17"/>
  <c r="J217" i="17"/>
  <c r="K214" i="17"/>
  <c r="CC216" i="9"/>
  <c r="CS216" i="9" s="1"/>
  <c r="L211" i="17"/>
  <c r="J209" i="17"/>
  <c r="K206" i="17"/>
  <c r="CC208" i="9"/>
  <c r="L203" i="17"/>
  <c r="J201" i="17"/>
  <c r="K198" i="17"/>
  <c r="CC200" i="9"/>
  <c r="CS200" i="9" s="1"/>
  <c r="L195" i="17"/>
  <c r="J193" i="17"/>
  <c r="K190" i="17"/>
  <c r="CC192" i="9"/>
  <c r="L187" i="17"/>
  <c r="J185" i="17"/>
  <c r="K182" i="17"/>
  <c r="CC184" i="9"/>
  <c r="CS184" i="9" s="1"/>
  <c r="L179" i="17"/>
  <c r="J177" i="17"/>
  <c r="K174" i="17"/>
  <c r="CC176" i="9"/>
  <c r="L171" i="17"/>
  <c r="J169" i="17"/>
  <c r="K166" i="17"/>
  <c r="CC168" i="9"/>
  <c r="CS168" i="9" s="1"/>
  <c r="L163" i="17"/>
  <c r="J161" i="17"/>
  <c r="K158" i="17"/>
  <c r="CC160" i="9"/>
  <c r="L155" i="17"/>
  <c r="J153" i="17"/>
  <c r="K150" i="17"/>
  <c r="CC152" i="9"/>
  <c r="CS152" i="9" s="1"/>
  <c r="L147" i="17"/>
  <c r="J145" i="17"/>
  <c r="K142" i="17"/>
  <c r="CC144" i="9"/>
  <c r="L139" i="17"/>
  <c r="J137" i="17"/>
  <c r="K134" i="17"/>
  <c r="CC136" i="9"/>
  <c r="CS136" i="9" s="1"/>
  <c r="L131" i="17"/>
  <c r="J129" i="17"/>
  <c r="K126" i="17"/>
  <c r="CC128" i="9"/>
  <c r="L123" i="17"/>
  <c r="J121" i="17"/>
  <c r="K118" i="17"/>
  <c r="CC120" i="9"/>
  <c r="CS120" i="9" s="1"/>
  <c r="L115" i="17"/>
  <c r="J113" i="17"/>
  <c r="K110" i="17"/>
  <c r="CC112" i="9"/>
  <c r="L107" i="17"/>
  <c r="J105" i="17"/>
  <c r="K102" i="17"/>
  <c r="CC104" i="9"/>
  <c r="CS104" i="9" s="1"/>
  <c r="L99" i="17"/>
  <c r="J97" i="17"/>
  <c r="K94" i="17"/>
  <c r="CC96" i="9"/>
  <c r="L91" i="17"/>
  <c r="J89" i="17"/>
  <c r="K86" i="17"/>
  <c r="CC88" i="9"/>
  <c r="CS88" i="9" s="1"/>
  <c r="L83" i="17"/>
  <c r="J81" i="17"/>
  <c r="K78" i="17"/>
  <c r="CC80" i="9"/>
  <c r="L75" i="17"/>
  <c r="J73" i="17"/>
  <c r="K70" i="17"/>
  <c r="CC72" i="9"/>
  <c r="CS72" i="9" s="1"/>
  <c r="L67" i="17"/>
  <c r="J65" i="17"/>
  <c r="K62" i="17"/>
  <c r="CC64" i="9"/>
  <c r="L59" i="17"/>
  <c r="J57" i="17"/>
  <c r="K54" i="17"/>
  <c r="CC56" i="9"/>
  <c r="CS56" i="9" s="1"/>
  <c r="L51" i="17"/>
  <c r="J49" i="17"/>
  <c r="K46" i="17"/>
  <c r="CC48" i="9"/>
  <c r="L43" i="17"/>
  <c r="J41" i="17"/>
  <c r="L35" i="17"/>
  <c r="J33" i="17"/>
  <c r="L27" i="17"/>
  <c r="J25" i="17"/>
  <c r="K22" i="17"/>
  <c r="CC24" i="9"/>
  <c r="L19" i="17"/>
  <c r="J17" i="17"/>
  <c r="K14" i="17"/>
  <c r="CC16" i="9"/>
  <c r="CS16" i="9" s="1"/>
  <c r="L11" i="17"/>
  <c r="J9" i="17"/>
  <c r="K6" i="17"/>
  <c r="CC8" i="9"/>
  <c r="L3" i="17"/>
  <c r="L347" i="17"/>
  <c r="L331" i="17"/>
  <c r="K318" i="17"/>
  <c r="CC320" i="9"/>
  <c r="CS320" i="9" s="1"/>
  <c r="J305" i="17"/>
  <c r="K294" i="17"/>
  <c r="CC296" i="9"/>
  <c r="L283" i="17"/>
  <c r="L352" i="17"/>
  <c r="J350" i="17"/>
  <c r="CC349" i="9"/>
  <c r="CS349" i="9" s="1"/>
  <c r="L344" i="17"/>
  <c r="J342" i="17"/>
  <c r="CC341" i="9"/>
  <c r="L336" i="17"/>
  <c r="J334" i="17"/>
  <c r="CC333" i="9"/>
  <c r="CS333" i="9" s="1"/>
  <c r="L328" i="17"/>
  <c r="J326" i="17"/>
  <c r="CC325" i="9"/>
  <c r="CS325" i="9" s="1"/>
  <c r="L320" i="17"/>
  <c r="J318" i="17"/>
  <c r="CC317" i="9"/>
  <c r="L312" i="17"/>
  <c r="J310" i="17"/>
  <c r="CC309" i="9"/>
  <c r="CS309" i="9" s="1"/>
  <c r="L304" i="17"/>
  <c r="J302" i="17"/>
  <c r="K299" i="17"/>
  <c r="CC301" i="9"/>
  <c r="CS301" i="9" s="1"/>
  <c r="L296" i="17"/>
  <c r="J294" i="17"/>
  <c r="K291" i="17"/>
  <c r="CC293" i="9"/>
  <c r="CS293" i="9" s="1"/>
  <c r="L288" i="17"/>
  <c r="J286" i="17"/>
  <c r="K283" i="17"/>
  <c r="CC285" i="9"/>
  <c r="L280" i="17"/>
  <c r="J278" i="17"/>
  <c r="K275" i="17"/>
  <c r="CC277" i="9"/>
  <c r="CS277" i="9" s="1"/>
  <c r="L272" i="17"/>
  <c r="J270" i="17"/>
  <c r="K267" i="17"/>
  <c r="CC269" i="9"/>
  <c r="L264" i="17"/>
  <c r="J262" i="17"/>
  <c r="K259" i="17"/>
  <c r="CC261" i="9"/>
  <c r="CS261" i="9" s="1"/>
  <c r="L256" i="17"/>
  <c r="J254" i="17"/>
  <c r="K251" i="17"/>
  <c r="CC253" i="9"/>
  <c r="CS253" i="9" s="1"/>
  <c r="L248" i="17"/>
  <c r="J246" i="17"/>
  <c r="K243" i="17"/>
  <c r="CC245" i="9"/>
  <c r="CS245" i="9" s="1"/>
  <c r="L240" i="17"/>
  <c r="J238" i="17"/>
  <c r="K235" i="17"/>
  <c r="CC237" i="9"/>
  <c r="L232" i="17"/>
  <c r="J230" i="17"/>
  <c r="K227" i="17"/>
  <c r="CC229" i="9"/>
  <c r="CS229" i="9" s="1"/>
  <c r="L224" i="17"/>
  <c r="J222" i="17"/>
  <c r="K219" i="17"/>
  <c r="CC221" i="9"/>
  <c r="L216" i="17"/>
  <c r="J214" i="17"/>
  <c r="K211" i="17"/>
  <c r="CC213" i="9"/>
  <c r="CS213" i="9" s="1"/>
  <c r="L208" i="17"/>
  <c r="J206" i="17"/>
  <c r="K203" i="17"/>
  <c r="CC205" i="9"/>
  <c r="CS205" i="9" s="1"/>
  <c r="L200" i="17"/>
  <c r="J198" i="17"/>
  <c r="K195" i="17"/>
  <c r="CC197" i="9"/>
  <c r="CS197" i="9" s="1"/>
  <c r="L192" i="17"/>
  <c r="J190" i="17"/>
  <c r="K187" i="17"/>
  <c r="CC189" i="9"/>
  <c r="L184" i="17"/>
  <c r="J182" i="17"/>
  <c r="K179" i="17"/>
  <c r="CC181" i="9"/>
  <c r="CS181" i="9" s="1"/>
  <c r="L176" i="17"/>
  <c r="J174" i="17"/>
  <c r="K171" i="17"/>
  <c r="CC173" i="9"/>
  <c r="L168" i="17"/>
  <c r="J166" i="17"/>
  <c r="K163" i="17"/>
  <c r="CC165" i="9"/>
  <c r="CS165" i="9" s="1"/>
  <c r="L160" i="17"/>
  <c r="J158" i="17"/>
  <c r="K155" i="17"/>
  <c r="CC157" i="9"/>
  <c r="L152" i="17"/>
  <c r="J150" i="17"/>
  <c r="K147" i="17"/>
  <c r="CC149" i="9"/>
  <c r="CS149" i="9" s="1"/>
  <c r="L144" i="17"/>
  <c r="J142" i="17"/>
  <c r="K139" i="17"/>
  <c r="CC141" i="9"/>
  <c r="CS141" i="9" s="1"/>
  <c r="L136" i="17"/>
  <c r="J134" i="17"/>
  <c r="K131" i="17"/>
  <c r="CC133" i="9"/>
  <c r="CS133" i="9" s="1"/>
  <c r="L128" i="17"/>
  <c r="J126" i="17"/>
  <c r="K123" i="17"/>
  <c r="CC125" i="9"/>
  <c r="L120" i="17"/>
  <c r="J118" i="17"/>
  <c r="K115" i="17"/>
  <c r="CC117" i="9"/>
  <c r="CS117" i="9" s="1"/>
  <c r="L112" i="17"/>
  <c r="J110" i="17"/>
  <c r="K107" i="17"/>
  <c r="CC109" i="9"/>
  <c r="L104" i="17"/>
  <c r="J102" i="17"/>
  <c r="K99" i="17"/>
  <c r="CC101" i="9"/>
  <c r="CS101" i="9" s="1"/>
  <c r="L96" i="17"/>
  <c r="J94" i="17"/>
  <c r="K91" i="17"/>
  <c r="CC93" i="9"/>
  <c r="L88" i="17"/>
  <c r="J86" i="17"/>
  <c r="K83" i="17"/>
  <c r="CC85" i="9"/>
  <c r="CS85" i="9" s="1"/>
  <c r="L80" i="17"/>
  <c r="J78" i="17"/>
  <c r="K75" i="17"/>
  <c r="CC77" i="9"/>
  <c r="L72" i="17"/>
  <c r="J70" i="17"/>
  <c r="K67" i="17"/>
  <c r="CC69" i="9"/>
  <c r="CS69" i="9" s="1"/>
  <c r="L64" i="17"/>
  <c r="J62" i="17"/>
  <c r="K59" i="17"/>
  <c r="CC61" i="9"/>
  <c r="L56" i="17"/>
  <c r="J54" i="17"/>
  <c r="K51" i="17"/>
  <c r="CC53" i="9"/>
  <c r="CS53" i="9" s="1"/>
  <c r="L48" i="17"/>
  <c r="J46" i="17"/>
  <c r="K43" i="17"/>
  <c r="CC45" i="9"/>
  <c r="CS45" i="9" s="1"/>
  <c r="L40" i="17"/>
  <c r="J38" i="17"/>
  <c r="K35" i="17"/>
  <c r="CC37" i="9"/>
  <c r="CS37" i="9" s="1"/>
  <c r="L32" i="17"/>
  <c r="J30" i="17"/>
  <c r="K27" i="17"/>
  <c r="CC29" i="9"/>
  <c r="L24" i="17"/>
  <c r="J22" i="17"/>
  <c r="K19" i="17"/>
  <c r="CC21" i="9"/>
  <c r="CS21" i="9" s="1"/>
  <c r="L16" i="17"/>
  <c r="J14" i="17"/>
  <c r="K11" i="17"/>
  <c r="CC13" i="9"/>
  <c r="L8" i="17"/>
  <c r="J6" i="17"/>
  <c r="K3" i="17"/>
  <c r="CC5" i="9"/>
  <c r="CS5" i="9" s="1"/>
  <c r="K350" i="17"/>
  <c r="CC352" i="9"/>
  <c r="CS352" i="9" s="1"/>
  <c r="J337" i="17"/>
  <c r="L323" i="17"/>
  <c r="L307" i="17"/>
  <c r="L291" i="17"/>
  <c r="K278" i="17"/>
  <c r="CC280" i="9"/>
  <c r="CS280" i="9" s="1"/>
  <c r="K352" i="17"/>
  <c r="CC354" i="9"/>
  <c r="L349" i="17"/>
  <c r="J347" i="17"/>
  <c r="K344" i="17"/>
  <c r="CC346" i="9"/>
  <c r="L341" i="17"/>
  <c r="J339" i="17"/>
  <c r="K336" i="17"/>
  <c r="CC338" i="9"/>
  <c r="CS338" i="9" s="1"/>
  <c r="L333" i="17"/>
  <c r="J331" i="17"/>
  <c r="K328" i="17"/>
  <c r="CC330" i="9"/>
  <c r="L325" i="17"/>
  <c r="J323" i="17"/>
  <c r="K320" i="17"/>
  <c r="CC322" i="9"/>
  <c r="CS322" i="9" s="1"/>
  <c r="L317" i="17"/>
  <c r="J315" i="17"/>
  <c r="K312" i="17"/>
  <c r="CC314" i="9"/>
  <c r="L309" i="17"/>
  <c r="J307" i="17"/>
  <c r="K304" i="17"/>
  <c r="CC306" i="9"/>
  <c r="CS306" i="9" s="1"/>
  <c r="L301" i="17"/>
  <c r="J299" i="17"/>
  <c r="K296" i="17"/>
  <c r="CC298" i="9"/>
  <c r="L293" i="17"/>
  <c r="J291" i="17"/>
  <c r="K288" i="17"/>
  <c r="CC290" i="9"/>
  <c r="L285" i="17"/>
  <c r="J283" i="17"/>
  <c r="K280" i="17"/>
  <c r="CC282" i="9"/>
  <c r="L277" i="17"/>
  <c r="J275" i="17"/>
  <c r="K272" i="17"/>
  <c r="CC274" i="9"/>
  <c r="CS274" i="9" s="1"/>
  <c r="L269" i="17"/>
  <c r="J267" i="17"/>
  <c r="K264" i="17"/>
  <c r="CC266" i="9"/>
  <c r="L261" i="17"/>
  <c r="J259" i="17"/>
  <c r="K256" i="17"/>
  <c r="CC258" i="9"/>
  <c r="CS258" i="9" s="1"/>
  <c r="L253" i="17"/>
  <c r="J251" i="17"/>
  <c r="K248" i="17"/>
  <c r="CC250" i="9"/>
  <c r="L245" i="17"/>
  <c r="J243" i="17"/>
  <c r="K240" i="17"/>
  <c r="CC242" i="9"/>
  <c r="CS242" i="9" s="1"/>
  <c r="L237" i="17"/>
  <c r="J235" i="17"/>
  <c r="K232" i="17"/>
  <c r="CC234" i="9"/>
  <c r="L229" i="17"/>
  <c r="J227" i="17"/>
  <c r="K224" i="17"/>
  <c r="CC226" i="9"/>
  <c r="L221" i="17"/>
  <c r="J219" i="17"/>
  <c r="K216" i="17"/>
  <c r="CC218" i="9"/>
  <c r="L213" i="17"/>
  <c r="J211" i="17"/>
  <c r="K208" i="17"/>
  <c r="CC210" i="9"/>
  <c r="CS210" i="9" s="1"/>
  <c r="L205" i="17"/>
  <c r="J203" i="17"/>
  <c r="K200" i="17"/>
  <c r="CC202" i="9"/>
  <c r="L197" i="17"/>
  <c r="J195" i="17"/>
  <c r="K192" i="17"/>
  <c r="CC194" i="9"/>
  <c r="CS194" i="9" s="1"/>
  <c r="L189" i="17"/>
  <c r="J187" i="17"/>
  <c r="K184" i="17"/>
  <c r="CC186" i="9"/>
  <c r="L181" i="17"/>
  <c r="J179" i="17"/>
  <c r="K176" i="17"/>
  <c r="CC178" i="9"/>
  <c r="CS178" i="9" s="1"/>
  <c r="L173" i="17"/>
  <c r="J171" i="17"/>
  <c r="K168" i="17"/>
  <c r="CC170" i="9"/>
  <c r="L165" i="17"/>
  <c r="J163" i="17"/>
  <c r="K160" i="17"/>
  <c r="CC162" i="9"/>
  <c r="L157" i="17"/>
  <c r="J155" i="17"/>
  <c r="K152" i="17"/>
  <c r="CC154" i="9"/>
  <c r="L149" i="17"/>
  <c r="J147" i="17"/>
  <c r="K144" i="17"/>
  <c r="CC146" i="9"/>
  <c r="CS146" i="9" s="1"/>
  <c r="L141" i="17"/>
  <c r="J139" i="17"/>
  <c r="K136" i="17"/>
  <c r="CC138" i="9"/>
  <c r="L133" i="17"/>
  <c r="J131" i="17"/>
  <c r="K128" i="17"/>
  <c r="CC130" i="9"/>
  <c r="L125" i="17"/>
  <c r="J123" i="17"/>
  <c r="K120" i="17"/>
  <c r="CC122" i="9"/>
  <c r="L117" i="17"/>
  <c r="J115" i="17"/>
  <c r="K112" i="17"/>
  <c r="CC114" i="9"/>
  <c r="CS114" i="9" s="1"/>
  <c r="L109" i="17"/>
  <c r="J107" i="17"/>
  <c r="K104" i="17"/>
  <c r="CC106" i="9"/>
  <c r="L101" i="17"/>
  <c r="J99" i="17"/>
  <c r="K96" i="17"/>
  <c r="CC98" i="9"/>
  <c r="L93" i="17"/>
  <c r="J91" i="17"/>
  <c r="K88" i="17"/>
  <c r="CC90" i="9"/>
  <c r="L85" i="17"/>
  <c r="J83" i="17"/>
  <c r="K80" i="17"/>
  <c r="CC82" i="9"/>
  <c r="CS82" i="9" s="1"/>
  <c r="L77" i="17"/>
  <c r="J75" i="17"/>
  <c r="K72" i="17"/>
  <c r="CC74" i="9"/>
  <c r="L69" i="17"/>
  <c r="J67" i="17"/>
  <c r="K64" i="17"/>
  <c r="CC66" i="9"/>
  <c r="L61" i="17"/>
  <c r="J59" i="17"/>
  <c r="K56" i="17"/>
  <c r="CC58" i="9"/>
  <c r="L53" i="17"/>
  <c r="J51" i="17"/>
  <c r="K48" i="17"/>
  <c r="CC50" i="9"/>
  <c r="CS50" i="9" s="1"/>
  <c r="L45" i="17"/>
  <c r="J43" i="17"/>
  <c r="K40" i="17"/>
  <c r="CC42" i="9"/>
  <c r="L37" i="17"/>
  <c r="J35" i="17"/>
  <c r="K32" i="17"/>
  <c r="CC34" i="9"/>
  <c r="L29" i="17"/>
  <c r="J27" i="17"/>
  <c r="K24" i="17"/>
  <c r="CC26" i="9"/>
  <c r="L21" i="17"/>
  <c r="J19" i="17"/>
  <c r="K16" i="17"/>
  <c r="CC18" i="9"/>
  <c r="CS18" i="9" s="1"/>
  <c r="L13" i="17"/>
  <c r="J11" i="17"/>
  <c r="K8" i="17"/>
  <c r="CC10" i="9"/>
  <c r="L5" i="17"/>
  <c r="J3" i="17"/>
  <c r="J345" i="17"/>
  <c r="K334" i="17"/>
  <c r="CC336" i="9"/>
  <c r="J321" i="17"/>
  <c r="K310" i="17"/>
  <c r="CC312" i="9"/>
  <c r="J297" i="17"/>
  <c r="J281" i="17"/>
  <c r="J352" i="17"/>
  <c r="CC351" i="9"/>
  <c r="CS351" i="9" s="1"/>
  <c r="L346" i="17"/>
  <c r="J344" i="17"/>
  <c r="L338" i="17"/>
  <c r="J336" i="17"/>
  <c r="L330" i="17"/>
  <c r="J328" i="17"/>
  <c r="L322" i="17"/>
  <c r="J320" i="17"/>
  <c r="CC319" i="9"/>
  <c r="L314" i="17"/>
  <c r="J312" i="17"/>
  <c r="L306" i="17"/>
  <c r="J304" i="17"/>
  <c r="L298" i="17"/>
  <c r="J296" i="17"/>
  <c r="L290" i="17"/>
  <c r="J288" i="17"/>
  <c r="CC287" i="9"/>
  <c r="L282" i="17"/>
  <c r="J280" i="17"/>
  <c r="L274" i="17"/>
  <c r="J272" i="17"/>
  <c r="L266" i="17"/>
  <c r="J264" i="17"/>
  <c r="L258" i="17"/>
  <c r="J256" i="17"/>
  <c r="L250" i="17"/>
  <c r="J248" i="17"/>
  <c r="L242" i="17"/>
  <c r="J240" i="17"/>
  <c r="L234" i="17"/>
  <c r="J232" i="17"/>
  <c r="K229" i="17"/>
  <c r="CC231" i="9"/>
  <c r="L226" i="17"/>
  <c r="J224" i="17"/>
  <c r="K221" i="17"/>
  <c r="CC223" i="9"/>
  <c r="CS223" i="9" s="1"/>
  <c r="L218" i="17"/>
  <c r="J216" i="17"/>
  <c r="K213" i="17"/>
  <c r="CC215" i="9"/>
  <c r="L210" i="17"/>
  <c r="J208" i="17"/>
  <c r="K205" i="17"/>
  <c r="CC207" i="9"/>
  <c r="CS207" i="9" s="1"/>
  <c r="L202" i="17"/>
  <c r="J200" i="17"/>
  <c r="K197" i="17"/>
  <c r="CC199" i="9"/>
  <c r="CS199" i="9" s="1"/>
  <c r="L194" i="17"/>
  <c r="J192" i="17"/>
  <c r="K189" i="17"/>
  <c r="CC191" i="9"/>
  <c r="CS191" i="9" s="1"/>
  <c r="L186" i="17"/>
  <c r="J184" i="17"/>
  <c r="K181" i="17"/>
  <c r="CC183" i="9"/>
  <c r="CS183" i="9" s="1"/>
  <c r="L178" i="17"/>
  <c r="J176" i="17"/>
  <c r="K173" i="17"/>
  <c r="CC175" i="9"/>
  <c r="CS175" i="9" s="1"/>
  <c r="L170" i="17"/>
  <c r="J168" i="17"/>
  <c r="K165" i="17"/>
  <c r="CC167" i="9"/>
  <c r="L162" i="17"/>
  <c r="J160" i="17"/>
  <c r="K157" i="17"/>
  <c r="CC159" i="9"/>
  <c r="CS159" i="9" s="1"/>
  <c r="L154" i="17"/>
  <c r="J152" i="17"/>
  <c r="K149" i="17"/>
  <c r="CC151" i="9"/>
  <c r="L146" i="17"/>
  <c r="J144" i="17"/>
  <c r="K141" i="17"/>
  <c r="CC143" i="9"/>
  <c r="CS143" i="9" s="1"/>
  <c r="L138" i="17"/>
  <c r="J136" i="17"/>
  <c r="K133" i="17"/>
  <c r="CC135" i="9"/>
  <c r="L130" i="17"/>
  <c r="J128" i="17"/>
  <c r="K125" i="17"/>
  <c r="CC127" i="9"/>
  <c r="CS127" i="9" s="1"/>
  <c r="L122" i="17"/>
  <c r="J120" i="17"/>
  <c r="K117" i="17"/>
  <c r="CC119" i="9"/>
  <c r="CS119" i="9" s="1"/>
  <c r="L114" i="17"/>
  <c r="J112" i="17"/>
  <c r="K109" i="17"/>
  <c r="CC111" i="9"/>
  <c r="CS111" i="9" s="1"/>
  <c r="L106" i="17"/>
  <c r="J104" i="17"/>
  <c r="K101" i="17"/>
  <c r="CC103" i="9"/>
  <c r="L98" i="17"/>
  <c r="J96" i="17"/>
  <c r="K93" i="17"/>
  <c r="CC95" i="9"/>
  <c r="CS95" i="9" s="1"/>
  <c r="L90" i="17"/>
  <c r="J88" i="17"/>
  <c r="K85" i="17"/>
  <c r="CC87" i="9"/>
  <c r="L82" i="17"/>
  <c r="J80" i="17"/>
  <c r="K77" i="17"/>
  <c r="CC79" i="9"/>
  <c r="CS79" i="9" s="1"/>
  <c r="L74" i="17"/>
  <c r="J72" i="17"/>
  <c r="K69" i="17"/>
  <c r="CC71" i="9"/>
  <c r="L66" i="17"/>
  <c r="J64" i="17"/>
  <c r="K61" i="17"/>
  <c r="CC63" i="9"/>
  <c r="CS63" i="9" s="1"/>
  <c r="L58" i="17"/>
  <c r="J56" i="17"/>
  <c r="K53" i="17"/>
  <c r="CC55" i="9"/>
  <c r="L50" i="17"/>
  <c r="J48" i="17"/>
  <c r="K45" i="17"/>
  <c r="CC47" i="9"/>
  <c r="CS47" i="9" s="1"/>
  <c r="L42" i="17"/>
  <c r="J40" i="17"/>
  <c r="K37" i="17"/>
  <c r="CC39" i="9"/>
  <c r="L34" i="17"/>
  <c r="J32" i="17"/>
  <c r="K29" i="17"/>
  <c r="CC31" i="9"/>
  <c r="CS31" i="9" s="1"/>
  <c r="L26" i="17"/>
  <c r="J24" i="17"/>
  <c r="K21" i="17"/>
  <c r="CC23" i="9"/>
  <c r="L18" i="17"/>
  <c r="J16" i="17"/>
  <c r="K13" i="17"/>
  <c r="CC15" i="9"/>
  <c r="CS15" i="9" s="1"/>
  <c r="L10" i="17"/>
  <c r="J8" i="17"/>
  <c r="K5" i="17"/>
  <c r="CC7" i="9"/>
  <c r="CS7" i="9" s="1"/>
  <c r="K342" i="17"/>
  <c r="CC344" i="9"/>
  <c r="J329" i="17"/>
  <c r="L315" i="17"/>
  <c r="K302" i="17"/>
  <c r="CC304" i="9"/>
  <c r="CS304" i="9" s="1"/>
  <c r="L275" i="17"/>
  <c r="L351" i="17"/>
  <c r="J349" i="17"/>
  <c r="K346" i="17"/>
  <c r="CC348" i="9"/>
  <c r="L343" i="17"/>
  <c r="J341" i="17"/>
  <c r="K338" i="17"/>
  <c r="CC340" i="9"/>
  <c r="L335" i="17"/>
  <c r="J333" i="17"/>
  <c r="K330" i="17"/>
  <c r="CC332" i="9"/>
  <c r="CS332" i="9" s="1"/>
  <c r="L327" i="17"/>
  <c r="J325" i="17"/>
  <c r="K322" i="17"/>
  <c r="CC324" i="9"/>
  <c r="L319" i="17"/>
  <c r="J317" i="17"/>
  <c r="K314" i="17"/>
  <c r="CC316" i="9"/>
  <c r="L311" i="17"/>
  <c r="J309" i="17"/>
  <c r="K306" i="17"/>
  <c r="CC308" i="9"/>
  <c r="L303" i="17"/>
  <c r="J301" i="17"/>
  <c r="K298" i="17"/>
  <c r="CC300" i="9"/>
  <c r="L295" i="17"/>
  <c r="J293" i="17"/>
  <c r="K290" i="17"/>
  <c r="CC292" i="9"/>
  <c r="CS292" i="9" s="1"/>
  <c r="L287" i="17"/>
  <c r="J285" i="17"/>
  <c r="K282" i="17"/>
  <c r="CC284" i="9"/>
  <c r="L279" i="17"/>
  <c r="J277" i="17"/>
  <c r="K274" i="17"/>
  <c r="CC276" i="9"/>
  <c r="L271" i="17"/>
  <c r="J269" i="17"/>
  <c r="K266" i="17"/>
  <c r="CC268" i="9"/>
  <c r="CS268" i="9" s="1"/>
  <c r="L263" i="17"/>
  <c r="J261" i="17"/>
  <c r="K258" i="17"/>
  <c r="CC260" i="9"/>
  <c r="L255" i="17"/>
  <c r="J253" i="17"/>
  <c r="K250" i="17"/>
  <c r="CC252" i="9"/>
  <c r="L247" i="17"/>
  <c r="J245" i="17"/>
  <c r="K242" i="17"/>
  <c r="CC244" i="9"/>
  <c r="L239" i="17"/>
  <c r="J237" i="17"/>
  <c r="K234" i="17"/>
  <c r="CC236" i="9"/>
  <c r="L231" i="17"/>
  <c r="J229" i="17"/>
  <c r="K226" i="17"/>
  <c r="CC228" i="9"/>
  <c r="L223" i="17"/>
  <c r="J221" i="17"/>
  <c r="K218" i="17"/>
  <c r="CC220" i="9"/>
  <c r="L215" i="17"/>
  <c r="J213" i="17"/>
  <c r="K210" i="17"/>
  <c r="CC212" i="9"/>
  <c r="L207" i="17"/>
  <c r="J205" i="17"/>
  <c r="K202" i="17"/>
  <c r="CC204" i="9"/>
  <c r="CS204" i="9" s="1"/>
  <c r="L199" i="17"/>
  <c r="J197" i="17"/>
  <c r="K194" i="17"/>
  <c r="CC196" i="9"/>
  <c r="L191" i="17"/>
  <c r="J189" i="17"/>
  <c r="K186" i="17"/>
  <c r="CC188" i="9"/>
  <c r="L183" i="17"/>
  <c r="J181" i="17"/>
  <c r="K178" i="17"/>
  <c r="CC180" i="9"/>
  <c r="L175" i="17"/>
  <c r="J173" i="17"/>
  <c r="K170" i="17"/>
  <c r="CC172" i="9"/>
  <c r="L167" i="17"/>
  <c r="J165" i="17"/>
  <c r="K162" i="17"/>
  <c r="CC164" i="9"/>
  <c r="L159" i="17"/>
  <c r="J157" i="17"/>
  <c r="K154" i="17"/>
  <c r="CC156" i="9"/>
  <c r="L151" i="17"/>
  <c r="J149" i="17"/>
  <c r="K146" i="17"/>
  <c r="CC148" i="9"/>
  <c r="L143" i="17"/>
  <c r="J141" i="17"/>
  <c r="K138" i="17"/>
  <c r="CC140" i="9"/>
  <c r="CS140" i="9" s="1"/>
  <c r="L135" i="17"/>
  <c r="J133" i="17"/>
  <c r="K130" i="17"/>
  <c r="CC132" i="9"/>
  <c r="L127" i="17"/>
  <c r="J125" i="17"/>
  <c r="K122" i="17"/>
  <c r="CC124" i="9"/>
  <c r="L119" i="17"/>
  <c r="J117" i="17"/>
  <c r="K114" i="17"/>
  <c r="CC116" i="9"/>
  <c r="L111" i="17"/>
  <c r="J109" i="17"/>
  <c r="K106" i="17"/>
  <c r="CC108" i="9"/>
  <c r="L103" i="17"/>
  <c r="J101" i="17"/>
  <c r="K98" i="17"/>
  <c r="CC100" i="9"/>
  <c r="L95" i="17"/>
  <c r="J93" i="17"/>
  <c r="K90" i="17"/>
  <c r="CC92" i="9"/>
  <c r="L87" i="17"/>
  <c r="J85" i="17"/>
  <c r="K82" i="17"/>
  <c r="CC84" i="9"/>
  <c r="L79" i="17"/>
  <c r="J77" i="17"/>
  <c r="K74" i="17"/>
  <c r="CC76" i="9"/>
  <c r="CS76" i="9" s="1"/>
  <c r="L71" i="17"/>
  <c r="J69" i="17"/>
  <c r="K66" i="17"/>
  <c r="CC68" i="9"/>
  <c r="L63" i="17"/>
  <c r="J61" i="17"/>
  <c r="K58" i="17"/>
  <c r="CC60" i="9"/>
  <c r="L55" i="17"/>
  <c r="J53" i="17"/>
  <c r="K50" i="17"/>
  <c r="CC52" i="9"/>
  <c r="L47" i="17"/>
  <c r="J45" i="17"/>
  <c r="K42" i="17"/>
  <c r="CC44" i="9"/>
  <c r="L39" i="17"/>
  <c r="J37" i="17"/>
  <c r="K34" i="17"/>
  <c r="CC36" i="9"/>
  <c r="CS36" i="9" s="1"/>
  <c r="L31" i="17"/>
  <c r="J29" i="17"/>
  <c r="K26" i="17"/>
  <c r="CC28" i="9"/>
  <c r="L23" i="17"/>
  <c r="J21" i="17"/>
  <c r="K18" i="17"/>
  <c r="CC20" i="9"/>
  <c r="L15" i="17"/>
  <c r="J13" i="17"/>
  <c r="K10" i="17"/>
  <c r="CC12" i="9"/>
  <c r="CS12" i="9" s="1"/>
  <c r="L7" i="17"/>
  <c r="J5" i="17"/>
  <c r="K351" i="17"/>
  <c r="CC353" i="9"/>
  <c r="K343" i="17"/>
  <c r="CC345" i="9"/>
  <c r="K335" i="17"/>
  <c r="CC337" i="9"/>
  <c r="J322" i="17"/>
  <c r="J314" i="17"/>
  <c r="J306" i="17"/>
  <c r="K303" i="17"/>
  <c r="CC305" i="9"/>
  <c r="K295" i="17"/>
  <c r="CC297" i="9"/>
  <c r="L292" i="17"/>
  <c r="J290" i="17"/>
  <c r="K287" i="17"/>
  <c r="CC289" i="9"/>
  <c r="CS289" i="9" s="1"/>
  <c r="L284" i="17"/>
  <c r="J282" i="17"/>
  <c r="K279" i="17"/>
  <c r="CC281" i="9"/>
  <c r="L276" i="17"/>
  <c r="J274" i="17"/>
  <c r="K271" i="17"/>
  <c r="CC273" i="9"/>
  <c r="CS273" i="9" s="1"/>
  <c r="L268" i="17"/>
  <c r="J266" i="17"/>
  <c r="K263" i="17"/>
  <c r="CC265" i="9"/>
  <c r="L260" i="17"/>
  <c r="J258" i="17"/>
  <c r="K255" i="17"/>
  <c r="CC257" i="9"/>
  <c r="CS257" i="9" s="1"/>
  <c r="L252" i="17"/>
  <c r="J250" i="17"/>
  <c r="K247" i="17"/>
  <c r="CC249" i="9"/>
  <c r="L244" i="17"/>
  <c r="J242" i="17"/>
  <c r="K239" i="17"/>
  <c r="CC241" i="9"/>
  <c r="CS241" i="9" s="1"/>
  <c r="L236" i="17"/>
  <c r="J234" i="17"/>
  <c r="K231" i="17"/>
  <c r="CC233" i="9"/>
  <c r="L228" i="17"/>
  <c r="J226" i="17"/>
  <c r="K223" i="17"/>
  <c r="CC225" i="9"/>
  <c r="CS225" i="9" s="1"/>
  <c r="L220" i="17"/>
  <c r="J218" i="17"/>
  <c r="K215" i="17"/>
  <c r="CC217" i="9"/>
  <c r="L212" i="17"/>
  <c r="J210" i="17"/>
  <c r="K207" i="17"/>
  <c r="CC209" i="9"/>
  <c r="CS209" i="9" s="1"/>
  <c r="L204" i="17"/>
  <c r="J202" i="17"/>
  <c r="K199" i="17"/>
  <c r="CC201" i="9"/>
  <c r="L196" i="17"/>
  <c r="J194" i="17"/>
  <c r="K191" i="17"/>
  <c r="CC193" i="9"/>
  <c r="CS193" i="9" s="1"/>
  <c r="L188" i="17"/>
  <c r="J186" i="17"/>
  <c r="K183" i="17"/>
  <c r="CC185" i="9"/>
  <c r="L180" i="17"/>
  <c r="J178" i="17"/>
  <c r="K175" i="17"/>
  <c r="CC177" i="9"/>
  <c r="CS177" i="9" s="1"/>
  <c r="L172" i="17"/>
  <c r="J170" i="17"/>
  <c r="K167" i="17"/>
  <c r="CC169" i="9"/>
  <c r="L164" i="17"/>
  <c r="J162" i="17"/>
  <c r="K159" i="17"/>
  <c r="CC161" i="9"/>
  <c r="CS161" i="9" s="1"/>
  <c r="L156" i="17"/>
  <c r="J154" i="17"/>
  <c r="K151" i="17"/>
  <c r="CC153" i="9"/>
  <c r="L148" i="17"/>
  <c r="J146" i="17"/>
  <c r="K143" i="17"/>
  <c r="CC145" i="9"/>
  <c r="CS145" i="9" s="1"/>
  <c r="L140" i="17"/>
  <c r="J138" i="17"/>
  <c r="K135" i="17"/>
  <c r="CC137" i="9"/>
  <c r="L132" i="17"/>
  <c r="J130" i="17"/>
  <c r="K127" i="17"/>
  <c r="CC129" i="9"/>
  <c r="CS129" i="9" s="1"/>
  <c r="L124" i="17"/>
  <c r="J122" i="17"/>
  <c r="K119" i="17"/>
  <c r="CC121" i="9"/>
  <c r="L116" i="17"/>
  <c r="J114" i="17"/>
  <c r="K111" i="17"/>
  <c r="CC113" i="9"/>
  <c r="CS113" i="9" s="1"/>
  <c r="L108" i="17"/>
  <c r="J106" i="17"/>
  <c r="K103" i="17"/>
  <c r="CC105" i="9"/>
  <c r="L100" i="17"/>
  <c r="J98" i="17"/>
  <c r="K95" i="17"/>
  <c r="CC97" i="9"/>
  <c r="CS97" i="9" s="1"/>
  <c r="L92" i="17"/>
  <c r="J90" i="17"/>
  <c r="K87" i="17"/>
  <c r="CC89" i="9"/>
  <c r="L84" i="17"/>
  <c r="J82" i="17"/>
  <c r="K79" i="17"/>
  <c r="CC81" i="9"/>
  <c r="CS81" i="9" s="1"/>
  <c r="L76" i="17"/>
  <c r="J74" i="17"/>
  <c r="K71" i="17"/>
  <c r="CC73" i="9"/>
  <c r="L68" i="17"/>
  <c r="J66" i="17"/>
  <c r="K63" i="17"/>
  <c r="CC65" i="9"/>
  <c r="CS65" i="9" s="1"/>
  <c r="L60" i="17"/>
  <c r="J58" i="17"/>
  <c r="K55" i="17"/>
  <c r="CC57" i="9"/>
  <c r="L52" i="17"/>
  <c r="J50" i="17"/>
  <c r="K47" i="17"/>
  <c r="CC49" i="9"/>
  <c r="CS49" i="9" s="1"/>
  <c r="L44" i="17"/>
  <c r="J42" i="17"/>
  <c r="K39" i="17"/>
  <c r="CC41" i="9"/>
  <c r="L36" i="17"/>
  <c r="J34" i="17"/>
  <c r="K31" i="17"/>
  <c r="CC33" i="9"/>
  <c r="CS33" i="9" s="1"/>
  <c r="L28" i="17"/>
  <c r="J26" i="17"/>
  <c r="K23" i="17"/>
  <c r="CC25" i="9"/>
  <c r="L20" i="17"/>
  <c r="J18" i="17"/>
  <c r="K15" i="17"/>
  <c r="CC17" i="9"/>
  <c r="CS17" i="9" s="1"/>
  <c r="L12" i="17"/>
  <c r="J10" i="17"/>
  <c r="K7" i="17"/>
  <c r="CC9" i="9"/>
  <c r="L4" i="17"/>
  <c r="J346" i="17"/>
  <c r="L340" i="17"/>
  <c r="L332" i="17"/>
  <c r="K327" i="17"/>
  <c r="CC329" i="9"/>
  <c r="K319" i="17"/>
  <c r="CC321" i="9"/>
  <c r="K311" i="17"/>
  <c r="CC313" i="9"/>
  <c r="L300" i="17"/>
  <c r="J351" i="17"/>
  <c r="K348" i="17"/>
  <c r="CC350" i="9"/>
  <c r="L345" i="17"/>
  <c r="J343" i="17"/>
  <c r="K340" i="17"/>
  <c r="CC342" i="9"/>
  <c r="L337" i="17"/>
  <c r="J335" i="17"/>
  <c r="K332" i="17"/>
  <c r="CC334" i="9"/>
  <c r="L329" i="17"/>
  <c r="J327" i="17"/>
  <c r="K324" i="17"/>
  <c r="CC326" i="9"/>
  <c r="L321" i="17"/>
  <c r="J319" i="17"/>
  <c r="K316" i="17"/>
  <c r="CC318" i="9"/>
  <c r="L313" i="17"/>
  <c r="J311" i="17"/>
  <c r="K308" i="17"/>
  <c r="CC310" i="9"/>
  <c r="L305" i="17"/>
  <c r="J303" i="17"/>
  <c r="K300" i="17"/>
  <c r="CC302" i="9"/>
  <c r="L297" i="17"/>
  <c r="J295" i="17"/>
  <c r="K292" i="17"/>
  <c r="CC294" i="9"/>
  <c r="L289" i="17"/>
  <c r="J287" i="17"/>
  <c r="K284" i="17"/>
  <c r="CC286" i="9"/>
  <c r="L281" i="17"/>
  <c r="J279" i="17"/>
  <c r="K276" i="17"/>
  <c r="CC278" i="9"/>
  <c r="CS278" i="9" s="1"/>
  <c r="L273" i="17"/>
  <c r="J271" i="17"/>
  <c r="K268" i="17"/>
  <c r="CC270" i="9"/>
  <c r="L265" i="17"/>
  <c r="J263" i="17"/>
  <c r="K260" i="17"/>
  <c r="CC262" i="9"/>
  <c r="L257" i="17"/>
  <c r="J255" i="17"/>
  <c r="K252" i="17"/>
  <c r="CC254" i="9"/>
  <c r="L249" i="17"/>
  <c r="J247" i="17"/>
  <c r="K244" i="17"/>
  <c r="CC246" i="9"/>
  <c r="L241" i="17"/>
  <c r="J239" i="17"/>
  <c r="K236" i="17"/>
  <c r="CC238" i="9"/>
  <c r="L233" i="17"/>
  <c r="J231" i="17"/>
  <c r="K228" i="17"/>
  <c r="CC230" i="9"/>
  <c r="L225" i="17"/>
  <c r="J223" i="17"/>
  <c r="K220" i="17"/>
  <c r="CC222" i="9"/>
  <c r="L217" i="17"/>
  <c r="J215" i="17"/>
  <c r="K212" i="17"/>
  <c r="CC214" i="9"/>
  <c r="CS214" i="9" s="1"/>
  <c r="L209" i="17"/>
  <c r="J207" i="17"/>
  <c r="K204" i="17"/>
  <c r="CC206" i="9"/>
  <c r="L201" i="17"/>
  <c r="J199" i="17"/>
  <c r="K196" i="17"/>
  <c r="CC198" i="9"/>
  <c r="CS198" i="9" s="1"/>
  <c r="L193" i="17"/>
  <c r="J191" i="17"/>
  <c r="K188" i="17"/>
  <c r="CC190" i="9"/>
  <c r="L185" i="17"/>
  <c r="J183" i="17"/>
  <c r="K180" i="17"/>
  <c r="CC182" i="9"/>
  <c r="L177" i="17"/>
  <c r="J175" i="17"/>
  <c r="K172" i="17"/>
  <c r="CC174" i="9"/>
  <c r="L169" i="17"/>
  <c r="J167" i="17"/>
  <c r="K164" i="17"/>
  <c r="CC166" i="9"/>
  <c r="L161" i="17"/>
  <c r="J159" i="17"/>
  <c r="K156" i="17"/>
  <c r="CC158" i="9"/>
  <c r="CS158" i="9" s="1"/>
  <c r="L153" i="17"/>
  <c r="J151" i="17"/>
  <c r="K148" i="17"/>
  <c r="CC150" i="9"/>
  <c r="L145" i="17"/>
  <c r="J143" i="17"/>
  <c r="K140" i="17"/>
  <c r="CC142" i="9"/>
  <c r="L137" i="17"/>
  <c r="J135" i="17"/>
  <c r="K132" i="17"/>
  <c r="CC134" i="9"/>
  <c r="L129" i="17"/>
  <c r="J127" i="17"/>
  <c r="K124" i="17"/>
  <c r="CC126" i="9"/>
  <c r="L121" i="17"/>
  <c r="J119" i="17"/>
  <c r="K116" i="17"/>
  <c r="CC118" i="9"/>
  <c r="CS118" i="9" s="1"/>
  <c r="L113" i="17"/>
  <c r="J111" i="17"/>
  <c r="K108" i="17"/>
  <c r="CC110" i="9"/>
  <c r="CS110" i="9" s="1"/>
  <c r="L105" i="17"/>
  <c r="J103" i="17"/>
  <c r="K100" i="17"/>
  <c r="CC102" i="9"/>
  <c r="L97" i="17"/>
  <c r="J95" i="17"/>
  <c r="K92" i="17"/>
  <c r="CC94" i="9"/>
  <c r="L89" i="17"/>
  <c r="J87" i="17"/>
  <c r="K84" i="17"/>
  <c r="CC86" i="9"/>
  <c r="L81" i="17"/>
  <c r="J79" i="17"/>
  <c r="K76" i="17"/>
  <c r="CC78" i="9"/>
  <c r="L73" i="17"/>
  <c r="J71" i="17"/>
  <c r="K68" i="17"/>
  <c r="CC70" i="9"/>
  <c r="L65" i="17"/>
  <c r="J63" i="17"/>
  <c r="K60" i="17"/>
  <c r="CC62" i="9"/>
  <c r="L57" i="17"/>
  <c r="J55" i="17"/>
  <c r="K52" i="17"/>
  <c r="CC54" i="9"/>
  <c r="L49" i="17"/>
  <c r="J47" i="17"/>
  <c r="K44" i="17"/>
  <c r="CC46" i="9"/>
  <c r="L41" i="17"/>
  <c r="J39" i="17"/>
  <c r="K36" i="17"/>
  <c r="CC38" i="9"/>
  <c r="L33" i="17"/>
  <c r="J31" i="17"/>
  <c r="K28" i="17"/>
  <c r="CC30" i="9"/>
  <c r="L25" i="17"/>
  <c r="J23" i="17"/>
  <c r="K20" i="17"/>
  <c r="CC22" i="9"/>
  <c r="L17" i="17"/>
  <c r="J15" i="17"/>
  <c r="K12" i="17"/>
  <c r="CC14" i="9"/>
  <c r="L9" i="17"/>
  <c r="J7" i="17"/>
  <c r="K4" i="17"/>
  <c r="CC6" i="9"/>
  <c r="L348" i="17"/>
  <c r="J338" i="17"/>
  <c r="J330" i="17"/>
  <c r="L324" i="17"/>
  <c r="L316" i="17"/>
  <c r="L308" i="17"/>
  <c r="J298" i="17"/>
  <c r="L350" i="17"/>
  <c r="J348" i="17"/>
  <c r="K345" i="17"/>
  <c r="CC347" i="9"/>
  <c r="L342" i="17"/>
  <c r="J340" i="17"/>
  <c r="K337" i="17"/>
  <c r="CC339" i="9"/>
  <c r="L334" i="17"/>
  <c r="J332" i="17"/>
  <c r="K329" i="17"/>
  <c r="CC331" i="9"/>
  <c r="L326" i="17"/>
  <c r="J324" i="17"/>
  <c r="K321" i="17"/>
  <c r="CC323" i="9"/>
  <c r="L318" i="17"/>
  <c r="J316" i="17"/>
  <c r="K313" i="17"/>
  <c r="CC315" i="9"/>
  <c r="L310" i="17"/>
  <c r="J308" i="17"/>
  <c r="K305" i="17"/>
  <c r="CC307" i="9"/>
  <c r="L302" i="17"/>
  <c r="J300" i="17"/>
  <c r="K297" i="17"/>
  <c r="CC299" i="9"/>
  <c r="L294" i="17"/>
  <c r="J292" i="17"/>
  <c r="K289" i="17"/>
  <c r="CC291" i="9"/>
  <c r="CS291" i="9" s="1"/>
  <c r="L286" i="17"/>
  <c r="J284" i="17"/>
  <c r="K281" i="17"/>
  <c r="CC283" i="9"/>
  <c r="L278" i="17"/>
  <c r="J276" i="17"/>
  <c r="K273" i="17"/>
  <c r="CC275" i="9"/>
  <c r="L270" i="17"/>
  <c r="J268" i="17"/>
  <c r="K265" i="17"/>
  <c r="CC267" i="9"/>
  <c r="L262" i="17"/>
  <c r="J260" i="17"/>
  <c r="K257" i="17"/>
  <c r="CC259" i="9"/>
  <c r="L254" i="17"/>
  <c r="J252" i="17"/>
  <c r="K249" i="17"/>
  <c r="CC251" i="9"/>
  <c r="L246" i="17"/>
  <c r="J244" i="17"/>
  <c r="K241" i="17"/>
  <c r="CC243" i="9"/>
  <c r="L238" i="17"/>
  <c r="J236" i="17"/>
  <c r="K233" i="17"/>
  <c r="CC235" i="9"/>
  <c r="L230" i="17"/>
  <c r="J228" i="17"/>
  <c r="K225" i="17"/>
  <c r="CC227" i="9"/>
  <c r="L222" i="17"/>
  <c r="J220" i="17"/>
  <c r="K217" i="17"/>
  <c r="CC219" i="9"/>
  <c r="L214" i="17"/>
  <c r="J212" i="17"/>
  <c r="K209" i="17"/>
  <c r="CC211" i="9"/>
  <c r="CS211" i="9" s="1"/>
  <c r="L206" i="17"/>
  <c r="J204" i="17"/>
  <c r="K201" i="17"/>
  <c r="CC203" i="9"/>
  <c r="L198" i="17"/>
  <c r="J196" i="17"/>
  <c r="K193" i="17"/>
  <c r="CC195" i="9"/>
  <c r="L190" i="17"/>
  <c r="J188" i="17"/>
  <c r="K185" i="17"/>
  <c r="CC187" i="9"/>
  <c r="L182" i="17"/>
  <c r="J180" i="17"/>
  <c r="K177" i="17"/>
  <c r="CC179" i="9"/>
  <c r="L174" i="17"/>
  <c r="J172" i="17"/>
  <c r="K169" i="17"/>
  <c r="CC171" i="9"/>
  <c r="L166" i="17"/>
  <c r="J164" i="17"/>
  <c r="K161" i="17"/>
  <c r="CC163" i="9"/>
  <c r="L158" i="17"/>
  <c r="J156" i="17"/>
  <c r="K153" i="17"/>
  <c r="CC155" i="9"/>
  <c r="L150" i="17"/>
  <c r="J148" i="17"/>
  <c r="K145" i="17"/>
  <c r="CC147" i="9"/>
  <c r="L142" i="17"/>
  <c r="J140" i="17"/>
  <c r="K137" i="17"/>
  <c r="CC139" i="9"/>
  <c r="L134" i="17"/>
  <c r="J132" i="17"/>
  <c r="K129" i="17"/>
  <c r="CC131" i="9"/>
  <c r="CS131" i="9" s="1"/>
  <c r="L126" i="17"/>
  <c r="J124" i="17"/>
  <c r="K121" i="17"/>
  <c r="CC123" i="9"/>
  <c r="L118" i="17"/>
  <c r="J116" i="17"/>
  <c r="K113" i="17"/>
  <c r="CC115" i="9"/>
  <c r="L110" i="17"/>
  <c r="J108" i="17"/>
  <c r="K105" i="17"/>
  <c r="CC107" i="9"/>
  <c r="L102" i="17"/>
  <c r="J100" i="17"/>
  <c r="K97" i="17"/>
  <c r="CC99" i="9"/>
  <c r="L94" i="17"/>
  <c r="J92" i="17"/>
  <c r="K89" i="17"/>
  <c r="CC91" i="9"/>
  <c r="L86" i="17"/>
  <c r="J84" i="17"/>
  <c r="K81" i="17"/>
  <c r="CC83" i="9"/>
  <c r="L78" i="17"/>
  <c r="J76" i="17"/>
  <c r="K73" i="17"/>
  <c r="CC75" i="9"/>
  <c r="L70" i="17"/>
  <c r="J68" i="17"/>
  <c r="K65" i="17"/>
  <c r="CC67" i="9"/>
  <c r="L62" i="17"/>
  <c r="J60" i="17"/>
  <c r="K57" i="17"/>
  <c r="CC59" i="9"/>
  <c r="L54" i="17"/>
  <c r="J52" i="17"/>
  <c r="K49" i="17"/>
  <c r="CC51" i="9"/>
  <c r="L46" i="17"/>
  <c r="J44" i="17"/>
  <c r="K41" i="17"/>
  <c r="CC43" i="9"/>
  <c r="L38" i="17"/>
  <c r="J36" i="17"/>
  <c r="K33" i="17"/>
  <c r="CC35" i="9"/>
  <c r="L30" i="17"/>
  <c r="J28" i="17"/>
  <c r="K25" i="17"/>
  <c r="CC27" i="9"/>
  <c r="L22" i="17"/>
  <c r="J20" i="17"/>
  <c r="K17" i="17"/>
  <c r="CC19" i="9"/>
  <c r="L14" i="17"/>
  <c r="J12" i="17"/>
  <c r="K9" i="17"/>
  <c r="CC11" i="9"/>
  <c r="L6" i="17"/>
  <c r="J4" i="17"/>
  <c r="J2" i="17"/>
  <c r="DI351" i="9"/>
  <c r="DI335" i="9"/>
  <c r="DI311" i="9"/>
  <c r="DI247" i="9"/>
  <c r="DI239" i="9"/>
  <c r="DI327" i="9"/>
  <c r="DI263" i="9"/>
  <c r="DI349" i="9"/>
  <c r="DI40" i="9"/>
  <c r="DI32" i="9"/>
  <c r="DI343" i="9"/>
  <c r="CC4" i="9"/>
  <c r="K349" i="17"/>
  <c r="K347" i="17"/>
  <c r="K341" i="17"/>
  <c r="K339" i="17"/>
  <c r="K333" i="17"/>
  <c r="K331" i="17"/>
  <c r="K325" i="17"/>
  <c r="K323" i="17"/>
  <c r="K317" i="17"/>
  <c r="K315" i="17"/>
  <c r="K309" i="17"/>
  <c r="K307" i="17"/>
  <c r="K301" i="17"/>
  <c r="K293" i="17"/>
  <c r="K285" i="17"/>
  <c r="K277" i="17"/>
  <c r="K269" i="17"/>
  <c r="K261" i="17"/>
  <c r="K253" i="17"/>
  <c r="K245" i="17"/>
  <c r="K237" i="17"/>
  <c r="K2" i="17"/>
  <c r="DI301" i="9"/>
  <c r="K38" i="17"/>
  <c r="K30" i="17"/>
  <c r="DI16" i="9"/>
  <c r="DI18" i="9"/>
  <c r="DI204" i="9"/>
  <c r="DI140" i="9"/>
  <c r="DI76" i="9"/>
  <c r="DI36" i="9"/>
  <c r="DI12" i="9"/>
  <c r="DI289" i="9"/>
  <c r="DI273" i="9"/>
  <c r="DI257" i="9"/>
  <c r="DI241" i="9"/>
  <c r="DI33" i="9"/>
  <c r="DI17" i="9"/>
  <c r="DI291" i="9"/>
  <c r="DI211" i="9"/>
  <c r="DI131" i="9"/>
  <c r="DI277" i="9"/>
  <c r="DI253" i="9"/>
  <c r="DI332" i="9"/>
  <c r="DI292" i="9"/>
  <c r="DI268" i="9"/>
  <c r="DI352" i="9"/>
  <c r="DI328" i="9"/>
  <c r="DI320" i="9"/>
  <c r="DI304" i="9"/>
  <c r="DI288" i="9"/>
  <c r="DI264" i="9"/>
  <c r="DI248" i="9"/>
  <c r="DI232" i="9"/>
  <c r="DI216" i="9"/>
  <c r="DI200" i="9"/>
  <c r="DI184" i="9"/>
  <c r="DI205" i="9"/>
  <c r="DI338" i="9"/>
  <c r="DI322" i="9"/>
  <c r="DI306" i="9"/>
  <c r="DI274" i="9"/>
  <c r="DI258" i="9"/>
  <c r="DI242" i="9"/>
  <c r="DI210" i="9"/>
  <c r="DI194" i="9"/>
  <c r="DI168" i="9"/>
  <c r="DI152" i="9"/>
  <c r="DI136" i="9"/>
  <c r="DI120" i="9"/>
  <c r="DI104" i="9"/>
  <c r="DI88" i="9"/>
  <c r="DI72" i="9"/>
  <c r="DI56" i="9"/>
  <c r="DI181" i="9"/>
  <c r="DI149" i="9"/>
  <c r="DI141" i="9"/>
  <c r="DI69" i="9"/>
  <c r="DI178" i="9"/>
  <c r="DI146" i="9"/>
  <c r="DI114" i="9"/>
  <c r="DI82" i="9"/>
  <c r="DI50" i="9"/>
  <c r="DI199" i="9"/>
  <c r="DI191" i="9"/>
  <c r="DI183" i="9"/>
  <c r="DI119" i="9"/>
  <c r="DI95" i="9"/>
  <c r="DI225" i="9"/>
  <c r="DI209" i="9"/>
  <c r="DI193" i="9"/>
  <c r="DI177" i="9"/>
  <c r="DI161" i="9"/>
  <c r="DI145" i="9"/>
  <c r="DI129" i="9"/>
  <c r="DI113" i="9"/>
  <c r="DI97" i="9"/>
  <c r="DI81" i="9"/>
  <c r="DI65" i="9"/>
  <c r="DI49" i="9"/>
  <c r="DI214" i="9"/>
  <c r="DI158" i="9"/>
  <c r="DI110" i="9"/>
  <c r="DI7" i="9"/>
  <c r="DI45" i="9"/>
  <c r="DI31" i="9" l="1"/>
  <c r="DI127" i="9"/>
  <c r="DI223" i="9"/>
  <c r="DI85" i="9"/>
  <c r="DI197" i="9"/>
  <c r="DI278" i="9"/>
  <c r="DI15" i="9"/>
  <c r="DI143" i="9"/>
  <c r="DI101" i="9"/>
  <c r="DI5" i="9"/>
  <c r="DI118" i="9"/>
  <c r="DI47" i="9"/>
  <c r="DI159" i="9"/>
  <c r="DI117" i="9"/>
  <c r="DI213" i="9"/>
  <c r="DI280" i="9"/>
  <c r="DI293" i="9"/>
  <c r="DI207" i="9"/>
  <c r="DI21" i="9"/>
  <c r="DI63" i="9"/>
  <c r="DI175" i="9"/>
  <c r="DI133" i="9"/>
  <c r="DI229" i="9"/>
  <c r="DI255" i="9"/>
  <c r="DI37" i="9"/>
  <c r="DI198" i="9"/>
  <c r="DI79" i="9"/>
  <c r="DI245" i="9"/>
  <c r="DI111" i="9"/>
  <c r="DI53" i="9"/>
  <c r="DI165" i="9"/>
  <c r="DI261" i="9"/>
  <c r="DI9" i="9"/>
  <c r="CS9" i="9"/>
  <c r="DI89" i="9"/>
  <c r="CS89" i="9"/>
  <c r="DI169" i="9"/>
  <c r="CS169" i="9"/>
  <c r="DI249" i="9"/>
  <c r="CS249" i="9"/>
  <c r="DI344" i="9"/>
  <c r="CS344" i="9"/>
  <c r="DI58" i="9"/>
  <c r="CS58" i="9"/>
  <c r="DI170" i="9"/>
  <c r="CS170" i="9"/>
  <c r="DI298" i="9"/>
  <c r="CS298" i="9"/>
  <c r="DI345" i="9"/>
  <c r="CS345" i="9"/>
  <c r="DI317" i="9"/>
  <c r="CS317" i="9"/>
  <c r="DI296" i="9"/>
  <c r="CS296" i="9"/>
  <c r="DI8" i="9"/>
  <c r="CS8" i="9"/>
  <c r="DI24" i="9"/>
  <c r="CS24" i="9"/>
  <c r="DI48" i="9"/>
  <c r="CS48" i="9"/>
  <c r="DI64" i="9"/>
  <c r="CS64" i="9"/>
  <c r="DI80" i="9"/>
  <c r="CS80" i="9"/>
  <c r="DI96" i="9"/>
  <c r="CS96" i="9"/>
  <c r="DI112" i="9"/>
  <c r="CS112" i="9"/>
  <c r="DI128" i="9"/>
  <c r="CS128" i="9"/>
  <c r="DI144" i="9"/>
  <c r="CS144" i="9"/>
  <c r="DI160" i="9"/>
  <c r="CS160" i="9"/>
  <c r="DI176" i="9"/>
  <c r="CS176" i="9"/>
  <c r="DI192" i="9"/>
  <c r="CS192" i="9"/>
  <c r="DI208" i="9"/>
  <c r="CS208" i="9"/>
  <c r="DI224" i="9"/>
  <c r="CS224" i="9"/>
  <c r="DI240" i="9"/>
  <c r="CS240" i="9"/>
  <c r="DI256" i="9"/>
  <c r="CS256" i="9"/>
  <c r="DI272" i="9"/>
  <c r="CS272" i="9"/>
  <c r="DI279" i="9"/>
  <c r="CS279" i="9"/>
  <c r="DI201" i="9"/>
  <c r="CS201" i="9"/>
  <c r="DI42" i="9"/>
  <c r="CS42" i="9"/>
  <c r="DI250" i="9"/>
  <c r="CS250" i="9"/>
  <c r="DI271" i="9"/>
  <c r="CS271" i="9"/>
  <c r="DI14" i="9"/>
  <c r="CS14" i="9"/>
  <c r="DI30" i="9"/>
  <c r="CS30" i="9"/>
  <c r="DI46" i="9"/>
  <c r="CS46" i="9"/>
  <c r="DI62" i="9"/>
  <c r="CS62" i="9"/>
  <c r="DI78" i="9"/>
  <c r="CS78" i="9"/>
  <c r="DI94" i="9"/>
  <c r="CS94" i="9"/>
  <c r="DI126" i="9"/>
  <c r="CS126" i="9"/>
  <c r="DI142" i="9"/>
  <c r="CS142" i="9"/>
  <c r="DI174" i="9"/>
  <c r="CS174" i="9"/>
  <c r="DI190" i="9"/>
  <c r="CS190" i="9"/>
  <c r="DI206" i="9"/>
  <c r="CS206" i="9"/>
  <c r="DI222" i="9"/>
  <c r="CS222" i="9"/>
  <c r="DI238" i="9"/>
  <c r="CS238" i="9"/>
  <c r="DI254" i="9"/>
  <c r="CS254" i="9"/>
  <c r="DI270" i="9"/>
  <c r="CS270" i="9"/>
  <c r="DI286" i="9"/>
  <c r="CS286" i="9"/>
  <c r="DI302" i="9"/>
  <c r="CS302" i="9"/>
  <c r="DI318" i="9"/>
  <c r="CS318" i="9"/>
  <c r="DI334" i="9"/>
  <c r="CS334" i="9"/>
  <c r="DI350" i="9"/>
  <c r="CS350" i="9"/>
  <c r="DI329" i="9"/>
  <c r="CS329" i="9"/>
  <c r="DI305" i="9"/>
  <c r="CS305" i="9"/>
  <c r="DI23" i="9"/>
  <c r="CS23" i="9"/>
  <c r="DI39" i="9"/>
  <c r="CS39" i="9"/>
  <c r="DI55" i="9"/>
  <c r="CS55" i="9"/>
  <c r="DI71" i="9"/>
  <c r="CS71" i="9"/>
  <c r="DI87" i="9"/>
  <c r="CS87" i="9"/>
  <c r="DI103" i="9"/>
  <c r="CS103" i="9"/>
  <c r="DI135" i="9"/>
  <c r="CS135" i="9"/>
  <c r="DI151" i="9"/>
  <c r="CS151" i="9"/>
  <c r="DI167" i="9"/>
  <c r="CS167" i="9"/>
  <c r="DI215" i="9"/>
  <c r="CS215" i="9"/>
  <c r="DI231" i="9"/>
  <c r="CS231" i="9"/>
  <c r="DI287" i="9"/>
  <c r="CS287" i="9"/>
  <c r="DI13" i="9"/>
  <c r="CS13" i="9"/>
  <c r="DI29" i="9"/>
  <c r="CS29" i="9"/>
  <c r="DI61" i="9"/>
  <c r="CS61" i="9"/>
  <c r="DI77" i="9"/>
  <c r="CS77" i="9"/>
  <c r="DI93" i="9"/>
  <c r="CS93" i="9"/>
  <c r="DI109" i="9"/>
  <c r="CS109" i="9"/>
  <c r="DI125" i="9"/>
  <c r="CS125" i="9"/>
  <c r="DI157" i="9"/>
  <c r="CS157" i="9"/>
  <c r="DI173" i="9"/>
  <c r="CS173" i="9"/>
  <c r="DI189" i="9"/>
  <c r="CS189" i="9"/>
  <c r="DI221" i="9"/>
  <c r="CS221" i="9"/>
  <c r="DI237" i="9"/>
  <c r="CS237" i="9"/>
  <c r="DI269" i="9"/>
  <c r="CS269" i="9"/>
  <c r="DI285" i="9"/>
  <c r="CS285" i="9"/>
  <c r="DI341" i="9"/>
  <c r="CS341" i="9"/>
  <c r="DI295" i="9"/>
  <c r="CS295" i="9"/>
  <c r="DI321" i="9"/>
  <c r="CS321" i="9"/>
  <c r="DI137" i="9"/>
  <c r="CS137" i="9"/>
  <c r="DI281" i="9"/>
  <c r="CS281" i="9"/>
  <c r="DI106" i="9"/>
  <c r="CS106" i="9"/>
  <c r="DI202" i="9"/>
  <c r="CS202" i="9"/>
  <c r="DI314" i="9"/>
  <c r="CS314" i="9"/>
  <c r="DI4" i="9"/>
  <c r="CS4" i="9"/>
  <c r="DI11" i="9"/>
  <c r="CS11" i="9"/>
  <c r="DI27" i="9"/>
  <c r="CS27" i="9"/>
  <c r="DI43" i="9"/>
  <c r="CS43" i="9"/>
  <c r="DI59" i="9"/>
  <c r="CS59" i="9"/>
  <c r="DI75" i="9"/>
  <c r="CS75" i="9"/>
  <c r="DI91" i="9"/>
  <c r="CS91" i="9"/>
  <c r="DI107" i="9"/>
  <c r="CS107" i="9"/>
  <c r="DI123" i="9"/>
  <c r="CS123" i="9"/>
  <c r="DI139" i="9"/>
  <c r="CS139" i="9"/>
  <c r="DI155" i="9"/>
  <c r="CS155" i="9"/>
  <c r="DI171" i="9"/>
  <c r="CS171" i="9"/>
  <c r="DI187" i="9"/>
  <c r="CS187" i="9"/>
  <c r="DI203" i="9"/>
  <c r="CS203" i="9"/>
  <c r="DI219" i="9"/>
  <c r="CS219" i="9"/>
  <c r="DI235" i="9"/>
  <c r="CS235" i="9"/>
  <c r="DI251" i="9"/>
  <c r="CS251" i="9"/>
  <c r="DI267" i="9"/>
  <c r="CS267" i="9"/>
  <c r="DI283" i="9"/>
  <c r="CS283" i="9"/>
  <c r="DI299" i="9"/>
  <c r="CS299" i="9"/>
  <c r="DI315" i="9"/>
  <c r="CS315" i="9"/>
  <c r="DI331" i="9"/>
  <c r="CS331" i="9"/>
  <c r="DI347" i="9"/>
  <c r="CS347" i="9"/>
  <c r="DI353" i="9"/>
  <c r="CS353" i="9"/>
  <c r="DI20" i="9"/>
  <c r="CS20" i="9"/>
  <c r="DI52" i="9"/>
  <c r="CS52" i="9"/>
  <c r="DI68" i="9"/>
  <c r="CS68" i="9"/>
  <c r="DI84" i="9"/>
  <c r="CS84" i="9"/>
  <c r="DI100" i="9"/>
  <c r="CS100" i="9"/>
  <c r="DI116" i="9"/>
  <c r="CS116" i="9"/>
  <c r="DI132" i="9"/>
  <c r="CS132" i="9"/>
  <c r="DI148" i="9"/>
  <c r="CS148" i="9"/>
  <c r="DI164" i="9"/>
  <c r="CS164" i="9"/>
  <c r="DI180" i="9"/>
  <c r="CS180" i="9"/>
  <c r="DI196" i="9"/>
  <c r="CS196" i="9"/>
  <c r="DI212" i="9"/>
  <c r="CS212" i="9"/>
  <c r="DI228" i="9"/>
  <c r="CS228" i="9"/>
  <c r="DI244" i="9"/>
  <c r="CS244" i="9"/>
  <c r="DI260" i="9"/>
  <c r="CS260" i="9"/>
  <c r="DI276" i="9"/>
  <c r="CS276" i="9"/>
  <c r="DI308" i="9"/>
  <c r="CS308" i="9"/>
  <c r="DI324" i="9"/>
  <c r="CS324" i="9"/>
  <c r="DI340" i="9"/>
  <c r="CS340" i="9"/>
  <c r="DI319" i="9"/>
  <c r="CS319" i="9"/>
  <c r="DI336" i="9"/>
  <c r="CS336" i="9"/>
  <c r="DI303" i="9"/>
  <c r="CS303" i="9"/>
  <c r="DI25" i="9"/>
  <c r="CS25" i="9"/>
  <c r="DI121" i="9"/>
  <c r="CS121" i="9"/>
  <c r="DI233" i="9"/>
  <c r="CS233" i="9"/>
  <c r="DI10" i="9"/>
  <c r="CS10" i="9"/>
  <c r="DI122" i="9"/>
  <c r="CS122" i="9"/>
  <c r="DI186" i="9"/>
  <c r="CS186" i="9"/>
  <c r="DI282" i="9"/>
  <c r="CS282" i="9"/>
  <c r="DI34" i="9"/>
  <c r="CS34" i="9"/>
  <c r="DI66" i="9"/>
  <c r="CS66" i="9"/>
  <c r="DI98" i="9"/>
  <c r="CS98" i="9"/>
  <c r="DI130" i="9"/>
  <c r="CS130" i="9"/>
  <c r="DI162" i="9"/>
  <c r="CS162" i="9"/>
  <c r="DI226" i="9"/>
  <c r="CS226" i="9"/>
  <c r="DI290" i="9"/>
  <c r="CS290" i="9"/>
  <c r="DI354" i="9"/>
  <c r="CS354" i="9"/>
  <c r="DI41" i="9"/>
  <c r="CS41" i="9"/>
  <c r="DI105" i="9"/>
  <c r="CS105" i="9"/>
  <c r="DI185" i="9"/>
  <c r="CS185" i="9"/>
  <c r="DI297" i="9"/>
  <c r="CS297" i="9"/>
  <c r="DI312" i="9"/>
  <c r="CS312" i="9"/>
  <c r="DI74" i="9"/>
  <c r="CS74" i="9"/>
  <c r="DI154" i="9"/>
  <c r="CS154" i="9"/>
  <c r="DI266" i="9"/>
  <c r="CS266" i="9"/>
  <c r="DI57" i="9"/>
  <c r="CS57" i="9"/>
  <c r="DI153" i="9"/>
  <c r="CS153" i="9"/>
  <c r="DI265" i="9"/>
  <c r="CS265" i="9"/>
  <c r="DI26" i="9"/>
  <c r="CS26" i="9"/>
  <c r="DI138" i="9"/>
  <c r="CS138" i="9"/>
  <c r="DI234" i="9"/>
  <c r="CS234" i="9"/>
  <c r="DI346" i="9"/>
  <c r="CS346" i="9"/>
  <c r="DI6" i="9"/>
  <c r="CS6" i="9"/>
  <c r="DI22" i="9"/>
  <c r="CS22" i="9"/>
  <c r="DI38" i="9"/>
  <c r="CS38" i="9"/>
  <c r="DI54" i="9"/>
  <c r="CS54" i="9"/>
  <c r="DI70" i="9"/>
  <c r="CS70" i="9"/>
  <c r="DI86" i="9"/>
  <c r="CS86" i="9"/>
  <c r="DI102" i="9"/>
  <c r="CS102" i="9"/>
  <c r="DI134" i="9"/>
  <c r="CS134" i="9"/>
  <c r="DI150" i="9"/>
  <c r="CS150" i="9"/>
  <c r="DI166" i="9"/>
  <c r="CS166" i="9"/>
  <c r="DI182" i="9"/>
  <c r="CS182" i="9"/>
  <c r="DI230" i="9"/>
  <c r="CS230" i="9"/>
  <c r="DI246" i="9"/>
  <c r="CS246" i="9"/>
  <c r="DI262" i="9"/>
  <c r="CS262" i="9"/>
  <c r="DI294" i="9"/>
  <c r="CS294" i="9"/>
  <c r="DI310" i="9"/>
  <c r="CS310" i="9"/>
  <c r="DI326" i="9"/>
  <c r="CS326" i="9"/>
  <c r="DI342" i="9"/>
  <c r="CS342" i="9"/>
  <c r="DI313" i="9"/>
  <c r="CS313" i="9"/>
  <c r="DI73" i="9"/>
  <c r="CS73" i="9"/>
  <c r="DI217" i="9"/>
  <c r="CS217" i="9"/>
  <c r="DI90" i="9"/>
  <c r="CS90" i="9"/>
  <c r="DI218" i="9"/>
  <c r="CS218" i="9"/>
  <c r="DI330" i="9"/>
  <c r="CS330" i="9"/>
  <c r="DI19" i="9"/>
  <c r="CS19" i="9"/>
  <c r="DI35" i="9"/>
  <c r="CS35" i="9"/>
  <c r="DI51" i="9"/>
  <c r="CS51" i="9"/>
  <c r="DI67" i="9"/>
  <c r="CS67" i="9"/>
  <c r="DI83" i="9"/>
  <c r="CS83" i="9"/>
  <c r="DI99" i="9"/>
  <c r="CS99" i="9"/>
  <c r="DI115" i="9"/>
  <c r="CS115" i="9"/>
  <c r="DI147" i="9"/>
  <c r="CS147" i="9"/>
  <c r="DI163" i="9"/>
  <c r="CS163" i="9"/>
  <c r="DI179" i="9"/>
  <c r="CS179" i="9"/>
  <c r="DI195" i="9"/>
  <c r="CS195" i="9"/>
  <c r="DI227" i="9"/>
  <c r="CS227" i="9"/>
  <c r="DI243" i="9"/>
  <c r="CS243" i="9"/>
  <c r="DI259" i="9"/>
  <c r="CS259" i="9"/>
  <c r="DI275" i="9"/>
  <c r="CS275" i="9"/>
  <c r="DI307" i="9"/>
  <c r="CS307" i="9"/>
  <c r="DI323" i="9"/>
  <c r="CS323" i="9"/>
  <c r="DI339" i="9"/>
  <c r="CS339" i="9"/>
  <c r="DI337" i="9"/>
  <c r="CS337" i="9"/>
  <c r="DI28" i="9"/>
  <c r="CS28" i="9"/>
  <c r="DI44" i="9"/>
  <c r="CS44" i="9"/>
  <c r="DI60" i="9"/>
  <c r="CS60" i="9"/>
  <c r="DI92" i="9"/>
  <c r="CS92" i="9"/>
  <c r="DI108" i="9"/>
  <c r="CS108" i="9"/>
  <c r="DI124" i="9"/>
  <c r="CS124" i="9"/>
  <c r="DI156" i="9"/>
  <c r="CS156" i="9"/>
  <c r="DI172" i="9"/>
  <c r="CS172" i="9"/>
  <c r="DI188" i="9"/>
  <c r="CS188" i="9"/>
  <c r="DI220" i="9"/>
  <c r="CS220" i="9"/>
  <c r="DI236" i="9"/>
  <c r="CS236" i="9"/>
  <c r="DI252" i="9"/>
  <c r="CS252" i="9"/>
  <c r="DI284" i="9"/>
  <c r="CS284" i="9"/>
  <c r="DI300" i="9"/>
  <c r="CS300" i="9"/>
  <c r="DI316" i="9"/>
  <c r="CS316" i="9"/>
  <c r="DI348" i="9"/>
  <c r="CS348" i="9"/>
  <c r="O315" i="20"/>
  <c r="O323" i="20"/>
  <c r="DI325" i="9"/>
  <c r="O331" i="20"/>
  <c r="DI333" i="9"/>
  <c r="O307" i="20"/>
  <c r="DI309" i="9"/>
  <c r="O84" i="20"/>
  <c r="O61" i="20"/>
  <c r="O64" i="20"/>
  <c r="O46" i="20"/>
  <c r="O248" i="20"/>
  <c r="O206" i="20"/>
  <c r="O334" i="20"/>
  <c r="O290" i="20"/>
  <c r="O121" i="20"/>
  <c r="O185" i="20"/>
  <c r="O249" i="20"/>
  <c r="O313" i="20"/>
  <c r="O39" i="20"/>
  <c r="O255" i="20"/>
  <c r="O319" i="20"/>
  <c r="O34" i="20"/>
  <c r="O98" i="20"/>
  <c r="O162" i="20"/>
  <c r="O226" i="20"/>
  <c r="O14" i="20"/>
  <c r="O71" i="20"/>
  <c r="O339" i="20"/>
  <c r="O253" i="20"/>
  <c r="O43" i="20"/>
  <c r="O21" i="20"/>
  <c r="O92" i="20"/>
  <c r="O156" i="20"/>
  <c r="O228" i="20"/>
  <c r="O111" i="20"/>
  <c r="O191" i="20"/>
  <c r="O69" i="20"/>
  <c r="O133" i="20"/>
  <c r="O197" i="20"/>
  <c r="O72" i="20"/>
  <c r="O136" i="20"/>
  <c r="O67" i="20"/>
  <c r="O131" i="20"/>
  <c r="O54" i="20"/>
  <c r="O118" i="20"/>
  <c r="O192" i="20"/>
  <c r="O256" i="20"/>
  <c r="O320" i="20"/>
  <c r="O211" i="20"/>
  <c r="O214" i="20"/>
  <c r="O278" i="20"/>
  <c r="O342" i="20"/>
  <c r="O292" i="20"/>
  <c r="O234" i="20"/>
  <c r="O298" i="20"/>
  <c r="O251" i="20"/>
  <c r="O65" i="20"/>
  <c r="O129" i="20"/>
  <c r="O193" i="20"/>
  <c r="O257" i="20"/>
  <c r="O321" i="20"/>
  <c r="O103" i="20"/>
  <c r="O263" i="20"/>
  <c r="O327" i="20"/>
  <c r="O42" i="20"/>
  <c r="O106" i="20"/>
  <c r="O170" i="20"/>
  <c r="O8" i="20"/>
  <c r="O22" i="20"/>
  <c r="O347" i="20"/>
  <c r="O277" i="20"/>
  <c r="O13" i="20"/>
  <c r="O125" i="20"/>
  <c r="O110" i="20"/>
  <c r="O284" i="20"/>
  <c r="O236" i="20"/>
  <c r="O205" i="20"/>
  <c r="O126" i="20"/>
  <c r="O286" i="20"/>
  <c r="O73" i="20"/>
  <c r="O50" i="20"/>
  <c r="O44" i="20"/>
  <c r="O108" i="20"/>
  <c r="O172" i="20"/>
  <c r="O47" i="20"/>
  <c r="O127" i="20"/>
  <c r="O215" i="20"/>
  <c r="O85" i="20"/>
  <c r="O149" i="20"/>
  <c r="O213" i="20"/>
  <c r="O88" i="20"/>
  <c r="O152" i="20"/>
  <c r="O83" i="20"/>
  <c r="O147" i="20"/>
  <c r="O70" i="20"/>
  <c r="O134" i="20"/>
  <c r="O208" i="20"/>
  <c r="O272" i="20"/>
  <c r="O336" i="20"/>
  <c r="O227" i="20"/>
  <c r="O230" i="20"/>
  <c r="O294" i="20"/>
  <c r="O244" i="20"/>
  <c r="O308" i="20"/>
  <c r="O250" i="20"/>
  <c r="O314" i="20"/>
  <c r="O267" i="20"/>
  <c r="O81" i="20"/>
  <c r="O145" i="20"/>
  <c r="O209" i="20"/>
  <c r="O273" i="20"/>
  <c r="O337" i="20"/>
  <c r="O167" i="20"/>
  <c r="O279" i="20"/>
  <c r="O343" i="20"/>
  <c r="O58" i="20"/>
  <c r="O122" i="20"/>
  <c r="O186" i="20"/>
  <c r="O24" i="20"/>
  <c r="O12" i="20"/>
  <c r="O291" i="20"/>
  <c r="O2" i="20"/>
  <c r="O269" i="20"/>
  <c r="O293" i="20"/>
  <c r="O35" i="20"/>
  <c r="O183" i="20"/>
  <c r="O123" i="20"/>
  <c r="O203" i="20"/>
  <c r="O243" i="20"/>
  <c r="O29" i="20"/>
  <c r="O164" i="20"/>
  <c r="O77" i="20"/>
  <c r="O80" i="20"/>
  <c r="O62" i="20"/>
  <c r="O264" i="20"/>
  <c r="O219" i="20"/>
  <c r="O300" i="20"/>
  <c r="O259" i="20"/>
  <c r="O201" i="20"/>
  <c r="O135" i="20"/>
  <c r="O335" i="20"/>
  <c r="O178" i="20"/>
  <c r="O16" i="20"/>
  <c r="O52" i="20"/>
  <c r="O55" i="20"/>
  <c r="O93" i="20"/>
  <c r="O221" i="20"/>
  <c r="O160" i="20"/>
  <c r="O155" i="20"/>
  <c r="O78" i="20"/>
  <c r="O142" i="20"/>
  <c r="O216" i="20"/>
  <c r="O280" i="20"/>
  <c r="O235" i="20"/>
  <c r="O238" i="20"/>
  <c r="O302" i="20"/>
  <c r="O252" i="20"/>
  <c r="O316" i="20"/>
  <c r="O258" i="20"/>
  <c r="O322" i="20"/>
  <c r="O275" i="20"/>
  <c r="O89" i="20"/>
  <c r="O153" i="20"/>
  <c r="O217" i="20"/>
  <c r="O281" i="20"/>
  <c r="O345" i="20"/>
  <c r="O199" i="20"/>
  <c r="O287" i="20"/>
  <c r="O351" i="20"/>
  <c r="O66" i="20"/>
  <c r="O130" i="20"/>
  <c r="O194" i="20"/>
  <c r="O32" i="20"/>
  <c r="O20" i="20"/>
  <c r="O299" i="20"/>
  <c r="O341" i="20"/>
  <c r="O317" i="20"/>
  <c r="O301" i="20"/>
  <c r="O212" i="20"/>
  <c r="O59" i="20"/>
  <c r="O270" i="20"/>
  <c r="O9" i="20"/>
  <c r="O144" i="20"/>
  <c r="O306" i="20"/>
  <c r="O285" i="20"/>
  <c r="O3" i="20"/>
  <c r="O25" i="20"/>
  <c r="O116" i="20"/>
  <c r="O180" i="20"/>
  <c r="O143" i="20"/>
  <c r="O223" i="20"/>
  <c r="O157" i="20"/>
  <c r="O96" i="20"/>
  <c r="O91" i="20"/>
  <c r="O344" i="20"/>
  <c r="O11" i="20"/>
  <c r="O33" i="20"/>
  <c r="O60" i="20"/>
  <c r="O124" i="20"/>
  <c r="O188" i="20"/>
  <c r="O63" i="20"/>
  <c r="O151" i="20"/>
  <c r="O37" i="20"/>
  <c r="O101" i="20"/>
  <c r="O165" i="20"/>
  <c r="O229" i="20"/>
  <c r="O104" i="20"/>
  <c r="O168" i="20"/>
  <c r="O99" i="20"/>
  <c r="O163" i="20"/>
  <c r="O86" i="20"/>
  <c r="O150" i="20"/>
  <c r="O224" i="20"/>
  <c r="O288" i="20"/>
  <c r="O352" i="20"/>
  <c r="O182" i="20"/>
  <c r="O246" i="20"/>
  <c r="O310" i="20"/>
  <c r="O260" i="20"/>
  <c r="O324" i="20"/>
  <c r="O266" i="20"/>
  <c r="O330" i="20"/>
  <c r="O283" i="20"/>
  <c r="O97" i="20"/>
  <c r="O161" i="20"/>
  <c r="O225" i="20"/>
  <c r="O289" i="20"/>
  <c r="O15" i="20"/>
  <c r="O231" i="20"/>
  <c r="O295" i="20"/>
  <c r="O10" i="20"/>
  <c r="O74" i="20"/>
  <c r="O138" i="20"/>
  <c r="O202" i="20"/>
  <c r="O40" i="20"/>
  <c r="O28" i="20"/>
  <c r="O30" i="20"/>
  <c r="O325" i="20"/>
  <c r="O309" i="20"/>
  <c r="O95" i="20"/>
  <c r="O128" i="20"/>
  <c r="O312" i="20"/>
  <c r="O57" i="20"/>
  <c r="O100" i="20"/>
  <c r="O207" i="20"/>
  <c r="O141" i="20"/>
  <c r="O139" i="20"/>
  <c r="O200" i="20"/>
  <c r="O328" i="20"/>
  <c r="O350" i="20"/>
  <c r="O242" i="20"/>
  <c r="O137" i="20"/>
  <c r="O329" i="20"/>
  <c r="O271" i="20"/>
  <c r="O114" i="20"/>
  <c r="O4" i="20"/>
  <c r="O19" i="20"/>
  <c r="O68" i="20"/>
  <c r="O196" i="20"/>
  <c r="O159" i="20"/>
  <c r="O45" i="20"/>
  <c r="O109" i="20"/>
  <c r="O173" i="20"/>
  <c r="O112" i="20"/>
  <c r="O176" i="20"/>
  <c r="O107" i="20"/>
  <c r="O171" i="20"/>
  <c r="O94" i="20"/>
  <c r="O158" i="20"/>
  <c r="O232" i="20"/>
  <c r="O296" i="20"/>
  <c r="O187" i="20"/>
  <c r="O190" i="20"/>
  <c r="O254" i="20"/>
  <c r="O318" i="20"/>
  <c r="O268" i="20"/>
  <c r="O332" i="20"/>
  <c r="O274" i="20"/>
  <c r="O338" i="20"/>
  <c r="O41" i="20"/>
  <c r="O105" i="20"/>
  <c r="O169" i="20"/>
  <c r="O233" i="20"/>
  <c r="O297" i="20"/>
  <c r="O23" i="20"/>
  <c r="O239" i="20"/>
  <c r="O303" i="20"/>
  <c r="O18" i="20"/>
  <c r="O82" i="20"/>
  <c r="O146" i="20"/>
  <c r="O210" i="20"/>
  <c r="O184" i="20"/>
  <c r="O36" i="20"/>
  <c r="O38" i="20"/>
  <c r="O237" i="20"/>
  <c r="O333" i="20"/>
  <c r="O148" i="20"/>
  <c r="O189" i="20"/>
  <c r="O174" i="20"/>
  <c r="O348" i="20"/>
  <c r="O119" i="20"/>
  <c r="O75" i="20"/>
  <c r="O222" i="20"/>
  <c r="O265" i="20"/>
  <c r="O261" i="20"/>
  <c r="O7" i="20"/>
  <c r="O132" i="20"/>
  <c r="O79" i="20"/>
  <c r="O48" i="20"/>
  <c r="O27" i="20"/>
  <c r="O5" i="20"/>
  <c r="O76" i="20"/>
  <c r="O140" i="20"/>
  <c r="O204" i="20"/>
  <c r="O87" i="20"/>
  <c r="O175" i="20"/>
  <c r="O53" i="20"/>
  <c r="O117" i="20"/>
  <c r="O181" i="20"/>
  <c r="O56" i="20"/>
  <c r="O120" i="20"/>
  <c r="O51" i="20"/>
  <c r="O115" i="20"/>
  <c r="O179" i="20"/>
  <c r="O102" i="20"/>
  <c r="O166" i="20"/>
  <c r="O240" i="20"/>
  <c r="O304" i="20"/>
  <c r="O195" i="20"/>
  <c r="O198" i="20"/>
  <c r="O262" i="20"/>
  <c r="O326" i="20"/>
  <c r="O276" i="20"/>
  <c r="O340" i="20"/>
  <c r="O282" i="20"/>
  <c r="O346" i="20"/>
  <c r="O49" i="20"/>
  <c r="O113" i="20"/>
  <c r="O177" i="20"/>
  <c r="O241" i="20"/>
  <c r="O305" i="20"/>
  <c r="O31" i="20"/>
  <c r="O247" i="20"/>
  <c r="O311" i="20"/>
  <c r="O26" i="20"/>
  <c r="O90" i="20"/>
  <c r="O154" i="20"/>
  <c r="O218" i="20"/>
  <c r="O6" i="20"/>
  <c r="O220" i="20"/>
  <c r="O245" i="20"/>
  <c r="O349" i="20"/>
  <c r="O17" i="20"/>
  <c r="C1" i="16" l="1"/>
  <c r="A1" i="16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K1" i="18"/>
  <c r="C1" i="18"/>
  <c r="D1" i="18"/>
  <c r="E1" i="18"/>
  <c r="F1" i="18"/>
  <c r="G1" i="18"/>
  <c r="H1" i="18"/>
  <c r="I1" i="18"/>
  <c r="J1" i="18"/>
  <c r="B1" i="18"/>
  <c r="A1" i="18"/>
  <c r="Q1" i="15"/>
  <c r="P1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Q311" i="15"/>
  <c r="Q312" i="15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Q2" i="15"/>
  <c r="D1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2" i="15"/>
  <c r="A2" i="17" l="1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A343" i="17"/>
  <c r="A344" i="17"/>
  <c r="A345" i="17"/>
  <c r="A346" i="17"/>
  <c r="A347" i="17"/>
  <c r="A348" i="17"/>
  <c r="A349" i="17"/>
  <c r="A350" i="17"/>
  <c r="A351" i="17"/>
  <c r="A352" i="17"/>
  <c r="B1" i="17"/>
  <c r="C1" i="17"/>
  <c r="D1" i="17"/>
  <c r="E1" i="17"/>
  <c r="F1" i="17"/>
  <c r="G1" i="17"/>
  <c r="H1" i="17"/>
  <c r="I1" i="17"/>
  <c r="A1" i="17"/>
  <c r="P3" i="15" l="1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2" i="15"/>
  <c r="D1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2" i="16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Q1" i="16"/>
  <c r="R1" i="16"/>
  <c r="P1" i="16"/>
  <c r="E1" i="16"/>
  <c r="F1" i="16"/>
  <c r="G1" i="16"/>
  <c r="H1" i="16"/>
  <c r="I1" i="16"/>
  <c r="J1" i="16"/>
  <c r="K1" i="16"/>
  <c r="L1" i="16"/>
  <c r="M1" i="16"/>
  <c r="N1" i="16"/>
  <c r="O1" i="16"/>
  <c r="B1" i="16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O1" i="15"/>
  <c r="C1" i="15"/>
  <c r="E1" i="15"/>
  <c r="F1" i="15"/>
  <c r="G1" i="15"/>
  <c r="H1" i="15"/>
  <c r="I1" i="15"/>
  <c r="J1" i="15"/>
  <c r="K1" i="15"/>
  <c r="L1" i="15"/>
  <c r="M1" i="15"/>
  <c r="N1" i="15"/>
  <c r="A1" i="15"/>
  <c r="B1" i="15"/>
  <c r="B4" i="9"/>
  <c r="C4" i="9" s="1"/>
  <c r="Q4" i="9"/>
  <c r="B5" i="9"/>
  <c r="C5" i="9" s="1"/>
  <c r="Q5" i="9"/>
  <c r="Q21" i="9" l="1"/>
  <c r="Q22" i="9"/>
  <c r="Q23" i="9"/>
  <c r="Q24" i="9"/>
  <c r="Q25" i="9"/>
  <c r="Q26" i="9"/>
  <c r="Q27" i="9"/>
  <c r="Q28" i="9"/>
  <c r="Q29" i="9"/>
  <c r="Q30" i="9"/>
  <c r="Q20" i="9"/>
  <c r="B3" i="15"/>
  <c r="E3" i="15"/>
  <c r="F3" i="15"/>
  <c r="G3" i="15"/>
  <c r="H3" i="15"/>
  <c r="I3" i="15"/>
  <c r="J3" i="15"/>
  <c r="K3" i="15"/>
  <c r="M3" i="15"/>
  <c r="N3" i="15"/>
  <c r="B4" i="15"/>
  <c r="E4" i="15"/>
  <c r="F4" i="15"/>
  <c r="G4" i="15"/>
  <c r="H4" i="15"/>
  <c r="I4" i="15"/>
  <c r="J4" i="15"/>
  <c r="K4" i="15"/>
  <c r="M4" i="15"/>
  <c r="N4" i="15"/>
  <c r="B5" i="15"/>
  <c r="E5" i="15"/>
  <c r="F5" i="15"/>
  <c r="G5" i="15"/>
  <c r="H5" i="15"/>
  <c r="I5" i="15"/>
  <c r="J5" i="15"/>
  <c r="K5" i="15"/>
  <c r="M5" i="15"/>
  <c r="N5" i="15"/>
  <c r="B6" i="15"/>
  <c r="E6" i="15"/>
  <c r="F6" i="15"/>
  <c r="G6" i="15"/>
  <c r="H6" i="15"/>
  <c r="I6" i="15"/>
  <c r="J6" i="15"/>
  <c r="K6" i="15"/>
  <c r="M6" i="15"/>
  <c r="N6" i="15"/>
  <c r="B7" i="15"/>
  <c r="E7" i="15"/>
  <c r="F7" i="15"/>
  <c r="G7" i="15"/>
  <c r="H7" i="15"/>
  <c r="I7" i="15"/>
  <c r="J7" i="15"/>
  <c r="K7" i="15"/>
  <c r="M7" i="15"/>
  <c r="N7" i="15"/>
  <c r="B8" i="15"/>
  <c r="E8" i="15"/>
  <c r="F8" i="15"/>
  <c r="G8" i="15"/>
  <c r="H8" i="15"/>
  <c r="I8" i="15"/>
  <c r="J8" i="15"/>
  <c r="K8" i="15"/>
  <c r="M8" i="15"/>
  <c r="N8" i="15"/>
  <c r="B9" i="15"/>
  <c r="E9" i="15"/>
  <c r="F9" i="15"/>
  <c r="G9" i="15"/>
  <c r="H9" i="15"/>
  <c r="I9" i="15"/>
  <c r="J9" i="15"/>
  <c r="K9" i="15"/>
  <c r="M9" i="15"/>
  <c r="N9" i="15"/>
  <c r="B10" i="15"/>
  <c r="E10" i="15"/>
  <c r="F10" i="15"/>
  <c r="G10" i="15"/>
  <c r="H10" i="15"/>
  <c r="I10" i="15"/>
  <c r="J10" i="15"/>
  <c r="K10" i="15"/>
  <c r="M10" i="15"/>
  <c r="N10" i="15"/>
  <c r="B11" i="15"/>
  <c r="E11" i="15"/>
  <c r="F11" i="15"/>
  <c r="G11" i="15"/>
  <c r="H11" i="15"/>
  <c r="I11" i="15"/>
  <c r="J11" i="15"/>
  <c r="K11" i="15"/>
  <c r="M11" i="15"/>
  <c r="N11" i="15"/>
  <c r="B12" i="15"/>
  <c r="E12" i="15"/>
  <c r="F12" i="15"/>
  <c r="G12" i="15"/>
  <c r="H12" i="15"/>
  <c r="I12" i="15"/>
  <c r="J12" i="15"/>
  <c r="K12" i="15"/>
  <c r="M12" i="15"/>
  <c r="N12" i="15"/>
  <c r="B13" i="15"/>
  <c r="E13" i="15"/>
  <c r="F13" i="15"/>
  <c r="G13" i="15"/>
  <c r="H13" i="15"/>
  <c r="I13" i="15"/>
  <c r="J13" i="15"/>
  <c r="K13" i="15"/>
  <c r="M13" i="15"/>
  <c r="N13" i="15"/>
  <c r="B14" i="15"/>
  <c r="E14" i="15"/>
  <c r="F14" i="15"/>
  <c r="G14" i="15"/>
  <c r="H14" i="15"/>
  <c r="I14" i="15"/>
  <c r="J14" i="15"/>
  <c r="K14" i="15"/>
  <c r="M14" i="15"/>
  <c r="N14" i="15"/>
  <c r="B15" i="15"/>
  <c r="E15" i="15"/>
  <c r="F15" i="15"/>
  <c r="G15" i="15"/>
  <c r="H15" i="15"/>
  <c r="I15" i="15"/>
  <c r="J15" i="15"/>
  <c r="K15" i="15"/>
  <c r="M15" i="15"/>
  <c r="N15" i="15"/>
  <c r="B16" i="15"/>
  <c r="E16" i="15"/>
  <c r="F16" i="15"/>
  <c r="G16" i="15"/>
  <c r="H16" i="15"/>
  <c r="I16" i="15"/>
  <c r="J16" i="15"/>
  <c r="K16" i="15"/>
  <c r="U19" i="3"/>
  <c r="M16" i="15"/>
  <c r="N16" i="15"/>
  <c r="B17" i="15"/>
  <c r="E17" i="15"/>
  <c r="F17" i="15"/>
  <c r="G17" i="15"/>
  <c r="H17" i="15"/>
  <c r="I17" i="15"/>
  <c r="J17" i="15"/>
  <c r="K17" i="15"/>
  <c r="M17" i="15"/>
  <c r="N17" i="15"/>
  <c r="B18" i="15"/>
  <c r="E18" i="15"/>
  <c r="F18" i="15"/>
  <c r="G18" i="15"/>
  <c r="H18" i="15"/>
  <c r="I18" i="15"/>
  <c r="J18" i="15"/>
  <c r="K18" i="15"/>
  <c r="M18" i="15"/>
  <c r="N18" i="15"/>
  <c r="B19" i="15"/>
  <c r="E19" i="15"/>
  <c r="F19" i="15"/>
  <c r="G19" i="15"/>
  <c r="H19" i="15"/>
  <c r="I19" i="15"/>
  <c r="J19" i="15"/>
  <c r="K19" i="15"/>
  <c r="M19" i="15"/>
  <c r="N19" i="15"/>
  <c r="B20" i="15"/>
  <c r="E20" i="15"/>
  <c r="F20" i="15"/>
  <c r="G20" i="15"/>
  <c r="H20" i="15"/>
  <c r="I20" i="15"/>
  <c r="J20" i="15"/>
  <c r="K20" i="15"/>
  <c r="M20" i="15"/>
  <c r="N20" i="15"/>
  <c r="B21" i="15"/>
  <c r="E21" i="15"/>
  <c r="F21" i="15"/>
  <c r="G21" i="15"/>
  <c r="H21" i="15"/>
  <c r="I21" i="15"/>
  <c r="J21" i="15"/>
  <c r="K21" i="15"/>
  <c r="M21" i="15"/>
  <c r="N21" i="15"/>
  <c r="B22" i="15"/>
  <c r="E22" i="15"/>
  <c r="F22" i="15"/>
  <c r="G22" i="15"/>
  <c r="H22" i="15"/>
  <c r="I22" i="15"/>
  <c r="J22" i="15"/>
  <c r="K22" i="15"/>
  <c r="M22" i="15"/>
  <c r="N22" i="15"/>
  <c r="B23" i="15"/>
  <c r="E23" i="15"/>
  <c r="F23" i="15"/>
  <c r="G23" i="15"/>
  <c r="H23" i="15"/>
  <c r="I23" i="15"/>
  <c r="J23" i="15"/>
  <c r="K23" i="15"/>
  <c r="M23" i="15"/>
  <c r="N23" i="15"/>
  <c r="B24" i="15"/>
  <c r="E24" i="15"/>
  <c r="F24" i="15"/>
  <c r="G24" i="15"/>
  <c r="H24" i="15"/>
  <c r="I24" i="15"/>
  <c r="J24" i="15"/>
  <c r="K24" i="15"/>
  <c r="M24" i="15"/>
  <c r="N24" i="15"/>
  <c r="B25" i="15"/>
  <c r="E25" i="15"/>
  <c r="F25" i="15"/>
  <c r="G25" i="15"/>
  <c r="H25" i="15"/>
  <c r="I25" i="15"/>
  <c r="J25" i="15"/>
  <c r="K25" i="15"/>
  <c r="M25" i="15"/>
  <c r="N25" i="15"/>
  <c r="B26" i="15"/>
  <c r="E26" i="15"/>
  <c r="F26" i="15"/>
  <c r="G26" i="15"/>
  <c r="H26" i="15"/>
  <c r="I26" i="15"/>
  <c r="J26" i="15"/>
  <c r="K26" i="15"/>
  <c r="M26" i="15"/>
  <c r="N26" i="15"/>
  <c r="B27" i="15"/>
  <c r="E27" i="15"/>
  <c r="F27" i="15"/>
  <c r="G27" i="15"/>
  <c r="H27" i="15"/>
  <c r="I27" i="15"/>
  <c r="K27" i="15"/>
  <c r="M27" i="15"/>
  <c r="N27" i="15"/>
  <c r="B28" i="15"/>
  <c r="E28" i="15"/>
  <c r="F28" i="15"/>
  <c r="G28" i="15"/>
  <c r="H28" i="15"/>
  <c r="I28" i="15"/>
  <c r="J28" i="15"/>
  <c r="K28" i="15"/>
  <c r="M28" i="15"/>
  <c r="N28" i="15"/>
  <c r="B29" i="15"/>
  <c r="E29" i="15"/>
  <c r="F29" i="15"/>
  <c r="G29" i="15"/>
  <c r="H29" i="15"/>
  <c r="I29" i="15"/>
  <c r="J29" i="15"/>
  <c r="K29" i="15"/>
  <c r="M29" i="15"/>
  <c r="N29" i="15"/>
  <c r="B30" i="15"/>
  <c r="E30" i="15"/>
  <c r="F30" i="15"/>
  <c r="G30" i="15"/>
  <c r="H30" i="15"/>
  <c r="I30" i="15"/>
  <c r="J30" i="15"/>
  <c r="K30" i="15"/>
  <c r="M30" i="15"/>
  <c r="N30" i="15"/>
  <c r="B31" i="15"/>
  <c r="E31" i="15"/>
  <c r="F31" i="15"/>
  <c r="G31" i="15"/>
  <c r="H31" i="15"/>
  <c r="I31" i="15"/>
  <c r="J31" i="15"/>
  <c r="K31" i="15"/>
  <c r="M31" i="15"/>
  <c r="N31" i="15"/>
  <c r="B32" i="15"/>
  <c r="E32" i="15"/>
  <c r="F32" i="15"/>
  <c r="G32" i="15"/>
  <c r="H32" i="15"/>
  <c r="I32" i="15"/>
  <c r="J32" i="15"/>
  <c r="K32" i="15"/>
  <c r="M32" i="15"/>
  <c r="N32" i="15"/>
  <c r="B33" i="15"/>
  <c r="E33" i="15"/>
  <c r="F33" i="15"/>
  <c r="G33" i="15"/>
  <c r="H33" i="15"/>
  <c r="I33" i="15"/>
  <c r="J33" i="15"/>
  <c r="K33" i="15"/>
  <c r="M33" i="15"/>
  <c r="N33" i="15"/>
  <c r="B34" i="15"/>
  <c r="E34" i="15"/>
  <c r="F34" i="15"/>
  <c r="G34" i="15"/>
  <c r="H34" i="15"/>
  <c r="I34" i="15"/>
  <c r="J34" i="15"/>
  <c r="K34" i="15"/>
  <c r="M34" i="15"/>
  <c r="N34" i="15"/>
  <c r="B35" i="15"/>
  <c r="E35" i="15"/>
  <c r="F35" i="15"/>
  <c r="G35" i="15"/>
  <c r="H35" i="15"/>
  <c r="I35" i="15"/>
  <c r="J35" i="15"/>
  <c r="K35" i="15"/>
  <c r="M35" i="15"/>
  <c r="N35" i="15"/>
  <c r="B36" i="15"/>
  <c r="E36" i="15"/>
  <c r="F36" i="15"/>
  <c r="G36" i="15"/>
  <c r="H36" i="15"/>
  <c r="I36" i="15"/>
  <c r="J36" i="15"/>
  <c r="K36" i="15"/>
  <c r="M36" i="15"/>
  <c r="N36" i="15"/>
  <c r="B37" i="15"/>
  <c r="E37" i="15"/>
  <c r="F37" i="15"/>
  <c r="G37" i="15"/>
  <c r="H37" i="15"/>
  <c r="I37" i="15"/>
  <c r="J37" i="15"/>
  <c r="K37" i="15"/>
  <c r="M37" i="15"/>
  <c r="N37" i="15"/>
  <c r="B38" i="15"/>
  <c r="E38" i="15"/>
  <c r="F38" i="15"/>
  <c r="G38" i="15"/>
  <c r="H38" i="15"/>
  <c r="I38" i="15"/>
  <c r="J38" i="15"/>
  <c r="K38" i="15"/>
  <c r="M38" i="15"/>
  <c r="N38" i="15"/>
  <c r="B39" i="15"/>
  <c r="E39" i="15"/>
  <c r="F39" i="15"/>
  <c r="G39" i="15"/>
  <c r="H39" i="15"/>
  <c r="I39" i="15"/>
  <c r="J39" i="15"/>
  <c r="K39" i="15"/>
  <c r="M39" i="15"/>
  <c r="N39" i="15"/>
  <c r="B40" i="15"/>
  <c r="E40" i="15"/>
  <c r="F40" i="15"/>
  <c r="G40" i="15"/>
  <c r="H40" i="15"/>
  <c r="I40" i="15"/>
  <c r="J40" i="15"/>
  <c r="K40" i="15"/>
  <c r="M40" i="15"/>
  <c r="N40" i="15"/>
  <c r="B41" i="15"/>
  <c r="E41" i="15"/>
  <c r="F41" i="15"/>
  <c r="G41" i="15"/>
  <c r="H41" i="15"/>
  <c r="I41" i="15"/>
  <c r="J41" i="15"/>
  <c r="K41" i="15"/>
  <c r="M41" i="15"/>
  <c r="N41" i="15"/>
  <c r="B42" i="15"/>
  <c r="E42" i="15"/>
  <c r="F42" i="15"/>
  <c r="G42" i="15"/>
  <c r="H42" i="15"/>
  <c r="I42" i="15"/>
  <c r="J42" i="15"/>
  <c r="K42" i="15"/>
  <c r="M42" i="15"/>
  <c r="N42" i="15"/>
  <c r="B43" i="15"/>
  <c r="E43" i="15"/>
  <c r="F43" i="15"/>
  <c r="G43" i="15"/>
  <c r="H43" i="15"/>
  <c r="I43" i="15"/>
  <c r="J43" i="15"/>
  <c r="K43" i="15"/>
  <c r="M43" i="15"/>
  <c r="N43" i="15"/>
  <c r="B44" i="15"/>
  <c r="E44" i="15"/>
  <c r="F44" i="15"/>
  <c r="G44" i="15"/>
  <c r="H44" i="15"/>
  <c r="I44" i="15"/>
  <c r="J44" i="15"/>
  <c r="K44" i="15"/>
  <c r="M44" i="15"/>
  <c r="N44" i="15"/>
  <c r="B45" i="15"/>
  <c r="E45" i="15"/>
  <c r="F45" i="15"/>
  <c r="G45" i="15"/>
  <c r="H45" i="15"/>
  <c r="I45" i="15"/>
  <c r="J45" i="15"/>
  <c r="K45" i="15"/>
  <c r="M45" i="15"/>
  <c r="N45" i="15"/>
  <c r="B46" i="15"/>
  <c r="E46" i="15"/>
  <c r="F46" i="15"/>
  <c r="G46" i="15"/>
  <c r="H46" i="15"/>
  <c r="I46" i="15"/>
  <c r="J46" i="15"/>
  <c r="K46" i="15"/>
  <c r="M46" i="15"/>
  <c r="N46" i="15"/>
  <c r="B47" i="15"/>
  <c r="E47" i="15"/>
  <c r="F47" i="15"/>
  <c r="G47" i="15"/>
  <c r="H47" i="15"/>
  <c r="I47" i="15"/>
  <c r="J47" i="15"/>
  <c r="K47" i="15"/>
  <c r="M47" i="15"/>
  <c r="N47" i="15"/>
  <c r="B48" i="15"/>
  <c r="E48" i="15"/>
  <c r="F48" i="15"/>
  <c r="G48" i="15"/>
  <c r="H48" i="15"/>
  <c r="I48" i="15"/>
  <c r="J48" i="15"/>
  <c r="K48" i="15"/>
  <c r="M48" i="15"/>
  <c r="N48" i="15"/>
  <c r="B49" i="15"/>
  <c r="E49" i="15"/>
  <c r="F49" i="15"/>
  <c r="G49" i="15"/>
  <c r="H49" i="15"/>
  <c r="I49" i="15"/>
  <c r="J49" i="15"/>
  <c r="K49" i="15"/>
  <c r="M49" i="15"/>
  <c r="N49" i="15"/>
  <c r="B50" i="15"/>
  <c r="E50" i="15"/>
  <c r="F50" i="15"/>
  <c r="G50" i="15"/>
  <c r="H50" i="15"/>
  <c r="I50" i="15"/>
  <c r="J50" i="15"/>
  <c r="K50" i="15"/>
  <c r="M50" i="15"/>
  <c r="N50" i="15"/>
  <c r="B51" i="15"/>
  <c r="E51" i="15"/>
  <c r="F51" i="15"/>
  <c r="G51" i="15"/>
  <c r="H51" i="15"/>
  <c r="I51" i="15"/>
  <c r="J51" i="15"/>
  <c r="K51" i="15"/>
  <c r="M51" i="15"/>
  <c r="N51" i="15"/>
  <c r="B52" i="15"/>
  <c r="E52" i="15"/>
  <c r="F52" i="15"/>
  <c r="G52" i="15"/>
  <c r="H52" i="15"/>
  <c r="I52" i="15"/>
  <c r="J52" i="15"/>
  <c r="K52" i="15"/>
  <c r="M52" i="15"/>
  <c r="N52" i="15"/>
  <c r="B53" i="15"/>
  <c r="E53" i="15"/>
  <c r="F53" i="15"/>
  <c r="G53" i="15"/>
  <c r="H53" i="15"/>
  <c r="I53" i="15"/>
  <c r="J53" i="15"/>
  <c r="K53" i="15"/>
  <c r="M53" i="15"/>
  <c r="N53" i="15"/>
  <c r="B54" i="15"/>
  <c r="E54" i="15"/>
  <c r="F54" i="15"/>
  <c r="G54" i="15"/>
  <c r="H54" i="15"/>
  <c r="I54" i="15"/>
  <c r="J54" i="15"/>
  <c r="K54" i="15"/>
  <c r="M54" i="15"/>
  <c r="N54" i="15"/>
  <c r="B55" i="15"/>
  <c r="E55" i="15"/>
  <c r="F55" i="15"/>
  <c r="G55" i="15"/>
  <c r="H55" i="15"/>
  <c r="I55" i="15"/>
  <c r="J55" i="15"/>
  <c r="K55" i="15"/>
  <c r="M55" i="15"/>
  <c r="N55" i="15"/>
  <c r="B56" i="15"/>
  <c r="E56" i="15"/>
  <c r="F56" i="15"/>
  <c r="G56" i="15"/>
  <c r="H56" i="15"/>
  <c r="I56" i="15"/>
  <c r="J56" i="15"/>
  <c r="K56" i="15"/>
  <c r="M56" i="15"/>
  <c r="N56" i="15"/>
  <c r="B57" i="15"/>
  <c r="E57" i="15"/>
  <c r="F57" i="15"/>
  <c r="G57" i="15"/>
  <c r="H57" i="15"/>
  <c r="I57" i="15"/>
  <c r="J57" i="15"/>
  <c r="K57" i="15"/>
  <c r="M57" i="15"/>
  <c r="N57" i="15"/>
  <c r="B58" i="15"/>
  <c r="E58" i="15"/>
  <c r="F58" i="15"/>
  <c r="G58" i="15"/>
  <c r="H58" i="15"/>
  <c r="I58" i="15"/>
  <c r="J58" i="15"/>
  <c r="K58" i="15"/>
  <c r="M58" i="15"/>
  <c r="N58" i="15"/>
  <c r="B59" i="15"/>
  <c r="E59" i="15"/>
  <c r="F59" i="15"/>
  <c r="G59" i="15"/>
  <c r="H59" i="15"/>
  <c r="I59" i="15"/>
  <c r="J59" i="15"/>
  <c r="K59" i="15"/>
  <c r="M59" i="15"/>
  <c r="N59" i="15"/>
  <c r="B60" i="15"/>
  <c r="E60" i="15"/>
  <c r="F60" i="15"/>
  <c r="G60" i="15"/>
  <c r="H60" i="15"/>
  <c r="I60" i="15"/>
  <c r="J60" i="15"/>
  <c r="K60" i="15"/>
  <c r="M60" i="15"/>
  <c r="N60" i="15"/>
  <c r="B61" i="15"/>
  <c r="E61" i="15"/>
  <c r="F61" i="15"/>
  <c r="G61" i="15"/>
  <c r="H61" i="15"/>
  <c r="I61" i="15"/>
  <c r="J61" i="15"/>
  <c r="K61" i="15"/>
  <c r="M61" i="15"/>
  <c r="N61" i="15"/>
  <c r="B62" i="15"/>
  <c r="E62" i="15"/>
  <c r="F62" i="15"/>
  <c r="G62" i="15"/>
  <c r="H62" i="15"/>
  <c r="I62" i="15"/>
  <c r="J62" i="15"/>
  <c r="K62" i="15"/>
  <c r="M62" i="15"/>
  <c r="N62" i="15"/>
  <c r="B63" i="15"/>
  <c r="E63" i="15"/>
  <c r="F63" i="15"/>
  <c r="G63" i="15"/>
  <c r="H63" i="15"/>
  <c r="I63" i="15"/>
  <c r="J63" i="15"/>
  <c r="K63" i="15"/>
  <c r="M63" i="15"/>
  <c r="N63" i="15"/>
  <c r="B64" i="15"/>
  <c r="E64" i="15"/>
  <c r="F64" i="15"/>
  <c r="G64" i="15"/>
  <c r="H64" i="15"/>
  <c r="I64" i="15"/>
  <c r="J64" i="15"/>
  <c r="K64" i="15"/>
  <c r="M64" i="15"/>
  <c r="N64" i="15"/>
  <c r="B65" i="15"/>
  <c r="E65" i="15"/>
  <c r="F65" i="15"/>
  <c r="G65" i="15"/>
  <c r="H65" i="15"/>
  <c r="I65" i="15"/>
  <c r="J65" i="15"/>
  <c r="K65" i="15"/>
  <c r="M65" i="15"/>
  <c r="N65" i="15"/>
  <c r="B66" i="15"/>
  <c r="E66" i="15"/>
  <c r="F66" i="15"/>
  <c r="G66" i="15"/>
  <c r="H66" i="15"/>
  <c r="I66" i="15"/>
  <c r="J66" i="15"/>
  <c r="K66" i="15"/>
  <c r="M66" i="15"/>
  <c r="N66" i="15"/>
  <c r="B67" i="15"/>
  <c r="E67" i="15"/>
  <c r="F67" i="15"/>
  <c r="G67" i="15"/>
  <c r="H67" i="15"/>
  <c r="I67" i="15"/>
  <c r="J67" i="15"/>
  <c r="K67" i="15"/>
  <c r="M67" i="15"/>
  <c r="N67" i="15"/>
  <c r="B68" i="15"/>
  <c r="E68" i="15"/>
  <c r="F68" i="15"/>
  <c r="G68" i="15"/>
  <c r="H68" i="15"/>
  <c r="I68" i="15"/>
  <c r="J68" i="15"/>
  <c r="K68" i="15"/>
  <c r="M68" i="15"/>
  <c r="N68" i="15"/>
  <c r="B69" i="15"/>
  <c r="E69" i="15"/>
  <c r="F69" i="15"/>
  <c r="G69" i="15"/>
  <c r="H69" i="15"/>
  <c r="I69" i="15"/>
  <c r="J69" i="15"/>
  <c r="K69" i="15"/>
  <c r="M69" i="15"/>
  <c r="N69" i="15"/>
  <c r="B70" i="15"/>
  <c r="E70" i="15"/>
  <c r="F70" i="15"/>
  <c r="G70" i="15"/>
  <c r="H70" i="15"/>
  <c r="I70" i="15"/>
  <c r="J70" i="15"/>
  <c r="K70" i="15"/>
  <c r="M70" i="15"/>
  <c r="N70" i="15"/>
  <c r="B71" i="15"/>
  <c r="E71" i="15"/>
  <c r="F71" i="15"/>
  <c r="G71" i="15"/>
  <c r="H71" i="15"/>
  <c r="I71" i="15"/>
  <c r="J71" i="15"/>
  <c r="K71" i="15"/>
  <c r="M71" i="15"/>
  <c r="N71" i="15"/>
  <c r="B72" i="15"/>
  <c r="E72" i="15"/>
  <c r="F72" i="15"/>
  <c r="G72" i="15"/>
  <c r="H72" i="15"/>
  <c r="I72" i="15"/>
  <c r="J72" i="15"/>
  <c r="K72" i="15"/>
  <c r="M72" i="15"/>
  <c r="N72" i="15"/>
  <c r="B73" i="15"/>
  <c r="E73" i="15"/>
  <c r="F73" i="15"/>
  <c r="G73" i="15"/>
  <c r="H73" i="15"/>
  <c r="I73" i="15"/>
  <c r="J73" i="15"/>
  <c r="K73" i="15"/>
  <c r="M73" i="15"/>
  <c r="N73" i="15"/>
  <c r="B74" i="15"/>
  <c r="E74" i="15"/>
  <c r="F74" i="15"/>
  <c r="G74" i="15"/>
  <c r="H74" i="15"/>
  <c r="I74" i="15"/>
  <c r="J74" i="15"/>
  <c r="K74" i="15"/>
  <c r="M74" i="15"/>
  <c r="N74" i="15"/>
  <c r="B75" i="15"/>
  <c r="E75" i="15"/>
  <c r="F75" i="15"/>
  <c r="G75" i="15"/>
  <c r="H75" i="15"/>
  <c r="I75" i="15"/>
  <c r="J75" i="15"/>
  <c r="K75" i="15"/>
  <c r="M75" i="15"/>
  <c r="N75" i="15"/>
  <c r="B76" i="15"/>
  <c r="E76" i="15"/>
  <c r="F76" i="15"/>
  <c r="G76" i="15"/>
  <c r="H76" i="15"/>
  <c r="I76" i="15"/>
  <c r="J76" i="15"/>
  <c r="K76" i="15"/>
  <c r="M76" i="15"/>
  <c r="N76" i="15"/>
  <c r="B77" i="15"/>
  <c r="E77" i="15"/>
  <c r="F77" i="15"/>
  <c r="G77" i="15"/>
  <c r="H77" i="15"/>
  <c r="I77" i="15"/>
  <c r="J77" i="15"/>
  <c r="K77" i="15"/>
  <c r="M77" i="15"/>
  <c r="N77" i="15"/>
  <c r="B78" i="15"/>
  <c r="E78" i="15"/>
  <c r="F78" i="15"/>
  <c r="G78" i="15"/>
  <c r="H78" i="15"/>
  <c r="I78" i="15"/>
  <c r="J78" i="15"/>
  <c r="K78" i="15"/>
  <c r="M78" i="15"/>
  <c r="N78" i="15"/>
  <c r="B79" i="15"/>
  <c r="E79" i="15"/>
  <c r="F79" i="15"/>
  <c r="G79" i="15"/>
  <c r="H79" i="15"/>
  <c r="I79" i="15"/>
  <c r="J79" i="15"/>
  <c r="K79" i="15"/>
  <c r="M79" i="15"/>
  <c r="N79" i="15"/>
  <c r="B80" i="15"/>
  <c r="E80" i="15"/>
  <c r="F80" i="15"/>
  <c r="G80" i="15"/>
  <c r="H80" i="15"/>
  <c r="I80" i="15"/>
  <c r="J80" i="15"/>
  <c r="K80" i="15"/>
  <c r="M80" i="15"/>
  <c r="N80" i="15"/>
  <c r="B81" i="15"/>
  <c r="E81" i="15"/>
  <c r="F81" i="15"/>
  <c r="G81" i="15"/>
  <c r="H81" i="15"/>
  <c r="I81" i="15"/>
  <c r="J81" i="15"/>
  <c r="K81" i="15"/>
  <c r="M81" i="15"/>
  <c r="N81" i="15"/>
  <c r="B82" i="15"/>
  <c r="E82" i="15"/>
  <c r="F82" i="15"/>
  <c r="G82" i="15"/>
  <c r="H82" i="15"/>
  <c r="I82" i="15"/>
  <c r="J82" i="15"/>
  <c r="K82" i="15"/>
  <c r="M82" i="15"/>
  <c r="N82" i="15"/>
  <c r="B83" i="15"/>
  <c r="E83" i="15"/>
  <c r="F83" i="15"/>
  <c r="G83" i="15"/>
  <c r="H83" i="15"/>
  <c r="I83" i="15"/>
  <c r="J83" i="15"/>
  <c r="K83" i="15"/>
  <c r="M83" i="15"/>
  <c r="N83" i="15"/>
  <c r="B84" i="15"/>
  <c r="E84" i="15"/>
  <c r="F84" i="15"/>
  <c r="G84" i="15"/>
  <c r="H84" i="15"/>
  <c r="I84" i="15"/>
  <c r="J84" i="15"/>
  <c r="K84" i="15"/>
  <c r="M84" i="15"/>
  <c r="N84" i="15"/>
  <c r="B85" i="15"/>
  <c r="E85" i="15"/>
  <c r="F85" i="15"/>
  <c r="G85" i="15"/>
  <c r="H85" i="15"/>
  <c r="I85" i="15"/>
  <c r="J85" i="15"/>
  <c r="K85" i="15"/>
  <c r="M85" i="15"/>
  <c r="N85" i="15"/>
  <c r="B86" i="15"/>
  <c r="E86" i="15"/>
  <c r="F86" i="15"/>
  <c r="G86" i="15"/>
  <c r="H86" i="15"/>
  <c r="I86" i="15"/>
  <c r="J86" i="15"/>
  <c r="K86" i="15"/>
  <c r="M86" i="15"/>
  <c r="N86" i="15"/>
  <c r="B87" i="15"/>
  <c r="E87" i="15"/>
  <c r="F87" i="15"/>
  <c r="G87" i="15"/>
  <c r="H87" i="15"/>
  <c r="I87" i="15"/>
  <c r="J87" i="15"/>
  <c r="K87" i="15"/>
  <c r="M87" i="15"/>
  <c r="N87" i="15"/>
  <c r="B88" i="15"/>
  <c r="E88" i="15"/>
  <c r="F88" i="15"/>
  <c r="G88" i="15"/>
  <c r="H88" i="15"/>
  <c r="I88" i="15"/>
  <c r="J88" i="15"/>
  <c r="K88" i="15"/>
  <c r="M88" i="15"/>
  <c r="N88" i="15"/>
  <c r="B89" i="15"/>
  <c r="E89" i="15"/>
  <c r="F89" i="15"/>
  <c r="G89" i="15"/>
  <c r="H89" i="15"/>
  <c r="I89" i="15"/>
  <c r="J89" i="15"/>
  <c r="K89" i="15"/>
  <c r="M89" i="15"/>
  <c r="N89" i="15"/>
  <c r="B90" i="15"/>
  <c r="E90" i="15"/>
  <c r="F90" i="15"/>
  <c r="G90" i="15"/>
  <c r="H90" i="15"/>
  <c r="I90" i="15"/>
  <c r="J90" i="15"/>
  <c r="K90" i="15"/>
  <c r="M90" i="15"/>
  <c r="N90" i="15"/>
  <c r="B91" i="15"/>
  <c r="E91" i="15"/>
  <c r="F91" i="15"/>
  <c r="G91" i="15"/>
  <c r="H91" i="15"/>
  <c r="I91" i="15"/>
  <c r="J91" i="15"/>
  <c r="K91" i="15"/>
  <c r="M91" i="15"/>
  <c r="N91" i="15"/>
  <c r="B92" i="15"/>
  <c r="E92" i="15"/>
  <c r="F92" i="15"/>
  <c r="G92" i="15"/>
  <c r="H92" i="15"/>
  <c r="I92" i="15"/>
  <c r="J92" i="15"/>
  <c r="K92" i="15"/>
  <c r="M92" i="15"/>
  <c r="N92" i="15"/>
  <c r="B93" i="15"/>
  <c r="E93" i="15"/>
  <c r="F93" i="15"/>
  <c r="G93" i="15"/>
  <c r="H93" i="15"/>
  <c r="I93" i="15"/>
  <c r="J93" i="15"/>
  <c r="K93" i="15"/>
  <c r="M93" i="15"/>
  <c r="N93" i="15"/>
  <c r="B94" i="15"/>
  <c r="E94" i="15"/>
  <c r="F94" i="15"/>
  <c r="G94" i="15"/>
  <c r="H94" i="15"/>
  <c r="I94" i="15"/>
  <c r="J94" i="15"/>
  <c r="K94" i="15"/>
  <c r="M94" i="15"/>
  <c r="N94" i="15"/>
  <c r="B95" i="15"/>
  <c r="E95" i="15"/>
  <c r="F95" i="15"/>
  <c r="G95" i="15"/>
  <c r="H95" i="15"/>
  <c r="I95" i="15"/>
  <c r="J95" i="15"/>
  <c r="K95" i="15"/>
  <c r="M95" i="15"/>
  <c r="N95" i="15"/>
  <c r="B96" i="15"/>
  <c r="E96" i="15"/>
  <c r="F96" i="15"/>
  <c r="G96" i="15"/>
  <c r="H96" i="15"/>
  <c r="I96" i="15"/>
  <c r="J96" i="15"/>
  <c r="K96" i="15"/>
  <c r="M96" i="15"/>
  <c r="N96" i="15"/>
  <c r="B97" i="15"/>
  <c r="E97" i="15"/>
  <c r="F97" i="15"/>
  <c r="G97" i="15"/>
  <c r="H97" i="15"/>
  <c r="I97" i="15"/>
  <c r="J97" i="15"/>
  <c r="K97" i="15"/>
  <c r="M97" i="15"/>
  <c r="N97" i="15"/>
  <c r="B98" i="15"/>
  <c r="E98" i="15"/>
  <c r="F98" i="15"/>
  <c r="G98" i="15"/>
  <c r="H98" i="15"/>
  <c r="I98" i="15"/>
  <c r="J98" i="15"/>
  <c r="K98" i="15"/>
  <c r="M98" i="15"/>
  <c r="N98" i="15"/>
  <c r="B99" i="15"/>
  <c r="E99" i="15"/>
  <c r="F99" i="15"/>
  <c r="G99" i="15"/>
  <c r="H99" i="15"/>
  <c r="I99" i="15"/>
  <c r="J99" i="15"/>
  <c r="K99" i="15"/>
  <c r="M99" i="15"/>
  <c r="N99" i="15"/>
  <c r="B100" i="15"/>
  <c r="E100" i="15"/>
  <c r="F100" i="15"/>
  <c r="G100" i="15"/>
  <c r="H100" i="15"/>
  <c r="I100" i="15"/>
  <c r="J100" i="15"/>
  <c r="K100" i="15"/>
  <c r="M100" i="15"/>
  <c r="N100" i="15"/>
  <c r="B101" i="15"/>
  <c r="E101" i="15"/>
  <c r="F101" i="15"/>
  <c r="G101" i="15"/>
  <c r="H101" i="15"/>
  <c r="I101" i="15"/>
  <c r="J101" i="15"/>
  <c r="K101" i="15"/>
  <c r="M101" i="15"/>
  <c r="N101" i="15"/>
  <c r="B102" i="15"/>
  <c r="E102" i="15"/>
  <c r="F102" i="15"/>
  <c r="G102" i="15"/>
  <c r="H102" i="15"/>
  <c r="I102" i="15"/>
  <c r="J102" i="15"/>
  <c r="K102" i="15"/>
  <c r="M102" i="15"/>
  <c r="N102" i="15"/>
  <c r="B103" i="15"/>
  <c r="E103" i="15"/>
  <c r="F103" i="15"/>
  <c r="G103" i="15"/>
  <c r="H103" i="15"/>
  <c r="I103" i="15"/>
  <c r="J103" i="15"/>
  <c r="K103" i="15"/>
  <c r="M103" i="15"/>
  <c r="N103" i="15"/>
  <c r="B104" i="15"/>
  <c r="E104" i="15"/>
  <c r="F104" i="15"/>
  <c r="G104" i="15"/>
  <c r="H104" i="15"/>
  <c r="I104" i="15"/>
  <c r="J104" i="15"/>
  <c r="K104" i="15"/>
  <c r="M104" i="15"/>
  <c r="N104" i="15"/>
  <c r="B105" i="15"/>
  <c r="E105" i="15"/>
  <c r="F105" i="15"/>
  <c r="G105" i="15"/>
  <c r="H105" i="15"/>
  <c r="I105" i="15"/>
  <c r="J105" i="15"/>
  <c r="K105" i="15"/>
  <c r="M105" i="15"/>
  <c r="N105" i="15"/>
  <c r="B106" i="15"/>
  <c r="E106" i="15"/>
  <c r="F106" i="15"/>
  <c r="G106" i="15"/>
  <c r="H106" i="15"/>
  <c r="I106" i="15"/>
  <c r="J106" i="15"/>
  <c r="K106" i="15"/>
  <c r="M106" i="15"/>
  <c r="N106" i="15"/>
  <c r="B107" i="15"/>
  <c r="E107" i="15"/>
  <c r="F107" i="15"/>
  <c r="G107" i="15"/>
  <c r="H107" i="15"/>
  <c r="I107" i="15"/>
  <c r="J107" i="15"/>
  <c r="K107" i="15"/>
  <c r="M107" i="15"/>
  <c r="N107" i="15"/>
  <c r="B108" i="15"/>
  <c r="E108" i="15"/>
  <c r="F108" i="15"/>
  <c r="G108" i="15"/>
  <c r="H108" i="15"/>
  <c r="I108" i="15"/>
  <c r="J108" i="15"/>
  <c r="K108" i="15"/>
  <c r="M108" i="15"/>
  <c r="N108" i="15"/>
  <c r="B109" i="15"/>
  <c r="E109" i="15"/>
  <c r="F109" i="15"/>
  <c r="G109" i="15"/>
  <c r="H109" i="15"/>
  <c r="I109" i="15"/>
  <c r="J109" i="15"/>
  <c r="K109" i="15"/>
  <c r="M109" i="15"/>
  <c r="N109" i="15"/>
  <c r="B110" i="15"/>
  <c r="E110" i="15"/>
  <c r="F110" i="15"/>
  <c r="G110" i="15"/>
  <c r="H110" i="15"/>
  <c r="I110" i="15"/>
  <c r="J110" i="15"/>
  <c r="K110" i="15"/>
  <c r="M110" i="15"/>
  <c r="N110" i="15"/>
  <c r="B111" i="15"/>
  <c r="E111" i="15"/>
  <c r="F111" i="15"/>
  <c r="G111" i="15"/>
  <c r="H111" i="15"/>
  <c r="I111" i="15"/>
  <c r="J111" i="15"/>
  <c r="K111" i="15"/>
  <c r="M111" i="15"/>
  <c r="N111" i="15"/>
  <c r="B112" i="15"/>
  <c r="E112" i="15"/>
  <c r="F112" i="15"/>
  <c r="G112" i="15"/>
  <c r="H112" i="15"/>
  <c r="I112" i="15"/>
  <c r="J112" i="15"/>
  <c r="K112" i="15"/>
  <c r="M112" i="15"/>
  <c r="N112" i="15"/>
  <c r="B113" i="15"/>
  <c r="E113" i="15"/>
  <c r="F113" i="15"/>
  <c r="G113" i="15"/>
  <c r="H113" i="15"/>
  <c r="I113" i="15"/>
  <c r="J113" i="15"/>
  <c r="K113" i="15"/>
  <c r="M113" i="15"/>
  <c r="N113" i="15"/>
  <c r="B114" i="15"/>
  <c r="E114" i="15"/>
  <c r="F114" i="15"/>
  <c r="G114" i="15"/>
  <c r="H114" i="15"/>
  <c r="I114" i="15"/>
  <c r="J114" i="15"/>
  <c r="K114" i="15"/>
  <c r="M114" i="15"/>
  <c r="N114" i="15"/>
  <c r="B115" i="15"/>
  <c r="E115" i="15"/>
  <c r="F115" i="15"/>
  <c r="G115" i="15"/>
  <c r="H115" i="15"/>
  <c r="I115" i="15"/>
  <c r="J115" i="15"/>
  <c r="K115" i="15"/>
  <c r="M115" i="15"/>
  <c r="N115" i="15"/>
  <c r="B116" i="15"/>
  <c r="E116" i="15"/>
  <c r="F116" i="15"/>
  <c r="G116" i="15"/>
  <c r="H116" i="15"/>
  <c r="I116" i="15"/>
  <c r="J116" i="15"/>
  <c r="K116" i="15"/>
  <c r="M116" i="15"/>
  <c r="N116" i="15"/>
  <c r="B117" i="15"/>
  <c r="E117" i="15"/>
  <c r="F117" i="15"/>
  <c r="G117" i="15"/>
  <c r="H117" i="15"/>
  <c r="I117" i="15"/>
  <c r="J117" i="15"/>
  <c r="K117" i="15"/>
  <c r="M117" i="15"/>
  <c r="N117" i="15"/>
  <c r="B118" i="15"/>
  <c r="E118" i="15"/>
  <c r="F118" i="15"/>
  <c r="G118" i="15"/>
  <c r="H118" i="15"/>
  <c r="I118" i="15"/>
  <c r="J118" i="15"/>
  <c r="K118" i="15"/>
  <c r="M118" i="15"/>
  <c r="N118" i="15"/>
  <c r="B119" i="15"/>
  <c r="E119" i="15"/>
  <c r="F119" i="15"/>
  <c r="G119" i="15"/>
  <c r="H119" i="15"/>
  <c r="I119" i="15"/>
  <c r="J119" i="15"/>
  <c r="K119" i="15"/>
  <c r="M119" i="15"/>
  <c r="N119" i="15"/>
  <c r="B120" i="15"/>
  <c r="E120" i="15"/>
  <c r="F120" i="15"/>
  <c r="G120" i="15"/>
  <c r="H120" i="15"/>
  <c r="I120" i="15"/>
  <c r="J120" i="15"/>
  <c r="K120" i="15"/>
  <c r="M120" i="15"/>
  <c r="N120" i="15"/>
  <c r="B121" i="15"/>
  <c r="E121" i="15"/>
  <c r="F121" i="15"/>
  <c r="G121" i="15"/>
  <c r="H121" i="15"/>
  <c r="I121" i="15"/>
  <c r="J121" i="15"/>
  <c r="K121" i="15"/>
  <c r="M121" i="15"/>
  <c r="N121" i="15"/>
  <c r="B122" i="15"/>
  <c r="E122" i="15"/>
  <c r="F122" i="15"/>
  <c r="G122" i="15"/>
  <c r="H122" i="15"/>
  <c r="I122" i="15"/>
  <c r="J122" i="15"/>
  <c r="K122" i="15"/>
  <c r="M122" i="15"/>
  <c r="N122" i="15"/>
  <c r="B123" i="15"/>
  <c r="E123" i="15"/>
  <c r="F123" i="15"/>
  <c r="G123" i="15"/>
  <c r="H123" i="15"/>
  <c r="I123" i="15"/>
  <c r="J123" i="15"/>
  <c r="K123" i="15"/>
  <c r="M123" i="15"/>
  <c r="N123" i="15"/>
  <c r="B124" i="15"/>
  <c r="E124" i="15"/>
  <c r="F124" i="15"/>
  <c r="G124" i="15"/>
  <c r="H124" i="15"/>
  <c r="I124" i="15"/>
  <c r="J124" i="15"/>
  <c r="K124" i="15"/>
  <c r="M124" i="15"/>
  <c r="N124" i="15"/>
  <c r="B125" i="15"/>
  <c r="E125" i="15"/>
  <c r="F125" i="15"/>
  <c r="G125" i="15"/>
  <c r="H125" i="15"/>
  <c r="I125" i="15"/>
  <c r="J125" i="15"/>
  <c r="K125" i="15"/>
  <c r="M125" i="15"/>
  <c r="N125" i="15"/>
  <c r="B126" i="15"/>
  <c r="E126" i="15"/>
  <c r="F126" i="15"/>
  <c r="G126" i="15"/>
  <c r="H126" i="15"/>
  <c r="I126" i="15"/>
  <c r="J126" i="15"/>
  <c r="K126" i="15"/>
  <c r="M126" i="15"/>
  <c r="N126" i="15"/>
  <c r="B127" i="15"/>
  <c r="E127" i="15"/>
  <c r="F127" i="15"/>
  <c r="G127" i="15"/>
  <c r="H127" i="15"/>
  <c r="I127" i="15"/>
  <c r="J127" i="15"/>
  <c r="K127" i="15"/>
  <c r="M127" i="15"/>
  <c r="N127" i="15"/>
  <c r="B128" i="15"/>
  <c r="E128" i="15"/>
  <c r="F128" i="15"/>
  <c r="G128" i="15"/>
  <c r="H128" i="15"/>
  <c r="I128" i="15"/>
  <c r="J128" i="15"/>
  <c r="K128" i="15"/>
  <c r="M128" i="15"/>
  <c r="N128" i="15"/>
  <c r="B129" i="15"/>
  <c r="E129" i="15"/>
  <c r="F129" i="15"/>
  <c r="G129" i="15"/>
  <c r="H129" i="15"/>
  <c r="I129" i="15"/>
  <c r="J129" i="15"/>
  <c r="K129" i="15"/>
  <c r="M129" i="15"/>
  <c r="N129" i="15"/>
  <c r="B130" i="15"/>
  <c r="E130" i="15"/>
  <c r="F130" i="15"/>
  <c r="G130" i="15"/>
  <c r="H130" i="15"/>
  <c r="I130" i="15"/>
  <c r="J130" i="15"/>
  <c r="K130" i="15"/>
  <c r="M130" i="15"/>
  <c r="N130" i="15"/>
  <c r="B131" i="15"/>
  <c r="E131" i="15"/>
  <c r="F131" i="15"/>
  <c r="G131" i="15"/>
  <c r="H131" i="15"/>
  <c r="I131" i="15"/>
  <c r="J131" i="15"/>
  <c r="K131" i="15"/>
  <c r="M131" i="15"/>
  <c r="N131" i="15"/>
  <c r="B132" i="15"/>
  <c r="E132" i="15"/>
  <c r="F132" i="15"/>
  <c r="G132" i="15"/>
  <c r="H132" i="15"/>
  <c r="I132" i="15"/>
  <c r="J132" i="15"/>
  <c r="K132" i="15"/>
  <c r="M132" i="15"/>
  <c r="N132" i="15"/>
  <c r="B133" i="15"/>
  <c r="E133" i="15"/>
  <c r="F133" i="15"/>
  <c r="G133" i="15"/>
  <c r="H133" i="15"/>
  <c r="I133" i="15"/>
  <c r="J133" i="15"/>
  <c r="K133" i="15"/>
  <c r="M133" i="15"/>
  <c r="N133" i="15"/>
  <c r="B134" i="15"/>
  <c r="E134" i="15"/>
  <c r="F134" i="15"/>
  <c r="G134" i="15"/>
  <c r="H134" i="15"/>
  <c r="I134" i="15"/>
  <c r="J134" i="15"/>
  <c r="K134" i="15"/>
  <c r="M134" i="15"/>
  <c r="N134" i="15"/>
  <c r="B135" i="15"/>
  <c r="E135" i="15"/>
  <c r="F135" i="15"/>
  <c r="G135" i="15"/>
  <c r="H135" i="15"/>
  <c r="I135" i="15"/>
  <c r="J135" i="15"/>
  <c r="K135" i="15"/>
  <c r="M135" i="15"/>
  <c r="N135" i="15"/>
  <c r="B136" i="15"/>
  <c r="E136" i="15"/>
  <c r="F136" i="15"/>
  <c r="G136" i="15"/>
  <c r="H136" i="15"/>
  <c r="I136" i="15"/>
  <c r="J136" i="15"/>
  <c r="K136" i="15"/>
  <c r="M136" i="15"/>
  <c r="N136" i="15"/>
  <c r="B137" i="15"/>
  <c r="E137" i="15"/>
  <c r="F137" i="15"/>
  <c r="G137" i="15"/>
  <c r="H137" i="15"/>
  <c r="I137" i="15"/>
  <c r="J137" i="15"/>
  <c r="K137" i="15"/>
  <c r="M137" i="15"/>
  <c r="N137" i="15"/>
  <c r="B138" i="15"/>
  <c r="E138" i="15"/>
  <c r="F138" i="15"/>
  <c r="G138" i="15"/>
  <c r="H138" i="15"/>
  <c r="I138" i="15"/>
  <c r="J138" i="15"/>
  <c r="K138" i="15"/>
  <c r="M138" i="15"/>
  <c r="N138" i="15"/>
  <c r="B139" i="15"/>
  <c r="E139" i="15"/>
  <c r="F139" i="15"/>
  <c r="G139" i="15"/>
  <c r="H139" i="15"/>
  <c r="I139" i="15"/>
  <c r="J139" i="15"/>
  <c r="K139" i="15"/>
  <c r="M139" i="15"/>
  <c r="N139" i="15"/>
  <c r="B140" i="15"/>
  <c r="E140" i="15"/>
  <c r="F140" i="15"/>
  <c r="G140" i="15"/>
  <c r="H140" i="15"/>
  <c r="I140" i="15"/>
  <c r="J140" i="15"/>
  <c r="K140" i="15"/>
  <c r="M140" i="15"/>
  <c r="N140" i="15"/>
  <c r="B141" i="15"/>
  <c r="E141" i="15"/>
  <c r="F141" i="15"/>
  <c r="G141" i="15"/>
  <c r="H141" i="15"/>
  <c r="I141" i="15"/>
  <c r="J141" i="15"/>
  <c r="K141" i="15"/>
  <c r="M141" i="15"/>
  <c r="N141" i="15"/>
  <c r="B142" i="15"/>
  <c r="E142" i="15"/>
  <c r="F142" i="15"/>
  <c r="G142" i="15"/>
  <c r="H142" i="15"/>
  <c r="I142" i="15"/>
  <c r="J142" i="15"/>
  <c r="K142" i="15"/>
  <c r="M142" i="15"/>
  <c r="N142" i="15"/>
  <c r="B143" i="15"/>
  <c r="E143" i="15"/>
  <c r="F143" i="15"/>
  <c r="G143" i="15"/>
  <c r="H143" i="15"/>
  <c r="I143" i="15"/>
  <c r="J143" i="15"/>
  <c r="K143" i="15"/>
  <c r="M143" i="15"/>
  <c r="N143" i="15"/>
  <c r="B144" i="15"/>
  <c r="E144" i="15"/>
  <c r="F144" i="15"/>
  <c r="G144" i="15"/>
  <c r="H144" i="15"/>
  <c r="I144" i="15"/>
  <c r="J144" i="15"/>
  <c r="K144" i="15"/>
  <c r="M144" i="15"/>
  <c r="N144" i="15"/>
  <c r="B145" i="15"/>
  <c r="E145" i="15"/>
  <c r="F145" i="15"/>
  <c r="G145" i="15"/>
  <c r="H145" i="15"/>
  <c r="I145" i="15"/>
  <c r="J145" i="15"/>
  <c r="K145" i="15"/>
  <c r="M145" i="15"/>
  <c r="N145" i="15"/>
  <c r="B146" i="15"/>
  <c r="E146" i="15"/>
  <c r="F146" i="15"/>
  <c r="G146" i="15"/>
  <c r="H146" i="15"/>
  <c r="I146" i="15"/>
  <c r="J146" i="15"/>
  <c r="K146" i="15"/>
  <c r="M146" i="15"/>
  <c r="N146" i="15"/>
  <c r="B147" i="15"/>
  <c r="E147" i="15"/>
  <c r="F147" i="15"/>
  <c r="G147" i="15"/>
  <c r="H147" i="15"/>
  <c r="I147" i="15"/>
  <c r="J147" i="15"/>
  <c r="K147" i="15"/>
  <c r="M147" i="15"/>
  <c r="N147" i="15"/>
  <c r="B148" i="15"/>
  <c r="E148" i="15"/>
  <c r="F148" i="15"/>
  <c r="G148" i="15"/>
  <c r="H148" i="15"/>
  <c r="I148" i="15"/>
  <c r="J148" i="15"/>
  <c r="K148" i="15"/>
  <c r="M148" i="15"/>
  <c r="N148" i="15"/>
  <c r="B149" i="15"/>
  <c r="E149" i="15"/>
  <c r="F149" i="15"/>
  <c r="G149" i="15"/>
  <c r="H149" i="15"/>
  <c r="I149" i="15"/>
  <c r="J149" i="15"/>
  <c r="K149" i="15"/>
  <c r="M149" i="15"/>
  <c r="N149" i="15"/>
  <c r="B150" i="15"/>
  <c r="E150" i="15"/>
  <c r="F150" i="15"/>
  <c r="G150" i="15"/>
  <c r="H150" i="15"/>
  <c r="I150" i="15"/>
  <c r="J150" i="15"/>
  <c r="K150" i="15"/>
  <c r="M150" i="15"/>
  <c r="N150" i="15"/>
  <c r="B151" i="15"/>
  <c r="E151" i="15"/>
  <c r="F151" i="15"/>
  <c r="G151" i="15"/>
  <c r="H151" i="15"/>
  <c r="I151" i="15"/>
  <c r="J151" i="15"/>
  <c r="K151" i="15"/>
  <c r="M151" i="15"/>
  <c r="N151" i="15"/>
  <c r="B152" i="15"/>
  <c r="E152" i="15"/>
  <c r="F152" i="15"/>
  <c r="G152" i="15"/>
  <c r="H152" i="15"/>
  <c r="I152" i="15"/>
  <c r="J152" i="15"/>
  <c r="K152" i="15"/>
  <c r="M152" i="15"/>
  <c r="N152" i="15"/>
  <c r="B153" i="15"/>
  <c r="E153" i="15"/>
  <c r="F153" i="15"/>
  <c r="G153" i="15"/>
  <c r="H153" i="15"/>
  <c r="I153" i="15"/>
  <c r="J153" i="15"/>
  <c r="K153" i="15"/>
  <c r="M153" i="15"/>
  <c r="N153" i="15"/>
  <c r="B154" i="15"/>
  <c r="E154" i="15"/>
  <c r="F154" i="15"/>
  <c r="G154" i="15"/>
  <c r="H154" i="15"/>
  <c r="I154" i="15"/>
  <c r="J154" i="15"/>
  <c r="K154" i="15"/>
  <c r="M154" i="15"/>
  <c r="N154" i="15"/>
  <c r="B155" i="15"/>
  <c r="E155" i="15"/>
  <c r="F155" i="15"/>
  <c r="G155" i="15"/>
  <c r="H155" i="15"/>
  <c r="I155" i="15"/>
  <c r="J155" i="15"/>
  <c r="K155" i="15"/>
  <c r="M155" i="15"/>
  <c r="N155" i="15"/>
  <c r="B156" i="15"/>
  <c r="E156" i="15"/>
  <c r="F156" i="15"/>
  <c r="G156" i="15"/>
  <c r="H156" i="15"/>
  <c r="I156" i="15"/>
  <c r="J156" i="15"/>
  <c r="K156" i="15"/>
  <c r="M156" i="15"/>
  <c r="N156" i="15"/>
  <c r="B157" i="15"/>
  <c r="E157" i="15"/>
  <c r="F157" i="15"/>
  <c r="G157" i="15"/>
  <c r="H157" i="15"/>
  <c r="I157" i="15"/>
  <c r="J157" i="15"/>
  <c r="K157" i="15"/>
  <c r="M157" i="15"/>
  <c r="N157" i="15"/>
  <c r="B158" i="15"/>
  <c r="E158" i="15"/>
  <c r="F158" i="15"/>
  <c r="G158" i="15"/>
  <c r="H158" i="15"/>
  <c r="I158" i="15"/>
  <c r="J158" i="15"/>
  <c r="K158" i="15"/>
  <c r="M158" i="15"/>
  <c r="N158" i="15"/>
  <c r="B159" i="15"/>
  <c r="E159" i="15"/>
  <c r="F159" i="15"/>
  <c r="G159" i="15"/>
  <c r="H159" i="15"/>
  <c r="I159" i="15"/>
  <c r="J159" i="15"/>
  <c r="K159" i="15"/>
  <c r="M159" i="15"/>
  <c r="N159" i="15"/>
  <c r="B160" i="15"/>
  <c r="E160" i="15"/>
  <c r="F160" i="15"/>
  <c r="G160" i="15"/>
  <c r="H160" i="15"/>
  <c r="I160" i="15"/>
  <c r="J160" i="15"/>
  <c r="K160" i="15"/>
  <c r="M160" i="15"/>
  <c r="N160" i="15"/>
  <c r="B161" i="15"/>
  <c r="E161" i="15"/>
  <c r="F161" i="15"/>
  <c r="G161" i="15"/>
  <c r="H161" i="15"/>
  <c r="I161" i="15"/>
  <c r="J161" i="15"/>
  <c r="K161" i="15"/>
  <c r="M161" i="15"/>
  <c r="N161" i="15"/>
  <c r="B162" i="15"/>
  <c r="E162" i="15"/>
  <c r="F162" i="15"/>
  <c r="G162" i="15"/>
  <c r="H162" i="15"/>
  <c r="I162" i="15"/>
  <c r="J162" i="15"/>
  <c r="K162" i="15"/>
  <c r="M162" i="15"/>
  <c r="N162" i="15"/>
  <c r="B163" i="15"/>
  <c r="E163" i="15"/>
  <c r="F163" i="15"/>
  <c r="G163" i="15"/>
  <c r="H163" i="15"/>
  <c r="I163" i="15"/>
  <c r="J163" i="15"/>
  <c r="K163" i="15"/>
  <c r="M163" i="15"/>
  <c r="N163" i="15"/>
  <c r="B164" i="15"/>
  <c r="E164" i="15"/>
  <c r="F164" i="15"/>
  <c r="G164" i="15"/>
  <c r="H164" i="15"/>
  <c r="I164" i="15"/>
  <c r="J164" i="15"/>
  <c r="K164" i="15"/>
  <c r="M164" i="15"/>
  <c r="N164" i="15"/>
  <c r="B165" i="15"/>
  <c r="E165" i="15"/>
  <c r="F165" i="15"/>
  <c r="G165" i="15"/>
  <c r="H165" i="15"/>
  <c r="I165" i="15"/>
  <c r="J165" i="15"/>
  <c r="K165" i="15"/>
  <c r="M165" i="15"/>
  <c r="N165" i="15"/>
  <c r="B166" i="15"/>
  <c r="E166" i="15"/>
  <c r="F166" i="15"/>
  <c r="G166" i="15"/>
  <c r="H166" i="15"/>
  <c r="I166" i="15"/>
  <c r="J166" i="15"/>
  <c r="K166" i="15"/>
  <c r="M166" i="15"/>
  <c r="N166" i="15"/>
  <c r="B167" i="15"/>
  <c r="E167" i="15"/>
  <c r="F167" i="15"/>
  <c r="G167" i="15"/>
  <c r="H167" i="15"/>
  <c r="I167" i="15"/>
  <c r="J167" i="15"/>
  <c r="K167" i="15"/>
  <c r="M167" i="15"/>
  <c r="N167" i="15"/>
  <c r="B168" i="15"/>
  <c r="E168" i="15"/>
  <c r="F168" i="15"/>
  <c r="G168" i="15"/>
  <c r="H168" i="15"/>
  <c r="I168" i="15"/>
  <c r="J168" i="15"/>
  <c r="K168" i="15"/>
  <c r="M168" i="15"/>
  <c r="N168" i="15"/>
  <c r="B169" i="15"/>
  <c r="E169" i="15"/>
  <c r="F169" i="15"/>
  <c r="G169" i="15"/>
  <c r="H169" i="15"/>
  <c r="I169" i="15"/>
  <c r="J169" i="15"/>
  <c r="K169" i="15"/>
  <c r="M169" i="15"/>
  <c r="N169" i="15"/>
  <c r="B170" i="15"/>
  <c r="E170" i="15"/>
  <c r="F170" i="15"/>
  <c r="G170" i="15"/>
  <c r="H170" i="15"/>
  <c r="I170" i="15"/>
  <c r="J170" i="15"/>
  <c r="K170" i="15"/>
  <c r="M170" i="15"/>
  <c r="N170" i="15"/>
  <c r="B171" i="15"/>
  <c r="E171" i="15"/>
  <c r="F171" i="15"/>
  <c r="G171" i="15"/>
  <c r="H171" i="15"/>
  <c r="I171" i="15"/>
  <c r="J171" i="15"/>
  <c r="K171" i="15"/>
  <c r="M171" i="15"/>
  <c r="N171" i="15"/>
  <c r="B172" i="15"/>
  <c r="E172" i="15"/>
  <c r="F172" i="15"/>
  <c r="G172" i="15"/>
  <c r="H172" i="15"/>
  <c r="I172" i="15"/>
  <c r="J172" i="15"/>
  <c r="K172" i="15"/>
  <c r="M172" i="15"/>
  <c r="N172" i="15"/>
  <c r="B173" i="15"/>
  <c r="E173" i="15"/>
  <c r="F173" i="15"/>
  <c r="G173" i="15"/>
  <c r="H173" i="15"/>
  <c r="I173" i="15"/>
  <c r="J173" i="15"/>
  <c r="K173" i="15"/>
  <c r="M173" i="15"/>
  <c r="N173" i="15"/>
  <c r="B174" i="15"/>
  <c r="E174" i="15"/>
  <c r="F174" i="15"/>
  <c r="G174" i="15"/>
  <c r="H174" i="15"/>
  <c r="I174" i="15"/>
  <c r="J174" i="15"/>
  <c r="K174" i="15"/>
  <c r="M174" i="15"/>
  <c r="N174" i="15"/>
  <c r="B175" i="15"/>
  <c r="E175" i="15"/>
  <c r="F175" i="15"/>
  <c r="G175" i="15"/>
  <c r="H175" i="15"/>
  <c r="I175" i="15"/>
  <c r="J175" i="15"/>
  <c r="K175" i="15"/>
  <c r="M175" i="15"/>
  <c r="N175" i="15"/>
  <c r="B176" i="15"/>
  <c r="E176" i="15"/>
  <c r="F176" i="15"/>
  <c r="G176" i="15"/>
  <c r="H176" i="15"/>
  <c r="I176" i="15"/>
  <c r="J176" i="15"/>
  <c r="K176" i="15"/>
  <c r="M176" i="15"/>
  <c r="N176" i="15"/>
  <c r="B177" i="15"/>
  <c r="E177" i="15"/>
  <c r="F177" i="15"/>
  <c r="G177" i="15"/>
  <c r="H177" i="15"/>
  <c r="I177" i="15"/>
  <c r="J177" i="15"/>
  <c r="K177" i="15"/>
  <c r="M177" i="15"/>
  <c r="N177" i="15"/>
  <c r="B178" i="15"/>
  <c r="E178" i="15"/>
  <c r="F178" i="15"/>
  <c r="G178" i="15"/>
  <c r="H178" i="15"/>
  <c r="I178" i="15"/>
  <c r="J178" i="15"/>
  <c r="K178" i="15"/>
  <c r="M178" i="15"/>
  <c r="N178" i="15"/>
  <c r="B179" i="15"/>
  <c r="E179" i="15"/>
  <c r="F179" i="15"/>
  <c r="G179" i="15"/>
  <c r="H179" i="15"/>
  <c r="I179" i="15"/>
  <c r="J179" i="15"/>
  <c r="K179" i="15"/>
  <c r="M179" i="15"/>
  <c r="N179" i="15"/>
  <c r="B180" i="15"/>
  <c r="E180" i="15"/>
  <c r="F180" i="15"/>
  <c r="G180" i="15"/>
  <c r="H180" i="15"/>
  <c r="I180" i="15"/>
  <c r="J180" i="15"/>
  <c r="K180" i="15"/>
  <c r="M180" i="15"/>
  <c r="N180" i="15"/>
  <c r="B181" i="15"/>
  <c r="E181" i="15"/>
  <c r="F181" i="15"/>
  <c r="G181" i="15"/>
  <c r="H181" i="15"/>
  <c r="I181" i="15"/>
  <c r="J181" i="15"/>
  <c r="K181" i="15"/>
  <c r="M181" i="15"/>
  <c r="N181" i="15"/>
  <c r="B182" i="15"/>
  <c r="E182" i="15"/>
  <c r="F182" i="15"/>
  <c r="G182" i="15"/>
  <c r="H182" i="15"/>
  <c r="I182" i="15"/>
  <c r="J182" i="15"/>
  <c r="K182" i="15"/>
  <c r="M182" i="15"/>
  <c r="N182" i="15"/>
  <c r="B183" i="15"/>
  <c r="E183" i="15"/>
  <c r="F183" i="15"/>
  <c r="G183" i="15"/>
  <c r="H183" i="15"/>
  <c r="I183" i="15"/>
  <c r="J183" i="15"/>
  <c r="K183" i="15"/>
  <c r="M183" i="15"/>
  <c r="N183" i="15"/>
  <c r="B184" i="15"/>
  <c r="E184" i="15"/>
  <c r="F184" i="15"/>
  <c r="G184" i="15"/>
  <c r="H184" i="15"/>
  <c r="I184" i="15"/>
  <c r="J184" i="15"/>
  <c r="K184" i="15"/>
  <c r="M184" i="15"/>
  <c r="N184" i="15"/>
  <c r="B185" i="15"/>
  <c r="E185" i="15"/>
  <c r="F185" i="15"/>
  <c r="G185" i="15"/>
  <c r="H185" i="15"/>
  <c r="I185" i="15"/>
  <c r="J185" i="15"/>
  <c r="K185" i="15"/>
  <c r="M185" i="15"/>
  <c r="N185" i="15"/>
  <c r="B186" i="15"/>
  <c r="E186" i="15"/>
  <c r="F186" i="15"/>
  <c r="G186" i="15"/>
  <c r="H186" i="15"/>
  <c r="I186" i="15"/>
  <c r="J186" i="15"/>
  <c r="K186" i="15"/>
  <c r="M186" i="15"/>
  <c r="N186" i="15"/>
  <c r="B187" i="15"/>
  <c r="E187" i="15"/>
  <c r="F187" i="15"/>
  <c r="G187" i="15"/>
  <c r="H187" i="15"/>
  <c r="I187" i="15"/>
  <c r="J187" i="15"/>
  <c r="K187" i="15"/>
  <c r="M187" i="15"/>
  <c r="N187" i="15"/>
  <c r="B188" i="15"/>
  <c r="E188" i="15"/>
  <c r="F188" i="15"/>
  <c r="G188" i="15"/>
  <c r="H188" i="15"/>
  <c r="I188" i="15"/>
  <c r="J188" i="15"/>
  <c r="K188" i="15"/>
  <c r="M188" i="15"/>
  <c r="N188" i="15"/>
  <c r="B189" i="15"/>
  <c r="E189" i="15"/>
  <c r="F189" i="15"/>
  <c r="G189" i="15"/>
  <c r="H189" i="15"/>
  <c r="I189" i="15"/>
  <c r="J189" i="15"/>
  <c r="K189" i="15"/>
  <c r="M189" i="15"/>
  <c r="N189" i="15"/>
  <c r="B190" i="15"/>
  <c r="E190" i="15"/>
  <c r="F190" i="15"/>
  <c r="G190" i="15"/>
  <c r="H190" i="15"/>
  <c r="I190" i="15"/>
  <c r="J190" i="15"/>
  <c r="K190" i="15"/>
  <c r="M190" i="15"/>
  <c r="N190" i="15"/>
  <c r="B191" i="15"/>
  <c r="E191" i="15"/>
  <c r="F191" i="15"/>
  <c r="G191" i="15"/>
  <c r="H191" i="15"/>
  <c r="I191" i="15"/>
  <c r="J191" i="15"/>
  <c r="K191" i="15"/>
  <c r="M191" i="15"/>
  <c r="N191" i="15"/>
  <c r="B192" i="15"/>
  <c r="E192" i="15"/>
  <c r="F192" i="15"/>
  <c r="G192" i="15"/>
  <c r="H192" i="15"/>
  <c r="I192" i="15"/>
  <c r="J192" i="15"/>
  <c r="K192" i="15"/>
  <c r="M192" i="15"/>
  <c r="N192" i="15"/>
  <c r="B193" i="15"/>
  <c r="E193" i="15"/>
  <c r="F193" i="15"/>
  <c r="G193" i="15"/>
  <c r="H193" i="15"/>
  <c r="I193" i="15"/>
  <c r="J193" i="15"/>
  <c r="K193" i="15"/>
  <c r="M193" i="15"/>
  <c r="N193" i="15"/>
  <c r="B194" i="15"/>
  <c r="E194" i="15"/>
  <c r="F194" i="15"/>
  <c r="G194" i="15"/>
  <c r="H194" i="15"/>
  <c r="I194" i="15"/>
  <c r="J194" i="15"/>
  <c r="K194" i="15"/>
  <c r="M194" i="15"/>
  <c r="N194" i="15"/>
  <c r="B195" i="15"/>
  <c r="E195" i="15"/>
  <c r="F195" i="15"/>
  <c r="G195" i="15"/>
  <c r="H195" i="15"/>
  <c r="I195" i="15"/>
  <c r="J195" i="15"/>
  <c r="K195" i="15"/>
  <c r="M195" i="15"/>
  <c r="N195" i="15"/>
  <c r="B196" i="15"/>
  <c r="E196" i="15"/>
  <c r="F196" i="15"/>
  <c r="G196" i="15"/>
  <c r="H196" i="15"/>
  <c r="I196" i="15"/>
  <c r="J196" i="15"/>
  <c r="K196" i="15"/>
  <c r="M196" i="15"/>
  <c r="N196" i="15"/>
  <c r="B197" i="15"/>
  <c r="E197" i="15"/>
  <c r="F197" i="15"/>
  <c r="G197" i="15"/>
  <c r="H197" i="15"/>
  <c r="I197" i="15"/>
  <c r="J197" i="15"/>
  <c r="K197" i="15"/>
  <c r="M197" i="15"/>
  <c r="N197" i="15"/>
  <c r="B198" i="15"/>
  <c r="E198" i="15"/>
  <c r="F198" i="15"/>
  <c r="G198" i="15"/>
  <c r="H198" i="15"/>
  <c r="I198" i="15"/>
  <c r="J198" i="15"/>
  <c r="K198" i="15"/>
  <c r="M198" i="15"/>
  <c r="N198" i="15"/>
  <c r="B199" i="15"/>
  <c r="E199" i="15"/>
  <c r="F199" i="15"/>
  <c r="G199" i="15"/>
  <c r="H199" i="15"/>
  <c r="I199" i="15"/>
  <c r="J199" i="15"/>
  <c r="K199" i="15"/>
  <c r="M199" i="15"/>
  <c r="N199" i="15"/>
  <c r="B200" i="15"/>
  <c r="E200" i="15"/>
  <c r="F200" i="15"/>
  <c r="G200" i="15"/>
  <c r="H200" i="15"/>
  <c r="I200" i="15"/>
  <c r="J200" i="15"/>
  <c r="K200" i="15"/>
  <c r="M200" i="15"/>
  <c r="N200" i="15"/>
  <c r="B201" i="15"/>
  <c r="E201" i="15"/>
  <c r="F201" i="15"/>
  <c r="G201" i="15"/>
  <c r="H201" i="15"/>
  <c r="I201" i="15"/>
  <c r="J201" i="15"/>
  <c r="K201" i="15"/>
  <c r="M201" i="15"/>
  <c r="N201" i="15"/>
  <c r="B202" i="15"/>
  <c r="E202" i="15"/>
  <c r="F202" i="15"/>
  <c r="G202" i="15"/>
  <c r="H202" i="15"/>
  <c r="I202" i="15"/>
  <c r="J202" i="15"/>
  <c r="K202" i="15"/>
  <c r="M202" i="15"/>
  <c r="N202" i="15"/>
  <c r="B203" i="15"/>
  <c r="E203" i="15"/>
  <c r="F203" i="15"/>
  <c r="G203" i="15"/>
  <c r="H203" i="15"/>
  <c r="I203" i="15"/>
  <c r="J203" i="15"/>
  <c r="K203" i="15"/>
  <c r="M203" i="15"/>
  <c r="N203" i="15"/>
  <c r="B204" i="15"/>
  <c r="E204" i="15"/>
  <c r="F204" i="15"/>
  <c r="G204" i="15"/>
  <c r="H204" i="15"/>
  <c r="I204" i="15"/>
  <c r="J204" i="15"/>
  <c r="K204" i="15"/>
  <c r="M204" i="15"/>
  <c r="N204" i="15"/>
  <c r="B205" i="15"/>
  <c r="E205" i="15"/>
  <c r="F205" i="15"/>
  <c r="G205" i="15"/>
  <c r="H205" i="15"/>
  <c r="I205" i="15"/>
  <c r="J205" i="15"/>
  <c r="K205" i="15"/>
  <c r="M205" i="15"/>
  <c r="N205" i="15"/>
  <c r="B206" i="15"/>
  <c r="E206" i="15"/>
  <c r="F206" i="15"/>
  <c r="G206" i="15"/>
  <c r="H206" i="15"/>
  <c r="I206" i="15"/>
  <c r="J206" i="15"/>
  <c r="K206" i="15"/>
  <c r="M206" i="15"/>
  <c r="N206" i="15"/>
  <c r="B207" i="15"/>
  <c r="E207" i="15"/>
  <c r="F207" i="15"/>
  <c r="G207" i="15"/>
  <c r="H207" i="15"/>
  <c r="I207" i="15"/>
  <c r="J207" i="15"/>
  <c r="K207" i="15"/>
  <c r="M207" i="15"/>
  <c r="N207" i="15"/>
  <c r="B208" i="15"/>
  <c r="E208" i="15"/>
  <c r="F208" i="15"/>
  <c r="G208" i="15"/>
  <c r="H208" i="15"/>
  <c r="I208" i="15"/>
  <c r="J208" i="15"/>
  <c r="K208" i="15"/>
  <c r="M208" i="15"/>
  <c r="N208" i="15"/>
  <c r="B209" i="15"/>
  <c r="E209" i="15"/>
  <c r="F209" i="15"/>
  <c r="G209" i="15"/>
  <c r="H209" i="15"/>
  <c r="I209" i="15"/>
  <c r="J209" i="15"/>
  <c r="K209" i="15"/>
  <c r="M209" i="15"/>
  <c r="N209" i="15"/>
  <c r="B210" i="15"/>
  <c r="E210" i="15"/>
  <c r="F210" i="15"/>
  <c r="G210" i="15"/>
  <c r="H210" i="15"/>
  <c r="I210" i="15"/>
  <c r="J210" i="15"/>
  <c r="K210" i="15"/>
  <c r="M210" i="15"/>
  <c r="N210" i="15"/>
  <c r="B211" i="15"/>
  <c r="E211" i="15"/>
  <c r="F211" i="15"/>
  <c r="G211" i="15"/>
  <c r="H211" i="15"/>
  <c r="I211" i="15"/>
  <c r="J211" i="15"/>
  <c r="K211" i="15"/>
  <c r="M211" i="15"/>
  <c r="N211" i="15"/>
  <c r="B212" i="15"/>
  <c r="E212" i="15"/>
  <c r="F212" i="15"/>
  <c r="G212" i="15"/>
  <c r="H212" i="15"/>
  <c r="I212" i="15"/>
  <c r="J212" i="15"/>
  <c r="K212" i="15"/>
  <c r="M212" i="15"/>
  <c r="N212" i="15"/>
  <c r="B213" i="15"/>
  <c r="E213" i="15"/>
  <c r="F213" i="15"/>
  <c r="G213" i="15"/>
  <c r="H213" i="15"/>
  <c r="I213" i="15"/>
  <c r="J213" i="15"/>
  <c r="K213" i="15"/>
  <c r="M213" i="15"/>
  <c r="N213" i="15"/>
  <c r="B214" i="15"/>
  <c r="E214" i="15"/>
  <c r="F214" i="15"/>
  <c r="G214" i="15"/>
  <c r="H214" i="15"/>
  <c r="I214" i="15"/>
  <c r="J214" i="15"/>
  <c r="K214" i="15"/>
  <c r="M214" i="15"/>
  <c r="N214" i="15"/>
  <c r="B215" i="15"/>
  <c r="E215" i="15"/>
  <c r="F215" i="15"/>
  <c r="G215" i="15"/>
  <c r="H215" i="15"/>
  <c r="I215" i="15"/>
  <c r="J215" i="15"/>
  <c r="K215" i="15"/>
  <c r="M215" i="15"/>
  <c r="N215" i="15"/>
  <c r="B216" i="15"/>
  <c r="E216" i="15"/>
  <c r="F216" i="15"/>
  <c r="G216" i="15"/>
  <c r="H216" i="15"/>
  <c r="I216" i="15"/>
  <c r="J216" i="15"/>
  <c r="K216" i="15"/>
  <c r="M216" i="15"/>
  <c r="N216" i="15"/>
  <c r="B217" i="15"/>
  <c r="E217" i="15"/>
  <c r="F217" i="15"/>
  <c r="G217" i="15"/>
  <c r="H217" i="15"/>
  <c r="I217" i="15"/>
  <c r="J217" i="15"/>
  <c r="K217" i="15"/>
  <c r="M217" i="15"/>
  <c r="N217" i="15"/>
  <c r="B218" i="15"/>
  <c r="E218" i="15"/>
  <c r="F218" i="15"/>
  <c r="G218" i="15"/>
  <c r="H218" i="15"/>
  <c r="I218" i="15"/>
  <c r="J218" i="15"/>
  <c r="K218" i="15"/>
  <c r="M218" i="15"/>
  <c r="N218" i="15"/>
  <c r="B219" i="15"/>
  <c r="E219" i="15"/>
  <c r="F219" i="15"/>
  <c r="G219" i="15"/>
  <c r="H219" i="15"/>
  <c r="I219" i="15"/>
  <c r="J219" i="15"/>
  <c r="K219" i="15"/>
  <c r="M219" i="15"/>
  <c r="N219" i="15"/>
  <c r="B220" i="15"/>
  <c r="E220" i="15"/>
  <c r="F220" i="15"/>
  <c r="G220" i="15"/>
  <c r="H220" i="15"/>
  <c r="I220" i="15"/>
  <c r="J220" i="15"/>
  <c r="K220" i="15"/>
  <c r="M220" i="15"/>
  <c r="N220" i="15"/>
  <c r="B221" i="15"/>
  <c r="E221" i="15"/>
  <c r="F221" i="15"/>
  <c r="G221" i="15"/>
  <c r="H221" i="15"/>
  <c r="I221" i="15"/>
  <c r="J221" i="15"/>
  <c r="K221" i="15"/>
  <c r="M221" i="15"/>
  <c r="N221" i="15"/>
  <c r="B222" i="15"/>
  <c r="E222" i="15"/>
  <c r="F222" i="15"/>
  <c r="G222" i="15"/>
  <c r="H222" i="15"/>
  <c r="I222" i="15"/>
  <c r="J222" i="15"/>
  <c r="K222" i="15"/>
  <c r="M222" i="15"/>
  <c r="N222" i="15"/>
  <c r="B223" i="15"/>
  <c r="E223" i="15"/>
  <c r="F223" i="15"/>
  <c r="G223" i="15"/>
  <c r="H223" i="15"/>
  <c r="I223" i="15"/>
  <c r="J223" i="15"/>
  <c r="K223" i="15"/>
  <c r="M223" i="15"/>
  <c r="N223" i="15"/>
  <c r="B224" i="15"/>
  <c r="E224" i="15"/>
  <c r="F224" i="15"/>
  <c r="G224" i="15"/>
  <c r="H224" i="15"/>
  <c r="I224" i="15"/>
  <c r="J224" i="15"/>
  <c r="K224" i="15"/>
  <c r="M224" i="15"/>
  <c r="N224" i="15"/>
  <c r="B225" i="15"/>
  <c r="E225" i="15"/>
  <c r="F225" i="15"/>
  <c r="G225" i="15"/>
  <c r="H225" i="15"/>
  <c r="I225" i="15"/>
  <c r="J225" i="15"/>
  <c r="K225" i="15"/>
  <c r="M225" i="15"/>
  <c r="N225" i="15"/>
  <c r="B226" i="15"/>
  <c r="E226" i="15"/>
  <c r="F226" i="15"/>
  <c r="G226" i="15"/>
  <c r="H226" i="15"/>
  <c r="I226" i="15"/>
  <c r="J226" i="15"/>
  <c r="K226" i="15"/>
  <c r="M226" i="15"/>
  <c r="N226" i="15"/>
  <c r="B227" i="15"/>
  <c r="E227" i="15"/>
  <c r="F227" i="15"/>
  <c r="G227" i="15"/>
  <c r="H227" i="15"/>
  <c r="I227" i="15"/>
  <c r="J227" i="15"/>
  <c r="K227" i="15"/>
  <c r="M227" i="15"/>
  <c r="N227" i="15"/>
  <c r="B228" i="15"/>
  <c r="E228" i="15"/>
  <c r="F228" i="15"/>
  <c r="G228" i="15"/>
  <c r="H228" i="15"/>
  <c r="I228" i="15"/>
  <c r="J228" i="15"/>
  <c r="K228" i="15"/>
  <c r="M228" i="15"/>
  <c r="N228" i="15"/>
  <c r="B229" i="15"/>
  <c r="E229" i="15"/>
  <c r="F229" i="15"/>
  <c r="G229" i="15"/>
  <c r="H229" i="15"/>
  <c r="I229" i="15"/>
  <c r="J229" i="15"/>
  <c r="K229" i="15"/>
  <c r="M229" i="15"/>
  <c r="N229" i="15"/>
  <c r="B230" i="15"/>
  <c r="E230" i="15"/>
  <c r="F230" i="15"/>
  <c r="G230" i="15"/>
  <c r="H230" i="15"/>
  <c r="I230" i="15"/>
  <c r="J230" i="15"/>
  <c r="K230" i="15"/>
  <c r="M230" i="15"/>
  <c r="N230" i="15"/>
  <c r="B231" i="15"/>
  <c r="E231" i="15"/>
  <c r="F231" i="15"/>
  <c r="G231" i="15"/>
  <c r="H231" i="15"/>
  <c r="I231" i="15"/>
  <c r="J231" i="15"/>
  <c r="K231" i="15"/>
  <c r="M231" i="15"/>
  <c r="N231" i="15"/>
  <c r="B232" i="15"/>
  <c r="E232" i="15"/>
  <c r="F232" i="15"/>
  <c r="G232" i="15"/>
  <c r="H232" i="15"/>
  <c r="I232" i="15"/>
  <c r="J232" i="15"/>
  <c r="K232" i="15"/>
  <c r="M232" i="15"/>
  <c r="N232" i="15"/>
  <c r="B233" i="15"/>
  <c r="E233" i="15"/>
  <c r="F233" i="15"/>
  <c r="G233" i="15"/>
  <c r="H233" i="15"/>
  <c r="I233" i="15"/>
  <c r="J233" i="15"/>
  <c r="K233" i="15"/>
  <c r="M233" i="15"/>
  <c r="N233" i="15"/>
  <c r="B234" i="15"/>
  <c r="E234" i="15"/>
  <c r="F234" i="15"/>
  <c r="G234" i="15"/>
  <c r="H234" i="15"/>
  <c r="I234" i="15"/>
  <c r="J234" i="15"/>
  <c r="K234" i="15"/>
  <c r="M234" i="15"/>
  <c r="N234" i="15"/>
  <c r="B235" i="15"/>
  <c r="E235" i="15"/>
  <c r="F235" i="15"/>
  <c r="G235" i="15"/>
  <c r="H235" i="15"/>
  <c r="I235" i="15"/>
  <c r="J235" i="15"/>
  <c r="K235" i="15"/>
  <c r="M235" i="15"/>
  <c r="N235" i="15"/>
  <c r="B236" i="15"/>
  <c r="E236" i="15"/>
  <c r="F236" i="15"/>
  <c r="G236" i="15"/>
  <c r="H236" i="15"/>
  <c r="I236" i="15"/>
  <c r="J236" i="15"/>
  <c r="K236" i="15"/>
  <c r="M236" i="15"/>
  <c r="N236" i="15"/>
  <c r="B237" i="15"/>
  <c r="E237" i="15"/>
  <c r="F237" i="15"/>
  <c r="G237" i="15"/>
  <c r="H237" i="15"/>
  <c r="I237" i="15"/>
  <c r="J237" i="15"/>
  <c r="K237" i="15"/>
  <c r="M237" i="15"/>
  <c r="N237" i="15"/>
  <c r="B238" i="15"/>
  <c r="E238" i="15"/>
  <c r="F238" i="15"/>
  <c r="G238" i="15"/>
  <c r="H238" i="15"/>
  <c r="I238" i="15"/>
  <c r="J238" i="15"/>
  <c r="K238" i="15"/>
  <c r="M238" i="15"/>
  <c r="N238" i="15"/>
  <c r="B239" i="15"/>
  <c r="E239" i="15"/>
  <c r="F239" i="15"/>
  <c r="G239" i="15"/>
  <c r="H239" i="15"/>
  <c r="I239" i="15"/>
  <c r="J239" i="15"/>
  <c r="K239" i="15"/>
  <c r="M239" i="15"/>
  <c r="N239" i="15"/>
  <c r="B240" i="15"/>
  <c r="E240" i="15"/>
  <c r="F240" i="15"/>
  <c r="G240" i="15"/>
  <c r="H240" i="15"/>
  <c r="I240" i="15"/>
  <c r="J240" i="15"/>
  <c r="K240" i="15"/>
  <c r="M240" i="15"/>
  <c r="N240" i="15"/>
  <c r="B241" i="15"/>
  <c r="E241" i="15"/>
  <c r="F241" i="15"/>
  <c r="G241" i="15"/>
  <c r="H241" i="15"/>
  <c r="I241" i="15"/>
  <c r="J241" i="15"/>
  <c r="K241" i="15"/>
  <c r="M241" i="15"/>
  <c r="N241" i="15"/>
  <c r="B242" i="15"/>
  <c r="E242" i="15"/>
  <c r="F242" i="15"/>
  <c r="G242" i="15"/>
  <c r="H242" i="15"/>
  <c r="I242" i="15"/>
  <c r="J242" i="15"/>
  <c r="K242" i="15"/>
  <c r="M242" i="15"/>
  <c r="N242" i="15"/>
  <c r="B243" i="15"/>
  <c r="E243" i="15"/>
  <c r="F243" i="15"/>
  <c r="G243" i="15"/>
  <c r="H243" i="15"/>
  <c r="I243" i="15"/>
  <c r="J243" i="15"/>
  <c r="K243" i="15"/>
  <c r="M243" i="15"/>
  <c r="N243" i="15"/>
  <c r="B244" i="15"/>
  <c r="E244" i="15"/>
  <c r="F244" i="15"/>
  <c r="G244" i="15"/>
  <c r="H244" i="15"/>
  <c r="I244" i="15"/>
  <c r="J244" i="15"/>
  <c r="K244" i="15"/>
  <c r="M244" i="15"/>
  <c r="N244" i="15"/>
  <c r="B245" i="15"/>
  <c r="E245" i="15"/>
  <c r="F245" i="15"/>
  <c r="G245" i="15"/>
  <c r="H245" i="15"/>
  <c r="I245" i="15"/>
  <c r="J245" i="15"/>
  <c r="K245" i="15"/>
  <c r="M245" i="15"/>
  <c r="N245" i="15"/>
  <c r="B246" i="15"/>
  <c r="E246" i="15"/>
  <c r="F246" i="15"/>
  <c r="G246" i="15"/>
  <c r="H246" i="15"/>
  <c r="I246" i="15"/>
  <c r="J246" i="15"/>
  <c r="K246" i="15"/>
  <c r="M246" i="15"/>
  <c r="N246" i="15"/>
  <c r="B247" i="15"/>
  <c r="E247" i="15"/>
  <c r="F247" i="15"/>
  <c r="G247" i="15"/>
  <c r="H247" i="15"/>
  <c r="I247" i="15"/>
  <c r="J247" i="15"/>
  <c r="K247" i="15"/>
  <c r="M247" i="15"/>
  <c r="N247" i="15"/>
  <c r="B248" i="15"/>
  <c r="E248" i="15"/>
  <c r="F248" i="15"/>
  <c r="G248" i="15"/>
  <c r="H248" i="15"/>
  <c r="I248" i="15"/>
  <c r="J248" i="15"/>
  <c r="K248" i="15"/>
  <c r="M248" i="15"/>
  <c r="N248" i="15"/>
  <c r="B249" i="15"/>
  <c r="E249" i="15"/>
  <c r="F249" i="15"/>
  <c r="G249" i="15"/>
  <c r="H249" i="15"/>
  <c r="I249" i="15"/>
  <c r="J249" i="15"/>
  <c r="K249" i="15"/>
  <c r="M249" i="15"/>
  <c r="N249" i="15"/>
  <c r="B250" i="15"/>
  <c r="E250" i="15"/>
  <c r="F250" i="15"/>
  <c r="G250" i="15"/>
  <c r="H250" i="15"/>
  <c r="I250" i="15"/>
  <c r="J250" i="15"/>
  <c r="K250" i="15"/>
  <c r="M250" i="15"/>
  <c r="N250" i="15"/>
  <c r="B251" i="15"/>
  <c r="E251" i="15"/>
  <c r="F251" i="15"/>
  <c r="G251" i="15"/>
  <c r="H251" i="15"/>
  <c r="I251" i="15"/>
  <c r="J251" i="15"/>
  <c r="K251" i="15"/>
  <c r="M251" i="15"/>
  <c r="N251" i="15"/>
  <c r="B252" i="15"/>
  <c r="E252" i="15"/>
  <c r="F252" i="15"/>
  <c r="G252" i="15"/>
  <c r="H252" i="15"/>
  <c r="I252" i="15"/>
  <c r="J252" i="15"/>
  <c r="K252" i="15"/>
  <c r="M252" i="15"/>
  <c r="N252" i="15"/>
  <c r="B253" i="15"/>
  <c r="E253" i="15"/>
  <c r="F253" i="15"/>
  <c r="G253" i="15"/>
  <c r="H253" i="15"/>
  <c r="I253" i="15"/>
  <c r="J253" i="15"/>
  <c r="K253" i="15"/>
  <c r="M253" i="15"/>
  <c r="N253" i="15"/>
  <c r="B254" i="15"/>
  <c r="E254" i="15"/>
  <c r="F254" i="15"/>
  <c r="G254" i="15"/>
  <c r="H254" i="15"/>
  <c r="I254" i="15"/>
  <c r="J254" i="15"/>
  <c r="K254" i="15"/>
  <c r="M254" i="15"/>
  <c r="N254" i="15"/>
  <c r="B255" i="15"/>
  <c r="E255" i="15"/>
  <c r="F255" i="15"/>
  <c r="G255" i="15"/>
  <c r="H255" i="15"/>
  <c r="I255" i="15"/>
  <c r="J255" i="15"/>
  <c r="K255" i="15"/>
  <c r="M255" i="15"/>
  <c r="N255" i="15"/>
  <c r="B256" i="15"/>
  <c r="E256" i="15"/>
  <c r="F256" i="15"/>
  <c r="G256" i="15"/>
  <c r="H256" i="15"/>
  <c r="I256" i="15"/>
  <c r="J256" i="15"/>
  <c r="K256" i="15"/>
  <c r="M256" i="15"/>
  <c r="N256" i="15"/>
  <c r="B257" i="15"/>
  <c r="E257" i="15"/>
  <c r="F257" i="15"/>
  <c r="G257" i="15"/>
  <c r="H257" i="15"/>
  <c r="I257" i="15"/>
  <c r="J257" i="15"/>
  <c r="K257" i="15"/>
  <c r="M257" i="15"/>
  <c r="N257" i="15"/>
  <c r="B258" i="15"/>
  <c r="E258" i="15"/>
  <c r="F258" i="15"/>
  <c r="G258" i="15"/>
  <c r="H258" i="15"/>
  <c r="I258" i="15"/>
  <c r="J258" i="15"/>
  <c r="K258" i="15"/>
  <c r="M258" i="15"/>
  <c r="N258" i="15"/>
  <c r="B259" i="15"/>
  <c r="E259" i="15"/>
  <c r="F259" i="15"/>
  <c r="G259" i="15"/>
  <c r="H259" i="15"/>
  <c r="I259" i="15"/>
  <c r="J259" i="15"/>
  <c r="K259" i="15"/>
  <c r="M259" i="15"/>
  <c r="N259" i="15"/>
  <c r="B260" i="15"/>
  <c r="E260" i="15"/>
  <c r="F260" i="15"/>
  <c r="G260" i="15"/>
  <c r="H260" i="15"/>
  <c r="I260" i="15"/>
  <c r="J260" i="15"/>
  <c r="K260" i="15"/>
  <c r="M260" i="15"/>
  <c r="N260" i="15"/>
  <c r="B261" i="15"/>
  <c r="E261" i="15"/>
  <c r="F261" i="15"/>
  <c r="G261" i="15"/>
  <c r="H261" i="15"/>
  <c r="I261" i="15"/>
  <c r="J261" i="15"/>
  <c r="K261" i="15"/>
  <c r="M261" i="15"/>
  <c r="N261" i="15"/>
  <c r="B262" i="15"/>
  <c r="E262" i="15"/>
  <c r="F262" i="15"/>
  <c r="G262" i="15"/>
  <c r="H262" i="15"/>
  <c r="I262" i="15"/>
  <c r="J262" i="15"/>
  <c r="K262" i="15"/>
  <c r="M262" i="15"/>
  <c r="N262" i="15"/>
  <c r="B263" i="15"/>
  <c r="E263" i="15"/>
  <c r="F263" i="15"/>
  <c r="G263" i="15"/>
  <c r="H263" i="15"/>
  <c r="I263" i="15"/>
  <c r="J263" i="15"/>
  <c r="K263" i="15"/>
  <c r="M263" i="15"/>
  <c r="N263" i="15"/>
  <c r="B264" i="15"/>
  <c r="E264" i="15"/>
  <c r="F264" i="15"/>
  <c r="G264" i="15"/>
  <c r="H264" i="15"/>
  <c r="I264" i="15"/>
  <c r="J264" i="15"/>
  <c r="K264" i="15"/>
  <c r="M264" i="15"/>
  <c r="N264" i="15"/>
  <c r="B265" i="15"/>
  <c r="E265" i="15"/>
  <c r="F265" i="15"/>
  <c r="G265" i="15"/>
  <c r="H265" i="15"/>
  <c r="I265" i="15"/>
  <c r="J265" i="15"/>
  <c r="K265" i="15"/>
  <c r="M265" i="15"/>
  <c r="N265" i="15"/>
  <c r="B266" i="15"/>
  <c r="E266" i="15"/>
  <c r="F266" i="15"/>
  <c r="G266" i="15"/>
  <c r="H266" i="15"/>
  <c r="I266" i="15"/>
  <c r="J266" i="15"/>
  <c r="K266" i="15"/>
  <c r="M266" i="15"/>
  <c r="N266" i="15"/>
  <c r="B267" i="15"/>
  <c r="E267" i="15"/>
  <c r="F267" i="15"/>
  <c r="G267" i="15"/>
  <c r="H267" i="15"/>
  <c r="I267" i="15"/>
  <c r="J267" i="15"/>
  <c r="K267" i="15"/>
  <c r="M267" i="15"/>
  <c r="N267" i="15"/>
  <c r="B268" i="15"/>
  <c r="E268" i="15"/>
  <c r="F268" i="15"/>
  <c r="G268" i="15"/>
  <c r="H268" i="15"/>
  <c r="I268" i="15"/>
  <c r="J268" i="15"/>
  <c r="K268" i="15"/>
  <c r="M268" i="15"/>
  <c r="N268" i="15"/>
  <c r="B269" i="15"/>
  <c r="E269" i="15"/>
  <c r="F269" i="15"/>
  <c r="G269" i="15"/>
  <c r="H269" i="15"/>
  <c r="I269" i="15"/>
  <c r="J269" i="15"/>
  <c r="K269" i="15"/>
  <c r="M269" i="15"/>
  <c r="N269" i="15"/>
  <c r="B270" i="15"/>
  <c r="E270" i="15"/>
  <c r="F270" i="15"/>
  <c r="G270" i="15"/>
  <c r="H270" i="15"/>
  <c r="I270" i="15"/>
  <c r="J270" i="15"/>
  <c r="K270" i="15"/>
  <c r="M270" i="15"/>
  <c r="N270" i="15"/>
  <c r="B271" i="15"/>
  <c r="E271" i="15"/>
  <c r="F271" i="15"/>
  <c r="G271" i="15"/>
  <c r="H271" i="15"/>
  <c r="I271" i="15"/>
  <c r="J271" i="15"/>
  <c r="K271" i="15"/>
  <c r="M271" i="15"/>
  <c r="N271" i="15"/>
  <c r="B272" i="15"/>
  <c r="E272" i="15"/>
  <c r="F272" i="15"/>
  <c r="G272" i="15"/>
  <c r="H272" i="15"/>
  <c r="I272" i="15"/>
  <c r="J272" i="15"/>
  <c r="K272" i="15"/>
  <c r="M272" i="15"/>
  <c r="N272" i="15"/>
  <c r="B273" i="15"/>
  <c r="E273" i="15"/>
  <c r="F273" i="15"/>
  <c r="G273" i="15"/>
  <c r="H273" i="15"/>
  <c r="I273" i="15"/>
  <c r="J273" i="15"/>
  <c r="K273" i="15"/>
  <c r="M273" i="15"/>
  <c r="N273" i="15"/>
  <c r="B274" i="15"/>
  <c r="E274" i="15"/>
  <c r="F274" i="15"/>
  <c r="G274" i="15"/>
  <c r="H274" i="15"/>
  <c r="I274" i="15"/>
  <c r="J274" i="15"/>
  <c r="K274" i="15"/>
  <c r="M274" i="15"/>
  <c r="N274" i="15"/>
  <c r="B275" i="15"/>
  <c r="E275" i="15"/>
  <c r="F275" i="15"/>
  <c r="G275" i="15"/>
  <c r="H275" i="15"/>
  <c r="I275" i="15"/>
  <c r="J275" i="15"/>
  <c r="K275" i="15"/>
  <c r="M275" i="15"/>
  <c r="N275" i="15"/>
  <c r="B276" i="15"/>
  <c r="E276" i="15"/>
  <c r="F276" i="15"/>
  <c r="G276" i="15"/>
  <c r="H276" i="15"/>
  <c r="I276" i="15"/>
  <c r="J276" i="15"/>
  <c r="K276" i="15"/>
  <c r="M276" i="15"/>
  <c r="N276" i="15"/>
  <c r="B277" i="15"/>
  <c r="E277" i="15"/>
  <c r="F277" i="15"/>
  <c r="G277" i="15"/>
  <c r="H277" i="15"/>
  <c r="I277" i="15"/>
  <c r="J277" i="15"/>
  <c r="K277" i="15"/>
  <c r="M277" i="15"/>
  <c r="N277" i="15"/>
  <c r="B278" i="15"/>
  <c r="E278" i="15"/>
  <c r="F278" i="15"/>
  <c r="G278" i="15"/>
  <c r="H278" i="15"/>
  <c r="I278" i="15"/>
  <c r="J278" i="15"/>
  <c r="K278" i="15"/>
  <c r="M278" i="15"/>
  <c r="N278" i="15"/>
  <c r="B279" i="15"/>
  <c r="E279" i="15"/>
  <c r="F279" i="15"/>
  <c r="G279" i="15"/>
  <c r="H279" i="15"/>
  <c r="I279" i="15"/>
  <c r="J279" i="15"/>
  <c r="K279" i="15"/>
  <c r="M279" i="15"/>
  <c r="N279" i="15"/>
  <c r="B280" i="15"/>
  <c r="E280" i="15"/>
  <c r="F280" i="15"/>
  <c r="G280" i="15"/>
  <c r="H280" i="15"/>
  <c r="I280" i="15"/>
  <c r="J280" i="15"/>
  <c r="K280" i="15"/>
  <c r="M280" i="15"/>
  <c r="N280" i="15"/>
  <c r="B281" i="15"/>
  <c r="E281" i="15"/>
  <c r="F281" i="15"/>
  <c r="G281" i="15"/>
  <c r="H281" i="15"/>
  <c r="I281" i="15"/>
  <c r="J281" i="15"/>
  <c r="K281" i="15"/>
  <c r="M281" i="15"/>
  <c r="N281" i="15"/>
  <c r="B282" i="15"/>
  <c r="E282" i="15"/>
  <c r="F282" i="15"/>
  <c r="G282" i="15"/>
  <c r="H282" i="15"/>
  <c r="I282" i="15"/>
  <c r="J282" i="15"/>
  <c r="K282" i="15"/>
  <c r="M282" i="15"/>
  <c r="N282" i="15"/>
  <c r="B283" i="15"/>
  <c r="E283" i="15"/>
  <c r="F283" i="15"/>
  <c r="G283" i="15"/>
  <c r="H283" i="15"/>
  <c r="I283" i="15"/>
  <c r="J283" i="15"/>
  <c r="K283" i="15"/>
  <c r="M283" i="15"/>
  <c r="N283" i="15"/>
  <c r="B284" i="15"/>
  <c r="E284" i="15"/>
  <c r="F284" i="15"/>
  <c r="G284" i="15"/>
  <c r="H284" i="15"/>
  <c r="I284" i="15"/>
  <c r="J284" i="15"/>
  <c r="K284" i="15"/>
  <c r="M284" i="15"/>
  <c r="N284" i="15"/>
  <c r="B285" i="15"/>
  <c r="E285" i="15"/>
  <c r="F285" i="15"/>
  <c r="G285" i="15"/>
  <c r="H285" i="15"/>
  <c r="I285" i="15"/>
  <c r="J285" i="15"/>
  <c r="K285" i="15"/>
  <c r="M285" i="15"/>
  <c r="N285" i="15"/>
  <c r="B286" i="15"/>
  <c r="E286" i="15"/>
  <c r="F286" i="15"/>
  <c r="G286" i="15"/>
  <c r="H286" i="15"/>
  <c r="I286" i="15"/>
  <c r="J286" i="15"/>
  <c r="K286" i="15"/>
  <c r="M286" i="15"/>
  <c r="N286" i="15"/>
  <c r="B287" i="15"/>
  <c r="E287" i="15"/>
  <c r="F287" i="15"/>
  <c r="G287" i="15"/>
  <c r="H287" i="15"/>
  <c r="I287" i="15"/>
  <c r="J287" i="15"/>
  <c r="K287" i="15"/>
  <c r="M287" i="15"/>
  <c r="N287" i="15"/>
  <c r="B288" i="15"/>
  <c r="E288" i="15"/>
  <c r="F288" i="15"/>
  <c r="G288" i="15"/>
  <c r="H288" i="15"/>
  <c r="I288" i="15"/>
  <c r="J288" i="15"/>
  <c r="K288" i="15"/>
  <c r="M288" i="15"/>
  <c r="N288" i="15"/>
  <c r="B289" i="15"/>
  <c r="E289" i="15"/>
  <c r="F289" i="15"/>
  <c r="G289" i="15"/>
  <c r="H289" i="15"/>
  <c r="I289" i="15"/>
  <c r="J289" i="15"/>
  <c r="K289" i="15"/>
  <c r="M289" i="15"/>
  <c r="N289" i="15"/>
  <c r="B290" i="15"/>
  <c r="E290" i="15"/>
  <c r="F290" i="15"/>
  <c r="G290" i="15"/>
  <c r="H290" i="15"/>
  <c r="I290" i="15"/>
  <c r="J290" i="15"/>
  <c r="K290" i="15"/>
  <c r="M290" i="15"/>
  <c r="N290" i="15"/>
  <c r="B291" i="15"/>
  <c r="E291" i="15"/>
  <c r="F291" i="15"/>
  <c r="G291" i="15"/>
  <c r="H291" i="15"/>
  <c r="I291" i="15"/>
  <c r="J291" i="15"/>
  <c r="K291" i="15"/>
  <c r="M291" i="15"/>
  <c r="N291" i="15"/>
  <c r="B292" i="15"/>
  <c r="E292" i="15"/>
  <c r="F292" i="15"/>
  <c r="G292" i="15"/>
  <c r="H292" i="15"/>
  <c r="I292" i="15"/>
  <c r="J292" i="15"/>
  <c r="K292" i="15"/>
  <c r="M292" i="15"/>
  <c r="N292" i="15"/>
  <c r="B293" i="15"/>
  <c r="E293" i="15"/>
  <c r="F293" i="15"/>
  <c r="G293" i="15"/>
  <c r="H293" i="15"/>
  <c r="I293" i="15"/>
  <c r="J293" i="15"/>
  <c r="K293" i="15"/>
  <c r="M293" i="15"/>
  <c r="N293" i="15"/>
  <c r="B294" i="15"/>
  <c r="E294" i="15"/>
  <c r="F294" i="15"/>
  <c r="G294" i="15"/>
  <c r="H294" i="15"/>
  <c r="I294" i="15"/>
  <c r="J294" i="15"/>
  <c r="K294" i="15"/>
  <c r="M294" i="15"/>
  <c r="N294" i="15"/>
  <c r="B295" i="15"/>
  <c r="E295" i="15"/>
  <c r="F295" i="15"/>
  <c r="G295" i="15"/>
  <c r="H295" i="15"/>
  <c r="I295" i="15"/>
  <c r="J295" i="15"/>
  <c r="K295" i="15"/>
  <c r="M295" i="15"/>
  <c r="N295" i="15"/>
  <c r="B296" i="15"/>
  <c r="E296" i="15"/>
  <c r="F296" i="15"/>
  <c r="G296" i="15"/>
  <c r="H296" i="15"/>
  <c r="I296" i="15"/>
  <c r="J296" i="15"/>
  <c r="K296" i="15"/>
  <c r="M296" i="15"/>
  <c r="N296" i="15"/>
  <c r="B297" i="15"/>
  <c r="E297" i="15"/>
  <c r="F297" i="15"/>
  <c r="G297" i="15"/>
  <c r="H297" i="15"/>
  <c r="I297" i="15"/>
  <c r="J297" i="15"/>
  <c r="K297" i="15"/>
  <c r="M297" i="15"/>
  <c r="N297" i="15"/>
  <c r="B298" i="15"/>
  <c r="E298" i="15"/>
  <c r="F298" i="15"/>
  <c r="G298" i="15"/>
  <c r="H298" i="15"/>
  <c r="I298" i="15"/>
  <c r="J298" i="15"/>
  <c r="K298" i="15"/>
  <c r="M298" i="15"/>
  <c r="N298" i="15"/>
  <c r="B299" i="15"/>
  <c r="E299" i="15"/>
  <c r="F299" i="15"/>
  <c r="G299" i="15"/>
  <c r="H299" i="15"/>
  <c r="I299" i="15"/>
  <c r="J299" i="15"/>
  <c r="K299" i="15"/>
  <c r="M299" i="15"/>
  <c r="N299" i="15"/>
  <c r="B300" i="15"/>
  <c r="E300" i="15"/>
  <c r="F300" i="15"/>
  <c r="G300" i="15"/>
  <c r="H300" i="15"/>
  <c r="I300" i="15"/>
  <c r="J300" i="15"/>
  <c r="K300" i="15"/>
  <c r="M300" i="15"/>
  <c r="N300" i="15"/>
  <c r="B301" i="15"/>
  <c r="E301" i="15"/>
  <c r="F301" i="15"/>
  <c r="G301" i="15"/>
  <c r="H301" i="15"/>
  <c r="I301" i="15"/>
  <c r="J301" i="15"/>
  <c r="K301" i="15"/>
  <c r="M301" i="15"/>
  <c r="N301" i="15"/>
  <c r="B302" i="15"/>
  <c r="E302" i="15"/>
  <c r="F302" i="15"/>
  <c r="G302" i="15"/>
  <c r="H302" i="15"/>
  <c r="I302" i="15"/>
  <c r="J302" i="15"/>
  <c r="K302" i="15"/>
  <c r="M302" i="15"/>
  <c r="N302" i="15"/>
  <c r="B303" i="15"/>
  <c r="E303" i="15"/>
  <c r="F303" i="15"/>
  <c r="G303" i="15"/>
  <c r="H303" i="15"/>
  <c r="I303" i="15"/>
  <c r="J303" i="15"/>
  <c r="K303" i="15"/>
  <c r="M303" i="15"/>
  <c r="N303" i="15"/>
  <c r="B304" i="15"/>
  <c r="E304" i="15"/>
  <c r="F304" i="15"/>
  <c r="G304" i="15"/>
  <c r="H304" i="15"/>
  <c r="I304" i="15"/>
  <c r="J304" i="15"/>
  <c r="K304" i="15"/>
  <c r="M304" i="15"/>
  <c r="N304" i="15"/>
  <c r="B305" i="15"/>
  <c r="E305" i="15"/>
  <c r="F305" i="15"/>
  <c r="G305" i="15"/>
  <c r="H305" i="15"/>
  <c r="I305" i="15"/>
  <c r="J305" i="15"/>
  <c r="K305" i="15"/>
  <c r="M305" i="15"/>
  <c r="N305" i="15"/>
  <c r="B306" i="15"/>
  <c r="E306" i="15"/>
  <c r="F306" i="15"/>
  <c r="G306" i="15"/>
  <c r="H306" i="15"/>
  <c r="I306" i="15"/>
  <c r="J306" i="15"/>
  <c r="K306" i="15"/>
  <c r="M306" i="15"/>
  <c r="N306" i="15"/>
  <c r="B307" i="15"/>
  <c r="E307" i="15"/>
  <c r="F307" i="15"/>
  <c r="G307" i="15"/>
  <c r="H307" i="15"/>
  <c r="I307" i="15"/>
  <c r="J307" i="15"/>
  <c r="K307" i="15"/>
  <c r="M307" i="15"/>
  <c r="N307" i="15"/>
  <c r="B308" i="15"/>
  <c r="E308" i="15"/>
  <c r="F308" i="15"/>
  <c r="G308" i="15"/>
  <c r="H308" i="15"/>
  <c r="I308" i="15"/>
  <c r="J308" i="15"/>
  <c r="K308" i="15"/>
  <c r="M308" i="15"/>
  <c r="N308" i="15"/>
  <c r="B309" i="15"/>
  <c r="E309" i="15"/>
  <c r="F309" i="15"/>
  <c r="G309" i="15"/>
  <c r="H309" i="15"/>
  <c r="I309" i="15"/>
  <c r="J309" i="15"/>
  <c r="K309" i="15"/>
  <c r="M309" i="15"/>
  <c r="N309" i="15"/>
  <c r="B310" i="15"/>
  <c r="E310" i="15"/>
  <c r="F310" i="15"/>
  <c r="G310" i="15"/>
  <c r="H310" i="15"/>
  <c r="I310" i="15"/>
  <c r="J310" i="15"/>
  <c r="K310" i="15"/>
  <c r="M310" i="15"/>
  <c r="N310" i="15"/>
  <c r="B311" i="15"/>
  <c r="E311" i="15"/>
  <c r="F311" i="15"/>
  <c r="G311" i="15"/>
  <c r="H311" i="15"/>
  <c r="I311" i="15"/>
  <c r="J311" i="15"/>
  <c r="K311" i="15"/>
  <c r="M311" i="15"/>
  <c r="N311" i="15"/>
  <c r="B312" i="15"/>
  <c r="E312" i="15"/>
  <c r="F312" i="15"/>
  <c r="G312" i="15"/>
  <c r="H312" i="15"/>
  <c r="I312" i="15"/>
  <c r="J312" i="15"/>
  <c r="K312" i="15"/>
  <c r="M312" i="15"/>
  <c r="N312" i="15"/>
  <c r="B313" i="15"/>
  <c r="E313" i="15"/>
  <c r="F313" i="15"/>
  <c r="G313" i="15"/>
  <c r="H313" i="15"/>
  <c r="I313" i="15"/>
  <c r="J313" i="15"/>
  <c r="K313" i="15"/>
  <c r="M313" i="15"/>
  <c r="N313" i="15"/>
  <c r="B314" i="15"/>
  <c r="E314" i="15"/>
  <c r="F314" i="15"/>
  <c r="G314" i="15"/>
  <c r="H314" i="15"/>
  <c r="I314" i="15"/>
  <c r="J314" i="15"/>
  <c r="K314" i="15"/>
  <c r="M314" i="15"/>
  <c r="N314" i="15"/>
  <c r="B315" i="15"/>
  <c r="E315" i="15"/>
  <c r="F315" i="15"/>
  <c r="G315" i="15"/>
  <c r="H315" i="15"/>
  <c r="I315" i="15"/>
  <c r="J315" i="15"/>
  <c r="K315" i="15"/>
  <c r="M315" i="15"/>
  <c r="N315" i="15"/>
  <c r="B316" i="15"/>
  <c r="E316" i="15"/>
  <c r="F316" i="15"/>
  <c r="G316" i="15"/>
  <c r="H316" i="15"/>
  <c r="I316" i="15"/>
  <c r="J316" i="15"/>
  <c r="K316" i="15"/>
  <c r="M316" i="15"/>
  <c r="N316" i="15"/>
  <c r="B317" i="15"/>
  <c r="E317" i="15"/>
  <c r="F317" i="15"/>
  <c r="G317" i="15"/>
  <c r="H317" i="15"/>
  <c r="I317" i="15"/>
  <c r="J317" i="15"/>
  <c r="K317" i="15"/>
  <c r="M317" i="15"/>
  <c r="N317" i="15"/>
  <c r="B318" i="15"/>
  <c r="E318" i="15"/>
  <c r="F318" i="15"/>
  <c r="G318" i="15"/>
  <c r="H318" i="15"/>
  <c r="I318" i="15"/>
  <c r="J318" i="15"/>
  <c r="K318" i="15"/>
  <c r="M318" i="15"/>
  <c r="N318" i="15"/>
  <c r="B319" i="15"/>
  <c r="E319" i="15"/>
  <c r="F319" i="15"/>
  <c r="G319" i="15"/>
  <c r="H319" i="15"/>
  <c r="I319" i="15"/>
  <c r="J319" i="15"/>
  <c r="K319" i="15"/>
  <c r="M319" i="15"/>
  <c r="N319" i="15"/>
  <c r="B320" i="15"/>
  <c r="E320" i="15"/>
  <c r="F320" i="15"/>
  <c r="G320" i="15"/>
  <c r="H320" i="15"/>
  <c r="I320" i="15"/>
  <c r="J320" i="15"/>
  <c r="K320" i="15"/>
  <c r="M320" i="15"/>
  <c r="N320" i="15"/>
  <c r="B321" i="15"/>
  <c r="E321" i="15"/>
  <c r="F321" i="15"/>
  <c r="G321" i="15"/>
  <c r="H321" i="15"/>
  <c r="I321" i="15"/>
  <c r="J321" i="15"/>
  <c r="K321" i="15"/>
  <c r="M321" i="15"/>
  <c r="N321" i="15"/>
  <c r="B322" i="15"/>
  <c r="E322" i="15"/>
  <c r="F322" i="15"/>
  <c r="G322" i="15"/>
  <c r="H322" i="15"/>
  <c r="I322" i="15"/>
  <c r="J322" i="15"/>
  <c r="K322" i="15"/>
  <c r="M322" i="15"/>
  <c r="N322" i="15"/>
  <c r="B323" i="15"/>
  <c r="E323" i="15"/>
  <c r="F323" i="15"/>
  <c r="G323" i="15"/>
  <c r="H323" i="15"/>
  <c r="I323" i="15"/>
  <c r="J323" i="15"/>
  <c r="K323" i="15"/>
  <c r="M323" i="15"/>
  <c r="N323" i="15"/>
  <c r="B324" i="15"/>
  <c r="E324" i="15"/>
  <c r="F324" i="15"/>
  <c r="G324" i="15"/>
  <c r="H324" i="15"/>
  <c r="I324" i="15"/>
  <c r="J324" i="15"/>
  <c r="K324" i="15"/>
  <c r="M324" i="15"/>
  <c r="N324" i="15"/>
  <c r="B325" i="15"/>
  <c r="E325" i="15"/>
  <c r="F325" i="15"/>
  <c r="G325" i="15"/>
  <c r="H325" i="15"/>
  <c r="I325" i="15"/>
  <c r="J325" i="15"/>
  <c r="K325" i="15"/>
  <c r="M325" i="15"/>
  <c r="N325" i="15"/>
  <c r="B326" i="15"/>
  <c r="E326" i="15"/>
  <c r="F326" i="15"/>
  <c r="G326" i="15"/>
  <c r="H326" i="15"/>
  <c r="I326" i="15"/>
  <c r="J326" i="15"/>
  <c r="K326" i="15"/>
  <c r="M326" i="15"/>
  <c r="N326" i="15"/>
  <c r="B327" i="15"/>
  <c r="E327" i="15"/>
  <c r="F327" i="15"/>
  <c r="G327" i="15"/>
  <c r="H327" i="15"/>
  <c r="I327" i="15"/>
  <c r="J327" i="15"/>
  <c r="K327" i="15"/>
  <c r="M327" i="15"/>
  <c r="N327" i="15"/>
  <c r="B328" i="15"/>
  <c r="E328" i="15"/>
  <c r="F328" i="15"/>
  <c r="G328" i="15"/>
  <c r="H328" i="15"/>
  <c r="I328" i="15"/>
  <c r="J328" i="15"/>
  <c r="K328" i="15"/>
  <c r="M328" i="15"/>
  <c r="N328" i="15"/>
  <c r="B329" i="15"/>
  <c r="E329" i="15"/>
  <c r="F329" i="15"/>
  <c r="G329" i="15"/>
  <c r="H329" i="15"/>
  <c r="I329" i="15"/>
  <c r="J329" i="15"/>
  <c r="K329" i="15"/>
  <c r="M329" i="15"/>
  <c r="N329" i="15"/>
  <c r="B330" i="15"/>
  <c r="E330" i="15"/>
  <c r="F330" i="15"/>
  <c r="G330" i="15"/>
  <c r="H330" i="15"/>
  <c r="I330" i="15"/>
  <c r="J330" i="15"/>
  <c r="K330" i="15"/>
  <c r="M330" i="15"/>
  <c r="N330" i="15"/>
  <c r="B331" i="15"/>
  <c r="E331" i="15"/>
  <c r="F331" i="15"/>
  <c r="G331" i="15"/>
  <c r="H331" i="15"/>
  <c r="I331" i="15"/>
  <c r="J331" i="15"/>
  <c r="K331" i="15"/>
  <c r="M331" i="15"/>
  <c r="N331" i="15"/>
  <c r="B332" i="15"/>
  <c r="E332" i="15"/>
  <c r="F332" i="15"/>
  <c r="G332" i="15"/>
  <c r="H332" i="15"/>
  <c r="I332" i="15"/>
  <c r="J332" i="15"/>
  <c r="K332" i="15"/>
  <c r="M332" i="15"/>
  <c r="N332" i="15"/>
  <c r="B333" i="15"/>
  <c r="E333" i="15"/>
  <c r="F333" i="15"/>
  <c r="G333" i="15"/>
  <c r="H333" i="15"/>
  <c r="I333" i="15"/>
  <c r="J333" i="15"/>
  <c r="K333" i="15"/>
  <c r="M333" i="15"/>
  <c r="N333" i="15"/>
  <c r="B334" i="15"/>
  <c r="E334" i="15"/>
  <c r="F334" i="15"/>
  <c r="G334" i="15"/>
  <c r="H334" i="15"/>
  <c r="I334" i="15"/>
  <c r="J334" i="15"/>
  <c r="K334" i="15"/>
  <c r="M334" i="15"/>
  <c r="N334" i="15"/>
  <c r="B335" i="15"/>
  <c r="E335" i="15"/>
  <c r="F335" i="15"/>
  <c r="G335" i="15"/>
  <c r="H335" i="15"/>
  <c r="I335" i="15"/>
  <c r="J335" i="15"/>
  <c r="K335" i="15"/>
  <c r="M335" i="15"/>
  <c r="N335" i="15"/>
  <c r="B336" i="15"/>
  <c r="E336" i="15"/>
  <c r="F336" i="15"/>
  <c r="G336" i="15"/>
  <c r="H336" i="15"/>
  <c r="I336" i="15"/>
  <c r="J336" i="15"/>
  <c r="K336" i="15"/>
  <c r="M336" i="15"/>
  <c r="N336" i="15"/>
  <c r="B337" i="15"/>
  <c r="E337" i="15"/>
  <c r="F337" i="15"/>
  <c r="G337" i="15"/>
  <c r="H337" i="15"/>
  <c r="I337" i="15"/>
  <c r="J337" i="15"/>
  <c r="K337" i="15"/>
  <c r="M337" i="15"/>
  <c r="N337" i="15"/>
  <c r="B338" i="15"/>
  <c r="E338" i="15"/>
  <c r="F338" i="15"/>
  <c r="G338" i="15"/>
  <c r="H338" i="15"/>
  <c r="I338" i="15"/>
  <c r="J338" i="15"/>
  <c r="K338" i="15"/>
  <c r="M338" i="15"/>
  <c r="N338" i="15"/>
  <c r="B339" i="15"/>
  <c r="E339" i="15"/>
  <c r="F339" i="15"/>
  <c r="G339" i="15"/>
  <c r="H339" i="15"/>
  <c r="I339" i="15"/>
  <c r="J339" i="15"/>
  <c r="K339" i="15"/>
  <c r="M339" i="15"/>
  <c r="N339" i="15"/>
  <c r="B340" i="15"/>
  <c r="E340" i="15"/>
  <c r="F340" i="15"/>
  <c r="G340" i="15"/>
  <c r="H340" i="15"/>
  <c r="I340" i="15"/>
  <c r="J340" i="15"/>
  <c r="K340" i="15"/>
  <c r="M340" i="15"/>
  <c r="N340" i="15"/>
  <c r="B341" i="15"/>
  <c r="E341" i="15"/>
  <c r="F341" i="15"/>
  <c r="G341" i="15"/>
  <c r="H341" i="15"/>
  <c r="I341" i="15"/>
  <c r="J341" i="15"/>
  <c r="K341" i="15"/>
  <c r="M341" i="15"/>
  <c r="N341" i="15"/>
  <c r="B342" i="15"/>
  <c r="E342" i="15"/>
  <c r="F342" i="15"/>
  <c r="G342" i="15"/>
  <c r="H342" i="15"/>
  <c r="I342" i="15"/>
  <c r="J342" i="15"/>
  <c r="K342" i="15"/>
  <c r="M342" i="15"/>
  <c r="N342" i="15"/>
  <c r="B343" i="15"/>
  <c r="E343" i="15"/>
  <c r="F343" i="15"/>
  <c r="G343" i="15"/>
  <c r="H343" i="15"/>
  <c r="I343" i="15"/>
  <c r="J343" i="15"/>
  <c r="K343" i="15"/>
  <c r="M343" i="15"/>
  <c r="N343" i="15"/>
  <c r="B344" i="15"/>
  <c r="E344" i="15"/>
  <c r="F344" i="15"/>
  <c r="G344" i="15"/>
  <c r="H344" i="15"/>
  <c r="I344" i="15"/>
  <c r="J344" i="15"/>
  <c r="K344" i="15"/>
  <c r="M344" i="15"/>
  <c r="N344" i="15"/>
  <c r="B345" i="15"/>
  <c r="E345" i="15"/>
  <c r="F345" i="15"/>
  <c r="G345" i="15"/>
  <c r="H345" i="15"/>
  <c r="I345" i="15"/>
  <c r="J345" i="15"/>
  <c r="K345" i="15"/>
  <c r="M345" i="15"/>
  <c r="N345" i="15"/>
  <c r="B346" i="15"/>
  <c r="E346" i="15"/>
  <c r="F346" i="15"/>
  <c r="G346" i="15"/>
  <c r="H346" i="15"/>
  <c r="I346" i="15"/>
  <c r="J346" i="15"/>
  <c r="K346" i="15"/>
  <c r="M346" i="15"/>
  <c r="N346" i="15"/>
  <c r="B347" i="15"/>
  <c r="E347" i="15"/>
  <c r="F347" i="15"/>
  <c r="G347" i="15"/>
  <c r="H347" i="15"/>
  <c r="I347" i="15"/>
  <c r="J347" i="15"/>
  <c r="K347" i="15"/>
  <c r="M347" i="15"/>
  <c r="N347" i="15"/>
  <c r="B348" i="15"/>
  <c r="E348" i="15"/>
  <c r="F348" i="15"/>
  <c r="G348" i="15"/>
  <c r="H348" i="15"/>
  <c r="I348" i="15"/>
  <c r="J348" i="15"/>
  <c r="K348" i="15"/>
  <c r="M348" i="15"/>
  <c r="N348" i="15"/>
  <c r="B349" i="15"/>
  <c r="E349" i="15"/>
  <c r="F349" i="15"/>
  <c r="G349" i="15"/>
  <c r="H349" i="15"/>
  <c r="I349" i="15"/>
  <c r="J349" i="15"/>
  <c r="K349" i="15"/>
  <c r="M349" i="15"/>
  <c r="N349" i="15"/>
  <c r="B350" i="15"/>
  <c r="E350" i="15"/>
  <c r="F350" i="15"/>
  <c r="G350" i="15"/>
  <c r="H350" i="15"/>
  <c r="I350" i="15"/>
  <c r="J350" i="15"/>
  <c r="K350" i="15"/>
  <c r="M350" i="15"/>
  <c r="N350" i="15"/>
  <c r="B351" i="15"/>
  <c r="E351" i="15"/>
  <c r="F351" i="15"/>
  <c r="G351" i="15"/>
  <c r="H351" i="15"/>
  <c r="I351" i="15"/>
  <c r="J351" i="15"/>
  <c r="K351" i="15"/>
  <c r="M351" i="15"/>
  <c r="N351" i="15"/>
  <c r="B352" i="15"/>
  <c r="E352" i="15"/>
  <c r="F352" i="15"/>
  <c r="G352" i="15"/>
  <c r="H352" i="15"/>
  <c r="I352" i="15"/>
  <c r="J352" i="15"/>
  <c r="K352" i="15"/>
  <c r="M352" i="15"/>
  <c r="N352" i="15"/>
  <c r="M2" i="15"/>
  <c r="K2" i="15"/>
  <c r="J2" i="15"/>
  <c r="I2" i="15"/>
  <c r="G2" i="15"/>
  <c r="F2" i="15"/>
  <c r="E2" i="15"/>
  <c r="B2" i="15"/>
  <c r="BK4" i="9"/>
  <c r="BX192" i="9"/>
  <c r="CN192" i="9" s="1"/>
  <c r="BX193" i="9"/>
  <c r="CN193" i="9" s="1"/>
  <c r="BX194" i="9"/>
  <c r="CN194" i="9" s="1"/>
  <c r="BX195" i="9"/>
  <c r="CN195" i="9" s="1"/>
  <c r="BX196" i="9"/>
  <c r="CN196" i="9" s="1"/>
  <c r="BX197" i="9"/>
  <c r="CN197" i="9" s="1"/>
  <c r="BX198" i="9"/>
  <c r="CN198" i="9" s="1"/>
  <c r="BX199" i="9"/>
  <c r="CN199" i="9" s="1"/>
  <c r="BX200" i="9"/>
  <c r="CN200" i="9" s="1"/>
  <c r="BX201" i="9"/>
  <c r="CN201" i="9" s="1"/>
  <c r="BX202" i="9"/>
  <c r="CN202" i="9" s="1"/>
  <c r="BX203" i="9"/>
  <c r="CN203" i="9" s="1"/>
  <c r="BX204" i="9"/>
  <c r="CN204" i="9" s="1"/>
  <c r="BX205" i="9"/>
  <c r="CN205" i="9" s="1"/>
  <c r="BX206" i="9"/>
  <c r="CN206" i="9" s="1"/>
  <c r="BX207" i="9"/>
  <c r="CN207" i="9" s="1"/>
  <c r="BX208" i="9"/>
  <c r="CN208" i="9" s="1"/>
  <c r="BX209" i="9"/>
  <c r="CN209" i="9" s="1"/>
  <c r="BX210" i="9"/>
  <c r="CN210" i="9" s="1"/>
  <c r="BX211" i="9"/>
  <c r="CN211" i="9" s="1"/>
  <c r="BX212" i="9"/>
  <c r="CN212" i="9" s="1"/>
  <c r="BX213" i="9"/>
  <c r="CN213" i="9" s="1"/>
  <c r="BX214" i="9"/>
  <c r="CN214" i="9" s="1"/>
  <c r="BX215" i="9"/>
  <c r="CN215" i="9" s="1"/>
  <c r="BX216" i="9"/>
  <c r="CN216" i="9" s="1"/>
  <c r="BX217" i="9"/>
  <c r="CN217" i="9" s="1"/>
  <c r="BX218" i="9"/>
  <c r="CN218" i="9" s="1"/>
  <c r="BX219" i="9"/>
  <c r="CN219" i="9" s="1"/>
  <c r="BX220" i="9"/>
  <c r="CN220" i="9" s="1"/>
  <c r="BX221" i="9"/>
  <c r="CN221" i="9" s="1"/>
  <c r="BX222" i="9"/>
  <c r="CN222" i="9" s="1"/>
  <c r="BX223" i="9"/>
  <c r="CN223" i="9" s="1"/>
  <c r="BX224" i="9"/>
  <c r="CN224" i="9" s="1"/>
  <c r="BX225" i="9"/>
  <c r="CN225" i="9" s="1"/>
  <c r="BX226" i="9"/>
  <c r="CN226" i="9" s="1"/>
  <c r="BX227" i="9"/>
  <c r="CN227" i="9" s="1"/>
  <c r="BX228" i="9"/>
  <c r="CN228" i="9" s="1"/>
  <c r="BX229" i="9"/>
  <c r="CN229" i="9" s="1"/>
  <c r="BX230" i="9"/>
  <c r="CN230" i="9" s="1"/>
  <c r="BX231" i="9"/>
  <c r="CN231" i="9" s="1"/>
  <c r="BX232" i="9"/>
  <c r="CN232" i="9" s="1"/>
  <c r="BX233" i="9"/>
  <c r="CN233" i="9" s="1"/>
  <c r="BX234" i="9"/>
  <c r="CN234" i="9" s="1"/>
  <c r="BX235" i="9"/>
  <c r="CN235" i="9" s="1"/>
  <c r="BX236" i="9"/>
  <c r="CN236" i="9" s="1"/>
  <c r="BX237" i="9"/>
  <c r="CN237" i="9" s="1"/>
  <c r="BX238" i="9"/>
  <c r="CN238" i="9" s="1"/>
  <c r="BX239" i="9"/>
  <c r="CN239" i="9" s="1"/>
  <c r="BX240" i="9"/>
  <c r="CN240" i="9" s="1"/>
  <c r="BX241" i="9"/>
  <c r="CN241" i="9" s="1"/>
  <c r="BX242" i="9"/>
  <c r="CN242" i="9" s="1"/>
  <c r="BX243" i="9"/>
  <c r="CN243" i="9" s="1"/>
  <c r="BX244" i="9"/>
  <c r="CN244" i="9" s="1"/>
  <c r="BX245" i="9"/>
  <c r="CN245" i="9" s="1"/>
  <c r="BX246" i="9"/>
  <c r="CN246" i="9" s="1"/>
  <c r="BX247" i="9"/>
  <c r="CN247" i="9" s="1"/>
  <c r="BX248" i="9"/>
  <c r="CN248" i="9" s="1"/>
  <c r="BX249" i="9"/>
  <c r="CN249" i="9" s="1"/>
  <c r="BX250" i="9"/>
  <c r="CN250" i="9" s="1"/>
  <c r="BX251" i="9"/>
  <c r="CN251" i="9" s="1"/>
  <c r="BX252" i="9"/>
  <c r="CN252" i="9" s="1"/>
  <c r="BX253" i="9"/>
  <c r="CN253" i="9" s="1"/>
  <c r="BX254" i="9"/>
  <c r="CN254" i="9" s="1"/>
  <c r="BX255" i="9"/>
  <c r="CN255" i="9" s="1"/>
  <c r="BX256" i="9"/>
  <c r="CN256" i="9" s="1"/>
  <c r="BX257" i="9"/>
  <c r="CN257" i="9" s="1"/>
  <c r="BX258" i="9"/>
  <c r="CN258" i="9" s="1"/>
  <c r="BX259" i="9"/>
  <c r="CN259" i="9" s="1"/>
  <c r="BX260" i="9"/>
  <c r="CN260" i="9" s="1"/>
  <c r="BX261" i="9"/>
  <c r="CN261" i="9" s="1"/>
  <c r="BX262" i="9"/>
  <c r="CN262" i="9" s="1"/>
  <c r="BX263" i="9"/>
  <c r="CN263" i="9" s="1"/>
  <c r="BX264" i="9"/>
  <c r="CN264" i="9" s="1"/>
  <c r="BX265" i="9"/>
  <c r="CN265" i="9" s="1"/>
  <c r="BX266" i="9"/>
  <c r="CN266" i="9" s="1"/>
  <c r="BX267" i="9"/>
  <c r="CN267" i="9" s="1"/>
  <c r="BX268" i="9"/>
  <c r="CN268" i="9" s="1"/>
  <c r="BX269" i="9"/>
  <c r="CN269" i="9" s="1"/>
  <c r="BX270" i="9"/>
  <c r="CN270" i="9" s="1"/>
  <c r="BX271" i="9"/>
  <c r="CN271" i="9" s="1"/>
  <c r="BX272" i="9"/>
  <c r="CN272" i="9" s="1"/>
  <c r="BX273" i="9"/>
  <c r="CN273" i="9" s="1"/>
  <c r="BX274" i="9"/>
  <c r="CN274" i="9" s="1"/>
  <c r="BX275" i="9"/>
  <c r="CN275" i="9" s="1"/>
  <c r="BX276" i="9"/>
  <c r="CN276" i="9" s="1"/>
  <c r="BX277" i="9"/>
  <c r="CN277" i="9" s="1"/>
  <c r="BX278" i="9"/>
  <c r="CN278" i="9" s="1"/>
  <c r="BX279" i="9"/>
  <c r="CN279" i="9" s="1"/>
  <c r="BX280" i="9"/>
  <c r="CN280" i="9" s="1"/>
  <c r="BX281" i="9"/>
  <c r="CN281" i="9" s="1"/>
  <c r="BX282" i="9"/>
  <c r="CN282" i="9" s="1"/>
  <c r="BX283" i="9"/>
  <c r="CN283" i="9" s="1"/>
  <c r="BX284" i="9"/>
  <c r="CN284" i="9" s="1"/>
  <c r="BX285" i="9"/>
  <c r="CN285" i="9" s="1"/>
  <c r="BX286" i="9"/>
  <c r="CN286" i="9" s="1"/>
  <c r="BX287" i="9"/>
  <c r="CN287" i="9" s="1"/>
  <c r="BX288" i="9"/>
  <c r="CN288" i="9" s="1"/>
  <c r="BX289" i="9"/>
  <c r="CN289" i="9" s="1"/>
  <c r="BX290" i="9"/>
  <c r="CN290" i="9" s="1"/>
  <c r="BX291" i="9"/>
  <c r="CN291" i="9" s="1"/>
  <c r="BX292" i="9"/>
  <c r="CN292" i="9" s="1"/>
  <c r="BX293" i="9"/>
  <c r="CN293" i="9" s="1"/>
  <c r="BX294" i="9"/>
  <c r="CN294" i="9" s="1"/>
  <c r="BX295" i="9"/>
  <c r="CN295" i="9" s="1"/>
  <c r="BX296" i="9"/>
  <c r="CN296" i="9" s="1"/>
  <c r="BX297" i="9"/>
  <c r="CN297" i="9" s="1"/>
  <c r="BX298" i="9"/>
  <c r="CN298" i="9" s="1"/>
  <c r="BX299" i="9"/>
  <c r="CN299" i="9" s="1"/>
  <c r="BX300" i="9"/>
  <c r="CN300" i="9" s="1"/>
  <c r="BX301" i="9"/>
  <c r="CN301" i="9" s="1"/>
  <c r="BX302" i="9"/>
  <c r="CN302" i="9" s="1"/>
  <c r="BX303" i="9"/>
  <c r="CN303" i="9" s="1"/>
  <c r="BX304" i="9"/>
  <c r="CN304" i="9" s="1"/>
  <c r="BX305" i="9"/>
  <c r="CN305" i="9" s="1"/>
  <c r="BX306" i="9"/>
  <c r="CN306" i="9" s="1"/>
  <c r="BX307" i="9"/>
  <c r="CN307" i="9" s="1"/>
  <c r="BX308" i="9"/>
  <c r="CN308" i="9" s="1"/>
  <c r="BX309" i="9"/>
  <c r="CN309" i="9" s="1"/>
  <c r="BX310" i="9"/>
  <c r="CN310" i="9" s="1"/>
  <c r="BX311" i="9"/>
  <c r="CN311" i="9" s="1"/>
  <c r="BX312" i="9"/>
  <c r="CN312" i="9" s="1"/>
  <c r="BX313" i="9"/>
  <c r="CN313" i="9" s="1"/>
  <c r="BX314" i="9"/>
  <c r="CN314" i="9" s="1"/>
  <c r="BX315" i="9"/>
  <c r="CN315" i="9" s="1"/>
  <c r="BX316" i="9"/>
  <c r="CN316" i="9" s="1"/>
  <c r="BX317" i="9"/>
  <c r="CN317" i="9" s="1"/>
  <c r="BX318" i="9"/>
  <c r="CN318" i="9" s="1"/>
  <c r="BX319" i="9"/>
  <c r="CN319" i="9" s="1"/>
  <c r="BX320" i="9"/>
  <c r="CN320" i="9" s="1"/>
  <c r="BX321" i="9"/>
  <c r="CN321" i="9" s="1"/>
  <c r="BX322" i="9"/>
  <c r="CN322" i="9" s="1"/>
  <c r="BX323" i="9"/>
  <c r="CN323" i="9" s="1"/>
  <c r="BX324" i="9"/>
  <c r="CN324" i="9" s="1"/>
  <c r="BX325" i="9"/>
  <c r="CN325" i="9" s="1"/>
  <c r="BX326" i="9"/>
  <c r="CN326" i="9" s="1"/>
  <c r="BX327" i="9"/>
  <c r="CN327" i="9" s="1"/>
  <c r="BX328" i="9"/>
  <c r="CN328" i="9" s="1"/>
  <c r="BX329" i="9"/>
  <c r="CN329" i="9" s="1"/>
  <c r="BX330" i="9"/>
  <c r="CN330" i="9" s="1"/>
  <c r="BX331" i="9"/>
  <c r="CN331" i="9" s="1"/>
  <c r="BX332" i="9"/>
  <c r="CN332" i="9" s="1"/>
  <c r="BX333" i="9"/>
  <c r="CN333" i="9" s="1"/>
  <c r="BX334" i="9"/>
  <c r="CN334" i="9" s="1"/>
  <c r="BX335" i="9"/>
  <c r="CN335" i="9" s="1"/>
  <c r="BX336" i="9"/>
  <c r="CN336" i="9" s="1"/>
  <c r="BX337" i="9"/>
  <c r="CN337" i="9" s="1"/>
  <c r="BX338" i="9"/>
  <c r="CN338" i="9" s="1"/>
  <c r="BX339" i="9"/>
  <c r="CN339" i="9" s="1"/>
  <c r="BX340" i="9"/>
  <c r="CN340" i="9" s="1"/>
  <c r="BX341" i="9"/>
  <c r="CN341" i="9" s="1"/>
  <c r="BX342" i="9"/>
  <c r="CN342" i="9" s="1"/>
  <c r="BX343" i="9"/>
  <c r="CN343" i="9" s="1"/>
  <c r="BX344" i="9"/>
  <c r="CN344" i="9" s="1"/>
  <c r="BX345" i="9"/>
  <c r="CN345" i="9" s="1"/>
  <c r="BX346" i="9"/>
  <c r="CN346" i="9" s="1"/>
  <c r="BX347" i="9"/>
  <c r="CN347" i="9" s="1"/>
  <c r="BX348" i="9"/>
  <c r="CN348" i="9" s="1"/>
  <c r="BX349" i="9"/>
  <c r="CN349" i="9" s="1"/>
  <c r="BX350" i="9"/>
  <c r="CN350" i="9" s="1"/>
  <c r="BX351" i="9"/>
  <c r="CN351" i="9" s="1"/>
  <c r="BX352" i="9"/>
  <c r="CN352" i="9" s="1"/>
  <c r="BX353" i="9"/>
  <c r="CN353" i="9" s="1"/>
  <c r="BX354" i="9"/>
  <c r="CN354" i="9" s="1"/>
  <c r="BX5" i="9"/>
  <c r="CN5" i="9" s="1"/>
  <c r="BX6" i="9"/>
  <c r="CN6" i="9" s="1"/>
  <c r="BX7" i="9"/>
  <c r="CN7" i="9" s="1"/>
  <c r="BX8" i="9"/>
  <c r="CN8" i="9" s="1"/>
  <c r="BX9" i="9"/>
  <c r="CN9" i="9" s="1"/>
  <c r="BX10" i="9"/>
  <c r="CN10" i="9" s="1"/>
  <c r="BX11" i="9"/>
  <c r="CN11" i="9" s="1"/>
  <c r="BX12" i="9"/>
  <c r="CN12" i="9" s="1"/>
  <c r="BX13" i="9"/>
  <c r="CN13" i="9" s="1"/>
  <c r="BX14" i="9"/>
  <c r="CN14" i="9" s="1"/>
  <c r="BX15" i="9"/>
  <c r="CN15" i="9" s="1"/>
  <c r="BX16" i="9"/>
  <c r="CN16" i="9" s="1"/>
  <c r="BX17" i="9"/>
  <c r="CN17" i="9" s="1"/>
  <c r="BX18" i="9"/>
  <c r="CN18" i="9" s="1"/>
  <c r="BX19" i="9"/>
  <c r="CN19" i="9" s="1"/>
  <c r="BX20" i="9"/>
  <c r="CN20" i="9" s="1"/>
  <c r="BX21" i="9"/>
  <c r="CN21" i="9" s="1"/>
  <c r="BX22" i="9"/>
  <c r="CN22" i="9" s="1"/>
  <c r="BX23" i="9"/>
  <c r="CN23" i="9" s="1"/>
  <c r="BX24" i="9"/>
  <c r="CN24" i="9" s="1"/>
  <c r="BX25" i="9"/>
  <c r="CN25" i="9" s="1"/>
  <c r="BX26" i="9"/>
  <c r="CN26" i="9" s="1"/>
  <c r="BX27" i="9"/>
  <c r="CN27" i="9" s="1"/>
  <c r="BX28" i="9"/>
  <c r="CN28" i="9" s="1"/>
  <c r="BX29" i="9"/>
  <c r="CN29" i="9" s="1"/>
  <c r="BX30" i="9"/>
  <c r="CN30" i="9" s="1"/>
  <c r="BX31" i="9"/>
  <c r="CN31" i="9" s="1"/>
  <c r="BX32" i="9"/>
  <c r="CN32" i="9" s="1"/>
  <c r="BX33" i="9"/>
  <c r="CN33" i="9" s="1"/>
  <c r="BX34" i="9"/>
  <c r="CN34" i="9" s="1"/>
  <c r="BX35" i="9"/>
  <c r="CN35" i="9" s="1"/>
  <c r="BX36" i="9"/>
  <c r="CN36" i="9" s="1"/>
  <c r="BX37" i="9"/>
  <c r="CN37" i="9" s="1"/>
  <c r="BX38" i="9"/>
  <c r="CN38" i="9" s="1"/>
  <c r="BX39" i="9"/>
  <c r="CN39" i="9" s="1"/>
  <c r="BX40" i="9"/>
  <c r="CN40" i="9" s="1"/>
  <c r="BX41" i="9"/>
  <c r="CN41" i="9" s="1"/>
  <c r="BX42" i="9"/>
  <c r="CN42" i="9" s="1"/>
  <c r="BX43" i="9"/>
  <c r="CN43" i="9" s="1"/>
  <c r="BX44" i="9"/>
  <c r="CN44" i="9" s="1"/>
  <c r="BX45" i="9"/>
  <c r="CN45" i="9" s="1"/>
  <c r="BX46" i="9"/>
  <c r="CN46" i="9" s="1"/>
  <c r="BX47" i="9"/>
  <c r="CN47" i="9" s="1"/>
  <c r="BX48" i="9"/>
  <c r="CN48" i="9" s="1"/>
  <c r="BX49" i="9"/>
  <c r="CN49" i="9" s="1"/>
  <c r="BX50" i="9"/>
  <c r="CN50" i="9" s="1"/>
  <c r="BX51" i="9"/>
  <c r="CN51" i="9" s="1"/>
  <c r="BX52" i="9"/>
  <c r="CN52" i="9" s="1"/>
  <c r="BX53" i="9"/>
  <c r="CN53" i="9" s="1"/>
  <c r="BX54" i="9"/>
  <c r="CN54" i="9" s="1"/>
  <c r="BX55" i="9"/>
  <c r="CN55" i="9" s="1"/>
  <c r="BX56" i="9"/>
  <c r="CN56" i="9" s="1"/>
  <c r="BX57" i="9"/>
  <c r="CN57" i="9" s="1"/>
  <c r="BX58" i="9"/>
  <c r="CN58" i="9" s="1"/>
  <c r="BX59" i="9"/>
  <c r="CN59" i="9" s="1"/>
  <c r="BX60" i="9"/>
  <c r="CN60" i="9" s="1"/>
  <c r="BX61" i="9"/>
  <c r="CN61" i="9" s="1"/>
  <c r="BX62" i="9"/>
  <c r="CN62" i="9" s="1"/>
  <c r="BX63" i="9"/>
  <c r="CN63" i="9" s="1"/>
  <c r="BX64" i="9"/>
  <c r="CN64" i="9" s="1"/>
  <c r="BX65" i="9"/>
  <c r="CN65" i="9" s="1"/>
  <c r="BX66" i="9"/>
  <c r="CN66" i="9" s="1"/>
  <c r="BX67" i="9"/>
  <c r="CN67" i="9" s="1"/>
  <c r="BX68" i="9"/>
  <c r="CN68" i="9" s="1"/>
  <c r="BX69" i="9"/>
  <c r="CN69" i="9" s="1"/>
  <c r="BX70" i="9"/>
  <c r="CN70" i="9" s="1"/>
  <c r="BX71" i="9"/>
  <c r="CN71" i="9" s="1"/>
  <c r="BX72" i="9"/>
  <c r="CN72" i="9" s="1"/>
  <c r="BX73" i="9"/>
  <c r="CN73" i="9" s="1"/>
  <c r="BX74" i="9"/>
  <c r="CN74" i="9" s="1"/>
  <c r="BX75" i="9"/>
  <c r="CN75" i="9" s="1"/>
  <c r="BX76" i="9"/>
  <c r="CN76" i="9" s="1"/>
  <c r="BX77" i="9"/>
  <c r="CN77" i="9" s="1"/>
  <c r="BX78" i="9"/>
  <c r="CN78" i="9" s="1"/>
  <c r="BX79" i="9"/>
  <c r="CN79" i="9" s="1"/>
  <c r="BX80" i="9"/>
  <c r="CN80" i="9" s="1"/>
  <c r="BX81" i="9"/>
  <c r="CN81" i="9" s="1"/>
  <c r="BX82" i="9"/>
  <c r="CN82" i="9" s="1"/>
  <c r="BX83" i="9"/>
  <c r="CN83" i="9" s="1"/>
  <c r="BX84" i="9"/>
  <c r="CN84" i="9" s="1"/>
  <c r="BX85" i="9"/>
  <c r="CN85" i="9" s="1"/>
  <c r="BX86" i="9"/>
  <c r="CN86" i="9" s="1"/>
  <c r="BX87" i="9"/>
  <c r="CN87" i="9" s="1"/>
  <c r="BX88" i="9"/>
  <c r="CN88" i="9" s="1"/>
  <c r="BX89" i="9"/>
  <c r="CN89" i="9" s="1"/>
  <c r="BX90" i="9"/>
  <c r="CN90" i="9" s="1"/>
  <c r="BX91" i="9"/>
  <c r="CN91" i="9" s="1"/>
  <c r="BX92" i="9"/>
  <c r="CN92" i="9" s="1"/>
  <c r="BX93" i="9"/>
  <c r="CN93" i="9" s="1"/>
  <c r="BX94" i="9"/>
  <c r="CN94" i="9" s="1"/>
  <c r="BX95" i="9"/>
  <c r="CN95" i="9" s="1"/>
  <c r="BX96" i="9"/>
  <c r="CN96" i="9" s="1"/>
  <c r="BX97" i="9"/>
  <c r="CN97" i="9" s="1"/>
  <c r="BX98" i="9"/>
  <c r="CN98" i="9" s="1"/>
  <c r="BX99" i="9"/>
  <c r="CN99" i="9" s="1"/>
  <c r="BX100" i="9"/>
  <c r="CN100" i="9" s="1"/>
  <c r="BX101" i="9"/>
  <c r="CN101" i="9" s="1"/>
  <c r="BX102" i="9"/>
  <c r="CN102" i="9" s="1"/>
  <c r="BX103" i="9"/>
  <c r="CN103" i="9" s="1"/>
  <c r="BX104" i="9"/>
  <c r="CN104" i="9" s="1"/>
  <c r="BX105" i="9"/>
  <c r="CN105" i="9" s="1"/>
  <c r="BX106" i="9"/>
  <c r="CN106" i="9" s="1"/>
  <c r="BX107" i="9"/>
  <c r="CN107" i="9" s="1"/>
  <c r="BX108" i="9"/>
  <c r="CN108" i="9" s="1"/>
  <c r="BX109" i="9"/>
  <c r="CN109" i="9" s="1"/>
  <c r="BX110" i="9"/>
  <c r="CN110" i="9" s="1"/>
  <c r="BX111" i="9"/>
  <c r="CN111" i="9" s="1"/>
  <c r="BX112" i="9"/>
  <c r="CN112" i="9" s="1"/>
  <c r="BX113" i="9"/>
  <c r="CN113" i="9" s="1"/>
  <c r="BX114" i="9"/>
  <c r="CN114" i="9" s="1"/>
  <c r="BX115" i="9"/>
  <c r="CN115" i="9" s="1"/>
  <c r="BX116" i="9"/>
  <c r="CN116" i="9" s="1"/>
  <c r="BX117" i="9"/>
  <c r="CN117" i="9" s="1"/>
  <c r="BX118" i="9"/>
  <c r="CN118" i="9" s="1"/>
  <c r="BX119" i="9"/>
  <c r="CN119" i="9" s="1"/>
  <c r="BX120" i="9"/>
  <c r="CN120" i="9" s="1"/>
  <c r="BX121" i="9"/>
  <c r="CN121" i="9" s="1"/>
  <c r="BX122" i="9"/>
  <c r="CN122" i="9" s="1"/>
  <c r="BX123" i="9"/>
  <c r="CN123" i="9" s="1"/>
  <c r="BX124" i="9"/>
  <c r="CN124" i="9" s="1"/>
  <c r="BX125" i="9"/>
  <c r="CN125" i="9" s="1"/>
  <c r="BX126" i="9"/>
  <c r="CN126" i="9" s="1"/>
  <c r="BX127" i="9"/>
  <c r="CN127" i="9" s="1"/>
  <c r="BX128" i="9"/>
  <c r="CN128" i="9" s="1"/>
  <c r="BX129" i="9"/>
  <c r="CN129" i="9" s="1"/>
  <c r="BX130" i="9"/>
  <c r="CN130" i="9" s="1"/>
  <c r="BX131" i="9"/>
  <c r="CN131" i="9" s="1"/>
  <c r="BX132" i="9"/>
  <c r="CN132" i="9" s="1"/>
  <c r="BX133" i="9"/>
  <c r="CN133" i="9" s="1"/>
  <c r="BX134" i="9"/>
  <c r="CN134" i="9" s="1"/>
  <c r="BX135" i="9"/>
  <c r="CN135" i="9" s="1"/>
  <c r="BX136" i="9"/>
  <c r="CN136" i="9" s="1"/>
  <c r="BX137" i="9"/>
  <c r="CN137" i="9" s="1"/>
  <c r="BX138" i="9"/>
  <c r="CN138" i="9" s="1"/>
  <c r="BX139" i="9"/>
  <c r="CN139" i="9" s="1"/>
  <c r="BX140" i="9"/>
  <c r="CN140" i="9" s="1"/>
  <c r="BX141" i="9"/>
  <c r="CN141" i="9" s="1"/>
  <c r="BX142" i="9"/>
  <c r="CN142" i="9" s="1"/>
  <c r="BX143" i="9"/>
  <c r="CN143" i="9" s="1"/>
  <c r="BX144" i="9"/>
  <c r="CN144" i="9" s="1"/>
  <c r="BX145" i="9"/>
  <c r="CN145" i="9" s="1"/>
  <c r="BX146" i="9"/>
  <c r="CN146" i="9" s="1"/>
  <c r="BX147" i="9"/>
  <c r="CN147" i="9" s="1"/>
  <c r="BX148" i="9"/>
  <c r="CN148" i="9" s="1"/>
  <c r="BX149" i="9"/>
  <c r="CN149" i="9" s="1"/>
  <c r="BX150" i="9"/>
  <c r="CN150" i="9" s="1"/>
  <c r="BX151" i="9"/>
  <c r="CN151" i="9" s="1"/>
  <c r="BX152" i="9"/>
  <c r="CN152" i="9" s="1"/>
  <c r="BX153" i="9"/>
  <c r="CN153" i="9" s="1"/>
  <c r="BX154" i="9"/>
  <c r="CN154" i="9" s="1"/>
  <c r="BX155" i="9"/>
  <c r="CN155" i="9" s="1"/>
  <c r="BX156" i="9"/>
  <c r="CN156" i="9" s="1"/>
  <c r="BX157" i="9"/>
  <c r="CN157" i="9" s="1"/>
  <c r="BX158" i="9"/>
  <c r="CN158" i="9" s="1"/>
  <c r="BX159" i="9"/>
  <c r="CN159" i="9" s="1"/>
  <c r="BX160" i="9"/>
  <c r="CN160" i="9" s="1"/>
  <c r="BX161" i="9"/>
  <c r="CN161" i="9" s="1"/>
  <c r="BX162" i="9"/>
  <c r="CN162" i="9" s="1"/>
  <c r="BX163" i="9"/>
  <c r="CN163" i="9" s="1"/>
  <c r="BX164" i="9"/>
  <c r="CN164" i="9" s="1"/>
  <c r="BX165" i="9"/>
  <c r="CN165" i="9" s="1"/>
  <c r="BX166" i="9"/>
  <c r="CN166" i="9" s="1"/>
  <c r="BX167" i="9"/>
  <c r="CN167" i="9" s="1"/>
  <c r="BX168" i="9"/>
  <c r="CN168" i="9" s="1"/>
  <c r="BX169" i="9"/>
  <c r="CN169" i="9" s="1"/>
  <c r="BX170" i="9"/>
  <c r="CN170" i="9" s="1"/>
  <c r="BX171" i="9"/>
  <c r="CN171" i="9" s="1"/>
  <c r="BX172" i="9"/>
  <c r="CN172" i="9" s="1"/>
  <c r="BX173" i="9"/>
  <c r="CN173" i="9" s="1"/>
  <c r="BX174" i="9"/>
  <c r="CN174" i="9" s="1"/>
  <c r="BX175" i="9"/>
  <c r="CN175" i="9" s="1"/>
  <c r="BX176" i="9"/>
  <c r="CN176" i="9" s="1"/>
  <c r="BX177" i="9"/>
  <c r="CN177" i="9" s="1"/>
  <c r="BX178" i="9"/>
  <c r="CN178" i="9" s="1"/>
  <c r="BX179" i="9"/>
  <c r="CN179" i="9" s="1"/>
  <c r="BX180" i="9"/>
  <c r="CN180" i="9" s="1"/>
  <c r="BX181" i="9"/>
  <c r="CN181" i="9" s="1"/>
  <c r="BX182" i="9"/>
  <c r="CN182" i="9" s="1"/>
  <c r="BX183" i="9"/>
  <c r="CN183" i="9" s="1"/>
  <c r="BX184" i="9"/>
  <c r="CN184" i="9" s="1"/>
  <c r="BX185" i="9"/>
  <c r="CN185" i="9" s="1"/>
  <c r="BX186" i="9"/>
  <c r="CN186" i="9" s="1"/>
  <c r="BX187" i="9"/>
  <c r="CN187" i="9" s="1"/>
  <c r="BX188" i="9"/>
  <c r="CN188" i="9" s="1"/>
  <c r="BX189" i="9"/>
  <c r="CN189" i="9" s="1"/>
  <c r="BX190" i="9"/>
  <c r="CN190" i="9" s="1"/>
  <c r="BX191" i="9"/>
  <c r="CN191" i="9" s="1"/>
  <c r="BZ4" i="9"/>
  <c r="BG4" i="9"/>
  <c r="BH4" i="9"/>
  <c r="BF4" i="9"/>
  <c r="BE4" i="9"/>
  <c r="C2" i="17" s="1"/>
  <c r="F3" i="16"/>
  <c r="G3" i="16"/>
  <c r="H3" i="16"/>
  <c r="I3" i="16"/>
  <c r="J3" i="16"/>
  <c r="K3" i="16"/>
  <c r="L3" i="16"/>
  <c r="M3" i="16"/>
  <c r="N3" i="16"/>
  <c r="O3" i="16"/>
  <c r="Q3" i="16"/>
  <c r="R3" i="16"/>
  <c r="F4" i="16"/>
  <c r="G4" i="16"/>
  <c r="H4" i="16"/>
  <c r="J4" i="16"/>
  <c r="K4" i="16"/>
  <c r="L4" i="16"/>
  <c r="M4" i="16"/>
  <c r="N4" i="16"/>
  <c r="O4" i="16"/>
  <c r="Q4" i="16"/>
  <c r="F5" i="16"/>
  <c r="G5" i="16"/>
  <c r="H5" i="16"/>
  <c r="I5" i="16"/>
  <c r="J5" i="16"/>
  <c r="K5" i="16"/>
  <c r="L5" i="16"/>
  <c r="M5" i="16"/>
  <c r="N5" i="16"/>
  <c r="O5" i="16"/>
  <c r="Q5" i="16"/>
  <c r="R5" i="16"/>
  <c r="F6" i="16"/>
  <c r="G6" i="16"/>
  <c r="H6" i="16"/>
  <c r="I6" i="16"/>
  <c r="J6" i="16"/>
  <c r="K6" i="16"/>
  <c r="L6" i="16"/>
  <c r="M6" i="16"/>
  <c r="N6" i="16"/>
  <c r="O6" i="16"/>
  <c r="Q6" i="16"/>
  <c r="R6" i="16"/>
  <c r="F7" i="16"/>
  <c r="G7" i="16"/>
  <c r="H7" i="16"/>
  <c r="I7" i="16"/>
  <c r="J7" i="16"/>
  <c r="L7" i="16"/>
  <c r="M7" i="16"/>
  <c r="N7" i="16"/>
  <c r="O7" i="16"/>
  <c r="Q7" i="16"/>
  <c r="R7" i="16"/>
  <c r="F8" i="16"/>
  <c r="G8" i="16"/>
  <c r="H8" i="16"/>
  <c r="I8" i="16"/>
  <c r="J8" i="16"/>
  <c r="K8" i="16"/>
  <c r="L8" i="16"/>
  <c r="M8" i="16"/>
  <c r="N8" i="16"/>
  <c r="O8" i="16"/>
  <c r="Q8" i="16"/>
  <c r="R8" i="16"/>
  <c r="F9" i="16"/>
  <c r="G9" i="16"/>
  <c r="H9" i="16"/>
  <c r="I9" i="16"/>
  <c r="J9" i="16"/>
  <c r="K9" i="16"/>
  <c r="L9" i="16"/>
  <c r="M9" i="16"/>
  <c r="N9" i="16"/>
  <c r="O9" i="16"/>
  <c r="R9" i="16"/>
  <c r="F10" i="16"/>
  <c r="G10" i="16"/>
  <c r="H10" i="16"/>
  <c r="I10" i="16"/>
  <c r="J10" i="16"/>
  <c r="K10" i="16"/>
  <c r="M10" i="16"/>
  <c r="N10" i="16"/>
  <c r="O10" i="16"/>
  <c r="Q10" i="16"/>
  <c r="R10" i="16"/>
  <c r="F11" i="16"/>
  <c r="G11" i="16"/>
  <c r="H11" i="16"/>
  <c r="I11" i="16"/>
  <c r="J11" i="16"/>
  <c r="K11" i="16"/>
  <c r="L11" i="16"/>
  <c r="M11" i="16"/>
  <c r="N11" i="16"/>
  <c r="O11" i="16"/>
  <c r="Q11" i="16"/>
  <c r="R11" i="16"/>
  <c r="F12" i="16"/>
  <c r="G12" i="16"/>
  <c r="H12" i="16"/>
  <c r="I12" i="16"/>
  <c r="J12" i="16"/>
  <c r="K12" i="16"/>
  <c r="M12" i="16"/>
  <c r="N12" i="16"/>
  <c r="O12" i="16"/>
  <c r="Q12" i="16"/>
  <c r="F13" i="16"/>
  <c r="G13" i="16"/>
  <c r="H13" i="16"/>
  <c r="I13" i="16"/>
  <c r="J13" i="16"/>
  <c r="K13" i="16"/>
  <c r="M13" i="16"/>
  <c r="N13" i="16"/>
  <c r="O13" i="16"/>
  <c r="Q13" i="16"/>
  <c r="R13" i="16"/>
  <c r="F14" i="16"/>
  <c r="G14" i="16"/>
  <c r="H14" i="16"/>
  <c r="I14" i="16"/>
  <c r="J14" i="16"/>
  <c r="K14" i="16"/>
  <c r="M14" i="16"/>
  <c r="N14" i="16"/>
  <c r="O14" i="16"/>
  <c r="Q14" i="16"/>
  <c r="R14" i="16"/>
  <c r="F15" i="16"/>
  <c r="G15" i="16"/>
  <c r="H15" i="16"/>
  <c r="I15" i="16"/>
  <c r="J15" i="16"/>
  <c r="M15" i="16"/>
  <c r="N15" i="16"/>
  <c r="O15" i="16"/>
  <c r="Q15" i="16"/>
  <c r="R15" i="16"/>
  <c r="F16" i="16"/>
  <c r="G16" i="16"/>
  <c r="H16" i="16"/>
  <c r="I16" i="16"/>
  <c r="J16" i="16"/>
  <c r="K16" i="16"/>
  <c r="M16" i="16"/>
  <c r="N16" i="16"/>
  <c r="O16" i="16"/>
  <c r="Q16" i="16"/>
  <c r="R16" i="16"/>
  <c r="F17" i="16"/>
  <c r="G17" i="16"/>
  <c r="H17" i="16"/>
  <c r="I17" i="16"/>
  <c r="J17" i="16"/>
  <c r="K17" i="16"/>
  <c r="M17" i="16"/>
  <c r="N17" i="16"/>
  <c r="O17" i="16"/>
  <c r="R17" i="16"/>
  <c r="F18" i="16"/>
  <c r="G18" i="16"/>
  <c r="H18" i="16"/>
  <c r="I18" i="16"/>
  <c r="J18" i="16"/>
  <c r="K18" i="16"/>
  <c r="M18" i="16"/>
  <c r="N18" i="16"/>
  <c r="O18" i="16"/>
  <c r="Q18" i="16"/>
  <c r="R18" i="16"/>
  <c r="F19" i="16"/>
  <c r="G19" i="16"/>
  <c r="H19" i="16"/>
  <c r="I19" i="16"/>
  <c r="J19" i="16"/>
  <c r="K19" i="16"/>
  <c r="M19" i="16"/>
  <c r="N19" i="16"/>
  <c r="O19" i="16"/>
  <c r="Q19" i="16"/>
  <c r="R19" i="16"/>
  <c r="F20" i="16"/>
  <c r="G20" i="16"/>
  <c r="H20" i="16"/>
  <c r="I20" i="16"/>
  <c r="J20" i="16"/>
  <c r="K20" i="16"/>
  <c r="M20" i="16"/>
  <c r="N20" i="16"/>
  <c r="O20" i="16"/>
  <c r="Q20" i="16"/>
  <c r="F21" i="16"/>
  <c r="G21" i="16"/>
  <c r="H21" i="16"/>
  <c r="I21" i="16"/>
  <c r="J21" i="16"/>
  <c r="K21" i="16"/>
  <c r="M21" i="16"/>
  <c r="N21" i="16"/>
  <c r="O21" i="16"/>
  <c r="Q21" i="16"/>
  <c r="R21" i="16"/>
  <c r="F22" i="16"/>
  <c r="G22" i="16"/>
  <c r="H22" i="16"/>
  <c r="I22" i="16"/>
  <c r="J22" i="16"/>
  <c r="K22" i="16"/>
  <c r="M22" i="16"/>
  <c r="N22" i="16"/>
  <c r="O22" i="16"/>
  <c r="Q22" i="16"/>
  <c r="R22" i="16"/>
  <c r="F23" i="16"/>
  <c r="G23" i="16"/>
  <c r="H23" i="16"/>
  <c r="I23" i="16"/>
  <c r="J23" i="16"/>
  <c r="M23" i="16"/>
  <c r="N23" i="16"/>
  <c r="O23" i="16"/>
  <c r="Q23" i="16"/>
  <c r="R23" i="16"/>
  <c r="F24" i="16"/>
  <c r="G24" i="16"/>
  <c r="H24" i="16"/>
  <c r="I24" i="16"/>
  <c r="J24" i="16"/>
  <c r="K24" i="16"/>
  <c r="M24" i="16"/>
  <c r="N24" i="16"/>
  <c r="O24" i="16"/>
  <c r="Q24" i="16"/>
  <c r="R24" i="16"/>
  <c r="F25" i="16"/>
  <c r="G25" i="16"/>
  <c r="H25" i="16"/>
  <c r="I25" i="16"/>
  <c r="J25" i="16"/>
  <c r="K25" i="16"/>
  <c r="M25" i="16"/>
  <c r="N25" i="16"/>
  <c r="O25" i="16"/>
  <c r="R25" i="16"/>
  <c r="F26" i="16"/>
  <c r="G26" i="16"/>
  <c r="H26" i="16"/>
  <c r="I26" i="16"/>
  <c r="J26" i="16"/>
  <c r="K26" i="16"/>
  <c r="M26" i="16"/>
  <c r="N26" i="16"/>
  <c r="O26" i="16"/>
  <c r="Q26" i="16"/>
  <c r="R26" i="16"/>
  <c r="F27" i="16"/>
  <c r="G27" i="16"/>
  <c r="H27" i="16"/>
  <c r="I27" i="16"/>
  <c r="J27" i="16"/>
  <c r="K27" i="16"/>
  <c r="M27" i="16"/>
  <c r="N27" i="16"/>
  <c r="Q27" i="16"/>
  <c r="R27" i="16"/>
  <c r="F28" i="16"/>
  <c r="G28" i="16"/>
  <c r="H28" i="16"/>
  <c r="I28" i="16"/>
  <c r="J28" i="16"/>
  <c r="K28" i="16"/>
  <c r="L28" i="16"/>
  <c r="M28" i="16"/>
  <c r="N28" i="16"/>
  <c r="O28" i="16"/>
  <c r="Q28" i="16"/>
  <c r="F29" i="16"/>
  <c r="G29" i="16"/>
  <c r="H29" i="16"/>
  <c r="I29" i="16"/>
  <c r="J29" i="16"/>
  <c r="K29" i="16"/>
  <c r="L29" i="16"/>
  <c r="M29" i="16"/>
  <c r="N29" i="16"/>
  <c r="O29" i="16"/>
  <c r="Q29" i="16"/>
  <c r="R29" i="16"/>
  <c r="F30" i="16"/>
  <c r="G30" i="16"/>
  <c r="H30" i="16"/>
  <c r="I30" i="16"/>
  <c r="J30" i="16"/>
  <c r="K30" i="16"/>
  <c r="L30" i="16"/>
  <c r="M30" i="16"/>
  <c r="N30" i="16"/>
  <c r="O30" i="16"/>
  <c r="Q30" i="16"/>
  <c r="R30" i="16"/>
  <c r="F31" i="16"/>
  <c r="G31" i="16"/>
  <c r="H31" i="16"/>
  <c r="I31" i="16"/>
  <c r="J31" i="16"/>
  <c r="M31" i="16"/>
  <c r="N31" i="16"/>
  <c r="O31" i="16"/>
  <c r="Q31" i="16"/>
  <c r="R31" i="16"/>
  <c r="F32" i="16"/>
  <c r="G32" i="16"/>
  <c r="H32" i="16"/>
  <c r="I32" i="16"/>
  <c r="J32" i="16"/>
  <c r="K32" i="16"/>
  <c r="L32" i="16"/>
  <c r="M32" i="16"/>
  <c r="N32" i="16"/>
  <c r="O32" i="16"/>
  <c r="Q32" i="16"/>
  <c r="R32" i="16"/>
  <c r="F33" i="16"/>
  <c r="G33" i="16"/>
  <c r="H33" i="16"/>
  <c r="I33" i="16"/>
  <c r="J33" i="16"/>
  <c r="K33" i="16"/>
  <c r="L33" i="16"/>
  <c r="M33" i="16"/>
  <c r="N33" i="16"/>
  <c r="O33" i="16"/>
  <c r="R33" i="16"/>
  <c r="F34" i="16"/>
  <c r="G34" i="16"/>
  <c r="H34" i="16"/>
  <c r="I34" i="16"/>
  <c r="J34" i="16"/>
  <c r="K34" i="16"/>
  <c r="M34" i="16"/>
  <c r="N34" i="16"/>
  <c r="O34" i="16"/>
  <c r="Q34" i="16"/>
  <c r="R34" i="16"/>
  <c r="F35" i="16"/>
  <c r="G35" i="16"/>
  <c r="H35" i="16"/>
  <c r="I35" i="16"/>
  <c r="J35" i="16"/>
  <c r="K35" i="16"/>
  <c r="L35" i="16"/>
  <c r="M35" i="16"/>
  <c r="N35" i="16"/>
  <c r="O35" i="16"/>
  <c r="Q35" i="16"/>
  <c r="R35" i="16"/>
  <c r="F36" i="16"/>
  <c r="G36" i="16"/>
  <c r="H36" i="16"/>
  <c r="I36" i="16"/>
  <c r="J36" i="16"/>
  <c r="K36" i="16"/>
  <c r="L36" i="16"/>
  <c r="M36" i="16"/>
  <c r="N36" i="16"/>
  <c r="O36" i="16"/>
  <c r="Q36" i="16"/>
  <c r="F37" i="16"/>
  <c r="G37" i="16"/>
  <c r="H37" i="16"/>
  <c r="I37" i="16"/>
  <c r="J37" i="16"/>
  <c r="K37" i="16"/>
  <c r="L37" i="16"/>
  <c r="M37" i="16"/>
  <c r="N37" i="16"/>
  <c r="O37" i="16"/>
  <c r="Q37" i="16"/>
  <c r="R37" i="16"/>
  <c r="F38" i="16"/>
  <c r="G38" i="16"/>
  <c r="H38" i="16"/>
  <c r="I38" i="16"/>
  <c r="J38" i="16"/>
  <c r="K38" i="16"/>
  <c r="L38" i="16"/>
  <c r="M38" i="16"/>
  <c r="N38" i="16"/>
  <c r="O38" i="16"/>
  <c r="Q38" i="16"/>
  <c r="R38" i="16"/>
  <c r="F39" i="16"/>
  <c r="G39" i="16"/>
  <c r="H39" i="16"/>
  <c r="I39" i="16"/>
  <c r="J39" i="16"/>
  <c r="M39" i="16"/>
  <c r="N39" i="16"/>
  <c r="O39" i="16"/>
  <c r="Q39" i="16"/>
  <c r="R39" i="16"/>
  <c r="F40" i="16"/>
  <c r="G40" i="16"/>
  <c r="H40" i="16"/>
  <c r="I40" i="16"/>
  <c r="J40" i="16"/>
  <c r="K40" i="16"/>
  <c r="L40" i="16"/>
  <c r="M40" i="16"/>
  <c r="N40" i="16"/>
  <c r="O40" i="16"/>
  <c r="Q40" i="16"/>
  <c r="R40" i="16"/>
  <c r="F41" i="16"/>
  <c r="G41" i="16"/>
  <c r="H41" i="16"/>
  <c r="I41" i="16"/>
  <c r="J41" i="16"/>
  <c r="K41" i="16"/>
  <c r="L41" i="16"/>
  <c r="M41" i="16"/>
  <c r="N41" i="16"/>
  <c r="O41" i="16"/>
  <c r="Q41" i="16"/>
  <c r="R41" i="16"/>
  <c r="F42" i="16"/>
  <c r="G42" i="16"/>
  <c r="H42" i="16"/>
  <c r="I42" i="16"/>
  <c r="J42" i="16"/>
  <c r="K42" i="16"/>
  <c r="M42" i="16"/>
  <c r="N42" i="16"/>
  <c r="O42" i="16"/>
  <c r="Q42" i="16"/>
  <c r="R42" i="16"/>
  <c r="F43" i="16"/>
  <c r="G43" i="16"/>
  <c r="H43" i="16"/>
  <c r="I43" i="16"/>
  <c r="J43" i="16"/>
  <c r="K43" i="16"/>
  <c r="L43" i="16"/>
  <c r="M43" i="16"/>
  <c r="N43" i="16"/>
  <c r="Q43" i="16"/>
  <c r="R43" i="16"/>
  <c r="F44" i="16"/>
  <c r="G44" i="16"/>
  <c r="H44" i="16"/>
  <c r="I44" i="16"/>
  <c r="J44" i="16"/>
  <c r="K44" i="16"/>
  <c r="L44" i="16"/>
  <c r="M44" i="16"/>
  <c r="N44" i="16"/>
  <c r="O44" i="16"/>
  <c r="Q44" i="16"/>
  <c r="F45" i="16"/>
  <c r="G45" i="16"/>
  <c r="H45" i="16"/>
  <c r="I45" i="16"/>
  <c r="J45" i="16"/>
  <c r="K45" i="16"/>
  <c r="L45" i="16"/>
  <c r="M45" i="16"/>
  <c r="N45" i="16"/>
  <c r="O45" i="16"/>
  <c r="Q45" i="16"/>
  <c r="R45" i="16"/>
  <c r="F46" i="16"/>
  <c r="G46" i="16"/>
  <c r="H46" i="16"/>
  <c r="I46" i="16"/>
  <c r="J46" i="16"/>
  <c r="K46" i="16"/>
  <c r="L46" i="16"/>
  <c r="M46" i="16"/>
  <c r="N46" i="16"/>
  <c r="O46" i="16"/>
  <c r="Q46" i="16"/>
  <c r="R46" i="16"/>
  <c r="F47" i="16"/>
  <c r="G47" i="16"/>
  <c r="H47" i="16"/>
  <c r="I47" i="16"/>
  <c r="J47" i="16"/>
  <c r="L47" i="16"/>
  <c r="M47" i="16"/>
  <c r="N47" i="16"/>
  <c r="O47" i="16"/>
  <c r="Q47" i="16"/>
  <c r="R47" i="16"/>
  <c r="F48" i="16"/>
  <c r="G48" i="16"/>
  <c r="H48" i="16"/>
  <c r="I48" i="16"/>
  <c r="J48" i="16"/>
  <c r="K48" i="16"/>
  <c r="L48" i="16"/>
  <c r="M48" i="16"/>
  <c r="N48" i="16"/>
  <c r="O48" i="16"/>
  <c r="Q48" i="16"/>
  <c r="R48" i="16"/>
  <c r="F49" i="16"/>
  <c r="G49" i="16"/>
  <c r="H49" i="16"/>
  <c r="I49" i="16"/>
  <c r="J49" i="16"/>
  <c r="K49" i="16"/>
  <c r="L49" i="16"/>
  <c r="M49" i="16"/>
  <c r="N49" i="16"/>
  <c r="O49" i="16"/>
  <c r="R49" i="16"/>
  <c r="F50" i="16"/>
  <c r="G50" i="16"/>
  <c r="H50" i="16"/>
  <c r="I50" i="16"/>
  <c r="J50" i="16"/>
  <c r="K50" i="16"/>
  <c r="M50" i="16"/>
  <c r="N50" i="16"/>
  <c r="O50" i="16"/>
  <c r="Q50" i="16"/>
  <c r="R50" i="16"/>
  <c r="F51" i="16"/>
  <c r="G51" i="16"/>
  <c r="H51" i="16"/>
  <c r="I51" i="16"/>
  <c r="J51" i="16"/>
  <c r="K51" i="16"/>
  <c r="L51" i="16"/>
  <c r="M51" i="16"/>
  <c r="N51" i="16"/>
  <c r="O51" i="16"/>
  <c r="Q51" i="16"/>
  <c r="R51" i="16"/>
  <c r="F52" i="16"/>
  <c r="G52" i="16"/>
  <c r="H52" i="16"/>
  <c r="I52" i="16"/>
  <c r="J52" i="16"/>
  <c r="K52" i="16"/>
  <c r="L52" i="16"/>
  <c r="M52" i="16"/>
  <c r="N52" i="16"/>
  <c r="O52" i="16"/>
  <c r="Q52" i="16"/>
  <c r="F53" i="16"/>
  <c r="G53" i="16"/>
  <c r="H53" i="16"/>
  <c r="I53" i="16"/>
  <c r="J53" i="16"/>
  <c r="K53" i="16"/>
  <c r="L53" i="16"/>
  <c r="M53" i="16"/>
  <c r="N53" i="16"/>
  <c r="O53" i="16"/>
  <c r="Q53" i="16"/>
  <c r="R53" i="16"/>
  <c r="F54" i="16"/>
  <c r="G54" i="16"/>
  <c r="H54" i="16"/>
  <c r="I54" i="16"/>
  <c r="J54" i="16"/>
  <c r="K54" i="16"/>
  <c r="L54" i="16"/>
  <c r="M54" i="16"/>
  <c r="N54" i="16"/>
  <c r="O54" i="16"/>
  <c r="Q54" i="16"/>
  <c r="R54" i="16"/>
  <c r="F55" i="16"/>
  <c r="G55" i="16"/>
  <c r="H55" i="16"/>
  <c r="I55" i="16"/>
  <c r="J55" i="16"/>
  <c r="L55" i="16"/>
  <c r="M55" i="16"/>
  <c r="N55" i="16"/>
  <c r="O55" i="16"/>
  <c r="Q55" i="16"/>
  <c r="R55" i="16"/>
  <c r="F56" i="16"/>
  <c r="G56" i="16"/>
  <c r="H56" i="16"/>
  <c r="I56" i="16"/>
  <c r="J56" i="16"/>
  <c r="K56" i="16"/>
  <c r="L56" i="16"/>
  <c r="M56" i="16"/>
  <c r="N56" i="16"/>
  <c r="O56" i="16"/>
  <c r="Q56" i="16"/>
  <c r="R56" i="16"/>
  <c r="F57" i="16"/>
  <c r="G57" i="16"/>
  <c r="H57" i="16"/>
  <c r="I57" i="16"/>
  <c r="J57" i="16"/>
  <c r="K57" i="16"/>
  <c r="L57" i="16"/>
  <c r="M57" i="16"/>
  <c r="N57" i="16"/>
  <c r="O57" i="16"/>
  <c r="Q57" i="16"/>
  <c r="R57" i="16"/>
  <c r="F58" i="16"/>
  <c r="G58" i="16"/>
  <c r="H58" i="16"/>
  <c r="I58" i="16"/>
  <c r="J58" i="16"/>
  <c r="K58" i="16"/>
  <c r="M58" i="16"/>
  <c r="N58" i="16"/>
  <c r="O58" i="16"/>
  <c r="Q58" i="16"/>
  <c r="R58" i="16"/>
  <c r="F59" i="16"/>
  <c r="G59" i="16"/>
  <c r="H59" i="16"/>
  <c r="I59" i="16"/>
  <c r="J59" i="16"/>
  <c r="K59" i="16"/>
  <c r="L59" i="16"/>
  <c r="M59" i="16"/>
  <c r="N59" i="16"/>
  <c r="Q59" i="16"/>
  <c r="R59" i="16"/>
  <c r="F60" i="16"/>
  <c r="G60" i="16"/>
  <c r="H60" i="16"/>
  <c r="I60" i="16"/>
  <c r="J60" i="16"/>
  <c r="K60" i="16"/>
  <c r="L60" i="16"/>
  <c r="M60" i="16"/>
  <c r="N60" i="16"/>
  <c r="O60" i="16"/>
  <c r="Q60" i="16"/>
  <c r="R60" i="16"/>
  <c r="F61" i="16"/>
  <c r="G61" i="16"/>
  <c r="H61" i="16"/>
  <c r="I61" i="16"/>
  <c r="J61" i="16"/>
  <c r="K61" i="16"/>
  <c r="L61" i="16"/>
  <c r="M61" i="16"/>
  <c r="N61" i="16"/>
  <c r="O61" i="16"/>
  <c r="Q61" i="16"/>
  <c r="R61" i="16"/>
  <c r="F62" i="16"/>
  <c r="G62" i="16"/>
  <c r="H62" i="16"/>
  <c r="I62" i="16"/>
  <c r="J62" i="16"/>
  <c r="K62" i="16"/>
  <c r="L62" i="16"/>
  <c r="M62" i="16"/>
  <c r="N62" i="16"/>
  <c r="O62" i="16"/>
  <c r="Q62" i="16"/>
  <c r="R62" i="16"/>
  <c r="F63" i="16"/>
  <c r="G63" i="16"/>
  <c r="H63" i="16"/>
  <c r="I63" i="16"/>
  <c r="J63" i="16"/>
  <c r="L63" i="16"/>
  <c r="M63" i="16"/>
  <c r="N63" i="16"/>
  <c r="O63" i="16"/>
  <c r="Q63" i="16"/>
  <c r="R63" i="16"/>
  <c r="F64" i="16"/>
  <c r="G64" i="16"/>
  <c r="H64" i="16"/>
  <c r="I64" i="16"/>
  <c r="J64" i="16"/>
  <c r="K64" i="16"/>
  <c r="L64" i="16"/>
  <c r="M64" i="16"/>
  <c r="N64" i="16"/>
  <c r="O64" i="16"/>
  <c r="Q64" i="16"/>
  <c r="R64" i="16"/>
  <c r="F65" i="16"/>
  <c r="G65" i="16"/>
  <c r="H65" i="16"/>
  <c r="I65" i="16"/>
  <c r="J65" i="16"/>
  <c r="K65" i="16"/>
  <c r="L65" i="16"/>
  <c r="M65" i="16"/>
  <c r="N65" i="16"/>
  <c r="O65" i="16"/>
  <c r="R65" i="16"/>
  <c r="F66" i="16"/>
  <c r="G66" i="16"/>
  <c r="H66" i="16"/>
  <c r="I66" i="16"/>
  <c r="J66" i="16"/>
  <c r="K66" i="16"/>
  <c r="M66" i="16"/>
  <c r="N66" i="16"/>
  <c r="O66" i="16"/>
  <c r="Q66" i="16"/>
  <c r="R66" i="16"/>
  <c r="F67" i="16"/>
  <c r="G67" i="16"/>
  <c r="H67" i="16"/>
  <c r="I67" i="16"/>
  <c r="J67" i="16"/>
  <c r="K67" i="16"/>
  <c r="L67" i="16"/>
  <c r="M67" i="16"/>
  <c r="N67" i="16"/>
  <c r="O67" i="16"/>
  <c r="Q67" i="16"/>
  <c r="R67" i="16"/>
  <c r="F68" i="16"/>
  <c r="G68" i="16"/>
  <c r="H68" i="16"/>
  <c r="I68" i="16"/>
  <c r="J68" i="16"/>
  <c r="K68" i="16"/>
  <c r="L68" i="16"/>
  <c r="M68" i="16"/>
  <c r="N68" i="16"/>
  <c r="O68" i="16"/>
  <c r="Q68" i="16"/>
  <c r="F69" i="16"/>
  <c r="G69" i="16"/>
  <c r="H69" i="16"/>
  <c r="I69" i="16"/>
  <c r="J69" i="16"/>
  <c r="K69" i="16"/>
  <c r="L69" i="16"/>
  <c r="M69" i="16"/>
  <c r="N69" i="16"/>
  <c r="O69" i="16"/>
  <c r="Q69" i="16"/>
  <c r="R69" i="16"/>
  <c r="F70" i="16"/>
  <c r="G70" i="16"/>
  <c r="H70" i="16"/>
  <c r="I70" i="16"/>
  <c r="J70" i="16"/>
  <c r="K70" i="16"/>
  <c r="L70" i="16"/>
  <c r="M70" i="16"/>
  <c r="N70" i="16"/>
  <c r="O70" i="16"/>
  <c r="Q70" i="16"/>
  <c r="R70" i="16"/>
  <c r="F71" i="16"/>
  <c r="G71" i="16"/>
  <c r="H71" i="16"/>
  <c r="I71" i="16"/>
  <c r="J71" i="16"/>
  <c r="K71" i="16"/>
  <c r="L71" i="16"/>
  <c r="M71" i="16"/>
  <c r="N71" i="16"/>
  <c r="O71" i="16"/>
  <c r="Q71" i="16"/>
  <c r="R71" i="16"/>
  <c r="F72" i="16"/>
  <c r="G72" i="16"/>
  <c r="H72" i="16"/>
  <c r="I72" i="16"/>
  <c r="J72" i="16"/>
  <c r="K72" i="16"/>
  <c r="L72" i="16"/>
  <c r="M72" i="16"/>
  <c r="N72" i="16"/>
  <c r="O72" i="16"/>
  <c r="Q72" i="16"/>
  <c r="R72" i="16"/>
  <c r="F73" i="16"/>
  <c r="G73" i="16"/>
  <c r="H73" i="16"/>
  <c r="I73" i="16"/>
  <c r="J73" i="16"/>
  <c r="K73" i="16"/>
  <c r="L73" i="16"/>
  <c r="M73" i="16"/>
  <c r="N73" i="16"/>
  <c r="O73" i="16"/>
  <c r="R73" i="16"/>
  <c r="F74" i="16"/>
  <c r="G74" i="16"/>
  <c r="H74" i="16"/>
  <c r="I74" i="16"/>
  <c r="J74" i="16"/>
  <c r="K74" i="16"/>
  <c r="M74" i="16"/>
  <c r="N74" i="16"/>
  <c r="O74" i="16"/>
  <c r="Q74" i="16"/>
  <c r="R74" i="16"/>
  <c r="F75" i="16"/>
  <c r="G75" i="16"/>
  <c r="H75" i="16"/>
  <c r="I75" i="16"/>
  <c r="J75" i="16"/>
  <c r="K75" i="16"/>
  <c r="L75" i="16"/>
  <c r="M75" i="16"/>
  <c r="N75" i="16"/>
  <c r="Q75" i="16"/>
  <c r="R75" i="16"/>
  <c r="F76" i="16"/>
  <c r="G76" i="16"/>
  <c r="H76" i="16"/>
  <c r="I76" i="16"/>
  <c r="J76" i="16"/>
  <c r="K76" i="16"/>
  <c r="L76" i="16"/>
  <c r="M76" i="16"/>
  <c r="N76" i="16"/>
  <c r="O76" i="16"/>
  <c r="Q76" i="16"/>
  <c r="R76" i="16"/>
  <c r="F77" i="16"/>
  <c r="G77" i="16"/>
  <c r="H77" i="16"/>
  <c r="I77" i="16"/>
  <c r="J77" i="16"/>
  <c r="K77" i="16"/>
  <c r="L77" i="16"/>
  <c r="M77" i="16"/>
  <c r="N77" i="16"/>
  <c r="O77" i="16"/>
  <c r="Q77" i="16"/>
  <c r="R77" i="16"/>
  <c r="F78" i="16"/>
  <c r="G78" i="16"/>
  <c r="H78" i="16"/>
  <c r="I78" i="16"/>
  <c r="J78" i="16"/>
  <c r="K78" i="16"/>
  <c r="L78" i="16"/>
  <c r="M78" i="16"/>
  <c r="N78" i="16"/>
  <c r="O78" i="16"/>
  <c r="Q78" i="16"/>
  <c r="R78" i="16"/>
  <c r="F79" i="16"/>
  <c r="G79" i="16"/>
  <c r="H79" i="16"/>
  <c r="I79" i="16"/>
  <c r="J79" i="16"/>
  <c r="M79" i="16"/>
  <c r="N79" i="16"/>
  <c r="O79" i="16"/>
  <c r="Q79" i="16"/>
  <c r="R79" i="16"/>
  <c r="F80" i="16"/>
  <c r="G80" i="16"/>
  <c r="H80" i="16"/>
  <c r="I80" i="16"/>
  <c r="J80" i="16"/>
  <c r="K80" i="16"/>
  <c r="L80" i="16"/>
  <c r="M80" i="16"/>
  <c r="N80" i="16"/>
  <c r="O80" i="16"/>
  <c r="Q80" i="16"/>
  <c r="R80" i="16"/>
  <c r="F81" i="16"/>
  <c r="G81" i="16"/>
  <c r="H81" i="16"/>
  <c r="I81" i="16"/>
  <c r="J81" i="16"/>
  <c r="K81" i="16"/>
  <c r="L81" i="16"/>
  <c r="M81" i="16"/>
  <c r="N81" i="16"/>
  <c r="O81" i="16"/>
  <c r="R81" i="16"/>
  <c r="F82" i="16"/>
  <c r="G82" i="16"/>
  <c r="H82" i="16"/>
  <c r="I82" i="16"/>
  <c r="J82" i="16"/>
  <c r="K82" i="16"/>
  <c r="M82" i="16"/>
  <c r="N82" i="16"/>
  <c r="O82" i="16"/>
  <c r="Q82" i="16"/>
  <c r="R82" i="16"/>
  <c r="F83" i="16"/>
  <c r="G83" i="16"/>
  <c r="H83" i="16"/>
  <c r="I83" i="16"/>
  <c r="J83" i="16"/>
  <c r="K83" i="16"/>
  <c r="L83" i="16"/>
  <c r="M83" i="16"/>
  <c r="N83" i="16"/>
  <c r="O83" i="16"/>
  <c r="Q83" i="16"/>
  <c r="R83" i="16"/>
  <c r="F84" i="16"/>
  <c r="G84" i="16"/>
  <c r="H84" i="16"/>
  <c r="I84" i="16"/>
  <c r="J84" i="16"/>
  <c r="K84" i="16"/>
  <c r="L84" i="16"/>
  <c r="M84" i="16"/>
  <c r="N84" i="16"/>
  <c r="O84" i="16"/>
  <c r="Q84" i="16"/>
  <c r="F85" i="16"/>
  <c r="G85" i="16"/>
  <c r="H85" i="16"/>
  <c r="I85" i="16"/>
  <c r="J85" i="16"/>
  <c r="K85" i="16"/>
  <c r="L85" i="16"/>
  <c r="M85" i="16"/>
  <c r="N85" i="16"/>
  <c r="O85" i="16"/>
  <c r="Q85" i="16"/>
  <c r="R85" i="16"/>
  <c r="F86" i="16"/>
  <c r="G86" i="16"/>
  <c r="H86" i="16"/>
  <c r="I86" i="16"/>
  <c r="J86" i="16"/>
  <c r="K86" i="16"/>
  <c r="L86" i="16"/>
  <c r="M86" i="16"/>
  <c r="N86" i="16"/>
  <c r="O86" i="16"/>
  <c r="Q86" i="16"/>
  <c r="R86" i="16"/>
  <c r="F87" i="16"/>
  <c r="G87" i="16"/>
  <c r="H87" i="16"/>
  <c r="I87" i="16"/>
  <c r="J87" i="16"/>
  <c r="L87" i="16"/>
  <c r="M87" i="16"/>
  <c r="N87" i="16"/>
  <c r="O87" i="16"/>
  <c r="Q87" i="16"/>
  <c r="R87" i="16"/>
  <c r="F88" i="16"/>
  <c r="G88" i="16"/>
  <c r="H88" i="16"/>
  <c r="I88" i="16"/>
  <c r="J88" i="16"/>
  <c r="K88" i="16"/>
  <c r="L88" i="16"/>
  <c r="M88" i="16"/>
  <c r="N88" i="16"/>
  <c r="O88" i="16"/>
  <c r="Q88" i="16"/>
  <c r="R88" i="16"/>
  <c r="F89" i="16"/>
  <c r="G89" i="16"/>
  <c r="H89" i="16"/>
  <c r="I89" i="16"/>
  <c r="J89" i="16"/>
  <c r="K89" i="16"/>
  <c r="L89" i="16"/>
  <c r="M89" i="16"/>
  <c r="N89" i="16"/>
  <c r="O89" i="16"/>
  <c r="R89" i="16"/>
  <c r="F90" i="16"/>
  <c r="G90" i="16"/>
  <c r="H90" i="16"/>
  <c r="I90" i="16"/>
  <c r="J90" i="16"/>
  <c r="K90" i="16"/>
  <c r="M90" i="16"/>
  <c r="N90" i="16"/>
  <c r="O90" i="16"/>
  <c r="Q90" i="16"/>
  <c r="R90" i="16"/>
  <c r="F91" i="16"/>
  <c r="G91" i="16"/>
  <c r="H91" i="16"/>
  <c r="I91" i="16"/>
  <c r="J91" i="16"/>
  <c r="K91" i="16"/>
  <c r="L91" i="16"/>
  <c r="M91" i="16"/>
  <c r="N91" i="16"/>
  <c r="Q91" i="16"/>
  <c r="R91" i="16"/>
  <c r="F92" i="16"/>
  <c r="G92" i="16"/>
  <c r="H92" i="16"/>
  <c r="I92" i="16"/>
  <c r="J92" i="16"/>
  <c r="K92" i="16"/>
  <c r="L92" i="16"/>
  <c r="M92" i="16"/>
  <c r="N92" i="16"/>
  <c r="O92" i="16"/>
  <c r="Q92" i="16"/>
  <c r="R92" i="16"/>
  <c r="F93" i="16"/>
  <c r="G93" i="16"/>
  <c r="H93" i="16"/>
  <c r="I93" i="16"/>
  <c r="J93" i="16"/>
  <c r="K93" i="16"/>
  <c r="L93" i="16"/>
  <c r="M93" i="16"/>
  <c r="N93" i="16"/>
  <c r="O93" i="16"/>
  <c r="Q93" i="16"/>
  <c r="R93" i="16"/>
  <c r="F94" i="16"/>
  <c r="G94" i="16"/>
  <c r="H94" i="16"/>
  <c r="I94" i="16"/>
  <c r="J94" i="16"/>
  <c r="K94" i="16"/>
  <c r="L94" i="16"/>
  <c r="M94" i="16"/>
  <c r="N94" i="16"/>
  <c r="O94" i="16"/>
  <c r="Q94" i="16"/>
  <c r="R94" i="16"/>
  <c r="F95" i="16"/>
  <c r="G95" i="16"/>
  <c r="H95" i="16"/>
  <c r="I95" i="16"/>
  <c r="J95" i="16"/>
  <c r="M95" i="16"/>
  <c r="N95" i="16"/>
  <c r="O95" i="16"/>
  <c r="Q95" i="16"/>
  <c r="R95" i="16"/>
  <c r="F96" i="16"/>
  <c r="G96" i="16"/>
  <c r="H96" i="16"/>
  <c r="I96" i="16"/>
  <c r="J96" i="16"/>
  <c r="K96" i="16"/>
  <c r="L96" i="16"/>
  <c r="M96" i="16"/>
  <c r="N96" i="16"/>
  <c r="O96" i="16"/>
  <c r="Q96" i="16"/>
  <c r="R96" i="16"/>
  <c r="F97" i="16"/>
  <c r="G97" i="16"/>
  <c r="H97" i="16"/>
  <c r="I97" i="16"/>
  <c r="J97" i="16"/>
  <c r="K97" i="16"/>
  <c r="L97" i="16"/>
  <c r="M97" i="16"/>
  <c r="N97" i="16"/>
  <c r="O97" i="16"/>
  <c r="R97" i="16"/>
  <c r="F98" i="16"/>
  <c r="G98" i="16"/>
  <c r="H98" i="16"/>
  <c r="I98" i="16"/>
  <c r="J98" i="16"/>
  <c r="K98" i="16"/>
  <c r="M98" i="16"/>
  <c r="N98" i="16"/>
  <c r="O98" i="16"/>
  <c r="Q98" i="16"/>
  <c r="R98" i="16"/>
  <c r="F99" i="16"/>
  <c r="G99" i="16"/>
  <c r="H99" i="16"/>
  <c r="I99" i="16"/>
  <c r="J99" i="16"/>
  <c r="K99" i="16"/>
  <c r="L99" i="16"/>
  <c r="M99" i="16"/>
  <c r="N99" i="16"/>
  <c r="O99" i="16"/>
  <c r="Q99" i="16"/>
  <c r="R99" i="16"/>
  <c r="F100" i="16"/>
  <c r="G100" i="16"/>
  <c r="H100" i="16"/>
  <c r="I100" i="16"/>
  <c r="J100" i="16"/>
  <c r="K100" i="16"/>
  <c r="L100" i="16"/>
  <c r="M100" i="16"/>
  <c r="N100" i="16"/>
  <c r="O100" i="16"/>
  <c r="Q100" i="16"/>
  <c r="F101" i="16"/>
  <c r="G101" i="16"/>
  <c r="H101" i="16"/>
  <c r="I101" i="16"/>
  <c r="J101" i="16"/>
  <c r="K101" i="16"/>
  <c r="L101" i="16"/>
  <c r="M101" i="16"/>
  <c r="N101" i="16"/>
  <c r="O101" i="16"/>
  <c r="Q101" i="16"/>
  <c r="R101" i="16"/>
  <c r="F102" i="16"/>
  <c r="G102" i="16"/>
  <c r="H102" i="16"/>
  <c r="I102" i="16"/>
  <c r="J102" i="16"/>
  <c r="K102" i="16"/>
  <c r="L102" i="16"/>
  <c r="M102" i="16"/>
  <c r="N102" i="16"/>
  <c r="O102" i="16"/>
  <c r="Q102" i="16"/>
  <c r="R102" i="16"/>
  <c r="F103" i="16"/>
  <c r="G103" i="16"/>
  <c r="H103" i="16"/>
  <c r="I103" i="16"/>
  <c r="J103" i="16"/>
  <c r="L103" i="16"/>
  <c r="M103" i="16"/>
  <c r="N103" i="16"/>
  <c r="O103" i="16"/>
  <c r="Q103" i="16"/>
  <c r="R103" i="16"/>
  <c r="F104" i="16"/>
  <c r="G104" i="16"/>
  <c r="H104" i="16"/>
  <c r="I104" i="16"/>
  <c r="J104" i="16"/>
  <c r="K104" i="16"/>
  <c r="L104" i="16"/>
  <c r="M104" i="16"/>
  <c r="N104" i="16"/>
  <c r="O104" i="16"/>
  <c r="Q104" i="16"/>
  <c r="R104" i="16"/>
  <c r="F105" i="16"/>
  <c r="G105" i="16"/>
  <c r="H105" i="16"/>
  <c r="I105" i="16"/>
  <c r="J105" i="16"/>
  <c r="K105" i="16"/>
  <c r="L105" i="16"/>
  <c r="M105" i="16"/>
  <c r="N105" i="16"/>
  <c r="O105" i="16"/>
  <c r="Q105" i="16"/>
  <c r="R105" i="16"/>
  <c r="F106" i="16"/>
  <c r="G106" i="16"/>
  <c r="H106" i="16"/>
  <c r="I106" i="16"/>
  <c r="J106" i="16"/>
  <c r="K106" i="16"/>
  <c r="L106" i="16"/>
  <c r="M106" i="16"/>
  <c r="N106" i="16"/>
  <c r="O106" i="16"/>
  <c r="Q106" i="16"/>
  <c r="R106" i="16"/>
  <c r="F107" i="16"/>
  <c r="G107" i="16"/>
  <c r="H107" i="16"/>
  <c r="I107" i="16"/>
  <c r="J107" i="16"/>
  <c r="K107" i="16"/>
  <c r="L107" i="16"/>
  <c r="M107" i="16"/>
  <c r="N107" i="16"/>
  <c r="O107" i="16"/>
  <c r="Q107" i="16"/>
  <c r="R107" i="16"/>
  <c r="F108" i="16"/>
  <c r="G108" i="16"/>
  <c r="H108" i="16"/>
  <c r="I108" i="16"/>
  <c r="J108" i="16"/>
  <c r="K108" i="16"/>
  <c r="L108" i="16"/>
  <c r="M108" i="16"/>
  <c r="N108" i="16"/>
  <c r="O108" i="16"/>
  <c r="Q108" i="16"/>
  <c r="R108" i="16"/>
  <c r="F109" i="16"/>
  <c r="G109" i="16"/>
  <c r="H109" i="16"/>
  <c r="I109" i="16"/>
  <c r="J109" i="16"/>
  <c r="K109" i="16"/>
  <c r="L109" i="16"/>
  <c r="M109" i="16"/>
  <c r="N109" i="16"/>
  <c r="O109" i="16"/>
  <c r="Q109" i="16"/>
  <c r="R109" i="16"/>
  <c r="F110" i="16"/>
  <c r="G110" i="16"/>
  <c r="H110" i="16"/>
  <c r="I110" i="16"/>
  <c r="J110" i="16"/>
  <c r="K110" i="16"/>
  <c r="L110" i="16"/>
  <c r="M110" i="16"/>
  <c r="N110" i="16"/>
  <c r="O110" i="16"/>
  <c r="Q110" i="16"/>
  <c r="R110" i="16"/>
  <c r="F111" i="16"/>
  <c r="G111" i="16"/>
  <c r="H111" i="16"/>
  <c r="I111" i="16"/>
  <c r="J111" i="16"/>
  <c r="L111" i="16"/>
  <c r="M111" i="16"/>
  <c r="N111" i="16"/>
  <c r="O111" i="16"/>
  <c r="Q111" i="16"/>
  <c r="R111" i="16"/>
  <c r="F112" i="16"/>
  <c r="G112" i="16"/>
  <c r="H112" i="16"/>
  <c r="I112" i="16"/>
  <c r="J112" i="16"/>
  <c r="K112" i="16"/>
  <c r="L112" i="16"/>
  <c r="M112" i="16"/>
  <c r="N112" i="16"/>
  <c r="O112" i="16"/>
  <c r="Q112" i="16"/>
  <c r="R112" i="16"/>
  <c r="F113" i="16"/>
  <c r="G113" i="16"/>
  <c r="H113" i="16"/>
  <c r="I113" i="16"/>
  <c r="J113" i="16"/>
  <c r="K113" i="16"/>
  <c r="L113" i="16"/>
  <c r="M113" i="16"/>
  <c r="N113" i="16"/>
  <c r="O113" i="16"/>
  <c r="R113" i="16"/>
  <c r="F114" i="16"/>
  <c r="G114" i="16"/>
  <c r="H114" i="16"/>
  <c r="I114" i="16"/>
  <c r="J114" i="16"/>
  <c r="K114" i="16"/>
  <c r="M114" i="16"/>
  <c r="N114" i="16"/>
  <c r="O114" i="16"/>
  <c r="Q114" i="16"/>
  <c r="R114" i="16"/>
  <c r="F115" i="16"/>
  <c r="G115" i="16"/>
  <c r="H115" i="16"/>
  <c r="I115" i="16"/>
  <c r="J115" i="16"/>
  <c r="K115" i="16"/>
  <c r="L115" i="16"/>
  <c r="M115" i="16"/>
  <c r="N115" i="16"/>
  <c r="O115" i="16"/>
  <c r="Q115" i="16"/>
  <c r="R115" i="16"/>
  <c r="F116" i="16"/>
  <c r="G116" i="16"/>
  <c r="H116" i="16"/>
  <c r="I116" i="16"/>
  <c r="K116" i="16"/>
  <c r="L116" i="16"/>
  <c r="M116" i="16"/>
  <c r="N116" i="16"/>
  <c r="O116" i="16"/>
  <c r="Q116" i="16"/>
  <c r="F117" i="16"/>
  <c r="G117" i="16"/>
  <c r="H117" i="16"/>
  <c r="I117" i="16"/>
  <c r="J117" i="16"/>
  <c r="K117" i="16"/>
  <c r="L117" i="16"/>
  <c r="M117" i="16"/>
  <c r="N117" i="16"/>
  <c r="O117" i="16"/>
  <c r="Q117" i="16"/>
  <c r="R117" i="16"/>
  <c r="F118" i="16"/>
  <c r="G118" i="16"/>
  <c r="H118" i="16"/>
  <c r="I118" i="16"/>
  <c r="J118" i="16"/>
  <c r="K118" i="16"/>
  <c r="L118" i="16"/>
  <c r="M118" i="16"/>
  <c r="N118" i="16"/>
  <c r="O118" i="16"/>
  <c r="Q118" i="16"/>
  <c r="R118" i="16"/>
  <c r="F119" i="16"/>
  <c r="G119" i="16"/>
  <c r="H119" i="16"/>
  <c r="I119" i="16"/>
  <c r="J119" i="16"/>
  <c r="L119" i="16"/>
  <c r="M119" i="16"/>
  <c r="N119" i="16"/>
  <c r="O119" i="16"/>
  <c r="Q119" i="16"/>
  <c r="R119" i="16"/>
  <c r="F120" i="16"/>
  <c r="G120" i="16"/>
  <c r="H120" i="16"/>
  <c r="I120" i="16"/>
  <c r="J120" i="16"/>
  <c r="K120" i="16"/>
  <c r="L120" i="16"/>
  <c r="M120" i="16"/>
  <c r="N120" i="16"/>
  <c r="O120" i="16"/>
  <c r="Q120" i="16"/>
  <c r="R120" i="16"/>
  <c r="F121" i="16"/>
  <c r="G121" i="16"/>
  <c r="H121" i="16"/>
  <c r="I121" i="16"/>
  <c r="J121" i="16"/>
  <c r="K121" i="16"/>
  <c r="L121" i="16"/>
  <c r="M121" i="16"/>
  <c r="N121" i="16"/>
  <c r="O121" i="16"/>
  <c r="Q121" i="16"/>
  <c r="R121" i="16"/>
  <c r="F122" i="16"/>
  <c r="G122" i="16"/>
  <c r="H122" i="16"/>
  <c r="I122" i="16"/>
  <c r="J122" i="16"/>
  <c r="K122" i="16"/>
  <c r="M122" i="16"/>
  <c r="N122" i="16"/>
  <c r="O122" i="16"/>
  <c r="Q122" i="16"/>
  <c r="R122" i="16"/>
  <c r="F123" i="16"/>
  <c r="G123" i="16"/>
  <c r="H123" i="16"/>
  <c r="I123" i="16"/>
  <c r="J123" i="16"/>
  <c r="K123" i="16"/>
  <c r="L123" i="16"/>
  <c r="M123" i="16"/>
  <c r="N123" i="16"/>
  <c r="Q123" i="16"/>
  <c r="R123" i="16"/>
  <c r="F124" i="16"/>
  <c r="G124" i="16"/>
  <c r="H124" i="16"/>
  <c r="I124" i="16"/>
  <c r="J124" i="16"/>
  <c r="K124" i="16"/>
  <c r="L124" i="16"/>
  <c r="M124" i="16"/>
  <c r="N124" i="16"/>
  <c r="O124" i="16"/>
  <c r="Q124" i="16"/>
  <c r="R124" i="16"/>
  <c r="F125" i="16"/>
  <c r="G125" i="16"/>
  <c r="H125" i="16"/>
  <c r="I125" i="16"/>
  <c r="J125" i="16"/>
  <c r="K125" i="16"/>
  <c r="L125" i="16"/>
  <c r="M125" i="16"/>
  <c r="N125" i="16"/>
  <c r="O125" i="16"/>
  <c r="Q125" i="16"/>
  <c r="R125" i="16"/>
  <c r="F126" i="16"/>
  <c r="G126" i="16"/>
  <c r="H126" i="16"/>
  <c r="I126" i="16"/>
  <c r="J126" i="16"/>
  <c r="K126" i="16"/>
  <c r="L126" i="16"/>
  <c r="M126" i="16"/>
  <c r="N126" i="16"/>
  <c r="O126" i="16"/>
  <c r="Q126" i="16"/>
  <c r="R126" i="16"/>
  <c r="F127" i="16"/>
  <c r="G127" i="16"/>
  <c r="H127" i="16"/>
  <c r="I127" i="16"/>
  <c r="J127" i="16"/>
  <c r="M127" i="16"/>
  <c r="N127" i="16"/>
  <c r="O127" i="16"/>
  <c r="Q127" i="16"/>
  <c r="R127" i="16"/>
  <c r="F128" i="16"/>
  <c r="G128" i="16"/>
  <c r="H128" i="16"/>
  <c r="I128" i="16"/>
  <c r="J128" i="16"/>
  <c r="K128" i="16"/>
  <c r="L128" i="16"/>
  <c r="M128" i="16"/>
  <c r="N128" i="16"/>
  <c r="O128" i="16"/>
  <c r="Q128" i="16"/>
  <c r="R128" i="16"/>
  <c r="F129" i="16"/>
  <c r="G129" i="16"/>
  <c r="H129" i="16"/>
  <c r="I129" i="16"/>
  <c r="J129" i="16"/>
  <c r="K129" i="16"/>
  <c r="L129" i="16"/>
  <c r="M129" i="16"/>
  <c r="N129" i="16"/>
  <c r="O129" i="16"/>
  <c r="R129" i="16"/>
  <c r="F130" i="16"/>
  <c r="G130" i="16"/>
  <c r="H130" i="16"/>
  <c r="I130" i="16"/>
  <c r="J130" i="16"/>
  <c r="K130" i="16"/>
  <c r="M130" i="16"/>
  <c r="N130" i="16"/>
  <c r="O130" i="16"/>
  <c r="Q130" i="16"/>
  <c r="R130" i="16"/>
  <c r="F131" i="16"/>
  <c r="G131" i="16"/>
  <c r="H131" i="16"/>
  <c r="I131" i="16"/>
  <c r="J131" i="16"/>
  <c r="K131" i="16"/>
  <c r="L131" i="16"/>
  <c r="M131" i="16"/>
  <c r="N131" i="16"/>
  <c r="O131" i="16"/>
  <c r="Q131" i="16"/>
  <c r="R131" i="16"/>
  <c r="F132" i="16"/>
  <c r="G132" i="16"/>
  <c r="H132" i="16"/>
  <c r="I132" i="16"/>
  <c r="K132" i="16"/>
  <c r="L132" i="16"/>
  <c r="M132" i="16"/>
  <c r="N132" i="16"/>
  <c r="O132" i="16"/>
  <c r="Q132" i="16"/>
  <c r="F133" i="16"/>
  <c r="G133" i="16"/>
  <c r="H133" i="16"/>
  <c r="I133" i="16"/>
  <c r="J133" i="16"/>
  <c r="K133" i="16"/>
  <c r="L133" i="16"/>
  <c r="M133" i="16"/>
  <c r="N133" i="16"/>
  <c r="O133" i="16"/>
  <c r="Q133" i="16"/>
  <c r="R133" i="16"/>
  <c r="F134" i="16"/>
  <c r="G134" i="16"/>
  <c r="H134" i="16"/>
  <c r="I134" i="16"/>
  <c r="J134" i="16"/>
  <c r="K134" i="16"/>
  <c r="L134" i="16"/>
  <c r="M134" i="16"/>
  <c r="N134" i="16"/>
  <c r="O134" i="16"/>
  <c r="Q134" i="16"/>
  <c r="R134" i="16"/>
  <c r="F135" i="16"/>
  <c r="G135" i="16"/>
  <c r="H135" i="16"/>
  <c r="I135" i="16"/>
  <c r="J135" i="16"/>
  <c r="L135" i="16"/>
  <c r="M135" i="16"/>
  <c r="N135" i="16"/>
  <c r="O135" i="16"/>
  <c r="Q135" i="16"/>
  <c r="R135" i="16"/>
  <c r="F136" i="16"/>
  <c r="G136" i="16"/>
  <c r="H136" i="16"/>
  <c r="I136" i="16"/>
  <c r="J136" i="16"/>
  <c r="K136" i="16"/>
  <c r="L136" i="16"/>
  <c r="M136" i="16"/>
  <c r="N136" i="16"/>
  <c r="O136" i="16"/>
  <c r="Q136" i="16"/>
  <c r="R136" i="16"/>
  <c r="F137" i="16"/>
  <c r="G137" i="16"/>
  <c r="H137" i="16"/>
  <c r="I137" i="16"/>
  <c r="J137" i="16"/>
  <c r="K137" i="16"/>
  <c r="L137" i="16"/>
  <c r="M137" i="16"/>
  <c r="N137" i="16"/>
  <c r="O137" i="16"/>
  <c r="R137" i="16"/>
  <c r="F138" i="16"/>
  <c r="G138" i="16"/>
  <c r="H138" i="16"/>
  <c r="I138" i="16"/>
  <c r="J138" i="16"/>
  <c r="K138" i="16"/>
  <c r="M138" i="16"/>
  <c r="N138" i="16"/>
  <c r="O138" i="16"/>
  <c r="Q138" i="16"/>
  <c r="R138" i="16"/>
  <c r="F139" i="16"/>
  <c r="G139" i="16"/>
  <c r="H139" i="16"/>
  <c r="I139" i="16"/>
  <c r="J139" i="16"/>
  <c r="K139" i="16"/>
  <c r="L139" i="16"/>
  <c r="M139" i="16"/>
  <c r="N139" i="16"/>
  <c r="Q139" i="16"/>
  <c r="R139" i="16"/>
  <c r="F140" i="16"/>
  <c r="G140" i="16"/>
  <c r="H140" i="16"/>
  <c r="I140" i="16"/>
  <c r="J140" i="16"/>
  <c r="K140" i="16"/>
  <c r="L140" i="16"/>
  <c r="M140" i="16"/>
  <c r="N140" i="16"/>
  <c r="O140" i="16"/>
  <c r="Q140" i="16"/>
  <c r="R140" i="16"/>
  <c r="F141" i="16"/>
  <c r="G141" i="16"/>
  <c r="H141" i="16"/>
  <c r="I141" i="16"/>
  <c r="J141" i="16"/>
  <c r="K141" i="16"/>
  <c r="L141" i="16"/>
  <c r="M141" i="16"/>
  <c r="N141" i="16"/>
  <c r="O141" i="16"/>
  <c r="Q141" i="16"/>
  <c r="R141" i="16"/>
  <c r="F142" i="16"/>
  <c r="G142" i="16"/>
  <c r="H142" i="16"/>
  <c r="I142" i="16"/>
  <c r="J142" i="16"/>
  <c r="K142" i="16"/>
  <c r="L142" i="16"/>
  <c r="M142" i="16"/>
  <c r="N142" i="16"/>
  <c r="O142" i="16"/>
  <c r="Q142" i="16"/>
  <c r="R142" i="16"/>
  <c r="F143" i="16"/>
  <c r="G143" i="16"/>
  <c r="H143" i="16"/>
  <c r="I143" i="16"/>
  <c r="J143" i="16"/>
  <c r="L143" i="16"/>
  <c r="M143" i="16"/>
  <c r="N143" i="16"/>
  <c r="O143" i="16"/>
  <c r="Q143" i="16"/>
  <c r="R143" i="16"/>
  <c r="F144" i="16"/>
  <c r="G144" i="16"/>
  <c r="H144" i="16"/>
  <c r="I144" i="16"/>
  <c r="J144" i="16"/>
  <c r="K144" i="16"/>
  <c r="L144" i="16"/>
  <c r="M144" i="16"/>
  <c r="N144" i="16"/>
  <c r="O144" i="16"/>
  <c r="Q144" i="16"/>
  <c r="R144" i="16"/>
  <c r="F145" i="16"/>
  <c r="G145" i="16"/>
  <c r="H145" i="16"/>
  <c r="I145" i="16"/>
  <c r="J145" i="16"/>
  <c r="K145" i="16"/>
  <c r="L145" i="16"/>
  <c r="M145" i="16"/>
  <c r="N145" i="16"/>
  <c r="O145" i="16"/>
  <c r="R145" i="16"/>
  <c r="F146" i="16"/>
  <c r="G146" i="16"/>
  <c r="H146" i="16"/>
  <c r="I146" i="16"/>
  <c r="J146" i="16"/>
  <c r="K146" i="16"/>
  <c r="M146" i="16"/>
  <c r="N146" i="16"/>
  <c r="O146" i="16"/>
  <c r="Q146" i="16"/>
  <c r="R146" i="16"/>
  <c r="F147" i="16"/>
  <c r="G147" i="16"/>
  <c r="H147" i="16"/>
  <c r="I147" i="16"/>
  <c r="J147" i="16"/>
  <c r="K147" i="16"/>
  <c r="L147" i="16"/>
  <c r="M147" i="16"/>
  <c r="N147" i="16"/>
  <c r="O147" i="16"/>
  <c r="Q147" i="16"/>
  <c r="R147" i="16"/>
  <c r="F148" i="16"/>
  <c r="G148" i="16"/>
  <c r="H148" i="16"/>
  <c r="I148" i="16"/>
  <c r="J148" i="16"/>
  <c r="K148" i="16"/>
  <c r="L148" i="16"/>
  <c r="M148" i="16"/>
  <c r="N148" i="16"/>
  <c r="O148" i="16"/>
  <c r="Q148" i="16"/>
  <c r="F149" i="16"/>
  <c r="G149" i="16"/>
  <c r="H149" i="16"/>
  <c r="I149" i="16"/>
  <c r="J149" i="16"/>
  <c r="K149" i="16"/>
  <c r="L149" i="16"/>
  <c r="M149" i="16"/>
  <c r="N149" i="16"/>
  <c r="O149" i="16"/>
  <c r="Q149" i="16"/>
  <c r="R149" i="16"/>
  <c r="F150" i="16"/>
  <c r="G150" i="16"/>
  <c r="H150" i="16"/>
  <c r="I150" i="16"/>
  <c r="J150" i="16"/>
  <c r="K150" i="16"/>
  <c r="L150" i="16"/>
  <c r="M150" i="16"/>
  <c r="N150" i="16"/>
  <c r="O150" i="16"/>
  <c r="Q150" i="16"/>
  <c r="R150" i="16"/>
  <c r="F151" i="16"/>
  <c r="G151" i="16"/>
  <c r="H151" i="16"/>
  <c r="I151" i="16"/>
  <c r="J151" i="16"/>
  <c r="L151" i="16"/>
  <c r="M151" i="16"/>
  <c r="N151" i="16"/>
  <c r="O151" i="16"/>
  <c r="Q151" i="16"/>
  <c r="R151" i="16"/>
  <c r="F152" i="16"/>
  <c r="G152" i="16"/>
  <c r="H152" i="16"/>
  <c r="I152" i="16"/>
  <c r="J152" i="16"/>
  <c r="K152" i="16"/>
  <c r="L152" i="16"/>
  <c r="M152" i="16"/>
  <c r="N152" i="16"/>
  <c r="O152" i="16"/>
  <c r="Q152" i="16"/>
  <c r="R152" i="16"/>
  <c r="F153" i="16"/>
  <c r="G153" i="16"/>
  <c r="H153" i="16"/>
  <c r="I153" i="16"/>
  <c r="J153" i="16"/>
  <c r="K153" i="16"/>
  <c r="L153" i="16"/>
  <c r="M153" i="16"/>
  <c r="N153" i="16"/>
  <c r="O153" i="16"/>
  <c r="R153" i="16"/>
  <c r="F154" i="16"/>
  <c r="G154" i="16"/>
  <c r="H154" i="16"/>
  <c r="I154" i="16"/>
  <c r="J154" i="16"/>
  <c r="K154" i="16"/>
  <c r="M154" i="16"/>
  <c r="N154" i="16"/>
  <c r="O154" i="16"/>
  <c r="Q154" i="16"/>
  <c r="R154" i="16"/>
  <c r="F155" i="16"/>
  <c r="G155" i="16"/>
  <c r="H155" i="16"/>
  <c r="I155" i="16"/>
  <c r="J155" i="16"/>
  <c r="K155" i="16"/>
  <c r="L155" i="16"/>
  <c r="M155" i="16"/>
  <c r="N155" i="16"/>
  <c r="Q155" i="16"/>
  <c r="R155" i="16"/>
  <c r="F156" i="16"/>
  <c r="G156" i="16"/>
  <c r="H156" i="16"/>
  <c r="I156" i="16"/>
  <c r="J156" i="16"/>
  <c r="K156" i="16"/>
  <c r="L156" i="16"/>
  <c r="M156" i="16"/>
  <c r="N156" i="16"/>
  <c r="O156" i="16"/>
  <c r="Q156" i="16"/>
  <c r="R156" i="16"/>
  <c r="F157" i="16"/>
  <c r="G157" i="16"/>
  <c r="H157" i="16"/>
  <c r="I157" i="16"/>
  <c r="J157" i="16"/>
  <c r="K157" i="16"/>
  <c r="L157" i="16"/>
  <c r="M157" i="16"/>
  <c r="N157" i="16"/>
  <c r="O157" i="16"/>
  <c r="Q157" i="16"/>
  <c r="R157" i="16"/>
  <c r="F158" i="16"/>
  <c r="G158" i="16"/>
  <c r="H158" i="16"/>
  <c r="I158" i="16"/>
  <c r="J158" i="16"/>
  <c r="K158" i="16"/>
  <c r="L158" i="16"/>
  <c r="M158" i="16"/>
  <c r="N158" i="16"/>
  <c r="O158" i="16"/>
  <c r="Q158" i="16"/>
  <c r="R158" i="16"/>
  <c r="F159" i="16"/>
  <c r="G159" i="16"/>
  <c r="H159" i="16"/>
  <c r="I159" i="16"/>
  <c r="J159" i="16"/>
  <c r="L159" i="16"/>
  <c r="M159" i="16"/>
  <c r="N159" i="16"/>
  <c r="O159" i="16"/>
  <c r="Q159" i="16"/>
  <c r="R159" i="16"/>
  <c r="F160" i="16"/>
  <c r="G160" i="16"/>
  <c r="H160" i="16"/>
  <c r="I160" i="16"/>
  <c r="J160" i="16"/>
  <c r="K160" i="16"/>
  <c r="L160" i="16"/>
  <c r="M160" i="16"/>
  <c r="N160" i="16"/>
  <c r="O160" i="16"/>
  <c r="Q160" i="16"/>
  <c r="R160" i="16"/>
  <c r="F161" i="16"/>
  <c r="G161" i="16"/>
  <c r="H161" i="16"/>
  <c r="I161" i="16"/>
  <c r="J161" i="16"/>
  <c r="K161" i="16"/>
  <c r="L161" i="16"/>
  <c r="M161" i="16"/>
  <c r="N161" i="16"/>
  <c r="O161" i="16"/>
  <c r="R161" i="16"/>
  <c r="F162" i="16"/>
  <c r="G162" i="16"/>
  <c r="H162" i="16"/>
  <c r="I162" i="16"/>
  <c r="J162" i="16"/>
  <c r="K162" i="16"/>
  <c r="L162" i="16"/>
  <c r="M162" i="16"/>
  <c r="N162" i="16"/>
  <c r="O162" i="16"/>
  <c r="Q162" i="16"/>
  <c r="R162" i="16"/>
  <c r="F163" i="16"/>
  <c r="G163" i="16"/>
  <c r="H163" i="16"/>
  <c r="I163" i="16"/>
  <c r="J163" i="16"/>
  <c r="K163" i="16"/>
  <c r="L163" i="16"/>
  <c r="M163" i="16"/>
  <c r="N163" i="16"/>
  <c r="O163" i="16"/>
  <c r="Q163" i="16"/>
  <c r="R163" i="16"/>
  <c r="F164" i="16"/>
  <c r="G164" i="16"/>
  <c r="H164" i="16"/>
  <c r="I164" i="16"/>
  <c r="J164" i="16"/>
  <c r="K164" i="16"/>
  <c r="L164" i="16"/>
  <c r="M164" i="16"/>
  <c r="N164" i="16"/>
  <c r="O164" i="16"/>
  <c r="Q164" i="16"/>
  <c r="F165" i="16"/>
  <c r="G165" i="16"/>
  <c r="H165" i="16"/>
  <c r="I165" i="16"/>
  <c r="J165" i="16"/>
  <c r="K165" i="16"/>
  <c r="L165" i="16"/>
  <c r="M165" i="16"/>
  <c r="N165" i="16"/>
  <c r="O165" i="16"/>
  <c r="Q165" i="16"/>
  <c r="R165" i="16"/>
  <c r="F166" i="16"/>
  <c r="G166" i="16"/>
  <c r="H166" i="16"/>
  <c r="I166" i="16"/>
  <c r="J166" i="16"/>
  <c r="K166" i="16"/>
  <c r="L166" i="16"/>
  <c r="M166" i="16"/>
  <c r="N166" i="16"/>
  <c r="Q166" i="16"/>
  <c r="R166" i="16"/>
  <c r="F167" i="16"/>
  <c r="G167" i="16"/>
  <c r="H167" i="16"/>
  <c r="I167" i="16"/>
  <c r="J167" i="16"/>
  <c r="L167" i="16"/>
  <c r="M167" i="16"/>
  <c r="N167" i="16"/>
  <c r="O167" i="16"/>
  <c r="Q167" i="16"/>
  <c r="R167" i="16"/>
  <c r="F168" i="16"/>
  <c r="G168" i="16"/>
  <c r="H168" i="16"/>
  <c r="I168" i="16"/>
  <c r="J168" i="16"/>
  <c r="K168" i="16"/>
  <c r="L168" i="16"/>
  <c r="M168" i="16"/>
  <c r="N168" i="16"/>
  <c r="O168" i="16"/>
  <c r="Q168" i="16"/>
  <c r="R168" i="16"/>
  <c r="F169" i="16"/>
  <c r="G169" i="16"/>
  <c r="H169" i="16"/>
  <c r="I169" i="16"/>
  <c r="J169" i="16"/>
  <c r="K169" i="16"/>
  <c r="L169" i="16"/>
  <c r="M169" i="16"/>
  <c r="N169" i="16"/>
  <c r="O169" i="16"/>
  <c r="R169" i="16"/>
  <c r="F170" i="16"/>
  <c r="G170" i="16"/>
  <c r="H170" i="16"/>
  <c r="I170" i="16"/>
  <c r="J170" i="16"/>
  <c r="K170" i="16"/>
  <c r="M170" i="16"/>
  <c r="N170" i="16"/>
  <c r="O170" i="16"/>
  <c r="Q170" i="16"/>
  <c r="R170" i="16"/>
  <c r="F171" i="16"/>
  <c r="G171" i="16"/>
  <c r="H171" i="16"/>
  <c r="I171" i="16"/>
  <c r="J171" i="16"/>
  <c r="K171" i="16"/>
  <c r="L171" i="16"/>
  <c r="M171" i="16"/>
  <c r="N171" i="16"/>
  <c r="Q171" i="16"/>
  <c r="R171" i="16"/>
  <c r="F172" i="16"/>
  <c r="G172" i="16"/>
  <c r="H172" i="16"/>
  <c r="I172" i="16"/>
  <c r="J172" i="16"/>
  <c r="K172" i="16"/>
  <c r="L172" i="16"/>
  <c r="M172" i="16"/>
  <c r="N172" i="16"/>
  <c r="O172" i="16"/>
  <c r="Q172" i="16"/>
  <c r="R172" i="16"/>
  <c r="F173" i="16"/>
  <c r="G173" i="16"/>
  <c r="H173" i="16"/>
  <c r="I173" i="16"/>
  <c r="J173" i="16"/>
  <c r="K173" i="16"/>
  <c r="L173" i="16"/>
  <c r="M173" i="16"/>
  <c r="N173" i="16"/>
  <c r="O173" i="16"/>
  <c r="Q173" i="16"/>
  <c r="R173" i="16"/>
  <c r="F174" i="16"/>
  <c r="G174" i="16"/>
  <c r="H174" i="16"/>
  <c r="I174" i="16"/>
  <c r="J174" i="16"/>
  <c r="K174" i="16"/>
  <c r="L174" i="16"/>
  <c r="M174" i="16"/>
  <c r="N174" i="16"/>
  <c r="O174" i="16"/>
  <c r="Q174" i="16"/>
  <c r="R174" i="16"/>
  <c r="F175" i="16"/>
  <c r="G175" i="16"/>
  <c r="H175" i="16"/>
  <c r="I175" i="16"/>
  <c r="J175" i="16"/>
  <c r="L175" i="16"/>
  <c r="M175" i="16"/>
  <c r="N175" i="16"/>
  <c r="O175" i="16"/>
  <c r="Q175" i="16"/>
  <c r="R175" i="16"/>
  <c r="F176" i="16"/>
  <c r="G176" i="16"/>
  <c r="H176" i="16"/>
  <c r="I176" i="16"/>
  <c r="J176" i="16"/>
  <c r="K176" i="16"/>
  <c r="L176" i="16"/>
  <c r="M176" i="16"/>
  <c r="N176" i="16"/>
  <c r="O176" i="16"/>
  <c r="Q176" i="16"/>
  <c r="R176" i="16"/>
  <c r="F177" i="16"/>
  <c r="G177" i="16"/>
  <c r="H177" i="16"/>
  <c r="J177" i="16"/>
  <c r="K177" i="16"/>
  <c r="L177" i="16"/>
  <c r="M177" i="16"/>
  <c r="N177" i="16"/>
  <c r="O177" i="16"/>
  <c r="R177" i="16"/>
  <c r="F178" i="16"/>
  <c r="G178" i="16"/>
  <c r="H178" i="16"/>
  <c r="I178" i="16"/>
  <c r="J178" i="16"/>
  <c r="K178" i="16"/>
  <c r="M178" i="16"/>
  <c r="N178" i="16"/>
  <c r="O178" i="16"/>
  <c r="Q178" i="16"/>
  <c r="R178" i="16"/>
  <c r="F179" i="16"/>
  <c r="G179" i="16"/>
  <c r="H179" i="16"/>
  <c r="I179" i="16"/>
  <c r="J179" i="16"/>
  <c r="K179" i="16"/>
  <c r="L179" i="16"/>
  <c r="M179" i="16"/>
  <c r="N179" i="16"/>
  <c r="O179" i="16"/>
  <c r="Q179" i="16"/>
  <c r="R179" i="16"/>
  <c r="F180" i="16"/>
  <c r="G180" i="16"/>
  <c r="H180" i="16"/>
  <c r="I180" i="16"/>
  <c r="J180" i="16"/>
  <c r="K180" i="16"/>
  <c r="L180" i="16"/>
  <c r="M180" i="16"/>
  <c r="N180" i="16"/>
  <c r="O180" i="16"/>
  <c r="Q180" i="16"/>
  <c r="R180" i="16"/>
  <c r="F181" i="16"/>
  <c r="G181" i="16"/>
  <c r="H181" i="16"/>
  <c r="I181" i="16"/>
  <c r="J181" i="16"/>
  <c r="K181" i="16"/>
  <c r="L181" i="16"/>
  <c r="M181" i="16"/>
  <c r="N181" i="16"/>
  <c r="O181" i="16"/>
  <c r="Q181" i="16"/>
  <c r="R181" i="16"/>
  <c r="F182" i="16"/>
  <c r="G182" i="16"/>
  <c r="H182" i="16"/>
  <c r="I182" i="16"/>
  <c r="J182" i="16"/>
  <c r="K182" i="16"/>
  <c r="L182" i="16"/>
  <c r="M182" i="16"/>
  <c r="N182" i="16"/>
  <c r="Q182" i="16"/>
  <c r="R182" i="16"/>
  <c r="F183" i="16"/>
  <c r="G183" i="16"/>
  <c r="H183" i="16"/>
  <c r="I183" i="16"/>
  <c r="J183" i="16"/>
  <c r="L183" i="16"/>
  <c r="M183" i="16"/>
  <c r="N183" i="16"/>
  <c r="O183" i="16"/>
  <c r="Q183" i="16"/>
  <c r="R183" i="16"/>
  <c r="F184" i="16"/>
  <c r="G184" i="16"/>
  <c r="H184" i="16"/>
  <c r="I184" i="16"/>
  <c r="J184" i="16"/>
  <c r="K184" i="16"/>
  <c r="L184" i="16"/>
  <c r="M184" i="16"/>
  <c r="N184" i="16"/>
  <c r="O184" i="16"/>
  <c r="Q184" i="16"/>
  <c r="R184" i="16"/>
  <c r="F185" i="16"/>
  <c r="G185" i="16"/>
  <c r="H185" i="16"/>
  <c r="J185" i="16"/>
  <c r="K185" i="16"/>
  <c r="L185" i="16"/>
  <c r="M185" i="16"/>
  <c r="N185" i="16"/>
  <c r="O185" i="16"/>
  <c r="R185" i="16"/>
  <c r="F186" i="16"/>
  <c r="G186" i="16"/>
  <c r="H186" i="16"/>
  <c r="I186" i="16"/>
  <c r="J186" i="16"/>
  <c r="K186" i="16"/>
  <c r="M186" i="16"/>
  <c r="N186" i="16"/>
  <c r="O186" i="16"/>
  <c r="Q186" i="16"/>
  <c r="R186" i="16"/>
  <c r="F187" i="16"/>
  <c r="G187" i="16"/>
  <c r="H187" i="16"/>
  <c r="I187" i="16"/>
  <c r="J187" i="16"/>
  <c r="K187" i="16"/>
  <c r="L187" i="16"/>
  <c r="M187" i="16"/>
  <c r="N187" i="16"/>
  <c r="O187" i="16"/>
  <c r="Q187" i="16"/>
  <c r="R187" i="16"/>
  <c r="F188" i="16"/>
  <c r="G188" i="16"/>
  <c r="H188" i="16"/>
  <c r="I188" i="16"/>
  <c r="J188" i="16"/>
  <c r="K188" i="16"/>
  <c r="L188" i="16"/>
  <c r="M188" i="16"/>
  <c r="N188" i="16"/>
  <c r="O188" i="16"/>
  <c r="Q188" i="16"/>
  <c r="R188" i="16"/>
  <c r="F189" i="16"/>
  <c r="G189" i="16"/>
  <c r="H189" i="16"/>
  <c r="I189" i="16"/>
  <c r="J189" i="16"/>
  <c r="K189" i="16"/>
  <c r="L189" i="16"/>
  <c r="M189" i="16"/>
  <c r="N189" i="16"/>
  <c r="O189" i="16"/>
  <c r="Q189" i="16"/>
  <c r="R189" i="16"/>
  <c r="G190" i="16"/>
  <c r="L190" i="16"/>
  <c r="M190" i="16"/>
  <c r="N190" i="16"/>
  <c r="O190" i="16"/>
  <c r="Q190" i="16"/>
  <c r="R190" i="16"/>
  <c r="G191" i="16"/>
  <c r="H191" i="16"/>
  <c r="I191" i="16"/>
  <c r="J191" i="16"/>
  <c r="K191" i="16"/>
  <c r="L191" i="16"/>
  <c r="M191" i="16"/>
  <c r="N191" i="16"/>
  <c r="O191" i="16"/>
  <c r="Q191" i="16"/>
  <c r="R191" i="16"/>
  <c r="H192" i="16"/>
  <c r="I192" i="16"/>
  <c r="J192" i="16"/>
  <c r="K192" i="16"/>
  <c r="L192" i="16"/>
  <c r="M192" i="16"/>
  <c r="N192" i="16"/>
  <c r="O192" i="16"/>
  <c r="Q192" i="16"/>
  <c r="R192" i="16"/>
  <c r="F193" i="16"/>
  <c r="H193" i="16"/>
  <c r="I193" i="16"/>
  <c r="K193" i="16"/>
  <c r="L193" i="16"/>
  <c r="M193" i="16"/>
  <c r="N193" i="16"/>
  <c r="O193" i="16"/>
  <c r="R193" i="16"/>
  <c r="F194" i="16"/>
  <c r="H194" i="16"/>
  <c r="K194" i="16"/>
  <c r="L194" i="16"/>
  <c r="M194" i="16"/>
  <c r="N194" i="16"/>
  <c r="O194" i="16"/>
  <c r="Q194" i="16"/>
  <c r="R194" i="16"/>
  <c r="F195" i="16"/>
  <c r="K195" i="16"/>
  <c r="L195" i="16"/>
  <c r="M195" i="16"/>
  <c r="N195" i="16"/>
  <c r="O195" i="16"/>
  <c r="Q195" i="16"/>
  <c r="R195" i="16"/>
  <c r="F196" i="16"/>
  <c r="I196" i="16"/>
  <c r="L196" i="16"/>
  <c r="M196" i="16"/>
  <c r="N196" i="16"/>
  <c r="O196" i="16"/>
  <c r="Q196" i="16"/>
  <c r="I197" i="16"/>
  <c r="J197" i="16"/>
  <c r="L197" i="16"/>
  <c r="M197" i="16"/>
  <c r="N197" i="16"/>
  <c r="O197" i="16"/>
  <c r="Q197" i="16"/>
  <c r="R197" i="16"/>
  <c r="G198" i="16"/>
  <c r="L198" i="16"/>
  <c r="M198" i="16"/>
  <c r="N198" i="16"/>
  <c r="O198" i="16"/>
  <c r="Q198" i="16"/>
  <c r="R198" i="16"/>
  <c r="G199" i="16"/>
  <c r="H199" i="16"/>
  <c r="I199" i="16"/>
  <c r="J199" i="16"/>
  <c r="L199" i="16"/>
  <c r="M199" i="16"/>
  <c r="N199" i="16"/>
  <c r="O199" i="16"/>
  <c r="Q199" i="16"/>
  <c r="R199" i="16"/>
  <c r="H200" i="16"/>
  <c r="I200" i="16"/>
  <c r="J200" i="16"/>
  <c r="K200" i="16"/>
  <c r="L200" i="16"/>
  <c r="M200" i="16"/>
  <c r="N200" i="16"/>
  <c r="O200" i="16"/>
  <c r="Q200" i="16"/>
  <c r="R200" i="16"/>
  <c r="F201" i="16"/>
  <c r="H201" i="16"/>
  <c r="I201" i="16"/>
  <c r="K201" i="16"/>
  <c r="L201" i="16"/>
  <c r="M201" i="16"/>
  <c r="N201" i="16"/>
  <c r="O201" i="16"/>
  <c r="R201" i="16"/>
  <c r="F202" i="16"/>
  <c r="H202" i="16"/>
  <c r="K202" i="16"/>
  <c r="L202" i="16"/>
  <c r="M202" i="16"/>
  <c r="N202" i="16"/>
  <c r="O202" i="16"/>
  <c r="Q202" i="16"/>
  <c r="R202" i="16"/>
  <c r="F203" i="16"/>
  <c r="I203" i="16"/>
  <c r="K203" i="16"/>
  <c r="L203" i="16"/>
  <c r="M203" i="16"/>
  <c r="N203" i="16"/>
  <c r="Q203" i="16"/>
  <c r="R203" i="16"/>
  <c r="F204" i="16"/>
  <c r="I204" i="16"/>
  <c r="L204" i="16"/>
  <c r="M204" i="16"/>
  <c r="N204" i="16"/>
  <c r="O204" i="16"/>
  <c r="Q204" i="16"/>
  <c r="R204" i="16"/>
  <c r="G205" i="16"/>
  <c r="I205" i="16"/>
  <c r="L205" i="16"/>
  <c r="M205" i="16"/>
  <c r="N205" i="16"/>
  <c r="O205" i="16"/>
  <c r="Q205" i="16"/>
  <c r="R205" i="16"/>
  <c r="G206" i="16"/>
  <c r="J206" i="16"/>
  <c r="L206" i="16"/>
  <c r="M206" i="16"/>
  <c r="N206" i="16"/>
  <c r="O206" i="16"/>
  <c r="Q206" i="16"/>
  <c r="R206" i="16"/>
  <c r="G207" i="16"/>
  <c r="H207" i="16"/>
  <c r="I207" i="16"/>
  <c r="J207" i="16"/>
  <c r="K207" i="16"/>
  <c r="L207" i="16"/>
  <c r="M207" i="16"/>
  <c r="N207" i="16"/>
  <c r="O207" i="16"/>
  <c r="Q207" i="16"/>
  <c r="R207" i="16"/>
  <c r="H208" i="16"/>
  <c r="J208" i="16"/>
  <c r="K208" i="16"/>
  <c r="L208" i="16"/>
  <c r="M208" i="16"/>
  <c r="N208" i="16"/>
  <c r="O208" i="16"/>
  <c r="Q208" i="16"/>
  <c r="R208" i="16"/>
  <c r="F209" i="16"/>
  <c r="H209" i="16"/>
  <c r="K209" i="16"/>
  <c r="L209" i="16"/>
  <c r="M209" i="16"/>
  <c r="N209" i="16"/>
  <c r="O209" i="16"/>
  <c r="R209" i="16"/>
  <c r="F210" i="16"/>
  <c r="H210" i="16"/>
  <c r="K210" i="16"/>
  <c r="L210" i="16"/>
  <c r="M210" i="16"/>
  <c r="N210" i="16"/>
  <c r="O210" i="16"/>
  <c r="Q210" i="16"/>
  <c r="R210" i="16"/>
  <c r="F211" i="16"/>
  <c r="H211" i="16"/>
  <c r="K211" i="16"/>
  <c r="L211" i="16"/>
  <c r="M211" i="16"/>
  <c r="N211" i="16"/>
  <c r="O211" i="16"/>
  <c r="Q211" i="16"/>
  <c r="R211" i="16"/>
  <c r="F212" i="16"/>
  <c r="I212" i="16"/>
  <c r="K212" i="16"/>
  <c r="L212" i="16"/>
  <c r="M212" i="16"/>
  <c r="N212" i="16"/>
  <c r="O212" i="16"/>
  <c r="Q212" i="16"/>
  <c r="F213" i="16"/>
  <c r="G213" i="16"/>
  <c r="I213" i="16"/>
  <c r="L213" i="16"/>
  <c r="M213" i="16"/>
  <c r="N213" i="16"/>
  <c r="O213" i="16"/>
  <c r="Q213" i="16"/>
  <c r="R213" i="16"/>
  <c r="G214" i="16"/>
  <c r="I214" i="16"/>
  <c r="J214" i="16"/>
  <c r="L214" i="16"/>
  <c r="M214" i="16"/>
  <c r="N214" i="16"/>
  <c r="O214" i="16"/>
  <c r="Q214" i="16"/>
  <c r="R214" i="16"/>
  <c r="G215" i="16"/>
  <c r="H215" i="16"/>
  <c r="I215" i="16"/>
  <c r="J215" i="16"/>
  <c r="K215" i="16"/>
  <c r="L215" i="16"/>
  <c r="M215" i="16"/>
  <c r="N215" i="16"/>
  <c r="O215" i="16"/>
  <c r="Q215" i="16"/>
  <c r="R215" i="16"/>
  <c r="G216" i="16"/>
  <c r="H216" i="16"/>
  <c r="J216" i="16"/>
  <c r="L216" i="16"/>
  <c r="M216" i="16"/>
  <c r="N216" i="16"/>
  <c r="O216" i="16"/>
  <c r="Q216" i="16"/>
  <c r="R216" i="16"/>
  <c r="H217" i="16"/>
  <c r="J217" i="16"/>
  <c r="K217" i="16"/>
  <c r="L217" i="16"/>
  <c r="M217" i="16"/>
  <c r="N217" i="16"/>
  <c r="O217" i="16"/>
  <c r="R217" i="16"/>
  <c r="F218" i="16"/>
  <c r="H218" i="16"/>
  <c r="K218" i="16"/>
  <c r="L218" i="16"/>
  <c r="M218" i="16"/>
  <c r="N218" i="16"/>
  <c r="O218" i="16"/>
  <c r="Q218" i="16"/>
  <c r="R218" i="16"/>
  <c r="F219" i="16"/>
  <c r="H219" i="16"/>
  <c r="K219" i="16"/>
  <c r="L219" i="16"/>
  <c r="M219" i="16"/>
  <c r="N219" i="16"/>
  <c r="Q219" i="16"/>
  <c r="R219" i="16"/>
  <c r="F220" i="16"/>
  <c r="I220" i="16"/>
  <c r="K220" i="16"/>
  <c r="L220" i="16"/>
  <c r="M220" i="16"/>
  <c r="N220" i="16"/>
  <c r="O220" i="16"/>
  <c r="Q220" i="16"/>
  <c r="R220" i="16"/>
  <c r="F221" i="16"/>
  <c r="G221" i="16"/>
  <c r="I221" i="16"/>
  <c r="L221" i="16"/>
  <c r="M221" i="16"/>
  <c r="N221" i="16"/>
  <c r="O221" i="16"/>
  <c r="Q221" i="16"/>
  <c r="R221" i="16"/>
  <c r="G222" i="16"/>
  <c r="I222" i="16"/>
  <c r="J222" i="16"/>
  <c r="L222" i="16"/>
  <c r="M222" i="16"/>
  <c r="N222" i="16"/>
  <c r="O222" i="16"/>
  <c r="Q222" i="16"/>
  <c r="R222" i="16"/>
  <c r="G223" i="16"/>
  <c r="H223" i="16"/>
  <c r="I223" i="16"/>
  <c r="J223" i="16"/>
  <c r="K223" i="16"/>
  <c r="L223" i="16"/>
  <c r="M223" i="16"/>
  <c r="N223" i="16"/>
  <c r="O223" i="16"/>
  <c r="Q223" i="16"/>
  <c r="R223" i="16"/>
  <c r="G224" i="16"/>
  <c r="H224" i="16"/>
  <c r="J224" i="16"/>
  <c r="K224" i="16"/>
  <c r="L224" i="16"/>
  <c r="M224" i="16"/>
  <c r="N224" i="16"/>
  <c r="O224" i="16"/>
  <c r="Q224" i="16"/>
  <c r="R224" i="16"/>
  <c r="F225" i="16"/>
  <c r="H225" i="16"/>
  <c r="J225" i="16"/>
  <c r="K225" i="16"/>
  <c r="L225" i="16"/>
  <c r="M225" i="16"/>
  <c r="N225" i="16"/>
  <c r="O225" i="16"/>
  <c r="R225" i="16"/>
  <c r="F226" i="16"/>
  <c r="H226" i="16"/>
  <c r="K226" i="16"/>
  <c r="L226" i="16"/>
  <c r="M226" i="16"/>
  <c r="N226" i="16"/>
  <c r="O226" i="16"/>
  <c r="Q226" i="16"/>
  <c r="R226" i="16"/>
  <c r="F227" i="16"/>
  <c r="H227" i="16"/>
  <c r="K227" i="16"/>
  <c r="L227" i="16"/>
  <c r="M227" i="16"/>
  <c r="N227" i="16"/>
  <c r="O227" i="16"/>
  <c r="Q227" i="16"/>
  <c r="R227" i="16"/>
  <c r="F228" i="16"/>
  <c r="I228" i="16"/>
  <c r="K228" i="16"/>
  <c r="L228" i="16"/>
  <c r="M228" i="16"/>
  <c r="N228" i="16"/>
  <c r="O228" i="16"/>
  <c r="Q228" i="16"/>
  <c r="F229" i="16"/>
  <c r="G229" i="16"/>
  <c r="I229" i="16"/>
  <c r="L229" i="16"/>
  <c r="M229" i="16"/>
  <c r="N229" i="16"/>
  <c r="O229" i="16"/>
  <c r="Q229" i="16"/>
  <c r="R229" i="16"/>
  <c r="G230" i="16"/>
  <c r="I230" i="16"/>
  <c r="J230" i="16"/>
  <c r="L230" i="16"/>
  <c r="M230" i="16"/>
  <c r="N230" i="16"/>
  <c r="O230" i="16"/>
  <c r="Q230" i="16"/>
  <c r="R230" i="16"/>
  <c r="G231" i="16"/>
  <c r="H231" i="16"/>
  <c r="I231" i="16"/>
  <c r="J231" i="16"/>
  <c r="K231" i="16"/>
  <c r="L231" i="16"/>
  <c r="M231" i="16"/>
  <c r="N231" i="16"/>
  <c r="O231" i="16"/>
  <c r="Q231" i="16"/>
  <c r="R231" i="16"/>
  <c r="G232" i="16"/>
  <c r="H232" i="16"/>
  <c r="J232" i="16"/>
  <c r="K232" i="16"/>
  <c r="L232" i="16"/>
  <c r="M232" i="16"/>
  <c r="N232" i="16"/>
  <c r="O232" i="16"/>
  <c r="Q232" i="16"/>
  <c r="R232" i="16"/>
  <c r="F233" i="16"/>
  <c r="H233" i="16"/>
  <c r="J233" i="16"/>
  <c r="K233" i="16"/>
  <c r="L233" i="16"/>
  <c r="M233" i="16"/>
  <c r="N233" i="16"/>
  <c r="O233" i="16"/>
  <c r="R233" i="16"/>
  <c r="F234" i="16"/>
  <c r="H234" i="16"/>
  <c r="K234" i="16"/>
  <c r="L234" i="16"/>
  <c r="M234" i="16"/>
  <c r="N234" i="16"/>
  <c r="O234" i="16"/>
  <c r="Q234" i="16"/>
  <c r="R234" i="16"/>
  <c r="F235" i="16"/>
  <c r="H235" i="16"/>
  <c r="K235" i="16"/>
  <c r="L235" i="16"/>
  <c r="M235" i="16"/>
  <c r="N235" i="16"/>
  <c r="Q235" i="16"/>
  <c r="R235" i="16"/>
  <c r="F236" i="16"/>
  <c r="I236" i="16"/>
  <c r="K236" i="16"/>
  <c r="L236" i="16"/>
  <c r="M236" i="16"/>
  <c r="N236" i="16"/>
  <c r="O236" i="16"/>
  <c r="Q236" i="16"/>
  <c r="R236" i="16"/>
  <c r="F237" i="16"/>
  <c r="G237" i="16"/>
  <c r="I237" i="16"/>
  <c r="L237" i="16"/>
  <c r="M237" i="16"/>
  <c r="N237" i="16"/>
  <c r="O237" i="16"/>
  <c r="Q237" i="16"/>
  <c r="R237" i="16"/>
  <c r="G238" i="16"/>
  <c r="I238" i="16"/>
  <c r="J238" i="16"/>
  <c r="L238" i="16"/>
  <c r="M238" i="16"/>
  <c r="N238" i="16"/>
  <c r="O238" i="16"/>
  <c r="Q238" i="16"/>
  <c r="R238" i="16"/>
  <c r="G239" i="16"/>
  <c r="H239" i="16"/>
  <c r="I239" i="16"/>
  <c r="J239" i="16"/>
  <c r="K239" i="16"/>
  <c r="L239" i="16"/>
  <c r="M239" i="16"/>
  <c r="N239" i="16"/>
  <c r="O239" i="16"/>
  <c r="Q239" i="16"/>
  <c r="R239" i="16"/>
  <c r="G240" i="16"/>
  <c r="H240" i="16"/>
  <c r="J240" i="16"/>
  <c r="K240" i="16"/>
  <c r="L240" i="16"/>
  <c r="M240" i="16"/>
  <c r="N240" i="16"/>
  <c r="O240" i="16"/>
  <c r="Q240" i="16"/>
  <c r="R240" i="16"/>
  <c r="F241" i="16"/>
  <c r="H241" i="16"/>
  <c r="J241" i="16"/>
  <c r="K241" i="16"/>
  <c r="L241" i="16"/>
  <c r="M241" i="16"/>
  <c r="N241" i="16"/>
  <c r="O241" i="16"/>
  <c r="Q241" i="16"/>
  <c r="R241" i="16"/>
  <c r="F242" i="16"/>
  <c r="H242" i="16"/>
  <c r="K242" i="16"/>
  <c r="L242" i="16"/>
  <c r="M242" i="16"/>
  <c r="N242" i="16"/>
  <c r="O242" i="16"/>
  <c r="Q242" i="16"/>
  <c r="R242" i="16"/>
  <c r="F243" i="16"/>
  <c r="H243" i="16"/>
  <c r="K243" i="16"/>
  <c r="L243" i="16"/>
  <c r="M243" i="16"/>
  <c r="N243" i="16"/>
  <c r="O243" i="16"/>
  <c r="Q243" i="16"/>
  <c r="R243" i="16"/>
  <c r="F244" i="16"/>
  <c r="I244" i="16"/>
  <c r="K244" i="16"/>
  <c r="L244" i="16"/>
  <c r="M244" i="16"/>
  <c r="N244" i="16"/>
  <c r="O244" i="16"/>
  <c r="Q244" i="16"/>
  <c r="F245" i="16"/>
  <c r="G245" i="16"/>
  <c r="I245" i="16"/>
  <c r="L245" i="16"/>
  <c r="M245" i="16"/>
  <c r="N245" i="16"/>
  <c r="O245" i="16"/>
  <c r="Q245" i="16"/>
  <c r="R245" i="16"/>
  <c r="G246" i="16"/>
  <c r="I246" i="16"/>
  <c r="J246" i="16"/>
  <c r="L246" i="16"/>
  <c r="M246" i="16"/>
  <c r="N246" i="16"/>
  <c r="O246" i="16"/>
  <c r="Q246" i="16"/>
  <c r="R246" i="16"/>
  <c r="G247" i="16"/>
  <c r="H247" i="16"/>
  <c r="I247" i="16"/>
  <c r="J247" i="16"/>
  <c r="K247" i="16"/>
  <c r="L247" i="16"/>
  <c r="M247" i="16"/>
  <c r="N247" i="16"/>
  <c r="O247" i="16"/>
  <c r="Q247" i="16"/>
  <c r="R247" i="16"/>
  <c r="G248" i="16"/>
  <c r="H248" i="16"/>
  <c r="J248" i="16"/>
  <c r="K248" i="16"/>
  <c r="L248" i="16"/>
  <c r="M248" i="16"/>
  <c r="N248" i="16"/>
  <c r="O248" i="16"/>
  <c r="Q248" i="16"/>
  <c r="R248" i="16"/>
  <c r="F249" i="16"/>
  <c r="H249" i="16"/>
  <c r="J249" i="16"/>
  <c r="K249" i="16"/>
  <c r="L249" i="16"/>
  <c r="M249" i="16"/>
  <c r="N249" i="16"/>
  <c r="O249" i="16"/>
  <c r="R249" i="16"/>
  <c r="F250" i="16"/>
  <c r="H250" i="16"/>
  <c r="J250" i="16"/>
  <c r="K250" i="16"/>
  <c r="L250" i="16"/>
  <c r="M250" i="16"/>
  <c r="N250" i="16"/>
  <c r="O250" i="16"/>
  <c r="Q250" i="16"/>
  <c r="R250" i="16"/>
  <c r="F251" i="16"/>
  <c r="H251" i="16"/>
  <c r="K251" i="16"/>
  <c r="L251" i="16"/>
  <c r="M251" i="16"/>
  <c r="N251" i="16"/>
  <c r="Q251" i="16"/>
  <c r="R251" i="16"/>
  <c r="F252" i="16"/>
  <c r="I252" i="16"/>
  <c r="K252" i="16"/>
  <c r="L252" i="16"/>
  <c r="M252" i="16"/>
  <c r="N252" i="16"/>
  <c r="O252" i="16"/>
  <c r="Q252" i="16"/>
  <c r="R252" i="16"/>
  <c r="F253" i="16"/>
  <c r="G253" i="16"/>
  <c r="I253" i="16"/>
  <c r="K253" i="16"/>
  <c r="L253" i="16"/>
  <c r="M253" i="16"/>
  <c r="N253" i="16"/>
  <c r="O253" i="16"/>
  <c r="Q253" i="16"/>
  <c r="R253" i="16"/>
  <c r="G254" i="16"/>
  <c r="I254" i="16"/>
  <c r="J254" i="16"/>
  <c r="L254" i="16"/>
  <c r="M254" i="16"/>
  <c r="N254" i="16"/>
  <c r="O254" i="16"/>
  <c r="Q254" i="16"/>
  <c r="R254" i="16"/>
  <c r="G255" i="16"/>
  <c r="I255" i="16"/>
  <c r="J255" i="16"/>
  <c r="K255" i="16"/>
  <c r="L255" i="16"/>
  <c r="M255" i="16"/>
  <c r="N255" i="16"/>
  <c r="O255" i="16"/>
  <c r="R255" i="16"/>
  <c r="G256" i="16"/>
  <c r="H256" i="16"/>
  <c r="J256" i="16"/>
  <c r="K256" i="16"/>
  <c r="L256" i="16"/>
  <c r="M256" i="16"/>
  <c r="N256" i="16"/>
  <c r="O256" i="16"/>
  <c r="Q256" i="16"/>
  <c r="R256" i="16"/>
  <c r="F257" i="16"/>
  <c r="H257" i="16"/>
  <c r="J257" i="16"/>
  <c r="K257" i="16"/>
  <c r="L257" i="16"/>
  <c r="M257" i="16"/>
  <c r="N257" i="16"/>
  <c r="O257" i="16"/>
  <c r="R257" i="16"/>
  <c r="F258" i="16"/>
  <c r="H258" i="16"/>
  <c r="K258" i="16"/>
  <c r="L258" i="16"/>
  <c r="M258" i="16"/>
  <c r="N258" i="16"/>
  <c r="O258" i="16"/>
  <c r="Q258" i="16"/>
  <c r="F259" i="16"/>
  <c r="H259" i="16"/>
  <c r="K259" i="16"/>
  <c r="L259" i="16"/>
  <c r="M259" i="16"/>
  <c r="N259" i="16"/>
  <c r="O259" i="16"/>
  <c r="Q259" i="16"/>
  <c r="R259" i="16"/>
  <c r="F260" i="16"/>
  <c r="G260" i="16"/>
  <c r="I260" i="16"/>
  <c r="K260" i="16"/>
  <c r="L260" i="16"/>
  <c r="M260" i="16"/>
  <c r="N260" i="16"/>
  <c r="O260" i="16"/>
  <c r="Q260" i="16"/>
  <c r="F261" i="16"/>
  <c r="G261" i="16"/>
  <c r="I261" i="16"/>
  <c r="J261" i="16"/>
  <c r="L261" i="16"/>
  <c r="M261" i="16"/>
  <c r="N261" i="16"/>
  <c r="O261" i="16"/>
  <c r="Q261" i="16"/>
  <c r="R261" i="16"/>
  <c r="G262" i="16"/>
  <c r="I262" i="16"/>
  <c r="J262" i="16"/>
  <c r="L262" i="16"/>
  <c r="M262" i="16"/>
  <c r="N262" i="16"/>
  <c r="O262" i="16"/>
  <c r="Q262" i="16"/>
  <c r="R262" i="16"/>
  <c r="G263" i="16"/>
  <c r="H263" i="16"/>
  <c r="I263" i="16"/>
  <c r="J263" i="16"/>
  <c r="K263" i="16"/>
  <c r="L263" i="16"/>
  <c r="M263" i="16"/>
  <c r="N263" i="16"/>
  <c r="O263" i="16"/>
  <c r="Q263" i="16"/>
  <c r="R263" i="16"/>
  <c r="G264" i="16"/>
  <c r="H264" i="16"/>
  <c r="J264" i="16"/>
  <c r="K264" i="16"/>
  <c r="L264" i="16"/>
  <c r="M264" i="16"/>
  <c r="N264" i="16"/>
  <c r="O264" i="16"/>
  <c r="Q264" i="16"/>
  <c r="R264" i="16"/>
  <c r="F265" i="16"/>
  <c r="H265" i="16"/>
  <c r="J265" i="16"/>
  <c r="K265" i="16"/>
  <c r="L265" i="16"/>
  <c r="M265" i="16"/>
  <c r="N265" i="16"/>
  <c r="O265" i="16"/>
  <c r="R265" i="16"/>
  <c r="F266" i="16"/>
  <c r="H266" i="16"/>
  <c r="K266" i="16"/>
  <c r="L266" i="16"/>
  <c r="M266" i="16"/>
  <c r="N266" i="16"/>
  <c r="O266" i="16"/>
  <c r="Q266" i="16"/>
  <c r="R266" i="16"/>
  <c r="F267" i="16"/>
  <c r="H267" i="16"/>
  <c r="K267" i="16"/>
  <c r="L267" i="16"/>
  <c r="M267" i="16"/>
  <c r="N267" i="16"/>
  <c r="Q267" i="16"/>
  <c r="R267" i="16"/>
  <c r="F268" i="16"/>
  <c r="G268" i="16"/>
  <c r="I268" i="16"/>
  <c r="K268" i="16"/>
  <c r="L268" i="16"/>
  <c r="M268" i="16"/>
  <c r="N268" i="16"/>
  <c r="O268" i="16"/>
  <c r="Q268" i="16"/>
  <c r="F269" i="16"/>
  <c r="G269" i="16"/>
  <c r="I269" i="16"/>
  <c r="J269" i="16"/>
  <c r="K269" i="16"/>
  <c r="L269" i="16"/>
  <c r="M269" i="16"/>
  <c r="N269" i="16"/>
  <c r="O269" i="16"/>
  <c r="Q269" i="16"/>
  <c r="R269" i="16"/>
  <c r="G270" i="16"/>
  <c r="I270" i="16"/>
  <c r="J270" i="16"/>
  <c r="L270" i="16"/>
  <c r="M270" i="16"/>
  <c r="N270" i="16"/>
  <c r="O270" i="16"/>
  <c r="Q270" i="16"/>
  <c r="R270" i="16"/>
  <c r="G271" i="16"/>
  <c r="H271" i="16"/>
  <c r="I271" i="16"/>
  <c r="J271" i="16"/>
  <c r="K271" i="16"/>
  <c r="L271" i="16"/>
  <c r="M271" i="16"/>
  <c r="N271" i="16"/>
  <c r="O271" i="16"/>
  <c r="R271" i="16"/>
  <c r="G272" i="16"/>
  <c r="H272" i="16"/>
  <c r="J272" i="16"/>
  <c r="K272" i="16"/>
  <c r="L272" i="16"/>
  <c r="M272" i="16"/>
  <c r="N272" i="16"/>
  <c r="O272" i="16"/>
  <c r="Q272" i="16"/>
  <c r="R272" i="16"/>
  <c r="F273" i="16"/>
  <c r="H273" i="16"/>
  <c r="J273" i="16"/>
  <c r="K273" i="16"/>
  <c r="L273" i="16"/>
  <c r="M273" i="16"/>
  <c r="N273" i="16"/>
  <c r="O273" i="16"/>
  <c r="R273" i="16"/>
  <c r="F274" i="16"/>
  <c r="H274" i="16"/>
  <c r="K274" i="16"/>
  <c r="L274" i="16"/>
  <c r="M274" i="16"/>
  <c r="N274" i="16"/>
  <c r="O274" i="16"/>
  <c r="Q274" i="16"/>
  <c r="R274" i="16"/>
  <c r="F275" i="16"/>
  <c r="H275" i="16"/>
  <c r="K275" i="16"/>
  <c r="L275" i="16"/>
  <c r="M275" i="16"/>
  <c r="N275" i="16"/>
  <c r="Q275" i="16"/>
  <c r="R275" i="16"/>
  <c r="F276" i="16"/>
  <c r="G276" i="16"/>
  <c r="I276" i="16"/>
  <c r="K276" i="16"/>
  <c r="L276" i="16"/>
  <c r="M276" i="16"/>
  <c r="N276" i="16"/>
  <c r="O276" i="16"/>
  <c r="Q276" i="16"/>
  <c r="F277" i="16"/>
  <c r="G277" i="16"/>
  <c r="I277" i="16"/>
  <c r="J277" i="16"/>
  <c r="L277" i="16"/>
  <c r="M277" i="16"/>
  <c r="N277" i="16"/>
  <c r="O277" i="16"/>
  <c r="Q277" i="16"/>
  <c r="R277" i="16"/>
  <c r="G278" i="16"/>
  <c r="I278" i="16"/>
  <c r="J278" i="16"/>
  <c r="L278" i="16"/>
  <c r="M278" i="16"/>
  <c r="N278" i="16"/>
  <c r="O278" i="16"/>
  <c r="Q278" i="16"/>
  <c r="R278" i="16"/>
  <c r="G279" i="16"/>
  <c r="H279" i="16"/>
  <c r="I279" i="16"/>
  <c r="J279" i="16"/>
  <c r="K279" i="16"/>
  <c r="L279" i="16"/>
  <c r="M279" i="16"/>
  <c r="N279" i="16"/>
  <c r="O279" i="16"/>
  <c r="Q279" i="16"/>
  <c r="R279" i="16"/>
  <c r="G280" i="16"/>
  <c r="H280" i="16"/>
  <c r="J280" i="16"/>
  <c r="K280" i="16"/>
  <c r="L280" i="16"/>
  <c r="M280" i="16"/>
  <c r="N280" i="16"/>
  <c r="O280" i="16"/>
  <c r="Q280" i="16"/>
  <c r="R280" i="16"/>
  <c r="F281" i="16"/>
  <c r="H281" i="16"/>
  <c r="J281" i="16"/>
  <c r="K281" i="16"/>
  <c r="L281" i="16"/>
  <c r="M281" i="16"/>
  <c r="N281" i="16"/>
  <c r="O281" i="16"/>
  <c r="R281" i="16"/>
  <c r="F282" i="16"/>
  <c r="H282" i="16"/>
  <c r="K282" i="16"/>
  <c r="L282" i="16"/>
  <c r="M282" i="16"/>
  <c r="N282" i="16"/>
  <c r="O282" i="16"/>
  <c r="Q282" i="16"/>
  <c r="R282" i="16"/>
  <c r="F283" i="16"/>
  <c r="H283" i="16"/>
  <c r="K283" i="16"/>
  <c r="L283" i="16"/>
  <c r="M283" i="16"/>
  <c r="N283" i="16"/>
  <c r="Q283" i="16"/>
  <c r="R283" i="16"/>
  <c r="F284" i="16"/>
  <c r="G284" i="16"/>
  <c r="I284" i="16"/>
  <c r="K284" i="16"/>
  <c r="L284" i="16"/>
  <c r="M284" i="16"/>
  <c r="N284" i="16"/>
  <c r="O284" i="16"/>
  <c r="Q284" i="16"/>
  <c r="F285" i="16"/>
  <c r="G285" i="16"/>
  <c r="I285" i="16"/>
  <c r="J285" i="16"/>
  <c r="L285" i="16"/>
  <c r="M285" i="16"/>
  <c r="N285" i="16"/>
  <c r="O285" i="16"/>
  <c r="Q285" i="16"/>
  <c r="R285" i="16"/>
  <c r="G286" i="16"/>
  <c r="I286" i="16"/>
  <c r="J286" i="16"/>
  <c r="L286" i="16"/>
  <c r="M286" i="16"/>
  <c r="N286" i="16"/>
  <c r="O286" i="16"/>
  <c r="Q286" i="16"/>
  <c r="R286" i="16"/>
  <c r="G287" i="16"/>
  <c r="H287" i="16"/>
  <c r="I287" i="16"/>
  <c r="J287" i="16"/>
  <c r="L287" i="16"/>
  <c r="M287" i="16"/>
  <c r="N287" i="16"/>
  <c r="O287" i="16"/>
  <c r="Q287" i="16"/>
  <c r="R287" i="16"/>
  <c r="G288" i="16"/>
  <c r="H288" i="16"/>
  <c r="J288" i="16"/>
  <c r="K288" i="16"/>
  <c r="L288" i="16"/>
  <c r="M288" i="16"/>
  <c r="N288" i="16"/>
  <c r="O288" i="16"/>
  <c r="Q288" i="16"/>
  <c r="R288" i="16"/>
  <c r="F289" i="16"/>
  <c r="H289" i="16"/>
  <c r="J289" i="16"/>
  <c r="K289" i="16"/>
  <c r="L289" i="16"/>
  <c r="M289" i="16"/>
  <c r="N289" i="16"/>
  <c r="O289" i="16"/>
  <c r="R289" i="16"/>
  <c r="F290" i="16"/>
  <c r="H290" i="16"/>
  <c r="K290" i="16"/>
  <c r="L290" i="16"/>
  <c r="M290" i="16"/>
  <c r="N290" i="16"/>
  <c r="O290" i="16"/>
  <c r="Q290" i="16"/>
  <c r="R290" i="16"/>
  <c r="F291" i="16"/>
  <c r="H291" i="16"/>
  <c r="K291" i="16"/>
  <c r="L291" i="16"/>
  <c r="M291" i="16"/>
  <c r="N291" i="16"/>
  <c r="Q291" i="16"/>
  <c r="R291" i="16"/>
  <c r="F292" i="16"/>
  <c r="G292" i="16"/>
  <c r="I292" i="16"/>
  <c r="K292" i="16"/>
  <c r="L292" i="16"/>
  <c r="M292" i="16"/>
  <c r="N292" i="16"/>
  <c r="O292" i="16"/>
  <c r="Q292" i="16"/>
  <c r="F293" i="16"/>
  <c r="G293" i="16"/>
  <c r="I293" i="16"/>
  <c r="J293" i="16"/>
  <c r="L293" i="16"/>
  <c r="M293" i="16"/>
  <c r="N293" i="16"/>
  <c r="O293" i="16"/>
  <c r="Q293" i="16"/>
  <c r="R293" i="16"/>
  <c r="G294" i="16"/>
  <c r="I294" i="16"/>
  <c r="J294" i="16"/>
  <c r="L294" i="16"/>
  <c r="M294" i="16"/>
  <c r="N294" i="16"/>
  <c r="O294" i="16"/>
  <c r="Q294" i="16"/>
  <c r="R294" i="16"/>
  <c r="G295" i="16"/>
  <c r="H295" i="16"/>
  <c r="I295" i="16"/>
  <c r="J295" i="16"/>
  <c r="K295" i="16"/>
  <c r="L295" i="16"/>
  <c r="M295" i="16"/>
  <c r="N295" i="16"/>
  <c r="O295" i="16"/>
  <c r="Q295" i="16"/>
  <c r="R295" i="16"/>
  <c r="G296" i="16"/>
  <c r="H296" i="16"/>
  <c r="J296" i="16"/>
  <c r="K296" i="16"/>
  <c r="L296" i="16"/>
  <c r="M296" i="16"/>
  <c r="N296" i="16"/>
  <c r="O296" i="16"/>
  <c r="Q296" i="16"/>
  <c r="R296" i="16"/>
  <c r="F297" i="16"/>
  <c r="H297" i="16"/>
  <c r="J297" i="16"/>
  <c r="K297" i="16"/>
  <c r="L297" i="16"/>
  <c r="M297" i="16"/>
  <c r="N297" i="16"/>
  <c r="O297" i="16"/>
  <c r="R297" i="16"/>
  <c r="F298" i="16"/>
  <c r="H298" i="16"/>
  <c r="K298" i="16"/>
  <c r="L298" i="16"/>
  <c r="M298" i="16"/>
  <c r="N298" i="16"/>
  <c r="O298" i="16"/>
  <c r="Q298" i="16"/>
  <c r="R298" i="16"/>
  <c r="F299" i="16"/>
  <c r="H299" i="16"/>
  <c r="K299" i="16"/>
  <c r="L299" i="16"/>
  <c r="M299" i="16"/>
  <c r="N299" i="16"/>
  <c r="Q299" i="16"/>
  <c r="R299" i="16"/>
  <c r="F300" i="16"/>
  <c r="G300" i="16"/>
  <c r="I300" i="16"/>
  <c r="K300" i="16"/>
  <c r="L300" i="16"/>
  <c r="M300" i="16"/>
  <c r="N300" i="16"/>
  <c r="O300" i="16"/>
  <c r="Q300" i="16"/>
  <c r="F301" i="16"/>
  <c r="G301" i="16"/>
  <c r="I301" i="16"/>
  <c r="J301" i="16"/>
  <c r="L301" i="16"/>
  <c r="M301" i="16"/>
  <c r="N301" i="16"/>
  <c r="O301" i="16"/>
  <c r="Q301" i="16"/>
  <c r="R301" i="16"/>
  <c r="G302" i="16"/>
  <c r="I302" i="16"/>
  <c r="J302" i="16"/>
  <c r="L302" i="16"/>
  <c r="M302" i="16"/>
  <c r="N302" i="16"/>
  <c r="O302" i="16"/>
  <c r="Q302" i="16"/>
  <c r="R302" i="16"/>
  <c r="G303" i="16"/>
  <c r="H303" i="16"/>
  <c r="I303" i="16"/>
  <c r="J303" i="16"/>
  <c r="K303" i="16"/>
  <c r="L303" i="16"/>
  <c r="M303" i="16"/>
  <c r="N303" i="16"/>
  <c r="O303" i="16"/>
  <c r="Q303" i="16"/>
  <c r="R303" i="16"/>
  <c r="G304" i="16"/>
  <c r="H304" i="16"/>
  <c r="J304" i="16"/>
  <c r="K304" i="16"/>
  <c r="L304" i="16"/>
  <c r="M304" i="16"/>
  <c r="N304" i="16"/>
  <c r="O304" i="16"/>
  <c r="Q304" i="16"/>
  <c r="R304" i="16"/>
  <c r="F305" i="16"/>
  <c r="H305" i="16"/>
  <c r="J305" i="16"/>
  <c r="K305" i="16"/>
  <c r="L305" i="16"/>
  <c r="M305" i="16"/>
  <c r="N305" i="16"/>
  <c r="O305" i="16"/>
  <c r="Q305" i="16"/>
  <c r="R305" i="16"/>
  <c r="F306" i="16"/>
  <c r="H306" i="16"/>
  <c r="K306" i="16"/>
  <c r="L306" i="16"/>
  <c r="M306" i="16"/>
  <c r="N306" i="16"/>
  <c r="O306" i="16"/>
  <c r="Q306" i="16"/>
  <c r="R306" i="16"/>
  <c r="F307" i="16"/>
  <c r="H307" i="16"/>
  <c r="K307" i="16"/>
  <c r="L307" i="16"/>
  <c r="M307" i="16"/>
  <c r="N307" i="16"/>
  <c r="Q307" i="16"/>
  <c r="R307" i="16"/>
  <c r="F308" i="16"/>
  <c r="G308" i="16"/>
  <c r="I308" i="16"/>
  <c r="K308" i="16"/>
  <c r="L308" i="16"/>
  <c r="M308" i="16"/>
  <c r="N308" i="16"/>
  <c r="O308" i="16"/>
  <c r="Q308" i="16"/>
  <c r="F309" i="16"/>
  <c r="G309" i="16"/>
  <c r="I309" i="16"/>
  <c r="J309" i="16"/>
  <c r="L309" i="16"/>
  <c r="M309" i="16"/>
  <c r="N309" i="16"/>
  <c r="O309" i="16"/>
  <c r="Q309" i="16"/>
  <c r="R309" i="16"/>
  <c r="G310" i="16"/>
  <c r="I310" i="16"/>
  <c r="J310" i="16"/>
  <c r="L310" i="16"/>
  <c r="M310" i="16"/>
  <c r="N310" i="16"/>
  <c r="O310" i="16"/>
  <c r="Q310" i="16"/>
  <c r="R310" i="16"/>
  <c r="G311" i="16"/>
  <c r="H311" i="16"/>
  <c r="I311" i="16"/>
  <c r="J311" i="16"/>
  <c r="K311" i="16"/>
  <c r="L311" i="16"/>
  <c r="M311" i="16"/>
  <c r="N311" i="16"/>
  <c r="O311" i="16"/>
  <c r="Q311" i="16"/>
  <c r="R311" i="16"/>
  <c r="G312" i="16"/>
  <c r="H312" i="16"/>
  <c r="J312" i="16"/>
  <c r="K312" i="16"/>
  <c r="L312" i="16"/>
  <c r="M312" i="16"/>
  <c r="N312" i="16"/>
  <c r="O312" i="16"/>
  <c r="Q312" i="16"/>
  <c r="R312" i="16"/>
  <c r="F313" i="16"/>
  <c r="H313" i="16"/>
  <c r="J313" i="16"/>
  <c r="K313" i="16"/>
  <c r="L313" i="16"/>
  <c r="M313" i="16"/>
  <c r="N313" i="16"/>
  <c r="O313" i="16"/>
  <c r="R313" i="16"/>
  <c r="F314" i="16"/>
  <c r="H314" i="16"/>
  <c r="K314" i="16"/>
  <c r="L314" i="16"/>
  <c r="M314" i="16"/>
  <c r="N314" i="16"/>
  <c r="O314" i="16"/>
  <c r="Q314" i="16"/>
  <c r="R314" i="16"/>
  <c r="F315" i="16"/>
  <c r="H315" i="16"/>
  <c r="K315" i="16"/>
  <c r="L315" i="16"/>
  <c r="M315" i="16"/>
  <c r="N315" i="16"/>
  <c r="Q315" i="16"/>
  <c r="R315" i="16"/>
  <c r="F316" i="16"/>
  <c r="G316" i="16"/>
  <c r="I316" i="16"/>
  <c r="K316" i="16"/>
  <c r="L316" i="16"/>
  <c r="M316" i="16"/>
  <c r="N316" i="16"/>
  <c r="O316" i="16"/>
  <c r="Q316" i="16"/>
  <c r="F317" i="16"/>
  <c r="G317" i="16"/>
  <c r="I317" i="16"/>
  <c r="J317" i="16"/>
  <c r="L317" i="16"/>
  <c r="M317" i="16"/>
  <c r="N317" i="16"/>
  <c r="O317" i="16"/>
  <c r="Q317" i="16"/>
  <c r="R317" i="16"/>
  <c r="G318" i="16"/>
  <c r="I318" i="16"/>
  <c r="J318" i="16"/>
  <c r="L318" i="16"/>
  <c r="M318" i="16"/>
  <c r="N318" i="16"/>
  <c r="O318" i="16"/>
  <c r="Q318" i="16"/>
  <c r="R318" i="16"/>
  <c r="G319" i="16"/>
  <c r="H319" i="16"/>
  <c r="I319" i="16"/>
  <c r="J319" i="16"/>
  <c r="K319" i="16"/>
  <c r="L319" i="16"/>
  <c r="M319" i="16"/>
  <c r="N319" i="16"/>
  <c r="O319" i="16"/>
  <c r="Q319" i="16"/>
  <c r="R319" i="16"/>
  <c r="G320" i="16"/>
  <c r="H320" i="16"/>
  <c r="J320" i="16"/>
  <c r="K320" i="16"/>
  <c r="L320" i="16"/>
  <c r="M320" i="16"/>
  <c r="N320" i="16"/>
  <c r="O320" i="16"/>
  <c r="Q320" i="16"/>
  <c r="R320" i="16"/>
  <c r="F321" i="16"/>
  <c r="H321" i="16"/>
  <c r="J321" i="16"/>
  <c r="K321" i="16"/>
  <c r="L321" i="16"/>
  <c r="M321" i="16"/>
  <c r="N321" i="16"/>
  <c r="O321" i="16"/>
  <c r="R321" i="16"/>
  <c r="F322" i="16"/>
  <c r="H322" i="16"/>
  <c r="K322" i="16"/>
  <c r="L322" i="16"/>
  <c r="M322" i="16"/>
  <c r="N322" i="16"/>
  <c r="O322" i="16"/>
  <c r="Q322" i="16"/>
  <c r="R322" i="16"/>
  <c r="F323" i="16"/>
  <c r="H323" i="16"/>
  <c r="K323" i="16"/>
  <c r="L323" i="16"/>
  <c r="M323" i="16"/>
  <c r="N323" i="16"/>
  <c r="Q323" i="16"/>
  <c r="R323" i="16"/>
  <c r="F324" i="16"/>
  <c r="G324" i="16"/>
  <c r="I324" i="16"/>
  <c r="K324" i="16"/>
  <c r="L324" i="16"/>
  <c r="M324" i="16"/>
  <c r="N324" i="16"/>
  <c r="O324" i="16"/>
  <c r="Q324" i="16"/>
  <c r="F325" i="16"/>
  <c r="G325" i="16"/>
  <c r="I325" i="16"/>
  <c r="J325" i="16"/>
  <c r="L325" i="16"/>
  <c r="M325" i="16"/>
  <c r="N325" i="16"/>
  <c r="O325" i="16"/>
  <c r="Q325" i="16"/>
  <c r="R325" i="16"/>
  <c r="G326" i="16"/>
  <c r="I326" i="16"/>
  <c r="J326" i="16"/>
  <c r="L326" i="16"/>
  <c r="M326" i="16"/>
  <c r="N326" i="16"/>
  <c r="O326" i="16"/>
  <c r="Q326" i="16"/>
  <c r="R326" i="16"/>
  <c r="G327" i="16"/>
  <c r="H327" i="16"/>
  <c r="I327" i="16"/>
  <c r="J327" i="16"/>
  <c r="K327" i="16"/>
  <c r="L327" i="16"/>
  <c r="M327" i="16"/>
  <c r="N327" i="16"/>
  <c r="O327" i="16"/>
  <c r="Q327" i="16"/>
  <c r="R327" i="16"/>
  <c r="G328" i="16"/>
  <c r="H328" i="16"/>
  <c r="J328" i="16"/>
  <c r="K328" i="16"/>
  <c r="L328" i="16"/>
  <c r="M328" i="16"/>
  <c r="N328" i="16"/>
  <c r="O328" i="16"/>
  <c r="Q328" i="16"/>
  <c r="R328" i="16"/>
  <c r="F329" i="16"/>
  <c r="H329" i="16"/>
  <c r="I329" i="16"/>
  <c r="J329" i="16"/>
  <c r="K329" i="16"/>
  <c r="L329" i="16"/>
  <c r="M329" i="16"/>
  <c r="N329" i="16"/>
  <c r="O329" i="16"/>
  <c r="R329" i="16"/>
  <c r="F330" i="16"/>
  <c r="H330" i="16"/>
  <c r="K330" i="16"/>
  <c r="L330" i="16"/>
  <c r="M330" i="16"/>
  <c r="N330" i="16"/>
  <c r="O330" i="16"/>
  <c r="Q330" i="16"/>
  <c r="R330" i="16"/>
  <c r="F331" i="16"/>
  <c r="H331" i="16"/>
  <c r="K331" i="16"/>
  <c r="L331" i="16"/>
  <c r="M331" i="16"/>
  <c r="N331" i="16"/>
  <c r="Q331" i="16"/>
  <c r="R331" i="16"/>
  <c r="F332" i="16"/>
  <c r="G332" i="16"/>
  <c r="I332" i="16"/>
  <c r="K332" i="16"/>
  <c r="L332" i="16"/>
  <c r="M332" i="16"/>
  <c r="N332" i="16"/>
  <c r="O332" i="16"/>
  <c r="Q332" i="16"/>
  <c r="F333" i="16"/>
  <c r="G333" i="16"/>
  <c r="I333" i="16"/>
  <c r="J333" i="16"/>
  <c r="L333" i="16"/>
  <c r="M333" i="16"/>
  <c r="N333" i="16"/>
  <c r="O333" i="16"/>
  <c r="Q333" i="16"/>
  <c r="R333" i="16"/>
  <c r="G334" i="16"/>
  <c r="I334" i="16"/>
  <c r="J334" i="16"/>
  <c r="L334" i="16"/>
  <c r="M334" i="16"/>
  <c r="N334" i="16"/>
  <c r="O334" i="16"/>
  <c r="Q334" i="16"/>
  <c r="R334" i="16"/>
  <c r="G335" i="16"/>
  <c r="H335" i="16"/>
  <c r="I335" i="16"/>
  <c r="J335" i="16"/>
  <c r="K335" i="16"/>
  <c r="L335" i="16"/>
  <c r="M335" i="16"/>
  <c r="N335" i="16"/>
  <c r="O335" i="16"/>
  <c r="Q335" i="16"/>
  <c r="R335" i="16"/>
  <c r="G336" i="16"/>
  <c r="H336" i="16"/>
  <c r="J336" i="16"/>
  <c r="K336" i="16"/>
  <c r="L336" i="16"/>
  <c r="M336" i="16"/>
  <c r="N336" i="16"/>
  <c r="O336" i="16"/>
  <c r="Q336" i="16"/>
  <c r="R336" i="16"/>
  <c r="F337" i="16"/>
  <c r="H337" i="16"/>
  <c r="J337" i="16"/>
  <c r="K337" i="16"/>
  <c r="L337" i="16"/>
  <c r="M337" i="16"/>
  <c r="N337" i="16"/>
  <c r="O337" i="16"/>
  <c r="R337" i="16"/>
  <c r="F338" i="16"/>
  <c r="H338" i="16"/>
  <c r="K338" i="16"/>
  <c r="L338" i="16"/>
  <c r="M338" i="16"/>
  <c r="N338" i="16"/>
  <c r="O338" i="16"/>
  <c r="Q338" i="16"/>
  <c r="R338" i="16"/>
  <c r="F339" i="16"/>
  <c r="H339" i="16"/>
  <c r="K339" i="16"/>
  <c r="L339" i="16"/>
  <c r="M339" i="16"/>
  <c r="N339" i="16"/>
  <c r="Q339" i="16"/>
  <c r="R339" i="16"/>
  <c r="F340" i="16"/>
  <c r="G340" i="16"/>
  <c r="I340" i="16"/>
  <c r="K340" i="16"/>
  <c r="L340" i="16"/>
  <c r="M340" i="16"/>
  <c r="N340" i="16"/>
  <c r="O340" i="16"/>
  <c r="Q340" i="16"/>
  <c r="F341" i="16"/>
  <c r="G341" i="16"/>
  <c r="I341" i="16"/>
  <c r="J341" i="16"/>
  <c r="L341" i="16"/>
  <c r="M341" i="16"/>
  <c r="N341" i="16"/>
  <c r="O341" i="16"/>
  <c r="Q341" i="16"/>
  <c r="R341" i="16"/>
  <c r="G342" i="16"/>
  <c r="I342" i="16"/>
  <c r="J342" i="16"/>
  <c r="L342" i="16"/>
  <c r="M342" i="16"/>
  <c r="N342" i="16"/>
  <c r="O342" i="16"/>
  <c r="Q342" i="16"/>
  <c r="R342" i="16"/>
  <c r="G343" i="16"/>
  <c r="H343" i="16"/>
  <c r="I343" i="16"/>
  <c r="J343" i="16"/>
  <c r="K343" i="16"/>
  <c r="L343" i="16"/>
  <c r="M343" i="16"/>
  <c r="N343" i="16"/>
  <c r="O343" i="16"/>
  <c r="Q343" i="16"/>
  <c r="R343" i="16"/>
  <c r="G344" i="16"/>
  <c r="H344" i="16"/>
  <c r="J344" i="16"/>
  <c r="K344" i="16"/>
  <c r="L344" i="16"/>
  <c r="M344" i="16"/>
  <c r="N344" i="16"/>
  <c r="O344" i="16"/>
  <c r="Q344" i="16"/>
  <c r="R344" i="16"/>
  <c r="F345" i="16"/>
  <c r="H345" i="16"/>
  <c r="J345" i="16"/>
  <c r="K345" i="16"/>
  <c r="L345" i="16"/>
  <c r="M345" i="16"/>
  <c r="N345" i="16"/>
  <c r="O345" i="16"/>
  <c r="R345" i="16"/>
  <c r="F346" i="16"/>
  <c r="H346" i="16"/>
  <c r="K346" i="16"/>
  <c r="L346" i="16"/>
  <c r="M346" i="16"/>
  <c r="N346" i="16"/>
  <c r="O346" i="16"/>
  <c r="Q346" i="16"/>
  <c r="R346" i="16"/>
  <c r="F347" i="16"/>
  <c r="H347" i="16"/>
  <c r="K347" i="16"/>
  <c r="L347" i="16"/>
  <c r="M347" i="16"/>
  <c r="N347" i="16"/>
  <c r="Q347" i="16"/>
  <c r="R347" i="16"/>
  <c r="F348" i="16"/>
  <c r="G348" i="16"/>
  <c r="I348" i="16"/>
  <c r="K348" i="16"/>
  <c r="L348" i="16"/>
  <c r="M348" i="16"/>
  <c r="N348" i="16"/>
  <c r="O348" i="16"/>
  <c r="Q348" i="16"/>
  <c r="F349" i="16"/>
  <c r="G349" i="16"/>
  <c r="I349" i="16"/>
  <c r="J349" i="16"/>
  <c r="L349" i="16"/>
  <c r="M349" i="16"/>
  <c r="N349" i="16"/>
  <c r="O349" i="16"/>
  <c r="Q349" i="16"/>
  <c r="R349" i="16"/>
  <c r="G350" i="16"/>
  <c r="I350" i="16"/>
  <c r="J350" i="16"/>
  <c r="L350" i="16"/>
  <c r="M350" i="16"/>
  <c r="N350" i="16"/>
  <c r="O350" i="16"/>
  <c r="Q350" i="16"/>
  <c r="R350" i="16"/>
  <c r="G351" i="16"/>
  <c r="H351" i="16"/>
  <c r="I351" i="16"/>
  <c r="J351" i="16"/>
  <c r="K351" i="16"/>
  <c r="L351" i="16"/>
  <c r="M351" i="16"/>
  <c r="N351" i="16"/>
  <c r="O351" i="16"/>
  <c r="Q351" i="16"/>
  <c r="R351" i="16"/>
  <c r="G352" i="16"/>
  <c r="H352" i="16"/>
  <c r="J352" i="16"/>
  <c r="K352" i="16"/>
  <c r="L352" i="16"/>
  <c r="M352" i="16"/>
  <c r="N352" i="16"/>
  <c r="O352" i="16"/>
  <c r="Q352" i="16"/>
  <c r="R352" i="16"/>
  <c r="R2" i="16"/>
  <c r="Q2" i="16"/>
  <c r="O2" i="16"/>
  <c r="AQ5" i="7"/>
  <c r="AO23" i="7"/>
  <c r="BA23" i="7" s="1"/>
  <c r="AI35" i="7"/>
  <c r="AU35" i="7" s="1"/>
  <c r="AI68" i="7"/>
  <c r="AU68" i="7" s="1"/>
  <c r="AP95" i="7"/>
  <c r="BB95" i="7" s="1"/>
  <c r="AP159" i="7"/>
  <c r="BB159" i="7" s="1"/>
  <c r="AO332" i="7"/>
  <c r="BA332" i="7" s="1"/>
  <c r="I2" i="16"/>
  <c r="G2" i="16"/>
  <c r="D3" i="16"/>
  <c r="E3" i="16"/>
  <c r="D4" i="16"/>
  <c r="E4" i="16"/>
  <c r="D5" i="16"/>
  <c r="E5" i="16"/>
  <c r="D6" i="16"/>
  <c r="E6" i="16"/>
  <c r="D7" i="16"/>
  <c r="E7" i="16"/>
  <c r="D8" i="16"/>
  <c r="E8" i="16"/>
  <c r="D9" i="16"/>
  <c r="E9" i="16"/>
  <c r="D10" i="16"/>
  <c r="E10" i="16"/>
  <c r="D11" i="16"/>
  <c r="E11" i="16"/>
  <c r="D12" i="16"/>
  <c r="E12" i="16"/>
  <c r="B13" i="16"/>
  <c r="D13" i="16"/>
  <c r="E13" i="16"/>
  <c r="D14" i="16"/>
  <c r="E14" i="16"/>
  <c r="D15" i="16"/>
  <c r="E15" i="16"/>
  <c r="D16" i="16"/>
  <c r="E16" i="16"/>
  <c r="D17" i="16"/>
  <c r="E17" i="16"/>
  <c r="D18" i="16"/>
  <c r="E18" i="16"/>
  <c r="D19" i="16"/>
  <c r="E19" i="16"/>
  <c r="D20" i="16"/>
  <c r="E20" i="16"/>
  <c r="D21" i="16"/>
  <c r="E21" i="16"/>
  <c r="D22" i="16"/>
  <c r="E22" i="16"/>
  <c r="D23" i="16"/>
  <c r="E23" i="16"/>
  <c r="D24" i="16"/>
  <c r="E24" i="16"/>
  <c r="D25" i="16"/>
  <c r="E25" i="16"/>
  <c r="D26" i="16"/>
  <c r="E26" i="16"/>
  <c r="D27" i="16"/>
  <c r="E27" i="16"/>
  <c r="D28" i="16"/>
  <c r="E28" i="16"/>
  <c r="D29" i="16"/>
  <c r="E29" i="16"/>
  <c r="D30" i="16"/>
  <c r="E30" i="16"/>
  <c r="D31" i="16"/>
  <c r="E31" i="16"/>
  <c r="D32" i="16"/>
  <c r="E32" i="16"/>
  <c r="D33" i="16"/>
  <c r="E33" i="16"/>
  <c r="D34" i="16"/>
  <c r="E34" i="16"/>
  <c r="D35" i="16"/>
  <c r="E35" i="16"/>
  <c r="D36" i="16"/>
  <c r="E36" i="16"/>
  <c r="B37" i="16"/>
  <c r="D37" i="16"/>
  <c r="E37" i="16"/>
  <c r="D38" i="16"/>
  <c r="E38" i="16"/>
  <c r="D39" i="16"/>
  <c r="E39" i="16"/>
  <c r="D40" i="16"/>
  <c r="E40" i="16"/>
  <c r="D41" i="16"/>
  <c r="E41" i="16"/>
  <c r="D42" i="16"/>
  <c r="E42" i="16"/>
  <c r="D43" i="16"/>
  <c r="E43" i="16"/>
  <c r="D44" i="16"/>
  <c r="E44" i="16"/>
  <c r="D45" i="16"/>
  <c r="E45" i="16"/>
  <c r="D46" i="16"/>
  <c r="E46" i="16"/>
  <c r="D47" i="16"/>
  <c r="E47" i="16"/>
  <c r="D48" i="16"/>
  <c r="E48" i="16"/>
  <c r="D49" i="16"/>
  <c r="E49" i="16"/>
  <c r="D50" i="16"/>
  <c r="E50" i="16"/>
  <c r="D51" i="16"/>
  <c r="E51" i="16"/>
  <c r="D52" i="16"/>
  <c r="E52" i="16"/>
  <c r="B53" i="16"/>
  <c r="D53" i="16"/>
  <c r="E53" i="16"/>
  <c r="D54" i="16"/>
  <c r="E54" i="16"/>
  <c r="D55" i="16"/>
  <c r="E55" i="16"/>
  <c r="D56" i="16"/>
  <c r="E56" i="16"/>
  <c r="D57" i="16"/>
  <c r="E57" i="16"/>
  <c r="D58" i="16"/>
  <c r="E58" i="16"/>
  <c r="D59" i="16"/>
  <c r="E59" i="16"/>
  <c r="D60" i="16"/>
  <c r="E60" i="16"/>
  <c r="D61" i="16"/>
  <c r="E61" i="16"/>
  <c r="D62" i="16"/>
  <c r="E62" i="16"/>
  <c r="D63" i="16"/>
  <c r="E63" i="16"/>
  <c r="D64" i="16"/>
  <c r="E64" i="16"/>
  <c r="D65" i="16"/>
  <c r="E65" i="16"/>
  <c r="D66" i="16"/>
  <c r="E66" i="16"/>
  <c r="D67" i="16"/>
  <c r="E67" i="16"/>
  <c r="D68" i="16"/>
  <c r="E68" i="16"/>
  <c r="D69" i="16"/>
  <c r="E69" i="16"/>
  <c r="D70" i="16"/>
  <c r="E70" i="16"/>
  <c r="D71" i="16"/>
  <c r="E71" i="16"/>
  <c r="D72" i="16"/>
  <c r="E72" i="16"/>
  <c r="D73" i="16"/>
  <c r="E73" i="16"/>
  <c r="D74" i="16"/>
  <c r="E74" i="16"/>
  <c r="D75" i="16"/>
  <c r="E75" i="16"/>
  <c r="D76" i="16"/>
  <c r="E76" i="16"/>
  <c r="D77" i="16"/>
  <c r="E77" i="16"/>
  <c r="D78" i="16"/>
  <c r="E78" i="16"/>
  <c r="D79" i="16"/>
  <c r="E79" i="16"/>
  <c r="D80" i="16"/>
  <c r="E80" i="16"/>
  <c r="D81" i="16"/>
  <c r="E81" i="16"/>
  <c r="D82" i="16"/>
  <c r="E82" i="16"/>
  <c r="D83" i="16"/>
  <c r="E83" i="16"/>
  <c r="D84" i="16"/>
  <c r="E84" i="16"/>
  <c r="D85" i="16"/>
  <c r="E85" i="16"/>
  <c r="D86" i="16"/>
  <c r="E86" i="16"/>
  <c r="D87" i="16"/>
  <c r="E87" i="16"/>
  <c r="D88" i="16"/>
  <c r="E88" i="16"/>
  <c r="D89" i="16"/>
  <c r="E89" i="16"/>
  <c r="D90" i="16"/>
  <c r="E90" i="16"/>
  <c r="D91" i="16"/>
  <c r="E91" i="16"/>
  <c r="D92" i="16"/>
  <c r="E92" i="16"/>
  <c r="D93" i="16"/>
  <c r="E93" i="16"/>
  <c r="D94" i="16"/>
  <c r="E94" i="16"/>
  <c r="D95" i="16"/>
  <c r="E95" i="16"/>
  <c r="D96" i="16"/>
  <c r="E96" i="16"/>
  <c r="D97" i="16"/>
  <c r="E97" i="16"/>
  <c r="D98" i="16"/>
  <c r="E98" i="16"/>
  <c r="D99" i="16"/>
  <c r="E99" i="16"/>
  <c r="D100" i="16"/>
  <c r="E100" i="16"/>
  <c r="D101" i="16"/>
  <c r="E101" i="16"/>
  <c r="D102" i="16"/>
  <c r="E102" i="16"/>
  <c r="D103" i="16"/>
  <c r="E103" i="16"/>
  <c r="D104" i="16"/>
  <c r="E104" i="16"/>
  <c r="D105" i="16"/>
  <c r="E105" i="16"/>
  <c r="D106" i="16"/>
  <c r="E106" i="16"/>
  <c r="D107" i="16"/>
  <c r="E107" i="16"/>
  <c r="D108" i="16"/>
  <c r="E108" i="16"/>
  <c r="D109" i="16"/>
  <c r="E109" i="16"/>
  <c r="D110" i="16"/>
  <c r="E110" i="16"/>
  <c r="D111" i="16"/>
  <c r="E111" i="16"/>
  <c r="D112" i="16"/>
  <c r="E112" i="16"/>
  <c r="D113" i="16"/>
  <c r="E113" i="16"/>
  <c r="E114" i="16"/>
  <c r="D115" i="16"/>
  <c r="E115" i="16"/>
  <c r="D116" i="16"/>
  <c r="E116" i="16"/>
  <c r="D117" i="16"/>
  <c r="E117" i="16"/>
  <c r="D118" i="16"/>
  <c r="E118" i="16"/>
  <c r="D119" i="16"/>
  <c r="E119" i="16"/>
  <c r="D120" i="16"/>
  <c r="E120" i="16"/>
  <c r="D121" i="16"/>
  <c r="E121" i="16"/>
  <c r="D122" i="16"/>
  <c r="E122" i="16"/>
  <c r="D123" i="16"/>
  <c r="E123" i="16"/>
  <c r="D124" i="16"/>
  <c r="E124" i="16"/>
  <c r="D125" i="16"/>
  <c r="E125" i="16"/>
  <c r="D126" i="16"/>
  <c r="E126" i="16"/>
  <c r="D127" i="16"/>
  <c r="E127" i="16"/>
  <c r="D128" i="16"/>
  <c r="E128" i="16"/>
  <c r="D129" i="16"/>
  <c r="E129" i="16"/>
  <c r="D130" i="16"/>
  <c r="E130" i="16"/>
  <c r="D131" i="16"/>
  <c r="E131" i="16"/>
  <c r="D132" i="16"/>
  <c r="E132" i="16"/>
  <c r="D133" i="16"/>
  <c r="E133" i="16"/>
  <c r="D134" i="16"/>
  <c r="E134" i="16"/>
  <c r="D135" i="16"/>
  <c r="E135" i="16"/>
  <c r="D136" i="16"/>
  <c r="E136" i="16"/>
  <c r="D137" i="16"/>
  <c r="E137" i="16"/>
  <c r="D138" i="16"/>
  <c r="E138" i="16"/>
  <c r="D139" i="16"/>
  <c r="E139" i="16"/>
  <c r="D140" i="16"/>
  <c r="E140" i="16"/>
  <c r="D141" i="16"/>
  <c r="E141" i="16"/>
  <c r="D142" i="16"/>
  <c r="E142" i="16"/>
  <c r="D143" i="16"/>
  <c r="E143" i="16"/>
  <c r="D144" i="16"/>
  <c r="E144" i="16"/>
  <c r="D145" i="16"/>
  <c r="E145" i="16"/>
  <c r="D146" i="16"/>
  <c r="E146" i="16"/>
  <c r="D147" i="16"/>
  <c r="E147" i="16"/>
  <c r="D148" i="16"/>
  <c r="E148" i="16"/>
  <c r="D149" i="16"/>
  <c r="E149" i="16"/>
  <c r="D150" i="16"/>
  <c r="E150" i="16"/>
  <c r="D151" i="16"/>
  <c r="E151" i="16"/>
  <c r="D152" i="16"/>
  <c r="E152" i="16"/>
  <c r="D153" i="16"/>
  <c r="E153" i="16"/>
  <c r="D154" i="16"/>
  <c r="E154" i="16"/>
  <c r="D155" i="16"/>
  <c r="E155" i="16"/>
  <c r="D156" i="16"/>
  <c r="E156" i="16"/>
  <c r="D157" i="16"/>
  <c r="E157" i="16"/>
  <c r="D158" i="16"/>
  <c r="E158" i="16"/>
  <c r="D159" i="16"/>
  <c r="E159" i="16"/>
  <c r="D160" i="16"/>
  <c r="E160" i="16"/>
  <c r="D161" i="16"/>
  <c r="E161" i="16"/>
  <c r="D162" i="16"/>
  <c r="E162" i="16"/>
  <c r="D163" i="16"/>
  <c r="E163" i="16"/>
  <c r="D164" i="16"/>
  <c r="E164" i="16"/>
  <c r="D165" i="16"/>
  <c r="E165" i="16"/>
  <c r="D166" i="16"/>
  <c r="E166" i="16"/>
  <c r="E167" i="16"/>
  <c r="D168" i="16"/>
  <c r="E168" i="16"/>
  <c r="D169" i="16"/>
  <c r="E169" i="16"/>
  <c r="D170" i="16"/>
  <c r="E170" i="16"/>
  <c r="D171" i="16"/>
  <c r="E171" i="16"/>
  <c r="D172" i="16"/>
  <c r="E172" i="16"/>
  <c r="D173" i="16"/>
  <c r="E173" i="16"/>
  <c r="D174" i="16"/>
  <c r="E174" i="16"/>
  <c r="D175" i="16"/>
  <c r="E175" i="16"/>
  <c r="D176" i="16"/>
  <c r="E176" i="16"/>
  <c r="D177" i="16"/>
  <c r="E177" i="16"/>
  <c r="D178" i="16"/>
  <c r="E178" i="16"/>
  <c r="D179" i="16"/>
  <c r="E179" i="16"/>
  <c r="D180" i="16"/>
  <c r="E180" i="16"/>
  <c r="D181" i="16"/>
  <c r="E181" i="16"/>
  <c r="D182" i="16"/>
  <c r="E182" i="16"/>
  <c r="D183" i="16"/>
  <c r="E183" i="16"/>
  <c r="D184" i="16"/>
  <c r="E184" i="16"/>
  <c r="D185" i="16"/>
  <c r="E185" i="16"/>
  <c r="D186" i="16"/>
  <c r="E186" i="16"/>
  <c r="D187" i="16"/>
  <c r="E187" i="16"/>
  <c r="D188" i="16"/>
  <c r="E188" i="16"/>
  <c r="D189" i="16"/>
  <c r="E189" i="16"/>
  <c r="B190" i="16"/>
  <c r="D190" i="16"/>
  <c r="B191" i="16"/>
  <c r="B192" i="16"/>
  <c r="D192" i="16"/>
  <c r="B193" i="16"/>
  <c r="D193" i="16"/>
  <c r="B194" i="16"/>
  <c r="D194" i="16"/>
  <c r="B195" i="16"/>
  <c r="D195" i="16"/>
  <c r="B196" i="16"/>
  <c r="D196" i="16"/>
  <c r="B197" i="16"/>
  <c r="D197" i="16"/>
  <c r="B198" i="16"/>
  <c r="D198" i="16"/>
  <c r="B199" i="16"/>
  <c r="D199" i="16"/>
  <c r="B200" i="16"/>
  <c r="D200" i="16"/>
  <c r="B201" i="16"/>
  <c r="B202" i="16"/>
  <c r="D202" i="16"/>
  <c r="B203" i="16"/>
  <c r="D203" i="16"/>
  <c r="B204" i="16"/>
  <c r="B205" i="16"/>
  <c r="D205" i="16"/>
  <c r="B206" i="16"/>
  <c r="D206" i="16"/>
  <c r="B207" i="16"/>
  <c r="D207" i="16"/>
  <c r="B208" i="16"/>
  <c r="D208" i="16"/>
  <c r="B209" i="16"/>
  <c r="D209" i="16"/>
  <c r="B210" i="16"/>
  <c r="D210" i="16"/>
  <c r="B211" i="16"/>
  <c r="D211" i="16"/>
  <c r="B212" i="16"/>
  <c r="D212" i="16"/>
  <c r="B213" i="16"/>
  <c r="D213" i="16"/>
  <c r="B214" i="16"/>
  <c r="D214" i="16"/>
  <c r="B215" i="16"/>
  <c r="D215" i="16"/>
  <c r="B216" i="16"/>
  <c r="D216" i="16"/>
  <c r="B217" i="16"/>
  <c r="D217" i="16"/>
  <c r="B218" i="16"/>
  <c r="D218" i="16"/>
  <c r="B219" i="16"/>
  <c r="D219" i="16"/>
  <c r="B220" i="16"/>
  <c r="D220" i="16"/>
  <c r="B221" i="16"/>
  <c r="D221" i="16"/>
  <c r="B222" i="16"/>
  <c r="D222" i="16"/>
  <c r="B223" i="16"/>
  <c r="D223" i="16"/>
  <c r="B224" i="16"/>
  <c r="D224" i="16"/>
  <c r="B225" i="16"/>
  <c r="D225" i="16"/>
  <c r="B226" i="16"/>
  <c r="D226" i="16"/>
  <c r="B227" i="16"/>
  <c r="D227" i="16"/>
  <c r="B228" i="16"/>
  <c r="D228" i="16"/>
  <c r="B229" i="16"/>
  <c r="D229" i="16"/>
  <c r="B230" i="16"/>
  <c r="D230" i="16"/>
  <c r="B231" i="16"/>
  <c r="D231" i="16"/>
  <c r="B232" i="16"/>
  <c r="D232" i="16"/>
  <c r="B233" i="16"/>
  <c r="D233" i="16"/>
  <c r="B234" i="16"/>
  <c r="D234" i="16"/>
  <c r="B235" i="16"/>
  <c r="D235" i="16"/>
  <c r="B236" i="16"/>
  <c r="B237" i="16"/>
  <c r="D237" i="16"/>
  <c r="B238" i="16"/>
  <c r="D238" i="16"/>
  <c r="B239" i="16"/>
  <c r="D239" i="16"/>
  <c r="B240" i="16"/>
  <c r="D240" i="16"/>
  <c r="B241" i="16"/>
  <c r="D241" i="16"/>
  <c r="B242" i="16"/>
  <c r="D242" i="16"/>
  <c r="B243" i="16"/>
  <c r="D243" i="16"/>
  <c r="B244" i="16"/>
  <c r="D244" i="16"/>
  <c r="B245" i="16"/>
  <c r="D245" i="16"/>
  <c r="B246" i="16"/>
  <c r="D246" i="16"/>
  <c r="B247" i="16"/>
  <c r="D247" i="16"/>
  <c r="B248" i="16"/>
  <c r="D248" i="16"/>
  <c r="B249" i="16"/>
  <c r="D249" i="16"/>
  <c r="B250" i="16"/>
  <c r="D250" i="16"/>
  <c r="B251" i="16"/>
  <c r="D251" i="16"/>
  <c r="B252" i="16"/>
  <c r="D252" i="16"/>
  <c r="B253" i="16"/>
  <c r="D253" i="16"/>
  <c r="B254" i="16"/>
  <c r="D254" i="16"/>
  <c r="B255" i="16"/>
  <c r="D255" i="16"/>
  <c r="B256" i="16"/>
  <c r="D256" i="16"/>
  <c r="B257" i="16"/>
  <c r="D257" i="16"/>
  <c r="B258" i="16"/>
  <c r="D258" i="16"/>
  <c r="B259" i="16"/>
  <c r="D259" i="16"/>
  <c r="B260" i="16"/>
  <c r="D260" i="16"/>
  <c r="B261" i="16"/>
  <c r="D261" i="16"/>
  <c r="B262" i="16"/>
  <c r="D262" i="16"/>
  <c r="B263" i="16"/>
  <c r="D263" i="16"/>
  <c r="B264" i="16"/>
  <c r="D264" i="16"/>
  <c r="B265" i="16"/>
  <c r="D265" i="16"/>
  <c r="B266" i="16"/>
  <c r="B267" i="16"/>
  <c r="B268" i="16"/>
  <c r="D268" i="16"/>
  <c r="B269" i="16"/>
  <c r="D269" i="16"/>
  <c r="B270" i="16"/>
  <c r="D270" i="16"/>
  <c r="B271" i="16"/>
  <c r="D271" i="16"/>
  <c r="B272" i="16"/>
  <c r="D272" i="16"/>
  <c r="B273" i="16"/>
  <c r="D273" i="16"/>
  <c r="B274" i="16"/>
  <c r="D274" i="16"/>
  <c r="B275" i="16"/>
  <c r="B276" i="16"/>
  <c r="D276" i="16"/>
  <c r="B277" i="16"/>
  <c r="D277" i="16"/>
  <c r="B278" i="16"/>
  <c r="D278" i="16"/>
  <c r="B279" i="16"/>
  <c r="D279" i="16"/>
  <c r="B280" i="16"/>
  <c r="D280" i="16"/>
  <c r="B281" i="16"/>
  <c r="D281" i="16"/>
  <c r="B282" i="16"/>
  <c r="D282" i="16"/>
  <c r="B283" i="16"/>
  <c r="D283" i="16"/>
  <c r="B284" i="16"/>
  <c r="B285" i="16"/>
  <c r="D285" i="16"/>
  <c r="B286" i="16"/>
  <c r="D286" i="16"/>
  <c r="B287" i="16"/>
  <c r="D287" i="16"/>
  <c r="B288" i="16"/>
  <c r="D288" i="16"/>
  <c r="B289" i="16"/>
  <c r="D289" i="16"/>
  <c r="B290" i="16"/>
  <c r="D290" i="16"/>
  <c r="B291" i="16"/>
  <c r="B292" i="16"/>
  <c r="D292" i="16"/>
  <c r="B293" i="16"/>
  <c r="D293" i="16"/>
  <c r="B294" i="16"/>
  <c r="D294" i="16"/>
  <c r="B295" i="16"/>
  <c r="D295" i="16"/>
  <c r="B296" i="16"/>
  <c r="D296" i="16"/>
  <c r="B297" i="16"/>
  <c r="D297" i="16"/>
  <c r="B298" i="16"/>
  <c r="D298" i="16"/>
  <c r="B299" i="16"/>
  <c r="B300" i="16"/>
  <c r="D300" i="16"/>
  <c r="B301" i="16"/>
  <c r="B302" i="16"/>
  <c r="D302" i="16"/>
  <c r="B303" i="16"/>
  <c r="D303" i="16"/>
  <c r="B304" i="16"/>
  <c r="D304" i="16"/>
  <c r="B305" i="16"/>
  <c r="D305" i="16"/>
  <c r="B306" i="16"/>
  <c r="D306" i="16"/>
  <c r="B307" i="16"/>
  <c r="D307" i="16"/>
  <c r="B308" i="16"/>
  <c r="B309" i="16"/>
  <c r="D309" i="16"/>
  <c r="B310" i="16"/>
  <c r="D310" i="16"/>
  <c r="B311" i="16"/>
  <c r="D311" i="16"/>
  <c r="B312" i="16"/>
  <c r="D312" i="16"/>
  <c r="B313" i="16"/>
  <c r="D313" i="16"/>
  <c r="B314" i="16"/>
  <c r="B315" i="16"/>
  <c r="B316" i="16"/>
  <c r="B317" i="16"/>
  <c r="B318" i="16"/>
  <c r="D318" i="16"/>
  <c r="B319" i="16"/>
  <c r="D319" i="16"/>
  <c r="B320" i="16"/>
  <c r="D320" i="16"/>
  <c r="B321" i="16"/>
  <c r="D321" i="16"/>
  <c r="B322" i="16"/>
  <c r="B323" i="16"/>
  <c r="D323" i="16"/>
  <c r="B324" i="16"/>
  <c r="D324" i="16"/>
  <c r="B325" i="16"/>
  <c r="D325" i="16"/>
  <c r="B326" i="16"/>
  <c r="D326" i="16"/>
  <c r="B327" i="16"/>
  <c r="D327" i="16"/>
  <c r="B328" i="16"/>
  <c r="D328" i="16"/>
  <c r="B329" i="16"/>
  <c r="D329" i="16"/>
  <c r="B330" i="16"/>
  <c r="B331" i="16"/>
  <c r="D331" i="16"/>
  <c r="B332" i="16"/>
  <c r="B333" i="16"/>
  <c r="D333" i="16"/>
  <c r="B334" i="16"/>
  <c r="D334" i="16"/>
  <c r="B335" i="16"/>
  <c r="D335" i="16"/>
  <c r="B336" i="16"/>
  <c r="D336" i="16"/>
  <c r="B337" i="16"/>
  <c r="D337" i="16"/>
  <c r="B338" i="16"/>
  <c r="D338" i="16"/>
  <c r="B339" i="16"/>
  <c r="B340" i="16"/>
  <c r="D340" i="16"/>
  <c r="B341" i="16"/>
  <c r="D341" i="16"/>
  <c r="B342" i="16"/>
  <c r="D342" i="16"/>
  <c r="B343" i="16"/>
  <c r="D343" i="16"/>
  <c r="B344" i="16"/>
  <c r="B345" i="16"/>
  <c r="D345" i="16"/>
  <c r="D346" i="16"/>
  <c r="B347" i="16"/>
  <c r="D347" i="16"/>
  <c r="B348" i="16"/>
  <c r="D348" i="16"/>
  <c r="B349" i="16"/>
  <c r="D349" i="16"/>
  <c r="B350" i="16"/>
  <c r="D350" i="16"/>
  <c r="B351" i="16"/>
  <c r="B352" i="16"/>
  <c r="BS4" i="9" l="1"/>
  <c r="CY4" i="9" s="1"/>
  <c r="DF4" i="9"/>
  <c r="CP4" i="9"/>
  <c r="BX4" i="9"/>
  <c r="BY4" i="9"/>
  <c r="CO4" i="9" s="1"/>
  <c r="BT4" i="9"/>
  <c r="U18" i="3"/>
  <c r="DN25" i="9"/>
  <c r="DN17" i="9"/>
  <c r="DN9" i="9"/>
  <c r="DN26" i="9"/>
  <c r="DN18" i="9"/>
  <c r="DN10" i="9"/>
  <c r="DN27" i="9"/>
  <c r="DN19" i="9"/>
  <c r="DN11" i="9"/>
  <c r="DN28" i="9"/>
  <c r="DN20" i="9"/>
  <c r="DN12" i="9"/>
  <c r="DN4" i="9"/>
  <c r="DN29" i="9"/>
  <c r="DN21" i="9"/>
  <c r="DN13" i="9"/>
  <c r="DN5" i="9"/>
  <c r="DN22" i="9"/>
  <c r="DN6" i="9"/>
  <c r="DN23" i="9"/>
  <c r="DN15" i="9"/>
  <c r="DN7" i="9"/>
  <c r="DN24" i="9"/>
  <c r="DN16" i="9"/>
  <c r="DN8" i="9"/>
  <c r="H2" i="15"/>
  <c r="G3" i="6"/>
  <c r="I4" i="17"/>
  <c r="CA6" i="9"/>
  <c r="CQ6" i="9" s="1"/>
  <c r="I346" i="17"/>
  <c r="CA348" i="9"/>
  <c r="CQ348" i="9" s="1"/>
  <c r="I338" i="17"/>
  <c r="CA340" i="9"/>
  <c r="CQ340" i="9" s="1"/>
  <c r="I330" i="17"/>
  <c r="CA332" i="9"/>
  <c r="CQ332" i="9" s="1"/>
  <c r="I322" i="17"/>
  <c r="CA324" i="9"/>
  <c r="CQ324" i="9" s="1"/>
  <c r="I314" i="17"/>
  <c r="CA316" i="9"/>
  <c r="CQ316" i="9" s="1"/>
  <c r="I306" i="17"/>
  <c r="CA308" i="9"/>
  <c r="CQ308" i="9" s="1"/>
  <c r="I298" i="17"/>
  <c r="CA300" i="9"/>
  <c r="CQ300" i="9" s="1"/>
  <c r="I290" i="17"/>
  <c r="CA292" i="9"/>
  <c r="CQ292" i="9" s="1"/>
  <c r="I282" i="17"/>
  <c r="CA284" i="9"/>
  <c r="CQ284" i="9" s="1"/>
  <c r="I274" i="17"/>
  <c r="CA276" i="9"/>
  <c r="CQ276" i="9" s="1"/>
  <c r="I266" i="17"/>
  <c r="CA268" i="9"/>
  <c r="CQ268" i="9" s="1"/>
  <c r="I210" i="17"/>
  <c r="CA212" i="9"/>
  <c r="CQ212" i="9" s="1"/>
  <c r="I202" i="17"/>
  <c r="CA204" i="9"/>
  <c r="CQ204" i="9" s="1"/>
  <c r="I194" i="17"/>
  <c r="CA196" i="9"/>
  <c r="CQ196" i="9" s="1"/>
  <c r="I186" i="17"/>
  <c r="CA188" i="9"/>
  <c r="CQ188" i="9" s="1"/>
  <c r="I178" i="17"/>
  <c r="CA180" i="9"/>
  <c r="CQ180" i="9" s="1"/>
  <c r="I170" i="17"/>
  <c r="CA172" i="9"/>
  <c r="CQ172" i="9" s="1"/>
  <c r="I162" i="17"/>
  <c r="CA164" i="9"/>
  <c r="CQ164" i="9" s="1"/>
  <c r="I154" i="17"/>
  <c r="CA156" i="9"/>
  <c r="CQ156" i="9" s="1"/>
  <c r="I146" i="17"/>
  <c r="CA148" i="9"/>
  <c r="CQ148" i="9" s="1"/>
  <c r="I138" i="17"/>
  <c r="CA140" i="9"/>
  <c r="CQ140" i="9" s="1"/>
  <c r="I130" i="17"/>
  <c r="CA132" i="9"/>
  <c r="CQ132" i="9" s="1"/>
  <c r="I122" i="17"/>
  <c r="CA124" i="9"/>
  <c r="CQ124" i="9" s="1"/>
  <c r="I114" i="17"/>
  <c r="CA116" i="9"/>
  <c r="CQ116" i="9" s="1"/>
  <c r="I106" i="17"/>
  <c r="CA108" i="9"/>
  <c r="CQ108" i="9" s="1"/>
  <c r="I98" i="17"/>
  <c r="CA100" i="9"/>
  <c r="CQ100" i="9" s="1"/>
  <c r="I90" i="17"/>
  <c r="CA92" i="9"/>
  <c r="CQ92" i="9" s="1"/>
  <c r="I82" i="17"/>
  <c r="CA84" i="9"/>
  <c r="CQ84" i="9" s="1"/>
  <c r="I74" i="17"/>
  <c r="CA76" i="9"/>
  <c r="CQ76" i="9" s="1"/>
  <c r="I66" i="17"/>
  <c r="CA68" i="9"/>
  <c r="CQ68" i="9" s="1"/>
  <c r="I58" i="17"/>
  <c r="CA60" i="9"/>
  <c r="CQ60" i="9" s="1"/>
  <c r="I50" i="17"/>
  <c r="CA52" i="9"/>
  <c r="CQ52" i="9" s="1"/>
  <c r="I42" i="17"/>
  <c r="CA44" i="9"/>
  <c r="CQ44" i="9" s="1"/>
  <c r="I34" i="17"/>
  <c r="CA36" i="9"/>
  <c r="CQ36" i="9" s="1"/>
  <c r="I26" i="17"/>
  <c r="CA28" i="9"/>
  <c r="CQ28" i="9" s="1"/>
  <c r="I18" i="17"/>
  <c r="CA20" i="9"/>
  <c r="CQ20" i="9" s="1"/>
  <c r="I10" i="17"/>
  <c r="CA12" i="9"/>
  <c r="CQ12" i="9" s="1"/>
  <c r="B185" i="17"/>
  <c r="BQ187" i="9"/>
  <c r="CG187" i="9" s="1"/>
  <c r="BW182" i="9"/>
  <c r="CM182" i="9" s="1"/>
  <c r="CB182" i="9"/>
  <c r="CR182" i="9" s="1"/>
  <c r="C167" i="17"/>
  <c r="BR169" i="9"/>
  <c r="CH169" i="9" s="1"/>
  <c r="E163" i="17"/>
  <c r="BU165" i="9"/>
  <c r="CK165" i="9" s="1"/>
  <c r="BY165" i="9"/>
  <c r="CO165" i="9" s="1"/>
  <c r="D157" i="17"/>
  <c r="BS159" i="9"/>
  <c r="CI159" i="9" s="1"/>
  <c r="C154" i="17"/>
  <c r="BR156" i="9"/>
  <c r="CH156" i="9" s="1"/>
  <c r="B151" i="17"/>
  <c r="BQ153" i="9"/>
  <c r="CG153" i="9" s="1"/>
  <c r="F145" i="17"/>
  <c r="BT147" i="9"/>
  <c r="CJ147" i="9" s="1"/>
  <c r="B143" i="17"/>
  <c r="BQ145" i="9"/>
  <c r="CG145" i="9" s="1"/>
  <c r="BW135" i="9"/>
  <c r="CM135" i="9" s="1"/>
  <c r="CB135" i="9"/>
  <c r="CR135" i="9" s="1"/>
  <c r="E129" i="17"/>
  <c r="BU131" i="9"/>
  <c r="CK131" i="9" s="1"/>
  <c r="BY131" i="9"/>
  <c r="CO131" i="9" s="1"/>
  <c r="BW127" i="9"/>
  <c r="CM127" i="9" s="1"/>
  <c r="CB127" i="9"/>
  <c r="CR127" i="9" s="1"/>
  <c r="B122" i="17"/>
  <c r="BQ124" i="9"/>
  <c r="CG124" i="9" s="1"/>
  <c r="D96" i="17"/>
  <c r="BS98" i="9"/>
  <c r="CI98" i="9" s="1"/>
  <c r="C93" i="17"/>
  <c r="BR95" i="9"/>
  <c r="CH95" i="9" s="1"/>
  <c r="E89" i="17"/>
  <c r="BU91" i="9"/>
  <c r="CK91" i="9" s="1"/>
  <c r="BY91" i="9"/>
  <c r="CO91" i="9" s="1"/>
  <c r="BV87" i="9"/>
  <c r="CL87" i="9" s="1"/>
  <c r="BZ87" i="9"/>
  <c r="CP87" i="9" s="1"/>
  <c r="CD87" i="9"/>
  <c r="C72" i="17"/>
  <c r="BR74" i="9"/>
  <c r="CH74" i="9" s="1"/>
  <c r="D54" i="17"/>
  <c r="BS56" i="9"/>
  <c r="CI56" i="9" s="1"/>
  <c r="C51" i="17"/>
  <c r="BR53" i="9"/>
  <c r="CH53" i="9" s="1"/>
  <c r="BW45" i="9"/>
  <c r="CM45" i="9" s="1"/>
  <c r="CB45" i="9"/>
  <c r="B40" i="17"/>
  <c r="BQ42" i="9"/>
  <c r="CG42" i="9" s="1"/>
  <c r="BV29" i="9"/>
  <c r="CL29" i="9" s="1"/>
  <c r="BZ29" i="9"/>
  <c r="CP29" i="9" s="1"/>
  <c r="CD29" i="9"/>
  <c r="CT29" i="9" s="1"/>
  <c r="BV25" i="9"/>
  <c r="CL25" i="9" s="1"/>
  <c r="BZ25" i="9"/>
  <c r="CP25" i="9" s="1"/>
  <c r="CD25" i="9"/>
  <c r="BV21" i="9"/>
  <c r="CL21" i="9" s="1"/>
  <c r="BZ21" i="9"/>
  <c r="CP21" i="9" s="1"/>
  <c r="CD21" i="9"/>
  <c r="CT21" i="9" s="1"/>
  <c r="B17" i="17"/>
  <c r="BQ19" i="9"/>
  <c r="CG19" i="9" s="1"/>
  <c r="B15" i="17"/>
  <c r="BQ17" i="9"/>
  <c r="CG17" i="9" s="1"/>
  <c r="B11" i="17"/>
  <c r="BQ13" i="9"/>
  <c r="CG13" i="9" s="1"/>
  <c r="F350" i="17"/>
  <c r="BT352" i="9"/>
  <c r="CJ352" i="9" s="1"/>
  <c r="C335" i="17"/>
  <c r="BR337" i="9"/>
  <c r="CH337" i="9" s="1"/>
  <c r="BW329" i="9"/>
  <c r="CM329" i="9" s="1"/>
  <c r="CB329" i="9"/>
  <c r="CR329" i="9" s="1"/>
  <c r="C319" i="17"/>
  <c r="BR321" i="9"/>
  <c r="CH321" i="9" s="1"/>
  <c r="B316" i="17"/>
  <c r="BQ318" i="9"/>
  <c r="CG318" i="9" s="1"/>
  <c r="BV310" i="9"/>
  <c r="CL310" i="9" s="1"/>
  <c r="BZ310" i="9"/>
  <c r="CP310" i="9" s="1"/>
  <c r="CD310" i="9"/>
  <c r="CT310" i="9" s="1"/>
  <c r="D274" i="17"/>
  <c r="BS276" i="9"/>
  <c r="CI276" i="9" s="1"/>
  <c r="BV270" i="9"/>
  <c r="CL270" i="9" s="1"/>
  <c r="BZ270" i="9"/>
  <c r="CP270" i="9" s="1"/>
  <c r="CD270" i="9"/>
  <c r="D266" i="17"/>
  <c r="BS268" i="9"/>
  <c r="CI268" i="9" s="1"/>
  <c r="F262" i="17"/>
  <c r="BT264" i="9"/>
  <c r="CJ264" i="9" s="1"/>
  <c r="D258" i="17"/>
  <c r="BS260" i="9"/>
  <c r="CI260" i="9" s="1"/>
  <c r="F254" i="17"/>
  <c r="BT256" i="9"/>
  <c r="CJ256" i="9" s="1"/>
  <c r="B236" i="17"/>
  <c r="BQ238" i="9"/>
  <c r="CG238" i="9" s="1"/>
  <c r="BW225" i="9"/>
  <c r="CM225" i="9" s="1"/>
  <c r="CB225" i="9"/>
  <c r="CR225" i="9" s="1"/>
  <c r="E219" i="17"/>
  <c r="BU221" i="9"/>
  <c r="CK221" i="9" s="1"/>
  <c r="BY221" i="9"/>
  <c r="CO221" i="9" s="1"/>
  <c r="BV214" i="9"/>
  <c r="CL214" i="9" s="1"/>
  <c r="BZ214" i="9"/>
  <c r="CP214" i="9" s="1"/>
  <c r="CD214" i="9"/>
  <c r="CT214" i="9" s="1"/>
  <c r="I242" i="17"/>
  <c r="CA244" i="9"/>
  <c r="CQ244" i="9" s="1"/>
  <c r="BV190" i="9"/>
  <c r="CL190" i="9" s="1"/>
  <c r="BZ190" i="9"/>
  <c r="CP190" i="9" s="1"/>
  <c r="CD190" i="9"/>
  <c r="B188" i="17"/>
  <c r="BQ190" i="9"/>
  <c r="CG190" i="9" s="1"/>
  <c r="E187" i="17"/>
  <c r="BU189" i="9"/>
  <c r="CK189" i="9" s="1"/>
  <c r="BY189" i="9"/>
  <c r="CO189" i="9" s="1"/>
  <c r="D186" i="17"/>
  <c r="BS188" i="9"/>
  <c r="CI188" i="9" s="1"/>
  <c r="BW185" i="9"/>
  <c r="CM185" i="9" s="1"/>
  <c r="CB185" i="9"/>
  <c r="CR185" i="9" s="1"/>
  <c r="C183" i="17"/>
  <c r="BR185" i="9"/>
  <c r="CH185" i="9" s="1"/>
  <c r="F182" i="17"/>
  <c r="BT184" i="9"/>
  <c r="CJ184" i="9" s="1"/>
  <c r="BV182" i="9"/>
  <c r="CL182" i="9" s="1"/>
  <c r="BZ182" i="9"/>
  <c r="CP182" i="9" s="1"/>
  <c r="CD182" i="9"/>
  <c r="B180" i="17"/>
  <c r="BQ182" i="9"/>
  <c r="CG182" i="9" s="1"/>
  <c r="E179" i="17"/>
  <c r="BU181" i="9"/>
  <c r="CK181" i="9" s="1"/>
  <c r="BY181" i="9"/>
  <c r="CO181" i="9" s="1"/>
  <c r="D178" i="17"/>
  <c r="BS180" i="9"/>
  <c r="CI180" i="9" s="1"/>
  <c r="BW177" i="9"/>
  <c r="CM177" i="9" s="1"/>
  <c r="CB177" i="9"/>
  <c r="CR177" i="9" s="1"/>
  <c r="C175" i="17"/>
  <c r="BR177" i="9"/>
  <c r="CH177" i="9" s="1"/>
  <c r="F174" i="17"/>
  <c r="BT176" i="9"/>
  <c r="CJ176" i="9" s="1"/>
  <c r="BV174" i="9"/>
  <c r="CL174" i="9" s="1"/>
  <c r="BZ174" i="9"/>
  <c r="CP174" i="9" s="1"/>
  <c r="CD174" i="9"/>
  <c r="CT174" i="9" s="1"/>
  <c r="B172" i="17"/>
  <c r="BQ174" i="9"/>
  <c r="CG174" i="9" s="1"/>
  <c r="E171" i="17"/>
  <c r="BU173" i="9"/>
  <c r="CK173" i="9" s="1"/>
  <c r="BY173" i="9"/>
  <c r="CO173" i="9" s="1"/>
  <c r="D170" i="17"/>
  <c r="BS172" i="9"/>
  <c r="CI172" i="9" s="1"/>
  <c r="BV169" i="9"/>
  <c r="CL169" i="9" s="1"/>
  <c r="BZ169" i="9"/>
  <c r="CP169" i="9" s="1"/>
  <c r="CD169" i="9"/>
  <c r="CT169" i="9" s="1"/>
  <c r="B167" i="17"/>
  <c r="BQ169" i="9"/>
  <c r="CG169" i="9" s="1"/>
  <c r="E166" i="17"/>
  <c r="BU168" i="9"/>
  <c r="CK168" i="9" s="1"/>
  <c r="BY168" i="9"/>
  <c r="CO168" i="9" s="1"/>
  <c r="D165" i="17"/>
  <c r="BS167" i="9"/>
  <c r="CI167" i="9" s="1"/>
  <c r="BW164" i="9"/>
  <c r="CM164" i="9" s="1"/>
  <c r="CB164" i="9"/>
  <c r="C162" i="17"/>
  <c r="BR164" i="9"/>
  <c r="CH164" i="9" s="1"/>
  <c r="F161" i="17"/>
  <c r="BT163" i="9"/>
  <c r="CJ163" i="9" s="1"/>
  <c r="D160" i="17"/>
  <c r="BS162" i="9"/>
  <c r="CI162" i="9" s="1"/>
  <c r="BW159" i="9"/>
  <c r="CM159" i="9" s="1"/>
  <c r="CB159" i="9"/>
  <c r="CR159" i="9" s="1"/>
  <c r="C157" i="17"/>
  <c r="BR159" i="9"/>
  <c r="CH159" i="9" s="1"/>
  <c r="F156" i="17"/>
  <c r="BT158" i="9"/>
  <c r="CJ158" i="9" s="1"/>
  <c r="BV156" i="9"/>
  <c r="CL156" i="9" s="1"/>
  <c r="BZ156" i="9"/>
  <c r="CP156" i="9" s="1"/>
  <c r="CD156" i="9"/>
  <c r="B154" i="17"/>
  <c r="BQ156" i="9"/>
  <c r="CG156" i="9" s="1"/>
  <c r="E153" i="17"/>
  <c r="BU155" i="9"/>
  <c r="CK155" i="9" s="1"/>
  <c r="BY155" i="9"/>
  <c r="CO155" i="9" s="1"/>
  <c r="D152" i="17"/>
  <c r="BS154" i="9"/>
  <c r="CI154" i="9" s="1"/>
  <c r="BW151" i="9"/>
  <c r="CM151" i="9" s="1"/>
  <c r="CB151" i="9"/>
  <c r="C149" i="17"/>
  <c r="BR151" i="9"/>
  <c r="CH151" i="9" s="1"/>
  <c r="F148" i="17"/>
  <c r="BT150" i="9"/>
  <c r="CJ150" i="9" s="1"/>
  <c r="BV148" i="9"/>
  <c r="CL148" i="9" s="1"/>
  <c r="BZ148" i="9"/>
  <c r="CP148" i="9" s="1"/>
  <c r="CD148" i="9"/>
  <c r="CT148" i="9" s="1"/>
  <c r="B146" i="17"/>
  <c r="BQ148" i="9"/>
  <c r="CG148" i="9" s="1"/>
  <c r="E145" i="17"/>
  <c r="BU147" i="9"/>
  <c r="CK147" i="9" s="1"/>
  <c r="BY147" i="9"/>
  <c r="CO147" i="9" s="1"/>
  <c r="D144" i="17"/>
  <c r="BS146" i="9"/>
  <c r="CI146" i="9" s="1"/>
  <c r="BV143" i="9"/>
  <c r="CL143" i="9" s="1"/>
  <c r="BZ143" i="9"/>
  <c r="CP143" i="9" s="1"/>
  <c r="CD143" i="9"/>
  <c r="CT143" i="9" s="1"/>
  <c r="B141" i="17"/>
  <c r="BQ143" i="9"/>
  <c r="CG143" i="9" s="1"/>
  <c r="E140" i="17"/>
  <c r="BU142" i="9"/>
  <c r="CK142" i="9" s="1"/>
  <c r="BY142" i="9"/>
  <c r="CO142" i="9" s="1"/>
  <c r="D139" i="17"/>
  <c r="BS141" i="9"/>
  <c r="CI141" i="9" s="1"/>
  <c r="BW138" i="9"/>
  <c r="CM138" i="9" s="1"/>
  <c r="CB138" i="9"/>
  <c r="C136" i="17"/>
  <c r="BR138" i="9"/>
  <c r="CH138" i="9" s="1"/>
  <c r="F135" i="17"/>
  <c r="BT137" i="9"/>
  <c r="CJ137" i="9" s="1"/>
  <c r="BV135" i="9"/>
  <c r="CL135" i="9" s="1"/>
  <c r="BZ135" i="9"/>
  <c r="CP135" i="9" s="1"/>
  <c r="CD135" i="9"/>
  <c r="CT135" i="9" s="1"/>
  <c r="B133" i="17"/>
  <c r="BQ135" i="9"/>
  <c r="CG135" i="9" s="1"/>
  <c r="E132" i="17"/>
  <c r="BU134" i="9"/>
  <c r="CK134" i="9" s="1"/>
  <c r="BY134" i="9"/>
  <c r="CO134" i="9" s="1"/>
  <c r="D131" i="17"/>
  <c r="BS133" i="9"/>
  <c r="CI133" i="9" s="1"/>
  <c r="BW130" i="9"/>
  <c r="CM130" i="9" s="1"/>
  <c r="CB130" i="9"/>
  <c r="CR130" i="9" s="1"/>
  <c r="C128" i="17"/>
  <c r="BR130" i="9"/>
  <c r="CH130" i="9" s="1"/>
  <c r="F127" i="17"/>
  <c r="BT129" i="9"/>
  <c r="CJ129" i="9" s="1"/>
  <c r="BV127" i="9"/>
  <c r="CL127" i="9" s="1"/>
  <c r="BZ127" i="9"/>
  <c r="CP127" i="9" s="1"/>
  <c r="CD127" i="9"/>
  <c r="CT127" i="9" s="1"/>
  <c r="B125" i="17"/>
  <c r="BQ127" i="9"/>
  <c r="CG127" i="9" s="1"/>
  <c r="E124" i="17"/>
  <c r="BU126" i="9"/>
  <c r="CK126" i="9" s="1"/>
  <c r="BY126" i="9"/>
  <c r="CO126" i="9" s="1"/>
  <c r="D123" i="17"/>
  <c r="BS125" i="9"/>
  <c r="CI125" i="9" s="1"/>
  <c r="BW122" i="9"/>
  <c r="CM122" i="9" s="1"/>
  <c r="CB122" i="9"/>
  <c r="CR122" i="9" s="1"/>
  <c r="C120" i="17"/>
  <c r="BR122" i="9"/>
  <c r="CH122" i="9" s="1"/>
  <c r="F119" i="17"/>
  <c r="BT121" i="9"/>
  <c r="CJ121" i="9" s="1"/>
  <c r="BV119" i="9"/>
  <c r="CL119" i="9" s="1"/>
  <c r="BZ119" i="9"/>
  <c r="CP119" i="9" s="1"/>
  <c r="CD119" i="9"/>
  <c r="CT119" i="9" s="1"/>
  <c r="B117" i="17"/>
  <c r="BQ119" i="9"/>
  <c r="CG119" i="9" s="1"/>
  <c r="E116" i="17"/>
  <c r="BU118" i="9"/>
  <c r="CK118" i="9" s="1"/>
  <c r="BY118" i="9"/>
  <c r="CO118" i="9" s="1"/>
  <c r="D115" i="17"/>
  <c r="BS117" i="9"/>
  <c r="CI117" i="9" s="1"/>
  <c r="BW114" i="9"/>
  <c r="CM114" i="9" s="1"/>
  <c r="CB114" i="9"/>
  <c r="C112" i="17"/>
  <c r="BR114" i="9"/>
  <c r="CH114" i="9" s="1"/>
  <c r="F111" i="17"/>
  <c r="BT113" i="9"/>
  <c r="CJ113" i="9" s="1"/>
  <c r="BV111" i="9"/>
  <c r="CL111" i="9" s="1"/>
  <c r="BZ111" i="9"/>
  <c r="CP111" i="9" s="1"/>
  <c r="CD111" i="9"/>
  <c r="CT111" i="9" s="1"/>
  <c r="B109" i="17"/>
  <c r="BQ111" i="9"/>
  <c r="CG111" i="9" s="1"/>
  <c r="E108" i="17"/>
  <c r="BU110" i="9"/>
  <c r="CK110" i="9" s="1"/>
  <c r="BY110" i="9"/>
  <c r="CO110" i="9" s="1"/>
  <c r="D107" i="17"/>
  <c r="BS109" i="9"/>
  <c r="CI109" i="9" s="1"/>
  <c r="BW106" i="9"/>
  <c r="CM106" i="9" s="1"/>
  <c r="CB106" i="9"/>
  <c r="C104" i="17"/>
  <c r="BR106" i="9"/>
  <c r="CH106" i="9" s="1"/>
  <c r="F103" i="17"/>
  <c r="BT105" i="9"/>
  <c r="CJ105" i="9" s="1"/>
  <c r="BV103" i="9"/>
  <c r="CL103" i="9" s="1"/>
  <c r="BZ103" i="9"/>
  <c r="CP103" i="9" s="1"/>
  <c r="CD103" i="9"/>
  <c r="CT103" i="9" s="1"/>
  <c r="B101" i="17"/>
  <c r="BQ103" i="9"/>
  <c r="CG103" i="9" s="1"/>
  <c r="E100" i="17"/>
  <c r="BU102" i="9"/>
  <c r="CK102" i="9" s="1"/>
  <c r="BY102" i="9"/>
  <c r="CO102" i="9" s="1"/>
  <c r="D99" i="17"/>
  <c r="BS101" i="9"/>
  <c r="CI101" i="9" s="1"/>
  <c r="BW98" i="9"/>
  <c r="CM98" i="9" s="1"/>
  <c r="CB98" i="9"/>
  <c r="C96" i="17"/>
  <c r="BR98" i="9"/>
  <c r="CH98" i="9" s="1"/>
  <c r="F95" i="17"/>
  <c r="BT97" i="9"/>
  <c r="CJ97" i="9" s="1"/>
  <c r="BV95" i="9"/>
  <c r="CL95" i="9" s="1"/>
  <c r="BZ95" i="9"/>
  <c r="CP95" i="9" s="1"/>
  <c r="CD95" i="9"/>
  <c r="B93" i="17"/>
  <c r="BQ95" i="9"/>
  <c r="CG95" i="9" s="1"/>
  <c r="E92" i="17"/>
  <c r="BU94" i="9"/>
  <c r="CK94" i="9" s="1"/>
  <c r="BY94" i="9"/>
  <c r="CO94" i="9" s="1"/>
  <c r="D91" i="17"/>
  <c r="BS93" i="9"/>
  <c r="CI93" i="9" s="1"/>
  <c r="BW90" i="9"/>
  <c r="CM90" i="9" s="1"/>
  <c r="CB90" i="9"/>
  <c r="CR90" i="9" s="1"/>
  <c r="C88" i="17"/>
  <c r="BR90" i="9"/>
  <c r="CH90" i="9" s="1"/>
  <c r="F87" i="17"/>
  <c r="BT89" i="9"/>
  <c r="CJ89" i="9" s="1"/>
  <c r="BW85" i="9"/>
  <c r="CM85" i="9" s="1"/>
  <c r="CB85" i="9"/>
  <c r="C83" i="17"/>
  <c r="BR85" i="9"/>
  <c r="CH85" i="9" s="1"/>
  <c r="F82" i="17"/>
  <c r="BT84" i="9"/>
  <c r="CJ84" i="9" s="1"/>
  <c r="BV82" i="9"/>
  <c r="CL82" i="9" s="1"/>
  <c r="BZ82" i="9"/>
  <c r="CP82" i="9" s="1"/>
  <c r="CD82" i="9"/>
  <c r="CT82" i="9" s="1"/>
  <c r="B80" i="17"/>
  <c r="BQ82" i="9"/>
  <c r="CG82" i="9" s="1"/>
  <c r="E79" i="17"/>
  <c r="BU81" i="9"/>
  <c r="CK81" i="9" s="1"/>
  <c r="BY81" i="9"/>
  <c r="CO81" i="9" s="1"/>
  <c r="D78" i="17"/>
  <c r="BS80" i="9"/>
  <c r="CI80" i="9" s="1"/>
  <c r="BW77" i="9"/>
  <c r="CM77" i="9" s="1"/>
  <c r="CB77" i="9"/>
  <c r="C75" i="17"/>
  <c r="BR77" i="9"/>
  <c r="CH77" i="9" s="1"/>
  <c r="F74" i="17"/>
  <c r="BT76" i="9"/>
  <c r="CJ76" i="9" s="1"/>
  <c r="BV74" i="9"/>
  <c r="CL74" i="9" s="1"/>
  <c r="BZ74" i="9"/>
  <c r="CP74" i="9" s="1"/>
  <c r="CD74" i="9"/>
  <c r="B72" i="17"/>
  <c r="BQ74" i="9"/>
  <c r="CG74" i="9" s="1"/>
  <c r="E71" i="17"/>
  <c r="BU73" i="9"/>
  <c r="CK73" i="9" s="1"/>
  <c r="BY73" i="9"/>
  <c r="CO73" i="9" s="1"/>
  <c r="D70" i="17"/>
  <c r="BS72" i="9"/>
  <c r="CI72" i="9" s="1"/>
  <c r="F69" i="17"/>
  <c r="BT71" i="9"/>
  <c r="CJ71" i="9" s="1"/>
  <c r="BV69" i="9"/>
  <c r="CL69" i="9" s="1"/>
  <c r="BZ69" i="9"/>
  <c r="CP69" i="9" s="1"/>
  <c r="CD69" i="9"/>
  <c r="B67" i="17"/>
  <c r="BQ69" i="9"/>
  <c r="CG69" i="9" s="1"/>
  <c r="E66" i="17"/>
  <c r="BU68" i="9"/>
  <c r="CK68" i="9" s="1"/>
  <c r="BY68" i="9"/>
  <c r="CO68" i="9" s="1"/>
  <c r="D65" i="17"/>
  <c r="BS67" i="9"/>
  <c r="CI67" i="9" s="1"/>
  <c r="BW64" i="9"/>
  <c r="CM64" i="9" s="1"/>
  <c r="CB64" i="9"/>
  <c r="C62" i="17"/>
  <c r="BR64" i="9"/>
  <c r="CH64" i="9" s="1"/>
  <c r="F61" i="17"/>
  <c r="BT63" i="9"/>
  <c r="CJ63" i="9" s="1"/>
  <c r="BV61" i="9"/>
  <c r="CL61" i="9" s="1"/>
  <c r="BZ61" i="9"/>
  <c r="CP61" i="9" s="1"/>
  <c r="CD61" i="9"/>
  <c r="B59" i="17"/>
  <c r="BQ61" i="9"/>
  <c r="CG61" i="9" s="1"/>
  <c r="E58" i="17"/>
  <c r="BU60" i="9"/>
  <c r="CK60" i="9" s="1"/>
  <c r="BY60" i="9"/>
  <c r="CO60" i="9" s="1"/>
  <c r="D57" i="17"/>
  <c r="BS59" i="9"/>
  <c r="CI59" i="9" s="1"/>
  <c r="BW56" i="9"/>
  <c r="CM56" i="9" s="1"/>
  <c r="CB56" i="9"/>
  <c r="C54" i="17"/>
  <c r="BR56" i="9"/>
  <c r="CH56" i="9" s="1"/>
  <c r="F53" i="17"/>
  <c r="BT55" i="9"/>
  <c r="CJ55" i="9" s="1"/>
  <c r="BV53" i="9"/>
  <c r="CL53" i="9" s="1"/>
  <c r="BZ53" i="9"/>
  <c r="CP53" i="9" s="1"/>
  <c r="CD53" i="9"/>
  <c r="B51" i="17"/>
  <c r="BQ53" i="9"/>
  <c r="CG53" i="9" s="1"/>
  <c r="E50" i="17"/>
  <c r="BU52" i="9"/>
  <c r="CK52" i="9" s="1"/>
  <c r="BY52" i="9"/>
  <c r="CO52" i="9" s="1"/>
  <c r="D49" i="17"/>
  <c r="BS51" i="9"/>
  <c r="CI51" i="9" s="1"/>
  <c r="BW48" i="9"/>
  <c r="CM48" i="9" s="1"/>
  <c r="CB48" i="9"/>
  <c r="C46" i="17"/>
  <c r="BR48" i="9"/>
  <c r="CH48" i="9" s="1"/>
  <c r="F45" i="17"/>
  <c r="BT47" i="9"/>
  <c r="CJ47" i="9" s="1"/>
  <c r="BV45" i="9"/>
  <c r="CL45" i="9" s="1"/>
  <c r="BZ45" i="9"/>
  <c r="CP45" i="9" s="1"/>
  <c r="CD45" i="9"/>
  <c r="B43" i="17"/>
  <c r="BQ45" i="9"/>
  <c r="CG45" i="9" s="1"/>
  <c r="E42" i="17"/>
  <c r="BU44" i="9"/>
  <c r="CK44" i="9" s="1"/>
  <c r="BY44" i="9"/>
  <c r="CO44" i="9" s="1"/>
  <c r="D41" i="17"/>
  <c r="BS43" i="9"/>
  <c r="CI43" i="9" s="1"/>
  <c r="BW40" i="9"/>
  <c r="CM40" i="9" s="1"/>
  <c r="CB40" i="9"/>
  <c r="C38" i="17"/>
  <c r="BR40" i="9"/>
  <c r="CH40" i="9" s="1"/>
  <c r="F37" i="17"/>
  <c r="BT39" i="9"/>
  <c r="CJ39" i="9" s="1"/>
  <c r="BV37" i="9"/>
  <c r="CL37" i="9" s="1"/>
  <c r="BZ37" i="9"/>
  <c r="CP37" i="9" s="1"/>
  <c r="CD37" i="9"/>
  <c r="B35" i="17"/>
  <c r="BQ37" i="9"/>
  <c r="CG37" i="9" s="1"/>
  <c r="E34" i="17"/>
  <c r="BU36" i="9"/>
  <c r="CK36" i="9" s="1"/>
  <c r="BY36" i="9"/>
  <c r="CO36" i="9" s="1"/>
  <c r="D33" i="17"/>
  <c r="BS35" i="9"/>
  <c r="CI35" i="9" s="1"/>
  <c r="BW32" i="9"/>
  <c r="CM32" i="9" s="1"/>
  <c r="CB32" i="9"/>
  <c r="C30" i="17"/>
  <c r="BR32" i="9"/>
  <c r="CH32" i="9" s="1"/>
  <c r="F29" i="17"/>
  <c r="BT31" i="9"/>
  <c r="CJ31" i="9" s="1"/>
  <c r="D28" i="17"/>
  <c r="BS30" i="9"/>
  <c r="CI30" i="9" s="1"/>
  <c r="BW11" i="9"/>
  <c r="CM11" i="9" s="1"/>
  <c r="CB11" i="9"/>
  <c r="C9" i="17"/>
  <c r="BR11" i="9"/>
  <c r="CH11" i="9" s="1"/>
  <c r="E8" i="17"/>
  <c r="BU10" i="9"/>
  <c r="CK10" i="9" s="1"/>
  <c r="BY10" i="9"/>
  <c r="CO10" i="9" s="1"/>
  <c r="D7" i="17"/>
  <c r="BS9" i="9"/>
  <c r="CI9" i="9" s="1"/>
  <c r="BW6" i="9"/>
  <c r="CM6" i="9" s="1"/>
  <c r="CB6" i="9"/>
  <c r="CR6" i="9" s="1"/>
  <c r="C4" i="17"/>
  <c r="BR6" i="9"/>
  <c r="CH6" i="9" s="1"/>
  <c r="F3" i="17"/>
  <c r="BT5" i="9"/>
  <c r="CJ5" i="9" s="1"/>
  <c r="BV353" i="9"/>
  <c r="CL353" i="9" s="1"/>
  <c r="BZ353" i="9"/>
  <c r="CP353" i="9" s="1"/>
  <c r="CD353" i="9"/>
  <c r="B351" i="17"/>
  <c r="BQ353" i="9"/>
  <c r="CG353" i="9" s="1"/>
  <c r="E350" i="17"/>
  <c r="BU352" i="9"/>
  <c r="CK352" i="9" s="1"/>
  <c r="BY352" i="9"/>
  <c r="CO352" i="9" s="1"/>
  <c r="D349" i="17"/>
  <c r="BS351" i="9"/>
  <c r="CI351" i="9" s="1"/>
  <c r="BW348" i="9"/>
  <c r="CM348" i="9" s="1"/>
  <c r="CB348" i="9"/>
  <c r="CR348" i="9" s="1"/>
  <c r="C346" i="17"/>
  <c r="BR348" i="9"/>
  <c r="CH348" i="9" s="1"/>
  <c r="F345" i="17"/>
  <c r="BT347" i="9"/>
  <c r="CJ347" i="9" s="1"/>
  <c r="BV345" i="9"/>
  <c r="CL345" i="9" s="1"/>
  <c r="BZ345" i="9"/>
  <c r="CP345" i="9" s="1"/>
  <c r="CD345" i="9"/>
  <c r="B343" i="17"/>
  <c r="BQ345" i="9"/>
  <c r="CG345" i="9" s="1"/>
  <c r="E342" i="17"/>
  <c r="BU344" i="9"/>
  <c r="CK344" i="9" s="1"/>
  <c r="BY344" i="9"/>
  <c r="CO344" i="9" s="1"/>
  <c r="D341" i="17"/>
  <c r="BS343" i="9"/>
  <c r="CI343" i="9" s="1"/>
  <c r="BW340" i="9"/>
  <c r="CM340" i="9" s="1"/>
  <c r="CB340" i="9"/>
  <c r="CR340" i="9" s="1"/>
  <c r="C338" i="17"/>
  <c r="BR340" i="9"/>
  <c r="CH340" i="9" s="1"/>
  <c r="F337" i="17"/>
  <c r="BT339" i="9"/>
  <c r="CJ339" i="9" s="1"/>
  <c r="BV337" i="9"/>
  <c r="CL337" i="9" s="1"/>
  <c r="BZ337" i="9"/>
  <c r="CP337" i="9" s="1"/>
  <c r="CD337" i="9"/>
  <c r="B335" i="17"/>
  <c r="BQ337" i="9"/>
  <c r="CG337" i="9" s="1"/>
  <c r="E334" i="17"/>
  <c r="BU336" i="9"/>
  <c r="CK336" i="9" s="1"/>
  <c r="BY336" i="9"/>
  <c r="CO336" i="9" s="1"/>
  <c r="D333" i="17"/>
  <c r="BS335" i="9"/>
  <c r="CI335" i="9" s="1"/>
  <c r="BW332" i="9"/>
  <c r="CM332" i="9" s="1"/>
  <c r="CB332" i="9"/>
  <c r="CR332" i="9" s="1"/>
  <c r="C330" i="17"/>
  <c r="BR332" i="9"/>
  <c r="CH332" i="9" s="1"/>
  <c r="F329" i="17"/>
  <c r="BT331" i="9"/>
  <c r="CJ331" i="9" s="1"/>
  <c r="BV329" i="9"/>
  <c r="CL329" i="9" s="1"/>
  <c r="BZ329" i="9"/>
  <c r="CP329" i="9" s="1"/>
  <c r="CD329" i="9"/>
  <c r="B327" i="17"/>
  <c r="BQ329" i="9"/>
  <c r="CG329" i="9" s="1"/>
  <c r="E326" i="17"/>
  <c r="BU328" i="9"/>
  <c r="CK328" i="9" s="1"/>
  <c r="BY328" i="9"/>
  <c r="CO328" i="9" s="1"/>
  <c r="D325" i="17"/>
  <c r="BS327" i="9"/>
  <c r="CI327" i="9" s="1"/>
  <c r="BW324" i="9"/>
  <c r="CM324" i="9" s="1"/>
  <c r="CB324" i="9"/>
  <c r="C322" i="17"/>
  <c r="BR324" i="9"/>
  <c r="CH324" i="9" s="1"/>
  <c r="F321" i="17"/>
  <c r="BT323" i="9"/>
  <c r="CJ323" i="9" s="1"/>
  <c r="BV321" i="9"/>
  <c r="CL321" i="9" s="1"/>
  <c r="BZ321" i="9"/>
  <c r="CP321" i="9" s="1"/>
  <c r="CD321" i="9"/>
  <c r="B319" i="17"/>
  <c r="BQ321" i="9"/>
  <c r="CG321" i="9" s="1"/>
  <c r="E318" i="17"/>
  <c r="BU320" i="9"/>
  <c r="CK320" i="9" s="1"/>
  <c r="BY320" i="9"/>
  <c r="CO320" i="9" s="1"/>
  <c r="D317" i="17"/>
  <c r="BS319" i="9"/>
  <c r="CI319" i="9" s="1"/>
  <c r="BW316" i="9"/>
  <c r="CM316" i="9" s="1"/>
  <c r="CB316" i="9"/>
  <c r="C314" i="17"/>
  <c r="BR316" i="9"/>
  <c r="CH316" i="9" s="1"/>
  <c r="F313" i="17"/>
  <c r="BT315" i="9"/>
  <c r="CJ315" i="9" s="1"/>
  <c r="BV313" i="9"/>
  <c r="CL313" i="9" s="1"/>
  <c r="BZ313" i="9"/>
  <c r="CP313" i="9" s="1"/>
  <c r="CD313" i="9"/>
  <c r="B311" i="17"/>
  <c r="BQ313" i="9"/>
  <c r="CG313" i="9" s="1"/>
  <c r="E310" i="17"/>
  <c r="BU312" i="9"/>
  <c r="CK312" i="9" s="1"/>
  <c r="BY312" i="9"/>
  <c r="CO312" i="9" s="1"/>
  <c r="D309" i="17"/>
  <c r="BS311" i="9"/>
  <c r="CI311" i="9" s="1"/>
  <c r="BW308" i="9"/>
  <c r="CM308" i="9" s="1"/>
  <c r="CB308" i="9"/>
  <c r="CR308" i="9" s="1"/>
  <c r="C306" i="17"/>
  <c r="BR308" i="9"/>
  <c r="CH308" i="9" s="1"/>
  <c r="F305" i="17"/>
  <c r="BT307" i="9"/>
  <c r="CJ307" i="9" s="1"/>
  <c r="BV305" i="9"/>
  <c r="CL305" i="9" s="1"/>
  <c r="BZ305" i="9"/>
  <c r="CP305" i="9" s="1"/>
  <c r="CD305" i="9"/>
  <c r="B303" i="17"/>
  <c r="BQ305" i="9"/>
  <c r="CG305" i="9" s="1"/>
  <c r="E302" i="17"/>
  <c r="BU304" i="9"/>
  <c r="CK304" i="9" s="1"/>
  <c r="BY304" i="9"/>
  <c r="CO304" i="9" s="1"/>
  <c r="D301" i="17"/>
  <c r="BS303" i="9"/>
  <c r="CI303" i="9" s="1"/>
  <c r="BW300" i="9"/>
  <c r="CM300" i="9" s="1"/>
  <c r="CB300" i="9"/>
  <c r="CR300" i="9" s="1"/>
  <c r="C298" i="17"/>
  <c r="BR300" i="9"/>
  <c r="CH300" i="9" s="1"/>
  <c r="F297" i="17"/>
  <c r="BT299" i="9"/>
  <c r="CJ299" i="9" s="1"/>
  <c r="BV297" i="9"/>
  <c r="CL297" i="9" s="1"/>
  <c r="BZ297" i="9"/>
  <c r="CP297" i="9" s="1"/>
  <c r="CD297" i="9"/>
  <c r="B295" i="17"/>
  <c r="BQ297" i="9"/>
  <c r="CG297" i="9" s="1"/>
  <c r="E294" i="17"/>
  <c r="BU296" i="9"/>
  <c r="CK296" i="9" s="1"/>
  <c r="BY296" i="9"/>
  <c r="CO296" i="9" s="1"/>
  <c r="D293" i="17"/>
  <c r="BS295" i="9"/>
  <c r="CI295" i="9" s="1"/>
  <c r="BW292" i="9"/>
  <c r="CM292" i="9" s="1"/>
  <c r="CB292" i="9"/>
  <c r="CR292" i="9" s="1"/>
  <c r="C290" i="17"/>
  <c r="BR292" i="9"/>
  <c r="CH292" i="9" s="1"/>
  <c r="F289" i="17"/>
  <c r="BT291" i="9"/>
  <c r="CJ291" i="9" s="1"/>
  <c r="BV289" i="9"/>
  <c r="CL289" i="9" s="1"/>
  <c r="BZ289" i="9"/>
  <c r="CP289" i="9" s="1"/>
  <c r="CD289" i="9"/>
  <c r="B287" i="17"/>
  <c r="BQ289" i="9"/>
  <c r="CG289" i="9" s="1"/>
  <c r="E286" i="17"/>
  <c r="BU288" i="9"/>
  <c r="CK288" i="9" s="1"/>
  <c r="BY288" i="9"/>
  <c r="CO288" i="9" s="1"/>
  <c r="D285" i="17"/>
  <c r="BS287" i="9"/>
  <c r="CI287" i="9" s="1"/>
  <c r="BW284" i="9"/>
  <c r="CM284" i="9" s="1"/>
  <c r="CB284" i="9"/>
  <c r="CR284" i="9" s="1"/>
  <c r="C282" i="17"/>
  <c r="BR284" i="9"/>
  <c r="CH284" i="9" s="1"/>
  <c r="F281" i="17"/>
  <c r="BT283" i="9"/>
  <c r="CJ283" i="9" s="1"/>
  <c r="BV281" i="9"/>
  <c r="CL281" i="9" s="1"/>
  <c r="BZ281" i="9"/>
  <c r="CP281" i="9" s="1"/>
  <c r="CD281" i="9"/>
  <c r="B279" i="17"/>
  <c r="BQ281" i="9"/>
  <c r="CG281" i="9" s="1"/>
  <c r="E278" i="17"/>
  <c r="BU280" i="9"/>
  <c r="CK280" i="9" s="1"/>
  <c r="BY280" i="9"/>
  <c r="CO280" i="9" s="1"/>
  <c r="D277" i="17"/>
  <c r="BS279" i="9"/>
  <c r="CI279" i="9" s="1"/>
  <c r="BW276" i="9"/>
  <c r="CM276" i="9" s="1"/>
  <c r="CB276" i="9"/>
  <c r="CR276" i="9" s="1"/>
  <c r="C274" i="17"/>
  <c r="BR276" i="9"/>
  <c r="CH276" i="9" s="1"/>
  <c r="F273" i="17"/>
  <c r="BT275" i="9"/>
  <c r="CJ275" i="9" s="1"/>
  <c r="BV273" i="9"/>
  <c r="CL273" i="9" s="1"/>
  <c r="BZ273" i="9"/>
  <c r="CP273" i="9" s="1"/>
  <c r="CD273" i="9"/>
  <c r="B271" i="17"/>
  <c r="BQ273" i="9"/>
  <c r="CG273" i="9" s="1"/>
  <c r="E270" i="17"/>
  <c r="BU272" i="9"/>
  <c r="CK272" i="9" s="1"/>
  <c r="BY272" i="9"/>
  <c r="CO272" i="9" s="1"/>
  <c r="D269" i="17"/>
  <c r="BS271" i="9"/>
  <c r="CI271" i="9" s="1"/>
  <c r="BW268" i="9"/>
  <c r="CM268" i="9" s="1"/>
  <c r="CB268" i="9"/>
  <c r="CR268" i="9" s="1"/>
  <c r="C266" i="17"/>
  <c r="BR268" i="9"/>
  <c r="CH268" i="9" s="1"/>
  <c r="F265" i="17"/>
  <c r="BT267" i="9"/>
  <c r="CJ267" i="9" s="1"/>
  <c r="BV265" i="9"/>
  <c r="CL265" i="9" s="1"/>
  <c r="BZ265" i="9"/>
  <c r="CP265" i="9" s="1"/>
  <c r="CD265" i="9"/>
  <c r="B263" i="17"/>
  <c r="BQ265" i="9"/>
  <c r="CG265" i="9" s="1"/>
  <c r="E262" i="17"/>
  <c r="BU264" i="9"/>
  <c r="CK264" i="9" s="1"/>
  <c r="BY264" i="9"/>
  <c r="CO264" i="9" s="1"/>
  <c r="D261" i="17"/>
  <c r="BS263" i="9"/>
  <c r="CI263" i="9" s="1"/>
  <c r="BW260" i="9"/>
  <c r="CM260" i="9" s="1"/>
  <c r="CB260" i="9"/>
  <c r="C258" i="17"/>
  <c r="BR260" i="9"/>
  <c r="CH260" i="9" s="1"/>
  <c r="F257" i="17"/>
  <c r="BT259" i="9"/>
  <c r="CJ259" i="9" s="1"/>
  <c r="BV257" i="9"/>
  <c r="CL257" i="9" s="1"/>
  <c r="BZ257" i="9"/>
  <c r="CP257" i="9" s="1"/>
  <c r="CD257" i="9"/>
  <c r="B255" i="17"/>
  <c r="BQ257" i="9"/>
  <c r="CG257" i="9" s="1"/>
  <c r="E254" i="17"/>
  <c r="BU256" i="9"/>
  <c r="CK256" i="9" s="1"/>
  <c r="BY256" i="9"/>
  <c r="CO256" i="9" s="1"/>
  <c r="D253" i="17"/>
  <c r="BS255" i="9"/>
  <c r="CI255" i="9" s="1"/>
  <c r="BW252" i="9"/>
  <c r="CM252" i="9" s="1"/>
  <c r="CB252" i="9"/>
  <c r="C250" i="17"/>
  <c r="BR252" i="9"/>
  <c r="CH252" i="9" s="1"/>
  <c r="F249" i="17"/>
  <c r="BT251" i="9"/>
  <c r="CJ251" i="9" s="1"/>
  <c r="BV249" i="9"/>
  <c r="CL249" i="9" s="1"/>
  <c r="BZ249" i="9"/>
  <c r="CP249" i="9" s="1"/>
  <c r="CD249" i="9"/>
  <c r="B247" i="17"/>
  <c r="BQ249" i="9"/>
  <c r="CG249" i="9" s="1"/>
  <c r="E246" i="17"/>
  <c r="BU248" i="9"/>
  <c r="CK248" i="9" s="1"/>
  <c r="BY248" i="9"/>
  <c r="CO248" i="9" s="1"/>
  <c r="D245" i="17"/>
  <c r="BS247" i="9"/>
  <c r="CI247" i="9" s="1"/>
  <c r="BW244" i="9"/>
  <c r="CM244" i="9" s="1"/>
  <c r="CB244" i="9"/>
  <c r="CR244" i="9" s="1"/>
  <c r="C242" i="17"/>
  <c r="BR244" i="9"/>
  <c r="CH244" i="9" s="1"/>
  <c r="F241" i="17"/>
  <c r="BT243" i="9"/>
  <c r="CJ243" i="9" s="1"/>
  <c r="BV241" i="9"/>
  <c r="CL241" i="9" s="1"/>
  <c r="BZ241" i="9"/>
  <c r="CP241" i="9" s="1"/>
  <c r="CD241" i="9"/>
  <c r="B239" i="17"/>
  <c r="BQ241" i="9"/>
  <c r="CG241" i="9" s="1"/>
  <c r="E238" i="17"/>
  <c r="BU240" i="9"/>
  <c r="CK240" i="9" s="1"/>
  <c r="BY240" i="9"/>
  <c r="CO240" i="9" s="1"/>
  <c r="D237" i="17"/>
  <c r="BS239" i="9"/>
  <c r="CI239" i="9" s="1"/>
  <c r="BW236" i="9"/>
  <c r="CM236" i="9" s="1"/>
  <c r="CB236" i="9"/>
  <c r="CR236" i="9" s="1"/>
  <c r="C234" i="17"/>
  <c r="BR236" i="9"/>
  <c r="CH236" i="9" s="1"/>
  <c r="F233" i="17"/>
  <c r="BT235" i="9"/>
  <c r="CJ235" i="9" s="1"/>
  <c r="BV233" i="9"/>
  <c r="CL233" i="9" s="1"/>
  <c r="BZ233" i="9"/>
  <c r="CP233" i="9" s="1"/>
  <c r="CD233" i="9"/>
  <c r="B231" i="17"/>
  <c r="BQ233" i="9"/>
  <c r="CG233" i="9" s="1"/>
  <c r="E230" i="17"/>
  <c r="BU232" i="9"/>
  <c r="CK232" i="9" s="1"/>
  <c r="BY232" i="9"/>
  <c r="CO232" i="9" s="1"/>
  <c r="D229" i="17"/>
  <c r="BS231" i="9"/>
  <c r="CI231" i="9" s="1"/>
  <c r="BW228" i="9"/>
  <c r="CM228" i="9" s="1"/>
  <c r="CB228" i="9"/>
  <c r="CR228" i="9" s="1"/>
  <c r="C226" i="17"/>
  <c r="BR228" i="9"/>
  <c r="CH228" i="9" s="1"/>
  <c r="F225" i="17"/>
  <c r="BT227" i="9"/>
  <c r="CJ227" i="9" s="1"/>
  <c r="BV225" i="9"/>
  <c r="CL225" i="9" s="1"/>
  <c r="BZ225" i="9"/>
  <c r="CP225" i="9" s="1"/>
  <c r="CD225" i="9"/>
  <c r="B223" i="17"/>
  <c r="BQ225" i="9"/>
  <c r="CG225" i="9" s="1"/>
  <c r="E222" i="17"/>
  <c r="BU224" i="9"/>
  <c r="CK224" i="9" s="1"/>
  <c r="BY224" i="9"/>
  <c r="CO224" i="9" s="1"/>
  <c r="D221" i="17"/>
  <c r="BS223" i="9"/>
  <c r="CI223" i="9" s="1"/>
  <c r="BW220" i="9"/>
  <c r="CM220" i="9" s="1"/>
  <c r="CB220" i="9"/>
  <c r="CR220" i="9" s="1"/>
  <c r="C218" i="17"/>
  <c r="BR220" i="9"/>
  <c r="CH220" i="9" s="1"/>
  <c r="F217" i="17"/>
  <c r="BT219" i="9"/>
  <c r="CJ219" i="9" s="1"/>
  <c r="BV217" i="9"/>
  <c r="CL217" i="9" s="1"/>
  <c r="BZ217" i="9"/>
  <c r="CP217" i="9" s="1"/>
  <c r="CD217" i="9"/>
  <c r="B215" i="17"/>
  <c r="BQ217" i="9"/>
  <c r="CG217" i="9" s="1"/>
  <c r="E214" i="17"/>
  <c r="BU216" i="9"/>
  <c r="CK216" i="9" s="1"/>
  <c r="BY216" i="9"/>
  <c r="CO216" i="9" s="1"/>
  <c r="D213" i="17"/>
  <c r="BS215" i="9"/>
  <c r="CI215" i="9" s="1"/>
  <c r="BW212" i="9"/>
  <c r="CM212" i="9" s="1"/>
  <c r="CB212" i="9"/>
  <c r="CR212" i="9" s="1"/>
  <c r="C210" i="17"/>
  <c r="BR212" i="9"/>
  <c r="CH212" i="9" s="1"/>
  <c r="F209" i="17"/>
  <c r="BT211" i="9"/>
  <c r="CJ211" i="9" s="1"/>
  <c r="BV209" i="9"/>
  <c r="CL209" i="9" s="1"/>
  <c r="BZ209" i="9"/>
  <c r="CP209" i="9" s="1"/>
  <c r="CD209" i="9"/>
  <c r="B207" i="17"/>
  <c r="BQ209" i="9"/>
  <c r="CG209" i="9" s="1"/>
  <c r="E206" i="17"/>
  <c r="BU208" i="9"/>
  <c r="CK208" i="9" s="1"/>
  <c r="BY208" i="9"/>
  <c r="CO208" i="9" s="1"/>
  <c r="D205" i="17"/>
  <c r="BS207" i="9"/>
  <c r="CI207" i="9" s="1"/>
  <c r="BW204" i="9"/>
  <c r="CM204" i="9" s="1"/>
  <c r="CB204" i="9"/>
  <c r="CR204" i="9" s="1"/>
  <c r="C202" i="17"/>
  <c r="BR204" i="9"/>
  <c r="CH204" i="9" s="1"/>
  <c r="F201" i="17"/>
  <c r="BT203" i="9"/>
  <c r="CJ203" i="9" s="1"/>
  <c r="BV201" i="9"/>
  <c r="CL201" i="9" s="1"/>
  <c r="BZ201" i="9"/>
  <c r="CP201" i="9" s="1"/>
  <c r="CD201" i="9"/>
  <c r="B199" i="17"/>
  <c r="BQ201" i="9"/>
  <c r="CG201" i="9" s="1"/>
  <c r="E198" i="17"/>
  <c r="BU200" i="9"/>
  <c r="CK200" i="9" s="1"/>
  <c r="BY200" i="9"/>
  <c r="CO200" i="9" s="1"/>
  <c r="D197" i="17"/>
  <c r="BS199" i="9"/>
  <c r="CI199" i="9" s="1"/>
  <c r="BW196" i="9"/>
  <c r="CM196" i="9" s="1"/>
  <c r="CB196" i="9"/>
  <c r="C194" i="17"/>
  <c r="BR196" i="9"/>
  <c r="CH196" i="9" s="1"/>
  <c r="F193" i="17"/>
  <c r="BT195" i="9"/>
  <c r="CJ195" i="9" s="1"/>
  <c r="BV193" i="9"/>
  <c r="CL193" i="9" s="1"/>
  <c r="BZ193" i="9"/>
  <c r="CP193" i="9" s="1"/>
  <c r="CD193" i="9"/>
  <c r="B191" i="17"/>
  <c r="BQ193" i="9"/>
  <c r="CG193" i="9" s="1"/>
  <c r="E190" i="17"/>
  <c r="BU192" i="9"/>
  <c r="CK192" i="9" s="1"/>
  <c r="BY192" i="9"/>
  <c r="CO192" i="9" s="1"/>
  <c r="I3" i="17"/>
  <c r="CA5" i="9"/>
  <c r="CQ5" i="9" s="1"/>
  <c r="I345" i="17"/>
  <c r="CA347" i="9"/>
  <c r="CQ347" i="9" s="1"/>
  <c r="I337" i="17"/>
  <c r="CA339" i="9"/>
  <c r="CQ339" i="9" s="1"/>
  <c r="I329" i="17"/>
  <c r="CA331" i="9"/>
  <c r="CQ331" i="9" s="1"/>
  <c r="I321" i="17"/>
  <c r="CA323" i="9"/>
  <c r="CQ323" i="9" s="1"/>
  <c r="I313" i="17"/>
  <c r="CA315" i="9"/>
  <c r="CQ315" i="9" s="1"/>
  <c r="I305" i="17"/>
  <c r="CA307" i="9"/>
  <c r="CQ307" i="9" s="1"/>
  <c r="I297" i="17"/>
  <c r="CA299" i="9"/>
  <c r="CQ299" i="9" s="1"/>
  <c r="I289" i="17"/>
  <c r="CA291" i="9"/>
  <c r="CQ291" i="9" s="1"/>
  <c r="I281" i="17"/>
  <c r="CA283" i="9"/>
  <c r="CQ283" i="9" s="1"/>
  <c r="I273" i="17"/>
  <c r="CA275" i="9"/>
  <c r="CQ275" i="9" s="1"/>
  <c r="I265" i="17"/>
  <c r="CA267" i="9"/>
  <c r="CQ267" i="9" s="1"/>
  <c r="I257" i="17"/>
  <c r="CA259" i="9"/>
  <c r="CQ259" i="9" s="1"/>
  <c r="I249" i="17"/>
  <c r="CA251" i="9"/>
  <c r="CQ251" i="9" s="1"/>
  <c r="I241" i="17"/>
  <c r="CA243" i="9"/>
  <c r="CQ243" i="9" s="1"/>
  <c r="I233" i="17"/>
  <c r="CA235" i="9"/>
  <c r="CQ235" i="9" s="1"/>
  <c r="I225" i="17"/>
  <c r="CA227" i="9"/>
  <c r="CQ227" i="9" s="1"/>
  <c r="I217" i="17"/>
  <c r="CA219" i="9"/>
  <c r="CQ219" i="9" s="1"/>
  <c r="I209" i="17"/>
  <c r="CA211" i="9"/>
  <c r="CQ211" i="9" s="1"/>
  <c r="I201" i="17"/>
  <c r="CA203" i="9"/>
  <c r="CQ203" i="9" s="1"/>
  <c r="I193" i="17"/>
  <c r="CA195" i="9"/>
  <c r="CQ195" i="9" s="1"/>
  <c r="I185" i="17"/>
  <c r="CA187" i="9"/>
  <c r="CQ187" i="9" s="1"/>
  <c r="I177" i="17"/>
  <c r="CA179" i="9"/>
  <c r="CQ179" i="9" s="1"/>
  <c r="I169" i="17"/>
  <c r="CA171" i="9"/>
  <c r="CQ171" i="9" s="1"/>
  <c r="I161" i="17"/>
  <c r="CA163" i="9"/>
  <c r="CQ163" i="9" s="1"/>
  <c r="I153" i="17"/>
  <c r="CA155" i="9"/>
  <c r="CQ155" i="9" s="1"/>
  <c r="I145" i="17"/>
  <c r="CA147" i="9"/>
  <c r="CQ147" i="9" s="1"/>
  <c r="I137" i="17"/>
  <c r="CA139" i="9"/>
  <c r="CQ139" i="9" s="1"/>
  <c r="I129" i="17"/>
  <c r="CA131" i="9"/>
  <c r="CQ131" i="9" s="1"/>
  <c r="I121" i="17"/>
  <c r="CA123" i="9"/>
  <c r="CQ123" i="9" s="1"/>
  <c r="I113" i="17"/>
  <c r="CA115" i="9"/>
  <c r="CQ115" i="9" s="1"/>
  <c r="I105" i="17"/>
  <c r="CA107" i="9"/>
  <c r="CQ107" i="9" s="1"/>
  <c r="I97" i="17"/>
  <c r="CA99" i="9"/>
  <c r="CQ99" i="9" s="1"/>
  <c r="I89" i="17"/>
  <c r="CA91" i="9"/>
  <c r="CQ91" i="9" s="1"/>
  <c r="I81" i="17"/>
  <c r="CA83" i="9"/>
  <c r="CQ83" i="9" s="1"/>
  <c r="I73" i="17"/>
  <c r="CA75" i="9"/>
  <c r="CQ75" i="9" s="1"/>
  <c r="I65" i="17"/>
  <c r="CA67" i="9"/>
  <c r="CQ67" i="9" s="1"/>
  <c r="I57" i="17"/>
  <c r="CA59" i="9"/>
  <c r="CQ59" i="9" s="1"/>
  <c r="I49" i="17"/>
  <c r="CA51" i="9"/>
  <c r="CQ51" i="9" s="1"/>
  <c r="I41" i="17"/>
  <c r="CA43" i="9"/>
  <c r="CQ43" i="9" s="1"/>
  <c r="I33" i="17"/>
  <c r="CA35" i="9"/>
  <c r="CQ35" i="9" s="1"/>
  <c r="I25" i="17"/>
  <c r="CA27" i="9"/>
  <c r="CQ27" i="9" s="1"/>
  <c r="I17" i="17"/>
  <c r="CA19" i="9"/>
  <c r="CQ19" i="9" s="1"/>
  <c r="I9" i="17"/>
  <c r="CA11" i="9"/>
  <c r="CQ11" i="9" s="1"/>
  <c r="BV187" i="9"/>
  <c r="CL187" i="9" s="1"/>
  <c r="BZ187" i="9"/>
  <c r="CP187" i="9" s="1"/>
  <c r="CD187" i="9"/>
  <c r="F179" i="17"/>
  <c r="BT181" i="9"/>
  <c r="CJ181" i="9" s="1"/>
  <c r="E176" i="17"/>
  <c r="BU178" i="9"/>
  <c r="CK178" i="9" s="1"/>
  <c r="BY178" i="9"/>
  <c r="CO178" i="9" s="1"/>
  <c r="C172" i="17"/>
  <c r="BR174" i="9"/>
  <c r="CH174" i="9" s="1"/>
  <c r="BW169" i="9"/>
  <c r="CM169" i="9" s="1"/>
  <c r="CB169" i="9"/>
  <c r="B164" i="17"/>
  <c r="BQ166" i="9"/>
  <c r="CG166" i="9" s="1"/>
  <c r="B159" i="17"/>
  <c r="BQ161" i="9"/>
  <c r="CG161" i="9" s="1"/>
  <c r="C141" i="17"/>
  <c r="BR143" i="9"/>
  <c r="CH143" i="9" s="1"/>
  <c r="C133" i="17"/>
  <c r="BR135" i="9"/>
  <c r="CH135" i="9" s="1"/>
  <c r="B130" i="17"/>
  <c r="BQ132" i="9"/>
  <c r="CG132" i="9" s="1"/>
  <c r="F124" i="17"/>
  <c r="BT126" i="9"/>
  <c r="CJ126" i="9" s="1"/>
  <c r="E121" i="17"/>
  <c r="BU123" i="9"/>
  <c r="CK123" i="9" s="1"/>
  <c r="BY123" i="9"/>
  <c r="CO123" i="9" s="1"/>
  <c r="C101" i="17"/>
  <c r="BR103" i="9"/>
  <c r="CH103" i="9" s="1"/>
  <c r="B98" i="17"/>
  <c r="BQ100" i="9"/>
  <c r="CG100" i="9" s="1"/>
  <c r="BW95" i="9"/>
  <c r="CM95" i="9" s="1"/>
  <c r="CB95" i="9"/>
  <c r="CR95" i="9" s="1"/>
  <c r="B90" i="17"/>
  <c r="BQ92" i="9"/>
  <c r="CG92" i="9" s="1"/>
  <c r="B77" i="17"/>
  <c r="BQ79" i="9"/>
  <c r="CG79" i="9" s="1"/>
  <c r="BW74" i="9"/>
  <c r="CM74" i="9" s="1"/>
  <c r="CB74" i="9"/>
  <c r="CR74" i="9" s="1"/>
  <c r="BV66" i="9"/>
  <c r="CL66" i="9" s="1"/>
  <c r="BZ66" i="9"/>
  <c r="CP66" i="9" s="1"/>
  <c r="CD66" i="9"/>
  <c r="BV58" i="9"/>
  <c r="CL58" i="9" s="1"/>
  <c r="BZ58" i="9"/>
  <c r="CP58" i="9" s="1"/>
  <c r="CD58" i="9"/>
  <c r="F50" i="17"/>
  <c r="BT52" i="9"/>
  <c r="CJ52" i="9" s="1"/>
  <c r="BV42" i="9"/>
  <c r="CL42" i="9" s="1"/>
  <c r="BZ42" i="9"/>
  <c r="CP42" i="9" s="1"/>
  <c r="CD42" i="9"/>
  <c r="C35" i="17"/>
  <c r="BR37" i="9"/>
  <c r="CH37" i="9" s="1"/>
  <c r="D30" i="17"/>
  <c r="BS32" i="9"/>
  <c r="CI32" i="9" s="1"/>
  <c r="B27" i="17"/>
  <c r="BQ29" i="9"/>
  <c r="CG29" i="9" s="1"/>
  <c r="B13" i="17"/>
  <c r="BQ15" i="9"/>
  <c r="CG15" i="9" s="1"/>
  <c r="E10" i="17"/>
  <c r="BU12" i="9"/>
  <c r="CK12" i="9" s="1"/>
  <c r="BY12" i="9"/>
  <c r="CO12" i="9" s="1"/>
  <c r="B6" i="17"/>
  <c r="BQ8" i="9"/>
  <c r="CG8" i="9" s="1"/>
  <c r="C351" i="17"/>
  <c r="BR353" i="9"/>
  <c r="CH353" i="9" s="1"/>
  <c r="E347" i="17"/>
  <c r="BU349" i="9"/>
  <c r="CK349" i="9" s="1"/>
  <c r="BY349" i="9"/>
  <c r="CO349" i="9" s="1"/>
  <c r="C343" i="17"/>
  <c r="BR345" i="9"/>
  <c r="CH345" i="9" s="1"/>
  <c r="B340" i="17"/>
  <c r="BQ342" i="9"/>
  <c r="CG342" i="9" s="1"/>
  <c r="F334" i="17"/>
  <c r="BT336" i="9"/>
  <c r="CJ336" i="9" s="1"/>
  <c r="B324" i="17"/>
  <c r="BQ326" i="9"/>
  <c r="CG326" i="9" s="1"/>
  <c r="BW321" i="9"/>
  <c r="CM321" i="9" s="1"/>
  <c r="CB321" i="9"/>
  <c r="CR321" i="9" s="1"/>
  <c r="D314" i="17"/>
  <c r="BS316" i="9"/>
  <c r="CI316" i="9" s="1"/>
  <c r="C311" i="17"/>
  <c r="BR313" i="9"/>
  <c r="CH313" i="9" s="1"/>
  <c r="C295" i="17"/>
  <c r="BR297" i="9"/>
  <c r="CH297" i="9" s="1"/>
  <c r="F286" i="17"/>
  <c r="BT288" i="9"/>
  <c r="CJ288" i="9" s="1"/>
  <c r="E283" i="17"/>
  <c r="BU285" i="9"/>
  <c r="CK285" i="9" s="1"/>
  <c r="BY285" i="9"/>
  <c r="CO285" i="9" s="1"/>
  <c r="F278" i="17"/>
  <c r="BT280" i="9"/>
  <c r="CJ280" i="9" s="1"/>
  <c r="E275" i="17"/>
  <c r="BU277" i="9"/>
  <c r="CK277" i="9" s="1"/>
  <c r="BY277" i="9"/>
  <c r="CO277" i="9" s="1"/>
  <c r="BW273" i="9"/>
  <c r="CM273" i="9" s="1"/>
  <c r="CB273" i="9"/>
  <c r="B268" i="17"/>
  <c r="BQ270" i="9"/>
  <c r="CG270" i="9" s="1"/>
  <c r="BW265" i="9"/>
  <c r="CM265" i="9" s="1"/>
  <c r="CB265" i="9"/>
  <c r="CR265" i="9" s="1"/>
  <c r="B260" i="17"/>
  <c r="BQ262" i="9"/>
  <c r="CG262" i="9" s="1"/>
  <c r="E251" i="17"/>
  <c r="BU253" i="9"/>
  <c r="CK253" i="9" s="1"/>
  <c r="BY253" i="9"/>
  <c r="CO253" i="9" s="1"/>
  <c r="C247" i="17"/>
  <c r="BR249" i="9"/>
  <c r="CH249" i="9" s="1"/>
  <c r="BW241" i="9"/>
  <c r="CM241" i="9" s="1"/>
  <c r="CB241" i="9"/>
  <c r="CR241" i="9" s="1"/>
  <c r="F230" i="17"/>
  <c r="BT232" i="9"/>
  <c r="CJ232" i="9" s="1"/>
  <c r="F214" i="17"/>
  <c r="BT216" i="9"/>
  <c r="CJ216" i="9" s="1"/>
  <c r="E211" i="17"/>
  <c r="BU213" i="9"/>
  <c r="CK213" i="9" s="1"/>
  <c r="BY213" i="9"/>
  <c r="CO213" i="9" s="1"/>
  <c r="F206" i="17"/>
  <c r="BT208" i="9"/>
  <c r="CJ208" i="9" s="1"/>
  <c r="D194" i="17"/>
  <c r="BS196" i="9"/>
  <c r="CI196" i="9" s="1"/>
  <c r="F190" i="17"/>
  <c r="BT192" i="9"/>
  <c r="CJ192" i="9" s="1"/>
  <c r="I250" i="17"/>
  <c r="CA252" i="9"/>
  <c r="CQ252" i="9" s="1"/>
  <c r="D189" i="17"/>
  <c r="BS191" i="9"/>
  <c r="CI191" i="9" s="1"/>
  <c r="BW188" i="9"/>
  <c r="CM188" i="9" s="1"/>
  <c r="CB188" i="9"/>
  <c r="CR188" i="9" s="1"/>
  <c r="C186" i="17"/>
  <c r="BR188" i="9"/>
  <c r="CH188" i="9" s="1"/>
  <c r="F185" i="17"/>
  <c r="BT187" i="9"/>
  <c r="CJ187" i="9" s="1"/>
  <c r="BV185" i="9"/>
  <c r="CL185" i="9" s="1"/>
  <c r="BZ185" i="9"/>
  <c r="CP185" i="9" s="1"/>
  <c r="CD185" i="9"/>
  <c r="B183" i="17"/>
  <c r="BQ185" i="9"/>
  <c r="CG185" i="9" s="1"/>
  <c r="E182" i="17"/>
  <c r="BU184" i="9"/>
  <c r="CK184" i="9" s="1"/>
  <c r="BY184" i="9"/>
  <c r="CO184" i="9" s="1"/>
  <c r="D181" i="17"/>
  <c r="BS183" i="9"/>
  <c r="CI183" i="9" s="1"/>
  <c r="BW180" i="9"/>
  <c r="CM180" i="9" s="1"/>
  <c r="CB180" i="9"/>
  <c r="CR180" i="9" s="1"/>
  <c r="C178" i="17"/>
  <c r="BR180" i="9"/>
  <c r="CH180" i="9" s="1"/>
  <c r="F177" i="17"/>
  <c r="BT179" i="9"/>
  <c r="CJ179" i="9" s="1"/>
  <c r="BV177" i="9"/>
  <c r="CL177" i="9" s="1"/>
  <c r="BZ177" i="9"/>
  <c r="CP177" i="9" s="1"/>
  <c r="CD177" i="9"/>
  <c r="CT177" i="9" s="1"/>
  <c r="B175" i="17"/>
  <c r="BQ177" i="9"/>
  <c r="CG177" i="9" s="1"/>
  <c r="E174" i="17"/>
  <c r="BU176" i="9"/>
  <c r="CK176" i="9" s="1"/>
  <c r="BY176" i="9"/>
  <c r="CO176" i="9" s="1"/>
  <c r="D173" i="17"/>
  <c r="BS175" i="9"/>
  <c r="CI175" i="9" s="1"/>
  <c r="BW172" i="9"/>
  <c r="CM172" i="9" s="1"/>
  <c r="CB172" i="9"/>
  <c r="CR172" i="9" s="1"/>
  <c r="C170" i="17"/>
  <c r="BR172" i="9"/>
  <c r="CH172" i="9" s="1"/>
  <c r="F169" i="17"/>
  <c r="BT171" i="9"/>
  <c r="CJ171" i="9" s="1"/>
  <c r="D168" i="17"/>
  <c r="BS170" i="9"/>
  <c r="CI170" i="9" s="1"/>
  <c r="BW167" i="9"/>
  <c r="CM167" i="9" s="1"/>
  <c r="CB167" i="9"/>
  <c r="CR167" i="9" s="1"/>
  <c r="C165" i="17"/>
  <c r="BR167" i="9"/>
  <c r="CH167" i="9" s="1"/>
  <c r="F164" i="17"/>
  <c r="BT166" i="9"/>
  <c r="CJ166" i="9" s="1"/>
  <c r="BV164" i="9"/>
  <c r="CL164" i="9" s="1"/>
  <c r="BZ164" i="9"/>
  <c r="CP164" i="9" s="1"/>
  <c r="CD164" i="9"/>
  <c r="B162" i="17"/>
  <c r="BQ164" i="9"/>
  <c r="CG164" i="9" s="1"/>
  <c r="E161" i="17"/>
  <c r="BU163" i="9"/>
  <c r="CK163" i="9" s="1"/>
  <c r="BY163" i="9"/>
  <c r="CO163" i="9" s="1"/>
  <c r="BW162" i="9"/>
  <c r="CM162" i="9" s="1"/>
  <c r="CB162" i="9"/>
  <c r="C160" i="17"/>
  <c r="BR162" i="9"/>
  <c r="CH162" i="9" s="1"/>
  <c r="F159" i="17"/>
  <c r="BT161" i="9"/>
  <c r="CJ161" i="9" s="1"/>
  <c r="BV159" i="9"/>
  <c r="CL159" i="9" s="1"/>
  <c r="BZ159" i="9"/>
  <c r="CP159" i="9" s="1"/>
  <c r="CD159" i="9"/>
  <c r="CT159" i="9" s="1"/>
  <c r="B157" i="17"/>
  <c r="BQ159" i="9"/>
  <c r="CG159" i="9" s="1"/>
  <c r="E156" i="17"/>
  <c r="BU158" i="9"/>
  <c r="CK158" i="9" s="1"/>
  <c r="BY158" i="9"/>
  <c r="CO158" i="9" s="1"/>
  <c r="D155" i="17"/>
  <c r="BS157" i="9"/>
  <c r="CI157" i="9" s="1"/>
  <c r="BW154" i="9"/>
  <c r="CM154" i="9" s="1"/>
  <c r="CB154" i="9"/>
  <c r="C152" i="17"/>
  <c r="BR154" i="9"/>
  <c r="CH154" i="9" s="1"/>
  <c r="F151" i="17"/>
  <c r="BT153" i="9"/>
  <c r="CJ153" i="9" s="1"/>
  <c r="BV151" i="9"/>
  <c r="CL151" i="9" s="1"/>
  <c r="BZ151" i="9"/>
  <c r="CP151" i="9" s="1"/>
  <c r="CD151" i="9"/>
  <c r="CT151" i="9" s="1"/>
  <c r="B149" i="17"/>
  <c r="BQ151" i="9"/>
  <c r="CG151" i="9" s="1"/>
  <c r="E148" i="17"/>
  <c r="BU150" i="9"/>
  <c r="CK150" i="9" s="1"/>
  <c r="BY150" i="9"/>
  <c r="CO150" i="9" s="1"/>
  <c r="D147" i="17"/>
  <c r="BS149" i="9"/>
  <c r="CI149" i="9" s="1"/>
  <c r="BW146" i="9"/>
  <c r="CM146" i="9" s="1"/>
  <c r="CB146" i="9"/>
  <c r="CR146" i="9" s="1"/>
  <c r="C144" i="17"/>
  <c r="BR146" i="9"/>
  <c r="CH146" i="9" s="1"/>
  <c r="F143" i="17"/>
  <c r="BT145" i="9"/>
  <c r="CJ145" i="9" s="1"/>
  <c r="D142" i="17"/>
  <c r="BS144" i="9"/>
  <c r="CI144" i="9" s="1"/>
  <c r="BW141" i="9"/>
  <c r="CM141" i="9" s="1"/>
  <c r="CB141" i="9"/>
  <c r="CR141" i="9" s="1"/>
  <c r="C139" i="17"/>
  <c r="BR141" i="9"/>
  <c r="CH141" i="9" s="1"/>
  <c r="F138" i="17"/>
  <c r="BT140" i="9"/>
  <c r="CJ140" i="9" s="1"/>
  <c r="BV138" i="9"/>
  <c r="CL138" i="9" s="1"/>
  <c r="BZ138" i="9"/>
  <c r="CP138" i="9" s="1"/>
  <c r="CD138" i="9"/>
  <c r="CT138" i="9" s="1"/>
  <c r="B136" i="17"/>
  <c r="BQ138" i="9"/>
  <c r="CG138" i="9" s="1"/>
  <c r="E135" i="17"/>
  <c r="BU137" i="9"/>
  <c r="CK137" i="9" s="1"/>
  <c r="BY137" i="9"/>
  <c r="CO137" i="9" s="1"/>
  <c r="D134" i="17"/>
  <c r="BS136" i="9"/>
  <c r="CI136" i="9" s="1"/>
  <c r="BW133" i="9"/>
  <c r="CM133" i="9" s="1"/>
  <c r="CB133" i="9"/>
  <c r="CR133" i="9" s="1"/>
  <c r="C131" i="17"/>
  <c r="BR133" i="9"/>
  <c r="CH133" i="9" s="1"/>
  <c r="F130" i="17"/>
  <c r="BT132" i="9"/>
  <c r="CJ132" i="9" s="1"/>
  <c r="BV130" i="9"/>
  <c r="CL130" i="9" s="1"/>
  <c r="BZ130" i="9"/>
  <c r="CP130" i="9" s="1"/>
  <c r="CD130" i="9"/>
  <c r="CT130" i="9" s="1"/>
  <c r="B128" i="17"/>
  <c r="BQ130" i="9"/>
  <c r="CG130" i="9" s="1"/>
  <c r="E127" i="17"/>
  <c r="BU129" i="9"/>
  <c r="CK129" i="9" s="1"/>
  <c r="BY129" i="9"/>
  <c r="CO129" i="9" s="1"/>
  <c r="D126" i="17"/>
  <c r="BS128" i="9"/>
  <c r="CI128" i="9" s="1"/>
  <c r="BW125" i="9"/>
  <c r="CM125" i="9" s="1"/>
  <c r="CB125" i="9"/>
  <c r="CR125" i="9" s="1"/>
  <c r="C123" i="17"/>
  <c r="BR125" i="9"/>
  <c r="CH125" i="9" s="1"/>
  <c r="F122" i="17"/>
  <c r="BT124" i="9"/>
  <c r="CJ124" i="9" s="1"/>
  <c r="BV122" i="9"/>
  <c r="CL122" i="9" s="1"/>
  <c r="BZ122" i="9"/>
  <c r="CP122" i="9" s="1"/>
  <c r="CD122" i="9"/>
  <c r="B120" i="17"/>
  <c r="BQ122" i="9"/>
  <c r="CG122" i="9" s="1"/>
  <c r="E119" i="17"/>
  <c r="BU121" i="9"/>
  <c r="CK121" i="9" s="1"/>
  <c r="BY121" i="9"/>
  <c r="CO121" i="9" s="1"/>
  <c r="D118" i="17"/>
  <c r="BS120" i="9"/>
  <c r="CI120" i="9" s="1"/>
  <c r="BW117" i="9"/>
  <c r="CM117" i="9" s="1"/>
  <c r="CB117" i="9"/>
  <c r="C115" i="17"/>
  <c r="BR117" i="9"/>
  <c r="CH117" i="9" s="1"/>
  <c r="F114" i="17"/>
  <c r="BT116" i="9"/>
  <c r="CJ116" i="9" s="1"/>
  <c r="BV114" i="9"/>
  <c r="CL114" i="9" s="1"/>
  <c r="BZ114" i="9"/>
  <c r="CP114" i="9" s="1"/>
  <c r="CD114" i="9"/>
  <c r="B112" i="17"/>
  <c r="BQ114" i="9"/>
  <c r="CG114" i="9" s="1"/>
  <c r="E111" i="17"/>
  <c r="BU113" i="9"/>
  <c r="CK113" i="9" s="1"/>
  <c r="BY113" i="9"/>
  <c r="CO113" i="9" s="1"/>
  <c r="D110" i="17"/>
  <c r="BS112" i="9"/>
  <c r="CI112" i="9" s="1"/>
  <c r="BW109" i="9"/>
  <c r="CM109" i="9" s="1"/>
  <c r="CB109" i="9"/>
  <c r="C107" i="17"/>
  <c r="BR109" i="9"/>
  <c r="CH109" i="9" s="1"/>
  <c r="F106" i="17"/>
  <c r="BT108" i="9"/>
  <c r="CJ108" i="9" s="1"/>
  <c r="BV106" i="9"/>
  <c r="CL106" i="9" s="1"/>
  <c r="BZ106" i="9"/>
  <c r="CP106" i="9" s="1"/>
  <c r="CD106" i="9"/>
  <c r="B104" i="17"/>
  <c r="BQ106" i="9"/>
  <c r="CG106" i="9" s="1"/>
  <c r="E103" i="17"/>
  <c r="BU105" i="9"/>
  <c r="CK105" i="9" s="1"/>
  <c r="BY105" i="9"/>
  <c r="CO105" i="9" s="1"/>
  <c r="D102" i="17"/>
  <c r="BS104" i="9"/>
  <c r="CI104" i="9" s="1"/>
  <c r="BW101" i="9"/>
  <c r="CM101" i="9" s="1"/>
  <c r="CB101" i="9"/>
  <c r="CR101" i="9" s="1"/>
  <c r="C99" i="17"/>
  <c r="BR101" i="9"/>
  <c r="CH101" i="9" s="1"/>
  <c r="F98" i="17"/>
  <c r="BT100" i="9"/>
  <c r="CJ100" i="9" s="1"/>
  <c r="BV98" i="9"/>
  <c r="CL98" i="9" s="1"/>
  <c r="BZ98" i="9"/>
  <c r="CP98" i="9" s="1"/>
  <c r="CD98" i="9"/>
  <c r="B96" i="17"/>
  <c r="BQ98" i="9"/>
  <c r="CG98" i="9" s="1"/>
  <c r="E95" i="17"/>
  <c r="BU97" i="9"/>
  <c r="CK97" i="9" s="1"/>
  <c r="BY97" i="9"/>
  <c r="CO97" i="9" s="1"/>
  <c r="D94" i="17"/>
  <c r="BS96" i="9"/>
  <c r="CI96" i="9" s="1"/>
  <c r="BW93" i="9"/>
  <c r="CM93" i="9" s="1"/>
  <c r="CB93" i="9"/>
  <c r="CR93" i="9" s="1"/>
  <c r="C91" i="17"/>
  <c r="BR93" i="9"/>
  <c r="CH93" i="9" s="1"/>
  <c r="F90" i="17"/>
  <c r="BT92" i="9"/>
  <c r="CJ92" i="9" s="1"/>
  <c r="BV90" i="9"/>
  <c r="CL90" i="9" s="1"/>
  <c r="BZ90" i="9"/>
  <c r="CP90" i="9" s="1"/>
  <c r="CD90" i="9"/>
  <c r="B88" i="17"/>
  <c r="BQ90" i="9"/>
  <c r="CG90" i="9" s="1"/>
  <c r="E87" i="17"/>
  <c r="BU89" i="9"/>
  <c r="CK89" i="9" s="1"/>
  <c r="BY89" i="9"/>
  <c r="CO89" i="9" s="1"/>
  <c r="D86" i="17"/>
  <c r="BS88" i="9"/>
  <c r="CI88" i="9" s="1"/>
  <c r="F85" i="17"/>
  <c r="BT87" i="9"/>
  <c r="CJ87" i="9" s="1"/>
  <c r="BV85" i="9"/>
  <c r="CL85" i="9" s="1"/>
  <c r="BZ85" i="9"/>
  <c r="CP85" i="9" s="1"/>
  <c r="CD85" i="9"/>
  <c r="CT85" i="9" s="1"/>
  <c r="B83" i="17"/>
  <c r="BQ85" i="9"/>
  <c r="CG85" i="9" s="1"/>
  <c r="E82" i="17"/>
  <c r="BU84" i="9"/>
  <c r="CK84" i="9" s="1"/>
  <c r="BY84" i="9"/>
  <c r="CO84" i="9" s="1"/>
  <c r="D81" i="17"/>
  <c r="BS83" i="9"/>
  <c r="CI83" i="9" s="1"/>
  <c r="BW80" i="9"/>
  <c r="CM80" i="9" s="1"/>
  <c r="CB80" i="9"/>
  <c r="C78" i="17"/>
  <c r="BR80" i="9"/>
  <c r="CH80" i="9" s="1"/>
  <c r="F77" i="17"/>
  <c r="BT79" i="9"/>
  <c r="CJ79" i="9" s="1"/>
  <c r="BV77" i="9"/>
  <c r="CL77" i="9" s="1"/>
  <c r="BZ77" i="9"/>
  <c r="CP77" i="9" s="1"/>
  <c r="CD77" i="9"/>
  <c r="B75" i="17"/>
  <c r="BQ77" i="9"/>
  <c r="CG77" i="9" s="1"/>
  <c r="E74" i="17"/>
  <c r="BU76" i="9"/>
  <c r="CK76" i="9" s="1"/>
  <c r="BY76" i="9"/>
  <c r="CO76" i="9" s="1"/>
  <c r="D73" i="17"/>
  <c r="BS75" i="9"/>
  <c r="CI75" i="9" s="1"/>
  <c r="BW72" i="9"/>
  <c r="CM72" i="9" s="1"/>
  <c r="CB72" i="9"/>
  <c r="C70" i="17"/>
  <c r="BR72" i="9"/>
  <c r="CH72" i="9" s="1"/>
  <c r="E69" i="17"/>
  <c r="BU71" i="9"/>
  <c r="CK71" i="9" s="1"/>
  <c r="BY71" i="9"/>
  <c r="CO71" i="9" s="1"/>
  <c r="D68" i="17"/>
  <c r="BS70" i="9"/>
  <c r="CI70" i="9" s="1"/>
  <c r="BW67" i="9"/>
  <c r="CM67" i="9" s="1"/>
  <c r="CB67" i="9"/>
  <c r="C65" i="17"/>
  <c r="BR67" i="9"/>
  <c r="CH67" i="9" s="1"/>
  <c r="F64" i="17"/>
  <c r="BT66" i="9"/>
  <c r="CJ66" i="9" s="1"/>
  <c r="BV64" i="9"/>
  <c r="CL64" i="9" s="1"/>
  <c r="BZ64" i="9"/>
  <c r="CP64" i="9" s="1"/>
  <c r="CD64" i="9"/>
  <c r="B62" i="17"/>
  <c r="BQ64" i="9"/>
  <c r="CG64" i="9" s="1"/>
  <c r="E61" i="17"/>
  <c r="BU63" i="9"/>
  <c r="CK63" i="9" s="1"/>
  <c r="BY63" i="9"/>
  <c r="CO63" i="9" s="1"/>
  <c r="D60" i="17"/>
  <c r="BS62" i="9"/>
  <c r="CI62" i="9" s="1"/>
  <c r="BW59" i="9"/>
  <c r="CM59" i="9" s="1"/>
  <c r="CB59" i="9"/>
  <c r="C57" i="17"/>
  <c r="BR59" i="9"/>
  <c r="CH59" i="9" s="1"/>
  <c r="F56" i="17"/>
  <c r="BT58" i="9"/>
  <c r="CJ58" i="9" s="1"/>
  <c r="BV56" i="9"/>
  <c r="CL56" i="9" s="1"/>
  <c r="BZ56" i="9"/>
  <c r="CP56" i="9" s="1"/>
  <c r="CD56" i="9"/>
  <c r="B54" i="17"/>
  <c r="BQ56" i="9"/>
  <c r="CG56" i="9" s="1"/>
  <c r="E53" i="17"/>
  <c r="BU55" i="9"/>
  <c r="CK55" i="9" s="1"/>
  <c r="BY55" i="9"/>
  <c r="CO55" i="9" s="1"/>
  <c r="D52" i="17"/>
  <c r="BS54" i="9"/>
  <c r="CI54" i="9" s="1"/>
  <c r="BW51" i="9"/>
  <c r="CM51" i="9" s="1"/>
  <c r="CB51" i="9"/>
  <c r="C49" i="17"/>
  <c r="BR51" i="9"/>
  <c r="CH51" i="9" s="1"/>
  <c r="F48" i="17"/>
  <c r="BT50" i="9"/>
  <c r="CJ50" i="9" s="1"/>
  <c r="BV48" i="9"/>
  <c r="CL48" i="9" s="1"/>
  <c r="BZ48" i="9"/>
  <c r="CP48" i="9" s="1"/>
  <c r="CD48" i="9"/>
  <c r="B46" i="17"/>
  <c r="BQ48" i="9"/>
  <c r="CG48" i="9" s="1"/>
  <c r="E45" i="17"/>
  <c r="BU47" i="9"/>
  <c r="CK47" i="9" s="1"/>
  <c r="BY47" i="9"/>
  <c r="CO47" i="9" s="1"/>
  <c r="D44" i="17"/>
  <c r="BS46" i="9"/>
  <c r="CI46" i="9" s="1"/>
  <c r="BW43" i="9"/>
  <c r="CM43" i="9" s="1"/>
  <c r="CB43" i="9"/>
  <c r="C41" i="17"/>
  <c r="BR43" i="9"/>
  <c r="CH43" i="9" s="1"/>
  <c r="F40" i="17"/>
  <c r="BT42" i="9"/>
  <c r="CJ42" i="9" s="1"/>
  <c r="BV40" i="9"/>
  <c r="CL40" i="9" s="1"/>
  <c r="BZ40" i="9"/>
  <c r="CP40" i="9" s="1"/>
  <c r="CD40" i="9"/>
  <c r="B38" i="17"/>
  <c r="BQ40" i="9"/>
  <c r="CG40" i="9" s="1"/>
  <c r="E37" i="17"/>
  <c r="BU39" i="9"/>
  <c r="CK39" i="9" s="1"/>
  <c r="BY39" i="9"/>
  <c r="CO39" i="9" s="1"/>
  <c r="D36" i="17"/>
  <c r="BS38" i="9"/>
  <c r="CI38" i="9" s="1"/>
  <c r="BW35" i="9"/>
  <c r="CM35" i="9" s="1"/>
  <c r="CB35" i="9"/>
  <c r="C33" i="17"/>
  <c r="BR35" i="9"/>
  <c r="CH35" i="9" s="1"/>
  <c r="F32" i="17"/>
  <c r="BT34" i="9"/>
  <c r="CJ34" i="9" s="1"/>
  <c r="BV32" i="9"/>
  <c r="CL32" i="9" s="1"/>
  <c r="BZ32" i="9"/>
  <c r="CP32" i="9" s="1"/>
  <c r="CD32" i="9"/>
  <c r="B30" i="17"/>
  <c r="BQ32" i="9"/>
  <c r="CG32" i="9" s="1"/>
  <c r="E29" i="17"/>
  <c r="BU31" i="9"/>
  <c r="CK31" i="9" s="1"/>
  <c r="BY31" i="9"/>
  <c r="CO31" i="9" s="1"/>
  <c r="BW30" i="9"/>
  <c r="CM30" i="9" s="1"/>
  <c r="CB30" i="9"/>
  <c r="C28" i="17"/>
  <c r="BR30" i="9"/>
  <c r="CH30" i="9" s="1"/>
  <c r="F27" i="17"/>
  <c r="BT29" i="9"/>
  <c r="CJ29" i="9" s="1"/>
  <c r="D26" i="17"/>
  <c r="BS28" i="9"/>
  <c r="CI28" i="9" s="1"/>
  <c r="F25" i="17"/>
  <c r="BT27" i="9"/>
  <c r="CJ27" i="9" s="1"/>
  <c r="D24" i="17"/>
  <c r="BS26" i="9"/>
  <c r="CI26" i="9" s="1"/>
  <c r="F23" i="17"/>
  <c r="BT25" i="9"/>
  <c r="CJ25" i="9" s="1"/>
  <c r="D22" i="17"/>
  <c r="BS24" i="9"/>
  <c r="CI24" i="9" s="1"/>
  <c r="F21" i="17"/>
  <c r="BT23" i="9"/>
  <c r="CJ23" i="9" s="1"/>
  <c r="D20" i="17"/>
  <c r="BS22" i="9"/>
  <c r="CI22" i="9" s="1"/>
  <c r="F19" i="17"/>
  <c r="BT21" i="9"/>
  <c r="CJ21" i="9" s="1"/>
  <c r="D18" i="17"/>
  <c r="BS20" i="9"/>
  <c r="CI20" i="9" s="1"/>
  <c r="F17" i="17"/>
  <c r="BT19" i="9"/>
  <c r="CJ19" i="9" s="1"/>
  <c r="D16" i="17"/>
  <c r="BS18" i="9"/>
  <c r="CI18" i="9" s="1"/>
  <c r="F15" i="17"/>
  <c r="BT17" i="9"/>
  <c r="CJ17" i="9" s="1"/>
  <c r="D14" i="17"/>
  <c r="BS16" i="9"/>
  <c r="CI16" i="9" s="1"/>
  <c r="F13" i="17"/>
  <c r="BT15" i="9"/>
  <c r="CJ15" i="9" s="1"/>
  <c r="D12" i="17"/>
  <c r="BS14" i="9"/>
  <c r="CI14" i="9" s="1"/>
  <c r="F11" i="17"/>
  <c r="BT13" i="9"/>
  <c r="CJ13" i="9" s="1"/>
  <c r="BV11" i="9"/>
  <c r="CL11" i="9" s="1"/>
  <c r="BZ11" i="9"/>
  <c r="CP11" i="9" s="1"/>
  <c r="CD11" i="9"/>
  <c r="CT11" i="9" s="1"/>
  <c r="B9" i="17"/>
  <c r="BQ11" i="9"/>
  <c r="CG11" i="9" s="1"/>
  <c r="BW9" i="9"/>
  <c r="CM9" i="9" s="1"/>
  <c r="CB9" i="9"/>
  <c r="CR9" i="9" s="1"/>
  <c r="C7" i="17"/>
  <c r="BR9" i="9"/>
  <c r="CH9" i="9" s="1"/>
  <c r="F6" i="17"/>
  <c r="BT8" i="9"/>
  <c r="CJ8" i="9" s="1"/>
  <c r="BV6" i="9"/>
  <c r="CL6" i="9" s="1"/>
  <c r="BZ6" i="9"/>
  <c r="CP6" i="9" s="1"/>
  <c r="CD6" i="9"/>
  <c r="B4" i="17"/>
  <c r="BQ6" i="9"/>
  <c r="CG6" i="9" s="1"/>
  <c r="E3" i="17"/>
  <c r="BU5" i="9"/>
  <c r="CK5" i="9" s="1"/>
  <c r="BY5" i="9"/>
  <c r="CO5" i="9" s="1"/>
  <c r="D352" i="17"/>
  <c r="BS354" i="9"/>
  <c r="CI354" i="9" s="1"/>
  <c r="BW351" i="9"/>
  <c r="CM351" i="9" s="1"/>
  <c r="CB351" i="9"/>
  <c r="CR351" i="9" s="1"/>
  <c r="C349" i="17"/>
  <c r="BR351" i="9"/>
  <c r="CH351" i="9" s="1"/>
  <c r="F348" i="17"/>
  <c r="BT350" i="9"/>
  <c r="CJ350" i="9" s="1"/>
  <c r="BV348" i="9"/>
  <c r="CL348" i="9" s="1"/>
  <c r="BZ348" i="9"/>
  <c r="CP348" i="9" s="1"/>
  <c r="CD348" i="9"/>
  <c r="B346" i="17"/>
  <c r="BQ348" i="9"/>
  <c r="CG348" i="9" s="1"/>
  <c r="E345" i="17"/>
  <c r="BU347" i="9"/>
  <c r="CK347" i="9" s="1"/>
  <c r="BY347" i="9"/>
  <c r="CO347" i="9" s="1"/>
  <c r="D344" i="17"/>
  <c r="BS346" i="9"/>
  <c r="CI346" i="9" s="1"/>
  <c r="BW343" i="9"/>
  <c r="CM343" i="9" s="1"/>
  <c r="CB343" i="9"/>
  <c r="C341" i="17"/>
  <c r="BR343" i="9"/>
  <c r="CH343" i="9" s="1"/>
  <c r="F340" i="17"/>
  <c r="BT342" i="9"/>
  <c r="CJ342" i="9" s="1"/>
  <c r="BV340" i="9"/>
  <c r="CL340" i="9" s="1"/>
  <c r="BZ340" i="9"/>
  <c r="CP340" i="9" s="1"/>
  <c r="CD340" i="9"/>
  <c r="B338" i="17"/>
  <c r="BQ340" i="9"/>
  <c r="CG340" i="9" s="1"/>
  <c r="E337" i="17"/>
  <c r="BU339" i="9"/>
  <c r="CK339" i="9" s="1"/>
  <c r="BY339" i="9"/>
  <c r="CO339" i="9" s="1"/>
  <c r="D336" i="17"/>
  <c r="BS338" i="9"/>
  <c r="CI338" i="9" s="1"/>
  <c r="BW335" i="9"/>
  <c r="CM335" i="9" s="1"/>
  <c r="CB335" i="9"/>
  <c r="CR335" i="9" s="1"/>
  <c r="C333" i="17"/>
  <c r="BR335" i="9"/>
  <c r="CH335" i="9" s="1"/>
  <c r="F332" i="17"/>
  <c r="BT334" i="9"/>
  <c r="CJ334" i="9" s="1"/>
  <c r="BV332" i="9"/>
  <c r="CL332" i="9" s="1"/>
  <c r="BZ332" i="9"/>
  <c r="CP332" i="9" s="1"/>
  <c r="CD332" i="9"/>
  <c r="B330" i="17"/>
  <c r="BQ332" i="9"/>
  <c r="CG332" i="9" s="1"/>
  <c r="E329" i="17"/>
  <c r="BU331" i="9"/>
  <c r="CK331" i="9" s="1"/>
  <c r="BY331" i="9"/>
  <c r="CO331" i="9" s="1"/>
  <c r="D328" i="17"/>
  <c r="BS330" i="9"/>
  <c r="CI330" i="9" s="1"/>
  <c r="BW327" i="9"/>
  <c r="CM327" i="9" s="1"/>
  <c r="CB327" i="9"/>
  <c r="C325" i="17"/>
  <c r="BR327" i="9"/>
  <c r="CH327" i="9" s="1"/>
  <c r="F324" i="17"/>
  <c r="BT326" i="9"/>
  <c r="CJ326" i="9" s="1"/>
  <c r="BV324" i="9"/>
  <c r="CL324" i="9" s="1"/>
  <c r="BZ324" i="9"/>
  <c r="CP324" i="9" s="1"/>
  <c r="CD324" i="9"/>
  <c r="B322" i="17"/>
  <c r="BQ324" i="9"/>
  <c r="CG324" i="9" s="1"/>
  <c r="E321" i="17"/>
  <c r="BU323" i="9"/>
  <c r="CK323" i="9" s="1"/>
  <c r="BY323" i="9"/>
  <c r="CO323" i="9" s="1"/>
  <c r="D320" i="17"/>
  <c r="BS322" i="9"/>
  <c r="CI322" i="9" s="1"/>
  <c r="BW319" i="9"/>
  <c r="CM319" i="9" s="1"/>
  <c r="CB319" i="9"/>
  <c r="CR319" i="9" s="1"/>
  <c r="C317" i="17"/>
  <c r="BR319" i="9"/>
  <c r="CH319" i="9" s="1"/>
  <c r="F316" i="17"/>
  <c r="BT318" i="9"/>
  <c r="CJ318" i="9" s="1"/>
  <c r="BV316" i="9"/>
  <c r="CL316" i="9" s="1"/>
  <c r="BZ316" i="9"/>
  <c r="CP316" i="9" s="1"/>
  <c r="CD316" i="9"/>
  <c r="B314" i="17"/>
  <c r="BQ316" i="9"/>
  <c r="CG316" i="9" s="1"/>
  <c r="E313" i="17"/>
  <c r="BU315" i="9"/>
  <c r="CK315" i="9" s="1"/>
  <c r="BY315" i="9"/>
  <c r="CO315" i="9" s="1"/>
  <c r="D312" i="17"/>
  <c r="BS314" i="9"/>
  <c r="CI314" i="9" s="1"/>
  <c r="BW311" i="9"/>
  <c r="CM311" i="9" s="1"/>
  <c r="CB311" i="9"/>
  <c r="C309" i="17"/>
  <c r="BR311" i="9"/>
  <c r="CH311" i="9" s="1"/>
  <c r="F308" i="17"/>
  <c r="BT310" i="9"/>
  <c r="CJ310" i="9" s="1"/>
  <c r="BV308" i="9"/>
  <c r="CL308" i="9" s="1"/>
  <c r="BZ308" i="9"/>
  <c r="CP308" i="9" s="1"/>
  <c r="CD308" i="9"/>
  <c r="B306" i="17"/>
  <c r="BQ308" i="9"/>
  <c r="CG308" i="9" s="1"/>
  <c r="E305" i="17"/>
  <c r="BU307" i="9"/>
  <c r="CK307" i="9" s="1"/>
  <c r="BY307" i="9"/>
  <c r="CO307" i="9" s="1"/>
  <c r="D304" i="17"/>
  <c r="BS306" i="9"/>
  <c r="CI306" i="9" s="1"/>
  <c r="BW303" i="9"/>
  <c r="CM303" i="9" s="1"/>
  <c r="CB303" i="9"/>
  <c r="C301" i="17"/>
  <c r="BR303" i="9"/>
  <c r="CH303" i="9" s="1"/>
  <c r="F300" i="17"/>
  <c r="BT302" i="9"/>
  <c r="CJ302" i="9" s="1"/>
  <c r="BV300" i="9"/>
  <c r="CL300" i="9" s="1"/>
  <c r="BZ300" i="9"/>
  <c r="CP300" i="9" s="1"/>
  <c r="CD300" i="9"/>
  <c r="B298" i="17"/>
  <c r="BQ300" i="9"/>
  <c r="CG300" i="9" s="1"/>
  <c r="E297" i="17"/>
  <c r="BU299" i="9"/>
  <c r="CK299" i="9" s="1"/>
  <c r="BY299" i="9"/>
  <c r="CO299" i="9" s="1"/>
  <c r="D296" i="17"/>
  <c r="BS298" i="9"/>
  <c r="CI298" i="9" s="1"/>
  <c r="BW295" i="9"/>
  <c r="CM295" i="9" s="1"/>
  <c r="CB295" i="9"/>
  <c r="CR295" i="9" s="1"/>
  <c r="C293" i="17"/>
  <c r="BR295" i="9"/>
  <c r="CH295" i="9" s="1"/>
  <c r="F292" i="17"/>
  <c r="BT294" i="9"/>
  <c r="CJ294" i="9" s="1"/>
  <c r="BV292" i="9"/>
  <c r="CL292" i="9" s="1"/>
  <c r="BZ292" i="9"/>
  <c r="CP292" i="9" s="1"/>
  <c r="CD292" i="9"/>
  <c r="B290" i="17"/>
  <c r="BQ292" i="9"/>
  <c r="CG292" i="9" s="1"/>
  <c r="E289" i="17"/>
  <c r="BU291" i="9"/>
  <c r="CK291" i="9" s="1"/>
  <c r="BY291" i="9"/>
  <c r="CO291" i="9" s="1"/>
  <c r="D288" i="17"/>
  <c r="BS290" i="9"/>
  <c r="CI290" i="9" s="1"/>
  <c r="BW287" i="9"/>
  <c r="CM287" i="9" s="1"/>
  <c r="CB287" i="9"/>
  <c r="CR287" i="9" s="1"/>
  <c r="C285" i="17"/>
  <c r="BR287" i="9"/>
  <c r="CH287" i="9" s="1"/>
  <c r="F284" i="17"/>
  <c r="BT286" i="9"/>
  <c r="CJ286" i="9" s="1"/>
  <c r="BV284" i="9"/>
  <c r="CL284" i="9" s="1"/>
  <c r="BZ284" i="9"/>
  <c r="CP284" i="9" s="1"/>
  <c r="CD284" i="9"/>
  <c r="B282" i="17"/>
  <c r="BQ284" i="9"/>
  <c r="CG284" i="9" s="1"/>
  <c r="E281" i="17"/>
  <c r="BU283" i="9"/>
  <c r="CK283" i="9" s="1"/>
  <c r="BY283" i="9"/>
  <c r="CO283" i="9" s="1"/>
  <c r="D280" i="17"/>
  <c r="BS282" i="9"/>
  <c r="CI282" i="9" s="1"/>
  <c r="BW279" i="9"/>
  <c r="CM279" i="9" s="1"/>
  <c r="CB279" i="9"/>
  <c r="C277" i="17"/>
  <c r="BR279" i="9"/>
  <c r="CH279" i="9" s="1"/>
  <c r="F276" i="17"/>
  <c r="BT278" i="9"/>
  <c r="CJ278" i="9" s="1"/>
  <c r="BV276" i="9"/>
  <c r="CL276" i="9" s="1"/>
  <c r="BZ276" i="9"/>
  <c r="CP276" i="9" s="1"/>
  <c r="CD276" i="9"/>
  <c r="B274" i="17"/>
  <c r="BQ276" i="9"/>
  <c r="CG276" i="9" s="1"/>
  <c r="E273" i="17"/>
  <c r="BU275" i="9"/>
  <c r="CK275" i="9" s="1"/>
  <c r="BY275" i="9"/>
  <c r="CO275" i="9" s="1"/>
  <c r="D272" i="17"/>
  <c r="BS274" i="9"/>
  <c r="CI274" i="9" s="1"/>
  <c r="BW271" i="9"/>
  <c r="CM271" i="9" s="1"/>
  <c r="CB271" i="9"/>
  <c r="CR271" i="9" s="1"/>
  <c r="C269" i="17"/>
  <c r="BR271" i="9"/>
  <c r="CH271" i="9" s="1"/>
  <c r="F268" i="17"/>
  <c r="BT270" i="9"/>
  <c r="CJ270" i="9" s="1"/>
  <c r="BV268" i="9"/>
  <c r="CL268" i="9" s="1"/>
  <c r="BZ268" i="9"/>
  <c r="CP268" i="9" s="1"/>
  <c r="CD268" i="9"/>
  <c r="B266" i="17"/>
  <c r="BQ268" i="9"/>
  <c r="CG268" i="9" s="1"/>
  <c r="E265" i="17"/>
  <c r="BU267" i="9"/>
  <c r="CK267" i="9" s="1"/>
  <c r="BY267" i="9"/>
  <c r="CO267" i="9" s="1"/>
  <c r="D264" i="17"/>
  <c r="BS266" i="9"/>
  <c r="CI266" i="9" s="1"/>
  <c r="BW263" i="9"/>
  <c r="CM263" i="9" s="1"/>
  <c r="CB263" i="9"/>
  <c r="C261" i="17"/>
  <c r="BR263" i="9"/>
  <c r="CH263" i="9" s="1"/>
  <c r="F260" i="17"/>
  <c r="BT262" i="9"/>
  <c r="CJ262" i="9" s="1"/>
  <c r="BV260" i="9"/>
  <c r="CL260" i="9" s="1"/>
  <c r="BZ260" i="9"/>
  <c r="CP260" i="9" s="1"/>
  <c r="CD260" i="9"/>
  <c r="B258" i="17"/>
  <c r="BQ260" i="9"/>
  <c r="CG260" i="9" s="1"/>
  <c r="E257" i="17"/>
  <c r="BU259" i="9"/>
  <c r="CK259" i="9" s="1"/>
  <c r="BY259" i="9"/>
  <c r="CO259" i="9" s="1"/>
  <c r="D256" i="17"/>
  <c r="BS258" i="9"/>
  <c r="CI258" i="9" s="1"/>
  <c r="BW255" i="9"/>
  <c r="CM255" i="9" s="1"/>
  <c r="CB255" i="9"/>
  <c r="CR255" i="9" s="1"/>
  <c r="C253" i="17"/>
  <c r="BR255" i="9"/>
  <c r="CH255" i="9" s="1"/>
  <c r="F252" i="17"/>
  <c r="BT254" i="9"/>
  <c r="CJ254" i="9" s="1"/>
  <c r="BV252" i="9"/>
  <c r="CL252" i="9" s="1"/>
  <c r="BZ252" i="9"/>
  <c r="CP252" i="9" s="1"/>
  <c r="CD252" i="9"/>
  <c r="B250" i="17"/>
  <c r="BQ252" i="9"/>
  <c r="CG252" i="9" s="1"/>
  <c r="E249" i="17"/>
  <c r="BU251" i="9"/>
  <c r="CK251" i="9" s="1"/>
  <c r="BY251" i="9"/>
  <c r="CO251" i="9" s="1"/>
  <c r="D248" i="17"/>
  <c r="BS250" i="9"/>
  <c r="CI250" i="9" s="1"/>
  <c r="BW247" i="9"/>
  <c r="CM247" i="9" s="1"/>
  <c r="CB247" i="9"/>
  <c r="C245" i="17"/>
  <c r="BR247" i="9"/>
  <c r="CH247" i="9" s="1"/>
  <c r="F244" i="17"/>
  <c r="BT246" i="9"/>
  <c r="CJ246" i="9" s="1"/>
  <c r="BV244" i="9"/>
  <c r="CL244" i="9" s="1"/>
  <c r="BZ244" i="9"/>
  <c r="CP244" i="9" s="1"/>
  <c r="CD244" i="9"/>
  <c r="B242" i="17"/>
  <c r="BQ244" i="9"/>
  <c r="CG244" i="9" s="1"/>
  <c r="E241" i="17"/>
  <c r="BU243" i="9"/>
  <c r="CK243" i="9" s="1"/>
  <c r="BY243" i="9"/>
  <c r="CO243" i="9" s="1"/>
  <c r="D240" i="17"/>
  <c r="BS242" i="9"/>
  <c r="CI242" i="9" s="1"/>
  <c r="BW239" i="9"/>
  <c r="CM239" i="9" s="1"/>
  <c r="CB239" i="9"/>
  <c r="C237" i="17"/>
  <c r="BR239" i="9"/>
  <c r="CH239" i="9" s="1"/>
  <c r="F236" i="17"/>
  <c r="BT238" i="9"/>
  <c r="CJ238" i="9" s="1"/>
  <c r="BV236" i="9"/>
  <c r="CL236" i="9" s="1"/>
  <c r="BZ236" i="9"/>
  <c r="CP236" i="9" s="1"/>
  <c r="CD236" i="9"/>
  <c r="B234" i="17"/>
  <c r="BQ236" i="9"/>
  <c r="CG236" i="9" s="1"/>
  <c r="E233" i="17"/>
  <c r="BU235" i="9"/>
  <c r="CK235" i="9" s="1"/>
  <c r="BY235" i="9"/>
  <c r="CO235" i="9" s="1"/>
  <c r="D232" i="17"/>
  <c r="BS234" i="9"/>
  <c r="CI234" i="9" s="1"/>
  <c r="BW231" i="9"/>
  <c r="CM231" i="9" s="1"/>
  <c r="CB231" i="9"/>
  <c r="CR231" i="9" s="1"/>
  <c r="C229" i="17"/>
  <c r="BR231" i="9"/>
  <c r="CH231" i="9" s="1"/>
  <c r="F228" i="17"/>
  <c r="BT230" i="9"/>
  <c r="CJ230" i="9" s="1"/>
  <c r="BV228" i="9"/>
  <c r="CL228" i="9" s="1"/>
  <c r="BZ228" i="9"/>
  <c r="CP228" i="9" s="1"/>
  <c r="CD228" i="9"/>
  <c r="B226" i="17"/>
  <c r="BQ228" i="9"/>
  <c r="CG228" i="9" s="1"/>
  <c r="E225" i="17"/>
  <c r="BU227" i="9"/>
  <c r="CK227" i="9" s="1"/>
  <c r="BY227" i="9"/>
  <c r="CO227" i="9" s="1"/>
  <c r="D224" i="17"/>
  <c r="BS226" i="9"/>
  <c r="CI226" i="9" s="1"/>
  <c r="BW223" i="9"/>
  <c r="CM223" i="9" s="1"/>
  <c r="CB223" i="9"/>
  <c r="CR223" i="9" s="1"/>
  <c r="C221" i="17"/>
  <c r="BR223" i="9"/>
  <c r="CH223" i="9" s="1"/>
  <c r="F220" i="17"/>
  <c r="BT222" i="9"/>
  <c r="CJ222" i="9" s="1"/>
  <c r="BV220" i="9"/>
  <c r="CL220" i="9" s="1"/>
  <c r="BZ220" i="9"/>
  <c r="CP220" i="9" s="1"/>
  <c r="CD220" i="9"/>
  <c r="B218" i="17"/>
  <c r="BQ220" i="9"/>
  <c r="CG220" i="9" s="1"/>
  <c r="E217" i="17"/>
  <c r="BU219" i="9"/>
  <c r="CK219" i="9" s="1"/>
  <c r="BY219" i="9"/>
  <c r="CO219" i="9" s="1"/>
  <c r="D216" i="17"/>
  <c r="BS218" i="9"/>
  <c r="CI218" i="9" s="1"/>
  <c r="BW215" i="9"/>
  <c r="CM215" i="9" s="1"/>
  <c r="CB215" i="9"/>
  <c r="C213" i="17"/>
  <c r="BR215" i="9"/>
  <c r="CH215" i="9" s="1"/>
  <c r="F212" i="17"/>
  <c r="BT214" i="9"/>
  <c r="CJ214" i="9" s="1"/>
  <c r="BV212" i="9"/>
  <c r="CL212" i="9" s="1"/>
  <c r="BZ212" i="9"/>
  <c r="CP212" i="9" s="1"/>
  <c r="CD212" i="9"/>
  <c r="B210" i="17"/>
  <c r="BQ212" i="9"/>
  <c r="CG212" i="9" s="1"/>
  <c r="E209" i="17"/>
  <c r="BU211" i="9"/>
  <c r="CK211" i="9" s="1"/>
  <c r="BY211" i="9"/>
  <c r="CO211" i="9" s="1"/>
  <c r="D208" i="17"/>
  <c r="BS210" i="9"/>
  <c r="CI210" i="9" s="1"/>
  <c r="BW207" i="9"/>
  <c r="CM207" i="9" s="1"/>
  <c r="CB207" i="9"/>
  <c r="CR207" i="9" s="1"/>
  <c r="C205" i="17"/>
  <c r="BR207" i="9"/>
  <c r="CH207" i="9" s="1"/>
  <c r="F204" i="17"/>
  <c r="BT206" i="9"/>
  <c r="CJ206" i="9" s="1"/>
  <c r="BV204" i="9"/>
  <c r="CL204" i="9" s="1"/>
  <c r="BZ204" i="9"/>
  <c r="CP204" i="9" s="1"/>
  <c r="CD204" i="9"/>
  <c r="B202" i="17"/>
  <c r="BQ204" i="9"/>
  <c r="CG204" i="9" s="1"/>
  <c r="E201" i="17"/>
  <c r="BU203" i="9"/>
  <c r="CK203" i="9" s="1"/>
  <c r="BY203" i="9"/>
  <c r="CO203" i="9" s="1"/>
  <c r="D200" i="17"/>
  <c r="BS202" i="9"/>
  <c r="CI202" i="9" s="1"/>
  <c r="BW199" i="9"/>
  <c r="CM199" i="9" s="1"/>
  <c r="CB199" i="9"/>
  <c r="C197" i="17"/>
  <c r="BR199" i="9"/>
  <c r="CH199" i="9" s="1"/>
  <c r="F196" i="17"/>
  <c r="BT198" i="9"/>
  <c r="CJ198" i="9" s="1"/>
  <c r="BV196" i="9"/>
  <c r="CL196" i="9" s="1"/>
  <c r="BZ196" i="9"/>
  <c r="CP196" i="9" s="1"/>
  <c r="CD196" i="9"/>
  <c r="B194" i="17"/>
  <c r="BQ196" i="9"/>
  <c r="CG196" i="9" s="1"/>
  <c r="E193" i="17"/>
  <c r="BU195" i="9"/>
  <c r="CK195" i="9" s="1"/>
  <c r="BY195" i="9"/>
  <c r="CO195" i="9" s="1"/>
  <c r="D192" i="17"/>
  <c r="BS194" i="9"/>
  <c r="CI194" i="9" s="1"/>
  <c r="I352" i="17"/>
  <c r="CA354" i="9"/>
  <c r="CQ354" i="9" s="1"/>
  <c r="I344" i="17"/>
  <c r="CA346" i="9"/>
  <c r="CQ346" i="9" s="1"/>
  <c r="I336" i="17"/>
  <c r="CA338" i="9"/>
  <c r="CQ338" i="9" s="1"/>
  <c r="I328" i="17"/>
  <c r="CA330" i="9"/>
  <c r="CQ330" i="9" s="1"/>
  <c r="I320" i="17"/>
  <c r="CA322" i="9"/>
  <c r="CQ322" i="9" s="1"/>
  <c r="I312" i="17"/>
  <c r="CA314" i="9"/>
  <c r="CQ314" i="9" s="1"/>
  <c r="I304" i="17"/>
  <c r="CA306" i="9"/>
  <c r="CQ306" i="9" s="1"/>
  <c r="I296" i="17"/>
  <c r="CA298" i="9"/>
  <c r="CQ298" i="9" s="1"/>
  <c r="I288" i="17"/>
  <c r="CA290" i="9"/>
  <c r="CQ290" i="9" s="1"/>
  <c r="I280" i="17"/>
  <c r="CA282" i="9"/>
  <c r="CQ282" i="9" s="1"/>
  <c r="I272" i="17"/>
  <c r="CA274" i="9"/>
  <c r="CQ274" i="9" s="1"/>
  <c r="I264" i="17"/>
  <c r="CA266" i="9"/>
  <c r="CQ266" i="9" s="1"/>
  <c r="I256" i="17"/>
  <c r="CA258" i="9"/>
  <c r="CQ258" i="9" s="1"/>
  <c r="I248" i="17"/>
  <c r="CA250" i="9"/>
  <c r="CQ250" i="9" s="1"/>
  <c r="I240" i="17"/>
  <c r="CA242" i="9"/>
  <c r="CQ242" i="9" s="1"/>
  <c r="I232" i="17"/>
  <c r="CA234" i="9"/>
  <c r="CQ234" i="9" s="1"/>
  <c r="I224" i="17"/>
  <c r="CA226" i="9"/>
  <c r="CQ226" i="9" s="1"/>
  <c r="I216" i="17"/>
  <c r="CA218" i="9"/>
  <c r="CQ218" i="9" s="1"/>
  <c r="I208" i="17"/>
  <c r="CA210" i="9"/>
  <c r="CQ210" i="9" s="1"/>
  <c r="I200" i="17"/>
  <c r="CA202" i="9"/>
  <c r="CQ202" i="9" s="1"/>
  <c r="I192" i="17"/>
  <c r="CA194" i="9"/>
  <c r="CQ194" i="9" s="1"/>
  <c r="I184" i="17"/>
  <c r="CA186" i="9"/>
  <c r="CQ186" i="9" s="1"/>
  <c r="I176" i="17"/>
  <c r="CA178" i="9"/>
  <c r="CQ178" i="9" s="1"/>
  <c r="I168" i="17"/>
  <c r="CA170" i="9"/>
  <c r="CQ170" i="9" s="1"/>
  <c r="I160" i="17"/>
  <c r="CA162" i="9"/>
  <c r="CQ162" i="9" s="1"/>
  <c r="I152" i="17"/>
  <c r="CA154" i="9"/>
  <c r="CQ154" i="9" s="1"/>
  <c r="I144" i="17"/>
  <c r="CA146" i="9"/>
  <c r="CQ146" i="9" s="1"/>
  <c r="I136" i="17"/>
  <c r="CA138" i="9"/>
  <c r="CQ138" i="9" s="1"/>
  <c r="I128" i="17"/>
  <c r="CA130" i="9"/>
  <c r="CQ130" i="9" s="1"/>
  <c r="I120" i="17"/>
  <c r="CA122" i="9"/>
  <c r="CQ122" i="9" s="1"/>
  <c r="I112" i="17"/>
  <c r="CA114" i="9"/>
  <c r="CQ114" i="9" s="1"/>
  <c r="I104" i="17"/>
  <c r="CA106" i="9"/>
  <c r="CQ106" i="9" s="1"/>
  <c r="I96" i="17"/>
  <c r="CA98" i="9"/>
  <c r="CQ98" i="9" s="1"/>
  <c r="I88" i="17"/>
  <c r="CA90" i="9"/>
  <c r="CQ90" i="9" s="1"/>
  <c r="I80" i="17"/>
  <c r="CA82" i="9"/>
  <c r="CQ82" i="9" s="1"/>
  <c r="I72" i="17"/>
  <c r="CA74" i="9"/>
  <c r="CQ74" i="9" s="1"/>
  <c r="I64" i="17"/>
  <c r="CA66" i="9"/>
  <c r="CQ66" i="9" s="1"/>
  <c r="I56" i="17"/>
  <c r="CA58" i="9"/>
  <c r="CQ58" i="9" s="1"/>
  <c r="I48" i="17"/>
  <c r="CA50" i="9"/>
  <c r="CQ50" i="9" s="1"/>
  <c r="I40" i="17"/>
  <c r="CA42" i="9"/>
  <c r="CQ42" i="9" s="1"/>
  <c r="I32" i="17"/>
  <c r="CA34" i="9"/>
  <c r="CQ34" i="9" s="1"/>
  <c r="I24" i="17"/>
  <c r="CA26" i="9"/>
  <c r="CQ26" i="9" s="1"/>
  <c r="I16" i="17"/>
  <c r="CA18" i="9"/>
  <c r="CQ18" i="9" s="1"/>
  <c r="D183" i="17"/>
  <c r="BS185" i="9"/>
  <c r="CI185" i="9" s="1"/>
  <c r="D162" i="17"/>
  <c r="BS164" i="9"/>
  <c r="CI164" i="9" s="1"/>
  <c r="F153" i="17"/>
  <c r="BT155" i="9"/>
  <c r="CJ155" i="9" s="1"/>
  <c r="D149" i="17"/>
  <c r="BS151" i="9"/>
  <c r="CI151" i="9" s="1"/>
  <c r="BV145" i="9"/>
  <c r="CL145" i="9" s="1"/>
  <c r="BZ145" i="9"/>
  <c r="CP145" i="9" s="1"/>
  <c r="CD145" i="9"/>
  <c r="D136" i="17"/>
  <c r="BS138" i="9"/>
  <c r="CI138" i="9" s="1"/>
  <c r="F132" i="17"/>
  <c r="BT134" i="9"/>
  <c r="CJ134" i="9" s="1"/>
  <c r="C125" i="17"/>
  <c r="BR127" i="9"/>
  <c r="CH127" i="9" s="1"/>
  <c r="F116" i="17"/>
  <c r="BT118" i="9"/>
  <c r="CJ118" i="9" s="1"/>
  <c r="BW111" i="9"/>
  <c r="CM111" i="9" s="1"/>
  <c r="CB111" i="9"/>
  <c r="E97" i="17"/>
  <c r="BU99" i="9"/>
  <c r="CK99" i="9" s="1"/>
  <c r="BY99" i="9"/>
  <c r="CO99" i="9" s="1"/>
  <c r="F92" i="17"/>
  <c r="BT94" i="9"/>
  <c r="CJ94" i="9" s="1"/>
  <c r="E84" i="17"/>
  <c r="BU86" i="9"/>
  <c r="CK86" i="9" s="1"/>
  <c r="BY86" i="9"/>
  <c r="CO86" i="9" s="1"/>
  <c r="BV79" i="9"/>
  <c r="CL79" i="9" s="1"/>
  <c r="BZ79" i="9"/>
  <c r="CP79" i="9" s="1"/>
  <c r="CD79" i="9"/>
  <c r="CT79" i="9" s="1"/>
  <c r="F66" i="17"/>
  <c r="BT68" i="9"/>
  <c r="CJ68" i="9" s="1"/>
  <c r="D62" i="17"/>
  <c r="BS64" i="9"/>
  <c r="CI64" i="9" s="1"/>
  <c r="B48" i="17"/>
  <c r="BQ50" i="9"/>
  <c r="CG50" i="9" s="1"/>
  <c r="C43" i="17"/>
  <c r="BR45" i="9"/>
  <c r="CH45" i="9" s="1"/>
  <c r="E31" i="17"/>
  <c r="BU33" i="9"/>
  <c r="CK33" i="9" s="1"/>
  <c r="BY33" i="9"/>
  <c r="CO33" i="9" s="1"/>
  <c r="BV15" i="9"/>
  <c r="CL15" i="9" s="1"/>
  <c r="BZ15" i="9"/>
  <c r="CP15" i="9" s="1"/>
  <c r="CD15" i="9"/>
  <c r="CT15" i="9" s="1"/>
  <c r="F8" i="17"/>
  <c r="BT10" i="9"/>
  <c r="CJ10" i="9" s="1"/>
  <c r="D346" i="17"/>
  <c r="BS348" i="9"/>
  <c r="CI348" i="9" s="1"/>
  <c r="F342" i="17"/>
  <c r="BT344" i="9"/>
  <c r="CJ344" i="9" s="1"/>
  <c r="D338" i="17"/>
  <c r="BS340" i="9"/>
  <c r="CI340" i="9" s="1"/>
  <c r="C327" i="17"/>
  <c r="BR329" i="9"/>
  <c r="CH329" i="9" s="1"/>
  <c r="E315" i="17"/>
  <c r="BU317" i="9"/>
  <c r="CK317" i="9" s="1"/>
  <c r="BY317" i="9"/>
  <c r="CO317" i="9" s="1"/>
  <c r="F310" i="17"/>
  <c r="BT312" i="9"/>
  <c r="CJ312" i="9" s="1"/>
  <c r="BW305" i="9"/>
  <c r="CM305" i="9" s="1"/>
  <c r="CB305" i="9"/>
  <c r="CR305" i="9" s="1"/>
  <c r="BW281" i="9"/>
  <c r="CM281" i="9" s="1"/>
  <c r="CB281" i="9"/>
  <c r="CR281" i="9" s="1"/>
  <c r="C263" i="17"/>
  <c r="BR265" i="9"/>
  <c r="CH265" i="9" s="1"/>
  <c r="E259" i="17"/>
  <c r="BU261" i="9"/>
  <c r="CK261" i="9" s="1"/>
  <c r="BY261" i="9"/>
  <c r="CO261" i="9" s="1"/>
  <c r="C255" i="17"/>
  <c r="BR257" i="9"/>
  <c r="CH257" i="9" s="1"/>
  <c r="C239" i="17"/>
  <c r="BR241" i="9"/>
  <c r="CH241" i="9" s="1"/>
  <c r="E235" i="17"/>
  <c r="BU237" i="9"/>
  <c r="CK237" i="9" s="1"/>
  <c r="BY237" i="9"/>
  <c r="CO237" i="9" s="1"/>
  <c r="C231" i="17"/>
  <c r="BR233" i="9"/>
  <c r="CH233" i="9" s="1"/>
  <c r="F222" i="17"/>
  <c r="BT224" i="9"/>
  <c r="CJ224" i="9" s="1"/>
  <c r="BW217" i="9"/>
  <c r="CM217" i="9" s="1"/>
  <c r="CB217" i="9"/>
  <c r="BW209" i="9"/>
  <c r="CM209" i="9" s="1"/>
  <c r="CB209" i="9"/>
  <c r="BV198" i="9"/>
  <c r="CL198" i="9" s="1"/>
  <c r="BZ198" i="9"/>
  <c r="CP198" i="9" s="1"/>
  <c r="CD198" i="9"/>
  <c r="I258" i="17"/>
  <c r="CA260" i="9"/>
  <c r="CQ260" i="9" s="1"/>
  <c r="BW191" i="9"/>
  <c r="CM191" i="9" s="1"/>
  <c r="CB191" i="9"/>
  <c r="C189" i="17"/>
  <c r="BR191" i="9"/>
  <c r="CH191" i="9" s="1"/>
  <c r="F188" i="17"/>
  <c r="BT190" i="9"/>
  <c r="CJ190" i="9" s="1"/>
  <c r="BV188" i="9"/>
  <c r="CL188" i="9" s="1"/>
  <c r="BZ188" i="9"/>
  <c r="CP188" i="9" s="1"/>
  <c r="CD188" i="9"/>
  <c r="B186" i="17"/>
  <c r="BQ188" i="9"/>
  <c r="CG188" i="9" s="1"/>
  <c r="E185" i="17"/>
  <c r="BU187" i="9"/>
  <c r="CK187" i="9" s="1"/>
  <c r="BY187" i="9"/>
  <c r="CO187" i="9" s="1"/>
  <c r="D184" i="17"/>
  <c r="BS186" i="9"/>
  <c r="CI186" i="9" s="1"/>
  <c r="BW183" i="9"/>
  <c r="CM183" i="9" s="1"/>
  <c r="CB183" i="9"/>
  <c r="C181" i="17"/>
  <c r="BR183" i="9"/>
  <c r="CH183" i="9" s="1"/>
  <c r="F180" i="17"/>
  <c r="BT182" i="9"/>
  <c r="CJ182" i="9" s="1"/>
  <c r="BV180" i="9"/>
  <c r="CL180" i="9" s="1"/>
  <c r="BZ180" i="9"/>
  <c r="CP180" i="9" s="1"/>
  <c r="CD180" i="9"/>
  <c r="B178" i="17"/>
  <c r="BQ180" i="9"/>
  <c r="CG180" i="9" s="1"/>
  <c r="E177" i="17"/>
  <c r="BU179" i="9"/>
  <c r="CK179" i="9" s="1"/>
  <c r="BY179" i="9"/>
  <c r="CO179" i="9" s="1"/>
  <c r="D176" i="17"/>
  <c r="BS178" i="9"/>
  <c r="CI178" i="9" s="1"/>
  <c r="BW175" i="9"/>
  <c r="CM175" i="9" s="1"/>
  <c r="CB175" i="9"/>
  <c r="CR175" i="9" s="1"/>
  <c r="C173" i="17"/>
  <c r="BR175" i="9"/>
  <c r="CH175" i="9" s="1"/>
  <c r="F172" i="17"/>
  <c r="BT174" i="9"/>
  <c r="CJ174" i="9" s="1"/>
  <c r="BV172" i="9"/>
  <c r="CL172" i="9" s="1"/>
  <c r="BZ172" i="9"/>
  <c r="CP172" i="9" s="1"/>
  <c r="CD172" i="9"/>
  <c r="B170" i="17"/>
  <c r="BQ172" i="9"/>
  <c r="CG172" i="9" s="1"/>
  <c r="E169" i="17"/>
  <c r="BU171" i="9"/>
  <c r="CK171" i="9" s="1"/>
  <c r="BY171" i="9"/>
  <c r="CO171" i="9" s="1"/>
  <c r="BW170" i="9"/>
  <c r="CM170" i="9" s="1"/>
  <c r="CB170" i="9"/>
  <c r="C168" i="17"/>
  <c r="BR170" i="9"/>
  <c r="CH170" i="9" s="1"/>
  <c r="F167" i="17"/>
  <c r="BT169" i="9"/>
  <c r="CJ169" i="9" s="1"/>
  <c r="BV167" i="9"/>
  <c r="CL167" i="9" s="1"/>
  <c r="BZ167" i="9"/>
  <c r="CP167" i="9" s="1"/>
  <c r="CD167" i="9"/>
  <c r="B165" i="17"/>
  <c r="BQ167" i="9"/>
  <c r="CG167" i="9" s="1"/>
  <c r="E164" i="17"/>
  <c r="BU166" i="9"/>
  <c r="CK166" i="9" s="1"/>
  <c r="BY166" i="9"/>
  <c r="CO166" i="9" s="1"/>
  <c r="D163" i="17"/>
  <c r="BS165" i="9"/>
  <c r="CI165" i="9" s="1"/>
  <c r="BV162" i="9"/>
  <c r="CL162" i="9" s="1"/>
  <c r="BZ162" i="9"/>
  <c r="CP162" i="9" s="1"/>
  <c r="CD162" i="9"/>
  <c r="B160" i="17"/>
  <c r="BQ162" i="9"/>
  <c r="CG162" i="9" s="1"/>
  <c r="E159" i="17"/>
  <c r="BU161" i="9"/>
  <c r="CK161" i="9" s="1"/>
  <c r="BY161" i="9"/>
  <c r="CO161" i="9" s="1"/>
  <c r="D158" i="17"/>
  <c r="BS160" i="9"/>
  <c r="CI160" i="9" s="1"/>
  <c r="BW157" i="9"/>
  <c r="CM157" i="9" s="1"/>
  <c r="CB157" i="9"/>
  <c r="C155" i="17"/>
  <c r="BR157" i="9"/>
  <c r="CH157" i="9" s="1"/>
  <c r="F154" i="17"/>
  <c r="BT156" i="9"/>
  <c r="CJ156" i="9" s="1"/>
  <c r="BV154" i="9"/>
  <c r="CL154" i="9" s="1"/>
  <c r="BZ154" i="9"/>
  <c r="CP154" i="9" s="1"/>
  <c r="CD154" i="9"/>
  <c r="B152" i="17"/>
  <c r="BQ154" i="9"/>
  <c r="CG154" i="9" s="1"/>
  <c r="E151" i="17"/>
  <c r="BU153" i="9"/>
  <c r="CK153" i="9" s="1"/>
  <c r="BY153" i="9"/>
  <c r="CO153" i="9" s="1"/>
  <c r="D150" i="17"/>
  <c r="BS152" i="9"/>
  <c r="CI152" i="9" s="1"/>
  <c r="BW149" i="9"/>
  <c r="CM149" i="9" s="1"/>
  <c r="CB149" i="9"/>
  <c r="CR149" i="9" s="1"/>
  <c r="C147" i="17"/>
  <c r="BR149" i="9"/>
  <c r="CH149" i="9" s="1"/>
  <c r="F146" i="17"/>
  <c r="BT148" i="9"/>
  <c r="CJ148" i="9" s="1"/>
  <c r="BV146" i="9"/>
  <c r="CL146" i="9" s="1"/>
  <c r="BZ146" i="9"/>
  <c r="CP146" i="9" s="1"/>
  <c r="CD146" i="9"/>
  <c r="B144" i="17"/>
  <c r="BQ146" i="9"/>
  <c r="CG146" i="9" s="1"/>
  <c r="E143" i="17"/>
  <c r="BU145" i="9"/>
  <c r="CK145" i="9" s="1"/>
  <c r="BY145" i="9"/>
  <c r="CO145" i="9" s="1"/>
  <c r="BW144" i="9"/>
  <c r="CM144" i="9" s="1"/>
  <c r="CB144" i="9"/>
  <c r="C142" i="17"/>
  <c r="BR144" i="9"/>
  <c r="CH144" i="9" s="1"/>
  <c r="F141" i="17"/>
  <c r="BT143" i="9"/>
  <c r="CJ143" i="9" s="1"/>
  <c r="BV141" i="9"/>
  <c r="CL141" i="9" s="1"/>
  <c r="BZ141" i="9"/>
  <c r="CP141" i="9" s="1"/>
  <c r="CD141" i="9"/>
  <c r="CT141" i="9" s="1"/>
  <c r="B139" i="17"/>
  <c r="BQ141" i="9"/>
  <c r="CG141" i="9" s="1"/>
  <c r="E138" i="17"/>
  <c r="BU140" i="9"/>
  <c r="CK140" i="9" s="1"/>
  <c r="BY140" i="9"/>
  <c r="CO140" i="9" s="1"/>
  <c r="D137" i="17"/>
  <c r="BS139" i="9"/>
  <c r="CI139" i="9" s="1"/>
  <c r="BW136" i="9"/>
  <c r="CM136" i="9" s="1"/>
  <c r="CB136" i="9"/>
  <c r="C134" i="17"/>
  <c r="BR136" i="9"/>
  <c r="CH136" i="9" s="1"/>
  <c r="F133" i="17"/>
  <c r="BT135" i="9"/>
  <c r="CJ135" i="9" s="1"/>
  <c r="BV133" i="9"/>
  <c r="CL133" i="9" s="1"/>
  <c r="BZ133" i="9"/>
  <c r="CP133" i="9" s="1"/>
  <c r="CD133" i="9"/>
  <c r="B131" i="17"/>
  <c r="BQ133" i="9"/>
  <c r="CG133" i="9" s="1"/>
  <c r="E130" i="17"/>
  <c r="BU132" i="9"/>
  <c r="CK132" i="9" s="1"/>
  <c r="BY132" i="9"/>
  <c r="CO132" i="9" s="1"/>
  <c r="D129" i="17"/>
  <c r="BS131" i="9"/>
  <c r="CI131" i="9" s="1"/>
  <c r="BW128" i="9"/>
  <c r="CM128" i="9" s="1"/>
  <c r="CB128" i="9"/>
  <c r="C126" i="17"/>
  <c r="BR128" i="9"/>
  <c r="CH128" i="9" s="1"/>
  <c r="F125" i="17"/>
  <c r="BT127" i="9"/>
  <c r="CJ127" i="9" s="1"/>
  <c r="BV125" i="9"/>
  <c r="CL125" i="9" s="1"/>
  <c r="BZ125" i="9"/>
  <c r="CP125" i="9" s="1"/>
  <c r="CD125" i="9"/>
  <c r="CT125" i="9" s="1"/>
  <c r="B123" i="17"/>
  <c r="BQ125" i="9"/>
  <c r="CG125" i="9" s="1"/>
  <c r="E122" i="17"/>
  <c r="BU124" i="9"/>
  <c r="CK124" i="9" s="1"/>
  <c r="BY124" i="9"/>
  <c r="CO124" i="9" s="1"/>
  <c r="D121" i="17"/>
  <c r="BS123" i="9"/>
  <c r="CI123" i="9" s="1"/>
  <c r="BW120" i="9"/>
  <c r="CM120" i="9" s="1"/>
  <c r="CB120" i="9"/>
  <c r="C118" i="17"/>
  <c r="BR120" i="9"/>
  <c r="CH120" i="9" s="1"/>
  <c r="F117" i="17"/>
  <c r="BT119" i="9"/>
  <c r="CJ119" i="9" s="1"/>
  <c r="BV117" i="9"/>
  <c r="CL117" i="9" s="1"/>
  <c r="BZ117" i="9"/>
  <c r="CP117" i="9" s="1"/>
  <c r="CD117" i="9"/>
  <c r="B115" i="17"/>
  <c r="BQ117" i="9"/>
  <c r="CG117" i="9" s="1"/>
  <c r="E114" i="17"/>
  <c r="BU116" i="9"/>
  <c r="CK116" i="9" s="1"/>
  <c r="BY116" i="9"/>
  <c r="CO116" i="9" s="1"/>
  <c r="D113" i="17"/>
  <c r="BS115" i="9"/>
  <c r="CI115" i="9" s="1"/>
  <c r="BW112" i="9"/>
  <c r="CM112" i="9" s="1"/>
  <c r="CB112" i="9"/>
  <c r="C110" i="17"/>
  <c r="BR112" i="9"/>
  <c r="CH112" i="9" s="1"/>
  <c r="F109" i="17"/>
  <c r="BT111" i="9"/>
  <c r="CJ111" i="9" s="1"/>
  <c r="BV109" i="9"/>
  <c r="CL109" i="9" s="1"/>
  <c r="BZ109" i="9"/>
  <c r="CP109" i="9" s="1"/>
  <c r="CD109" i="9"/>
  <c r="B107" i="17"/>
  <c r="BQ109" i="9"/>
  <c r="CG109" i="9" s="1"/>
  <c r="E106" i="17"/>
  <c r="BU108" i="9"/>
  <c r="CK108" i="9" s="1"/>
  <c r="BY108" i="9"/>
  <c r="CO108" i="9" s="1"/>
  <c r="D105" i="17"/>
  <c r="BS107" i="9"/>
  <c r="CI107" i="9" s="1"/>
  <c r="BW104" i="9"/>
  <c r="CM104" i="9" s="1"/>
  <c r="CB104" i="9"/>
  <c r="C102" i="17"/>
  <c r="BR104" i="9"/>
  <c r="CH104" i="9" s="1"/>
  <c r="F101" i="17"/>
  <c r="BT103" i="9"/>
  <c r="CJ103" i="9" s="1"/>
  <c r="BV101" i="9"/>
  <c r="CL101" i="9" s="1"/>
  <c r="BZ101" i="9"/>
  <c r="CP101" i="9" s="1"/>
  <c r="CD101" i="9"/>
  <c r="B99" i="17"/>
  <c r="BQ101" i="9"/>
  <c r="CG101" i="9" s="1"/>
  <c r="E98" i="17"/>
  <c r="BU100" i="9"/>
  <c r="CK100" i="9" s="1"/>
  <c r="BY100" i="9"/>
  <c r="CO100" i="9" s="1"/>
  <c r="D97" i="17"/>
  <c r="BS99" i="9"/>
  <c r="CI99" i="9" s="1"/>
  <c r="BW96" i="9"/>
  <c r="CM96" i="9" s="1"/>
  <c r="CB96" i="9"/>
  <c r="C94" i="17"/>
  <c r="BR96" i="9"/>
  <c r="CH96" i="9" s="1"/>
  <c r="F93" i="17"/>
  <c r="BT95" i="9"/>
  <c r="CJ95" i="9" s="1"/>
  <c r="BV93" i="9"/>
  <c r="CL93" i="9" s="1"/>
  <c r="BZ93" i="9"/>
  <c r="CP93" i="9" s="1"/>
  <c r="CD93" i="9"/>
  <c r="CT93" i="9" s="1"/>
  <c r="B91" i="17"/>
  <c r="BQ93" i="9"/>
  <c r="CG93" i="9" s="1"/>
  <c r="E90" i="17"/>
  <c r="BU92" i="9"/>
  <c r="CK92" i="9" s="1"/>
  <c r="BY92" i="9"/>
  <c r="CO92" i="9" s="1"/>
  <c r="D89" i="17"/>
  <c r="BS91" i="9"/>
  <c r="CI91" i="9" s="1"/>
  <c r="BW88" i="9"/>
  <c r="CM88" i="9" s="1"/>
  <c r="CB88" i="9"/>
  <c r="C86" i="17"/>
  <c r="BR88" i="9"/>
  <c r="CH88" i="9" s="1"/>
  <c r="E85" i="17"/>
  <c r="BU87" i="9"/>
  <c r="CK87" i="9" s="1"/>
  <c r="BY87" i="9"/>
  <c r="CO87" i="9" s="1"/>
  <c r="D84" i="17"/>
  <c r="BS86" i="9"/>
  <c r="CI86" i="9" s="1"/>
  <c r="BW83" i="9"/>
  <c r="CM83" i="9" s="1"/>
  <c r="CB83" i="9"/>
  <c r="C81" i="17"/>
  <c r="BR83" i="9"/>
  <c r="CH83" i="9" s="1"/>
  <c r="F80" i="17"/>
  <c r="BT82" i="9"/>
  <c r="CJ82" i="9" s="1"/>
  <c r="BV80" i="9"/>
  <c r="CL80" i="9" s="1"/>
  <c r="BZ80" i="9"/>
  <c r="CP80" i="9" s="1"/>
  <c r="CD80" i="9"/>
  <c r="B78" i="17"/>
  <c r="BQ80" i="9"/>
  <c r="CG80" i="9" s="1"/>
  <c r="E77" i="17"/>
  <c r="BU79" i="9"/>
  <c r="CK79" i="9" s="1"/>
  <c r="BY79" i="9"/>
  <c r="CO79" i="9" s="1"/>
  <c r="D76" i="17"/>
  <c r="BS78" i="9"/>
  <c r="CI78" i="9" s="1"/>
  <c r="BW75" i="9"/>
  <c r="CM75" i="9" s="1"/>
  <c r="CB75" i="9"/>
  <c r="C73" i="17"/>
  <c r="BR75" i="9"/>
  <c r="CH75" i="9" s="1"/>
  <c r="F72" i="17"/>
  <c r="BT74" i="9"/>
  <c r="CJ74" i="9" s="1"/>
  <c r="BV72" i="9"/>
  <c r="CL72" i="9" s="1"/>
  <c r="BZ72" i="9"/>
  <c r="CP72" i="9" s="1"/>
  <c r="CD72" i="9"/>
  <c r="B70" i="17"/>
  <c r="BQ72" i="9"/>
  <c r="CG72" i="9" s="1"/>
  <c r="BW70" i="9"/>
  <c r="CM70" i="9" s="1"/>
  <c r="CB70" i="9"/>
  <c r="CR70" i="9" s="1"/>
  <c r="C68" i="17"/>
  <c r="BR70" i="9"/>
  <c r="CH70" i="9" s="1"/>
  <c r="F67" i="17"/>
  <c r="BT69" i="9"/>
  <c r="CJ69" i="9" s="1"/>
  <c r="BV67" i="9"/>
  <c r="CL67" i="9" s="1"/>
  <c r="BZ67" i="9"/>
  <c r="CP67" i="9" s="1"/>
  <c r="CD67" i="9"/>
  <c r="B65" i="17"/>
  <c r="BQ67" i="9"/>
  <c r="CG67" i="9" s="1"/>
  <c r="E64" i="17"/>
  <c r="BU66" i="9"/>
  <c r="CK66" i="9" s="1"/>
  <c r="BY66" i="9"/>
  <c r="CO66" i="9" s="1"/>
  <c r="D63" i="17"/>
  <c r="BS65" i="9"/>
  <c r="CI65" i="9" s="1"/>
  <c r="BW62" i="9"/>
  <c r="CM62" i="9" s="1"/>
  <c r="CB62" i="9"/>
  <c r="C60" i="17"/>
  <c r="BR62" i="9"/>
  <c r="CH62" i="9" s="1"/>
  <c r="F59" i="17"/>
  <c r="BT61" i="9"/>
  <c r="CJ61" i="9" s="1"/>
  <c r="BV59" i="9"/>
  <c r="CL59" i="9" s="1"/>
  <c r="BZ59" i="9"/>
  <c r="CP59" i="9" s="1"/>
  <c r="CD59" i="9"/>
  <c r="CT59" i="9" s="1"/>
  <c r="B57" i="17"/>
  <c r="BQ59" i="9"/>
  <c r="CG59" i="9" s="1"/>
  <c r="E56" i="17"/>
  <c r="BU58" i="9"/>
  <c r="CK58" i="9" s="1"/>
  <c r="BY58" i="9"/>
  <c r="CO58" i="9" s="1"/>
  <c r="D55" i="17"/>
  <c r="BS57" i="9"/>
  <c r="CI57" i="9" s="1"/>
  <c r="BW54" i="9"/>
  <c r="CM54" i="9" s="1"/>
  <c r="CB54" i="9"/>
  <c r="CR54" i="9" s="1"/>
  <c r="C52" i="17"/>
  <c r="BR54" i="9"/>
  <c r="CH54" i="9" s="1"/>
  <c r="F51" i="17"/>
  <c r="BT53" i="9"/>
  <c r="CJ53" i="9" s="1"/>
  <c r="BV51" i="9"/>
  <c r="CL51" i="9" s="1"/>
  <c r="BZ51" i="9"/>
  <c r="CP51" i="9" s="1"/>
  <c r="CD51" i="9"/>
  <c r="B49" i="17"/>
  <c r="BQ51" i="9"/>
  <c r="CG51" i="9" s="1"/>
  <c r="E48" i="17"/>
  <c r="BU50" i="9"/>
  <c r="CK50" i="9" s="1"/>
  <c r="BY50" i="9"/>
  <c r="CO50" i="9" s="1"/>
  <c r="D47" i="17"/>
  <c r="BS49" i="9"/>
  <c r="CI49" i="9" s="1"/>
  <c r="BW46" i="9"/>
  <c r="CM46" i="9" s="1"/>
  <c r="CB46" i="9"/>
  <c r="C44" i="17"/>
  <c r="BR46" i="9"/>
  <c r="CH46" i="9" s="1"/>
  <c r="F43" i="17"/>
  <c r="BT45" i="9"/>
  <c r="CJ45" i="9" s="1"/>
  <c r="BV43" i="9"/>
  <c r="CL43" i="9" s="1"/>
  <c r="BZ43" i="9"/>
  <c r="CP43" i="9" s="1"/>
  <c r="CD43" i="9"/>
  <c r="CT43" i="9" s="1"/>
  <c r="B41" i="17"/>
  <c r="BQ43" i="9"/>
  <c r="CG43" i="9" s="1"/>
  <c r="E40" i="17"/>
  <c r="BU42" i="9"/>
  <c r="CK42" i="9" s="1"/>
  <c r="BY42" i="9"/>
  <c r="CO42" i="9" s="1"/>
  <c r="D39" i="17"/>
  <c r="BS41" i="9"/>
  <c r="CI41" i="9" s="1"/>
  <c r="BW38" i="9"/>
  <c r="CM38" i="9" s="1"/>
  <c r="CB38" i="9"/>
  <c r="CR38" i="9" s="1"/>
  <c r="C36" i="17"/>
  <c r="BR38" i="9"/>
  <c r="CH38" i="9" s="1"/>
  <c r="F35" i="17"/>
  <c r="BT37" i="9"/>
  <c r="CJ37" i="9" s="1"/>
  <c r="BV35" i="9"/>
  <c r="CL35" i="9" s="1"/>
  <c r="BZ35" i="9"/>
  <c r="CP35" i="9" s="1"/>
  <c r="CD35" i="9"/>
  <c r="B33" i="17"/>
  <c r="BQ35" i="9"/>
  <c r="CG35" i="9" s="1"/>
  <c r="E32" i="17"/>
  <c r="BU34" i="9"/>
  <c r="CK34" i="9" s="1"/>
  <c r="BY34" i="9"/>
  <c r="CO34" i="9" s="1"/>
  <c r="D31" i="17"/>
  <c r="BS33" i="9"/>
  <c r="CI33" i="9" s="1"/>
  <c r="BV30" i="9"/>
  <c r="CL30" i="9" s="1"/>
  <c r="BZ30" i="9"/>
  <c r="CP30" i="9" s="1"/>
  <c r="CD30" i="9"/>
  <c r="B28" i="17"/>
  <c r="BQ30" i="9"/>
  <c r="CG30" i="9" s="1"/>
  <c r="E27" i="17"/>
  <c r="BU29" i="9"/>
  <c r="CK29" i="9" s="1"/>
  <c r="BY29" i="9"/>
  <c r="CO29" i="9" s="1"/>
  <c r="BW28" i="9"/>
  <c r="CM28" i="9" s="1"/>
  <c r="CB28" i="9"/>
  <c r="C26" i="17"/>
  <c r="BR28" i="9"/>
  <c r="CH28" i="9" s="1"/>
  <c r="E25" i="17"/>
  <c r="BU27" i="9"/>
  <c r="CK27" i="9" s="1"/>
  <c r="BY27" i="9"/>
  <c r="CO27" i="9" s="1"/>
  <c r="BW26" i="9"/>
  <c r="CM26" i="9" s="1"/>
  <c r="CB26" i="9"/>
  <c r="CR26" i="9" s="1"/>
  <c r="C24" i="17"/>
  <c r="BR26" i="9"/>
  <c r="CH26" i="9" s="1"/>
  <c r="E23" i="17"/>
  <c r="BU25" i="9"/>
  <c r="CK25" i="9" s="1"/>
  <c r="BY25" i="9"/>
  <c r="CO25" i="9" s="1"/>
  <c r="BW24" i="9"/>
  <c r="CM24" i="9" s="1"/>
  <c r="CB24" i="9"/>
  <c r="C22" i="17"/>
  <c r="BR24" i="9"/>
  <c r="CH24" i="9" s="1"/>
  <c r="E21" i="17"/>
  <c r="BU23" i="9"/>
  <c r="CK23" i="9" s="1"/>
  <c r="BY23" i="9"/>
  <c r="CO23" i="9" s="1"/>
  <c r="BW22" i="9"/>
  <c r="CM22" i="9" s="1"/>
  <c r="CB22" i="9"/>
  <c r="C20" i="17"/>
  <c r="BR22" i="9"/>
  <c r="CH22" i="9" s="1"/>
  <c r="E19" i="17"/>
  <c r="BU21" i="9"/>
  <c r="CK21" i="9" s="1"/>
  <c r="BY21" i="9"/>
  <c r="CO21" i="9" s="1"/>
  <c r="BW20" i="9"/>
  <c r="CM20" i="9" s="1"/>
  <c r="CB20" i="9"/>
  <c r="C18" i="17"/>
  <c r="BR20" i="9"/>
  <c r="CH20" i="9" s="1"/>
  <c r="E17" i="17"/>
  <c r="BU19" i="9"/>
  <c r="CK19" i="9" s="1"/>
  <c r="BY19" i="9"/>
  <c r="CO19" i="9" s="1"/>
  <c r="BW18" i="9"/>
  <c r="CM18" i="9" s="1"/>
  <c r="CB18" i="9"/>
  <c r="C16" i="17"/>
  <c r="BR18" i="9"/>
  <c r="CH18" i="9" s="1"/>
  <c r="E15" i="17"/>
  <c r="BU17" i="9"/>
  <c r="CK17" i="9" s="1"/>
  <c r="BY17" i="9"/>
  <c r="CO17" i="9" s="1"/>
  <c r="BW16" i="9"/>
  <c r="CM16" i="9" s="1"/>
  <c r="CB16" i="9"/>
  <c r="C14" i="17"/>
  <c r="BR16" i="9"/>
  <c r="CH16" i="9" s="1"/>
  <c r="E13" i="17"/>
  <c r="BU15" i="9"/>
  <c r="CK15" i="9" s="1"/>
  <c r="BY15" i="9"/>
  <c r="CO15" i="9" s="1"/>
  <c r="DN14" i="9"/>
  <c r="BW14" i="9"/>
  <c r="CM14" i="9" s="1"/>
  <c r="CB14" i="9"/>
  <c r="C12" i="17"/>
  <c r="BR14" i="9"/>
  <c r="CH14" i="9" s="1"/>
  <c r="E11" i="17"/>
  <c r="BU13" i="9"/>
  <c r="CK13" i="9" s="1"/>
  <c r="BY13" i="9"/>
  <c r="CO13" i="9" s="1"/>
  <c r="D10" i="17"/>
  <c r="BS12" i="9"/>
  <c r="CI12" i="9" s="1"/>
  <c r="BV9" i="9"/>
  <c r="CL9" i="9" s="1"/>
  <c r="BZ9" i="9"/>
  <c r="CP9" i="9" s="1"/>
  <c r="CD9" i="9"/>
  <c r="B7" i="17"/>
  <c r="BQ9" i="9"/>
  <c r="CG9" i="9" s="1"/>
  <c r="E6" i="17"/>
  <c r="BU8" i="9"/>
  <c r="CK8" i="9" s="1"/>
  <c r="BY8" i="9"/>
  <c r="CO8" i="9" s="1"/>
  <c r="D5" i="17"/>
  <c r="BS7" i="9"/>
  <c r="CI7" i="9" s="1"/>
  <c r="BW354" i="9"/>
  <c r="CM354" i="9" s="1"/>
  <c r="CB354" i="9"/>
  <c r="C352" i="17"/>
  <c r="BR354" i="9"/>
  <c r="CH354" i="9" s="1"/>
  <c r="F351" i="17"/>
  <c r="BT353" i="9"/>
  <c r="CJ353" i="9" s="1"/>
  <c r="BV351" i="9"/>
  <c r="CL351" i="9" s="1"/>
  <c r="BZ351" i="9"/>
  <c r="CP351" i="9" s="1"/>
  <c r="CD351" i="9"/>
  <c r="B349" i="17"/>
  <c r="BQ351" i="9"/>
  <c r="CG351" i="9" s="1"/>
  <c r="E348" i="17"/>
  <c r="BU350" i="9"/>
  <c r="CK350" i="9" s="1"/>
  <c r="BY350" i="9"/>
  <c r="CO350" i="9" s="1"/>
  <c r="D347" i="17"/>
  <c r="BS349" i="9"/>
  <c r="CI349" i="9" s="1"/>
  <c r="BW346" i="9"/>
  <c r="CM346" i="9" s="1"/>
  <c r="CB346" i="9"/>
  <c r="C344" i="17"/>
  <c r="BR346" i="9"/>
  <c r="CH346" i="9" s="1"/>
  <c r="F343" i="17"/>
  <c r="BT345" i="9"/>
  <c r="CJ345" i="9" s="1"/>
  <c r="BV343" i="9"/>
  <c r="CL343" i="9" s="1"/>
  <c r="BZ343" i="9"/>
  <c r="CP343" i="9" s="1"/>
  <c r="CD343" i="9"/>
  <c r="B341" i="17"/>
  <c r="BQ343" i="9"/>
  <c r="CG343" i="9" s="1"/>
  <c r="E340" i="17"/>
  <c r="BU342" i="9"/>
  <c r="CK342" i="9" s="1"/>
  <c r="BY342" i="9"/>
  <c r="CO342" i="9" s="1"/>
  <c r="D339" i="17"/>
  <c r="BS341" i="9"/>
  <c r="CI341" i="9" s="1"/>
  <c r="BW338" i="9"/>
  <c r="CM338" i="9" s="1"/>
  <c r="CB338" i="9"/>
  <c r="C336" i="17"/>
  <c r="BR338" i="9"/>
  <c r="CH338" i="9" s="1"/>
  <c r="F335" i="17"/>
  <c r="BT337" i="9"/>
  <c r="CJ337" i="9" s="1"/>
  <c r="BV335" i="9"/>
  <c r="CL335" i="9" s="1"/>
  <c r="BZ335" i="9"/>
  <c r="CP335" i="9" s="1"/>
  <c r="CD335" i="9"/>
  <c r="B333" i="17"/>
  <c r="BQ335" i="9"/>
  <c r="CG335" i="9" s="1"/>
  <c r="E332" i="17"/>
  <c r="BU334" i="9"/>
  <c r="CK334" i="9" s="1"/>
  <c r="BY334" i="9"/>
  <c r="CO334" i="9" s="1"/>
  <c r="D331" i="17"/>
  <c r="BS333" i="9"/>
  <c r="CI333" i="9" s="1"/>
  <c r="BW330" i="9"/>
  <c r="CM330" i="9" s="1"/>
  <c r="CB330" i="9"/>
  <c r="C328" i="17"/>
  <c r="BR330" i="9"/>
  <c r="CH330" i="9" s="1"/>
  <c r="F327" i="17"/>
  <c r="BT329" i="9"/>
  <c r="CJ329" i="9" s="1"/>
  <c r="BV327" i="9"/>
  <c r="CL327" i="9" s="1"/>
  <c r="BZ327" i="9"/>
  <c r="CP327" i="9" s="1"/>
  <c r="CD327" i="9"/>
  <c r="B325" i="17"/>
  <c r="BQ327" i="9"/>
  <c r="CG327" i="9" s="1"/>
  <c r="E324" i="17"/>
  <c r="BU326" i="9"/>
  <c r="CK326" i="9" s="1"/>
  <c r="BY326" i="9"/>
  <c r="CO326" i="9" s="1"/>
  <c r="D323" i="17"/>
  <c r="BS325" i="9"/>
  <c r="CI325" i="9" s="1"/>
  <c r="BW322" i="9"/>
  <c r="CM322" i="9" s="1"/>
  <c r="CB322" i="9"/>
  <c r="C320" i="17"/>
  <c r="BR322" i="9"/>
  <c r="CH322" i="9" s="1"/>
  <c r="F319" i="17"/>
  <c r="BT321" i="9"/>
  <c r="CJ321" i="9" s="1"/>
  <c r="BV319" i="9"/>
  <c r="CL319" i="9" s="1"/>
  <c r="BZ319" i="9"/>
  <c r="CP319" i="9" s="1"/>
  <c r="CD319" i="9"/>
  <c r="B317" i="17"/>
  <c r="BQ319" i="9"/>
  <c r="CG319" i="9" s="1"/>
  <c r="E316" i="17"/>
  <c r="BU318" i="9"/>
  <c r="CK318" i="9" s="1"/>
  <c r="BY318" i="9"/>
  <c r="CO318" i="9" s="1"/>
  <c r="D315" i="17"/>
  <c r="BS317" i="9"/>
  <c r="CI317" i="9" s="1"/>
  <c r="BW314" i="9"/>
  <c r="CM314" i="9" s="1"/>
  <c r="CB314" i="9"/>
  <c r="C312" i="17"/>
  <c r="BR314" i="9"/>
  <c r="CH314" i="9" s="1"/>
  <c r="F311" i="17"/>
  <c r="BT313" i="9"/>
  <c r="CJ313" i="9" s="1"/>
  <c r="BV311" i="9"/>
  <c r="CL311" i="9" s="1"/>
  <c r="BZ311" i="9"/>
  <c r="CP311" i="9" s="1"/>
  <c r="CD311" i="9"/>
  <c r="B309" i="17"/>
  <c r="BQ311" i="9"/>
  <c r="CG311" i="9" s="1"/>
  <c r="E308" i="17"/>
  <c r="BU310" i="9"/>
  <c r="CK310" i="9" s="1"/>
  <c r="BY310" i="9"/>
  <c r="CO310" i="9" s="1"/>
  <c r="D307" i="17"/>
  <c r="BS309" i="9"/>
  <c r="CI309" i="9" s="1"/>
  <c r="BW306" i="9"/>
  <c r="CM306" i="9" s="1"/>
  <c r="CB306" i="9"/>
  <c r="C304" i="17"/>
  <c r="BR306" i="9"/>
  <c r="CH306" i="9" s="1"/>
  <c r="F303" i="17"/>
  <c r="BT305" i="9"/>
  <c r="CJ305" i="9" s="1"/>
  <c r="BV303" i="9"/>
  <c r="CL303" i="9" s="1"/>
  <c r="BZ303" i="9"/>
  <c r="CP303" i="9" s="1"/>
  <c r="CD303" i="9"/>
  <c r="B301" i="17"/>
  <c r="BQ303" i="9"/>
  <c r="CG303" i="9" s="1"/>
  <c r="E300" i="17"/>
  <c r="BU302" i="9"/>
  <c r="CK302" i="9" s="1"/>
  <c r="BY302" i="9"/>
  <c r="CO302" i="9" s="1"/>
  <c r="D299" i="17"/>
  <c r="BS301" i="9"/>
  <c r="CI301" i="9" s="1"/>
  <c r="BW298" i="9"/>
  <c r="CM298" i="9" s="1"/>
  <c r="CB298" i="9"/>
  <c r="C296" i="17"/>
  <c r="BR298" i="9"/>
  <c r="CH298" i="9" s="1"/>
  <c r="F295" i="17"/>
  <c r="BT297" i="9"/>
  <c r="CJ297" i="9" s="1"/>
  <c r="BV295" i="9"/>
  <c r="CL295" i="9" s="1"/>
  <c r="BZ295" i="9"/>
  <c r="CP295" i="9" s="1"/>
  <c r="CD295" i="9"/>
  <c r="B293" i="17"/>
  <c r="BQ295" i="9"/>
  <c r="CG295" i="9" s="1"/>
  <c r="E292" i="17"/>
  <c r="BU294" i="9"/>
  <c r="CK294" i="9" s="1"/>
  <c r="BY294" i="9"/>
  <c r="CO294" i="9" s="1"/>
  <c r="D291" i="17"/>
  <c r="BS293" i="9"/>
  <c r="CI293" i="9" s="1"/>
  <c r="BW290" i="9"/>
  <c r="CM290" i="9" s="1"/>
  <c r="CB290" i="9"/>
  <c r="C288" i="17"/>
  <c r="BR290" i="9"/>
  <c r="CH290" i="9" s="1"/>
  <c r="F287" i="17"/>
  <c r="BT289" i="9"/>
  <c r="CJ289" i="9" s="1"/>
  <c r="BV287" i="9"/>
  <c r="CL287" i="9" s="1"/>
  <c r="BZ287" i="9"/>
  <c r="CP287" i="9" s="1"/>
  <c r="CD287" i="9"/>
  <c r="B285" i="17"/>
  <c r="BQ287" i="9"/>
  <c r="CG287" i="9" s="1"/>
  <c r="E284" i="17"/>
  <c r="BU286" i="9"/>
  <c r="CK286" i="9" s="1"/>
  <c r="BY286" i="9"/>
  <c r="CO286" i="9" s="1"/>
  <c r="D283" i="17"/>
  <c r="BS285" i="9"/>
  <c r="CI285" i="9" s="1"/>
  <c r="BW282" i="9"/>
  <c r="CM282" i="9" s="1"/>
  <c r="CB282" i="9"/>
  <c r="C280" i="17"/>
  <c r="BR282" i="9"/>
  <c r="CH282" i="9" s="1"/>
  <c r="F279" i="17"/>
  <c r="BT281" i="9"/>
  <c r="CJ281" i="9" s="1"/>
  <c r="BV279" i="9"/>
  <c r="CL279" i="9" s="1"/>
  <c r="BZ279" i="9"/>
  <c r="CP279" i="9" s="1"/>
  <c r="CD279" i="9"/>
  <c r="B277" i="17"/>
  <c r="BQ279" i="9"/>
  <c r="CG279" i="9" s="1"/>
  <c r="E276" i="17"/>
  <c r="BU278" i="9"/>
  <c r="CK278" i="9" s="1"/>
  <c r="BY278" i="9"/>
  <c r="CO278" i="9" s="1"/>
  <c r="D275" i="17"/>
  <c r="BS277" i="9"/>
  <c r="CI277" i="9" s="1"/>
  <c r="BW274" i="9"/>
  <c r="CM274" i="9" s="1"/>
  <c r="CB274" i="9"/>
  <c r="C272" i="17"/>
  <c r="BR274" i="9"/>
  <c r="CH274" i="9" s="1"/>
  <c r="F271" i="17"/>
  <c r="BT273" i="9"/>
  <c r="CJ273" i="9" s="1"/>
  <c r="BV271" i="9"/>
  <c r="CL271" i="9" s="1"/>
  <c r="BZ271" i="9"/>
  <c r="CP271" i="9" s="1"/>
  <c r="CD271" i="9"/>
  <c r="B269" i="17"/>
  <c r="BQ271" i="9"/>
  <c r="CG271" i="9" s="1"/>
  <c r="E268" i="17"/>
  <c r="BU270" i="9"/>
  <c r="CK270" i="9" s="1"/>
  <c r="BY270" i="9"/>
  <c r="CO270" i="9" s="1"/>
  <c r="D267" i="17"/>
  <c r="BS269" i="9"/>
  <c r="CI269" i="9" s="1"/>
  <c r="BW266" i="9"/>
  <c r="CM266" i="9" s="1"/>
  <c r="CB266" i="9"/>
  <c r="C264" i="17"/>
  <c r="BR266" i="9"/>
  <c r="CH266" i="9" s="1"/>
  <c r="F263" i="17"/>
  <c r="BT265" i="9"/>
  <c r="CJ265" i="9" s="1"/>
  <c r="BV263" i="9"/>
  <c r="CL263" i="9" s="1"/>
  <c r="BZ263" i="9"/>
  <c r="CP263" i="9" s="1"/>
  <c r="CD263" i="9"/>
  <c r="B261" i="17"/>
  <c r="BQ263" i="9"/>
  <c r="CG263" i="9" s="1"/>
  <c r="E260" i="17"/>
  <c r="BU262" i="9"/>
  <c r="CK262" i="9" s="1"/>
  <c r="BY262" i="9"/>
  <c r="CO262" i="9" s="1"/>
  <c r="D259" i="17"/>
  <c r="BS261" i="9"/>
  <c r="CI261" i="9" s="1"/>
  <c r="BW258" i="9"/>
  <c r="CM258" i="9" s="1"/>
  <c r="CB258" i="9"/>
  <c r="C256" i="17"/>
  <c r="BR258" i="9"/>
  <c r="CH258" i="9" s="1"/>
  <c r="F255" i="17"/>
  <c r="BT257" i="9"/>
  <c r="CJ257" i="9" s="1"/>
  <c r="BV255" i="9"/>
  <c r="CL255" i="9" s="1"/>
  <c r="BZ255" i="9"/>
  <c r="CP255" i="9" s="1"/>
  <c r="CD255" i="9"/>
  <c r="B253" i="17"/>
  <c r="BQ255" i="9"/>
  <c r="CG255" i="9" s="1"/>
  <c r="E252" i="17"/>
  <c r="BU254" i="9"/>
  <c r="CK254" i="9" s="1"/>
  <c r="BY254" i="9"/>
  <c r="CO254" i="9" s="1"/>
  <c r="D251" i="17"/>
  <c r="BS253" i="9"/>
  <c r="CI253" i="9" s="1"/>
  <c r="BW250" i="9"/>
  <c r="CM250" i="9" s="1"/>
  <c r="CB250" i="9"/>
  <c r="C248" i="17"/>
  <c r="BR250" i="9"/>
  <c r="CH250" i="9" s="1"/>
  <c r="F247" i="17"/>
  <c r="BT249" i="9"/>
  <c r="CJ249" i="9" s="1"/>
  <c r="BV247" i="9"/>
  <c r="CL247" i="9" s="1"/>
  <c r="BZ247" i="9"/>
  <c r="CP247" i="9" s="1"/>
  <c r="CD247" i="9"/>
  <c r="B245" i="17"/>
  <c r="BQ247" i="9"/>
  <c r="CG247" i="9" s="1"/>
  <c r="E244" i="17"/>
  <c r="BU246" i="9"/>
  <c r="CK246" i="9" s="1"/>
  <c r="BY246" i="9"/>
  <c r="CO246" i="9" s="1"/>
  <c r="D243" i="17"/>
  <c r="BS245" i="9"/>
  <c r="CI245" i="9" s="1"/>
  <c r="BW242" i="9"/>
  <c r="CM242" i="9" s="1"/>
  <c r="CB242" i="9"/>
  <c r="C240" i="17"/>
  <c r="BR242" i="9"/>
  <c r="CH242" i="9" s="1"/>
  <c r="F239" i="17"/>
  <c r="BT241" i="9"/>
  <c r="CJ241" i="9" s="1"/>
  <c r="BV239" i="9"/>
  <c r="CL239" i="9" s="1"/>
  <c r="BZ239" i="9"/>
  <c r="CP239" i="9" s="1"/>
  <c r="CD239" i="9"/>
  <c r="B237" i="17"/>
  <c r="BQ239" i="9"/>
  <c r="CG239" i="9" s="1"/>
  <c r="E236" i="17"/>
  <c r="BU238" i="9"/>
  <c r="CK238" i="9" s="1"/>
  <c r="BY238" i="9"/>
  <c r="CO238" i="9" s="1"/>
  <c r="D235" i="17"/>
  <c r="BS237" i="9"/>
  <c r="CI237" i="9" s="1"/>
  <c r="BW234" i="9"/>
  <c r="CM234" i="9" s="1"/>
  <c r="CB234" i="9"/>
  <c r="C232" i="17"/>
  <c r="BR234" i="9"/>
  <c r="CH234" i="9" s="1"/>
  <c r="F231" i="17"/>
  <c r="BT233" i="9"/>
  <c r="CJ233" i="9" s="1"/>
  <c r="BV231" i="9"/>
  <c r="CL231" i="9" s="1"/>
  <c r="BZ231" i="9"/>
  <c r="CP231" i="9" s="1"/>
  <c r="CD231" i="9"/>
  <c r="B229" i="17"/>
  <c r="BQ231" i="9"/>
  <c r="CG231" i="9" s="1"/>
  <c r="E228" i="17"/>
  <c r="BU230" i="9"/>
  <c r="CK230" i="9" s="1"/>
  <c r="BY230" i="9"/>
  <c r="CO230" i="9" s="1"/>
  <c r="D227" i="17"/>
  <c r="BS229" i="9"/>
  <c r="CI229" i="9" s="1"/>
  <c r="BW226" i="9"/>
  <c r="CM226" i="9" s="1"/>
  <c r="CB226" i="9"/>
  <c r="C224" i="17"/>
  <c r="BR226" i="9"/>
  <c r="CH226" i="9" s="1"/>
  <c r="F223" i="17"/>
  <c r="BT225" i="9"/>
  <c r="CJ225" i="9" s="1"/>
  <c r="BV223" i="9"/>
  <c r="CL223" i="9" s="1"/>
  <c r="BZ223" i="9"/>
  <c r="CP223" i="9" s="1"/>
  <c r="CD223" i="9"/>
  <c r="B221" i="17"/>
  <c r="BQ223" i="9"/>
  <c r="CG223" i="9" s="1"/>
  <c r="E220" i="17"/>
  <c r="BU222" i="9"/>
  <c r="CK222" i="9" s="1"/>
  <c r="BY222" i="9"/>
  <c r="CO222" i="9" s="1"/>
  <c r="D219" i="17"/>
  <c r="BS221" i="9"/>
  <c r="CI221" i="9" s="1"/>
  <c r="BW218" i="9"/>
  <c r="CM218" i="9" s="1"/>
  <c r="CB218" i="9"/>
  <c r="C216" i="17"/>
  <c r="BR218" i="9"/>
  <c r="CH218" i="9" s="1"/>
  <c r="F215" i="17"/>
  <c r="BT217" i="9"/>
  <c r="CJ217" i="9" s="1"/>
  <c r="BV215" i="9"/>
  <c r="CL215" i="9" s="1"/>
  <c r="BZ215" i="9"/>
  <c r="CP215" i="9" s="1"/>
  <c r="CD215" i="9"/>
  <c r="B213" i="17"/>
  <c r="BQ215" i="9"/>
  <c r="CG215" i="9" s="1"/>
  <c r="E212" i="17"/>
  <c r="BU214" i="9"/>
  <c r="CK214" i="9" s="1"/>
  <c r="BY214" i="9"/>
  <c r="CO214" i="9" s="1"/>
  <c r="D211" i="17"/>
  <c r="BS213" i="9"/>
  <c r="CI213" i="9" s="1"/>
  <c r="BW210" i="9"/>
  <c r="CM210" i="9" s="1"/>
  <c r="CB210" i="9"/>
  <c r="C208" i="17"/>
  <c r="BR210" i="9"/>
  <c r="CH210" i="9" s="1"/>
  <c r="F207" i="17"/>
  <c r="BT209" i="9"/>
  <c r="CJ209" i="9" s="1"/>
  <c r="BV207" i="9"/>
  <c r="CL207" i="9" s="1"/>
  <c r="BZ207" i="9"/>
  <c r="CP207" i="9" s="1"/>
  <c r="CD207" i="9"/>
  <c r="B205" i="17"/>
  <c r="BQ207" i="9"/>
  <c r="CG207" i="9" s="1"/>
  <c r="E204" i="17"/>
  <c r="BU206" i="9"/>
  <c r="CK206" i="9" s="1"/>
  <c r="BY206" i="9"/>
  <c r="CO206" i="9" s="1"/>
  <c r="D203" i="17"/>
  <c r="BS205" i="9"/>
  <c r="CI205" i="9" s="1"/>
  <c r="BW202" i="9"/>
  <c r="CM202" i="9" s="1"/>
  <c r="CB202" i="9"/>
  <c r="C200" i="17"/>
  <c r="BR202" i="9"/>
  <c r="CH202" i="9" s="1"/>
  <c r="F199" i="17"/>
  <c r="BT201" i="9"/>
  <c r="CJ201" i="9" s="1"/>
  <c r="BV199" i="9"/>
  <c r="CL199" i="9" s="1"/>
  <c r="BZ199" i="9"/>
  <c r="CP199" i="9" s="1"/>
  <c r="CD199" i="9"/>
  <c r="B197" i="17"/>
  <c r="BQ199" i="9"/>
  <c r="CG199" i="9" s="1"/>
  <c r="E196" i="17"/>
  <c r="BU198" i="9"/>
  <c r="CK198" i="9" s="1"/>
  <c r="BY198" i="9"/>
  <c r="CO198" i="9" s="1"/>
  <c r="D195" i="17"/>
  <c r="BS197" i="9"/>
  <c r="CI197" i="9" s="1"/>
  <c r="BW194" i="9"/>
  <c r="CM194" i="9" s="1"/>
  <c r="CB194" i="9"/>
  <c r="C192" i="17"/>
  <c r="BR194" i="9"/>
  <c r="CH194" i="9" s="1"/>
  <c r="F191" i="17"/>
  <c r="BT193" i="9"/>
  <c r="CJ193" i="9" s="1"/>
  <c r="I351" i="17"/>
  <c r="CA353" i="9"/>
  <c r="CQ353" i="9" s="1"/>
  <c r="I343" i="17"/>
  <c r="CA345" i="9"/>
  <c r="CQ345" i="9" s="1"/>
  <c r="I335" i="17"/>
  <c r="CA337" i="9"/>
  <c r="CQ337" i="9" s="1"/>
  <c r="I327" i="17"/>
  <c r="CA329" i="9"/>
  <c r="CQ329" i="9" s="1"/>
  <c r="I319" i="17"/>
  <c r="CA321" i="9"/>
  <c r="CQ321" i="9" s="1"/>
  <c r="I311" i="17"/>
  <c r="CA313" i="9"/>
  <c r="CQ313" i="9" s="1"/>
  <c r="I303" i="17"/>
  <c r="CA305" i="9"/>
  <c r="CQ305" i="9" s="1"/>
  <c r="I295" i="17"/>
  <c r="CA297" i="9"/>
  <c r="CQ297" i="9" s="1"/>
  <c r="I287" i="17"/>
  <c r="CA289" i="9"/>
  <c r="CQ289" i="9" s="1"/>
  <c r="I279" i="17"/>
  <c r="CA281" i="9"/>
  <c r="CQ281" i="9" s="1"/>
  <c r="I271" i="17"/>
  <c r="CA273" i="9"/>
  <c r="CQ273" i="9" s="1"/>
  <c r="I263" i="17"/>
  <c r="CA265" i="9"/>
  <c r="CQ265" i="9" s="1"/>
  <c r="I255" i="17"/>
  <c r="CA257" i="9"/>
  <c r="CQ257" i="9" s="1"/>
  <c r="I247" i="17"/>
  <c r="CA249" i="9"/>
  <c r="CQ249" i="9" s="1"/>
  <c r="I239" i="17"/>
  <c r="CA241" i="9"/>
  <c r="CQ241" i="9" s="1"/>
  <c r="I231" i="17"/>
  <c r="CA233" i="9"/>
  <c r="CQ233" i="9" s="1"/>
  <c r="I223" i="17"/>
  <c r="CA225" i="9"/>
  <c r="CQ225" i="9" s="1"/>
  <c r="I215" i="17"/>
  <c r="CA217" i="9"/>
  <c r="CQ217" i="9" s="1"/>
  <c r="I207" i="17"/>
  <c r="CA209" i="9"/>
  <c r="CQ209" i="9" s="1"/>
  <c r="I199" i="17"/>
  <c r="CA201" i="9"/>
  <c r="CQ201" i="9" s="1"/>
  <c r="I191" i="17"/>
  <c r="CA193" i="9"/>
  <c r="CQ193" i="9" s="1"/>
  <c r="I183" i="17"/>
  <c r="CA185" i="9"/>
  <c r="CQ185" i="9" s="1"/>
  <c r="I175" i="17"/>
  <c r="CA177" i="9"/>
  <c r="CQ177" i="9" s="1"/>
  <c r="I167" i="17"/>
  <c r="CA169" i="9"/>
  <c r="CQ169" i="9" s="1"/>
  <c r="I159" i="17"/>
  <c r="CA161" i="9"/>
  <c r="CQ161" i="9" s="1"/>
  <c r="I151" i="17"/>
  <c r="CA153" i="9"/>
  <c r="CQ153" i="9" s="1"/>
  <c r="I143" i="17"/>
  <c r="CA145" i="9"/>
  <c r="CQ145" i="9" s="1"/>
  <c r="I135" i="17"/>
  <c r="CA137" i="9"/>
  <c r="CQ137" i="9" s="1"/>
  <c r="I127" i="17"/>
  <c r="CA129" i="9"/>
  <c r="CQ129" i="9" s="1"/>
  <c r="I119" i="17"/>
  <c r="CA121" i="9"/>
  <c r="CQ121" i="9" s="1"/>
  <c r="I111" i="17"/>
  <c r="CA113" i="9"/>
  <c r="CQ113" i="9" s="1"/>
  <c r="I103" i="17"/>
  <c r="CA105" i="9"/>
  <c r="CQ105" i="9" s="1"/>
  <c r="I95" i="17"/>
  <c r="CA97" i="9"/>
  <c r="CQ97" i="9" s="1"/>
  <c r="I87" i="17"/>
  <c r="CA89" i="9"/>
  <c r="CQ89" i="9" s="1"/>
  <c r="I79" i="17"/>
  <c r="CA81" i="9"/>
  <c r="CQ81" i="9" s="1"/>
  <c r="I71" i="17"/>
  <c r="CA73" i="9"/>
  <c r="CQ73" i="9" s="1"/>
  <c r="I63" i="17"/>
  <c r="CA65" i="9"/>
  <c r="CQ65" i="9" s="1"/>
  <c r="I55" i="17"/>
  <c r="CA57" i="9"/>
  <c r="CQ57" i="9" s="1"/>
  <c r="I47" i="17"/>
  <c r="CA49" i="9"/>
  <c r="CQ49" i="9" s="1"/>
  <c r="I39" i="17"/>
  <c r="CA41" i="9"/>
  <c r="CQ41" i="9" s="1"/>
  <c r="I31" i="17"/>
  <c r="CA33" i="9"/>
  <c r="CQ33" i="9" s="1"/>
  <c r="I23" i="17"/>
  <c r="CA25" i="9"/>
  <c r="CQ25" i="9" s="1"/>
  <c r="I15" i="17"/>
  <c r="CA17" i="9"/>
  <c r="CQ17" i="9" s="1"/>
  <c r="D175" i="17"/>
  <c r="BS177" i="9"/>
  <c r="CI177" i="9" s="1"/>
  <c r="BV171" i="9"/>
  <c r="CL171" i="9" s="1"/>
  <c r="BZ171" i="9"/>
  <c r="CP171" i="9" s="1"/>
  <c r="CD171" i="9"/>
  <c r="F166" i="17"/>
  <c r="BT168" i="9"/>
  <c r="CJ168" i="9" s="1"/>
  <c r="E158" i="17"/>
  <c r="BU160" i="9"/>
  <c r="CK160" i="9" s="1"/>
  <c r="BY160" i="9"/>
  <c r="CO160" i="9" s="1"/>
  <c r="BW156" i="9"/>
  <c r="CM156" i="9" s="1"/>
  <c r="CB156" i="9"/>
  <c r="E137" i="17"/>
  <c r="BU139" i="9"/>
  <c r="CK139" i="9" s="1"/>
  <c r="BY139" i="9"/>
  <c r="CO139" i="9" s="1"/>
  <c r="BV132" i="9"/>
  <c r="CL132" i="9" s="1"/>
  <c r="BZ132" i="9"/>
  <c r="CP132" i="9" s="1"/>
  <c r="CD132" i="9"/>
  <c r="CT132" i="9" s="1"/>
  <c r="BV124" i="9"/>
  <c r="CL124" i="9" s="1"/>
  <c r="BZ124" i="9"/>
  <c r="CP124" i="9" s="1"/>
  <c r="CD124" i="9"/>
  <c r="BW119" i="9"/>
  <c r="CM119" i="9" s="1"/>
  <c r="CB119" i="9"/>
  <c r="CR119" i="9" s="1"/>
  <c r="E113" i="17"/>
  <c r="BU115" i="9"/>
  <c r="CK115" i="9" s="1"/>
  <c r="BY115" i="9"/>
  <c r="CO115" i="9" s="1"/>
  <c r="BV108" i="9"/>
  <c r="CL108" i="9" s="1"/>
  <c r="BZ108" i="9"/>
  <c r="CP108" i="9" s="1"/>
  <c r="CD108" i="9"/>
  <c r="BV100" i="9"/>
  <c r="CL100" i="9" s="1"/>
  <c r="BZ100" i="9"/>
  <c r="CP100" i="9" s="1"/>
  <c r="CD100" i="9"/>
  <c r="CT100" i="9" s="1"/>
  <c r="D83" i="17"/>
  <c r="BS85" i="9"/>
  <c r="CI85" i="9" s="1"/>
  <c r="C80" i="17"/>
  <c r="BR82" i="9"/>
  <c r="CH82" i="9" s="1"/>
  <c r="C59" i="17"/>
  <c r="BR61" i="9"/>
  <c r="CH61" i="9" s="1"/>
  <c r="D38" i="17"/>
  <c r="BS40" i="9"/>
  <c r="CI40" i="9" s="1"/>
  <c r="F34" i="17"/>
  <c r="BT36" i="9"/>
  <c r="CJ36" i="9" s="1"/>
  <c r="BV27" i="9"/>
  <c r="CL27" i="9" s="1"/>
  <c r="BZ27" i="9"/>
  <c r="CP27" i="9" s="1"/>
  <c r="CD27" i="9"/>
  <c r="B23" i="17"/>
  <c r="BQ25" i="9"/>
  <c r="CG25" i="9" s="1"/>
  <c r="B21" i="17"/>
  <c r="BQ23" i="9"/>
  <c r="CG23" i="9" s="1"/>
  <c r="B19" i="17"/>
  <c r="BQ21" i="9"/>
  <c r="CG21" i="9" s="1"/>
  <c r="BV17" i="9"/>
  <c r="CL17" i="9" s="1"/>
  <c r="BZ17" i="9"/>
  <c r="CP17" i="9" s="1"/>
  <c r="CD17" i="9"/>
  <c r="BV13" i="9"/>
  <c r="CL13" i="9" s="1"/>
  <c r="BZ13" i="9"/>
  <c r="CP13" i="9" s="1"/>
  <c r="CD13" i="9"/>
  <c r="E5" i="17"/>
  <c r="BU7" i="9"/>
  <c r="CK7" i="9" s="1"/>
  <c r="BY7" i="9"/>
  <c r="CO7" i="9" s="1"/>
  <c r="BW353" i="9"/>
  <c r="CM353" i="9" s="1"/>
  <c r="CB353" i="9"/>
  <c r="B348" i="17"/>
  <c r="BQ350" i="9"/>
  <c r="CG350" i="9" s="1"/>
  <c r="BW345" i="9"/>
  <c r="CM345" i="9" s="1"/>
  <c r="CB345" i="9"/>
  <c r="E339" i="17"/>
  <c r="BU341" i="9"/>
  <c r="CK341" i="9" s="1"/>
  <c r="BY341" i="9"/>
  <c r="CO341" i="9" s="1"/>
  <c r="BW337" i="9"/>
  <c r="CM337" i="9" s="1"/>
  <c r="CB337" i="9"/>
  <c r="CR337" i="9" s="1"/>
  <c r="B332" i="17"/>
  <c r="BQ334" i="9"/>
  <c r="CG334" i="9" s="1"/>
  <c r="BV318" i="9"/>
  <c r="CL318" i="9" s="1"/>
  <c r="BZ318" i="9"/>
  <c r="CP318" i="9" s="1"/>
  <c r="CD318" i="9"/>
  <c r="E307" i="17"/>
  <c r="BU309" i="9"/>
  <c r="CK309" i="9" s="1"/>
  <c r="BY309" i="9"/>
  <c r="CO309" i="9" s="1"/>
  <c r="F302" i="17"/>
  <c r="BT304" i="9"/>
  <c r="CJ304" i="9" s="1"/>
  <c r="E299" i="17"/>
  <c r="BU301" i="9"/>
  <c r="CK301" i="9" s="1"/>
  <c r="BY301" i="9"/>
  <c r="CO301" i="9" s="1"/>
  <c r="BW297" i="9"/>
  <c r="CM297" i="9" s="1"/>
  <c r="CB297" i="9"/>
  <c r="B292" i="17"/>
  <c r="BQ294" i="9"/>
  <c r="CG294" i="9" s="1"/>
  <c r="BV286" i="9"/>
  <c r="CL286" i="9" s="1"/>
  <c r="BZ286" i="9"/>
  <c r="CP286" i="9" s="1"/>
  <c r="CD286" i="9"/>
  <c r="C279" i="17"/>
  <c r="BR281" i="9"/>
  <c r="CH281" i="9" s="1"/>
  <c r="B276" i="17"/>
  <c r="BQ278" i="9"/>
  <c r="CG278" i="9" s="1"/>
  <c r="C271" i="17"/>
  <c r="BR273" i="9"/>
  <c r="CH273" i="9" s="1"/>
  <c r="E267" i="17"/>
  <c r="BU269" i="9"/>
  <c r="CK269" i="9" s="1"/>
  <c r="BY269" i="9"/>
  <c r="CO269" i="9" s="1"/>
  <c r="BV262" i="9"/>
  <c r="CL262" i="9" s="1"/>
  <c r="BZ262" i="9"/>
  <c r="CP262" i="9" s="1"/>
  <c r="CD262" i="9"/>
  <c r="BV254" i="9"/>
  <c r="CL254" i="9" s="1"/>
  <c r="BZ254" i="9"/>
  <c r="CP254" i="9" s="1"/>
  <c r="CD254" i="9"/>
  <c r="D250" i="17"/>
  <c r="BS252" i="9"/>
  <c r="CI252" i="9" s="1"/>
  <c r="BV246" i="9"/>
  <c r="CL246" i="9" s="1"/>
  <c r="BZ246" i="9"/>
  <c r="CP246" i="9" s="1"/>
  <c r="CD246" i="9"/>
  <c r="BV238" i="9"/>
  <c r="CL238" i="9" s="1"/>
  <c r="BZ238" i="9"/>
  <c r="CP238" i="9" s="1"/>
  <c r="CD238" i="9"/>
  <c r="D234" i="17"/>
  <c r="BS236" i="9"/>
  <c r="CI236" i="9" s="1"/>
  <c r="BV230" i="9"/>
  <c r="CL230" i="9" s="1"/>
  <c r="BZ230" i="9"/>
  <c r="CP230" i="9" s="1"/>
  <c r="CD230" i="9"/>
  <c r="BV222" i="9"/>
  <c r="CL222" i="9" s="1"/>
  <c r="BZ222" i="9"/>
  <c r="CP222" i="9" s="1"/>
  <c r="CD222" i="9"/>
  <c r="D218" i="17"/>
  <c r="BS220" i="9"/>
  <c r="CI220" i="9" s="1"/>
  <c r="C215" i="17"/>
  <c r="BR217" i="9"/>
  <c r="CH217" i="9" s="1"/>
  <c r="BV206" i="9"/>
  <c r="CL206" i="9" s="1"/>
  <c r="BZ206" i="9"/>
  <c r="CP206" i="9" s="1"/>
  <c r="CD206" i="9"/>
  <c r="F198" i="17"/>
  <c r="BT200" i="9"/>
  <c r="CJ200" i="9" s="1"/>
  <c r="B196" i="17"/>
  <c r="BQ198" i="9"/>
  <c r="CG198" i="9" s="1"/>
  <c r="C191" i="17"/>
  <c r="BR193" i="9"/>
  <c r="CH193" i="9" s="1"/>
  <c r="I234" i="17"/>
  <c r="CA236" i="9"/>
  <c r="CQ236" i="9" s="1"/>
  <c r="BV191" i="9"/>
  <c r="CL191" i="9" s="1"/>
  <c r="BZ191" i="9"/>
  <c r="CP191" i="9" s="1"/>
  <c r="CD191" i="9"/>
  <c r="B189" i="17"/>
  <c r="BQ191" i="9"/>
  <c r="CG191" i="9" s="1"/>
  <c r="E188" i="17"/>
  <c r="BU190" i="9"/>
  <c r="CK190" i="9" s="1"/>
  <c r="BY190" i="9"/>
  <c r="CO190" i="9" s="1"/>
  <c r="D187" i="17"/>
  <c r="BS189" i="9"/>
  <c r="CI189" i="9" s="1"/>
  <c r="BW186" i="9"/>
  <c r="CM186" i="9" s="1"/>
  <c r="CB186" i="9"/>
  <c r="C184" i="17"/>
  <c r="BR186" i="9"/>
  <c r="CH186" i="9" s="1"/>
  <c r="F183" i="17"/>
  <c r="BT185" i="9"/>
  <c r="CJ185" i="9" s="1"/>
  <c r="BV183" i="9"/>
  <c r="CL183" i="9" s="1"/>
  <c r="BZ183" i="9"/>
  <c r="CP183" i="9" s="1"/>
  <c r="CD183" i="9"/>
  <c r="CT183" i="9" s="1"/>
  <c r="B181" i="17"/>
  <c r="BQ183" i="9"/>
  <c r="CG183" i="9" s="1"/>
  <c r="E180" i="17"/>
  <c r="BU182" i="9"/>
  <c r="CK182" i="9" s="1"/>
  <c r="BY182" i="9"/>
  <c r="CO182" i="9" s="1"/>
  <c r="D179" i="17"/>
  <c r="BS181" i="9"/>
  <c r="CI181" i="9" s="1"/>
  <c r="BW178" i="9"/>
  <c r="CM178" i="9" s="1"/>
  <c r="CB178" i="9"/>
  <c r="C176" i="17"/>
  <c r="BR178" i="9"/>
  <c r="CH178" i="9" s="1"/>
  <c r="F175" i="17"/>
  <c r="BT177" i="9"/>
  <c r="CJ177" i="9" s="1"/>
  <c r="BV175" i="9"/>
  <c r="CL175" i="9" s="1"/>
  <c r="BZ175" i="9"/>
  <c r="CP175" i="9" s="1"/>
  <c r="CD175" i="9"/>
  <c r="B173" i="17"/>
  <c r="BQ175" i="9"/>
  <c r="CG175" i="9" s="1"/>
  <c r="E172" i="17"/>
  <c r="BU174" i="9"/>
  <c r="CK174" i="9" s="1"/>
  <c r="BY174" i="9"/>
  <c r="CO174" i="9" s="1"/>
  <c r="D171" i="17"/>
  <c r="BS173" i="9"/>
  <c r="CI173" i="9" s="1"/>
  <c r="BV170" i="9"/>
  <c r="CL170" i="9" s="1"/>
  <c r="BZ170" i="9"/>
  <c r="CP170" i="9" s="1"/>
  <c r="CD170" i="9"/>
  <c r="B168" i="17"/>
  <c r="BQ170" i="9"/>
  <c r="CG170" i="9" s="1"/>
  <c r="E167" i="17"/>
  <c r="BU169" i="9"/>
  <c r="CK169" i="9" s="1"/>
  <c r="BY169" i="9"/>
  <c r="CO169" i="9" s="1"/>
  <c r="D166" i="17"/>
  <c r="BS168" i="9"/>
  <c r="CI168" i="9" s="1"/>
  <c r="BW165" i="9"/>
  <c r="CM165" i="9" s="1"/>
  <c r="CB165" i="9"/>
  <c r="CR165" i="9" s="1"/>
  <c r="C163" i="17"/>
  <c r="BR165" i="9"/>
  <c r="CH165" i="9" s="1"/>
  <c r="F162" i="17"/>
  <c r="BT164" i="9"/>
  <c r="CJ164" i="9" s="1"/>
  <c r="BW160" i="9"/>
  <c r="CM160" i="9" s="1"/>
  <c r="CB160" i="9"/>
  <c r="C158" i="17"/>
  <c r="BR160" i="9"/>
  <c r="CH160" i="9" s="1"/>
  <c r="F157" i="17"/>
  <c r="BT159" i="9"/>
  <c r="CJ159" i="9" s="1"/>
  <c r="BV157" i="9"/>
  <c r="CL157" i="9" s="1"/>
  <c r="BZ157" i="9"/>
  <c r="CP157" i="9" s="1"/>
  <c r="CD157" i="9"/>
  <c r="B155" i="17"/>
  <c r="BQ157" i="9"/>
  <c r="CG157" i="9" s="1"/>
  <c r="E154" i="17"/>
  <c r="BU156" i="9"/>
  <c r="CK156" i="9" s="1"/>
  <c r="BY156" i="9"/>
  <c r="CO156" i="9" s="1"/>
  <c r="D153" i="17"/>
  <c r="BS155" i="9"/>
  <c r="CI155" i="9" s="1"/>
  <c r="BW152" i="9"/>
  <c r="CM152" i="9" s="1"/>
  <c r="CB152" i="9"/>
  <c r="C150" i="17"/>
  <c r="BR152" i="9"/>
  <c r="CH152" i="9" s="1"/>
  <c r="F149" i="17"/>
  <c r="BT151" i="9"/>
  <c r="CJ151" i="9" s="1"/>
  <c r="BV149" i="9"/>
  <c r="CL149" i="9" s="1"/>
  <c r="BZ149" i="9"/>
  <c r="CP149" i="9" s="1"/>
  <c r="CD149" i="9"/>
  <c r="B147" i="17"/>
  <c r="BQ149" i="9"/>
  <c r="CG149" i="9" s="1"/>
  <c r="E146" i="17"/>
  <c r="BU148" i="9"/>
  <c r="CK148" i="9" s="1"/>
  <c r="BY148" i="9"/>
  <c r="CO148" i="9" s="1"/>
  <c r="D145" i="17"/>
  <c r="BS147" i="9"/>
  <c r="CI147" i="9" s="1"/>
  <c r="BV144" i="9"/>
  <c r="CL144" i="9" s="1"/>
  <c r="BZ144" i="9"/>
  <c r="CP144" i="9" s="1"/>
  <c r="CD144" i="9"/>
  <c r="B142" i="17"/>
  <c r="BQ144" i="9"/>
  <c r="CG144" i="9" s="1"/>
  <c r="E141" i="17"/>
  <c r="BU143" i="9"/>
  <c r="CK143" i="9" s="1"/>
  <c r="BY143" i="9"/>
  <c r="CO143" i="9" s="1"/>
  <c r="D140" i="17"/>
  <c r="BS142" i="9"/>
  <c r="CI142" i="9" s="1"/>
  <c r="BW139" i="9"/>
  <c r="CM139" i="9" s="1"/>
  <c r="CB139" i="9"/>
  <c r="C137" i="17"/>
  <c r="BR139" i="9"/>
  <c r="CH139" i="9" s="1"/>
  <c r="F136" i="17"/>
  <c r="BT138" i="9"/>
  <c r="CJ138" i="9" s="1"/>
  <c r="BV136" i="9"/>
  <c r="CL136" i="9" s="1"/>
  <c r="BZ136" i="9"/>
  <c r="CP136" i="9" s="1"/>
  <c r="CD136" i="9"/>
  <c r="B134" i="17"/>
  <c r="BQ136" i="9"/>
  <c r="CG136" i="9" s="1"/>
  <c r="E133" i="17"/>
  <c r="BU135" i="9"/>
  <c r="CK135" i="9" s="1"/>
  <c r="BY135" i="9"/>
  <c r="CO135" i="9" s="1"/>
  <c r="D132" i="17"/>
  <c r="BS134" i="9"/>
  <c r="CI134" i="9" s="1"/>
  <c r="BW131" i="9"/>
  <c r="CM131" i="9" s="1"/>
  <c r="CB131" i="9"/>
  <c r="CR131" i="9" s="1"/>
  <c r="C129" i="17"/>
  <c r="BR131" i="9"/>
  <c r="CH131" i="9" s="1"/>
  <c r="F128" i="17"/>
  <c r="BT130" i="9"/>
  <c r="CJ130" i="9" s="1"/>
  <c r="BV128" i="9"/>
  <c r="CL128" i="9" s="1"/>
  <c r="BZ128" i="9"/>
  <c r="CP128" i="9" s="1"/>
  <c r="CD128" i="9"/>
  <c r="B126" i="17"/>
  <c r="BQ128" i="9"/>
  <c r="CG128" i="9" s="1"/>
  <c r="E125" i="17"/>
  <c r="BU127" i="9"/>
  <c r="CK127" i="9" s="1"/>
  <c r="BY127" i="9"/>
  <c r="CO127" i="9" s="1"/>
  <c r="D124" i="17"/>
  <c r="BS126" i="9"/>
  <c r="CI126" i="9" s="1"/>
  <c r="BW123" i="9"/>
  <c r="CM123" i="9" s="1"/>
  <c r="CB123" i="9"/>
  <c r="C121" i="17"/>
  <c r="BR123" i="9"/>
  <c r="CH123" i="9" s="1"/>
  <c r="F120" i="17"/>
  <c r="BT122" i="9"/>
  <c r="CJ122" i="9" s="1"/>
  <c r="BV120" i="9"/>
  <c r="CL120" i="9" s="1"/>
  <c r="BZ120" i="9"/>
  <c r="CP120" i="9" s="1"/>
  <c r="CD120" i="9"/>
  <c r="B118" i="17"/>
  <c r="BQ120" i="9"/>
  <c r="CG120" i="9" s="1"/>
  <c r="E117" i="17"/>
  <c r="BU119" i="9"/>
  <c r="CK119" i="9" s="1"/>
  <c r="BY119" i="9"/>
  <c r="CO119" i="9" s="1"/>
  <c r="D116" i="17"/>
  <c r="BS118" i="9"/>
  <c r="CI118" i="9" s="1"/>
  <c r="BW115" i="9"/>
  <c r="CM115" i="9" s="1"/>
  <c r="CB115" i="9"/>
  <c r="C113" i="17"/>
  <c r="BR115" i="9"/>
  <c r="CH115" i="9" s="1"/>
  <c r="F112" i="17"/>
  <c r="BT114" i="9"/>
  <c r="CJ114" i="9" s="1"/>
  <c r="BV112" i="9"/>
  <c r="CL112" i="9" s="1"/>
  <c r="BZ112" i="9"/>
  <c r="CP112" i="9" s="1"/>
  <c r="CD112" i="9"/>
  <c r="B110" i="17"/>
  <c r="BQ112" i="9"/>
  <c r="CG112" i="9" s="1"/>
  <c r="E109" i="17"/>
  <c r="BU111" i="9"/>
  <c r="CK111" i="9" s="1"/>
  <c r="BY111" i="9"/>
  <c r="CO111" i="9" s="1"/>
  <c r="D108" i="17"/>
  <c r="BS110" i="9"/>
  <c r="CI110" i="9" s="1"/>
  <c r="BW107" i="9"/>
  <c r="CM107" i="9" s="1"/>
  <c r="CB107" i="9"/>
  <c r="CR107" i="9" s="1"/>
  <c r="C105" i="17"/>
  <c r="BR107" i="9"/>
  <c r="CH107" i="9" s="1"/>
  <c r="F104" i="17"/>
  <c r="BT106" i="9"/>
  <c r="CJ106" i="9" s="1"/>
  <c r="BV104" i="9"/>
  <c r="CL104" i="9" s="1"/>
  <c r="BZ104" i="9"/>
  <c r="CP104" i="9" s="1"/>
  <c r="CD104" i="9"/>
  <c r="B102" i="17"/>
  <c r="BQ104" i="9"/>
  <c r="CG104" i="9" s="1"/>
  <c r="E101" i="17"/>
  <c r="BU103" i="9"/>
  <c r="CK103" i="9" s="1"/>
  <c r="BY103" i="9"/>
  <c r="CO103" i="9" s="1"/>
  <c r="D100" i="17"/>
  <c r="BS102" i="9"/>
  <c r="CI102" i="9" s="1"/>
  <c r="BW99" i="9"/>
  <c r="CM99" i="9" s="1"/>
  <c r="CB99" i="9"/>
  <c r="CR99" i="9" s="1"/>
  <c r="C97" i="17"/>
  <c r="BR99" i="9"/>
  <c r="CH99" i="9" s="1"/>
  <c r="F96" i="17"/>
  <c r="BT98" i="9"/>
  <c r="CJ98" i="9" s="1"/>
  <c r="BV96" i="9"/>
  <c r="CL96" i="9" s="1"/>
  <c r="BZ96" i="9"/>
  <c r="CP96" i="9" s="1"/>
  <c r="CD96" i="9"/>
  <c r="B94" i="17"/>
  <c r="BQ96" i="9"/>
  <c r="CG96" i="9" s="1"/>
  <c r="E93" i="17"/>
  <c r="BU95" i="9"/>
  <c r="CK95" i="9" s="1"/>
  <c r="BY95" i="9"/>
  <c r="CO95" i="9" s="1"/>
  <c r="D92" i="17"/>
  <c r="BS94" i="9"/>
  <c r="CI94" i="9" s="1"/>
  <c r="BW91" i="9"/>
  <c r="CM91" i="9" s="1"/>
  <c r="CB91" i="9"/>
  <c r="C89" i="17"/>
  <c r="BR91" i="9"/>
  <c r="CH91" i="9" s="1"/>
  <c r="F88" i="17"/>
  <c r="BT90" i="9"/>
  <c r="CJ90" i="9" s="1"/>
  <c r="BV88" i="9"/>
  <c r="CL88" i="9" s="1"/>
  <c r="BZ88" i="9"/>
  <c r="CP88" i="9" s="1"/>
  <c r="CD88" i="9"/>
  <c r="B86" i="17"/>
  <c r="BQ88" i="9"/>
  <c r="CG88" i="9" s="1"/>
  <c r="BW86" i="9"/>
  <c r="CM86" i="9" s="1"/>
  <c r="CB86" i="9"/>
  <c r="C84" i="17"/>
  <c r="BR86" i="9"/>
  <c r="CH86" i="9" s="1"/>
  <c r="F83" i="17"/>
  <c r="BT85" i="9"/>
  <c r="CJ85" i="9" s="1"/>
  <c r="BV83" i="9"/>
  <c r="CL83" i="9" s="1"/>
  <c r="BZ83" i="9"/>
  <c r="CP83" i="9" s="1"/>
  <c r="CD83" i="9"/>
  <c r="CT83" i="9" s="1"/>
  <c r="B81" i="17"/>
  <c r="BQ83" i="9"/>
  <c r="CG83" i="9" s="1"/>
  <c r="E80" i="17"/>
  <c r="BU82" i="9"/>
  <c r="CK82" i="9" s="1"/>
  <c r="BY82" i="9"/>
  <c r="CO82" i="9" s="1"/>
  <c r="D79" i="17"/>
  <c r="BS81" i="9"/>
  <c r="CI81" i="9" s="1"/>
  <c r="BW78" i="9"/>
  <c r="CM78" i="9" s="1"/>
  <c r="CB78" i="9"/>
  <c r="C76" i="17"/>
  <c r="BR78" i="9"/>
  <c r="CH78" i="9" s="1"/>
  <c r="F75" i="17"/>
  <c r="BT77" i="9"/>
  <c r="CJ77" i="9" s="1"/>
  <c r="BV75" i="9"/>
  <c r="CL75" i="9" s="1"/>
  <c r="BZ75" i="9"/>
  <c r="CP75" i="9" s="1"/>
  <c r="CD75" i="9"/>
  <c r="B73" i="17"/>
  <c r="BQ75" i="9"/>
  <c r="CG75" i="9" s="1"/>
  <c r="E72" i="17"/>
  <c r="BU74" i="9"/>
  <c r="CK74" i="9" s="1"/>
  <c r="BY74" i="9"/>
  <c r="CO74" i="9" s="1"/>
  <c r="D71" i="17"/>
  <c r="BS73" i="9"/>
  <c r="CI73" i="9" s="1"/>
  <c r="BV70" i="9"/>
  <c r="CL70" i="9" s="1"/>
  <c r="BZ70" i="9"/>
  <c r="CP70" i="9" s="1"/>
  <c r="CD70" i="9"/>
  <c r="CT70" i="9" s="1"/>
  <c r="B68" i="17"/>
  <c r="BQ70" i="9"/>
  <c r="CG70" i="9" s="1"/>
  <c r="E67" i="17"/>
  <c r="BU69" i="9"/>
  <c r="CK69" i="9" s="1"/>
  <c r="BY69" i="9"/>
  <c r="CO69" i="9" s="1"/>
  <c r="D66" i="17"/>
  <c r="BS68" i="9"/>
  <c r="CI68" i="9" s="1"/>
  <c r="BW65" i="9"/>
  <c r="CM65" i="9" s="1"/>
  <c r="CB65" i="9"/>
  <c r="C63" i="17"/>
  <c r="BR65" i="9"/>
  <c r="CH65" i="9" s="1"/>
  <c r="F62" i="17"/>
  <c r="BT64" i="9"/>
  <c r="CJ64" i="9" s="1"/>
  <c r="BV62" i="9"/>
  <c r="CL62" i="9" s="1"/>
  <c r="BZ62" i="9"/>
  <c r="CP62" i="9" s="1"/>
  <c r="CD62" i="9"/>
  <c r="CT62" i="9" s="1"/>
  <c r="B60" i="17"/>
  <c r="BQ62" i="9"/>
  <c r="CG62" i="9" s="1"/>
  <c r="E59" i="17"/>
  <c r="BU61" i="9"/>
  <c r="CK61" i="9" s="1"/>
  <c r="BY61" i="9"/>
  <c r="CO61" i="9" s="1"/>
  <c r="D58" i="17"/>
  <c r="BS60" i="9"/>
  <c r="CI60" i="9" s="1"/>
  <c r="BW57" i="9"/>
  <c r="CM57" i="9" s="1"/>
  <c r="CB57" i="9"/>
  <c r="C55" i="17"/>
  <c r="BR57" i="9"/>
  <c r="CH57" i="9" s="1"/>
  <c r="F54" i="17"/>
  <c r="BT56" i="9"/>
  <c r="CJ56" i="9" s="1"/>
  <c r="BV54" i="9"/>
  <c r="CL54" i="9" s="1"/>
  <c r="BZ54" i="9"/>
  <c r="CP54" i="9" s="1"/>
  <c r="CD54" i="9"/>
  <c r="B52" i="17"/>
  <c r="BQ54" i="9"/>
  <c r="CG54" i="9" s="1"/>
  <c r="E51" i="17"/>
  <c r="BU53" i="9"/>
  <c r="CK53" i="9" s="1"/>
  <c r="BY53" i="9"/>
  <c r="CO53" i="9" s="1"/>
  <c r="D50" i="17"/>
  <c r="BS52" i="9"/>
  <c r="CI52" i="9" s="1"/>
  <c r="BW49" i="9"/>
  <c r="CM49" i="9" s="1"/>
  <c r="CB49" i="9"/>
  <c r="CR49" i="9" s="1"/>
  <c r="C47" i="17"/>
  <c r="BR49" i="9"/>
  <c r="CH49" i="9" s="1"/>
  <c r="F46" i="17"/>
  <c r="BT48" i="9"/>
  <c r="CJ48" i="9" s="1"/>
  <c r="BV46" i="9"/>
  <c r="CL46" i="9" s="1"/>
  <c r="BZ46" i="9"/>
  <c r="CP46" i="9" s="1"/>
  <c r="CD46" i="9"/>
  <c r="B44" i="17"/>
  <c r="BQ46" i="9"/>
  <c r="CG46" i="9" s="1"/>
  <c r="E43" i="17"/>
  <c r="BU45" i="9"/>
  <c r="CK45" i="9" s="1"/>
  <c r="BY45" i="9"/>
  <c r="CO45" i="9" s="1"/>
  <c r="D42" i="17"/>
  <c r="BS44" i="9"/>
  <c r="CI44" i="9" s="1"/>
  <c r="BW41" i="9"/>
  <c r="CM41" i="9" s="1"/>
  <c r="CB41" i="9"/>
  <c r="C39" i="17"/>
  <c r="BR41" i="9"/>
  <c r="CH41" i="9" s="1"/>
  <c r="F38" i="17"/>
  <c r="BT40" i="9"/>
  <c r="CJ40" i="9" s="1"/>
  <c r="BV38" i="9"/>
  <c r="CL38" i="9" s="1"/>
  <c r="BZ38" i="9"/>
  <c r="CP38" i="9" s="1"/>
  <c r="CD38" i="9"/>
  <c r="CT38" i="9" s="1"/>
  <c r="B36" i="17"/>
  <c r="BQ38" i="9"/>
  <c r="CG38" i="9" s="1"/>
  <c r="E35" i="17"/>
  <c r="BU37" i="9"/>
  <c r="CK37" i="9" s="1"/>
  <c r="BY37" i="9"/>
  <c r="CO37" i="9" s="1"/>
  <c r="D34" i="17"/>
  <c r="BS36" i="9"/>
  <c r="CI36" i="9" s="1"/>
  <c r="BW33" i="9"/>
  <c r="CM33" i="9" s="1"/>
  <c r="CB33" i="9"/>
  <c r="C31" i="17"/>
  <c r="BR33" i="9"/>
  <c r="CH33" i="9" s="1"/>
  <c r="F30" i="17"/>
  <c r="BT32" i="9"/>
  <c r="CJ32" i="9" s="1"/>
  <c r="BV28" i="9"/>
  <c r="CL28" i="9" s="1"/>
  <c r="BZ28" i="9"/>
  <c r="CP28" i="9" s="1"/>
  <c r="CD28" i="9"/>
  <c r="B26" i="17"/>
  <c r="BQ28" i="9"/>
  <c r="CG28" i="9" s="1"/>
  <c r="BV26" i="9"/>
  <c r="CL26" i="9" s="1"/>
  <c r="BZ26" i="9"/>
  <c r="CP26" i="9" s="1"/>
  <c r="CD26" i="9"/>
  <c r="CT26" i="9" s="1"/>
  <c r="B24" i="17"/>
  <c r="BQ26" i="9"/>
  <c r="CG26" i="9" s="1"/>
  <c r="BV24" i="9"/>
  <c r="CL24" i="9" s="1"/>
  <c r="BZ24" i="9"/>
  <c r="CP24" i="9" s="1"/>
  <c r="CD24" i="9"/>
  <c r="B22" i="17"/>
  <c r="BQ24" i="9"/>
  <c r="CG24" i="9" s="1"/>
  <c r="BV22" i="9"/>
  <c r="CL22" i="9" s="1"/>
  <c r="BZ22" i="9"/>
  <c r="CP22" i="9" s="1"/>
  <c r="CD22" i="9"/>
  <c r="CT22" i="9" s="1"/>
  <c r="B20" i="17"/>
  <c r="BQ22" i="9"/>
  <c r="CG22" i="9" s="1"/>
  <c r="BV20" i="9"/>
  <c r="CL20" i="9" s="1"/>
  <c r="BZ20" i="9"/>
  <c r="CP20" i="9" s="1"/>
  <c r="CD20" i="9"/>
  <c r="B18" i="17"/>
  <c r="BQ20" i="9"/>
  <c r="CG20" i="9" s="1"/>
  <c r="BV18" i="9"/>
  <c r="CL18" i="9" s="1"/>
  <c r="BZ18" i="9"/>
  <c r="CP18" i="9" s="1"/>
  <c r="CD18" i="9"/>
  <c r="B16" i="17"/>
  <c r="BQ18" i="9"/>
  <c r="CG18" i="9" s="1"/>
  <c r="BV16" i="9"/>
  <c r="CL16" i="9" s="1"/>
  <c r="BZ16" i="9"/>
  <c r="CP16" i="9" s="1"/>
  <c r="CD16" i="9"/>
  <c r="B14" i="17"/>
  <c r="BQ16" i="9"/>
  <c r="CG16" i="9" s="1"/>
  <c r="BV14" i="9"/>
  <c r="CL14" i="9" s="1"/>
  <c r="BZ14" i="9"/>
  <c r="CP14" i="9" s="1"/>
  <c r="CD14" i="9"/>
  <c r="B12" i="17"/>
  <c r="BQ14" i="9"/>
  <c r="CG14" i="9" s="1"/>
  <c r="BW12" i="9"/>
  <c r="CM12" i="9" s="1"/>
  <c r="CB12" i="9"/>
  <c r="CR12" i="9" s="1"/>
  <c r="C10" i="17"/>
  <c r="BR12" i="9"/>
  <c r="CH12" i="9" s="1"/>
  <c r="F9" i="17"/>
  <c r="BT11" i="9"/>
  <c r="CJ11" i="9" s="1"/>
  <c r="D8" i="17"/>
  <c r="BS10" i="9"/>
  <c r="CI10" i="9" s="1"/>
  <c r="BW7" i="9"/>
  <c r="CM7" i="9" s="1"/>
  <c r="CB7" i="9"/>
  <c r="CR7" i="9" s="1"/>
  <c r="C5" i="17"/>
  <c r="BR7" i="9"/>
  <c r="CH7" i="9" s="1"/>
  <c r="F4" i="17"/>
  <c r="BT6" i="9"/>
  <c r="CJ6" i="9" s="1"/>
  <c r="BV354" i="9"/>
  <c r="CL354" i="9" s="1"/>
  <c r="BZ354" i="9"/>
  <c r="CP354" i="9" s="1"/>
  <c r="CD354" i="9"/>
  <c r="B352" i="17"/>
  <c r="BQ354" i="9"/>
  <c r="CG354" i="9" s="1"/>
  <c r="E351" i="17"/>
  <c r="BU353" i="9"/>
  <c r="CK353" i="9" s="1"/>
  <c r="BY353" i="9"/>
  <c r="CO353" i="9" s="1"/>
  <c r="D350" i="17"/>
  <c r="BS352" i="9"/>
  <c r="CI352" i="9" s="1"/>
  <c r="BW349" i="9"/>
  <c r="CM349" i="9" s="1"/>
  <c r="CB349" i="9"/>
  <c r="C347" i="17"/>
  <c r="BR349" i="9"/>
  <c r="CH349" i="9" s="1"/>
  <c r="F346" i="17"/>
  <c r="BT348" i="9"/>
  <c r="CJ348" i="9" s="1"/>
  <c r="BV346" i="9"/>
  <c r="CL346" i="9" s="1"/>
  <c r="BZ346" i="9"/>
  <c r="CP346" i="9" s="1"/>
  <c r="CD346" i="9"/>
  <c r="CT346" i="9" s="1"/>
  <c r="B344" i="17"/>
  <c r="BQ346" i="9"/>
  <c r="CG346" i="9" s="1"/>
  <c r="E343" i="17"/>
  <c r="BU345" i="9"/>
  <c r="CK345" i="9" s="1"/>
  <c r="BY345" i="9"/>
  <c r="CO345" i="9" s="1"/>
  <c r="D342" i="17"/>
  <c r="BS344" i="9"/>
  <c r="CI344" i="9" s="1"/>
  <c r="BW341" i="9"/>
  <c r="CM341" i="9" s="1"/>
  <c r="CB341" i="9"/>
  <c r="C339" i="17"/>
  <c r="BR341" i="9"/>
  <c r="CH341" i="9" s="1"/>
  <c r="F338" i="17"/>
  <c r="BT340" i="9"/>
  <c r="CJ340" i="9" s="1"/>
  <c r="BV338" i="9"/>
  <c r="CL338" i="9" s="1"/>
  <c r="BZ338" i="9"/>
  <c r="CP338" i="9" s="1"/>
  <c r="CD338" i="9"/>
  <c r="B336" i="17"/>
  <c r="BQ338" i="9"/>
  <c r="CG338" i="9" s="1"/>
  <c r="E335" i="17"/>
  <c r="BU337" i="9"/>
  <c r="CK337" i="9" s="1"/>
  <c r="BY337" i="9"/>
  <c r="CO337" i="9" s="1"/>
  <c r="D334" i="17"/>
  <c r="BS336" i="9"/>
  <c r="CI336" i="9" s="1"/>
  <c r="BW333" i="9"/>
  <c r="CM333" i="9" s="1"/>
  <c r="CB333" i="9"/>
  <c r="CR333" i="9" s="1"/>
  <c r="C331" i="17"/>
  <c r="BR333" i="9"/>
  <c r="CH333" i="9" s="1"/>
  <c r="F330" i="17"/>
  <c r="BT332" i="9"/>
  <c r="CJ332" i="9" s="1"/>
  <c r="BV330" i="9"/>
  <c r="CL330" i="9" s="1"/>
  <c r="BZ330" i="9"/>
  <c r="CP330" i="9" s="1"/>
  <c r="CD330" i="9"/>
  <c r="B328" i="17"/>
  <c r="BQ330" i="9"/>
  <c r="CG330" i="9" s="1"/>
  <c r="E327" i="17"/>
  <c r="BU329" i="9"/>
  <c r="CK329" i="9" s="1"/>
  <c r="BY329" i="9"/>
  <c r="CO329" i="9" s="1"/>
  <c r="D326" i="17"/>
  <c r="BS328" i="9"/>
  <c r="CI328" i="9" s="1"/>
  <c r="BW325" i="9"/>
  <c r="CM325" i="9" s="1"/>
  <c r="CB325" i="9"/>
  <c r="CR325" i="9" s="1"/>
  <c r="C323" i="17"/>
  <c r="BR325" i="9"/>
  <c r="CH325" i="9" s="1"/>
  <c r="F322" i="17"/>
  <c r="BT324" i="9"/>
  <c r="CJ324" i="9" s="1"/>
  <c r="BV322" i="9"/>
  <c r="CL322" i="9" s="1"/>
  <c r="BZ322" i="9"/>
  <c r="CP322" i="9" s="1"/>
  <c r="CD322" i="9"/>
  <c r="CT322" i="9" s="1"/>
  <c r="B320" i="17"/>
  <c r="BQ322" i="9"/>
  <c r="CG322" i="9" s="1"/>
  <c r="E319" i="17"/>
  <c r="BU321" i="9"/>
  <c r="CK321" i="9" s="1"/>
  <c r="BY321" i="9"/>
  <c r="CO321" i="9" s="1"/>
  <c r="D318" i="17"/>
  <c r="BS320" i="9"/>
  <c r="CI320" i="9" s="1"/>
  <c r="BW317" i="9"/>
  <c r="CM317" i="9" s="1"/>
  <c r="CB317" i="9"/>
  <c r="C315" i="17"/>
  <c r="BR317" i="9"/>
  <c r="CH317" i="9" s="1"/>
  <c r="F314" i="17"/>
  <c r="BT316" i="9"/>
  <c r="CJ316" i="9" s="1"/>
  <c r="BV314" i="9"/>
  <c r="CL314" i="9" s="1"/>
  <c r="BZ314" i="9"/>
  <c r="CP314" i="9" s="1"/>
  <c r="CD314" i="9"/>
  <c r="CT314" i="9" s="1"/>
  <c r="B312" i="17"/>
  <c r="BQ314" i="9"/>
  <c r="CG314" i="9" s="1"/>
  <c r="E311" i="17"/>
  <c r="BU313" i="9"/>
  <c r="CK313" i="9" s="1"/>
  <c r="BY313" i="9"/>
  <c r="CO313" i="9" s="1"/>
  <c r="D310" i="17"/>
  <c r="BS312" i="9"/>
  <c r="CI312" i="9" s="1"/>
  <c r="BW309" i="9"/>
  <c r="CM309" i="9" s="1"/>
  <c r="CB309" i="9"/>
  <c r="CR309" i="9" s="1"/>
  <c r="C307" i="17"/>
  <c r="BR309" i="9"/>
  <c r="CH309" i="9" s="1"/>
  <c r="F306" i="17"/>
  <c r="BT308" i="9"/>
  <c r="CJ308" i="9" s="1"/>
  <c r="BV306" i="9"/>
  <c r="CL306" i="9" s="1"/>
  <c r="BZ306" i="9"/>
  <c r="CP306" i="9" s="1"/>
  <c r="CD306" i="9"/>
  <c r="CT306" i="9" s="1"/>
  <c r="B304" i="17"/>
  <c r="BQ306" i="9"/>
  <c r="CG306" i="9" s="1"/>
  <c r="E303" i="17"/>
  <c r="BU305" i="9"/>
  <c r="CK305" i="9" s="1"/>
  <c r="BY305" i="9"/>
  <c r="CO305" i="9" s="1"/>
  <c r="D302" i="17"/>
  <c r="BS304" i="9"/>
  <c r="CI304" i="9" s="1"/>
  <c r="BW301" i="9"/>
  <c r="CM301" i="9" s="1"/>
  <c r="CB301" i="9"/>
  <c r="C299" i="17"/>
  <c r="BR301" i="9"/>
  <c r="CH301" i="9" s="1"/>
  <c r="F298" i="17"/>
  <c r="BT300" i="9"/>
  <c r="CJ300" i="9" s="1"/>
  <c r="BV298" i="9"/>
  <c r="CL298" i="9" s="1"/>
  <c r="BZ298" i="9"/>
  <c r="CP298" i="9" s="1"/>
  <c r="CD298" i="9"/>
  <c r="B296" i="17"/>
  <c r="BQ298" i="9"/>
  <c r="CG298" i="9" s="1"/>
  <c r="E295" i="17"/>
  <c r="BU297" i="9"/>
  <c r="CK297" i="9" s="1"/>
  <c r="BY297" i="9"/>
  <c r="CO297" i="9" s="1"/>
  <c r="D294" i="17"/>
  <c r="BS296" i="9"/>
  <c r="CI296" i="9" s="1"/>
  <c r="BW293" i="9"/>
  <c r="CM293" i="9" s="1"/>
  <c r="CB293" i="9"/>
  <c r="CR293" i="9" s="1"/>
  <c r="C291" i="17"/>
  <c r="BR293" i="9"/>
  <c r="CH293" i="9" s="1"/>
  <c r="F290" i="17"/>
  <c r="BT292" i="9"/>
  <c r="CJ292" i="9" s="1"/>
  <c r="BV290" i="9"/>
  <c r="CL290" i="9" s="1"/>
  <c r="BZ290" i="9"/>
  <c r="CP290" i="9" s="1"/>
  <c r="CD290" i="9"/>
  <c r="B288" i="17"/>
  <c r="BQ290" i="9"/>
  <c r="CG290" i="9" s="1"/>
  <c r="E287" i="17"/>
  <c r="BU289" i="9"/>
  <c r="CK289" i="9" s="1"/>
  <c r="BY289" i="9"/>
  <c r="CO289" i="9" s="1"/>
  <c r="D286" i="17"/>
  <c r="BS288" i="9"/>
  <c r="CI288" i="9" s="1"/>
  <c r="BW285" i="9"/>
  <c r="CM285" i="9" s="1"/>
  <c r="CB285" i="9"/>
  <c r="C283" i="17"/>
  <c r="BR285" i="9"/>
  <c r="CH285" i="9" s="1"/>
  <c r="F282" i="17"/>
  <c r="BT284" i="9"/>
  <c r="CJ284" i="9" s="1"/>
  <c r="BV282" i="9"/>
  <c r="CL282" i="9" s="1"/>
  <c r="BZ282" i="9"/>
  <c r="CP282" i="9" s="1"/>
  <c r="CD282" i="9"/>
  <c r="CT282" i="9" s="1"/>
  <c r="B280" i="17"/>
  <c r="BQ282" i="9"/>
  <c r="CG282" i="9" s="1"/>
  <c r="E279" i="17"/>
  <c r="BU281" i="9"/>
  <c r="CK281" i="9" s="1"/>
  <c r="BY281" i="9"/>
  <c r="CO281" i="9" s="1"/>
  <c r="D278" i="17"/>
  <c r="BS280" i="9"/>
  <c r="CI280" i="9" s="1"/>
  <c r="BW277" i="9"/>
  <c r="CM277" i="9" s="1"/>
  <c r="CB277" i="9"/>
  <c r="C275" i="17"/>
  <c r="BR277" i="9"/>
  <c r="CH277" i="9" s="1"/>
  <c r="F274" i="17"/>
  <c r="BT276" i="9"/>
  <c r="CJ276" i="9" s="1"/>
  <c r="BV274" i="9"/>
  <c r="CL274" i="9" s="1"/>
  <c r="BZ274" i="9"/>
  <c r="CP274" i="9" s="1"/>
  <c r="CD274" i="9"/>
  <c r="B272" i="17"/>
  <c r="BQ274" i="9"/>
  <c r="CG274" i="9" s="1"/>
  <c r="E271" i="17"/>
  <c r="BU273" i="9"/>
  <c r="CK273" i="9" s="1"/>
  <c r="BY273" i="9"/>
  <c r="CO273" i="9" s="1"/>
  <c r="D270" i="17"/>
  <c r="BS272" i="9"/>
  <c r="CI272" i="9" s="1"/>
  <c r="BW269" i="9"/>
  <c r="CM269" i="9" s="1"/>
  <c r="CB269" i="9"/>
  <c r="CR269" i="9" s="1"/>
  <c r="C267" i="17"/>
  <c r="BR269" i="9"/>
  <c r="CH269" i="9" s="1"/>
  <c r="F266" i="17"/>
  <c r="BT268" i="9"/>
  <c r="CJ268" i="9" s="1"/>
  <c r="BV266" i="9"/>
  <c r="CL266" i="9" s="1"/>
  <c r="BZ266" i="9"/>
  <c r="CP266" i="9" s="1"/>
  <c r="CD266" i="9"/>
  <c r="B264" i="17"/>
  <c r="BQ266" i="9"/>
  <c r="CG266" i="9" s="1"/>
  <c r="E263" i="17"/>
  <c r="BU265" i="9"/>
  <c r="CK265" i="9" s="1"/>
  <c r="BY265" i="9"/>
  <c r="CO265" i="9" s="1"/>
  <c r="D262" i="17"/>
  <c r="BS264" i="9"/>
  <c r="CI264" i="9" s="1"/>
  <c r="BW261" i="9"/>
  <c r="CM261" i="9" s="1"/>
  <c r="CB261" i="9"/>
  <c r="CR261" i="9" s="1"/>
  <c r="C259" i="17"/>
  <c r="BR261" i="9"/>
  <c r="CH261" i="9" s="1"/>
  <c r="F258" i="17"/>
  <c r="BT260" i="9"/>
  <c r="CJ260" i="9" s="1"/>
  <c r="BV258" i="9"/>
  <c r="CL258" i="9" s="1"/>
  <c r="BZ258" i="9"/>
  <c r="CP258" i="9" s="1"/>
  <c r="CD258" i="9"/>
  <c r="CT258" i="9" s="1"/>
  <c r="B256" i="17"/>
  <c r="BQ258" i="9"/>
  <c r="CG258" i="9" s="1"/>
  <c r="E255" i="17"/>
  <c r="BU257" i="9"/>
  <c r="CK257" i="9" s="1"/>
  <c r="BY257" i="9"/>
  <c r="CO257" i="9" s="1"/>
  <c r="D254" i="17"/>
  <c r="BS256" i="9"/>
  <c r="CI256" i="9" s="1"/>
  <c r="BW253" i="9"/>
  <c r="CM253" i="9" s="1"/>
  <c r="CB253" i="9"/>
  <c r="C251" i="17"/>
  <c r="BR253" i="9"/>
  <c r="CH253" i="9" s="1"/>
  <c r="F250" i="17"/>
  <c r="BT252" i="9"/>
  <c r="CJ252" i="9" s="1"/>
  <c r="BV250" i="9"/>
  <c r="CL250" i="9" s="1"/>
  <c r="BZ250" i="9"/>
  <c r="CP250" i="9" s="1"/>
  <c r="CD250" i="9"/>
  <c r="CT250" i="9" s="1"/>
  <c r="B248" i="17"/>
  <c r="BQ250" i="9"/>
  <c r="CG250" i="9" s="1"/>
  <c r="E247" i="17"/>
  <c r="BU249" i="9"/>
  <c r="CK249" i="9" s="1"/>
  <c r="BY249" i="9"/>
  <c r="CO249" i="9" s="1"/>
  <c r="D246" i="17"/>
  <c r="BS248" i="9"/>
  <c r="CI248" i="9" s="1"/>
  <c r="BW245" i="9"/>
  <c r="CM245" i="9" s="1"/>
  <c r="CB245" i="9"/>
  <c r="CR245" i="9" s="1"/>
  <c r="C243" i="17"/>
  <c r="BR245" i="9"/>
  <c r="CH245" i="9" s="1"/>
  <c r="F242" i="17"/>
  <c r="BT244" i="9"/>
  <c r="CJ244" i="9" s="1"/>
  <c r="BV242" i="9"/>
  <c r="CL242" i="9" s="1"/>
  <c r="BZ242" i="9"/>
  <c r="CP242" i="9" s="1"/>
  <c r="CD242" i="9"/>
  <c r="B240" i="17"/>
  <c r="BQ242" i="9"/>
  <c r="CG242" i="9" s="1"/>
  <c r="E239" i="17"/>
  <c r="BU241" i="9"/>
  <c r="CK241" i="9" s="1"/>
  <c r="BY241" i="9"/>
  <c r="CO241" i="9" s="1"/>
  <c r="D238" i="17"/>
  <c r="BS240" i="9"/>
  <c r="CI240" i="9" s="1"/>
  <c r="BW237" i="9"/>
  <c r="CM237" i="9" s="1"/>
  <c r="CB237" i="9"/>
  <c r="C235" i="17"/>
  <c r="BR237" i="9"/>
  <c r="CH237" i="9" s="1"/>
  <c r="F234" i="17"/>
  <c r="BT236" i="9"/>
  <c r="CJ236" i="9" s="1"/>
  <c r="BV234" i="9"/>
  <c r="CL234" i="9" s="1"/>
  <c r="BZ234" i="9"/>
  <c r="CP234" i="9" s="1"/>
  <c r="CD234" i="9"/>
  <c r="B232" i="17"/>
  <c r="BQ234" i="9"/>
  <c r="CG234" i="9" s="1"/>
  <c r="E231" i="17"/>
  <c r="BU233" i="9"/>
  <c r="CK233" i="9" s="1"/>
  <c r="BY233" i="9"/>
  <c r="CO233" i="9" s="1"/>
  <c r="D230" i="17"/>
  <c r="BS232" i="9"/>
  <c r="CI232" i="9" s="1"/>
  <c r="BW229" i="9"/>
  <c r="CM229" i="9" s="1"/>
  <c r="CB229" i="9"/>
  <c r="CR229" i="9" s="1"/>
  <c r="C227" i="17"/>
  <c r="BR229" i="9"/>
  <c r="CH229" i="9" s="1"/>
  <c r="F226" i="17"/>
  <c r="BT228" i="9"/>
  <c r="CJ228" i="9" s="1"/>
  <c r="BV226" i="9"/>
  <c r="CL226" i="9" s="1"/>
  <c r="BZ226" i="9"/>
  <c r="CP226" i="9" s="1"/>
  <c r="CD226" i="9"/>
  <c r="B224" i="17"/>
  <c r="BQ226" i="9"/>
  <c r="CG226" i="9" s="1"/>
  <c r="E223" i="17"/>
  <c r="BU225" i="9"/>
  <c r="CK225" i="9" s="1"/>
  <c r="BY225" i="9"/>
  <c r="CO225" i="9" s="1"/>
  <c r="D222" i="17"/>
  <c r="BS224" i="9"/>
  <c r="CI224" i="9" s="1"/>
  <c r="BW221" i="9"/>
  <c r="CM221" i="9" s="1"/>
  <c r="CB221" i="9"/>
  <c r="C219" i="17"/>
  <c r="BR221" i="9"/>
  <c r="CH221" i="9" s="1"/>
  <c r="F218" i="17"/>
  <c r="BT220" i="9"/>
  <c r="CJ220" i="9" s="1"/>
  <c r="BV218" i="9"/>
  <c r="CL218" i="9" s="1"/>
  <c r="BZ218" i="9"/>
  <c r="CP218" i="9" s="1"/>
  <c r="CD218" i="9"/>
  <c r="CT218" i="9" s="1"/>
  <c r="B216" i="17"/>
  <c r="BQ218" i="9"/>
  <c r="CG218" i="9" s="1"/>
  <c r="E215" i="17"/>
  <c r="BU217" i="9"/>
  <c r="CK217" i="9" s="1"/>
  <c r="BY217" i="9"/>
  <c r="CO217" i="9" s="1"/>
  <c r="D214" i="17"/>
  <c r="BS216" i="9"/>
  <c r="CI216" i="9" s="1"/>
  <c r="BW213" i="9"/>
  <c r="CM213" i="9" s="1"/>
  <c r="CB213" i="9"/>
  <c r="C211" i="17"/>
  <c r="BR213" i="9"/>
  <c r="CH213" i="9" s="1"/>
  <c r="F210" i="17"/>
  <c r="BT212" i="9"/>
  <c r="CJ212" i="9" s="1"/>
  <c r="BV210" i="9"/>
  <c r="CL210" i="9" s="1"/>
  <c r="BZ210" i="9"/>
  <c r="CP210" i="9" s="1"/>
  <c r="CD210" i="9"/>
  <c r="B208" i="17"/>
  <c r="BQ210" i="9"/>
  <c r="CG210" i="9" s="1"/>
  <c r="E207" i="17"/>
  <c r="BU209" i="9"/>
  <c r="CK209" i="9" s="1"/>
  <c r="BY209" i="9"/>
  <c r="CO209" i="9" s="1"/>
  <c r="D206" i="17"/>
  <c r="BS208" i="9"/>
  <c r="CI208" i="9" s="1"/>
  <c r="BW205" i="9"/>
  <c r="CM205" i="9" s="1"/>
  <c r="CB205" i="9"/>
  <c r="CR205" i="9" s="1"/>
  <c r="C203" i="17"/>
  <c r="BR205" i="9"/>
  <c r="CH205" i="9" s="1"/>
  <c r="F202" i="17"/>
  <c r="BT204" i="9"/>
  <c r="CJ204" i="9" s="1"/>
  <c r="BV202" i="9"/>
  <c r="CL202" i="9" s="1"/>
  <c r="BZ202" i="9"/>
  <c r="CP202" i="9" s="1"/>
  <c r="CD202" i="9"/>
  <c r="B200" i="17"/>
  <c r="BQ202" i="9"/>
  <c r="CG202" i="9" s="1"/>
  <c r="E199" i="17"/>
  <c r="BU201" i="9"/>
  <c r="CK201" i="9" s="1"/>
  <c r="BY201" i="9"/>
  <c r="CO201" i="9" s="1"/>
  <c r="D198" i="17"/>
  <c r="BS200" i="9"/>
  <c r="CI200" i="9" s="1"/>
  <c r="BW197" i="9"/>
  <c r="CM197" i="9" s="1"/>
  <c r="CB197" i="9"/>
  <c r="C195" i="17"/>
  <c r="BR197" i="9"/>
  <c r="CH197" i="9" s="1"/>
  <c r="F194" i="17"/>
  <c r="BT196" i="9"/>
  <c r="CJ196" i="9" s="1"/>
  <c r="BV194" i="9"/>
  <c r="CL194" i="9" s="1"/>
  <c r="BZ194" i="9"/>
  <c r="CP194" i="9" s="1"/>
  <c r="CD194" i="9"/>
  <c r="CT194" i="9" s="1"/>
  <c r="B192" i="17"/>
  <c r="BQ194" i="9"/>
  <c r="CG194" i="9" s="1"/>
  <c r="E191" i="17"/>
  <c r="BU193" i="9"/>
  <c r="CK193" i="9" s="1"/>
  <c r="BY193" i="9"/>
  <c r="CO193" i="9" s="1"/>
  <c r="D190" i="17"/>
  <c r="BS192" i="9"/>
  <c r="CI192" i="9" s="1"/>
  <c r="I8" i="17"/>
  <c r="CA10" i="9"/>
  <c r="CQ10" i="9" s="1"/>
  <c r="I350" i="17"/>
  <c r="CA352" i="9"/>
  <c r="CQ352" i="9" s="1"/>
  <c r="I342" i="17"/>
  <c r="CA344" i="9"/>
  <c r="CQ344" i="9" s="1"/>
  <c r="I334" i="17"/>
  <c r="CA336" i="9"/>
  <c r="CQ336" i="9" s="1"/>
  <c r="I326" i="17"/>
  <c r="CA328" i="9"/>
  <c r="CQ328" i="9" s="1"/>
  <c r="I318" i="17"/>
  <c r="CA320" i="9"/>
  <c r="CQ320" i="9" s="1"/>
  <c r="I310" i="17"/>
  <c r="CA312" i="9"/>
  <c r="CQ312" i="9" s="1"/>
  <c r="I302" i="17"/>
  <c r="CA304" i="9"/>
  <c r="CQ304" i="9" s="1"/>
  <c r="I294" i="17"/>
  <c r="CA296" i="9"/>
  <c r="CQ296" i="9" s="1"/>
  <c r="I286" i="17"/>
  <c r="CA288" i="9"/>
  <c r="CQ288" i="9" s="1"/>
  <c r="I278" i="17"/>
  <c r="CA280" i="9"/>
  <c r="CQ280" i="9" s="1"/>
  <c r="I270" i="17"/>
  <c r="CA272" i="9"/>
  <c r="CQ272" i="9" s="1"/>
  <c r="I262" i="17"/>
  <c r="CA264" i="9"/>
  <c r="CQ264" i="9" s="1"/>
  <c r="I254" i="17"/>
  <c r="CA256" i="9"/>
  <c r="CQ256" i="9" s="1"/>
  <c r="I246" i="17"/>
  <c r="CA248" i="9"/>
  <c r="CQ248" i="9" s="1"/>
  <c r="I238" i="17"/>
  <c r="CA240" i="9"/>
  <c r="CQ240" i="9" s="1"/>
  <c r="I230" i="17"/>
  <c r="CA232" i="9"/>
  <c r="CQ232" i="9" s="1"/>
  <c r="I222" i="17"/>
  <c r="CA224" i="9"/>
  <c r="CQ224" i="9" s="1"/>
  <c r="I214" i="17"/>
  <c r="CA216" i="9"/>
  <c r="CQ216" i="9" s="1"/>
  <c r="I206" i="17"/>
  <c r="CA208" i="9"/>
  <c r="CQ208" i="9" s="1"/>
  <c r="I198" i="17"/>
  <c r="CA200" i="9"/>
  <c r="CQ200" i="9" s="1"/>
  <c r="I190" i="17"/>
  <c r="CA192" i="9"/>
  <c r="CQ192" i="9" s="1"/>
  <c r="I182" i="17"/>
  <c r="CA184" i="9"/>
  <c r="CQ184" i="9" s="1"/>
  <c r="I174" i="17"/>
  <c r="CA176" i="9"/>
  <c r="CQ176" i="9" s="1"/>
  <c r="I166" i="17"/>
  <c r="CA168" i="9"/>
  <c r="CQ168" i="9" s="1"/>
  <c r="I158" i="17"/>
  <c r="CA160" i="9"/>
  <c r="CQ160" i="9" s="1"/>
  <c r="I150" i="17"/>
  <c r="CA152" i="9"/>
  <c r="CQ152" i="9" s="1"/>
  <c r="I142" i="17"/>
  <c r="CA144" i="9"/>
  <c r="CQ144" i="9" s="1"/>
  <c r="I134" i="17"/>
  <c r="CA136" i="9"/>
  <c r="CQ136" i="9" s="1"/>
  <c r="I126" i="17"/>
  <c r="CA128" i="9"/>
  <c r="CQ128" i="9" s="1"/>
  <c r="I118" i="17"/>
  <c r="CA120" i="9"/>
  <c r="CQ120" i="9" s="1"/>
  <c r="I110" i="17"/>
  <c r="CA112" i="9"/>
  <c r="CQ112" i="9" s="1"/>
  <c r="I102" i="17"/>
  <c r="CA104" i="9"/>
  <c r="CQ104" i="9" s="1"/>
  <c r="I94" i="17"/>
  <c r="CA96" i="9"/>
  <c r="CQ96" i="9" s="1"/>
  <c r="I86" i="17"/>
  <c r="CA88" i="9"/>
  <c r="CQ88" i="9" s="1"/>
  <c r="I78" i="17"/>
  <c r="CA80" i="9"/>
  <c r="CQ80" i="9" s="1"/>
  <c r="I70" i="17"/>
  <c r="CA72" i="9"/>
  <c r="CQ72" i="9" s="1"/>
  <c r="I62" i="17"/>
  <c r="CA64" i="9"/>
  <c r="CQ64" i="9" s="1"/>
  <c r="I54" i="17"/>
  <c r="CA56" i="9"/>
  <c r="CQ56" i="9" s="1"/>
  <c r="I46" i="17"/>
  <c r="CA48" i="9"/>
  <c r="CQ48" i="9" s="1"/>
  <c r="I38" i="17"/>
  <c r="CA40" i="9"/>
  <c r="CQ40" i="9" s="1"/>
  <c r="I30" i="17"/>
  <c r="CA32" i="9"/>
  <c r="CQ32" i="9" s="1"/>
  <c r="I22" i="17"/>
  <c r="CA24" i="9"/>
  <c r="CQ24" i="9" s="1"/>
  <c r="I14" i="17"/>
  <c r="CA16" i="9"/>
  <c r="CQ16" i="9" s="1"/>
  <c r="BW190" i="9"/>
  <c r="CM190" i="9" s="1"/>
  <c r="CB190" i="9"/>
  <c r="CR190" i="9" s="1"/>
  <c r="B177" i="17"/>
  <c r="BQ179" i="9"/>
  <c r="CG179" i="9" s="1"/>
  <c r="BW174" i="9"/>
  <c r="CM174" i="9" s="1"/>
  <c r="CB174" i="9"/>
  <c r="B169" i="17"/>
  <c r="BQ171" i="9"/>
  <c r="CG171" i="9" s="1"/>
  <c r="BV153" i="9"/>
  <c r="CL153" i="9" s="1"/>
  <c r="BZ153" i="9"/>
  <c r="CP153" i="9" s="1"/>
  <c r="CD153" i="9"/>
  <c r="CT153" i="9" s="1"/>
  <c r="C146" i="17"/>
  <c r="BR148" i="9"/>
  <c r="CH148" i="9" s="1"/>
  <c r="BW143" i="9"/>
  <c r="CM143" i="9" s="1"/>
  <c r="CB143" i="9"/>
  <c r="B138" i="17"/>
  <c r="BQ140" i="9"/>
  <c r="CG140" i="9" s="1"/>
  <c r="D120" i="17"/>
  <c r="BS122" i="9"/>
  <c r="CI122" i="9" s="1"/>
  <c r="C117" i="17"/>
  <c r="BR119" i="9"/>
  <c r="CH119" i="9" s="1"/>
  <c r="B114" i="17"/>
  <c r="BQ116" i="9"/>
  <c r="CG116" i="9" s="1"/>
  <c r="D112" i="17"/>
  <c r="BS114" i="9"/>
  <c r="CI114" i="9" s="1"/>
  <c r="F108" i="17"/>
  <c r="BT110" i="9"/>
  <c r="CJ110" i="9" s="1"/>
  <c r="B106" i="17"/>
  <c r="BQ108" i="9"/>
  <c r="CG108" i="9" s="1"/>
  <c r="D104" i="17"/>
  <c r="BS106" i="9"/>
  <c r="CI106" i="9" s="1"/>
  <c r="F100" i="17"/>
  <c r="BT102" i="9"/>
  <c r="CJ102" i="9" s="1"/>
  <c r="D88" i="17"/>
  <c r="BS90" i="9"/>
  <c r="CI90" i="9" s="1"/>
  <c r="B85" i="17"/>
  <c r="BQ87" i="9"/>
  <c r="CG87" i="9" s="1"/>
  <c r="BW69" i="9"/>
  <c r="CM69" i="9" s="1"/>
  <c r="CB69" i="9"/>
  <c r="CR69" i="9" s="1"/>
  <c r="E63" i="17"/>
  <c r="BU65" i="9"/>
  <c r="CK65" i="9" s="1"/>
  <c r="BY65" i="9"/>
  <c r="CO65" i="9" s="1"/>
  <c r="BW61" i="9"/>
  <c r="CM61" i="9" s="1"/>
  <c r="CB61" i="9"/>
  <c r="CR61" i="9" s="1"/>
  <c r="B56" i="17"/>
  <c r="BQ58" i="9"/>
  <c r="CG58" i="9" s="1"/>
  <c r="BV50" i="9"/>
  <c r="CL50" i="9" s="1"/>
  <c r="BZ50" i="9"/>
  <c r="CP50" i="9" s="1"/>
  <c r="CD50" i="9"/>
  <c r="CT50" i="9" s="1"/>
  <c r="B32" i="17"/>
  <c r="BQ34" i="9"/>
  <c r="CG34" i="9" s="1"/>
  <c r="BV23" i="9"/>
  <c r="CL23" i="9" s="1"/>
  <c r="BZ23" i="9"/>
  <c r="CP23" i="9" s="1"/>
  <c r="CD23" i="9"/>
  <c r="BV19" i="9"/>
  <c r="CL19" i="9" s="1"/>
  <c r="BZ19" i="9"/>
  <c r="CP19" i="9" s="1"/>
  <c r="CD19" i="9"/>
  <c r="D9" i="17"/>
  <c r="BS11" i="9"/>
  <c r="CI11" i="9" s="1"/>
  <c r="D4" i="17"/>
  <c r="BS6" i="9"/>
  <c r="CI6" i="9" s="1"/>
  <c r="BV334" i="9"/>
  <c r="CL334" i="9" s="1"/>
  <c r="BZ334" i="9"/>
  <c r="CP334" i="9" s="1"/>
  <c r="CD334" i="9"/>
  <c r="CT334" i="9" s="1"/>
  <c r="BV326" i="9"/>
  <c r="CL326" i="9" s="1"/>
  <c r="BZ326" i="9"/>
  <c r="CP326" i="9" s="1"/>
  <c r="CD326" i="9"/>
  <c r="D322" i="17"/>
  <c r="BS324" i="9"/>
  <c r="CI324" i="9" s="1"/>
  <c r="D306" i="17"/>
  <c r="BS308" i="9"/>
  <c r="CI308" i="9" s="1"/>
  <c r="BV302" i="9"/>
  <c r="CL302" i="9" s="1"/>
  <c r="BZ302" i="9"/>
  <c r="CP302" i="9" s="1"/>
  <c r="CD302" i="9"/>
  <c r="CT302" i="9" s="1"/>
  <c r="D298" i="17"/>
  <c r="BS300" i="9"/>
  <c r="CI300" i="9" s="1"/>
  <c r="BV294" i="9"/>
  <c r="CL294" i="9" s="1"/>
  <c r="BZ294" i="9"/>
  <c r="CP294" i="9" s="1"/>
  <c r="CD294" i="9"/>
  <c r="BW289" i="9"/>
  <c r="CM289" i="9" s="1"/>
  <c r="CB289" i="9"/>
  <c r="D282" i="17"/>
  <c r="BS284" i="9"/>
  <c r="CI284" i="9" s="1"/>
  <c r="BV278" i="9"/>
  <c r="CL278" i="9" s="1"/>
  <c r="BZ278" i="9"/>
  <c r="CP278" i="9" s="1"/>
  <c r="CD278" i="9"/>
  <c r="BW257" i="9"/>
  <c r="CM257" i="9" s="1"/>
  <c r="CB257" i="9"/>
  <c r="CR257" i="9" s="1"/>
  <c r="B252" i="17"/>
  <c r="BQ254" i="9"/>
  <c r="CG254" i="9" s="1"/>
  <c r="F246" i="17"/>
  <c r="BT248" i="9"/>
  <c r="CJ248" i="9" s="1"/>
  <c r="E243" i="17"/>
  <c r="BU245" i="9"/>
  <c r="CK245" i="9" s="1"/>
  <c r="BY245" i="9"/>
  <c r="CO245" i="9" s="1"/>
  <c r="D242" i="17"/>
  <c r="BS244" i="9"/>
  <c r="CI244" i="9" s="1"/>
  <c r="B228" i="17"/>
  <c r="BQ230" i="9"/>
  <c r="CG230" i="9" s="1"/>
  <c r="D210" i="17"/>
  <c r="BS212" i="9"/>
  <c r="CI212" i="9" s="1"/>
  <c r="BW201" i="9"/>
  <c r="CM201" i="9" s="1"/>
  <c r="CB201" i="9"/>
  <c r="I218" i="17"/>
  <c r="CA220" i="9"/>
  <c r="CQ220" i="9" s="1"/>
  <c r="BW189" i="9"/>
  <c r="CM189" i="9" s="1"/>
  <c r="CB189" i="9"/>
  <c r="CR189" i="9" s="1"/>
  <c r="C187" i="17"/>
  <c r="BR189" i="9"/>
  <c r="CH189" i="9" s="1"/>
  <c r="F186" i="17"/>
  <c r="BT188" i="9"/>
  <c r="CJ188" i="9" s="1"/>
  <c r="BV186" i="9"/>
  <c r="CL186" i="9" s="1"/>
  <c r="BZ186" i="9"/>
  <c r="CP186" i="9" s="1"/>
  <c r="CD186" i="9"/>
  <c r="CT186" i="9" s="1"/>
  <c r="B184" i="17"/>
  <c r="BQ186" i="9"/>
  <c r="CG186" i="9" s="1"/>
  <c r="E183" i="17"/>
  <c r="BU185" i="9"/>
  <c r="CK185" i="9" s="1"/>
  <c r="BY185" i="9"/>
  <c r="CO185" i="9" s="1"/>
  <c r="D182" i="17"/>
  <c r="BS184" i="9"/>
  <c r="CI184" i="9" s="1"/>
  <c r="BW181" i="9"/>
  <c r="CM181" i="9" s="1"/>
  <c r="CB181" i="9"/>
  <c r="C179" i="17"/>
  <c r="BR181" i="9"/>
  <c r="CH181" i="9" s="1"/>
  <c r="F178" i="17"/>
  <c r="BT180" i="9"/>
  <c r="CJ180" i="9" s="1"/>
  <c r="BV178" i="9"/>
  <c r="CL178" i="9" s="1"/>
  <c r="BZ178" i="9"/>
  <c r="CP178" i="9" s="1"/>
  <c r="CD178" i="9"/>
  <c r="CT178" i="9" s="1"/>
  <c r="B176" i="17"/>
  <c r="BQ178" i="9"/>
  <c r="CG178" i="9" s="1"/>
  <c r="E175" i="17"/>
  <c r="BU177" i="9"/>
  <c r="CK177" i="9" s="1"/>
  <c r="BY177" i="9"/>
  <c r="CO177" i="9" s="1"/>
  <c r="D174" i="17"/>
  <c r="BS176" i="9"/>
  <c r="CI176" i="9" s="1"/>
  <c r="BW173" i="9"/>
  <c r="CM173" i="9" s="1"/>
  <c r="CB173" i="9"/>
  <c r="C171" i="17"/>
  <c r="BR173" i="9"/>
  <c r="CH173" i="9" s="1"/>
  <c r="F170" i="17"/>
  <c r="BT172" i="9"/>
  <c r="CJ172" i="9" s="1"/>
  <c r="BW168" i="9"/>
  <c r="CM168" i="9" s="1"/>
  <c r="CB168" i="9"/>
  <c r="C166" i="17"/>
  <c r="BR168" i="9"/>
  <c r="CH168" i="9" s="1"/>
  <c r="F165" i="17"/>
  <c r="BT167" i="9"/>
  <c r="CJ167" i="9" s="1"/>
  <c r="BV165" i="9"/>
  <c r="CL165" i="9" s="1"/>
  <c r="BZ165" i="9"/>
  <c r="CP165" i="9" s="1"/>
  <c r="CD165" i="9"/>
  <c r="CT165" i="9" s="1"/>
  <c r="B163" i="17"/>
  <c r="BQ165" i="9"/>
  <c r="CG165" i="9" s="1"/>
  <c r="E162" i="17"/>
  <c r="BU164" i="9"/>
  <c r="CK164" i="9" s="1"/>
  <c r="BY164" i="9"/>
  <c r="CO164" i="9" s="1"/>
  <c r="D161" i="17"/>
  <c r="BS163" i="9"/>
  <c r="CI163" i="9" s="1"/>
  <c r="F160" i="17"/>
  <c r="BT162" i="9"/>
  <c r="CJ162" i="9" s="1"/>
  <c r="BV160" i="9"/>
  <c r="CL160" i="9" s="1"/>
  <c r="BZ160" i="9"/>
  <c r="CP160" i="9" s="1"/>
  <c r="CD160" i="9"/>
  <c r="CT160" i="9" s="1"/>
  <c r="B158" i="17"/>
  <c r="BQ160" i="9"/>
  <c r="CG160" i="9" s="1"/>
  <c r="E157" i="17"/>
  <c r="BU159" i="9"/>
  <c r="CK159" i="9" s="1"/>
  <c r="BY159" i="9"/>
  <c r="CO159" i="9" s="1"/>
  <c r="D156" i="17"/>
  <c r="BS158" i="9"/>
  <c r="CI158" i="9" s="1"/>
  <c r="BW155" i="9"/>
  <c r="CM155" i="9" s="1"/>
  <c r="CB155" i="9"/>
  <c r="C153" i="17"/>
  <c r="BR155" i="9"/>
  <c r="CH155" i="9" s="1"/>
  <c r="F152" i="17"/>
  <c r="BT154" i="9"/>
  <c r="CJ154" i="9" s="1"/>
  <c r="BV152" i="9"/>
  <c r="CL152" i="9" s="1"/>
  <c r="BZ152" i="9"/>
  <c r="CP152" i="9" s="1"/>
  <c r="CD152" i="9"/>
  <c r="CT152" i="9" s="1"/>
  <c r="B150" i="17"/>
  <c r="BQ152" i="9"/>
  <c r="CG152" i="9" s="1"/>
  <c r="E149" i="17"/>
  <c r="BU151" i="9"/>
  <c r="CK151" i="9" s="1"/>
  <c r="BY151" i="9"/>
  <c r="CO151" i="9" s="1"/>
  <c r="D148" i="17"/>
  <c r="BS150" i="9"/>
  <c r="CI150" i="9" s="1"/>
  <c r="BW147" i="9"/>
  <c r="CM147" i="9" s="1"/>
  <c r="CB147" i="9"/>
  <c r="C145" i="17"/>
  <c r="BR147" i="9"/>
  <c r="CH147" i="9" s="1"/>
  <c r="F144" i="17"/>
  <c r="BT146" i="9"/>
  <c r="CJ146" i="9" s="1"/>
  <c r="BW142" i="9"/>
  <c r="CM142" i="9" s="1"/>
  <c r="CB142" i="9"/>
  <c r="C140" i="17"/>
  <c r="BR142" i="9"/>
  <c r="CH142" i="9" s="1"/>
  <c r="F139" i="17"/>
  <c r="BT141" i="9"/>
  <c r="CJ141" i="9" s="1"/>
  <c r="BV139" i="9"/>
  <c r="CL139" i="9" s="1"/>
  <c r="BZ139" i="9"/>
  <c r="CP139" i="9" s="1"/>
  <c r="CD139" i="9"/>
  <c r="CT139" i="9" s="1"/>
  <c r="B137" i="17"/>
  <c r="BQ139" i="9"/>
  <c r="CG139" i="9" s="1"/>
  <c r="E136" i="17"/>
  <c r="BU138" i="9"/>
  <c r="CK138" i="9" s="1"/>
  <c r="BY138" i="9"/>
  <c r="CO138" i="9" s="1"/>
  <c r="D135" i="17"/>
  <c r="BS137" i="9"/>
  <c r="CI137" i="9" s="1"/>
  <c r="BW134" i="9"/>
  <c r="CM134" i="9" s="1"/>
  <c r="CB134" i="9"/>
  <c r="C132" i="17"/>
  <c r="BR134" i="9"/>
  <c r="CH134" i="9" s="1"/>
  <c r="F131" i="17"/>
  <c r="BT133" i="9"/>
  <c r="CJ133" i="9" s="1"/>
  <c r="BV131" i="9"/>
  <c r="CL131" i="9" s="1"/>
  <c r="BZ131" i="9"/>
  <c r="CP131" i="9" s="1"/>
  <c r="CD131" i="9"/>
  <c r="CT131" i="9" s="1"/>
  <c r="B129" i="17"/>
  <c r="BQ131" i="9"/>
  <c r="CG131" i="9" s="1"/>
  <c r="E128" i="17"/>
  <c r="BU130" i="9"/>
  <c r="CK130" i="9" s="1"/>
  <c r="BY130" i="9"/>
  <c r="CO130" i="9" s="1"/>
  <c r="D127" i="17"/>
  <c r="BS129" i="9"/>
  <c r="CI129" i="9" s="1"/>
  <c r="BW126" i="9"/>
  <c r="CM126" i="9" s="1"/>
  <c r="CB126" i="9"/>
  <c r="CR126" i="9" s="1"/>
  <c r="C124" i="17"/>
  <c r="BR126" i="9"/>
  <c r="CH126" i="9" s="1"/>
  <c r="F123" i="17"/>
  <c r="BT125" i="9"/>
  <c r="CJ125" i="9" s="1"/>
  <c r="BV123" i="9"/>
  <c r="CL123" i="9" s="1"/>
  <c r="BZ123" i="9"/>
  <c r="CP123" i="9" s="1"/>
  <c r="CD123" i="9"/>
  <c r="B121" i="17"/>
  <c r="BQ123" i="9"/>
  <c r="CG123" i="9" s="1"/>
  <c r="E120" i="17"/>
  <c r="BU122" i="9"/>
  <c r="CK122" i="9" s="1"/>
  <c r="BY122" i="9"/>
  <c r="CO122" i="9" s="1"/>
  <c r="D119" i="17"/>
  <c r="BS121" i="9"/>
  <c r="CI121" i="9" s="1"/>
  <c r="BW118" i="9"/>
  <c r="CM118" i="9" s="1"/>
  <c r="CB118" i="9"/>
  <c r="CR118" i="9" s="1"/>
  <c r="C116" i="17"/>
  <c r="BR118" i="9"/>
  <c r="CH118" i="9" s="1"/>
  <c r="F115" i="17"/>
  <c r="BT117" i="9"/>
  <c r="CJ117" i="9" s="1"/>
  <c r="BV115" i="9"/>
  <c r="CL115" i="9" s="1"/>
  <c r="BZ115" i="9"/>
  <c r="CP115" i="9" s="1"/>
  <c r="CD115" i="9"/>
  <c r="CT115" i="9" s="1"/>
  <c r="B113" i="17"/>
  <c r="BQ115" i="9"/>
  <c r="CG115" i="9" s="1"/>
  <c r="E112" i="17"/>
  <c r="BU114" i="9"/>
  <c r="CK114" i="9" s="1"/>
  <c r="BY114" i="9"/>
  <c r="CO114" i="9" s="1"/>
  <c r="D111" i="17"/>
  <c r="BS113" i="9"/>
  <c r="CI113" i="9" s="1"/>
  <c r="BW110" i="9"/>
  <c r="CM110" i="9" s="1"/>
  <c r="CB110" i="9"/>
  <c r="C108" i="17"/>
  <c r="BR110" i="9"/>
  <c r="CH110" i="9" s="1"/>
  <c r="F107" i="17"/>
  <c r="BT109" i="9"/>
  <c r="CJ109" i="9" s="1"/>
  <c r="BV107" i="9"/>
  <c r="CL107" i="9" s="1"/>
  <c r="BZ107" i="9"/>
  <c r="CP107" i="9" s="1"/>
  <c r="CD107" i="9"/>
  <c r="CT107" i="9" s="1"/>
  <c r="B105" i="17"/>
  <c r="BQ107" i="9"/>
  <c r="CG107" i="9" s="1"/>
  <c r="E104" i="17"/>
  <c r="BU106" i="9"/>
  <c r="CK106" i="9" s="1"/>
  <c r="BY106" i="9"/>
  <c r="CO106" i="9" s="1"/>
  <c r="D103" i="17"/>
  <c r="BS105" i="9"/>
  <c r="CI105" i="9" s="1"/>
  <c r="BW102" i="9"/>
  <c r="CM102" i="9" s="1"/>
  <c r="CB102" i="9"/>
  <c r="C100" i="17"/>
  <c r="BR102" i="9"/>
  <c r="CH102" i="9" s="1"/>
  <c r="F99" i="17"/>
  <c r="BT101" i="9"/>
  <c r="CJ101" i="9" s="1"/>
  <c r="BV99" i="9"/>
  <c r="CL99" i="9" s="1"/>
  <c r="BZ99" i="9"/>
  <c r="CP99" i="9" s="1"/>
  <c r="CD99" i="9"/>
  <c r="B97" i="17"/>
  <c r="BQ99" i="9"/>
  <c r="CG99" i="9" s="1"/>
  <c r="E96" i="17"/>
  <c r="BU98" i="9"/>
  <c r="CK98" i="9" s="1"/>
  <c r="BY98" i="9"/>
  <c r="CO98" i="9" s="1"/>
  <c r="D95" i="17"/>
  <c r="BS97" i="9"/>
  <c r="CI97" i="9" s="1"/>
  <c r="BW94" i="9"/>
  <c r="CM94" i="9" s="1"/>
  <c r="CB94" i="9"/>
  <c r="CR94" i="9" s="1"/>
  <c r="C92" i="17"/>
  <c r="BR94" i="9"/>
  <c r="CH94" i="9" s="1"/>
  <c r="F91" i="17"/>
  <c r="BT93" i="9"/>
  <c r="CJ93" i="9" s="1"/>
  <c r="BV91" i="9"/>
  <c r="CL91" i="9" s="1"/>
  <c r="BZ91" i="9"/>
  <c r="CP91" i="9" s="1"/>
  <c r="CD91" i="9"/>
  <c r="B89" i="17"/>
  <c r="BQ91" i="9"/>
  <c r="CG91" i="9" s="1"/>
  <c r="E88" i="17"/>
  <c r="BU90" i="9"/>
  <c r="CK90" i="9" s="1"/>
  <c r="BY90" i="9"/>
  <c r="CO90" i="9" s="1"/>
  <c r="D87" i="17"/>
  <c r="BS89" i="9"/>
  <c r="CI89" i="9" s="1"/>
  <c r="BV86" i="9"/>
  <c r="CL86" i="9" s="1"/>
  <c r="BZ86" i="9"/>
  <c r="CP86" i="9" s="1"/>
  <c r="CD86" i="9"/>
  <c r="CT86" i="9" s="1"/>
  <c r="B84" i="17"/>
  <c r="BQ86" i="9"/>
  <c r="CG86" i="9" s="1"/>
  <c r="E83" i="17"/>
  <c r="BU85" i="9"/>
  <c r="CK85" i="9" s="1"/>
  <c r="BY85" i="9"/>
  <c r="CO85" i="9" s="1"/>
  <c r="D82" i="17"/>
  <c r="BS84" i="9"/>
  <c r="CI84" i="9" s="1"/>
  <c r="BW81" i="9"/>
  <c r="CM81" i="9" s="1"/>
  <c r="CB81" i="9"/>
  <c r="CR81" i="9" s="1"/>
  <c r="C79" i="17"/>
  <c r="BR81" i="9"/>
  <c r="CH81" i="9" s="1"/>
  <c r="F78" i="17"/>
  <c r="BT80" i="9"/>
  <c r="CJ80" i="9" s="1"/>
  <c r="BV78" i="9"/>
  <c r="CL78" i="9" s="1"/>
  <c r="BZ78" i="9"/>
  <c r="CP78" i="9" s="1"/>
  <c r="CD78" i="9"/>
  <c r="B76" i="17"/>
  <c r="BQ78" i="9"/>
  <c r="CG78" i="9" s="1"/>
  <c r="E75" i="17"/>
  <c r="BU77" i="9"/>
  <c r="CK77" i="9" s="1"/>
  <c r="BY77" i="9"/>
  <c r="CO77" i="9" s="1"/>
  <c r="D74" i="17"/>
  <c r="BS76" i="9"/>
  <c r="CI76" i="9" s="1"/>
  <c r="BW73" i="9"/>
  <c r="CM73" i="9" s="1"/>
  <c r="CB73" i="9"/>
  <c r="C71" i="17"/>
  <c r="BR73" i="9"/>
  <c r="CH73" i="9" s="1"/>
  <c r="F70" i="17"/>
  <c r="BT72" i="9"/>
  <c r="CJ72" i="9" s="1"/>
  <c r="D69" i="17"/>
  <c r="BS71" i="9"/>
  <c r="CI71" i="9" s="1"/>
  <c r="BW68" i="9"/>
  <c r="CM68" i="9" s="1"/>
  <c r="CB68" i="9"/>
  <c r="C66" i="17"/>
  <c r="BR68" i="9"/>
  <c r="CH68" i="9" s="1"/>
  <c r="F65" i="17"/>
  <c r="BT67" i="9"/>
  <c r="CJ67" i="9" s="1"/>
  <c r="BV65" i="9"/>
  <c r="CL65" i="9" s="1"/>
  <c r="BZ65" i="9"/>
  <c r="CP65" i="9" s="1"/>
  <c r="CD65" i="9"/>
  <c r="CT65" i="9" s="1"/>
  <c r="B63" i="17"/>
  <c r="BQ65" i="9"/>
  <c r="CG65" i="9" s="1"/>
  <c r="E62" i="17"/>
  <c r="BU64" i="9"/>
  <c r="CK64" i="9" s="1"/>
  <c r="BY64" i="9"/>
  <c r="CO64" i="9" s="1"/>
  <c r="D61" i="17"/>
  <c r="BS63" i="9"/>
  <c r="CI63" i="9" s="1"/>
  <c r="BW60" i="9"/>
  <c r="CM60" i="9" s="1"/>
  <c r="CB60" i="9"/>
  <c r="C58" i="17"/>
  <c r="BR60" i="9"/>
  <c r="CH60" i="9" s="1"/>
  <c r="F57" i="17"/>
  <c r="BT59" i="9"/>
  <c r="CJ59" i="9" s="1"/>
  <c r="BV57" i="9"/>
  <c r="CL57" i="9" s="1"/>
  <c r="BZ57" i="9"/>
  <c r="CP57" i="9" s="1"/>
  <c r="CD57" i="9"/>
  <c r="CT57" i="9" s="1"/>
  <c r="B55" i="17"/>
  <c r="BQ57" i="9"/>
  <c r="CG57" i="9" s="1"/>
  <c r="E54" i="17"/>
  <c r="BU56" i="9"/>
  <c r="CK56" i="9" s="1"/>
  <c r="BY56" i="9"/>
  <c r="CO56" i="9" s="1"/>
  <c r="D53" i="17"/>
  <c r="BS55" i="9"/>
  <c r="CI55" i="9" s="1"/>
  <c r="BW52" i="9"/>
  <c r="CM52" i="9" s="1"/>
  <c r="CB52" i="9"/>
  <c r="C50" i="17"/>
  <c r="BR52" i="9"/>
  <c r="CH52" i="9" s="1"/>
  <c r="F49" i="17"/>
  <c r="BT51" i="9"/>
  <c r="CJ51" i="9" s="1"/>
  <c r="BV49" i="9"/>
  <c r="CL49" i="9" s="1"/>
  <c r="BZ49" i="9"/>
  <c r="CP49" i="9" s="1"/>
  <c r="CD49" i="9"/>
  <c r="B47" i="17"/>
  <c r="BQ49" i="9"/>
  <c r="CG49" i="9" s="1"/>
  <c r="E46" i="17"/>
  <c r="BU48" i="9"/>
  <c r="CK48" i="9" s="1"/>
  <c r="BY48" i="9"/>
  <c r="CO48" i="9" s="1"/>
  <c r="D45" i="17"/>
  <c r="BS47" i="9"/>
  <c r="CI47" i="9" s="1"/>
  <c r="BW44" i="9"/>
  <c r="CM44" i="9" s="1"/>
  <c r="CB44" i="9"/>
  <c r="C42" i="17"/>
  <c r="BR44" i="9"/>
  <c r="CH44" i="9" s="1"/>
  <c r="F41" i="17"/>
  <c r="BT43" i="9"/>
  <c r="CJ43" i="9" s="1"/>
  <c r="BV41" i="9"/>
  <c r="CL41" i="9" s="1"/>
  <c r="BZ41" i="9"/>
  <c r="CP41" i="9" s="1"/>
  <c r="CD41" i="9"/>
  <c r="B39" i="17"/>
  <c r="BQ41" i="9"/>
  <c r="CG41" i="9" s="1"/>
  <c r="E38" i="17"/>
  <c r="BU40" i="9"/>
  <c r="CK40" i="9" s="1"/>
  <c r="BY40" i="9"/>
  <c r="CO40" i="9" s="1"/>
  <c r="D37" i="17"/>
  <c r="BS39" i="9"/>
  <c r="CI39" i="9" s="1"/>
  <c r="BW36" i="9"/>
  <c r="CM36" i="9" s="1"/>
  <c r="CB36" i="9"/>
  <c r="C34" i="17"/>
  <c r="BR36" i="9"/>
  <c r="CH36" i="9" s="1"/>
  <c r="F33" i="17"/>
  <c r="BT35" i="9"/>
  <c r="CJ35" i="9" s="1"/>
  <c r="BV33" i="9"/>
  <c r="CL33" i="9" s="1"/>
  <c r="BZ33" i="9"/>
  <c r="CP33" i="9" s="1"/>
  <c r="CD33" i="9"/>
  <c r="CT33" i="9" s="1"/>
  <c r="B31" i="17"/>
  <c r="BQ33" i="9"/>
  <c r="CG33" i="9" s="1"/>
  <c r="E30" i="17"/>
  <c r="BU32" i="9"/>
  <c r="CK32" i="9" s="1"/>
  <c r="BY32" i="9"/>
  <c r="CO32" i="9" s="1"/>
  <c r="D29" i="17"/>
  <c r="BS31" i="9"/>
  <c r="CI31" i="9" s="1"/>
  <c r="F28" i="17"/>
  <c r="BT30" i="9"/>
  <c r="CJ30" i="9" s="1"/>
  <c r="BV12" i="9"/>
  <c r="CL12" i="9" s="1"/>
  <c r="BZ12" i="9"/>
  <c r="CP12" i="9" s="1"/>
  <c r="CD12" i="9"/>
  <c r="B10" i="17"/>
  <c r="BQ12" i="9"/>
  <c r="CG12" i="9" s="1"/>
  <c r="E9" i="17"/>
  <c r="BU11" i="9"/>
  <c r="CK11" i="9" s="1"/>
  <c r="BY11" i="9"/>
  <c r="CO11" i="9" s="1"/>
  <c r="BW10" i="9"/>
  <c r="CM10" i="9" s="1"/>
  <c r="CB10" i="9"/>
  <c r="C8" i="17"/>
  <c r="BR10" i="9"/>
  <c r="CH10" i="9" s="1"/>
  <c r="F7" i="17"/>
  <c r="BT9" i="9"/>
  <c r="CJ9" i="9" s="1"/>
  <c r="BV7" i="9"/>
  <c r="CL7" i="9" s="1"/>
  <c r="BZ7" i="9"/>
  <c r="CP7" i="9" s="1"/>
  <c r="CD7" i="9"/>
  <c r="B5" i="17"/>
  <c r="BQ7" i="9"/>
  <c r="CG7" i="9" s="1"/>
  <c r="E4" i="17"/>
  <c r="BU6" i="9"/>
  <c r="CK6" i="9" s="1"/>
  <c r="BY6" i="9"/>
  <c r="CO6" i="9" s="1"/>
  <c r="D3" i="17"/>
  <c r="BS5" i="9"/>
  <c r="CI5" i="9" s="1"/>
  <c r="BW352" i="9"/>
  <c r="CM352" i="9" s="1"/>
  <c r="CB352" i="9"/>
  <c r="C350" i="17"/>
  <c r="BR352" i="9"/>
  <c r="CH352" i="9" s="1"/>
  <c r="F349" i="17"/>
  <c r="BT351" i="9"/>
  <c r="CJ351" i="9" s="1"/>
  <c r="BV349" i="9"/>
  <c r="CL349" i="9" s="1"/>
  <c r="BZ349" i="9"/>
  <c r="CP349" i="9" s="1"/>
  <c r="CD349" i="9"/>
  <c r="B347" i="17"/>
  <c r="BQ349" i="9"/>
  <c r="CG349" i="9" s="1"/>
  <c r="E346" i="17"/>
  <c r="BU348" i="9"/>
  <c r="CK348" i="9" s="1"/>
  <c r="BY348" i="9"/>
  <c r="CO348" i="9" s="1"/>
  <c r="D345" i="17"/>
  <c r="BS347" i="9"/>
  <c r="CI347" i="9" s="1"/>
  <c r="BW344" i="9"/>
  <c r="CM344" i="9" s="1"/>
  <c r="CB344" i="9"/>
  <c r="C342" i="17"/>
  <c r="BR344" i="9"/>
  <c r="CH344" i="9" s="1"/>
  <c r="F341" i="17"/>
  <c r="BT343" i="9"/>
  <c r="CJ343" i="9" s="1"/>
  <c r="BV341" i="9"/>
  <c r="CL341" i="9" s="1"/>
  <c r="BZ341" i="9"/>
  <c r="CP341" i="9" s="1"/>
  <c r="CD341" i="9"/>
  <c r="B339" i="17"/>
  <c r="BQ341" i="9"/>
  <c r="CG341" i="9" s="1"/>
  <c r="E338" i="17"/>
  <c r="BU340" i="9"/>
  <c r="CK340" i="9" s="1"/>
  <c r="BY340" i="9"/>
  <c r="CO340" i="9" s="1"/>
  <c r="D337" i="17"/>
  <c r="BS339" i="9"/>
  <c r="CI339" i="9" s="1"/>
  <c r="BW336" i="9"/>
  <c r="CM336" i="9" s="1"/>
  <c r="CB336" i="9"/>
  <c r="CR336" i="9" s="1"/>
  <c r="C334" i="17"/>
  <c r="BR336" i="9"/>
  <c r="CH336" i="9" s="1"/>
  <c r="F333" i="17"/>
  <c r="BT335" i="9"/>
  <c r="CJ335" i="9" s="1"/>
  <c r="BV333" i="9"/>
  <c r="CL333" i="9" s="1"/>
  <c r="BZ333" i="9"/>
  <c r="CP333" i="9" s="1"/>
  <c r="CD333" i="9"/>
  <c r="B331" i="17"/>
  <c r="BQ333" i="9"/>
  <c r="CG333" i="9" s="1"/>
  <c r="E330" i="17"/>
  <c r="BU332" i="9"/>
  <c r="CK332" i="9" s="1"/>
  <c r="BY332" i="9"/>
  <c r="CO332" i="9" s="1"/>
  <c r="D329" i="17"/>
  <c r="BS331" i="9"/>
  <c r="CI331" i="9" s="1"/>
  <c r="BW328" i="9"/>
  <c r="CM328" i="9" s="1"/>
  <c r="CB328" i="9"/>
  <c r="C326" i="17"/>
  <c r="BR328" i="9"/>
  <c r="CH328" i="9" s="1"/>
  <c r="F325" i="17"/>
  <c r="BT327" i="9"/>
  <c r="CJ327" i="9" s="1"/>
  <c r="BV325" i="9"/>
  <c r="CL325" i="9" s="1"/>
  <c r="BZ325" i="9"/>
  <c r="CP325" i="9" s="1"/>
  <c r="CD325" i="9"/>
  <c r="B323" i="17"/>
  <c r="BQ325" i="9"/>
  <c r="CG325" i="9" s="1"/>
  <c r="E322" i="17"/>
  <c r="BU324" i="9"/>
  <c r="CK324" i="9" s="1"/>
  <c r="BY324" i="9"/>
  <c r="CO324" i="9" s="1"/>
  <c r="D321" i="17"/>
  <c r="BS323" i="9"/>
  <c r="CI323" i="9" s="1"/>
  <c r="BW320" i="9"/>
  <c r="CM320" i="9" s="1"/>
  <c r="CB320" i="9"/>
  <c r="C318" i="17"/>
  <c r="BR320" i="9"/>
  <c r="CH320" i="9" s="1"/>
  <c r="F317" i="17"/>
  <c r="BT319" i="9"/>
  <c r="CJ319" i="9" s="1"/>
  <c r="BV317" i="9"/>
  <c r="CL317" i="9" s="1"/>
  <c r="BZ317" i="9"/>
  <c r="CP317" i="9" s="1"/>
  <c r="CD317" i="9"/>
  <c r="B315" i="17"/>
  <c r="BQ317" i="9"/>
  <c r="CG317" i="9" s="1"/>
  <c r="E314" i="17"/>
  <c r="BU316" i="9"/>
  <c r="CK316" i="9" s="1"/>
  <c r="BY316" i="9"/>
  <c r="CO316" i="9" s="1"/>
  <c r="D313" i="17"/>
  <c r="BS315" i="9"/>
  <c r="CI315" i="9" s="1"/>
  <c r="BW312" i="9"/>
  <c r="CM312" i="9" s="1"/>
  <c r="CB312" i="9"/>
  <c r="C310" i="17"/>
  <c r="BR312" i="9"/>
  <c r="CH312" i="9" s="1"/>
  <c r="F309" i="17"/>
  <c r="BT311" i="9"/>
  <c r="CJ311" i="9" s="1"/>
  <c r="BV309" i="9"/>
  <c r="CL309" i="9" s="1"/>
  <c r="BZ309" i="9"/>
  <c r="CP309" i="9" s="1"/>
  <c r="CD309" i="9"/>
  <c r="B307" i="17"/>
  <c r="BQ309" i="9"/>
  <c r="CG309" i="9" s="1"/>
  <c r="E306" i="17"/>
  <c r="BU308" i="9"/>
  <c r="CK308" i="9" s="1"/>
  <c r="BY308" i="9"/>
  <c r="CO308" i="9" s="1"/>
  <c r="D305" i="17"/>
  <c r="BS307" i="9"/>
  <c r="CI307" i="9" s="1"/>
  <c r="BW304" i="9"/>
  <c r="CM304" i="9" s="1"/>
  <c r="CB304" i="9"/>
  <c r="CR304" i="9" s="1"/>
  <c r="C302" i="17"/>
  <c r="BR304" i="9"/>
  <c r="CH304" i="9" s="1"/>
  <c r="F301" i="17"/>
  <c r="BT303" i="9"/>
  <c r="CJ303" i="9" s="1"/>
  <c r="BV301" i="9"/>
  <c r="CL301" i="9" s="1"/>
  <c r="BZ301" i="9"/>
  <c r="CP301" i="9" s="1"/>
  <c r="CD301" i="9"/>
  <c r="B299" i="17"/>
  <c r="BQ301" i="9"/>
  <c r="CG301" i="9" s="1"/>
  <c r="E298" i="17"/>
  <c r="BU300" i="9"/>
  <c r="CK300" i="9" s="1"/>
  <c r="BY300" i="9"/>
  <c r="CO300" i="9" s="1"/>
  <c r="D297" i="17"/>
  <c r="BS299" i="9"/>
  <c r="CI299" i="9" s="1"/>
  <c r="BW296" i="9"/>
  <c r="CM296" i="9" s="1"/>
  <c r="CB296" i="9"/>
  <c r="C294" i="17"/>
  <c r="BR296" i="9"/>
  <c r="CH296" i="9" s="1"/>
  <c r="F293" i="17"/>
  <c r="BT295" i="9"/>
  <c r="CJ295" i="9" s="1"/>
  <c r="BV293" i="9"/>
  <c r="CL293" i="9" s="1"/>
  <c r="BZ293" i="9"/>
  <c r="CP293" i="9" s="1"/>
  <c r="CD293" i="9"/>
  <c r="B291" i="17"/>
  <c r="BQ293" i="9"/>
  <c r="CG293" i="9" s="1"/>
  <c r="E290" i="17"/>
  <c r="BU292" i="9"/>
  <c r="CK292" i="9" s="1"/>
  <c r="BY292" i="9"/>
  <c r="CO292" i="9" s="1"/>
  <c r="D289" i="17"/>
  <c r="BS291" i="9"/>
  <c r="CI291" i="9" s="1"/>
  <c r="BW288" i="9"/>
  <c r="CM288" i="9" s="1"/>
  <c r="CB288" i="9"/>
  <c r="C286" i="17"/>
  <c r="BR288" i="9"/>
  <c r="CH288" i="9" s="1"/>
  <c r="F285" i="17"/>
  <c r="BT287" i="9"/>
  <c r="CJ287" i="9" s="1"/>
  <c r="BV285" i="9"/>
  <c r="CL285" i="9" s="1"/>
  <c r="BZ285" i="9"/>
  <c r="CP285" i="9" s="1"/>
  <c r="CD285" i="9"/>
  <c r="B283" i="17"/>
  <c r="BQ285" i="9"/>
  <c r="CG285" i="9" s="1"/>
  <c r="E282" i="17"/>
  <c r="BU284" i="9"/>
  <c r="CK284" i="9" s="1"/>
  <c r="BY284" i="9"/>
  <c r="CO284" i="9" s="1"/>
  <c r="D281" i="17"/>
  <c r="BS283" i="9"/>
  <c r="CI283" i="9" s="1"/>
  <c r="BW280" i="9"/>
  <c r="CM280" i="9" s="1"/>
  <c r="CB280" i="9"/>
  <c r="C278" i="17"/>
  <c r="BR280" i="9"/>
  <c r="CH280" i="9" s="1"/>
  <c r="F277" i="17"/>
  <c r="BT279" i="9"/>
  <c r="CJ279" i="9" s="1"/>
  <c r="BV277" i="9"/>
  <c r="CL277" i="9" s="1"/>
  <c r="BZ277" i="9"/>
  <c r="CP277" i="9" s="1"/>
  <c r="CD277" i="9"/>
  <c r="B275" i="17"/>
  <c r="BQ277" i="9"/>
  <c r="CG277" i="9" s="1"/>
  <c r="E274" i="17"/>
  <c r="BU276" i="9"/>
  <c r="CK276" i="9" s="1"/>
  <c r="BY276" i="9"/>
  <c r="CO276" i="9" s="1"/>
  <c r="D273" i="17"/>
  <c r="BS275" i="9"/>
  <c r="CI275" i="9" s="1"/>
  <c r="BW272" i="9"/>
  <c r="CM272" i="9" s="1"/>
  <c r="CB272" i="9"/>
  <c r="CR272" i="9" s="1"/>
  <c r="C270" i="17"/>
  <c r="BR272" i="9"/>
  <c r="CH272" i="9" s="1"/>
  <c r="F269" i="17"/>
  <c r="BT271" i="9"/>
  <c r="CJ271" i="9" s="1"/>
  <c r="BV269" i="9"/>
  <c r="CL269" i="9" s="1"/>
  <c r="BZ269" i="9"/>
  <c r="CP269" i="9" s="1"/>
  <c r="CD269" i="9"/>
  <c r="B267" i="17"/>
  <c r="BQ269" i="9"/>
  <c r="CG269" i="9" s="1"/>
  <c r="E266" i="17"/>
  <c r="BU268" i="9"/>
  <c r="CK268" i="9" s="1"/>
  <c r="BY268" i="9"/>
  <c r="CO268" i="9" s="1"/>
  <c r="D265" i="17"/>
  <c r="BS267" i="9"/>
  <c r="CI267" i="9" s="1"/>
  <c r="BW264" i="9"/>
  <c r="CM264" i="9" s="1"/>
  <c r="CB264" i="9"/>
  <c r="C262" i="17"/>
  <c r="BR264" i="9"/>
  <c r="CH264" i="9" s="1"/>
  <c r="F261" i="17"/>
  <c r="BT263" i="9"/>
  <c r="CJ263" i="9" s="1"/>
  <c r="BV261" i="9"/>
  <c r="CL261" i="9" s="1"/>
  <c r="BZ261" i="9"/>
  <c r="CP261" i="9" s="1"/>
  <c r="CD261" i="9"/>
  <c r="B259" i="17"/>
  <c r="BQ261" i="9"/>
  <c r="CG261" i="9" s="1"/>
  <c r="E258" i="17"/>
  <c r="BU260" i="9"/>
  <c r="CK260" i="9" s="1"/>
  <c r="BY260" i="9"/>
  <c r="CO260" i="9" s="1"/>
  <c r="D257" i="17"/>
  <c r="BS259" i="9"/>
  <c r="CI259" i="9" s="1"/>
  <c r="BW256" i="9"/>
  <c r="CM256" i="9" s="1"/>
  <c r="CB256" i="9"/>
  <c r="C254" i="17"/>
  <c r="BR256" i="9"/>
  <c r="CH256" i="9" s="1"/>
  <c r="F253" i="17"/>
  <c r="BT255" i="9"/>
  <c r="CJ255" i="9" s="1"/>
  <c r="BV253" i="9"/>
  <c r="CL253" i="9" s="1"/>
  <c r="BZ253" i="9"/>
  <c r="CP253" i="9" s="1"/>
  <c r="CD253" i="9"/>
  <c r="B251" i="17"/>
  <c r="BQ253" i="9"/>
  <c r="CG253" i="9" s="1"/>
  <c r="E250" i="17"/>
  <c r="BU252" i="9"/>
  <c r="CK252" i="9" s="1"/>
  <c r="BY252" i="9"/>
  <c r="CO252" i="9" s="1"/>
  <c r="D249" i="17"/>
  <c r="BS251" i="9"/>
  <c r="CI251" i="9" s="1"/>
  <c r="BW248" i="9"/>
  <c r="CM248" i="9" s="1"/>
  <c r="CB248" i="9"/>
  <c r="C246" i="17"/>
  <c r="BR248" i="9"/>
  <c r="CH248" i="9" s="1"/>
  <c r="F245" i="17"/>
  <c r="BT247" i="9"/>
  <c r="CJ247" i="9" s="1"/>
  <c r="BV245" i="9"/>
  <c r="CL245" i="9" s="1"/>
  <c r="BZ245" i="9"/>
  <c r="CP245" i="9" s="1"/>
  <c r="CD245" i="9"/>
  <c r="B243" i="17"/>
  <c r="BQ245" i="9"/>
  <c r="CG245" i="9" s="1"/>
  <c r="E242" i="17"/>
  <c r="BU244" i="9"/>
  <c r="CK244" i="9" s="1"/>
  <c r="BY244" i="9"/>
  <c r="CO244" i="9" s="1"/>
  <c r="D241" i="17"/>
  <c r="BS243" i="9"/>
  <c r="CI243" i="9" s="1"/>
  <c r="BW240" i="9"/>
  <c r="CM240" i="9" s="1"/>
  <c r="CB240" i="9"/>
  <c r="CR240" i="9" s="1"/>
  <c r="C238" i="17"/>
  <c r="BR240" i="9"/>
  <c r="CH240" i="9" s="1"/>
  <c r="F237" i="17"/>
  <c r="BT239" i="9"/>
  <c r="CJ239" i="9" s="1"/>
  <c r="BV237" i="9"/>
  <c r="CL237" i="9" s="1"/>
  <c r="BZ237" i="9"/>
  <c r="CP237" i="9" s="1"/>
  <c r="CD237" i="9"/>
  <c r="B235" i="17"/>
  <c r="BQ237" i="9"/>
  <c r="CG237" i="9" s="1"/>
  <c r="E234" i="17"/>
  <c r="BU236" i="9"/>
  <c r="CK236" i="9" s="1"/>
  <c r="BY236" i="9"/>
  <c r="CO236" i="9" s="1"/>
  <c r="D233" i="17"/>
  <c r="BS235" i="9"/>
  <c r="CI235" i="9" s="1"/>
  <c r="BW232" i="9"/>
  <c r="CM232" i="9" s="1"/>
  <c r="CB232" i="9"/>
  <c r="C230" i="17"/>
  <c r="BR232" i="9"/>
  <c r="CH232" i="9" s="1"/>
  <c r="F229" i="17"/>
  <c r="BT231" i="9"/>
  <c r="CJ231" i="9" s="1"/>
  <c r="BV229" i="9"/>
  <c r="CL229" i="9" s="1"/>
  <c r="BZ229" i="9"/>
  <c r="CP229" i="9" s="1"/>
  <c r="CD229" i="9"/>
  <c r="B227" i="17"/>
  <c r="BQ229" i="9"/>
  <c r="CG229" i="9" s="1"/>
  <c r="E226" i="17"/>
  <c r="BU228" i="9"/>
  <c r="CK228" i="9" s="1"/>
  <c r="BY228" i="9"/>
  <c r="CO228" i="9" s="1"/>
  <c r="D225" i="17"/>
  <c r="BS227" i="9"/>
  <c r="CI227" i="9" s="1"/>
  <c r="BW224" i="9"/>
  <c r="CM224" i="9" s="1"/>
  <c r="CB224" i="9"/>
  <c r="C222" i="17"/>
  <c r="BR224" i="9"/>
  <c r="CH224" i="9" s="1"/>
  <c r="F221" i="17"/>
  <c r="BT223" i="9"/>
  <c r="CJ223" i="9" s="1"/>
  <c r="BV221" i="9"/>
  <c r="CL221" i="9" s="1"/>
  <c r="BZ221" i="9"/>
  <c r="CP221" i="9" s="1"/>
  <c r="CD221" i="9"/>
  <c r="B219" i="17"/>
  <c r="BQ221" i="9"/>
  <c r="CG221" i="9" s="1"/>
  <c r="E218" i="17"/>
  <c r="BU220" i="9"/>
  <c r="CK220" i="9" s="1"/>
  <c r="BY220" i="9"/>
  <c r="CO220" i="9" s="1"/>
  <c r="D217" i="17"/>
  <c r="BS219" i="9"/>
  <c r="CI219" i="9" s="1"/>
  <c r="BW216" i="9"/>
  <c r="CM216" i="9" s="1"/>
  <c r="CB216" i="9"/>
  <c r="C214" i="17"/>
  <c r="BR216" i="9"/>
  <c r="CH216" i="9" s="1"/>
  <c r="F213" i="17"/>
  <c r="BT215" i="9"/>
  <c r="CJ215" i="9" s="1"/>
  <c r="BV213" i="9"/>
  <c r="CL213" i="9" s="1"/>
  <c r="BZ213" i="9"/>
  <c r="CP213" i="9" s="1"/>
  <c r="CD213" i="9"/>
  <c r="B211" i="17"/>
  <c r="BQ213" i="9"/>
  <c r="CG213" i="9" s="1"/>
  <c r="E210" i="17"/>
  <c r="BU212" i="9"/>
  <c r="CK212" i="9" s="1"/>
  <c r="BY212" i="9"/>
  <c r="CO212" i="9" s="1"/>
  <c r="D209" i="17"/>
  <c r="BS211" i="9"/>
  <c r="CI211" i="9" s="1"/>
  <c r="BW208" i="9"/>
  <c r="CM208" i="9" s="1"/>
  <c r="CB208" i="9"/>
  <c r="CR208" i="9" s="1"/>
  <c r="C206" i="17"/>
  <c r="BR208" i="9"/>
  <c r="CH208" i="9" s="1"/>
  <c r="F205" i="17"/>
  <c r="BT207" i="9"/>
  <c r="CJ207" i="9" s="1"/>
  <c r="BV205" i="9"/>
  <c r="CL205" i="9" s="1"/>
  <c r="BZ205" i="9"/>
  <c r="CP205" i="9" s="1"/>
  <c r="CD205" i="9"/>
  <c r="B203" i="17"/>
  <c r="BQ205" i="9"/>
  <c r="CG205" i="9" s="1"/>
  <c r="E202" i="17"/>
  <c r="BU204" i="9"/>
  <c r="CK204" i="9" s="1"/>
  <c r="BY204" i="9"/>
  <c r="CO204" i="9" s="1"/>
  <c r="D201" i="17"/>
  <c r="BS203" i="9"/>
  <c r="CI203" i="9" s="1"/>
  <c r="BW200" i="9"/>
  <c r="CM200" i="9" s="1"/>
  <c r="CB200" i="9"/>
  <c r="CR200" i="9" s="1"/>
  <c r="C198" i="17"/>
  <c r="BR200" i="9"/>
  <c r="CH200" i="9" s="1"/>
  <c r="F197" i="17"/>
  <c r="BT199" i="9"/>
  <c r="CJ199" i="9" s="1"/>
  <c r="BV197" i="9"/>
  <c r="CL197" i="9" s="1"/>
  <c r="BZ197" i="9"/>
  <c r="CP197" i="9" s="1"/>
  <c r="CD197" i="9"/>
  <c r="B195" i="17"/>
  <c r="BQ197" i="9"/>
  <c r="CG197" i="9" s="1"/>
  <c r="E194" i="17"/>
  <c r="BU196" i="9"/>
  <c r="CK196" i="9" s="1"/>
  <c r="BY196" i="9"/>
  <c r="CO196" i="9" s="1"/>
  <c r="D193" i="17"/>
  <c r="BS195" i="9"/>
  <c r="CI195" i="9" s="1"/>
  <c r="BW192" i="9"/>
  <c r="CM192" i="9" s="1"/>
  <c r="CB192" i="9"/>
  <c r="CR192" i="9" s="1"/>
  <c r="C190" i="17"/>
  <c r="BR192" i="9"/>
  <c r="CH192" i="9" s="1"/>
  <c r="I7" i="17"/>
  <c r="CA9" i="9"/>
  <c r="CQ9" i="9" s="1"/>
  <c r="I349" i="17"/>
  <c r="CA351" i="9"/>
  <c r="CQ351" i="9" s="1"/>
  <c r="I341" i="17"/>
  <c r="CA343" i="9"/>
  <c r="CQ343" i="9" s="1"/>
  <c r="I333" i="17"/>
  <c r="CA335" i="9"/>
  <c r="CQ335" i="9" s="1"/>
  <c r="I325" i="17"/>
  <c r="CA327" i="9"/>
  <c r="CQ327" i="9" s="1"/>
  <c r="I317" i="17"/>
  <c r="CA319" i="9"/>
  <c r="CQ319" i="9" s="1"/>
  <c r="I309" i="17"/>
  <c r="CA311" i="9"/>
  <c r="CQ311" i="9" s="1"/>
  <c r="I301" i="17"/>
  <c r="CA303" i="9"/>
  <c r="CQ303" i="9" s="1"/>
  <c r="I293" i="17"/>
  <c r="CA295" i="9"/>
  <c r="CQ295" i="9" s="1"/>
  <c r="I285" i="17"/>
  <c r="CA287" i="9"/>
  <c r="CQ287" i="9" s="1"/>
  <c r="I277" i="17"/>
  <c r="CA279" i="9"/>
  <c r="CQ279" i="9" s="1"/>
  <c r="I269" i="17"/>
  <c r="CA271" i="9"/>
  <c r="CQ271" i="9" s="1"/>
  <c r="I261" i="17"/>
  <c r="CA263" i="9"/>
  <c r="CQ263" i="9" s="1"/>
  <c r="I253" i="17"/>
  <c r="CA255" i="9"/>
  <c r="CQ255" i="9" s="1"/>
  <c r="I245" i="17"/>
  <c r="CA247" i="9"/>
  <c r="CQ247" i="9" s="1"/>
  <c r="I237" i="17"/>
  <c r="CA239" i="9"/>
  <c r="CQ239" i="9" s="1"/>
  <c r="I229" i="17"/>
  <c r="CA231" i="9"/>
  <c r="CQ231" i="9" s="1"/>
  <c r="I221" i="17"/>
  <c r="CA223" i="9"/>
  <c r="CQ223" i="9" s="1"/>
  <c r="I213" i="17"/>
  <c r="CA215" i="9"/>
  <c r="CQ215" i="9" s="1"/>
  <c r="I205" i="17"/>
  <c r="CA207" i="9"/>
  <c r="CQ207" i="9" s="1"/>
  <c r="I197" i="17"/>
  <c r="CA199" i="9"/>
  <c r="CQ199" i="9" s="1"/>
  <c r="I189" i="17"/>
  <c r="CA191" i="9"/>
  <c r="CQ191" i="9" s="1"/>
  <c r="I181" i="17"/>
  <c r="CA183" i="9"/>
  <c r="CQ183" i="9" s="1"/>
  <c r="I173" i="17"/>
  <c r="CA175" i="9"/>
  <c r="CQ175" i="9" s="1"/>
  <c r="I165" i="17"/>
  <c r="CA167" i="9"/>
  <c r="CQ167" i="9" s="1"/>
  <c r="I157" i="17"/>
  <c r="CA159" i="9"/>
  <c r="CQ159" i="9" s="1"/>
  <c r="I149" i="17"/>
  <c r="CA151" i="9"/>
  <c r="CQ151" i="9" s="1"/>
  <c r="I141" i="17"/>
  <c r="CA143" i="9"/>
  <c r="CQ143" i="9" s="1"/>
  <c r="I133" i="17"/>
  <c r="CA135" i="9"/>
  <c r="CQ135" i="9" s="1"/>
  <c r="I125" i="17"/>
  <c r="CA127" i="9"/>
  <c r="CQ127" i="9" s="1"/>
  <c r="I117" i="17"/>
  <c r="CA119" i="9"/>
  <c r="CQ119" i="9" s="1"/>
  <c r="I109" i="17"/>
  <c r="CA111" i="9"/>
  <c r="CQ111" i="9" s="1"/>
  <c r="I101" i="17"/>
  <c r="CA103" i="9"/>
  <c r="CQ103" i="9" s="1"/>
  <c r="I93" i="17"/>
  <c r="CA95" i="9"/>
  <c r="CQ95" i="9" s="1"/>
  <c r="I85" i="17"/>
  <c r="CA87" i="9"/>
  <c r="CQ87" i="9" s="1"/>
  <c r="I77" i="17"/>
  <c r="CA79" i="9"/>
  <c r="CQ79" i="9" s="1"/>
  <c r="I69" i="17"/>
  <c r="CA71" i="9"/>
  <c r="CQ71" i="9" s="1"/>
  <c r="I61" i="17"/>
  <c r="CA63" i="9"/>
  <c r="CQ63" i="9" s="1"/>
  <c r="I53" i="17"/>
  <c r="CA55" i="9"/>
  <c r="CQ55" i="9" s="1"/>
  <c r="I45" i="17"/>
  <c r="CA47" i="9"/>
  <c r="CQ47" i="9" s="1"/>
  <c r="I37" i="17"/>
  <c r="CA39" i="9"/>
  <c r="CQ39" i="9" s="1"/>
  <c r="I29" i="17"/>
  <c r="CA31" i="9"/>
  <c r="CQ31" i="9" s="1"/>
  <c r="I21" i="17"/>
  <c r="CA23" i="9"/>
  <c r="CQ23" i="9" s="1"/>
  <c r="I13" i="17"/>
  <c r="CA15" i="9"/>
  <c r="CQ15" i="9" s="1"/>
  <c r="C188" i="17"/>
  <c r="BR190" i="9"/>
  <c r="CH190" i="9" s="1"/>
  <c r="E184" i="17"/>
  <c r="BU186" i="9"/>
  <c r="CK186" i="9" s="1"/>
  <c r="BY186" i="9"/>
  <c r="CO186" i="9" s="1"/>
  <c r="C180" i="17"/>
  <c r="BR182" i="9"/>
  <c r="CH182" i="9" s="1"/>
  <c r="F171" i="17"/>
  <c r="BT173" i="9"/>
  <c r="CJ173" i="9" s="1"/>
  <c r="BV140" i="9"/>
  <c r="CL140" i="9" s="1"/>
  <c r="BZ140" i="9"/>
  <c r="CP140" i="9" s="1"/>
  <c r="CD140" i="9"/>
  <c r="F189" i="17"/>
  <c r="BT191" i="9"/>
  <c r="CJ191" i="9" s="1"/>
  <c r="BV189" i="9"/>
  <c r="CL189" i="9" s="1"/>
  <c r="BZ189" i="9"/>
  <c r="CP189" i="9" s="1"/>
  <c r="CD189" i="9"/>
  <c r="CT189" i="9" s="1"/>
  <c r="B187" i="17"/>
  <c r="BQ189" i="9"/>
  <c r="CG189" i="9" s="1"/>
  <c r="E186" i="17"/>
  <c r="BU188" i="9"/>
  <c r="CK188" i="9" s="1"/>
  <c r="BY188" i="9"/>
  <c r="CO188" i="9" s="1"/>
  <c r="D185" i="17"/>
  <c r="BS187" i="9"/>
  <c r="CI187" i="9" s="1"/>
  <c r="C182" i="17"/>
  <c r="BR184" i="9"/>
  <c r="CH184" i="9" s="1"/>
  <c r="F181" i="17"/>
  <c r="BT183" i="9"/>
  <c r="CJ183" i="9" s="1"/>
  <c r="BV181" i="9"/>
  <c r="CL181" i="9" s="1"/>
  <c r="BZ181" i="9"/>
  <c r="CP181" i="9" s="1"/>
  <c r="CD181" i="9"/>
  <c r="CT181" i="9" s="1"/>
  <c r="B179" i="17"/>
  <c r="BQ181" i="9"/>
  <c r="CG181" i="9" s="1"/>
  <c r="E178" i="17"/>
  <c r="BU180" i="9"/>
  <c r="CK180" i="9" s="1"/>
  <c r="BY180" i="9"/>
  <c r="CO180" i="9" s="1"/>
  <c r="D177" i="17"/>
  <c r="BS179" i="9"/>
  <c r="CI179" i="9" s="1"/>
  <c r="BW176" i="9"/>
  <c r="CM176" i="9" s="1"/>
  <c r="CB176" i="9"/>
  <c r="C174" i="17"/>
  <c r="BR176" i="9"/>
  <c r="CH176" i="9" s="1"/>
  <c r="F173" i="17"/>
  <c r="BT175" i="9"/>
  <c r="CJ175" i="9" s="1"/>
  <c r="BV173" i="9"/>
  <c r="CL173" i="9" s="1"/>
  <c r="BZ173" i="9"/>
  <c r="CP173" i="9" s="1"/>
  <c r="CD173" i="9"/>
  <c r="CT173" i="9" s="1"/>
  <c r="B171" i="17"/>
  <c r="BQ173" i="9"/>
  <c r="CG173" i="9" s="1"/>
  <c r="E170" i="17"/>
  <c r="BU172" i="9"/>
  <c r="CK172" i="9" s="1"/>
  <c r="BY172" i="9"/>
  <c r="CO172" i="9" s="1"/>
  <c r="D169" i="17"/>
  <c r="BS171" i="9"/>
  <c r="CI171" i="9" s="1"/>
  <c r="F168" i="17"/>
  <c r="BT170" i="9"/>
  <c r="CJ170" i="9" s="1"/>
  <c r="BV168" i="9"/>
  <c r="CL168" i="9" s="1"/>
  <c r="BZ168" i="9"/>
  <c r="CP168" i="9" s="1"/>
  <c r="CD168" i="9"/>
  <c r="B166" i="17"/>
  <c r="BQ168" i="9"/>
  <c r="CG168" i="9" s="1"/>
  <c r="E165" i="17"/>
  <c r="BU167" i="9"/>
  <c r="CK167" i="9" s="1"/>
  <c r="BY167" i="9"/>
  <c r="CO167" i="9" s="1"/>
  <c r="D164" i="17"/>
  <c r="BS166" i="9"/>
  <c r="CI166" i="9" s="1"/>
  <c r="BW163" i="9"/>
  <c r="CM163" i="9" s="1"/>
  <c r="CB163" i="9"/>
  <c r="C161" i="17"/>
  <c r="BR163" i="9"/>
  <c r="CH163" i="9" s="1"/>
  <c r="E160" i="17"/>
  <c r="BU162" i="9"/>
  <c r="CK162" i="9" s="1"/>
  <c r="BY162" i="9"/>
  <c r="CO162" i="9" s="1"/>
  <c r="D159" i="17"/>
  <c r="BS161" i="9"/>
  <c r="CI161" i="9" s="1"/>
  <c r="BW158" i="9"/>
  <c r="CM158" i="9" s="1"/>
  <c r="CB158" i="9"/>
  <c r="C156" i="17"/>
  <c r="BR158" i="9"/>
  <c r="CH158" i="9" s="1"/>
  <c r="F155" i="17"/>
  <c r="BT157" i="9"/>
  <c r="CJ157" i="9" s="1"/>
  <c r="BV155" i="9"/>
  <c r="CL155" i="9" s="1"/>
  <c r="BZ155" i="9"/>
  <c r="CP155" i="9" s="1"/>
  <c r="CD155" i="9"/>
  <c r="B153" i="17"/>
  <c r="BQ155" i="9"/>
  <c r="CG155" i="9" s="1"/>
  <c r="E152" i="17"/>
  <c r="BU154" i="9"/>
  <c r="CK154" i="9" s="1"/>
  <c r="BY154" i="9"/>
  <c r="CO154" i="9" s="1"/>
  <c r="D151" i="17"/>
  <c r="BS153" i="9"/>
  <c r="CI153" i="9" s="1"/>
  <c r="BW150" i="9"/>
  <c r="CM150" i="9" s="1"/>
  <c r="CB150" i="9"/>
  <c r="C148" i="17"/>
  <c r="BR150" i="9"/>
  <c r="CH150" i="9" s="1"/>
  <c r="F147" i="17"/>
  <c r="BT149" i="9"/>
  <c r="CJ149" i="9" s="1"/>
  <c r="BV147" i="9"/>
  <c r="CL147" i="9" s="1"/>
  <c r="BZ147" i="9"/>
  <c r="CP147" i="9" s="1"/>
  <c r="CD147" i="9"/>
  <c r="B145" i="17"/>
  <c r="BQ147" i="9"/>
  <c r="CG147" i="9" s="1"/>
  <c r="E144" i="17"/>
  <c r="BU146" i="9"/>
  <c r="CK146" i="9" s="1"/>
  <c r="BY146" i="9"/>
  <c r="CO146" i="9" s="1"/>
  <c r="D143" i="17"/>
  <c r="BS145" i="9"/>
  <c r="CI145" i="9" s="1"/>
  <c r="F142" i="17"/>
  <c r="BT144" i="9"/>
  <c r="CJ144" i="9" s="1"/>
  <c r="BV142" i="9"/>
  <c r="CL142" i="9" s="1"/>
  <c r="BZ142" i="9"/>
  <c r="CP142" i="9" s="1"/>
  <c r="CD142" i="9"/>
  <c r="B140" i="17"/>
  <c r="BQ142" i="9"/>
  <c r="CG142" i="9" s="1"/>
  <c r="E139" i="17"/>
  <c r="BU141" i="9"/>
  <c r="CK141" i="9" s="1"/>
  <c r="BY141" i="9"/>
  <c r="CO141" i="9" s="1"/>
  <c r="D138" i="17"/>
  <c r="BS140" i="9"/>
  <c r="CI140" i="9" s="1"/>
  <c r="BW137" i="9"/>
  <c r="CM137" i="9" s="1"/>
  <c r="CB137" i="9"/>
  <c r="CR137" i="9" s="1"/>
  <c r="C135" i="17"/>
  <c r="BR137" i="9"/>
  <c r="CH137" i="9" s="1"/>
  <c r="F134" i="17"/>
  <c r="BT136" i="9"/>
  <c r="CJ136" i="9" s="1"/>
  <c r="BV134" i="9"/>
  <c r="CL134" i="9" s="1"/>
  <c r="BZ134" i="9"/>
  <c r="CP134" i="9" s="1"/>
  <c r="CD134" i="9"/>
  <c r="B132" i="17"/>
  <c r="BQ134" i="9"/>
  <c r="CG134" i="9" s="1"/>
  <c r="E131" i="17"/>
  <c r="BU133" i="9"/>
  <c r="CK133" i="9" s="1"/>
  <c r="BY133" i="9"/>
  <c r="CO133" i="9" s="1"/>
  <c r="D130" i="17"/>
  <c r="BS132" i="9"/>
  <c r="CI132" i="9" s="1"/>
  <c r="BW129" i="9"/>
  <c r="CM129" i="9" s="1"/>
  <c r="CB129" i="9"/>
  <c r="CR129" i="9" s="1"/>
  <c r="C127" i="17"/>
  <c r="BR129" i="9"/>
  <c r="CH129" i="9" s="1"/>
  <c r="F126" i="17"/>
  <c r="BT128" i="9"/>
  <c r="CJ128" i="9" s="1"/>
  <c r="BV126" i="9"/>
  <c r="CL126" i="9" s="1"/>
  <c r="BZ126" i="9"/>
  <c r="CP126" i="9" s="1"/>
  <c r="CD126" i="9"/>
  <c r="CT126" i="9" s="1"/>
  <c r="B124" i="17"/>
  <c r="BQ126" i="9"/>
  <c r="CG126" i="9" s="1"/>
  <c r="E123" i="17"/>
  <c r="BU125" i="9"/>
  <c r="CK125" i="9" s="1"/>
  <c r="BY125" i="9"/>
  <c r="CO125" i="9" s="1"/>
  <c r="D122" i="17"/>
  <c r="BS124" i="9"/>
  <c r="CI124" i="9" s="1"/>
  <c r="BW121" i="9"/>
  <c r="CM121" i="9" s="1"/>
  <c r="CB121" i="9"/>
  <c r="C119" i="17"/>
  <c r="BR121" i="9"/>
  <c r="CH121" i="9" s="1"/>
  <c r="F118" i="17"/>
  <c r="BT120" i="9"/>
  <c r="CJ120" i="9" s="1"/>
  <c r="BV118" i="9"/>
  <c r="CL118" i="9" s="1"/>
  <c r="BZ118" i="9"/>
  <c r="CP118" i="9" s="1"/>
  <c r="CD118" i="9"/>
  <c r="CT118" i="9" s="1"/>
  <c r="B116" i="17"/>
  <c r="BQ118" i="9"/>
  <c r="CG118" i="9" s="1"/>
  <c r="E115" i="17"/>
  <c r="BU117" i="9"/>
  <c r="CK117" i="9" s="1"/>
  <c r="BY117" i="9"/>
  <c r="CO117" i="9" s="1"/>
  <c r="D114" i="17"/>
  <c r="BS116" i="9"/>
  <c r="CI116" i="9" s="1"/>
  <c r="BW113" i="9"/>
  <c r="CM113" i="9" s="1"/>
  <c r="CB113" i="9"/>
  <c r="C111" i="17"/>
  <c r="BR113" i="9"/>
  <c r="CH113" i="9" s="1"/>
  <c r="F110" i="17"/>
  <c r="BT112" i="9"/>
  <c r="CJ112" i="9" s="1"/>
  <c r="BV110" i="9"/>
  <c r="CL110" i="9" s="1"/>
  <c r="BZ110" i="9"/>
  <c r="CP110" i="9" s="1"/>
  <c r="CD110" i="9"/>
  <c r="B108" i="17"/>
  <c r="BQ110" i="9"/>
  <c r="CG110" i="9" s="1"/>
  <c r="E107" i="17"/>
  <c r="BU109" i="9"/>
  <c r="CK109" i="9" s="1"/>
  <c r="BY109" i="9"/>
  <c r="CO109" i="9" s="1"/>
  <c r="D106" i="17"/>
  <c r="BS108" i="9"/>
  <c r="CI108" i="9" s="1"/>
  <c r="BW105" i="9"/>
  <c r="CM105" i="9" s="1"/>
  <c r="CB105" i="9"/>
  <c r="C103" i="17"/>
  <c r="BR105" i="9"/>
  <c r="CH105" i="9" s="1"/>
  <c r="F102" i="17"/>
  <c r="BT104" i="9"/>
  <c r="CJ104" i="9" s="1"/>
  <c r="BV102" i="9"/>
  <c r="CL102" i="9" s="1"/>
  <c r="BZ102" i="9"/>
  <c r="CP102" i="9" s="1"/>
  <c r="CD102" i="9"/>
  <c r="B100" i="17"/>
  <c r="BQ102" i="9"/>
  <c r="CG102" i="9" s="1"/>
  <c r="E99" i="17"/>
  <c r="BU101" i="9"/>
  <c r="CK101" i="9" s="1"/>
  <c r="BY101" i="9"/>
  <c r="CO101" i="9" s="1"/>
  <c r="D98" i="17"/>
  <c r="BS100" i="9"/>
  <c r="CI100" i="9" s="1"/>
  <c r="BW97" i="9"/>
  <c r="CM97" i="9" s="1"/>
  <c r="CB97" i="9"/>
  <c r="CR97" i="9" s="1"/>
  <c r="C95" i="17"/>
  <c r="BR97" i="9"/>
  <c r="CH97" i="9" s="1"/>
  <c r="F94" i="17"/>
  <c r="BT96" i="9"/>
  <c r="CJ96" i="9" s="1"/>
  <c r="BV94" i="9"/>
  <c r="CL94" i="9" s="1"/>
  <c r="BZ94" i="9"/>
  <c r="CP94" i="9" s="1"/>
  <c r="CD94" i="9"/>
  <c r="B92" i="17"/>
  <c r="BQ94" i="9"/>
  <c r="CG94" i="9" s="1"/>
  <c r="E91" i="17"/>
  <c r="BU93" i="9"/>
  <c r="CK93" i="9" s="1"/>
  <c r="BY93" i="9"/>
  <c r="CO93" i="9" s="1"/>
  <c r="D90" i="17"/>
  <c r="BS92" i="9"/>
  <c r="CI92" i="9" s="1"/>
  <c r="BW89" i="9"/>
  <c r="CM89" i="9" s="1"/>
  <c r="CB89" i="9"/>
  <c r="C87" i="17"/>
  <c r="BR89" i="9"/>
  <c r="CH89" i="9" s="1"/>
  <c r="F86" i="17"/>
  <c r="BT88" i="9"/>
  <c r="CJ88" i="9" s="1"/>
  <c r="D85" i="17"/>
  <c r="BS87" i="9"/>
  <c r="CI87" i="9" s="1"/>
  <c r="BW84" i="9"/>
  <c r="CM84" i="9" s="1"/>
  <c r="CB84" i="9"/>
  <c r="C82" i="17"/>
  <c r="BR84" i="9"/>
  <c r="CH84" i="9" s="1"/>
  <c r="F81" i="17"/>
  <c r="BT83" i="9"/>
  <c r="CJ83" i="9" s="1"/>
  <c r="BV81" i="9"/>
  <c r="CL81" i="9" s="1"/>
  <c r="BZ81" i="9"/>
  <c r="CP81" i="9" s="1"/>
  <c r="CD81" i="9"/>
  <c r="CT81" i="9" s="1"/>
  <c r="B79" i="17"/>
  <c r="BQ81" i="9"/>
  <c r="CG81" i="9" s="1"/>
  <c r="E78" i="17"/>
  <c r="BU80" i="9"/>
  <c r="CK80" i="9" s="1"/>
  <c r="BY80" i="9"/>
  <c r="CO80" i="9" s="1"/>
  <c r="D77" i="17"/>
  <c r="BS79" i="9"/>
  <c r="CI79" i="9" s="1"/>
  <c r="BW76" i="9"/>
  <c r="CM76" i="9" s="1"/>
  <c r="CB76" i="9"/>
  <c r="C74" i="17"/>
  <c r="BR76" i="9"/>
  <c r="CH76" i="9" s="1"/>
  <c r="F73" i="17"/>
  <c r="BT75" i="9"/>
  <c r="CJ75" i="9" s="1"/>
  <c r="BV73" i="9"/>
  <c r="CL73" i="9" s="1"/>
  <c r="BZ73" i="9"/>
  <c r="CP73" i="9" s="1"/>
  <c r="CD73" i="9"/>
  <c r="B71" i="17"/>
  <c r="BQ73" i="9"/>
  <c r="CG73" i="9" s="1"/>
  <c r="E70" i="17"/>
  <c r="BU72" i="9"/>
  <c r="CK72" i="9" s="1"/>
  <c r="BY72" i="9"/>
  <c r="CO72" i="9" s="1"/>
  <c r="BW71" i="9"/>
  <c r="CM71" i="9" s="1"/>
  <c r="CB71" i="9"/>
  <c r="C69" i="17"/>
  <c r="BR71" i="9"/>
  <c r="CH71" i="9" s="1"/>
  <c r="F68" i="17"/>
  <c r="BT70" i="9"/>
  <c r="CJ70" i="9" s="1"/>
  <c r="BV68" i="9"/>
  <c r="CL68" i="9" s="1"/>
  <c r="BZ68" i="9"/>
  <c r="CP68" i="9" s="1"/>
  <c r="CD68" i="9"/>
  <c r="CT68" i="9" s="1"/>
  <c r="B66" i="17"/>
  <c r="BQ68" i="9"/>
  <c r="CG68" i="9" s="1"/>
  <c r="E65" i="17"/>
  <c r="BU67" i="9"/>
  <c r="CK67" i="9" s="1"/>
  <c r="BY67" i="9"/>
  <c r="CO67" i="9" s="1"/>
  <c r="D64" i="17"/>
  <c r="BS66" i="9"/>
  <c r="CI66" i="9" s="1"/>
  <c r="BW63" i="9"/>
  <c r="CM63" i="9" s="1"/>
  <c r="CB63" i="9"/>
  <c r="C61" i="17"/>
  <c r="BR63" i="9"/>
  <c r="CH63" i="9" s="1"/>
  <c r="F60" i="17"/>
  <c r="BT62" i="9"/>
  <c r="CJ62" i="9" s="1"/>
  <c r="BV60" i="9"/>
  <c r="CL60" i="9" s="1"/>
  <c r="BZ60" i="9"/>
  <c r="CP60" i="9" s="1"/>
  <c r="CD60" i="9"/>
  <c r="B58" i="17"/>
  <c r="BQ60" i="9"/>
  <c r="CG60" i="9" s="1"/>
  <c r="E57" i="17"/>
  <c r="BU59" i="9"/>
  <c r="CK59" i="9" s="1"/>
  <c r="BY59" i="9"/>
  <c r="CO59" i="9" s="1"/>
  <c r="D56" i="17"/>
  <c r="BS58" i="9"/>
  <c r="CI58" i="9" s="1"/>
  <c r="BW55" i="9"/>
  <c r="CM55" i="9" s="1"/>
  <c r="CB55" i="9"/>
  <c r="CR55" i="9" s="1"/>
  <c r="C53" i="17"/>
  <c r="BR55" i="9"/>
  <c r="CH55" i="9" s="1"/>
  <c r="F52" i="17"/>
  <c r="BT54" i="9"/>
  <c r="CJ54" i="9" s="1"/>
  <c r="BV52" i="9"/>
  <c r="CL52" i="9" s="1"/>
  <c r="BZ52" i="9"/>
  <c r="CP52" i="9" s="1"/>
  <c r="CD52" i="9"/>
  <c r="B50" i="17"/>
  <c r="BQ52" i="9"/>
  <c r="CG52" i="9" s="1"/>
  <c r="E49" i="17"/>
  <c r="BU51" i="9"/>
  <c r="CK51" i="9" s="1"/>
  <c r="BY51" i="9"/>
  <c r="CO51" i="9" s="1"/>
  <c r="D48" i="17"/>
  <c r="BS50" i="9"/>
  <c r="CI50" i="9" s="1"/>
  <c r="BW47" i="9"/>
  <c r="CM47" i="9" s="1"/>
  <c r="CB47" i="9"/>
  <c r="CR47" i="9" s="1"/>
  <c r="C45" i="17"/>
  <c r="BR47" i="9"/>
  <c r="CH47" i="9" s="1"/>
  <c r="F44" i="17"/>
  <c r="BT46" i="9"/>
  <c r="CJ46" i="9" s="1"/>
  <c r="BV44" i="9"/>
  <c r="CL44" i="9" s="1"/>
  <c r="BZ44" i="9"/>
  <c r="CP44" i="9" s="1"/>
  <c r="CD44" i="9"/>
  <c r="CT44" i="9" s="1"/>
  <c r="B42" i="17"/>
  <c r="BQ44" i="9"/>
  <c r="CG44" i="9" s="1"/>
  <c r="E41" i="17"/>
  <c r="BU43" i="9"/>
  <c r="CK43" i="9" s="1"/>
  <c r="BY43" i="9"/>
  <c r="CO43" i="9" s="1"/>
  <c r="D40" i="17"/>
  <c r="BS42" i="9"/>
  <c r="CI42" i="9" s="1"/>
  <c r="BW39" i="9"/>
  <c r="CM39" i="9" s="1"/>
  <c r="CB39" i="9"/>
  <c r="C37" i="17"/>
  <c r="BR39" i="9"/>
  <c r="CH39" i="9" s="1"/>
  <c r="F36" i="17"/>
  <c r="BT38" i="9"/>
  <c r="CJ38" i="9" s="1"/>
  <c r="BV36" i="9"/>
  <c r="CL36" i="9" s="1"/>
  <c r="BZ36" i="9"/>
  <c r="CP36" i="9" s="1"/>
  <c r="CD36" i="9"/>
  <c r="CT36" i="9" s="1"/>
  <c r="B34" i="17"/>
  <c r="BQ36" i="9"/>
  <c r="CG36" i="9" s="1"/>
  <c r="E33" i="17"/>
  <c r="BU35" i="9"/>
  <c r="CK35" i="9" s="1"/>
  <c r="BY35" i="9"/>
  <c r="CO35" i="9" s="1"/>
  <c r="D32" i="17"/>
  <c r="BS34" i="9"/>
  <c r="CI34" i="9" s="1"/>
  <c r="BW31" i="9"/>
  <c r="CM31" i="9" s="1"/>
  <c r="CB31" i="9"/>
  <c r="C29" i="17"/>
  <c r="BR31" i="9"/>
  <c r="CH31" i="9" s="1"/>
  <c r="E28" i="17"/>
  <c r="BU30" i="9"/>
  <c r="CK30" i="9" s="1"/>
  <c r="BY30" i="9"/>
  <c r="CO30" i="9" s="1"/>
  <c r="D27" i="17"/>
  <c r="BS29" i="9"/>
  <c r="CI29" i="9" s="1"/>
  <c r="F26" i="17"/>
  <c r="BT28" i="9"/>
  <c r="CJ28" i="9" s="1"/>
  <c r="D25" i="17"/>
  <c r="BS27" i="9"/>
  <c r="CI27" i="9" s="1"/>
  <c r="F24" i="17"/>
  <c r="BT26" i="9"/>
  <c r="CJ26" i="9" s="1"/>
  <c r="D23" i="17"/>
  <c r="BS25" i="9"/>
  <c r="CI25" i="9" s="1"/>
  <c r="F22" i="17"/>
  <c r="BT24" i="9"/>
  <c r="CJ24" i="9" s="1"/>
  <c r="D21" i="17"/>
  <c r="BS23" i="9"/>
  <c r="CI23" i="9" s="1"/>
  <c r="F20" i="17"/>
  <c r="BT22" i="9"/>
  <c r="CJ22" i="9" s="1"/>
  <c r="D19" i="17"/>
  <c r="BS21" i="9"/>
  <c r="CI21" i="9" s="1"/>
  <c r="F18" i="17"/>
  <c r="BT20" i="9"/>
  <c r="CJ20" i="9" s="1"/>
  <c r="D17" i="17"/>
  <c r="BS19" i="9"/>
  <c r="CI19" i="9" s="1"/>
  <c r="F16" i="17"/>
  <c r="BT18" i="9"/>
  <c r="CJ18" i="9" s="1"/>
  <c r="D15" i="17"/>
  <c r="BS17" i="9"/>
  <c r="CI17" i="9" s="1"/>
  <c r="F14" i="17"/>
  <c r="BT16" i="9"/>
  <c r="CJ16" i="9" s="1"/>
  <c r="D13" i="17"/>
  <c r="BS15" i="9"/>
  <c r="CI15" i="9" s="1"/>
  <c r="F12" i="17"/>
  <c r="BT14" i="9"/>
  <c r="CJ14" i="9" s="1"/>
  <c r="D11" i="17"/>
  <c r="BS13" i="9"/>
  <c r="CI13" i="9" s="1"/>
  <c r="BV10" i="9"/>
  <c r="CL10" i="9" s="1"/>
  <c r="BZ10" i="9"/>
  <c r="CP10" i="9" s="1"/>
  <c r="CD10" i="9"/>
  <c r="CT10" i="9" s="1"/>
  <c r="B8" i="17"/>
  <c r="BQ10" i="9"/>
  <c r="CG10" i="9" s="1"/>
  <c r="E7" i="17"/>
  <c r="BU9" i="9"/>
  <c r="CK9" i="9" s="1"/>
  <c r="BY9" i="9"/>
  <c r="CO9" i="9" s="1"/>
  <c r="D6" i="17"/>
  <c r="BS8" i="9"/>
  <c r="CI8" i="9" s="1"/>
  <c r="BW5" i="9"/>
  <c r="CM5" i="9" s="1"/>
  <c r="CB5" i="9"/>
  <c r="C3" i="17"/>
  <c r="BR5" i="9"/>
  <c r="CH5" i="9" s="1"/>
  <c r="F352" i="17"/>
  <c r="BT354" i="9"/>
  <c r="CJ354" i="9" s="1"/>
  <c r="BV352" i="9"/>
  <c r="CL352" i="9" s="1"/>
  <c r="BZ352" i="9"/>
  <c r="CP352" i="9" s="1"/>
  <c r="CD352" i="9"/>
  <c r="B350" i="17"/>
  <c r="BQ352" i="9"/>
  <c r="CG352" i="9" s="1"/>
  <c r="E349" i="17"/>
  <c r="BU351" i="9"/>
  <c r="CK351" i="9" s="1"/>
  <c r="BY351" i="9"/>
  <c r="CO351" i="9" s="1"/>
  <c r="D348" i="17"/>
  <c r="BS350" i="9"/>
  <c r="CI350" i="9" s="1"/>
  <c r="BW347" i="9"/>
  <c r="CM347" i="9" s="1"/>
  <c r="CB347" i="9"/>
  <c r="CR347" i="9" s="1"/>
  <c r="C345" i="17"/>
  <c r="BR347" i="9"/>
  <c r="CH347" i="9" s="1"/>
  <c r="F344" i="17"/>
  <c r="BT346" i="9"/>
  <c r="CJ346" i="9" s="1"/>
  <c r="BV344" i="9"/>
  <c r="CL344" i="9" s="1"/>
  <c r="BZ344" i="9"/>
  <c r="CP344" i="9" s="1"/>
  <c r="CD344" i="9"/>
  <c r="B342" i="17"/>
  <c r="BQ344" i="9"/>
  <c r="CG344" i="9" s="1"/>
  <c r="E341" i="17"/>
  <c r="BU343" i="9"/>
  <c r="CK343" i="9" s="1"/>
  <c r="BY343" i="9"/>
  <c r="CO343" i="9" s="1"/>
  <c r="D340" i="17"/>
  <c r="BS342" i="9"/>
  <c r="CI342" i="9" s="1"/>
  <c r="BW339" i="9"/>
  <c r="CM339" i="9" s="1"/>
  <c r="CB339" i="9"/>
  <c r="CR339" i="9" s="1"/>
  <c r="C337" i="17"/>
  <c r="BR339" i="9"/>
  <c r="CH339" i="9" s="1"/>
  <c r="F336" i="17"/>
  <c r="BT338" i="9"/>
  <c r="CJ338" i="9" s="1"/>
  <c r="BV336" i="9"/>
  <c r="CL336" i="9" s="1"/>
  <c r="BZ336" i="9"/>
  <c r="CP336" i="9" s="1"/>
  <c r="CD336" i="9"/>
  <c r="CT336" i="9" s="1"/>
  <c r="B334" i="17"/>
  <c r="BQ336" i="9"/>
  <c r="CG336" i="9" s="1"/>
  <c r="E333" i="17"/>
  <c r="BU335" i="9"/>
  <c r="CK335" i="9" s="1"/>
  <c r="BY335" i="9"/>
  <c r="CO335" i="9" s="1"/>
  <c r="D332" i="17"/>
  <c r="BS334" i="9"/>
  <c r="CI334" i="9" s="1"/>
  <c r="BW331" i="9"/>
  <c r="CM331" i="9" s="1"/>
  <c r="CB331" i="9"/>
  <c r="C329" i="17"/>
  <c r="BR331" i="9"/>
  <c r="CH331" i="9" s="1"/>
  <c r="F328" i="17"/>
  <c r="BT330" i="9"/>
  <c r="CJ330" i="9" s="1"/>
  <c r="BV328" i="9"/>
  <c r="CL328" i="9" s="1"/>
  <c r="BZ328" i="9"/>
  <c r="CP328" i="9" s="1"/>
  <c r="CD328" i="9"/>
  <c r="CT328" i="9" s="1"/>
  <c r="B326" i="17"/>
  <c r="BQ328" i="9"/>
  <c r="CG328" i="9" s="1"/>
  <c r="E325" i="17"/>
  <c r="BU327" i="9"/>
  <c r="CK327" i="9" s="1"/>
  <c r="BY327" i="9"/>
  <c r="CO327" i="9" s="1"/>
  <c r="D324" i="17"/>
  <c r="BS326" i="9"/>
  <c r="CI326" i="9" s="1"/>
  <c r="BW323" i="9"/>
  <c r="CM323" i="9" s="1"/>
  <c r="CB323" i="9"/>
  <c r="C321" i="17"/>
  <c r="BR323" i="9"/>
  <c r="CH323" i="9" s="1"/>
  <c r="F320" i="17"/>
  <c r="BT322" i="9"/>
  <c r="CJ322" i="9" s="1"/>
  <c r="BV320" i="9"/>
  <c r="CL320" i="9" s="1"/>
  <c r="BZ320" i="9"/>
  <c r="CP320" i="9" s="1"/>
  <c r="CD320" i="9"/>
  <c r="B318" i="17"/>
  <c r="BQ320" i="9"/>
  <c r="CG320" i="9" s="1"/>
  <c r="E317" i="17"/>
  <c r="BU319" i="9"/>
  <c r="CK319" i="9" s="1"/>
  <c r="BY319" i="9"/>
  <c r="CO319" i="9" s="1"/>
  <c r="D316" i="17"/>
  <c r="BS318" i="9"/>
  <c r="CI318" i="9" s="1"/>
  <c r="BW315" i="9"/>
  <c r="CM315" i="9" s="1"/>
  <c r="CB315" i="9"/>
  <c r="C313" i="17"/>
  <c r="BR315" i="9"/>
  <c r="CH315" i="9" s="1"/>
  <c r="F312" i="17"/>
  <c r="BT314" i="9"/>
  <c r="CJ314" i="9" s="1"/>
  <c r="BV312" i="9"/>
  <c r="CL312" i="9" s="1"/>
  <c r="BZ312" i="9"/>
  <c r="CP312" i="9" s="1"/>
  <c r="CD312" i="9"/>
  <c r="B310" i="17"/>
  <c r="BQ312" i="9"/>
  <c r="CG312" i="9" s="1"/>
  <c r="E309" i="17"/>
  <c r="BU311" i="9"/>
  <c r="CK311" i="9" s="1"/>
  <c r="BY311" i="9"/>
  <c r="CO311" i="9" s="1"/>
  <c r="D308" i="17"/>
  <c r="BS310" i="9"/>
  <c r="CI310" i="9" s="1"/>
  <c r="BW307" i="9"/>
  <c r="CM307" i="9" s="1"/>
  <c r="CB307" i="9"/>
  <c r="CR307" i="9" s="1"/>
  <c r="C305" i="17"/>
  <c r="BR307" i="9"/>
  <c r="CH307" i="9" s="1"/>
  <c r="F304" i="17"/>
  <c r="BT306" i="9"/>
  <c r="CJ306" i="9" s="1"/>
  <c r="BV304" i="9"/>
  <c r="CL304" i="9" s="1"/>
  <c r="BZ304" i="9"/>
  <c r="CP304" i="9" s="1"/>
  <c r="CD304" i="9"/>
  <c r="B302" i="17"/>
  <c r="BQ304" i="9"/>
  <c r="CG304" i="9" s="1"/>
  <c r="E301" i="17"/>
  <c r="BU303" i="9"/>
  <c r="CK303" i="9" s="1"/>
  <c r="BY303" i="9"/>
  <c r="CO303" i="9" s="1"/>
  <c r="D300" i="17"/>
  <c r="BS302" i="9"/>
  <c r="CI302" i="9" s="1"/>
  <c r="BW299" i="9"/>
  <c r="CM299" i="9" s="1"/>
  <c r="CB299" i="9"/>
  <c r="C297" i="17"/>
  <c r="BR299" i="9"/>
  <c r="CH299" i="9" s="1"/>
  <c r="F296" i="17"/>
  <c r="BT298" i="9"/>
  <c r="CJ298" i="9" s="1"/>
  <c r="BV296" i="9"/>
  <c r="CL296" i="9" s="1"/>
  <c r="BZ296" i="9"/>
  <c r="CP296" i="9" s="1"/>
  <c r="CD296" i="9"/>
  <c r="CT296" i="9" s="1"/>
  <c r="B294" i="17"/>
  <c r="BQ296" i="9"/>
  <c r="CG296" i="9" s="1"/>
  <c r="E293" i="17"/>
  <c r="BU295" i="9"/>
  <c r="CK295" i="9" s="1"/>
  <c r="BY295" i="9"/>
  <c r="CO295" i="9" s="1"/>
  <c r="D292" i="17"/>
  <c r="BS294" i="9"/>
  <c r="CI294" i="9" s="1"/>
  <c r="BW291" i="9"/>
  <c r="CM291" i="9" s="1"/>
  <c r="CB291" i="9"/>
  <c r="C289" i="17"/>
  <c r="BR291" i="9"/>
  <c r="CH291" i="9" s="1"/>
  <c r="F288" i="17"/>
  <c r="BT290" i="9"/>
  <c r="CJ290" i="9" s="1"/>
  <c r="BV288" i="9"/>
  <c r="CL288" i="9" s="1"/>
  <c r="BZ288" i="9"/>
  <c r="CP288" i="9" s="1"/>
  <c r="CD288" i="9"/>
  <c r="B286" i="17"/>
  <c r="BQ288" i="9"/>
  <c r="CG288" i="9" s="1"/>
  <c r="E285" i="17"/>
  <c r="BU287" i="9"/>
  <c r="CK287" i="9" s="1"/>
  <c r="BY287" i="9"/>
  <c r="CO287" i="9" s="1"/>
  <c r="D284" i="17"/>
  <c r="BS286" i="9"/>
  <c r="CI286" i="9" s="1"/>
  <c r="BW283" i="9"/>
  <c r="CM283" i="9" s="1"/>
  <c r="CB283" i="9"/>
  <c r="CR283" i="9" s="1"/>
  <c r="C281" i="17"/>
  <c r="BR283" i="9"/>
  <c r="CH283" i="9" s="1"/>
  <c r="F280" i="17"/>
  <c r="BT282" i="9"/>
  <c r="CJ282" i="9" s="1"/>
  <c r="BV280" i="9"/>
  <c r="CL280" i="9" s="1"/>
  <c r="BZ280" i="9"/>
  <c r="CP280" i="9" s="1"/>
  <c r="CD280" i="9"/>
  <c r="B278" i="17"/>
  <c r="BQ280" i="9"/>
  <c r="CG280" i="9" s="1"/>
  <c r="E277" i="17"/>
  <c r="BU279" i="9"/>
  <c r="CK279" i="9" s="1"/>
  <c r="BY279" i="9"/>
  <c r="CO279" i="9" s="1"/>
  <c r="D276" i="17"/>
  <c r="BS278" i="9"/>
  <c r="CI278" i="9" s="1"/>
  <c r="BW275" i="9"/>
  <c r="CM275" i="9" s="1"/>
  <c r="CB275" i="9"/>
  <c r="CR275" i="9" s="1"/>
  <c r="C273" i="17"/>
  <c r="BR275" i="9"/>
  <c r="CH275" i="9" s="1"/>
  <c r="F272" i="17"/>
  <c r="BT274" i="9"/>
  <c r="CJ274" i="9" s="1"/>
  <c r="BV272" i="9"/>
  <c r="CL272" i="9" s="1"/>
  <c r="BZ272" i="9"/>
  <c r="CP272" i="9" s="1"/>
  <c r="CD272" i="9"/>
  <c r="CT272" i="9" s="1"/>
  <c r="B270" i="17"/>
  <c r="BQ272" i="9"/>
  <c r="CG272" i="9" s="1"/>
  <c r="E269" i="17"/>
  <c r="BU271" i="9"/>
  <c r="CK271" i="9" s="1"/>
  <c r="BY271" i="9"/>
  <c r="CO271" i="9" s="1"/>
  <c r="D268" i="17"/>
  <c r="BS270" i="9"/>
  <c r="CI270" i="9" s="1"/>
  <c r="BW267" i="9"/>
  <c r="CM267" i="9" s="1"/>
  <c r="CB267" i="9"/>
  <c r="C265" i="17"/>
  <c r="BR267" i="9"/>
  <c r="CH267" i="9" s="1"/>
  <c r="F264" i="17"/>
  <c r="BT266" i="9"/>
  <c r="CJ266" i="9" s="1"/>
  <c r="BV264" i="9"/>
  <c r="CL264" i="9" s="1"/>
  <c r="BZ264" i="9"/>
  <c r="CP264" i="9" s="1"/>
  <c r="CD264" i="9"/>
  <c r="CT264" i="9" s="1"/>
  <c r="B262" i="17"/>
  <c r="BQ264" i="9"/>
  <c r="CG264" i="9" s="1"/>
  <c r="E261" i="17"/>
  <c r="BU263" i="9"/>
  <c r="CK263" i="9" s="1"/>
  <c r="BY263" i="9"/>
  <c r="CO263" i="9" s="1"/>
  <c r="D260" i="17"/>
  <c r="BS262" i="9"/>
  <c r="CI262" i="9" s="1"/>
  <c r="BW259" i="9"/>
  <c r="CM259" i="9" s="1"/>
  <c r="CB259" i="9"/>
  <c r="C257" i="17"/>
  <c r="BR259" i="9"/>
  <c r="CH259" i="9" s="1"/>
  <c r="F256" i="17"/>
  <c r="BT258" i="9"/>
  <c r="CJ258" i="9" s="1"/>
  <c r="BV256" i="9"/>
  <c r="CL256" i="9" s="1"/>
  <c r="BZ256" i="9"/>
  <c r="CP256" i="9" s="1"/>
  <c r="CD256" i="9"/>
  <c r="B254" i="17"/>
  <c r="BQ256" i="9"/>
  <c r="CG256" i="9" s="1"/>
  <c r="E253" i="17"/>
  <c r="BU255" i="9"/>
  <c r="CK255" i="9" s="1"/>
  <c r="BY255" i="9"/>
  <c r="CO255" i="9" s="1"/>
  <c r="D252" i="17"/>
  <c r="BS254" i="9"/>
  <c r="CI254" i="9" s="1"/>
  <c r="BW251" i="9"/>
  <c r="CM251" i="9" s="1"/>
  <c r="CB251" i="9"/>
  <c r="CR251" i="9" s="1"/>
  <c r="C249" i="17"/>
  <c r="BR251" i="9"/>
  <c r="CH251" i="9" s="1"/>
  <c r="F248" i="17"/>
  <c r="BT250" i="9"/>
  <c r="CJ250" i="9" s="1"/>
  <c r="BV248" i="9"/>
  <c r="CL248" i="9" s="1"/>
  <c r="BZ248" i="9"/>
  <c r="CP248" i="9" s="1"/>
  <c r="CD248" i="9"/>
  <c r="B246" i="17"/>
  <c r="BQ248" i="9"/>
  <c r="CG248" i="9" s="1"/>
  <c r="E245" i="17"/>
  <c r="BU247" i="9"/>
  <c r="CK247" i="9" s="1"/>
  <c r="BY247" i="9"/>
  <c r="CO247" i="9" s="1"/>
  <c r="D244" i="17"/>
  <c r="BS246" i="9"/>
  <c r="CI246" i="9" s="1"/>
  <c r="BW243" i="9"/>
  <c r="CM243" i="9" s="1"/>
  <c r="CB243" i="9"/>
  <c r="CR243" i="9" s="1"/>
  <c r="C241" i="17"/>
  <c r="BR243" i="9"/>
  <c r="CH243" i="9" s="1"/>
  <c r="F240" i="17"/>
  <c r="BT242" i="9"/>
  <c r="CJ242" i="9" s="1"/>
  <c r="BV240" i="9"/>
  <c r="CL240" i="9" s="1"/>
  <c r="BZ240" i="9"/>
  <c r="CP240" i="9" s="1"/>
  <c r="CD240" i="9"/>
  <c r="CT240" i="9" s="1"/>
  <c r="B238" i="17"/>
  <c r="BQ240" i="9"/>
  <c r="CG240" i="9" s="1"/>
  <c r="E237" i="17"/>
  <c r="BU239" i="9"/>
  <c r="CK239" i="9" s="1"/>
  <c r="BY239" i="9"/>
  <c r="CO239" i="9" s="1"/>
  <c r="D236" i="17"/>
  <c r="BS238" i="9"/>
  <c r="CI238" i="9" s="1"/>
  <c r="BW235" i="9"/>
  <c r="CM235" i="9" s="1"/>
  <c r="CB235" i="9"/>
  <c r="C233" i="17"/>
  <c r="BR235" i="9"/>
  <c r="CH235" i="9" s="1"/>
  <c r="F232" i="17"/>
  <c r="BT234" i="9"/>
  <c r="CJ234" i="9" s="1"/>
  <c r="BV232" i="9"/>
  <c r="CL232" i="9" s="1"/>
  <c r="BZ232" i="9"/>
  <c r="CP232" i="9" s="1"/>
  <c r="CD232" i="9"/>
  <c r="CT232" i="9" s="1"/>
  <c r="B230" i="17"/>
  <c r="BQ232" i="9"/>
  <c r="CG232" i="9" s="1"/>
  <c r="E229" i="17"/>
  <c r="BU231" i="9"/>
  <c r="CK231" i="9" s="1"/>
  <c r="BY231" i="9"/>
  <c r="CO231" i="9" s="1"/>
  <c r="D228" i="17"/>
  <c r="BS230" i="9"/>
  <c r="CI230" i="9" s="1"/>
  <c r="BW227" i="9"/>
  <c r="CM227" i="9" s="1"/>
  <c r="CB227" i="9"/>
  <c r="C225" i="17"/>
  <c r="BR227" i="9"/>
  <c r="CH227" i="9" s="1"/>
  <c r="F224" i="17"/>
  <c r="BT226" i="9"/>
  <c r="CJ226" i="9" s="1"/>
  <c r="BV224" i="9"/>
  <c r="CL224" i="9" s="1"/>
  <c r="BZ224" i="9"/>
  <c r="CP224" i="9" s="1"/>
  <c r="CD224" i="9"/>
  <c r="CT224" i="9" s="1"/>
  <c r="B222" i="17"/>
  <c r="BQ224" i="9"/>
  <c r="CG224" i="9" s="1"/>
  <c r="E221" i="17"/>
  <c r="BU223" i="9"/>
  <c r="CK223" i="9" s="1"/>
  <c r="BY223" i="9"/>
  <c r="CO223" i="9" s="1"/>
  <c r="D220" i="17"/>
  <c r="BS222" i="9"/>
  <c r="CI222" i="9" s="1"/>
  <c r="BW219" i="9"/>
  <c r="CM219" i="9" s="1"/>
  <c r="CB219" i="9"/>
  <c r="CR219" i="9" s="1"/>
  <c r="C217" i="17"/>
  <c r="BR219" i="9"/>
  <c r="CH219" i="9" s="1"/>
  <c r="F216" i="17"/>
  <c r="BT218" i="9"/>
  <c r="CJ218" i="9" s="1"/>
  <c r="BV216" i="9"/>
  <c r="CL216" i="9" s="1"/>
  <c r="BZ216" i="9"/>
  <c r="CP216" i="9" s="1"/>
  <c r="CD216" i="9"/>
  <c r="B214" i="17"/>
  <c r="BQ216" i="9"/>
  <c r="CG216" i="9" s="1"/>
  <c r="E213" i="17"/>
  <c r="BU215" i="9"/>
  <c r="CK215" i="9" s="1"/>
  <c r="BY215" i="9"/>
  <c r="CO215" i="9" s="1"/>
  <c r="D212" i="17"/>
  <c r="BS214" i="9"/>
  <c r="CI214" i="9" s="1"/>
  <c r="BW211" i="9"/>
  <c r="CM211" i="9" s="1"/>
  <c r="CB211" i="9"/>
  <c r="CR211" i="9" s="1"/>
  <c r="C209" i="17"/>
  <c r="BR211" i="9"/>
  <c r="CH211" i="9" s="1"/>
  <c r="F208" i="17"/>
  <c r="BT210" i="9"/>
  <c r="CJ210" i="9" s="1"/>
  <c r="BV208" i="9"/>
  <c r="CL208" i="9" s="1"/>
  <c r="BZ208" i="9"/>
  <c r="CP208" i="9" s="1"/>
  <c r="CD208" i="9"/>
  <c r="CT208" i="9" s="1"/>
  <c r="B206" i="17"/>
  <c r="BQ208" i="9"/>
  <c r="CG208" i="9" s="1"/>
  <c r="E205" i="17"/>
  <c r="BU207" i="9"/>
  <c r="CK207" i="9" s="1"/>
  <c r="BY207" i="9"/>
  <c r="CO207" i="9" s="1"/>
  <c r="D204" i="17"/>
  <c r="BS206" i="9"/>
  <c r="CI206" i="9" s="1"/>
  <c r="BW203" i="9"/>
  <c r="CM203" i="9" s="1"/>
  <c r="CB203" i="9"/>
  <c r="C201" i="17"/>
  <c r="BR203" i="9"/>
  <c r="CH203" i="9" s="1"/>
  <c r="F200" i="17"/>
  <c r="BT202" i="9"/>
  <c r="CJ202" i="9" s="1"/>
  <c r="BV200" i="9"/>
  <c r="CL200" i="9" s="1"/>
  <c r="BZ200" i="9"/>
  <c r="CP200" i="9" s="1"/>
  <c r="CD200" i="9"/>
  <c r="CT200" i="9" s="1"/>
  <c r="B198" i="17"/>
  <c r="BQ200" i="9"/>
  <c r="CG200" i="9" s="1"/>
  <c r="E197" i="17"/>
  <c r="BU199" i="9"/>
  <c r="CK199" i="9" s="1"/>
  <c r="BY199" i="9"/>
  <c r="CO199" i="9" s="1"/>
  <c r="D196" i="17"/>
  <c r="BS198" i="9"/>
  <c r="CI198" i="9" s="1"/>
  <c r="BW195" i="9"/>
  <c r="CM195" i="9" s="1"/>
  <c r="CB195" i="9"/>
  <c r="C193" i="17"/>
  <c r="BR195" i="9"/>
  <c r="CH195" i="9" s="1"/>
  <c r="F192" i="17"/>
  <c r="BT194" i="9"/>
  <c r="CJ194" i="9" s="1"/>
  <c r="BV192" i="9"/>
  <c r="CL192" i="9" s="1"/>
  <c r="BZ192" i="9"/>
  <c r="CP192" i="9" s="1"/>
  <c r="CD192" i="9"/>
  <c r="B190" i="17"/>
  <c r="BQ192" i="9"/>
  <c r="CG192" i="9" s="1"/>
  <c r="I6" i="17"/>
  <c r="CA8" i="9"/>
  <c r="CQ8" i="9" s="1"/>
  <c r="I348" i="17"/>
  <c r="CA350" i="9"/>
  <c r="CQ350" i="9" s="1"/>
  <c r="I340" i="17"/>
  <c r="CA342" i="9"/>
  <c r="CQ342" i="9" s="1"/>
  <c r="I332" i="17"/>
  <c r="CA334" i="9"/>
  <c r="CQ334" i="9" s="1"/>
  <c r="I324" i="17"/>
  <c r="CA326" i="9"/>
  <c r="CQ326" i="9" s="1"/>
  <c r="I316" i="17"/>
  <c r="CA318" i="9"/>
  <c r="CQ318" i="9" s="1"/>
  <c r="I308" i="17"/>
  <c r="CA310" i="9"/>
  <c r="CQ310" i="9" s="1"/>
  <c r="I300" i="17"/>
  <c r="CA302" i="9"/>
  <c r="CQ302" i="9" s="1"/>
  <c r="I292" i="17"/>
  <c r="CA294" i="9"/>
  <c r="CQ294" i="9" s="1"/>
  <c r="I284" i="17"/>
  <c r="CA286" i="9"/>
  <c r="CQ286" i="9" s="1"/>
  <c r="I276" i="17"/>
  <c r="CA278" i="9"/>
  <c r="CQ278" i="9" s="1"/>
  <c r="I268" i="17"/>
  <c r="CA270" i="9"/>
  <c r="CQ270" i="9" s="1"/>
  <c r="I260" i="17"/>
  <c r="CA262" i="9"/>
  <c r="CQ262" i="9" s="1"/>
  <c r="I252" i="17"/>
  <c r="CA254" i="9"/>
  <c r="CQ254" i="9" s="1"/>
  <c r="I244" i="17"/>
  <c r="CA246" i="9"/>
  <c r="CQ246" i="9" s="1"/>
  <c r="I236" i="17"/>
  <c r="CA238" i="9"/>
  <c r="CQ238" i="9" s="1"/>
  <c r="I228" i="17"/>
  <c r="CA230" i="9"/>
  <c r="CQ230" i="9" s="1"/>
  <c r="I220" i="17"/>
  <c r="CA222" i="9"/>
  <c r="CQ222" i="9" s="1"/>
  <c r="I212" i="17"/>
  <c r="CA214" i="9"/>
  <c r="CQ214" i="9" s="1"/>
  <c r="I204" i="17"/>
  <c r="CA206" i="9"/>
  <c r="CQ206" i="9" s="1"/>
  <c r="I196" i="17"/>
  <c r="CA198" i="9"/>
  <c r="CQ198" i="9" s="1"/>
  <c r="I188" i="17"/>
  <c r="CA190" i="9"/>
  <c r="CQ190" i="9" s="1"/>
  <c r="I180" i="17"/>
  <c r="CA182" i="9"/>
  <c r="CQ182" i="9" s="1"/>
  <c r="I172" i="17"/>
  <c r="CA174" i="9"/>
  <c r="CQ174" i="9" s="1"/>
  <c r="I164" i="17"/>
  <c r="CA166" i="9"/>
  <c r="CQ166" i="9" s="1"/>
  <c r="I156" i="17"/>
  <c r="CA158" i="9"/>
  <c r="CQ158" i="9" s="1"/>
  <c r="I148" i="17"/>
  <c r="CA150" i="9"/>
  <c r="CQ150" i="9" s="1"/>
  <c r="I140" i="17"/>
  <c r="CA142" i="9"/>
  <c r="CQ142" i="9" s="1"/>
  <c r="I132" i="17"/>
  <c r="CA134" i="9"/>
  <c r="CQ134" i="9" s="1"/>
  <c r="I124" i="17"/>
  <c r="CA126" i="9"/>
  <c r="CQ126" i="9" s="1"/>
  <c r="I116" i="17"/>
  <c r="CA118" i="9"/>
  <c r="CQ118" i="9" s="1"/>
  <c r="I108" i="17"/>
  <c r="CA110" i="9"/>
  <c r="CQ110" i="9" s="1"/>
  <c r="I100" i="17"/>
  <c r="CA102" i="9"/>
  <c r="CQ102" i="9" s="1"/>
  <c r="I92" i="17"/>
  <c r="CA94" i="9"/>
  <c r="CQ94" i="9" s="1"/>
  <c r="I84" i="17"/>
  <c r="CA86" i="9"/>
  <c r="CQ86" i="9" s="1"/>
  <c r="I76" i="17"/>
  <c r="CA78" i="9"/>
  <c r="CQ78" i="9" s="1"/>
  <c r="I68" i="17"/>
  <c r="CA70" i="9"/>
  <c r="CQ70" i="9" s="1"/>
  <c r="I60" i="17"/>
  <c r="CA62" i="9"/>
  <c r="CQ62" i="9" s="1"/>
  <c r="I52" i="17"/>
  <c r="CA54" i="9"/>
  <c r="CQ54" i="9" s="1"/>
  <c r="I44" i="17"/>
  <c r="CA46" i="9"/>
  <c r="CQ46" i="9" s="1"/>
  <c r="I36" i="17"/>
  <c r="CA38" i="9"/>
  <c r="CQ38" i="9" s="1"/>
  <c r="I28" i="17"/>
  <c r="CA30" i="9"/>
  <c r="CQ30" i="9" s="1"/>
  <c r="I20" i="17"/>
  <c r="CA22" i="9"/>
  <c r="CQ22" i="9" s="1"/>
  <c r="I12" i="17"/>
  <c r="CA14" i="9"/>
  <c r="CQ14" i="9" s="1"/>
  <c r="F187" i="17"/>
  <c r="BT189" i="9"/>
  <c r="CJ189" i="9" s="1"/>
  <c r="BV179" i="9"/>
  <c r="CL179" i="9" s="1"/>
  <c r="BZ179" i="9"/>
  <c r="CP179" i="9" s="1"/>
  <c r="CD179" i="9"/>
  <c r="BV166" i="9"/>
  <c r="CL166" i="9" s="1"/>
  <c r="BZ166" i="9"/>
  <c r="CP166" i="9" s="1"/>
  <c r="CD166" i="9"/>
  <c r="CT166" i="9" s="1"/>
  <c r="BV161" i="9"/>
  <c r="CL161" i="9" s="1"/>
  <c r="BZ161" i="9"/>
  <c r="CP161" i="9" s="1"/>
  <c r="CD161" i="9"/>
  <c r="CT161" i="9" s="1"/>
  <c r="E150" i="17"/>
  <c r="BU152" i="9"/>
  <c r="CK152" i="9" s="1"/>
  <c r="BY152" i="9"/>
  <c r="CO152" i="9" s="1"/>
  <c r="BW148" i="9"/>
  <c r="CM148" i="9" s="1"/>
  <c r="CB148" i="9"/>
  <c r="CR148" i="9" s="1"/>
  <c r="F140" i="17"/>
  <c r="BT142" i="9"/>
  <c r="CJ142" i="9" s="1"/>
  <c r="D128" i="17"/>
  <c r="BS130" i="9"/>
  <c r="CI130" i="9" s="1"/>
  <c r="BV116" i="9"/>
  <c r="CL116" i="9" s="1"/>
  <c r="BZ116" i="9"/>
  <c r="CP116" i="9" s="1"/>
  <c r="CD116" i="9"/>
  <c r="CT116" i="9" s="1"/>
  <c r="C109" i="17"/>
  <c r="BR111" i="9"/>
  <c r="CH111" i="9" s="1"/>
  <c r="E105" i="17"/>
  <c r="BU107" i="9"/>
  <c r="CK107" i="9" s="1"/>
  <c r="BY107" i="9"/>
  <c r="CO107" i="9" s="1"/>
  <c r="BW103" i="9"/>
  <c r="CM103" i="9" s="1"/>
  <c r="CB103" i="9"/>
  <c r="BV92" i="9"/>
  <c r="CL92" i="9" s="1"/>
  <c r="BZ92" i="9"/>
  <c r="CP92" i="9" s="1"/>
  <c r="CD92" i="9"/>
  <c r="BW82" i="9"/>
  <c r="CM82" i="9" s="1"/>
  <c r="CB82" i="9"/>
  <c r="CR82" i="9" s="1"/>
  <c r="F79" i="17"/>
  <c r="BT81" i="9"/>
  <c r="CJ81" i="9" s="1"/>
  <c r="E76" i="17"/>
  <c r="BU78" i="9"/>
  <c r="CK78" i="9" s="1"/>
  <c r="BY78" i="9"/>
  <c r="CO78" i="9" s="1"/>
  <c r="D75" i="17"/>
  <c r="BS77" i="9"/>
  <c r="CI77" i="9" s="1"/>
  <c r="F71" i="17"/>
  <c r="BT73" i="9"/>
  <c r="CJ73" i="9" s="1"/>
  <c r="C67" i="17"/>
  <c r="BR69" i="9"/>
  <c r="CH69" i="9" s="1"/>
  <c r="B64" i="17"/>
  <c r="BQ66" i="9"/>
  <c r="CG66" i="9" s="1"/>
  <c r="F58" i="17"/>
  <c r="BT60" i="9"/>
  <c r="CJ60" i="9" s="1"/>
  <c r="E55" i="17"/>
  <c r="BU57" i="9"/>
  <c r="CK57" i="9" s="1"/>
  <c r="BY57" i="9"/>
  <c r="CO57" i="9" s="1"/>
  <c r="BW53" i="9"/>
  <c r="CM53" i="9" s="1"/>
  <c r="CB53" i="9"/>
  <c r="CR53" i="9" s="1"/>
  <c r="E47" i="17"/>
  <c r="BU49" i="9"/>
  <c r="CK49" i="9" s="1"/>
  <c r="BY49" i="9"/>
  <c r="CO49" i="9" s="1"/>
  <c r="D46" i="17"/>
  <c r="BS48" i="9"/>
  <c r="CI48" i="9" s="1"/>
  <c r="F42" i="17"/>
  <c r="BT44" i="9"/>
  <c r="CJ44" i="9" s="1"/>
  <c r="E39" i="17"/>
  <c r="BU41" i="9"/>
  <c r="CK41" i="9" s="1"/>
  <c r="BY41" i="9"/>
  <c r="CO41" i="9" s="1"/>
  <c r="BW37" i="9"/>
  <c r="CM37" i="9" s="1"/>
  <c r="CB37" i="9"/>
  <c r="BV34" i="9"/>
  <c r="CL34" i="9" s="1"/>
  <c r="BZ34" i="9"/>
  <c r="CP34" i="9" s="1"/>
  <c r="CD34" i="9"/>
  <c r="CT34" i="9" s="1"/>
  <c r="B25" i="17"/>
  <c r="BQ27" i="9"/>
  <c r="CG27" i="9" s="1"/>
  <c r="BV8" i="9"/>
  <c r="CL8" i="9" s="1"/>
  <c r="BZ8" i="9"/>
  <c r="CP8" i="9" s="1"/>
  <c r="CD8" i="9"/>
  <c r="BV350" i="9"/>
  <c r="CL350" i="9" s="1"/>
  <c r="BZ350" i="9"/>
  <c r="CP350" i="9" s="1"/>
  <c r="CD350" i="9"/>
  <c r="CT350" i="9" s="1"/>
  <c r="BV342" i="9"/>
  <c r="CL342" i="9" s="1"/>
  <c r="BZ342" i="9"/>
  <c r="CP342" i="9" s="1"/>
  <c r="CD342" i="9"/>
  <c r="E331" i="17"/>
  <c r="BU333" i="9"/>
  <c r="CK333" i="9" s="1"/>
  <c r="BY333" i="9"/>
  <c r="CO333" i="9" s="1"/>
  <c r="D330" i="17"/>
  <c r="BS332" i="9"/>
  <c r="CI332" i="9" s="1"/>
  <c r="F326" i="17"/>
  <c r="BT328" i="9"/>
  <c r="CJ328" i="9" s="1"/>
  <c r="E323" i="17"/>
  <c r="BU325" i="9"/>
  <c r="CK325" i="9" s="1"/>
  <c r="BY325" i="9"/>
  <c r="CO325" i="9" s="1"/>
  <c r="F318" i="17"/>
  <c r="BT320" i="9"/>
  <c r="CJ320" i="9" s="1"/>
  <c r="BW313" i="9"/>
  <c r="CM313" i="9" s="1"/>
  <c r="CB313" i="9"/>
  <c r="CR313" i="9" s="1"/>
  <c r="B308" i="17"/>
  <c r="BQ310" i="9"/>
  <c r="CG310" i="9" s="1"/>
  <c r="C303" i="17"/>
  <c r="BR305" i="9"/>
  <c r="CH305" i="9" s="1"/>
  <c r="B300" i="17"/>
  <c r="BQ302" i="9"/>
  <c r="CG302" i="9" s="1"/>
  <c r="F294" i="17"/>
  <c r="BT296" i="9"/>
  <c r="CJ296" i="9" s="1"/>
  <c r="E291" i="17"/>
  <c r="BU293" i="9"/>
  <c r="CK293" i="9" s="1"/>
  <c r="BY293" i="9"/>
  <c r="CO293" i="9" s="1"/>
  <c r="D290" i="17"/>
  <c r="BS292" i="9"/>
  <c r="CI292" i="9" s="1"/>
  <c r="C287" i="17"/>
  <c r="BR289" i="9"/>
  <c r="CH289" i="9" s="1"/>
  <c r="B284" i="17"/>
  <c r="BQ286" i="9"/>
  <c r="CG286" i="9" s="1"/>
  <c r="F270" i="17"/>
  <c r="BT272" i="9"/>
  <c r="CJ272" i="9" s="1"/>
  <c r="BW249" i="9"/>
  <c r="CM249" i="9" s="1"/>
  <c r="CB249" i="9"/>
  <c r="CR249" i="9" s="1"/>
  <c r="B244" i="17"/>
  <c r="BQ246" i="9"/>
  <c r="CG246" i="9" s="1"/>
  <c r="F238" i="17"/>
  <c r="BT240" i="9"/>
  <c r="CJ240" i="9" s="1"/>
  <c r="BW233" i="9"/>
  <c r="CM233" i="9" s="1"/>
  <c r="CB233" i="9"/>
  <c r="E227" i="17"/>
  <c r="BU229" i="9"/>
  <c r="CK229" i="9" s="1"/>
  <c r="BY229" i="9"/>
  <c r="CO229" i="9" s="1"/>
  <c r="D226" i="17"/>
  <c r="BS228" i="9"/>
  <c r="CI228" i="9" s="1"/>
  <c r="C223" i="17"/>
  <c r="BR225" i="9"/>
  <c r="CH225" i="9" s="1"/>
  <c r="B220" i="17"/>
  <c r="BQ222" i="9"/>
  <c r="CG222" i="9" s="1"/>
  <c r="B212" i="17"/>
  <c r="BQ214" i="9"/>
  <c r="CG214" i="9" s="1"/>
  <c r="C207" i="17"/>
  <c r="BR209" i="9"/>
  <c r="CH209" i="9" s="1"/>
  <c r="B204" i="17"/>
  <c r="BQ206" i="9"/>
  <c r="CG206" i="9" s="1"/>
  <c r="E203" i="17"/>
  <c r="BU205" i="9"/>
  <c r="CK205" i="9" s="1"/>
  <c r="BY205" i="9"/>
  <c r="CO205" i="9" s="1"/>
  <c r="D202" i="17"/>
  <c r="BS204" i="9"/>
  <c r="CI204" i="9" s="1"/>
  <c r="C199" i="17"/>
  <c r="BR201" i="9"/>
  <c r="CH201" i="9" s="1"/>
  <c r="E195" i="17"/>
  <c r="BU197" i="9"/>
  <c r="CK197" i="9" s="1"/>
  <c r="BY197" i="9"/>
  <c r="CO197" i="9" s="1"/>
  <c r="BW193" i="9"/>
  <c r="CM193" i="9" s="1"/>
  <c r="CB193" i="9"/>
  <c r="I226" i="17"/>
  <c r="CA228" i="9"/>
  <c r="CQ228" i="9" s="1"/>
  <c r="BW184" i="9"/>
  <c r="CM184" i="9" s="1"/>
  <c r="CB184" i="9"/>
  <c r="E189" i="17"/>
  <c r="BU191" i="9"/>
  <c r="CK191" i="9" s="1"/>
  <c r="BY191" i="9"/>
  <c r="CO191" i="9" s="1"/>
  <c r="D188" i="17"/>
  <c r="BS190" i="9"/>
  <c r="CI190" i="9" s="1"/>
  <c r="BW187" i="9"/>
  <c r="CM187" i="9" s="1"/>
  <c r="CB187" i="9"/>
  <c r="CR187" i="9" s="1"/>
  <c r="C185" i="17"/>
  <c r="BR187" i="9"/>
  <c r="CH187" i="9" s="1"/>
  <c r="F184" i="17"/>
  <c r="BT186" i="9"/>
  <c r="CJ186" i="9" s="1"/>
  <c r="BV184" i="9"/>
  <c r="CL184" i="9" s="1"/>
  <c r="BZ184" i="9"/>
  <c r="CP184" i="9" s="1"/>
  <c r="CD184" i="9"/>
  <c r="CT184" i="9" s="1"/>
  <c r="B182" i="17"/>
  <c r="BQ184" i="9"/>
  <c r="CG184" i="9" s="1"/>
  <c r="E181" i="17"/>
  <c r="BU183" i="9"/>
  <c r="CK183" i="9" s="1"/>
  <c r="BY183" i="9"/>
  <c r="CO183" i="9" s="1"/>
  <c r="D180" i="17"/>
  <c r="BS182" i="9"/>
  <c r="CI182" i="9" s="1"/>
  <c r="BW179" i="9"/>
  <c r="CM179" i="9" s="1"/>
  <c r="CB179" i="9"/>
  <c r="C177" i="17"/>
  <c r="BR179" i="9"/>
  <c r="CH179" i="9" s="1"/>
  <c r="F176" i="17"/>
  <c r="BT178" i="9"/>
  <c r="CJ178" i="9" s="1"/>
  <c r="BV176" i="9"/>
  <c r="CL176" i="9" s="1"/>
  <c r="BZ176" i="9"/>
  <c r="CP176" i="9" s="1"/>
  <c r="CD176" i="9"/>
  <c r="CT176" i="9" s="1"/>
  <c r="B174" i="17"/>
  <c r="BQ176" i="9"/>
  <c r="CG176" i="9" s="1"/>
  <c r="E173" i="17"/>
  <c r="BU175" i="9"/>
  <c r="CK175" i="9" s="1"/>
  <c r="BY175" i="9"/>
  <c r="CO175" i="9" s="1"/>
  <c r="D172" i="17"/>
  <c r="BS174" i="9"/>
  <c r="CI174" i="9" s="1"/>
  <c r="BW171" i="9"/>
  <c r="CM171" i="9" s="1"/>
  <c r="CB171" i="9"/>
  <c r="C169" i="17"/>
  <c r="BR171" i="9"/>
  <c r="CH171" i="9" s="1"/>
  <c r="E168" i="17"/>
  <c r="BU170" i="9"/>
  <c r="CK170" i="9" s="1"/>
  <c r="BY170" i="9"/>
  <c r="CO170" i="9" s="1"/>
  <c r="D167" i="17"/>
  <c r="BS169" i="9"/>
  <c r="CI169" i="9" s="1"/>
  <c r="BW166" i="9"/>
  <c r="CM166" i="9" s="1"/>
  <c r="CB166" i="9"/>
  <c r="C164" i="17"/>
  <c r="BR166" i="9"/>
  <c r="CH166" i="9" s="1"/>
  <c r="F163" i="17"/>
  <c r="BT165" i="9"/>
  <c r="CJ165" i="9" s="1"/>
  <c r="BV163" i="9"/>
  <c r="CL163" i="9" s="1"/>
  <c r="BZ163" i="9"/>
  <c r="CP163" i="9" s="1"/>
  <c r="CD163" i="9"/>
  <c r="CT163" i="9" s="1"/>
  <c r="B161" i="17"/>
  <c r="BQ163" i="9"/>
  <c r="CG163" i="9" s="1"/>
  <c r="BW161" i="9"/>
  <c r="CM161" i="9" s="1"/>
  <c r="CB161" i="9"/>
  <c r="CR161" i="9" s="1"/>
  <c r="C159" i="17"/>
  <c r="BR161" i="9"/>
  <c r="CH161" i="9" s="1"/>
  <c r="F158" i="17"/>
  <c r="BT160" i="9"/>
  <c r="CJ160" i="9" s="1"/>
  <c r="BV158" i="9"/>
  <c r="CL158" i="9" s="1"/>
  <c r="BZ158" i="9"/>
  <c r="CP158" i="9" s="1"/>
  <c r="CD158" i="9"/>
  <c r="B156" i="17"/>
  <c r="BQ158" i="9"/>
  <c r="CG158" i="9" s="1"/>
  <c r="E155" i="17"/>
  <c r="BU157" i="9"/>
  <c r="CK157" i="9" s="1"/>
  <c r="BY157" i="9"/>
  <c r="CO157" i="9" s="1"/>
  <c r="D154" i="17"/>
  <c r="BS156" i="9"/>
  <c r="CI156" i="9" s="1"/>
  <c r="BW153" i="9"/>
  <c r="CM153" i="9" s="1"/>
  <c r="CB153" i="9"/>
  <c r="CR153" i="9" s="1"/>
  <c r="C151" i="17"/>
  <c r="BR153" i="9"/>
  <c r="CH153" i="9" s="1"/>
  <c r="F150" i="17"/>
  <c r="BT152" i="9"/>
  <c r="CJ152" i="9" s="1"/>
  <c r="BV150" i="9"/>
  <c r="CL150" i="9" s="1"/>
  <c r="BZ150" i="9"/>
  <c r="CP150" i="9" s="1"/>
  <c r="CD150" i="9"/>
  <c r="B148" i="17"/>
  <c r="BQ150" i="9"/>
  <c r="CG150" i="9" s="1"/>
  <c r="E147" i="17"/>
  <c r="BU149" i="9"/>
  <c r="CK149" i="9" s="1"/>
  <c r="BY149" i="9"/>
  <c r="CO149" i="9" s="1"/>
  <c r="D146" i="17"/>
  <c r="BS148" i="9"/>
  <c r="CI148" i="9" s="1"/>
  <c r="BW145" i="9"/>
  <c r="CM145" i="9" s="1"/>
  <c r="CB145" i="9"/>
  <c r="C143" i="17"/>
  <c r="BR145" i="9"/>
  <c r="CH145" i="9" s="1"/>
  <c r="E142" i="17"/>
  <c r="BU144" i="9"/>
  <c r="CK144" i="9" s="1"/>
  <c r="BY144" i="9"/>
  <c r="CO144" i="9" s="1"/>
  <c r="D141" i="17"/>
  <c r="BS143" i="9"/>
  <c r="CI143" i="9" s="1"/>
  <c r="BW140" i="9"/>
  <c r="CM140" i="9" s="1"/>
  <c r="CB140" i="9"/>
  <c r="CR140" i="9" s="1"/>
  <c r="C138" i="17"/>
  <c r="BR140" i="9"/>
  <c r="CH140" i="9" s="1"/>
  <c r="F137" i="17"/>
  <c r="BT139" i="9"/>
  <c r="CJ139" i="9" s="1"/>
  <c r="BV137" i="9"/>
  <c r="CL137" i="9" s="1"/>
  <c r="BZ137" i="9"/>
  <c r="CP137" i="9" s="1"/>
  <c r="CD137" i="9"/>
  <c r="B135" i="17"/>
  <c r="BQ137" i="9"/>
  <c r="CG137" i="9" s="1"/>
  <c r="E134" i="17"/>
  <c r="BU136" i="9"/>
  <c r="CK136" i="9" s="1"/>
  <c r="BY136" i="9"/>
  <c r="CO136" i="9" s="1"/>
  <c r="D133" i="17"/>
  <c r="BS135" i="9"/>
  <c r="CI135" i="9" s="1"/>
  <c r="BW132" i="9"/>
  <c r="CM132" i="9" s="1"/>
  <c r="CB132" i="9"/>
  <c r="CR132" i="9" s="1"/>
  <c r="C130" i="17"/>
  <c r="BR132" i="9"/>
  <c r="CH132" i="9" s="1"/>
  <c r="F129" i="17"/>
  <c r="BT131" i="9"/>
  <c r="CJ131" i="9" s="1"/>
  <c r="BV129" i="9"/>
  <c r="CL129" i="9" s="1"/>
  <c r="BZ129" i="9"/>
  <c r="CP129" i="9" s="1"/>
  <c r="CD129" i="9"/>
  <c r="B127" i="17"/>
  <c r="BQ129" i="9"/>
  <c r="CG129" i="9" s="1"/>
  <c r="E126" i="17"/>
  <c r="BU128" i="9"/>
  <c r="CK128" i="9" s="1"/>
  <c r="BY128" i="9"/>
  <c r="CO128" i="9" s="1"/>
  <c r="D125" i="17"/>
  <c r="BS127" i="9"/>
  <c r="CI127" i="9" s="1"/>
  <c r="BW124" i="9"/>
  <c r="CM124" i="9" s="1"/>
  <c r="CB124" i="9"/>
  <c r="C122" i="17"/>
  <c r="BR124" i="9"/>
  <c r="CH124" i="9" s="1"/>
  <c r="F121" i="17"/>
  <c r="BT123" i="9"/>
  <c r="CJ123" i="9" s="1"/>
  <c r="BV121" i="9"/>
  <c r="CL121" i="9" s="1"/>
  <c r="BZ121" i="9"/>
  <c r="CP121" i="9" s="1"/>
  <c r="CD121" i="9"/>
  <c r="B119" i="17"/>
  <c r="BQ121" i="9"/>
  <c r="CG121" i="9" s="1"/>
  <c r="E118" i="17"/>
  <c r="BU120" i="9"/>
  <c r="CK120" i="9" s="1"/>
  <c r="BY120" i="9"/>
  <c r="CO120" i="9" s="1"/>
  <c r="D117" i="17"/>
  <c r="BS119" i="9"/>
  <c r="CI119" i="9" s="1"/>
  <c r="BW116" i="9"/>
  <c r="CM116" i="9" s="1"/>
  <c r="CB116" i="9"/>
  <c r="C114" i="17"/>
  <c r="BR116" i="9"/>
  <c r="CH116" i="9" s="1"/>
  <c r="F113" i="17"/>
  <c r="BT115" i="9"/>
  <c r="CJ115" i="9" s="1"/>
  <c r="BV113" i="9"/>
  <c r="CL113" i="9" s="1"/>
  <c r="BZ113" i="9"/>
  <c r="CP113" i="9" s="1"/>
  <c r="CD113" i="9"/>
  <c r="B111" i="17"/>
  <c r="BQ113" i="9"/>
  <c r="CG113" i="9" s="1"/>
  <c r="E110" i="17"/>
  <c r="BU112" i="9"/>
  <c r="CK112" i="9" s="1"/>
  <c r="BY112" i="9"/>
  <c r="CO112" i="9" s="1"/>
  <c r="D109" i="17"/>
  <c r="BS111" i="9"/>
  <c r="CI111" i="9" s="1"/>
  <c r="BW108" i="9"/>
  <c r="CM108" i="9" s="1"/>
  <c r="CB108" i="9"/>
  <c r="CR108" i="9" s="1"/>
  <c r="C106" i="17"/>
  <c r="BR108" i="9"/>
  <c r="CH108" i="9" s="1"/>
  <c r="F105" i="17"/>
  <c r="BT107" i="9"/>
  <c r="CJ107" i="9" s="1"/>
  <c r="BV105" i="9"/>
  <c r="CL105" i="9" s="1"/>
  <c r="BZ105" i="9"/>
  <c r="CP105" i="9" s="1"/>
  <c r="CD105" i="9"/>
  <c r="B103" i="17"/>
  <c r="BQ105" i="9"/>
  <c r="CG105" i="9" s="1"/>
  <c r="E102" i="17"/>
  <c r="BU104" i="9"/>
  <c r="CK104" i="9" s="1"/>
  <c r="BY104" i="9"/>
  <c r="CO104" i="9" s="1"/>
  <c r="D101" i="17"/>
  <c r="BS103" i="9"/>
  <c r="CI103" i="9" s="1"/>
  <c r="BW100" i="9"/>
  <c r="CM100" i="9" s="1"/>
  <c r="CB100" i="9"/>
  <c r="CR100" i="9" s="1"/>
  <c r="C98" i="17"/>
  <c r="BR100" i="9"/>
  <c r="CH100" i="9" s="1"/>
  <c r="F97" i="17"/>
  <c r="BT99" i="9"/>
  <c r="CJ99" i="9" s="1"/>
  <c r="BV97" i="9"/>
  <c r="CL97" i="9" s="1"/>
  <c r="BZ97" i="9"/>
  <c r="CP97" i="9" s="1"/>
  <c r="CD97" i="9"/>
  <c r="B95" i="17"/>
  <c r="BQ97" i="9"/>
  <c r="CG97" i="9" s="1"/>
  <c r="E94" i="17"/>
  <c r="BU96" i="9"/>
  <c r="CK96" i="9" s="1"/>
  <c r="BY96" i="9"/>
  <c r="CO96" i="9" s="1"/>
  <c r="D93" i="17"/>
  <c r="BS95" i="9"/>
  <c r="CI95" i="9" s="1"/>
  <c r="BW92" i="9"/>
  <c r="CM92" i="9" s="1"/>
  <c r="CB92" i="9"/>
  <c r="CR92" i="9" s="1"/>
  <c r="C90" i="17"/>
  <c r="BR92" i="9"/>
  <c r="CH92" i="9" s="1"/>
  <c r="F89" i="17"/>
  <c r="BT91" i="9"/>
  <c r="CJ91" i="9" s="1"/>
  <c r="BV89" i="9"/>
  <c r="CL89" i="9" s="1"/>
  <c r="BZ89" i="9"/>
  <c r="CP89" i="9" s="1"/>
  <c r="CD89" i="9"/>
  <c r="B87" i="17"/>
  <c r="BQ89" i="9"/>
  <c r="CG89" i="9" s="1"/>
  <c r="E86" i="17"/>
  <c r="BU88" i="9"/>
  <c r="CK88" i="9" s="1"/>
  <c r="BY88" i="9"/>
  <c r="CO88" i="9" s="1"/>
  <c r="BW87" i="9"/>
  <c r="CM87" i="9" s="1"/>
  <c r="CB87" i="9"/>
  <c r="C85" i="17"/>
  <c r="BR87" i="9"/>
  <c r="CH87" i="9" s="1"/>
  <c r="F84" i="17"/>
  <c r="BT86" i="9"/>
  <c r="CJ86" i="9" s="1"/>
  <c r="BV84" i="9"/>
  <c r="CL84" i="9" s="1"/>
  <c r="BZ84" i="9"/>
  <c r="CP84" i="9" s="1"/>
  <c r="CD84" i="9"/>
  <c r="B82" i="17"/>
  <c r="BQ84" i="9"/>
  <c r="CG84" i="9" s="1"/>
  <c r="E81" i="17"/>
  <c r="BU83" i="9"/>
  <c r="CK83" i="9" s="1"/>
  <c r="BY83" i="9"/>
  <c r="CO83" i="9" s="1"/>
  <c r="D80" i="17"/>
  <c r="BS82" i="9"/>
  <c r="CI82" i="9" s="1"/>
  <c r="BW79" i="9"/>
  <c r="CM79" i="9" s="1"/>
  <c r="CB79" i="9"/>
  <c r="C77" i="17"/>
  <c r="BR79" i="9"/>
  <c r="CH79" i="9" s="1"/>
  <c r="F76" i="17"/>
  <c r="BT78" i="9"/>
  <c r="CJ78" i="9" s="1"/>
  <c r="BV76" i="9"/>
  <c r="CL76" i="9" s="1"/>
  <c r="BZ76" i="9"/>
  <c r="CP76" i="9" s="1"/>
  <c r="CD76" i="9"/>
  <c r="B74" i="17"/>
  <c r="BQ76" i="9"/>
  <c r="CG76" i="9" s="1"/>
  <c r="E73" i="17"/>
  <c r="BU75" i="9"/>
  <c r="CK75" i="9" s="1"/>
  <c r="BY75" i="9"/>
  <c r="CO75" i="9" s="1"/>
  <c r="D72" i="17"/>
  <c r="BS74" i="9"/>
  <c r="CI74" i="9" s="1"/>
  <c r="BV71" i="9"/>
  <c r="CL71" i="9" s="1"/>
  <c r="BZ71" i="9"/>
  <c r="CP71" i="9" s="1"/>
  <c r="CD71" i="9"/>
  <c r="B69" i="17"/>
  <c r="BQ71" i="9"/>
  <c r="CG71" i="9" s="1"/>
  <c r="E68" i="17"/>
  <c r="BU70" i="9"/>
  <c r="CK70" i="9" s="1"/>
  <c r="BY70" i="9"/>
  <c r="CO70" i="9" s="1"/>
  <c r="D67" i="17"/>
  <c r="BS69" i="9"/>
  <c r="CI69" i="9" s="1"/>
  <c r="BW66" i="9"/>
  <c r="CM66" i="9" s="1"/>
  <c r="CB66" i="9"/>
  <c r="C64" i="17"/>
  <c r="BR66" i="9"/>
  <c r="CH66" i="9" s="1"/>
  <c r="F63" i="17"/>
  <c r="BT65" i="9"/>
  <c r="CJ65" i="9" s="1"/>
  <c r="BV63" i="9"/>
  <c r="CL63" i="9" s="1"/>
  <c r="BZ63" i="9"/>
  <c r="CP63" i="9" s="1"/>
  <c r="CD63" i="9"/>
  <c r="CT63" i="9" s="1"/>
  <c r="B61" i="17"/>
  <c r="BQ63" i="9"/>
  <c r="CG63" i="9" s="1"/>
  <c r="E60" i="17"/>
  <c r="BU62" i="9"/>
  <c r="CK62" i="9" s="1"/>
  <c r="BY62" i="9"/>
  <c r="CO62" i="9" s="1"/>
  <c r="D59" i="17"/>
  <c r="BS61" i="9"/>
  <c r="CI61" i="9" s="1"/>
  <c r="BW58" i="9"/>
  <c r="CM58" i="9" s="1"/>
  <c r="CB58" i="9"/>
  <c r="C56" i="17"/>
  <c r="BR58" i="9"/>
  <c r="CH58" i="9" s="1"/>
  <c r="F55" i="17"/>
  <c r="BT57" i="9"/>
  <c r="CJ57" i="9" s="1"/>
  <c r="BV55" i="9"/>
  <c r="CL55" i="9" s="1"/>
  <c r="BZ55" i="9"/>
  <c r="CP55" i="9" s="1"/>
  <c r="CD55" i="9"/>
  <c r="B53" i="17"/>
  <c r="BQ55" i="9"/>
  <c r="CG55" i="9" s="1"/>
  <c r="E52" i="17"/>
  <c r="BU54" i="9"/>
  <c r="CK54" i="9" s="1"/>
  <c r="BY54" i="9"/>
  <c r="CO54" i="9" s="1"/>
  <c r="D51" i="17"/>
  <c r="BS53" i="9"/>
  <c r="CI53" i="9" s="1"/>
  <c r="BW50" i="9"/>
  <c r="CM50" i="9" s="1"/>
  <c r="CB50" i="9"/>
  <c r="CR50" i="9" s="1"/>
  <c r="C48" i="17"/>
  <c r="BR50" i="9"/>
  <c r="CH50" i="9" s="1"/>
  <c r="F47" i="17"/>
  <c r="BT49" i="9"/>
  <c r="CJ49" i="9" s="1"/>
  <c r="BV47" i="9"/>
  <c r="CL47" i="9" s="1"/>
  <c r="BZ47" i="9"/>
  <c r="CP47" i="9" s="1"/>
  <c r="CD47" i="9"/>
  <c r="B45" i="17"/>
  <c r="BQ47" i="9"/>
  <c r="CG47" i="9" s="1"/>
  <c r="E44" i="17"/>
  <c r="BU46" i="9"/>
  <c r="CK46" i="9" s="1"/>
  <c r="BY46" i="9"/>
  <c r="CO46" i="9" s="1"/>
  <c r="D43" i="17"/>
  <c r="BS45" i="9"/>
  <c r="CI45" i="9" s="1"/>
  <c r="BW42" i="9"/>
  <c r="CM42" i="9" s="1"/>
  <c r="CB42" i="9"/>
  <c r="C40" i="17"/>
  <c r="BR42" i="9"/>
  <c r="CH42" i="9" s="1"/>
  <c r="F39" i="17"/>
  <c r="BT41" i="9"/>
  <c r="CJ41" i="9" s="1"/>
  <c r="BV39" i="9"/>
  <c r="CL39" i="9" s="1"/>
  <c r="BZ39" i="9"/>
  <c r="CP39" i="9" s="1"/>
  <c r="CD39" i="9"/>
  <c r="CT39" i="9" s="1"/>
  <c r="B37" i="17"/>
  <c r="BQ39" i="9"/>
  <c r="CG39" i="9" s="1"/>
  <c r="E36" i="17"/>
  <c r="BU38" i="9"/>
  <c r="CK38" i="9" s="1"/>
  <c r="BY38" i="9"/>
  <c r="CO38" i="9" s="1"/>
  <c r="D35" i="17"/>
  <c r="BS37" i="9"/>
  <c r="CI37" i="9" s="1"/>
  <c r="BW34" i="9"/>
  <c r="CM34" i="9" s="1"/>
  <c r="CB34" i="9"/>
  <c r="C32" i="17"/>
  <c r="BR34" i="9"/>
  <c r="CH34" i="9" s="1"/>
  <c r="F31" i="17"/>
  <c r="BT33" i="9"/>
  <c r="CJ33" i="9" s="1"/>
  <c r="BV31" i="9"/>
  <c r="CL31" i="9" s="1"/>
  <c r="BZ31" i="9"/>
  <c r="CP31" i="9" s="1"/>
  <c r="CD31" i="9"/>
  <c r="CT31" i="9" s="1"/>
  <c r="B29" i="17"/>
  <c r="BQ31" i="9"/>
  <c r="CG31" i="9" s="1"/>
  <c r="BW29" i="9"/>
  <c r="CM29" i="9" s="1"/>
  <c r="CB29" i="9"/>
  <c r="CR29" i="9" s="1"/>
  <c r="C27" i="17"/>
  <c r="BR29" i="9"/>
  <c r="CH29" i="9" s="1"/>
  <c r="E26" i="17"/>
  <c r="BU28" i="9"/>
  <c r="CK28" i="9" s="1"/>
  <c r="BY28" i="9"/>
  <c r="CO28" i="9" s="1"/>
  <c r="BW27" i="9"/>
  <c r="CM27" i="9" s="1"/>
  <c r="CB27" i="9"/>
  <c r="CR27" i="9" s="1"/>
  <c r="C25" i="17"/>
  <c r="BR27" i="9"/>
  <c r="CH27" i="9" s="1"/>
  <c r="E24" i="17"/>
  <c r="BU26" i="9"/>
  <c r="CK26" i="9" s="1"/>
  <c r="BY26" i="9"/>
  <c r="CO26" i="9" s="1"/>
  <c r="BW25" i="9"/>
  <c r="CM25" i="9" s="1"/>
  <c r="CB25" i="9"/>
  <c r="CR25" i="9" s="1"/>
  <c r="C23" i="17"/>
  <c r="BR25" i="9"/>
  <c r="CH25" i="9" s="1"/>
  <c r="E22" i="17"/>
  <c r="BU24" i="9"/>
  <c r="CK24" i="9" s="1"/>
  <c r="BY24" i="9"/>
  <c r="CO24" i="9" s="1"/>
  <c r="BW23" i="9"/>
  <c r="CM23" i="9" s="1"/>
  <c r="CB23" i="9"/>
  <c r="C21" i="17"/>
  <c r="BR23" i="9"/>
  <c r="CH23" i="9" s="1"/>
  <c r="E20" i="17"/>
  <c r="BU22" i="9"/>
  <c r="CK22" i="9" s="1"/>
  <c r="BY22" i="9"/>
  <c r="CO22" i="9" s="1"/>
  <c r="BW21" i="9"/>
  <c r="CM21" i="9" s="1"/>
  <c r="CB21" i="9"/>
  <c r="CR21" i="9" s="1"/>
  <c r="C19" i="17"/>
  <c r="BR21" i="9"/>
  <c r="CH21" i="9" s="1"/>
  <c r="E18" i="17"/>
  <c r="BU20" i="9"/>
  <c r="CK20" i="9" s="1"/>
  <c r="BY20" i="9"/>
  <c r="CO20" i="9" s="1"/>
  <c r="BW19" i="9"/>
  <c r="CM19" i="9" s="1"/>
  <c r="CB19" i="9"/>
  <c r="CR19" i="9" s="1"/>
  <c r="C17" i="17"/>
  <c r="BR19" i="9"/>
  <c r="CH19" i="9" s="1"/>
  <c r="E16" i="17"/>
  <c r="BU18" i="9"/>
  <c r="CK18" i="9" s="1"/>
  <c r="BY18" i="9"/>
  <c r="CO18" i="9" s="1"/>
  <c r="BW17" i="9"/>
  <c r="CM17" i="9" s="1"/>
  <c r="CB17" i="9"/>
  <c r="C15" i="17"/>
  <c r="BR17" i="9"/>
  <c r="CH17" i="9" s="1"/>
  <c r="E14" i="17"/>
  <c r="BU16" i="9"/>
  <c r="CK16" i="9" s="1"/>
  <c r="BY16" i="9"/>
  <c r="CO16" i="9" s="1"/>
  <c r="BW15" i="9"/>
  <c r="CM15" i="9" s="1"/>
  <c r="CB15" i="9"/>
  <c r="C13" i="17"/>
  <c r="BR15" i="9"/>
  <c r="CH15" i="9" s="1"/>
  <c r="E12" i="17"/>
  <c r="BU14" i="9"/>
  <c r="CK14" i="9" s="1"/>
  <c r="BY14" i="9"/>
  <c r="CO14" i="9" s="1"/>
  <c r="BW13" i="9"/>
  <c r="CM13" i="9" s="1"/>
  <c r="CB13" i="9"/>
  <c r="C11" i="17"/>
  <c r="BR13" i="9"/>
  <c r="CH13" i="9" s="1"/>
  <c r="F10" i="17"/>
  <c r="BT12" i="9"/>
  <c r="CJ12" i="9" s="1"/>
  <c r="BW8" i="9"/>
  <c r="CM8" i="9" s="1"/>
  <c r="CB8" i="9"/>
  <c r="C6" i="17"/>
  <c r="BR8" i="9"/>
  <c r="CH8" i="9" s="1"/>
  <c r="F5" i="17"/>
  <c r="BT7" i="9"/>
  <c r="CJ7" i="9" s="1"/>
  <c r="BV5" i="9"/>
  <c r="CL5" i="9" s="1"/>
  <c r="BZ5" i="9"/>
  <c r="CD5" i="9"/>
  <c r="B3" i="17"/>
  <c r="BQ5" i="9"/>
  <c r="CG5" i="9" s="1"/>
  <c r="E352" i="17"/>
  <c r="BU354" i="9"/>
  <c r="CK354" i="9" s="1"/>
  <c r="BY354" i="9"/>
  <c r="CO354" i="9" s="1"/>
  <c r="D351" i="17"/>
  <c r="BS353" i="9"/>
  <c r="CI353" i="9" s="1"/>
  <c r="BW350" i="9"/>
  <c r="CM350" i="9" s="1"/>
  <c r="CB350" i="9"/>
  <c r="CR350" i="9" s="1"/>
  <c r="C348" i="17"/>
  <c r="BR350" i="9"/>
  <c r="CH350" i="9" s="1"/>
  <c r="F347" i="17"/>
  <c r="BT349" i="9"/>
  <c r="CJ349" i="9" s="1"/>
  <c r="BV347" i="9"/>
  <c r="CL347" i="9" s="1"/>
  <c r="BZ347" i="9"/>
  <c r="CP347" i="9" s="1"/>
  <c r="CD347" i="9"/>
  <c r="CT347" i="9" s="1"/>
  <c r="B345" i="17"/>
  <c r="BQ347" i="9"/>
  <c r="CG347" i="9" s="1"/>
  <c r="E344" i="17"/>
  <c r="BU346" i="9"/>
  <c r="CK346" i="9" s="1"/>
  <c r="BY346" i="9"/>
  <c r="CO346" i="9" s="1"/>
  <c r="D343" i="17"/>
  <c r="BS345" i="9"/>
  <c r="CI345" i="9" s="1"/>
  <c r="BW342" i="9"/>
  <c r="CM342" i="9" s="1"/>
  <c r="CB342" i="9"/>
  <c r="C340" i="17"/>
  <c r="BR342" i="9"/>
  <c r="CH342" i="9" s="1"/>
  <c r="F339" i="17"/>
  <c r="BT341" i="9"/>
  <c r="CJ341" i="9" s="1"/>
  <c r="BV339" i="9"/>
  <c r="CL339" i="9" s="1"/>
  <c r="BZ339" i="9"/>
  <c r="CP339" i="9" s="1"/>
  <c r="CD339" i="9"/>
  <c r="CT339" i="9" s="1"/>
  <c r="B337" i="17"/>
  <c r="BQ339" i="9"/>
  <c r="CG339" i="9" s="1"/>
  <c r="E336" i="17"/>
  <c r="BU338" i="9"/>
  <c r="CK338" i="9" s="1"/>
  <c r="BY338" i="9"/>
  <c r="CO338" i="9" s="1"/>
  <c r="D335" i="17"/>
  <c r="BS337" i="9"/>
  <c r="CI337" i="9" s="1"/>
  <c r="BW334" i="9"/>
  <c r="CM334" i="9" s="1"/>
  <c r="CB334" i="9"/>
  <c r="C332" i="17"/>
  <c r="BR334" i="9"/>
  <c r="CH334" i="9" s="1"/>
  <c r="F331" i="17"/>
  <c r="BT333" i="9"/>
  <c r="CJ333" i="9" s="1"/>
  <c r="BV331" i="9"/>
  <c r="CL331" i="9" s="1"/>
  <c r="BZ331" i="9"/>
  <c r="CP331" i="9" s="1"/>
  <c r="CD331" i="9"/>
  <c r="B329" i="17"/>
  <c r="BQ331" i="9"/>
  <c r="CG331" i="9" s="1"/>
  <c r="E328" i="17"/>
  <c r="BU330" i="9"/>
  <c r="CK330" i="9" s="1"/>
  <c r="BY330" i="9"/>
  <c r="CO330" i="9" s="1"/>
  <c r="D327" i="17"/>
  <c r="BS329" i="9"/>
  <c r="CI329" i="9" s="1"/>
  <c r="BW326" i="9"/>
  <c r="CM326" i="9" s="1"/>
  <c r="CB326" i="9"/>
  <c r="C324" i="17"/>
  <c r="BR326" i="9"/>
  <c r="CH326" i="9" s="1"/>
  <c r="F323" i="17"/>
  <c r="BT325" i="9"/>
  <c r="CJ325" i="9" s="1"/>
  <c r="BV323" i="9"/>
  <c r="CL323" i="9" s="1"/>
  <c r="BZ323" i="9"/>
  <c r="CP323" i="9" s="1"/>
  <c r="CD323" i="9"/>
  <c r="B321" i="17"/>
  <c r="BQ323" i="9"/>
  <c r="CG323" i="9" s="1"/>
  <c r="E320" i="17"/>
  <c r="BU322" i="9"/>
  <c r="CK322" i="9" s="1"/>
  <c r="BY322" i="9"/>
  <c r="CO322" i="9" s="1"/>
  <c r="D319" i="17"/>
  <c r="BS321" i="9"/>
  <c r="CI321" i="9" s="1"/>
  <c r="BW318" i="9"/>
  <c r="CM318" i="9" s="1"/>
  <c r="CB318" i="9"/>
  <c r="CR318" i="9" s="1"/>
  <c r="C316" i="17"/>
  <c r="BR318" i="9"/>
  <c r="CH318" i="9" s="1"/>
  <c r="F315" i="17"/>
  <c r="BT317" i="9"/>
  <c r="CJ317" i="9" s="1"/>
  <c r="BV315" i="9"/>
  <c r="CL315" i="9" s="1"/>
  <c r="BZ315" i="9"/>
  <c r="CP315" i="9" s="1"/>
  <c r="CD315" i="9"/>
  <c r="CT315" i="9" s="1"/>
  <c r="B313" i="17"/>
  <c r="BQ315" i="9"/>
  <c r="CG315" i="9" s="1"/>
  <c r="E312" i="17"/>
  <c r="BU314" i="9"/>
  <c r="CK314" i="9" s="1"/>
  <c r="BY314" i="9"/>
  <c r="CO314" i="9" s="1"/>
  <c r="D311" i="17"/>
  <c r="BS313" i="9"/>
  <c r="CI313" i="9" s="1"/>
  <c r="BW310" i="9"/>
  <c r="CM310" i="9" s="1"/>
  <c r="CB310" i="9"/>
  <c r="C308" i="17"/>
  <c r="BR310" i="9"/>
  <c r="CH310" i="9" s="1"/>
  <c r="F307" i="17"/>
  <c r="BT309" i="9"/>
  <c r="CJ309" i="9" s="1"/>
  <c r="BV307" i="9"/>
  <c r="CL307" i="9" s="1"/>
  <c r="BZ307" i="9"/>
  <c r="CP307" i="9" s="1"/>
  <c r="CD307" i="9"/>
  <c r="CT307" i="9" s="1"/>
  <c r="B305" i="17"/>
  <c r="BQ307" i="9"/>
  <c r="CG307" i="9" s="1"/>
  <c r="E304" i="17"/>
  <c r="BU306" i="9"/>
  <c r="CK306" i="9" s="1"/>
  <c r="BY306" i="9"/>
  <c r="CO306" i="9" s="1"/>
  <c r="D303" i="17"/>
  <c r="BS305" i="9"/>
  <c r="CI305" i="9" s="1"/>
  <c r="BW302" i="9"/>
  <c r="CM302" i="9" s="1"/>
  <c r="CB302" i="9"/>
  <c r="C300" i="17"/>
  <c r="BR302" i="9"/>
  <c r="CH302" i="9" s="1"/>
  <c r="F299" i="17"/>
  <c r="BT301" i="9"/>
  <c r="CJ301" i="9" s="1"/>
  <c r="BV299" i="9"/>
  <c r="CL299" i="9" s="1"/>
  <c r="BZ299" i="9"/>
  <c r="CP299" i="9" s="1"/>
  <c r="CD299" i="9"/>
  <c r="B297" i="17"/>
  <c r="BQ299" i="9"/>
  <c r="CG299" i="9" s="1"/>
  <c r="E296" i="17"/>
  <c r="BU298" i="9"/>
  <c r="CK298" i="9" s="1"/>
  <c r="BY298" i="9"/>
  <c r="CO298" i="9" s="1"/>
  <c r="D295" i="17"/>
  <c r="BS297" i="9"/>
  <c r="CI297" i="9" s="1"/>
  <c r="BW294" i="9"/>
  <c r="CM294" i="9" s="1"/>
  <c r="CB294" i="9"/>
  <c r="C292" i="17"/>
  <c r="BR294" i="9"/>
  <c r="CH294" i="9" s="1"/>
  <c r="F291" i="17"/>
  <c r="BT293" i="9"/>
  <c r="CJ293" i="9" s="1"/>
  <c r="BV291" i="9"/>
  <c r="CL291" i="9" s="1"/>
  <c r="BZ291" i="9"/>
  <c r="CP291" i="9" s="1"/>
  <c r="CD291" i="9"/>
  <c r="B289" i="17"/>
  <c r="BQ291" i="9"/>
  <c r="CG291" i="9" s="1"/>
  <c r="E288" i="17"/>
  <c r="BU290" i="9"/>
  <c r="CK290" i="9" s="1"/>
  <c r="BY290" i="9"/>
  <c r="CO290" i="9" s="1"/>
  <c r="D287" i="17"/>
  <c r="BS289" i="9"/>
  <c r="CI289" i="9" s="1"/>
  <c r="BW286" i="9"/>
  <c r="CM286" i="9" s="1"/>
  <c r="CB286" i="9"/>
  <c r="CR286" i="9" s="1"/>
  <c r="C284" i="17"/>
  <c r="BR286" i="9"/>
  <c r="CH286" i="9" s="1"/>
  <c r="F283" i="17"/>
  <c r="BT285" i="9"/>
  <c r="CJ285" i="9" s="1"/>
  <c r="BV283" i="9"/>
  <c r="CL283" i="9" s="1"/>
  <c r="BZ283" i="9"/>
  <c r="CP283" i="9" s="1"/>
  <c r="CD283" i="9"/>
  <c r="CT283" i="9" s="1"/>
  <c r="B281" i="17"/>
  <c r="BQ283" i="9"/>
  <c r="CG283" i="9" s="1"/>
  <c r="E280" i="17"/>
  <c r="BU282" i="9"/>
  <c r="CK282" i="9" s="1"/>
  <c r="BY282" i="9"/>
  <c r="CO282" i="9" s="1"/>
  <c r="D279" i="17"/>
  <c r="BS281" i="9"/>
  <c r="CI281" i="9" s="1"/>
  <c r="BW278" i="9"/>
  <c r="CM278" i="9" s="1"/>
  <c r="CB278" i="9"/>
  <c r="CR278" i="9" s="1"/>
  <c r="C276" i="17"/>
  <c r="BR278" i="9"/>
  <c r="CH278" i="9" s="1"/>
  <c r="F275" i="17"/>
  <c r="BT277" i="9"/>
  <c r="CJ277" i="9" s="1"/>
  <c r="BV275" i="9"/>
  <c r="CL275" i="9" s="1"/>
  <c r="BZ275" i="9"/>
  <c r="CP275" i="9" s="1"/>
  <c r="CD275" i="9"/>
  <c r="CT275" i="9" s="1"/>
  <c r="B273" i="17"/>
  <c r="BQ275" i="9"/>
  <c r="CG275" i="9" s="1"/>
  <c r="E272" i="17"/>
  <c r="BU274" i="9"/>
  <c r="CK274" i="9" s="1"/>
  <c r="BY274" i="9"/>
  <c r="CO274" i="9" s="1"/>
  <c r="D271" i="17"/>
  <c r="BS273" i="9"/>
  <c r="CI273" i="9" s="1"/>
  <c r="BW270" i="9"/>
  <c r="CM270" i="9" s="1"/>
  <c r="CB270" i="9"/>
  <c r="C268" i="17"/>
  <c r="BR270" i="9"/>
  <c r="CH270" i="9" s="1"/>
  <c r="F267" i="17"/>
  <c r="BT269" i="9"/>
  <c r="CJ269" i="9" s="1"/>
  <c r="BV267" i="9"/>
  <c r="CL267" i="9" s="1"/>
  <c r="BZ267" i="9"/>
  <c r="CP267" i="9" s="1"/>
  <c r="CD267" i="9"/>
  <c r="B265" i="17"/>
  <c r="BQ267" i="9"/>
  <c r="CG267" i="9" s="1"/>
  <c r="E264" i="17"/>
  <c r="BU266" i="9"/>
  <c r="CK266" i="9" s="1"/>
  <c r="BY266" i="9"/>
  <c r="CO266" i="9" s="1"/>
  <c r="D263" i="17"/>
  <c r="BS265" i="9"/>
  <c r="CI265" i="9" s="1"/>
  <c r="BW262" i="9"/>
  <c r="CM262" i="9" s="1"/>
  <c r="CB262" i="9"/>
  <c r="C260" i="17"/>
  <c r="BR262" i="9"/>
  <c r="CH262" i="9" s="1"/>
  <c r="F259" i="17"/>
  <c r="BT261" i="9"/>
  <c r="CJ261" i="9" s="1"/>
  <c r="BV259" i="9"/>
  <c r="CL259" i="9" s="1"/>
  <c r="BZ259" i="9"/>
  <c r="CP259" i="9" s="1"/>
  <c r="CD259" i="9"/>
  <c r="B257" i="17"/>
  <c r="BQ259" i="9"/>
  <c r="CG259" i="9" s="1"/>
  <c r="E256" i="17"/>
  <c r="BU258" i="9"/>
  <c r="CK258" i="9" s="1"/>
  <c r="BY258" i="9"/>
  <c r="CO258" i="9" s="1"/>
  <c r="D255" i="17"/>
  <c r="BS257" i="9"/>
  <c r="CI257" i="9" s="1"/>
  <c r="BW254" i="9"/>
  <c r="CM254" i="9" s="1"/>
  <c r="CB254" i="9"/>
  <c r="CR254" i="9" s="1"/>
  <c r="C252" i="17"/>
  <c r="BR254" i="9"/>
  <c r="CH254" i="9" s="1"/>
  <c r="F251" i="17"/>
  <c r="BT253" i="9"/>
  <c r="CJ253" i="9" s="1"/>
  <c r="BV251" i="9"/>
  <c r="CL251" i="9" s="1"/>
  <c r="BZ251" i="9"/>
  <c r="CP251" i="9" s="1"/>
  <c r="CD251" i="9"/>
  <c r="CT251" i="9" s="1"/>
  <c r="B249" i="17"/>
  <c r="BQ251" i="9"/>
  <c r="CG251" i="9" s="1"/>
  <c r="E248" i="17"/>
  <c r="BU250" i="9"/>
  <c r="CK250" i="9" s="1"/>
  <c r="BY250" i="9"/>
  <c r="CO250" i="9" s="1"/>
  <c r="D247" i="17"/>
  <c r="BS249" i="9"/>
  <c r="CI249" i="9" s="1"/>
  <c r="BW246" i="9"/>
  <c r="CM246" i="9" s="1"/>
  <c r="CB246" i="9"/>
  <c r="C244" i="17"/>
  <c r="BR246" i="9"/>
  <c r="CH246" i="9" s="1"/>
  <c r="F243" i="17"/>
  <c r="BT245" i="9"/>
  <c r="CJ245" i="9" s="1"/>
  <c r="BV243" i="9"/>
  <c r="CL243" i="9" s="1"/>
  <c r="BZ243" i="9"/>
  <c r="CP243" i="9" s="1"/>
  <c r="CD243" i="9"/>
  <c r="CT243" i="9" s="1"/>
  <c r="B241" i="17"/>
  <c r="BQ243" i="9"/>
  <c r="CG243" i="9" s="1"/>
  <c r="E240" i="17"/>
  <c r="BU242" i="9"/>
  <c r="CK242" i="9" s="1"/>
  <c r="BY242" i="9"/>
  <c r="CO242" i="9" s="1"/>
  <c r="D239" i="17"/>
  <c r="BS241" i="9"/>
  <c r="CI241" i="9" s="1"/>
  <c r="BW238" i="9"/>
  <c r="CM238" i="9" s="1"/>
  <c r="CB238" i="9"/>
  <c r="C236" i="17"/>
  <c r="BR238" i="9"/>
  <c r="CH238" i="9" s="1"/>
  <c r="F235" i="17"/>
  <c r="BT237" i="9"/>
  <c r="CJ237" i="9" s="1"/>
  <c r="BV235" i="9"/>
  <c r="CL235" i="9" s="1"/>
  <c r="BZ235" i="9"/>
  <c r="CP235" i="9" s="1"/>
  <c r="CD235" i="9"/>
  <c r="B233" i="17"/>
  <c r="BQ235" i="9"/>
  <c r="CG235" i="9" s="1"/>
  <c r="E232" i="17"/>
  <c r="BU234" i="9"/>
  <c r="CK234" i="9" s="1"/>
  <c r="BY234" i="9"/>
  <c r="CO234" i="9" s="1"/>
  <c r="D231" i="17"/>
  <c r="BS233" i="9"/>
  <c r="CI233" i="9" s="1"/>
  <c r="BW230" i="9"/>
  <c r="CM230" i="9" s="1"/>
  <c r="CB230" i="9"/>
  <c r="C228" i="17"/>
  <c r="BR230" i="9"/>
  <c r="CH230" i="9" s="1"/>
  <c r="F227" i="17"/>
  <c r="BT229" i="9"/>
  <c r="CJ229" i="9" s="1"/>
  <c r="BV227" i="9"/>
  <c r="CL227" i="9" s="1"/>
  <c r="BZ227" i="9"/>
  <c r="CP227" i="9" s="1"/>
  <c r="CD227" i="9"/>
  <c r="B225" i="17"/>
  <c r="BQ227" i="9"/>
  <c r="CG227" i="9" s="1"/>
  <c r="E224" i="17"/>
  <c r="BU226" i="9"/>
  <c r="CK226" i="9" s="1"/>
  <c r="BY226" i="9"/>
  <c r="CO226" i="9" s="1"/>
  <c r="D223" i="17"/>
  <c r="BS225" i="9"/>
  <c r="CI225" i="9" s="1"/>
  <c r="BW222" i="9"/>
  <c r="CM222" i="9" s="1"/>
  <c r="CB222" i="9"/>
  <c r="CR222" i="9" s="1"/>
  <c r="C220" i="17"/>
  <c r="BR222" i="9"/>
  <c r="CH222" i="9" s="1"/>
  <c r="F219" i="17"/>
  <c r="BT221" i="9"/>
  <c r="CJ221" i="9" s="1"/>
  <c r="BV219" i="9"/>
  <c r="CL219" i="9" s="1"/>
  <c r="BZ219" i="9"/>
  <c r="CP219" i="9" s="1"/>
  <c r="CD219" i="9"/>
  <c r="CT219" i="9" s="1"/>
  <c r="B217" i="17"/>
  <c r="BQ219" i="9"/>
  <c r="CG219" i="9" s="1"/>
  <c r="E216" i="17"/>
  <c r="BU218" i="9"/>
  <c r="CK218" i="9" s="1"/>
  <c r="BY218" i="9"/>
  <c r="CO218" i="9" s="1"/>
  <c r="D215" i="17"/>
  <c r="BS217" i="9"/>
  <c r="CI217" i="9" s="1"/>
  <c r="BW214" i="9"/>
  <c r="CM214" i="9" s="1"/>
  <c r="CB214" i="9"/>
  <c r="C212" i="17"/>
  <c r="BR214" i="9"/>
  <c r="CH214" i="9" s="1"/>
  <c r="F211" i="17"/>
  <c r="BT213" i="9"/>
  <c r="CJ213" i="9" s="1"/>
  <c r="BV211" i="9"/>
  <c r="CL211" i="9" s="1"/>
  <c r="BZ211" i="9"/>
  <c r="CP211" i="9" s="1"/>
  <c r="CD211" i="9"/>
  <c r="CT211" i="9" s="1"/>
  <c r="B209" i="17"/>
  <c r="BQ211" i="9"/>
  <c r="CG211" i="9" s="1"/>
  <c r="E208" i="17"/>
  <c r="BU210" i="9"/>
  <c r="CK210" i="9" s="1"/>
  <c r="BY210" i="9"/>
  <c r="CO210" i="9" s="1"/>
  <c r="D207" i="17"/>
  <c r="BS209" i="9"/>
  <c r="CI209" i="9" s="1"/>
  <c r="BW206" i="9"/>
  <c r="CM206" i="9" s="1"/>
  <c r="CB206" i="9"/>
  <c r="C204" i="17"/>
  <c r="BR206" i="9"/>
  <c r="CH206" i="9" s="1"/>
  <c r="F203" i="17"/>
  <c r="BT205" i="9"/>
  <c r="CJ205" i="9" s="1"/>
  <c r="BV203" i="9"/>
  <c r="CL203" i="9" s="1"/>
  <c r="BZ203" i="9"/>
  <c r="CP203" i="9" s="1"/>
  <c r="CD203" i="9"/>
  <c r="B201" i="17"/>
  <c r="BQ203" i="9"/>
  <c r="CG203" i="9" s="1"/>
  <c r="E200" i="17"/>
  <c r="BU202" i="9"/>
  <c r="CK202" i="9" s="1"/>
  <c r="BY202" i="9"/>
  <c r="CO202" i="9" s="1"/>
  <c r="D199" i="17"/>
  <c r="BS201" i="9"/>
  <c r="CI201" i="9" s="1"/>
  <c r="BW198" i="9"/>
  <c r="CM198" i="9" s="1"/>
  <c r="CB198" i="9"/>
  <c r="C196" i="17"/>
  <c r="BR198" i="9"/>
  <c r="CH198" i="9" s="1"/>
  <c r="F195" i="17"/>
  <c r="BT197" i="9"/>
  <c r="CJ197" i="9" s="1"/>
  <c r="BV195" i="9"/>
  <c r="CL195" i="9" s="1"/>
  <c r="BZ195" i="9"/>
  <c r="CP195" i="9" s="1"/>
  <c r="CD195" i="9"/>
  <c r="B193" i="17"/>
  <c r="BQ195" i="9"/>
  <c r="CG195" i="9" s="1"/>
  <c r="E192" i="17"/>
  <c r="BU194" i="9"/>
  <c r="CK194" i="9" s="1"/>
  <c r="BY194" i="9"/>
  <c r="CO194" i="9" s="1"/>
  <c r="D191" i="17"/>
  <c r="BS193" i="9"/>
  <c r="CI193" i="9" s="1"/>
  <c r="I5" i="17"/>
  <c r="CA7" i="9"/>
  <c r="CQ7" i="9" s="1"/>
  <c r="I347" i="17"/>
  <c r="CA349" i="9"/>
  <c r="CQ349" i="9" s="1"/>
  <c r="I339" i="17"/>
  <c r="CA341" i="9"/>
  <c r="CQ341" i="9" s="1"/>
  <c r="I331" i="17"/>
  <c r="CA333" i="9"/>
  <c r="CQ333" i="9" s="1"/>
  <c r="I323" i="17"/>
  <c r="CA325" i="9"/>
  <c r="CQ325" i="9" s="1"/>
  <c r="I315" i="17"/>
  <c r="CA317" i="9"/>
  <c r="CQ317" i="9" s="1"/>
  <c r="I307" i="17"/>
  <c r="CA309" i="9"/>
  <c r="CQ309" i="9" s="1"/>
  <c r="I299" i="17"/>
  <c r="CA301" i="9"/>
  <c r="CQ301" i="9" s="1"/>
  <c r="I291" i="17"/>
  <c r="CA293" i="9"/>
  <c r="CQ293" i="9" s="1"/>
  <c r="I283" i="17"/>
  <c r="CA285" i="9"/>
  <c r="CQ285" i="9" s="1"/>
  <c r="I275" i="17"/>
  <c r="CA277" i="9"/>
  <c r="CQ277" i="9" s="1"/>
  <c r="I267" i="17"/>
  <c r="CA269" i="9"/>
  <c r="CQ269" i="9" s="1"/>
  <c r="I259" i="17"/>
  <c r="CA261" i="9"/>
  <c r="CQ261" i="9" s="1"/>
  <c r="I251" i="17"/>
  <c r="CA253" i="9"/>
  <c r="CQ253" i="9" s="1"/>
  <c r="I243" i="17"/>
  <c r="CA245" i="9"/>
  <c r="CQ245" i="9" s="1"/>
  <c r="I235" i="17"/>
  <c r="CA237" i="9"/>
  <c r="CQ237" i="9" s="1"/>
  <c r="I227" i="17"/>
  <c r="CA229" i="9"/>
  <c r="CQ229" i="9" s="1"/>
  <c r="I219" i="17"/>
  <c r="CA221" i="9"/>
  <c r="CQ221" i="9" s="1"/>
  <c r="I211" i="17"/>
  <c r="CA213" i="9"/>
  <c r="CQ213" i="9" s="1"/>
  <c r="I203" i="17"/>
  <c r="CA205" i="9"/>
  <c r="CQ205" i="9" s="1"/>
  <c r="I195" i="17"/>
  <c r="CA197" i="9"/>
  <c r="CQ197" i="9" s="1"/>
  <c r="I187" i="17"/>
  <c r="CA189" i="9"/>
  <c r="CQ189" i="9" s="1"/>
  <c r="I179" i="17"/>
  <c r="CA181" i="9"/>
  <c r="CQ181" i="9" s="1"/>
  <c r="I171" i="17"/>
  <c r="CA173" i="9"/>
  <c r="CQ173" i="9" s="1"/>
  <c r="I163" i="17"/>
  <c r="CA165" i="9"/>
  <c r="CQ165" i="9" s="1"/>
  <c r="I155" i="17"/>
  <c r="CA157" i="9"/>
  <c r="CQ157" i="9" s="1"/>
  <c r="I147" i="17"/>
  <c r="CA149" i="9"/>
  <c r="CQ149" i="9" s="1"/>
  <c r="I139" i="17"/>
  <c r="CA141" i="9"/>
  <c r="CQ141" i="9" s="1"/>
  <c r="I131" i="17"/>
  <c r="CA133" i="9"/>
  <c r="CQ133" i="9" s="1"/>
  <c r="I123" i="17"/>
  <c r="CA125" i="9"/>
  <c r="CQ125" i="9" s="1"/>
  <c r="I115" i="17"/>
  <c r="CA117" i="9"/>
  <c r="CQ117" i="9" s="1"/>
  <c r="I107" i="17"/>
  <c r="CA109" i="9"/>
  <c r="CQ109" i="9" s="1"/>
  <c r="I99" i="17"/>
  <c r="CA101" i="9"/>
  <c r="CQ101" i="9" s="1"/>
  <c r="I91" i="17"/>
  <c r="CA93" i="9"/>
  <c r="CQ93" i="9" s="1"/>
  <c r="I83" i="17"/>
  <c r="CA85" i="9"/>
  <c r="CQ85" i="9" s="1"/>
  <c r="I75" i="17"/>
  <c r="CA77" i="9"/>
  <c r="CQ77" i="9" s="1"/>
  <c r="I67" i="17"/>
  <c r="CA69" i="9"/>
  <c r="CQ69" i="9" s="1"/>
  <c r="I59" i="17"/>
  <c r="CA61" i="9"/>
  <c r="CQ61" i="9" s="1"/>
  <c r="I51" i="17"/>
  <c r="CA53" i="9"/>
  <c r="CQ53" i="9" s="1"/>
  <c r="I43" i="17"/>
  <c r="CA45" i="9"/>
  <c r="CQ45" i="9" s="1"/>
  <c r="I35" i="17"/>
  <c r="CA37" i="9"/>
  <c r="CQ37" i="9" s="1"/>
  <c r="I27" i="17"/>
  <c r="CA29" i="9"/>
  <c r="CQ29" i="9" s="1"/>
  <c r="I19" i="17"/>
  <c r="CA21" i="9"/>
  <c r="CQ21" i="9" s="1"/>
  <c r="I11" i="17"/>
  <c r="CA13" i="9"/>
  <c r="CQ13" i="9" s="1"/>
  <c r="I2" i="17"/>
  <c r="CA4" i="9"/>
  <c r="D2" i="17"/>
  <c r="BW4" i="9"/>
  <c r="DC4" i="9" s="1"/>
  <c r="CB4" i="9"/>
  <c r="BQ4" i="9"/>
  <c r="CG4" i="9" s="1"/>
  <c r="B2" i="17"/>
  <c r="AP9" i="7"/>
  <c r="BB9" i="7" s="1"/>
  <c r="AO305" i="7"/>
  <c r="BA305" i="7" s="1"/>
  <c r="AO89" i="7"/>
  <c r="BA89" i="7" s="1"/>
  <c r="AP12" i="7"/>
  <c r="BB12" i="7" s="1"/>
  <c r="AO145" i="7"/>
  <c r="BA145" i="7" s="1"/>
  <c r="AP65" i="7"/>
  <c r="BB65" i="7" s="1"/>
  <c r="AO137" i="7"/>
  <c r="BA137" i="7" s="1"/>
  <c r="AO65" i="7"/>
  <c r="BA65" i="7" s="1"/>
  <c r="AP116" i="7"/>
  <c r="BB116" i="7" s="1"/>
  <c r="AI52" i="7"/>
  <c r="AU52" i="7" s="1"/>
  <c r="AI116" i="7"/>
  <c r="AU116" i="7" s="1"/>
  <c r="AO105" i="7"/>
  <c r="BA105" i="7" s="1"/>
  <c r="AO30" i="7"/>
  <c r="BA30" i="7" s="1"/>
  <c r="L27" i="16"/>
  <c r="L19" i="16"/>
  <c r="C346" i="15"/>
  <c r="C338" i="15"/>
  <c r="C330" i="15"/>
  <c r="C322" i="15"/>
  <c r="C314" i="15"/>
  <c r="C306" i="15"/>
  <c r="C298" i="15"/>
  <c r="C290" i="15"/>
  <c r="C282" i="15"/>
  <c r="C274" i="15"/>
  <c r="C266" i="15"/>
  <c r="C258" i="15"/>
  <c r="C250" i="15"/>
  <c r="C242" i="15"/>
  <c r="C234" i="15"/>
  <c r="C226" i="15"/>
  <c r="C218" i="15"/>
  <c r="C210" i="15"/>
  <c r="C202" i="15"/>
  <c r="C194" i="15"/>
  <c r="C186" i="15"/>
  <c r="C178" i="15"/>
  <c r="C170" i="15"/>
  <c r="C162" i="15"/>
  <c r="C154" i="15"/>
  <c r="C146" i="15"/>
  <c r="C138" i="15"/>
  <c r="C130" i="15"/>
  <c r="C122" i="15"/>
  <c r="C114" i="15"/>
  <c r="C106" i="15"/>
  <c r="C98" i="15"/>
  <c r="C90" i="15"/>
  <c r="C82" i="15"/>
  <c r="C74" i="15"/>
  <c r="C66" i="15"/>
  <c r="C58" i="15"/>
  <c r="C50" i="15"/>
  <c r="C42" i="15"/>
  <c r="C34" i="15"/>
  <c r="C26" i="15"/>
  <c r="C18" i="15"/>
  <c r="C10" i="15"/>
  <c r="L22" i="16"/>
  <c r="L14" i="16"/>
  <c r="C349" i="15"/>
  <c r="C341" i="15"/>
  <c r="C333" i="15"/>
  <c r="C325" i="15"/>
  <c r="C317" i="15"/>
  <c r="C309" i="15"/>
  <c r="C301" i="15"/>
  <c r="C293" i="15"/>
  <c r="C285" i="15"/>
  <c r="C277" i="15"/>
  <c r="C269" i="15"/>
  <c r="C261" i="15"/>
  <c r="C253" i="15"/>
  <c r="C245" i="15"/>
  <c r="C237" i="15"/>
  <c r="C229" i="15"/>
  <c r="C221" i="15"/>
  <c r="C213" i="15"/>
  <c r="C205" i="15"/>
  <c r="C197" i="15"/>
  <c r="C189" i="15"/>
  <c r="C181" i="15"/>
  <c r="C173" i="15"/>
  <c r="C165" i="15"/>
  <c r="C157" i="15"/>
  <c r="C149" i="15"/>
  <c r="C141" i="15"/>
  <c r="C133" i="15"/>
  <c r="C125" i="15"/>
  <c r="C117" i="15"/>
  <c r="C109" i="15"/>
  <c r="C101" i="15"/>
  <c r="C93" i="15"/>
  <c r="C85" i="15"/>
  <c r="C77" i="15"/>
  <c r="C69" i="15"/>
  <c r="C61" i="15"/>
  <c r="C53" i="15"/>
  <c r="C45" i="15"/>
  <c r="C37" i="15"/>
  <c r="C29" i="15"/>
  <c r="C21" i="15"/>
  <c r="C13" i="15"/>
  <c r="C5" i="15"/>
  <c r="L25" i="16"/>
  <c r="L17" i="16"/>
  <c r="C352" i="15"/>
  <c r="C344" i="15"/>
  <c r="C336" i="15"/>
  <c r="C328" i="15"/>
  <c r="C320" i="15"/>
  <c r="C312" i="15"/>
  <c r="C304" i="15"/>
  <c r="C296" i="15"/>
  <c r="C288" i="15"/>
  <c r="C280" i="15"/>
  <c r="C272" i="15"/>
  <c r="C264" i="15"/>
  <c r="C256" i="15"/>
  <c r="C248" i="15"/>
  <c r="C240" i="15"/>
  <c r="C232" i="15"/>
  <c r="C224" i="15"/>
  <c r="C216" i="15"/>
  <c r="C208" i="15"/>
  <c r="C200" i="15"/>
  <c r="C192" i="15"/>
  <c r="C184" i="15"/>
  <c r="C176" i="15"/>
  <c r="C168" i="15"/>
  <c r="C160" i="15"/>
  <c r="C152" i="15"/>
  <c r="C144" i="15"/>
  <c r="C136" i="15"/>
  <c r="C128" i="15"/>
  <c r="C120" i="15"/>
  <c r="C112" i="15"/>
  <c r="C104" i="15"/>
  <c r="C96" i="15"/>
  <c r="C88" i="15"/>
  <c r="C80" i="15"/>
  <c r="C72" i="15"/>
  <c r="C64" i="15"/>
  <c r="C56" i="15"/>
  <c r="C48" i="15"/>
  <c r="C40" i="15"/>
  <c r="C32" i="15"/>
  <c r="C24" i="15"/>
  <c r="C16" i="15"/>
  <c r="C8" i="15"/>
  <c r="L20" i="16"/>
  <c r="L12" i="16"/>
  <c r="C2" i="15"/>
  <c r="C347" i="15"/>
  <c r="C339" i="15"/>
  <c r="C331" i="15"/>
  <c r="C323" i="15"/>
  <c r="C315" i="15"/>
  <c r="C307" i="15"/>
  <c r="C299" i="15"/>
  <c r="C291" i="15"/>
  <c r="C283" i="15"/>
  <c r="C275" i="15"/>
  <c r="C267" i="15"/>
  <c r="C259" i="15"/>
  <c r="C251" i="15"/>
  <c r="C243" i="15"/>
  <c r="C235" i="15"/>
  <c r="C227" i="15"/>
  <c r="C219" i="15"/>
  <c r="C211" i="15"/>
  <c r="C203" i="15"/>
  <c r="C195" i="15"/>
  <c r="C187" i="15"/>
  <c r="C179" i="15"/>
  <c r="C171" i="15"/>
  <c r="C163" i="15"/>
  <c r="C155" i="15"/>
  <c r="C147" i="15"/>
  <c r="C139" i="15"/>
  <c r="C131" i="15"/>
  <c r="C123" i="15"/>
  <c r="C115" i="15"/>
  <c r="C107" i="15"/>
  <c r="C99" i="15"/>
  <c r="C91" i="15"/>
  <c r="C83" i="15"/>
  <c r="C75" i="15"/>
  <c r="C67" i="15"/>
  <c r="C59" i="15"/>
  <c r="C51" i="15"/>
  <c r="C43" i="15"/>
  <c r="C35" i="15"/>
  <c r="C27" i="15"/>
  <c r="C19" i="15"/>
  <c r="C11" i="15"/>
  <c r="C3" i="15"/>
  <c r="L15" i="16"/>
  <c r="C350" i="15"/>
  <c r="C342" i="15"/>
  <c r="C334" i="15"/>
  <c r="C326" i="15"/>
  <c r="C318" i="15"/>
  <c r="C310" i="15"/>
  <c r="C302" i="15"/>
  <c r="C294" i="15"/>
  <c r="C286" i="15"/>
  <c r="C278" i="15"/>
  <c r="C270" i="15"/>
  <c r="C262" i="15"/>
  <c r="C254" i="15"/>
  <c r="C246" i="15"/>
  <c r="C238" i="15"/>
  <c r="C230" i="15"/>
  <c r="C222" i="15"/>
  <c r="C214" i="15"/>
  <c r="C206" i="15"/>
  <c r="C198" i="15"/>
  <c r="C190" i="15"/>
  <c r="C182" i="15"/>
  <c r="C174" i="15"/>
  <c r="C166" i="15"/>
  <c r="C158" i="15"/>
  <c r="C150" i="15"/>
  <c r="C142" i="15"/>
  <c r="C134" i="15"/>
  <c r="C126" i="15"/>
  <c r="C118" i="15"/>
  <c r="C110" i="15"/>
  <c r="C102" i="15"/>
  <c r="C94" i="15"/>
  <c r="C86" i="15"/>
  <c r="C78" i="15"/>
  <c r="C70" i="15"/>
  <c r="C62" i="15"/>
  <c r="C54" i="15"/>
  <c r="C46" i="15"/>
  <c r="C38" i="15"/>
  <c r="C30" i="15"/>
  <c r="C22" i="15"/>
  <c r="C14" i="15"/>
  <c r="C6" i="15"/>
  <c r="C345" i="15"/>
  <c r="C337" i="15"/>
  <c r="C329" i="15"/>
  <c r="C321" i="15"/>
  <c r="C313" i="15"/>
  <c r="C305" i="15"/>
  <c r="C297" i="15"/>
  <c r="C289" i="15"/>
  <c r="C281" i="15"/>
  <c r="C273" i="15"/>
  <c r="C265" i="15"/>
  <c r="C257" i="15"/>
  <c r="C249" i="15"/>
  <c r="C241" i="15"/>
  <c r="C233" i="15"/>
  <c r="C225" i="15"/>
  <c r="C217" i="15"/>
  <c r="C209" i="15"/>
  <c r="C201" i="15"/>
  <c r="C193" i="15"/>
  <c r="C185" i="15"/>
  <c r="C177" i="15"/>
  <c r="C169" i="15"/>
  <c r="C161" i="15"/>
  <c r="C153" i="15"/>
  <c r="C145" i="15"/>
  <c r="C137" i="15"/>
  <c r="C129" i="15"/>
  <c r="C121" i="15"/>
  <c r="C113" i="15"/>
  <c r="C105" i="15"/>
  <c r="C97" i="15"/>
  <c r="C89" i="15"/>
  <c r="C81" i="15"/>
  <c r="C73" i="15"/>
  <c r="C65" i="15"/>
  <c r="C57" i="15"/>
  <c r="C49" i="15"/>
  <c r="C41" i="15"/>
  <c r="C33" i="15"/>
  <c r="C25" i="15"/>
  <c r="C17" i="15"/>
  <c r="C9" i="15"/>
  <c r="L21" i="16"/>
  <c r="L13" i="16"/>
  <c r="C348" i="15"/>
  <c r="C340" i="15"/>
  <c r="C332" i="15"/>
  <c r="C324" i="15"/>
  <c r="C316" i="15"/>
  <c r="C308" i="15"/>
  <c r="C300" i="15"/>
  <c r="C292" i="15"/>
  <c r="C284" i="15"/>
  <c r="C276" i="15"/>
  <c r="C268" i="15"/>
  <c r="C260" i="15"/>
  <c r="C252" i="15"/>
  <c r="C244" i="15"/>
  <c r="C236" i="15"/>
  <c r="C228" i="15"/>
  <c r="C220" i="15"/>
  <c r="C212" i="15"/>
  <c r="C204" i="15"/>
  <c r="C196" i="15"/>
  <c r="C188" i="15"/>
  <c r="C180" i="15"/>
  <c r="C172" i="15"/>
  <c r="C164" i="15"/>
  <c r="C156" i="15"/>
  <c r="C148" i="15"/>
  <c r="C140" i="15"/>
  <c r="C132" i="15"/>
  <c r="C124" i="15"/>
  <c r="C116" i="15"/>
  <c r="C108" i="15"/>
  <c r="C100" i="15"/>
  <c r="C92" i="15"/>
  <c r="C84" i="15"/>
  <c r="C76" i="15"/>
  <c r="C68" i="15"/>
  <c r="C60" i="15"/>
  <c r="C52" i="15"/>
  <c r="C44" i="15"/>
  <c r="C36" i="15"/>
  <c r="C28" i="15"/>
  <c r="C20" i="15"/>
  <c r="C12" i="15"/>
  <c r="C4" i="15"/>
  <c r="L24" i="16"/>
  <c r="L16" i="16"/>
  <c r="C351" i="15"/>
  <c r="C343" i="15"/>
  <c r="C335" i="15"/>
  <c r="C327" i="15"/>
  <c r="C319" i="15"/>
  <c r="C311" i="15"/>
  <c r="C303" i="15"/>
  <c r="C295" i="15"/>
  <c r="C287" i="15"/>
  <c r="C279" i="15"/>
  <c r="C271" i="15"/>
  <c r="C263" i="15"/>
  <c r="C255" i="15"/>
  <c r="C247" i="15"/>
  <c r="C239" i="15"/>
  <c r="C231" i="15"/>
  <c r="C223" i="15"/>
  <c r="C215" i="15"/>
  <c r="C207" i="15"/>
  <c r="C199" i="15"/>
  <c r="C191" i="15"/>
  <c r="C183" i="15"/>
  <c r="C175" i="15"/>
  <c r="C167" i="15"/>
  <c r="C159" i="15"/>
  <c r="C151" i="15"/>
  <c r="C143" i="15"/>
  <c r="C135" i="15"/>
  <c r="C127" i="15"/>
  <c r="C119" i="15"/>
  <c r="C111" i="15"/>
  <c r="C103" i="15"/>
  <c r="C95" i="15"/>
  <c r="C87" i="15"/>
  <c r="C79" i="15"/>
  <c r="C71" i="15"/>
  <c r="C63" i="15"/>
  <c r="C55" i="15"/>
  <c r="C47" i="15"/>
  <c r="C39" i="15"/>
  <c r="C31" i="15"/>
  <c r="C23" i="15"/>
  <c r="C15" i="15"/>
  <c r="C7" i="15"/>
  <c r="AP127" i="7"/>
  <c r="BB127" i="7" s="1"/>
  <c r="AO228" i="7"/>
  <c r="BA228" i="7" s="1"/>
  <c r="AO212" i="7"/>
  <c r="BA212" i="7" s="1"/>
  <c r="AO52" i="7"/>
  <c r="BA52" i="7" s="1"/>
  <c r="AO183" i="7"/>
  <c r="BA183" i="7" s="1"/>
  <c r="AP167" i="7"/>
  <c r="BB167" i="7" s="1"/>
  <c r="AI51" i="7"/>
  <c r="AU51" i="7" s="1"/>
  <c r="AP31" i="7"/>
  <c r="BB31" i="7" s="1"/>
  <c r="AP255" i="7"/>
  <c r="BB255" i="7" s="1"/>
  <c r="AO252" i="7"/>
  <c r="BA252" i="7" s="1"/>
  <c r="AO132" i="7"/>
  <c r="BA132" i="7" s="1"/>
  <c r="AI27" i="7"/>
  <c r="AU27" i="7" s="1"/>
  <c r="AI96" i="7"/>
  <c r="AU96" i="7" s="1"/>
  <c r="AO45" i="7"/>
  <c r="BA45" i="7" s="1"/>
  <c r="AP80" i="7"/>
  <c r="BB80" i="7" s="1"/>
  <c r="AP112" i="7"/>
  <c r="BB112" i="7" s="1"/>
  <c r="AP104" i="7"/>
  <c r="BB104" i="7" s="1"/>
  <c r="AI24" i="7"/>
  <c r="AU24" i="7" s="1"/>
  <c r="L346" i="15"/>
  <c r="AB347" i="6"/>
  <c r="L338" i="15"/>
  <c r="AB339" i="6"/>
  <c r="L330" i="15"/>
  <c r="AB331" i="6"/>
  <c r="L322" i="15"/>
  <c r="AB323" i="6"/>
  <c r="L314" i="15"/>
  <c r="AB315" i="6"/>
  <c r="L306" i="15"/>
  <c r="AB307" i="6"/>
  <c r="L298" i="15"/>
  <c r="AB299" i="6"/>
  <c r="L290" i="15"/>
  <c r="AB291" i="6"/>
  <c r="L282" i="15"/>
  <c r="AB283" i="6"/>
  <c r="L274" i="15"/>
  <c r="AB275" i="6"/>
  <c r="L266" i="15"/>
  <c r="AB267" i="6"/>
  <c r="L258" i="15"/>
  <c r="AB259" i="6"/>
  <c r="L250" i="15"/>
  <c r="AB251" i="6"/>
  <c r="L242" i="15"/>
  <c r="AB243" i="6"/>
  <c r="L234" i="15"/>
  <c r="AB235" i="6"/>
  <c r="L226" i="15"/>
  <c r="AB227" i="6"/>
  <c r="L218" i="15"/>
  <c r="AB219" i="6"/>
  <c r="L210" i="15"/>
  <c r="AB211" i="6"/>
  <c r="L202" i="15"/>
  <c r="AB203" i="6"/>
  <c r="L194" i="15"/>
  <c r="AB195" i="6"/>
  <c r="L186" i="15"/>
  <c r="AB187" i="6"/>
  <c r="L178" i="15"/>
  <c r="AB179" i="6"/>
  <c r="L170" i="15"/>
  <c r="AB171" i="6"/>
  <c r="L162" i="15"/>
  <c r="AB163" i="6"/>
  <c r="L154" i="15"/>
  <c r="AB155" i="6"/>
  <c r="L146" i="15"/>
  <c r="AB147" i="6"/>
  <c r="L138" i="15"/>
  <c r="AB139" i="6"/>
  <c r="L130" i="15"/>
  <c r="AB131" i="6"/>
  <c r="L122" i="15"/>
  <c r="AB123" i="6"/>
  <c r="L114" i="15"/>
  <c r="AB115" i="6"/>
  <c r="L106" i="15"/>
  <c r="AB107" i="6"/>
  <c r="L98" i="15"/>
  <c r="AB99" i="6"/>
  <c r="L90" i="15"/>
  <c r="AB91" i="6"/>
  <c r="L82" i="15"/>
  <c r="AB83" i="6"/>
  <c r="L74" i="15"/>
  <c r="AB75" i="6"/>
  <c r="L66" i="15"/>
  <c r="AB67" i="6"/>
  <c r="L58" i="15"/>
  <c r="AB59" i="6"/>
  <c r="L50" i="15"/>
  <c r="AB51" i="6"/>
  <c r="L42" i="15"/>
  <c r="AB43" i="6"/>
  <c r="L34" i="15"/>
  <c r="AB35" i="6"/>
  <c r="L26" i="15"/>
  <c r="AB27" i="6"/>
  <c r="L18" i="15"/>
  <c r="AB19" i="6"/>
  <c r="L10" i="15"/>
  <c r="AB11" i="6"/>
  <c r="L349" i="15"/>
  <c r="AB350" i="6"/>
  <c r="L341" i="15"/>
  <c r="AB342" i="6"/>
  <c r="L333" i="15"/>
  <c r="AB334" i="6"/>
  <c r="L325" i="15"/>
  <c r="AB326" i="6"/>
  <c r="L317" i="15"/>
  <c r="AB318" i="6"/>
  <c r="L309" i="15"/>
  <c r="AB310" i="6"/>
  <c r="L301" i="15"/>
  <c r="AB302" i="6"/>
  <c r="L293" i="15"/>
  <c r="AB294" i="6"/>
  <c r="L285" i="15"/>
  <c r="AB286" i="6"/>
  <c r="L277" i="15"/>
  <c r="AB278" i="6"/>
  <c r="L269" i="15"/>
  <c r="AB270" i="6"/>
  <c r="L261" i="15"/>
  <c r="AB262" i="6"/>
  <c r="L253" i="15"/>
  <c r="AB254" i="6"/>
  <c r="L245" i="15"/>
  <c r="AB246" i="6"/>
  <c r="L237" i="15"/>
  <c r="AB238" i="6"/>
  <c r="L229" i="15"/>
  <c r="AB230" i="6"/>
  <c r="L221" i="15"/>
  <c r="AB222" i="6"/>
  <c r="L213" i="15"/>
  <c r="AB214" i="6"/>
  <c r="L205" i="15"/>
  <c r="AB206" i="6"/>
  <c r="L197" i="15"/>
  <c r="AB198" i="6"/>
  <c r="L189" i="15"/>
  <c r="AB190" i="6"/>
  <c r="L181" i="15"/>
  <c r="AB182" i="6"/>
  <c r="L173" i="15"/>
  <c r="AB174" i="6"/>
  <c r="L165" i="15"/>
  <c r="AB166" i="6"/>
  <c r="L157" i="15"/>
  <c r="AB158" i="6"/>
  <c r="L149" i="15"/>
  <c r="AB150" i="6"/>
  <c r="L141" i="15"/>
  <c r="AB142" i="6"/>
  <c r="L133" i="15"/>
  <c r="AB134" i="6"/>
  <c r="L125" i="15"/>
  <c r="AB126" i="6"/>
  <c r="L117" i="15"/>
  <c r="AB118" i="6"/>
  <c r="L109" i="15"/>
  <c r="AB110" i="6"/>
  <c r="L101" i="15"/>
  <c r="AB102" i="6"/>
  <c r="L93" i="15"/>
  <c r="AB94" i="6"/>
  <c r="L85" i="15"/>
  <c r="AB86" i="6"/>
  <c r="L77" i="15"/>
  <c r="AB78" i="6"/>
  <c r="L69" i="15"/>
  <c r="AB70" i="6"/>
  <c r="L61" i="15"/>
  <c r="AB62" i="6"/>
  <c r="L53" i="15"/>
  <c r="AB54" i="6"/>
  <c r="L45" i="15"/>
  <c r="AB46" i="6"/>
  <c r="L37" i="15"/>
  <c r="AB38" i="6"/>
  <c r="L29" i="15"/>
  <c r="AB30" i="6"/>
  <c r="L21" i="15"/>
  <c r="AB22" i="6"/>
  <c r="L13" i="15"/>
  <c r="AB14" i="6"/>
  <c r="L5" i="15"/>
  <c r="AB6" i="6"/>
  <c r="L352" i="15"/>
  <c r="AB353" i="6"/>
  <c r="L344" i="15"/>
  <c r="AB345" i="6"/>
  <c r="L336" i="15"/>
  <c r="AB337" i="6"/>
  <c r="L328" i="15"/>
  <c r="AB329" i="6"/>
  <c r="L320" i="15"/>
  <c r="AB321" i="6"/>
  <c r="L312" i="15"/>
  <c r="AB313" i="6"/>
  <c r="L304" i="15"/>
  <c r="AB305" i="6"/>
  <c r="L296" i="15"/>
  <c r="AB297" i="6"/>
  <c r="L288" i="15"/>
  <c r="AB289" i="6"/>
  <c r="L280" i="15"/>
  <c r="AB281" i="6"/>
  <c r="L272" i="15"/>
  <c r="AB273" i="6"/>
  <c r="L264" i="15"/>
  <c r="AB265" i="6"/>
  <c r="L256" i="15"/>
  <c r="AB257" i="6"/>
  <c r="L248" i="15"/>
  <c r="AB249" i="6"/>
  <c r="L240" i="15"/>
  <c r="AB241" i="6"/>
  <c r="L232" i="15"/>
  <c r="AB233" i="6"/>
  <c r="L224" i="15"/>
  <c r="AB225" i="6"/>
  <c r="L216" i="15"/>
  <c r="AB217" i="6"/>
  <c r="L208" i="15"/>
  <c r="AB209" i="6"/>
  <c r="L200" i="15"/>
  <c r="AB201" i="6"/>
  <c r="L192" i="15"/>
  <c r="AB193" i="6"/>
  <c r="L184" i="15"/>
  <c r="AB185" i="6"/>
  <c r="L176" i="15"/>
  <c r="AB177" i="6"/>
  <c r="L168" i="15"/>
  <c r="AB169" i="6"/>
  <c r="L160" i="15"/>
  <c r="AB161" i="6"/>
  <c r="L152" i="15"/>
  <c r="AB153" i="6"/>
  <c r="L144" i="15"/>
  <c r="AB145" i="6"/>
  <c r="L136" i="15"/>
  <c r="AB137" i="6"/>
  <c r="L128" i="15"/>
  <c r="AB129" i="6"/>
  <c r="L120" i="15"/>
  <c r="AB121" i="6"/>
  <c r="L112" i="15"/>
  <c r="AB113" i="6"/>
  <c r="L104" i="15"/>
  <c r="AB105" i="6"/>
  <c r="L96" i="15"/>
  <c r="AB97" i="6"/>
  <c r="L88" i="15"/>
  <c r="AB89" i="6"/>
  <c r="L80" i="15"/>
  <c r="AB81" i="6"/>
  <c r="L72" i="15"/>
  <c r="AB73" i="6"/>
  <c r="L64" i="15"/>
  <c r="AB65" i="6"/>
  <c r="L56" i="15"/>
  <c r="AB57" i="6"/>
  <c r="L48" i="15"/>
  <c r="AB49" i="6"/>
  <c r="L40" i="15"/>
  <c r="AB41" i="6"/>
  <c r="L32" i="15"/>
  <c r="AB33" i="6"/>
  <c r="L24" i="15"/>
  <c r="AB25" i="6"/>
  <c r="L16" i="15"/>
  <c r="AB17" i="6"/>
  <c r="L8" i="15"/>
  <c r="AB9" i="6"/>
  <c r="L2" i="15"/>
  <c r="AB3" i="6"/>
  <c r="L347" i="15"/>
  <c r="AB348" i="6"/>
  <c r="L339" i="15"/>
  <c r="AB340" i="6"/>
  <c r="L331" i="15"/>
  <c r="AB332" i="6"/>
  <c r="L323" i="15"/>
  <c r="AB324" i="6"/>
  <c r="L315" i="15"/>
  <c r="AB316" i="6"/>
  <c r="L307" i="15"/>
  <c r="AB308" i="6"/>
  <c r="L299" i="15"/>
  <c r="AB300" i="6"/>
  <c r="L291" i="15"/>
  <c r="AB292" i="6"/>
  <c r="L283" i="15"/>
  <c r="AB284" i="6"/>
  <c r="L275" i="15"/>
  <c r="AB276" i="6"/>
  <c r="L267" i="15"/>
  <c r="AB268" i="6"/>
  <c r="L259" i="15"/>
  <c r="AB260" i="6"/>
  <c r="L251" i="15"/>
  <c r="AB252" i="6"/>
  <c r="L243" i="15"/>
  <c r="AB244" i="6"/>
  <c r="L235" i="15"/>
  <c r="AB236" i="6"/>
  <c r="L227" i="15"/>
  <c r="AB228" i="6"/>
  <c r="L219" i="15"/>
  <c r="AB220" i="6"/>
  <c r="L211" i="15"/>
  <c r="AB212" i="6"/>
  <c r="L203" i="15"/>
  <c r="AB204" i="6"/>
  <c r="L195" i="15"/>
  <c r="AB196" i="6"/>
  <c r="L187" i="15"/>
  <c r="AB188" i="6"/>
  <c r="L179" i="15"/>
  <c r="AB180" i="6"/>
  <c r="L171" i="15"/>
  <c r="AB172" i="6"/>
  <c r="L163" i="15"/>
  <c r="AB164" i="6"/>
  <c r="L155" i="15"/>
  <c r="AB156" i="6"/>
  <c r="L147" i="15"/>
  <c r="AB148" i="6"/>
  <c r="L139" i="15"/>
  <c r="AB140" i="6"/>
  <c r="L131" i="15"/>
  <c r="AB132" i="6"/>
  <c r="L123" i="15"/>
  <c r="AB124" i="6"/>
  <c r="L115" i="15"/>
  <c r="AB116" i="6"/>
  <c r="L107" i="15"/>
  <c r="AB108" i="6"/>
  <c r="L99" i="15"/>
  <c r="AB100" i="6"/>
  <c r="L91" i="15"/>
  <c r="AB92" i="6"/>
  <c r="L83" i="15"/>
  <c r="AB84" i="6"/>
  <c r="L75" i="15"/>
  <c r="AB76" i="6"/>
  <c r="L67" i="15"/>
  <c r="AB68" i="6"/>
  <c r="L59" i="15"/>
  <c r="AB60" i="6"/>
  <c r="L51" i="15"/>
  <c r="AB52" i="6"/>
  <c r="L43" i="15"/>
  <c r="AB44" i="6"/>
  <c r="L35" i="15"/>
  <c r="AB36" i="6"/>
  <c r="L27" i="15"/>
  <c r="AB28" i="6"/>
  <c r="L19" i="15"/>
  <c r="AB20" i="6"/>
  <c r="L11" i="15"/>
  <c r="AB12" i="6"/>
  <c r="L3" i="15"/>
  <c r="AB4" i="6"/>
  <c r="L350" i="15"/>
  <c r="AB351" i="6"/>
  <c r="L342" i="15"/>
  <c r="AB343" i="6"/>
  <c r="L334" i="15"/>
  <c r="AB335" i="6"/>
  <c r="L326" i="15"/>
  <c r="AB327" i="6"/>
  <c r="L318" i="15"/>
  <c r="AB319" i="6"/>
  <c r="L310" i="15"/>
  <c r="AB311" i="6"/>
  <c r="L302" i="15"/>
  <c r="AB303" i="6"/>
  <c r="L294" i="15"/>
  <c r="AB295" i="6"/>
  <c r="L286" i="15"/>
  <c r="AB287" i="6"/>
  <c r="L278" i="15"/>
  <c r="AB279" i="6"/>
  <c r="L270" i="15"/>
  <c r="AB271" i="6"/>
  <c r="L262" i="15"/>
  <c r="AB263" i="6"/>
  <c r="L254" i="15"/>
  <c r="AB255" i="6"/>
  <c r="L246" i="15"/>
  <c r="AB247" i="6"/>
  <c r="L238" i="15"/>
  <c r="AB239" i="6"/>
  <c r="L230" i="15"/>
  <c r="AB231" i="6"/>
  <c r="L222" i="15"/>
  <c r="AB223" i="6"/>
  <c r="L214" i="15"/>
  <c r="AB215" i="6"/>
  <c r="L206" i="15"/>
  <c r="AB207" i="6"/>
  <c r="L198" i="15"/>
  <c r="AB199" i="6"/>
  <c r="L190" i="15"/>
  <c r="AB191" i="6"/>
  <c r="L182" i="15"/>
  <c r="AB183" i="6"/>
  <c r="L174" i="15"/>
  <c r="AB175" i="6"/>
  <c r="L166" i="15"/>
  <c r="AB167" i="6"/>
  <c r="L158" i="15"/>
  <c r="AB159" i="6"/>
  <c r="L150" i="15"/>
  <c r="AB151" i="6"/>
  <c r="L142" i="15"/>
  <c r="AB143" i="6"/>
  <c r="L134" i="15"/>
  <c r="AB135" i="6"/>
  <c r="L126" i="15"/>
  <c r="AB127" i="6"/>
  <c r="L118" i="15"/>
  <c r="AB119" i="6"/>
  <c r="L110" i="15"/>
  <c r="AB111" i="6"/>
  <c r="L102" i="15"/>
  <c r="AB103" i="6"/>
  <c r="L94" i="15"/>
  <c r="AB95" i="6"/>
  <c r="L86" i="15"/>
  <c r="AB87" i="6"/>
  <c r="L78" i="15"/>
  <c r="AB79" i="6"/>
  <c r="L70" i="15"/>
  <c r="AB71" i="6"/>
  <c r="L62" i="15"/>
  <c r="AB63" i="6"/>
  <c r="L54" i="15"/>
  <c r="AB55" i="6"/>
  <c r="L46" i="15"/>
  <c r="AB47" i="6"/>
  <c r="L38" i="15"/>
  <c r="AB39" i="6"/>
  <c r="L30" i="15"/>
  <c r="AB31" i="6"/>
  <c r="L22" i="15"/>
  <c r="AB23" i="6"/>
  <c r="L14" i="15"/>
  <c r="AB15" i="6"/>
  <c r="L6" i="15"/>
  <c r="AB7" i="6"/>
  <c r="N2" i="15"/>
  <c r="AC3" i="6"/>
  <c r="L345" i="15"/>
  <c r="AB346" i="6"/>
  <c r="L337" i="15"/>
  <c r="AB338" i="6"/>
  <c r="L329" i="15"/>
  <c r="AB330" i="6"/>
  <c r="L321" i="15"/>
  <c r="AB322" i="6"/>
  <c r="L313" i="15"/>
  <c r="AB314" i="6"/>
  <c r="L305" i="15"/>
  <c r="AB306" i="6"/>
  <c r="L297" i="15"/>
  <c r="AB298" i="6"/>
  <c r="L289" i="15"/>
  <c r="AB290" i="6"/>
  <c r="L281" i="15"/>
  <c r="AB282" i="6"/>
  <c r="L273" i="15"/>
  <c r="AB274" i="6"/>
  <c r="L265" i="15"/>
  <c r="AB266" i="6"/>
  <c r="L257" i="15"/>
  <c r="AB258" i="6"/>
  <c r="L249" i="15"/>
  <c r="AB250" i="6"/>
  <c r="L241" i="15"/>
  <c r="AB242" i="6"/>
  <c r="L233" i="15"/>
  <c r="AB234" i="6"/>
  <c r="L225" i="15"/>
  <c r="AB226" i="6"/>
  <c r="L217" i="15"/>
  <c r="AB218" i="6"/>
  <c r="L209" i="15"/>
  <c r="AB210" i="6"/>
  <c r="L201" i="15"/>
  <c r="AB202" i="6"/>
  <c r="L193" i="15"/>
  <c r="AB194" i="6"/>
  <c r="L185" i="15"/>
  <c r="AB186" i="6"/>
  <c r="L177" i="15"/>
  <c r="AB178" i="6"/>
  <c r="L169" i="15"/>
  <c r="AB170" i="6"/>
  <c r="L161" i="15"/>
  <c r="AB162" i="6"/>
  <c r="L153" i="15"/>
  <c r="AB154" i="6"/>
  <c r="L145" i="15"/>
  <c r="AB146" i="6"/>
  <c r="L137" i="15"/>
  <c r="AB138" i="6"/>
  <c r="L129" i="15"/>
  <c r="AB130" i="6"/>
  <c r="L121" i="15"/>
  <c r="AB122" i="6"/>
  <c r="L113" i="15"/>
  <c r="AB114" i="6"/>
  <c r="L105" i="15"/>
  <c r="AB106" i="6"/>
  <c r="L97" i="15"/>
  <c r="AB98" i="6"/>
  <c r="L89" i="15"/>
  <c r="AB90" i="6"/>
  <c r="L81" i="15"/>
  <c r="AB82" i="6"/>
  <c r="L73" i="15"/>
  <c r="AB74" i="6"/>
  <c r="L65" i="15"/>
  <c r="AB66" i="6"/>
  <c r="L57" i="15"/>
  <c r="AB58" i="6"/>
  <c r="L49" i="15"/>
  <c r="AB50" i="6"/>
  <c r="L41" i="15"/>
  <c r="AB42" i="6"/>
  <c r="L33" i="15"/>
  <c r="AB34" i="6"/>
  <c r="L25" i="15"/>
  <c r="AB26" i="6"/>
  <c r="L17" i="15"/>
  <c r="AB18" i="6"/>
  <c r="L9" i="15"/>
  <c r="AB10" i="6"/>
  <c r="L348" i="15"/>
  <c r="AB349" i="6"/>
  <c r="L340" i="15"/>
  <c r="AB341" i="6"/>
  <c r="L332" i="15"/>
  <c r="AB333" i="6"/>
  <c r="L324" i="15"/>
  <c r="AB325" i="6"/>
  <c r="L316" i="15"/>
  <c r="AB317" i="6"/>
  <c r="L308" i="15"/>
  <c r="AB309" i="6"/>
  <c r="L300" i="15"/>
  <c r="AB301" i="6"/>
  <c r="L292" i="15"/>
  <c r="AB293" i="6"/>
  <c r="L284" i="15"/>
  <c r="AB285" i="6"/>
  <c r="L276" i="15"/>
  <c r="AB277" i="6"/>
  <c r="L268" i="15"/>
  <c r="AB269" i="6"/>
  <c r="L260" i="15"/>
  <c r="AB261" i="6"/>
  <c r="L252" i="15"/>
  <c r="AB253" i="6"/>
  <c r="L244" i="15"/>
  <c r="AB245" i="6"/>
  <c r="L236" i="15"/>
  <c r="AB237" i="6"/>
  <c r="L228" i="15"/>
  <c r="AB229" i="6"/>
  <c r="L220" i="15"/>
  <c r="AB221" i="6"/>
  <c r="L212" i="15"/>
  <c r="AB213" i="6"/>
  <c r="L204" i="15"/>
  <c r="AB205" i="6"/>
  <c r="L196" i="15"/>
  <c r="AB197" i="6"/>
  <c r="L188" i="15"/>
  <c r="AB189" i="6"/>
  <c r="L180" i="15"/>
  <c r="AB181" i="6"/>
  <c r="L172" i="15"/>
  <c r="AB173" i="6"/>
  <c r="L164" i="15"/>
  <c r="AB165" i="6"/>
  <c r="L156" i="15"/>
  <c r="AB157" i="6"/>
  <c r="L148" i="15"/>
  <c r="AB149" i="6"/>
  <c r="L140" i="15"/>
  <c r="AB141" i="6"/>
  <c r="L132" i="15"/>
  <c r="AB133" i="6"/>
  <c r="L124" i="15"/>
  <c r="AB125" i="6"/>
  <c r="L116" i="15"/>
  <c r="AB117" i="6"/>
  <c r="L108" i="15"/>
  <c r="AB109" i="6"/>
  <c r="L100" i="15"/>
  <c r="AB101" i="6"/>
  <c r="L92" i="15"/>
  <c r="AB93" i="6"/>
  <c r="L84" i="15"/>
  <c r="AB85" i="6"/>
  <c r="L76" i="15"/>
  <c r="AB77" i="6"/>
  <c r="L68" i="15"/>
  <c r="AB69" i="6"/>
  <c r="L60" i="15"/>
  <c r="AB61" i="6"/>
  <c r="L52" i="15"/>
  <c r="AB53" i="6"/>
  <c r="L44" i="15"/>
  <c r="AB45" i="6"/>
  <c r="L36" i="15"/>
  <c r="AB37" i="6"/>
  <c r="L28" i="15"/>
  <c r="AB29" i="6"/>
  <c r="L20" i="15"/>
  <c r="AB21" i="6"/>
  <c r="L12" i="15"/>
  <c r="AB13" i="6"/>
  <c r="L4" i="15"/>
  <c r="AB5" i="6"/>
  <c r="L351" i="15"/>
  <c r="AB352" i="6"/>
  <c r="L343" i="15"/>
  <c r="AB344" i="6"/>
  <c r="L335" i="15"/>
  <c r="AB336" i="6"/>
  <c r="L327" i="15"/>
  <c r="AB328" i="6"/>
  <c r="L319" i="15"/>
  <c r="AB320" i="6"/>
  <c r="L311" i="15"/>
  <c r="AB312" i="6"/>
  <c r="L303" i="15"/>
  <c r="AB304" i="6"/>
  <c r="L295" i="15"/>
  <c r="AB296" i="6"/>
  <c r="L287" i="15"/>
  <c r="AB288" i="6"/>
  <c r="L279" i="15"/>
  <c r="AB280" i="6"/>
  <c r="L271" i="15"/>
  <c r="AB272" i="6"/>
  <c r="L263" i="15"/>
  <c r="AB264" i="6"/>
  <c r="L255" i="15"/>
  <c r="AB256" i="6"/>
  <c r="L247" i="15"/>
  <c r="AB248" i="6"/>
  <c r="L239" i="15"/>
  <c r="AB240" i="6"/>
  <c r="L231" i="15"/>
  <c r="AB232" i="6"/>
  <c r="L223" i="15"/>
  <c r="AB224" i="6"/>
  <c r="L215" i="15"/>
  <c r="AB216" i="6"/>
  <c r="L207" i="15"/>
  <c r="AB208" i="6"/>
  <c r="L199" i="15"/>
  <c r="AB200" i="6"/>
  <c r="L191" i="15"/>
  <c r="AB192" i="6"/>
  <c r="L183" i="15"/>
  <c r="AB184" i="6"/>
  <c r="L175" i="15"/>
  <c r="AB176" i="6"/>
  <c r="L167" i="15"/>
  <c r="AB168" i="6"/>
  <c r="L159" i="15"/>
  <c r="AB160" i="6"/>
  <c r="L151" i="15"/>
  <c r="AB152" i="6"/>
  <c r="L143" i="15"/>
  <c r="AB144" i="6"/>
  <c r="L135" i="15"/>
  <c r="AB136" i="6"/>
  <c r="L127" i="15"/>
  <c r="AB128" i="6"/>
  <c r="L119" i="15"/>
  <c r="AB120" i="6"/>
  <c r="L111" i="15"/>
  <c r="AB112" i="6"/>
  <c r="L103" i="15"/>
  <c r="AB104" i="6"/>
  <c r="L95" i="15"/>
  <c r="AB96" i="6"/>
  <c r="L87" i="15"/>
  <c r="AB88" i="6"/>
  <c r="L79" i="15"/>
  <c r="AB80" i="6"/>
  <c r="L71" i="15"/>
  <c r="AB72" i="6"/>
  <c r="L63" i="15"/>
  <c r="AB64" i="6"/>
  <c r="L55" i="15"/>
  <c r="AB56" i="6"/>
  <c r="L47" i="15"/>
  <c r="AB48" i="6"/>
  <c r="L39" i="15"/>
  <c r="AB40" i="6"/>
  <c r="L31" i="15"/>
  <c r="AB32" i="6"/>
  <c r="L23" i="15"/>
  <c r="AB24" i="6"/>
  <c r="L15" i="15"/>
  <c r="AB16" i="6"/>
  <c r="L7" i="15"/>
  <c r="AB8" i="6"/>
  <c r="AI227" i="7"/>
  <c r="AU227" i="7" s="1"/>
  <c r="AI211" i="7"/>
  <c r="AU211" i="7" s="1"/>
  <c r="AI188" i="7"/>
  <c r="AU188" i="7" s="1"/>
  <c r="AI252" i="7"/>
  <c r="AU252" i="7" s="1"/>
  <c r="AI235" i="7"/>
  <c r="AU235" i="7" s="1"/>
  <c r="P351" i="16"/>
  <c r="AN354" i="7"/>
  <c r="P343" i="16"/>
  <c r="AN346" i="7"/>
  <c r="P335" i="16"/>
  <c r="AN338" i="7"/>
  <c r="AZ338" i="7" s="1"/>
  <c r="P327" i="16"/>
  <c r="AN330" i="7"/>
  <c r="P319" i="16"/>
  <c r="AN322" i="7"/>
  <c r="P311" i="16"/>
  <c r="AN314" i="7"/>
  <c r="P303" i="16"/>
  <c r="AN306" i="7"/>
  <c r="AZ306" i="7" s="1"/>
  <c r="P295" i="16"/>
  <c r="AN298" i="7"/>
  <c r="AZ298" i="7" s="1"/>
  <c r="P287" i="16"/>
  <c r="AN290" i="7"/>
  <c r="P279" i="16"/>
  <c r="AN282" i="7"/>
  <c r="P271" i="16"/>
  <c r="AN274" i="7"/>
  <c r="AZ274" i="7" s="1"/>
  <c r="P263" i="16"/>
  <c r="AN266" i="7"/>
  <c r="AZ266" i="7" s="1"/>
  <c r="P255" i="16"/>
  <c r="AN258" i="7"/>
  <c r="P247" i="16"/>
  <c r="AN250" i="7"/>
  <c r="P239" i="16"/>
  <c r="AN242" i="7"/>
  <c r="AZ242" i="7" s="1"/>
  <c r="P231" i="16"/>
  <c r="AN234" i="7"/>
  <c r="AZ234" i="7" s="1"/>
  <c r="P223" i="16"/>
  <c r="AN226" i="7"/>
  <c r="P215" i="16"/>
  <c r="AN218" i="7"/>
  <c r="P207" i="16"/>
  <c r="AN210" i="7"/>
  <c r="AZ210" i="7" s="1"/>
  <c r="P199" i="16"/>
  <c r="AN202" i="7"/>
  <c r="AZ202" i="7" s="1"/>
  <c r="P191" i="16"/>
  <c r="AN194" i="7"/>
  <c r="P183" i="16"/>
  <c r="AN186" i="7"/>
  <c r="P175" i="16"/>
  <c r="AN178" i="7"/>
  <c r="AZ178" i="7" s="1"/>
  <c r="P167" i="16"/>
  <c r="AN170" i="7"/>
  <c r="AZ170" i="7" s="1"/>
  <c r="P159" i="16"/>
  <c r="AN162" i="7"/>
  <c r="P151" i="16"/>
  <c r="AN154" i="7"/>
  <c r="P143" i="16"/>
  <c r="AN146" i="7"/>
  <c r="AZ146" i="7" s="1"/>
  <c r="P135" i="16"/>
  <c r="AN138" i="7"/>
  <c r="AZ138" i="7" s="1"/>
  <c r="P127" i="16"/>
  <c r="AN130" i="7"/>
  <c r="P119" i="16"/>
  <c r="AN122" i="7"/>
  <c r="P111" i="16"/>
  <c r="AN114" i="7"/>
  <c r="AZ114" i="7" s="1"/>
  <c r="P103" i="16"/>
  <c r="AN106" i="7"/>
  <c r="AZ106" i="7" s="1"/>
  <c r="P95" i="16"/>
  <c r="AN98" i="7"/>
  <c r="P87" i="16"/>
  <c r="AN90" i="7"/>
  <c r="P79" i="16"/>
  <c r="AN82" i="7"/>
  <c r="AZ82" i="7" s="1"/>
  <c r="P71" i="16"/>
  <c r="AN74" i="7"/>
  <c r="AZ74" i="7" s="1"/>
  <c r="P63" i="16"/>
  <c r="AN66" i="7"/>
  <c r="P55" i="16"/>
  <c r="AN58" i="7"/>
  <c r="P47" i="16"/>
  <c r="AN50" i="7"/>
  <c r="AZ50" i="7" s="1"/>
  <c r="P39" i="16"/>
  <c r="AN42" i="7"/>
  <c r="P31" i="16"/>
  <c r="AN34" i="7"/>
  <c r="P23" i="16"/>
  <c r="AN26" i="7"/>
  <c r="P15" i="16"/>
  <c r="AN18" i="7"/>
  <c r="AZ18" i="7" s="1"/>
  <c r="P7" i="16"/>
  <c r="AN10" i="7"/>
  <c r="AZ10" i="7" s="1"/>
  <c r="P346" i="16"/>
  <c r="AN349" i="7"/>
  <c r="P338" i="16"/>
  <c r="AN341" i="7"/>
  <c r="P330" i="16"/>
  <c r="AN333" i="7"/>
  <c r="AZ333" i="7" s="1"/>
  <c r="P322" i="16"/>
  <c r="AN325" i="7"/>
  <c r="AZ325" i="7" s="1"/>
  <c r="P314" i="16"/>
  <c r="AN317" i="7"/>
  <c r="P306" i="16"/>
  <c r="AN309" i="7"/>
  <c r="P298" i="16"/>
  <c r="AN301" i="7"/>
  <c r="AZ301" i="7" s="1"/>
  <c r="P290" i="16"/>
  <c r="AN293" i="7"/>
  <c r="P282" i="16"/>
  <c r="AN285" i="7"/>
  <c r="P274" i="16"/>
  <c r="AN277" i="7"/>
  <c r="P266" i="16"/>
  <c r="AN269" i="7"/>
  <c r="AZ269" i="7" s="1"/>
  <c r="P258" i="16"/>
  <c r="AN261" i="7"/>
  <c r="P250" i="16"/>
  <c r="AN253" i="7"/>
  <c r="P242" i="16"/>
  <c r="AN245" i="7"/>
  <c r="P234" i="16"/>
  <c r="AN237" i="7"/>
  <c r="AZ237" i="7" s="1"/>
  <c r="P226" i="16"/>
  <c r="AN229" i="7"/>
  <c r="P218" i="16"/>
  <c r="AN221" i="7"/>
  <c r="P210" i="16"/>
  <c r="AN213" i="7"/>
  <c r="P202" i="16"/>
  <c r="AN205" i="7"/>
  <c r="AZ205" i="7" s="1"/>
  <c r="P194" i="16"/>
  <c r="AN197" i="7"/>
  <c r="P186" i="16"/>
  <c r="AN189" i="7"/>
  <c r="P178" i="16"/>
  <c r="AN181" i="7"/>
  <c r="P170" i="16"/>
  <c r="AN173" i="7"/>
  <c r="AZ173" i="7" s="1"/>
  <c r="P162" i="16"/>
  <c r="AN165" i="7"/>
  <c r="P154" i="16"/>
  <c r="AN157" i="7"/>
  <c r="P146" i="16"/>
  <c r="AN149" i="7"/>
  <c r="P138" i="16"/>
  <c r="AN141" i="7"/>
  <c r="AZ141" i="7" s="1"/>
  <c r="P130" i="16"/>
  <c r="AN133" i="7"/>
  <c r="P122" i="16"/>
  <c r="AN125" i="7"/>
  <c r="P114" i="16"/>
  <c r="AN117" i="7"/>
  <c r="P106" i="16"/>
  <c r="AN109" i="7"/>
  <c r="AZ109" i="7" s="1"/>
  <c r="P98" i="16"/>
  <c r="AN101" i="7"/>
  <c r="P90" i="16"/>
  <c r="AN93" i="7"/>
  <c r="P82" i="16"/>
  <c r="AN85" i="7"/>
  <c r="P74" i="16"/>
  <c r="AN77" i="7"/>
  <c r="AZ77" i="7" s="1"/>
  <c r="P66" i="16"/>
  <c r="AN69" i="7"/>
  <c r="P58" i="16"/>
  <c r="AN61" i="7"/>
  <c r="P50" i="16"/>
  <c r="AN53" i="7"/>
  <c r="P42" i="16"/>
  <c r="AN45" i="7"/>
  <c r="AZ45" i="7" s="1"/>
  <c r="P34" i="16"/>
  <c r="AN37" i="7"/>
  <c r="P26" i="16"/>
  <c r="AN29" i="7"/>
  <c r="P18" i="16"/>
  <c r="AN21" i="7"/>
  <c r="P10" i="16"/>
  <c r="AN13" i="7"/>
  <c r="AZ13" i="7" s="1"/>
  <c r="P349" i="16"/>
  <c r="AN352" i="7"/>
  <c r="P341" i="16"/>
  <c r="AN344" i="7"/>
  <c r="P333" i="16"/>
  <c r="AN336" i="7"/>
  <c r="P325" i="16"/>
  <c r="AN328" i="7"/>
  <c r="AZ328" i="7" s="1"/>
  <c r="P317" i="16"/>
  <c r="AN320" i="7"/>
  <c r="P309" i="16"/>
  <c r="AN312" i="7"/>
  <c r="P301" i="16"/>
  <c r="AN304" i="7"/>
  <c r="P293" i="16"/>
  <c r="AN296" i="7"/>
  <c r="AZ296" i="7" s="1"/>
  <c r="P285" i="16"/>
  <c r="AN288" i="7"/>
  <c r="P277" i="16"/>
  <c r="AN280" i="7"/>
  <c r="P269" i="16"/>
  <c r="AN272" i="7"/>
  <c r="P261" i="16"/>
  <c r="AN264" i="7"/>
  <c r="AZ264" i="7" s="1"/>
  <c r="P253" i="16"/>
  <c r="AN256" i="7"/>
  <c r="P245" i="16"/>
  <c r="AN248" i="7"/>
  <c r="P237" i="16"/>
  <c r="AN240" i="7"/>
  <c r="P229" i="16"/>
  <c r="AN232" i="7"/>
  <c r="AZ232" i="7" s="1"/>
  <c r="P221" i="16"/>
  <c r="AN224" i="7"/>
  <c r="P213" i="16"/>
  <c r="AN216" i="7"/>
  <c r="P205" i="16"/>
  <c r="AN208" i="7"/>
  <c r="P197" i="16"/>
  <c r="AN200" i="7"/>
  <c r="AZ200" i="7" s="1"/>
  <c r="P189" i="16"/>
  <c r="AN192" i="7"/>
  <c r="P181" i="16"/>
  <c r="AN184" i="7"/>
  <c r="P173" i="16"/>
  <c r="AN176" i="7"/>
  <c r="P165" i="16"/>
  <c r="AN168" i="7"/>
  <c r="AZ168" i="7" s="1"/>
  <c r="P157" i="16"/>
  <c r="AN160" i="7"/>
  <c r="P149" i="16"/>
  <c r="AN152" i="7"/>
  <c r="P141" i="16"/>
  <c r="AN144" i="7"/>
  <c r="P133" i="16"/>
  <c r="AN136" i="7"/>
  <c r="AZ136" i="7" s="1"/>
  <c r="P125" i="16"/>
  <c r="AN128" i="7"/>
  <c r="P117" i="16"/>
  <c r="AN120" i="7"/>
  <c r="P109" i="16"/>
  <c r="AN112" i="7"/>
  <c r="P101" i="16"/>
  <c r="AN104" i="7"/>
  <c r="AZ104" i="7" s="1"/>
  <c r="P93" i="16"/>
  <c r="AN96" i="7"/>
  <c r="P85" i="16"/>
  <c r="AN88" i="7"/>
  <c r="P77" i="16"/>
  <c r="AN80" i="7"/>
  <c r="P69" i="16"/>
  <c r="AN72" i="7"/>
  <c r="AZ72" i="7" s="1"/>
  <c r="P61" i="16"/>
  <c r="AN64" i="7"/>
  <c r="P53" i="16"/>
  <c r="AN56" i="7"/>
  <c r="P45" i="16"/>
  <c r="AN48" i="7"/>
  <c r="P37" i="16"/>
  <c r="AN40" i="7"/>
  <c r="AZ40" i="7" s="1"/>
  <c r="P29" i="16"/>
  <c r="AN32" i="7"/>
  <c r="P21" i="16"/>
  <c r="AN24" i="7"/>
  <c r="P13" i="16"/>
  <c r="AN16" i="7"/>
  <c r="P5" i="16"/>
  <c r="AN8" i="7"/>
  <c r="AZ8" i="7" s="1"/>
  <c r="K2" i="16"/>
  <c r="AP5" i="7"/>
  <c r="BB5" i="7" s="1"/>
  <c r="P352" i="16"/>
  <c r="AN355" i="7"/>
  <c r="P344" i="16"/>
  <c r="AN347" i="7"/>
  <c r="P336" i="16"/>
  <c r="AN339" i="7"/>
  <c r="AZ339" i="7" s="1"/>
  <c r="P328" i="16"/>
  <c r="AN331" i="7"/>
  <c r="AZ331" i="7" s="1"/>
  <c r="P320" i="16"/>
  <c r="AN323" i="7"/>
  <c r="P312" i="16"/>
  <c r="AN315" i="7"/>
  <c r="P304" i="16"/>
  <c r="AN307" i="7"/>
  <c r="AZ307" i="7" s="1"/>
  <c r="P296" i="16"/>
  <c r="AN299" i="7"/>
  <c r="AZ299" i="7" s="1"/>
  <c r="P288" i="16"/>
  <c r="AN291" i="7"/>
  <c r="P280" i="16"/>
  <c r="AN283" i="7"/>
  <c r="P272" i="16"/>
  <c r="AN275" i="7"/>
  <c r="AZ275" i="7" s="1"/>
  <c r="P264" i="16"/>
  <c r="AN267" i="7"/>
  <c r="AZ267" i="7" s="1"/>
  <c r="P256" i="16"/>
  <c r="AN259" i="7"/>
  <c r="P248" i="16"/>
  <c r="AN251" i="7"/>
  <c r="P240" i="16"/>
  <c r="AN243" i="7"/>
  <c r="AZ243" i="7" s="1"/>
  <c r="P232" i="16"/>
  <c r="AN235" i="7"/>
  <c r="P224" i="16"/>
  <c r="AN227" i="7"/>
  <c r="P216" i="16"/>
  <c r="AN219" i="7"/>
  <c r="P208" i="16"/>
  <c r="AN211" i="7"/>
  <c r="AZ211" i="7" s="1"/>
  <c r="P200" i="16"/>
  <c r="AN203" i="7"/>
  <c r="P192" i="16"/>
  <c r="AN195" i="7"/>
  <c r="P184" i="16"/>
  <c r="AN187" i="7"/>
  <c r="P176" i="16"/>
  <c r="AN179" i="7"/>
  <c r="AZ179" i="7" s="1"/>
  <c r="P168" i="16"/>
  <c r="AN171" i="7"/>
  <c r="AZ171" i="7" s="1"/>
  <c r="P160" i="16"/>
  <c r="AN163" i="7"/>
  <c r="P152" i="16"/>
  <c r="AN155" i="7"/>
  <c r="P144" i="16"/>
  <c r="AN147" i="7"/>
  <c r="AZ147" i="7" s="1"/>
  <c r="P136" i="16"/>
  <c r="AN139" i="7"/>
  <c r="AZ139" i="7" s="1"/>
  <c r="P128" i="16"/>
  <c r="AN131" i="7"/>
  <c r="P120" i="16"/>
  <c r="AN123" i="7"/>
  <c r="P112" i="16"/>
  <c r="AN115" i="7"/>
  <c r="AZ115" i="7" s="1"/>
  <c r="P104" i="16"/>
  <c r="AN107" i="7"/>
  <c r="AZ107" i="7" s="1"/>
  <c r="P96" i="16"/>
  <c r="AN99" i="7"/>
  <c r="P88" i="16"/>
  <c r="AN91" i="7"/>
  <c r="P80" i="16"/>
  <c r="AN83" i="7"/>
  <c r="P72" i="16"/>
  <c r="AN75" i="7"/>
  <c r="AZ75" i="7" s="1"/>
  <c r="P64" i="16"/>
  <c r="AN67" i="7"/>
  <c r="P56" i="16"/>
  <c r="AN59" i="7"/>
  <c r="P48" i="16"/>
  <c r="AN51" i="7"/>
  <c r="AZ51" i="7" s="1"/>
  <c r="P40" i="16"/>
  <c r="AN43" i="7"/>
  <c r="AZ43" i="7" s="1"/>
  <c r="P32" i="16"/>
  <c r="AN35" i="7"/>
  <c r="P24" i="16"/>
  <c r="AN27" i="7"/>
  <c r="P16" i="16"/>
  <c r="AN19" i="7"/>
  <c r="AZ19" i="7" s="1"/>
  <c r="P8" i="16"/>
  <c r="AN11" i="7"/>
  <c r="AZ11" i="7" s="1"/>
  <c r="P347" i="16"/>
  <c r="AN350" i="7"/>
  <c r="P339" i="16"/>
  <c r="AN342" i="7"/>
  <c r="P331" i="16"/>
  <c r="AN334" i="7"/>
  <c r="AZ334" i="7" s="1"/>
  <c r="P323" i="16"/>
  <c r="AN326" i="7"/>
  <c r="P315" i="16"/>
  <c r="AN318" i="7"/>
  <c r="P307" i="16"/>
  <c r="AN310" i="7"/>
  <c r="P299" i="16"/>
  <c r="AN302" i="7"/>
  <c r="AZ302" i="7" s="1"/>
  <c r="P291" i="16"/>
  <c r="AN294" i="7"/>
  <c r="P283" i="16"/>
  <c r="AN286" i="7"/>
  <c r="P275" i="16"/>
  <c r="AN278" i="7"/>
  <c r="P267" i="16"/>
  <c r="AN270" i="7"/>
  <c r="AZ270" i="7" s="1"/>
  <c r="P259" i="16"/>
  <c r="AN262" i="7"/>
  <c r="P251" i="16"/>
  <c r="AN254" i="7"/>
  <c r="P243" i="16"/>
  <c r="AN246" i="7"/>
  <c r="P235" i="16"/>
  <c r="AN238" i="7"/>
  <c r="AZ238" i="7" s="1"/>
  <c r="P227" i="16"/>
  <c r="AN230" i="7"/>
  <c r="P219" i="16"/>
  <c r="AN222" i="7"/>
  <c r="P211" i="16"/>
  <c r="AN214" i="7"/>
  <c r="P203" i="16"/>
  <c r="AN206" i="7"/>
  <c r="AZ206" i="7" s="1"/>
  <c r="P195" i="16"/>
  <c r="AN198" i="7"/>
  <c r="P187" i="16"/>
  <c r="AN190" i="7"/>
  <c r="P179" i="16"/>
  <c r="AN182" i="7"/>
  <c r="P171" i="16"/>
  <c r="AN174" i="7"/>
  <c r="AZ174" i="7" s="1"/>
  <c r="P163" i="16"/>
  <c r="AN166" i="7"/>
  <c r="P155" i="16"/>
  <c r="AN158" i="7"/>
  <c r="P147" i="16"/>
  <c r="AN150" i="7"/>
  <c r="P139" i="16"/>
  <c r="AN142" i="7"/>
  <c r="AZ142" i="7" s="1"/>
  <c r="P131" i="16"/>
  <c r="AN134" i="7"/>
  <c r="P123" i="16"/>
  <c r="AN126" i="7"/>
  <c r="P115" i="16"/>
  <c r="AN118" i="7"/>
  <c r="P107" i="16"/>
  <c r="AN110" i="7"/>
  <c r="AZ110" i="7" s="1"/>
  <c r="P99" i="16"/>
  <c r="AN102" i="7"/>
  <c r="P91" i="16"/>
  <c r="AN94" i="7"/>
  <c r="P83" i="16"/>
  <c r="AN86" i="7"/>
  <c r="P75" i="16"/>
  <c r="AN78" i="7"/>
  <c r="AZ78" i="7" s="1"/>
  <c r="P67" i="16"/>
  <c r="AN70" i="7"/>
  <c r="P59" i="16"/>
  <c r="AN62" i="7"/>
  <c r="P51" i="16"/>
  <c r="AN54" i="7"/>
  <c r="P43" i="16"/>
  <c r="AN46" i="7"/>
  <c r="AZ46" i="7" s="1"/>
  <c r="P35" i="16"/>
  <c r="AN38" i="7"/>
  <c r="P27" i="16"/>
  <c r="AN30" i="7"/>
  <c r="P19" i="16"/>
  <c r="AN22" i="7"/>
  <c r="P11" i="16"/>
  <c r="AN14" i="7"/>
  <c r="AZ14" i="7" s="1"/>
  <c r="P3" i="16"/>
  <c r="AN6" i="7"/>
  <c r="AN353" i="7"/>
  <c r="AN345" i="7"/>
  <c r="AN337" i="7"/>
  <c r="AZ337" i="7" s="1"/>
  <c r="AN329" i="7"/>
  <c r="AN321" i="7"/>
  <c r="AN313" i="7"/>
  <c r="AZ313" i="7" s="1"/>
  <c r="AN305" i="7"/>
  <c r="AN297" i="7"/>
  <c r="P286" i="16"/>
  <c r="AN289" i="7"/>
  <c r="AN281" i="7"/>
  <c r="AZ281" i="7" s="1"/>
  <c r="AN273" i="7"/>
  <c r="AN265" i="7"/>
  <c r="AN257" i="7"/>
  <c r="AZ257" i="7" s="1"/>
  <c r="AN249" i="7"/>
  <c r="AN241" i="7"/>
  <c r="AZ241" i="7" s="1"/>
  <c r="AN233" i="7"/>
  <c r="P222" i="16"/>
  <c r="AN225" i="7"/>
  <c r="AN217" i="7"/>
  <c r="AN209" i="7"/>
  <c r="AZ209" i="7" s="1"/>
  <c r="AN201" i="7"/>
  <c r="AZ201" i="7" s="1"/>
  <c r="AN193" i="7"/>
  <c r="AN185" i="7"/>
  <c r="AZ185" i="7" s="1"/>
  <c r="AN177" i="7"/>
  <c r="AN169" i="7"/>
  <c r="P158" i="16"/>
  <c r="AN161" i="7"/>
  <c r="P150" i="16"/>
  <c r="AN153" i="7"/>
  <c r="P142" i="16"/>
  <c r="AN145" i="7"/>
  <c r="AZ145" i="7" s="1"/>
  <c r="P134" i="16"/>
  <c r="AN137" i="7"/>
  <c r="AN129" i="7"/>
  <c r="AZ129" i="7" s="1"/>
  <c r="P118" i="16"/>
  <c r="AN121" i="7"/>
  <c r="AZ121" i="7" s="1"/>
  <c r="P110" i="16"/>
  <c r="AN113" i="7"/>
  <c r="P102" i="16"/>
  <c r="AN105" i="7"/>
  <c r="P94" i="16"/>
  <c r="AN97" i="7"/>
  <c r="P86" i="16"/>
  <c r="AN89" i="7"/>
  <c r="AZ89" i="7" s="1"/>
  <c r="P78" i="16"/>
  <c r="AN81" i="7"/>
  <c r="P70" i="16"/>
  <c r="AN73" i="7"/>
  <c r="P62" i="16"/>
  <c r="AN65" i="7"/>
  <c r="AZ65" i="7" s="1"/>
  <c r="P54" i="16"/>
  <c r="AN57" i="7"/>
  <c r="AZ57" i="7" s="1"/>
  <c r="P46" i="16"/>
  <c r="AN49" i="7"/>
  <c r="P38" i="16"/>
  <c r="AN41" i="7"/>
  <c r="AN33" i="7"/>
  <c r="P22" i="16"/>
  <c r="AN25" i="7"/>
  <c r="P14" i="16"/>
  <c r="AN17" i="7"/>
  <c r="P6" i="16"/>
  <c r="AN9" i="7"/>
  <c r="J27" i="15"/>
  <c r="P2" i="16"/>
  <c r="AN5" i="7"/>
  <c r="P345" i="16"/>
  <c r="AN348" i="7"/>
  <c r="AZ348" i="7" s="1"/>
  <c r="P337" i="16"/>
  <c r="AN340" i="7"/>
  <c r="AZ340" i="7" s="1"/>
  <c r="P329" i="16"/>
  <c r="AN332" i="7"/>
  <c r="P321" i="16"/>
  <c r="AN324" i="7"/>
  <c r="AZ324" i="7" s="1"/>
  <c r="P313" i="16"/>
  <c r="AN316" i="7"/>
  <c r="AZ316" i="7" s="1"/>
  <c r="P305" i="16"/>
  <c r="AN308" i="7"/>
  <c r="AZ308" i="7" s="1"/>
  <c r="P297" i="16"/>
  <c r="AN300" i="7"/>
  <c r="P289" i="16"/>
  <c r="AN292" i="7"/>
  <c r="AZ292" i="7" s="1"/>
  <c r="P281" i="16"/>
  <c r="AN284" i="7"/>
  <c r="AZ284" i="7" s="1"/>
  <c r="P273" i="16"/>
  <c r="AN276" i="7"/>
  <c r="AZ276" i="7" s="1"/>
  <c r="P265" i="16"/>
  <c r="AN268" i="7"/>
  <c r="P257" i="16"/>
  <c r="AN260" i="7"/>
  <c r="AZ260" i="7" s="1"/>
  <c r="P249" i="16"/>
  <c r="AN252" i="7"/>
  <c r="AZ252" i="7" s="1"/>
  <c r="P241" i="16"/>
  <c r="AN244" i="7"/>
  <c r="AZ244" i="7" s="1"/>
  <c r="P233" i="16"/>
  <c r="AN236" i="7"/>
  <c r="P225" i="16"/>
  <c r="AN228" i="7"/>
  <c r="AZ228" i="7" s="1"/>
  <c r="P217" i="16"/>
  <c r="AN220" i="7"/>
  <c r="AZ220" i="7" s="1"/>
  <c r="P209" i="16"/>
  <c r="AN212" i="7"/>
  <c r="P201" i="16"/>
  <c r="AN204" i="7"/>
  <c r="P193" i="16"/>
  <c r="AN196" i="7"/>
  <c r="AZ196" i="7" s="1"/>
  <c r="P185" i="16"/>
  <c r="AN188" i="7"/>
  <c r="AZ188" i="7" s="1"/>
  <c r="P177" i="16"/>
  <c r="AN180" i="7"/>
  <c r="AZ180" i="7" s="1"/>
  <c r="P169" i="16"/>
  <c r="AN172" i="7"/>
  <c r="P161" i="16"/>
  <c r="AN164" i="7"/>
  <c r="AZ164" i="7" s="1"/>
  <c r="P153" i="16"/>
  <c r="AN156" i="7"/>
  <c r="AZ156" i="7" s="1"/>
  <c r="P145" i="16"/>
  <c r="AN148" i="7"/>
  <c r="AZ148" i="7" s="1"/>
  <c r="P137" i="16"/>
  <c r="AN140" i="7"/>
  <c r="P129" i="16"/>
  <c r="AN132" i="7"/>
  <c r="AZ132" i="7" s="1"/>
  <c r="P121" i="16"/>
  <c r="AN124" i="7"/>
  <c r="AZ124" i="7" s="1"/>
  <c r="P113" i="16"/>
  <c r="AN116" i="7"/>
  <c r="AZ116" i="7" s="1"/>
  <c r="P105" i="16"/>
  <c r="AN108" i="7"/>
  <c r="P97" i="16"/>
  <c r="AN100" i="7"/>
  <c r="AZ100" i="7" s="1"/>
  <c r="P89" i="16"/>
  <c r="AN92" i="7"/>
  <c r="AZ92" i="7" s="1"/>
  <c r="P81" i="16"/>
  <c r="AN84" i="7"/>
  <c r="AZ84" i="7" s="1"/>
  <c r="P73" i="16"/>
  <c r="AN76" i="7"/>
  <c r="P65" i="16"/>
  <c r="AN68" i="7"/>
  <c r="AZ68" i="7" s="1"/>
  <c r="P57" i="16"/>
  <c r="AN60" i="7"/>
  <c r="AZ60" i="7" s="1"/>
  <c r="P49" i="16"/>
  <c r="AN52" i="7"/>
  <c r="AZ52" i="7" s="1"/>
  <c r="P41" i="16"/>
  <c r="AN44" i="7"/>
  <c r="P33" i="16"/>
  <c r="AN36" i="7"/>
  <c r="AZ36" i="7" s="1"/>
  <c r="P25" i="16"/>
  <c r="AN28" i="7"/>
  <c r="AZ28" i="7" s="1"/>
  <c r="P17" i="16"/>
  <c r="AN20" i="7"/>
  <c r="AZ20" i="7" s="1"/>
  <c r="P9" i="16"/>
  <c r="AN12" i="7"/>
  <c r="P348" i="16"/>
  <c r="AN351" i="7"/>
  <c r="AZ351" i="7" s="1"/>
  <c r="P340" i="16"/>
  <c r="AN343" i="7"/>
  <c r="AZ343" i="7" s="1"/>
  <c r="P332" i="16"/>
  <c r="AN335" i="7"/>
  <c r="AZ335" i="7" s="1"/>
  <c r="P324" i="16"/>
  <c r="AN327" i="7"/>
  <c r="P316" i="16"/>
  <c r="AN319" i="7"/>
  <c r="AZ319" i="7" s="1"/>
  <c r="P308" i="16"/>
  <c r="AN311" i="7"/>
  <c r="AZ311" i="7" s="1"/>
  <c r="P300" i="16"/>
  <c r="AN303" i="7"/>
  <c r="AZ303" i="7" s="1"/>
  <c r="P292" i="16"/>
  <c r="AN295" i="7"/>
  <c r="P284" i="16"/>
  <c r="AN287" i="7"/>
  <c r="AZ287" i="7" s="1"/>
  <c r="P276" i="16"/>
  <c r="AN279" i="7"/>
  <c r="AZ279" i="7" s="1"/>
  <c r="P268" i="16"/>
  <c r="AN271" i="7"/>
  <c r="AZ271" i="7" s="1"/>
  <c r="P260" i="16"/>
  <c r="AN263" i="7"/>
  <c r="P252" i="16"/>
  <c r="AN255" i="7"/>
  <c r="P244" i="16"/>
  <c r="AN247" i="7"/>
  <c r="AZ247" i="7" s="1"/>
  <c r="P236" i="16"/>
  <c r="AN239" i="7"/>
  <c r="AZ239" i="7" s="1"/>
  <c r="P228" i="16"/>
  <c r="AN231" i="7"/>
  <c r="P220" i="16"/>
  <c r="AN223" i="7"/>
  <c r="AZ223" i="7" s="1"/>
  <c r="P212" i="16"/>
  <c r="AN215" i="7"/>
  <c r="AZ215" i="7" s="1"/>
  <c r="P204" i="16"/>
  <c r="AN207" i="7"/>
  <c r="AZ207" i="7" s="1"/>
  <c r="P196" i="16"/>
  <c r="AN199" i="7"/>
  <c r="P188" i="16"/>
  <c r="AN191" i="7"/>
  <c r="AZ191" i="7" s="1"/>
  <c r="P180" i="16"/>
  <c r="AN183" i="7"/>
  <c r="AZ183" i="7" s="1"/>
  <c r="P172" i="16"/>
  <c r="AN175" i="7"/>
  <c r="AZ175" i="7" s="1"/>
  <c r="P164" i="16"/>
  <c r="AN167" i="7"/>
  <c r="P156" i="16"/>
  <c r="AN159" i="7"/>
  <c r="AZ159" i="7" s="1"/>
  <c r="P148" i="16"/>
  <c r="AN151" i="7"/>
  <c r="AZ151" i="7" s="1"/>
  <c r="P140" i="16"/>
  <c r="AN143" i="7"/>
  <c r="AZ143" i="7" s="1"/>
  <c r="P132" i="16"/>
  <c r="AN135" i="7"/>
  <c r="P124" i="16"/>
  <c r="AN127" i="7"/>
  <c r="AZ127" i="7" s="1"/>
  <c r="P116" i="16"/>
  <c r="AN119" i="7"/>
  <c r="AZ119" i="7" s="1"/>
  <c r="P108" i="16"/>
  <c r="AN111" i="7"/>
  <c r="AZ111" i="7" s="1"/>
  <c r="P100" i="16"/>
  <c r="AN103" i="7"/>
  <c r="P92" i="16"/>
  <c r="AN95" i="7"/>
  <c r="AZ95" i="7" s="1"/>
  <c r="P84" i="16"/>
  <c r="AN87" i="7"/>
  <c r="AZ87" i="7" s="1"/>
  <c r="P76" i="16"/>
  <c r="AN79" i="7"/>
  <c r="AZ79" i="7" s="1"/>
  <c r="P68" i="16"/>
  <c r="AN71" i="7"/>
  <c r="P60" i="16"/>
  <c r="AN63" i="7"/>
  <c r="AZ63" i="7" s="1"/>
  <c r="P52" i="16"/>
  <c r="AN55" i="7"/>
  <c r="AZ55" i="7" s="1"/>
  <c r="P44" i="16"/>
  <c r="AN47" i="7"/>
  <c r="AZ47" i="7" s="1"/>
  <c r="P36" i="16"/>
  <c r="AN39" i="7"/>
  <c r="P28" i="16"/>
  <c r="AN31" i="7"/>
  <c r="AZ31" i="7" s="1"/>
  <c r="P20" i="16"/>
  <c r="AN23" i="7"/>
  <c r="AZ23" i="7" s="1"/>
  <c r="P12" i="16"/>
  <c r="AN15" i="7"/>
  <c r="AZ15" i="7" s="1"/>
  <c r="P4" i="16"/>
  <c r="AN7" i="7"/>
  <c r="F2" i="16"/>
  <c r="N2" i="16"/>
  <c r="P5" i="7"/>
  <c r="H2" i="16"/>
  <c r="G5" i="7"/>
  <c r="L2" i="16"/>
  <c r="K5" i="7"/>
  <c r="J2" i="16"/>
  <c r="Q5" i="7"/>
  <c r="M2" i="16"/>
  <c r="G115" i="17"/>
  <c r="H20" i="17"/>
  <c r="G19" i="17"/>
  <c r="H12" i="17"/>
  <c r="G11" i="17"/>
  <c r="H4" i="17"/>
  <c r="DH6" i="9"/>
  <c r="G3" i="17"/>
  <c r="H346" i="17"/>
  <c r="DH348" i="9"/>
  <c r="G345" i="17"/>
  <c r="H338" i="17"/>
  <c r="DH340" i="9"/>
  <c r="G337" i="17"/>
  <c r="G329" i="17"/>
  <c r="H322" i="17"/>
  <c r="G321" i="17"/>
  <c r="H314" i="17"/>
  <c r="G313" i="17"/>
  <c r="H306" i="17"/>
  <c r="DH308" i="9"/>
  <c r="G305" i="17"/>
  <c r="H298" i="17"/>
  <c r="DH300" i="9"/>
  <c r="G297" i="17"/>
  <c r="H290" i="17"/>
  <c r="DH292" i="9"/>
  <c r="G289" i="17"/>
  <c r="H282" i="17"/>
  <c r="DH284" i="9"/>
  <c r="G281" i="17"/>
  <c r="H274" i="17"/>
  <c r="DH276" i="9"/>
  <c r="G273" i="17"/>
  <c r="H266" i="17"/>
  <c r="DH268" i="9"/>
  <c r="G265" i="17"/>
  <c r="H258" i="17"/>
  <c r="G257" i="17"/>
  <c r="H250" i="17"/>
  <c r="G249" i="17"/>
  <c r="H242" i="17"/>
  <c r="DH244" i="9"/>
  <c r="G241" i="17"/>
  <c r="H234" i="17"/>
  <c r="DH236" i="9"/>
  <c r="G233" i="17"/>
  <c r="H226" i="17"/>
  <c r="DH228" i="9"/>
  <c r="G225" i="17"/>
  <c r="H218" i="17"/>
  <c r="DH220" i="9"/>
  <c r="G217" i="17"/>
  <c r="H210" i="17"/>
  <c r="DH212" i="9"/>
  <c r="G209" i="17"/>
  <c r="H202" i="17"/>
  <c r="DH204" i="9"/>
  <c r="G201" i="17"/>
  <c r="H194" i="17"/>
  <c r="G193" i="17"/>
  <c r="H330" i="17"/>
  <c r="DH332" i="9"/>
  <c r="H2" i="17"/>
  <c r="H189" i="17"/>
  <c r="G188" i="17"/>
  <c r="H181" i="17"/>
  <c r="G180" i="17"/>
  <c r="H173" i="17"/>
  <c r="DH175" i="9"/>
  <c r="G172" i="17"/>
  <c r="DJ174" i="9"/>
  <c r="H165" i="17"/>
  <c r="DH167" i="9"/>
  <c r="G164" i="17"/>
  <c r="DJ166" i="9"/>
  <c r="H157" i="17"/>
  <c r="DH159" i="9"/>
  <c r="G156" i="17"/>
  <c r="H149" i="17"/>
  <c r="G148" i="17"/>
  <c r="H141" i="17"/>
  <c r="G140" i="17"/>
  <c r="H133" i="17"/>
  <c r="DH135" i="9"/>
  <c r="G132" i="17"/>
  <c r="H125" i="17"/>
  <c r="G124" i="17"/>
  <c r="H117" i="17"/>
  <c r="DH119" i="9"/>
  <c r="G116" i="17"/>
  <c r="DJ118" i="9"/>
  <c r="H109" i="17"/>
  <c r="G108" i="17"/>
  <c r="H101" i="17"/>
  <c r="G100" i="17"/>
  <c r="H93" i="17"/>
  <c r="DH95" i="9"/>
  <c r="G92" i="17"/>
  <c r="H85" i="17"/>
  <c r="G84" i="17"/>
  <c r="DJ86" i="9"/>
  <c r="H77" i="17"/>
  <c r="G76" i="17"/>
  <c r="H69" i="17"/>
  <c r="G68" i="17"/>
  <c r="DJ70" i="9"/>
  <c r="H61" i="17"/>
  <c r="G60" i="17"/>
  <c r="DJ62" i="9"/>
  <c r="H53" i="17"/>
  <c r="G52" i="17"/>
  <c r="H45" i="17"/>
  <c r="G44" i="17"/>
  <c r="H37" i="17"/>
  <c r="G36" i="17"/>
  <c r="DJ38" i="9"/>
  <c r="H29" i="17"/>
  <c r="G28" i="17"/>
  <c r="H21" i="17"/>
  <c r="G20" i="17"/>
  <c r="DJ22" i="9"/>
  <c r="H13" i="17"/>
  <c r="G12" i="17"/>
  <c r="H5" i="17"/>
  <c r="DH7" i="9"/>
  <c r="G4" i="17"/>
  <c r="H347" i="17"/>
  <c r="G346" i="17"/>
  <c r="H339" i="17"/>
  <c r="G338" i="17"/>
  <c r="H331" i="17"/>
  <c r="DH333" i="9"/>
  <c r="G330" i="17"/>
  <c r="H323" i="17"/>
  <c r="DH325" i="9"/>
  <c r="G322" i="17"/>
  <c r="H315" i="17"/>
  <c r="G314" i="17"/>
  <c r="H307" i="17"/>
  <c r="DH309" i="9"/>
  <c r="G306" i="17"/>
  <c r="H299" i="17"/>
  <c r="G298" i="17"/>
  <c r="H291" i="17"/>
  <c r="DH293" i="9"/>
  <c r="G290" i="17"/>
  <c r="H283" i="17"/>
  <c r="G282" i="17"/>
  <c r="H275" i="17"/>
  <c r="G274" i="17"/>
  <c r="H267" i="17"/>
  <c r="DH269" i="9"/>
  <c r="G266" i="17"/>
  <c r="H259" i="17"/>
  <c r="DH261" i="9"/>
  <c r="G258" i="17"/>
  <c r="H251" i="17"/>
  <c r="G250" i="17"/>
  <c r="H243" i="17"/>
  <c r="DH245" i="9"/>
  <c r="G242" i="17"/>
  <c r="H235" i="17"/>
  <c r="G234" i="17"/>
  <c r="H227" i="17"/>
  <c r="DH229" i="9"/>
  <c r="G226" i="17"/>
  <c r="H219" i="17"/>
  <c r="G218" i="17"/>
  <c r="H211" i="17"/>
  <c r="G210" i="17"/>
  <c r="H203" i="17"/>
  <c r="DH205" i="9"/>
  <c r="G202" i="17"/>
  <c r="H195" i="17"/>
  <c r="G194" i="17"/>
  <c r="H188" i="17"/>
  <c r="DH190" i="9"/>
  <c r="H164" i="17"/>
  <c r="H140" i="17"/>
  <c r="H124" i="17"/>
  <c r="DH126" i="9"/>
  <c r="G2" i="17"/>
  <c r="CD4" i="9"/>
  <c r="G189" i="17"/>
  <c r="H182" i="17"/>
  <c r="G181" i="17"/>
  <c r="DJ183" i="9"/>
  <c r="H174" i="17"/>
  <c r="G173" i="17"/>
  <c r="H166" i="17"/>
  <c r="G165" i="17"/>
  <c r="H158" i="17"/>
  <c r="G157" i="17"/>
  <c r="DJ159" i="9"/>
  <c r="H150" i="17"/>
  <c r="G149" i="17"/>
  <c r="H142" i="17"/>
  <c r="G141" i="17"/>
  <c r="DJ143" i="9"/>
  <c r="H134" i="17"/>
  <c r="G133" i="17"/>
  <c r="DJ135" i="9"/>
  <c r="H126" i="17"/>
  <c r="G125" i="17"/>
  <c r="DJ127" i="9"/>
  <c r="H118" i="17"/>
  <c r="G117" i="17"/>
  <c r="DJ119" i="9"/>
  <c r="H110" i="17"/>
  <c r="G109" i="17"/>
  <c r="DJ111" i="9"/>
  <c r="H102" i="17"/>
  <c r="G101" i="17"/>
  <c r="DJ103" i="9"/>
  <c r="H94" i="17"/>
  <c r="G93" i="17"/>
  <c r="H86" i="17"/>
  <c r="G85" i="17"/>
  <c r="H78" i="17"/>
  <c r="G77" i="17"/>
  <c r="DJ79" i="9"/>
  <c r="H70" i="17"/>
  <c r="G69" i="17"/>
  <c r="H62" i="17"/>
  <c r="G61" i="17"/>
  <c r="H54" i="17"/>
  <c r="G53" i="17"/>
  <c r="H46" i="17"/>
  <c r="G45" i="17"/>
  <c r="H38" i="17"/>
  <c r="G37" i="17"/>
  <c r="H30" i="17"/>
  <c r="G29" i="17"/>
  <c r="H22" i="17"/>
  <c r="G21" i="17"/>
  <c r="H14" i="17"/>
  <c r="G13" i="17"/>
  <c r="H6" i="17"/>
  <c r="G5" i="17"/>
  <c r="H348" i="17"/>
  <c r="DH350" i="9"/>
  <c r="G347" i="17"/>
  <c r="H340" i="17"/>
  <c r="G339" i="17"/>
  <c r="H332" i="17"/>
  <c r="G331" i="17"/>
  <c r="H324" i="17"/>
  <c r="G323" i="17"/>
  <c r="H316" i="17"/>
  <c r="DH318" i="9"/>
  <c r="G315" i="17"/>
  <c r="H308" i="17"/>
  <c r="G307" i="17"/>
  <c r="H300" i="17"/>
  <c r="G299" i="17"/>
  <c r="H292" i="17"/>
  <c r="G291" i="17"/>
  <c r="H284" i="17"/>
  <c r="DH286" i="9"/>
  <c r="G283" i="17"/>
  <c r="H276" i="17"/>
  <c r="DH278" i="9"/>
  <c r="G275" i="17"/>
  <c r="H268" i="17"/>
  <c r="G267" i="17"/>
  <c r="H260" i="17"/>
  <c r="G259" i="17"/>
  <c r="H252" i="17"/>
  <c r="DH254" i="9"/>
  <c r="G251" i="17"/>
  <c r="H244" i="17"/>
  <c r="G243" i="17"/>
  <c r="H236" i="17"/>
  <c r="G235" i="17"/>
  <c r="H228" i="17"/>
  <c r="G227" i="17"/>
  <c r="H220" i="17"/>
  <c r="DH222" i="9"/>
  <c r="G219" i="17"/>
  <c r="H212" i="17"/>
  <c r="G211" i="17"/>
  <c r="H204" i="17"/>
  <c r="G203" i="17"/>
  <c r="H196" i="17"/>
  <c r="G195" i="17"/>
  <c r="G187" i="17"/>
  <c r="DJ189" i="9"/>
  <c r="G163" i="17"/>
  <c r="H156" i="17"/>
  <c r="H148" i="17"/>
  <c r="G123" i="17"/>
  <c r="DJ125" i="9"/>
  <c r="H183" i="17"/>
  <c r="DH185" i="9"/>
  <c r="G182" i="17"/>
  <c r="DJ184" i="9"/>
  <c r="H175" i="17"/>
  <c r="G174" i="17"/>
  <c r="DJ176" i="9"/>
  <c r="H167" i="17"/>
  <c r="G166" i="17"/>
  <c r="H159" i="17"/>
  <c r="G158" i="17"/>
  <c r="DJ160" i="9"/>
  <c r="H151" i="17"/>
  <c r="G150" i="17"/>
  <c r="DJ152" i="9"/>
  <c r="H143" i="17"/>
  <c r="G142" i="17"/>
  <c r="H135" i="17"/>
  <c r="DH137" i="9"/>
  <c r="G134" i="17"/>
  <c r="H127" i="17"/>
  <c r="DH129" i="9"/>
  <c r="G126" i="17"/>
  <c r="H119" i="17"/>
  <c r="G118" i="17"/>
  <c r="H111" i="17"/>
  <c r="G110" i="17"/>
  <c r="H103" i="17"/>
  <c r="G102" i="17"/>
  <c r="H95" i="17"/>
  <c r="DH97" i="9"/>
  <c r="G94" i="17"/>
  <c r="H87" i="17"/>
  <c r="G86" i="17"/>
  <c r="H79" i="17"/>
  <c r="G78" i="17"/>
  <c r="H71" i="17"/>
  <c r="G70" i="17"/>
  <c r="H63" i="17"/>
  <c r="G62" i="17"/>
  <c r="H55" i="17"/>
  <c r="G54" i="17"/>
  <c r="H47" i="17"/>
  <c r="DH49" i="9"/>
  <c r="G46" i="17"/>
  <c r="H39" i="17"/>
  <c r="G38" i="17"/>
  <c r="H31" i="17"/>
  <c r="G30" i="17"/>
  <c r="H23" i="17"/>
  <c r="DH25" i="9"/>
  <c r="G22" i="17"/>
  <c r="H15" i="17"/>
  <c r="G14" i="17"/>
  <c r="H7" i="17"/>
  <c r="DH9" i="9"/>
  <c r="G6" i="17"/>
  <c r="H349" i="17"/>
  <c r="DH351" i="9"/>
  <c r="G348" i="17"/>
  <c r="DJ350" i="9"/>
  <c r="H341" i="17"/>
  <c r="G340" i="17"/>
  <c r="H333" i="17"/>
  <c r="DH335" i="9"/>
  <c r="G332" i="17"/>
  <c r="H325" i="17"/>
  <c r="G324" i="17"/>
  <c r="H317" i="17"/>
  <c r="DH319" i="9"/>
  <c r="G316" i="17"/>
  <c r="H309" i="17"/>
  <c r="G308" i="17"/>
  <c r="DJ310" i="9"/>
  <c r="H301" i="17"/>
  <c r="G300" i="17"/>
  <c r="DJ302" i="9"/>
  <c r="H293" i="17"/>
  <c r="DH295" i="9"/>
  <c r="G292" i="17"/>
  <c r="H285" i="17"/>
  <c r="DH287" i="9"/>
  <c r="G284" i="17"/>
  <c r="H277" i="17"/>
  <c r="G276" i="17"/>
  <c r="H269" i="17"/>
  <c r="DH271" i="9"/>
  <c r="G268" i="17"/>
  <c r="H261" i="17"/>
  <c r="G260" i="17"/>
  <c r="H253" i="17"/>
  <c r="DH255" i="9"/>
  <c r="G252" i="17"/>
  <c r="H245" i="17"/>
  <c r="G244" i="17"/>
  <c r="H237" i="17"/>
  <c r="G236" i="17"/>
  <c r="H229" i="17"/>
  <c r="DH231" i="9"/>
  <c r="G228" i="17"/>
  <c r="H221" i="17"/>
  <c r="DH223" i="9"/>
  <c r="G220" i="17"/>
  <c r="H213" i="17"/>
  <c r="G212" i="17"/>
  <c r="DJ214" i="9"/>
  <c r="H205" i="17"/>
  <c r="DH207" i="9"/>
  <c r="G204" i="17"/>
  <c r="H197" i="17"/>
  <c r="G196" i="17"/>
  <c r="G147" i="17"/>
  <c r="G131" i="17"/>
  <c r="H184" i="17"/>
  <c r="G183" i="17"/>
  <c r="H176" i="17"/>
  <c r="G175" i="17"/>
  <c r="DJ177" i="9"/>
  <c r="H168" i="17"/>
  <c r="G167" i="17"/>
  <c r="DJ169" i="9"/>
  <c r="H160" i="17"/>
  <c r="G159" i="17"/>
  <c r="H152" i="17"/>
  <c r="G151" i="17"/>
  <c r="DJ153" i="9"/>
  <c r="H144" i="17"/>
  <c r="DH146" i="9"/>
  <c r="G143" i="17"/>
  <c r="H136" i="17"/>
  <c r="G135" i="17"/>
  <c r="H128" i="17"/>
  <c r="DH130" i="9"/>
  <c r="G127" i="17"/>
  <c r="H120" i="17"/>
  <c r="DH122" i="9"/>
  <c r="G119" i="17"/>
  <c r="H112" i="17"/>
  <c r="G111" i="17"/>
  <c r="H104" i="17"/>
  <c r="G103" i="17"/>
  <c r="H96" i="17"/>
  <c r="G95" i="17"/>
  <c r="H88" i="17"/>
  <c r="DH90" i="9"/>
  <c r="G87" i="17"/>
  <c r="H80" i="17"/>
  <c r="G79" i="17"/>
  <c r="H72" i="17"/>
  <c r="DH74" i="9"/>
  <c r="G71" i="17"/>
  <c r="H64" i="17"/>
  <c r="G63" i="17"/>
  <c r="DJ65" i="9"/>
  <c r="H56" i="17"/>
  <c r="G55" i="17"/>
  <c r="DJ57" i="9"/>
  <c r="H48" i="17"/>
  <c r="G47" i="17"/>
  <c r="H40" i="17"/>
  <c r="G39" i="17"/>
  <c r="H32" i="17"/>
  <c r="G31" i="17"/>
  <c r="DJ33" i="9"/>
  <c r="H24" i="17"/>
  <c r="DH26" i="9"/>
  <c r="G23" i="17"/>
  <c r="H16" i="17"/>
  <c r="G15" i="17"/>
  <c r="H8" i="17"/>
  <c r="G7" i="17"/>
  <c r="H350" i="17"/>
  <c r="G349" i="17"/>
  <c r="H342" i="17"/>
  <c r="G341" i="17"/>
  <c r="H334" i="17"/>
  <c r="DH336" i="9"/>
  <c r="G333" i="17"/>
  <c r="H326" i="17"/>
  <c r="G325" i="17"/>
  <c r="H318" i="17"/>
  <c r="G317" i="17"/>
  <c r="H310" i="17"/>
  <c r="G309" i="17"/>
  <c r="H302" i="17"/>
  <c r="DH304" i="9"/>
  <c r="G301" i="17"/>
  <c r="H294" i="17"/>
  <c r="G293" i="17"/>
  <c r="H286" i="17"/>
  <c r="G285" i="17"/>
  <c r="H278" i="17"/>
  <c r="G277" i="17"/>
  <c r="H270" i="17"/>
  <c r="DH272" i="9"/>
  <c r="G269" i="17"/>
  <c r="H262" i="17"/>
  <c r="G261" i="17"/>
  <c r="H254" i="17"/>
  <c r="G253" i="17"/>
  <c r="H246" i="17"/>
  <c r="G245" i="17"/>
  <c r="H238" i="17"/>
  <c r="DH240" i="9"/>
  <c r="G237" i="17"/>
  <c r="H230" i="17"/>
  <c r="G229" i="17"/>
  <c r="H222" i="17"/>
  <c r="G221" i="17"/>
  <c r="H214" i="17"/>
  <c r="G213" i="17"/>
  <c r="H206" i="17"/>
  <c r="DH208" i="9"/>
  <c r="G205" i="17"/>
  <c r="H198" i="17"/>
  <c r="DH200" i="9"/>
  <c r="G197" i="17"/>
  <c r="H190" i="17"/>
  <c r="DH192" i="9"/>
  <c r="H180" i="17"/>
  <c r="DH182" i="9"/>
  <c r="H172" i="17"/>
  <c r="G155" i="17"/>
  <c r="G139" i="17"/>
  <c r="DJ141" i="9"/>
  <c r="H132" i="17"/>
  <c r="H108" i="17"/>
  <c r="G107" i="17"/>
  <c r="H84" i="17"/>
  <c r="G83" i="17"/>
  <c r="DJ85" i="9"/>
  <c r="H76" i="17"/>
  <c r="G75" i="17"/>
  <c r="H68" i="17"/>
  <c r="G67" i="17"/>
  <c r="H60" i="17"/>
  <c r="H44" i="17"/>
  <c r="G43" i="17"/>
  <c r="H28" i="17"/>
  <c r="G27" i="17"/>
  <c r="DJ29" i="9"/>
  <c r="H185" i="17"/>
  <c r="DH187" i="9"/>
  <c r="G184" i="17"/>
  <c r="DJ186" i="9"/>
  <c r="H177" i="17"/>
  <c r="G176" i="17"/>
  <c r="DJ178" i="9"/>
  <c r="H169" i="17"/>
  <c r="G168" i="17"/>
  <c r="H161" i="17"/>
  <c r="G160" i="17"/>
  <c r="H153" i="17"/>
  <c r="G152" i="17"/>
  <c r="H145" i="17"/>
  <c r="G144" i="17"/>
  <c r="H137" i="17"/>
  <c r="G136" i="17"/>
  <c r="H129" i="17"/>
  <c r="DH131" i="9"/>
  <c r="G128" i="17"/>
  <c r="H121" i="17"/>
  <c r="G120" i="17"/>
  <c r="H113" i="17"/>
  <c r="G112" i="17"/>
  <c r="H105" i="17"/>
  <c r="DH107" i="9"/>
  <c r="G104" i="17"/>
  <c r="H97" i="17"/>
  <c r="DH99" i="9"/>
  <c r="G96" i="17"/>
  <c r="H89" i="17"/>
  <c r="G88" i="17"/>
  <c r="H81" i="17"/>
  <c r="G80" i="17"/>
  <c r="H73" i="17"/>
  <c r="G72" i="17"/>
  <c r="H65" i="17"/>
  <c r="G64" i="17"/>
  <c r="H57" i="17"/>
  <c r="G56" i="17"/>
  <c r="H49" i="17"/>
  <c r="G48" i="17"/>
  <c r="H41" i="17"/>
  <c r="G40" i="17"/>
  <c r="H33" i="17"/>
  <c r="G32" i="17"/>
  <c r="DJ34" i="9"/>
  <c r="H25" i="17"/>
  <c r="DH27" i="9"/>
  <c r="G24" i="17"/>
  <c r="H17" i="17"/>
  <c r="G16" i="17"/>
  <c r="H9" i="17"/>
  <c r="G8" i="17"/>
  <c r="DJ10" i="9"/>
  <c r="H351" i="17"/>
  <c r="G350" i="17"/>
  <c r="H343" i="17"/>
  <c r="G342" i="17"/>
  <c r="H335" i="17"/>
  <c r="DH337" i="9"/>
  <c r="G334" i="17"/>
  <c r="DJ336" i="9"/>
  <c r="H327" i="17"/>
  <c r="DH329" i="9"/>
  <c r="G326" i="17"/>
  <c r="DJ328" i="9"/>
  <c r="H319" i="17"/>
  <c r="G318" i="17"/>
  <c r="H311" i="17"/>
  <c r="DH313" i="9"/>
  <c r="G310" i="17"/>
  <c r="H303" i="17"/>
  <c r="DH305" i="9"/>
  <c r="G302" i="17"/>
  <c r="H295" i="17"/>
  <c r="G294" i="17"/>
  <c r="DJ296" i="9"/>
  <c r="H287" i="17"/>
  <c r="G286" i="17"/>
  <c r="H279" i="17"/>
  <c r="DH281" i="9"/>
  <c r="G278" i="17"/>
  <c r="H271" i="17"/>
  <c r="G270" i="17"/>
  <c r="DJ272" i="9"/>
  <c r="H263" i="17"/>
  <c r="DH265" i="9"/>
  <c r="G262" i="17"/>
  <c r="DJ264" i="9"/>
  <c r="H255" i="17"/>
  <c r="DH257" i="9"/>
  <c r="G254" i="17"/>
  <c r="H247" i="17"/>
  <c r="G246" i="17"/>
  <c r="H239" i="17"/>
  <c r="G238" i="17"/>
  <c r="DJ240" i="9"/>
  <c r="H231" i="17"/>
  <c r="G230" i="17"/>
  <c r="DJ232" i="9"/>
  <c r="H223" i="17"/>
  <c r="DH225" i="9"/>
  <c r="G222" i="17"/>
  <c r="DJ224" i="9"/>
  <c r="H215" i="17"/>
  <c r="G214" i="17"/>
  <c r="H207" i="17"/>
  <c r="G206" i="17"/>
  <c r="DJ208" i="9"/>
  <c r="H199" i="17"/>
  <c r="G198" i="17"/>
  <c r="DJ200" i="9"/>
  <c r="H191" i="17"/>
  <c r="G190" i="17"/>
  <c r="G179" i="17"/>
  <c r="H116" i="17"/>
  <c r="DH118" i="9"/>
  <c r="H100" i="17"/>
  <c r="G99" i="17"/>
  <c r="H92" i="17"/>
  <c r="DH94" i="9"/>
  <c r="G91" i="17"/>
  <c r="DJ93" i="9"/>
  <c r="G59" i="17"/>
  <c r="H52" i="17"/>
  <c r="G51" i="17"/>
  <c r="H36" i="17"/>
  <c r="G35" i="17"/>
  <c r="H186" i="17"/>
  <c r="DH188" i="9"/>
  <c r="G185" i="17"/>
  <c r="H178" i="17"/>
  <c r="DH180" i="9"/>
  <c r="G177" i="17"/>
  <c r="H170" i="17"/>
  <c r="DH172" i="9"/>
  <c r="G169" i="17"/>
  <c r="H162" i="17"/>
  <c r="G161" i="17"/>
  <c r="DJ163" i="9"/>
  <c r="H154" i="17"/>
  <c r="G153" i="17"/>
  <c r="H146" i="17"/>
  <c r="DH148" i="9"/>
  <c r="G145" i="17"/>
  <c r="H138" i="17"/>
  <c r="G137" i="17"/>
  <c r="DJ139" i="9"/>
  <c r="H130" i="17"/>
  <c r="G129" i="17"/>
  <c r="DJ131" i="9"/>
  <c r="H122" i="17"/>
  <c r="G121" i="17"/>
  <c r="H114" i="17"/>
  <c r="G113" i="17"/>
  <c r="DJ115" i="9"/>
  <c r="H106" i="17"/>
  <c r="DH108" i="9"/>
  <c r="G105" i="17"/>
  <c r="DJ107" i="9"/>
  <c r="H98" i="17"/>
  <c r="G97" i="17"/>
  <c r="H90" i="17"/>
  <c r="G89" i="17"/>
  <c r="H82" i="17"/>
  <c r="G81" i="17"/>
  <c r="H74" i="17"/>
  <c r="G73" i="17"/>
  <c r="H66" i="17"/>
  <c r="G65" i="17"/>
  <c r="H58" i="17"/>
  <c r="G57" i="17"/>
  <c r="H50" i="17"/>
  <c r="G49" i="17"/>
  <c r="H42" i="17"/>
  <c r="G41" i="17"/>
  <c r="DJ43" i="9"/>
  <c r="H34" i="17"/>
  <c r="G33" i="17"/>
  <c r="H26" i="17"/>
  <c r="G25" i="17"/>
  <c r="H18" i="17"/>
  <c r="G17" i="17"/>
  <c r="H10" i="17"/>
  <c r="DH12" i="9"/>
  <c r="G9" i="17"/>
  <c r="DJ11" i="9"/>
  <c r="H352" i="17"/>
  <c r="G351" i="17"/>
  <c r="H344" i="17"/>
  <c r="G343" i="17"/>
  <c r="H336" i="17"/>
  <c r="G335" i="17"/>
  <c r="H328" i="17"/>
  <c r="G327" i="17"/>
  <c r="H320" i="17"/>
  <c r="G319" i="17"/>
  <c r="H312" i="17"/>
  <c r="G311" i="17"/>
  <c r="H304" i="17"/>
  <c r="G303" i="17"/>
  <c r="H296" i="17"/>
  <c r="G295" i="17"/>
  <c r="H288" i="17"/>
  <c r="G287" i="17"/>
  <c r="H280" i="17"/>
  <c r="G279" i="17"/>
  <c r="H272" i="17"/>
  <c r="G271" i="17"/>
  <c r="H264" i="17"/>
  <c r="G263" i="17"/>
  <c r="H256" i="17"/>
  <c r="G255" i="17"/>
  <c r="H248" i="17"/>
  <c r="G247" i="17"/>
  <c r="H240" i="17"/>
  <c r="G239" i="17"/>
  <c r="H232" i="17"/>
  <c r="G231" i="17"/>
  <c r="H224" i="17"/>
  <c r="G223" i="17"/>
  <c r="H216" i="17"/>
  <c r="G215" i="17"/>
  <c r="H208" i="17"/>
  <c r="G207" i="17"/>
  <c r="H200" i="17"/>
  <c r="G199" i="17"/>
  <c r="H192" i="17"/>
  <c r="G191" i="17"/>
  <c r="G171" i="17"/>
  <c r="H187" i="17"/>
  <c r="DH189" i="9"/>
  <c r="G186" i="17"/>
  <c r="H179" i="17"/>
  <c r="G178" i="17"/>
  <c r="H171" i="17"/>
  <c r="G170" i="17"/>
  <c r="H163" i="17"/>
  <c r="DH165" i="9"/>
  <c r="G162" i="17"/>
  <c r="H155" i="17"/>
  <c r="G154" i="17"/>
  <c r="H147" i="17"/>
  <c r="DH149" i="9"/>
  <c r="G146" i="17"/>
  <c r="H139" i="17"/>
  <c r="G138" i="17"/>
  <c r="H131" i="17"/>
  <c r="G130" i="17"/>
  <c r="DJ132" i="9"/>
  <c r="H123" i="17"/>
  <c r="G122" i="17"/>
  <c r="H115" i="17"/>
  <c r="G114" i="17"/>
  <c r="DJ116" i="9"/>
  <c r="H107" i="17"/>
  <c r="G106" i="17"/>
  <c r="H99" i="17"/>
  <c r="G98" i="17"/>
  <c r="DJ100" i="9"/>
  <c r="H91" i="17"/>
  <c r="G90" i="17"/>
  <c r="H83" i="17"/>
  <c r="G82" i="17"/>
  <c r="H75" i="17"/>
  <c r="G74" i="17"/>
  <c r="H67" i="17"/>
  <c r="DH69" i="9"/>
  <c r="G66" i="17"/>
  <c r="DJ68" i="9"/>
  <c r="H59" i="17"/>
  <c r="DH61" i="9"/>
  <c r="G58" i="17"/>
  <c r="H51" i="17"/>
  <c r="DH53" i="9"/>
  <c r="G50" i="17"/>
  <c r="H43" i="17"/>
  <c r="G42" i="17"/>
  <c r="H35" i="17"/>
  <c r="G34" i="17"/>
  <c r="DJ36" i="9"/>
  <c r="H27" i="17"/>
  <c r="DH29" i="9"/>
  <c r="G26" i="17"/>
  <c r="H19" i="17"/>
  <c r="G18" i="17"/>
  <c r="H11" i="17"/>
  <c r="G10" i="17"/>
  <c r="H3" i="17"/>
  <c r="G352" i="17"/>
  <c r="H345" i="17"/>
  <c r="DH347" i="9"/>
  <c r="G344" i="17"/>
  <c r="H337" i="17"/>
  <c r="DH339" i="9"/>
  <c r="G336" i="17"/>
  <c r="H329" i="17"/>
  <c r="G328" i="17"/>
  <c r="H321" i="17"/>
  <c r="G320" i="17"/>
  <c r="H313" i="17"/>
  <c r="G312" i="17"/>
  <c r="H305" i="17"/>
  <c r="DH307" i="9"/>
  <c r="G304" i="17"/>
  <c r="H297" i="17"/>
  <c r="G296" i="17"/>
  <c r="H289" i="17"/>
  <c r="G288" i="17"/>
  <c r="H281" i="17"/>
  <c r="DH283" i="9"/>
  <c r="G280" i="17"/>
  <c r="H273" i="17"/>
  <c r="DH275" i="9"/>
  <c r="G272" i="17"/>
  <c r="H265" i="17"/>
  <c r="G264" i="17"/>
  <c r="H257" i="17"/>
  <c r="G256" i="17"/>
  <c r="H249" i="17"/>
  <c r="DH251" i="9"/>
  <c r="G248" i="17"/>
  <c r="H241" i="17"/>
  <c r="DH243" i="9"/>
  <c r="G240" i="17"/>
  <c r="H233" i="17"/>
  <c r="G232" i="17"/>
  <c r="H225" i="17"/>
  <c r="G224" i="17"/>
  <c r="H217" i="17"/>
  <c r="DH219" i="9"/>
  <c r="G216" i="17"/>
  <c r="H209" i="17"/>
  <c r="DH211" i="9"/>
  <c r="G208" i="17"/>
  <c r="H201" i="17"/>
  <c r="G200" i="17"/>
  <c r="H193" i="17"/>
  <c r="G192" i="17"/>
  <c r="E2" i="17"/>
  <c r="BU4" i="9"/>
  <c r="F2" i="17"/>
  <c r="AP154" i="7"/>
  <c r="BB154" i="7" s="1"/>
  <c r="AP147" i="7"/>
  <c r="BB147" i="7" s="1"/>
  <c r="AP35" i="7"/>
  <c r="BB35" i="7" s="1"/>
  <c r="AI7" i="7"/>
  <c r="AU7" i="7" s="1"/>
  <c r="AI79" i="7"/>
  <c r="AU79" i="7" s="1"/>
  <c r="AP19" i="7"/>
  <c r="BB19" i="7" s="1"/>
  <c r="AP343" i="7"/>
  <c r="BB343" i="7" s="1"/>
  <c r="AZ278" i="7"/>
  <c r="AO128" i="7"/>
  <c r="BA128" i="7" s="1"/>
  <c r="AP75" i="7"/>
  <c r="BB75" i="7" s="1"/>
  <c r="AO19" i="7"/>
  <c r="BA19" i="7" s="1"/>
  <c r="AO340" i="7"/>
  <c r="BA340" i="7" s="1"/>
  <c r="AO300" i="7"/>
  <c r="BA300" i="7" s="1"/>
  <c r="AO273" i="7"/>
  <c r="BA273" i="7" s="1"/>
  <c r="AP212" i="7"/>
  <c r="BB212" i="7" s="1"/>
  <c r="AI199" i="7"/>
  <c r="AU199" i="7" s="1"/>
  <c r="AP163" i="7"/>
  <c r="BB163" i="7" s="1"/>
  <c r="AZ93" i="7"/>
  <c r="AP46" i="7"/>
  <c r="BB46" i="7" s="1"/>
  <c r="AI6" i="7"/>
  <c r="AU6" i="7" s="1"/>
  <c r="AO353" i="7"/>
  <c r="BA353" i="7" s="1"/>
  <c r="AO321" i="7"/>
  <c r="BA321" i="7" s="1"/>
  <c r="AO313" i="7"/>
  <c r="BA313" i="7" s="1"/>
  <c r="AO297" i="7"/>
  <c r="BA297" i="7" s="1"/>
  <c r="AP273" i="7"/>
  <c r="BB273" i="7" s="1"/>
  <c r="AI127" i="7"/>
  <c r="AU127" i="7" s="1"/>
  <c r="AO72" i="7"/>
  <c r="BA72" i="7" s="1"/>
  <c r="AZ26" i="7"/>
  <c r="AP324" i="7"/>
  <c r="BB324" i="7" s="1"/>
  <c r="AP287" i="7"/>
  <c r="BB287" i="7" s="1"/>
  <c r="AO268" i="7"/>
  <c r="BA268" i="7" s="1"/>
  <c r="AO244" i="7"/>
  <c r="BA244" i="7" s="1"/>
  <c r="AZ194" i="7"/>
  <c r="AI159" i="7"/>
  <c r="AU159" i="7" s="1"/>
  <c r="AI135" i="7"/>
  <c r="AU135" i="7" s="1"/>
  <c r="AZ122" i="7"/>
  <c r="AI103" i="7"/>
  <c r="AU103" i="7" s="1"/>
  <c r="AI55" i="7"/>
  <c r="AU55" i="7" s="1"/>
  <c r="AP199" i="7"/>
  <c r="BB199" i="7" s="1"/>
  <c r="AZ58" i="7"/>
  <c r="AO324" i="7"/>
  <c r="BA324" i="7" s="1"/>
  <c r="AO284" i="7"/>
  <c r="BA284" i="7" s="1"/>
  <c r="AP239" i="7"/>
  <c r="BB239" i="7" s="1"/>
  <c r="AP191" i="7"/>
  <c r="BB191" i="7" s="1"/>
  <c r="AP175" i="7"/>
  <c r="BB175" i="7" s="1"/>
  <c r="AP83" i="7"/>
  <c r="BB83" i="7" s="1"/>
  <c r="AO32" i="7"/>
  <c r="BA32" i="7" s="1"/>
  <c r="AP202" i="7"/>
  <c r="BB202" i="7" s="1"/>
  <c r="AO283" i="7"/>
  <c r="BA283" i="7" s="1"/>
  <c r="AO260" i="7"/>
  <c r="BA260" i="7" s="1"/>
  <c r="AI239" i="7"/>
  <c r="AU239" i="7" s="1"/>
  <c r="AP207" i="7"/>
  <c r="BB207" i="7" s="1"/>
  <c r="AI191" i="7"/>
  <c r="AU191" i="7" s="1"/>
  <c r="AP171" i="7"/>
  <c r="BB171" i="7" s="1"/>
  <c r="AO96" i="7"/>
  <c r="BA96" i="7" s="1"/>
  <c r="AI39" i="7"/>
  <c r="AU39" i="7" s="1"/>
  <c r="AP351" i="7"/>
  <c r="BB351" i="7" s="1"/>
  <c r="AO308" i="7"/>
  <c r="BA308" i="7" s="1"/>
  <c r="AZ283" i="7"/>
  <c r="AP235" i="7"/>
  <c r="BB235" i="7" s="1"/>
  <c r="AP223" i="7"/>
  <c r="BB223" i="7" s="1"/>
  <c r="AP203" i="7"/>
  <c r="BB203" i="7" s="1"/>
  <c r="AO188" i="7"/>
  <c r="BA188" i="7" s="1"/>
  <c r="AP131" i="7"/>
  <c r="BB131" i="7" s="1"/>
  <c r="AP51" i="7"/>
  <c r="BB51" i="7" s="1"/>
  <c r="AO5" i="7"/>
  <c r="BA5" i="7" s="1"/>
  <c r="AP337" i="7"/>
  <c r="BB337" i="7" s="1"/>
  <c r="AP193" i="7"/>
  <c r="BB193" i="7" s="1"/>
  <c r="AI279" i="7"/>
  <c r="AU279" i="7" s="1"/>
  <c r="AZ251" i="7"/>
  <c r="AI223" i="7"/>
  <c r="AU223" i="7" s="1"/>
  <c r="AI190" i="7"/>
  <c r="AU190" i="7" s="1"/>
  <c r="AI156" i="7"/>
  <c r="AU156" i="7" s="1"/>
  <c r="AO144" i="7"/>
  <c r="BA144" i="7" s="1"/>
  <c r="AP132" i="7"/>
  <c r="BB132" i="7" s="1"/>
  <c r="AO64" i="7"/>
  <c r="BA64" i="7" s="1"/>
  <c r="AO56" i="7"/>
  <c r="BA56" i="7" s="1"/>
  <c r="AI44" i="7"/>
  <c r="AU44" i="7" s="1"/>
  <c r="AO24" i="7"/>
  <c r="BA24" i="7" s="1"/>
  <c r="AP11" i="7"/>
  <c r="BB11" i="7" s="1"/>
  <c r="AP278" i="7"/>
  <c r="BB278" i="7" s="1"/>
  <c r="AP260" i="7"/>
  <c r="BB260" i="7" s="1"/>
  <c r="AO208" i="7"/>
  <c r="BA208" i="7" s="1"/>
  <c r="AO200" i="7"/>
  <c r="BA200" i="7" s="1"/>
  <c r="AI175" i="7"/>
  <c r="AU175" i="7" s="1"/>
  <c r="AI165" i="7"/>
  <c r="AU165" i="7" s="1"/>
  <c r="AI143" i="7"/>
  <c r="AU143" i="7" s="1"/>
  <c r="AP123" i="7"/>
  <c r="BB123" i="7" s="1"/>
  <c r="AO112" i="7"/>
  <c r="BA112" i="7" s="1"/>
  <c r="AP99" i="7"/>
  <c r="BB99" i="7" s="1"/>
  <c r="AO80" i="7"/>
  <c r="BA80" i="7" s="1"/>
  <c r="AP68" i="7"/>
  <c r="BB68" i="7" s="1"/>
  <c r="AO62" i="7"/>
  <c r="BA62" i="7" s="1"/>
  <c r="AZ56" i="7"/>
  <c r="AO49" i="7"/>
  <c r="BA49" i="7" s="1"/>
  <c r="AP43" i="7"/>
  <c r="BB43" i="7" s="1"/>
  <c r="AO16" i="7"/>
  <c r="BA16" i="7" s="1"/>
  <c r="AI228" i="7"/>
  <c r="AU228" i="7" s="1"/>
  <c r="AZ218" i="7"/>
  <c r="AI207" i="7"/>
  <c r="AU207" i="7" s="1"/>
  <c r="AZ186" i="7"/>
  <c r="AO171" i="7"/>
  <c r="BA171" i="7" s="1"/>
  <c r="AI162" i="7"/>
  <c r="AU162" i="7" s="1"/>
  <c r="AI121" i="7"/>
  <c r="AU121" i="7" s="1"/>
  <c r="AP92" i="7"/>
  <c r="BB92" i="7" s="1"/>
  <c r="AP67" i="7"/>
  <c r="BB67" i="7" s="1"/>
  <c r="AO48" i="7"/>
  <c r="BA48" i="7" s="1"/>
  <c r="AO40" i="7"/>
  <c r="BA40" i="7" s="1"/>
  <c r="AO33" i="7"/>
  <c r="BA33" i="7" s="1"/>
  <c r="AP27" i="7"/>
  <c r="BB27" i="7" s="1"/>
  <c r="AI23" i="7"/>
  <c r="AU23" i="7" s="1"/>
  <c r="AI15" i="7"/>
  <c r="AU15" i="7" s="1"/>
  <c r="AO9" i="7"/>
  <c r="BA9" i="7" s="1"/>
  <c r="AI287" i="7"/>
  <c r="AU287" i="7" s="1"/>
  <c r="AO168" i="7"/>
  <c r="BA168" i="7" s="1"/>
  <c r="AZ161" i="7"/>
  <c r="AO152" i="7"/>
  <c r="BA152" i="7" s="1"/>
  <c r="AP137" i="7"/>
  <c r="BB137" i="7" s="1"/>
  <c r="AP105" i="7"/>
  <c r="BB105" i="7" s="1"/>
  <c r="AZ97" i="7"/>
  <c r="AI76" i="7"/>
  <c r="AU76" i="7" s="1"/>
  <c r="AP59" i="7"/>
  <c r="BB59" i="7" s="1"/>
  <c r="AI47" i="7"/>
  <c r="AU47" i="7" s="1"/>
  <c r="AI14" i="7"/>
  <c r="AU14" i="7" s="1"/>
  <c r="AO8" i="7"/>
  <c r="BA8" i="7" s="1"/>
  <c r="AP286" i="7"/>
  <c r="BB286" i="7" s="1"/>
  <c r="AI255" i="7"/>
  <c r="AU255" i="7" s="1"/>
  <c r="AI212" i="7"/>
  <c r="AU212" i="7" s="1"/>
  <c r="AO190" i="7"/>
  <c r="BA190" i="7" s="1"/>
  <c r="AP180" i="7"/>
  <c r="BB180" i="7" s="1"/>
  <c r="AO161" i="7"/>
  <c r="BA161" i="7" s="1"/>
  <c r="AO158" i="7"/>
  <c r="BA158" i="7" s="1"/>
  <c r="AI153" i="7"/>
  <c r="AU153" i="7" s="1"/>
  <c r="AO115" i="7"/>
  <c r="BA115" i="7" s="1"/>
  <c r="AP97" i="7"/>
  <c r="BB97" i="7" s="1"/>
  <c r="AI92" i="7"/>
  <c r="AU92" i="7" s="1"/>
  <c r="AP81" i="7"/>
  <c r="BB81" i="7" s="1"/>
  <c r="AI194" i="7"/>
  <c r="AU194" i="7" s="1"/>
  <c r="AZ181" i="7"/>
  <c r="AP158" i="7"/>
  <c r="BB158" i="7" s="1"/>
  <c r="AZ149" i="7"/>
  <c r="AP126" i="7"/>
  <c r="BB126" i="7" s="1"/>
  <c r="AO22" i="7"/>
  <c r="BA22" i="7" s="1"/>
  <c r="AP238" i="7"/>
  <c r="BB238" i="7" s="1"/>
  <c r="AI218" i="7"/>
  <c r="AU218" i="7" s="1"/>
  <c r="AP177" i="7"/>
  <c r="BB177" i="7" s="1"/>
  <c r="AO174" i="7"/>
  <c r="BA174" i="7" s="1"/>
  <c r="AP164" i="7"/>
  <c r="BB164" i="7" s="1"/>
  <c r="AP140" i="7"/>
  <c r="BB140" i="7" s="1"/>
  <c r="AO129" i="7"/>
  <c r="BA129" i="7" s="1"/>
  <c r="AO126" i="7"/>
  <c r="BA126" i="7" s="1"/>
  <c r="AP108" i="7"/>
  <c r="BB108" i="7" s="1"/>
  <c r="AI101" i="7"/>
  <c r="AU101" i="7" s="1"/>
  <c r="AO78" i="7"/>
  <c r="BA78" i="7" s="1"/>
  <c r="AO75" i="7"/>
  <c r="BA75" i="7" s="1"/>
  <c r="AO54" i="7"/>
  <c r="BA54" i="7" s="1"/>
  <c r="AO51" i="7"/>
  <c r="BA51" i="7" s="1"/>
  <c r="AO43" i="7"/>
  <c r="BA43" i="7" s="1"/>
  <c r="AI12" i="7"/>
  <c r="AU12" i="7" s="1"/>
  <c r="AI330" i="7"/>
  <c r="AU330" i="7" s="1"/>
  <c r="AP311" i="7"/>
  <c r="BB311" i="7" s="1"/>
  <c r="AO281" i="7"/>
  <c r="BA281" i="7" s="1"/>
  <c r="AZ272" i="7"/>
  <c r="AO259" i="7"/>
  <c r="BA259" i="7" s="1"/>
  <c r="AP247" i="7"/>
  <c r="BB247" i="7" s="1"/>
  <c r="AP231" i="7"/>
  <c r="BB231" i="7" s="1"/>
  <c r="AO201" i="7"/>
  <c r="BA201" i="7" s="1"/>
  <c r="AO193" i="7"/>
  <c r="BA193" i="7" s="1"/>
  <c r="AP183" i="7"/>
  <c r="BB183" i="7" s="1"/>
  <c r="AO164" i="7"/>
  <c r="BA164" i="7" s="1"/>
  <c r="AI119" i="7"/>
  <c r="AU119" i="7" s="1"/>
  <c r="AZ112" i="7"/>
  <c r="AO97" i="7"/>
  <c r="BA97" i="7" s="1"/>
  <c r="AI87" i="7"/>
  <c r="AU87" i="7" s="1"/>
  <c r="AI71" i="7"/>
  <c r="AU71" i="7" s="1"/>
  <c r="AO67" i="7"/>
  <c r="BA67" i="7" s="1"/>
  <c r="AZ27" i="7"/>
  <c r="AP14" i="7"/>
  <c r="BB14" i="7" s="1"/>
  <c r="AP319" i="7"/>
  <c r="BB319" i="7" s="1"/>
  <c r="AP303" i="7"/>
  <c r="BB303" i="7" s="1"/>
  <c r="AP292" i="7"/>
  <c r="BB292" i="7" s="1"/>
  <c r="AZ277" i="7"/>
  <c r="AP254" i="7"/>
  <c r="BB254" i="7" s="1"/>
  <c r="AO211" i="7"/>
  <c r="BA211" i="7" s="1"/>
  <c r="AP196" i="7"/>
  <c r="BB196" i="7" s="1"/>
  <c r="AZ187" i="7"/>
  <c r="AO180" i="7"/>
  <c r="BA180" i="7" s="1"/>
  <c r="AO177" i="7"/>
  <c r="BA177" i="7" s="1"/>
  <c r="AI170" i="7"/>
  <c r="AU170" i="7" s="1"/>
  <c r="AI167" i="7"/>
  <c r="AU167" i="7" s="1"/>
  <c r="AZ155" i="7"/>
  <c r="AO140" i="7"/>
  <c r="BA140" i="7" s="1"/>
  <c r="AZ123" i="7"/>
  <c r="AI108" i="7"/>
  <c r="AU108" i="7" s="1"/>
  <c r="AP100" i="7"/>
  <c r="BB100" i="7" s="1"/>
  <c r="AI95" i="7"/>
  <c r="AU95" i="7" s="1"/>
  <c r="AO91" i="7"/>
  <c r="BA91" i="7" s="1"/>
  <c r="AO81" i="7"/>
  <c r="BA81" i="7" s="1"/>
  <c r="AI58" i="7"/>
  <c r="AU58" i="7" s="1"/>
  <c r="AZ349" i="7"/>
  <c r="AP310" i="7"/>
  <c r="BB310" i="7" s="1"/>
  <c r="AI303" i="7"/>
  <c r="AU303" i="7" s="1"/>
  <c r="AO292" i="7"/>
  <c r="BA292" i="7" s="1"/>
  <c r="AP276" i="7"/>
  <c r="BB276" i="7" s="1"/>
  <c r="AP271" i="7"/>
  <c r="BB271" i="7" s="1"/>
  <c r="AZ259" i="7"/>
  <c r="AI247" i="7"/>
  <c r="AU247" i="7" s="1"/>
  <c r="AI242" i="7"/>
  <c r="AU242" i="7" s="1"/>
  <c r="AI231" i="7"/>
  <c r="AU231" i="7" s="1"/>
  <c r="AP215" i="7"/>
  <c r="BB215" i="7" s="1"/>
  <c r="AO196" i="7"/>
  <c r="BA196" i="7" s="1"/>
  <c r="AI180" i="7"/>
  <c r="AU180" i="7" s="1"/>
  <c r="AP169" i="7"/>
  <c r="BB169" i="7" s="1"/>
  <c r="AO166" i="7"/>
  <c r="BA166" i="7" s="1"/>
  <c r="AO147" i="7"/>
  <c r="BA147" i="7" s="1"/>
  <c r="AZ144" i="7"/>
  <c r="AO139" i="7"/>
  <c r="BA139" i="7" s="1"/>
  <c r="AP135" i="7"/>
  <c r="BB135" i="7" s="1"/>
  <c r="AO131" i="7"/>
  <c r="BA131" i="7" s="1"/>
  <c r="AO118" i="7"/>
  <c r="BA118" i="7" s="1"/>
  <c r="AI111" i="7"/>
  <c r="AU111" i="7" s="1"/>
  <c r="AO107" i="7"/>
  <c r="BA107" i="7" s="1"/>
  <c r="AO100" i="7"/>
  <c r="BA100" i="7" s="1"/>
  <c r="AP94" i="7"/>
  <c r="BB94" i="7" s="1"/>
  <c r="AO70" i="7"/>
  <c r="BA70" i="7" s="1"/>
  <c r="AP60" i="7"/>
  <c r="BB60" i="7" s="1"/>
  <c r="AP57" i="7"/>
  <c r="BB57" i="7" s="1"/>
  <c r="AZ48" i="7"/>
  <c r="AZ21" i="7"/>
  <c r="AO14" i="7"/>
  <c r="BA14" i="7" s="1"/>
  <c r="AO11" i="7"/>
  <c r="BA11" i="7" s="1"/>
  <c r="AI271" i="7"/>
  <c r="AU271" i="7" s="1"/>
  <c r="AI258" i="7"/>
  <c r="AU258" i="7" s="1"/>
  <c r="AP236" i="7"/>
  <c r="BB236" i="7" s="1"/>
  <c r="AI226" i="7"/>
  <c r="AU226" i="7" s="1"/>
  <c r="AI215" i="7"/>
  <c r="AU215" i="7" s="1"/>
  <c r="AI183" i="7"/>
  <c r="AU183" i="7" s="1"/>
  <c r="AO169" i="7"/>
  <c r="BA169" i="7" s="1"/>
  <c r="AO187" i="7"/>
  <c r="BA187" i="7" s="1"/>
  <c r="AI178" i="7"/>
  <c r="AU178" i="7" s="1"/>
  <c r="AP129" i="7"/>
  <c r="BB129" i="7" s="1"/>
  <c r="AO35" i="7"/>
  <c r="BA35" i="7" s="1"/>
  <c r="AZ16" i="7"/>
  <c r="AI282" i="7"/>
  <c r="AU282" i="7" s="1"/>
  <c r="AP148" i="7"/>
  <c r="BB148" i="7" s="1"/>
  <c r="AO348" i="7"/>
  <c r="BA348" i="7" s="1"/>
  <c r="AO326" i="7"/>
  <c r="BA326" i="7" s="1"/>
  <c r="AP295" i="7"/>
  <c r="BB295" i="7" s="1"/>
  <c r="AZ285" i="7"/>
  <c r="AO276" i="7"/>
  <c r="BA276" i="7" s="1"/>
  <c r="AP263" i="7"/>
  <c r="BB263" i="7" s="1"/>
  <c r="AO241" i="7"/>
  <c r="BA241" i="7" s="1"/>
  <c r="AP220" i="7"/>
  <c r="BB220" i="7" s="1"/>
  <c r="AP204" i="7"/>
  <c r="BB204" i="7" s="1"/>
  <c r="AO195" i="7"/>
  <c r="BA195" i="7" s="1"/>
  <c r="AZ189" i="7"/>
  <c r="AI186" i="7"/>
  <c r="AU186" i="7" s="1"/>
  <c r="AO179" i="7"/>
  <c r="BA179" i="7" s="1"/>
  <c r="AP172" i="7"/>
  <c r="BB172" i="7" s="1"/>
  <c r="AO163" i="7"/>
  <c r="BA163" i="7" s="1"/>
  <c r="AP156" i="7"/>
  <c r="BB156" i="7" s="1"/>
  <c r="AI154" i="7"/>
  <c r="AU154" i="7" s="1"/>
  <c r="AZ125" i="7"/>
  <c r="AI122" i="7"/>
  <c r="AU122" i="7" s="1"/>
  <c r="AP110" i="7"/>
  <c r="BB110" i="7" s="1"/>
  <c r="AO94" i="7"/>
  <c r="BA94" i="7" s="1"/>
  <c r="AZ91" i="7"/>
  <c r="AP84" i="7"/>
  <c r="BB84" i="7" s="1"/>
  <c r="AI60" i="7"/>
  <c r="AU60" i="7" s="1"/>
  <c r="AO57" i="7"/>
  <c r="BA57" i="7" s="1"/>
  <c r="AZ53" i="7"/>
  <c r="AI48" i="7"/>
  <c r="AU48" i="7" s="1"/>
  <c r="AP36" i="7"/>
  <c r="BB36" i="7" s="1"/>
  <c r="AP28" i="7"/>
  <c r="BB28" i="7" s="1"/>
  <c r="AP20" i="7"/>
  <c r="BB20" i="7" s="1"/>
  <c r="AP17" i="7"/>
  <c r="AI347" i="7"/>
  <c r="AU347" i="7" s="1"/>
  <c r="AI335" i="7"/>
  <c r="AU335" i="7" s="1"/>
  <c r="AP316" i="7"/>
  <c r="BB316" i="7" s="1"/>
  <c r="AZ310" i="7"/>
  <c r="AI295" i="7"/>
  <c r="AU295" i="7" s="1"/>
  <c r="AO289" i="7"/>
  <c r="BA289" i="7" s="1"/>
  <c r="AP284" i="7"/>
  <c r="BB284" i="7" s="1"/>
  <c r="AP279" i="7"/>
  <c r="BB279" i="7" s="1"/>
  <c r="AP270" i="7"/>
  <c r="BB270" i="7" s="1"/>
  <c r="AI263" i="7"/>
  <c r="AU263" i="7" s="1"/>
  <c r="AO257" i="7"/>
  <c r="BA257" i="7" s="1"/>
  <c r="AP252" i="7"/>
  <c r="BB252" i="7" s="1"/>
  <c r="AZ246" i="7"/>
  <c r="AO236" i="7"/>
  <c r="BA236" i="7" s="1"/>
  <c r="AO225" i="7"/>
  <c r="BA225" i="7" s="1"/>
  <c r="AO220" i="7"/>
  <c r="BA220" i="7" s="1"/>
  <c r="AO209" i="7"/>
  <c r="BA209" i="7" s="1"/>
  <c r="AO204" i="7"/>
  <c r="BA204" i="7" s="1"/>
  <c r="AP188" i="7"/>
  <c r="BB188" i="7" s="1"/>
  <c r="AP185" i="7"/>
  <c r="BB185" i="7" s="1"/>
  <c r="AO182" i="7"/>
  <c r="BA182" i="7" s="1"/>
  <c r="AZ176" i="7"/>
  <c r="AO172" i="7"/>
  <c r="BA172" i="7" s="1"/>
  <c r="AO156" i="7"/>
  <c r="BA156" i="7" s="1"/>
  <c r="AP153" i="7"/>
  <c r="BB153" i="7" s="1"/>
  <c r="AI151" i="7"/>
  <c r="AU151" i="7" s="1"/>
  <c r="AP142" i="7"/>
  <c r="BB142" i="7" s="1"/>
  <c r="AO134" i="7"/>
  <c r="BA134" i="7" s="1"/>
  <c r="AP124" i="7"/>
  <c r="BB124" i="7" s="1"/>
  <c r="AP121" i="7"/>
  <c r="BB121" i="7" s="1"/>
  <c r="AP113" i="7"/>
  <c r="BB113" i="7" s="1"/>
  <c r="AO110" i="7"/>
  <c r="BA110" i="7" s="1"/>
  <c r="AO102" i="7"/>
  <c r="BA102" i="7" s="1"/>
  <c r="AO99" i="7"/>
  <c r="BA99" i="7" s="1"/>
  <c r="AO84" i="7"/>
  <c r="BA84" i="7" s="1"/>
  <c r="AI77" i="7"/>
  <c r="AU77" i="7" s="1"/>
  <c r="AP73" i="7"/>
  <c r="BB73" i="7" s="1"/>
  <c r="AI67" i="7"/>
  <c r="AU67" i="7" s="1"/>
  <c r="AI63" i="7"/>
  <c r="AU63" i="7" s="1"/>
  <c r="AP52" i="7"/>
  <c r="BB52" i="7" s="1"/>
  <c r="AP47" i="7"/>
  <c r="BB47" i="7" s="1"/>
  <c r="AP41" i="7"/>
  <c r="BB41" i="7" s="1"/>
  <c r="AO36" i="7"/>
  <c r="BA36" i="7" s="1"/>
  <c r="AI31" i="7"/>
  <c r="AU31" i="7" s="1"/>
  <c r="AO28" i="7"/>
  <c r="BA28" i="7" s="1"/>
  <c r="AP25" i="7"/>
  <c r="BB25" i="7" s="1"/>
  <c r="AP23" i="7"/>
  <c r="BB23" i="7" s="1"/>
  <c r="AI20" i="7"/>
  <c r="AU20" i="7" s="1"/>
  <c r="AO17" i="7"/>
  <c r="AP6" i="7"/>
  <c r="BB6" i="7" s="1"/>
  <c r="AO352" i="7"/>
  <c r="BA352" i="7" s="1"/>
  <c r="AO344" i="7"/>
  <c r="BA344" i="7" s="1"/>
  <c r="AO336" i="7"/>
  <c r="BA336" i="7" s="1"/>
  <c r="AO304" i="7"/>
  <c r="BA304" i="7" s="1"/>
  <c r="AO296" i="7"/>
  <c r="BA296" i="7" s="1"/>
  <c r="AO264" i="7"/>
  <c r="BA264" i="7" s="1"/>
  <c r="AO248" i="7"/>
  <c r="BA248" i="7" s="1"/>
  <c r="AO224" i="7"/>
  <c r="BA224" i="7" s="1"/>
  <c r="AO216" i="7"/>
  <c r="BA216" i="7" s="1"/>
  <c r="AO331" i="7"/>
  <c r="BA331" i="7" s="1"/>
  <c r="AP190" i="7"/>
  <c r="BB190" i="7" s="1"/>
  <c r="AP174" i="7"/>
  <c r="BB174" i="7" s="1"/>
  <c r="AP161" i="7"/>
  <c r="BB161" i="7" s="1"/>
  <c r="AO155" i="7"/>
  <c r="BA155" i="7" s="1"/>
  <c r="AI145" i="7"/>
  <c r="AU145" i="7" s="1"/>
  <c r="AO123" i="7"/>
  <c r="BA123" i="7" s="1"/>
  <c r="AP78" i="7"/>
  <c r="BB78" i="7" s="1"/>
  <c r="AO46" i="7"/>
  <c r="BA46" i="7" s="1"/>
  <c r="AO27" i="7"/>
  <c r="BA27" i="7" s="1"/>
  <c r="AZ315" i="7"/>
  <c r="AP300" i="7"/>
  <c r="BB300" i="7" s="1"/>
  <c r="AO294" i="7"/>
  <c r="BA294" i="7" s="1"/>
  <c r="AP268" i="7"/>
  <c r="BB268" i="7" s="1"/>
  <c r="AP244" i="7"/>
  <c r="BB244" i="7" s="1"/>
  <c r="AP228" i="7"/>
  <c r="BB228" i="7" s="1"/>
  <c r="AO185" i="7"/>
  <c r="BA185" i="7" s="1"/>
  <c r="AO153" i="7"/>
  <c r="BA153" i="7" s="1"/>
  <c r="AO150" i="7"/>
  <c r="BA150" i="7" s="1"/>
  <c r="AP145" i="7"/>
  <c r="BB145" i="7" s="1"/>
  <c r="AO142" i="7"/>
  <c r="BA142" i="7" s="1"/>
  <c r="AI124" i="7"/>
  <c r="AU124" i="7" s="1"/>
  <c r="AO121" i="7"/>
  <c r="BA121" i="7" s="1"/>
  <c r="AZ117" i="7"/>
  <c r="AO113" i="7"/>
  <c r="BA113" i="7" s="1"/>
  <c r="AP89" i="7"/>
  <c r="BB89" i="7" s="1"/>
  <c r="AI84" i="7"/>
  <c r="AU84" i="7" s="1"/>
  <c r="AZ80" i="7"/>
  <c r="AP76" i="7"/>
  <c r="BB76" i="7" s="1"/>
  <c r="AO73" i="7"/>
  <c r="BA73" i="7" s="1"/>
  <c r="AP62" i="7"/>
  <c r="BB62" i="7" s="1"/>
  <c r="AO59" i="7"/>
  <c r="BA59" i="7" s="1"/>
  <c r="AP49" i="7"/>
  <c r="BB49" i="7" s="1"/>
  <c r="AP44" i="7"/>
  <c r="BB44" i="7" s="1"/>
  <c r="AI36" i="7"/>
  <c r="AU36" i="7" s="1"/>
  <c r="AP33" i="7"/>
  <c r="BB33" i="7" s="1"/>
  <c r="AP30" i="7"/>
  <c r="BB30" i="7" s="1"/>
  <c r="AI28" i="7"/>
  <c r="AU28" i="7" s="1"/>
  <c r="AO25" i="7"/>
  <c r="BA25" i="7" s="1"/>
  <c r="AO6" i="7"/>
  <c r="BA6" i="7" s="1"/>
  <c r="AZ354" i="7"/>
  <c r="AZ347" i="7"/>
  <c r="AZ342" i="7"/>
  <c r="AI339" i="7"/>
  <c r="AU339" i="7" s="1"/>
  <c r="AI323" i="7"/>
  <c r="AU323" i="7" s="1"/>
  <c r="AI316" i="7"/>
  <c r="AU316" i="7" s="1"/>
  <c r="AI267" i="7"/>
  <c r="AU267" i="7" s="1"/>
  <c r="AI236" i="7"/>
  <c r="AU236" i="7" s="1"/>
  <c r="AI203" i="7"/>
  <c r="AU203" i="7" s="1"/>
  <c r="AI187" i="7"/>
  <c r="AU187" i="7" s="1"/>
  <c r="AI179" i="7"/>
  <c r="AU179" i="7" s="1"/>
  <c r="AZ162" i="7"/>
  <c r="AI155" i="7"/>
  <c r="AU155" i="7" s="1"/>
  <c r="AZ346" i="7"/>
  <c r="AP340" i="7"/>
  <c r="BB340" i="7" s="1"/>
  <c r="AO337" i="7"/>
  <c r="BA337" i="7" s="1"/>
  <c r="AI331" i="7"/>
  <c r="AU331" i="7" s="1"/>
  <c r="AI315" i="7"/>
  <c r="AU315" i="7" s="1"/>
  <c r="AP308" i="7"/>
  <c r="BB308" i="7" s="1"/>
  <c r="AI300" i="7"/>
  <c r="AU300" i="7" s="1"/>
  <c r="AI275" i="7"/>
  <c r="AU275" i="7" s="1"/>
  <c r="AP251" i="7"/>
  <c r="BB251" i="7" s="1"/>
  <c r="AI243" i="7"/>
  <c r="AU243" i="7" s="1"/>
  <c r="AZ226" i="7"/>
  <c r="AI219" i="7"/>
  <c r="AU219" i="7" s="1"/>
  <c r="AI172" i="7"/>
  <c r="AU172" i="7" s="1"/>
  <c r="AI164" i="7"/>
  <c r="AU164" i="7" s="1"/>
  <c r="AZ154" i="7"/>
  <c r="AI148" i="7"/>
  <c r="AU148" i="7" s="1"/>
  <c r="AI132" i="7"/>
  <c r="AU132" i="7" s="1"/>
  <c r="AO120" i="7"/>
  <c r="BA120" i="7" s="1"/>
  <c r="AI100" i="7"/>
  <c r="AU100" i="7" s="1"/>
  <c r="AP91" i="7"/>
  <c r="BB91" i="7" s="1"/>
  <c r="AO88" i="7"/>
  <c r="BA88" i="7" s="1"/>
  <c r="AP299" i="7"/>
  <c r="BB299" i="7" s="1"/>
  <c r="AI292" i="7"/>
  <c r="AU292" i="7" s="1"/>
  <c r="AI283" i="7"/>
  <c r="AU283" i="7" s="1"/>
  <c r="AP348" i="7"/>
  <c r="BB348" i="7" s="1"/>
  <c r="AI340" i="7"/>
  <c r="AU340" i="7" s="1"/>
  <c r="AP332" i="7"/>
  <c r="BB332" i="7" s="1"/>
  <c r="AO329" i="7"/>
  <c r="BA329" i="7" s="1"/>
  <c r="AI308" i="7"/>
  <c r="AU308" i="7" s="1"/>
  <c r="AP291" i="7"/>
  <c r="BB291" i="7" s="1"/>
  <c r="AI259" i="7"/>
  <c r="AU259" i="7" s="1"/>
  <c r="AZ250" i="7"/>
  <c r="AI204" i="7"/>
  <c r="AU204" i="7" s="1"/>
  <c r="AP187" i="7"/>
  <c r="BB187" i="7" s="1"/>
  <c r="AP179" i="7"/>
  <c r="BB179" i="7" s="1"/>
  <c r="AP155" i="7"/>
  <c r="BB155" i="7" s="1"/>
  <c r="AP115" i="7"/>
  <c r="BB115" i="7" s="1"/>
  <c r="AP355" i="7"/>
  <c r="BB355" i="7" s="1"/>
  <c r="AP339" i="7"/>
  <c r="BB339" i="7" s="1"/>
  <c r="AP307" i="7"/>
  <c r="BB307" i="7" s="1"/>
  <c r="AP267" i="7"/>
  <c r="BB267" i="7" s="1"/>
  <c r="AZ355" i="7"/>
  <c r="AI351" i="7"/>
  <c r="AU351" i="7" s="1"/>
  <c r="AI348" i="7"/>
  <c r="AU348" i="7" s="1"/>
  <c r="AI343" i="7"/>
  <c r="AU343" i="7" s="1"/>
  <c r="AI336" i="7"/>
  <c r="AU336" i="7" s="1"/>
  <c r="AI332" i="7"/>
  <c r="AU332" i="7" s="1"/>
  <c r="AI324" i="7"/>
  <c r="AU324" i="7" s="1"/>
  <c r="AZ290" i="7"/>
  <c r="AP227" i="7"/>
  <c r="BB227" i="7" s="1"/>
  <c r="AI220" i="7"/>
  <c r="AU220" i="7" s="1"/>
  <c r="AP211" i="7"/>
  <c r="BB211" i="7" s="1"/>
  <c r="AO192" i="7"/>
  <c r="BA192" i="7" s="1"/>
  <c r="AO184" i="7"/>
  <c r="BA184" i="7" s="1"/>
  <c r="AO176" i="7"/>
  <c r="BA176" i="7" s="1"/>
  <c r="AO160" i="7"/>
  <c r="BA160" i="7" s="1"/>
  <c r="AI140" i="7"/>
  <c r="AU140" i="7" s="1"/>
  <c r="AO136" i="7"/>
  <c r="BA136" i="7" s="1"/>
  <c r="AI355" i="7"/>
  <c r="AU355" i="7" s="1"/>
  <c r="AO350" i="7"/>
  <c r="BA350" i="7" s="1"/>
  <c r="AP347" i="7"/>
  <c r="BB347" i="7" s="1"/>
  <c r="AP335" i="7"/>
  <c r="BB335" i="7" s="1"/>
  <c r="AP331" i="7"/>
  <c r="BB331" i="7" s="1"/>
  <c r="AP327" i="7"/>
  <c r="BB327" i="7" s="1"/>
  <c r="AZ323" i="7"/>
  <c r="AO316" i="7"/>
  <c r="BA316" i="7" s="1"/>
  <c r="AP243" i="7"/>
  <c r="BB243" i="7" s="1"/>
  <c r="AP219" i="7"/>
  <c r="BB219" i="7" s="1"/>
  <c r="AI171" i="7"/>
  <c r="AU171" i="7" s="1"/>
  <c r="AI163" i="7"/>
  <c r="AU163" i="7" s="1"/>
  <c r="AP139" i="7"/>
  <c r="BB139" i="7" s="1"/>
  <c r="AI131" i="7"/>
  <c r="AU131" i="7" s="1"/>
  <c r="AP107" i="7"/>
  <c r="BB107" i="7" s="1"/>
  <c r="AO104" i="7"/>
  <c r="BA104" i="7" s="1"/>
  <c r="AI99" i="7"/>
  <c r="AU99" i="7" s="1"/>
  <c r="AZ90" i="7"/>
  <c r="AP152" i="7"/>
  <c r="BB152" i="7" s="1"/>
  <c r="AP144" i="7"/>
  <c r="BB144" i="7" s="1"/>
  <c r="AI137" i="7"/>
  <c r="AU137" i="7" s="1"/>
  <c r="AO125" i="7"/>
  <c r="BA125" i="7" s="1"/>
  <c r="AP120" i="7"/>
  <c r="BB120" i="7" s="1"/>
  <c r="AO101" i="7"/>
  <c r="BA101" i="7" s="1"/>
  <c r="AI88" i="7"/>
  <c r="AU88" i="7" s="1"/>
  <c r="AI73" i="7"/>
  <c r="AU73" i="7" s="1"/>
  <c r="AI57" i="7"/>
  <c r="AU57" i="7" s="1"/>
  <c r="AI9" i="7"/>
  <c r="AU9" i="7" s="1"/>
  <c r="BR4" i="9"/>
  <c r="CH4" i="9" s="1"/>
  <c r="AP136" i="7"/>
  <c r="BB136" i="7" s="1"/>
  <c r="AI128" i="7"/>
  <c r="AU128" i="7" s="1"/>
  <c r="AO117" i="7"/>
  <c r="BA117" i="7" s="1"/>
  <c r="AO109" i="7"/>
  <c r="BA109" i="7" s="1"/>
  <c r="AO77" i="7"/>
  <c r="BA77" i="7" s="1"/>
  <c r="AP72" i="7"/>
  <c r="BB72" i="7" s="1"/>
  <c r="AP56" i="7"/>
  <c r="BB56" i="7" s="1"/>
  <c r="AI40" i="7"/>
  <c r="AU40" i="7" s="1"/>
  <c r="AI32" i="7"/>
  <c r="AU32" i="7" s="1"/>
  <c r="AO29" i="7"/>
  <c r="BA29" i="7" s="1"/>
  <c r="AP8" i="7"/>
  <c r="BB8" i="7" s="1"/>
  <c r="AO149" i="7"/>
  <c r="BA149" i="7" s="1"/>
  <c r="AO141" i="7"/>
  <c r="BA141" i="7" s="1"/>
  <c r="AI97" i="7"/>
  <c r="AU97" i="7" s="1"/>
  <c r="AP69" i="7"/>
  <c r="BB69" i="7" s="1"/>
  <c r="AI65" i="7"/>
  <c r="AU65" i="7" s="1"/>
  <c r="AO53" i="7"/>
  <c r="BA53" i="7" s="1"/>
  <c r="AI49" i="7"/>
  <c r="AU49" i="7" s="1"/>
  <c r="AI25" i="7"/>
  <c r="AU25" i="7" s="1"/>
  <c r="AI345" i="7"/>
  <c r="AU345" i="7" s="1"/>
  <c r="AO157" i="7"/>
  <c r="BA157" i="7" s="1"/>
  <c r="AP133" i="7"/>
  <c r="BB133" i="7" s="1"/>
  <c r="AI112" i="7"/>
  <c r="AU112" i="7" s="1"/>
  <c r="AI104" i="7"/>
  <c r="AU104" i="7" s="1"/>
  <c r="AP96" i="7"/>
  <c r="BB96" i="7" s="1"/>
  <c r="AI89" i="7"/>
  <c r="AU89" i="7" s="1"/>
  <c r="AI80" i="7"/>
  <c r="AU80" i="7" s="1"/>
  <c r="AO74" i="7"/>
  <c r="BA74" i="7" s="1"/>
  <c r="AO69" i="7"/>
  <c r="BA69" i="7" s="1"/>
  <c r="AP48" i="7"/>
  <c r="BB48" i="7" s="1"/>
  <c r="AZ44" i="7"/>
  <c r="AP24" i="7"/>
  <c r="BB24" i="7" s="1"/>
  <c r="AI17" i="7"/>
  <c r="AP344" i="7"/>
  <c r="BB344" i="7" s="1"/>
  <c r="AI152" i="7"/>
  <c r="AU152" i="7" s="1"/>
  <c r="AI144" i="7"/>
  <c r="AU144" i="7" s="1"/>
  <c r="AO133" i="7"/>
  <c r="BA133" i="7" s="1"/>
  <c r="AI129" i="7"/>
  <c r="AU129" i="7" s="1"/>
  <c r="AI120" i="7"/>
  <c r="AU120" i="7" s="1"/>
  <c r="AP88" i="7"/>
  <c r="BB88" i="7" s="1"/>
  <c r="AO85" i="7"/>
  <c r="BA85" i="7" s="1"/>
  <c r="AI41" i="7"/>
  <c r="AU41" i="7" s="1"/>
  <c r="AO37" i="7"/>
  <c r="BA37" i="7" s="1"/>
  <c r="AI33" i="7"/>
  <c r="AU33" i="7" s="1"/>
  <c r="AO309" i="7"/>
  <c r="BA309" i="7" s="1"/>
  <c r="AI136" i="7"/>
  <c r="AU136" i="7" s="1"/>
  <c r="AP128" i="7"/>
  <c r="BB128" i="7" s="1"/>
  <c r="AI72" i="7"/>
  <c r="AU72" i="7" s="1"/>
  <c r="AI56" i="7"/>
  <c r="AU56" i="7" s="1"/>
  <c r="AP40" i="7"/>
  <c r="BB40" i="7" s="1"/>
  <c r="AP32" i="7"/>
  <c r="BB32" i="7" s="1"/>
  <c r="AI8" i="7"/>
  <c r="AU8" i="7" s="1"/>
  <c r="AI113" i="7"/>
  <c r="AU113" i="7" s="1"/>
  <c r="AI105" i="7"/>
  <c r="AU105" i="7" s="1"/>
  <c r="AO93" i="7"/>
  <c r="BA93" i="7" s="1"/>
  <c r="AI81" i="7"/>
  <c r="AU81" i="7" s="1"/>
  <c r="AO21" i="7"/>
  <c r="BA21" i="7" s="1"/>
  <c r="AZ7" i="7"/>
  <c r="AH7" i="6"/>
  <c r="AV7" i="6" s="1"/>
  <c r="Q324" i="7"/>
  <c r="E321" i="16"/>
  <c r="AR287" i="7"/>
  <c r="BD287" i="7" s="1"/>
  <c r="D284" i="16"/>
  <c r="Q268" i="7"/>
  <c r="E265" i="16"/>
  <c r="AJ354" i="7"/>
  <c r="AV354" i="7" s="1"/>
  <c r="D351" i="16"/>
  <c r="Q351" i="7"/>
  <c r="E348" i="16"/>
  <c r="B346" i="16"/>
  <c r="Q343" i="7"/>
  <c r="E340" i="16"/>
  <c r="Q335" i="7"/>
  <c r="E332" i="16"/>
  <c r="Q327" i="7"/>
  <c r="E324" i="16"/>
  <c r="Q319" i="7"/>
  <c r="E316" i="16"/>
  <c r="Q311" i="7"/>
  <c r="E308" i="16"/>
  <c r="Q303" i="7"/>
  <c r="E300" i="16"/>
  <c r="Q295" i="7"/>
  <c r="E292" i="16"/>
  <c r="Q287" i="7"/>
  <c r="E284" i="16"/>
  <c r="Q279" i="7"/>
  <c r="E276" i="16"/>
  <c r="Q271" i="7"/>
  <c r="E268" i="16"/>
  <c r="Q263" i="7"/>
  <c r="E260" i="16"/>
  <c r="Q255" i="7"/>
  <c r="E252" i="16"/>
  <c r="Q247" i="7"/>
  <c r="E244" i="16"/>
  <c r="Q239" i="7"/>
  <c r="E236" i="16"/>
  <c r="Q231" i="7"/>
  <c r="E228" i="16"/>
  <c r="Q223" i="7"/>
  <c r="E220" i="16"/>
  <c r="Q215" i="7"/>
  <c r="E212" i="16"/>
  <c r="Q207" i="7"/>
  <c r="E204" i="16"/>
  <c r="Q199" i="7"/>
  <c r="E196" i="16"/>
  <c r="AJ194" i="7"/>
  <c r="AV194" i="7" s="1"/>
  <c r="D191" i="16"/>
  <c r="B186" i="16"/>
  <c r="B178" i="16"/>
  <c r="B170" i="16"/>
  <c r="AJ170" i="7"/>
  <c r="AV170" i="7" s="1"/>
  <c r="D167" i="16"/>
  <c r="B162" i="16"/>
  <c r="B154" i="16"/>
  <c r="B146" i="16"/>
  <c r="B138" i="16"/>
  <c r="B130" i="16"/>
  <c r="B122" i="16"/>
  <c r="B114" i="16"/>
  <c r="B106" i="16"/>
  <c r="B98" i="16"/>
  <c r="B90" i="16"/>
  <c r="B82" i="16"/>
  <c r="B74" i="16"/>
  <c r="B66" i="16"/>
  <c r="B58" i="16"/>
  <c r="B45" i="16"/>
  <c r="B32" i="16"/>
  <c r="B24" i="16"/>
  <c r="B16" i="16"/>
  <c r="B11" i="16"/>
  <c r="B3" i="16"/>
  <c r="H349" i="7"/>
  <c r="I346" i="16"/>
  <c r="H341" i="7"/>
  <c r="I338" i="16"/>
  <c r="H333" i="7"/>
  <c r="I330" i="16"/>
  <c r="H325" i="7"/>
  <c r="I322" i="16"/>
  <c r="H317" i="7"/>
  <c r="I314" i="16"/>
  <c r="H309" i="7"/>
  <c r="I306" i="16"/>
  <c r="H301" i="7"/>
  <c r="I298" i="16"/>
  <c r="H293" i="7"/>
  <c r="I290" i="16"/>
  <c r="H285" i="7"/>
  <c r="I282" i="16"/>
  <c r="H277" i="7"/>
  <c r="I274" i="16"/>
  <c r="H269" i="7"/>
  <c r="I266" i="16"/>
  <c r="H261" i="7"/>
  <c r="I258" i="16"/>
  <c r="G258" i="7"/>
  <c r="H255" i="16"/>
  <c r="I256" i="7"/>
  <c r="J253" i="16"/>
  <c r="F255" i="7"/>
  <c r="G252" i="16"/>
  <c r="H253" i="7"/>
  <c r="I250" i="16"/>
  <c r="I248" i="7"/>
  <c r="J245" i="16"/>
  <c r="F247" i="7"/>
  <c r="G244" i="16"/>
  <c r="H245" i="7"/>
  <c r="I242" i="16"/>
  <c r="I240" i="7"/>
  <c r="J237" i="16"/>
  <c r="F239" i="7"/>
  <c r="G236" i="16"/>
  <c r="H237" i="7"/>
  <c r="I234" i="16"/>
  <c r="I232" i="7"/>
  <c r="J229" i="16"/>
  <c r="F231" i="7"/>
  <c r="G228" i="16"/>
  <c r="H229" i="7"/>
  <c r="I226" i="16"/>
  <c r="I224" i="7"/>
  <c r="J221" i="16"/>
  <c r="F223" i="7"/>
  <c r="G220" i="16"/>
  <c r="H221" i="7"/>
  <c r="I218" i="16"/>
  <c r="E220" i="7"/>
  <c r="F217" i="16"/>
  <c r="J219" i="7"/>
  <c r="K216" i="16"/>
  <c r="I216" i="7"/>
  <c r="J213" i="16"/>
  <c r="F215" i="7"/>
  <c r="G212" i="16"/>
  <c r="H213" i="7"/>
  <c r="I210" i="16"/>
  <c r="I208" i="7"/>
  <c r="J205" i="16"/>
  <c r="F207" i="7"/>
  <c r="G204" i="16"/>
  <c r="H205" i="7"/>
  <c r="I202" i="16"/>
  <c r="F199" i="7"/>
  <c r="G196" i="16"/>
  <c r="H197" i="7"/>
  <c r="I194" i="16"/>
  <c r="O352" i="15"/>
  <c r="AI353" i="6"/>
  <c r="AW353" i="6" s="1"/>
  <c r="AG353" i="6"/>
  <c r="AU353" i="6" s="1"/>
  <c r="O344" i="15"/>
  <c r="AI345" i="6"/>
  <c r="AW345" i="6" s="1"/>
  <c r="AG345" i="6"/>
  <c r="AU345" i="6" s="1"/>
  <c r="O336" i="15"/>
  <c r="AI337" i="6"/>
  <c r="AW337" i="6" s="1"/>
  <c r="AG337" i="6"/>
  <c r="AU337" i="6" s="1"/>
  <c r="O328" i="15"/>
  <c r="AI329" i="6"/>
  <c r="AW329" i="6" s="1"/>
  <c r="AG329" i="6"/>
  <c r="AU329" i="6" s="1"/>
  <c r="O320" i="15"/>
  <c r="AI321" i="6"/>
  <c r="AW321" i="6" s="1"/>
  <c r="AG321" i="6"/>
  <c r="AU321" i="6" s="1"/>
  <c r="O312" i="15"/>
  <c r="AI313" i="6"/>
  <c r="AW313" i="6" s="1"/>
  <c r="AG313" i="6"/>
  <c r="AU313" i="6" s="1"/>
  <c r="O304" i="15"/>
  <c r="AI305" i="6"/>
  <c r="AW305" i="6" s="1"/>
  <c r="AG305" i="6"/>
  <c r="AU305" i="6" s="1"/>
  <c r="O296" i="15"/>
  <c r="AI297" i="6"/>
  <c r="AW297" i="6" s="1"/>
  <c r="AG297" i="6"/>
  <c r="AU297" i="6" s="1"/>
  <c r="O288" i="15"/>
  <c r="AI289" i="6"/>
  <c r="AW289" i="6" s="1"/>
  <c r="AG289" i="6"/>
  <c r="AU289" i="6" s="1"/>
  <c r="O280" i="15"/>
  <c r="AI281" i="6"/>
  <c r="AW281" i="6" s="1"/>
  <c r="AG281" i="6"/>
  <c r="AU281" i="6" s="1"/>
  <c r="O272" i="15"/>
  <c r="AI273" i="6"/>
  <c r="AW273" i="6" s="1"/>
  <c r="AG273" i="6"/>
  <c r="AU273" i="6" s="1"/>
  <c r="O264" i="15"/>
  <c r="AI265" i="6"/>
  <c r="AW265" i="6" s="1"/>
  <c r="AG265" i="6"/>
  <c r="AU265" i="6" s="1"/>
  <c r="O256" i="15"/>
  <c r="AI257" i="6"/>
  <c r="AW257" i="6" s="1"/>
  <c r="AG257" i="6"/>
  <c r="AU257" i="6" s="1"/>
  <c r="O248" i="15"/>
  <c r="AI249" i="6"/>
  <c r="AW249" i="6" s="1"/>
  <c r="AG249" i="6"/>
  <c r="AU249" i="6" s="1"/>
  <c r="O240" i="15"/>
  <c r="AI241" i="6"/>
  <c r="AW241" i="6" s="1"/>
  <c r="AG241" i="6"/>
  <c r="AU241" i="6" s="1"/>
  <c r="O232" i="15"/>
  <c r="AI233" i="6"/>
  <c r="AW233" i="6" s="1"/>
  <c r="AG233" i="6"/>
  <c r="AU233" i="6" s="1"/>
  <c r="O224" i="15"/>
  <c r="AI225" i="6"/>
  <c r="AW225" i="6" s="1"/>
  <c r="AG225" i="6"/>
  <c r="AU225" i="6" s="1"/>
  <c r="O216" i="15"/>
  <c r="AI217" i="6"/>
  <c r="AW217" i="6" s="1"/>
  <c r="AG217" i="6"/>
  <c r="AU217" i="6" s="1"/>
  <c r="O208" i="15"/>
  <c r="AI209" i="6"/>
  <c r="AW209" i="6" s="1"/>
  <c r="AG209" i="6"/>
  <c r="AU209" i="6" s="1"/>
  <c r="O200" i="15"/>
  <c r="AI201" i="6"/>
  <c r="AW201" i="6" s="1"/>
  <c r="AG201" i="6"/>
  <c r="AU201" i="6" s="1"/>
  <c r="O192" i="15"/>
  <c r="AI193" i="6"/>
  <c r="AW193" i="6" s="1"/>
  <c r="AG193" i="6"/>
  <c r="AU193" i="6" s="1"/>
  <c r="O184" i="15"/>
  <c r="AI185" i="6"/>
  <c r="AW185" i="6" s="1"/>
  <c r="AG185" i="6"/>
  <c r="AU185" i="6" s="1"/>
  <c r="O176" i="15"/>
  <c r="AI177" i="6"/>
  <c r="AW177" i="6" s="1"/>
  <c r="AG177" i="6"/>
  <c r="AU177" i="6" s="1"/>
  <c r="O168" i="15"/>
  <c r="AI169" i="6"/>
  <c r="AW169" i="6" s="1"/>
  <c r="AG169" i="6"/>
  <c r="AU169" i="6" s="1"/>
  <c r="O160" i="15"/>
  <c r="AI161" i="6"/>
  <c r="AW161" i="6" s="1"/>
  <c r="AG161" i="6"/>
  <c r="AU161" i="6" s="1"/>
  <c r="O152" i="15"/>
  <c r="AI153" i="6"/>
  <c r="AW153" i="6" s="1"/>
  <c r="AG153" i="6"/>
  <c r="AU153" i="6" s="1"/>
  <c r="O144" i="15"/>
  <c r="AI145" i="6"/>
  <c r="AW145" i="6" s="1"/>
  <c r="AG145" i="6"/>
  <c r="AU145" i="6" s="1"/>
  <c r="O136" i="15"/>
  <c r="AI137" i="6"/>
  <c r="AW137" i="6" s="1"/>
  <c r="AG137" i="6"/>
  <c r="AU137" i="6" s="1"/>
  <c r="O128" i="15"/>
  <c r="AI129" i="6"/>
  <c r="AW129" i="6" s="1"/>
  <c r="AG129" i="6"/>
  <c r="AU129" i="6" s="1"/>
  <c r="O120" i="15"/>
  <c r="AI121" i="6"/>
  <c r="AW121" i="6" s="1"/>
  <c r="AG121" i="6"/>
  <c r="AU121" i="6" s="1"/>
  <c r="O112" i="15"/>
  <c r="AI113" i="6"/>
  <c r="AW113" i="6" s="1"/>
  <c r="AG113" i="6"/>
  <c r="AU113" i="6" s="1"/>
  <c r="O104" i="15"/>
  <c r="AI105" i="6"/>
  <c r="AW105" i="6" s="1"/>
  <c r="AG105" i="6"/>
  <c r="AU105" i="6" s="1"/>
  <c r="O96" i="15"/>
  <c r="AI97" i="6"/>
  <c r="AW97" i="6" s="1"/>
  <c r="AG97" i="6"/>
  <c r="AU97" i="6" s="1"/>
  <c r="O88" i="15"/>
  <c r="AI89" i="6"/>
  <c r="AW89" i="6" s="1"/>
  <c r="AG89" i="6"/>
  <c r="AU89" i="6" s="1"/>
  <c r="O80" i="15"/>
  <c r="AI81" i="6"/>
  <c r="AW81" i="6" s="1"/>
  <c r="AG81" i="6"/>
  <c r="AU81" i="6" s="1"/>
  <c r="O72" i="15"/>
  <c r="AI73" i="6"/>
  <c r="AW73" i="6" s="1"/>
  <c r="AG73" i="6"/>
  <c r="AU73" i="6" s="1"/>
  <c r="O64" i="15"/>
  <c r="AI65" i="6"/>
  <c r="AW65" i="6" s="1"/>
  <c r="AG65" i="6"/>
  <c r="AU65" i="6" s="1"/>
  <c r="O56" i="15"/>
  <c r="AI57" i="6"/>
  <c r="AW57" i="6" s="1"/>
  <c r="AG57" i="6"/>
  <c r="AU57" i="6" s="1"/>
  <c r="O48" i="15"/>
  <c r="AI49" i="6"/>
  <c r="AW49" i="6" s="1"/>
  <c r="AG49" i="6"/>
  <c r="AU49" i="6" s="1"/>
  <c r="O40" i="15"/>
  <c r="AI41" i="6"/>
  <c r="AW41" i="6" s="1"/>
  <c r="AG41" i="6"/>
  <c r="AU41" i="6" s="1"/>
  <c r="O32" i="15"/>
  <c r="AI33" i="6"/>
  <c r="AW33" i="6" s="1"/>
  <c r="AG33" i="6"/>
  <c r="AU33" i="6" s="1"/>
  <c r="O24" i="15"/>
  <c r="AI25" i="6"/>
  <c r="AW25" i="6" s="1"/>
  <c r="AG25" i="6"/>
  <c r="AU25" i="6" s="1"/>
  <c r="O16" i="15"/>
  <c r="AI17" i="6"/>
  <c r="AW17" i="6" s="1"/>
  <c r="AG17" i="6"/>
  <c r="AU17" i="6" s="1"/>
  <c r="O8" i="15"/>
  <c r="AI9" i="6"/>
  <c r="AW9" i="6" s="1"/>
  <c r="AG9" i="6"/>
  <c r="AU9" i="6" s="1"/>
  <c r="AH63" i="6"/>
  <c r="AV63" i="6" s="1"/>
  <c r="AH127" i="6"/>
  <c r="AV127" i="6" s="1"/>
  <c r="AH191" i="6"/>
  <c r="AV191" i="6" s="1"/>
  <c r="AH32" i="6"/>
  <c r="AV32" i="6" s="1"/>
  <c r="AH96" i="6"/>
  <c r="AV96" i="6" s="1"/>
  <c r="AH160" i="6"/>
  <c r="AV160" i="6" s="1"/>
  <c r="AH224" i="6"/>
  <c r="AV224" i="6" s="1"/>
  <c r="AH65" i="6"/>
  <c r="AV65" i="6" s="1"/>
  <c r="AH129" i="6"/>
  <c r="AV129" i="6" s="1"/>
  <c r="AH193" i="6"/>
  <c r="AV193" i="6" s="1"/>
  <c r="AH34" i="6"/>
  <c r="AV34" i="6" s="1"/>
  <c r="AH98" i="6"/>
  <c r="AV98" i="6" s="1"/>
  <c r="AH162" i="6"/>
  <c r="AV162" i="6" s="1"/>
  <c r="AH226" i="6"/>
  <c r="AV226" i="6" s="1"/>
  <c r="AH67" i="6"/>
  <c r="AV67" i="6" s="1"/>
  <c r="AH131" i="6"/>
  <c r="AV131" i="6" s="1"/>
  <c r="AH195" i="6"/>
  <c r="AV195" i="6" s="1"/>
  <c r="AH28" i="6"/>
  <c r="AV28" i="6" s="1"/>
  <c r="AH92" i="6"/>
  <c r="AV92" i="6" s="1"/>
  <c r="AH156" i="6"/>
  <c r="AV156" i="6" s="1"/>
  <c r="AH220" i="6"/>
  <c r="AV220" i="6" s="1"/>
  <c r="AH53" i="6"/>
  <c r="AV53" i="6" s="1"/>
  <c r="AH117" i="6"/>
  <c r="AV117" i="6" s="1"/>
  <c r="AH181" i="6"/>
  <c r="AV181" i="6" s="1"/>
  <c r="AH14" i="6"/>
  <c r="AV14" i="6" s="1"/>
  <c r="AH78" i="6"/>
  <c r="AV78" i="6" s="1"/>
  <c r="AH142" i="6"/>
  <c r="AV142" i="6" s="1"/>
  <c r="AH206" i="6"/>
  <c r="AV206" i="6" s="1"/>
  <c r="AH268" i="6"/>
  <c r="AV268" i="6" s="1"/>
  <c r="AH332" i="6"/>
  <c r="AV332" i="6" s="1"/>
  <c r="AH277" i="6"/>
  <c r="AV277" i="6" s="1"/>
  <c r="AH341" i="6"/>
  <c r="AV341" i="6" s="1"/>
  <c r="AH286" i="6"/>
  <c r="AV286" i="6" s="1"/>
  <c r="AH350" i="6"/>
  <c r="AV350" i="6" s="1"/>
  <c r="AH287" i="6"/>
  <c r="AV287" i="6" s="1"/>
  <c r="AH351" i="6"/>
  <c r="AV351" i="6" s="1"/>
  <c r="AH288" i="6"/>
  <c r="AV288" i="6" s="1"/>
  <c r="AH352" i="6"/>
  <c r="AV352" i="6" s="1"/>
  <c r="AH289" i="6"/>
  <c r="AV289" i="6" s="1"/>
  <c r="AH353" i="6"/>
  <c r="AV353" i="6" s="1"/>
  <c r="AH290" i="6"/>
  <c r="AV290" i="6" s="1"/>
  <c r="AH3" i="6"/>
  <c r="AV3" i="6" s="1"/>
  <c r="AH291" i="6"/>
  <c r="AV291" i="6" s="1"/>
  <c r="Q348" i="7"/>
  <c r="E345" i="16"/>
  <c r="Q332" i="7"/>
  <c r="E329" i="16"/>
  <c r="AR311" i="7"/>
  <c r="BD311" i="7" s="1"/>
  <c r="D308" i="16"/>
  <c r="Q244" i="7"/>
  <c r="E241" i="16"/>
  <c r="B151" i="16"/>
  <c r="B135" i="16"/>
  <c r="B111" i="16"/>
  <c r="B87" i="16"/>
  <c r="B42" i="16"/>
  <c r="B29" i="16"/>
  <c r="B21" i="16"/>
  <c r="B8" i="16"/>
  <c r="O347" i="15"/>
  <c r="AG348" i="6"/>
  <c r="AU348" i="6" s="1"/>
  <c r="AI348" i="6"/>
  <c r="AW348" i="6" s="1"/>
  <c r="O339" i="15"/>
  <c r="AG340" i="6"/>
  <c r="AU340" i="6" s="1"/>
  <c r="AI340" i="6"/>
  <c r="AW340" i="6" s="1"/>
  <c r="O331" i="15"/>
  <c r="AG332" i="6"/>
  <c r="AU332" i="6" s="1"/>
  <c r="AI332" i="6"/>
  <c r="AW332" i="6" s="1"/>
  <c r="O323" i="15"/>
  <c r="AG324" i="6"/>
  <c r="AU324" i="6" s="1"/>
  <c r="AI324" i="6"/>
  <c r="AW324" i="6" s="1"/>
  <c r="O315" i="15"/>
  <c r="AG316" i="6"/>
  <c r="AU316" i="6" s="1"/>
  <c r="AI316" i="6"/>
  <c r="AW316" i="6" s="1"/>
  <c r="O307" i="15"/>
  <c r="AG308" i="6"/>
  <c r="AU308" i="6" s="1"/>
  <c r="AI308" i="6"/>
  <c r="AW308" i="6" s="1"/>
  <c r="O299" i="15"/>
  <c r="AG300" i="6"/>
  <c r="AU300" i="6" s="1"/>
  <c r="AI300" i="6"/>
  <c r="AW300" i="6" s="1"/>
  <c r="O291" i="15"/>
  <c r="AG292" i="6"/>
  <c r="AU292" i="6" s="1"/>
  <c r="AI292" i="6"/>
  <c r="AW292" i="6" s="1"/>
  <c r="O283" i="15"/>
  <c r="AG284" i="6"/>
  <c r="AU284" i="6" s="1"/>
  <c r="AI284" i="6"/>
  <c r="AW284" i="6" s="1"/>
  <c r="O275" i="15"/>
  <c r="AG276" i="6"/>
  <c r="AU276" i="6" s="1"/>
  <c r="AI276" i="6"/>
  <c r="AW276" i="6" s="1"/>
  <c r="O267" i="15"/>
  <c r="AG268" i="6"/>
  <c r="AU268" i="6" s="1"/>
  <c r="AI268" i="6"/>
  <c r="AW268" i="6" s="1"/>
  <c r="O259" i="15"/>
  <c r="AG260" i="6"/>
  <c r="AU260" i="6" s="1"/>
  <c r="AI260" i="6"/>
  <c r="AW260" i="6" s="1"/>
  <c r="O251" i="15"/>
  <c r="AG252" i="6"/>
  <c r="AU252" i="6" s="1"/>
  <c r="AI252" i="6"/>
  <c r="AW252" i="6" s="1"/>
  <c r="O243" i="15"/>
  <c r="AG244" i="6"/>
  <c r="AU244" i="6" s="1"/>
  <c r="AI244" i="6"/>
  <c r="AW244" i="6" s="1"/>
  <c r="O235" i="15"/>
  <c r="AG236" i="6"/>
  <c r="AU236" i="6" s="1"/>
  <c r="AI236" i="6"/>
  <c r="AW236" i="6" s="1"/>
  <c r="O227" i="15"/>
  <c r="AG228" i="6"/>
  <c r="AU228" i="6" s="1"/>
  <c r="AI228" i="6"/>
  <c r="AW228" i="6" s="1"/>
  <c r="O219" i="15"/>
  <c r="AG220" i="6"/>
  <c r="AU220" i="6" s="1"/>
  <c r="AI220" i="6"/>
  <c r="AW220" i="6" s="1"/>
  <c r="O211" i="15"/>
  <c r="AG212" i="6"/>
  <c r="AU212" i="6" s="1"/>
  <c r="AI212" i="6"/>
  <c r="AW212" i="6" s="1"/>
  <c r="O203" i="15"/>
  <c r="AG204" i="6"/>
  <c r="AU204" i="6" s="1"/>
  <c r="AI204" i="6"/>
  <c r="AW204" i="6" s="1"/>
  <c r="O195" i="15"/>
  <c r="AG196" i="6"/>
  <c r="AU196" i="6" s="1"/>
  <c r="AI196" i="6"/>
  <c r="AW196" i="6" s="1"/>
  <c r="O187" i="15"/>
  <c r="AG188" i="6"/>
  <c r="AU188" i="6" s="1"/>
  <c r="AI188" i="6"/>
  <c r="AW188" i="6" s="1"/>
  <c r="O179" i="15"/>
  <c r="AG180" i="6"/>
  <c r="AU180" i="6" s="1"/>
  <c r="AI180" i="6"/>
  <c r="AW180" i="6" s="1"/>
  <c r="O171" i="15"/>
  <c r="AG172" i="6"/>
  <c r="AU172" i="6" s="1"/>
  <c r="AI172" i="6"/>
  <c r="AW172" i="6" s="1"/>
  <c r="O163" i="15"/>
  <c r="AG164" i="6"/>
  <c r="AU164" i="6" s="1"/>
  <c r="AI164" i="6"/>
  <c r="AW164" i="6" s="1"/>
  <c r="O155" i="15"/>
  <c r="AG156" i="6"/>
  <c r="AU156" i="6" s="1"/>
  <c r="AI156" i="6"/>
  <c r="AW156" i="6" s="1"/>
  <c r="O147" i="15"/>
  <c r="AG148" i="6"/>
  <c r="AU148" i="6" s="1"/>
  <c r="AI148" i="6"/>
  <c r="AW148" i="6" s="1"/>
  <c r="O139" i="15"/>
  <c r="AG140" i="6"/>
  <c r="AU140" i="6" s="1"/>
  <c r="AI140" i="6"/>
  <c r="AW140" i="6" s="1"/>
  <c r="O131" i="15"/>
  <c r="AG132" i="6"/>
  <c r="AU132" i="6" s="1"/>
  <c r="AI132" i="6"/>
  <c r="AW132" i="6" s="1"/>
  <c r="O123" i="15"/>
  <c r="AG124" i="6"/>
  <c r="AU124" i="6" s="1"/>
  <c r="AI124" i="6"/>
  <c r="AW124" i="6" s="1"/>
  <c r="O115" i="15"/>
  <c r="AG116" i="6"/>
  <c r="AU116" i="6" s="1"/>
  <c r="AI116" i="6"/>
  <c r="AW116" i="6" s="1"/>
  <c r="O107" i="15"/>
  <c r="AG108" i="6"/>
  <c r="AU108" i="6" s="1"/>
  <c r="AI108" i="6"/>
  <c r="AW108" i="6" s="1"/>
  <c r="O99" i="15"/>
  <c r="AG100" i="6"/>
  <c r="AU100" i="6" s="1"/>
  <c r="AI100" i="6"/>
  <c r="AW100" i="6" s="1"/>
  <c r="O91" i="15"/>
  <c r="AG92" i="6"/>
  <c r="AU92" i="6" s="1"/>
  <c r="AI92" i="6"/>
  <c r="AW92" i="6" s="1"/>
  <c r="O83" i="15"/>
  <c r="AG84" i="6"/>
  <c r="AU84" i="6" s="1"/>
  <c r="AI84" i="6"/>
  <c r="AW84" i="6" s="1"/>
  <c r="O75" i="15"/>
  <c r="AG76" i="6"/>
  <c r="AU76" i="6" s="1"/>
  <c r="AI76" i="6"/>
  <c r="AW76" i="6" s="1"/>
  <c r="O67" i="15"/>
  <c r="AG68" i="6"/>
  <c r="AU68" i="6" s="1"/>
  <c r="AI68" i="6"/>
  <c r="AW68" i="6" s="1"/>
  <c r="O59" i="15"/>
  <c r="AG60" i="6"/>
  <c r="AU60" i="6" s="1"/>
  <c r="AI60" i="6"/>
  <c r="AW60" i="6" s="1"/>
  <c r="O51" i="15"/>
  <c r="AG52" i="6"/>
  <c r="AU52" i="6" s="1"/>
  <c r="AI52" i="6"/>
  <c r="AW52" i="6" s="1"/>
  <c r="O43" i="15"/>
  <c r="AG44" i="6"/>
  <c r="AU44" i="6" s="1"/>
  <c r="AI44" i="6"/>
  <c r="AW44" i="6" s="1"/>
  <c r="O35" i="15"/>
  <c r="AG36" i="6"/>
  <c r="AU36" i="6" s="1"/>
  <c r="AI36" i="6"/>
  <c r="AW36" i="6" s="1"/>
  <c r="O27" i="15"/>
  <c r="AG28" i="6"/>
  <c r="AU28" i="6" s="1"/>
  <c r="AI28" i="6"/>
  <c r="AW28" i="6" s="1"/>
  <c r="O19" i="15"/>
  <c r="AG20" i="6"/>
  <c r="AU20" i="6" s="1"/>
  <c r="AI20" i="6"/>
  <c r="AW20" i="6" s="1"/>
  <c r="O11" i="15"/>
  <c r="AG12" i="6"/>
  <c r="AU12" i="6" s="1"/>
  <c r="AI12" i="6"/>
  <c r="AW12" i="6" s="1"/>
  <c r="O3" i="15"/>
  <c r="AG4" i="6"/>
  <c r="AU4" i="6" s="1"/>
  <c r="AI4" i="6"/>
  <c r="AW4" i="6" s="1"/>
  <c r="AH71" i="6"/>
  <c r="AV71" i="6" s="1"/>
  <c r="AH135" i="6"/>
  <c r="AV135" i="6" s="1"/>
  <c r="AH199" i="6"/>
  <c r="AV199" i="6" s="1"/>
  <c r="AH40" i="6"/>
  <c r="AV40" i="6" s="1"/>
  <c r="AH104" i="6"/>
  <c r="AV104" i="6" s="1"/>
  <c r="AH168" i="6"/>
  <c r="AV168" i="6" s="1"/>
  <c r="AH9" i="6"/>
  <c r="AV9" i="6" s="1"/>
  <c r="AH73" i="6"/>
  <c r="AV73" i="6" s="1"/>
  <c r="AH137" i="6"/>
  <c r="AV137" i="6" s="1"/>
  <c r="AH201" i="6"/>
  <c r="AV201" i="6" s="1"/>
  <c r="AH42" i="6"/>
  <c r="AV42" i="6" s="1"/>
  <c r="AH106" i="6"/>
  <c r="AV106" i="6" s="1"/>
  <c r="AH170" i="6"/>
  <c r="AV170" i="6" s="1"/>
  <c r="AH11" i="6"/>
  <c r="AV11" i="6" s="1"/>
  <c r="AH75" i="6"/>
  <c r="AV75" i="6" s="1"/>
  <c r="AH139" i="6"/>
  <c r="AV139" i="6" s="1"/>
  <c r="AH203" i="6"/>
  <c r="AV203" i="6" s="1"/>
  <c r="AH36" i="6"/>
  <c r="AV36" i="6" s="1"/>
  <c r="AH100" i="6"/>
  <c r="AV100" i="6" s="1"/>
  <c r="AH164" i="6"/>
  <c r="AV164" i="6" s="1"/>
  <c r="AH228" i="6"/>
  <c r="AV228" i="6" s="1"/>
  <c r="AH61" i="6"/>
  <c r="AV61" i="6" s="1"/>
  <c r="AH125" i="6"/>
  <c r="AV125" i="6" s="1"/>
  <c r="AH189" i="6"/>
  <c r="AV189" i="6" s="1"/>
  <c r="AH22" i="6"/>
  <c r="AV22" i="6" s="1"/>
  <c r="AH86" i="6"/>
  <c r="AV86" i="6" s="1"/>
  <c r="AH150" i="6"/>
  <c r="AV150" i="6" s="1"/>
  <c r="AH214" i="6"/>
  <c r="AV214" i="6" s="1"/>
  <c r="AH276" i="6"/>
  <c r="AV276" i="6" s="1"/>
  <c r="AH340" i="6"/>
  <c r="AV340" i="6" s="1"/>
  <c r="AH285" i="6"/>
  <c r="AV285" i="6" s="1"/>
  <c r="AH349" i="6"/>
  <c r="AV349" i="6" s="1"/>
  <c r="AH294" i="6"/>
  <c r="AV294" i="6" s="1"/>
  <c r="AH231" i="6"/>
  <c r="AV231" i="6" s="1"/>
  <c r="AH295" i="6"/>
  <c r="AV295" i="6" s="1"/>
  <c r="AH232" i="6"/>
  <c r="AV232" i="6" s="1"/>
  <c r="AH296" i="6"/>
  <c r="AV296" i="6" s="1"/>
  <c r="AH233" i="6"/>
  <c r="AV233" i="6" s="1"/>
  <c r="AH297" i="6"/>
  <c r="AV297" i="6" s="1"/>
  <c r="AH234" i="6"/>
  <c r="AV234" i="6" s="1"/>
  <c r="AH298" i="6"/>
  <c r="AV298" i="6" s="1"/>
  <c r="AH235" i="6"/>
  <c r="AV235" i="6" s="1"/>
  <c r="AH299" i="6"/>
  <c r="AV299" i="6" s="1"/>
  <c r="Q212" i="7"/>
  <c r="E209" i="16"/>
  <c r="B50" i="16"/>
  <c r="Q353" i="7"/>
  <c r="E350" i="16"/>
  <c r="Q345" i="7"/>
  <c r="E342" i="16"/>
  <c r="Q337" i="7"/>
  <c r="E334" i="16"/>
  <c r="Q329" i="7"/>
  <c r="E326" i="16"/>
  <c r="Q321" i="7"/>
  <c r="E318" i="16"/>
  <c r="Q313" i="7"/>
  <c r="E310" i="16"/>
  <c r="Q305" i="7"/>
  <c r="E302" i="16"/>
  <c r="Q297" i="7"/>
  <c r="E294" i="16"/>
  <c r="Q289" i="7"/>
  <c r="E286" i="16"/>
  <c r="Q281" i="7"/>
  <c r="E278" i="16"/>
  <c r="Q273" i="7"/>
  <c r="E270" i="16"/>
  <c r="Q265" i="7"/>
  <c r="E262" i="16"/>
  <c r="Q257" i="7"/>
  <c r="E254" i="16"/>
  <c r="Q249" i="7"/>
  <c r="E246" i="16"/>
  <c r="Q241" i="7"/>
  <c r="E238" i="16"/>
  <c r="Q233" i="7"/>
  <c r="E230" i="16"/>
  <c r="Q225" i="7"/>
  <c r="E222" i="16"/>
  <c r="Q217" i="7"/>
  <c r="E214" i="16"/>
  <c r="Q209" i="7"/>
  <c r="E206" i="16"/>
  <c r="AQ204" i="7"/>
  <c r="BC204" i="7" s="1"/>
  <c r="D201" i="16"/>
  <c r="Q201" i="7"/>
  <c r="E198" i="16"/>
  <c r="Q193" i="7"/>
  <c r="E190" i="16"/>
  <c r="B188" i="16"/>
  <c r="B180" i="16"/>
  <c r="B172" i="16"/>
  <c r="B164" i="16"/>
  <c r="B156" i="16"/>
  <c r="B148" i="16"/>
  <c r="B140" i="16"/>
  <c r="B132" i="16"/>
  <c r="B124" i="16"/>
  <c r="B116" i="16"/>
  <c r="B108" i="16"/>
  <c r="B100" i="16"/>
  <c r="B92" i="16"/>
  <c r="B84" i="16"/>
  <c r="B76" i="16"/>
  <c r="B68" i="16"/>
  <c r="B60" i="16"/>
  <c r="B47" i="16"/>
  <c r="B39" i="16"/>
  <c r="B34" i="16"/>
  <c r="B26" i="16"/>
  <c r="B18" i="16"/>
  <c r="B5" i="16"/>
  <c r="H355" i="7"/>
  <c r="I352" i="16"/>
  <c r="E354" i="7"/>
  <c r="F351" i="16"/>
  <c r="J353" i="7"/>
  <c r="K350" i="16"/>
  <c r="G352" i="7"/>
  <c r="H349" i="16"/>
  <c r="I350" i="7"/>
  <c r="J347" i="16"/>
  <c r="F349" i="7"/>
  <c r="G346" i="16"/>
  <c r="H347" i="7"/>
  <c r="I344" i="16"/>
  <c r="E346" i="7"/>
  <c r="F343" i="16"/>
  <c r="J345" i="7"/>
  <c r="K342" i="16"/>
  <c r="G344" i="7"/>
  <c r="H341" i="16"/>
  <c r="I342" i="7"/>
  <c r="J339" i="16"/>
  <c r="F341" i="7"/>
  <c r="G338" i="16"/>
  <c r="H339" i="7"/>
  <c r="I336" i="16"/>
  <c r="E338" i="7"/>
  <c r="F335" i="16"/>
  <c r="J337" i="7"/>
  <c r="K334" i="16"/>
  <c r="G336" i="7"/>
  <c r="H333" i="16"/>
  <c r="I334" i="7"/>
  <c r="J331" i="16"/>
  <c r="F333" i="7"/>
  <c r="G330" i="16"/>
  <c r="H331" i="7"/>
  <c r="I328" i="16"/>
  <c r="E330" i="7"/>
  <c r="F327" i="16"/>
  <c r="J329" i="7"/>
  <c r="K326" i="16"/>
  <c r="G328" i="7"/>
  <c r="H325" i="16"/>
  <c r="I326" i="7"/>
  <c r="J323" i="16"/>
  <c r="F325" i="7"/>
  <c r="G322" i="16"/>
  <c r="H323" i="7"/>
  <c r="I320" i="16"/>
  <c r="E322" i="7"/>
  <c r="F319" i="16"/>
  <c r="J321" i="7"/>
  <c r="K318" i="16"/>
  <c r="G320" i="7"/>
  <c r="H317" i="16"/>
  <c r="I318" i="7"/>
  <c r="J315" i="16"/>
  <c r="F317" i="7"/>
  <c r="G314" i="16"/>
  <c r="H315" i="7"/>
  <c r="I312" i="16"/>
  <c r="E314" i="7"/>
  <c r="F311" i="16"/>
  <c r="J313" i="7"/>
  <c r="K310" i="16"/>
  <c r="G312" i="7"/>
  <c r="H309" i="16"/>
  <c r="I310" i="7"/>
  <c r="J307" i="16"/>
  <c r="F309" i="7"/>
  <c r="G306" i="16"/>
  <c r="H307" i="7"/>
  <c r="I304" i="16"/>
  <c r="E306" i="7"/>
  <c r="F303" i="16"/>
  <c r="J305" i="7"/>
  <c r="K302" i="16"/>
  <c r="G304" i="7"/>
  <c r="H301" i="16"/>
  <c r="I302" i="7"/>
  <c r="J299" i="16"/>
  <c r="F301" i="7"/>
  <c r="G298" i="16"/>
  <c r="H299" i="7"/>
  <c r="I296" i="16"/>
  <c r="E298" i="7"/>
  <c r="F295" i="16"/>
  <c r="J297" i="7"/>
  <c r="K294" i="16"/>
  <c r="G296" i="7"/>
  <c r="H293" i="16"/>
  <c r="I294" i="7"/>
  <c r="J291" i="16"/>
  <c r="F293" i="7"/>
  <c r="G290" i="16"/>
  <c r="H291" i="7"/>
  <c r="I288" i="16"/>
  <c r="E290" i="7"/>
  <c r="F287" i="16"/>
  <c r="J289" i="7"/>
  <c r="K286" i="16"/>
  <c r="G288" i="7"/>
  <c r="H285" i="16"/>
  <c r="I286" i="7"/>
  <c r="J283" i="16"/>
  <c r="F285" i="7"/>
  <c r="G282" i="16"/>
  <c r="H283" i="7"/>
  <c r="I280" i="16"/>
  <c r="E282" i="7"/>
  <c r="F279" i="16"/>
  <c r="J281" i="7"/>
  <c r="K278" i="16"/>
  <c r="G280" i="7"/>
  <c r="H277" i="16"/>
  <c r="I278" i="7"/>
  <c r="J275" i="16"/>
  <c r="F277" i="7"/>
  <c r="G274" i="16"/>
  <c r="H275" i="7"/>
  <c r="I272" i="16"/>
  <c r="E274" i="7"/>
  <c r="F271" i="16"/>
  <c r="J273" i="7"/>
  <c r="K270" i="16"/>
  <c r="G272" i="7"/>
  <c r="H269" i="16"/>
  <c r="I270" i="7"/>
  <c r="J267" i="16"/>
  <c r="F269" i="7"/>
  <c r="G266" i="16"/>
  <c r="H267" i="7"/>
  <c r="I264" i="16"/>
  <c r="E266" i="7"/>
  <c r="F263" i="16"/>
  <c r="J265" i="7"/>
  <c r="K262" i="16"/>
  <c r="G264" i="7"/>
  <c r="H261" i="16"/>
  <c r="I262" i="7"/>
  <c r="J259" i="16"/>
  <c r="F261" i="7"/>
  <c r="G258" i="16"/>
  <c r="H259" i="7"/>
  <c r="I256" i="16"/>
  <c r="E258" i="7"/>
  <c r="F255" i="16"/>
  <c r="J257" i="7"/>
  <c r="K254" i="16"/>
  <c r="G256" i="7"/>
  <c r="H253" i="16"/>
  <c r="I254" i="7"/>
  <c r="J251" i="16"/>
  <c r="F253" i="7"/>
  <c r="G250" i="16"/>
  <c r="H251" i="7"/>
  <c r="I248" i="16"/>
  <c r="E250" i="7"/>
  <c r="F247" i="16"/>
  <c r="J249" i="7"/>
  <c r="K246" i="16"/>
  <c r="G248" i="7"/>
  <c r="H245" i="16"/>
  <c r="I246" i="7"/>
  <c r="J243" i="16"/>
  <c r="F245" i="7"/>
  <c r="G242" i="16"/>
  <c r="H243" i="7"/>
  <c r="I240" i="16"/>
  <c r="E242" i="7"/>
  <c r="F239" i="16"/>
  <c r="J241" i="7"/>
  <c r="K238" i="16"/>
  <c r="G240" i="7"/>
  <c r="H237" i="16"/>
  <c r="I238" i="7"/>
  <c r="J235" i="16"/>
  <c r="F237" i="7"/>
  <c r="G234" i="16"/>
  <c r="H235" i="7"/>
  <c r="I232" i="16"/>
  <c r="E234" i="7"/>
  <c r="F231" i="16"/>
  <c r="J233" i="7"/>
  <c r="K230" i="16"/>
  <c r="G232" i="7"/>
  <c r="H229" i="16"/>
  <c r="I230" i="7"/>
  <c r="J227" i="16"/>
  <c r="F229" i="7"/>
  <c r="G226" i="16"/>
  <c r="H227" i="7"/>
  <c r="I224" i="16"/>
  <c r="E226" i="7"/>
  <c r="F223" i="16"/>
  <c r="J225" i="7"/>
  <c r="K222" i="16"/>
  <c r="G224" i="7"/>
  <c r="H221" i="16"/>
  <c r="I222" i="7"/>
  <c r="J219" i="16"/>
  <c r="F221" i="7"/>
  <c r="G218" i="16"/>
  <c r="H219" i="7"/>
  <c r="I216" i="16"/>
  <c r="E218" i="7"/>
  <c r="F215" i="16"/>
  <c r="J217" i="7"/>
  <c r="K214" i="16"/>
  <c r="G216" i="7"/>
  <c r="H213" i="16"/>
  <c r="I214" i="7"/>
  <c r="J211" i="16"/>
  <c r="F213" i="7"/>
  <c r="G210" i="16"/>
  <c r="H211" i="7"/>
  <c r="I208" i="16"/>
  <c r="E210" i="7"/>
  <c r="F207" i="16"/>
  <c r="J209" i="7"/>
  <c r="K206" i="16"/>
  <c r="G208" i="7"/>
  <c r="H205" i="16"/>
  <c r="I206" i="7"/>
  <c r="J203" i="16"/>
  <c r="F205" i="7"/>
  <c r="G202" i="16"/>
  <c r="E202" i="7"/>
  <c r="F199" i="16"/>
  <c r="J201" i="7"/>
  <c r="K198" i="16"/>
  <c r="G200" i="7"/>
  <c r="H197" i="16"/>
  <c r="I198" i="7"/>
  <c r="J195" i="16"/>
  <c r="F197" i="7"/>
  <c r="G194" i="16"/>
  <c r="E194" i="7"/>
  <c r="F191" i="16"/>
  <c r="J193" i="7"/>
  <c r="K190" i="16"/>
  <c r="O350" i="15"/>
  <c r="AG351" i="6"/>
  <c r="AU351" i="6" s="1"/>
  <c r="AI351" i="6"/>
  <c r="AW351" i="6" s="1"/>
  <c r="O342" i="15"/>
  <c r="AG343" i="6"/>
  <c r="AU343" i="6" s="1"/>
  <c r="AI343" i="6"/>
  <c r="AW343" i="6" s="1"/>
  <c r="O334" i="15"/>
  <c r="AG335" i="6"/>
  <c r="AU335" i="6" s="1"/>
  <c r="AI335" i="6"/>
  <c r="AW335" i="6" s="1"/>
  <c r="O326" i="15"/>
  <c r="AG327" i="6"/>
  <c r="AU327" i="6" s="1"/>
  <c r="AI327" i="6"/>
  <c r="AW327" i="6" s="1"/>
  <c r="O318" i="15"/>
  <c r="AG319" i="6"/>
  <c r="AU319" i="6" s="1"/>
  <c r="AI319" i="6"/>
  <c r="AW319" i="6" s="1"/>
  <c r="O310" i="15"/>
  <c r="AG311" i="6"/>
  <c r="AU311" i="6" s="1"/>
  <c r="AI311" i="6"/>
  <c r="AW311" i="6" s="1"/>
  <c r="O302" i="15"/>
  <c r="AG303" i="6"/>
  <c r="AU303" i="6" s="1"/>
  <c r="AI303" i="6"/>
  <c r="AW303" i="6" s="1"/>
  <c r="O294" i="15"/>
  <c r="AG295" i="6"/>
  <c r="AU295" i="6" s="1"/>
  <c r="AI295" i="6"/>
  <c r="AW295" i="6" s="1"/>
  <c r="O286" i="15"/>
  <c r="AG287" i="6"/>
  <c r="AU287" i="6" s="1"/>
  <c r="AI287" i="6"/>
  <c r="AW287" i="6" s="1"/>
  <c r="O278" i="15"/>
  <c r="AG279" i="6"/>
  <c r="AU279" i="6" s="1"/>
  <c r="AI279" i="6"/>
  <c r="AW279" i="6" s="1"/>
  <c r="O270" i="15"/>
  <c r="AG271" i="6"/>
  <c r="AU271" i="6" s="1"/>
  <c r="AI271" i="6"/>
  <c r="AW271" i="6" s="1"/>
  <c r="O262" i="15"/>
  <c r="AG263" i="6"/>
  <c r="AU263" i="6" s="1"/>
  <c r="AI263" i="6"/>
  <c r="AW263" i="6" s="1"/>
  <c r="O254" i="15"/>
  <c r="AG255" i="6"/>
  <c r="AU255" i="6" s="1"/>
  <c r="AI255" i="6"/>
  <c r="AW255" i="6" s="1"/>
  <c r="O246" i="15"/>
  <c r="AG247" i="6"/>
  <c r="AU247" i="6" s="1"/>
  <c r="AI247" i="6"/>
  <c r="AW247" i="6" s="1"/>
  <c r="O238" i="15"/>
  <c r="AG239" i="6"/>
  <c r="AU239" i="6" s="1"/>
  <c r="AI239" i="6"/>
  <c r="AW239" i="6" s="1"/>
  <c r="O230" i="15"/>
  <c r="AG231" i="6"/>
  <c r="AU231" i="6" s="1"/>
  <c r="AI231" i="6"/>
  <c r="AW231" i="6" s="1"/>
  <c r="O222" i="15"/>
  <c r="AG223" i="6"/>
  <c r="AU223" i="6" s="1"/>
  <c r="AI223" i="6"/>
  <c r="AW223" i="6" s="1"/>
  <c r="O214" i="15"/>
  <c r="AG215" i="6"/>
  <c r="AU215" i="6" s="1"/>
  <c r="AI215" i="6"/>
  <c r="AW215" i="6" s="1"/>
  <c r="O206" i="15"/>
  <c r="AG207" i="6"/>
  <c r="AU207" i="6" s="1"/>
  <c r="AI207" i="6"/>
  <c r="AW207" i="6" s="1"/>
  <c r="O198" i="15"/>
  <c r="AG199" i="6"/>
  <c r="AU199" i="6" s="1"/>
  <c r="AI199" i="6"/>
  <c r="AW199" i="6" s="1"/>
  <c r="O190" i="15"/>
  <c r="AG191" i="6"/>
  <c r="AU191" i="6" s="1"/>
  <c r="AI191" i="6"/>
  <c r="AW191" i="6" s="1"/>
  <c r="O182" i="15"/>
  <c r="AG183" i="6"/>
  <c r="AU183" i="6" s="1"/>
  <c r="AI183" i="6"/>
  <c r="AW183" i="6" s="1"/>
  <c r="O174" i="15"/>
  <c r="AG175" i="6"/>
  <c r="AU175" i="6" s="1"/>
  <c r="AI175" i="6"/>
  <c r="AW175" i="6" s="1"/>
  <c r="O166" i="15"/>
  <c r="AG167" i="6"/>
  <c r="AU167" i="6" s="1"/>
  <c r="AI167" i="6"/>
  <c r="AW167" i="6" s="1"/>
  <c r="O158" i="15"/>
  <c r="AG159" i="6"/>
  <c r="AU159" i="6" s="1"/>
  <c r="AI159" i="6"/>
  <c r="AW159" i="6" s="1"/>
  <c r="O150" i="15"/>
  <c r="AG151" i="6"/>
  <c r="AU151" i="6" s="1"/>
  <c r="AI151" i="6"/>
  <c r="AW151" i="6" s="1"/>
  <c r="O142" i="15"/>
  <c r="AG143" i="6"/>
  <c r="AU143" i="6" s="1"/>
  <c r="AI143" i="6"/>
  <c r="AW143" i="6" s="1"/>
  <c r="O134" i="15"/>
  <c r="AG135" i="6"/>
  <c r="AU135" i="6" s="1"/>
  <c r="AI135" i="6"/>
  <c r="AW135" i="6" s="1"/>
  <c r="O126" i="15"/>
  <c r="AG127" i="6"/>
  <c r="AU127" i="6" s="1"/>
  <c r="AI127" i="6"/>
  <c r="AW127" i="6" s="1"/>
  <c r="O118" i="15"/>
  <c r="AG119" i="6"/>
  <c r="AU119" i="6" s="1"/>
  <c r="AI119" i="6"/>
  <c r="AW119" i="6" s="1"/>
  <c r="O110" i="15"/>
  <c r="AG111" i="6"/>
  <c r="AU111" i="6" s="1"/>
  <c r="AI111" i="6"/>
  <c r="AW111" i="6" s="1"/>
  <c r="O102" i="15"/>
  <c r="AG103" i="6"/>
  <c r="AU103" i="6" s="1"/>
  <c r="AI103" i="6"/>
  <c r="AW103" i="6" s="1"/>
  <c r="O94" i="15"/>
  <c r="AG95" i="6"/>
  <c r="AU95" i="6" s="1"/>
  <c r="AI95" i="6"/>
  <c r="AW95" i="6" s="1"/>
  <c r="O86" i="15"/>
  <c r="AG87" i="6"/>
  <c r="AU87" i="6" s="1"/>
  <c r="AI87" i="6"/>
  <c r="AW87" i="6" s="1"/>
  <c r="O78" i="15"/>
  <c r="AG79" i="6"/>
  <c r="AU79" i="6" s="1"/>
  <c r="AI79" i="6"/>
  <c r="AW79" i="6" s="1"/>
  <c r="O70" i="15"/>
  <c r="AG71" i="6"/>
  <c r="AU71" i="6" s="1"/>
  <c r="AI71" i="6"/>
  <c r="AW71" i="6" s="1"/>
  <c r="O62" i="15"/>
  <c r="AG63" i="6"/>
  <c r="AU63" i="6" s="1"/>
  <c r="AI63" i="6"/>
  <c r="AW63" i="6" s="1"/>
  <c r="O54" i="15"/>
  <c r="AG55" i="6"/>
  <c r="AU55" i="6" s="1"/>
  <c r="AI55" i="6"/>
  <c r="AW55" i="6" s="1"/>
  <c r="O46" i="15"/>
  <c r="AG47" i="6"/>
  <c r="AU47" i="6" s="1"/>
  <c r="AI47" i="6"/>
  <c r="AW47" i="6" s="1"/>
  <c r="O38" i="15"/>
  <c r="AG39" i="6"/>
  <c r="AU39" i="6" s="1"/>
  <c r="AI39" i="6"/>
  <c r="AW39" i="6" s="1"/>
  <c r="O30" i="15"/>
  <c r="AG31" i="6"/>
  <c r="AU31" i="6" s="1"/>
  <c r="AI31" i="6"/>
  <c r="AW31" i="6" s="1"/>
  <c r="O22" i="15"/>
  <c r="AG23" i="6"/>
  <c r="AU23" i="6" s="1"/>
  <c r="AI23" i="6"/>
  <c r="AW23" i="6" s="1"/>
  <c r="O14" i="15"/>
  <c r="AG15" i="6"/>
  <c r="AI15" i="6"/>
  <c r="O6" i="15"/>
  <c r="AG7" i="6"/>
  <c r="AU7" i="6" s="1"/>
  <c r="AI7" i="6"/>
  <c r="AW7" i="6" s="1"/>
  <c r="AH15" i="6"/>
  <c r="AH79" i="6"/>
  <c r="AV79" i="6" s="1"/>
  <c r="AH143" i="6"/>
  <c r="AV143" i="6" s="1"/>
  <c r="AH207" i="6"/>
  <c r="AV207" i="6" s="1"/>
  <c r="AH48" i="6"/>
  <c r="AV48" i="6" s="1"/>
  <c r="AH112" i="6"/>
  <c r="AV112" i="6" s="1"/>
  <c r="AH176" i="6"/>
  <c r="AV176" i="6" s="1"/>
  <c r="AH17" i="6"/>
  <c r="AV17" i="6" s="1"/>
  <c r="AH81" i="6"/>
  <c r="AV81" i="6" s="1"/>
  <c r="AH145" i="6"/>
  <c r="AV145" i="6" s="1"/>
  <c r="AH209" i="6"/>
  <c r="AV209" i="6" s="1"/>
  <c r="AH50" i="6"/>
  <c r="AV50" i="6" s="1"/>
  <c r="AH114" i="6"/>
  <c r="AV114" i="6" s="1"/>
  <c r="AH178" i="6"/>
  <c r="AV178" i="6" s="1"/>
  <c r="AH19" i="6"/>
  <c r="AV19" i="6" s="1"/>
  <c r="AH83" i="6"/>
  <c r="AV83" i="6" s="1"/>
  <c r="AH147" i="6"/>
  <c r="AV147" i="6" s="1"/>
  <c r="AH211" i="6"/>
  <c r="AV211" i="6" s="1"/>
  <c r="AH44" i="6"/>
  <c r="AV44" i="6" s="1"/>
  <c r="AH108" i="6"/>
  <c r="AV108" i="6" s="1"/>
  <c r="AH172" i="6"/>
  <c r="AV172" i="6" s="1"/>
  <c r="AH5" i="6"/>
  <c r="AV5" i="6" s="1"/>
  <c r="AH69" i="6"/>
  <c r="AV69" i="6" s="1"/>
  <c r="AH133" i="6"/>
  <c r="AV133" i="6" s="1"/>
  <c r="AH197" i="6"/>
  <c r="AV197" i="6" s="1"/>
  <c r="AH30" i="6"/>
  <c r="AV30" i="6" s="1"/>
  <c r="AH94" i="6"/>
  <c r="AV94" i="6" s="1"/>
  <c r="AH158" i="6"/>
  <c r="AV158" i="6" s="1"/>
  <c r="AH222" i="6"/>
  <c r="AV222" i="6" s="1"/>
  <c r="AH284" i="6"/>
  <c r="AV284" i="6" s="1"/>
  <c r="AH348" i="6"/>
  <c r="AV348" i="6" s="1"/>
  <c r="AH293" i="6"/>
  <c r="AV293" i="6" s="1"/>
  <c r="AH238" i="6"/>
  <c r="AV238" i="6" s="1"/>
  <c r="AH302" i="6"/>
  <c r="AV302" i="6" s="1"/>
  <c r="AH239" i="6"/>
  <c r="AV239" i="6" s="1"/>
  <c r="AH303" i="6"/>
  <c r="AV303" i="6" s="1"/>
  <c r="AH240" i="6"/>
  <c r="AV240" i="6" s="1"/>
  <c r="AH304" i="6"/>
  <c r="AV304" i="6" s="1"/>
  <c r="AH241" i="6"/>
  <c r="AV241" i="6" s="1"/>
  <c r="AH305" i="6"/>
  <c r="AV305" i="6" s="1"/>
  <c r="AH242" i="6"/>
  <c r="AV242" i="6" s="1"/>
  <c r="AH306" i="6"/>
  <c r="AV306" i="6" s="1"/>
  <c r="AH243" i="6"/>
  <c r="AV243" i="6" s="1"/>
  <c r="AH307" i="6"/>
  <c r="AV307" i="6" s="1"/>
  <c r="Q308" i="7"/>
  <c r="E305" i="16"/>
  <c r="AR239" i="7"/>
  <c r="BD239" i="7" s="1"/>
  <c r="D236" i="16"/>
  <c r="B159" i="16"/>
  <c r="Q350" i="7"/>
  <c r="E347" i="16"/>
  <c r="Q342" i="7"/>
  <c r="E339" i="16"/>
  <c r="Q334" i="7"/>
  <c r="E331" i="16"/>
  <c r="Q326" i="7"/>
  <c r="E323" i="16"/>
  <c r="Q318" i="7"/>
  <c r="E315" i="16"/>
  <c r="Q310" i="7"/>
  <c r="E307" i="16"/>
  <c r="Q302" i="7"/>
  <c r="E299" i="16"/>
  <c r="Q294" i="7"/>
  <c r="E291" i="16"/>
  <c r="Q286" i="7"/>
  <c r="E283" i="16"/>
  <c r="Q278" i="7"/>
  <c r="E275" i="16"/>
  <c r="Q270" i="7"/>
  <c r="E267" i="16"/>
  <c r="Q262" i="7"/>
  <c r="E259" i="16"/>
  <c r="Q254" i="7"/>
  <c r="E251" i="16"/>
  <c r="Q246" i="7"/>
  <c r="E243" i="16"/>
  <c r="Q238" i="7"/>
  <c r="E235" i="16"/>
  <c r="Q230" i="7"/>
  <c r="E227" i="16"/>
  <c r="Q222" i="7"/>
  <c r="E219" i="16"/>
  <c r="Q214" i="7"/>
  <c r="E211" i="16"/>
  <c r="Q206" i="7"/>
  <c r="E203" i="16"/>
  <c r="Q198" i="7"/>
  <c r="E195" i="16"/>
  <c r="B185" i="16"/>
  <c r="B177" i="16"/>
  <c r="B169" i="16"/>
  <c r="B161" i="16"/>
  <c r="B153" i="16"/>
  <c r="B145" i="16"/>
  <c r="B137" i="16"/>
  <c r="B129" i="16"/>
  <c r="B121" i="16"/>
  <c r="B113" i="16"/>
  <c r="B105" i="16"/>
  <c r="B97" i="16"/>
  <c r="B89" i="16"/>
  <c r="B81" i="16"/>
  <c r="B73" i="16"/>
  <c r="B65" i="16"/>
  <c r="B57" i="16"/>
  <c r="B52" i="16"/>
  <c r="B44" i="16"/>
  <c r="B31" i="16"/>
  <c r="B23" i="16"/>
  <c r="B15" i="16"/>
  <c r="B10" i="16"/>
  <c r="H350" i="7"/>
  <c r="I347" i="16"/>
  <c r="H342" i="7"/>
  <c r="I339" i="16"/>
  <c r="H334" i="7"/>
  <c r="I331" i="16"/>
  <c r="H326" i="7"/>
  <c r="I323" i="16"/>
  <c r="H318" i="7"/>
  <c r="I315" i="16"/>
  <c r="H310" i="7"/>
  <c r="I307" i="16"/>
  <c r="H302" i="7"/>
  <c r="I299" i="16"/>
  <c r="H294" i="7"/>
  <c r="I291" i="16"/>
  <c r="H286" i="7"/>
  <c r="I283" i="16"/>
  <c r="H278" i="7"/>
  <c r="I275" i="16"/>
  <c r="H270" i="7"/>
  <c r="I267" i="16"/>
  <c r="H262" i="7"/>
  <c r="I259" i="16"/>
  <c r="H254" i="7"/>
  <c r="I251" i="16"/>
  <c r="H246" i="7"/>
  <c r="I243" i="16"/>
  <c r="H238" i="7"/>
  <c r="I235" i="16"/>
  <c r="H230" i="7"/>
  <c r="I227" i="16"/>
  <c r="H222" i="7"/>
  <c r="I219" i="16"/>
  <c r="H214" i="7"/>
  <c r="I211" i="16"/>
  <c r="I201" i="7"/>
  <c r="J198" i="16"/>
  <c r="F200" i="7"/>
  <c r="G197" i="16"/>
  <c r="H198" i="7"/>
  <c r="I195" i="16"/>
  <c r="I193" i="7"/>
  <c r="J190" i="16"/>
  <c r="O345" i="15"/>
  <c r="AG346" i="6"/>
  <c r="AU346" i="6" s="1"/>
  <c r="AI346" i="6"/>
  <c r="AW346" i="6" s="1"/>
  <c r="O337" i="15"/>
  <c r="AG338" i="6"/>
  <c r="AU338" i="6" s="1"/>
  <c r="AI338" i="6"/>
  <c r="AW338" i="6" s="1"/>
  <c r="O329" i="15"/>
  <c r="AG330" i="6"/>
  <c r="AU330" i="6" s="1"/>
  <c r="AI330" i="6"/>
  <c r="AW330" i="6" s="1"/>
  <c r="O321" i="15"/>
  <c r="AG322" i="6"/>
  <c r="AU322" i="6" s="1"/>
  <c r="AI322" i="6"/>
  <c r="AW322" i="6" s="1"/>
  <c r="O313" i="15"/>
  <c r="AG314" i="6"/>
  <c r="AU314" i="6" s="1"/>
  <c r="AI314" i="6"/>
  <c r="AW314" i="6" s="1"/>
  <c r="O305" i="15"/>
  <c r="AG306" i="6"/>
  <c r="AU306" i="6" s="1"/>
  <c r="AI306" i="6"/>
  <c r="AW306" i="6" s="1"/>
  <c r="O297" i="15"/>
  <c r="AG298" i="6"/>
  <c r="AU298" i="6" s="1"/>
  <c r="AI298" i="6"/>
  <c r="AW298" i="6" s="1"/>
  <c r="O289" i="15"/>
  <c r="AG290" i="6"/>
  <c r="AU290" i="6" s="1"/>
  <c r="AI290" i="6"/>
  <c r="AW290" i="6" s="1"/>
  <c r="O281" i="15"/>
  <c r="AG282" i="6"/>
  <c r="AU282" i="6" s="1"/>
  <c r="AI282" i="6"/>
  <c r="AW282" i="6" s="1"/>
  <c r="O273" i="15"/>
  <c r="AG274" i="6"/>
  <c r="AU274" i="6" s="1"/>
  <c r="AI274" i="6"/>
  <c r="AW274" i="6" s="1"/>
  <c r="O265" i="15"/>
  <c r="AG266" i="6"/>
  <c r="AU266" i="6" s="1"/>
  <c r="AI266" i="6"/>
  <c r="AW266" i="6" s="1"/>
  <c r="O257" i="15"/>
  <c r="AG258" i="6"/>
  <c r="AU258" i="6" s="1"/>
  <c r="AI258" i="6"/>
  <c r="AW258" i="6" s="1"/>
  <c r="O249" i="15"/>
  <c r="AG250" i="6"/>
  <c r="AU250" i="6" s="1"/>
  <c r="AI250" i="6"/>
  <c r="AW250" i="6" s="1"/>
  <c r="O241" i="15"/>
  <c r="AG242" i="6"/>
  <c r="AU242" i="6" s="1"/>
  <c r="AI242" i="6"/>
  <c r="AW242" i="6" s="1"/>
  <c r="O233" i="15"/>
  <c r="AG234" i="6"/>
  <c r="AU234" i="6" s="1"/>
  <c r="AI234" i="6"/>
  <c r="AW234" i="6" s="1"/>
  <c r="O225" i="15"/>
  <c r="AG226" i="6"/>
  <c r="AU226" i="6" s="1"/>
  <c r="AI226" i="6"/>
  <c r="AW226" i="6" s="1"/>
  <c r="O217" i="15"/>
  <c r="AG218" i="6"/>
  <c r="AU218" i="6" s="1"/>
  <c r="AI218" i="6"/>
  <c r="AW218" i="6" s="1"/>
  <c r="O209" i="15"/>
  <c r="AG210" i="6"/>
  <c r="AU210" i="6" s="1"/>
  <c r="AI210" i="6"/>
  <c r="AW210" i="6" s="1"/>
  <c r="O201" i="15"/>
  <c r="AG202" i="6"/>
  <c r="AU202" i="6" s="1"/>
  <c r="AI202" i="6"/>
  <c r="AW202" i="6" s="1"/>
  <c r="O193" i="15"/>
  <c r="AG194" i="6"/>
  <c r="AU194" i="6" s="1"/>
  <c r="AI194" i="6"/>
  <c r="AW194" i="6" s="1"/>
  <c r="O185" i="15"/>
  <c r="AG186" i="6"/>
  <c r="AU186" i="6" s="1"/>
  <c r="AI186" i="6"/>
  <c r="AW186" i="6" s="1"/>
  <c r="O177" i="15"/>
  <c r="AG178" i="6"/>
  <c r="AU178" i="6" s="1"/>
  <c r="AI178" i="6"/>
  <c r="AW178" i="6" s="1"/>
  <c r="O169" i="15"/>
  <c r="AG170" i="6"/>
  <c r="AU170" i="6" s="1"/>
  <c r="AI170" i="6"/>
  <c r="AW170" i="6" s="1"/>
  <c r="O161" i="15"/>
  <c r="AG162" i="6"/>
  <c r="AU162" i="6" s="1"/>
  <c r="AI162" i="6"/>
  <c r="AW162" i="6" s="1"/>
  <c r="O153" i="15"/>
  <c r="AG154" i="6"/>
  <c r="AU154" i="6" s="1"/>
  <c r="AI154" i="6"/>
  <c r="AW154" i="6" s="1"/>
  <c r="O145" i="15"/>
  <c r="AG146" i="6"/>
  <c r="AU146" i="6" s="1"/>
  <c r="AI146" i="6"/>
  <c r="AW146" i="6" s="1"/>
  <c r="O137" i="15"/>
  <c r="AG138" i="6"/>
  <c r="AU138" i="6" s="1"/>
  <c r="AI138" i="6"/>
  <c r="AW138" i="6" s="1"/>
  <c r="O129" i="15"/>
  <c r="AG130" i="6"/>
  <c r="AU130" i="6" s="1"/>
  <c r="AI130" i="6"/>
  <c r="AW130" i="6" s="1"/>
  <c r="O121" i="15"/>
  <c r="AG122" i="6"/>
  <c r="AU122" i="6" s="1"/>
  <c r="AI122" i="6"/>
  <c r="AW122" i="6" s="1"/>
  <c r="O113" i="15"/>
  <c r="AG114" i="6"/>
  <c r="AU114" i="6" s="1"/>
  <c r="AI114" i="6"/>
  <c r="AW114" i="6" s="1"/>
  <c r="O105" i="15"/>
  <c r="AG106" i="6"/>
  <c r="AU106" i="6" s="1"/>
  <c r="AI106" i="6"/>
  <c r="AW106" i="6" s="1"/>
  <c r="O97" i="15"/>
  <c r="AG98" i="6"/>
  <c r="AU98" i="6" s="1"/>
  <c r="AI98" i="6"/>
  <c r="AW98" i="6" s="1"/>
  <c r="O89" i="15"/>
  <c r="AG90" i="6"/>
  <c r="AU90" i="6" s="1"/>
  <c r="AI90" i="6"/>
  <c r="AW90" i="6" s="1"/>
  <c r="O81" i="15"/>
  <c r="AG82" i="6"/>
  <c r="AU82" i="6" s="1"/>
  <c r="AI82" i="6"/>
  <c r="AW82" i="6" s="1"/>
  <c r="O73" i="15"/>
  <c r="AG74" i="6"/>
  <c r="AU74" i="6" s="1"/>
  <c r="AI74" i="6"/>
  <c r="AW74" i="6" s="1"/>
  <c r="O65" i="15"/>
  <c r="AG66" i="6"/>
  <c r="AU66" i="6" s="1"/>
  <c r="AI66" i="6"/>
  <c r="AW66" i="6" s="1"/>
  <c r="O57" i="15"/>
  <c r="AG58" i="6"/>
  <c r="AU58" i="6" s="1"/>
  <c r="AI58" i="6"/>
  <c r="AW58" i="6" s="1"/>
  <c r="O49" i="15"/>
  <c r="AG50" i="6"/>
  <c r="AU50" i="6" s="1"/>
  <c r="AI50" i="6"/>
  <c r="AW50" i="6" s="1"/>
  <c r="O41" i="15"/>
  <c r="AG42" i="6"/>
  <c r="AU42" i="6" s="1"/>
  <c r="AI42" i="6"/>
  <c r="AW42" i="6" s="1"/>
  <c r="O33" i="15"/>
  <c r="AG34" i="6"/>
  <c r="AU34" i="6" s="1"/>
  <c r="AI34" i="6"/>
  <c r="AW34" i="6" s="1"/>
  <c r="O25" i="15"/>
  <c r="AG26" i="6"/>
  <c r="AU26" i="6" s="1"/>
  <c r="AI26" i="6"/>
  <c r="AW26" i="6" s="1"/>
  <c r="AG18" i="6"/>
  <c r="AU18" i="6" s="1"/>
  <c r="AI18" i="6"/>
  <c r="AW18" i="6" s="1"/>
  <c r="O9" i="15"/>
  <c r="AG10" i="6"/>
  <c r="AU10" i="6" s="1"/>
  <c r="AI10" i="6"/>
  <c r="AW10" i="6" s="1"/>
  <c r="AH23" i="6"/>
  <c r="AV23" i="6" s="1"/>
  <c r="AH87" i="6"/>
  <c r="AV87" i="6" s="1"/>
  <c r="AH151" i="6"/>
  <c r="AV151" i="6" s="1"/>
  <c r="AH215" i="6"/>
  <c r="AV215" i="6" s="1"/>
  <c r="AH56" i="6"/>
  <c r="AV56" i="6" s="1"/>
  <c r="AH120" i="6"/>
  <c r="AV120" i="6" s="1"/>
  <c r="AH184" i="6"/>
  <c r="AV184" i="6" s="1"/>
  <c r="AH25" i="6"/>
  <c r="AV25" i="6" s="1"/>
  <c r="AH89" i="6"/>
  <c r="AV89" i="6" s="1"/>
  <c r="AH153" i="6"/>
  <c r="AV153" i="6" s="1"/>
  <c r="AH217" i="6"/>
  <c r="AV217" i="6" s="1"/>
  <c r="AH58" i="6"/>
  <c r="AV58" i="6" s="1"/>
  <c r="AH122" i="6"/>
  <c r="AV122" i="6" s="1"/>
  <c r="AH186" i="6"/>
  <c r="AV186" i="6" s="1"/>
  <c r="AH27" i="6"/>
  <c r="AV27" i="6" s="1"/>
  <c r="AH91" i="6"/>
  <c r="AV91" i="6" s="1"/>
  <c r="AH155" i="6"/>
  <c r="AV155" i="6" s="1"/>
  <c r="AH219" i="6"/>
  <c r="AV219" i="6" s="1"/>
  <c r="AH52" i="6"/>
  <c r="AV52" i="6" s="1"/>
  <c r="AH116" i="6"/>
  <c r="AV116" i="6" s="1"/>
  <c r="AH180" i="6"/>
  <c r="AV180" i="6" s="1"/>
  <c r="AH13" i="6"/>
  <c r="AV13" i="6" s="1"/>
  <c r="AH77" i="6"/>
  <c r="AV77" i="6" s="1"/>
  <c r="AH141" i="6"/>
  <c r="AV141" i="6" s="1"/>
  <c r="AH205" i="6"/>
  <c r="AV205" i="6" s="1"/>
  <c r="AH38" i="6"/>
  <c r="AV38" i="6" s="1"/>
  <c r="AH102" i="6"/>
  <c r="AV102" i="6" s="1"/>
  <c r="AH166" i="6"/>
  <c r="AV166" i="6" s="1"/>
  <c r="AH230" i="6"/>
  <c r="AV230" i="6" s="1"/>
  <c r="AH292" i="6"/>
  <c r="AV292" i="6" s="1"/>
  <c r="AH237" i="6"/>
  <c r="AV237" i="6" s="1"/>
  <c r="AH301" i="6"/>
  <c r="AV301" i="6" s="1"/>
  <c r="AH246" i="6"/>
  <c r="AV246" i="6" s="1"/>
  <c r="AH310" i="6"/>
  <c r="AV310" i="6" s="1"/>
  <c r="AH247" i="6"/>
  <c r="AV247" i="6" s="1"/>
  <c r="AH311" i="6"/>
  <c r="AV311" i="6" s="1"/>
  <c r="AH248" i="6"/>
  <c r="AV248" i="6" s="1"/>
  <c r="AH312" i="6"/>
  <c r="AV312" i="6" s="1"/>
  <c r="AH249" i="6"/>
  <c r="AV249" i="6" s="1"/>
  <c r="AH313" i="6"/>
  <c r="AV313" i="6" s="1"/>
  <c r="AH250" i="6"/>
  <c r="AV250" i="6" s="1"/>
  <c r="AH314" i="6"/>
  <c r="AV314" i="6" s="1"/>
  <c r="AH251" i="6"/>
  <c r="AV251" i="6" s="1"/>
  <c r="AH315" i="6"/>
  <c r="AV315" i="6" s="1"/>
  <c r="Q340" i="7"/>
  <c r="E337" i="16"/>
  <c r="Q292" i="7"/>
  <c r="E289" i="16"/>
  <c r="Q204" i="7"/>
  <c r="E201" i="16"/>
  <c r="B127" i="16"/>
  <c r="B119" i="16"/>
  <c r="B103" i="16"/>
  <c r="Q355" i="7"/>
  <c r="E352" i="16"/>
  <c r="Q347" i="7"/>
  <c r="E344" i="16"/>
  <c r="AJ342" i="7"/>
  <c r="AV342" i="7" s="1"/>
  <c r="D339" i="16"/>
  <c r="Q339" i="7"/>
  <c r="E336" i="16"/>
  <c r="Q331" i="7"/>
  <c r="E328" i="16"/>
  <c r="Q323" i="7"/>
  <c r="E320" i="16"/>
  <c r="AJ318" i="7"/>
  <c r="AV318" i="7" s="1"/>
  <c r="D315" i="16"/>
  <c r="Q315" i="7"/>
  <c r="E312" i="16"/>
  <c r="Q307" i="7"/>
  <c r="E304" i="16"/>
  <c r="AJ302" i="7"/>
  <c r="AV302" i="7" s="1"/>
  <c r="D299" i="16"/>
  <c r="Q299" i="7"/>
  <c r="E296" i="16"/>
  <c r="AJ294" i="7"/>
  <c r="AV294" i="7" s="1"/>
  <c r="D291" i="16"/>
  <c r="Q291" i="7"/>
  <c r="E288" i="16"/>
  <c r="Q283" i="7"/>
  <c r="E280" i="16"/>
  <c r="AJ278" i="7"/>
  <c r="AV278" i="7" s="1"/>
  <c r="D275" i="16"/>
  <c r="Q275" i="7"/>
  <c r="E272" i="16"/>
  <c r="AJ270" i="7"/>
  <c r="AV270" i="7" s="1"/>
  <c r="D267" i="16"/>
  <c r="Q267" i="7"/>
  <c r="E264" i="16"/>
  <c r="Q259" i="7"/>
  <c r="E256" i="16"/>
  <c r="Q251" i="7"/>
  <c r="E248" i="16"/>
  <c r="Q243" i="7"/>
  <c r="E240" i="16"/>
  <c r="Q235" i="7"/>
  <c r="E232" i="16"/>
  <c r="Q227" i="7"/>
  <c r="E224" i="16"/>
  <c r="Q219" i="7"/>
  <c r="E216" i="16"/>
  <c r="Q211" i="7"/>
  <c r="E208" i="16"/>
  <c r="Q203" i="7"/>
  <c r="E200" i="16"/>
  <c r="Q195" i="7"/>
  <c r="E192" i="16"/>
  <c r="B182" i="16"/>
  <c r="B174" i="16"/>
  <c r="B166" i="16"/>
  <c r="B158" i="16"/>
  <c r="B150" i="16"/>
  <c r="B142" i="16"/>
  <c r="B134" i="16"/>
  <c r="B126" i="16"/>
  <c r="B118" i="16"/>
  <c r="B110" i="16"/>
  <c r="B102" i="16"/>
  <c r="B94" i="16"/>
  <c r="B86" i="16"/>
  <c r="B78" i="16"/>
  <c r="B70" i="16"/>
  <c r="B62" i="16"/>
  <c r="B54" i="16"/>
  <c r="B49" i="16"/>
  <c r="B41" i="16"/>
  <c r="B36" i="16"/>
  <c r="B28" i="16"/>
  <c r="B20" i="16"/>
  <c r="B7" i="16"/>
  <c r="I212" i="7"/>
  <c r="J209" i="16"/>
  <c r="F211" i="7"/>
  <c r="G208" i="16"/>
  <c r="H209" i="7"/>
  <c r="I206" i="16"/>
  <c r="E208" i="7"/>
  <c r="F205" i="16"/>
  <c r="J207" i="7"/>
  <c r="K204" i="16"/>
  <c r="G206" i="7"/>
  <c r="H203" i="16"/>
  <c r="I204" i="7"/>
  <c r="J201" i="16"/>
  <c r="F203" i="7"/>
  <c r="G200" i="16"/>
  <c r="H201" i="7"/>
  <c r="I198" i="16"/>
  <c r="E200" i="7"/>
  <c r="F197" i="16"/>
  <c r="J199" i="7"/>
  <c r="K196" i="16"/>
  <c r="G198" i="7"/>
  <c r="H195" i="16"/>
  <c r="I196" i="7"/>
  <c r="J193" i="16"/>
  <c r="F195" i="7"/>
  <c r="G192" i="16"/>
  <c r="H193" i="7"/>
  <c r="I190" i="16"/>
  <c r="AI130" i="7"/>
  <c r="AU130" i="7" s="1"/>
  <c r="L127" i="16"/>
  <c r="AI98" i="7"/>
  <c r="AU98" i="7" s="1"/>
  <c r="L95" i="16"/>
  <c r="AI82" i="7"/>
  <c r="AU82" i="7" s="1"/>
  <c r="L79" i="16"/>
  <c r="AI42" i="7"/>
  <c r="L39" i="16"/>
  <c r="AI34" i="7"/>
  <c r="AU34" i="7" s="1"/>
  <c r="L31" i="16"/>
  <c r="AI26" i="7"/>
  <c r="AU26" i="7" s="1"/>
  <c r="L23" i="16"/>
  <c r="O348" i="15"/>
  <c r="AG349" i="6"/>
  <c r="AU349" i="6" s="1"/>
  <c r="AI349" i="6"/>
  <c r="AW349" i="6" s="1"/>
  <c r="O340" i="15"/>
  <c r="AG341" i="6"/>
  <c r="AU341" i="6" s="1"/>
  <c r="AI341" i="6"/>
  <c r="AW341" i="6" s="1"/>
  <c r="O332" i="15"/>
  <c r="AG333" i="6"/>
  <c r="AU333" i="6" s="1"/>
  <c r="AI333" i="6"/>
  <c r="AW333" i="6" s="1"/>
  <c r="O324" i="15"/>
  <c r="AG325" i="6"/>
  <c r="AU325" i="6" s="1"/>
  <c r="AI325" i="6"/>
  <c r="AW325" i="6" s="1"/>
  <c r="O316" i="15"/>
  <c r="AG317" i="6"/>
  <c r="AU317" i="6" s="1"/>
  <c r="AI317" i="6"/>
  <c r="AW317" i="6" s="1"/>
  <c r="O308" i="15"/>
  <c r="AG309" i="6"/>
  <c r="AU309" i="6" s="1"/>
  <c r="AI309" i="6"/>
  <c r="AW309" i="6" s="1"/>
  <c r="O300" i="15"/>
  <c r="AG301" i="6"/>
  <c r="AU301" i="6" s="1"/>
  <c r="AI301" i="6"/>
  <c r="AW301" i="6" s="1"/>
  <c r="O292" i="15"/>
  <c r="AG293" i="6"/>
  <c r="AU293" i="6" s="1"/>
  <c r="AI293" i="6"/>
  <c r="AW293" i="6" s="1"/>
  <c r="O284" i="15"/>
  <c r="AG285" i="6"/>
  <c r="AU285" i="6" s="1"/>
  <c r="AI285" i="6"/>
  <c r="AW285" i="6" s="1"/>
  <c r="O276" i="15"/>
  <c r="AG277" i="6"/>
  <c r="AU277" i="6" s="1"/>
  <c r="AI277" i="6"/>
  <c r="AW277" i="6" s="1"/>
  <c r="O268" i="15"/>
  <c r="AG269" i="6"/>
  <c r="AU269" i="6" s="1"/>
  <c r="AI269" i="6"/>
  <c r="AW269" i="6" s="1"/>
  <c r="O260" i="15"/>
  <c r="AG261" i="6"/>
  <c r="AU261" i="6" s="1"/>
  <c r="AI261" i="6"/>
  <c r="AW261" i="6" s="1"/>
  <c r="O252" i="15"/>
  <c r="AG253" i="6"/>
  <c r="AU253" i="6" s="1"/>
  <c r="AI253" i="6"/>
  <c r="AW253" i="6" s="1"/>
  <c r="O244" i="15"/>
  <c r="AG245" i="6"/>
  <c r="AU245" i="6" s="1"/>
  <c r="AI245" i="6"/>
  <c r="AW245" i="6" s="1"/>
  <c r="O236" i="15"/>
  <c r="AG237" i="6"/>
  <c r="AU237" i="6" s="1"/>
  <c r="AI237" i="6"/>
  <c r="AW237" i="6" s="1"/>
  <c r="O228" i="15"/>
  <c r="AG229" i="6"/>
  <c r="AU229" i="6" s="1"/>
  <c r="AI229" i="6"/>
  <c r="AW229" i="6" s="1"/>
  <c r="O220" i="15"/>
  <c r="AG221" i="6"/>
  <c r="AU221" i="6" s="1"/>
  <c r="AI221" i="6"/>
  <c r="AW221" i="6" s="1"/>
  <c r="O212" i="15"/>
  <c r="AG213" i="6"/>
  <c r="AU213" i="6" s="1"/>
  <c r="AI213" i="6"/>
  <c r="AW213" i="6" s="1"/>
  <c r="O204" i="15"/>
  <c r="AG205" i="6"/>
  <c r="AU205" i="6" s="1"/>
  <c r="AI205" i="6"/>
  <c r="AW205" i="6" s="1"/>
  <c r="O196" i="15"/>
  <c r="AG197" i="6"/>
  <c r="AU197" i="6" s="1"/>
  <c r="AI197" i="6"/>
  <c r="AW197" i="6" s="1"/>
  <c r="O188" i="15"/>
  <c r="AG189" i="6"/>
  <c r="AU189" i="6" s="1"/>
  <c r="AI189" i="6"/>
  <c r="AW189" i="6" s="1"/>
  <c r="O180" i="15"/>
  <c r="AG181" i="6"/>
  <c r="AU181" i="6" s="1"/>
  <c r="AI181" i="6"/>
  <c r="AW181" i="6" s="1"/>
  <c r="O172" i="15"/>
  <c r="AG173" i="6"/>
  <c r="AU173" i="6" s="1"/>
  <c r="AI173" i="6"/>
  <c r="AW173" i="6" s="1"/>
  <c r="O164" i="15"/>
  <c r="AG165" i="6"/>
  <c r="AU165" i="6" s="1"/>
  <c r="AI165" i="6"/>
  <c r="AW165" i="6" s="1"/>
  <c r="O156" i="15"/>
  <c r="AG157" i="6"/>
  <c r="AU157" i="6" s="1"/>
  <c r="AI157" i="6"/>
  <c r="AW157" i="6" s="1"/>
  <c r="O148" i="15"/>
  <c r="AG149" i="6"/>
  <c r="AU149" i="6" s="1"/>
  <c r="AI149" i="6"/>
  <c r="AW149" i="6" s="1"/>
  <c r="O140" i="15"/>
  <c r="AG141" i="6"/>
  <c r="AU141" i="6" s="1"/>
  <c r="AI141" i="6"/>
  <c r="AW141" i="6" s="1"/>
  <c r="O132" i="15"/>
  <c r="AG133" i="6"/>
  <c r="AU133" i="6" s="1"/>
  <c r="AI133" i="6"/>
  <c r="AW133" i="6" s="1"/>
  <c r="O124" i="15"/>
  <c r="AG125" i="6"/>
  <c r="AU125" i="6" s="1"/>
  <c r="AI125" i="6"/>
  <c r="AW125" i="6" s="1"/>
  <c r="O116" i="15"/>
  <c r="AG117" i="6"/>
  <c r="AU117" i="6" s="1"/>
  <c r="AI117" i="6"/>
  <c r="AW117" i="6" s="1"/>
  <c r="O108" i="15"/>
  <c r="AG109" i="6"/>
  <c r="AU109" i="6" s="1"/>
  <c r="AI109" i="6"/>
  <c r="AW109" i="6" s="1"/>
  <c r="O100" i="15"/>
  <c r="AG101" i="6"/>
  <c r="AU101" i="6" s="1"/>
  <c r="AI101" i="6"/>
  <c r="AW101" i="6" s="1"/>
  <c r="O92" i="15"/>
  <c r="AG93" i="6"/>
  <c r="AU93" i="6" s="1"/>
  <c r="AI93" i="6"/>
  <c r="AW93" i="6" s="1"/>
  <c r="O84" i="15"/>
  <c r="AG85" i="6"/>
  <c r="AU85" i="6" s="1"/>
  <c r="AI85" i="6"/>
  <c r="AW85" i="6" s="1"/>
  <c r="O76" i="15"/>
  <c r="AG77" i="6"/>
  <c r="AU77" i="6" s="1"/>
  <c r="AI77" i="6"/>
  <c r="AW77" i="6" s="1"/>
  <c r="O68" i="15"/>
  <c r="AG69" i="6"/>
  <c r="AU69" i="6" s="1"/>
  <c r="AI69" i="6"/>
  <c r="AW69" i="6" s="1"/>
  <c r="O60" i="15"/>
  <c r="AG61" i="6"/>
  <c r="AU61" i="6" s="1"/>
  <c r="AI61" i="6"/>
  <c r="AW61" i="6" s="1"/>
  <c r="O52" i="15"/>
  <c r="AG53" i="6"/>
  <c r="AU53" i="6" s="1"/>
  <c r="AI53" i="6"/>
  <c r="AW53" i="6" s="1"/>
  <c r="O44" i="15"/>
  <c r="AG45" i="6"/>
  <c r="AU45" i="6" s="1"/>
  <c r="AI45" i="6"/>
  <c r="AW45" i="6" s="1"/>
  <c r="O36" i="15"/>
  <c r="AG37" i="6"/>
  <c r="AU37" i="6" s="1"/>
  <c r="AI37" i="6"/>
  <c r="AW37" i="6" s="1"/>
  <c r="O28" i="15"/>
  <c r="AG29" i="6"/>
  <c r="AU29" i="6" s="1"/>
  <c r="AI29" i="6"/>
  <c r="AW29" i="6" s="1"/>
  <c r="O20" i="15"/>
  <c r="AG21" i="6"/>
  <c r="AU21" i="6" s="1"/>
  <c r="AI21" i="6"/>
  <c r="AW21" i="6" s="1"/>
  <c r="O12" i="15"/>
  <c r="AG13" i="6"/>
  <c r="AU13" i="6" s="1"/>
  <c r="AI13" i="6"/>
  <c r="AW13" i="6" s="1"/>
  <c r="O4" i="15"/>
  <c r="AG5" i="6"/>
  <c r="AU5" i="6" s="1"/>
  <c r="AI5" i="6"/>
  <c r="AW5" i="6" s="1"/>
  <c r="AH31" i="6"/>
  <c r="AV31" i="6" s="1"/>
  <c r="AH95" i="6"/>
  <c r="AV95" i="6" s="1"/>
  <c r="AH159" i="6"/>
  <c r="AV159" i="6" s="1"/>
  <c r="AH223" i="6"/>
  <c r="AV223" i="6" s="1"/>
  <c r="AH64" i="6"/>
  <c r="AV64" i="6" s="1"/>
  <c r="AH128" i="6"/>
  <c r="AV128" i="6" s="1"/>
  <c r="AH192" i="6"/>
  <c r="AV192" i="6" s="1"/>
  <c r="AH33" i="6"/>
  <c r="AV33" i="6" s="1"/>
  <c r="AH97" i="6"/>
  <c r="AV97" i="6" s="1"/>
  <c r="AH161" i="6"/>
  <c r="AV161" i="6" s="1"/>
  <c r="AH225" i="6"/>
  <c r="AV225" i="6" s="1"/>
  <c r="AH66" i="6"/>
  <c r="AV66" i="6" s="1"/>
  <c r="AH130" i="6"/>
  <c r="AV130" i="6" s="1"/>
  <c r="AH194" i="6"/>
  <c r="AV194" i="6" s="1"/>
  <c r="AH35" i="6"/>
  <c r="AV35" i="6" s="1"/>
  <c r="AH99" i="6"/>
  <c r="AV99" i="6" s="1"/>
  <c r="AH163" i="6"/>
  <c r="AV163" i="6" s="1"/>
  <c r="AH227" i="6"/>
  <c r="AV227" i="6" s="1"/>
  <c r="AH60" i="6"/>
  <c r="AV60" i="6" s="1"/>
  <c r="AH124" i="6"/>
  <c r="AV124" i="6" s="1"/>
  <c r="AH188" i="6"/>
  <c r="AV188" i="6" s="1"/>
  <c r="AH21" i="6"/>
  <c r="AV21" i="6" s="1"/>
  <c r="AH85" i="6"/>
  <c r="AV85" i="6" s="1"/>
  <c r="AH149" i="6"/>
  <c r="AV149" i="6" s="1"/>
  <c r="AH213" i="6"/>
  <c r="AV213" i="6" s="1"/>
  <c r="AH46" i="6"/>
  <c r="AV46" i="6" s="1"/>
  <c r="AH110" i="6"/>
  <c r="AV110" i="6" s="1"/>
  <c r="AH174" i="6"/>
  <c r="AV174" i="6" s="1"/>
  <c r="AH236" i="6"/>
  <c r="AV236" i="6" s="1"/>
  <c r="AH300" i="6"/>
  <c r="AV300" i="6" s="1"/>
  <c r="AH245" i="6"/>
  <c r="AV245" i="6" s="1"/>
  <c r="AH309" i="6"/>
  <c r="AV309" i="6" s="1"/>
  <c r="AH254" i="6"/>
  <c r="AV254" i="6" s="1"/>
  <c r="AH318" i="6"/>
  <c r="AV318" i="6" s="1"/>
  <c r="AH255" i="6"/>
  <c r="AV255" i="6" s="1"/>
  <c r="AH319" i="6"/>
  <c r="AV319" i="6" s="1"/>
  <c r="AH256" i="6"/>
  <c r="AV256" i="6" s="1"/>
  <c r="AH320" i="6"/>
  <c r="AV320" i="6" s="1"/>
  <c r="AH257" i="6"/>
  <c r="AV257" i="6" s="1"/>
  <c r="AH321" i="6"/>
  <c r="AV321" i="6" s="1"/>
  <c r="AH258" i="6"/>
  <c r="AV258" i="6" s="1"/>
  <c r="AH322" i="6"/>
  <c r="AV322" i="6" s="1"/>
  <c r="AH259" i="6"/>
  <c r="AV259" i="6" s="1"/>
  <c r="AH323" i="6"/>
  <c r="AV323" i="6" s="1"/>
  <c r="AR319" i="7"/>
  <c r="BD319" i="7" s="1"/>
  <c r="D316" i="16"/>
  <c r="Q276" i="7"/>
  <c r="E273" i="16"/>
  <c r="Q260" i="7"/>
  <c r="E257" i="16"/>
  <c r="B143" i="16"/>
  <c r="B71" i="16"/>
  <c r="B55" i="16"/>
  <c r="AR355" i="7"/>
  <c r="BD355" i="7" s="1"/>
  <c r="D352" i="16"/>
  <c r="Q352" i="7"/>
  <c r="E349" i="16"/>
  <c r="AR347" i="7"/>
  <c r="BD347" i="7" s="1"/>
  <c r="D344" i="16"/>
  <c r="Q344" i="7"/>
  <c r="E341" i="16"/>
  <c r="Q336" i="7"/>
  <c r="E333" i="16"/>
  <c r="Q328" i="7"/>
  <c r="E325" i="16"/>
  <c r="Q320" i="7"/>
  <c r="E317" i="16"/>
  <c r="Q312" i="7"/>
  <c r="E309" i="16"/>
  <c r="Q304" i="7"/>
  <c r="E301" i="16"/>
  <c r="Q296" i="7"/>
  <c r="E293" i="16"/>
  <c r="Q288" i="7"/>
  <c r="E285" i="16"/>
  <c r="Q280" i="7"/>
  <c r="E277" i="16"/>
  <c r="Q272" i="7"/>
  <c r="E269" i="16"/>
  <c r="Q264" i="7"/>
  <c r="E261" i="16"/>
  <c r="Q256" i="7"/>
  <c r="E253" i="16"/>
  <c r="Q248" i="7"/>
  <c r="E245" i="16"/>
  <c r="Q240" i="7"/>
  <c r="E237" i="16"/>
  <c r="Q232" i="7"/>
  <c r="E229" i="16"/>
  <c r="Q224" i="7"/>
  <c r="E221" i="16"/>
  <c r="Q216" i="7"/>
  <c r="E213" i="16"/>
  <c r="Q208" i="7"/>
  <c r="E205" i="16"/>
  <c r="Q200" i="7"/>
  <c r="E197" i="16"/>
  <c r="B187" i="16"/>
  <c r="B179" i="16"/>
  <c r="B171" i="16"/>
  <c r="B163" i="16"/>
  <c r="B155" i="16"/>
  <c r="B147" i="16"/>
  <c r="B139" i="16"/>
  <c r="B131" i="16"/>
  <c r="B123" i="16"/>
  <c r="B115" i="16"/>
  <c r="B107" i="16"/>
  <c r="B99" i="16"/>
  <c r="B91" i="16"/>
  <c r="B83" i="16"/>
  <c r="B75" i="16"/>
  <c r="B67" i="16"/>
  <c r="B59" i="16"/>
  <c r="B46" i="16"/>
  <c r="B38" i="16"/>
  <c r="B33" i="16"/>
  <c r="B25" i="16"/>
  <c r="B17" i="16"/>
  <c r="B12" i="16"/>
  <c r="B4" i="16"/>
  <c r="AU5" i="7"/>
  <c r="E355" i="7"/>
  <c r="F352" i="16"/>
  <c r="P350" i="16"/>
  <c r="G353" i="7"/>
  <c r="H350" i="16"/>
  <c r="AO351" i="7"/>
  <c r="BA351" i="7" s="1"/>
  <c r="R348" i="16"/>
  <c r="I351" i="7"/>
  <c r="J348" i="16"/>
  <c r="AI350" i="7"/>
  <c r="AU350" i="7" s="1"/>
  <c r="O347" i="16"/>
  <c r="F350" i="7"/>
  <c r="G347" i="16"/>
  <c r="Q345" i="16"/>
  <c r="H348" i="7"/>
  <c r="I345" i="16"/>
  <c r="E347" i="7"/>
  <c r="F344" i="16"/>
  <c r="AZ345" i="7"/>
  <c r="P342" i="16"/>
  <c r="G345" i="7"/>
  <c r="H342" i="16"/>
  <c r="AO343" i="7"/>
  <c r="BA343" i="7" s="1"/>
  <c r="R340" i="16"/>
  <c r="I343" i="7"/>
  <c r="J340" i="16"/>
  <c r="AI342" i="7"/>
  <c r="AU342" i="7" s="1"/>
  <c r="O339" i="16"/>
  <c r="F342" i="7"/>
  <c r="G339" i="16"/>
  <c r="Q337" i="16"/>
  <c r="H340" i="7"/>
  <c r="I337" i="16"/>
  <c r="E339" i="7"/>
  <c r="F336" i="16"/>
  <c r="P334" i="16"/>
  <c r="G337" i="7"/>
  <c r="H334" i="16"/>
  <c r="AO335" i="7"/>
  <c r="BA335" i="7" s="1"/>
  <c r="R332" i="16"/>
  <c r="I335" i="7"/>
  <c r="J332" i="16"/>
  <c r="AI334" i="7"/>
  <c r="AU334" i="7" s="1"/>
  <c r="O331" i="16"/>
  <c r="F334" i="7"/>
  <c r="G331" i="16"/>
  <c r="Q329" i="16"/>
  <c r="E331" i="7"/>
  <c r="F328" i="16"/>
  <c r="AZ329" i="7"/>
  <c r="P326" i="16"/>
  <c r="G329" i="7"/>
  <c r="H326" i="16"/>
  <c r="AO327" i="7"/>
  <c r="BA327" i="7" s="1"/>
  <c r="R324" i="16"/>
  <c r="I327" i="7"/>
  <c r="J324" i="16"/>
  <c r="AI326" i="7"/>
  <c r="AU326" i="7" s="1"/>
  <c r="O323" i="16"/>
  <c r="F326" i="7"/>
  <c r="G323" i="16"/>
  <c r="Q321" i="16"/>
  <c r="H324" i="7"/>
  <c r="I321" i="16"/>
  <c r="E323" i="7"/>
  <c r="F320" i="16"/>
  <c r="P318" i="16"/>
  <c r="G321" i="7"/>
  <c r="H318" i="16"/>
  <c r="AO319" i="7"/>
  <c r="BA319" i="7" s="1"/>
  <c r="R316" i="16"/>
  <c r="I319" i="7"/>
  <c r="J316" i="16"/>
  <c r="AI318" i="7"/>
  <c r="AU318" i="7" s="1"/>
  <c r="O315" i="16"/>
  <c r="F318" i="7"/>
  <c r="G315" i="16"/>
  <c r="Q313" i="16"/>
  <c r="H316" i="7"/>
  <c r="I313" i="16"/>
  <c r="E315" i="7"/>
  <c r="F312" i="16"/>
  <c r="P310" i="16"/>
  <c r="G313" i="7"/>
  <c r="H310" i="16"/>
  <c r="AO311" i="7"/>
  <c r="BA311" i="7" s="1"/>
  <c r="R308" i="16"/>
  <c r="I311" i="7"/>
  <c r="J308" i="16"/>
  <c r="AI310" i="7"/>
  <c r="AU310" i="7" s="1"/>
  <c r="O307" i="16"/>
  <c r="F310" i="7"/>
  <c r="G307" i="16"/>
  <c r="H308" i="7"/>
  <c r="I305" i="16"/>
  <c r="E307" i="7"/>
  <c r="F304" i="16"/>
  <c r="AZ305" i="7"/>
  <c r="P302" i="16"/>
  <c r="G305" i="7"/>
  <c r="H302" i="16"/>
  <c r="AO303" i="7"/>
  <c r="BA303" i="7" s="1"/>
  <c r="R300" i="16"/>
  <c r="I303" i="7"/>
  <c r="J300" i="16"/>
  <c r="AI302" i="7"/>
  <c r="AU302" i="7" s="1"/>
  <c r="O299" i="16"/>
  <c r="F302" i="7"/>
  <c r="G299" i="16"/>
  <c r="Q297" i="16"/>
  <c r="H300" i="7"/>
  <c r="I297" i="16"/>
  <c r="E299" i="7"/>
  <c r="F296" i="16"/>
  <c r="P294" i="16"/>
  <c r="G297" i="7"/>
  <c r="H294" i="16"/>
  <c r="AO295" i="7"/>
  <c r="BA295" i="7" s="1"/>
  <c r="R292" i="16"/>
  <c r="I295" i="7"/>
  <c r="J292" i="16"/>
  <c r="AI294" i="7"/>
  <c r="AU294" i="7" s="1"/>
  <c r="O291" i="16"/>
  <c r="F294" i="7"/>
  <c r="G291" i="16"/>
  <c r="Q289" i="16"/>
  <c r="H292" i="7"/>
  <c r="I289" i="16"/>
  <c r="E291" i="7"/>
  <c r="F288" i="16"/>
  <c r="J290" i="7"/>
  <c r="K287" i="16"/>
  <c r="G289" i="7"/>
  <c r="H286" i="16"/>
  <c r="AO287" i="7"/>
  <c r="BA287" i="7" s="1"/>
  <c r="R284" i="16"/>
  <c r="I287" i="7"/>
  <c r="J284" i="16"/>
  <c r="AI286" i="7"/>
  <c r="AU286" i="7" s="1"/>
  <c r="O283" i="16"/>
  <c r="F286" i="7"/>
  <c r="G283" i="16"/>
  <c r="Q281" i="16"/>
  <c r="H284" i="7"/>
  <c r="I281" i="16"/>
  <c r="E283" i="7"/>
  <c r="F280" i="16"/>
  <c r="P278" i="16"/>
  <c r="G281" i="7"/>
  <c r="H278" i="16"/>
  <c r="AO279" i="7"/>
  <c r="BA279" i="7" s="1"/>
  <c r="R276" i="16"/>
  <c r="I279" i="7"/>
  <c r="J276" i="16"/>
  <c r="AI278" i="7"/>
  <c r="AU278" i="7" s="1"/>
  <c r="O275" i="16"/>
  <c r="F278" i="7"/>
  <c r="G275" i="16"/>
  <c r="Q273" i="16"/>
  <c r="H276" i="7"/>
  <c r="I273" i="16"/>
  <c r="E275" i="7"/>
  <c r="F272" i="16"/>
  <c r="AZ273" i="7"/>
  <c r="P270" i="16"/>
  <c r="G273" i="7"/>
  <c r="H270" i="16"/>
  <c r="AO271" i="7"/>
  <c r="BA271" i="7" s="1"/>
  <c r="R268" i="16"/>
  <c r="I271" i="7"/>
  <c r="J268" i="16"/>
  <c r="AI270" i="7"/>
  <c r="AU270" i="7" s="1"/>
  <c r="O267" i="16"/>
  <c r="F270" i="7"/>
  <c r="G267" i="16"/>
  <c r="Q265" i="16"/>
  <c r="H268" i="7"/>
  <c r="I265" i="16"/>
  <c r="E267" i="7"/>
  <c r="F264" i="16"/>
  <c r="P262" i="16"/>
  <c r="G265" i="7"/>
  <c r="H262" i="16"/>
  <c r="AO263" i="7"/>
  <c r="BA263" i="7" s="1"/>
  <c r="R260" i="16"/>
  <c r="I263" i="7"/>
  <c r="J260" i="16"/>
  <c r="F262" i="7"/>
  <c r="G259" i="16"/>
  <c r="Q257" i="16"/>
  <c r="H260" i="7"/>
  <c r="I257" i="16"/>
  <c r="E259" i="7"/>
  <c r="F256" i="16"/>
  <c r="P254" i="16"/>
  <c r="G257" i="7"/>
  <c r="H254" i="16"/>
  <c r="I255" i="7"/>
  <c r="J252" i="16"/>
  <c r="AI254" i="7"/>
  <c r="AU254" i="7" s="1"/>
  <c r="O251" i="16"/>
  <c r="F254" i="7"/>
  <c r="G251" i="16"/>
  <c r="Q249" i="16"/>
  <c r="H252" i="7"/>
  <c r="I249" i="16"/>
  <c r="E251" i="7"/>
  <c r="F248" i="16"/>
  <c r="AZ249" i="7"/>
  <c r="P246" i="16"/>
  <c r="G249" i="7"/>
  <c r="H246" i="16"/>
  <c r="AO247" i="7"/>
  <c r="BA247" i="7" s="1"/>
  <c r="R244" i="16"/>
  <c r="I247" i="7"/>
  <c r="J244" i="16"/>
  <c r="F246" i="7"/>
  <c r="G243" i="16"/>
  <c r="H244" i="7"/>
  <c r="I241" i="16"/>
  <c r="E243" i="7"/>
  <c r="F240" i="16"/>
  <c r="P238" i="16"/>
  <c r="G241" i="7"/>
  <c r="H238" i="16"/>
  <c r="I239" i="7"/>
  <c r="J236" i="16"/>
  <c r="AI238" i="7"/>
  <c r="AU238" i="7" s="1"/>
  <c r="O235" i="16"/>
  <c r="F238" i="7"/>
  <c r="G235" i="16"/>
  <c r="Q233" i="16"/>
  <c r="H236" i="7"/>
  <c r="I233" i="16"/>
  <c r="E235" i="7"/>
  <c r="F232" i="16"/>
  <c r="P230" i="16"/>
  <c r="G233" i="7"/>
  <c r="H230" i="16"/>
  <c r="AO231" i="7"/>
  <c r="BA231" i="7" s="1"/>
  <c r="R228" i="16"/>
  <c r="I231" i="7"/>
  <c r="J228" i="16"/>
  <c r="F230" i="7"/>
  <c r="G227" i="16"/>
  <c r="Q225" i="16"/>
  <c r="H228" i="7"/>
  <c r="I225" i="16"/>
  <c r="E227" i="7"/>
  <c r="F224" i="16"/>
  <c r="G225" i="7"/>
  <c r="H222" i="16"/>
  <c r="I223" i="7"/>
  <c r="J220" i="16"/>
  <c r="AI222" i="7"/>
  <c r="AU222" i="7" s="1"/>
  <c r="O219" i="16"/>
  <c r="F222" i="7"/>
  <c r="G219" i="16"/>
  <c r="Q217" i="16"/>
  <c r="H220" i="7"/>
  <c r="I217" i="16"/>
  <c r="E219" i="7"/>
  <c r="F216" i="16"/>
  <c r="AZ217" i="7"/>
  <c r="P214" i="16"/>
  <c r="G217" i="7"/>
  <c r="H214" i="16"/>
  <c r="AO215" i="7"/>
  <c r="BA215" i="7" s="1"/>
  <c r="R212" i="16"/>
  <c r="I215" i="7"/>
  <c r="J212" i="16"/>
  <c r="F214" i="7"/>
  <c r="G211" i="16"/>
  <c r="Q209" i="16"/>
  <c r="H212" i="7"/>
  <c r="I209" i="16"/>
  <c r="E211" i="7"/>
  <c r="F208" i="16"/>
  <c r="P206" i="16"/>
  <c r="G209" i="7"/>
  <c r="H206" i="16"/>
  <c r="I207" i="7"/>
  <c r="J204" i="16"/>
  <c r="AI206" i="7"/>
  <c r="AU206" i="7" s="1"/>
  <c r="O203" i="16"/>
  <c r="F206" i="7"/>
  <c r="G203" i="16"/>
  <c r="Q201" i="16"/>
  <c r="E203" i="7"/>
  <c r="F200" i="16"/>
  <c r="J202" i="7"/>
  <c r="K199" i="16"/>
  <c r="P198" i="16"/>
  <c r="G201" i="7"/>
  <c r="H198" i="16"/>
  <c r="AO199" i="7"/>
  <c r="BA199" i="7" s="1"/>
  <c r="R196" i="16"/>
  <c r="I199" i="7"/>
  <c r="J196" i="16"/>
  <c r="F198" i="7"/>
  <c r="G195" i="16"/>
  <c r="Q193" i="16"/>
  <c r="E195" i="7"/>
  <c r="F192" i="16"/>
  <c r="AZ193" i="7"/>
  <c r="P190" i="16"/>
  <c r="G193" i="7"/>
  <c r="H190" i="16"/>
  <c r="AI189" i="7"/>
  <c r="AU189" i="7" s="1"/>
  <c r="L186" i="16"/>
  <c r="Q185" i="16"/>
  <c r="I185" i="16"/>
  <c r="AP186" i="7"/>
  <c r="BB186" i="7" s="1"/>
  <c r="K183" i="16"/>
  <c r="P182" i="16"/>
  <c r="AI181" i="7"/>
  <c r="AU181" i="7" s="1"/>
  <c r="L178" i="16"/>
  <c r="Q177" i="16"/>
  <c r="I177" i="16"/>
  <c r="AP178" i="7"/>
  <c r="BB178" i="7" s="1"/>
  <c r="K175" i="16"/>
  <c r="P174" i="16"/>
  <c r="AI174" i="7"/>
  <c r="AU174" i="7" s="1"/>
  <c r="O171" i="16"/>
  <c r="AI173" i="7"/>
  <c r="AU173" i="7" s="1"/>
  <c r="L170" i="16"/>
  <c r="Q169" i="16"/>
  <c r="AP170" i="7"/>
  <c r="BB170" i="7" s="1"/>
  <c r="K167" i="16"/>
  <c r="AZ169" i="7"/>
  <c r="P166" i="16"/>
  <c r="AO167" i="7"/>
  <c r="BA167" i="7" s="1"/>
  <c r="R164" i="16"/>
  <c r="Q161" i="16"/>
  <c r="AP162" i="7"/>
  <c r="BB162" i="7" s="1"/>
  <c r="K159" i="16"/>
  <c r="AI158" i="7"/>
  <c r="AU158" i="7" s="1"/>
  <c r="O155" i="16"/>
  <c r="AI157" i="7"/>
  <c r="AU157" i="7" s="1"/>
  <c r="L154" i="16"/>
  <c r="Q153" i="16"/>
  <c r="AO154" i="7"/>
  <c r="BA154" i="7" s="1"/>
  <c r="K151" i="16"/>
  <c r="AO151" i="7"/>
  <c r="BA151" i="7" s="1"/>
  <c r="R148" i="16"/>
  <c r="AI149" i="7"/>
  <c r="AU149" i="7" s="1"/>
  <c r="L146" i="16"/>
  <c r="Q145" i="16"/>
  <c r="AO146" i="7"/>
  <c r="BA146" i="7" s="1"/>
  <c r="K143" i="16"/>
  <c r="AI142" i="7"/>
  <c r="AU142" i="7" s="1"/>
  <c r="O139" i="16"/>
  <c r="AI141" i="7"/>
  <c r="AU141" i="7" s="1"/>
  <c r="L138" i="16"/>
  <c r="AZ140" i="7"/>
  <c r="Q137" i="16"/>
  <c r="AO138" i="7"/>
  <c r="BA138" i="7" s="1"/>
  <c r="K135" i="16"/>
  <c r="R132" i="16"/>
  <c r="J132" i="16"/>
  <c r="AI133" i="7"/>
  <c r="AU133" i="7" s="1"/>
  <c r="L130" i="16"/>
  <c r="Q129" i="16"/>
  <c r="AO130" i="7"/>
  <c r="BA130" i="7" s="1"/>
  <c r="K127" i="16"/>
  <c r="P126" i="16"/>
  <c r="AI126" i="7"/>
  <c r="AU126" i="7" s="1"/>
  <c r="O123" i="16"/>
  <c r="AI125" i="7"/>
  <c r="AU125" i="7" s="1"/>
  <c r="L122" i="16"/>
  <c r="AO122" i="7"/>
  <c r="BA122" i="7" s="1"/>
  <c r="K119" i="16"/>
  <c r="R116" i="16"/>
  <c r="J116" i="16"/>
  <c r="AP117" i="7"/>
  <c r="BB117" i="7" s="1"/>
  <c r="L114" i="16"/>
  <c r="Q113" i="16"/>
  <c r="AO114" i="7"/>
  <c r="BA114" i="7" s="1"/>
  <c r="K111" i="16"/>
  <c r="AO106" i="7"/>
  <c r="BA106" i="7" s="1"/>
  <c r="K103" i="16"/>
  <c r="R100" i="16"/>
  <c r="AP101" i="7"/>
  <c r="BB101" i="7" s="1"/>
  <c r="L98" i="16"/>
  <c r="Q97" i="16"/>
  <c r="AO98" i="7"/>
  <c r="BA98" i="7" s="1"/>
  <c r="K95" i="16"/>
  <c r="AI94" i="7"/>
  <c r="AU94" i="7" s="1"/>
  <c r="O91" i="16"/>
  <c r="AP93" i="7"/>
  <c r="BB93" i="7" s="1"/>
  <c r="L90" i="16"/>
  <c r="Q89" i="16"/>
  <c r="AO90" i="7"/>
  <c r="BA90" i="7" s="1"/>
  <c r="K87" i="16"/>
  <c r="R84" i="16"/>
  <c r="AP85" i="7"/>
  <c r="BB85" i="7" s="1"/>
  <c r="L82" i="16"/>
  <c r="Q81" i="16"/>
  <c r="AO82" i="7"/>
  <c r="BA82" i="7" s="1"/>
  <c r="K79" i="16"/>
  <c r="AI78" i="7"/>
  <c r="AU78" i="7" s="1"/>
  <c r="O75" i="16"/>
  <c r="AP77" i="7"/>
  <c r="BB77" i="7" s="1"/>
  <c r="L74" i="16"/>
  <c r="AZ76" i="7"/>
  <c r="Q73" i="16"/>
  <c r="R68" i="16"/>
  <c r="AI69" i="7"/>
  <c r="AU69" i="7" s="1"/>
  <c r="L66" i="16"/>
  <c r="Q65" i="16"/>
  <c r="AO66" i="7"/>
  <c r="BA66" i="7" s="1"/>
  <c r="K63" i="16"/>
  <c r="AI62" i="7"/>
  <c r="AU62" i="7" s="1"/>
  <c r="O59" i="16"/>
  <c r="AI61" i="7"/>
  <c r="AU61" i="7" s="1"/>
  <c r="L58" i="16"/>
  <c r="AO58" i="7"/>
  <c r="BA58" i="7" s="1"/>
  <c r="K55" i="16"/>
  <c r="R52" i="16"/>
  <c r="AP53" i="7"/>
  <c r="BB53" i="7" s="1"/>
  <c r="L50" i="16"/>
  <c r="Q49" i="16"/>
  <c r="AO50" i="7"/>
  <c r="BA50" i="7" s="1"/>
  <c r="K47" i="16"/>
  <c r="R44" i="16"/>
  <c r="AI46" i="7"/>
  <c r="AU46" i="7" s="1"/>
  <c r="O43" i="16"/>
  <c r="AI45" i="7"/>
  <c r="AU45" i="7" s="1"/>
  <c r="L42" i="16"/>
  <c r="AO42" i="7"/>
  <c r="K39" i="16"/>
  <c r="R36" i="16"/>
  <c r="AP37" i="7"/>
  <c r="BB37" i="7" s="1"/>
  <c r="L34" i="16"/>
  <c r="Q33" i="16"/>
  <c r="AO34" i="7"/>
  <c r="BA34" i="7" s="1"/>
  <c r="K31" i="16"/>
  <c r="AZ33" i="7"/>
  <c r="P30" i="16"/>
  <c r="AO31" i="7"/>
  <c r="BA31" i="7" s="1"/>
  <c r="R28" i="16"/>
  <c r="AI30" i="7"/>
  <c r="AU30" i="7" s="1"/>
  <c r="O27" i="16"/>
  <c r="AI29" i="7"/>
  <c r="AU29" i="7" s="1"/>
  <c r="L26" i="16"/>
  <c r="Q25" i="16"/>
  <c r="AP26" i="7"/>
  <c r="BB26" i="7" s="1"/>
  <c r="K23" i="16"/>
  <c r="R20" i="16"/>
  <c r="AP21" i="7"/>
  <c r="BB21" i="7" s="1"/>
  <c r="L18" i="16"/>
  <c r="Q17" i="16"/>
  <c r="AO18" i="7"/>
  <c r="BA18" i="7" s="1"/>
  <c r="K15" i="16"/>
  <c r="R12" i="16"/>
  <c r="AI13" i="7"/>
  <c r="AU13" i="7" s="1"/>
  <c r="L10" i="16"/>
  <c r="AZ12" i="7"/>
  <c r="Q9" i="16"/>
  <c r="AO10" i="7"/>
  <c r="BA10" i="7" s="1"/>
  <c r="K7" i="16"/>
  <c r="R4" i="16"/>
  <c r="O351" i="15"/>
  <c r="AG352" i="6"/>
  <c r="AU352" i="6" s="1"/>
  <c r="AI352" i="6"/>
  <c r="AW352" i="6" s="1"/>
  <c r="O343" i="15"/>
  <c r="AG344" i="6"/>
  <c r="AU344" i="6" s="1"/>
  <c r="AI344" i="6"/>
  <c r="AW344" i="6" s="1"/>
  <c r="O335" i="15"/>
  <c r="AG336" i="6"/>
  <c r="AU336" i="6" s="1"/>
  <c r="AI336" i="6"/>
  <c r="AW336" i="6" s="1"/>
  <c r="O327" i="15"/>
  <c r="AG328" i="6"/>
  <c r="AU328" i="6" s="1"/>
  <c r="AI328" i="6"/>
  <c r="AW328" i="6" s="1"/>
  <c r="O319" i="15"/>
  <c r="AG320" i="6"/>
  <c r="AU320" i="6" s="1"/>
  <c r="AI320" i="6"/>
  <c r="AW320" i="6" s="1"/>
  <c r="O311" i="15"/>
  <c r="AG312" i="6"/>
  <c r="AU312" i="6" s="1"/>
  <c r="AI312" i="6"/>
  <c r="AW312" i="6" s="1"/>
  <c r="O303" i="15"/>
  <c r="AG304" i="6"/>
  <c r="AU304" i="6" s="1"/>
  <c r="AI304" i="6"/>
  <c r="AW304" i="6" s="1"/>
  <c r="O295" i="15"/>
  <c r="AG296" i="6"/>
  <c r="AU296" i="6" s="1"/>
  <c r="AI296" i="6"/>
  <c r="AW296" i="6" s="1"/>
  <c r="O287" i="15"/>
  <c r="AG288" i="6"/>
  <c r="AU288" i="6" s="1"/>
  <c r="AI288" i="6"/>
  <c r="AW288" i="6" s="1"/>
  <c r="O279" i="15"/>
  <c r="AG280" i="6"/>
  <c r="AU280" i="6" s="1"/>
  <c r="AI280" i="6"/>
  <c r="AW280" i="6" s="1"/>
  <c r="O271" i="15"/>
  <c r="AG272" i="6"/>
  <c r="AU272" i="6" s="1"/>
  <c r="AI272" i="6"/>
  <c r="AW272" i="6" s="1"/>
  <c r="O263" i="15"/>
  <c r="AG264" i="6"/>
  <c r="AU264" i="6" s="1"/>
  <c r="AI264" i="6"/>
  <c r="AW264" i="6" s="1"/>
  <c r="O255" i="15"/>
  <c r="AG256" i="6"/>
  <c r="AU256" i="6" s="1"/>
  <c r="AI256" i="6"/>
  <c r="AW256" i="6" s="1"/>
  <c r="O247" i="15"/>
  <c r="AG248" i="6"/>
  <c r="AU248" i="6" s="1"/>
  <c r="AI248" i="6"/>
  <c r="AW248" i="6" s="1"/>
  <c r="O239" i="15"/>
  <c r="AG240" i="6"/>
  <c r="AU240" i="6" s="1"/>
  <c r="AI240" i="6"/>
  <c r="AW240" i="6" s="1"/>
  <c r="O231" i="15"/>
  <c r="AG232" i="6"/>
  <c r="AU232" i="6" s="1"/>
  <c r="AI232" i="6"/>
  <c r="AW232" i="6" s="1"/>
  <c r="O223" i="15"/>
  <c r="AG224" i="6"/>
  <c r="AU224" i="6" s="1"/>
  <c r="AI224" i="6"/>
  <c r="AW224" i="6" s="1"/>
  <c r="O215" i="15"/>
  <c r="AG216" i="6"/>
  <c r="AU216" i="6" s="1"/>
  <c r="AI216" i="6"/>
  <c r="AW216" i="6" s="1"/>
  <c r="O207" i="15"/>
  <c r="AG208" i="6"/>
  <c r="AU208" i="6" s="1"/>
  <c r="AI208" i="6"/>
  <c r="AW208" i="6" s="1"/>
  <c r="O199" i="15"/>
  <c r="AG200" i="6"/>
  <c r="AU200" i="6" s="1"/>
  <c r="AI200" i="6"/>
  <c r="AW200" i="6" s="1"/>
  <c r="O191" i="15"/>
  <c r="AG192" i="6"/>
  <c r="AU192" i="6" s="1"/>
  <c r="AI192" i="6"/>
  <c r="AW192" i="6" s="1"/>
  <c r="O183" i="15"/>
  <c r="AG184" i="6"/>
  <c r="AU184" i="6" s="1"/>
  <c r="AI184" i="6"/>
  <c r="AW184" i="6" s="1"/>
  <c r="O175" i="15"/>
  <c r="AG176" i="6"/>
  <c r="AU176" i="6" s="1"/>
  <c r="AI176" i="6"/>
  <c r="AW176" i="6" s="1"/>
  <c r="O167" i="15"/>
  <c r="AG168" i="6"/>
  <c r="AU168" i="6" s="1"/>
  <c r="AI168" i="6"/>
  <c r="AW168" i="6" s="1"/>
  <c r="O159" i="15"/>
  <c r="AG160" i="6"/>
  <c r="AU160" i="6" s="1"/>
  <c r="AI160" i="6"/>
  <c r="AW160" i="6" s="1"/>
  <c r="O151" i="15"/>
  <c r="AG152" i="6"/>
  <c r="AU152" i="6" s="1"/>
  <c r="AI152" i="6"/>
  <c r="AW152" i="6" s="1"/>
  <c r="O143" i="15"/>
  <c r="AG144" i="6"/>
  <c r="AU144" i="6" s="1"/>
  <c r="AI144" i="6"/>
  <c r="AW144" i="6" s="1"/>
  <c r="O135" i="15"/>
  <c r="AG136" i="6"/>
  <c r="AU136" i="6" s="1"/>
  <c r="AI136" i="6"/>
  <c r="AW136" i="6" s="1"/>
  <c r="O127" i="15"/>
  <c r="AG128" i="6"/>
  <c r="AU128" i="6" s="1"/>
  <c r="AI128" i="6"/>
  <c r="AW128" i="6" s="1"/>
  <c r="O119" i="15"/>
  <c r="AG120" i="6"/>
  <c r="AU120" i="6" s="1"/>
  <c r="AI120" i="6"/>
  <c r="AW120" i="6" s="1"/>
  <c r="O111" i="15"/>
  <c r="AG112" i="6"/>
  <c r="AU112" i="6" s="1"/>
  <c r="AI112" i="6"/>
  <c r="AW112" i="6" s="1"/>
  <c r="O103" i="15"/>
  <c r="AG104" i="6"/>
  <c r="AU104" i="6" s="1"/>
  <c r="AI104" i="6"/>
  <c r="AW104" i="6" s="1"/>
  <c r="O95" i="15"/>
  <c r="AG96" i="6"/>
  <c r="AU96" i="6" s="1"/>
  <c r="AI96" i="6"/>
  <c r="AW96" i="6" s="1"/>
  <c r="O87" i="15"/>
  <c r="AG88" i="6"/>
  <c r="AU88" i="6" s="1"/>
  <c r="AI88" i="6"/>
  <c r="AW88" i="6" s="1"/>
  <c r="O79" i="15"/>
  <c r="AG80" i="6"/>
  <c r="AU80" i="6" s="1"/>
  <c r="AI80" i="6"/>
  <c r="AW80" i="6" s="1"/>
  <c r="O71" i="15"/>
  <c r="AG72" i="6"/>
  <c r="AU72" i="6" s="1"/>
  <c r="AI72" i="6"/>
  <c r="AW72" i="6" s="1"/>
  <c r="O63" i="15"/>
  <c r="AG64" i="6"/>
  <c r="AU64" i="6" s="1"/>
  <c r="AI64" i="6"/>
  <c r="AW64" i="6" s="1"/>
  <c r="O55" i="15"/>
  <c r="AG56" i="6"/>
  <c r="AU56" i="6" s="1"/>
  <c r="AI56" i="6"/>
  <c r="AW56" i="6" s="1"/>
  <c r="O47" i="15"/>
  <c r="AG48" i="6"/>
  <c r="AU48" i="6" s="1"/>
  <c r="AI48" i="6"/>
  <c r="AW48" i="6" s="1"/>
  <c r="O39" i="15"/>
  <c r="AG40" i="6"/>
  <c r="AU40" i="6" s="1"/>
  <c r="AI40" i="6"/>
  <c r="AW40" i="6" s="1"/>
  <c r="O31" i="15"/>
  <c r="AG32" i="6"/>
  <c r="AU32" i="6" s="1"/>
  <c r="AI32" i="6"/>
  <c r="AW32" i="6" s="1"/>
  <c r="O23" i="15"/>
  <c r="AG24" i="6"/>
  <c r="AU24" i="6" s="1"/>
  <c r="AI24" i="6"/>
  <c r="AW24" i="6" s="1"/>
  <c r="O15" i="15"/>
  <c r="AG16" i="6"/>
  <c r="AU16" i="6" s="1"/>
  <c r="AI16" i="6"/>
  <c r="AW16" i="6" s="1"/>
  <c r="O7" i="15"/>
  <c r="AG8" i="6"/>
  <c r="AU8" i="6" s="1"/>
  <c r="AI8" i="6"/>
  <c r="AW8" i="6" s="1"/>
  <c r="AH39" i="6"/>
  <c r="AV39" i="6" s="1"/>
  <c r="AH103" i="6"/>
  <c r="AV103" i="6" s="1"/>
  <c r="AH167" i="6"/>
  <c r="AV167" i="6" s="1"/>
  <c r="AH8" i="6"/>
  <c r="AV8" i="6" s="1"/>
  <c r="AH72" i="6"/>
  <c r="AV72" i="6" s="1"/>
  <c r="AH136" i="6"/>
  <c r="AV136" i="6" s="1"/>
  <c r="AH200" i="6"/>
  <c r="AV200" i="6" s="1"/>
  <c r="AH41" i="6"/>
  <c r="AV41" i="6" s="1"/>
  <c r="AH105" i="6"/>
  <c r="AV105" i="6" s="1"/>
  <c r="AH169" i="6"/>
  <c r="AV169" i="6" s="1"/>
  <c r="AH10" i="6"/>
  <c r="AV10" i="6" s="1"/>
  <c r="AH74" i="6"/>
  <c r="AV74" i="6" s="1"/>
  <c r="AH138" i="6"/>
  <c r="AV138" i="6" s="1"/>
  <c r="AH202" i="6"/>
  <c r="AV202" i="6" s="1"/>
  <c r="AH43" i="6"/>
  <c r="AV43" i="6" s="1"/>
  <c r="AH107" i="6"/>
  <c r="AV107" i="6" s="1"/>
  <c r="AH171" i="6"/>
  <c r="AV171" i="6" s="1"/>
  <c r="AH4" i="6"/>
  <c r="AV4" i="6" s="1"/>
  <c r="AH68" i="6"/>
  <c r="AV68" i="6" s="1"/>
  <c r="AH132" i="6"/>
  <c r="AV132" i="6" s="1"/>
  <c r="AH196" i="6"/>
  <c r="AV196" i="6" s="1"/>
  <c r="AH29" i="6"/>
  <c r="AV29" i="6" s="1"/>
  <c r="AH93" i="6"/>
  <c r="AV93" i="6" s="1"/>
  <c r="AH157" i="6"/>
  <c r="AV157" i="6" s="1"/>
  <c r="AH221" i="6"/>
  <c r="AV221" i="6" s="1"/>
  <c r="AH54" i="6"/>
  <c r="AV54" i="6" s="1"/>
  <c r="AH118" i="6"/>
  <c r="AV118" i="6" s="1"/>
  <c r="AH182" i="6"/>
  <c r="AV182" i="6" s="1"/>
  <c r="AH244" i="6"/>
  <c r="AV244" i="6" s="1"/>
  <c r="AH308" i="6"/>
  <c r="AV308" i="6" s="1"/>
  <c r="AH253" i="6"/>
  <c r="AV253" i="6" s="1"/>
  <c r="AH317" i="6"/>
  <c r="AV317" i="6" s="1"/>
  <c r="AH262" i="6"/>
  <c r="AV262" i="6" s="1"/>
  <c r="AH326" i="6"/>
  <c r="AV326" i="6" s="1"/>
  <c r="AH263" i="6"/>
  <c r="AV263" i="6" s="1"/>
  <c r="AH327" i="6"/>
  <c r="AV327" i="6" s="1"/>
  <c r="AH264" i="6"/>
  <c r="AV264" i="6" s="1"/>
  <c r="AH328" i="6"/>
  <c r="AV328" i="6" s="1"/>
  <c r="AH265" i="6"/>
  <c r="AV265" i="6" s="1"/>
  <c r="AH329" i="6"/>
  <c r="AV329" i="6" s="1"/>
  <c r="AH266" i="6"/>
  <c r="AV266" i="6" s="1"/>
  <c r="AH330" i="6"/>
  <c r="AV330" i="6" s="1"/>
  <c r="AH267" i="6"/>
  <c r="AV267" i="6" s="1"/>
  <c r="AH331" i="6"/>
  <c r="AV331" i="6" s="1"/>
  <c r="AR335" i="7"/>
  <c r="BD335" i="7" s="1"/>
  <c r="D332" i="16"/>
  <c r="Q316" i="7"/>
  <c r="E313" i="16"/>
  <c r="Q300" i="7"/>
  <c r="E297" i="16"/>
  <c r="Q284" i="7"/>
  <c r="E281" i="16"/>
  <c r="Q252" i="7"/>
  <c r="E249" i="16"/>
  <c r="Q236" i="7"/>
  <c r="E233" i="16"/>
  <c r="Q220" i="7"/>
  <c r="E217" i="16"/>
  <c r="AR207" i="7"/>
  <c r="BD207" i="7" s="1"/>
  <c r="D204" i="16"/>
  <c r="Q196" i="7"/>
  <c r="E193" i="16"/>
  <c r="B183" i="16"/>
  <c r="B167" i="16"/>
  <c r="B95" i="16"/>
  <c r="Q349" i="7"/>
  <c r="E346" i="16"/>
  <c r="Q341" i="7"/>
  <c r="E338" i="16"/>
  <c r="Q333" i="7"/>
  <c r="E330" i="16"/>
  <c r="Q325" i="7"/>
  <c r="E322" i="16"/>
  <c r="AQ320" i="7"/>
  <c r="BC320" i="7" s="1"/>
  <c r="D317" i="16"/>
  <c r="Q317" i="7"/>
  <c r="E314" i="16"/>
  <c r="Q309" i="7"/>
  <c r="E306" i="16"/>
  <c r="AQ304" i="7"/>
  <c r="BC304" i="7" s="1"/>
  <c r="D301" i="16"/>
  <c r="Q301" i="7"/>
  <c r="E298" i="16"/>
  <c r="Q293" i="7"/>
  <c r="E290" i="16"/>
  <c r="Q285" i="7"/>
  <c r="E282" i="16"/>
  <c r="Q277" i="7"/>
  <c r="E274" i="16"/>
  <c r="Q269" i="7"/>
  <c r="E266" i="16"/>
  <c r="Q261" i="7"/>
  <c r="E258" i="16"/>
  <c r="Q253" i="7"/>
  <c r="E250" i="16"/>
  <c r="Q245" i="7"/>
  <c r="E242" i="16"/>
  <c r="Q237" i="7"/>
  <c r="E234" i="16"/>
  <c r="Q229" i="7"/>
  <c r="E226" i="16"/>
  <c r="Q221" i="7"/>
  <c r="E218" i="16"/>
  <c r="Q213" i="7"/>
  <c r="E210" i="16"/>
  <c r="Q205" i="7"/>
  <c r="E202" i="16"/>
  <c r="Q197" i="7"/>
  <c r="E194" i="16"/>
  <c r="B184" i="16"/>
  <c r="B176" i="16"/>
  <c r="B168" i="16"/>
  <c r="B160" i="16"/>
  <c r="B152" i="16"/>
  <c r="B144" i="16"/>
  <c r="B136" i="16"/>
  <c r="B128" i="16"/>
  <c r="B120" i="16"/>
  <c r="B112" i="16"/>
  <c r="B104" i="16"/>
  <c r="B96" i="16"/>
  <c r="B88" i="16"/>
  <c r="B80" i="16"/>
  <c r="B72" i="16"/>
  <c r="B64" i="16"/>
  <c r="B56" i="16"/>
  <c r="B51" i="16"/>
  <c r="B43" i="16"/>
  <c r="B30" i="16"/>
  <c r="B22" i="16"/>
  <c r="B14" i="16"/>
  <c r="B9" i="16"/>
  <c r="AI185" i="7"/>
  <c r="AU185" i="7" s="1"/>
  <c r="O182" i="16"/>
  <c r="AI169" i="7"/>
  <c r="AU169" i="7" s="1"/>
  <c r="O166" i="16"/>
  <c r="I4" i="16"/>
  <c r="O346" i="15"/>
  <c r="AG347" i="6"/>
  <c r="AU347" i="6" s="1"/>
  <c r="AI347" i="6"/>
  <c r="AW347" i="6" s="1"/>
  <c r="O338" i="15"/>
  <c r="AG339" i="6"/>
  <c r="AU339" i="6" s="1"/>
  <c r="AI339" i="6"/>
  <c r="AW339" i="6" s="1"/>
  <c r="O330" i="15"/>
  <c r="AG331" i="6"/>
  <c r="AU331" i="6" s="1"/>
  <c r="AI331" i="6"/>
  <c r="AW331" i="6" s="1"/>
  <c r="O322" i="15"/>
  <c r="AG323" i="6"/>
  <c r="AU323" i="6" s="1"/>
  <c r="AI323" i="6"/>
  <c r="AW323" i="6" s="1"/>
  <c r="O314" i="15"/>
  <c r="AG315" i="6"/>
  <c r="AU315" i="6" s="1"/>
  <c r="AI315" i="6"/>
  <c r="AW315" i="6" s="1"/>
  <c r="O306" i="15"/>
  <c r="AG307" i="6"/>
  <c r="AU307" i="6" s="1"/>
  <c r="AI307" i="6"/>
  <c r="AW307" i="6" s="1"/>
  <c r="O298" i="15"/>
  <c r="AG299" i="6"/>
  <c r="AU299" i="6" s="1"/>
  <c r="AI299" i="6"/>
  <c r="AW299" i="6" s="1"/>
  <c r="O290" i="15"/>
  <c r="AG291" i="6"/>
  <c r="AU291" i="6" s="1"/>
  <c r="AI291" i="6"/>
  <c r="AW291" i="6" s="1"/>
  <c r="O282" i="15"/>
  <c r="AG283" i="6"/>
  <c r="AU283" i="6" s="1"/>
  <c r="AI283" i="6"/>
  <c r="AW283" i="6" s="1"/>
  <c r="O274" i="15"/>
  <c r="AG275" i="6"/>
  <c r="AU275" i="6" s="1"/>
  <c r="AI275" i="6"/>
  <c r="AW275" i="6" s="1"/>
  <c r="O266" i="15"/>
  <c r="AG267" i="6"/>
  <c r="AU267" i="6" s="1"/>
  <c r="AI267" i="6"/>
  <c r="AW267" i="6" s="1"/>
  <c r="O258" i="15"/>
  <c r="AG259" i="6"/>
  <c r="AU259" i="6" s="1"/>
  <c r="AI259" i="6"/>
  <c r="AW259" i="6" s="1"/>
  <c r="O250" i="15"/>
  <c r="AG251" i="6"/>
  <c r="AU251" i="6" s="1"/>
  <c r="AI251" i="6"/>
  <c r="AW251" i="6" s="1"/>
  <c r="O242" i="15"/>
  <c r="AG243" i="6"/>
  <c r="AU243" i="6" s="1"/>
  <c r="AI243" i="6"/>
  <c r="AW243" i="6" s="1"/>
  <c r="O234" i="15"/>
  <c r="AG235" i="6"/>
  <c r="AU235" i="6" s="1"/>
  <c r="AI235" i="6"/>
  <c r="AW235" i="6" s="1"/>
  <c r="O226" i="15"/>
  <c r="AG227" i="6"/>
  <c r="AU227" i="6" s="1"/>
  <c r="AI227" i="6"/>
  <c r="AW227" i="6" s="1"/>
  <c r="O218" i="15"/>
  <c r="AG219" i="6"/>
  <c r="AU219" i="6" s="1"/>
  <c r="AI219" i="6"/>
  <c r="AW219" i="6" s="1"/>
  <c r="O210" i="15"/>
  <c r="AG211" i="6"/>
  <c r="AU211" i="6" s="1"/>
  <c r="AI211" i="6"/>
  <c r="AW211" i="6" s="1"/>
  <c r="O202" i="15"/>
  <c r="AG203" i="6"/>
  <c r="AU203" i="6" s="1"/>
  <c r="AI203" i="6"/>
  <c r="AW203" i="6" s="1"/>
  <c r="O194" i="15"/>
  <c r="AG195" i="6"/>
  <c r="AU195" i="6" s="1"/>
  <c r="AI195" i="6"/>
  <c r="AW195" i="6" s="1"/>
  <c r="O186" i="15"/>
  <c r="AG187" i="6"/>
  <c r="AU187" i="6" s="1"/>
  <c r="AI187" i="6"/>
  <c r="AW187" i="6" s="1"/>
  <c r="O178" i="15"/>
  <c r="AG179" i="6"/>
  <c r="AU179" i="6" s="1"/>
  <c r="AI179" i="6"/>
  <c r="AW179" i="6" s="1"/>
  <c r="O170" i="15"/>
  <c r="AG171" i="6"/>
  <c r="AU171" i="6" s="1"/>
  <c r="AI171" i="6"/>
  <c r="AW171" i="6" s="1"/>
  <c r="O162" i="15"/>
  <c r="AG163" i="6"/>
  <c r="AU163" i="6" s="1"/>
  <c r="AI163" i="6"/>
  <c r="AW163" i="6" s="1"/>
  <c r="O154" i="15"/>
  <c r="AG155" i="6"/>
  <c r="AU155" i="6" s="1"/>
  <c r="AI155" i="6"/>
  <c r="AW155" i="6" s="1"/>
  <c r="O146" i="15"/>
  <c r="AG147" i="6"/>
  <c r="AU147" i="6" s="1"/>
  <c r="AI147" i="6"/>
  <c r="AW147" i="6" s="1"/>
  <c r="O138" i="15"/>
  <c r="AG139" i="6"/>
  <c r="AU139" i="6" s="1"/>
  <c r="AI139" i="6"/>
  <c r="AW139" i="6" s="1"/>
  <c r="O130" i="15"/>
  <c r="AG131" i="6"/>
  <c r="AU131" i="6" s="1"/>
  <c r="AI131" i="6"/>
  <c r="AW131" i="6" s="1"/>
  <c r="O122" i="15"/>
  <c r="AG123" i="6"/>
  <c r="AU123" i="6" s="1"/>
  <c r="AI123" i="6"/>
  <c r="AW123" i="6" s="1"/>
  <c r="O114" i="15"/>
  <c r="AG115" i="6"/>
  <c r="AU115" i="6" s="1"/>
  <c r="AI115" i="6"/>
  <c r="AW115" i="6" s="1"/>
  <c r="O106" i="15"/>
  <c r="AG107" i="6"/>
  <c r="AU107" i="6" s="1"/>
  <c r="AI107" i="6"/>
  <c r="AW107" i="6" s="1"/>
  <c r="O98" i="15"/>
  <c r="AG99" i="6"/>
  <c r="AU99" i="6" s="1"/>
  <c r="AI99" i="6"/>
  <c r="AW99" i="6" s="1"/>
  <c r="O90" i="15"/>
  <c r="AG91" i="6"/>
  <c r="AU91" i="6" s="1"/>
  <c r="AI91" i="6"/>
  <c r="AW91" i="6" s="1"/>
  <c r="O82" i="15"/>
  <c r="AG83" i="6"/>
  <c r="AU83" i="6" s="1"/>
  <c r="AI83" i="6"/>
  <c r="AW83" i="6" s="1"/>
  <c r="O74" i="15"/>
  <c r="AG75" i="6"/>
  <c r="AU75" i="6" s="1"/>
  <c r="AI75" i="6"/>
  <c r="AW75" i="6" s="1"/>
  <c r="O66" i="15"/>
  <c r="AG67" i="6"/>
  <c r="AU67" i="6" s="1"/>
  <c r="AI67" i="6"/>
  <c r="AW67" i="6" s="1"/>
  <c r="O58" i="15"/>
  <c r="AG59" i="6"/>
  <c r="AU59" i="6" s="1"/>
  <c r="AI59" i="6"/>
  <c r="AW59" i="6" s="1"/>
  <c r="O50" i="15"/>
  <c r="AG51" i="6"/>
  <c r="AU51" i="6" s="1"/>
  <c r="AI51" i="6"/>
  <c r="AW51" i="6" s="1"/>
  <c r="O42" i="15"/>
  <c r="AG43" i="6"/>
  <c r="AU43" i="6" s="1"/>
  <c r="AI43" i="6"/>
  <c r="AW43" i="6" s="1"/>
  <c r="O34" i="15"/>
  <c r="AG35" i="6"/>
  <c r="AU35" i="6" s="1"/>
  <c r="AI35" i="6"/>
  <c r="AW35" i="6" s="1"/>
  <c r="O26" i="15"/>
  <c r="AG27" i="6"/>
  <c r="AU27" i="6" s="1"/>
  <c r="AI27" i="6"/>
  <c r="AW27" i="6" s="1"/>
  <c r="O18" i="15"/>
  <c r="AG19" i="6"/>
  <c r="AU19" i="6" s="1"/>
  <c r="AI19" i="6"/>
  <c r="AW19" i="6" s="1"/>
  <c r="O10" i="15"/>
  <c r="AG11" i="6"/>
  <c r="AU11" i="6" s="1"/>
  <c r="AI11" i="6"/>
  <c r="AW11" i="6" s="1"/>
  <c r="AH47" i="6"/>
  <c r="AV47" i="6" s="1"/>
  <c r="AH111" i="6"/>
  <c r="AV111" i="6" s="1"/>
  <c r="AH175" i="6"/>
  <c r="AV175" i="6" s="1"/>
  <c r="AH16" i="6"/>
  <c r="AV16" i="6" s="1"/>
  <c r="AH80" i="6"/>
  <c r="AV80" i="6" s="1"/>
  <c r="AH144" i="6"/>
  <c r="AV144" i="6" s="1"/>
  <c r="AH208" i="6"/>
  <c r="AV208" i="6" s="1"/>
  <c r="AH49" i="6"/>
  <c r="AV49" i="6" s="1"/>
  <c r="AH113" i="6"/>
  <c r="AV113" i="6" s="1"/>
  <c r="AH177" i="6"/>
  <c r="AV177" i="6" s="1"/>
  <c r="AH18" i="6"/>
  <c r="AV18" i="6" s="1"/>
  <c r="AH82" i="6"/>
  <c r="AV82" i="6" s="1"/>
  <c r="AH146" i="6"/>
  <c r="AV146" i="6" s="1"/>
  <c r="AH210" i="6"/>
  <c r="AV210" i="6" s="1"/>
  <c r="AH51" i="6"/>
  <c r="AV51" i="6" s="1"/>
  <c r="AH115" i="6"/>
  <c r="AV115" i="6" s="1"/>
  <c r="AH179" i="6"/>
  <c r="AV179" i="6" s="1"/>
  <c r="AH12" i="6"/>
  <c r="AV12" i="6" s="1"/>
  <c r="AH76" i="6"/>
  <c r="AV76" i="6" s="1"/>
  <c r="AH140" i="6"/>
  <c r="AV140" i="6" s="1"/>
  <c r="AH204" i="6"/>
  <c r="AV204" i="6" s="1"/>
  <c r="AH37" i="6"/>
  <c r="AV37" i="6" s="1"/>
  <c r="AH101" i="6"/>
  <c r="AV101" i="6" s="1"/>
  <c r="AH165" i="6"/>
  <c r="AV165" i="6" s="1"/>
  <c r="AH229" i="6"/>
  <c r="AV229" i="6" s="1"/>
  <c r="AH62" i="6"/>
  <c r="AV62" i="6" s="1"/>
  <c r="AH126" i="6"/>
  <c r="AV126" i="6" s="1"/>
  <c r="AH190" i="6"/>
  <c r="AV190" i="6" s="1"/>
  <c r="AH252" i="6"/>
  <c r="AV252" i="6" s="1"/>
  <c r="AH316" i="6"/>
  <c r="AV316" i="6" s="1"/>
  <c r="AH261" i="6"/>
  <c r="AV261" i="6" s="1"/>
  <c r="AH325" i="6"/>
  <c r="AV325" i="6" s="1"/>
  <c r="AH270" i="6"/>
  <c r="AV270" i="6" s="1"/>
  <c r="AH334" i="6"/>
  <c r="AV334" i="6" s="1"/>
  <c r="AH271" i="6"/>
  <c r="AV271" i="6" s="1"/>
  <c r="AH335" i="6"/>
  <c r="AV335" i="6" s="1"/>
  <c r="AH272" i="6"/>
  <c r="AV272" i="6" s="1"/>
  <c r="AH336" i="6"/>
  <c r="AV336" i="6" s="1"/>
  <c r="AH273" i="6"/>
  <c r="AV273" i="6" s="1"/>
  <c r="AH337" i="6"/>
  <c r="AV337" i="6" s="1"/>
  <c r="AH274" i="6"/>
  <c r="AV274" i="6" s="1"/>
  <c r="AH338" i="6"/>
  <c r="AV338" i="6" s="1"/>
  <c r="AH275" i="6"/>
  <c r="AV275" i="6" s="1"/>
  <c r="AH339" i="6"/>
  <c r="AV339" i="6" s="1"/>
  <c r="Q228" i="7"/>
  <c r="E225" i="16"/>
  <c r="B175" i="16"/>
  <c r="B79" i="16"/>
  <c r="B63" i="16"/>
  <c r="Q354" i="7"/>
  <c r="E351" i="16"/>
  <c r="Q346" i="7"/>
  <c r="E343" i="16"/>
  <c r="Q338" i="7"/>
  <c r="E335" i="16"/>
  <c r="AK333" i="7"/>
  <c r="AW333" i="7" s="1"/>
  <c r="D330" i="16"/>
  <c r="Q330" i="7"/>
  <c r="E327" i="16"/>
  <c r="AK325" i="7"/>
  <c r="AW325" i="7" s="1"/>
  <c r="D322" i="16"/>
  <c r="Q322" i="7"/>
  <c r="E319" i="16"/>
  <c r="AK317" i="7"/>
  <c r="AW317" i="7" s="1"/>
  <c r="D314" i="16"/>
  <c r="Q314" i="7"/>
  <c r="E311" i="16"/>
  <c r="Q306" i="7"/>
  <c r="E303" i="16"/>
  <c r="Q298" i="7"/>
  <c r="E295" i="16"/>
  <c r="Q290" i="7"/>
  <c r="E287" i="16"/>
  <c r="Q282" i="7"/>
  <c r="E279" i="16"/>
  <c r="Q274" i="7"/>
  <c r="E271" i="16"/>
  <c r="AK269" i="7"/>
  <c r="AW269" i="7" s="1"/>
  <c r="D266" i="16"/>
  <c r="Q266" i="7"/>
  <c r="E263" i="16"/>
  <c r="Q258" i="7"/>
  <c r="E255" i="16"/>
  <c r="Q250" i="7"/>
  <c r="E247" i="16"/>
  <c r="Q242" i="7"/>
  <c r="E239" i="16"/>
  <c r="Q234" i="7"/>
  <c r="E231" i="16"/>
  <c r="Q226" i="7"/>
  <c r="E223" i="16"/>
  <c r="Q218" i="7"/>
  <c r="E215" i="16"/>
  <c r="Q210" i="7"/>
  <c r="E207" i="16"/>
  <c r="Q202" i="7"/>
  <c r="E199" i="16"/>
  <c r="Q194" i="7"/>
  <c r="E191" i="16"/>
  <c r="B189" i="16"/>
  <c r="B181" i="16"/>
  <c r="B173" i="16"/>
  <c r="B165" i="16"/>
  <c r="B157" i="16"/>
  <c r="B149" i="16"/>
  <c r="B141" i="16"/>
  <c r="B133" i="16"/>
  <c r="B125" i="16"/>
  <c r="B117" i="16"/>
  <c r="AR117" i="7"/>
  <c r="BD117" i="7" s="1"/>
  <c r="D114" i="16"/>
  <c r="B109" i="16"/>
  <c r="B101" i="16"/>
  <c r="B93" i="16"/>
  <c r="B85" i="16"/>
  <c r="B77" i="16"/>
  <c r="B69" i="16"/>
  <c r="B61" i="16"/>
  <c r="B48" i="16"/>
  <c r="B40" i="16"/>
  <c r="B35" i="16"/>
  <c r="B27" i="16"/>
  <c r="B19" i="16"/>
  <c r="B6" i="16"/>
  <c r="E353" i="7"/>
  <c r="F350" i="16"/>
  <c r="J352" i="7"/>
  <c r="K349" i="16"/>
  <c r="G351" i="7"/>
  <c r="H348" i="16"/>
  <c r="I349" i="7"/>
  <c r="J346" i="16"/>
  <c r="F348" i="7"/>
  <c r="G345" i="16"/>
  <c r="E345" i="7"/>
  <c r="F342" i="16"/>
  <c r="J344" i="7"/>
  <c r="K341" i="16"/>
  <c r="G343" i="7"/>
  <c r="H340" i="16"/>
  <c r="I341" i="7"/>
  <c r="J338" i="16"/>
  <c r="F340" i="7"/>
  <c r="G337" i="16"/>
  <c r="E337" i="7"/>
  <c r="F334" i="16"/>
  <c r="J336" i="7"/>
  <c r="K333" i="16"/>
  <c r="G335" i="7"/>
  <c r="H332" i="16"/>
  <c r="I333" i="7"/>
  <c r="J330" i="16"/>
  <c r="F332" i="7"/>
  <c r="G329" i="16"/>
  <c r="E329" i="7"/>
  <c r="F326" i="16"/>
  <c r="J328" i="7"/>
  <c r="K325" i="16"/>
  <c r="G327" i="7"/>
  <c r="H324" i="16"/>
  <c r="I325" i="7"/>
  <c r="J322" i="16"/>
  <c r="F324" i="7"/>
  <c r="G321" i="16"/>
  <c r="E321" i="7"/>
  <c r="F318" i="16"/>
  <c r="J320" i="7"/>
  <c r="K317" i="16"/>
  <c r="G319" i="7"/>
  <c r="H316" i="16"/>
  <c r="I317" i="7"/>
  <c r="J314" i="16"/>
  <c r="F316" i="7"/>
  <c r="G313" i="16"/>
  <c r="E313" i="7"/>
  <c r="F310" i="16"/>
  <c r="J312" i="7"/>
  <c r="K309" i="16"/>
  <c r="G311" i="7"/>
  <c r="H308" i="16"/>
  <c r="I309" i="7"/>
  <c r="J306" i="16"/>
  <c r="F308" i="7"/>
  <c r="G305" i="16"/>
  <c r="E305" i="7"/>
  <c r="F302" i="16"/>
  <c r="J304" i="7"/>
  <c r="K301" i="16"/>
  <c r="G303" i="7"/>
  <c r="H300" i="16"/>
  <c r="I301" i="7"/>
  <c r="J298" i="16"/>
  <c r="F300" i="7"/>
  <c r="G297" i="16"/>
  <c r="E297" i="7"/>
  <c r="F294" i="16"/>
  <c r="J296" i="7"/>
  <c r="K293" i="16"/>
  <c r="G295" i="7"/>
  <c r="H292" i="16"/>
  <c r="I293" i="7"/>
  <c r="J290" i="16"/>
  <c r="F292" i="7"/>
  <c r="G289" i="16"/>
  <c r="E289" i="7"/>
  <c r="F286" i="16"/>
  <c r="J288" i="7"/>
  <c r="K285" i="16"/>
  <c r="G287" i="7"/>
  <c r="H284" i="16"/>
  <c r="I285" i="7"/>
  <c r="J282" i="16"/>
  <c r="F284" i="7"/>
  <c r="G281" i="16"/>
  <c r="E281" i="7"/>
  <c r="F278" i="16"/>
  <c r="J280" i="7"/>
  <c r="K277" i="16"/>
  <c r="G279" i="7"/>
  <c r="H276" i="16"/>
  <c r="I277" i="7"/>
  <c r="J274" i="16"/>
  <c r="F276" i="7"/>
  <c r="G273" i="16"/>
  <c r="Q271" i="16"/>
  <c r="E273" i="7"/>
  <c r="F270" i="16"/>
  <c r="G271" i="7"/>
  <c r="H268" i="16"/>
  <c r="I269" i="7"/>
  <c r="J266" i="16"/>
  <c r="F268" i="7"/>
  <c r="G265" i="16"/>
  <c r="E265" i="7"/>
  <c r="F262" i="16"/>
  <c r="J264" i="7"/>
  <c r="K261" i="16"/>
  <c r="G263" i="7"/>
  <c r="H260" i="16"/>
  <c r="R258" i="16"/>
  <c r="I261" i="7"/>
  <c r="J258" i="16"/>
  <c r="F260" i="7"/>
  <c r="G257" i="16"/>
  <c r="AZ258" i="7"/>
  <c r="Q255" i="16"/>
  <c r="E257" i="7"/>
  <c r="F254" i="16"/>
  <c r="G255" i="7"/>
  <c r="H252" i="16"/>
  <c r="F252" i="7"/>
  <c r="G249" i="16"/>
  <c r="E249" i="7"/>
  <c r="F246" i="16"/>
  <c r="J248" i="7"/>
  <c r="K245" i="16"/>
  <c r="G247" i="7"/>
  <c r="H244" i="16"/>
  <c r="I245" i="7"/>
  <c r="J242" i="16"/>
  <c r="F244" i="7"/>
  <c r="G241" i="16"/>
  <c r="E241" i="7"/>
  <c r="F238" i="16"/>
  <c r="J240" i="7"/>
  <c r="K237" i="16"/>
  <c r="G239" i="7"/>
  <c r="H236" i="16"/>
  <c r="I237" i="7"/>
  <c r="J234" i="16"/>
  <c r="F236" i="7"/>
  <c r="G233" i="16"/>
  <c r="E233" i="7"/>
  <c r="F230" i="16"/>
  <c r="J232" i="7"/>
  <c r="K229" i="16"/>
  <c r="G231" i="7"/>
  <c r="H228" i="16"/>
  <c r="I229" i="7"/>
  <c r="J226" i="16"/>
  <c r="F228" i="7"/>
  <c r="G225" i="16"/>
  <c r="E225" i="7"/>
  <c r="F222" i="16"/>
  <c r="J224" i="7"/>
  <c r="K221" i="16"/>
  <c r="G223" i="7"/>
  <c r="H220" i="16"/>
  <c r="I221" i="7"/>
  <c r="J218" i="16"/>
  <c r="F220" i="7"/>
  <c r="G217" i="16"/>
  <c r="E217" i="7"/>
  <c r="F214" i="16"/>
  <c r="J216" i="7"/>
  <c r="K213" i="16"/>
  <c r="G215" i="7"/>
  <c r="H212" i="16"/>
  <c r="I213" i="7"/>
  <c r="J210" i="16"/>
  <c r="F212" i="7"/>
  <c r="G209" i="16"/>
  <c r="E209" i="7"/>
  <c r="F206" i="16"/>
  <c r="J208" i="7"/>
  <c r="K205" i="16"/>
  <c r="G207" i="7"/>
  <c r="H204" i="16"/>
  <c r="I205" i="7"/>
  <c r="J202" i="16"/>
  <c r="F204" i="7"/>
  <c r="G201" i="16"/>
  <c r="E201" i="7"/>
  <c r="F198" i="16"/>
  <c r="J200" i="7"/>
  <c r="K197" i="16"/>
  <c r="G199" i="7"/>
  <c r="H196" i="16"/>
  <c r="I197" i="7"/>
  <c r="J194" i="16"/>
  <c r="F196" i="7"/>
  <c r="G193" i="16"/>
  <c r="E193" i="7"/>
  <c r="F190" i="16"/>
  <c r="O2" i="15"/>
  <c r="AI3" i="6"/>
  <c r="AW3" i="6" s="1"/>
  <c r="AG3" i="6"/>
  <c r="AU3" i="6" s="1"/>
  <c r="O349" i="15"/>
  <c r="AI350" i="6"/>
  <c r="AW350" i="6" s="1"/>
  <c r="AG350" i="6"/>
  <c r="AU350" i="6" s="1"/>
  <c r="O341" i="15"/>
  <c r="AI342" i="6"/>
  <c r="AW342" i="6" s="1"/>
  <c r="AG342" i="6"/>
  <c r="AU342" i="6" s="1"/>
  <c r="O333" i="15"/>
  <c r="AI334" i="6"/>
  <c r="AW334" i="6" s="1"/>
  <c r="AG334" i="6"/>
  <c r="AU334" i="6" s="1"/>
  <c r="O325" i="15"/>
  <c r="AI326" i="6"/>
  <c r="AW326" i="6" s="1"/>
  <c r="AG326" i="6"/>
  <c r="AU326" i="6" s="1"/>
  <c r="O317" i="15"/>
  <c r="AI318" i="6"/>
  <c r="AW318" i="6" s="1"/>
  <c r="AG318" i="6"/>
  <c r="AU318" i="6" s="1"/>
  <c r="O309" i="15"/>
  <c r="AI310" i="6"/>
  <c r="AW310" i="6" s="1"/>
  <c r="AG310" i="6"/>
  <c r="AU310" i="6" s="1"/>
  <c r="O301" i="15"/>
  <c r="AI302" i="6"/>
  <c r="AW302" i="6" s="1"/>
  <c r="AG302" i="6"/>
  <c r="AU302" i="6" s="1"/>
  <c r="O293" i="15"/>
  <c r="AI294" i="6"/>
  <c r="AW294" i="6" s="1"/>
  <c r="AG294" i="6"/>
  <c r="AU294" i="6" s="1"/>
  <c r="O285" i="15"/>
  <c r="AI286" i="6"/>
  <c r="AW286" i="6" s="1"/>
  <c r="AG286" i="6"/>
  <c r="AU286" i="6" s="1"/>
  <c r="O277" i="15"/>
  <c r="AI278" i="6"/>
  <c r="AW278" i="6" s="1"/>
  <c r="AG278" i="6"/>
  <c r="AU278" i="6" s="1"/>
  <c r="O269" i="15"/>
  <c r="AI270" i="6"/>
  <c r="AW270" i="6" s="1"/>
  <c r="AG270" i="6"/>
  <c r="AU270" i="6" s="1"/>
  <c r="O261" i="15"/>
  <c r="AI262" i="6"/>
  <c r="AW262" i="6" s="1"/>
  <c r="AG262" i="6"/>
  <c r="AU262" i="6" s="1"/>
  <c r="O253" i="15"/>
  <c r="AI254" i="6"/>
  <c r="AW254" i="6" s="1"/>
  <c r="AG254" i="6"/>
  <c r="AU254" i="6" s="1"/>
  <c r="O245" i="15"/>
  <c r="AI246" i="6"/>
  <c r="AW246" i="6" s="1"/>
  <c r="AG246" i="6"/>
  <c r="AU246" i="6" s="1"/>
  <c r="O237" i="15"/>
  <c r="AI238" i="6"/>
  <c r="AW238" i="6" s="1"/>
  <c r="AG238" i="6"/>
  <c r="AU238" i="6" s="1"/>
  <c r="O229" i="15"/>
  <c r="AG230" i="6"/>
  <c r="AU230" i="6" s="1"/>
  <c r="AI230" i="6"/>
  <c r="AW230" i="6" s="1"/>
  <c r="O221" i="15"/>
  <c r="AI222" i="6"/>
  <c r="AW222" i="6" s="1"/>
  <c r="AG222" i="6"/>
  <c r="AU222" i="6" s="1"/>
  <c r="O213" i="15"/>
  <c r="AI214" i="6"/>
  <c r="AW214" i="6" s="1"/>
  <c r="AG214" i="6"/>
  <c r="AU214" i="6" s="1"/>
  <c r="O205" i="15"/>
  <c r="AI206" i="6"/>
  <c r="AW206" i="6" s="1"/>
  <c r="AG206" i="6"/>
  <c r="AU206" i="6" s="1"/>
  <c r="O197" i="15"/>
  <c r="AI198" i="6"/>
  <c r="AW198" i="6" s="1"/>
  <c r="AG198" i="6"/>
  <c r="AU198" i="6" s="1"/>
  <c r="O189" i="15"/>
  <c r="AI190" i="6"/>
  <c r="AW190" i="6" s="1"/>
  <c r="AG190" i="6"/>
  <c r="AU190" i="6" s="1"/>
  <c r="O181" i="15"/>
  <c r="AI182" i="6"/>
  <c r="AW182" i="6" s="1"/>
  <c r="AG182" i="6"/>
  <c r="AU182" i="6" s="1"/>
  <c r="O173" i="15"/>
  <c r="AI174" i="6"/>
  <c r="AW174" i="6" s="1"/>
  <c r="AG174" i="6"/>
  <c r="AU174" i="6" s="1"/>
  <c r="O165" i="15"/>
  <c r="AI166" i="6"/>
  <c r="AW166" i="6" s="1"/>
  <c r="AG166" i="6"/>
  <c r="AU166" i="6" s="1"/>
  <c r="O157" i="15"/>
  <c r="AI158" i="6"/>
  <c r="AW158" i="6" s="1"/>
  <c r="AG158" i="6"/>
  <c r="AU158" i="6" s="1"/>
  <c r="O149" i="15"/>
  <c r="AI150" i="6"/>
  <c r="AW150" i="6" s="1"/>
  <c r="AG150" i="6"/>
  <c r="AU150" i="6" s="1"/>
  <c r="O141" i="15"/>
  <c r="AI142" i="6"/>
  <c r="AW142" i="6" s="1"/>
  <c r="AG142" i="6"/>
  <c r="AU142" i="6" s="1"/>
  <c r="O133" i="15"/>
  <c r="AI134" i="6"/>
  <c r="AW134" i="6" s="1"/>
  <c r="AG134" i="6"/>
  <c r="AU134" i="6" s="1"/>
  <c r="O125" i="15"/>
  <c r="AI126" i="6"/>
  <c r="AW126" i="6" s="1"/>
  <c r="AG126" i="6"/>
  <c r="AU126" i="6" s="1"/>
  <c r="O117" i="15"/>
  <c r="AI118" i="6"/>
  <c r="AW118" i="6" s="1"/>
  <c r="AG118" i="6"/>
  <c r="AU118" i="6" s="1"/>
  <c r="O109" i="15"/>
  <c r="AI110" i="6"/>
  <c r="AW110" i="6" s="1"/>
  <c r="AG110" i="6"/>
  <c r="AU110" i="6" s="1"/>
  <c r="O101" i="15"/>
  <c r="AI102" i="6"/>
  <c r="AW102" i="6" s="1"/>
  <c r="AG102" i="6"/>
  <c r="AU102" i="6" s="1"/>
  <c r="O93" i="15"/>
  <c r="AI94" i="6"/>
  <c r="AW94" i="6" s="1"/>
  <c r="AG94" i="6"/>
  <c r="AU94" i="6" s="1"/>
  <c r="O85" i="15"/>
  <c r="AI86" i="6"/>
  <c r="AW86" i="6" s="1"/>
  <c r="AG86" i="6"/>
  <c r="AU86" i="6" s="1"/>
  <c r="O77" i="15"/>
  <c r="AI78" i="6"/>
  <c r="AW78" i="6" s="1"/>
  <c r="AG78" i="6"/>
  <c r="AU78" i="6" s="1"/>
  <c r="O69" i="15"/>
  <c r="AI70" i="6"/>
  <c r="AW70" i="6" s="1"/>
  <c r="AG70" i="6"/>
  <c r="AU70" i="6" s="1"/>
  <c r="O61" i="15"/>
  <c r="AI62" i="6"/>
  <c r="AW62" i="6" s="1"/>
  <c r="AG62" i="6"/>
  <c r="AU62" i="6" s="1"/>
  <c r="O53" i="15"/>
  <c r="AI54" i="6"/>
  <c r="AW54" i="6" s="1"/>
  <c r="AG54" i="6"/>
  <c r="AU54" i="6" s="1"/>
  <c r="O45" i="15"/>
  <c r="AI46" i="6"/>
  <c r="AW46" i="6" s="1"/>
  <c r="AG46" i="6"/>
  <c r="AU46" i="6" s="1"/>
  <c r="O37" i="15"/>
  <c r="AI38" i="6"/>
  <c r="AW38" i="6" s="1"/>
  <c r="AG38" i="6"/>
  <c r="AU38" i="6" s="1"/>
  <c r="O29" i="15"/>
  <c r="AI30" i="6"/>
  <c r="AW30" i="6" s="1"/>
  <c r="AG30" i="6"/>
  <c r="AU30" i="6" s="1"/>
  <c r="O21" i="15"/>
  <c r="AI22" i="6"/>
  <c r="AW22" i="6" s="1"/>
  <c r="AG22" i="6"/>
  <c r="AU22" i="6" s="1"/>
  <c r="O13" i="15"/>
  <c r="AI14" i="6"/>
  <c r="AW14" i="6" s="1"/>
  <c r="AG14" i="6"/>
  <c r="AU14" i="6" s="1"/>
  <c r="O5" i="15"/>
  <c r="AI6" i="6"/>
  <c r="AW6" i="6" s="1"/>
  <c r="AG6" i="6"/>
  <c r="AU6" i="6" s="1"/>
  <c r="AH55" i="6"/>
  <c r="AV55" i="6" s="1"/>
  <c r="AH119" i="6"/>
  <c r="AV119" i="6" s="1"/>
  <c r="AH183" i="6"/>
  <c r="AV183" i="6" s="1"/>
  <c r="AH24" i="6"/>
  <c r="AV24" i="6" s="1"/>
  <c r="AH88" i="6"/>
  <c r="AV88" i="6" s="1"/>
  <c r="AH152" i="6"/>
  <c r="AV152" i="6" s="1"/>
  <c r="AH216" i="6"/>
  <c r="AV216" i="6" s="1"/>
  <c r="AH57" i="6"/>
  <c r="AV57" i="6" s="1"/>
  <c r="AH121" i="6"/>
  <c r="AV121" i="6" s="1"/>
  <c r="AH185" i="6"/>
  <c r="AV185" i="6" s="1"/>
  <c r="AH26" i="6"/>
  <c r="AV26" i="6" s="1"/>
  <c r="AH90" i="6"/>
  <c r="AV90" i="6" s="1"/>
  <c r="AH154" i="6"/>
  <c r="AV154" i="6" s="1"/>
  <c r="AH218" i="6"/>
  <c r="AV218" i="6" s="1"/>
  <c r="AH59" i="6"/>
  <c r="AV59" i="6" s="1"/>
  <c r="AH123" i="6"/>
  <c r="AV123" i="6" s="1"/>
  <c r="AH187" i="6"/>
  <c r="AV187" i="6" s="1"/>
  <c r="AH20" i="6"/>
  <c r="AV20" i="6" s="1"/>
  <c r="AH84" i="6"/>
  <c r="AV84" i="6" s="1"/>
  <c r="AH148" i="6"/>
  <c r="AV148" i="6" s="1"/>
  <c r="AH212" i="6"/>
  <c r="AV212" i="6" s="1"/>
  <c r="AH45" i="6"/>
  <c r="AV45" i="6" s="1"/>
  <c r="AH109" i="6"/>
  <c r="AV109" i="6" s="1"/>
  <c r="AH173" i="6"/>
  <c r="AV173" i="6" s="1"/>
  <c r="AH6" i="6"/>
  <c r="AV6" i="6" s="1"/>
  <c r="AH70" i="6"/>
  <c r="AV70" i="6" s="1"/>
  <c r="AH134" i="6"/>
  <c r="AV134" i="6" s="1"/>
  <c r="AH198" i="6"/>
  <c r="AV198" i="6" s="1"/>
  <c r="AH260" i="6"/>
  <c r="AV260" i="6" s="1"/>
  <c r="AH324" i="6"/>
  <c r="AV324" i="6" s="1"/>
  <c r="AH269" i="6"/>
  <c r="AV269" i="6" s="1"/>
  <c r="AH333" i="6"/>
  <c r="AV333" i="6" s="1"/>
  <c r="AH278" i="6"/>
  <c r="AV278" i="6" s="1"/>
  <c r="AH342" i="6"/>
  <c r="AV342" i="6" s="1"/>
  <c r="AH279" i="6"/>
  <c r="AV279" i="6" s="1"/>
  <c r="AH343" i="6"/>
  <c r="AV343" i="6" s="1"/>
  <c r="AH280" i="6"/>
  <c r="AV280" i="6" s="1"/>
  <c r="AH344" i="6"/>
  <c r="AV344" i="6" s="1"/>
  <c r="AH281" i="6"/>
  <c r="AV281" i="6" s="1"/>
  <c r="AH345" i="6"/>
  <c r="AV345" i="6" s="1"/>
  <c r="AH282" i="6"/>
  <c r="AV282" i="6" s="1"/>
  <c r="AH346" i="6"/>
  <c r="AV346" i="6" s="1"/>
  <c r="AH283" i="6"/>
  <c r="AV283" i="6" s="1"/>
  <c r="AH347" i="6"/>
  <c r="AV347" i="6" s="1"/>
  <c r="O17" i="15"/>
  <c r="P354" i="7"/>
  <c r="M351" i="7"/>
  <c r="N351" i="7"/>
  <c r="K348" i="7"/>
  <c r="P346" i="7"/>
  <c r="M343" i="7"/>
  <c r="N343" i="7"/>
  <c r="K340" i="7"/>
  <c r="P338" i="7"/>
  <c r="M335" i="7"/>
  <c r="N335" i="7"/>
  <c r="K332" i="7"/>
  <c r="P330" i="7"/>
  <c r="M327" i="7"/>
  <c r="N327" i="7"/>
  <c r="K324" i="7"/>
  <c r="P322" i="7"/>
  <c r="M319" i="7"/>
  <c r="N319" i="7"/>
  <c r="K316" i="7"/>
  <c r="P314" i="7"/>
  <c r="M311" i="7"/>
  <c r="N311" i="7"/>
  <c r="K308" i="7"/>
  <c r="P306" i="7"/>
  <c r="M303" i="7"/>
  <c r="N303" i="7"/>
  <c r="K300" i="7"/>
  <c r="P298" i="7"/>
  <c r="M295" i="7"/>
  <c r="N295" i="7"/>
  <c r="K292" i="7"/>
  <c r="P290" i="7"/>
  <c r="M287" i="7"/>
  <c r="N287" i="7"/>
  <c r="K284" i="7"/>
  <c r="P282" i="7"/>
  <c r="N279" i="7"/>
  <c r="M279" i="7"/>
  <c r="K276" i="7"/>
  <c r="P274" i="7"/>
  <c r="N271" i="7"/>
  <c r="M271" i="7"/>
  <c r="K268" i="7"/>
  <c r="P266" i="7"/>
  <c r="N263" i="7"/>
  <c r="M263" i="7"/>
  <c r="G355" i="7"/>
  <c r="M354" i="7"/>
  <c r="N354" i="7"/>
  <c r="I353" i="7"/>
  <c r="F352" i="7"/>
  <c r="K351" i="7"/>
  <c r="P349" i="7"/>
  <c r="E349" i="7"/>
  <c r="J348" i="7"/>
  <c r="G347" i="7"/>
  <c r="M346" i="7"/>
  <c r="N346" i="7"/>
  <c r="I345" i="7"/>
  <c r="F344" i="7"/>
  <c r="K343" i="7"/>
  <c r="P341" i="7"/>
  <c r="E341" i="7"/>
  <c r="J340" i="7"/>
  <c r="G339" i="7"/>
  <c r="M338" i="7"/>
  <c r="N338" i="7"/>
  <c r="I337" i="7"/>
  <c r="F336" i="7"/>
  <c r="K335" i="7"/>
  <c r="P333" i="7"/>
  <c r="E333" i="7"/>
  <c r="J332" i="7"/>
  <c r="G331" i="7"/>
  <c r="M330" i="7"/>
  <c r="N330" i="7"/>
  <c r="I329" i="7"/>
  <c r="F328" i="7"/>
  <c r="K327" i="7"/>
  <c r="P325" i="7"/>
  <c r="E325" i="7"/>
  <c r="J324" i="7"/>
  <c r="G323" i="7"/>
  <c r="M322" i="7"/>
  <c r="N322" i="7"/>
  <c r="I321" i="7"/>
  <c r="F320" i="7"/>
  <c r="K319" i="7"/>
  <c r="P317" i="7"/>
  <c r="E317" i="7"/>
  <c r="J316" i="7"/>
  <c r="G315" i="7"/>
  <c r="M314" i="7"/>
  <c r="N314" i="7"/>
  <c r="I313" i="7"/>
  <c r="F312" i="7"/>
  <c r="K311" i="7"/>
  <c r="P309" i="7"/>
  <c r="E309" i="7"/>
  <c r="J308" i="7"/>
  <c r="G307" i="7"/>
  <c r="M306" i="7"/>
  <c r="N306" i="7"/>
  <c r="I305" i="7"/>
  <c r="F304" i="7"/>
  <c r="K303" i="7"/>
  <c r="P301" i="7"/>
  <c r="E301" i="7"/>
  <c r="J300" i="7"/>
  <c r="G299" i="7"/>
  <c r="M298" i="7"/>
  <c r="N298" i="7"/>
  <c r="I297" i="7"/>
  <c r="F296" i="7"/>
  <c r="K295" i="7"/>
  <c r="P293" i="7"/>
  <c r="E293" i="7"/>
  <c r="J292" i="7"/>
  <c r="G291" i="7"/>
  <c r="M290" i="7"/>
  <c r="N290" i="7"/>
  <c r="I289" i="7"/>
  <c r="F288" i="7"/>
  <c r="K287" i="7"/>
  <c r="P285" i="7"/>
  <c r="E285" i="7"/>
  <c r="J284" i="7"/>
  <c r="G283" i="7"/>
  <c r="M282" i="7"/>
  <c r="N282" i="7"/>
  <c r="I281" i="7"/>
  <c r="F280" i="7"/>
  <c r="K279" i="7"/>
  <c r="P277" i="7"/>
  <c r="E277" i="7"/>
  <c r="J276" i="7"/>
  <c r="G275" i="7"/>
  <c r="M274" i="7"/>
  <c r="N274" i="7"/>
  <c r="I273" i="7"/>
  <c r="F272" i="7"/>
  <c r="K271" i="7"/>
  <c r="P269" i="7"/>
  <c r="E269" i="7"/>
  <c r="J268" i="7"/>
  <c r="G267" i="7"/>
  <c r="M266" i="7"/>
  <c r="N266" i="7"/>
  <c r="I265" i="7"/>
  <c r="F264" i="7"/>
  <c r="F355" i="7"/>
  <c r="K354" i="7"/>
  <c r="H353" i="7"/>
  <c r="P352" i="7"/>
  <c r="E352" i="7"/>
  <c r="J351" i="7"/>
  <c r="G350" i="7"/>
  <c r="M349" i="7"/>
  <c r="N349" i="7"/>
  <c r="I348" i="7"/>
  <c r="F347" i="7"/>
  <c r="K346" i="7"/>
  <c r="H345" i="7"/>
  <c r="P344" i="7"/>
  <c r="E344" i="7"/>
  <c r="J343" i="7"/>
  <c r="G342" i="7"/>
  <c r="M341" i="7"/>
  <c r="N341" i="7"/>
  <c r="I340" i="7"/>
  <c r="F339" i="7"/>
  <c r="K338" i="7"/>
  <c r="H337" i="7"/>
  <c r="P336" i="7"/>
  <c r="E336" i="7"/>
  <c r="J335" i="7"/>
  <c r="G334" i="7"/>
  <c r="M333" i="7"/>
  <c r="N333" i="7"/>
  <c r="I332" i="7"/>
  <c r="F331" i="7"/>
  <c r="K330" i="7"/>
  <c r="H329" i="7"/>
  <c r="P328" i="7"/>
  <c r="E328" i="7"/>
  <c r="J327" i="7"/>
  <c r="G326" i="7"/>
  <c r="N325" i="7"/>
  <c r="M325" i="7"/>
  <c r="I324" i="7"/>
  <c r="F323" i="7"/>
  <c r="K322" i="7"/>
  <c r="H321" i="7"/>
  <c r="P320" i="7"/>
  <c r="E320" i="7"/>
  <c r="J319" i="7"/>
  <c r="G318" i="7"/>
  <c r="N317" i="7"/>
  <c r="M317" i="7"/>
  <c r="I316" i="7"/>
  <c r="F315" i="7"/>
  <c r="K314" i="7"/>
  <c r="H313" i="7"/>
  <c r="P312" i="7"/>
  <c r="E312" i="7"/>
  <c r="J311" i="7"/>
  <c r="G310" i="7"/>
  <c r="N309" i="7"/>
  <c r="M309" i="7"/>
  <c r="I308" i="7"/>
  <c r="F307" i="7"/>
  <c r="K306" i="7"/>
  <c r="H305" i="7"/>
  <c r="P304" i="7"/>
  <c r="E304" i="7"/>
  <c r="J303" i="7"/>
  <c r="G302" i="7"/>
  <c r="N301" i="7"/>
  <c r="M301" i="7"/>
  <c r="I300" i="7"/>
  <c r="F299" i="7"/>
  <c r="K298" i="7"/>
  <c r="H297" i="7"/>
  <c r="P296" i="7"/>
  <c r="E296" i="7"/>
  <c r="J295" i="7"/>
  <c r="G294" i="7"/>
  <c r="N293" i="7"/>
  <c r="M293" i="7"/>
  <c r="I292" i="7"/>
  <c r="F291" i="7"/>
  <c r="K290" i="7"/>
  <c r="H289" i="7"/>
  <c r="P288" i="7"/>
  <c r="E288" i="7"/>
  <c r="J287" i="7"/>
  <c r="G286" i="7"/>
  <c r="M285" i="7"/>
  <c r="N285" i="7"/>
  <c r="I284" i="7"/>
  <c r="F283" i="7"/>
  <c r="K282" i="7"/>
  <c r="H281" i="7"/>
  <c r="P280" i="7"/>
  <c r="E280" i="7"/>
  <c r="J279" i="7"/>
  <c r="G278" i="7"/>
  <c r="M277" i="7"/>
  <c r="N277" i="7"/>
  <c r="I276" i="7"/>
  <c r="F275" i="7"/>
  <c r="K274" i="7"/>
  <c r="P355" i="7"/>
  <c r="AP354" i="7"/>
  <c r="BB354" i="7" s="1"/>
  <c r="J354" i="7"/>
  <c r="M352" i="7"/>
  <c r="N352" i="7"/>
  <c r="AI349" i="7"/>
  <c r="AU349" i="7" s="1"/>
  <c r="K349" i="7"/>
  <c r="P347" i="7"/>
  <c r="AP346" i="7"/>
  <c r="BB346" i="7" s="1"/>
  <c r="J346" i="7"/>
  <c r="M344" i="7"/>
  <c r="N344" i="7"/>
  <c r="AI341" i="7"/>
  <c r="AU341" i="7" s="1"/>
  <c r="K341" i="7"/>
  <c r="P339" i="7"/>
  <c r="AP338" i="7"/>
  <c r="BB338" i="7" s="1"/>
  <c r="J338" i="7"/>
  <c r="M336" i="7"/>
  <c r="N336" i="7"/>
  <c r="AI333" i="7"/>
  <c r="AU333" i="7" s="1"/>
  <c r="K333" i="7"/>
  <c r="H332" i="7"/>
  <c r="P331" i="7"/>
  <c r="AP330" i="7"/>
  <c r="BB330" i="7" s="1"/>
  <c r="J330" i="7"/>
  <c r="M328" i="7"/>
  <c r="N328" i="7"/>
  <c r="AI325" i="7"/>
  <c r="AU325" i="7" s="1"/>
  <c r="K325" i="7"/>
  <c r="P323" i="7"/>
  <c r="AP322" i="7"/>
  <c r="BB322" i="7" s="1"/>
  <c r="J322" i="7"/>
  <c r="M320" i="7"/>
  <c r="N320" i="7"/>
  <c r="AI317" i="7"/>
  <c r="AU317" i="7" s="1"/>
  <c r="K317" i="7"/>
  <c r="P315" i="7"/>
  <c r="AP314" i="7"/>
  <c r="BB314" i="7" s="1"/>
  <c r="J314" i="7"/>
  <c r="M312" i="7"/>
  <c r="N312" i="7"/>
  <c r="AI309" i="7"/>
  <c r="AU309" i="7" s="1"/>
  <c r="K309" i="7"/>
  <c r="P307" i="7"/>
  <c r="AP306" i="7"/>
  <c r="BB306" i="7" s="1"/>
  <c r="J306" i="7"/>
  <c r="M304" i="7"/>
  <c r="N304" i="7"/>
  <c r="AI301" i="7"/>
  <c r="AU301" i="7" s="1"/>
  <c r="K301" i="7"/>
  <c r="P299" i="7"/>
  <c r="AP298" i="7"/>
  <c r="BB298" i="7" s="1"/>
  <c r="J298" i="7"/>
  <c r="M296" i="7"/>
  <c r="N296" i="7"/>
  <c r="AI293" i="7"/>
  <c r="AU293" i="7" s="1"/>
  <c r="K293" i="7"/>
  <c r="P291" i="7"/>
  <c r="M288" i="7"/>
  <c r="N288" i="7"/>
  <c r="AI285" i="7"/>
  <c r="AU285" i="7" s="1"/>
  <c r="K285" i="7"/>
  <c r="P283" i="7"/>
  <c r="AP282" i="7"/>
  <c r="BB282" i="7" s="1"/>
  <c r="J282" i="7"/>
  <c r="M280" i="7"/>
  <c r="N280" i="7"/>
  <c r="AI277" i="7"/>
  <c r="AU277" i="7" s="1"/>
  <c r="K277" i="7"/>
  <c r="P275" i="7"/>
  <c r="AP274" i="7"/>
  <c r="BB274" i="7" s="1"/>
  <c r="J274" i="7"/>
  <c r="M272" i="7"/>
  <c r="N272" i="7"/>
  <c r="AI269" i="7"/>
  <c r="AU269" i="7" s="1"/>
  <c r="K269" i="7"/>
  <c r="P267" i="7"/>
  <c r="AP266" i="7"/>
  <c r="BB266" i="7" s="1"/>
  <c r="J266" i="7"/>
  <c r="M264" i="7"/>
  <c r="N264" i="7"/>
  <c r="AI261" i="7"/>
  <c r="AU261" i="7" s="1"/>
  <c r="K261" i="7"/>
  <c r="P259" i="7"/>
  <c r="AP258" i="7"/>
  <c r="BB258" i="7" s="1"/>
  <c r="J258" i="7"/>
  <c r="M256" i="7"/>
  <c r="N256" i="7"/>
  <c r="AI253" i="7"/>
  <c r="AU253" i="7" s="1"/>
  <c r="K253" i="7"/>
  <c r="P251" i="7"/>
  <c r="AP250" i="7"/>
  <c r="BB250" i="7" s="1"/>
  <c r="J250" i="7"/>
  <c r="M248" i="7"/>
  <c r="N248" i="7"/>
  <c r="AI245" i="7"/>
  <c r="AU245" i="7" s="1"/>
  <c r="K245" i="7"/>
  <c r="P243" i="7"/>
  <c r="AP242" i="7"/>
  <c r="BB242" i="7" s="1"/>
  <c r="J242" i="7"/>
  <c r="M240" i="7"/>
  <c r="N240" i="7"/>
  <c r="AI237" i="7"/>
  <c r="AU237" i="7" s="1"/>
  <c r="K237" i="7"/>
  <c r="P235" i="7"/>
  <c r="AP234" i="7"/>
  <c r="BB234" i="7" s="1"/>
  <c r="J234" i="7"/>
  <c r="M232" i="7"/>
  <c r="N232" i="7"/>
  <c r="AI229" i="7"/>
  <c r="AU229" i="7" s="1"/>
  <c r="K229" i="7"/>
  <c r="P227" i="7"/>
  <c r="AP226" i="7"/>
  <c r="BB226" i="7" s="1"/>
  <c r="J226" i="7"/>
  <c r="M224" i="7"/>
  <c r="N224" i="7"/>
  <c r="AI221" i="7"/>
  <c r="AU221" i="7" s="1"/>
  <c r="K221" i="7"/>
  <c r="P219" i="7"/>
  <c r="AP218" i="7"/>
  <c r="BB218" i="7" s="1"/>
  <c r="J218" i="7"/>
  <c r="M216" i="7"/>
  <c r="N216" i="7"/>
  <c r="AI213" i="7"/>
  <c r="AU213" i="7" s="1"/>
  <c r="K213" i="7"/>
  <c r="P211" i="7"/>
  <c r="AP210" i="7"/>
  <c r="BB210" i="7" s="1"/>
  <c r="J210" i="7"/>
  <c r="M208" i="7"/>
  <c r="N208" i="7"/>
  <c r="AI205" i="7"/>
  <c r="AU205" i="7" s="1"/>
  <c r="K205" i="7"/>
  <c r="H204" i="7"/>
  <c r="P203" i="7"/>
  <c r="M200" i="7"/>
  <c r="N200" i="7"/>
  <c r="AI197" i="7"/>
  <c r="AU197" i="7" s="1"/>
  <c r="K197" i="7"/>
  <c r="H196" i="7"/>
  <c r="P195" i="7"/>
  <c r="AP194" i="7"/>
  <c r="BB194" i="7" s="1"/>
  <c r="J194" i="7"/>
  <c r="M355" i="7"/>
  <c r="N355" i="7"/>
  <c r="I354" i="7"/>
  <c r="F353" i="7"/>
  <c r="K352" i="7"/>
  <c r="H351" i="7"/>
  <c r="P350" i="7"/>
  <c r="E350" i="7"/>
  <c r="AO349" i="7"/>
  <c r="BA349" i="7" s="1"/>
  <c r="J349" i="7"/>
  <c r="G348" i="7"/>
  <c r="M347" i="7"/>
  <c r="N347" i="7"/>
  <c r="I346" i="7"/>
  <c r="F345" i="7"/>
  <c r="K344" i="7"/>
  <c r="H343" i="7"/>
  <c r="P342" i="7"/>
  <c r="E342" i="7"/>
  <c r="AO341" i="7"/>
  <c r="BA341" i="7" s="1"/>
  <c r="J341" i="7"/>
  <c r="G340" i="7"/>
  <c r="M339" i="7"/>
  <c r="N339" i="7"/>
  <c r="I338" i="7"/>
  <c r="F337" i="7"/>
  <c r="AP336" i="7"/>
  <c r="BB336" i="7" s="1"/>
  <c r="K336" i="7"/>
  <c r="H335" i="7"/>
  <c r="P334" i="7"/>
  <c r="E334" i="7"/>
  <c r="AO333" i="7"/>
  <c r="BA333" i="7" s="1"/>
  <c r="J333" i="7"/>
  <c r="G332" i="7"/>
  <c r="M331" i="7"/>
  <c r="N331" i="7"/>
  <c r="I330" i="7"/>
  <c r="F329" i="7"/>
  <c r="K328" i="7"/>
  <c r="AZ327" i="7"/>
  <c r="H327" i="7"/>
  <c r="P326" i="7"/>
  <c r="E326" i="7"/>
  <c r="AO325" i="7"/>
  <c r="BA325" i="7" s="1"/>
  <c r="J325" i="7"/>
  <c r="G324" i="7"/>
  <c r="M323" i="7"/>
  <c r="N323" i="7"/>
  <c r="I322" i="7"/>
  <c r="F321" i="7"/>
  <c r="AP320" i="7"/>
  <c r="BB320" i="7" s="1"/>
  <c r="K320" i="7"/>
  <c r="H319" i="7"/>
  <c r="P318" i="7"/>
  <c r="E318" i="7"/>
  <c r="AO317" i="7"/>
  <c r="BA317" i="7" s="1"/>
  <c r="J317" i="7"/>
  <c r="G316" i="7"/>
  <c r="M315" i="7"/>
  <c r="N315" i="7"/>
  <c r="I314" i="7"/>
  <c r="F313" i="7"/>
  <c r="K312" i="7"/>
  <c r="H311" i="7"/>
  <c r="P310" i="7"/>
  <c r="E310" i="7"/>
  <c r="J309" i="7"/>
  <c r="G308" i="7"/>
  <c r="M307" i="7"/>
  <c r="N307" i="7"/>
  <c r="I306" i="7"/>
  <c r="F305" i="7"/>
  <c r="K304" i="7"/>
  <c r="H303" i="7"/>
  <c r="P302" i="7"/>
  <c r="E302" i="7"/>
  <c r="AO301" i="7"/>
  <c r="BA301" i="7" s="1"/>
  <c r="J301" i="7"/>
  <c r="G300" i="7"/>
  <c r="M299" i="7"/>
  <c r="N299" i="7"/>
  <c r="I298" i="7"/>
  <c r="F297" i="7"/>
  <c r="K296" i="7"/>
  <c r="AZ295" i="7"/>
  <c r="H295" i="7"/>
  <c r="P294" i="7"/>
  <c r="E294" i="7"/>
  <c r="AO293" i="7"/>
  <c r="BA293" i="7" s="1"/>
  <c r="J293" i="7"/>
  <c r="G292" i="7"/>
  <c r="M291" i="7"/>
  <c r="N291" i="7"/>
  <c r="K355" i="7"/>
  <c r="H354" i="7"/>
  <c r="P353" i="7"/>
  <c r="N350" i="7"/>
  <c r="M350" i="7"/>
  <c r="K347" i="7"/>
  <c r="H346" i="7"/>
  <c r="P345" i="7"/>
  <c r="N342" i="7"/>
  <c r="M342" i="7"/>
  <c r="K339" i="7"/>
  <c r="H338" i="7"/>
  <c r="P337" i="7"/>
  <c r="N334" i="7"/>
  <c r="M334" i="7"/>
  <c r="K331" i="7"/>
  <c r="H330" i="7"/>
  <c r="P329" i="7"/>
  <c r="M326" i="7"/>
  <c r="N326" i="7"/>
  <c r="K323" i="7"/>
  <c r="H322" i="7"/>
  <c r="P321" i="7"/>
  <c r="M318" i="7"/>
  <c r="N318" i="7"/>
  <c r="K315" i="7"/>
  <c r="H314" i="7"/>
  <c r="P313" i="7"/>
  <c r="M310" i="7"/>
  <c r="N310" i="7"/>
  <c r="K307" i="7"/>
  <c r="H306" i="7"/>
  <c r="P305" i="7"/>
  <c r="M302" i="7"/>
  <c r="N302" i="7"/>
  <c r="K299" i="7"/>
  <c r="H298" i="7"/>
  <c r="P297" i="7"/>
  <c r="M294" i="7"/>
  <c r="N294" i="7"/>
  <c r="K291" i="7"/>
  <c r="H290" i="7"/>
  <c r="P289" i="7"/>
  <c r="M286" i="7"/>
  <c r="N286" i="7"/>
  <c r="AP283" i="7"/>
  <c r="BB283" i="7" s="1"/>
  <c r="K283" i="7"/>
  <c r="H282" i="7"/>
  <c r="P281" i="7"/>
  <c r="M278" i="7"/>
  <c r="N278" i="7"/>
  <c r="AP275" i="7"/>
  <c r="BB275" i="7" s="1"/>
  <c r="K275" i="7"/>
  <c r="H274" i="7"/>
  <c r="P273" i="7"/>
  <c r="AO272" i="7"/>
  <c r="BA272" i="7" s="1"/>
  <c r="J272" i="7"/>
  <c r="M270" i="7"/>
  <c r="N270" i="7"/>
  <c r="J355" i="7"/>
  <c r="G354" i="7"/>
  <c r="M353" i="7"/>
  <c r="N353" i="7"/>
  <c r="I352" i="7"/>
  <c r="F351" i="7"/>
  <c r="K350" i="7"/>
  <c r="P348" i="7"/>
  <c r="E348" i="7"/>
  <c r="J347" i="7"/>
  <c r="G346" i="7"/>
  <c r="M345" i="7"/>
  <c r="N345" i="7"/>
  <c r="I344" i="7"/>
  <c r="F343" i="7"/>
  <c r="K342" i="7"/>
  <c r="P340" i="7"/>
  <c r="E340" i="7"/>
  <c r="J339" i="7"/>
  <c r="G338" i="7"/>
  <c r="M337" i="7"/>
  <c r="N337" i="7"/>
  <c r="I336" i="7"/>
  <c r="F335" i="7"/>
  <c r="K334" i="7"/>
  <c r="P332" i="7"/>
  <c r="E332" i="7"/>
  <c r="J331" i="7"/>
  <c r="G330" i="7"/>
  <c r="M329" i="7"/>
  <c r="N329" i="7"/>
  <c r="I328" i="7"/>
  <c r="F327" i="7"/>
  <c r="K326" i="7"/>
  <c r="P324" i="7"/>
  <c r="E324" i="7"/>
  <c r="J323" i="7"/>
  <c r="G322" i="7"/>
  <c r="M321" i="7"/>
  <c r="N321" i="7"/>
  <c r="I320" i="7"/>
  <c r="F319" i="7"/>
  <c r="K318" i="7"/>
  <c r="P316" i="7"/>
  <c r="E316" i="7"/>
  <c r="J315" i="7"/>
  <c r="G314" i="7"/>
  <c r="M313" i="7"/>
  <c r="N313" i="7"/>
  <c r="I312" i="7"/>
  <c r="F311" i="7"/>
  <c r="K310" i="7"/>
  <c r="P308" i="7"/>
  <c r="E308" i="7"/>
  <c r="J307" i="7"/>
  <c r="G306" i="7"/>
  <c r="M305" i="7"/>
  <c r="N305" i="7"/>
  <c r="I304" i="7"/>
  <c r="F303" i="7"/>
  <c r="K302" i="7"/>
  <c r="P300" i="7"/>
  <c r="E300" i="7"/>
  <c r="J299" i="7"/>
  <c r="G298" i="7"/>
  <c r="M297" i="7"/>
  <c r="N297" i="7"/>
  <c r="I296" i="7"/>
  <c r="F295" i="7"/>
  <c r="K294" i="7"/>
  <c r="P292" i="7"/>
  <c r="E292" i="7"/>
  <c r="J291" i="7"/>
  <c r="G290" i="7"/>
  <c r="M289" i="7"/>
  <c r="N289" i="7"/>
  <c r="I288" i="7"/>
  <c r="F287" i="7"/>
  <c r="K286" i="7"/>
  <c r="P284" i="7"/>
  <c r="E284" i="7"/>
  <c r="J283" i="7"/>
  <c r="G282" i="7"/>
  <c r="M281" i="7"/>
  <c r="N281" i="7"/>
  <c r="I280" i="7"/>
  <c r="F279" i="7"/>
  <c r="K278" i="7"/>
  <c r="P276" i="7"/>
  <c r="E276" i="7"/>
  <c r="J275" i="7"/>
  <c r="G274" i="7"/>
  <c r="M273" i="7"/>
  <c r="N273" i="7"/>
  <c r="I272" i="7"/>
  <c r="F271" i="7"/>
  <c r="K270" i="7"/>
  <c r="I355" i="7"/>
  <c r="AI354" i="7"/>
  <c r="AU354" i="7" s="1"/>
  <c r="F354" i="7"/>
  <c r="AP353" i="7"/>
  <c r="BB353" i="7" s="1"/>
  <c r="K353" i="7"/>
  <c r="H352" i="7"/>
  <c r="P351" i="7"/>
  <c r="E351" i="7"/>
  <c r="AP350" i="7"/>
  <c r="BB350" i="7" s="1"/>
  <c r="J350" i="7"/>
  <c r="G349" i="7"/>
  <c r="M348" i="7"/>
  <c r="N348" i="7"/>
  <c r="I347" i="7"/>
  <c r="AI346" i="7"/>
  <c r="AU346" i="7" s="1"/>
  <c r="F346" i="7"/>
  <c r="K345" i="7"/>
  <c r="H344" i="7"/>
  <c r="P343" i="7"/>
  <c r="E343" i="7"/>
  <c r="AO342" i="7"/>
  <c r="BA342" i="7" s="1"/>
  <c r="J342" i="7"/>
  <c r="AZ341" i="7"/>
  <c r="G341" i="7"/>
  <c r="M340" i="7"/>
  <c r="N340" i="7"/>
  <c r="AO339" i="7"/>
  <c r="BA339" i="7" s="1"/>
  <c r="I339" i="7"/>
  <c r="AI338" i="7"/>
  <c r="AU338" i="7" s="1"/>
  <c r="F338" i="7"/>
  <c r="K337" i="7"/>
  <c r="AZ336" i="7"/>
  <c r="H336" i="7"/>
  <c r="P335" i="7"/>
  <c r="E335" i="7"/>
  <c r="AO334" i="7"/>
  <c r="BA334" i="7" s="1"/>
  <c r="J334" i="7"/>
  <c r="G333" i="7"/>
  <c r="M332" i="7"/>
  <c r="N332" i="7"/>
  <c r="I331" i="7"/>
  <c r="F330" i="7"/>
  <c r="AP329" i="7"/>
  <c r="BB329" i="7" s="1"/>
  <c r="K329" i="7"/>
  <c r="H328" i="7"/>
  <c r="P327" i="7"/>
  <c r="E327" i="7"/>
  <c r="AP326" i="7"/>
  <c r="BB326" i="7" s="1"/>
  <c r="J326" i="7"/>
  <c r="G325" i="7"/>
  <c r="M324" i="7"/>
  <c r="N324" i="7"/>
  <c r="I323" i="7"/>
  <c r="AI322" i="7"/>
  <c r="AU322" i="7" s="1"/>
  <c r="F322" i="7"/>
  <c r="AP321" i="7"/>
  <c r="BB321" i="7" s="1"/>
  <c r="K321" i="7"/>
  <c r="H320" i="7"/>
  <c r="P319" i="7"/>
  <c r="E319" i="7"/>
  <c r="AO318" i="7"/>
  <c r="BA318" i="7" s="1"/>
  <c r="J318" i="7"/>
  <c r="AZ317" i="7"/>
  <c r="G317" i="7"/>
  <c r="M316" i="7"/>
  <c r="N316" i="7"/>
  <c r="I315" i="7"/>
  <c r="AI314" i="7"/>
  <c r="AU314" i="7" s="1"/>
  <c r="F314" i="7"/>
  <c r="AI313" i="7"/>
  <c r="AU313" i="7" s="1"/>
  <c r="K313" i="7"/>
  <c r="H312" i="7"/>
  <c r="P311" i="7"/>
  <c r="E311" i="7"/>
  <c r="AO310" i="7"/>
  <c r="BA310" i="7" s="1"/>
  <c r="J310" i="7"/>
  <c r="AZ309" i="7"/>
  <c r="G309" i="7"/>
  <c r="M308" i="7"/>
  <c r="N308" i="7"/>
  <c r="I307" i="7"/>
  <c r="AI306" i="7"/>
  <c r="AU306" i="7" s="1"/>
  <c r="F306" i="7"/>
  <c r="AP305" i="7"/>
  <c r="BB305" i="7" s="1"/>
  <c r="K305" i="7"/>
  <c r="AZ304" i="7"/>
  <c r="H304" i="7"/>
  <c r="P303" i="7"/>
  <c r="E303" i="7"/>
  <c r="AO302" i="7"/>
  <c r="BA302" i="7" s="1"/>
  <c r="J302" i="7"/>
  <c r="G301" i="7"/>
  <c r="M300" i="7"/>
  <c r="N300" i="7"/>
  <c r="I299" i="7"/>
  <c r="AI298" i="7"/>
  <c r="AU298" i="7" s="1"/>
  <c r="F298" i="7"/>
  <c r="AP297" i="7"/>
  <c r="BB297" i="7" s="1"/>
  <c r="K297" i="7"/>
  <c r="H296" i="7"/>
  <c r="P295" i="7"/>
  <c r="E295" i="7"/>
  <c r="AP294" i="7"/>
  <c r="BB294" i="7" s="1"/>
  <c r="J294" i="7"/>
  <c r="G293" i="7"/>
  <c r="M292" i="7"/>
  <c r="N292" i="7"/>
  <c r="I291" i="7"/>
  <c r="K260" i="7"/>
  <c r="P258" i="7"/>
  <c r="N255" i="7"/>
  <c r="M255" i="7"/>
  <c r="K252" i="7"/>
  <c r="P250" i="7"/>
  <c r="N247" i="7"/>
  <c r="M247" i="7"/>
  <c r="K244" i="7"/>
  <c r="P242" i="7"/>
  <c r="M239" i="7"/>
  <c r="N239" i="7"/>
  <c r="K236" i="7"/>
  <c r="P234" i="7"/>
  <c r="M231" i="7"/>
  <c r="N231" i="7"/>
  <c r="K228" i="7"/>
  <c r="P226" i="7"/>
  <c r="M223" i="7"/>
  <c r="N223" i="7"/>
  <c r="K220" i="7"/>
  <c r="P218" i="7"/>
  <c r="M215" i="7"/>
  <c r="N215" i="7"/>
  <c r="K212" i="7"/>
  <c r="K263" i="7"/>
  <c r="P261" i="7"/>
  <c r="E261" i="7"/>
  <c r="J260" i="7"/>
  <c r="G259" i="7"/>
  <c r="M258" i="7"/>
  <c r="N258" i="7"/>
  <c r="I257" i="7"/>
  <c r="F256" i="7"/>
  <c r="K255" i="7"/>
  <c r="P253" i="7"/>
  <c r="E253" i="7"/>
  <c r="J252" i="7"/>
  <c r="G251" i="7"/>
  <c r="M250" i="7"/>
  <c r="N250" i="7"/>
  <c r="I249" i="7"/>
  <c r="F248" i="7"/>
  <c r="K247" i="7"/>
  <c r="P245" i="7"/>
  <c r="E245" i="7"/>
  <c r="J244" i="7"/>
  <c r="G243" i="7"/>
  <c r="M242" i="7"/>
  <c r="N242" i="7"/>
  <c r="I241" i="7"/>
  <c r="F240" i="7"/>
  <c r="K239" i="7"/>
  <c r="P237" i="7"/>
  <c r="E237" i="7"/>
  <c r="J236" i="7"/>
  <c r="G235" i="7"/>
  <c r="M234" i="7"/>
  <c r="N234" i="7"/>
  <c r="I233" i="7"/>
  <c r="F232" i="7"/>
  <c r="K231" i="7"/>
  <c r="P229" i="7"/>
  <c r="E229" i="7"/>
  <c r="J228" i="7"/>
  <c r="G227" i="7"/>
  <c r="M226" i="7"/>
  <c r="N226" i="7"/>
  <c r="I225" i="7"/>
  <c r="F224" i="7"/>
  <c r="K223" i="7"/>
  <c r="P221" i="7"/>
  <c r="E221" i="7"/>
  <c r="J220" i="7"/>
  <c r="G219" i="7"/>
  <c r="M218" i="7"/>
  <c r="N218" i="7"/>
  <c r="I217" i="7"/>
  <c r="F216" i="7"/>
  <c r="K215" i="7"/>
  <c r="P213" i="7"/>
  <c r="E213" i="7"/>
  <c r="J212" i="7"/>
  <c r="H273" i="7"/>
  <c r="P272" i="7"/>
  <c r="E272" i="7"/>
  <c r="J271" i="7"/>
  <c r="G270" i="7"/>
  <c r="M269" i="7"/>
  <c r="N269" i="7"/>
  <c r="I268" i="7"/>
  <c r="F267" i="7"/>
  <c r="K266" i="7"/>
  <c r="H265" i="7"/>
  <c r="P264" i="7"/>
  <c r="E264" i="7"/>
  <c r="J263" i="7"/>
  <c r="G262" i="7"/>
  <c r="M261" i="7"/>
  <c r="N261" i="7"/>
  <c r="I260" i="7"/>
  <c r="F259" i="7"/>
  <c r="K258" i="7"/>
  <c r="H257" i="7"/>
  <c r="P256" i="7"/>
  <c r="E256" i="7"/>
  <c r="J255" i="7"/>
  <c r="G254" i="7"/>
  <c r="M253" i="7"/>
  <c r="N253" i="7"/>
  <c r="I252" i="7"/>
  <c r="F251" i="7"/>
  <c r="K250" i="7"/>
  <c r="H249" i="7"/>
  <c r="P248" i="7"/>
  <c r="E248" i="7"/>
  <c r="J247" i="7"/>
  <c r="G246" i="7"/>
  <c r="M245" i="7"/>
  <c r="N245" i="7"/>
  <c r="I244" i="7"/>
  <c r="F243" i="7"/>
  <c r="K242" i="7"/>
  <c r="H241" i="7"/>
  <c r="P240" i="7"/>
  <c r="E240" i="7"/>
  <c r="J239" i="7"/>
  <c r="G238" i="7"/>
  <c r="M237" i="7"/>
  <c r="N237" i="7"/>
  <c r="I236" i="7"/>
  <c r="F235" i="7"/>
  <c r="K234" i="7"/>
  <c r="H233" i="7"/>
  <c r="P232" i="7"/>
  <c r="E232" i="7"/>
  <c r="J231" i="7"/>
  <c r="G230" i="7"/>
  <c r="M229" i="7"/>
  <c r="N229" i="7"/>
  <c r="I228" i="7"/>
  <c r="F227" i="7"/>
  <c r="K226" i="7"/>
  <c r="H225" i="7"/>
  <c r="P224" i="7"/>
  <c r="E224" i="7"/>
  <c r="J223" i="7"/>
  <c r="G222" i="7"/>
  <c r="M221" i="7"/>
  <c r="N221" i="7"/>
  <c r="I220" i="7"/>
  <c r="F219" i="7"/>
  <c r="K218" i="7"/>
  <c r="H217" i="7"/>
  <c r="P216" i="7"/>
  <c r="E216" i="7"/>
  <c r="J215" i="7"/>
  <c r="G214" i="7"/>
  <c r="M213" i="7"/>
  <c r="N213" i="7"/>
  <c r="K210" i="7"/>
  <c r="I290" i="7"/>
  <c r="F289" i="7"/>
  <c r="K288" i="7"/>
  <c r="H287" i="7"/>
  <c r="P286" i="7"/>
  <c r="E286" i="7"/>
  <c r="J285" i="7"/>
  <c r="G284" i="7"/>
  <c r="M283" i="7"/>
  <c r="N283" i="7"/>
  <c r="I282" i="7"/>
  <c r="F281" i="7"/>
  <c r="K280" i="7"/>
  <c r="H279" i="7"/>
  <c r="P278" i="7"/>
  <c r="E278" i="7"/>
  <c r="J277" i="7"/>
  <c r="G276" i="7"/>
  <c r="M275" i="7"/>
  <c r="N275" i="7"/>
  <c r="I274" i="7"/>
  <c r="F273" i="7"/>
  <c r="K272" i="7"/>
  <c r="H271" i="7"/>
  <c r="P270" i="7"/>
  <c r="E270" i="7"/>
  <c r="J269" i="7"/>
  <c r="G268" i="7"/>
  <c r="M267" i="7"/>
  <c r="N267" i="7"/>
  <c r="I266" i="7"/>
  <c r="F265" i="7"/>
  <c r="K264" i="7"/>
  <c r="H263" i="7"/>
  <c r="P262" i="7"/>
  <c r="E262" i="7"/>
  <c r="J261" i="7"/>
  <c r="G260" i="7"/>
  <c r="M259" i="7"/>
  <c r="N259" i="7"/>
  <c r="I258" i="7"/>
  <c r="F257" i="7"/>
  <c r="K256" i="7"/>
  <c r="AZ255" i="7"/>
  <c r="H255" i="7"/>
  <c r="P254" i="7"/>
  <c r="E254" i="7"/>
  <c r="AO253" i="7"/>
  <c r="BA253" i="7" s="1"/>
  <c r="J253" i="7"/>
  <c r="G252" i="7"/>
  <c r="M251" i="7"/>
  <c r="N251" i="7"/>
  <c r="I250" i="7"/>
  <c r="F249" i="7"/>
  <c r="K248" i="7"/>
  <c r="H247" i="7"/>
  <c r="P246" i="7"/>
  <c r="E246" i="7"/>
  <c r="J245" i="7"/>
  <c r="G244" i="7"/>
  <c r="M243" i="7"/>
  <c r="N243" i="7"/>
  <c r="I242" i="7"/>
  <c r="F241" i="7"/>
  <c r="K240" i="7"/>
  <c r="H239" i="7"/>
  <c r="P238" i="7"/>
  <c r="E238" i="7"/>
  <c r="J237" i="7"/>
  <c r="G236" i="7"/>
  <c r="N235" i="7"/>
  <c r="M235" i="7"/>
  <c r="I234" i="7"/>
  <c r="F233" i="7"/>
  <c r="K232" i="7"/>
  <c r="H231" i="7"/>
  <c r="P230" i="7"/>
  <c r="E230" i="7"/>
  <c r="J229" i="7"/>
  <c r="G228" i="7"/>
  <c r="N227" i="7"/>
  <c r="M227" i="7"/>
  <c r="I226" i="7"/>
  <c r="F225" i="7"/>
  <c r="AP224" i="7"/>
  <c r="BB224" i="7" s="1"/>
  <c r="K224" i="7"/>
  <c r="H223" i="7"/>
  <c r="P222" i="7"/>
  <c r="E222" i="7"/>
  <c r="J221" i="7"/>
  <c r="G220" i="7"/>
  <c r="N219" i="7"/>
  <c r="M219" i="7"/>
  <c r="I218" i="7"/>
  <c r="F217" i="7"/>
  <c r="K216" i="7"/>
  <c r="H215" i="7"/>
  <c r="P214" i="7"/>
  <c r="E214" i="7"/>
  <c r="J213" i="7"/>
  <c r="K267" i="7"/>
  <c r="H266" i="7"/>
  <c r="P265" i="7"/>
  <c r="M262" i="7"/>
  <c r="N262" i="7"/>
  <c r="AP259" i="7"/>
  <c r="BB259" i="7" s="1"/>
  <c r="K259" i="7"/>
  <c r="H258" i="7"/>
  <c r="P257" i="7"/>
  <c r="AO256" i="7"/>
  <c r="BA256" i="7" s="1"/>
  <c r="J256" i="7"/>
  <c r="M254" i="7"/>
  <c r="N254" i="7"/>
  <c r="I253" i="7"/>
  <c r="K251" i="7"/>
  <c r="H250" i="7"/>
  <c r="P249" i="7"/>
  <c r="M246" i="7"/>
  <c r="N246" i="7"/>
  <c r="K243" i="7"/>
  <c r="H242" i="7"/>
  <c r="P241" i="7"/>
  <c r="N238" i="7"/>
  <c r="M238" i="7"/>
  <c r="K235" i="7"/>
  <c r="H234" i="7"/>
  <c r="P233" i="7"/>
  <c r="M230" i="7"/>
  <c r="N230" i="7"/>
  <c r="K227" i="7"/>
  <c r="H226" i="7"/>
  <c r="P225" i="7"/>
  <c r="M222" i="7"/>
  <c r="N222" i="7"/>
  <c r="K219" i="7"/>
  <c r="H218" i="7"/>
  <c r="P217" i="7"/>
  <c r="M214" i="7"/>
  <c r="N214" i="7"/>
  <c r="K211" i="7"/>
  <c r="H210" i="7"/>
  <c r="P209" i="7"/>
  <c r="M206" i="7"/>
  <c r="N206" i="7"/>
  <c r="P268" i="7"/>
  <c r="E268" i="7"/>
  <c r="J267" i="7"/>
  <c r="G266" i="7"/>
  <c r="M265" i="7"/>
  <c r="N265" i="7"/>
  <c r="I264" i="7"/>
  <c r="F263" i="7"/>
  <c r="K262" i="7"/>
  <c r="P260" i="7"/>
  <c r="E260" i="7"/>
  <c r="J259" i="7"/>
  <c r="M257" i="7"/>
  <c r="N257" i="7"/>
  <c r="K254" i="7"/>
  <c r="P252" i="7"/>
  <c r="E252" i="7"/>
  <c r="J251" i="7"/>
  <c r="G250" i="7"/>
  <c r="M249" i="7"/>
  <c r="N249" i="7"/>
  <c r="K246" i="7"/>
  <c r="P244" i="7"/>
  <c r="E244" i="7"/>
  <c r="J243" i="7"/>
  <c r="G242" i="7"/>
  <c r="M241" i="7"/>
  <c r="N241" i="7"/>
  <c r="K238" i="7"/>
  <c r="P236" i="7"/>
  <c r="E236" i="7"/>
  <c r="J235" i="7"/>
  <c r="G234" i="7"/>
  <c r="M233" i="7"/>
  <c r="N233" i="7"/>
  <c r="K230" i="7"/>
  <c r="P228" i="7"/>
  <c r="E228" i="7"/>
  <c r="J227" i="7"/>
  <c r="G226" i="7"/>
  <c r="M225" i="7"/>
  <c r="N225" i="7"/>
  <c r="K222" i="7"/>
  <c r="P220" i="7"/>
  <c r="G218" i="7"/>
  <c r="M217" i="7"/>
  <c r="N217" i="7"/>
  <c r="K214" i="7"/>
  <c r="P212" i="7"/>
  <c r="E212" i="7"/>
  <c r="J211" i="7"/>
  <c r="G210" i="7"/>
  <c r="M209" i="7"/>
  <c r="N209" i="7"/>
  <c r="K206" i="7"/>
  <c r="F290" i="7"/>
  <c r="AP289" i="7"/>
  <c r="BB289" i="7" s="1"/>
  <c r="K289" i="7"/>
  <c r="H288" i="7"/>
  <c r="P287" i="7"/>
  <c r="E287" i="7"/>
  <c r="AO286" i="7"/>
  <c r="BA286" i="7" s="1"/>
  <c r="J286" i="7"/>
  <c r="G285" i="7"/>
  <c r="M284" i="7"/>
  <c r="N284" i="7"/>
  <c r="I283" i="7"/>
  <c r="F282" i="7"/>
  <c r="AP281" i="7"/>
  <c r="BB281" i="7" s="1"/>
  <c r="K281" i="7"/>
  <c r="AZ280" i="7"/>
  <c r="H280" i="7"/>
  <c r="P279" i="7"/>
  <c r="E279" i="7"/>
  <c r="AO278" i="7"/>
  <c r="BA278" i="7" s="1"/>
  <c r="J278" i="7"/>
  <c r="G277" i="7"/>
  <c r="M276" i="7"/>
  <c r="N276" i="7"/>
  <c r="AO275" i="7"/>
  <c r="BA275" i="7" s="1"/>
  <c r="I275" i="7"/>
  <c r="AI274" i="7"/>
  <c r="AU274" i="7" s="1"/>
  <c r="F274" i="7"/>
  <c r="K273" i="7"/>
  <c r="H272" i="7"/>
  <c r="P271" i="7"/>
  <c r="E271" i="7"/>
  <c r="AO270" i="7"/>
  <c r="BA270" i="7" s="1"/>
  <c r="J270" i="7"/>
  <c r="G269" i="7"/>
  <c r="M268" i="7"/>
  <c r="N268" i="7"/>
  <c r="AO267" i="7"/>
  <c r="BA267" i="7" s="1"/>
  <c r="I267" i="7"/>
  <c r="AI266" i="7"/>
  <c r="AU266" i="7" s="1"/>
  <c r="F266" i="7"/>
  <c r="K265" i="7"/>
  <c r="H264" i="7"/>
  <c r="P263" i="7"/>
  <c r="E263" i="7"/>
  <c r="AO262" i="7"/>
  <c r="BA262" i="7" s="1"/>
  <c r="J262" i="7"/>
  <c r="G261" i="7"/>
  <c r="M260" i="7"/>
  <c r="N260" i="7"/>
  <c r="I259" i="7"/>
  <c r="F258" i="7"/>
  <c r="AP257" i="7"/>
  <c r="BB257" i="7" s="1"/>
  <c r="K257" i="7"/>
  <c r="H256" i="7"/>
  <c r="P255" i="7"/>
  <c r="E255" i="7"/>
  <c r="AO254" i="7"/>
  <c r="BA254" i="7" s="1"/>
  <c r="J254" i="7"/>
  <c r="G253" i="7"/>
  <c r="M252" i="7"/>
  <c r="N252" i="7"/>
  <c r="I251" i="7"/>
  <c r="AI250" i="7"/>
  <c r="AU250" i="7" s="1"/>
  <c r="F250" i="7"/>
  <c r="K249" i="7"/>
  <c r="H248" i="7"/>
  <c r="P247" i="7"/>
  <c r="E247" i="7"/>
  <c r="AO246" i="7"/>
  <c r="BA246" i="7" s="1"/>
  <c r="J246" i="7"/>
  <c r="AZ245" i="7"/>
  <c r="G245" i="7"/>
  <c r="M244" i="7"/>
  <c r="N244" i="7"/>
  <c r="AO243" i="7"/>
  <c r="BA243" i="7" s="1"/>
  <c r="I243" i="7"/>
  <c r="F242" i="7"/>
  <c r="AP241" i="7"/>
  <c r="BB241" i="7" s="1"/>
  <c r="K241" i="7"/>
  <c r="AZ240" i="7"/>
  <c r="H240" i="7"/>
  <c r="P239" i="7"/>
  <c r="E239" i="7"/>
  <c r="AO238" i="7"/>
  <c r="BA238" i="7" s="1"/>
  <c r="J238" i="7"/>
  <c r="G237" i="7"/>
  <c r="M236" i="7"/>
  <c r="N236" i="7"/>
  <c r="I235" i="7"/>
  <c r="AI234" i="7"/>
  <c r="AU234" i="7" s="1"/>
  <c r="F234" i="7"/>
  <c r="K233" i="7"/>
  <c r="H232" i="7"/>
  <c r="P231" i="7"/>
  <c r="E231" i="7"/>
  <c r="AO230" i="7"/>
  <c r="BA230" i="7" s="1"/>
  <c r="J230" i="7"/>
  <c r="G229" i="7"/>
  <c r="N228" i="7"/>
  <c r="M228" i="7"/>
  <c r="AO227" i="7"/>
  <c r="BA227" i="7" s="1"/>
  <c r="I227" i="7"/>
  <c r="F226" i="7"/>
  <c r="AP225" i="7"/>
  <c r="BB225" i="7" s="1"/>
  <c r="K225" i="7"/>
  <c r="H224" i="7"/>
  <c r="P223" i="7"/>
  <c r="E223" i="7"/>
  <c r="AO222" i="7"/>
  <c r="BA222" i="7" s="1"/>
  <c r="J222" i="7"/>
  <c r="AZ221" i="7"/>
  <c r="G221" i="7"/>
  <c r="M220" i="7"/>
  <c r="N220" i="7"/>
  <c r="AO219" i="7"/>
  <c r="BA219" i="7" s="1"/>
  <c r="I219" i="7"/>
  <c r="F218" i="7"/>
  <c r="K217" i="7"/>
  <c r="AZ216" i="7"/>
  <c r="H216" i="7"/>
  <c r="P215" i="7"/>
  <c r="E215" i="7"/>
  <c r="AO214" i="7"/>
  <c r="BA214" i="7" s="1"/>
  <c r="J214" i="7"/>
  <c r="G213" i="7"/>
  <c r="M212" i="7"/>
  <c r="N212" i="7"/>
  <c r="K203" i="7"/>
  <c r="H202" i="7"/>
  <c r="P201" i="7"/>
  <c r="M198" i="7"/>
  <c r="N198" i="7"/>
  <c r="K195" i="7"/>
  <c r="H194" i="7"/>
  <c r="P193" i="7"/>
  <c r="P204" i="7"/>
  <c r="E204" i="7"/>
  <c r="J203" i="7"/>
  <c r="G202" i="7"/>
  <c r="M201" i="7"/>
  <c r="N201" i="7"/>
  <c r="I200" i="7"/>
  <c r="K198" i="7"/>
  <c r="P196" i="7"/>
  <c r="E196" i="7"/>
  <c r="J195" i="7"/>
  <c r="G194" i="7"/>
  <c r="M193" i="7"/>
  <c r="N193" i="7"/>
  <c r="I211" i="7"/>
  <c r="AI210" i="7"/>
  <c r="AU210" i="7" s="1"/>
  <c r="F210" i="7"/>
  <c r="AP209" i="7"/>
  <c r="BB209" i="7" s="1"/>
  <c r="K209" i="7"/>
  <c r="AZ208" i="7"/>
  <c r="H208" i="7"/>
  <c r="P207" i="7"/>
  <c r="E207" i="7"/>
  <c r="AO206" i="7"/>
  <c r="BA206" i="7" s="1"/>
  <c r="J206" i="7"/>
  <c r="G205" i="7"/>
  <c r="M204" i="7"/>
  <c r="N204" i="7"/>
  <c r="AO203" i="7"/>
  <c r="BA203" i="7" s="1"/>
  <c r="I203" i="7"/>
  <c r="AI202" i="7"/>
  <c r="AU202" i="7" s="1"/>
  <c r="F202" i="7"/>
  <c r="AP201" i="7"/>
  <c r="BB201" i="7" s="1"/>
  <c r="K201" i="7"/>
  <c r="H200" i="7"/>
  <c r="P199" i="7"/>
  <c r="E199" i="7"/>
  <c r="AO198" i="7"/>
  <c r="BA198" i="7" s="1"/>
  <c r="J198" i="7"/>
  <c r="G197" i="7"/>
  <c r="M196" i="7"/>
  <c r="N196" i="7"/>
  <c r="I195" i="7"/>
  <c r="F194" i="7"/>
  <c r="K193" i="7"/>
  <c r="P210" i="7"/>
  <c r="M207" i="7"/>
  <c r="N207" i="7"/>
  <c r="K204" i="7"/>
  <c r="H203" i="7"/>
  <c r="P202" i="7"/>
  <c r="M199" i="7"/>
  <c r="N199" i="7"/>
  <c r="K196" i="7"/>
  <c r="H195" i="7"/>
  <c r="P194" i="7"/>
  <c r="G211" i="7"/>
  <c r="M210" i="7"/>
  <c r="N210" i="7"/>
  <c r="I209" i="7"/>
  <c r="F208" i="7"/>
  <c r="K207" i="7"/>
  <c r="H206" i="7"/>
  <c r="P205" i="7"/>
  <c r="E205" i="7"/>
  <c r="J204" i="7"/>
  <c r="G203" i="7"/>
  <c r="M202" i="7"/>
  <c r="N202" i="7"/>
  <c r="K199" i="7"/>
  <c r="P197" i="7"/>
  <c r="E197" i="7"/>
  <c r="J196" i="7"/>
  <c r="G195" i="7"/>
  <c r="M194" i="7"/>
  <c r="N194" i="7"/>
  <c r="P208" i="7"/>
  <c r="M205" i="7"/>
  <c r="N205" i="7"/>
  <c r="K202" i="7"/>
  <c r="P200" i="7"/>
  <c r="M197" i="7"/>
  <c r="N197" i="7"/>
  <c r="K194" i="7"/>
  <c r="AI147" i="7"/>
  <c r="AU147" i="7" s="1"/>
  <c r="AI139" i="7"/>
  <c r="AU139" i="7" s="1"/>
  <c r="AI123" i="7"/>
  <c r="AU123" i="7" s="1"/>
  <c r="AI115" i="7"/>
  <c r="AU115" i="7" s="1"/>
  <c r="AI107" i="7"/>
  <c r="AU107" i="7" s="1"/>
  <c r="AI91" i="7"/>
  <c r="AU91" i="7" s="1"/>
  <c r="AI83" i="7"/>
  <c r="AU83" i="7" s="1"/>
  <c r="AI75" i="7"/>
  <c r="AU75" i="7" s="1"/>
  <c r="AI59" i="7"/>
  <c r="AU59" i="7" s="1"/>
  <c r="AI43" i="7"/>
  <c r="AU43" i="7" s="1"/>
  <c r="AI19" i="7"/>
  <c r="AU19" i="7" s="1"/>
  <c r="AI11" i="7"/>
  <c r="AU11" i="7" s="1"/>
  <c r="M2" i="20"/>
  <c r="G212" i="7"/>
  <c r="N211" i="7"/>
  <c r="M211" i="7"/>
  <c r="I210" i="7"/>
  <c r="F209" i="7"/>
  <c r="AP208" i="7"/>
  <c r="BB208" i="7" s="1"/>
  <c r="K208" i="7"/>
  <c r="H207" i="7"/>
  <c r="P206" i="7"/>
  <c r="E206" i="7"/>
  <c r="AO205" i="7"/>
  <c r="BA205" i="7" s="1"/>
  <c r="J205" i="7"/>
  <c r="G204" i="7"/>
  <c r="N203" i="7"/>
  <c r="M203" i="7"/>
  <c r="I202" i="7"/>
  <c r="F201" i="7"/>
  <c r="K200" i="7"/>
  <c r="AZ199" i="7"/>
  <c r="H199" i="7"/>
  <c r="P198" i="7"/>
  <c r="E198" i="7"/>
  <c r="J197" i="7"/>
  <c r="G196" i="7"/>
  <c r="N195" i="7"/>
  <c r="M195" i="7"/>
  <c r="I194" i="7"/>
  <c r="F193" i="7"/>
  <c r="AP192" i="7"/>
  <c r="BB192" i="7" s="1"/>
  <c r="AO189" i="7"/>
  <c r="BA189" i="7" s="1"/>
  <c r="AP176" i="7"/>
  <c r="BB176" i="7" s="1"/>
  <c r="AO173" i="7"/>
  <c r="BA173" i="7" s="1"/>
  <c r="AZ167" i="7"/>
  <c r="AP160" i="7"/>
  <c r="BB160" i="7" s="1"/>
  <c r="AP342" i="7"/>
  <c r="BB342" i="7" s="1"/>
  <c r="AP334" i="7"/>
  <c r="BB334" i="7" s="1"/>
  <c r="AO323" i="7"/>
  <c r="BA323" i="7" s="1"/>
  <c r="AO251" i="7"/>
  <c r="BA251" i="7" s="1"/>
  <c r="AO235" i="7"/>
  <c r="BA235" i="7" s="1"/>
  <c r="AO233" i="7"/>
  <c r="BA233" i="7" s="1"/>
  <c r="AP313" i="7"/>
  <c r="BB313" i="7" s="1"/>
  <c r="AO291" i="7"/>
  <c r="BA291" i="7" s="1"/>
  <c r="AP222" i="7"/>
  <c r="BB222" i="7" s="1"/>
  <c r="AP206" i="7"/>
  <c r="BB206" i="7" s="1"/>
  <c r="AP151" i="7"/>
  <c r="BB151" i="7" s="1"/>
  <c r="AZ150" i="7"/>
  <c r="AO355" i="7"/>
  <c r="BA355" i="7" s="1"/>
  <c r="AO347" i="7"/>
  <c r="BA347" i="7" s="1"/>
  <c r="AP318" i="7"/>
  <c r="BB318" i="7" s="1"/>
  <c r="AO315" i="7"/>
  <c r="BA315" i="7" s="1"/>
  <c r="AI353" i="7"/>
  <c r="AU353" i="7" s="1"/>
  <c r="AI352" i="7"/>
  <c r="AU352" i="7" s="1"/>
  <c r="AI344" i="7"/>
  <c r="AU344" i="7" s="1"/>
  <c r="AO338" i="7"/>
  <c r="BA338" i="7" s="1"/>
  <c r="AI337" i="7"/>
  <c r="AU337" i="7" s="1"/>
  <c r="AZ332" i="7"/>
  <c r="AI329" i="7"/>
  <c r="AU329" i="7" s="1"/>
  <c r="AI328" i="7"/>
  <c r="AU328" i="7" s="1"/>
  <c r="AO322" i="7"/>
  <c r="BA322" i="7" s="1"/>
  <c r="AI321" i="7"/>
  <c r="AU321" i="7" s="1"/>
  <c r="AI312" i="7"/>
  <c r="AU312" i="7" s="1"/>
  <c r="AP309" i="7"/>
  <c r="BB309" i="7" s="1"/>
  <c r="AI305" i="7"/>
  <c r="AU305" i="7" s="1"/>
  <c r="AI304" i="7"/>
  <c r="AU304" i="7" s="1"/>
  <c r="AI297" i="7"/>
  <c r="AU297" i="7" s="1"/>
  <c r="AI296" i="7"/>
  <c r="AU296" i="7" s="1"/>
  <c r="AI289" i="7"/>
  <c r="AU289" i="7" s="1"/>
  <c r="AI288" i="7"/>
  <c r="AU288" i="7" s="1"/>
  <c r="AI281" i="7"/>
  <c r="AU281" i="7" s="1"/>
  <c r="AI280" i="7"/>
  <c r="AU280" i="7" s="1"/>
  <c r="AI273" i="7"/>
  <c r="AU273" i="7" s="1"/>
  <c r="AI272" i="7"/>
  <c r="AU272" i="7" s="1"/>
  <c r="AI265" i="7"/>
  <c r="AU265" i="7" s="1"/>
  <c r="AI264" i="7"/>
  <c r="AU264" i="7" s="1"/>
  <c r="AP261" i="7"/>
  <c r="BB261" i="7" s="1"/>
  <c r="AI256" i="7"/>
  <c r="AU256" i="7" s="1"/>
  <c r="AI249" i="7"/>
  <c r="AU249" i="7" s="1"/>
  <c r="AI248" i="7"/>
  <c r="AU248" i="7" s="1"/>
  <c r="AI240" i="7"/>
  <c r="AU240" i="7" s="1"/>
  <c r="AI233" i="7"/>
  <c r="AU233" i="7" s="1"/>
  <c r="AI232" i="7"/>
  <c r="AU232" i="7" s="1"/>
  <c r="AI217" i="7"/>
  <c r="AU217" i="7" s="1"/>
  <c r="AI201" i="7"/>
  <c r="AU201" i="7" s="1"/>
  <c r="AI200" i="7"/>
  <c r="AU200" i="7" s="1"/>
  <c r="AI307" i="7"/>
  <c r="AU307" i="7" s="1"/>
  <c r="AI284" i="7"/>
  <c r="AU284" i="7" s="1"/>
  <c r="AI276" i="7"/>
  <c r="AU276" i="7" s="1"/>
  <c r="AI268" i="7"/>
  <c r="AU268" i="7" s="1"/>
  <c r="AI260" i="7"/>
  <c r="AU260" i="7" s="1"/>
  <c r="AI244" i="7"/>
  <c r="AU244" i="7" s="1"/>
  <c r="AO240" i="7"/>
  <c r="BA240" i="7" s="1"/>
  <c r="AO232" i="7"/>
  <c r="BA232" i="7" s="1"/>
  <c r="AO307" i="7"/>
  <c r="BA307" i="7" s="1"/>
  <c r="AP302" i="7"/>
  <c r="BB302" i="7" s="1"/>
  <c r="AO299" i="7"/>
  <c r="BA299" i="7" s="1"/>
  <c r="AP143" i="7"/>
  <c r="BB143" i="7" s="1"/>
  <c r="AZ118" i="7"/>
  <c r="AP111" i="7"/>
  <c r="BB111" i="7" s="1"/>
  <c r="AO108" i="7"/>
  <c r="BA108" i="7" s="1"/>
  <c r="AZ86" i="7"/>
  <c r="AP79" i="7"/>
  <c r="BB79" i="7" s="1"/>
  <c r="AP63" i="7"/>
  <c r="BB63" i="7" s="1"/>
  <c r="AZ62" i="7"/>
  <c r="AZ54" i="7"/>
  <c r="AZ22" i="7"/>
  <c r="AI184" i="7"/>
  <c r="AU184" i="7" s="1"/>
  <c r="AI168" i="7"/>
  <c r="AU168" i="7" s="1"/>
  <c r="N20" i="7"/>
  <c r="AD20" i="7" s="1"/>
  <c r="AO258" i="7"/>
  <c r="BA258" i="7" s="1"/>
  <c r="AP245" i="7"/>
  <c r="BB245" i="7" s="1"/>
  <c r="AO242" i="7"/>
  <c r="BA242" i="7" s="1"/>
  <c r="AP237" i="7"/>
  <c r="BB237" i="7" s="1"/>
  <c r="AZ236" i="7"/>
  <c r="AO234" i="7"/>
  <c r="BA234" i="7" s="1"/>
  <c r="AP229" i="7"/>
  <c r="BB229" i="7" s="1"/>
  <c r="AO226" i="7"/>
  <c r="BA226" i="7" s="1"/>
  <c r="AP213" i="7"/>
  <c r="BB213" i="7" s="1"/>
  <c r="AZ212" i="7"/>
  <c r="AZ204" i="7"/>
  <c r="AP197" i="7"/>
  <c r="BB197" i="7" s="1"/>
  <c r="AZ172" i="7"/>
  <c r="AP301" i="7"/>
  <c r="BB301" i="7" s="1"/>
  <c r="AO354" i="7"/>
  <c r="BA354" i="7" s="1"/>
  <c r="AP349" i="7"/>
  <c r="BB349" i="7" s="1"/>
  <c r="AO346" i="7"/>
  <c r="BA346" i="7" s="1"/>
  <c r="AI320" i="7"/>
  <c r="AU320" i="7" s="1"/>
  <c r="AO314" i="7"/>
  <c r="BA314" i="7" s="1"/>
  <c r="AP312" i="7"/>
  <c r="BB312" i="7" s="1"/>
  <c r="AP157" i="7"/>
  <c r="BB157" i="7" s="1"/>
  <c r="AP141" i="7"/>
  <c r="BB141" i="7" s="1"/>
  <c r="AP125" i="7"/>
  <c r="BB125" i="7" s="1"/>
  <c r="AI93" i="7"/>
  <c r="AU93" i="7" s="1"/>
  <c r="AP45" i="7"/>
  <c r="BB45" i="7" s="1"/>
  <c r="AP34" i="7"/>
  <c r="BB34" i="7" s="1"/>
  <c r="AP29" i="7"/>
  <c r="BB29" i="7" s="1"/>
  <c r="AO26" i="7"/>
  <c r="BA26" i="7" s="1"/>
  <c r="AI21" i="7"/>
  <c r="AU21" i="7" s="1"/>
  <c r="AI299" i="7"/>
  <c r="AU299" i="7" s="1"/>
  <c r="AI291" i="7"/>
  <c r="AU291" i="7" s="1"/>
  <c r="AI251" i="7"/>
  <c r="AU251" i="7" s="1"/>
  <c r="AP277" i="7"/>
  <c r="BB277" i="7" s="1"/>
  <c r="AP352" i="7"/>
  <c r="BB352" i="7" s="1"/>
  <c r="AO306" i="7"/>
  <c r="BA306" i="7" s="1"/>
  <c r="AI117" i="7"/>
  <c r="AU117" i="7" s="1"/>
  <c r="AP82" i="7"/>
  <c r="BB82" i="7" s="1"/>
  <c r="AI53" i="7"/>
  <c r="AU53" i="7" s="1"/>
  <c r="AI327" i="7"/>
  <c r="AU327" i="7" s="1"/>
  <c r="AI319" i="7"/>
  <c r="AU319" i="7" s="1"/>
  <c r="AI311" i="7"/>
  <c r="AU311" i="7" s="1"/>
  <c r="AP325" i="7"/>
  <c r="BB325" i="7" s="1"/>
  <c r="AP13" i="7"/>
  <c r="BB13" i="7" s="1"/>
  <c r="AP293" i="7"/>
  <c r="BB293" i="7" s="1"/>
  <c r="AK353" i="7"/>
  <c r="AW353" i="7" s="1"/>
  <c r="AP333" i="7"/>
  <c r="BB333" i="7" s="1"/>
  <c r="AO330" i="7"/>
  <c r="BA330" i="7" s="1"/>
  <c r="AP328" i="7"/>
  <c r="BB328" i="7" s="1"/>
  <c r="AP317" i="7"/>
  <c r="BB317" i="7" s="1"/>
  <c r="AP304" i="7"/>
  <c r="BB304" i="7" s="1"/>
  <c r="AO229" i="7"/>
  <c r="BA229" i="7" s="1"/>
  <c r="AI85" i="7"/>
  <c r="AU85" i="7" s="1"/>
  <c r="AZ268" i="7"/>
  <c r="AP149" i="7"/>
  <c r="BB149" i="7" s="1"/>
  <c r="AO345" i="7"/>
  <c r="BA345" i="7" s="1"/>
  <c r="AP285" i="7"/>
  <c r="BB285" i="7" s="1"/>
  <c r="AO274" i="7"/>
  <c r="BA274" i="7" s="1"/>
  <c r="AP269" i="7"/>
  <c r="BB269" i="7" s="1"/>
  <c r="AP341" i="7"/>
  <c r="BB341" i="7" s="1"/>
  <c r="AO298" i="7"/>
  <c r="BA298" i="7" s="1"/>
  <c r="AP42" i="7"/>
  <c r="AO282" i="7"/>
  <c r="BA282" i="7" s="1"/>
  <c r="AO266" i="7"/>
  <c r="BA266" i="7" s="1"/>
  <c r="AR249" i="7"/>
  <c r="BD249" i="7" s="1"/>
  <c r="AP146" i="7"/>
  <c r="BB146" i="7" s="1"/>
  <c r="AZ137" i="7"/>
  <c r="AO135" i="7"/>
  <c r="BA135" i="7" s="1"/>
  <c r="AP122" i="7"/>
  <c r="BB122" i="7" s="1"/>
  <c r="AP114" i="7"/>
  <c r="BB114" i="7" s="1"/>
  <c r="AP106" i="7"/>
  <c r="BB106" i="7" s="1"/>
  <c r="AP74" i="7"/>
  <c r="BB74" i="7" s="1"/>
  <c r="AP58" i="7"/>
  <c r="BB58" i="7" s="1"/>
  <c r="AZ49" i="7"/>
  <c r="AO47" i="7"/>
  <c r="BA47" i="7" s="1"/>
  <c r="AO221" i="7"/>
  <c r="BA221" i="7" s="1"/>
  <c r="AP221" i="7"/>
  <c r="BB221" i="7" s="1"/>
  <c r="AO218" i="7"/>
  <c r="BA218" i="7" s="1"/>
  <c r="AO181" i="7"/>
  <c r="BA181" i="7" s="1"/>
  <c r="AP181" i="7"/>
  <c r="BB181" i="7" s="1"/>
  <c r="AO165" i="7"/>
  <c r="BA165" i="7" s="1"/>
  <c r="AP165" i="7"/>
  <c r="BB165" i="7" s="1"/>
  <c r="AO162" i="7"/>
  <c r="BA162" i="7" s="1"/>
  <c r="AP296" i="7"/>
  <c r="BB296" i="7" s="1"/>
  <c r="AP240" i="7"/>
  <c r="BB240" i="7" s="1"/>
  <c r="AI160" i="7"/>
  <c r="AU160" i="7" s="1"/>
  <c r="AO288" i="7"/>
  <c r="BA288" i="7" s="1"/>
  <c r="AP288" i="7"/>
  <c r="BB288" i="7" s="1"/>
  <c r="AO285" i="7"/>
  <c r="BA285" i="7" s="1"/>
  <c r="AZ282" i="7"/>
  <c r="AO280" i="7"/>
  <c r="BA280" i="7" s="1"/>
  <c r="AP280" i="7"/>
  <c r="BB280" i="7" s="1"/>
  <c r="AO277" i="7"/>
  <c r="BA277" i="7" s="1"/>
  <c r="AO269" i="7"/>
  <c r="BA269" i="7" s="1"/>
  <c r="AO245" i="7"/>
  <c r="BA245" i="7" s="1"/>
  <c r="AZ231" i="7"/>
  <c r="AQ296" i="7"/>
  <c r="BC296" i="7" s="1"/>
  <c r="AP256" i="7"/>
  <c r="BB256" i="7" s="1"/>
  <c r="AP248" i="7"/>
  <c r="BB248" i="7" s="1"/>
  <c r="AI208" i="7"/>
  <c r="AU208" i="7" s="1"/>
  <c r="AP205" i="7"/>
  <c r="BB205" i="7" s="1"/>
  <c r="AO202" i="7"/>
  <c r="BA202" i="7" s="1"/>
  <c r="AP130" i="7"/>
  <c r="BB130" i="7" s="1"/>
  <c r="AZ330" i="7"/>
  <c r="AO328" i="7"/>
  <c r="BA328" i="7" s="1"/>
  <c r="AP323" i="7"/>
  <c r="BB323" i="7" s="1"/>
  <c r="AZ322" i="7"/>
  <c r="AO320" i="7"/>
  <c r="BA320" i="7" s="1"/>
  <c r="AP315" i="7"/>
  <c r="BB315" i="7" s="1"/>
  <c r="AZ314" i="7"/>
  <c r="AO312" i="7"/>
  <c r="BA312" i="7" s="1"/>
  <c r="AI216" i="7"/>
  <c r="AU216" i="7" s="1"/>
  <c r="AP216" i="7"/>
  <c r="BB216" i="7" s="1"/>
  <c r="AO210" i="7"/>
  <c r="BA210" i="7" s="1"/>
  <c r="AO194" i="7"/>
  <c r="BA194" i="7" s="1"/>
  <c r="AQ280" i="7"/>
  <c r="BC280" i="7" s="1"/>
  <c r="AZ263" i="7"/>
  <c r="AO237" i="7"/>
  <c r="BA237" i="7" s="1"/>
  <c r="AI224" i="7"/>
  <c r="AU224" i="7" s="1"/>
  <c r="AP200" i="7"/>
  <c r="BB200" i="7" s="1"/>
  <c r="AI192" i="7"/>
  <c r="AU192" i="7" s="1"/>
  <c r="AP189" i="7"/>
  <c r="BB189" i="7" s="1"/>
  <c r="AO186" i="7"/>
  <c r="BA186" i="7" s="1"/>
  <c r="AI146" i="7"/>
  <c r="AU146" i="7" s="1"/>
  <c r="AI114" i="7"/>
  <c r="AU114" i="7" s="1"/>
  <c r="AP98" i="7"/>
  <c r="BB98" i="7" s="1"/>
  <c r="AZ81" i="7"/>
  <c r="AO68" i="7"/>
  <c r="BA68" i="7" s="1"/>
  <c r="AO250" i="7"/>
  <c r="BA250" i="7" s="1"/>
  <c r="AP184" i="7"/>
  <c r="BB184" i="7" s="1"/>
  <c r="AO290" i="7"/>
  <c r="BA290" i="7" s="1"/>
  <c r="AP253" i="7"/>
  <c r="BB253" i="7" s="1"/>
  <c r="AO213" i="7"/>
  <c r="BA213" i="7" s="1"/>
  <c r="AI106" i="7"/>
  <c r="AU106" i="7" s="1"/>
  <c r="AO63" i="7"/>
  <c r="BA63" i="7" s="1"/>
  <c r="AQ272" i="7"/>
  <c r="BC272" i="7" s="1"/>
  <c r="AI176" i="7"/>
  <c r="AU176" i="7" s="1"/>
  <c r="AP173" i="7"/>
  <c r="BB173" i="7" s="1"/>
  <c r="AO170" i="7"/>
  <c r="BA170" i="7" s="1"/>
  <c r="AO148" i="7"/>
  <c r="BA148" i="7" s="1"/>
  <c r="AI138" i="7"/>
  <c r="AU138" i="7" s="1"/>
  <c r="AP138" i="7"/>
  <c r="BB138" i="7" s="1"/>
  <c r="AO124" i="7"/>
  <c r="BA124" i="7" s="1"/>
  <c r="AO119" i="7"/>
  <c r="BA119" i="7" s="1"/>
  <c r="AP119" i="7"/>
  <c r="BB119" i="7" s="1"/>
  <c r="AO116" i="7"/>
  <c r="BA116" i="7" s="1"/>
  <c r="AZ113" i="7"/>
  <c r="AO103" i="7"/>
  <c r="BA103" i="7" s="1"/>
  <c r="AP103" i="7"/>
  <c r="BB103" i="7" s="1"/>
  <c r="AO92" i="7"/>
  <c r="BA92" i="7" s="1"/>
  <c r="AP90" i="7"/>
  <c r="BB90" i="7" s="1"/>
  <c r="AI90" i="7"/>
  <c r="AU90" i="7" s="1"/>
  <c r="AO87" i="7"/>
  <c r="BA87" i="7" s="1"/>
  <c r="AP87" i="7"/>
  <c r="BB87" i="7" s="1"/>
  <c r="AO76" i="7"/>
  <c r="BA76" i="7" s="1"/>
  <c r="AO71" i="7"/>
  <c r="BA71" i="7" s="1"/>
  <c r="AP71" i="7"/>
  <c r="BB71" i="7" s="1"/>
  <c r="AI66" i="7"/>
  <c r="AU66" i="7" s="1"/>
  <c r="AP66" i="7"/>
  <c r="BB66" i="7" s="1"/>
  <c r="AO60" i="7"/>
  <c r="BA60" i="7" s="1"/>
  <c r="AO55" i="7"/>
  <c r="BA55" i="7" s="1"/>
  <c r="AP55" i="7"/>
  <c r="BB55" i="7" s="1"/>
  <c r="AI50" i="7"/>
  <c r="AU50" i="7" s="1"/>
  <c r="AP50" i="7"/>
  <c r="BB50" i="7" s="1"/>
  <c r="AO39" i="7"/>
  <c r="BA39" i="7" s="1"/>
  <c r="AP39" i="7"/>
  <c r="BB39" i="7" s="1"/>
  <c r="AO20" i="7"/>
  <c r="BA20" i="7" s="1"/>
  <c r="AP18" i="7"/>
  <c r="BB18" i="7" s="1"/>
  <c r="AI18" i="7"/>
  <c r="AU18" i="7" s="1"/>
  <c r="AO15" i="7"/>
  <c r="BA15" i="7" s="1"/>
  <c r="AP15" i="7"/>
  <c r="BB15" i="7" s="1"/>
  <c r="AO12" i="7"/>
  <c r="BA12" i="7" s="1"/>
  <c r="AI10" i="7"/>
  <c r="AU10" i="7" s="1"/>
  <c r="AP10" i="7"/>
  <c r="BB10" i="7" s="1"/>
  <c r="AO7" i="7"/>
  <c r="BA7" i="7" s="1"/>
  <c r="AP7" i="7"/>
  <c r="BB7" i="7" s="1"/>
  <c r="AQ216" i="7"/>
  <c r="BC216" i="7" s="1"/>
  <c r="AP264" i="7"/>
  <c r="BB264" i="7" s="1"/>
  <c r="AO197" i="7"/>
  <c r="BA197" i="7" s="1"/>
  <c r="AP168" i="7"/>
  <c r="BB168" i="7" s="1"/>
  <c r="AI74" i="7"/>
  <c r="AU74" i="7" s="1"/>
  <c r="AP262" i="7"/>
  <c r="BB262" i="7" s="1"/>
  <c r="AP230" i="7"/>
  <c r="BB230" i="7" s="1"/>
  <c r="AP166" i="7"/>
  <c r="BB166" i="7" s="1"/>
  <c r="AP272" i="7"/>
  <c r="BB272" i="7" s="1"/>
  <c r="AO261" i="7"/>
  <c r="BA261" i="7" s="1"/>
  <c r="AP232" i="7"/>
  <c r="BB232" i="7" s="1"/>
  <c r="AP150" i="7"/>
  <c r="BB150" i="7" s="1"/>
  <c r="AZ248" i="7"/>
  <c r="AO265" i="7"/>
  <c r="BA265" i="7" s="1"/>
  <c r="AO249" i="7"/>
  <c r="BA249" i="7" s="1"/>
  <c r="AP214" i="7"/>
  <c r="BB214" i="7" s="1"/>
  <c r="AP198" i="7"/>
  <c r="BB198" i="7" s="1"/>
  <c r="AO86" i="7"/>
  <c r="BA86" i="7" s="1"/>
  <c r="AI37" i="7"/>
  <c r="AU37" i="7" s="1"/>
  <c r="AP134" i="7"/>
  <c r="BB134" i="7" s="1"/>
  <c r="AO13" i="7"/>
  <c r="BA13" i="7" s="1"/>
  <c r="AP246" i="7"/>
  <c r="BB246" i="7" s="1"/>
  <c r="AR158" i="7"/>
  <c r="BD158" i="7" s="1"/>
  <c r="AZ344" i="7"/>
  <c r="AO217" i="7"/>
  <c r="BA217" i="7" s="1"/>
  <c r="AP182" i="7"/>
  <c r="BB182" i="7" s="1"/>
  <c r="BD5" i="7"/>
  <c r="BC5" i="7"/>
  <c r="AW5" i="7"/>
  <c r="AK286" i="7"/>
  <c r="AW286" i="7" s="1"/>
  <c r="AQ286" i="7"/>
  <c r="BC286" i="7" s="1"/>
  <c r="AR286" i="7"/>
  <c r="BD286" i="7" s="1"/>
  <c r="AR240" i="7"/>
  <c r="BD240" i="7" s="1"/>
  <c r="AJ240" i="7"/>
  <c r="AV240" i="7" s="1"/>
  <c r="AK240" i="7"/>
  <c r="AW240" i="7" s="1"/>
  <c r="AQ211" i="7"/>
  <c r="BC211" i="7" s="1"/>
  <c r="AR211" i="7"/>
  <c r="BD211" i="7" s="1"/>
  <c r="AJ211" i="7"/>
  <c r="AV211" i="7" s="1"/>
  <c r="AK211" i="7"/>
  <c r="AW211" i="7" s="1"/>
  <c r="AJ199" i="7"/>
  <c r="AV199" i="7" s="1"/>
  <c r="AK199" i="7"/>
  <c r="AW199" i="7" s="1"/>
  <c r="AQ199" i="7"/>
  <c r="BC199" i="7" s="1"/>
  <c r="AR199" i="7"/>
  <c r="BD199" i="7" s="1"/>
  <c r="AQ123" i="7"/>
  <c r="BC123" i="7" s="1"/>
  <c r="AR123" i="7"/>
  <c r="BD123" i="7" s="1"/>
  <c r="AJ123" i="7"/>
  <c r="AV123" i="7" s="1"/>
  <c r="AK123" i="7"/>
  <c r="AW123" i="7" s="1"/>
  <c r="AQ353" i="7"/>
  <c r="BC353" i="7" s="1"/>
  <c r="AR353" i="7"/>
  <c r="BD353" i="7" s="1"/>
  <c r="AJ353" i="7"/>
  <c r="AV353" i="7" s="1"/>
  <c r="AK334" i="7"/>
  <c r="AW334" i="7" s="1"/>
  <c r="AQ334" i="7"/>
  <c r="BC334" i="7" s="1"/>
  <c r="AR334" i="7"/>
  <c r="BD334" i="7" s="1"/>
  <c r="AQ317" i="7"/>
  <c r="BC317" i="7" s="1"/>
  <c r="AR317" i="7"/>
  <c r="BD317" i="7" s="1"/>
  <c r="AJ317" i="7"/>
  <c r="AV317" i="7" s="1"/>
  <c r="AK310" i="7"/>
  <c r="AW310" i="7" s="1"/>
  <c r="AQ310" i="7"/>
  <c r="BC310" i="7" s="1"/>
  <c r="AR310" i="7"/>
  <c r="BD310" i="7" s="1"/>
  <c r="AQ298" i="7"/>
  <c r="BC298" i="7" s="1"/>
  <c r="AR298" i="7"/>
  <c r="BD298" i="7" s="1"/>
  <c r="AJ298" i="7"/>
  <c r="AV298" i="7" s="1"/>
  <c r="AK298" i="7"/>
  <c r="AW298" i="7" s="1"/>
  <c r="AQ293" i="7"/>
  <c r="BC293" i="7" s="1"/>
  <c r="AR293" i="7"/>
  <c r="BD293" i="7" s="1"/>
  <c r="AJ293" i="7"/>
  <c r="AV293" i="7" s="1"/>
  <c r="AR288" i="7"/>
  <c r="BD288" i="7" s="1"/>
  <c r="AJ288" i="7"/>
  <c r="AV288" i="7" s="1"/>
  <c r="AK288" i="7"/>
  <c r="AW288" i="7" s="1"/>
  <c r="AQ281" i="7"/>
  <c r="BC281" i="7" s="1"/>
  <c r="AR281" i="7"/>
  <c r="BD281" i="7" s="1"/>
  <c r="AJ281" i="7"/>
  <c r="AV281" i="7" s="1"/>
  <c r="AK281" i="7"/>
  <c r="AW281" i="7" s="1"/>
  <c r="AQ276" i="7"/>
  <c r="BC276" i="7" s="1"/>
  <c r="AR276" i="7"/>
  <c r="BD276" i="7" s="1"/>
  <c r="AJ276" i="7"/>
  <c r="AV276" i="7" s="1"/>
  <c r="AK276" i="7"/>
  <c r="AW276" i="7" s="1"/>
  <c r="AJ271" i="7"/>
  <c r="AV271" i="7" s="1"/>
  <c r="AK271" i="7"/>
  <c r="AW271" i="7" s="1"/>
  <c r="AQ271" i="7"/>
  <c r="BC271" i="7" s="1"/>
  <c r="AQ264" i="7"/>
  <c r="BC264" i="7" s="1"/>
  <c r="AR264" i="7"/>
  <c r="BD264" i="7" s="1"/>
  <c r="AJ264" i="7"/>
  <c r="AV264" i="7" s="1"/>
  <c r="AK264" i="7"/>
  <c r="AW264" i="7" s="1"/>
  <c r="AQ259" i="7"/>
  <c r="BC259" i="7" s="1"/>
  <c r="AR259" i="7"/>
  <c r="BD259" i="7" s="1"/>
  <c r="AJ259" i="7"/>
  <c r="AV259" i="7" s="1"/>
  <c r="AK259" i="7"/>
  <c r="AW259" i="7" s="1"/>
  <c r="AQ252" i="7"/>
  <c r="BC252" i="7" s="1"/>
  <c r="AR252" i="7"/>
  <c r="BD252" i="7" s="1"/>
  <c r="AJ252" i="7"/>
  <c r="AV252" i="7" s="1"/>
  <c r="AK252" i="7"/>
  <c r="AW252" i="7" s="1"/>
  <c r="AQ247" i="7"/>
  <c r="BC247" i="7" s="1"/>
  <c r="AR247" i="7"/>
  <c r="BD247" i="7" s="1"/>
  <c r="AJ247" i="7"/>
  <c r="AV247" i="7" s="1"/>
  <c r="AK247" i="7"/>
  <c r="AW247" i="7" s="1"/>
  <c r="AR242" i="7"/>
  <c r="BD242" i="7" s="1"/>
  <c r="AJ242" i="7"/>
  <c r="AV242" i="7" s="1"/>
  <c r="AK242" i="7"/>
  <c r="AW242" i="7" s="1"/>
  <c r="AJ235" i="7"/>
  <c r="AV235" i="7" s="1"/>
  <c r="AK235" i="7"/>
  <c r="AW235" i="7" s="1"/>
  <c r="AQ235" i="7"/>
  <c r="BC235" i="7" s="1"/>
  <c r="AQ225" i="7"/>
  <c r="BC225" i="7" s="1"/>
  <c r="AR225" i="7"/>
  <c r="BD225" i="7" s="1"/>
  <c r="AJ225" i="7"/>
  <c r="AV225" i="7" s="1"/>
  <c r="AK206" i="7"/>
  <c r="AW206" i="7" s="1"/>
  <c r="AQ206" i="7"/>
  <c r="BC206" i="7" s="1"/>
  <c r="AJ189" i="7"/>
  <c r="AV189" i="7" s="1"/>
  <c r="AK189" i="7"/>
  <c r="AW189" i="7" s="1"/>
  <c r="AQ189" i="7"/>
  <c r="BC189" i="7" s="1"/>
  <c r="AR189" i="7"/>
  <c r="BD189" i="7" s="1"/>
  <c r="AR182" i="7"/>
  <c r="BD182" i="7" s="1"/>
  <c r="AK182" i="7"/>
  <c r="AW182" i="7" s="1"/>
  <c r="AR172" i="7"/>
  <c r="BD172" i="7" s="1"/>
  <c r="AJ172" i="7"/>
  <c r="AV172" i="7" s="1"/>
  <c r="AK172" i="7"/>
  <c r="AW172" i="7" s="1"/>
  <c r="AQ167" i="7"/>
  <c r="BC167" i="7" s="1"/>
  <c r="AR167" i="7"/>
  <c r="BD167" i="7" s="1"/>
  <c r="AJ167" i="7"/>
  <c r="AV167" i="7" s="1"/>
  <c r="AK167" i="7"/>
  <c r="AW167" i="7" s="1"/>
  <c r="AQ162" i="7"/>
  <c r="BC162" i="7" s="1"/>
  <c r="AR162" i="7"/>
  <c r="BD162" i="7" s="1"/>
  <c r="AJ162" i="7"/>
  <c r="AV162" i="7" s="1"/>
  <c r="AK162" i="7"/>
  <c r="AW162" i="7" s="1"/>
  <c r="AQ157" i="7"/>
  <c r="BC157" i="7" s="1"/>
  <c r="AR157" i="7"/>
  <c r="BD157" i="7" s="1"/>
  <c r="AJ157" i="7"/>
  <c r="AV157" i="7" s="1"/>
  <c r="AK157" i="7"/>
  <c r="AW157" i="7" s="1"/>
  <c r="AK150" i="7"/>
  <c r="AW150" i="7" s="1"/>
  <c r="AR150" i="7"/>
  <c r="BD150" i="7" s="1"/>
  <c r="AQ140" i="7"/>
  <c r="BC140" i="7" s="1"/>
  <c r="AR140" i="7"/>
  <c r="BD140" i="7" s="1"/>
  <c r="AJ140" i="7"/>
  <c r="AV140" i="7" s="1"/>
  <c r="AK140" i="7"/>
  <c r="AW140" i="7" s="1"/>
  <c r="AQ135" i="7"/>
  <c r="BC135" i="7" s="1"/>
  <c r="AR135" i="7"/>
  <c r="BD135" i="7" s="1"/>
  <c r="AJ135" i="7"/>
  <c r="AV135" i="7" s="1"/>
  <c r="AK135" i="7"/>
  <c r="AW135" i="7" s="1"/>
  <c r="AQ130" i="7"/>
  <c r="BC130" i="7" s="1"/>
  <c r="AR130" i="7"/>
  <c r="BD130" i="7" s="1"/>
  <c r="AJ130" i="7"/>
  <c r="AV130" i="7" s="1"/>
  <c r="AK130" i="7"/>
  <c r="AW130" i="7" s="1"/>
  <c r="AQ125" i="7"/>
  <c r="BC125" i="7" s="1"/>
  <c r="AR125" i="7"/>
  <c r="BD125" i="7" s="1"/>
  <c r="AJ125" i="7"/>
  <c r="AV125" i="7" s="1"/>
  <c r="AK125" i="7"/>
  <c r="AW125" i="7" s="1"/>
  <c r="AK118" i="7"/>
  <c r="AW118" i="7" s="1"/>
  <c r="AR118" i="7"/>
  <c r="BD118" i="7" s="1"/>
  <c r="AQ108" i="7"/>
  <c r="BC108" i="7" s="1"/>
  <c r="AR108" i="7"/>
  <c r="BD108" i="7" s="1"/>
  <c r="AJ108" i="7"/>
  <c r="AV108" i="7" s="1"/>
  <c r="AK108" i="7"/>
  <c r="AW108" i="7" s="1"/>
  <c r="AQ103" i="7"/>
  <c r="BC103" i="7" s="1"/>
  <c r="AR103" i="7"/>
  <c r="BD103" i="7" s="1"/>
  <c r="AJ103" i="7"/>
  <c r="AV103" i="7" s="1"/>
  <c r="AQ98" i="7"/>
  <c r="BC98" i="7" s="1"/>
  <c r="AR98" i="7"/>
  <c r="BD98" i="7" s="1"/>
  <c r="AJ98" i="7"/>
  <c r="AV98" i="7" s="1"/>
  <c r="AK98" i="7"/>
  <c r="AW98" i="7" s="1"/>
  <c r="AQ88" i="7"/>
  <c r="BC88" i="7" s="1"/>
  <c r="AR88" i="7"/>
  <c r="BD88" i="7" s="1"/>
  <c r="AJ88" i="7"/>
  <c r="AV88" i="7" s="1"/>
  <c r="AK88" i="7"/>
  <c r="AW88" i="7" s="1"/>
  <c r="AQ83" i="7"/>
  <c r="BC83" i="7" s="1"/>
  <c r="AR83" i="7"/>
  <c r="BD83" i="7" s="1"/>
  <c r="AJ83" i="7"/>
  <c r="AV83" i="7" s="1"/>
  <c r="AK83" i="7"/>
  <c r="AW83" i="7" s="1"/>
  <c r="AQ78" i="7"/>
  <c r="BC78" i="7" s="1"/>
  <c r="AJ78" i="7"/>
  <c r="AV78" i="7" s="1"/>
  <c r="AK78" i="7"/>
  <c r="AW78" i="7" s="1"/>
  <c r="AQ242" i="7"/>
  <c r="BC242" i="7" s="1"/>
  <c r="AJ344" i="7"/>
  <c r="AV344" i="7" s="1"/>
  <c r="AK344" i="7"/>
  <c r="AW344" i="7" s="1"/>
  <c r="AQ344" i="7"/>
  <c r="BC344" i="7" s="1"/>
  <c r="AR344" i="7"/>
  <c r="BD344" i="7" s="1"/>
  <c r="AJ223" i="7"/>
  <c r="AV223" i="7" s="1"/>
  <c r="AK223" i="7"/>
  <c r="AW223" i="7" s="1"/>
  <c r="AQ223" i="7"/>
  <c r="BC223" i="7" s="1"/>
  <c r="AR223" i="7"/>
  <c r="BD223" i="7" s="1"/>
  <c r="AQ165" i="7"/>
  <c r="BC165" i="7" s="1"/>
  <c r="AR165" i="7"/>
  <c r="BD165" i="7" s="1"/>
  <c r="AJ165" i="7"/>
  <c r="AV165" i="7" s="1"/>
  <c r="AK165" i="7"/>
  <c r="AW165" i="7" s="1"/>
  <c r="AQ145" i="7"/>
  <c r="BC145" i="7" s="1"/>
  <c r="AR145" i="7"/>
  <c r="BD145" i="7" s="1"/>
  <c r="AJ145" i="7"/>
  <c r="AV145" i="7" s="1"/>
  <c r="AK145" i="7"/>
  <c r="AW145" i="7" s="1"/>
  <c r="AK177" i="7"/>
  <c r="AW177" i="7" s="1"/>
  <c r="AK346" i="7"/>
  <c r="AW346" i="7" s="1"/>
  <c r="AQ346" i="7"/>
  <c r="BC346" i="7" s="1"/>
  <c r="AR346" i="7"/>
  <c r="BD346" i="7" s="1"/>
  <c r="AQ341" i="7"/>
  <c r="BC341" i="7" s="1"/>
  <c r="AR341" i="7"/>
  <c r="BD341" i="7" s="1"/>
  <c r="AJ341" i="7"/>
  <c r="AV341" i="7" s="1"/>
  <c r="AR336" i="7"/>
  <c r="BD336" i="7" s="1"/>
  <c r="AJ336" i="7"/>
  <c r="AV336" i="7" s="1"/>
  <c r="AK336" i="7"/>
  <c r="AW336" i="7" s="1"/>
  <c r="AQ329" i="7"/>
  <c r="BC329" i="7" s="1"/>
  <c r="AR329" i="7"/>
  <c r="BD329" i="7" s="1"/>
  <c r="AJ329" i="7"/>
  <c r="AV329" i="7" s="1"/>
  <c r="AK329" i="7"/>
  <c r="AW329" i="7" s="1"/>
  <c r="AQ324" i="7"/>
  <c r="BC324" i="7" s="1"/>
  <c r="AR324" i="7"/>
  <c r="BD324" i="7" s="1"/>
  <c r="AJ324" i="7"/>
  <c r="AV324" i="7" s="1"/>
  <c r="AK324" i="7"/>
  <c r="AW324" i="7" s="1"/>
  <c r="AJ319" i="7"/>
  <c r="AV319" i="7" s="1"/>
  <c r="AK319" i="7"/>
  <c r="AW319" i="7" s="1"/>
  <c r="AQ319" i="7"/>
  <c r="BC319" i="7" s="1"/>
  <c r="AR312" i="7"/>
  <c r="BD312" i="7" s="1"/>
  <c r="AJ312" i="7"/>
  <c r="AV312" i="7" s="1"/>
  <c r="AK312" i="7"/>
  <c r="AW312" i="7" s="1"/>
  <c r="AQ307" i="7"/>
  <c r="BC307" i="7" s="1"/>
  <c r="AR307" i="7"/>
  <c r="BD307" i="7" s="1"/>
  <c r="AJ307" i="7"/>
  <c r="AV307" i="7" s="1"/>
  <c r="AK307" i="7"/>
  <c r="AW307" i="7" s="1"/>
  <c r="AQ300" i="7"/>
  <c r="BC300" i="7" s="1"/>
  <c r="AR300" i="7"/>
  <c r="BD300" i="7" s="1"/>
  <c r="AJ300" i="7"/>
  <c r="AV300" i="7" s="1"/>
  <c r="AK300" i="7"/>
  <c r="AW300" i="7" s="1"/>
  <c r="AJ295" i="7"/>
  <c r="AV295" i="7" s="1"/>
  <c r="AK295" i="7"/>
  <c r="AW295" i="7" s="1"/>
  <c r="AQ295" i="7"/>
  <c r="BC295" i="7" s="1"/>
  <c r="AR290" i="7"/>
  <c r="BD290" i="7" s="1"/>
  <c r="AK290" i="7"/>
  <c r="AW290" i="7" s="1"/>
  <c r="AQ283" i="7"/>
  <c r="BC283" i="7" s="1"/>
  <c r="AR283" i="7"/>
  <c r="BD283" i="7" s="1"/>
  <c r="AJ283" i="7"/>
  <c r="AV283" i="7" s="1"/>
  <c r="AK283" i="7"/>
  <c r="AW283" i="7" s="1"/>
  <c r="AQ273" i="7"/>
  <c r="BC273" i="7" s="1"/>
  <c r="AR273" i="7"/>
  <c r="BD273" i="7" s="1"/>
  <c r="AJ273" i="7"/>
  <c r="AV273" i="7" s="1"/>
  <c r="AK273" i="7"/>
  <c r="AW273" i="7" s="1"/>
  <c r="AQ254" i="7"/>
  <c r="BC254" i="7" s="1"/>
  <c r="AJ254" i="7"/>
  <c r="AV254" i="7" s="1"/>
  <c r="AK254" i="7"/>
  <c r="AW254" i="7" s="1"/>
  <c r="AQ237" i="7"/>
  <c r="BC237" i="7" s="1"/>
  <c r="AR237" i="7"/>
  <c r="BD237" i="7" s="1"/>
  <c r="AJ237" i="7"/>
  <c r="AV237" i="7" s="1"/>
  <c r="AK237" i="7"/>
  <c r="AW237" i="7" s="1"/>
  <c r="AK230" i="7"/>
  <c r="AW230" i="7" s="1"/>
  <c r="AR230" i="7"/>
  <c r="BD230" i="7" s="1"/>
  <c r="AR218" i="7"/>
  <c r="BD218" i="7" s="1"/>
  <c r="AJ218" i="7"/>
  <c r="AV218" i="7" s="1"/>
  <c r="AK218" i="7"/>
  <c r="AW218" i="7" s="1"/>
  <c r="AQ218" i="7"/>
  <c r="BC218" i="7" s="1"/>
  <c r="AJ213" i="7"/>
  <c r="AV213" i="7" s="1"/>
  <c r="AK213" i="7"/>
  <c r="AW213" i="7" s="1"/>
  <c r="AQ213" i="7"/>
  <c r="BC213" i="7" s="1"/>
  <c r="AR213" i="7"/>
  <c r="BD213" i="7" s="1"/>
  <c r="AR208" i="7"/>
  <c r="BD208" i="7" s="1"/>
  <c r="AJ208" i="7"/>
  <c r="AV208" i="7" s="1"/>
  <c r="AK208" i="7"/>
  <c r="AW208" i="7" s="1"/>
  <c r="AQ208" i="7"/>
  <c r="BC208" i="7" s="1"/>
  <c r="AQ201" i="7"/>
  <c r="BC201" i="7" s="1"/>
  <c r="AR201" i="7"/>
  <c r="BD201" i="7" s="1"/>
  <c r="AJ201" i="7"/>
  <c r="AV201" i="7" s="1"/>
  <c r="AK201" i="7"/>
  <c r="AW201" i="7" s="1"/>
  <c r="AR196" i="7"/>
  <c r="BD196" i="7" s="1"/>
  <c r="AJ196" i="7"/>
  <c r="AV196" i="7" s="1"/>
  <c r="AQ196" i="7"/>
  <c r="BC196" i="7" s="1"/>
  <c r="AJ191" i="7"/>
  <c r="AV191" i="7" s="1"/>
  <c r="AK191" i="7"/>
  <c r="AW191" i="7" s="1"/>
  <c r="AQ191" i="7"/>
  <c r="BC191" i="7" s="1"/>
  <c r="AR191" i="7"/>
  <c r="BD191" i="7" s="1"/>
  <c r="AQ184" i="7"/>
  <c r="BC184" i="7" s="1"/>
  <c r="AR184" i="7"/>
  <c r="BD184" i="7" s="1"/>
  <c r="AJ184" i="7"/>
  <c r="AV184" i="7" s="1"/>
  <c r="AK184" i="7"/>
  <c r="AW184" i="7" s="1"/>
  <c r="AQ179" i="7"/>
  <c r="BC179" i="7" s="1"/>
  <c r="AR179" i="7"/>
  <c r="BD179" i="7" s="1"/>
  <c r="AJ179" i="7"/>
  <c r="AV179" i="7" s="1"/>
  <c r="AK179" i="7"/>
  <c r="AW179" i="7" s="1"/>
  <c r="AQ174" i="7"/>
  <c r="BC174" i="7" s="1"/>
  <c r="AJ174" i="7"/>
  <c r="AV174" i="7" s="1"/>
  <c r="AK174" i="7"/>
  <c r="AW174" i="7" s="1"/>
  <c r="AQ159" i="7"/>
  <c r="BC159" i="7" s="1"/>
  <c r="AR159" i="7"/>
  <c r="BD159" i="7" s="1"/>
  <c r="AJ159" i="7"/>
  <c r="AV159" i="7" s="1"/>
  <c r="AK159" i="7"/>
  <c r="AW159" i="7" s="1"/>
  <c r="AK152" i="7"/>
  <c r="AW152" i="7" s="1"/>
  <c r="AQ152" i="7"/>
  <c r="BC152" i="7" s="1"/>
  <c r="AR152" i="7"/>
  <c r="BD152" i="7" s="1"/>
  <c r="AJ152" i="7"/>
  <c r="AV152" i="7" s="1"/>
  <c r="AQ147" i="7"/>
  <c r="BC147" i="7" s="1"/>
  <c r="AR147" i="7"/>
  <c r="BD147" i="7" s="1"/>
  <c r="AJ147" i="7"/>
  <c r="AV147" i="7" s="1"/>
  <c r="AK147" i="7"/>
  <c r="AW147" i="7" s="1"/>
  <c r="AQ142" i="7"/>
  <c r="BC142" i="7" s="1"/>
  <c r="AJ142" i="7"/>
  <c r="AV142" i="7" s="1"/>
  <c r="AK142" i="7"/>
  <c r="AW142" i="7" s="1"/>
  <c r="AQ127" i="7"/>
  <c r="BC127" i="7" s="1"/>
  <c r="AR127" i="7"/>
  <c r="BD127" i="7" s="1"/>
  <c r="AJ127" i="7"/>
  <c r="AV127" i="7" s="1"/>
  <c r="AK127" i="7"/>
  <c r="AW127" i="7" s="1"/>
  <c r="AK120" i="7"/>
  <c r="AW120" i="7" s="1"/>
  <c r="AQ120" i="7"/>
  <c r="BC120" i="7" s="1"/>
  <c r="AR120" i="7"/>
  <c r="BD120" i="7" s="1"/>
  <c r="AJ120" i="7"/>
  <c r="AV120" i="7" s="1"/>
  <c r="AQ115" i="7"/>
  <c r="BC115" i="7" s="1"/>
  <c r="AR115" i="7"/>
  <c r="BD115" i="7" s="1"/>
  <c r="AJ115" i="7"/>
  <c r="AV115" i="7" s="1"/>
  <c r="AQ110" i="7"/>
  <c r="BC110" i="7" s="1"/>
  <c r="AJ110" i="7"/>
  <c r="AV110" i="7" s="1"/>
  <c r="AJ95" i="7"/>
  <c r="AV95" i="7" s="1"/>
  <c r="AK95" i="7"/>
  <c r="AW95" i="7" s="1"/>
  <c r="AQ95" i="7"/>
  <c r="BC95" i="7" s="1"/>
  <c r="AR95" i="7"/>
  <c r="BD95" i="7" s="1"/>
  <c r="AQ336" i="7"/>
  <c r="BC336" i="7" s="1"/>
  <c r="AJ334" i="7"/>
  <c r="AV334" i="7" s="1"/>
  <c r="AQ351" i="7"/>
  <c r="BC351" i="7" s="1"/>
  <c r="AR351" i="7"/>
  <c r="BD351" i="7" s="1"/>
  <c r="AJ351" i="7"/>
  <c r="AV351" i="7" s="1"/>
  <c r="AK351" i="7"/>
  <c r="AW351" i="7" s="1"/>
  <c r="AQ339" i="7"/>
  <c r="BC339" i="7" s="1"/>
  <c r="AR339" i="7"/>
  <c r="BD339" i="7" s="1"/>
  <c r="AJ339" i="7"/>
  <c r="AV339" i="7" s="1"/>
  <c r="AK339" i="7"/>
  <c r="AW339" i="7" s="1"/>
  <c r="AQ315" i="7"/>
  <c r="BC315" i="7" s="1"/>
  <c r="AR315" i="7"/>
  <c r="BD315" i="7" s="1"/>
  <c r="AJ315" i="7"/>
  <c r="AV315" i="7" s="1"/>
  <c r="AK315" i="7"/>
  <c r="AW315" i="7" s="1"/>
  <c r="AQ305" i="7"/>
  <c r="BC305" i="7" s="1"/>
  <c r="AR305" i="7"/>
  <c r="BD305" i="7" s="1"/>
  <c r="AJ305" i="7"/>
  <c r="AV305" i="7" s="1"/>
  <c r="AK305" i="7"/>
  <c r="AW305" i="7" s="1"/>
  <c r="AR250" i="7"/>
  <c r="BD250" i="7" s="1"/>
  <c r="AJ250" i="7"/>
  <c r="AV250" i="7" s="1"/>
  <c r="AK250" i="7"/>
  <c r="AW250" i="7" s="1"/>
  <c r="AQ155" i="7"/>
  <c r="BC155" i="7" s="1"/>
  <c r="AR155" i="7"/>
  <c r="BD155" i="7" s="1"/>
  <c r="AJ155" i="7"/>
  <c r="AV155" i="7" s="1"/>
  <c r="AK155" i="7"/>
  <c r="AW155" i="7" s="1"/>
  <c r="AJ133" i="7"/>
  <c r="AV133" i="7" s="1"/>
  <c r="AK133" i="7"/>
  <c r="AW133" i="7" s="1"/>
  <c r="AQ133" i="7"/>
  <c r="BC133" i="7" s="1"/>
  <c r="AR133" i="7"/>
  <c r="BD133" i="7" s="1"/>
  <c r="AZ289" i="7"/>
  <c r="AI196" i="7"/>
  <c r="AU196" i="7" s="1"/>
  <c r="AK196" i="7"/>
  <c r="AW196" i="7" s="1"/>
  <c r="AI110" i="7"/>
  <c r="AU110" i="7" s="1"/>
  <c r="AK110" i="7"/>
  <c r="AW110" i="7" s="1"/>
  <c r="AQ331" i="7"/>
  <c r="BC331" i="7" s="1"/>
  <c r="AR331" i="7"/>
  <c r="BD331" i="7" s="1"/>
  <c r="AJ331" i="7"/>
  <c r="AV331" i="7" s="1"/>
  <c r="AK331" i="7"/>
  <c r="AW331" i="7" s="1"/>
  <c r="AQ321" i="7"/>
  <c r="BC321" i="7" s="1"/>
  <c r="AR321" i="7"/>
  <c r="BD321" i="7" s="1"/>
  <c r="AJ321" i="7"/>
  <c r="AV321" i="7" s="1"/>
  <c r="AK321" i="7"/>
  <c r="AW321" i="7" s="1"/>
  <c r="AK302" i="7"/>
  <c r="AW302" i="7" s="1"/>
  <c r="AQ302" i="7"/>
  <c r="BC302" i="7" s="1"/>
  <c r="AR302" i="7"/>
  <c r="BD302" i="7" s="1"/>
  <c r="AQ285" i="7"/>
  <c r="BC285" i="7" s="1"/>
  <c r="AR285" i="7"/>
  <c r="BD285" i="7" s="1"/>
  <c r="AJ285" i="7"/>
  <c r="AV285" i="7" s="1"/>
  <c r="AK278" i="7"/>
  <c r="AW278" i="7" s="1"/>
  <c r="AQ278" i="7"/>
  <c r="BC278" i="7" s="1"/>
  <c r="AR278" i="7"/>
  <c r="BD278" i="7" s="1"/>
  <c r="AQ266" i="7"/>
  <c r="BC266" i="7" s="1"/>
  <c r="AR266" i="7"/>
  <c r="BD266" i="7" s="1"/>
  <c r="AJ266" i="7"/>
  <c r="AV266" i="7" s="1"/>
  <c r="AK266" i="7"/>
  <c r="AW266" i="7" s="1"/>
  <c r="AQ261" i="7"/>
  <c r="BC261" i="7" s="1"/>
  <c r="AR261" i="7"/>
  <c r="BD261" i="7" s="1"/>
  <c r="AJ261" i="7"/>
  <c r="AV261" i="7" s="1"/>
  <c r="AQ256" i="7"/>
  <c r="BC256" i="7" s="1"/>
  <c r="AR256" i="7"/>
  <c r="BD256" i="7" s="1"/>
  <c r="AJ256" i="7"/>
  <c r="AV256" i="7" s="1"/>
  <c r="AK256" i="7"/>
  <c r="AW256" i="7" s="1"/>
  <c r="AJ249" i="7"/>
  <c r="AV249" i="7" s="1"/>
  <c r="AK249" i="7"/>
  <c r="AW249" i="7" s="1"/>
  <c r="AQ249" i="7"/>
  <c r="BC249" i="7" s="1"/>
  <c r="AQ244" i="7"/>
  <c r="BC244" i="7" s="1"/>
  <c r="AR244" i="7"/>
  <c r="BD244" i="7" s="1"/>
  <c r="AJ244" i="7"/>
  <c r="AV244" i="7" s="1"/>
  <c r="AK244" i="7"/>
  <c r="AW244" i="7" s="1"/>
  <c r="AJ239" i="7"/>
  <c r="AV239" i="7" s="1"/>
  <c r="AK239" i="7"/>
  <c r="AW239" i="7" s="1"/>
  <c r="AQ239" i="7"/>
  <c r="BC239" i="7" s="1"/>
  <c r="AJ232" i="7"/>
  <c r="AV232" i="7" s="1"/>
  <c r="AK232" i="7"/>
  <c r="AW232" i="7" s="1"/>
  <c r="AQ232" i="7"/>
  <c r="BC232" i="7" s="1"/>
  <c r="AR232" i="7"/>
  <c r="BD232" i="7" s="1"/>
  <c r="AJ227" i="7"/>
  <c r="AV227" i="7" s="1"/>
  <c r="AK227" i="7"/>
  <c r="AW227" i="7" s="1"/>
  <c r="AQ227" i="7"/>
  <c r="BC227" i="7" s="1"/>
  <c r="AK220" i="7"/>
  <c r="AW220" i="7" s="1"/>
  <c r="AQ220" i="7"/>
  <c r="BC220" i="7" s="1"/>
  <c r="AR220" i="7"/>
  <c r="BD220" i="7" s="1"/>
  <c r="AJ220" i="7"/>
  <c r="AV220" i="7" s="1"/>
  <c r="AQ215" i="7"/>
  <c r="BC215" i="7" s="1"/>
  <c r="AR215" i="7"/>
  <c r="BD215" i="7" s="1"/>
  <c r="AJ215" i="7"/>
  <c r="AV215" i="7" s="1"/>
  <c r="AK215" i="7"/>
  <c r="AW215" i="7" s="1"/>
  <c r="AR210" i="7"/>
  <c r="BD210" i="7" s="1"/>
  <c r="AJ210" i="7"/>
  <c r="AV210" i="7" s="1"/>
  <c r="AK210" i="7"/>
  <c r="AW210" i="7" s="1"/>
  <c r="AQ210" i="7"/>
  <c r="BC210" i="7" s="1"/>
  <c r="AQ203" i="7"/>
  <c r="BC203" i="7" s="1"/>
  <c r="AJ203" i="7"/>
  <c r="AV203" i="7" s="1"/>
  <c r="AK203" i="7"/>
  <c r="AW203" i="7" s="1"/>
  <c r="AR203" i="7"/>
  <c r="BD203" i="7" s="1"/>
  <c r="AQ193" i="7"/>
  <c r="BC193" i="7" s="1"/>
  <c r="AR193" i="7"/>
  <c r="BD193" i="7" s="1"/>
  <c r="AJ193" i="7"/>
  <c r="AV193" i="7" s="1"/>
  <c r="AR176" i="7"/>
  <c r="BD176" i="7" s="1"/>
  <c r="AJ176" i="7"/>
  <c r="AV176" i="7" s="1"/>
  <c r="AK176" i="7"/>
  <c r="AW176" i="7" s="1"/>
  <c r="AQ176" i="7"/>
  <c r="BC176" i="7" s="1"/>
  <c r="AQ169" i="7"/>
  <c r="BC169" i="7" s="1"/>
  <c r="AR169" i="7"/>
  <c r="BD169" i="7" s="1"/>
  <c r="AJ169" i="7"/>
  <c r="AV169" i="7" s="1"/>
  <c r="AK169" i="7"/>
  <c r="AW169" i="7" s="1"/>
  <c r="AQ164" i="7"/>
  <c r="BC164" i="7" s="1"/>
  <c r="AR164" i="7"/>
  <c r="BD164" i="7" s="1"/>
  <c r="AJ164" i="7"/>
  <c r="AV164" i="7" s="1"/>
  <c r="AK164" i="7"/>
  <c r="AW164" i="7" s="1"/>
  <c r="AQ144" i="7"/>
  <c r="BC144" i="7" s="1"/>
  <c r="AR144" i="7"/>
  <c r="BD144" i="7" s="1"/>
  <c r="AJ144" i="7"/>
  <c r="AV144" i="7" s="1"/>
  <c r="AK144" i="7"/>
  <c r="AW144" i="7" s="1"/>
  <c r="AJ137" i="7"/>
  <c r="AV137" i="7" s="1"/>
  <c r="AK137" i="7"/>
  <c r="AW137" i="7" s="1"/>
  <c r="AQ137" i="7"/>
  <c r="BC137" i="7" s="1"/>
  <c r="AR137" i="7"/>
  <c r="BD137" i="7" s="1"/>
  <c r="AK132" i="7"/>
  <c r="AW132" i="7" s="1"/>
  <c r="AQ132" i="7"/>
  <c r="BC132" i="7" s="1"/>
  <c r="AR132" i="7"/>
  <c r="BD132" i="7" s="1"/>
  <c r="AQ112" i="7"/>
  <c r="BC112" i="7" s="1"/>
  <c r="AR112" i="7"/>
  <c r="BD112" i="7" s="1"/>
  <c r="AJ112" i="7"/>
  <c r="AV112" i="7" s="1"/>
  <c r="AK112" i="7"/>
  <c r="AW112" i="7" s="1"/>
  <c r="AJ105" i="7"/>
  <c r="AV105" i="7" s="1"/>
  <c r="AK105" i="7"/>
  <c r="AW105" i="7" s="1"/>
  <c r="AQ105" i="7"/>
  <c r="BC105" i="7" s="1"/>
  <c r="AK100" i="7"/>
  <c r="AW100" i="7" s="1"/>
  <c r="AQ100" i="7"/>
  <c r="BC100" i="7" s="1"/>
  <c r="AR100" i="7"/>
  <c r="BD100" i="7" s="1"/>
  <c r="AJ100" i="7"/>
  <c r="AV100" i="7" s="1"/>
  <c r="AK90" i="7"/>
  <c r="AW90" i="7" s="1"/>
  <c r="AQ90" i="7"/>
  <c r="BC90" i="7" s="1"/>
  <c r="AR90" i="7"/>
  <c r="BD90" i="7" s="1"/>
  <c r="AJ90" i="7"/>
  <c r="AV90" i="7" s="1"/>
  <c r="AQ85" i="7"/>
  <c r="BC85" i="7" s="1"/>
  <c r="AJ85" i="7"/>
  <c r="AV85" i="7" s="1"/>
  <c r="AK85" i="7"/>
  <c r="AW85" i="7" s="1"/>
  <c r="AV5" i="7"/>
  <c r="AR295" i="7"/>
  <c r="BD295" i="7" s="1"/>
  <c r="AK293" i="7"/>
  <c r="AW293" i="7" s="1"/>
  <c r="AK285" i="7"/>
  <c r="AW285" i="7" s="1"/>
  <c r="AR271" i="7"/>
  <c r="BD271" i="7" s="1"/>
  <c r="AR227" i="7"/>
  <c r="BD227" i="7" s="1"/>
  <c r="AJ206" i="7"/>
  <c r="AV206" i="7" s="1"/>
  <c r="AJ327" i="7"/>
  <c r="AV327" i="7" s="1"/>
  <c r="AK327" i="7"/>
  <c r="AW327" i="7" s="1"/>
  <c r="AQ327" i="7"/>
  <c r="BC327" i="7" s="1"/>
  <c r="AJ177" i="7"/>
  <c r="AV177" i="7" s="1"/>
  <c r="AQ177" i="7"/>
  <c r="BC177" i="7" s="1"/>
  <c r="AK170" i="7"/>
  <c r="AW170" i="7" s="1"/>
  <c r="AQ170" i="7"/>
  <c r="BC170" i="7" s="1"/>
  <c r="AR170" i="7"/>
  <c r="BD170" i="7" s="1"/>
  <c r="AQ113" i="7"/>
  <c r="BC113" i="7" s="1"/>
  <c r="AR113" i="7"/>
  <c r="BD113" i="7" s="1"/>
  <c r="AJ113" i="7"/>
  <c r="AV113" i="7" s="1"/>
  <c r="AK113" i="7"/>
  <c r="AW113" i="7" s="1"/>
  <c r="AJ101" i="7"/>
  <c r="AV101" i="7" s="1"/>
  <c r="AK101" i="7"/>
  <c r="AW101" i="7" s="1"/>
  <c r="AQ101" i="7"/>
  <c r="BC101" i="7" s="1"/>
  <c r="AR101" i="7"/>
  <c r="BD101" i="7" s="1"/>
  <c r="AP290" i="7"/>
  <c r="BB290" i="7" s="1"/>
  <c r="AQ290" i="7"/>
  <c r="BC290" i="7" s="1"/>
  <c r="AI290" i="7"/>
  <c r="AU290" i="7" s="1"/>
  <c r="AJ290" i="7"/>
  <c r="AV290" i="7" s="1"/>
  <c r="AZ108" i="7"/>
  <c r="AO83" i="7"/>
  <c r="BA83" i="7" s="1"/>
  <c r="AQ314" i="7"/>
  <c r="BC314" i="7" s="1"/>
  <c r="AR314" i="7"/>
  <c r="BD314" i="7" s="1"/>
  <c r="AJ314" i="7"/>
  <c r="AV314" i="7" s="1"/>
  <c r="AK314" i="7"/>
  <c r="AW314" i="7" s="1"/>
  <c r="AQ309" i="7"/>
  <c r="BC309" i="7" s="1"/>
  <c r="AR309" i="7"/>
  <c r="BD309" i="7" s="1"/>
  <c r="AJ309" i="7"/>
  <c r="AV309" i="7" s="1"/>
  <c r="AR304" i="7"/>
  <c r="BD304" i="7" s="1"/>
  <c r="AJ304" i="7"/>
  <c r="AV304" i="7" s="1"/>
  <c r="AK304" i="7"/>
  <c r="AW304" i="7" s="1"/>
  <c r="AQ297" i="7"/>
  <c r="BC297" i="7" s="1"/>
  <c r="AR297" i="7"/>
  <c r="BD297" i="7" s="1"/>
  <c r="AJ297" i="7"/>
  <c r="AV297" i="7" s="1"/>
  <c r="AK297" i="7"/>
  <c r="AW297" i="7" s="1"/>
  <c r="AR280" i="7"/>
  <c r="BD280" i="7" s="1"/>
  <c r="AJ280" i="7"/>
  <c r="AV280" i="7" s="1"/>
  <c r="AK280" i="7"/>
  <c r="AW280" i="7" s="1"/>
  <c r="AQ275" i="7"/>
  <c r="BC275" i="7" s="1"/>
  <c r="AR275" i="7"/>
  <c r="BD275" i="7" s="1"/>
  <c r="AJ275" i="7"/>
  <c r="AV275" i="7" s="1"/>
  <c r="AK275" i="7"/>
  <c r="AW275" i="7" s="1"/>
  <c r="AQ268" i="7"/>
  <c r="BC268" i="7" s="1"/>
  <c r="AR268" i="7"/>
  <c r="BD268" i="7" s="1"/>
  <c r="AJ268" i="7"/>
  <c r="AV268" i="7" s="1"/>
  <c r="AK268" i="7"/>
  <c r="AW268" i="7" s="1"/>
  <c r="AQ263" i="7"/>
  <c r="BC263" i="7" s="1"/>
  <c r="AR263" i="7"/>
  <c r="BD263" i="7" s="1"/>
  <c r="AJ263" i="7"/>
  <c r="AV263" i="7" s="1"/>
  <c r="AK263" i="7"/>
  <c r="AW263" i="7" s="1"/>
  <c r="AQ258" i="7"/>
  <c r="BC258" i="7" s="1"/>
  <c r="AR258" i="7"/>
  <c r="BD258" i="7" s="1"/>
  <c r="AJ258" i="7"/>
  <c r="AV258" i="7" s="1"/>
  <c r="AK258" i="7"/>
  <c r="AW258" i="7" s="1"/>
  <c r="AQ251" i="7"/>
  <c r="BC251" i="7" s="1"/>
  <c r="AR251" i="7"/>
  <c r="BD251" i="7" s="1"/>
  <c r="AJ251" i="7"/>
  <c r="AV251" i="7" s="1"/>
  <c r="AK251" i="7"/>
  <c r="AW251" i="7" s="1"/>
  <c r="AJ241" i="7"/>
  <c r="AV241" i="7" s="1"/>
  <c r="AQ241" i="7"/>
  <c r="BC241" i="7" s="1"/>
  <c r="AJ222" i="7"/>
  <c r="AV222" i="7" s="1"/>
  <c r="AK222" i="7"/>
  <c r="AW222" i="7" s="1"/>
  <c r="AQ222" i="7"/>
  <c r="BC222" i="7" s="1"/>
  <c r="AQ205" i="7"/>
  <c r="BC205" i="7" s="1"/>
  <c r="AR205" i="7"/>
  <c r="BD205" i="7" s="1"/>
  <c r="AJ205" i="7"/>
  <c r="AV205" i="7" s="1"/>
  <c r="AK205" i="7"/>
  <c r="AW205" i="7" s="1"/>
  <c r="AK198" i="7"/>
  <c r="AW198" i="7" s="1"/>
  <c r="AR198" i="7"/>
  <c r="BD198" i="7" s="1"/>
  <c r="AQ186" i="7"/>
  <c r="BC186" i="7" s="1"/>
  <c r="AR186" i="7"/>
  <c r="BD186" i="7" s="1"/>
  <c r="AJ186" i="7"/>
  <c r="AV186" i="7" s="1"/>
  <c r="AK186" i="7"/>
  <c r="AW186" i="7" s="1"/>
  <c r="AQ181" i="7"/>
  <c r="BC181" i="7" s="1"/>
  <c r="AR181" i="7"/>
  <c r="BD181" i="7" s="1"/>
  <c r="AJ181" i="7"/>
  <c r="AV181" i="7" s="1"/>
  <c r="AK181" i="7"/>
  <c r="AW181" i="7" s="1"/>
  <c r="AJ171" i="7"/>
  <c r="AV171" i="7" s="1"/>
  <c r="AK171" i="7"/>
  <c r="AW171" i="7" s="1"/>
  <c r="AQ171" i="7"/>
  <c r="BC171" i="7" s="1"/>
  <c r="AR171" i="7"/>
  <c r="BD171" i="7" s="1"/>
  <c r="AQ161" i="7"/>
  <c r="BC161" i="7" s="1"/>
  <c r="AR161" i="7"/>
  <c r="BD161" i="7" s="1"/>
  <c r="AJ161" i="7"/>
  <c r="AV161" i="7" s="1"/>
  <c r="AR154" i="7"/>
  <c r="BD154" i="7" s="1"/>
  <c r="AJ154" i="7"/>
  <c r="AV154" i="7" s="1"/>
  <c r="AK154" i="7"/>
  <c r="AW154" i="7" s="1"/>
  <c r="AQ154" i="7"/>
  <c r="BC154" i="7" s="1"/>
  <c r="AJ149" i="7"/>
  <c r="AV149" i="7" s="1"/>
  <c r="AK149" i="7"/>
  <c r="AW149" i="7" s="1"/>
  <c r="AQ149" i="7"/>
  <c r="BC149" i="7" s="1"/>
  <c r="AR149" i="7"/>
  <c r="BD149" i="7" s="1"/>
  <c r="AQ139" i="7"/>
  <c r="BC139" i="7" s="1"/>
  <c r="AR139" i="7"/>
  <c r="BD139" i="7" s="1"/>
  <c r="AJ139" i="7"/>
  <c r="AV139" i="7" s="1"/>
  <c r="AK139" i="7"/>
  <c r="AW139" i="7" s="1"/>
  <c r="AQ129" i="7"/>
  <c r="BC129" i="7" s="1"/>
  <c r="AR129" i="7"/>
  <c r="BD129" i="7" s="1"/>
  <c r="AJ129" i="7"/>
  <c r="AV129" i="7" s="1"/>
  <c r="AK129" i="7"/>
  <c r="AW129" i="7" s="1"/>
  <c r="AR122" i="7"/>
  <c r="BD122" i="7" s="1"/>
  <c r="AJ122" i="7"/>
  <c r="AV122" i="7" s="1"/>
  <c r="AK122" i="7"/>
  <c r="AW122" i="7" s="1"/>
  <c r="AQ122" i="7"/>
  <c r="BC122" i="7" s="1"/>
  <c r="AJ117" i="7"/>
  <c r="AV117" i="7" s="1"/>
  <c r="AK117" i="7"/>
  <c r="AW117" i="7" s="1"/>
  <c r="AQ117" i="7"/>
  <c r="BC117" i="7" s="1"/>
  <c r="AQ107" i="7"/>
  <c r="BC107" i="7" s="1"/>
  <c r="AR107" i="7"/>
  <c r="BD107" i="7" s="1"/>
  <c r="AJ107" i="7"/>
  <c r="AV107" i="7" s="1"/>
  <c r="AK107" i="7"/>
  <c r="AW107" i="7" s="1"/>
  <c r="AQ97" i="7"/>
  <c r="BC97" i="7" s="1"/>
  <c r="AR97" i="7"/>
  <c r="BD97" i="7" s="1"/>
  <c r="AJ97" i="7"/>
  <c r="AV97" i="7" s="1"/>
  <c r="AK97" i="7"/>
  <c r="AW97" i="7" s="1"/>
  <c r="AR327" i="7"/>
  <c r="BD327" i="7" s="1"/>
  <c r="AK309" i="7"/>
  <c r="AW309" i="7" s="1"/>
  <c r="AK261" i="7"/>
  <c r="AW261" i="7" s="1"/>
  <c r="AQ250" i="7"/>
  <c r="BC250" i="7" s="1"/>
  <c r="AQ240" i="7"/>
  <c r="BC240" i="7" s="1"/>
  <c r="AQ172" i="7"/>
  <c r="BC172" i="7" s="1"/>
  <c r="AQ332" i="7"/>
  <c r="BC332" i="7" s="1"/>
  <c r="AR332" i="7"/>
  <c r="BD332" i="7" s="1"/>
  <c r="AJ332" i="7"/>
  <c r="AV332" i="7" s="1"/>
  <c r="AK332" i="7"/>
  <c r="AW332" i="7" s="1"/>
  <c r="AQ322" i="7"/>
  <c r="BC322" i="7" s="1"/>
  <c r="AR322" i="7"/>
  <c r="BD322" i="7" s="1"/>
  <c r="AJ322" i="7"/>
  <c r="AV322" i="7" s="1"/>
  <c r="AK322" i="7"/>
  <c r="AW322" i="7" s="1"/>
  <c r="AR262" i="7"/>
  <c r="BD262" i="7" s="1"/>
  <c r="AK262" i="7"/>
  <c r="AW262" i="7" s="1"/>
  <c r="AR228" i="7"/>
  <c r="BD228" i="7" s="1"/>
  <c r="AJ228" i="7"/>
  <c r="AV228" i="7" s="1"/>
  <c r="AK228" i="7"/>
  <c r="AW228" i="7" s="1"/>
  <c r="AQ187" i="7"/>
  <c r="BC187" i="7" s="1"/>
  <c r="AR187" i="7"/>
  <c r="BD187" i="7" s="1"/>
  <c r="AJ187" i="7"/>
  <c r="AV187" i="7" s="1"/>
  <c r="AK187" i="7"/>
  <c r="AW187" i="7" s="1"/>
  <c r="AP109" i="7"/>
  <c r="BB109" i="7" s="1"/>
  <c r="AQ109" i="7"/>
  <c r="BC109" i="7" s="1"/>
  <c r="AI109" i="7"/>
  <c r="AU109" i="7" s="1"/>
  <c r="AJ109" i="7"/>
  <c r="AV109" i="7" s="1"/>
  <c r="AR82" i="7"/>
  <c r="BD82" i="7" s="1"/>
  <c r="AR348" i="7"/>
  <c r="BD348" i="7" s="1"/>
  <c r="AJ348" i="7"/>
  <c r="AV348" i="7" s="1"/>
  <c r="AK348" i="7"/>
  <c r="AW348" i="7" s="1"/>
  <c r="AJ343" i="7"/>
  <c r="AV343" i="7" s="1"/>
  <c r="AK343" i="7"/>
  <c r="AW343" i="7" s="1"/>
  <c r="AQ343" i="7"/>
  <c r="BC343" i="7" s="1"/>
  <c r="AQ333" i="7"/>
  <c r="BC333" i="7" s="1"/>
  <c r="AR333" i="7"/>
  <c r="BD333" i="7" s="1"/>
  <c r="AJ333" i="7"/>
  <c r="AV333" i="7" s="1"/>
  <c r="AQ292" i="7"/>
  <c r="BC292" i="7" s="1"/>
  <c r="AR292" i="7"/>
  <c r="BD292" i="7" s="1"/>
  <c r="AJ292" i="7"/>
  <c r="AV292" i="7" s="1"/>
  <c r="AK292" i="7"/>
  <c r="AW292" i="7" s="1"/>
  <c r="AQ352" i="7"/>
  <c r="BC352" i="7" s="1"/>
  <c r="AR352" i="7"/>
  <c r="BD352" i="7" s="1"/>
  <c r="AJ352" i="7"/>
  <c r="AV352" i="7" s="1"/>
  <c r="AK352" i="7"/>
  <c r="AW352" i="7" s="1"/>
  <c r="AJ345" i="7"/>
  <c r="AV345" i="7" s="1"/>
  <c r="AK345" i="7"/>
  <c r="AW345" i="7" s="1"/>
  <c r="AQ345" i="7"/>
  <c r="BC345" i="7" s="1"/>
  <c r="AR345" i="7"/>
  <c r="BD345" i="7" s="1"/>
  <c r="AQ340" i="7"/>
  <c r="BC340" i="7" s="1"/>
  <c r="AR340" i="7"/>
  <c r="BD340" i="7" s="1"/>
  <c r="AJ340" i="7"/>
  <c r="AV340" i="7" s="1"/>
  <c r="AK340" i="7"/>
  <c r="AW340" i="7" s="1"/>
  <c r="AJ335" i="7"/>
  <c r="AV335" i="7" s="1"/>
  <c r="AK335" i="7"/>
  <c r="AW335" i="7" s="1"/>
  <c r="AQ335" i="7"/>
  <c r="BC335" i="7" s="1"/>
  <c r="AR328" i="7"/>
  <c r="BD328" i="7" s="1"/>
  <c r="AJ328" i="7"/>
  <c r="AV328" i="7" s="1"/>
  <c r="AK328" i="7"/>
  <c r="AW328" i="7" s="1"/>
  <c r="AQ323" i="7"/>
  <c r="BC323" i="7" s="1"/>
  <c r="AR323" i="7"/>
  <c r="BD323" i="7" s="1"/>
  <c r="AJ323" i="7"/>
  <c r="AV323" i="7" s="1"/>
  <c r="AK323" i="7"/>
  <c r="AW323" i="7" s="1"/>
  <c r="AQ316" i="7"/>
  <c r="BC316" i="7" s="1"/>
  <c r="AR316" i="7"/>
  <c r="BD316" i="7" s="1"/>
  <c r="AJ316" i="7"/>
  <c r="AV316" i="7" s="1"/>
  <c r="AK316" i="7"/>
  <c r="AW316" i="7" s="1"/>
  <c r="AJ311" i="7"/>
  <c r="AV311" i="7" s="1"/>
  <c r="AK311" i="7"/>
  <c r="AW311" i="7" s="1"/>
  <c r="AQ311" i="7"/>
  <c r="BC311" i="7" s="1"/>
  <c r="AQ306" i="7"/>
  <c r="BC306" i="7" s="1"/>
  <c r="AR306" i="7"/>
  <c r="BD306" i="7" s="1"/>
  <c r="AJ306" i="7"/>
  <c r="AV306" i="7" s="1"/>
  <c r="AK306" i="7"/>
  <c r="AW306" i="7" s="1"/>
  <c r="AQ299" i="7"/>
  <c r="BC299" i="7" s="1"/>
  <c r="AR299" i="7"/>
  <c r="BD299" i="7" s="1"/>
  <c r="AJ299" i="7"/>
  <c r="AV299" i="7" s="1"/>
  <c r="AK299" i="7"/>
  <c r="AW299" i="7" s="1"/>
  <c r="AQ289" i="7"/>
  <c r="BC289" i="7" s="1"/>
  <c r="AR289" i="7"/>
  <c r="BD289" i="7" s="1"/>
  <c r="AJ289" i="7"/>
  <c r="AV289" i="7" s="1"/>
  <c r="AK289" i="7"/>
  <c r="AW289" i="7" s="1"/>
  <c r="AK270" i="7"/>
  <c r="AW270" i="7" s="1"/>
  <c r="AQ270" i="7"/>
  <c r="BC270" i="7" s="1"/>
  <c r="AR270" i="7"/>
  <c r="BD270" i="7" s="1"/>
  <c r="AQ253" i="7"/>
  <c r="BC253" i="7" s="1"/>
  <c r="AR253" i="7"/>
  <c r="BD253" i="7" s="1"/>
  <c r="AJ253" i="7"/>
  <c r="AV253" i="7" s="1"/>
  <c r="AK253" i="7"/>
  <c r="AW253" i="7" s="1"/>
  <c r="AR246" i="7"/>
  <c r="BD246" i="7" s="1"/>
  <c r="AK246" i="7"/>
  <c r="AW246" i="7" s="1"/>
  <c r="AK234" i="7"/>
  <c r="AW234" i="7" s="1"/>
  <c r="AQ234" i="7"/>
  <c r="BC234" i="7" s="1"/>
  <c r="AR234" i="7"/>
  <c r="BD234" i="7" s="1"/>
  <c r="AQ229" i="7"/>
  <c r="BC229" i="7" s="1"/>
  <c r="AR229" i="7"/>
  <c r="BD229" i="7" s="1"/>
  <c r="AJ229" i="7"/>
  <c r="AV229" i="7" s="1"/>
  <c r="AK229" i="7"/>
  <c r="AW229" i="7" s="1"/>
  <c r="AK224" i="7"/>
  <c r="AW224" i="7" s="1"/>
  <c r="AQ224" i="7"/>
  <c r="BC224" i="7" s="1"/>
  <c r="AR224" i="7"/>
  <c r="BD224" i="7" s="1"/>
  <c r="AJ224" i="7"/>
  <c r="AV224" i="7" s="1"/>
  <c r="AQ217" i="7"/>
  <c r="BC217" i="7" s="1"/>
  <c r="AJ217" i="7"/>
  <c r="AV217" i="7" s="1"/>
  <c r="AK217" i="7"/>
  <c r="AW217" i="7" s="1"/>
  <c r="AR217" i="7"/>
  <c r="BD217" i="7" s="1"/>
  <c r="AK212" i="7"/>
  <c r="AW212" i="7" s="1"/>
  <c r="AQ212" i="7"/>
  <c r="BC212" i="7" s="1"/>
  <c r="AR212" i="7"/>
  <c r="BD212" i="7" s="1"/>
  <c r="AJ212" i="7"/>
  <c r="AV212" i="7" s="1"/>
  <c r="AQ207" i="7"/>
  <c r="BC207" i="7" s="1"/>
  <c r="AJ207" i="7"/>
  <c r="AV207" i="7" s="1"/>
  <c r="AK207" i="7"/>
  <c r="AW207" i="7" s="1"/>
  <c r="AR200" i="7"/>
  <c r="BD200" i="7" s="1"/>
  <c r="AJ200" i="7"/>
  <c r="AV200" i="7" s="1"/>
  <c r="AK200" i="7"/>
  <c r="AW200" i="7" s="1"/>
  <c r="AQ200" i="7"/>
  <c r="BC200" i="7" s="1"/>
  <c r="AK195" i="7"/>
  <c r="AW195" i="7" s="1"/>
  <c r="AR195" i="7"/>
  <c r="BD195" i="7" s="1"/>
  <c r="AK188" i="7"/>
  <c r="AW188" i="7" s="1"/>
  <c r="AQ188" i="7"/>
  <c r="BC188" i="7" s="1"/>
  <c r="AR188" i="7"/>
  <c r="BD188" i="7" s="1"/>
  <c r="AJ188" i="7"/>
  <c r="AV188" i="7" s="1"/>
  <c r="AQ183" i="7"/>
  <c r="BC183" i="7" s="1"/>
  <c r="AR183" i="7"/>
  <c r="BD183" i="7" s="1"/>
  <c r="AJ183" i="7"/>
  <c r="AV183" i="7" s="1"/>
  <c r="AK183" i="7"/>
  <c r="AW183" i="7" s="1"/>
  <c r="AR178" i="7"/>
  <c r="BD178" i="7" s="1"/>
  <c r="AJ178" i="7"/>
  <c r="AV178" i="7" s="1"/>
  <c r="AK178" i="7"/>
  <c r="AW178" i="7" s="1"/>
  <c r="AQ178" i="7"/>
  <c r="BC178" i="7" s="1"/>
  <c r="AQ173" i="7"/>
  <c r="BC173" i="7" s="1"/>
  <c r="AR173" i="7"/>
  <c r="BD173" i="7" s="1"/>
  <c r="AJ173" i="7"/>
  <c r="AV173" i="7" s="1"/>
  <c r="AK173" i="7"/>
  <c r="AW173" i="7" s="1"/>
  <c r="AR166" i="7"/>
  <c r="BD166" i="7" s="1"/>
  <c r="AK166" i="7"/>
  <c r="AW166" i="7" s="1"/>
  <c r="AQ156" i="7"/>
  <c r="BC156" i="7" s="1"/>
  <c r="AR156" i="7"/>
  <c r="BD156" i="7" s="1"/>
  <c r="AJ156" i="7"/>
  <c r="AV156" i="7" s="1"/>
  <c r="AK156" i="7"/>
  <c r="AW156" i="7" s="1"/>
  <c r="AQ151" i="7"/>
  <c r="BC151" i="7" s="1"/>
  <c r="AR151" i="7"/>
  <c r="BD151" i="7" s="1"/>
  <c r="AJ151" i="7"/>
  <c r="AV151" i="7" s="1"/>
  <c r="AK151" i="7"/>
  <c r="AW151" i="7" s="1"/>
  <c r="AQ146" i="7"/>
  <c r="BC146" i="7" s="1"/>
  <c r="AR146" i="7"/>
  <c r="BD146" i="7" s="1"/>
  <c r="AJ146" i="7"/>
  <c r="AV146" i="7" s="1"/>
  <c r="AK146" i="7"/>
  <c r="AW146" i="7" s="1"/>
  <c r="AQ141" i="7"/>
  <c r="BC141" i="7" s="1"/>
  <c r="AR141" i="7"/>
  <c r="BD141" i="7" s="1"/>
  <c r="AJ141" i="7"/>
  <c r="AV141" i="7" s="1"/>
  <c r="AK141" i="7"/>
  <c r="AW141" i="7" s="1"/>
  <c r="AK134" i="7"/>
  <c r="AW134" i="7" s="1"/>
  <c r="AR134" i="7"/>
  <c r="BD134" i="7" s="1"/>
  <c r="AQ124" i="7"/>
  <c r="BC124" i="7" s="1"/>
  <c r="AR124" i="7"/>
  <c r="BD124" i="7" s="1"/>
  <c r="AJ124" i="7"/>
  <c r="AV124" i="7" s="1"/>
  <c r="AK124" i="7"/>
  <c r="AW124" i="7" s="1"/>
  <c r="AQ119" i="7"/>
  <c r="BC119" i="7" s="1"/>
  <c r="AR119" i="7"/>
  <c r="BD119" i="7" s="1"/>
  <c r="AJ119" i="7"/>
  <c r="AV119" i="7" s="1"/>
  <c r="AK119" i="7"/>
  <c r="AW119" i="7" s="1"/>
  <c r="AQ114" i="7"/>
  <c r="BC114" i="7" s="1"/>
  <c r="AR114" i="7"/>
  <c r="BD114" i="7" s="1"/>
  <c r="AJ114" i="7"/>
  <c r="AV114" i="7" s="1"/>
  <c r="AK114" i="7"/>
  <c r="AW114" i="7" s="1"/>
  <c r="AR109" i="7"/>
  <c r="BD109" i="7" s="1"/>
  <c r="AK109" i="7"/>
  <c r="AW109" i="7" s="1"/>
  <c r="AK102" i="7"/>
  <c r="AW102" i="7" s="1"/>
  <c r="AR102" i="7"/>
  <c r="BD102" i="7" s="1"/>
  <c r="AR92" i="7"/>
  <c r="BD92" i="7" s="1"/>
  <c r="AJ92" i="7"/>
  <c r="AV92" i="7" s="1"/>
  <c r="AK92" i="7"/>
  <c r="AW92" i="7" s="1"/>
  <c r="AQ92" i="7"/>
  <c r="BC92" i="7" s="1"/>
  <c r="AJ79" i="7"/>
  <c r="AV79" i="7" s="1"/>
  <c r="AK79" i="7"/>
  <c r="AW79" i="7" s="1"/>
  <c r="AQ79" i="7"/>
  <c r="BC79" i="7" s="1"/>
  <c r="AR79" i="7"/>
  <c r="BD79" i="7" s="1"/>
  <c r="AQ288" i="7"/>
  <c r="BC288" i="7" s="1"/>
  <c r="AJ286" i="7"/>
  <c r="AV286" i="7" s="1"/>
  <c r="AR235" i="7"/>
  <c r="BD235" i="7" s="1"/>
  <c r="AQ228" i="7"/>
  <c r="BC228" i="7" s="1"/>
  <c r="AJ132" i="7"/>
  <c r="AV132" i="7" s="1"/>
  <c r="AK103" i="7"/>
  <c r="AW103" i="7" s="1"/>
  <c r="AQ269" i="7"/>
  <c r="BC269" i="7" s="1"/>
  <c r="AR269" i="7"/>
  <c r="BD269" i="7" s="1"/>
  <c r="AJ269" i="7"/>
  <c r="AV269" i="7" s="1"/>
  <c r="AJ233" i="7"/>
  <c r="AV233" i="7" s="1"/>
  <c r="AK233" i="7"/>
  <c r="AW233" i="7" s="1"/>
  <c r="AQ233" i="7"/>
  <c r="BC233" i="7" s="1"/>
  <c r="AR233" i="7"/>
  <c r="BD233" i="7" s="1"/>
  <c r="AK216" i="7"/>
  <c r="AW216" i="7" s="1"/>
  <c r="AR216" i="7"/>
  <c r="BD216" i="7" s="1"/>
  <c r="AJ216" i="7"/>
  <c r="AV216" i="7" s="1"/>
  <c r="AR204" i="7"/>
  <c r="BD204" i="7" s="1"/>
  <c r="AJ204" i="7"/>
  <c r="AV204" i="7" s="1"/>
  <c r="AK204" i="7"/>
  <c r="AW204" i="7" s="1"/>
  <c r="AK194" i="7"/>
  <c r="AW194" i="7" s="1"/>
  <c r="AQ194" i="7"/>
  <c r="BC194" i="7" s="1"/>
  <c r="AR194" i="7"/>
  <c r="BD194" i="7" s="1"/>
  <c r="AR138" i="7"/>
  <c r="BD138" i="7" s="1"/>
  <c r="AJ138" i="7"/>
  <c r="AV138" i="7" s="1"/>
  <c r="AK138" i="7"/>
  <c r="AW138" i="7" s="1"/>
  <c r="AQ138" i="7"/>
  <c r="BC138" i="7" s="1"/>
  <c r="AR106" i="7"/>
  <c r="BD106" i="7" s="1"/>
  <c r="AJ106" i="7"/>
  <c r="AV106" i="7" s="1"/>
  <c r="AK106" i="7"/>
  <c r="AW106" i="7" s="1"/>
  <c r="AQ106" i="7"/>
  <c r="BC106" i="7" s="1"/>
  <c r="AZ213" i="7"/>
  <c r="AJ195" i="7"/>
  <c r="AV195" i="7" s="1"/>
  <c r="AP195" i="7"/>
  <c r="BB195" i="7" s="1"/>
  <c r="AQ195" i="7"/>
  <c r="BC195" i="7" s="1"/>
  <c r="AI195" i="7"/>
  <c r="AU195" i="7" s="1"/>
  <c r="AO178" i="7"/>
  <c r="BA178" i="7" s="1"/>
  <c r="AZ85" i="7"/>
  <c r="AR85" i="7"/>
  <c r="BD85" i="7" s="1"/>
  <c r="AJ355" i="7"/>
  <c r="AV355" i="7" s="1"/>
  <c r="AK355" i="7"/>
  <c r="AW355" i="7" s="1"/>
  <c r="AQ355" i="7"/>
  <c r="BC355" i="7" s="1"/>
  <c r="AQ338" i="7"/>
  <c r="BC338" i="7" s="1"/>
  <c r="AR338" i="7"/>
  <c r="BD338" i="7" s="1"/>
  <c r="AJ338" i="7"/>
  <c r="AV338" i="7" s="1"/>
  <c r="AK338" i="7"/>
  <c r="AW338" i="7" s="1"/>
  <c r="AQ350" i="7"/>
  <c r="BC350" i="7" s="1"/>
  <c r="AR350" i="7"/>
  <c r="BD350" i="7" s="1"/>
  <c r="AJ350" i="7"/>
  <c r="AV350" i="7" s="1"/>
  <c r="AK350" i="7"/>
  <c r="AW350" i="7" s="1"/>
  <c r="AK326" i="7"/>
  <c r="AW326" i="7" s="1"/>
  <c r="AQ326" i="7"/>
  <c r="BC326" i="7" s="1"/>
  <c r="AR326" i="7"/>
  <c r="BD326" i="7" s="1"/>
  <c r="AJ287" i="7"/>
  <c r="AV287" i="7" s="1"/>
  <c r="AK287" i="7"/>
  <c r="AW287" i="7" s="1"/>
  <c r="AQ287" i="7"/>
  <c r="BC287" i="7" s="1"/>
  <c r="AK354" i="7"/>
  <c r="AW354" i="7" s="1"/>
  <c r="AQ354" i="7"/>
  <c r="BC354" i="7" s="1"/>
  <c r="AR354" i="7"/>
  <c r="BD354" i="7" s="1"/>
  <c r="AJ347" i="7"/>
  <c r="AV347" i="7" s="1"/>
  <c r="AK347" i="7"/>
  <c r="AW347" i="7" s="1"/>
  <c r="AQ347" i="7"/>
  <c r="BC347" i="7" s="1"/>
  <c r="AQ337" i="7"/>
  <c r="BC337" i="7" s="1"/>
  <c r="AR337" i="7"/>
  <c r="BD337" i="7" s="1"/>
  <c r="AJ337" i="7"/>
  <c r="AV337" i="7" s="1"/>
  <c r="AK337" i="7"/>
  <c r="AW337" i="7" s="1"/>
  <c r="AK318" i="7"/>
  <c r="AW318" i="7" s="1"/>
  <c r="AQ318" i="7"/>
  <c r="BC318" i="7" s="1"/>
  <c r="AR318" i="7"/>
  <c r="BD318" i="7" s="1"/>
  <c r="AQ301" i="7"/>
  <c r="BC301" i="7" s="1"/>
  <c r="AR301" i="7"/>
  <c r="BD301" i="7" s="1"/>
  <c r="AJ301" i="7"/>
  <c r="AV301" i="7" s="1"/>
  <c r="AK294" i="7"/>
  <c r="AW294" i="7" s="1"/>
  <c r="AQ294" i="7"/>
  <c r="BC294" i="7" s="1"/>
  <c r="AR294" i="7"/>
  <c r="BD294" i="7" s="1"/>
  <c r="AQ282" i="7"/>
  <c r="BC282" i="7" s="1"/>
  <c r="AR282" i="7"/>
  <c r="BD282" i="7" s="1"/>
  <c r="AJ282" i="7"/>
  <c r="AV282" i="7" s="1"/>
  <c r="AK282" i="7"/>
  <c r="AW282" i="7" s="1"/>
  <c r="AQ277" i="7"/>
  <c r="BC277" i="7" s="1"/>
  <c r="AR277" i="7"/>
  <c r="BD277" i="7" s="1"/>
  <c r="AJ277" i="7"/>
  <c r="AV277" i="7" s="1"/>
  <c r="AR272" i="7"/>
  <c r="BD272" i="7" s="1"/>
  <c r="AJ272" i="7"/>
  <c r="AV272" i="7" s="1"/>
  <c r="AK272" i="7"/>
  <c r="AW272" i="7" s="1"/>
  <c r="AQ265" i="7"/>
  <c r="BC265" i="7" s="1"/>
  <c r="AR265" i="7"/>
  <c r="BD265" i="7" s="1"/>
  <c r="AJ265" i="7"/>
  <c r="AV265" i="7" s="1"/>
  <c r="AK265" i="7"/>
  <c r="AW265" i="7" s="1"/>
  <c r="AQ260" i="7"/>
  <c r="BC260" i="7" s="1"/>
  <c r="AR260" i="7"/>
  <c r="BD260" i="7" s="1"/>
  <c r="AJ260" i="7"/>
  <c r="AV260" i="7" s="1"/>
  <c r="AK260" i="7"/>
  <c r="AW260" i="7" s="1"/>
  <c r="AQ255" i="7"/>
  <c r="BC255" i="7" s="1"/>
  <c r="AR255" i="7"/>
  <c r="BD255" i="7" s="1"/>
  <c r="AJ255" i="7"/>
  <c r="AV255" i="7" s="1"/>
  <c r="AK255" i="7"/>
  <c r="AW255" i="7" s="1"/>
  <c r="AR248" i="7"/>
  <c r="BD248" i="7" s="1"/>
  <c r="AJ248" i="7"/>
  <c r="AV248" i="7" s="1"/>
  <c r="AK248" i="7"/>
  <c r="AW248" i="7" s="1"/>
  <c r="AQ243" i="7"/>
  <c r="BC243" i="7" s="1"/>
  <c r="AR243" i="7"/>
  <c r="BD243" i="7" s="1"/>
  <c r="AJ243" i="7"/>
  <c r="AV243" i="7" s="1"/>
  <c r="AK243" i="7"/>
  <c r="AW243" i="7" s="1"/>
  <c r="AR236" i="7"/>
  <c r="BD236" i="7" s="1"/>
  <c r="AJ236" i="7"/>
  <c r="AV236" i="7" s="1"/>
  <c r="AK236" i="7"/>
  <c r="AW236" i="7" s="1"/>
  <c r="AJ231" i="7"/>
  <c r="AV231" i="7" s="1"/>
  <c r="AK231" i="7"/>
  <c r="AW231" i="7" s="1"/>
  <c r="AQ231" i="7"/>
  <c r="BC231" i="7" s="1"/>
  <c r="AQ226" i="7"/>
  <c r="BC226" i="7" s="1"/>
  <c r="AJ226" i="7"/>
  <c r="AV226" i="7" s="1"/>
  <c r="AK226" i="7"/>
  <c r="AW226" i="7" s="1"/>
  <c r="AR226" i="7"/>
  <c r="BD226" i="7" s="1"/>
  <c r="AQ219" i="7"/>
  <c r="BC219" i="7" s="1"/>
  <c r="AR219" i="7"/>
  <c r="BD219" i="7" s="1"/>
  <c r="AJ219" i="7"/>
  <c r="AV219" i="7" s="1"/>
  <c r="AK219" i="7"/>
  <c r="AW219" i="7" s="1"/>
  <c r="AQ209" i="7"/>
  <c r="BC209" i="7" s="1"/>
  <c r="AJ209" i="7"/>
  <c r="AV209" i="7" s="1"/>
  <c r="AR209" i="7"/>
  <c r="BD209" i="7" s="1"/>
  <c r="AJ190" i="7"/>
  <c r="AV190" i="7" s="1"/>
  <c r="AK190" i="7"/>
  <c r="AW190" i="7" s="1"/>
  <c r="AQ190" i="7"/>
  <c r="BC190" i="7" s="1"/>
  <c r="AJ175" i="7"/>
  <c r="AV175" i="7" s="1"/>
  <c r="AK175" i="7"/>
  <c r="AW175" i="7" s="1"/>
  <c r="AQ175" i="7"/>
  <c r="BC175" i="7" s="1"/>
  <c r="AR175" i="7"/>
  <c r="BD175" i="7" s="1"/>
  <c r="AQ168" i="7"/>
  <c r="BC168" i="7" s="1"/>
  <c r="AR168" i="7"/>
  <c r="BD168" i="7" s="1"/>
  <c r="AJ168" i="7"/>
  <c r="AV168" i="7" s="1"/>
  <c r="AK168" i="7"/>
  <c r="AW168" i="7" s="1"/>
  <c r="AQ163" i="7"/>
  <c r="BC163" i="7" s="1"/>
  <c r="AR163" i="7"/>
  <c r="BD163" i="7" s="1"/>
  <c r="AJ163" i="7"/>
  <c r="AV163" i="7" s="1"/>
  <c r="AK163" i="7"/>
  <c r="AW163" i="7" s="1"/>
  <c r="AQ158" i="7"/>
  <c r="BC158" i="7" s="1"/>
  <c r="AJ158" i="7"/>
  <c r="AV158" i="7" s="1"/>
  <c r="AK158" i="7"/>
  <c r="AW158" i="7" s="1"/>
  <c r="AQ143" i="7"/>
  <c r="BC143" i="7" s="1"/>
  <c r="AR143" i="7"/>
  <c r="BD143" i="7" s="1"/>
  <c r="AJ143" i="7"/>
  <c r="AV143" i="7" s="1"/>
  <c r="AK143" i="7"/>
  <c r="AW143" i="7" s="1"/>
  <c r="AK136" i="7"/>
  <c r="AW136" i="7" s="1"/>
  <c r="AQ136" i="7"/>
  <c r="BC136" i="7" s="1"/>
  <c r="AR136" i="7"/>
  <c r="BD136" i="7" s="1"/>
  <c r="AJ136" i="7"/>
  <c r="AV136" i="7" s="1"/>
  <c r="AQ131" i="7"/>
  <c r="BC131" i="7" s="1"/>
  <c r="AR131" i="7"/>
  <c r="BD131" i="7" s="1"/>
  <c r="AJ131" i="7"/>
  <c r="AV131" i="7" s="1"/>
  <c r="AK131" i="7"/>
  <c r="AW131" i="7" s="1"/>
  <c r="AQ126" i="7"/>
  <c r="BC126" i="7" s="1"/>
  <c r="AJ126" i="7"/>
  <c r="AV126" i="7" s="1"/>
  <c r="AK126" i="7"/>
  <c r="AW126" i="7" s="1"/>
  <c r="AQ111" i="7"/>
  <c r="BC111" i="7" s="1"/>
  <c r="AR111" i="7"/>
  <c r="BD111" i="7" s="1"/>
  <c r="AJ111" i="7"/>
  <c r="AV111" i="7" s="1"/>
  <c r="AK111" i="7"/>
  <c r="AW111" i="7" s="1"/>
  <c r="AK104" i="7"/>
  <c r="AW104" i="7" s="1"/>
  <c r="AQ104" i="7"/>
  <c r="BC104" i="7" s="1"/>
  <c r="AR104" i="7"/>
  <c r="BD104" i="7" s="1"/>
  <c r="AJ104" i="7"/>
  <c r="AV104" i="7" s="1"/>
  <c r="AQ99" i="7"/>
  <c r="BC99" i="7" s="1"/>
  <c r="AR99" i="7"/>
  <c r="BD99" i="7" s="1"/>
  <c r="AJ99" i="7"/>
  <c r="AV99" i="7" s="1"/>
  <c r="AK99" i="7"/>
  <c r="AW99" i="7" s="1"/>
  <c r="AQ94" i="7"/>
  <c r="BC94" i="7" s="1"/>
  <c r="AJ94" i="7"/>
  <c r="AV94" i="7" s="1"/>
  <c r="AK94" i="7"/>
  <c r="AW94" i="7" s="1"/>
  <c r="AQ348" i="7"/>
  <c r="BC348" i="7" s="1"/>
  <c r="AJ346" i="7"/>
  <c r="AV346" i="7" s="1"/>
  <c r="AR343" i="7"/>
  <c r="BD343" i="7" s="1"/>
  <c r="AK341" i="7"/>
  <c r="AW341" i="7" s="1"/>
  <c r="AQ328" i="7"/>
  <c r="BC328" i="7" s="1"/>
  <c r="AJ326" i="7"/>
  <c r="AV326" i="7" s="1"/>
  <c r="AQ312" i="7"/>
  <c r="BC312" i="7" s="1"/>
  <c r="AJ310" i="7"/>
  <c r="AV310" i="7" s="1"/>
  <c r="AQ248" i="7"/>
  <c r="BC248" i="7" s="1"/>
  <c r="AR177" i="7"/>
  <c r="BD177" i="7" s="1"/>
  <c r="AR105" i="7"/>
  <c r="BD105" i="7" s="1"/>
  <c r="AQ245" i="7"/>
  <c r="BC245" i="7" s="1"/>
  <c r="AR245" i="7"/>
  <c r="BD245" i="7" s="1"/>
  <c r="AJ245" i="7"/>
  <c r="AV245" i="7" s="1"/>
  <c r="AK245" i="7"/>
  <c r="AW245" i="7" s="1"/>
  <c r="AQ349" i="7"/>
  <c r="BC349" i="7" s="1"/>
  <c r="AR349" i="7"/>
  <c r="BD349" i="7" s="1"/>
  <c r="AJ349" i="7"/>
  <c r="AV349" i="7" s="1"/>
  <c r="AK349" i="7"/>
  <c r="AW349" i="7" s="1"/>
  <c r="AK342" i="7"/>
  <c r="AW342" i="7" s="1"/>
  <c r="AQ342" i="7"/>
  <c r="BC342" i="7" s="1"/>
  <c r="AR342" i="7"/>
  <c r="BD342" i="7" s="1"/>
  <c r="AQ330" i="7"/>
  <c r="BC330" i="7" s="1"/>
  <c r="AR330" i="7"/>
  <c r="BD330" i="7" s="1"/>
  <c r="AJ330" i="7"/>
  <c r="AV330" i="7" s="1"/>
  <c r="AK330" i="7"/>
  <c r="AW330" i="7" s="1"/>
  <c r="AQ325" i="7"/>
  <c r="BC325" i="7" s="1"/>
  <c r="AR325" i="7"/>
  <c r="BD325" i="7" s="1"/>
  <c r="AJ325" i="7"/>
  <c r="AV325" i="7" s="1"/>
  <c r="AR320" i="7"/>
  <c r="BD320" i="7" s="1"/>
  <c r="AJ320" i="7"/>
  <c r="AV320" i="7" s="1"/>
  <c r="AK320" i="7"/>
  <c r="AW320" i="7" s="1"/>
  <c r="AQ313" i="7"/>
  <c r="BC313" i="7" s="1"/>
  <c r="AR313" i="7"/>
  <c r="BD313" i="7" s="1"/>
  <c r="AJ313" i="7"/>
  <c r="AV313" i="7" s="1"/>
  <c r="AK313" i="7"/>
  <c r="AW313" i="7" s="1"/>
  <c r="AQ308" i="7"/>
  <c r="BC308" i="7" s="1"/>
  <c r="AR308" i="7"/>
  <c r="BD308" i="7" s="1"/>
  <c r="AJ308" i="7"/>
  <c r="AV308" i="7" s="1"/>
  <c r="AK308" i="7"/>
  <c r="AW308" i="7" s="1"/>
  <c r="AJ303" i="7"/>
  <c r="AV303" i="7" s="1"/>
  <c r="AK303" i="7"/>
  <c r="AW303" i="7" s="1"/>
  <c r="AQ303" i="7"/>
  <c r="BC303" i="7" s="1"/>
  <c r="AR296" i="7"/>
  <c r="BD296" i="7" s="1"/>
  <c r="AJ296" i="7"/>
  <c r="AV296" i="7" s="1"/>
  <c r="AK296" i="7"/>
  <c r="AW296" i="7" s="1"/>
  <c r="AQ291" i="7"/>
  <c r="BC291" i="7" s="1"/>
  <c r="AR291" i="7"/>
  <c r="BD291" i="7" s="1"/>
  <c r="AJ291" i="7"/>
  <c r="AV291" i="7" s="1"/>
  <c r="AK291" i="7"/>
  <c r="AW291" i="7" s="1"/>
  <c r="AQ284" i="7"/>
  <c r="BC284" i="7" s="1"/>
  <c r="AR284" i="7"/>
  <c r="BD284" i="7" s="1"/>
  <c r="AJ284" i="7"/>
  <c r="AV284" i="7" s="1"/>
  <c r="AK284" i="7"/>
  <c r="AW284" i="7" s="1"/>
  <c r="AJ279" i="7"/>
  <c r="AV279" i="7" s="1"/>
  <c r="AK279" i="7"/>
  <c r="AW279" i="7" s="1"/>
  <c r="AQ279" i="7"/>
  <c r="BC279" i="7" s="1"/>
  <c r="AQ274" i="7"/>
  <c r="BC274" i="7" s="1"/>
  <c r="AR274" i="7"/>
  <c r="BD274" i="7" s="1"/>
  <c r="AJ274" i="7"/>
  <c r="AV274" i="7" s="1"/>
  <c r="AK274" i="7"/>
  <c r="AW274" i="7" s="1"/>
  <c r="AQ267" i="7"/>
  <c r="BC267" i="7" s="1"/>
  <c r="AR267" i="7"/>
  <c r="BD267" i="7" s="1"/>
  <c r="AJ267" i="7"/>
  <c r="AV267" i="7" s="1"/>
  <c r="AK267" i="7"/>
  <c r="AW267" i="7" s="1"/>
  <c r="AQ257" i="7"/>
  <c r="BC257" i="7" s="1"/>
  <c r="AR257" i="7"/>
  <c r="BD257" i="7" s="1"/>
  <c r="AJ257" i="7"/>
  <c r="AV257" i="7" s="1"/>
  <c r="AQ238" i="7"/>
  <c r="BC238" i="7" s="1"/>
  <c r="AJ238" i="7"/>
  <c r="AV238" i="7" s="1"/>
  <c r="AK238" i="7"/>
  <c r="AW238" i="7" s="1"/>
  <c r="AJ221" i="7"/>
  <c r="AV221" i="7" s="1"/>
  <c r="AK221" i="7"/>
  <c r="AW221" i="7" s="1"/>
  <c r="AQ221" i="7"/>
  <c r="BC221" i="7" s="1"/>
  <c r="AR221" i="7"/>
  <c r="BD221" i="7" s="1"/>
  <c r="AK214" i="7"/>
  <c r="AW214" i="7" s="1"/>
  <c r="AR214" i="7"/>
  <c r="BD214" i="7" s="1"/>
  <c r="AQ202" i="7"/>
  <c r="BC202" i="7" s="1"/>
  <c r="AR202" i="7"/>
  <c r="BD202" i="7" s="1"/>
  <c r="AJ202" i="7"/>
  <c r="AV202" i="7" s="1"/>
  <c r="AK202" i="7"/>
  <c r="AW202" i="7" s="1"/>
  <c r="AQ197" i="7"/>
  <c r="BC197" i="7" s="1"/>
  <c r="AR197" i="7"/>
  <c r="BD197" i="7" s="1"/>
  <c r="AJ197" i="7"/>
  <c r="AV197" i="7" s="1"/>
  <c r="AK197" i="7"/>
  <c r="AW197" i="7" s="1"/>
  <c r="AK192" i="7"/>
  <c r="AW192" i="7" s="1"/>
  <c r="AQ192" i="7"/>
  <c r="BC192" i="7" s="1"/>
  <c r="AR192" i="7"/>
  <c r="BD192" i="7" s="1"/>
  <c r="AJ192" i="7"/>
  <c r="AV192" i="7" s="1"/>
  <c r="AQ185" i="7"/>
  <c r="BC185" i="7" s="1"/>
  <c r="AR185" i="7"/>
  <c r="BD185" i="7" s="1"/>
  <c r="AJ185" i="7"/>
  <c r="AV185" i="7" s="1"/>
  <c r="AK185" i="7"/>
  <c r="AW185" i="7" s="1"/>
  <c r="AQ180" i="7"/>
  <c r="BC180" i="7" s="1"/>
  <c r="AR180" i="7"/>
  <c r="BD180" i="7" s="1"/>
  <c r="AJ180" i="7"/>
  <c r="AV180" i="7" s="1"/>
  <c r="AK180" i="7"/>
  <c r="AW180" i="7" s="1"/>
  <c r="AQ160" i="7"/>
  <c r="BC160" i="7" s="1"/>
  <c r="AR160" i="7"/>
  <c r="BD160" i="7" s="1"/>
  <c r="AJ160" i="7"/>
  <c r="AV160" i="7" s="1"/>
  <c r="AK160" i="7"/>
  <c r="AW160" i="7" s="1"/>
  <c r="AJ153" i="7"/>
  <c r="AV153" i="7" s="1"/>
  <c r="AK153" i="7"/>
  <c r="AW153" i="7" s="1"/>
  <c r="AQ153" i="7"/>
  <c r="BC153" i="7" s="1"/>
  <c r="AR153" i="7"/>
  <c r="BD153" i="7" s="1"/>
  <c r="AK148" i="7"/>
  <c r="AW148" i="7" s="1"/>
  <c r="AQ148" i="7"/>
  <c r="BC148" i="7" s="1"/>
  <c r="AR148" i="7"/>
  <c r="BD148" i="7" s="1"/>
  <c r="AJ148" i="7"/>
  <c r="AV148" i="7" s="1"/>
  <c r="AQ128" i="7"/>
  <c r="BC128" i="7" s="1"/>
  <c r="AR128" i="7"/>
  <c r="BD128" i="7" s="1"/>
  <c r="AJ128" i="7"/>
  <c r="AV128" i="7" s="1"/>
  <c r="AK128" i="7"/>
  <c r="AW128" i="7" s="1"/>
  <c r="AJ121" i="7"/>
  <c r="AV121" i="7" s="1"/>
  <c r="AK121" i="7"/>
  <c r="AW121" i="7" s="1"/>
  <c r="AQ121" i="7"/>
  <c r="BC121" i="7" s="1"/>
  <c r="AR121" i="7"/>
  <c r="BD121" i="7" s="1"/>
  <c r="AK116" i="7"/>
  <c r="AW116" i="7" s="1"/>
  <c r="AQ116" i="7"/>
  <c r="BC116" i="7" s="1"/>
  <c r="AR116" i="7"/>
  <c r="BD116" i="7" s="1"/>
  <c r="AJ116" i="7"/>
  <c r="AV116" i="7" s="1"/>
  <c r="AR96" i="7"/>
  <c r="BD96" i="7" s="1"/>
  <c r="AJ96" i="7"/>
  <c r="AV96" i="7" s="1"/>
  <c r="AK96" i="7"/>
  <c r="AW96" i="7" s="1"/>
  <c r="AQ96" i="7"/>
  <c r="BC96" i="7" s="1"/>
  <c r="AR303" i="7"/>
  <c r="BD303" i="7" s="1"/>
  <c r="AK301" i="7"/>
  <c r="AW301" i="7" s="1"/>
  <c r="AR279" i="7"/>
  <c r="BD279" i="7" s="1"/>
  <c r="AK277" i="7"/>
  <c r="AW277" i="7" s="1"/>
  <c r="AR241" i="7"/>
  <c r="BD241" i="7" s="1"/>
  <c r="AQ236" i="7"/>
  <c r="BC236" i="7" s="1"/>
  <c r="AJ234" i="7"/>
  <c r="AV234" i="7" s="1"/>
  <c r="AR231" i="7"/>
  <c r="BD231" i="7" s="1"/>
  <c r="AK115" i="7"/>
  <c r="AW115" i="7" s="1"/>
  <c r="AQ87" i="7"/>
  <c r="BC87" i="7" s="1"/>
  <c r="AR87" i="7"/>
  <c r="BD87" i="7" s="1"/>
  <c r="AJ87" i="7"/>
  <c r="AV87" i="7" s="1"/>
  <c r="AK87" i="7"/>
  <c r="AW87" i="7" s="1"/>
  <c r="AQ82" i="7"/>
  <c r="BC82" i="7" s="1"/>
  <c r="AJ82" i="7"/>
  <c r="AV82" i="7" s="1"/>
  <c r="AK82" i="7"/>
  <c r="AW82" i="7" s="1"/>
  <c r="AQ77" i="7"/>
  <c r="BC77" i="7" s="1"/>
  <c r="AR77" i="7"/>
  <c r="BD77" i="7" s="1"/>
  <c r="AJ77" i="7"/>
  <c r="AV77" i="7" s="1"/>
  <c r="AK77" i="7"/>
  <c r="AW77" i="7" s="1"/>
  <c r="AJ75" i="7"/>
  <c r="AV75" i="7" s="1"/>
  <c r="AK75" i="7"/>
  <c r="AW75" i="7" s="1"/>
  <c r="AQ75" i="7"/>
  <c r="BC75" i="7" s="1"/>
  <c r="AR75" i="7"/>
  <c r="BD75" i="7" s="1"/>
  <c r="AQ73" i="7"/>
  <c r="BC73" i="7" s="1"/>
  <c r="AR73" i="7"/>
  <c r="BD73" i="7" s="1"/>
  <c r="AJ73" i="7"/>
  <c r="AV73" i="7" s="1"/>
  <c r="AK73" i="7"/>
  <c r="AW73" i="7" s="1"/>
  <c r="AQ71" i="7"/>
  <c r="BC71" i="7" s="1"/>
  <c r="AR71" i="7"/>
  <c r="BD71" i="7" s="1"/>
  <c r="AJ71" i="7"/>
  <c r="AV71" i="7" s="1"/>
  <c r="AK71" i="7"/>
  <c r="AW71" i="7" s="1"/>
  <c r="AQ69" i="7"/>
  <c r="BC69" i="7" s="1"/>
  <c r="AR69" i="7"/>
  <c r="BD69" i="7" s="1"/>
  <c r="AJ69" i="7"/>
  <c r="AV69" i="7" s="1"/>
  <c r="AK69" i="7"/>
  <c r="AW69" i="7" s="1"/>
  <c r="AQ67" i="7"/>
  <c r="BC67" i="7" s="1"/>
  <c r="AR67" i="7"/>
  <c r="BD67" i="7" s="1"/>
  <c r="AJ67" i="7"/>
  <c r="AV67" i="7" s="1"/>
  <c r="AK67" i="7"/>
  <c r="AW67" i="7" s="1"/>
  <c r="AQ65" i="7"/>
  <c r="BC65" i="7" s="1"/>
  <c r="AR65" i="7"/>
  <c r="BD65" i="7" s="1"/>
  <c r="AJ65" i="7"/>
  <c r="AV65" i="7" s="1"/>
  <c r="AK65" i="7"/>
  <c r="AW65" i="7" s="1"/>
  <c r="AJ63" i="7"/>
  <c r="AV63" i="7" s="1"/>
  <c r="AK63" i="7"/>
  <c r="AW63" i="7" s="1"/>
  <c r="AQ63" i="7"/>
  <c r="BC63" i="7" s="1"/>
  <c r="AR63" i="7"/>
  <c r="BD63" i="7" s="1"/>
  <c r="AQ61" i="7"/>
  <c r="BC61" i="7" s="1"/>
  <c r="AR61" i="7"/>
  <c r="BD61" i="7" s="1"/>
  <c r="AJ61" i="7"/>
  <c r="AV61" i="7" s="1"/>
  <c r="AK61" i="7"/>
  <c r="AW61" i="7" s="1"/>
  <c r="AQ59" i="7"/>
  <c r="BC59" i="7" s="1"/>
  <c r="AR59" i="7"/>
  <c r="BD59" i="7" s="1"/>
  <c r="AJ59" i="7"/>
  <c r="AV59" i="7" s="1"/>
  <c r="AK59" i="7"/>
  <c r="AW59" i="7" s="1"/>
  <c r="AQ57" i="7"/>
  <c r="BC57" i="7" s="1"/>
  <c r="AR57" i="7"/>
  <c r="BD57" i="7" s="1"/>
  <c r="AJ57" i="7"/>
  <c r="AV57" i="7" s="1"/>
  <c r="AK57" i="7"/>
  <c r="AW57" i="7" s="1"/>
  <c r="AJ55" i="7"/>
  <c r="AV55" i="7" s="1"/>
  <c r="AK55" i="7"/>
  <c r="AW55" i="7" s="1"/>
  <c r="AQ55" i="7"/>
  <c r="BC55" i="7" s="1"/>
  <c r="AR55" i="7"/>
  <c r="BD55" i="7" s="1"/>
  <c r="AQ53" i="7"/>
  <c r="BC53" i="7" s="1"/>
  <c r="AR53" i="7"/>
  <c r="BD53" i="7" s="1"/>
  <c r="AJ53" i="7"/>
  <c r="AV53" i="7" s="1"/>
  <c r="AK53" i="7"/>
  <c r="AW53" i="7" s="1"/>
  <c r="AJ51" i="7"/>
  <c r="AV51" i="7" s="1"/>
  <c r="AK51" i="7"/>
  <c r="AW51" i="7" s="1"/>
  <c r="AQ51" i="7"/>
  <c r="BC51" i="7" s="1"/>
  <c r="AR51" i="7"/>
  <c r="BD51" i="7" s="1"/>
  <c r="AQ49" i="7"/>
  <c r="BC49" i="7" s="1"/>
  <c r="AR49" i="7"/>
  <c r="BD49" i="7" s="1"/>
  <c r="AJ49" i="7"/>
  <c r="AV49" i="7" s="1"/>
  <c r="AK49" i="7"/>
  <c r="AW49" i="7" s="1"/>
  <c r="AQ47" i="7"/>
  <c r="BC47" i="7" s="1"/>
  <c r="AR47" i="7"/>
  <c r="BD47" i="7" s="1"/>
  <c r="AJ47" i="7"/>
  <c r="AV47" i="7" s="1"/>
  <c r="AK47" i="7"/>
  <c r="AW47" i="7" s="1"/>
  <c r="AQ45" i="7"/>
  <c r="BC45" i="7" s="1"/>
  <c r="AR45" i="7"/>
  <c r="BD45" i="7" s="1"/>
  <c r="AJ45" i="7"/>
  <c r="AV45" i="7" s="1"/>
  <c r="AK45" i="7"/>
  <c r="AW45" i="7" s="1"/>
  <c r="AJ43" i="7"/>
  <c r="AV43" i="7" s="1"/>
  <c r="AQ43" i="7"/>
  <c r="BC43" i="7" s="1"/>
  <c r="AR43" i="7"/>
  <c r="BD43" i="7" s="1"/>
  <c r="AQ41" i="7"/>
  <c r="BC41" i="7" s="1"/>
  <c r="AR41" i="7"/>
  <c r="BD41" i="7" s="1"/>
  <c r="AJ41" i="7"/>
  <c r="AV41" i="7" s="1"/>
  <c r="AK41" i="7"/>
  <c r="AW41" i="7" s="1"/>
  <c r="AQ39" i="7"/>
  <c r="BC39" i="7" s="1"/>
  <c r="AR39" i="7"/>
  <c r="BD39" i="7" s="1"/>
  <c r="AJ39" i="7"/>
  <c r="AV39" i="7" s="1"/>
  <c r="AK39" i="7"/>
  <c r="AW39" i="7" s="1"/>
  <c r="AQ37" i="7"/>
  <c r="BC37" i="7" s="1"/>
  <c r="AR37" i="7"/>
  <c r="BD37" i="7" s="1"/>
  <c r="AJ37" i="7"/>
  <c r="AV37" i="7" s="1"/>
  <c r="AK37" i="7"/>
  <c r="AW37" i="7" s="1"/>
  <c r="AQ35" i="7"/>
  <c r="BC35" i="7" s="1"/>
  <c r="AR35" i="7"/>
  <c r="BD35" i="7" s="1"/>
  <c r="AJ35" i="7"/>
  <c r="AV35" i="7" s="1"/>
  <c r="AK35" i="7"/>
  <c r="AW35" i="7" s="1"/>
  <c r="AQ33" i="7"/>
  <c r="BC33" i="7" s="1"/>
  <c r="AR33" i="7"/>
  <c r="BD33" i="7" s="1"/>
  <c r="AJ33" i="7"/>
  <c r="AV33" i="7" s="1"/>
  <c r="AK33" i="7"/>
  <c r="AW33" i="7" s="1"/>
  <c r="AJ31" i="7"/>
  <c r="AV31" i="7" s="1"/>
  <c r="AK31" i="7"/>
  <c r="AW31" i="7" s="1"/>
  <c r="AQ31" i="7"/>
  <c r="BC31" i="7" s="1"/>
  <c r="AR31" i="7"/>
  <c r="BD31" i="7" s="1"/>
  <c r="AQ29" i="7"/>
  <c r="BC29" i="7" s="1"/>
  <c r="AR29" i="7"/>
  <c r="BD29" i="7" s="1"/>
  <c r="AJ29" i="7"/>
  <c r="AV29" i="7" s="1"/>
  <c r="AK29" i="7"/>
  <c r="AW29" i="7" s="1"/>
  <c r="AQ27" i="7"/>
  <c r="BC27" i="7" s="1"/>
  <c r="AR27" i="7"/>
  <c r="BD27" i="7" s="1"/>
  <c r="AJ27" i="7"/>
  <c r="AV27" i="7" s="1"/>
  <c r="AK27" i="7"/>
  <c r="AW27" i="7" s="1"/>
  <c r="AQ25" i="7"/>
  <c r="BC25" i="7" s="1"/>
  <c r="AR25" i="7"/>
  <c r="BD25" i="7" s="1"/>
  <c r="AJ25" i="7"/>
  <c r="AV25" i="7" s="1"/>
  <c r="AK25" i="7"/>
  <c r="AW25" i="7" s="1"/>
  <c r="AJ23" i="7"/>
  <c r="AV23" i="7" s="1"/>
  <c r="AK23" i="7"/>
  <c r="AW23" i="7" s="1"/>
  <c r="AQ23" i="7"/>
  <c r="BC23" i="7" s="1"/>
  <c r="AR23" i="7"/>
  <c r="BD23" i="7" s="1"/>
  <c r="AQ21" i="7"/>
  <c r="BC21" i="7" s="1"/>
  <c r="AR21" i="7"/>
  <c r="BD21" i="7" s="1"/>
  <c r="AJ21" i="7"/>
  <c r="AV21" i="7" s="1"/>
  <c r="AK21" i="7"/>
  <c r="AW21" i="7" s="1"/>
  <c r="AJ19" i="7"/>
  <c r="AV19" i="7" s="1"/>
  <c r="AK19" i="7"/>
  <c r="AW19" i="7" s="1"/>
  <c r="AQ19" i="7"/>
  <c r="BC19" i="7" s="1"/>
  <c r="AR19" i="7"/>
  <c r="BD19" i="7" s="1"/>
  <c r="AQ17" i="7"/>
  <c r="AR17" i="7"/>
  <c r="AJ17" i="7"/>
  <c r="AK17" i="7"/>
  <c r="AQ15" i="7"/>
  <c r="BC15" i="7" s="1"/>
  <c r="AR15" i="7"/>
  <c r="BD15" i="7" s="1"/>
  <c r="AJ15" i="7"/>
  <c r="AV15" i="7" s="1"/>
  <c r="AK15" i="7"/>
  <c r="AW15" i="7" s="1"/>
  <c r="AQ13" i="7"/>
  <c r="BC13" i="7" s="1"/>
  <c r="AR13" i="7"/>
  <c r="BD13" i="7" s="1"/>
  <c r="AJ13" i="7"/>
  <c r="AV13" i="7" s="1"/>
  <c r="AK13" i="7"/>
  <c r="AW13" i="7" s="1"/>
  <c r="AJ11" i="7"/>
  <c r="AV11" i="7" s="1"/>
  <c r="AK11" i="7"/>
  <c r="AW11" i="7" s="1"/>
  <c r="AQ11" i="7"/>
  <c r="BC11" i="7" s="1"/>
  <c r="AR11" i="7"/>
  <c r="BD11" i="7" s="1"/>
  <c r="AQ9" i="7"/>
  <c r="BC9" i="7" s="1"/>
  <c r="AR9" i="7"/>
  <c r="BD9" i="7" s="1"/>
  <c r="AJ9" i="7"/>
  <c r="AV9" i="7" s="1"/>
  <c r="AK9" i="7"/>
  <c r="AW9" i="7" s="1"/>
  <c r="AQ7" i="7"/>
  <c r="BC7" i="7" s="1"/>
  <c r="AR7" i="7"/>
  <c r="BD7" i="7" s="1"/>
  <c r="AJ7" i="7"/>
  <c r="AV7" i="7" s="1"/>
  <c r="AK7" i="7"/>
  <c r="AW7" i="7" s="1"/>
  <c r="AQ89" i="7"/>
  <c r="BC89" i="7" s="1"/>
  <c r="AR89" i="7"/>
  <c r="BD89" i="7" s="1"/>
  <c r="AJ89" i="7"/>
  <c r="AV89" i="7" s="1"/>
  <c r="AK89" i="7"/>
  <c r="AW89" i="7" s="1"/>
  <c r="AQ84" i="7"/>
  <c r="BC84" i="7" s="1"/>
  <c r="AR84" i="7"/>
  <c r="BD84" i="7" s="1"/>
  <c r="AJ84" i="7"/>
  <c r="AV84" i="7" s="1"/>
  <c r="AK84" i="7"/>
  <c r="AW84" i="7" s="1"/>
  <c r="AJ91" i="7"/>
  <c r="AV91" i="7" s="1"/>
  <c r="AK91" i="7"/>
  <c r="AW91" i="7" s="1"/>
  <c r="AQ91" i="7"/>
  <c r="BC91" i="7" s="1"/>
  <c r="AR91" i="7"/>
  <c r="BD91" i="7" s="1"/>
  <c r="AQ81" i="7"/>
  <c r="BC81" i="7" s="1"/>
  <c r="AR81" i="7"/>
  <c r="BD81" i="7" s="1"/>
  <c r="AJ81" i="7"/>
  <c r="AV81" i="7" s="1"/>
  <c r="AK81" i="7"/>
  <c r="AW81" i="7" s="1"/>
  <c r="AQ93" i="7"/>
  <c r="BC93" i="7" s="1"/>
  <c r="AR93" i="7"/>
  <c r="BD93" i="7" s="1"/>
  <c r="AJ93" i="7"/>
  <c r="AV93" i="7" s="1"/>
  <c r="AK93" i="7"/>
  <c r="AW93" i="7" s="1"/>
  <c r="AR86" i="7"/>
  <c r="BD86" i="7" s="1"/>
  <c r="AK86" i="7"/>
  <c r="AW86" i="7" s="1"/>
  <c r="AR76" i="7"/>
  <c r="BD76" i="7" s="1"/>
  <c r="AJ76" i="7"/>
  <c r="AV76" i="7" s="1"/>
  <c r="AK76" i="7"/>
  <c r="AW76" i="7" s="1"/>
  <c r="AQ76" i="7"/>
  <c r="BC76" i="7" s="1"/>
  <c r="AK74" i="7"/>
  <c r="AW74" i="7" s="1"/>
  <c r="AQ74" i="7"/>
  <c r="BC74" i="7" s="1"/>
  <c r="AR74" i="7"/>
  <c r="BD74" i="7" s="1"/>
  <c r="AJ74" i="7"/>
  <c r="AV74" i="7" s="1"/>
  <c r="AQ72" i="7"/>
  <c r="BC72" i="7" s="1"/>
  <c r="AR72" i="7"/>
  <c r="BD72" i="7" s="1"/>
  <c r="AJ72" i="7"/>
  <c r="AV72" i="7" s="1"/>
  <c r="AK72" i="7"/>
  <c r="AW72" i="7" s="1"/>
  <c r="AR70" i="7"/>
  <c r="BD70" i="7" s="1"/>
  <c r="AK70" i="7"/>
  <c r="AW70" i="7" s="1"/>
  <c r="AQ68" i="7"/>
  <c r="BC68" i="7" s="1"/>
  <c r="AR68" i="7"/>
  <c r="BD68" i="7" s="1"/>
  <c r="AJ68" i="7"/>
  <c r="AV68" i="7" s="1"/>
  <c r="AK68" i="7"/>
  <c r="AW68" i="7" s="1"/>
  <c r="AQ66" i="7"/>
  <c r="BC66" i="7" s="1"/>
  <c r="AR66" i="7"/>
  <c r="BD66" i="7" s="1"/>
  <c r="AJ66" i="7"/>
  <c r="AV66" i="7" s="1"/>
  <c r="AK66" i="7"/>
  <c r="AW66" i="7" s="1"/>
  <c r="AR64" i="7"/>
  <c r="BD64" i="7" s="1"/>
  <c r="AK64" i="7"/>
  <c r="AW64" i="7" s="1"/>
  <c r="AQ64" i="7"/>
  <c r="BC64" i="7" s="1"/>
  <c r="AK62" i="7"/>
  <c r="AW62" i="7" s="1"/>
  <c r="AQ62" i="7"/>
  <c r="BC62" i="7" s="1"/>
  <c r="AR62" i="7"/>
  <c r="BD62" i="7" s="1"/>
  <c r="AJ62" i="7"/>
  <c r="AV62" i="7" s="1"/>
  <c r="AQ60" i="7"/>
  <c r="BC60" i="7" s="1"/>
  <c r="AR60" i="7"/>
  <c r="BD60" i="7" s="1"/>
  <c r="AJ60" i="7"/>
  <c r="AV60" i="7" s="1"/>
  <c r="AK60" i="7"/>
  <c r="AW60" i="7" s="1"/>
  <c r="AQ58" i="7"/>
  <c r="BC58" i="7" s="1"/>
  <c r="AR58" i="7"/>
  <c r="BD58" i="7" s="1"/>
  <c r="AJ58" i="7"/>
  <c r="AV58" i="7" s="1"/>
  <c r="AK58" i="7"/>
  <c r="AW58" i="7" s="1"/>
  <c r="AR56" i="7"/>
  <c r="BD56" i="7" s="1"/>
  <c r="AJ56" i="7"/>
  <c r="AV56" i="7" s="1"/>
  <c r="AK56" i="7"/>
  <c r="AW56" i="7" s="1"/>
  <c r="AQ56" i="7"/>
  <c r="BC56" i="7" s="1"/>
  <c r="AK54" i="7"/>
  <c r="AW54" i="7" s="1"/>
  <c r="AR54" i="7"/>
  <c r="BD54" i="7" s="1"/>
  <c r="AR52" i="7"/>
  <c r="BD52" i="7" s="1"/>
  <c r="AJ52" i="7"/>
  <c r="AV52" i="7" s="1"/>
  <c r="AK52" i="7"/>
  <c r="AW52" i="7" s="1"/>
  <c r="AQ52" i="7"/>
  <c r="BC52" i="7" s="1"/>
  <c r="AK50" i="7"/>
  <c r="AW50" i="7" s="1"/>
  <c r="AQ50" i="7"/>
  <c r="BC50" i="7" s="1"/>
  <c r="AR50" i="7"/>
  <c r="BD50" i="7" s="1"/>
  <c r="AJ50" i="7"/>
  <c r="AV50" i="7" s="1"/>
  <c r="AQ48" i="7"/>
  <c r="BC48" i="7" s="1"/>
  <c r="AR48" i="7"/>
  <c r="BD48" i="7" s="1"/>
  <c r="AJ48" i="7"/>
  <c r="AV48" i="7" s="1"/>
  <c r="AK48" i="7"/>
  <c r="AW48" i="7" s="1"/>
  <c r="AQ46" i="7"/>
  <c r="BC46" i="7" s="1"/>
  <c r="AR46" i="7"/>
  <c r="BD46" i="7" s="1"/>
  <c r="AJ46" i="7"/>
  <c r="AV46" i="7" s="1"/>
  <c r="AK46" i="7"/>
  <c r="AW46" i="7" s="1"/>
  <c r="AR44" i="7"/>
  <c r="BD44" i="7" s="1"/>
  <c r="AJ44" i="7"/>
  <c r="AV44" i="7" s="1"/>
  <c r="AK44" i="7"/>
  <c r="AW44" i="7" s="1"/>
  <c r="AQ44" i="7"/>
  <c r="BC44" i="7" s="1"/>
  <c r="AK42" i="7"/>
  <c r="AQ42" i="7"/>
  <c r="AR42" i="7"/>
  <c r="AJ42" i="7"/>
  <c r="AQ40" i="7"/>
  <c r="BC40" i="7" s="1"/>
  <c r="AJ40" i="7"/>
  <c r="AV40" i="7" s="1"/>
  <c r="AK40" i="7"/>
  <c r="AW40" i="7" s="1"/>
  <c r="AR38" i="7"/>
  <c r="BD38" i="7" s="1"/>
  <c r="AK38" i="7"/>
  <c r="AW38" i="7" s="1"/>
  <c r="AQ36" i="7"/>
  <c r="BC36" i="7" s="1"/>
  <c r="AR36" i="7"/>
  <c r="BD36" i="7" s="1"/>
  <c r="AJ36" i="7"/>
  <c r="AV36" i="7" s="1"/>
  <c r="AK36" i="7"/>
  <c r="AW36" i="7" s="1"/>
  <c r="AQ34" i="7"/>
  <c r="BC34" i="7" s="1"/>
  <c r="AR34" i="7"/>
  <c r="BD34" i="7" s="1"/>
  <c r="AJ34" i="7"/>
  <c r="AV34" i="7" s="1"/>
  <c r="AK34" i="7"/>
  <c r="AW34" i="7" s="1"/>
  <c r="AR32" i="7"/>
  <c r="BD32" i="7" s="1"/>
  <c r="AJ32" i="7"/>
  <c r="AV32" i="7" s="1"/>
  <c r="AK32" i="7"/>
  <c r="AW32" i="7" s="1"/>
  <c r="AQ32" i="7"/>
  <c r="BC32" i="7" s="1"/>
  <c r="AK30" i="7"/>
  <c r="AW30" i="7" s="1"/>
  <c r="AQ30" i="7"/>
  <c r="BC30" i="7" s="1"/>
  <c r="AR30" i="7"/>
  <c r="BD30" i="7" s="1"/>
  <c r="AJ30" i="7"/>
  <c r="AV30" i="7" s="1"/>
  <c r="AQ28" i="7"/>
  <c r="BC28" i="7" s="1"/>
  <c r="AR28" i="7"/>
  <c r="BD28" i="7" s="1"/>
  <c r="AJ28" i="7"/>
  <c r="AV28" i="7" s="1"/>
  <c r="AK28" i="7"/>
  <c r="AW28" i="7" s="1"/>
  <c r="AQ26" i="7"/>
  <c r="BC26" i="7" s="1"/>
  <c r="AR26" i="7"/>
  <c r="BD26" i="7" s="1"/>
  <c r="AJ26" i="7"/>
  <c r="AV26" i="7" s="1"/>
  <c r="AK26" i="7"/>
  <c r="AW26" i="7" s="1"/>
  <c r="AR24" i="7"/>
  <c r="BD24" i="7" s="1"/>
  <c r="AJ24" i="7"/>
  <c r="AV24" i="7" s="1"/>
  <c r="AK24" i="7"/>
  <c r="AW24" i="7" s="1"/>
  <c r="AQ24" i="7"/>
  <c r="BC24" i="7" s="1"/>
  <c r="AK22" i="7"/>
  <c r="AW22" i="7" s="1"/>
  <c r="AR22" i="7"/>
  <c r="BD22" i="7" s="1"/>
  <c r="AR20" i="7"/>
  <c r="BD20" i="7" s="1"/>
  <c r="AJ20" i="7"/>
  <c r="AV20" i="7" s="1"/>
  <c r="AK20" i="7"/>
  <c r="AW20" i="7" s="1"/>
  <c r="AQ20" i="7"/>
  <c r="BC20" i="7" s="1"/>
  <c r="AK18" i="7"/>
  <c r="AW18" i="7" s="1"/>
  <c r="AQ18" i="7"/>
  <c r="BC18" i="7" s="1"/>
  <c r="AR18" i="7"/>
  <c r="BD18" i="7" s="1"/>
  <c r="AJ18" i="7"/>
  <c r="AV18" i="7" s="1"/>
  <c r="AR16" i="7"/>
  <c r="BD16" i="7" s="1"/>
  <c r="AK16" i="7"/>
  <c r="AW16" i="7" s="1"/>
  <c r="AQ14" i="7"/>
  <c r="BC14" i="7" s="1"/>
  <c r="AR14" i="7"/>
  <c r="BD14" i="7" s="1"/>
  <c r="AJ14" i="7"/>
  <c r="AV14" i="7" s="1"/>
  <c r="AK14" i="7"/>
  <c r="AW14" i="7" s="1"/>
  <c r="AR12" i="7"/>
  <c r="BD12" i="7" s="1"/>
  <c r="AJ12" i="7"/>
  <c r="AV12" i="7" s="1"/>
  <c r="AK12" i="7"/>
  <c r="AW12" i="7" s="1"/>
  <c r="AQ12" i="7"/>
  <c r="BC12" i="7" s="1"/>
  <c r="AK10" i="7"/>
  <c r="AW10" i="7" s="1"/>
  <c r="AQ10" i="7"/>
  <c r="BC10" i="7" s="1"/>
  <c r="AR10" i="7"/>
  <c r="BD10" i="7" s="1"/>
  <c r="AJ10" i="7"/>
  <c r="AV10" i="7" s="1"/>
  <c r="AQ8" i="7"/>
  <c r="BC8" i="7" s="1"/>
  <c r="AR8" i="7"/>
  <c r="BD8" i="7" s="1"/>
  <c r="AJ8" i="7"/>
  <c r="AV8" i="7" s="1"/>
  <c r="AK8" i="7"/>
  <c r="AW8" i="7" s="1"/>
  <c r="AQ6" i="7"/>
  <c r="BC6" i="7" s="1"/>
  <c r="AR6" i="7"/>
  <c r="BD6" i="7" s="1"/>
  <c r="AJ6" i="7"/>
  <c r="AV6" i="7" s="1"/>
  <c r="AK6" i="7"/>
  <c r="AW6" i="7" s="1"/>
  <c r="AR80" i="7"/>
  <c r="BD80" i="7" s="1"/>
  <c r="AJ80" i="7"/>
  <c r="AV80" i="7" s="1"/>
  <c r="AK80" i="7"/>
  <c r="AW80" i="7" s="1"/>
  <c r="AQ80" i="7"/>
  <c r="BC80" i="7" s="1"/>
  <c r="AK161" i="7"/>
  <c r="AW161" i="7" s="1"/>
  <c r="AR254" i="7"/>
  <c r="BD254" i="7" s="1"/>
  <c r="AR142" i="7"/>
  <c r="BD142" i="7" s="1"/>
  <c r="AK257" i="7"/>
  <c r="AW257" i="7" s="1"/>
  <c r="AR238" i="7"/>
  <c r="BD238" i="7" s="1"/>
  <c r="AK241" i="7"/>
  <c r="AW241" i="7" s="1"/>
  <c r="AR222" i="7"/>
  <c r="BD222" i="7" s="1"/>
  <c r="AK225" i="7"/>
  <c r="AW225" i="7" s="1"/>
  <c r="AR206" i="7"/>
  <c r="BD206" i="7" s="1"/>
  <c r="AP16" i="7"/>
  <c r="BB16" i="7" s="1"/>
  <c r="AQ16" i="7"/>
  <c r="BC16" i="7" s="1"/>
  <c r="AI16" i="7"/>
  <c r="AU16" i="7" s="1"/>
  <c r="AJ16" i="7"/>
  <c r="AV16" i="7" s="1"/>
  <c r="AK209" i="7"/>
  <c r="AW209" i="7" s="1"/>
  <c r="AR190" i="7"/>
  <c r="BD190" i="7" s="1"/>
  <c r="AO44" i="7"/>
  <c r="BA44" i="7" s="1"/>
  <c r="AK43" i="7"/>
  <c r="AW43" i="7" s="1"/>
  <c r="AO41" i="7"/>
  <c r="BA41" i="7" s="1"/>
  <c r="AR40" i="7"/>
  <c r="BD40" i="7" s="1"/>
  <c r="AO38" i="7"/>
  <c r="BA38" i="7" s="1"/>
  <c r="AK193" i="7"/>
  <c r="AW193" i="7" s="1"/>
  <c r="AR174" i="7"/>
  <c r="BD174" i="7" s="1"/>
  <c r="AI64" i="7"/>
  <c r="AU64" i="7" s="1"/>
  <c r="AJ64" i="7"/>
  <c r="AV64" i="7" s="1"/>
  <c r="AP64" i="7"/>
  <c r="BB64" i="7" s="1"/>
  <c r="AO61" i="7"/>
  <c r="BA61" i="7" s="1"/>
  <c r="AP61" i="7"/>
  <c r="BB61" i="7" s="1"/>
  <c r="AR126" i="7"/>
  <c r="BD126" i="7" s="1"/>
  <c r="AP118" i="7"/>
  <c r="BB118" i="7" s="1"/>
  <c r="AR110" i="7"/>
  <c r="BD110" i="7" s="1"/>
  <c r="AP102" i="7"/>
  <c r="BB102" i="7" s="1"/>
  <c r="AR94" i="7"/>
  <c r="BD94" i="7" s="1"/>
  <c r="AP86" i="7"/>
  <c r="BB86" i="7" s="1"/>
  <c r="AR78" i="7"/>
  <c r="BD78" i="7" s="1"/>
  <c r="AP70" i="7"/>
  <c r="BB70" i="7" s="1"/>
  <c r="AP54" i="7"/>
  <c r="BB54" i="7" s="1"/>
  <c r="AP38" i="7"/>
  <c r="BB38" i="7" s="1"/>
  <c r="AP22" i="7"/>
  <c r="BB22" i="7" s="1"/>
  <c r="AI257" i="7"/>
  <c r="AU257" i="7" s="1"/>
  <c r="AZ254" i="7"/>
  <c r="AI241" i="7"/>
  <c r="AU241" i="7" s="1"/>
  <c r="AI225" i="7"/>
  <c r="AU225" i="7" s="1"/>
  <c r="AZ222" i="7"/>
  <c r="AI209" i="7"/>
  <c r="AU209" i="7" s="1"/>
  <c r="AI193" i="7"/>
  <c r="AU193" i="7" s="1"/>
  <c r="AZ190" i="7"/>
  <c r="AI177" i="7"/>
  <c r="AU177" i="7" s="1"/>
  <c r="AI161" i="7"/>
  <c r="AU161" i="7" s="1"/>
  <c r="AZ158" i="7"/>
  <c r="AZ126" i="7"/>
  <c r="AZ94" i="7"/>
  <c r="AP345" i="7"/>
  <c r="BB345" i="7" s="1"/>
  <c r="AP265" i="7"/>
  <c r="BB265" i="7" s="1"/>
  <c r="AJ262" i="7"/>
  <c r="AV262" i="7" s="1"/>
  <c r="AP249" i="7"/>
  <c r="BB249" i="7" s="1"/>
  <c r="AJ246" i="7"/>
  <c r="AV246" i="7" s="1"/>
  <c r="AP233" i="7"/>
  <c r="BB233" i="7" s="1"/>
  <c r="AJ230" i="7"/>
  <c r="AV230" i="7" s="1"/>
  <c r="AP217" i="7"/>
  <c r="BB217" i="7" s="1"/>
  <c r="AJ214" i="7"/>
  <c r="AV214" i="7" s="1"/>
  <c r="AJ198" i="7"/>
  <c r="AV198" i="7" s="1"/>
  <c r="AJ182" i="7"/>
  <c r="AV182" i="7" s="1"/>
  <c r="AJ166" i="7"/>
  <c r="AV166" i="7" s="1"/>
  <c r="AJ150" i="7"/>
  <c r="AV150" i="7" s="1"/>
  <c r="AJ134" i="7"/>
  <c r="AV134" i="7" s="1"/>
  <c r="AJ118" i="7"/>
  <c r="AV118" i="7" s="1"/>
  <c r="AJ102" i="7"/>
  <c r="AV102" i="7" s="1"/>
  <c r="AJ86" i="7"/>
  <c r="AV86" i="7" s="1"/>
  <c r="AJ70" i="7"/>
  <c r="AV70" i="7" s="1"/>
  <c r="AJ54" i="7"/>
  <c r="AV54" i="7" s="1"/>
  <c r="AJ38" i="7"/>
  <c r="AV38" i="7" s="1"/>
  <c r="AJ22" i="7"/>
  <c r="AV22" i="7" s="1"/>
  <c r="AI262" i="7"/>
  <c r="AU262" i="7" s="1"/>
  <c r="AI246" i="7"/>
  <c r="AU246" i="7" s="1"/>
  <c r="AI230" i="7"/>
  <c r="AU230" i="7" s="1"/>
  <c r="AI214" i="7"/>
  <c r="AU214" i="7" s="1"/>
  <c r="AI198" i="7"/>
  <c r="AU198" i="7" s="1"/>
  <c r="AI182" i="7"/>
  <c r="AU182" i="7" s="1"/>
  <c r="AI166" i="7"/>
  <c r="AU166" i="7" s="1"/>
  <c r="AI150" i="7"/>
  <c r="AU150" i="7" s="1"/>
  <c r="AI134" i="7"/>
  <c r="AU134" i="7" s="1"/>
  <c r="AI118" i="7"/>
  <c r="AU118" i="7" s="1"/>
  <c r="AI102" i="7"/>
  <c r="AU102" i="7" s="1"/>
  <c r="AI86" i="7"/>
  <c r="AU86" i="7" s="1"/>
  <c r="AI70" i="7"/>
  <c r="AU70" i="7" s="1"/>
  <c r="AI54" i="7"/>
  <c r="AU54" i="7" s="1"/>
  <c r="AI38" i="7"/>
  <c r="AU38" i="7" s="1"/>
  <c r="AI22" i="7"/>
  <c r="AU22" i="7" s="1"/>
  <c r="AQ262" i="7"/>
  <c r="BC262" i="7" s="1"/>
  <c r="AQ246" i="7"/>
  <c r="BC246" i="7" s="1"/>
  <c r="AQ230" i="7"/>
  <c r="BC230" i="7" s="1"/>
  <c r="AQ214" i="7"/>
  <c r="BC214" i="7" s="1"/>
  <c r="AQ198" i="7"/>
  <c r="BC198" i="7" s="1"/>
  <c r="AQ182" i="7"/>
  <c r="BC182" i="7" s="1"/>
  <c r="AQ166" i="7"/>
  <c r="BC166" i="7" s="1"/>
  <c r="AQ150" i="7"/>
  <c r="BC150" i="7" s="1"/>
  <c r="AQ134" i="7"/>
  <c r="BC134" i="7" s="1"/>
  <c r="AQ118" i="7"/>
  <c r="BC118" i="7" s="1"/>
  <c r="AQ102" i="7"/>
  <c r="BC102" i="7" s="1"/>
  <c r="AQ86" i="7"/>
  <c r="BC86" i="7" s="1"/>
  <c r="AQ70" i="7"/>
  <c r="BC70" i="7" s="1"/>
  <c r="AQ54" i="7"/>
  <c r="BC54" i="7" s="1"/>
  <c r="AQ38" i="7"/>
  <c r="BC38" i="7" s="1"/>
  <c r="AQ22" i="7"/>
  <c r="BC22" i="7" s="1"/>
  <c r="AO255" i="7"/>
  <c r="BA255" i="7" s="1"/>
  <c r="AO239" i="7"/>
  <c r="BA239" i="7" s="1"/>
  <c r="AO223" i="7"/>
  <c r="BA223" i="7" s="1"/>
  <c r="AO207" i="7"/>
  <c r="BA207" i="7" s="1"/>
  <c r="AO191" i="7"/>
  <c r="BA191" i="7" s="1"/>
  <c r="AO175" i="7"/>
  <c r="BA175" i="7" s="1"/>
  <c r="AO159" i="7"/>
  <c r="BA159" i="7" s="1"/>
  <c r="AO143" i="7"/>
  <c r="BA143" i="7" s="1"/>
  <c r="AO127" i="7"/>
  <c r="BA127" i="7" s="1"/>
  <c r="AO111" i="7"/>
  <c r="BA111" i="7" s="1"/>
  <c r="AO95" i="7"/>
  <c r="BA95" i="7" s="1"/>
  <c r="AO79" i="7"/>
  <c r="BA79" i="7" s="1"/>
  <c r="DH125" i="9" l="1"/>
  <c r="DH47" i="9"/>
  <c r="DJ148" i="9"/>
  <c r="DJ173" i="9"/>
  <c r="DH19" i="9"/>
  <c r="DH70" i="9"/>
  <c r="DJ15" i="9"/>
  <c r="DJ21" i="9"/>
  <c r="DJ322" i="9"/>
  <c r="DJ346" i="9"/>
  <c r="DJ44" i="9"/>
  <c r="DH100" i="9"/>
  <c r="DH54" i="9"/>
  <c r="DH241" i="9"/>
  <c r="DH82" i="9"/>
  <c r="DJ126" i="9"/>
  <c r="DH141" i="9"/>
  <c r="DH92" i="9"/>
  <c r="DH38" i="9"/>
  <c r="DJ138" i="9"/>
  <c r="DJ81" i="9"/>
  <c r="DJ258" i="9"/>
  <c r="DJ282" i="9"/>
  <c r="DJ306" i="9"/>
  <c r="DJ83" i="9"/>
  <c r="DH140" i="9"/>
  <c r="DJ26" i="9"/>
  <c r="DJ161" i="9"/>
  <c r="DH177" i="9"/>
  <c r="DJ151" i="9"/>
  <c r="DJ314" i="9"/>
  <c r="DH101" i="9"/>
  <c r="DJ194" i="9"/>
  <c r="DJ218" i="9"/>
  <c r="DH93" i="9"/>
  <c r="DH133" i="9"/>
  <c r="DJ59" i="9"/>
  <c r="DJ50" i="9"/>
  <c r="DJ130" i="9"/>
  <c r="DH127" i="9"/>
  <c r="DJ250" i="9"/>
  <c r="DH132" i="9"/>
  <c r="DH321" i="9"/>
  <c r="DJ181" i="9"/>
  <c r="DJ82" i="9"/>
  <c r="DJ334" i="9"/>
  <c r="DJ165" i="9"/>
  <c r="DH249" i="9"/>
  <c r="DH161" i="9"/>
  <c r="DJ31" i="9"/>
  <c r="DH55" i="9"/>
  <c r="DH21" i="9"/>
  <c r="DJ63" i="9"/>
  <c r="DH153" i="9"/>
  <c r="DJ39" i="9"/>
  <c r="DH81" i="9"/>
  <c r="DJ195" i="9"/>
  <c r="CT195" i="9"/>
  <c r="DJ203" i="9"/>
  <c r="CT203" i="9"/>
  <c r="DJ227" i="9"/>
  <c r="CT227" i="9"/>
  <c r="DJ235" i="9"/>
  <c r="CT235" i="9"/>
  <c r="DJ259" i="9"/>
  <c r="CT259" i="9"/>
  <c r="DJ267" i="9"/>
  <c r="CT267" i="9"/>
  <c r="DJ291" i="9"/>
  <c r="CT291" i="9"/>
  <c r="DJ299" i="9"/>
  <c r="CT299" i="9"/>
  <c r="DJ323" i="9"/>
  <c r="CT323" i="9"/>
  <c r="DJ331" i="9"/>
  <c r="CT331" i="9"/>
  <c r="DJ5" i="9"/>
  <c r="CT5" i="9"/>
  <c r="DH23" i="9"/>
  <c r="CR23" i="9"/>
  <c r="DH34" i="9"/>
  <c r="CR34" i="9"/>
  <c r="DH42" i="9"/>
  <c r="CR42" i="9"/>
  <c r="DH58" i="9"/>
  <c r="CR58" i="9"/>
  <c r="DH66" i="9"/>
  <c r="CR66" i="9"/>
  <c r="DH116" i="9"/>
  <c r="CR116" i="9"/>
  <c r="DH124" i="9"/>
  <c r="CR124" i="9"/>
  <c r="DH193" i="9"/>
  <c r="CR193" i="9"/>
  <c r="DJ179" i="9"/>
  <c r="CT179" i="9"/>
  <c r="DJ73" i="9"/>
  <c r="CT73" i="9"/>
  <c r="DJ94" i="9"/>
  <c r="CT94" i="9"/>
  <c r="DJ102" i="9"/>
  <c r="CT102" i="9"/>
  <c r="DJ110" i="9"/>
  <c r="CT110" i="9"/>
  <c r="DJ134" i="9"/>
  <c r="CT134" i="9"/>
  <c r="DJ142" i="9"/>
  <c r="CT142" i="9"/>
  <c r="DH176" i="9"/>
  <c r="CR176" i="9"/>
  <c r="DH168" i="9"/>
  <c r="CR168" i="9"/>
  <c r="DH289" i="9"/>
  <c r="CR289" i="9"/>
  <c r="DJ19" i="9"/>
  <c r="CT19" i="9"/>
  <c r="DJ202" i="9"/>
  <c r="CT202" i="9"/>
  <c r="DJ210" i="9"/>
  <c r="CT210" i="9"/>
  <c r="DJ226" i="9"/>
  <c r="CT226" i="9"/>
  <c r="DJ234" i="9"/>
  <c r="CT234" i="9"/>
  <c r="DJ242" i="9"/>
  <c r="CT242" i="9"/>
  <c r="DJ266" i="9"/>
  <c r="CT266" i="9"/>
  <c r="DJ274" i="9"/>
  <c r="CT274" i="9"/>
  <c r="DJ290" i="9"/>
  <c r="CT290" i="9"/>
  <c r="DJ298" i="9"/>
  <c r="CT298" i="9"/>
  <c r="DJ330" i="9"/>
  <c r="CT330" i="9"/>
  <c r="DJ338" i="9"/>
  <c r="CT338" i="9"/>
  <c r="DJ354" i="9"/>
  <c r="CT354" i="9"/>
  <c r="DJ16" i="9"/>
  <c r="CT16" i="9"/>
  <c r="DJ75" i="9"/>
  <c r="CT75" i="9"/>
  <c r="DJ206" i="9"/>
  <c r="CT206" i="9"/>
  <c r="DJ13" i="9"/>
  <c r="CT13" i="9"/>
  <c r="DH28" i="9"/>
  <c r="CR28" i="9"/>
  <c r="DH46" i="9"/>
  <c r="CR46" i="9"/>
  <c r="DH62" i="9"/>
  <c r="CR62" i="9"/>
  <c r="DH109" i="9"/>
  <c r="CR109" i="9"/>
  <c r="DH117" i="9"/>
  <c r="CR117" i="9"/>
  <c r="DH154" i="9"/>
  <c r="CR154" i="9"/>
  <c r="DH162" i="9"/>
  <c r="CR162" i="9"/>
  <c r="DJ74" i="9"/>
  <c r="CT74" i="9"/>
  <c r="DJ156" i="9"/>
  <c r="CT156" i="9"/>
  <c r="DJ243" i="9"/>
  <c r="DJ283" i="9"/>
  <c r="DJ347" i="9"/>
  <c r="DF5" i="9"/>
  <c r="CP5" i="9"/>
  <c r="DJ47" i="9"/>
  <c r="CT47" i="9"/>
  <c r="DJ55" i="9"/>
  <c r="CT55" i="9"/>
  <c r="DJ71" i="9"/>
  <c r="CT71" i="9"/>
  <c r="DJ89" i="9"/>
  <c r="CT89" i="9"/>
  <c r="DJ97" i="9"/>
  <c r="CT97" i="9"/>
  <c r="DJ105" i="9"/>
  <c r="CT105" i="9"/>
  <c r="DJ113" i="9"/>
  <c r="CT113" i="9"/>
  <c r="DJ121" i="9"/>
  <c r="CT121" i="9"/>
  <c r="DJ129" i="9"/>
  <c r="CT129" i="9"/>
  <c r="DJ137" i="9"/>
  <c r="CT137" i="9"/>
  <c r="DH145" i="9"/>
  <c r="CR145" i="9"/>
  <c r="DH31" i="9"/>
  <c r="CR31" i="9"/>
  <c r="DH39" i="9"/>
  <c r="CR39" i="9"/>
  <c r="DH63" i="9"/>
  <c r="CR63" i="9"/>
  <c r="DH71" i="9"/>
  <c r="CR71" i="9"/>
  <c r="DJ12" i="9"/>
  <c r="CT12" i="9"/>
  <c r="DJ35" i="9"/>
  <c r="CT35" i="9"/>
  <c r="DJ51" i="9"/>
  <c r="CT51" i="9"/>
  <c r="DJ67" i="9"/>
  <c r="CT67" i="9"/>
  <c r="DH209" i="9"/>
  <c r="CR209" i="9"/>
  <c r="DH111" i="9"/>
  <c r="CR111" i="9"/>
  <c r="DJ90" i="9"/>
  <c r="CT90" i="9"/>
  <c r="DJ98" i="9"/>
  <c r="CT98" i="9"/>
  <c r="DJ106" i="9"/>
  <c r="CT106" i="9"/>
  <c r="DJ114" i="9"/>
  <c r="CT114" i="9"/>
  <c r="DJ122" i="9"/>
  <c r="CT122" i="9"/>
  <c r="DJ58" i="9"/>
  <c r="CT58" i="9"/>
  <c r="DJ270" i="9"/>
  <c r="CT270" i="9"/>
  <c r="DH79" i="9"/>
  <c r="CR79" i="9"/>
  <c r="DH87" i="9"/>
  <c r="CR87" i="9"/>
  <c r="DJ150" i="9"/>
  <c r="CT150" i="9"/>
  <c r="DJ158" i="9"/>
  <c r="CT158" i="9"/>
  <c r="DJ8" i="9"/>
  <c r="CT8" i="9"/>
  <c r="DH37" i="9"/>
  <c r="CR37" i="9"/>
  <c r="DJ52" i="9"/>
  <c r="CT52" i="9"/>
  <c r="DJ60" i="9"/>
  <c r="CT60" i="9"/>
  <c r="DH216" i="9"/>
  <c r="CR216" i="9"/>
  <c r="DH224" i="9"/>
  <c r="CR224" i="9"/>
  <c r="DH232" i="9"/>
  <c r="CR232" i="9"/>
  <c r="DH248" i="9"/>
  <c r="CR248" i="9"/>
  <c r="DH256" i="9"/>
  <c r="CR256" i="9"/>
  <c r="DH264" i="9"/>
  <c r="CR264" i="9"/>
  <c r="DH280" i="9"/>
  <c r="CR280" i="9"/>
  <c r="DH288" i="9"/>
  <c r="CR288" i="9"/>
  <c r="DH296" i="9"/>
  <c r="CR296" i="9"/>
  <c r="DH312" i="9"/>
  <c r="CR312" i="9"/>
  <c r="DH320" i="9"/>
  <c r="CR320" i="9"/>
  <c r="DH328" i="9"/>
  <c r="CR328" i="9"/>
  <c r="DH344" i="9"/>
  <c r="CR344" i="9"/>
  <c r="DH352" i="9"/>
  <c r="CR352" i="9"/>
  <c r="DH10" i="9"/>
  <c r="CR10" i="9"/>
  <c r="DH201" i="9"/>
  <c r="CR201" i="9"/>
  <c r="DJ294" i="9"/>
  <c r="CT294" i="9"/>
  <c r="DH143" i="9"/>
  <c r="CR143" i="9"/>
  <c r="DJ20" i="9"/>
  <c r="CT20" i="9"/>
  <c r="DH91" i="9"/>
  <c r="CR91" i="9"/>
  <c r="DH115" i="9"/>
  <c r="CR115" i="9"/>
  <c r="DH123" i="9"/>
  <c r="CR123" i="9"/>
  <c r="DH139" i="9"/>
  <c r="CR139" i="9"/>
  <c r="DJ230" i="9"/>
  <c r="CT230" i="9"/>
  <c r="DJ246" i="9"/>
  <c r="CT246" i="9"/>
  <c r="DJ262" i="9"/>
  <c r="CT262" i="9"/>
  <c r="DH24" i="9"/>
  <c r="CR24" i="9"/>
  <c r="DH157" i="9"/>
  <c r="CR157" i="9"/>
  <c r="DH183" i="9"/>
  <c r="CR183" i="9"/>
  <c r="DH191" i="9"/>
  <c r="CR191" i="9"/>
  <c r="DH199" i="9"/>
  <c r="CR199" i="9"/>
  <c r="DH215" i="9"/>
  <c r="CR215" i="9"/>
  <c r="DH239" i="9"/>
  <c r="CR239" i="9"/>
  <c r="DH247" i="9"/>
  <c r="CR247" i="9"/>
  <c r="DH263" i="9"/>
  <c r="CR263" i="9"/>
  <c r="DH279" i="9"/>
  <c r="CR279" i="9"/>
  <c r="DH303" i="9"/>
  <c r="CR303" i="9"/>
  <c r="DH311" i="9"/>
  <c r="CR311" i="9"/>
  <c r="DH327" i="9"/>
  <c r="CR327" i="9"/>
  <c r="DH343" i="9"/>
  <c r="CR343" i="9"/>
  <c r="DH169" i="9"/>
  <c r="CR169" i="9"/>
  <c r="DH196" i="9"/>
  <c r="CR196" i="9"/>
  <c r="DH252" i="9"/>
  <c r="CR252" i="9"/>
  <c r="DH260" i="9"/>
  <c r="CR260" i="9"/>
  <c r="DH316" i="9"/>
  <c r="CR316" i="9"/>
  <c r="DH324" i="9"/>
  <c r="CR324" i="9"/>
  <c r="DJ182" i="9"/>
  <c r="CT182" i="9"/>
  <c r="DJ190" i="9"/>
  <c r="CT190" i="9"/>
  <c r="DJ211" i="9"/>
  <c r="DJ307" i="9"/>
  <c r="DH4" i="9"/>
  <c r="CR4" i="9"/>
  <c r="DH17" i="9"/>
  <c r="CR17" i="9"/>
  <c r="DJ76" i="9"/>
  <c r="CT76" i="9"/>
  <c r="DJ84" i="9"/>
  <c r="CT84" i="9"/>
  <c r="DH233" i="9"/>
  <c r="CR233" i="9"/>
  <c r="DH150" i="9"/>
  <c r="CR150" i="9"/>
  <c r="DH158" i="9"/>
  <c r="CR158" i="9"/>
  <c r="DJ197" i="9"/>
  <c r="CT197" i="9"/>
  <c r="DJ205" i="9"/>
  <c r="CT205" i="9"/>
  <c r="DJ213" i="9"/>
  <c r="CT213" i="9"/>
  <c r="DJ221" i="9"/>
  <c r="CT221" i="9"/>
  <c r="DJ229" i="9"/>
  <c r="CT229" i="9"/>
  <c r="DJ237" i="9"/>
  <c r="CT237" i="9"/>
  <c r="DJ245" i="9"/>
  <c r="CT245" i="9"/>
  <c r="DJ253" i="9"/>
  <c r="CT253" i="9"/>
  <c r="DJ261" i="9"/>
  <c r="CT261" i="9"/>
  <c r="DJ269" i="9"/>
  <c r="CT269" i="9"/>
  <c r="DJ277" i="9"/>
  <c r="CT277" i="9"/>
  <c r="DJ285" i="9"/>
  <c r="CT285" i="9"/>
  <c r="DJ293" i="9"/>
  <c r="CT293" i="9"/>
  <c r="DJ301" i="9"/>
  <c r="CT301" i="9"/>
  <c r="DJ309" i="9"/>
  <c r="CT309" i="9"/>
  <c r="DJ317" i="9"/>
  <c r="CT317" i="9"/>
  <c r="DJ325" i="9"/>
  <c r="CT325" i="9"/>
  <c r="DJ333" i="9"/>
  <c r="CT333" i="9"/>
  <c r="DJ341" i="9"/>
  <c r="CT341" i="9"/>
  <c r="DJ349" i="9"/>
  <c r="CT349" i="9"/>
  <c r="DJ7" i="9"/>
  <c r="CT7" i="9"/>
  <c r="DJ278" i="9"/>
  <c r="CT278" i="9"/>
  <c r="DJ23" i="9"/>
  <c r="CT23" i="9"/>
  <c r="DH174" i="9"/>
  <c r="CR174" i="9"/>
  <c r="DJ14" i="9"/>
  <c r="CT14" i="9"/>
  <c r="DJ88" i="9"/>
  <c r="CT88" i="9"/>
  <c r="DJ96" i="9"/>
  <c r="CT96" i="9"/>
  <c r="DJ104" i="9"/>
  <c r="CT104" i="9"/>
  <c r="DJ112" i="9"/>
  <c r="CT112" i="9"/>
  <c r="DJ120" i="9"/>
  <c r="CT120" i="9"/>
  <c r="DJ128" i="9"/>
  <c r="CT128" i="9"/>
  <c r="DJ136" i="9"/>
  <c r="CT136" i="9"/>
  <c r="DJ144" i="9"/>
  <c r="CT144" i="9"/>
  <c r="DJ170" i="9"/>
  <c r="CT170" i="9"/>
  <c r="DH297" i="9"/>
  <c r="CR297" i="9"/>
  <c r="DH353" i="9"/>
  <c r="CR353" i="9"/>
  <c r="DJ17" i="9"/>
  <c r="CT17" i="9"/>
  <c r="DH194" i="9"/>
  <c r="CR194" i="9"/>
  <c r="DH202" i="9"/>
  <c r="CR202" i="9"/>
  <c r="DH210" i="9"/>
  <c r="CR210" i="9"/>
  <c r="DH218" i="9"/>
  <c r="CR218" i="9"/>
  <c r="DH226" i="9"/>
  <c r="CR226" i="9"/>
  <c r="DH234" i="9"/>
  <c r="CR234" i="9"/>
  <c r="DH242" i="9"/>
  <c r="CR242" i="9"/>
  <c r="DH250" i="9"/>
  <c r="CR250" i="9"/>
  <c r="DH258" i="9"/>
  <c r="CR258" i="9"/>
  <c r="DH266" i="9"/>
  <c r="CR266" i="9"/>
  <c r="DH274" i="9"/>
  <c r="CR274" i="9"/>
  <c r="DH282" i="9"/>
  <c r="CR282" i="9"/>
  <c r="DH290" i="9"/>
  <c r="CR290" i="9"/>
  <c r="DH298" i="9"/>
  <c r="CR298" i="9"/>
  <c r="DH306" i="9"/>
  <c r="CR306" i="9"/>
  <c r="DH314" i="9"/>
  <c r="CR314" i="9"/>
  <c r="DH322" i="9"/>
  <c r="CR322" i="9"/>
  <c r="DH330" i="9"/>
  <c r="CR330" i="9"/>
  <c r="DH338" i="9"/>
  <c r="CR338" i="9"/>
  <c r="DH346" i="9"/>
  <c r="CR346" i="9"/>
  <c r="DH354" i="9"/>
  <c r="CR354" i="9"/>
  <c r="DH22" i="9"/>
  <c r="CR22" i="9"/>
  <c r="DH75" i="9"/>
  <c r="CR75" i="9"/>
  <c r="DH83" i="9"/>
  <c r="CR83" i="9"/>
  <c r="DJ146" i="9"/>
  <c r="CT146" i="9"/>
  <c r="DJ154" i="9"/>
  <c r="CT154" i="9"/>
  <c r="DJ162" i="9"/>
  <c r="CT162" i="9"/>
  <c r="DJ172" i="9"/>
  <c r="CT172" i="9"/>
  <c r="DJ180" i="9"/>
  <c r="CT180" i="9"/>
  <c r="DJ188" i="9"/>
  <c r="CT188" i="9"/>
  <c r="DH217" i="9"/>
  <c r="CR217" i="9"/>
  <c r="DJ145" i="9"/>
  <c r="CT145" i="9"/>
  <c r="DJ196" i="9"/>
  <c r="CT196" i="9"/>
  <c r="DJ204" i="9"/>
  <c r="CT204" i="9"/>
  <c r="DJ212" i="9"/>
  <c r="CT212" i="9"/>
  <c r="DJ220" i="9"/>
  <c r="CT220" i="9"/>
  <c r="DJ228" i="9"/>
  <c r="CT228" i="9"/>
  <c r="DJ236" i="9"/>
  <c r="CT236" i="9"/>
  <c r="DJ244" i="9"/>
  <c r="CT244" i="9"/>
  <c r="DJ252" i="9"/>
  <c r="CT252" i="9"/>
  <c r="DJ260" i="9"/>
  <c r="CT260" i="9"/>
  <c r="DJ268" i="9"/>
  <c r="CT268" i="9"/>
  <c r="DJ276" i="9"/>
  <c r="CT276" i="9"/>
  <c r="DJ284" i="9"/>
  <c r="CT284" i="9"/>
  <c r="DJ292" i="9"/>
  <c r="CT292" i="9"/>
  <c r="DJ300" i="9"/>
  <c r="CT300" i="9"/>
  <c r="DJ308" i="9"/>
  <c r="CT308" i="9"/>
  <c r="DJ316" i="9"/>
  <c r="CT316" i="9"/>
  <c r="DJ324" i="9"/>
  <c r="CT324" i="9"/>
  <c r="DJ332" i="9"/>
  <c r="CT332" i="9"/>
  <c r="DJ340" i="9"/>
  <c r="CT340" i="9"/>
  <c r="DJ348" i="9"/>
  <c r="CT348" i="9"/>
  <c r="DJ6" i="9"/>
  <c r="CT6" i="9"/>
  <c r="DH35" i="9"/>
  <c r="CR35" i="9"/>
  <c r="DH43" i="9"/>
  <c r="CR43" i="9"/>
  <c r="DH51" i="9"/>
  <c r="CR51" i="9"/>
  <c r="DH59" i="9"/>
  <c r="CR59" i="9"/>
  <c r="DH67" i="9"/>
  <c r="CR67" i="9"/>
  <c r="DJ187" i="9"/>
  <c r="CT187" i="9"/>
  <c r="DJ193" i="9"/>
  <c r="CT193" i="9"/>
  <c r="DJ201" i="9"/>
  <c r="CT201" i="9"/>
  <c r="DJ209" i="9"/>
  <c r="CT209" i="9"/>
  <c r="DJ217" i="9"/>
  <c r="CT217" i="9"/>
  <c r="DJ225" i="9"/>
  <c r="CT225" i="9"/>
  <c r="DJ233" i="9"/>
  <c r="CT233" i="9"/>
  <c r="DJ241" i="9"/>
  <c r="CT241" i="9"/>
  <c r="DJ249" i="9"/>
  <c r="CT249" i="9"/>
  <c r="DJ257" i="9"/>
  <c r="CT257" i="9"/>
  <c r="DJ265" i="9"/>
  <c r="CT265" i="9"/>
  <c r="DJ273" i="9"/>
  <c r="CT273" i="9"/>
  <c r="DJ281" i="9"/>
  <c r="CT281" i="9"/>
  <c r="DJ289" i="9"/>
  <c r="CT289" i="9"/>
  <c r="DJ297" i="9"/>
  <c r="CT297" i="9"/>
  <c r="DJ305" i="9"/>
  <c r="CT305" i="9"/>
  <c r="DJ313" i="9"/>
  <c r="CT313" i="9"/>
  <c r="DJ321" i="9"/>
  <c r="CT321" i="9"/>
  <c r="DJ329" i="9"/>
  <c r="CT329" i="9"/>
  <c r="DJ337" i="9"/>
  <c r="CT337" i="9"/>
  <c r="DJ345" i="9"/>
  <c r="CT345" i="9"/>
  <c r="DJ353" i="9"/>
  <c r="CT353" i="9"/>
  <c r="DH11" i="9"/>
  <c r="CR11" i="9"/>
  <c r="DH32" i="9"/>
  <c r="CR32" i="9"/>
  <c r="DH40" i="9"/>
  <c r="CR40" i="9"/>
  <c r="DH48" i="9"/>
  <c r="CR48" i="9"/>
  <c r="DH56" i="9"/>
  <c r="CR56" i="9"/>
  <c r="DH64" i="9"/>
  <c r="CR64" i="9"/>
  <c r="CZ4" i="9"/>
  <c r="CJ4" i="9"/>
  <c r="CM4" i="9"/>
  <c r="DH15" i="9"/>
  <c r="CR15" i="9"/>
  <c r="DH166" i="9"/>
  <c r="CR166" i="9"/>
  <c r="DH184" i="9"/>
  <c r="CR184" i="9"/>
  <c r="DJ342" i="9"/>
  <c r="CT342" i="9"/>
  <c r="DJ92" i="9"/>
  <c r="CT92" i="9"/>
  <c r="DJ147" i="9"/>
  <c r="CT147" i="9"/>
  <c r="DJ155" i="9"/>
  <c r="CT155" i="9"/>
  <c r="DH163" i="9"/>
  <c r="CR163" i="9"/>
  <c r="DJ140" i="9"/>
  <c r="CT140" i="9"/>
  <c r="DH36" i="9"/>
  <c r="CR36" i="9"/>
  <c r="DH44" i="9"/>
  <c r="CR44" i="9"/>
  <c r="DH52" i="9"/>
  <c r="CR52" i="9"/>
  <c r="DH60" i="9"/>
  <c r="CR60" i="9"/>
  <c r="DH68" i="9"/>
  <c r="CR68" i="9"/>
  <c r="DH73" i="9"/>
  <c r="CR73" i="9"/>
  <c r="DH147" i="9"/>
  <c r="CR147" i="9"/>
  <c r="DH155" i="9"/>
  <c r="CR155" i="9"/>
  <c r="DJ24" i="9"/>
  <c r="CT24" i="9"/>
  <c r="DH152" i="9"/>
  <c r="CR152" i="9"/>
  <c r="DH160" i="9"/>
  <c r="CR160" i="9"/>
  <c r="DH178" i="9"/>
  <c r="CR178" i="9"/>
  <c r="DH186" i="9"/>
  <c r="CR186" i="9"/>
  <c r="DJ27" i="9"/>
  <c r="CT27" i="9"/>
  <c r="DJ108" i="9"/>
  <c r="CT108" i="9"/>
  <c r="DJ124" i="9"/>
  <c r="CT124" i="9"/>
  <c r="DJ171" i="9"/>
  <c r="CT171" i="9"/>
  <c r="DJ199" i="9"/>
  <c r="CT199" i="9"/>
  <c r="DJ207" i="9"/>
  <c r="CT207" i="9"/>
  <c r="DJ215" i="9"/>
  <c r="CT215" i="9"/>
  <c r="DJ223" i="9"/>
  <c r="CT223" i="9"/>
  <c r="DJ231" i="9"/>
  <c r="CT231" i="9"/>
  <c r="DJ239" i="9"/>
  <c r="CT239" i="9"/>
  <c r="DJ247" i="9"/>
  <c r="CT247" i="9"/>
  <c r="DJ255" i="9"/>
  <c r="CT255" i="9"/>
  <c r="DJ263" i="9"/>
  <c r="CT263" i="9"/>
  <c r="DJ271" i="9"/>
  <c r="CT271" i="9"/>
  <c r="DJ279" i="9"/>
  <c r="CT279" i="9"/>
  <c r="DJ287" i="9"/>
  <c r="CT287" i="9"/>
  <c r="DJ295" i="9"/>
  <c r="CT295" i="9"/>
  <c r="DJ303" i="9"/>
  <c r="CT303" i="9"/>
  <c r="DJ311" i="9"/>
  <c r="CT311" i="9"/>
  <c r="DJ319" i="9"/>
  <c r="CT319" i="9"/>
  <c r="DJ327" i="9"/>
  <c r="CT327" i="9"/>
  <c r="DJ335" i="9"/>
  <c r="CT335" i="9"/>
  <c r="DJ343" i="9"/>
  <c r="CT343" i="9"/>
  <c r="DJ351" i="9"/>
  <c r="CT351" i="9"/>
  <c r="DJ9" i="9"/>
  <c r="CT9" i="9"/>
  <c r="DH20" i="9"/>
  <c r="CR20" i="9"/>
  <c r="DJ72" i="9"/>
  <c r="CT72" i="9"/>
  <c r="DJ80" i="9"/>
  <c r="CT80" i="9"/>
  <c r="DH88" i="9"/>
  <c r="CR88" i="9"/>
  <c r="DH96" i="9"/>
  <c r="CR96" i="9"/>
  <c r="DH104" i="9"/>
  <c r="CR104" i="9"/>
  <c r="DH112" i="9"/>
  <c r="CR112" i="9"/>
  <c r="DH120" i="9"/>
  <c r="CR120" i="9"/>
  <c r="DH128" i="9"/>
  <c r="CR128" i="9"/>
  <c r="DH136" i="9"/>
  <c r="CR136" i="9"/>
  <c r="DH144" i="9"/>
  <c r="CR144" i="9"/>
  <c r="DH170" i="9"/>
  <c r="CR170" i="9"/>
  <c r="DJ32" i="9"/>
  <c r="CT32" i="9"/>
  <c r="DJ40" i="9"/>
  <c r="CT40" i="9"/>
  <c r="DJ48" i="9"/>
  <c r="CT48" i="9"/>
  <c r="DJ56" i="9"/>
  <c r="CT56" i="9"/>
  <c r="DJ64" i="9"/>
  <c r="CT64" i="9"/>
  <c r="DH72" i="9"/>
  <c r="CR72" i="9"/>
  <c r="DH80" i="9"/>
  <c r="CR80" i="9"/>
  <c r="DJ42" i="9"/>
  <c r="CT42" i="9"/>
  <c r="DJ66" i="9"/>
  <c r="CT66" i="9"/>
  <c r="DJ37" i="9"/>
  <c r="CT37" i="9"/>
  <c r="DJ45" i="9"/>
  <c r="CT45" i="9"/>
  <c r="DJ53" i="9"/>
  <c r="CT53" i="9"/>
  <c r="DJ61" i="9"/>
  <c r="CT61" i="9"/>
  <c r="DJ69" i="9"/>
  <c r="CT69" i="9"/>
  <c r="DJ25" i="9"/>
  <c r="CT25" i="9"/>
  <c r="DH45" i="9"/>
  <c r="CR45" i="9"/>
  <c r="DJ87" i="9"/>
  <c r="CT87" i="9"/>
  <c r="DH50" i="9"/>
  <c r="DJ251" i="9"/>
  <c r="DJ275" i="9"/>
  <c r="DJ339" i="9"/>
  <c r="CI4" i="9"/>
  <c r="DH13" i="9"/>
  <c r="CR13" i="9"/>
  <c r="DH171" i="9"/>
  <c r="CR171" i="9"/>
  <c r="DH179" i="9"/>
  <c r="CR179" i="9"/>
  <c r="DJ168" i="9"/>
  <c r="CT168" i="9"/>
  <c r="DJ41" i="9"/>
  <c r="CT41" i="9"/>
  <c r="DJ49" i="9"/>
  <c r="CT49" i="9"/>
  <c r="DJ78" i="9"/>
  <c r="CT78" i="9"/>
  <c r="DJ18" i="9"/>
  <c r="CT18" i="9"/>
  <c r="DH33" i="9"/>
  <c r="CR33" i="9"/>
  <c r="DH41" i="9"/>
  <c r="CR41" i="9"/>
  <c r="DH57" i="9"/>
  <c r="CR57" i="9"/>
  <c r="DH65" i="9"/>
  <c r="CR65" i="9"/>
  <c r="DJ149" i="9"/>
  <c r="CT149" i="9"/>
  <c r="DJ157" i="9"/>
  <c r="CT157" i="9"/>
  <c r="DJ175" i="9"/>
  <c r="CT175" i="9"/>
  <c r="DJ191" i="9"/>
  <c r="CT191" i="9"/>
  <c r="DJ318" i="9"/>
  <c r="CT318" i="9"/>
  <c r="DH156" i="9"/>
  <c r="CR156" i="9"/>
  <c r="DH18" i="9"/>
  <c r="CR18" i="9"/>
  <c r="DJ101" i="9"/>
  <c r="CT101" i="9"/>
  <c r="DJ109" i="9"/>
  <c r="CT109" i="9"/>
  <c r="DJ117" i="9"/>
  <c r="CT117" i="9"/>
  <c r="DJ133" i="9"/>
  <c r="CT133" i="9"/>
  <c r="DJ167" i="9"/>
  <c r="CT167" i="9"/>
  <c r="DH30" i="9"/>
  <c r="CR30" i="9"/>
  <c r="DJ77" i="9"/>
  <c r="CT77" i="9"/>
  <c r="DH98" i="9"/>
  <c r="CR98" i="9"/>
  <c r="DH106" i="9"/>
  <c r="CR106" i="9"/>
  <c r="DH114" i="9"/>
  <c r="CR114" i="9"/>
  <c r="DH138" i="9"/>
  <c r="CR138" i="9"/>
  <c r="DD4" i="9"/>
  <c r="CN4" i="9"/>
  <c r="DH195" i="9"/>
  <c r="CR195" i="9"/>
  <c r="DH203" i="9"/>
  <c r="CR203" i="9"/>
  <c r="DH227" i="9"/>
  <c r="CR227" i="9"/>
  <c r="DH235" i="9"/>
  <c r="CR235" i="9"/>
  <c r="DH259" i="9"/>
  <c r="CR259" i="9"/>
  <c r="DH267" i="9"/>
  <c r="CR267" i="9"/>
  <c r="DH291" i="9"/>
  <c r="CR291" i="9"/>
  <c r="DH299" i="9"/>
  <c r="CR299" i="9"/>
  <c r="DH315" i="9"/>
  <c r="CR315" i="9"/>
  <c r="DH323" i="9"/>
  <c r="CR323" i="9"/>
  <c r="DH331" i="9"/>
  <c r="CR331" i="9"/>
  <c r="DH5" i="9"/>
  <c r="CR5" i="9"/>
  <c r="DH102" i="9"/>
  <c r="CR102" i="9"/>
  <c r="DH110" i="9"/>
  <c r="CR110" i="9"/>
  <c r="DH134" i="9"/>
  <c r="CR134" i="9"/>
  <c r="DH142" i="9"/>
  <c r="CR142" i="9"/>
  <c r="DH173" i="9"/>
  <c r="CR173" i="9"/>
  <c r="DH181" i="9"/>
  <c r="CR181" i="9"/>
  <c r="DJ326" i="9"/>
  <c r="CT326" i="9"/>
  <c r="DJ28" i="9"/>
  <c r="CT28" i="9"/>
  <c r="DJ46" i="9"/>
  <c r="CT46" i="9"/>
  <c r="DJ54" i="9"/>
  <c r="CT54" i="9"/>
  <c r="DJ286" i="9"/>
  <c r="CT286" i="9"/>
  <c r="DH14" i="9"/>
  <c r="CR14" i="9"/>
  <c r="DH16" i="9"/>
  <c r="CR16" i="9"/>
  <c r="DJ198" i="9"/>
  <c r="CT198" i="9"/>
  <c r="DH273" i="9"/>
  <c r="CR273" i="9"/>
  <c r="DJ95" i="9"/>
  <c r="CT95" i="9"/>
  <c r="DE4" i="9"/>
  <c r="DA4" i="9"/>
  <c r="CK4" i="9"/>
  <c r="DJ4" i="9"/>
  <c r="CT4" i="9"/>
  <c r="DJ219" i="9"/>
  <c r="DJ315" i="9"/>
  <c r="DG4" i="9"/>
  <c r="CQ4" i="9"/>
  <c r="DH198" i="9"/>
  <c r="CR198" i="9"/>
  <c r="DH206" i="9"/>
  <c r="CR206" i="9"/>
  <c r="DH214" i="9"/>
  <c r="CR214" i="9"/>
  <c r="DH230" i="9"/>
  <c r="CR230" i="9"/>
  <c r="DH238" i="9"/>
  <c r="CR238" i="9"/>
  <c r="DH246" i="9"/>
  <c r="CR246" i="9"/>
  <c r="DH262" i="9"/>
  <c r="CR262" i="9"/>
  <c r="DH270" i="9"/>
  <c r="CR270" i="9"/>
  <c r="DH294" i="9"/>
  <c r="CR294" i="9"/>
  <c r="DH302" i="9"/>
  <c r="CR302" i="9"/>
  <c r="DH310" i="9"/>
  <c r="CR310" i="9"/>
  <c r="DH326" i="9"/>
  <c r="CR326" i="9"/>
  <c r="DH334" i="9"/>
  <c r="CR334" i="9"/>
  <c r="DH342" i="9"/>
  <c r="CR342" i="9"/>
  <c r="DH8" i="9"/>
  <c r="CR8" i="9"/>
  <c r="DH103" i="9"/>
  <c r="CR103" i="9"/>
  <c r="DJ192" i="9"/>
  <c r="CT192" i="9"/>
  <c r="DJ216" i="9"/>
  <c r="CT216" i="9"/>
  <c r="DJ248" i="9"/>
  <c r="CT248" i="9"/>
  <c r="DJ256" i="9"/>
  <c r="CT256" i="9"/>
  <c r="DJ280" i="9"/>
  <c r="CT280" i="9"/>
  <c r="DJ288" i="9"/>
  <c r="CT288" i="9"/>
  <c r="DJ304" i="9"/>
  <c r="CT304" i="9"/>
  <c r="DJ312" i="9"/>
  <c r="CT312" i="9"/>
  <c r="DJ320" i="9"/>
  <c r="CT320" i="9"/>
  <c r="DJ344" i="9"/>
  <c r="CT344" i="9"/>
  <c r="DJ352" i="9"/>
  <c r="CT352" i="9"/>
  <c r="DH76" i="9"/>
  <c r="CR76" i="9"/>
  <c r="DH84" i="9"/>
  <c r="CR84" i="9"/>
  <c r="DH89" i="9"/>
  <c r="CR89" i="9"/>
  <c r="DH105" i="9"/>
  <c r="CR105" i="9"/>
  <c r="DH113" i="9"/>
  <c r="CR113" i="9"/>
  <c r="DH121" i="9"/>
  <c r="CR121" i="9"/>
  <c r="DJ91" i="9"/>
  <c r="CT91" i="9"/>
  <c r="DJ99" i="9"/>
  <c r="CT99" i="9"/>
  <c r="DJ123" i="9"/>
  <c r="CT123" i="9"/>
  <c r="DH197" i="9"/>
  <c r="CR197" i="9"/>
  <c r="DH213" i="9"/>
  <c r="CR213" i="9"/>
  <c r="DH221" i="9"/>
  <c r="CR221" i="9"/>
  <c r="DH237" i="9"/>
  <c r="CR237" i="9"/>
  <c r="DH253" i="9"/>
  <c r="CR253" i="9"/>
  <c r="DH277" i="9"/>
  <c r="CR277" i="9"/>
  <c r="DH285" i="9"/>
  <c r="CR285" i="9"/>
  <c r="DH301" i="9"/>
  <c r="CR301" i="9"/>
  <c r="DH317" i="9"/>
  <c r="CR317" i="9"/>
  <c r="DH341" i="9"/>
  <c r="CR341" i="9"/>
  <c r="DH349" i="9"/>
  <c r="CR349" i="9"/>
  <c r="DH78" i="9"/>
  <c r="CR78" i="9"/>
  <c r="DH86" i="9"/>
  <c r="CR86" i="9"/>
  <c r="DJ222" i="9"/>
  <c r="CT222" i="9"/>
  <c r="DJ238" i="9"/>
  <c r="CT238" i="9"/>
  <c r="DJ254" i="9"/>
  <c r="CT254" i="9"/>
  <c r="DH345" i="9"/>
  <c r="CR345" i="9"/>
  <c r="DJ30" i="9"/>
  <c r="CT30" i="9"/>
  <c r="DJ164" i="9"/>
  <c r="CT164" i="9"/>
  <c r="DJ185" i="9"/>
  <c r="CT185" i="9"/>
  <c r="DH77" i="9"/>
  <c r="CR77" i="9"/>
  <c r="DH85" i="9"/>
  <c r="CR85" i="9"/>
  <c r="DH151" i="9"/>
  <c r="CR151" i="9"/>
  <c r="DH164" i="9"/>
  <c r="CR164" i="9"/>
  <c r="N2" i="20"/>
  <c r="AW15" i="6"/>
  <c r="AZ5" i="7"/>
  <c r="AU15" i="6"/>
  <c r="AV15" i="6"/>
  <c r="AU42" i="7"/>
  <c r="BC42" i="7"/>
  <c r="BA42" i="7"/>
  <c r="AV42" i="7"/>
  <c r="BD42" i="7"/>
  <c r="AW42" i="7"/>
  <c r="AZ42" i="7"/>
  <c r="BB42" i="7"/>
  <c r="AZ17" i="7"/>
  <c r="D2" i="20"/>
  <c r="CX4" i="9"/>
  <c r="C2" i="20"/>
  <c r="CW4" i="9"/>
  <c r="AZ70" i="7"/>
  <c r="O28" i="22"/>
  <c r="O92" i="22"/>
  <c r="O156" i="22"/>
  <c r="O188" i="22"/>
  <c r="O220" i="22"/>
  <c r="O252" i="22"/>
  <c r="O284" i="22"/>
  <c r="O348" i="22"/>
  <c r="O24" i="22"/>
  <c r="O88" i="22"/>
  <c r="O152" i="22"/>
  <c r="O280" i="22"/>
  <c r="O344" i="22"/>
  <c r="AZ265" i="7"/>
  <c r="O186" i="22"/>
  <c r="O218" i="22"/>
  <c r="O346" i="22"/>
  <c r="O190" i="22"/>
  <c r="AZ321" i="7"/>
  <c r="AZ69" i="7"/>
  <c r="AZ166" i="7"/>
  <c r="AZ133" i="7"/>
  <c r="AZ352" i="7"/>
  <c r="AZ165" i="7"/>
  <c r="AZ37" i="7"/>
  <c r="AZ197" i="7"/>
  <c r="AZ326" i="7"/>
  <c r="AZ102" i="7"/>
  <c r="AZ288" i="7"/>
  <c r="AZ230" i="7"/>
  <c r="AZ64" i="7"/>
  <c r="AZ9" i="7"/>
  <c r="AZ38" i="7"/>
  <c r="AZ256" i="7"/>
  <c r="AZ261" i="7"/>
  <c r="AZ101" i="7"/>
  <c r="AZ262" i="7"/>
  <c r="AZ297" i="7"/>
  <c r="AZ6" i="7"/>
  <c r="AZ224" i="7"/>
  <c r="AZ320" i="7"/>
  <c r="AZ192" i="7"/>
  <c r="AZ293" i="7"/>
  <c r="AZ134" i="7"/>
  <c r="AZ229" i="7"/>
  <c r="AZ128" i="7"/>
  <c r="AZ160" i="7"/>
  <c r="AZ32" i="7"/>
  <c r="O62" i="22"/>
  <c r="O94" i="22"/>
  <c r="O30" i="22"/>
  <c r="O286" i="22"/>
  <c r="O59" i="22"/>
  <c r="O91" i="22"/>
  <c r="O123" i="22"/>
  <c r="O155" i="22"/>
  <c r="O187" i="22"/>
  <c r="O219" i="22"/>
  <c r="O53" i="22"/>
  <c r="O245" i="22"/>
  <c r="O341" i="22"/>
  <c r="O122" i="22"/>
  <c r="O322" i="22"/>
  <c r="O97" i="22"/>
  <c r="O129" i="22"/>
  <c r="O161" i="22"/>
  <c r="O193" i="22"/>
  <c r="O257" i="22"/>
  <c r="O289" i="22"/>
  <c r="O158" i="22"/>
  <c r="O269" i="22"/>
  <c r="O301" i="22"/>
  <c r="O333" i="22"/>
  <c r="O18" i="22"/>
  <c r="O114" i="22"/>
  <c r="O146" i="22"/>
  <c r="O178" i="22"/>
  <c r="O242" i="22"/>
  <c r="O274" i="22"/>
  <c r="O278" i="22"/>
  <c r="O342" i="22"/>
  <c r="O159" i="22"/>
  <c r="O223" i="22"/>
  <c r="O255" i="22"/>
  <c r="O319" i="22"/>
  <c r="O351" i="22"/>
  <c r="O7" i="22"/>
  <c r="O39" i="22"/>
  <c r="O103" i="22"/>
  <c r="O20" i="22"/>
  <c r="O52" i="22"/>
  <c r="O84" i="22"/>
  <c r="O148" i="22"/>
  <c r="O180" i="22"/>
  <c r="O212" i="22"/>
  <c r="O244" i="22"/>
  <c r="O276" i="22"/>
  <c r="O308" i="22"/>
  <c r="O340" i="22"/>
  <c r="O25" i="22"/>
  <c r="O153" i="22"/>
  <c r="O185" i="22"/>
  <c r="O249" i="22"/>
  <c r="O281" i="22"/>
  <c r="O313" i="22"/>
  <c r="O345" i="22"/>
  <c r="O198" i="22"/>
  <c r="O254" i="22"/>
  <c r="O310" i="22"/>
  <c r="O16" i="22"/>
  <c r="O48" i="22"/>
  <c r="O112" i="22"/>
  <c r="O144" i="22"/>
  <c r="O176" i="22"/>
  <c r="O208" i="22"/>
  <c r="O272" i="22"/>
  <c r="O336" i="22"/>
  <c r="O54" i="22"/>
  <c r="O86" i="22"/>
  <c r="O118" i="22"/>
  <c r="O214" i="22"/>
  <c r="O115" i="22"/>
  <c r="O147" i="22"/>
  <c r="O23" i="22"/>
  <c r="O55" i="22"/>
  <c r="O87" i="22"/>
  <c r="O151" i="22"/>
  <c r="O215" i="22"/>
  <c r="O247" i="22"/>
  <c r="AZ353" i="7"/>
  <c r="O12" i="22"/>
  <c r="O44" i="22"/>
  <c r="O108" i="22"/>
  <c r="O140" i="22"/>
  <c r="O172" i="22"/>
  <c r="O204" i="22"/>
  <c r="O236" i="22"/>
  <c r="O268" i="22"/>
  <c r="O300" i="22"/>
  <c r="O332" i="22"/>
  <c r="O49" i="22"/>
  <c r="O81" i="22"/>
  <c r="O113" i="22"/>
  <c r="O145" i="22"/>
  <c r="O177" i="22"/>
  <c r="O209" i="22"/>
  <c r="O241" i="22"/>
  <c r="O273" i="22"/>
  <c r="O337" i="22"/>
  <c r="O142" i="22"/>
  <c r="O238" i="22"/>
  <c r="O8" i="22"/>
  <c r="O72" i="22"/>
  <c r="O104" i="22"/>
  <c r="O136" i="22"/>
  <c r="O168" i="22"/>
  <c r="O264" i="22"/>
  <c r="O46" i="22"/>
  <c r="O78" i="22"/>
  <c r="O110" i="22"/>
  <c r="O302" i="22"/>
  <c r="AZ177" i="7"/>
  <c r="O14" i="22"/>
  <c r="O11" i="22"/>
  <c r="O75" i="22"/>
  <c r="O139" i="22"/>
  <c r="O171" i="22"/>
  <c r="O203" i="22"/>
  <c r="O235" i="22"/>
  <c r="O267" i="22"/>
  <c r="O299" i="22"/>
  <c r="O331" i="22"/>
  <c r="O5" i="22"/>
  <c r="O69" i="22"/>
  <c r="O101" i="22"/>
  <c r="O133" i="22"/>
  <c r="O165" i="22"/>
  <c r="O197" i="22"/>
  <c r="O229" i="22"/>
  <c r="O10" i="22"/>
  <c r="O42" i="22"/>
  <c r="O74" i="22"/>
  <c r="O106" i="22"/>
  <c r="O138" i="22"/>
  <c r="O170" i="22"/>
  <c r="O234" i="22"/>
  <c r="O266" i="22"/>
  <c r="O298" i="22"/>
  <c r="O330" i="22"/>
  <c r="AZ41" i="7"/>
  <c r="O206" i="22"/>
  <c r="AZ73" i="7"/>
  <c r="O270" i="22"/>
  <c r="AZ233" i="7"/>
  <c r="O334" i="22"/>
  <c r="AZ105" i="7"/>
  <c r="O4" i="22"/>
  <c r="AZ39" i="7"/>
  <c r="AZ71" i="7"/>
  <c r="AZ103" i="7"/>
  <c r="AZ135" i="7"/>
  <c r="O164" i="22"/>
  <c r="O196" i="22"/>
  <c r="O228" i="22"/>
  <c r="O260" i="22"/>
  <c r="O292" i="22"/>
  <c r="O324" i="22"/>
  <c r="O9" i="22"/>
  <c r="O41" i="22"/>
  <c r="O73" i="22"/>
  <c r="O105" i="22"/>
  <c r="O137" i="22"/>
  <c r="O169" i="22"/>
  <c r="O201" i="22"/>
  <c r="O233" i="22"/>
  <c r="O265" i="22"/>
  <c r="AZ300" i="7"/>
  <c r="O329" i="22"/>
  <c r="AZ225" i="7"/>
  <c r="O134" i="22"/>
  <c r="O166" i="22"/>
  <c r="AZ30" i="7"/>
  <c r="AZ286" i="7"/>
  <c r="AZ318" i="7"/>
  <c r="AZ350" i="7"/>
  <c r="AZ35" i="7"/>
  <c r="AZ67" i="7"/>
  <c r="AZ99" i="7"/>
  <c r="AZ131" i="7"/>
  <c r="AZ163" i="7"/>
  <c r="AZ195" i="7"/>
  <c r="AZ227" i="7"/>
  <c r="O256" i="22"/>
  <c r="AZ291" i="7"/>
  <c r="O320" i="22"/>
  <c r="O352" i="22"/>
  <c r="AZ24" i="7"/>
  <c r="AZ88" i="7"/>
  <c r="AZ120" i="7"/>
  <c r="AZ152" i="7"/>
  <c r="AZ184" i="7"/>
  <c r="AZ312" i="7"/>
  <c r="AZ29" i="7"/>
  <c r="AZ61" i="7"/>
  <c r="AZ157" i="7"/>
  <c r="AZ253" i="7"/>
  <c r="AZ34" i="7"/>
  <c r="AZ66" i="7"/>
  <c r="AZ98" i="7"/>
  <c r="AZ130" i="7"/>
  <c r="O38" i="22"/>
  <c r="O70" i="22"/>
  <c r="O102" i="22"/>
  <c r="O174" i="22"/>
  <c r="O230" i="22"/>
  <c r="O6" i="22"/>
  <c r="O294" i="22"/>
  <c r="O3" i="22"/>
  <c r="O35" i="22"/>
  <c r="O67" i="22"/>
  <c r="O99" i="22"/>
  <c r="O131" i="22"/>
  <c r="O163" i="22"/>
  <c r="AZ198" i="7"/>
  <c r="O227" i="22"/>
  <c r="O259" i="22"/>
  <c r="AZ294" i="7"/>
  <c r="O323" i="22"/>
  <c r="O40" i="22"/>
  <c r="AZ203" i="7"/>
  <c r="AZ235" i="7"/>
  <c r="O29" i="22"/>
  <c r="O61" i="22"/>
  <c r="AZ96" i="7"/>
  <c r="O125" i="22"/>
  <c r="O157" i="22"/>
  <c r="O189" i="22"/>
  <c r="O221" i="22"/>
  <c r="O253" i="22"/>
  <c r="O285" i="22"/>
  <c r="O317" i="22"/>
  <c r="O349" i="22"/>
  <c r="O34" i="22"/>
  <c r="O66" i="22"/>
  <c r="O98" i="22"/>
  <c r="O130" i="22"/>
  <c r="O162" i="22"/>
  <c r="O194" i="22"/>
  <c r="O226" i="22"/>
  <c r="O258" i="22"/>
  <c r="O290" i="22"/>
  <c r="O135" i="22"/>
  <c r="O167" i="22"/>
  <c r="O121" i="22"/>
  <c r="O217" i="22"/>
  <c r="O246" i="22"/>
  <c r="AZ153" i="7"/>
  <c r="AZ83" i="7"/>
  <c r="O240" i="22"/>
  <c r="O304" i="22"/>
  <c r="O261" i="22"/>
  <c r="O60" i="22"/>
  <c r="O124" i="22"/>
  <c r="O316" i="22"/>
  <c r="O33" i="22"/>
  <c r="O65" i="22"/>
  <c r="O321" i="22"/>
  <c r="O2" i="22"/>
  <c r="O262" i="22"/>
  <c r="O318" i="22"/>
  <c r="AZ25" i="7"/>
  <c r="O326" i="22"/>
  <c r="O19" i="22"/>
  <c r="O83" i="22"/>
  <c r="AZ182" i="7"/>
  <c r="AZ214" i="7"/>
  <c r="O243" i="22"/>
  <c r="O275" i="22"/>
  <c r="O307" i="22"/>
  <c r="O339" i="22"/>
  <c r="AZ59" i="7"/>
  <c r="O184" i="22"/>
  <c r="AZ219" i="7"/>
  <c r="O248" i="22"/>
  <c r="O312" i="22"/>
  <c r="O13" i="22"/>
  <c r="O45" i="22"/>
  <c r="O77" i="22"/>
  <c r="O109" i="22"/>
  <c r="O141" i="22"/>
  <c r="O173" i="22"/>
  <c r="O205" i="22"/>
  <c r="O237" i="22"/>
  <c r="O50" i="22"/>
  <c r="O82" i="22"/>
  <c r="O306" i="22"/>
  <c r="O338" i="22"/>
  <c r="O119" i="22"/>
  <c r="O183" i="22"/>
  <c r="N193" i="20"/>
  <c r="N209" i="20"/>
  <c r="N225" i="20"/>
  <c r="N241" i="20"/>
  <c r="N257" i="20"/>
  <c r="N273" i="20"/>
  <c r="N289" i="20"/>
  <c r="N305" i="20"/>
  <c r="N321" i="20"/>
  <c r="N337" i="20"/>
  <c r="N3" i="20"/>
  <c r="N19" i="20"/>
  <c r="N35" i="20"/>
  <c r="N51" i="20"/>
  <c r="N67" i="20"/>
  <c r="N83" i="20"/>
  <c r="N99" i="20"/>
  <c r="N115" i="20"/>
  <c r="N131" i="20"/>
  <c r="N147" i="20"/>
  <c r="N163" i="20"/>
  <c r="N179" i="20"/>
  <c r="P191" i="20"/>
  <c r="P207" i="20"/>
  <c r="P223" i="20"/>
  <c r="P239" i="20"/>
  <c r="P255" i="20"/>
  <c r="P271" i="20"/>
  <c r="P287" i="20"/>
  <c r="P303" i="20"/>
  <c r="P319" i="20"/>
  <c r="P335" i="20"/>
  <c r="P351" i="20"/>
  <c r="P33" i="20"/>
  <c r="P49" i="20"/>
  <c r="P65" i="20"/>
  <c r="P81" i="20"/>
  <c r="P97" i="20"/>
  <c r="P113" i="20"/>
  <c r="P129" i="20"/>
  <c r="P145" i="20"/>
  <c r="P161" i="20"/>
  <c r="P177" i="20"/>
  <c r="P35" i="20"/>
  <c r="P59" i="20"/>
  <c r="N100" i="20"/>
  <c r="N191" i="20"/>
  <c r="N207" i="20"/>
  <c r="N223" i="20"/>
  <c r="N239" i="20"/>
  <c r="N255" i="20"/>
  <c r="N271" i="20"/>
  <c r="N287" i="20"/>
  <c r="N303" i="20"/>
  <c r="N319" i="20"/>
  <c r="N335" i="20"/>
  <c r="N351" i="20"/>
  <c r="N33" i="20"/>
  <c r="N49" i="20"/>
  <c r="N65" i="20"/>
  <c r="N81" i="20"/>
  <c r="N97" i="20"/>
  <c r="N113" i="20"/>
  <c r="N129" i="20"/>
  <c r="N145" i="20"/>
  <c r="N161" i="20"/>
  <c r="N177" i="20"/>
  <c r="N28" i="20"/>
  <c r="P67" i="20"/>
  <c r="P83" i="20"/>
  <c r="N132" i="20"/>
  <c r="N180" i="20"/>
  <c r="P205" i="20"/>
  <c r="P221" i="20"/>
  <c r="P237" i="20"/>
  <c r="P253" i="20"/>
  <c r="P269" i="20"/>
  <c r="P285" i="20"/>
  <c r="P301" i="20"/>
  <c r="P317" i="20"/>
  <c r="P333" i="20"/>
  <c r="P349" i="20"/>
  <c r="P15" i="20"/>
  <c r="P31" i="20"/>
  <c r="P47" i="20"/>
  <c r="P63" i="20"/>
  <c r="P79" i="20"/>
  <c r="P95" i="20"/>
  <c r="P111" i="20"/>
  <c r="P127" i="20"/>
  <c r="P143" i="20"/>
  <c r="P159" i="20"/>
  <c r="P175" i="20"/>
  <c r="P131" i="20"/>
  <c r="P204" i="20"/>
  <c r="P220" i="20"/>
  <c r="P236" i="20"/>
  <c r="P252" i="20"/>
  <c r="P268" i="20"/>
  <c r="P284" i="20"/>
  <c r="P300" i="20"/>
  <c r="P316" i="20"/>
  <c r="P332" i="20"/>
  <c r="P348" i="20"/>
  <c r="P14" i="20"/>
  <c r="P30" i="20"/>
  <c r="P46" i="20"/>
  <c r="P62" i="20"/>
  <c r="P78" i="20"/>
  <c r="P94" i="20"/>
  <c r="P110" i="20"/>
  <c r="P126" i="20"/>
  <c r="P142" i="20"/>
  <c r="P158" i="20"/>
  <c r="P174" i="20"/>
  <c r="P123" i="20"/>
  <c r="P187" i="20"/>
  <c r="N204" i="20"/>
  <c r="N220" i="20"/>
  <c r="N236" i="20"/>
  <c r="N252" i="20"/>
  <c r="N268" i="20"/>
  <c r="N284" i="20"/>
  <c r="N300" i="20"/>
  <c r="N316" i="20"/>
  <c r="N332" i="20"/>
  <c r="N348" i="20"/>
  <c r="N14" i="20"/>
  <c r="N30" i="20"/>
  <c r="N46" i="20"/>
  <c r="N62" i="20"/>
  <c r="N78" i="20"/>
  <c r="N94" i="20"/>
  <c r="N110" i="20"/>
  <c r="N126" i="20"/>
  <c r="N142" i="20"/>
  <c r="N158" i="20"/>
  <c r="N174" i="20"/>
  <c r="P2" i="20"/>
  <c r="N188" i="20"/>
  <c r="N203" i="20"/>
  <c r="N219" i="20"/>
  <c r="N235" i="20"/>
  <c r="N251" i="20"/>
  <c r="N267" i="20"/>
  <c r="N283" i="20"/>
  <c r="N299" i="20"/>
  <c r="N315" i="20"/>
  <c r="N331" i="20"/>
  <c r="N347" i="20"/>
  <c r="N13" i="20"/>
  <c r="N29" i="20"/>
  <c r="N45" i="20"/>
  <c r="N61" i="20"/>
  <c r="N77" i="20"/>
  <c r="N93" i="20"/>
  <c r="N109" i="20"/>
  <c r="N125" i="20"/>
  <c r="N141" i="20"/>
  <c r="N157" i="20"/>
  <c r="N173" i="20"/>
  <c r="N189" i="20"/>
  <c r="N194" i="20"/>
  <c r="N210" i="20"/>
  <c r="N226" i="20"/>
  <c r="N242" i="20"/>
  <c r="N258" i="20"/>
  <c r="N274" i="20"/>
  <c r="N290" i="20"/>
  <c r="N306" i="20"/>
  <c r="N322" i="20"/>
  <c r="P345" i="20"/>
  <c r="P11" i="20"/>
  <c r="P115" i="20"/>
  <c r="P200" i="20"/>
  <c r="P216" i="20"/>
  <c r="P232" i="20"/>
  <c r="P248" i="20"/>
  <c r="P264" i="20"/>
  <c r="P280" i="20"/>
  <c r="P296" i="20"/>
  <c r="P312" i="20"/>
  <c r="P328" i="20"/>
  <c r="P344" i="20"/>
  <c r="P10" i="20"/>
  <c r="P26" i="20"/>
  <c r="P42" i="20"/>
  <c r="P58" i="20"/>
  <c r="P74" i="20"/>
  <c r="P90" i="20"/>
  <c r="P106" i="20"/>
  <c r="P122" i="20"/>
  <c r="P138" i="20"/>
  <c r="P154" i="20"/>
  <c r="P170" i="20"/>
  <c r="P186" i="20"/>
  <c r="N192" i="20"/>
  <c r="N208" i="20"/>
  <c r="N224" i="20"/>
  <c r="N240" i="20"/>
  <c r="N256" i="20"/>
  <c r="N272" i="20"/>
  <c r="N288" i="20"/>
  <c r="N304" i="20"/>
  <c r="N320" i="20"/>
  <c r="N336" i="20"/>
  <c r="N352" i="20"/>
  <c r="N18" i="20"/>
  <c r="N34" i="20"/>
  <c r="N50" i="20"/>
  <c r="N66" i="20"/>
  <c r="N82" i="20"/>
  <c r="N98" i="20"/>
  <c r="N114" i="20"/>
  <c r="N130" i="20"/>
  <c r="N146" i="20"/>
  <c r="N162" i="20"/>
  <c r="N178" i="20"/>
  <c r="N36" i="20"/>
  <c r="P91" i="20"/>
  <c r="N116" i="20"/>
  <c r="P198" i="20"/>
  <c r="P214" i="20"/>
  <c r="P230" i="20"/>
  <c r="P246" i="20"/>
  <c r="P262" i="20"/>
  <c r="P278" i="20"/>
  <c r="P294" i="20"/>
  <c r="P310" i="20"/>
  <c r="P326" i="20"/>
  <c r="P342" i="20"/>
  <c r="P8" i="20"/>
  <c r="P24" i="20"/>
  <c r="P40" i="20"/>
  <c r="P56" i="20"/>
  <c r="P72" i="20"/>
  <c r="P88" i="20"/>
  <c r="P104" i="20"/>
  <c r="P120" i="20"/>
  <c r="P136" i="20"/>
  <c r="P152" i="20"/>
  <c r="P168" i="20"/>
  <c r="P184" i="20"/>
  <c r="P43" i="20"/>
  <c r="N68" i="20"/>
  <c r="N84" i="20"/>
  <c r="P139" i="20"/>
  <c r="N190" i="20"/>
  <c r="N206" i="20"/>
  <c r="N222" i="20"/>
  <c r="N238" i="20"/>
  <c r="N254" i="20"/>
  <c r="N270" i="20"/>
  <c r="N286" i="20"/>
  <c r="N302" i="20"/>
  <c r="N318" i="20"/>
  <c r="N334" i="20"/>
  <c r="N350" i="20"/>
  <c r="N16" i="20"/>
  <c r="N32" i="20"/>
  <c r="N48" i="20"/>
  <c r="N64" i="20"/>
  <c r="N80" i="20"/>
  <c r="N96" i="20"/>
  <c r="N112" i="20"/>
  <c r="N128" i="20"/>
  <c r="N144" i="20"/>
  <c r="N160" i="20"/>
  <c r="N176" i="20"/>
  <c r="P147" i="20"/>
  <c r="N205" i="20"/>
  <c r="N221" i="20"/>
  <c r="N237" i="20"/>
  <c r="N253" i="20"/>
  <c r="N269" i="20"/>
  <c r="N285" i="20"/>
  <c r="N301" i="20"/>
  <c r="N317" i="20"/>
  <c r="N333" i="20"/>
  <c r="N349" i="20"/>
  <c r="N15" i="20"/>
  <c r="N31" i="20"/>
  <c r="N47" i="20"/>
  <c r="N63" i="20"/>
  <c r="N79" i="20"/>
  <c r="N95" i="20"/>
  <c r="N111" i="20"/>
  <c r="N127" i="20"/>
  <c r="N143" i="20"/>
  <c r="N159" i="20"/>
  <c r="N175" i="20"/>
  <c r="N148" i="20"/>
  <c r="P195" i="20"/>
  <c r="P211" i="20"/>
  <c r="P227" i="20"/>
  <c r="P243" i="20"/>
  <c r="P259" i="20"/>
  <c r="P275" i="20"/>
  <c r="P291" i="20"/>
  <c r="P307" i="20"/>
  <c r="P323" i="20"/>
  <c r="P339" i="20"/>
  <c r="P5" i="20"/>
  <c r="P21" i="20"/>
  <c r="P37" i="20"/>
  <c r="P53" i="20"/>
  <c r="P69" i="20"/>
  <c r="P85" i="20"/>
  <c r="P101" i="20"/>
  <c r="P117" i="20"/>
  <c r="P133" i="20"/>
  <c r="P149" i="20"/>
  <c r="P165" i="20"/>
  <c r="P181" i="20"/>
  <c r="N124" i="20"/>
  <c r="P194" i="20"/>
  <c r="P210" i="20"/>
  <c r="P226" i="20"/>
  <c r="P242" i="20"/>
  <c r="P258" i="20"/>
  <c r="P274" i="20"/>
  <c r="P290" i="20"/>
  <c r="P306" i="20"/>
  <c r="P322" i="20"/>
  <c r="P338" i="20"/>
  <c r="P4" i="20"/>
  <c r="P20" i="20"/>
  <c r="P36" i="20"/>
  <c r="P52" i="20"/>
  <c r="P68" i="20"/>
  <c r="P84" i="20"/>
  <c r="P100" i="20"/>
  <c r="P116" i="20"/>
  <c r="P132" i="20"/>
  <c r="P148" i="20"/>
  <c r="P164" i="20"/>
  <c r="P180" i="20"/>
  <c r="P201" i="20"/>
  <c r="P217" i="20"/>
  <c r="P233" i="20"/>
  <c r="P249" i="20"/>
  <c r="P265" i="20"/>
  <c r="P281" i="20"/>
  <c r="P297" i="20"/>
  <c r="P313" i="20"/>
  <c r="P329" i="20"/>
  <c r="N346" i="20"/>
  <c r="N12" i="20"/>
  <c r="N201" i="20"/>
  <c r="N217" i="20"/>
  <c r="N233" i="20"/>
  <c r="N249" i="20"/>
  <c r="N265" i="20"/>
  <c r="N281" i="20"/>
  <c r="N297" i="20"/>
  <c r="N313" i="20"/>
  <c r="N329" i="20"/>
  <c r="N345" i="20"/>
  <c r="N11" i="20"/>
  <c r="N27" i="20"/>
  <c r="N43" i="20"/>
  <c r="N59" i="20"/>
  <c r="N75" i="20"/>
  <c r="N91" i="20"/>
  <c r="N107" i="20"/>
  <c r="N123" i="20"/>
  <c r="N139" i="20"/>
  <c r="N155" i="20"/>
  <c r="N171" i="20"/>
  <c r="N187" i="20"/>
  <c r="P199" i="20"/>
  <c r="P215" i="20"/>
  <c r="P231" i="20"/>
  <c r="P247" i="20"/>
  <c r="P263" i="20"/>
  <c r="P279" i="20"/>
  <c r="P295" i="20"/>
  <c r="P311" i="20"/>
  <c r="P327" i="20"/>
  <c r="P343" i="20"/>
  <c r="P9" i="20"/>
  <c r="P25" i="20"/>
  <c r="P41" i="20"/>
  <c r="P57" i="20"/>
  <c r="P73" i="20"/>
  <c r="P89" i="20"/>
  <c r="P105" i="20"/>
  <c r="P121" i="20"/>
  <c r="P137" i="20"/>
  <c r="P153" i="20"/>
  <c r="P169" i="20"/>
  <c r="P185" i="20"/>
  <c r="P51" i="20"/>
  <c r="N92" i="20"/>
  <c r="P179" i="20"/>
  <c r="N199" i="20"/>
  <c r="N215" i="20"/>
  <c r="N231" i="20"/>
  <c r="N247" i="20"/>
  <c r="N263" i="20"/>
  <c r="N279" i="20"/>
  <c r="N295" i="20"/>
  <c r="N311" i="20"/>
  <c r="N327" i="20"/>
  <c r="N343" i="20"/>
  <c r="N9" i="20"/>
  <c r="N25" i="20"/>
  <c r="N41" i="20"/>
  <c r="N57" i="20"/>
  <c r="N73" i="20"/>
  <c r="N89" i="20"/>
  <c r="N105" i="20"/>
  <c r="N121" i="20"/>
  <c r="N137" i="20"/>
  <c r="N153" i="20"/>
  <c r="N169" i="20"/>
  <c r="N185" i="20"/>
  <c r="N44" i="20"/>
  <c r="P75" i="20"/>
  <c r="P107" i="20"/>
  <c r="P155" i="20"/>
  <c r="P197" i="20"/>
  <c r="P213" i="20"/>
  <c r="P229" i="20"/>
  <c r="P245" i="20"/>
  <c r="P261" i="20"/>
  <c r="P277" i="20"/>
  <c r="P293" i="20"/>
  <c r="P309" i="20"/>
  <c r="P325" i="20"/>
  <c r="P341" i="20"/>
  <c r="P7" i="20"/>
  <c r="P23" i="20"/>
  <c r="P39" i="20"/>
  <c r="P55" i="20"/>
  <c r="P71" i="20"/>
  <c r="P87" i="20"/>
  <c r="P103" i="20"/>
  <c r="P119" i="20"/>
  <c r="P135" i="20"/>
  <c r="P151" i="20"/>
  <c r="P167" i="20"/>
  <c r="P183" i="20"/>
  <c r="P196" i="20"/>
  <c r="P212" i="20"/>
  <c r="P228" i="20"/>
  <c r="P244" i="20"/>
  <c r="P260" i="20"/>
  <c r="P276" i="20"/>
  <c r="P292" i="20"/>
  <c r="P308" i="20"/>
  <c r="P324" i="20"/>
  <c r="P340" i="20"/>
  <c r="P6" i="20"/>
  <c r="P22" i="20"/>
  <c r="P38" i="20"/>
  <c r="P54" i="20"/>
  <c r="P70" i="20"/>
  <c r="P86" i="20"/>
  <c r="P102" i="20"/>
  <c r="P118" i="20"/>
  <c r="P134" i="20"/>
  <c r="P150" i="20"/>
  <c r="P166" i="20"/>
  <c r="P182" i="20"/>
  <c r="N156" i="20"/>
  <c r="N196" i="20"/>
  <c r="N212" i="20"/>
  <c r="N228" i="20"/>
  <c r="N244" i="20"/>
  <c r="N260" i="20"/>
  <c r="N276" i="20"/>
  <c r="N292" i="20"/>
  <c r="N308" i="20"/>
  <c r="N324" i="20"/>
  <c r="N340" i="20"/>
  <c r="N6" i="20"/>
  <c r="N22" i="20"/>
  <c r="N38" i="20"/>
  <c r="N54" i="20"/>
  <c r="N70" i="20"/>
  <c r="N86" i="20"/>
  <c r="N102" i="20"/>
  <c r="N118" i="20"/>
  <c r="N134" i="20"/>
  <c r="N150" i="20"/>
  <c r="N166" i="20"/>
  <c r="N182" i="20"/>
  <c r="N140" i="20"/>
  <c r="N195" i="20"/>
  <c r="N211" i="20"/>
  <c r="N227" i="20"/>
  <c r="N243" i="20"/>
  <c r="N259" i="20"/>
  <c r="N275" i="20"/>
  <c r="N291" i="20"/>
  <c r="N307" i="20"/>
  <c r="N323" i="20"/>
  <c r="N339" i="20"/>
  <c r="N5" i="20"/>
  <c r="N21" i="20"/>
  <c r="N37" i="20"/>
  <c r="N53" i="20"/>
  <c r="N69" i="20"/>
  <c r="N85" i="20"/>
  <c r="N101" i="20"/>
  <c r="N117" i="20"/>
  <c r="N133" i="20"/>
  <c r="N149" i="20"/>
  <c r="N165" i="20"/>
  <c r="N181" i="20"/>
  <c r="N330" i="20"/>
  <c r="N202" i="20"/>
  <c r="N218" i="20"/>
  <c r="N234" i="20"/>
  <c r="N250" i="20"/>
  <c r="N266" i="20"/>
  <c r="N282" i="20"/>
  <c r="N298" i="20"/>
  <c r="N314" i="20"/>
  <c r="P337" i="20"/>
  <c r="P3" i="20"/>
  <c r="P19" i="20"/>
  <c r="P192" i="20"/>
  <c r="P208" i="20"/>
  <c r="P224" i="20"/>
  <c r="P240" i="20"/>
  <c r="P256" i="20"/>
  <c r="P272" i="20"/>
  <c r="P288" i="20"/>
  <c r="P304" i="20"/>
  <c r="P320" i="20"/>
  <c r="P336" i="20"/>
  <c r="P352" i="20"/>
  <c r="P18" i="20"/>
  <c r="P34" i="20"/>
  <c r="P50" i="20"/>
  <c r="P66" i="20"/>
  <c r="P82" i="20"/>
  <c r="P98" i="20"/>
  <c r="P114" i="20"/>
  <c r="P130" i="20"/>
  <c r="P146" i="20"/>
  <c r="P162" i="20"/>
  <c r="P178" i="20"/>
  <c r="P171" i="20"/>
  <c r="N200" i="20"/>
  <c r="N216" i="20"/>
  <c r="N232" i="20"/>
  <c r="N248" i="20"/>
  <c r="N264" i="20"/>
  <c r="N280" i="20"/>
  <c r="N296" i="20"/>
  <c r="N312" i="20"/>
  <c r="N328" i="20"/>
  <c r="N344" i="20"/>
  <c r="N10" i="20"/>
  <c r="N26" i="20"/>
  <c r="N42" i="20"/>
  <c r="N58" i="20"/>
  <c r="N74" i="20"/>
  <c r="N90" i="20"/>
  <c r="N106" i="20"/>
  <c r="N122" i="20"/>
  <c r="N138" i="20"/>
  <c r="N154" i="20"/>
  <c r="N170" i="20"/>
  <c r="N186" i="20"/>
  <c r="N52" i="20"/>
  <c r="P99" i="20"/>
  <c r="P190" i="20"/>
  <c r="P206" i="20"/>
  <c r="P222" i="20"/>
  <c r="P238" i="20"/>
  <c r="P254" i="20"/>
  <c r="P270" i="20"/>
  <c r="P286" i="20"/>
  <c r="P302" i="20"/>
  <c r="P318" i="20"/>
  <c r="P334" i="20"/>
  <c r="P350" i="20"/>
  <c r="P16" i="20"/>
  <c r="P32" i="20"/>
  <c r="P48" i="20"/>
  <c r="P64" i="20"/>
  <c r="P80" i="20"/>
  <c r="P96" i="20"/>
  <c r="P112" i="20"/>
  <c r="P128" i="20"/>
  <c r="P144" i="20"/>
  <c r="P160" i="20"/>
  <c r="P176" i="20"/>
  <c r="P27" i="20"/>
  <c r="N60" i="20"/>
  <c r="N76" i="20"/>
  <c r="N108" i="20"/>
  <c r="N172" i="20"/>
  <c r="N198" i="20"/>
  <c r="N214" i="20"/>
  <c r="N230" i="20"/>
  <c r="N246" i="20"/>
  <c r="N262" i="20"/>
  <c r="N278" i="20"/>
  <c r="N294" i="20"/>
  <c r="N310" i="20"/>
  <c r="N326" i="20"/>
  <c r="N342" i="20"/>
  <c r="N8" i="20"/>
  <c r="N24" i="20"/>
  <c r="N40" i="20"/>
  <c r="N56" i="20"/>
  <c r="N72" i="20"/>
  <c r="N88" i="20"/>
  <c r="N104" i="20"/>
  <c r="N120" i="20"/>
  <c r="N136" i="20"/>
  <c r="N152" i="20"/>
  <c r="N168" i="20"/>
  <c r="N184" i="20"/>
  <c r="N197" i="20"/>
  <c r="N213" i="20"/>
  <c r="N229" i="20"/>
  <c r="N245" i="20"/>
  <c r="N261" i="20"/>
  <c r="N277" i="20"/>
  <c r="N293" i="20"/>
  <c r="N309" i="20"/>
  <c r="N325" i="20"/>
  <c r="N341" i="20"/>
  <c r="N7" i="20"/>
  <c r="N23" i="20"/>
  <c r="N39" i="20"/>
  <c r="N55" i="20"/>
  <c r="N71" i="20"/>
  <c r="N87" i="20"/>
  <c r="N103" i="20"/>
  <c r="N119" i="20"/>
  <c r="N135" i="20"/>
  <c r="N151" i="20"/>
  <c r="N167" i="20"/>
  <c r="N183" i="20"/>
  <c r="P163" i="20"/>
  <c r="P203" i="20"/>
  <c r="P219" i="20"/>
  <c r="P235" i="20"/>
  <c r="P251" i="20"/>
  <c r="P267" i="20"/>
  <c r="P283" i="20"/>
  <c r="P299" i="20"/>
  <c r="P315" i="20"/>
  <c r="P331" i="20"/>
  <c r="P347" i="20"/>
  <c r="P13" i="20"/>
  <c r="P29" i="20"/>
  <c r="P45" i="20"/>
  <c r="P61" i="20"/>
  <c r="P77" i="20"/>
  <c r="P93" i="20"/>
  <c r="P109" i="20"/>
  <c r="P125" i="20"/>
  <c r="P141" i="20"/>
  <c r="P157" i="20"/>
  <c r="P173" i="20"/>
  <c r="P189" i="20"/>
  <c r="N164" i="20"/>
  <c r="P202" i="20"/>
  <c r="P218" i="20"/>
  <c r="P234" i="20"/>
  <c r="P250" i="20"/>
  <c r="P266" i="20"/>
  <c r="P282" i="20"/>
  <c r="P298" i="20"/>
  <c r="P314" i="20"/>
  <c r="P330" i="20"/>
  <c r="P346" i="20"/>
  <c r="P12" i="20"/>
  <c r="P28" i="20"/>
  <c r="P44" i="20"/>
  <c r="P60" i="20"/>
  <c r="P76" i="20"/>
  <c r="P92" i="20"/>
  <c r="P108" i="20"/>
  <c r="P124" i="20"/>
  <c r="P140" i="20"/>
  <c r="P156" i="20"/>
  <c r="P172" i="20"/>
  <c r="P188" i="20"/>
  <c r="P193" i="20"/>
  <c r="P209" i="20"/>
  <c r="P225" i="20"/>
  <c r="P241" i="20"/>
  <c r="P257" i="20"/>
  <c r="P273" i="20"/>
  <c r="P289" i="20"/>
  <c r="P305" i="20"/>
  <c r="P321" i="20"/>
  <c r="N338" i="20"/>
  <c r="N4" i="20"/>
  <c r="N20" i="20"/>
  <c r="P17" i="20"/>
  <c r="N17" i="20"/>
  <c r="BA17" i="7"/>
  <c r="BB17" i="7"/>
  <c r="AV17" i="7"/>
  <c r="BD17" i="7"/>
  <c r="BC17" i="7"/>
  <c r="AW17" i="7"/>
  <c r="AU17" i="7"/>
  <c r="F2" i="20"/>
  <c r="G2" i="20"/>
  <c r="W18" i="6"/>
  <c r="O51" i="22" l="1"/>
  <c r="O90" i="22"/>
  <c r="O287" i="22"/>
  <c r="O213" i="22"/>
  <c r="O107" i="22"/>
  <c r="O182" i="22"/>
  <c r="O282" i="22"/>
  <c r="O126" i="22"/>
  <c r="O43" i="22"/>
  <c r="O251" i="22"/>
  <c r="O225" i="22"/>
  <c r="O89" i="22"/>
  <c r="O328" i="22"/>
  <c r="O293" i="22"/>
  <c r="O325" i="22"/>
  <c r="O71" i="22"/>
  <c r="O279" i="22"/>
  <c r="O210" i="22"/>
  <c r="O120" i="22"/>
  <c r="O57" i="22"/>
  <c r="O116" i="22"/>
  <c r="O314" i="22"/>
  <c r="O277" i="22"/>
  <c r="O296" i="22"/>
  <c r="O350" i="22"/>
  <c r="O191" i="22"/>
  <c r="O202" i="22"/>
  <c r="O37" i="22"/>
  <c r="O76" i="22"/>
  <c r="O17" i="22"/>
  <c r="O305" i="22"/>
  <c r="N17" i="22"/>
  <c r="O211" i="22"/>
  <c r="O335" i="22"/>
  <c r="O79" i="22"/>
  <c r="O231" i="22"/>
  <c r="O200" i="22"/>
  <c r="O291" i="22"/>
  <c r="O63" i="22"/>
  <c r="O154" i="22"/>
  <c r="O26" i="22"/>
  <c r="O117" i="22"/>
  <c r="O224" i="22"/>
  <c r="O96" i="22"/>
  <c r="O315" i="22"/>
  <c r="O100" i="22"/>
  <c r="O303" i="22"/>
  <c r="O47" i="22"/>
  <c r="O150" i="22"/>
  <c r="O199" i="22"/>
  <c r="O343" i="22"/>
  <c r="O216" i="22"/>
  <c r="O179" i="22"/>
  <c r="O271" i="22"/>
  <c r="O15" i="22"/>
  <c r="O93" i="22"/>
  <c r="O31" i="22"/>
  <c r="O250" i="22"/>
  <c r="O85" i="22"/>
  <c r="O192" i="22"/>
  <c r="O64" i="22"/>
  <c r="O283" i="22"/>
  <c r="O27" i="22"/>
  <c r="O68" i="22"/>
  <c r="O311" i="22"/>
  <c r="O239" i="22"/>
  <c r="P2" i="22"/>
  <c r="O56" i="22"/>
  <c r="O207" i="22"/>
  <c r="O127" i="22"/>
  <c r="O309" i="22"/>
  <c r="O181" i="22"/>
  <c r="O288" i="22"/>
  <c r="O160" i="22"/>
  <c r="O32" i="22"/>
  <c r="O222" i="22"/>
  <c r="O36" i="22"/>
  <c r="O175" i="22"/>
  <c r="O327" i="22"/>
  <c r="O22" i="22"/>
  <c r="O143" i="22"/>
  <c r="O295" i="22"/>
  <c r="O232" i="22"/>
  <c r="O195" i="22"/>
  <c r="O95" i="22"/>
  <c r="O58" i="22"/>
  <c r="O149" i="22"/>
  <c r="O21" i="22"/>
  <c r="O128" i="22"/>
  <c r="O347" i="22"/>
  <c r="O297" i="22"/>
  <c r="O132" i="22"/>
  <c r="O111" i="22"/>
  <c r="O80" i="22"/>
  <c r="O263" i="22"/>
  <c r="T83" i="14"/>
  <c r="T5" i="14"/>
  <c r="AU29" i="14" l="1"/>
  <c r="AU30" i="14"/>
  <c r="AU31" i="14"/>
  <c r="AT24" i="14"/>
  <c r="AU24" i="14" s="1"/>
  <c r="AT25" i="14"/>
  <c r="AU25" i="14" s="1"/>
  <c r="AT26" i="14"/>
  <c r="AU26" i="14" s="1"/>
  <c r="AT27" i="14"/>
  <c r="AU27" i="14" s="1"/>
  <c r="AT28" i="14"/>
  <c r="AU28" i="14" s="1"/>
  <c r="AT29" i="14"/>
  <c r="AT30" i="14"/>
  <c r="AT31" i="14"/>
  <c r="AT32" i="14"/>
  <c r="AU32" i="14" s="1"/>
  <c r="AT33" i="14"/>
  <c r="AU33" i="14" s="1"/>
  <c r="AT23" i="14"/>
  <c r="AU23" i="14" s="1"/>
  <c r="AE6" i="14" l="1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5" i="14"/>
  <c r="B3" i="14" l="1"/>
  <c r="D3" i="14" s="1"/>
  <c r="AJ14" i="14"/>
  <c r="AJ13" i="14"/>
  <c r="AJ12" i="14"/>
  <c r="AJ11" i="14"/>
  <c r="AJ10" i="14"/>
  <c r="AJ9" i="14"/>
  <c r="AJ8" i="14"/>
  <c r="AJ7" i="14"/>
  <c r="AJ6" i="14"/>
  <c r="AA33" i="14"/>
  <c r="AA32" i="14"/>
  <c r="AA31" i="14"/>
  <c r="AA30" i="14"/>
  <c r="AA29" i="14"/>
  <c r="AA28" i="14"/>
  <c r="AA27" i="14"/>
  <c r="AA26" i="14"/>
  <c r="AA25" i="14"/>
  <c r="AA24" i="14"/>
  <c r="AA23" i="14"/>
  <c r="AA22" i="14"/>
  <c r="AA21" i="14"/>
  <c r="AA20" i="14"/>
  <c r="AA19" i="14"/>
  <c r="AA18" i="14"/>
  <c r="AA17" i="14"/>
  <c r="AA16" i="14"/>
  <c r="AA15" i="14"/>
  <c r="AA14" i="14"/>
  <c r="AA13" i="14"/>
  <c r="AA12" i="14"/>
  <c r="AA11" i="14"/>
  <c r="AA10" i="14"/>
  <c r="AA9" i="14"/>
  <c r="AA8" i="14"/>
  <c r="AA7" i="14"/>
  <c r="AA6" i="14"/>
  <c r="AA5" i="14"/>
  <c r="BB5" i="5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9" i="14"/>
  <c r="W8" i="14"/>
  <c r="W7" i="14"/>
  <c r="W6" i="14"/>
  <c r="W5" i="14"/>
  <c r="AW7" i="5"/>
  <c r="F4" i="14"/>
  <c r="G4" i="14"/>
  <c r="H4" i="14"/>
  <c r="I4" i="14"/>
  <c r="J4" i="14"/>
  <c r="F5" i="14"/>
  <c r="G5" i="14"/>
  <c r="H5" i="14"/>
  <c r="I5" i="14"/>
  <c r="J5" i="14"/>
  <c r="F6" i="14"/>
  <c r="G6" i="14"/>
  <c r="H6" i="14"/>
  <c r="I6" i="14"/>
  <c r="J6" i="14"/>
  <c r="F7" i="14"/>
  <c r="G7" i="14"/>
  <c r="H7" i="14"/>
  <c r="I7" i="14"/>
  <c r="J7" i="14"/>
  <c r="F8" i="14"/>
  <c r="G8" i="14"/>
  <c r="H8" i="14"/>
  <c r="I8" i="14"/>
  <c r="J8" i="14"/>
  <c r="F9" i="14"/>
  <c r="G9" i="14"/>
  <c r="H9" i="14"/>
  <c r="I9" i="14"/>
  <c r="J9" i="14"/>
  <c r="F10" i="14"/>
  <c r="G10" i="14"/>
  <c r="H10" i="14"/>
  <c r="I10" i="14"/>
  <c r="J10" i="14"/>
  <c r="F11" i="14"/>
  <c r="G11" i="14"/>
  <c r="H11" i="14"/>
  <c r="I11" i="14"/>
  <c r="J11" i="14"/>
  <c r="F12" i="14"/>
  <c r="G12" i="14"/>
  <c r="H12" i="14"/>
  <c r="I12" i="14"/>
  <c r="J12" i="14"/>
  <c r="F13" i="14"/>
  <c r="G13" i="14"/>
  <c r="H13" i="14"/>
  <c r="I13" i="14"/>
  <c r="J13" i="14"/>
  <c r="F14" i="14"/>
  <c r="G14" i="14"/>
  <c r="H14" i="14"/>
  <c r="I14" i="14"/>
  <c r="J14" i="14"/>
  <c r="F15" i="14"/>
  <c r="G15" i="14"/>
  <c r="H15" i="14"/>
  <c r="I15" i="14"/>
  <c r="J15" i="14"/>
  <c r="F16" i="14"/>
  <c r="G16" i="14"/>
  <c r="H16" i="14"/>
  <c r="I16" i="14"/>
  <c r="J16" i="14"/>
  <c r="F17" i="14"/>
  <c r="G17" i="14"/>
  <c r="H17" i="14"/>
  <c r="I17" i="14"/>
  <c r="J17" i="14"/>
  <c r="F18" i="14"/>
  <c r="G18" i="14"/>
  <c r="H18" i="14"/>
  <c r="I18" i="14"/>
  <c r="J18" i="14"/>
  <c r="F19" i="14"/>
  <c r="G19" i="14"/>
  <c r="H19" i="14"/>
  <c r="I19" i="14"/>
  <c r="J19" i="14"/>
  <c r="F20" i="14"/>
  <c r="G20" i="14"/>
  <c r="H20" i="14"/>
  <c r="I20" i="14"/>
  <c r="J20" i="14"/>
  <c r="F21" i="14"/>
  <c r="G21" i="14"/>
  <c r="H21" i="14"/>
  <c r="I21" i="14"/>
  <c r="J21" i="14"/>
  <c r="F22" i="14"/>
  <c r="G22" i="14"/>
  <c r="H22" i="14"/>
  <c r="I22" i="14"/>
  <c r="J22" i="14"/>
  <c r="F23" i="14"/>
  <c r="G23" i="14"/>
  <c r="H23" i="14"/>
  <c r="I23" i="14"/>
  <c r="J23" i="14"/>
  <c r="F24" i="14"/>
  <c r="G24" i="14"/>
  <c r="H24" i="14"/>
  <c r="I24" i="14"/>
  <c r="J24" i="14"/>
  <c r="F25" i="14"/>
  <c r="G25" i="14"/>
  <c r="H25" i="14"/>
  <c r="I25" i="14"/>
  <c r="J25" i="14"/>
  <c r="F26" i="14"/>
  <c r="G26" i="14"/>
  <c r="H26" i="14"/>
  <c r="I26" i="14"/>
  <c r="J26" i="14"/>
  <c r="F27" i="14"/>
  <c r="G27" i="14"/>
  <c r="H27" i="14"/>
  <c r="I27" i="14"/>
  <c r="J27" i="14"/>
  <c r="F28" i="14"/>
  <c r="G28" i="14"/>
  <c r="H28" i="14"/>
  <c r="I28" i="14"/>
  <c r="J28" i="14"/>
  <c r="F29" i="14"/>
  <c r="G29" i="14"/>
  <c r="H29" i="14"/>
  <c r="I29" i="14"/>
  <c r="J29" i="14"/>
  <c r="F30" i="14"/>
  <c r="G30" i="14"/>
  <c r="H30" i="14"/>
  <c r="I30" i="14"/>
  <c r="J30" i="14"/>
  <c r="F31" i="14"/>
  <c r="G31" i="14"/>
  <c r="H31" i="14"/>
  <c r="I31" i="14"/>
  <c r="J31" i="14"/>
  <c r="F32" i="14"/>
  <c r="G32" i="14"/>
  <c r="H32" i="14"/>
  <c r="I32" i="14"/>
  <c r="J32" i="14"/>
  <c r="F33" i="14"/>
  <c r="G33" i="14"/>
  <c r="H33" i="14"/>
  <c r="I33" i="14"/>
  <c r="J33" i="14"/>
  <c r="F34" i="14"/>
  <c r="G34" i="14"/>
  <c r="H34" i="14"/>
  <c r="I34" i="14"/>
  <c r="J34" i="14"/>
  <c r="F35" i="14"/>
  <c r="G35" i="14"/>
  <c r="H35" i="14"/>
  <c r="I35" i="14"/>
  <c r="J35" i="14"/>
  <c r="F36" i="14"/>
  <c r="G36" i="14"/>
  <c r="H36" i="14"/>
  <c r="I36" i="14"/>
  <c r="J36" i="14"/>
  <c r="F37" i="14"/>
  <c r="G37" i="14"/>
  <c r="H37" i="14"/>
  <c r="I37" i="14"/>
  <c r="J37" i="14"/>
  <c r="F38" i="14"/>
  <c r="G38" i="14"/>
  <c r="H38" i="14"/>
  <c r="I38" i="14"/>
  <c r="J38" i="14"/>
  <c r="F39" i="14"/>
  <c r="G39" i="14"/>
  <c r="H39" i="14"/>
  <c r="I39" i="14"/>
  <c r="J39" i="14"/>
  <c r="F40" i="14"/>
  <c r="G40" i="14"/>
  <c r="H40" i="14"/>
  <c r="I40" i="14"/>
  <c r="J40" i="14"/>
  <c r="F41" i="14"/>
  <c r="G41" i="14"/>
  <c r="H41" i="14"/>
  <c r="I41" i="14"/>
  <c r="J41" i="14"/>
  <c r="F42" i="14"/>
  <c r="G42" i="14"/>
  <c r="H42" i="14"/>
  <c r="I42" i="14"/>
  <c r="J42" i="14"/>
  <c r="F43" i="14"/>
  <c r="G43" i="14"/>
  <c r="H43" i="14"/>
  <c r="I43" i="14"/>
  <c r="J43" i="14"/>
  <c r="F44" i="14"/>
  <c r="G44" i="14"/>
  <c r="H44" i="14"/>
  <c r="I44" i="14"/>
  <c r="J44" i="14"/>
  <c r="F45" i="14"/>
  <c r="G45" i="14"/>
  <c r="H45" i="14"/>
  <c r="I45" i="14"/>
  <c r="J45" i="14"/>
  <c r="F46" i="14"/>
  <c r="G46" i="14"/>
  <c r="H46" i="14"/>
  <c r="I46" i="14"/>
  <c r="J46" i="14"/>
  <c r="F47" i="14"/>
  <c r="G47" i="14"/>
  <c r="H47" i="14"/>
  <c r="I47" i="14"/>
  <c r="J47" i="14"/>
  <c r="F48" i="14"/>
  <c r="G48" i="14"/>
  <c r="H48" i="14"/>
  <c r="I48" i="14"/>
  <c r="J48" i="14"/>
  <c r="F49" i="14"/>
  <c r="G49" i="14"/>
  <c r="H49" i="14"/>
  <c r="I49" i="14"/>
  <c r="J49" i="14"/>
  <c r="F50" i="14"/>
  <c r="G50" i="14"/>
  <c r="H50" i="14"/>
  <c r="I50" i="14"/>
  <c r="J50" i="14"/>
  <c r="F51" i="14"/>
  <c r="G51" i="14"/>
  <c r="H51" i="14"/>
  <c r="I51" i="14"/>
  <c r="J51" i="14"/>
  <c r="F52" i="14"/>
  <c r="G52" i="14"/>
  <c r="H52" i="14"/>
  <c r="I52" i="14"/>
  <c r="J52" i="14"/>
  <c r="F53" i="14"/>
  <c r="G53" i="14"/>
  <c r="H53" i="14"/>
  <c r="I53" i="14"/>
  <c r="J53" i="14"/>
  <c r="F54" i="14"/>
  <c r="G54" i="14"/>
  <c r="H54" i="14"/>
  <c r="I54" i="14"/>
  <c r="J54" i="14"/>
  <c r="F55" i="14"/>
  <c r="G55" i="14"/>
  <c r="H55" i="14"/>
  <c r="I55" i="14"/>
  <c r="J55" i="14"/>
  <c r="F56" i="14"/>
  <c r="G56" i="14"/>
  <c r="H56" i="14"/>
  <c r="I56" i="14"/>
  <c r="J56" i="14"/>
  <c r="F57" i="14"/>
  <c r="G57" i="14"/>
  <c r="H57" i="14"/>
  <c r="I57" i="14"/>
  <c r="J57" i="14"/>
  <c r="F58" i="14"/>
  <c r="G58" i="14"/>
  <c r="H58" i="14"/>
  <c r="I58" i="14"/>
  <c r="J58" i="14"/>
  <c r="F59" i="14"/>
  <c r="G59" i="14"/>
  <c r="H59" i="14"/>
  <c r="I59" i="14"/>
  <c r="J59" i="14"/>
  <c r="F60" i="14"/>
  <c r="G60" i="14"/>
  <c r="H60" i="14"/>
  <c r="I60" i="14"/>
  <c r="J60" i="14"/>
  <c r="F61" i="14"/>
  <c r="G61" i="14"/>
  <c r="H61" i="14"/>
  <c r="I61" i="14"/>
  <c r="J61" i="14"/>
  <c r="F62" i="14"/>
  <c r="G62" i="14"/>
  <c r="H62" i="14"/>
  <c r="I62" i="14"/>
  <c r="J62" i="14"/>
  <c r="F63" i="14"/>
  <c r="G63" i="14"/>
  <c r="H63" i="14"/>
  <c r="I63" i="14"/>
  <c r="J63" i="14"/>
  <c r="F64" i="14"/>
  <c r="G64" i="14"/>
  <c r="H64" i="14"/>
  <c r="I64" i="14"/>
  <c r="J64" i="14"/>
  <c r="F65" i="14"/>
  <c r="G65" i="14"/>
  <c r="H65" i="14"/>
  <c r="I65" i="14"/>
  <c r="J65" i="14"/>
  <c r="F66" i="14"/>
  <c r="G66" i="14"/>
  <c r="H66" i="14"/>
  <c r="I66" i="14"/>
  <c r="J66" i="14"/>
  <c r="F67" i="14"/>
  <c r="G67" i="14"/>
  <c r="H67" i="14"/>
  <c r="I67" i="14"/>
  <c r="J67" i="14"/>
  <c r="F68" i="14"/>
  <c r="G68" i="14"/>
  <c r="H68" i="14"/>
  <c r="I68" i="14"/>
  <c r="J68" i="14"/>
  <c r="F69" i="14"/>
  <c r="G69" i="14"/>
  <c r="H69" i="14"/>
  <c r="I69" i="14"/>
  <c r="J69" i="14"/>
  <c r="F70" i="14"/>
  <c r="G70" i="14"/>
  <c r="H70" i="14"/>
  <c r="I70" i="14"/>
  <c r="J70" i="14"/>
  <c r="F71" i="14"/>
  <c r="G71" i="14"/>
  <c r="H71" i="14"/>
  <c r="I71" i="14"/>
  <c r="J71" i="14"/>
  <c r="F72" i="14"/>
  <c r="G72" i="14"/>
  <c r="H72" i="14"/>
  <c r="I72" i="14"/>
  <c r="J72" i="14"/>
  <c r="F73" i="14"/>
  <c r="G73" i="14"/>
  <c r="H73" i="14"/>
  <c r="I73" i="14"/>
  <c r="J73" i="14"/>
  <c r="F74" i="14"/>
  <c r="G74" i="14"/>
  <c r="H74" i="14"/>
  <c r="I74" i="14"/>
  <c r="J74" i="14"/>
  <c r="F75" i="14"/>
  <c r="G75" i="14"/>
  <c r="H75" i="14"/>
  <c r="I75" i="14"/>
  <c r="J75" i="14"/>
  <c r="F76" i="14"/>
  <c r="G76" i="14"/>
  <c r="H76" i="14"/>
  <c r="I76" i="14"/>
  <c r="J76" i="14"/>
  <c r="F77" i="14"/>
  <c r="G77" i="14"/>
  <c r="H77" i="14"/>
  <c r="I77" i="14"/>
  <c r="J77" i="14"/>
  <c r="F78" i="14"/>
  <c r="G78" i="14"/>
  <c r="H78" i="14"/>
  <c r="I78" i="14"/>
  <c r="J78" i="14"/>
  <c r="F79" i="14"/>
  <c r="G79" i="14"/>
  <c r="H79" i="14"/>
  <c r="I79" i="14"/>
  <c r="J79" i="14"/>
  <c r="F80" i="14"/>
  <c r="G80" i="14"/>
  <c r="H80" i="14"/>
  <c r="I80" i="14"/>
  <c r="J80" i="14"/>
  <c r="F81" i="14"/>
  <c r="G81" i="14"/>
  <c r="H81" i="14"/>
  <c r="I81" i="14"/>
  <c r="J81" i="14"/>
  <c r="F82" i="14"/>
  <c r="G82" i="14"/>
  <c r="H82" i="14"/>
  <c r="I82" i="14"/>
  <c r="J82" i="14"/>
  <c r="F83" i="14"/>
  <c r="G83" i="14"/>
  <c r="H83" i="14"/>
  <c r="I83" i="14"/>
  <c r="J83" i="14"/>
  <c r="F84" i="14"/>
  <c r="G84" i="14"/>
  <c r="H84" i="14"/>
  <c r="I84" i="14"/>
  <c r="J84" i="14"/>
  <c r="F85" i="14"/>
  <c r="G85" i="14"/>
  <c r="H85" i="14"/>
  <c r="I85" i="14"/>
  <c r="J85" i="14"/>
  <c r="F86" i="14"/>
  <c r="G86" i="14"/>
  <c r="H86" i="14"/>
  <c r="I86" i="14"/>
  <c r="J86" i="14"/>
  <c r="F87" i="14"/>
  <c r="G87" i="14"/>
  <c r="H87" i="14"/>
  <c r="I87" i="14"/>
  <c r="J87" i="14"/>
  <c r="F88" i="14"/>
  <c r="G88" i="14"/>
  <c r="H88" i="14"/>
  <c r="I88" i="14"/>
  <c r="J88" i="14"/>
  <c r="F89" i="14"/>
  <c r="G89" i="14"/>
  <c r="H89" i="14"/>
  <c r="I89" i="14"/>
  <c r="J89" i="14"/>
  <c r="F90" i="14"/>
  <c r="G90" i="14"/>
  <c r="H90" i="14"/>
  <c r="I90" i="14"/>
  <c r="J90" i="14"/>
  <c r="F91" i="14"/>
  <c r="G91" i="14"/>
  <c r="H91" i="14"/>
  <c r="I91" i="14"/>
  <c r="J91" i="14"/>
  <c r="F92" i="14"/>
  <c r="G92" i="14"/>
  <c r="H92" i="14"/>
  <c r="I92" i="14"/>
  <c r="J92" i="14"/>
  <c r="F93" i="14"/>
  <c r="G93" i="14"/>
  <c r="H93" i="14"/>
  <c r="I93" i="14"/>
  <c r="J93" i="14"/>
  <c r="F94" i="14"/>
  <c r="G94" i="14"/>
  <c r="H94" i="14"/>
  <c r="I94" i="14"/>
  <c r="J94" i="14"/>
  <c r="F95" i="14"/>
  <c r="G95" i="14"/>
  <c r="H95" i="14"/>
  <c r="I95" i="14"/>
  <c r="J95" i="14"/>
  <c r="F96" i="14"/>
  <c r="G96" i="14"/>
  <c r="H96" i="14"/>
  <c r="I96" i="14"/>
  <c r="J96" i="14"/>
  <c r="F97" i="14"/>
  <c r="G97" i="14"/>
  <c r="H97" i="14"/>
  <c r="I97" i="14"/>
  <c r="J97" i="14"/>
  <c r="F98" i="14"/>
  <c r="G98" i="14"/>
  <c r="H98" i="14"/>
  <c r="I98" i="14"/>
  <c r="J98" i="14"/>
  <c r="F99" i="14"/>
  <c r="G99" i="14"/>
  <c r="H99" i="14"/>
  <c r="I99" i="14"/>
  <c r="J99" i="14"/>
  <c r="F100" i="14"/>
  <c r="G100" i="14"/>
  <c r="H100" i="14"/>
  <c r="I100" i="14"/>
  <c r="J100" i="14"/>
  <c r="F101" i="14"/>
  <c r="G101" i="14"/>
  <c r="H101" i="14"/>
  <c r="I101" i="14"/>
  <c r="J101" i="14"/>
  <c r="F102" i="14"/>
  <c r="G102" i="14"/>
  <c r="H102" i="14"/>
  <c r="I102" i="14"/>
  <c r="J102" i="14"/>
  <c r="F103" i="14"/>
  <c r="G103" i="14"/>
  <c r="H103" i="14"/>
  <c r="I103" i="14"/>
  <c r="J103" i="14"/>
  <c r="F104" i="14"/>
  <c r="G104" i="14"/>
  <c r="H104" i="14"/>
  <c r="I104" i="14"/>
  <c r="J104" i="14"/>
  <c r="F105" i="14"/>
  <c r="G105" i="14"/>
  <c r="H105" i="14"/>
  <c r="I105" i="14"/>
  <c r="J105" i="14"/>
  <c r="F106" i="14"/>
  <c r="G106" i="14"/>
  <c r="H106" i="14"/>
  <c r="I106" i="14"/>
  <c r="J106" i="14"/>
  <c r="F107" i="14"/>
  <c r="G107" i="14"/>
  <c r="H107" i="14"/>
  <c r="I107" i="14"/>
  <c r="J107" i="14"/>
  <c r="F108" i="14"/>
  <c r="G108" i="14"/>
  <c r="H108" i="14"/>
  <c r="I108" i="14"/>
  <c r="J108" i="14"/>
  <c r="F109" i="14"/>
  <c r="G109" i="14"/>
  <c r="H109" i="14"/>
  <c r="I109" i="14"/>
  <c r="J109" i="14"/>
  <c r="F110" i="14"/>
  <c r="G110" i="14"/>
  <c r="H110" i="14"/>
  <c r="I110" i="14"/>
  <c r="J110" i="14"/>
  <c r="F111" i="14"/>
  <c r="G111" i="14"/>
  <c r="H111" i="14"/>
  <c r="I111" i="14"/>
  <c r="J111" i="14"/>
  <c r="F112" i="14"/>
  <c r="G112" i="14"/>
  <c r="H112" i="14"/>
  <c r="I112" i="14"/>
  <c r="J112" i="14"/>
  <c r="F113" i="14"/>
  <c r="G113" i="14"/>
  <c r="H113" i="14"/>
  <c r="I113" i="14"/>
  <c r="J113" i="14"/>
  <c r="F114" i="14"/>
  <c r="G114" i="14"/>
  <c r="H114" i="14"/>
  <c r="I114" i="14"/>
  <c r="J114" i="14"/>
  <c r="F115" i="14"/>
  <c r="G115" i="14"/>
  <c r="H115" i="14"/>
  <c r="I115" i="14"/>
  <c r="J115" i="14"/>
  <c r="F116" i="14"/>
  <c r="G116" i="14"/>
  <c r="H116" i="14"/>
  <c r="I116" i="14"/>
  <c r="J116" i="14"/>
  <c r="F117" i="14"/>
  <c r="G117" i="14"/>
  <c r="H117" i="14"/>
  <c r="I117" i="14"/>
  <c r="J117" i="14"/>
  <c r="F118" i="14"/>
  <c r="G118" i="14"/>
  <c r="H118" i="14"/>
  <c r="I118" i="14"/>
  <c r="J118" i="14"/>
  <c r="F119" i="14"/>
  <c r="G119" i="14"/>
  <c r="H119" i="14"/>
  <c r="I119" i="14"/>
  <c r="J119" i="14"/>
  <c r="F120" i="14"/>
  <c r="G120" i="14"/>
  <c r="H120" i="14"/>
  <c r="I120" i="14"/>
  <c r="J120" i="14"/>
  <c r="F121" i="14"/>
  <c r="G121" i="14"/>
  <c r="H121" i="14"/>
  <c r="I121" i="14"/>
  <c r="J121" i="14"/>
  <c r="F122" i="14"/>
  <c r="G122" i="14"/>
  <c r="H122" i="14"/>
  <c r="I122" i="14"/>
  <c r="J122" i="14"/>
  <c r="F123" i="14"/>
  <c r="G123" i="14"/>
  <c r="H123" i="14"/>
  <c r="I123" i="14"/>
  <c r="J123" i="14"/>
  <c r="F124" i="14"/>
  <c r="G124" i="14"/>
  <c r="H124" i="14"/>
  <c r="I124" i="14"/>
  <c r="J124" i="14"/>
  <c r="F125" i="14"/>
  <c r="G125" i="14"/>
  <c r="H125" i="14"/>
  <c r="I125" i="14"/>
  <c r="J125" i="14"/>
  <c r="F126" i="14"/>
  <c r="G126" i="14"/>
  <c r="H126" i="14"/>
  <c r="I126" i="14"/>
  <c r="J126" i="14"/>
  <c r="F127" i="14"/>
  <c r="G127" i="14"/>
  <c r="H127" i="14"/>
  <c r="I127" i="14"/>
  <c r="J127" i="14"/>
  <c r="F128" i="14"/>
  <c r="G128" i="14"/>
  <c r="H128" i="14"/>
  <c r="I128" i="14"/>
  <c r="J128" i="14"/>
  <c r="F129" i="14"/>
  <c r="G129" i="14"/>
  <c r="H129" i="14"/>
  <c r="I129" i="14"/>
  <c r="J129" i="14"/>
  <c r="F130" i="14"/>
  <c r="G130" i="14"/>
  <c r="H130" i="14"/>
  <c r="I130" i="14"/>
  <c r="J130" i="14"/>
  <c r="F131" i="14"/>
  <c r="G131" i="14"/>
  <c r="H131" i="14"/>
  <c r="I131" i="14"/>
  <c r="J131" i="14"/>
  <c r="F132" i="14"/>
  <c r="G132" i="14"/>
  <c r="H132" i="14"/>
  <c r="I132" i="14"/>
  <c r="J132" i="14"/>
  <c r="F133" i="14"/>
  <c r="G133" i="14"/>
  <c r="H133" i="14"/>
  <c r="I133" i="14"/>
  <c r="J133" i="14"/>
  <c r="F134" i="14"/>
  <c r="G134" i="14"/>
  <c r="H134" i="14"/>
  <c r="I134" i="14"/>
  <c r="J134" i="14"/>
  <c r="F135" i="14"/>
  <c r="G135" i="14"/>
  <c r="H135" i="14"/>
  <c r="I135" i="14"/>
  <c r="J135" i="14"/>
  <c r="F136" i="14"/>
  <c r="G136" i="14"/>
  <c r="H136" i="14"/>
  <c r="I136" i="14"/>
  <c r="J136" i="14"/>
  <c r="F137" i="14"/>
  <c r="G137" i="14"/>
  <c r="H137" i="14"/>
  <c r="I137" i="14"/>
  <c r="J137" i="14"/>
  <c r="F138" i="14"/>
  <c r="G138" i="14"/>
  <c r="H138" i="14"/>
  <c r="I138" i="14"/>
  <c r="J138" i="14"/>
  <c r="F139" i="14"/>
  <c r="G139" i="14"/>
  <c r="H139" i="14"/>
  <c r="I139" i="14"/>
  <c r="J139" i="14"/>
  <c r="F140" i="14"/>
  <c r="G140" i="14"/>
  <c r="H140" i="14"/>
  <c r="I140" i="14"/>
  <c r="J140" i="14"/>
  <c r="F141" i="14"/>
  <c r="G141" i="14"/>
  <c r="H141" i="14"/>
  <c r="I141" i="14"/>
  <c r="J141" i="14"/>
  <c r="F142" i="14"/>
  <c r="G142" i="14"/>
  <c r="H142" i="14"/>
  <c r="I142" i="14"/>
  <c r="J142" i="14"/>
  <c r="F143" i="14"/>
  <c r="G143" i="14"/>
  <c r="H143" i="14"/>
  <c r="I143" i="14"/>
  <c r="J143" i="14"/>
  <c r="F144" i="14"/>
  <c r="G144" i="14"/>
  <c r="H144" i="14"/>
  <c r="I144" i="14"/>
  <c r="J144" i="14"/>
  <c r="F145" i="14"/>
  <c r="G145" i="14"/>
  <c r="H145" i="14"/>
  <c r="I145" i="14"/>
  <c r="J145" i="14"/>
  <c r="F146" i="14"/>
  <c r="G146" i="14"/>
  <c r="H146" i="14"/>
  <c r="I146" i="14"/>
  <c r="J146" i="14"/>
  <c r="F147" i="14"/>
  <c r="G147" i="14"/>
  <c r="H147" i="14"/>
  <c r="I147" i="14"/>
  <c r="J147" i="14"/>
  <c r="F148" i="14"/>
  <c r="G148" i="14"/>
  <c r="H148" i="14"/>
  <c r="I148" i="14"/>
  <c r="J148" i="14"/>
  <c r="F149" i="14"/>
  <c r="G149" i="14"/>
  <c r="H149" i="14"/>
  <c r="I149" i="14"/>
  <c r="J149" i="14"/>
  <c r="F150" i="14"/>
  <c r="G150" i="14"/>
  <c r="H150" i="14"/>
  <c r="I150" i="14"/>
  <c r="J150" i="14"/>
  <c r="F151" i="14"/>
  <c r="G151" i="14"/>
  <c r="H151" i="14"/>
  <c r="I151" i="14"/>
  <c r="J151" i="14"/>
  <c r="F152" i="14"/>
  <c r="G152" i="14"/>
  <c r="H152" i="14"/>
  <c r="I152" i="14"/>
  <c r="J152" i="14"/>
  <c r="F153" i="14"/>
  <c r="G153" i="14"/>
  <c r="H153" i="14"/>
  <c r="I153" i="14"/>
  <c r="J153" i="14"/>
  <c r="F154" i="14"/>
  <c r="G154" i="14"/>
  <c r="H154" i="14"/>
  <c r="I154" i="14"/>
  <c r="J154" i="14"/>
  <c r="F155" i="14"/>
  <c r="G155" i="14"/>
  <c r="H155" i="14"/>
  <c r="I155" i="14"/>
  <c r="J155" i="14"/>
  <c r="F156" i="14"/>
  <c r="G156" i="14"/>
  <c r="H156" i="14"/>
  <c r="I156" i="14"/>
  <c r="J156" i="14"/>
  <c r="F157" i="14"/>
  <c r="G157" i="14"/>
  <c r="H157" i="14"/>
  <c r="I157" i="14"/>
  <c r="J157" i="14"/>
  <c r="F158" i="14"/>
  <c r="G158" i="14"/>
  <c r="H158" i="14"/>
  <c r="I158" i="14"/>
  <c r="J158" i="14"/>
  <c r="F159" i="14"/>
  <c r="G159" i="14"/>
  <c r="H159" i="14"/>
  <c r="I159" i="14"/>
  <c r="J159" i="14"/>
  <c r="F160" i="14"/>
  <c r="G160" i="14"/>
  <c r="H160" i="14"/>
  <c r="I160" i="14"/>
  <c r="J160" i="14"/>
  <c r="F161" i="14"/>
  <c r="G161" i="14"/>
  <c r="H161" i="14"/>
  <c r="I161" i="14"/>
  <c r="J161" i="14"/>
  <c r="F162" i="14"/>
  <c r="G162" i="14"/>
  <c r="H162" i="14"/>
  <c r="I162" i="14"/>
  <c r="J162" i="14"/>
  <c r="F163" i="14"/>
  <c r="G163" i="14"/>
  <c r="H163" i="14"/>
  <c r="I163" i="14"/>
  <c r="J163" i="14"/>
  <c r="F164" i="14"/>
  <c r="G164" i="14"/>
  <c r="H164" i="14"/>
  <c r="I164" i="14"/>
  <c r="J164" i="14"/>
  <c r="F165" i="14"/>
  <c r="G165" i="14"/>
  <c r="H165" i="14"/>
  <c r="I165" i="14"/>
  <c r="J165" i="14"/>
  <c r="F166" i="14"/>
  <c r="G166" i="14"/>
  <c r="H166" i="14"/>
  <c r="I166" i="14"/>
  <c r="J166" i="14"/>
  <c r="F167" i="14"/>
  <c r="G167" i="14"/>
  <c r="H167" i="14"/>
  <c r="I167" i="14"/>
  <c r="J167" i="14"/>
  <c r="F168" i="14"/>
  <c r="G168" i="14"/>
  <c r="H168" i="14"/>
  <c r="I168" i="14"/>
  <c r="J168" i="14"/>
  <c r="F169" i="14"/>
  <c r="G169" i="14"/>
  <c r="H169" i="14"/>
  <c r="I169" i="14"/>
  <c r="J169" i="14"/>
  <c r="F170" i="14"/>
  <c r="G170" i="14"/>
  <c r="H170" i="14"/>
  <c r="I170" i="14"/>
  <c r="J170" i="14"/>
  <c r="F171" i="14"/>
  <c r="G171" i="14"/>
  <c r="H171" i="14"/>
  <c r="I171" i="14"/>
  <c r="J171" i="14"/>
  <c r="F172" i="14"/>
  <c r="G172" i="14"/>
  <c r="H172" i="14"/>
  <c r="I172" i="14"/>
  <c r="J172" i="14"/>
  <c r="F173" i="14"/>
  <c r="G173" i="14"/>
  <c r="H173" i="14"/>
  <c r="I173" i="14"/>
  <c r="J173" i="14"/>
  <c r="F174" i="14"/>
  <c r="G174" i="14"/>
  <c r="H174" i="14"/>
  <c r="I174" i="14"/>
  <c r="J174" i="14"/>
  <c r="F175" i="14"/>
  <c r="G175" i="14"/>
  <c r="H175" i="14"/>
  <c r="I175" i="14"/>
  <c r="J175" i="14"/>
  <c r="F176" i="14"/>
  <c r="G176" i="14"/>
  <c r="H176" i="14"/>
  <c r="I176" i="14"/>
  <c r="J176" i="14"/>
  <c r="F177" i="14"/>
  <c r="G177" i="14"/>
  <c r="H177" i="14"/>
  <c r="I177" i="14"/>
  <c r="J177" i="14"/>
  <c r="F178" i="14"/>
  <c r="G178" i="14"/>
  <c r="H178" i="14"/>
  <c r="I178" i="14"/>
  <c r="J178" i="14"/>
  <c r="F179" i="14"/>
  <c r="G179" i="14"/>
  <c r="H179" i="14"/>
  <c r="I179" i="14"/>
  <c r="J179" i="14"/>
  <c r="F180" i="14"/>
  <c r="G180" i="14"/>
  <c r="H180" i="14"/>
  <c r="I180" i="14"/>
  <c r="J180" i="14"/>
  <c r="F181" i="14"/>
  <c r="G181" i="14"/>
  <c r="H181" i="14"/>
  <c r="I181" i="14"/>
  <c r="J181" i="14"/>
  <c r="F182" i="14"/>
  <c r="G182" i="14"/>
  <c r="H182" i="14"/>
  <c r="I182" i="14"/>
  <c r="J182" i="14"/>
  <c r="F183" i="14"/>
  <c r="G183" i="14"/>
  <c r="H183" i="14"/>
  <c r="I183" i="14"/>
  <c r="J183" i="14"/>
  <c r="F184" i="14"/>
  <c r="G184" i="14"/>
  <c r="H184" i="14"/>
  <c r="I184" i="14"/>
  <c r="J184" i="14"/>
  <c r="F185" i="14"/>
  <c r="G185" i="14"/>
  <c r="H185" i="14"/>
  <c r="I185" i="14"/>
  <c r="J185" i="14"/>
  <c r="F186" i="14"/>
  <c r="G186" i="14"/>
  <c r="H186" i="14"/>
  <c r="I186" i="14"/>
  <c r="J186" i="14"/>
  <c r="F187" i="14"/>
  <c r="G187" i="14"/>
  <c r="H187" i="14"/>
  <c r="I187" i="14"/>
  <c r="J187" i="14"/>
  <c r="F188" i="14"/>
  <c r="G188" i="14"/>
  <c r="H188" i="14"/>
  <c r="I188" i="14"/>
  <c r="J188" i="14"/>
  <c r="F189" i="14"/>
  <c r="G189" i="14"/>
  <c r="H189" i="14"/>
  <c r="I189" i="14"/>
  <c r="J189" i="14"/>
  <c r="F190" i="14"/>
  <c r="G190" i="14"/>
  <c r="H190" i="14"/>
  <c r="I190" i="14"/>
  <c r="J190" i="14"/>
  <c r="F191" i="14"/>
  <c r="G191" i="14"/>
  <c r="H191" i="14"/>
  <c r="I191" i="14"/>
  <c r="J191" i="14"/>
  <c r="F192" i="14"/>
  <c r="G192" i="14"/>
  <c r="H192" i="14"/>
  <c r="I192" i="14"/>
  <c r="J192" i="14"/>
  <c r="F193" i="14"/>
  <c r="G193" i="14"/>
  <c r="H193" i="14"/>
  <c r="I193" i="14"/>
  <c r="J193" i="14"/>
  <c r="F194" i="14"/>
  <c r="G194" i="14"/>
  <c r="H194" i="14"/>
  <c r="I194" i="14"/>
  <c r="J194" i="14"/>
  <c r="F195" i="14"/>
  <c r="G195" i="14"/>
  <c r="H195" i="14"/>
  <c r="I195" i="14"/>
  <c r="J195" i="14"/>
  <c r="F196" i="14"/>
  <c r="G196" i="14"/>
  <c r="H196" i="14"/>
  <c r="I196" i="14"/>
  <c r="J196" i="14"/>
  <c r="F197" i="14"/>
  <c r="G197" i="14"/>
  <c r="H197" i="14"/>
  <c r="I197" i="14"/>
  <c r="J197" i="14"/>
  <c r="F198" i="14"/>
  <c r="G198" i="14"/>
  <c r="H198" i="14"/>
  <c r="I198" i="14"/>
  <c r="J198" i="14"/>
  <c r="F199" i="14"/>
  <c r="G199" i="14"/>
  <c r="H199" i="14"/>
  <c r="I199" i="14"/>
  <c r="J199" i="14"/>
  <c r="F200" i="14"/>
  <c r="G200" i="14"/>
  <c r="H200" i="14"/>
  <c r="I200" i="14"/>
  <c r="J200" i="14"/>
  <c r="F201" i="14"/>
  <c r="G201" i="14"/>
  <c r="H201" i="14"/>
  <c r="I201" i="14"/>
  <c r="J201" i="14"/>
  <c r="F202" i="14"/>
  <c r="G202" i="14"/>
  <c r="H202" i="14"/>
  <c r="I202" i="14"/>
  <c r="J202" i="14"/>
  <c r="F203" i="14"/>
  <c r="G203" i="14"/>
  <c r="H203" i="14"/>
  <c r="I203" i="14"/>
  <c r="J203" i="14"/>
  <c r="F204" i="14"/>
  <c r="G204" i="14"/>
  <c r="H204" i="14"/>
  <c r="I204" i="14"/>
  <c r="J204" i="14"/>
  <c r="F205" i="14"/>
  <c r="G205" i="14"/>
  <c r="H205" i="14"/>
  <c r="I205" i="14"/>
  <c r="J205" i="14"/>
  <c r="F206" i="14"/>
  <c r="G206" i="14"/>
  <c r="H206" i="14"/>
  <c r="I206" i="14"/>
  <c r="J206" i="14"/>
  <c r="F207" i="14"/>
  <c r="G207" i="14"/>
  <c r="H207" i="14"/>
  <c r="I207" i="14"/>
  <c r="J207" i="14"/>
  <c r="F208" i="14"/>
  <c r="G208" i="14"/>
  <c r="H208" i="14"/>
  <c r="I208" i="14"/>
  <c r="J208" i="14"/>
  <c r="F209" i="14"/>
  <c r="G209" i="14"/>
  <c r="H209" i="14"/>
  <c r="I209" i="14"/>
  <c r="J209" i="14"/>
  <c r="F210" i="14"/>
  <c r="G210" i="14"/>
  <c r="H210" i="14"/>
  <c r="I210" i="14"/>
  <c r="J210" i="14"/>
  <c r="F211" i="14"/>
  <c r="G211" i="14"/>
  <c r="H211" i="14"/>
  <c r="I211" i="14"/>
  <c r="J211" i="14"/>
  <c r="F212" i="14"/>
  <c r="G212" i="14"/>
  <c r="H212" i="14"/>
  <c r="I212" i="14"/>
  <c r="J212" i="14"/>
  <c r="F213" i="14"/>
  <c r="G213" i="14"/>
  <c r="H213" i="14"/>
  <c r="I213" i="14"/>
  <c r="J213" i="14"/>
  <c r="F214" i="14"/>
  <c r="G214" i="14"/>
  <c r="H214" i="14"/>
  <c r="I214" i="14"/>
  <c r="J214" i="14"/>
  <c r="F215" i="14"/>
  <c r="G215" i="14"/>
  <c r="H215" i="14"/>
  <c r="I215" i="14"/>
  <c r="J215" i="14"/>
  <c r="F216" i="14"/>
  <c r="G216" i="14"/>
  <c r="H216" i="14"/>
  <c r="I216" i="14"/>
  <c r="J216" i="14"/>
  <c r="F217" i="14"/>
  <c r="G217" i="14"/>
  <c r="H217" i="14"/>
  <c r="I217" i="14"/>
  <c r="J217" i="14"/>
  <c r="F218" i="14"/>
  <c r="G218" i="14"/>
  <c r="H218" i="14"/>
  <c r="I218" i="14"/>
  <c r="J218" i="14"/>
  <c r="F219" i="14"/>
  <c r="G219" i="14"/>
  <c r="H219" i="14"/>
  <c r="I219" i="14"/>
  <c r="J219" i="14"/>
  <c r="F220" i="14"/>
  <c r="G220" i="14"/>
  <c r="H220" i="14"/>
  <c r="I220" i="14"/>
  <c r="J220" i="14"/>
  <c r="F221" i="14"/>
  <c r="G221" i="14"/>
  <c r="H221" i="14"/>
  <c r="I221" i="14"/>
  <c r="J221" i="14"/>
  <c r="F222" i="14"/>
  <c r="G222" i="14"/>
  <c r="H222" i="14"/>
  <c r="I222" i="14"/>
  <c r="J222" i="14"/>
  <c r="F223" i="14"/>
  <c r="G223" i="14"/>
  <c r="H223" i="14"/>
  <c r="I223" i="14"/>
  <c r="J223" i="14"/>
  <c r="F224" i="14"/>
  <c r="G224" i="14"/>
  <c r="H224" i="14"/>
  <c r="I224" i="14"/>
  <c r="J224" i="14"/>
  <c r="F225" i="14"/>
  <c r="G225" i="14"/>
  <c r="H225" i="14"/>
  <c r="I225" i="14"/>
  <c r="J225" i="14"/>
  <c r="F226" i="14"/>
  <c r="G226" i="14"/>
  <c r="H226" i="14"/>
  <c r="I226" i="14"/>
  <c r="J226" i="14"/>
  <c r="F227" i="14"/>
  <c r="G227" i="14"/>
  <c r="H227" i="14"/>
  <c r="I227" i="14"/>
  <c r="J227" i="14"/>
  <c r="F228" i="14"/>
  <c r="G228" i="14"/>
  <c r="H228" i="14"/>
  <c r="I228" i="14"/>
  <c r="J228" i="14"/>
  <c r="F229" i="14"/>
  <c r="G229" i="14"/>
  <c r="H229" i="14"/>
  <c r="I229" i="14"/>
  <c r="J229" i="14"/>
  <c r="F230" i="14"/>
  <c r="G230" i="14"/>
  <c r="H230" i="14"/>
  <c r="I230" i="14"/>
  <c r="J230" i="14"/>
  <c r="F231" i="14"/>
  <c r="G231" i="14"/>
  <c r="H231" i="14"/>
  <c r="I231" i="14"/>
  <c r="J231" i="14"/>
  <c r="F232" i="14"/>
  <c r="G232" i="14"/>
  <c r="H232" i="14"/>
  <c r="I232" i="14"/>
  <c r="J232" i="14"/>
  <c r="F233" i="14"/>
  <c r="G233" i="14"/>
  <c r="H233" i="14"/>
  <c r="I233" i="14"/>
  <c r="J233" i="14"/>
  <c r="F234" i="14"/>
  <c r="G234" i="14"/>
  <c r="H234" i="14"/>
  <c r="I234" i="14"/>
  <c r="J234" i="14"/>
  <c r="F235" i="14"/>
  <c r="G235" i="14"/>
  <c r="H235" i="14"/>
  <c r="I235" i="14"/>
  <c r="J235" i="14"/>
  <c r="F236" i="14"/>
  <c r="G236" i="14"/>
  <c r="H236" i="14"/>
  <c r="I236" i="14"/>
  <c r="J236" i="14"/>
  <c r="F237" i="14"/>
  <c r="G237" i="14"/>
  <c r="H237" i="14"/>
  <c r="I237" i="14"/>
  <c r="J237" i="14"/>
  <c r="F238" i="14"/>
  <c r="G238" i="14"/>
  <c r="H238" i="14"/>
  <c r="I238" i="14"/>
  <c r="J238" i="14"/>
  <c r="F239" i="14"/>
  <c r="G239" i="14"/>
  <c r="H239" i="14"/>
  <c r="I239" i="14"/>
  <c r="J239" i="14"/>
  <c r="F240" i="14"/>
  <c r="G240" i="14"/>
  <c r="H240" i="14"/>
  <c r="I240" i="14"/>
  <c r="J240" i="14"/>
  <c r="F241" i="14"/>
  <c r="G241" i="14"/>
  <c r="H241" i="14"/>
  <c r="I241" i="14"/>
  <c r="J241" i="14"/>
  <c r="F242" i="14"/>
  <c r="G242" i="14"/>
  <c r="H242" i="14"/>
  <c r="I242" i="14"/>
  <c r="J242" i="14"/>
  <c r="F243" i="14"/>
  <c r="G243" i="14"/>
  <c r="H243" i="14"/>
  <c r="I243" i="14"/>
  <c r="J243" i="14"/>
  <c r="F244" i="14"/>
  <c r="G244" i="14"/>
  <c r="H244" i="14"/>
  <c r="I244" i="14"/>
  <c r="J244" i="14"/>
  <c r="F245" i="14"/>
  <c r="G245" i="14"/>
  <c r="H245" i="14"/>
  <c r="I245" i="14"/>
  <c r="J245" i="14"/>
  <c r="F246" i="14"/>
  <c r="G246" i="14"/>
  <c r="H246" i="14"/>
  <c r="I246" i="14"/>
  <c r="J246" i="14"/>
  <c r="F247" i="14"/>
  <c r="G247" i="14"/>
  <c r="H247" i="14"/>
  <c r="I247" i="14"/>
  <c r="J247" i="14"/>
  <c r="F248" i="14"/>
  <c r="G248" i="14"/>
  <c r="H248" i="14"/>
  <c r="I248" i="14"/>
  <c r="J248" i="14"/>
  <c r="F249" i="14"/>
  <c r="G249" i="14"/>
  <c r="H249" i="14"/>
  <c r="I249" i="14"/>
  <c r="J249" i="14"/>
  <c r="F250" i="14"/>
  <c r="G250" i="14"/>
  <c r="H250" i="14"/>
  <c r="I250" i="14"/>
  <c r="J250" i="14"/>
  <c r="F251" i="14"/>
  <c r="G251" i="14"/>
  <c r="H251" i="14"/>
  <c r="I251" i="14"/>
  <c r="J251" i="14"/>
  <c r="F252" i="14"/>
  <c r="G252" i="14"/>
  <c r="H252" i="14"/>
  <c r="I252" i="14"/>
  <c r="J252" i="14"/>
  <c r="F253" i="14"/>
  <c r="G253" i="14"/>
  <c r="H253" i="14"/>
  <c r="I253" i="14"/>
  <c r="J253" i="14"/>
  <c r="F254" i="14"/>
  <c r="G254" i="14"/>
  <c r="H254" i="14"/>
  <c r="I254" i="14"/>
  <c r="J254" i="14"/>
  <c r="F255" i="14"/>
  <c r="G255" i="14"/>
  <c r="H255" i="14"/>
  <c r="I255" i="14"/>
  <c r="J255" i="14"/>
  <c r="F256" i="14"/>
  <c r="G256" i="14"/>
  <c r="H256" i="14"/>
  <c r="I256" i="14"/>
  <c r="J256" i="14"/>
  <c r="F257" i="14"/>
  <c r="G257" i="14"/>
  <c r="H257" i="14"/>
  <c r="I257" i="14"/>
  <c r="J257" i="14"/>
  <c r="F258" i="14"/>
  <c r="G258" i="14"/>
  <c r="H258" i="14"/>
  <c r="I258" i="14"/>
  <c r="J258" i="14"/>
  <c r="F259" i="14"/>
  <c r="G259" i="14"/>
  <c r="H259" i="14"/>
  <c r="I259" i="14"/>
  <c r="J259" i="14"/>
  <c r="F260" i="14"/>
  <c r="G260" i="14"/>
  <c r="H260" i="14"/>
  <c r="I260" i="14"/>
  <c r="J260" i="14"/>
  <c r="F261" i="14"/>
  <c r="G261" i="14"/>
  <c r="H261" i="14"/>
  <c r="I261" i="14"/>
  <c r="J261" i="14"/>
  <c r="F262" i="14"/>
  <c r="G262" i="14"/>
  <c r="H262" i="14"/>
  <c r="I262" i="14"/>
  <c r="J262" i="14"/>
  <c r="F263" i="14"/>
  <c r="G263" i="14"/>
  <c r="H263" i="14"/>
  <c r="I263" i="14"/>
  <c r="J263" i="14"/>
  <c r="F264" i="14"/>
  <c r="G264" i="14"/>
  <c r="H264" i="14"/>
  <c r="I264" i="14"/>
  <c r="J264" i="14"/>
  <c r="F265" i="14"/>
  <c r="G265" i="14"/>
  <c r="H265" i="14"/>
  <c r="I265" i="14"/>
  <c r="J265" i="14"/>
  <c r="F266" i="14"/>
  <c r="G266" i="14"/>
  <c r="H266" i="14"/>
  <c r="I266" i="14"/>
  <c r="J266" i="14"/>
  <c r="F267" i="14"/>
  <c r="G267" i="14"/>
  <c r="H267" i="14"/>
  <c r="I267" i="14"/>
  <c r="J267" i="14"/>
  <c r="F268" i="14"/>
  <c r="G268" i="14"/>
  <c r="H268" i="14"/>
  <c r="I268" i="14"/>
  <c r="J268" i="14"/>
  <c r="F269" i="14"/>
  <c r="G269" i="14"/>
  <c r="H269" i="14"/>
  <c r="I269" i="14"/>
  <c r="J269" i="14"/>
  <c r="F270" i="14"/>
  <c r="G270" i="14"/>
  <c r="H270" i="14"/>
  <c r="I270" i="14"/>
  <c r="J270" i="14"/>
  <c r="F271" i="14"/>
  <c r="G271" i="14"/>
  <c r="H271" i="14"/>
  <c r="I271" i="14"/>
  <c r="J271" i="14"/>
  <c r="F272" i="14"/>
  <c r="G272" i="14"/>
  <c r="H272" i="14"/>
  <c r="I272" i="14"/>
  <c r="J272" i="14"/>
  <c r="F273" i="14"/>
  <c r="G273" i="14"/>
  <c r="H273" i="14"/>
  <c r="I273" i="14"/>
  <c r="J273" i="14"/>
  <c r="F274" i="14"/>
  <c r="G274" i="14"/>
  <c r="H274" i="14"/>
  <c r="I274" i="14"/>
  <c r="J274" i="14"/>
  <c r="F275" i="14"/>
  <c r="G275" i="14"/>
  <c r="H275" i="14"/>
  <c r="I275" i="14"/>
  <c r="J275" i="14"/>
  <c r="F276" i="14"/>
  <c r="G276" i="14"/>
  <c r="H276" i="14"/>
  <c r="I276" i="14"/>
  <c r="J276" i="14"/>
  <c r="F277" i="14"/>
  <c r="G277" i="14"/>
  <c r="H277" i="14"/>
  <c r="I277" i="14"/>
  <c r="J277" i="14"/>
  <c r="F278" i="14"/>
  <c r="G278" i="14"/>
  <c r="H278" i="14"/>
  <c r="I278" i="14"/>
  <c r="J278" i="14"/>
  <c r="F279" i="14"/>
  <c r="G279" i="14"/>
  <c r="H279" i="14"/>
  <c r="I279" i="14"/>
  <c r="J279" i="14"/>
  <c r="F280" i="14"/>
  <c r="G280" i="14"/>
  <c r="H280" i="14"/>
  <c r="I280" i="14"/>
  <c r="J280" i="14"/>
  <c r="F281" i="14"/>
  <c r="G281" i="14"/>
  <c r="H281" i="14"/>
  <c r="I281" i="14"/>
  <c r="J281" i="14"/>
  <c r="F282" i="14"/>
  <c r="G282" i="14"/>
  <c r="H282" i="14"/>
  <c r="I282" i="14"/>
  <c r="J282" i="14"/>
  <c r="F283" i="14"/>
  <c r="G283" i="14"/>
  <c r="H283" i="14"/>
  <c r="I283" i="14"/>
  <c r="J283" i="14"/>
  <c r="F284" i="14"/>
  <c r="G284" i="14"/>
  <c r="H284" i="14"/>
  <c r="I284" i="14"/>
  <c r="J284" i="14"/>
  <c r="F285" i="14"/>
  <c r="G285" i="14"/>
  <c r="H285" i="14"/>
  <c r="I285" i="14"/>
  <c r="J285" i="14"/>
  <c r="F286" i="14"/>
  <c r="G286" i="14"/>
  <c r="H286" i="14"/>
  <c r="I286" i="14"/>
  <c r="J286" i="14"/>
  <c r="F287" i="14"/>
  <c r="G287" i="14"/>
  <c r="H287" i="14"/>
  <c r="I287" i="14"/>
  <c r="J287" i="14"/>
  <c r="F288" i="14"/>
  <c r="G288" i="14"/>
  <c r="H288" i="14"/>
  <c r="I288" i="14"/>
  <c r="J288" i="14"/>
  <c r="F289" i="14"/>
  <c r="G289" i="14"/>
  <c r="H289" i="14"/>
  <c r="I289" i="14"/>
  <c r="J289" i="14"/>
  <c r="F290" i="14"/>
  <c r="G290" i="14"/>
  <c r="H290" i="14"/>
  <c r="I290" i="14"/>
  <c r="J290" i="14"/>
  <c r="F291" i="14"/>
  <c r="G291" i="14"/>
  <c r="H291" i="14"/>
  <c r="I291" i="14"/>
  <c r="J291" i="14"/>
  <c r="F292" i="14"/>
  <c r="G292" i="14"/>
  <c r="H292" i="14"/>
  <c r="I292" i="14"/>
  <c r="J292" i="14"/>
  <c r="F293" i="14"/>
  <c r="G293" i="14"/>
  <c r="H293" i="14"/>
  <c r="I293" i="14"/>
  <c r="J293" i="14"/>
  <c r="F294" i="14"/>
  <c r="G294" i="14"/>
  <c r="H294" i="14"/>
  <c r="I294" i="14"/>
  <c r="J294" i="14"/>
  <c r="F295" i="14"/>
  <c r="G295" i="14"/>
  <c r="H295" i="14"/>
  <c r="I295" i="14"/>
  <c r="J295" i="14"/>
  <c r="F296" i="14"/>
  <c r="G296" i="14"/>
  <c r="H296" i="14"/>
  <c r="I296" i="14"/>
  <c r="J296" i="14"/>
  <c r="F297" i="14"/>
  <c r="G297" i="14"/>
  <c r="H297" i="14"/>
  <c r="I297" i="14"/>
  <c r="J297" i="14"/>
  <c r="F298" i="14"/>
  <c r="G298" i="14"/>
  <c r="H298" i="14"/>
  <c r="I298" i="14"/>
  <c r="J298" i="14"/>
  <c r="F299" i="14"/>
  <c r="G299" i="14"/>
  <c r="H299" i="14"/>
  <c r="I299" i="14"/>
  <c r="J299" i="14"/>
  <c r="F300" i="14"/>
  <c r="G300" i="14"/>
  <c r="H300" i="14"/>
  <c r="I300" i="14"/>
  <c r="J300" i="14"/>
  <c r="F301" i="14"/>
  <c r="G301" i="14"/>
  <c r="H301" i="14"/>
  <c r="I301" i="14"/>
  <c r="J301" i="14"/>
  <c r="F302" i="14"/>
  <c r="G302" i="14"/>
  <c r="H302" i="14"/>
  <c r="I302" i="14"/>
  <c r="J302" i="14"/>
  <c r="F303" i="14"/>
  <c r="G303" i="14"/>
  <c r="H303" i="14"/>
  <c r="I303" i="14"/>
  <c r="J303" i="14"/>
  <c r="F304" i="14"/>
  <c r="G304" i="14"/>
  <c r="H304" i="14"/>
  <c r="I304" i="14"/>
  <c r="J304" i="14"/>
  <c r="F305" i="14"/>
  <c r="G305" i="14"/>
  <c r="H305" i="14"/>
  <c r="I305" i="14"/>
  <c r="J305" i="14"/>
  <c r="F306" i="14"/>
  <c r="G306" i="14"/>
  <c r="H306" i="14"/>
  <c r="I306" i="14"/>
  <c r="J306" i="14"/>
  <c r="F307" i="14"/>
  <c r="G307" i="14"/>
  <c r="H307" i="14"/>
  <c r="I307" i="14"/>
  <c r="J307" i="14"/>
  <c r="F308" i="14"/>
  <c r="G308" i="14"/>
  <c r="H308" i="14"/>
  <c r="I308" i="14"/>
  <c r="J308" i="14"/>
  <c r="F309" i="14"/>
  <c r="G309" i="14"/>
  <c r="H309" i="14"/>
  <c r="I309" i="14"/>
  <c r="J309" i="14"/>
  <c r="F310" i="14"/>
  <c r="G310" i="14"/>
  <c r="H310" i="14"/>
  <c r="I310" i="14"/>
  <c r="J310" i="14"/>
  <c r="F311" i="14"/>
  <c r="G311" i="14"/>
  <c r="H311" i="14"/>
  <c r="I311" i="14"/>
  <c r="J311" i="14"/>
  <c r="F312" i="14"/>
  <c r="G312" i="14"/>
  <c r="H312" i="14"/>
  <c r="I312" i="14"/>
  <c r="J312" i="14"/>
  <c r="F313" i="14"/>
  <c r="G313" i="14"/>
  <c r="H313" i="14"/>
  <c r="I313" i="14"/>
  <c r="J313" i="14"/>
  <c r="F314" i="14"/>
  <c r="G314" i="14"/>
  <c r="H314" i="14"/>
  <c r="I314" i="14"/>
  <c r="J314" i="14"/>
  <c r="F315" i="14"/>
  <c r="G315" i="14"/>
  <c r="H315" i="14"/>
  <c r="I315" i="14"/>
  <c r="J315" i="14"/>
  <c r="F316" i="14"/>
  <c r="G316" i="14"/>
  <c r="H316" i="14"/>
  <c r="I316" i="14"/>
  <c r="J316" i="14"/>
  <c r="F317" i="14"/>
  <c r="G317" i="14"/>
  <c r="H317" i="14"/>
  <c r="I317" i="14"/>
  <c r="J317" i="14"/>
  <c r="F318" i="14"/>
  <c r="G318" i="14"/>
  <c r="H318" i="14"/>
  <c r="I318" i="14"/>
  <c r="J318" i="14"/>
  <c r="F319" i="14"/>
  <c r="G319" i="14"/>
  <c r="H319" i="14"/>
  <c r="I319" i="14"/>
  <c r="J319" i="14"/>
  <c r="F320" i="14"/>
  <c r="G320" i="14"/>
  <c r="H320" i="14"/>
  <c r="I320" i="14"/>
  <c r="J320" i="14"/>
  <c r="F321" i="14"/>
  <c r="G321" i="14"/>
  <c r="H321" i="14"/>
  <c r="I321" i="14"/>
  <c r="J321" i="14"/>
  <c r="F322" i="14"/>
  <c r="G322" i="14"/>
  <c r="H322" i="14"/>
  <c r="I322" i="14"/>
  <c r="J322" i="14"/>
  <c r="F323" i="14"/>
  <c r="G323" i="14"/>
  <c r="H323" i="14"/>
  <c r="I323" i="14"/>
  <c r="J323" i="14"/>
  <c r="F324" i="14"/>
  <c r="G324" i="14"/>
  <c r="H324" i="14"/>
  <c r="I324" i="14"/>
  <c r="J324" i="14"/>
  <c r="F325" i="14"/>
  <c r="G325" i="14"/>
  <c r="H325" i="14"/>
  <c r="I325" i="14"/>
  <c r="J325" i="14"/>
  <c r="F326" i="14"/>
  <c r="G326" i="14"/>
  <c r="H326" i="14"/>
  <c r="I326" i="14"/>
  <c r="J326" i="14"/>
  <c r="F327" i="14"/>
  <c r="G327" i="14"/>
  <c r="H327" i="14"/>
  <c r="I327" i="14"/>
  <c r="J327" i="14"/>
  <c r="F328" i="14"/>
  <c r="G328" i="14"/>
  <c r="H328" i="14"/>
  <c r="I328" i="14"/>
  <c r="J328" i="14"/>
  <c r="F329" i="14"/>
  <c r="G329" i="14"/>
  <c r="H329" i="14"/>
  <c r="I329" i="14"/>
  <c r="J329" i="14"/>
  <c r="F330" i="14"/>
  <c r="G330" i="14"/>
  <c r="H330" i="14"/>
  <c r="I330" i="14"/>
  <c r="J330" i="14"/>
  <c r="F331" i="14"/>
  <c r="G331" i="14"/>
  <c r="H331" i="14"/>
  <c r="I331" i="14"/>
  <c r="J331" i="14"/>
  <c r="F332" i="14"/>
  <c r="G332" i="14"/>
  <c r="H332" i="14"/>
  <c r="I332" i="14"/>
  <c r="J332" i="14"/>
  <c r="F333" i="14"/>
  <c r="G333" i="14"/>
  <c r="H333" i="14"/>
  <c r="I333" i="14"/>
  <c r="J333" i="14"/>
  <c r="F334" i="14"/>
  <c r="G334" i="14"/>
  <c r="H334" i="14"/>
  <c r="I334" i="14"/>
  <c r="J334" i="14"/>
  <c r="F335" i="14"/>
  <c r="G335" i="14"/>
  <c r="H335" i="14"/>
  <c r="I335" i="14"/>
  <c r="J335" i="14"/>
  <c r="F336" i="14"/>
  <c r="G336" i="14"/>
  <c r="H336" i="14"/>
  <c r="I336" i="14"/>
  <c r="J336" i="14"/>
  <c r="F337" i="14"/>
  <c r="G337" i="14"/>
  <c r="H337" i="14"/>
  <c r="I337" i="14"/>
  <c r="J337" i="14"/>
  <c r="F338" i="14"/>
  <c r="G338" i="14"/>
  <c r="H338" i="14"/>
  <c r="I338" i="14"/>
  <c r="J338" i="14"/>
  <c r="F339" i="14"/>
  <c r="G339" i="14"/>
  <c r="H339" i="14"/>
  <c r="I339" i="14"/>
  <c r="J339" i="14"/>
  <c r="F340" i="14"/>
  <c r="G340" i="14"/>
  <c r="H340" i="14"/>
  <c r="I340" i="14"/>
  <c r="J340" i="14"/>
  <c r="F341" i="14"/>
  <c r="G341" i="14"/>
  <c r="H341" i="14"/>
  <c r="I341" i="14"/>
  <c r="J341" i="14"/>
  <c r="F342" i="14"/>
  <c r="G342" i="14"/>
  <c r="H342" i="14"/>
  <c r="I342" i="14"/>
  <c r="J342" i="14"/>
  <c r="F343" i="14"/>
  <c r="G343" i="14"/>
  <c r="H343" i="14"/>
  <c r="I343" i="14"/>
  <c r="J343" i="14"/>
  <c r="F344" i="14"/>
  <c r="G344" i="14"/>
  <c r="H344" i="14"/>
  <c r="I344" i="14"/>
  <c r="J344" i="14"/>
  <c r="F345" i="14"/>
  <c r="G345" i="14"/>
  <c r="H345" i="14"/>
  <c r="I345" i="14"/>
  <c r="J345" i="14"/>
  <c r="F346" i="14"/>
  <c r="G346" i="14"/>
  <c r="H346" i="14"/>
  <c r="I346" i="14"/>
  <c r="J346" i="14"/>
  <c r="F347" i="14"/>
  <c r="G347" i="14"/>
  <c r="H347" i="14"/>
  <c r="I347" i="14"/>
  <c r="J347" i="14"/>
  <c r="F348" i="14"/>
  <c r="G348" i="14"/>
  <c r="H348" i="14"/>
  <c r="I348" i="14"/>
  <c r="J348" i="14"/>
  <c r="F349" i="14"/>
  <c r="G349" i="14"/>
  <c r="H349" i="14"/>
  <c r="I349" i="14"/>
  <c r="J349" i="14"/>
  <c r="F350" i="14"/>
  <c r="G350" i="14"/>
  <c r="H350" i="14"/>
  <c r="I350" i="14"/>
  <c r="J350" i="14"/>
  <c r="F351" i="14"/>
  <c r="G351" i="14"/>
  <c r="H351" i="14"/>
  <c r="I351" i="14"/>
  <c r="J351" i="14"/>
  <c r="F352" i="14"/>
  <c r="G352" i="14"/>
  <c r="H352" i="14"/>
  <c r="I352" i="14"/>
  <c r="J352" i="14"/>
  <c r="F353" i="14"/>
  <c r="G353" i="14"/>
  <c r="H353" i="14"/>
  <c r="I353" i="14"/>
  <c r="J353" i="14"/>
  <c r="J3" i="14"/>
  <c r="I3" i="14"/>
  <c r="H3" i="14"/>
  <c r="G3" i="14"/>
  <c r="F3" i="14"/>
  <c r="O353" i="14" l="1"/>
  <c r="O294" i="14"/>
  <c r="O286" i="14"/>
  <c r="O278" i="14"/>
  <c r="O270" i="14"/>
  <c r="O345" i="14"/>
  <c r="O337" i="14"/>
  <c r="O329" i="14"/>
  <c r="O321" i="14"/>
  <c r="O351" i="14"/>
  <c r="O343" i="14"/>
  <c r="O303" i="14"/>
  <c r="O295" i="14"/>
  <c r="O287" i="14"/>
  <c r="O313" i="14"/>
  <c r="O305" i="14"/>
  <c r="O297" i="14"/>
  <c r="O289" i="14"/>
  <c r="O281" i="14"/>
  <c r="O273" i="14"/>
  <c r="O265" i="14"/>
  <c r="O257" i="14"/>
  <c r="O249" i="14"/>
  <c r="O241" i="14"/>
  <c r="O233" i="14"/>
  <c r="O225" i="14"/>
  <c r="O217" i="14"/>
  <c r="O209" i="14"/>
  <c r="O201" i="14"/>
  <c r="O193" i="14"/>
  <c r="P353" i="14"/>
  <c r="N347" i="14"/>
  <c r="P337" i="14"/>
  <c r="P329" i="14"/>
  <c r="P321" i="14"/>
  <c r="P313" i="14"/>
  <c r="N307" i="14"/>
  <c r="P305" i="14"/>
  <c r="P297" i="14"/>
  <c r="N291" i="14"/>
  <c r="P289" i="14"/>
  <c r="N283" i="14"/>
  <c r="P281" i="14"/>
  <c r="O279" i="14"/>
  <c r="N275" i="14"/>
  <c r="P273" i="14"/>
  <c r="O271" i="14"/>
  <c r="N267" i="14"/>
  <c r="P265" i="14"/>
  <c r="O263" i="14"/>
  <c r="N259" i="14"/>
  <c r="P257" i="14"/>
  <c r="O255" i="14"/>
  <c r="N251" i="14"/>
  <c r="P249" i="14"/>
  <c r="O247" i="14"/>
  <c r="N243" i="14"/>
  <c r="P241" i="14"/>
  <c r="O239" i="14"/>
  <c r="N235" i="14"/>
  <c r="P233" i="14"/>
  <c r="N227" i="14"/>
  <c r="P225" i="14"/>
  <c r="N219" i="14"/>
  <c r="P217" i="14"/>
  <c r="N211" i="14"/>
  <c r="P209" i="14"/>
  <c r="N203" i="14"/>
  <c r="P201" i="14"/>
  <c r="N195" i="14"/>
  <c r="P193" i="14"/>
  <c r="N187" i="14"/>
  <c r="N179" i="14"/>
  <c r="N171" i="14"/>
  <c r="N163" i="14"/>
  <c r="N155" i="14"/>
  <c r="N147" i="14"/>
  <c r="N139" i="14"/>
  <c r="P345" i="14"/>
  <c r="N339" i="14"/>
  <c r="N331" i="14"/>
  <c r="N323" i="14"/>
  <c r="N315" i="14"/>
  <c r="N299" i="14"/>
  <c r="S53" i="14"/>
  <c r="N131" i="14"/>
  <c r="P352" i="14"/>
  <c r="O350" i="14"/>
  <c r="N346" i="14"/>
  <c r="P344" i="14"/>
  <c r="O342" i="14"/>
  <c r="N338" i="14"/>
  <c r="P336" i="14"/>
  <c r="O334" i="14"/>
  <c r="N330" i="14"/>
  <c r="P328" i="14"/>
  <c r="O326" i="14"/>
  <c r="N322" i="14"/>
  <c r="P320" i="14"/>
  <c r="O318" i="14"/>
  <c r="N314" i="14"/>
  <c r="P312" i="14"/>
  <c r="O310" i="14"/>
  <c r="N306" i="14"/>
  <c r="P304" i="14"/>
  <c r="O302" i="14"/>
  <c r="N298" i="14"/>
  <c r="P296" i="14"/>
  <c r="N290" i="14"/>
  <c r="P288" i="14"/>
  <c r="N282" i="14"/>
  <c r="P280" i="14"/>
  <c r="N274" i="14"/>
  <c r="P272" i="14"/>
  <c r="N266" i="14"/>
  <c r="P264" i="14"/>
  <c r="O262" i="14"/>
  <c r="N258" i="14"/>
  <c r="P256" i="14"/>
  <c r="O254" i="14"/>
  <c r="N250" i="14"/>
  <c r="P248" i="14"/>
  <c r="O238" i="14"/>
  <c r="O230" i="14"/>
  <c r="O222" i="14"/>
  <c r="O214" i="14"/>
  <c r="O198" i="14"/>
  <c r="P192" i="14"/>
  <c r="N186" i="14"/>
  <c r="N178" i="14"/>
  <c r="N170" i="14"/>
  <c r="N162" i="14"/>
  <c r="N154" i="14"/>
  <c r="N146" i="14"/>
  <c r="N138" i="14"/>
  <c r="N130" i="14"/>
  <c r="N122" i="14"/>
  <c r="N114" i="14"/>
  <c r="N106" i="14"/>
  <c r="N98" i="14"/>
  <c r="N90" i="14"/>
  <c r="N82" i="14"/>
  <c r="N74" i="14"/>
  <c r="N66" i="14"/>
  <c r="N58" i="14"/>
  <c r="N50" i="14"/>
  <c r="N42" i="14"/>
  <c r="N34" i="14"/>
  <c r="N26" i="14"/>
  <c r="N18" i="14"/>
  <c r="N10" i="14"/>
  <c r="N3" i="14"/>
  <c r="O346" i="14"/>
  <c r="O338" i="14"/>
  <c r="O330" i="14"/>
  <c r="O322" i="14"/>
  <c r="O314" i="14"/>
  <c r="O306" i="14"/>
  <c r="O298" i="14"/>
  <c r="O290" i="14"/>
  <c r="O282" i="14"/>
  <c r="O274" i="14"/>
  <c r="O266" i="14"/>
  <c r="O258" i="14"/>
  <c r="O250" i="14"/>
  <c r="O242" i="14"/>
  <c r="O234" i="14"/>
  <c r="O226" i="14"/>
  <c r="O218" i="14"/>
  <c r="O210" i="14"/>
  <c r="O202" i="14"/>
  <c r="O194" i="14"/>
  <c r="N348" i="14"/>
  <c r="P346" i="14"/>
  <c r="N340" i="14"/>
  <c r="P338" i="14"/>
  <c r="N332" i="14"/>
  <c r="P330" i="14"/>
  <c r="N324" i="14"/>
  <c r="P322" i="14"/>
  <c r="N316" i="14"/>
  <c r="P314" i="14"/>
  <c r="N308" i="14"/>
  <c r="P306" i="14"/>
  <c r="N300" i="14"/>
  <c r="P298" i="14"/>
  <c r="N292" i="14"/>
  <c r="P290" i="14"/>
  <c r="N284" i="14"/>
  <c r="P282" i="14"/>
  <c r="N276" i="14"/>
  <c r="P274" i="14"/>
  <c r="N268" i="14"/>
  <c r="P266" i="14"/>
  <c r="N260" i="14"/>
  <c r="P258" i="14"/>
  <c r="N252" i="14"/>
  <c r="P250" i="14"/>
  <c r="N244" i="14"/>
  <c r="P242" i="14"/>
  <c r="N236" i="14"/>
  <c r="P234" i="14"/>
  <c r="N228" i="14"/>
  <c r="P226" i="14"/>
  <c r="N220" i="14"/>
  <c r="P218" i="14"/>
  <c r="N212" i="14"/>
  <c r="P210" i="14"/>
  <c r="N204" i="14"/>
  <c r="P202" i="14"/>
  <c r="N196" i="14"/>
  <c r="P194" i="14"/>
  <c r="N188" i="14"/>
  <c r="N180" i="14"/>
  <c r="N172" i="14"/>
  <c r="N164" i="14"/>
  <c r="N156" i="14"/>
  <c r="N148" i="14"/>
  <c r="N140" i="14"/>
  <c r="N132" i="14"/>
  <c r="N124" i="14"/>
  <c r="N116" i="14"/>
  <c r="N108" i="14"/>
  <c r="N100" i="14"/>
  <c r="N92" i="14"/>
  <c r="N84" i="14"/>
  <c r="N76" i="14"/>
  <c r="N68" i="14"/>
  <c r="N60" i="14"/>
  <c r="N52" i="14"/>
  <c r="N44" i="14"/>
  <c r="N36" i="14"/>
  <c r="N28" i="14"/>
  <c r="N20" i="14"/>
  <c r="N12" i="14"/>
  <c r="N4" i="14"/>
  <c r="O206" i="14"/>
  <c r="N230" i="14"/>
  <c r="N222" i="14"/>
  <c r="N214" i="14"/>
  <c r="N206" i="14"/>
  <c r="N30" i="14"/>
  <c r="N22" i="14"/>
  <c r="N14" i="14"/>
  <c r="N6" i="14"/>
  <c r="N123" i="14"/>
  <c r="N115" i="14"/>
  <c r="N107" i="14"/>
  <c r="N99" i="14"/>
  <c r="N91" i="14"/>
  <c r="N83" i="14"/>
  <c r="N75" i="14"/>
  <c r="N67" i="14"/>
  <c r="N59" i="14"/>
  <c r="N51" i="14"/>
  <c r="N43" i="14"/>
  <c r="N35" i="14"/>
  <c r="N27" i="14"/>
  <c r="N19" i="14"/>
  <c r="N11" i="14"/>
  <c r="P204" i="14"/>
  <c r="N198" i="14"/>
  <c r="N287" i="14"/>
  <c r="N279" i="14"/>
  <c r="N271" i="14"/>
  <c r="N263" i="14"/>
  <c r="P261" i="14"/>
  <c r="N255" i="14"/>
  <c r="P253" i="14"/>
  <c r="N247" i="14"/>
  <c r="P245" i="14"/>
  <c r="N239" i="14"/>
  <c r="P237" i="14"/>
  <c r="N231" i="14"/>
  <c r="N8" i="14"/>
  <c r="N245" i="14"/>
  <c r="O335" i="14"/>
  <c r="O327" i="14"/>
  <c r="O319" i="14"/>
  <c r="O311" i="14"/>
  <c r="P228" i="14"/>
  <c r="P220" i="14"/>
  <c r="P212" i="14"/>
  <c r="P196" i="14"/>
  <c r="N190" i="14"/>
  <c r="N182" i="14"/>
  <c r="N351" i="14"/>
  <c r="P349" i="14"/>
  <c r="N343" i="14"/>
  <c r="P341" i="14"/>
  <c r="N335" i="14"/>
  <c r="P333" i="14"/>
  <c r="N327" i="14"/>
  <c r="P325" i="14"/>
  <c r="N319" i="14"/>
  <c r="P317" i="14"/>
  <c r="N311" i="14"/>
  <c r="P309" i="14"/>
  <c r="N303" i="14"/>
  <c r="P301" i="14"/>
  <c r="N295" i="14"/>
  <c r="P293" i="14"/>
  <c r="P285" i="14"/>
  <c r="P277" i="14"/>
  <c r="P269" i="14"/>
  <c r="O243" i="14"/>
  <c r="O235" i="14"/>
  <c r="P229" i="14"/>
  <c r="O227" i="14"/>
  <c r="N223" i="14"/>
  <c r="P221" i="14"/>
  <c r="O219" i="14"/>
  <c r="N215" i="14"/>
  <c r="P213" i="14"/>
  <c r="O211" i="14"/>
  <c r="N207" i="14"/>
  <c r="P205" i="14"/>
  <c r="O203" i="14"/>
  <c r="N199" i="14"/>
  <c r="P197" i="14"/>
  <c r="O195" i="14"/>
  <c r="N191" i="14"/>
  <c r="N183" i="14"/>
  <c r="N175" i="14"/>
  <c r="N167" i="14"/>
  <c r="N159" i="14"/>
  <c r="N151" i="14"/>
  <c r="N143" i="14"/>
  <c r="N135" i="14"/>
  <c r="N127" i="14"/>
  <c r="N119" i="14"/>
  <c r="N111" i="14"/>
  <c r="N103" i="14"/>
  <c r="N95" i="14"/>
  <c r="N87" i="14"/>
  <c r="N79" i="14"/>
  <c r="N71" i="14"/>
  <c r="N63" i="14"/>
  <c r="N55" i="14"/>
  <c r="N47" i="14"/>
  <c r="N39" i="14"/>
  <c r="N31" i="14"/>
  <c r="N23" i="14"/>
  <c r="N15" i="14"/>
  <c r="P347" i="14"/>
  <c r="N341" i="14"/>
  <c r="N325" i="14"/>
  <c r="N309" i="14"/>
  <c r="P299" i="14"/>
  <c r="P291" i="14"/>
  <c r="N277" i="14"/>
  <c r="P275" i="14"/>
  <c r="N269" i="14"/>
  <c r="P267" i="14"/>
  <c r="N261" i="14"/>
  <c r="P259" i="14"/>
  <c r="N253" i="14"/>
  <c r="P251" i="14"/>
  <c r="N352" i="14"/>
  <c r="P350" i="14"/>
  <c r="O348" i="14"/>
  <c r="N344" i="14"/>
  <c r="P342" i="14"/>
  <c r="O340" i="14"/>
  <c r="N336" i="14"/>
  <c r="P334" i="14"/>
  <c r="O332" i="14"/>
  <c r="N328" i="14"/>
  <c r="P326" i="14"/>
  <c r="O324" i="14"/>
  <c r="N320" i="14"/>
  <c r="N349" i="14"/>
  <c r="P323" i="14"/>
  <c r="N317" i="14"/>
  <c r="N285" i="14"/>
  <c r="P339" i="14"/>
  <c r="N333" i="14"/>
  <c r="P307" i="14"/>
  <c r="N301" i="14"/>
  <c r="P283" i="14"/>
  <c r="N350" i="14"/>
  <c r="N342" i="14"/>
  <c r="P340" i="14"/>
  <c r="N334" i="14"/>
  <c r="N326" i="14"/>
  <c r="P324" i="14"/>
  <c r="O3" i="14"/>
  <c r="P331" i="14"/>
  <c r="P315" i="14"/>
  <c r="N293" i="14"/>
  <c r="P348" i="14"/>
  <c r="P332" i="14"/>
  <c r="N318" i="14"/>
  <c r="P316" i="14"/>
  <c r="N310" i="14"/>
  <c r="P308" i="14"/>
  <c r="O347" i="14"/>
  <c r="O339" i="14"/>
  <c r="O331" i="14"/>
  <c r="O323" i="14"/>
  <c r="O315" i="14"/>
  <c r="O307" i="14"/>
  <c r="O299" i="14"/>
  <c r="O291" i="14"/>
  <c r="O283" i="14"/>
  <c r="O275" i="14"/>
  <c r="O267" i="14"/>
  <c r="O259" i="14"/>
  <c r="O251" i="14"/>
  <c r="O246" i="14"/>
  <c r="N242" i="14"/>
  <c r="P240" i="14"/>
  <c r="N234" i="14"/>
  <c r="P232" i="14"/>
  <c r="N226" i="14"/>
  <c r="P224" i="14"/>
  <c r="N218" i="14"/>
  <c r="P216" i="14"/>
  <c r="N210" i="14"/>
  <c r="P208" i="14"/>
  <c r="N202" i="14"/>
  <c r="P200" i="14"/>
  <c r="N194" i="14"/>
  <c r="O190" i="14"/>
  <c r="P184" i="14"/>
  <c r="O182" i="14"/>
  <c r="P176" i="14"/>
  <c r="O174" i="14"/>
  <c r="P168" i="14"/>
  <c r="O166" i="14"/>
  <c r="P160" i="14"/>
  <c r="O158" i="14"/>
  <c r="P152" i="14"/>
  <c r="O150" i="14"/>
  <c r="P144" i="14"/>
  <c r="O142" i="14"/>
  <c r="P136" i="14"/>
  <c r="O134" i="14"/>
  <c r="P128" i="14"/>
  <c r="O126" i="14"/>
  <c r="P120" i="14"/>
  <c r="O118" i="14"/>
  <c r="P112" i="14"/>
  <c r="O110" i="14"/>
  <c r="P104" i="14"/>
  <c r="O102" i="14"/>
  <c r="P96" i="14"/>
  <c r="O94" i="14"/>
  <c r="P88" i="14"/>
  <c r="O86" i="14"/>
  <c r="P80" i="14"/>
  <c r="O78" i="14"/>
  <c r="P72" i="14"/>
  <c r="O70" i="14"/>
  <c r="P64" i="14"/>
  <c r="O62" i="14"/>
  <c r="P56" i="14"/>
  <c r="O54" i="14"/>
  <c r="P48" i="14"/>
  <c r="O46" i="14"/>
  <c r="P40" i="14"/>
  <c r="O38" i="14"/>
  <c r="P32" i="14"/>
  <c r="O30" i="14"/>
  <c r="P24" i="14"/>
  <c r="O22" i="14"/>
  <c r="P16" i="14"/>
  <c r="O14" i="14"/>
  <c r="P8" i="14"/>
  <c r="P243" i="14"/>
  <c r="N237" i="14"/>
  <c r="P235" i="14"/>
  <c r="N229" i="14"/>
  <c r="P227" i="14"/>
  <c r="N221" i="14"/>
  <c r="P219" i="14"/>
  <c r="N213" i="14"/>
  <c r="P211" i="14"/>
  <c r="N205" i="14"/>
  <c r="P203" i="14"/>
  <c r="N197" i="14"/>
  <c r="P195" i="14"/>
  <c r="N189" i="14"/>
  <c r="P187" i="14"/>
  <c r="O185" i="14"/>
  <c r="N181" i="14"/>
  <c r="P179" i="14"/>
  <c r="O177" i="14"/>
  <c r="N173" i="14"/>
  <c r="P171" i="14"/>
  <c r="O169" i="14"/>
  <c r="N165" i="14"/>
  <c r="P163" i="14"/>
  <c r="O161" i="14"/>
  <c r="N157" i="14"/>
  <c r="P155" i="14"/>
  <c r="O153" i="14"/>
  <c r="N149" i="14"/>
  <c r="P147" i="14"/>
  <c r="O145" i="14"/>
  <c r="N141" i="14"/>
  <c r="P139" i="14"/>
  <c r="O137" i="14"/>
  <c r="N133" i="14"/>
  <c r="P131" i="14"/>
  <c r="O129" i="14"/>
  <c r="N125" i="14"/>
  <c r="P123" i="14"/>
  <c r="O121" i="14"/>
  <c r="N117" i="14"/>
  <c r="P115" i="14"/>
  <c r="O113" i="14"/>
  <c r="N109" i="14"/>
  <c r="P107" i="14"/>
  <c r="O105" i="14"/>
  <c r="N101" i="14"/>
  <c r="P99" i="14"/>
  <c r="O97" i="14"/>
  <c r="N93" i="14"/>
  <c r="P91" i="14"/>
  <c r="O89" i="14"/>
  <c r="N85" i="14"/>
  <c r="P83" i="14"/>
  <c r="O81" i="14"/>
  <c r="N77" i="14"/>
  <c r="P75" i="14"/>
  <c r="O73" i="14"/>
  <c r="N69" i="14"/>
  <c r="P67" i="14"/>
  <c r="O65" i="14"/>
  <c r="N61" i="14"/>
  <c r="P59" i="14"/>
  <c r="O57" i="14"/>
  <c r="N53" i="14"/>
  <c r="P51" i="14"/>
  <c r="O49" i="14"/>
  <c r="N45" i="14"/>
  <c r="P43" i="14"/>
  <c r="O41" i="14"/>
  <c r="N37" i="14"/>
  <c r="P35" i="14"/>
  <c r="O33" i="14"/>
  <c r="N29" i="14"/>
  <c r="P27" i="14"/>
  <c r="O25" i="14"/>
  <c r="N21" i="14"/>
  <c r="P19" i="14"/>
  <c r="O17" i="14"/>
  <c r="N13" i="14"/>
  <c r="P318" i="14"/>
  <c r="O316" i="14"/>
  <c r="N312" i="14"/>
  <c r="P310" i="14"/>
  <c r="O308" i="14"/>
  <c r="N304" i="14"/>
  <c r="P302" i="14"/>
  <c r="O300" i="14"/>
  <c r="N296" i="14"/>
  <c r="P294" i="14"/>
  <c r="O292" i="14"/>
  <c r="N288" i="14"/>
  <c r="P286" i="14"/>
  <c r="O284" i="14"/>
  <c r="N280" i="14"/>
  <c r="P278" i="14"/>
  <c r="O276" i="14"/>
  <c r="N272" i="14"/>
  <c r="P270" i="14"/>
  <c r="O268" i="14"/>
  <c r="N264" i="14"/>
  <c r="P262" i="14"/>
  <c r="O260" i="14"/>
  <c r="N256" i="14"/>
  <c r="P254" i="14"/>
  <c r="O252" i="14"/>
  <c r="N248" i="14"/>
  <c r="P246" i="14"/>
  <c r="O244" i="14"/>
  <c r="N240" i="14"/>
  <c r="P238" i="14"/>
  <c r="O236" i="14"/>
  <c r="N232" i="14"/>
  <c r="P230" i="14"/>
  <c r="O228" i="14"/>
  <c r="N224" i="14"/>
  <c r="P222" i="14"/>
  <c r="O220" i="14"/>
  <c r="N216" i="14"/>
  <c r="P214" i="14"/>
  <c r="O212" i="14"/>
  <c r="N208" i="14"/>
  <c r="P206" i="14"/>
  <c r="O204" i="14"/>
  <c r="N200" i="14"/>
  <c r="P198" i="14"/>
  <c r="O196" i="14"/>
  <c r="N192" i="14"/>
  <c r="P190" i="14"/>
  <c r="O188" i="14"/>
  <c r="N184" i="14"/>
  <c r="P182" i="14"/>
  <c r="O180" i="14"/>
  <c r="N176" i="14"/>
  <c r="P174" i="14"/>
  <c r="O172" i="14"/>
  <c r="N168" i="14"/>
  <c r="P166" i="14"/>
  <c r="O164" i="14"/>
  <c r="N160" i="14"/>
  <c r="P158" i="14"/>
  <c r="O156" i="14"/>
  <c r="N152" i="14"/>
  <c r="P150" i="14"/>
  <c r="O148" i="14"/>
  <c r="N144" i="14"/>
  <c r="P142" i="14"/>
  <c r="O140" i="14"/>
  <c r="N136" i="14"/>
  <c r="P134" i="14"/>
  <c r="O132" i="14"/>
  <c r="N128" i="14"/>
  <c r="P126" i="14"/>
  <c r="O124" i="14"/>
  <c r="N120" i="14"/>
  <c r="P118" i="14"/>
  <c r="O116" i="14"/>
  <c r="N112" i="14"/>
  <c r="P110" i="14"/>
  <c r="O108" i="14"/>
  <c r="N104" i="14"/>
  <c r="P102" i="14"/>
  <c r="O100" i="14"/>
  <c r="N96" i="14"/>
  <c r="P94" i="14"/>
  <c r="O92" i="14"/>
  <c r="N88" i="14"/>
  <c r="P86" i="14"/>
  <c r="O84" i="14"/>
  <c r="N80" i="14"/>
  <c r="P78" i="14"/>
  <c r="O76" i="14"/>
  <c r="N72" i="14"/>
  <c r="P70" i="14"/>
  <c r="O68" i="14"/>
  <c r="N64" i="14"/>
  <c r="P62" i="14"/>
  <c r="O60" i="14"/>
  <c r="N56" i="14"/>
  <c r="P54" i="14"/>
  <c r="O52" i="14"/>
  <c r="N48" i="14"/>
  <c r="P46" i="14"/>
  <c r="O44" i="14"/>
  <c r="N40" i="14"/>
  <c r="P38" i="14"/>
  <c r="O36" i="14"/>
  <c r="N32" i="14"/>
  <c r="P30" i="14"/>
  <c r="O28" i="14"/>
  <c r="N24" i="14"/>
  <c r="P22" i="14"/>
  <c r="O20" i="14"/>
  <c r="N16" i="14"/>
  <c r="P14" i="14"/>
  <c r="O12" i="14"/>
  <c r="O231" i="14"/>
  <c r="O223" i="14"/>
  <c r="O215" i="14"/>
  <c r="O207" i="14"/>
  <c r="O199" i="14"/>
  <c r="O191" i="14"/>
  <c r="P185" i="14"/>
  <c r="O183" i="14"/>
  <c r="P177" i="14"/>
  <c r="O175" i="14"/>
  <c r="P169" i="14"/>
  <c r="O167" i="14"/>
  <c r="P161" i="14"/>
  <c r="O159" i="14"/>
  <c r="P153" i="14"/>
  <c r="O151" i="14"/>
  <c r="P145" i="14"/>
  <c r="O143" i="14"/>
  <c r="P137" i="14"/>
  <c r="O135" i="14"/>
  <c r="P129" i="14"/>
  <c r="O127" i="14"/>
  <c r="P121" i="14"/>
  <c r="O119" i="14"/>
  <c r="P113" i="14"/>
  <c r="O111" i="14"/>
  <c r="P105" i="14"/>
  <c r="O103" i="14"/>
  <c r="P97" i="14"/>
  <c r="O95" i="14"/>
  <c r="P89" i="14"/>
  <c r="O87" i="14"/>
  <c r="P81" i="14"/>
  <c r="O79" i="14"/>
  <c r="P73" i="14"/>
  <c r="O71" i="14"/>
  <c r="P65" i="14"/>
  <c r="O63" i="14"/>
  <c r="P57" i="14"/>
  <c r="O55" i="14"/>
  <c r="P49" i="14"/>
  <c r="O47" i="14"/>
  <c r="P41" i="14"/>
  <c r="O39" i="14"/>
  <c r="P33" i="14"/>
  <c r="O31" i="14"/>
  <c r="P25" i="14"/>
  <c r="O23" i="14"/>
  <c r="P17" i="14"/>
  <c r="O15" i="14"/>
  <c r="P9" i="14"/>
  <c r="N254" i="14"/>
  <c r="P252" i="14"/>
  <c r="N246" i="14"/>
  <c r="N238" i="14"/>
  <c r="P236" i="14"/>
  <c r="P188" i="14"/>
  <c r="O186" i="14"/>
  <c r="P180" i="14"/>
  <c r="O178" i="14"/>
  <c r="N174" i="14"/>
  <c r="P172" i="14"/>
  <c r="O170" i="14"/>
  <c r="N166" i="14"/>
  <c r="P164" i="14"/>
  <c r="O162" i="14"/>
  <c r="N158" i="14"/>
  <c r="P156" i="14"/>
  <c r="O154" i="14"/>
  <c r="N150" i="14"/>
  <c r="P148" i="14"/>
  <c r="O146" i="14"/>
  <c r="N142" i="14"/>
  <c r="P140" i="14"/>
  <c r="O138" i="14"/>
  <c r="N134" i="14"/>
  <c r="P132" i="14"/>
  <c r="O130" i="14"/>
  <c r="N126" i="14"/>
  <c r="P124" i="14"/>
  <c r="O122" i="14"/>
  <c r="N118" i="14"/>
  <c r="P116" i="14"/>
  <c r="O114" i="14"/>
  <c r="N110" i="14"/>
  <c r="P108" i="14"/>
  <c r="O106" i="14"/>
  <c r="N102" i="14"/>
  <c r="P100" i="14"/>
  <c r="O98" i="14"/>
  <c r="N94" i="14"/>
  <c r="P92" i="14"/>
  <c r="O90" i="14"/>
  <c r="N86" i="14"/>
  <c r="P84" i="14"/>
  <c r="O82" i="14"/>
  <c r="N78" i="14"/>
  <c r="P76" i="14"/>
  <c r="O74" i="14"/>
  <c r="N70" i="14"/>
  <c r="P68" i="14"/>
  <c r="O66" i="14"/>
  <c r="N62" i="14"/>
  <c r="P60" i="14"/>
  <c r="O58" i="14"/>
  <c r="N54" i="14"/>
  <c r="P52" i="14"/>
  <c r="O50" i="14"/>
  <c r="N46" i="14"/>
  <c r="P44" i="14"/>
  <c r="O42" i="14"/>
  <c r="N38" i="14"/>
  <c r="P36" i="14"/>
  <c r="O34" i="14"/>
  <c r="P28" i="14"/>
  <c r="O26" i="14"/>
  <c r="P20" i="14"/>
  <c r="O18" i="14"/>
  <c r="P12" i="14"/>
  <c r="O10" i="14"/>
  <c r="P300" i="14"/>
  <c r="N294" i="14"/>
  <c r="P292" i="14"/>
  <c r="N286" i="14"/>
  <c r="N270" i="14"/>
  <c r="P268" i="14"/>
  <c r="N262" i="14"/>
  <c r="P260" i="14"/>
  <c r="P244" i="14"/>
  <c r="N353" i="14"/>
  <c r="P351" i="14"/>
  <c r="O349" i="14"/>
  <c r="N345" i="14"/>
  <c r="P343" i="14"/>
  <c r="O341" i="14"/>
  <c r="N337" i="14"/>
  <c r="P335" i="14"/>
  <c r="O333" i="14"/>
  <c r="N329" i="14"/>
  <c r="P327" i="14"/>
  <c r="O325" i="14"/>
  <c r="N321" i="14"/>
  <c r="P319" i="14"/>
  <c r="O317" i="14"/>
  <c r="N313" i="14"/>
  <c r="P311" i="14"/>
  <c r="O309" i="14"/>
  <c r="N305" i="14"/>
  <c r="P303" i="14"/>
  <c r="O301" i="14"/>
  <c r="N297" i="14"/>
  <c r="P295" i="14"/>
  <c r="O293" i="14"/>
  <c r="N289" i="14"/>
  <c r="P287" i="14"/>
  <c r="O285" i="14"/>
  <c r="N281" i="14"/>
  <c r="P279" i="14"/>
  <c r="O277" i="14"/>
  <c r="N273" i="14"/>
  <c r="P271" i="14"/>
  <c r="O269" i="14"/>
  <c r="N265" i="14"/>
  <c r="P263" i="14"/>
  <c r="O261" i="14"/>
  <c r="N257" i="14"/>
  <c r="P255" i="14"/>
  <c r="O253" i="14"/>
  <c r="N249" i="14"/>
  <c r="P247" i="14"/>
  <c r="O245" i="14"/>
  <c r="N241" i="14"/>
  <c r="P239" i="14"/>
  <c r="O237" i="14"/>
  <c r="N233" i="14"/>
  <c r="P231" i="14"/>
  <c r="O229" i="14"/>
  <c r="N225" i="14"/>
  <c r="P223" i="14"/>
  <c r="O221" i="14"/>
  <c r="N217" i="14"/>
  <c r="P215" i="14"/>
  <c r="O213" i="14"/>
  <c r="N209" i="14"/>
  <c r="P207" i="14"/>
  <c r="O205" i="14"/>
  <c r="N201" i="14"/>
  <c r="P199" i="14"/>
  <c r="O197" i="14"/>
  <c r="N193" i="14"/>
  <c r="P191" i="14"/>
  <c r="O189" i="14"/>
  <c r="N185" i="14"/>
  <c r="P183" i="14"/>
  <c r="O181" i="14"/>
  <c r="N177" i="14"/>
  <c r="P175" i="14"/>
  <c r="O173" i="14"/>
  <c r="N169" i="14"/>
  <c r="P167" i="14"/>
  <c r="O165" i="14"/>
  <c r="N161" i="14"/>
  <c r="P159" i="14"/>
  <c r="O157" i="14"/>
  <c r="N153" i="14"/>
  <c r="P151" i="14"/>
  <c r="O149" i="14"/>
  <c r="N145" i="14"/>
  <c r="P143" i="14"/>
  <c r="O141" i="14"/>
  <c r="N137" i="14"/>
  <c r="P135" i="14"/>
  <c r="O133" i="14"/>
  <c r="N129" i="14"/>
  <c r="P127" i="14"/>
  <c r="O125" i="14"/>
  <c r="N121" i="14"/>
  <c r="P119" i="14"/>
  <c r="O117" i="14"/>
  <c r="N113" i="14"/>
  <c r="P111" i="14"/>
  <c r="O109" i="14"/>
  <c r="N105" i="14"/>
  <c r="P103" i="14"/>
  <c r="O101" i="14"/>
  <c r="N97" i="14"/>
  <c r="P95" i="14"/>
  <c r="O93" i="14"/>
  <c r="N89" i="14"/>
  <c r="P87" i="14"/>
  <c r="O85" i="14"/>
  <c r="N81" i="14"/>
  <c r="P79" i="14"/>
  <c r="O77" i="14"/>
  <c r="N73" i="14"/>
  <c r="P71" i="14"/>
  <c r="O69" i="14"/>
  <c r="N65" i="14"/>
  <c r="P63" i="14"/>
  <c r="O61" i="14"/>
  <c r="N57" i="14"/>
  <c r="P55" i="14"/>
  <c r="O53" i="14"/>
  <c r="N49" i="14"/>
  <c r="P47" i="14"/>
  <c r="O45" i="14"/>
  <c r="N41" i="14"/>
  <c r="P39" i="14"/>
  <c r="O37" i="14"/>
  <c r="N33" i="14"/>
  <c r="P31" i="14"/>
  <c r="O29" i="14"/>
  <c r="N25" i="14"/>
  <c r="P23" i="14"/>
  <c r="O21" i="14"/>
  <c r="N17" i="14"/>
  <c r="P15" i="14"/>
  <c r="O13" i="14"/>
  <c r="P7" i="14"/>
  <c r="N302" i="14"/>
  <c r="P284" i="14"/>
  <c r="N278" i="14"/>
  <c r="P276" i="14"/>
  <c r="P3" i="14"/>
  <c r="O352" i="14"/>
  <c r="O344" i="14"/>
  <c r="O336" i="14"/>
  <c r="O328" i="14"/>
  <c r="O320" i="14"/>
  <c r="O312" i="14"/>
  <c r="O304" i="14"/>
  <c r="O296" i="14"/>
  <c r="O288" i="14"/>
  <c r="O280" i="14"/>
  <c r="O272" i="14"/>
  <c r="O264" i="14"/>
  <c r="O256" i="14"/>
  <c r="O248" i="14"/>
  <c r="O240" i="14"/>
  <c r="O232" i="14"/>
  <c r="O224" i="14"/>
  <c r="O216" i="14"/>
  <c r="O208" i="14"/>
  <c r="O200" i="14"/>
  <c r="O192" i="14"/>
  <c r="P186" i="14"/>
  <c r="O184" i="14"/>
  <c r="P178" i="14"/>
  <c r="O176" i="14"/>
  <c r="P170" i="14"/>
  <c r="O168" i="14"/>
  <c r="P162" i="14"/>
  <c r="O160" i="14"/>
  <c r="P154" i="14"/>
  <c r="O152" i="14"/>
  <c r="P146" i="14"/>
  <c r="O144" i="14"/>
  <c r="P138" i="14"/>
  <c r="O136" i="14"/>
  <c r="P130" i="14"/>
  <c r="O128" i="14"/>
  <c r="P122" i="14"/>
  <c r="O120" i="14"/>
  <c r="P114" i="14"/>
  <c r="O112" i="14"/>
  <c r="P106" i="14"/>
  <c r="O104" i="14"/>
  <c r="P98" i="14"/>
  <c r="O96" i="14"/>
  <c r="P90" i="14"/>
  <c r="O88" i="14"/>
  <c r="P82" i="14"/>
  <c r="O80" i="14"/>
  <c r="P74" i="14"/>
  <c r="O72" i="14"/>
  <c r="P66" i="14"/>
  <c r="O64" i="14"/>
  <c r="P58" i="14"/>
  <c r="O56" i="14"/>
  <c r="P50" i="14"/>
  <c r="O48" i="14"/>
  <c r="P42" i="14"/>
  <c r="O40" i="14"/>
  <c r="P34" i="14"/>
  <c r="O32" i="14"/>
  <c r="P26" i="14"/>
  <c r="O24" i="14"/>
  <c r="P18" i="14"/>
  <c r="O16" i="14"/>
  <c r="P10" i="14"/>
  <c r="O8" i="14"/>
  <c r="P189" i="14"/>
  <c r="O187" i="14"/>
  <c r="P181" i="14"/>
  <c r="O179" i="14"/>
  <c r="P173" i="14"/>
  <c r="O171" i="14"/>
  <c r="P165" i="14"/>
  <c r="O163" i="14"/>
  <c r="P157" i="14"/>
  <c r="O155" i="14"/>
  <c r="P149" i="14"/>
  <c r="O147" i="14"/>
  <c r="P141" i="14"/>
  <c r="O139" i="14"/>
  <c r="P133" i="14"/>
  <c r="O131" i="14"/>
  <c r="P125" i="14"/>
  <c r="O123" i="14"/>
  <c r="P117" i="14"/>
  <c r="O115" i="14"/>
  <c r="P109" i="14"/>
  <c r="O107" i="14"/>
  <c r="P101" i="14"/>
  <c r="O99" i="14"/>
  <c r="P93" i="14"/>
  <c r="O91" i="14"/>
  <c r="P85" i="14"/>
  <c r="O83" i="14"/>
  <c r="P77" i="14"/>
  <c r="O75" i="14"/>
  <c r="P69" i="14"/>
  <c r="O67" i="14"/>
  <c r="P61" i="14"/>
  <c r="O59" i="14"/>
  <c r="P53" i="14"/>
  <c r="O51" i="14"/>
  <c r="P45" i="14"/>
  <c r="O43" i="14"/>
  <c r="P37" i="14"/>
  <c r="O35" i="14"/>
  <c r="P29" i="14"/>
  <c r="O27" i="14"/>
  <c r="P21" i="14"/>
  <c r="O19" i="14"/>
  <c r="P13" i="14"/>
  <c r="P4" i="14"/>
  <c r="N9" i="14"/>
  <c r="O5" i="14"/>
  <c r="O11" i="14"/>
  <c r="N7" i="14"/>
  <c r="P5" i="14"/>
  <c r="O6" i="14"/>
  <c r="P11" i="14"/>
  <c r="O9" i="14"/>
  <c r="N5" i="14"/>
  <c r="P6" i="14"/>
  <c r="O4" i="14"/>
  <c r="O7" i="14"/>
  <c r="L33" i="14"/>
  <c r="R33" i="14" s="1"/>
  <c r="L53" i="14"/>
  <c r="L85" i="14"/>
  <c r="R85" i="14" s="1"/>
  <c r="C3" i="14"/>
  <c r="B4" i="14"/>
  <c r="D4" i="14" s="1"/>
  <c r="B5" i="14"/>
  <c r="C5" i="14"/>
  <c r="B6" i="14"/>
  <c r="B7" i="14"/>
  <c r="B8" i="14"/>
  <c r="C8" i="14" s="1"/>
  <c r="B9" i="14"/>
  <c r="B10" i="14"/>
  <c r="C10" i="14"/>
  <c r="B11" i="14"/>
  <c r="B12" i="14"/>
  <c r="B13" i="14"/>
  <c r="C13" i="14" s="1"/>
  <c r="B14" i="14"/>
  <c r="D14" i="14" s="1"/>
  <c r="B15" i="14"/>
  <c r="B16" i="14"/>
  <c r="B17" i="14"/>
  <c r="C17" i="14"/>
  <c r="B18" i="14"/>
  <c r="B19" i="14"/>
  <c r="B20" i="14"/>
  <c r="B21" i="14"/>
  <c r="B22" i="14"/>
  <c r="B23" i="14"/>
  <c r="B24" i="14"/>
  <c r="C24" i="14"/>
  <c r="B25" i="14"/>
  <c r="B26" i="14"/>
  <c r="D26" i="14" s="1"/>
  <c r="B27" i="14"/>
  <c r="B28" i="14"/>
  <c r="C28" i="14"/>
  <c r="B29" i="14"/>
  <c r="B30" i="14"/>
  <c r="C30" i="14"/>
  <c r="B31" i="14"/>
  <c r="B32" i="14"/>
  <c r="B33" i="14"/>
  <c r="B34" i="14"/>
  <c r="B35" i="14"/>
  <c r="B36" i="14"/>
  <c r="C36" i="14"/>
  <c r="B37" i="14"/>
  <c r="D37" i="14" s="1"/>
  <c r="B38" i="14"/>
  <c r="B39" i="14"/>
  <c r="B40" i="14"/>
  <c r="C40" i="14"/>
  <c r="B41" i="14"/>
  <c r="B42" i="14"/>
  <c r="C42" i="14"/>
  <c r="B43" i="14"/>
  <c r="B44" i="14"/>
  <c r="B45" i="14"/>
  <c r="C45" i="14" s="1"/>
  <c r="B46" i="14"/>
  <c r="C46" i="14"/>
  <c r="B47" i="14"/>
  <c r="B48" i="14"/>
  <c r="B49" i="14"/>
  <c r="D49" i="14" s="1"/>
  <c r="B50" i="14"/>
  <c r="B51" i="14"/>
  <c r="B52" i="14"/>
  <c r="B53" i="14"/>
  <c r="B54" i="14"/>
  <c r="C54" i="14"/>
  <c r="B55" i="14"/>
  <c r="B56" i="14"/>
  <c r="C56" i="14" s="1"/>
  <c r="B57" i="14"/>
  <c r="B58" i="14"/>
  <c r="B59" i="14"/>
  <c r="B60" i="14"/>
  <c r="D60" i="14" s="1"/>
  <c r="B61" i="14"/>
  <c r="B62" i="14"/>
  <c r="B63" i="14"/>
  <c r="B64" i="14"/>
  <c r="B65" i="14"/>
  <c r="C65" i="14"/>
  <c r="B66" i="14"/>
  <c r="B67" i="14"/>
  <c r="B68" i="14"/>
  <c r="B69" i="14"/>
  <c r="B70" i="14"/>
  <c r="B71" i="14"/>
  <c r="B72" i="14"/>
  <c r="D72" i="14" s="1"/>
  <c r="B73" i="14"/>
  <c r="B74" i="14"/>
  <c r="C74" i="14"/>
  <c r="B75" i="14"/>
  <c r="B76" i="14"/>
  <c r="B77" i="14"/>
  <c r="C77" i="14" s="1"/>
  <c r="B78" i="14"/>
  <c r="C78" i="14"/>
  <c r="B79" i="14"/>
  <c r="B80" i="14"/>
  <c r="B81" i="14"/>
  <c r="B82" i="14"/>
  <c r="B83" i="14"/>
  <c r="B84" i="14"/>
  <c r="B85" i="14"/>
  <c r="B86" i="14"/>
  <c r="C86" i="14"/>
  <c r="B87" i="14"/>
  <c r="B88" i="14"/>
  <c r="B89" i="14"/>
  <c r="D89" i="14" s="1"/>
  <c r="B90" i="14"/>
  <c r="C90" i="14"/>
  <c r="B91" i="14"/>
  <c r="B92" i="14"/>
  <c r="C92" i="14"/>
  <c r="B93" i="14"/>
  <c r="B94" i="14"/>
  <c r="B95" i="14"/>
  <c r="B96" i="14"/>
  <c r="B97" i="14"/>
  <c r="B98" i="14"/>
  <c r="B99" i="14"/>
  <c r="B100" i="14"/>
  <c r="C100" i="14"/>
  <c r="B101" i="14"/>
  <c r="B102" i="14"/>
  <c r="B103" i="14"/>
  <c r="B104" i="14"/>
  <c r="C104" i="14"/>
  <c r="B105" i="14"/>
  <c r="B106" i="14"/>
  <c r="C106" i="14"/>
  <c r="B107" i="14"/>
  <c r="B108" i="14"/>
  <c r="B109" i="14"/>
  <c r="C109" i="14"/>
  <c r="B110" i="14"/>
  <c r="C110" i="14"/>
  <c r="B111" i="14"/>
  <c r="B112" i="14"/>
  <c r="B113" i="14"/>
  <c r="C113" i="14" s="1"/>
  <c r="B114" i="14"/>
  <c r="B115" i="14"/>
  <c r="B116" i="14"/>
  <c r="B117" i="14"/>
  <c r="B118" i="14"/>
  <c r="C118" i="14"/>
  <c r="B119" i="14"/>
  <c r="B120" i="14"/>
  <c r="C120" i="14" s="1"/>
  <c r="B121" i="14"/>
  <c r="B122" i="14"/>
  <c r="C122" i="14"/>
  <c r="B123" i="14"/>
  <c r="B124" i="14"/>
  <c r="D124" i="14" s="1"/>
  <c r="B125" i="14"/>
  <c r="B126" i="14"/>
  <c r="B127" i="14"/>
  <c r="B128" i="14"/>
  <c r="B129" i="14"/>
  <c r="C129" i="14"/>
  <c r="B130" i="14"/>
  <c r="B131" i="14"/>
  <c r="B132" i="14"/>
  <c r="B133" i="14"/>
  <c r="C133" i="14" s="1"/>
  <c r="B134" i="14"/>
  <c r="B135" i="14"/>
  <c r="B136" i="14"/>
  <c r="D136" i="14" s="1"/>
  <c r="B137" i="14"/>
  <c r="B138" i="14"/>
  <c r="B139" i="14"/>
  <c r="B140" i="14"/>
  <c r="C140" i="14"/>
  <c r="B141" i="14"/>
  <c r="D141" i="14" s="1"/>
  <c r="B142" i="14"/>
  <c r="B143" i="14"/>
  <c r="B144" i="14"/>
  <c r="B145" i="14"/>
  <c r="C145" i="14" s="1"/>
  <c r="B146" i="14"/>
  <c r="B147" i="14"/>
  <c r="B148" i="14"/>
  <c r="B149" i="14"/>
  <c r="D149" i="14" s="1"/>
  <c r="C149" i="14"/>
  <c r="B150" i="14"/>
  <c r="B151" i="14"/>
  <c r="B152" i="14"/>
  <c r="D152" i="14" s="1"/>
  <c r="B153" i="14"/>
  <c r="B154" i="14"/>
  <c r="C154" i="14"/>
  <c r="B155" i="14"/>
  <c r="B156" i="14"/>
  <c r="B157" i="14"/>
  <c r="B158" i="14"/>
  <c r="C158" i="14"/>
  <c r="B159" i="14"/>
  <c r="B160" i="14"/>
  <c r="B161" i="14"/>
  <c r="C161" i="14"/>
  <c r="B162" i="14"/>
  <c r="B163" i="14"/>
  <c r="B164" i="14"/>
  <c r="C164" i="14"/>
  <c r="B165" i="14"/>
  <c r="B166" i="14"/>
  <c r="B167" i="14"/>
  <c r="B168" i="14"/>
  <c r="B169" i="14"/>
  <c r="B170" i="14"/>
  <c r="C170" i="14"/>
  <c r="B171" i="14"/>
  <c r="B172" i="14"/>
  <c r="C172" i="14"/>
  <c r="B173" i="14"/>
  <c r="B174" i="14"/>
  <c r="B175" i="14"/>
  <c r="B176" i="14"/>
  <c r="B177" i="14"/>
  <c r="C177" i="14"/>
  <c r="B178" i="14"/>
  <c r="B179" i="14"/>
  <c r="B180" i="14"/>
  <c r="B181" i="14"/>
  <c r="D181" i="14" s="1"/>
  <c r="B182" i="14"/>
  <c r="B183" i="14"/>
  <c r="B184" i="14"/>
  <c r="C184" i="14"/>
  <c r="B185" i="14"/>
  <c r="B186" i="14"/>
  <c r="D186" i="14" s="1"/>
  <c r="B187" i="14"/>
  <c r="B188" i="14"/>
  <c r="B189" i="14"/>
  <c r="B190" i="14"/>
  <c r="C190" i="14"/>
  <c r="B191" i="14"/>
  <c r="B192" i="14"/>
  <c r="B193" i="14"/>
  <c r="D193" i="14" s="1"/>
  <c r="B194" i="14"/>
  <c r="B195" i="14"/>
  <c r="B196" i="14"/>
  <c r="D196" i="14" s="1"/>
  <c r="C196" i="14"/>
  <c r="B197" i="14"/>
  <c r="B198" i="14"/>
  <c r="B199" i="14"/>
  <c r="B200" i="14"/>
  <c r="B201" i="14"/>
  <c r="B202" i="14"/>
  <c r="D202" i="14" s="1"/>
  <c r="C202" i="14"/>
  <c r="B203" i="14"/>
  <c r="B204" i="14"/>
  <c r="B205" i="14"/>
  <c r="B206" i="14"/>
  <c r="B207" i="14"/>
  <c r="B208" i="14"/>
  <c r="B209" i="14"/>
  <c r="D209" i="14" s="1"/>
  <c r="C209" i="14"/>
  <c r="B210" i="14"/>
  <c r="D210" i="14" s="1"/>
  <c r="C210" i="14"/>
  <c r="B211" i="14"/>
  <c r="B212" i="14"/>
  <c r="D212" i="14" s="1"/>
  <c r="B213" i="14"/>
  <c r="B214" i="14"/>
  <c r="D214" i="14" s="1"/>
  <c r="C214" i="14"/>
  <c r="B215" i="14"/>
  <c r="B216" i="14"/>
  <c r="B217" i="14"/>
  <c r="B218" i="14"/>
  <c r="D218" i="14" s="1"/>
  <c r="B219" i="14"/>
  <c r="B220" i="14"/>
  <c r="B221" i="14"/>
  <c r="B222" i="14"/>
  <c r="B223" i="14"/>
  <c r="B224" i="14"/>
  <c r="D224" i="14" s="1"/>
  <c r="C224" i="14"/>
  <c r="B225" i="14"/>
  <c r="B226" i="14"/>
  <c r="D226" i="14" s="1"/>
  <c r="B227" i="14"/>
  <c r="B228" i="14"/>
  <c r="B229" i="14"/>
  <c r="D229" i="14" s="1"/>
  <c r="C229" i="14"/>
  <c r="B230" i="14"/>
  <c r="B231" i="14"/>
  <c r="B232" i="14"/>
  <c r="B233" i="14"/>
  <c r="B234" i="14"/>
  <c r="B235" i="14"/>
  <c r="B236" i="14"/>
  <c r="D236" i="14" s="1"/>
  <c r="C236" i="14"/>
  <c r="B237" i="14"/>
  <c r="B238" i="14"/>
  <c r="B239" i="14"/>
  <c r="B240" i="14"/>
  <c r="B241" i="14"/>
  <c r="B242" i="14"/>
  <c r="B243" i="14"/>
  <c r="B244" i="14"/>
  <c r="D244" i="14" s="1"/>
  <c r="C244" i="14"/>
  <c r="B245" i="14"/>
  <c r="B246" i="14"/>
  <c r="B247" i="14"/>
  <c r="B248" i="14"/>
  <c r="D248" i="14" s="1"/>
  <c r="C248" i="14"/>
  <c r="B249" i="14"/>
  <c r="B250" i="14"/>
  <c r="D250" i="14" s="1"/>
  <c r="C250" i="14"/>
  <c r="B251" i="14"/>
  <c r="B252" i="14"/>
  <c r="B253" i="14"/>
  <c r="D253" i="14" s="1"/>
  <c r="C253" i="14"/>
  <c r="B254" i="14"/>
  <c r="B255" i="14"/>
  <c r="B256" i="14"/>
  <c r="B257" i="14"/>
  <c r="B258" i="14"/>
  <c r="D258" i="14" s="1"/>
  <c r="B259" i="14"/>
  <c r="B260" i="14"/>
  <c r="D260" i="14" s="1"/>
  <c r="C260" i="14"/>
  <c r="B261" i="14"/>
  <c r="D261" i="14" s="1"/>
  <c r="C261" i="14"/>
  <c r="B262" i="14"/>
  <c r="B263" i="14"/>
  <c r="B264" i="14"/>
  <c r="B265" i="14"/>
  <c r="B266" i="14"/>
  <c r="B267" i="14"/>
  <c r="B268" i="14"/>
  <c r="D268" i="14" s="1"/>
  <c r="C268" i="14"/>
  <c r="B269" i="14"/>
  <c r="D269" i="14" s="1"/>
  <c r="B270" i="14"/>
  <c r="B271" i="14"/>
  <c r="B272" i="14"/>
  <c r="D272" i="14" s="1"/>
  <c r="C272" i="14"/>
  <c r="B273" i="14"/>
  <c r="D273" i="14" s="1"/>
  <c r="C273" i="14"/>
  <c r="B274" i="14"/>
  <c r="B275" i="14"/>
  <c r="B276" i="14"/>
  <c r="B277" i="14"/>
  <c r="D277" i="14" s="1"/>
  <c r="C277" i="14"/>
  <c r="B278" i="14"/>
  <c r="B279" i="14"/>
  <c r="B280" i="14"/>
  <c r="B281" i="14"/>
  <c r="B282" i="14"/>
  <c r="B283" i="14"/>
  <c r="B284" i="14"/>
  <c r="D284" i="14" s="1"/>
  <c r="C284" i="14"/>
  <c r="B285" i="14"/>
  <c r="D285" i="14" s="1"/>
  <c r="C285" i="14"/>
  <c r="B286" i="14"/>
  <c r="B287" i="14"/>
  <c r="B288" i="14"/>
  <c r="B289" i="14"/>
  <c r="D289" i="14" s="1"/>
  <c r="B290" i="14"/>
  <c r="B291" i="14"/>
  <c r="B292" i="14"/>
  <c r="B293" i="14"/>
  <c r="B294" i="14"/>
  <c r="B295" i="14"/>
  <c r="B296" i="14"/>
  <c r="D296" i="14" s="1"/>
  <c r="B297" i="14"/>
  <c r="B298" i="14"/>
  <c r="B299" i="14"/>
  <c r="B300" i="14"/>
  <c r="B301" i="14"/>
  <c r="D301" i="14" s="1"/>
  <c r="B302" i="14"/>
  <c r="B303" i="14"/>
  <c r="B304" i="14"/>
  <c r="D304" i="14" s="1"/>
  <c r="C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D316" i="14" s="1"/>
  <c r="C316" i="14"/>
  <c r="B317" i="14"/>
  <c r="B318" i="14"/>
  <c r="B319" i="14"/>
  <c r="B320" i="14"/>
  <c r="D320" i="14" s="1"/>
  <c r="C320" i="14"/>
  <c r="B321" i="14"/>
  <c r="D321" i="14" s="1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D336" i="14" s="1"/>
  <c r="B337" i="14"/>
  <c r="B338" i="14"/>
  <c r="B339" i="14"/>
  <c r="B340" i="14"/>
  <c r="D340" i="14" s="1"/>
  <c r="C340" i="14"/>
  <c r="B341" i="14"/>
  <c r="B342" i="14"/>
  <c r="D342" i="14" s="1"/>
  <c r="B343" i="14"/>
  <c r="B344" i="14"/>
  <c r="B345" i="14"/>
  <c r="D345" i="14" s="1"/>
  <c r="C345" i="14"/>
  <c r="B346" i="14"/>
  <c r="B347" i="14"/>
  <c r="B348" i="14"/>
  <c r="B349" i="14"/>
  <c r="B350" i="14"/>
  <c r="B351" i="14"/>
  <c r="B352" i="14"/>
  <c r="B353" i="14"/>
  <c r="C287" i="14" l="1"/>
  <c r="D287" i="14"/>
  <c r="C237" i="14"/>
  <c r="D237" i="14"/>
  <c r="L88" i="14"/>
  <c r="D88" i="14"/>
  <c r="C55" i="14"/>
  <c r="D55" i="14"/>
  <c r="C327" i="14"/>
  <c r="D327" i="14"/>
  <c r="C280" i="14"/>
  <c r="D280" i="14"/>
  <c r="C256" i="14"/>
  <c r="D256" i="14"/>
  <c r="C205" i="14"/>
  <c r="D205" i="14"/>
  <c r="L161" i="14"/>
  <c r="S161" i="14" s="1"/>
  <c r="D161" i="14"/>
  <c r="L106" i="14"/>
  <c r="D106" i="14"/>
  <c r="L61" i="14"/>
  <c r="D61" i="14"/>
  <c r="C11" i="14"/>
  <c r="D11" i="14"/>
  <c r="S33" i="14"/>
  <c r="C262" i="14"/>
  <c r="D262" i="14"/>
  <c r="C179" i="14"/>
  <c r="D179" i="14"/>
  <c r="C144" i="14"/>
  <c r="D144" i="14"/>
  <c r="L69" i="14"/>
  <c r="S69" i="14" s="1"/>
  <c r="D69" i="14"/>
  <c r="C198" i="14"/>
  <c r="D198" i="14"/>
  <c r="C155" i="14"/>
  <c r="D155" i="14"/>
  <c r="C111" i="14"/>
  <c r="D111" i="14"/>
  <c r="L68" i="14"/>
  <c r="D68" i="14"/>
  <c r="L17" i="14"/>
  <c r="S17" i="14" s="1"/>
  <c r="D17" i="14"/>
  <c r="S85" i="14"/>
  <c r="C281" i="14"/>
  <c r="D281" i="14"/>
  <c r="L173" i="14"/>
  <c r="D173" i="14"/>
  <c r="C112" i="14"/>
  <c r="D112" i="14"/>
  <c r="C341" i="14"/>
  <c r="D341" i="14"/>
  <c r="C185" i="14"/>
  <c r="D185" i="14"/>
  <c r="C143" i="14"/>
  <c r="D143" i="14"/>
  <c r="L100" i="14"/>
  <c r="D100" i="14"/>
  <c r="C48" i="14"/>
  <c r="D48" i="14"/>
  <c r="C326" i="14"/>
  <c r="D326" i="14"/>
  <c r="C197" i="14"/>
  <c r="D197" i="14"/>
  <c r="C117" i="14"/>
  <c r="D117" i="14"/>
  <c r="C23" i="14"/>
  <c r="D23" i="14"/>
  <c r="C319" i="14"/>
  <c r="D319" i="14"/>
  <c r="C165" i="14"/>
  <c r="D165" i="14"/>
  <c r="C348" i="14"/>
  <c r="D348" i="14"/>
  <c r="C294" i="14"/>
  <c r="D294" i="14"/>
  <c r="C347" i="14"/>
  <c r="D347" i="14"/>
  <c r="C286" i="14"/>
  <c r="D286" i="14"/>
  <c r="L137" i="14"/>
  <c r="D137" i="14"/>
  <c r="C87" i="14"/>
  <c r="D87" i="14"/>
  <c r="L24" i="14"/>
  <c r="D24" i="14"/>
  <c r="C346" i="14"/>
  <c r="D346" i="14"/>
  <c r="C313" i="14"/>
  <c r="D313" i="14"/>
  <c r="C279" i="14"/>
  <c r="D279" i="14"/>
  <c r="C249" i="14"/>
  <c r="D249" i="14"/>
  <c r="L172" i="14"/>
  <c r="D172" i="14"/>
  <c r="L142" i="14"/>
  <c r="D142" i="14"/>
  <c r="L105" i="14"/>
  <c r="D105" i="14"/>
  <c r="C67" i="14"/>
  <c r="D67" i="14"/>
  <c r="L29" i="14"/>
  <c r="D29" i="14"/>
  <c r="C353" i="14"/>
  <c r="D353" i="14"/>
  <c r="C222" i="14"/>
  <c r="D222" i="14"/>
  <c r="L184" i="14"/>
  <c r="D184" i="14"/>
  <c r="L154" i="14"/>
  <c r="D154" i="14"/>
  <c r="L122" i="14"/>
  <c r="D122" i="14"/>
  <c r="C98" i="14"/>
  <c r="D98" i="14"/>
  <c r="C59" i="14"/>
  <c r="D59" i="14"/>
  <c r="L10" i="14"/>
  <c r="D10" i="14"/>
  <c r="C311" i="14"/>
  <c r="D311" i="14"/>
  <c r="C266" i="14"/>
  <c r="D266" i="14"/>
  <c r="C221" i="14"/>
  <c r="D221" i="14"/>
  <c r="C176" i="14"/>
  <c r="D176" i="14"/>
  <c r="C85" i="14"/>
  <c r="D85" i="14"/>
  <c r="L46" i="14"/>
  <c r="D46" i="14"/>
  <c r="L28" i="14"/>
  <c r="D28" i="14"/>
  <c r="L9" i="14"/>
  <c r="S9" i="14" s="1"/>
  <c r="D9" i="14"/>
  <c r="C315" i="14"/>
  <c r="D315" i="14"/>
  <c r="C206" i="14"/>
  <c r="D206" i="14"/>
  <c r="L168" i="14"/>
  <c r="D168" i="14"/>
  <c r="L138" i="14"/>
  <c r="D138" i="14"/>
  <c r="C75" i="14"/>
  <c r="D75" i="14"/>
  <c r="L6" i="14"/>
  <c r="D6" i="14"/>
  <c r="C335" i="14"/>
  <c r="D335" i="14"/>
  <c r="C306" i="14"/>
  <c r="D306" i="14"/>
  <c r="C293" i="14"/>
  <c r="D293" i="14"/>
  <c r="C217" i="14"/>
  <c r="D217" i="14"/>
  <c r="C192" i="14"/>
  <c r="D192" i="14"/>
  <c r="C167" i="14"/>
  <c r="D167" i="14"/>
  <c r="C123" i="14"/>
  <c r="D123" i="14"/>
  <c r="L118" i="14"/>
  <c r="D118" i="14"/>
  <c r="L30" i="14"/>
  <c r="D30" i="14"/>
  <c r="C292" i="14"/>
  <c r="D292" i="14"/>
  <c r="C255" i="14"/>
  <c r="D255" i="14"/>
  <c r="C223" i="14"/>
  <c r="D223" i="14"/>
  <c r="C99" i="14"/>
  <c r="D99" i="14"/>
  <c r="L74" i="14"/>
  <c r="D74" i="14"/>
  <c r="L42" i="14"/>
  <c r="D42" i="14"/>
  <c r="C16" i="14"/>
  <c r="D16" i="14"/>
  <c r="L49" i="14"/>
  <c r="C325" i="14"/>
  <c r="D325" i="14"/>
  <c r="C312" i="14"/>
  <c r="D312" i="14"/>
  <c r="C298" i="14"/>
  <c r="D298" i="14"/>
  <c r="C278" i="14"/>
  <c r="D278" i="14"/>
  <c r="C267" i="14"/>
  <c r="D267" i="14"/>
  <c r="C254" i="14"/>
  <c r="D254" i="14"/>
  <c r="C235" i="14"/>
  <c r="D235" i="14"/>
  <c r="C228" i="14"/>
  <c r="D228" i="14"/>
  <c r="C203" i="14"/>
  <c r="D203" i="14"/>
  <c r="C171" i="14"/>
  <c r="D171" i="14"/>
  <c r="C159" i="14"/>
  <c r="D159" i="14"/>
  <c r="C135" i="14"/>
  <c r="D135" i="14"/>
  <c r="L129" i="14"/>
  <c r="S129" i="14" s="1"/>
  <c r="D129" i="14"/>
  <c r="C91" i="14"/>
  <c r="D91" i="14"/>
  <c r="C66" i="14"/>
  <c r="D66" i="14"/>
  <c r="C35" i="14"/>
  <c r="D35" i="14"/>
  <c r="L22" i="14"/>
  <c r="D22" i="14"/>
  <c r="C15" i="14"/>
  <c r="D15" i="14"/>
  <c r="C324" i="14"/>
  <c r="D324" i="14"/>
  <c r="C153" i="14"/>
  <c r="D153" i="14"/>
  <c r="L134" i="14"/>
  <c r="D134" i="14"/>
  <c r="C121" i="14"/>
  <c r="D121" i="14"/>
  <c r="L104" i="14"/>
  <c r="D104" i="14"/>
  <c r="L78" i="14"/>
  <c r="D78" i="14"/>
  <c r="L58" i="14"/>
  <c r="D58" i="14"/>
  <c r="L52" i="14"/>
  <c r="D52" i="14"/>
  <c r="C34" i="14"/>
  <c r="D34" i="14"/>
  <c r="C21" i="14"/>
  <c r="D21" i="14"/>
  <c r="C351" i="14"/>
  <c r="D351" i="14"/>
  <c r="C344" i="14"/>
  <c r="D344" i="14"/>
  <c r="C338" i="14"/>
  <c r="D338" i="14"/>
  <c r="C331" i="14"/>
  <c r="D331" i="14"/>
  <c r="C323" i="14"/>
  <c r="D323" i="14"/>
  <c r="C317" i="14"/>
  <c r="D317" i="14"/>
  <c r="C310" i="14"/>
  <c r="D310" i="14"/>
  <c r="C303" i="14"/>
  <c r="D303" i="14"/>
  <c r="C296" i="14"/>
  <c r="C289" i="14"/>
  <c r="C271" i="14"/>
  <c r="D271" i="14"/>
  <c r="C265" i="14"/>
  <c r="D265" i="14"/>
  <c r="C259" i="14"/>
  <c r="D259" i="14"/>
  <c r="C247" i="14"/>
  <c r="D247" i="14"/>
  <c r="C240" i="14"/>
  <c r="D240" i="14"/>
  <c r="C233" i="14"/>
  <c r="D233" i="14"/>
  <c r="C226" i="14"/>
  <c r="C220" i="14"/>
  <c r="D220" i="14"/>
  <c r="C195" i="14"/>
  <c r="D195" i="14"/>
  <c r="L189" i="14"/>
  <c r="D189" i="14"/>
  <c r="L182" i="14"/>
  <c r="D182" i="14"/>
  <c r="C175" i="14"/>
  <c r="D175" i="14"/>
  <c r="L170" i="14"/>
  <c r="D170" i="14"/>
  <c r="L164" i="14"/>
  <c r="D164" i="14"/>
  <c r="L158" i="14"/>
  <c r="D158" i="14"/>
  <c r="L146" i="14"/>
  <c r="S146" i="14" s="1"/>
  <c r="D146" i="14"/>
  <c r="L140" i="14"/>
  <c r="D140" i="14"/>
  <c r="C127" i="14"/>
  <c r="D127" i="14"/>
  <c r="L114" i="14"/>
  <c r="D114" i="14"/>
  <c r="L109" i="14"/>
  <c r="D109" i="14"/>
  <c r="C103" i="14"/>
  <c r="D103" i="14"/>
  <c r="L96" i="14"/>
  <c r="D96" i="14"/>
  <c r="L90" i="14"/>
  <c r="D90" i="14"/>
  <c r="L84" i="14"/>
  <c r="D84" i="14"/>
  <c r="C71" i="14"/>
  <c r="D71" i="14"/>
  <c r="L65" i="14"/>
  <c r="S65" i="14" s="1"/>
  <c r="D65" i="14"/>
  <c r="C57" i="14"/>
  <c r="D57" i="14"/>
  <c r="C51" i="14"/>
  <c r="D51" i="14"/>
  <c r="L40" i="14"/>
  <c r="D40" i="14"/>
  <c r="C33" i="14"/>
  <c r="D33" i="14"/>
  <c r="C27" i="14"/>
  <c r="D27" i="14"/>
  <c r="L20" i="14"/>
  <c r="S20" i="14" s="1"/>
  <c r="D20" i="14"/>
  <c r="L153" i="14"/>
  <c r="S153" i="14" s="1"/>
  <c r="C257" i="14"/>
  <c r="D257" i="14"/>
  <c r="C230" i="14"/>
  <c r="D230" i="14"/>
  <c r="C199" i="14"/>
  <c r="D199" i="14"/>
  <c r="L156" i="14"/>
  <c r="D156" i="14"/>
  <c r="C131" i="14"/>
  <c r="D131" i="14"/>
  <c r="L93" i="14"/>
  <c r="D93" i="14"/>
  <c r="C62" i="14"/>
  <c r="D62" i="14"/>
  <c r="C314" i="14"/>
  <c r="D314" i="14"/>
  <c r="L178" i="14"/>
  <c r="D178" i="14"/>
  <c r="C130" i="14"/>
  <c r="D130" i="14"/>
  <c r="C80" i="14"/>
  <c r="D80" i="14"/>
  <c r="C305" i="14"/>
  <c r="D305" i="14"/>
  <c r="C204" i="14"/>
  <c r="D204" i="14"/>
  <c r="L166" i="14"/>
  <c r="D166" i="14"/>
  <c r="C79" i="14"/>
  <c r="D79" i="14"/>
  <c r="C47" i="14"/>
  <c r="D47" i="14"/>
  <c r="C333" i="14"/>
  <c r="D333" i="14"/>
  <c r="C291" i="14"/>
  <c r="D291" i="14"/>
  <c r="C215" i="14"/>
  <c r="D215" i="14"/>
  <c r="L177" i="14"/>
  <c r="S177" i="14" s="1"/>
  <c r="D177" i="14"/>
  <c r="L148" i="14"/>
  <c r="D148" i="14"/>
  <c r="L116" i="14"/>
  <c r="D116" i="14"/>
  <c r="L86" i="14"/>
  <c r="D86" i="14"/>
  <c r="C53" i="14"/>
  <c r="D53" i="14"/>
  <c r="C332" i="14"/>
  <c r="D332" i="14"/>
  <c r="C318" i="14"/>
  <c r="D318" i="14"/>
  <c r="C297" i="14"/>
  <c r="D297" i="14"/>
  <c r="C234" i="14"/>
  <c r="D234" i="14"/>
  <c r="C183" i="14"/>
  <c r="D183" i="14"/>
  <c r="L128" i="14"/>
  <c r="D128" i="14"/>
  <c r="C97" i="14"/>
  <c r="D97" i="14"/>
  <c r="C350" i="14"/>
  <c r="D350" i="14"/>
  <c r="C343" i="14"/>
  <c r="D343" i="14"/>
  <c r="C337" i="14"/>
  <c r="D337" i="14"/>
  <c r="C330" i="14"/>
  <c r="D330" i="14"/>
  <c r="C322" i="14"/>
  <c r="D322" i="14"/>
  <c r="C309" i="14"/>
  <c r="D309" i="14"/>
  <c r="C302" i="14"/>
  <c r="D302" i="14"/>
  <c r="C283" i="14"/>
  <c r="D283" i="14"/>
  <c r="C276" i="14"/>
  <c r="D276" i="14"/>
  <c r="C270" i="14"/>
  <c r="D270" i="14"/>
  <c r="C264" i="14"/>
  <c r="D264" i="14"/>
  <c r="C258" i="14"/>
  <c r="C252" i="14"/>
  <c r="D252" i="14"/>
  <c r="C246" i="14"/>
  <c r="D246" i="14"/>
  <c r="C239" i="14"/>
  <c r="D239" i="14"/>
  <c r="C232" i="14"/>
  <c r="D232" i="14"/>
  <c r="C219" i="14"/>
  <c r="D219" i="14"/>
  <c r="C213" i="14"/>
  <c r="D213" i="14"/>
  <c r="C208" i="14"/>
  <c r="D208" i="14"/>
  <c r="C201" i="14"/>
  <c r="D201" i="14"/>
  <c r="C194" i="14"/>
  <c r="D194" i="14"/>
  <c r="L188" i="14"/>
  <c r="D188" i="14"/>
  <c r="C174" i="14"/>
  <c r="D174" i="14"/>
  <c r="L169" i="14"/>
  <c r="S169" i="14" s="1"/>
  <c r="D169" i="14"/>
  <c r="C163" i="14"/>
  <c r="D163" i="14"/>
  <c r="L157" i="14"/>
  <c r="S157" i="14" s="1"/>
  <c r="D157" i="14"/>
  <c r="C151" i="14"/>
  <c r="D151" i="14"/>
  <c r="C139" i="14"/>
  <c r="D139" i="14"/>
  <c r="L133" i="14"/>
  <c r="S133" i="14" s="1"/>
  <c r="D133" i="14"/>
  <c r="C126" i="14"/>
  <c r="D126" i="14"/>
  <c r="L120" i="14"/>
  <c r="D120" i="14"/>
  <c r="C108" i="14"/>
  <c r="D108" i="14"/>
  <c r="L102" i="14"/>
  <c r="D102" i="14"/>
  <c r="C95" i="14"/>
  <c r="D95" i="14"/>
  <c r="C83" i="14"/>
  <c r="D83" i="14"/>
  <c r="L77" i="14"/>
  <c r="D77" i="14"/>
  <c r="L70" i="14"/>
  <c r="D70" i="14"/>
  <c r="L64" i="14"/>
  <c r="D64" i="14"/>
  <c r="L50" i="14"/>
  <c r="D50" i="14"/>
  <c r="L45" i="14"/>
  <c r="D45" i="14"/>
  <c r="C39" i="14"/>
  <c r="D39" i="14"/>
  <c r="L32" i="14"/>
  <c r="D32" i="14"/>
  <c r="C19" i="14"/>
  <c r="D19" i="14"/>
  <c r="L13" i="14"/>
  <c r="D13" i="14"/>
  <c r="L8" i="14"/>
  <c r="D8" i="14"/>
  <c r="L149" i="14"/>
  <c r="C328" i="14"/>
  <c r="D328" i="14"/>
  <c r="C307" i="14"/>
  <c r="D307" i="14"/>
  <c r="C274" i="14"/>
  <c r="D274" i="14"/>
  <c r="L150" i="14"/>
  <c r="D150" i="14"/>
  <c r="L81" i="14"/>
  <c r="S81" i="14" s="1"/>
  <c r="D81" i="14"/>
  <c r="C43" i="14"/>
  <c r="D43" i="14"/>
  <c r="L12" i="14"/>
  <c r="D12" i="14"/>
  <c r="C300" i="14"/>
  <c r="D300" i="14"/>
  <c r="C211" i="14"/>
  <c r="D211" i="14"/>
  <c r="C334" i="14"/>
  <c r="D334" i="14"/>
  <c r="C299" i="14"/>
  <c r="D299" i="14"/>
  <c r="C243" i="14"/>
  <c r="D243" i="14"/>
  <c r="C216" i="14"/>
  <c r="D216" i="14"/>
  <c r="C191" i="14"/>
  <c r="D191" i="14"/>
  <c r="L160" i="14"/>
  <c r="D160" i="14"/>
  <c r="L92" i="14"/>
  <c r="D92" i="14"/>
  <c r="L54" i="14"/>
  <c r="D54" i="14"/>
  <c r="L36" i="14"/>
  <c r="D36" i="14"/>
  <c r="L5" i="14"/>
  <c r="D5" i="14"/>
  <c r="C242" i="14"/>
  <c r="D242" i="14"/>
  <c r="L110" i="14"/>
  <c r="D110" i="14"/>
  <c r="L73" i="14"/>
  <c r="D73" i="14"/>
  <c r="L41" i="14"/>
  <c r="D41" i="14"/>
  <c r="C352" i="14"/>
  <c r="D352" i="14"/>
  <c r="C339" i="14"/>
  <c r="D339" i="14"/>
  <c r="C290" i="14"/>
  <c r="D290" i="14"/>
  <c r="C241" i="14"/>
  <c r="D241" i="14"/>
  <c r="C227" i="14"/>
  <c r="D227" i="14"/>
  <c r="L190" i="14"/>
  <c r="D190" i="14"/>
  <c r="C147" i="14"/>
  <c r="D147" i="14"/>
  <c r="C115" i="14"/>
  <c r="D115" i="14"/>
  <c r="C349" i="14"/>
  <c r="D349" i="14"/>
  <c r="C342" i="14"/>
  <c r="C336" i="14"/>
  <c r="C329" i="14"/>
  <c r="D329" i="14"/>
  <c r="C321" i="14"/>
  <c r="C308" i="14"/>
  <c r="D308" i="14"/>
  <c r="C301" i="14"/>
  <c r="C295" i="14"/>
  <c r="D295" i="14"/>
  <c r="C288" i="14"/>
  <c r="D288" i="14"/>
  <c r="C282" i="14"/>
  <c r="D282" i="14"/>
  <c r="C275" i="14"/>
  <c r="D275" i="14"/>
  <c r="C269" i="14"/>
  <c r="C263" i="14"/>
  <c r="D263" i="14"/>
  <c r="C251" i="14"/>
  <c r="D251" i="14"/>
  <c r="C245" i="14"/>
  <c r="D245" i="14"/>
  <c r="C238" i="14"/>
  <c r="D238" i="14"/>
  <c r="C231" i="14"/>
  <c r="D231" i="14"/>
  <c r="C225" i="14"/>
  <c r="D225" i="14"/>
  <c r="C218" i="14"/>
  <c r="C212" i="14"/>
  <c r="C207" i="14"/>
  <c r="D207" i="14"/>
  <c r="C200" i="14"/>
  <c r="D200" i="14"/>
  <c r="C193" i="14"/>
  <c r="C187" i="14"/>
  <c r="D187" i="14"/>
  <c r="L180" i="14"/>
  <c r="D180" i="14"/>
  <c r="C173" i="14"/>
  <c r="C168" i="14"/>
  <c r="C162" i="14"/>
  <c r="D162" i="14"/>
  <c r="C156" i="14"/>
  <c r="C150" i="14"/>
  <c r="L145" i="14"/>
  <c r="S145" i="14" s="1"/>
  <c r="D145" i="14"/>
  <c r="C138" i="14"/>
  <c r="L132" i="14"/>
  <c r="D132" i="14"/>
  <c r="L125" i="14"/>
  <c r="D125" i="14"/>
  <c r="C119" i="14"/>
  <c r="D119" i="14"/>
  <c r="L113" i="14"/>
  <c r="S113" i="14" s="1"/>
  <c r="D113" i="14"/>
  <c r="C107" i="14"/>
  <c r="D107" i="14"/>
  <c r="C101" i="14"/>
  <c r="D101" i="14"/>
  <c r="C94" i="14"/>
  <c r="D94" i="14"/>
  <c r="C88" i="14"/>
  <c r="L82" i="14"/>
  <c r="D82" i="14"/>
  <c r="C76" i="14"/>
  <c r="D76" i="14"/>
  <c r="C69" i="14"/>
  <c r="C63" i="14"/>
  <c r="D63" i="14"/>
  <c r="L56" i="14"/>
  <c r="D56" i="14"/>
  <c r="C49" i="14"/>
  <c r="C44" i="14"/>
  <c r="D44" i="14"/>
  <c r="L38" i="14"/>
  <c r="D38" i="14"/>
  <c r="C31" i="14"/>
  <c r="D31" i="14"/>
  <c r="C25" i="14"/>
  <c r="D25" i="14"/>
  <c r="L18" i="14"/>
  <c r="D18" i="14"/>
  <c r="C12" i="14"/>
  <c r="C7" i="14"/>
  <c r="D7" i="14"/>
  <c r="L97" i="14"/>
  <c r="Q85" i="14"/>
  <c r="L136" i="14"/>
  <c r="S136" i="14" s="1"/>
  <c r="C136" i="14"/>
  <c r="L60" i="14"/>
  <c r="S60" i="14" s="1"/>
  <c r="C60" i="14"/>
  <c r="Q53" i="14"/>
  <c r="R53" i="14"/>
  <c r="Q129" i="14"/>
  <c r="R129" i="14"/>
  <c r="L4" i="14"/>
  <c r="S4" i="14" s="1"/>
  <c r="C4" i="14"/>
  <c r="L72" i="14"/>
  <c r="S72" i="14" s="1"/>
  <c r="C72" i="14"/>
  <c r="L14" i="14"/>
  <c r="S14" i="14" s="1"/>
  <c r="C14" i="14"/>
  <c r="R9" i="14"/>
  <c r="Q9" i="14"/>
  <c r="Q146" i="14"/>
  <c r="R146" i="14"/>
  <c r="Q177" i="14"/>
  <c r="R177" i="14"/>
  <c r="C181" i="14"/>
  <c r="L181" i="14"/>
  <c r="S181" i="14" s="1"/>
  <c r="L26" i="14"/>
  <c r="S26" i="14" s="1"/>
  <c r="C26" i="14"/>
  <c r="R20" i="14"/>
  <c r="Q20" i="14"/>
  <c r="R169" i="14"/>
  <c r="Q169" i="14"/>
  <c r="R153" i="14"/>
  <c r="Q153" i="14"/>
  <c r="R133" i="14"/>
  <c r="Q133" i="14"/>
  <c r="Q145" i="14"/>
  <c r="R145" i="14"/>
  <c r="L101" i="14"/>
  <c r="S101" i="14" s="1"/>
  <c r="C186" i="14"/>
  <c r="L186" i="14"/>
  <c r="S186" i="14" s="1"/>
  <c r="L124" i="14"/>
  <c r="S124" i="14" s="1"/>
  <c r="C124" i="14"/>
  <c r="R81" i="14"/>
  <c r="C37" i="14"/>
  <c r="L37" i="14"/>
  <c r="S37" i="14" s="1"/>
  <c r="L141" i="14"/>
  <c r="S141" i="14" s="1"/>
  <c r="C141" i="14"/>
  <c r="L152" i="14"/>
  <c r="S152" i="14" s="1"/>
  <c r="C152" i="14"/>
  <c r="Q65" i="14"/>
  <c r="R65" i="14"/>
  <c r="Q157" i="14"/>
  <c r="R157" i="14"/>
  <c r="C89" i="14"/>
  <c r="L89" i="14"/>
  <c r="S89" i="14" s="1"/>
  <c r="R113" i="14"/>
  <c r="R161" i="14"/>
  <c r="Q161" i="14"/>
  <c r="R17" i="14"/>
  <c r="Q17" i="14"/>
  <c r="Q42" i="14"/>
  <c r="C81" i="14"/>
  <c r="C58" i="14"/>
  <c r="Q138" i="14"/>
  <c r="Q154" i="14"/>
  <c r="R18" i="14"/>
  <c r="Q38" i="14"/>
  <c r="Q102" i="14"/>
  <c r="Q166" i="14"/>
  <c r="R142" i="14"/>
  <c r="L185" i="14"/>
  <c r="S185" i="14" s="1"/>
  <c r="R128" i="14"/>
  <c r="R160" i="14"/>
  <c r="R45" i="14"/>
  <c r="R109" i="14"/>
  <c r="R173" i="14"/>
  <c r="Q84" i="14"/>
  <c r="R92" i="14"/>
  <c r="R116" i="14"/>
  <c r="R156" i="14"/>
  <c r="R180" i="14"/>
  <c r="L25" i="14"/>
  <c r="S25" i="14" s="1"/>
  <c r="R64" i="14"/>
  <c r="R96" i="14"/>
  <c r="R50" i="14"/>
  <c r="R114" i="14"/>
  <c r="Q182" i="14"/>
  <c r="C182" i="14"/>
  <c r="C142" i="14"/>
  <c r="C132" i="14"/>
  <c r="C68" i="14"/>
  <c r="C22" i="14"/>
  <c r="L121" i="14"/>
  <c r="S121" i="14" s="1"/>
  <c r="L21" i="14"/>
  <c r="S21" i="14" s="1"/>
  <c r="Q13" i="14"/>
  <c r="Q61" i="14"/>
  <c r="Q77" i="14"/>
  <c r="Q125" i="14"/>
  <c r="Q189" i="14"/>
  <c r="Q33" i="14"/>
  <c r="Q118" i="14"/>
  <c r="R70" i="14"/>
  <c r="R134" i="14"/>
  <c r="Q106" i="14"/>
  <c r="L165" i="14"/>
  <c r="S165" i="14" s="1"/>
  <c r="L117" i="14"/>
  <c r="S117" i="14" s="1"/>
  <c r="L57" i="14"/>
  <c r="S57" i="14" s="1"/>
  <c r="R8" i="14"/>
  <c r="R24" i="14"/>
  <c r="R40" i="14"/>
  <c r="R168" i="14"/>
  <c r="R184" i="14"/>
  <c r="C189" i="14"/>
  <c r="C180" i="14"/>
  <c r="C166" i="14"/>
  <c r="C157" i="14"/>
  <c r="C148" i="14"/>
  <c r="C134" i="14"/>
  <c r="C125" i="14"/>
  <c r="C116" i="14"/>
  <c r="C102" i="14"/>
  <c r="C93" i="14"/>
  <c r="C84" i="14"/>
  <c r="C70" i="14"/>
  <c r="C61" i="14"/>
  <c r="C52" i="14"/>
  <c r="C38" i="14"/>
  <c r="C29" i="14"/>
  <c r="C20" i="14"/>
  <c r="C6" i="14"/>
  <c r="L174" i="14"/>
  <c r="S174" i="14" s="1"/>
  <c r="L126" i="14"/>
  <c r="S126" i="14" s="1"/>
  <c r="L94" i="14"/>
  <c r="S94" i="14" s="1"/>
  <c r="L62" i="14"/>
  <c r="S62" i="14" s="1"/>
  <c r="C188" i="14"/>
  <c r="L108" i="14"/>
  <c r="S108" i="14" s="1"/>
  <c r="L76" i="14"/>
  <c r="S76" i="14" s="1"/>
  <c r="L44" i="14"/>
  <c r="S44" i="14" s="1"/>
  <c r="C178" i="14"/>
  <c r="C169" i="14"/>
  <c r="C160" i="14"/>
  <c r="C146" i="14"/>
  <c r="C137" i="14"/>
  <c r="C128" i="14"/>
  <c r="C114" i="14"/>
  <c r="C105" i="14"/>
  <c r="C96" i="14"/>
  <c r="C82" i="14"/>
  <c r="C73" i="14"/>
  <c r="C64" i="14"/>
  <c r="C50" i="14"/>
  <c r="C41" i="14"/>
  <c r="C32" i="14"/>
  <c r="C18" i="14"/>
  <c r="C9" i="14"/>
  <c r="L187" i="14"/>
  <c r="S187" i="14" s="1"/>
  <c r="L179" i="14"/>
  <c r="S179" i="14" s="1"/>
  <c r="L171" i="14"/>
  <c r="S171" i="14" s="1"/>
  <c r="L163" i="14"/>
  <c r="S163" i="14" s="1"/>
  <c r="L155" i="14"/>
  <c r="S155" i="14" s="1"/>
  <c r="L147" i="14"/>
  <c r="S147" i="14" s="1"/>
  <c r="L139" i="14"/>
  <c r="S139" i="14" s="1"/>
  <c r="L131" i="14"/>
  <c r="S131" i="14" s="1"/>
  <c r="L123" i="14"/>
  <c r="S123" i="14" s="1"/>
  <c r="L115" i="14"/>
  <c r="S115" i="14" s="1"/>
  <c r="L107" i="14"/>
  <c r="S107" i="14" s="1"/>
  <c r="L99" i="14"/>
  <c r="S99" i="14" s="1"/>
  <c r="L91" i="14"/>
  <c r="S91" i="14" s="1"/>
  <c r="L83" i="14"/>
  <c r="S83" i="14" s="1"/>
  <c r="L75" i="14"/>
  <c r="S75" i="14" s="1"/>
  <c r="L67" i="14"/>
  <c r="S67" i="14" s="1"/>
  <c r="L59" i="14"/>
  <c r="S59" i="14" s="1"/>
  <c r="L51" i="14"/>
  <c r="S51" i="14" s="1"/>
  <c r="L43" i="14"/>
  <c r="S43" i="14" s="1"/>
  <c r="L35" i="14"/>
  <c r="S35" i="14" s="1"/>
  <c r="L27" i="14"/>
  <c r="S27" i="14" s="1"/>
  <c r="L19" i="14"/>
  <c r="S19" i="14" s="1"/>
  <c r="L11" i="14"/>
  <c r="S11" i="14" s="1"/>
  <c r="L162" i="14"/>
  <c r="S162" i="14" s="1"/>
  <c r="L130" i="14"/>
  <c r="S130" i="14" s="1"/>
  <c r="L98" i="14"/>
  <c r="S98" i="14" s="1"/>
  <c r="L66" i="14"/>
  <c r="S66" i="14" s="1"/>
  <c r="L34" i="14"/>
  <c r="S34" i="14" s="1"/>
  <c r="L176" i="14"/>
  <c r="S176" i="14" s="1"/>
  <c r="L144" i="14"/>
  <c r="S144" i="14" s="1"/>
  <c r="L112" i="14"/>
  <c r="S112" i="14" s="1"/>
  <c r="L80" i="14"/>
  <c r="S80" i="14" s="1"/>
  <c r="L48" i="14"/>
  <c r="S48" i="14" s="1"/>
  <c r="L16" i="14"/>
  <c r="S16" i="14" s="1"/>
  <c r="L3" i="14"/>
  <c r="L183" i="14"/>
  <c r="S183" i="14" s="1"/>
  <c r="L175" i="14"/>
  <c r="S175" i="14" s="1"/>
  <c r="L167" i="14"/>
  <c r="S167" i="14" s="1"/>
  <c r="L159" i="14"/>
  <c r="S159" i="14" s="1"/>
  <c r="L151" i="14"/>
  <c r="S151" i="14" s="1"/>
  <c r="L143" i="14"/>
  <c r="S143" i="14" s="1"/>
  <c r="L135" i="14"/>
  <c r="S135" i="14" s="1"/>
  <c r="L127" i="14"/>
  <c r="S127" i="14" s="1"/>
  <c r="L119" i="14"/>
  <c r="S119" i="14" s="1"/>
  <c r="L111" i="14"/>
  <c r="S111" i="14" s="1"/>
  <c r="L103" i="14"/>
  <c r="S103" i="14" s="1"/>
  <c r="L95" i="14"/>
  <c r="S95" i="14" s="1"/>
  <c r="L87" i="14"/>
  <c r="S87" i="14" s="1"/>
  <c r="L79" i="14"/>
  <c r="S79" i="14" s="1"/>
  <c r="L71" i="14"/>
  <c r="S71" i="14" s="1"/>
  <c r="L63" i="14"/>
  <c r="S63" i="14" s="1"/>
  <c r="L55" i="14"/>
  <c r="S55" i="14" s="1"/>
  <c r="L47" i="14"/>
  <c r="S47" i="14" s="1"/>
  <c r="L39" i="14"/>
  <c r="S39" i="14" s="1"/>
  <c r="L31" i="14"/>
  <c r="S31" i="14" s="1"/>
  <c r="L23" i="14"/>
  <c r="S23" i="14" s="1"/>
  <c r="L15" i="14"/>
  <c r="S15" i="14" s="1"/>
  <c r="L7" i="14"/>
  <c r="S7" i="14" s="1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193" i="5"/>
  <c r="BP284" i="9" l="1"/>
  <c r="CF284" i="9" s="1"/>
  <c r="BP236" i="9"/>
  <c r="CF236" i="9" s="1"/>
  <c r="BP196" i="9"/>
  <c r="CF196" i="9" s="1"/>
  <c r="R54" i="14"/>
  <c r="S54" i="14"/>
  <c r="R68" i="14"/>
  <c r="S68" i="14"/>
  <c r="Q68" i="14"/>
  <c r="BP347" i="9"/>
  <c r="CF347" i="9" s="1"/>
  <c r="BP299" i="9"/>
  <c r="CF299" i="9" s="1"/>
  <c r="BP251" i="9"/>
  <c r="CF251" i="9" s="1"/>
  <c r="BP203" i="9"/>
  <c r="CF203" i="9" s="1"/>
  <c r="R97" i="14"/>
  <c r="S97" i="14"/>
  <c r="Q56" i="14"/>
  <c r="R56" i="14"/>
  <c r="S56" i="14"/>
  <c r="R149" i="14"/>
  <c r="S149" i="14"/>
  <c r="Q32" i="14"/>
  <c r="S32" i="14"/>
  <c r="R32" i="14"/>
  <c r="Q64" i="14"/>
  <c r="S64" i="14"/>
  <c r="Q188" i="14"/>
  <c r="S188" i="14"/>
  <c r="R188" i="14"/>
  <c r="Q40" i="14"/>
  <c r="S40" i="14"/>
  <c r="Q140" i="14"/>
  <c r="S140" i="14"/>
  <c r="R140" i="14"/>
  <c r="R170" i="14"/>
  <c r="S170" i="14"/>
  <c r="Q170" i="14"/>
  <c r="R74" i="14"/>
  <c r="S74" i="14"/>
  <c r="Q74" i="14"/>
  <c r="R138" i="14"/>
  <c r="S138" i="14"/>
  <c r="R10" i="14"/>
  <c r="Q10" i="14"/>
  <c r="S10" i="14"/>
  <c r="R154" i="14"/>
  <c r="S154" i="14"/>
  <c r="Q29" i="14"/>
  <c r="R29" i="14"/>
  <c r="S29" i="14"/>
  <c r="R172" i="14"/>
  <c r="S172" i="14"/>
  <c r="Q172" i="14"/>
  <c r="Q173" i="14"/>
  <c r="S173" i="14"/>
  <c r="BP316" i="9"/>
  <c r="CF316" i="9" s="1"/>
  <c r="BP276" i="9"/>
  <c r="CF276" i="9" s="1"/>
  <c r="BP244" i="9"/>
  <c r="CF244" i="9" s="1"/>
  <c r="BP204" i="9"/>
  <c r="CF204" i="9" s="1"/>
  <c r="BP283" i="9"/>
  <c r="CF283" i="9" s="1"/>
  <c r="BP322" i="9"/>
  <c r="CF322" i="9" s="1"/>
  <c r="BP298" i="9"/>
  <c r="CF298" i="9" s="1"/>
  <c r="BP274" i="9"/>
  <c r="CF274" i="9" s="1"/>
  <c r="BP266" i="9"/>
  <c r="CF266" i="9" s="1"/>
  <c r="BP258" i="9"/>
  <c r="CF258" i="9" s="1"/>
  <c r="BP250" i="9"/>
  <c r="CF250" i="9" s="1"/>
  <c r="BP242" i="9"/>
  <c r="CF242" i="9" s="1"/>
  <c r="BP234" i="9"/>
  <c r="CF234" i="9" s="1"/>
  <c r="BP226" i="9"/>
  <c r="CF226" i="9" s="1"/>
  <c r="BP218" i="9"/>
  <c r="CF218" i="9" s="1"/>
  <c r="BP210" i="9"/>
  <c r="CF210" i="9" s="1"/>
  <c r="BP202" i="9"/>
  <c r="CF202" i="9" s="1"/>
  <c r="BP194" i="9"/>
  <c r="CF194" i="9" s="1"/>
  <c r="Q180" i="14"/>
  <c r="S180" i="14"/>
  <c r="Q92" i="14"/>
  <c r="S92" i="14"/>
  <c r="R150" i="14"/>
  <c r="Q150" i="14"/>
  <c r="S150" i="14"/>
  <c r="Q156" i="14"/>
  <c r="S156" i="14"/>
  <c r="R58" i="14"/>
  <c r="Q58" i="14"/>
  <c r="S58" i="14"/>
  <c r="Q134" i="14"/>
  <c r="S134" i="14"/>
  <c r="R22" i="14"/>
  <c r="S22" i="14"/>
  <c r="Q22" i="14"/>
  <c r="BP332" i="9"/>
  <c r="CF332" i="9" s="1"/>
  <c r="BP252" i="9"/>
  <c r="CF252" i="9" s="1"/>
  <c r="R190" i="14"/>
  <c r="S190" i="14"/>
  <c r="Q190" i="14"/>
  <c r="R148" i="14"/>
  <c r="S148" i="14"/>
  <c r="Q52" i="14"/>
  <c r="S52" i="14"/>
  <c r="BP192" i="9"/>
  <c r="CF192" i="9" s="1"/>
  <c r="BP275" i="9"/>
  <c r="CF275" i="9" s="1"/>
  <c r="BP346" i="9"/>
  <c r="CF346" i="9" s="1"/>
  <c r="BP338" i="9"/>
  <c r="CF338" i="9" s="1"/>
  <c r="BP314" i="9"/>
  <c r="CF314" i="9" s="1"/>
  <c r="BP290" i="9"/>
  <c r="CF290" i="9" s="1"/>
  <c r="BP353" i="9"/>
  <c r="CF353" i="9" s="1"/>
  <c r="BP345" i="9"/>
  <c r="CF345" i="9" s="1"/>
  <c r="BP337" i="9"/>
  <c r="CF337" i="9" s="1"/>
  <c r="BP329" i="9"/>
  <c r="CF329" i="9" s="1"/>
  <c r="BP321" i="9"/>
  <c r="CF321" i="9" s="1"/>
  <c r="BP313" i="9"/>
  <c r="CF313" i="9" s="1"/>
  <c r="BP305" i="9"/>
  <c r="CF305" i="9" s="1"/>
  <c r="BP297" i="9"/>
  <c r="CF297" i="9" s="1"/>
  <c r="BP289" i="9"/>
  <c r="CF289" i="9" s="1"/>
  <c r="BP281" i="9"/>
  <c r="CF281" i="9" s="1"/>
  <c r="BP273" i="9"/>
  <c r="CF273" i="9" s="1"/>
  <c r="BP265" i="9"/>
  <c r="CF265" i="9" s="1"/>
  <c r="BP257" i="9"/>
  <c r="CF257" i="9" s="1"/>
  <c r="BP249" i="9"/>
  <c r="CF249" i="9" s="1"/>
  <c r="BP241" i="9"/>
  <c r="CF241" i="9" s="1"/>
  <c r="BP233" i="9"/>
  <c r="CF233" i="9" s="1"/>
  <c r="BP225" i="9"/>
  <c r="CF225" i="9" s="1"/>
  <c r="BP217" i="9"/>
  <c r="CF217" i="9" s="1"/>
  <c r="BP209" i="9"/>
  <c r="CF209" i="9" s="1"/>
  <c r="BP201" i="9"/>
  <c r="CF201" i="9" s="1"/>
  <c r="BP193" i="9"/>
  <c r="CF193" i="9" s="1"/>
  <c r="R3" i="14"/>
  <c r="S3" i="14"/>
  <c r="Q8" i="14"/>
  <c r="S8" i="14"/>
  <c r="Q70" i="14"/>
  <c r="S70" i="14"/>
  <c r="R102" i="14"/>
  <c r="S102" i="14"/>
  <c r="R84" i="14"/>
  <c r="S84" i="14"/>
  <c r="Q109" i="14"/>
  <c r="S109" i="14"/>
  <c r="Q49" i="14"/>
  <c r="S49" i="14"/>
  <c r="R49" i="14"/>
  <c r="Q30" i="14"/>
  <c r="S30" i="14"/>
  <c r="R30" i="14"/>
  <c r="Q168" i="14"/>
  <c r="S168" i="14"/>
  <c r="R28" i="14"/>
  <c r="S28" i="14"/>
  <c r="Q28" i="14"/>
  <c r="Q184" i="14"/>
  <c r="S184" i="14"/>
  <c r="Q24" i="14"/>
  <c r="S24" i="14"/>
  <c r="R61" i="14"/>
  <c r="S61" i="14"/>
  <c r="Q88" i="14"/>
  <c r="R88" i="14"/>
  <c r="S88" i="14"/>
  <c r="BP308" i="9"/>
  <c r="CF308" i="9" s="1"/>
  <c r="Q178" i="14"/>
  <c r="S178" i="14"/>
  <c r="BP323" i="9"/>
  <c r="CF323" i="9" s="1"/>
  <c r="BP354" i="9"/>
  <c r="CF354" i="9" s="1"/>
  <c r="BP330" i="9"/>
  <c r="CF330" i="9" s="1"/>
  <c r="BP306" i="9"/>
  <c r="CF306" i="9" s="1"/>
  <c r="BP282" i="9"/>
  <c r="CF282" i="9" s="1"/>
  <c r="BP352" i="9"/>
  <c r="CF352" i="9" s="1"/>
  <c r="BP344" i="9"/>
  <c r="CF344" i="9" s="1"/>
  <c r="BP336" i="9"/>
  <c r="CF336" i="9" s="1"/>
  <c r="BP328" i="9"/>
  <c r="CF328" i="9" s="1"/>
  <c r="BP320" i="9"/>
  <c r="CF320" i="9" s="1"/>
  <c r="BP312" i="9"/>
  <c r="CF312" i="9" s="1"/>
  <c r="BP304" i="9"/>
  <c r="CF304" i="9" s="1"/>
  <c r="BP296" i="9"/>
  <c r="CF296" i="9" s="1"/>
  <c r="BP288" i="9"/>
  <c r="CF288" i="9" s="1"/>
  <c r="BP280" i="9"/>
  <c r="CF280" i="9" s="1"/>
  <c r="BP272" i="9"/>
  <c r="CF272" i="9" s="1"/>
  <c r="BP264" i="9"/>
  <c r="CF264" i="9" s="1"/>
  <c r="BP256" i="9"/>
  <c r="CF256" i="9" s="1"/>
  <c r="BP248" i="9"/>
  <c r="CF248" i="9" s="1"/>
  <c r="BP240" i="9"/>
  <c r="CF240" i="9" s="1"/>
  <c r="BP232" i="9"/>
  <c r="CF232" i="9" s="1"/>
  <c r="BP224" i="9"/>
  <c r="CF224" i="9" s="1"/>
  <c r="BP216" i="9"/>
  <c r="CF216" i="9" s="1"/>
  <c r="BP208" i="9"/>
  <c r="CF208" i="9" s="1"/>
  <c r="BP200" i="9"/>
  <c r="CF200" i="9" s="1"/>
  <c r="Q54" i="14"/>
  <c r="Q148" i="14"/>
  <c r="R38" i="14"/>
  <c r="S38" i="14"/>
  <c r="R41" i="14"/>
  <c r="S41" i="14"/>
  <c r="Q41" i="14"/>
  <c r="Q5" i="14"/>
  <c r="R5" i="14"/>
  <c r="S5" i="14"/>
  <c r="Q160" i="14"/>
  <c r="S160" i="14"/>
  <c r="R12" i="14"/>
  <c r="Q12" i="14"/>
  <c r="S12" i="14"/>
  <c r="R86" i="14"/>
  <c r="S86" i="14"/>
  <c r="Q86" i="14"/>
  <c r="Q78" i="14"/>
  <c r="S78" i="14"/>
  <c r="R78" i="14"/>
  <c r="BP340" i="9"/>
  <c r="CF340" i="9" s="1"/>
  <c r="BP300" i="9"/>
  <c r="CF300" i="9" s="1"/>
  <c r="BP268" i="9"/>
  <c r="CF268" i="9" s="1"/>
  <c r="BP220" i="9"/>
  <c r="CF220" i="9" s="1"/>
  <c r="Q110" i="14"/>
  <c r="R110" i="14"/>
  <c r="S110" i="14"/>
  <c r="BP339" i="9"/>
  <c r="CF339" i="9" s="1"/>
  <c r="BP315" i="9"/>
  <c r="CF315" i="9" s="1"/>
  <c r="BP291" i="9"/>
  <c r="CF291" i="9" s="1"/>
  <c r="BP267" i="9"/>
  <c r="CF267" i="9" s="1"/>
  <c r="BP259" i="9"/>
  <c r="CF259" i="9" s="1"/>
  <c r="BP243" i="9"/>
  <c r="CF243" i="9" s="1"/>
  <c r="BP235" i="9"/>
  <c r="CF235" i="9" s="1"/>
  <c r="BP227" i="9"/>
  <c r="CF227" i="9" s="1"/>
  <c r="BP219" i="9"/>
  <c r="CF219" i="9" s="1"/>
  <c r="BP211" i="9"/>
  <c r="CF211" i="9" s="1"/>
  <c r="BP195" i="9"/>
  <c r="CF195" i="9" s="1"/>
  <c r="BP335" i="9"/>
  <c r="CF335" i="9" s="1"/>
  <c r="BP311" i="9"/>
  <c r="CF311" i="9" s="1"/>
  <c r="BP287" i="9"/>
  <c r="CF287" i="9" s="1"/>
  <c r="BP279" i="9"/>
  <c r="CF279" i="9" s="1"/>
  <c r="BP271" i="9"/>
  <c r="CF271" i="9" s="1"/>
  <c r="BP263" i="9"/>
  <c r="CF263" i="9" s="1"/>
  <c r="BP255" i="9"/>
  <c r="CF255" i="9" s="1"/>
  <c r="BP247" i="9"/>
  <c r="CF247" i="9" s="1"/>
  <c r="BP239" i="9"/>
  <c r="CF239" i="9" s="1"/>
  <c r="BP231" i="9"/>
  <c r="CF231" i="9" s="1"/>
  <c r="BP223" i="9"/>
  <c r="CF223" i="9" s="1"/>
  <c r="BP215" i="9"/>
  <c r="CF215" i="9" s="1"/>
  <c r="BP207" i="9"/>
  <c r="CF207" i="9" s="1"/>
  <c r="BP199" i="9"/>
  <c r="CF199" i="9" s="1"/>
  <c r="R178" i="14"/>
  <c r="R69" i="14"/>
  <c r="R125" i="14"/>
  <c r="S125" i="14"/>
  <c r="R13" i="14"/>
  <c r="S13" i="14"/>
  <c r="Q45" i="14"/>
  <c r="S45" i="14"/>
  <c r="R77" i="14"/>
  <c r="S77" i="14"/>
  <c r="R90" i="14"/>
  <c r="Q90" i="14"/>
  <c r="S90" i="14"/>
  <c r="Q114" i="14"/>
  <c r="S114" i="14"/>
  <c r="Q158" i="14"/>
  <c r="R158" i="14"/>
  <c r="S158" i="14"/>
  <c r="R182" i="14"/>
  <c r="S182" i="14"/>
  <c r="R118" i="14"/>
  <c r="S118" i="14"/>
  <c r="R6" i="14"/>
  <c r="Q6" i="14"/>
  <c r="S6" i="14"/>
  <c r="Q46" i="14"/>
  <c r="R46" i="14"/>
  <c r="S46" i="14"/>
  <c r="R105" i="14"/>
  <c r="Q105" i="14"/>
  <c r="S105" i="14"/>
  <c r="R106" i="14"/>
  <c r="S106" i="14"/>
  <c r="BP348" i="9"/>
  <c r="CF348" i="9" s="1"/>
  <c r="BP292" i="9"/>
  <c r="CF292" i="9" s="1"/>
  <c r="BP228" i="9"/>
  <c r="CF228" i="9" s="1"/>
  <c r="BP307" i="9"/>
  <c r="CF307" i="9" s="1"/>
  <c r="BP351" i="9"/>
  <c r="CF351" i="9" s="1"/>
  <c r="BP327" i="9"/>
  <c r="CF327" i="9" s="1"/>
  <c r="BP303" i="9"/>
  <c r="CF303" i="9" s="1"/>
  <c r="BP342" i="9"/>
  <c r="CF342" i="9" s="1"/>
  <c r="BP326" i="9"/>
  <c r="CF326" i="9" s="1"/>
  <c r="BP318" i="9"/>
  <c r="CF318" i="9" s="1"/>
  <c r="BP310" i="9"/>
  <c r="CF310" i="9" s="1"/>
  <c r="BP302" i="9"/>
  <c r="CF302" i="9" s="1"/>
  <c r="BP294" i="9"/>
  <c r="CF294" i="9" s="1"/>
  <c r="BP286" i="9"/>
  <c r="CF286" i="9" s="1"/>
  <c r="BP278" i="9"/>
  <c r="CF278" i="9" s="1"/>
  <c r="BP270" i="9"/>
  <c r="CF270" i="9" s="1"/>
  <c r="BP262" i="9"/>
  <c r="CF262" i="9" s="1"/>
  <c r="BP254" i="9"/>
  <c r="CF254" i="9" s="1"/>
  <c r="BP246" i="9"/>
  <c r="CF246" i="9" s="1"/>
  <c r="BP238" i="9"/>
  <c r="CF238" i="9" s="1"/>
  <c r="BP230" i="9"/>
  <c r="CF230" i="9" s="1"/>
  <c r="BP222" i="9"/>
  <c r="CF222" i="9" s="1"/>
  <c r="BP214" i="9"/>
  <c r="CF214" i="9" s="1"/>
  <c r="BP206" i="9"/>
  <c r="CF206" i="9" s="1"/>
  <c r="BP198" i="9"/>
  <c r="CF198" i="9" s="1"/>
  <c r="Q69" i="14"/>
  <c r="Q18" i="14"/>
  <c r="S18" i="14"/>
  <c r="S73" i="14"/>
  <c r="R73" i="14"/>
  <c r="Q73" i="14"/>
  <c r="Q36" i="14"/>
  <c r="S36" i="14"/>
  <c r="R36" i="14"/>
  <c r="Q128" i="14"/>
  <c r="S128" i="14"/>
  <c r="Q116" i="14"/>
  <c r="S116" i="14"/>
  <c r="R166" i="14"/>
  <c r="S166" i="14"/>
  <c r="Q93" i="14"/>
  <c r="S93" i="14"/>
  <c r="R93" i="14"/>
  <c r="S104" i="14"/>
  <c r="Q104" i="14"/>
  <c r="R104" i="14"/>
  <c r="BP324" i="9"/>
  <c r="CF324" i="9" s="1"/>
  <c r="BP260" i="9"/>
  <c r="CF260" i="9" s="1"/>
  <c r="BP212" i="9"/>
  <c r="CF212" i="9" s="1"/>
  <c r="Q82" i="14"/>
  <c r="S82" i="14"/>
  <c r="R82" i="14"/>
  <c r="BP331" i="9"/>
  <c r="CF331" i="9" s="1"/>
  <c r="BP343" i="9"/>
  <c r="CF343" i="9" s="1"/>
  <c r="BP319" i="9"/>
  <c r="CF319" i="9" s="1"/>
  <c r="BP295" i="9"/>
  <c r="CF295" i="9" s="1"/>
  <c r="BP350" i="9"/>
  <c r="CF350" i="9" s="1"/>
  <c r="BP334" i="9"/>
  <c r="CF334" i="9" s="1"/>
  <c r="BP349" i="9"/>
  <c r="CF349" i="9" s="1"/>
  <c r="BP341" i="9"/>
  <c r="CF341" i="9" s="1"/>
  <c r="BP333" i="9"/>
  <c r="CF333" i="9" s="1"/>
  <c r="BP325" i="9"/>
  <c r="CF325" i="9" s="1"/>
  <c r="BP317" i="9"/>
  <c r="CF317" i="9" s="1"/>
  <c r="BP309" i="9"/>
  <c r="CF309" i="9" s="1"/>
  <c r="BP301" i="9"/>
  <c r="CF301" i="9" s="1"/>
  <c r="BP293" i="9"/>
  <c r="CF293" i="9" s="1"/>
  <c r="BP285" i="9"/>
  <c r="CF285" i="9" s="1"/>
  <c r="BP277" i="9"/>
  <c r="CF277" i="9" s="1"/>
  <c r="BP269" i="9"/>
  <c r="CF269" i="9" s="1"/>
  <c r="BP261" i="9"/>
  <c r="CF261" i="9" s="1"/>
  <c r="BP253" i="9"/>
  <c r="CF253" i="9" s="1"/>
  <c r="BP245" i="9"/>
  <c r="CF245" i="9" s="1"/>
  <c r="BP237" i="9"/>
  <c r="CF237" i="9" s="1"/>
  <c r="BP229" i="9"/>
  <c r="CF229" i="9" s="1"/>
  <c r="BP221" i="9"/>
  <c r="CF221" i="9" s="1"/>
  <c r="BP213" i="9"/>
  <c r="CF213" i="9" s="1"/>
  <c r="BP205" i="9"/>
  <c r="CF205" i="9" s="1"/>
  <c r="BP197" i="9"/>
  <c r="CF197" i="9" s="1"/>
  <c r="Q97" i="14"/>
  <c r="R52" i="14"/>
  <c r="Q149" i="14"/>
  <c r="Q113" i="14"/>
  <c r="Q81" i="14"/>
  <c r="R132" i="14"/>
  <c r="S132" i="14"/>
  <c r="Q132" i="14"/>
  <c r="Q50" i="14"/>
  <c r="S50" i="14"/>
  <c r="R120" i="14"/>
  <c r="S120" i="14"/>
  <c r="Q120" i="14"/>
  <c r="Q96" i="14"/>
  <c r="S96" i="14"/>
  <c r="Q164" i="14"/>
  <c r="R164" i="14"/>
  <c r="S164" i="14"/>
  <c r="R189" i="14"/>
  <c r="S189" i="14"/>
  <c r="R42" i="14"/>
  <c r="S42" i="14"/>
  <c r="R122" i="14"/>
  <c r="S122" i="14"/>
  <c r="Q122" i="14"/>
  <c r="Q142" i="14"/>
  <c r="S142" i="14"/>
  <c r="R137" i="14"/>
  <c r="Q137" i="14"/>
  <c r="S137" i="14"/>
  <c r="Q100" i="14"/>
  <c r="R100" i="14"/>
  <c r="S100" i="14"/>
  <c r="D355" i="7"/>
  <c r="R39" i="14"/>
  <c r="Q39" i="14"/>
  <c r="R103" i="14"/>
  <c r="Q103" i="14"/>
  <c r="R167" i="14"/>
  <c r="Q167" i="14"/>
  <c r="R144" i="14"/>
  <c r="Q144" i="14"/>
  <c r="R19" i="14"/>
  <c r="Q19" i="14"/>
  <c r="Q83" i="14"/>
  <c r="R83" i="14"/>
  <c r="R147" i="14"/>
  <c r="Q147" i="14"/>
  <c r="Q76" i="14"/>
  <c r="R76" i="14"/>
  <c r="Q117" i="14"/>
  <c r="R117" i="14"/>
  <c r="Q152" i="14"/>
  <c r="R152" i="14"/>
  <c r="Q47" i="14"/>
  <c r="R47" i="14"/>
  <c r="Q111" i="14"/>
  <c r="R111" i="14"/>
  <c r="Q175" i="14"/>
  <c r="R175" i="14"/>
  <c r="Q176" i="14"/>
  <c r="R176" i="14"/>
  <c r="Q27" i="14"/>
  <c r="R27" i="14"/>
  <c r="R91" i="14"/>
  <c r="Q91" i="14"/>
  <c r="Q155" i="14"/>
  <c r="R155" i="14"/>
  <c r="Q108" i="14"/>
  <c r="R108" i="14"/>
  <c r="R165" i="14"/>
  <c r="Q165" i="14"/>
  <c r="R89" i="14"/>
  <c r="Q89" i="14"/>
  <c r="R26" i="14"/>
  <c r="Q26" i="14"/>
  <c r="R55" i="14"/>
  <c r="Q55" i="14"/>
  <c r="R119" i="14"/>
  <c r="Q119" i="14"/>
  <c r="R183" i="14"/>
  <c r="Q183" i="14"/>
  <c r="Q34" i="14"/>
  <c r="R34" i="14"/>
  <c r="R35" i="14"/>
  <c r="Q35" i="14"/>
  <c r="Q99" i="14"/>
  <c r="R99" i="14"/>
  <c r="R163" i="14"/>
  <c r="Q163" i="14"/>
  <c r="Q25" i="14"/>
  <c r="R25" i="14"/>
  <c r="R141" i="14"/>
  <c r="Q141" i="14"/>
  <c r="Q124" i="14"/>
  <c r="R124" i="14"/>
  <c r="Q181" i="14"/>
  <c r="R181" i="14"/>
  <c r="R63" i="14"/>
  <c r="Q63" i="14"/>
  <c r="Q127" i="14"/>
  <c r="R127" i="14"/>
  <c r="Q3" i="14"/>
  <c r="R66" i="14"/>
  <c r="Q66" i="14"/>
  <c r="Q43" i="14"/>
  <c r="R43" i="14"/>
  <c r="Q107" i="14"/>
  <c r="R107" i="14"/>
  <c r="Q171" i="14"/>
  <c r="R171" i="14"/>
  <c r="R62" i="14"/>
  <c r="Q62" i="14"/>
  <c r="Q37" i="14"/>
  <c r="R37" i="14"/>
  <c r="R186" i="14"/>
  <c r="Q186" i="14"/>
  <c r="R14" i="14"/>
  <c r="Q14" i="14"/>
  <c r="Q7" i="14"/>
  <c r="R7" i="14"/>
  <c r="R71" i="14"/>
  <c r="Q71" i="14"/>
  <c r="R135" i="14"/>
  <c r="Q135" i="14"/>
  <c r="Q16" i="14"/>
  <c r="R16" i="14"/>
  <c r="Q98" i="14"/>
  <c r="R98" i="14"/>
  <c r="Q51" i="14"/>
  <c r="R51" i="14"/>
  <c r="Q115" i="14"/>
  <c r="R115" i="14"/>
  <c r="R179" i="14"/>
  <c r="Q179" i="14"/>
  <c r="Q94" i="14"/>
  <c r="R94" i="14"/>
  <c r="Q21" i="14"/>
  <c r="R21" i="14"/>
  <c r="Q15" i="14"/>
  <c r="R15" i="14"/>
  <c r="Q79" i="14"/>
  <c r="R79" i="14"/>
  <c r="Q143" i="14"/>
  <c r="R143" i="14"/>
  <c r="Q48" i="14"/>
  <c r="R48" i="14"/>
  <c r="R130" i="14"/>
  <c r="Q130" i="14"/>
  <c r="Q59" i="14"/>
  <c r="R59" i="14"/>
  <c r="Q123" i="14"/>
  <c r="R123" i="14"/>
  <c r="Q187" i="14"/>
  <c r="R187" i="14"/>
  <c r="R126" i="14"/>
  <c r="Q126" i="14"/>
  <c r="R121" i="14"/>
  <c r="Q121" i="14"/>
  <c r="R101" i="14"/>
  <c r="Q101" i="14"/>
  <c r="Q72" i="14"/>
  <c r="R72" i="14"/>
  <c r="R60" i="14"/>
  <c r="Q60" i="14"/>
  <c r="Q23" i="14"/>
  <c r="R23" i="14"/>
  <c r="R87" i="14"/>
  <c r="Q87" i="14"/>
  <c r="R151" i="14"/>
  <c r="Q151" i="14"/>
  <c r="Q80" i="14"/>
  <c r="R80" i="14"/>
  <c r="Q162" i="14"/>
  <c r="R162" i="14"/>
  <c r="Q67" i="14"/>
  <c r="R67" i="14"/>
  <c r="Q131" i="14"/>
  <c r="R131" i="14"/>
  <c r="Q174" i="14"/>
  <c r="R174" i="14"/>
  <c r="R57" i="14"/>
  <c r="Q57" i="14"/>
  <c r="R185" i="14"/>
  <c r="Q185" i="14"/>
  <c r="R31" i="14"/>
  <c r="Q31" i="14"/>
  <c r="Q95" i="14"/>
  <c r="R95" i="14"/>
  <c r="R159" i="14"/>
  <c r="Q159" i="14"/>
  <c r="Q112" i="14"/>
  <c r="R112" i="14"/>
  <c r="R11" i="14"/>
  <c r="Q11" i="14"/>
  <c r="R75" i="14"/>
  <c r="Q75" i="14"/>
  <c r="R139" i="14"/>
  <c r="Q139" i="14"/>
  <c r="R44" i="14"/>
  <c r="Q44" i="14"/>
  <c r="R4" i="14"/>
  <c r="Q4" i="14"/>
  <c r="Q136" i="14"/>
  <c r="R136" i="14"/>
  <c r="AS220" i="7" l="1"/>
  <c r="BE220" i="7" s="1"/>
  <c r="AL220" i="7"/>
  <c r="AX220" i="7" s="1"/>
  <c r="AS252" i="7"/>
  <c r="BE252" i="7" s="1"/>
  <c r="AL252" i="7"/>
  <c r="AX252" i="7" s="1"/>
  <c r="AS284" i="7"/>
  <c r="BE284" i="7" s="1"/>
  <c r="AL284" i="7"/>
  <c r="AX284" i="7" s="1"/>
  <c r="AS316" i="7"/>
  <c r="BE316" i="7" s="1"/>
  <c r="AL316" i="7"/>
  <c r="AX316" i="7" s="1"/>
  <c r="AL348" i="7"/>
  <c r="AX348" i="7" s="1"/>
  <c r="AS348" i="7"/>
  <c r="BE348" i="7" s="1"/>
  <c r="AS318" i="7"/>
  <c r="BE318" i="7" s="1"/>
  <c r="AL318" i="7"/>
  <c r="AX318" i="7" s="1"/>
  <c r="AS213" i="7"/>
  <c r="BE213" i="7" s="1"/>
  <c r="AL213" i="7"/>
  <c r="AX213" i="7" s="1"/>
  <c r="AS245" i="7"/>
  <c r="BE245" i="7" s="1"/>
  <c r="AL245" i="7"/>
  <c r="AX245" i="7" s="1"/>
  <c r="AS277" i="7"/>
  <c r="BE277" i="7" s="1"/>
  <c r="AL277" i="7"/>
  <c r="AX277" i="7" s="1"/>
  <c r="AS309" i="7"/>
  <c r="BE309" i="7" s="1"/>
  <c r="AL309" i="7"/>
  <c r="AX309" i="7" s="1"/>
  <c r="AL302" i="7"/>
  <c r="AX302" i="7" s="1"/>
  <c r="AS302" i="7"/>
  <c r="BE302" i="7" s="1"/>
  <c r="AS227" i="7"/>
  <c r="BE227" i="7" s="1"/>
  <c r="AL227" i="7"/>
  <c r="AX227" i="7" s="1"/>
  <c r="AL299" i="7"/>
  <c r="AX299" i="7" s="1"/>
  <c r="AS299" i="7"/>
  <c r="BE299" i="7" s="1"/>
  <c r="AS250" i="7"/>
  <c r="BE250" i="7" s="1"/>
  <c r="AL250" i="7"/>
  <c r="AX250" i="7" s="1"/>
  <c r="AS211" i="7"/>
  <c r="BE211" i="7" s="1"/>
  <c r="AL211" i="7"/>
  <c r="AX211" i="7" s="1"/>
  <c r="AL206" i="7"/>
  <c r="AX206" i="7" s="1"/>
  <c r="AS206" i="7"/>
  <c r="BE206" i="7" s="1"/>
  <c r="AL238" i="7"/>
  <c r="AX238" i="7" s="1"/>
  <c r="AS238" i="7"/>
  <c r="BE238" i="7" s="1"/>
  <c r="AL270" i="7"/>
  <c r="AX270" i="7" s="1"/>
  <c r="AS270" i="7"/>
  <c r="BE270" i="7" s="1"/>
  <c r="AL334" i="7"/>
  <c r="AX334" i="7" s="1"/>
  <c r="AS334" i="7"/>
  <c r="BE334" i="7" s="1"/>
  <c r="AL226" i="7"/>
  <c r="AX226" i="7" s="1"/>
  <c r="AS226" i="7"/>
  <c r="BE226" i="7" s="1"/>
  <c r="AL266" i="7"/>
  <c r="AX266" i="7" s="1"/>
  <c r="AS266" i="7"/>
  <c r="BE266" i="7" s="1"/>
  <c r="AS199" i="7"/>
  <c r="BE199" i="7" s="1"/>
  <c r="AL199" i="7"/>
  <c r="AX199" i="7" s="1"/>
  <c r="AS231" i="7"/>
  <c r="BE231" i="7" s="1"/>
  <c r="AL231" i="7"/>
  <c r="AX231" i="7" s="1"/>
  <c r="AS263" i="7"/>
  <c r="BE263" i="7" s="1"/>
  <c r="AL263" i="7"/>
  <c r="AX263" i="7" s="1"/>
  <c r="AL295" i="7"/>
  <c r="AX295" i="7" s="1"/>
  <c r="AS295" i="7"/>
  <c r="BE295" i="7" s="1"/>
  <c r="AS327" i="7"/>
  <c r="BE327" i="7" s="1"/>
  <c r="AL327" i="7"/>
  <c r="AX327" i="7" s="1"/>
  <c r="AS281" i="7"/>
  <c r="BE281" i="7" s="1"/>
  <c r="AL281" i="7"/>
  <c r="AX281" i="7" s="1"/>
  <c r="AL322" i="7"/>
  <c r="AX322" i="7" s="1"/>
  <c r="AS322" i="7"/>
  <c r="BE322" i="7" s="1"/>
  <c r="AL200" i="7"/>
  <c r="AX200" i="7" s="1"/>
  <c r="AS200" i="7"/>
  <c r="BE200" i="7" s="1"/>
  <c r="AS232" i="7"/>
  <c r="BE232" i="7" s="1"/>
  <c r="AL232" i="7"/>
  <c r="AX232" i="7" s="1"/>
  <c r="AS264" i="7"/>
  <c r="BE264" i="7" s="1"/>
  <c r="AL264" i="7"/>
  <c r="AX264" i="7" s="1"/>
  <c r="AL296" i="7"/>
  <c r="AX296" i="7" s="1"/>
  <c r="AS296" i="7"/>
  <c r="BE296" i="7" s="1"/>
  <c r="AL328" i="7"/>
  <c r="AX328" i="7" s="1"/>
  <c r="AS328" i="7"/>
  <c r="BE328" i="7" s="1"/>
  <c r="AS289" i="7"/>
  <c r="BE289" i="7" s="1"/>
  <c r="AL289" i="7"/>
  <c r="AX289" i="7" s="1"/>
  <c r="AL274" i="7"/>
  <c r="AX274" i="7" s="1"/>
  <c r="AS274" i="7"/>
  <c r="BE274" i="7" s="1"/>
  <c r="AS193" i="7"/>
  <c r="BE193" i="7" s="1"/>
  <c r="AL193" i="7"/>
  <c r="AX193" i="7" s="1"/>
  <c r="AS225" i="7"/>
  <c r="BE225" i="7" s="1"/>
  <c r="AL225" i="7"/>
  <c r="AX225" i="7" s="1"/>
  <c r="AL257" i="7"/>
  <c r="AX257" i="7" s="1"/>
  <c r="AS257" i="7"/>
  <c r="BE257" i="7" s="1"/>
  <c r="AS321" i="7"/>
  <c r="BE321" i="7" s="1"/>
  <c r="AL321" i="7"/>
  <c r="AX321" i="7" s="1"/>
  <c r="AS275" i="7"/>
  <c r="BE275" i="7" s="1"/>
  <c r="AL275" i="7"/>
  <c r="AX275" i="7" s="1"/>
  <c r="AS196" i="7"/>
  <c r="BE196" i="7" s="1"/>
  <c r="AL196" i="7"/>
  <c r="AX196" i="7" s="1"/>
  <c r="AS228" i="7"/>
  <c r="BE228" i="7" s="1"/>
  <c r="AL228" i="7"/>
  <c r="AX228" i="7" s="1"/>
  <c r="AS260" i="7"/>
  <c r="BE260" i="7" s="1"/>
  <c r="AL260" i="7"/>
  <c r="AX260" i="7" s="1"/>
  <c r="AL292" i="7"/>
  <c r="AX292" i="7" s="1"/>
  <c r="AS292" i="7"/>
  <c r="BE292" i="7" s="1"/>
  <c r="AL324" i="7"/>
  <c r="AX324" i="7" s="1"/>
  <c r="AS324" i="7"/>
  <c r="BE324" i="7" s="1"/>
  <c r="AL333" i="7"/>
  <c r="AX333" i="7" s="1"/>
  <c r="AS333" i="7"/>
  <c r="BE333" i="7" s="1"/>
  <c r="AL342" i="7"/>
  <c r="AX342" i="7" s="1"/>
  <c r="AS342" i="7"/>
  <c r="BE342" i="7" s="1"/>
  <c r="AS221" i="7"/>
  <c r="BE221" i="7" s="1"/>
  <c r="AL221" i="7"/>
  <c r="AX221" i="7" s="1"/>
  <c r="AS253" i="7"/>
  <c r="BE253" i="7" s="1"/>
  <c r="AL253" i="7"/>
  <c r="AX253" i="7" s="1"/>
  <c r="AS285" i="7"/>
  <c r="BE285" i="7" s="1"/>
  <c r="AL285" i="7"/>
  <c r="AX285" i="7" s="1"/>
  <c r="AS317" i="7"/>
  <c r="BE317" i="7" s="1"/>
  <c r="AL317" i="7"/>
  <c r="AX317" i="7" s="1"/>
  <c r="AL326" i="7"/>
  <c r="AX326" i="7" s="1"/>
  <c r="AS326" i="7"/>
  <c r="BE326" i="7" s="1"/>
  <c r="AS291" i="7"/>
  <c r="BE291" i="7" s="1"/>
  <c r="AL291" i="7"/>
  <c r="AX291" i="7" s="1"/>
  <c r="AS339" i="7"/>
  <c r="BE339" i="7" s="1"/>
  <c r="AL339" i="7"/>
  <c r="AX339" i="7" s="1"/>
  <c r="AL298" i="7"/>
  <c r="AX298" i="7" s="1"/>
  <c r="AS298" i="7"/>
  <c r="BE298" i="7" s="1"/>
  <c r="AL259" i="7"/>
  <c r="AX259" i="7" s="1"/>
  <c r="AS259" i="7"/>
  <c r="BE259" i="7" s="1"/>
  <c r="AS214" i="7"/>
  <c r="BE214" i="7" s="1"/>
  <c r="AL214" i="7"/>
  <c r="AX214" i="7" s="1"/>
  <c r="AS246" i="7"/>
  <c r="BE246" i="7" s="1"/>
  <c r="AL246" i="7"/>
  <c r="AX246" i="7" s="1"/>
  <c r="AS278" i="7"/>
  <c r="BE278" i="7" s="1"/>
  <c r="AL278" i="7"/>
  <c r="AX278" i="7" s="1"/>
  <c r="AL194" i="7"/>
  <c r="AX194" i="7" s="1"/>
  <c r="AS194" i="7"/>
  <c r="BE194" i="7" s="1"/>
  <c r="AL234" i="7"/>
  <c r="AX234" i="7" s="1"/>
  <c r="AS234" i="7"/>
  <c r="BE234" i="7" s="1"/>
  <c r="AL290" i="7"/>
  <c r="AX290" i="7" s="1"/>
  <c r="AS290" i="7"/>
  <c r="BE290" i="7" s="1"/>
  <c r="AS207" i="7"/>
  <c r="BE207" i="7" s="1"/>
  <c r="AL207" i="7"/>
  <c r="AX207" i="7" s="1"/>
  <c r="AS239" i="7"/>
  <c r="BE239" i="7" s="1"/>
  <c r="AL239" i="7"/>
  <c r="AX239" i="7" s="1"/>
  <c r="AS271" i="7"/>
  <c r="BE271" i="7" s="1"/>
  <c r="AL271" i="7"/>
  <c r="AX271" i="7" s="1"/>
  <c r="AS303" i="7"/>
  <c r="BE303" i="7" s="1"/>
  <c r="AL303" i="7"/>
  <c r="AX303" i="7" s="1"/>
  <c r="AL335" i="7"/>
  <c r="AX335" i="7" s="1"/>
  <c r="AS335" i="7"/>
  <c r="BE335" i="7" s="1"/>
  <c r="AL305" i="7"/>
  <c r="AX305" i="7" s="1"/>
  <c r="AS305" i="7"/>
  <c r="BE305" i="7" s="1"/>
  <c r="AS208" i="7"/>
  <c r="BE208" i="7" s="1"/>
  <c r="AL208" i="7"/>
  <c r="AX208" i="7" s="1"/>
  <c r="AS240" i="7"/>
  <c r="BE240" i="7" s="1"/>
  <c r="AL240" i="7"/>
  <c r="AX240" i="7" s="1"/>
  <c r="AS272" i="7"/>
  <c r="BE272" i="7" s="1"/>
  <c r="AL272" i="7"/>
  <c r="AX272" i="7" s="1"/>
  <c r="AS304" i="7"/>
  <c r="BE304" i="7" s="1"/>
  <c r="AL304" i="7"/>
  <c r="AX304" i="7" s="1"/>
  <c r="AS336" i="7"/>
  <c r="BE336" i="7" s="1"/>
  <c r="AL336" i="7"/>
  <c r="AX336" i="7" s="1"/>
  <c r="AS313" i="7"/>
  <c r="BE313" i="7" s="1"/>
  <c r="AL313" i="7"/>
  <c r="AX313" i="7" s="1"/>
  <c r="AS191" i="7"/>
  <c r="BE191" i="7" s="1"/>
  <c r="AL191" i="7"/>
  <c r="AX191" i="7" s="1"/>
  <c r="AL201" i="7"/>
  <c r="AX201" i="7" s="1"/>
  <c r="AS201" i="7"/>
  <c r="BE201" i="7" s="1"/>
  <c r="AL233" i="7"/>
  <c r="AX233" i="7" s="1"/>
  <c r="AS233" i="7"/>
  <c r="BE233" i="7" s="1"/>
  <c r="AL265" i="7"/>
  <c r="AX265" i="7" s="1"/>
  <c r="AS265" i="7"/>
  <c r="BE265" i="7" s="1"/>
  <c r="AL282" i="7"/>
  <c r="AX282" i="7" s="1"/>
  <c r="AS282" i="7"/>
  <c r="BE282" i="7" s="1"/>
  <c r="AS315" i="7"/>
  <c r="BE315" i="7" s="1"/>
  <c r="AL315" i="7"/>
  <c r="AX315" i="7" s="1"/>
  <c r="AS195" i="7"/>
  <c r="BE195" i="7" s="1"/>
  <c r="AL195" i="7"/>
  <c r="AX195" i="7" s="1"/>
  <c r="AL204" i="7"/>
  <c r="AX204" i="7" s="1"/>
  <c r="AS204" i="7"/>
  <c r="BE204" i="7" s="1"/>
  <c r="AL236" i="7"/>
  <c r="AX236" i="7" s="1"/>
  <c r="AS236" i="7"/>
  <c r="BE236" i="7" s="1"/>
  <c r="AS268" i="7"/>
  <c r="BE268" i="7" s="1"/>
  <c r="AL268" i="7"/>
  <c r="AX268" i="7" s="1"/>
  <c r="AL300" i="7"/>
  <c r="AX300" i="7" s="1"/>
  <c r="AS300" i="7"/>
  <c r="BE300" i="7" s="1"/>
  <c r="AL332" i="7"/>
  <c r="AX332" i="7" s="1"/>
  <c r="AS332" i="7"/>
  <c r="BE332" i="7" s="1"/>
  <c r="AL349" i="7"/>
  <c r="AX349" i="7" s="1"/>
  <c r="AS349" i="7"/>
  <c r="BE349" i="7" s="1"/>
  <c r="AL330" i="7"/>
  <c r="AX330" i="7" s="1"/>
  <c r="AS330" i="7"/>
  <c r="BE330" i="7" s="1"/>
  <c r="AL197" i="7"/>
  <c r="AX197" i="7" s="1"/>
  <c r="AS197" i="7"/>
  <c r="BE197" i="7" s="1"/>
  <c r="AL229" i="7"/>
  <c r="AX229" i="7" s="1"/>
  <c r="AS229" i="7"/>
  <c r="BE229" i="7" s="1"/>
  <c r="AL261" i="7"/>
  <c r="AX261" i="7" s="1"/>
  <c r="AS261" i="7"/>
  <c r="BE261" i="7" s="1"/>
  <c r="AL293" i="7"/>
  <c r="AX293" i="7" s="1"/>
  <c r="AS293" i="7"/>
  <c r="BE293" i="7" s="1"/>
  <c r="AL325" i="7"/>
  <c r="AX325" i="7" s="1"/>
  <c r="AS325" i="7"/>
  <c r="BE325" i="7" s="1"/>
  <c r="AS350" i="7"/>
  <c r="BE350" i="7" s="1"/>
  <c r="AL350" i="7"/>
  <c r="AX350" i="7" s="1"/>
  <c r="AS347" i="7"/>
  <c r="BE347" i="7" s="1"/>
  <c r="AL347" i="7"/>
  <c r="AX347" i="7" s="1"/>
  <c r="AS219" i="7"/>
  <c r="BE219" i="7" s="1"/>
  <c r="AL219" i="7"/>
  <c r="AX219" i="7" s="1"/>
  <c r="AS251" i="7"/>
  <c r="BE251" i="7" s="1"/>
  <c r="AL251" i="7"/>
  <c r="AX251" i="7" s="1"/>
  <c r="AL346" i="7"/>
  <c r="AX346" i="7" s="1"/>
  <c r="AS346" i="7"/>
  <c r="BE346" i="7" s="1"/>
  <c r="AS323" i="7"/>
  <c r="BE323" i="7" s="1"/>
  <c r="AL323" i="7"/>
  <c r="AX323" i="7" s="1"/>
  <c r="AS222" i="7"/>
  <c r="BE222" i="7" s="1"/>
  <c r="AL222" i="7"/>
  <c r="AX222" i="7" s="1"/>
  <c r="AS254" i="7"/>
  <c r="BE254" i="7" s="1"/>
  <c r="AL254" i="7"/>
  <c r="AX254" i="7" s="1"/>
  <c r="AS286" i="7"/>
  <c r="BE286" i="7" s="1"/>
  <c r="AL286" i="7"/>
  <c r="AX286" i="7" s="1"/>
  <c r="AL210" i="7"/>
  <c r="AX210" i="7" s="1"/>
  <c r="AS210" i="7"/>
  <c r="BE210" i="7" s="1"/>
  <c r="AS242" i="7"/>
  <c r="BE242" i="7" s="1"/>
  <c r="AL242" i="7"/>
  <c r="AX242" i="7" s="1"/>
  <c r="AS314" i="7"/>
  <c r="BE314" i="7" s="1"/>
  <c r="AL314" i="7"/>
  <c r="AX314" i="7" s="1"/>
  <c r="AS215" i="7"/>
  <c r="BE215" i="7" s="1"/>
  <c r="AL215" i="7"/>
  <c r="AX215" i="7" s="1"/>
  <c r="AS247" i="7"/>
  <c r="BE247" i="7" s="1"/>
  <c r="AL247" i="7"/>
  <c r="AX247" i="7" s="1"/>
  <c r="AS279" i="7"/>
  <c r="BE279" i="7" s="1"/>
  <c r="AL279" i="7"/>
  <c r="AX279" i="7" s="1"/>
  <c r="AS311" i="7"/>
  <c r="BE311" i="7" s="1"/>
  <c r="AL311" i="7"/>
  <c r="AX311" i="7" s="1"/>
  <c r="AS343" i="7"/>
  <c r="BE343" i="7" s="1"/>
  <c r="AL343" i="7"/>
  <c r="AX343" i="7" s="1"/>
  <c r="AL329" i="7"/>
  <c r="AX329" i="7" s="1"/>
  <c r="AS329" i="7"/>
  <c r="BE329" i="7" s="1"/>
  <c r="AS307" i="7"/>
  <c r="BE307" i="7" s="1"/>
  <c r="AL307" i="7"/>
  <c r="AX307" i="7" s="1"/>
  <c r="AS216" i="7"/>
  <c r="BE216" i="7" s="1"/>
  <c r="AL216" i="7"/>
  <c r="AX216" i="7" s="1"/>
  <c r="AS248" i="7"/>
  <c r="BE248" i="7" s="1"/>
  <c r="AL248" i="7"/>
  <c r="AX248" i="7" s="1"/>
  <c r="AS280" i="7"/>
  <c r="BE280" i="7" s="1"/>
  <c r="AL280" i="7"/>
  <c r="AX280" i="7" s="1"/>
  <c r="AL312" i="7"/>
  <c r="AX312" i="7" s="1"/>
  <c r="AS312" i="7"/>
  <c r="BE312" i="7" s="1"/>
  <c r="AL344" i="7"/>
  <c r="AX344" i="7" s="1"/>
  <c r="AS344" i="7"/>
  <c r="BE344" i="7" s="1"/>
  <c r="AS337" i="7"/>
  <c r="BE337" i="7" s="1"/>
  <c r="AL337" i="7"/>
  <c r="AX337" i="7" s="1"/>
  <c r="AL209" i="7"/>
  <c r="AX209" i="7" s="1"/>
  <c r="AS209" i="7"/>
  <c r="BE209" i="7" s="1"/>
  <c r="AS241" i="7"/>
  <c r="BE241" i="7" s="1"/>
  <c r="AL241" i="7"/>
  <c r="AX241" i="7" s="1"/>
  <c r="AL273" i="7"/>
  <c r="AX273" i="7" s="1"/>
  <c r="AS273" i="7"/>
  <c r="BE273" i="7" s="1"/>
  <c r="AL203" i="7"/>
  <c r="AX203" i="7" s="1"/>
  <c r="AS203" i="7"/>
  <c r="BE203" i="7" s="1"/>
  <c r="AL235" i="7"/>
  <c r="AX235" i="7" s="1"/>
  <c r="AS235" i="7"/>
  <c r="BE235" i="7" s="1"/>
  <c r="AS212" i="7"/>
  <c r="BE212" i="7" s="1"/>
  <c r="AL212" i="7"/>
  <c r="AX212" i="7" s="1"/>
  <c r="AS244" i="7"/>
  <c r="BE244" i="7" s="1"/>
  <c r="AL244" i="7"/>
  <c r="AX244" i="7" s="1"/>
  <c r="AS276" i="7"/>
  <c r="BE276" i="7" s="1"/>
  <c r="AL276" i="7"/>
  <c r="AX276" i="7" s="1"/>
  <c r="AL308" i="7"/>
  <c r="AX308" i="7" s="1"/>
  <c r="AS308" i="7"/>
  <c r="BE308" i="7" s="1"/>
  <c r="AS340" i="7"/>
  <c r="BE340" i="7" s="1"/>
  <c r="AL340" i="7"/>
  <c r="AX340" i="7" s="1"/>
  <c r="AL294" i="7"/>
  <c r="AX294" i="7" s="1"/>
  <c r="AS294" i="7"/>
  <c r="BE294" i="7" s="1"/>
  <c r="AL205" i="7"/>
  <c r="AX205" i="7" s="1"/>
  <c r="AS205" i="7"/>
  <c r="BE205" i="7" s="1"/>
  <c r="AL237" i="7"/>
  <c r="AX237" i="7" s="1"/>
  <c r="AS237" i="7"/>
  <c r="BE237" i="7" s="1"/>
  <c r="AL269" i="7"/>
  <c r="AX269" i="7" s="1"/>
  <c r="AS269" i="7"/>
  <c r="BE269" i="7" s="1"/>
  <c r="AL301" i="7"/>
  <c r="AX301" i="7" s="1"/>
  <c r="AS301" i="7"/>
  <c r="BE301" i="7" s="1"/>
  <c r="AL341" i="7"/>
  <c r="AX341" i="7" s="1"/>
  <c r="AS341" i="7"/>
  <c r="BE341" i="7" s="1"/>
  <c r="AL306" i="7"/>
  <c r="AX306" i="7" s="1"/>
  <c r="AS306" i="7"/>
  <c r="BE306" i="7" s="1"/>
  <c r="AL267" i="7"/>
  <c r="AX267" i="7" s="1"/>
  <c r="AS267" i="7"/>
  <c r="BE267" i="7" s="1"/>
  <c r="AL331" i="7"/>
  <c r="AX331" i="7" s="1"/>
  <c r="AS331" i="7"/>
  <c r="BE331" i="7" s="1"/>
  <c r="AL202" i="7"/>
  <c r="AX202" i="7" s="1"/>
  <c r="AS202" i="7"/>
  <c r="BE202" i="7" s="1"/>
  <c r="AL198" i="7"/>
  <c r="AX198" i="7" s="1"/>
  <c r="AS198" i="7"/>
  <c r="BE198" i="7" s="1"/>
  <c r="AL230" i="7"/>
  <c r="AX230" i="7" s="1"/>
  <c r="AS230" i="7"/>
  <c r="BE230" i="7" s="1"/>
  <c r="AL262" i="7"/>
  <c r="AX262" i="7" s="1"/>
  <c r="AS262" i="7"/>
  <c r="BE262" i="7" s="1"/>
  <c r="AS310" i="7"/>
  <c r="BE310" i="7" s="1"/>
  <c r="AL310" i="7"/>
  <c r="AX310" i="7" s="1"/>
  <c r="AS218" i="7"/>
  <c r="BE218" i="7" s="1"/>
  <c r="AL218" i="7"/>
  <c r="AX218" i="7" s="1"/>
  <c r="AL258" i="7"/>
  <c r="AX258" i="7" s="1"/>
  <c r="AS258" i="7"/>
  <c r="BE258" i="7" s="1"/>
  <c r="AL338" i="7"/>
  <c r="AX338" i="7" s="1"/>
  <c r="AS338" i="7"/>
  <c r="BE338" i="7" s="1"/>
  <c r="AL223" i="7"/>
  <c r="AX223" i="7" s="1"/>
  <c r="AS223" i="7"/>
  <c r="BE223" i="7" s="1"/>
  <c r="AS255" i="7"/>
  <c r="BE255" i="7" s="1"/>
  <c r="AL255" i="7"/>
  <c r="AX255" i="7" s="1"/>
  <c r="AS287" i="7"/>
  <c r="BE287" i="7" s="1"/>
  <c r="AL287" i="7"/>
  <c r="AX287" i="7" s="1"/>
  <c r="AS319" i="7"/>
  <c r="BE319" i="7" s="1"/>
  <c r="AL319" i="7"/>
  <c r="AX319" i="7" s="1"/>
  <c r="AL351" i="7"/>
  <c r="AX351" i="7" s="1"/>
  <c r="AS351" i="7"/>
  <c r="BE351" i="7" s="1"/>
  <c r="AS353" i="7"/>
  <c r="BE353" i="7" s="1"/>
  <c r="AL353" i="7"/>
  <c r="AX353" i="7" s="1"/>
  <c r="AS192" i="7"/>
  <c r="BE192" i="7" s="1"/>
  <c r="AL192" i="7"/>
  <c r="AX192" i="7" s="1"/>
  <c r="AS224" i="7"/>
  <c r="BE224" i="7" s="1"/>
  <c r="AL224" i="7"/>
  <c r="AX224" i="7" s="1"/>
  <c r="AS256" i="7"/>
  <c r="BE256" i="7" s="1"/>
  <c r="AL256" i="7"/>
  <c r="AX256" i="7" s="1"/>
  <c r="AL288" i="7"/>
  <c r="AX288" i="7" s="1"/>
  <c r="AS288" i="7"/>
  <c r="BE288" i="7" s="1"/>
  <c r="AL320" i="7"/>
  <c r="AX320" i="7" s="1"/>
  <c r="AS320" i="7"/>
  <c r="BE320" i="7" s="1"/>
  <c r="AL352" i="7"/>
  <c r="AX352" i="7" s="1"/>
  <c r="AS352" i="7"/>
  <c r="BE352" i="7" s="1"/>
  <c r="AL345" i="7"/>
  <c r="AX345" i="7" s="1"/>
  <c r="AS345" i="7"/>
  <c r="BE345" i="7" s="1"/>
  <c r="AS217" i="7"/>
  <c r="BE217" i="7" s="1"/>
  <c r="AL217" i="7"/>
  <c r="AX217" i="7" s="1"/>
  <c r="AS249" i="7"/>
  <c r="BE249" i="7" s="1"/>
  <c r="AL249" i="7"/>
  <c r="AX249" i="7" s="1"/>
  <c r="AL297" i="7"/>
  <c r="AX297" i="7" s="1"/>
  <c r="AS297" i="7"/>
  <c r="BE297" i="7" s="1"/>
  <c r="AS243" i="7"/>
  <c r="BE243" i="7" s="1"/>
  <c r="AL243" i="7"/>
  <c r="AX243" i="7" s="1"/>
  <c r="AS283" i="7"/>
  <c r="BE283" i="7" s="1"/>
  <c r="AL283" i="7"/>
  <c r="AX283" i="7" s="1"/>
  <c r="D240" i="7"/>
  <c r="C237" i="16"/>
  <c r="D320" i="7"/>
  <c r="C317" i="16"/>
  <c r="D265" i="7"/>
  <c r="C262" i="16"/>
  <c r="D345" i="7"/>
  <c r="C342" i="16"/>
  <c r="D353" i="7"/>
  <c r="C350" i="16"/>
  <c r="D226" i="7"/>
  <c r="C223" i="16"/>
  <c r="D274" i="7"/>
  <c r="C271" i="16"/>
  <c r="D290" i="7"/>
  <c r="C287" i="16"/>
  <c r="D306" i="7"/>
  <c r="C303" i="16"/>
  <c r="D322" i="7"/>
  <c r="C319" i="16"/>
  <c r="D338" i="7"/>
  <c r="C335" i="16"/>
  <c r="D354" i="7"/>
  <c r="C351" i="16"/>
  <c r="D324" i="7"/>
  <c r="C321" i="16"/>
  <c r="D193" i="7"/>
  <c r="C190" i="16"/>
  <c r="D213" i="7"/>
  <c r="C210" i="16"/>
  <c r="D245" i="7"/>
  <c r="C242" i="16"/>
  <c r="D277" i="7"/>
  <c r="C274" i="16"/>
  <c r="C306" i="16"/>
  <c r="D309" i="7"/>
  <c r="D341" i="7"/>
  <c r="C338" i="16"/>
  <c r="D238" i="7"/>
  <c r="C235" i="16"/>
  <c r="C275" i="16"/>
  <c r="D278" i="7"/>
  <c r="D318" i="7"/>
  <c r="C315" i="16"/>
  <c r="D215" i="7"/>
  <c r="C212" i="16"/>
  <c r="D295" i="7"/>
  <c r="C292" i="16"/>
  <c r="D195" i="7"/>
  <c r="C192" i="16"/>
  <c r="D211" i="7"/>
  <c r="C208" i="16"/>
  <c r="D227" i="7"/>
  <c r="C224" i="16"/>
  <c r="D243" i="7"/>
  <c r="C240" i="16"/>
  <c r="D259" i="7"/>
  <c r="C256" i="16"/>
  <c r="D275" i="7"/>
  <c r="C272" i="16"/>
  <c r="D291" i="7"/>
  <c r="C288" i="16"/>
  <c r="D307" i="7"/>
  <c r="C304" i="16"/>
  <c r="D323" i="7"/>
  <c r="C320" i="16"/>
  <c r="D339" i="7"/>
  <c r="C336" i="16"/>
  <c r="D252" i="7"/>
  <c r="C249" i="16"/>
  <c r="D284" i="7"/>
  <c r="C281" i="16"/>
  <c r="D316" i="7"/>
  <c r="C313" i="16"/>
  <c r="D348" i="7"/>
  <c r="C345" i="16"/>
  <c r="D221" i="7"/>
  <c r="C218" i="16"/>
  <c r="D253" i="7"/>
  <c r="C250" i="16"/>
  <c r="C282" i="16"/>
  <c r="D285" i="7"/>
  <c r="D317" i="7"/>
  <c r="C314" i="16"/>
  <c r="D349" i="7"/>
  <c r="C346" i="16"/>
  <c r="D230" i="7"/>
  <c r="C227" i="16"/>
  <c r="D270" i="7"/>
  <c r="C267" i="16"/>
  <c r="D302" i="7"/>
  <c r="C299" i="16"/>
  <c r="D350" i="7"/>
  <c r="C347" i="16"/>
  <c r="D247" i="7"/>
  <c r="C244" i="16"/>
  <c r="D319" i="7"/>
  <c r="C316" i="16"/>
  <c r="D204" i="7"/>
  <c r="C201" i="16"/>
  <c r="D220" i="7"/>
  <c r="C217" i="16"/>
  <c r="D207" i="7"/>
  <c r="C204" i="16"/>
  <c r="D287" i="7"/>
  <c r="C284" i="16"/>
  <c r="D199" i="7"/>
  <c r="C196" i="16"/>
  <c r="D224" i="7"/>
  <c r="C221" i="16"/>
  <c r="D272" i="7"/>
  <c r="C269" i="16"/>
  <c r="D288" i="7"/>
  <c r="C285" i="16"/>
  <c r="D336" i="7"/>
  <c r="C333" i="16"/>
  <c r="D217" i="7"/>
  <c r="C214" i="16"/>
  <c r="D233" i="7"/>
  <c r="C230" i="16"/>
  <c r="D249" i="7"/>
  <c r="C246" i="16"/>
  <c r="D297" i="7"/>
  <c r="C294" i="16"/>
  <c r="D310" i="7"/>
  <c r="C307" i="16"/>
  <c r="C268" i="16"/>
  <c r="D271" i="7"/>
  <c r="C300" i="16"/>
  <c r="D303" i="7"/>
  <c r="D194" i="7"/>
  <c r="C191" i="16"/>
  <c r="D242" i="7"/>
  <c r="C239" i="16"/>
  <c r="D292" i="7"/>
  <c r="C289" i="16"/>
  <c r="D206" i="7"/>
  <c r="C203" i="16"/>
  <c r="D208" i="7"/>
  <c r="C205" i="16"/>
  <c r="D256" i="7"/>
  <c r="C253" i="16"/>
  <c r="D304" i="7"/>
  <c r="C301" i="16"/>
  <c r="D352" i="7"/>
  <c r="C349" i="16"/>
  <c r="D281" i="7"/>
  <c r="C278" i="16"/>
  <c r="C310" i="16"/>
  <c r="D313" i="7"/>
  <c r="D329" i="7"/>
  <c r="C326" i="16"/>
  <c r="D351" i="7"/>
  <c r="C348" i="16"/>
  <c r="D210" i="7"/>
  <c r="C207" i="16"/>
  <c r="D258" i="7"/>
  <c r="C255" i="16"/>
  <c r="D260" i="7"/>
  <c r="C257" i="16"/>
  <c r="D198" i="7"/>
  <c r="C195" i="16"/>
  <c r="D334" i="7"/>
  <c r="C331" i="16"/>
  <c r="D200" i="7"/>
  <c r="C197" i="16"/>
  <c r="D216" i="7"/>
  <c r="C213" i="16"/>
  <c r="D232" i="7"/>
  <c r="C229" i="16"/>
  <c r="D248" i="7"/>
  <c r="C245" i="16"/>
  <c r="D264" i="7"/>
  <c r="C261" i="16"/>
  <c r="D280" i="7"/>
  <c r="C277" i="16"/>
  <c r="D296" i="7"/>
  <c r="C293" i="16"/>
  <c r="D312" i="7"/>
  <c r="C309" i="16"/>
  <c r="D328" i="7"/>
  <c r="C325" i="16"/>
  <c r="D344" i="7"/>
  <c r="C341" i="16"/>
  <c r="D209" i="7"/>
  <c r="C206" i="16"/>
  <c r="D225" i="7"/>
  <c r="C222" i="16"/>
  <c r="D241" i="7"/>
  <c r="C238" i="16"/>
  <c r="D257" i="7"/>
  <c r="C254" i="16"/>
  <c r="D273" i="7"/>
  <c r="C270" i="16"/>
  <c r="C286" i="16"/>
  <c r="D289" i="7"/>
  <c r="D305" i="7"/>
  <c r="C302" i="16"/>
  <c r="D321" i="7"/>
  <c r="C318" i="16"/>
  <c r="D337" i="7"/>
  <c r="C334" i="16"/>
  <c r="C251" i="16"/>
  <c r="D254" i="7"/>
  <c r="D223" i="7"/>
  <c r="C220" i="16"/>
  <c r="D311" i="7"/>
  <c r="C308" i="16"/>
  <c r="D201" i="7"/>
  <c r="C198" i="16"/>
  <c r="D255" i="7"/>
  <c r="C252" i="16"/>
  <c r="D343" i="7"/>
  <c r="C340" i="16"/>
  <c r="D202" i="7"/>
  <c r="C199" i="16"/>
  <c r="C215" i="16"/>
  <c r="D218" i="7"/>
  <c r="D234" i="7"/>
  <c r="C231" i="16"/>
  <c r="D250" i="7"/>
  <c r="C247" i="16"/>
  <c r="D266" i="7"/>
  <c r="C263" i="16"/>
  <c r="D282" i="7"/>
  <c r="C279" i="16"/>
  <c r="D298" i="7"/>
  <c r="C295" i="16"/>
  <c r="D314" i="7"/>
  <c r="C311" i="16"/>
  <c r="D330" i="7"/>
  <c r="C327" i="16"/>
  <c r="D346" i="7"/>
  <c r="C343" i="16"/>
  <c r="D236" i="7"/>
  <c r="C233" i="16"/>
  <c r="D276" i="7"/>
  <c r="C273" i="16"/>
  <c r="D308" i="7"/>
  <c r="C305" i="16"/>
  <c r="D340" i="7"/>
  <c r="C337" i="16"/>
  <c r="D197" i="7"/>
  <c r="C194" i="16"/>
  <c r="D229" i="7"/>
  <c r="C226" i="16"/>
  <c r="D261" i="7"/>
  <c r="C258" i="16"/>
  <c r="D293" i="7"/>
  <c r="C290" i="16"/>
  <c r="D325" i="7"/>
  <c r="C322" i="16"/>
  <c r="D214" i="7"/>
  <c r="C211" i="16"/>
  <c r="D262" i="7"/>
  <c r="C259" i="16"/>
  <c r="D294" i="7"/>
  <c r="C291" i="16"/>
  <c r="D342" i="7"/>
  <c r="C339" i="16"/>
  <c r="D263" i="7"/>
  <c r="C260" i="16"/>
  <c r="C324" i="16"/>
  <c r="D327" i="7"/>
  <c r="D203" i="7"/>
  <c r="C200" i="16"/>
  <c r="D219" i="7"/>
  <c r="C216" i="16"/>
  <c r="D235" i="7"/>
  <c r="C232" i="16"/>
  <c r="D251" i="7"/>
  <c r="C248" i="16"/>
  <c r="D267" i="7"/>
  <c r="C264" i="16"/>
  <c r="D283" i="7"/>
  <c r="C280" i="16"/>
  <c r="D299" i="7"/>
  <c r="C296" i="16"/>
  <c r="D315" i="7"/>
  <c r="C312" i="16"/>
  <c r="D331" i="7"/>
  <c r="C328" i="16"/>
  <c r="D347" i="7"/>
  <c r="C344" i="16"/>
  <c r="D244" i="7"/>
  <c r="C241" i="16"/>
  <c r="D268" i="7"/>
  <c r="C265" i="16"/>
  <c r="D300" i="7"/>
  <c r="C297" i="16"/>
  <c r="D332" i="7"/>
  <c r="C329" i="16"/>
  <c r="D205" i="7"/>
  <c r="C202" i="16"/>
  <c r="D237" i="7"/>
  <c r="C234" i="16"/>
  <c r="D269" i="7"/>
  <c r="C266" i="16"/>
  <c r="D301" i="7"/>
  <c r="C298" i="16"/>
  <c r="D333" i="7"/>
  <c r="C330" i="16"/>
  <c r="D222" i="7"/>
  <c r="C219" i="16"/>
  <c r="D246" i="7"/>
  <c r="C243" i="16"/>
  <c r="D286" i="7"/>
  <c r="C283" i="16"/>
  <c r="D326" i="7"/>
  <c r="C323" i="16"/>
  <c r="D231" i="7"/>
  <c r="C228" i="16"/>
  <c r="D279" i="7"/>
  <c r="C276" i="16"/>
  <c r="D196" i="7"/>
  <c r="C193" i="16"/>
  <c r="D212" i="7"/>
  <c r="C209" i="16"/>
  <c r="D228" i="7"/>
  <c r="C225" i="16"/>
  <c r="D239" i="7"/>
  <c r="C236" i="16"/>
  <c r="D335" i="7"/>
  <c r="C332" i="16"/>
  <c r="CR65" i="5"/>
  <c r="CR168" i="5"/>
  <c r="CS193" i="5"/>
  <c r="CR216" i="5"/>
  <c r="CR296" i="5"/>
  <c r="CR344" i="5"/>
  <c r="CR343" i="5" l="1"/>
  <c r="CR263" i="5"/>
  <c r="CR215" i="5"/>
  <c r="CR127" i="5"/>
  <c r="CR338" i="5"/>
  <c r="CR274" i="5"/>
  <c r="CR226" i="5"/>
  <c r="CR186" i="5"/>
  <c r="CR154" i="5"/>
  <c r="CR106" i="5"/>
  <c r="CR34" i="5"/>
  <c r="CR345" i="5"/>
  <c r="CR297" i="5"/>
  <c r="CR233" i="5"/>
  <c r="CR161" i="5"/>
  <c r="CR41" i="5"/>
  <c r="CR314" i="5"/>
  <c r="CR258" i="5"/>
  <c r="CR170" i="5"/>
  <c r="CR353" i="5"/>
  <c r="CR305" i="5"/>
  <c r="CR217" i="5"/>
  <c r="CR9" i="5"/>
  <c r="CR336" i="5"/>
  <c r="CR288" i="5"/>
  <c r="CR240" i="5"/>
  <c r="CR144" i="5"/>
  <c r="CR112" i="5"/>
  <c r="CR96" i="5"/>
  <c r="CR56" i="5"/>
  <c r="CR48" i="5"/>
  <c r="CR40" i="5"/>
  <c r="CR24" i="5"/>
  <c r="CR8" i="5"/>
  <c r="CR346" i="5"/>
  <c r="CR290" i="5"/>
  <c r="CR250" i="5"/>
  <c r="CR218" i="5"/>
  <c r="CR178" i="5"/>
  <c r="CR138" i="5"/>
  <c r="CR98" i="5"/>
  <c r="CR66" i="5"/>
  <c r="CR18" i="5"/>
  <c r="CR313" i="5"/>
  <c r="CR281" i="5"/>
  <c r="CR249" i="5"/>
  <c r="CR209" i="5"/>
  <c r="CR169" i="5"/>
  <c r="CR129" i="5"/>
  <c r="CR352" i="5"/>
  <c r="CR320" i="5"/>
  <c r="CR264" i="5"/>
  <c r="CR176" i="5"/>
  <c r="CR152" i="5"/>
  <c r="CR136" i="5"/>
  <c r="CR351" i="5"/>
  <c r="CR335" i="5"/>
  <c r="CR327" i="5"/>
  <c r="CR319" i="5"/>
  <c r="CR311" i="5"/>
  <c r="CR303" i="5"/>
  <c r="CR295" i="5"/>
  <c r="CR287" i="5"/>
  <c r="CR279" i="5"/>
  <c r="CR271" i="5"/>
  <c r="CR255" i="5"/>
  <c r="CR247" i="5"/>
  <c r="CR239" i="5"/>
  <c r="CR231" i="5"/>
  <c r="CR223" i="5"/>
  <c r="CR207" i="5"/>
  <c r="CR199" i="5"/>
  <c r="CR191" i="5"/>
  <c r="CR183" i="5"/>
  <c r="CR175" i="5"/>
  <c r="CR167" i="5"/>
  <c r="CR159" i="5"/>
  <c r="CR151" i="5"/>
  <c r="CR143" i="5"/>
  <c r="CR135" i="5"/>
  <c r="CR119" i="5"/>
  <c r="CR111" i="5"/>
  <c r="CR103" i="5"/>
  <c r="CR79" i="5"/>
  <c r="CR63" i="5"/>
  <c r="CR55" i="5"/>
  <c r="CR47" i="5"/>
  <c r="CR31" i="5"/>
  <c r="CR15" i="5"/>
  <c r="CR7" i="5"/>
  <c r="G192" i="7"/>
  <c r="CR306" i="5"/>
  <c r="CR146" i="5"/>
  <c r="CR82" i="5"/>
  <c r="CR26" i="5"/>
  <c r="CR337" i="5"/>
  <c r="CR289" i="5"/>
  <c r="CR225" i="5"/>
  <c r="CR137" i="5"/>
  <c r="CR312" i="5"/>
  <c r="CR200" i="5"/>
  <c r="CR350" i="5"/>
  <c r="CR342" i="5"/>
  <c r="CR334" i="5"/>
  <c r="CR326" i="5"/>
  <c r="CR318" i="5"/>
  <c r="CR310" i="5"/>
  <c r="CR302" i="5"/>
  <c r="CR294" i="5"/>
  <c r="CR286" i="5"/>
  <c r="CR278" i="5"/>
  <c r="CR270" i="5"/>
  <c r="CR262" i="5"/>
  <c r="CR254" i="5"/>
  <c r="CR246" i="5"/>
  <c r="CR238" i="5"/>
  <c r="CR230" i="5"/>
  <c r="CR222" i="5"/>
  <c r="CR214" i="5"/>
  <c r="CR206" i="5"/>
  <c r="CR198" i="5"/>
  <c r="CR182" i="5"/>
  <c r="CR166" i="5"/>
  <c r="CR150" i="5"/>
  <c r="CR134" i="5"/>
  <c r="CR126" i="5"/>
  <c r="CR118" i="5"/>
  <c r="CR102" i="5"/>
  <c r="CR78" i="5"/>
  <c r="CR70" i="5"/>
  <c r="CR46" i="5"/>
  <c r="CR330" i="5"/>
  <c r="CR266" i="5"/>
  <c r="CR202" i="5"/>
  <c r="CR58" i="5"/>
  <c r="CR329" i="5"/>
  <c r="CR273" i="5"/>
  <c r="CR185" i="5"/>
  <c r="CR113" i="5"/>
  <c r="CR304" i="5"/>
  <c r="CR248" i="5"/>
  <c r="CR160" i="5"/>
  <c r="CR349" i="5"/>
  <c r="CR341" i="5"/>
  <c r="CR333" i="5"/>
  <c r="CR325" i="5"/>
  <c r="CR317" i="5"/>
  <c r="CR309" i="5"/>
  <c r="CR301" i="5"/>
  <c r="CR293" i="5"/>
  <c r="CR285" i="5"/>
  <c r="CR277" i="5"/>
  <c r="CR269" i="5"/>
  <c r="CR261" i="5"/>
  <c r="CR253" i="5"/>
  <c r="CR245" i="5"/>
  <c r="CR237" i="5"/>
  <c r="CR229" i="5"/>
  <c r="CR221" i="5"/>
  <c r="CR213" i="5"/>
  <c r="CR205" i="5"/>
  <c r="CR197" i="5"/>
  <c r="CR189" i="5"/>
  <c r="CR181" i="5"/>
  <c r="CR173" i="5"/>
  <c r="CR165" i="5"/>
  <c r="CR157" i="5"/>
  <c r="CR149" i="5"/>
  <c r="CR141" i="5"/>
  <c r="CR125" i="5"/>
  <c r="CR117" i="5"/>
  <c r="CR109" i="5"/>
  <c r="CR93" i="5"/>
  <c r="CR77" i="5"/>
  <c r="CR53" i="5"/>
  <c r="CR45" i="5"/>
  <c r="CR194" i="5"/>
  <c r="CR322" i="5"/>
  <c r="CR282" i="5"/>
  <c r="CR242" i="5"/>
  <c r="CR210" i="5"/>
  <c r="CR162" i="5"/>
  <c r="CR122" i="5"/>
  <c r="CR90" i="5"/>
  <c r="CR50" i="5"/>
  <c r="CR241" i="5"/>
  <c r="CR193" i="5"/>
  <c r="CR177" i="5"/>
  <c r="CR153" i="5"/>
  <c r="CR121" i="5"/>
  <c r="CR105" i="5"/>
  <c r="CR89" i="5"/>
  <c r="CR73" i="5"/>
  <c r="CR25" i="5"/>
  <c r="CR328" i="5"/>
  <c r="CR280" i="5"/>
  <c r="CR232" i="5"/>
  <c r="CR192" i="5"/>
  <c r="CR80" i="5"/>
  <c r="CR348" i="5"/>
  <c r="CR340" i="5"/>
  <c r="CR332" i="5"/>
  <c r="CR324" i="5"/>
  <c r="CR316" i="5"/>
  <c r="CR308" i="5"/>
  <c r="CR300" i="5"/>
  <c r="CR292" i="5"/>
  <c r="CR284" i="5"/>
  <c r="CR276" i="5"/>
  <c r="CR268" i="5"/>
  <c r="CR260" i="5"/>
  <c r="CR252" i="5"/>
  <c r="CR244" i="5"/>
  <c r="CR236" i="5"/>
  <c r="CR228" i="5"/>
  <c r="CR220" i="5"/>
  <c r="CR212" i="5"/>
  <c r="CR204" i="5"/>
  <c r="CR196" i="5"/>
  <c r="CR188" i="5"/>
  <c r="CR180" i="5"/>
  <c r="CR172" i="5"/>
  <c r="CR164" i="5"/>
  <c r="CR156" i="5"/>
  <c r="CR148" i="5"/>
  <c r="CR140" i="5"/>
  <c r="CR132" i="5"/>
  <c r="CR124" i="5"/>
  <c r="CR116" i="5"/>
  <c r="CR108" i="5"/>
  <c r="CR100" i="5"/>
  <c r="CR92" i="5"/>
  <c r="CR76" i="5"/>
  <c r="CR68" i="5"/>
  <c r="CR60" i="5"/>
  <c r="CR354" i="5"/>
  <c r="CR298" i="5"/>
  <c r="CR234" i="5"/>
  <c r="CR42" i="5"/>
  <c r="CR265" i="5"/>
  <c r="CR201" i="5"/>
  <c r="CR145" i="5"/>
  <c r="CR272" i="5"/>
  <c r="CR256" i="5"/>
  <c r="CR224" i="5"/>
  <c r="CR208" i="5"/>
  <c r="CR184" i="5"/>
  <c r="CR128" i="5"/>
  <c r="CR355" i="5"/>
  <c r="CR347" i="5"/>
  <c r="CR339" i="5"/>
  <c r="CR331" i="5"/>
  <c r="CR323" i="5"/>
  <c r="CR315" i="5"/>
  <c r="CR307" i="5"/>
  <c r="CR299" i="5"/>
  <c r="CR291" i="5"/>
  <c r="CR283" i="5"/>
  <c r="CR275" i="5"/>
  <c r="CR267" i="5"/>
  <c r="CR259" i="5"/>
  <c r="CR251" i="5"/>
  <c r="CR243" i="5"/>
  <c r="CR235" i="5"/>
  <c r="CR227" i="5"/>
  <c r="CR219" i="5"/>
  <c r="CR211" i="5"/>
  <c r="CR203" i="5"/>
  <c r="CR195" i="5"/>
  <c r="CR187" i="5"/>
  <c r="CR179" i="5"/>
  <c r="CR171" i="5"/>
  <c r="CR163" i="5"/>
  <c r="CR155" i="5"/>
  <c r="CR147" i="5"/>
  <c r="CR139" i="5"/>
  <c r="CR131" i="5"/>
  <c r="CR123" i="5"/>
  <c r="CR107" i="5"/>
  <c r="CR99" i="5"/>
  <c r="CR83" i="5"/>
  <c r="CR75" i="5"/>
  <c r="CR67" i="5"/>
  <c r="CR43" i="5"/>
  <c r="CR22" i="5"/>
  <c r="CR101" i="5"/>
  <c r="CR69" i="5"/>
  <c r="CR61" i="5"/>
  <c r="CR29" i="5"/>
  <c r="CR13" i="5"/>
  <c r="CR74" i="5"/>
  <c r="CR62" i="5"/>
  <c r="CR6" i="5"/>
  <c r="CR174" i="5"/>
  <c r="CR158" i="5"/>
  <c r="CR142" i="5"/>
  <c r="CR84" i="5"/>
  <c r="CR52" i="5"/>
  <c r="CR36" i="5"/>
  <c r="CR20" i="5"/>
  <c r="CR120" i="5"/>
  <c r="CR85" i="5"/>
  <c r="CR321" i="5"/>
  <c r="CR91" i="5"/>
  <c r="CR59" i="5"/>
  <c r="CR51" i="5"/>
  <c r="CR35" i="5"/>
  <c r="CR27" i="5"/>
  <c r="CR19" i="5"/>
  <c r="CR11" i="5"/>
  <c r="CR110" i="5"/>
  <c r="CR95" i="5"/>
  <c r="CR23" i="5"/>
  <c r="CR94" i="5"/>
  <c r="CR14" i="5"/>
  <c r="CR114" i="5"/>
  <c r="CR39" i="5"/>
  <c r="CR30" i="5"/>
  <c r="CR81" i="5"/>
  <c r="CR49" i="5"/>
  <c r="CR33" i="5"/>
  <c r="CR17" i="5"/>
  <c r="CR130" i="5"/>
  <c r="CR115" i="5"/>
  <c r="CR88" i="5"/>
  <c r="CR57" i="5"/>
  <c r="CR44" i="5"/>
  <c r="CR21" i="5"/>
  <c r="CR12" i="5"/>
  <c r="CR38" i="5"/>
  <c r="CR257" i="5"/>
  <c r="CR104" i="5"/>
  <c r="CR72" i="5"/>
  <c r="CR64" i="5"/>
  <c r="CR32" i="5"/>
  <c r="CR16" i="5"/>
  <c r="CR133" i="5"/>
  <c r="CR87" i="5"/>
  <c r="CR37" i="5"/>
  <c r="CR28" i="5"/>
  <c r="CR54" i="5"/>
  <c r="CR190" i="5"/>
  <c r="CR86" i="5"/>
  <c r="CR71" i="5"/>
  <c r="CR97" i="5"/>
  <c r="CR10" i="5"/>
  <c r="DB19" i="9" l="1"/>
  <c r="DA19" i="9"/>
  <c r="CZ19" i="9"/>
  <c r="CY19" i="9"/>
  <c r="E17" i="20" l="1"/>
  <c r="H17" i="20"/>
  <c r="F17" i="20"/>
  <c r="G17" i="20"/>
  <c r="BC16" i="5" l="1"/>
  <c r="E5" i="7" l="1"/>
  <c r="J5" i="7"/>
  <c r="J190" i="7"/>
  <c r="J186" i="7"/>
  <c r="J182" i="7"/>
  <c r="J178" i="7"/>
  <c r="J174" i="7"/>
  <c r="J170" i="7"/>
  <c r="J166" i="7"/>
  <c r="J162" i="7"/>
  <c r="J158" i="7"/>
  <c r="J154" i="7"/>
  <c r="J150" i="7"/>
  <c r="J146" i="7"/>
  <c r="J142" i="7"/>
  <c r="J138" i="7"/>
  <c r="J134" i="7"/>
  <c r="J130" i="7"/>
  <c r="J126" i="7"/>
  <c r="J122" i="7"/>
  <c r="J118" i="7"/>
  <c r="J114" i="7"/>
  <c r="J110" i="7"/>
  <c r="J106" i="7"/>
  <c r="J102" i="7"/>
  <c r="J98" i="7"/>
  <c r="J94" i="7"/>
  <c r="J90" i="7"/>
  <c r="J86" i="7"/>
  <c r="J82" i="7"/>
  <c r="J78" i="7"/>
  <c r="J74" i="7"/>
  <c r="J70" i="7"/>
  <c r="J66" i="7"/>
  <c r="J62" i="7"/>
  <c r="J58" i="7"/>
  <c r="J54" i="7"/>
  <c r="J50" i="7"/>
  <c r="J46" i="7"/>
  <c r="J42" i="7"/>
  <c r="J38" i="7"/>
  <c r="J34" i="7"/>
  <c r="N34" i="7"/>
  <c r="J30" i="7"/>
  <c r="N30" i="7"/>
  <c r="J26" i="7"/>
  <c r="N26" i="7"/>
  <c r="N22" i="7"/>
  <c r="J22" i="7"/>
  <c r="J18" i="7"/>
  <c r="N18" i="7"/>
  <c r="J14" i="7"/>
  <c r="J10" i="7"/>
  <c r="J6" i="7"/>
  <c r="I192" i="7"/>
  <c r="I190" i="7"/>
  <c r="I188" i="7"/>
  <c r="I186" i="7"/>
  <c r="I184" i="7"/>
  <c r="I182" i="7"/>
  <c r="I180" i="7"/>
  <c r="I178" i="7"/>
  <c r="I176" i="7"/>
  <c r="M176" i="7"/>
  <c r="I174" i="7"/>
  <c r="I172" i="7"/>
  <c r="I170" i="7"/>
  <c r="I168" i="7"/>
  <c r="I166" i="7"/>
  <c r="I164" i="7"/>
  <c r="I162" i="7"/>
  <c r="I160" i="7"/>
  <c r="M160" i="7"/>
  <c r="I158" i="7"/>
  <c r="I156" i="7"/>
  <c r="I154" i="7"/>
  <c r="I152" i="7"/>
  <c r="I150" i="7"/>
  <c r="I148" i="7"/>
  <c r="I146" i="7"/>
  <c r="I144" i="7"/>
  <c r="I142" i="7"/>
  <c r="I140" i="7"/>
  <c r="I138" i="7"/>
  <c r="I136" i="7"/>
  <c r="I134" i="7"/>
  <c r="I132" i="7"/>
  <c r="I130" i="7"/>
  <c r="I128" i="7"/>
  <c r="I126" i="7"/>
  <c r="I124" i="7"/>
  <c r="I122" i="7"/>
  <c r="I120" i="7"/>
  <c r="I118" i="7"/>
  <c r="I116" i="7"/>
  <c r="I114" i="7"/>
  <c r="I112" i="7"/>
  <c r="I110" i="7"/>
  <c r="I108" i="7"/>
  <c r="I106" i="7"/>
  <c r="I104" i="7"/>
  <c r="I102" i="7"/>
  <c r="I100" i="7"/>
  <c r="I98" i="7"/>
  <c r="F5" i="7"/>
  <c r="J189" i="7"/>
  <c r="J185" i="7"/>
  <c r="J181" i="7"/>
  <c r="J177" i="7"/>
  <c r="J173" i="7"/>
  <c r="J169" i="7"/>
  <c r="J165" i="7"/>
  <c r="J161" i="7"/>
  <c r="J157" i="7"/>
  <c r="J153" i="7"/>
  <c r="J149" i="7"/>
  <c r="J145" i="7"/>
  <c r="J141" i="7"/>
  <c r="J137" i="7"/>
  <c r="J133" i="7"/>
  <c r="J129" i="7"/>
  <c r="J125" i="7"/>
  <c r="J121" i="7"/>
  <c r="J117" i="7"/>
  <c r="J113" i="7"/>
  <c r="J109" i="7"/>
  <c r="J105" i="7"/>
  <c r="J101" i="7"/>
  <c r="J97" i="7"/>
  <c r="J93" i="7"/>
  <c r="J89" i="7"/>
  <c r="J85" i="7"/>
  <c r="J81" i="7"/>
  <c r="J77" i="7"/>
  <c r="J73" i="7"/>
  <c r="J69" i="7"/>
  <c r="J65" i="7"/>
  <c r="J61" i="7"/>
  <c r="J57" i="7"/>
  <c r="J53" i="7"/>
  <c r="J49" i="7"/>
  <c r="J45" i="7"/>
  <c r="J41" i="7"/>
  <c r="J37" i="7"/>
  <c r="J33" i="7"/>
  <c r="J29" i="7"/>
  <c r="J25" i="7"/>
  <c r="J21" i="7"/>
  <c r="J17" i="7"/>
  <c r="J13" i="7"/>
  <c r="N13" i="7"/>
  <c r="J9" i="7"/>
  <c r="H191" i="7"/>
  <c r="H189" i="7"/>
  <c r="H187" i="7"/>
  <c r="H185" i="7"/>
  <c r="H183" i="7"/>
  <c r="H181" i="7"/>
  <c r="H179" i="7"/>
  <c r="H177" i="7"/>
  <c r="H175" i="7"/>
  <c r="H173" i="7"/>
  <c r="H171" i="7"/>
  <c r="H169" i="7"/>
  <c r="H167" i="7"/>
  <c r="H165" i="7"/>
  <c r="H163" i="7"/>
  <c r="H161" i="7"/>
  <c r="H159" i="7"/>
  <c r="H157" i="7"/>
  <c r="H155" i="7"/>
  <c r="H153" i="7"/>
  <c r="H151" i="7"/>
  <c r="H149" i="7"/>
  <c r="H147" i="7"/>
  <c r="H145" i="7"/>
  <c r="H143" i="7"/>
  <c r="H141" i="7"/>
  <c r="H139" i="7"/>
  <c r="H137" i="7"/>
  <c r="H135" i="7"/>
  <c r="H133" i="7"/>
  <c r="H131" i="7"/>
  <c r="H129" i="7"/>
  <c r="H127" i="7"/>
  <c r="H125" i="7"/>
  <c r="H123" i="7"/>
  <c r="H121" i="7"/>
  <c r="H119" i="7"/>
  <c r="H117" i="7"/>
  <c r="H115" i="7"/>
  <c r="H113" i="7"/>
  <c r="H111" i="7"/>
  <c r="H109" i="7"/>
  <c r="H107" i="7"/>
  <c r="H105" i="7"/>
  <c r="H103" i="7"/>
  <c r="H101" i="7"/>
  <c r="H99" i="7"/>
  <c r="H97" i="7"/>
  <c r="H95" i="7"/>
  <c r="H93" i="7"/>
  <c r="H91" i="7"/>
  <c r="H89" i="7"/>
  <c r="H87" i="7"/>
  <c r="H85" i="7"/>
  <c r="H83" i="7"/>
  <c r="H81" i="7"/>
  <c r="H79" i="7"/>
  <c r="H77" i="7"/>
  <c r="H75" i="7"/>
  <c r="H73" i="7"/>
  <c r="H71" i="7"/>
  <c r="J192" i="7"/>
  <c r="J188" i="7"/>
  <c r="J184" i="7"/>
  <c r="J180" i="7"/>
  <c r="J176" i="7"/>
  <c r="J172" i="7"/>
  <c r="J168" i="7"/>
  <c r="J164" i="7"/>
  <c r="J160" i="7"/>
  <c r="J156" i="7"/>
  <c r="J152" i="7"/>
  <c r="J148" i="7"/>
  <c r="J144" i="7"/>
  <c r="J140" i="7"/>
  <c r="J136" i="7"/>
  <c r="J132" i="7"/>
  <c r="J128" i="7"/>
  <c r="J124" i="7"/>
  <c r="J120" i="7"/>
  <c r="J116" i="7"/>
  <c r="J112" i="7"/>
  <c r="J108" i="7"/>
  <c r="J104" i="7"/>
  <c r="J100" i="7"/>
  <c r="J96" i="7"/>
  <c r="J92" i="7"/>
  <c r="J88" i="7"/>
  <c r="J84" i="7"/>
  <c r="J80" i="7"/>
  <c r="J76" i="7"/>
  <c r="J72" i="7"/>
  <c r="J68" i="7"/>
  <c r="J64" i="7"/>
  <c r="J60" i="7"/>
  <c r="J56" i="7"/>
  <c r="J52" i="7"/>
  <c r="J48" i="7"/>
  <c r="J44" i="7"/>
  <c r="J40" i="7"/>
  <c r="J36" i="7"/>
  <c r="J32" i="7"/>
  <c r="J28" i="7"/>
  <c r="J24" i="7"/>
  <c r="J20" i="7"/>
  <c r="J16" i="7"/>
  <c r="J12" i="7"/>
  <c r="J8" i="7"/>
  <c r="I191" i="7"/>
  <c r="I189" i="7"/>
  <c r="I187" i="7"/>
  <c r="I185" i="7"/>
  <c r="I183" i="7"/>
  <c r="I181" i="7"/>
  <c r="I179" i="7"/>
  <c r="I177" i="7"/>
  <c r="I175" i="7"/>
  <c r="I173" i="7"/>
  <c r="I171" i="7"/>
  <c r="I169" i="7"/>
  <c r="I167" i="7"/>
  <c r="I165" i="7"/>
  <c r="I163" i="7"/>
  <c r="I161" i="7"/>
  <c r="I159" i="7"/>
  <c r="I157" i="7"/>
  <c r="I155" i="7"/>
  <c r="I153" i="7"/>
  <c r="I151" i="7"/>
  <c r="I149" i="7"/>
  <c r="I147" i="7"/>
  <c r="I145" i="7"/>
  <c r="I143" i="7"/>
  <c r="I141" i="7"/>
  <c r="I139" i="7"/>
  <c r="I137" i="7"/>
  <c r="I135" i="7"/>
  <c r="I133" i="7"/>
  <c r="I131" i="7"/>
  <c r="I129" i="7"/>
  <c r="I127" i="7"/>
  <c r="I125" i="7"/>
  <c r="I123" i="7"/>
  <c r="I121" i="7"/>
  <c r="I119" i="7"/>
  <c r="I117" i="7"/>
  <c r="I115" i="7"/>
  <c r="I113" i="7"/>
  <c r="I111" i="7"/>
  <c r="I109" i="7"/>
  <c r="I107" i="7"/>
  <c r="I105" i="7"/>
  <c r="I103" i="7"/>
  <c r="I101" i="7"/>
  <c r="I99" i="7"/>
  <c r="I97" i="7"/>
  <c r="I95" i="7"/>
  <c r="I93" i="7"/>
  <c r="I91" i="7"/>
  <c r="I89" i="7"/>
  <c r="I87" i="7"/>
  <c r="I85" i="7"/>
  <c r="J191" i="7"/>
  <c r="J187" i="7"/>
  <c r="J183" i="7"/>
  <c r="J179" i="7"/>
  <c r="J175" i="7"/>
  <c r="J171" i="7"/>
  <c r="J167" i="7"/>
  <c r="J163" i="7"/>
  <c r="J159" i="7"/>
  <c r="J155" i="7"/>
  <c r="J151" i="7"/>
  <c r="J147" i="7"/>
  <c r="J143" i="7"/>
  <c r="J139" i="7"/>
  <c r="J135" i="7"/>
  <c r="J131" i="7"/>
  <c r="J127" i="7"/>
  <c r="J123" i="7"/>
  <c r="J119" i="7"/>
  <c r="J115" i="7"/>
  <c r="J111" i="7"/>
  <c r="J107" i="7"/>
  <c r="J103" i="7"/>
  <c r="J99" i="7"/>
  <c r="J95" i="7"/>
  <c r="J91" i="7"/>
  <c r="J87" i="7"/>
  <c r="J83" i="7"/>
  <c r="J79" i="7"/>
  <c r="J75" i="7"/>
  <c r="J71" i="7"/>
  <c r="J67" i="7"/>
  <c r="J63" i="7"/>
  <c r="J59" i="7"/>
  <c r="J55" i="7"/>
  <c r="J51" i="7"/>
  <c r="J47" i="7"/>
  <c r="J43" i="7"/>
  <c r="J39" i="7"/>
  <c r="J35" i="7"/>
  <c r="J31" i="7"/>
  <c r="J27" i="7"/>
  <c r="J23" i="7"/>
  <c r="J19" i="7"/>
  <c r="J15" i="7"/>
  <c r="J11" i="7"/>
  <c r="J7" i="7"/>
  <c r="H192" i="7"/>
  <c r="H190" i="7"/>
  <c r="H188" i="7"/>
  <c r="H186" i="7"/>
  <c r="H184" i="7"/>
  <c r="H182" i="7"/>
  <c r="H180" i="7"/>
  <c r="H178" i="7"/>
  <c r="H176" i="7"/>
  <c r="H174" i="7"/>
  <c r="H172" i="7"/>
  <c r="H170" i="7"/>
  <c r="H168" i="7"/>
  <c r="H166" i="7"/>
  <c r="H164" i="7"/>
  <c r="H162" i="7"/>
  <c r="H160" i="7"/>
  <c r="H158" i="7"/>
  <c r="H156" i="7"/>
  <c r="H154" i="7"/>
  <c r="H152" i="7"/>
  <c r="H150" i="7"/>
  <c r="H148" i="7"/>
  <c r="H146" i="7"/>
  <c r="H144" i="7"/>
  <c r="H142" i="7"/>
  <c r="H140" i="7"/>
  <c r="H138" i="7"/>
  <c r="H136" i="7"/>
  <c r="H134" i="7"/>
  <c r="H132" i="7"/>
  <c r="H130" i="7"/>
  <c r="H128" i="7"/>
  <c r="H126" i="7"/>
  <c r="H124" i="7"/>
  <c r="H122" i="7"/>
  <c r="H120" i="7"/>
  <c r="H118" i="7"/>
  <c r="H116" i="7"/>
  <c r="H114" i="7"/>
  <c r="H112" i="7"/>
  <c r="H110" i="7"/>
  <c r="H108" i="7"/>
  <c r="H106" i="7"/>
  <c r="H104" i="7"/>
  <c r="H102" i="7"/>
  <c r="H100" i="7"/>
  <c r="H98" i="7"/>
  <c r="H96" i="7"/>
  <c r="H94" i="7"/>
  <c r="H92" i="7"/>
  <c r="H90" i="7"/>
  <c r="H88" i="7"/>
  <c r="H86" i="7"/>
  <c r="H84" i="7"/>
  <c r="H82" i="7"/>
  <c r="H80" i="7"/>
  <c r="H78" i="7"/>
  <c r="H76" i="7"/>
  <c r="H74" i="7"/>
  <c r="H72" i="7"/>
  <c r="H70" i="7"/>
  <c r="H68" i="7"/>
  <c r="H66" i="7"/>
  <c r="H64" i="7"/>
  <c r="H62" i="7"/>
  <c r="H60" i="7"/>
  <c r="H58" i="7"/>
  <c r="H56" i="7"/>
  <c r="H54" i="7"/>
  <c r="H52" i="7"/>
  <c r="H50" i="7"/>
  <c r="H48" i="7"/>
  <c r="H46" i="7"/>
  <c r="H44" i="7"/>
  <c r="H42" i="7"/>
  <c r="H40" i="7"/>
  <c r="H38" i="7"/>
  <c r="H36" i="7"/>
  <c r="H34" i="7"/>
  <c r="H32" i="7"/>
  <c r="H30" i="7"/>
  <c r="H28" i="7"/>
  <c r="H26" i="7"/>
  <c r="H24" i="7"/>
  <c r="H22" i="7"/>
  <c r="H20" i="7"/>
  <c r="H18" i="7"/>
  <c r="H16" i="7"/>
  <c r="H14" i="7"/>
  <c r="H12" i="7"/>
  <c r="H10" i="7"/>
  <c r="H8" i="7"/>
  <c r="H6" i="7"/>
  <c r="G188" i="7"/>
  <c r="G184" i="7"/>
  <c r="G180" i="7"/>
  <c r="G176" i="7"/>
  <c r="G172" i="7"/>
  <c r="G168" i="7"/>
  <c r="G164" i="7"/>
  <c r="G160" i="7"/>
  <c r="G156" i="7"/>
  <c r="G152" i="7"/>
  <c r="G148" i="7"/>
  <c r="G144" i="7"/>
  <c r="G140" i="7"/>
  <c r="G136" i="7"/>
  <c r="G132" i="7"/>
  <c r="G128" i="7"/>
  <c r="G124" i="7"/>
  <c r="G120" i="7"/>
  <c r="G116" i="7"/>
  <c r="G112" i="7"/>
  <c r="G108" i="7"/>
  <c r="G104" i="7"/>
  <c r="G100" i="7"/>
  <c r="G96" i="7"/>
  <c r="G92" i="7"/>
  <c r="G88" i="7"/>
  <c r="G84" i="7"/>
  <c r="G80" i="7"/>
  <c r="G76" i="7"/>
  <c r="G72" i="7"/>
  <c r="G68" i="7"/>
  <c r="G64" i="7"/>
  <c r="G60" i="7"/>
  <c r="G56" i="7"/>
  <c r="G52" i="7"/>
  <c r="G48" i="7"/>
  <c r="G44" i="7"/>
  <c r="G40" i="7"/>
  <c r="G36" i="7"/>
  <c r="G32" i="7"/>
  <c r="G28" i="7"/>
  <c r="G24" i="7"/>
  <c r="G20" i="7"/>
  <c r="G16" i="7"/>
  <c r="G12" i="7"/>
  <c r="G8" i="7"/>
  <c r="F190" i="7"/>
  <c r="F186" i="7"/>
  <c r="F182" i="7"/>
  <c r="F178" i="7"/>
  <c r="F174" i="7"/>
  <c r="F170" i="7"/>
  <c r="F166" i="7"/>
  <c r="F162" i="7"/>
  <c r="F158" i="7"/>
  <c r="F154" i="7"/>
  <c r="F150" i="7"/>
  <c r="F146" i="7"/>
  <c r="F142" i="7"/>
  <c r="F138" i="7"/>
  <c r="F134" i="7"/>
  <c r="F130" i="7"/>
  <c r="F126" i="7"/>
  <c r="F122" i="7"/>
  <c r="F118" i="7"/>
  <c r="F114" i="7"/>
  <c r="F110" i="7"/>
  <c r="F106" i="7"/>
  <c r="F102" i="7"/>
  <c r="F98" i="7"/>
  <c r="F94" i="7"/>
  <c r="F90" i="7"/>
  <c r="F86" i="7"/>
  <c r="F82" i="7"/>
  <c r="F78" i="7"/>
  <c r="F74" i="7"/>
  <c r="F70" i="7"/>
  <c r="F66" i="7"/>
  <c r="F62" i="7"/>
  <c r="F58" i="7"/>
  <c r="F54" i="7"/>
  <c r="F50" i="7"/>
  <c r="F46" i="7"/>
  <c r="F42" i="7"/>
  <c r="F38" i="7"/>
  <c r="F34" i="7"/>
  <c r="F30" i="7"/>
  <c r="F26" i="7"/>
  <c r="F22" i="7"/>
  <c r="F18" i="7"/>
  <c r="F14" i="7"/>
  <c r="F10" i="7"/>
  <c r="F6" i="7"/>
  <c r="E189" i="7"/>
  <c r="E185" i="7"/>
  <c r="E181" i="7"/>
  <c r="E177" i="7"/>
  <c r="E173" i="7"/>
  <c r="E169" i="7"/>
  <c r="E165" i="7"/>
  <c r="E161" i="7"/>
  <c r="E157" i="7"/>
  <c r="E153" i="7"/>
  <c r="E149" i="7"/>
  <c r="E145" i="7"/>
  <c r="E141" i="7"/>
  <c r="E137" i="7"/>
  <c r="E133" i="7"/>
  <c r="E129" i="7"/>
  <c r="E125" i="7"/>
  <c r="E121" i="7"/>
  <c r="E117" i="7"/>
  <c r="E113" i="7"/>
  <c r="E109" i="7"/>
  <c r="E105" i="7"/>
  <c r="E101" i="7"/>
  <c r="E97" i="7"/>
  <c r="E93" i="7"/>
  <c r="E89" i="7"/>
  <c r="E85" i="7"/>
  <c r="E81" i="7"/>
  <c r="E77" i="7"/>
  <c r="E73" i="7"/>
  <c r="E69" i="7"/>
  <c r="E65" i="7"/>
  <c r="E61" i="7"/>
  <c r="E57" i="7"/>
  <c r="E53" i="7"/>
  <c r="E49" i="7"/>
  <c r="E45" i="7"/>
  <c r="E41" i="7"/>
  <c r="E37" i="7"/>
  <c r="E33" i="7"/>
  <c r="E29" i="7"/>
  <c r="E25" i="7"/>
  <c r="E21" i="7"/>
  <c r="E17" i="7"/>
  <c r="E13" i="7"/>
  <c r="E9" i="7"/>
  <c r="I5" i="7"/>
  <c r="I96" i="7"/>
  <c r="M96" i="7"/>
  <c r="I94" i="7"/>
  <c r="I92" i="7"/>
  <c r="I90" i="7"/>
  <c r="I88" i="7"/>
  <c r="I86" i="7"/>
  <c r="I84" i="7"/>
  <c r="I82" i="7"/>
  <c r="I80" i="7"/>
  <c r="I78" i="7"/>
  <c r="I76" i="7"/>
  <c r="I74" i="7"/>
  <c r="I72" i="7"/>
  <c r="I70" i="7"/>
  <c r="I68" i="7"/>
  <c r="I66" i="7"/>
  <c r="I64" i="7"/>
  <c r="I62" i="7"/>
  <c r="I60" i="7"/>
  <c r="I58" i="7"/>
  <c r="I56" i="7"/>
  <c r="I54" i="7"/>
  <c r="I52" i="7"/>
  <c r="I50" i="7"/>
  <c r="I48" i="7"/>
  <c r="I46" i="7"/>
  <c r="I44" i="7"/>
  <c r="I42" i="7"/>
  <c r="I40" i="7"/>
  <c r="I38" i="7"/>
  <c r="I36" i="7"/>
  <c r="I34" i="7"/>
  <c r="I32" i="7"/>
  <c r="I30" i="7"/>
  <c r="I28" i="7"/>
  <c r="I26" i="7"/>
  <c r="I24" i="7"/>
  <c r="I22" i="7"/>
  <c r="I20" i="7"/>
  <c r="I18" i="7"/>
  <c r="I16" i="7"/>
  <c r="I14" i="7"/>
  <c r="I12" i="7"/>
  <c r="I10" i="7"/>
  <c r="I8" i="7"/>
  <c r="G191" i="7"/>
  <c r="W191" i="7" s="1"/>
  <c r="G187" i="7"/>
  <c r="G183" i="7"/>
  <c r="G179" i="7"/>
  <c r="G175" i="7"/>
  <c r="G171" i="7"/>
  <c r="G167" i="7"/>
  <c r="G163" i="7"/>
  <c r="G159" i="7"/>
  <c r="G155" i="7"/>
  <c r="G151" i="7"/>
  <c r="G147" i="7"/>
  <c r="G143" i="7"/>
  <c r="G139" i="7"/>
  <c r="G135" i="7"/>
  <c r="G131" i="7"/>
  <c r="G127" i="7"/>
  <c r="G123" i="7"/>
  <c r="G119" i="7"/>
  <c r="G115" i="7"/>
  <c r="G111" i="7"/>
  <c r="G107" i="7"/>
  <c r="G103" i="7"/>
  <c r="G99" i="7"/>
  <c r="G95" i="7"/>
  <c r="G91" i="7"/>
  <c r="G87" i="7"/>
  <c r="G83" i="7"/>
  <c r="G79" i="7"/>
  <c r="G75" i="7"/>
  <c r="G71" i="7"/>
  <c r="G67" i="7"/>
  <c r="G63" i="7"/>
  <c r="G59" i="7"/>
  <c r="G55" i="7"/>
  <c r="G51" i="7"/>
  <c r="G47" i="7"/>
  <c r="G43" i="7"/>
  <c r="G39" i="7"/>
  <c r="G35" i="7"/>
  <c r="G31" i="7"/>
  <c r="G27" i="7"/>
  <c r="G23" i="7"/>
  <c r="G19" i="7"/>
  <c r="G15" i="7"/>
  <c r="G11" i="7"/>
  <c r="G7" i="7"/>
  <c r="F189" i="7"/>
  <c r="F185" i="7"/>
  <c r="F181" i="7"/>
  <c r="F177" i="7"/>
  <c r="F173" i="7"/>
  <c r="F169" i="7"/>
  <c r="F165" i="7"/>
  <c r="F161" i="7"/>
  <c r="F157" i="7"/>
  <c r="F153" i="7"/>
  <c r="F149" i="7"/>
  <c r="F145" i="7"/>
  <c r="F141" i="7"/>
  <c r="F137" i="7"/>
  <c r="F133" i="7"/>
  <c r="F129" i="7"/>
  <c r="F125" i="7"/>
  <c r="F121" i="7"/>
  <c r="F117" i="7"/>
  <c r="F113" i="7"/>
  <c r="F109" i="7"/>
  <c r="F105" i="7"/>
  <c r="F101" i="7"/>
  <c r="F97" i="7"/>
  <c r="F93" i="7"/>
  <c r="F89" i="7"/>
  <c r="F85" i="7"/>
  <c r="F81" i="7"/>
  <c r="F77" i="7"/>
  <c r="F73" i="7"/>
  <c r="F69" i="7"/>
  <c r="F65" i="7"/>
  <c r="F61" i="7"/>
  <c r="F57" i="7"/>
  <c r="F53" i="7"/>
  <c r="F49" i="7"/>
  <c r="F45" i="7"/>
  <c r="F41" i="7"/>
  <c r="F37" i="7"/>
  <c r="F33" i="7"/>
  <c r="F29" i="7"/>
  <c r="F25" i="7"/>
  <c r="F21" i="7"/>
  <c r="F17" i="7"/>
  <c r="F13" i="7"/>
  <c r="F9" i="7"/>
  <c r="E192" i="7"/>
  <c r="E188" i="7"/>
  <c r="E184" i="7"/>
  <c r="E180" i="7"/>
  <c r="E176" i="7"/>
  <c r="E172" i="7"/>
  <c r="E168" i="7"/>
  <c r="E164" i="7"/>
  <c r="E160" i="7"/>
  <c r="E156" i="7"/>
  <c r="E152" i="7"/>
  <c r="E148" i="7"/>
  <c r="E144" i="7"/>
  <c r="E140" i="7"/>
  <c r="E136" i="7"/>
  <c r="E132" i="7"/>
  <c r="E128" i="7"/>
  <c r="E124" i="7"/>
  <c r="E120" i="7"/>
  <c r="E116" i="7"/>
  <c r="E112" i="7"/>
  <c r="E108" i="7"/>
  <c r="E104" i="7"/>
  <c r="E100" i="7"/>
  <c r="E96" i="7"/>
  <c r="E92" i="7"/>
  <c r="E88" i="7"/>
  <c r="E84" i="7"/>
  <c r="E80" i="7"/>
  <c r="E76" i="7"/>
  <c r="E72" i="7"/>
  <c r="E68" i="7"/>
  <c r="E64" i="7"/>
  <c r="E60" i="7"/>
  <c r="E56" i="7"/>
  <c r="E52" i="7"/>
  <c r="E48" i="7"/>
  <c r="E44" i="7"/>
  <c r="E40" i="7"/>
  <c r="E36" i="7"/>
  <c r="E32" i="7"/>
  <c r="E28" i="7"/>
  <c r="E24" i="7"/>
  <c r="E20" i="7"/>
  <c r="E16" i="7"/>
  <c r="E12" i="7"/>
  <c r="E8" i="7"/>
  <c r="H69" i="7"/>
  <c r="H67" i="7"/>
  <c r="H65" i="7"/>
  <c r="H63" i="7"/>
  <c r="H61" i="7"/>
  <c r="H59" i="7"/>
  <c r="H57" i="7"/>
  <c r="H55" i="7"/>
  <c r="H53" i="7"/>
  <c r="H51" i="7"/>
  <c r="H49" i="7"/>
  <c r="H47" i="7"/>
  <c r="H45" i="7"/>
  <c r="H43" i="7"/>
  <c r="H41" i="7"/>
  <c r="H39" i="7"/>
  <c r="H37" i="7"/>
  <c r="H35" i="7"/>
  <c r="H33" i="7"/>
  <c r="H31" i="7"/>
  <c r="H29" i="7"/>
  <c r="H27" i="7"/>
  <c r="H25" i="7"/>
  <c r="H23" i="7"/>
  <c r="H21" i="7"/>
  <c r="H19" i="7"/>
  <c r="H17" i="7"/>
  <c r="H15" i="7"/>
  <c r="H13" i="7"/>
  <c r="H11" i="7"/>
  <c r="H9" i="7"/>
  <c r="H7" i="7"/>
  <c r="G190" i="7"/>
  <c r="G186" i="7"/>
  <c r="G182" i="7"/>
  <c r="G178" i="7"/>
  <c r="G174" i="7"/>
  <c r="G170" i="7"/>
  <c r="G166" i="7"/>
  <c r="G162" i="7"/>
  <c r="G158" i="7"/>
  <c r="G154" i="7"/>
  <c r="G150" i="7"/>
  <c r="G146" i="7"/>
  <c r="G142" i="7"/>
  <c r="G138" i="7"/>
  <c r="G134" i="7"/>
  <c r="G130" i="7"/>
  <c r="G126" i="7"/>
  <c r="G122" i="7"/>
  <c r="G118" i="7"/>
  <c r="G114" i="7"/>
  <c r="G110" i="7"/>
  <c r="G106" i="7"/>
  <c r="G102" i="7"/>
  <c r="G98" i="7"/>
  <c r="G94" i="7"/>
  <c r="G90" i="7"/>
  <c r="G86" i="7"/>
  <c r="G82" i="7"/>
  <c r="G78" i="7"/>
  <c r="G74" i="7"/>
  <c r="G70" i="7"/>
  <c r="G66" i="7"/>
  <c r="G62" i="7"/>
  <c r="G58" i="7"/>
  <c r="G54" i="7"/>
  <c r="G50" i="7"/>
  <c r="G46" i="7"/>
  <c r="G42" i="7"/>
  <c r="G38" i="7"/>
  <c r="G34" i="7"/>
  <c r="G30" i="7"/>
  <c r="G26" i="7"/>
  <c r="G22" i="7"/>
  <c r="G18" i="7"/>
  <c r="G14" i="7"/>
  <c r="G10" i="7"/>
  <c r="G6" i="7"/>
  <c r="F192" i="7"/>
  <c r="F188" i="7"/>
  <c r="F184" i="7"/>
  <c r="F180" i="7"/>
  <c r="F176" i="7"/>
  <c r="F172" i="7"/>
  <c r="F168" i="7"/>
  <c r="F164" i="7"/>
  <c r="F160" i="7"/>
  <c r="F156" i="7"/>
  <c r="F152" i="7"/>
  <c r="F148" i="7"/>
  <c r="F144" i="7"/>
  <c r="F140" i="7"/>
  <c r="F136" i="7"/>
  <c r="F132" i="7"/>
  <c r="F128" i="7"/>
  <c r="F124" i="7"/>
  <c r="F120" i="7"/>
  <c r="F116" i="7"/>
  <c r="F112" i="7"/>
  <c r="F108" i="7"/>
  <c r="F104" i="7"/>
  <c r="F100" i="7"/>
  <c r="F96" i="7"/>
  <c r="F92" i="7"/>
  <c r="F88" i="7"/>
  <c r="F84" i="7"/>
  <c r="F80" i="7"/>
  <c r="F76" i="7"/>
  <c r="F72" i="7"/>
  <c r="F68" i="7"/>
  <c r="F64" i="7"/>
  <c r="F60" i="7"/>
  <c r="F56" i="7"/>
  <c r="F52" i="7"/>
  <c r="F48" i="7"/>
  <c r="F44" i="7"/>
  <c r="F40" i="7"/>
  <c r="F36" i="7"/>
  <c r="F32" i="7"/>
  <c r="F28" i="7"/>
  <c r="F24" i="7"/>
  <c r="F20" i="7"/>
  <c r="F16" i="7"/>
  <c r="F12" i="7"/>
  <c r="F8" i="7"/>
  <c r="E191" i="7"/>
  <c r="E187" i="7"/>
  <c r="E183" i="7"/>
  <c r="E179" i="7"/>
  <c r="E175" i="7"/>
  <c r="E171" i="7"/>
  <c r="E167" i="7"/>
  <c r="E163" i="7"/>
  <c r="E159" i="7"/>
  <c r="E155" i="7"/>
  <c r="E151" i="7"/>
  <c r="E147" i="7"/>
  <c r="E143" i="7"/>
  <c r="E139" i="7"/>
  <c r="E135" i="7"/>
  <c r="E131" i="7"/>
  <c r="E127" i="7"/>
  <c r="E123" i="7"/>
  <c r="E119" i="7"/>
  <c r="E115" i="7"/>
  <c r="E111" i="7"/>
  <c r="E107" i="7"/>
  <c r="E103" i="7"/>
  <c r="E99" i="7"/>
  <c r="E95" i="7"/>
  <c r="E91" i="7"/>
  <c r="E87" i="7"/>
  <c r="E83" i="7"/>
  <c r="E79" i="7"/>
  <c r="E75" i="7"/>
  <c r="E71" i="7"/>
  <c r="E67" i="7"/>
  <c r="E63" i="7"/>
  <c r="E59" i="7"/>
  <c r="E55" i="7"/>
  <c r="E51" i="7"/>
  <c r="E47" i="7"/>
  <c r="E43" i="7"/>
  <c r="E39" i="7"/>
  <c r="E35" i="7"/>
  <c r="E31" i="7"/>
  <c r="E27" i="7"/>
  <c r="E23" i="7"/>
  <c r="E19" i="7"/>
  <c r="E15" i="7"/>
  <c r="E11" i="7"/>
  <c r="E7" i="7"/>
  <c r="I83" i="7"/>
  <c r="I81" i="7"/>
  <c r="I79" i="7"/>
  <c r="I77" i="7"/>
  <c r="I75" i="7"/>
  <c r="I73" i="7"/>
  <c r="I71" i="7"/>
  <c r="I69" i="7"/>
  <c r="I67" i="7"/>
  <c r="I65" i="7"/>
  <c r="I63" i="7"/>
  <c r="I61" i="7"/>
  <c r="I59" i="7"/>
  <c r="I57" i="7"/>
  <c r="I55" i="7"/>
  <c r="I53" i="7"/>
  <c r="I51" i="7"/>
  <c r="I49" i="7"/>
  <c r="I47" i="7"/>
  <c r="I45" i="7"/>
  <c r="I43" i="7"/>
  <c r="I41" i="7"/>
  <c r="I39" i="7"/>
  <c r="I37" i="7"/>
  <c r="I35" i="7"/>
  <c r="I33" i="7"/>
  <c r="I31" i="7"/>
  <c r="I29" i="7"/>
  <c r="I27" i="7"/>
  <c r="I25" i="7"/>
  <c r="I23" i="7"/>
  <c r="M23" i="7"/>
  <c r="I21" i="7"/>
  <c r="I19" i="7"/>
  <c r="I17" i="7"/>
  <c r="I15" i="7"/>
  <c r="I13" i="7"/>
  <c r="I11" i="7"/>
  <c r="I9" i="7"/>
  <c r="I7" i="7"/>
  <c r="G189" i="7"/>
  <c r="G185" i="7"/>
  <c r="G181" i="7"/>
  <c r="G177" i="7"/>
  <c r="G173" i="7"/>
  <c r="G169" i="7"/>
  <c r="G165" i="7"/>
  <c r="G161" i="7"/>
  <c r="G157" i="7"/>
  <c r="G153" i="7"/>
  <c r="G149" i="7"/>
  <c r="G145" i="7"/>
  <c r="G141" i="7"/>
  <c r="G137" i="7"/>
  <c r="G133" i="7"/>
  <c r="G129" i="7"/>
  <c r="G125" i="7"/>
  <c r="G121" i="7"/>
  <c r="G117" i="7"/>
  <c r="G113" i="7"/>
  <c r="G109" i="7"/>
  <c r="G105" i="7"/>
  <c r="G101" i="7"/>
  <c r="G97" i="7"/>
  <c r="G93" i="7"/>
  <c r="G89" i="7"/>
  <c r="G85" i="7"/>
  <c r="G81" i="7"/>
  <c r="G77" i="7"/>
  <c r="G73" i="7"/>
  <c r="G69" i="7"/>
  <c r="G65" i="7"/>
  <c r="G61" i="7"/>
  <c r="G57" i="7"/>
  <c r="G53" i="7"/>
  <c r="G49" i="7"/>
  <c r="G45" i="7"/>
  <c r="G41" i="7"/>
  <c r="G37" i="7"/>
  <c r="G33" i="7"/>
  <c r="G29" i="7"/>
  <c r="G25" i="7"/>
  <c r="G21" i="7"/>
  <c r="G17" i="7"/>
  <c r="G13" i="7"/>
  <c r="G9" i="7"/>
  <c r="F191" i="7"/>
  <c r="F187" i="7"/>
  <c r="F183" i="7"/>
  <c r="F179" i="7"/>
  <c r="F175" i="7"/>
  <c r="F171" i="7"/>
  <c r="F167" i="7"/>
  <c r="F163" i="7"/>
  <c r="F159" i="7"/>
  <c r="F155" i="7"/>
  <c r="F151" i="7"/>
  <c r="F147" i="7"/>
  <c r="F143" i="7"/>
  <c r="F139" i="7"/>
  <c r="F135" i="7"/>
  <c r="F131" i="7"/>
  <c r="F127" i="7"/>
  <c r="F123" i="7"/>
  <c r="F119" i="7"/>
  <c r="F115" i="7"/>
  <c r="F111" i="7"/>
  <c r="F107" i="7"/>
  <c r="F103" i="7"/>
  <c r="F99" i="7"/>
  <c r="F95" i="7"/>
  <c r="F91" i="7"/>
  <c r="F87" i="7"/>
  <c r="F83" i="7"/>
  <c r="F79" i="7"/>
  <c r="F75" i="7"/>
  <c r="F71" i="7"/>
  <c r="F67" i="7"/>
  <c r="F63" i="7"/>
  <c r="F59" i="7"/>
  <c r="F55" i="7"/>
  <c r="F51" i="7"/>
  <c r="F47" i="7"/>
  <c r="F43" i="7"/>
  <c r="F39" i="7"/>
  <c r="F35" i="7"/>
  <c r="F31" i="7"/>
  <c r="F27" i="7"/>
  <c r="F23" i="7"/>
  <c r="F19" i="7"/>
  <c r="F15" i="7"/>
  <c r="F11" i="7"/>
  <c r="F7" i="7"/>
  <c r="E190" i="7"/>
  <c r="E186" i="7"/>
  <c r="E182" i="7"/>
  <c r="E178" i="7"/>
  <c r="E174" i="7"/>
  <c r="E170" i="7"/>
  <c r="E166" i="7"/>
  <c r="E162" i="7"/>
  <c r="E158" i="7"/>
  <c r="E154" i="7"/>
  <c r="E150" i="7"/>
  <c r="E146" i="7"/>
  <c r="E142" i="7"/>
  <c r="E138" i="7"/>
  <c r="E134" i="7"/>
  <c r="E130" i="7"/>
  <c r="E126" i="7"/>
  <c r="E122" i="7"/>
  <c r="E118" i="7"/>
  <c r="E114" i="7"/>
  <c r="E110" i="7"/>
  <c r="E106" i="7"/>
  <c r="E102" i="7"/>
  <c r="E98" i="7"/>
  <c r="E94" i="7"/>
  <c r="E90" i="7"/>
  <c r="E86" i="7"/>
  <c r="E82" i="7"/>
  <c r="E78" i="7"/>
  <c r="E74" i="7"/>
  <c r="E70" i="7"/>
  <c r="E66" i="7"/>
  <c r="E62" i="7"/>
  <c r="E58" i="7"/>
  <c r="E54" i="7"/>
  <c r="E50" i="7"/>
  <c r="E46" i="7"/>
  <c r="E42" i="7"/>
  <c r="E38" i="7"/>
  <c r="E34" i="7"/>
  <c r="E30" i="7"/>
  <c r="E26" i="7"/>
  <c r="E22" i="7"/>
  <c r="E18" i="7"/>
  <c r="E14" i="7"/>
  <c r="E10" i="7"/>
  <c r="E6" i="7"/>
  <c r="I6" i="7"/>
  <c r="M155" i="7"/>
  <c r="N155" i="7"/>
  <c r="M91" i="7"/>
  <c r="N91" i="7"/>
  <c r="M35" i="7"/>
  <c r="M31" i="7"/>
  <c r="M19" i="7"/>
  <c r="M15" i="7"/>
  <c r="M139" i="7"/>
  <c r="N139" i="7"/>
  <c r="M75" i="7"/>
  <c r="N75" i="7"/>
  <c r="M187" i="7"/>
  <c r="N187" i="7"/>
  <c r="M123" i="7"/>
  <c r="N123" i="7"/>
  <c r="M171" i="7"/>
  <c r="N171" i="7"/>
  <c r="M107" i="7"/>
  <c r="N107" i="7"/>
  <c r="M59" i="7"/>
  <c r="N59" i="7"/>
  <c r="M43" i="7"/>
  <c r="N43" i="7"/>
  <c r="M29" i="7"/>
  <c r="M28" i="7"/>
  <c r="N27" i="7"/>
  <c r="M26" i="7"/>
  <c r="M11" i="7"/>
  <c r="N11" i="7"/>
  <c r="M10" i="7"/>
  <c r="M183" i="7"/>
  <c r="N183" i="7"/>
  <c r="M167" i="7"/>
  <c r="N167" i="7"/>
  <c r="M151" i="7"/>
  <c r="N151" i="7"/>
  <c r="M135" i="7"/>
  <c r="N135" i="7"/>
  <c r="M119" i="7"/>
  <c r="N119" i="7"/>
  <c r="M103" i="7"/>
  <c r="N103" i="7"/>
  <c r="M87" i="7"/>
  <c r="N87" i="7"/>
  <c r="M71" i="7"/>
  <c r="N71" i="7"/>
  <c r="M55" i="7"/>
  <c r="N55" i="7"/>
  <c r="M39" i="7"/>
  <c r="N39" i="7"/>
  <c r="M25" i="7"/>
  <c r="M24" i="7"/>
  <c r="N23" i="7"/>
  <c r="M22" i="7"/>
  <c r="N9" i="7"/>
  <c r="M7" i="7"/>
  <c r="N7" i="7"/>
  <c r="M179" i="7"/>
  <c r="N179" i="7"/>
  <c r="M163" i="7"/>
  <c r="N163" i="7"/>
  <c r="M147" i="7"/>
  <c r="N147" i="7"/>
  <c r="M131" i="7"/>
  <c r="N131" i="7"/>
  <c r="M115" i="7"/>
  <c r="N115" i="7"/>
  <c r="M99" i="7"/>
  <c r="N99" i="7"/>
  <c r="M83" i="7"/>
  <c r="N83" i="7"/>
  <c r="M67" i="7"/>
  <c r="N67" i="7"/>
  <c r="M51" i="7"/>
  <c r="N51" i="7"/>
  <c r="M37" i="7"/>
  <c r="N35" i="7"/>
  <c r="M34" i="7"/>
  <c r="M21" i="7"/>
  <c r="M20" i="7"/>
  <c r="N19" i="7"/>
  <c r="M18" i="7"/>
  <c r="M191" i="7"/>
  <c r="N191" i="7"/>
  <c r="M175" i="7"/>
  <c r="N175" i="7"/>
  <c r="M159" i="7"/>
  <c r="N159" i="7"/>
  <c r="M143" i="7"/>
  <c r="N143" i="7"/>
  <c r="M127" i="7"/>
  <c r="N127" i="7"/>
  <c r="M111" i="7"/>
  <c r="N111" i="7"/>
  <c r="M95" i="7"/>
  <c r="N95" i="7"/>
  <c r="M79" i="7"/>
  <c r="N79" i="7"/>
  <c r="M63" i="7"/>
  <c r="N63" i="7"/>
  <c r="M47" i="7"/>
  <c r="N47" i="7"/>
  <c r="M33" i="7"/>
  <c r="M32" i="7"/>
  <c r="N31" i="7"/>
  <c r="M30" i="7"/>
  <c r="M17" i="7"/>
  <c r="M16" i="7"/>
  <c r="N15" i="7"/>
  <c r="M14" i="7"/>
  <c r="N5" i="7"/>
  <c r="M5" i="7"/>
  <c r="M27" i="7"/>
  <c r="M192" i="7"/>
  <c r="N192" i="7"/>
  <c r="N188" i="7"/>
  <c r="N184" i="7"/>
  <c r="N180" i="7"/>
  <c r="N176" i="7"/>
  <c r="N172" i="7"/>
  <c r="N168" i="7"/>
  <c r="N164" i="7"/>
  <c r="M164" i="7"/>
  <c r="N160" i="7"/>
  <c r="N156" i="7"/>
  <c r="M156" i="7"/>
  <c r="N152" i="7"/>
  <c r="M152" i="7"/>
  <c r="N148" i="7"/>
  <c r="M148" i="7"/>
  <c r="N144" i="7"/>
  <c r="N140" i="7"/>
  <c r="M140" i="7"/>
  <c r="N136" i="7"/>
  <c r="M136" i="7"/>
  <c r="N132" i="7"/>
  <c r="M132" i="7"/>
  <c r="N128" i="7"/>
  <c r="N124" i="7"/>
  <c r="M124" i="7"/>
  <c r="N120" i="7"/>
  <c r="M120" i="7"/>
  <c r="N116" i="7"/>
  <c r="M116" i="7"/>
  <c r="N112" i="7"/>
  <c r="N108" i="7"/>
  <c r="M108" i="7"/>
  <c r="N104" i="7"/>
  <c r="M104" i="7"/>
  <c r="N100" i="7"/>
  <c r="M100" i="7"/>
  <c r="N96" i="7"/>
  <c r="N92" i="7"/>
  <c r="M92" i="7"/>
  <c r="N88" i="7"/>
  <c r="M88" i="7"/>
  <c r="M84" i="7"/>
  <c r="N84" i="7"/>
  <c r="M80" i="7"/>
  <c r="N80" i="7"/>
  <c r="M76" i="7"/>
  <c r="N76" i="7"/>
  <c r="M72" i="7"/>
  <c r="N72" i="7"/>
  <c r="M68" i="7"/>
  <c r="N68" i="7"/>
  <c r="M64" i="7"/>
  <c r="N64" i="7"/>
  <c r="M60" i="7"/>
  <c r="N60" i="7"/>
  <c r="M56" i="7"/>
  <c r="N56" i="7"/>
  <c r="M52" i="7"/>
  <c r="N52" i="7"/>
  <c r="M48" i="7"/>
  <c r="N48" i="7"/>
  <c r="M44" i="7"/>
  <c r="N44" i="7"/>
  <c r="M40" i="7"/>
  <c r="N40" i="7"/>
  <c r="M36" i="7"/>
  <c r="N36" i="7"/>
  <c r="M12" i="7"/>
  <c r="N12" i="7"/>
  <c r="M8" i="7"/>
  <c r="N8" i="7"/>
  <c r="N33" i="7"/>
  <c r="N29" i="7"/>
  <c r="N25" i="7"/>
  <c r="N21" i="7"/>
  <c r="N17" i="7"/>
  <c r="M188" i="7"/>
  <c r="M172" i="7"/>
  <c r="M144" i="7"/>
  <c r="M189" i="7"/>
  <c r="N189" i="7"/>
  <c r="M185" i="7"/>
  <c r="N185" i="7"/>
  <c r="M181" i="7"/>
  <c r="N181" i="7"/>
  <c r="M177" i="7"/>
  <c r="N177" i="7"/>
  <c r="M173" i="7"/>
  <c r="N173" i="7"/>
  <c r="M169" i="7"/>
  <c r="N169" i="7"/>
  <c r="M165" i="7"/>
  <c r="N165" i="7"/>
  <c r="M161" i="7"/>
  <c r="N161" i="7"/>
  <c r="M157" i="7"/>
  <c r="N157" i="7"/>
  <c r="M153" i="7"/>
  <c r="N153" i="7"/>
  <c r="M149" i="7"/>
  <c r="N149" i="7"/>
  <c r="M145" i="7"/>
  <c r="N145" i="7"/>
  <c r="M141" i="7"/>
  <c r="N141" i="7"/>
  <c r="M137" i="7"/>
  <c r="N137" i="7"/>
  <c r="M133" i="7"/>
  <c r="N133" i="7"/>
  <c r="M129" i="7"/>
  <c r="N129" i="7"/>
  <c r="M125" i="7"/>
  <c r="N125" i="7"/>
  <c r="M121" i="7"/>
  <c r="N121" i="7"/>
  <c r="M117" i="7"/>
  <c r="N117" i="7"/>
  <c r="M113" i="7"/>
  <c r="N113" i="7"/>
  <c r="M109" i="7"/>
  <c r="N109" i="7"/>
  <c r="M105" i="7"/>
  <c r="N105" i="7"/>
  <c r="M101" i="7"/>
  <c r="N101" i="7"/>
  <c r="M97" i="7"/>
  <c r="N97" i="7"/>
  <c r="M93" i="7"/>
  <c r="N93" i="7"/>
  <c r="M89" i="7"/>
  <c r="N89" i="7"/>
  <c r="N85" i="7"/>
  <c r="M85" i="7"/>
  <c r="N81" i="7"/>
  <c r="M81" i="7"/>
  <c r="N77" i="7"/>
  <c r="M77" i="7"/>
  <c r="N73" i="7"/>
  <c r="M73" i="7"/>
  <c r="N69" i="7"/>
  <c r="M69" i="7"/>
  <c r="N65" i="7"/>
  <c r="M65" i="7"/>
  <c r="N61" i="7"/>
  <c r="M61" i="7"/>
  <c r="N57" i="7"/>
  <c r="M57" i="7"/>
  <c r="N53" i="7"/>
  <c r="M53" i="7"/>
  <c r="N49" i="7"/>
  <c r="M49" i="7"/>
  <c r="N45" i="7"/>
  <c r="M45" i="7"/>
  <c r="N41" i="7"/>
  <c r="M41" i="7"/>
  <c r="N37" i="7"/>
  <c r="M13" i="7"/>
  <c r="M9" i="7"/>
  <c r="N32" i="7"/>
  <c r="N28" i="7"/>
  <c r="N24" i="7"/>
  <c r="N16" i="7"/>
  <c r="M184" i="7"/>
  <c r="M168" i="7"/>
  <c r="M128" i="7"/>
  <c r="M190" i="7"/>
  <c r="N190" i="7"/>
  <c r="M186" i="7"/>
  <c r="N186" i="7"/>
  <c r="M182" i="7"/>
  <c r="N182" i="7"/>
  <c r="M178" i="7"/>
  <c r="N178" i="7"/>
  <c r="M174" i="7"/>
  <c r="N174" i="7"/>
  <c r="M170" i="7"/>
  <c r="N170" i="7"/>
  <c r="M166" i="7"/>
  <c r="N166" i="7"/>
  <c r="M162" i="7"/>
  <c r="N162" i="7"/>
  <c r="M158" i="7"/>
  <c r="N158" i="7"/>
  <c r="M154" i="7"/>
  <c r="N154" i="7"/>
  <c r="M150" i="7"/>
  <c r="N150" i="7"/>
  <c r="M146" i="7"/>
  <c r="N146" i="7"/>
  <c r="M142" i="7"/>
  <c r="N142" i="7"/>
  <c r="M138" i="7"/>
  <c r="N138" i="7"/>
  <c r="M134" i="7"/>
  <c r="N134" i="7"/>
  <c r="M130" i="7"/>
  <c r="N130" i="7"/>
  <c r="M126" i="7"/>
  <c r="N126" i="7"/>
  <c r="M122" i="7"/>
  <c r="N122" i="7"/>
  <c r="M118" i="7"/>
  <c r="N118" i="7"/>
  <c r="M114" i="7"/>
  <c r="N114" i="7"/>
  <c r="M110" i="7"/>
  <c r="N110" i="7"/>
  <c r="M106" i="7"/>
  <c r="N106" i="7"/>
  <c r="M102" i="7"/>
  <c r="N102" i="7"/>
  <c r="M98" i="7"/>
  <c r="N98" i="7"/>
  <c r="M94" i="7"/>
  <c r="N94" i="7"/>
  <c r="M90" i="7"/>
  <c r="N90" i="7"/>
  <c r="M86" i="7"/>
  <c r="N86" i="7"/>
  <c r="M82" i="7"/>
  <c r="N82" i="7"/>
  <c r="M78" i="7"/>
  <c r="N78" i="7"/>
  <c r="M74" i="7"/>
  <c r="N74" i="7"/>
  <c r="M70" i="7"/>
  <c r="N70" i="7"/>
  <c r="M66" i="7"/>
  <c r="N66" i="7"/>
  <c r="M62" i="7"/>
  <c r="N62" i="7"/>
  <c r="M58" i="7"/>
  <c r="N58" i="7"/>
  <c r="M54" i="7"/>
  <c r="N54" i="7"/>
  <c r="M50" i="7"/>
  <c r="N50" i="7"/>
  <c r="M46" i="7"/>
  <c r="N46" i="7"/>
  <c r="M42" i="7"/>
  <c r="N42" i="7"/>
  <c r="M38" i="7"/>
  <c r="N38" i="7"/>
  <c r="N14" i="7"/>
  <c r="N10" i="7"/>
  <c r="N6" i="7"/>
  <c r="M6" i="7"/>
  <c r="M180" i="7"/>
  <c r="M112" i="7"/>
  <c r="DA195" i="9" l="1"/>
  <c r="DA197" i="9"/>
  <c r="DA207" i="9"/>
  <c r="DA211" i="9"/>
  <c r="DA213" i="9"/>
  <c r="DA219" i="9"/>
  <c r="DA221" i="9"/>
  <c r="DA225" i="9"/>
  <c r="DA229" i="9"/>
  <c r="DA241" i="9"/>
  <c r="DA243" i="9"/>
  <c r="DA251" i="9"/>
  <c r="DA261" i="9"/>
  <c r="DA269" i="9"/>
  <c r="DA285" i="9"/>
  <c r="DA292" i="9"/>
  <c r="DA300" i="9"/>
  <c r="DA311" i="9"/>
  <c r="DA312" i="9"/>
  <c r="DA323" i="9"/>
  <c r="DA324" i="9"/>
  <c r="DA327" i="9"/>
  <c r="DA328" i="9"/>
  <c r="DA331" i="9"/>
  <c r="DA332" i="9"/>
  <c r="DA335" i="9"/>
  <c r="DA336" i="9"/>
  <c r="DA339" i="9"/>
  <c r="DA340" i="9"/>
  <c r="DA343" i="9"/>
  <c r="DA344" i="9"/>
  <c r="DA347" i="9"/>
  <c r="DA348" i="9"/>
  <c r="DA351" i="9"/>
  <c r="DA352" i="9"/>
  <c r="DA9" i="9"/>
  <c r="DA13" i="9"/>
  <c r="DA17" i="9"/>
  <c r="CW19" i="9"/>
  <c r="DA21" i="9"/>
  <c r="DA25" i="9"/>
  <c r="DA29" i="9"/>
  <c r="DA45" i="9"/>
  <c r="DA49" i="9"/>
  <c r="DA53" i="9"/>
  <c r="DA57" i="9"/>
  <c r="DA61" i="9"/>
  <c r="DA69" i="9"/>
  <c r="DA73" i="9"/>
  <c r="DA81" i="9"/>
  <c r="DA93" i="9"/>
  <c r="DA105" i="9"/>
  <c r="DA129" i="9"/>
  <c r="DA133" i="9"/>
  <c r="DA140" i="9"/>
  <c r="DA144" i="9"/>
  <c r="DA149" i="9"/>
  <c r="DA153" i="9"/>
  <c r="DA157" i="9"/>
  <c r="DA161" i="9"/>
  <c r="DA165" i="9"/>
  <c r="DA168" i="9"/>
  <c r="DA169" i="9"/>
  <c r="DA172" i="9"/>
  <c r="DA173" i="9"/>
  <c r="DA176" i="9"/>
  <c r="DA177" i="9"/>
  <c r="DA180" i="9"/>
  <c r="DA181" i="9"/>
  <c r="DA184" i="9"/>
  <c r="DA185" i="9"/>
  <c r="DA188" i="9"/>
  <c r="DA189" i="9"/>
  <c r="D175" i="20" l="1"/>
  <c r="CX177" i="9"/>
  <c r="F134" i="20"/>
  <c r="CZ136" i="9"/>
  <c r="E98" i="20"/>
  <c r="CY100" i="9"/>
  <c r="C64" i="20"/>
  <c r="CW66" i="9"/>
  <c r="J344" i="20"/>
  <c r="DD346" i="9"/>
  <c r="D323" i="20"/>
  <c r="CX325" i="9"/>
  <c r="C300" i="20"/>
  <c r="CW302" i="9"/>
  <c r="C272" i="20"/>
  <c r="CW274" i="9"/>
  <c r="C232" i="20"/>
  <c r="CW234" i="9"/>
  <c r="F226" i="20"/>
  <c r="CZ228" i="9"/>
  <c r="D180" i="20"/>
  <c r="CX182" i="9"/>
  <c r="C140" i="20"/>
  <c r="CW142" i="9"/>
  <c r="H125" i="20"/>
  <c r="DB127" i="9"/>
  <c r="H118" i="20"/>
  <c r="DB120" i="9"/>
  <c r="C112" i="20"/>
  <c r="CW114" i="9"/>
  <c r="D105" i="20"/>
  <c r="CX107" i="9"/>
  <c r="H101" i="20"/>
  <c r="DB103" i="9"/>
  <c r="C98" i="20"/>
  <c r="CW100" i="9"/>
  <c r="C93" i="20"/>
  <c r="CW95" i="9"/>
  <c r="C90" i="20"/>
  <c r="CW92" i="9"/>
  <c r="C86" i="20"/>
  <c r="CW88" i="9"/>
  <c r="F79" i="20"/>
  <c r="CZ81" i="9"/>
  <c r="D73" i="20"/>
  <c r="CX75" i="9"/>
  <c r="C68" i="20"/>
  <c r="CW70" i="9"/>
  <c r="H62" i="20"/>
  <c r="DB64" i="9"/>
  <c r="D56" i="20"/>
  <c r="CX58" i="9"/>
  <c r="D51" i="20"/>
  <c r="CX53" i="9"/>
  <c r="C44" i="20"/>
  <c r="CW46" i="9"/>
  <c r="H40" i="20"/>
  <c r="DB42" i="9"/>
  <c r="D36" i="20"/>
  <c r="CX38" i="9"/>
  <c r="F31" i="20"/>
  <c r="CZ33" i="9"/>
  <c r="D27" i="20"/>
  <c r="CX29" i="9"/>
  <c r="F23" i="20"/>
  <c r="CZ25" i="9"/>
  <c r="D19" i="20"/>
  <c r="CX21" i="9"/>
  <c r="H13" i="20"/>
  <c r="DB15" i="9"/>
  <c r="F7" i="20"/>
  <c r="CZ9" i="9"/>
  <c r="C352" i="20"/>
  <c r="CW354" i="9"/>
  <c r="F346" i="20"/>
  <c r="CZ348" i="9"/>
  <c r="C344" i="20"/>
  <c r="CW346" i="9"/>
  <c r="H340" i="20"/>
  <c r="DB342" i="9"/>
  <c r="D334" i="20"/>
  <c r="CX336" i="9"/>
  <c r="H331" i="20"/>
  <c r="DB333" i="9"/>
  <c r="F325" i="20"/>
  <c r="CZ327" i="9"/>
  <c r="C323" i="20"/>
  <c r="CW325" i="9"/>
  <c r="H316" i="20"/>
  <c r="DB318" i="9"/>
  <c r="D311" i="20"/>
  <c r="CX313" i="9"/>
  <c r="H304" i="20"/>
  <c r="DB306" i="9"/>
  <c r="D299" i="20"/>
  <c r="CX301" i="9"/>
  <c r="D295" i="20"/>
  <c r="CX297" i="9"/>
  <c r="H288" i="20"/>
  <c r="DB290" i="9"/>
  <c r="C284" i="20"/>
  <c r="CW286" i="9"/>
  <c r="D279" i="20"/>
  <c r="CX281" i="9"/>
  <c r="F271" i="20"/>
  <c r="CZ273" i="9"/>
  <c r="H264" i="20"/>
  <c r="DB266" i="9"/>
  <c r="C260" i="20"/>
  <c r="CW262" i="9"/>
  <c r="H254" i="20"/>
  <c r="DB256" i="9"/>
  <c r="F248" i="20"/>
  <c r="CZ250" i="9"/>
  <c r="D241" i="20"/>
  <c r="CX243" i="9"/>
  <c r="C236" i="20"/>
  <c r="CW238" i="9"/>
  <c r="F230" i="20"/>
  <c r="CZ232" i="9"/>
  <c r="C226" i="20"/>
  <c r="CW228" i="9"/>
  <c r="H221" i="20"/>
  <c r="DB223" i="9"/>
  <c r="C216" i="20"/>
  <c r="CW218" i="9"/>
  <c r="F205" i="20"/>
  <c r="CZ207" i="9"/>
  <c r="H201" i="20"/>
  <c r="DB203" i="9"/>
  <c r="D197" i="20"/>
  <c r="CX199" i="9"/>
  <c r="D193" i="20"/>
  <c r="CX195" i="9"/>
  <c r="H130" i="20"/>
  <c r="DB132" i="9"/>
  <c r="C37" i="20"/>
  <c r="CW39" i="9"/>
  <c r="C24" i="20"/>
  <c r="CW26" i="9"/>
  <c r="F349" i="20"/>
  <c r="CZ351" i="9"/>
  <c r="C332" i="20"/>
  <c r="CW334" i="9"/>
  <c r="D319" i="20"/>
  <c r="CX321" i="9"/>
  <c r="H284" i="20"/>
  <c r="DB286" i="9"/>
  <c r="D267" i="20"/>
  <c r="CX269" i="9"/>
  <c r="H260" i="20"/>
  <c r="DB262" i="9"/>
  <c r="D255" i="20"/>
  <c r="CX257" i="9"/>
  <c r="H248" i="20"/>
  <c r="DB250" i="9"/>
  <c r="H236" i="20"/>
  <c r="DB238" i="9"/>
  <c r="C222" i="20"/>
  <c r="CW224" i="9"/>
  <c r="H114" i="20"/>
  <c r="DB116" i="9"/>
  <c r="D89" i="20"/>
  <c r="CX91" i="9"/>
  <c r="H50" i="20"/>
  <c r="DB52" i="9"/>
  <c r="D47" i="20"/>
  <c r="CX49" i="9"/>
  <c r="C40" i="20"/>
  <c r="CW42" i="9"/>
  <c r="F35" i="20"/>
  <c r="CZ37" i="9"/>
  <c r="F30" i="20"/>
  <c r="CZ32" i="9"/>
  <c r="H26" i="20"/>
  <c r="DB28" i="9"/>
  <c r="H18" i="20"/>
  <c r="DB20" i="9"/>
  <c r="C13" i="20"/>
  <c r="CW15" i="9"/>
  <c r="H351" i="20"/>
  <c r="DB353" i="9"/>
  <c r="J349" i="20"/>
  <c r="DD351" i="9"/>
  <c r="H343" i="20"/>
  <c r="DB345" i="9"/>
  <c r="F340" i="20"/>
  <c r="CZ342" i="9"/>
  <c r="H336" i="20"/>
  <c r="DB338" i="9"/>
  <c r="F333" i="20"/>
  <c r="CZ335" i="9"/>
  <c r="D331" i="20"/>
  <c r="CX333" i="9"/>
  <c r="F328" i="20"/>
  <c r="CZ330" i="9"/>
  <c r="H322" i="20"/>
  <c r="DB324" i="9"/>
  <c r="C316" i="20"/>
  <c r="CW318" i="9"/>
  <c r="C304" i="20"/>
  <c r="CW306" i="9"/>
  <c r="C295" i="20"/>
  <c r="CW297" i="9"/>
  <c r="F288" i="20"/>
  <c r="CZ290" i="9"/>
  <c r="C278" i="20"/>
  <c r="CW280" i="9"/>
  <c r="H270" i="20"/>
  <c r="DB272" i="9"/>
  <c r="F264" i="20"/>
  <c r="CZ266" i="9"/>
  <c r="C254" i="20"/>
  <c r="CW256" i="9"/>
  <c r="C248" i="20"/>
  <c r="CW250" i="9"/>
  <c r="F240" i="20"/>
  <c r="CZ242" i="9"/>
  <c r="D235" i="20"/>
  <c r="CX237" i="9"/>
  <c r="D229" i="20"/>
  <c r="CX231" i="9"/>
  <c r="H225" i="20"/>
  <c r="DB227" i="9"/>
  <c r="C221" i="20"/>
  <c r="CW223" i="9"/>
  <c r="D213" i="20"/>
  <c r="CX215" i="9"/>
  <c r="C201" i="20"/>
  <c r="CW203" i="9"/>
  <c r="H196" i="20"/>
  <c r="DB198" i="9"/>
  <c r="H192" i="20"/>
  <c r="DB194" i="9"/>
  <c r="C153" i="20"/>
  <c r="CW155" i="9"/>
  <c r="D119" i="20"/>
  <c r="CX121" i="9"/>
  <c r="E90" i="20"/>
  <c r="CY92" i="9"/>
  <c r="F8" i="20"/>
  <c r="CZ10" i="9"/>
  <c r="F329" i="20"/>
  <c r="CZ331" i="9"/>
  <c r="H295" i="20"/>
  <c r="DB297" i="9"/>
  <c r="F206" i="20"/>
  <c r="CZ208" i="9"/>
  <c r="C160" i="20"/>
  <c r="CW162" i="9"/>
  <c r="C130" i="20"/>
  <c r="CW132" i="9"/>
  <c r="D115" i="20"/>
  <c r="CX117" i="9"/>
  <c r="C156" i="20"/>
  <c r="CW158" i="9"/>
  <c r="D133" i="20"/>
  <c r="CX135" i="9"/>
  <c r="C133" i="20"/>
  <c r="CW135" i="9"/>
  <c r="C125" i="20"/>
  <c r="CW127" i="9"/>
  <c r="D121" i="20"/>
  <c r="CX123" i="9"/>
  <c r="H117" i="20"/>
  <c r="DB119" i="9"/>
  <c r="C114" i="20"/>
  <c r="CW116" i="9"/>
  <c r="C110" i="20"/>
  <c r="CW112" i="9"/>
  <c r="H100" i="20"/>
  <c r="DB102" i="9"/>
  <c r="D96" i="20"/>
  <c r="CX98" i="9"/>
  <c r="C92" i="20"/>
  <c r="CW94" i="9"/>
  <c r="H88" i="20"/>
  <c r="DB90" i="9"/>
  <c r="D84" i="20"/>
  <c r="CX86" i="9"/>
  <c r="D79" i="20"/>
  <c r="CX81" i="9"/>
  <c r="F71" i="20"/>
  <c r="CZ73" i="9"/>
  <c r="D61" i="20"/>
  <c r="CX63" i="9"/>
  <c r="D55" i="20"/>
  <c r="CX57" i="9"/>
  <c r="F50" i="20"/>
  <c r="CZ52" i="9"/>
  <c r="H46" i="20"/>
  <c r="DB48" i="9"/>
  <c r="D43" i="20"/>
  <c r="CX45" i="9"/>
  <c r="F39" i="20"/>
  <c r="CZ41" i="9"/>
  <c r="H34" i="20"/>
  <c r="DB36" i="9"/>
  <c r="H29" i="20"/>
  <c r="DB31" i="9"/>
  <c r="F26" i="20"/>
  <c r="CZ28" i="9"/>
  <c r="D23" i="20"/>
  <c r="CX25" i="9"/>
  <c r="F18" i="20"/>
  <c r="CZ20" i="9"/>
  <c r="H5" i="20"/>
  <c r="DB7" i="9"/>
  <c r="D351" i="20"/>
  <c r="CX353" i="9"/>
  <c r="H348" i="20"/>
  <c r="DB350" i="9"/>
  <c r="D346" i="20"/>
  <c r="CX348" i="9"/>
  <c r="D343" i="20"/>
  <c r="CX345" i="9"/>
  <c r="J340" i="20"/>
  <c r="DD342" i="9"/>
  <c r="F336" i="20"/>
  <c r="CZ338" i="9"/>
  <c r="C331" i="20"/>
  <c r="CW333" i="9"/>
  <c r="J328" i="20"/>
  <c r="DD330" i="9"/>
  <c r="H324" i="20"/>
  <c r="DB326" i="9"/>
  <c r="H315" i="20"/>
  <c r="DB317" i="9"/>
  <c r="D310" i="20"/>
  <c r="CX312" i="9"/>
  <c r="H303" i="20"/>
  <c r="DB305" i="9"/>
  <c r="D298" i="20"/>
  <c r="CX300" i="9"/>
  <c r="D294" i="20"/>
  <c r="CX296" i="9"/>
  <c r="C288" i="20"/>
  <c r="CW290" i="9"/>
  <c r="D283" i="20"/>
  <c r="CX285" i="9"/>
  <c r="D277" i="20"/>
  <c r="CX279" i="9"/>
  <c r="C270" i="20"/>
  <c r="CW272" i="9"/>
  <c r="C264" i="20"/>
  <c r="CW266" i="9"/>
  <c r="D259" i="20"/>
  <c r="CX261" i="9"/>
  <c r="D253" i="20"/>
  <c r="CX255" i="9"/>
  <c r="H246" i="20"/>
  <c r="DB248" i="9"/>
  <c r="F239" i="20"/>
  <c r="CZ241" i="9"/>
  <c r="H234" i="20"/>
  <c r="DB236" i="9"/>
  <c r="D228" i="20"/>
  <c r="CX230" i="9"/>
  <c r="C225" i="20"/>
  <c r="CW227" i="9"/>
  <c r="D205" i="20"/>
  <c r="CX207" i="9"/>
  <c r="H200" i="20"/>
  <c r="DB202" i="9"/>
  <c r="C196" i="20"/>
  <c r="CW198" i="9"/>
  <c r="C192" i="20"/>
  <c r="CW194" i="9"/>
  <c r="C157" i="20"/>
  <c r="CW159" i="9"/>
  <c r="C126" i="20"/>
  <c r="CW128" i="9"/>
  <c r="C102" i="20"/>
  <c r="CW104" i="9"/>
  <c r="H68" i="20"/>
  <c r="DB70" i="9"/>
  <c r="C41" i="20"/>
  <c r="CW43" i="9"/>
  <c r="F289" i="20"/>
  <c r="CZ291" i="9"/>
  <c r="C202" i="20"/>
  <c r="CW204" i="9"/>
  <c r="F166" i="20"/>
  <c r="CZ168" i="9"/>
  <c r="H133" i="20"/>
  <c r="DB135" i="9"/>
  <c r="D139" i="20"/>
  <c r="CX141" i="9"/>
  <c r="D125" i="20"/>
  <c r="CX127" i="9"/>
  <c r="C101" i="20"/>
  <c r="CW103" i="9"/>
  <c r="F67" i="20"/>
  <c r="CZ69" i="9"/>
  <c r="F185" i="20"/>
  <c r="CZ187" i="9"/>
  <c r="F178" i="20"/>
  <c r="CZ180" i="9"/>
  <c r="D147" i="20"/>
  <c r="CX149" i="9"/>
  <c r="C121" i="20"/>
  <c r="CW123" i="9"/>
  <c r="D109" i="20"/>
  <c r="CX111" i="9"/>
  <c r="D95" i="20"/>
  <c r="CX97" i="9"/>
  <c r="C88" i="20"/>
  <c r="CW90" i="9"/>
  <c r="D67" i="20"/>
  <c r="CX69" i="9"/>
  <c r="H60" i="20"/>
  <c r="DB62" i="9"/>
  <c r="F54" i="20"/>
  <c r="CZ56" i="9"/>
  <c r="C50" i="20"/>
  <c r="CW52" i="9"/>
  <c r="F46" i="20"/>
  <c r="CZ48" i="9"/>
  <c r="H42" i="20"/>
  <c r="DB44" i="9"/>
  <c r="H38" i="20"/>
  <c r="DB40" i="9"/>
  <c r="F34" i="20"/>
  <c r="CZ36" i="9"/>
  <c r="C29" i="20"/>
  <c r="CW31" i="9"/>
  <c r="C26" i="20"/>
  <c r="CW28" i="9"/>
  <c r="F22" i="20"/>
  <c r="CZ24" i="9"/>
  <c r="C18" i="20"/>
  <c r="CW20" i="9"/>
  <c r="H10" i="20"/>
  <c r="DB12" i="9"/>
  <c r="D5" i="20"/>
  <c r="CX7" i="9"/>
  <c r="C351" i="20"/>
  <c r="CW353" i="9"/>
  <c r="J348" i="20"/>
  <c r="DD350" i="9"/>
  <c r="F345" i="20"/>
  <c r="CZ347" i="9"/>
  <c r="C343" i="20"/>
  <c r="CW345" i="9"/>
  <c r="C340" i="20"/>
  <c r="CW342" i="9"/>
  <c r="J336" i="20"/>
  <c r="DD338" i="9"/>
  <c r="D333" i="20"/>
  <c r="CX335" i="9"/>
  <c r="H330" i="20"/>
  <c r="DB332" i="9"/>
  <c r="C328" i="20"/>
  <c r="CW330" i="9"/>
  <c r="F324" i="20"/>
  <c r="CZ326" i="9"/>
  <c r="D322" i="20"/>
  <c r="CX324" i="9"/>
  <c r="D315" i="20"/>
  <c r="CX317" i="9"/>
  <c r="F309" i="20"/>
  <c r="CZ311" i="9"/>
  <c r="D303" i="20"/>
  <c r="CX305" i="9"/>
  <c r="F297" i="20"/>
  <c r="CZ299" i="9"/>
  <c r="H292" i="20"/>
  <c r="DB294" i="9"/>
  <c r="D287" i="20"/>
  <c r="CX289" i="9"/>
  <c r="H282" i="20"/>
  <c r="DB284" i="9"/>
  <c r="H276" i="20"/>
  <c r="DB278" i="9"/>
  <c r="D269" i="20"/>
  <c r="CX271" i="9"/>
  <c r="F263" i="20"/>
  <c r="CZ265" i="9"/>
  <c r="H258" i="20"/>
  <c r="DB260" i="9"/>
  <c r="H252" i="20"/>
  <c r="DB254" i="9"/>
  <c r="C246" i="20"/>
  <c r="CW248" i="9"/>
  <c r="C234" i="20"/>
  <c r="CW236" i="9"/>
  <c r="F227" i="20"/>
  <c r="CZ229" i="9"/>
  <c r="D224" i="20"/>
  <c r="CX226" i="9"/>
  <c r="D219" i="20"/>
  <c r="CX221" i="9"/>
  <c r="D211" i="20"/>
  <c r="CX213" i="9"/>
  <c r="H204" i="20"/>
  <c r="DB206" i="9"/>
  <c r="C200" i="20"/>
  <c r="CW202" i="9"/>
  <c r="D191" i="20"/>
  <c r="CX193" i="9"/>
  <c r="E181" i="20"/>
  <c r="CY183" i="9"/>
  <c r="E145" i="20"/>
  <c r="CY147" i="9"/>
  <c r="C116" i="20"/>
  <c r="CW118" i="9"/>
  <c r="F74" i="20"/>
  <c r="CZ76" i="9"/>
  <c r="H152" i="20"/>
  <c r="DB154" i="9"/>
  <c r="C152" i="20"/>
  <c r="CW154" i="9"/>
  <c r="H121" i="20"/>
  <c r="DB123" i="9"/>
  <c r="D97" i="20"/>
  <c r="CX99" i="9"/>
  <c r="D72" i="20"/>
  <c r="CX74" i="9"/>
  <c r="C144" i="20"/>
  <c r="CW146" i="9"/>
  <c r="D128" i="20"/>
  <c r="CX130" i="9"/>
  <c r="H124" i="20"/>
  <c r="DB126" i="9"/>
  <c r="D117" i="20"/>
  <c r="CX119" i="9"/>
  <c r="D103" i="20"/>
  <c r="CX105" i="9"/>
  <c r="H78" i="20"/>
  <c r="DB80" i="9"/>
  <c r="F182" i="20"/>
  <c r="CZ184" i="9"/>
  <c r="E178" i="20"/>
  <c r="CY180" i="9"/>
  <c r="H161" i="20"/>
  <c r="DB163" i="9"/>
  <c r="H157" i="20"/>
  <c r="DB159" i="9"/>
  <c r="F154" i="20"/>
  <c r="CZ156" i="9"/>
  <c r="F150" i="20"/>
  <c r="CZ152" i="9"/>
  <c r="F146" i="20"/>
  <c r="CZ148" i="9"/>
  <c r="D137" i="20"/>
  <c r="CX139" i="9"/>
  <c r="F131" i="20"/>
  <c r="CZ133" i="9"/>
  <c r="D124" i="20"/>
  <c r="CX126" i="9"/>
  <c r="H120" i="20"/>
  <c r="DB122" i="9"/>
  <c r="C117" i="20"/>
  <c r="CW119" i="9"/>
  <c r="D113" i="20"/>
  <c r="CX115" i="9"/>
  <c r="H108" i="20"/>
  <c r="DB110" i="9"/>
  <c r="H102" i="20"/>
  <c r="DB104" i="9"/>
  <c r="F99" i="20"/>
  <c r="CZ101" i="9"/>
  <c r="H94" i="20"/>
  <c r="DB96" i="9"/>
  <c r="D91" i="20"/>
  <c r="CX93" i="9"/>
  <c r="F87" i="20"/>
  <c r="CZ89" i="9"/>
  <c r="H82" i="20"/>
  <c r="DB84" i="9"/>
  <c r="C78" i="20"/>
  <c r="CW80" i="9"/>
  <c r="D71" i="20"/>
  <c r="CX73" i="9"/>
  <c r="F66" i="20"/>
  <c r="CZ68" i="9"/>
  <c r="C60" i="20"/>
  <c r="CW62" i="9"/>
  <c r="D53" i="20"/>
  <c r="CX55" i="9"/>
  <c r="H49" i="20"/>
  <c r="DB51" i="9"/>
  <c r="C46" i="20"/>
  <c r="CW48" i="9"/>
  <c r="F42" i="20"/>
  <c r="CZ44" i="9"/>
  <c r="F38" i="20"/>
  <c r="CZ40" i="9"/>
  <c r="C34" i="20"/>
  <c r="CW36" i="9"/>
  <c r="H28" i="20"/>
  <c r="DB30" i="9"/>
  <c r="H25" i="20"/>
  <c r="DB27" i="9"/>
  <c r="H21" i="20"/>
  <c r="DB23" i="9"/>
  <c r="C10" i="20"/>
  <c r="CW12" i="9"/>
  <c r="C5" i="20"/>
  <c r="CW7" i="9"/>
  <c r="F350" i="20"/>
  <c r="CZ352" i="9"/>
  <c r="C348" i="20"/>
  <c r="CW350" i="9"/>
  <c r="D339" i="20"/>
  <c r="CX341" i="9"/>
  <c r="C336" i="20"/>
  <c r="CW338" i="9"/>
  <c r="H332" i="20"/>
  <c r="DB334" i="9"/>
  <c r="H327" i="20"/>
  <c r="DB329" i="9"/>
  <c r="J324" i="20"/>
  <c r="DD326" i="9"/>
  <c r="F321" i="20"/>
  <c r="CZ323" i="9"/>
  <c r="C315" i="20"/>
  <c r="CW317" i="9"/>
  <c r="C303" i="20"/>
  <c r="CW305" i="9"/>
  <c r="H296" i="20"/>
  <c r="DB298" i="9"/>
  <c r="C292" i="20"/>
  <c r="CW294" i="9"/>
  <c r="H286" i="20"/>
  <c r="DB288" i="9"/>
  <c r="C282" i="20"/>
  <c r="CW284" i="9"/>
  <c r="C276" i="20"/>
  <c r="CW278" i="9"/>
  <c r="H268" i="20"/>
  <c r="DB270" i="9"/>
  <c r="H262" i="20"/>
  <c r="DB264" i="9"/>
  <c r="C258" i="20"/>
  <c r="CW260" i="9"/>
  <c r="C252" i="20"/>
  <c r="CW254" i="9"/>
  <c r="D245" i="20"/>
  <c r="CX247" i="9"/>
  <c r="D239" i="20"/>
  <c r="CX241" i="9"/>
  <c r="H233" i="20"/>
  <c r="DB235" i="9"/>
  <c r="F218" i="20"/>
  <c r="CZ220" i="9"/>
  <c r="C204" i="20"/>
  <c r="CW206" i="9"/>
  <c r="F199" i="20"/>
  <c r="CZ201" i="9"/>
  <c r="D195" i="20"/>
  <c r="CX197" i="9"/>
  <c r="H190" i="20"/>
  <c r="DB192" i="9"/>
  <c r="C149" i="20"/>
  <c r="CW151" i="9"/>
  <c r="D112" i="20"/>
  <c r="CX114" i="9"/>
  <c r="E86" i="20"/>
  <c r="CY88" i="9"/>
  <c r="H44" i="20"/>
  <c r="DB46" i="9"/>
  <c r="J352" i="20"/>
  <c r="DD354" i="9"/>
  <c r="C307" i="20"/>
  <c r="CW309" i="9"/>
  <c r="H197" i="20"/>
  <c r="DB199" i="9"/>
  <c r="F174" i="20"/>
  <c r="CZ176" i="9"/>
  <c r="H148" i="20"/>
  <c r="DB150" i="9"/>
  <c r="C148" i="20"/>
  <c r="CW150" i="9"/>
  <c r="D129" i="20"/>
  <c r="CX131" i="9"/>
  <c r="D104" i="20"/>
  <c r="CX106" i="9"/>
  <c r="C62" i="20"/>
  <c r="CW64" i="9"/>
  <c r="E174" i="20"/>
  <c r="CY176" i="9"/>
  <c r="D159" i="20"/>
  <c r="CX161" i="9"/>
  <c r="F158" i="20"/>
  <c r="CZ160" i="9"/>
  <c r="D151" i="20"/>
  <c r="CX153" i="9"/>
  <c r="F142" i="20"/>
  <c r="CZ144" i="9"/>
  <c r="F127" i="20"/>
  <c r="CZ129" i="9"/>
  <c r="H113" i="20"/>
  <c r="DB115" i="9"/>
  <c r="C100" i="20"/>
  <c r="CW102" i="9"/>
  <c r="D83" i="20"/>
  <c r="CX85" i="9"/>
  <c r="F177" i="20"/>
  <c r="CZ179" i="9"/>
  <c r="F169" i="20"/>
  <c r="CZ171" i="9"/>
  <c r="F161" i="20"/>
  <c r="CZ163" i="9"/>
  <c r="F157" i="20"/>
  <c r="CZ159" i="9"/>
  <c r="H153" i="20"/>
  <c r="DB155" i="9"/>
  <c r="H149" i="20"/>
  <c r="DB151" i="9"/>
  <c r="H145" i="20"/>
  <c r="DB147" i="9"/>
  <c r="F141" i="20"/>
  <c r="CZ143" i="9"/>
  <c r="D136" i="20"/>
  <c r="CX138" i="9"/>
  <c r="D127" i="20"/>
  <c r="CX129" i="9"/>
  <c r="C124" i="20"/>
  <c r="CW126" i="9"/>
  <c r="D120" i="20"/>
  <c r="CX122" i="9"/>
  <c r="H116" i="20"/>
  <c r="DB118" i="9"/>
  <c r="C113" i="20"/>
  <c r="CW115" i="9"/>
  <c r="C108" i="20"/>
  <c r="CW110" i="9"/>
  <c r="F102" i="20"/>
  <c r="CZ104" i="9"/>
  <c r="H98" i="20"/>
  <c r="DB100" i="9"/>
  <c r="C94" i="20"/>
  <c r="CW96" i="9"/>
  <c r="H90" i="20"/>
  <c r="DB92" i="9"/>
  <c r="H86" i="20"/>
  <c r="DB88" i="9"/>
  <c r="C82" i="20"/>
  <c r="CW84" i="9"/>
  <c r="D77" i="20"/>
  <c r="CX79" i="9"/>
  <c r="F70" i="20"/>
  <c r="CZ72" i="9"/>
  <c r="D65" i="20"/>
  <c r="CX67" i="9"/>
  <c r="H52" i="20"/>
  <c r="DB54" i="9"/>
  <c r="C49" i="20"/>
  <c r="CW51" i="9"/>
  <c r="H45" i="20"/>
  <c r="DB47" i="9"/>
  <c r="C42" i="20"/>
  <c r="CW44" i="9"/>
  <c r="C38" i="20"/>
  <c r="CW40" i="9"/>
  <c r="H33" i="20"/>
  <c r="DB35" i="9"/>
  <c r="C28" i="20"/>
  <c r="CW30" i="9"/>
  <c r="C25" i="20"/>
  <c r="CW27" i="9"/>
  <c r="C21" i="20"/>
  <c r="CW23" i="9"/>
  <c r="H16" i="20"/>
  <c r="DB18" i="9"/>
  <c r="H9" i="20"/>
  <c r="DB11" i="9"/>
  <c r="D4" i="20"/>
  <c r="CX6" i="9"/>
  <c r="H347" i="20"/>
  <c r="DB349" i="9"/>
  <c r="J345" i="20"/>
  <c r="DD347" i="9"/>
  <c r="D342" i="20"/>
  <c r="CX344" i="9"/>
  <c r="C339" i="20"/>
  <c r="CW341" i="9"/>
  <c r="H335" i="20"/>
  <c r="DB337" i="9"/>
  <c r="F332" i="20"/>
  <c r="CZ334" i="9"/>
  <c r="D330" i="20"/>
  <c r="CX332" i="9"/>
  <c r="C327" i="20"/>
  <c r="CW329" i="9"/>
  <c r="C324" i="20"/>
  <c r="CW326" i="9"/>
  <c r="D314" i="20"/>
  <c r="CX316" i="9"/>
  <c r="F308" i="20"/>
  <c r="CZ310" i="9"/>
  <c r="D302" i="20"/>
  <c r="CX304" i="9"/>
  <c r="F296" i="20"/>
  <c r="CZ298" i="9"/>
  <c r="D291" i="20"/>
  <c r="CX293" i="9"/>
  <c r="C286" i="20"/>
  <c r="CW288" i="9"/>
  <c r="D281" i="20"/>
  <c r="CX283" i="9"/>
  <c r="H272" i="20"/>
  <c r="DB274" i="9"/>
  <c r="C268" i="20"/>
  <c r="CW270" i="9"/>
  <c r="C262" i="20"/>
  <c r="CW264" i="9"/>
  <c r="H256" i="20"/>
  <c r="DB258" i="9"/>
  <c r="H244" i="20"/>
  <c r="DB246" i="9"/>
  <c r="H238" i="20"/>
  <c r="DB240" i="9"/>
  <c r="C233" i="20"/>
  <c r="CW235" i="9"/>
  <c r="D227" i="20"/>
  <c r="CX229" i="9"/>
  <c r="D223" i="20"/>
  <c r="CX225" i="9"/>
  <c r="H208" i="20"/>
  <c r="DB210" i="9"/>
  <c r="H202" i="20"/>
  <c r="DB204" i="9"/>
  <c r="H198" i="20"/>
  <c r="DB200" i="9"/>
  <c r="F194" i="20"/>
  <c r="CZ196" i="9"/>
  <c r="C190" i="20"/>
  <c r="CW192" i="9"/>
  <c r="H160" i="20"/>
  <c r="DB162" i="9"/>
  <c r="D140" i="20"/>
  <c r="CX142" i="9"/>
  <c r="H122" i="20"/>
  <c r="DB124" i="9"/>
  <c r="C106" i="20"/>
  <c r="CW108" i="9"/>
  <c r="D93" i="20"/>
  <c r="CX95" i="9"/>
  <c r="D80" i="20"/>
  <c r="CX82" i="9"/>
  <c r="D57" i="20"/>
  <c r="CX59" i="9"/>
  <c r="C48" i="20"/>
  <c r="CW50" i="9"/>
  <c r="D32" i="20"/>
  <c r="CX34" i="9"/>
  <c r="C347" i="20"/>
  <c r="CW349" i="9"/>
  <c r="F337" i="20"/>
  <c r="CZ339" i="9"/>
  <c r="D326" i="20"/>
  <c r="CX328" i="9"/>
  <c r="C312" i="20"/>
  <c r="CW314" i="9"/>
  <c r="C280" i="20"/>
  <c r="CW282" i="9"/>
  <c r="H216" i="20"/>
  <c r="DB218" i="9"/>
  <c r="F186" i="20"/>
  <c r="CZ188" i="9"/>
  <c r="H156" i="20"/>
  <c r="DB158" i="9"/>
  <c r="C145" i="20"/>
  <c r="CW147" i="9"/>
  <c r="C122" i="20"/>
  <c r="CW124" i="9"/>
  <c r="H144" i="20"/>
  <c r="DB146" i="9"/>
  <c r="C118" i="20"/>
  <c r="CW120" i="9"/>
  <c r="H110" i="20"/>
  <c r="DB112" i="9"/>
  <c r="H92" i="20"/>
  <c r="DB94" i="9"/>
  <c r="D85" i="20"/>
  <c r="CX87" i="9"/>
  <c r="F138" i="20"/>
  <c r="CZ140" i="9"/>
  <c r="F162" i="20"/>
  <c r="CZ164" i="9"/>
  <c r="D155" i="20"/>
  <c r="CX157" i="9"/>
  <c r="D132" i="20"/>
  <c r="CX134" i="9"/>
  <c r="F189" i="20"/>
  <c r="CZ191" i="9"/>
  <c r="F181" i="20"/>
  <c r="CZ183" i="9"/>
  <c r="D168" i="20"/>
  <c r="CX170" i="9"/>
  <c r="C161" i="20"/>
  <c r="CW163" i="9"/>
  <c r="E157" i="20"/>
  <c r="CY159" i="9"/>
  <c r="F153" i="20"/>
  <c r="CZ155" i="9"/>
  <c r="F149" i="20"/>
  <c r="CZ151" i="9"/>
  <c r="F145" i="20"/>
  <c r="CZ147" i="9"/>
  <c r="H140" i="20"/>
  <c r="DB142" i="9"/>
  <c r="D135" i="20"/>
  <c r="CX137" i="9"/>
  <c r="D131" i="20"/>
  <c r="CX133" i="9"/>
  <c r="H126" i="20"/>
  <c r="DB128" i="9"/>
  <c r="D123" i="20"/>
  <c r="CX125" i="9"/>
  <c r="C120" i="20"/>
  <c r="CW122" i="9"/>
  <c r="D116" i="20"/>
  <c r="CX118" i="9"/>
  <c r="H112" i="20"/>
  <c r="DB114" i="9"/>
  <c r="H106" i="20"/>
  <c r="DB108" i="9"/>
  <c r="E102" i="20"/>
  <c r="CY104" i="9"/>
  <c r="F98" i="20"/>
  <c r="CZ100" i="9"/>
  <c r="H93" i="20"/>
  <c r="DB95" i="9"/>
  <c r="F90" i="20"/>
  <c r="CZ92" i="9"/>
  <c r="F86" i="20"/>
  <c r="CZ88" i="9"/>
  <c r="D81" i="20"/>
  <c r="CX83" i="9"/>
  <c r="D76" i="20"/>
  <c r="CX78" i="9"/>
  <c r="D69" i="20"/>
  <c r="CX71" i="9"/>
  <c r="H64" i="20"/>
  <c r="DB66" i="9"/>
  <c r="D59" i="20"/>
  <c r="CX61" i="9"/>
  <c r="C52" i="20"/>
  <c r="CW54" i="9"/>
  <c r="H48" i="20"/>
  <c r="DB50" i="9"/>
  <c r="C45" i="20"/>
  <c r="CW47" i="9"/>
  <c r="H41" i="20"/>
  <c r="DB43" i="9"/>
  <c r="H37" i="20"/>
  <c r="DB39" i="9"/>
  <c r="C33" i="20"/>
  <c r="CW35" i="9"/>
  <c r="F27" i="20"/>
  <c r="CZ29" i="9"/>
  <c r="H24" i="20"/>
  <c r="DB26" i="9"/>
  <c r="D20" i="20"/>
  <c r="CX22" i="9"/>
  <c r="F15" i="20"/>
  <c r="CZ17" i="9"/>
  <c r="C9" i="20"/>
  <c r="CW11" i="9"/>
  <c r="H352" i="20"/>
  <c r="DB354" i="9"/>
  <c r="D350" i="20"/>
  <c r="CX352" i="9"/>
  <c r="D347" i="20"/>
  <c r="CX349" i="9"/>
  <c r="H344" i="20"/>
  <c r="DB346" i="9"/>
  <c r="F341" i="20"/>
  <c r="CZ343" i="9"/>
  <c r="C335" i="20"/>
  <c r="CW337" i="9"/>
  <c r="J332" i="20"/>
  <c r="DD334" i="9"/>
  <c r="H329" i="20"/>
  <c r="DB331" i="9"/>
  <c r="H323" i="20"/>
  <c r="DB325" i="9"/>
  <c r="F320" i="20"/>
  <c r="CZ322" i="9"/>
  <c r="H312" i="20"/>
  <c r="DB314" i="9"/>
  <c r="H307" i="20"/>
  <c r="DB309" i="9"/>
  <c r="H300" i="20"/>
  <c r="DB302" i="9"/>
  <c r="C296" i="20"/>
  <c r="CW298" i="9"/>
  <c r="D285" i="20"/>
  <c r="CX287" i="9"/>
  <c r="H280" i="20"/>
  <c r="DB282" i="9"/>
  <c r="F272" i="20"/>
  <c r="CZ274" i="9"/>
  <c r="D261" i="20"/>
  <c r="CX263" i="9"/>
  <c r="C256" i="20"/>
  <c r="CW258" i="9"/>
  <c r="D249" i="20"/>
  <c r="CX251" i="9"/>
  <c r="C244" i="20"/>
  <c r="CW246" i="9"/>
  <c r="C238" i="20"/>
  <c r="CW240" i="9"/>
  <c r="H232" i="20"/>
  <c r="DB234" i="9"/>
  <c r="H226" i="20"/>
  <c r="DB228" i="9"/>
  <c r="H222" i="20"/>
  <c r="DB224" i="9"/>
  <c r="D217" i="20"/>
  <c r="CX219" i="9"/>
  <c r="C208" i="20"/>
  <c r="CW210" i="9"/>
  <c r="F202" i="20"/>
  <c r="CZ204" i="9"/>
  <c r="C198" i="20"/>
  <c r="CW200" i="9"/>
  <c r="F193" i="20"/>
  <c r="CZ195" i="9"/>
  <c r="D348" i="20"/>
  <c r="CX350" i="9"/>
  <c r="C17" i="20"/>
  <c r="G163" i="20"/>
  <c r="G151" i="20"/>
  <c r="G147" i="20"/>
  <c r="G103" i="20"/>
  <c r="G67" i="20"/>
  <c r="G11" i="20"/>
  <c r="G333" i="20"/>
  <c r="G322" i="20"/>
  <c r="G219" i="20"/>
  <c r="G211" i="20"/>
  <c r="G178" i="20"/>
  <c r="G138" i="20"/>
  <c r="G91" i="20"/>
  <c r="G71" i="20"/>
  <c r="G239" i="20"/>
  <c r="G195" i="20"/>
  <c r="G155" i="20"/>
  <c r="G127" i="20"/>
  <c r="G345" i="20"/>
  <c r="G342" i="20"/>
  <c r="G330" i="20"/>
  <c r="G309" i="20"/>
  <c r="G227" i="20"/>
  <c r="G223" i="20"/>
  <c r="G209" i="20"/>
  <c r="G131" i="20"/>
  <c r="G59" i="20"/>
  <c r="G350" i="20"/>
  <c r="G321" i="20"/>
  <c r="G249" i="20"/>
  <c r="G217" i="20"/>
  <c r="G171" i="20"/>
  <c r="G182" i="20"/>
  <c r="G175" i="20"/>
  <c r="G338" i="20"/>
  <c r="G326" i="20"/>
  <c r="G290" i="20"/>
  <c r="G267" i="20"/>
  <c r="G183" i="20"/>
  <c r="G170" i="20"/>
  <c r="G142" i="20"/>
  <c r="G187" i="20"/>
  <c r="G167" i="20"/>
  <c r="G51" i="20"/>
  <c r="G27" i="20"/>
  <c r="G19" i="20"/>
  <c r="G15" i="20"/>
  <c r="G341" i="20"/>
  <c r="G334" i="20"/>
  <c r="G241" i="20"/>
  <c r="G193" i="20"/>
  <c r="G47" i="20"/>
  <c r="G349" i="20"/>
  <c r="G337" i="20"/>
  <c r="G329" i="20"/>
  <c r="G186" i="20"/>
  <c r="G179" i="20"/>
  <c r="G174" i="20"/>
  <c r="G166" i="20"/>
  <c r="G159" i="20"/>
  <c r="G79" i="20"/>
  <c r="G55" i="20"/>
  <c r="G43" i="20"/>
  <c r="G23" i="20"/>
  <c r="G7" i="20"/>
  <c r="G346" i="20"/>
  <c r="G325" i="20"/>
  <c r="G310" i="20"/>
  <c r="G298" i="20"/>
  <c r="G283" i="20"/>
  <c r="G259" i="20"/>
  <c r="G205" i="20"/>
  <c r="DA191" i="9"/>
  <c r="DA187" i="9"/>
  <c r="DA183" i="9"/>
  <c r="DA179" i="9"/>
  <c r="DA175" i="9"/>
  <c r="DA171" i="9"/>
  <c r="DA167" i="9"/>
  <c r="DA143" i="9"/>
  <c r="DA139" i="9"/>
  <c r="DA131" i="9"/>
  <c r="DA111" i="9"/>
  <c r="DA107" i="9"/>
  <c r="DA99" i="9"/>
  <c r="DA91" i="9"/>
  <c r="DA87" i="9"/>
  <c r="DA83" i="9"/>
  <c r="DA79" i="9"/>
  <c r="DA75" i="9"/>
  <c r="DA71" i="9"/>
  <c r="DA67" i="9"/>
  <c r="DA63" i="9"/>
  <c r="DA59" i="9"/>
  <c r="DA55" i="9"/>
  <c r="DA353" i="9"/>
  <c r="DA349" i="9"/>
  <c r="DA345" i="9"/>
  <c r="DA186" i="9"/>
  <c r="DA182" i="9"/>
  <c r="DA178" i="9"/>
  <c r="DA174" i="9"/>
  <c r="DA170" i="9"/>
  <c r="DA166" i="9"/>
  <c r="DA138" i="9"/>
  <c r="DA134" i="9"/>
  <c r="DA130" i="9"/>
  <c r="DA106" i="9"/>
  <c r="DA98" i="9"/>
  <c r="DA86" i="9"/>
  <c r="DA82" i="9"/>
  <c r="DA78" i="9"/>
  <c r="DA74" i="9"/>
  <c r="DA58" i="9"/>
  <c r="DA38" i="9"/>
  <c r="DA34" i="9"/>
  <c r="DA22" i="9"/>
  <c r="DA136" i="9"/>
  <c r="DA76" i="9"/>
  <c r="DA72" i="9"/>
  <c r="DA68" i="9"/>
  <c r="DA60" i="9"/>
  <c r="DA56" i="9"/>
  <c r="DA32" i="9"/>
  <c r="DA24" i="9"/>
  <c r="DA16" i="9"/>
  <c r="DA8" i="9"/>
  <c r="DA354" i="9"/>
  <c r="DA350" i="9"/>
  <c r="DA346" i="9"/>
  <c r="DA342" i="9"/>
  <c r="DA338" i="9"/>
  <c r="DA334" i="9"/>
  <c r="DA330" i="9"/>
  <c r="DA326" i="9"/>
  <c r="DA322" i="9"/>
  <c r="DA310" i="9"/>
  <c r="DA341" i="9"/>
  <c r="DA337" i="9"/>
  <c r="DA333" i="9"/>
  <c r="DA329" i="9"/>
  <c r="DA325" i="9"/>
  <c r="DA321" i="9"/>
  <c r="DA313" i="9"/>
  <c r="DA301" i="9"/>
  <c r="DA293" i="9"/>
  <c r="DA276" i="9"/>
  <c r="DA268" i="9"/>
  <c r="DA252" i="9"/>
  <c r="DA244" i="9"/>
  <c r="DA232" i="9"/>
  <c r="DA220" i="9"/>
  <c r="DA216" i="9"/>
  <c r="DA212" i="9"/>
  <c r="DA208" i="9"/>
  <c r="DA196" i="9"/>
  <c r="DA231" i="9"/>
  <c r="DA215" i="9"/>
  <c r="DA242" i="9"/>
  <c r="DA230" i="9"/>
  <c r="DA226" i="9"/>
  <c r="DA222" i="9"/>
  <c r="DA214" i="9"/>
  <c r="DA190" i="9"/>
  <c r="DA164" i="9"/>
  <c r="DA163" i="9"/>
  <c r="DA162" i="9"/>
  <c r="DA160" i="9"/>
  <c r="DA159" i="9"/>
  <c r="DA158" i="9"/>
  <c r="DA156" i="9"/>
  <c r="DA155" i="9"/>
  <c r="DA154" i="9"/>
  <c r="DA152" i="9"/>
  <c r="DA151" i="9"/>
  <c r="DA150" i="9"/>
  <c r="DA148" i="9"/>
  <c r="DA147" i="9"/>
  <c r="DA146" i="9"/>
  <c r="DA145" i="9"/>
  <c r="DA104" i="9"/>
  <c r="DA103" i="9"/>
  <c r="DA102" i="9"/>
  <c r="DA101" i="9"/>
  <c r="DA100" i="9"/>
  <c r="DA92" i="9"/>
  <c r="DA90" i="9"/>
  <c r="DA89" i="9"/>
  <c r="DA88" i="9"/>
  <c r="DA62" i="9"/>
  <c r="DA54" i="9"/>
  <c r="DA52" i="9"/>
  <c r="DA51" i="9"/>
  <c r="DA50" i="9"/>
  <c r="DA48" i="9"/>
  <c r="DA47" i="9"/>
  <c r="DA46" i="9"/>
  <c r="DA44" i="9"/>
  <c r="DA43" i="9"/>
  <c r="DA42" i="9"/>
  <c r="DA41" i="9"/>
  <c r="DA40" i="9"/>
  <c r="DA39" i="9"/>
  <c r="DA37" i="9"/>
  <c r="DA36" i="9"/>
  <c r="DA35" i="9"/>
  <c r="DA33" i="9"/>
  <c r="DA31" i="9"/>
  <c r="DA30" i="9"/>
  <c r="DA28" i="9"/>
  <c r="DA27" i="9"/>
  <c r="DA26" i="9"/>
  <c r="DA20" i="9"/>
  <c r="CX19" i="9"/>
  <c r="DA18" i="9"/>
  <c r="DA12" i="9"/>
  <c r="DA11" i="9"/>
  <c r="DA10" i="9"/>
  <c r="DA320" i="9"/>
  <c r="DA309" i="9"/>
  <c r="DA308" i="9"/>
  <c r="DA299" i="9"/>
  <c r="DA298" i="9"/>
  <c r="DA291" i="9"/>
  <c r="DA290" i="9"/>
  <c r="DA284" i="9"/>
  <c r="DA275" i="9"/>
  <c r="DA274" i="9"/>
  <c r="DA273" i="9"/>
  <c r="DA267" i="9"/>
  <c r="DA266" i="9"/>
  <c r="DA265" i="9"/>
  <c r="DA260" i="9"/>
  <c r="DA259" i="9"/>
  <c r="DA250" i="9"/>
  <c r="DA249" i="9"/>
  <c r="DA240" i="9"/>
  <c r="DA239" i="9"/>
  <c r="DA228" i="9"/>
  <c r="DA227" i="9"/>
  <c r="DA218" i="9"/>
  <c r="DA217" i="9"/>
  <c r="DA206" i="9"/>
  <c r="DA205" i="9"/>
  <c r="DA204" i="9"/>
  <c r="DA203" i="9"/>
  <c r="DA202" i="9"/>
  <c r="DA201" i="9"/>
  <c r="DA194" i="9"/>
  <c r="DA125" i="9"/>
  <c r="DA121" i="9"/>
  <c r="DA116" i="9"/>
  <c r="DA6" i="9"/>
  <c r="DA5" i="9"/>
  <c r="DA319" i="9"/>
  <c r="DA318" i="9"/>
  <c r="DA307" i="9"/>
  <c r="DA306" i="9"/>
  <c r="DA305" i="9"/>
  <c r="DA304" i="9"/>
  <c r="DA297" i="9"/>
  <c r="DA296" i="9"/>
  <c r="DA289" i="9"/>
  <c r="DA288" i="9"/>
  <c r="DA283" i="9"/>
  <c r="DA282" i="9"/>
  <c r="DA281" i="9"/>
  <c r="DA280" i="9"/>
  <c r="DA279" i="9"/>
  <c r="DA278" i="9"/>
  <c r="DA272" i="9"/>
  <c r="DA264" i="9"/>
  <c r="DA258" i="9"/>
  <c r="DA257" i="9"/>
  <c r="DA256" i="9"/>
  <c r="DA255" i="9"/>
  <c r="DA248" i="9"/>
  <c r="DA247" i="9"/>
  <c r="DA238" i="9"/>
  <c r="DA237" i="9"/>
  <c r="DA236" i="9"/>
  <c r="DA235" i="9"/>
  <c r="DA200" i="9"/>
  <c r="DA199" i="9"/>
  <c r="DA193" i="9"/>
  <c r="DA192" i="9"/>
  <c r="L3" i="20"/>
  <c r="DA142" i="9"/>
  <c r="DA141" i="9"/>
  <c r="DA137" i="9"/>
  <c r="DA135" i="9"/>
  <c r="DA132" i="9"/>
  <c r="DA128" i="9"/>
  <c r="DA127" i="9"/>
  <c r="DA126" i="9"/>
  <c r="DA124" i="9"/>
  <c r="DA123" i="9"/>
  <c r="DA122" i="9"/>
  <c r="DA120" i="9"/>
  <c r="DA119" i="9"/>
  <c r="DA118" i="9"/>
  <c r="DA117" i="9"/>
  <c r="DA115" i="9"/>
  <c r="DA114" i="9"/>
  <c r="DA113" i="9"/>
  <c r="DA112" i="9"/>
  <c r="DA110" i="9"/>
  <c r="DA109" i="9"/>
  <c r="DA108" i="9"/>
  <c r="DA97" i="9"/>
  <c r="DA96" i="9"/>
  <c r="DA95" i="9"/>
  <c r="DA94" i="9"/>
  <c r="DA85" i="9"/>
  <c r="DA84" i="9"/>
  <c r="DA80" i="9"/>
  <c r="DA77" i="9"/>
  <c r="DA70" i="9"/>
  <c r="DA66" i="9"/>
  <c r="DA65" i="9"/>
  <c r="DA64" i="9"/>
  <c r="DA23" i="9"/>
  <c r="DD19" i="9"/>
  <c r="DF19" i="9"/>
  <c r="DA15" i="9"/>
  <c r="DA14" i="9"/>
  <c r="DA7" i="9"/>
  <c r="DA317" i="9"/>
  <c r="DA316" i="9"/>
  <c r="DA315" i="9"/>
  <c r="DA314" i="9"/>
  <c r="DA303" i="9"/>
  <c r="DA302" i="9"/>
  <c r="DA295" i="9"/>
  <c r="DA294" i="9"/>
  <c r="DA287" i="9"/>
  <c r="DA286" i="9"/>
  <c r="DA277" i="9"/>
  <c r="DA271" i="9"/>
  <c r="DA270" i="9"/>
  <c r="DA263" i="9"/>
  <c r="DA262" i="9"/>
  <c r="DA254" i="9"/>
  <c r="DA253" i="9"/>
  <c r="DA246" i="9"/>
  <c r="DA245" i="9"/>
  <c r="DA234" i="9"/>
  <c r="DA233" i="9"/>
  <c r="DA224" i="9"/>
  <c r="DA223" i="9"/>
  <c r="DA210" i="9"/>
  <c r="DA209" i="9"/>
  <c r="DA198" i="9"/>
  <c r="V5" i="3"/>
  <c r="J121" i="20" l="1"/>
  <c r="DD123" i="9"/>
  <c r="H137" i="20"/>
  <c r="DB139" i="9"/>
  <c r="D167" i="20"/>
  <c r="CX169" i="9"/>
  <c r="L182" i="20"/>
  <c r="DF184" i="9"/>
  <c r="C191" i="20"/>
  <c r="CW193" i="9"/>
  <c r="C287" i="20"/>
  <c r="CW289" i="9"/>
  <c r="D304" i="20"/>
  <c r="CX306" i="9"/>
  <c r="F351" i="20"/>
  <c r="CZ353" i="9"/>
  <c r="H4" i="20"/>
  <c r="DB6" i="9"/>
  <c r="D173" i="20"/>
  <c r="CX175" i="9"/>
  <c r="J202" i="20"/>
  <c r="DD204" i="9"/>
  <c r="H211" i="20"/>
  <c r="DB213" i="9"/>
  <c r="J215" i="20"/>
  <c r="DD217" i="9"/>
  <c r="J225" i="20"/>
  <c r="DD227" i="9"/>
  <c r="E240" i="20"/>
  <c r="CY242" i="9"/>
  <c r="L248" i="20"/>
  <c r="DF250" i="9"/>
  <c r="J257" i="20"/>
  <c r="DD259" i="9"/>
  <c r="J263" i="20"/>
  <c r="DD265" i="9"/>
  <c r="D275" i="20"/>
  <c r="CX277" i="9"/>
  <c r="E310" i="20"/>
  <c r="CY312" i="9"/>
  <c r="E319" i="20"/>
  <c r="CY321" i="9"/>
  <c r="J8" i="20"/>
  <c r="DD10" i="9"/>
  <c r="J26" i="20"/>
  <c r="DD28" i="9"/>
  <c r="J31" i="20"/>
  <c r="DD33" i="9"/>
  <c r="E36" i="20"/>
  <c r="CY38" i="9"/>
  <c r="J40" i="20"/>
  <c r="DD42" i="9"/>
  <c r="J44" i="20"/>
  <c r="DD46" i="9"/>
  <c r="J48" i="20"/>
  <c r="DD50" i="9"/>
  <c r="J52" i="20"/>
  <c r="DD54" i="9"/>
  <c r="H56" i="20"/>
  <c r="DB58" i="9"/>
  <c r="J60" i="20"/>
  <c r="DD62" i="9"/>
  <c r="E71" i="20"/>
  <c r="CY73" i="9"/>
  <c r="L86" i="20"/>
  <c r="DF88" i="9"/>
  <c r="L90" i="20"/>
  <c r="DF92" i="9"/>
  <c r="J100" i="20"/>
  <c r="DD102" i="9"/>
  <c r="H104" i="20"/>
  <c r="DB106" i="9"/>
  <c r="E132" i="20"/>
  <c r="CY134" i="9"/>
  <c r="J145" i="20"/>
  <c r="DD147" i="9"/>
  <c r="L150" i="20"/>
  <c r="DF152" i="9"/>
  <c r="J154" i="20"/>
  <c r="DD156" i="9"/>
  <c r="E159" i="20"/>
  <c r="CY161" i="9"/>
  <c r="L163" i="20"/>
  <c r="DF165" i="9"/>
  <c r="L167" i="20"/>
  <c r="DF169" i="9"/>
  <c r="L171" i="20"/>
  <c r="DF173" i="9"/>
  <c r="E175" i="20"/>
  <c r="CY177" i="9"/>
  <c r="L179" i="20"/>
  <c r="DF181" i="9"/>
  <c r="C183" i="20"/>
  <c r="CW185" i="9"/>
  <c r="C187" i="20"/>
  <c r="CW189" i="9"/>
  <c r="E192" i="20"/>
  <c r="CY194" i="9"/>
  <c r="L235" i="20"/>
  <c r="DF237" i="9"/>
  <c r="L281" i="20"/>
  <c r="DF283" i="9"/>
  <c r="J11" i="20"/>
  <c r="DD13" i="9"/>
  <c r="L57" i="20"/>
  <c r="DF59" i="9"/>
  <c r="L322" i="20"/>
  <c r="DF324" i="9"/>
  <c r="L330" i="20"/>
  <c r="DF332" i="9"/>
  <c r="L338" i="20"/>
  <c r="DF340" i="9"/>
  <c r="L346" i="20"/>
  <c r="DF348" i="9"/>
  <c r="F196" i="20"/>
  <c r="CZ198" i="9"/>
  <c r="F207" i="20"/>
  <c r="CZ209" i="9"/>
  <c r="J219" i="20"/>
  <c r="DD221" i="9"/>
  <c r="J227" i="20"/>
  <c r="DD229" i="9"/>
  <c r="F231" i="20"/>
  <c r="CZ233" i="9"/>
  <c r="J239" i="20"/>
  <c r="DD241" i="9"/>
  <c r="F243" i="20"/>
  <c r="CZ245" i="9"/>
  <c r="J250" i="20"/>
  <c r="DD252" i="9"/>
  <c r="L266" i="20"/>
  <c r="DF268" i="9"/>
  <c r="F285" i="20"/>
  <c r="CZ287" i="9"/>
  <c r="F292" i="20"/>
  <c r="CZ294" i="9"/>
  <c r="J299" i="20"/>
  <c r="DD301" i="9"/>
  <c r="J311" i="20"/>
  <c r="DD313" i="9"/>
  <c r="F315" i="20"/>
  <c r="CZ317" i="9"/>
  <c r="J321" i="20"/>
  <c r="DD323" i="9"/>
  <c r="J7" i="20"/>
  <c r="DD9" i="9"/>
  <c r="J15" i="20"/>
  <c r="DD17" i="9"/>
  <c r="J27" i="20"/>
  <c r="DD29" i="9"/>
  <c r="J43" i="20"/>
  <c r="DD45" i="9"/>
  <c r="F63" i="20"/>
  <c r="CZ65" i="9"/>
  <c r="J67" i="20"/>
  <c r="DD69" i="9"/>
  <c r="J71" i="20"/>
  <c r="DD73" i="9"/>
  <c r="F75" i="20"/>
  <c r="CZ77" i="9"/>
  <c r="J79" i="20"/>
  <c r="DD81" i="9"/>
  <c r="F83" i="20"/>
  <c r="CZ85" i="9"/>
  <c r="F93" i="20"/>
  <c r="CZ95" i="9"/>
  <c r="J97" i="20"/>
  <c r="DD99" i="9"/>
  <c r="F110" i="20"/>
  <c r="CZ112" i="9"/>
  <c r="E115" i="20"/>
  <c r="CY117" i="9"/>
  <c r="E124" i="20"/>
  <c r="CY126" i="9"/>
  <c r="L128" i="20"/>
  <c r="DF130" i="9"/>
  <c r="L132" i="20"/>
  <c r="DF134" i="9"/>
  <c r="L136" i="20"/>
  <c r="DF138" i="9"/>
  <c r="E140" i="20"/>
  <c r="CY142" i="9"/>
  <c r="L151" i="20"/>
  <c r="DF153" i="9"/>
  <c r="C164" i="20"/>
  <c r="CW166" i="9"/>
  <c r="L168" i="20"/>
  <c r="DF170" i="9"/>
  <c r="C172" i="20"/>
  <c r="CW174" i="9"/>
  <c r="C176" i="20"/>
  <c r="CW178" i="9"/>
  <c r="L180" i="20"/>
  <c r="DF182" i="9"/>
  <c r="C185" i="20"/>
  <c r="CW187" i="9"/>
  <c r="D352" i="20"/>
  <c r="CX354" i="9"/>
  <c r="J209" i="20"/>
  <c r="DD211" i="9"/>
  <c r="J234" i="20"/>
  <c r="DD236" i="9"/>
  <c r="L276" i="20"/>
  <c r="DF278" i="9"/>
  <c r="L287" i="20"/>
  <c r="DF289" i="9"/>
  <c r="L55" i="20"/>
  <c r="DF57" i="9"/>
  <c r="L103" i="20"/>
  <c r="DF105" i="9"/>
  <c r="D192" i="20"/>
  <c r="CX194" i="9"/>
  <c r="L196" i="20"/>
  <c r="DF198" i="9"/>
  <c r="D200" i="20"/>
  <c r="CX202" i="9"/>
  <c r="D204" i="20"/>
  <c r="CX206" i="9"/>
  <c r="L208" i="20"/>
  <c r="DF210" i="9"/>
  <c r="E212" i="20"/>
  <c r="CY214" i="9"/>
  <c r="D216" i="20"/>
  <c r="CX218" i="9"/>
  <c r="C220" i="20"/>
  <c r="CW222" i="9"/>
  <c r="E224" i="20"/>
  <c r="CY226" i="9"/>
  <c r="C228" i="20"/>
  <c r="CW230" i="9"/>
  <c r="L232" i="20"/>
  <c r="DF234" i="9"/>
  <c r="E236" i="20"/>
  <c r="CY238" i="9"/>
  <c r="C240" i="20"/>
  <c r="CW242" i="9"/>
  <c r="L244" i="20"/>
  <c r="DF246" i="9"/>
  <c r="D248" i="20"/>
  <c r="CX250" i="9"/>
  <c r="L252" i="20"/>
  <c r="DF254" i="9"/>
  <c r="E256" i="20"/>
  <c r="CY258" i="9"/>
  <c r="L260" i="20"/>
  <c r="DF262" i="9"/>
  <c r="D264" i="20"/>
  <c r="CX266" i="9"/>
  <c r="L268" i="20"/>
  <c r="DF270" i="9"/>
  <c r="D272" i="20"/>
  <c r="CX274" i="9"/>
  <c r="E276" i="20"/>
  <c r="CY278" i="9"/>
  <c r="E280" i="20"/>
  <c r="CY282" i="9"/>
  <c r="L284" i="20"/>
  <c r="DF286" i="9"/>
  <c r="D288" i="20"/>
  <c r="CX290" i="9"/>
  <c r="L292" i="20"/>
  <c r="DF294" i="9"/>
  <c r="D296" i="20"/>
  <c r="CX298" i="9"/>
  <c r="L300" i="20"/>
  <c r="DF302" i="9"/>
  <c r="E304" i="20"/>
  <c r="CY306" i="9"/>
  <c r="C308" i="20"/>
  <c r="CW310" i="9"/>
  <c r="L312" i="20"/>
  <c r="DF314" i="9"/>
  <c r="E316" i="20"/>
  <c r="CY318" i="9"/>
  <c r="C320" i="20"/>
  <c r="CW322" i="9"/>
  <c r="F4" i="20"/>
  <c r="CZ6" i="9"/>
  <c r="J12" i="20"/>
  <c r="DD14" i="9"/>
  <c r="L21" i="20"/>
  <c r="DF23" i="9"/>
  <c r="D25" i="20"/>
  <c r="CX27" i="9"/>
  <c r="D29" i="20"/>
  <c r="CX31" i="9"/>
  <c r="D33" i="20"/>
  <c r="CX35" i="9"/>
  <c r="D37" i="20"/>
  <c r="CX39" i="9"/>
  <c r="D41" i="20"/>
  <c r="CX43" i="9"/>
  <c r="D45" i="20"/>
  <c r="CX47" i="9"/>
  <c r="D49" i="20"/>
  <c r="CX51" i="9"/>
  <c r="E53" i="20"/>
  <c r="CY55" i="9"/>
  <c r="E58" i="20"/>
  <c r="CY60" i="9"/>
  <c r="L62" i="20"/>
  <c r="DF64" i="9"/>
  <c r="C66" i="20"/>
  <c r="CW68" i="9"/>
  <c r="C70" i="20"/>
  <c r="CW72" i="9"/>
  <c r="C74" i="20"/>
  <c r="CW76" i="9"/>
  <c r="L78" i="20"/>
  <c r="DF80" i="9"/>
  <c r="L82" i="20"/>
  <c r="DF84" i="9"/>
  <c r="D86" i="20"/>
  <c r="CX88" i="9"/>
  <c r="D90" i="20"/>
  <c r="CX92" i="9"/>
  <c r="L94" i="20"/>
  <c r="DF96" i="9"/>
  <c r="D98" i="20"/>
  <c r="CX100" i="9"/>
  <c r="D102" i="20"/>
  <c r="CX104" i="9"/>
  <c r="L106" i="20"/>
  <c r="DF108" i="9"/>
  <c r="L110" i="20"/>
  <c r="DF112" i="9"/>
  <c r="E114" i="20"/>
  <c r="CY116" i="9"/>
  <c r="L118" i="20"/>
  <c r="DF120" i="9"/>
  <c r="L122" i="20"/>
  <c r="DF124" i="9"/>
  <c r="L126" i="20"/>
  <c r="DF128" i="9"/>
  <c r="L130" i="20"/>
  <c r="DF132" i="9"/>
  <c r="C134" i="20"/>
  <c r="CW136" i="9"/>
  <c r="C138" i="20"/>
  <c r="CW140" i="9"/>
  <c r="C142" i="20"/>
  <c r="CW144" i="9"/>
  <c r="D146" i="20"/>
  <c r="CX148" i="9"/>
  <c r="D150" i="20"/>
  <c r="CX152" i="9"/>
  <c r="D154" i="20"/>
  <c r="CX156" i="9"/>
  <c r="D158" i="20"/>
  <c r="CX160" i="9"/>
  <c r="D162" i="20"/>
  <c r="CX164" i="9"/>
  <c r="C168" i="20"/>
  <c r="CW170" i="9"/>
  <c r="H173" i="20"/>
  <c r="DB175" i="9"/>
  <c r="C180" i="20"/>
  <c r="CW182" i="9"/>
  <c r="E187" i="20"/>
  <c r="CY189" i="9"/>
  <c r="L211" i="20"/>
  <c r="DF213" i="9"/>
  <c r="J253" i="20"/>
  <c r="DD255" i="9"/>
  <c r="J286" i="20"/>
  <c r="DD288" i="9"/>
  <c r="J303" i="20"/>
  <c r="DD305" i="9"/>
  <c r="L58" i="20"/>
  <c r="DF60" i="9"/>
  <c r="L105" i="20"/>
  <c r="DF107" i="9"/>
  <c r="J182" i="20"/>
  <c r="DD184" i="9"/>
  <c r="E199" i="20"/>
  <c r="CY201" i="9"/>
  <c r="D220" i="20"/>
  <c r="CX222" i="9"/>
  <c r="D256" i="20"/>
  <c r="CX258" i="9"/>
  <c r="H265" i="20"/>
  <c r="DB267" i="9"/>
  <c r="D276" i="20"/>
  <c r="CX278" i="9"/>
  <c r="C289" i="20"/>
  <c r="CW291" i="9"/>
  <c r="H191" i="20"/>
  <c r="DB193" i="9"/>
  <c r="C203" i="20"/>
  <c r="CW205" i="9"/>
  <c r="D214" i="20"/>
  <c r="CX216" i="9"/>
  <c r="F229" i="20"/>
  <c r="CZ231" i="9"/>
  <c r="E237" i="20"/>
  <c r="CY239" i="9"/>
  <c r="C247" i="20"/>
  <c r="CW249" i="9"/>
  <c r="C255" i="20"/>
  <c r="CW257" i="9"/>
  <c r="D266" i="20"/>
  <c r="CX268" i="9"/>
  <c r="H287" i="20"/>
  <c r="DB289" i="9"/>
  <c r="F258" i="20"/>
  <c r="CZ260" i="9"/>
  <c r="H293" i="20"/>
  <c r="DB295" i="9"/>
  <c r="C305" i="20"/>
  <c r="CW307" i="9"/>
  <c r="C313" i="20"/>
  <c r="CW315" i="9"/>
  <c r="J322" i="20"/>
  <c r="DD324" i="9"/>
  <c r="E327" i="20"/>
  <c r="CY329" i="9"/>
  <c r="F331" i="20"/>
  <c r="CZ333" i="9"/>
  <c r="H341" i="20"/>
  <c r="DB343" i="9"/>
  <c r="E347" i="20"/>
  <c r="CY349" i="9"/>
  <c r="D340" i="20"/>
  <c r="CX342" i="9"/>
  <c r="F29" i="20"/>
  <c r="CZ31" i="9"/>
  <c r="H35" i="20"/>
  <c r="DB37" i="9"/>
  <c r="F45" i="20"/>
  <c r="CZ47" i="9"/>
  <c r="C63" i="20"/>
  <c r="CW65" i="9"/>
  <c r="F73" i="20"/>
  <c r="CZ75" i="9"/>
  <c r="D82" i="20"/>
  <c r="CX84" i="9"/>
  <c r="H95" i="20"/>
  <c r="DB97" i="9"/>
  <c r="C111" i="20"/>
  <c r="CW113" i="9"/>
  <c r="D122" i="20"/>
  <c r="CX124" i="9"/>
  <c r="C135" i="20"/>
  <c r="CW137" i="9"/>
  <c r="H294" i="20"/>
  <c r="DB296" i="9"/>
  <c r="D309" i="20"/>
  <c r="CX311" i="9"/>
  <c r="J323" i="20"/>
  <c r="DD325" i="9"/>
  <c r="C330" i="20"/>
  <c r="CW332" i="9"/>
  <c r="H338" i="20"/>
  <c r="DB340" i="9"/>
  <c r="F344" i="20"/>
  <c r="CZ346" i="9"/>
  <c r="C350" i="20"/>
  <c r="CW352" i="9"/>
  <c r="F6" i="20"/>
  <c r="CZ8" i="9"/>
  <c r="H12" i="20"/>
  <c r="DB14" i="9"/>
  <c r="E337" i="20"/>
  <c r="CY339" i="9"/>
  <c r="F147" i="20"/>
  <c r="CZ149" i="9"/>
  <c r="E24" i="20"/>
  <c r="CY26" i="9"/>
  <c r="F44" i="20"/>
  <c r="CZ46" i="9"/>
  <c r="F60" i="20"/>
  <c r="CZ62" i="9"/>
  <c r="F80" i="20"/>
  <c r="CZ82" i="9"/>
  <c r="F136" i="20"/>
  <c r="CZ138" i="9"/>
  <c r="E148" i="20"/>
  <c r="CY150" i="9"/>
  <c r="E156" i="20"/>
  <c r="CY158" i="9"/>
  <c r="E164" i="20"/>
  <c r="CY166" i="9"/>
  <c r="E188" i="20"/>
  <c r="CY190" i="9"/>
  <c r="E169" i="20"/>
  <c r="CY171" i="9"/>
  <c r="E146" i="20"/>
  <c r="CY148" i="9"/>
  <c r="H141" i="20"/>
  <c r="DB143" i="9"/>
  <c r="D179" i="20"/>
  <c r="CX181" i="9"/>
  <c r="J104" i="20"/>
  <c r="DD106" i="9"/>
  <c r="H285" i="20"/>
  <c r="DB287" i="9"/>
  <c r="H235" i="20"/>
  <c r="DB237" i="9"/>
  <c r="F298" i="20"/>
  <c r="CZ300" i="9"/>
  <c r="J326" i="20"/>
  <c r="DD328" i="9"/>
  <c r="D14" i="20"/>
  <c r="CX16" i="9"/>
  <c r="F81" i="20"/>
  <c r="CZ83" i="9"/>
  <c r="D329" i="20"/>
  <c r="CX331" i="9"/>
  <c r="E87" i="20"/>
  <c r="CY89" i="9"/>
  <c r="E60" i="20"/>
  <c r="CY62" i="9"/>
  <c r="E50" i="20"/>
  <c r="CY52" i="9"/>
  <c r="L199" i="20"/>
  <c r="DF201" i="9"/>
  <c r="L226" i="20"/>
  <c r="DF228" i="9"/>
  <c r="L9" i="20"/>
  <c r="DF11" i="9"/>
  <c r="L37" i="20"/>
  <c r="DF39" i="9"/>
  <c r="C57" i="20"/>
  <c r="CW59" i="9"/>
  <c r="J86" i="20"/>
  <c r="DD88" i="9"/>
  <c r="E96" i="20"/>
  <c r="CY98" i="9"/>
  <c r="C109" i="20"/>
  <c r="CW111" i="9"/>
  <c r="L146" i="20"/>
  <c r="DF148" i="9"/>
  <c r="J150" i="20"/>
  <c r="DD152" i="9"/>
  <c r="F159" i="20"/>
  <c r="CZ161" i="9"/>
  <c r="J163" i="20"/>
  <c r="DD165" i="9"/>
  <c r="F175" i="20"/>
  <c r="CZ177" i="9"/>
  <c r="L214" i="20"/>
  <c r="DF216" i="9"/>
  <c r="L19" i="20"/>
  <c r="DF21" i="9"/>
  <c r="J57" i="20"/>
  <c r="DD59" i="9"/>
  <c r="L331" i="20"/>
  <c r="DF333" i="9"/>
  <c r="L347" i="20"/>
  <c r="DF349" i="9"/>
  <c r="E208" i="20"/>
  <c r="CY210" i="9"/>
  <c r="L228" i="20"/>
  <c r="DF230" i="9"/>
  <c r="L240" i="20"/>
  <c r="DF242" i="9"/>
  <c r="E251" i="20"/>
  <c r="CY253" i="9"/>
  <c r="L259" i="20"/>
  <c r="DF261" i="9"/>
  <c r="L274" i="20"/>
  <c r="DF276" i="9"/>
  <c r="E293" i="20"/>
  <c r="CY295" i="9"/>
  <c r="L308" i="20"/>
  <c r="DF310" i="9"/>
  <c r="E312" i="20"/>
  <c r="CY314" i="9"/>
  <c r="E21" i="20"/>
  <c r="CY23" i="9"/>
  <c r="L47" i="20"/>
  <c r="DF49" i="9"/>
  <c r="E64" i="20"/>
  <c r="CY66" i="9"/>
  <c r="L72" i="20"/>
  <c r="DF74" i="9"/>
  <c r="L76" i="20"/>
  <c r="DF78" i="9"/>
  <c r="L84" i="20"/>
  <c r="DF86" i="9"/>
  <c r="E94" i="20"/>
  <c r="CY96" i="9"/>
  <c r="E111" i="20"/>
  <c r="CY113" i="9"/>
  <c r="F115" i="20"/>
  <c r="CZ117" i="9"/>
  <c r="F124" i="20"/>
  <c r="CZ126" i="9"/>
  <c r="J128" i="20"/>
  <c r="DD130" i="9"/>
  <c r="J136" i="20"/>
  <c r="DD138" i="9"/>
  <c r="J151" i="20"/>
  <c r="DD153" i="9"/>
  <c r="J168" i="20"/>
  <c r="DD170" i="9"/>
  <c r="H176" i="20"/>
  <c r="DB178" i="9"/>
  <c r="J180" i="20"/>
  <c r="DD182" i="9"/>
  <c r="L191" i="20"/>
  <c r="DF193" i="9"/>
  <c r="L210" i="20"/>
  <c r="DF212" i="9"/>
  <c r="L236" i="20"/>
  <c r="DF238" i="9"/>
  <c r="J287" i="20"/>
  <c r="DD289" i="9"/>
  <c r="J55" i="20"/>
  <c r="DD57" i="9"/>
  <c r="J103" i="20"/>
  <c r="DD105" i="9"/>
  <c r="J196" i="20"/>
  <c r="DD198" i="9"/>
  <c r="J208" i="20"/>
  <c r="DD210" i="9"/>
  <c r="F212" i="20"/>
  <c r="CZ214" i="9"/>
  <c r="H220" i="20"/>
  <c r="DB222" i="9"/>
  <c r="F224" i="20"/>
  <c r="CZ226" i="9"/>
  <c r="H228" i="20"/>
  <c r="DB230" i="9"/>
  <c r="J232" i="20"/>
  <c r="DD234" i="9"/>
  <c r="F236" i="20"/>
  <c r="CZ238" i="9"/>
  <c r="H240" i="20"/>
  <c r="DB242" i="9"/>
  <c r="J244" i="20"/>
  <c r="DD246" i="9"/>
  <c r="J252" i="20"/>
  <c r="DD254" i="9"/>
  <c r="F256" i="20"/>
  <c r="CZ258" i="9"/>
  <c r="J260" i="20"/>
  <c r="DD262" i="9"/>
  <c r="J268" i="20"/>
  <c r="DD270" i="9"/>
  <c r="F276" i="20"/>
  <c r="CZ278" i="9"/>
  <c r="F280" i="20"/>
  <c r="CZ282" i="9"/>
  <c r="J284" i="20"/>
  <c r="DD286" i="9"/>
  <c r="J292" i="20"/>
  <c r="DD294" i="9"/>
  <c r="J300" i="20"/>
  <c r="DD302" i="9"/>
  <c r="F304" i="20"/>
  <c r="CZ306" i="9"/>
  <c r="H308" i="20"/>
  <c r="DB310" i="9"/>
  <c r="J312" i="20"/>
  <c r="DD314" i="9"/>
  <c r="F316" i="20"/>
  <c r="CZ318" i="9"/>
  <c r="H320" i="20"/>
  <c r="DB322" i="9"/>
  <c r="L5" i="20"/>
  <c r="DF7" i="9"/>
  <c r="D9" i="20"/>
  <c r="CX11" i="9"/>
  <c r="J21" i="20"/>
  <c r="DD23" i="9"/>
  <c r="E54" i="20"/>
  <c r="CY56" i="9"/>
  <c r="F58" i="20"/>
  <c r="CZ60" i="9"/>
  <c r="J62" i="20"/>
  <c r="DD64" i="9"/>
  <c r="H66" i="20"/>
  <c r="DB68" i="9"/>
  <c r="H70" i="20"/>
  <c r="DB72" i="9"/>
  <c r="H74" i="20"/>
  <c r="DB76" i="9"/>
  <c r="J78" i="20"/>
  <c r="DD80" i="9"/>
  <c r="J82" i="20"/>
  <c r="DD84" i="9"/>
  <c r="J94" i="20"/>
  <c r="DD96" i="9"/>
  <c r="J106" i="20"/>
  <c r="DD108" i="9"/>
  <c r="J110" i="20"/>
  <c r="DD112" i="9"/>
  <c r="F114" i="20"/>
  <c r="CZ116" i="9"/>
  <c r="J118" i="20"/>
  <c r="DD120" i="9"/>
  <c r="J122" i="20"/>
  <c r="DD124" i="9"/>
  <c r="J126" i="20"/>
  <c r="DD128" i="9"/>
  <c r="J130" i="20"/>
  <c r="DD132" i="9"/>
  <c r="H134" i="20"/>
  <c r="DB136" i="9"/>
  <c r="H138" i="20"/>
  <c r="DB140" i="9"/>
  <c r="H142" i="20"/>
  <c r="DB144" i="9"/>
  <c r="H168" i="20"/>
  <c r="DB170" i="9"/>
  <c r="D174" i="20"/>
  <c r="CX176" i="9"/>
  <c r="H180" i="20"/>
  <c r="DB182" i="9"/>
  <c r="D188" i="20"/>
  <c r="CX190" i="9"/>
  <c r="J211" i="20"/>
  <c r="DD213" i="9"/>
  <c r="L254" i="20"/>
  <c r="DF256" i="9"/>
  <c r="E288" i="20"/>
  <c r="CY290" i="9"/>
  <c r="L304" i="20"/>
  <c r="DF306" i="9"/>
  <c r="J58" i="20"/>
  <c r="DD60" i="9"/>
  <c r="J105" i="20"/>
  <c r="DD107" i="9"/>
  <c r="L186" i="20"/>
  <c r="DF188" i="9"/>
  <c r="E203" i="20"/>
  <c r="CY205" i="9"/>
  <c r="D244" i="20"/>
  <c r="CX246" i="9"/>
  <c r="C257" i="20"/>
  <c r="CW259" i="9"/>
  <c r="F267" i="20"/>
  <c r="CZ269" i="9"/>
  <c r="C277" i="20"/>
  <c r="CW279" i="9"/>
  <c r="H289" i="20"/>
  <c r="DB291" i="9"/>
  <c r="F216" i="20"/>
  <c r="CZ218" i="9"/>
  <c r="D194" i="20"/>
  <c r="CX196" i="9"/>
  <c r="H203" i="20"/>
  <c r="DB205" i="9"/>
  <c r="D230" i="20"/>
  <c r="CX232" i="9"/>
  <c r="F237" i="20"/>
  <c r="CZ239" i="9"/>
  <c r="H247" i="20"/>
  <c r="DB249" i="9"/>
  <c r="H255" i="20"/>
  <c r="DB257" i="9"/>
  <c r="C275" i="20"/>
  <c r="CW277" i="9"/>
  <c r="D290" i="20"/>
  <c r="CX292" i="9"/>
  <c r="F266" i="20"/>
  <c r="CZ268" i="9"/>
  <c r="E306" i="20"/>
  <c r="CY308" i="9"/>
  <c r="J325" i="20"/>
  <c r="DD327" i="9"/>
  <c r="J333" i="20"/>
  <c r="DD335" i="9"/>
  <c r="H339" i="20"/>
  <c r="DB341" i="9"/>
  <c r="C297" i="20"/>
  <c r="CW299" i="9"/>
  <c r="H305" i="20"/>
  <c r="DB307" i="9"/>
  <c r="H313" i="20"/>
  <c r="DB315" i="9"/>
  <c r="E323" i="20"/>
  <c r="CY325" i="9"/>
  <c r="F327" i="20"/>
  <c r="CZ329" i="9"/>
  <c r="D332" i="20"/>
  <c r="CX334" i="9"/>
  <c r="C337" i="20"/>
  <c r="CW339" i="9"/>
  <c r="J342" i="20"/>
  <c r="DD344" i="9"/>
  <c r="F347" i="20"/>
  <c r="CZ349" i="9"/>
  <c r="C3" i="20"/>
  <c r="CW5" i="9"/>
  <c r="D344" i="20"/>
  <c r="CX346" i="9"/>
  <c r="D30" i="20"/>
  <c r="CX32" i="9"/>
  <c r="E37" i="20"/>
  <c r="CY39" i="9"/>
  <c r="E49" i="20"/>
  <c r="CY51" i="9"/>
  <c r="H63" i="20"/>
  <c r="DB65" i="9"/>
  <c r="D74" i="20"/>
  <c r="CX76" i="9"/>
  <c r="C83" i="20"/>
  <c r="CW85" i="9"/>
  <c r="F97" i="20"/>
  <c r="CZ99" i="9"/>
  <c r="H111" i="20"/>
  <c r="DB113" i="9"/>
  <c r="C123" i="20"/>
  <c r="CW125" i="9"/>
  <c r="H135" i="20"/>
  <c r="DB137" i="9"/>
  <c r="E296" i="20"/>
  <c r="CY298" i="9"/>
  <c r="D313" i="20"/>
  <c r="CX315" i="9"/>
  <c r="E324" i="20"/>
  <c r="CY326" i="9"/>
  <c r="J331" i="20"/>
  <c r="DD333" i="9"/>
  <c r="J339" i="20"/>
  <c r="DD341" i="9"/>
  <c r="D345" i="20"/>
  <c r="CX347" i="9"/>
  <c r="H350" i="20"/>
  <c r="DB352" i="9"/>
  <c r="D7" i="20"/>
  <c r="CX9" i="9"/>
  <c r="F14" i="20"/>
  <c r="CZ16" i="9"/>
  <c r="E341" i="20"/>
  <c r="CY343" i="9"/>
  <c r="E39" i="20"/>
  <c r="CY41" i="9"/>
  <c r="E99" i="20"/>
  <c r="CY101" i="9"/>
  <c r="F151" i="20"/>
  <c r="CZ153" i="9"/>
  <c r="E171" i="20"/>
  <c r="CY173" i="9"/>
  <c r="F187" i="20"/>
  <c r="CZ189" i="9"/>
  <c r="E346" i="20"/>
  <c r="CY348" i="9"/>
  <c r="F24" i="20"/>
  <c r="CZ26" i="9"/>
  <c r="E48" i="20"/>
  <c r="CY50" i="9"/>
  <c r="E100" i="20"/>
  <c r="CY102" i="9"/>
  <c r="F148" i="20"/>
  <c r="CZ150" i="9"/>
  <c r="F156" i="20"/>
  <c r="CZ158" i="9"/>
  <c r="F164" i="20"/>
  <c r="CZ166" i="9"/>
  <c r="E176" i="20"/>
  <c r="CY178" i="9"/>
  <c r="F188" i="20"/>
  <c r="CZ190" i="9"/>
  <c r="D170" i="20"/>
  <c r="CX172" i="9"/>
  <c r="E150" i="20"/>
  <c r="CY152" i="9"/>
  <c r="L26" i="20"/>
  <c r="DF28" i="9"/>
  <c r="J125" i="20"/>
  <c r="DD127" i="9"/>
  <c r="L303" i="20"/>
  <c r="DF305" i="9"/>
  <c r="C265" i="20"/>
  <c r="CW267" i="9"/>
  <c r="D246" i="20"/>
  <c r="CX248" i="9"/>
  <c r="C35" i="20"/>
  <c r="CW37" i="9"/>
  <c r="H119" i="20"/>
  <c r="DB121" i="9"/>
  <c r="D349" i="20"/>
  <c r="CX351" i="9"/>
  <c r="F167" i="20"/>
  <c r="CZ169" i="9"/>
  <c r="F96" i="20"/>
  <c r="CZ98" i="9"/>
  <c r="H143" i="20"/>
  <c r="DB145" i="9"/>
  <c r="J248" i="20"/>
  <c r="DD250" i="9"/>
  <c r="E22" i="20"/>
  <c r="CY24" i="9"/>
  <c r="E65" i="20"/>
  <c r="CY67" i="9"/>
  <c r="C105" i="20"/>
  <c r="CW107" i="9"/>
  <c r="E141" i="20"/>
  <c r="CY143" i="9"/>
  <c r="E155" i="20"/>
  <c r="CY157" i="9"/>
  <c r="J167" i="20"/>
  <c r="DD169" i="9"/>
  <c r="H183" i="20"/>
  <c r="DB185" i="9"/>
  <c r="J281" i="20"/>
  <c r="DD283" i="9"/>
  <c r="L323" i="20"/>
  <c r="DF325" i="9"/>
  <c r="L339" i="20"/>
  <c r="DF341" i="9"/>
  <c r="L193" i="20"/>
  <c r="DF195" i="9"/>
  <c r="L220" i="20"/>
  <c r="DF222" i="9"/>
  <c r="E232" i="20"/>
  <c r="CY234" i="9"/>
  <c r="E244" i="20"/>
  <c r="CY246" i="9"/>
  <c r="J266" i="20"/>
  <c r="DD268" i="9"/>
  <c r="E300" i="20"/>
  <c r="CY302" i="9"/>
  <c r="E12" i="20"/>
  <c r="CY14" i="9"/>
  <c r="L30" i="20"/>
  <c r="DF32" i="9"/>
  <c r="E68" i="20"/>
  <c r="CY70" i="9"/>
  <c r="L80" i="20"/>
  <c r="DF82" i="9"/>
  <c r="E106" i="20"/>
  <c r="CY108" i="9"/>
  <c r="E120" i="20"/>
  <c r="CY122" i="9"/>
  <c r="J132" i="20"/>
  <c r="DD134" i="9"/>
  <c r="F140" i="20"/>
  <c r="CZ142" i="9"/>
  <c r="H164" i="20"/>
  <c r="DB166" i="9"/>
  <c r="H172" i="20"/>
  <c r="DB174" i="9"/>
  <c r="H185" i="20"/>
  <c r="DB187" i="9"/>
  <c r="J276" i="20"/>
  <c r="DD278" i="9"/>
  <c r="L13" i="20"/>
  <c r="DF15" i="9"/>
  <c r="J199" i="20"/>
  <c r="DD201" i="9"/>
  <c r="J203" i="20"/>
  <c r="DD205" i="9"/>
  <c r="H212" i="20"/>
  <c r="DB214" i="9"/>
  <c r="J216" i="20"/>
  <c r="DD218" i="9"/>
  <c r="J226" i="20"/>
  <c r="DD228" i="9"/>
  <c r="E242" i="20"/>
  <c r="CY244" i="9"/>
  <c r="E249" i="20"/>
  <c r="CY251" i="9"/>
  <c r="J258" i="20"/>
  <c r="DD260" i="9"/>
  <c r="J264" i="20"/>
  <c r="DD266" i="9"/>
  <c r="J271" i="20"/>
  <c r="DD273" i="9"/>
  <c r="H277" i="20"/>
  <c r="DB279" i="9"/>
  <c r="L288" i="20"/>
  <c r="DF290" i="9"/>
  <c r="L296" i="20"/>
  <c r="DF298" i="9"/>
  <c r="L306" i="20"/>
  <c r="DF308" i="9"/>
  <c r="E321" i="20"/>
  <c r="CY323" i="9"/>
  <c r="J9" i="20"/>
  <c r="DD11" i="9"/>
  <c r="J18" i="20"/>
  <c r="DD20" i="9"/>
  <c r="E23" i="20"/>
  <c r="CY25" i="9"/>
  <c r="L28" i="20"/>
  <c r="DF30" i="9"/>
  <c r="L33" i="20"/>
  <c r="DF35" i="9"/>
  <c r="J37" i="20"/>
  <c r="DD39" i="9"/>
  <c r="J41" i="20"/>
  <c r="DD43" i="9"/>
  <c r="J45" i="20"/>
  <c r="DD47" i="9"/>
  <c r="J49" i="20"/>
  <c r="DD51" i="9"/>
  <c r="H53" i="20"/>
  <c r="DB55" i="9"/>
  <c r="H57" i="20"/>
  <c r="DB59" i="9"/>
  <c r="H61" i="20"/>
  <c r="DB63" i="9"/>
  <c r="E66" i="20"/>
  <c r="CY68" i="9"/>
  <c r="E73" i="20"/>
  <c r="CY75" i="9"/>
  <c r="E80" i="20"/>
  <c r="CY82" i="9"/>
  <c r="L87" i="20"/>
  <c r="DF89" i="9"/>
  <c r="C91" i="20"/>
  <c r="CW93" i="9"/>
  <c r="E97" i="20"/>
  <c r="CY99" i="9"/>
  <c r="J101" i="20"/>
  <c r="DD103" i="9"/>
  <c r="H105" i="20"/>
  <c r="DB107" i="9"/>
  <c r="H109" i="20"/>
  <c r="DB111" i="9"/>
  <c r="E134" i="20"/>
  <c r="CY136" i="9"/>
  <c r="E142" i="20"/>
  <c r="CY144" i="9"/>
  <c r="J146" i="20"/>
  <c r="DD148" i="9"/>
  <c r="E151" i="20"/>
  <c r="CY153" i="9"/>
  <c r="L156" i="20"/>
  <c r="DF158" i="9"/>
  <c r="L160" i="20"/>
  <c r="DF162" i="9"/>
  <c r="L164" i="20"/>
  <c r="DF166" i="9"/>
  <c r="E168" i="20"/>
  <c r="CY170" i="9"/>
  <c r="L172" i="20"/>
  <c r="DF174" i="9"/>
  <c r="L176" i="20"/>
  <c r="DF178" i="9"/>
  <c r="E180" i="20"/>
  <c r="CY182" i="9"/>
  <c r="L184" i="20"/>
  <c r="DF186" i="9"/>
  <c r="L188" i="20"/>
  <c r="DF190" i="9"/>
  <c r="J214" i="20"/>
  <c r="DD216" i="9"/>
  <c r="L246" i="20"/>
  <c r="DF248" i="9"/>
  <c r="L316" i="20"/>
  <c r="DF318" i="9"/>
  <c r="J19" i="20"/>
  <c r="DD21" i="9"/>
  <c r="L119" i="20"/>
  <c r="DF121" i="9"/>
  <c r="L324" i="20"/>
  <c r="DF326" i="9"/>
  <c r="L332" i="20"/>
  <c r="DF334" i="9"/>
  <c r="L340" i="20"/>
  <c r="DF342" i="9"/>
  <c r="L348" i="20"/>
  <c r="DF350" i="9"/>
  <c r="J193" i="20"/>
  <c r="DD195" i="9"/>
  <c r="F208" i="20"/>
  <c r="CZ210" i="9"/>
  <c r="J220" i="20"/>
  <c r="DD222" i="9"/>
  <c r="J228" i="20"/>
  <c r="DD230" i="9"/>
  <c r="F232" i="20"/>
  <c r="CZ234" i="9"/>
  <c r="J240" i="20"/>
  <c r="DD242" i="9"/>
  <c r="F244" i="20"/>
  <c r="CZ246" i="9"/>
  <c r="F251" i="20"/>
  <c r="CZ253" i="9"/>
  <c r="J259" i="20"/>
  <c r="DD261" i="9"/>
  <c r="L267" i="20"/>
  <c r="DF269" i="9"/>
  <c r="J274" i="20"/>
  <c r="DD276" i="9"/>
  <c r="F293" i="20"/>
  <c r="CZ295" i="9"/>
  <c r="F300" i="20"/>
  <c r="CZ302" i="9"/>
  <c r="J308" i="20"/>
  <c r="DD310" i="9"/>
  <c r="F312" i="20"/>
  <c r="CZ314" i="9"/>
  <c r="F12" i="20"/>
  <c r="CZ14" i="9"/>
  <c r="F21" i="20"/>
  <c r="CZ23" i="9"/>
  <c r="J30" i="20"/>
  <c r="DD32" i="9"/>
  <c r="J47" i="20"/>
  <c r="DD49" i="9"/>
  <c r="F64" i="20"/>
  <c r="CZ66" i="9"/>
  <c r="F68" i="20"/>
  <c r="CZ70" i="9"/>
  <c r="J72" i="20"/>
  <c r="DD74" i="9"/>
  <c r="J76" i="20"/>
  <c r="DD78" i="9"/>
  <c r="J80" i="20"/>
  <c r="DD82" i="9"/>
  <c r="J84" i="20"/>
  <c r="DD86" i="9"/>
  <c r="F94" i="20"/>
  <c r="CZ96" i="9"/>
  <c r="F106" i="20"/>
  <c r="CZ108" i="9"/>
  <c r="F111" i="20"/>
  <c r="CZ113" i="9"/>
  <c r="E116" i="20"/>
  <c r="CY118" i="9"/>
  <c r="F120" i="20"/>
  <c r="CZ122" i="9"/>
  <c r="E125" i="20"/>
  <c r="CY127" i="9"/>
  <c r="L129" i="20"/>
  <c r="DF131" i="9"/>
  <c r="E133" i="20"/>
  <c r="CY135" i="9"/>
  <c r="L137" i="20"/>
  <c r="DF139" i="9"/>
  <c r="L141" i="20"/>
  <c r="DF143" i="9"/>
  <c r="L155" i="20"/>
  <c r="DF157" i="9"/>
  <c r="L165" i="20"/>
  <c r="DF167" i="9"/>
  <c r="C169" i="20"/>
  <c r="CW171" i="9"/>
  <c r="L173" i="20"/>
  <c r="DF175" i="9"/>
  <c r="C177" i="20"/>
  <c r="CW179" i="9"/>
  <c r="C181" i="20"/>
  <c r="CW183" i="9"/>
  <c r="D186" i="20"/>
  <c r="CX188" i="9"/>
  <c r="J191" i="20"/>
  <c r="DD193" i="9"/>
  <c r="J210" i="20"/>
  <c r="DD212" i="9"/>
  <c r="J236" i="20"/>
  <c r="DD238" i="9"/>
  <c r="L277" i="20"/>
  <c r="DF279" i="9"/>
  <c r="L302" i="20"/>
  <c r="DF304" i="9"/>
  <c r="L56" i="20"/>
  <c r="DF58" i="9"/>
  <c r="L109" i="20"/>
  <c r="DF111" i="9"/>
  <c r="C193" i="20"/>
  <c r="CW195" i="9"/>
  <c r="E197" i="20"/>
  <c r="CY199" i="9"/>
  <c r="D201" i="20"/>
  <c r="CX203" i="9"/>
  <c r="C205" i="20"/>
  <c r="CW207" i="9"/>
  <c r="E209" i="20"/>
  <c r="CY211" i="9"/>
  <c r="E213" i="20"/>
  <c r="CY215" i="9"/>
  <c r="C217" i="20"/>
  <c r="CW219" i="9"/>
  <c r="L221" i="20"/>
  <c r="DF223" i="9"/>
  <c r="D225" i="20"/>
  <c r="CX227" i="9"/>
  <c r="C229" i="20"/>
  <c r="CW231" i="9"/>
  <c r="E233" i="20"/>
  <c r="CY235" i="9"/>
  <c r="D237" i="20"/>
  <c r="CX239" i="9"/>
  <c r="C241" i="20"/>
  <c r="CW243" i="9"/>
  <c r="E245" i="20"/>
  <c r="CY247" i="9"/>
  <c r="C249" i="20"/>
  <c r="CW251" i="9"/>
  <c r="E253" i="20"/>
  <c r="CY255" i="9"/>
  <c r="D257" i="20"/>
  <c r="CX259" i="9"/>
  <c r="L261" i="20"/>
  <c r="DF263" i="9"/>
  <c r="D265" i="20"/>
  <c r="CX267" i="9"/>
  <c r="L269" i="20"/>
  <c r="DF271" i="9"/>
  <c r="D273" i="20"/>
  <c r="CX275" i="9"/>
  <c r="E277" i="20"/>
  <c r="CY279" i="9"/>
  <c r="E281" i="20"/>
  <c r="CY283" i="9"/>
  <c r="L285" i="20"/>
  <c r="DF287" i="9"/>
  <c r="D289" i="20"/>
  <c r="CX291" i="9"/>
  <c r="L293" i="20"/>
  <c r="DF295" i="9"/>
  <c r="D297" i="20"/>
  <c r="CX299" i="9"/>
  <c r="L301" i="20"/>
  <c r="DF303" i="9"/>
  <c r="E305" i="20"/>
  <c r="CY307" i="9"/>
  <c r="C309" i="20"/>
  <c r="CW311" i="9"/>
  <c r="L313" i="20"/>
  <c r="DF315" i="9"/>
  <c r="E317" i="20"/>
  <c r="CY319" i="9"/>
  <c r="C321" i="20"/>
  <c r="CW323" i="9"/>
  <c r="J5" i="20"/>
  <c r="DD7" i="9"/>
  <c r="J13" i="20"/>
  <c r="DD15" i="9"/>
  <c r="D18" i="20"/>
  <c r="CX20" i="9"/>
  <c r="C22" i="20"/>
  <c r="CW24" i="9"/>
  <c r="D26" i="20"/>
  <c r="CX28" i="9"/>
  <c r="C30" i="20"/>
  <c r="CW32" i="9"/>
  <c r="D34" i="20"/>
  <c r="CX36" i="9"/>
  <c r="D38" i="20"/>
  <c r="CX40" i="9"/>
  <c r="D42" i="20"/>
  <c r="CX44" i="9"/>
  <c r="D46" i="20"/>
  <c r="CX48" i="9"/>
  <c r="D50" i="20"/>
  <c r="CX52" i="9"/>
  <c r="E55" i="20"/>
  <c r="CY57" i="9"/>
  <c r="E59" i="20"/>
  <c r="CY61" i="9"/>
  <c r="L63" i="20"/>
  <c r="DF65" i="9"/>
  <c r="C67" i="20"/>
  <c r="CW69" i="9"/>
  <c r="C71" i="20"/>
  <c r="CW73" i="9"/>
  <c r="L75" i="20"/>
  <c r="DF77" i="9"/>
  <c r="C79" i="20"/>
  <c r="CW81" i="9"/>
  <c r="L83" i="20"/>
  <c r="DF85" i="9"/>
  <c r="D87" i="20"/>
  <c r="CX89" i="9"/>
  <c r="E91" i="20"/>
  <c r="CY93" i="9"/>
  <c r="L95" i="20"/>
  <c r="DF97" i="9"/>
  <c r="D99" i="20"/>
  <c r="CX101" i="9"/>
  <c r="E103" i="20"/>
  <c r="CY105" i="9"/>
  <c r="L107" i="20"/>
  <c r="DF109" i="9"/>
  <c r="L111" i="20"/>
  <c r="DF113" i="9"/>
  <c r="L115" i="20"/>
  <c r="DF117" i="9"/>
  <c r="E119" i="20"/>
  <c r="CY121" i="9"/>
  <c r="E123" i="20"/>
  <c r="CY125" i="9"/>
  <c r="C127" i="20"/>
  <c r="CW129" i="9"/>
  <c r="C131" i="20"/>
  <c r="CW133" i="9"/>
  <c r="L135" i="20"/>
  <c r="DF137" i="9"/>
  <c r="L139" i="20"/>
  <c r="DF141" i="9"/>
  <c r="D143" i="20"/>
  <c r="CX145" i="9"/>
  <c r="C147" i="20"/>
  <c r="CW149" i="9"/>
  <c r="C151" i="20"/>
  <c r="CW153" i="9"/>
  <c r="C155" i="20"/>
  <c r="CW157" i="9"/>
  <c r="C159" i="20"/>
  <c r="CW161" i="9"/>
  <c r="D163" i="20"/>
  <c r="CX165" i="9"/>
  <c r="D169" i="20"/>
  <c r="CX171" i="9"/>
  <c r="C175" i="20"/>
  <c r="CW177" i="9"/>
  <c r="D181" i="20"/>
  <c r="CX183" i="9"/>
  <c r="L212" i="20"/>
  <c r="DF214" i="9"/>
  <c r="J254" i="20"/>
  <c r="DD256" i="9"/>
  <c r="E289" i="20"/>
  <c r="CY291" i="9"/>
  <c r="J304" i="20"/>
  <c r="DD306" i="9"/>
  <c r="L61" i="20"/>
  <c r="DF63" i="9"/>
  <c r="L114" i="20"/>
  <c r="DF116" i="9"/>
  <c r="J186" i="20"/>
  <c r="DD188" i="9"/>
  <c r="F203" i="20"/>
  <c r="CZ205" i="9"/>
  <c r="C245" i="20"/>
  <c r="CW247" i="9"/>
  <c r="H257" i="20"/>
  <c r="DB259" i="9"/>
  <c r="D268" i="20"/>
  <c r="CX270" i="9"/>
  <c r="D280" i="20"/>
  <c r="CX282" i="9"/>
  <c r="F192" i="20"/>
  <c r="CZ194" i="9"/>
  <c r="F220" i="20"/>
  <c r="CZ222" i="9"/>
  <c r="D206" i="20"/>
  <c r="CX208" i="9"/>
  <c r="C215" i="20"/>
  <c r="CW217" i="9"/>
  <c r="F241" i="20"/>
  <c r="CZ243" i="9"/>
  <c r="F249" i="20"/>
  <c r="CZ251" i="9"/>
  <c r="F257" i="20"/>
  <c r="CZ259" i="9"/>
  <c r="D270" i="20"/>
  <c r="CX272" i="9"/>
  <c r="H275" i="20"/>
  <c r="DB277" i="9"/>
  <c r="E202" i="20"/>
  <c r="CY204" i="9"/>
  <c r="F274" i="20"/>
  <c r="CZ276" i="9"/>
  <c r="F306" i="20"/>
  <c r="CZ308" i="9"/>
  <c r="E326" i="20"/>
  <c r="CY328" i="9"/>
  <c r="E334" i="20"/>
  <c r="CY336" i="9"/>
  <c r="J341" i="20"/>
  <c r="DD343" i="9"/>
  <c r="H297" i="20"/>
  <c r="DB299" i="9"/>
  <c r="E307" i="20"/>
  <c r="CY309" i="9"/>
  <c r="D316" i="20"/>
  <c r="CX318" i="9"/>
  <c r="F323" i="20"/>
  <c r="CZ325" i="9"/>
  <c r="D328" i="20"/>
  <c r="CX330" i="9"/>
  <c r="H337" i="20"/>
  <c r="DB339" i="9"/>
  <c r="E343" i="20"/>
  <c r="CY345" i="9"/>
  <c r="H3" i="20"/>
  <c r="DB5" i="9"/>
  <c r="F37" i="20"/>
  <c r="CZ39" i="9"/>
  <c r="F49" i="20"/>
  <c r="CZ51" i="9"/>
  <c r="F65" i="20"/>
  <c r="CZ67" i="9"/>
  <c r="H83" i="20"/>
  <c r="DB85" i="9"/>
  <c r="C99" i="20"/>
  <c r="CW101" i="9"/>
  <c r="D114" i="20"/>
  <c r="CX116" i="9"/>
  <c r="H123" i="20"/>
  <c r="DB125" i="9"/>
  <c r="F137" i="20"/>
  <c r="CZ139" i="9"/>
  <c r="D301" i="20"/>
  <c r="CX303" i="9"/>
  <c r="C314" i="20"/>
  <c r="CW316" i="9"/>
  <c r="D325" i="20"/>
  <c r="CX327" i="9"/>
  <c r="E332" i="20"/>
  <c r="CY334" i="9"/>
  <c r="E340" i="20"/>
  <c r="CY342" i="9"/>
  <c r="C346" i="20"/>
  <c r="CW348" i="9"/>
  <c r="J351" i="20"/>
  <c r="DD353" i="9"/>
  <c r="C8" i="20"/>
  <c r="CW10" i="9"/>
  <c r="D15" i="20"/>
  <c r="CX17" i="9"/>
  <c r="E345" i="20"/>
  <c r="CY347" i="9"/>
  <c r="F155" i="20"/>
  <c r="CZ157" i="9"/>
  <c r="F171" i="20"/>
  <c r="CZ173" i="9"/>
  <c r="D142" i="20"/>
  <c r="CX144" i="9"/>
  <c r="E28" i="20"/>
  <c r="CY30" i="9"/>
  <c r="F48" i="20"/>
  <c r="CZ50" i="9"/>
  <c r="F84" i="20"/>
  <c r="CZ86" i="9"/>
  <c r="F100" i="20"/>
  <c r="CZ102" i="9"/>
  <c r="D141" i="20"/>
  <c r="CX143" i="9"/>
  <c r="C150" i="20"/>
  <c r="CW152" i="9"/>
  <c r="C158" i="20"/>
  <c r="CW160" i="9"/>
  <c r="D165" i="20"/>
  <c r="CX167" i="9"/>
  <c r="F176" i="20"/>
  <c r="CZ178" i="9"/>
  <c r="E26" i="20"/>
  <c r="CY28" i="9"/>
  <c r="E154" i="20"/>
  <c r="CY156" i="9"/>
  <c r="L31" i="20"/>
  <c r="DF33" i="9"/>
  <c r="J190" i="20"/>
  <c r="DD192" i="9"/>
  <c r="F219" i="20"/>
  <c r="CZ221" i="9"/>
  <c r="D209" i="20"/>
  <c r="CX211" i="9"/>
  <c r="D254" i="20"/>
  <c r="CX256" i="9"/>
  <c r="F338" i="20"/>
  <c r="CZ340" i="9"/>
  <c r="F335" i="20"/>
  <c r="CZ337" i="9"/>
  <c r="D321" i="20"/>
  <c r="CX323" i="9"/>
  <c r="E333" i="20"/>
  <c r="CY335" i="9"/>
  <c r="F16" i="20"/>
  <c r="CZ18" i="9"/>
  <c r="H154" i="20"/>
  <c r="DB156" i="9"/>
  <c r="D208" i="20"/>
  <c r="CX210" i="9"/>
  <c r="D232" i="20"/>
  <c r="CX234" i="9"/>
  <c r="L258" i="20"/>
  <c r="DF260" i="9"/>
  <c r="L271" i="20"/>
  <c r="DF273" i="9"/>
  <c r="E311" i="20"/>
  <c r="CY313" i="9"/>
  <c r="E27" i="20"/>
  <c r="CY29" i="9"/>
  <c r="L45" i="20"/>
  <c r="DF47" i="9"/>
  <c r="C61" i="20"/>
  <c r="CW63" i="9"/>
  <c r="L101" i="20"/>
  <c r="DF103" i="9"/>
  <c r="J171" i="20"/>
  <c r="DD173" i="9"/>
  <c r="E217" i="20"/>
  <c r="CY219" i="9"/>
  <c r="J288" i="20"/>
  <c r="DD290" i="9"/>
  <c r="J28" i="20"/>
  <c r="DD30" i="9"/>
  <c r="E67" i="20"/>
  <c r="CY69" i="9"/>
  <c r="D110" i="20"/>
  <c r="CX112" i="9"/>
  <c r="F168" i="20"/>
  <c r="CZ170" i="9"/>
  <c r="L20" i="20"/>
  <c r="DF22" i="9"/>
  <c r="L205" i="20"/>
  <c r="DF207" i="9"/>
  <c r="E260" i="20"/>
  <c r="CY262" i="9"/>
  <c r="E5" i="20"/>
  <c r="CY7" i="9"/>
  <c r="L81" i="20"/>
  <c r="DF83" i="9"/>
  <c r="J129" i="20"/>
  <c r="DD131" i="9"/>
  <c r="H169" i="20"/>
  <c r="DB171" i="9"/>
  <c r="L213" i="20"/>
  <c r="DF215" i="9"/>
  <c r="J56" i="20"/>
  <c r="DD58" i="9"/>
  <c r="H205" i="20"/>
  <c r="DB207" i="9"/>
  <c r="F213" i="20"/>
  <c r="CZ215" i="9"/>
  <c r="H217" i="20"/>
  <c r="DB219" i="9"/>
  <c r="J221" i="20"/>
  <c r="DD223" i="9"/>
  <c r="H229" i="20"/>
  <c r="DB231" i="9"/>
  <c r="F233" i="20"/>
  <c r="CZ235" i="9"/>
  <c r="H241" i="20"/>
  <c r="DB243" i="9"/>
  <c r="F245" i="20"/>
  <c r="CZ247" i="9"/>
  <c r="H249" i="20"/>
  <c r="DB251" i="9"/>
  <c r="F253" i="20"/>
  <c r="CZ255" i="9"/>
  <c r="J261" i="20"/>
  <c r="DD263" i="9"/>
  <c r="J269" i="20"/>
  <c r="DD271" i="9"/>
  <c r="F277" i="20"/>
  <c r="CZ279" i="9"/>
  <c r="F281" i="20"/>
  <c r="CZ283" i="9"/>
  <c r="J285" i="20"/>
  <c r="DD287" i="9"/>
  <c r="J293" i="20"/>
  <c r="DD295" i="9"/>
  <c r="J301" i="20"/>
  <c r="DD303" i="9"/>
  <c r="F305" i="20"/>
  <c r="CZ307" i="9"/>
  <c r="H309" i="20"/>
  <c r="DB311" i="9"/>
  <c r="J313" i="20"/>
  <c r="DD315" i="9"/>
  <c r="F317" i="20"/>
  <c r="CZ319" i="9"/>
  <c r="H321" i="20"/>
  <c r="DB323" i="9"/>
  <c r="C6" i="20"/>
  <c r="CW8" i="9"/>
  <c r="D10" i="20"/>
  <c r="CX12" i="9"/>
  <c r="C14" i="20"/>
  <c r="CW16" i="9"/>
  <c r="H22" i="20"/>
  <c r="DB24" i="9"/>
  <c r="H30" i="20"/>
  <c r="DB32" i="9"/>
  <c r="F55" i="20"/>
  <c r="CZ57" i="9"/>
  <c r="F59" i="20"/>
  <c r="CZ61" i="9"/>
  <c r="J63" i="20"/>
  <c r="DD65" i="9"/>
  <c r="H67" i="20"/>
  <c r="DB69" i="9"/>
  <c r="H71" i="20"/>
  <c r="DB73" i="9"/>
  <c r="J75" i="20"/>
  <c r="DD77" i="9"/>
  <c r="H79" i="20"/>
  <c r="DB81" i="9"/>
  <c r="J83" i="20"/>
  <c r="DD85" i="9"/>
  <c r="F91" i="20"/>
  <c r="CZ93" i="9"/>
  <c r="J95" i="20"/>
  <c r="DD97" i="9"/>
  <c r="F103" i="20"/>
  <c r="CZ105" i="9"/>
  <c r="J107" i="20"/>
  <c r="DD109" i="9"/>
  <c r="J111" i="20"/>
  <c r="DD113" i="9"/>
  <c r="J115" i="20"/>
  <c r="DD117" i="9"/>
  <c r="F119" i="20"/>
  <c r="CZ121" i="9"/>
  <c r="F123" i="20"/>
  <c r="CZ125" i="9"/>
  <c r="H127" i="20"/>
  <c r="DB129" i="9"/>
  <c r="H131" i="20"/>
  <c r="DB133" i="9"/>
  <c r="J135" i="20"/>
  <c r="DD137" i="9"/>
  <c r="J139" i="20"/>
  <c r="DD141" i="9"/>
  <c r="H147" i="20"/>
  <c r="DB149" i="9"/>
  <c r="H151" i="20"/>
  <c r="DB153" i="9"/>
  <c r="H155" i="20"/>
  <c r="DB157" i="9"/>
  <c r="H159" i="20"/>
  <c r="DB161" i="9"/>
  <c r="D164" i="20"/>
  <c r="CX166" i="9"/>
  <c r="C170" i="20"/>
  <c r="CW172" i="9"/>
  <c r="H175" i="20"/>
  <c r="DB177" i="9"/>
  <c r="E182" i="20"/>
  <c r="CY184" i="9"/>
  <c r="E189" i="20"/>
  <c r="CY191" i="9"/>
  <c r="J212" i="20"/>
  <c r="DD214" i="9"/>
  <c r="L256" i="20"/>
  <c r="DF258" i="9"/>
  <c r="L294" i="20"/>
  <c r="DF296" i="9"/>
  <c r="L317" i="20"/>
  <c r="DF319" i="9"/>
  <c r="J61" i="20"/>
  <c r="DD63" i="9"/>
  <c r="J114" i="20"/>
  <c r="DD116" i="9"/>
  <c r="L189" i="20"/>
  <c r="DF191" i="9"/>
  <c r="D212" i="20"/>
  <c r="CX214" i="9"/>
  <c r="H245" i="20"/>
  <c r="DB247" i="9"/>
  <c r="F259" i="20"/>
  <c r="CZ261" i="9"/>
  <c r="C269" i="20"/>
  <c r="CW271" i="9"/>
  <c r="C281" i="20"/>
  <c r="CW283" i="9"/>
  <c r="E200" i="20"/>
  <c r="CY202" i="9"/>
  <c r="F228" i="20"/>
  <c r="CZ230" i="9"/>
  <c r="D198" i="20"/>
  <c r="CX200" i="9"/>
  <c r="H215" i="20"/>
  <c r="DB217" i="9"/>
  <c r="C231" i="20"/>
  <c r="CW233" i="9"/>
  <c r="D242" i="20"/>
  <c r="CX244" i="9"/>
  <c r="D250" i="20"/>
  <c r="CX252" i="9"/>
  <c r="D262" i="20"/>
  <c r="CX264" i="9"/>
  <c r="C271" i="20"/>
  <c r="CW273" i="9"/>
  <c r="D278" i="20"/>
  <c r="CX280" i="9"/>
  <c r="E238" i="20"/>
  <c r="CY240" i="9"/>
  <c r="E282" i="20"/>
  <c r="CY284" i="9"/>
  <c r="F310" i="20"/>
  <c r="CZ312" i="9"/>
  <c r="F326" i="20"/>
  <c r="CZ328" i="9"/>
  <c r="F334" i="20"/>
  <c r="CZ336" i="9"/>
  <c r="E342" i="20"/>
  <c r="CY344" i="9"/>
  <c r="F299" i="20"/>
  <c r="CZ301" i="9"/>
  <c r="F307" i="20"/>
  <c r="CZ309" i="9"/>
  <c r="C317" i="20"/>
  <c r="CW319" i="9"/>
  <c r="D324" i="20"/>
  <c r="CX326" i="9"/>
  <c r="C333" i="20"/>
  <c r="CW335" i="9"/>
  <c r="J338" i="20"/>
  <c r="DD340" i="9"/>
  <c r="F343" i="20"/>
  <c r="CZ345" i="9"/>
  <c r="C349" i="20"/>
  <c r="CW351" i="9"/>
  <c r="D6" i="20"/>
  <c r="CX8" i="9"/>
  <c r="D22" i="20"/>
  <c r="CX24" i="9"/>
  <c r="C31" i="20"/>
  <c r="CW33" i="9"/>
  <c r="C39" i="20"/>
  <c r="CW41" i="9"/>
  <c r="F53" i="20"/>
  <c r="CZ55" i="9"/>
  <c r="D66" i="20"/>
  <c r="CX68" i="9"/>
  <c r="C75" i="20"/>
  <c r="CW77" i="9"/>
  <c r="F85" i="20"/>
  <c r="CZ87" i="9"/>
  <c r="H99" i="20"/>
  <c r="DB101" i="9"/>
  <c r="C115" i="20"/>
  <c r="CW117" i="9"/>
  <c r="D126" i="20"/>
  <c r="CX128" i="9"/>
  <c r="E248" i="20"/>
  <c r="CY250" i="9"/>
  <c r="C302" i="20"/>
  <c r="CW304" i="9"/>
  <c r="H314" i="20"/>
  <c r="DB316" i="9"/>
  <c r="C326" i="20"/>
  <c r="CW328" i="9"/>
  <c r="C334" i="20"/>
  <c r="CW336" i="9"/>
  <c r="D341" i="20"/>
  <c r="CX343" i="9"/>
  <c r="H346" i="20"/>
  <c r="DB348" i="9"/>
  <c r="E352" i="20"/>
  <c r="CY354" i="9"/>
  <c r="H8" i="20"/>
  <c r="DB10" i="9"/>
  <c r="C16" i="20"/>
  <c r="CW18" i="9"/>
  <c r="E349" i="20"/>
  <c r="CY351" i="9"/>
  <c r="E163" i="20"/>
  <c r="CY165" i="9"/>
  <c r="E149" i="20"/>
  <c r="CY151" i="9"/>
  <c r="E350" i="20"/>
  <c r="CY352" i="9"/>
  <c r="F28" i="20"/>
  <c r="CZ30" i="9"/>
  <c r="E52" i="20"/>
  <c r="CY54" i="9"/>
  <c r="H150" i="20"/>
  <c r="DB152" i="9"/>
  <c r="H158" i="20"/>
  <c r="DB160" i="9"/>
  <c r="D138" i="20"/>
  <c r="CX140" i="9"/>
  <c r="E34" i="20"/>
  <c r="CY36" i="9"/>
  <c r="E158" i="20"/>
  <c r="CY160" i="9"/>
  <c r="D221" i="20"/>
  <c r="CX223" i="9"/>
  <c r="L257" i="20"/>
  <c r="DF259" i="9"/>
  <c r="E291" i="20"/>
  <c r="CY293" i="9"/>
  <c r="D12" i="20"/>
  <c r="CX14" i="9"/>
  <c r="L52" i="20"/>
  <c r="DF54" i="9"/>
  <c r="E85" i="20"/>
  <c r="CY87" i="9"/>
  <c r="D108" i="20"/>
  <c r="CX110" i="9"/>
  <c r="J149" i="20"/>
  <c r="DD151" i="9"/>
  <c r="D336" i="20"/>
  <c r="CX338" i="9"/>
  <c r="L337" i="20"/>
  <c r="DF339" i="9"/>
  <c r="E231" i="20"/>
  <c r="CY233" i="9"/>
  <c r="E292" i="20"/>
  <c r="CY294" i="9"/>
  <c r="E83" i="20"/>
  <c r="CY85" i="9"/>
  <c r="H167" i="20"/>
  <c r="DB169" i="9"/>
  <c r="H239" i="20"/>
  <c r="DB241" i="9"/>
  <c r="H283" i="20"/>
  <c r="DB285" i="9"/>
  <c r="L12" i="20"/>
  <c r="DF14" i="9"/>
  <c r="H81" i="20"/>
  <c r="DB83" i="9"/>
  <c r="J133" i="20"/>
  <c r="DD135" i="9"/>
  <c r="E186" i="20"/>
  <c r="CY188" i="9"/>
  <c r="E18" i="20"/>
  <c r="CY20" i="9"/>
  <c r="H253" i="20"/>
  <c r="DB255" i="9"/>
  <c r="F201" i="20"/>
  <c r="CZ203" i="9"/>
  <c r="F265" i="20"/>
  <c r="CZ267" i="9"/>
  <c r="F330" i="20"/>
  <c r="CZ332" i="9"/>
  <c r="E331" i="20"/>
  <c r="CY333" i="9"/>
  <c r="E29" i="20"/>
  <c r="CY31" i="9"/>
  <c r="H107" i="20"/>
  <c r="DB109" i="9"/>
  <c r="C338" i="20"/>
  <c r="CW340" i="9"/>
  <c r="F143" i="20"/>
  <c r="CZ145" i="9"/>
  <c r="C212" i="20"/>
  <c r="CW214" i="9"/>
  <c r="L18" i="20"/>
  <c r="DF20" i="9"/>
  <c r="L49" i="20"/>
  <c r="DF51" i="9"/>
  <c r="E79" i="20"/>
  <c r="CY81" i="9"/>
  <c r="J179" i="20"/>
  <c r="DD181" i="9"/>
  <c r="L192" i="20"/>
  <c r="DF194" i="9"/>
  <c r="C209" i="20"/>
  <c r="CW211" i="9"/>
  <c r="L237" i="20"/>
  <c r="DF239" i="9"/>
  <c r="C19" i="20"/>
  <c r="CW21" i="9"/>
  <c r="L42" i="20"/>
  <c r="DF44" i="9"/>
  <c r="C54" i="20"/>
  <c r="CW56" i="9"/>
  <c r="E81" i="20"/>
  <c r="CY83" i="9"/>
  <c r="H91" i="20"/>
  <c r="DB93" i="9"/>
  <c r="D106" i="20"/>
  <c r="CX108" i="9"/>
  <c r="E127" i="20"/>
  <c r="CY129" i="9"/>
  <c r="E147" i="20"/>
  <c r="CY149" i="9"/>
  <c r="J164" i="20"/>
  <c r="DD166" i="9"/>
  <c r="F180" i="20"/>
  <c r="CZ182" i="9"/>
  <c r="J246" i="20"/>
  <c r="DD248" i="9"/>
  <c r="L341" i="20"/>
  <c r="DF343" i="9"/>
  <c r="L319" i="20"/>
  <c r="DF321" i="9"/>
  <c r="L32" i="20"/>
  <c r="DF34" i="9"/>
  <c r="L69" i="20"/>
  <c r="DF71" i="9"/>
  <c r="L85" i="20"/>
  <c r="DF87" i="9"/>
  <c r="E107" i="20"/>
  <c r="CY109" i="9"/>
  <c r="E121" i="20"/>
  <c r="CY123" i="9"/>
  <c r="F133" i="20"/>
  <c r="CZ135" i="9"/>
  <c r="J141" i="20"/>
  <c r="DD143" i="9"/>
  <c r="J165" i="20"/>
  <c r="DD167" i="9"/>
  <c r="H177" i="20"/>
  <c r="DB179" i="9"/>
  <c r="D187" i="20"/>
  <c r="CX189" i="9"/>
  <c r="L197" i="20"/>
  <c r="DF199" i="9"/>
  <c r="L245" i="20"/>
  <c r="DF247" i="9"/>
  <c r="J302" i="20"/>
  <c r="DD304" i="9"/>
  <c r="J109" i="20"/>
  <c r="DD111" i="9"/>
  <c r="H193" i="20"/>
  <c r="DB195" i="9"/>
  <c r="F197" i="20"/>
  <c r="CZ199" i="9"/>
  <c r="F209" i="20"/>
  <c r="CZ211" i="9"/>
  <c r="J192" i="20"/>
  <c r="DD194" i="9"/>
  <c r="J200" i="20"/>
  <c r="DD202" i="9"/>
  <c r="J204" i="20"/>
  <c r="DD206" i="9"/>
  <c r="H209" i="20"/>
  <c r="DB211" i="9"/>
  <c r="H213" i="20"/>
  <c r="DB215" i="9"/>
  <c r="E218" i="20"/>
  <c r="CY220" i="9"/>
  <c r="H223" i="20"/>
  <c r="DB225" i="9"/>
  <c r="E228" i="20"/>
  <c r="CY230" i="9"/>
  <c r="J237" i="20"/>
  <c r="DD239" i="9"/>
  <c r="D251" i="20"/>
  <c r="CX253" i="9"/>
  <c r="D260" i="20"/>
  <c r="CX262" i="9"/>
  <c r="J265" i="20"/>
  <c r="DD267" i="9"/>
  <c r="J272" i="20"/>
  <c r="DD274" i="9"/>
  <c r="L282" i="20"/>
  <c r="DF284" i="9"/>
  <c r="L289" i="20"/>
  <c r="DF291" i="9"/>
  <c r="L297" i="20"/>
  <c r="DF299" i="9"/>
  <c r="L307" i="20"/>
  <c r="DF309" i="9"/>
  <c r="J10" i="20"/>
  <c r="DD12" i="9"/>
  <c r="E15" i="20"/>
  <c r="CY17" i="9"/>
  <c r="H19" i="20"/>
  <c r="DB21" i="9"/>
  <c r="J24" i="20"/>
  <c r="DD26" i="9"/>
  <c r="L29" i="20"/>
  <c r="DF31" i="9"/>
  <c r="L34" i="20"/>
  <c r="DF36" i="9"/>
  <c r="J38" i="20"/>
  <c r="DD40" i="9"/>
  <c r="J42" i="20"/>
  <c r="DD44" i="9"/>
  <c r="J46" i="20"/>
  <c r="DD48" i="9"/>
  <c r="J50" i="20"/>
  <c r="DD52" i="9"/>
  <c r="H54" i="20"/>
  <c r="DB56" i="9"/>
  <c r="H58" i="20"/>
  <c r="DB60" i="9"/>
  <c r="D68" i="20"/>
  <c r="CX70" i="9"/>
  <c r="D75" i="20"/>
  <c r="CX77" i="9"/>
  <c r="L88" i="20"/>
  <c r="DF90" i="9"/>
  <c r="D92" i="20"/>
  <c r="CX94" i="9"/>
  <c r="J98" i="20"/>
  <c r="DD100" i="9"/>
  <c r="J102" i="20"/>
  <c r="DD104" i="9"/>
  <c r="E128" i="20"/>
  <c r="CY130" i="9"/>
  <c r="E136" i="20"/>
  <c r="CY138" i="9"/>
  <c r="J143" i="20"/>
  <c r="DD145" i="9"/>
  <c r="L148" i="20"/>
  <c r="DF150" i="9"/>
  <c r="J152" i="20"/>
  <c r="DD154" i="9"/>
  <c r="L157" i="20"/>
  <c r="DF159" i="9"/>
  <c r="L161" i="20"/>
  <c r="DF163" i="9"/>
  <c r="E165" i="20"/>
  <c r="CY167" i="9"/>
  <c r="L169" i="20"/>
  <c r="DF171" i="9"/>
  <c r="E173" i="20"/>
  <c r="CY175" i="9"/>
  <c r="L177" i="20"/>
  <c r="DF179" i="9"/>
  <c r="L181" i="20"/>
  <c r="DF183" i="9"/>
  <c r="L185" i="20"/>
  <c r="DF187" i="9"/>
  <c r="C189" i="20"/>
  <c r="CW191" i="9"/>
  <c r="J223" i="20"/>
  <c r="DD225" i="9"/>
  <c r="L255" i="20"/>
  <c r="DF257" i="9"/>
  <c r="E318" i="20"/>
  <c r="CY320" i="9"/>
  <c r="J20" i="20"/>
  <c r="DD22" i="9"/>
  <c r="L183" i="20"/>
  <c r="DF185" i="9"/>
  <c r="L326" i="20"/>
  <c r="DF328" i="9"/>
  <c r="L334" i="20"/>
  <c r="DF336" i="9"/>
  <c r="L342" i="20"/>
  <c r="DF344" i="9"/>
  <c r="L350" i="20"/>
  <c r="DF352" i="9"/>
  <c r="J194" i="20"/>
  <c r="DD196" i="9"/>
  <c r="J205" i="20"/>
  <c r="DD207" i="9"/>
  <c r="J217" i="20"/>
  <c r="DD219" i="9"/>
  <c r="F221" i="20"/>
  <c r="CZ223" i="9"/>
  <c r="J229" i="20"/>
  <c r="DD231" i="9"/>
  <c r="J241" i="20"/>
  <c r="DD243" i="9"/>
  <c r="F252" i="20"/>
  <c r="CZ254" i="9"/>
  <c r="F260" i="20"/>
  <c r="CZ262" i="9"/>
  <c r="E268" i="20"/>
  <c r="CY270" i="9"/>
  <c r="F275" i="20"/>
  <c r="CZ277" i="9"/>
  <c r="J283" i="20"/>
  <c r="DD285" i="9"/>
  <c r="J290" i="20"/>
  <c r="DD292" i="9"/>
  <c r="F301" i="20"/>
  <c r="CZ303" i="9"/>
  <c r="J309" i="20"/>
  <c r="DD311" i="9"/>
  <c r="F313" i="20"/>
  <c r="CZ315" i="9"/>
  <c r="J319" i="20"/>
  <c r="DD321" i="9"/>
  <c r="F5" i="20"/>
  <c r="CZ7" i="9"/>
  <c r="F13" i="20"/>
  <c r="CZ15" i="9"/>
  <c r="J22" i="20"/>
  <c r="DD24" i="9"/>
  <c r="J32" i="20"/>
  <c r="DD34" i="9"/>
  <c r="J51" i="20"/>
  <c r="DD53" i="9"/>
  <c r="J65" i="20"/>
  <c r="DD67" i="9"/>
  <c r="J69" i="20"/>
  <c r="DD71" i="9"/>
  <c r="J73" i="20"/>
  <c r="DD75" i="9"/>
  <c r="J77" i="20"/>
  <c r="DD79" i="9"/>
  <c r="J81" i="20"/>
  <c r="DD83" i="9"/>
  <c r="J85" i="20"/>
  <c r="DD87" i="9"/>
  <c r="F95" i="20"/>
  <c r="CZ97" i="9"/>
  <c r="F107" i="20"/>
  <c r="CZ109" i="9"/>
  <c r="F112" i="20"/>
  <c r="CZ114" i="9"/>
  <c r="E117" i="20"/>
  <c r="CY119" i="9"/>
  <c r="F121" i="20"/>
  <c r="CZ123" i="9"/>
  <c r="E126" i="20"/>
  <c r="CY128" i="9"/>
  <c r="E130" i="20"/>
  <c r="CY132" i="9"/>
  <c r="L134" i="20"/>
  <c r="DF136" i="9"/>
  <c r="L138" i="20"/>
  <c r="DF140" i="9"/>
  <c r="L142" i="20"/>
  <c r="DF144" i="9"/>
  <c r="L159" i="20"/>
  <c r="DF161" i="9"/>
  <c r="C166" i="20"/>
  <c r="CW168" i="9"/>
  <c r="L170" i="20"/>
  <c r="DF172" i="9"/>
  <c r="C174" i="20"/>
  <c r="CW176" i="9"/>
  <c r="C178" i="20"/>
  <c r="CW180" i="9"/>
  <c r="D182" i="20"/>
  <c r="CX184" i="9"/>
  <c r="C188" i="20"/>
  <c r="CW190" i="9"/>
  <c r="J197" i="20"/>
  <c r="DD199" i="9"/>
  <c r="J213" i="20"/>
  <c r="DD215" i="9"/>
  <c r="J245" i="20"/>
  <c r="DD247" i="9"/>
  <c r="L278" i="20"/>
  <c r="DF280" i="9"/>
  <c r="L305" i="20"/>
  <c r="DF307" i="9"/>
  <c r="L59" i="20"/>
  <c r="DF61" i="9"/>
  <c r="E190" i="20"/>
  <c r="CY192" i="9"/>
  <c r="C194" i="20"/>
  <c r="CW196" i="9"/>
  <c r="E198" i="20"/>
  <c r="CY200" i="9"/>
  <c r="D202" i="20"/>
  <c r="CX204" i="9"/>
  <c r="C206" i="20"/>
  <c r="CW208" i="9"/>
  <c r="E210" i="20"/>
  <c r="CY212" i="9"/>
  <c r="E214" i="20"/>
  <c r="CY216" i="9"/>
  <c r="C218" i="20"/>
  <c r="CW220" i="9"/>
  <c r="L222" i="20"/>
  <c r="DF224" i="9"/>
  <c r="D226" i="20"/>
  <c r="CX228" i="9"/>
  <c r="C230" i="20"/>
  <c r="CW232" i="9"/>
  <c r="E234" i="20"/>
  <c r="CY236" i="9"/>
  <c r="D238" i="20"/>
  <c r="CX240" i="9"/>
  <c r="C242" i="20"/>
  <c r="CW244" i="9"/>
  <c r="E246" i="20"/>
  <c r="CY248" i="9"/>
  <c r="C250" i="20"/>
  <c r="CW252" i="9"/>
  <c r="E254" i="20"/>
  <c r="CY256" i="9"/>
  <c r="D258" i="20"/>
  <c r="CX260" i="9"/>
  <c r="E262" i="20"/>
  <c r="CY264" i="9"/>
  <c r="C266" i="20"/>
  <c r="CW268" i="9"/>
  <c r="E270" i="20"/>
  <c r="CY272" i="9"/>
  <c r="C274" i="20"/>
  <c r="CW276" i="9"/>
  <c r="E278" i="20"/>
  <c r="CY280" i="9"/>
  <c r="D282" i="20"/>
  <c r="CX284" i="9"/>
  <c r="E286" i="20"/>
  <c r="CY288" i="9"/>
  <c r="C290" i="20"/>
  <c r="CW292" i="9"/>
  <c r="E294" i="20"/>
  <c r="CY296" i="9"/>
  <c r="C298" i="20"/>
  <c r="CW300" i="9"/>
  <c r="E302" i="20"/>
  <c r="CY304" i="9"/>
  <c r="D306" i="20"/>
  <c r="CX308" i="9"/>
  <c r="C310" i="20"/>
  <c r="CW312" i="9"/>
  <c r="L314" i="20"/>
  <c r="DF316" i="9"/>
  <c r="D318" i="20"/>
  <c r="CX320" i="9"/>
  <c r="C322" i="20"/>
  <c r="CW324" i="9"/>
  <c r="H6" i="20"/>
  <c r="DB8" i="9"/>
  <c r="H14" i="20"/>
  <c r="DB16" i="9"/>
  <c r="E19" i="20"/>
  <c r="CY21" i="9"/>
  <c r="C23" i="20"/>
  <c r="CW25" i="9"/>
  <c r="C27" i="20"/>
  <c r="CW29" i="9"/>
  <c r="D31" i="20"/>
  <c r="CX33" i="9"/>
  <c r="D35" i="20"/>
  <c r="CX37" i="9"/>
  <c r="D39" i="20"/>
  <c r="CX41" i="9"/>
  <c r="C43" i="20"/>
  <c r="CW45" i="9"/>
  <c r="C47" i="20"/>
  <c r="CW49" i="9"/>
  <c r="C51" i="20"/>
  <c r="CW53" i="9"/>
  <c r="E56" i="20"/>
  <c r="CY58" i="9"/>
  <c r="D60" i="20"/>
  <c r="CX62" i="9"/>
  <c r="L64" i="20"/>
  <c r="DF66" i="9"/>
  <c r="L68" i="20"/>
  <c r="DF70" i="9"/>
  <c r="C72" i="20"/>
  <c r="CW74" i="9"/>
  <c r="C76" i="20"/>
  <c r="CW78" i="9"/>
  <c r="C80" i="20"/>
  <c r="CW82" i="9"/>
  <c r="C84" i="20"/>
  <c r="CW86" i="9"/>
  <c r="D88" i="20"/>
  <c r="CX90" i="9"/>
  <c r="L92" i="20"/>
  <c r="DF94" i="9"/>
  <c r="C96" i="20"/>
  <c r="CW98" i="9"/>
  <c r="D100" i="20"/>
  <c r="CX102" i="9"/>
  <c r="E104" i="20"/>
  <c r="CY106" i="9"/>
  <c r="L108" i="20"/>
  <c r="DF110" i="9"/>
  <c r="L112" i="20"/>
  <c r="DF114" i="9"/>
  <c r="L116" i="20"/>
  <c r="DF118" i="9"/>
  <c r="L120" i="20"/>
  <c r="DF122" i="9"/>
  <c r="L124" i="20"/>
  <c r="DF126" i="9"/>
  <c r="C128" i="20"/>
  <c r="CW130" i="9"/>
  <c r="C132" i="20"/>
  <c r="CW134" i="9"/>
  <c r="C136" i="20"/>
  <c r="CW138" i="9"/>
  <c r="L140" i="20"/>
  <c r="DF142" i="9"/>
  <c r="D144" i="20"/>
  <c r="CX146" i="9"/>
  <c r="D148" i="20"/>
  <c r="CX150" i="9"/>
  <c r="D152" i="20"/>
  <c r="CX154" i="9"/>
  <c r="D156" i="20"/>
  <c r="CX158" i="9"/>
  <c r="D160" i="20"/>
  <c r="CX162" i="9"/>
  <c r="C165" i="20"/>
  <c r="CW167" i="9"/>
  <c r="H170" i="20"/>
  <c r="DB172" i="9"/>
  <c r="D176" i="20"/>
  <c r="CX178" i="9"/>
  <c r="E183" i="20"/>
  <c r="CY185" i="9"/>
  <c r="D335" i="20"/>
  <c r="CX337" i="9"/>
  <c r="E216" i="20"/>
  <c r="CY218" i="9"/>
  <c r="J256" i="20"/>
  <c r="DD258" i="9"/>
  <c r="J294" i="20"/>
  <c r="DD296" i="9"/>
  <c r="J317" i="20"/>
  <c r="DD319" i="9"/>
  <c r="L89" i="20"/>
  <c r="DF91" i="9"/>
  <c r="L123" i="20"/>
  <c r="DF125" i="9"/>
  <c r="J189" i="20"/>
  <c r="DD191" i="9"/>
  <c r="D236" i="20"/>
  <c r="CX238" i="9"/>
  <c r="F247" i="20"/>
  <c r="CZ249" i="9"/>
  <c r="C261" i="20"/>
  <c r="CW263" i="9"/>
  <c r="H269" i="20"/>
  <c r="DB271" i="9"/>
  <c r="H281" i="20"/>
  <c r="DB283" i="9"/>
  <c r="F200" i="20"/>
  <c r="CZ202" i="9"/>
  <c r="C199" i="20"/>
  <c r="CW201" i="9"/>
  <c r="C207" i="20"/>
  <c r="CW209" i="9"/>
  <c r="F217" i="20"/>
  <c r="CZ219" i="9"/>
  <c r="H231" i="20"/>
  <c r="DB233" i="9"/>
  <c r="C263" i="20"/>
  <c r="CW265" i="9"/>
  <c r="H271" i="20"/>
  <c r="DB273" i="9"/>
  <c r="C279" i="20"/>
  <c r="CW281" i="9"/>
  <c r="F238" i="20"/>
  <c r="CZ240" i="9"/>
  <c r="F282" i="20"/>
  <c r="CZ284" i="9"/>
  <c r="F342" i="20"/>
  <c r="CZ344" i="9"/>
  <c r="D300" i="20"/>
  <c r="CX302" i="9"/>
  <c r="D308" i="20"/>
  <c r="CX310" i="9"/>
  <c r="H317" i="20"/>
  <c r="DB319" i="9"/>
  <c r="H328" i="20"/>
  <c r="DB330" i="9"/>
  <c r="H333" i="20"/>
  <c r="DB335" i="9"/>
  <c r="E339" i="20"/>
  <c r="CY341" i="9"/>
  <c r="H349" i="20"/>
  <c r="DB351" i="9"/>
  <c r="H31" i="20"/>
  <c r="DB33" i="9"/>
  <c r="H39" i="20"/>
  <c r="DB41" i="9"/>
  <c r="D54" i="20"/>
  <c r="CX56" i="9"/>
  <c r="H75" i="20"/>
  <c r="DB77" i="9"/>
  <c r="C87" i="20"/>
  <c r="CW89" i="9"/>
  <c r="E101" i="20"/>
  <c r="CY103" i="9"/>
  <c r="H115" i="20"/>
  <c r="DB117" i="9"/>
  <c r="F129" i="20"/>
  <c r="CZ131" i="9"/>
  <c r="E264" i="20"/>
  <c r="CY266" i="9"/>
  <c r="H302" i="20"/>
  <c r="DB304" i="9"/>
  <c r="D317" i="20"/>
  <c r="CX319" i="9"/>
  <c r="H326" i="20"/>
  <c r="DB328" i="9"/>
  <c r="H334" i="20"/>
  <c r="DB336" i="9"/>
  <c r="C342" i="20"/>
  <c r="CW344" i="9"/>
  <c r="J347" i="20"/>
  <c r="DD349" i="9"/>
  <c r="F352" i="20"/>
  <c r="CZ354" i="9"/>
  <c r="E10" i="20"/>
  <c r="CY12" i="9"/>
  <c r="E297" i="20"/>
  <c r="CY299" i="9"/>
  <c r="F163" i="20"/>
  <c r="CZ165" i="9"/>
  <c r="E153" i="20"/>
  <c r="CY155" i="9"/>
  <c r="F32" i="20"/>
  <c r="CZ34" i="9"/>
  <c r="F52" i="20"/>
  <c r="CZ54" i="9"/>
  <c r="F72" i="20"/>
  <c r="CZ74" i="9"/>
  <c r="E88" i="20"/>
  <c r="CY90" i="9"/>
  <c r="E144" i="20"/>
  <c r="CY146" i="9"/>
  <c r="E152" i="20"/>
  <c r="CY154" i="9"/>
  <c r="E160" i="20"/>
  <c r="CY162" i="9"/>
  <c r="C139" i="20"/>
  <c r="CW141" i="9"/>
  <c r="E38" i="20"/>
  <c r="CY40" i="9"/>
  <c r="E162" i="20"/>
  <c r="CY164" i="9"/>
  <c r="L202" i="20"/>
  <c r="DF204" i="9"/>
  <c r="C211" i="20"/>
  <c r="CW213" i="9"/>
  <c r="L225" i="20"/>
  <c r="DF227" i="9"/>
  <c r="E239" i="20"/>
  <c r="CY241" i="9"/>
  <c r="J247" i="20"/>
  <c r="DD249" i="9"/>
  <c r="L263" i="20"/>
  <c r="DF265" i="9"/>
  <c r="E274" i="20"/>
  <c r="CY276" i="9"/>
  <c r="E299" i="20"/>
  <c r="CY301" i="9"/>
  <c r="J318" i="20"/>
  <c r="DD320" i="9"/>
  <c r="L8" i="20"/>
  <c r="DF10" i="9"/>
  <c r="D21" i="20"/>
  <c r="CX23" i="9"/>
  <c r="J35" i="20"/>
  <c r="DD37" i="9"/>
  <c r="L44" i="20"/>
  <c r="DF46" i="9"/>
  <c r="C56" i="20"/>
  <c r="CW58" i="9"/>
  <c r="D64" i="20"/>
  <c r="CX66" i="9"/>
  <c r="E77" i="20"/>
  <c r="CY79" i="9"/>
  <c r="H89" i="20"/>
  <c r="DB91" i="9"/>
  <c r="L100" i="20"/>
  <c r="DF102" i="9"/>
  <c r="L154" i="20"/>
  <c r="DF156" i="9"/>
  <c r="J162" i="20"/>
  <c r="DD164" i="9"/>
  <c r="F170" i="20"/>
  <c r="CZ172" i="9"/>
  <c r="J178" i="20"/>
  <c r="DD180" i="9"/>
  <c r="H186" i="20"/>
  <c r="DB188" i="9"/>
  <c r="J270" i="20"/>
  <c r="DD272" i="9"/>
  <c r="J53" i="20"/>
  <c r="DD55" i="9"/>
  <c r="L329" i="20"/>
  <c r="DF331" i="9"/>
  <c r="L345" i="20"/>
  <c r="DF347" i="9"/>
  <c r="E196" i="20"/>
  <c r="CY198" i="9"/>
  <c r="E207" i="20"/>
  <c r="CY209" i="9"/>
  <c r="L227" i="20"/>
  <c r="DF229" i="9"/>
  <c r="E243" i="20"/>
  <c r="CY245" i="9"/>
  <c r="L250" i="20"/>
  <c r="DF252" i="9"/>
  <c r="F269" i="20"/>
  <c r="CZ271" i="9"/>
  <c r="E285" i="20"/>
  <c r="CY287" i="9"/>
  <c r="L299" i="20"/>
  <c r="DF301" i="9"/>
  <c r="L311" i="20"/>
  <c r="DF313" i="9"/>
  <c r="E315" i="20"/>
  <c r="CY317" i="9"/>
  <c r="L7" i="20"/>
  <c r="DF9" i="9"/>
  <c r="L27" i="20"/>
  <c r="DF29" i="9"/>
  <c r="E63" i="20"/>
  <c r="CY65" i="9"/>
  <c r="L71" i="20"/>
  <c r="DF73" i="9"/>
  <c r="L79" i="20"/>
  <c r="DF81" i="9"/>
  <c r="L97" i="20"/>
  <c r="DF99" i="9"/>
  <c r="E110" i="20"/>
  <c r="CY112" i="9"/>
  <c r="J131" i="20"/>
  <c r="DD133" i="9"/>
  <c r="F139" i="20"/>
  <c r="CZ141" i="9"/>
  <c r="H163" i="20"/>
  <c r="DB165" i="9"/>
  <c r="J175" i="20"/>
  <c r="DD177" i="9"/>
  <c r="H184" i="20"/>
  <c r="DB186" i="9"/>
  <c r="L234" i="20"/>
  <c r="DF236" i="9"/>
  <c r="J279" i="20"/>
  <c r="DD281" i="9"/>
  <c r="J91" i="20"/>
  <c r="DD93" i="9"/>
  <c r="J207" i="20"/>
  <c r="DD209" i="9"/>
  <c r="F211" i="20"/>
  <c r="CZ213" i="9"/>
  <c r="H219" i="20"/>
  <c r="DB221" i="9"/>
  <c r="H227" i="20"/>
  <c r="DB229" i="9"/>
  <c r="J231" i="20"/>
  <c r="DD233" i="9"/>
  <c r="F235" i="20"/>
  <c r="CZ237" i="9"/>
  <c r="J243" i="20"/>
  <c r="DD245" i="9"/>
  <c r="J251" i="20"/>
  <c r="DD253" i="9"/>
  <c r="H267" i="20"/>
  <c r="DB269" i="9"/>
  <c r="J275" i="20"/>
  <c r="DD277" i="9"/>
  <c r="F287" i="20"/>
  <c r="CZ289" i="9"/>
  <c r="F295" i="20"/>
  <c r="CZ297" i="9"/>
  <c r="H299" i="20"/>
  <c r="DB301" i="9"/>
  <c r="F303" i="20"/>
  <c r="CZ305" i="9"/>
  <c r="H311" i="20"/>
  <c r="DB313" i="9"/>
  <c r="H319" i="20"/>
  <c r="DB321" i="9"/>
  <c r="E4" i="20"/>
  <c r="CY6" i="9"/>
  <c r="D16" i="20"/>
  <c r="CX18" i="9"/>
  <c r="F20" i="20"/>
  <c r="CZ22" i="9"/>
  <c r="H32" i="20"/>
  <c r="DB34" i="9"/>
  <c r="H36" i="20"/>
  <c r="DB38" i="9"/>
  <c r="F61" i="20"/>
  <c r="CZ63" i="9"/>
  <c r="H65" i="20"/>
  <c r="DB67" i="9"/>
  <c r="H69" i="20"/>
  <c r="DB71" i="9"/>
  <c r="H73" i="20"/>
  <c r="DB75" i="9"/>
  <c r="H77" i="20"/>
  <c r="DB79" i="9"/>
  <c r="H85" i="20"/>
  <c r="DB87" i="9"/>
  <c r="F89" i="20"/>
  <c r="CZ91" i="9"/>
  <c r="J93" i="20"/>
  <c r="DD95" i="9"/>
  <c r="H97" i="20"/>
  <c r="DB99" i="9"/>
  <c r="F105" i="20"/>
  <c r="CZ107" i="9"/>
  <c r="F109" i="20"/>
  <c r="CZ111" i="9"/>
  <c r="J113" i="20"/>
  <c r="DD115" i="9"/>
  <c r="J117" i="20"/>
  <c r="DD119" i="9"/>
  <c r="H129" i="20"/>
  <c r="DB131" i="9"/>
  <c r="L253" i="20"/>
  <c r="DF255" i="9"/>
  <c r="C197" i="20"/>
  <c r="CW199" i="9"/>
  <c r="H273" i="20"/>
  <c r="DB275" i="9"/>
  <c r="F225" i="20"/>
  <c r="CZ227" i="9"/>
  <c r="E258" i="20"/>
  <c r="CY260" i="9"/>
  <c r="C293" i="20"/>
  <c r="CW295" i="9"/>
  <c r="C341" i="20"/>
  <c r="CW343" i="9"/>
  <c r="E45" i="20"/>
  <c r="CY47" i="9"/>
  <c r="C294" i="20"/>
  <c r="CW296" i="9"/>
  <c r="C12" i="20"/>
  <c r="CW14" i="9"/>
  <c r="E185" i="20"/>
  <c r="CY187" i="9"/>
  <c r="H146" i="20"/>
  <c r="DB148" i="9"/>
  <c r="D222" i="20"/>
  <c r="CX224" i="9"/>
  <c r="D13" i="20"/>
  <c r="CX15" i="9"/>
  <c r="L41" i="20"/>
  <c r="DF43" i="9"/>
  <c r="E72" i="20"/>
  <c r="CY74" i="9"/>
  <c r="H187" i="20"/>
  <c r="DB189" i="9"/>
  <c r="L200" i="20"/>
  <c r="DF202" i="9"/>
  <c r="C223" i="20"/>
  <c r="CW225" i="9"/>
  <c r="E250" i="20"/>
  <c r="CY252" i="9"/>
  <c r="L272" i="20"/>
  <c r="DF274" i="9"/>
  <c r="J306" i="20"/>
  <c r="DD308" i="9"/>
  <c r="E14" i="20"/>
  <c r="CY16" i="9"/>
  <c r="J33" i="20"/>
  <c r="DD35" i="9"/>
  <c r="L50" i="20"/>
  <c r="DF52" i="9"/>
  <c r="D62" i="20"/>
  <c r="CX64" i="9"/>
  <c r="J87" i="20"/>
  <c r="DD89" i="9"/>
  <c r="L102" i="20"/>
  <c r="DF104" i="9"/>
  <c r="J156" i="20"/>
  <c r="DD158" i="9"/>
  <c r="J176" i="20"/>
  <c r="DD178" i="9"/>
  <c r="L223" i="20"/>
  <c r="DF225" i="9"/>
  <c r="L333" i="20"/>
  <c r="DF335" i="9"/>
  <c r="J267" i="20"/>
  <c r="DD269" i="9"/>
  <c r="L283" i="20"/>
  <c r="DF285" i="9"/>
  <c r="L309" i="20"/>
  <c r="DF311" i="9"/>
  <c r="L22" i="20"/>
  <c r="DF24" i="9"/>
  <c r="L65" i="20"/>
  <c r="DF67" i="9"/>
  <c r="L77" i="20"/>
  <c r="DF79" i="9"/>
  <c r="E95" i="20"/>
  <c r="CY97" i="9"/>
  <c r="F116" i="20"/>
  <c r="CZ118" i="9"/>
  <c r="F125" i="20"/>
  <c r="CZ127" i="9"/>
  <c r="J137" i="20"/>
  <c r="DD139" i="9"/>
  <c r="J155" i="20"/>
  <c r="DD157" i="9"/>
  <c r="H181" i="20"/>
  <c r="DB183" i="9"/>
  <c r="J277" i="20"/>
  <c r="DD279" i="9"/>
  <c r="L201" i="20"/>
  <c r="DF203" i="9"/>
  <c r="C214" i="20"/>
  <c r="CW216" i="9"/>
  <c r="E229" i="20"/>
  <c r="CY231" i="9"/>
  <c r="E266" i="20"/>
  <c r="CY268" i="9"/>
  <c r="J289" i="20"/>
  <c r="DD291" i="9"/>
  <c r="J307" i="20"/>
  <c r="DD309" i="9"/>
  <c r="C11" i="20"/>
  <c r="CW13" i="9"/>
  <c r="L25" i="20"/>
  <c r="DF27" i="9"/>
  <c r="J34" i="20"/>
  <c r="DD36" i="9"/>
  <c r="E43" i="20"/>
  <c r="CY45" i="9"/>
  <c r="C55" i="20"/>
  <c r="CW57" i="9"/>
  <c r="C103" i="20"/>
  <c r="CW105" i="9"/>
  <c r="D111" i="20"/>
  <c r="CX113" i="9"/>
  <c r="E129" i="20"/>
  <c r="CY131" i="9"/>
  <c r="J148" i="20"/>
  <c r="DD150" i="9"/>
  <c r="J157" i="20"/>
  <c r="DD159" i="9"/>
  <c r="F165" i="20"/>
  <c r="CZ167" i="9"/>
  <c r="F173" i="20"/>
  <c r="CZ175" i="9"/>
  <c r="J185" i="20"/>
  <c r="DD187" i="9"/>
  <c r="J255" i="20"/>
  <c r="DD257" i="9"/>
  <c r="E44" i="20"/>
  <c r="CY46" i="9"/>
  <c r="L335" i="20"/>
  <c r="DF337" i="9"/>
  <c r="L351" i="20"/>
  <c r="DF353" i="9"/>
  <c r="L206" i="20"/>
  <c r="DF208" i="9"/>
  <c r="E222" i="20"/>
  <c r="CY224" i="9"/>
  <c r="L230" i="20"/>
  <c r="DF232" i="9"/>
  <c r="L242" i="20"/>
  <c r="DF244" i="9"/>
  <c r="L249" i="20"/>
  <c r="DF251" i="9"/>
  <c r="E261" i="20"/>
  <c r="CY263" i="9"/>
  <c r="F268" i="20"/>
  <c r="CZ270" i="9"/>
  <c r="E284" i="20"/>
  <c r="CY286" i="9"/>
  <c r="L298" i="20"/>
  <c r="DF300" i="9"/>
  <c r="E314" i="20"/>
  <c r="CY316" i="9"/>
  <c r="L23" i="20"/>
  <c r="DF25" i="9"/>
  <c r="L66" i="20"/>
  <c r="DF68" i="9"/>
  <c r="L74" i="20"/>
  <c r="DF76" i="9"/>
  <c r="E82" i="20"/>
  <c r="CY84" i="9"/>
  <c r="E108" i="20"/>
  <c r="CY110" i="9"/>
  <c r="E122" i="20"/>
  <c r="CY124" i="9"/>
  <c r="J138" i="20"/>
  <c r="DD140" i="9"/>
  <c r="H166" i="20"/>
  <c r="DB168" i="9"/>
  <c r="D183" i="20"/>
  <c r="CX185" i="9"/>
  <c r="L233" i="20"/>
  <c r="DF235" i="9"/>
  <c r="J305" i="20"/>
  <c r="DD307" i="9"/>
  <c r="F190" i="20"/>
  <c r="CZ192" i="9"/>
  <c r="F198" i="20"/>
  <c r="CZ200" i="9"/>
  <c r="F210" i="20"/>
  <c r="CZ212" i="9"/>
  <c r="J222" i="20"/>
  <c r="DD224" i="9"/>
  <c r="F246" i="20"/>
  <c r="CZ248" i="9"/>
  <c r="F254" i="20"/>
  <c r="CZ256" i="9"/>
  <c r="F262" i="20"/>
  <c r="CZ264" i="9"/>
  <c r="F270" i="20"/>
  <c r="CZ272" i="9"/>
  <c r="F278" i="20"/>
  <c r="CZ280" i="9"/>
  <c r="F286" i="20"/>
  <c r="CZ288" i="9"/>
  <c r="F294" i="20"/>
  <c r="CZ296" i="9"/>
  <c r="F302" i="20"/>
  <c r="CZ304" i="9"/>
  <c r="J314" i="20"/>
  <c r="DD316" i="9"/>
  <c r="C7" i="20"/>
  <c r="CW9" i="9"/>
  <c r="H23" i="20"/>
  <c r="DB25" i="9"/>
  <c r="H47" i="20"/>
  <c r="DB49" i="9"/>
  <c r="J64" i="20"/>
  <c r="DD66" i="9"/>
  <c r="J68" i="20"/>
  <c r="DD70" i="9"/>
  <c r="H76" i="20"/>
  <c r="DB78" i="9"/>
  <c r="H80" i="20"/>
  <c r="DB82" i="9"/>
  <c r="H84" i="20"/>
  <c r="DB86" i="9"/>
  <c r="J92" i="20"/>
  <c r="DD94" i="9"/>
  <c r="H96" i="20"/>
  <c r="DB98" i="9"/>
  <c r="F104" i="20"/>
  <c r="CZ106" i="9"/>
  <c r="J108" i="20"/>
  <c r="DD110" i="9"/>
  <c r="J112" i="20"/>
  <c r="DD114" i="9"/>
  <c r="J116" i="20"/>
  <c r="DD118" i="9"/>
  <c r="J120" i="20"/>
  <c r="DD122" i="9"/>
  <c r="J124" i="20"/>
  <c r="DD126" i="9"/>
  <c r="H128" i="20"/>
  <c r="DB130" i="9"/>
  <c r="H132" i="20"/>
  <c r="DB134" i="9"/>
  <c r="H136" i="20"/>
  <c r="DB138" i="9"/>
  <c r="J140" i="20"/>
  <c r="DD142" i="9"/>
  <c r="H165" i="20"/>
  <c r="DB167" i="9"/>
  <c r="D171" i="20"/>
  <c r="CX173" i="9"/>
  <c r="D177" i="20"/>
  <c r="CX179" i="9"/>
  <c r="D184" i="20"/>
  <c r="CX186" i="9"/>
  <c r="D338" i="20"/>
  <c r="CX340" i="9"/>
  <c r="E225" i="20"/>
  <c r="CY227" i="9"/>
  <c r="L280" i="20"/>
  <c r="DF282" i="9"/>
  <c r="L295" i="20"/>
  <c r="DF297" i="9"/>
  <c r="L4" i="20"/>
  <c r="DF6" i="9"/>
  <c r="J89" i="20"/>
  <c r="DD91" i="9"/>
  <c r="J123" i="20"/>
  <c r="DD125" i="9"/>
  <c r="F195" i="20"/>
  <c r="CZ197" i="9"/>
  <c r="E215" i="20"/>
  <c r="CY217" i="9"/>
  <c r="D252" i="20"/>
  <c r="CX254" i="9"/>
  <c r="H261" i="20"/>
  <c r="DB263" i="9"/>
  <c r="E271" i="20"/>
  <c r="CY273" i="9"/>
  <c r="F283" i="20"/>
  <c r="CZ285" i="9"/>
  <c r="E204" i="20"/>
  <c r="CY206" i="9"/>
  <c r="D233" i="20"/>
  <c r="CX235" i="9"/>
  <c r="H199" i="20"/>
  <c r="DB201" i="9"/>
  <c r="H207" i="20"/>
  <c r="DB209" i="9"/>
  <c r="D218" i="20"/>
  <c r="CX220" i="9"/>
  <c r="D234" i="20"/>
  <c r="CX236" i="9"/>
  <c r="C243" i="20"/>
  <c r="CW245" i="9"/>
  <c r="C251" i="20"/>
  <c r="CW253" i="9"/>
  <c r="H263" i="20"/>
  <c r="DB265" i="9"/>
  <c r="E273" i="20"/>
  <c r="CY275" i="9"/>
  <c r="H279" i="20"/>
  <c r="DB281" i="9"/>
  <c r="F242" i="20"/>
  <c r="CZ244" i="9"/>
  <c r="F290" i="20"/>
  <c r="CZ292" i="9"/>
  <c r="F318" i="20"/>
  <c r="CZ320" i="9"/>
  <c r="J329" i="20"/>
  <c r="DD331" i="9"/>
  <c r="J337" i="20"/>
  <c r="DD339" i="9"/>
  <c r="F291" i="20"/>
  <c r="CZ293" i="9"/>
  <c r="C301" i="20"/>
  <c r="CW303" i="9"/>
  <c r="F319" i="20"/>
  <c r="CZ321" i="9"/>
  <c r="C325" i="20"/>
  <c r="CW327" i="9"/>
  <c r="C329" i="20"/>
  <c r="CW331" i="9"/>
  <c r="J334" i="20"/>
  <c r="DD336" i="9"/>
  <c r="F339" i="20"/>
  <c r="CZ341" i="9"/>
  <c r="C345" i="20"/>
  <c r="CW347" i="9"/>
  <c r="J350" i="20"/>
  <c r="DD352" i="9"/>
  <c r="E9" i="20"/>
  <c r="CY11" i="9"/>
  <c r="E25" i="20"/>
  <c r="CY27" i="9"/>
  <c r="E33" i="20"/>
  <c r="CY35" i="9"/>
  <c r="E41" i="20"/>
  <c r="CY43" i="9"/>
  <c r="F69" i="20"/>
  <c r="CZ71" i="9"/>
  <c r="F77" i="20"/>
  <c r="CZ79" i="9"/>
  <c r="H87" i="20"/>
  <c r="DB89" i="9"/>
  <c r="F101" i="20"/>
  <c r="CZ103" i="9"/>
  <c r="D118" i="20"/>
  <c r="CX120" i="9"/>
  <c r="D130" i="20"/>
  <c r="CX132" i="9"/>
  <c r="E272" i="20"/>
  <c r="CY274" i="9"/>
  <c r="D305" i="20"/>
  <c r="CX307" i="9"/>
  <c r="C318" i="20"/>
  <c r="CW320" i="9"/>
  <c r="J327" i="20"/>
  <c r="DD329" i="9"/>
  <c r="J335" i="20"/>
  <c r="DD337" i="9"/>
  <c r="H342" i="20"/>
  <c r="DB344" i="9"/>
  <c r="E348" i="20"/>
  <c r="CY350" i="9"/>
  <c r="D3" i="20"/>
  <c r="CX5" i="9"/>
  <c r="F10" i="20"/>
  <c r="CZ12" i="9"/>
  <c r="E325" i="20"/>
  <c r="CY327" i="9"/>
  <c r="E31" i="20"/>
  <c r="CY33" i="9"/>
  <c r="F179" i="20"/>
  <c r="CZ181" i="9"/>
  <c r="E161" i="20"/>
  <c r="CY163" i="9"/>
  <c r="E8" i="20"/>
  <c r="CY10" i="9"/>
  <c r="F36" i="20"/>
  <c r="CZ38" i="9"/>
  <c r="F88" i="20"/>
  <c r="CZ90" i="9"/>
  <c r="F128" i="20"/>
  <c r="CZ130" i="9"/>
  <c r="F144" i="20"/>
  <c r="CZ146" i="9"/>
  <c r="F152" i="20"/>
  <c r="CZ154" i="9"/>
  <c r="F160" i="20"/>
  <c r="CZ162" i="9"/>
  <c r="E172" i="20"/>
  <c r="CY174" i="9"/>
  <c r="E184" i="20"/>
  <c r="CY186" i="9"/>
  <c r="H139" i="20"/>
  <c r="DB141" i="9"/>
  <c r="E42" i="20"/>
  <c r="CY44" i="9"/>
  <c r="E166" i="20"/>
  <c r="CY168" i="9"/>
  <c r="E195" i="20"/>
  <c r="CY197" i="9"/>
  <c r="D207" i="20"/>
  <c r="CX209" i="9"/>
  <c r="L215" i="20"/>
  <c r="DF217" i="9"/>
  <c r="D231" i="20"/>
  <c r="CX233" i="9"/>
  <c r="D284" i="20"/>
  <c r="CX286" i="9"/>
  <c r="E309" i="20"/>
  <c r="CY311" i="9"/>
  <c r="L40" i="20"/>
  <c r="DF42" i="9"/>
  <c r="L48" i="20"/>
  <c r="DF50" i="9"/>
  <c r="L60" i="20"/>
  <c r="DF62" i="9"/>
  <c r="E70" i="20"/>
  <c r="CY72" i="9"/>
  <c r="C104" i="20"/>
  <c r="CW106" i="9"/>
  <c r="E131" i="20"/>
  <c r="CY133" i="9"/>
  <c r="L145" i="20"/>
  <c r="DF147" i="9"/>
  <c r="J158" i="20"/>
  <c r="DD160" i="9"/>
  <c r="J166" i="20"/>
  <c r="DD168" i="9"/>
  <c r="J174" i="20"/>
  <c r="DD176" i="9"/>
  <c r="H182" i="20"/>
  <c r="DB184" i="9"/>
  <c r="E226" i="20"/>
  <c r="CY228" i="9"/>
  <c r="L11" i="20"/>
  <c r="DF13" i="9"/>
  <c r="J187" i="20"/>
  <c r="DD189" i="9"/>
  <c r="L219" i="20"/>
  <c r="DF221" i="9"/>
  <c r="L239" i="20"/>
  <c r="DF241" i="9"/>
  <c r="L321" i="20"/>
  <c r="DF323" i="9"/>
  <c r="L15" i="20"/>
  <c r="DF17" i="9"/>
  <c r="L43" i="20"/>
  <c r="DF45" i="9"/>
  <c r="L67" i="20"/>
  <c r="DF69" i="9"/>
  <c r="E75" i="20"/>
  <c r="CY77" i="9"/>
  <c r="E93" i="20"/>
  <c r="CY95" i="9"/>
  <c r="F118" i="20"/>
  <c r="CZ120" i="9"/>
  <c r="J127" i="20"/>
  <c r="DD129" i="9"/>
  <c r="F135" i="20"/>
  <c r="CZ137" i="9"/>
  <c r="J147" i="20"/>
  <c r="DD149" i="9"/>
  <c r="H171" i="20"/>
  <c r="DB173" i="9"/>
  <c r="H179" i="20"/>
  <c r="DB181" i="9"/>
  <c r="D337" i="20"/>
  <c r="CX339" i="9"/>
  <c r="L209" i="20"/>
  <c r="DF211" i="9"/>
  <c r="J262" i="20"/>
  <c r="DD264" i="9"/>
  <c r="J54" i="20"/>
  <c r="DD56" i="9"/>
  <c r="F191" i="20"/>
  <c r="CZ193" i="9"/>
  <c r="H195" i="20"/>
  <c r="DB197" i="9"/>
  <c r="F223" i="20"/>
  <c r="CZ225" i="9"/>
  <c r="F255" i="20"/>
  <c r="CZ257" i="9"/>
  <c r="H259" i="20"/>
  <c r="DB261" i="9"/>
  <c r="F279" i="20"/>
  <c r="CZ281" i="9"/>
  <c r="H291" i="20"/>
  <c r="DB293" i="9"/>
  <c r="J315" i="20"/>
  <c r="DD317" i="9"/>
  <c r="D8" i="20"/>
  <c r="CX10" i="9"/>
  <c r="F57" i="20"/>
  <c r="CZ59" i="9"/>
  <c r="C173" i="20"/>
  <c r="CW175" i="9"/>
  <c r="L286" i="20"/>
  <c r="DF288" i="9"/>
  <c r="D240" i="20"/>
  <c r="CX242" i="9"/>
  <c r="D274" i="20"/>
  <c r="CX276" i="9"/>
  <c r="F322" i="20"/>
  <c r="CZ324" i="9"/>
  <c r="D312" i="20"/>
  <c r="CX314" i="9"/>
  <c r="J346" i="20"/>
  <c r="DD348" i="9"/>
  <c r="C95" i="20"/>
  <c r="CW97" i="9"/>
  <c r="H306" i="20"/>
  <c r="DB308" i="9"/>
  <c r="E344" i="20"/>
  <c r="CY346" i="9"/>
  <c r="E35" i="20"/>
  <c r="CY37" i="9"/>
  <c r="F183" i="20"/>
  <c r="CZ185" i="9"/>
  <c r="F40" i="20"/>
  <c r="CZ42" i="9"/>
  <c r="F132" i="20"/>
  <c r="CZ134" i="9"/>
  <c r="H162" i="20"/>
  <c r="DB164" i="9"/>
  <c r="L203" i="20"/>
  <c r="DF205" i="9"/>
  <c r="L216" i="20"/>
  <c r="DF218" i="9"/>
  <c r="E241" i="20"/>
  <c r="CY243" i="9"/>
  <c r="L264" i="20"/>
  <c r="DF266" i="9"/>
  <c r="E320" i="20"/>
  <c r="CY322" i="9"/>
  <c r="E32" i="20"/>
  <c r="CY34" i="9"/>
  <c r="C53" i="20"/>
  <c r="CW55" i="9"/>
  <c r="J90" i="20"/>
  <c r="DD92" i="9"/>
  <c r="J235" i="20"/>
  <c r="DD237" i="9"/>
  <c r="L204" i="20"/>
  <c r="DF206" i="9"/>
  <c r="C213" i="20"/>
  <c r="CW215" i="9"/>
  <c r="E227" i="20"/>
  <c r="CY229" i="9"/>
  <c r="D243" i="20"/>
  <c r="CX245" i="9"/>
  <c r="E259" i="20"/>
  <c r="CY261" i="9"/>
  <c r="L265" i="20"/>
  <c r="DF267" i="9"/>
  <c r="H278" i="20"/>
  <c r="DB280" i="9"/>
  <c r="J296" i="20"/>
  <c r="DD298" i="9"/>
  <c r="E322" i="20"/>
  <c r="CY324" i="9"/>
  <c r="L10" i="20"/>
  <c r="DF12" i="9"/>
  <c r="L24" i="20"/>
  <c r="DF26" i="9"/>
  <c r="L38" i="20"/>
  <c r="DF40" i="9"/>
  <c r="L46" i="20"/>
  <c r="DF48" i="9"/>
  <c r="C58" i="20"/>
  <c r="CW60" i="9"/>
  <c r="E74" i="20"/>
  <c r="CY76" i="9"/>
  <c r="L98" i="20"/>
  <c r="DF100" i="9"/>
  <c r="L143" i="20"/>
  <c r="DF145" i="9"/>
  <c r="L152" i="20"/>
  <c r="DF154" i="9"/>
  <c r="J160" i="20"/>
  <c r="DD162" i="9"/>
  <c r="J172" i="20"/>
  <c r="DD174" i="9"/>
  <c r="J184" i="20"/>
  <c r="DD186" i="9"/>
  <c r="J188" i="20"/>
  <c r="DD190" i="9"/>
  <c r="J316" i="20"/>
  <c r="DD318" i="9"/>
  <c r="J119" i="20"/>
  <c r="DD121" i="9"/>
  <c r="L325" i="20"/>
  <c r="DF327" i="9"/>
  <c r="L349" i="20"/>
  <c r="DF351" i="9"/>
  <c r="L194" i="20"/>
  <c r="DF196" i="9"/>
  <c r="L217" i="20"/>
  <c r="DF219" i="9"/>
  <c r="E221" i="20"/>
  <c r="CY223" i="9"/>
  <c r="L229" i="20"/>
  <c r="DF231" i="9"/>
  <c r="L241" i="20"/>
  <c r="DF243" i="9"/>
  <c r="E252" i="20"/>
  <c r="CY254" i="9"/>
  <c r="E275" i="20"/>
  <c r="CY277" i="9"/>
  <c r="L290" i="20"/>
  <c r="DF292" i="9"/>
  <c r="E301" i="20"/>
  <c r="CY303" i="9"/>
  <c r="E313" i="20"/>
  <c r="CY315" i="9"/>
  <c r="E13" i="20"/>
  <c r="CY15" i="9"/>
  <c r="L51" i="20"/>
  <c r="DF53" i="9"/>
  <c r="L73" i="20"/>
  <c r="DF75" i="9"/>
  <c r="E112" i="20"/>
  <c r="CY114" i="9"/>
  <c r="J173" i="20"/>
  <c r="DD175" i="9"/>
  <c r="E193" i="20"/>
  <c r="CY195" i="9"/>
  <c r="E205" i="20"/>
  <c r="CY207" i="9"/>
  <c r="C210" i="20"/>
  <c r="CW212" i="9"/>
  <c r="E219" i="20"/>
  <c r="CY221" i="9"/>
  <c r="C224" i="20"/>
  <c r="CW226" i="9"/>
  <c r="L238" i="20"/>
  <c r="DF240" i="9"/>
  <c r="L273" i="20"/>
  <c r="DF275" i="9"/>
  <c r="J282" i="20"/>
  <c r="DD284" i="9"/>
  <c r="J297" i="20"/>
  <c r="DD299" i="9"/>
  <c r="E6" i="20"/>
  <c r="CY8" i="9"/>
  <c r="L16" i="20"/>
  <c r="DF18" i="9"/>
  <c r="C20" i="20"/>
  <c r="CW22" i="9"/>
  <c r="J29" i="20"/>
  <c r="DD31" i="9"/>
  <c r="L39" i="20"/>
  <c r="DF41" i="9"/>
  <c r="E47" i="20"/>
  <c r="CY49" i="9"/>
  <c r="E51" i="20"/>
  <c r="CY53" i="9"/>
  <c r="C59" i="20"/>
  <c r="CW61" i="9"/>
  <c r="D63" i="20"/>
  <c r="CX65" i="9"/>
  <c r="J88" i="20"/>
  <c r="DD90" i="9"/>
  <c r="L99" i="20"/>
  <c r="DF101" i="9"/>
  <c r="D107" i="20"/>
  <c r="CX109" i="9"/>
  <c r="E137" i="20"/>
  <c r="CY139" i="9"/>
  <c r="L144" i="20"/>
  <c r="DF146" i="9"/>
  <c r="L153" i="20"/>
  <c r="DF155" i="9"/>
  <c r="J161" i="20"/>
  <c r="DD163" i="9"/>
  <c r="J169" i="20"/>
  <c r="DD171" i="9"/>
  <c r="J177" i="20"/>
  <c r="DD179" i="9"/>
  <c r="J181" i="20"/>
  <c r="DD183" i="9"/>
  <c r="H189" i="20"/>
  <c r="DB191" i="9"/>
  <c r="L224" i="20"/>
  <c r="DF226" i="9"/>
  <c r="J183" i="20"/>
  <c r="DD185" i="9"/>
  <c r="L327" i="20"/>
  <c r="DF329" i="9"/>
  <c r="L343" i="20"/>
  <c r="DF345" i="9"/>
  <c r="L195" i="20"/>
  <c r="DF197" i="9"/>
  <c r="L218" i="20"/>
  <c r="DF220" i="9"/>
  <c r="L291" i="20"/>
  <c r="DF293" i="9"/>
  <c r="L310" i="20"/>
  <c r="DF312" i="9"/>
  <c r="L320" i="20"/>
  <c r="DF322" i="9"/>
  <c r="L6" i="20"/>
  <c r="DF8" i="9"/>
  <c r="L14" i="20"/>
  <c r="DF16" i="9"/>
  <c r="L36" i="20"/>
  <c r="DF38" i="9"/>
  <c r="E62" i="20"/>
  <c r="CY64" i="9"/>
  <c r="L70" i="20"/>
  <c r="DF72" i="9"/>
  <c r="E78" i="20"/>
  <c r="CY80" i="9"/>
  <c r="E92" i="20"/>
  <c r="CY94" i="9"/>
  <c r="L96" i="20"/>
  <c r="DF98" i="9"/>
  <c r="E113" i="20"/>
  <c r="CY115" i="9"/>
  <c r="F117" i="20"/>
  <c r="CZ119" i="9"/>
  <c r="F126" i="20"/>
  <c r="CZ128" i="9"/>
  <c r="F130" i="20"/>
  <c r="CZ132" i="9"/>
  <c r="J134" i="20"/>
  <c r="DD136" i="9"/>
  <c r="J142" i="20"/>
  <c r="DD144" i="9"/>
  <c r="J159" i="20"/>
  <c r="DD161" i="9"/>
  <c r="J170" i="20"/>
  <c r="DD172" i="9"/>
  <c r="H174" i="20"/>
  <c r="DB176" i="9"/>
  <c r="H178" i="20"/>
  <c r="DB180" i="9"/>
  <c r="H188" i="20"/>
  <c r="DB190" i="9"/>
  <c r="L198" i="20"/>
  <c r="DF200" i="9"/>
  <c r="E257" i="20"/>
  <c r="CY259" i="9"/>
  <c r="J278" i="20"/>
  <c r="DD280" i="9"/>
  <c r="J59" i="20"/>
  <c r="DD61" i="9"/>
  <c r="H194" i="20"/>
  <c r="DB196" i="9"/>
  <c r="H206" i="20"/>
  <c r="DB208" i="9"/>
  <c r="F214" i="20"/>
  <c r="CZ216" i="9"/>
  <c r="H218" i="20"/>
  <c r="DB220" i="9"/>
  <c r="H230" i="20"/>
  <c r="DB232" i="9"/>
  <c r="F234" i="20"/>
  <c r="CZ236" i="9"/>
  <c r="H242" i="20"/>
  <c r="DB244" i="9"/>
  <c r="H250" i="20"/>
  <c r="DB252" i="9"/>
  <c r="H266" i="20"/>
  <c r="DB268" i="9"/>
  <c r="H274" i="20"/>
  <c r="DB276" i="9"/>
  <c r="H290" i="20"/>
  <c r="DB292" i="9"/>
  <c r="H298" i="20"/>
  <c r="DB300" i="9"/>
  <c r="H310" i="20"/>
  <c r="DB312" i="9"/>
  <c r="E3" i="20"/>
  <c r="CY5" i="9"/>
  <c r="E11" i="20"/>
  <c r="CY13" i="9"/>
  <c r="C15" i="20"/>
  <c r="CW17" i="9"/>
  <c r="F19" i="20"/>
  <c r="CZ21" i="9"/>
  <c r="H27" i="20"/>
  <c r="DB29" i="9"/>
  <c r="H43" i="20"/>
  <c r="DB45" i="9"/>
  <c r="H51" i="20"/>
  <c r="DB53" i="9"/>
  <c r="F56" i="20"/>
  <c r="CZ58" i="9"/>
  <c r="H72" i="20"/>
  <c r="DB74" i="9"/>
  <c r="C237" i="20"/>
  <c r="CW239" i="9"/>
  <c r="E194" i="20"/>
  <c r="CY196" i="9"/>
  <c r="J201" i="20"/>
  <c r="DD203" i="9"/>
  <c r="E206" i="20"/>
  <c r="CY208" i="9"/>
  <c r="H210" i="20"/>
  <c r="DB212" i="9"/>
  <c r="H214" i="20"/>
  <c r="DB216" i="9"/>
  <c r="E220" i="20"/>
  <c r="CY222" i="9"/>
  <c r="H224" i="20"/>
  <c r="DB226" i="9"/>
  <c r="E230" i="20"/>
  <c r="CY232" i="9"/>
  <c r="J238" i="20"/>
  <c r="DD240" i="9"/>
  <c r="L247" i="20"/>
  <c r="DF249" i="9"/>
  <c r="E267" i="20"/>
  <c r="CY269" i="9"/>
  <c r="J273" i="20"/>
  <c r="DD275" i="9"/>
  <c r="E283" i="20"/>
  <c r="CY285" i="9"/>
  <c r="E290" i="20"/>
  <c r="CY292" i="9"/>
  <c r="E298" i="20"/>
  <c r="CY300" i="9"/>
  <c r="E308" i="20"/>
  <c r="CY310" i="9"/>
  <c r="L318" i="20"/>
  <c r="DF320" i="9"/>
  <c r="E7" i="20"/>
  <c r="CY9" i="9"/>
  <c r="H11" i="20"/>
  <c r="DB13" i="9"/>
  <c r="J16" i="20"/>
  <c r="DD18" i="9"/>
  <c r="H20" i="20"/>
  <c r="DB22" i="9"/>
  <c r="J25" i="20"/>
  <c r="DD27" i="9"/>
  <c r="E30" i="20"/>
  <c r="CY32" i="9"/>
  <c r="L35" i="20"/>
  <c r="DF37" i="9"/>
  <c r="J39" i="20"/>
  <c r="DD41" i="9"/>
  <c r="F43" i="20"/>
  <c r="CZ45" i="9"/>
  <c r="F47" i="20"/>
  <c r="CZ49" i="9"/>
  <c r="F51" i="20"/>
  <c r="CZ53" i="9"/>
  <c r="H55" i="20"/>
  <c r="DB57" i="9"/>
  <c r="H59" i="20"/>
  <c r="DB61" i="9"/>
  <c r="E69" i="20"/>
  <c r="CY71" i="9"/>
  <c r="E76" i="20"/>
  <c r="CY78" i="9"/>
  <c r="E84" i="20"/>
  <c r="CY86" i="9"/>
  <c r="C89" i="20"/>
  <c r="CW91" i="9"/>
  <c r="J99" i="20"/>
  <c r="DD101" i="9"/>
  <c r="H103" i="20"/>
  <c r="DB105" i="9"/>
  <c r="E138" i="20"/>
  <c r="CY140" i="9"/>
  <c r="J144" i="20"/>
  <c r="DD146" i="9"/>
  <c r="L149" i="20"/>
  <c r="DF151" i="9"/>
  <c r="J153" i="20"/>
  <c r="DD155" i="9"/>
  <c r="L158" i="20"/>
  <c r="DF160" i="9"/>
  <c r="L162" i="20"/>
  <c r="DF164" i="9"/>
  <c r="L166" i="20"/>
  <c r="DF168" i="9"/>
  <c r="E170" i="20"/>
  <c r="CY172" i="9"/>
  <c r="L174" i="20"/>
  <c r="DF176" i="9"/>
  <c r="L178" i="20"/>
  <c r="DF180" i="9"/>
  <c r="C182" i="20"/>
  <c r="CW184" i="9"/>
  <c r="C186" i="20"/>
  <c r="CW188" i="9"/>
  <c r="D327" i="20"/>
  <c r="CX329" i="9"/>
  <c r="J224" i="20"/>
  <c r="DD226" i="9"/>
  <c r="L270" i="20"/>
  <c r="DF272" i="9"/>
  <c r="J3" i="20"/>
  <c r="DD5" i="9"/>
  <c r="L53" i="20"/>
  <c r="DF55" i="9"/>
  <c r="L187" i="20"/>
  <c r="DF189" i="9"/>
  <c r="L328" i="20"/>
  <c r="DF330" i="9"/>
  <c r="L336" i="20"/>
  <c r="DF338" i="9"/>
  <c r="L344" i="20"/>
  <c r="DF346" i="9"/>
  <c r="L352" i="20"/>
  <c r="DF354" i="9"/>
  <c r="J195" i="20"/>
  <c r="DD197" i="9"/>
  <c r="J206" i="20"/>
  <c r="DD208" i="9"/>
  <c r="J218" i="20"/>
  <c r="DD220" i="9"/>
  <c r="F222" i="20"/>
  <c r="CZ224" i="9"/>
  <c r="J230" i="20"/>
  <c r="DD232" i="9"/>
  <c r="J242" i="20"/>
  <c r="DD244" i="9"/>
  <c r="J249" i="20"/>
  <c r="DD251" i="9"/>
  <c r="F261" i="20"/>
  <c r="CZ263" i="9"/>
  <c r="E269" i="20"/>
  <c r="CY271" i="9"/>
  <c r="F284" i="20"/>
  <c r="CZ286" i="9"/>
  <c r="J291" i="20"/>
  <c r="DD293" i="9"/>
  <c r="J298" i="20"/>
  <c r="DD300" i="9"/>
  <c r="J310" i="20"/>
  <c r="DD312" i="9"/>
  <c r="F314" i="20"/>
  <c r="CZ316" i="9"/>
  <c r="J320" i="20"/>
  <c r="DD322" i="9"/>
  <c r="J6" i="20"/>
  <c r="DD8" i="9"/>
  <c r="J14" i="20"/>
  <c r="DD16" i="9"/>
  <c r="J23" i="20"/>
  <c r="DD25" i="9"/>
  <c r="J36" i="20"/>
  <c r="DD38" i="9"/>
  <c r="F62" i="20"/>
  <c r="CZ64" i="9"/>
  <c r="J66" i="20"/>
  <c r="DD68" i="9"/>
  <c r="J70" i="20"/>
  <c r="DD72" i="9"/>
  <c r="J74" i="20"/>
  <c r="DD76" i="9"/>
  <c r="F78" i="20"/>
  <c r="CZ80" i="9"/>
  <c r="F82" i="20"/>
  <c r="CZ84" i="9"/>
  <c r="F92" i="20"/>
  <c r="CZ94" i="9"/>
  <c r="J96" i="20"/>
  <c r="DD98" i="9"/>
  <c r="F108" i="20"/>
  <c r="CZ110" i="9"/>
  <c r="F113" i="20"/>
  <c r="CZ115" i="9"/>
  <c r="E118" i="20"/>
  <c r="CY120" i="9"/>
  <c r="F122" i="20"/>
  <c r="CZ124" i="9"/>
  <c r="L127" i="20"/>
  <c r="DF129" i="9"/>
  <c r="L131" i="20"/>
  <c r="DF133" i="9"/>
  <c r="E135" i="20"/>
  <c r="CY137" i="9"/>
  <c r="E139" i="20"/>
  <c r="CY141" i="9"/>
  <c r="L147" i="20"/>
  <c r="DF149" i="9"/>
  <c r="C163" i="20"/>
  <c r="CW165" i="9"/>
  <c r="C167" i="20"/>
  <c r="CW169" i="9"/>
  <c r="C171" i="20"/>
  <c r="CW173" i="9"/>
  <c r="L175" i="20"/>
  <c r="DF177" i="9"/>
  <c r="C179" i="20"/>
  <c r="CW181" i="9"/>
  <c r="C184" i="20"/>
  <c r="CW186" i="9"/>
  <c r="D189" i="20"/>
  <c r="CX191" i="9"/>
  <c r="J198" i="20"/>
  <c r="DD200" i="9"/>
  <c r="J233" i="20"/>
  <c r="DD235" i="9"/>
  <c r="L262" i="20"/>
  <c r="DF264" i="9"/>
  <c r="L279" i="20"/>
  <c r="DF281" i="9"/>
  <c r="L54" i="20"/>
  <c r="DF56" i="9"/>
  <c r="L91" i="20"/>
  <c r="DF93" i="9"/>
  <c r="E191" i="20"/>
  <c r="CY193" i="9"/>
  <c r="C195" i="20"/>
  <c r="CW197" i="9"/>
  <c r="D199" i="20"/>
  <c r="CX201" i="9"/>
  <c r="D203" i="20"/>
  <c r="CX205" i="9"/>
  <c r="L207" i="20"/>
  <c r="DF209" i="9"/>
  <c r="E211" i="20"/>
  <c r="CY213" i="9"/>
  <c r="D215" i="20"/>
  <c r="CX217" i="9"/>
  <c r="C219" i="20"/>
  <c r="CW221" i="9"/>
  <c r="E223" i="20"/>
  <c r="CY225" i="9"/>
  <c r="C227" i="20"/>
  <c r="CW229" i="9"/>
  <c r="L231" i="20"/>
  <c r="DF233" i="9"/>
  <c r="E235" i="20"/>
  <c r="CY237" i="9"/>
  <c r="C239" i="20"/>
  <c r="CW241" i="9"/>
  <c r="L243" i="20"/>
  <c r="DF245" i="9"/>
  <c r="D247" i="20"/>
  <c r="CX249" i="9"/>
  <c r="L251" i="20"/>
  <c r="DF253" i="9"/>
  <c r="E255" i="20"/>
  <c r="CY257" i="9"/>
  <c r="C259" i="20"/>
  <c r="CW261" i="9"/>
  <c r="D263" i="20"/>
  <c r="CX265" i="9"/>
  <c r="C267" i="20"/>
  <c r="CW269" i="9"/>
  <c r="D271" i="20"/>
  <c r="CX273" i="9"/>
  <c r="L275" i="20"/>
  <c r="DF277" i="9"/>
  <c r="E279" i="20"/>
  <c r="CY281" i="9"/>
  <c r="C283" i="20"/>
  <c r="CW285" i="9"/>
  <c r="E287" i="20"/>
  <c r="CY289" i="9"/>
  <c r="C291" i="20"/>
  <c r="CW293" i="9"/>
  <c r="E295" i="20"/>
  <c r="CY297" i="9"/>
  <c r="C299" i="20"/>
  <c r="CW301" i="9"/>
  <c r="E303" i="20"/>
  <c r="CY305" i="9"/>
  <c r="D307" i="20"/>
  <c r="CX309" i="9"/>
  <c r="C311" i="20"/>
  <c r="CW313" i="9"/>
  <c r="L315" i="20"/>
  <c r="DF317" i="9"/>
  <c r="C319" i="20"/>
  <c r="CW321" i="9"/>
  <c r="F3" i="20"/>
  <c r="CZ5" i="9"/>
  <c r="H7" i="20"/>
  <c r="DB9" i="9"/>
  <c r="F11" i="20"/>
  <c r="CZ13" i="9"/>
  <c r="H15" i="20"/>
  <c r="DB17" i="9"/>
  <c r="E20" i="20"/>
  <c r="CY22" i="9"/>
  <c r="D24" i="20"/>
  <c r="CX26" i="9"/>
  <c r="D28" i="20"/>
  <c r="CX30" i="9"/>
  <c r="C32" i="20"/>
  <c r="CW34" i="9"/>
  <c r="C36" i="20"/>
  <c r="CW38" i="9"/>
  <c r="D40" i="20"/>
  <c r="CX42" i="9"/>
  <c r="D44" i="20"/>
  <c r="CX46" i="9"/>
  <c r="D48" i="20"/>
  <c r="CX50" i="9"/>
  <c r="D52" i="20"/>
  <c r="CX54" i="9"/>
  <c r="E57" i="20"/>
  <c r="CY59" i="9"/>
  <c r="E61" i="20"/>
  <c r="CY63" i="9"/>
  <c r="C65" i="20"/>
  <c r="CW67" i="9"/>
  <c r="C69" i="20"/>
  <c r="CW71" i="9"/>
  <c r="C73" i="20"/>
  <c r="CW75" i="9"/>
  <c r="C77" i="20"/>
  <c r="CW79" i="9"/>
  <c r="C81" i="20"/>
  <c r="CW83" i="9"/>
  <c r="C85" i="20"/>
  <c r="CW87" i="9"/>
  <c r="E89" i="20"/>
  <c r="CY91" i="9"/>
  <c r="L93" i="20"/>
  <c r="DF95" i="9"/>
  <c r="C97" i="20"/>
  <c r="CW99" i="9"/>
  <c r="D101" i="20"/>
  <c r="CX103" i="9"/>
  <c r="E105" i="20"/>
  <c r="CY107" i="9"/>
  <c r="E109" i="20"/>
  <c r="CY111" i="9"/>
  <c r="L113" i="20"/>
  <c r="DF115" i="9"/>
  <c r="L117" i="20"/>
  <c r="DF119" i="9"/>
  <c r="L121" i="20"/>
  <c r="DF123" i="9"/>
  <c r="L125" i="20"/>
  <c r="DF127" i="9"/>
  <c r="C129" i="20"/>
  <c r="CW131" i="9"/>
  <c r="L133" i="20"/>
  <c r="DF135" i="9"/>
  <c r="C137" i="20"/>
  <c r="CW139" i="9"/>
  <c r="C141" i="20"/>
  <c r="CW143" i="9"/>
  <c r="D145" i="20"/>
  <c r="CX147" i="9"/>
  <c r="D149" i="20"/>
  <c r="CX151" i="9"/>
  <c r="D153" i="20"/>
  <c r="CX155" i="9"/>
  <c r="D157" i="20"/>
  <c r="CX159" i="9"/>
  <c r="D161" i="20"/>
  <c r="CX163" i="9"/>
  <c r="D166" i="20"/>
  <c r="CX168" i="9"/>
  <c r="D172" i="20"/>
  <c r="CX174" i="9"/>
  <c r="D178" i="20"/>
  <c r="CX180" i="9"/>
  <c r="D185" i="20"/>
  <c r="CX187" i="9"/>
  <c r="L190" i="20"/>
  <c r="DF192" i="9"/>
  <c r="E247" i="20"/>
  <c r="CY249" i="9"/>
  <c r="J280" i="20"/>
  <c r="DD282" i="9"/>
  <c r="J295" i="20"/>
  <c r="DD297" i="9"/>
  <c r="J4" i="20"/>
  <c r="DD6" i="9"/>
  <c r="L104" i="20"/>
  <c r="DF106" i="9"/>
  <c r="E179" i="20"/>
  <c r="CY181" i="9"/>
  <c r="D196" i="20"/>
  <c r="CX198" i="9"/>
  <c r="F215" i="20"/>
  <c r="CZ217" i="9"/>
  <c r="H237" i="20"/>
  <c r="DB239" i="9"/>
  <c r="C253" i="20"/>
  <c r="CW255" i="9"/>
  <c r="E263" i="20"/>
  <c r="CY265" i="9"/>
  <c r="C273" i="20"/>
  <c r="CW275" i="9"/>
  <c r="C285" i="20"/>
  <c r="CW287" i="9"/>
  <c r="F204" i="20"/>
  <c r="CZ206" i="9"/>
  <c r="D190" i="20"/>
  <c r="CX192" i="9"/>
  <c r="E201" i="20"/>
  <c r="CY203" i="9"/>
  <c r="D210" i="20"/>
  <c r="CX212" i="9"/>
  <c r="C235" i="20"/>
  <c r="CW237" i="9"/>
  <c r="H243" i="20"/>
  <c r="DB245" i="9"/>
  <c r="H251" i="20"/>
  <c r="DB253" i="9"/>
  <c r="E265" i="20"/>
  <c r="CY267" i="9"/>
  <c r="F273" i="20"/>
  <c r="CZ275" i="9"/>
  <c r="D286" i="20"/>
  <c r="CX288" i="9"/>
  <c r="F250" i="20"/>
  <c r="CZ252" i="9"/>
  <c r="E330" i="20"/>
  <c r="CY332" i="9"/>
  <c r="E338" i="20"/>
  <c r="CY340" i="9"/>
  <c r="D292" i="20"/>
  <c r="CX294" i="9"/>
  <c r="H301" i="20"/>
  <c r="DB303" i="9"/>
  <c r="F311" i="20"/>
  <c r="CZ313" i="9"/>
  <c r="D320" i="20"/>
  <c r="CX322" i="9"/>
  <c r="H325" i="20"/>
  <c r="DB327" i="9"/>
  <c r="J330" i="20"/>
  <c r="DD332" i="9"/>
  <c r="E335" i="20"/>
  <c r="CY337" i="9"/>
  <c r="H345" i="20"/>
  <c r="DB347" i="9"/>
  <c r="E351" i="20"/>
  <c r="CY353" i="9"/>
  <c r="F9" i="20"/>
  <c r="CZ11" i="9"/>
  <c r="F25" i="20"/>
  <c r="CZ27" i="9"/>
  <c r="F33" i="20"/>
  <c r="CZ35" i="9"/>
  <c r="F41" i="20"/>
  <c r="CZ43" i="9"/>
  <c r="D58" i="20"/>
  <c r="CX60" i="9"/>
  <c r="D70" i="20"/>
  <c r="CX72" i="9"/>
  <c r="D78" i="20"/>
  <c r="CX80" i="9"/>
  <c r="D94" i="20"/>
  <c r="CX96" i="9"/>
  <c r="C107" i="20"/>
  <c r="CW109" i="9"/>
  <c r="C119" i="20"/>
  <c r="CW121" i="9"/>
  <c r="D134" i="20"/>
  <c r="CX136" i="9"/>
  <c r="D293" i="20"/>
  <c r="CX295" i="9"/>
  <c r="C306" i="20"/>
  <c r="CW308" i="9"/>
  <c r="H318" i="20"/>
  <c r="DB320" i="9"/>
  <c r="E328" i="20"/>
  <c r="CY330" i="9"/>
  <c r="E336" i="20"/>
  <c r="CY338" i="9"/>
  <c r="J343" i="20"/>
  <c r="DD345" i="9"/>
  <c r="F348" i="20"/>
  <c r="CZ350" i="9"/>
  <c r="C4" i="20"/>
  <c r="CW6" i="9"/>
  <c r="D11" i="20"/>
  <c r="CX13" i="9"/>
  <c r="E329" i="20"/>
  <c r="CY331" i="9"/>
  <c r="E143" i="20"/>
  <c r="CY145" i="9"/>
  <c r="E167" i="20"/>
  <c r="CY169" i="9"/>
  <c r="E177" i="20"/>
  <c r="CY179" i="9"/>
  <c r="E16" i="20"/>
  <c r="CY18" i="9"/>
  <c r="E40" i="20"/>
  <c r="CY42" i="9"/>
  <c r="F76" i="20"/>
  <c r="CZ78" i="9"/>
  <c r="C146" i="20"/>
  <c r="CW148" i="9"/>
  <c r="C154" i="20"/>
  <c r="CW156" i="9"/>
  <c r="C162" i="20"/>
  <c r="CW164" i="9"/>
  <c r="F172" i="20"/>
  <c r="CZ174" i="9"/>
  <c r="F184" i="20"/>
  <c r="CZ186" i="9"/>
  <c r="C143" i="20"/>
  <c r="CW145" i="9"/>
  <c r="E46" i="20"/>
  <c r="CY48" i="9"/>
  <c r="J17" i="20"/>
  <c r="D17" i="20"/>
  <c r="L17" i="20"/>
  <c r="G63" i="20"/>
  <c r="G93" i="20"/>
  <c r="G107" i="20"/>
  <c r="G111" i="20"/>
  <c r="G121" i="20"/>
  <c r="G130" i="20"/>
  <c r="G236" i="20"/>
  <c r="G254" i="20"/>
  <c r="G277" i="20"/>
  <c r="G303" i="20"/>
  <c r="G218" i="20"/>
  <c r="G291" i="20"/>
  <c r="G319" i="20"/>
  <c r="G340" i="20"/>
  <c r="G32" i="20"/>
  <c r="G84" i="20"/>
  <c r="G180" i="20"/>
  <c r="G57" i="20"/>
  <c r="G89" i="20"/>
  <c r="G129" i="20"/>
  <c r="G268" i="20"/>
  <c r="G94" i="20"/>
  <c r="G112" i="20"/>
  <c r="G122" i="20"/>
  <c r="G139" i="20"/>
  <c r="G190" i="20"/>
  <c r="G255" i="20"/>
  <c r="G262" i="20"/>
  <c r="G278" i="20"/>
  <c r="G304" i="20"/>
  <c r="G114" i="20"/>
  <c r="G123" i="20"/>
  <c r="G199" i="20"/>
  <c r="G203" i="20"/>
  <c r="G215" i="20"/>
  <c r="G247" i="20"/>
  <c r="G263" i="20"/>
  <c r="G271" i="20"/>
  <c r="G307" i="20"/>
  <c r="G24" i="20"/>
  <c r="G28" i="20"/>
  <c r="G40" i="20"/>
  <c r="G44" i="20"/>
  <c r="G48" i="20"/>
  <c r="G52" i="20"/>
  <c r="G101" i="20"/>
  <c r="G145" i="20"/>
  <c r="G149" i="20"/>
  <c r="G153" i="20"/>
  <c r="G157" i="20"/>
  <c r="G161" i="20"/>
  <c r="G210" i="20"/>
  <c r="G320" i="20"/>
  <c r="G58" i="20"/>
  <c r="G70" i="20"/>
  <c r="G134" i="20"/>
  <c r="G77" i="20"/>
  <c r="G185" i="20"/>
  <c r="G252" i="20"/>
  <c r="G221" i="20"/>
  <c r="G231" i="20"/>
  <c r="G269" i="20"/>
  <c r="G284" i="20"/>
  <c r="G292" i="20"/>
  <c r="G300" i="20"/>
  <c r="G12" i="20"/>
  <c r="G21" i="20"/>
  <c r="G64" i="20"/>
  <c r="G78" i="20"/>
  <c r="G95" i="20"/>
  <c r="G108" i="20"/>
  <c r="G113" i="20"/>
  <c r="G124" i="20"/>
  <c r="G140" i="20"/>
  <c r="G191" i="20"/>
  <c r="G256" i="20"/>
  <c r="G270" i="20"/>
  <c r="G279" i="20"/>
  <c r="G305" i="20"/>
  <c r="G119" i="20"/>
  <c r="G8" i="20"/>
  <c r="G16" i="20"/>
  <c r="G240" i="20"/>
  <c r="G213" i="20"/>
  <c r="G274" i="20"/>
  <c r="G299" i="20"/>
  <c r="G323" i="20"/>
  <c r="G331" i="20"/>
  <c r="G339" i="20"/>
  <c r="G336" i="20"/>
  <c r="G352" i="20"/>
  <c r="G36" i="20"/>
  <c r="G96" i="20"/>
  <c r="G168" i="20"/>
  <c r="G184" i="20"/>
  <c r="G343" i="20"/>
  <c r="G97" i="20"/>
  <c r="G173" i="20"/>
  <c r="G275" i="20"/>
  <c r="G285" i="20"/>
  <c r="G293" i="20"/>
  <c r="G301" i="20"/>
  <c r="G115" i="20"/>
  <c r="G125" i="20"/>
  <c r="G133" i="20"/>
  <c r="G197" i="20"/>
  <c r="G280" i="20"/>
  <c r="G286" i="20"/>
  <c r="G316" i="20"/>
  <c r="G3" i="20"/>
  <c r="G192" i="20"/>
  <c r="G200" i="20"/>
  <c r="G204" i="20"/>
  <c r="G216" i="20"/>
  <c r="G248" i="20"/>
  <c r="G264" i="20"/>
  <c r="G272" i="20"/>
  <c r="G288" i="20"/>
  <c r="G296" i="20"/>
  <c r="G25" i="20"/>
  <c r="G29" i="20"/>
  <c r="G33" i="20"/>
  <c r="G37" i="20"/>
  <c r="G41" i="20"/>
  <c r="G45" i="20"/>
  <c r="G49" i="20"/>
  <c r="G86" i="20"/>
  <c r="G90" i="20"/>
  <c r="G98" i="20"/>
  <c r="G102" i="20"/>
  <c r="G146" i="20"/>
  <c r="G150" i="20"/>
  <c r="G154" i="20"/>
  <c r="G158" i="20"/>
  <c r="G162" i="20"/>
  <c r="G220" i="20"/>
  <c r="G214" i="20"/>
  <c r="G266" i="20"/>
  <c r="G61" i="20"/>
  <c r="G81" i="20"/>
  <c r="G137" i="20"/>
  <c r="G207" i="20"/>
  <c r="G222" i="20"/>
  <c r="G232" i="20"/>
  <c r="G312" i="20"/>
  <c r="G13" i="20"/>
  <c r="G116" i="20"/>
  <c r="G126" i="20"/>
  <c r="G198" i="20"/>
  <c r="G281" i="20"/>
  <c r="G287" i="20"/>
  <c r="G317" i="20"/>
  <c r="G4" i="20"/>
  <c r="G9" i="20"/>
  <c r="G188" i="20"/>
  <c r="G224" i="20"/>
  <c r="G194" i="20"/>
  <c r="G230" i="20"/>
  <c r="G332" i="20"/>
  <c r="G348" i="20"/>
  <c r="G14" i="20"/>
  <c r="G30" i="20"/>
  <c r="G74" i="20"/>
  <c r="G56" i="20"/>
  <c r="G104" i="20"/>
  <c r="G347" i="20"/>
  <c r="G65" i="20"/>
  <c r="G189" i="20"/>
  <c r="G196" i="20"/>
  <c r="G313" i="20"/>
  <c r="G117" i="20"/>
  <c r="G135" i="20"/>
  <c r="G233" i="20"/>
  <c r="G245" i="20"/>
  <c r="G294" i="20"/>
  <c r="G201" i="20"/>
  <c r="G225" i="20"/>
  <c r="G237" i="20"/>
  <c r="G257" i="20"/>
  <c r="G265" i="20"/>
  <c r="G273" i="20"/>
  <c r="G289" i="20"/>
  <c r="G297" i="20"/>
  <c r="G18" i="20"/>
  <c r="G26" i="20"/>
  <c r="G34" i="20"/>
  <c r="G38" i="20"/>
  <c r="G42" i="20"/>
  <c r="G46" i="20"/>
  <c r="G50" i="20"/>
  <c r="G87" i="20"/>
  <c r="G99" i="20"/>
  <c r="G143" i="20"/>
  <c r="G228" i="20"/>
  <c r="G206" i="20"/>
  <c r="G328" i="20"/>
  <c r="G72" i="20"/>
  <c r="G128" i="20"/>
  <c r="G172" i="20"/>
  <c r="G69" i="20"/>
  <c r="G85" i="20"/>
  <c r="G105" i="20"/>
  <c r="G141" i="20"/>
  <c r="G165" i="20"/>
  <c r="G177" i="20"/>
  <c r="G261" i="20"/>
  <c r="G208" i="20"/>
  <c r="G243" i="20"/>
  <c r="G314" i="20"/>
  <c r="G5" i="20"/>
  <c r="G62" i="20"/>
  <c r="G82" i="20"/>
  <c r="G106" i="20"/>
  <c r="G110" i="20"/>
  <c r="G118" i="20"/>
  <c r="G234" i="20"/>
  <c r="G246" i="20"/>
  <c r="G295" i="20"/>
  <c r="G10" i="20"/>
  <c r="G212" i="20"/>
  <c r="G229" i="20"/>
  <c r="G242" i="20"/>
  <c r="G250" i="20"/>
  <c r="G311" i="20"/>
  <c r="G327" i="20"/>
  <c r="G335" i="20"/>
  <c r="G324" i="20"/>
  <c r="G344" i="20"/>
  <c r="G6" i="20"/>
  <c r="G22" i="20"/>
  <c r="G66" i="20"/>
  <c r="G20" i="20"/>
  <c r="G76" i="20"/>
  <c r="G132" i="20"/>
  <c r="G176" i="20"/>
  <c r="G351" i="20"/>
  <c r="G109" i="20"/>
  <c r="G169" i="20"/>
  <c r="G181" i="20"/>
  <c r="G244" i="20"/>
  <c r="G251" i="20"/>
  <c r="G260" i="20"/>
  <c r="G315" i="20"/>
  <c r="G68" i="20"/>
  <c r="G75" i="20"/>
  <c r="G83" i="20"/>
  <c r="G92" i="20"/>
  <c r="G120" i="20"/>
  <c r="G235" i="20"/>
  <c r="G253" i="20"/>
  <c r="G276" i="20"/>
  <c r="G302" i="20"/>
  <c r="G202" i="20"/>
  <c r="G226" i="20"/>
  <c r="G238" i="20"/>
  <c r="G258" i="20"/>
  <c r="G282" i="20"/>
  <c r="G306" i="20"/>
  <c r="G318" i="20"/>
  <c r="G31" i="20"/>
  <c r="G35" i="20"/>
  <c r="G39" i="20"/>
  <c r="G60" i="20"/>
  <c r="G88" i="20"/>
  <c r="G100" i="20"/>
  <c r="G144" i="20"/>
  <c r="G148" i="20"/>
  <c r="G152" i="20"/>
  <c r="G156" i="20"/>
  <c r="G160" i="20"/>
  <c r="G308" i="20"/>
  <c r="G54" i="20"/>
  <c r="G80" i="20"/>
  <c r="G136" i="20"/>
  <c r="G164" i="20"/>
  <c r="G53" i="20"/>
  <c r="G73" i="20"/>
  <c r="Q35" i="7"/>
  <c r="DG19" i="9" l="1"/>
  <c r="DC19" i="9"/>
  <c r="DE19" i="9"/>
  <c r="K288" i="20" l="1"/>
  <c r="DE290" i="9"/>
  <c r="K66" i="20"/>
  <c r="DE68" i="9"/>
  <c r="K168" i="20"/>
  <c r="DE170" i="9"/>
  <c r="K290" i="20"/>
  <c r="DE292" i="9"/>
  <c r="K37" i="20"/>
  <c r="DE39" i="9"/>
  <c r="K233" i="20"/>
  <c r="DE235" i="9"/>
  <c r="K221" i="20"/>
  <c r="DE223" i="9"/>
  <c r="K157" i="20"/>
  <c r="DE159" i="9"/>
  <c r="K128" i="20"/>
  <c r="DE130" i="9"/>
  <c r="K96" i="20"/>
  <c r="DE98" i="9"/>
  <c r="K64" i="20"/>
  <c r="DE66" i="9"/>
  <c r="K31" i="20"/>
  <c r="DE33" i="9"/>
  <c r="K14" i="20"/>
  <c r="DE16" i="9"/>
  <c r="K327" i="20"/>
  <c r="DE329" i="9"/>
  <c r="K295" i="20"/>
  <c r="DE297" i="9"/>
  <c r="K263" i="20"/>
  <c r="DE265" i="9"/>
  <c r="K231" i="20"/>
  <c r="DE233" i="9"/>
  <c r="K197" i="20"/>
  <c r="DE199" i="9"/>
  <c r="K166" i="20"/>
  <c r="DE168" i="9"/>
  <c r="K129" i="20"/>
  <c r="DE131" i="9"/>
  <c r="K97" i="20"/>
  <c r="DE99" i="9"/>
  <c r="K65" i="20"/>
  <c r="DE67" i="9"/>
  <c r="K32" i="20"/>
  <c r="DE34" i="9"/>
  <c r="K350" i="20"/>
  <c r="DE352" i="9"/>
  <c r="K318" i="20"/>
  <c r="DE320" i="9"/>
  <c r="K286" i="20"/>
  <c r="DE288" i="9"/>
  <c r="K254" i="20"/>
  <c r="DE256" i="9"/>
  <c r="K223" i="20"/>
  <c r="DE225" i="9"/>
  <c r="K188" i="20"/>
  <c r="DE190" i="9"/>
  <c r="K159" i="20"/>
  <c r="DE161" i="9"/>
  <c r="K126" i="20"/>
  <c r="DE128" i="9"/>
  <c r="K94" i="20"/>
  <c r="DE96" i="9"/>
  <c r="K62" i="20"/>
  <c r="DE64" i="9"/>
  <c r="K33" i="20"/>
  <c r="DE35" i="9"/>
  <c r="K18" i="20"/>
  <c r="DE20" i="9"/>
  <c r="K325" i="20"/>
  <c r="DE327" i="9"/>
  <c r="K293" i="20"/>
  <c r="DE295" i="9"/>
  <c r="K261" i="20"/>
  <c r="DE263" i="9"/>
  <c r="K229" i="20"/>
  <c r="DE231" i="9"/>
  <c r="K199" i="20"/>
  <c r="DE201" i="9"/>
  <c r="K164" i="20"/>
  <c r="DE166" i="9"/>
  <c r="K133" i="20"/>
  <c r="DE135" i="9"/>
  <c r="K101" i="20"/>
  <c r="DE103" i="9"/>
  <c r="K69" i="20"/>
  <c r="DE71" i="9"/>
  <c r="K38" i="20"/>
  <c r="DE40" i="9"/>
  <c r="K194" i="20"/>
  <c r="DE196" i="9"/>
  <c r="K331" i="20"/>
  <c r="DE333" i="9"/>
  <c r="K103" i="20"/>
  <c r="DE105" i="9"/>
  <c r="K322" i="20"/>
  <c r="DE324" i="9"/>
  <c r="K161" i="20"/>
  <c r="DE163" i="9"/>
  <c r="K329" i="20"/>
  <c r="DE331" i="9"/>
  <c r="K75" i="20"/>
  <c r="DE77" i="9"/>
  <c r="K217" i="20"/>
  <c r="DE219" i="9"/>
  <c r="K58" i="20"/>
  <c r="DE60" i="9"/>
  <c r="K291" i="20"/>
  <c r="DE293" i="9"/>
  <c r="K259" i="20"/>
  <c r="DE261" i="9"/>
  <c r="K227" i="20"/>
  <c r="DE229" i="9"/>
  <c r="K193" i="20"/>
  <c r="DE195" i="9"/>
  <c r="K162" i="20"/>
  <c r="DE164" i="9"/>
  <c r="K127" i="20"/>
  <c r="DE129" i="9"/>
  <c r="K95" i="20"/>
  <c r="DE97" i="9"/>
  <c r="K63" i="20"/>
  <c r="DE65" i="9"/>
  <c r="K28" i="20"/>
  <c r="DE30" i="9"/>
  <c r="K346" i="20"/>
  <c r="DE348" i="9"/>
  <c r="K314" i="20"/>
  <c r="DE316" i="9"/>
  <c r="K282" i="20"/>
  <c r="DE284" i="9"/>
  <c r="K250" i="20"/>
  <c r="DE252" i="9"/>
  <c r="K219" i="20"/>
  <c r="DE221" i="9"/>
  <c r="K184" i="20"/>
  <c r="DE186" i="9"/>
  <c r="K155" i="20"/>
  <c r="DE157" i="9"/>
  <c r="K124" i="20"/>
  <c r="DE126" i="9"/>
  <c r="K92" i="20"/>
  <c r="DE94" i="9"/>
  <c r="K60" i="20"/>
  <c r="DE62" i="9"/>
  <c r="K29" i="20"/>
  <c r="DE31" i="9"/>
  <c r="K6" i="20"/>
  <c r="DE8" i="9"/>
  <c r="K321" i="20"/>
  <c r="DE323" i="9"/>
  <c r="K289" i="20"/>
  <c r="DE291" i="9"/>
  <c r="K257" i="20"/>
  <c r="DE259" i="9"/>
  <c r="K225" i="20"/>
  <c r="DE227" i="9"/>
  <c r="K195" i="20"/>
  <c r="DE197" i="9"/>
  <c r="K160" i="20"/>
  <c r="DE162" i="9"/>
  <c r="K131" i="20"/>
  <c r="DE133" i="9"/>
  <c r="K99" i="20"/>
  <c r="DE101" i="9"/>
  <c r="K67" i="20"/>
  <c r="DE69" i="9"/>
  <c r="K34" i="20"/>
  <c r="DE36" i="9"/>
  <c r="K130" i="20"/>
  <c r="DE132" i="9"/>
  <c r="K200" i="20"/>
  <c r="DE202" i="9"/>
  <c r="K192" i="20"/>
  <c r="DE194" i="9"/>
  <c r="K107" i="20"/>
  <c r="DE109" i="9"/>
  <c r="K252" i="20"/>
  <c r="DE254" i="9"/>
  <c r="K312" i="20"/>
  <c r="DE314" i="9"/>
  <c r="K183" i="20"/>
  <c r="DE185" i="9"/>
  <c r="K351" i="20"/>
  <c r="DE353" i="9"/>
  <c r="K287" i="20"/>
  <c r="DE289" i="9"/>
  <c r="K189" i="20"/>
  <c r="DE191" i="9"/>
  <c r="K156" i="20"/>
  <c r="DE158" i="9"/>
  <c r="K121" i="20"/>
  <c r="DE123" i="9"/>
  <c r="K89" i="20"/>
  <c r="DE91" i="9"/>
  <c r="K57" i="20"/>
  <c r="DE59" i="9"/>
  <c r="K24" i="20"/>
  <c r="DE26" i="9"/>
  <c r="K342" i="20"/>
  <c r="DE344" i="9"/>
  <c r="K310" i="20"/>
  <c r="DE312" i="9"/>
  <c r="K278" i="20"/>
  <c r="DE280" i="9"/>
  <c r="K246" i="20"/>
  <c r="DE248" i="9"/>
  <c r="K215" i="20"/>
  <c r="DE217" i="9"/>
  <c r="K181" i="20"/>
  <c r="DE183" i="9"/>
  <c r="K149" i="20"/>
  <c r="DE151" i="9"/>
  <c r="K118" i="20"/>
  <c r="DE120" i="9"/>
  <c r="K86" i="20"/>
  <c r="DE88" i="9"/>
  <c r="K54" i="20"/>
  <c r="DE56" i="9"/>
  <c r="K25" i="20"/>
  <c r="DE27" i="9"/>
  <c r="K349" i="20"/>
  <c r="DE351" i="9"/>
  <c r="K317" i="20"/>
  <c r="DE319" i="9"/>
  <c r="K285" i="20"/>
  <c r="DE287" i="9"/>
  <c r="K253" i="20"/>
  <c r="DE255" i="9"/>
  <c r="K222" i="20"/>
  <c r="DE224" i="9"/>
  <c r="K191" i="20"/>
  <c r="DE193" i="9"/>
  <c r="K158" i="20"/>
  <c r="DE160" i="9"/>
  <c r="K125" i="20"/>
  <c r="DE127" i="9"/>
  <c r="K93" i="20"/>
  <c r="DE95" i="9"/>
  <c r="K61" i="20"/>
  <c r="DE63" i="9"/>
  <c r="K30" i="20"/>
  <c r="DE32" i="9"/>
  <c r="K256" i="20"/>
  <c r="DE258" i="9"/>
  <c r="K35" i="20"/>
  <c r="DE37" i="9"/>
  <c r="K267" i="20"/>
  <c r="DE269" i="9"/>
  <c r="K71" i="20"/>
  <c r="DE73" i="9"/>
  <c r="K258" i="20"/>
  <c r="DE260" i="9"/>
  <c r="K132" i="20"/>
  <c r="DE134" i="9"/>
  <c r="K5" i="20"/>
  <c r="DE7" i="9"/>
  <c r="K297" i="20"/>
  <c r="DE299" i="9"/>
  <c r="K265" i="20"/>
  <c r="DE267" i="9"/>
  <c r="K139" i="20"/>
  <c r="DE141" i="9"/>
  <c r="K348" i="20"/>
  <c r="DE350" i="9"/>
  <c r="K280" i="20"/>
  <c r="DE282" i="9"/>
  <c r="K10" i="20"/>
  <c r="DE12" i="9"/>
  <c r="K276" i="20"/>
  <c r="DE278" i="9"/>
  <c r="K272" i="20"/>
  <c r="DE274" i="9"/>
  <c r="K315" i="20"/>
  <c r="DE317" i="9"/>
  <c r="K119" i="20"/>
  <c r="DE121" i="9"/>
  <c r="K338" i="20"/>
  <c r="DE340" i="9"/>
  <c r="K242" i="20"/>
  <c r="DE244" i="9"/>
  <c r="K177" i="20"/>
  <c r="DE179" i="9"/>
  <c r="K145" i="20"/>
  <c r="DE147" i="9"/>
  <c r="K116" i="20"/>
  <c r="DE118" i="9"/>
  <c r="K84" i="20"/>
  <c r="DE86" i="9"/>
  <c r="K52" i="20"/>
  <c r="DE54" i="9"/>
  <c r="K21" i="20"/>
  <c r="DE23" i="9"/>
  <c r="K345" i="20"/>
  <c r="DE347" i="9"/>
  <c r="K313" i="20"/>
  <c r="DE315" i="9"/>
  <c r="K281" i="20"/>
  <c r="DE283" i="9"/>
  <c r="K249" i="20"/>
  <c r="DE251" i="9"/>
  <c r="K218" i="20"/>
  <c r="DE220" i="9"/>
  <c r="K187" i="20"/>
  <c r="DE189" i="9"/>
  <c r="K154" i="20"/>
  <c r="DE156" i="9"/>
  <c r="K123" i="20"/>
  <c r="DE125" i="9"/>
  <c r="K91" i="20"/>
  <c r="DE93" i="9"/>
  <c r="K59" i="20"/>
  <c r="DE61" i="9"/>
  <c r="K26" i="20"/>
  <c r="DE28" i="9"/>
  <c r="K320" i="20"/>
  <c r="DE322" i="9"/>
  <c r="K98" i="20"/>
  <c r="DE100" i="9"/>
  <c r="K235" i="20"/>
  <c r="DE237" i="9"/>
  <c r="K36" i="20"/>
  <c r="DE38" i="9"/>
  <c r="K100" i="20"/>
  <c r="DE102" i="9"/>
  <c r="K170" i="20"/>
  <c r="DE172" i="9"/>
  <c r="K316" i="20"/>
  <c r="DE318" i="9"/>
  <c r="K344" i="20"/>
  <c r="DE346" i="9"/>
  <c r="K186" i="20"/>
  <c r="DE188" i="9"/>
  <c r="K90" i="20"/>
  <c r="DE92" i="9"/>
  <c r="K308" i="20"/>
  <c r="DE310" i="9"/>
  <c r="K213" i="20"/>
  <c r="DE215" i="9"/>
  <c r="K88" i="20"/>
  <c r="DE90" i="9"/>
  <c r="K319" i="20"/>
  <c r="DE321" i="9"/>
  <c r="K304" i="20"/>
  <c r="DE306" i="9"/>
  <c r="K179" i="20"/>
  <c r="DE181" i="9"/>
  <c r="K50" i="20"/>
  <c r="DE52" i="9"/>
  <c r="K283" i="20"/>
  <c r="DE285" i="9"/>
  <c r="K185" i="20"/>
  <c r="DE187" i="9"/>
  <c r="K55" i="20"/>
  <c r="DE57" i="9"/>
  <c r="K306" i="20"/>
  <c r="DE308" i="9"/>
  <c r="K300" i="20"/>
  <c r="DE302" i="9"/>
  <c r="K173" i="20"/>
  <c r="DE175" i="9"/>
  <c r="K48" i="20"/>
  <c r="DE50" i="9"/>
  <c r="K311" i="20"/>
  <c r="DE313" i="9"/>
  <c r="K182" i="20"/>
  <c r="DE184" i="9"/>
  <c r="K16" i="20"/>
  <c r="DE18" i="9"/>
  <c r="K238" i="20"/>
  <c r="DE240" i="9"/>
  <c r="K143" i="20"/>
  <c r="DE145" i="9"/>
  <c r="K46" i="20"/>
  <c r="DE48" i="9"/>
  <c r="K341" i="20"/>
  <c r="DE343" i="9"/>
  <c r="K277" i="20"/>
  <c r="DE279" i="9"/>
  <c r="K214" i="20"/>
  <c r="DE216" i="9"/>
  <c r="K180" i="20"/>
  <c r="DE182" i="9"/>
  <c r="K148" i="20"/>
  <c r="DE150" i="9"/>
  <c r="K117" i="20"/>
  <c r="DE119" i="9"/>
  <c r="K53" i="20"/>
  <c r="DE55" i="9"/>
  <c r="K22" i="20"/>
  <c r="DE24" i="9"/>
  <c r="K352" i="20"/>
  <c r="DE354" i="9"/>
  <c r="K163" i="20"/>
  <c r="DE165" i="9"/>
  <c r="K299" i="20"/>
  <c r="DE301" i="9"/>
  <c r="K4" i="20"/>
  <c r="DE6" i="9"/>
  <c r="K68" i="20"/>
  <c r="DE70" i="9"/>
  <c r="K202" i="20"/>
  <c r="DE204" i="9"/>
  <c r="K284" i="20"/>
  <c r="DE286" i="9"/>
  <c r="K153" i="20"/>
  <c r="DE155" i="9"/>
  <c r="K323" i="20"/>
  <c r="DE325" i="9"/>
  <c r="K151" i="20"/>
  <c r="DE153" i="9"/>
  <c r="K23" i="20"/>
  <c r="DE25" i="9"/>
  <c r="K220" i="20"/>
  <c r="DE222" i="9"/>
  <c r="K147" i="20"/>
  <c r="DE149" i="9"/>
  <c r="K19" i="20"/>
  <c r="DE21" i="9"/>
  <c r="K216" i="20"/>
  <c r="DE218" i="9"/>
  <c r="K87" i="20"/>
  <c r="DE89" i="9"/>
  <c r="K274" i="20"/>
  <c r="DE276" i="9"/>
  <c r="K146" i="20"/>
  <c r="DE148" i="9"/>
  <c r="K224" i="20"/>
  <c r="DE226" i="9"/>
  <c r="K3" i="20"/>
  <c r="DE5" i="9"/>
  <c r="K135" i="20"/>
  <c r="DE137" i="9"/>
  <c r="K226" i="20"/>
  <c r="DE228" i="9"/>
  <c r="K43" i="20"/>
  <c r="DE45" i="9"/>
  <c r="K190" i="20"/>
  <c r="DE192" i="9"/>
  <c r="K248" i="20"/>
  <c r="DE250" i="9"/>
  <c r="K122" i="20"/>
  <c r="DE124" i="9"/>
  <c r="K27" i="20"/>
  <c r="DE29" i="9"/>
  <c r="K340" i="20"/>
  <c r="DE342" i="9"/>
  <c r="K244" i="20"/>
  <c r="DE246" i="9"/>
  <c r="K120" i="20"/>
  <c r="DE122" i="9"/>
  <c r="K56" i="20"/>
  <c r="DE58" i="9"/>
  <c r="K255" i="20"/>
  <c r="DE257" i="9"/>
  <c r="K336" i="20"/>
  <c r="DE338" i="9"/>
  <c r="K240" i="20"/>
  <c r="DE242" i="9"/>
  <c r="K209" i="20"/>
  <c r="DE211" i="9"/>
  <c r="K114" i="20"/>
  <c r="DE116" i="9"/>
  <c r="K82" i="20"/>
  <c r="DE84" i="9"/>
  <c r="K347" i="20"/>
  <c r="DE349" i="9"/>
  <c r="K251" i="20"/>
  <c r="DE253" i="9"/>
  <c r="K152" i="20"/>
  <c r="DE154" i="9"/>
  <c r="K20" i="20"/>
  <c r="DE22" i="9"/>
  <c r="K211" i="20"/>
  <c r="DE213" i="9"/>
  <c r="K332" i="20"/>
  <c r="DE334" i="9"/>
  <c r="K268" i="20"/>
  <c r="DE270" i="9"/>
  <c r="K236" i="20"/>
  <c r="DE238" i="9"/>
  <c r="K205" i="20"/>
  <c r="DE207" i="9"/>
  <c r="K141" i="20"/>
  <c r="DE143" i="9"/>
  <c r="K112" i="20"/>
  <c r="DE114" i="9"/>
  <c r="K80" i="20"/>
  <c r="DE82" i="9"/>
  <c r="K15" i="20"/>
  <c r="DE17" i="9"/>
  <c r="K343" i="20"/>
  <c r="DE345" i="9"/>
  <c r="K279" i="20"/>
  <c r="DE281" i="9"/>
  <c r="K247" i="20"/>
  <c r="DE249" i="9"/>
  <c r="K212" i="20"/>
  <c r="DE214" i="9"/>
  <c r="K150" i="20"/>
  <c r="DE152" i="9"/>
  <c r="K113" i="20"/>
  <c r="DE115" i="9"/>
  <c r="K81" i="20"/>
  <c r="DE83" i="9"/>
  <c r="K49" i="20"/>
  <c r="DE51" i="9"/>
  <c r="K334" i="20"/>
  <c r="DE336" i="9"/>
  <c r="K302" i="20"/>
  <c r="DE304" i="9"/>
  <c r="K270" i="20"/>
  <c r="DE272" i="9"/>
  <c r="K207" i="20"/>
  <c r="DE209" i="9"/>
  <c r="K175" i="20"/>
  <c r="DE177" i="9"/>
  <c r="K110" i="20"/>
  <c r="DE112" i="9"/>
  <c r="K78" i="20"/>
  <c r="DE80" i="9"/>
  <c r="K309" i="20"/>
  <c r="DE311" i="9"/>
  <c r="K245" i="20"/>
  <c r="DE247" i="9"/>
  <c r="K85" i="20"/>
  <c r="DE87" i="9"/>
  <c r="K328" i="20"/>
  <c r="DE330" i="9"/>
  <c r="K296" i="20"/>
  <c r="DE298" i="9"/>
  <c r="K264" i="20"/>
  <c r="DE266" i="9"/>
  <c r="K232" i="20"/>
  <c r="DE234" i="9"/>
  <c r="K201" i="20"/>
  <c r="DE203" i="9"/>
  <c r="K169" i="20"/>
  <c r="DE171" i="9"/>
  <c r="K138" i="20"/>
  <c r="DE140" i="9"/>
  <c r="K106" i="20"/>
  <c r="DE108" i="9"/>
  <c r="K74" i="20"/>
  <c r="DE76" i="9"/>
  <c r="K42" i="20"/>
  <c r="DE44" i="9"/>
  <c r="K11" i="20"/>
  <c r="DE13" i="9"/>
  <c r="K339" i="20"/>
  <c r="DE341" i="9"/>
  <c r="K307" i="20"/>
  <c r="DE309" i="9"/>
  <c r="K275" i="20"/>
  <c r="DE277" i="9"/>
  <c r="K243" i="20"/>
  <c r="DE245" i="9"/>
  <c r="K208" i="20"/>
  <c r="DE210" i="9"/>
  <c r="K178" i="20"/>
  <c r="DE180" i="9"/>
  <c r="K111" i="20"/>
  <c r="DE113" i="9"/>
  <c r="K79" i="20"/>
  <c r="DE81" i="9"/>
  <c r="K47" i="20"/>
  <c r="DE49" i="9"/>
  <c r="K12" i="20"/>
  <c r="DE14" i="9"/>
  <c r="K330" i="20"/>
  <c r="DE332" i="9"/>
  <c r="K298" i="20"/>
  <c r="DE300" i="9"/>
  <c r="K266" i="20"/>
  <c r="DE268" i="9"/>
  <c r="K234" i="20"/>
  <c r="DE236" i="9"/>
  <c r="K203" i="20"/>
  <c r="DE205" i="9"/>
  <c r="K171" i="20"/>
  <c r="DE173" i="9"/>
  <c r="K140" i="20"/>
  <c r="DE142" i="9"/>
  <c r="K108" i="20"/>
  <c r="DE110" i="9"/>
  <c r="K76" i="20"/>
  <c r="DE78" i="9"/>
  <c r="K44" i="20"/>
  <c r="DE46" i="9"/>
  <c r="K13" i="20"/>
  <c r="DE15" i="9"/>
  <c r="K337" i="20"/>
  <c r="DE339" i="9"/>
  <c r="K305" i="20"/>
  <c r="DE307" i="9"/>
  <c r="K273" i="20"/>
  <c r="DE275" i="9"/>
  <c r="K241" i="20"/>
  <c r="DE243" i="9"/>
  <c r="K210" i="20"/>
  <c r="DE212" i="9"/>
  <c r="K176" i="20"/>
  <c r="DE178" i="9"/>
  <c r="K144" i="20"/>
  <c r="DE146" i="9"/>
  <c r="K115" i="20"/>
  <c r="DE117" i="9"/>
  <c r="K83" i="20"/>
  <c r="DE85" i="9"/>
  <c r="K51" i="20"/>
  <c r="DE53" i="9"/>
  <c r="K324" i="20"/>
  <c r="DE326" i="9"/>
  <c r="K292" i="20"/>
  <c r="DE294" i="9"/>
  <c r="K260" i="20"/>
  <c r="DE262" i="9"/>
  <c r="K228" i="20"/>
  <c r="DE230" i="9"/>
  <c r="K198" i="20"/>
  <c r="DE200" i="9"/>
  <c r="K167" i="20"/>
  <c r="DE169" i="9"/>
  <c r="K136" i="20"/>
  <c r="DE138" i="9"/>
  <c r="K104" i="20"/>
  <c r="DE106" i="9"/>
  <c r="K72" i="20"/>
  <c r="DE74" i="9"/>
  <c r="K39" i="20"/>
  <c r="DE41" i="9"/>
  <c r="K7" i="20"/>
  <c r="DE9" i="9"/>
  <c r="K335" i="20"/>
  <c r="DE337" i="9"/>
  <c r="K303" i="20"/>
  <c r="DE305" i="9"/>
  <c r="K271" i="20"/>
  <c r="DE273" i="9"/>
  <c r="K239" i="20"/>
  <c r="DE241" i="9"/>
  <c r="K204" i="20"/>
  <c r="DE206" i="9"/>
  <c r="K172" i="20"/>
  <c r="DE174" i="9"/>
  <c r="K137" i="20"/>
  <c r="DE139" i="9"/>
  <c r="K105" i="20"/>
  <c r="DE107" i="9"/>
  <c r="K73" i="20"/>
  <c r="DE75" i="9"/>
  <c r="K40" i="20"/>
  <c r="DE42" i="9"/>
  <c r="K8" i="20"/>
  <c r="DE10" i="9"/>
  <c r="K326" i="20"/>
  <c r="DE328" i="9"/>
  <c r="K294" i="20"/>
  <c r="DE296" i="9"/>
  <c r="K262" i="20"/>
  <c r="DE264" i="9"/>
  <c r="K230" i="20"/>
  <c r="DE232" i="9"/>
  <c r="K196" i="20"/>
  <c r="DE198" i="9"/>
  <c r="K165" i="20"/>
  <c r="DE167" i="9"/>
  <c r="K134" i="20"/>
  <c r="DE136" i="9"/>
  <c r="K102" i="20"/>
  <c r="DE104" i="9"/>
  <c r="K70" i="20"/>
  <c r="DE72" i="9"/>
  <c r="K41" i="20"/>
  <c r="DE43" i="9"/>
  <c r="K9" i="20"/>
  <c r="DE11" i="9"/>
  <c r="K333" i="20"/>
  <c r="DE335" i="9"/>
  <c r="K301" i="20"/>
  <c r="DE303" i="9"/>
  <c r="K269" i="20"/>
  <c r="DE271" i="9"/>
  <c r="K237" i="20"/>
  <c r="DE239" i="9"/>
  <c r="K206" i="20"/>
  <c r="DE208" i="9"/>
  <c r="K174" i="20"/>
  <c r="DE176" i="9"/>
  <c r="K142" i="20"/>
  <c r="DE144" i="9"/>
  <c r="K109" i="20"/>
  <c r="DE111" i="9"/>
  <c r="K77" i="20"/>
  <c r="DE79" i="9"/>
  <c r="K45" i="20"/>
  <c r="DE47" i="9"/>
  <c r="I17" i="20"/>
  <c r="K17" i="20"/>
  <c r="M17" i="20"/>
  <c r="CQ240" i="5"/>
  <c r="CQ340" i="5"/>
  <c r="CQ223" i="5"/>
  <c r="CQ149" i="5"/>
  <c r="CQ165" i="5"/>
  <c r="CQ181" i="5"/>
  <c r="CQ82" i="5"/>
  <c r="CQ341" i="5"/>
  <c r="CQ203" i="5"/>
  <c r="CQ186" i="5"/>
  <c r="CQ326" i="5"/>
  <c r="CQ224" i="5"/>
  <c r="CQ190" i="5"/>
  <c r="CQ146" i="5"/>
  <c r="CQ178" i="5"/>
  <c r="CQ226" i="5"/>
  <c r="CQ106" i="5"/>
  <c r="CQ346" i="5"/>
  <c r="CQ258" i="5"/>
  <c r="CQ196" i="5"/>
  <c r="CQ252" i="5"/>
  <c r="CQ255" i="5"/>
  <c r="CQ170" i="5"/>
  <c r="CQ239" i="5"/>
  <c r="CQ242" i="5"/>
  <c r="CQ218" i="5"/>
  <c r="CQ216" i="5"/>
  <c r="CQ148" i="5"/>
  <c r="CQ164" i="5"/>
  <c r="CQ180" i="5"/>
  <c r="CQ228" i="5"/>
  <c r="CQ338" i="5"/>
  <c r="CQ50" i="5"/>
  <c r="CQ66" i="5"/>
  <c r="CQ114" i="5"/>
  <c r="CQ236" i="5"/>
  <c r="CQ330" i="5"/>
  <c r="CQ230" i="5"/>
  <c r="CQ98" i="5"/>
  <c r="CQ232" i="5"/>
  <c r="CQ206" i="5"/>
  <c r="CQ351" i="5"/>
  <c r="CQ207" i="5"/>
  <c r="CQ247" i="5"/>
  <c r="CQ210" i="5"/>
  <c r="CQ212" i="5"/>
  <c r="CQ266" i="5"/>
  <c r="CQ343" i="5"/>
  <c r="CQ220" i="5"/>
  <c r="CQ162" i="5"/>
  <c r="CQ176" i="5"/>
  <c r="CQ184" i="5"/>
  <c r="CQ246" i="5"/>
  <c r="CQ263" i="5"/>
  <c r="I102" i="20" l="1"/>
  <c r="DC104" i="9"/>
  <c r="M71" i="20"/>
  <c r="DG73" i="9"/>
  <c r="M4" i="20"/>
  <c r="DG6" i="9"/>
  <c r="B258" i="20"/>
  <c r="CV260" i="9"/>
  <c r="B227" i="20"/>
  <c r="CV229" i="9"/>
  <c r="M44" i="20"/>
  <c r="DG46" i="9"/>
  <c r="M259" i="20"/>
  <c r="DG261" i="9"/>
  <c r="M181" i="20"/>
  <c r="DG183" i="9"/>
  <c r="M119" i="20"/>
  <c r="DG121" i="9"/>
  <c r="I343" i="20"/>
  <c r="DC345" i="9"/>
  <c r="I332" i="20"/>
  <c r="DC334" i="9"/>
  <c r="M296" i="20"/>
  <c r="DG298" i="9"/>
  <c r="M77" i="20"/>
  <c r="DG79" i="9"/>
  <c r="I112" i="20"/>
  <c r="DC114" i="9"/>
  <c r="I154" i="20"/>
  <c r="DC156" i="9"/>
  <c r="B203" i="20"/>
  <c r="CV205" i="9"/>
  <c r="I222" i="20"/>
  <c r="DC224" i="9"/>
  <c r="M265" i="20"/>
  <c r="DG267" i="9"/>
  <c r="B290" i="20"/>
  <c r="CV292" i="9"/>
  <c r="M321" i="20"/>
  <c r="DG323" i="9"/>
  <c r="M15" i="20"/>
  <c r="DG17" i="9"/>
  <c r="I126" i="20"/>
  <c r="DC128" i="9"/>
  <c r="B193" i="20"/>
  <c r="CV195" i="9"/>
  <c r="B208" i="20"/>
  <c r="CV210" i="9"/>
  <c r="M258" i="20"/>
  <c r="DG260" i="9"/>
  <c r="M290" i="20"/>
  <c r="DG292" i="9"/>
  <c r="M322" i="20"/>
  <c r="DG324" i="9"/>
  <c r="I11" i="20"/>
  <c r="DC13" i="9"/>
  <c r="M81" i="20"/>
  <c r="DG83" i="9"/>
  <c r="M116" i="20"/>
  <c r="DG118" i="9"/>
  <c r="M166" i="20"/>
  <c r="DG168" i="9"/>
  <c r="I239" i="20"/>
  <c r="DC241" i="9"/>
  <c r="M287" i="20"/>
  <c r="DG289" i="9"/>
  <c r="I335" i="20"/>
  <c r="DC337" i="9"/>
  <c r="M8" i="20"/>
  <c r="DG10" i="9"/>
  <c r="I130" i="20"/>
  <c r="DC132" i="9"/>
  <c r="M198" i="20"/>
  <c r="DG200" i="9"/>
  <c r="M256" i="20"/>
  <c r="DG258" i="9"/>
  <c r="B321" i="20"/>
  <c r="CV323" i="9"/>
  <c r="B345" i="20"/>
  <c r="CV347" i="9"/>
  <c r="I31" i="20"/>
  <c r="DC33" i="9"/>
  <c r="M69" i="20"/>
  <c r="DG71" i="9"/>
  <c r="I104" i="20"/>
  <c r="DC106" i="9"/>
  <c r="I167" i="20"/>
  <c r="DC169" i="9"/>
  <c r="B207" i="20"/>
  <c r="CV209" i="9"/>
  <c r="M233" i="20"/>
  <c r="DG235" i="9"/>
  <c r="M277" i="20"/>
  <c r="DG279" i="9"/>
  <c r="B330" i="20"/>
  <c r="CV332" i="9"/>
  <c r="I118" i="20"/>
  <c r="DC120" i="9"/>
  <c r="M203" i="20"/>
  <c r="DG205" i="9"/>
  <c r="B259" i="20"/>
  <c r="CV261" i="9"/>
  <c r="I13" i="20"/>
  <c r="DC15" i="9"/>
  <c r="M33" i="20"/>
  <c r="DG35" i="9"/>
  <c r="M63" i="20"/>
  <c r="DG65" i="9"/>
  <c r="I105" i="20"/>
  <c r="DC107" i="9"/>
  <c r="M140" i="20"/>
  <c r="DG142" i="9"/>
  <c r="M189" i="20"/>
  <c r="DG191" i="9"/>
  <c r="I212" i="20"/>
  <c r="DC214" i="9"/>
  <c r="I259" i="20"/>
  <c r="DC261" i="9"/>
  <c r="B320" i="20"/>
  <c r="CV322" i="9"/>
  <c r="M339" i="20"/>
  <c r="DG341" i="9"/>
  <c r="M28" i="20"/>
  <c r="DG30" i="9"/>
  <c r="M50" i="20"/>
  <c r="DG52" i="9"/>
  <c r="M141" i="20"/>
  <c r="DG143" i="9"/>
  <c r="M268" i="20"/>
  <c r="DG270" i="9"/>
  <c r="I300" i="20"/>
  <c r="DC302" i="9"/>
  <c r="B325" i="20"/>
  <c r="CV327" i="9"/>
  <c r="I51" i="20"/>
  <c r="DC53" i="9"/>
  <c r="I93" i="20"/>
  <c r="DC95" i="9"/>
  <c r="I139" i="20"/>
  <c r="DC141" i="9"/>
  <c r="M176" i="20"/>
  <c r="DG178" i="9"/>
  <c r="M214" i="20"/>
  <c r="DG216" i="9"/>
  <c r="B242" i="20"/>
  <c r="CV244" i="9"/>
  <c r="M269" i="20"/>
  <c r="DG271" i="9"/>
  <c r="I317" i="20"/>
  <c r="DC319" i="9"/>
  <c r="I349" i="20"/>
  <c r="DC351" i="9"/>
  <c r="M110" i="20"/>
  <c r="DG112" i="9"/>
  <c r="B204" i="20"/>
  <c r="CV206" i="9"/>
  <c r="B247" i="20"/>
  <c r="CV249" i="9"/>
  <c r="I278" i="20"/>
  <c r="DC280" i="9"/>
  <c r="I310" i="20"/>
  <c r="DC312" i="9"/>
  <c r="M342" i="20"/>
  <c r="DG344" i="9"/>
  <c r="M68" i="20"/>
  <c r="DG70" i="9"/>
  <c r="I119" i="20"/>
  <c r="DC121" i="9"/>
  <c r="I162" i="20"/>
  <c r="DC164" i="9"/>
  <c r="M193" i="20"/>
  <c r="DG195" i="9"/>
  <c r="M216" i="20"/>
  <c r="DG218" i="9"/>
  <c r="M295" i="20"/>
  <c r="DG297" i="9"/>
  <c r="M343" i="20"/>
  <c r="DG345" i="9"/>
  <c r="M114" i="20"/>
  <c r="DG116" i="9"/>
  <c r="B202" i="20"/>
  <c r="CV204" i="9"/>
  <c r="M221" i="20"/>
  <c r="DG223" i="9"/>
  <c r="B293" i="20"/>
  <c r="CV295" i="9"/>
  <c r="M332" i="20"/>
  <c r="DG334" i="9"/>
  <c r="I53" i="20"/>
  <c r="DC55" i="9"/>
  <c r="M88" i="20"/>
  <c r="DG90" i="9"/>
  <c r="M131" i="20"/>
  <c r="DG133" i="9"/>
  <c r="B196" i="20"/>
  <c r="CV198" i="9"/>
  <c r="I218" i="20"/>
  <c r="DC220" i="9"/>
  <c r="M253" i="20"/>
  <c r="DG255" i="9"/>
  <c r="M281" i="20"/>
  <c r="DG283" i="9"/>
  <c r="I305" i="20"/>
  <c r="DC307" i="9"/>
  <c r="B334" i="20"/>
  <c r="CV336" i="9"/>
  <c r="M6" i="20"/>
  <c r="DG8" i="9"/>
  <c r="I34" i="20"/>
  <c r="DC36" i="9"/>
  <c r="M134" i="20"/>
  <c r="DG136" i="9"/>
  <c r="M199" i="20"/>
  <c r="DG201" i="9"/>
  <c r="B235" i="20"/>
  <c r="CV237" i="9"/>
  <c r="M254" i="20"/>
  <c r="DG256" i="9"/>
  <c r="B319" i="20"/>
  <c r="CV321" i="9"/>
  <c r="M57" i="20"/>
  <c r="DG59" i="9"/>
  <c r="M92" i="20"/>
  <c r="DG94" i="9"/>
  <c r="I146" i="20"/>
  <c r="DC148" i="9"/>
  <c r="B217" i="20"/>
  <c r="CV219" i="9"/>
  <c r="I267" i="20"/>
  <c r="DC269" i="9"/>
  <c r="B296" i="20"/>
  <c r="CV298" i="9"/>
  <c r="M315" i="20"/>
  <c r="DG317" i="9"/>
  <c r="I82" i="20"/>
  <c r="DC84" i="9"/>
  <c r="I157" i="20"/>
  <c r="DC159" i="9"/>
  <c r="M236" i="20"/>
  <c r="DG238" i="9"/>
  <c r="I264" i="20"/>
  <c r="DC266" i="9"/>
  <c r="I296" i="20"/>
  <c r="DC298" i="9"/>
  <c r="B246" i="20"/>
  <c r="CV248" i="9"/>
  <c r="I226" i="20"/>
  <c r="DC228" i="9"/>
  <c r="I159" i="20"/>
  <c r="DC161" i="9"/>
  <c r="M90" i="20"/>
  <c r="DG92" i="9"/>
  <c r="M31" i="20"/>
  <c r="DG33" i="9"/>
  <c r="I246" i="20"/>
  <c r="DC248" i="9"/>
  <c r="I95" i="20"/>
  <c r="DC97" i="9"/>
  <c r="M307" i="20"/>
  <c r="DG309" i="9"/>
  <c r="M260" i="20"/>
  <c r="DG262" i="9"/>
  <c r="B211" i="20"/>
  <c r="CV213" i="9"/>
  <c r="B269" i="20"/>
  <c r="CV271" i="9"/>
  <c r="I124" i="20"/>
  <c r="DC126" i="9"/>
  <c r="M82" i="20"/>
  <c r="DG84" i="9"/>
  <c r="I80" i="20"/>
  <c r="DC82" i="9"/>
  <c r="M130" i="20"/>
  <c r="DG132" i="9"/>
  <c r="B206" i="20"/>
  <c r="CV208" i="9"/>
  <c r="I348" i="20"/>
  <c r="DC350" i="9"/>
  <c r="M35" i="20"/>
  <c r="DG37" i="9"/>
  <c r="M72" i="20"/>
  <c r="DG74" i="9"/>
  <c r="M123" i="20"/>
  <c r="DG125" i="9"/>
  <c r="I174" i="20"/>
  <c r="DC176" i="9"/>
  <c r="I233" i="20"/>
  <c r="DC235" i="9"/>
  <c r="B266" i="20"/>
  <c r="CV268" i="9"/>
  <c r="I285" i="20"/>
  <c r="DC287" i="9"/>
  <c r="M14" i="20"/>
  <c r="DG16" i="9"/>
  <c r="I161" i="20"/>
  <c r="DC163" i="9"/>
  <c r="I203" i="20"/>
  <c r="DC205" i="9"/>
  <c r="I230" i="20"/>
  <c r="DC232" i="9"/>
  <c r="B323" i="20"/>
  <c r="CV325" i="9"/>
  <c r="M13" i="20"/>
  <c r="DG15" i="9"/>
  <c r="I33" i="20"/>
  <c r="DC35" i="9"/>
  <c r="I63" i="20"/>
  <c r="DC65" i="9"/>
  <c r="M105" i="20"/>
  <c r="DG107" i="9"/>
  <c r="I140" i="20"/>
  <c r="DC142" i="9"/>
  <c r="I189" i="20"/>
  <c r="DC191" i="9"/>
  <c r="M212" i="20"/>
  <c r="DG214" i="9"/>
  <c r="I291" i="20"/>
  <c r="DC293" i="9"/>
  <c r="I339" i="20"/>
  <c r="DC341" i="9"/>
  <c r="M32" i="20"/>
  <c r="DG34" i="9"/>
  <c r="I66" i="20"/>
  <c r="DC68" i="9"/>
  <c r="M153" i="20"/>
  <c r="DG155" i="9"/>
  <c r="M244" i="20"/>
  <c r="DG246" i="9"/>
  <c r="I268" i="20"/>
  <c r="DC270" i="9"/>
  <c r="M300" i="20"/>
  <c r="DG302" i="9"/>
  <c r="M328" i="20"/>
  <c r="DG330" i="9"/>
  <c r="I61" i="20"/>
  <c r="DC63" i="9"/>
  <c r="I96" i="20"/>
  <c r="DC98" i="9"/>
  <c r="M148" i="20"/>
  <c r="DG150" i="9"/>
  <c r="I187" i="20"/>
  <c r="DC189" i="9"/>
  <c r="I214" i="20"/>
  <c r="DC216" i="9"/>
  <c r="I269" i="20"/>
  <c r="DC271" i="9"/>
  <c r="M317" i="20"/>
  <c r="DG319" i="9"/>
  <c r="M349" i="20"/>
  <c r="DG351" i="9"/>
  <c r="I110" i="20"/>
  <c r="DC112" i="9"/>
  <c r="B231" i="20"/>
  <c r="CV233" i="9"/>
  <c r="M250" i="20"/>
  <c r="DG252" i="9"/>
  <c r="M286" i="20"/>
  <c r="DG288" i="9"/>
  <c r="M318" i="20"/>
  <c r="DG320" i="9"/>
  <c r="I350" i="20"/>
  <c r="DC352" i="9"/>
  <c r="I87" i="20"/>
  <c r="DC89" i="9"/>
  <c r="M129" i="20"/>
  <c r="DG131" i="9"/>
  <c r="I175" i="20"/>
  <c r="DC177" i="9"/>
  <c r="I193" i="20"/>
  <c r="DC195" i="9"/>
  <c r="M227" i="20"/>
  <c r="DG229" i="9"/>
  <c r="B252" i="20"/>
  <c r="CV254" i="9"/>
  <c r="I295" i="20"/>
  <c r="DC297" i="9"/>
  <c r="I3" i="20"/>
  <c r="DC5" i="9"/>
  <c r="M163" i="20"/>
  <c r="DG165" i="9"/>
  <c r="I221" i="20"/>
  <c r="DC223" i="9"/>
  <c r="B245" i="20"/>
  <c r="CV247" i="9"/>
  <c r="B341" i="20"/>
  <c r="CV343" i="9"/>
  <c r="M53" i="20"/>
  <c r="DG55" i="9"/>
  <c r="I88" i="20"/>
  <c r="DC90" i="9"/>
  <c r="I131" i="20"/>
  <c r="DC133" i="9"/>
  <c r="M218" i="20"/>
  <c r="DG220" i="9"/>
  <c r="I253" i="20"/>
  <c r="DC255" i="9"/>
  <c r="I281" i="20"/>
  <c r="DC283" i="9"/>
  <c r="I6" i="20"/>
  <c r="DC8" i="9"/>
  <c r="M34" i="20"/>
  <c r="DG36" i="9"/>
  <c r="I134" i="20"/>
  <c r="DC136" i="9"/>
  <c r="I199" i="20"/>
  <c r="DC201" i="9"/>
  <c r="I254" i="20"/>
  <c r="DC256" i="9"/>
  <c r="B279" i="20"/>
  <c r="CV281" i="9"/>
  <c r="B303" i="20"/>
  <c r="CV305" i="9"/>
  <c r="B343" i="20"/>
  <c r="CV345" i="9"/>
  <c r="I57" i="20"/>
  <c r="DC59" i="9"/>
  <c r="I92" i="20"/>
  <c r="DC94" i="9"/>
  <c r="M146" i="20"/>
  <c r="DG148" i="9"/>
  <c r="M220" i="20"/>
  <c r="DG222" i="9"/>
  <c r="I247" i="20"/>
  <c r="DC249" i="9"/>
  <c r="M267" i="20"/>
  <c r="DG269" i="9"/>
  <c r="B328" i="20"/>
  <c r="CV330" i="9"/>
  <c r="M347" i="20"/>
  <c r="DG349" i="9"/>
  <c r="M106" i="20"/>
  <c r="DG108" i="9"/>
  <c r="I186" i="20"/>
  <c r="DC188" i="9"/>
  <c r="I236" i="20"/>
  <c r="DC238" i="9"/>
  <c r="I272" i="20"/>
  <c r="DC274" i="9"/>
  <c r="M304" i="20"/>
  <c r="DG306" i="9"/>
  <c r="B333" i="20"/>
  <c r="CV335" i="9"/>
  <c r="M112" i="20"/>
  <c r="DG114" i="9"/>
  <c r="M104" i="20"/>
  <c r="DG106" i="9"/>
  <c r="B339" i="20"/>
  <c r="CV341" i="9"/>
  <c r="B209" i="20"/>
  <c r="CV211" i="9"/>
  <c r="B199" i="20"/>
  <c r="CV201" i="9"/>
  <c r="M93" i="20"/>
  <c r="DG95" i="9"/>
  <c r="M162" i="20"/>
  <c r="DG164" i="9"/>
  <c r="I114" i="20"/>
  <c r="DC116" i="9"/>
  <c r="I85" i="20"/>
  <c r="DC87" i="9"/>
  <c r="M245" i="20"/>
  <c r="DG247" i="9"/>
  <c r="M192" i="20"/>
  <c r="DG194" i="9"/>
  <c r="B194" i="20"/>
  <c r="CV196" i="9"/>
  <c r="B233" i="20"/>
  <c r="CV235" i="9"/>
  <c r="I133" i="20"/>
  <c r="DC135" i="9"/>
  <c r="I322" i="20"/>
  <c r="DC324" i="9"/>
  <c r="M208" i="20"/>
  <c r="DG210" i="9"/>
  <c r="I8" i="20"/>
  <c r="DC10" i="9"/>
  <c r="B237" i="20"/>
  <c r="CV239" i="9"/>
  <c r="M210" i="20"/>
  <c r="DG212" i="9"/>
  <c r="I45" i="20"/>
  <c r="DC47" i="9"/>
  <c r="M80" i="20"/>
  <c r="DG82" i="9"/>
  <c r="M133" i="20"/>
  <c r="DG135" i="9"/>
  <c r="M180" i="20"/>
  <c r="DG182" i="9"/>
  <c r="M206" i="20"/>
  <c r="DG208" i="9"/>
  <c r="B254" i="20"/>
  <c r="CV256" i="9"/>
  <c r="M273" i="20"/>
  <c r="DG275" i="9"/>
  <c r="I293" i="20"/>
  <c r="DC295" i="9"/>
  <c r="I329" i="20"/>
  <c r="DC331" i="9"/>
  <c r="I18" i="20"/>
  <c r="DC20" i="9"/>
  <c r="M149" i="20"/>
  <c r="DG151" i="9"/>
  <c r="M266" i="20"/>
  <c r="DG268" i="9"/>
  <c r="I298" i="20"/>
  <c r="DC300" i="9"/>
  <c r="M330" i="20"/>
  <c r="DG332" i="9"/>
  <c r="M49" i="20"/>
  <c r="DG51" i="9"/>
  <c r="I84" i="20"/>
  <c r="DC86" i="9"/>
  <c r="M135" i="20"/>
  <c r="DG137" i="9"/>
  <c r="I178" i="20"/>
  <c r="DC180" i="9"/>
  <c r="I208" i="20"/>
  <c r="DC210" i="9"/>
  <c r="B248" i="20"/>
  <c r="CV250" i="9"/>
  <c r="B268" i="20"/>
  <c r="CV270" i="9"/>
  <c r="B300" i="20"/>
  <c r="CV302" i="9"/>
  <c r="I319" i="20"/>
  <c r="DC321" i="9"/>
  <c r="M58" i="20"/>
  <c r="DG60" i="9"/>
  <c r="M169" i="20"/>
  <c r="DG171" i="9"/>
  <c r="B265" i="20"/>
  <c r="CV267" i="9"/>
  <c r="M324" i="20"/>
  <c r="DG326" i="9"/>
  <c r="M348" i="20"/>
  <c r="DG350" i="9"/>
  <c r="I35" i="20"/>
  <c r="DC37" i="9"/>
  <c r="I72" i="20"/>
  <c r="DC74" i="9"/>
  <c r="I123" i="20"/>
  <c r="DC125" i="9"/>
  <c r="M174" i="20"/>
  <c r="DG176" i="9"/>
  <c r="I210" i="20"/>
  <c r="DC212" i="9"/>
  <c r="M241" i="20"/>
  <c r="DG243" i="9"/>
  <c r="M285" i="20"/>
  <c r="DG287" i="9"/>
  <c r="B310" i="20"/>
  <c r="CV312" i="9"/>
  <c r="I14" i="20"/>
  <c r="DC16" i="9"/>
  <c r="M161" i="20"/>
  <c r="DG163" i="9"/>
  <c r="I211" i="20"/>
  <c r="DC213" i="9"/>
  <c r="M230" i="20"/>
  <c r="DG232" i="9"/>
  <c r="B283" i="20"/>
  <c r="CV285" i="9"/>
  <c r="B347" i="20"/>
  <c r="CV349" i="9"/>
  <c r="I21" i="20"/>
  <c r="DC23" i="9"/>
  <c r="M37" i="20"/>
  <c r="DG39" i="9"/>
  <c r="M73" i="20"/>
  <c r="DG75" i="9"/>
  <c r="I108" i="20"/>
  <c r="DC110" i="9"/>
  <c r="M143" i="20"/>
  <c r="DG145" i="9"/>
  <c r="B198" i="20"/>
  <c r="CV200" i="9"/>
  <c r="B240" i="20"/>
  <c r="CV242" i="9"/>
  <c r="M291" i="20"/>
  <c r="DG293" i="9"/>
  <c r="B352" i="20"/>
  <c r="CV354" i="9"/>
  <c r="I32" i="20"/>
  <c r="DC34" i="9"/>
  <c r="M66" i="20"/>
  <c r="DG68" i="9"/>
  <c r="I153" i="20"/>
  <c r="DC155" i="9"/>
  <c r="I201" i="20"/>
  <c r="DC203" i="9"/>
  <c r="B225" i="20"/>
  <c r="CV227" i="9"/>
  <c r="I244" i="20"/>
  <c r="DC246" i="9"/>
  <c r="M276" i="20"/>
  <c r="DG278" i="9"/>
  <c r="M308" i="20"/>
  <c r="DG310" i="9"/>
  <c r="I328" i="20"/>
  <c r="DC330" i="9"/>
  <c r="B349" i="20"/>
  <c r="CV351" i="9"/>
  <c r="M61" i="20"/>
  <c r="DG63" i="9"/>
  <c r="M96" i="20"/>
  <c r="DG98" i="9"/>
  <c r="I148" i="20"/>
  <c r="DC150" i="9"/>
  <c r="M187" i="20"/>
  <c r="DG189" i="9"/>
  <c r="B278" i="20"/>
  <c r="CV280" i="9"/>
  <c r="B298" i="20"/>
  <c r="CV300" i="9"/>
  <c r="I325" i="20"/>
  <c r="DC327" i="9"/>
  <c r="I10" i="20"/>
  <c r="DC12" i="9"/>
  <c r="M145" i="20"/>
  <c r="DG147" i="9"/>
  <c r="I250" i="20"/>
  <c r="DC252" i="9"/>
  <c r="I286" i="20"/>
  <c r="DC288" i="9"/>
  <c r="I318" i="20"/>
  <c r="DC320" i="9"/>
  <c r="M350" i="20"/>
  <c r="DG352" i="9"/>
  <c r="M87" i="20"/>
  <c r="DG89" i="9"/>
  <c r="I129" i="20"/>
  <c r="DC131" i="9"/>
  <c r="M175" i="20"/>
  <c r="DG177" i="9"/>
  <c r="I200" i="20"/>
  <c r="DC202" i="9"/>
  <c r="I227" i="20"/>
  <c r="DC229" i="9"/>
  <c r="B276" i="20"/>
  <c r="CV278" i="9"/>
  <c r="M327" i="20"/>
  <c r="DG329" i="9"/>
  <c r="M3" i="20"/>
  <c r="DG5" i="9"/>
  <c r="I163" i="20"/>
  <c r="DC165" i="9"/>
  <c r="M248" i="20"/>
  <c r="DG250" i="9"/>
  <c r="B317" i="20"/>
  <c r="CV319" i="9"/>
  <c r="M56" i="20"/>
  <c r="DG58" i="9"/>
  <c r="M107" i="20"/>
  <c r="DG109" i="9"/>
  <c r="I142" i="20"/>
  <c r="DC144" i="9"/>
  <c r="I229" i="20"/>
  <c r="DC231" i="9"/>
  <c r="M289" i="20"/>
  <c r="DG291" i="9"/>
  <c r="B318" i="20"/>
  <c r="CV320" i="9"/>
  <c r="M22" i="20"/>
  <c r="DG24" i="9"/>
  <c r="M38" i="20"/>
  <c r="DG40" i="9"/>
  <c r="M155" i="20"/>
  <c r="DG157" i="9"/>
  <c r="M207" i="20"/>
  <c r="DG209" i="9"/>
  <c r="B263" i="20"/>
  <c r="CV265" i="9"/>
  <c r="I60" i="20"/>
  <c r="DC62" i="9"/>
  <c r="M111" i="20"/>
  <c r="DG113" i="9"/>
  <c r="I172" i="20"/>
  <c r="DC174" i="9"/>
  <c r="I220" i="20"/>
  <c r="DC222" i="9"/>
  <c r="M247" i="20"/>
  <c r="DG249" i="9"/>
  <c r="M299" i="20"/>
  <c r="DG301" i="9"/>
  <c r="I347" i="20"/>
  <c r="DC349" i="9"/>
  <c r="I106" i="20"/>
  <c r="DC108" i="9"/>
  <c r="M186" i="20"/>
  <c r="DG188" i="9"/>
  <c r="M272" i="20"/>
  <c r="DG274" i="9"/>
  <c r="I304" i="20"/>
  <c r="DC306" i="9"/>
  <c r="M344" i="20"/>
  <c r="DG346" i="9"/>
  <c r="I282" i="20"/>
  <c r="DC284" i="9"/>
  <c r="B284" i="20"/>
  <c r="CV286" i="9"/>
  <c r="M167" i="20"/>
  <c r="DG169" i="9"/>
  <c r="I9" i="20"/>
  <c r="DC11" i="9"/>
  <c r="I168" i="20"/>
  <c r="DC170" i="9"/>
  <c r="I28" i="20"/>
  <c r="DC30" i="9"/>
  <c r="M340" i="20"/>
  <c r="DG342" i="9"/>
  <c r="M310" i="20"/>
  <c r="DG312" i="9"/>
  <c r="M263" i="20"/>
  <c r="DG265" i="9"/>
  <c r="I120" i="20"/>
  <c r="DC122" i="9"/>
  <c r="M305" i="20"/>
  <c r="DG307" i="9"/>
  <c r="M223" i="20"/>
  <c r="DG225" i="9"/>
  <c r="I89" i="20"/>
  <c r="DC91" i="9"/>
  <c r="I315" i="20"/>
  <c r="DC317" i="9"/>
  <c r="I180" i="20"/>
  <c r="DC182" i="9"/>
  <c r="I15" i="20"/>
  <c r="DC17" i="9"/>
  <c r="I81" i="20"/>
  <c r="DC83" i="9"/>
  <c r="B281" i="20"/>
  <c r="CV283" i="9"/>
  <c r="M183" i="20"/>
  <c r="DG185" i="9"/>
  <c r="M18" i="20"/>
  <c r="DG20" i="9"/>
  <c r="M84" i="20"/>
  <c r="DG86" i="9"/>
  <c r="I324" i="20"/>
  <c r="DC326" i="9"/>
  <c r="M23" i="20"/>
  <c r="DG25" i="9"/>
  <c r="M39" i="20"/>
  <c r="DG41" i="9"/>
  <c r="M91" i="20"/>
  <c r="DG93" i="9"/>
  <c r="I241" i="20"/>
  <c r="DC243" i="9"/>
  <c r="M313" i="20"/>
  <c r="DG315" i="9"/>
  <c r="B338" i="20"/>
  <c r="CV340" i="9"/>
  <c r="I46" i="20"/>
  <c r="DC48" i="9"/>
  <c r="M188" i="20"/>
  <c r="DG190" i="9"/>
  <c r="M211" i="20"/>
  <c r="DG213" i="9"/>
  <c r="B307" i="20"/>
  <c r="CV309" i="9"/>
  <c r="M21" i="20"/>
  <c r="DG23" i="9"/>
  <c r="I37" i="20"/>
  <c r="DC39" i="9"/>
  <c r="I73" i="20"/>
  <c r="DC75" i="9"/>
  <c r="M108" i="20"/>
  <c r="DG110" i="9"/>
  <c r="I143" i="20"/>
  <c r="DC145" i="9"/>
  <c r="B224" i="20"/>
  <c r="CV226" i="9"/>
  <c r="I243" i="20"/>
  <c r="DC245" i="9"/>
  <c r="B272" i="20"/>
  <c r="CV274" i="9"/>
  <c r="M323" i="20"/>
  <c r="DG325" i="9"/>
  <c r="I36" i="20"/>
  <c r="DC38" i="9"/>
  <c r="M98" i="20"/>
  <c r="DG100" i="9"/>
  <c r="I179" i="20"/>
  <c r="DC181" i="9"/>
  <c r="M201" i="20"/>
  <c r="DG203" i="9"/>
  <c r="I276" i="20"/>
  <c r="DC278" i="9"/>
  <c r="I308" i="20"/>
  <c r="DC310" i="9"/>
  <c r="M7" i="20"/>
  <c r="DG9" i="9"/>
  <c r="M64" i="20"/>
  <c r="DG66" i="9"/>
  <c r="M115" i="20"/>
  <c r="DG117" i="9"/>
  <c r="M151" i="20"/>
  <c r="DG153" i="9"/>
  <c r="M195" i="20"/>
  <c r="DG197" i="9"/>
  <c r="B226" i="20"/>
  <c r="CV228" i="9"/>
  <c r="I301" i="20"/>
  <c r="DC303" i="9"/>
  <c r="M325" i="20"/>
  <c r="DG327" i="9"/>
  <c r="M10" i="20"/>
  <c r="DG12" i="9"/>
  <c r="I145" i="20"/>
  <c r="DC147" i="9"/>
  <c r="B212" i="20"/>
  <c r="CV214" i="9"/>
  <c r="M262" i="20"/>
  <c r="DG264" i="9"/>
  <c r="M294" i="20"/>
  <c r="DG296" i="9"/>
  <c r="I326" i="20"/>
  <c r="DC328" i="9"/>
  <c r="M55" i="20"/>
  <c r="DG57" i="9"/>
  <c r="I97" i="20"/>
  <c r="DC99" i="9"/>
  <c r="M132" i="20"/>
  <c r="DG134" i="9"/>
  <c r="I182" i="20"/>
  <c r="DC184" i="9"/>
  <c r="M200" i="20"/>
  <c r="DG202" i="9"/>
  <c r="I235" i="20"/>
  <c r="DC237" i="9"/>
  <c r="B260" i="20"/>
  <c r="CV262" i="9"/>
  <c r="I279" i="20"/>
  <c r="DC281" i="9"/>
  <c r="B308" i="20"/>
  <c r="CV310" i="9"/>
  <c r="I327" i="20"/>
  <c r="DC329" i="9"/>
  <c r="I20" i="20"/>
  <c r="DC22" i="9"/>
  <c r="M173" i="20"/>
  <c r="DG175" i="9"/>
  <c r="I248" i="20"/>
  <c r="DC250" i="9"/>
  <c r="B277" i="20"/>
  <c r="CV279" i="9"/>
  <c r="I56" i="20"/>
  <c r="DC58" i="9"/>
  <c r="I107" i="20"/>
  <c r="DC109" i="9"/>
  <c r="M142" i="20"/>
  <c r="DG144" i="9"/>
  <c r="I202" i="20"/>
  <c r="DC204" i="9"/>
  <c r="M229" i="20"/>
  <c r="DG231" i="9"/>
  <c r="B262" i="20"/>
  <c r="CV264" i="9"/>
  <c r="I289" i="20"/>
  <c r="DC291" i="9"/>
  <c r="B342" i="20"/>
  <c r="CV344" i="9"/>
  <c r="I22" i="20"/>
  <c r="DC24" i="9"/>
  <c r="I38" i="20"/>
  <c r="DC40" i="9"/>
  <c r="I155" i="20"/>
  <c r="DC157" i="9"/>
  <c r="I207" i="20"/>
  <c r="DC209" i="9"/>
  <c r="M238" i="20"/>
  <c r="DG240" i="9"/>
  <c r="B327" i="20"/>
  <c r="CV329" i="9"/>
  <c r="M60" i="20"/>
  <c r="DG62" i="9"/>
  <c r="I111" i="20"/>
  <c r="DC113" i="9"/>
  <c r="M172" i="20"/>
  <c r="DG174" i="9"/>
  <c r="B201" i="20"/>
  <c r="CV203" i="9"/>
  <c r="B228" i="20"/>
  <c r="CV230" i="9"/>
  <c r="M255" i="20"/>
  <c r="DG257" i="9"/>
  <c r="I299" i="20"/>
  <c r="DC301" i="9"/>
  <c r="I12" i="20"/>
  <c r="DC14" i="9"/>
  <c r="M138" i="20"/>
  <c r="DG140" i="9"/>
  <c r="I194" i="20"/>
  <c r="DC196" i="9"/>
  <c r="B222" i="20"/>
  <c r="CV224" i="9"/>
  <c r="M280" i="20"/>
  <c r="DG282" i="9"/>
  <c r="I312" i="20"/>
  <c r="DC314" i="9"/>
  <c r="I344" i="20"/>
  <c r="DC346" i="9"/>
  <c r="I77" i="20"/>
  <c r="DC79" i="9"/>
  <c r="I309" i="20"/>
  <c r="DC311" i="9"/>
  <c r="I314" i="20"/>
  <c r="DC316" i="9"/>
  <c r="B316" i="20"/>
  <c r="CV318" i="9"/>
  <c r="I277" i="20"/>
  <c r="DC279" i="9"/>
  <c r="B299" i="20"/>
  <c r="CV301" i="9"/>
  <c r="I50" i="20"/>
  <c r="DC52" i="9"/>
  <c r="I292" i="20"/>
  <c r="DC294" i="9"/>
  <c r="I176" i="20"/>
  <c r="DC178" i="9"/>
  <c r="I94" i="20"/>
  <c r="DC96" i="9"/>
  <c r="B190" i="20"/>
  <c r="CV192" i="9"/>
  <c r="I43" i="20"/>
  <c r="DC45" i="9"/>
  <c r="I47" i="20"/>
  <c r="DC49" i="9"/>
  <c r="M264" i="20"/>
  <c r="DG266" i="9"/>
  <c r="B239" i="20"/>
  <c r="CV241" i="9"/>
  <c r="I116" i="20"/>
  <c r="DC118" i="9"/>
  <c r="B348" i="20"/>
  <c r="CV350" i="9"/>
  <c r="I256" i="20"/>
  <c r="DC258" i="9"/>
  <c r="B216" i="20"/>
  <c r="CV218" i="9"/>
  <c r="M298" i="20"/>
  <c r="DG300" i="9"/>
  <c r="I135" i="20"/>
  <c r="DC137" i="9"/>
  <c r="I58" i="20"/>
  <c r="DC60" i="9"/>
  <c r="M128" i="20"/>
  <c r="DG130" i="9"/>
  <c r="M78" i="20"/>
  <c r="DG80" i="9"/>
  <c r="I196" i="20"/>
  <c r="DC198" i="9"/>
  <c r="I242" i="20"/>
  <c r="DC244" i="9"/>
  <c r="I274" i="20"/>
  <c r="DC276" i="9"/>
  <c r="M306" i="20"/>
  <c r="DG308" i="9"/>
  <c r="M338" i="20"/>
  <c r="DG340" i="9"/>
  <c r="I52" i="20"/>
  <c r="DC54" i="9"/>
  <c r="M103" i="20"/>
  <c r="DG105" i="9"/>
  <c r="I156" i="20"/>
  <c r="DC158" i="9"/>
  <c r="M197" i="20"/>
  <c r="DG199" i="9"/>
  <c r="B221" i="20"/>
  <c r="CV223" i="9"/>
  <c r="I271" i="20"/>
  <c r="DC273" i="9"/>
  <c r="B332" i="20"/>
  <c r="CV334" i="9"/>
  <c r="M351" i="20"/>
  <c r="DG353" i="9"/>
  <c r="M74" i="20"/>
  <c r="DG76" i="9"/>
  <c r="M217" i="20"/>
  <c r="DG219" i="9"/>
  <c r="I240" i="20"/>
  <c r="DC242" i="9"/>
  <c r="B289" i="20"/>
  <c r="CV291" i="9"/>
  <c r="B313" i="20"/>
  <c r="CV315" i="9"/>
  <c r="M336" i="20"/>
  <c r="DG338" i="9"/>
  <c r="I23" i="20"/>
  <c r="DC25" i="9"/>
  <c r="I39" i="20"/>
  <c r="DC41" i="9"/>
  <c r="I91" i="20"/>
  <c r="DC93" i="9"/>
  <c r="I128" i="20"/>
  <c r="DC130" i="9"/>
  <c r="B192" i="20"/>
  <c r="CV194" i="9"/>
  <c r="M249" i="20"/>
  <c r="DG251" i="9"/>
  <c r="I313" i="20"/>
  <c r="DC315" i="9"/>
  <c r="M46" i="20"/>
  <c r="DG48" i="9"/>
  <c r="I188" i="20"/>
  <c r="DC190" i="9"/>
  <c r="I219" i="20"/>
  <c r="DC221" i="9"/>
  <c r="B267" i="20"/>
  <c r="CV269" i="9"/>
  <c r="B291" i="20"/>
  <c r="CV293" i="9"/>
  <c r="B331" i="20"/>
  <c r="CV333" i="9"/>
  <c r="I5" i="20"/>
  <c r="DC7" i="9"/>
  <c r="I25" i="20"/>
  <c r="DC27" i="9"/>
  <c r="M41" i="20"/>
  <c r="DG43" i="9"/>
  <c r="M76" i="20"/>
  <c r="DG78" i="9"/>
  <c r="I127" i="20"/>
  <c r="DC129" i="9"/>
  <c r="M150" i="20"/>
  <c r="DG152" i="9"/>
  <c r="M243" i="20"/>
  <c r="DG245" i="9"/>
  <c r="M275" i="20"/>
  <c r="DG277" i="9"/>
  <c r="B304" i="20"/>
  <c r="CV306" i="9"/>
  <c r="I323" i="20"/>
  <c r="DC325" i="9"/>
  <c r="M36" i="20"/>
  <c r="DG38" i="9"/>
  <c r="I98" i="20"/>
  <c r="DC100" i="9"/>
  <c r="M179" i="20"/>
  <c r="DG181" i="9"/>
  <c r="I209" i="20"/>
  <c r="DC211" i="9"/>
  <c r="M228" i="20"/>
  <c r="DG230" i="9"/>
  <c r="M284" i="20"/>
  <c r="DG286" i="9"/>
  <c r="M316" i="20"/>
  <c r="DG318" i="9"/>
  <c r="I7" i="20"/>
  <c r="DC9" i="9"/>
  <c r="I64" i="20"/>
  <c r="DC66" i="9"/>
  <c r="I115" i="20"/>
  <c r="DC117" i="9"/>
  <c r="I151" i="20"/>
  <c r="DC153" i="9"/>
  <c r="I195" i="20"/>
  <c r="DC197" i="9"/>
  <c r="B250" i="20"/>
  <c r="CV252" i="9"/>
  <c r="M301" i="20"/>
  <c r="DG303" i="9"/>
  <c r="M333" i="20"/>
  <c r="DG335" i="9"/>
  <c r="I62" i="20"/>
  <c r="DC64" i="9"/>
  <c r="M171" i="20"/>
  <c r="DG173" i="9"/>
  <c r="M234" i="20"/>
  <c r="DG236" i="9"/>
  <c r="I262" i="20"/>
  <c r="DC264" i="9"/>
  <c r="I294" i="20"/>
  <c r="DC296" i="9"/>
  <c r="M326" i="20"/>
  <c r="DG328" i="9"/>
  <c r="I55" i="20"/>
  <c r="DC57" i="9"/>
  <c r="M97" i="20"/>
  <c r="DG99" i="9"/>
  <c r="I132" i="20"/>
  <c r="DC134" i="9"/>
  <c r="M182" i="20"/>
  <c r="DG184" i="9"/>
  <c r="M235" i="20"/>
  <c r="DG237" i="9"/>
  <c r="M279" i="20"/>
  <c r="DG281" i="9"/>
  <c r="M20" i="20"/>
  <c r="DG22" i="9"/>
  <c r="I173" i="20"/>
  <c r="DC175" i="9"/>
  <c r="B229" i="20"/>
  <c r="CV231" i="9"/>
  <c r="B261" i="20"/>
  <c r="CV263" i="9"/>
  <c r="B301" i="20"/>
  <c r="CV303" i="9"/>
  <c r="M352" i="20"/>
  <c r="DG354" i="9"/>
  <c r="I75" i="20"/>
  <c r="DC77" i="9"/>
  <c r="M117" i="20"/>
  <c r="DG119" i="9"/>
  <c r="M160" i="20"/>
  <c r="DG162" i="9"/>
  <c r="M202" i="20"/>
  <c r="DG204" i="9"/>
  <c r="I237" i="20"/>
  <c r="DC239" i="9"/>
  <c r="I26" i="20"/>
  <c r="DC28" i="9"/>
  <c r="I54" i="20"/>
  <c r="DC56" i="9"/>
  <c r="I165" i="20"/>
  <c r="DC167" i="9"/>
  <c r="M215" i="20"/>
  <c r="DG217" i="9"/>
  <c r="I238" i="20"/>
  <c r="DC240" i="9"/>
  <c r="B287" i="20"/>
  <c r="CV289" i="9"/>
  <c r="B311" i="20"/>
  <c r="CV313" i="9"/>
  <c r="B351" i="20"/>
  <c r="CV353" i="9"/>
  <c r="M79" i="20"/>
  <c r="DG81" i="9"/>
  <c r="M121" i="20"/>
  <c r="DG123" i="9"/>
  <c r="M185" i="20"/>
  <c r="DG187" i="9"/>
  <c r="M204" i="20"/>
  <c r="DG206" i="9"/>
  <c r="I255" i="20"/>
  <c r="DC257" i="9"/>
  <c r="B280" i="20"/>
  <c r="CV282" i="9"/>
  <c r="B312" i="20"/>
  <c r="CV314" i="9"/>
  <c r="M331" i="20"/>
  <c r="DG333" i="9"/>
  <c r="M12" i="20"/>
  <c r="DG14" i="9"/>
  <c r="I138" i="20"/>
  <c r="DC140" i="9"/>
  <c r="M194" i="20"/>
  <c r="DG196" i="9"/>
  <c r="B249" i="20"/>
  <c r="CV251" i="9"/>
  <c r="I280" i="20"/>
  <c r="DC282" i="9"/>
  <c r="M312" i="20"/>
  <c r="DG314" i="9"/>
  <c r="M222" i="20"/>
  <c r="DG224" i="9"/>
  <c r="I184" i="20"/>
  <c r="DC186" i="9"/>
  <c r="B205" i="20"/>
  <c r="CV207" i="9"/>
  <c r="I224" i="20"/>
  <c r="DC226" i="9"/>
  <c r="I225" i="20"/>
  <c r="DC227" i="9"/>
  <c r="B218" i="20"/>
  <c r="CV220" i="9"/>
  <c r="M51" i="20"/>
  <c r="DG53" i="9"/>
  <c r="I342" i="20"/>
  <c r="DC344" i="9"/>
  <c r="B292" i="20"/>
  <c r="CV294" i="9"/>
  <c r="B215" i="20"/>
  <c r="CV217" i="9"/>
  <c r="M86" i="20"/>
  <c r="DG88" i="9"/>
  <c r="B264" i="20"/>
  <c r="CV266" i="9"/>
  <c r="M157" i="20"/>
  <c r="DG159" i="9"/>
  <c r="B230" i="20"/>
  <c r="CV232" i="9"/>
  <c r="I321" i="20"/>
  <c r="DC323" i="9"/>
  <c r="I290" i="20"/>
  <c r="DC292" i="9"/>
  <c r="M239" i="20"/>
  <c r="DG241" i="9"/>
  <c r="B305" i="20"/>
  <c r="CV307" i="9"/>
  <c r="I99" i="20"/>
  <c r="DC101" i="9"/>
  <c r="I206" i="20"/>
  <c r="DC208" i="9"/>
  <c r="B282" i="20"/>
  <c r="CV284" i="9"/>
  <c r="I149" i="20"/>
  <c r="DC151" i="9"/>
  <c r="I266" i="20"/>
  <c r="DC268" i="9"/>
  <c r="I49" i="20"/>
  <c r="DC51" i="9"/>
  <c r="M178" i="20"/>
  <c r="DG180" i="9"/>
  <c r="M271" i="20"/>
  <c r="DG273" i="9"/>
  <c r="I169" i="20"/>
  <c r="DC171" i="9"/>
  <c r="M99" i="20"/>
  <c r="DG101" i="9"/>
  <c r="I183" i="20"/>
  <c r="DC185" i="9"/>
  <c r="M52" i="20"/>
  <c r="DG54" i="9"/>
  <c r="I74" i="20"/>
  <c r="DC76" i="9"/>
  <c r="I59" i="20"/>
  <c r="DC61" i="9"/>
  <c r="B322" i="20"/>
  <c r="CV324" i="9"/>
  <c r="I70" i="20"/>
  <c r="DC72" i="9"/>
  <c r="B315" i="20"/>
  <c r="CV317" i="9"/>
  <c r="M25" i="20"/>
  <c r="DG27" i="9"/>
  <c r="M122" i="20"/>
  <c r="DG124" i="9"/>
  <c r="B257" i="20"/>
  <c r="CV259" i="9"/>
  <c r="I19" i="20"/>
  <c r="DC21" i="9"/>
  <c r="M158" i="20"/>
  <c r="DG160" i="9"/>
  <c r="I333" i="20"/>
  <c r="DC335" i="9"/>
  <c r="I171" i="20"/>
  <c r="DC173" i="9"/>
  <c r="I234" i="20"/>
  <c r="DC236" i="9"/>
  <c r="M270" i="20"/>
  <c r="DG272" i="9"/>
  <c r="M302" i="20"/>
  <c r="DG304" i="9"/>
  <c r="I334" i="20"/>
  <c r="DC336" i="9"/>
  <c r="I65" i="20"/>
  <c r="DC67" i="9"/>
  <c r="I100" i="20"/>
  <c r="DC102" i="9"/>
  <c r="M152" i="20"/>
  <c r="DG154" i="9"/>
  <c r="M311" i="20"/>
  <c r="DG313" i="9"/>
  <c r="I42" i="20"/>
  <c r="DC44" i="9"/>
  <c r="B210" i="20"/>
  <c r="CV212" i="9"/>
  <c r="I232" i="20"/>
  <c r="DC234" i="9"/>
  <c r="B285" i="20"/>
  <c r="CV287" i="9"/>
  <c r="I352" i="20"/>
  <c r="DC354" i="9"/>
  <c r="M75" i="20"/>
  <c r="DG77" i="9"/>
  <c r="I117" i="20"/>
  <c r="DC119" i="9"/>
  <c r="I160" i="20"/>
  <c r="DC162" i="9"/>
  <c r="M237" i="20"/>
  <c r="DG239" i="9"/>
  <c r="B326" i="20"/>
  <c r="CV328" i="9"/>
  <c r="M26" i="20"/>
  <c r="DG28" i="9"/>
  <c r="M54" i="20"/>
  <c r="DG56" i="9"/>
  <c r="M165" i="20"/>
  <c r="DG167" i="9"/>
  <c r="I215" i="20"/>
  <c r="DC217" i="9"/>
  <c r="B271" i="20"/>
  <c r="CV273" i="9"/>
  <c r="I79" i="20"/>
  <c r="DC81" i="9"/>
  <c r="I121" i="20"/>
  <c r="DC123" i="9"/>
  <c r="I185" i="20"/>
  <c r="DC187" i="9"/>
  <c r="I204" i="20"/>
  <c r="DC206" i="9"/>
  <c r="I283" i="20"/>
  <c r="DC285" i="9"/>
  <c r="I331" i="20"/>
  <c r="DC333" i="9"/>
  <c r="M16" i="20"/>
  <c r="DG18" i="9"/>
  <c r="I147" i="20"/>
  <c r="DC149" i="9"/>
  <c r="I205" i="20"/>
  <c r="DC207" i="9"/>
  <c r="M252" i="20"/>
  <c r="DG254" i="9"/>
  <c r="I288" i="20"/>
  <c r="DC290" i="9"/>
  <c r="M320" i="20"/>
  <c r="DG322" i="9"/>
  <c r="M154" i="20"/>
  <c r="DG156" i="9"/>
  <c r="I265" i="20"/>
  <c r="DC267" i="9"/>
  <c r="I345" i="20"/>
  <c r="DC347" i="9"/>
  <c r="I346" i="20"/>
  <c r="DC348" i="9"/>
  <c r="I113" i="20"/>
  <c r="DC115" i="9"/>
  <c r="I231" i="20"/>
  <c r="DC233" i="9"/>
  <c r="M335" i="20"/>
  <c r="DG337" i="9"/>
  <c r="I198" i="20"/>
  <c r="DC200" i="9"/>
  <c r="I69" i="20"/>
  <c r="DC71" i="9"/>
  <c r="I297" i="20"/>
  <c r="DC299" i="9"/>
  <c r="M118" i="20"/>
  <c r="DG120" i="9"/>
  <c r="B275" i="20"/>
  <c r="CV277" i="9"/>
  <c r="I29" i="20"/>
  <c r="DC31" i="9"/>
  <c r="M137" i="20"/>
  <c r="DG139" i="9"/>
  <c r="I141" i="20"/>
  <c r="DC143" i="9"/>
  <c r="M139" i="20"/>
  <c r="DG141" i="9"/>
  <c r="I261" i="20"/>
  <c r="DC263" i="9"/>
  <c r="M341" i="20"/>
  <c r="DG343" i="9"/>
  <c r="M278" i="20"/>
  <c r="DG280" i="9"/>
  <c r="I68" i="20"/>
  <c r="DC70" i="9"/>
  <c r="I216" i="20"/>
  <c r="DC218" i="9"/>
  <c r="B324" i="20"/>
  <c r="CV326" i="9"/>
  <c r="I213" i="20"/>
  <c r="DC215" i="9"/>
  <c r="B309" i="20"/>
  <c r="CV311" i="9"/>
  <c r="I170" i="20"/>
  <c r="DC172" i="9"/>
  <c r="M30" i="20"/>
  <c r="DG32" i="9"/>
  <c r="B214" i="20"/>
  <c r="CV216" i="9"/>
  <c r="M45" i="20"/>
  <c r="DG47" i="9"/>
  <c r="I273" i="20"/>
  <c r="DC275" i="9"/>
  <c r="M293" i="20"/>
  <c r="DG295" i="9"/>
  <c r="M126" i="20"/>
  <c r="DG128" i="9"/>
  <c r="I258" i="20"/>
  <c r="DC260" i="9"/>
  <c r="M11" i="20"/>
  <c r="DG13" i="9"/>
  <c r="I166" i="20"/>
  <c r="DC168" i="9"/>
  <c r="I287" i="20"/>
  <c r="DC289" i="9"/>
  <c r="I48" i="20"/>
  <c r="DC50" i="9"/>
  <c r="M136" i="20"/>
  <c r="DG138" i="9"/>
  <c r="M329" i="20"/>
  <c r="DG331" i="9"/>
  <c r="M196" i="20"/>
  <c r="DG198" i="9"/>
  <c r="M242" i="20"/>
  <c r="DG244" i="9"/>
  <c r="I330" i="20"/>
  <c r="DC332" i="9"/>
  <c r="M319" i="20"/>
  <c r="DG321" i="9"/>
  <c r="M240" i="20"/>
  <c r="DG242" i="9"/>
  <c r="M48" i="20"/>
  <c r="DG50" i="9"/>
  <c r="I136" i="20"/>
  <c r="DC138" i="9"/>
  <c r="B238" i="20"/>
  <c r="CV240" i="9"/>
  <c r="B306" i="20"/>
  <c r="CV308" i="9"/>
  <c r="I337" i="20"/>
  <c r="DC339" i="9"/>
  <c r="M177" i="20"/>
  <c r="DG179" i="9"/>
  <c r="M67" i="20"/>
  <c r="DG69" i="9"/>
  <c r="I109" i="20"/>
  <c r="DC111" i="9"/>
  <c r="I144" i="20"/>
  <c r="DC146" i="9"/>
  <c r="I191" i="20"/>
  <c r="DC193" i="9"/>
  <c r="B219" i="20"/>
  <c r="CV221" i="9"/>
  <c r="I257" i="20"/>
  <c r="DC259" i="9"/>
  <c r="M337" i="20"/>
  <c r="DG339" i="9"/>
  <c r="I78" i="20"/>
  <c r="DC80" i="9"/>
  <c r="I177" i="20"/>
  <c r="DC179" i="9"/>
  <c r="M274" i="20"/>
  <c r="DG276" i="9"/>
  <c r="I306" i="20"/>
  <c r="DC308" i="9"/>
  <c r="I338" i="20"/>
  <c r="DC340" i="9"/>
  <c r="I103" i="20"/>
  <c r="DC105" i="9"/>
  <c r="M156" i="20"/>
  <c r="DG158" i="9"/>
  <c r="I197" i="20"/>
  <c r="DC199" i="9"/>
  <c r="B256" i="20"/>
  <c r="CV258" i="9"/>
  <c r="I303" i="20"/>
  <c r="DC305" i="9"/>
  <c r="I351" i="20"/>
  <c r="DC353" i="9"/>
  <c r="I217" i="20"/>
  <c r="DC219" i="9"/>
  <c r="I336" i="20"/>
  <c r="DC338" i="9"/>
  <c r="M27" i="20"/>
  <c r="DG29" i="9"/>
  <c r="M101" i="20"/>
  <c r="DG103" i="9"/>
  <c r="I164" i="20"/>
  <c r="DC166" i="9"/>
  <c r="B223" i="20"/>
  <c r="CV225" i="9"/>
  <c r="I249" i="20"/>
  <c r="DC251" i="9"/>
  <c r="B294" i="20"/>
  <c r="CV296" i="9"/>
  <c r="M219" i="20"/>
  <c r="DG221" i="9"/>
  <c r="B243" i="20"/>
  <c r="CV245" i="9"/>
  <c r="M5" i="20"/>
  <c r="DG7" i="9"/>
  <c r="I41" i="20"/>
  <c r="DC43" i="9"/>
  <c r="I76" i="20"/>
  <c r="DC78" i="9"/>
  <c r="M127" i="20"/>
  <c r="DG129" i="9"/>
  <c r="I150" i="20"/>
  <c r="DC152" i="9"/>
  <c r="B232" i="20"/>
  <c r="CV234" i="9"/>
  <c r="I251" i="20"/>
  <c r="DC253" i="9"/>
  <c r="I275" i="20"/>
  <c r="DC277" i="9"/>
  <c r="B336" i="20"/>
  <c r="CV338" i="9"/>
  <c r="I24" i="20"/>
  <c r="DC26" i="9"/>
  <c r="M40" i="20"/>
  <c r="DG42" i="9"/>
  <c r="M190" i="20"/>
  <c r="DG192" i="9"/>
  <c r="M209" i="20"/>
  <c r="DG211" i="9"/>
  <c r="I228" i="20"/>
  <c r="DC230" i="9"/>
  <c r="I284" i="20"/>
  <c r="DC286" i="9"/>
  <c r="I316" i="20"/>
  <c r="DC318" i="9"/>
  <c r="B337" i="20"/>
  <c r="CV339" i="9"/>
  <c r="I83" i="20"/>
  <c r="DC85" i="9"/>
  <c r="M125" i="20"/>
  <c r="DG127" i="9"/>
  <c r="B234" i="20"/>
  <c r="CV236" i="9"/>
  <c r="B286" i="20"/>
  <c r="CV288" i="9"/>
  <c r="M62" i="20"/>
  <c r="DG64" i="9"/>
  <c r="B340" i="20"/>
  <c r="CV342" i="9"/>
  <c r="I67" i="20"/>
  <c r="DC69" i="9"/>
  <c r="M109" i="20"/>
  <c r="DG111" i="9"/>
  <c r="M144" i="20"/>
  <c r="DG146" i="9"/>
  <c r="M191" i="20"/>
  <c r="DG193" i="9"/>
  <c r="M257" i="20"/>
  <c r="DG259" i="9"/>
  <c r="M309" i="20"/>
  <c r="DG311" i="9"/>
  <c r="M345" i="20"/>
  <c r="DG347" i="9"/>
  <c r="M102" i="20"/>
  <c r="DG104" i="9"/>
  <c r="M184" i="20"/>
  <c r="DG186" i="9"/>
  <c r="B200" i="20"/>
  <c r="CV202" i="9"/>
  <c r="M226" i="20"/>
  <c r="DG228" i="9"/>
  <c r="B255" i="20"/>
  <c r="CV257" i="9"/>
  <c r="M282" i="20"/>
  <c r="DG284" i="9"/>
  <c r="M314" i="20"/>
  <c r="DG316" i="9"/>
  <c r="M346" i="20"/>
  <c r="DG348" i="9"/>
  <c r="I71" i="20"/>
  <c r="DC73" i="9"/>
  <c r="M113" i="20"/>
  <c r="DG115" i="9"/>
  <c r="M159" i="20"/>
  <c r="DG161" i="9"/>
  <c r="M231" i="20"/>
  <c r="DG233" i="9"/>
  <c r="M303" i="20"/>
  <c r="DG305" i="9"/>
  <c r="I4" i="20"/>
  <c r="DC6" i="9"/>
  <c r="I90" i="20"/>
  <c r="DC92" i="9"/>
  <c r="B195" i="20"/>
  <c r="CV197" i="9"/>
  <c r="M224" i="20"/>
  <c r="DG226" i="9"/>
  <c r="B253" i="20"/>
  <c r="CV255" i="9"/>
  <c r="B273" i="20"/>
  <c r="CV275" i="9"/>
  <c r="B297" i="20"/>
  <c r="CV299" i="9"/>
  <c r="I27" i="20"/>
  <c r="DC29" i="9"/>
  <c r="M59" i="20"/>
  <c r="DG61" i="9"/>
  <c r="I101" i="20"/>
  <c r="DC103" i="9"/>
  <c r="M164" i="20"/>
  <c r="DG166" i="9"/>
  <c r="M225" i="20"/>
  <c r="DG227" i="9"/>
  <c r="B274" i="20"/>
  <c r="CV276" i="9"/>
  <c r="M297" i="20"/>
  <c r="DG299" i="9"/>
  <c r="B346" i="20"/>
  <c r="CV348" i="9"/>
  <c r="M70" i="20"/>
  <c r="DG72" i="9"/>
  <c r="B197" i="20"/>
  <c r="CV199" i="9"/>
  <c r="M246" i="20"/>
  <c r="DG248" i="9"/>
  <c r="M9" i="20"/>
  <c r="DG11" i="9"/>
  <c r="M29" i="20"/>
  <c r="DG31" i="9"/>
  <c r="I44" i="20"/>
  <c r="DC46" i="9"/>
  <c r="M95" i="20"/>
  <c r="DG97" i="9"/>
  <c r="I137" i="20"/>
  <c r="DC139" i="9"/>
  <c r="M168" i="20"/>
  <c r="DG170" i="9"/>
  <c r="M251" i="20"/>
  <c r="DG253" i="9"/>
  <c r="B288" i="20"/>
  <c r="CV290" i="9"/>
  <c r="I307" i="20"/>
  <c r="DC309" i="9"/>
  <c r="M24" i="20"/>
  <c r="DG26" i="9"/>
  <c r="I40" i="20"/>
  <c r="DC42" i="9"/>
  <c r="I122" i="20"/>
  <c r="DC124" i="9"/>
  <c r="I190" i="20"/>
  <c r="DC192" i="9"/>
  <c r="B241" i="20"/>
  <c r="CV243" i="9"/>
  <c r="I260" i="20"/>
  <c r="DC262" i="9"/>
  <c r="M292" i="20"/>
  <c r="DG294" i="9"/>
  <c r="I340" i="20"/>
  <c r="DC342" i="9"/>
  <c r="M19" i="20"/>
  <c r="DG21" i="9"/>
  <c r="M83" i="20"/>
  <c r="DG85" i="9"/>
  <c r="I125" i="20"/>
  <c r="DC127" i="9"/>
  <c r="I158" i="20"/>
  <c r="DC160" i="9"/>
  <c r="M261" i="20"/>
  <c r="DG263" i="9"/>
  <c r="B314" i="20"/>
  <c r="CV316" i="9"/>
  <c r="I341" i="20"/>
  <c r="DC343" i="9"/>
  <c r="M94" i="20"/>
  <c r="DG96" i="9"/>
  <c r="I181" i="20"/>
  <c r="DC183" i="9"/>
  <c r="B220" i="20"/>
  <c r="CV222" i="9"/>
  <c r="I270" i="20"/>
  <c r="DC272" i="9"/>
  <c r="I302" i="20"/>
  <c r="DC304" i="9"/>
  <c r="M334" i="20"/>
  <c r="DG336" i="9"/>
  <c r="M65" i="20"/>
  <c r="DG67" i="9"/>
  <c r="M100" i="20"/>
  <c r="DG102" i="9"/>
  <c r="I152" i="20"/>
  <c r="DC154" i="9"/>
  <c r="B213" i="20"/>
  <c r="CV215" i="9"/>
  <c r="B244" i="20"/>
  <c r="CV246" i="9"/>
  <c r="I263" i="20"/>
  <c r="DC265" i="9"/>
  <c r="I311" i="20"/>
  <c r="DC313" i="9"/>
  <c r="M42" i="20"/>
  <c r="DG44" i="9"/>
  <c r="B191" i="20"/>
  <c r="CV193" i="9"/>
  <c r="M213" i="20"/>
  <c r="DG215" i="9"/>
  <c r="M232" i="20"/>
  <c r="DG234" i="9"/>
  <c r="B329" i="20"/>
  <c r="CV331" i="9"/>
  <c r="M43" i="20"/>
  <c r="DG45" i="9"/>
  <c r="M85" i="20"/>
  <c r="DG87" i="9"/>
  <c r="M120" i="20"/>
  <c r="DG122" i="9"/>
  <c r="M170" i="20"/>
  <c r="DG172" i="9"/>
  <c r="I245" i="20"/>
  <c r="DC247" i="9"/>
  <c r="B270" i="20"/>
  <c r="CV272" i="9"/>
  <c r="B302" i="20"/>
  <c r="CV304" i="9"/>
  <c r="B350" i="20"/>
  <c r="CV352" i="9"/>
  <c r="I30" i="20"/>
  <c r="DC32" i="9"/>
  <c r="I86" i="20"/>
  <c r="DC88" i="9"/>
  <c r="I192" i="20"/>
  <c r="DC194" i="9"/>
  <c r="I223" i="20"/>
  <c r="DC225" i="9"/>
  <c r="B251" i="20"/>
  <c r="CV253" i="9"/>
  <c r="B295" i="20"/>
  <c r="CV297" i="9"/>
  <c r="B335" i="20"/>
  <c r="CV337" i="9"/>
  <c r="M47" i="20"/>
  <c r="DG49" i="9"/>
  <c r="M89" i="20"/>
  <c r="DG91" i="9"/>
  <c r="M124" i="20"/>
  <c r="DG126" i="9"/>
  <c r="B236" i="20"/>
  <c r="CV238" i="9"/>
  <c r="M283" i="20"/>
  <c r="DG285" i="9"/>
  <c r="B344" i="20"/>
  <c r="CV346" i="9"/>
  <c r="I16" i="20"/>
  <c r="DC18" i="9"/>
  <c r="M147" i="20"/>
  <c r="DG149" i="9"/>
  <c r="M205" i="20"/>
  <c r="DG207" i="9"/>
  <c r="I252" i="20"/>
  <c r="DC254" i="9"/>
  <c r="M288" i="20"/>
  <c r="DG290" i="9"/>
  <c r="I320" i="20"/>
  <c r="DC322" i="9"/>
  <c r="CQ31" i="5"/>
  <c r="CQ142" i="5"/>
  <c r="CQ116" i="5"/>
  <c r="CQ64" i="5"/>
  <c r="CQ167" i="5"/>
  <c r="CQ9" i="5"/>
  <c r="CQ41" i="5"/>
  <c r="CQ354" i="5"/>
  <c r="CQ221" i="5"/>
  <c r="CQ161" i="5"/>
  <c r="CQ198" i="5"/>
  <c r="CQ307" i="5"/>
  <c r="CQ275" i="5"/>
  <c r="CQ96" i="5"/>
  <c r="CQ86" i="5"/>
  <c r="CQ201" i="5"/>
  <c r="CQ204" i="5"/>
  <c r="CQ197" i="5"/>
  <c r="CQ259" i="5"/>
  <c r="CQ163" i="5"/>
  <c r="CQ339" i="5"/>
  <c r="CQ300" i="5"/>
  <c r="CQ260" i="5"/>
  <c r="CQ302" i="5"/>
  <c r="CQ270" i="5"/>
  <c r="CQ49" i="5"/>
  <c r="CQ45" i="5"/>
  <c r="CQ91" i="5"/>
  <c r="CQ65" i="5"/>
  <c r="CQ249" i="5"/>
  <c r="CQ85" i="5"/>
  <c r="CQ214" i="5"/>
  <c r="CQ90" i="5"/>
  <c r="CQ195" i="5"/>
  <c r="CQ95" i="5"/>
  <c r="CQ42" i="5"/>
  <c r="CQ194" i="5"/>
  <c r="CQ20" i="5"/>
  <c r="CQ321" i="5"/>
  <c r="CQ289" i="5"/>
  <c r="CQ112" i="5"/>
  <c r="CQ52" i="5"/>
  <c r="CQ353" i="5"/>
  <c r="CQ329" i="5"/>
  <c r="CQ205" i="5"/>
  <c r="CQ13" i="5"/>
  <c r="CQ269" i="5"/>
  <c r="CQ217" i="5"/>
  <c r="CQ157" i="5"/>
  <c r="CQ303" i="5"/>
  <c r="CQ271" i="5"/>
  <c r="CQ88" i="5"/>
  <c r="CQ139" i="5"/>
  <c r="CQ188" i="5"/>
  <c r="CQ70" i="5"/>
  <c r="CQ327" i="5"/>
  <c r="CQ159" i="5"/>
  <c r="CQ331" i="5"/>
  <c r="CQ296" i="5"/>
  <c r="CQ256" i="5"/>
  <c r="CQ298" i="5"/>
  <c r="CQ174" i="5"/>
  <c r="CQ144" i="5"/>
  <c r="CQ113" i="5"/>
  <c r="CQ83" i="5"/>
  <c r="CQ137" i="5"/>
  <c r="CQ69" i="5"/>
  <c r="CQ74" i="5"/>
  <c r="CQ335" i="5"/>
  <c r="CQ87" i="5"/>
  <c r="CQ187" i="5"/>
  <c r="CQ325" i="5"/>
  <c r="CQ35" i="5"/>
  <c r="CQ7" i="5"/>
  <c r="CQ39" i="5"/>
  <c r="CQ24" i="5"/>
  <c r="CQ317" i="5"/>
  <c r="CQ285" i="5"/>
  <c r="CQ108" i="5"/>
  <c r="CQ48" i="5"/>
  <c r="CQ189" i="5"/>
  <c r="CQ17" i="5"/>
  <c r="CQ261" i="5"/>
  <c r="CQ213" i="5"/>
  <c r="CQ153" i="5"/>
  <c r="CQ299" i="5"/>
  <c r="CQ241" i="5"/>
  <c r="CQ84" i="5"/>
  <c r="CQ103" i="5"/>
  <c r="CQ54" i="5"/>
  <c r="CQ134" i="5"/>
  <c r="CQ231" i="5"/>
  <c r="CQ147" i="5"/>
  <c r="CQ324" i="5"/>
  <c r="CQ292" i="5"/>
  <c r="CQ254" i="5"/>
  <c r="CQ294" i="5"/>
  <c r="CQ158" i="5"/>
  <c r="CQ141" i="5"/>
  <c r="CQ89" i="5"/>
  <c r="CQ121" i="5"/>
  <c r="CQ75" i="5"/>
  <c r="CQ105" i="5"/>
  <c r="CQ168" i="5"/>
  <c r="CQ53" i="5"/>
  <c r="CQ152" i="5"/>
  <c r="CQ58" i="5"/>
  <c r="CQ171" i="5"/>
  <c r="CQ79" i="5"/>
  <c r="CQ14" i="5"/>
  <c r="CQ18" i="5"/>
  <c r="CQ22" i="5"/>
  <c r="CQ11" i="5"/>
  <c r="CQ43" i="5"/>
  <c r="CQ28" i="5"/>
  <c r="CQ313" i="5"/>
  <c r="CQ281" i="5"/>
  <c r="CQ100" i="5"/>
  <c r="CQ94" i="5"/>
  <c r="CQ151" i="5"/>
  <c r="CQ21" i="5"/>
  <c r="CQ46" i="5"/>
  <c r="CQ257" i="5"/>
  <c r="CQ199" i="5"/>
  <c r="CQ145" i="5"/>
  <c r="CQ348" i="5"/>
  <c r="CQ295" i="5"/>
  <c r="CQ155" i="5"/>
  <c r="CQ72" i="5"/>
  <c r="CQ99" i="5"/>
  <c r="CQ234" i="5"/>
  <c r="CQ118" i="5"/>
  <c r="CQ344" i="5"/>
  <c r="CQ215" i="5"/>
  <c r="CQ150" i="5"/>
  <c r="CQ320" i="5"/>
  <c r="CQ288" i="5"/>
  <c r="CQ200" i="5"/>
  <c r="CQ322" i="5"/>
  <c r="CQ290" i="5"/>
  <c r="CQ222" i="5"/>
  <c r="CQ125" i="5"/>
  <c r="CQ73" i="5"/>
  <c r="CQ154" i="5"/>
  <c r="CQ67" i="5"/>
  <c r="CQ57" i="5"/>
  <c r="CQ243" i="5"/>
  <c r="CQ160" i="5"/>
  <c r="CQ122" i="5"/>
  <c r="CQ130" i="5"/>
  <c r="CQ102" i="5"/>
  <c r="CQ143" i="5"/>
  <c r="CQ71" i="5"/>
  <c r="CQ293" i="5"/>
  <c r="CQ262" i="5"/>
  <c r="CQ92" i="5"/>
  <c r="CQ349" i="5"/>
  <c r="CQ337" i="5"/>
  <c r="CQ245" i="5"/>
  <c r="CQ25" i="5"/>
  <c r="CQ110" i="5"/>
  <c r="CQ62" i="5"/>
  <c r="CQ237" i="5"/>
  <c r="CQ185" i="5"/>
  <c r="CQ323" i="5"/>
  <c r="CQ291" i="5"/>
  <c r="CQ136" i="5"/>
  <c r="CQ60" i="5"/>
  <c r="CQ352" i="5"/>
  <c r="CQ265" i="5"/>
  <c r="CQ336" i="5"/>
  <c r="CQ253" i="5"/>
  <c r="CQ166" i="5"/>
  <c r="CQ316" i="5"/>
  <c r="CQ284" i="5"/>
  <c r="CQ172" i="5"/>
  <c r="CQ318" i="5"/>
  <c r="CQ286" i="5"/>
  <c r="CQ109" i="5"/>
  <c r="CQ131" i="5"/>
  <c r="CQ59" i="5"/>
  <c r="CQ227" i="5"/>
  <c r="CQ209" i="5"/>
  <c r="CQ350" i="5"/>
  <c r="CQ251" i="5"/>
  <c r="CQ135" i="5"/>
  <c r="CQ63" i="5"/>
  <c r="CQ10" i="5"/>
  <c r="CQ26" i="5"/>
  <c r="CQ32" i="5"/>
  <c r="CQ19" i="5"/>
  <c r="CQ36" i="5"/>
  <c r="CQ305" i="5"/>
  <c r="CQ273" i="5"/>
  <c r="CQ140" i="5"/>
  <c r="CQ80" i="5"/>
  <c r="CQ183" i="5"/>
  <c r="CQ29" i="5"/>
  <c r="CQ126" i="5"/>
  <c r="CQ233" i="5"/>
  <c r="CQ177" i="5"/>
  <c r="CQ319" i="5"/>
  <c r="CQ287" i="5"/>
  <c r="CQ124" i="5"/>
  <c r="CQ56" i="5"/>
  <c r="CQ202" i="5"/>
  <c r="CQ332" i="5"/>
  <c r="CQ191" i="5"/>
  <c r="CQ182" i="5"/>
  <c r="CQ312" i="5"/>
  <c r="CQ280" i="5"/>
  <c r="CQ156" i="5"/>
  <c r="CQ314" i="5"/>
  <c r="CQ282" i="5"/>
  <c r="CQ93" i="5"/>
  <c r="CQ123" i="5"/>
  <c r="CQ51" i="5"/>
  <c r="CQ342" i="5"/>
  <c r="CQ211" i="5"/>
  <c r="CQ133" i="5"/>
  <c r="CQ138" i="5"/>
  <c r="CQ334" i="5"/>
  <c r="CQ127" i="5"/>
  <c r="CQ55" i="5"/>
  <c r="CQ16" i="5"/>
  <c r="CQ15" i="5"/>
  <c r="CQ277" i="5"/>
  <c r="CQ30" i="5"/>
  <c r="CQ34" i="5"/>
  <c r="CQ23" i="5"/>
  <c r="CQ8" i="5"/>
  <c r="CQ40" i="5"/>
  <c r="CQ301" i="5"/>
  <c r="CQ248" i="5"/>
  <c r="CQ132" i="5"/>
  <c r="CQ76" i="5"/>
  <c r="CQ33" i="5"/>
  <c r="CQ229" i="5"/>
  <c r="CQ173" i="5"/>
  <c r="CQ315" i="5"/>
  <c r="CQ283" i="5"/>
  <c r="CQ120" i="5"/>
  <c r="CQ208" i="5"/>
  <c r="CQ328" i="5"/>
  <c r="CQ179" i="5"/>
  <c r="CQ355" i="5"/>
  <c r="CQ308" i="5"/>
  <c r="CQ276" i="5"/>
  <c r="CQ244" i="5"/>
  <c r="CQ310" i="5"/>
  <c r="CQ278" i="5"/>
  <c r="CQ77" i="5"/>
  <c r="CQ115" i="5"/>
  <c r="CQ129" i="5"/>
  <c r="CQ117" i="5"/>
  <c r="CQ264" i="5"/>
  <c r="CQ235" i="5"/>
  <c r="CQ119" i="5"/>
  <c r="CQ47" i="5"/>
  <c r="CQ309" i="5"/>
  <c r="CQ250" i="5"/>
  <c r="CQ6" i="5"/>
  <c r="CQ38" i="5"/>
  <c r="CQ27" i="5"/>
  <c r="CQ12" i="5"/>
  <c r="CQ44" i="5"/>
  <c r="CQ297" i="5"/>
  <c r="CQ78" i="5"/>
  <c r="CQ128" i="5"/>
  <c r="CQ68" i="5"/>
  <c r="CQ345" i="5"/>
  <c r="CQ37" i="5"/>
  <c r="CQ225" i="5"/>
  <c r="CQ169" i="5"/>
  <c r="CQ311" i="5"/>
  <c r="CQ279" i="5"/>
  <c r="CQ104" i="5"/>
  <c r="CQ192" i="5"/>
  <c r="CQ333" i="5"/>
  <c r="CQ268" i="5"/>
  <c r="CQ175" i="5"/>
  <c r="CQ347" i="5"/>
  <c r="CQ304" i="5"/>
  <c r="CQ272" i="5"/>
  <c r="CQ238" i="5"/>
  <c r="CQ306" i="5"/>
  <c r="CQ274" i="5"/>
  <c r="CQ81" i="5"/>
  <c r="CQ61" i="5"/>
  <c r="CQ107" i="5"/>
  <c r="CQ97" i="5"/>
  <c r="CQ101" i="5"/>
  <c r="CQ267" i="5"/>
  <c r="CQ219" i="5"/>
  <c r="CQ193" i="5"/>
  <c r="CT193" i="5" s="1"/>
  <c r="CQ111" i="5"/>
  <c r="CM5" i="5"/>
  <c r="CO5" i="5" s="1"/>
  <c r="Q192" i="7" l="1"/>
  <c r="Q157" i="7" l="1"/>
  <c r="Q117" i="7"/>
  <c r="Q77" i="7"/>
  <c r="Q12" i="7"/>
  <c r="Q188" i="7"/>
  <c r="Q140" i="7"/>
  <c r="Q100" i="7"/>
  <c r="Q60" i="7"/>
  <c r="Q52" i="7"/>
  <c r="Q187" i="7"/>
  <c r="Q179" i="7"/>
  <c r="Q171" i="7"/>
  <c r="Q163" i="7"/>
  <c r="Q155" i="7"/>
  <c r="Q147" i="7"/>
  <c r="Q139" i="7"/>
  <c r="Q131" i="7"/>
  <c r="Q123" i="7"/>
  <c r="Q115" i="7"/>
  <c r="Q107" i="7"/>
  <c r="Q99" i="7"/>
  <c r="Q91" i="7"/>
  <c r="Q83" i="7"/>
  <c r="Q75" i="7"/>
  <c r="Q67" i="7"/>
  <c r="Q59" i="7"/>
  <c r="Q51" i="7"/>
  <c r="Q43" i="7"/>
  <c r="Q34" i="7"/>
  <c r="Q26" i="7"/>
  <c r="Q18" i="7"/>
  <c r="Q10" i="7"/>
  <c r="Q173" i="7"/>
  <c r="Q125" i="7"/>
  <c r="Q85" i="7"/>
  <c r="Q53" i="7"/>
  <c r="Q20" i="7"/>
  <c r="Q172" i="7"/>
  <c r="Q132" i="7"/>
  <c r="Q108" i="7"/>
  <c r="Q68" i="7"/>
  <c r="Q44" i="7"/>
  <c r="Q186" i="7"/>
  <c r="Q178" i="7"/>
  <c r="Q170" i="7"/>
  <c r="Q162" i="7"/>
  <c r="Q154" i="7"/>
  <c r="Q146" i="7"/>
  <c r="Q138" i="7"/>
  <c r="Q130" i="7"/>
  <c r="Q122" i="7"/>
  <c r="Q114" i="7"/>
  <c r="Q106" i="7"/>
  <c r="Q98" i="7"/>
  <c r="Q90" i="7"/>
  <c r="Q82" i="7"/>
  <c r="Q74" i="7"/>
  <c r="Q66" i="7"/>
  <c r="Q58" i="7"/>
  <c r="Q50" i="7"/>
  <c r="Q42" i="7"/>
  <c r="Q33" i="7"/>
  <c r="Q25" i="7"/>
  <c r="Q17" i="7"/>
  <c r="Q9" i="7"/>
  <c r="Q181" i="7"/>
  <c r="Q141" i="7"/>
  <c r="Q93" i="7"/>
  <c r="Q61" i="7"/>
  <c r="Q28" i="7"/>
  <c r="Q180" i="7"/>
  <c r="Q124" i="7"/>
  <c r="Q76" i="7"/>
  <c r="Q36" i="7"/>
  <c r="Q185" i="7"/>
  <c r="Q177" i="7"/>
  <c r="Q169" i="7"/>
  <c r="Q161" i="7"/>
  <c r="Q153" i="7"/>
  <c r="Q145" i="7"/>
  <c r="Q137" i="7"/>
  <c r="Q129" i="7"/>
  <c r="Q121" i="7"/>
  <c r="Q113" i="7"/>
  <c r="Q105" i="7"/>
  <c r="Q97" i="7"/>
  <c r="Q89" i="7"/>
  <c r="Q81" i="7"/>
  <c r="Q73" i="7"/>
  <c r="Q65" i="7"/>
  <c r="Q57" i="7"/>
  <c r="Q49" i="7"/>
  <c r="Q41" i="7"/>
  <c r="Q32" i="7"/>
  <c r="Q24" i="7"/>
  <c r="Q16" i="7"/>
  <c r="Q8" i="7"/>
  <c r="Q133" i="7"/>
  <c r="Q164" i="7"/>
  <c r="Q116" i="7"/>
  <c r="Q11" i="7"/>
  <c r="Q184" i="7"/>
  <c r="Q176" i="7"/>
  <c r="Q168" i="7"/>
  <c r="Q160" i="7"/>
  <c r="Q152" i="7"/>
  <c r="Q144" i="7"/>
  <c r="Q136" i="7"/>
  <c r="Q128" i="7"/>
  <c r="Q120" i="7"/>
  <c r="Q112" i="7"/>
  <c r="Q104" i="7"/>
  <c r="Q96" i="7"/>
  <c r="Q88" i="7"/>
  <c r="Q80" i="7"/>
  <c r="Q72" i="7"/>
  <c r="Q64" i="7"/>
  <c r="Q56" i="7"/>
  <c r="Q48" i="7"/>
  <c r="Q40" i="7"/>
  <c r="Q31" i="7"/>
  <c r="Q23" i="7"/>
  <c r="Q15" i="7"/>
  <c r="Q7" i="7"/>
  <c r="Q165" i="7"/>
  <c r="Q109" i="7"/>
  <c r="Q69" i="7"/>
  <c r="Q37" i="7"/>
  <c r="Q156" i="7"/>
  <c r="Q84" i="7"/>
  <c r="Q27" i="7"/>
  <c r="Q191" i="7"/>
  <c r="Q183" i="7"/>
  <c r="Q175" i="7"/>
  <c r="Q167" i="7"/>
  <c r="Q159" i="7"/>
  <c r="Q151" i="7"/>
  <c r="Q143" i="7"/>
  <c r="Q135" i="7"/>
  <c r="Q127" i="7"/>
  <c r="Q119" i="7"/>
  <c r="Q111" i="7"/>
  <c r="Q103" i="7"/>
  <c r="Q95" i="7"/>
  <c r="Q87" i="7"/>
  <c r="Q79" i="7"/>
  <c r="Q71" i="7"/>
  <c r="Q63" i="7"/>
  <c r="Q55" i="7"/>
  <c r="Q47" i="7"/>
  <c r="Q39" i="7"/>
  <c r="Q30" i="7"/>
  <c r="Q22" i="7"/>
  <c r="Q14" i="7"/>
  <c r="Q6" i="7"/>
  <c r="Q189" i="7"/>
  <c r="Q149" i="7"/>
  <c r="Q101" i="7"/>
  <c r="Q45" i="7"/>
  <c r="Q148" i="7"/>
  <c r="Q92" i="7"/>
  <c r="Q19" i="7"/>
  <c r="Q190" i="7"/>
  <c r="Q182" i="7"/>
  <c r="Q174" i="7"/>
  <c r="Q166" i="7"/>
  <c r="Q158" i="7"/>
  <c r="Q150" i="7"/>
  <c r="Q142" i="7"/>
  <c r="Q134" i="7"/>
  <c r="Q126" i="7"/>
  <c r="Q118" i="7"/>
  <c r="Q110" i="7"/>
  <c r="Q102" i="7"/>
  <c r="Q94" i="7"/>
  <c r="Q86" i="7"/>
  <c r="Q78" i="7"/>
  <c r="Q70" i="7"/>
  <c r="Q62" i="7"/>
  <c r="Q54" i="7"/>
  <c r="Q46" i="7"/>
  <c r="Q38" i="7"/>
  <c r="Q29" i="7"/>
  <c r="Q21" i="7"/>
  <c r="Q13" i="7"/>
  <c r="C4" i="6"/>
  <c r="L4" i="6" s="1"/>
  <c r="D5" i="6"/>
  <c r="AC5" i="6"/>
  <c r="H5" i="6"/>
  <c r="E6" i="6"/>
  <c r="AC6" i="6"/>
  <c r="E7" i="6"/>
  <c r="F7" i="6"/>
  <c r="AC7" i="6"/>
  <c r="C8" i="6"/>
  <c r="L8" i="6" s="1"/>
  <c r="F8" i="6"/>
  <c r="C9" i="6"/>
  <c r="L9" i="6" s="1"/>
  <c r="D9" i="6"/>
  <c r="G9" i="6"/>
  <c r="G8" i="22" s="1"/>
  <c r="AC9" i="6"/>
  <c r="H9" i="6"/>
  <c r="E10" i="6"/>
  <c r="AC10" i="6"/>
  <c r="F11" i="6"/>
  <c r="AC11" i="6"/>
  <c r="W11" i="6"/>
  <c r="C12" i="6"/>
  <c r="L12" i="6" s="1"/>
  <c r="C13" i="6"/>
  <c r="L13" i="6" s="1"/>
  <c r="D13" i="6"/>
  <c r="AC13" i="6"/>
  <c r="H13" i="6"/>
  <c r="D14" i="6"/>
  <c r="E14" i="6"/>
  <c r="AC14" i="6"/>
  <c r="E15" i="6"/>
  <c r="F15" i="6"/>
  <c r="AC15" i="6"/>
  <c r="C16" i="6"/>
  <c r="L16" i="6" s="1"/>
  <c r="C17" i="6"/>
  <c r="L17" i="6" s="1"/>
  <c r="D17" i="6"/>
  <c r="AC17" i="6"/>
  <c r="H17" i="6"/>
  <c r="C18" i="6"/>
  <c r="L18" i="6" s="1"/>
  <c r="E18" i="6"/>
  <c r="AC18" i="6"/>
  <c r="F19" i="6"/>
  <c r="AC19" i="6"/>
  <c r="C20" i="6"/>
  <c r="L20" i="6" s="1"/>
  <c r="D21" i="6"/>
  <c r="AC21" i="6"/>
  <c r="E22" i="6"/>
  <c r="AC22" i="6"/>
  <c r="F23" i="6"/>
  <c r="AC23" i="6"/>
  <c r="C24" i="6"/>
  <c r="L24" i="6" s="1"/>
  <c r="C25" i="6"/>
  <c r="L25" i="6" s="1"/>
  <c r="AC25" i="6"/>
  <c r="AC26" i="6"/>
  <c r="AC27" i="6"/>
  <c r="C28" i="6"/>
  <c r="L28" i="6" s="1"/>
  <c r="D29" i="6"/>
  <c r="AC29" i="6"/>
  <c r="H29" i="6"/>
  <c r="E30" i="6"/>
  <c r="AC30" i="6"/>
  <c r="F31" i="6"/>
  <c r="AC31" i="6"/>
  <c r="C32" i="6"/>
  <c r="L32" i="6" s="1"/>
  <c r="AC32" i="6"/>
  <c r="C33" i="6"/>
  <c r="L33" i="6" s="1"/>
  <c r="D33" i="6"/>
  <c r="AC33" i="6"/>
  <c r="E34" i="6"/>
  <c r="AC34" i="6"/>
  <c r="F35" i="6"/>
  <c r="AC35" i="6"/>
  <c r="C36" i="6"/>
  <c r="L36" i="6" s="1"/>
  <c r="C37" i="6"/>
  <c r="L37" i="6" s="1"/>
  <c r="AC37" i="6"/>
  <c r="H37" i="6"/>
  <c r="C38" i="6"/>
  <c r="L38" i="6" s="1"/>
  <c r="AC38" i="6"/>
  <c r="AC39" i="6"/>
  <c r="C40" i="6"/>
  <c r="L40" i="6" s="1"/>
  <c r="F40" i="6"/>
  <c r="C41" i="6"/>
  <c r="L41" i="6" s="1"/>
  <c r="D41" i="6"/>
  <c r="AC41" i="6"/>
  <c r="C42" i="6"/>
  <c r="L42" i="6" s="1"/>
  <c r="E42" i="6"/>
  <c r="AC42" i="6"/>
  <c r="F43" i="6"/>
  <c r="AC43" i="6"/>
  <c r="C44" i="6"/>
  <c r="L44" i="6" s="1"/>
  <c r="D45" i="6"/>
  <c r="AC45" i="6"/>
  <c r="H45" i="6"/>
  <c r="E46" i="6"/>
  <c r="AC46" i="6"/>
  <c r="F47" i="6"/>
  <c r="AC47" i="6"/>
  <c r="W47" i="6"/>
  <c r="C48" i="6"/>
  <c r="L48" i="6" s="1"/>
  <c r="C49" i="6"/>
  <c r="L49" i="6" s="1"/>
  <c r="D49" i="6"/>
  <c r="AC49" i="6"/>
  <c r="H49" i="6"/>
  <c r="E50" i="6"/>
  <c r="AC50" i="6"/>
  <c r="F51" i="6"/>
  <c r="AC51" i="6"/>
  <c r="C52" i="6"/>
  <c r="L52" i="6" s="1"/>
  <c r="D53" i="6"/>
  <c r="AC53" i="6"/>
  <c r="E54" i="6"/>
  <c r="AC54" i="6"/>
  <c r="F55" i="6"/>
  <c r="AC55" i="6"/>
  <c r="C56" i="6"/>
  <c r="L56" i="6" s="1"/>
  <c r="C57" i="6"/>
  <c r="L57" i="6" s="1"/>
  <c r="AC57" i="6"/>
  <c r="H57" i="6"/>
  <c r="AC58" i="6"/>
  <c r="AC59" i="6"/>
  <c r="C60" i="6"/>
  <c r="L60" i="6" s="1"/>
  <c r="D61" i="6"/>
  <c r="AC61" i="6"/>
  <c r="H61" i="6"/>
  <c r="E62" i="6"/>
  <c r="AC62" i="6"/>
  <c r="F63" i="6"/>
  <c r="AC63" i="6"/>
  <c r="W63" i="6"/>
  <c r="C64" i="6"/>
  <c r="L64" i="6" s="1"/>
  <c r="F64" i="6"/>
  <c r="D65" i="6"/>
  <c r="G65" i="6"/>
  <c r="G64" i="22" s="1"/>
  <c r="AC65" i="6"/>
  <c r="C66" i="6"/>
  <c r="L66" i="6" s="1"/>
  <c r="E66" i="6"/>
  <c r="F67" i="6"/>
  <c r="AC67" i="6"/>
  <c r="C68" i="6"/>
  <c r="L68" i="6" s="1"/>
  <c r="D69" i="6"/>
  <c r="AC69" i="6"/>
  <c r="H69" i="6"/>
  <c r="E70" i="6"/>
  <c r="AC70" i="6"/>
  <c r="F71" i="6"/>
  <c r="AC71" i="6"/>
  <c r="W71" i="6"/>
  <c r="C72" i="6"/>
  <c r="L72" i="6" s="1"/>
  <c r="C73" i="6"/>
  <c r="L73" i="6" s="1"/>
  <c r="D73" i="6"/>
  <c r="AC73" i="6"/>
  <c r="H73" i="6"/>
  <c r="E74" i="6"/>
  <c r="F75" i="6"/>
  <c r="AC75" i="6"/>
  <c r="C76" i="6"/>
  <c r="L76" i="6" s="1"/>
  <c r="D77" i="6"/>
  <c r="AC77" i="6"/>
  <c r="H77" i="6"/>
  <c r="E78" i="6"/>
  <c r="AC78" i="6"/>
  <c r="F79" i="6"/>
  <c r="AC79" i="6"/>
  <c r="W79" i="6"/>
  <c r="C80" i="6"/>
  <c r="L80" i="6" s="1"/>
  <c r="C81" i="6"/>
  <c r="L81" i="6" s="1"/>
  <c r="D81" i="6"/>
  <c r="AC81" i="6"/>
  <c r="H81" i="6"/>
  <c r="E82" i="6"/>
  <c r="F83" i="6"/>
  <c r="AC83" i="6"/>
  <c r="C84" i="6"/>
  <c r="L84" i="6" s="1"/>
  <c r="D85" i="6"/>
  <c r="AC85" i="6"/>
  <c r="H85" i="6"/>
  <c r="E86" i="6"/>
  <c r="AC86" i="6"/>
  <c r="F87" i="6"/>
  <c r="AC87" i="6"/>
  <c r="W87" i="6"/>
  <c r="C88" i="6"/>
  <c r="L88" i="6" s="1"/>
  <c r="C89" i="6"/>
  <c r="L89" i="6" s="1"/>
  <c r="D89" i="6"/>
  <c r="AC89" i="6"/>
  <c r="H89" i="6"/>
  <c r="E90" i="6"/>
  <c r="F91" i="6"/>
  <c r="AC91" i="6"/>
  <c r="C92" i="6"/>
  <c r="L92" i="6" s="1"/>
  <c r="D93" i="6"/>
  <c r="AC93" i="6"/>
  <c r="H93" i="6"/>
  <c r="E94" i="6"/>
  <c r="AC94" i="6"/>
  <c r="F95" i="6"/>
  <c r="AC95" i="6"/>
  <c r="W95" i="6"/>
  <c r="C96" i="6"/>
  <c r="L96" i="6" s="1"/>
  <c r="D97" i="6"/>
  <c r="AC97" i="6"/>
  <c r="H97" i="6"/>
  <c r="C98" i="6"/>
  <c r="L98" i="6" s="1"/>
  <c r="E98" i="6"/>
  <c r="F99" i="6"/>
  <c r="AC99" i="6"/>
  <c r="C100" i="6"/>
  <c r="L100" i="6" s="1"/>
  <c r="D101" i="6"/>
  <c r="AC101" i="6"/>
  <c r="H101" i="6"/>
  <c r="E102" i="6"/>
  <c r="AC102" i="6"/>
  <c r="F103" i="6"/>
  <c r="AC103" i="6"/>
  <c r="W103" i="6"/>
  <c r="C104" i="6"/>
  <c r="L104" i="6" s="1"/>
  <c r="AC104" i="6"/>
  <c r="C105" i="6"/>
  <c r="L105" i="6" s="1"/>
  <c r="D105" i="6"/>
  <c r="AC105" i="6"/>
  <c r="H105" i="6"/>
  <c r="C106" i="6"/>
  <c r="L106" i="6" s="1"/>
  <c r="E106" i="6"/>
  <c r="AC106" i="6"/>
  <c r="AC107" i="6"/>
  <c r="C108" i="6"/>
  <c r="L108" i="6" s="1"/>
  <c r="D109" i="6"/>
  <c r="AC109" i="6"/>
  <c r="H109" i="6"/>
  <c r="E110" i="6"/>
  <c r="F111" i="6"/>
  <c r="AC111" i="6"/>
  <c r="W111" i="6"/>
  <c r="C112" i="6"/>
  <c r="L112" i="6" s="1"/>
  <c r="C113" i="6"/>
  <c r="L113" i="6" s="1"/>
  <c r="D113" i="6"/>
  <c r="AC113" i="6"/>
  <c r="H113" i="6"/>
  <c r="E114" i="6"/>
  <c r="AC115" i="6"/>
  <c r="C116" i="6"/>
  <c r="L116" i="6" s="1"/>
  <c r="D117" i="6"/>
  <c r="G117" i="6"/>
  <c r="G116" i="22" s="1"/>
  <c r="AC117" i="6"/>
  <c r="H117" i="6"/>
  <c r="E118" i="6"/>
  <c r="AC119" i="6"/>
  <c r="C120" i="6"/>
  <c r="L120" i="6" s="1"/>
  <c r="C121" i="6"/>
  <c r="L121" i="6" s="1"/>
  <c r="D121" i="6"/>
  <c r="AC121" i="6"/>
  <c r="H121" i="6"/>
  <c r="C122" i="6"/>
  <c r="L122" i="6" s="1"/>
  <c r="E122" i="6"/>
  <c r="AC123" i="6"/>
  <c r="C124" i="6"/>
  <c r="L124" i="6" s="1"/>
  <c r="D125" i="6"/>
  <c r="AC125" i="6"/>
  <c r="H125" i="6"/>
  <c r="E126" i="6"/>
  <c r="AC127" i="6"/>
  <c r="C128" i="6"/>
  <c r="L128" i="6" s="1"/>
  <c r="C129" i="6"/>
  <c r="L129" i="6" s="1"/>
  <c r="F129" i="6"/>
  <c r="AC129" i="6"/>
  <c r="H129" i="6"/>
  <c r="E130" i="6"/>
  <c r="AC131" i="6"/>
  <c r="C132" i="6"/>
  <c r="L132" i="6" s="1"/>
  <c r="D133" i="6"/>
  <c r="AC133" i="6"/>
  <c r="H133" i="6"/>
  <c r="E134" i="6"/>
  <c r="AC135" i="6"/>
  <c r="C136" i="6"/>
  <c r="L136" i="6" s="1"/>
  <c r="D137" i="6"/>
  <c r="AC137" i="6"/>
  <c r="E138" i="6"/>
  <c r="F139" i="6"/>
  <c r="AC139" i="6"/>
  <c r="C140" i="6"/>
  <c r="L140" i="6" s="1"/>
  <c r="D141" i="6"/>
  <c r="AC141" i="6"/>
  <c r="F143" i="6"/>
  <c r="AC143" i="6"/>
  <c r="C144" i="6"/>
  <c r="L144" i="6" s="1"/>
  <c r="AC144" i="6"/>
  <c r="C145" i="6"/>
  <c r="L145" i="6" s="1"/>
  <c r="D145" i="6"/>
  <c r="AC145" i="6"/>
  <c r="H145" i="6"/>
  <c r="F147" i="6"/>
  <c r="AC147" i="6"/>
  <c r="C148" i="6"/>
  <c r="L148" i="6" s="1"/>
  <c r="D149" i="6"/>
  <c r="AC149" i="6"/>
  <c r="F151" i="6"/>
  <c r="AC151" i="6"/>
  <c r="C152" i="6"/>
  <c r="L152" i="6" s="1"/>
  <c r="C153" i="6"/>
  <c r="L153" i="6" s="1"/>
  <c r="D153" i="6"/>
  <c r="AC153" i="6"/>
  <c r="C154" i="6"/>
  <c r="L154" i="6" s="1"/>
  <c r="F155" i="6"/>
  <c r="AC155" i="6"/>
  <c r="C156" i="6"/>
  <c r="L156" i="6" s="1"/>
  <c r="D157" i="6"/>
  <c r="AC157" i="6"/>
  <c r="F159" i="6"/>
  <c r="AC159" i="6"/>
  <c r="C160" i="6"/>
  <c r="L160" i="6" s="1"/>
  <c r="C161" i="6"/>
  <c r="L161" i="6" s="1"/>
  <c r="D161" i="6"/>
  <c r="AC161" i="6"/>
  <c r="C162" i="6"/>
  <c r="L162" i="6" s="1"/>
  <c r="F163" i="6"/>
  <c r="AC163" i="6"/>
  <c r="C164" i="6"/>
  <c r="L164" i="6" s="1"/>
  <c r="D165" i="6"/>
  <c r="AC165" i="6"/>
  <c r="C166" i="6"/>
  <c r="L166" i="6" s="1"/>
  <c r="F167" i="6"/>
  <c r="AC167" i="6"/>
  <c r="C168" i="6"/>
  <c r="L168" i="6" s="1"/>
  <c r="F168" i="6"/>
  <c r="C169" i="6"/>
  <c r="L169" i="6" s="1"/>
  <c r="D169" i="6"/>
  <c r="AC169" i="6"/>
  <c r="C170" i="6"/>
  <c r="L170" i="6" s="1"/>
  <c r="F171" i="6"/>
  <c r="AC171" i="6"/>
  <c r="C172" i="6"/>
  <c r="L172" i="6" s="1"/>
  <c r="D173" i="6"/>
  <c r="AC173" i="6"/>
  <c r="C174" i="6"/>
  <c r="L174" i="6" s="1"/>
  <c r="C175" i="6"/>
  <c r="L175" i="6" s="1"/>
  <c r="F175" i="6"/>
  <c r="AC175" i="6"/>
  <c r="C176" i="6"/>
  <c r="L176" i="6" s="1"/>
  <c r="F176" i="6"/>
  <c r="D177" i="6"/>
  <c r="G177" i="6"/>
  <c r="G176" i="22" s="1"/>
  <c r="AC177" i="6"/>
  <c r="F179" i="6"/>
  <c r="AC179" i="6"/>
  <c r="C180" i="6"/>
  <c r="L180" i="6" s="1"/>
  <c r="D181" i="6"/>
  <c r="AC181" i="6"/>
  <c r="C182" i="6"/>
  <c r="L182" i="6" s="1"/>
  <c r="F183" i="6"/>
  <c r="AC183" i="6"/>
  <c r="C184" i="6"/>
  <c r="L184" i="6" s="1"/>
  <c r="F184" i="6"/>
  <c r="C185" i="6"/>
  <c r="L185" i="6" s="1"/>
  <c r="D185" i="6"/>
  <c r="G185" i="6"/>
  <c r="G184" i="22" s="1"/>
  <c r="AC185" i="6"/>
  <c r="F187" i="6"/>
  <c r="AC187" i="6"/>
  <c r="C188" i="6"/>
  <c r="L188" i="6" s="1"/>
  <c r="D189" i="6"/>
  <c r="AC189" i="6"/>
  <c r="C190" i="6"/>
  <c r="L190" i="6" s="1"/>
  <c r="F191" i="6"/>
  <c r="O191" i="6" s="1"/>
  <c r="AC191" i="6"/>
  <c r="C192" i="6"/>
  <c r="C193" i="6"/>
  <c r="D193" i="6"/>
  <c r="G193" i="6"/>
  <c r="G192" i="22" s="1"/>
  <c r="AC193" i="6"/>
  <c r="F195" i="6"/>
  <c r="AC195" i="6"/>
  <c r="C196" i="6"/>
  <c r="D197" i="6"/>
  <c r="AC197" i="6"/>
  <c r="E199" i="6"/>
  <c r="F199" i="6"/>
  <c r="AC199" i="6"/>
  <c r="C200" i="6"/>
  <c r="F200" i="6"/>
  <c r="D201" i="6"/>
  <c r="G201" i="6"/>
  <c r="G200" i="22" s="1"/>
  <c r="AC201" i="6"/>
  <c r="F203" i="6"/>
  <c r="AC203" i="6"/>
  <c r="C204" i="6"/>
  <c r="D205" i="6"/>
  <c r="AC205" i="6"/>
  <c r="F207" i="6"/>
  <c r="AC207" i="6"/>
  <c r="C208" i="6"/>
  <c r="F208" i="6"/>
  <c r="C209" i="6"/>
  <c r="D209" i="6"/>
  <c r="G209" i="6"/>
  <c r="G208" i="22" s="1"/>
  <c r="AC209" i="6"/>
  <c r="F211" i="6"/>
  <c r="AC211" i="6"/>
  <c r="C212" i="6"/>
  <c r="D213" i="6"/>
  <c r="AC213" i="6"/>
  <c r="C214" i="6"/>
  <c r="E215" i="6"/>
  <c r="F215" i="6"/>
  <c r="AC215" i="6"/>
  <c r="C216" i="6"/>
  <c r="F216" i="6"/>
  <c r="C217" i="6"/>
  <c r="D217" i="6"/>
  <c r="G217" i="6"/>
  <c r="G216" i="22" s="1"/>
  <c r="AC217" i="6"/>
  <c r="F219" i="6"/>
  <c r="AC219" i="6"/>
  <c r="C220" i="6"/>
  <c r="D221" i="6"/>
  <c r="AC221" i="6"/>
  <c r="C222" i="6"/>
  <c r="E223" i="6"/>
  <c r="F223" i="6"/>
  <c r="AC223" i="6"/>
  <c r="C224" i="6"/>
  <c r="F224" i="6"/>
  <c r="D225" i="6"/>
  <c r="G225" i="6"/>
  <c r="G224" i="22" s="1"/>
  <c r="AC225" i="6"/>
  <c r="F227" i="6"/>
  <c r="AC227" i="6"/>
  <c r="C228" i="6"/>
  <c r="D229" i="6"/>
  <c r="AC229" i="6"/>
  <c r="C230" i="6"/>
  <c r="E231" i="6"/>
  <c r="F231" i="6"/>
  <c r="AC231" i="6"/>
  <c r="C232" i="6"/>
  <c r="F232" i="6"/>
  <c r="C233" i="6"/>
  <c r="D233" i="6"/>
  <c r="AC233" i="6"/>
  <c r="H234" i="6"/>
  <c r="F235" i="6"/>
  <c r="AC235" i="6"/>
  <c r="W235" i="6"/>
  <c r="C236" i="6"/>
  <c r="D237" i="6"/>
  <c r="AC237" i="6"/>
  <c r="C238" i="6"/>
  <c r="E239" i="6"/>
  <c r="F239" i="6"/>
  <c r="AC239" i="6"/>
  <c r="W239" i="6"/>
  <c r="C240" i="6"/>
  <c r="F240" i="6"/>
  <c r="C241" i="6"/>
  <c r="D241" i="6"/>
  <c r="G241" i="6"/>
  <c r="G240" i="22" s="1"/>
  <c r="AC241" i="6"/>
  <c r="H242" i="6"/>
  <c r="F243" i="6"/>
  <c r="AC243" i="6"/>
  <c r="C244" i="6"/>
  <c r="D245" i="6"/>
  <c r="AC245" i="6"/>
  <c r="C246" i="6"/>
  <c r="E247" i="6"/>
  <c r="F247" i="6"/>
  <c r="AC247" i="6"/>
  <c r="W247" i="6"/>
  <c r="C248" i="6"/>
  <c r="F248" i="6"/>
  <c r="D249" i="6"/>
  <c r="AC249" i="6"/>
  <c r="C250" i="6"/>
  <c r="F251" i="6"/>
  <c r="AC251" i="6"/>
  <c r="C252" i="6"/>
  <c r="D253" i="6"/>
  <c r="AC253" i="6"/>
  <c r="E255" i="6"/>
  <c r="F255" i="6"/>
  <c r="AC255" i="6"/>
  <c r="W255" i="6"/>
  <c r="C256" i="6"/>
  <c r="C257" i="6"/>
  <c r="D257" i="6"/>
  <c r="AC257" i="6"/>
  <c r="F259" i="6"/>
  <c r="AC259" i="6"/>
  <c r="W259" i="6"/>
  <c r="C260" i="6"/>
  <c r="D261" i="6"/>
  <c r="AC261" i="6"/>
  <c r="F263" i="6"/>
  <c r="AC263" i="6"/>
  <c r="C264" i="6"/>
  <c r="F264" i="6"/>
  <c r="C265" i="6"/>
  <c r="D265" i="6"/>
  <c r="AC265" i="6"/>
  <c r="C267" i="6"/>
  <c r="F267" i="6"/>
  <c r="AC267" i="6"/>
  <c r="C268" i="6"/>
  <c r="D269" i="6"/>
  <c r="AC269" i="6"/>
  <c r="C270" i="6"/>
  <c r="E271" i="6"/>
  <c r="F271" i="6"/>
  <c r="AC271" i="6"/>
  <c r="W271" i="6"/>
  <c r="C272" i="6"/>
  <c r="F272" i="6"/>
  <c r="D273" i="6"/>
  <c r="AC273" i="6"/>
  <c r="C274" i="6"/>
  <c r="F275" i="6"/>
  <c r="AC275" i="6"/>
  <c r="W275" i="6"/>
  <c r="C276" i="6"/>
  <c r="D277" i="6"/>
  <c r="AC277" i="6"/>
  <c r="C278" i="6"/>
  <c r="E279" i="6"/>
  <c r="F279" i="6"/>
  <c r="AC279" i="6"/>
  <c r="W279" i="6"/>
  <c r="C280" i="6"/>
  <c r="F280" i="6"/>
  <c r="C281" i="6"/>
  <c r="D281" i="6"/>
  <c r="AC281" i="6"/>
  <c r="F283" i="6"/>
  <c r="AC283" i="6"/>
  <c r="C284" i="6"/>
  <c r="D285" i="6"/>
  <c r="AC285" i="6"/>
  <c r="C286" i="6"/>
  <c r="E287" i="6"/>
  <c r="F287" i="6"/>
  <c r="AC287" i="6"/>
  <c r="W287" i="6"/>
  <c r="C288" i="6"/>
  <c r="C289" i="6"/>
  <c r="D289" i="6"/>
  <c r="AC289" i="6"/>
  <c r="H289" i="6"/>
  <c r="C290" i="6"/>
  <c r="F291" i="6"/>
  <c r="AC291" i="6"/>
  <c r="W291" i="6"/>
  <c r="C292" i="6"/>
  <c r="D293" i="6"/>
  <c r="AC293" i="6"/>
  <c r="C294" i="6"/>
  <c r="E295" i="6"/>
  <c r="F295" i="6"/>
  <c r="AC295" i="6"/>
  <c r="W295" i="6"/>
  <c r="C296" i="6"/>
  <c r="C297" i="6"/>
  <c r="D297" i="6"/>
  <c r="AC297" i="6"/>
  <c r="F299" i="6"/>
  <c r="AC299" i="6"/>
  <c r="W299" i="6"/>
  <c r="C300" i="6"/>
  <c r="C301" i="6"/>
  <c r="D301" i="6"/>
  <c r="AC301" i="6"/>
  <c r="C302" i="6"/>
  <c r="E303" i="6"/>
  <c r="F303" i="6"/>
  <c r="AC303" i="6"/>
  <c r="W303" i="6"/>
  <c r="C304" i="6"/>
  <c r="F304" i="6"/>
  <c r="C305" i="6"/>
  <c r="D305" i="6"/>
  <c r="AC305" i="6"/>
  <c r="C306" i="6"/>
  <c r="F307" i="6"/>
  <c r="AC307" i="6"/>
  <c r="W307" i="6"/>
  <c r="C308" i="6"/>
  <c r="D309" i="6"/>
  <c r="AC309" i="6"/>
  <c r="C310" i="6"/>
  <c r="E311" i="6"/>
  <c r="F311" i="6"/>
  <c r="AC311" i="6"/>
  <c r="W311" i="6"/>
  <c r="C312" i="6"/>
  <c r="F312" i="6"/>
  <c r="C313" i="6"/>
  <c r="D313" i="6"/>
  <c r="AC313" i="6"/>
  <c r="C314" i="6"/>
  <c r="F315" i="6"/>
  <c r="AC315" i="6"/>
  <c r="W315" i="6"/>
  <c r="C316" i="6"/>
  <c r="D317" i="6"/>
  <c r="AC317" i="6"/>
  <c r="C318" i="6"/>
  <c r="E319" i="6"/>
  <c r="F319" i="6"/>
  <c r="AC319" i="6"/>
  <c r="W319" i="6"/>
  <c r="C320" i="6"/>
  <c r="F320" i="6"/>
  <c r="C321" i="6"/>
  <c r="D321" i="6"/>
  <c r="AC321" i="6"/>
  <c r="C322" i="6"/>
  <c r="F323" i="6"/>
  <c r="AC323" i="6"/>
  <c r="C324" i="6"/>
  <c r="E324" i="6"/>
  <c r="D325" i="6"/>
  <c r="AC325" i="6"/>
  <c r="E327" i="6"/>
  <c r="F327" i="6"/>
  <c r="AC327" i="6"/>
  <c r="W327" i="6"/>
  <c r="C328" i="6"/>
  <c r="F328" i="6"/>
  <c r="C329" i="6"/>
  <c r="D329" i="6"/>
  <c r="AC329" i="6"/>
  <c r="C330" i="6"/>
  <c r="E330" i="6"/>
  <c r="C331" i="6"/>
  <c r="F331" i="6"/>
  <c r="AC331" i="6"/>
  <c r="W331" i="6"/>
  <c r="C332" i="6"/>
  <c r="D333" i="6"/>
  <c r="AC333" i="6"/>
  <c r="C334" i="6"/>
  <c r="E334" i="6"/>
  <c r="E335" i="6"/>
  <c r="F335" i="6"/>
  <c r="AC335" i="6"/>
  <c r="W335" i="6"/>
  <c r="C336" i="6"/>
  <c r="F336" i="6"/>
  <c r="C337" i="6"/>
  <c r="D337" i="6"/>
  <c r="AC337" i="6"/>
  <c r="C338" i="6"/>
  <c r="E338" i="6"/>
  <c r="F339" i="6"/>
  <c r="AC339" i="6"/>
  <c r="W339" i="6"/>
  <c r="C340" i="6"/>
  <c r="D341" i="6"/>
  <c r="AC341" i="6"/>
  <c r="C342" i="6"/>
  <c r="E342" i="6"/>
  <c r="E343" i="6"/>
  <c r="F343" i="6"/>
  <c r="AC343" i="6"/>
  <c r="W343" i="6"/>
  <c r="C344" i="6"/>
  <c r="F344" i="6"/>
  <c r="C345" i="6"/>
  <c r="D345" i="6"/>
  <c r="AC345" i="6"/>
  <c r="C346" i="6"/>
  <c r="E346" i="6"/>
  <c r="F347" i="6"/>
  <c r="AC347" i="6"/>
  <c r="W347" i="6"/>
  <c r="C348" i="6"/>
  <c r="C349" i="6"/>
  <c r="D349" i="6"/>
  <c r="AC349" i="6"/>
  <c r="C350" i="6"/>
  <c r="E350" i="6"/>
  <c r="E351" i="6"/>
  <c r="F351" i="6"/>
  <c r="AC351" i="6"/>
  <c r="W351" i="6"/>
  <c r="C352" i="6"/>
  <c r="F352" i="6"/>
  <c r="C353" i="6"/>
  <c r="D353" i="6"/>
  <c r="AC353" i="6"/>
  <c r="C3" i="6"/>
  <c r="G17" i="6"/>
  <c r="G16" i="22" s="1"/>
  <c r="G25" i="6"/>
  <c r="G24" i="22" s="1"/>
  <c r="G33" i="6"/>
  <c r="G32" i="22" s="1"/>
  <c r="G49" i="6"/>
  <c r="G48" i="22" s="1"/>
  <c r="G57" i="6"/>
  <c r="G56" i="22" s="1"/>
  <c r="G73" i="6"/>
  <c r="G72" i="22" s="1"/>
  <c r="G81" i="6"/>
  <c r="G80" i="22" s="1"/>
  <c r="G89" i="6"/>
  <c r="G88" i="22" s="1"/>
  <c r="G97" i="6"/>
  <c r="G96" i="22" s="1"/>
  <c r="G105" i="6"/>
  <c r="G104" i="22" s="1"/>
  <c r="G113" i="6"/>
  <c r="G112" i="22" s="1"/>
  <c r="G121" i="6"/>
  <c r="G120" i="22" s="1"/>
  <c r="G129" i="6"/>
  <c r="G128" i="22" s="1"/>
  <c r="G137" i="6"/>
  <c r="G145" i="6"/>
  <c r="G153" i="6"/>
  <c r="G152" i="22" s="1"/>
  <c r="G161" i="6"/>
  <c r="G160" i="22" s="1"/>
  <c r="G169" i="6"/>
  <c r="G168" i="22" s="1"/>
  <c r="G233" i="6"/>
  <c r="G232" i="22" s="1"/>
  <c r="G289" i="6"/>
  <c r="G288" i="22" s="1"/>
  <c r="F16" i="6"/>
  <c r="F24" i="6"/>
  <c r="F32" i="6"/>
  <c r="F48" i="6"/>
  <c r="F56" i="6"/>
  <c r="F72" i="6"/>
  <c r="F80" i="6"/>
  <c r="O80" i="6" s="1"/>
  <c r="F88" i="6"/>
  <c r="F96" i="6"/>
  <c r="F104" i="6"/>
  <c r="F112" i="6"/>
  <c r="O112" i="6" s="1"/>
  <c r="F120" i="6"/>
  <c r="F128" i="6"/>
  <c r="F136" i="6"/>
  <c r="F144" i="6"/>
  <c r="F152" i="6"/>
  <c r="F160" i="6"/>
  <c r="F192" i="6"/>
  <c r="F256" i="6"/>
  <c r="I2" i="20"/>
  <c r="C5" i="6"/>
  <c r="L5" i="6" s="1"/>
  <c r="H10" i="6"/>
  <c r="C14" i="6"/>
  <c r="L14" i="6" s="1"/>
  <c r="H18" i="6"/>
  <c r="Q18" i="6" s="1"/>
  <c r="C21" i="6"/>
  <c r="C22" i="6"/>
  <c r="D22" i="6"/>
  <c r="E23" i="6"/>
  <c r="H26" i="6"/>
  <c r="C29" i="6"/>
  <c r="L29" i="6" s="1"/>
  <c r="C30" i="6"/>
  <c r="D30" i="6"/>
  <c r="E31" i="6"/>
  <c r="H34" i="6"/>
  <c r="C45" i="6"/>
  <c r="L45" i="6" s="1"/>
  <c r="C46" i="6"/>
  <c r="L46" i="6" s="1"/>
  <c r="D46" i="6"/>
  <c r="E47" i="6"/>
  <c r="H50" i="6"/>
  <c r="C53" i="6"/>
  <c r="L53" i="6" s="1"/>
  <c r="C54" i="6"/>
  <c r="L54" i="6" s="1"/>
  <c r="D54" i="6"/>
  <c r="E55" i="6"/>
  <c r="H58" i="6"/>
  <c r="C61" i="6"/>
  <c r="L61" i="6" s="1"/>
  <c r="C62" i="6"/>
  <c r="L62" i="6" s="1"/>
  <c r="D62" i="6"/>
  <c r="E63" i="6"/>
  <c r="N63" i="6" s="1"/>
  <c r="C65" i="6"/>
  <c r="L65" i="6" s="1"/>
  <c r="C69" i="6"/>
  <c r="L69" i="6" s="1"/>
  <c r="C70" i="6"/>
  <c r="L70" i="6" s="1"/>
  <c r="D70" i="6"/>
  <c r="E71" i="6"/>
  <c r="C77" i="6"/>
  <c r="L77" i="6" s="1"/>
  <c r="C78" i="6"/>
  <c r="L78" i="6" s="1"/>
  <c r="D78" i="6"/>
  <c r="E79" i="6"/>
  <c r="C85" i="6"/>
  <c r="L85" i="6" s="1"/>
  <c r="C86" i="6"/>
  <c r="L86" i="6" s="1"/>
  <c r="D86" i="6"/>
  <c r="E87" i="6"/>
  <c r="C93" i="6"/>
  <c r="L93" i="6" s="1"/>
  <c r="C94" i="6"/>
  <c r="L94" i="6" s="1"/>
  <c r="D94" i="6"/>
  <c r="M94" i="6" s="1"/>
  <c r="E95" i="6"/>
  <c r="C97" i="6"/>
  <c r="L97" i="6" s="1"/>
  <c r="D98" i="6"/>
  <c r="C101" i="6"/>
  <c r="L101" i="6" s="1"/>
  <c r="C102" i="6"/>
  <c r="L102" i="6" s="1"/>
  <c r="D102" i="6"/>
  <c r="E103" i="6"/>
  <c r="D106" i="6"/>
  <c r="C109" i="6"/>
  <c r="L109" i="6" s="1"/>
  <c r="C110" i="6"/>
  <c r="L110" i="6" s="1"/>
  <c r="D110" i="6"/>
  <c r="E111" i="6"/>
  <c r="C117" i="6"/>
  <c r="L117" i="6" s="1"/>
  <c r="C118" i="6"/>
  <c r="L118" i="6" s="1"/>
  <c r="D118" i="6"/>
  <c r="E119" i="6"/>
  <c r="N119" i="6" s="1"/>
  <c r="C125" i="6"/>
  <c r="L125" i="6" s="1"/>
  <c r="C126" i="6"/>
  <c r="L126" i="6" s="1"/>
  <c r="D126" i="6"/>
  <c r="E127" i="6"/>
  <c r="C133" i="6"/>
  <c r="L133" i="6" s="1"/>
  <c r="C134" i="6"/>
  <c r="L134" i="6" s="1"/>
  <c r="D134" i="6"/>
  <c r="E135" i="6"/>
  <c r="C137" i="6"/>
  <c r="L137" i="6" s="1"/>
  <c r="C141" i="6"/>
  <c r="L141" i="6" s="1"/>
  <c r="C142" i="6"/>
  <c r="L142" i="6" s="1"/>
  <c r="D142" i="6"/>
  <c r="E143" i="6"/>
  <c r="C149" i="6"/>
  <c r="L149" i="6" s="1"/>
  <c r="C150" i="6"/>
  <c r="L150" i="6" s="1"/>
  <c r="D150" i="6"/>
  <c r="M150" i="6" s="1"/>
  <c r="E151" i="6"/>
  <c r="C157" i="6"/>
  <c r="L157" i="6" s="1"/>
  <c r="C158" i="6"/>
  <c r="L158" i="6" s="1"/>
  <c r="D158" i="6"/>
  <c r="E159" i="6"/>
  <c r="C165" i="6"/>
  <c r="L165" i="6" s="1"/>
  <c r="C173" i="6"/>
  <c r="L173" i="6" s="1"/>
  <c r="C177" i="6"/>
  <c r="L177" i="6" s="1"/>
  <c r="C181" i="6"/>
  <c r="L181" i="6" s="1"/>
  <c r="C189" i="6"/>
  <c r="L189" i="6" s="1"/>
  <c r="C197" i="6"/>
  <c r="C198" i="6"/>
  <c r="C201" i="6"/>
  <c r="C205" i="6"/>
  <c r="E207" i="6"/>
  <c r="C213" i="6"/>
  <c r="C221" i="6"/>
  <c r="C225" i="6"/>
  <c r="C229" i="6"/>
  <c r="C237" i="6"/>
  <c r="C245" i="6"/>
  <c r="C249" i="6"/>
  <c r="C253" i="6"/>
  <c r="C254" i="6"/>
  <c r="C261" i="6"/>
  <c r="E263" i="6"/>
  <c r="C269" i="6"/>
  <c r="C273" i="6"/>
  <c r="C277" i="6"/>
  <c r="C285" i="6"/>
  <c r="C293" i="6"/>
  <c r="C309" i="6"/>
  <c r="C317" i="6"/>
  <c r="C325" i="6"/>
  <c r="C333" i="6"/>
  <c r="C341" i="6"/>
  <c r="AD29" i="7"/>
  <c r="AD33" i="7"/>
  <c r="AD260" i="7"/>
  <c r="AD262" i="7"/>
  <c r="AD264" i="7"/>
  <c r="AD270" i="7"/>
  <c r="AD272" i="7"/>
  <c r="AD276" i="7"/>
  <c r="AD278" i="7"/>
  <c r="AD280" i="7"/>
  <c r="AD288" i="7"/>
  <c r="AD290" i="7"/>
  <c r="AD292" i="7"/>
  <c r="AD294" i="7"/>
  <c r="AD296" i="7"/>
  <c r="AD300" i="7"/>
  <c r="AD306" i="7"/>
  <c r="AD308" i="7"/>
  <c r="AD310" i="7"/>
  <c r="AD312" i="7"/>
  <c r="AD316" i="7"/>
  <c r="AD324" i="7"/>
  <c r="AD326" i="7"/>
  <c r="AD328" i="7"/>
  <c r="AD332" i="7"/>
  <c r="AD336" i="7"/>
  <c r="AD338" i="7"/>
  <c r="AD340" i="7"/>
  <c r="AD342" i="7"/>
  <c r="AD344" i="7"/>
  <c r="AD348" i="7"/>
  <c r="AD5" i="7"/>
  <c r="AA5" i="7"/>
  <c r="Y7" i="7"/>
  <c r="Y9" i="7"/>
  <c r="Y11" i="7"/>
  <c r="Y13" i="7"/>
  <c r="Y15" i="7"/>
  <c r="Y17" i="7"/>
  <c r="Y19" i="7"/>
  <c r="W20" i="7"/>
  <c r="Y21" i="7"/>
  <c r="Y23" i="7"/>
  <c r="Y25" i="7"/>
  <c r="Y27" i="7"/>
  <c r="Y28" i="7"/>
  <c r="Y29" i="7"/>
  <c r="Y30" i="7"/>
  <c r="Y31" i="7"/>
  <c r="Y32" i="7"/>
  <c r="Y33" i="7"/>
  <c r="Y34" i="7"/>
  <c r="Y36" i="7"/>
  <c r="Y38" i="7"/>
  <c r="Y40" i="7"/>
  <c r="Y42" i="7"/>
  <c r="Y44" i="7"/>
  <c r="Y46" i="7"/>
  <c r="Y48" i="7"/>
  <c r="Y50" i="7"/>
  <c r="Y52" i="7"/>
  <c r="Y54" i="7"/>
  <c r="Y56" i="7"/>
  <c r="Y58" i="7"/>
  <c r="Y60" i="7"/>
  <c r="Y62" i="7"/>
  <c r="Y64" i="7"/>
  <c r="Y66" i="7"/>
  <c r="Y68" i="7"/>
  <c r="Y70" i="7"/>
  <c r="Y72" i="7"/>
  <c r="Y74" i="7"/>
  <c r="Y76" i="7"/>
  <c r="Y78" i="7"/>
  <c r="Y80" i="7"/>
  <c r="Y82" i="7"/>
  <c r="Y84" i="7"/>
  <c r="Y86" i="7"/>
  <c r="Y88" i="7"/>
  <c r="Y90" i="7"/>
  <c r="Y92" i="7"/>
  <c r="Y94" i="7"/>
  <c r="Y96" i="7"/>
  <c r="Y98" i="7"/>
  <c r="Y100" i="7"/>
  <c r="Y102" i="7"/>
  <c r="Y104" i="7"/>
  <c r="Y106" i="7"/>
  <c r="T195" i="7"/>
  <c r="T196" i="7"/>
  <c r="T199" i="7"/>
  <c r="T200" i="7"/>
  <c r="T204" i="7"/>
  <c r="T211" i="7"/>
  <c r="T212" i="7"/>
  <c r="T215" i="7"/>
  <c r="T216" i="7"/>
  <c r="T224" i="7"/>
  <c r="T227" i="7"/>
  <c r="T228" i="7"/>
  <c r="T232" i="7"/>
  <c r="Y234" i="7"/>
  <c r="T235" i="7"/>
  <c r="T236" i="7"/>
  <c r="Y236" i="7"/>
  <c r="Y238" i="7"/>
  <c r="T239" i="7"/>
  <c r="Y240" i="7"/>
  <c r="Y242" i="7"/>
  <c r="T243" i="7"/>
  <c r="Y244" i="7"/>
  <c r="Y246" i="7"/>
  <c r="T247" i="7"/>
  <c r="Y248" i="7"/>
  <c r="T249" i="7"/>
  <c r="Y250" i="7"/>
  <c r="T251" i="7"/>
  <c r="T252" i="7"/>
  <c r="Y252" i="7"/>
  <c r="Y254" i="7"/>
  <c r="T255" i="7"/>
  <c r="Y256" i="7"/>
  <c r="T257" i="7"/>
  <c r="Y258" i="7"/>
  <c r="T259" i="7"/>
  <c r="T260" i="7"/>
  <c r="Y260" i="7"/>
  <c r="Y262" i="7"/>
  <c r="T263" i="7"/>
  <c r="Y264" i="7"/>
  <c r="T265" i="7"/>
  <c r="Y266" i="7"/>
  <c r="T267" i="7"/>
  <c r="T268" i="7"/>
  <c r="Y268" i="7"/>
  <c r="Y270" i="7"/>
  <c r="T271" i="7"/>
  <c r="T272" i="7"/>
  <c r="Y272" i="7"/>
  <c r="T273" i="7"/>
  <c r="Y274" i="7"/>
  <c r="T275" i="7"/>
  <c r="T276" i="7"/>
  <c r="Y276" i="7"/>
  <c r="Y278" i="7"/>
  <c r="T279" i="7"/>
  <c r="Y280" i="7"/>
  <c r="T281" i="7"/>
  <c r="Y282" i="7"/>
  <c r="T283" i="7"/>
  <c r="T284" i="7"/>
  <c r="Y284" i="7"/>
  <c r="Y286" i="7"/>
  <c r="T287" i="7"/>
  <c r="Y288" i="7"/>
  <c r="T289" i="7"/>
  <c r="Y290" i="7"/>
  <c r="T291" i="7"/>
  <c r="T292" i="7"/>
  <c r="Y292" i="7"/>
  <c r="Y294" i="7"/>
  <c r="T295" i="7"/>
  <c r="Y296" i="7"/>
  <c r="T297" i="7"/>
  <c r="Y298" i="7"/>
  <c r="T299" i="7"/>
  <c r="T300" i="7"/>
  <c r="Y300" i="7"/>
  <c r="Y302" i="7"/>
  <c r="T303" i="7"/>
  <c r="T304" i="7"/>
  <c r="Y304" i="7"/>
  <c r="Y306" i="7"/>
  <c r="T307" i="7"/>
  <c r="T308" i="7"/>
  <c r="Y308" i="7"/>
  <c r="T309" i="7"/>
  <c r="Y310" i="7"/>
  <c r="T311" i="7"/>
  <c r="T312" i="7"/>
  <c r="Y312" i="7"/>
  <c r="T313" i="7"/>
  <c r="Y314" i="7"/>
  <c r="T315" i="7"/>
  <c r="T316" i="7"/>
  <c r="Y316" i="7"/>
  <c r="Y318" i="7"/>
  <c r="T319" i="7"/>
  <c r="T320" i="7"/>
  <c r="Y320" i="7"/>
  <c r="T321" i="7"/>
  <c r="Y322" i="7"/>
  <c r="T323" i="7"/>
  <c r="T324" i="7"/>
  <c r="Y324" i="7"/>
  <c r="T325" i="7"/>
  <c r="Y326" i="7"/>
  <c r="T327" i="7"/>
  <c r="Y328" i="7"/>
  <c r="T329" i="7"/>
  <c r="Y330" i="7"/>
  <c r="T331" i="7"/>
  <c r="T332" i="7"/>
  <c r="Y332" i="7"/>
  <c r="Y334" i="7"/>
  <c r="T335" i="7"/>
  <c r="T336" i="7"/>
  <c r="Y336" i="7"/>
  <c r="T337" i="7"/>
  <c r="Y338" i="7"/>
  <c r="T339" i="7"/>
  <c r="Y340" i="7"/>
  <c r="T341" i="7"/>
  <c r="Y342" i="7"/>
  <c r="T343" i="7"/>
  <c r="Y344" i="7"/>
  <c r="T345" i="7"/>
  <c r="Y346" i="7"/>
  <c r="T347" i="7"/>
  <c r="T348" i="7"/>
  <c r="Y348" i="7"/>
  <c r="T349" i="7"/>
  <c r="Y350" i="7"/>
  <c r="T351" i="7"/>
  <c r="Y352" i="7"/>
  <c r="T353" i="7"/>
  <c r="Y354" i="7"/>
  <c r="AC5" i="7"/>
  <c r="AB193" i="7"/>
  <c r="AB194" i="7"/>
  <c r="AB195" i="7"/>
  <c r="AB196" i="7"/>
  <c r="AB197" i="7"/>
  <c r="AB198" i="7"/>
  <c r="AB199" i="7"/>
  <c r="AB201" i="7"/>
  <c r="AB202" i="7"/>
  <c r="AB203" i="7"/>
  <c r="AB204" i="7"/>
  <c r="AB205" i="7"/>
  <c r="AB206" i="7"/>
  <c r="AB207" i="7"/>
  <c r="AB209" i="7"/>
  <c r="AB210" i="7"/>
  <c r="AB211" i="7"/>
  <c r="AB212" i="7"/>
  <c r="AB213" i="7"/>
  <c r="AB214" i="7"/>
  <c r="AB215" i="7"/>
  <c r="AB217" i="7"/>
  <c r="AB218" i="7"/>
  <c r="AB219" i="7"/>
  <c r="AB220" i="7"/>
  <c r="AB221" i="7"/>
  <c r="AB222" i="7"/>
  <c r="AB223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7" i="7"/>
  <c r="AB298" i="7"/>
  <c r="AB299" i="7"/>
  <c r="AB301" i="7"/>
  <c r="AB302" i="7"/>
  <c r="AB303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1" i="7"/>
  <c r="AB322" i="7"/>
  <c r="AB323" i="7"/>
  <c r="AB324" i="7"/>
  <c r="AB325" i="7"/>
  <c r="AB326" i="7"/>
  <c r="AB327" i="7"/>
  <c r="AB329" i="7"/>
  <c r="AB330" i="7"/>
  <c r="AB331" i="7"/>
  <c r="AB332" i="7"/>
  <c r="AB333" i="7"/>
  <c r="AB334" i="7"/>
  <c r="AB335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3" i="7"/>
  <c r="AB355" i="7"/>
  <c r="AC350" i="7"/>
  <c r="AC352" i="7"/>
  <c r="AC353" i="7"/>
  <c r="AC354" i="7"/>
  <c r="AC7" i="7"/>
  <c r="AC8" i="7"/>
  <c r="AC12" i="7"/>
  <c r="AC15" i="7"/>
  <c r="AC16" i="7"/>
  <c r="AC20" i="7"/>
  <c r="AC23" i="7"/>
  <c r="AC24" i="7"/>
  <c r="AC27" i="7"/>
  <c r="AC28" i="7"/>
  <c r="AC31" i="7"/>
  <c r="AC32" i="7"/>
  <c r="AC35" i="7"/>
  <c r="AC36" i="7"/>
  <c r="AC39" i="7"/>
  <c r="AC40" i="7"/>
  <c r="AC41" i="7"/>
  <c r="AC43" i="7"/>
  <c r="AC44" i="7"/>
  <c r="AC47" i="7"/>
  <c r="AC48" i="7"/>
  <c r="AC51" i="7"/>
  <c r="AC52" i="7"/>
  <c r="AC55" i="7"/>
  <c r="AC56" i="7"/>
  <c r="AC57" i="7"/>
  <c r="AC60" i="7"/>
  <c r="AC63" i="7"/>
  <c r="AC64" i="7"/>
  <c r="AC65" i="7"/>
  <c r="AC67" i="7"/>
  <c r="AC68" i="7"/>
  <c r="AC72" i="7"/>
  <c r="AC73" i="7"/>
  <c r="AC75" i="7"/>
  <c r="AC76" i="7"/>
  <c r="AC77" i="7"/>
  <c r="AC80" i="7"/>
  <c r="AC83" i="7"/>
  <c r="AC84" i="7"/>
  <c r="AC87" i="7"/>
  <c r="AC88" i="7"/>
  <c r="AC89" i="7"/>
  <c r="AC91" i="7"/>
  <c r="AC92" i="7"/>
  <c r="AC95" i="7"/>
  <c r="AC96" i="7"/>
  <c r="AC99" i="7"/>
  <c r="AC100" i="7"/>
  <c r="AC103" i="7"/>
  <c r="AC104" i="7"/>
  <c r="AC107" i="7"/>
  <c r="AC108" i="7"/>
  <c r="AC111" i="7"/>
  <c r="AC112" i="7"/>
  <c r="AC115" i="7"/>
  <c r="AC116" i="7"/>
  <c r="AC119" i="7"/>
  <c r="AC120" i="7"/>
  <c r="AC124" i="7"/>
  <c r="AC127" i="7"/>
  <c r="AC128" i="7"/>
  <c r="AC132" i="7"/>
  <c r="AC135" i="7"/>
  <c r="AC136" i="7"/>
  <c r="AC137" i="7"/>
  <c r="AC139" i="7"/>
  <c r="AC140" i="7"/>
  <c r="AC143" i="7"/>
  <c r="AC144" i="7"/>
  <c r="AC147" i="7"/>
  <c r="AC148" i="7"/>
  <c r="AC151" i="7"/>
  <c r="AC152" i="7"/>
  <c r="AC156" i="7"/>
  <c r="AC159" i="7"/>
  <c r="AC160" i="7"/>
  <c r="AC163" i="7"/>
  <c r="AC164" i="7"/>
  <c r="AC167" i="7"/>
  <c r="AC168" i="7"/>
  <c r="AC171" i="7"/>
  <c r="AC172" i="7"/>
  <c r="AC175" i="7"/>
  <c r="AC176" i="7"/>
  <c r="AC179" i="7"/>
  <c r="AC180" i="7"/>
  <c r="AC183" i="7"/>
  <c r="AC184" i="7"/>
  <c r="AC187" i="7"/>
  <c r="AC188" i="7"/>
  <c r="AC192" i="7"/>
  <c r="AC195" i="7"/>
  <c r="AC196" i="7"/>
  <c r="AC197" i="7"/>
  <c r="AC198" i="7"/>
  <c r="AC199" i="7"/>
  <c r="AC200" i="7"/>
  <c r="AC201" i="7"/>
  <c r="AC203" i="7"/>
  <c r="AC204" i="7"/>
  <c r="AC205" i="7"/>
  <c r="AC206" i="7"/>
  <c r="AC207" i="7"/>
  <c r="AC208" i="7"/>
  <c r="AC209" i="7"/>
  <c r="AC211" i="7"/>
  <c r="AC212" i="7"/>
  <c r="AC213" i="7"/>
  <c r="AC215" i="7"/>
  <c r="AC216" i="7"/>
  <c r="AC217" i="7"/>
  <c r="AC219" i="7"/>
  <c r="AC220" i="7"/>
  <c r="AC221" i="7"/>
  <c r="AC222" i="7"/>
  <c r="AC223" i="7"/>
  <c r="AC224" i="7"/>
  <c r="AC225" i="7"/>
  <c r="AC227" i="7"/>
  <c r="AC228" i="7"/>
  <c r="AC229" i="7"/>
  <c r="AC231" i="7"/>
  <c r="AC232" i="7"/>
  <c r="AC233" i="7"/>
  <c r="AC235" i="7"/>
  <c r="AC236" i="7"/>
  <c r="AC237" i="7"/>
  <c r="AC238" i="7"/>
  <c r="AC239" i="7"/>
  <c r="AC240" i="7"/>
  <c r="AC243" i="7"/>
  <c r="AC244" i="7"/>
  <c r="AC245" i="7"/>
  <c r="AC246" i="7"/>
  <c r="AC247" i="7"/>
  <c r="AC248" i="7"/>
  <c r="AC251" i="7"/>
  <c r="AC252" i="7"/>
  <c r="AC253" i="7"/>
  <c r="AC255" i="7"/>
  <c r="AC256" i="7"/>
  <c r="AC257" i="7"/>
  <c r="AC259" i="7"/>
  <c r="AC260" i="7"/>
  <c r="AC261" i="7"/>
  <c r="AC263" i="7"/>
  <c r="AC264" i="7"/>
  <c r="AC267" i="7"/>
  <c r="AC268" i="7"/>
  <c r="AC269" i="7"/>
  <c r="AC270" i="7"/>
  <c r="AC271" i="7"/>
  <c r="AC272" i="7"/>
  <c r="AC273" i="7"/>
  <c r="AC275" i="7"/>
  <c r="AC276" i="7"/>
  <c r="AC277" i="7"/>
  <c r="AC278" i="7"/>
  <c r="AC279" i="7"/>
  <c r="AC280" i="7"/>
  <c r="AC281" i="7"/>
  <c r="AC283" i="7"/>
  <c r="AC284" i="7"/>
  <c r="AC285" i="7"/>
  <c r="AC286" i="7"/>
  <c r="AC287" i="7"/>
  <c r="AC288" i="7"/>
  <c r="AC289" i="7"/>
  <c r="AC291" i="7"/>
  <c r="AC292" i="7"/>
  <c r="AC293" i="7"/>
  <c r="AC295" i="7"/>
  <c r="AC296" i="7"/>
  <c r="AC297" i="7"/>
  <c r="AC299" i="7"/>
  <c r="AC300" i="7"/>
  <c r="AC301" i="7"/>
  <c r="AC303" i="7"/>
  <c r="AC304" i="7"/>
  <c r="AC305" i="7"/>
  <c r="AC307" i="7"/>
  <c r="AC308" i="7"/>
  <c r="AC309" i="7"/>
  <c r="AC311" i="7"/>
  <c r="AC312" i="7"/>
  <c r="AC313" i="7"/>
  <c r="AC315" i="7"/>
  <c r="AC316" i="7"/>
  <c r="AC317" i="7"/>
  <c r="AC318" i="7"/>
  <c r="AC319" i="7"/>
  <c r="AC320" i="7"/>
  <c r="AC321" i="7"/>
  <c r="AC323" i="7"/>
  <c r="AC324" i="7"/>
  <c r="AC325" i="7"/>
  <c r="AC326" i="7"/>
  <c r="AC327" i="7"/>
  <c r="AC328" i="7"/>
  <c r="AC329" i="7"/>
  <c r="AC331" i="7"/>
  <c r="AC332" i="7"/>
  <c r="AC333" i="7"/>
  <c r="AC335" i="7"/>
  <c r="AC336" i="7"/>
  <c r="AC337" i="7"/>
  <c r="AC339" i="7"/>
  <c r="AC340" i="7"/>
  <c r="AC341" i="7"/>
  <c r="AC342" i="7"/>
  <c r="AC343" i="7"/>
  <c r="AC344" i="7"/>
  <c r="AC345" i="7"/>
  <c r="AC347" i="7"/>
  <c r="AC348" i="7"/>
  <c r="AC349" i="7"/>
  <c r="Z4" i="6"/>
  <c r="AN4" i="6" s="1"/>
  <c r="Z7" i="6"/>
  <c r="AN7" i="6" s="1"/>
  <c r="Z8" i="6"/>
  <c r="AN8" i="6" s="1"/>
  <c r="Z11" i="6"/>
  <c r="AN11" i="6" s="1"/>
  <c r="Z12" i="6"/>
  <c r="AN12" i="6" s="1"/>
  <c r="Z15" i="6"/>
  <c r="Z17" i="6"/>
  <c r="AN17" i="6" s="1"/>
  <c r="Z18" i="6"/>
  <c r="AN18" i="6" s="1"/>
  <c r="Z19" i="6"/>
  <c r="AN19" i="6" s="1"/>
  <c r="Z21" i="6"/>
  <c r="AN21" i="6" s="1"/>
  <c r="Z23" i="6"/>
  <c r="AN23" i="6" s="1"/>
  <c r="Z25" i="6"/>
  <c r="AN25" i="6" s="1"/>
  <c r="Z27" i="6"/>
  <c r="AN27" i="6" s="1"/>
  <c r="Z29" i="6"/>
  <c r="AN29" i="6" s="1"/>
  <c r="Z30" i="6"/>
  <c r="AN30" i="6" s="1"/>
  <c r="Z31" i="6"/>
  <c r="AN31" i="6" s="1"/>
  <c r="Z36" i="6"/>
  <c r="AN36" i="6" s="1"/>
  <c r="Z37" i="6"/>
  <c r="AN37" i="6" s="1"/>
  <c r="Z38" i="6"/>
  <c r="AN38" i="6" s="1"/>
  <c r="Z41" i="6"/>
  <c r="AN41" i="6" s="1"/>
  <c r="Z42" i="6"/>
  <c r="AN42" i="6" s="1"/>
  <c r="Z44" i="6"/>
  <c r="AN44" i="6" s="1"/>
  <c r="Z45" i="6"/>
  <c r="AN45" i="6" s="1"/>
  <c r="Z47" i="6"/>
  <c r="AN47" i="6" s="1"/>
  <c r="Z49" i="6"/>
  <c r="AN49" i="6" s="1"/>
  <c r="Z51" i="6"/>
  <c r="AN51" i="6" s="1"/>
  <c r="Z53" i="6"/>
  <c r="AN53" i="6" s="1"/>
  <c r="Z57" i="6"/>
  <c r="AN57" i="6" s="1"/>
  <c r="Z59" i="6"/>
  <c r="AN59" i="6" s="1"/>
  <c r="Z60" i="6"/>
  <c r="AN60" i="6" s="1"/>
  <c r="Z63" i="6"/>
  <c r="AN63" i="6" s="1"/>
  <c r="Z67" i="6"/>
  <c r="AN67" i="6" s="1"/>
  <c r="Z69" i="6"/>
  <c r="AN69" i="6" s="1"/>
  <c r="Z71" i="6"/>
  <c r="AN71" i="6" s="1"/>
  <c r="Z75" i="6"/>
  <c r="AN75" i="6" s="1"/>
  <c r="Z79" i="6"/>
  <c r="AN79" i="6" s="1"/>
  <c r="Z81" i="6"/>
  <c r="AN81" i="6" s="1"/>
  <c r="Z83" i="6"/>
  <c r="AN83" i="6" s="1"/>
  <c r="Z85" i="6"/>
  <c r="AN85" i="6" s="1"/>
  <c r="Z87" i="6"/>
  <c r="AN87" i="6" s="1"/>
  <c r="Z89" i="6"/>
  <c r="AN89" i="6" s="1"/>
  <c r="Z91" i="6"/>
  <c r="AN91" i="6" s="1"/>
  <c r="Z95" i="6"/>
  <c r="AN95" i="6" s="1"/>
  <c r="Z99" i="6"/>
  <c r="AN99" i="6" s="1"/>
  <c r="Z101" i="6"/>
  <c r="AN101" i="6" s="1"/>
  <c r="Z103" i="6"/>
  <c r="AN103" i="6" s="1"/>
  <c r="Z104" i="6"/>
  <c r="AN104" i="6" s="1"/>
  <c r="Z105" i="6"/>
  <c r="AN105" i="6" s="1"/>
  <c r="Z107" i="6"/>
  <c r="AN107" i="6" s="1"/>
  <c r="Z111" i="6"/>
  <c r="AN111" i="6" s="1"/>
  <c r="Z112" i="6"/>
  <c r="AN112" i="6" s="1"/>
  <c r="Z115" i="6"/>
  <c r="AN115" i="6" s="1"/>
  <c r="Z116" i="6"/>
  <c r="AN116" i="6" s="1"/>
  <c r="Z117" i="6"/>
  <c r="AN117" i="6" s="1"/>
  <c r="Z120" i="6"/>
  <c r="AN120" i="6" s="1"/>
  <c r="Z122" i="6"/>
  <c r="AN122" i="6" s="1"/>
  <c r="Z123" i="6"/>
  <c r="AN123" i="6" s="1"/>
  <c r="Z125" i="6"/>
  <c r="AN125" i="6" s="1"/>
  <c r="Z126" i="6"/>
  <c r="AN126" i="6" s="1"/>
  <c r="Z129" i="6"/>
  <c r="AN129" i="6" s="1"/>
  <c r="Z130" i="6"/>
  <c r="AN130" i="6" s="1"/>
  <c r="Z133" i="6"/>
  <c r="AN133" i="6" s="1"/>
  <c r="Z134" i="6"/>
  <c r="AN134" i="6" s="1"/>
  <c r="Z137" i="6"/>
  <c r="AN137" i="6" s="1"/>
  <c r="Z141" i="6"/>
  <c r="AN141" i="6" s="1"/>
  <c r="Z145" i="6"/>
  <c r="AN145" i="6" s="1"/>
  <c r="Z146" i="6"/>
  <c r="AN146" i="6" s="1"/>
  <c r="Z148" i="6"/>
  <c r="AN148" i="6" s="1"/>
  <c r="Z149" i="6"/>
  <c r="AN149" i="6" s="1"/>
  <c r="Z152" i="6"/>
  <c r="AN152" i="6" s="1"/>
  <c r="Z155" i="6"/>
  <c r="AN155" i="6" s="1"/>
  <c r="Z156" i="6"/>
  <c r="AN156" i="6" s="1"/>
  <c r="Z157" i="6"/>
  <c r="AN157" i="6" s="1"/>
  <c r="Z158" i="6"/>
  <c r="AN158" i="6" s="1"/>
  <c r="Z160" i="6"/>
  <c r="AN160" i="6" s="1"/>
  <c r="Z161" i="6"/>
  <c r="AN161" i="6" s="1"/>
  <c r="Z164" i="6"/>
  <c r="AN164" i="6" s="1"/>
  <c r="Z168" i="6"/>
  <c r="AN168" i="6" s="1"/>
  <c r="Z170" i="6"/>
  <c r="AN170" i="6" s="1"/>
  <c r="Z172" i="6"/>
  <c r="AN172" i="6" s="1"/>
  <c r="Z176" i="6"/>
  <c r="AN176" i="6" s="1"/>
  <c r="Z179" i="6"/>
  <c r="AN179" i="6" s="1"/>
  <c r="Z180" i="6"/>
  <c r="AN180" i="6" s="1"/>
  <c r="Z184" i="6"/>
  <c r="AN184" i="6" s="1"/>
  <c r="Z185" i="6"/>
  <c r="AN185" i="6" s="1"/>
  <c r="Z188" i="6"/>
  <c r="AN188" i="6" s="1"/>
  <c r="Z189" i="6"/>
  <c r="AN189" i="6" s="1"/>
  <c r="Z190" i="6"/>
  <c r="AN190" i="6" s="1"/>
  <c r="Z192" i="6"/>
  <c r="AN192" i="6" s="1"/>
  <c r="Z193" i="6"/>
  <c r="AN193" i="6" s="1"/>
  <c r="Z194" i="6"/>
  <c r="AN194" i="6" s="1"/>
  <c r="Z197" i="6"/>
  <c r="AN197" i="6" s="1"/>
  <c r="Z198" i="6"/>
  <c r="AN198" i="6" s="1"/>
  <c r="Z201" i="6"/>
  <c r="AN201" i="6" s="1"/>
  <c r="Z202" i="6"/>
  <c r="AN202" i="6" s="1"/>
  <c r="Z204" i="6"/>
  <c r="AN204" i="6" s="1"/>
  <c r="Z205" i="6"/>
  <c r="AN205" i="6" s="1"/>
  <c r="Z206" i="6"/>
  <c r="AN206" i="6" s="1"/>
  <c r="Z208" i="6"/>
  <c r="AN208" i="6" s="1"/>
  <c r="Z209" i="6"/>
  <c r="AN209" i="6" s="1"/>
  <c r="Z210" i="6"/>
  <c r="AN210" i="6" s="1"/>
  <c r="Z212" i="6"/>
  <c r="AN212" i="6" s="1"/>
  <c r="Z213" i="6"/>
  <c r="AN213" i="6" s="1"/>
  <c r="Z214" i="6"/>
  <c r="AN214" i="6" s="1"/>
  <c r="Z216" i="6"/>
  <c r="AN216" i="6" s="1"/>
  <c r="Z217" i="6"/>
  <c r="AN217" i="6" s="1"/>
  <c r="Z218" i="6"/>
  <c r="AN218" i="6" s="1"/>
  <c r="Z220" i="6"/>
  <c r="AN220" i="6" s="1"/>
  <c r="Z222" i="6"/>
  <c r="AN222" i="6" s="1"/>
  <c r="Z224" i="6"/>
  <c r="AN224" i="6" s="1"/>
  <c r="Z225" i="6"/>
  <c r="AN225" i="6" s="1"/>
  <c r="Z226" i="6"/>
  <c r="AN226" i="6" s="1"/>
  <c r="Z228" i="6"/>
  <c r="AN228" i="6" s="1"/>
  <c r="Z229" i="6"/>
  <c r="AN229" i="6" s="1"/>
  <c r="Z232" i="6"/>
  <c r="AN232" i="6" s="1"/>
  <c r="Z235" i="6"/>
  <c r="AN235" i="6" s="1"/>
  <c r="Z239" i="6"/>
  <c r="AN239" i="6" s="1"/>
  <c r="Z240" i="6"/>
  <c r="AN240" i="6" s="1"/>
  <c r="Z241" i="6"/>
  <c r="AN241" i="6" s="1"/>
  <c r="Z242" i="6"/>
  <c r="AN242" i="6" s="1"/>
  <c r="Z245" i="6"/>
  <c r="AN245" i="6" s="1"/>
  <c r="Z246" i="6"/>
  <c r="AN246" i="6" s="1"/>
  <c r="Z247" i="6"/>
  <c r="AN247" i="6" s="1"/>
  <c r="Z249" i="6"/>
  <c r="AN249" i="6" s="1"/>
  <c r="Z250" i="6"/>
  <c r="AN250" i="6" s="1"/>
  <c r="Z251" i="6"/>
  <c r="AN251" i="6" s="1"/>
  <c r="Z253" i="6"/>
  <c r="AN253" i="6" s="1"/>
  <c r="Z255" i="6"/>
  <c r="AN255" i="6" s="1"/>
  <c r="Z256" i="6"/>
  <c r="AN256" i="6" s="1"/>
  <c r="Z257" i="6"/>
  <c r="AN257" i="6" s="1"/>
  <c r="Z259" i="6"/>
  <c r="AN259" i="6" s="1"/>
  <c r="Z261" i="6"/>
  <c r="AN261" i="6" s="1"/>
  <c r="Z262" i="6"/>
  <c r="AN262" i="6" s="1"/>
  <c r="Z263" i="6"/>
  <c r="AN263" i="6" s="1"/>
  <c r="Z265" i="6"/>
  <c r="AN265" i="6" s="1"/>
  <c r="Z266" i="6"/>
  <c r="AN266" i="6" s="1"/>
  <c r="Z267" i="6"/>
  <c r="AN267" i="6" s="1"/>
  <c r="Z269" i="6"/>
  <c r="AN269" i="6" s="1"/>
  <c r="Z270" i="6"/>
  <c r="AN270" i="6" s="1"/>
  <c r="Z271" i="6"/>
  <c r="AN271" i="6" s="1"/>
  <c r="Z272" i="6"/>
  <c r="AN272" i="6" s="1"/>
  <c r="Z273" i="6"/>
  <c r="AN273" i="6" s="1"/>
  <c r="Z274" i="6"/>
  <c r="AN274" i="6" s="1"/>
  <c r="Z275" i="6"/>
  <c r="AN275" i="6" s="1"/>
  <c r="Z277" i="6"/>
  <c r="AN277" i="6" s="1"/>
  <c r="Z279" i="6"/>
  <c r="AN279" i="6" s="1"/>
  <c r="Z280" i="6"/>
  <c r="AN280" i="6" s="1"/>
  <c r="Z281" i="6"/>
  <c r="AN281" i="6" s="1"/>
  <c r="Z284" i="6"/>
  <c r="AN284" i="6" s="1"/>
  <c r="Z287" i="6"/>
  <c r="AN287" i="6" s="1"/>
  <c r="Z288" i="6"/>
  <c r="AN288" i="6" s="1"/>
  <c r="Z291" i="6"/>
  <c r="AN291" i="6" s="1"/>
  <c r="Z294" i="6"/>
  <c r="AN294" i="6" s="1"/>
  <c r="Z295" i="6"/>
  <c r="AN295" i="6" s="1"/>
  <c r="Z296" i="6"/>
  <c r="AN296" i="6" s="1"/>
  <c r="Z299" i="6"/>
  <c r="AN299" i="6" s="1"/>
  <c r="Z303" i="6"/>
  <c r="AN303" i="6" s="1"/>
  <c r="Z304" i="6"/>
  <c r="AN304" i="6" s="1"/>
  <c r="Z307" i="6"/>
  <c r="AN307" i="6" s="1"/>
  <c r="Z308" i="6"/>
  <c r="AN308" i="6" s="1"/>
  <c r="Z311" i="6"/>
  <c r="AN311" i="6" s="1"/>
  <c r="Z312" i="6"/>
  <c r="AN312" i="6" s="1"/>
  <c r="Z315" i="6"/>
  <c r="AN315" i="6" s="1"/>
  <c r="Z316" i="6"/>
  <c r="AN316" i="6" s="1"/>
  <c r="Z319" i="6"/>
  <c r="AN319" i="6" s="1"/>
  <c r="Z320" i="6"/>
  <c r="AN320" i="6" s="1"/>
  <c r="Z323" i="6"/>
  <c r="AN323" i="6" s="1"/>
  <c r="Z324" i="6"/>
  <c r="AN324" i="6" s="1"/>
  <c r="Z326" i="6"/>
  <c r="AN326" i="6" s="1"/>
  <c r="Z327" i="6"/>
  <c r="AN327" i="6" s="1"/>
  <c r="Z329" i="6"/>
  <c r="AN329" i="6" s="1"/>
  <c r="Z330" i="6"/>
  <c r="AN330" i="6" s="1"/>
  <c r="Z331" i="6"/>
  <c r="AN331" i="6" s="1"/>
  <c r="Z334" i="6"/>
  <c r="AN334" i="6" s="1"/>
  <c r="Z335" i="6"/>
  <c r="AN335" i="6" s="1"/>
  <c r="Z337" i="6"/>
  <c r="AN337" i="6" s="1"/>
  <c r="Z338" i="6"/>
  <c r="AN338" i="6" s="1"/>
  <c r="Z339" i="6"/>
  <c r="AN339" i="6" s="1"/>
  <c r="Z342" i="6"/>
  <c r="AN342" i="6" s="1"/>
  <c r="Z343" i="6"/>
  <c r="AN343" i="6" s="1"/>
  <c r="Z346" i="6"/>
  <c r="AN346" i="6" s="1"/>
  <c r="Z347" i="6"/>
  <c r="AN347" i="6" s="1"/>
  <c r="Z350" i="6"/>
  <c r="AN350" i="6" s="1"/>
  <c r="Z351" i="6"/>
  <c r="AN351" i="6" s="1"/>
  <c r="Z353" i="6"/>
  <c r="AN353" i="6" s="1"/>
  <c r="AQ18" i="6"/>
  <c r="AQ34" i="6"/>
  <c r="AQ50" i="6"/>
  <c r="AQ229" i="6"/>
  <c r="AD9" i="6"/>
  <c r="AR9" i="6" s="1"/>
  <c r="AD18" i="6"/>
  <c r="AR18" i="6" s="1"/>
  <c r="W19" i="6"/>
  <c r="W27" i="6"/>
  <c r="W51" i="6"/>
  <c r="W59" i="6"/>
  <c r="W67" i="6"/>
  <c r="W75" i="6"/>
  <c r="W83" i="6"/>
  <c r="W91" i="6"/>
  <c r="W99" i="6"/>
  <c r="W107" i="6"/>
  <c r="W115" i="6"/>
  <c r="W123" i="6"/>
  <c r="W155" i="6"/>
  <c r="W251" i="6"/>
  <c r="W323" i="6"/>
  <c r="B5" i="3"/>
  <c r="W5" i="3" s="1"/>
  <c r="AE5" i="3"/>
  <c r="AF5" i="3" s="1"/>
  <c r="Y166" i="5"/>
  <c r="M165" i="25" s="1"/>
  <c r="BC5" i="5"/>
  <c r="S4" i="9"/>
  <c r="CM47" i="5"/>
  <c r="CO47" i="5" s="1"/>
  <c r="CM63" i="5"/>
  <c r="CO63" i="5" s="1"/>
  <c r="CM79" i="5"/>
  <c r="CO79" i="5" s="1"/>
  <c r="CM95" i="5"/>
  <c r="CO95" i="5" s="1"/>
  <c r="CM111" i="5"/>
  <c r="CO111" i="5" s="1"/>
  <c r="CM127" i="5"/>
  <c r="CO127" i="5" s="1"/>
  <c r="CM132" i="5"/>
  <c r="CO132" i="5" s="1"/>
  <c r="CM137" i="5"/>
  <c r="CO137" i="5" s="1"/>
  <c r="CM143" i="5"/>
  <c r="CO143" i="5" s="1"/>
  <c r="CM148" i="5"/>
  <c r="CO148" i="5" s="1"/>
  <c r="CM153" i="5"/>
  <c r="CO153" i="5" s="1"/>
  <c r="CM159" i="5"/>
  <c r="CO159" i="5" s="1"/>
  <c r="CM164" i="5"/>
  <c r="CO164" i="5" s="1"/>
  <c r="CM38" i="5"/>
  <c r="CO38" i="5" s="1"/>
  <c r="CM39" i="5"/>
  <c r="CM40" i="5"/>
  <c r="CO40" i="5" s="1"/>
  <c r="CM41" i="5"/>
  <c r="CO41" i="5" s="1"/>
  <c r="CM42" i="5"/>
  <c r="CM43" i="5"/>
  <c r="CO43" i="5" s="1"/>
  <c r="CM44" i="5"/>
  <c r="CO44" i="5" s="1"/>
  <c r="CM45" i="5"/>
  <c r="CO45" i="5" s="1"/>
  <c r="CM46" i="5"/>
  <c r="CO46" i="5" s="1"/>
  <c r="CM48" i="5"/>
  <c r="CO48" i="5" s="1"/>
  <c r="CM49" i="5"/>
  <c r="CO49" i="5" s="1"/>
  <c r="CM50" i="5"/>
  <c r="CO50" i="5" s="1"/>
  <c r="CM51" i="5"/>
  <c r="CO51" i="5" s="1"/>
  <c r="CM52" i="5"/>
  <c r="CO52" i="5" s="1"/>
  <c r="CM53" i="5"/>
  <c r="CO53" i="5" s="1"/>
  <c r="CM54" i="5"/>
  <c r="CO54" i="5" s="1"/>
  <c r="CM55" i="5"/>
  <c r="CO55" i="5" s="1"/>
  <c r="CM56" i="5"/>
  <c r="CO56" i="5" s="1"/>
  <c r="CM57" i="5"/>
  <c r="CO57" i="5" s="1"/>
  <c r="CM58" i="5"/>
  <c r="CO58" i="5" s="1"/>
  <c r="CM59" i="5"/>
  <c r="CO59" i="5" s="1"/>
  <c r="CM60" i="5"/>
  <c r="CO60" i="5" s="1"/>
  <c r="CM61" i="5"/>
  <c r="CO61" i="5" s="1"/>
  <c r="CM62" i="5"/>
  <c r="CO62" i="5" s="1"/>
  <c r="CM64" i="5"/>
  <c r="CO64" i="5" s="1"/>
  <c r="CM65" i="5"/>
  <c r="CO65" i="5" s="1"/>
  <c r="CM66" i="5"/>
  <c r="CM67" i="5"/>
  <c r="CO67" i="5" s="1"/>
  <c r="CM68" i="5"/>
  <c r="CO68" i="5" s="1"/>
  <c r="CM69" i="5"/>
  <c r="CO69" i="5" s="1"/>
  <c r="CM70" i="5"/>
  <c r="CO70" i="5" s="1"/>
  <c r="CM71" i="5"/>
  <c r="CO71" i="5" s="1"/>
  <c r="CM72" i="5"/>
  <c r="CO72" i="5" s="1"/>
  <c r="CM73" i="5"/>
  <c r="CO73" i="5" s="1"/>
  <c r="CM74" i="5"/>
  <c r="CM75" i="5"/>
  <c r="CO75" i="5" s="1"/>
  <c r="CM76" i="5"/>
  <c r="CO76" i="5" s="1"/>
  <c r="CM77" i="5"/>
  <c r="CO77" i="5" s="1"/>
  <c r="CM78" i="5"/>
  <c r="CO78" i="5" s="1"/>
  <c r="CM80" i="5"/>
  <c r="CO80" i="5" s="1"/>
  <c r="CM81" i="5"/>
  <c r="CO81" i="5" s="1"/>
  <c r="CM82" i="5"/>
  <c r="CM83" i="5"/>
  <c r="CO83" i="5" s="1"/>
  <c r="CM84" i="5"/>
  <c r="CO84" i="5" s="1"/>
  <c r="CM85" i="5"/>
  <c r="CO85" i="5" s="1"/>
  <c r="CM86" i="5"/>
  <c r="CM87" i="5"/>
  <c r="CM88" i="5"/>
  <c r="CO88" i="5" s="1"/>
  <c r="CM89" i="5"/>
  <c r="CO89" i="5" s="1"/>
  <c r="CM90" i="5"/>
  <c r="CM91" i="5"/>
  <c r="CO91" i="5" s="1"/>
  <c r="CM92" i="5"/>
  <c r="CO92" i="5" s="1"/>
  <c r="CM93" i="5"/>
  <c r="CO93" i="5" s="1"/>
  <c r="CM94" i="5"/>
  <c r="CM96" i="5"/>
  <c r="CO96" i="5" s="1"/>
  <c r="CM97" i="5"/>
  <c r="CO97" i="5" s="1"/>
  <c r="CM98" i="5"/>
  <c r="CO98" i="5" s="1"/>
  <c r="CM99" i="5"/>
  <c r="CO99" i="5" s="1"/>
  <c r="CM100" i="5"/>
  <c r="CO100" i="5" s="1"/>
  <c r="CM101" i="5"/>
  <c r="CO101" i="5" s="1"/>
  <c r="CM102" i="5"/>
  <c r="CM103" i="5"/>
  <c r="CM104" i="5"/>
  <c r="CO104" i="5" s="1"/>
  <c r="CM105" i="5"/>
  <c r="CO105" i="5" s="1"/>
  <c r="CM106" i="5"/>
  <c r="CO106" i="5" s="1"/>
  <c r="CM107" i="5"/>
  <c r="CO107" i="5" s="1"/>
  <c r="CM108" i="5"/>
  <c r="CO108" i="5" s="1"/>
  <c r="CM109" i="5"/>
  <c r="CO109" i="5" s="1"/>
  <c r="CM110" i="5"/>
  <c r="CO110" i="5" s="1"/>
  <c r="CM112" i="5"/>
  <c r="CO112" i="5" s="1"/>
  <c r="CM113" i="5"/>
  <c r="CO113" i="5" s="1"/>
  <c r="CM114" i="5"/>
  <c r="CO114" i="5" s="1"/>
  <c r="CM115" i="5"/>
  <c r="CO115" i="5" s="1"/>
  <c r="CM116" i="5"/>
  <c r="CO116" i="5" s="1"/>
  <c r="CM117" i="5"/>
  <c r="CO117" i="5" s="1"/>
  <c r="CM118" i="5"/>
  <c r="CO118" i="5" s="1"/>
  <c r="CM119" i="5"/>
  <c r="CM120" i="5"/>
  <c r="CO120" i="5" s="1"/>
  <c r="CM121" i="5"/>
  <c r="CO121" i="5" s="1"/>
  <c r="CM122" i="5"/>
  <c r="CM123" i="5"/>
  <c r="CO123" i="5" s="1"/>
  <c r="CM124" i="5"/>
  <c r="CO124" i="5" s="1"/>
  <c r="CM125" i="5"/>
  <c r="CO125" i="5" s="1"/>
  <c r="CM126" i="5"/>
  <c r="CO126" i="5" s="1"/>
  <c r="CM128" i="5"/>
  <c r="CO128" i="5" s="1"/>
  <c r="CM129" i="5"/>
  <c r="CM130" i="5"/>
  <c r="CO130" i="5" s="1"/>
  <c r="CM131" i="5"/>
  <c r="CO131" i="5" s="1"/>
  <c r="CM133" i="5"/>
  <c r="CO133" i="5" s="1"/>
  <c r="CM134" i="5"/>
  <c r="CM135" i="5"/>
  <c r="CM136" i="5"/>
  <c r="CM138" i="5"/>
  <c r="CM139" i="5"/>
  <c r="CO139" i="5" s="1"/>
  <c r="CM140" i="5"/>
  <c r="CO140" i="5" s="1"/>
  <c r="CM141" i="5"/>
  <c r="CM142" i="5"/>
  <c r="CO142" i="5" s="1"/>
  <c r="CM144" i="5"/>
  <c r="CO144" i="5" s="1"/>
  <c r="CM145" i="5"/>
  <c r="CM146" i="5"/>
  <c r="CO146" i="5" s="1"/>
  <c r="CM147" i="5"/>
  <c r="CM149" i="5"/>
  <c r="CO149" i="5" s="1"/>
  <c r="CM150" i="5"/>
  <c r="CO150" i="5" s="1"/>
  <c r="CM151" i="5"/>
  <c r="CO151" i="5" s="1"/>
  <c r="CM152" i="5"/>
  <c r="CO152" i="5" s="1"/>
  <c r="CM154" i="5"/>
  <c r="CM155" i="5"/>
  <c r="CO155" i="5" s="1"/>
  <c r="CM156" i="5"/>
  <c r="CO156" i="5" s="1"/>
  <c r="CM157" i="5"/>
  <c r="CM158" i="5"/>
  <c r="CM160" i="5"/>
  <c r="CO160" i="5" s="1"/>
  <c r="CM161" i="5"/>
  <c r="CM162" i="5"/>
  <c r="CO162" i="5" s="1"/>
  <c r="CM163" i="5"/>
  <c r="CM165" i="5"/>
  <c r="CO165" i="5" s="1"/>
  <c r="CM166" i="5"/>
  <c r="CO166" i="5" s="1"/>
  <c r="CM167" i="5"/>
  <c r="CM168" i="5"/>
  <c r="CM6" i="5"/>
  <c r="CO6" i="5" s="1"/>
  <c r="CM7" i="5"/>
  <c r="CM8" i="5"/>
  <c r="CO8" i="5" s="1"/>
  <c r="CM9" i="5"/>
  <c r="CO9" i="5" s="1"/>
  <c r="CM10" i="5"/>
  <c r="CM11" i="5"/>
  <c r="CO11" i="5" s="1"/>
  <c r="CM12" i="5"/>
  <c r="CO12" i="5" s="1"/>
  <c r="CM13" i="5"/>
  <c r="CO13" i="5" s="1"/>
  <c r="CM14" i="5"/>
  <c r="CO14" i="5" s="1"/>
  <c r="CM15" i="5"/>
  <c r="CO15" i="5" s="1"/>
  <c r="CM16" i="5"/>
  <c r="CO16" i="5" s="1"/>
  <c r="CM17" i="5"/>
  <c r="CO17" i="5" s="1"/>
  <c r="CM18" i="5"/>
  <c r="CM19" i="5"/>
  <c r="CO19" i="5" s="1"/>
  <c r="CM20" i="5"/>
  <c r="CO20" i="5" s="1"/>
  <c r="CM21" i="5"/>
  <c r="CO21" i="5" s="1"/>
  <c r="CM22" i="5"/>
  <c r="CO22" i="5" s="1"/>
  <c r="CM23" i="5"/>
  <c r="CO23" i="5" s="1"/>
  <c r="CM24" i="5"/>
  <c r="CO24" i="5" s="1"/>
  <c r="CM25" i="5"/>
  <c r="CO25" i="5" s="1"/>
  <c r="CM26" i="5"/>
  <c r="CM27" i="5"/>
  <c r="CO27" i="5" s="1"/>
  <c r="CM28" i="5"/>
  <c r="CO28" i="5" s="1"/>
  <c r="CM29" i="5"/>
  <c r="CO29" i="5" s="1"/>
  <c r="CM30" i="5"/>
  <c r="CO30" i="5" s="1"/>
  <c r="CM31" i="5"/>
  <c r="CO31" i="5" s="1"/>
  <c r="CM32" i="5"/>
  <c r="CO32" i="5" s="1"/>
  <c r="CM33" i="5"/>
  <c r="CO33" i="5" s="1"/>
  <c r="CM34" i="5"/>
  <c r="CM35" i="5"/>
  <c r="CO35" i="5" s="1"/>
  <c r="CM36" i="5"/>
  <c r="CO36" i="5" s="1"/>
  <c r="CM37" i="5"/>
  <c r="CO37" i="5" s="1"/>
  <c r="BU7" i="5"/>
  <c r="BU9" i="5"/>
  <c r="BU12" i="5"/>
  <c r="BU16" i="5"/>
  <c r="BU18" i="5"/>
  <c r="BU21" i="5"/>
  <c r="BU24" i="5"/>
  <c r="BU30" i="5"/>
  <c r="BU32" i="5"/>
  <c r="BU39" i="5"/>
  <c r="BU40" i="5"/>
  <c r="BU5" i="5"/>
  <c r="B210" i="3"/>
  <c r="X210" i="3" s="1"/>
  <c r="BZ7" i="5"/>
  <c r="BZ19" i="5"/>
  <c r="CA19" i="5" s="1"/>
  <c r="CK6" i="5"/>
  <c r="CK7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5" i="5"/>
  <c r="CJ6" i="5"/>
  <c r="CJ7" i="5"/>
  <c r="CJ8" i="5"/>
  <c r="CJ9" i="5"/>
  <c r="CJ10" i="5"/>
  <c r="CJ11" i="5"/>
  <c r="CJ12" i="5"/>
  <c r="CJ13" i="5"/>
  <c r="CJ14" i="5"/>
  <c r="CJ15" i="5"/>
  <c r="CJ16" i="5"/>
  <c r="CJ17" i="5"/>
  <c r="CJ18" i="5"/>
  <c r="CJ19" i="5"/>
  <c r="CJ20" i="5"/>
  <c r="CJ21" i="5"/>
  <c r="CJ22" i="5"/>
  <c r="CJ23" i="5"/>
  <c r="CJ24" i="5"/>
  <c r="CJ25" i="5"/>
  <c r="CJ26" i="5"/>
  <c r="CJ27" i="5"/>
  <c r="CJ28" i="5"/>
  <c r="CJ5" i="5"/>
  <c r="BZ20" i="5"/>
  <c r="CA20" i="5" s="1"/>
  <c r="BZ24" i="5"/>
  <c r="CA24" i="5" s="1"/>
  <c r="CI6" i="5"/>
  <c r="CI7" i="5"/>
  <c r="CI8" i="5"/>
  <c r="CI9" i="5"/>
  <c r="CI10" i="5"/>
  <c r="CI11" i="5"/>
  <c r="CI12" i="5"/>
  <c r="CI13" i="5"/>
  <c r="CI14" i="5"/>
  <c r="CI15" i="5"/>
  <c r="CI16" i="5"/>
  <c r="CI17" i="5"/>
  <c r="CI18" i="5"/>
  <c r="CI19" i="5"/>
  <c r="CI20" i="5"/>
  <c r="CI21" i="5"/>
  <c r="CI22" i="5"/>
  <c r="CI23" i="5"/>
  <c r="CI24" i="5"/>
  <c r="CI25" i="5"/>
  <c r="CI26" i="5"/>
  <c r="CI27" i="5"/>
  <c r="CI28" i="5"/>
  <c r="CI5" i="5"/>
  <c r="BZ16" i="5"/>
  <c r="CH16" i="5" s="1"/>
  <c r="BZ6" i="5"/>
  <c r="CA6" i="5" s="1"/>
  <c r="BZ8" i="5"/>
  <c r="CA8" i="5" s="1"/>
  <c r="BZ9" i="5"/>
  <c r="BZ10" i="5"/>
  <c r="CA10" i="5" s="1"/>
  <c r="BZ11" i="5"/>
  <c r="CA11" i="5" s="1"/>
  <c r="BZ12" i="5"/>
  <c r="CA12" i="5" s="1"/>
  <c r="BZ13" i="5"/>
  <c r="CA13" i="5" s="1"/>
  <c r="BZ14" i="5"/>
  <c r="CA14" i="5" s="1"/>
  <c r="BZ15" i="5"/>
  <c r="CA15" i="5" s="1"/>
  <c r="BZ17" i="5"/>
  <c r="BZ18" i="5"/>
  <c r="CA18" i="5" s="1"/>
  <c r="BZ21" i="5"/>
  <c r="CA21" i="5" s="1"/>
  <c r="BZ22" i="5"/>
  <c r="CA22" i="5" s="1"/>
  <c r="BZ23" i="5"/>
  <c r="CA23" i="5" s="1"/>
  <c r="BZ25" i="5"/>
  <c r="CA25" i="5" s="1"/>
  <c r="BZ26" i="5"/>
  <c r="CA26" i="5" s="1"/>
  <c r="BZ27" i="5"/>
  <c r="CA27" i="5" s="1"/>
  <c r="BZ28" i="5"/>
  <c r="CA28" i="5" s="1"/>
  <c r="BZ5" i="5"/>
  <c r="S5" i="9"/>
  <c r="T5" i="9" s="1"/>
  <c r="S6" i="9"/>
  <c r="T6" i="9" s="1"/>
  <c r="S7" i="9"/>
  <c r="T7" i="9" s="1"/>
  <c r="S8" i="9"/>
  <c r="T8" i="9" s="1"/>
  <c r="S9" i="9"/>
  <c r="T9" i="9" s="1"/>
  <c r="S10" i="9"/>
  <c r="T10" i="9" s="1"/>
  <c r="S11" i="9"/>
  <c r="T11" i="9" s="1"/>
  <c r="B17" i="9"/>
  <c r="B18" i="9"/>
  <c r="C18" i="9" s="1"/>
  <c r="AA18" i="9" s="1"/>
  <c r="AA4" i="9"/>
  <c r="AA5" i="9"/>
  <c r="B6" i="9"/>
  <c r="C6" i="9" s="1"/>
  <c r="AA6" i="9" s="1"/>
  <c r="B7" i="9"/>
  <c r="C7" i="9" s="1"/>
  <c r="AA7" i="9" s="1"/>
  <c r="B8" i="9"/>
  <c r="C8" i="9" s="1"/>
  <c r="AA8" i="9" s="1"/>
  <c r="B9" i="9"/>
  <c r="C9" i="9" s="1"/>
  <c r="AA9" i="9" s="1"/>
  <c r="B10" i="9"/>
  <c r="C10" i="9" s="1"/>
  <c r="AA10" i="9" s="1"/>
  <c r="B11" i="9"/>
  <c r="C11" i="9" s="1"/>
  <c r="AA11" i="9" s="1"/>
  <c r="B12" i="9"/>
  <c r="C12" i="9" s="1"/>
  <c r="AA12" i="9" s="1"/>
  <c r="B13" i="9"/>
  <c r="C13" i="9" s="1"/>
  <c r="AA13" i="9" s="1"/>
  <c r="B14" i="9"/>
  <c r="C14" i="9" s="1"/>
  <c r="AA14" i="9" s="1"/>
  <c r="B15" i="9"/>
  <c r="C15" i="9" s="1"/>
  <c r="AA15" i="9" s="1"/>
  <c r="B16" i="9"/>
  <c r="C16" i="9" s="1"/>
  <c r="AA16" i="9" s="1"/>
  <c r="B19" i="9"/>
  <c r="C19" i="9" s="1"/>
  <c r="AA19" i="9" s="1"/>
  <c r="B20" i="9"/>
  <c r="C20" i="9" s="1"/>
  <c r="AA20" i="9" s="1"/>
  <c r="B21" i="9"/>
  <c r="C21" i="9" s="1"/>
  <c r="AA21" i="9" s="1"/>
  <c r="B22" i="9"/>
  <c r="C22" i="9" s="1"/>
  <c r="AA22" i="9" s="1"/>
  <c r="B23" i="9"/>
  <c r="C23" i="9" s="1"/>
  <c r="AA23" i="9" s="1"/>
  <c r="B24" i="9"/>
  <c r="C24" i="9" s="1"/>
  <c r="AA24" i="9" s="1"/>
  <c r="B25" i="9"/>
  <c r="C25" i="9" s="1"/>
  <c r="AA25" i="9" s="1"/>
  <c r="B26" i="9"/>
  <c r="C26" i="9" s="1"/>
  <c r="AA26" i="9" s="1"/>
  <c r="B27" i="9"/>
  <c r="C27" i="9" s="1"/>
  <c r="AA27" i="9" s="1"/>
  <c r="B28" i="9"/>
  <c r="C28" i="9" s="1"/>
  <c r="AA28" i="9" s="1"/>
  <c r="B29" i="9"/>
  <c r="C29" i="9" s="1"/>
  <c r="AA29" i="9" s="1"/>
  <c r="B30" i="9"/>
  <c r="C30" i="9" s="1"/>
  <c r="AA30" i="9" s="1"/>
  <c r="B31" i="9"/>
  <c r="C31" i="9" s="1"/>
  <c r="AA31" i="9" s="1"/>
  <c r="B32" i="9"/>
  <c r="C32" i="9" s="1"/>
  <c r="AA32" i="9" s="1"/>
  <c r="B33" i="9"/>
  <c r="C33" i="9" s="1"/>
  <c r="AA33" i="9" s="1"/>
  <c r="B34" i="9"/>
  <c r="C34" i="9" s="1"/>
  <c r="AA34" i="9" s="1"/>
  <c r="B35" i="9"/>
  <c r="C35" i="9" s="1"/>
  <c r="AA35" i="9" s="1"/>
  <c r="B36" i="9"/>
  <c r="C36" i="9" s="1"/>
  <c r="AA36" i="9" s="1"/>
  <c r="B37" i="9"/>
  <c r="C37" i="9" s="1"/>
  <c r="AA37" i="9" s="1"/>
  <c r="B38" i="9"/>
  <c r="C38" i="9" s="1"/>
  <c r="AA38" i="9" s="1"/>
  <c r="B39" i="9"/>
  <c r="C39" i="9" s="1"/>
  <c r="AA39" i="9" s="1"/>
  <c r="B40" i="9"/>
  <c r="C40" i="9" s="1"/>
  <c r="AA40" i="9" s="1"/>
  <c r="B41" i="9"/>
  <c r="C41" i="9" s="1"/>
  <c r="AA41" i="9" s="1"/>
  <c r="B42" i="9"/>
  <c r="C42" i="9" s="1"/>
  <c r="AA42" i="9" s="1"/>
  <c r="B43" i="9"/>
  <c r="C43" i="9" s="1"/>
  <c r="AA43" i="9" s="1"/>
  <c r="B44" i="9"/>
  <c r="C44" i="9" s="1"/>
  <c r="AA44" i="9" s="1"/>
  <c r="B45" i="9"/>
  <c r="C45" i="9" s="1"/>
  <c r="AA45" i="9" s="1"/>
  <c r="B46" i="9"/>
  <c r="C46" i="9" s="1"/>
  <c r="AA46" i="9" s="1"/>
  <c r="B47" i="9"/>
  <c r="C47" i="9" s="1"/>
  <c r="AA47" i="9" s="1"/>
  <c r="B48" i="9"/>
  <c r="C48" i="9" s="1"/>
  <c r="AA48" i="9" s="1"/>
  <c r="B49" i="9"/>
  <c r="C49" i="9" s="1"/>
  <c r="AA49" i="9" s="1"/>
  <c r="B50" i="9"/>
  <c r="C50" i="9" s="1"/>
  <c r="AA50" i="9" s="1"/>
  <c r="B51" i="9"/>
  <c r="C51" i="9" s="1"/>
  <c r="AA51" i="9" s="1"/>
  <c r="B52" i="9"/>
  <c r="C52" i="9" s="1"/>
  <c r="AA52" i="9" s="1"/>
  <c r="B53" i="9"/>
  <c r="C53" i="9" s="1"/>
  <c r="AA53" i="9" s="1"/>
  <c r="B54" i="9"/>
  <c r="C54" i="9" s="1"/>
  <c r="AA54" i="9" s="1"/>
  <c r="B55" i="9"/>
  <c r="C55" i="9" s="1"/>
  <c r="AA55" i="9" s="1"/>
  <c r="B56" i="9"/>
  <c r="C56" i="9" s="1"/>
  <c r="AA56" i="9" s="1"/>
  <c r="B57" i="9"/>
  <c r="C57" i="9" s="1"/>
  <c r="AA57" i="9" s="1"/>
  <c r="B58" i="9"/>
  <c r="C58" i="9" s="1"/>
  <c r="AA58" i="9" s="1"/>
  <c r="B59" i="9"/>
  <c r="C59" i="9" s="1"/>
  <c r="AA59" i="9" s="1"/>
  <c r="B60" i="9"/>
  <c r="C60" i="9" s="1"/>
  <c r="AA60" i="9" s="1"/>
  <c r="B61" i="9"/>
  <c r="C61" i="9" s="1"/>
  <c r="AA61" i="9" s="1"/>
  <c r="B62" i="9"/>
  <c r="C62" i="9" s="1"/>
  <c r="AA62" i="9" s="1"/>
  <c r="B63" i="9"/>
  <c r="C63" i="9" s="1"/>
  <c r="AA63" i="9" s="1"/>
  <c r="B64" i="9"/>
  <c r="C64" i="9" s="1"/>
  <c r="AA64" i="9" s="1"/>
  <c r="B65" i="9"/>
  <c r="C65" i="9" s="1"/>
  <c r="AA65" i="9" s="1"/>
  <c r="B66" i="9"/>
  <c r="C66" i="9" s="1"/>
  <c r="AA66" i="9" s="1"/>
  <c r="B67" i="9"/>
  <c r="C67" i="9" s="1"/>
  <c r="AA67" i="9" s="1"/>
  <c r="B68" i="9"/>
  <c r="C68" i="9" s="1"/>
  <c r="AA68" i="9" s="1"/>
  <c r="B69" i="9"/>
  <c r="C69" i="9" s="1"/>
  <c r="AA69" i="9" s="1"/>
  <c r="B70" i="9"/>
  <c r="C70" i="9" s="1"/>
  <c r="AA70" i="9" s="1"/>
  <c r="B71" i="9"/>
  <c r="C71" i="9" s="1"/>
  <c r="AA71" i="9" s="1"/>
  <c r="B72" i="9"/>
  <c r="C72" i="9" s="1"/>
  <c r="AA72" i="9" s="1"/>
  <c r="B73" i="9"/>
  <c r="C73" i="9" s="1"/>
  <c r="AA73" i="9" s="1"/>
  <c r="B74" i="9"/>
  <c r="C74" i="9" s="1"/>
  <c r="AA74" i="9" s="1"/>
  <c r="B75" i="9"/>
  <c r="C75" i="9" s="1"/>
  <c r="AA75" i="9" s="1"/>
  <c r="B76" i="9"/>
  <c r="C76" i="9" s="1"/>
  <c r="AA76" i="9" s="1"/>
  <c r="B77" i="9"/>
  <c r="C77" i="9" s="1"/>
  <c r="AA77" i="9" s="1"/>
  <c r="B78" i="9"/>
  <c r="C78" i="9" s="1"/>
  <c r="AA78" i="9" s="1"/>
  <c r="B79" i="9"/>
  <c r="C79" i="9" s="1"/>
  <c r="AA79" i="9" s="1"/>
  <c r="B80" i="9"/>
  <c r="C80" i="9" s="1"/>
  <c r="AA80" i="9" s="1"/>
  <c r="B81" i="9"/>
  <c r="C81" i="9" s="1"/>
  <c r="AA81" i="9" s="1"/>
  <c r="B82" i="9"/>
  <c r="C82" i="9" s="1"/>
  <c r="AA82" i="9" s="1"/>
  <c r="B83" i="9"/>
  <c r="C83" i="9" s="1"/>
  <c r="AA83" i="9" s="1"/>
  <c r="B84" i="9"/>
  <c r="C84" i="9" s="1"/>
  <c r="AA84" i="9" s="1"/>
  <c r="B85" i="9"/>
  <c r="C85" i="9" s="1"/>
  <c r="AA85" i="9" s="1"/>
  <c r="B86" i="9"/>
  <c r="C86" i="9" s="1"/>
  <c r="AA86" i="9" s="1"/>
  <c r="B87" i="9"/>
  <c r="C87" i="9" s="1"/>
  <c r="AA87" i="9" s="1"/>
  <c r="B88" i="9"/>
  <c r="C88" i="9" s="1"/>
  <c r="AA88" i="9" s="1"/>
  <c r="B89" i="9"/>
  <c r="C89" i="9" s="1"/>
  <c r="AA89" i="9" s="1"/>
  <c r="B90" i="9"/>
  <c r="C90" i="9" s="1"/>
  <c r="AA90" i="9" s="1"/>
  <c r="B91" i="9"/>
  <c r="C91" i="9" s="1"/>
  <c r="AA91" i="9" s="1"/>
  <c r="B92" i="9"/>
  <c r="C92" i="9" s="1"/>
  <c r="AA92" i="9" s="1"/>
  <c r="B93" i="9"/>
  <c r="C93" i="9" s="1"/>
  <c r="AA93" i="9" s="1"/>
  <c r="B94" i="9"/>
  <c r="C94" i="9" s="1"/>
  <c r="AA94" i="9" s="1"/>
  <c r="B95" i="9"/>
  <c r="C95" i="9" s="1"/>
  <c r="AA95" i="9" s="1"/>
  <c r="B96" i="9"/>
  <c r="C96" i="9" s="1"/>
  <c r="AA96" i="9" s="1"/>
  <c r="B97" i="9"/>
  <c r="C97" i="9" s="1"/>
  <c r="AA97" i="9" s="1"/>
  <c r="B98" i="9"/>
  <c r="C98" i="9" s="1"/>
  <c r="AA98" i="9" s="1"/>
  <c r="B99" i="9"/>
  <c r="C99" i="9" s="1"/>
  <c r="AA99" i="9" s="1"/>
  <c r="B100" i="9"/>
  <c r="C100" i="9" s="1"/>
  <c r="AA100" i="9" s="1"/>
  <c r="B101" i="9"/>
  <c r="C101" i="9" s="1"/>
  <c r="AA101" i="9" s="1"/>
  <c r="B102" i="9"/>
  <c r="C102" i="9" s="1"/>
  <c r="AA102" i="9" s="1"/>
  <c r="B103" i="9"/>
  <c r="C103" i="9" s="1"/>
  <c r="AA103" i="9" s="1"/>
  <c r="B104" i="9"/>
  <c r="C104" i="9" s="1"/>
  <c r="AA104" i="9" s="1"/>
  <c r="B105" i="9"/>
  <c r="C105" i="9" s="1"/>
  <c r="AA105" i="9" s="1"/>
  <c r="B106" i="9"/>
  <c r="C106" i="9" s="1"/>
  <c r="AA106" i="9" s="1"/>
  <c r="B107" i="9"/>
  <c r="C107" i="9" s="1"/>
  <c r="AA107" i="9" s="1"/>
  <c r="B108" i="9"/>
  <c r="C108" i="9" s="1"/>
  <c r="AA108" i="9" s="1"/>
  <c r="B109" i="9"/>
  <c r="C109" i="9" s="1"/>
  <c r="AA109" i="9" s="1"/>
  <c r="B110" i="9"/>
  <c r="C110" i="9" s="1"/>
  <c r="AA110" i="9" s="1"/>
  <c r="B111" i="9"/>
  <c r="C111" i="9" s="1"/>
  <c r="AA111" i="9" s="1"/>
  <c r="B112" i="9"/>
  <c r="C112" i="9" s="1"/>
  <c r="AA112" i="9" s="1"/>
  <c r="B113" i="9"/>
  <c r="C113" i="9" s="1"/>
  <c r="AA113" i="9" s="1"/>
  <c r="B114" i="9"/>
  <c r="C114" i="9" s="1"/>
  <c r="AA114" i="9" s="1"/>
  <c r="B115" i="9"/>
  <c r="C115" i="9" s="1"/>
  <c r="AA115" i="9" s="1"/>
  <c r="B116" i="9"/>
  <c r="C116" i="9" s="1"/>
  <c r="AA116" i="9" s="1"/>
  <c r="B117" i="9"/>
  <c r="C117" i="9" s="1"/>
  <c r="AA117" i="9" s="1"/>
  <c r="B118" i="9"/>
  <c r="C118" i="9" s="1"/>
  <c r="AA118" i="9" s="1"/>
  <c r="B119" i="9"/>
  <c r="C119" i="9" s="1"/>
  <c r="AA119" i="9" s="1"/>
  <c r="B120" i="9"/>
  <c r="C120" i="9" s="1"/>
  <c r="AA120" i="9" s="1"/>
  <c r="B121" i="9"/>
  <c r="C121" i="9" s="1"/>
  <c r="AA121" i="9" s="1"/>
  <c r="B122" i="9"/>
  <c r="C122" i="9" s="1"/>
  <c r="AA122" i="9" s="1"/>
  <c r="B123" i="9"/>
  <c r="C123" i="9" s="1"/>
  <c r="AA123" i="9" s="1"/>
  <c r="B124" i="9"/>
  <c r="C124" i="9" s="1"/>
  <c r="AA124" i="9" s="1"/>
  <c r="B125" i="9"/>
  <c r="C125" i="9" s="1"/>
  <c r="AA125" i="9" s="1"/>
  <c r="B126" i="9"/>
  <c r="C126" i="9" s="1"/>
  <c r="AA126" i="9" s="1"/>
  <c r="B127" i="9"/>
  <c r="C127" i="9" s="1"/>
  <c r="AA127" i="9" s="1"/>
  <c r="B128" i="9"/>
  <c r="C128" i="9" s="1"/>
  <c r="AA128" i="9" s="1"/>
  <c r="B129" i="9"/>
  <c r="C129" i="9" s="1"/>
  <c r="AA129" i="9" s="1"/>
  <c r="B130" i="9"/>
  <c r="C130" i="9" s="1"/>
  <c r="AA130" i="9" s="1"/>
  <c r="B131" i="9"/>
  <c r="C131" i="9" s="1"/>
  <c r="AA131" i="9" s="1"/>
  <c r="B132" i="9"/>
  <c r="C132" i="9" s="1"/>
  <c r="AA132" i="9" s="1"/>
  <c r="B133" i="9"/>
  <c r="C133" i="9" s="1"/>
  <c r="AA133" i="9" s="1"/>
  <c r="B134" i="9"/>
  <c r="C134" i="9" s="1"/>
  <c r="AA134" i="9" s="1"/>
  <c r="B135" i="9"/>
  <c r="C135" i="9" s="1"/>
  <c r="AA135" i="9" s="1"/>
  <c r="B136" i="9"/>
  <c r="C136" i="9" s="1"/>
  <c r="AA136" i="9" s="1"/>
  <c r="B137" i="9"/>
  <c r="C137" i="9" s="1"/>
  <c r="AA137" i="9" s="1"/>
  <c r="B138" i="9"/>
  <c r="C138" i="9" s="1"/>
  <c r="AA138" i="9" s="1"/>
  <c r="B139" i="9"/>
  <c r="C139" i="9" s="1"/>
  <c r="AA139" i="9" s="1"/>
  <c r="B140" i="9"/>
  <c r="C140" i="9" s="1"/>
  <c r="AA140" i="9" s="1"/>
  <c r="B141" i="9"/>
  <c r="C141" i="9" s="1"/>
  <c r="AA141" i="9" s="1"/>
  <c r="B142" i="9"/>
  <c r="C142" i="9" s="1"/>
  <c r="AA142" i="9" s="1"/>
  <c r="B143" i="9"/>
  <c r="C143" i="9" s="1"/>
  <c r="AA143" i="9" s="1"/>
  <c r="B144" i="9"/>
  <c r="C144" i="9" s="1"/>
  <c r="AA144" i="9" s="1"/>
  <c r="B145" i="9"/>
  <c r="C145" i="9" s="1"/>
  <c r="AA145" i="9" s="1"/>
  <c r="B146" i="9"/>
  <c r="C146" i="9" s="1"/>
  <c r="AA146" i="9" s="1"/>
  <c r="B147" i="9"/>
  <c r="C147" i="9" s="1"/>
  <c r="AA147" i="9" s="1"/>
  <c r="B148" i="9"/>
  <c r="C148" i="9" s="1"/>
  <c r="AA148" i="9" s="1"/>
  <c r="B149" i="9"/>
  <c r="C149" i="9" s="1"/>
  <c r="AA149" i="9" s="1"/>
  <c r="B150" i="9"/>
  <c r="C150" i="9" s="1"/>
  <c r="AA150" i="9" s="1"/>
  <c r="B151" i="9"/>
  <c r="C151" i="9" s="1"/>
  <c r="AA151" i="9" s="1"/>
  <c r="B152" i="9"/>
  <c r="C152" i="9" s="1"/>
  <c r="AA152" i="9" s="1"/>
  <c r="B153" i="9"/>
  <c r="C153" i="9" s="1"/>
  <c r="AA153" i="9" s="1"/>
  <c r="B154" i="9"/>
  <c r="C154" i="9" s="1"/>
  <c r="AA154" i="9" s="1"/>
  <c r="B155" i="9"/>
  <c r="C155" i="9" s="1"/>
  <c r="AA155" i="9" s="1"/>
  <c r="B156" i="9"/>
  <c r="C156" i="9" s="1"/>
  <c r="AA156" i="9" s="1"/>
  <c r="B157" i="9"/>
  <c r="C157" i="9" s="1"/>
  <c r="AA157" i="9" s="1"/>
  <c r="B158" i="9"/>
  <c r="C158" i="9" s="1"/>
  <c r="AA158" i="9" s="1"/>
  <c r="B159" i="9"/>
  <c r="C159" i="9" s="1"/>
  <c r="AA159" i="9" s="1"/>
  <c r="B160" i="9"/>
  <c r="C160" i="9" s="1"/>
  <c r="AA160" i="9" s="1"/>
  <c r="B161" i="9"/>
  <c r="C161" i="9" s="1"/>
  <c r="AA161" i="9" s="1"/>
  <c r="B162" i="9"/>
  <c r="C162" i="9" s="1"/>
  <c r="AA162" i="9" s="1"/>
  <c r="B163" i="9"/>
  <c r="C163" i="9" s="1"/>
  <c r="AA163" i="9" s="1"/>
  <c r="B164" i="9"/>
  <c r="C164" i="9" s="1"/>
  <c r="AA164" i="9" s="1"/>
  <c r="B165" i="9"/>
  <c r="C165" i="9" s="1"/>
  <c r="AA165" i="9" s="1"/>
  <c r="B166" i="9"/>
  <c r="C166" i="9" s="1"/>
  <c r="AA166" i="9" s="1"/>
  <c r="B167" i="9"/>
  <c r="C167" i="9" s="1"/>
  <c r="AA167" i="9" s="1"/>
  <c r="B168" i="9"/>
  <c r="C168" i="9" s="1"/>
  <c r="AA168" i="9" s="1"/>
  <c r="B169" i="9"/>
  <c r="C169" i="9" s="1"/>
  <c r="AA169" i="9" s="1"/>
  <c r="B170" i="9"/>
  <c r="C170" i="9" s="1"/>
  <c r="AA170" i="9" s="1"/>
  <c r="B171" i="9"/>
  <c r="C171" i="9" s="1"/>
  <c r="AA171" i="9" s="1"/>
  <c r="B172" i="9"/>
  <c r="C172" i="9" s="1"/>
  <c r="AA172" i="9" s="1"/>
  <c r="B173" i="9"/>
  <c r="C173" i="9" s="1"/>
  <c r="AA173" i="9" s="1"/>
  <c r="B174" i="9"/>
  <c r="C174" i="9" s="1"/>
  <c r="AA174" i="9" s="1"/>
  <c r="B175" i="9"/>
  <c r="C175" i="9" s="1"/>
  <c r="AA175" i="9" s="1"/>
  <c r="B176" i="9"/>
  <c r="C176" i="9" s="1"/>
  <c r="AA176" i="9" s="1"/>
  <c r="B177" i="9"/>
  <c r="C177" i="9" s="1"/>
  <c r="AA177" i="9" s="1"/>
  <c r="B178" i="9"/>
  <c r="C178" i="9" s="1"/>
  <c r="AA178" i="9" s="1"/>
  <c r="B179" i="9"/>
  <c r="C179" i="9" s="1"/>
  <c r="AA179" i="9" s="1"/>
  <c r="B180" i="9"/>
  <c r="C180" i="9" s="1"/>
  <c r="AA180" i="9" s="1"/>
  <c r="B181" i="9"/>
  <c r="C181" i="9" s="1"/>
  <c r="AA181" i="9" s="1"/>
  <c r="B182" i="9"/>
  <c r="C182" i="9" s="1"/>
  <c r="AA182" i="9" s="1"/>
  <c r="B183" i="9"/>
  <c r="C183" i="9" s="1"/>
  <c r="AA183" i="9" s="1"/>
  <c r="B184" i="9"/>
  <c r="C184" i="9" s="1"/>
  <c r="AA184" i="9" s="1"/>
  <c r="B185" i="9"/>
  <c r="C185" i="9" s="1"/>
  <c r="AA185" i="9" s="1"/>
  <c r="B186" i="9"/>
  <c r="C186" i="9" s="1"/>
  <c r="AA186" i="9" s="1"/>
  <c r="B187" i="9"/>
  <c r="C187" i="9" s="1"/>
  <c r="AA187" i="9" s="1"/>
  <c r="B188" i="9"/>
  <c r="C188" i="9" s="1"/>
  <c r="AA188" i="9" s="1"/>
  <c r="B189" i="9"/>
  <c r="C189" i="9" s="1"/>
  <c r="AA189" i="9" s="1"/>
  <c r="B190" i="9"/>
  <c r="C190" i="9" s="1"/>
  <c r="AA190" i="9" s="1"/>
  <c r="B191" i="9"/>
  <c r="C191" i="9" s="1"/>
  <c r="AA191" i="9" s="1"/>
  <c r="B192" i="9"/>
  <c r="C192" i="9" s="1"/>
  <c r="AA192" i="9" s="1"/>
  <c r="B193" i="9"/>
  <c r="C193" i="9" s="1"/>
  <c r="AA193" i="9" s="1"/>
  <c r="B194" i="9"/>
  <c r="C194" i="9" s="1"/>
  <c r="AA194" i="9" s="1"/>
  <c r="B195" i="9"/>
  <c r="C195" i="9" s="1"/>
  <c r="AA195" i="9" s="1"/>
  <c r="B196" i="9"/>
  <c r="C196" i="9" s="1"/>
  <c r="AA196" i="9" s="1"/>
  <c r="B197" i="9"/>
  <c r="C197" i="9" s="1"/>
  <c r="AA197" i="9" s="1"/>
  <c r="B198" i="9"/>
  <c r="C198" i="9" s="1"/>
  <c r="AA198" i="9" s="1"/>
  <c r="B199" i="9"/>
  <c r="C199" i="9" s="1"/>
  <c r="AA199" i="9" s="1"/>
  <c r="B200" i="9"/>
  <c r="C200" i="9" s="1"/>
  <c r="AA200" i="9" s="1"/>
  <c r="B201" i="9"/>
  <c r="C201" i="9" s="1"/>
  <c r="AA201" i="9" s="1"/>
  <c r="B202" i="9"/>
  <c r="C202" i="9" s="1"/>
  <c r="AA202" i="9" s="1"/>
  <c r="B203" i="9"/>
  <c r="C203" i="9" s="1"/>
  <c r="AA203" i="9" s="1"/>
  <c r="B204" i="9"/>
  <c r="C204" i="9" s="1"/>
  <c r="AA204" i="9" s="1"/>
  <c r="B205" i="9"/>
  <c r="C205" i="9" s="1"/>
  <c r="AA205" i="9" s="1"/>
  <c r="B206" i="9"/>
  <c r="C206" i="9" s="1"/>
  <c r="AA206" i="9" s="1"/>
  <c r="B207" i="9"/>
  <c r="C207" i="9" s="1"/>
  <c r="AA207" i="9" s="1"/>
  <c r="B208" i="9"/>
  <c r="C208" i="9" s="1"/>
  <c r="AA208" i="9" s="1"/>
  <c r="B209" i="9"/>
  <c r="C209" i="9" s="1"/>
  <c r="AA209" i="9" s="1"/>
  <c r="B210" i="9"/>
  <c r="C210" i="9" s="1"/>
  <c r="AA210" i="9" s="1"/>
  <c r="B211" i="9"/>
  <c r="C211" i="9" s="1"/>
  <c r="AA211" i="9" s="1"/>
  <c r="B212" i="9"/>
  <c r="C212" i="9" s="1"/>
  <c r="AA212" i="9" s="1"/>
  <c r="B213" i="9"/>
  <c r="C213" i="9" s="1"/>
  <c r="AA213" i="9" s="1"/>
  <c r="B214" i="9"/>
  <c r="C214" i="9" s="1"/>
  <c r="AA214" i="9" s="1"/>
  <c r="B215" i="9"/>
  <c r="C215" i="9" s="1"/>
  <c r="AA215" i="9" s="1"/>
  <c r="B216" i="9"/>
  <c r="C216" i="9" s="1"/>
  <c r="AA216" i="9" s="1"/>
  <c r="B217" i="9"/>
  <c r="C217" i="9" s="1"/>
  <c r="AA217" i="9" s="1"/>
  <c r="B218" i="9"/>
  <c r="C218" i="9" s="1"/>
  <c r="AA218" i="9" s="1"/>
  <c r="B219" i="9"/>
  <c r="C219" i="9" s="1"/>
  <c r="AA219" i="9" s="1"/>
  <c r="B220" i="9"/>
  <c r="C220" i="9" s="1"/>
  <c r="AA220" i="9" s="1"/>
  <c r="B221" i="9"/>
  <c r="C221" i="9" s="1"/>
  <c r="AA221" i="9" s="1"/>
  <c r="B222" i="9"/>
  <c r="C222" i="9" s="1"/>
  <c r="AA222" i="9" s="1"/>
  <c r="B223" i="9"/>
  <c r="C223" i="9" s="1"/>
  <c r="AA223" i="9" s="1"/>
  <c r="B224" i="9"/>
  <c r="C224" i="9" s="1"/>
  <c r="AA224" i="9" s="1"/>
  <c r="B225" i="9"/>
  <c r="C225" i="9" s="1"/>
  <c r="AA225" i="9" s="1"/>
  <c r="B226" i="9"/>
  <c r="C226" i="9" s="1"/>
  <c r="AA226" i="9" s="1"/>
  <c r="B227" i="9"/>
  <c r="C227" i="9" s="1"/>
  <c r="AA227" i="9" s="1"/>
  <c r="B228" i="9"/>
  <c r="C228" i="9" s="1"/>
  <c r="AA228" i="9" s="1"/>
  <c r="B229" i="9"/>
  <c r="C229" i="9" s="1"/>
  <c r="AA229" i="9" s="1"/>
  <c r="B230" i="9"/>
  <c r="C230" i="9" s="1"/>
  <c r="AA230" i="9" s="1"/>
  <c r="B231" i="9"/>
  <c r="C231" i="9" s="1"/>
  <c r="AA231" i="9" s="1"/>
  <c r="B232" i="9"/>
  <c r="C232" i="9" s="1"/>
  <c r="AA232" i="9" s="1"/>
  <c r="B233" i="9"/>
  <c r="C233" i="9" s="1"/>
  <c r="AA233" i="9" s="1"/>
  <c r="B234" i="9"/>
  <c r="C234" i="9" s="1"/>
  <c r="AA234" i="9" s="1"/>
  <c r="B235" i="9"/>
  <c r="C235" i="9" s="1"/>
  <c r="AA235" i="9" s="1"/>
  <c r="B236" i="9"/>
  <c r="C236" i="9" s="1"/>
  <c r="AA236" i="9" s="1"/>
  <c r="B237" i="9"/>
  <c r="C237" i="9" s="1"/>
  <c r="AA237" i="9" s="1"/>
  <c r="B238" i="9"/>
  <c r="C238" i="9" s="1"/>
  <c r="AA238" i="9" s="1"/>
  <c r="B239" i="9"/>
  <c r="C239" i="9" s="1"/>
  <c r="AA239" i="9" s="1"/>
  <c r="B240" i="9"/>
  <c r="C240" i="9" s="1"/>
  <c r="AA240" i="9" s="1"/>
  <c r="B241" i="9"/>
  <c r="C241" i="9" s="1"/>
  <c r="AA241" i="9" s="1"/>
  <c r="B242" i="9"/>
  <c r="C242" i="9" s="1"/>
  <c r="AA242" i="9" s="1"/>
  <c r="B243" i="9"/>
  <c r="C243" i="9" s="1"/>
  <c r="AA243" i="9" s="1"/>
  <c r="B244" i="9"/>
  <c r="C244" i="9" s="1"/>
  <c r="AA244" i="9" s="1"/>
  <c r="B245" i="9"/>
  <c r="C245" i="9" s="1"/>
  <c r="AA245" i="9" s="1"/>
  <c r="B246" i="9"/>
  <c r="C246" i="9" s="1"/>
  <c r="AA246" i="9" s="1"/>
  <c r="B247" i="9"/>
  <c r="C247" i="9" s="1"/>
  <c r="AA247" i="9" s="1"/>
  <c r="B248" i="9"/>
  <c r="C248" i="9" s="1"/>
  <c r="AA248" i="9" s="1"/>
  <c r="B249" i="9"/>
  <c r="C249" i="9" s="1"/>
  <c r="AA249" i="9" s="1"/>
  <c r="B250" i="9"/>
  <c r="C250" i="9" s="1"/>
  <c r="AA250" i="9" s="1"/>
  <c r="B251" i="9"/>
  <c r="C251" i="9" s="1"/>
  <c r="AA251" i="9" s="1"/>
  <c r="B252" i="9"/>
  <c r="C252" i="9" s="1"/>
  <c r="AA252" i="9" s="1"/>
  <c r="B253" i="9"/>
  <c r="C253" i="9" s="1"/>
  <c r="AA253" i="9" s="1"/>
  <c r="B254" i="9"/>
  <c r="C254" i="9" s="1"/>
  <c r="AA254" i="9" s="1"/>
  <c r="B255" i="9"/>
  <c r="C255" i="9" s="1"/>
  <c r="AA255" i="9" s="1"/>
  <c r="B256" i="9"/>
  <c r="C256" i="9" s="1"/>
  <c r="AA256" i="9" s="1"/>
  <c r="B257" i="9"/>
  <c r="C257" i="9" s="1"/>
  <c r="AA257" i="9" s="1"/>
  <c r="B258" i="9"/>
  <c r="C258" i="9" s="1"/>
  <c r="AA258" i="9" s="1"/>
  <c r="B259" i="9"/>
  <c r="C259" i="9" s="1"/>
  <c r="AA259" i="9" s="1"/>
  <c r="B260" i="9"/>
  <c r="C260" i="9" s="1"/>
  <c r="AA260" i="9" s="1"/>
  <c r="B261" i="9"/>
  <c r="C261" i="9" s="1"/>
  <c r="AA261" i="9" s="1"/>
  <c r="B262" i="9"/>
  <c r="C262" i="9" s="1"/>
  <c r="AA262" i="9" s="1"/>
  <c r="B263" i="9"/>
  <c r="C263" i="9" s="1"/>
  <c r="AA263" i="9" s="1"/>
  <c r="B264" i="9"/>
  <c r="C264" i="9" s="1"/>
  <c r="AA264" i="9" s="1"/>
  <c r="B265" i="9"/>
  <c r="C265" i="9" s="1"/>
  <c r="AA265" i="9" s="1"/>
  <c r="B266" i="9"/>
  <c r="C266" i="9" s="1"/>
  <c r="AA266" i="9" s="1"/>
  <c r="B267" i="9"/>
  <c r="C267" i="9" s="1"/>
  <c r="AA267" i="9" s="1"/>
  <c r="B268" i="9"/>
  <c r="C268" i="9" s="1"/>
  <c r="AA268" i="9" s="1"/>
  <c r="B269" i="9"/>
  <c r="C269" i="9" s="1"/>
  <c r="AA269" i="9" s="1"/>
  <c r="B270" i="9"/>
  <c r="C270" i="9" s="1"/>
  <c r="AA270" i="9" s="1"/>
  <c r="B271" i="9"/>
  <c r="C271" i="9" s="1"/>
  <c r="AA271" i="9" s="1"/>
  <c r="B272" i="9"/>
  <c r="C272" i="9" s="1"/>
  <c r="AA272" i="9" s="1"/>
  <c r="B273" i="9"/>
  <c r="C273" i="9" s="1"/>
  <c r="AA273" i="9" s="1"/>
  <c r="B274" i="9"/>
  <c r="C274" i="9" s="1"/>
  <c r="AA274" i="9" s="1"/>
  <c r="B275" i="9"/>
  <c r="C275" i="9" s="1"/>
  <c r="AA275" i="9" s="1"/>
  <c r="B276" i="9"/>
  <c r="C276" i="9" s="1"/>
  <c r="AA276" i="9" s="1"/>
  <c r="B277" i="9"/>
  <c r="C277" i="9" s="1"/>
  <c r="AA277" i="9" s="1"/>
  <c r="B278" i="9"/>
  <c r="C278" i="9" s="1"/>
  <c r="AA278" i="9" s="1"/>
  <c r="B279" i="9"/>
  <c r="C279" i="9" s="1"/>
  <c r="AA279" i="9" s="1"/>
  <c r="B280" i="9"/>
  <c r="C280" i="9" s="1"/>
  <c r="AA280" i="9" s="1"/>
  <c r="B281" i="9"/>
  <c r="C281" i="9" s="1"/>
  <c r="AA281" i="9" s="1"/>
  <c r="B282" i="9"/>
  <c r="C282" i="9" s="1"/>
  <c r="AA282" i="9" s="1"/>
  <c r="B283" i="9"/>
  <c r="C283" i="9" s="1"/>
  <c r="AA283" i="9" s="1"/>
  <c r="B284" i="9"/>
  <c r="C284" i="9" s="1"/>
  <c r="AA284" i="9" s="1"/>
  <c r="B285" i="9"/>
  <c r="C285" i="9" s="1"/>
  <c r="AA285" i="9" s="1"/>
  <c r="B286" i="9"/>
  <c r="C286" i="9" s="1"/>
  <c r="AA286" i="9" s="1"/>
  <c r="B287" i="9"/>
  <c r="C287" i="9" s="1"/>
  <c r="AA287" i="9" s="1"/>
  <c r="B288" i="9"/>
  <c r="C288" i="9" s="1"/>
  <c r="AA288" i="9" s="1"/>
  <c r="B289" i="9"/>
  <c r="C289" i="9" s="1"/>
  <c r="AA289" i="9" s="1"/>
  <c r="B290" i="9"/>
  <c r="C290" i="9" s="1"/>
  <c r="AA290" i="9" s="1"/>
  <c r="B291" i="9"/>
  <c r="C291" i="9" s="1"/>
  <c r="AA291" i="9" s="1"/>
  <c r="B292" i="9"/>
  <c r="C292" i="9" s="1"/>
  <c r="AA292" i="9" s="1"/>
  <c r="B293" i="9"/>
  <c r="C293" i="9" s="1"/>
  <c r="AA293" i="9" s="1"/>
  <c r="B294" i="9"/>
  <c r="C294" i="9" s="1"/>
  <c r="AA294" i="9" s="1"/>
  <c r="B295" i="9"/>
  <c r="C295" i="9" s="1"/>
  <c r="AA295" i="9" s="1"/>
  <c r="B296" i="9"/>
  <c r="C296" i="9" s="1"/>
  <c r="AA296" i="9" s="1"/>
  <c r="B297" i="9"/>
  <c r="C297" i="9" s="1"/>
  <c r="AA297" i="9" s="1"/>
  <c r="B298" i="9"/>
  <c r="C298" i="9" s="1"/>
  <c r="AA298" i="9" s="1"/>
  <c r="B299" i="9"/>
  <c r="C299" i="9" s="1"/>
  <c r="AA299" i="9" s="1"/>
  <c r="B300" i="9"/>
  <c r="C300" i="9" s="1"/>
  <c r="AA300" i="9" s="1"/>
  <c r="B301" i="9"/>
  <c r="C301" i="9" s="1"/>
  <c r="AA301" i="9" s="1"/>
  <c r="B302" i="9"/>
  <c r="C302" i="9" s="1"/>
  <c r="AA302" i="9" s="1"/>
  <c r="B303" i="9"/>
  <c r="C303" i="9" s="1"/>
  <c r="AA303" i="9" s="1"/>
  <c r="B304" i="9"/>
  <c r="C304" i="9" s="1"/>
  <c r="AA304" i="9" s="1"/>
  <c r="B305" i="9"/>
  <c r="C305" i="9" s="1"/>
  <c r="AA305" i="9" s="1"/>
  <c r="B306" i="9"/>
  <c r="C306" i="9" s="1"/>
  <c r="AA306" i="9" s="1"/>
  <c r="B307" i="9"/>
  <c r="C307" i="9" s="1"/>
  <c r="AA307" i="9" s="1"/>
  <c r="B308" i="9"/>
  <c r="C308" i="9" s="1"/>
  <c r="AA308" i="9" s="1"/>
  <c r="B309" i="9"/>
  <c r="C309" i="9" s="1"/>
  <c r="AA309" i="9" s="1"/>
  <c r="B310" i="9"/>
  <c r="C310" i="9" s="1"/>
  <c r="AA310" i="9" s="1"/>
  <c r="B311" i="9"/>
  <c r="C311" i="9" s="1"/>
  <c r="AA311" i="9" s="1"/>
  <c r="B312" i="9"/>
  <c r="C312" i="9" s="1"/>
  <c r="AA312" i="9" s="1"/>
  <c r="B313" i="9"/>
  <c r="C313" i="9" s="1"/>
  <c r="AA313" i="9" s="1"/>
  <c r="B314" i="9"/>
  <c r="C314" i="9" s="1"/>
  <c r="AA314" i="9" s="1"/>
  <c r="B315" i="9"/>
  <c r="C315" i="9" s="1"/>
  <c r="AA315" i="9" s="1"/>
  <c r="B316" i="9"/>
  <c r="C316" i="9" s="1"/>
  <c r="AA316" i="9" s="1"/>
  <c r="B317" i="9"/>
  <c r="C317" i="9" s="1"/>
  <c r="AA317" i="9" s="1"/>
  <c r="B318" i="9"/>
  <c r="C318" i="9" s="1"/>
  <c r="AA318" i="9" s="1"/>
  <c r="B319" i="9"/>
  <c r="C319" i="9" s="1"/>
  <c r="AA319" i="9" s="1"/>
  <c r="B320" i="9"/>
  <c r="C320" i="9" s="1"/>
  <c r="AA320" i="9" s="1"/>
  <c r="B321" i="9"/>
  <c r="C321" i="9" s="1"/>
  <c r="AA321" i="9" s="1"/>
  <c r="B322" i="9"/>
  <c r="C322" i="9" s="1"/>
  <c r="AA322" i="9" s="1"/>
  <c r="B323" i="9"/>
  <c r="C323" i="9" s="1"/>
  <c r="AA323" i="9" s="1"/>
  <c r="B324" i="9"/>
  <c r="C324" i="9" s="1"/>
  <c r="AA324" i="9" s="1"/>
  <c r="B325" i="9"/>
  <c r="C325" i="9" s="1"/>
  <c r="AA325" i="9" s="1"/>
  <c r="B326" i="9"/>
  <c r="C326" i="9" s="1"/>
  <c r="AA326" i="9" s="1"/>
  <c r="B327" i="9"/>
  <c r="C327" i="9" s="1"/>
  <c r="AA327" i="9" s="1"/>
  <c r="B328" i="9"/>
  <c r="C328" i="9" s="1"/>
  <c r="AA328" i="9" s="1"/>
  <c r="B329" i="9"/>
  <c r="C329" i="9" s="1"/>
  <c r="AA329" i="9" s="1"/>
  <c r="B330" i="9"/>
  <c r="C330" i="9" s="1"/>
  <c r="AA330" i="9" s="1"/>
  <c r="B331" i="9"/>
  <c r="C331" i="9" s="1"/>
  <c r="AA331" i="9" s="1"/>
  <c r="B332" i="9"/>
  <c r="C332" i="9" s="1"/>
  <c r="AA332" i="9" s="1"/>
  <c r="B333" i="9"/>
  <c r="C333" i="9" s="1"/>
  <c r="AA333" i="9" s="1"/>
  <c r="B334" i="9"/>
  <c r="C334" i="9" s="1"/>
  <c r="AA334" i="9" s="1"/>
  <c r="B335" i="9"/>
  <c r="C335" i="9" s="1"/>
  <c r="AA335" i="9" s="1"/>
  <c r="B336" i="9"/>
  <c r="C336" i="9" s="1"/>
  <c r="AA336" i="9" s="1"/>
  <c r="B337" i="9"/>
  <c r="C337" i="9" s="1"/>
  <c r="AA337" i="9" s="1"/>
  <c r="B338" i="9"/>
  <c r="C338" i="9" s="1"/>
  <c r="AA338" i="9" s="1"/>
  <c r="B339" i="9"/>
  <c r="C339" i="9" s="1"/>
  <c r="AA339" i="9" s="1"/>
  <c r="B340" i="9"/>
  <c r="C340" i="9" s="1"/>
  <c r="AA340" i="9" s="1"/>
  <c r="B341" i="9"/>
  <c r="C341" i="9" s="1"/>
  <c r="AA341" i="9" s="1"/>
  <c r="B342" i="9"/>
  <c r="C342" i="9" s="1"/>
  <c r="AA342" i="9" s="1"/>
  <c r="B343" i="9"/>
  <c r="C343" i="9" s="1"/>
  <c r="AA343" i="9" s="1"/>
  <c r="B344" i="9"/>
  <c r="C344" i="9" s="1"/>
  <c r="AA344" i="9" s="1"/>
  <c r="B345" i="9"/>
  <c r="C345" i="9" s="1"/>
  <c r="AA345" i="9" s="1"/>
  <c r="B346" i="9"/>
  <c r="C346" i="9" s="1"/>
  <c r="AA346" i="9" s="1"/>
  <c r="B347" i="9"/>
  <c r="C347" i="9" s="1"/>
  <c r="AA347" i="9" s="1"/>
  <c r="B348" i="9"/>
  <c r="C348" i="9" s="1"/>
  <c r="AA348" i="9" s="1"/>
  <c r="B349" i="9"/>
  <c r="C349" i="9" s="1"/>
  <c r="AA349" i="9" s="1"/>
  <c r="B350" i="9"/>
  <c r="C350" i="9" s="1"/>
  <c r="AA350" i="9" s="1"/>
  <c r="B351" i="9"/>
  <c r="C351" i="9" s="1"/>
  <c r="AA351" i="9" s="1"/>
  <c r="B352" i="9"/>
  <c r="C352" i="9" s="1"/>
  <c r="AA352" i="9" s="1"/>
  <c r="B353" i="9"/>
  <c r="C353" i="9" s="1"/>
  <c r="AA353" i="9" s="1"/>
  <c r="B354" i="9"/>
  <c r="C354" i="9" s="1"/>
  <c r="AA354" i="9" s="1"/>
  <c r="B205" i="3"/>
  <c r="X205" i="3" s="1"/>
  <c r="BI5" i="5"/>
  <c r="BJ5" i="5" s="1"/>
  <c r="BI6" i="5"/>
  <c r="BJ6" i="5" s="1"/>
  <c r="BI7" i="5"/>
  <c r="BJ7" i="5" s="1"/>
  <c r="BI8" i="5"/>
  <c r="BJ8" i="5" s="1"/>
  <c r="BI9" i="5"/>
  <c r="BJ9" i="5" s="1"/>
  <c r="BI10" i="5"/>
  <c r="BJ10" i="5" s="1"/>
  <c r="BI11" i="5"/>
  <c r="BJ11" i="5" s="1"/>
  <c r="BI12" i="5"/>
  <c r="BJ12" i="5" s="1"/>
  <c r="BI13" i="5"/>
  <c r="BJ13" i="5" s="1"/>
  <c r="BI14" i="5"/>
  <c r="BJ14" i="5" s="1"/>
  <c r="BI15" i="5"/>
  <c r="BJ15" i="5" s="1"/>
  <c r="BI16" i="5"/>
  <c r="BJ16" i="5" s="1"/>
  <c r="BI17" i="5"/>
  <c r="BJ17" i="5" s="1"/>
  <c r="BI18" i="5"/>
  <c r="BJ18" i="5" s="1"/>
  <c r="BI19" i="5"/>
  <c r="BJ19" i="5" s="1"/>
  <c r="BI20" i="5"/>
  <c r="BJ20" i="5" s="1"/>
  <c r="BI21" i="5"/>
  <c r="BJ21" i="5" s="1"/>
  <c r="BI22" i="5"/>
  <c r="BJ22" i="5" s="1"/>
  <c r="BI23" i="5"/>
  <c r="BJ23" i="5" s="1"/>
  <c r="BI24" i="5"/>
  <c r="BJ24" i="5" s="1"/>
  <c r="BI25" i="5"/>
  <c r="BJ25" i="5" s="1"/>
  <c r="BI26" i="5"/>
  <c r="BJ26" i="5" s="1"/>
  <c r="BI27" i="5"/>
  <c r="BJ27" i="5" s="1"/>
  <c r="BI28" i="5"/>
  <c r="BJ28" i="5" s="1"/>
  <c r="BI29" i="5"/>
  <c r="BJ29" i="5" s="1"/>
  <c r="BI30" i="5"/>
  <c r="BJ30" i="5" s="1"/>
  <c r="BI31" i="5"/>
  <c r="BJ31" i="5" s="1"/>
  <c r="BI32" i="5"/>
  <c r="BJ32" i="5" s="1"/>
  <c r="BI33" i="5"/>
  <c r="BJ33" i="5" s="1"/>
  <c r="AF5" i="5"/>
  <c r="AF6" i="5"/>
  <c r="AF7" i="5"/>
  <c r="AK7" i="5"/>
  <c r="AF8" i="5"/>
  <c r="AE8" i="5"/>
  <c r="AF9" i="5"/>
  <c r="AF10" i="5"/>
  <c r="AD10" i="5"/>
  <c r="AF11" i="5"/>
  <c r="AF12" i="5"/>
  <c r="Y12" i="5"/>
  <c r="M11" i="25" s="1"/>
  <c r="AF13" i="5"/>
  <c r="AE13" i="5"/>
  <c r="AF14" i="5"/>
  <c r="AF15" i="5"/>
  <c r="AK15" i="5"/>
  <c r="AF16" i="5"/>
  <c r="AD16" i="5"/>
  <c r="AF17" i="5"/>
  <c r="AF18" i="5"/>
  <c r="AD18" i="5"/>
  <c r="AF19" i="5"/>
  <c r="AE19" i="5"/>
  <c r="AF20" i="5"/>
  <c r="AE20" i="5"/>
  <c r="AH20" i="5" s="1"/>
  <c r="AF21" i="5"/>
  <c r="AD21" i="5"/>
  <c r="AF22" i="5"/>
  <c r="Y22" i="5"/>
  <c r="M21" i="25" s="1"/>
  <c r="AF23" i="5"/>
  <c r="AE23" i="5"/>
  <c r="AF24" i="5"/>
  <c r="AC24" i="5"/>
  <c r="AF25" i="5"/>
  <c r="AE25" i="5"/>
  <c r="AF26" i="5"/>
  <c r="AD26" i="5"/>
  <c r="AF27" i="5"/>
  <c r="AF28" i="5"/>
  <c r="Z28" i="5"/>
  <c r="AF29" i="5"/>
  <c r="AF30" i="5"/>
  <c r="AF31" i="5"/>
  <c r="AL31" i="5"/>
  <c r="AF32" i="5"/>
  <c r="AE32" i="5"/>
  <c r="AF33" i="5"/>
  <c r="AE33" i="5"/>
  <c r="AF34" i="5"/>
  <c r="AF35" i="5"/>
  <c r="AF36" i="5"/>
  <c r="AE36" i="5"/>
  <c r="AF37" i="5"/>
  <c r="AD37" i="5"/>
  <c r="AF38" i="5"/>
  <c r="AD38" i="5"/>
  <c r="AF39" i="5"/>
  <c r="AF40" i="5"/>
  <c r="AF41" i="5"/>
  <c r="AF42" i="5"/>
  <c r="AF43" i="5"/>
  <c r="AF44" i="5"/>
  <c r="AA44" i="5"/>
  <c r="AF45" i="5"/>
  <c r="AF46" i="5"/>
  <c r="AF47" i="5"/>
  <c r="AF48" i="5"/>
  <c r="AL48" i="5"/>
  <c r="AF49" i="5"/>
  <c r="AF50" i="5"/>
  <c r="AD50" i="5"/>
  <c r="AF51" i="5"/>
  <c r="AE51" i="5"/>
  <c r="AF52" i="5"/>
  <c r="AE52" i="5"/>
  <c r="AF53" i="5"/>
  <c r="AF54" i="5"/>
  <c r="AF55" i="5"/>
  <c r="AF56" i="5"/>
  <c r="AE56" i="5"/>
  <c r="AF57" i="5"/>
  <c r="AF58" i="5"/>
  <c r="AE58" i="5"/>
  <c r="AF59" i="5"/>
  <c r="AF60" i="5"/>
  <c r="AF61" i="5"/>
  <c r="AD61" i="5"/>
  <c r="AF62" i="5"/>
  <c r="AE62" i="5"/>
  <c r="AF63" i="5"/>
  <c r="AD63" i="5"/>
  <c r="AF64" i="5"/>
  <c r="AF65" i="5"/>
  <c r="AE65" i="5"/>
  <c r="AF66" i="5"/>
  <c r="AF67" i="5"/>
  <c r="AE67" i="5"/>
  <c r="AF68" i="5"/>
  <c r="AA68" i="5"/>
  <c r="AF69" i="5"/>
  <c r="AA69" i="5"/>
  <c r="AF70" i="5"/>
  <c r="AF71" i="5"/>
  <c r="AF72" i="5"/>
  <c r="AE72" i="5"/>
  <c r="AF73" i="5"/>
  <c r="AL73" i="5"/>
  <c r="AF74" i="5"/>
  <c r="AJ74" i="5"/>
  <c r="AF75" i="5"/>
  <c r="AF76" i="5"/>
  <c r="Z76" i="5"/>
  <c r="AF77" i="5"/>
  <c r="AD77" i="5"/>
  <c r="AF78" i="5"/>
  <c r="AJ78" i="5"/>
  <c r="AF79" i="5"/>
  <c r="AF80" i="5"/>
  <c r="AE80" i="5"/>
  <c r="AF81" i="5"/>
  <c r="AJ81" i="5"/>
  <c r="AF82" i="5"/>
  <c r="AK82" i="5"/>
  <c r="AF83" i="5"/>
  <c r="AE83" i="5"/>
  <c r="AF84" i="5"/>
  <c r="AA84" i="5"/>
  <c r="AF85" i="5"/>
  <c r="AF86" i="5"/>
  <c r="AL86" i="5"/>
  <c r="AF87" i="5"/>
  <c r="AD87" i="5"/>
  <c r="AF88" i="5"/>
  <c r="AL88" i="5"/>
  <c r="AF89" i="5"/>
  <c r="AC89" i="5"/>
  <c r="AF90" i="5"/>
  <c r="AE90" i="5"/>
  <c r="AF91" i="5"/>
  <c r="AF92" i="5"/>
  <c r="Y92" i="5"/>
  <c r="M91" i="25" s="1"/>
  <c r="AF93" i="5"/>
  <c r="AF94" i="5"/>
  <c r="AF95" i="5"/>
  <c r="AF96" i="5"/>
  <c r="AJ96" i="5"/>
  <c r="AF97" i="5"/>
  <c r="AL97" i="5"/>
  <c r="AF98" i="5"/>
  <c r="AE98" i="5"/>
  <c r="AF99" i="5"/>
  <c r="AF100" i="5"/>
  <c r="AL100" i="5"/>
  <c r="AF101" i="5"/>
  <c r="AJ101" i="5"/>
  <c r="AF102" i="5"/>
  <c r="AE102" i="5"/>
  <c r="AF103" i="5"/>
  <c r="AF104" i="5"/>
  <c r="AF105" i="5"/>
  <c r="AE105" i="5"/>
  <c r="AF106" i="5"/>
  <c r="AF107" i="5"/>
  <c r="AF108" i="5"/>
  <c r="AL108" i="5"/>
  <c r="AF109" i="5"/>
  <c r="AK109" i="5"/>
  <c r="AF110" i="5"/>
  <c r="AE110" i="5"/>
  <c r="AF111" i="5"/>
  <c r="AF112" i="5"/>
  <c r="AF113" i="5"/>
  <c r="AK113" i="5"/>
  <c r="AF114" i="5"/>
  <c r="AE114" i="5"/>
  <c r="AF115" i="5"/>
  <c r="AE115" i="5"/>
  <c r="AF116" i="5"/>
  <c r="AF117" i="5"/>
  <c r="AE117" i="5"/>
  <c r="AF118" i="5"/>
  <c r="AE118" i="5"/>
  <c r="AF119" i="5"/>
  <c r="AE119" i="5"/>
  <c r="AF120" i="5"/>
  <c r="AK120" i="5"/>
  <c r="AF121" i="5"/>
  <c r="AE121" i="5"/>
  <c r="AF122" i="5"/>
  <c r="AE122" i="5"/>
  <c r="AF123" i="5"/>
  <c r="AF124" i="5"/>
  <c r="AF125" i="5"/>
  <c r="AB125" i="5"/>
  <c r="AF126" i="5"/>
  <c r="AF127" i="5"/>
  <c r="AF128" i="5"/>
  <c r="Y128" i="5"/>
  <c r="M127" i="25" s="1"/>
  <c r="AF129" i="5"/>
  <c r="AA129" i="5"/>
  <c r="AF130" i="5"/>
  <c r="AF131" i="5"/>
  <c r="AF132" i="5"/>
  <c r="AA132" i="5"/>
  <c r="AF133" i="5"/>
  <c r="AB133" i="5"/>
  <c r="AF134" i="5"/>
  <c r="AE134" i="5"/>
  <c r="AF135" i="5"/>
  <c r="AA135" i="5"/>
  <c r="AF136" i="5"/>
  <c r="AF137" i="5"/>
  <c r="AL137" i="5"/>
  <c r="AF138" i="5"/>
  <c r="AF139" i="5"/>
  <c r="AF140" i="5"/>
  <c r="AF141" i="5"/>
  <c r="Y141" i="5"/>
  <c r="M140" i="25" s="1"/>
  <c r="AF142" i="5"/>
  <c r="AF143" i="5"/>
  <c r="AF144" i="5"/>
  <c r="AJ144" i="5"/>
  <c r="AF145" i="5"/>
  <c r="AL145" i="5"/>
  <c r="AF146" i="5"/>
  <c r="AF147" i="5"/>
  <c r="AF148" i="5"/>
  <c r="Y148" i="5"/>
  <c r="M147" i="25" s="1"/>
  <c r="AF149" i="5"/>
  <c r="AL149" i="5"/>
  <c r="AF150" i="5"/>
  <c r="AE150" i="5"/>
  <c r="AF151" i="5"/>
  <c r="AF152" i="5"/>
  <c r="AA152" i="5"/>
  <c r="AF153" i="5"/>
  <c r="AE153" i="5"/>
  <c r="AF154" i="5"/>
  <c r="AE154" i="5"/>
  <c r="AF155" i="5"/>
  <c r="AF156" i="5"/>
  <c r="AE156" i="5"/>
  <c r="AF157" i="5"/>
  <c r="AE157" i="5"/>
  <c r="AF158" i="5"/>
  <c r="AF159" i="5"/>
  <c r="AF160" i="5"/>
  <c r="AF161" i="5"/>
  <c r="AK161" i="5"/>
  <c r="AF162" i="5"/>
  <c r="AF163" i="5"/>
  <c r="AE163" i="5"/>
  <c r="AF164" i="5"/>
  <c r="AK164" i="5"/>
  <c r="AF165" i="5"/>
  <c r="AE165" i="5"/>
  <c r="AF166" i="5"/>
  <c r="AF167" i="5"/>
  <c r="AE167" i="5"/>
  <c r="AF168" i="5"/>
  <c r="AE168" i="5"/>
  <c r="AF169" i="5"/>
  <c r="AK169" i="5"/>
  <c r="AF170" i="5"/>
  <c r="AE170" i="5"/>
  <c r="AF171" i="5"/>
  <c r="AF172" i="5"/>
  <c r="AD172" i="5"/>
  <c r="AF173" i="5"/>
  <c r="AD173" i="5"/>
  <c r="AF174" i="5"/>
  <c r="AF175" i="5"/>
  <c r="AD175" i="5"/>
  <c r="AF176" i="5"/>
  <c r="AA176" i="5"/>
  <c r="AF177" i="5"/>
  <c r="AF178" i="5"/>
  <c r="AF179" i="5"/>
  <c r="AE179" i="5"/>
  <c r="AF180" i="5"/>
  <c r="AE180" i="5"/>
  <c r="AF181" i="5"/>
  <c r="AA181" i="5"/>
  <c r="AF182" i="5"/>
  <c r="AF183" i="5"/>
  <c r="AF184" i="5"/>
  <c r="AE184" i="5"/>
  <c r="AF185" i="5"/>
  <c r="AE185" i="5"/>
  <c r="AF186" i="5"/>
  <c r="AD186" i="5"/>
  <c r="AF187" i="5"/>
  <c r="AF188" i="5"/>
  <c r="Y188" i="5"/>
  <c r="M187" i="25" s="1"/>
  <c r="AF189" i="5"/>
  <c r="AE189" i="5"/>
  <c r="AF190" i="5"/>
  <c r="AF191" i="5"/>
  <c r="AF192" i="5"/>
  <c r="AK192" i="5"/>
  <c r="AF193" i="5"/>
  <c r="AB193" i="5"/>
  <c r="AF194" i="5"/>
  <c r="AF195" i="5"/>
  <c r="AF196" i="5"/>
  <c r="AD196" i="5"/>
  <c r="AF197" i="5"/>
  <c r="AK197" i="5"/>
  <c r="AF198" i="5"/>
  <c r="AF199" i="5"/>
  <c r="AF200" i="5"/>
  <c r="AB200" i="5"/>
  <c r="AF201" i="5"/>
  <c r="AA201" i="5"/>
  <c r="AF202" i="5"/>
  <c r="AF203" i="5"/>
  <c r="AD203" i="5"/>
  <c r="AF204" i="5"/>
  <c r="AF205" i="5"/>
  <c r="AK205" i="5"/>
  <c r="AF206" i="5"/>
  <c r="AF207" i="5"/>
  <c r="AF208" i="5"/>
  <c r="AB208" i="5"/>
  <c r="AF209" i="5"/>
  <c r="AB209" i="5"/>
  <c r="AF210" i="5"/>
  <c r="AE210" i="5"/>
  <c r="AF211" i="5"/>
  <c r="AF212" i="5"/>
  <c r="AF213" i="5"/>
  <c r="AE213" i="5"/>
  <c r="AF214" i="5"/>
  <c r="AE214" i="5"/>
  <c r="AF215" i="5"/>
  <c r="AE215" i="5"/>
  <c r="AF216" i="5"/>
  <c r="AF217" i="5"/>
  <c r="AD217" i="5"/>
  <c r="AF218" i="5"/>
  <c r="AE218" i="5"/>
  <c r="AF219" i="5"/>
  <c r="AF220" i="5"/>
  <c r="AL220" i="5"/>
  <c r="AF221" i="5"/>
  <c r="AL221" i="5"/>
  <c r="AF222" i="5"/>
  <c r="AF223" i="5"/>
  <c r="AF224" i="5"/>
  <c r="AA224" i="5"/>
  <c r="AF225" i="5"/>
  <c r="AF226" i="5"/>
  <c r="AE226" i="5"/>
  <c r="AF227" i="5"/>
  <c r="AF228" i="5"/>
  <c r="AD228" i="5"/>
  <c r="AF229" i="5"/>
  <c r="AE229" i="5"/>
  <c r="AF230" i="5"/>
  <c r="AE230" i="5"/>
  <c r="AF231" i="5"/>
  <c r="AF232" i="5"/>
  <c r="AE232" i="5"/>
  <c r="AF233" i="5"/>
  <c r="AB233" i="5"/>
  <c r="AF234" i="5"/>
  <c r="AF235" i="5"/>
  <c r="AE235" i="5"/>
  <c r="AF236" i="5"/>
  <c r="AE236" i="5"/>
  <c r="AF237" i="5"/>
  <c r="AA237" i="5"/>
  <c r="AF238" i="5"/>
  <c r="AF239" i="5"/>
  <c r="AE239" i="5"/>
  <c r="AF240" i="5"/>
  <c r="AK240" i="5"/>
  <c r="AF241" i="5"/>
  <c r="AD241" i="5"/>
  <c r="AF242" i="5"/>
  <c r="AF243" i="5"/>
  <c r="AE243" i="5"/>
  <c r="AF244" i="5"/>
  <c r="AE244" i="5"/>
  <c r="AF245" i="5"/>
  <c r="AF246" i="5"/>
  <c r="AE246" i="5"/>
  <c r="AF247" i="5"/>
  <c r="AF248" i="5"/>
  <c r="AE248" i="5"/>
  <c r="AF249" i="5"/>
  <c r="AB249" i="5"/>
  <c r="AF250" i="5"/>
  <c r="AE250" i="5"/>
  <c r="AF251" i="5"/>
  <c r="AF252" i="5"/>
  <c r="AE252" i="5"/>
  <c r="AF253" i="5"/>
  <c r="AK253" i="5"/>
  <c r="AF254" i="5"/>
  <c r="AE254" i="5"/>
  <c r="AF255" i="5"/>
  <c r="AF256" i="5"/>
  <c r="AD256" i="5"/>
  <c r="AF257" i="5"/>
  <c r="AK257" i="5"/>
  <c r="AF258" i="5"/>
  <c r="AE258" i="5"/>
  <c r="AF259" i="5"/>
  <c r="AF260" i="5"/>
  <c r="AA260" i="5"/>
  <c r="AF261" i="5"/>
  <c r="AK261" i="5"/>
  <c r="AF262" i="5"/>
  <c r="AF263" i="5"/>
  <c r="AF264" i="5"/>
  <c r="AE264" i="5"/>
  <c r="AF265" i="5"/>
  <c r="AK265" i="5"/>
  <c r="AF266" i="5"/>
  <c r="AE266" i="5"/>
  <c r="AF267" i="5"/>
  <c r="AE267" i="5"/>
  <c r="AF268" i="5"/>
  <c r="AL268" i="5"/>
  <c r="AF269" i="5"/>
  <c r="AK269" i="5"/>
  <c r="AF270" i="5"/>
  <c r="AE270" i="5"/>
  <c r="AF271" i="5"/>
  <c r="AE271" i="5"/>
  <c r="AF272" i="5"/>
  <c r="AE272" i="5"/>
  <c r="AF273" i="5"/>
  <c r="AE273" i="5"/>
  <c r="AF274" i="5"/>
  <c r="AF275" i="5"/>
  <c r="AE275" i="5"/>
  <c r="AF276" i="5"/>
  <c r="AF277" i="5"/>
  <c r="AA277" i="5"/>
  <c r="AF278" i="5"/>
  <c r="AF279" i="5"/>
  <c r="AA279" i="5"/>
  <c r="AF280" i="5"/>
  <c r="AD280" i="5"/>
  <c r="AF281" i="5"/>
  <c r="AA281" i="5"/>
  <c r="AF282" i="5"/>
  <c r="AD282" i="5"/>
  <c r="AF283" i="5"/>
  <c r="AA283" i="5"/>
  <c r="AF284" i="5"/>
  <c r="AF285" i="5"/>
  <c r="AA285" i="5"/>
  <c r="AF286" i="5"/>
  <c r="AF287" i="5"/>
  <c r="AA287" i="5"/>
  <c r="AF288" i="5"/>
  <c r="AD288" i="5"/>
  <c r="AF289" i="5"/>
  <c r="AF290" i="5"/>
  <c r="AD290" i="5"/>
  <c r="AF291" i="5"/>
  <c r="AA291" i="5"/>
  <c r="AF292" i="5"/>
  <c r="AF293" i="5"/>
  <c r="AA293" i="5"/>
  <c r="AF294" i="5"/>
  <c r="AF295" i="5"/>
  <c r="AA295" i="5"/>
  <c r="AF296" i="5"/>
  <c r="AD296" i="5"/>
  <c r="AF297" i="5"/>
  <c r="AA297" i="5"/>
  <c r="AF298" i="5"/>
  <c r="AD298" i="5"/>
  <c r="AF299" i="5"/>
  <c r="AA299" i="5"/>
  <c r="AF300" i="5"/>
  <c r="AF301" i="5"/>
  <c r="AA301" i="5"/>
  <c r="AF302" i="5"/>
  <c r="AF303" i="5"/>
  <c r="AA303" i="5"/>
  <c r="AF304" i="5"/>
  <c r="AD304" i="5"/>
  <c r="AF305" i="5"/>
  <c r="AA305" i="5"/>
  <c r="AF306" i="5"/>
  <c r="AD306" i="5"/>
  <c r="AF307" i="5"/>
  <c r="AA307" i="5"/>
  <c r="AF308" i="5"/>
  <c r="AF309" i="5"/>
  <c r="AA309" i="5"/>
  <c r="AF310" i="5"/>
  <c r="AF311" i="5"/>
  <c r="AA311" i="5"/>
  <c r="AF312" i="5"/>
  <c r="AF313" i="5"/>
  <c r="AA313" i="5"/>
  <c r="AF314" i="5"/>
  <c r="AF315" i="5"/>
  <c r="AK315" i="5"/>
  <c r="AF316" i="5"/>
  <c r="AF317" i="5"/>
  <c r="AA317" i="5"/>
  <c r="AF318" i="5"/>
  <c r="AD318" i="5"/>
  <c r="AF319" i="5"/>
  <c r="AA319" i="5"/>
  <c r="AF320" i="5"/>
  <c r="AF321" i="5"/>
  <c r="AF322" i="5"/>
  <c r="AF323" i="5"/>
  <c r="AK323" i="5"/>
  <c r="AF324" i="5"/>
  <c r="AF325" i="5"/>
  <c r="AL325" i="5"/>
  <c r="AF326" i="5"/>
  <c r="AD326" i="5"/>
  <c r="AF327" i="5"/>
  <c r="AA327" i="5"/>
  <c r="AF328" i="5"/>
  <c r="AF329" i="5"/>
  <c r="AA329" i="5"/>
  <c r="AF330" i="5"/>
  <c r="AF331" i="5"/>
  <c r="AA331" i="5"/>
  <c r="AF332" i="5"/>
  <c r="AF333" i="5"/>
  <c r="AL333" i="5"/>
  <c r="AF334" i="5"/>
  <c r="AD334" i="5"/>
  <c r="AF335" i="5"/>
  <c r="AA335" i="5"/>
  <c r="AF336" i="5"/>
  <c r="AF337" i="5"/>
  <c r="AA337" i="5"/>
  <c r="AF338" i="5"/>
  <c r="AF339" i="5"/>
  <c r="AA339" i="5"/>
  <c r="AF340" i="5"/>
  <c r="AF341" i="5"/>
  <c r="AL341" i="5"/>
  <c r="AF342" i="5"/>
  <c r="AD342" i="5"/>
  <c r="AF343" i="5"/>
  <c r="AA343" i="5"/>
  <c r="AF344" i="5"/>
  <c r="AF345" i="5"/>
  <c r="AA345" i="5"/>
  <c r="AF346" i="5"/>
  <c r="AF347" i="5"/>
  <c r="AK347" i="5"/>
  <c r="AF348" i="5"/>
  <c r="AF349" i="5"/>
  <c r="AA349" i="5"/>
  <c r="AF350" i="5"/>
  <c r="AD350" i="5"/>
  <c r="AF351" i="5"/>
  <c r="AA351" i="5"/>
  <c r="AF352" i="5"/>
  <c r="AF353" i="5"/>
  <c r="AF354" i="5"/>
  <c r="AF355" i="5"/>
  <c r="AK355" i="5"/>
  <c r="AD7" i="5"/>
  <c r="AD13" i="5"/>
  <c r="AD25" i="5"/>
  <c r="AD65" i="5"/>
  <c r="AG77" i="5"/>
  <c r="AD121" i="5"/>
  <c r="AG121" i="5" s="1"/>
  <c r="AD154" i="5"/>
  <c r="AD166" i="5"/>
  <c r="AD167" i="5"/>
  <c r="AD185" i="5"/>
  <c r="AD210" i="5"/>
  <c r="AD214" i="5"/>
  <c r="AD215" i="5"/>
  <c r="AD218" i="5"/>
  <c r="AD235" i="5"/>
  <c r="AD244" i="5"/>
  <c r="AD246" i="5"/>
  <c r="AD250" i="5"/>
  <c r="AD266" i="5"/>
  <c r="AD267" i="5"/>
  <c r="AD273" i="5"/>
  <c r="AD276" i="5"/>
  <c r="AD284" i="5"/>
  <c r="AD292" i="5"/>
  <c r="AD300" i="5"/>
  <c r="AD308" i="5"/>
  <c r="AL6" i="3"/>
  <c r="AM6" i="3" s="1"/>
  <c r="AL7" i="3"/>
  <c r="AM7" i="3" s="1"/>
  <c r="AL5" i="3"/>
  <c r="AM5" i="3" s="1"/>
  <c r="AL8" i="3"/>
  <c r="AL9" i="3"/>
  <c r="AL10" i="3"/>
  <c r="AI6" i="3"/>
  <c r="AI7" i="3"/>
  <c r="AI8" i="3"/>
  <c r="AI9" i="3"/>
  <c r="AI10" i="3"/>
  <c r="AI5" i="3"/>
  <c r="B206" i="3"/>
  <c r="X206" i="3" s="1"/>
  <c r="B207" i="3"/>
  <c r="X207" i="3" s="1"/>
  <c r="B208" i="3"/>
  <c r="B209" i="3"/>
  <c r="Y209" i="3" s="1"/>
  <c r="U207" i="6" s="1"/>
  <c r="B211" i="3"/>
  <c r="X211" i="3" s="1"/>
  <c r="B212" i="3"/>
  <c r="B213" i="3"/>
  <c r="Y213" i="3" s="1"/>
  <c r="U211" i="6" s="1"/>
  <c r="B214" i="3"/>
  <c r="B215" i="3"/>
  <c r="X215" i="3" s="1"/>
  <c r="B216" i="3"/>
  <c r="X216" i="3" s="1"/>
  <c r="B217" i="3"/>
  <c r="B218" i="3"/>
  <c r="AO218" i="3" s="1"/>
  <c r="B219" i="3"/>
  <c r="B220" i="3"/>
  <c r="B221" i="3"/>
  <c r="Y221" i="3" s="1"/>
  <c r="U219" i="6" s="1"/>
  <c r="B222" i="3"/>
  <c r="B223" i="3"/>
  <c r="AO223" i="3" s="1"/>
  <c r="B224" i="3"/>
  <c r="X224" i="3" s="1"/>
  <c r="B225" i="3"/>
  <c r="B226" i="3"/>
  <c r="Y226" i="3" s="1"/>
  <c r="U224" i="6" s="1"/>
  <c r="B227" i="3"/>
  <c r="X227" i="3" s="1"/>
  <c r="B228" i="3"/>
  <c r="B229" i="3"/>
  <c r="W229" i="3" s="1"/>
  <c r="B230" i="3"/>
  <c r="B231" i="3"/>
  <c r="B232" i="3"/>
  <c r="X232" i="3" s="1"/>
  <c r="B233" i="3"/>
  <c r="B234" i="3"/>
  <c r="Y234" i="3" s="1"/>
  <c r="U232" i="6" s="1"/>
  <c r="B235" i="3"/>
  <c r="X235" i="3" s="1"/>
  <c r="B236" i="3"/>
  <c r="B237" i="3"/>
  <c r="W237" i="3" s="1"/>
  <c r="B238" i="3"/>
  <c r="B239" i="3"/>
  <c r="X239" i="3" s="1"/>
  <c r="B240" i="3"/>
  <c r="X240" i="3" s="1"/>
  <c r="B241" i="3"/>
  <c r="Y241" i="3" s="1"/>
  <c r="U239" i="6" s="1"/>
  <c r="B242" i="3"/>
  <c r="AO242" i="3" s="1"/>
  <c r="B243" i="3"/>
  <c r="X243" i="3" s="1"/>
  <c r="B244" i="3"/>
  <c r="Y244" i="3" s="1"/>
  <c r="U242" i="6" s="1"/>
  <c r="B245" i="3"/>
  <c r="W245" i="3" s="1"/>
  <c r="B246" i="3"/>
  <c r="B247" i="3"/>
  <c r="B248" i="3"/>
  <c r="X248" i="3" s="1"/>
  <c r="B249" i="3"/>
  <c r="B250" i="3"/>
  <c r="B251" i="3"/>
  <c r="AO251" i="3" s="1"/>
  <c r="B252" i="3"/>
  <c r="B253" i="3"/>
  <c r="W253" i="3" s="1"/>
  <c r="B254" i="3"/>
  <c r="B255" i="3"/>
  <c r="B256" i="3"/>
  <c r="X256" i="3" s="1"/>
  <c r="B257" i="3"/>
  <c r="B258" i="3"/>
  <c r="Y258" i="3" s="1"/>
  <c r="U256" i="6" s="1"/>
  <c r="B259" i="3"/>
  <c r="X259" i="3" s="1"/>
  <c r="B260" i="3"/>
  <c r="B261" i="3"/>
  <c r="W261" i="3" s="1"/>
  <c r="B262" i="3"/>
  <c r="B263" i="3"/>
  <c r="B264" i="3"/>
  <c r="X264" i="3" s="1"/>
  <c r="B265" i="3"/>
  <c r="B266" i="3"/>
  <c r="AO266" i="3" s="1"/>
  <c r="B267" i="3"/>
  <c r="X267" i="3" s="1"/>
  <c r="B268" i="3"/>
  <c r="B269" i="3"/>
  <c r="B270" i="3"/>
  <c r="X270" i="3" s="1"/>
  <c r="B271" i="3"/>
  <c r="B272" i="3"/>
  <c r="X272" i="3" s="1"/>
  <c r="B273" i="3"/>
  <c r="B274" i="3"/>
  <c r="X274" i="3" s="1"/>
  <c r="B275" i="3"/>
  <c r="X275" i="3" s="1"/>
  <c r="B276" i="3"/>
  <c r="B277" i="3"/>
  <c r="B278" i="3"/>
  <c r="X278" i="3" s="1"/>
  <c r="B279" i="3"/>
  <c r="B280" i="3"/>
  <c r="X280" i="3" s="1"/>
  <c r="B281" i="3"/>
  <c r="B282" i="3"/>
  <c r="X282" i="3" s="1"/>
  <c r="B283" i="3"/>
  <c r="X283" i="3" s="1"/>
  <c r="B284" i="3"/>
  <c r="B285" i="3"/>
  <c r="B286" i="3"/>
  <c r="X286" i="3" s="1"/>
  <c r="B287" i="3"/>
  <c r="B288" i="3"/>
  <c r="X288" i="3" s="1"/>
  <c r="B289" i="3"/>
  <c r="B290" i="3"/>
  <c r="X290" i="3" s="1"/>
  <c r="B291" i="3"/>
  <c r="X291" i="3" s="1"/>
  <c r="B292" i="3"/>
  <c r="B293" i="3"/>
  <c r="B294" i="3"/>
  <c r="X294" i="3" s="1"/>
  <c r="B295" i="3"/>
  <c r="B296" i="3"/>
  <c r="X296" i="3" s="1"/>
  <c r="B297" i="3"/>
  <c r="B298" i="3"/>
  <c r="X298" i="3" s="1"/>
  <c r="B299" i="3"/>
  <c r="X299" i="3" s="1"/>
  <c r="B300" i="3"/>
  <c r="B301" i="3"/>
  <c r="B302" i="3"/>
  <c r="X302" i="3" s="1"/>
  <c r="B303" i="3"/>
  <c r="B304" i="3"/>
  <c r="X304" i="3" s="1"/>
  <c r="B305" i="3"/>
  <c r="B306" i="3"/>
  <c r="X306" i="3" s="1"/>
  <c r="B307" i="3"/>
  <c r="X307" i="3" s="1"/>
  <c r="B308" i="3"/>
  <c r="B309" i="3"/>
  <c r="B310" i="3"/>
  <c r="X310" i="3" s="1"/>
  <c r="B311" i="3"/>
  <c r="B312" i="3"/>
  <c r="X312" i="3" s="1"/>
  <c r="B313" i="3"/>
  <c r="B314" i="3"/>
  <c r="X314" i="3" s="1"/>
  <c r="B315" i="3"/>
  <c r="X315" i="3" s="1"/>
  <c r="B316" i="3"/>
  <c r="B317" i="3"/>
  <c r="B318" i="3"/>
  <c r="X318" i="3" s="1"/>
  <c r="B319" i="3"/>
  <c r="X319" i="3" s="1"/>
  <c r="B320" i="3"/>
  <c r="X320" i="3" s="1"/>
  <c r="B321" i="3"/>
  <c r="B322" i="3"/>
  <c r="X322" i="3" s="1"/>
  <c r="B323" i="3"/>
  <c r="X323" i="3" s="1"/>
  <c r="B324" i="3"/>
  <c r="B325" i="3"/>
  <c r="B326" i="3"/>
  <c r="X326" i="3" s="1"/>
  <c r="B327" i="3"/>
  <c r="B328" i="3"/>
  <c r="X328" i="3" s="1"/>
  <c r="B329" i="3"/>
  <c r="B330" i="3"/>
  <c r="X330" i="3" s="1"/>
  <c r="B331" i="3"/>
  <c r="X331" i="3" s="1"/>
  <c r="B332" i="3"/>
  <c r="B333" i="3"/>
  <c r="B334" i="3"/>
  <c r="X334" i="3" s="1"/>
  <c r="B335" i="3"/>
  <c r="B336" i="3"/>
  <c r="X336" i="3" s="1"/>
  <c r="B337" i="3"/>
  <c r="B338" i="3"/>
  <c r="X338" i="3" s="1"/>
  <c r="B339" i="3"/>
  <c r="X339" i="3" s="1"/>
  <c r="B340" i="3"/>
  <c r="B341" i="3"/>
  <c r="B342" i="3"/>
  <c r="X342" i="3" s="1"/>
  <c r="B343" i="3"/>
  <c r="B344" i="3"/>
  <c r="X344" i="3" s="1"/>
  <c r="B345" i="3"/>
  <c r="B346" i="3"/>
  <c r="X346" i="3" s="1"/>
  <c r="B347" i="3"/>
  <c r="X347" i="3" s="1"/>
  <c r="B348" i="3"/>
  <c r="B349" i="3"/>
  <c r="B350" i="3"/>
  <c r="X350" i="3" s="1"/>
  <c r="B351" i="3"/>
  <c r="B352" i="3"/>
  <c r="X352" i="3" s="1"/>
  <c r="B353" i="3"/>
  <c r="Y353" i="3" s="1"/>
  <c r="U351" i="6" s="1"/>
  <c r="B354" i="3"/>
  <c r="X354" i="3" s="1"/>
  <c r="B355" i="3"/>
  <c r="X355" i="3" s="1"/>
  <c r="B6" i="3"/>
  <c r="B7" i="3"/>
  <c r="B8" i="3"/>
  <c r="W8" i="3" s="1"/>
  <c r="B9" i="3"/>
  <c r="B10" i="3"/>
  <c r="W10" i="3" s="1"/>
  <c r="B11" i="3"/>
  <c r="B12" i="3"/>
  <c r="W12" i="3" s="1"/>
  <c r="B13" i="3"/>
  <c r="W13" i="3" s="1"/>
  <c r="B14" i="3"/>
  <c r="B15" i="3"/>
  <c r="B16" i="3"/>
  <c r="W16" i="3" s="1"/>
  <c r="B17" i="3"/>
  <c r="B18" i="3"/>
  <c r="W18" i="3" s="1"/>
  <c r="B19" i="3"/>
  <c r="B20" i="3"/>
  <c r="W20" i="3" s="1"/>
  <c r="B21" i="3"/>
  <c r="W21" i="3" s="1"/>
  <c r="B22" i="3"/>
  <c r="B23" i="3"/>
  <c r="B24" i="3"/>
  <c r="W24" i="3" s="1"/>
  <c r="B25" i="3"/>
  <c r="B26" i="3"/>
  <c r="W26" i="3" s="1"/>
  <c r="B27" i="3"/>
  <c r="B28" i="3"/>
  <c r="W28" i="3" s="1"/>
  <c r="B29" i="3"/>
  <c r="W29" i="3" s="1"/>
  <c r="B30" i="3"/>
  <c r="B31" i="3"/>
  <c r="AO31" i="3" s="1"/>
  <c r="B32" i="3"/>
  <c r="W32" i="3" s="1"/>
  <c r="B33" i="3"/>
  <c r="B34" i="3"/>
  <c r="W34" i="3" s="1"/>
  <c r="B35" i="3"/>
  <c r="B36" i="3"/>
  <c r="W36" i="3" s="1"/>
  <c r="B37" i="3"/>
  <c r="W37" i="3" s="1"/>
  <c r="B38" i="3"/>
  <c r="B39" i="3"/>
  <c r="B40" i="3"/>
  <c r="W40" i="3" s="1"/>
  <c r="B41" i="3"/>
  <c r="B42" i="3"/>
  <c r="W42" i="3" s="1"/>
  <c r="B43" i="3"/>
  <c r="W43" i="3" s="1"/>
  <c r="B44" i="3"/>
  <c r="AO44" i="3" s="1"/>
  <c r="B45" i="3"/>
  <c r="Y45" i="3" s="1"/>
  <c r="U43" i="6" s="1"/>
  <c r="B46" i="3"/>
  <c r="B47" i="3"/>
  <c r="B48" i="3"/>
  <c r="W48" i="3" s="1"/>
  <c r="B49" i="3"/>
  <c r="B50" i="3"/>
  <c r="B51" i="3"/>
  <c r="W51" i="3" s="1"/>
  <c r="B52" i="3"/>
  <c r="B53" i="3"/>
  <c r="B54" i="3"/>
  <c r="B55" i="3"/>
  <c r="W55" i="3" s="1"/>
  <c r="B56" i="3"/>
  <c r="W56" i="3" s="1"/>
  <c r="B57" i="3"/>
  <c r="B58" i="3"/>
  <c r="B59" i="3"/>
  <c r="W59" i="3" s="1"/>
  <c r="B60" i="3"/>
  <c r="AO60" i="3" s="1"/>
  <c r="B61" i="3"/>
  <c r="Y61" i="3" s="1"/>
  <c r="U59" i="6" s="1"/>
  <c r="B62" i="3"/>
  <c r="AO62" i="3" s="1"/>
  <c r="B63" i="3"/>
  <c r="W63" i="3" s="1"/>
  <c r="B64" i="3"/>
  <c r="W64" i="3" s="1"/>
  <c r="B65" i="3"/>
  <c r="B66" i="3"/>
  <c r="W66" i="3" s="1"/>
  <c r="B67" i="3"/>
  <c r="W67" i="3" s="1"/>
  <c r="B68" i="3"/>
  <c r="B69" i="3"/>
  <c r="W69" i="3" s="1"/>
  <c r="B70" i="3"/>
  <c r="Y70" i="3" s="1"/>
  <c r="U68" i="6" s="1"/>
  <c r="B71" i="3"/>
  <c r="W71" i="3" s="1"/>
  <c r="B72" i="3"/>
  <c r="W72" i="3" s="1"/>
  <c r="B73" i="3"/>
  <c r="B74" i="3"/>
  <c r="W74" i="3" s="1"/>
  <c r="B75" i="3"/>
  <c r="W75" i="3" s="1"/>
  <c r="B76" i="3"/>
  <c r="B77" i="3"/>
  <c r="Y77" i="3" s="1"/>
  <c r="U75" i="6" s="1"/>
  <c r="B78" i="3"/>
  <c r="W78" i="3" s="1"/>
  <c r="B79" i="3"/>
  <c r="W79" i="3" s="1"/>
  <c r="B80" i="3"/>
  <c r="W80" i="3" s="1"/>
  <c r="B81" i="3"/>
  <c r="B82" i="3"/>
  <c r="B83" i="3"/>
  <c r="B84" i="3"/>
  <c r="Y84" i="3" s="1"/>
  <c r="U82" i="6" s="1"/>
  <c r="B85" i="3"/>
  <c r="W85" i="3" s="1"/>
  <c r="B86" i="3"/>
  <c r="W86" i="3" s="1"/>
  <c r="B87" i="3"/>
  <c r="W87" i="3" s="1"/>
  <c r="B88" i="3"/>
  <c r="B89" i="3"/>
  <c r="W89" i="3" s="1"/>
  <c r="B90" i="3"/>
  <c r="W90" i="3" s="1"/>
  <c r="B91" i="3"/>
  <c r="W91" i="3" s="1"/>
  <c r="B92" i="3"/>
  <c r="B93" i="3"/>
  <c r="B94" i="3"/>
  <c r="W94" i="3" s="1"/>
  <c r="B95" i="3"/>
  <c r="Y95" i="3" s="1"/>
  <c r="U93" i="6" s="1"/>
  <c r="B96" i="3"/>
  <c r="Y96" i="3" s="1"/>
  <c r="U94" i="6" s="1"/>
  <c r="B97" i="3"/>
  <c r="W97" i="3" s="1"/>
  <c r="B98" i="3"/>
  <c r="W98" i="3" s="1"/>
  <c r="B99" i="3"/>
  <c r="W99" i="3" s="1"/>
  <c r="B100" i="3"/>
  <c r="B101" i="3"/>
  <c r="W101" i="3" s="1"/>
  <c r="B102" i="3"/>
  <c r="AO102" i="3" s="1"/>
  <c r="B103" i="3"/>
  <c r="W103" i="3" s="1"/>
  <c r="B104" i="3"/>
  <c r="W104" i="3" s="1"/>
  <c r="B105" i="3"/>
  <c r="B106" i="3"/>
  <c r="W106" i="3" s="1"/>
  <c r="B107" i="3"/>
  <c r="B108" i="3"/>
  <c r="Y108" i="3" s="1"/>
  <c r="U106" i="6" s="1"/>
  <c r="B109" i="3"/>
  <c r="Y109" i="3" s="1"/>
  <c r="U107" i="6" s="1"/>
  <c r="B110" i="3"/>
  <c r="Y110" i="3" s="1"/>
  <c r="U108" i="6" s="1"/>
  <c r="B111" i="3"/>
  <c r="B112" i="3"/>
  <c r="W112" i="3" s="1"/>
  <c r="B113" i="3"/>
  <c r="B114" i="3"/>
  <c r="B115" i="3"/>
  <c r="B116" i="3"/>
  <c r="B117" i="3"/>
  <c r="W117" i="3" s="1"/>
  <c r="B118" i="3"/>
  <c r="W118" i="3" s="1"/>
  <c r="B119" i="3"/>
  <c r="W119" i="3" s="1"/>
  <c r="B120" i="3"/>
  <c r="B121" i="3"/>
  <c r="B122" i="3"/>
  <c r="B123" i="3"/>
  <c r="W123" i="3" s="1"/>
  <c r="B124" i="3"/>
  <c r="AO124" i="3" s="1"/>
  <c r="B125" i="3"/>
  <c r="Y125" i="3" s="1"/>
  <c r="U123" i="6" s="1"/>
  <c r="B126" i="3"/>
  <c r="Y126" i="3" s="1"/>
  <c r="U124" i="6" s="1"/>
  <c r="B127" i="3"/>
  <c r="B128" i="3"/>
  <c r="W128" i="3" s="1"/>
  <c r="B129" i="3"/>
  <c r="B130" i="3"/>
  <c r="W130" i="3" s="1"/>
  <c r="B131" i="3"/>
  <c r="W131" i="3" s="1"/>
  <c r="B132" i="3"/>
  <c r="B133" i="3"/>
  <c r="B134" i="3"/>
  <c r="W134" i="3" s="1"/>
  <c r="B135" i="3"/>
  <c r="W135" i="3" s="1"/>
  <c r="B136" i="3"/>
  <c r="W136" i="3" s="1"/>
  <c r="B137" i="3"/>
  <c r="W137" i="3" s="1"/>
  <c r="B138" i="3"/>
  <c r="AO138" i="3" s="1"/>
  <c r="B139" i="3"/>
  <c r="W139" i="3" s="1"/>
  <c r="B140" i="3"/>
  <c r="AO140" i="3" s="1"/>
  <c r="B141" i="3"/>
  <c r="Y141" i="3" s="1"/>
  <c r="U139" i="6" s="1"/>
  <c r="B142" i="3"/>
  <c r="B143" i="3"/>
  <c r="W143" i="3" s="1"/>
  <c r="B144" i="3"/>
  <c r="W144" i="3" s="1"/>
  <c r="B145" i="3"/>
  <c r="B146" i="3"/>
  <c r="B147" i="3"/>
  <c r="W147" i="3" s="1"/>
  <c r="B148" i="3"/>
  <c r="Y148" i="3" s="1"/>
  <c r="U146" i="6" s="1"/>
  <c r="B149" i="3"/>
  <c r="W149" i="3" s="1"/>
  <c r="B150" i="3"/>
  <c r="B151" i="3"/>
  <c r="B152" i="3"/>
  <c r="W152" i="3" s="1"/>
  <c r="B153" i="3"/>
  <c r="W153" i="3" s="1"/>
  <c r="B154" i="3"/>
  <c r="W154" i="3" s="1"/>
  <c r="B155" i="3"/>
  <c r="W155" i="3" s="1"/>
  <c r="B156" i="3"/>
  <c r="Y156" i="3" s="1"/>
  <c r="U154" i="6" s="1"/>
  <c r="B157" i="3"/>
  <c r="Y157" i="3" s="1"/>
  <c r="U155" i="6" s="1"/>
  <c r="B158" i="3"/>
  <c r="B159" i="3"/>
  <c r="W159" i="3" s="1"/>
  <c r="B160" i="3"/>
  <c r="Y160" i="3" s="1"/>
  <c r="U158" i="6" s="1"/>
  <c r="B161" i="3"/>
  <c r="B162" i="3"/>
  <c r="W162" i="3" s="1"/>
  <c r="B163" i="3"/>
  <c r="W163" i="3" s="1"/>
  <c r="B164" i="3"/>
  <c r="B165" i="3"/>
  <c r="AO165" i="3" s="1"/>
  <c r="B166" i="3"/>
  <c r="B167" i="3"/>
  <c r="B168" i="3"/>
  <c r="W168" i="3" s="1"/>
  <c r="B169" i="3"/>
  <c r="B170" i="3"/>
  <c r="W170" i="3" s="1"/>
  <c r="B171" i="3"/>
  <c r="W171" i="3" s="1"/>
  <c r="B172" i="3"/>
  <c r="Y172" i="3" s="1"/>
  <c r="U170" i="6" s="1"/>
  <c r="B173" i="3"/>
  <c r="B174" i="3"/>
  <c r="B175" i="3"/>
  <c r="B176" i="3"/>
  <c r="W176" i="3" s="1"/>
  <c r="B177" i="3"/>
  <c r="B178" i="3"/>
  <c r="B179" i="3"/>
  <c r="W179" i="3" s="1"/>
  <c r="B180" i="3"/>
  <c r="B181" i="3"/>
  <c r="W181" i="3" s="1"/>
  <c r="B182" i="3"/>
  <c r="B183" i="3"/>
  <c r="B184" i="3"/>
  <c r="W184" i="3" s="1"/>
  <c r="B185" i="3"/>
  <c r="W185" i="3" s="1"/>
  <c r="B186" i="3"/>
  <c r="B187" i="3"/>
  <c r="W187" i="3" s="1"/>
  <c r="B188" i="3"/>
  <c r="Y188" i="3" s="1"/>
  <c r="U186" i="6" s="1"/>
  <c r="B189" i="3"/>
  <c r="B190" i="3"/>
  <c r="B191" i="3"/>
  <c r="W191" i="3" s="1"/>
  <c r="B192" i="3"/>
  <c r="W192" i="3" s="1"/>
  <c r="B193" i="3"/>
  <c r="W193" i="3" s="1"/>
  <c r="B194" i="3"/>
  <c r="W194" i="3" s="1"/>
  <c r="B195" i="3"/>
  <c r="W195" i="3" s="1"/>
  <c r="B196" i="3"/>
  <c r="B197" i="3"/>
  <c r="B198" i="3"/>
  <c r="B199" i="3"/>
  <c r="W199" i="3" s="1"/>
  <c r="B200" i="3"/>
  <c r="B201" i="3"/>
  <c r="W201" i="3" s="1"/>
  <c r="B202" i="3"/>
  <c r="B203" i="3"/>
  <c r="W203" i="3" s="1"/>
  <c r="B204" i="3"/>
  <c r="Y204" i="3" s="1"/>
  <c r="U202" i="6" s="1"/>
  <c r="W205" i="3"/>
  <c r="W207" i="3"/>
  <c r="W216" i="3"/>
  <c r="W240" i="3"/>
  <c r="W241" i="3"/>
  <c r="W259" i="3"/>
  <c r="W264" i="3"/>
  <c r="W288" i="3"/>
  <c r="W296" i="3"/>
  <c r="W319" i="3"/>
  <c r="W327" i="3"/>
  <c r="W328" i="3"/>
  <c r="W351" i="3"/>
  <c r="AB6" i="3"/>
  <c r="AB7" i="3"/>
  <c r="AB8" i="3"/>
  <c r="AB9" i="3"/>
  <c r="AB10" i="3"/>
  <c r="AB11" i="3"/>
  <c r="AB12" i="3"/>
  <c r="AB13" i="3"/>
  <c r="AB5" i="3"/>
  <c r="AY28" i="5"/>
  <c r="AZ28" i="5" s="1"/>
  <c r="AY5" i="5"/>
  <c r="AZ5" i="5" s="1"/>
  <c r="AY6" i="5"/>
  <c r="AZ6" i="5" s="1"/>
  <c r="AY7" i="5"/>
  <c r="AZ7" i="5" s="1"/>
  <c r="AY8" i="5"/>
  <c r="AZ8" i="5" s="1"/>
  <c r="AY9" i="5"/>
  <c r="AZ9" i="5" s="1"/>
  <c r="AY10" i="5"/>
  <c r="AZ10" i="5" s="1"/>
  <c r="AY11" i="5"/>
  <c r="AZ11" i="5" s="1"/>
  <c r="AY12" i="5"/>
  <c r="AZ12" i="5" s="1"/>
  <c r="AY13" i="5"/>
  <c r="AZ13" i="5" s="1"/>
  <c r="AY14" i="5"/>
  <c r="AZ14" i="5" s="1"/>
  <c r="AY15" i="5"/>
  <c r="AZ15" i="5" s="1"/>
  <c r="AY16" i="5"/>
  <c r="AZ16" i="5" s="1"/>
  <c r="AY17" i="5"/>
  <c r="AZ17" i="5" s="1"/>
  <c r="AY18" i="5"/>
  <c r="AZ18" i="5" s="1"/>
  <c r="AY19" i="5"/>
  <c r="AZ19" i="5" s="1"/>
  <c r="AY20" i="5"/>
  <c r="AZ20" i="5" s="1"/>
  <c r="AY21" i="5"/>
  <c r="AZ21" i="5" s="1"/>
  <c r="AY22" i="5"/>
  <c r="AZ22" i="5" s="1"/>
  <c r="AY23" i="5"/>
  <c r="AZ23" i="5" s="1"/>
  <c r="AY24" i="5"/>
  <c r="AZ24" i="5" s="1"/>
  <c r="AY25" i="5"/>
  <c r="AZ25" i="5" s="1"/>
  <c r="AY26" i="5"/>
  <c r="AZ26" i="5" s="1"/>
  <c r="AY27" i="5"/>
  <c r="AZ27" i="5" s="1"/>
  <c r="BT4" i="5"/>
  <c r="AE6" i="3"/>
  <c r="AF6" i="3" s="1"/>
  <c r="AE7" i="3"/>
  <c r="AF7" i="3" s="1"/>
  <c r="AE8" i="3"/>
  <c r="AF8" i="3" s="1"/>
  <c r="AE9" i="3"/>
  <c r="AF9" i="3" s="1"/>
  <c r="AE10" i="3"/>
  <c r="AF10" i="3" s="1"/>
  <c r="AE11" i="3"/>
  <c r="AF11" i="3" s="1"/>
  <c r="AE12" i="3"/>
  <c r="AF12" i="3" s="1"/>
  <c r="AE13" i="3"/>
  <c r="AF13" i="3" s="1"/>
  <c r="AO17" i="3"/>
  <c r="AO25" i="3"/>
  <c r="AO26" i="3"/>
  <c r="AO72" i="3"/>
  <c r="AO75" i="3"/>
  <c r="AO89" i="3"/>
  <c r="AO91" i="3"/>
  <c r="AO97" i="3"/>
  <c r="AO99" i="3"/>
  <c r="AO117" i="3"/>
  <c r="AO129" i="3"/>
  <c r="AO131" i="3"/>
  <c r="AO147" i="3"/>
  <c r="AO155" i="3"/>
  <c r="AO171" i="3"/>
  <c r="AO179" i="3"/>
  <c r="AO184" i="3"/>
  <c r="AO193" i="3"/>
  <c r="AO195" i="3"/>
  <c r="AO199" i="3"/>
  <c r="AO208" i="3"/>
  <c r="AO211" i="3"/>
  <c r="AO216" i="3"/>
  <c r="AO235" i="3"/>
  <c r="AO247" i="3"/>
  <c r="AO248" i="3"/>
  <c r="AO264" i="3"/>
  <c r="AO272" i="3"/>
  <c r="AO279" i="3"/>
  <c r="AO283" i="3"/>
  <c r="AO288" i="3"/>
  <c r="AO296" i="3"/>
  <c r="AO299" i="3"/>
  <c r="AO300" i="3"/>
  <c r="AO312" i="3"/>
  <c r="AO315" i="3"/>
  <c r="AO319" i="3"/>
  <c r="AO331" i="3"/>
  <c r="AO335" i="3"/>
  <c r="AO343" i="3"/>
  <c r="AO344" i="3"/>
  <c r="Q6" i="9"/>
  <c r="Q7" i="9"/>
  <c r="Q8" i="9"/>
  <c r="Q9" i="9"/>
  <c r="Q10" i="9"/>
  <c r="Q11" i="9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K6" i="5"/>
  <c r="AL7" i="5"/>
  <c r="AK8" i="5"/>
  <c r="AK9" i="5"/>
  <c r="AL9" i="5"/>
  <c r="AK10" i="5"/>
  <c r="AL11" i="5"/>
  <c r="AK13" i="5"/>
  <c r="AL13" i="5"/>
  <c r="AK14" i="5"/>
  <c r="AL15" i="5"/>
  <c r="AL17" i="5"/>
  <c r="AK18" i="5"/>
  <c r="AL19" i="5"/>
  <c r="AK21" i="5"/>
  <c r="AL21" i="5"/>
  <c r="AK22" i="5"/>
  <c r="AL23" i="5"/>
  <c r="AK25" i="5"/>
  <c r="AL25" i="5"/>
  <c r="AK26" i="5"/>
  <c r="AK29" i="5"/>
  <c r="AL29" i="5"/>
  <c r="AK30" i="5"/>
  <c r="AK32" i="5"/>
  <c r="AK33" i="5"/>
  <c r="AL33" i="5"/>
  <c r="AK34" i="5"/>
  <c r="AL35" i="5"/>
  <c r="AK37" i="5"/>
  <c r="AL37" i="5"/>
  <c r="AK38" i="5"/>
  <c r="AK42" i="5"/>
  <c r="AL47" i="5"/>
  <c r="AK48" i="5"/>
  <c r="AK49" i="5"/>
  <c r="AL49" i="5"/>
  <c r="AK50" i="5"/>
  <c r="AL51" i="5"/>
  <c r="AL53" i="5"/>
  <c r="AK54" i="5"/>
  <c r="AK55" i="5"/>
  <c r="AL55" i="5"/>
  <c r="AK58" i="5"/>
  <c r="AL58" i="5"/>
  <c r="AL60" i="5"/>
  <c r="AK61" i="5"/>
  <c r="AL61" i="5"/>
  <c r="AL62" i="5"/>
  <c r="AK63" i="5"/>
  <c r="AL63" i="5"/>
  <c r="AK65" i="5"/>
  <c r="AL65" i="5"/>
  <c r="AK66" i="5"/>
  <c r="AL66" i="5"/>
  <c r="AK67" i="5"/>
  <c r="AL67" i="5"/>
  <c r="AK71" i="5"/>
  <c r="AL71" i="5"/>
  <c r="AK73" i="5"/>
  <c r="AK75" i="5"/>
  <c r="AL75" i="5"/>
  <c r="AK78" i="5"/>
  <c r="AK83" i="5"/>
  <c r="AL83" i="5"/>
  <c r="AK87" i="5"/>
  <c r="AL87" i="5"/>
  <c r="AK88" i="5"/>
  <c r="AL95" i="5"/>
  <c r="AL99" i="5"/>
  <c r="AK100" i="5"/>
  <c r="AK103" i="5"/>
  <c r="AL103" i="5"/>
  <c r="AK107" i="5"/>
  <c r="AL107" i="5"/>
  <c r="AK108" i="5"/>
  <c r="AK110" i="5"/>
  <c r="AL110" i="5"/>
  <c r="AL111" i="5"/>
  <c r="AK114" i="5"/>
  <c r="AL114" i="5"/>
  <c r="AK115" i="5"/>
  <c r="AL115" i="5"/>
  <c r="AK118" i="5"/>
  <c r="AL118" i="5"/>
  <c r="AK119" i="5"/>
  <c r="AL119" i="5"/>
  <c r="AK122" i="5"/>
  <c r="AL122" i="5"/>
  <c r="AK126" i="5"/>
  <c r="AL126" i="5"/>
  <c r="AK127" i="5"/>
  <c r="AK131" i="5"/>
  <c r="AK134" i="5"/>
  <c r="AL134" i="5"/>
  <c r="AK138" i="5"/>
  <c r="AL138" i="5"/>
  <c r="AL139" i="5"/>
  <c r="AK150" i="5"/>
  <c r="AL150" i="5"/>
  <c r="AL151" i="5"/>
  <c r="AL152" i="5"/>
  <c r="AK154" i="5"/>
  <c r="AL154" i="5"/>
  <c r="AK155" i="5"/>
  <c r="AL155" i="5"/>
  <c r="AK158" i="5"/>
  <c r="AL158" i="5"/>
  <c r="AK159" i="5"/>
  <c r="AL159" i="5"/>
  <c r="AK162" i="5"/>
  <c r="AL162" i="5"/>
  <c r="AK163" i="5"/>
  <c r="AL163" i="5"/>
  <c r="AK167" i="5"/>
  <c r="AL167" i="5"/>
  <c r="AK168" i="5"/>
  <c r="AL168" i="5"/>
  <c r="AK170" i="5"/>
  <c r="AL170" i="5"/>
  <c r="AK171" i="5"/>
  <c r="AL171" i="5"/>
  <c r="AK172" i="5"/>
  <c r="AL172" i="5"/>
  <c r="AK174" i="5"/>
  <c r="AK175" i="5"/>
  <c r="AL175" i="5"/>
  <c r="AK179" i="5"/>
  <c r="AL179" i="5"/>
  <c r="AK180" i="5"/>
  <c r="AK182" i="5"/>
  <c r="AL182" i="5"/>
  <c r="AK183" i="5"/>
  <c r="AL183" i="5"/>
  <c r="AK186" i="5"/>
  <c r="AL186" i="5"/>
  <c r="AK187" i="5"/>
  <c r="AL187" i="5"/>
  <c r="AK189" i="5"/>
  <c r="AL190" i="5"/>
  <c r="AK191" i="5"/>
  <c r="AL191" i="5"/>
  <c r="AK194" i="5"/>
  <c r="AL194" i="5"/>
  <c r="AK199" i="5"/>
  <c r="AL199" i="5"/>
  <c r="AK203" i="5"/>
  <c r="AL203" i="5"/>
  <c r="AK207" i="5"/>
  <c r="AL207" i="5"/>
  <c r="AK210" i="5"/>
  <c r="AL210" i="5"/>
  <c r="AK211" i="5"/>
  <c r="AL211" i="5"/>
  <c r="AL214" i="5"/>
  <c r="AK215" i="5"/>
  <c r="AL215" i="5"/>
  <c r="AK217" i="5"/>
  <c r="AK218" i="5"/>
  <c r="AL218" i="5"/>
  <c r="AL219" i="5"/>
  <c r="AK220" i="5"/>
  <c r="AK222" i="5"/>
  <c r="AL222" i="5"/>
  <c r="AL223" i="5"/>
  <c r="AK226" i="5"/>
  <c r="AL226" i="5"/>
  <c r="AK227" i="5"/>
  <c r="AL227" i="5"/>
  <c r="AK230" i="5"/>
  <c r="AL230" i="5"/>
  <c r="AK231" i="5"/>
  <c r="AL231" i="5"/>
  <c r="AK234" i="5"/>
  <c r="AL234" i="5"/>
  <c r="AK235" i="5"/>
  <c r="AL235" i="5"/>
  <c r="AK238" i="5"/>
  <c r="AL238" i="5"/>
  <c r="AK239" i="5"/>
  <c r="AL239" i="5"/>
  <c r="AK241" i="5"/>
  <c r="AK242" i="5"/>
  <c r="AL242" i="5"/>
  <c r="AL243" i="5"/>
  <c r="AK246" i="5"/>
  <c r="AL246" i="5"/>
  <c r="AK247" i="5"/>
  <c r="AL247" i="5"/>
  <c r="AK250" i="5"/>
  <c r="AL250" i="5"/>
  <c r="AK251" i="5"/>
  <c r="AK252" i="5"/>
  <c r="AK254" i="5"/>
  <c r="AL254" i="5"/>
  <c r="AK255" i="5"/>
  <c r="AK258" i="5"/>
  <c r="AL258" i="5"/>
  <c r="AK259" i="5"/>
  <c r="AK262" i="5"/>
  <c r="AL262" i="5"/>
  <c r="AK263" i="5"/>
  <c r="AK266" i="5"/>
  <c r="AL266" i="5"/>
  <c r="AL267" i="5"/>
  <c r="AK268" i="5"/>
  <c r="AK270" i="5"/>
  <c r="AL270" i="5"/>
  <c r="AK271" i="5"/>
  <c r="AL271" i="5"/>
  <c r="AK273" i="5"/>
  <c r="AK275" i="5"/>
  <c r="AL275" i="5"/>
  <c r="AK276" i="5"/>
  <c r="AL276" i="5"/>
  <c r="AK278" i="5"/>
  <c r="AL278" i="5"/>
  <c r="AK280" i="5"/>
  <c r="AL280" i="5"/>
  <c r="AK282" i="5"/>
  <c r="AL282" i="5"/>
  <c r="AK284" i="5"/>
  <c r="AL284" i="5"/>
  <c r="AK286" i="5"/>
  <c r="AL286" i="5"/>
  <c r="AK288" i="5"/>
  <c r="AL288" i="5"/>
  <c r="AK290" i="5"/>
  <c r="AL290" i="5"/>
  <c r="AK292" i="5"/>
  <c r="AL292" i="5"/>
  <c r="AK294" i="5"/>
  <c r="AL294" i="5"/>
  <c r="AK296" i="5"/>
  <c r="AL296" i="5"/>
  <c r="AK298" i="5"/>
  <c r="AL298" i="5"/>
  <c r="AK300" i="5"/>
  <c r="AL300" i="5"/>
  <c r="AK302" i="5"/>
  <c r="AL302" i="5"/>
  <c r="AK304" i="5"/>
  <c r="AL304" i="5"/>
  <c r="AK306" i="5"/>
  <c r="AL306" i="5"/>
  <c r="AK308" i="5"/>
  <c r="AL308" i="5"/>
  <c r="AK310" i="5"/>
  <c r="AL310" i="5"/>
  <c r="AL312" i="5"/>
  <c r="AL314" i="5"/>
  <c r="AL316" i="5"/>
  <c r="AL318" i="5"/>
  <c r="AL320" i="5"/>
  <c r="AL322" i="5"/>
  <c r="AL324" i="5"/>
  <c r="AL326" i="5"/>
  <c r="AL328" i="5"/>
  <c r="AL330" i="5"/>
  <c r="AK331" i="5"/>
  <c r="AL332" i="5"/>
  <c r="AL334" i="5"/>
  <c r="AL336" i="5"/>
  <c r="AL338" i="5"/>
  <c r="AL340" i="5"/>
  <c r="AL342" i="5"/>
  <c r="AL344" i="5"/>
  <c r="AL346" i="5"/>
  <c r="AL348" i="5"/>
  <c r="AL350" i="5"/>
  <c r="AL352" i="5"/>
  <c r="AL354" i="5"/>
  <c r="BR4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5" i="5"/>
  <c r="AW6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5" i="5"/>
  <c r="BT22" i="5"/>
  <c r="BS4" i="5"/>
  <c r="BP4" i="5"/>
  <c r="BB6" i="5"/>
  <c r="BC6" i="5"/>
  <c r="BB7" i="5"/>
  <c r="BC7" i="5"/>
  <c r="BB8" i="5"/>
  <c r="BC8" i="5"/>
  <c r="BB9" i="5"/>
  <c r="BC9" i="5"/>
  <c r="BB10" i="5"/>
  <c r="BC10" i="5"/>
  <c r="BB11" i="5"/>
  <c r="BC11" i="5"/>
  <c r="BB12" i="5"/>
  <c r="BC12" i="5"/>
  <c r="BB13" i="5"/>
  <c r="BC13" i="5"/>
  <c r="BB14" i="5"/>
  <c r="BC14" i="5"/>
  <c r="BB15" i="5"/>
  <c r="BC15" i="5"/>
  <c r="BB16" i="5"/>
  <c r="BD16" i="5" s="1"/>
  <c r="BB17" i="5"/>
  <c r="BC17" i="5"/>
  <c r="BB18" i="5"/>
  <c r="BC18" i="5"/>
  <c r="BB19" i="5"/>
  <c r="BC19" i="5"/>
  <c r="BB20" i="5"/>
  <c r="BC20" i="5"/>
  <c r="BB21" i="5"/>
  <c r="BC21" i="5"/>
  <c r="BB22" i="5"/>
  <c r="BC22" i="5"/>
  <c r="AB20" i="5"/>
  <c r="Y21" i="5"/>
  <c r="M20" i="25" s="1"/>
  <c r="AB21" i="5"/>
  <c r="AB23" i="5"/>
  <c r="Y25" i="5"/>
  <c r="M24" i="25" s="1"/>
  <c r="AB25" i="5"/>
  <c r="AB26" i="5"/>
  <c r="Y27" i="5"/>
  <c r="M26" i="25" s="1"/>
  <c r="AB27" i="5"/>
  <c r="Y29" i="5"/>
  <c r="M28" i="25" s="1"/>
  <c r="AB29" i="5"/>
  <c r="Y30" i="5"/>
  <c r="M29" i="25" s="1"/>
  <c r="AB30" i="5"/>
  <c r="AB31" i="5"/>
  <c r="Y33" i="5"/>
  <c r="M32" i="25" s="1"/>
  <c r="AB33" i="5"/>
  <c r="Y34" i="5"/>
  <c r="M33" i="25" s="1"/>
  <c r="AB34" i="5"/>
  <c r="Y35" i="5"/>
  <c r="M34" i="25" s="1"/>
  <c r="AB35" i="5"/>
  <c r="Y37" i="5"/>
  <c r="M36" i="25" s="1"/>
  <c r="AB37" i="5"/>
  <c r="Y38" i="5"/>
  <c r="M37" i="25" s="1"/>
  <c r="AB38" i="5"/>
  <c r="AB40" i="5"/>
  <c r="AB41" i="5"/>
  <c r="Y42" i="5"/>
  <c r="M41" i="25" s="1"/>
  <c r="AB42" i="5"/>
  <c r="Y43" i="5"/>
  <c r="M42" i="25" s="1"/>
  <c r="Y45" i="5"/>
  <c r="M44" i="25" s="1"/>
  <c r="Y46" i="5"/>
  <c r="M45" i="25" s="1"/>
  <c r="AB47" i="5"/>
  <c r="Y49" i="5"/>
  <c r="M48" i="25" s="1"/>
  <c r="AB49" i="5"/>
  <c r="Y50" i="5"/>
  <c r="M49" i="25" s="1"/>
  <c r="AB50" i="5"/>
  <c r="Y51" i="5"/>
  <c r="M50" i="25" s="1"/>
  <c r="AB51" i="5"/>
  <c r="Y53" i="5"/>
  <c r="M52" i="25" s="1"/>
  <c r="AB53" i="5"/>
  <c r="Y54" i="5"/>
  <c r="M53" i="25" s="1"/>
  <c r="AB54" i="5"/>
  <c r="Y55" i="5"/>
  <c r="M54" i="25" s="1"/>
  <c r="AB55" i="5"/>
  <c r="Y58" i="5"/>
  <c r="M57" i="25" s="1"/>
  <c r="AB58" i="5"/>
  <c r="Y61" i="5"/>
  <c r="M60" i="25" s="1"/>
  <c r="AB61" i="5"/>
  <c r="Y62" i="5"/>
  <c r="M61" i="25" s="1"/>
  <c r="AB62" i="5"/>
  <c r="Y63" i="5"/>
  <c r="M62" i="25" s="1"/>
  <c r="AB63" i="5"/>
  <c r="Y65" i="5"/>
  <c r="M64" i="25" s="1"/>
  <c r="AB65" i="5"/>
  <c r="Y66" i="5"/>
  <c r="M65" i="25" s="1"/>
  <c r="AB66" i="5"/>
  <c r="Y67" i="5"/>
  <c r="M66" i="25" s="1"/>
  <c r="AB67" i="5"/>
  <c r="Y71" i="5"/>
  <c r="M70" i="25" s="1"/>
  <c r="AB71" i="5"/>
  <c r="Y75" i="5"/>
  <c r="M74" i="25" s="1"/>
  <c r="AB75" i="5"/>
  <c r="Y79" i="5"/>
  <c r="M78" i="25" s="1"/>
  <c r="Y83" i="5"/>
  <c r="M82" i="25" s="1"/>
  <c r="AB83" i="5"/>
  <c r="Y87" i="5"/>
  <c r="M86" i="25" s="1"/>
  <c r="AB87" i="5"/>
  <c r="AB88" i="5"/>
  <c r="AB95" i="5"/>
  <c r="Y99" i="5"/>
  <c r="M98" i="25" s="1"/>
  <c r="AB100" i="5"/>
  <c r="Y101" i="5"/>
  <c r="M100" i="25" s="1"/>
  <c r="Y103" i="5"/>
  <c r="M102" i="25" s="1"/>
  <c r="AB103" i="5"/>
  <c r="Y107" i="5"/>
  <c r="M106" i="25" s="1"/>
  <c r="AB107" i="5"/>
  <c r="Y108" i="5"/>
  <c r="M107" i="25" s="1"/>
  <c r="Y110" i="5"/>
  <c r="M109" i="25" s="1"/>
  <c r="AB110" i="5"/>
  <c r="Y111" i="5"/>
  <c r="M110" i="25" s="1"/>
  <c r="Y114" i="5"/>
  <c r="M113" i="25" s="1"/>
  <c r="AB114" i="5"/>
  <c r="Y115" i="5"/>
  <c r="M114" i="25" s="1"/>
  <c r="AB115" i="5"/>
  <c r="Y118" i="5"/>
  <c r="M117" i="25" s="1"/>
  <c r="AB118" i="5"/>
  <c r="Y119" i="5"/>
  <c r="M118" i="25" s="1"/>
  <c r="AB119" i="5"/>
  <c r="Y122" i="5"/>
  <c r="M121" i="25" s="1"/>
  <c r="AB122" i="5"/>
  <c r="AB123" i="5"/>
  <c r="Y126" i="5"/>
  <c r="M125" i="25" s="1"/>
  <c r="AB126" i="5"/>
  <c r="AB127" i="5"/>
  <c r="Y131" i="5"/>
  <c r="M130" i="25" s="1"/>
  <c r="Y134" i="5"/>
  <c r="M133" i="25" s="1"/>
  <c r="AB134" i="5"/>
  <c r="Y136" i="5"/>
  <c r="M135" i="25" s="1"/>
  <c r="Y138" i="5"/>
  <c r="M137" i="25" s="1"/>
  <c r="AB138" i="5"/>
  <c r="Y146" i="5"/>
  <c r="M145" i="25" s="1"/>
  <c r="AB146" i="5"/>
  <c r="Y150" i="5"/>
  <c r="M149" i="25" s="1"/>
  <c r="AB150" i="5"/>
  <c r="AB151" i="5"/>
  <c r="Y154" i="5"/>
  <c r="M153" i="25" s="1"/>
  <c r="AB154" i="5"/>
  <c r="Y155" i="5"/>
  <c r="M154" i="25" s="1"/>
  <c r="AB155" i="5"/>
  <c r="Y158" i="5"/>
  <c r="M157" i="25" s="1"/>
  <c r="AB158" i="5"/>
  <c r="Y159" i="5"/>
  <c r="M158" i="25" s="1"/>
  <c r="AB159" i="5"/>
  <c r="Y162" i="5"/>
  <c r="M161" i="25" s="1"/>
  <c r="AB162" i="5"/>
  <c r="Y163" i="5"/>
  <c r="M162" i="25" s="1"/>
  <c r="AB163" i="5"/>
  <c r="Y164" i="5"/>
  <c r="M163" i="25" s="1"/>
  <c r="Y167" i="5"/>
  <c r="M166" i="25" s="1"/>
  <c r="AB167" i="5"/>
  <c r="Y168" i="5"/>
  <c r="M167" i="25" s="1"/>
  <c r="AB168" i="5"/>
  <c r="Y170" i="5"/>
  <c r="M169" i="25" s="1"/>
  <c r="AB170" i="5"/>
  <c r="Y171" i="5"/>
  <c r="M170" i="25" s="1"/>
  <c r="AB171" i="5"/>
  <c r="Y172" i="5"/>
  <c r="M171" i="25" s="1"/>
  <c r="AB172" i="5"/>
  <c r="Y175" i="5"/>
  <c r="M174" i="25" s="1"/>
  <c r="AB175" i="5"/>
  <c r="AB178" i="5"/>
  <c r="Y179" i="5"/>
  <c r="M178" i="25" s="1"/>
  <c r="AB179" i="5"/>
  <c r="Y182" i="5"/>
  <c r="M181" i="25" s="1"/>
  <c r="AB182" i="5"/>
  <c r="Y183" i="5"/>
  <c r="M182" i="25" s="1"/>
  <c r="AB183" i="5"/>
  <c r="Y186" i="5"/>
  <c r="M185" i="25" s="1"/>
  <c r="AB186" i="5"/>
  <c r="Y187" i="5"/>
  <c r="M186" i="25" s="1"/>
  <c r="AB187" i="5"/>
  <c r="Y189" i="5"/>
  <c r="M188" i="25" s="1"/>
  <c r="Y190" i="5"/>
  <c r="M189" i="25" s="1"/>
  <c r="AB190" i="5"/>
  <c r="Y191" i="5"/>
  <c r="M190" i="25" s="1"/>
  <c r="AB191" i="5"/>
  <c r="Y6" i="5"/>
  <c r="M5" i="25" s="1"/>
  <c r="AB6" i="5"/>
  <c r="Y7" i="5"/>
  <c r="M6" i="25" s="1"/>
  <c r="AB7" i="5"/>
  <c r="Y9" i="5"/>
  <c r="M8" i="25" s="1"/>
  <c r="AB9" i="5"/>
  <c r="Y10" i="5"/>
  <c r="M9" i="25" s="1"/>
  <c r="AB10" i="5"/>
  <c r="Y11" i="5"/>
  <c r="M10" i="25" s="1"/>
  <c r="AB11" i="5"/>
  <c r="Y13" i="5"/>
  <c r="M12" i="25" s="1"/>
  <c r="AB13" i="5"/>
  <c r="Y14" i="5"/>
  <c r="M13" i="25" s="1"/>
  <c r="AB14" i="5"/>
  <c r="Y15" i="5"/>
  <c r="M14" i="25" s="1"/>
  <c r="AB15" i="5"/>
  <c r="Y17" i="5"/>
  <c r="M16" i="25" s="1"/>
  <c r="Y18" i="5"/>
  <c r="M17" i="25" s="1"/>
  <c r="AB18" i="5"/>
  <c r="Y19" i="5"/>
  <c r="M18" i="25" s="1"/>
  <c r="AB19" i="5"/>
  <c r="AB194" i="5"/>
  <c r="AB196" i="5"/>
  <c r="AB199" i="5"/>
  <c r="AB203" i="5"/>
  <c r="AB205" i="5"/>
  <c r="AB207" i="5"/>
  <c r="AB210" i="5"/>
  <c r="AB211" i="5"/>
  <c r="AB214" i="5"/>
  <c r="AB215" i="5"/>
  <c r="AB217" i="5"/>
  <c r="AB218" i="5"/>
  <c r="AB219" i="5"/>
  <c r="AB222" i="5"/>
  <c r="AB223" i="5"/>
  <c r="AB226" i="5"/>
  <c r="AB227" i="5"/>
  <c r="AB228" i="5"/>
  <c r="AB229" i="5"/>
  <c r="AB230" i="5"/>
  <c r="AB231" i="5"/>
  <c r="AB234" i="5"/>
  <c r="AB235" i="5"/>
  <c r="AB236" i="5"/>
  <c r="AB238" i="5"/>
  <c r="AB239" i="5"/>
  <c r="AB242" i="5"/>
  <c r="AB243" i="5"/>
  <c r="AB244" i="5"/>
  <c r="AB246" i="5"/>
  <c r="AB247" i="5"/>
  <c r="AB250" i="5"/>
  <c r="AB251" i="5"/>
  <c r="AB252" i="5"/>
  <c r="AB254" i="5"/>
  <c r="AB255" i="5"/>
  <c r="W6" i="7"/>
  <c r="W7" i="7"/>
  <c r="Z10" i="7"/>
  <c r="W11" i="7"/>
  <c r="W17" i="7"/>
  <c r="AC19" i="7"/>
  <c r="Z26" i="7"/>
  <c r="V27" i="7"/>
  <c r="W31" i="7"/>
  <c r="U32" i="7"/>
  <c r="V35" i="7"/>
  <c r="W35" i="7"/>
  <c r="U36" i="7"/>
  <c r="V39" i="7"/>
  <c r="W39" i="7"/>
  <c r="W41" i="7"/>
  <c r="Z44" i="7"/>
  <c r="W45" i="7"/>
  <c r="W49" i="7"/>
  <c r="W51" i="7"/>
  <c r="Z54" i="7"/>
  <c r="U55" i="7"/>
  <c r="W55" i="7"/>
  <c r="V61" i="7"/>
  <c r="U63" i="7"/>
  <c r="W64" i="7"/>
  <c r="W66" i="7"/>
  <c r="V71" i="7"/>
  <c r="W72" i="7"/>
  <c r="W75" i="7"/>
  <c r="W76" i="7"/>
  <c r="Z79" i="7"/>
  <c r="V82" i="7"/>
  <c r="W87" i="7"/>
  <c r="V106" i="7"/>
  <c r="V110" i="7"/>
  <c r="V112" i="7"/>
  <c r="V114" i="7"/>
  <c r="U124" i="7"/>
  <c r="V126" i="7"/>
  <c r="AC126" i="7"/>
  <c r="AC130" i="7"/>
  <c r="U140" i="7"/>
  <c r="AC190" i="7"/>
  <c r="U237" i="7"/>
  <c r="U242" i="7"/>
  <c r="Z256" i="7"/>
  <c r="U270" i="7"/>
  <c r="U271" i="7"/>
  <c r="U273" i="7"/>
  <c r="Z282" i="7"/>
  <c r="U292" i="7"/>
  <c r="Z292" i="7"/>
  <c r="U302" i="7"/>
  <c r="Z306" i="7"/>
  <c r="U307" i="7"/>
  <c r="U322" i="7"/>
  <c r="Z326" i="7"/>
  <c r="U330" i="7"/>
  <c r="U334" i="7"/>
  <c r="U5" i="7"/>
  <c r="Y10" i="3"/>
  <c r="U8" i="6" s="1"/>
  <c r="Y18" i="3"/>
  <c r="U16" i="6" s="1"/>
  <c r="Y26" i="3"/>
  <c r="U24" i="6" s="1"/>
  <c r="Y34" i="3"/>
  <c r="U32" i="6" s="1"/>
  <c r="Y41" i="3"/>
  <c r="U39" i="6" s="1"/>
  <c r="Y42" i="3"/>
  <c r="U40" i="6" s="1"/>
  <c r="Y49" i="3"/>
  <c r="U47" i="6" s="1"/>
  <c r="Y50" i="3"/>
  <c r="U48" i="6" s="1"/>
  <c r="Y51" i="3"/>
  <c r="U49" i="6" s="1"/>
  <c r="Y58" i="3"/>
  <c r="U56" i="6" s="1"/>
  <c r="Y63" i="3"/>
  <c r="U61" i="6" s="1"/>
  <c r="Y65" i="3"/>
  <c r="U63" i="6" s="1"/>
  <c r="Y69" i="3"/>
  <c r="U67" i="6" s="1"/>
  <c r="Y72" i="3"/>
  <c r="U70" i="6" s="1"/>
  <c r="Y74" i="3"/>
  <c r="U72" i="6" s="1"/>
  <c r="Y81" i="3"/>
  <c r="U79" i="6" s="1"/>
  <c r="Y82" i="3"/>
  <c r="U80" i="6" s="1"/>
  <c r="Y89" i="3"/>
  <c r="U87" i="6" s="1"/>
  <c r="Y90" i="3"/>
  <c r="U88" i="6" s="1"/>
  <c r="Y91" i="3"/>
  <c r="U89" i="6" s="1"/>
  <c r="Y92" i="3"/>
  <c r="U90" i="6" s="1"/>
  <c r="Y93" i="3"/>
  <c r="U91" i="6" s="1"/>
  <c r="Y97" i="3"/>
  <c r="U95" i="6" s="1"/>
  <c r="Y98" i="3"/>
  <c r="U96" i="6" s="1"/>
  <c r="Y105" i="3"/>
  <c r="U103" i="6" s="1"/>
  <c r="Y106" i="3"/>
  <c r="U104" i="6" s="1"/>
  <c r="Y111" i="3"/>
  <c r="U109" i="6" s="1"/>
  <c r="Y114" i="3"/>
  <c r="U112" i="6" s="1"/>
  <c r="Y117" i="3"/>
  <c r="U115" i="6" s="1"/>
  <c r="Y121" i="3"/>
  <c r="U119" i="6" s="1"/>
  <c r="Y122" i="3"/>
  <c r="U120" i="6" s="1"/>
  <c r="Y130" i="3"/>
  <c r="U128" i="6" s="1"/>
  <c r="Y139" i="3"/>
  <c r="U137" i="6" s="1"/>
  <c r="Y146" i="3"/>
  <c r="U144" i="6" s="1"/>
  <c r="Y151" i="3"/>
  <c r="U149" i="6" s="1"/>
  <c r="Y154" i="3"/>
  <c r="U152" i="6" s="1"/>
  <c r="Y159" i="3"/>
  <c r="U157" i="6" s="1"/>
  <c r="Y162" i="3"/>
  <c r="U160" i="6" s="1"/>
  <c r="Y170" i="3"/>
  <c r="U168" i="6" s="1"/>
  <c r="Y171" i="3"/>
  <c r="U169" i="6" s="1"/>
  <c r="Y178" i="3"/>
  <c r="U176" i="6" s="1"/>
  <c r="Y186" i="3"/>
  <c r="U184" i="6" s="1"/>
  <c r="Y193" i="3"/>
  <c r="U191" i="6" s="1"/>
  <c r="Y194" i="3"/>
  <c r="U192" i="6" s="1"/>
  <c r="Y199" i="3"/>
  <c r="U197" i="6" s="1"/>
  <c r="Y201" i="3"/>
  <c r="U199" i="6" s="1"/>
  <c r="Y205" i="3"/>
  <c r="U203" i="6" s="1"/>
  <c r="Y207" i="3"/>
  <c r="U205" i="6" s="1"/>
  <c r="Y208" i="3"/>
  <c r="U206" i="6" s="1"/>
  <c r="Y210" i="3"/>
  <c r="U208" i="6" s="1"/>
  <c r="Y216" i="3"/>
  <c r="U214" i="6" s="1"/>
  <c r="Y222" i="3"/>
  <c r="U220" i="6" s="1"/>
  <c r="Y224" i="3"/>
  <c r="U222" i="6" s="1"/>
  <c r="Y232" i="3"/>
  <c r="U230" i="6" s="1"/>
  <c r="Y235" i="3"/>
  <c r="U233" i="6" s="1"/>
  <c r="Y240" i="3"/>
  <c r="U238" i="6" s="1"/>
  <c r="Y247" i="3"/>
  <c r="U245" i="6" s="1"/>
  <c r="Y248" i="3"/>
  <c r="U246" i="6" s="1"/>
  <c r="Y253" i="3"/>
  <c r="U251" i="6" s="1"/>
  <c r="Y256" i="3"/>
  <c r="U254" i="6" s="1"/>
  <c r="Y263" i="3"/>
  <c r="U261" i="6" s="1"/>
  <c r="Y264" i="3"/>
  <c r="U262" i="6" s="1"/>
  <c r="Y271" i="3"/>
  <c r="U269" i="6" s="1"/>
  <c r="Y272" i="3"/>
  <c r="U270" i="6" s="1"/>
  <c r="Y279" i="3"/>
  <c r="U277" i="6" s="1"/>
  <c r="Y280" i="3"/>
  <c r="U278" i="6" s="1"/>
  <c r="Y288" i="3"/>
  <c r="U286" i="6" s="1"/>
  <c r="Y295" i="3"/>
  <c r="U293" i="6" s="1"/>
  <c r="Y296" i="3"/>
  <c r="U294" i="6" s="1"/>
  <c r="Y303" i="3"/>
  <c r="U301" i="6" s="1"/>
  <c r="Y304" i="3"/>
  <c r="U302" i="6" s="1"/>
  <c r="Y307" i="3"/>
  <c r="U305" i="6" s="1"/>
  <c r="Y312" i="3"/>
  <c r="U310" i="6" s="1"/>
  <c r="Y319" i="3"/>
  <c r="U317" i="6" s="1"/>
  <c r="Y320" i="3"/>
  <c r="U318" i="6" s="1"/>
  <c r="Y323" i="3"/>
  <c r="U321" i="6" s="1"/>
  <c r="Y327" i="3"/>
  <c r="U325" i="6" s="1"/>
  <c r="Y328" i="3"/>
  <c r="U326" i="6" s="1"/>
  <c r="Y335" i="3"/>
  <c r="U333" i="6" s="1"/>
  <c r="Y336" i="3"/>
  <c r="U334" i="6" s="1"/>
  <c r="Y339" i="3"/>
  <c r="U337" i="6" s="1"/>
  <c r="Y343" i="3"/>
  <c r="U341" i="6" s="1"/>
  <c r="Y344" i="3"/>
  <c r="U342" i="6" s="1"/>
  <c r="Y351" i="3"/>
  <c r="U349" i="6" s="1"/>
  <c r="Y352" i="3"/>
  <c r="U350" i="6" s="1"/>
  <c r="Y355" i="3"/>
  <c r="U353" i="6" s="1"/>
  <c r="L30" i="6"/>
  <c r="M46" i="6"/>
  <c r="P49" i="6"/>
  <c r="M134" i="6"/>
  <c r="N15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3" i="6"/>
  <c r="Z6" i="5"/>
  <c r="Z7" i="5"/>
  <c r="Z9" i="5"/>
  <c r="Z10" i="5"/>
  <c r="Z11" i="5"/>
  <c r="Z13" i="5"/>
  <c r="Z14" i="5"/>
  <c r="Z15" i="5"/>
  <c r="Z18" i="5"/>
  <c r="Z19" i="5"/>
  <c r="Z21" i="5"/>
  <c r="Z22" i="5"/>
  <c r="Z23" i="5"/>
  <c r="Z25" i="5"/>
  <c r="Z26" i="5"/>
  <c r="Z27" i="5"/>
  <c r="Z29" i="5"/>
  <c r="Z30" i="5"/>
  <c r="Z31" i="5"/>
  <c r="Z33" i="5"/>
  <c r="Z34" i="5"/>
  <c r="Z35" i="5"/>
  <c r="Z37" i="5"/>
  <c r="Z38" i="5"/>
  <c r="Z42" i="5"/>
  <c r="Z43" i="5"/>
  <c r="Z45" i="5"/>
  <c r="Z46" i="5"/>
  <c r="Z49" i="5"/>
  <c r="Z50" i="5"/>
  <c r="Z51" i="5"/>
  <c r="Z53" i="5"/>
  <c r="Z54" i="5"/>
  <c r="Z55" i="5"/>
  <c r="Z57" i="5"/>
  <c r="Z58" i="5"/>
  <c r="Z61" i="5"/>
  <c r="Z62" i="5"/>
  <c r="Z63" i="5"/>
  <c r="Z65" i="5"/>
  <c r="Z66" i="5"/>
  <c r="Z67" i="5"/>
  <c r="Z69" i="5"/>
  <c r="Z71" i="5"/>
  <c r="Z72" i="5"/>
  <c r="Z75" i="5"/>
  <c r="Z79" i="5"/>
  <c r="Z81" i="5"/>
  <c r="Z83" i="5"/>
  <c r="Z86" i="5"/>
  <c r="Z87" i="5"/>
  <c r="Z91" i="5"/>
  <c r="Z103" i="5"/>
  <c r="Z107" i="5"/>
  <c r="Z110" i="5"/>
  <c r="Z111" i="5"/>
  <c r="Z114" i="5"/>
  <c r="Z115" i="5"/>
  <c r="Z118" i="5"/>
  <c r="Z119" i="5"/>
  <c r="Z122" i="5"/>
  <c r="Z126" i="5"/>
  <c r="Z134" i="5"/>
  <c r="Z136" i="5"/>
  <c r="Z138" i="5"/>
  <c r="Z142" i="5"/>
  <c r="Z146" i="5"/>
  <c r="Z147" i="5"/>
  <c r="Z150" i="5"/>
  <c r="Z151" i="5"/>
  <c r="Z152" i="5"/>
  <c r="Z154" i="5"/>
  <c r="Z155" i="5"/>
  <c r="Z157" i="5"/>
  <c r="Z158" i="5"/>
  <c r="Z159" i="5"/>
  <c r="Z162" i="5"/>
  <c r="Z163" i="5"/>
  <c r="Z165" i="5"/>
  <c r="Z167" i="5"/>
  <c r="Z168" i="5"/>
  <c r="Z170" i="5"/>
  <c r="Z171" i="5"/>
  <c r="Z172" i="5"/>
  <c r="Z173" i="5"/>
  <c r="Z175" i="5"/>
  <c r="Z179" i="5"/>
  <c r="Z182" i="5"/>
  <c r="Z183" i="5"/>
  <c r="Z186" i="5"/>
  <c r="Z187" i="5"/>
  <c r="Z190" i="5"/>
  <c r="AJ190" i="5"/>
  <c r="AJ6" i="5"/>
  <c r="AJ7" i="5"/>
  <c r="AJ9" i="5"/>
  <c r="AJ10" i="5"/>
  <c r="AN10" i="5" s="1"/>
  <c r="AJ11" i="5"/>
  <c r="AJ12" i="5"/>
  <c r="AJ13" i="5"/>
  <c r="AJ14" i="5"/>
  <c r="AN14" i="5" s="1"/>
  <c r="AJ15" i="5"/>
  <c r="AJ18" i="5"/>
  <c r="AJ19" i="5"/>
  <c r="AJ21" i="5"/>
  <c r="AN21" i="5" s="1"/>
  <c r="AJ22" i="5"/>
  <c r="AJ23" i="5"/>
  <c r="AJ25" i="5"/>
  <c r="AJ26" i="5"/>
  <c r="AJ27" i="5"/>
  <c r="AN27" i="5" s="1"/>
  <c r="AJ29" i="5"/>
  <c r="AN29" i="5" s="1"/>
  <c r="AJ30" i="5"/>
  <c r="AJ31" i="5"/>
  <c r="AJ33" i="5"/>
  <c r="AN33" i="5" s="1"/>
  <c r="AJ34" i="5"/>
  <c r="AJ35" i="5"/>
  <c r="AJ37" i="5"/>
  <c r="AN37" i="5" s="1"/>
  <c r="AJ38" i="5"/>
  <c r="AJ42" i="5"/>
  <c r="AJ46" i="5"/>
  <c r="AJ49" i="5"/>
  <c r="AN49" i="5" s="1"/>
  <c r="AJ50" i="5"/>
  <c r="AN50" i="5" s="1"/>
  <c r="AJ51" i="5"/>
  <c r="AJ53" i="5"/>
  <c r="AN53" i="5" s="1"/>
  <c r="AJ54" i="5"/>
  <c r="AJ55" i="5"/>
  <c r="AJ58" i="5"/>
  <c r="AJ60" i="5"/>
  <c r="AJ61" i="5"/>
  <c r="AJ62" i="5"/>
  <c r="AJ63" i="5"/>
  <c r="AN63" i="5" s="1"/>
  <c r="AJ65" i="5"/>
  <c r="AJ66" i="5"/>
  <c r="AJ67" i="5"/>
  <c r="AJ70" i="5"/>
  <c r="AJ71" i="5"/>
  <c r="AJ75" i="5"/>
  <c r="AJ82" i="5"/>
  <c r="AJ83" i="5"/>
  <c r="AJ87" i="5"/>
  <c r="AJ95" i="5"/>
  <c r="AJ98" i="5"/>
  <c r="AJ103" i="5"/>
  <c r="AN103" i="5" s="1"/>
  <c r="AJ106" i="5"/>
  <c r="AJ107" i="5"/>
  <c r="AJ108" i="5"/>
  <c r="AJ110" i="5"/>
  <c r="AJ114" i="5"/>
  <c r="AJ115" i="5"/>
  <c r="AJ118" i="5"/>
  <c r="AJ119" i="5"/>
  <c r="AJ120" i="5"/>
  <c r="AJ122" i="5"/>
  <c r="AJ125" i="5"/>
  <c r="AJ126" i="5"/>
  <c r="AJ130" i="5"/>
  <c r="AJ134" i="5"/>
  <c r="AJ136" i="5"/>
  <c r="AJ138" i="5"/>
  <c r="AJ139" i="5"/>
  <c r="AJ146" i="5"/>
  <c r="AJ150" i="5"/>
  <c r="AJ154" i="5"/>
  <c r="AN154" i="5" s="1"/>
  <c r="AJ155" i="5"/>
  <c r="AJ157" i="5"/>
  <c r="AJ158" i="5"/>
  <c r="AJ159" i="5"/>
  <c r="AN159" i="5" s="1"/>
  <c r="AJ162" i="5"/>
  <c r="AJ163" i="5"/>
  <c r="AN163" i="5" s="1"/>
  <c r="AJ165" i="5"/>
  <c r="AJ167" i="5"/>
  <c r="AN167" i="5" s="1"/>
  <c r="AJ168" i="5"/>
  <c r="AJ170" i="5"/>
  <c r="AJ171" i="5"/>
  <c r="AJ172" i="5"/>
  <c r="AN172" i="5" s="1"/>
  <c r="AJ173" i="5"/>
  <c r="AJ175" i="5"/>
  <c r="AJ178" i="5"/>
  <c r="AJ179" i="5"/>
  <c r="AJ182" i="5"/>
  <c r="AJ183" i="5"/>
  <c r="AN183" i="5" s="1"/>
  <c r="AJ186" i="5"/>
  <c r="AJ187" i="5"/>
  <c r="AA6" i="5"/>
  <c r="AI6" i="5"/>
  <c r="AA7" i="5"/>
  <c r="AI7" i="5"/>
  <c r="AA9" i="5"/>
  <c r="AI9" i="5"/>
  <c r="AM9" i="5" s="1"/>
  <c r="AA10" i="5"/>
  <c r="AC10" i="5"/>
  <c r="AI10" i="5"/>
  <c r="AA11" i="5"/>
  <c r="AC11" i="5"/>
  <c r="AI11" i="5"/>
  <c r="AI12" i="5"/>
  <c r="AA13" i="5"/>
  <c r="AC13" i="5"/>
  <c r="AI13" i="5"/>
  <c r="AA14" i="5"/>
  <c r="AC14" i="5"/>
  <c r="AI14" i="5"/>
  <c r="AA15" i="5"/>
  <c r="AC15" i="5"/>
  <c r="AI15" i="5"/>
  <c r="AA17" i="5"/>
  <c r="AA18" i="5"/>
  <c r="AC18" i="5"/>
  <c r="AI18" i="5"/>
  <c r="AA19" i="5"/>
  <c r="AC19" i="5"/>
  <c r="AI19" i="5"/>
  <c r="AA21" i="5"/>
  <c r="AC21" i="5"/>
  <c r="AI21" i="5"/>
  <c r="AA22" i="5"/>
  <c r="AC22" i="5"/>
  <c r="AI22" i="5"/>
  <c r="AM22" i="5" s="1"/>
  <c r="AA23" i="5"/>
  <c r="AC23" i="5"/>
  <c r="AI23" i="5"/>
  <c r="AA24" i="5"/>
  <c r="AA25" i="5"/>
  <c r="AC25" i="5"/>
  <c r="AI25" i="5"/>
  <c r="AM25" i="5" s="1"/>
  <c r="AA26" i="5"/>
  <c r="AC26" i="5"/>
  <c r="AI26" i="5"/>
  <c r="AA27" i="5"/>
  <c r="AC27" i="5"/>
  <c r="AI27" i="5"/>
  <c r="AA29" i="5"/>
  <c r="AC29" i="5"/>
  <c r="AI29" i="5"/>
  <c r="AA30" i="5"/>
  <c r="AC30" i="5"/>
  <c r="AI30" i="5"/>
  <c r="AA31" i="5"/>
  <c r="AC31" i="5"/>
  <c r="AI31" i="5"/>
  <c r="AA32" i="5"/>
  <c r="AA33" i="5"/>
  <c r="AC33" i="5"/>
  <c r="AI33" i="5"/>
  <c r="AM33" i="5" s="1"/>
  <c r="AA34" i="5"/>
  <c r="AC34" i="5"/>
  <c r="AI34" i="5"/>
  <c r="AM34" i="5" s="1"/>
  <c r="AA35" i="5"/>
  <c r="AC35" i="5"/>
  <c r="AI35" i="5"/>
  <c r="AA37" i="5"/>
  <c r="AC37" i="5"/>
  <c r="AI37" i="5"/>
  <c r="AA38" i="5"/>
  <c r="AC38" i="5"/>
  <c r="AI38" i="5"/>
  <c r="AA41" i="5"/>
  <c r="AC41" i="5"/>
  <c r="AI41" i="5"/>
  <c r="AA42" i="5"/>
  <c r="AC42" i="5"/>
  <c r="AI42" i="5"/>
  <c r="AM42" i="5" s="1"/>
  <c r="AA43" i="5"/>
  <c r="AC43" i="5"/>
  <c r="AI43" i="5"/>
  <c r="AM43" i="5" s="1"/>
  <c r="AA45" i="5"/>
  <c r="AA46" i="5"/>
  <c r="AC46" i="5"/>
  <c r="AI46" i="5"/>
  <c r="AC47" i="5"/>
  <c r="AA49" i="5"/>
  <c r="AC49" i="5"/>
  <c r="AI49" i="5"/>
  <c r="AA50" i="5"/>
  <c r="AC50" i="5"/>
  <c r="AI50" i="5"/>
  <c r="AM50" i="5" s="1"/>
  <c r="AA51" i="5"/>
  <c r="AC51" i="5"/>
  <c r="AI51" i="5"/>
  <c r="AA53" i="5"/>
  <c r="AC53" i="5"/>
  <c r="AI53" i="5"/>
  <c r="AM53" i="5" s="1"/>
  <c r="AA54" i="5"/>
  <c r="AC54" i="5"/>
  <c r="AI54" i="5"/>
  <c r="AM54" i="5" s="1"/>
  <c r="AA55" i="5"/>
  <c r="AC55" i="5"/>
  <c r="AI55" i="5"/>
  <c r="AC57" i="5"/>
  <c r="AA58" i="5"/>
  <c r="AC58" i="5"/>
  <c r="AI58" i="5"/>
  <c r="AI59" i="5"/>
  <c r="AA61" i="5"/>
  <c r="AC61" i="5"/>
  <c r="AI61" i="5"/>
  <c r="AA62" i="5"/>
  <c r="AC62" i="5"/>
  <c r="AI62" i="5"/>
  <c r="AA63" i="5"/>
  <c r="AC63" i="5"/>
  <c r="AI63" i="5"/>
  <c r="AA65" i="5"/>
  <c r="AC65" i="5"/>
  <c r="AI65" i="5"/>
  <c r="AA66" i="5"/>
  <c r="AC66" i="5"/>
  <c r="AI66" i="5"/>
  <c r="AA67" i="5"/>
  <c r="AC67" i="5"/>
  <c r="AI67" i="5"/>
  <c r="AA71" i="5"/>
  <c r="AC71" i="5"/>
  <c r="AI71" i="5"/>
  <c r="AA75" i="5"/>
  <c r="AC75" i="5"/>
  <c r="AI75" i="5"/>
  <c r="AI76" i="5"/>
  <c r="AA77" i="5"/>
  <c r="AI78" i="5"/>
  <c r="AA79" i="5"/>
  <c r="AC79" i="5"/>
  <c r="AI79" i="5"/>
  <c r="AA83" i="5"/>
  <c r="AC83" i="5"/>
  <c r="AI83" i="5"/>
  <c r="AI86" i="5"/>
  <c r="AA87" i="5"/>
  <c r="AC87" i="5"/>
  <c r="AI87" i="5"/>
  <c r="AA88" i="5"/>
  <c r="AI91" i="5"/>
  <c r="AI95" i="5"/>
  <c r="AA96" i="5"/>
  <c r="AA99" i="5"/>
  <c r="AA103" i="5"/>
  <c r="AC103" i="5"/>
  <c r="AI103" i="5"/>
  <c r="AA106" i="5"/>
  <c r="AC106" i="5"/>
  <c r="AA107" i="5"/>
  <c r="AC107" i="5"/>
  <c r="AA110" i="5"/>
  <c r="AC110" i="5"/>
  <c r="AA111" i="5"/>
  <c r="AC111" i="5"/>
  <c r="AC112" i="5"/>
  <c r="AC113" i="5"/>
  <c r="AA114" i="5"/>
  <c r="AC114" i="5"/>
  <c r="AA115" i="5"/>
  <c r="AC115" i="5"/>
  <c r="AC117" i="5"/>
  <c r="AA118" i="5"/>
  <c r="AC118" i="5"/>
  <c r="AA119" i="5"/>
  <c r="AC119" i="5"/>
  <c r="AA122" i="5"/>
  <c r="AC122" i="5"/>
  <c r="AA126" i="5"/>
  <c r="AC126" i="5"/>
  <c r="AA130" i="5"/>
  <c r="AC130" i="5"/>
  <c r="AA134" i="5"/>
  <c r="AA138" i="5"/>
  <c r="AA142" i="5"/>
  <c r="AA146" i="5"/>
  <c r="AA150" i="5"/>
  <c r="AA151" i="5"/>
  <c r="AA154" i="5"/>
  <c r="AA155" i="5"/>
  <c r="AA158" i="5"/>
  <c r="AA159" i="5"/>
  <c r="AA162" i="5"/>
  <c r="AA163" i="5"/>
  <c r="AA167" i="5"/>
  <c r="AA168" i="5"/>
  <c r="AA170" i="5"/>
  <c r="AA171" i="5"/>
  <c r="AA172" i="5"/>
  <c r="AA175" i="5"/>
  <c r="AA179" i="5"/>
  <c r="AA182" i="5"/>
  <c r="AA183" i="5"/>
  <c r="AA186" i="5"/>
  <c r="AA187" i="5"/>
  <c r="AA189" i="5"/>
  <c r="AA190" i="5"/>
  <c r="AA191" i="5"/>
  <c r="AA194" i="5"/>
  <c r="AA195" i="5"/>
  <c r="AA199" i="5"/>
  <c r="AA203" i="5"/>
  <c r="AA205" i="5"/>
  <c r="AA207" i="5"/>
  <c r="AA210" i="5"/>
  <c r="AA211" i="5"/>
  <c r="AA214" i="5"/>
  <c r="AA215" i="5"/>
  <c r="AA218" i="5"/>
  <c r="AA222" i="5"/>
  <c r="AA226" i="5"/>
  <c r="AA227" i="5"/>
  <c r="AA230" i="5"/>
  <c r="AA231" i="5"/>
  <c r="AA232" i="5"/>
  <c r="AA234" i="5"/>
  <c r="AA235" i="5"/>
  <c r="AA238" i="5"/>
  <c r="AA239" i="5"/>
  <c r="AA240" i="5"/>
  <c r="AA242" i="5"/>
  <c r="AA243" i="5"/>
  <c r="AA245" i="5"/>
  <c r="AA246" i="5"/>
  <c r="AA247" i="5"/>
  <c r="AA248" i="5"/>
  <c r="AA250" i="5"/>
  <c r="AA254" i="5"/>
  <c r="AA258" i="5"/>
  <c r="AA262" i="5"/>
  <c r="AA266" i="5"/>
  <c r="AA267" i="5"/>
  <c r="AA269" i="5"/>
  <c r="AA270" i="5"/>
  <c r="AA271" i="5"/>
  <c r="AA275" i="5"/>
  <c r="AA276" i="5"/>
  <c r="AA278" i="5"/>
  <c r="AA280" i="5"/>
  <c r="AA282" i="5"/>
  <c r="AA284" i="5"/>
  <c r="AA286" i="5"/>
  <c r="AA288" i="5"/>
  <c r="AA289" i="5"/>
  <c r="AA290" i="5"/>
  <c r="AA292" i="5"/>
  <c r="AA294" i="5"/>
  <c r="AA296" i="5"/>
  <c r="AA298" i="5"/>
  <c r="AA300" i="5"/>
  <c r="AA302" i="5"/>
  <c r="AA304" i="5"/>
  <c r="AA306" i="5"/>
  <c r="AA308" i="5"/>
  <c r="AA310" i="5"/>
  <c r="AA312" i="5"/>
  <c r="AA314" i="5"/>
  <c r="AA316" i="5"/>
  <c r="AA318" i="5"/>
  <c r="AA320" i="5"/>
  <c r="AA321" i="5"/>
  <c r="AA322" i="5"/>
  <c r="AA324" i="5"/>
  <c r="AA326" i="5"/>
  <c r="AA328" i="5"/>
  <c r="AA330" i="5"/>
  <c r="AA332" i="5"/>
  <c r="AA334" i="5"/>
  <c r="AA336" i="5"/>
  <c r="AA338" i="5"/>
  <c r="AA340" i="5"/>
  <c r="AA342" i="5"/>
  <c r="AA344" i="5"/>
  <c r="AA346" i="5"/>
  <c r="AA348" i="5"/>
  <c r="AA350" i="5"/>
  <c r="AA352" i="5"/>
  <c r="AA353" i="5"/>
  <c r="AA354" i="5"/>
  <c r="Z345" i="7"/>
  <c r="Z344" i="7"/>
  <c r="Z332" i="7"/>
  <c r="Z315" i="7"/>
  <c r="U300" i="7"/>
  <c r="Z354" i="7"/>
  <c r="U336" i="7"/>
  <c r="Z310" i="7"/>
  <c r="U284" i="7"/>
  <c r="Z343" i="7"/>
  <c r="Z336" i="7"/>
  <c r="AB320" i="7"/>
  <c r="U317" i="7"/>
  <c r="Z309" i="7"/>
  <c r="Z286" i="7"/>
  <c r="U258" i="7"/>
  <c r="Z251" i="7"/>
  <c r="Z245" i="7"/>
  <c r="AC170" i="7"/>
  <c r="U156" i="7"/>
  <c r="AC145" i="7"/>
  <c r="Z262" i="7"/>
  <c r="U223" i="7"/>
  <c r="T219" i="7"/>
  <c r="T203" i="7"/>
  <c r="AC181" i="7"/>
  <c r="Z18" i="7"/>
  <c r="AC161" i="7"/>
  <c r="AD27" i="5"/>
  <c r="AG27" i="5" s="1"/>
  <c r="AK27" i="5"/>
  <c r="AE27" i="5"/>
  <c r="AE22" i="5"/>
  <c r="AL22" i="5"/>
  <c r="AB22" i="5"/>
  <c r="AD22" i="5"/>
  <c r="W129" i="7"/>
  <c r="W63" i="7"/>
  <c r="W53" i="7"/>
  <c r="W46" i="7"/>
  <c r="W40" i="7"/>
  <c r="V23" i="7"/>
  <c r="V8" i="7"/>
  <c r="Z350" i="7"/>
  <c r="AD43" i="5"/>
  <c r="AK43" i="5"/>
  <c r="AE43" i="5"/>
  <c r="AE34" i="5"/>
  <c r="AL34" i="5"/>
  <c r="W137" i="7"/>
  <c r="W133" i="7"/>
  <c r="Z129" i="7"/>
  <c r="W126" i="7"/>
  <c r="W124" i="7"/>
  <c r="V116" i="7"/>
  <c r="V85" i="7"/>
  <c r="Z78" i="7"/>
  <c r="Z64" i="7"/>
  <c r="V62" i="7"/>
  <c r="Z52" i="7"/>
  <c r="V51" i="7"/>
  <c r="V49" i="7"/>
  <c r="V41" i="7"/>
  <c r="U39" i="7"/>
  <c r="AC37" i="7"/>
  <c r="V29" i="7"/>
  <c r="W28" i="7"/>
  <c r="U24" i="7"/>
  <c r="Z11" i="7"/>
  <c r="AC9" i="7"/>
  <c r="V7" i="7"/>
  <c r="AD15" i="5"/>
  <c r="AE50" i="5"/>
  <c r="AL50" i="5"/>
  <c r="AE38" i="5"/>
  <c r="AL38" i="5"/>
  <c r="Y31" i="5"/>
  <c r="M30" i="25" s="1"/>
  <c r="AK31" i="5"/>
  <c r="AD11" i="5"/>
  <c r="AG11" i="5" s="1"/>
  <c r="AK11" i="5"/>
  <c r="AE11" i="5"/>
  <c r="Z175" i="7"/>
  <c r="W134" i="7"/>
  <c r="Z131" i="7"/>
  <c r="W115" i="7"/>
  <c r="Z95" i="7"/>
  <c r="W77" i="7"/>
  <c r="U74" i="7"/>
  <c r="W65" i="7"/>
  <c r="V54" i="7"/>
  <c r="U53" i="7"/>
  <c r="U37" i="7"/>
  <c r="V33" i="7"/>
  <c r="AC29" i="7"/>
  <c r="AC25" i="7"/>
  <c r="W25" i="7"/>
  <c r="V15" i="7"/>
  <c r="AL27" i="5"/>
  <c r="AD34" i="5"/>
  <c r="AE53" i="5"/>
  <c r="AH53" i="5" s="1"/>
  <c r="AD53" i="5"/>
  <c r="AG53" i="5" s="1"/>
  <c r="AK53" i="5"/>
  <c r="AE18" i="5"/>
  <c r="AL18" i="5"/>
  <c r="AE15" i="5"/>
  <c r="AE6" i="5"/>
  <c r="AL6" i="5"/>
  <c r="AD6" i="5"/>
  <c r="AE42" i="5"/>
  <c r="AD42" i="5"/>
  <c r="AL42" i="5"/>
  <c r="AE26" i="5"/>
  <c r="AL26" i="5"/>
  <c r="Y26" i="5"/>
  <c r="M25" i="25" s="1"/>
  <c r="AD19" i="5"/>
  <c r="AK19" i="5"/>
  <c r="AE10" i="5"/>
  <c r="AL10" i="5"/>
  <c r="AK57" i="5"/>
  <c r="AL54" i="5"/>
  <c r="AE46" i="5"/>
  <c r="AL46" i="5"/>
  <c r="AD46" i="5"/>
  <c r="AE30" i="5"/>
  <c r="AL30" i="5"/>
  <c r="AD30" i="5"/>
  <c r="AK23" i="5"/>
  <c r="Y23" i="5"/>
  <c r="M22" i="25" s="1"/>
  <c r="AE14" i="5"/>
  <c r="AO14" i="5" s="1"/>
  <c r="AL14" i="5"/>
  <c r="AD14" i="5"/>
  <c r="AL5" i="5"/>
  <c r="CF11" i="5"/>
  <c r="CG11" i="5" s="1"/>
  <c r="AB256" i="7"/>
  <c r="Z312" i="7"/>
  <c r="Z255" i="7"/>
  <c r="T264" i="7"/>
  <c r="U264" i="7"/>
  <c r="T223" i="7"/>
  <c r="Z298" i="7"/>
  <c r="AB280" i="7"/>
  <c r="AB240" i="7"/>
  <c r="AB300" i="7"/>
  <c r="U261" i="7"/>
  <c r="Z284" i="7"/>
  <c r="U281" i="7"/>
  <c r="Z270" i="7"/>
  <c r="U146" i="7"/>
  <c r="AC114" i="7"/>
  <c r="U351" i="7"/>
  <c r="Z347" i="7"/>
  <c r="Z341" i="7"/>
  <c r="V335" i="7"/>
  <c r="AC310" i="7"/>
  <c r="U305" i="7"/>
  <c r="AB304" i="7"/>
  <c r="U303" i="7"/>
  <c r="Z300" i="7"/>
  <c r="U291" i="7"/>
  <c r="AC274" i="7"/>
  <c r="T256" i="7"/>
  <c r="T248" i="7"/>
  <c r="Z247" i="7"/>
  <c r="Z244" i="7"/>
  <c r="T207" i="7"/>
  <c r="U207" i="7"/>
  <c r="AC98" i="7"/>
  <c r="U355" i="7"/>
  <c r="AC346" i="7"/>
  <c r="AB336" i="7"/>
  <c r="U326" i="7"/>
  <c r="Z319" i="7"/>
  <c r="U318" i="7"/>
  <c r="U313" i="7"/>
  <c r="U308" i="7"/>
  <c r="Z301" i="7"/>
  <c r="U299" i="7"/>
  <c r="T296" i="7"/>
  <c r="Z294" i="7"/>
  <c r="Z293" i="7"/>
  <c r="U283" i="7"/>
  <c r="U279" i="7"/>
  <c r="Z278" i="7"/>
  <c r="Z268" i="7"/>
  <c r="AC266" i="7"/>
  <c r="Z257" i="7"/>
  <c r="Z249" i="7"/>
  <c r="U243" i="7"/>
  <c r="Z242" i="7"/>
  <c r="Z241" i="7"/>
  <c r="U221" i="7"/>
  <c r="AC133" i="7"/>
  <c r="Z65" i="7"/>
  <c r="Z238" i="7"/>
  <c r="Z225" i="7"/>
  <c r="U216" i="7"/>
  <c r="Z206" i="7"/>
  <c r="AC165" i="7"/>
  <c r="Z159" i="7"/>
  <c r="AC85" i="7"/>
  <c r="AC81" i="7"/>
  <c r="AC59" i="7"/>
  <c r="Z197" i="7"/>
  <c r="U157" i="7"/>
  <c r="Z149" i="7"/>
  <c r="AC141" i="7"/>
  <c r="V122" i="7"/>
  <c r="U104" i="7"/>
  <c r="AC90" i="7"/>
  <c r="V52" i="7"/>
  <c r="W52" i="7"/>
  <c r="U40" i="7"/>
  <c r="V40" i="7"/>
  <c r="AC138" i="7"/>
  <c r="W136" i="7"/>
  <c r="W131" i="7"/>
  <c r="V127" i="7"/>
  <c r="W123" i="7"/>
  <c r="AC106" i="7"/>
  <c r="Z103" i="7"/>
  <c r="W85" i="7"/>
  <c r="Z83" i="7"/>
  <c r="W57" i="7"/>
  <c r="V55" i="7"/>
  <c r="Z47" i="7"/>
  <c r="W37" i="7"/>
  <c r="Z30" i="7"/>
  <c r="U12" i="7"/>
  <c r="V115" i="7"/>
  <c r="Z106" i="7"/>
  <c r="Z104" i="7"/>
  <c r="V102" i="7"/>
  <c r="Z55" i="7"/>
  <c r="Z33" i="7"/>
  <c r="V31" i="7"/>
  <c r="U198" i="7"/>
  <c r="AC193" i="7"/>
  <c r="U186" i="7"/>
  <c r="U178" i="7"/>
  <c r="AC177" i="7"/>
  <c r="U166" i="7"/>
  <c r="AC155" i="7"/>
  <c r="W132" i="7"/>
  <c r="AC131" i="7"/>
  <c r="W130" i="7"/>
  <c r="W128" i="7"/>
  <c r="V123" i="7"/>
  <c r="U121" i="7"/>
  <c r="U113" i="7"/>
  <c r="Z102" i="7"/>
  <c r="V100" i="7"/>
  <c r="U97" i="7"/>
  <c r="V96" i="7"/>
  <c r="V87" i="7"/>
  <c r="V83" i="7"/>
  <c r="AC79" i="7"/>
  <c r="V78" i="7"/>
  <c r="Z70" i="7"/>
  <c r="Z61" i="7"/>
  <c r="W54" i="7"/>
  <c r="W50" i="7"/>
  <c r="U44" i="7"/>
  <c r="AC33" i="7"/>
  <c r="W15" i="7"/>
  <c r="Z14" i="7"/>
  <c r="W48" i="7"/>
  <c r="Z45" i="7"/>
  <c r="W43" i="7"/>
  <c r="V25" i="7"/>
  <c r="AC21" i="7"/>
  <c r="Z21" i="7"/>
  <c r="U16" i="7"/>
  <c r="AC13" i="7"/>
  <c r="V11" i="7"/>
  <c r="AG43" i="5"/>
  <c r="V37" i="7"/>
  <c r="W33" i="7"/>
  <c r="W24" i="7"/>
  <c r="Z23" i="7"/>
  <c r="V22" i="7"/>
  <c r="W21" i="7"/>
  <c r="W19" i="7"/>
  <c r="W16" i="7"/>
  <c r="V14" i="7"/>
  <c r="W12" i="7"/>
  <c r="AH33" i="5"/>
  <c r="AH25" i="5"/>
  <c r="AH13" i="5"/>
  <c r="CF5" i="5"/>
  <c r="CG5" i="5" s="1"/>
  <c r="CA5" i="5"/>
  <c r="CA17" i="5"/>
  <c r="CH17" i="5"/>
  <c r="CF17" i="5"/>
  <c r="CG17" i="5" s="1"/>
  <c r="CA9" i="5"/>
  <c r="CH9" i="5"/>
  <c r="CF9" i="5"/>
  <c r="CG9" i="5" s="1"/>
  <c r="CH5" i="5"/>
  <c r="CH19" i="5"/>
  <c r="CH11" i="5"/>
  <c r="CH7" i="5"/>
  <c r="CF18" i="5"/>
  <c r="CG18" i="5" s="1"/>
  <c r="CH18" i="5"/>
  <c r="CH10" i="5"/>
  <c r="Z290" i="7"/>
  <c r="U344" i="7"/>
  <c r="U335" i="7"/>
  <c r="AE330" i="7"/>
  <c r="U338" i="7"/>
  <c r="Z269" i="7"/>
  <c r="Z328" i="7"/>
  <c r="U290" i="7"/>
  <c r="Z316" i="7"/>
  <c r="U236" i="7"/>
  <c r="Z49" i="7"/>
  <c r="Z8" i="7"/>
  <c r="U352" i="7"/>
  <c r="U350" i="7"/>
  <c r="U289" i="7"/>
  <c r="U286" i="7"/>
  <c r="U227" i="7"/>
  <c r="Z353" i="7"/>
  <c r="V342" i="7"/>
  <c r="U341" i="7"/>
  <c r="U337" i="7"/>
  <c r="Z330" i="7"/>
  <c r="Z324" i="7"/>
  <c r="Z308" i="7"/>
  <c r="U306" i="7"/>
  <c r="Z289" i="7"/>
  <c r="U288" i="7"/>
  <c r="Z277" i="7"/>
  <c r="U354" i="7"/>
  <c r="U346" i="7"/>
  <c r="U339" i="7"/>
  <c r="AC338" i="7"/>
  <c r="U304" i="7"/>
  <c r="U301" i="7"/>
  <c r="AC294" i="7"/>
  <c r="U276" i="7"/>
  <c r="Z261" i="7"/>
  <c r="U231" i="7"/>
  <c r="T231" i="7"/>
  <c r="AC186" i="7"/>
  <c r="U343" i="7"/>
  <c r="U314" i="7"/>
  <c r="Z302" i="7"/>
  <c r="Z285" i="7"/>
  <c r="U266" i="7"/>
  <c r="U333" i="7"/>
  <c r="U321" i="7"/>
  <c r="Z288" i="7"/>
  <c r="Z274" i="7"/>
  <c r="Z266" i="7"/>
  <c r="U233" i="7"/>
  <c r="Z348" i="7"/>
  <c r="U342" i="7"/>
  <c r="Z340" i="7"/>
  <c r="Z331" i="7"/>
  <c r="AB328" i="7"/>
  <c r="Z327" i="7"/>
  <c r="Z304" i="7"/>
  <c r="Z303" i="7"/>
  <c r="U297" i="7"/>
  <c r="Z276" i="7"/>
  <c r="AC262" i="7"/>
  <c r="Z252" i="7"/>
  <c r="U278" i="7"/>
  <c r="U269" i="7"/>
  <c r="U267" i="7"/>
  <c r="Z263" i="7"/>
  <c r="U259" i="7"/>
  <c r="U250" i="7"/>
  <c r="U249" i="7"/>
  <c r="U246" i="7"/>
  <c r="U244" i="7"/>
  <c r="U222" i="7"/>
  <c r="Z209" i="7"/>
  <c r="U205" i="7"/>
  <c r="U184" i="7"/>
  <c r="Z165" i="7"/>
  <c r="AC330" i="7"/>
  <c r="Z313" i="7"/>
  <c r="U311" i="7"/>
  <c r="U298" i="7"/>
  <c r="Z297" i="7"/>
  <c r="U295" i="7"/>
  <c r="U287" i="7"/>
  <c r="U282" i="7"/>
  <c r="U275" i="7"/>
  <c r="Z272" i="7"/>
  <c r="U265" i="7"/>
  <c r="U255" i="7"/>
  <c r="Z254" i="7"/>
  <c r="Z240" i="7"/>
  <c r="Z234" i="7"/>
  <c r="U234" i="7"/>
  <c r="U226" i="7"/>
  <c r="U220" i="7"/>
  <c r="U200" i="7"/>
  <c r="AC166" i="7"/>
  <c r="AC334" i="7"/>
  <c r="AC306" i="7"/>
  <c r="AC290" i="7"/>
  <c r="Z271" i="7"/>
  <c r="AC265" i="7"/>
  <c r="U262" i="7"/>
  <c r="AC258" i="7"/>
  <c r="Z248" i="7"/>
  <c r="T240" i="7"/>
  <c r="U240" i="7"/>
  <c r="Z231" i="7"/>
  <c r="U213" i="7"/>
  <c r="U310" i="7"/>
  <c r="U294" i="7"/>
  <c r="Z265" i="7"/>
  <c r="Z258" i="7"/>
  <c r="U253" i="7"/>
  <c r="U245" i="7"/>
  <c r="T245" i="7"/>
  <c r="U241" i="7"/>
  <c r="U239" i="7"/>
  <c r="U238" i="7"/>
  <c r="U235" i="7"/>
  <c r="U225" i="7"/>
  <c r="Z219" i="7"/>
  <c r="U218" i="7"/>
  <c r="AC302" i="7"/>
  <c r="AC282" i="7"/>
  <c r="Z275" i="7"/>
  <c r="U274" i="7"/>
  <c r="Z273" i="7"/>
  <c r="U268" i="7"/>
  <c r="Z267" i="7"/>
  <c r="U263" i="7"/>
  <c r="Z239" i="7"/>
  <c r="Z233" i="7"/>
  <c r="AB224" i="7"/>
  <c r="U224" i="7"/>
  <c r="Z223" i="7"/>
  <c r="Z215" i="7"/>
  <c r="U228" i="7"/>
  <c r="Z217" i="7"/>
  <c r="U214" i="7"/>
  <c r="Z210" i="7"/>
  <c r="U210" i="7"/>
  <c r="U172" i="7"/>
  <c r="U126" i="7"/>
  <c r="U353" i="7"/>
  <c r="U348" i="7"/>
  <c r="U340" i="7"/>
  <c r="Z320" i="7"/>
  <c r="U312" i="7"/>
  <c r="Z311" i="7"/>
  <c r="U309" i="7"/>
  <c r="AC298" i="7"/>
  <c r="U296" i="7"/>
  <c r="U293" i="7"/>
  <c r="Z281" i="7"/>
  <c r="U277" i="7"/>
  <c r="U272" i="7"/>
  <c r="U254" i="7"/>
  <c r="Z253" i="7"/>
  <c r="U251" i="7"/>
  <c r="Z218" i="7"/>
  <c r="U196" i="7"/>
  <c r="Z173" i="7"/>
  <c r="U130" i="7"/>
  <c r="AC241" i="7"/>
  <c r="Z207" i="7"/>
  <c r="U202" i="7"/>
  <c r="Z201" i="7"/>
  <c r="Z189" i="7"/>
  <c r="U188" i="7"/>
  <c r="Z161" i="7"/>
  <c r="Z155" i="7"/>
  <c r="Z147" i="7"/>
  <c r="U144" i="7"/>
  <c r="V135" i="7"/>
  <c r="W135" i="7"/>
  <c r="AC129" i="7"/>
  <c r="Z100" i="7"/>
  <c r="Z237" i="7"/>
  <c r="Z236" i="7"/>
  <c r="Z221" i="7"/>
  <c r="Z220" i="7"/>
  <c r="U211" i="7"/>
  <c r="Z203" i="7"/>
  <c r="Z181" i="7"/>
  <c r="AC178" i="7"/>
  <c r="U160" i="7"/>
  <c r="AC158" i="7"/>
  <c r="U152" i="7"/>
  <c r="Z137" i="7"/>
  <c r="W127" i="7"/>
  <c r="Z113" i="7"/>
  <c r="Z89" i="7"/>
  <c r="AC71" i="7"/>
  <c r="U208" i="7"/>
  <c r="Z191" i="7"/>
  <c r="U190" i="7"/>
  <c r="Z183" i="7"/>
  <c r="Z171" i="7"/>
  <c r="U151" i="7"/>
  <c r="Z143" i="7"/>
  <c r="U136" i="7"/>
  <c r="Z32" i="7"/>
  <c r="U204" i="7"/>
  <c r="Z199" i="7"/>
  <c r="Z185" i="7"/>
  <c r="U174" i="7"/>
  <c r="U168" i="7"/>
  <c r="Z163" i="7"/>
  <c r="U162" i="7"/>
  <c r="Z135" i="7"/>
  <c r="U132" i="7"/>
  <c r="U112" i="7"/>
  <c r="U64" i="7"/>
  <c r="Z50" i="7"/>
  <c r="Z205" i="7"/>
  <c r="Z182" i="7"/>
  <c r="U170" i="7"/>
  <c r="Z162" i="7"/>
  <c r="Z157" i="7"/>
  <c r="U148" i="7"/>
  <c r="U138" i="7"/>
  <c r="Z97" i="7"/>
  <c r="W47" i="7"/>
  <c r="V47" i="7"/>
  <c r="U182" i="7"/>
  <c r="AC174" i="7"/>
  <c r="Z167" i="7"/>
  <c r="Z145" i="7"/>
  <c r="U142" i="7"/>
  <c r="U134" i="7"/>
  <c r="Z127" i="7"/>
  <c r="U120" i="7"/>
  <c r="Z105" i="7"/>
  <c r="Z264" i="7"/>
  <c r="U248" i="7"/>
  <c r="U247" i="7"/>
  <c r="Z246" i="7"/>
  <c r="Z235" i="7"/>
  <c r="U232" i="7"/>
  <c r="U230" i="7"/>
  <c r="Z229" i="7"/>
  <c r="U229" i="7"/>
  <c r="Z227" i="7"/>
  <c r="Z213" i="7"/>
  <c r="U212" i="7"/>
  <c r="U206" i="7"/>
  <c r="U194" i="7"/>
  <c r="U192" i="7"/>
  <c r="Z169" i="7"/>
  <c r="U164" i="7"/>
  <c r="U155" i="7"/>
  <c r="Z139" i="7"/>
  <c r="U116" i="7"/>
  <c r="V108" i="7"/>
  <c r="U108" i="7"/>
  <c r="U99" i="7"/>
  <c r="AC94" i="7"/>
  <c r="Z80" i="7"/>
  <c r="AC191" i="7"/>
  <c r="AC182" i="7"/>
  <c r="AC162" i="7"/>
  <c r="AC157" i="7"/>
  <c r="V134" i="7"/>
  <c r="Z133" i="7"/>
  <c r="V118" i="7"/>
  <c r="U117" i="7"/>
  <c r="U111" i="7"/>
  <c r="U105" i="7"/>
  <c r="Z101" i="7"/>
  <c r="Z85" i="7"/>
  <c r="Z31" i="7"/>
  <c r="Z193" i="7"/>
  <c r="Z187" i="7"/>
  <c r="Z177" i="7"/>
  <c r="U158" i="7"/>
  <c r="Z153" i="7"/>
  <c r="V131" i="7"/>
  <c r="U128" i="7"/>
  <c r="Z117" i="7"/>
  <c r="U109" i="7"/>
  <c r="Z107" i="7"/>
  <c r="U107" i="7"/>
  <c r="V88" i="7"/>
  <c r="V68" i="7"/>
  <c r="U68" i="7"/>
  <c r="W67" i="7"/>
  <c r="AC53" i="7"/>
  <c r="AC17" i="7"/>
  <c r="AC189" i="7"/>
  <c r="AC185" i="7"/>
  <c r="AC169" i="7"/>
  <c r="AC146" i="7"/>
  <c r="AC142" i="7"/>
  <c r="V130" i="7"/>
  <c r="V128" i="7"/>
  <c r="Z125" i="7"/>
  <c r="V94" i="7"/>
  <c r="V90" i="7"/>
  <c r="AC82" i="7"/>
  <c r="AC54" i="7"/>
  <c r="W18" i="7"/>
  <c r="V18" i="7"/>
  <c r="W10" i="7"/>
  <c r="V10" i="7"/>
  <c r="W9" i="7"/>
  <c r="V136" i="7"/>
  <c r="U123" i="7"/>
  <c r="Z121" i="7"/>
  <c r="Z109" i="7"/>
  <c r="U103" i="7"/>
  <c r="U94" i="7"/>
  <c r="U91" i="7"/>
  <c r="V84" i="7"/>
  <c r="W84" i="7"/>
  <c r="U70" i="7"/>
  <c r="Z43" i="7"/>
  <c r="AC173" i="7"/>
  <c r="AC134" i="7"/>
  <c r="W125" i="7"/>
  <c r="U100" i="7"/>
  <c r="U93" i="7"/>
  <c r="Z91" i="7"/>
  <c r="U82" i="7"/>
  <c r="U76" i="7"/>
  <c r="U71" i="7"/>
  <c r="U180" i="7"/>
  <c r="U150" i="7"/>
  <c r="Z141" i="7"/>
  <c r="V132" i="7"/>
  <c r="AC125" i="7"/>
  <c r="V124" i="7"/>
  <c r="U119" i="7"/>
  <c r="U115" i="7"/>
  <c r="Z111" i="7"/>
  <c r="AC110" i="7"/>
  <c r="AC102" i="7"/>
  <c r="Z74" i="7"/>
  <c r="W26" i="7"/>
  <c r="Z15" i="7"/>
  <c r="AC122" i="7"/>
  <c r="Z81" i="7"/>
  <c r="W68" i="7"/>
  <c r="AC50" i="7"/>
  <c r="V50" i="7"/>
  <c r="U49" i="7"/>
  <c r="U42" i="7"/>
  <c r="V42" i="7"/>
  <c r="AC118" i="7"/>
  <c r="U96" i="7"/>
  <c r="U84" i="7"/>
  <c r="W81" i="7"/>
  <c r="U79" i="7"/>
  <c r="V66" i="7"/>
  <c r="V65" i="7"/>
  <c r="U59" i="7"/>
  <c r="V57" i="7"/>
  <c r="W56" i="7"/>
  <c r="Z42" i="7"/>
  <c r="Z37" i="7"/>
  <c r="Z35" i="7"/>
  <c r="V34" i="7"/>
  <c r="W23" i="7"/>
  <c r="U89" i="7"/>
  <c r="U87" i="7"/>
  <c r="AC86" i="7"/>
  <c r="W83" i="7"/>
  <c r="U75" i="7"/>
  <c r="V75" i="7"/>
  <c r="Z59" i="7"/>
  <c r="U48" i="7"/>
  <c r="AC38" i="7"/>
  <c r="W22" i="7"/>
  <c r="W14" i="7"/>
  <c r="U7" i="7"/>
  <c r="V104" i="7"/>
  <c r="Z99" i="7"/>
  <c r="U95" i="7"/>
  <c r="U73" i="7"/>
  <c r="V72" i="7"/>
  <c r="U67" i="7"/>
  <c r="V63" i="7"/>
  <c r="AC34" i="7"/>
  <c r="Z25" i="7"/>
  <c r="W13" i="7"/>
  <c r="U101" i="7"/>
  <c r="W71" i="7"/>
  <c r="W69" i="7"/>
  <c r="V60" i="7"/>
  <c r="U51" i="7"/>
  <c r="U47" i="7"/>
  <c r="U41" i="7"/>
  <c r="Z34" i="7"/>
  <c r="U26" i="7"/>
  <c r="Z19" i="7"/>
  <c r="U19" i="7"/>
  <c r="V19" i="7"/>
  <c r="W8" i="7"/>
  <c r="V120" i="7"/>
  <c r="Z98" i="7"/>
  <c r="V98" i="7"/>
  <c r="V92" i="7"/>
  <c r="V89" i="7"/>
  <c r="V86" i="7"/>
  <c r="V80" i="7"/>
  <c r="U77" i="7"/>
  <c r="U72" i="7"/>
  <c r="Z58" i="7"/>
  <c r="U58" i="7"/>
  <c r="U52" i="7"/>
  <c r="Z51" i="7"/>
  <c r="Z41" i="7"/>
  <c r="W27" i="7"/>
  <c r="U22" i="7"/>
  <c r="U14" i="7"/>
  <c r="W60" i="7"/>
  <c r="U33" i="7"/>
  <c r="U31" i="7"/>
  <c r="AC30" i="7"/>
  <c r="W82" i="7"/>
  <c r="W80" i="7"/>
  <c r="AC49" i="7"/>
  <c r="AC45" i="7"/>
  <c r="Z40" i="7"/>
  <c r="U6" i="7"/>
  <c r="Z57" i="7"/>
  <c r="V56" i="7"/>
  <c r="Z38" i="7"/>
  <c r="U38" i="7"/>
  <c r="U30" i="7"/>
  <c r="Z63" i="7"/>
  <c r="U57" i="7"/>
  <c r="U54" i="7"/>
  <c r="U34" i="7"/>
  <c r="U27" i="7"/>
  <c r="U23" i="7"/>
  <c r="U11" i="7"/>
  <c r="U10" i="7"/>
  <c r="Z77" i="7"/>
  <c r="V76" i="7"/>
  <c r="Z68" i="7"/>
  <c r="V67" i="7"/>
  <c r="U65" i="7"/>
  <c r="V64" i="7"/>
  <c r="Z62" i="7"/>
  <c r="Z60" i="7"/>
  <c r="V58" i="7"/>
  <c r="U50" i="7"/>
  <c r="Z46" i="7"/>
  <c r="U46" i="7"/>
  <c r="V45" i="7"/>
  <c r="W42" i="7"/>
  <c r="U66" i="7"/>
  <c r="U56" i="7"/>
  <c r="U43" i="7"/>
  <c r="V38" i="7"/>
  <c r="V36" i="7"/>
  <c r="V32" i="7"/>
  <c r="V30" i="7"/>
  <c r="V21" i="7"/>
  <c r="U18" i="7"/>
  <c r="U15" i="7"/>
  <c r="AC355" i="7"/>
  <c r="Z352" i="7"/>
  <c r="AC351" i="7"/>
  <c r="Z346" i="7"/>
  <c r="Z342" i="7"/>
  <c r="Z333" i="7"/>
  <c r="U332" i="7"/>
  <c r="Z337" i="7"/>
  <c r="U329" i="7"/>
  <c r="U328" i="7"/>
  <c r="T328" i="7"/>
  <c r="U316" i="7"/>
  <c r="Z334" i="7"/>
  <c r="U325" i="7"/>
  <c r="U324" i="7"/>
  <c r="U349" i="7"/>
  <c r="U347" i="7"/>
  <c r="U345" i="7"/>
  <c r="Z329" i="7"/>
  <c r="U320" i="7"/>
  <c r="AB352" i="7"/>
  <c r="Z338" i="7"/>
  <c r="U331" i="7"/>
  <c r="Z325" i="7"/>
  <c r="AC322" i="7"/>
  <c r="Z322" i="7"/>
  <c r="Z318" i="7"/>
  <c r="Z314" i="7"/>
  <c r="AE293" i="7"/>
  <c r="AE271" i="7"/>
  <c r="U327" i="7"/>
  <c r="U323" i="7"/>
  <c r="U319" i="7"/>
  <c r="U315" i="7"/>
  <c r="Z307" i="7"/>
  <c r="Z305" i="7"/>
  <c r="Z299" i="7"/>
  <c r="Z295" i="7"/>
  <c r="Z291" i="7"/>
  <c r="Z287" i="7"/>
  <c r="Z283" i="7"/>
  <c r="Z279" i="7"/>
  <c r="Z321" i="7"/>
  <c r="Z317" i="7"/>
  <c r="T301" i="7"/>
  <c r="V294" i="7"/>
  <c r="T285" i="7"/>
  <c r="T269" i="7"/>
  <c r="AC254" i="7"/>
  <c r="W262" i="7"/>
  <c r="Z260" i="7"/>
  <c r="AC250" i="7"/>
  <c r="AC314" i="7"/>
  <c r="AC249" i="7"/>
  <c r="U257" i="7"/>
  <c r="U260" i="7"/>
  <c r="Z250" i="7"/>
  <c r="U252" i="7"/>
  <c r="AC242" i="7"/>
  <c r="AC234" i="7"/>
  <c r="AC230" i="7"/>
  <c r="AC226" i="7"/>
  <c r="U217" i="7"/>
  <c r="AB208" i="7"/>
  <c r="U201" i="7"/>
  <c r="V249" i="7"/>
  <c r="AE231" i="7"/>
  <c r="U219" i="7"/>
  <c r="AE216" i="7"/>
  <c r="AC210" i="7"/>
  <c r="U203" i="7"/>
  <c r="Z200" i="7"/>
  <c r="U189" i="7"/>
  <c r="AC214" i="7"/>
  <c r="U256" i="7"/>
  <c r="AB216" i="7"/>
  <c r="U209" i="7"/>
  <c r="AB200" i="7"/>
  <c r="AC218" i="7"/>
  <c r="AC202" i="7"/>
  <c r="U197" i="7"/>
  <c r="AC194" i="7"/>
  <c r="U195" i="7"/>
  <c r="U187" i="7"/>
  <c r="U215" i="7"/>
  <c r="U199" i="7"/>
  <c r="U193" i="7"/>
  <c r="U191" i="7"/>
  <c r="U153" i="7"/>
  <c r="U154" i="7"/>
  <c r="U147" i="7"/>
  <c r="Z184" i="7"/>
  <c r="Z164" i="7"/>
  <c r="AC149" i="7"/>
  <c r="U145" i="7"/>
  <c r="AC153" i="7"/>
  <c r="W205" i="7"/>
  <c r="W183" i="7"/>
  <c r="W166" i="7"/>
  <c r="W161" i="7"/>
  <c r="W153" i="7"/>
  <c r="U185" i="7"/>
  <c r="U183" i="7"/>
  <c r="U181" i="7"/>
  <c r="U179" i="7"/>
  <c r="U177" i="7"/>
  <c r="U175" i="7"/>
  <c r="U173" i="7"/>
  <c r="U171" i="7"/>
  <c r="U169" i="7"/>
  <c r="U167" i="7"/>
  <c r="U165" i="7"/>
  <c r="U163" i="7"/>
  <c r="U161" i="7"/>
  <c r="U159" i="7"/>
  <c r="AC154" i="7"/>
  <c r="Z151" i="7"/>
  <c r="U149" i="7"/>
  <c r="AC150" i="7"/>
  <c r="Z123" i="7"/>
  <c r="AC117" i="7"/>
  <c r="V117" i="7"/>
  <c r="W117" i="7"/>
  <c r="U110" i="7"/>
  <c r="AC101" i="7"/>
  <c r="V101" i="7"/>
  <c r="W101" i="7"/>
  <c r="U143" i="7"/>
  <c r="U141" i="7"/>
  <c r="U139" i="7"/>
  <c r="U137" i="7"/>
  <c r="U135" i="7"/>
  <c r="U133" i="7"/>
  <c r="U131" i="7"/>
  <c r="U129" i="7"/>
  <c r="U127" i="7"/>
  <c r="U125" i="7"/>
  <c r="V119" i="7"/>
  <c r="W119" i="7"/>
  <c r="V103" i="7"/>
  <c r="W103" i="7"/>
  <c r="V95" i="7"/>
  <c r="W95" i="7"/>
  <c r="Z94" i="7"/>
  <c r="V137" i="7"/>
  <c r="V133" i="7"/>
  <c r="V129" i="7"/>
  <c r="V125" i="7"/>
  <c r="AC121" i="7"/>
  <c r="V121" i="7"/>
  <c r="W121" i="7"/>
  <c r="U114" i="7"/>
  <c r="AC105" i="7"/>
  <c r="V105" i="7"/>
  <c r="W105" i="7"/>
  <c r="U98" i="7"/>
  <c r="Z92" i="7"/>
  <c r="U92" i="7"/>
  <c r="U90" i="7"/>
  <c r="AC123" i="7"/>
  <c r="V107" i="7"/>
  <c r="W107" i="7"/>
  <c r="AC93" i="7"/>
  <c r="V93" i="7"/>
  <c r="W93" i="7"/>
  <c r="V91" i="7"/>
  <c r="W91" i="7"/>
  <c r="U118" i="7"/>
  <c r="Z115" i="7"/>
  <c r="AC109" i="7"/>
  <c r="V109" i="7"/>
  <c r="W109" i="7"/>
  <c r="U102" i="7"/>
  <c r="V111" i="7"/>
  <c r="W111" i="7"/>
  <c r="U122" i="7"/>
  <c r="Z119" i="7"/>
  <c r="AC113" i="7"/>
  <c r="V113" i="7"/>
  <c r="W113" i="7"/>
  <c r="U106" i="7"/>
  <c r="AC97" i="7"/>
  <c r="V97" i="7"/>
  <c r="W97" i="7"/>
  <c r="V99" i="7"/>
  <c r="W99" i="7"/>
  <c r="Z96" i="7"/>
  <c r="W122" i="7"/>
  <c r="W120" i="7"/>
  <c r="W118" i="7"/>
  <c r="W116" i="7"/>
  <c r="W114" i="7"/>
  <c r="W112" i="7"/>
  <c r="W110" i="7"/>
  <c r="W108" i="7"/>
  <c r="W106" i="7"/>
  <c r="W104" i="7"/>
  <c r="W102" i="7"/>
  <c r="W100" i="7"/>
  <c r="W98" i="7"/>
  <c r="W96" i="7"/>
  <c r="W94" i="7"/>
  <c r="W92" i="7"/>
  <c r="Z90" i="7"/>
  <c r="W90" i="7"/>
  <c r="W89" i="7"/>
  <c r="Z88" i="7"/>
  <c r="W88" i="7"/>
  <c r="Z86" i="7"/>
  <c r="W86" i="7"/>
  <c r="U83" i="7"/>
  <c r="W79" i="7"/>
  <c r="V79" i="7"/>
  <c r="U78" i="7"/>
  <c r="Z76" i="7"/>
  <c r="U69" i="7"/>
  <c r="Z67" i="7"/>
  <c r="U88" i="7"/>
  <c r="U86" i="7"/>
  <c r="Z84" i="7"/>
  <c r="W73" i="7"/>
  <c r="AC66" i="7"/>
  <c r="V81" i="7"/>
  <c r="W78" i="7"/>
  <c r="Z75" i="7"/>
  <c r="Z66" i="7"/>
  <c r="W61" i="7"/>
  <c r="U60" i="7"/>
  <c r="U80" i="7"/>
  <c r="AC78" i="7"/>
  <c r="W59" i="7"/>
  <c r="V59" i="7"/>
  <c r="Z93" i="7"/>
  <c r="Z87" i="7"/>
  <c r="AC74" i="7"/>
  <c r="V74" i="7"/>
  <c r="W74" i="7"/>
  <c r="Z73" i="7"/>
  <c r="Z71" i="7"/>
  <c r="U85" i="7"/>
  <c r="Z72" i="7"/>
  <c r="W70" i="7"/>
  <c r="V70" i="7"/>
  <c r="U62" i="7"/>
  <c r="AC61" i="7"/>
  <c r="Z82" i="7"/>
  <c r="Z69" i="7"/>
  <c r="U61" i="7"/>
  <c r="U45" i="7"/>
  <c r="W58" i="7"/>
  <c r="Z53" i="7"/>
  <c r="V53" i="7"/>
  <c r="W44" i="7"/>
  <c r="V44" i="7"/>
  <c r="AC58" i="7"/>
  <c r="Z56" i="7"/>
  <c r="Z48" i="7"/>
  <c r="AC69" i="7"/>
  <c r="W62" i="7"/>
  <c r="V46" i="7"/>
  <c r="AC46" i="7"/>
  <c r="V48" i="7"/>
  <c r="V43" i="7"/>
  <c r="Z39" i="7"/>
  <c r="AC62" i="7"/>
  <c r="AC42" i="7"/>
  <c r="U81" i="7"/>
  <c r="AC70" i="7"/>
  <c r="AC14" i="7"/>
  <c r="U28" i="7"/>
  <c r="V28" i="7"/>
  <c r="V17" i="7"/>
  <c r="U17" i="7"/>
  <c r="Z29" i="7"/>
  <c r="AC26" i="7"/>
  <c r="W38" i="7"/>
  <c r="W36" i="7"/>
  <c r="W34" i="7"/>
  <c r="W32" i="7"/>
  <c r="W30" i="7"/>
  <c r="Z13" i="7"/>
  <c r="Z36" i="7"/>
  <c r="W29" i="7"/>
  <c r="U29" i="7"/>
  <c r="Z28" i="7"/>
  <c r="V9" i="7"/>
  <c r="U9" i="7"/>
  <c r="AC6" i="7"/>
  <c r="AC22" i="7"/>
  <c r="Z17" i="7"/>
  <c r="Z9" i="7"/>
  <c r="U25" i="7"/>
  <c r="U21" i="7"/>
  <c r="AC18" i="7"/>
  <c r="V13" i="7"/>
  <c r="U13" i="7"/>
  <c r="AC10" i="7"/>
  <c r="Z24" i="7"/>
  <c r="V24" i="7"/>
  <c r="V20" i="7"/>
  <c r="Z16" i="7"/>
  <c r="V16" i="7"/>
  <c r="Z12" i="7"/>
  <c r="V12" i="7"/>
  <c r="U8" i="7"/>
  <c r="Z6" i="7"/>
  <c r="V6" i="7"/>
  <c r="AC11" i="7"/>
  <c r="AO53" i="5"/>
  <c r="Z335" i="7"/>
  <c r="T333" i="7"/>
  <c r="T317" i="7"/>
  <c r="Z349" i="7"/>
  <c r="AE298" i="7"/>
  <c r="Z296" i="7"/>
  <c r="AB296" i="7"/>
  <c r="U176" i="7"/>
  <c r="V73" i="7"/>
  <c r="V69" i="7"/>
  <c r="U285" i="7"/>
  <c r="Z280" i="7"/>
  <c r="U280" i="7"/>
  <c r="T253" i="7"/>
  <c r="V77" i="7"/>
  <c r="Z27" i="7"/>
  <c r="V26" i="7"/>
  <c r="Z22" i="7"/>
  <c r="Z7" i="7"/>
  <c r="AG267" i="5"/>
  <c r="AH267" i="5"/>
  <c r="AE256" i="5"/>
  <c r="AG235" i="5"/>
  <c r="AH235" i="5"/>
  <c r="AE192" i="5"/>
  <c r="AD128" i="5"/>
  <c r="AE54" i="5"/>
  <c r="AD54" i="5"/>
  <c r="AE29" i="5"/>
  <c r="AD29" i="5"/>
  <c r="AG29" i="5" s="1"/>
  <c r="AO202" i="3"/>
  <c r="AO194" i="3"/>
  <c r="AO186" i="3"/>
  <c r="AO178" i="3"/>
  <c r="AO170" i="3"/>
  <c r="AO162" i="3"/>
  <c r="AO154" i="3"/>
  <c r="AO146" i="3"/>
  <c r="AO130" i="3"/>
  <c r="AO122" i="3"/>
  <c r="AO114" i="3"/>
  <c r="AO106" i="3"/>
  <c r="AO98" i="3"/>
  <c r="AO90" i="3"/>
  <c r="AO82" i="3"/>
  <c r="AO74" i="3"/>
  <c r="AO66" i="3"/>
  <c r="AO58" i="3"/>
  <c r="AO50" i="3"/>
  <c r="AO42" i="3"/>
  <c r="AG215" i="5"/>
  <c r="AH215" i="5"/>
  <c r="AG167" i="5"/>
  <c r="AH167" i="5"/>
  <c r="AH119" i="5"/>
  <c r="AE108" i="5"/>
  <c r="AE68" i="5"/>
  <c r="AH179" i="5"/>
  <c r="AH163" i="5"/>
  <c r="AE136" i="5"/>
  <c r="AH115" i="5"/>
  <c r="AH271" i="5"/>
  <c r="AG241" i="5"/>
  <c r="AH239" i="5"/>
  <c r="AG175" i="5"/>
  <c r="AD116" i="5"/>
  <c r="AG116" i="5" s="1"/>
  <c r="AE64" i="5"/>
  <c r="AH64" i="5" s="1"/>
  <c r="AE49" i="5"/>
  <c r="AH49" i="5" s="1"/>
  <c r="AD49" i="5"/>
  <c r="AG49" i="5" s="1"/>
  <c r="AG37" i="5"/>
  <c r="AG21" i="5"/>
  <c r="CF7" i="5"/>
  <c r="CG7" i="5" s="1"/>
  <c r="CA7" i="5"/>
  <c r="CN168" i="5"/>
  <c r="CN163" i="5"/>
  <c r="CN103" i="5"/>
  <c r="CO7" i="5"/>
  <c r="CO158" i="5"/>
  <c r="CO154" i="5"/>
  <c r="CN150" i="5"/>
  <c r="CO138" i="5"/>
  <c r="CN138" i="5"/>
  <c r="CO134" i="5"/>
  <c r="CN134" i="5"/>
  <c r="CO122" i="5"/>
  <c r="CN118" i="5"/>
  <c r="CO102" i="5"/>
  <c r="CO94" i="5"/>
  <c r="CO90" i="5"/>
  <c r="CO86" i="5"/>
  <c r="CO82" i="5"/>
  <c r="CO74" i="5"/>
  <c r="CO66" i="5"/>
  <c r="CN66" i="5"/>
  <c r="CN50" i="5"/>
  <c r="CO42" i="5"/>
  <c r="CN42" i="5"/>
  <c r="CO34" i="5"/>
  <c r="CN34" i="5"/>
  <c r="CO26" i="5"/>
  <c r="CN22" i="5"/>
  <c r="CO18" i="5"/>
  <c r="CN18" i="5"/>
  <c r="CO10" i="5"/>
  <c r="CN25" i="5"/>
  <c r="CO168" i="5"/>
  <c r="CO163" i="5"/>
  <c r="CO157" i="5"/>
  <c r="CO147" i="5"/>
  <c r="CO141" i="5"/>
  <c r="CN29" i="5"/>
  <c r="CN13" i="5"/>
  <c r="CO167" i="5"/>
  <c r="CO145" i="5"/>
  <c r="CO135" i="5"/>
  <c r="CO129" i="5"/>
  <c r="CO119" i="5"/>
  <c r="CO103" i="5"/>
  <c r="CO39" i="5"/>
  <c r="CN33" i="5"/>
  <c r="BP147" i="9" l="1"/>
  <c r="CF147" i="9" s="1"/>
  <c r="BP91" i="9"/>
  <c r="CF91" i="9" s="1"/>
  <c r="BP127" i="9"/>
  <c r="CF127" i="9" s="1"/>
  <c r="BP125" i="9"/>
  <c r="CF125" i="9" s="1"/>
  <c r="BP60" i="9"/>
  <c r="CF60" i="9" s="1"/>
  <c r="AD72" i="5"/>
  <c r="AE116" i="5"/>
  <c r="AH116" i="5" s="1"/>
  <c r="AD152" i="5"/>
  <c r="AD76" i="5"/>
  <c r="AE128" i="5"/>
  <c r="AA156" i="5"/>
  <c r="AA144" i="5"/>
  <c r="AC116" i="5"/>
  <c r="AA112" i="5"/>
  <c r="AI64" i="5"/>
  <c r="AI52" i="5"/>
  <c r="AI40" i="5"/>
  <c r="AC12" i="5"/>
  <c r="AJ152" i="5"/>
  <c r="AJ92" i="5"/>
  <c r="AJ36" i="5"/>
  <c r="AJ28" i="5"/>
  <c r="AJ20" i="5"/>
  <c r="Z160" i="5"/>
  <c r="Z116" i="5"/>
  <c r="Z104" i="5"/>
  <c r="Z44" i="5"/>
  <c r="Y168" i="3"/>
  <c r="U166" i="6" s="1"/>
  <c r="Y144" i="3"/>
  <c r="U142" i="6" s="1"/>
  <c r="BP186" i="9"/>
  <c r="CF186" i="9" s="1"/>
  <c r="BP178" i="9"/>
  <c r="CF178" i="9" s="1"/>
  <c r="AB152" i="5"/>
  <c r="BP145" i="9"/>
  <c r="CF145" i="9" s="1"/>
  <c r="AB124" i="5"/>
  <c r="BP118" i="9"/>
  <c r="CF118" i="9" s="1"/>
  <c r="BP113" i="9"/>
  <c r="CF113" i="9" s="1"/>
  <c r="Y100" i="5"/>
  <c r="M99" i="25" s="1"/>
  <c r="Y88" i="5"/>
  <c r="AB64" i="5"/>
  <c r="AB60" i="5"/>
  <c r="BP44" i="9"/>
  <c r="CF44" i="9" s="1"/>
  <c r="Y40" i="5"/>
  <c r="M39" i="25" s="1"/>
  <c r="Y20" i="5"/>
  <c r="AK152" i="5"/>
  <c r="AL64" i="5"/>
  <c r="AL52" i="5"/>
  <c r="AK24" i="5"/>
  <c r="AL12" i="5"/>
  <c r="AO222" i="3"/>
  <c r="AG273" i="5"/>
  <c r="AD8" i="5"/>
  <c r="BP187" i="9"/>
  <c r="CF187" i="9" s="1"/>
  <c r="AH52" i="5"/>
  <c r="AH36" i="5"/>
  <c r="AH32" i="5"/>
  <c r="BP158" i="9"/>
  <c r="CF158" i="9" s="1"/>
  <c r="BP74" i="9"/>
  <c r="CF74" i="9" s="1"/>
  <c r="CN54" i="5"/>
  <c r="AD132" i="5"/>
  <c r="AD104" i="5"/>
  <c r="AE152" i="5"/>
  <c r="AE76" i="5"/>
  <c r="AH76" i="5" s="1"/>
  <c r="AD124" i="5"/>
  <c r="AD144" i="5"/>
  <c r="BP30" i="9"/>
  <c r="CF30" i="9" s="1"/>
  <c r="AC128" i="5"/>
  <c r="AC120" i="5"/>
  <c r="AA116" i="5"/>
  <c r="AI100" i="5"/>
  <c r="AI92" i="5"/>
  <c r="AC64" i="5"/>
  <c r="AC52" i="5"/>
  <c r="AC40" i="5"/>
  <c r="AI36" i="5"/>
  <c r="AI28" i="5"/>
  <c r="AI20" i="5"/>
  <c r="AA12" i="5"/>
  <c r="AJ160" i="5"/>
  <c r="AJ88" i="5"/>
  <c r="AJ56" i="5"/>
  <c r="AJ48" i="5"/>
  <c r="Z132" i="5"/>
  <c r="Z84" i="5"/>
  <c r="Z52" i="5"/>
  <c r="Z16" i="5"/>
  <c r="Z8" i="5"/>
  <c r="Y192" i="3"/>
  <c r="U190" i="6" s="1"/>
  <c r="BP169" i="9"/>
  <c r="CF169" i="9" s="1"/>
  <c r="BP162" i="9"/>
  <c r="CF162" i="9" s="1"/>
  <c r="BP157" i="9"/>
  <c r="CF157" i="9" s="1"/>
  <c r="Y152" i="5"/>
  <c r="M151" i="25" s="1"/>
  <c r="AB144" i="5"/>
  <c r="AN144" i="5" s="1"/>
  <c r="BP133" i="9"/>
  <c r="CF133" i="9" s="1"/>
  <c r="Y124" i="5"/>
  <c r="M123" i="25" s="1"/>
  <c r="AB112" i="5"/>
  <c r="BP106" i="9"/>
  <c r="CF106" i="9" s="1"/>
  <c r="BP98" i="9"/>
  <c r="CF98" i="9" s="1"/>
  <c r="BP70" i="9"/>
  <c r="CF70" i="9" s="1"/>
  <c r="Y64" i="5"/>
  <c r="M63" i="25" s="1"/>
  <c r="Y60" i="5"/>
  <c r="M59" i="25" s="1"/>
  <c r="BP53" i="9"/>
  <c r="CF53" i="9" s="1"/>
  <c r="BP49" i="9"/>
  <c r="CF49" i="9" s="1"/>
  <c r="AB44" i="5"/>
  <c r="BP33" i="9"/>
  <c r="CF33" i="9" s="1"/>
  <c r="AL156" i="5"/>
  <c r="AL136" i="5"/>
  <c r="AL124" i="5"/>
  <c r="AL112" i="5"/>
  <c r="AL96" i="5"/>
  <c r="AK64" i="5"/>
  <c r="AK52" i="5"/>
  <c r="AL44" i="5"/>
  <c r="AL36" i="5"/>
  <c r="AK12" i="5"/>
  <c r="W302" i="3"/>
  <c r="BP170" i="9"/>
  <c r="CF170" i="9" s="1"/>
  <c r="BP135" i="9"/>
  <c r="CF135" i="9" s="1"/>
  <c r="BP34" i="9"/>
  <c r="CF34" i="9" s="1"/>
  <c r="AD80" i="5"/>
  <c r="AG80" i="5" s="1"/>
  <c r="AE132" i="5"/>
  <c r="AE104" i="5"/>
  <c r="AD84" i="5"/>
  <c r="AE124" i="5"/>
  <c r="AE144" i="5"/>
  <c r="AH144" i="5" s="1"/>
  <c r="AA164" i="5"/>
  <c r="AA140" i="5"/>
  <c r="AA128" i="5"/>
  <c r="AA120" i="5"/>
  <c r="AC100" i="5"/>
  <c r="AC92" i="5"/>
  <c r="AA64" i="5"/>
  <c r="AA52" i="5"/>
  <c r="AA40" i="5"/>
  <c r="AC36" i="5"/>
  <c r="AC28" i="5"/>
  <c r="AC20" i="5"/>
  <c r="AI8" i="5"/>
  <c r="AJ128" i="5"/>
  <c r="AJ116" i="5"/>
  <c r="AJ104" i="5"/>
  <c r="Z100" i="5"/>
  <c r="Z68" i="5"/>
  <c r="Z60" i="5"/>
  <c r="Z32" i="5"/>
  <c r="Z24" i="5"/>
  <c r="Y136" i="3"/>
  <c r="U134" i="6" s="1"/>
  <c r="BP185" i="9"/>
  <c r="CF185" i="9" s="1"/>
  <c r="AB156" i="5"/>
  <c r="AB140" i="5"/>
  <c r="AB132" i="5"/>
  <c r="BP117" i="9"/>
  <c r="CF117" i="9" s="1"/>
  <c r="Y112" i="5"/>
  <c r="M111" i="25" s="1"/>
  <c r="AB104" i="5"/>
  <c r="AB96" i="5"/>
  <c r="BP86" i="9"/>
  <c r="CF86" i="9" s="1"/>
  <c r="Y44" i="5"/>
  <c r="M43" i="25" s="1"/>
  <c r="BP37" i="9"/>
  <c r="CF37" i="9" s="1"/>
  <c r="AB24" i="5"/>
  <c r="AK156" i="5"/>
  <c r="AK136" i="5"/>
  <c r="AK124" i="5"/>
  <c r="AK112" i="5"/>
  <c r="AL104" i="5"/>
  <c r="AK96" i="5"/>
  <c r="AL56" i="5"/>
  <c r="AK44" i="5"/>
  <c r="AL16" i="5"/>
  <c r="AO168" i="3"/>
  <c r="BP50" i="9"/>
  <c r="CF50" i="9" s="1"/>
  <c r="CN62" i="5"/>
  <c r="CN111" i="5"/>
  <c r="AD88" i="5"/>
  <c r="AG88" i="5" s="1"/>
  <c r="AD148" i="5"/>
  <c r="AE84" i="5"/>
  <c r="AD140" i="5"/>
  <c r="AD96" i="5"/>
  <c r="AD160" i="5"/>
  <c r="CF13" i="5"/>
  <c r="CG13" i="5" s="1"/>
  <c r="AI104" i="5"/>
  <c r="AA100" i="5"/>
  <c r="AA92" i="5"/>
  <c r="AA36" i="5"/>
  <c r="AA28" i="5"/>
  <c r="AA20" i="5"/>
  <c r="AI16" i="5"/>
  <c r="AA8" i="5"/>
  <c r="AJ64" i="5"/>
  <c r="AJ44" i="5"/>
  <c r="AN44" i="5" s="1"/>
  <c r="AJ16" i="5"/>
  <c r="AJ8" i="5"/>
  <c r="Z124" i="5"/>
  <c r="Z112" i="5"/>
  <c r="Z96" i="5"/>
  <c r="Z40" i="5"/>
  <c r="Y184" i="3"/>
  <c r="U182" i="6" s="1"/>
  <c r="Y24" i="3"/>
  <c r="U22" i="6" s="1"/>
  <c r="BP190" i="9"/>
  <c r="CF190" i="9" s="1"/>
  <c r="BP174" i="9"/>
  <c r="CF174" i="9" s="1"/>
  <c r="BP167" i="9"/>
  <c r="CF167" i="9" s="1"/>
  <c r="BP161" i="9"/>
  <c r="CF161" i="9" s="1"/>
  <c r="Y156" i="5"/>
  <c r="M155" i="25" s="1"/>
  <c r="Y140" i="5"/>
  <c r="BP130" i="9"/>
  <c r="CF130" i="9" s="1"/>
  <c r="AB116" i="5"/>
  <c r="BP110" i="9"/>
  <c r="CF110" i="9" s="1"/>
  <c r="Y104" i="5"/>
  <c r="M103" i="25" s="1"/>
  <c r="Y96" i="5"/>
  <c r="M95" i="25" s="1"/>
  <c r="BP66" i="9"/>
  <c r="CF66" i="9" s="1"/>
  <c r="BP62" i="9"/>
  <c r="CF62" i="9" s="1"/>
  <c r="BP57" i="9"/>
  <c r="CF57" i="9" s="1"/>
  <c r="BP52" i="9"/>
  <c r="CF52" i="9" s="1"/>
  <c r="BP48" i="9"/>
  <c r="CF48" i="9" s="1"/>
  <c r="BP42" i="9"/>
  <c r="CF42" i="9" s="1"/>
  <c r="BP32" i="9"/>
  <c r="CF32" i="9" s="1"/>
  <c r="AB28" i="5"/>
  <c r="Y24" i="5"/>
  <c r="M23" i="25" s="1"/>
  <c r="AL160" i="5"/>
  <c r="AL116" i="5"/>
  <c r="AK104" i="5"/>
  <c r="AK56" i="5"/>
  <c r="AL28" i="5"/>
  <c r="AK16" i="5"/>
  <c r="AO16" i="3"/>
  <c r="AD56" i="5"/>
  <c r="BP163" i="9"/>
  <c r="CF163" i="9" s="1"/>
  <c r="BP54" i="9"/>
  <c r="CF54" i="9" s="1"/>
  <c r="AE88" i="5"/>
  <c r="AH88" i="5" s="1"/>
  <c r="AE148" i="5"/>
  <c r="AD120" i="5"/>
  <c r="AD60" i="5"/>
  <c r="AD92" i="5"/>
  <c r="AE140" i="5"/>
  <c r="AE96" i="5"/>
  <c r="AE160" i="5"/>
  <c r="CH13" i="5"/>
  <c r="AA136" i="5"/>
  <c r="AC104" i="5"/>
  <c r="AI84" i="5"/>
  <c r="AI60" i="5"/>
  <c r="AI56" i="5"/>
  <c r="AI48" i="5"/>
  <c r="AI44" i="5"/>
  <c r="AC16" i="5"/>
  <c r="AN179" i="5"/>
  <c r="AJ140" i="5"/>
  <c r="AN140" i="5" s="1"/>
  <c r="AJ100" i="5"/>
  <c r="AN100" i="5" s="1"/>
  <c r="AJ32" i="5"/>
  <c r="AJ24" i="5"/>
  <c r="Z156" i="5"/>
  <c r="Z92" i="5"/>
  <c r="Y128" i="3"/>
  <c r="U126" i="6" s="1"/>
  <c r="AB16" i="5"/>
  <c r="AB12" i="5"/>
  <c r="AB8" i="5"/>
  <c r="BP182" i="9"/>
  <c r="CF182" i="9" s="1"/>
  <c r="AB160" i="5"/>
  <c r="BP149" i="9"/>
  <c r="CF149" i="9" s="1"/>
  <c r="BP121" i="9"/>
  <c r="CF121" i="9" s="1"/>
  <c r="Y116" i="5"/>
  <c r="M115" i="25" s="1"/>
  <c r="BP82" i="9"/>
  <c r="CF82" i="9" s="1"/>
  <c r="AB56" i="5"/>
  <c r="AB52" i="5"/>
  <c r="AB48" i="5"/>
  <c r="AN48" i="5" s="1"/>
  <c r="BP36" i="9"/>
  <c r="CF36" i="9" s="1"/>
  <c r="AB32" i="5"/>
  <c r="Y28" i="5"/>
  <c r="M27" i="25" s="1"/>
  <c r="AK160" i="5"/>
  <c r="AL140" i="5"/>
  <c r="AK116" i="5"/>
  <c r="AL92" i="5"/>
  <c r="AL40" i="5"/>
  <c r="AK28" i="5"/>
  <c r="AO152" i="3"/>
  <c r="AD52" i="5"/>
  <c r="BP153" i="9"/>
  <c r="CF153" i="9" s="1"/>
  <c r="BP64" i="9"/>
  <c r="CF64" i="9" s="1"/>
  <c r="AD100" i="5"/>
  <c r="AE120" i="5"/>
  <c r="AE60" i="5"/>
  <c r="AE92" i="5"/>
  <c r="AD112" i="5"/>
  <c r="AG112" i="5" s="1"/>
  <c r="AA160" i="5"/>
  <c r="AC124" i="5"/>
  <c r="AC108" i="5"/>
  <c r="AA104" i="5"/>
  <c r="AI96" i="5"/>
  <c r="AI88" i="5"/>
  <c r="AC84" i="5"/>
  <c r="AC60" i="5"/>
  <c r="AC56" i="5"/>
  <c r="AC48" i="5"/>
  <c r="AC44" i="5"/>
  <c r="AI32" i="5"/>
  <c r="AI24" i="5"/>
  <c r="AM24" i="5" s="1"/>
  <c r="AA16" i="5"/>
  <c r="AJ156" i="5"/>
  <c r="AJ124" i="5"/>
  <c r="AJ112" i="5"/>
  <c r="AJ52" i="5"/>
  <c r="AJ40" i="5"/>
  <c r="Z164" i="5"/>
  <c r="Z140" i="5"/>
  <c r="Z120" i="5"/>
  <c r="Z56" i="5"/>
  <c r="Z48" i="5"/>
  <c r="Z12" i="5"/>
  <c r="Y176" i="3"/>
  <c r="U174" i="6" s="1"/>
  <c r="Y152" i="3"/>
  <c r="U150" i="6" s="1"/>
  <c r="Y16" i="5"/>
  <c r="M15" i="25" s="1"/>
  <c r="Y8" i="5"/>
  <c r="M7" i="25" s="1"/>
  <c r="BP189" i="9"/>
  <c r="CF189" i="9" s="1"/>
  <c r="BP171" i="9"/>
  <c r="CF171" i="9" s="1"/>
  <c r="BP166" i="9"/>
  <c r="CF166" i="9" s="1"/>
  <c r="Y160" i="5"/>
  <c r="M159" i="25" s="1"/>
  <c r="BP154" i="9"/>
  <c r="CF154" i="9" s="1"/>
  <c r="AB148" i="5"/>
  <c r="BP137" i="9"/>
  <c r="CF137" i="9" s="1"/>
  <c r="AB120" i="5"/>
  <c r="BP109" i="9"/>
  <c r="CF109" i="9" s="1"/>
  <c r="BP102" i="9"/>
  <c r="CF102" i="9" s="1"/>
  <c r="AB92" i="5"/>
  <c r="BP78" i="9"/>
  <c r="CF78" i="9" s="1"/>
  <c r="BP65" i="9"/>
  <c r="CF65" i="9" s="1"/>
  <c r="BP61" i="9"/>
  <c r="CF61" i="9" s="1"/>
  <c r="Y56" i="5"/>
  <c r="Y52" i="5"/>
  <c r="M51" i="25" s="1"/>
  <c r="Y48" i="5"/>
  <c r="M47" i="25" s="1"/>
  <c r="BP41" i="9"/>
  <c r="CF41" i="9" s="1"/>
  <c r="Y36" i="5"/>
  <c r="M35" i="25" s="1"/>
  <c r="Y32" i="5"/>
  <c r="M31" i="25" s="1"/>
  <c r="AL164" i="5"/>
  <c r="AK140" i="5"/>
  <c r="AL120" i="5"/>
  <c r="AK92" i="5"/>
  <c r="AK40" i="5"/>
  <c r="AL20" i="5"/>
  <c r="AD32" i="5"/>
  <c r="BP140" i="9"/>
  <c r="CF140" i="9" s="1"/>
  <c r="BP107" i="9"/>
  <c r="CF107" i="9" s="1"/>
  <c r="BP45" i="9"/>
  <c r="CF45" i="9" s="1"/>
  <c r="CN164" i="5"/>
  <c r="AD64" i="5"/>
  <c r="AE100" i="5"/>
  <c r="AH100" i="5" s="1"/>
  <c r="AD136" i="5"/>
  <c r="AG136" i="5" s="1"/>
  <c r="AD68" i="5"/>
  <c r="AG68" i="5" s="1"/>
  <c r="AD108" i="5"/>
  <c r="AG108" i="5" s="1"/>
  <c r="AE112" i="5"/>
  <c r="AA148" i="5"/>
  <c r="AA124" i="5"/>
  <c r="AA108" i="5"/>
  <c r="AC96" i="5"/>
  <c r="AC88" i="5"/>
  <c r="AA60" i="5"/>
  <c r="AA56" i="5"/>
  <c r="AA48" i="5"/>
  <c r="AC32" i="5"/>
  <c r="AJ164" i="5"/>
  <c r="Z108" i="5"/>
  <c r="Z88" i="5"/>
  <c r="Z64" i="5"/>
  <c r="Z36" i="5"/>
  <c r="Z20" i="5"/>
  <c r="BP188" i="9"/>
  <c r="CF188" i="9" s="1"/>
  <c r="BP181" i="9"/>
  <c r="CF181" i="9" s="1"/>
  <c r="AB164" i="5"/>
  <c r="AB136" i="5"/>
  <c r="Y120" i="5"/>
  <c r="M119" i="25" s="1"/>
  <c r="BP114" i="9"/>
  <c r="CF114" i="9" s="1"/>
  <c r="AB108" i="5"/>
  <c r="AN108" i="5" s="1"/>
  <c r="BP100" i="9"/>
  <c r="CF100" i="9" s="1"/>
  <c r="AL32" i="5"/>
  <c r="AK20" i="5"/>
  <c r="AL8" i="5"/>
  <c r="AO136" i="3"/>
  <c r="AD156" i="5"/>
  <c r="AG217" i="5"/>
  <c r="BP165" i="9"/>
  <c r="CF165" i="9" s="1"/>
  <c r="AN15" i="6"/>
  <c r="CS15" i="5"/>
  <c r="CT15" i="5" s="1"/>
  <c r="CS11" i="5"/>
  <c r="CT11" i="5" s="1"/>
  <c r="CS7" i="5"/>
  <c r="CT7" i="5" s="1"/>
  <c r="CS171" i="5"/>
  <c r="CT171" i="5" s="1"/>
  <c r="CS164" i="5"/>
  <c r="CT164" i="5" s="1"/>
  <c r="CS159" i="5"/>
  <c r="CT159" i="5" s="1"/>
  <c r="CN154" i="5"/>
  <c r="CS154" i="5"/>
  <c r="CT154" i="5" s="1"/>
  <c r="CS136" i="5"/>
  <c r="CT136" i="5" s="1"/>
  <c r="CS126" i="5"/>
  <c r="CT126" i="5" s="1"/>
  <c r="CN108" i="5"/>
  <c r="CS108" i="5"/>
  <c r="CT108" i="5" s="1"/>
  <c r="CS75" i="5"/>
  <c r="CT75" i="5" s="1"/>
  <c r="CS65" i="5"/>
  <c r="CT65" i="5" s="1"/>
  <c r="CS61" i="5"/>
  <c r="CT61" i="5" s="1"/>
  <c r="CS55" i="5"/>
  <c r="CT55" i="5" s="1"/>
  <c r="CS51" i="5"/>
  <c r="CT51" i="5" s="1"/>
  <c r="CS46" i="5"/>
  <c r="CT46" i="5" s="1"/>
  <c r="CS35" i="5"/>
  <c r="CT35" i="5" s="1"/>
  <c r="Y5" i="5"/>
  <c r="CS26" i="5"/>
  <c r="CT26" i="5" s="1"/>
  <c r="CS19" i="5"/>
  <c r="CT19" i="5" s="1"/>
  <c r="CS187" i="5"/>
  <c r="CT187" i="5" s="1"/>
  <c r="CS179" i="5"/>
  <c r="CT179" i="5" s="1"/>
  <c r="CS146" i="5"/>
  <c r="CT146" i="5" s="1"/>
  <c r="CN119" i="5"/>
  <c r="CS119" i="5"/>
  <c r="CT119" i="5" s="1"/>
  <c r="CN114" i="5"/>
  <c r="CS114" i="5"/>
  <c r="CT114" i="5" s="1"/>
  <c r="CN100" i="5"/>
  <c r="CS100" i="5"/>
  <c r="CT100" i="5" s="1"/>
  <c r="CS45" i="5"/>
  <c r="CT45" i="5" s="1"/>
  <c r="CS40" i="5"/>
  <c r="CT40" i="5" s="1"/>
  <c r="CS30" i="5"/>
  <c r="CT30" i="5" s="1"/>
  <c r="CS188" i="5"/>
  <c r="CT188" i="5" s="1"/>
  <c r="CS31" i="5"/>
  <c r="CT31" i="5" s="1"/>
  <c r="CS14" i="5"/>
  <c r="CT14" i="5" s="1"/>
  <c r="CS10" i="5"/>
  <c r="CT10" i="5" s="1"/>
  <c r="CS6" i="5"/>
  <c r="CT6" i="5" s="1"/>
  <c r="CS170" i="5"/>
  <c r="CT170" i="5" s="1"/>
  <c r="CS163" i="5"/>
  <c r="CT163" i="5" s="1"/>
  <c r="CS158" i="5"/>
  <c r="CT158" i="5" s="1"/>
  <c r="CS152" i="5"/>
  <c r="CT152" i="5" s="1"/>
  <c r="CS134" i="5"/>
  <c r="CT134" i="5" s="1"/>
  <c r="CS124" i="5"/>
  <c r="CT124" i="5" s="1"/>
  <c r="CS107" i="5"/>
  <c r="CT107" i="5" s="1"/>
  <c r="CS99" i="5"/>
  <c r="CT99" i="5" s="1"/>
  <c r="CS71" i="5"/>
  <c r="CT71" i="5" s="1"/>
  <c r="CS64" i="5"/>
  <c r="CT64" i="5" s="1"/>
  <c r="CS60" i="5"/>
  <c r="CT60" i="5" s="1"/>
  <c r="CS54" i="5"/>
  <c r="CT54" i="5" s="1"/>
  <c r="CS50" i="5"/>
  <c r="CT50" i="5" s="1"/>
  <c r="CS34" i="5"/>
  <c r="CT34" i="5" s="1"/>
  <c r="CS25" i="5"/>
  <c r="CT25" i="5" s="1"/>
  <c r="CS18" i="5"/>
  <c r="CT18" i="5" s="1"/>
  <c r="CS186" i="5"/>
  <c r="CT186" i="5" s="1"/>
  <c r="CS118" i="5"/>
  <c r="CT118" i="5" s="1"/>
  <c r="CS112" i="5"/>
  <c r="CT112" i="5" s="1"/>
  <c r="CS87" i="5"/>
  <c r="CT87" i="5" s="1"/>
  <c r="CS44" i="5"/>
  <c r="CT44" i="5" s="1"/>
  <c r="CS38" i="5"/>
  <c r="CT38" i="5" s="1"/>
  <c r="CS29" i="5"/>
  <c r="CT29" i="5" s="1"/>
  <c r="CS17" i="5"/>
  <c r="CT17" i="5" s="1"/>
  <c r="CS13" i="5"/>
  <c r="CT13" i="5" s="1"/>
  <c r="CS9" i="5"/>
  <c r="CT9" i="5" s="1"/>
  <c r="CS191" i="5"/>
  <c r="CT191" i="5" s="1"/>
  <c r="CS175" i="5"/>
  <c r="CT175" i="5" s="1"/>
  <c r="CS168" i="5"/>
  <c r="CT168" i="5" s="1"/>
  <c r="CS162" i="5"/>
  <c r="CT162" i="5" s="1"/>
  <c r="CS156" i="5"/>
  <c r="CT156" i="5" s="1"/>
  <c r="CS131" i="5"/>
  <c r="CT131" i="5" s="1"/>
  <c r="CS111" i="5"/>
  <c r="CT111" i="5" s="1"/>
  <c r="CS104" i="5"/>
  <c r="CT104" i="5" s="1"/>
  <c r="CS96" i="5"/>
  <c r="CT96" i="5" s="1"/>
  <c r="CS67" i="5"/>
  <c r="CT67" i="5" s="1"/>
  <c r="CS63" i="5"/>
  <c r="CT63" i="5" s="1"/>
  <c r="CS58" i="5"/>
  <c r="CT58" i="5" s="1"/>
  <c r="CS53" i="5"/>
  <c r="CT53" i="5" s="1"/>
  <c r="CS49" i="5"/>
  <c r="CT49" i="5" s="1"/>
  <c r="CS43" i="5"/>
  <c r="CT43" i="5" s="1"/>
  <c r="CS33" i="5"/>
  <c r="CT33" i="5" s="1"/>
  <c r="CS24" i="5"/>
  <c r="CT24" i="5" s="1"/>
  <c r="CS22" i="5"/>
  <c r="CT22" i="5" s="1"/>
  <c r="CS183" i="5"/>
  <c r="CT183" i="5" s="1"/>
  <c r="CS150" i="5"/>
  <c r="CT150" i="5" s="1"/>
  <c r="CS128" i="5"/>
  <c r="CT128" i="5" s="1"/>
  <c r="CN122" i="5"/>
  <c r="CS122" i="5"/>
  <c r="CT122" i="5" s="1"/>
  <c r="CS116" i="5"/>
  <c r="CT116" i="5" s="1"/>
  <c r="CN83" i="5"/>
  <c r="CS83" i="5"/>
  <c r="CT83" i="5" s="1"/>
  <c r="CS37" i="5"/>
  <c r="CT37" i="5" s="1"/>
  <c r="CS28" i="5"/>
  <c r="CT28" i="5" s="1"/>
  <c r="CS23" i="5"/>
  <c r="CT23" i="5" s="1"/>
  <c r="CS16" i="5"/>
  <c r="CT16" i="5" s="1"/>
  <c r="CS12" i="5"/>
  <c r="CT12" i="5" s="1"/>
  <c r="CS8" i="5"/>
  <c r="CT8" i="5" s="1"/>
  <c r="CS190" i="5"/>
  <c r="CT190" i="5" s="1"/>
  <c r="CS172" i="5"/>
  <c r="CT172" i="5" s="1"/>
  <c r="CN167" i="5"/>
  <c r="CS167" i="5"/>
  <c r="CT167" i="5" s="1"/>
  <c r="CS160" i="5"/>
  <c r="CT160" i="5" s="1"/>
  <c r="CS155" i="5"/>
  <c r="CT155" i="5" s="1"/>
  <c r="CS138" i="5"/>
  <c r="CT138" i="5" s="1"/>
  <c r="CS110" i="5"/>
  <c r="CT110" i="5" s="1"/>
  <c r="CS103" i="5"/>
  <c r="CT103" i="5" s="1"/>
  <c r="CS79" i="5"/>
  <c r="CT79" i="5" s="1"/>
  <c r="CS66" i="5"/>
  <c r="CT66" i="5" s="1"/>
  <c r="CS62" i="5"/>
  <c r="CT62" i="5" s="1"/>
  <c r="CS52" i="5"/>
  <c r="CT52" i="5" s="1"/>
  <c r="CS48" i="5"/>
  <c r="CT48" i="5" s="1"/>
  <c r="CS42" i="5"/>
  <c r="CT42" i="5" s="1"/>
  <c r="CS36" i="5"/>
  <c r="CT36" i="5" s="1"/>
  <c r="CS32" i="5"/>
  <c r="CT32" i="5" s="1"/>
  <c r="CS141" i="5"/>
  <c r="CT141" i="5" s="1"/>
  <c r="CS189" i="5"/>
  <c r="CT189" i="5" s="1"/>
  <c r="CS182" i="5"/>
  <c r="CT182" i="5" s="1"/>
  <c r="CS148" i="5"/>
  <c r="CT148" i="5" s="1"/>
  <c r="CS120" i="5"/>
  <c r="CT120" i="5" s="1"/>
  <c r="CS115" i="5"/>
  <c r="CT115" i="5" s="1"/>
  <c r="CS101" i="5"/>
  <c r="CT101" i="5" s="1"/>
  <c r="CS92" i="5"/>
  <c r="CT92" i="5" s="1"/>
  <c r="CS27" i="5"/>
  <c r="CT27" i="5" s="1"/>
  <c r="CS21" i="5"/>
  <c r="CT21" i="5" s="1"/>
  <c r="CS166" i="5"/>
  <c r="CT166" i="5" s="1"/>
  <c r="L22" i="6"/>
  <c r="L21" i="6"/>
  <c r="D350" i="22"/>
  <c r="AK327" i="6"/>
  <c r="C300" i="22"/>
  <c r="C268" i="22"/>
  <c r="D230" i="22"/>
  <c r="P220" i="22"/>
  <c r="C212" i="22"/>
  <c r="D198" i="22"/>
  <c r="C192" i="22"/>
  <c r="AQ169" i="6"/>
  <c r="P164" i="22"/>
  <c r="P148" i="22"/>
  <c r="P138" i="22"/>
  <c r="H132" i="22"/>
  <c r="P114" i="22"/>
  <c r="P110" i="22"/>
  <c r="AQ106" i="6"/>
  <c r="C100" i="22"/>
  <c r="C96" i="22"/>
  <c r="P92" i="22"/>
  <c r="C88" i="22"/>
  <c r="H84" i="22"/>
  <c r="P80" i="22"/>
  <c r="D77" i="22"/>
  <c r="H72" i="22"/>
  <c r="AQ70" i="6"/>
  <c r="D65" i="22"/>
  <c r="P62" i="22"/>
  <c r="P58" i="22"/>
  <c r="P53" i="22"/>
  <c r="D49" i="22"/>
  <c r="P34" i="22"/>
  <c r="P21" i="22"/>
  <c r="D17" i="22"/>
  <c r="P8" i="22"/>
  <c r="D6" i="22"/>
  <c r="D333" i="22"/>
  <c r="C292" i="22"/>
  <c r="AK107" i="6"/>
  <c r="N26" i="22"/>
  <c r="D262" i="22"/>
  <c r="B224" i="22"/>
  <c r="H33" i="22"/>
  <c r="C352" i="22"/>
  <c r="D349" i="22"/>
  <c r="AK343" i="6"/>
  <c r="D329" i="22"/>
  <c r="P326" i="22"/>
  <c r="P318" i="22"/>
  <c r="P314" i="22"/>
  <c r="AK311" i="6"/>
  <c r="AK307" i="6"/>
  <c r="B303" i="22"/>
  <c r="C284" i="22"/>
  <c r="B279" i="22"/>
  <c r="D254" i="22"/>
  <c r="C248" i="22"/>
  <c r="AQ245" i="6"/>
  <c r="C240" i="22"/>
  <c r="P232" i="22"/>
  <c r="C224" i="22"/>
  <c r="C220" i="22"/>
  <c r="P200" i="22"/>
  <c r="P196" i="22"/>
  <c r="P186" i="22"/>
  <c r="P182" i="22"/>
  <c r="P176" i="22"/>
  <c r="C168" i="22"/>
  <c r="C164" i="22"/>
  <c r="C148" i="22"/>
  <c r="P143" i="22"/>
  <c r="P132" i="22"/>
  <c r="P122" i="22"/>
  <c r="P118" i="22"/>
  <c r="D113" i="22"/>
  <c r="D105" i="22"/>
  <c r="AK103" i="6"/>
  <c r="C92" i="22"/>
  <c r="P84" i="22"/>
  <c r="C80" i="22"/>
  <c r="H76" i="22"/>
  <c r="P72" i="22"/>
  <c r="D69" i="22"/>
  <c r="AQ58" i="6"/>
  <c r="D53" i="22"/>
  <c r="H48" i="22"/>
  <c r="P45" i="22"/>
  <c r="AQ42" i="6"/>
  <c r="P38" i="22"/>
  <c r="P30" i="22"/>
  <c r="P26" i="22"/>
  <c r="D21" i="22"/>
  <c r="D14" i="22"/>
  <c r="P5" i="22"/>
  <c r="AK51" i="6"/>
  <c r="C21" i="22"/>
  <c r="C340" i="22"/>
  <c r="P258" i="22"/>
  <c r="AK99" i="6"/>
  <c r="AK19" i="6"/>
  <c r="D150" i="22"/>
  <c r="D94" i="22"/>
  <c r="D78" i="22"/>
  <c r="D30" i="22"/>
  <c r="D345" i="22"/>
  <c r="P342" i="22"/>
  <c r="AK339" i="6"/>
  <c r="P332" i="22"/>
  <c r="P310" i="22"/>
  <c r="P306" i="22"/>
  <c r="AK303" i="6"/>
  <c r="AK295" i="6"/>
  <c r="AK291" i="6"/>
  <c r="AK279" i="6"/>
  <c r="AK275" i="6"/>
  <c r="AK271" i="6"/>
  <c r="P266" i="22"/>
  <c r="P262" i="22"/>
  <c r="P256" i="22"/>
  <c r="P252" i="22"/>
  <c r="C244" i="22"/>
  <c r="B240" i="22"/>
  <c r="P236" i="22"/>
  <c r="C232" i="22"/>
  <c r="P228" i="22"/>
  <c r="P210" i="22"/>
  <c r="P206" i="22"/>
  <c r="C196" i="22"/>
  <c r="P172" i="22"/>
  <c r="P158" i="22"/>
  <c r="P152" i="22"/>
  <c r="D137" i="22"/>
  <c r="C132" i="22"/>
  <c r="D121" i="22"/>
  <c r="D117" i="22"/>
  <c r="H112" i="22"/>
  <c r="D109" i="22"/>
  <c r="P102" i="22"/>
  <c r="P98" i="22"/>
  <c r="AK95" i="6"/>
  <c r="C84" i="22"/>
  <c r="P76" i="22"/>
  <c r="C72" i="22"/>
  <c r="P64" i="22"/>
  <c r="P61" i="22"/>
  <c r="H56" i="22"/>
  <c r="P52" i="22"/>
  <c r="P48" i="22"/>
  <c r="D45" i="22"/>
  <c r="D41" i="22"/>
  <c r="P37" i="22"/>
  <c r="P33" i="22"/>
  <c r="AQ26" i="6"/>
  <c r="P20" i="22"/>
  <c r="H16" i="22"/>
  <c r="P13" i="22"/>
  <c r="AK11" i="6"/>
  <c r="C8" i="22"/>
  <c r="D5" i="22"/>
  <c r="D54" i="22"/>
  <c r="AK315" i="6"/>
  <c r="P248" i="22"/>
  <c r="AK91" i="6"/>
  <c r="C149" i="22"/>
  <c r="D134" i="22"/>
  <c r="D118" i="22"/>
  <c r="C93" i="22"/>
  <c r="D62" i="22"/>
  <c r="C29" i="22"/>
  <c r="H17" i="22"/>
  <c r="P348" i="22"/>
  <c r="P338" i="22"/>
  <c r="C332" i="22"/>
  <c r="P328" i="22"/>
  <c r="D326" i="22"/>
  <c r="P320" i="22"/>
  <c r="D318" i="22"/>
  <c r="P302" i="22"/>
  <c r="AK299" i="6"/>
  <c r="P294" i="22"/>
  <c r="P290" i="22"/>
  <c r="AK287" i="6"/>
  <c r="P282" i="22"/>
  <c r="P278" i="22"/>
  <c r="P274" i="22"/>
  <c r="P270" i="22"/>
  <c r="C256" i="22"/>
  <c r="C252" i="22"/>
  <c r="C236" i="22"/>
  <c r="B232" i="22"/>
  <c r="C228" i="22"/>
  <c r="P218" i="22"/>
  <c r="P214" i="22"/>
  <c r="C200" i="22"/>
  <c r="P190" i="22"/>
  <c r="P184" i="22"/>
  <c r="C176" i="22"/>
  <c r="C172" i="22"/>
  <c r="P162" i="22"/>
  <c r="C152" i="22"/>
  <c r="P146" i="22"/>
  <c r="P142" i="22"/>
  <c r="P136" i="22"/>
  <c r="P126" i="22"/>
  <c r="H116" i="22"/>
  <c r="P112" i="22"/>
  <c r="H108" i="22"/>
  <c r="H104" i="22"/>
  <c r="P94" i="22"/>
  <c r="P90" i="22"/>
  <c r="AK87" i="6"/>
  <c r="C76" i="22"/>
  <c r="P68" i="22"/>
  <c r="D61" i="22"/>
  <c r="P56" i="22"/>
  <c r="C52" i="22"/>
  <c r="C48" i="22"/>
  <c r="H44" i="22"/>
  <c r="D33" i="22"/>
  <c r="P29" i="22"/>
  <c r="P24" i="22"/>
  <c r="C20" i="22"/>
  <c r="AQ17" i="6"/>
  <c r="D13" i="22"/>
  <c r="P10" i="22"/>
  <c r="H4" i="22"/>
  <c r="C97" i="22"/>
  <c r="AQ353" i="6"/>
  <c r="P284" i="22"/>
  <c r="AK323" i="6"/>
  <c r="AK83" i="6"/>
  <c r="D206" i="22"/>
  <c r="C133" i="22"/>
  <c r="C117" i="22"/>
  <c r="D102" i="22"/>
  <c r="H49" i="22"/>
  <c r="C348" i="22"/>
  <c r="P344" i="22"/>
  <c r="D342" i="22"/>
  <c r="AK335" i="6"/>
  <c r="C328" i="22"/>
  <c r="P324" i="22"/>
  <c r="C320" i="22"/>
  <c r="P312" i="22"/>
  <c r="D310" i="22"/>
  <c r="P298" i="22"/>
  <c r="P286" i="22"/>
  <c r="AQ261" i="6"/>
  <c r="B256" i="22"/>
  <c r="AK247" i="6"/>
  <c r="P242" i="22"/>
  <c r="P222" i="22"/>
  <c r="P208" i="22"/>
  <c r="P204" i="22"/>
  <c r="P194" i="22"/>
  <c r="P180" i="22"/>
  <c r="AQ157" i="6"/>
  <c r="C136" i="22"/>
  <c r="P130" i="22"/>
  <c r="D125" i="22"/>
  <c r="H120" i="22"/>
  <c r="P116" i="22"/>
  <c r="C112" i="22"/>
  <c r="P108" i="22"/>
  <c r="P104" i="22"/>
  <c r="AQ102" i="6"/>
  <c r="D97" i="22"/>
  <c r="P86" i="22"/>
  <c r="P82" i="22"/>
  <c r="AK79" i="6"/>
  <c r="C68" i="22"/>
  <c r="C64" i="22"/>
  <c r="H60" i="22"/>
  <c r="P44" i="22"/>
  <c r="AQ41" i="6"/>
  <c r="H36" i="22"/>
  <c r="AQ33" i="6"/>
  <c r="D29" i="22"/>
  <c r="C16" i="22"/>
  <c r="P4" i="22"/>
  <c r="C109" i="22"/>
  <c r="P322" i="22"/>
  <c r="C276" i="22"/>
  <c r="AK251" i="6"/>
  <c r="AK75" i="6"/>
  <c r="D46" i="22"/>
  <c r="H9" i="22"/>
  <c r="AK351" i="6"/>
  <c r="C344" i="22"/>
  <c r="D341" i="22"/>
  <c r="D337" i="22"/>
  <c r="P334" i="22"/>
  <c r="AK331" i="6"/>
  <c r="C324" i="22"/>
  <c r="AQ317" i="6"/>
  <c r="C312" i="22"/>
  <c r="P304" i="22"/>
  <c r="D302" i="22"/>
  <c r="D294" i="22"/>
  <c r="P280" i="22"/>
  <c r="D278" i="22"/>
  <c r="D270" i="22"/>
  <c r="P264" i="22"/>
  <c r="C260" i="22"/>
  <c r="P250" i="22"/>
  <c r="P246" i="22"/>
  <c r="AK239" i="6"/>
  <c r="AK235" i="6"/>
  <c r="P226" i="22"/>
  <c r="P216" i="22"/>
  <c r="D214" i="22"/>
  <c r="C204" i="22"/>
  <c r="C184" i="22"/>
  <c r="C180" i="22"/>
  <c r="P170" i="22"/>
  <c r="P166" i="22"/>
  <c r="C156" i="22"/>
  <c r="H144" i="22"/>
  <c r="P140" i="22"/>
  <c r="D129" i="22"/>
  <c r="H124" i="22"/>
  <c r="P120" i="22"/>
  <c r="C108" i="22"/>
  <c r="C104" i="22"/>
  <c r="D101" i="22"/>
  <c r="P93" i="22"/>
  <c r="D89" i="22"/>
  <c r="P78" i="22"/>
  <c r="P74" i="22"/>
  <c r="AK71" i="6"/>
  <c r="P60" i="22"/>
  <c r="P50" i="22"/>
  <c r="C44" i="22"/>
  <c r="C40" i="22"/>
  <c r="P36" i="22"/>
  <c r="C32" i="22"/>
  <c r="H28" i="22"/>
  <c r="P18" i="22"/>
  <c r="H12" i="22"/>
  <c r="AQ10" i="6"/>
  <c r="C4" i="22"/>
  <c r="AK115" i="6"/>
  <c r="P346" i="22"/>
  <c r="AK319" i="6"/>
  <c r="C288" i="22"/>
  <c r="AK155" i="6"/>
  <c r="AK67" i="6"/>
  <c r="D158" i="22"/>
  <c r="D142" i="22"/>
  <c r="D86" i="22"/>
  <c r="D70" i="22"/>
  <c r="C45" i="22"/>
  <c r="P350" i="22"/>
  <c r="P330" i="22"/>
  <c r="D323" i="22"/>
  <c r="C316" i="22"/>
  <c r="P308" i="22"/>
  <c r="C304" i="22"/>
  <c r="AQ297" i="6"/>
  <c r="H288" i="22"/>
  <c r="D286" i="22"/>
  <c r="C280" i="22"/>
  <c r="AQ273" i="6"/>
  <c r="C264" i="22"/>
  <c r="AK255" i="6"/>
  <c r="P238" i="22"/>
  <c r="P234" i="22"/>
  <c r="P230" i="22"/>
  <c r="D222" i="22"/>
  <c r="C208" i="22"/>
  <c r="P198" i="22"/>
  <c r="P192" i="22"/>
  <c r="P188" i="22"/>
  <c r="P174" i="22"/>
  <c r="P160" i="22"/>
  <c r="P150" i="22"/>
  <c r="P144" i="22"/>
  <c r="C140" i="22"/>
  <c r="P134" i="22"/>
  <c r="H128" i="22"/>
  <c r="P124" i="22"/>
  <c r="C120" i="22"/>
  <c r="C116" i="22"/>
  <c r="H100" i="22"/>
  <c r="H96" i="22"/>
  <c r="D93" i="22"/>
  <c r="P85" i="22"/>
  <c r="D81" i="22"/>
  <c r="P70" i="22"/>
  <c r="P66" i="22"/>
  <c r="C60" i="22"/>
  <c r="P54" i="22"/>
  <c r="AK47" i="6"/>
  <c r="P28" i="22"/>
  <c r="P22" i="22"/>
  <c r="P12" i="22"/>
  <c r="D9" i="22"/>
  <c r="P6" i="22"/>
  <c r="C125" i="22"/>
  <c r="C336" i="22"/>
  <c r="D238" i="22"/>
  <c r="AK123" i="6"/>
  <c r="AK59" i="6"/>
  <c r="B236" i="22"/>
  <c r="B197" i="22"/>
  <c r="C157" i="22"/>
  <c r="C141" i="22"/>
  <c r="D126" i="22"/>
  <c r="D110" i="22"/>
  <c r="H57" i="22"/>
  <c r="D22" i="22"/>
  <c r="AK347" i="6"/>
  <c r="P340" i="22"/>
  <c r="P336" i="22"/>
  <c r="D334" i="22"/>
  <c r="C308" i="22"/>
  <c r="P300" i="22"/>
  <c r="C296" i="22"/>
  <c r="P292" i="22"/>
  <c r="P288" i="22"/>
  <c r="P276" i="22"/>
  <c r="C272" i="22"/>
  <c r="P268" i="22"/>
  <c r="AK259" i="6"/>
  <c r="P254" i="22"/>
  <c r="D246" i="22"/>
  <c r="AQ241" i="6"/>
  <c r="P224" i="22"/>
  <c r="C216" i="22"/>
  <c r="P212" i="22"/>
  <c r="P202" i="22"/>
  <c r="C188" i="22"/>
  <c r="P178" i="22"/>
  <c r="C160" i="22"/>
  <c r="P154" i="22"/>
  <c r="C144" i="22"/>
  <c r="D133" i="22"/>
  <c r="AQ129" i="6"/>
  <c r="C124" i="22"/>
  <c r="AK111" i="6"/>
  <c r="P106" i="22"/>
  <c r="P103" i="22"/>
  <c r="P100" i="22"/>
  <c r="P96" i="22"/>
  <c r="P88" i="22"/>
  <c r="D85" i="22"/>
  <c r="H80" i="22"/>
  <c r="P77" i="22"/>
  <c r="D73" i="22"/>
  <c r="AK63" i="6"/>
  <c r="P49" i="22"/>
  <c r="P46" i="22"/>
  <c r="P42" i="22"/>
  <c r="P31" i="22"/>
  <c r="C28" i="22"/>
  <c r="P17" i="22"/>
  <c r="P14" i="22"/>
  <c r="C12" i="22"/>
  <c r="H8" i="22"/>
  <c r="P145" i="6"/>
  <c r="G144" i="22"/>
  <c r="P137" i="6"/>
  <c r="M101" i="6"/>
  <c r="Y250" i="3"/>
  <c r="U248" i="6" s="1"/>
  <c r="Y229" i="3"/>
  <c r="U227" i="6" s="1"/>
  <c r="Y12" i="3"/>
  <c r="U10" i="6" s="1"/>
  <c r="AO159" i="3"/>
  <c r="AO119" i="3"/>
  <c r="AO198" i="3"/>
  <c r="Y191" i="3"/>
  <c r="U189" i="6" s="1"/>
  <c r="AO282" i="3"/>
  <c r="AO234" i="3"/>
  <c r="AO191" i="3"/>
  <c r="AO55" i="3"/>
  <c r="W221" i="3"/>
  <c r="Y143" i="3"/>
  <c r="U141" i="6" s="1"/>
  <c r="Y103" i="3"/>
  <c r="U101" i="6" s="1"/>
  <c r="Y68" i="3"/>
  <c r="U66" i="6" s="1"/>
  <c r="AO314" i="3"/>
  <c r="AO116" i="3"/>
  <c r="Y245" i="3"/>
  <c r="U243" i="6" s="1"/>
  <c r="Y140" i="3"/>
  <c r="U138" i="6" s="1"/>
  <c r="Y119" i="3"/>
  <c r="U117" i="6" s="1"/>
  <c r="Y87" i="3"/>
  <c r="U85" i="6" s="1"/>
  <c r="AO346" i="3"/>
  <c r="AO180" i="3"/>
  <c r="W213" i="3"/>
  <c r="Y218" i="3"/>
  <c r="U216" i="6" s="1"/>
  <c r="Y261" i="3"/>
  <c r="U259" i="6" s="1"/>
  <c r="Y195" i="3"/>
  <c r="U193" i="6" s="1"/>
  <c r="Y116" i="3"/>
  <c r="U114" i="6" s="1"/>
  <c r="AO250" i="3"/>
  <c r="AO172" i="3"/>
  <c r="AO132" i="3"/>
  <c r="Y135" i="3"/>
  <c r="U133" i="6" s="1"/>
  <c r="Y79" i="3"/>
  <c r="U77" i="6" s="1"/>
  <c r="Y55" i="3"/>
  <c r="U53" i="6" s="1"/>
  <c r="L341" i="6"/>
  <c r="L273" i="6"/>
  <c r="M86" i="6"/>
  <c r="M70" i="6"/>
  <c r="L348" i="6"/>
  <c r="L345" i="6"/>
  <c r="L342" i="6"/>
  <c r="L338" i="6"/>
  <c r="L313" i="6"/>
  <c r="L302" i="6"/>
  <c r="L294" i="6"/>
  <c r="L278" i="6"/>
  <c r="L270" i="6"/>
  <c r="L260" i="6"/>
  <c r="AD242" i="6"/>
  <c r="AR242" i="6" s="1"/>
  <c r="L214" i="6"/>
  <c r="L204" i="6"/>
  <c r="AD89" i="6"/>
  <c r="AR89" i="6" s="1"/>
  <c r="L333" i="6"/>
  <c r="L269" i="6"/>
  <c r="L229" i="6"/>
  <c r="L197" i="6"/>
  <c r="O344" i="6"/>
  <c r="L328" i="6"/>
  <c r="L324" i="6"/>
  <c r="L320" i="6"/>
  <c r="L316" i="6"/>
  <c r="L305" i="6"/>
  <c r="L286" i="6"/>
  <c r="L281" i="6"/>
  <c r="L265" i="6"/>
  <c r="L250" i="6"/>
  <c r="O231" i="6"/>
  <c r="L222" i="6"/>
  <c r="L209" i="6"/>
  <c r="Q93" i="6"/>
  <c r="L325" i="6"/>
  <c r="M54" i="6"/>
  <c r="O32" i="6"/>
  <c r="L344" i="6"/>
  <c r="L331" i="6"/>
  <c r="L312" i="6"/>
  <c r="L308" i="6"/>
  <c r="L297" i="6"/>
  <c r="L246" i="6"/>
  <c r="Q234" i="6"/>
  <c r="L217" i="6"/>
  <c r="O208" i="6"/>
  <c r="O203" i="6"/>
  <c r="L317" i="6"/>
  <c r="L261" i="6"/>
  <c r="L221" i="6"/>
  <c r="P73" i="6"/>
  <c r="L340" i="6"/>
  <c r="L337" i="6"/>
  <c r="L334" i="6"/>
  <c r="L301" i="6"/>
  <c r="L296" i="6"/>
  <c r="L292" i="6"/>
  <c r="L289" i="6"/>
  <c r="L276" i="6"/>
  <c r="L272" i="6"/>
  <c r="L268" i="6"/>
  <c r="L264" i="6"/>
  <c r="L238" i="6"/>
  <c r="L230" i="6"/>
  <c r="L212" i="6"/>
  <c r="L208" i="6"/>
  <c r="L193" i="6"/>
  <c r="L309" i="6"/>
  <c r="L254" i="6"/>
  <c r="L213" i="6"/>
  <c r="M106" i="6"/>
  <c r="M78" i="6"/>
  <c r="L353" i="6"/>
  <c r="L350" i="6"/>
  <c r="L330" i="6"/>
  <c r="L322" i="6"/>
  <c r="L300" i="6"/>
  <c r="L288" i="6"/>
  <c r="L284" i="6"/>
  <c r="L220" i="6"/>
  <c r="L216" i="6"/>
  <c r="L192" i="6"/>
  <c r="O187" i="6"/>
  <c r="AD69" i="6"/>
  <c r="AR69" i="6" s="1"/>
  <c r="M14" i="6"/>
  <c r="L293" i="6"/>
  <c r="L253" i="6"/>
  <c r="M62" i="6"/>
  <c r="P121" i="6"/>
  <c r="L346" i="6"/>
  <c r="O343" i="6"/>
  <c r="L336" i="6"/>
  <c r="L314" i="6"/>
  <c r="L248" i="6"/>
  <c r="L244" i="6"/>
  <c r="L224" i="6"/>
  <c r="L196" i="6"/>
  <c r="O103" i="6"/>
  <c r="O11" i="6"/>
  <c r="L285" i="6"/>
  <c r="L249" i="6"/>
  <c r="L205" i="6"/>
  <c r="M102" i="6"/>
  <c r="L352" i="6"/>
  <c r="L332" i="6"/>
  <c r="L318" i="6"/>
  <c r="L306" i="6"/>
  <c r="L267" i="6"/>
  <c r="L252" i="6"/>
  <c r="L240" i="6"/>
  <c r="L236" i="6"/>
  <c r="L228" i="6"/>
  <c r="O176" i="6"/>
  <c r="L277" i="6"/>
  <c r="L245" i="6"/>
  <c r="L201" i="6"/>
  <c r="AD26" i="6"/>
  <c r="AR26" i="6" s="1"/>
  <c r="L349" i="6"/>
  <c r="L329" i="6"/>
  <c r="L321" i="6"/>
  <c r="L310" i="6"/>
  <c r="L290" i="6"/>
  <c r="L274" i="6"/>
  <c r="L256" i="6"/>
  <c r="L232" i="6"/>
  <c r="L200" i="6"/>
  <c r="L3" i="6"/>
  <c r="N111" i="6"/>
  <c r="M110" i="6"/>
  <c r="P161" i="6"/>
  <c r="O48" i="6"/>
  <c r="O120" i="6"/>
  <c r="P89" i="6"/>
  <c r="O40" i="6"/>
  <c r="N71" i="6"/>
  <c r="G41" i="6"/>
  <c r="G40" i="22" s="1"/>
  <c r="E39" i="6"/>
  <c r="AC186" i="6"/>
  <c r="H186" i="6"/>
  <c r="AC162" i="6"/>
  <c r="H162" i="6"/>
  <c r="AC154" i="6"/>
  <c r="H154" i="6"/>
  <c r="AC146" i="6"/>
  <c r="H146" i="6"/>
  <c r="AC138" i="6"/>
  <c r="H138" i="6"/>
  <c r="AC130" i="6"/>
  <c r="H130" i="6"/>
  <c r="AC122" i="6"/>
  <c r="H122" i="6"/>
  <c r="AC114" i="6"/>
  <c r="H114" i="6"/>
  <c r="AC98" i="6"/>
  <c r="H98" i="6"/>
  <c r="AC90" i="6"/>
  <c r="H90" i="6"/>
  <c r="AC82" i="6"/>
  <c r="H82" i="6"/>
  <c r="AC74" i="6"/>
  <c r="H74" i="6"/>
  <c r="AC66" i="6"/>
  <c r="H66" i="6"/>
  <c r="AD66" i="6" s="1"/>
  <c r="AR66" i="6" s="1"/>
  <c r="C6" i="6"/>
  <c r="L6" i="6" s="1"/>
  <c r="D6" i="6"/>
  <c r="Q242" i="6"/>
  <c r="H106" i="6"/>
  <c r="W200" i="3"/>
  <c r="AO200" i="3"/>
  <c r="Y200" i="3"/>
  <c r="U198" i="6" s="1"/>
  <c r="W161" i="3"/>
  <c r="Y161" i="3"/>
  <c r="U159" i="6" s="1"/>
  <c r="W129" i="3"/>
  <c r="Y129" i="3"/>
  <c r="U127" i="6" s="1"/>
  <c r="W121" i="3"/>
  <c r="AO121" i="3"/>
  <c r="W113" i="3"/>
  <c r="AO113" i="3"/>
  <c r="Y113" i="3"/>
  <c r="U111" i="6" s="1"/>
  <c r="W105" i="3"/>
  <c r="AO105" i="3"/>
  <c r="W81" i="3"/>
  <c r="AO81" i="3"/>
  <c r="W73" i="3"/>
  <c r="AO73" i="3"/>
  <c r="Y73" i="3"/>
  <c r="U71" i="6" s="1"/>
  <c r="W65" i="3"/>
  <c r="AO65" i="3"/>
  <c r="W49" i="3"/>
  <c r="AO49" i="3"/>
  <c r="W41" i="3"/>
  <c r="AO41" i="3"/>
  <c r="W33" i="3"/>
  <c r="AO33" i="3"/>
  <c r="Y33" i="3"/>
  <c r="U31" i="6" s="1"/>
  <c r="W25" i="3"/>
  <c r="Y25" i="3"/>
  <c r="U23" i="6" s="1"/>
  <c r="W17" i="3"/>
  <c r="Y17" i="3"/>
  <c r="U15" i="6" s="1"/>
  <c r="W9" i="3"/>
  <c r="AO9" i="3"/>
  <c r="Y9" i="3"/>
  <c r="U7" i="6" s="1"/>
  <c r="X351" i="3"/>
  <c r="AO351" i="3"/>
  <c r="X343" i="3"/>
  <c r="W343" i="3"/>
  <c r="X335" i="3"/>
  <c r="W335" i="3"/>
  <c r="X327" i="3"/>
  <c r="AO327" i="3"/>
  <c r="X311" i="3"/>
  <c r="Y311" i="3"/>
  <c r="U309" i="6" s="1"/>
  <c r="W311" i="3"/>
  <c r="AO311" i="3"/>
  <c r="X303" i="3"/>
  <c r="W303" i="3"/>
  <c r="AO303" i="3"/>
  <c r="X295" i="3"/>
  <c r="W295" i="3"/>
  <c r="AO295" i="3"/>
  <c r="X287" i="3"/>
  <c r="Y287" i="3"/>
  <c r="U285" i="6" s="1"/>
  <c r="W287" i="3"/>
  <c r="AO287" i="3"/>
  <c r="X279" i="3"/>
  <c r="W279" i="3"/>
  <c r="X271" i="3"/>
  <c r="W271" i="3"/>
  <c r="AO271" i="3"/>
  <c r="X263" i="3"/>
  <c r="AO263" i="3"/>
  <c r="W263" i="3"/>
  <c r="X255" i="3"/>
  <c r="Y255" i="3"/>
  <c r="U253" i="6" s="1"/>
  <c r="AO255" i="3"/>
  <c r="W255" i="3"/>
  <c r="X247" i="3"/>
  <c r="W247" i="3"/>
  <c r="X231" i="3"/>
  <c r="W231" i="3"/>
  <c r="M142" i="6"/>
  <c r="M13" i="6"/>
  <c r="W198" i="3"/>
  <c r="Y198" i="3"/>
  <c r="U196" i="6" s="1"/>
  <c r="W167" i="3"/>
  <c r="Y167" i="3"/>
  <c r="U165" i="6" s="1"/>
  <c r="AO336" i="3"/>
  <c r="AO240" i="3"/>
  <c r="AO210" i="3"/>
  <c r="AO18" i="3"/>
  <c r="W352" i="3"/>
  <c r="W320" i="3"/>
  <c r="W210" i="3"/>
  <c r="E326" i="6"/>
  <c r="E322" i="6"/>
  <c r="E318" i="6"/>
  <c r="E314" i="6"/>
  <c r="E310" i="6"/>
  <c r="N310" i="6" s="1"/>
  <c r="E306" i="6"/>
  <c r="E302" i="6"/>
  <c r="E298" i="6"/>
  <c r="E294" i="6"/>
  <c r="E290" i="6"/>
  <c r="E286" i="6"/>
  <c r="E282" i="6"/>
  <c r="E278" i="6"/>
  <c r="E274" i="6"/>
  <c r="E270" i="6"/>
  <c r="E266" i="6"/>
  <c r="E262" i="6"/>
  <c r="E258" i="6"/>
  <c r="E254" i="6"/>
  <c r="E250" i="6"/>
  <c r="E246" i="6"/>
  <c r="E242" i="6"/>
  <c r="E238" i="6"/>
  <c r="E234" i="6"/>
  <c r="E230" i="6"/>
  <c r="E226" i="6"/>
  <c r="E222" i="6"/>
  <c r="E218" i="6"/>
  <c r="E214" i="6"/>
  <c r="E210" i="6"/>
  <c r="E206" i="6"/>
  <c r="E202" i="6"/>
  <c r="E198" i="6"/>
  <c r="E194" i="6"/>
  <c r="E190" i="6"/>
  <c r="E186" i="6"/>
  <c r="E182" i="6"/>
  <c r="E178" i="6"/>
  <c r="E174" i="6"/>
  <c r="E170" i="6"/>
  <c r="E166" i="6"/>
  <c r="E162" i="6"/>
  <c r="E158" i="6"/>
  <c r="E154" i="6"/>
  <c r="E150" i="6"/>
  <c r="E146" i="6"/>
  <c r="E142" i="6"/>
  <c r="AO207" i="3"/>
  <c r="AO143" i="3"/>
  <c r="AO87" i="3"/>
  <c r="W344" i="3"/>
  <c r="W312" i="3"/>
  <c r="W256" i="3"/>
  <c r="W232" i="3"/>
  <c r="F135" i="6"/>
  <c r="F131" i="6"/>
  <c r="O131" i="6" s="1"/>
  <c r="F127" i="6"/>
  <c r="O127" i="6" s="1"/>
  <c r="F123" i="6"/>
  <c r="O123" i="6" s="1"/>
  <c r="F119" i="6"/>
  <c r="F115" i="6"/>
  <c r="F107" i="6"/>
  <c r="H25" i="6"/>
  <c r="AO352" i="3"/>
  <c r="AO328" i="3"/>
  <c r="AO304" i="3"/>
  <c r="AO256" i="3"/>
  <c r="AO232" i="3"/>
  <c r="AO10" i="3"/>
  <c r="W280" i="3"/>
  <c r="H42" i="6"/>
  <c r="D326" i="6"/>
  <c r="D262" i="6"/>
  <c r="D254" i="6"/>
  <c r="D206" i="6"/>
  <c r="D198" i="6"/>
  <c r="AO224" i="3"/>
  <c r="AO135" i="3"/>
  <c r="AO79" i="3"/>
  <c r="AO34" i="3"/>
  <c r="W336" i="3"/>
  <c r="W304" i="3"/>
  <c r="W224" i="3"/>
  <c r="H353" i="6"/>
  <c r="H349" i="6"/>
  <c r="AD349" i="6" s="1"/>
  <c r="AR349" i="6" s="1"/>
  <c r="H345" i="6"/>
  <c r="H341" i="6"/>
  <c r="H337" i="6"/>
  <c r="H333" i="6"/>
  <c r="H329" i="6"/>
  <c r="H325" i="6"/>
  <c r="H321" i="6"/>
  <c r="H317" i="6"/>
  <c r="H313" i="6"/>
  <c r="H309" i="6"/>
  <c r="H305" i="6"/>
  <c r="H301" i="6"/>
  <c r="H297" i="6"/>
  <c r="H293" i="6"/>
  <c r="H285" i="6"/>
  <c r="H281" i="6"/>
  <c r="AD281" i="6" s="1"/>
  <c r="AR281" i="6" s="1"/>
  <c r="H277" i="6"/>
  <c r="H273" i="6"/>
  <c r="H269" i="6"/>
  <c r="H265" i="6"/>
  <c r="H261" i="6"/>
  <c r="H253" i="6"/>
  <c r="H249" i="6"/>
  <c r="H245" i="6"/>
  <c r="H241" i="6"/>
  <c r="H237" i="6"/>
  <c r="H233" i="6"/>
  <c r="H229" i="6"/>
  <c r="H225" i="6"/>
  <c r="H221" i="6"/>
  <c r="H213" i="6"/>
  <c r="H209" i="6"/>
  <c r="H205" i="6"/>
  <c r="H201" i="6"/>
  <c r="AD201" i="6" s="1"/>
  <c r="AR201" i="6" s="1"/>
  <c r="H197" i="6"/>
  <c r="H193" i="6"/>
  <c r="Q193" i="6" s="1"/>
  <c r="E191" i="6"/>
  <c r="H189" i="6"/>
  <c r="AD189" i="6" s="1"/>
  <c r="AR189" i="6" s="1"/>
  <c r="H185" i="6"/>
  <c r="E183" i="6"/>
  <c r="H181" i="6"/>
  <c r="H177" i="6"/>
  <c r="E175" i="6"/>
  <c r="H173" i="6"/>
  <c r="AD173" i="6" s="1"/>
  <c r="AR173" i="6" s="1"/>
  <c r="H169" i="6"/>
  <c r="E167" i="6"/>
  <c r="H165" i="6"/>
  <c r="H161" i="6"/>
  <c r="H157" i="6"/>
  <c r="H153" i="6"/>
  <c r="H149" i="6"/>
  <c r="AO320" i="3"/>
  <c r="AO280" i="3"/>
  <c r="W272" i="3"/>
  <c r="W248" i="3"/>
  <c r="D38" i="6"/>
  <c r="F288" i="6"/>
  <c r="O288" i="6" s="1"/>
  <c r="E204" i="6"/>
  <c r="H65" i="6"/>
  <c r="H21" i="6"/>
  <c r="G353" i="6"/>
  <c r="G352" i="22" s="1"/>
  <c r="G345" i="6"/>
  <c r="G344" i="22" s="1"/>
  <c r="G337" i="6"/>
  <c r="G336" i="22" s="1"/>
  <c r="G329" i="6"/>
  <c r="G328" i="22" s="1"/>
  <c r="G321" i="6"/>
  <c r="G320" i="22" s="1"/>
  <c r="G313" i="6"/>
  <c r="G312" i="22" s="1"/>
  <c r="G305" i="6"/>
  <c r="G304" i="22" s="1"/>
  <c r="G297" i="6"/>
  <c r="G296" i="22" s="1"/>
  <c r="G281" i="6"/>
  <c r="G280" i="22" s="1"/>
  <c r="G273" i="6"/>
  <c r="G272" i="22" s="1"/>
  <c r="G265" i="6"/>
  <c r="G264" i="22" s="1"/>
  <c r="G257" i="6"/>
  <c r="G256" i="22" s="1"/>
  <c r="G249" i="6"/>
  <c r="G248" i="22" s="1"/>
  <c r="F59" i="6"/>
  <c r="O59" i="6" s="1"/>
  <c r="E58" i="6"/>
  <c r="D57" i="6"/>
  <c r="H53" i="6"/>
  <c r="H41" i="6"/>
  <c r="F39" i="6"/>
  <c r="E38" i="6"/>
  <c r="D37" i="6"/>
  <c r="F27" i="6"/>
  <c r="E26" i="6"/>
  <c r="D25" i="6"/>
  <c r="N55" i="6"/>
  <c r="P81" i="6"/>
  <c r="L241" i="6"/>
  <c r="X236" i="3"/>
  <c r="G284" i="6"/>
  <c r="G283" i="22" s="1"/>
  <c r="AC284" i="6"/>
  <c r="G268" i="6"/>
  <c r="G267" i="22" s="1"/>
  <c r="AC268" i="6"/>
  <c r="G260" i="6"/>
  <c r="G259" i="22" s="1"/>
  <c r="AC260" i="6"/>
  <c r="G244" i="6"/>
  <c r="G243" i="22" s="1"/>
  <c r="AC244" i="6"/>
  <c r="O144" i="6"/>
  <c r="O16" i="6"/>
  <c r="W197" i="3"/>
  <c r="Y197" i="3"/>
  <c r="U195" i="6" s="1"/>
  <c r="AO197" i="3"/>
  <c r="W182" i="3"/>
  <c r="Y182" i="3"/>
  <c r="U180" i="6" s="1"/>
  <c r="AO182" i="3"/>
  <c r="W166" i="3"/>
  <c r="Y166" i="3"/>
  <c r="U164" i="6" s="1"/>
  <c r="AO166" i="3"/>
  <c r="W150" i="3"/>
  <c r="AO150" i="3"/>
  <c r="Y150" i="3"/>
  <c r="U148" i="6" s="1"/>
  <c r="W70" i="3"/>
  <c r="AO70" i="3"/>
  <c r="W54" i="3"/>
  <c r="AO54" i="3"/>
  <c r="Y54" i="3"/>
  <c r="U52" i="6" s="1"/>
  <c r="W38" i="3"/>
  <c r="AO38" i="3"/>
  <c r="Y38" i="3"/>
  <c r="U36" i="6" s="1"/>
  <c r="W22" i="3"/>
  <c r="Y22" i="3"/>
  <c r="U20" i="6" s="1"/>
  <c r="W14" i="3"/>
  <c r="AO14" i="3"/>
  <c r="Y14" i="3"/>
  <c r="U12" i="6" s="1"/>
  <c r="X348" i="3"/>
  <c r="AO348" i="3"/>
  <c r="W348" i="3"/>
  <c r="Y348" i="3"/>
  <c r="U346" i="6" s="1"/>
  <c r="X332" i="3"/>
  <c r="AO332" i="3"/>
  <c r="Y332" i="3"/>
  <c r="U330" i="6" s="1"/>
  <c r="W332" i="3"/>
  <c r="X316" i="3"/>
  <c r="AO316" i="3"/>
  <c r="W316" i="3"/>
  <c r="Y316" i="3"/>
  <c r="U314" i="6" s="1"/>
  <c r="X308" i="3"/>
  <c r="W308" i="3"/>
  <c r="AO308" i="3"/>
  <c r="X300" i="3"/>
  <c r="W300" i="3"/>
  <c r="Y300" i="3"/>
  <c r="U298" i="6" s="1"/>
  <c r="X292" i="3"/>
  <c r="W292" i="3"/>
  <c r="Y292" i="3"/>
  <c r="U290" i="6" s="1"/>
  <c r="AO292" i="3"/>
  <c r="X276" i="3"/>
  <c r="W276" i="3"/>
  <c r="AO276" i="3"/>
  <c r="Y276" i="3"/>
  <c r="U274" i="6" s="1"/>
  <c r="X268" i="3"/>
  <c r="W268" i="3"/>
  <c r="Y268" i="3"/>
  <c r="U266" i="6" s="1"/>
  <c r="AO268" i="3"/>
  <c r="X260" i="3"/>
  <c r="W260" i="3"/>
  <c r="AO260" i="3"/>
  <c r="Y260" i="3"/>
  <c r="U258" i="6" s="1"/>
  <c r="X252" i="3"/>
  <c r="W252" i="3"/>
  <c r="AO252" i="3"/>
  <c r="X228" i="3"/>
  <c r="W228" i="3"/>
  <c r="G332" i="6"/>
  <c r="G331" i="22" s="1"/>
  <c r="AC332" i="6"/>
  <c r="G324" i="6"/>
  <c r="G323" i="22" s="1"/>
  <c r="AC324" i="6"/>
  <c r="G308" i="6"/>
  <c r="G307" i="22" s="1"/>
  <c r="AC308" i="6"/>
  <c r="X284" i="3"/>
  <c r="Y284" i="3"/>
  <c r="U282" i="6" s="1"/>
  <c r="W284" i="3"/>
  <c r="N87" i="6"/>
  <c r="G300" i="6"/>
  <c r="AC300" i="6"/>
  <c r="G292" i="6"/>
  <c r="G291" i="22" s="1"/>
  <c r="AC292" i="6"/>
  <c r="AO22" i="3"/>
  <c r="Y308" i="3"/>
  <c r="U306" i="6" s="1"/>
  <c r="AO190" i="3"/>
  <c r="Y190" i="3"/>
  <c r="U188" i="6" s="1"/>
  <c r="Y174" i="3"/>
  <c r="U172" i="6" s="1"/>
  <c r="AO174" i="3"/>
  <c r="W158" i="3"/>
  <c r="AO158" i="3"/>
  <c r="Y158" i="3"/>
  <c r="U156" i="6" s="1"/>
  <c r="W142" i="3"/>
  <c r="AO142" i="3"/>
  <c r="W62" i="3"/>
  <c r="Y62" i="3"/>
  <c r="U60" i="6" s="1"/>
  <c r="W46" i="3"/>
  <c r="AO46" i="3"/>
  <c r="Y46" i="3"/>
  <c r="U44" i="6" s="1"/>
  <c r="W30" i="3"/>
  <c r="Y30" i="3"/>
  <c r="U28" i="6" s="1"/>
  <c r="AO30" i="3"/>
  <c r="W6" i="3"/>
  <c r="AO6" i="3"/>
  <c r="Y6" i="3"/>
  <c r="U4" i="6" s="1"/>
  <c r="X340" i="3"/>
  <c r="Y340" i="3"/>
  <c r="U338" i="6" s="1"/>
  <c r="W340" i="3"/>
  <c r="AO340" i="3"/>
  <c r="X324" i="3"/>
  <c r="W324" i="3"/>
  <c r="AO324" i="3"/>
  <c r="X220" i="3"/>
  <c r="Y220" i="3"/>
  <c r="U218" i="6" s="1"/>
  <c r="G348" i="6"/>
  <c r="G347" i="22" s="1"/>
  <c r="AC348" i="6"/>
  <c r="AQ348" i="6" s="1"/>
  <c r="G340" i="6"/>
  <c r="G339" i="22" s="1"/>
  <c r="AC340" i="6"/>
  <c r="AQ340" i="6" s="1"/>
  <c r="G316" i="6"/>
  <c r="AC316" i="6"/>
  <c r="G276" i="6"/>
  <c r="AC276" i="6"/>
  <c r="G252" i="6"/>
  <c r="G251" i="22" s="1"/>
  <c r="AC252" i="6"/>
  <c r="AQ252" i="6" s="1"/>
  <c r="AO284" i="3"/>
  <c r="Y324" i="3"/>
  <c r="U322" i="6" s="1"/>
  <c r="Y252" i="3"/>
  <c r="U250" i="6" s="1"/>
  <c r="Y142" i="3"/>
  <c r="U140" i="6" s="1"/>
  <c r="W347" i="3"/>
  <c r="H350" i="6"/>
  <c r="AC350" i="6"/>
  <c r="F348" i="6"/>
  <c r="O348" i="6" s="1"/>
  <c r="E347" i="6"/>
  <c r="AC342" i="6"/>
  <c r="G341" i="6"/>
  <c r="G340" i="22" s="1"/>
  <c r="E339" i="6"/>
  <c r="AC334" i="6"/>
  <c r="AC326" i="6"/>
  <c r="H318" i="6"/>
  <c r="AC318" i="6"/>
  <c r="F316" i="6"/>
  <c r="E315" i="6"/>
  <c r="H310" i="6"/>
  <c r="AC310" i="6"/>
  <c r="G309" i="6"/>
  <c r="G308" i="22" s="1"/>
  <c r="E307" i="6"/>
  <c r="AC302" i="6"/>
  <c r="F300" i="6"/>
  <c r="E299" i="6"/>
  <c r="D298" i="6"/>
  <c r="H294" i="6"/>
  <c r="AC294" i="6"/>
  <c r="E291" i="6"/>
  <c r="AC286" i="6"/>
  <c r="F284" i="6"/>
  <c r="E283" i="6"/>
  <c r="D282" i="6"/>
  <c r="H278" i="6"/>
  <c r="AD278" i="6" s="1"/>
  <c r="AR278" i="6" s="1"/>
  <c r="AC278" i="6"/>
  <c r="G277" i="6"/>
  <c r="G276" i="22" s="1"/>
  <c r="E275" i="6"/>
  <c r="H270" i="6"/>
  <c r="AC270" i="6"/>
  <c r="F268" i="6"/>
  <c r="E267" i="6"/>
  <c r="D266" i="6"/>
  <c r="AC262" i="6"/>
  <c r="G261" i="6"/>
  <c r="G260" i="22" s="1"/>
  <c r="E259" i="6"/>
  <c r="D258" i="6"/>
  <c r="AC254" i="6"/>
  <c r="F252" i="6"/>
  <c r="E251" i="6"/>
  <c r="H246" i="6"/>
  <c r="Q246" i="6" s="1"/>
  <c r="AC246" i="6"/>
  <c r="G245" i="6"/>
  <c r="G244" i="22" s="1"/>
  <c r="E243" i="6"/>
  <c r="H238" i="6"/>
  <c r="AC238" i="6"/>
  <c r="F236" i="6"/>
  <c r="E235" i="6"/>
  <c r="D234" i="6"/>
  <c r="H230" i="6"/>
  <c r="AC230" i="6"/>
  <c r="G229" i="6"/>
  <c r="G228" i="22" s="1"/>
  <c r="E227" i="6"/>
  <c r="D226" i="6"/>
  <c r="H222" i="6"/>
  <c r="AC222" i="6"/>
  <c r="F220" i="6"/>
  <c r="O220" i="6" s="1"/>
  <c r="E219" i="6"/>
  <c r="D218" i="6"/>
  <c r="H214" i="6"/>
  <c r="AC214" i="6"/>
  <c r="G213" i="6"/>
  <c r="G212" i="22" s="1"/>
  <c r="E211" i="6"/>
  <c r="D210" i="6"/>
  <c r="H206" i="6"/>
  <c r="Q206" i="6" s="1"/>
  <c r="AC206" i="6"/>
  <c r="E203" i="6"/>
  <c r="AC198" i="6"/>
  <c r="G197" i="6"/>
  <c r="G196" i="22" s="1"/>
  <c r="E195" i="6"/>
  <c r="H190" i="6"/>
  <c r="Q190" i="6" s="1"/>
  <c r="AC190" i="6"/>
  <c r="F188" i="6"/>
  <c r="O188" i="6" s="1"/>
  <c r="E187" i="6"/>
  <c r="D186" i="6"/>
  <c r="AC182" i="6"/>
  <c r="G181" i="6"/>
  <c r="G180" i="22" s="1"/>
  <c r="E179" i="6"/>
  <c r="AC174" i="6"/>
  <c r="F172" i="6"/>
  <c r="O172" i="6" s="1"/>
  <c r="E171" i="6"/>
  <c r="H166" i="6"/>
  <c r="AC166" i="6"/>
  <c r="G165" i="6"/>
  <c r="G164" i="22" s="1"/>
  <c r="F164" i="6"/>
  <c r="E163" i="6"/>
  <c r="H158" i="6"/>
  <c r="Q158" i="6" s="1"/>
  <c r="AC158" i="6"/>
  <c r="E155" i="6"/>
  <c r="AC150" i="6"/>
  <c r="G149" i="6"/>
  <c r="G148" i="22" s="1"/>
  <c r="F148" i="6"/>
  <c r="E147" i="6"/>
  <c r="D146" i="6"/>
  <c r="H142" i="6"/>
  <c r="AC142" i="6"/>
  <c r="F140" i="6"/>
  <c r="E139" i="6"/>
  <c r="H134" i="6"/>
  <c r="AC134" i="6"/>
  <c r="G133" i="6"/>
  <c r="G132" i="22" s="1"/>
  <c r="E131" i="6"/>
  <c r="D130" i="6"/>
  <c r="F124" i="6"/>
  <c r="E123" i="6"/>
  <c r="H118" i="6"/>
  <c r="AC118" i="6"/>
  <c r="E115" i="6"/>
  <c r="D114" i="6"/>
  <c r="H110" i="6"/>
  <c r="AC110" i="6"/>
  <c r="E107" i="6"/>
  <c r="P129" i="6"/>
  <c r="Y180" i="3"/>
  <c r="U178" i="6" s="1"/>
  <c r="Y124" i="3"/>
  <c r="U122" i="6" s="1"/>
  <c r="Y100" i="3"/>
  <c r="U98" i="6" s="1"/>
  <c r="Y21" i="3"/>
  <c r="U19" i="6" s="1"/>
  <c r="AO355" i="3"/>
  <c r="AO227" i="3"/>
  <c r="AO108" i="3"/>
  <c r="AO69" i="3"/>
  <c r="AO36" i="3"/>
  <c r="W299" i="3"/>
  <c r="W283" i="3"/>
  <c r="W267" i="3"/>
  <c r="Y37" i="3"/>
  <c r="U35" i="6" s="1"/>
  <c r="AO37" i="3"/>
  <c r="W315" i="3"/>
  <c r="W235" i="3"/>
  <c r="F196" i="6"/>
  <c r="O196" i="6" s="1"/>
  <c r="O72" i="6"/>
  <c r="O56" i="6"/>
  <c r="Y347" i="3"/>
  <c r="U345" i="6" s="1"/>
  <c r="Y331" i="3"/>
  <c r="U329" i="6" s="1"/>
  <c r="Y259" i="3"/>
  <c r="U257" i="6" s="1"/>
  <c r="Y227" i="3"/>
  <c r="U225" i="6" s="1"/>
  <c r="Y179" i="3"/>
  <c r="U177" i="6" s="1"/>
  <c r="Y147" i="3"/>
  <c r="U145" i="6" s="1"/>
  <c r="Y123" i="3"/>
  <c r="U121" i="6" s="1"/>
  <c r="Y99" i="3"/>
  <c r="U97" i="6" s="1"/>
  <c r="Y75" i="3"/>
  <c r="U73" i="6" s="1"/>
  <c r="AO339" i="3"/>
  <c r="AO323" i="3"/>
  <c r="AO226" i="3"/>
  <c r="AO68" i="3"/>
  <c r="W211" i="3"/>
  <c r="G352" i="6"/>
  <c r="G351" i="22" s="1"/>
  <c r="AC352" i="6"/>
  <c r="G344" i="6"/>
  <c r="AC344" i="6"/>
  <c r="G336" i="6"/>
  <c r="G335" i="22" s="1"/>
  <c r="AC336" i="6"/>
  <c r="G328" i="6"/>
  <c r="G327" i="22" s="1"/>
  <c r="AC328" i="6"/>
  <c r="G320" i="6"/>
  <c r="G319" i="22" s="1"/>
  <c r="AC320" i="6"/>
  <c r="G312" i="6"/>
  <c r="AC312" i="6"/>
  <c r="G304" i="6"/>
  <c r="G303" i="22" s="1"/>
  <c r="AC304" i="6"/>
  <c r="G296" i="6"/>
  <c r="G295" i="22" s="1"/>
  <c r="AC296" i="6"/>
  <c r="G288" i="6"/>
  <c r="G287" i="22" s="1"/>
  <c r="AC288" i="6"/>
  <c r="G280" i="6"/>
  <c r="G279" i="22" s="1"/>
  <c r="AC280" i="6"/>
  <c r="G272" i="6"/>
  <c r="AC272" i="6"/>
  <c r="G264" i="6"/>
  <c r="G263" i="22" s="1"/>
  <c r="AC264" i="6"/>
  <c r="G256" i="6"/>
  <c r="G255" i="22" s="1"/>
  <c r="AC256" i="6"/>
  <c r="G248" i="6"/>
  <c r="G247" i="22" s="1"/>
  <c r="AC248" i="6"/>
  <c r="G240" i="6"/>
  <c r="G239" i="22" s="1"/>
  <c r="AC240" i="6"/>
  <c r="G232" i="6"/>
  <c r="G231" i="22" s="1"/>
  <c r="AC232" i="6"/>
  <c r="G224" i="6"/>
  <c r="G223" i="22" s="1"/>
  <c r="AC224" i="6"/>
  <c r="G216" i="6"/>
  <c r="AC216" i="6"/>
  <c r="G208" i="6"/>
  <c r="G207" i="22" s="1"/>
  <c r="AC208" i="6"/>
  <c r="G200" i="6"/>
  <c r="G199" i="22" s="1"/>
  <c r="AC200" i="6"/>
  <c r="G192" i="6"/>
  <c r="G191" i="22" s="1"/>
  <c r="AC192" i="6"/>
  <c r="G184" i="6"/>
  <c r="G183" i="22" s="1"/>
  <c r="AC184" i="6"/>
  <c r="G176" i="6"/>
  <c r="G175" i="22" s="1"/>
  <c r="AC176" i="6"/>
  <c r="G168" i="6"/>
  <c r="G167" i="22" s="1"/>
  <c r="AC168" i="6"/>
  <c r="G160" i="6"/>
  <c r="G159" i="22" s="1"/>
  <c r="AC160" i="6"/>
  <c r="G152" i="6"/>
  <c r="AC152" i="6"/>
  <c r="G136" i="6"/>
  <c r="G135" i="22" s="1"/>
  <c r="AC136" i="6"/>
  <c r="G128" i="6"/>
  <c r="G127" i="22" s="1"/>
  <c r="AC128" i="6"/>
  <c r="G120" i="6"/>
  <c r="G119" i="22" s="1"/>
  <c r="AC120" i="6"/>
  <c r="G112" i="6"/>
  <c r="G111" i="22" s="1"/>
  <c r="AC112" i="6"/>
  <c r="G96" i="6"/>
  <c r="AC96" i="6"/>
  <c r="G88" i="6"/>
  <c r="G87" i="22" s="1"/>
  <c r="AC88" i="6"/>
  <c r="G80" i="6"/>
  <c r="G79" i="22" s="1"/>
  <c r="AC80" i="6"/>
  <c r="G72" i="6"/>
  <c r="G71" i="22" s="1"/>
  <c r="AC72" i="6"/>
  <c r="G64" i="6"/>
  <c r="G63" i="22" s="1"/>
  <c r="AC64" i="6"/>
  <c r="G56" i="6"/>
  <c r="G55" i="22" s="1"/>
  <c r="AC56" i="6"/>
  <c r="G48" i="6"/>
  <c r="G47" i="22" s="1"/>
  <c r="AC48" i="6"/>
  <c r="G40" i="6"/>
  <c r="G39" i="22" s="1"/>
  <c r="AC40" i="6"/>
  <c r="G24" i="6"/>
  <c r="AC24" i="6"/>
  <c r="G16" i="6"/>
  <c r="G15" i="22" s="1"/>
  <c r="AC16" i="6"/>
  <c r="G8" i="6"/>
  <c r="G7" i="22" s="1"/>
  <c r="AC8" i="6"/>
  <c r="G212" i="6"/>
  <c r="AC212" i="6"/>
  <c r="G148" i="6"/>
  <c r="G147" i="22" s="1"/>
  <c r="AC148" i="6"/>
  <c r="G140" i="6"/>
  <c r="G139" i="22" s="1"/>
  <c r="AC140" i="6"/>
  <c r="G116" i="6"/>
  <c r="G115" i="22" s="1"/>
  <c r="AC116" i="6"/>
  <c r="G100" i="6"/>
  <c r="AC100" i="6"/>
  <c r="G92" i="6"/>
  <c r="G91" i="22" s="1"/>
  <c r="AC92" i="6"/>
  <c r="G84" i="6"/>
  <c r="G83" i="22" s="1"/>
  <c r="AC84" i="6"/>
  <c r="G76" i="6"/>
  <c r="G75" i="22" s="1"/>
  <c r="AC76" i="6"/>
  <c r="G44" i="6"/>
  <c r="G43" i="22" s="1"/>
  <c r="AC44" i="6"/>
  <c r="G36" i="6"/>
  <c r="G35" i="22" s="1"/>
  <c r="AC36" i="6"/>
  <c r="Y275" i="3"/>
  <c r="U273" i="6" s="1"/>
  <c r="AO21" i="3"/>
  <c r="H126" i="6"/>
  <c r="AC126" i="6"/>
  <c r="Y330" i="3"/>
  <c r="U328" i="6" s="1"/>
  <c r="Y315" i="3"/>
  <c r="U313" i="6" s="1"/>
  <c r="Y299" i="3"/>
  <c r="U297" i="6" s="1"/>
  <c r="Y242" i="3"/>
  <c r="U240" i="6" s="1"/>
  <c r="Y211" i="3"/>
  <c r="U209" i="6" s="1"/>
  <c r="Y132" i="3"/>
  <c r="U130" i="6" s="1"/>
  <c r="AO307" i="3"/>
  <c r="AO291" i="3"/>
  <c r="AO243" i="3"/>
  <c r="AO204" i="3"/>
  <c r="AO188" i="3"/>
  <c r="AO167" i="3"/>
  <c r="AO123" i="3"/>
  <c r="AO103" i="3"/>
  <c r="AO85" i="3"/>
  <c r="G236" i="6"/>
  <c r="AC236" i="6"/>
  <c r="G228" i="6"/>
  <c r="AC228" i="6"/>
  <c r="G172" i="6"/>
  <c r="G171" i="22" s="1"/>
  <c r="AC172" i="6"/>
  <c r="G156" i="6"/>
  <c r="G155" i="22" s="1"/>
  <c r="AC156" i="6"/>
  <c r="G68" i="6"/>
  <c r="G67" i="22" s="1"/>
  <c r="AC68" i="6"/>
  <c r="G60" i="6"/>
  <c r="G59" i="22" s="1"/>
  <c r="AC60" i="6"/>
  <c r="G52" i="6"/>
  <c r="G51" i="22" s="1"/>
  <c r="AC52" i="6"/>
  <c r="G20" i="6"/>
  <c r="G19" i="22" s="1"/>
  <c r="AC20" i="6"/>
  <c r="G12" i="6"/>
  <c r="G11" i="22" s="1"/>
  <c r="AC12" i="6"/>
  <c r="G4" i="6"/>
  <c r="G3" i="22" s="1"/>
  <c r="AC4" i="6"/>
  <c r="AO267" i="3"/>
  <c r="W331" i="3"/>
  <c r="P9" i="6"/>
  <c r="Y298" i="3"/>
  <c r="U296" i="6" s="1"/>
  <c r="Y283" i="3"/>
  <c r="U281" i="6" s="1"/>
  <c r="Y267" i="3"/>
  <c r="U265" i="6" s="1"/>
  <c r="Y164" i="3"/>
  <c r="U162" i="6" s="1"/>
  <c r="Y155" i="3"/>
  <c r="U153" i="6" s="1"/>
  <c r="Y131" i="3"/>
  <c r="U129" i="6" s="1"/>
  <c r="Y85" i="3"/>
  <c r="U83" i="6" s="1"/>
  <c r="Y44" i="3"/>
  <c r="U42" i="6" s="1"/>
  <c r="Y29" i="3"/>
  <c r="U27" i="6" s="1"/>
  <c r="AO275" i="3"/>
  <c r="AO259" i="3"/>
  <c r="AO201" i="3"/>
  <c r="AO187" i="3"/>
  <c r="AO164" i="3"/>
  <c r="AO139" i="3"/>
  <c r="AO101" i="3"/>
  <c r="AO63" i="3"/>
  <c r="AO13" i="3"/>
  <c r="W355" i="3"/>
  <c r="W339" i="3"/>
  <c r="W323" i="3"/>
  <c r="W307" i="3"/>
  <c r="W209" i="3"/>
  <c r="H150" i="6"/>
  <c r="Q150" i="6" s="1"/>
  <c r="AC346" i="6"/>
  <c r="H338" i="6"/>
  <c r="AC338" i="6"/>
  <c r="AC330" i="6"/>
  <c r="AC322" i="6"/>
  <c r="AC314" i="6"/>
  <c r="H306" i="6"/>
  <c r="AC306" i="6"/>
  <c r="H298" i="6"/>
  <c r="AC298" i="6"/>
  <c r="E296" i="6"/>
  <c r="H290" i="6"/>
  <c r="AC290" i="6"/>
  <c r="AC282" i="6"/>
  <c r="H274" i="6"/>
  <c r="AD274" i="6" s="1"/>
  <c r="AR274" i="6" s="1"/>
  <c r="AC274" i="6"/>
  <c r="H266" i="6"/>
  <c r="AC266" i="6"/>
  <c r="H258" i="6"/>
  <c r="AC258" i="6"/>
  <c r="AC250" i="6"/>
  <c r="AC242" i="6"/>
  <c r="AC234" i="6"/>
  <c r="H226" i="6"/>
  <c r="AC226" i="6"/>
  <c r="H218" i="6"/>
  <c r="AC218" i="6"/>
  <c r="H210" i="6"/>
  <c r="AD210" i="6" s="1"/>
  <c r="AR210" i="6" s="1"/>
  <c r="AC210" i="6"/>
  <c r="AC202" i="6"/>
  <c r="AC194" i="6"/>
  <c r="AC178" i="6"/>
  <c r="H170" i="6"/>
  <c r="AC170" i="6"/>
  <c r="G220" i="6"/>
  <c r="G219" i="22" s="1"/>
  <c r="AC220" i="6"/>
  <c r="G204" i="6"/>
  <c r="G203" i="22" s="1"/>
  <c r="AC204" i="6"/>
  <c r="G196" i="6"/>
  <c r="G195" i="22" s="1"/>
  <c r="AC196" i="6"/>
  <c r="G188" i="6"/>
  <c r="G187" i="22" s="1"/>
  <c r="AC188" i="6"/>
  <c r="G180" i="6"/>
  <c r="G179" i="22" s="1"/>
  <c r="AC180" i="6"/>
  <c r="G164" i="6"/>
  <c r="G163" i="22" s="1"/>
  <c r="AC164" i="6"/>
  <c r="G132" i="6"/>
  <c r="G131" i="22" s="1"/>
  <c r="AC132" i="6"/>
  <c r="G124" i="6"/>
  <c r="G123" i="22" s="1"/>
  <c r="AC124" i="6"/>
  <c r="G108" i="6"/>
  <c r="G107" i="22" s="1"/>
  <c r="AC108" i="6"/>
  <c r="G28" i="6"/>
  <c r="AC28" i="6"/>
  <c r="Y291" i="3"/>
  <c r="U289" i="6" s="1"/>
  <c r="Y101" i="3"/>
  <c r="U99" i="6" s="1"/>
  <c r="D194" i="6"/>
  <c r="N103" i="6"/>
  <c r="O8" i="6"/>
  <c r="Y266" i="3"/>
  <c r="U264" i="6" s="1"/>
  <c r="Y187" i="3"/>
  <c r="U185" i="6" s="1"/>
  <c r="Y163" i="3"/>
  <c r="U161" i="6" s="1"/>
  <c r="Y13" i="3"/>
  <c r="U11" i="6" s="1"/>
  <c r="AO347" i="3"/>
  <c r="AO163" i="3"/>
  <c r="AO100" i="3"/>
  <c r="AO29" i="3"/>
  <c r="AO12" i="3"/>
  <c r="W291" i="3"/>
  <c r="W275" i="3"/>
  <c r="W227" i="3"/>
  <c r="AD115" i="5"/>
  <c r="AG115" i="5" s="1"/>
  <c r="AD35" i="5"/>
  <c r="AG35" i="5" s="1"/>
  <c r="CF19" i="5"/>
  <c r="CG19" i="5" s="1"/>
  <c r="AD83" i="5"/>
  <c r="AO160" i="5"/>
  <c r="AD163" i="5"/>
  <c r="AG163" i="5" s="1"/>
  <c r="AD67" i="5"/>
  <c r="AD23" i="5"/>
  <c r="AH132" i="5"/>
  <c r="AG56" i="5"/>
  <c r="AG16" i="5"/>
  <c r="AH8" i="5"/>
  <c r="CN87" i="5"/>
  <c r="AD119" i="5"/>
  <c r="AG119" i="5" s="1"/>
  <c r="AD51" i="5"/>
  <c r="AG51" i="5" s="1"/>
  <c r="AG148" i="5"/>
  <c r="AG84" i="5"/>
  <c r="AG124" i="5"/>
  <c r="AH112" i="5"/>
  <c r="CA16" i="5"/>
  <c r="AN95" i="5"/>
  <c r="Z166" i="5"/>
  <c r="AD150" i="5"/>
  <c r="AH270" i="5"/>
  <c r="AH254" i="5"/>
  <c r="CN140" i="5"/>
  <c r="AH148" i="5"/>
  <c r="AH84" i="5"/>
  <c r="AH124" i="5"/>
  <c r="CF14" i="5"/>
  <c r="CG14" i="5" s="1"/>
  <c r="CF16" i="5"/>
  <c r="CG16" i="5" s="1"/>
  <c r="AD134" i="5"/>
  <c r="CO87" i="5"/>
  <c r="AG100" i="5"/>
  <c r="AG120" i="5"/>
  <c r="AG60" i="5"/>
  <c r="AG92" i="5"/>
  <c r="AG140" i="5"/>
  <c r="AD230" i="5"/>
  <c r="AD170" i="5"/>
  <c r="AG64" i="5"/>
  <c r="AH120" i="5"/>
  <c r="AH60" i="5"/>
  <c r="AH92" i="5"/>
  <c r="AG144" i="5"/>
  <c r="AD226" i="5"/>
  <c r="AG256" i="5"/>
  <c r="AG72" i="5"/>
  <c r="AH136" i="5"/>
  <c r="AH68" i="5"/>
  <c r="AH108" i="5"/>
  <c r="AG96" i="5"/>
  <c r="AG160" i="5"/>
  <c r="AO83" i="5"/>
  <c r="AA166" i="5"/>
  <c r="AM8" i="5"/>
  <c r="AJ166" i="5"/>
  <c r="AB166" i="5"/>
  <c r="AD258" i="5"/>
  <c r="AD114" i="5"/>
  <c r="CN44" i="5"/>
  <c r="CN159" i="5"/>
  <c r="AH72" i="5"/>
  <c r="AG104" i="5"/>
  <c r="AG152" i="5"/>
  <c r="AG76" i="5"/>
  <c r="AH96" i="5"/>
  <c r="AH160" i="5"/>
  <c r="AH56" i="5"/>
  <c r="AM16" i="5"/>
  <c r="AM12" i="5"/>
  <c r="AN52" i="5"/>
  <c r="AL166" i="5"/>
  <c r="AH152" i="5"/>
  <c r="CH14" i="5"/>
  <c r="AN155" i="5"/>
  <c r="AK166" i="5"/>
  <c r="AE166" i="5"/>
  <c r="AG18" i="5"/>
  <c r="H102" i="6"/>
  <c r="F100" i="6"/>
  <c r="E99" i="6"/>
  <c r="H94" i="6"/>
  <c r="E91" i="6"/>
  <c r="D90" i="6"/>
  <c r="H86" i="6"/>
  <c r="E83" i="6"/>
  <c r="D82" i="6"/>
  <c r="H78" i="6"/>
  <c r="G77" i="6"/>
  <c r="G76" i="22" s="1"/>
  <c r="F76" i="6"/>
  <c r="E75" i="6"/>
  <c r="H70" i="6"/>
  <c r="E67" i="6"/>
  <c r="H62" i="6"/>
  <c r="E59" i="6"/>
  <c r="D58" i="6"/>
  <c r="H54" i="6"/>
  <c r="G53" i="6"/>
  <c r="G52" i="22" s="1"/>
  <c r="E51" i="6"/>
  <c r="H46" i="6"/>
  <c r="F44" i="6"/>
  <c r="E43" i="6"/>
  <c r="H38" i="6"/>
  <c r="F36" i="6"/>
  <c r="E35" i="6"/>
  <c r="D34" i="6"/>
  <c r="H30" i="6"/>
  <c r="G29" i="6"/>
  <c r="G28" i="22" s="1"/>
  <c r="E27" i="6"/>
  <c r="H22" i="6"/>
  <c r="F20" i="6"/>
  <c r="E19" i="6"/>
  <c r="H14" i="6"/>
  <c r="E11" i="6"/>
  <c r="D10" i="6"/>
  <c r="H6" i="6"/>
  <c r="F4" i="6"/>
  <c r="BD6" i="5"/>
  <c r="C17" i="9"/>
  <c r="AA17" i="9" s="1"/>
  <c r="AA325" i="5"/>
  <c r="BD14" i="5"/>
  <c r="BD10" i="5"/>
  <c r="AL349" i="5"/>
  <c r="AD254" i="5"/>
  <c r="AA333" i="5"/>
  <c r="AM6" i="5"/>
  <c r="AN18" i="5"/>
  <c r="AO54" i="5"/>
  <c r="AD275" i="5"/>
  <c r="AO50" i="5"/>
  <c r="AA341" i="5"/>
  <c r="AM40" i="5"/>
  <c r="AM14" i="5"/>
  <c r="AN178" i="5"/>
  <c r="AO6" i="5"/>
  <c r="AM10" i="5"/>
  <c r="AL317" i="5"/>
  <c r="AD271" i="5"/>
  <c r="AG271" i="5" s="1"/>
  <c r="AD239" i="5"/>
  <c r="AG239" i="5" s="1"/>
  <c r="AG154" i="5"/>
  <c r="AG350" i="5"/>
  <c r="AG342" i="5"/>
  <c r="AG334" i="5"/>
  <c r="AG326" i="5"/>
  <c r="AG318" i="5"/>
  <c r="AG306" i="5"/>
  <c r="AG298" i="5"/>
  <c r="AG290" i="5"/>
  <c r="AG282" i="5"/>
  <c r="AA193" i="5"/>
  <c r="AA169" i="5"/>
  <c r="AA161" i="5"/>
  <c r="AJ185" i="5"/>
  <c r="AB237" i="5"/>
  <c r="AB165" i="5"/>
  <c r="AB161" i="5"/>
  <c r="AB157" i="5"/>
  <c r="AL229" i="5"/>
  <c r="AL141" i="5"/>
  <c r="AD213" i="5"/>
  <c r="AG213" i="5" s="1"/>
  <c r="AD153" i="5"/>
  <c r="AG153" i="5" s="1"/>
  <c r="AD110" i="5"/>
  <c r="AH229" i="5"/>
  <c r="AG173" i="5"/>
  <c r="AA233" i="5"/>
  <c r="AA197" i="5"/>
  <c r="Z185" i="5"/>
  <c r="AB245" i="5"/>
  <c r="AB201" i="5"/>
  <c r="AB173" i="5"/>
  <c r="AB169" i="5"/>
  <c r="Y165" i="5"/>
  <c r="Y161" i="5"/>
  <c r="M160" i="25" s="1"/>
  <c r="Y157" i="5"/>
  <c r="M156" i="25" s="1"/>
  <c r="AL245" i="5"/>
  <c r="AK229" i="5"/>
  <c r="AL209" i="5"/>
  <c r="AL201" i="5"/>
  <c r="AL193" i="5"/>
  <c r="AG26" i="5"/>
  <c r="AA241" i="5"/>
  <c r="AN170" i="5"/>
  <c r="AB213" i="5"/>
  <c r="AB181" i="5"/>
  <c r="Y173" i="5"/>
  <c r="M172" i="25" s="1"/>
  <c r="Y169" i="5"/>
  <c r="M168" i="25" s="1"/>
  <c r="AK245" i="5"/>
  <c r="AL233" i="5"/>
  <c r="AK209" i="5"/>
  <c r="AK201" i="5"/>
  <c r="AK193" i="5"/>
  <c r="AL181" i="5"/>
  <c r="AL173" i="5"/>
  <c r="AL169" i="5"/>
  <c r="AL165" i="5"/>
  <c r="AL161" i="5"/>
  <c r="AL157" i="5"/>
  <c r="AK153" i="5"/>
  <c r="AD209" i="5"/>
  <c r="AG209" i="5" s="1"/>
  <c r="AG166" i="5"/>
  <c r="AN173" i="5"/>
  <c r="AA249" i="5"/>
  <c r="AA209" i="5"/>
  <c r="AJ181" i="5"/>
  <c r="AN181" i="5" s="1"/>
  <c r="AJ169" i="5"/>
  <c r="AN169" i="5" s="1"/>
  <c r="AJ161" i="5"/>
  <c r="Z169" i="5"/>
  <c r="Z161" i="5"/>
  <c r="AB197" i="5"/>
  <c r="Y181" i="5"/>
  <c r="M180" i="25" s="1"/>
  <c r="AL249" i="5"/>
  <c r="AK233" i="5"/>
  <c r="AL213" i="5"/>
  <c r="AK181" i="5"/>
  <c r="AK173" i="5"/>
  <c r="AK165" i="5"/>
  <c r="AK157" i="5"/>
  <c r="AD229" i="5"/>
  <c r="AG229" i="5" s="1"/>
  <c r="AD165" i="5"/>
  <c r="AD122" i="5"/>
  <c r="AG122" i="5" s="1"/>
  <c r="AG30" i="5"/>
  <c r="AG6" i="5"/>
  <c r="AA273" i="5"/>
  <c r="AA213" i="5"/>
  <c r="AA173" i="5"/>
  <c r="AA165" i="5"/>
  <c r="AA157" i="5"/>
  <c r="Z181" i="5"/>
  <c r="AB185" i="5"/>
  <c r="AL269" i="5"/>
  <c r="AK249" i="5"/>
  <c r="AL237" i="5"/>
  <c r="AK213" i="5"/>
  <c r="AL185" i="5"/>
  <c r="AD193" i="5"/>
  <c r="AG193" i="5" s="1"/>
  <c r="AA229" i="5"/>
  <c r="AJ189" i="5"/>
  <c r="AB241" i="5"/>
  <c r="Y185" i="5"/>
  <c r="M184" i="25" s="1"/>
  <c r="AK237" i="5"/>
  <c r="AL205" i="5"/>
  <c r="AL197" i="5"/>
  <c r="AK185" i="5"/>
  <c r="AD189" i="5"/>
  <c r="AD157" i="5"/>
  <c r="AD58" i="5"/>
  <c r="AG58" i="5" s="1"/>
  <c r="CN7" i="5"/>
  <c r="AA217" i="5"/>
  <c r="AA185" i="5"/>
  <c r="Z189" i="5"/>
  <c r="AB189" i="5"/>
  <c r="AO189" i="5" s="1"/>
  <c r="AL273" i="5"/>
  <c r="AL241" i="5"/>
  <c r="AL217" i="5"/>
  <c r="AL189" i="5"/>
  <c r="P97" i="6"/>
  <c r="N47" i="6"/>
  <c r="Y302" i="3"/>
  <c r="U300" i="6" s="1"/>
  <c r="Y278" i="3"/>
  <c r="U276" i="6" s="1"/>
  <c r="Y254" i="3"/>
  <c r="U252" i="6" s="1"/>
  <c r="Y203" i="3"/>
  <c r="U201" i="6" s="1"/>
  <c r="Y71" i="3"/>
  <c r="U69" i="6" s="1"/>
  <c r="Y48" i="3"/>
  <c r="U46" i="6" s="1"/>
  <c r="AO318" i="3"/>
  <c r="AO294" i="3"/>
  <c r="AO270" i="3"/>
  <c r="AO206" i="3"/>
  <c r="AO71" i="3"/>
  <c r="W326" i="3"/>
  <c r="AD58" i="6"/>
  <c r="AR58" i="6" s="1"/>
  <c r="C326" i="6"/>
  <c r="P153" i="6"/>
  <c r="O96" i="6"/>
  <c r="Q26" i="6"/>
  <c r="Y350" i="3"/>
  <c r="U348" i="6" s="1"/>
  <c r="Y326" i="3"/>
  <c r="U324" i="6" s="1"/>
  <c r="AO342" i="3"/>
  <c r="AO254" i="3"/>
  <c r="AO239" i="3"/>
  <c r="AO40" i="3"/>
  <c r="W350" i="3"/>
  <c r="W286" i="3"/>
  <c r="AO134" i="3"/>
  <c r="Q58" i="6"/>
  <c r="Y239" i="3"/>
  <c r="U237" i="6" s="1"/>
  <c r="Y78" i="3"/>
  <c r="U76" i="6" s="1"/>
  <c r="Y56" i="3"/>
  <c r="U54" i="6" s="1"/>
  <c r="Y32" i="3"/>
  <c r="U30" i="6" s="1"/>
  <c r="Y8" i="3"/>
  <c r="U6" i="6" s="1"/>
  <c r="AO203" i="3"/>
  <c r="W310" i="3"/>
  <c r="Y334" i="3"/>
  <c r="U332" i="6" s="1"/>
  <c r="Y310" i="3"/>
  <c r="U308" i="6" s="1"/>
  <c r="Y286" i="3"/>
  <c r="U284" i="6" s="1"/>
  <c r="Y134" i="3"/>
  <c r="U132" i="6" s="1"/>
  <c r="AO350" i="3"/>
  <c r="AO326" i="3"/>
  <c r="AO302" i="3"/>
  <c r="AO278" i="3"/>
  <c r="AO24" i="3"/>
  <c r="W334" i="3"/>
  <c r="W270" i="3"/>
  <c r="Y16" i="3"/>
  <c r="U14" i="6" s="1"/>
  <c r="AO8" i="3"/>
  <c r="W294" i="3"/>
  <c r="W239" i="3"/>
  <c r="W206" i="3"/>
  <c r="M118" i="6"/>
  <c r="N79" i="6"/>
  <c r="N7" i="6"/>
  <c r="Y270" i="3"/>
  <c r="U268" i="6" s="1"/>
  <c r="Y64" i="3"/>
  <c r="U62" i="6" s="1"/>
  <c r="Y40" i="3"/>
  <c r="U38" i="6" s="1"/>
  <c r="AO286" i="3"/>
  <c r="AO231" i="3"/>
  <c r="AO56" i="3"/>
  <c r="W318" i="3"/>
  <c r="O160" i="6"/>
  <c r="N15" i="6"/>
  <c r="Y342" i="3"/>
  <c r="U340" i="6" s="1"/>
  <c r="Y318" i="3"/>
  <c r="U316" i="6" s="1"/>
  <c r="Y294" i="3"/>
  <c r="U292" i="6" s="1"/>
  <c r="Y231" i="3"/>
  <c r="U229" i="6" s="1"/>
  <c r="Y206" i="3"/>
  <c r="U204" i="6" s="1"/>
  <c r="AO334" i="3"/>
  <c r="AO310" i="3"/>
  <c r="AO32" i="3"/>
  <c r="W342" i="3"/>
  <c r="W278" i="3"/>
  <c r="W215" i="3"/>
  <c r="Y104" i="3"/>
  <c r="U102" i="6" s="1"/>
  <c r="AO228" i="3"/>
  <c r="W354" i="3"/>
  <c r="W322" i="3"/>
  <c r="W290" i="3"/>
  <c r="P33" i="6"/>
  <c r="Y338" i="3"/>
  <c r="U336" i="6" s="1"/>
  <c r="Y306" i="3"/>
  <c r="U304" i="6" s="1"/>
  <c r="Y274" i="3"/>
  <c r="U272" i="6" s="1"/>
  <c r="Y228" i="3"/>
  <c r="U226" i="6" s="1"/>
  <c r="Y52" i="3"/>
  <c r="U50" i="6" s="1"/>
  <c r="Y20" i="3"/>
  <c r="U18" i="6" s="1"/>
  <c r="AO354" i="3"/>
  <c r="AO322" i="3"/>
  <c r="AO290" i="3"/>
  <c r="AO181" i="3"/>
  <c r="AO104" i="3"/>
  <c r="AO52" i="3"/>
  <c r="Y173" i="3"/>
  <c r="U171" i="6" s="1"/>
  <c r="Y112" i="3"/>
  <c r="U110" i="6" s="1"/>
  <c r="Y80" i="3"/>
  <c r="U78" i="6" s="1"/>
  <c r="AO20" i="3"/>
  <c r="W330" i="3"/>
  <c r="W298" i="3"/>
  <c r="W236" i="3"/>
  <c r="Y346" i="3"/>
  <c r="U344" i="6" s="1"/>
  <c r="Y314" i="3"/>
  <c r="U312" i="6" s="1"/>
  <c r="Y282" i="3"/>
  <c r="U280" i="6" s="1"/>
  <c r="Y236" i="3"/>
  <c r="U234" i="6" s="1"/>
  <c r="Y202" i="3"/>
  <c r="U200" i="6" s="1"/>
  <c r="Y28" i="3"/>
  <c r="U26" i="6" s="1"/>
  <c r="AO330" i="3"/>
  <c r="AO298" i="3"/>
  <c r="AO236" i="3"/>
  <c r="AO67" i="3"/>
  <c r="W220" i="3"/>
  <c r="N159" i="6"/>
  <c r="O24" i="6"/>
  <c r="Y181" i="3"/>
  <c r="U179" i="6" s="1"/>
  <c r="Y60" i="3"/>
  <c r="U58" i="6" s="1"/>
  <c r="W338" i="3"/>
  <c r="W306" i="3"/>
  <c r="W274" i="3"/>
  <c r="H346" i="6"/>
  <c r="Q346" i="6" s="1"/>
  <c r="H314" i="6"/>
  <c r="N23" i="6"/>
  <c r="Y354" i="3"/>
  <c r="U352" i="6" s="1"/>
  <c r="Y322" i="3"/>
  <c r="U320" i="6" s="1"/>
  <c r="Y290" i="3"/>
  <c r="U288" i="6" s="1"/>
  <c r="Y36" i="3"/>
  <c r="U34" i="6" s="1"/>
  <c r="AO338" i="3"/>
  <c r="AO306" i="3"/>
  <c r="AO274" i="3"/>
  <c r="AO220" i="3"/>
  <c r="AO28" i="3"/>
  <c r="N143" i="6"/>
  <c r="Y243" i="3"/>
  <c r="U241" i="6" s="1"/>
  <c r="Y149" i="3"/>
  <c r="U147" i="6" s="1"/>
  <c r="Y67" i="3"/>
  <c r="U65" i="6" s="1"/>
  <c r="AO149" i="3"/>
  <c r="W346" i="3"/>
  <c r="W314" i="3"/>
  <c r="W282" i="3"/>
  <c r="W243" i="3"/>
  <c r="D334" i="6"/>
  <c r="O352" i="6"/>
  <c r="O336" i="6"/>
  <c r="O328" i="6"/>
  <c r="N327" i="6"/>
  <c r="N319" i="6"/>
  <c r="O312" i="6"/>
  <c r="N311" i="6"/>
  <c r="O304" i="6"/>
  <c r="N295" i="6"/>
  <c r="O280" i="6"/>
  <c r="O272" i="6"/>
  <c r="N271" i="6"/>
  <c r="O264" i="6"/>
  <c r="N247" i="6"/>
  <c r="P241" i="6"/>
  <c r="O240" i="6"/>
  <c r="N239" i="6"/>
  <c r="O232" i="6"/>
  <c r="N231" i="6"/>
  <c r="P225" i="6"/>
  <c r="O224" i="6"/>
  <c r="P217" i="6"/>
  <c r="O216" i="6"/>
  <c r="P209" i="6"/>
  <c r="P201" i="6"/>
  <c r="N199" i="6"/>
  <c r="P193" i="6"/>
  <c r="P185" i="6"/>
  <c r="O184" i="6"/>
  <c r="P177" i="6"/>
  <c r="O168" i="6"/>
  <c r="D342" i="6"/>
  <c r="H322" i="6"/>
  <c r="D270" i="6"/>
  <c r="C262" i="6"/>
  <c r="H250" i="6"/>
  <c r="C206" i="6"/>
  <c r="H194" i="6"/>
  <c r="L225" i="6"/>
  <c r="P113" i="6"/>
  <c r="H330" i="6"/>
  <c r="D322" i="6"/>
  <c r="D310" i="6"/>
  <c r="D302" i="6"/>
  <c r="D294" i="6"/>
  <c r="D286" i="6"/>
  <c r="D230" i="6"/>
  <c r="D222" i="6"/>
  <c r="D214" i="6"/>
  <c r="D175" i="6"/>
  <c r="F296" i="6"/>
  <c r="L198" i="6"/>
  <c r="N31" i="6"/>
  <c r="D278" i="6"/>
  <c r="H202" i="6"/>
  <c r="D182" i="6"/>
  <c r="D174" i="6"/>
  <c r="D166" i="6"/>
  <c r="N263" i="6"/>
  <c r="N207" i="6"/>
  <c r="D350" i="6"/>
  <c r="D318" i="6"/>
  <c r="D246" i="6"/>
  <c r="D238" i="6"/>
  <c r="D190" i="6"/>
  <c r="O64" i="6"/>
  <c r="H282" i="6"/>
  <c r="P289" i="6"/>
  <c r="P233" i="6"/>
  <c r="C298" i="6"/>
  <c r="C282" i="6"/>
  <c r="H178" i="6"/>
  <c r="O320" i="6"/>
  <c r="M22" i="6"/>
  <c r="F321" i="6"/>
  <c r="D239" i="6"/>
  <c r="E216" i="6"/>
  <c r="C138" i="6"/>
  <c r="L138" i="6" s="1"/>
  <c r="D138" i="6"/>
  <c r="N303" i="6"/>
  <c r="O192" i="6"/>
  <c r="Q34" i="6"/>
  <c r="Y118" i="3"/>
  <c r="U116" i="6" s="1"/>
  <c r="Y43" i="3"/>
  <c r="U41" i="6" s="1"/>
  <c r="AO43" i="3"/>
  <c r="AD34" i="6"/>
  <c r="AR34" i="6" s="1"/>
  <c r="AQ110" i="6"/>
  <c r="AQ78" i="6"/>
  <c r="AQ46" i="6"/>
  <c r="AQ22" i="6"/>
  <c r="D330" i="6"/>
  <c r="C130" i="6"/>
  <c r="L130" i="6" s="1"/>
  <c r="D122" i="6"/>
  <c r="C114" i="6"/>
  <c r="L114" i="6" s="1"/>
  <c r="AO94" i="3"/>
  <c r="AO126" i="3"/>
  <c r="N343" i="6"/>
  <c r="N127" i="6"/>
  <c r="P17" i="6"/>
  <c r="Y153" i="3"/>
  <c r="U151" i="6" s="1"/>
  <c r="AO258" i="3"/>
  <c r="AO161" i="3"/>
  <c r="AO59" i="3"/>
  <c r="W133" i="3"/>
  <c r="X223" i="3"/>
  <c r="H262" i="6"/>
  <c r="H254" i="6"/>
  <c r="H198" i="6"/>
  <c r="H182" i="6"/>
  <c r="D170" i="6"/>
  <c r="D18" i="6"/>
  <c r="C10" i="6"/>
  <c r="L10" i="6" s="1"/>
  <c r="C50" i="6"/>
  <c r="L50" i="6" s="1"/>
  <c r="D50" i="6"/>
  <c r="N351" i="6"/>
  <c r="P169" i="6"/>
  <c r="Y133" i="3"/>
  <c r="U131" i="6" s="1"/>
  <c r="Y86" i="3"/>
  <c r="U84" i="6" s="1"/>
  <c r="AO137" i="3"/>
  <c r="AQ38" i="6"/>
  <c r="AQ14" i="6"/>
  <c r="H334" i="6"/>
  <c r="D314" i="6"/>
  <c r="H302" i="6"/>
  <c r="H286" i="6"/>
  <c r="H174" i="6"/>
  <c r="C82" i="6"/>
  <c r="L82" i="6" s="1"/>
  <c r="D42" i="6"/>
  <c r="C34" i="6"/>
  <c r="L34" i="6" s="1"/>
  <c r="C242" i="6"/>
  <c r="D242" i="6"/>
  <c r="P117" i="6"/>
  <c r="Y237" i="3"/>
  <c r="U235" i="6" s="1"/>
  <c r="Y94" i="3"/>
  <c r="U92" i="6" s="1"/>
  <c r="Y59" i="3"/>
  <c r="U57" i="6" s="1"/>
  <c r="AO215" i="3"/>
  <c r="AO153" i="3"/>
  <c r="AQ94" i="6"/>
  <c r="AQ62" i="6"/>
  <c r="D290" i="6"/>
  <c r="D274" i="6"/>
  <c r="D162" i="6"/>
  <c r="C90" i="6"/>
  <c r="L90" i="6" s="1"/>
  <c r="D66" i="6"/>
  <c r="C58" i="6"/>
  <c r="L58" i="6" s="1"/>
  <c r="AO78" i="3"/>
  <c r="AO110" i="3"/>
  <c r="N287" i="6"/>
  <c r="Y215" i="3"/>
  <c r="U213" i="6" s="1"/>
  <c r="Y66" i="3"/>
  <c r="U64" i="6" s="1"/>
  <c r="AO185" i="3"/>
  <c r="AO51" i="3"/>
  <c r="AD50" i="6"/>
  <c r="AR50" i="6" s="1"/>
  <c r="AQ6" i="6"/>
  <c r="D306" i="6"/>
  <c r="C266" i="6"/>
  <c r="C226" i="6"/>
  <c r="C186" i="6"/>
  <c r="L186" i="6" s="1"/>
  <c r="D154" i="6"/>
  <c r="AO133" i="3"/>
  <c r="W223" i="3"/>
  <c r="AQ86" i="6"/>
  <c r="AQ54" i="6"/>
  <c r="AQ30" i="6"/>
  <c r="C258" i="6"/>
  <c r="C234" i="6"/>
  <c r="C218" i="6"/>
  <c r="C194" i="6"/>
  <c r="C202" i="6"/>
  <c r="D202" i="6"/>
  <c r="C178" i="6"/>
  <c r="L178" i="6" s="1"/>
  <c r="D178" i="6"/>
  <c r="C74" i="6"/>
  <c r="L74" i="6" s="1"/>
  <c r="D74" i="6"/>
  <c r="C26" i="6"/>
  <c r="L26" i="6" s="1"/>
  <c r="D26" i="6"/>
  <c r="AO86" i="3"/>
  <c r="AO118" i="3"/>
  <c r="N335" i="6"/>
  <c r="O248" i="6"/>
  <c r="M98" i="6"/>
  <c r="P65" i="6"/>
  <c r="Q50" i="6"/>
  <c r="Y223" i="3"/>
  <c r="U221" i="6" s="1"/>
  <c r="Y185" i="3"/>
  <c r="U183" i="6" s="1"/>
  <c r="Y137" i="3"/>
  <c r="U135" i="6" s="1"/>
  <c r="D250" i="6"/>
  <c r="C210" i="6"/>
  <c r="C146" i="6"/>
  <c r="L146" i="6" s="1"/>
  <c r="F3" i="6"/>
  <c r="O3" i="6" s="1"/>
  <c r="G349" i="6"/>
  <c r="G348" i="22" s="1"/>
  <c r="D346" i="6"/>
  <c r="H342" i="6"/>
  <c r="Q342" i="6" s="1"/>
  <c r="F340" i="6"/>
  <c r="O340" i="6" s="1"/>
  <c r="D338" i="6"/>
  <c r="G333" i="6"/>
  <c r="G332" i="22" s="1"/>
  <c r="F332" i="6"/>
  <c r="E331" i="6"/>
  <c r="H326" i="6"/>
  <c r="G325" i="6"/>
  <c r="G324" i="22" s="1"/>
  <c r="F324" i="6"/>
  <c r="E323" i="6"/>
  <c r="G317" i="6"/>
  <c r="G316" i="22" s="1"/>
  <c r="F308" i="6"/>
  <c r="G301" i="6"/>
  <c r="G300" i="22" s="1"/>
  <c r="G293" i="6"/>
  <c r="G292" i="22" s="1"/>
  <c r="F292" i="6"/>
  <c r="G285" i="6"/>
  <c r="G284" i="22" s="1"/>
  <c r="F276" i="6"/>
  <c r="G269" i="6"/>
  <c r="F260" i="6"/>
  <c r="G253" i="6"/>
  <c r="G252" i="22" s="1"/>
  <c r="F244" i="6"/>
  <c r="F228" i="6"/>
  <c r="G221" i="6"/>
  <c r="G220" i="22" s="1"/>
  <c r="F212" i="6"/>
  <c r="G205" i="6"/>
  <c r="G204" i="22" s="1"/>
  <c r="F204" i="6"/>
  <c r="G189" i="6"/>
  <c r="F180" i="6"/>
  <c r="G173" i="6"/>
  <c r="G172" i="22" s="1"/>
  <c r="G157" i="6"/>
  <c r="G156" i="22" s="1"/>
  <c r="F156" i="6"/>
  <c r="G141" i="6"/>
  <c r="G140" i="22" s="1"/>
  <c r="F132" i="6"/>
  <c r="G125" i="6"/>
  <c r="G124" i="22" s="1"/>
  <c r="F116" i="6"/>
  <c r="O116" i="6" s="1"/>
  <c r="G109" i="6"/>
  <c r="G108" i="22" s="1"/>
  <c r="F108" i="6"/>
  <c r="G101" i="6"/>
  <c r="G100" i="22" s="1"/>
  <c r="G93" i="6"/>
  <c r="G92" i="22" s="1"/>
  <c r="F92" i="6"/>
  <c r="G85" i="6"/>
  <c r="G84" i="22" s="1"/>
  <c r="F84" i="6"/>
  <c r="G69" i="6"/>
  <c r="F68" i="6"/>
  <c r="G61" i="6"/>
  <c r="G60" i="22" s="1"/>
  <c r="F60" i="6"/>
  <c r="F52" i="6"/>
  <c r="G45" i="6"/>
  <c r="G44" i="22" s="1"/>
  <c r="G37" i="6"/>
  <c r="G36" i="22" s="1"/>
  <c r="F28" i="6"/>
  <c r="O28" i="6" s="1"/>
  <c r="G21" i="6"/>
  <c r="G20" i="22" s="1"/>
  <c r="G13" i="6"/>
  <c r="G12" i="22" s="1"/>
  <c r="F12" i="6"/>
  <c r="G5" i="6"/>
  <c r="G4" i="22" s="1"/>
  <c r="E348" i="6"/>
  <c r="F293" i="6"/>
  <c r="D291" i="6"/>
  <c r="E212" i="6"/>
  <c r="W127" i="3"/>
  <c r="AO127" i="3"/>
  <c r="W177" i="3"/>
  <c r="Y177" i="3"/>
  <c r="U175" i="6" s="1"/>
  <c r="AO177" i="3"/>
  <c r="W169" i="3"/>
  <c r="Y169" i="3"/>
  <c r="U167" i="6" s="1"/>
  <c r="AO169" i="3"/>
  <c r="W145" i="3"/>
  <c r="Y145" i="3"/>
  <c r="U143" i="6" s="1"/>
  <c r="AO145" i="3"/>
  <c r="W102" i="3"/>
  <c r="Y102" i="3"/>
  <c r="U100" i="6" s="1"/>
  <c r="W35" i="3"/>
  <c r="AO35" i="3"/>
  <c r="Y35" i="3"/>
  <c r="U33" i="6" s="1"/>
  <c r="W27" i="3"/>
  <c r="AO27" i="3"/>
  <c r="Y27" i="3"/>
  <c r="U25" i="6" s="1"/>
  <c r="W19" i="3"/>
  <c r="Y19" i="3"/>
  <c r="U17" i="6" s="1"/>
  <c r="AO19" i="3"/>
  <c r="W11" i="3"/>
  <c r="Y11" i="3"/>
  <c r="U9" i="6" s="1"/>
  <c r="AO11" i="3"/>
  <c r="X353" i="3"/>
  <c r="AO353" i="3"/>
  <c r="W353" i="3"/>
  <c r="X345" i="3"/>
  <c r="AO345" i="3"/>
  <c r="Y345" i="3"/>
  <c r="U343" i="6" s="1"/>
  <c r="W345" i="3"/>
  <c r="X337" i="3"/>
  <c r="AO337" i="3"/>
  <c r="Y337" i="3"/>
  <c r="U335" i="6" s="1"/>
  <c r="W337" i="3"/>
  <c r="X329" i="3"/>
  <c r="AO329" i="3"/>
  <c r="Y329" i="3"/>
  <c r="U327" i="6" s="1"/>
  <c r="W329" i="3"/>
  <c r="X321" i="3"/>
  <c r="AO321" i="3"/>
  <c r="Y321" i="3"/>
  <c r="U319" i="6" s="1"/>
  <c r="W321" i="3"/>
  <c r="X313" i="3"/>
  <c r="AO313" i="3"/>
  <c r="Y313" i="3"/>
  <c r="U311" i="6" s="1"/>
  <c r="W313" i="3"/>
  <c r="X305" i="3"/>
  <c r="AO305" i="3"/>
  <c r="Y305" i="3"/>
  <c r="U303" i="6" s="1"/>
  <c r="W305" i="3"/>
  <c r="X297" i="3"/>
  <c r="AO297" i="3"/>
  <c r="Y297" i="3"/>
  <c r="U295" i="6" s="1"/>
  <c r="W297" i="3"/>
  <c r="X289" i="3"/>
  <c r="AO289" i="3"/>
  <c r="Y289" i="3"/>
  <c r="U287" i="6" s="1"/>
  <c r="W289" i="3"/>
  <c r="X281" i="3"/>
  <c r="AO281" i="3"/>
  <c r="Y281" i="3"/>
  <c r="U279" i="6" s="1"/>
  <c r="W281" i="3"/>
  <c r="X273" i="3"/>
  <c r="AO273" i="3"/>
  <c r="Y273" i="3"/>
  <c r="U271" i="6" s="1"/>
  <c r="W273" i="3"/>
  <c r="X251" i="3"/>
  <c r="W251" i="3"/>
  <c r="Y251" i="3"/>
  <c r="U249" i="6" s="1"/>
  <c r="X244" i="3"/>
  <c r="W244" i="3"/>
  <c r="AO244" i="3"/>
  <c r="W257" i="3"/>
  <c r="Y257" i="3"/>
  <c r="U255" i="6" s="1"/>
  <c r="N223" i="6"/>
  <c r="W183" i="3"/>
  <c r="AO183" i="3"/>
  <c r="Y183" i="3"/>
  <c r="U181" i="6" s="1"/>
  <c r="W151" i="3"/>
  <c r="Y76" i="3"/>
  <c r="U74" i="6" s="1"/>
  <c r="AO76" i="3"/>
  <c r="W57" i="3"/>
  <c r="AO57" i="3"/>
  <c r="Y57" i="3"/>
  <c r="U55" i="6" s="1"/>
  <c r="W95" i="3"/>
  <c r="AO95" i="3"/>
  <c r="AO151" i="3"/>
  <c r="W115" i="3"/>
  <c r="AO115" i="3"/>
  <c r="Y115" i="3"/>
  <c r="U113" i="6" s="1"/>
  <c r="W107" i="3"/>
  <c r="Y107" i="3"/>
  <c r="U105" i="6" s="1"/>
  <c r="AO107" i="3"/>
  <c r="W83" i="3"/>
  <c r="AO83" i="3"/>
  <c r="Y83" i="3"/>
  <c r="U81" i="6" s="1"/>
  <c r="X212" i="3"/>
  <c r="W212" i="3"/>
  <c r="Y212" i="3"/>
  <c r="U210" i="6" s="1"/>
  <c r="AO212" i="3"/>
  <c r="Y127" i="3"/>
  <c r="U125" i="6" s="1"/>
  <c r="AO196" i="3"/>
  <c r="Y196" i="3"/>
  <c r="U194" i="6" s="1"/>
  <c r="Y189" i="3"/>
  <c r="U187" i="6" s="1"/>
  <c r="W165" i="3"/>
  <c r="Y165" i="3"/>
  <c r="U163" i="6" s="1"/>
  <c r="W39" i="3"/>
  <c r="Y39" i="3"/>
  <c r="U37" i="6" s="1"/>
  <c r="AO39" i="3"/>
  <c r="W31" i="3"/>
  <c r="Y31" i="3"/>
  <c r="U29" i="6" s="1"/>
  <c r="W23" i="3"/>
  <c r="AO23" i="3"/>
  <c r="Y23" i="3"/>
  <c r="U21" i="6" s="1"/>
  <c r="W15" i="3"/>
  <c r="Y15" i="3"/>
  <c r="U13" i="6" s="1"/>
  <c r="AO15" i="3"/>
  <c r="W7" i="3"/>
  <c r="Y7" i="3"/>
  <c r="U5" i="6" s="1"/>
  <c r="AO7" i="3"/>
  <c r="X349" i="3"/>
  <c r="W349" i="3"/>
  <c r="AO349" i="3"/>
  <c r="Y349" i="3"/>
  <c r="U347" i="6" s="1"/>
  <c r="X341" i="3"/>
  <c r="W341" i="3"/>
  <c r="AO341" i="3"/>
  <c r="Y341" i="3"/>
  <c r="U339" i="6" s="1"/>
  <c r="X333" i="3"/>
  <c r="W333" i="3"/>
  <c r="AO333" i="3"/>
  <c r="Y333" i="3"/>
  <c r="U331" i="6" s="1"/>
  <c r="X325" i="3"/>
  <c r="W325" i="3"/>
  <c r="AO325" i="3"/>
  <c r="Y325" i="3"/>
  <c r="U323" i="6" s="1"/>
  <c r="X317" i="3"/>
  <c r="W317" i="3"/>
  <c r="AO317" i="3"/>
  <c r="Y317" i="3"/>
  <c r="U315" i="6" s="1"/>
  <c r="X309" i="3"/>
  <c r="W309" i="3"/>
  <c r="AO309" i="3"/>
  <c r="Y309" i="3"/>
  <c r="U307" i="6" s="1"/>
  <c r="X301" i="3"/>
  <c r="W301" i="3"/>
  <c r="AO301" i="3"/>
  <c r="Y301" i="3"/>
  <c r="U299" i="6" s="1"/>
  <c r="X293" i="3"/>
  <c r="W293" i="3"/>
  <c r="AO293" i="3"/>
  <c r="Y293" i="3"/>
  <c r="U291" i="6" s="1"/>
  <c r="X285" i="3"/>
  <c r="W285" i="3"/>
  <c r="AO285" i="3"/>
  <c r="Y285" i="3"/>
  <c r="U283" i="6" s="1"/>
  <c r="X277" i="3"/>
  <c r="W277" i="3"/>
  <c r="AO277" i="3"/>
  <c r="Y277" i="3"/>
  <c r="U275" i="6" s="1"/>
  <c r="X269" i="3"/>
  <c r="W269" i="3"/>
  <c r="AO269" i="3"/>
  <c r="Y269" i="3"/>
  <c r="U267" i="6" s="1"/>
  <c r="X219" i="3"/>
  <c r="Y219" i="3"/>
  <c r="U217" i="6" s="1"/>
  <c r="AO219" i="3"/>
  <c r="W219" i="3"/>
  <c r="Y238" i="3"/>
  <c r="U236" i="6" s="1"/>
  <c r="AO238" i="3"/>
  <c r="W225" i="3"/>
  <c r="Y225" i="3"/>
  <c r="U223" i="6" s="1"/>
  <c r="Y138" i="3"/>
  <c r="U136" i="6" s="1"/>
  <c r="W120" i="3"/>
  <c r="Y120" i="3"/>
  <c r="U118" i="6" s="1"/>
  <c r="AO120" i="3"/>
  <c r="W88" i="3"/>
  <c r="Y88" i="3"/>
  <c r="U86" i="6" s="1"/>
  <c r="AO88" i="3"/>
  <c r="W53" i="3"/>
  <c r="Y53" i="3"/>
  <c r="U51" i="6" s="1"/>
  <c r="AO53" i="3"/>
  <c r="G237" i="6"/>
  <c r="G236" i="22" s="1"/>
  <c r="O136" i="6"/>
  <c r="N135" i="6"/>
  <c r="P25" i="6"/>
  <c r="AD234" i="6"/>
  <c r="AR234" i="6" s="1"/>
  <c r="M126" i="6"/>
  <c r="P105" i="6"/>
  <c r="Q10" i="6"/>
  <c r="N279" i="6"/>
  <c r="O256" i="6"/>
  <c r="N255" i="6"/>
  <c r="M158" i="6"/>
  <c r="O88" i="6"/>
  <c r="AD10" i="6"/>
  <c r="AR10" i="6" s="1"/>
  <c r="N95" i="6"/>
  <c r="O128" i="6"/>
  <c r="N215" i="6"/>
  <c r="O200" i="6"/>
  <c r="O104" i="6"/>
  <c r="M30" i="6"/>
  <c r="O152" i="6"/>
  <c r="D343" i="6"/>
  <c r="CN8" i="5"/>
  <c r="CN35" i="5"/>
  <c r="AD224" i="5"/>
  <c r="AG224" i="5" s="1"/>
  <c r="AG22" i="5"/>
  <c r="AA256" i="5"/>
  <c r="AA117" i="5"/>
  <c r="AA113" i="5"/>
  <c r="AA97" i="5"/>
  <c r="AI81" i="5"/>
  <c r="AJ105" i="5"/>
  <c r="AJ73" i="5"/>
  <c r="Z188" i="5"/>
  <c r="Z176" i="5"/>
  <c r="Z117" i="5"/>
  <c r="Z109" i="5"/>
  <c r="AB77" i="5"/>
  <c r="AB69" i="5"/>
  <c r="AL256" i="5"/>
  <c r="AK184" i="5"/>
  <c r="AL101" i="5"/>
  <c r="AL81" i="5"/>
  <c r="AG308" i="5"/>
  <c r="AD73" i="5"/>
  <c r="AH275" i="5"/>
  <c r="AH252" i="5"/>
  <c r="AH244" i="5"/>
  <c r="BD5" i="5"/>
  <c r="CN46" i="5"/>
  <c r="CN79" i="5"/>
  <c r="AE224" i="5"/>
  <c r="AH30" i="5"/>
  <c r="AH26" i="5"/>
  <c r="AA264" i="5"/>
  <c r="AC81" i="5"/>
  <c r="AN182" i="5"/>
  <c r="AJ121" i="5"/>
  <c r="AJ113" i="5"/>
  <c r="Z77" i="5"/>
  <c r="AB105" i="5"/>
  <c r="Y77" i="5"/>
  <c r="M76" i="25" s="1"/>
  <c r="Y69" i="5"/>
  <c r="M68" i="25" s="1"/>
  <c r="AK256" i="5"/>
  <c r="AL188" i="5"/>
  <c r="AG300" i="5"/>
  <c r="AD236" i="5"/>
  <c r="AD117" i="5"/>
  <c r="AG117" i="5" s="1"/>
  <c r="AG172" i="5"/>
  <c r="AG61" i="5"/>
  <c r="CN152" i="5"/>
  <c r="AG54" i="5"/>
  <c r="AD272" i="5"/>
  <c r="AG34" i="5"/>
  <c r="AA272" i="5"/>
  <c r="AC109" i="5"/>
  <c r="AI105" i="5"/>
  <c r="AA81" i="5"/>
  <c r="AI69" i="5"/>
  <c r="AN161" i="5"/>
  <c r="AN152" i="5"/>
  <c r="AN30" i="5"/>
  <c r="AB224" i="5"/>
  <c r="Y105" i="5"/>
  <c r="M104" i="25" s="1"/>
  <c r="AL260" i="5"/>
  <c r="AL212" i="5"/>
  <c r="AL105" i="5"/>
  <c r="AL77" i="5"/>
  <c r="AL69" i="5"/>
  <c r="AG292" i="5"/>
  <c r="AG46" i="5"/>
  <c r="AH10" i="5"/>
  <c r="AH22" i="5"/>
  <c r="AA244" i="5"/>
  <c r="AA236" i="5"/>
  <c r="AA228" i="5"/>
  <c r="AA220" i="5"/>
  <c r="AA109" i="5"/>
  <c r="AC105" i="5"/>
  <c r="AA101" i="5"/>
  <c r="AI93" i="5"/>
  <c r="AC69" i="5"/>
  <c r="AJ69" i="5"/>
  <c r="AN12" i="5"/>
  <c r="Z105" i="5"/>
  <c r="AB248" i="5"/>
  <c r="AB240" i="5"/>
  <c r="AB232" i="5"/>
  <c r="AB109" i="5"/>
  <c r="Y97" i="5"/>
  <c r="M96" i="25" s="1"/>
  <c r="AK260" i="5"/>
  <c r="AL192" i="5"/>
  <c r="AK105" i="5"/>
  <c r="AK77" i="5"/>
  <c r="AK69" i="5"/>
  <c r="AG284" i="5"/>
  <c r="AD232" i="5"/>
  <c r="CN61" i="5"/>
  <c r="AD240" i="5"/>
  <c r="AG42" i="5"/>
  <c r="AA252" i="5"/>
  <c r="AA196" i="5"/>
  <c r="AA192" i="5"/>
  <c r="AA188" i="5"/>
  <c r="AC121" i="5"/>
  <c r="AA105" i="5"/>
  <c r="AI73" i="5"/>
  <c r="AJ188" i="5"/>
  <c r="AJ109" i="5"/>
  <c r="Z121" i="5"/>
  <c r="Z113" i="5"/>
  <c r="Z73" i="5"/>
  <c r="AB256" i="5"/>
  <c r="AB212" i="5"/>
  <c r="AB121" i="5"/>
  <c r="AB117" i="5"/>
  <c r="AB113" i="5"/>
  <c r="Y109" i="5"/>
  <c r="M108" i="25" s="1"/>
  <c r="AB73" i="5"/>
  <c r="AL264" i="5"/>
  <c r="AL240" i="5"/>
  <c r="AL236" i="5"/>
  <c r="AL232" i="5"/>
  <c r="AL228" i="5"/>
  <c r="AL109" i="5"/>
  <c r="AG276" i="5"/>
  <c r="CN116" i="5"/>
  <c r="AE240" i="5"/>
  <c r="AH240" i="5" s="1"/>
  <c r="AH46" i="5"/>
  <c r="AH42" i="5"/>
  <c r="AH38" i="5"/>
  <c r="AA121" i="5"/>
  <c r="AI77" i="5"/>
  <c r="AC73" i="5"/>
  <c r="AN187" i="5"/>
  <c r="AJ117" i="5"/>
  <c r="AB220" i="5"/>
  <c r="AB192" i="5"/>
  <c r="AB188" i="5"/>
  <c r="Y121" i="5"/>
  <c r="M120" i="25" s="1"/>
  <c r="Y117" i="5"/>
  <c r="M116" i="25" s="1"/>
  <c r="Y113" i="5"/>
  <c r="M112" i="25" s="1"/>
  <c r="Y73" i="5"/>
  <c r="M72" i="25" s="1"/>
  <c r="AK264" i="5"/>
  <c r="AL248" i="5"/>
  <c r="AL244" i="5"/>
  <c r="AK236" i="5"/>
  <c r="AK232" i="5"/>
  <c r="AK228" i="5"/>
  <c r="AL196" i="5"/>
  <c r="AL121" i="5"/>
  <c r="AL117" i="5"/>
  <c r="AL113" i="5"/>
  <c r="AD248" i="5"/>
  <c r="AG248" i="5" s="1"/>
  <c r="AD105" i="5"/>
  <c r="AG105" i="5" s="1"/>
  <c r="AE173" i="5"/>
  <c r="AH51" i="5"/>
  <c r="AH23" i="5"/>
  <c r="AH15" i="5"/>
  <c r="CN38" i="5"/>
  <c r="AD192" i="5"/>
  <c r="AG192" i="5" s="1"/>
  <c r="AA268" i="5"/>
  <c r="AA212" i="5"/>
  <c r="AC77" i="5"/>
  <c r="AA73" i="5"/>
  <c r="AN157" i="5"/>
  <c r="AN107" i="5"/>
  <c r="AJ77" i="5"/>
  <c r="Y192" i="5"/>
  <c r="M191" i="25" s="1"/>
  <c r="BT18" i="5"/>
  <c r="BV18" i="5" s="1"/>
  <c r="BT12" i="5"/>
  <c r="BT21" i="5"/>
  <c r="BV21" i="5" s="1"/>
  <c r="BT33" i="5"/>
  <c r="AL252" i="5"/>
  <c r="AK248" i="5"/>
  <c r="AK244" i="5"/>
  <c r="AK196" i="5"/>
  <c r="AK121" i="5"/>
  <c r="AK117" i="5"/>
  <c r="AG296" i="5"/>
  <c r="AG288" i="5"/>
  <c r="AG280" i="5"/>
  <c r="AH114" i="5"/>
  <c r="CN141" i="5"/>
  <c r="BT11" i="5"/>
  <c r="B325" i="7"/>
  <c r="B285" i="7"/>
  <c r="B253" i="7"/>
  <c r="B221" i="7"/>
  <c r="B189" i="7"/>
  <c r="B149" i="7"/>
  <c r="B117" i="7"/>
  <c r="B77" i="7"/>
  <c r="B45" i="7"/>
  <c r="B5" i="7"/>
  <c r="CN158" i="5"/>
  <c r="CN55" i="5"/>
  <c r="CN131" i="5"/>
  <c r="AH256" i="5"/>
  <c r="CH6" i="5"/>
  <c r="CF15" i="5"/>
  <c r="CG15" i="5" s="1"/>
  <c r="AG15" i="5"/>
  <c r="AO119" i="5"/>
  <c r="AH43" i="5"/>
  <c r="AI98" i="5"/>
  <c r="AC86" i="5"/>
  <c r="AJ180" i="5"/>
  <c r="AJ153" i="5"/>
  <c r="AN138" i="5"/>
  <c r="Z98" i="5"/>
  <c r="AB153" i="5"/>
  <c r="BT25" i="5"/>
  <c r="BT6" i="5"/>
  <c r="BT36" i="5"/>
  <c r="BT9" i="5"/>
  <c r="BW9" i="5" s="1"/>
  <c r="B348" i="7"/>
  <c r="B340" i="7"/>
  <c r="B332" i="7"/>
  <c r="B324" i="7"/>
  <c r="B316" i="7"/>
  <c r="B308" i="7"/>
  <c r="B300" i="7"/>
  <c r="B292" i="7"/>
  <c r="B284" i="7"/>
  <c r="B276" i="7"/>
  <c r="B268" i="7"/>
  <c r="B260" i="7"/>
  <c r="B252" i="7"/>
  <c r="B244" i="7"/>
  <c r="B236" i="7"/>
  <c r="B228" i="7"/>
  <c r="B220" i="7"/>
  <c r="B212" i="7"/>
  <c r="B204" i="7"/>
  <c r="B196" i="7"/>
  <c r="B188" i="7"/>
  <c r="B180" i="7"/>
  <c r="B172" i="7"/>
  <c r="B164" i="7"/>
  <c r="B156" i="7"/>
  <c r="B148" i="7"/>
  <c r="B140" i="7"/>
  <c r="B132" i="7"/>
  <c r="B124" i="7"/>
  <c r="B116" i="7"/>
  <c r="B108" i="7"/>
  <c r="B100" i="7"/>
  <c r="B92" i="7"/>
  <c r="B84" i="7"/>
  <c r="B76" i="7"/>
  <c r="B68" i="7"/>
  <c r="B60" i="7"/>
  <c r="B52" i="7"/>
  <c r="B44" i="7"/>
  <c r="B36" i="7"/>
  <c r="B28" i="7"/>
  <c r="B20" i="7"/>
  <c r="B12" i="7"/>
  <c r="AH98" i="5"/>
  <c r="B93" i="7"/>
  <c r="CN63" i="5"/>
  <c r="CH15" i="5"/>
  <c r="AA184" i="5"/>
  <c r="AA180" i="5"/>
  <c r="AI102" i="5"/>
  <c r="AC98" i="5"/>
  <c r="AA86" i="5"/>
  <c r="AI82" i="5"/>
  <c r="AM55" i="5"/>
  <c r="AN105" i="5"/>
  <c r="AN20" i="5"/>
  <c r="Z184" i="5"/>
  <c r="Y153" i="5"/>
  <c r="M152" i="25" s="1"/>
  <c r="AB86" i="5"/>
  <c r="BT17" i="5"/>
  <c r="BT30" i="5"/>
  <c r="BT38" i="5"/>
  <c r="BT23" i="5"/>
  <c r="AK339" i="5"/>
  <c r="B355" i="7"/>
  <c r="B347" i="7"/>
  <c r="B339" i="7"/>
  <c r="B331" i="7"/>
  <c r="B323" i="7"/>
  <c r="B315" i="7"/>
  <c r="B307" i="7"/>
  <c r="B299" i="7"/>
  <c r="B291" i="7"/>
  <c r="B283" i="7"/>
  <c r="B275" i="7"/>
  <c r="B267" i="7"/>
  <c r="B259" i="7"/>
  <c r="B251" i="7"/>
  <c r="B243" i="7"/>
  <c r="B235" i="7"/>
  <c r="B227" i="7"/>
  <c r="B219" i="7"/>
  <c r="B211" i="7"/>
  <c r="B203" i="7"/>
  <c r="B195" i="7"/>
  <c r="B187" i="7"/>
  <c r="B179" i="7"/>
  <c r="B171" i="7"/>
  <c r="B163" i="7"/>
  <c r="B155" i="7"/>
  <c r="B147" i="7"/>
  <c r="B139" i="7"/>
  <c r="B131" i="7"/>
  <c r="B123" i="7"/>
  <c r="B115" i="7"/>
  <c r="B107" i="7"/>
  <c r="B99" i="7"/>
  <c r="B91" i="7"/>
  <c r="B83" i="7"/>
  <c r="B75" i="7"/>
  <c r="B67" i="7"/>
  <c r="B59" i="7"/>
  <c r="B51" i="7"/>
  <c r="B43" i="7"/>
  <c r="B35" i="7"/>
  <c r="B27" i="7"/>
  <c r="B19" i="7"/>
  <c r="B11" i="7"/>
  <c r="AJ5" i="5"/>
  <c r="BT5" i="5"/>
  <c r="B341" i="7"/>
  <c r="B301" i="7"/>
  <c r="B269" i="7"/>
  <c r="B237" i="7"/>
  <c r="B205" i="7"/>
  <c r="B165" i="7"/>
  <c r="B133" i="7"/>
  <c r="B101" i="7"/>
  <c r="B61" i="7"/>
  <c r="B13" i="7"/>
  <c r="AO64" i="5"/>
  <c r="CN65" i="5"/>
  <c r="CN146" i="5"/>
  <c r="CN162" i="5"/>
  <c r="CN15" i="5"/>
  <c r="CN71" i="5"/>
  <c r="AH224" i="5"/>
  <c r="AO154" i="5"/>
  <c r="AA355" i="5"/>
  <c r="AA347" i="5"/>
  <c r="AA323" i="5"/>
  <c r="AA315" i="5"/>
  <c r="AC125" i="5"/>
  <c r="AC102" i="5"/>
  <c r="AA98" i="5"/>
  <c r="AC82" i="5"/>
  <c r="AM51" i="5"/>
  <c r="AN19" i="5"/>
  <c r="Z82" i="5"/>
  <c r="AM18" i="5"/>
  <c r="AB184" i="5"/>
  <c r="AB180" i="5"/>
  <c r="CN75" i="5"/>
  <c r="BD22" i="5"/>
  <c r="BT24" i="5"/>
  <c r="BW24" i="5" s="1"/>
  <c r="BT40" i="5"/>
  <c r="BT32" i="5"/>
  <c r="BW32" i="5" s="1"/>
  <c r="AK176" i="5"/>
  <c r="B354" i="7"/>
  <c r="B346" i="7"/>
  <c r="B338" i="7"/>
  <c r="B330" i="7"/>
  <c r="B322" i="7"/>
  <c r="B314" i="7"/>
  <c r="B306" i="7"/>
  <c r="B298" i="7"/>
  <c r="B290" i="7"/>
  <c r="B282" i="7"/>
  <c r="B274" i="7"/>
  <c r="B266" i="7"/>
  <c r="B258" i="7"/>
  <c r="B250" i="7"/>
  <c r="B242" i="7"/>
  <c r="B234" i="7"/>
  <c r="B226" i="7"/>
  <c r="B218" i="7"/>
  <c r="B210" i="7"/>
  <c r="B202" i="7"/>
  <c r="B194" i="7"/>
  <c r="B186" i="7"/>
  <c r="B178" i="7"/>
  <c r="B170" i="7"/>
  <c r="B162" i="7"/>
  <c r="B154" i="7"/>
  <c r="B146" i="7"/>
  <c r="B138" i="7"/>
  <c r="B130" i="7"/>
  <c r="B122" i="7"/>
  <c r="B114" i="7"/>
  <c r="B106" i="7"/>
  <c r="B98" i="7"/>
  <c r="B90" i="7"/>
  <c r="B82" i="7"/>
  <c r="B74" i="7"/>
  <c r="B66" i="7"/>
  <c r="B58" i="7"/>
  <c r="B50" i="7"/>
  <c r="B42" i="7"/>
  <c r="B34" i="7"/>
  <c r="B26" i="7"/>
  <c r="B18" i="7"/>
  <c r="B10" i="7"/>
  <c r="AD102" i="5"/>
  <c r="AG102" i="5" s="1"/>
  <c r="BT19" i="5"/>
  <c r="B309" i="7"/>
  <c r="B181" i="7"/>
  <c r="B37" i="7"/>
  <c r="CN92" i="5"/>
  <c r="CN58" i="5"/>
  <c r="AG272" i="5"/>
  <c r="AG19" i="5"/>
  <c r="AA102" i="5"/>
  <c r="AI90" i="5"/>
  <c r="AA82" i="5"/>
  <c r="AM46" i="5"/>
  <c r="AM7" i="5"/>
  <c r="AJ149" i="5"/>
  <c r="AJ133" i="5"/>
  <c r="AN133" i="5" s="1"/>
  <c r="AJ90" i="5"/>
  <c r="Y184" i="5"/>
  <c r="M183" i="25" s="1"/>
  <c r="Y180" i="5"/>
  <c r="M179" i="25" s="1"/>
  <c r="AB98" i="5"/>
  <c r="AN98" i="5" s="1"/>
  <c r="AB90" i="5"/>
  <c r="BT14" i="5"/>
  <c r="BT42" i="5"/>
  <c r="BT26" i="5"/>
  <c r="BT35" i="5"/>
  <c r="BT16" i="5"/>
  <c r="BW16" i="5" s="1"/>
  <c r="AL98" i="5"/>
  <c r="AL90" i="5"/>
  <c r="B353" i="7"/>
  <c r="B345" i="7"/>
  <c r="B337" i="7"/>
  <c r="B329" i="7"/>
  <c r="B321" i="7"/>
  <c r="B313" i="7"/>
  <c r="B305" i="7"/>
  <c r="B297" i="7"/>
  <c r="B289" i="7"/>
  <c r="B281" i="7"/>
  <c r="B273" i="7"/>
  <c r="B265" i="7"/>
  <c r="B257" i="7"/>
  <c r="B249" i="7"/>
  <c r="B241" i="7"/>
  <c r="B233" i="7"/>
  <c r="B225" i="7"/>
  <c r="B217" i="7"/>
  <c r="B209" i="7"/>
  <c r="B201" i="7"/>
  <c r="B193" i="7"/>
  <c r="B185" i="7"/>
  <c r="B177" i="7"/>
  <c r="B169" i="7"/>
  <c r="B161" i="7"/>
  <c r="B153" i="7"/>
  <c r="B145" i="7"/>
  <c r="B137" i="7"/>
  <c r="B129" i="7"/>
  <c r="B121" i="7"/>
  <c r="B113" i="7"/>
  <c r="B105" i="7"/>
  <c r="B97" i="7"/>
  <c r="B89" i="7"/>
  <c r="B81" i="7"/>
  <c r="B73" i="7"/>
  <c r="B65" i="7"/>
  <c r="B57" i="7"/>
  <c r="B49" i="7"/>
  <c r="B41" i="7"/>
  <c r="B33" i="7"/>
  <c r="B25" i="7"/>
  <c r="B17" i="7"/>
  <c r="B9" i="7"/>
  <c r="AD98" i="5"/>
  <c r="B333" i="7"/>
  <c r="B293" i="7"/>
  <c r="B261" i="7"/>
  <c r="B229" i="7"/>
  <c r="B197" i="7"/>
  <c r="B157" i="7"/>
  <c r="B125" i="7"/>
  <c r="B85" i="7"/>
  <c r="B53" i="7"/>
  <c r="B29" i="7"/>
  <c r="CN115" i="5"/>
  <c r="CN166" i="5"/>
  <c r="CN27" i="5"/>
  <c r="AD176" i="5"/>
  <c r="AG176" i="5" s="1"/>
  <c r="AH272" i="5"/>
  <c r="CF6" i="5"/>
  <c r="CG6" i="5" s="1"/>
  <c r="AC90" i="5"/>
  <c r="AM15" i="5"/>
  <c r="AJ184" i="5"/>
  <c r="AN110" i="5"/>
  <c r="AJ102" i="5"/>
  <c r="Z90" i="5"/>
  <c r="Y98" i="5"/>
  <c r="M97" i="25" s="1"/>
  <c r="Y90" i="5"/>
  <c r="M89" i="25" s="1"/>
  <c r="AB82" i="5"/>
  <c r="AN82" i="5" s="1"/>
  <c r="BT29" i="5"/>
  <c r="BT31" i="5"/>
  <c r="AK98" i="5"/>
  <c r="AK90" i="5"/>
  <c r="AL82" i="5"/>
  <c r="B352" i="7"/>
  <c r="B344" i="7"/>
  <c r="B336" i="7"/>
  <c r="B328" i="7"/>
  <c r="B320" i="7"/>
  <c r="B312" i="7"/>
  <c r="B304" i="7"/>
  <c r="B296" i="7"/>
  <c r="B288" i="7"/>
  <c r="B280" i="7"/>
  <c r="B272" i="7"/>
  <c r="B264" i="7"/>
  <c r="B256" i="7"/>
  <c r="B248" i="7"/>
  <c r="B240" i="7"/>
  <c r="B232" i="7"/>
  <c r="B224" i="7"/>
  <c r="B216" i="7"/>
  <c r="B208" i="7"/>
  <c r="B200" i="7"/>
  <c r="B192" i="7"/>
  <c r="B184" i="7"/>
  <c r="B176" i="7"/>
  <c r="B168" i="7"/>
  <c r="B160" i="7"/>
  <c r="B152" i="7"/>
  <c r="B144" i="7"/>
  <c r="B136" i="7"/>
  <c r="B128" i="7"/>
  <c r="B120" i="7"/>
  <c r="B112" i="7"/>
  <c r="B104" i="7"/>
  <c r="B96" i="7"/>
  <c r="B88" i="7"/>
  <c r="B80" i="7"/>
  <c r="B72" i="7"/>
  <c r="B64" i="7"/>
  <c r="B56" i="7"/>
  <c r="B48" i="7"/>
  <c r="B40" i="7"/>
  <c r="B32" i="7"/>
  <c r="B24" i="7"/>
  <c r="B16" i="7"/>
  <c r="B8" i="7"/>
  <c r="AD184" i="5"/>
  <c r="AG184" i="5" s="1"/>
  <c r="AG157" i="5"/>
  <c r="AD90" i="5"/>
  <c r="AG90" i="5" s="1"/>
  <c r="AN125" i="5"/>
  <c r="B349" i="7"/>
  <c r="B317" i="7"/>
  <c r="B277" i="7"/>
  <c r="B245" i="7"/>
  <c r="B213" i="7"/>
  <c r="B173" i="7"/>
  <c r="B141" i="7"/>
  <c r="B109" i="7"/>
  <c r="B69" i="7"/>
  <c r="B21" i="7"/>
  <c r="AO92" i="5"/>
  <c r="CN148" i="5"/>
  <c r="AE176" i="5"/>
  <c r="AH176" i="5" s="1"/>
  <c r="AG240" i="5"/>
  <c r="AH11" i="5"/>
  <c r="AA90" i="5"/>
  <c r="AN87" i="5"/>
  <c r="Z180" i="5"/>
  <c r="Z153" i="5"/>
  <c r="AB102" i="5"/>
  <c r="Y82" i="5"/>
  <c r="M81" i="25" s="1"/>
  <c r="BD8" i="5"/>
  <c r="BT13" i="5"/>
  <c r="BT27" i="5"/>
  <c r="BT34" i="5"/>
  <c r="BT15" i="5"/>
  <c r="AL102" i="5"/>
  <c r="B351" i="7"/>
  <c r="B343" i="7"/>
  <c r="B335" i="7"/>
  <c r="B327" i="7"/>
  <c r="B319" i="7"/>
  <c r="B311" i="7"/>
  <c r="B303" i="7"/>
  <c r="B295" i="7"/>
  <c r="B287" i="7"/>
  <c r="B279" i="7"/>
  <c r="B271" i="7"/>
  <c r="B263" i="7"/>
  <c r="B255" i="7"/>
  <c r="B247" i="7"/>
  <c r="B239" i="7"/>
  <c r="B231" i="7"/>
  <c r="B223" i="7"/>
  <c r="B215" i="7"/>
  <c r="B207" i="7"/>
  <c r="B199" i="7"/>
  <c r="B191" i="7"/>
  <c r="B183" i="7"/>
  <c r="B175" i="7"/>
  <c r="B167" i="7"/>
  <c r="B159" i="7"/>
  <c r="B151" i="7"/>
  <c r="B143" i="7"/>
  <c r="B135" i="7"/>
  <c r="B127" i="7"/>
  <c r="B119" i="7"/>
  <c r="B111" i="7"/>
  <c r="B103" i="7"/>
  <c r="B95" i="7"/>
  <c r="B87" i="7"/>
  <c r="B79" i="7"/>
  <c r="B71" i="7"/>
  <c r="B63" i="7"/>
  <c r="B55" i="7"/>
  <c r="B47" i="7"/>
  <c r="B39" i="7"/>
  <c r="B31" i="7"/>
  <c r="B23" i="7"/>
  <c r="B15" i="7"/>
  <c r="B7" i="7"/>
  <c r="AD180" i="5"/>
  <c r="AG180" i="5" s="1"/>
  <c r="AO115" i="5"/>
  <c r="AA153" i="5"/>
  <c r="Z102" i="5"/>
  <c r="Y102" i="5"/>
  <c r="M101" i="25" s="1"/>
  <c r="AN65" i="5"/>
  <c r="BD20" i="5"/>
  <c r="BT28" i="5"/>
  <c r="BT7" i="5"/>
  <c r="BW7" i="5" s="1"/>
  <c r="BT37" i="5"/>
  <c r="BT10" i="5"/>
  <c r="AL184" i="5"/>
  <c r="AL180" i="5"/>
  <c r="AL153" i="5"/>
  <c r="AK102" i="5"/>
  <c r="B350" i="7"/>
  <c r="B342" i="7"/>
  <c r="B334" i="7"/>
  <c r="B326" i="7"/>
  <c r="B318" i="7"/>
  <c r="B310" i="7"/>
  <c r="B302" i="7"/>
  <c r="B294" i="7"/>
  <c r="B286" i="7"/>
  <c r="B278" i="7"/>
  <c r="B270" i="7"/>
  <c r="B262" i="7"/>
  <c r="B254" i="7"/>
  <c r="B246" i="7"/>
  <c r="B238" i="7"/>
  <c r="B230" i="7"/>
  <c r="B222" i="7"/>
  <c r="B214" i="7"/>
  <c r="B206" i="7"/>
  <c r="B198" i="7"/>
  <c r="B190" i="7"/>
  <c r="B182" i="7"/>
  <c r="B174" i="7"/>
  <c r="B166" i="7"/>
  <c r="B158" i="7"/>
  <c r="B150" i="7"/>
  <c r="B142" i="7"/>
  <c r="B134" i="7"/>
  <c r="B126" i="7"/>
  <c r="B118" i="7"/>
  <c r="B110" i="7"/>
  <c r="B102" i="7"/>
  <c r="B94" i="7"/>
  <c r="B86" i="7"/>
  <c r="B78" i="7"/>
  <c r="B70" i="7"/>
  <c r="B62" i="7"/>
  <c r="B54" i="7"/>
  <c r="B46" i="7"/>
  <c r="B38" i="7"/>
  <c r="B30" i="7"/>
  <c r="B22" i="7"/>
  <c r="B14" i="7"/>
  <c r="B6" i="7"/>
  <c r="AD179" i="5"/>
  <c r="AG179" i="5" s="1"/>
  <c r="AG87" i="5"/>
  <c r="Z33" i="6"/>
  <c r="AN33" i="6" s="1"/>
  <c r="W33" i="6"/>
  <c r="L233" i="6"/>
  <c r="W188" i="6"/>
  <c r="M329" i="6"/>
  <c r="M289" i="6"/>
  <c r="O351" i="6"/>
  <c r="N346" i="6"/>
  <c r="M345" i="6"/>
  <c r="N342" i="6"/>
  <c r="M341" i="6"/>
  <c r="O335" i="6"/>
  <c r="O331" i="6"/>
  <c r="N330" i="6"/>
  <c r="M325" i="6"/>
  <c r="O323" i="6"/>
  <c r="O319" i="6"/>
  <c r="O315" i="6"/>
  <c r="M309" i="6"/>
  <c r="O307" i="6"/>
  <c r="O303" i="6"/>
  <c r="O295" i="6"/>
  <c r="O291" i="6"/>
  <c r="M285" i="6"/>
  <c r="O279" i="6"/>
  <c r="O271" i="6"/>
  <c r="O267" i="6"/>
  <c r="O263" i="6"/>
  <c r="O259" i="6"/>
  <c r="W257" i="6"/>
  <c r="H257" i="6"/>
  <c r="M253" i="6"/>
  <c r="AO18" i="5"/>
  <c r="AH18" i="5"/>
  <c r="P57" i="6"/>
  <c r="D3" i="6"/>
  <c r="E3" i="6"/>
  <c r="N3" i="6" s="1"/>
  <c r="M353" i="6"/>
  <c r="N350" i="6"/>
  <c r="M349" i="6"/>
  <c r="O347" i="6"/>
  <c r="O339" i="6"/>
  <c r="N338" i="6"/>
  <c r="M337" i="6"/>
  <c r="N334" i="6"/>
  <c r="M333" i="6"/>
  <c r="O327" i="6"/>
  <c r="M313" i="6"/>
  <c r="O311" i="6"/>
  <c r="M305" i="6"/>
  <c r="L304" i="6"/>
  <c r="M301" i="6"/>
  <c r="O299" i="6"/>
  <c r="M297" i="6"/>
  <c r="M293" i="6"/>
  <c r="AD289" i="6"/>
  <c r="AR289" i="6" s="1"/>
  <c r="Q289" i="6"/>
  <c r="O287" i="6"/>
  <c r="O283" i="6"/>
  <c r="M281" i="6"/>
  <c r="L280" i="6"/>
  <c r="M277" i="6"/>
  <c r="M273" i="6"/>
  <c r="M269" i="6"/>
  <c r="M265" i="6"/>
  <c r="M261" i="6"/>
  <c r="M257" i="6"/>
  <c r="O255" i="6"/>
  <c r="AO29" i="5"/>
  <c r="AH29" i="5"/>
  <c r="M321" i="6"/>
  <c r="O275" i="6"/>
  <c r="M249" i="6"/>
  <c r="O247" i="6"/>
  <c r="M245" i="6"/>
  <c r="O243" i="6"/>
  <c r="O215" i="6"/>
  <c r="M197" i="6"/>
  <c r="O195" i="6"/>
  <c r="M173" i="6"/>
  <c r="M161" i="6"/>
  <c r="O159" i="6"/>
  <c r="M145" i="6"/>
  <c r="O143" i="6"/>
  <c r="W141" i="6"/>
  <c r="H141" i="6"/>
  <c r="W137" i="6"/>
  <c r="H137" i="6"/>
  <c r="AD129" i="6"/>
  <c r="AR129" i="6" s="1"/>
  <c r="Q129" i="6"/>
  <c r="D129" i="6"/>
  <c r="E129" i="6"/>
  <c r="AD125" i="6"/>
  <c r="AR125" i="6" s="1"/>
  <c r="Q125" i="6"/>
  <c r="AD117" i="6"/>
  <c r="AR117" i="6" s="1"/>
  <c r="Q117" i="6"/>
  <c r="N114" i="6"/>
  <c r="AD109" i="6"/>
  <c r="AR109" i="6" s="1"/>
  <c r="M105" i="6"/>
  <c r="M97" i="6"/>
  <c r="O95" i="6"/>
  <c r="M93" i="6"/>
  <c r="M85" i="6"/>
  <c r="O83" i="6"/>
  <c r="M81" i="6"/>
  <c r="O79" i="6"/>
  <c r="M77" i="6"/>
  <c r="O75" i="6"/>
  <c r="M73" i="6"/>
  <c r="O71" i="6"/>
  <c r="M69" i="6"/>
  <c r="O67" i="6"/>
  <c r="M65" i="6"/>
  <c r="AD57" i="6"/>
  <c r="AR57" i="6" s="1"/>
  <c r="Q57" i="6"/>
  <c r="AD49" i="6"/>
  <c r="AR49" i="6" s="1"/>
  <c r="Q49" i="6"/>
  <c r="M45" i="6"/>
  <c r="O35" i="6"/>
  <c r="H33" i="6"/>
  <c r="G32" i="6"/>
  <c r="G31" i="22" s="1"/>
  <c r="AQ32" i="6"/>
  <c r="AD29" i="6"/>
  <c r="AR29" i="6" s="1"/>
  <c r="Q29" i="6"/>
  <c r="AD17" i="6"/>
  <c r="AR17" i="6" s="1"/>
  <c r="Q17" i="6"/>
  <c r="AD13" i="6"/>
  <c r="AR13" i="6" s="1"/>
  <c r="Q13" i="6"/>
  <c r="Q9" i="6"/>
  <c r="N6" i="6"/>
  <c r="AH54" i="5"/>
  <c r="AO10" i="5"/>
  <c r="O251" i="6"/>
  <c r="N102" i="6"/>
  <c r="Q89" i="6"/>
  <c r="M33" i="6"/>
  <c r="M29" i="6"/>
  <c r="M21" i="6"/>
  <c r="M9" i="6"/>
  <c r="W175" i="3"/>
  <c r="AO175" i="3"/>
  <c r="Y175" i="3"/>
  <c r="U173" i="6" s="1"/>
  <c r="W47" i="3"/>
  <c r="AO47" i="3"/>
  <c r="Y47" i="3"/>
  <c r="U45" i="6" s="1"/>
  <c r="X265" i="3"/>
  <c r="AO265" i="3"/>
  <c r="W265" i="3"/>
  <c r="Y265" i="3"/>
  <c r="U263" i="6" s="1"/>
  <c r="X262" i="3"/>
  <c r="W262" i="3"/>
  <c r="AO262" i="3"/>
  <c r="Y262" i="3"/>
  <c r="U260" i="6" s="1"/>
  <c r="X249" i="3"/>
  <c r="AO249" i="3"/>
  <c r="W249" i="3"/>
  <c r="Y249" i="3"/>
  <c r="U247" i="6" s="1"/>
  <c r="X246" i="3"/>
  <c r="W246" i="3"/>
  <c r="AO246" i="3"/>
  <c r="Y246" i="3"/>
  <c r="U244" i="6" s="1"/>
  <c r="X233" i="3"/>
  <c r="AO233" i="3"/>
  <c r="W233" i="3"/>
  <c r="Y233" i="3"/>
  <c r="U231" i="6" s="1"/>
  <c r="X230" i="3"/>
  <c r="W230" i="3"/>
  <c r="AO230" i="3"/>
  <c r="Y230" i="3"/>
  <c r="U228" i="6" s="1"/>
  <c r="X217" i="3"/>
  <c r="AO217" i="3"/>
  <c r="W217" i="3"/>
  <c r="Y217" i="3"/>
  <c r="U215" i="6" s="1"/>
  <c r="X214" i="3"/>
  <c r="W214" i="3"/>
  <c r="AO214" i="3"/>
  <c r="Y214" i="3"/>
  <c r="U212" i="6" s="1"/>
  <c r="M229" i="6"/>
  <c r="O227" i="6"/>
  <c r="O219" i="6"/>
  <c r="H217" i="6"/>
  <c r="W217" i="6"/>
  <c r="M177" i="6"/>
  <c r="O175" i="6"/>
  <c r="M165" i="6"/>
  <c r="M153" i="6"/>
  <c r="N138" i="6"/>
  <c r="N134" i="6"/>
  <c r="M133" i="6"/>
  <c r="N126" i="6"/>
  <c r="M117" i="6"/>
  <c r="M113" i="6"/>
  <c r="O111" i="6"/>
  <c r="M109" i="6"/>
  <c r="AD105" i="6"/>
  <c r="AR105" i="6" s="1"/>
  <c r="Q105" i="6"/>
  <c r="AD101" i="6"/>
  <c r="AR101" i="6" s="1"/>
  <c r="Q101" i="6"/>
  <c r="N98" i="6"/>
  <c r="AD93" i="6"/>
  <c r="AR93" i="6" s="1"/>
  <c r="O91" i="6"/>
  <c r="M89" i="6"/>
  <c r="O87" i="6"/>
  <c r="AD85" i="6"/>
  <c r="AR85" i="6" s="1"/>
  <c r="Q85" i="6"/>
  <c r="N82" i="6"/>
  <c r="AD77" i="6"/>
  <c r="AR77" i="6" s="1"/>
  <c r="Q77" i="6"/>
  <c r="N74" i="6"/>
  <c r="N70" i="6"/>
  <c r="O63" i="6"/>
  <c r="AD61" i="6"/>
  <c r="AR61" i="6" s="1"/>
  <c r="Q61" i="6"/>
  <c r="O55" i="6"/>
  <c r="N54" i="6"/>
  <c r="M53" i="6"/>
  <c r="O51" i="6"/>
  <c r="O43" i="6"/>
  <c r="N30" i="6"/>
  <c r="M17" i="6"/>
  <c r="N10" i="6"/>
  <c r="O7" i="6"/>
  <c r="AD5" i="6"/>
  <c r="AR5" i="6" s="1"/>
  <c r="M5" i="6"/>
  <c r="M193" i="6"/>
  <c r="M189" i="6"/>
  <c r="M185" i="6"/>
  <c r="O151" i="6"/>
  <c r="M121" i="6"/>
  <c r="Q109" i="6"/>
  <c r="Q69" i="6"/>
  <c r="N46" i="6"/>
  <c r="N42" i="6"/>
  <c r="N34" i="6"/>
  <c r="O15" i="6"/>
  <c r="Q5" i="6"/>
  <c r="AE355" i="5"/>
  <c r="AH355" i="5" s="1"/>
  <c r="AD355" i="5"/>
  <c r="AG355" i="5" s="1"/>
  <c r="AL355" i="5"/>
  <c r="AE353" i="5"/>
  <c r="AH353" i="5" s="1"/>
  <c r="AD353" i="5"/>
  <c r="AG353" i="5" s="1"/>
  <c r="AK353" i="5"/>
  <c r="AL353" i="5"/>
  <c r="AE351" i="5"/>
  <c r="AH351" i="5" s="1"/>
  <c r="AD351" i="5"/>
  <c r="AG351" i="5" s="1"/>
  <c r="AK351" i="5"/>
  <c r="AL351" i="5"/>
  <c r="AE349" i="5"/>
  <c r="AH349" i="5" s="1"/>
  <c r="AD349" i="5"/>
  <c r="AG349" i="5" s="1"/>
  <c r="AK349" i="5"/>
  <c r="AE347" i="5"/>
  <c r="AH347" i="5" s="1"/>
  <c r="AL347" i="5"/>
  <c r="AD347" i="5"/>
  <c r="AG347" i="5" s="1"/>
  <c r="AE345" i="5"/>
  <c r="AH345" i="5" s="1"/>
  <c r="AD345" i="5"/>
  <c r="AG345" i="5" s="1"/>
  <c r="AK345" i="5"/>
  <c r="AL345" i="5"/>
  <c r="AE343" i="5"/>
  <c r="AH343" i="5" s="1"/>
  <c r="AD343" i="5"/>
  <c r="AK343" i="5"/>
  <c r="AL343" i="5"/>
  <c r="AE341" i="5"/>
  <c r="AH341" i="5" s="1"/>
  <c r="AD341" i="5"/>
  <c r="AG341" i="5" s="1"/>
  <c r="AK341" i="5"/>
  <c r="AE339" i="5"/>
  <c r="AH339" i="5" s="1"/>
  <c r="AD339" i="5"/>
  <c r="AG339" i="5" s="1"/>
  <c r="AL339" i="5"/>
  <c r="AE337" i="5"/>
  <c r="AH337" i="5" s="1"/>
  <c r="AD337" i="5"/>
  <c r="AG337" i="5" s="1"/>
  <c r="AK337" i="5"/>
  <c r="AL337" i="5"/>
  <c r="AE335" i="5"/>
  <c r="AD335" i="5"/>
  <c r="AG335" i="5" s="1"/>
  <c r="AK335" i="5"/>
  <c r="AL335" i="5"/>
  <c r="AE333" i="5"/>
  <c r="AH333" i="5" s="1"/>
  <c r="AD333" i="5"/>
  <c r="AG333" i="5" s="1"/>
  <c r="AK333" i="5"/>
  <c r="AE331" i="5"/>
  <c r="AD331" i="5"/>
  <c r="AG331" i="5" s="1"/>
  <c r="AL331" i="5"/>
  <c r="AE329" i="5"/>
  <c r="AH329" i="5" s="1"/>
  <c r="AD329" i="5"/>
  <c r="AG329" i="5" s="1"/>
  <c r="AK329" i="5"/>
  <c r="AL329" i="5"/>
  <c r="AE327" i="5"/>
  <c r="AD327" i="5"/>
  <c r="AG327" i="5" s="1"/>
  <c r="AK327" i="5"/>
  <c r="AL327" i="5"/>
  <c r="AE325" i="5"/>
  <c r="AH325" i="5" s="1"/>
  <c r="AD325" i="5"/>
  <c r="AG325" i="5" s="1"/>
  <c r="AK325" i="5"/>
  <c r="AE323" i="5"/>
  <c r="AH323" i="5" s="1"/>
  <c r="AD323" i="5"/>
  <c r="AG323" i="5" s="1"/>
  <c r="AL323" i="5"/>
  <c r="AE321" i="5"/>
  <c r="AH321" i="5" s="1"/>
  <c r="AD321" i="5"/>
  <c r="AG321" i="5" s="1"/>
  <c r="AK321" i="5"/>
  <c r="AL321" i="5"/>
  <c r="AE319" i="5"/>
  <c r="AH319" i="5" s="1"/>
  <c r="AD319" i="5"/>
  <c r="AG319" i="5" s="1"/>
  <c r="AK319" i="5"/>
  <c r="AL319" i="5"/>
  <c r="AE317" i="5"/>
  <c r="AH317" i="5" s="1"/>
  <c r="AD317" i="5"/>
  <c r="AG317" i="5" s="1"/>
  <c r="AK317" i="5"/>
  <c r="AE315" i="5"/>
  <c r="AH315" i="5" s="1"/>
  <c r="AD315" i="5"/>
  <c r="AG315" i="5" s="1"/>
  <c r="AL315" i="5"/>
  <c r="AE313" i="5"/>
  <c r="AD313" i="5"/>
  <c r="AG313" i="5" s="1"/>
  <c r="AK313" i="5"/>
  <c r="AL313" i="5"/>
  <c r="AE311" i="5"/>
  <c r="AH311" i="5" s="1"/>
  <c r="AD311" i="5"/>
  <c r="AG311" i="5" s="1"/>
  <c r="AK311" i="5"/>
  <c r="AL311" i="5"/>
  <c r="AE309" i="5"/>
  <c r="AH309" i="5" s="1"/>
  <c r="AD309" i="5"/>
  <c r="AG309" i="5" s="1"/>
  <c r="AK309" i="5"/>
  <c r="AL309" i="5"/>
  <c r="AE307" i="5"/>
  <c r="AH307" i="5" s="1"/>
  <c r="AD307" i="5"/>
  <c r="AK307" i="5"/>
  <c r="AL307" i="5"/>
  <c r="AE305" i="5"/>
  <c r="AH305" i="5" s="1"/>
  <c r="AD305" i="5"/>
  <c r="AG305" i="5" s="1"/>
  <c r="AK305" i="5"/>
  <c r="AL305" i="5"/>
  <c r="AE303" i="5"/>
  <c r="AH303" i="5" s="1"/>
  <c r="AD303" i="5"/>
  <c r="AG303" i="5" s="1"/>
  <c r="AK303" i="5"/>
  <c r="AL303" i="5"/>
  <c r="AE301" i="5"/>
  <c r="AH301" i="5" s="1"/>
  <c r="AD301" i="5"/>
  <c r="AG301" i="5" s="1"/>
  <c r="AK301" i="5"/>
  <c r="AL301" i="5"/>
  <c r="AE299" i="5"/>
  <c r="AH299" i="5" s="1"/>
  <c r="AD299" i="5"/>
  <c r="AG299" i="5" s="1"/>
  <c r="AK299" i="5"/>
  <c r="AL299" i="5"/>
  <c r="AE297" i="5"/>
  <c r="AH297" i="5" s="1"/>
  <c r="AD297" i="5"/>
  <c r="AG297" i="5" s="1"/>
  <c r="AK297" i="5"/>
  <c r="AL297" i="5"/>
  <c r="AE295" i="5"/>
  <c r="AH295" i="5" s="1"/>
  <c r="AD295" i="5"/>
  <c r="AG295" i="5" s="1"/>
  <c r="AK295" i="5"/>
  <c r="AL295" i="5"/>
  <c r="AE293" i="5"/>
  <c r="AH293" i="5" s="1"/>
  <c r="AD293" i="5"/>
  <c r="AG293" i="5" s="1"/>
  <c r="AK293" i="5"/>
  <c r="AL293" i="5"/>
  <c r="AE291" i="5"/>
  <c r="AH291" i="5" s="1"/>
  <c r="AD291" i="5"/>
  <c r="AG291" i="5" s="1"/>
  <c r="AK291" i="5"/>
  <c r="AL291" i="5"/>
  <c r="AE289" i="5"/>
  <c r="AH289" i="5" s="1"/>
  <c r="AD289" i="5"/>
  <c r="AG289" i="5" s="1"/>
  <c r="AK289" i="5"/>
  <c r="AL289" i="5"/>
  <c r="AE287" i="5"/>
  <c r="AH287" i="5" s="1"/>
  <c r="AD287" i="5"/>
  <c r="AG287" i="5" s="1"/>
  <c r="AK287" i="5"/>
  <c r="AL287" i="5"/>
  <c r="AE285" i="5"/>
  <c r="AH285" i="5" s="1"/>
  <c r="AD285" i="5"/>
  <c r="AG285" i="5" s="1"/>
  <c r="AK285" i="5"/>
  <c r="AL285" i="5"/>
  <c r="AE283" i="5"/>
  <c r="AH283" i="5" s="1"/>
  <c r="AD283" i="5"/>
  <c r="AG283" i="5" s="1"/>
  <c r="AK283" i="5"/>
  <c r="AL283" i="5"/>
  <c r="AE281" i="5"/>
  <c r="AH281" i="5" s="1"/>
  <c r="AD281" i="5"/>
  <c r="AG281" i="5" s="1"/>
  <c r="AK281" i="5"/>
  <c r="AL281" i="5"/>
  <c r="AE279" i="5"/>
  <c r="AH279" i="5" s="1"/>
  <c r="AD279" i="5"/>
  <c r="AG279" i="5" s="1"/>
  <c r="AK279" i="5"/>
  <c r="AL279" i="5"/>
  <c r="AE277" i="5"/>
  <c r="AH277" i="5" s="1"/>
  <c r="AD277" i="5"/>
  <c r="AG277" i="5" s="1"/>
  <c r="AK277" i="5"/>
  <c r="AL277" i="5"/>
  <c r="AD178" i="5"/>
  <c r="AG178" i="5" s="1"/>
  <c r="AE178" i="5"/>
  <c r="Z178" i="5"/>
  <c r="AK178" i="5"/>
  <c r="AA178" i="5"/>
  <c r="AL178" i="5"/>
  <c r="Y178" i="5"/>
  <c r="M177" i="25" s="1"/>
  <c r="AL176" i="5"/>
  <c r="Y176" i="5"/>
  <c r="M175" i="25" s="1"/>
  <c r="AB176" i="5"/>
  <c r="AJ176" i="5"/>
  <c r="AL174" i="5"/>
  <c r="Y174" i="5"/>
  <c r="M173" i="25" s="1"/>
  <c r="AJ174" i="5"/>
  <c r="AB174" i="5"/>
  <c r="Z174" i="5"/>
  <c r="AA174" i="5"/>
  <c r="AE149" i="5"/>
  <c r="AH149" i="5" s="1"/>
  <c r="AD149" i="5"/>
  <c r="AG149" i="5" s="1"/>
  <c r="Y149" i="5"/>
  <c r="M148" i="25" s="1"/>
  <c r="Z149" i="5"/>
  <c r="AB149" i="5"/>
  <c r="AK149" i="5"/>
  <c r="AA149" i="5"/>
  <c r="AE147" i="5"/>
  <c r="AH147" i="5" s="1"/>
  <c r="AD147" i="5"/>
  <c r="AG147" i="5" s="1"/>
  <c r="AK147" i="5"/>
  <c r="Y147" i="5"/>
  <c r="M146" i="25" s="1"/>
  <c r="AA147" i="5"/>
  <c r="AL147" i="5"/>
  <c r="AB147" i="5"/>
  <c r="AJ147" i="5"/>
  <c r="AE145" i="5"/>
  <c r="AH145" i="5" s="1"/>
  <c r="AD145" i="5"/>
  <c r="AG145" i="5" s="1"/>
  <c r="Y145" i="5"/>
  <c r="M144" i="25" s="1"/>
  <c r="AJ145" i="5"/>
  <c r="AB145" i="5"/>
  <c r="Z145" i="5"/>
  <c r="AK145" i="5"/>
  <c r="AA145" i="5"/>
  <c r="AK143" i="5"/>
  <c r="Z143" i="5"/>
  <c r="AA143" i="5"/>
  <c r="AL143" i="5"/>
  <c r="Y143" i="5"/>
  <c r="M142" i="25" s="1"/>
  <c r="AB143" i="5"/>
  <c r="AJ143" i="5"/>
  <c r="AD141" i="5"/>
  <c r="AG141" i="5" s="1"/>
  <c r="AB141" i="5"/>
  <c r="AJ141" i="5"/>
  <c r="AK141" i="5"/>
  <c r="Z141" i="5"/>
  <c r="AA141" i="5"/>
  <c r="AE139" i="5"/>
  <c r="AH139" i="5" s="1"/>
  <c r="AD139" i="5"/>
  <c r="AG139" i="5" s="1"/>
  <c r="AB139" i="5"/>
  <c r="AN139" i="5" s="1"/>
  <c r="Z139" i="5"/>
  <c r="AA139" i="5"/>
  <c r="AK139" i="5"/>
  <c r="Y139" i="5"/>
  <c r="M138" i="25" s="1"/>
  <c r="AA137" i="5"/>
  <c r="AE133" i="5"/>
  <c r="AH133" i="5" s="1"/>
  <c r="AD133" i="5"/>
  <c r="Z133" i="5"/>
  <c r="AK133" i="5"/>
  <c r="AL133" i="5"/>
  <c r="Y133" i="5"/>
  <c r="M132" i="25" s="1"/>
  <c r="AA133" i="5"/>
  <c r="AE131" i="5"/>
  <c r="AH131" i="5" s="1"/>
  <c r="AL131" i="5"/>
  <c r="AB131" i="5"/>
  <c r="AA131" i="5"/>
  <c r="AD131" i="5"/>
  <c r="AG131" i="5" s="1"/>
  <c r="Z131" i="5"/>
  <c r="AJ131" i="5"/>
  <c r="AE129" i="5"/>
  <c r="AH129" i="5" s="1"/>
  <c r="AD129" i="5"/>
  <c r="AG129" i="5" s="1"/>
  <c r="AJ129" i="5"/>
  <c r="AC129" i="5"/>
  <c r="AK129" i="5"/>
  <c r="Y129" i="5"/>
  <c r="M128" i="25" s="1"/>
  <c r="Z129" i="5"/>
  <c r="AL129" i="5"/>
  <c r="AB129" i="5"/>
  <c r="AD127" i="5"/>
  <c r="AG127" i="5" s="1"/>
  <c r="AL127" i="5"/>
  <c r="Z127" i="5"/>
  <c r="AA127" i="5"/>
  <c r="Y127" i="5"/>
  <c r="M126" i="25" s="1"/>
  <c r="AJ127" i="5"/>
  <c r="AN127" i="5" s="1"/>
  <c r="AC127" i="5"/>
  <c r="AL125" i="5"/>
  <c r="Y125" i="5"/>
  <c r="M124" i="25" s="1"/>
  <c r="Z125" i="5"/>
  <c r="AA125" i="5"/>
  <c r="AE123" i="5"/>
  <c r="AH123" i="5" s="1"/>
  <c r="AD123" i="5"/>
  <c r="AG123" i="5" s="1"/>
  <c r="AK123" i="5"/>
  <c r="Z123" i="5"/>
  <c r="AL123" i="5"/>
  <c r="AJ123" i="5"/>
  <c r="AN123" i="5" s="1"/>
  <c r="AA123" i="5"/>
  <c r="Y123" i="5"/>
  <c r="M122" i="25" s="1"/>
  <c r="AC123" i="5"/>
  <c r="AD78" i="5"/>
  <c r="AG78" i="5" s="1"/>
  <c r="AE78" i="5"/>
  <c r="AL78" i="5"/>
  <c r="Y78" i="5"/>
  <c r="M77" i="25" s="1"/>
  <c r="Z78" i="5"/>
  <c r="AA78" i="5"/>
  <c r="AB78" i="5"/>
  <c r="AN78" i="5" s="1"/>
  <c r="AC78" i="5"/>
  <c r="AL76" i="5"/>
  <c r="Y76" i="5"/>
  <c r="M75" i="25" s="1"/>
  <c r="AJ76" i="5"/>
  <c r="AA76" i="5"/>
  <c r="AB76" i="5"/>
  <c r="AC76" i="5"/>
  <c r="AE74" i="5"/>
  <c r="AH74" i="5" s="1"/>
  <c r="AD74" i="5"/>
  <c r="AG74" i="5" s="1"/>
  <c r="AK74" i="5"/>
  <c r="Y74" i="5"/>
  <c r="M73" i="25" s="1"/>
  <c r="AA74" i="5"/>
  <c r="AL74" i="5"/>
  <c r="AB74" i="5"/>
  <c r="AN74" i="5" s="1"/>
  <c r="Z74" i="5"/>
  <c r="AC74" i="5"/>
  <c r="AI74" i="5"/>
  <c r="AK72" i="5"/>
  <c r="Y72" i="5"/>
  <c r="M71" i="25" s="1"/>
  <c r="AA72" i="5"/>
  <c r="AL72" i="5"/>
  <c r="AB72" i="5"/>
  <c r="AJ72" i="5"/>
  <c r="AC72" i="5"/>
  <c r="AI72" i="5"/>
  <c r="AE70" i="5"/>
  <c r="AH70" i="5" s="1"/>
  <c r="AD70" i="5"/>
  <c r="AG70" i="5" s="1"/>
  <c r="AK70" i="5"/>
  <c r="Y70" i="5"/>
  <c r="M69" i="25" s="1"/>
  <c r="AA70" i="5"/>
  <c r="AL70" i="5"/>
  <c r="AB70" i="5"/>
  <c r="Z70" i="5"/>
  <c r="AC70" i="5"/>
  <c r="AI70" i="5"/>
  <c r="AK68" i="5"/>
  <c r="Y68" i="5"/>
  <c r="M67" i="25" s="1"/>
  <c r="AC68" i="5"/>
  <c r="AL68" i="5"/>
  <c r="AB68" i="5"/>
  <c r="AJ68" i="5"/>
  <c r="AI68" i="5"/>
  <c r="M241" i="6"/>
  <c r="O239" i="6"/>
  <c r="O235" i="6"/>
  <c r="M233" i="6"/>
  <c r="M225" i="6"/>
  <c r="O223" i="6"/>
  <c r="M221" i="6"/>
  <c r="M213" i="6"/>
  <c r="O211" i="6"/>
  <c r="M209" i="6"/>
  <c r="O207" i="6"/>
  <c r="M201" i="6"/>
  <c r="O199" i="6"/>
  <c r="O183" i="6"/>
  <c r="M181" i="6"/>
  <c r="O179" i="6"/>
  <c r="M169" i="6"/>
  <c r="O167" i="6"/>
  <c r="Q165" i="6"/>
  <c r="M157" i="6"/>
  <c r="O155" i="6"/>
  <c r="M149" i="6"/>
  <c r="O147" i="6"/>
  <c r="AD145" i="6"/>
  <c r="AR145" i="6" s="1"/>
  <c r="Q145" i="6"/>
  <c r="G144" i="6"/>
  <c r="G143" i="22" s="1"/>
  <c r="AQ144" i="6"/>
  <c r="M141" i="6"/>
  <c r="O139" i="6"/>
  <c r="M137" i="6"/>
  <c r="AD133" i="6"/>
  <c r="AR133" i="6" s="1"/>
  <c r="Q133" i="6"/>
  <c r="N130" i="6"/>
  <c r="M125" i="6"/>
  <c r="AD121" i="6"/>
  <c r="AR121" i="6" s="1"/>
  <c r="Q121" i="6"/>
  <c r="N118" i="6"/>
  <c r="AD113" i="6"/>
  <c r="AR113" i="6" s="1"/>
  <c r="N110" i="6"/>
  <c r="N106" i="6"/>
  <c r="G104" i="6"/>
  <c r="G103" i="22" s="1"/>
  <c r="AQ104" i="6"/>
  <c r="AD97" i="6"/>
  <c r="AR97" i="6" s="1"/>
  <c r="Q97" i="6"/>
  <c r="N94" i="6"/>
  <c r="N90" i="6"/>
  <c r="N86" i="6"/>
  <c r="AD81" i="6"/>
  <c r="AR81" i="6" s="1"/>
  <c r="Q81" i="6"/>
  <c r="N78" i="6"/>
  <c r="AD73" i="6"/>
  <c r="AR73" i="6" s="1"/>
  <c r="Q73" i="6"/>
  <c r="N66" i="6"/>
  <c r="M61" i="6"/>
  <c r="N50" i="6"/>
  <c r="M49" i="6"/>
  <c r="O47" i="6"/>
  <c r="AD45" i="6"/>
  <c r="AR45" i="6" s="1"/>
  <c r="Q45" i="6"/>
  <c r="M41" i="6"/>
  <c r="AD37" i="6"/>
  <c r="AR37" i="6" s="1"/>
  <c r="Q37" i="6"/>
  <c r="N22" i="6"/>
  <c r="N18" i="6"/>
  <c r="N14" i="6"/>
  <c r="AH140" i="5"/>
  <c r="M237" i="6"/>
  <c r="M217" i="6"/>
  <c r="M205" i="6"/>
  <c r="O171" i="6"/>
  <c r="O163" i="6"/>
  <c r="N122" i="6"/>
  <c r="Q113" i="6"/>
  <c r="O99" i="6"/>
  <c r="N62" i="6"/>
  <c r="N58" i="6"/>
  <c r="O31" i="6"/>
  <c r="O23" i="6"/>
  <c r="O19" i="6"/>
  <c r="AM29" i="5"/>
  <c r="AN73" i="5"/>
  <c r="AN35" i="5"/>
  <c r="W190" i="3"/>
  <c r="W186" i="3"/>
  <c r="W178" i="3"/>
  <c r="AO96" i="3"/>
  <c r="W96" i="3"/>
  <c r="W92" i="3"/>
  <c r="AO92" i="3"/>
  <c r="AO84" i="3"/>
  <c r="W77" i="3"/>
  <c r="AO77" i="3"/>
  <c r="W58" i="3"/>
  <c r="W50" i="3"/>
  <c r="AM44" i="5"/>
  <c r="AN175" i="5"/>
  <c r="AN171" i="5"/>
  <c r="AN119" i="5"/>
  <c r="AN115" i="5"/>
  <c r="AN96" i="5"/>
  <c r="AN61" i="5"/>
  <c r="AN55" i="5"/>
  <c r="AN51" i="5"/>
  <c r="AN31" i="5"/>
  <c r="AO134" i="5"/>
  <c r="AO122" i="5"/>
  <c r="AO114" i="5"/>
  <c r="AO32" i="5"/>
  <c r="AO25" i="5"/>
  <c r="W111" i="3"/>
  <c r="AO111" i="3"/>
  <c r="AM38" i="5"/>
  <c r="AM27" i="5"/>
  <c r="AM21" i="5"/>
  <c r="AN71" i="5"/>
  <c r="AN67" i="5"/>
  <c r="AN13" i="5"/>
  <c r="AN9" i="5"/>
  <c r="AO160" i="3"/>
  <c r="W160" i="3"/>
  <c r="W156" i="3"/>
  <c r="AO156" i="3"/>
  <c r="AO148" i="3"/>
  <c r="W141" i="3"/>
  <c r="AO141" i="3"/>
  <c r="W126" i="3"/>
  <c r="W122" i="3"/>
  <c r="W114" i="3"/>
  <c r="AF15" i="3"/>
  <c r="W204" i="3"/>
  <c r="W189" i="3"/>
  <c r="AO189" i="3"/>
  <c r="W174" i="3"/>
  <c r="AO144" i="3"/>
  <c r="W140" i="3"/>
  <c r="W125" i="3"/>
  <c r="AO125" i="3"/>
  <c r="W110" i="3"/>
  <c r="AO80" i="3"/>
  <c r="W76" i="3"/>
  <c r="W61" i="3"/>
  <c r="AO61" i="3"/>
  <c r="X261" i="3"/>
  <c r="AO261" i="3"/>
  <c r="X258" i="3"/>
  <c r="W258" i="3"/>
  <c r="X245" i="3"/>
  <c r="AO245" i="3"/>
  <c r="X242" i="3"/>
  <c r="W242" i="3"/>
  <c r="X229" i="3"/>
  <c r="AO229" i="3"/>
  <c r="X226" i="3"/>
  <c r="W226" i="3"/>
  <c r="X213" i="3"/>
  <c r="AO213" i="3"/>
  <c r="X209" i="3"/>
  <c r="AO209" i="3"/>
  <c r="AE209" i="5"/>
  <c r="AH209" i="5" s="1"/>
  <c r="AE207" i="5"/>
  <c r="AH207" i="5" s="1"/>
  <c r="AD207" i="5"/>
  <c r="AG207" i="5" s="1"/>
  <c r="AE203" i="5"/>
  <c r="AH203" i="5" s="1"/>
  <c r="AE197" i="5"/>
  <c r="AH197" i="5" s="1"/>
  <c r="AD197" i="5"/>
  <c r="AG197" i="5" s="1"/>
  <c r="AE193" i="5"/>
  <c r="AE191" i="5"/>
  <c r="AD191" i="5"/>
  <c r="AG191" i="5" s="1"/>
  <c r="AE187" i="5"/>
  <c r="AD187" i="5"/>
  <c r="AG187" i="5" s="1"/>
  <c r="AE164" i="5"/>
  <c r="AH164" i="5" s="1"/>
  <c r="AD164" i="5"/>
  <c r="AG164" i="5" s="1"/>
  <c r="AE162" i="5"/>
  <c r="AH162" i="5" s="1"/>
  <c r="AD162" i="5"/>
  <c r="AG162" i="5" s="1"/>
  <c r="AD107" i="5"/>
  <c r="AG107" i="5" s="1"/>
  <c r="AE107" i="5"/>
  <c r="AH107" i="5" s="1"/>
  <c r="AE103" i="5"/>
  <c r="AH103" i="5" s="1"/>
  <c r="AD103" i="5"/>
  <c r="AG103" i="5" s="1"/>
  <c r="AO192" i="3"/>
  <c r="W188" i="3"/>
  <c r="W173" i="3"/>
  <c r="AO173" i="3"/>
  <c r="W146" i="3"/>
  <c r="AO128" i="3"/>
  <c r="W124" i="3"/>
  <c r="W109" i="3"/>
  <c r="AO109" i="3"/>
  <c r="W82" i="3"/>
  <c r="AO64" i="3"/>
  <c r="W60" i="3"/>
  <c r="W45" i="3"/>
  <c r="AO45" i="3"/>
  <c r="X257" i="3"/>
  <c r="AO257" i="3"/>
  <c r="X254" i="3"/>
  <c r="W254" i="3"/>
  <c r="X241" i="3"/>
  <c r="AO241" i="3"/>
  <c r="X238" i="3"/>
  <c r="W238" i="3"/>
  <c r="X225" i="3"/>
  <c r="AO225" i="3"/>
  <c r="X222" i="3"/>
  <c r="W222" i="3"/>
  <c r="W208" i="3"/>
  <c r="X208" i="3"/>
  <c r="AG65" i="5"/>
  <c r="AE310" i="5"/>
  <c r="AH310" i="5" s="1"/>
  <c r="AE308" i="5"/>
  <c r="AH308" i="5" s="1"/>
  <c r="AE306" i="5"/>
  <c r="AH306" i="5" s="1"/>
  <c r="AE304" i="5"/>
  <c r="AH304" i="5" s="1"/>
  <c r="AE302" i="5"/>
  <c r="AH302" i="5" s="1"/>
  <c r="AE300" i="5"/>
  <c r="AH300" i="5" s="1"/>
  <c r="AE298" i="5"/>
  <c r="AH298" i="5" s="1"/>
  <c r="AE296" i="5"/>
  <c r="AH296" i="5" s="1"/>
  <c r="AE294" i="5"/>
  <c r="AH294" i="5" s="1"/>
  <c r="AE292" i="5"/>
  <c r="AH292" i="5" s="1"/>
  <c r="AE290" i="5"/>
  <c r="AH290" i="5" s="1"/>
  <c r="AE288" i="5"/>
  <c r="AH288" i="5" s="1"/>
  <c r="AE286" i="5"/>
  <c r="AH286" i="5" s="1"/>
  <c r="AE284" i="5"/>
  <c r="AH284" i="5" s="1"/>
  <c r="AE282" i="5"/>
  <c r="AH282" i="5" s="1"/>
  <c r="AE280" i="5"/>
  <c r="AH280" i="5" s="1"/>
  <c r="AE278" i="5"/>
  <c r="AH278" i="5" s="1"/>
  <c r="AE276" i="5"/>
  <c r="AH276" i="5" s="1"/>
  <c r="AE138" i="5"/>
  <c r="AO138" i="5" s="1"/>
  <c r="AD138" i="5"/>
  <c r="AG138" i="5" s="1"/>
  <c r="AE73" i="5"/>
  <c r="AO73" i="5" s="1"/>
  <c r="AD69" i="5"/>
  <c r="AG69" i="5" s="1"/>
  <c r="AO176" i="3"/>
  <c r="W172" i="3"/>
  <c r="W157" i="3"/>
  <c r="AO157" i="3"/>
  <c r="AO112" i="3"/>
  <c r="W108" i="3"/>
  <c r="W93" i="3"/>
  <c r="AO93" i="3"/>
  <c r="AO48" i="3"/>
  <c r="W44" i="3"/>
  <c r="X266" i="3"/>
  <c r="W266" i="3"/>
  <c r="X253" i="3"/>
  <c r="AO253" i="3"/>
  <c r="X250" i="3"/>
  <c r="W250" i="3"/>
  <c r="X237" i="3"/>
  <c r="AO237" i="3"/>
  <c r="X234" i="3"/>
  <c r="W234" i="3"/>
  <c r="X221" i="3"/>
  <c r="AO221" i="3"/>
  <c r="X218" i="3"/>
  <c r="W218" i="3"/>
  <c r="AD310" i="5"/>
  <c r="AG310" i="5" s="1"/>
  <c r="AD302" i="5"/>
  <c r="AG302" i="5" s="1"/>
  <c r="AD294" i="5"/>
  <c r="AG294" i="5" s="1"/>
  <c r="AD286" i="5"/>
  <c r="AG286" i="5" s="1"/>
  <c r="AD278" i="5"/>
  <c r="AG278" i="5" s="1"/>
  <c r="AE196" i="5"/>
  <c r="AH196" i="5" s="1"/>
  <c r="AE194" i="5"/>
  <c r="AD194" i="5"/>
  <c r="AK188" i="5"/>
  <c r="AE186" i="5"/>
  <c r="AO186" i="5" s="1"/>
  <c r="AD169" i="5"/>
  <c r="AG169" i="5" s="1"/>
  <c r="AO205" i="3"/>
  <c r="AG275" i="5"/>
  <c r="AG236" i="5"/>
  <c r="AG13" i="5"/>
  <c r="AH121" i="5"/>
  <c r="AH80" i="5"/>
  <c r="W337" i="6"/>
  <c r="AP276" i="6"/>
  <c r="AP204" i="6"/>
  <c r="AG218" i="5"/>
  <c r="AG156" i="5"/>
  <c r="AQ352" i="6"/>
  <c r="AQ20" i="6"/>
  <c r="L2" i="20"/>
  <c r="H352" i="6"/>
  <c r="H348" i="6"/>
  <c r="H344" i="6"/>
  <c r="H340" i="6"/>
  <c r="H336" i="6"/>
  <c r="H332" i="6"/>
  <c r="H328" i="6"/>
  <c r="D324" i="6"/>
  <c r="H308" i="6"/>
  <c r="H304" i="6"/>
  <c r="H300" i="6"/>
  <c r="D296" i="6"/>
  <c r="H292" i="6"/>
  <c r="H280" i="6"/>
  <c r="H276" i="6"/>
  <c r="H272" i="6"/>
  <c r="D272" i="6"/>
  <c r="H268" i="6"/>
  <c r="H264" i="6"/>
  <c r="H260" i="6"/>
  <c r="H256" i="6"/>
  <c r="H252" i="6"/>
  <c r="H248" i="6"/>
  <c r="H244" i="6"/>
  <c r="AD244" i="6" s="1"/>
  <c r="AR244" i="6" s="1"/>
  <c r="H236" i="6"/>
  <c r="D232" i="6"/>
  <c r="H228" i="6"/>
  <c r="H224" i="6"/>
  <c r="D208" i="6"/>
  <c r="D204" i="6"/>
  <c r="H200" i="6"/>
  <c r="H196" i="6"/>
  <c r="H188" i="6"/>
  <c r="H180" i="6"/>
  <c r="H176" i="6"/>
  <c r="H156" i="6"/>
  <c r="H144" i="6"/>
  <c r="H140" i="6"/>
  <c r="D140" i="6"/>
  <c r="H136" i="6"/>
  <c r="AD136" i="6" s="1"/>
  <c r="AR136" i="6" s="1"/>
  <c r="H132" i="6"/>
  <c r="H128" i="6"/>
  <c r="H124" i="6"/>
  <c r="H116" i="6"/>
  <c r="H112" i="6"/>
  <c r="H108" i="6"/>
  <c r="AD108" i="6" s="1"/>
  <c r="AR108" i="6" s="1"/>
  <c r="H104" i="6"/>
  <c r="AD104" i="6" s="1"/>
  <c r="AR104" i="6" s="1"/>
  <c r="H100" i="6"/>
  <c r="H96" i="6"/>
  <c r="H92" i="6"/>
  <c r="H88" i="6"/>
  <c r="H84" i="6"/>
  <c r="H80" i="6"/>
  <c r="H76" i="6"/>
  <c r="H72" i="6"/>
  <c r="H68" i="6"/>
  <c r="H64" i="6"/>
  <c r="H56" i="6"/>
  <c r="H52" i="6"/>
  <c r="H48" i="6"/>
  <c r="H40" i="6"/>
  <c r="H32" i="6"/>
  <c r="H28" i="6"/>
  <c r="H24" i="6"/>
  <c r="AD24" i="6" s="1"/>
  <c r="AR24" i="6" s="1"/>
  <c r="H20" i="6"/>
  <c r="H16" i="6"/>
  <c r="W330" i="6"/>
  <c r="W205" i="6"/>
  <c r="W281" i="6"/>
  <c r="W269" i="6"/>
  <c r="W209" i="6"/>
  <c r="AM23" i="5"/>
  <c r="AO108" i="5"/>
  <c r="AO152" i="5"/>
  <c r="AO96" i="5"/>
  <c r="AH104" i="5"/>
  <c r="AO148" i="5"/>
  <c r="AO136" i="5"/>
  <c r="AH50" i="5"/>
  <c r="CN23" i="5"/>
  <c r="CN26" i="5"/>
  <c r="AM12" i="3"/>
  <c r="CN17" i="5"/>
  <c r="CN9" i="5"/>
  <c r="AE190" i="7"/>
  <c r="AE188" i="7"/>
  <c r="AE186" i="7"/>
  <c r="AE182" i="7"/>
  <c r="AE175" i="7"/>
  <c r="AE173" i="7"/>
  <c r="AE171" i="7"/>
  <c r="AE167" i="7"/>
  <c r="AE150" i="7"/>
  <c r="AE148" i="7"/>
  <c r="AE146" i="7"/>
  <c r="CN96" i="5"/>
  <c r="AO58" i="5"/>
  <c r="W202" i="3"/>
  <c r="W138" i="3"/>
  <c r="AH156" i="5"/>
  <c r="AH102" i="5"/>
  <c r="AH67" i="5"/>
  <c r="CN19" i="5"/>
  <c r="AE164" i="7"/>
  <c r="AE162" i="7"/>
  <c r="AE160" i="7"/>
  <c r="AE158" i="7"/>
  <c r="AE156" i="7"/>
  <c r="AE154" i="7"/>
  <c r="AE152" i="7"/>
  <c r="AE143" i="7"/>
  <c r="CN110" i="5"/>
  <c r="CN21" i="5"/>
  <c r="W196" i="3"/>
  <c r="W180" i="3"/>
  <c r="W164" i="3"/>
  <c r="W148" i="3"/>
  <c r="W132" i="3"/>
  <c r="W116" i="3"/>
  <c r="W100" i="3"/>
  <c r="W84" i="3"/>
  <c r="W68" i="3"/>
  <c r="W52" i="3"/>
  <c r="AG228" i="5"/>
  <c r="AE175" i="5"/>
  <c r="AH175" i="5" s="1"/>
  <c r="AE172" i="5"/>
  <c r="AH172" i="5" s="1"/>
  <c r="AE169" i="5"/>
  <c r="AE141" i="5"/>
  <c r="CN16" i="5"/>
  <c r="CN12" i="5"/>
  <c r="AE191" i="7"/>
  <c r="AE189" i="7"/>
  <c r="AE187" i="7"/>
  <c r="AE185" i="7"/>
  <c r="AE183" i="7"/>
  <c r="AE181" i="7"/>
  <c r="AO179" i="5"/>
  <c r="AE179" i="7"/>
  <c r="AE172" i="7"/>
  <c r="AE170" i="7"/>
  <c r="AO168" i="5"/>
  <c r="AE168" i="7"/>
  <c r="AE138" i="7"/>
  <c r="CN126" i="5"/>
  <c r="CN97" i="5"/>
  <c r="AO52" i="5"/>
  <c r="CN51" i="5"/>
  <c r="BD21" i="5"/>
  <c r="BD19" i="5"/>
  <c r="BD17" i="5"/>
  <c r="BD9" i="5"/>
  <c r="AG52" i="5"/>
  <c r="AE163" i="7"/>
  <c r="AE161" i="7"/>
  <c r="AE159" i="7"/>
  <c r="AE157" i="7"/>
  <c r="CN155" i="5"/>
  <c r="AE155" i="7"/>
  <c r="AE141" i="7"/>
  <c r="CN99" i="5"/>
  <c r="CN30" i="5"/>
  <c r="CN28" i="5"/>
  <c r="AO23" i="5"/>
  <c r="AG307" i="5"/>
  <c r="AH243" i="5"/>
  <c r="AE217" i="5"/>
  <c r="AE87" i="5"/>
  <c r="AO87" i="5" s="1"/>
  <c r="BV4" i="9"/>
  <c r="CL4" i="9" s="1"/>
  <c r="AE166" i="7"/>
  <c r="Y5" i="3"/>
  <c r="U3" i="6" s="1"/>
  <c r="AO5" i="3"/>
  <c r="AQ349" i="5"/>
  <c r="AF333" i="7"/>
  <c r="AQ325" i="5"/>
  <c r="AQ317" i="5"/>
  <c r="AQ309" i="5"/>
  <c r="AQ301" i="5"/>
  <c r="AQ285" i="5"/>
  <c r="AQ273" i="5"/>
  <c r="AQ269" i="5"/>
  <c r="AQ261" i="5"/>
  <c r="AQ237" i="5"/>
  <c r="AA229" i="7"/>
  <c r="AA213" i="7"/>
  <c r="AQ209" i="5"/>
  <c r="AQ197" i="5"/>
  <c r="AQ93" i="5"/>
  <c r="AQ77" i="5"/>
  <c r="AQ53" i="5"/>
  <c r="AR53" i="5" s="1"/>
  <c r="AQ45" i="5"/>
  <c r="BQ21" i="5"/>
  <c r="W193" i="6"/>
  <c r="W145" i="6"/>
  <c r="W353" i="6"/>
  <c r="W329" i="6"/>
  <c r="W241" i="6"/>
  <c r="W225" i="6"/>
  <c r="W161" i="6"/>
  <c r="W129" i="6"/>
  <c r="W89" i="6"/>
  <c r="W29" i="6"/>
  <c r="W21" i="6"/>
  <c r="BQ39" i="5"/>
  <c r="W273" i="6"/>
  <c r="W265" i="6"/>
  <c r="W249" i="6"/>
  <c r="W201" i="6"/>
  <c r="W133" i="6"/>
  <c r="W57" i="6"/>
  <c r="W25" i="6"/>
  <c r="W17" i="6"/>
  <c r="W346" i="6"/>
  <c r="W338" i="6"/>
  <c r="W274" i="6"/>
  <c r="W250" i="6"/>
  <c r="W242" i="6"/>
  <c r="W170" i="6"/>
  <c r="W146" i="6"/>
  <c r="W122" i="6"/>
  <c r="W226" i="6"/>
  <c r="W218" i="6"/>
  <c r="W210" i="6"/>
  <c r="W202" i="6"/>
  <c r="W266" i="6"/>
  <c r="W198" i="6"/>
  <c r="W194" i="6"/>
  <c r="W130" i="6"/>
  <c r="W277" i="6"/>
  <c r="W253" i="6"/>
  <c r="W246" i="6"/>
  <c r="W149" i="6"/>
  <c r="W126" i="6"/>
  <c r="W334" i="6"/>
  <c r="W222" i="6"/>
  <c r="W350" i="6"/>
  <c r="W294" i="6"/>
  <c r="W245" i="6"/>
  <c r="W214" i="6"/>
  <c r="W197" i="6"/>
  <c r="W31" i="6"/>
  <c r="W326" i="6"/>
  <c r="W190" i="6"/>
  <c r="W158" i="6"/>
  <c r="W262" i="6"/>
  <c r="W342" i="6"/>
  <c r="W261" i="6"/>
  <c r="W125" i="6"/>
  <c r="W23" i="6"/>
  <c r="W213" i="6"/>
  <c r="W206" i="6"/>
  <c r="W53" i="6"/>
  <c r="W270" i="6"/>
  <c r="W229" i="6"/>
  <c r="W189" i="6"/>
  <c r="W157" i="6"/>
  <c r="W134" i="6"/>
  <c r="W15" i="6"/>
  <c r="W7" i="6"/>
  <c r="AA349" i="7"/>
  <c r="AQ341" i="5"/>
  <c r="AA337" i="7"/>
  <c r="AA321" i="7"/>
  <c r="AA317" i="7"/>
  <c r="AF293" i="7"/>
  <c r="AA289" i="7"/>
  <c r="AQ289" i="5"/>
  <c r="AA225" i="7"/>
  <c r="AQ225" i="5"/>
  <c r="AQ129" i="5"/>
  <c r="AQ13" i="5"/>
  <c r="AR13" i="5" s="1"/>
  <c r="AQ321" i="5"/>
  <c r="AN22" i="5"/>
  <c r="AO22" i="5"/>
  <c r="AO11" i="5"/>
  <c r="CN11" i="5"/>
  <c r="AA253" i="7"/>
  <c r="CN157" i="5"/>
  <c r="AO157" i="5"/>
  <c r="AA333" i="7"/>
  <c r="AA305" i="7"/>
  <c r="AQ305" i="5"/>
  <c r="AQ157" i="5"/>
  <c r="AR157" i="5" s="1"/>
  <c r="AQ17" i="5"/>
  <c r="AR17" i="5" s="1"/>
  <c r="AQ337" i="5"/>
  <c r="AO34" i="5"/>
  <c r="AH34" i="5"/>
  <c r="AQ177" i="5"/>
  <c r="AE265" i="5"/>
  <c r="AH265" i="5" s="1"/>
  <c r="AD265" i="5"/>
  <c r="AG265" i="5" s="1"/>
  <c r="AL265" i="5"/>
  <c r="AA265" i="5"/>
  <c r="AE263" i="5"/>
  <c r="AH263" i="5" s="1"/>
  <c r="AD263" i="5"/>
  <c r="AG263" i="5" s="1"/>
  <c r="AL263" i="5"/>
  <c r="AA263" i="5"/>
  <c r="AE261" i="5"/>
  <c r="AH261" i="5" s="1"/>
  <c r="AD261" i="5"/>
  <c r="AG261" i="5" s="1"/>
  <c r="AL261" i="5"/>
  <c r="AA261" i="5"/>
  <c r="AE259" i="5"/>
  <c r="AH259" i="5" s="1"/>
  <c r="AL259" i="5"/>
  <c r="AD259" i="5"/>
  <c r="AG259" i="5" s="1"/>
  <c r="AA259" i="5"/>
  <c r="AE257" i="5"/>
  <c r="AH257" i="5" s="1"/>
  <c r="AD257" i="5"/>
  <c r="AG257" i="5" s="1"/>
  <c r="AL257" i="5"/>
  <c r="AA257" i="5"/>
  <c r="AL255" i="5"/>
  <c r="AA255" i="5"/>
  <c r="AL253" i="5"/>
  <c r="AB253" i="5"/>
  <c r="AA253" i="5"/>
  <c r="AE251" i="5"/>
  <c r="AH251" i="5" s="1"/>
  <c r="AL251" i="5"/>
  <c r="AA251" i="5"/>
  <c r="AE225" i="5"/>
  <c r="AH225" i="5" s="1"/>
  <c r="AD225" i="5"/>
  <c r="AG225" i="5" s="1"/>
  <c r="AK225" i="5"/>
  <c r="AL225" i="5"/>
  <c r="AB225" i="5"/>
  <c r="AA225" i="5"/>
  <c r="AK223" i="5"/>
  <c r="AA223" i="5"/>
  <c r="AB221" i="5"/>
  <c r="AK221" i="5"/>
  <c r="AA221" i="5"/>
  <c r="AE219" i="5"/>
  <c r="AH219" i="5" s="1"/>
  <c r="AD219" i="5"/>
  <c r="AG219" i="5" s="1"/>
  <c r="AA219" i="5"/>
  <c r="AB202" i="5"/>
  <c r="AA202" i="5"/>
  <c r="AE200" i="5"/>
  <c r="AH200" i="5" s="1"/>
  <c r="AK200" i="5"/>
  <c r="AL200" i="5"/>
  <c r="AA200" i="5"/>
  <c r="AE198" i="5"/>
  <c r="AH198" i="5" s="1"/>
  <c r="AD198" i="5"/>
  <c r="AG198" i="5" s="1"/>
  <c r="AK198" i="5"/>
  <c r="AB198" i="5"/>
  <c r="AL198" i="5"/>
  <c r="AA198" i="5"/>
  <c r="AE135" i="5"/>
  <c r="AH135" i="5" s="1"/>
  <c r="AD135" i="5"/>
  <c r="AG135" i="5" s="1"/>
  <c r="AK135" i="5"/>
  <c r="Y135" i="5"/>
  <c r="M134" i="25" s="1"/>
  <c r="Z135" i="5"/>
  <c r="AJ135" i="5"/>
  <c r="AL135" i="5"/>
  <c r="AB135" i="5"/>
  <c r="AD101" i="5"/>
  <c r="AG101" i="5" s="1"/>
  <c r="AE101" i="5"/>
  <c r="AH101" i="5" s="1"/>
  <c r="AB101" i="5"/>
  <c r="Z101" i="5"/>
  <c r="AC101" i="5"/>
  <c r="AI101" i="5"/>
  <c r="AK101" i="5"/>
  <c r="AB99" i="5"/>
  <c r="AC99" i="5"/>
  <c r="AJ99" i="5"/>
  <c r="AI99" i="5"/>
  <c r="AK99" i="5"/>
  <c r="Z99" i="5"/>
  <c r="AB97" i="5"/>
  <c r="Z97" i="5"/>
  <c r="AC97" i="5"/>
  <c r="AI97" i="5"/>
  <c r="AK97" i="5"/>
  <c r="AJ97" i="5"/>
  <c r="AA95" i="5"/>
  <c r="AK95" i="5"/>
  <c r="Y95" i="5"/>
  <c r="M94" i="25" s="1"/>
  <c r="Z95" i="5"/>
  <c r="AC95" i="5"/>
  <c r="AD93" i="5"/>
  <c r="AK93" i="5"/>
  <c r="Y93" i="5"/>
  <c r="M92" i="25" s="1"/>
  <c r="AL93" i="5"/>
  <c r="AB93" i="5"/>
  <c r="Z93" i="5"/>
  <c r="AA93" i="5"/>
  <c r="AJ93" i="5"/>
  <c r="AC93" i="5"/>
  <c r="AE91" i="5"/>
  <c r="AH91" i="5" s="1"/>
  <c r="AD91" i="5"/>
  <c r="AG91" i="5" s="1"/>
  <c r="AK91" i="5"/>
  <c r="Y91" i="5"/>
  <c r="M90" i="25" s="1"/>
  <c r="AJ91" i="5"/>
  <c r="AL91" i="5"/>
  <c r="AB91" i="5"/>
  <c r="AA91" i="5"/>
  <c r="AC91" i="5"/>
  <c r="AE89" i="5"/>
  <c r="AH89" i="5" s="1"/>
  <c r="AK89" i="5"/>
  <c r="Y89" i="5"/>
  <c r="M88" i="25" s="1"/>
  <c r="AI89" i="5"/>
  <c r="AL89" i="5"/>
  <c r="AB89" i="5"/>
  <c r="Z89" i="5"/>
  <c r="AJ89" i="5"/>
  <c r="AA89" i="5"/>
  <c r="AE59" i="5"/>
  <c r="AH59" i="5" s="1"/>
  <c r="AD59" i="5"/>
  <c r="Y59" i="5"/>
  <c r="M58" i="25" s="1"/>
  <c r="AK59" i="5"/>
  <c r="AB59" i="5"/>
  <c r="Z59" i="5"/>
  <c r="AJ59" i="5"/>
  <c r="AA59" i="5"/>
  <c r="AL59" i="5"/>
  <c r="AC59" i="5"/>
  <c r="Y57" i="5"/>
  <c r="M56" i="25" s="1"/>
  <c r="AI57" i="5"/>
  <c r="AB57" i="5"/>
  <c r="AL57" i="5"/>
  <c r="AJ57" i="5"/>
  <c r="AA57" i="5"/>
  <c r="AD47" i="5"/>
  <c r="AG47" i="5" s="1"/>
  <c r="AK47" i="5"/>
  <c r="AE47" i="5"/>
  <c r="AH47" i="5" s="1"/>
  <c r="AI47" i="5"/>
  <c r="Z47" i="5"/>
  <c r="AJ47" i="5"/>
  <c r="AN47" i="5" s="1"/>
  <c r="Y47" i="5"/>
  <c r="M46" i="25" s="1"/>
  <c r="AA47" i="5"/>
  <c r="AB45" i="5"/>
  <c r="AC45" i="5"/>
  <c r="AK45" i="5"/>
  <c r="AI45" i="5"/>
  <c r="AM45" i="5" s="1"/>
  <c r="AE45" i="5"/>
  <c r="AH45" i="5" s="1"/>
  <c r="AL45" i="5"/>
  <c r="AJ45" i="5"/>
  <c r="AD45" i="5"/>
  <c r="AG45" i="5" s="1"/>
  <c r="AE17" i="5"/>
  <c r="AH17" i="5" s="1"/>
  <c r="AD17" i="5"/>
  <c r="AG17" i="5" s="1"/>
  <c r="AB17" i="5"/>
  <c r="Z17" i="5"/>
  <c r="AJ17" i="5"/>
  <c r="AC17" i="5"/>
  <c r="AI17" i="5"/>
  <c r="AM17" i="5" s="1"/>
  <c r="AK17" i="5"/>
  <c r="AG14" i="5"/>
  <c r="BJ35" i="5"/>
  <c r="CN136" i="5"/>
  <c r="CO136" i="5"/>
  <c r="AH27" i="5"/>
  <c r="AO27" i="5"/>
  <c r="AN101" i="5"/>
  <c r="AF325" i="7"/>
  <c r="AA273" i="7"/>
  <c r="AA261" i="7"/>
  <c r="AA257" i="7"/>
  <c r="AQ257" i="5"/>
  <c r="AA241" i="7"/>
  <c r="AA237" i="7"/>
  <c r="AA209" i="7"/>
  <c r="AA193" i="7"/>
  <c r="AQ193" i="5"/>
  <c r="AR193" i="5" s="1"/>
  <c r="AQ161" i="5"/>
  <c r="AQ29" i="5"/>
  <c r="AR29" i="5" s="1"/>
  <c r="AQ241" i="5"/>
  <c r="AQ65" i="5"/>
  <c r="AR65" i="5" s="1"/>
  <c r="AO49" i="5"/>
  <c r="CN49" i="5"/>
  <c r="AD251" i="5"/>
  <c r="AG251" i="5" s="1"/>
  <c r="AD200" i="5"/>
  <c r="AG200" i="5" s="1"/>
  <c r="AM28" i="5"/>
  <c r="AM11" i="5"/>
  <c r="AN160" i="5"/>
  <c r="AN136" i="5"/>
  <c r="AN122" i="5"/>
  <c r="AN116" i="5"/>
  <c r="AN112" i="5"/>
  <c r="AN75" i="5"/>
  <c r="AN60" i="5"/>
  <c r="AN54" i="5"/>
  <c r="AN23" i="5"/>
  <c r="AN7" i="5"/>
  <c r="AN83" i="5"/>
  <c r="BD15" i="5"/>
  <c r="BD13" i="5"/>
  <c r="BD11" i="5"/>
  <c r="AZ30" i="5"/>
  <c r="AE158" i="5"/>
  <c r="AO158" i="5" s="1"/>
  <c r="AD158" i="5"/>
  <c r="AG158" i="5" s="1"/>
  <c r="AG128" i="5"/>
  <c r="AM30" i="5"/>
  <c r="AN166" i="5"/>
  <c r="AN162" i="5"/>
  <c r="AN146" i="5"/>
  <c r="AN118" i="5"/>
  <c r="AN92" i="5"/>
  <c r="AN56" i="5"/>
  <c r="AN32" i="5"/>
  <c r="AO163" i="5"/>
  <c r="AO33" i="5"/>
  <c r="BD12" i="5"/>
  <c r="AD118" i="5"/>
  <c r="AG118" i="5" s="1"/>
  <c r="AD242" i="5"/>
  <c r="AG242" i="5" s="1"/>
  <c r="AE242" i="5"/>
  <c r="AH242" i="5" s="1"/>
  <c r="AH192" i="5"/>
  <c r="AE75" i="5"/>
  <c r="AO75" i="5" s="1"/>
  <c r="AD75" i="5"/>
  <c r="AG75" i="5" s="1"/>
  <c r="AE66" i="5"/>
  <c r="AO66" i="5" s="1"/>
  <c r="AD66" i="5"/>
  <c r="AE48" i="5"/>
  <c r="AD48" i="5"/>
  <c r="AG48" i="5" s="1"/>
  <c r="AD44" i="5"/>
  <c r="AE44" i="5"/>
  <c r="AH44" i="5" s="1"/>
  <c r="AG132" i="5"/>
  <c r="AH128" i="5"/>
  <c r="AO15" i="5"/>
  <c r="AM37" i="5"/>
  <c r="AM19" i="5"/>
  <c r="AM13" i="5"/>
  <c r="AN168" i="5"/>
  <c r="AN158" i="5"/>
  <c r="AN150" i="5"/>
  <c r="AN120" i="5"/>
  <c r="AN114" i="5"/>
  <c r="AN64" i="5"/>
  <c r="AN58" i="5"/>
  <c r="AN42" i="5"/>
  <c r="AN34" i="5"/>
  <c r="AN25" i="5"/>
  <c r="AN190" i="5"/>
  <c r="AO103" i="5"/>
  <c r="AE126" i="5"/>
  <c r="AO126" i="5" s="1"/>
  <c r="AD126" i="5"/>
  <c r="AG126" i="5" s="1"/>
  <c r="AE82" i="5"/>
  <c r="AH82" i="5" s="1"/>
  <c r="AD82" i="5"/>
  <c r="AG82" i="5" s="1"/>
  <c r="AE12" i="5"/>
  <c r="AH12" i="5" s="1"/>
  <c r="AD12" i="5"/>
  <c r="AG12" i="5" s="1"/>
  <c r="AG250" i="5"/>
  <c r="AG244" i="5"/>
  <c r="AG7" i="5"/>
  <c r="AH173" i="5"/>
  <c r="AH122" i="5"/>
  <c r="AG38" i="5"/>
  <c r="AG343" i="5"/>
  <c r="AG304" i="5"/>
  <c r="AG23" i="5"/>
  <c r="AE241" i="5"/>
  <c r="AH241" i="5" s="1"/>
  <c r="AH236" i="5"/>
  <c r="AG232" i="5"/>
  <c r="AH213" i="5"/>
  <c r="AH157" i="5"/>
  <c r="AH83" i="5"/>
  <c r="AH58" i="5"/>
  <c r="AE37" i="5"/>
  <c r="AE7" i="5"/>
  <c r="AH7" i="5" s="1"/>
  <c r="AH214" i="5"/>
  <c r="AG203" i="5"/>
  <c r="AH166" i="5"/>
  <c r="AG150" i="5"/>
  <c r="AG63" i="5"/>
  <c r="L257" i="6"/>
  <c r="L237" i="6"/>
  <c r="AK208" i="5"/>
  <c r="AK202" i="5"/>
  <c r="CN40" i="5"/>
  <c r="AD208" i="5"/>
  <c r="AG208" i="5" s="1"/>
  <c r="AO51" i="5"/>
  <c r="CH8" i="5"/>
  <c r="CF12" i="5"/>
  <c r="CG12" i="5" s="1"/>
  <c r="AN66" i="5"/>
  <c r="CN160" i="5"/>
  <c r="AO65" i="5"/>
  <c r="CN43" i="5"/>
  <c r="AE354" i="5"/>
  <c r="AH354" i="5" s="1"/>
  <c r="AK354" i="5"/>
  <c r="AD354" i="5"/>
  <c r="AG354" i="5" s="1"/>
  <c r="AE352" i="5"/>
  <c r="AH352" i="5" s="1"/>
  <c r="AD352" i="5"/>
  <c r="AG352" i="5" s="1"/>
  <c r="AK352" i="5"/>
  <c r="AE350" i="5"/>
  <c r="AH350" i="5" s="1"/>
  <c r="AK350" i="5"/>
  <c r="AE348" i="5"/>
  <c r="AH348" i="5" s="1"/>
  <c r="AD348" i="5"/>
  <c r="AG348" i="5" s="1"/>
  <c r="AK348" i="5"/>
  <c r="AE346" i="5"/>
  <c r="AH346" i="5" s="1"/>
  <c r="AD346" i="5"/>
  <c r="AG346" i="5" s="1"/>
  <c r="AK346" i="5"/>
  <c r="AE344" i="5"/>
  <c r="AH344" i="5" s="1"/>
  <c r="AD344" i="5"/>
  <c r="AG344" i="5" s="1"/>
  <c r="AK344" i="5"/>
  <c r="AE342" i="5"/>
  <c r="AH342" i="5" s="1"/>
  <c r="AK342" i="5"/>
  <c r="AE340" i="5"/>
  <c r="AH340" i="5" s="1"/>
  <c r="AD340" i="5"/>
  <c r="AG340" i="5" s="1"/>
  <c r="AK340" i="5"/>
  <c r="AE338" i="5"/>
  <c r="AH338" i="5" s="1"/>
  <c r="AD338" i="5"/>
  <c r="AG338" i="5" s="1"/>
  <c r="AK338" i="5"/>
  <c r="AE336" i="5"/>
  <c r="AH336" i="5" s="1"/>
  <c r="AD336" i="5"/>
  <c r="AG336" i="5" s="1"/>
  <c r="AK336" i="5"/>
  <c r="AE334" i="5"/>
  <c r="AH334" i="5" s="1"/>
  <c r="AK334" i="5"/>
  <c r="AE332" i="5"/>
  <c r="AH332" i="5" s="1"/>
  <c r="AD332" i="5"/>
  <c r="AG332" i="5" s="1"/>
  <c r="AK332" i="5"/>
  <c r="AE330" i="5"/>
  <c r="AH330" i="5" s="1"/>
  <c r="AD330" i="5"/>
  <c r="AG330" i="5" s="1"/>
  <c r="AK330" i="5"/>
  <c r="AE328" i="5"/>
  <c r="AH328" i="5" s="1"/>
  <c r="AD328" i="5"/>
  <c r="AG328" i="5" s="1"/>
  <c r="AK328" i="5"/>
  <c r="AE326" i="5"/>
  <c r="AH326" i="5" s="1"/>
  <c r="AK326" i="5"/>
  <c r="AE324" i="5"/>
  <c r="AH324" i="5" s="1"/>
  <c r="AD324" i="5"/>
  <c r="AG324" i="5" s="1"/>
  <c r="AK324" i="5"/>
  <c r="AE322" i="5"/>
  <c r="AH322" i="5" s="1"/>
  <c r="AD322" i="5"/>
  <c r="AG322" i="5" s="1"/>
  <c r="AK322" i="5"/>
  <c r="AE320" i="5"/>
  <c r="AH320" i="5" s="1"/>
  <c r="AD320" i="5"/>
  <c r="AG320" i="5" s="1"/>
  <c r="AK320" i="5"/>
  <c r="AE318" i="5"/>
  <c r="AH318" i="5" s="1"/>
  <c r="AK318" i="5"/>
  <c r="AE316" i="5"/>
  <c r="AH316" i="5" s="1"/>
  <c r="AD316" i="5"/>
  <c r="AG316" i="5" s="1"/>
  <c r="AK316" i="5"/>
  <c r="AE314" i="5"/>
  <c r="AH314" i="5" s="1"/>
  <c r="AD314" i="5"/>
  <c r="AG314" i="5" s="1"/>
  <c r="AK314" i="5"/>
  <c r="AE312" i="5"/>
  <c r="AH312" i="5" s="1"/>
  <c r="AD312" i="5"/>
  <c r="AG312" i="5" s="1"/>
  <c r="AK312" i="5"/>
  <c r="AL272" i="5"/>
  <c r="AK272" i="5"/>
  <c r="AE151" i="5"/>
  <c r="AH151" i="5" s="1"/>
  <c r="AD151" i="5"/>
  <c r="AG151" i="5" s="1"/>
  <c r="AK151" i="5"/>
  <c r="Y151" i="5"/>
  <c r="M150" i="25" s="1"/>
  <c r="AJ151" i="5"/>
  <c r="AN151" i="5" s="1"/>
  <c r="AL148" i="5"/>
  <c r="Z148" i="5"/>
  <c r="AJ148" i="5"/>
  <c r="AN148" i="5" s="1"/>
  <c r="AK148" i="5"/>
  <c r="AE146" i="5"/>
  <c r="AO146" i="5" s="1"/>
  <c r="AD146" i="5"/>
  <c r="AL146" i="5"/>
  <c r="AK146" i="5"/>
  <c r="AL144" i="5"/>
  <c r="Y144" i="5"/>
  <c r="M143" i="25" s="1"/>
  <c r="Z144" i="5"/>
  <c r="AK144" i="5"/>
  <c r="AE142" i="5"/>
  <c r="AH142" i="5" s="1"/>
  <c r="AD142" i="5"/>
  <c r="AG142" i="5" s="1"/>
  <c r="AL142" i="5"/>
  <c r="Y142" i="5"/>
  <c r="M141" i="25" s="1"/>
  <c r="AJ142" i="5"/>
  <c r="AB142" i="5"/>
  <c r="AK142" i="5"/>
  <c r="AE137" i="5"/>
  <c r="AH137" i="5" s="1"/>
  <c r="AD137" i="5"/>
  <c r="AG137" i="5" s="1"/>
  <c r="Y137" i="5"/>
  <c r="M136" i="25" s="1"/>
  <c r="Z137" i="5"/>
  <c r="AJ137" i="5"/>
  <c r="AK137" i="5"/>
  <c r="AB137" i="5"/>
  <c r="AH134" i="5"/>
  <c r="AG134" i="5"/>
  <c r="AL132" i="5"/>
  <c r="Y132" i="5"/>
  <c r="M131" i="25" s="1"/>
  <c r="AJ132" i="5"/>
  <c r="AN132" i="5" s="1"/>
  <c r="AK132" i="5"/>
  <c r="AE130" i="5"/>
  <c r="AH130" i="5" s="1"/>
  <c r="AL130" i="5"/>
  <c r="Y130" i="5"/>
  <c r="M129" i="25" s="1"/>
  <c r="Z130" i="5"/>
  <c r="AD130" i="5"/>
  <c r="AG130" i="5" s="1"/>
  <c r="AB130" i="5"/>
  <c r="AN130" i="5" s="1"/>
  <c r="AK130" i="5"/>
  <c r="AL128" i="5"/>
  <c r="AB128" i="5"/>
  <c r="AO128" i="5" s="1"/>
  <c r="Z128" i="5"/>
  <c r="AK128" i="5"/>
  <c r="AD111" i="5"/>
  <c r="AG111" i="5" s="1"/>
  <c r="AE111" i="5"/>
  <c r="AK111" i="5"/>
  <c r="AJ111" i="5"/>
  <c r="AB111" i="5"/>
  <c r="AL106" i="5"/>
  <c r="Y106" i="5"/>
  <c r="M105" i="25" s="1"/>
  <c r="AB106" i="5"/>
  <c r="AN106" i="5" s="1"/>
  <c r="Z106" i="5"/>
  <c r="AK106" i="5"/>
  <c r="AH90" i="5"/>
  <c r="AD86" i="5"/>
  <c r="AG86" i="5" s="1"/>
  <c r="AE86" i="5"/>
  <c r="AH86" i="5" s="1"/>
  <c r="AK86" i="5"/>
  <c r="Y86" i="5"/>
  <c r="M85" i="25" s="1"/>
  <c r="AJ86" i="5"/>
  <c r="AL84" i="5"/>
  <c r="AB84" i="5"/>
  <c r="AJ84" i="5"/>
  <c r="AK84" i="5"/>
  <c r="Y84" i="5"/>
  <c r="M83" i="25" s="1"/>
  <c r="CN128" i="5"/>
  <c r="AE195" i="5"/>
  <c r="AH195" i="5" s="1"/>
  <c r="AL195" i="5"/>
  <c r="AB195" i="5"/>
  <c r="AD195" i="5"/>
  <c r="AG195" i="5" s="1"/>
  <c r="AK195" i="5"/>
  <c r="AG186" i="5"/>
  <c r="CN124" i="5"/>
  <c r="CN104" i="5"/>
  <c r="AE208" i="5"/>
  <c r="AH208" i="5" s="1"/>
  <c r="AH6" i="5"/>
  <c r="AO42" i="5"/>
  <c r="AO8" i="5"/>
  <c r="CF8" i="5"/>
  <c r="CG8" i="5" s="1"/>
  <c r="AM49" i="5"/>
  <c r="AN6" i="5"/>
  <c r="AO167" i="5"/>
  <c r="AL202" i="5"/>
  <c r="AH230" i="5"/>
  <c r="AG230" i="5"/>
  <c r="AL224" i="5"/>
  <c r="AK224" i="5"/>
  <c r="AK177" i="5"/>
  <c r="Y177" i="5"/>
  <c r="M176" i="25" s="1"/>
  <c r="CN10" i="5"/>
  <c r="CH12" i="5"/>
  <c r="AM26" i="5"/>
  <c r="CN31" i="5"/>
  <c r="AA208" i="5"/>
  <c r="AM35" i="5"/>
  <c r="AN128" i="5"/>
  <c r="AO13" i="5"/>
  <c r="AO170" i="5"/>
  <c r="CN117" i="5"/>
  <c r="CN32" i="5"/>
  <c r="AL208" i="5"/>
  <c r="AE81" i="5"/>
  <c r="AH81" i="5" s="1"/>
  <c r="AD81" i="5"/>
  <c r="AG81" i="5" s="1"/>
  <c r="Y81" i="5"/>
  <c r="M80" i="25" s="1"/>
  <c r="AK81" i="5"/>
  <c r="AB81" i="5"/>
  <c r="AN81" i="5" s="1"/>
  <c r="AD79" i="5"/>
  <c r="AG79" i="5" s="1"/>
  <c r="AL79" i="5"/>
  <c r="AJ79" i="5"/>
  <c r="AK79" i="5"/>
  <c r="AB79" i="5"/>
  <c r="AK46" i="5"/>
  <c r="AB46" i="5"/>
  <c r="AO46" i="5" s="1"/>
  <c r="AB43" i="5"/>
  <c r="AO43" i="5" s="1"/>
  <c r="AJ43" i="5"/>
  <c r="AL43" i="5"/>
  <c r="AE41" i="5"/>
  <c r="AH41" i="5" s="1"/>
  <c r="AD41" i="5"/>
  <c r="AG41" i="5" s="1"/>
  <c r="AK41" i="5"/>
  <c r="Z41" i="5"/>
  <c r="AL41" i="5"/>
  <c r="Y41" i="5"/>
  <c r="M40" i="25" s="1"/>
  <c r="AJ41" i="5"/>
  <c r="AN41" i="5" s="1"/>
  <c r="CN37" i="5"/>
  <c r="AE262" i="5"/>
  <c r="AH262" i="5" s="1"/>
  <c r="AD262" i="5"/>
  <c r="AG262" i="5" s="1"/>
  <c r="AE260" i="5"/>
  <c r="AH260" i="5" s="1"/>
  <c r="AD260" i="5"/>
  <c r="AG260" i="5" s="1"/>
  <c r="AE238" i="5"/>
  <c r="AH238" i="5" s="1"/>
  <c r="AD238" i="5"/>
  <c r="AG238" i="5" s="1"/>
  <c r="AE234" i="5"/>
  <c r="AD234" i="5"/>
  <c r="AH210" i="5"/>
  <c r="AH194" i="5"/>
  <c r="AG194" i="5"/>
  <c r="AD183" i="5"/>
  <c r="AG183" i="5" s="1"/>
  <c r="AE183" i="5"/>
  <c r="AO183" i="5" s="1"/>
  <c r="AD181" i="5"/>
  <c r="AG181" i="5" s="1"/>
  <c r="AE181" i="5"/>
  <c r="AO181" i="5" s="1"/>
  <c r="AD125" i="5"/>
  <c r="AG125" i="5" s="1"/>
  <c r="AE125" i="5"/>
  <c r="AO125" i="5" s="1"/>
  <c r="AE24" i="5"/>
  <c r="AH24" i="5" s="1"/>
  <c r="AD24" i="5"/>
  <c r="AG24" i="5" s="1"/>
  <c r="AB5" i="5"/>
  <c r="AN5" i="5" s="1"/>
  <c r="AA5" i="5"/>
  <c r="AI5" i="5"/>
  <c r="Z5" i="5"/>
  <c r="AS5" i="5" s="1"/>
  <c r="AK5" i="5"/>
  <c r="AE5" i="5"/>
  <c r="AH5" i="5" s="1"/>
  <c r="AN124" i="5"/>
  <c r="AN16" i="5"/>
  <c r="AO185" i="5"/>
  <c r="AB36" i="5"/>
  <c r="AO36" i="5" s="1"/>
  <c r="AK267" i="5"/>
  <c r="AK243" i="5"/>
  <c r="AK219" i="5"/>
  <c r="AK214" i="5"/>
  <c r="AK212" i="5"/>
  <c r="AK190" i="5"/>
  <c r="AK125" i="5"/>
  <c r="AK76" i="5"/>
  <c r="AK62" i="5"/>
  <c r="AK60" i="5"/>
  <c r="AK36" i="5"/>
  <c r="AL24" i="5"/>
  <c r="AD243" i="5"/>
  <c r="AG243" i="5" s="1"/>
  <c r="AG165" i="5"/>
  <c r="AD36" i="5"/>
  <c r="AG36" i="5" s="1"/>
  <c r="AD20" i="5"/>
  <c r="AG20" i="5" s="1"/>
  <c r="AD5" i="5"/>
  <c r="AG5" i="5" s="1"/>
  <c r="AE255" i="5"/>
  <c r="AH255" i="5" s="1"/>
  <c r="AD255" i="5"/>
  <c r="AG255" i="5" s="1"/>
  <c r="AE237" i="5"/>
  <c r="AH237" i="5" s="1"/>
  <c r="AD237" i="5"/>
  <c r="AG237" i="5" s="1"/>
  <c r="AE233" i="5"/>
  <c r="AH233" i="5" s="1"/>
  <c r="AD233" i="5"/>
  <c r="AG233" i="5" s="1"/>
  <c r="AE231" i="5"/>
  <c r="AH231" i="5" s="1"/>
  <c r="AD231" i="5"/>
  <c r="AG231" i="5" s="1"/>
  <c r="AE227" i="5"/>
  <c r="AH227" i="5" s="1"/>
  <c r="AD227" i="5"/>
  <c r="AG227" i="5" s="1"/>
  <c r="AE222" i="5"/>
  <c r="AH222" i="5" s="1"/>
  <c r="AD222" i="5"/>
  <c r="AG222" i="5" s="1"/>
  <c r="AE211" i="5"/>
  <c r="AH211" i="5" s="1"/>
  <c r="AD211" i="5"/>
  <c r="AG211" i="5" s="1"/>
  <c r="AE182" i="5"/>
  <c r="AO182" i="5" s="1"/>
  <c r="AD182" i="5"/>
  <c r="AG182" i="5" s="1"/>
  <c r="AE99" i="5"/>
  <c r="AD99" i="5"/>
  <c r="AG99" i="5" s="1"/>
  <c r="AK35" i="5"/>
  <c r="AE35" i="5"/>
  <c r="AH35" i="5" s="1"/>
  <c r="AN134" i="5"/>
  <c r="AN126" i="5"/>
  <c r="AN88" i="5"/>
  <c r="AN70" i="5"/>
  <c r="AN15" i="5"/>
  <c r="AN11" i="5"/>
  <c r="AO173" i="5"/>
  <c r="AN165" i="5"/>
  <c r="CN123" i="5"/>
  <c r="CN120" i="5"/>
  <c r="AO118" i="5"/>
  <c r="CN112" i="5"/>
  <c r="AO110" i="5"/>
  <c r="CN69" i="5"/>
  <c r="AO67" i="5"/>
  <c r="CN64" i="5"/>
  <c r="AO62" i="5"/>
  <c r="CN53" i="5"/>
  <c r="CN48" i="5"/>
  <c r="CN45" i="5"/>
  <c r="AN40" i="5"/>
  <c r="AN28" i="5"/>
  <c r="AN26" i="5"/>
  <c r="AN24" i="5"/>
  <c r="BD18" i="5"/>
  <c r="AD270" i="5"/>
  <c r="AG270" i="5" s="1"/>
  <c r="AD264" i="5"/>
  <c r="AD252" i="5"/>
  <c r="AG252" i="5" s="1"/>
  <c r="AD168" i="5"/>
  <c r="AG168" i="5" s="1"/>
  <c r="AG110" i="5"/>
  <c r="AD89" i="5"/>
  <c r="AG89" i="5" s="1"/>
  <c r="AG67" i="5"/>
  <c r="AD62" i="5"/>
  <c r="AG62" i="5" s="1"/>
  <c r="AE245" i="5"/>
  <c r="AD245" i="5"/>
  <c r="AG245" i="5" s="1"/>
  <c r="AE201" i="5"/>
  <c r="AH201" i="5" s="1"/>
  <c r="AD201" i="5"/>
  <c r="AG201" i="5" s="1"/>
  <c r="AH189" i="5"/>
  <c r="AG189" i="5"/>
  <c r="AH180" i="5"/>
  <c r="AH165" i="5"/>
  <c r="AE159" i="5"/>
  <c r="AD159" i="5"/>
  <c r="AG159" i="5" s="1"/>
  <c r="AH118" i="5"/>
  <c r="AE57" i="5"/>
  <c r="AH57" i="5" s="1"/>
  <c r="AD57" i="5"/>
  <c r="AG57" i="5" s="1"/>
  <c r="AH335" i="5"/>
  <c r="AH331" i="5"/>
  <c r="AH327" i="5"/>
  <c r="AH313" i="5"/>
  <c r="AH184" i="5"/>
  <c r="AH154" i="5"/>
  <c r="AH105" i="5"/>
  <c r="AD95" i="5"/>
  <c r="AG95" i="5" s="1"/>
  <c r="AE95" i="5"/>
  <c r="AE93" i="5"/>
  <c r="AE77" i="5"/>
  <c r="AO77" i="5" s="1"/>
  <c r="AE69" i="5"/>
  <c r="AH69" i="5" s="1"/>
  <c r="AE63" i="5"/>
  <c r="AO63" i="5" s="1"/>
  <c r="AK51" i="5"/>
  <c r="AD40" i="5"/>
  <c r="AG40" i="5" s="1"/>
  <c r="AE40" i="5"/>
  <c r="AH40" i="5" s="1"/>
  <c r="AE21" i="5"/>
  <c r="AE16" i="5"/>
  <c r="AG254" i="5"/>
  <c r="AG210" i="5"/>
  <c r="AG83" i="5"/>
  <c r="AG59" i="5"/>
  <c r="AH273" i="5"/>
  <c r="AH65" i="5"/>
  <c r="AG44" i="5"/>
  <c r="AH153" i="5"/>
  <c r="AH117" i="5"/>
  <c r="Y315" i="7"/>
  <c r="Y313" i="7"/>
  <c r="Y311" i="7"/>
  <c r="Y309" i="7"/>
  <c r="Y305" i="7"/>
  <c r="Y303" i="7"/>
  <c r="Y301" i="7"/>
  <c r="Y299" i="7"/>
  <c r="Y297" i="7"/>
  <c r="Y295" i="7"/>
  <c r="Y293" i="7"/>
  <c r="Y289" i="7"/>
  <c r="Y287" i="7"/>
  <c r="Y285" i="7"/>
  <c r="Y283" i="7"/>
  <c r="Y281" i="7"/>
  <c r="Y279" i="7"/>
  <c r="Y277" i="7"/>
  <c r="Y273" i="7"/>
  <c r="Y271" i="7"/>
  <c r="Y269" i="7"/>
  <c r="Y267" i="7"/>
  <c r="Y265" i="7"/>
  <c r="Y263" i="7"/>
  <c r="Y261" i="7"/>
  <c r="Y257" i="7"/>
  <c r="Y255" i="7"/>
  <c r="Y253" i="7"/>
  <c r="Y251" i="7"/>
  <c r="Y249" i="7"/>
  <c r="Y247" i="7"/>
  <c r="Y245" i="7"/>
  <c r="Y241" i="7"/>
  <c r="Y239" i="7"/>
  <c r="Y237" i="7"/>
  <c r="Y235" i="7"/>
  <c r="Y233" i="7"/>
  <c r="Y231" i="7"/>
  <c r="Y229" i="7"/>
  <c r="Y225" i="7"/>
  <c r="Y223" i="7"/>
  <c r="Y221" i="7"/>
  <c r="Y219" i="7"/>
  <c r="Y217" i="7"/>
  <c r="Y215" i="7"/>
  <c r="Y213" i="7"/>
  <c r="Y209" i="7"/>
  <c r="Y207" i="7"/>
  <c r="Y205" i="7"/>
  <c r="Y203" i="7"/>
  <c r="Y201" i="7"/>
  <c r="Y199" i="7"/>
  <c r="Y197" i="7"/>
  <c r="AD105" i="7"/>
  <c r="AD37" i="7"/>
  <c r="Z20" i="7"/>
  <c r="Y193" i="7"/>
  <c r="Y191" i="7"/>
  <c r="Y189" i="7"/>
  <c r="Y187" i="7"/>
  <c r="Y185" i="7"/>
  <c r="Y183" i="7"/>
  <c r="Y181" i="7"/>
  <c r="Y177" i="7"/>
  <c r="Y175" i="7"/>
  <c r="Y173" i="7"/>
  <c r="Y171" i="7"/>
  <c r="Y169" i="7"/>
  <c r="Y167" i="7"/>
  <c r="Y165" i="7"/>
  <c r="Y163" i="7"/>
  <c r="Y161" i="7"/>
  <c r="Y159" i="7"/>
  <c r="Y157" i="7"/>
  <c r="Y155" i="7"/>
  <c r="Y153" i="7"/>
  <c r="Y151" i="7"/>
  <c r="Y149" i="7"/>
  <c r="Y147" i="7"/>
  <c r="Y145" i="7"/>
  <c r="Y143" i="7"/>
  <c r="Y141" i="7"/>
  <c r="Y139" i="7"/>
  <c r="Y137" i="7"/>
  <c r="Y135" i="7"/>
  <c r="Y133" i="7"/>
  <c r="Y131" i="7"/>
  <c r="Y129" i="7"/>
  <c r="Y127" i="7"/>
  <c r="Y125" i="7"/>
  <c r="Y123" i="7"/>
  <c r="Y121" i="7"/>
  <c r="Y119" i="7"/>
  <c r="Y117" i="7"/>
  <c r="Y115" i="7"/>
  <c r="Y113" i="7"/>
  <c r="Y111" i="7"/>
  <c r="Y109" i="7"/>
  <c r="Y107" i="7"/>
  <c r="Y105" i="7"/>
  <c r="Y103" i="7"/>
  <c r="Y101" i="7"/>
  <c r="Y99" i="7"/>
  <c r="Y97" i="7"/>
  <c r="Y95" i="7"/>
  <c r="Y93" i="7"/>
  <c r="Y91" i="7"/>
  <c r="Y41" i="7"/>
  <c r="Y39" i="7"/>
  <c r="Y37" i="7"/>
  <c r="AD256" i="7"/>
  <c r="AD254" i="7"/>
  <c r="AD252" i="7"/>
  <c r="AD248" i="7"/>
  <c r="AD244" i="7"/>
  <c r="AD106" i="7"/>
  <c r="U20" i="7"/>
  <c r="Y35" i="7"/>
  <c r="U35" i="7"/>
  <c r="BQ9" i="5"/>
  <c r="W85" i="6"/>
  <c r="W69" i="6"/>
  <c r="W49" i="6"/>
  <c r="AP352" i="6"/>
  <c r="AP351" i="6"/>
  <c r="AP348" i="6"/>
  <c r="AP344" i="6"/>
  <c r="AP340" i="6"/>
  <c r="AP332" i="6"/>
  <c r="AP328" i="6"/>
  <c r="AP324" i="6"/>
  <c r="W117" i="6"/>
  <c r="W81" i="6"/>
  <c r="W45" i="6"/>
  <c r="W42" i="6"/>
  <c r="W105" i="6"/>
  <c r="W101" i="6"/>
  <c r="W38" i="6"/>
  <c r="AP353" i="6"/>
  <c r="AP349" i="6"/>
  <c r="AP345" i="6"/>
  <c r="AP341" i="6"/>
  <c r="AP337" i="6"/>
  <c r="AP333" i="6"/>
  <c r="AP329" i="6"/>
  <c r="AP325" i="6"/>
  <c r="AP321" i="6"/>
  <c r="AP317" i="6"/>
  <c r="AP313" i="6"/>
  <c r="AP309" i="6"/>
  <c r="AP305" i="6"/>
  <c r="AP301" i="6"/>
  <c r="AP297" i="6"/>
  <c r="AP293" i="6"/>
  <c r="AP289" i="6"/>
  <c r="AP285" i="6"/>
  <c r="AP281" i="6"/>
  <c r="AP277" i="6"/>
  <c r="AP273" i="6"/>
  <c r="AP269" i="6"/>
  <c r="AP265" i="6"/>
  <c r="AP261" i="6"/>
  <c r="AP257" i="6"/>
  <c r="AP253" i="6"/>
  <c r="AP249" i="6"/>
  <c r="AP245" i="6"/>
  <c r="AP241" i="6"/>
  <c r="AP237" i="6"/>
  <c r="AP233" i="6"/>
  <c r="AP229" i="6"/>
  <c r="AP225" i="6"/>
  <c r="AP221" i="6"/>
  <c r="AP217" i="6"/>
  <c r="AP213" i="6"/>
  <c r="AP209" i="6"/>
  <c r="AP205" i="6"/>
  <c r="W288" i="6"/>
  <c r="AP316" i="6"/>
  <c r="AP312" i="6"/>
  <c r="AP304" i="6"/>
  <c r="AP303" i="6"/>
  <c r="AP300" i="6"/>
  <c r="AP296" i="6"/>
  <c r="AP291" i="6"/>
  <c r="AP288" i="6"/>
  <c r="AP284" i="6"/>
  <c r="AP280" i="6"/>
  <c r="AP279" i="6"/>
  <c r="AP268" i="6"/>
  <c r="AP264" i="6"/>
  <c r="AP260" i="6"/>
  <c r="AP256" i="6"/>
  <c r="AP252" i="6"/>
  <c r="AP251" i="6"/>
  <c r="AP248" i="6"/>
  <c r="AP247" i="6"/>
  <c r="AP243" i="6"/>
  <c r="AP240" i="6"/>
  <c r="AP236" i="6"/>
  <c r="AP232" i="6"/>
  <c r="AP228" i="6"/>
  <c r="AP224" i="6"/>
  <c r="AP220" i="6"/>
  <c r="AP219" i="6"/>
  <c r="AP216" i="6"/>
  <c r="AP215" i="6"/>
  <c r="AP212" i="6"/>
  <c r="AP211" i="6"/>
  <c r="AP208" i="6"/>
  <c r="AP200" i="6"/>
  <c r="AP196" i="6"/>
  <c r="AP192" i="6"/>
  <c r="AP191" i="6"/>
  <c r="AP188" i="6"/>
  <c r="AP184" i="6"/>
  <c r="AP180" i="6"/>
  <c r="AP176" i="6"/>
  <c r="AP175" i="6"/>
  <c r="AP172" i="6"/>
  <c r="AP168" i="6"/>
  <c r="AP164" i="6"/>
  <c r="AP160" i="6"/>
  <c r="AP156" i="6"/>
  <c r="AP152" i="6"/>
  <c r="AP148" i="6"/>
  <c r="AP144" i="6"/>
  <c r="AP140" i="6"/>
  <c r="AP136" i="6"/>
  <c r="AP132" i="6"/>
  <c r="AP124" i="6"/>
  <c r="AP120" i="6"/>
  <c r="AP112" i="6"/>
  <c r="AP104" i="6"/>
  <c r="AP100" i="6"/>
  <c r="AP96" i="6"/>
  <c r="AP92" i="6"/>
  <c r="AP88" i="6"/>
  <c r="AP84" i="6"/>
  <c r="AP80" i="6"/>
  <c r="AP76" i="6"/>
  <c r="AP72" i="6"/>
  <c r="AP68" i="6"/>
  <c r="AP64" i="6"/>
  <c r="AP60" i="6"/>
  <c r="AP56" i="6"/>
  <c r="AP52" i="6"/>
  <c r="AP48" i="6"/>
  <c r="AP44" i="6"/>
  <c r="AP36" i="6"/>
  <c r="AP28" i="6"/>
  <c r="AP24" i="6"/>
  <c r="AP20" i="6"/>
  <c r="BQ12" i="5"/>
  <c r="X348" i="7"/>
  <c r="X344" i="7"/>
  <c r="X328" i="7"/>
  <c r="X322" i="7"/>
  <c r="X320" i="7"/>
  <c r="X316" i="7"/>
  <c r="X313" i="7"/>
  <c r="X312" i="7"/>
  <c r="X309" i="7"/>
  <c r="X308" i="7"/>
  <c r="X306" i="7"/>
  <c r="X302" i="7"/>
  <c r="X301" i="7"/>
  <c r="X300" i="7"/>
  <c r="X294" i="7"/>
  <c r="X293" i="7"/>
  <c r="X292" i="7"/>
  <c r="X282" i="7"/>
  <c r="X278" i="7"/>
  <c r="X273" i="7"/>
  <c r="X272" i="7"/>
  <c r="X270" i="7"/>
  <c r="X269" i="7"/>
  <c r="X265" i="7"/>
  <c r="X262" i="7"/>
  <c r="X258" i="7"/>
  <c r="X248" i="7"/>
  <c r="X241" i="7"/>
  <c r="X240" i="7"/>
  <c r="X238" i="7"/>
  <c r="X229" i="7"/>
  <c r="X225" i="7"/>
  <c r="X205" i="7"/>
  <c r="X181" i="7"/>
  <c r="X177" i="7"/>
  <c r="X171" i="7"/>
  <c r="X169" i="7"/>
  <c r="X163" i="7"/>
  <c r="X153" i="7"/>
  <c r="X147" i="7"/>
  <c r="X141" i="7"/>
  <c r="X137" i="7"/>
  <c r="X133" i="7"/>
  <c r="X125" i="7"/>
  <c r="X113" i="7"/>
  <c r="X105" i="7"/>
  <c r="X104" i="7"/>
  <c r="X102" i="7"/>
  <c r="X99" i="7"/>
  <c r="X96" i="7"/>
  <c r="X93" i="7"/>
  <c r="X88" i="7"/>
  <c r="X86" i="7"/>
  <c r="X82" i="7"/>
  <c r="X74" i="7"/>
  <c r="X72" i="7"/>
  <c r="X70" i="7"/>
  <c r="X66" i="7"/>
  <c r="X64" i="7"/>
  <c r="X62" i="7"/>
  <c r="X54" i="7"/>
  <c r="X42" i="7"/>
  <c r="X33" i="7"/>
  <c r="X30" i="7"/>
  <c r="X27" i="7"/>
  <c r="X21" i="7"/>
  <c r="X19" i="7"/>
  <c r="X17" i="7"/>
  <c r="X354" i="7"/>
  <c r="X350" i="7"/>
  <c r="X340" i="7"/>
  <c r="X336" i="7"/>
  <c r="X332" i="7"/>
  <c r="X330" i="7"/>
  <c r="X326" i="7"/>
  <c r="X318" i="7"/>
  <c r="X314" i="7"/>
  <c r="X310" i="7"/>
  <c r="X297" i="7"/>
  <c r="X296" i="7"/>
  <c r="X285" i="7"/>
  <c r="X284" i="7"/>
  <c r="X281" i="7"/>
  <c r="X280" i="7"/>
  <c r="X277" i="7"/>
  <c r="X276" i="7"/>
  <c r="X274" i="7"/>
  <c r="X256" i="7"/>
  <c r="X253" i="7"/>
  <c r="X252" i="7"/>
  <c r="X249" i="7"/>
  <c r="X244" i="7"/>
  <c r="X234" i="7"/>
  <c r="X233" i="7"/>
  <c r="X217" i="7"/>
  <c r="X213" i="7"/>
  <c r="X201" i="7"/>
  <c r="X197" i="7"/>
  <c r="X189" i="7"/>
  <c r="X185" i="7"/>
  <c r="X173" i="7"/>
  <c r="X165" i="7"/>
  <c r="X161" i="7"/>
  <c r="X157" i="7"/>
  <c r="X145" i="7"/>
  <c r="X139" i="7"/>
  <c r="X129" i="7"/>
  <c r="X121" i="7"/>
  <c r="X117" i="7"/>
  <c r="X106" i="7"/>
  <c r="X101" i="7"/>
  <c r="X98" i="7"/>
  <c r="X94" i="7"/>
  <c r="X91" i="7"/>
  <c r="X90" i="7"/>
  <c r="X84" i="7"/>
  <c r="X78" i="7"/>
  <c r="X58" i="7"/>
  <c r="X56" i="7"/>
  <c r="X50" i="7"/>
  <c r="X48" i="7"/>
  <c r="X44" i="7"/>
  <c r="X38" i="7"/>
  <c r="X35" i="7"/>
  <c r="X34" i="7"/>
  <c r="X28" i="7"/>
  <c r="X25" i="7"/>
  <c r="X13" i="7"/>
  <c r="X9" i="7"/>
  <c r="BQ7" i="5"/>
  <c r="X352" i="7"/>
  <c r="X346" i="7"/>
  <c r="X342" i="7"/>
  <c r="X338" i="7"/>
  <c r="X334" i="7"/>
  <c r="X324" i="7"/>
  <c r="X305" i="7"/>
  <c r="X304" i="7"/>
  <c r="X298" i="7"/>
  <c r="X290" i="7"/>
  <c r="X289" i="7"/>
  <c r="X288" i="7"/>
  <c r="X286" i="7"/>
  <c r="X268" i="7"/>
  <c r="X266" i="7"/>
  <c r="X264" i="7"/>
  <c r="X261" i="7"/>
  <c r="X260" i="7"/>
  <c r="X257" i="7"/>
  <c r="X254" i="7"/>
  <c r="X250" i="7"/>
  <c r="X246" i="7"/>
  <c r="X245" i="7"/>
  <c r="X242" i="7"/>
  <c r="X237" i="7"/>
  <c r="X236" i="7"/>
  <c r="X221" i="7"/>
  <c r="X209" i="7"/>
  <c r="X193" i="7"/>
  <c r="X187" i="7"/>
  <c r="X155" i="7"/>
  <c r="X149" i="7"/>
  <c r="X131" i="7"/>
  <c r="X123" i="7"/>
  <c r="X115" i="7"/>
  <c r="X109" i="7"/>
  <c r="X107" i="7"/>
  <c r="X100" i="7"/>
  <c r="X97" i="7"/>
  <c r="X92" i="7"/>
  <c r="X80" i="7"/>
  <c r="X76" i="7"/>
  <c r="X68" i="7"/>
  <c r="X60" i="7"/>
  <c r="X52" i="7"/>
  <c r="X46" i="7"/>
  <c r="X41" i="7"/>
  <c r="X40" i="7"/>
  <c r="X37" i="7"/>
  <c r="X36" i="7"/>
  <c r="X32" i="7"/>
  <c r="X29" i="7"/>
  <c r="X11" i="7"/>
  <c r="BQ16" i="5"/>
  <c r="Z5" i="7"/>
  <c r="M317" i="6"/>
  <c r="AQ349" i="6"/>
  <c r="AQ345" i="6"/>
  <c r="AQ341" i="6"/>
  <c r="AQ337" i="6"/>
  <c r="AP336" i="6"/>
  <c r="AQ333" i="6"/>
  <c r="AQ329" i="6"/>
  <c r="AQ325" i="6"/>
  <c r="AQ321" i="6"/>
  <c r="AP320" i="6"/>
  <c r="AQ313" i="6"/>
  <c r="AQ309" i="6"/>
  <c r="AP308" i="6"/>
  <c r="AQ305" i="6"/>
  <c r="AQ301" i="6"/>
  <c r="AQ293" i="6"/>
  <c r="AP292" i="6"/>
  <c r="AQ285" i="6"/>
  <c r="AQ281" i="6"/>
  <c r="AQ277" i="6"/>
  <c r="AP272" i="6"/>
  <c r="AQ265" i="6"/>
  <c r="AQ257" i="6"/>
  <c r="AQ253" i="6"/>
  <c r="AQ249" i="6"/>
  <c r="AP244" i="6"/>
  <c r="AQ237" i="6"/>
  <c r="AQ233" i="6"/>
  <c r="AQ225" i="6"/>
  <c r="AQ221" i="6"/>
  <c r="AQ217" i="6"/>
  <c r="AQ213" i="6"/>
  <c r="AQ209" i="6"/>
  <c r="AQ205" i="6"/>
  <c r="AQ201" i="6"/>
  <c r="AQ197" i="6"/>
  <c r="AQ193" i="6"/>
  <c r="AQ189" i="6"/>
  <c r="AQ185" i="6"/>
  <c r="AQ181" i="6"/>
  <c r="AQ177" i="6"/>
  <c r="AQ173" i="6"/>
  <c r="AQ165" i="6"/>
  <c r="AQ161" i="6"/>
  <c r="AQ153" i="6"/>
  <c r="AQ149" i="6"/>
  <c r="AQ145" i="6"/>
  <c r="AQ141" i="6"/>
  <c r="AQ137" i="6"/>
  <c r="AP128" i="6"/>
  <c r="AQ125" i="6"/>
  <c r="AQ117" i="6"/>
  <c r="AP116" i="6"/>
  <c r="AQ113" i="6"/>
  <c r="AQ109" i="6"/>
  <c r="AP108" i="6"/>
  <c r="AQ105" i="6"/>
  <c r="AQ101" i="6"/>
  <c r="AQ97" i="6"/>
  <c r="AQ93" i="6"/>
  <c r="AQ89" i="6"/>
  <c r="AQ85" i="6"/>
  <c r="AQ81" i="6"/>
  <c r="AQ77" i="6"/>
  <c r="AQ73" i="6"/>
  <c r="AQ69" i="6"/>
  <c r="AQ65" i="6"/>
  <c r="AQ61" i="6"/>
  <c r="AQ57" i="6"/>
  <c r="AQ53" i="6"/>
  <c r="AQ49" i="6"/>
  <c r="AQ45" i="6"/>
  <c r="AQ37" i="6"/>
  <c r="AQ25" i="6"/>
  <c r="AQ21" i="6"/>
  <c r="AP16" i="6"/>
  <c r="AQ13" i="6"/>
  <c r="AQ9" i="6"/>
  <c r="AQ5" i="6"/>
  <c r="Z348" i="6"/>
  <c r="AN348" i="6" s="1"/>
  <c r="W348" i="6"/>
  <c r="Z344" i="6"/>
  <c r="AN344" i="6" s="1"/>
  <c r="W344" i="6"/>
  <c r="Z340" i="6"/>
  <c r="AN340" i="6" s="1"/>
  <c r="W340" i="6"/>
  <c r="Z336" i="6"/>
  <c r="AN336" i="6" s="1"/>
  <c r="W336" i="6"/>
  <c r="Z328" i="6"/>
  <c r="AN328" i="6" s="1"/>
  <c r="W328" i="6"/>
  <c r="Z321" i="6"/>
  <c r="AN321" i="6" s="1"/>
  <c r="W321" i="6"/>
  <c r="Z317" i="6"/>
  <c r="AN317" i="6" s="1"/>
  <c r="W317" i="6"/>
  <c r="Z313" i="6"/>
  <c r="AN313" i="6" s="1"/>
  <c r="W313" i="6"/>
  <c r="Z305" i="6"/>
  <c r="AN305" i="6" s="1"/>
  <c r="W305" i="6"/>
  <c r="Z301" i="6"/>
  <c r="AN301" i="6" s="1"/>
  <c r="W301" i="6"/>
  <c r="Z297" i="6"/>
  <c r="AN297" i="6" s="1"/>
  <c r="W297" i="6"/>
  <c r="Z293" i="6"/>
  <c r="AN293" i="6" s="1"/>
  <c r="W293" i="6"/>
  <c r="Z289" i="6"/>
  <c r="AN289" i="6" s="1"/>
  <c r="W289" i="6"/>
  <c r="Z285" i="6"/>
  <c r="AN285" i="6" s="1"/>
  <c r="W285" i="6"/>
  <c r="Z140" i="6"/>
  <c r="AN140" i="6" s="1"/>
  <c r="W140" i="6"/>
  <c r="Z132" i="6"/>
  <c r="AN132" i="6" s="1"/>
  <c r="W132" i="6"/>
  <c r="Z124" i="6"/>
  <c r="AN124" i="6" s="1"/>
  <c r="W124" i="6"/>
  <c r="Z114" i="6"/>
  <c r="AN114" i="6" s="1"/>
  <c r="W114" i="6"/>
  <c r="Z110" i="6"/>
  <c r="AN110" i="6" s="1"/>
  <c r="W110" i="6"/>
  <c r="Z106" i="6"/>
  <c r="AN106" i="6" s="1"/>
  <c r="W106" i="6"/>
  <c r="Z102" i="6"/>
  <c r="AN102" i="6" s="1"/>
  <c r="W102" i="6"/>
  <c r="Z98" i="6"/>
  <c r="AN98" i="6" s="1"/>
  <c r="W98" i="6"/>
  <c r="Z94" i="6"/>
  <c r="AN94" i="6" s="1"/>
  <c r="W94" i="6"/>
  <c r="Z90" i="6"/>
  <c r="AN90" i="6" s="1"/>
  <c r="W90" i="6"/>
  <c r="Z86" i="6"/>
  <c r="AN86" i="6" s="1"/>
  <c r="W86" i="6"/>
  <c r="Z82" i="6"/>
  <c r="AN82" i="6" s="1"/>
  <c r="W82" i="6"/>
  <c r="Z78" i="6"/>
  <c r="AN78" i="6" s="1"/>
  <c r="W78" i="6"/>
  <c r="Z74" i="6"/>
  <c r="AN74" i="6" s="1"/>
  <c r="W74" i="6"/>
  <c r="Z66" i="6"/>
  <c r="AN66" i="6" s="1"/>
  <c r="W66" i="6"/>
  <c r="Z50" i="6"/>
  <c r="AN50" i="6" s="1"/>
  <c r="W50" i="6"/>
  <c r="Z46" i="6"/>
  <c r="AN46" i="6" s="1"/>
  <c r="W46" i="6"/>
  <c r="Z43" i="6"/>
  <c r="AN43" i="6" s="1"/>
  <c r="W43" i="6"/>
  <c r="AQ289" i="6"/>
  <c r="AQ269" i="6"/>
  <c r="AQ133" i="6"/>
  <c r="AQ121" i="6"/>
  <c r="N324" i="6"/>
  <c r="G351" i="6"/>
  <c r="G350" i="22" s="1"/>
  <c r="H351" i="6"/>
  <c r="G350" i="6"/>
  <c r="G349" i="22" s="1"/>
  <c r="F350" i="6"/>
  <c r="F349" i="6"/>
  <c r="E349" i="6"/>
  <c r="G343" i="6"/>
  <c r="G342" i="22" s="1"/>
  <c r="H343" i="6"/>
  <c r="G339" i="6"/>
  <c r="G338" i="22" s="1"/>
  <c r="H339" i="6"/>
  <c r="C339" i="6"/>
  <c r="D339" i="6"/>
  <c r="G335" i="6"/>
  <c r="G334" i="22" s="1"/>
  <c r="H335" i="6"/>
  <c r="G334" i="6"/>
  <c r="G333" i="22" s="1"/>
  <c r="F334" i="6"/>
  <c r="F333" i="6"/>
  <c r="E333" i="6"/>
  <c r="E332" i="6"/>
  <c r="D332" i="6"/>
  <c r="G330" i="6"/>
  <c r="G329" i="22" s="1"/>
  <c r="F330" i="6"/>
  <c r="F329" i="6"/>
  <c r="E329" i="6"/>
  <c r="D328" i="6"/>
  <c r="E328" i="6"/>
  <c r="G327" i="6"/>
  <c r="G326" i="22" s="1"/>
  <c r="H327" i="6"/>
  <c r="C323" i="6"/>
  <c r="D323" i="6"/>
  <c r="E320" i="6"/>
  <c r="D320" i="6"/>
  <c r="G319" i="6"/>
  <c r="G318" i="22" s="1"/>
  <c r="H319" i="6"/>
  <c r="G318" i="6"/>
  <c r="G317" i="22" s="1"/>
  <c r="F318" i="6"/>
  <c r="F317" i="6"/>
  <c r="E317" i="6"/>
  <c r="D316" i="6"/>
  <c r="E316" i="6"/>
  <c r="C315" i="6"/>
  <c r="D315" i="6"/>
  <c r="H312" i="6"/>
  <c r="W312" i="6"/>
  <c r="G311" i="6"/>
  <c r="G310" i="22" s="1"/>
  <c r="H311" i="6"/>
  <c r="G310" i="6"/>
  <c r="G309" i="22" s="1"/>
  <c r="F310" i="6"/>
  <c r="F309" i="6"/>
  <c r="E309" i="6"/>
  <c r="D308" i="6"/>
  <c r="E308" i="6"/>
  <c r="G306" i="6"/>
  <c r="G305" i="22" s="1"/>
  <c r="F306" i="6"/>
  <c r="G303" i="6"/>
  <c r="G302" i="22" s="1"/>
  <c r="H303" i="6"/>
  <c r="G302" i="6"/>
  <c r="G301" i="22" s="1"/>
  <c r="F302" i="6"/>
  <c r="G299" i="6"/>
  <c r="G298" i="22" s="1"/>
  <c r="H299" i="6"/>
  <c r="G295" i="6"/>
  <c r="G294" i="22" s="1"/>
  <c r="H295" i="6"/>
  <c r="G294" i="6"/>
  <c r="G293" i="22" s="1"/>
  <c r="F294" i="6"/>
  <c r="D292" i="6"/>
  <c r="E292" i="6"/>
  <c r="G291" i="6"/>
  <c r="G290" i="22" s="1"/>
  <c r="H291" i="6"/>
  <c r="G287" i="6"/>
  <c r="G286" i="22" s="1"/>
  <c r="H287" i="6"/>
  <c r="H284" i="6"/>
  <c r="W284" i="6"/>
  <c r="G283" i="6"/>
  <c r="G282" i="22" s="1"/>
  <c r="H283" i="6"/>
  <c r="G282" i="6"/>
  <c r="G281" i="22" s="1"/>
  <c r="F282" i="6"/>
  <c r="F281" i="6"/>
  <c r="E281" i="6"/>
  <c r="D280" i="6"/>
  <c r="E280" i="6"/>
  <c r="C279" i="6"/>
  <c r="D279" i="6"/>
  <c r="F277" i="6"/>
  <c r="E277" i="6"/>
  <c r="E276" i="6"/>
  <c r="D276" i="6"/>
  <c r="C275" i="6"/>
  <c r="D275" i="6"/>
  <c r="F265" i="6"/>
  <c r="E265" i="6"/>
  <c r="E264" i="6"/>
  <c r="D264" i="6"/>
  <c r="C263" i="6"/>
  <c r="D263" i="6"/>
  <c r="F261" i="6"/>
  <c r="E261" i="6"/>
  <c r="D260" i="6"/>
  <c r="E260" i="6"/>
  <c r="G258" i="6"/>
  <c r="G257" i="22" s="1"/>
  <c r="F258" i="6"/>
  <c r="G251" i="6"/>
  <c r="G250" i="22" s="1"/>
  <c r="H251" i="6"/>
  <c r="G250" i="6"/>
  <c r="G249" i="22" s="1"/>
  <c r="F250" i="6"/>
  <c r="G247" i="6"/>
  <c r="G246" i="22" s="1"/>
  <c r="H247" i="6"/>
  <c r="F246" i="6"/>
  <c r="G246" i="6"/>
  <c r="G245" i="22" s="1"/>
  <c r="F245" i="6"/>
  <c r="E245" i="6"/>
  <c r="E244" i="6"/>
  <c r="D244" i="6"/>
  <c r="C243" i="6"/>
  <c r="D243" i="6"/>
  <c r="H240" i="6"/>
  <c r="W240" i="6"/>
  <c r="G239" i="6"/>
  <c r="G238" i="22" s="1"/>
  <c r="H239" i="6"/>
  <c r="G235" i="6"/>
  <c r="G234" i="22" s="1"/>
  <c r="H235" i="6"/>
  <c r="D231" i="6"/>
  <c r="C231" i="6"/>
  <c r="G230" i="6"/>
  <c r="G229" i="22" s="1"/>
  <c r="F230" i="6"/>
  <c r="G227" i="6"/>
  <c r="G226" i="22" s="1"/>
  <c r="H227" i="6"/>
  <c r="G226" i="6"/>
  <c r="G225" i="22" s="1"/>
  <c r="F226" i="6"/>
  <c r="G223" i="6"/>
  <c r="G222" i="22" s="1"/>
  <c r="H223" i="6"/>
  <c r="D223" i="6"/>
  <c r="C223" i="6"/>
  <c r="H220" i="6"/>
  <c r="W220" i="6"/>
  <c r="G219" i="6"/>
  <c r="G218" i="22" s="1"/>
  <c r="H219" i="6"/>
  <c r="D207" i="6"/>
  <c r="C207" i="6"/>
  <c r="G206" i="6"/>
  <c r="G205" i="22" s="1"/>
  <c r="F206" i="6"/>
  <c r="F205" i="6"/>
  <c r="E205" i="6"/>
  <c r="W204" i="6"/>
  <c r="H204" i="6"/>
  <c r="G203" i="6"/>
  <c r="G202" i="22" s="1"/>
  <c r="H203" i="6"/>
  <c r="D203" i="6"/>
  <c r="C203" i="6"/>
  <c r="G199" i="6"/>
  <c r="G198" i="22" s="1"/>
  <c r="H199" i="6"/>
  <c r="F198" i="6"/>
  <c r="G198" i="6"/>
  <c r="G197" i="22" s="1"/>
  <c r="G195" i="6"/>
  <c r="G194" i="22" s="1"/>
  <c r="H195" i="6"/>
  <c r="C195" i="6"/>
  <c r="D195" i="6"/>
  <c r="H192" i="6"/>
  <c r="W192" i="6"/>
  <c r="G191" i="6"/>
  <c r="G190" i="22" s="1"/>
  <c r="H191" i="6"/>
  <c r="D191" i="6"/>
  <c r="C191" i="6"/>
  <c r="F189" i="6"/>
  <c r="E189" i="6"/>
  <c r="D188" i="6"/>
  <c r="E188" i="6"/>
  <c r="D187" i="6"/>
  <c r="C187" i="6"/>
  <c r="L187" i="6" s="1"/>
  <c r="W184" i="6"/>
  <c r="H184" i="6"/>
  <c r="G183" i="6"/>
  <c r="G182" i="22" s="1"/>
  <c r="H183" i="6"/>
  <c r="G182" i="6"/>
  <c r="G181" i="22" s="1"/>
  <c r="F182" i="6"/>
  <c r="G179" i="6"/>
  <c r="G178" i="22" s="1"/>
  <c r="H179" i="6"/>
  <c r="E176" i="6"/>
  <c r="D176" i="6"/>
  <c r="G175" i="6"/>
  <c r="G174" i="22" s="1"/>
  <c r="H175" i="6"/>
  <c r="G174" i="6"/>
  <c r="G173" i="22" s="1"/>
  <c r="F174" i="6"/>
  <c r="F173" i="6"/>
  <c r="E173" i="6"/>
  <c r="E172" i="6"/>
  <c r="D172" i="6"/>
  <c r="C171" i="6"/>
  <c r="L171" i="6" s="1"/>
  <c r="D171" i="6"/>
  <c r="H168" i="6"/>
  <c r="W168" i="6"/>
  <c r="G167" i="6"/>
  <c r="G166" i="22" s="1"/>
  <c r="H167" i="6"/>
  <c r="C167" i="6"/>
  <c r="L167" i="6" s="1"/>
  <c r="D167" i="6"/>
  <c r="F165" i="6"/>
  <c r="E165" i="6"/>
  <c r="E164" i="6"/>
  <c r="D164" i="6"/>
  <c r="C163" i="6"/>
  <c r="L163" i="6" s="1"/>
  <c r="D163" i="6"/>
  <c r="H160" i="6"/>
  <c r="W160" i="6"/>
  <c r="G159" i="6"/>
  <c r="G158" i="22" s="1"/>
  <c r="H159" i="6"/>
  <c r="G158" i="6"/>
  <c r="G157" i="22" s="1"/>
  <c r="F158" i="6"/>
  <c r="F157" i="6"/>
  <c r="E157" i="6"/>
  <c r="E156" i="6"/>
  <c r="D156" i="6"/>
  <c r="D155" i="6"/>
  <c r="C155" i="6"/>
  <c r="L155" i="6" s="1"/>
  <c r="H152" i="6"/>
  <c r="W152" i="6"/>
  <c r="G151" i="6"/>
  <c r="G150" i="22" s="1"/>
  <c r="H151" i="6"/>
  <c r="G150" i="6"/>
  <c r="G149" i="22" s="1"/>
  <c r="F150" i="6"/>
  <c r="F149" i="6"/>
  <c r="E149" i="6"/>
  <c r="D148" i="6"/>
  <c r="E148" i="6"/>
  <c r="C147" i="6"/>
  <c r="L147" i="6" s="1"/>
  <c r="D147" i="6"/>
  <c r="G146" i="6"/>
  <c r="G145" i="22" s="1"/>
  <c r="F146" i="6"/>
  <c r="F145" i="6"/>
  <c r="E145" i="6"/>
  <c r="E144" i="6"/>
  <c r="D144" i="6"/>
  <c r="D143" i="6"/>
  <c r="C143" i="6"/>
  <c r="L143" i="6" s="1"/>
  <c r="G139" i="6"/>
  <c r="G138" i="22" s="1"/>
  <c r="H139" i="6"/>
  <c r="G138" i="6"/>
  <c r="G137" i="22" s="1"/>
  <c r="F138" i="6"/>
  <c r="F137" i="6"/>
  <c r="E137" i="6"/>
  <c r="E136" i="6"/>
  <c r="D136" i="6"/>
  <c r="G135" i="6"/>
  <c r="G134" i="22" s="1"/>
  <c r="H135" i="6"/>
  <c r="C135" i="6"/>
  <c r="L135" i="6" s="1"/>
  <c r="D135" i="6"/>
  <c r="G134" i="6"/>
  <c r="G133" i="22" s="1"/>
  <c r="F134" i="6"/>
  <c r="F133" i="6"/>
  <c r="E133" i="6"/>
  <c r="D132" i="6"/>
  <c r="E132" i="6"/>
  <c r="G130" i="6"/>
  <c r="G129" i="22" s="1"/>
  <c r="F130" i="6"/>
  <c r="E128" i="6"/>
  <c r="D128" i="6"/>
  <c r="C127" i="6"/>
  <c r="L127" i="6" s="1"/>
  <c r="D127" i="6"/>
  <c r="F125" i="6"/>
  <c r="E125" i="6"/>
  <c r="D124" i="6"/>
  <c r="E124" i="6"/>
  <c r="C123" i="6"/>
  <c r="L123" i="6" s="1"/>
  <c r="D123" i="6"/>
  <c r="H120" i="6"/>
  <c r="W120" i="6"/>
  <c r="G115" i="6"/>
  <c r="G114" i="22" s="1"/>
  <c r="H115" i="6"/>
  <c r="G114" i="6"/>
  <c r="G113" i="22" s="1"/>
  <c r="F114" i="6"/>
  <c r="C111" i="6"/>
  <c r="L111" i="6" s="1"/>
  <c r="D111" i="6"/>
  <c r="F109" i="6"/>
  <c r="E109" i="6"/>
  <c r="D108" i="6"/>
  <c r="E108" i="6"/>
  <c r="D107" i="6"/>
  <c r="C107" i="6"/>
  <c r="L107" i="6" s="1"/>
  <c r="G106" i="6"/>
  <c r="G105" i="22" s="1"/>
  <c r="F106" i="6"/>
  <c r="D104" i="6"/>
  <c r="E104" i="6"/>
  <c r="G102" i="6"/>
  <c r="G101" i="22" s="1"/>
  <c r="F102" i="6"/>
  <c r="G99" i="6"/>
  <c r="G98" i="22" s="1"/>
  <c r="H99" i="6"/>
  <c r="G98" i="6"/>
  <c r="G97" i="22" s="1"/>
  <c r="F98" i="6"/>
  <c r="G95" i="6"/>
  <c r="G94" i="22" s="1"/>
  <c r="H95" i="6"/>
  <c r="C95" i="6"/>
  <c r="L95" i="6" s="1"/>
  <c r="D95" i="6"/>
  <c r="F93" i="6"/>
  <c r="E93" i="6"/>
  <c r="D92" i="6"/>
  <c r="E92" i="6"/>
  <c r="D91" i="6"/>
  <c r="C91" i="6"/>
  <c r="L91" i="6" s="1"/>
  <c r="F89" i="6"/>
  <c r="E89" i="6"/>
  <c r="D88" i="6"/>
  <c r="E88" i="6"/>
  <c r="D87" i="6"/>
  <c r="C87" i="6"/>
  <c r="L87" i="6" s="1"/>
  <c r="G86" i="6"/>
  <c r="G85" i="22" s="1"/>
  <c r="F86" i="6"/>
  <c r="G83" i="6"/>
  <c r="G82" i="22" s="1"/>
  <c r="H83" i="6"/>
  <c r="C83" i="6"/>
  <c r="L83" i="6" s="1"/>
  <c r="D83" i="6"/>
  <c r="G82" i="6"/>
  <c r="G81" i="22" s="1"/>
  <c r="F82" i="6"/>
  <c r="F81" i="6"/>
  <c r="E81" i="6"/>
  <c r="E80" i="6"/>
  <c r="D80" i="6"/>
  <c r="C79" i="6"/>
  <c r="L79" i="6" s="1"/>
  <c r="D79" i="6"/>
  <c r="G75" i="6"/>
  <c r="G74" i="22" s="1"/>
  <c r="H75" i="6"/>
  <c r="D75" i="6"/>
  <c r="C75" i="6"/>
  <c r="L75" i="6" s="1"/>
  <c r="F73" i="6"/>
  <c r="E73" i="6"/>
  <c r="E72" i="6"/>
  <c r="D72" i="6"/>
  <c r="C71" i="6"/>
  <c r="L71" i="6" s="1"/>
  <c r="D71" i="6"/>
  <c r="F69" i="6"/>
  <c r="E69" i="6"/>
  <c r="D68" i="6"/>
  <c r="E68" i="6"/>
  <c r="D63" i="6"/>
  <c r="C63" i="6"/>
  <c r="L63" i="6" s="1"/>
  <c r="G62" i="6"/>
  <c r="G61" i="22" s="1"/>
  <c r="F62" i="6"/>
  <c r="F61" i="6"/>
  <c r="E61" i="6"/>
  <c r="D60" i="6"/>
  <c r="E60" i="6"/>
  <c r="C59" i="6"/>
  <c r="L59" i="6" s="1"/>
  <c r="D59" i="6"/>
  <c r="E57" i="6"/>
  <c r="F57" i="6"/>
  <c r="D56" i="6"/>
  <c r="E56" i="6"/>
  <c r="F53" i="6"/>
  <c r="E53" i="6"/>
  <c r="E52" i="6"/>
  <c r="D52" i="6"/>
  <c r="C51" i="6"/>
  <c r="L51" i="6" s="1"/>
  <c r="D51" i="6"/>
  <c r="G50" i="6"/>
  <c r="G49" i="22" s="1"/>
  <c r="F50" i="6"/>
  <c r="H44" i="6"/>
  <c r="W44" i="6"/>
  <c r="G43" i="6"/>
  <c r="G42" i="22" s="1"/>
  <c r="H43" i="6"/>
  <c r="E41" i="6"/>
  <c r="F41" i="6"/>
  <c r="E40" i="6"/>
  <c r="D40" i="6"/>
  <c r="G39" i="6"/>
  <c r="G38" i="22" s="1"/>
  <c r="H39" i="6"/>
  <c r="D39" i="6"/>
  <c r="C39" i="6"/>
  <c r="L39" i="6" s="1"/>
  <c r="G38" i="6"/>
  <c r="G37" i="22" s="1"/>
  <c r="F38" i="6"/>
  <c r="F37" i="6"/>
  <c r="E37" i="6"/>
  <c r="D36" i="6"/>
  <c r="E36" i="6"/>
  <c r="F33" i="6"/>
  <c r="E33" i="6"/>
  <c r="D32" i="6"/>
  <c r="E32" i="6"/>
  <c r="E29" i="6"/>
  <c r="F29" i="6"/>
  <c r="E28" i="6"/>
  <c r="D28" i="6"/>
  <c r="D27" i="6"/>
  <c r="C27" i="6"/>
  <c r="L27" i="6" s="1"/>
  <c r="F25" i="6"/>
  <c r="E25" i="6"/>
  <c r="E24" i="6"/>
  <c r="D24" i="6"/>
  <c r="E21" i="6"/>
  <c r="F21" i="6"/>
  <c r="E20" i="6"/>
  <c r="D20" i="6"/>
  <c r="G19" i="6"/>
  <c r="G18" i="22" s="1"/>
  <c r="H19" i="6"/>
  <c r="G18" i="6"/>
  <c r="G17" i="22" s="1"/>
  <c r="F18" i="6"/>
  <c r="F17" i="6"/>
  <c r="E17" i="6"/>
  <c r="E16" i="6"/>
  <c r="D16" i="6"/>
  <c r="G15" i="6"/>
  <c r="H15" i="6"/>
  <c r="C15" i="6"/>
  <c r="D15" i="6"/>
  <c r="G14" i="6"/>
  <c r="G13" i="22" s="1"/>
  <c r="F14" i="6"/>
  <c r="F13" i="6"/>
  <c r="E13" i="6"/>
  <c r="E12" i="6"/>
  <c r="D12" i="6"/>
  <c r="F9" i="6"/>
  <c r="E9" i="6"/>
  <c r="H8" i="6"/>
  <c r="W8" i="6"/>
  <c r="D8" i="6"/>
  <c r="E8" i="6"/>
  <c r="G7" i="6"/>
  <c r="G6" i="22" s="1"/>
  <c r="H7" i="6"/>
  <c r="C7" i="6"/>
  <c r="L7" i="6" s="1"/>
  <c r="D7" i="6"/>
  <c r="G6" i="6"/>
  <c r="G5" i="22" s="1"/>
  <c r="F6" i="6"/>
  <c r="H4" i="6"/>
  <c r="W4" i="6"/>
  <c r="W180" i="6"/>
  <c r="Z187" i="6"/>
  <c r="AN187" i="6" s="1"/>
  <c r="W187" i="6"/>
  <c r="Z183" i="6"/>
  <c r="AN183" i="6" s="1"/>
  <c r="W183" i="6"/>
  <c r="Z163" i="6"/>
  <c r="AN163" i="6" s="1"/>
  <c r="W163" i="6"/>
  <c r="Z159" i="6"/>
  <c r="AN159" i="6" s="1"/>
  <c r="W159" i="6"/>
  <c r="D348" i="6"/>
  <c r="C343" i="6"/>
  <c r="H288" i="6"/>
  <c r="E272" i="6"/>
  <c r="E208" i="6"/>
  <c r="E140" i="6"/>
  <c r="H3" i="6"/>
  <c r="F353" i="6"/>
  <c r="E353" i="6"/>
  <c r="E352" i="6"/>
  <c r="D352" i="6"/>
  <c r="C351" i="6"/>
  <c r="D351" i="6"/>
  <c r="G347" i="6"/>
  <c r="G346" i="22" s="1"/>
  <c r="H347" i="6"/>
  <c r="C347" i="6"/>
  <c r="D347" i="6"/>
  <c r="G346" i="6"/>
  <c r="G345" i="22" s="1"/>
  <c r="F346" i="6"/>
  <c r="F345" i="6"/>
  <c r="E345" i="6"/>
  <c r="D344" i="6"/>
  <c r="E344" i="6"/>
  <c r="G342" i="6"/>
  <c r="G341" i="22" s="1"/>
  <c r="F342" i="6"/>
  <c r="F341" i="6"/>
  <c r="E341" i="6"/>
  <c r="D340" i="6"/>
  <c r="E340" i="6"/>
  <c r="G338" i="6"/>
  <c r="G337" i="22" s="1"/>
  <c r="F338" i="6"/>
  <c r="F337" i="6"/>
  <c r="E337" i="6"/>
  <c r="E336" i="6"/>
  <c r="D336" i="6"/>
  <c r="C335" i="6"/>
  <c r="D335" i="6"/>
  <c r="G331" i="6"/>
  <c r="G330" i="22" s="1"/>
  <c r="H331" i="6"/>
  <c r="D327" i="6"/>
  <c r="C327" i="6"/>
  <c r="G326" i="6"/>
  <c r="G325" i="22" s="1"/>
  <c r="F326" i="6"/>
  <c r="F325" i="6"/>
  <c r="E325" i="6"/>
  <c r="H324" i="6"/>
  <c r="W324" i="6"/>
  <c r="G323" i="6"/>
  <c r="G322" i="22" s="1"/>
  <c r="H323" i="6"/>
  <c r="G322" i="6"/>
  <c r="G321" i="22" s="1"/>
  <c r="F322" i="6"/>
  <c r="H320" i="6"/>
  <c r="W320" i="6"/>
  <c r="C319" i="6"/>
  <c r="D319" i="6"/>
  <c r="H316" i="6"/>
  <c r="W316" i="6"/>
  <c r="G315" i="6"/>
  <c r="G314" i="22" s="1"/>
  <c r="H315" i="6"/>
  <c r="G314" i="6"/>
  <c r="G313" i="22" s="1"/>
  <c r="F314" i="6"/>
  <c r="F313" i="6"/>
  <c r="E313" i="6"/>
  <c r="E312" i="6"/>
  <c r="D312" i="6"/>
  <c r="C311" i="6"/>
  <c r="D311" i="6"/>
  <c r="G307" i="6"/>
  <c r="G306" i="22" s="1"/>
  <c r="H307" i="6"/>
  <c r="C307" i="6"/>
  <c r="D307" i="6"/>
  <c r="F305" i="6"/>
  <c r="E305" i="6"/>
  <c r="E304" i="6"/>
  <c r="D304" i="6"/>
  <c r="C303" i="6"/>
  <c r="D303" i="6"/>
  <c r="F301" i="6"/>
  <c r="E301" i="6"/>
  <c r="D300" i="6"/>
  <c r="E300" i="6"/>
  <c r="D299" i="6"/>
  <c r="C299" i="6"/>
  <c r="F298" i="6"/>
  <c r="G298" i="6"/>
  <c r="G297" i="22" s="1"/>
  <c r="F297" i="6"/>
  <c r="E297" i="6"/>
  <c r="W296" i="6"/>
  <c r="H296" i="6"/>
  <c r="C295" i="6"/>
  <c r="D295" i="6"/>
  <c r="G290" i="6"/>
  <c r="G289" i="22" s="1"/>
  <c r="F290" i="6"/>
  <c r="F289" i="6"/>
  <c r="E289" i="6"/>
  <c r="D288" i="6"/>
  <c r="E288" i="6"/>
  <c r="C287" i="6"/>
  <c r="D287" i="6"/>
  <c r="G286" i="6"/>
  <c r="G285" i="22" s="1"/>
  <c r="F286" i="6"/>
  <c r="F285" i="6"/>
  <c r="E285" i="6"/>
  <c r="D284" i="6"/>
  <c r="E284" i="6"/>
  <c r="D283" i="6"/>
  <c r="C283" i="6"/>
  <c r="G279" i="6"/>
  <c r="G278" i="22" s="1"/>
  <c r="H279" i="6"/>
  <c r="G278" i="6"/>
  <c r="G277" i="22" s="1"/>
  <c r="F278" i="6"/>
  <c r="G275" i="6"/>
  <c r="G274" i="22" s="1"/>
  <c r="H275" i="6"/>
  <c r="G274" i="6"/>
  <c r="G273" i="22" s="1"/>
  <c r="F274" i="6"/>
  <c r="F273" i="6"/>
  <c r="E273" i="6"/>
  <c r="G271" i="6"/>
  <c r="G270" i="22" s="1"/>
  <c r="H271" i="6"/>
  <c r="C271" i="6"/>
  <c r="D271" i="6"/>
  <c r="G270" i="6"/>
  <c r="G269" i="22" s="1"/>
  <c r="F270" i="6"/>
  <c r="F269" i="6"/>
  <c r="E269" i="6"/>
  <c r="D268" i="6"/>
  <c r="E268" i="6"/>
  <c r="G267" i="6"/>
  <c r="G266" i="22" s="1"/>
  <c r="H267" i="6"/>
  <c r="F266" i="6"/>
  <c r="G266" i="6"/>
  <c r="G265" i="22" s="1"/>
  <c r="G263" i="6"/>
  <c r="G262" i="22" s="1"/>
  <c r="H263" i="6"/>
  <c r="G262" i="6"/>
  <c r="G261" i="22" s="1"/>
  <c r="F262" i="6"/>
  <c r="G259" i="6"/>
  <c r="G258" i="22" s="1"/>
  <c r="H259" i="6"/>
  <c r="C259" i="6"/>
  <c r="D259" i="6"/>
  <c r="F257" i="6"/>
  <c r="E257" i="6"/>
  <c r="D256" i="6"/>
  <c r="E256" i="6"/>
  <c r="G255" i="6"/>
  <c r="G254" i="22" s="1"/>
  <c r="H255" i="6"/>
  <c r="D255" i="6"/>
  <c r="C255" i="6"/>
  <c r="G254" i="6"/>
  <c r="G253" i="22" s="1"/>
  <c r="F254" i="6"/>
  <c r="F253" i="6"/>
  <c r="E253" i="6"/>
  <c r="D252" i="6"/>
  <c r="E252" i="6"/>
  <c r="D251" i="6"/>
  <c r="C251" i="6"/>
  <c r="F249" i="6"/>
  <c r="E249" i="6"/>
  <c r="E248" i="6"/>
  <c r="D248" i="6"/>
  <c r="C247" i="6"/>
  <c r="D247" i="6"/>
  <c r="G243" i="6"/>
  <c r="G242" i="22" s="1"/>
  <c r="H243" i="6"/>
  <c r="G242" i="6"/>
  <c r="G241" i="22" s="1"/>
  <c r="F242" i="6"/>
  <c r="F241" i="6"/>
  <c r="E241" i="6"/>
  <c r="D240" i="6"/>
  <c r="E240" i="6"/>
  <c r="G238" i="6"/>
  <c r="G237" i="22" s="1"/>
  <c r="F238" i="6"/>
  <c r="F237" i="6"/>
  <c r="E237" i="6"/>
  <c r="E236" i="6"/>
  <c r="D236" i="6"/>
  <c r="C235" i="6"/>
  <c r="D235" i="6"/>
  <c r="G234" i="6"/>
  <c r="G233" i="22" s="1"/>
  <c r="F234" i="6"/>
  <c r="F233" i="6"/>
  <c r="E233" i="6"/>
  <c r="H232" i="6"/>
  <c r="W232" i="6"/>
  <c r="G231" i="6"/>
  <c r="G230" i="22" s="1"/>
  <c r="H231" i="6"/>
  <c r="F229" i="6"/>
  <c r="E229" i="6"/>
  <c r="D228" i="6"/>
  <c r="E228" i="6"/>
  <c r="C227" i="6"/>
  <c r="D227" i="6"/>
  <c r="F225" i="6"/>
  <c r="E225" i="6"/>
  <c r="D224" i="6"/>
  <c r="E224" i="6"/>
  <c r="G222" i="6"/>
  <c r="G221" i="22" s="1"/>
  <c r="F222" i="6"/>
  <c r="F221" i="6"/>
  <c r="E221" i="6"/>
  <c r="D220" i="6"/>
  <c r="E220" i="6"/>
  <c r="D219" i="6"/>
  <c r="C219" i="6"/>
  <c r="G218" i="6"/>
  <c r="G217" i="22" s="1"/>
  <c r="F218" i="6"/>
  <c r="F217" i="6"/>
  <c r="E217" i="6"/>
  <c r="H216" i="6"/>
  <c r="W216" i="6"/>
  <c r="G215" i="6"/>
  <c r="G214" i="22" s="1"/>
  <c r="H215" i="6"/>
  <c r="C215" i="6"/>
  <c r="D215" i="6"/>
  <c r="F214" i="6"/>
  <c r="G214" i="6"/>
  <c r="G213" i="22" s="1"/>
  <c r="F213" i="6"/>
  <c r="E213" i="6"/>
  <c r="H212" i="6"/>
  <c r="W212" i="6"/>
  <c r="G211" i="6"/>
  <c r="G210" i="22" s="1"/>
  <c r="H211" i="6"/>
  <c r="C211" i="6"/>
  <c r="D211" i="6"/>
  <c r="G210" i="6"/>
  <c r="G209" i="22" s="1"/>
  <c r="F210" i="6"/>
  <c r="F209" i="6"/>
  <c r="E209" i="6"/>
  <c r="H208" i="6"/>
  <c r="W208" i="6"/>
  <c r="G207" i="6"/>
  <c r="G206" i="22" s="1"/>
  <c r="H207" i="6"/>
  <c r="G202" i="6"/>
  <c r="G201" i="22" s="1"/>
  <c r="F202" i="6"/>
  <c r="F201" i="6"/>
  <c r="E201" i="6"/>
  <c r="E200" i="6"/>
  <c r="D200" i="6"/>
  <c r="C199" i="6"/>
  <c r="D199" i="6"/>
  <c r="F197" i="6"/>
  <c r="E197" i="6"/>
  <c r="E196" i="6"/>
  <c r="D196" i="6"/>
  <c r="G194" i="6"/>
  <c r="G193" i="22" s="1"/>
  <c r="F194" i="6"/>
  <c r="F193" i="6"/>
  <c r="E193" i="6"/>
  <c r="D192" i="6"/>
  <c r="E192" i="6"/>
  <c r="G190" i="6"/>
  <c r="G189" i="22" s="1"/>
  <c r="F190" i="6"/>
  <c r="AD188" i="6"/>
  <c r="AR188" i="6" s="1"/>
  <c r="G187" i="6"/>
  <c r="G186" i="22" s="1"/>
  <c r="H187" i="6"/>
  <c r="G186" i="6"/>
  <c r="G185" i="22" s="1"/>
  <c r="F186" i="6"/>
  <c r="F185" i="6"/>
  <c r="E185" i="6"/>
  <c r="E184" i="6"/>
  <c r="D184" i="6"/>
  <c r="C183" i="6"/>
  <c r="L183" i="6" s="1"/>
  <c r="D183" i="6"/>
  <c r="F181" i="6"/>
  <c r="E181" i="6"/>
  <c r="D180" i="6"/>
  <c r="E180" i="6"/>
  <c r="D179" i="6"/>
  <c r="C179" i="6"/>
  <c r="L179" i="6" s="1"/>
  <c r="G178" i="6"/>
  <c r="G177" i="22" s="1"/>
  <c r="F178" i="6"/>
  <c r="F177" i="6"/>
  <c r="E177" i="6"/>
  <c r="H172" i="6"/>
  <c r="W172" i="6"/>
  <c r="G171" i="6"/>
  <c r="G170" i="22" s="1"/>
  <c r="H171" i="6"/>
  <c r="G170" i="6"/>
  <c r="G169" i="22" s="1"/>
  <c r="F170" i="6"/>
  <c r="F169" i="6"/>
  <c r="E169" i="6"/>
  <c r="E168" i="6"/>
  <c r="D168" i="6"/>
  <c r="G166" i="6"/>
  <c r="G165" i="22" s="1"/>
  <c r="F166" i="6"/>
  <c r="H164" i="6"/>
  <c r="W164" i="6"/>
  <c r="G163" i="6"/>
  <c r="G162" i="22" s="1"/>
  <c r="H163" i="6"/>
  <c r="G162" i="6"/>
  <c r="G161" i="22" s="1"/>
  <c r="F162" i="6"/>
  <c r="F161" i="6"/>
  <c r="E161" i="6"/>
  <c r="D160" i="6"/>
  <c r="E160" i="6"/>
  <c r="C159" i="6"/>
  <c r="L159" i="6" s="1"/>
  <c r="D159" i="6"/>
  <c r="G155" i="6"/>
  <c r="G154" i="22" s="1"/>
  <c r="H155" i="6"/>
  <c r="G154" i="6"/>
  <c r="G153" i="22" s="1"/>
  <c r="F154" i="6"/>
  <c r="F153" i="6"/>
  <c r="E153" i="6"/>
  <c r="D152" i="6"/>
  <c r="E152" i="6"/>
  <c r="C151" i="6"/>
  <c r="L151" i="6" s="1"/>
  <c r="D151" i="6"/>
  <c r="H148" i="6"/>
  <c r="W148" i="6"/>
  <c r="G147" i="6"/>
  <c r="G146" i="22" s="1"/>
  <c r="H147" i="6"/>
  <c r="G143" i="6"/>
  <c r="G142" i="22" s="1"/>
  <c r="H143" i="6"/>
  <c r="G142" i="6"/>
  <c r="G141" i="22" s="1"/>
  <c r="F142" i="6"/>
  <c r="F141" i="6"/>
  <c r="E141" i="6"/>
  <c r="C139" i="6"/>
  <c r="L139" i="6" s="1"/>
  <c r="D139" i="6"/>
  <c r="G131" i="6"/>
  <c r="G130" i="22" s="1"/>
  <c r="H131" i="6"/>
  <c r="D131" i="6"/>
  <c r="C131" i="6"/>
  <c r="L131" i="6" s="1"/>
  <c r="G127" i="6"/>
  <c r="G126" i="22" s="1"/>
  <c r="H127" i="6"/>
  <c r="G126" i="6"/>
  <c r="G125" i="22" s="1"/>
  <c r="F126" i="6"/>
  <c r="G123" i="6"/>
  <c r="G122" i="22" s="1"/>
  <c r="H123" i="6"/>
  <c r="G122" i="6"/>
  <c r="G121" i="22" s="1"/>
  <c r="F122" i="6"/>
  <c r="E121" i="6"/>
  <c r="F121" i="6"/>
  <c r="D120" i="6"/>
  <c r="E120" i="6"/>
  <c r="G119" i="6"/>
  <c r="G118" i="22" s="1"/>
  <c r="H119" i="6"/>
  <c r="D119" i="6"/>
  <c r="C119" i="6"/>
  <c r="L119" i="6" s="1"/>
  <c r="G118" i="6"/>
  <c r="G117" i="22" s="1"/>
  <c r="F118" i="6"/>
  <c r="F117" i="6"/>
  <c r="E117" i="6"/>
  <c r="E116" i="6"/>
  <c r="D116" i="6"/>
  <c r="C115" i="6"/>
  <c r="L115" i="6" s="1"/>
  <c r="D115" i="6"/>
  <c r="F113" i="6"/>
  <c r="E113" i="6"/>
  <c r="D112" i="6"/>
  <c r="E112" i="6"/>
  <c r="G111" i="6"/>
  <c r="G110" i="22" s="1"/>
  <c r="H111" i="6"/>
  <c r="G110" i="6"/>
  <c r="G109" i="22" s="1"/>
  <c r="F110" i="6"/>
  <c r="G107" i="6"/>
  <c r="G106" i="22" s="1"/>
  <c r="H107" i="6"/>
  <c r="F105" i="6"/>
  <c r="E105" i="6"/>
  <c r="G103" i="6"/>
  <c r="G102" i="22" s="1"/>
  <c r="H103" i="6"/>
  <c r="C103" i="6"/>
  <c r="L103" i="6" s="1"/>
  <c r="D103" i="6"/>
  <c r="F101" i="6"/>
  <c r="E101" i="6"/>
  <c r="E100" i="6"/>
  <c r="D100" i="6"/>
  <c r="C99" i="6"/>
  <c r="L99" i="6" s="1"/>
  <c r="D99" i="6"/>
  <c r="F97" i="6"/>
  <c r="E97" i="6"/>
  <c r="E96" i="6"/>
  <c r="D96" i="6"/>
  <c r="G94" i="6"/>
  <c r="G93" i="22" s="1"/>
  <c r="F94" i="6"/>
  <c r="G91" i="6"/>
  <c r="G90" i="22" s="1"/>
  <c r="H91" i="6"/>
  <c r="G90" i="6"/>
  <c r="G89" i="22" s="1"/>
  <c r="F90" i="6"/>
  <c r="G87" i="6"/>
  <c r="G86" i="22" s="1"/>
  <c r="H87" i="6"/>
  <c r="F85" i="6"/>
  <c r="E85" i="6"/>
  <c r="E84" i="6"/>
  <c r="D84" i="6"/>
  <c r="G79" i="6"/>
  <c r="G78" i="22" s="1"/>
  <c r="H79" i="6"/>
  <c r="G78" i="6"/>
  <c r="G77" i="22" s="1"/>
  <c r="F78" i="6"/>
  <c r="F77" i="6"/>
  <c r="E77" i="6"/>
  <c r="D76" i="6"/>
  <c r="E76" i="6"/>
  <c r="G74" i="6"/>
  <c r="G73" i="22" s="1"/>
  <c r="F74" i="6"/>
  <c r="G71" i="6"/>
  <c r="G70" i="22" s="1"/>
  <c r="H71" i="6"/>
  <c r="G70" i="6"/>
  <c r="G69" i="22" s="1"/>
  <c r="F70" i="6"/>
  <c r="G67" i="6"/>
  <c r="G66" i="22" s="1"/>
  <c r="H67" i="6"/>
  <c r="D67" i="6"/>
  <c r="C67" i="6"/>
  <c r="L67" i="6" s="1"/>
  <c r="G66" i="6"/>
  <c r="G65" i="22" s="1"/>
  <c r="F66" i="6"/>
  <c r="F65" i="6"/>
  <c r="E65" i="6"/>
  <c r="D64" i="6"/>
  <c r="E64" i="6"/>
  <c r="G63" i="6"/>
  <c r="G62" i="22" s="1"/>
  <c r="H63" i="6"/>
  <c r="H60" i="6"/>
  <c r="W60" i="6"/>
  <c r="G59" i="6"/>
  <c r="G58" i="22" s="1"/>
  <c r="H59" i="6"/>
  <c r="G58" i="6"/>
  <c r="G57" i="22" s="1"/>
  <c r="F58" i="6"/>
  <c r="G55" i="6"/>
  <c r="G54" i="22" s="1"/>
  <c r="H55" i="6"/>
  <c r="D55" i="6"/>
  <c r="C55" i="6"/>
  <c r="L55" i="6" s="1"/>
  <c r="G54" i="6"/>
  <c r="G53" i="22" s="1"/>
  <c r="F54" i="6"/>
  <c r="G51" i="6"/>
  <c r="G50" i="22" s="1"/>
  <c r="H51" i="6"/>
  <c r="F49" i="6"/>
  <c r="E49" i="6"/>
  <c r="D48" i="6"/>
  <c r="E48" i="6"/>
  <c r="G47" i="6"/>
  <c r="G46" i="22" s="1"/>
  <c r="H47" i="6"/>
  <c r="C47" i="6"/>
  <c r="L47" i="6" s="1"/>
  <c r="D47" i="6"/>
  <c r="G46" i="6"/>
  <c r="G45" i="22" s="1"/>
  <c r="F46" i="6"/>
  <c r="F45" i="6"/>
  <c r="E45" i="6"/>
  <c r="D44" i="6"/>
  <c r="E44" i="6"/>
  <c r="C43" i="6"/>
  <c r="L43" i="6" s="1"/>
  <c r="D43" i="6"/>
  <c r="G42" i="6"/>
  <c r="G41" i="22" s="1"/>
  <c r="F42" i="6"/>
  <c r="H36" i="6"/>
  <c r="W36" i="6"/>
  <c r="G35" i="6"/>
  <c r="G34" i="22" s="1"/>
  <c r="H35" i="6"/>
  <c r="D35" i="6"/>
  <c r="C35" i="6"/>
  <c r="L35" i="6" s="1"/>
  <c r="G34" i="6"/>
  <c r="G33" i="22" s="1"/>
  <c r="F34" i="6"/>
  <c r="G31" i="6"/>
  <c r="G30" i="22" s="1"/>
  <c r="H31" i="6"/>
  <c r="C31" i="6"/>
  <c r="L31" i="6" s="1"/>
  <c r="D31" i="6"/>
  <c r="G30" i="6"/>
  <c r="G29" i="22" s="1"/>
  <c r="F30" i="6"/>
  <c r="G27" i="6"/>
  <c r="G26" i="22" s="1"/>
  <c r="H27" i="6"/>
  <c r="G26" i="6"/>
  <c r="G25" i="22" s="1"/>
  <c r="F26" i="6"/>
  <c r="G23" i="6"/>
  <c r="G22" i="22" s="1"/>
  <c r="H23" i="6"/>
  <c r="C23" i="6"/>
  <c r="L23" i="6" s="1"/>
  <c r="D23" i="6"/>
  <c r="G22" i="6"/>
  <c r="G21" i="22" s="1"/>
  <c r="F22" i="6"/>
  <c r="C19" i="6"/>
  <c r="L19" i="6" s="1"/>
  <c r="D19" i="6"/>
  <c r="H12" i="6"/>
  <c r="W12" i="6"/>
  <c r="G11" i="6"/>
  <c r="G10" i="22" s="1"/>
  <c r="H11" i="6"/>
  <c r="C11" i="6"/>
  <c r="L11" i="6" s="1"/>
  <c r="D11" i="6"/>
  <c r="G10" i="6"/>
  <c r="G9" i="22" s="1"/>
  <c r="F10" i="6"/>
  <c r="F5" i="6"/>
  <c r="E5" i="6"/>
  <c r="D4" i="6"/>
  <c r="E4" i="6"/>
  <c r="W308" i="6"/>
  <c r="W280" i="6"/>
  <c r="W256" i="6"/>
  <c r="W224" i="6"/>
  <c r="C291" i="6"/>
  <c r="E232" i="6"/>
  <c r="D212" i="6"/>
  <c r="O129" i="6"/>
  <c r="W304" i="6"/>
  <c r="W228" i="6"/>
  <c r="W176" i="6"/>
  <c r="D331" i="6"/>
  <c r="E321" i="6"/>
  <c r="E293" i="6"/>
  <c r="D267" i="6"/>
  <c r="C239" i="6"/>
  <c r="D216" i="6"/>
  <c r="AD245" i="6"/>
  <c r="AR245" i="6" s="1"/>
  <c r="AQ3" i="6"/>
  <c r="AP347" i="6"/>
  <c r="AP343" i="6"/>
  <c r="AP339" i="6"/>
  <c r="AP335" i="6"/>
  <c r="AP331" i="6"/>
  <c r="AP327" i="6"/>
  <c r="AP323" i="6"/>
  <c r="AP319" i="6"/>
  <c r="AP315" i="6"/>
  <c r="AP311" i="6"/>
  <c r="AP307" i="6"/>
  <c r="AP299" i="6"/>
  <c r="AP295" i="6"/>
  <c r="AP287" i="6"/>
  <c r="AP283" i="6"/>
  <c r="AP275" i="6"/>
  <c r="AP271" i="6"/>
  <c r="AP267" i="6"/>
  <c r="AP263" i="6"/>
  <c r="AP259" i="6"/>
  <c r="AP255" i="6"/>
  <c r="AP235" i="6"/>
  <c r="AP231" i="6"/>
  <c r="AP227" i="6"/>
  <c r="AP223" i="6"/>
  <c r="AP207" i="6"/>
  <c r="AP203" i="6"/>
  <c r="AP199" i="6"/>
  <c r="AP195" i="6"/>
  <c r="AP187" i="6"/>
  <c r="AP183" i="6"/>
  <c r="AP179" i="6"/>
  <c r="Z24" i="6"/>
  <c r="AN24" i="6" s="1"/>
  <c r="W24" i="6"/>
  <c r="AQ335" i="6"/>
  <c r="AQ319" i="6"/>
  <c r="AQ315" i="6"/>
  <c r="AQ239" i="6"/>
  <c r="AQ227" i="6"/>
  <c r="AQ219" i="6"/>
  <c r="AQ211" i="6"/>
  <c r="AQ203" i="6"/>
  <c r="AP201" i="6"/>
  <c r="AP197" i="6"/>
  <c r="AP193" i="6"/>
  <c r="AP189" i="6"/>
  <c r="AP185" i="6"/>
  <c r="AQ183" i="6"/>
  <c r="AP181" i="6"/>
  <c r="AP177" i="6"/>
  <c r="AP173" i="6"/>
  <c r="AP169" i="6"/>
  <c r="AQ167" i="6"/>
  <c r="AP165" i="6"/>
  <c r="AP161" i="6"/>
  <c r="AQ159" i="6"/>
  <c r="AP157" i="6"/>
  <c r="AQ155" i="6"/>
  <c r="AP153" i="6"/>
  <c r="AP149" i="6"/>
  <c r="AP145" i="6"/>
  <c r="AP141" i="6"/>
  <c r="AQ139" i="6"/>
  <c r="AP137" i="6"/>
  <c r="AP133" i="6"/>
  <c r="AP129" i="6"/>
  <c r="AP125" i="6"/>
  <c r="AP121" i="6"/>
  <c r="AP117" i="6"/>
  <c r="AQ115" i="6"/>
  <c r="AP113" i="6"/>
  <c r="AP109" i="6"/>
  <c r="AP105" i="6"/>
  <c r="AP101" i="6"/>
  <c r="AP97" i="6"/>
  <c r="AP93" i="6"/>
  <c r="AP89" i="6"/>
  <c r="AP85" i="6"/>
  <c r="AP81" i="6"/>
  <c r="AP77" i="6"/>
  <c r="AP73" i="6"/>
  <c r="AP69" i="6"/>
  <c r="AP65" i="6"/>
  <c r="AP61" i="6"/>
  <c r="AP57" i="6"/>
  <c r="AP53" i="6"/>
  <c r="AP49" i="6"/>
  <c r="AQ47" i="6"/>
  <c r="AP45" i="6"/>
  <c r="AP41" i="6"/>
  <c r="AP171" i="6"/>
  <c r="AP167" i="6"/>
  <c r="AP163" i="6"/>
  <c r="AP159" i="6"/>
  <c r="AP155" i="6"/>
  <c r="AP151" i="6"/>
  <c r="AP147" i="6"/>
  <c r="AP143" i="6"/>
  <c r="AP139" i="6"/>
  <c r="AP135" i="6"/>
  <c r="AP131" i="6"/>
  <c r="AP127" i="6"/>
  <c r="AP123" i="6"/>
  <c r="AP119" i="6"/>
  <c r="Z248" i="6"/>
  <c r="AN248" i="6" s="1"/>
  <c r="W248" i="6"/>
  <c r="Z234" i="6"/>
  <c r="AN234" i="6" s="1"/>
  <c r="W234" i="6"/>
  <c r="Z165" i="6"/>
  <c r="AN165" i="6" s="1"/>
  <c r="W165" i="6"/>
  <c r="Z108" i="6"/>
  <c r="AN108" i="6" s="1"/>
  <c r="W108" i="6"/>
  <c r="Z96" i="6"/>
  <c r="AN96" i="6" s="1"/>
  <c r="W96" i="6"/>
  <c r="Z84" i="6"/>
  <c r="AN84" i="6" s="1"/>
  <c r="W84" i="6"/>
  <c r="Z48" i="6"/>
  <c r="AN48" i="6" s="1"/>
  <c r="W48" i="6"/>
  <c r="Z22" i="6"/>
  <c r="AN22" i="6" s="1"/>
  <c r="W22" i="6"/>
  <c r="W116" i="6"/>
  <c r="W112" i="6"/>
  <c r="W30" i="6"/>
  <c r="Z345" i="6"/>
  <c r="AN345" i="6" s="1"/>
  <c r="W345" i="6"/>
  <c r="Z341" i="6"/>
  <c r="AN341" i="6" s="1"/>
  <c r="W341" i="6"/>
  <c r="Z333" i="6"/>
  <c r="AN333" i="6" s="1"/>
  <c r="W333" i="6"/>
  <c r="Z325" i="6"/>
  <c r="AN325" i="6" s="1"/>
  <c r="W325" i="6"/>
  <c r="Z322" i="6"/>
  <c r="AN322" i="6" s="1"/>
  <c r="W322" i="6"/>
  <c r="Z314" i="6"/>
  <c r="AN314" i="6" s="1"/>
  <c r="W314" i="6"/>
  <c r="Z310" i="6"/>
  <c r="AN310" i="6" s="1"/>
  <c r="W310" i="6"/>
  <c r="Z306" i="6"/>
  <c r="AN306" i="6" s="1"/>
  <c r="W306" i="6"/>
  <c r="Z302" i="6"/>
  <c r="AN302" i="6" s="1"/>
  <c r="W302" i="6"/>
  <c r="Z298" i="6"/>
  <c r="AN298" i="6" s="1"/>
  <c r="W298" i="6"/>
  <c r="Z290" i="6"/>
  <c r="AN290" i="6" s="1"/>
  <c r="W290" i="6"/>
  <c r="Z286" i="6"/>
  <c r="AN286" i="6" s="1"/>
  <c r="W286" i="6"/>
  <c r="Z282" i="6"/>
  <c r="AN282" i="6" s="1"/>
  <c r="W282" i="6"/>
  <c r="Z121" i="6"/>
  <c r="AN121" i="6" s="1"/>
  <c r="W121" i="6"/>
  <c r="Z118" i="6"/>
  <c r="AN118" i="6" s="1"/>
  <c r="W118" i="6"/>
  <c r="Z276" i="6"/>
  <c r="AN276" i="6" s="1"/>
  <c r="W276" i="6"/>
  <c r="Z268" i="6"/>
  <c r="AN268" i="6" s="1"/>
  <c r="W268" i="6"/>
  <c r="Z219" i="6"/>
  <c r="AN219" i="6" s="1"/>
  <c r="W219" i="6"/>
  <c r="Z173" i="6"/>
  <c r="AN173" i="6" s="1"/>
  <c r="W173" i="6"/>
  <c r="Z100" i="6"/>
  <c r="AN100" i="6" s="1"/>
  <c r="W100" i="6"/>
  <c r="Z88" i="6"/>
  <c r="AN88" i="6" s="1"/>
  <c r="W88" i="6"/>
  <c r="Z76" i="6"/>
  <c r="AN76" i="6" s="1"/>
  <c r="W76" i="6"/>
  <c r="Z68" i="6"/>
  <c r="AN68" i="6" s="1"/>
  <c r="W68" i="6"/>
  <c r="Z10" i="6"/>
  <c r="AN10" i="6" s="1"/>
  <c r="W10" i="6"/>
  <c r="BQ5" i="5"/>
  <c r="BU41" i="5"/>
  <c r="BQ41" i="5"/>
  <c r="BU35" i="5"/>
  <c r="BW35" i="5" s="1"/>
  <c r="BQ35" i="5"/>
  <c r="BU33" i="5"/>
  <c r="BV33" i="5" s="1"/>
  <c r="BQ33" i="5"/>
  <c r="BU31" i="5"/>
  <c r="BQ31" i="5"/>
  <c r="BU29" i="5"/>
  <c r="BQ29" i="5"/>
  <c r="BU25" i="5"/>
  <c r="BQ25" i="5"/>
  <c r="BU23" i="5"/>
  <c r="BQ23" i="5"/>
  <c r="BU19" i="5"/>
  <c r="BQ19" i="5"/>
  <c r="BU17" i="5"/>
  <c r="BQ17" i="5"/>
  <c r="BU15" i="5"/>
  <c r="BQ15" i="5"/>
  <c r="BU13" i="5"/>
  <c r="BQ13" i="5"/>
  <c r="BU11" i="5"/>
  <c r="BQ11" i="5"/>
  <c r="BU6" i="5"/>
  <c r="BW6" i="5" s="1"/>
  <c r="BQ6" i="5"/>
  <c r="W104" i="6"/>
  <c r="W41" i="6"/>
  <c r="W37" i="6"/>
  <c r="AK18" i="6"/>
  <c r="AQ151" i="6"/>
  <c r="Z264" i="6"/>
  <c r="AN264" i="6" s="1"/>
  <c r="W264" i="6"/>
  <c r="Z260" i="6"/>
  <c r="AN260" i="6" s="1"/>
  <c r="W260" i="6"/>
  <c r="Z252" i="6"/>
  <c r="AN252" i="6" s="1"/>
  <c r="W252" i="6"/>
  <c r="Z237" i="6"/>
  <c r="AN237" i="6" s="1"/>
  <c r="W237" i="6"/>
  <c r="Z223" i="6"/>
  <c r="AN223" i="6" s="1"/>
  <c r="W223" i="6"/>
  <c r="Z211" i="6"/>
  <c r="AN211" i="6" s="1"/>
  <c r="W211" i="6"/>
  <c r="Z181" i="6"/>
  <c r="AN181" i="6" s="1"/>
  <c r="W181" i="6"/>
  <c r="Z92" i="6"/>
  <c r="AN92" i="6" s="1"/>
  <c r="W92" i="6"/>
  <c r="Z80" i="6"/>
  <c r="AN80" i="6" s="1"/>
  <c r="W80" i="6"/>
  <c r="Z72" i="6"/>
  <c r="AN72" i="6" s="1"/>
  <c r="W72" i="6"/>
  <c r="Z64" i="6"/>
  <c r="AN64" i="6" s="1"/>
  <c r="W64" i="6"/>
  <c r="Z56" i="6"/>
  <c r="AN56" i="6" s="1"/>
  <c r="W56" i="6"/>
  <c r="Z26" i="6"/>
  <c r="AN26" i="6" s="1"/>
  <c r="W26" i="6"/>
  <c r="Z14" i="6"/>
  <c r="AN14" i="6" s="1"/>
  <c r="W14" i="6"/>
  <c r="W272" i="6"/>
  <c r="W185" i="6"/>
  <c r="Z162" i="6"/>
  <c r="AN162" i="6" s="1"/>
  <c r="W162" i="6"/>
  <c r="Z154" i="6"/>
  <c r="AN154" i="6" s="1"/>
  <c r="W154" i="6"/>
  <c r="Z150" i="6"/>
  <c r="AN150" i="6" s="1"/>
  <c r="W150" i="6"/>
  <c r="Z143" i="6"/>
  <c r="AN143" i="6" s="1"/>
  <c r="W143" i="6"/>
  <c r="Z131" i="6"/>
  <c r="AN131" i="6" s="1"/>
  <c r="W131" i="6"/>
  <c r="Z127" i="6"/>
  <c r="AN127" i="6" s="1"/>
  <c r="W127" i="6"/>
  <c r="AP226" i="6"/>
  <c r="AP198" i="6"/>
  <c r="AP170" i="6"/>
  <c r="AP115" i="6"/>
  <c r="AP111" i="6"/>
  <c r="AP107" i="6"/>
  <c r="AP103" i="6"/>
  <c r="AP99" i="6"/>
  <c r="AP95" i="6"/>
  <c r="AP91" i="6"/>
  <c r="AP87" i="6"/>
  <c r="AP83" i="6"/>
  <c r="AP79" i="6"/>
  <c r="AP75" i="6"/>
  <c r="AP71" i="6"/>
  <c r="AP67" i="6"/>
  <c r="AP63" i="6"/>
  <c r="AP59" i="6"/>
  <c r="AP55" i="6"/>
  <c r="AP51" i="6"/>
  <c r="AP31" i="6"/>
  <c r="Z244" i="6"/>
  <c r="AN244" i="6" s="1"/>
  <c r="W244" i="6"/>
  <c r="Z231" i="6"/>
  <c r="AN231" i="6" s="1"/>
  <c r="W231" i="6"/>
  <c r="Z227" i="6"/>
  <c r="AN227" i="6" s="1"/>
  <c r="W227" i="6"/>
  <c r="Z215" i="6"/>
  <c r="AN215" i="6" s="1"/>
  <c r="W215" i="6"/>
  <c r="Z203" i="6"/>
  <c r="AN203" i="6" s="1"/>
  <c r="W203" i="6"/>
  <c r="Z199" i="6"/>
  <c r="AN199" i="6" s="1"/>
  <c r="W199" i="6"/>
  <c r="Z195" i="6"/>
  <c r="AN195" i="6" s="1"/>
  <c r="W195" i="6"/>
  <c r="Z6" i="6"/>
  <c r="AN6" i="6" s="1"/>
  <c r="W6" i="6"/>
  <c r="AQ224" i="6"/>
  <c r="Z352" i="6"/>
  <c r="AN352" i="6" s="1"/>
  <c r="W352" i="6"/>
  <c r="Z236" i="6"/>
  <c r="AN236" i="6" s="1"/>
  <c r="W236" i="6"/>
  <c r="Z233" i="6"/>
  <c r="AN233" i="6" s="1"/>
  <c r="W233" i="6"/>
  <c r="Z13" i="6"/>
  <c r="AN13" i="6" s="1"/>
  <c r="W13" i="6"/>
  <c r="Z9" i="6"/>
  <c r="AN9" i="6" s="1"/>
  <c r="W9" i="6"/>
  <c r="AQ288" i="6"/>
  <c r="AP239" i="6"/>
  <c r="Z58" i="6"/>
  <c r="AN58" i="6" s="1"/>
  <c r="W58" i="6"/>
  <c r="Z54" i="6"/>
  <c r="AN54" i="6" s="1"/>
  <c r="W54" i="6"/>
  <c r="Z39" i="6"/>
  <c r="AN39" i="6" s="1"/>
  <c r="W39" i="6"/>
  <c r="Z35" i="6"/>
  <c r="AN35" i="6" s="1"/>
  <c r="W35" i="6"/>
  <c r="Z32" i="6"/>
  <c r="AN32" i="6" s="1"/>
  <c r="W32" i="6"/>
  <c r="Z28" i="6"/>
  <c r="AN28" i="6" s="1"/>
  <c r="W28" i="6"/>
  <c r="Z20" i="6"/>
  <c r="AN20" i="6" s="1"/>
  <c r="W20" i="6"/>
  <c r="Z16" i="6"/>
  <c r="AN16" i="6" s="1"/>
  <c r="W16" i="6"/>
  <c r="AQ132" i="6"/>
  <c r="Z182" i="6"/>
  <c r="AN182" i="6" s="1"/>
  <c r="W182" i="6"/>
  <c r="Z178" i="6"/>
  <c r="AN178" i="6" s="1"/>
  <c r="W178" i="6"/>
  <c r="Z174" i="6"/>
  <c r="AN174" i="6" s="1"/>
  <c r="W174" i="6"/>
  <c r="Z166" i="6"/>
  <c r="AN166" i="6" s="1"/>
  <c r="W166" i="6"/>
  <c r="Z151" i="6"/>
  <c r="AN151" i="6" s="1"/>
  <c r="W151" i="6"/>
  <c r="Z147" i="6"/>
  <c r="AN147" i="6" s="1"/>
  <c r="W147" i="6"/>
  <c r="Z144" i="6"/>
  <c r="AN144" i="6" s="1"/>
  <c r="W144" i="6"/>
  <c r="Z136" i="6"/>
  <c r="AN136" i="6" s="1"/>
  <c r="W136" i="6"/>
  <c r="Z128" i="6"/>
  <c r="AN128" i="6" s="1"/>
  <c r="W128" i="6"/>
  <c r="Z119" i="6"/>
  <c r="AN119" i="6" s="1"/>
  <c r="W119" i="6"/>
  <c r="Z113" i="6"/>
  <c r="AN113" i="6" s="1"/>
  <c r="W113" i="6"/>
  <c r="Z109" i="6"/>
  <c r="AN109" i="6" s="1"/>
  <c r="W109" i="6"/>
  <c r="Z97" i="6"/>
  <c r="AN97" i="6" s="1"/>
  <c r="W97" i="6"/>
  <c r="Z93" i="6"/>
  <c r="AN93" i="6" s="1"/>
  <c r="W93" i="6"/>
  <c r="Z77" i="6"/>
  <c r="AN77" i="6" s="1"/>
  <c r="W77" i="6"/>
  <c r="Z61" i="6"/>
  <c r="AN61" i="6" s="1"/>
  <c r="W61" i="6"/>
  <c r="AP47" i="6"/>
  <c r="AP43" i="6"/>
  <c r="AP39" i="6"/>
  <c r="AP35" i="6"/>
  <c r="AP27" i="6"/>
  <c r="AP23" i="6"/>
  <c r="AP19" i="6"/>
  <c r="AP15" i="6"/>
  <c r="AP346" i="6"/>
  <c r="AP330" i="6"/>
  <c r="AP310" i="6"/>
  <c r="AP306" i="6"/>
  <c r="AP286" i="6"/>
  <c r="AP282" i="6"/>
  <c r="AP258" i="6"/>
  <c r="AP234" i="6"/>
  <c r="AP206" i="6"/>
  <c r="AP202" i="6"/>
  <c r="AP190" i="6"/>
  <c r="AP154" i="6"/>
  <c r="AP146" i="6"/>
  <c r="AP134" i="6"/>
  <c r="AP37" i="6"/>
  <c r="AP33" i="6"/>
  <c r="AP29" i="6"/>
  <c r="AP25" i="6"/>
  <c r="AP21" i="6"/>
  <c r="AP17" i="6"/>
  <c r="AP13" i="6"/>
  <c r="AP9" i="6"/>
  <c r="AP5" i="6"/>
  <c r="AP12" i="6"/>
  <c r="AP11" i="6"/>
  <c r="AP8" i="6"/>
  <c r="AP7" i="6"/>
  <c r="AP4" i="6"/>
  <c r="AD147" i="7"/>
  <c r="AD131" i="7"/>
  <c r="AG5" i="7"/>
  <c r="X5" i="7"/>
  <c r="AD44" i="7"/>
  <c r="AQ291" i="6"/>
  <c r="AQ267" i="6"/>
  <c r="AQ223" i="6"/>
  <c r="AQ199" i="6"/>
  <c r="AP162" i="6"/>
  <c r="AQ131" i="6"/>
  <c r="AP114" i="6"/>
  <c r="AQ111" i="6"/>
  <c r="AP106" i="6"/>
  <c r="AP78" i="6"/>
  <c r="AQ75" i="6"/>
  <c r="AP74" i="6"/>
  <c r="AQ71" i="6"/>
  <c r="AP70" i="6"/>
  <c r="AQ67" i="6"/>
  <c r="AP66" i="6"/>
  <c r="AQ63" i="6"/>
  <c r="AQ59" i="6"/>
  <c r="AQ55" i="6"/>
  <c r="AP46" i="6"/>
  <c r="Z332" i="6"/>
  <c r="AN332" i="6" s="1"/>
  <c r="W332" i="6"/>
  <c r="Z171" i="6"/>
  <c r="AN171" i="6" s="1"/>
  <c r="W171" i="6"/>
  <c r="Z142" i="6"/>
  <c r="AN142" i="6" s="1"/>
  <c r="W142" i="6"/>
  <c r="Z5" i="6"/>
  <c r="AN5" i="6" s="1"/>
  <c r="W5" i="6"/>
  <c r="AQ207" i="6"/>
  <c r="AP182" i="6"/>
  <c r="W179" i="6"/>
  <c r="AP166" i="6"/>
  <c r="AP158" i="6"/>
  <c r="AP230" i="6"/>
  <c r="AQ195" i="6"/>
  <c r="AQ187" i="6"/>
  <c r="AQ179" i="6"/>
  <c r="AQ171" i="6"/>
  <c r="AP150" i="6"/>
  <c r="AP130" i="6"/>
  <c r="AQ127" i="6"/>
  <c r="AP126" i="6"/>
  <c r="AP122" i="6"/>
  <c r="AQ107" i="6"/>
  <c r="AP98" i="6"/>
  <c r="AQ95" i="6"/>
  <c r="AP94" i="6"/>
  <c r="AQ91" i="6"/>
  <c r="AP82" i="6"/>
  <c r="AQ79" i="6"/>
  <c r="AP62" i="6"/>
  <c r="AP50" i="6"/>
  <c r="AQ43" i="6"/>
  <c r="AP42" i="6"/>
  <c r="AQ39" i="6"/>
  <c r="AP38" i="6"/>
  <c r="AQ35" i="6"/>
  <c r="AP34" i="6"/>
  <c r="AQ31" i="6"/>
  <c r="AP30" i="6"/>
  <c r="AQ27" i="6"/>
  <c r="AP26" i="6"/>
  <c r="AQ23" i="6"/>
  <c r="AP22" i="6"/>
  <c r="AQ19" i="6"/>
  <c r="AQ15" i="6"/>
  <c r="AP6" i="6"/>
  <c r="Z3" i="6"/>
  <c r="AN3" i="6" s="1"/>
  <c r="W3" i="6"/>
  <c r="Z292" i="6"/>
  <c r="AN292" i="6" s="1"/>
  <c r="W292" i="6"/>
  <c r="Z258" i="6"/>
  <c r="AN258" i="6" s="1"/>
  <c r="W258" i="6"/>
  <c r="Z221" i="6"/>
  <c r="AN221" i="6" s="1"/>
  <c r="W221" i="6"/>
  <c r="Z196" i="6"/>
  <c r="AN196" i="6" s="1"/>
  <c r="W196" i="6"/>
  <c r="Z175" i="6"/>
  <c r="AN175" i="6" s="1"/>
  <c r="W175" i="6"/>
  <c r="Z139" i="6"/>
  <c r="AN139" i="6" s="1"/>
  <c r="W139" i="6"/>
  <c r="Z34" i="6"/>
  <c r="AN34" i="6" s="1"/>
  <c r="W34" i="6"/>
  <c r="W267" i="6"/>
  <c r="AQ235" i="6"/>
  <c r="AP210" i="6"/>
  <c r="AP350" i="6"/>
  <c r="AQ231" i="6"/>
  <c r="AP222" i="6"/>
  <c r="AQ215" i="6"/>
  <c r="AP214" i="6"/>
  <c r="AQ191" i="6"/>
  <c r="AP186" i="6"/>
  <c r="AP178" i="6"/>
  <c r="AQ175" i="6"/>
  <c r="AQ163" i="6"/>
  <c r="AQ147" i="6"/>
  <c r="AQ143" i="6"/>
  <c r="AP142" i="6"/>
  <c r="AP138" i="6"/>
  <c r="AQ135" i="6"/>
  <c r="AQ123" i="6"/>
  <c r="AQ119" i="6"/>
  <c r="AP118" i="6"/>
  <c r="AP110" i="6"/>
  <c r="AQ103" i="6"/>
  <c r="AP102" i="6"/>
  <c r="AQ99" i="6"/>
  <c r="AP90" i="6"/>
  <c r="AQ87" i="6"/>
  <c r="AP86" i="6"/>
  <c r="AQ83" i="6"/>
  <c r="AP58" i="6"/>
  <c r="AP54" i="6"/>
  <c r="AQ51" i="6"/>
  <c r="AP14" i="6"/>
  <c r="AQ11" i="6"/>
  <c r="AP10" i="6"/>
  <c r="AQ7" i="6"/>
  <c r="Z254" i="6"/>
  <c r="AN254" i="6" s="1"/>
  <c r="W254" i="6"/>
  <c r="Z167" i="6"/>
  <c r="AN167" i="6" s="1"/>
  <c r="W167" i="6"/>
  <c r="W263" i="6"/>
  <c r="AP238" i="6"/>
  <c r="AP218" i="6"/>
  <c r="AP194" i="6"/>
  <c r="AP174" i="6"/>
  <c r="BV40" i="5"/>
  <c r="BV30" i="5"/>
  <c r="BV12" i="5"/>
  <c r="Z70" i="6"/>
  <c r="AN70" i="6" s="1"/>
  <c r="W70" i="6"/>
  <c r="Z62" i="6"/>
  <c r="AN62" i="6" s="1"/>
  <c r="W62" i="6"/>
  <c r="Z55" i="6"/>
  <c r="AN55" i="6" s="1"/>
  <c r="W55" i="6"/>
  <c r="Z52" i="6"/>
  <c r="AN52" i="6" s="1"/>
  <c r="W52" i="6"/>
  <c r="AQ351" i="6"/>
  <c r="AQ339" i="6"/>
  <c r="AP338" i="6"/>
  <c r="AP334" i="6"/>
  <c r="AQ327" i="6"/>
  <c r="AQ323" i="6"/>
  <c r="AP318" i="6"/>
  <c r="AP314" i="6"/>
  <c r="AQ303" i="6"/>
  <c r="AP294" i="6"/>
  <c r="AQ283" i="6"/>
  <c r="AQ279" i="6"/>
  <c r="AP262" i="6"/>
  <c r="AQ259" i="6"/>
  <c r="AQ251" i="6"/>
  <c r="AP242" i="6"/>
  <c r="Z309" i="6"/>
  <c r="AN309" i="6" s="1"/>
  <c r="W309" i="6"/>
  <c r="Z283" i="6"/>
  <c r="AN283" i="6" s="1"/>
  <c r="W283" i="6"/>
  <c r="Z278" i="6"/>
  <c r="AN278" i="6" s="1"/>
  <c r="W278" i="6"/>
  <c r="Z186" i="6"/>
  <c r="AN186" i="6" s="1"/>
  <c r="W186" i="6"/>
  <c r="Z135" i="6"/>
  <c r="AN135" i="6" s="1"/>
  <c r="W135" i="6"/>
  <c r="Z65" i="6"/>
  <c r="AN65" i="6" s="1"/>
  <c r="W65" i="6"/>
  <c r="AQ263" i="6"/>
  <c r="W156" i="6"/>
  <c r="AQ347" i="6"/>
  <c r="AQ343" i="6"/>
  <c r="AQ331" i="6"/>
  <c r="AP322" i="6"/>
  <c r="AQ311" i="6"/>
  <c r="AQ307" i="6"/>
  <c r="AP298" i="6"/>
  <c r="AP278" i="6"/>
  <c r="AQ275" i="6"/>
  <c r="AP274" i="6"/>
  <c r="AP270" i="6"/>
  <c r="AQ255" i="6"/>
  <c r="AP254" i="6"/>
  <c r="AP250" i="6"/>
  <c r="AQ247" i="6"/>
  <c r="AP246" i="6"/>
  <c r="AQ243" i="6"/>
  <c r="Z318" i="6"/>
  <c r="AN318" i="6" s="1"/>
  <c r="W318" i="6"/>
  <c r="Z238" i="6"/>
  <c r="AN238" i="6" s="1"/>
  <c r="W238" i="6"/>
  <c r="Z230" i="6"/>
  <c r="AN230" i="6" s="1"/>
  <c r="W230" i="6"/>
  <c r="Z207" i="6"/>
  <c r="AN207" i="6" s="1"/>
  <c r="W207" i="6"/>
  <c r="Z169" i="6"/>
  <c r="AN169" i="6" s="1"/>
  <c r="W169" i="6"/>
  <c r="Z73" i="6"/>
  <c r="AN73" i="6" s="1"/>
  <c r="W73" i="6"/>
  <c r="Z40" i="6"/>
  <c r="AN40" i="6" s="1"/>
  <c r="W40" i="6"/>
  <c r="AP342" i="6"/>
  <c r="AP326" i="6"/>
  <c r="AP302" i="6"/>
  <c r="AQ299" i="6"/>
  <c r="AQ295" i="6"/>
  <c r="AP290" i="6"/>
  <c r="AQ287" i="6"/>
  <c r="AP266" i="6"/>
  <c r="Z349" i="6"/>
  <c r="AN349" i="6" s="1"/>
  <c r="W349" i="6"/>
  <c r="Z300" i="6"/>
  <c r="AN300" i="6" s="1"/>
  <c r="W300" i="6"/>
  <c r="Z243" i="6"/>
  <c r="AN243" i="6" s="1"/>
  <c r="W243" i="6"/>
  <c r="Z200" i="6"/>
  <c r="AN200" i="6" s="1"/>
  <c r="W200" i="6"/>
  <c r="Z191" i="6"/>
  <c r="AN191" i="6" s="1"/>
  <c r="W191" i="6"/>
  <c r="Z177" i="6"/>
  <c r="AN177" i="6" s="1"/>
  <c r="W177" i="6"/>
  <c r="Z153" i="6"/>
  <c r="AN153" i="6" s="1"/>
  <c r="W153" i="6"/>
  <c r="Z138" i="6"/>
  <c r="AN138" i="6" s="1"/>
  <c r="W138" i="6"/>
  <c r="AP3" i="6"/>
  <c r="AQ271" i="6"/>
  <c r="AP40" i="6"/>
  <c r="AP32" i="6"/>
  <c r="AQ29" i="6"/>
  <c r="Z232" i="7"/>
  <c r="Z230" i="7"/>
  <c r="Z228" i="7"/>
  <c r="Z226" i="7"/>
  <c r="Z224" i="7"/>
  <c r="Z222" i="7"/>
  <c r="Z216" i="7"/>
  <c r="Z214" i="7"/>
  <c r="AD212" i="7"/>
  <c r="Z208" i="7"/>
  <c r="AD204" i="7"/>
  <c r="Z202" i="7"/>
  <c r="Z198" i="7"/>
  <c r="Z196" i="7"/>
  <c r="Z194" i="7"/>
  <c r="Z192" i="7"/>
  <c r="Z190" i="7"/>
  <c r="Z188" i="7"/>
  <c r="Z186" i="7"/>
  <c r="Z180" i="7"/>
  <c r="Z178" i="7"/>
  <c r="Z176" i="7"/>
  <c r="Z174" i="7"/>
  <c r="Z172" i="7"/>
  <c r="Z170" i="7"/>
  <c r="Z168" i="7"/>
  <c r="Z166" i="7"/>
  <c r="Z160" i="7"/>
  <c r="Z158" i="7"/>
  <c r="Z156" i="7"/>
  <c r="Z154" i="7"/>
  <c r="Z152" i="7"/>
  <c r="Z150" i="7"/>
  <c r="Z148" i="7"/>
  <c r="Z146" i="7"/>
  <c r="Z144" i="7"/>
  <c r="Z142" i="7"/>
  <c r="AD140" i="7"/>
  <c r="Z138" i="7"/>
  <c r="Z136" i="7"/>
  <c r="Z134" i="7"/>
  <c r="Z132" i="7"/>
  <c r="Z130" i="7"/>
  <c r="Z128" i="7"/>
  <c r="Z126" i="7"/>
  <c r="Z124" i="7"/>
  <c r="Z122" i="7"/>
  <c r="Z120" i="7"/>
  <c r="Z118" i="7"/>
  <c r="Z116" i="7"/>
  <c r="Z114" i="7"/>
  <c r="Z112" i="7"/>
  <c r="Z110" i="7"/>
  <c r="W342" i="7"/>
  <c r="W335" i="7"/>
  <c r="W321" i="7"/>
  <c r="W310" i="7"/>
  <c r="W306" i="7"/>
  <c r="W305" i="7"/>
  <c r="W299" i="7"/>
  <c r="W294" i="7"/>
  <c r="V293" i="7"/>
  <c r="V289" i="7"/>
  <c r="W283" i="7"/>
  <c r="V277" i="7"/>
  <c r="V273" i="7"/>
  <c r="V268" i="7"/>
  <c r="W267" i="7"/>
  <c r="V262" i="7"/>
  <c r="W249" i="7"/>
  <c r="W248" i="7"/>
  <c r="V246" i="7"/>
  <c r="V243" i="7"/>
  <c r="V237" i="7"/>
  <c r="V236" i="7"/>
  <c r="V234" i="7"/>
  <c r="V231" i="7"/>
  <c r="V224" i="7"/>
  <c r="V211" i="7"/>
  <c r="V205" i="7"/>
  <c r="V202" i="7"/>
  <c r="V200" i="7"/>
  <c r="V199" i="7"/>
  <c r="V196" i="7"/>
  <c r="V183" i="7"/>
  <c r="V175" i="7"/>
  <c r="W172" i="7"/>
  <c r="V169" i="7"/>
  <c r="V166" i="7"/>
  <c r="V161" i="7"/>
  <c r="V156" i="7"/>
  <c r="V153" i="7"/>
  <c r="V152" i="7"/>
  <c r="V139" i="7"/>
  <c r="W138" i="7"/>
  <c r="Z351" i="7"/>
  <c r="AD213" i="7"/>
  <c r="AD169" i="7"/>
  <c r="AE206" i="5"/>
  <c r="AH206" i="5" s="1"/>
  <c r="AD206" i="5"/>
  <c r="AG206" i="5" s="1"/>
  <c r="AK206" i="5"/>
  <c r="AB206" i="5"/>
  <c r="AA206" i="5"/>
  <c r="AL206" i="5"/>
  <c r="AG73" i="5"/>
  <c r="BU42" i="5"/>
  <c r="BQ42" i="5"/>
  <c r="BU36" i="5"/>
  <c r="BQ36" i="5"/>
  <c r="CN67" i="5"/>
  <c r="BW30" i="5"/>
  <c r="CN57" i="5"/>
  <c r="AM31" i="5"/>
  <c r="AO26" i="5"/>
  <c r="Z212" i="7"/>
  <c r="BQ32" i="5"/>
  <c r="AN62" i="5"/>
  <c r="AO150" i="5"/>
  <c r="AO30" i="5"/>
  <c r="BQ18" i="5"/>
  <c r="AE274" i="5"/>
  <c r="AH274" i="5" s="1"/>
  <c r="AD274" i="5"/>
  <c r="AG274" i="5" s="1"/>
  <c r="AK274" i="5"/>
  <c r="AA274" i="5"/>
  <c r="AL274" i="5"/>
  <c r="AG264" i="5"/>
  <c r="AH264" i="5"/>
  <c r="AH258" i="5"/>
  <c r="AG258" i="5"/>
  <c r="AH234" i="5"/>
  <c r="AG234" i="5"/>
  <c r="AE216" i="5"/>
  <c r="AH216" i="5" s="1"/>
  <c r="AK216" i="5"/>
  <c r="AA216" i="5"/>
  <c r="AD216" i="5"/>
  <c r="AG216" i="5" s="1"/>
  <c r="AL216" i="5"/>
  <c r="AE204" i="5"/>
  <c r="AH204" i="5" s="1"/>
  <c r="AD204" i="5"/>
  <c r="AG204" i="5" s="1"/>
  <c r="AK204" i="5"/>
  <c r="AA204" i="5"/>
  <c r="AL204" i="5"/>
  <c r="AH93" i="5"/>
  <c r="AG93" i="5"/>
  <c r="AE39" i="5"/>
  <c r="AH39" i="5" s="1"/>
  <c r="AL39" i="5"/>
  <c r="Y39" i="5"/>
  <c r="M38" i="25" s="1"/>
  <c r="AA39" i="5"/>
  <c r="AK39" i="5"/>
  <c r="AB39" i="5"/>
  <c r="AC39" i="5"/>
  <c r="Z39" i="5"/>
  <c r="AJ39" i="5"/>
  <c r="AI39" i="5"/>
  <c r="AD39" i="5"/>
  <c r="AG39" i="5" s="1"/>
  <c r="AO19" i="5"/>
  <c r="AH19" i="5"/>
  <c r="BU26" i="5"/>
  <c r="BQ26" i="5"/>
  <c r="BU20" i="5"/>
  <c r="BQ20" i="5"/>
  <c r="AO120" i="5"/>
  <c r="CN6" i="5"/>
  <c r="CN14" i="5"/>
  <c r="BQ24" i="5"/>
  <c r="BQ40" i="5"/>
  <c r="Z204" i="7"/>
  <c r="CF10" i="5"/>
  <c r="CG10" i="5" s="1"/>
  <c r="BQ30" i="5"/>
  <c r="AB204" i="5"/>
  <c r="AO165" i="5"/>
  <c r="CN107" i="5"/>
  <c r="AO38" i="5"/>
  <c r="AN38" i="5"/>
  <c r="AE177" i="5"/>
  <c r="AH177" i="5" s="1"/>
  <c r="AD177" i="5"/>
  <c r="AG177" i="5" s="1"/>
  <c r="AL177" i="5"/>
  <c r="AB177" i="5"/>
  <c r="Z177" i="5"/>
  <c r="AA177" i="5"/>
  <c r="AJ177" i="5"/>
  <c r="AE94" i="5"/>
  <c r="AH94" i="5" s="1"/>
  <c r="AD94" i="5"/>
  <c r="AG94" i="5" s="1"/>
  <c r="AK94" i="5"/>
  <c r="AJ94" i="5"/>
  <c r="AI94" i="5"/>
  <c r="Z94" i="5"/>
  <c r="AL94" i="5"/>
  <c r="Y94" i="5"/>
  <c r="M93" i="25" s="1"/>
  <c r="AA94" i="5"/>
  <c r="AD85" i="5"/>
  <c r="AG85" i="5" s="1"/>
  <c r="AE85" i="5"/>
  <c r="AH85" i="5" s="1"/>
  <c r="AK85" i="5"/>
  <c r="AL85" i="5"/>
  <c r="AB85" i="5"/>
  <c r="AA85" i="5"/>
  <c r="Z85" i="5"/>
  <c r="AC85" i="5"/>
  <c r="Y85" i="5"/>
  <c r="M84" i="25" s="1"/>
  <c r="AJ85" i="5"/>
  <c r="AI85" i="5"/>
  <c r="AK80" i="5"/>
  <c r="AB80" i="5"/>
  <c r="AJ80" i="5"/>
  <c r="AA80" i="5"/>
  <c r="AL80" i="5"/>
  <c r="Z80" i="5"/>
  <c r="AC80" i="5"/>
  <c r="Y80" i="5"/>
  <c r="M79" i="25" s="1"/>
  <c r="AI80" i="5"/>
  <c r="BU38" i="5"/>
  <c r="BQ38" i="5"/>
  <c r="BU34" i="5"/>
  <c r="BQ34" i="5"/>
  <c r="BU28" i="5"/>
  <c r="BQ28" i="5"/>
  <c r="BU22" i="5"/>
  <c r="BV22" i="5" s="1"/>
  <c r="BQ22" i="5"/>
  <c r="BU10" i="5"/>
  <c r="BV10" i="5" s="1"/>
  <c r="BQ10" i="5"/>
  <c r="AO124" i="5"/>
  <c r="AO60" i="5"/>
  <c r="AO112" i="5"/>
  <c r="BW12" i="5"/>
  <c r="CO161" i="5"/>
  <c r="CN24" i="5"/>
  <c r="AH14" i="5"/>
  <c r="AC94" i="5"/>
  <c r="AN186" i="5"/>
  <c r="AB216" i="5"/>
  <c r="CN101" i="5"/>
  <c r="AB94" i="5"/>
  <c r="BD7" i="5"/>
  <c r="AG246" i="5"/>
  <c r="AH246" i="5"/>
  <c r="AG266" i="5"/>
  <c r="AH266" i="5"/>
  <c r="AE249" i="5"/>
  <c r="AH249" i="5" s="1"/>
  <c r="AD249" i="5"/>
  <c r="AG249" i="5" s="1"/>
  <c r="AE247" i="5"/>
  <c r="AH247" i="5" s="1"/>
  <c r="AD247" i="5"/>
  <c r="AG247" i="5" s="1"/>
  <c r="AG226" i="5"/>
  <c r="AH226" i="5"/>
  <c r="AE205" i="5"/>
  <c r="AH205" i="5" s="1"/>
  <c r="AD205" i="5"/>
  <c r="AG205" i="5" s="1"/>
  <c r="AG133" i="5"/>
  <c r="AE106" i="5"/>
  <c r="AD106" i="5"/>
  <c r="AG106" i="5" s="1"/>
  <c r="AE268" i="5"/>
  <c r="AH268" i="5" s="1"/>
  <c r="AD268" i="5"/>
  <c r="AG268" i="5" s="1"/>
  <c r="AE253" i="5"/>
  <c r="AH253" i="5" s="1"/>
  <c r="AD253" i="5"/>
  <c r="AG253" i="5" s="1"/>
  <c r="AE228" i="5"/>
  <c r="AH228" i="5" s="1"/>
  <c r="AE174" i="5"/>
  <c r="AD174" i="5"/>
  <c r="AG174" i="5" s="1"/>
  <c r="AE171" i="5"/>
  <c r="AD171" i="5"/>
  <c r="AG171" i="5" s="1"/>
  <c r="AH170" i="5"/>
  <c r="AG170" i="5"/>
  <c r="AG146" i="5"/>
  <c r="AD109" i="5"/>
  <c r="AG109" i="5" s="1"/>
  <c r="AE109" i="5"/>
  <c r="AD220" i="5"/>
  <c r="AG220" i="5" s="1"/>
  <c r="AE220" i="5"/>
  <c r="AH220" i="5" s="1"/>
  <c r="AD202" i="5"/>
  <c r="AG202" i="5" s="1"/>
  <c r="AE202" i="5"/>
  <c r="AH202" i="5" s="1"/>
  <c r="AE199" i="5"/>
  <c r="AH199" i="5" s="1"/>
  <c r="AD199" i="5"/>
  <c r="AG199" i="5" s="1"/>
  <c r="AD143" i="5"/>
  <c r="AG143" i="5" s="1"/>
  <c r="AE143" i="5"/>
  <c r="AE97" i="5"/>
  <c r="AD97" i="5"/>
  <c r="AG97" i="5" s="1"/>
  <c r="AE31" i="5"/>
  <c r="AH31" i="5" s="1"/>
  <c r="AD31" i="5"/>
  <c r="AG31" i="5" s="1"/>
  <c r="AE9" i="5"/>
  <c r="AD9" i="5"/>
  <c r="AG9" i="5" s="1"/>
  <c r="AG8" i="5"/>
  <c r="AD269" i="5"/>
  <c r="AG269" i="5" s="1"/>
  <c r="AE269" i="5"/>
  <c r="AH269" i="5" s="1"/>
  <c r="AH245" i="5"/>
  <c r="AE221" i="5"/>
  <c r="AH221" i="5" s="1"/>
  <c r="AD221" i="5"/>
  <c r="AG221" i="5" s="1"/>
  <c r="AG214" i="5"/>
  <c r="AE188" i="5"/>
  <c r="AH188" i="5" s="1"/>
  <c r="AD188" i="5"/>
  <c r="AG188" i="5" s="1"/>
  <c r="AG185" i="5"/>
  <c r="AH168" i="5"/>
  <c r="AE161" i="5"/>
  <c r="AH161" i="5" s="1"/>
  <c r="AD161" i="5"/>
  <c r="AG161" i="5" s="1"/>
  <c r="AE155" i="5"/>
  <c r="AD155" i="5"/>
  <c r="AG155" i="5" s="1"/>
  <c r="AE113" i="5"/>
  <c r="AH113" i="5" s="1"/>
  <c r="AD113" i="5"/>
  <c r="AG113" i="5" s="1"/>
  <c r="AH248" i="5"/>
  <c r="AE223" i="5"/>
  <c r="AH223" i="5" s="1"/>
  <c r="AD223" i="5"/>
  <c r="AG223" i="5" s="1"/>
  <c r="AH217" i="5"/>
  <c r="AG196" i="5"/>
  <c r="AH185" i="5"/>
  <c r="AH178" i="5"/>
  <c r="AH150" i="5"/>
  <c r="AD71" i="5"/>
  <c r="AG71" i="5" s="1"/>
  <c r="AE71" i="5"/>
  <c r="AO71" i="5" s="1"/>
  <c r="AD28" i="5"/>
  <c r="AG28" i="5" s="1"/>
  <c r="AE28" i="5"/>
  <c r="AH28" i="5" s="1"/>
  <c r="AH62" i="5"/>
  <c r="AE55" i="5"/>
  <c r="AD55" i="5"/>
  <c r="AG55" i="5" s="1"/>
  <c r="AG66" i="5"/>
  <c r="AH250" i="5"/>
  <c r="AH232" i="5"/>
  <c r="AH218" i="5"/>
  <c r="AE212" i="5"/>
  <c r="AH212" i="5" s="1"/>
  <c r="AD212" i="5"/>
  <c r="AG212" i="5" s="1"/>
  <c r="AE190" i="5"/>
  <c r="AO190" i="5" s="1"/>
  <c r="AD190" i="5"/>
  <c r="AG190" i="5" s="1"/>
  <c r="AE127" i="5"/>
  <c r="AH110" i="5"/>
  <c r="AG98" i="5"/>
  <c r="AE79" i="5"/>
  <c r="AO79" i="5" s="1"/>
  <c r="AE61" i="5"/>
  <c r="AO61" i="5" s="1"/>
  <c r="AD33" i="5"/>
  <c r="AG33" i="5" s="1"/>
  <c r="AG114" i="5"/>
  <c r="AH87" i="5"/>
  <c r="AG50" i="5"/>
  <c r="AG32" i="5"/>
  <c r="AG25" i="5"/>
  <c r="AG10" i="5"/>
  <c r="AD232" i="7"/>
  <c r="AD230" i="7"/>
  <c r="AD228" i="7"/>
  <c r="AD224" i="7"/>
  <c r="AD222" i="7"/>
  <c r="AD220" i="7"/>
  <c r="AD216" i="7"/>
  <c r="AD200" i="7"/>
  <c r="AD198" i="7"/>
  <c r="AD192" i="7"/>
  <c r="AD190" i="7"/>
  <c r="AD184" i="7"/>
  <c r="AD182" i="7"/>
  <c r="AD176" i="7"/>
  <c r="AD174" i="7"/>
  <c r="Y353" i="7"/>
  <c r="Y347" i="7"/>
  <c r="Y345" i="7"/>
  <c r="Y343" i="7"/>
  <c r="Y341" i="7"/>
  <c r="Y337" i="7"/>
  <c r="Y335" i="7"/>
  <c r="Y333" i="7"/>
  <c r="Y331" i="7"/>
  <c r="Y329" i="7"/>
  <c r="Y327" i="7"/>
  <c r="Y325" i="7"/>
  <c r="Y321" i="7"/>
  <c r="Y319" i="7"/>
  <c r="Y317" i="7"/>
  <c r="Y232" i="7"/>
  <c r="Y230" i="7"/>
  <c r="Y228" i="7"/>
  <c r="Y226" i="7"/>
  <c r="Y224" i="7"/>
  <c r="Y222" i="7"/>
  <c r="Y220" i="7"/>
  <c r="Y218" i="7"/>
  <c r="Y216" i="7"/>
  <c r="Y214" i="7"/>
  <c r="Y212" i="7"/>
  <c r="Y210" i="7"/>
  <c r="Y208" i="7"/>
  <c r="Y206" i="7"/>
  <c r="Y204" i="7"/>
  <c r="Y202" i="7"/>
  <c r="Y200" i="7"/>
  <c r="Y198" i="7"/>
  <c r="Y196" i="7"/>
  <c r="Y194" i="7"/>
  <c r="Y192" i="7"/>
  <c r="Y190" i="7"/>
  <c r="Y188" i="7"/>
  <c r="Y186" i="7"/>
  <c r="Y184" i="7"/>
  <c r="Y182" i="7"/>
  <c r="Y180" i="7"/>
  <c r="Y178" i="7"/>
  <c r="Y176" i="7"/>
  <c r="Y174" i="7"/>
  <c r="Y172" i="7"/>
  <c r="Y170" i="7"/>
  <c r="Y168" i="7"/>
  <c r="Y166" i="7"/>
  <c r="Y164" i="7"/>
  <c r="Y162" i="7"/>
  <c r="Y160" i="7"/>
  <c r="Y158" i="7"/>
  <c r="Y156" i="7"/>
  <c r="AD352" i="7"/>
  <c r="AD301" i="7"/>
  <c r="AD285" i="7"/>
  <c r="AD245" i="7"/>
  <c r="AD90" i="7"/>
  <c r="AD42" i="7"/>
  <c r="X353" i="7"/>
  <c r="X345" i="7"/>
  <c r="X341" i="7"/>
  <c r="X337" i="7"/>
  <c r="X333" i="7"/>
  <c r="X329" i="7"/>
  <c r="X325" i="7"/>
  <c r="X321" i="7"/>
  <c r="X317" i="7"/>
  <c r="X232" i="7"/>
  <c r="X230" i="7"/>
  <c r="X228" i="7"/>
  <c r="X226" i="7"/>
  <c r="X224" i="7"/>
  <c r="X222" i="7"/>
  <c r="X220" i="7"/>
  <c r="X218" i="7"/>
  <c r="X216" i="7"/>
  <c r="X214" i="7"/>
  <c r="X212" i="7"/>
  <c r="X210" i="7"/>
  <c r="X208" i="7"/>
  <c r="X206" i="7"/>
  <c r="X204" i="7"/>
  <c r="X202" i="7"/>
  <c r="X200" i="7"/>
  <c r="X198" i="7"/>
  <c r="X196" i="7"/>
  <c r="X194" i="7"/>
  <c r="X192" i="7"/>
  <c r="X190" i="7"/>
  <c r="X188" i="7"/>
  <c r="X186" i="7"/>
  <c r="X184" i="7"/>
  <c r="X182" i="7"/>
  <c r="X180" i="7"/>
  <c r="X178" i="7"/>
  <c r="X176" i="7"/>
  <c r="X174" i="7"/>
  <c r="X172" i="7"/>
  <c r="X170" i="7"/>
  <c r="X168" i="7"/>
  <c r="X166" i="7"/>
  <c r="X164" i="7"/>
  <c r="X162" i="7"/>
  <c r="X160" i="7"/>
  <c r="X158" i="7"/>
  <c r="X156" i="7"/>
  <c r="AD284" i="7"/>
  <c r="AD236" i="7"/>
  <c r="AD165" i="7"/>
  <c r="AD161" i="7"/>
  <c r="AD157" i="7"/>
  <c r="AD81" i="7"/>
  <c r="AD79" i="7"/>
  <c r="AD77" i="7"/>
  <c r="AD65" i="7"/>
  <c r="AD61" i="7"/>
  <c r="AD19" i="7"/>
  <c r="AD17" i="7"/>
  <c r="AD13" i="7"/>
  <c r="W355" i="7"/>
  <c r="V355" i="7"/>
  <c r="AE353" i="7"/>
  <c r="V349" i="7"/>
  <c r="W349" i="7"/>
  <c r="V348" i="7"/>
  <c r="W348" i="7"/>
  <c r="W347" i="7"/>
  <c r="V347" i="7"/>
  <c r="AE345" i="7"/>
  <c r="V344" i="7"/>
  <c r="W344" i="7"/>
  <c r="W343" i="7"/>
  <c r="V343" i="7"/>
  <c r="AF341" i="7"/>
  <c r="AE341" i="7"/>
  <c r="W340" i="7"/>
  <c r="V340" i="7"/>
  <c r="W338" i="7"/>
  <c r="V338" i="7"/>
  <c r="V334" i="7"/>
  <c r="W334" i="7"/>
  <c r="AE332" i="7"/>
  <c r="AE331" i="7"/>
  <c r="V330" i="7"/>
  <c r="W330" i="7"/>
  <c r="V329" i="7"/>
  <c r="W329" i="7"/>
  <c r="AE327" i="7"/>
  <c r="V326" i="7"/>
  <c r="W326" i="7"/>
  <c r="AE324" i="7"/>
  <c r="AF321" i="7"/>
  <c r="AE321" i="7"/>
  <c r="W320" i="7"/>
  <c r="V320" i="7"/>
  <c r="V319" i="7"/>
  <c r="W319" i="7"/>
  <c r="AE317" i="7"/>
  <c r="W316" i="7"/>
  <c r="V316" i="7"/>
  <c r="V315" i="7"/>
  <c r="W315" i="7"/>
  <c r="AE313" i="7"/>
  <c r="W309" i="7"/>
  <c r="V309" i="7"/>
  <c r="W308" i="7"/>
  <c r="V308" i="7"/>
  <c r="V307" i="7"/>
  <c r="W307" i="7"/>
  <c r="AE306" i="7"/>
  <c r="AF305" i="7"/>
  <c r="AE305" i="7"/>
  <c r="W304" i="7"/>
  <c r="V304" i="7"/>
  <c r="W303" i="7"/>
  <c r="V303" i="7"/>
  <c r="W302" i="7"/>
  <c r="V302" i="7"/>
  <c r="W300" i="7"/>
  <c r="V300" i="7"/>
  <c r="AE299" i="7"/>
  <c r="AE297" i="7"/>
  <c r="W296" i="7"/>
  <c r="V296" i="7"/>
  <c r="W295" i="7"/>
  <c r="V295" i="7"/>
  <c r="V291" i="7"/>
  <c r="W291" i="7"/>
  <c r="AE288" i="7"/>
  <c r="V287" i="7"/>
  <c r="W287" i="7"/>
  <c r="AE285" i="7"/>
  <c r="AE284" i="7"/>
  <c r="AE283" i="7"/>
  <c r="AE282" i="7"/>
  <c r="W281" i="7"/>
  <c r="V281" i="7"/>
  <c r="V280" i="7"/>
  <c r="W280" i="7"/>
  <c r="V276" i="7"/>
  <c r="W276" i="7"/>
  <c r="AE272" i="7"/>
  <c r="W271" i="7"/>
  <c r="V271" i="7"/>
  <c r="V270" i="7"/>
  <c r="W270" i="7"/>
  <c r="V269" i="7"/>
  <c r="W269" i="7"/>
  <c r="AE268" i="7"/>
  <c r="AE266" i="7"/>
  <c r="AE265" i="7"/>
  <c r="V264" i="7"/>
  <c r="W264" i="7"/>
  <c r="AE260" i="7"/>
  <c r="AE259" i="7"/>
  <c r="AF257" i="7"/>
  <c r="AE257" i="7"/>
  <c r="AE256" i="7"/>
  <c r="AE255" i="7"/>
  <c r="AE253" i="7"/>
  <c r="V252" i="7"/>
  <c r="W252" i="7"/>
  <c r="AE248" i="7"/>
  <c r="AE247" i="7"/>
  <c r="AF246" i="7"/>
  <c r="AE246" i="7"/>
  <c r="W245" i="7"/>
  <c r="V245" i="7"/>
  <c r="V244" i="7"/>
  <c r="W244" i="7"/>
  <c r="V242" i="7"/>
  <c r="W242" i="7"/>
  <c r="AE238" i="7"/>
  <c r="V238" i="7"/>
  <c r="W238" i="7"/>
  <c r="AE236" i="7"/>
  <c r="V226" i="7"/>
  <c r="W226" i="7"/>
  <c r="W225" i="7"/>
  <c r="V225" i="7"/>
  <c r="AE223" i="7"/>
  <c r="V215" i="7"/>
  <c r="W215" i="7"/>
  <c r="AF213" i="7"/>
  <c r="AE213" i="7"/>
  <c r="AE212" i="7"/>
  <c r="AE211" i="7"/>
  <c r="V210" i="7"/>
  <c r="W210" i="7"/>
  <c r="V209" i="7"/>
  <c r="W209" i="7"/>
  <c r="AE207" i="7"/>
  <c r="V207" i="7"/>
  <c r="W207" i="7"/>
  <c r="AE205" i="7"/>
  <c r="AE204" i="7"/>
  <c r="V203" i="7"/>
  <c r="W203" i="7"/>
  <c r="V201" i="7"/>
  <c r="W201" i="7"/>
  <c r="AE200" i="7"/>
  <c r="AF198" i="7"/>
  <c r="AE198" i="7"/>
  <c r="AE194" i="7"/>
  <c r="V193" i="7"/>
  <c r="W193" i="7"/>
  <c r="W190" i="7"/>
  <c r="V190" i="7"/>
  <c r="V187" i="7"/>
  <c r="W187" i="7"/>
  <c r="V182" i="7"/>
  <c r="W182" i="7"/>
  <c r="V178" i="7"/>
  <c r="W178" i="7"/>
  <c r="V171" i="7"/>
  <c r="W171" i="7"/>
  <c r="V167" i="7"/>
  <c r="W167" i="7"/>
  <c r="V165" i="7"/>
  <c r="W165" i="7"/>
  <c r="V158" i="7"/>
  <c r="W158" i="7"/>
  <c r="W157" i="7"/>
  <c r="V157" i="7"/>
  <c r="V155" i="7"/>
  <c r="W155" i="7"/>
  <c r="W154" i="7"/>
  <c r="V154" i="7"/>
  <c r="V144" i="7"/>
  <c r="W144" i="7"/>
  <c r="W141" i="7"/>
  <c r="V141" i="7"/>
  <c r="W140" i="7"/>
  <c r="V140" i="7"/>
  <c r="W152" i="7"/>
  <c r="W211" i="7"/>
  <c r="W202" i="7"/>
  <c r="W224" i="7"/>
  <c r="W234" i="7"/>
  <c r="W243" i="7"/>
  <c r="AE235" i="7"/>
  <c r="W268" i="7"/>
  <c r="V310" i="7"/>
  <c r="V321" i="7"/>
  <c r="AE277" i="7"/>
  <c r="V299" i="7"/>
  <c r="AE219" i="7"/>
  <c r="V353" i="7"/>
  <c r="W353" i="7"/>
  <c r="V350" i="7"/>
  <c r="W350" i="7"/>
  <c r="AE348" i="7"/>
  <c r="AE346" i="7"/>
  <c r="W345" i="7"/>
  <c r="V345" i="7"/>
  <c r="AE340" i="7"/>
  <c r="AE338" i="7"/>
  <c r="V337" i="7"/>
  <c r="W337" i="7"/>
  <c r="W336" i="7"/>
  <c r="V336" i="7"/>
  <c r="AE333" i="7"/>
  <c r="AE328" i="7"/>
  <c r="V324" i="7"/>
  <c r="W324" i="7"/>
  <c r="W323" i="7"/>
  <c r="V323" i="7"/>
  <c r="W322" i="7"/>
  <c r="V322" i="7"/>
  <c r="AE320" i="7"/>
  <c r="V318" i="7"/>
  <c r="W318" i="7"/>
  <c r="W313" i="7"/>
  <c r="V313" i="7"/>
  <c r="W312" i="7"/>
  <c r="V312" i="7"/>
  <c r="AE311" i="7"/>
  <c r="AF310" i="7"/>
  <c r="AE310" i="7"/>
  <c r="AF309" i="7"/>
  <c r="AE309" i="7"/>
  <c r="AE307" i="7"/>
  <c r="W301" i="7"/>
  <c r="V301" i="7"/>
  <c r="W297" i="7"/>
  <c r="V297" i="7"/>
  <c r="AE295" i="7"/>
  <c r="AE292" i="7"/>
  <c r="W292" i="7"/>
  <c r="V292" i="7"/>
  <c r="AE290" i="7"/>
  <c r="AF289" i="7"/>
  <c r="AE289" i="7"/>
  <c r="V288" i="7"/>
  <c r="W288" i="7"/>
  <c r="AE286" i="7"/>
  <c r="V285" i="7"/>
  <c r="W285" i="7"/>
  <c r="W284" i="7"/>
  <c r="V284" i="7"/>
  <c r="AE281" i="7"/>
  <c r="AE279" i="7"/>
  <c r="AE276" i="7"/>
  <c r="W275" i="7"/>
  <c r="V275" i="7"/>
  <c r="AE274" i="7"/>
  <c r="AF273" i="7"/>
  <c r="AE273" i="7"/>
  <c r="AF269" i="7"/>
  <c r="AE269" i="7"/>
  <c r="V265" i="7"/>
  <c r="W265" i="7"/>
  <c r="AE264" i="7"/>
  <c r="V259" i="7"/>
  <c r="W259" i="7"/>
  <c r="AE258" i="7"/>
  <c r="W256" i="7"/>
  <c r="V256" i="7"/>
  <c r="AE254" i="7"/>
  <c r="W253" i="7"/>
  <c r="V253" i="7"/>
  <c r="AE251" i="7"/>
  <c r="AE250" i="7"/>
  <c r="AE249" i="7"/>
  <c r="AF241" i="7"/>
  <c r="AE241" i="7"/>
  <c r="AE240" i="7"/>
  <c r="W239" i="7"/>
  <c r="V239" i="7"/>
  <c r="AF237" i="7"/>
  <c r="AE237" i="7"/>
  <c r="AE234" i="7"/>
  <c r="W233" i="7"/>
  <c r="V233" i="7"/>
  <c r="AE232" i="7"/>
  <c r="V232" i="7"/>
  <c r="W232" i="7"/>
  <c r="AF230" i="7"/>
  <c r="AE230" i="7"/>
  <c r="AF229" i="7"/>
  <c r="AE229" i="7"/>
  <c r="AE228" i="7"/>
  <c r="V227" i="7"/>
  <c r="W227" i="7"/>
  <c r="AF225" i="7"/>
  <c r="AE225" i="7"/>
  <c r="AE224" i="7"/>
  <c r="V223" i="7"/>
  <c r="W223" i="7"/>
  <c r="V222" i="7"/>
  <c r="W222" i="7"/>
  <c r="W221" i="7"/>
  <c r="V221" i="7"/>
  <c r="V220" i="7"/>
  <c r="W220" i="7"/>
  <c r="V219" i="7"/>
  <c r="W219" i="7"/>
  <c r="AE217" i="7"/>
  <c r="V216" i="7"/>
  <c r="W216" i="7"/>
  <c r="V214" i="7"/>
  <c r="W214" i="7"/>
  <c r="AE208" i="7"/>
  <c r="AE203" i="7"/>
  <c r="AE202" i="7"/>
  <c r="AE199" i="7"/>
  <c r="V198" i="7"/>
  <c r="W198" i="7"/>
  <c r="AF197" i="7"/>
  <c r="AE197" i="7"/>
  <c r="W197" i="7"/>
  <c r="V197" i="7"/>
  <c r="AE195" i="7"/>
  <c r="V194" i="7"/>
  <c r="W194" i="7"/>
  <c r="V191" i="7"/>
  <c r="V189" i="7"/>
  <c r="W189" i="7"/>
  <c r="W185" i="7"/>
  <c r="V185" i="7"/>
  <c r="V181" i="7"/>
  <c r="W181" i="7"/>
  <c r="V179" i="7"/>
  <c r="W179" i="7"/>
  <c r="V174" i="7"/>
  <c r="W174" i="7"/>
  <c r="V173" i="7"/>
  <c r="W173" i="7"/>
  <c r="V170" i="7"/>
  <c r="W170" i="7"/>
  <c r="V164" i="7"/>
  <c r="W164" i="7"/>
  <c r="V160" i="7"/>
  <c r="W160" i="7"/>
  <c r="W150" i="7"/>
  <c r="V150" i="7"/>
  <c r="W149" i="7"/>
  <c r="V149" i="7"/>
  <c r="V143" i="7"/>
  <c r="W143" i="7"/>
  <c r="AB354" i="7"/>
  <c r="AE354" i="7"/>
  <c r="AE302" i="7"/>
  <c r="W196" i="7"/>
  <c r="W200" i="7"/>
  <c r="AE239" i="7"/>
  <c r="W273" i="7"/>
  <c r="V306" i="7"/>
  <c r="AE261" i="7"/>
  <c r="V283" i="7"/>
  <c r="V305" i="7"/>
  <c r="V138" i="7"/>
  <c r="W139" i="7"/>
  <c r="W237" i="7"/>
  <c r="V248" i="7"/>
  <c r="W289" i="7"/>
  <c r="W293" i="7"/>
  <c r="AE314" i="7"/>
  <c r="AE322" i="7"/>
  <c r="AE355" i="7"/>
  <c r="V354" i="7"/>
  <c r="W354" i="7"/>
  <c r="AE352" i="7"/>
  <c r="V352" i="7"/>
  <c r="W352" i="7"/>
  <c r="V351" i="7"/>
  <c r="W351" i="7"/>
  <c r="AE349" i="7"/>
  <c r="AE347" i="7"/>
  <c r="W346" i="7"/>
  <c r="V346" i="7"/>
  <c r="AE344" i="7"/>
  <c r="AE343" i="7"/>
  <c r="AF342" i="7"/>
  <c r="AE342" i="7"/>
  <c r="V341" i="7"/>
  <c r="W341" i="7"/>
  <c r="AE339" i="7"/>
  <c r="V339" i="7"/>
  <c r="W339" i="7"/>
  <c r="AF337" i="7"/>
  <c r="AE337" i="7"/>
  <c r="AE336" i="7"/>
  <c r="AE335" i="7"/>
  <c r="AE334" i="7"/>
  <c r="W333" i="7"/>
  <c r="V333" i="7"/>
  <c r="V332" i="7"/>
  <c r="W332" i="7"/>
  <c r="V331" i="7"/>
  <c r="W331" i="7"/>
  <c r="AE329" i="7"/>
  <c r="V328" i="7"/>
  <c r="W328" i="7"/>
  <c r="W327" i="7"/>
  <c r="V327" i="7"/>
  <c r="AF326" i="7"/>
  <c r="AE326" i="7"/>
  <c r="W325" i="7"/>
  <c r="V325" i="7"/>
  <c r="AE323" i="7"/>
  <c r="AE319" i="7"/>
  <c r="AE318" i="7"/>
  <c r="W317" i="7"/>
  <c r="V317" i="7"/>
  <c r="AE316" i="7"/>
  <c r="AE315" i="7"/>
  <c r="W314" i="7"/>
  <c r="V314" i="7"/>
  <c r="AE312" i="7"/>
  <c r="V311" i="7"/>
  <c r="W311" i="7"/>
  <c r="AE308" i="7"/>
  <c r="AE304" i="7"/>
  <c r="AE303" i="7"/>
  <c r="AE301" i="7"/>
  <c r="W298" i="7"/>
  <c r="V298" i="7"/>
  <c r="AE296" i="7"/>
  <c r="AF294" i="7"/>
  <c r="AE294" i="7"/>
  <c r="AE291" i="7"/>
  <c r="W290" i="7"/>
  <c r="V290" i="7"/>
  <c r="W286" i="7"/>
  <c r="V286" i="7"/>
  <c r="W282" i="7"/>
  <c r="V282" i="7"/>
  <c r="W279" i="7"/>
  <c r="V279" i="7"/>
  <c r="AF278" i="7"/>
  <c r="AE278" i="7"/>
  <c r="V278" i="7"/>
  <c r="W278" i="7"/>
  <c r="AE275" i="7"/>
  <c r="V274" i="7"/>
  <c r="W274" i="7"/>
  <c r="V272" i="7"/>
  <c r="W272" i="7"/>
  <c r="AE270" i="7"/>
  <c r="AE267" i="7"/>
  <c r="V266" i="7"/>
  <c r="W266" i="7"/>
  <c r="AE263" i="7"/>
  <c r="W263" i="7"/>
  <c r="V263" i="7"/>
  <c r="AF262" i="7"/>
  <c r="AE262" i="7"/>
  <c r="V261" i="7"/>
  <c r="W261" i="7"/>
  <c r="W260" i="7"/>
  <c r="V260" i="7"/>
  <c r="V258" i="7"/>
  <c r="W258" i="7"/>
  <c r="W257" i="7"/>
  <c r="V257" i="7"/>
  <c r="V255" i="7"/>
  <c r="W255" i="7"/>
  <c r="V254" i="7"/>
  <c r="W254" i="7"/>
  <c r="AE252" i="7"/>
  <c r="V251" i="7"/>
  <c r="W251" i="7"/>
  <c r="V250" i="7"/>
  <c r="W250" i="7"/>
  <c r="V247" i="7"/>
  <c r="W247" i="7"/>
  <c r="AF245" i="7"/>
  <c r="AE245" i="7"/>
  <c r="AE244" i="7"/>
  <c r="AE243" i="7"/>
  <c r="AE242" i="7"/>
  <c r="W241" i="7"/>
  <c r="V241" i="7"/>
  <c r="V240" i="7"/>
  <c r="W240" i="7"/>
  <c r="V235" i="7"/>
  <c r="W235" i="7"/>
  <c r="AE233" i="7"/>
  <c r="V230" i="7"/>
  <c r="W230" i="7"/>
  <c r="W229" i="7"/>
  <c r="V229" i="7"/>
  <c r="V228" i="7"/>
  <c r="W228" i="7"/>
  <c r="AE226" i="7"/>
  <c r="AE222" i="7"/>
  <c r="AE221" i="7"/>
  <c r="AE220" i="7"/>
  <c r="AE218" i="7"/>
  <c r="V218" i="7"/>
  <c r="W218" i="7"/>
  <c r="V217" i="7"/>
  <c r="W217" i="7"/>
  <c r="AE215" i="7"/>
  <c r="AF214" i="7"/>
  <c r="AE214" i="7"/>
  <c r="V213" i="7"/>
  <c r="W213" i="7"/>
  <c r="W212" i="7"/>
  <c r="V212" i="7"/>
  <c r="AE210" i="7"/>
  <c r="AF209" i="7"/>
  <c r="AE209" i="7"/>
  <c r="V208" i="7"/>
  <c r="W208" i="7"/>
  <c r="AE206" i="7"/>
  <c r="V206" i="7"/>
  <c r="W206" i="7"/>
  <c r="V204" i="7"/>
  <c r="W204" i="7"/>
  <c r="V195" i="7"/>
  <c r="W195" i="7"/>
  <c r="AF193" i="7"/>
  <c r="AE193" i="7"/>
  <c r="V192" i="7"/>
  <c r="W192" i="7"/>
  <c r="W188" i="7"/>
  <c r="V188" i="7"/>
  <c r="V186" i="7"/>
  <c r="W186" i="7"/>
  <c r="V184" i="7"/>
  <c r="W184" i="7"/>
  <c r="V180" i="7"/>
  <c r="W180" i="7"/>
  <c r="V177" i="7"/>
  <c r="W177" i="7"/>
  <c r="W176" i="7"/>
  <c r="V176" i="7"/>
  <c r="W168" i="7"/>
  <c r="V168" i="7"/>
  <c r="V163" i="7"/>
  <c r="W163" i="7"/>
  <c r="V162" i="7"/>
  <c r="W162" i="7"/>
  <c r="V159" i="7"/>
  <c r="W159" i="7"/>
  <c r="V151" i="7"/>
  <c r="W151" i="7"/>
  <c r="W148" i="7"/>
  <c r="V148" i="7"/>
  <c r="W147" i="7"/>
  <c r="V147" i="7"/>
  <c r="W146" i="7"/>
  <c r="V146" i="7"/>
  <c r="V145" i="7"/>
  <c r="W145" i="7"/>
  <c r="W142" i="7"/>
  <c r="V142" i="7"/>
  <c r="AD108" i="7"/>
  <c r="Z108" i="7"/>
  <c r="Z140" i="7"/>
  <c r="AE201" i="7"/>
  <c r="AE325" i="7"/>
  <c r="AE351" i="7"/>
  <c r="W156" i="7"/>
  <c r="W169" i="7"/>
  <c r="W175" i="7"/>
  <c r="W199" i="7"/>
  <c r="W231" i="7"/>
  <c r="W236" i="7"/>
  <c r="W246" i="7"/>
  <c r="AE227" i="7"/>
  <c r="W277" i="7"/>
  <c r="V267" i="7"/>
  <c r="AE287" i="7"/>
  <c r="AE196" i="7"/>
  <c r="V172" i="7"/>
  <c r="AE280" i="7"/>
  <c r="AE300" i="7"/>
  <c r="AE350" i="7"/>
  <c r="W5" i="7"/>
  <c r="V5" i="7"/>
  <c r="BU14" i="5"/>
  <c r="BQ14" i="5"/>
  <c r="AD154" i="7"/>
  <c r="T354" i="7"/>
  <c r="Y351" i="7"/>
  <c r="Y349" i="7"/>
  <c r="Y154" i="7"/>
  <c r="Y152" i="7"/>
  <c r="Y150" i="7"/>
  <c r="Y148" i="7"/>
  <c r="Y146" i="7"/>
  <c r="Y144" i="7"/>
  <c r="Y142" i="7"/>
  <c r="Y140" i="7"/>
  <c r="Y138" i="7"/>
  <c r="Y136" i="7"/>
  <c r="Y134" i="7"/>
  <c r="Y132" i="7"/>
  <c r="Y130" i="7"/>
  <c r="Y128" i="7"/>
  <c r="Y126" i="7"/>
  <c r="Y124" i="7"/>
  <c r="AD26" i="7"/>
  <c r="X349" i="7"/>
  <c r="X154" i="7"/>
  <c r="X152" i="7"/>
  <c r="X150" i="7"/>
  <c r="X148" i="7"/>
  <c r="X146" i="7"/>
  <c r="X144" i="7"/>
  <c r="X142" i="7"/>
  <c r="X140" i="7"/>
  <c r="X138" i="7"/>
  <c r="X136" i="7"/>
  <c r="X134" i="7"/>
  <c r="X132" i="7"/>
  <c r="X130" i="7"/>
  <c r="X128" i="7"/>
  <c r="X126" i="7"/>
  <c r="X124" i="7"/>
  <c r="AD320" i="7"/>
  <c r="Y122" i="7"/>
  <c r="Y120" i="7"/>
  <c r="Y118" i="7"/>
  <c r="Y116" i="7"/>
  <c r="Y114" i="7"/>
  <c r="Y112" i="7"/>
  <c r="Y110" i="7"/>
  <c r="Y108" i="7"/>
  <c r="Y89" i="7"/>
  <c r="Y87" i="7"/>
  <c r="Y85" i="7"/>
  <c r="Y83" i="7"/>
  <c r="Y81" i="7"/>
  <c r="Y79" i="7"/>
  <c r="Y77" i="7"/>
  <c r="Y75" i="7"/>
  <c r="Y73" i="7"/>
  <c r="Y71" i="7"/>
  <c r="Y69" i="7"/>
  <c r="Y67" i="7"/>
  <c r="Y65" i="7"/>
  <c r="Y63" i="7"/>
  <c r="Y61" i="7"/>
  <c r="Y59" i="7"/>
  <c r="Y57" i="7"/>
  <c r="Y55" i="7"/>
  <c r="Y53" i="7"/>
  <c r="Y51" i="7"/>
  <c r="Y49" i="7"/>
  <c r="Y47" i="7"/>
  <c r="Y45" i="7"/>
  <c r="Y43" i="7"/>
  <c r="Y26" i="7"/>
  <c r="Y24" i="7"/>
  <c r="Y22" i="7"/>
  <c r="Y20" i="7"/>
  <c r="Y18" i="7"/>
  <c r="Y16" i="7"/>
  <c r="Y14" i="7"/>
  <c r="Y12" i="7"/>
  <c r="Y10" i="7"/>
  <c r="Y8" i="7"/>
  <c r="Y6" i="7"/>
  <c r="AD341" i="7"/>
  <c r="AD337" i="7"/>
  <c r="AD281" i="7"/>
  <c r="AD279" i="7"/>
  <c r="AD273" i="7"/>
  <c r="AD269" i="7"/>
  <c r="AD265" i="7"/>
  <c r="AD257" i="7"/>
  <c r="AD251" i="7"/>
  <c r="AD249" i="7"/>
  <c r="AD207" i="7"/>
  <c r="AD201" i="7"/>
  <c r="AD187" i="7"/>
  <c r="AD179" i="7"/>
  <c r="AD171" i="7"/>
  <c r="AD152" i="7"/>
  <c r="AD150" i="7"/>
  <c r="AD146" i="7"/>
  <c r="AD144" i="7"/>
  <c r="AD138" i="7"/>
  <c r="AD136" i="7"/>
  <c r="AD134" i="7"/>
  <c r="AD132" i="7"/>
  <c r="AD130" i="7"/>
  <c r="AD128" i="7"/>
  <c r="AD126" i="7"/>
  <c r="AD122" i="7"/>
  <c r="AD92" i="7"/>
  <c r="AD24" i="7"/>
  <c r="AD22" i="7"/>
  <c r="AD18" i="7"/>
  <c r="AD16" i="7"/>
  <c r="AD14" i="7"/>
  <c r="AD10" i="7"/>
  <c r="AD8" i="7"/>
  <c r="AD6" i="7"/>
  <c r="X122" i="7"/>
  <c r="X120" i="7"/>
  <c r="X118" i="7"/>
  <c r="X116" i="7"/>
  <c r="X114" i="7"/>
  <c r="X112" i="7"/>
  <c r="X110" i="7"/>
  <c r="X108" i="7"/>
  <c r="X89" i="7"/>
  <c r="X85" i="7"/>
  <c r="X83" i="7"/>
  <c r="X81" i="7"/>
  <c r="X77" i="7"/>
  <c r="X75" i="7"/>
  <c r="X73" i="7"/>
  <c r="X69" i="7"/>
  <c r="X67" i="7"/>
  <c r="X65" i="7"/>
  <c r="X61" i="7"/>
  <c r="X59" i="7"/>
  <c r="X57" i="7"/>
  <c r="X53" i="7"/>
  <c r="X51" i="7"/>
  <c r="X49" i="7"/>
  <c r="X45" i="7"/>
  <c r="X43" i="7"/>
  <c r="X26" i="7"/>
  <c r="X24" i="7"/>
  <c r="X22" i="7"/>
  <c r="X20" i="7"/>
  <c r="X18" i="7"/>
  <c r="X16" i="7"/>
  <c r="X14" i="7"/>
  <c r="X12" i="7"/>
  <c r="X10" i="7"/>
  <c r="X8" i="7"/>
  <c r="X6" i="7"/>
  <c r="AD317" i="7"/>
  <c r="AD311" i="7"/>
  <c r="AD307" i="7"/>
  <c r="AD295" i="7"/>
  <c r="AD291" i="7"/>
  <c r="AD289" i="7"/>
  <c r="AD227" i="7"/>
  <c r="AD219" i="7"/>
  <c r="AD217" i="7"/>
  <c r="AD170" i="7"/>
  <c r="AD164" i="7"/>
  <c r="AD156" i="7"/>
  <c r="AD153" i="7"/>
  <c r="AD113" i="7"/>
  <c r="AD109" i="7"/>
  <c r="AD88" i="7"/>
  <c r="AD84" i="7"/>
  <c r="AD82" i="7"/>
  <c r="AD80" i="7"/>
  <c r="AD78" i="7"/>
  <c r="AD74" i="7"/>
  <c r="AD72" i="7"/>
  <c r="AD70" i="7"/>
  <c r="AD68" i="7"/>
  <c r="AD66" i="7"/>
  <c r="AD64" i="7"/>
  <c r="AD62" i="7"/>
  <c r="AD58" i="7"/>
  <c r="AD28" i="7"/>
  <c r="AD335" i="7"/>
  <c r="AD329" i="7"/>
  <c r="AD325" i="7"/>
  <c r="AD304" i="7"/>
  <c r="AD297" i="7"/>
  <c r="AD268" i="7"/>
  <c r="AD263" i="7"/>
  <c r="AD253" i="7"/>
  <c r="AD242" i="7"/>
  <c r="AD240" i="7"/>
  <c r="AD238" i="7"/>
  <c r="AD221" i="7"/>
  <c r="AD208" i="7"/>
  <c r="AD206" i="7"/>
  <c r="AD196" i="7"/>
  <c r="AD188" i="7"/>
  <c r="AD173" i="7"/>
  <c r="AD163" i="7"/>
  <c r="AD155" i="7"/>
  <c r="AD142" i="7"/>
  <c r="AD124" i="7"/>
  <c r="AD97" i="7"/>
  <c r="AD60" i="7"/>
  <c r="AD35" i="7"/>
  <c r="AD241" i="7"/>
  <c r="AD239" i="7"/>
  <c r="AD237" i="7"/>
  <c r="AD233" i="7"/>
  <c r="AD205" i="7"/>
  <c r="AD203" i="7"/>
  <c r="AD180" i="7"/>
  <c r="AD172" i="7"/>
  <c r="AD149" i="7"/>
  <c r="AD145" i="7"/>
  <c r="AD141" i="7"/>
  <c r="AD120" i="7"/>
  <c r="AD118" i="7"/>
  <c r="AD116" i="7"/>
  <c r="AD114" i="7"/>
  <c r="AD112" i="7"/>
  <c r="AD110" i="7"/>
  <c r="AD56" i="7"/>
  <c r="AD54" i="7"/>
  <c r="AD52" i="7"/>
  <c r="AD50" i="7"/>
  <c r="AD48" i="7"/>
  <c r="AD46" i="7"/>
  <c r="AD25" i="7"/>
  <c r="AD21" i="7"/>
  <c r="AD354" i="7"/>
  <c r="AD322" i="7"/>
  <c r="AD313" i="7"/>
  <c r="AD271" i="7"/>
  <c r="AD231" i="7"/>
  <c r="AD197" i="7"/>
  <c r="AD189" i="7"/>
  <c r="AD168" i="7"/>
  <c r="AD166" i="7"/>
  <c r="AD162" i="7"/>
  <c r="AD160" i="7"/>
  <c r="AD158" i="7"/>
  <c r="AD148" i="7"/>
  <c r="AD137" i="7"/>
  <c r="AD133" i="7"/>
  <c r="AD129" i="7"/>
  <c r="AD125" i="7"/>
  <c r="AD115" i="7"/>
  <c r="AD104" i="7"/>
  <c r="AD102" i="7"/>
  <c r="AD100" i="7"/>
  <c r="AD98" i="7"/>
  <c r="AD96" i="7"/>
  <c r="AD94" i="7"/>
  <c r="AD76" i="7"/>
  <c r="AD49" i="7"/>
  <c r="AD40" i="7"/>
  <c r="AD38" i="7"/>
  <c r="AD36" i="7"/>
  <c r="AD34" i="7"/>
  <c r="AD32" i="7"/>
  <c r="AD30" i="7"/>
  <c r="AD12" i="7"/>
  <c r="AD350" i="7"/>
  <c r="AD343" i="7"/>
  <c r="AD334" i="7"/>
  <c r="AD327" i="7"/>
  <c r="AD318" i="7"/>
  <c r="AD309" i="7"/>
  <c r="AD302" i="7"/>
  <c r="AD293" i="7"/>
  <c r="AD286" i="7"/>
  <c r="Z195" i="7"/>
  <c r="BW40" i="5"/>
  <c r="AD353" i="7"/>
  <c r="AD351" i="7"/>
  <c r="AD349" i="7"/>
  <c r="AD346" i="7"/>
  <c r="AD333" i="7"/>
  <c r="AD330" i="7"/>
  <c r="AD321" i="7"/>
  <c r="AD319" i="7"/>
  <c r="AD314" i="7"/>
  <c r="AD305" i="7"/>
  <c r="AD303" i="7"/>
  <c r="AD298" i="7"/>
  <c r="AD287" i="7"/>
  <c r="AD282" i="7"/>
  <c r="AD266" i="7"/>
  <c r="AD255" i="7"/>
  <c r="AD250" i="7"/>
  <c r="AD234" i="7"/>
  <c r="AD225" i="7"/>
  <c r="AD223" i="7"/>
  <c r="AD218" i="7"/>
  <c r="AD209" i="7"/>
  <c r="AD202" i="7"/>
  <c r="AD193" i="7"/>
  <c r="AD191" i="7"/>
  <c r="AD186" i="7"/>
  <c r="AD177" i="7"/>
  <c r="AD175" i="7"/>
  <c r="AD159" i="7"/>
  <c r="AD143" i="7"/>
  <c r="AD127" i="7"/>
  <c r="AD111" i="7"/>
  <c r="AD93" i="7"/>
  <c r="AD45" i="7"/>
  <c r="AD31" i="7"/>
  <c r="AD345" i="7"/>
  <c r="AD315" i="7"/>
  <c r="AD299" i="7"/>
  <c r="AD283" i="7"/>
  <c r="AD246" i="7"/>
  <c r="AD214" i="7"/>
  <c r="AD139" i="7"/>
  <c r="AD107" i="7"/>
  <c r="AD86" i="7"/>
  <c r="AD27" i="7"/>
  <c r="AD277" i="7"/>
  <c r="AD274" i="7"/>
  <c r="AD261" i="7"/>
  <c r="AD258" i="7"/>
  <c r="AD247" i="7"/>
  <c r="AD229" i="7"/>
  <c r="AD226" i="7"/>
  <c r="AD215" i="7"/>
  <c r="AD210" i="7"/>
  <c r="AD199" i="7"/>
  <c r="AD194" i="7"/>
  <c r="AD185" i="7"/>
  <c r="AD183" i="7"/>
  <c r="AD181" i="7"/>
  <c r="AD178" i="7"/>
  <c r="AD167" i="7"/>
  <c r="AD151" i="7"/>
  <c r="AD135" i="7"/>
  <c r="AD121" i="7"/>
  <c r="AD119" i="7"/>
  <c r="AD117" i="7"/>
  <c r="AD101" i="7"/>
  <c r="AD89" i="7"/>
  <c r="AD85" i="7"/>
  <c r="AD73" i="7"/>
  <c r="AD69" i="7"/>
  <c r="AD57" i="7"/>
  <c r="AD53" i="7"/>
  <c r="AD41" i="7"/>
  <c r="AD39" i="7"/>
  <c r="AD23" i="7"/>
  <c r="AD9" i="7"/>
  <c r="AD7" i="7"/>
  <c r="AD339" i="7"/>
  <c r="Z339" i="7"/>
  <c r="AD323" i="7"/>
  <c r="Z323" i="7"/>
  <c r="AD259" i="7"/>
  <c r="Z259" i="7"/>
  <c r="AD211" i="7"/>
  <c r="Z211" i="7"/>
  <c r="Z179" i="7"/>
  <c r="AD355" i="7"/>
  <c r="Z355" i="7"/>
  <c r="AD243" i="7"/>
  <c r="Z243" i="7"/>
  <c r="AD195" i="7"/>
  <c r="X195" i="7"/>
  <c r="BU27" i="5"/>
  <c r="BQ27" i="5"/>
  <c r="Y355" i="7"/>
  <c r="Y339" i="7"/>
  <c r="Y323" i="7"/>
  <c r="Y307" i="7"/>
  <c r="Y291" i="7"/>
  <c r="Y275" i="7"/>
  <c r="Y259" i="7"/>
  <c r="Y243" i="7"/>
  <c r="Y227" i="7"/>
  <c r="Y211" i="7"/>
  <c r="Y195" i="7"/>
  <c r="Y179" i="7"/>
  <c r="AD275" i="7"/>
  <c r="BU37" i="5"/>
  <c r="BQ37" i="5"/>
  <c r="X179" i="7"/>
  <c r="AG355" i="7"/>
  <c r="AG351" i="7"/>
  <c r="AG347" i="7"/>
  <c r="AG343" i="7"/>
  <c r="AG339" i="7"/>
  <c r="AG335" i="7"/>
  <c r="AG331" i="7"/>
  <c r="AG327" i="7"/>
  <c r="AG323" i="7"/>
  <c r="AG319" i="7"/>
  <c r="AG315" i="7"/>
  <c r="AG311" i="7"/>
  <c r="AG307" i="7"/>
  <c r="AG303" i="7"/>
  <c r="AG299" i="7"/>
  <c r="AG295" i="7"/>
  <c r="AG291" i="7"/>
  <c r="AG287" i="7"/>
  <c r="AG283" i="7"/>
  <c r="AG279" i="7"/>
  <c r="AG275" i="7"/>
  <c r="AG271" i="7"/>
  <c r="AG267" i="7"/>
  <c r="AG263" i="7"/>
  <c r="AG259" i="7"/>
  <c r="AG255" i="7"/>
  <c r="AG251" i="7"/>
  <c r="AG247" i="7"/>
  <c r="AG243" i="7"/>
  <c r="AG239" i="7"/>
  <c r="AG235" i="7"/>
  <c r="AG231" i="7"/>
  <c r="AG227" i="7"/>
  <c r="AG223" i="7"/>
  <c r="AG219" i="7"/>
  <c r="AG215" i="7"/>
  <c r="AG211" i="7"/>
  <c r="AG207" i="7"/>
  <c r="AG203" i="7"/>
  <c r="AG199" i="7"/>
  <c r="AG195" i="7"/>
  <c r="AG191" i="7"/>
  <c r="AG187" i="7"/>
  <c r="AG183" i="7"/>
  <c r="AG179" i="7"/>
  <c r="AG175" i="7"/>
  <c r="AG171" i="7"/>
  <c r="AG167" i="7"/>
  <c r="AG163" i="7"/>
  <c r="AG159" i="7"/>
  <c r="AG155" i="7"/>
  <c r="AG151" i="7"/>
  <c r="AG147" i="7"/>
  <c r="AG143" i="7"/>
  <c r="AG139" i="7"/>
  <c r="AG135" i="7"/>
  <c r="AG131" i="7"/>
  <c r="AG127" i="7"/>
  <c r="AG123" i="7"/>
  <c r="AG119" i="7"/>
  <c r="AG115" i="7"/>
  <c r="AG111" i="7"/>
  <c r="AG107" i="7"/>
  <c r="AG103" i="7"/>
  <c r="AG99" i="7"/>
  <c r="AG95" i="7"/>
  <c r="AG91" i="7"/>
  <c r="AG87" i="7"/>
  <c r="AG83" i="7"/>
  <c r="AG79" i="7"/>
  <c r="AG75" i="7"/>
  <c r="AG71" i="7"/>
  <c r="AG67" i="7"/>
  <c r="AG63" i="7"/>
  <c r="AG59" i="7"/>
  <c r="AG55" i="7"/>
  <c r="AG51" i="7"/>
  <c r="AG47" i="7"/>
  <c r="AG43" i="7"/>
  <c r="AG39" i="7"/>
  <c r="AG35" i="7"/>
  <c r="AG31" i="7"/>
  <c r="AG27" i="7"/>
  <c r="AG23" i="7"/>
  <c r="AG19" i="7"/>
  <c r="AG15" i="7"/>
  <c r="AG11" i="7"/>
  <c r="AG7" i="7"/>
  <c r="AD347" i="7"/>
  <c r="AD331" i="7"/>
  <c r="AD267" i="7"/>
  <c r="AD235" i="7"/>
  <c r="Y5" i="7"/>
  <c r="X355" i="7"/>
  <c r="X351" i="7"/>
  <c r="X347" i="7"/>
  <c r="X343" i="7"/>
  <c r="X339" i="7"/>
  <c r="X335" i="7"/>
  <c r="X331" i="7"/>
  <c r="X327" i="7"/>
  <c r="X323" i="7"/>
  <c r="X319" i="7"/>
  <c r="X315" i="7"/>
  <c r="X311" i="7"/>
  <c r="X307" i="7"/>
  <c r="X303" i="7"/>
  <c r="X299" i="7"/>
  <c r="X295" i="7"/>
  <c r="X291" i="7"/>
  <c r="X287" i="7"/>
  <c r="X283" i="7"/>
  <c r="X279" i="7"/>
  <c r="X275" i="7"/>
  <c r="X271" i="7"/>
  <c r="X267" i="7"/>
  <c r="X263" i="7"/>
  <c r="X259" i="7"/>
  <c r="X255" i="7"/>
  <c r="X251" i="7"/>
  <c r="X247" i="7"/>
  <c r="X243" i="7"/>
  <c r="X239" i="7"/>
  <c r="X235" i="7"/>
  <c r="X231" i="7"/>
  <c r="X227" i="7"/>
  <c r="X223" i="7"/>
  <c r="X219" i="7"/>
  <c r="X215" i="7"/>
  <c r="X211" i="7"/>
  <c r="X207" i="7"/>
  <c r="X203" i="7"/>
  <c r="X199" i="7"/>
  <c r="X191" i="7"/>
  <c r="X183" i="7"/>
  <c r="X175" i="7"/>
  <c r="X167" i="7"/>
  <c r="X159" i="7"/>
  <c r="X151" i="7"/>
  <c r="X143" i="7"/>
  <c r="X135" i="7"/>
  <c r="X127" i="7"/>
  <c r="X119" i="7"/>
  <c r="X111" i="7"/>
  <c r="X103" i="7"/>
  <c r="X95" i="7"/>
  <c r="X87" i="7"/>
  <c r="X79" i="7"/>
  <c r="X71" i="7"/>
  <c r="X63" i="7"/>
  <c r="X55" i="7"/>
  <c r="X47" i="7"/>
  <c r="X39" i="7"/>
  <c r="X31" i="7"/>
  <c r="X23" i="7"/>
  <c r="X15" i="7"/>
  <c r="X7" i="7"/>
  <c r="AD103" i="7"/>
  <c r="AD95" i="7"/>
  <c r="AD87" i="7"/>
  <c r="AD71" i="7"/>
  <c r="AD63" i="7"/>
  <c r="AD55" i="7"/>
  <c r="AD47" i="7"/>
  <c r="AD15" i="7"/>
  <c r="AF5" i="7"/>
  <c r="AG354" i="7"/>
  <c r="AG350" i="7"/>
  <c r="AG346" i="7"/>
  <c r="AG342" i="7"/>
  <c r="AG338" i="7"/>
  <c r="AG334" i="7"/>
  <c r="AG330" i="7"/>
  <c r="AG326" i="7"/>
  <c r="AG322" i="7"/>
  <c r="AG318" i="7"/>
  <c r="AG314" i="7"/>
  <c r="AG310" i="7"/>
  <c r="AG306" i="7"/>
  <c r="AG302" i="7"/>
  <c r="AG298" i="7"/>
  <c r="AG294" i="7"/>
  <c r="AG290" i="7"/>
  <c r="AG286" i="7"/>
  <c r="AG282" i="7"/>
  <c r="AG278" i="7"/>
  <c r="AG274" i="7"/>
  <c r="AG270" i="7"/>
  <c r="AG266" i="7"/>
  <c r="AG262" i="7"/>
  <c r="AG258" i="7"/>
  <c r="AG254" i="7"/>
  <c r="AG250" i="7"/>
  <c r="AG246" i="7"/>
  <c r="AG242" i="7"/>
  <c r="AG238" i="7"/>
  <c r="AG234" i="7"/>
  <c r="AG230" i="7"/>
  <c r="AG226" i="7"/>
  <c r="AG222" i="7"/>
  <c r="AG218" i="7"/>
  <c r="AG214" i="7"/>
  <c r="AG210" i="7"/>
  <c r="AG206" i="7"/>
  <c r="AG202" i="7"/>
  <c r="AG198" i="7"/>
  <c r="AG194" i="7"/>
  <c r="AG190" i="7"/>
  <c r="AG186" i="7"/>
  <c r="AG182" i="7"/>
  <c r="AG178" i="7"/>
  <c r="AG174" i="7"/>
  <c r="AG170" i="7"/>
  <c r="AG166" i="7"/>
  <c r="AG162" i="7"/>
  <c r="AG158" i="7"/>
  <c r="AG154" i="7"/>
  <c r="AG150" i="7"/>
  <c r="AG146" i="7"/>
  <c r="AG142" i="7"/>
  <c r="AG138" i="7"/>
  <c r="AG134" i="7"/>
  <c r="AG130" i="7"/>
  <c r="AG126" i="7"/>
  <c r="AG122" i="7"/>
  <c r="AG118" i="7"/>
  <c r="AG114" i="7"/>
  <c r="AG110" i="7"/>
  <c r="AG106" i="7"/>
  <c r="AG102" i="7"/>
  <c r="AG98" i="7"/>
  <c r="AG94" i="7"/>
  <c r="AG90" i="7"/>
  <c r="AG86" i="7"/>
  <c r="AG82" i="7"/>
  <c r="AG78" i="7"/>
  <c r="AG74" i="7"/>
  <c r="AG70" i="7"/>
  <c r="AG66" i="7"/>
  <c r="AG62" i="7"/>
  <c r="AG58" i="7"/>
  <c r="AG54" i="7"/>
  <c r="AG50" i="7"/>
  <c r="AG46" i="7"/>
  <c r="AG42" i="7"/>
  <c r="AG38" i="7"/>
  <c r="AG34" i="7"/>
  <c r="AG30" i="7"/>
  <c r="AG26" i="7"/>
  <c r="AG22" i="7"/>
  <c r="AG18" i="7"/>
  <c r="AG14" i="7"/>
  <c r="AG10" i="7"/>
  <c r="AG6" i="7"/>
  <c r="AG353" i="7"/>
  <c r="AG349" i="7"/>
  <c r="AG345" i="7"/>
  <c r="AG341" i="7"/>
  <c r="AG337" i="7"/>
  <c r="AG333" i="7"/>
  <c r="AG329" i="7"/>
  <c r="AG325" i="7"/>
  <c r="AG321" i="7"/>
  <c r="AG317" i="7"/>
  <c r="AG313" i="7"/>
  <c r="AG309" i="7"/>
  <c r="AG305" i="7"/>
  <c r="AG301" i="7"/>
  <c r="AG297" i="7"/>
  <c r="AG293" i="7"/>
  <c r="AG289" i="7"/>
  <c r="AG285" i="7"/>
  <c r="AG281" i="7"/>
  <c r="AG277" i="7"/>
  <c r="AG273" i="7"/>
  <c r="AG269" i="7"/>
  <c r="AG265" i="7"/>
  <c r="AG261" i="7"/>
  <c r="AG257" i="7"/>
  <c r="AG253" i="7"/>
  <c r="AG249" i="7"/>
  <c r="AG245" i="7"/>
  <c r="AG241" i="7"/>
  <c r="AG237" i="7"/>
  <c r="AG233" i="7"/>
  <c r="AG229" i="7"/>
  <c r="AG225" i="7"/>
  <c r="AG221" i="7"/>
  <c r="AG217" i="7"/>
  <c r="AG213" i="7"/>
  <c r="AG209" i="7"/>
  <c r="AG205" i="7"/>
  <c r="AG201" i="7"/>
  <c r="AG197" i="7"/>
  <c r="AG193" i="7"/>
  <c r="AG189" i="7"/>
  <c r="AG185" i="7"/>
  <c r="AG181" i="7"/>
  <c r="AG177" i="7"/>
  <c r="AG173" i="7"/>
  <c r="AG169" i="7"/>
  <c r="AG165" i="7"/>
  <c r="AG161" i="7"/>
  <c r="AG157" i="7"/>
  <c r="AG153" i="7"/>
  <c r="AG149" i="7"/>
  <c r="AG145" i="7"/>
  <c r="AG141" i="7"/>
  <c r="AG137" i="7"/>
  <c r="AG133" i="7"/>
  <c r="AG129" i="7"/>
  <c r="AG125" i="7"/>
  <c r="AG121" i="7"/>
  <c r="AG117" i="7"/>
  <c r="AG113" i="7"/>
  <c r="AG109" i="7"/>
  <c r="AG105" i="7"/>
  <c r="AG101" i="7"/>
  <c r="AG97" i="7"/>
  <c r="AG93" i="7"/>
  <c r="AG89" i="7"/>
  <c r="AG85" i="7"/>
  <c r="AG81" i="7"/>
  <c r="AG77" i="7"/>
  <c r="AG73" i="7"/>
  <c r="AG69" i="7"/>
  <c r="AG65" i="7"/>
  <c r="AG61" i="7"/>
  <c r="AG57" i="7"/>
  <c r="AG53" i="7"/>
  <c r="AG49" i="7"/>
  <c r="AG45" i="7"/>
  <c r="AG41" i="7"/>
  <c r="AG37" i="7"/>
  <c r="AG33" i="7"/>
  <c r="AG29" i="7"/>
  <c r="AG25" i="7"/>
  <c r="AG21" i="7"/>
  <c r="AG17" i="7"/>
  <c r="AG13" i="7"/>
  <c r="AG9" i="7"/>
  <c r="BV32" i="5"/>
  <c r="AD123" i="7"/>
  <c r="AD99" i="7"/>
  <c r="AD91" i="7"/>
  <c r="AD83" i="7"/>
  <c r="AD75" i="7"/>
  <c r="AD67" i="7"/>
  <c r="AD59" i="7"/>
  <c r="AD51" i="7"/>
  <c r="AD43" i="7"/>
  <c r="AD11" i="7"/>
  <c r="AG352" i="7"/>
  <c r="AG348" i="7"/>
  <c r="AG344" i="7"/>
  <c r="AG340" i="7"/>
  <c r="AG336" i="7"/>
  <c r="AG332" i="7"/>
  <c r="AG328" i="7"/>
  <c r="AG324" i="7"/>
  <c r="AG320" i="7"/>
  <c r="AG316" i="7"/>
  <c r="AG312" i="7"/>
  <c r="AG308" i="7"/>
  <c r="AG304" i="7"/>
  <c r="AG300" i="7"/>
  <c r="AG296" i="7"/>
  <c r="AG292" i="7"/>
  <c r="AG288" i="7"/>
  <c r="AG284" i="7"/>
  <c r="AG280" i="7"/>
  <c r="AG276" i="7"/>
  <c r="AG272" i="7"/>
  <c r="AG268" i="7"/>
  <c r="AG264" i="7"/>
  <c r="AG260" i="7"/>
  <c r="AG256" i="7"/>
  <c r="AG252" i="7"/>
  <c r="AG248" i="7"/>
  <c r="AG244" i="7"/>
  <c r="AG240" i="7"/>
  <c r="AG236" i="7"/>
  <c r="AG232" i="7"/>
  <c r="AG228" i="7"/>
  <c r="AG224" i="7"/>
  <c r="AG220" i="7"/>
  <c r="AG216" i="7"/>
  <c r="AG212" i="7"/>
  <c r="AG208" i="7"/>
  <c r="AG204" i="7"/>
  <c r="AG200" i="7"/>
  <c r="AG196" i="7"/>
  <c r="AG192" i="7"/>
  <c r="AG188" i="7"/>
  <c r="AG184" i="7"/>
  <c r="AG180" i="7"/>
  <c r="AG176" i="7"/>
  <c r="AG172" i="7"/>
  <c r="AG168" i="7"/>
  <c r="AG164" i="7"/>
  <c r="AG160" i="7"/>
  <c r="AG156" i="7"/>
  <c r="AG152" i="7"/>
  <c r="AG148" i="7"/>
  <c r="AG144" i="7"/>
  <c r="AG140" i="7"/>
  <c r="AG136" i="7"/>
  <c r="AG132" i="7"/>
  <c r="AG128" i="7"/>
  <c r="AG124" i="7"/>
  <c r="AG120" i="7"/>
  <c r="AG116" i="7"/>
  <c r="AG112" i="7"/>
  <c r="AG108" i="7"/>
  <c r="AG104" i="7"/>
  <c r="AG100" i="7"/>
  <c r="AG96" i="7"/>
  <c r="AG92" i="7"/>
  <c r="AG88" i="7"/>
  <c r="AG84" i="7"/>
  <c r="AG80" i="7"/>
  <c r="AG76" i="7"/>
  <c r="AG72" i="7"/>
  <c r="AG68" i="7"/>
  <c r="AG64" i="7"/>
  <c r="AG60" i="7"/>
  <c r="AG56" i="7"/>
  <c r="AG52" i="7"/>
  <c r="AG48" i="7"/>
  <c r="AG44" i="7"/>
  <c r="AG40" i="7"/>
  <c r="AG36" i="7"/>
  <c r="AG32" i="7"/>
  <c r="AG28" i="7"/>
  <c r="AG24" i="7"/>
  <c r="AG20" i="7"/>
  <c r="AG16" i="7"/>
  <c r="AG12" i="7"/>
  <c r="AG8" i="7"/>
  <c r="T258" i="7"/>
  <c r="T322" i="7"/>
  <c r="T214" i="7"/>
  <c r="T213" i="7"/>
  <c r="T210" i="7"/>
  <c r="T338" i="7"/>
  <c r="T274" i="7"/>
  <c r="T290" i="7"/>
  <c r="T306" i="7"/>
  <c r="T305" i="7"/>
  <c r="T242" i="7"/>
  <c r="T352" i="7"/>
  <c r="T342" i="7"/>
  <c r="T326" i="7"/>
  <c r="T310" i="7"/>
  <c r="T294" i="7"/>
  <c r="T293" i="7"/>
  <c r="T288" i="7"/>
  <c r="T278" i="7"/>
  <c r="T277" i="7"/>
  <c r="T262" i="7"/>
  <c r="T261" i="7"/>
  <c r="T246" i="7"/>
  <c r="T238" i="7"/>
  <c r="T237" i="7"/>
  <c r="T234" i="7"/>
  <c r="T206" i="7"/>
  <c r="T205" i="7"/>
  <c r="T202" i="7"/>
  <c r="T346" i="7"/>
  <c r="T340" i="7"/>
  <c r="T330" i="7"/>
  <c r="T314" i="7"/>
  <c r="T298" i="7"/>
  <c r="T282" i="7"/>
  <c r="T266" i="7"/>
  <c r="T250" i="7"/>
  <c r="T244" i="7"/>
  <c r="T230" i="7"/>
  <c r="T229" i="7"/>
  <c r="T226" i="7"/>
  <c r="T198" i="7"/>
  <c r="T197" i="7"/>
  <c r="T194" i="7"/>
  <c r="T355" i="7"/>
  <c r="T350" i="7"/>
  <c r="T344" i="7"/>
  <c r="T334" i="7"/>
  <c r="T318" i="7"/>
  <c r="T302" i="7"/>
  <c r="T286" i="7"/>
  <c r="T280" i="7"/>
  <c r="T270" i="7"/>
  <c r="T254" i="7"/>
  <c r="T222" i="7"/>
  <c r="T221" i="7"/>
  <c r="T218" i="7"/>
  <c r="T220" i="7"/>
  <c r="T241" i="7"/>
  <c r="T233" i="7"/>
  <c r="T225" i="7"/>
  <c r="T217" i="7"/>
  <c r="T209" i="7"/>
  <c r="T201" i="7"/>
  <c r="T193" i="7"/>
  <c r="T208" i="7"/>
  <c r="AK27" i="6"/>
  <c r="AO156" i="5" l="1"/>
  <c r="BT20" i="5"/>
  <c r="M19" i="25"/>
  <c r="M164" i="25"/>
  <c r="M55" i="25"/>
  <c r="AC4" i="9"/>
  <c r="M4" i="25"/>
  <c r="AE140" i="7"/>
  <c r="M139" i="25"/>
  <c r="CN88" i="5"/>
  <c r="M87" i="25"/>
  <c r="BP173" i="9"/>
  <c r="CF173" i="9" s="1"/>
  <c r="AS47" i="7"/>
  <c r="BE47" i="7" s="1"/>
  <c r="AL47" i="7"/>
  <c r="AX47" i="7" s="1"/>
  <c r="AS85" i="7"/>
  <c r="BE85" i="7" s="1"/>
  <c r="AL85" i="7"/>
  <c r="AX85" i="7" s="1"/>
  <c r="AO97" i="5"/>
  <c r="BP38" i="9"/>
  <c r="CF38" i="9" s="1"/>
  <c r="BP122" i="9"/>
  <c r="BP126" i="9"/>
  <c r="CF126" i="9" s="1"/>
  <c r="BP183" i="9"/>
  <c r="CF183" i="9" s="1"/>
  <c r="BP191" i="9"/>
  <c r="CF191" i="9" s="1"/>
  <c r="BP68" i="9"/>
  <c r="BP184" i="9"/>
  <c r="CF184" i="9" s="1"/>
  <c r="CS88" i="5"/>
  <c r="CT88" i="5" s="1"/>
  <c r="AL101" i="7"/>
  <c r="AX101" i="7" s="1"/>
  <c r="AS101" i="7"/>
  <c r="BE101" i="7" s="1"/>
  <c r="AS153" i="7"/>
  <c r="BE153" i="7" s="1"/>
  <c r="AL153" i="7"/>
  <c r="AX153" i="7" s="1"/>
  <c r="AS152" i="7"/>
  <c r="BE152" i="7" s="1"/>
  <c r="AL152" i="7"/>
  <c r="AX152" i="7" s="1"/>
  <c r="AS148" i="7"/>
  <c r="BE148" i="7" s="1"/>
  <c r="AL148" i="7"/>
  <c r="AX148" i="7" s="1"/>
  <c r="BP95" i="9"/>
  <c r="BP155" i="9"/>
  <c r="CF155" i="9" s="1"/>
  <c r="CN156" i="5"/>
  <c r="AS189" i="7"/>
  <c r="BE189" i="7" s="1"/>
  <c r="AL189" i="7"/>
  <c r="AX189" i="7" s="1"/>
  <c r="AS48" i="7"/>
  <c r="BE48" i="7" s="1"/>
  <c r="AL48" i="7"/>
  <c r="AX48" i="7" s="1"/>
  <c r="AL97" i="7"/>
  <c r="AX97" i="7" s="1"/>
  <c r="AS97" i="7"/>
  <c r="BE97" i="7" s="1"/>
  <c r="BP151" i="9"/>
  <c r="AL6" i="7"/>
  <c r="AX6" i="7" s="1"/>
  <c r="AS6" i="7"/>
  <c r="BE6" i="7" s="1"/>
  <c r="DT29" i="9"/>
  <c r="DV29" i="9"/>
  <c r="DM29" i="9"/>
  <c r="BP29" i="9"/>
  <c r="CF29" i="9" s="1"/>
  <c r="DL29" i="9"/>
  <c r="BP99" i="9"/>
  <c r="CF99" i="9" s="1"/>
  <c r="AL126" i="7"/>
  <c r="AX126" i="7" s="1"/>
  <c r="AS126" i="7"/>
  <c r="BE126" i="7" s="1"/>
  <c r="AS26" i="7"/>
  <c r="BE26" i="7" s="1"/>
  <c r="AL26" i="7"/>
  <c r="AX26" i="7" s="1"/>
  <c r="BP84" i="9"/>
  <c r="CF84" i="9" s="1"/>
  <c r="BP129" i="9"/>
  <c r="CF129" i="9" s="1"/>
  <c r="BP92" i="9"/>
  <c r="CF92" i="9" s="1"/>
  <c r="BP128" i="9"/>
  <c r="CF128" i="9" s="1"/>
  <c r="BP132" i="9"/>
  <c r="CF132" i="9" s="1"/>
  <c r="BP76" i="9"/>
  <c r="CF76" i="9" s="1"/>
  <c r="AL164" i="7"/>
  <c r="AX164" i="7" s="1"/>
  <c r="AS164" i="7"/>
  <c r="BE164" i="7" s="1"/>
  <c r="AS99" i="7"/>
  <c r="BE99" i="7" s="1"/>
  <c r="AL99" i="7"/>
  <c r="AX99" i="7" s="1"/>
  <c r="AS180" i="7"/>
  <c r="BE180" i="7" s="1"/>
  <c r="AL180" i="7"/>
  <c r="AX180" i="7" s="1"/>
  <c r="AN164" i="5"/>
  <c r="AL139" i="7"/>
  <c r="AX139" i="7" s="1"/>
  <c r="AS139" i="7"/>
  <c r="BE139" i="7" s="1"/>
  <c r="BP31" i="9"/>
  <c r="AS60" i="7"/>
  <c r="BE60" i="7" s="1"/>
  <c r="AL60" i="7"/>
  <c r="AX60" i="7" s="1"/>
  <c r="BP159" i="9"/>
  <c r="AM32" i="5"/>
  <c r="AM48" i="5"/>
  <c r="AS53" i="7"/>
  <c r="BE53" i="7" s="1"/>
  <c r="AL53" i="7"/>
  <c r="AX53" i="7" s="1"/>
  <c r="AS51" i="7"/>
  <c r="BE51" i="7" s="1"/>
  <c r="AL51" i="7"/>
  <c r="AX51" i="7" s="1"/>
  <c r="BP103" i="9"/>
  <c r="CF103" i="9" s="1"/>
  <c r="DV8" i="9"/>
  <c r="DT8" i="9"/>
  <c r="BP8" i="9"/>
  <c r="DM8" i="9"/>
  <c r="DL8" i="9"/>
  <c r="DV28" i="9"/>
  <c r="DT28" i="9"/>
  <c r="DM28" i="9"/>
  <c r="BP28" i="9"/>
  <c r="CF28" i="9" s="1"/>
  <c r="DL28" i="9"/>
  <c r="AS184" i="7"/>
  <c r="BE184" i="7" s="1"/>
  <c r="AL184" i="7"/>
  <c r="AX184" i="7" s="1"/>
  <c r="AS34" i="7"/>
  <c r="BE34" i="7" s="1"/>
  <c r="AL34" i="7"/>
  <c r="AX34" i="7" s="1"/>
  <c r="DV9" i="9"/>
  <c r="DT9" i="9"/>
  <c r="DL9" i="9"/>
  <c r="DM9" i="9"/>
  <c r="BP9" i="9"/>
  <c r="AS29" i="7"/>
  <c r="BE29" i="7" s="1"/>
  <c r="AL29" i="7"/>
  <c r="AX29" i="7" s="1"/>
  <c r="BP177" i="9"/>
  <c r="CF177" i="9" s="1"/>
  <c r="BP179" i="9"/>
  <c r="CF179" i="9" s="1"/>
  <c r="AS188" i="7"/>
  <c r="BE188" i="7" s="1"/>
  <c r="AL188" i="7"/>
  <c r="AX188" i="7" s="1"/>
  <c r="DT5" i="9"/>
  <c r="DV5" i="9"/>
  <c r="DM5" i="9"/>
  <c r="BP5" i="9"/>
  <c r="DL5" i="9"/>
  <c r="AS157" i="7"/>
  <c r="BE157" i="7" s="1"/>
  <c r="AL157" i="7"/>
  <c r="AX157" i="7" s="1"/>
  <c r="BP80" i="9"/>
  <c r="CF80" i="9" s="1"/>
  <c r="AO100" i="5"/>
  <c r="BP150" i="9"/>
  <c r="CF150" i="9" s="1"/>
  <c r="BP71" i="9"/>
  <c r="CF71" i="9" s="1"/>
  <c r="BP73" i="9"/>
  <c r="CF73" i="9" s="1"/>
  <c r="BP77" i="9"/>
  <c r="CF77" i="9" s="1"/>
  <c r="BP138" i="9"/>
  <c r="CF138" i="9" s="1"/>
  <c r="AN147" i="5"/>
  <c r="BP81" i="9"/>
  <c r="CF81" i="9" s="1"/>
  <c r="BP180" i="9"/>
  <c r="AO88" i="5"/>
  <c r="BP35" i="9"/>
  <c r="CN36" i="5"/>
  <c r="AL108" i="7"/>
  <c r="AX108" i="7" s="1"/>
  <c r="AS108" i="7"/>
  <c r="BE108" i="7" s="1"/>
  <c r="AO140" i="5"/>
  <c r="AS160" i="7"/>
  <c r="BE160" i="7" s="1"/>
  <c r="AL160" i="7"/>
  <c r="AX160" i="7" s="1"/>
  <c r="AS9" i="7"/>
  <c r="BE9" i="7" s="1"/>
  <c r="AL9" i="7"/>
  <c r="AX9" i="7" s="1"/>
  <c r="AS28" i="7"/>
  <c r="BE28" i="7" s="1"/>
  <c r="AL28" i="7"/>
  <c r="AX28" i="7" s="1"/>
  <c r="BP111" i="9"/>
  <c r="CF111" i="9" s="1"/>
  <c r="DT17" i="9"/>
  <c r="DV17" i="9"/>
  <c r="BP17" i="9"/>
  <c r="CF17" i="9" s="1"/>
  <c r="DM17" i="9"/>
  <c r="DL17" i="9"/>
  <c r="AN104" i="5"/>
  <c r="DT24" i="9"/>
  <c r="DV24" i="9"/>
  <c r="DL24" i="9"/>
  <c r="BP24" i="9"/>
  <c r="CF24" i="9" s="1"/>
  <c r="DM24" i="9"/>
  <c r="AS52" i="7"/>
  <c r="BE52" i="7" s="1"/>
  <c r="AL52" i="7"/>
  <c r="AX52" i="7" s="1"/>
  <c r="AL105" i="7"/>
  <c r="AX105" i="7" s="1"/>
  <c r="AS105" i="7"/>
  <c r="BE105" i="7" s="1"/>
  <c r="AS156" i="7"/>
  <c r="BE156" i="7" s="1"/>
  <c r="AL156" i="7"/>
  <c r="AX156" i="7" s="1"/>
  <c r="AL10" i="7"/>
  <c r="AX10" i="7" s="1"/>
  <c r="AS10" i="7"/>
  <c r="BE10" i="7" s="1"/>
  <c r="AM36" i="5"/>
  <c r="BP39" i="9"/>
  <c r="AS112" i="7"/>
  <c r="BE112" i="7" s="1"/>
  <c r="AL112" i="7"/>
  <c r="AX112" i="7" s="1"/>
  <c r="AS177" i="7"/>
  <c r="BE177" i="7" s="1"/>
  <c r="AL177" i="7"/>
  <c r="AX177" i="7" s="1"/>
  <c r="DV25" i="9"/>
  <c r="DT25" i="9"/>
  <c r="DM25" i="9"/>
  <c r="BP25" i="9"/>
  <c r="DL25" i="9"/>
  <c r="AS59" i="7"/>
  <c r="BE59" i="7" s="1"/>
  <c r="AL59" i="7"/>
  <c r="AX59" i="7" s="1"/>
  <c r="AS90" i="7"/>
  <c r="BE90" i="7" s="1"/>
  <c r="AL90" i="7"/>
  <c r="AX90" i="7" s="1"/>
  <c r="BP120" i="9"/>
  <c r="CF120" i="9" s="1"/>
  <c r="BP104" i="9"/>
  <c r="CF104" i="9" s="1"/>
  <c r="AL11" i="7"/>
  <c r="AX11" i="7" s="1"/>
  <c r="AS11" i="7"/>
  <c r="BE11" i="7" s="1"/>
  <c r="AS144" i="7"/>
  <c r="BE144" i="7" s="1"/>
  <c r="AL144" i="7"/>
  <c r="AX144" i="7" s="1"/>
  <c r="BP176" i="9"/>
  <c r="CF176" i="9" s="1"/>
  <c r="BP56" i="9"/>
  <c r="CF56" i="9" s="1"/>
  <c r="BP58" i="9"/>
  <c r="CF58" i="9" s="1"/>
  <c r="BP75" i="9"/>
  <c r="CF75" i="9" s="1"/>
  <c r="BP124" i="9"/>
  <c r="BP142" i="9"/>
  <c r="CF142" i="9" s="1"/>
  <c r="AO116" i="5"/>
  <c r="BP101" i="9"/>
  <c r="CF101" i="9" s="1"/>
  <c r="CS20" i="5"/>
  <c r="CT20" i="5" s="1"/>
  <c r="AS187" i="7"/>
  <c r="BE187" i="7" s="1"/>
  <c r="AL187" i="7"/>
  <c r="AX187" i="7" s="1"/>
  <c r="AL44" i="7"/>
  <c r="AX44" i="7" s="1"/>
  <c r="AS44" i="7"/>
  <c r="BE44" i="7" s="1"/>
  <c r="AS64" i="7"/>
  <c r="BE64" i="7" s="1"/>
  <c r="AL64" i="7"/>
  <c r="AX64" i="7" s="1"/>
  <c r="AL165" i="7"/>
  <c r="AX165" i="7" s="1"/>
  <c r="AS165" i="7"/>
  <c r="BE165" i="7" s="1"/>
  <c r="AS81" i="7"/>
  <c r="BE81" i="7" s="1"/>
  <c r="AL81" i="7"/>
  <c r="AX81" i="7" s="1"/>
  <c r="AS181" i="7"/>
  <c r="BE181" i="7" s="1"/>
  <c r="AL181" i="7"/>
  <c r="AX181" i="7" s="1"/>
  <c r="AL162" i="7"/>
  <c r="AX162" i="7" s="1"/>
  <c r="AS162" i="7"/>
  <c r="BE162" i="7" s="1"/>
  <c r="AS32" i="7"/>
  <c r="BE32" i="7" s="1"/>
  <c r="AL32" i="7"/>
  <c r="AX32" i="7" s="1"/>
  <c r="AS56" i="7"/>
  <c r="BE56" i="7" s="1"/>
  <c r="AL56" i="7"/>
  <c r="AX56" i="7" s="1"/>
  <c r="AL109" i="7"/>
  <c r="AX109" i="7" s="1"/>
  <c r="AS109" i="7"/>
  <c r="BE109" i="7" s="1"/>
  <c r="DV12" i="9"/>
  <c r="DT12" i="9"/>
  <c r="DM12" i="9"/>
  <c r="DL12" i="9"/>
  <c r="BP12" i="9"/>
  <c r="AL49" i="7"/>
  <c r="AX49" i="7" s="1"/>
  <c r="AS49" i="7"/>
  <c r="BE49" i="7" s="1"/>
  <c r="AS18" i="7"/>
  <c r="BE18" i="7" s="1"/>
  <c r="AL18" i="7"/>
  <c r="AX18" i="7" s="1"/>
  <c r="AL134" i="7"/>
  <c r="AX134" i="7" s="1"/>
  <c r="AS134" i="7"/>
  <c r="BE134" i="7" s="1"/>
  <c r="AS24" i="7"/>
  <c r="BE24" i="7" s="1"/>
  <c r="AL24" i="7"/>
  <c r="AX24" i="7" s="1"/>
  <c r="BP59" i="9"/>
  <c r="CF59" i="9" s="1"/>
  <c r="CN60" i="5"/>
  <c r="DT13" i="9"/>
  <c r="DV13" i="9"/>
  <c r="DM13" i="9"/>
  <c r="DL13" i="9"/>
  <c r="BP13" i="9"/>
  <c r="AS25" i="7"/>
  <c r="BE25" i="7" s="1"/>
  <c r="AL25" i="7"/>
  <c r="AX25" i="7" s="1"/>
  <c r="DT11" i="9"/>
  <c r="DV11" i="9"/>
  <c r="DM11" i="9"/>
  <c r="DL11" i="9"/>
  <c r="BP11" i="9"/>
  <c r="BP136" i="9"/>
  <c r="CF136" i="9" s="1"/>
  <c r="BP152" i="9"/>
  <c r="CF152" i="9" s="1"/>
  <c r="BP108" i="9"/>
  <c r="CF108" i="9" s="1"/>
  <c r="BP55" i="9"/>
  <c r="CN56" i="5"/>
  <c r="AS65" i="7"/>
  <c r="BE65" i="7" s="1"/>
  <c r="AL65" i="7"/>
  <c r="AX65" i="7" s="1"/>
  <c r="AL15" i="7"/>
  <c r="AX15" i="7" s="1"/>
  <c r="AS15" i="7"/>
  <c r="BE15" i="7" s="1"/>
  <c r="BP93" i="9"/>
  <c r="CF93" i="9" s="1"/>
  <c r="AO56" i="5"/>
  <c r="BP134" i="9"/>
  <c r="CF134" i="9" s="1"/>
  <c r="BP175" i="9"/>
  <c r="BP89" i="9"/>
  <c r="CF89" i="9" s="1"/>
  <c r="BP72" i="9"/>
  <c r="BP96" i="9"/>
  <c r="CF96" i="9" s="1"/>
  <c r="BP168" i="9"/>
  <c r="CF168" i="9" s="1"/>
  <c r="AM20" i="5"/>
  <c r="CN20" i="5"/>
  <c r="DV4" i="9"/>
  <c r="DV20" i="9"/>
  <c r="DT20" i="9"/>
  <c r="DL20" i="9"/>
  <c r="DM20" i="9"/>
  <c r="BP20" i="9"/>
  <c r="AL113" i="7"/>
  <c r="AX113" i="7" s="1"/>
  <c r="AS113" i="7"/>
  <c r="BE113" i="7" s="1"/>
  <c r="AL41" i="7"/>
  <c r="AX41" i="7" s="1"/>
  <c r="AS41" i="7"/>
  <c r="BE41" i="7" s="1"/>
  <c r="BP115" i="9"/>
  <c r="CF115" i="9" s="1"/>
  <c r="DT21" i="9"/>
  <c r="DV21" i="9"/>
  <c r="DL21" i="9"/>
  <c r="BP21" i="9"/>
  <c r="CF21" i="9" s="1"/>
  <c r="DM21" i="9"/>
  <c r="AL166" i="7"/>
  <c r="AX166" i="7" s="1"/>
  <c r="AS166" i="7"/>
  <c r="BE166" i="7" s="1"/>
  <c r="AL13" i="7"/>
  <c r="AX13" i="7" s="1"/>
  <c r="AS13" i="7"/>
  <c r="BE13" i="7" s="1"/>
  <c r="AL37" i="7"/>
  <c r="AX37" i="7" s="1"/>
  <c r="AS37" i="7"/>
  <c r="BE37" i="7" s="1"/>
  <c r="AS116" i="7"/>
  <c r="BE116" i="7" s="1"/>
  <c r="AL116" i="7"/>
  <c r="AX116" i="7" s="1"/>
  <c r="BP63" i="9"/>
  <c r="BP123" i="9"/>
  <c r="CF123" i="9" s="1"/>
  <c r="AL161" i="7"/>
  <c r="AX161" i="7" s="1"/>
  <c r="AS161" i="7"/>
  <c r="BE161" i="7" s="1"/>
  <c r="AL14" i="7"/>
  <c r="AX14" i="7" s="1"/>
  <c r="AS14" i="7"/>
  <c r="BE14" i="7" s="1"/>
  <c r="AS30" i="7"/>
  <c r="BE30" i="7" s="1"/>
  <c r="AL30" i="7"/>
  <c r="AX30" i="7" s="1"/>
  <c r="AS186" i="7"/>
  <c r="BE186" i="7" s="1"/>
  <c r="AL186" i="7"/>
  <c r="AX186" i="7" s="1"/>
  <c r="AS117" i="7"/>
  <c r="BE117" i="7" s="1"/>
  <c r="AL117" i="7"/>
  <c r="AX117" i="7" s="1"/>
  <c r="AS185" i="7"/>
  <c r="BE185" i="7" s="1"/>
  <c r="AL185" i="7"/>
  <c r="AX185" i="7" s="1"/>
  <c r="AM52" i="5"/>
  <c r="AS124" i="7"/>
  <c r="BE124" i="7" s="1"/>
  <c r="AL124" i="7"/>
  <c r="AX124" i="7" s="1"/>
  <c r="AL12" i="7"/>
  <c r="AX12" i="7" s="1"/>
  <c r="AS12" i="7"/>
  <c r="BE12" i="7" s="1"/>
  <c r="BP164" i="9"/>
  <c r="CF164" i="9" s="1"/>
  <c r="BP40" i="9"/>
  <c r="CF40" i="9" s="1"/>
  <c r="BP85" i="9"/>
  <c r="CF85" i="9" s="1"/>
  <c r="BP143" i="9"/>
  <c r="CF143" i="9" s="1"/>
  <c r="BP46" i="9"/>
  <c r="CF46" i="9" s="1"/>
  <c r="BP88" i="9"/>
  <c r="CF88" i="9" s="1"/>
  <c r="BP67" i="9"/>
  <c r="CF67" i="9" s="1"/>
  <c r="BP97" i="9"/>
  <c r="BP112" i="9"/>
  <c r="CF112" i="9" s="1"/>
  <c r="BP172" i="9"/>
  <c r="CF172" i="9" s="1"/>
  <c r="BP156" i="9"/>
  <c r="CF156" i="9" s="1"/>
  <c r="AS20" i="7"/>
  <c r="BE20" i="7" s="1"/>
  <c r="AL20" i="7"/>
  <c r="AX20" i="7" s="1"/>
  <c r="BP119" i="9"/>
  <c r="CF119" i="9" s="1"/>
  <c r="AL106" i="7"/>
  <c r="AX106" i="7" s="1"/>
  <c r="AS106" i="7"/>
  <c r="BE106" i="7" s="1"/>
  <c r="BP47" i="9"/>
  <c r="AL77" i="7"/>
  <c r="AX77" i="7" s="1"/>
  <c r="AS77" i="7"/>
  <c r="BE77" i="7" s="1"/>
  <c r="AL136" i="7"/>
  <c r="AX136" i="7" s="1"/>
  <c r="AS136" i="7"/>
  <c r="BE136" i="7" s="1"/>
  <c r="AL170" i="7"/>
  <c r="AX170" i="7" s="1"/>
  <c r="AS170" i="7"/>
  <c r="BE170" i="7" s="1"/>
  <c r="DT22" i="9"/>
  <c r="DV22" i="9"/>
  <c r="BP22" i="9"/>
  <c r="DM22" i="9"/>
  <c r="DL22" i="9"/>
  <c r="AS21" i="7"/>
  <c r="BE21" i="7" s="1"/>
  <c r="AL21" i="7"/>
  <c r="AX21" i="7" s="1"/>
  <c r="AL42" i="7"/>
  <c r="AX42" i="7" s="1"/>
  <c r="AS42" i="7"/>
  <c r="BE42" i="7" s="1"/>
  <c r="AS61" i="7"/>
  <c r="BE61" i="7" s="1"/>
  <c r="AL61" i="7"/>
  <c r="AX61" i="7" s="1"/>
  <c r="DT16" i="9"/>
  <c r="DV16" i="9"/>
  <c r="BP16" i="9"/>
  <c r="CF16" i="9" s="1"/>
  <c r="DL16" i="9"/>
  <c r="DM16" i="9"/>
  <c r="AN8" i="5"/>
  <c r="BP43" i="9"/>
  <c r="AO104" i="5"/>
  <c r="AL169" i="7"/>
  <c r="AX169" i="7" s="1"/>
  <c r="AS169" i="7"/>
  <c r="BE169" i="7" s="1"/>
  <c r="AS33" i="7"/>
  <c r="BE33" i="7" s="1"/>
  <c r="AL33" i="7"/>
  <c r="AX33" i="7" s="1"/>
  <c r="AL73" i="7"/>
  <c r="AX73" i="7" s="1"/>
  <c r="AS73" i="7"/>
  <c r="BE73" i="7" s="1"/>
  <c r="DV18" i="9"/>
  <c r="DT18" i="9"/>
  <c r="BP18" i="9"/>
  <c r="CF18" i="9" s="1"/>
  <c r="DL18" i="9"/>
  <c r="DM18" i="9"/>
  <c r="DV6" i="9"/>
  <c r="DT6" i="9"/>
  <c r="DL6" i="9"/>
  <c r="BP6" i="9"/>
  <c r="DM6" i="9"/>
  <c r="BP148" i="9"/>
  <c r="CF148" i="9" s="1"/>
  <c r="BP139" i="9"/>
  <c r="BP87" i="9"/>
  <c r="BP79" i="9"/>
  <c r="CF79" i="9" s="1"/>
  <c r="AO20" i="5"/>
  <c r="BP83" i="9"/>
  <c r="CF83" i="9" s="1"/>
  <c r="BP105" i="9"/>
  <c r="CF105" i="9" s="1"/>
  <c r="BP131" i="9"/>
  <c r="CF131" i="9" s="1"/>
  <c r="BP141" i="9"/>
  <c r="CF141" i="9" s="1"/>
  <c r="BP90" i="9"/>
  <c r="CF90" i="9" s="1"/>
  <c r="BP94" i="9"/>
  <c r="CF94" i="9" s="1"/>
  <c r="CN165" i="5"/>
  <c r="BP69" i="9"/>
  <c r="BP144" i="9"/>
  <c r="CF144" i="9" s="1"/>
  <c r="BP146" i="9"/>
  <c r="BP116" i="9"/>
  <c r="BP160" i="9"/>
  <c r="CF160" i="9" s="1"/>
  <c r="CS56" i="5"/>
  <c r="CT56" i="5" s="1"/>
  <c r="CS140" i="5"/>
  <c r="CT140" i="5" s="1"/>
  <c r="DT26" i="9"/>
  <c r="DV26" i="9"/>
  <c r="DL26" i="9"/>
  <c r="BP26" i="9"/>
  <c r="DM26" i="9"/>
  <c r="DT10" i="9"/>
  <c r="DV10" i="9"/>
  <c r="BP10" i="9"/>
  <c r="CF10" i="9" s="1"/>
  <c r="DM10" i="9"/>
  <c r="DL10" i="9"/>
  <c r="BP51" i="9"/>
  <c r="CN52" i="5"/>
  <c r="AN156" i="5"/>
  <c r="AS22" i="7"/>
  <c r="BE22" i="7" s="1"/>
  <c r="AL22" i="7"/>
  <c r="AX22" i="7" s="1"/>
  <c r="AS63" i="7"/>
  <c r="BE63" i="7" s="1"/>
  <c r="AL63" i="7"/>
  <c r="AX63" i="7" s="1"/>
  <c r="AS36" i="7"/>
  <c r="BE36" i="7" s="1"/>
  <c r="AL36" i="7"/>
  <c r="AX36" i="7" s="1"/>
  <c r="AS120" i="7"/>
  <c r="BE120" i="7" s="1"/>
  <c r="AL120" i="7"/>
  <c r="AX120" i="7" s="1"/>
  <c r="AS129" i="7"/>
  <c r="BE129" i="7" s="1"/>
  <c r="AL129" i="7"/>
  <c r="AX129" i="7" s="1"/>
  <c r="AL173" i="7"/>
  <c r="AX173" i="7" s="1"/>
  <c r="AS173" i="7"/>
  <c r="BE173" i="7" s="1"/>
  <c r="AS17" i="7"/>
  <c r="BE17" i="7" s="1"/>
  <c r="AL17" i="7"/>
  <c r="AX17" i="7" s="1"/>
  <c r="DV14" i="9"/>
  <c r="DT14" i="9"/>
  <c r="DL14" i="9"/>
  <c r="BP14" i="9"/>
  <c r="DM14" i="9"/>
  <c r="AL69" i="7"/>
  <c r="AX69" i="7" s="1"/>
  <c r="AS69" i="7"/>
  <c r="BE69" i="7" s="1"/>
  <c r="AL132" i="7"/>
  <c r="AX132" i="7" s="1"/>
  <c r="AS132" i="7"/>
  <c r="BE132" i="7" s="1"/>
  <c r="AL168" i="7"/>
  <c r="AX168" i="7" s="1"/>
  <c r="AS168" i="7"/>
  <c r="BE168" i="7" s="1"/>
  <c r="AL7" i="7"/>
  <c r="AX7" i="7" s="1"/>
  <c r="AS7" i="7"/>
  <c r="BE7" i="7" s="1"/>
  <c r="AL146" i="7"/>
  <c r="AX146" i="7" s="1"/>
  <c r="AS146" i="7"/>
  <c r="BE146" i="7" s="1"/>
  <c r="L15" i="6"/>
  <c r="G14" i="22"/>
  <c r="J2" i="20"/>
  <c r="H2" i="20"/>
  <c r="DB4" i="9"/>
  <c r="CS39" i="5"/>
  <c r="CT39" i="5" s="1"/>
  <c r="CS86" i="5"/>
  <c r="CT86" i="5" s="1"/>
  <c r="CS144" i="5"/>
  <c r="CT144" i="5" s="1"/>
  <c r="CS135" i="5"/>
  <c r="CT135" i="5" s="1"/>
  <c r="CS123" i="5"/>
  <c r="CT123" i="5" s="1"/>
  <c r="CS127" i="5"/>
  <c r="CT127" i="5" s="1"/>
  <c r="CS184" i="5"/>
  <c r="CT184" i="5" s="1"/>
  <c r="CS192" i="5"/>
  <c r="CT192" i="5" s="1"/>
  <c r="CS69" i="5"/>
  <c r="CT69" i="5" s="1"/>
  <c r="CS185" i="5"/>
  <c r="CT185" i="5" s="1"/>
  <c r="C89" i="16"/>
  <c r="D92" i="7"/>
  <c r="T92" i="7" s="1"/>
  <c r="C29" i="16"/>
  <c r="C76" i="16"/>
  <c r="D79" i="7"/>
  <c r="T79" i="7" s="1"/>
  <c r="C30" i="16"/>
  <c r="D33" i="7"/>
  <c r="T33" i="7" s="1"/>
  <c r="C101" i="16"/>
  <c r="D104" i="7"/>
  <c r="T104" i="7" s="1"/>
  <c r="C188" i="16"/>
  <c r="D191" i="7"/>
  <c r="T191" i="7" s="1"/>
  <c r="C109" i="16"/>
  <c r="D112" i="7"/>
  <c r="T112" i="7" s="1"/>
  <c r="C57" i="16"/>
  <c r="D60" i="7"/>
  <c r="T60" i="7" s="1"/>
  <c r="C155" i="16"/>
  <c r="D158" i="7"/>
  <c r="T158" i="7" s="1"/>
  <c r="C97" i="16"/>
  <c r="D100" i="7"/>
  <c r="T100" i="7" s="1"/>
  <c r="C116" i="16"/>
  <c r="D119" i="7"/>
  <c r="T119" i="7" s="1"/>
  <c r="C23" i="16"/>
  <c r="D26" i="7"/>
  <c r="T26" i="7" s="1"/>
  <c r="C43" i="16"/>
  <c r="D46" i="7"/>
  <c r="T46" i="7" s="1"/>
  <c r="C156" i="16"/>
  <c r="D159" i="7"/>
  <c r="T159" i="7" s="1"/>
  <c r="CS85" i="5"/>
  <c r="CT85" i="5" s="1"/>
  <c r="CS84" i="5"/>
  <c r="CT84" i="5" s="1"/>
  <c r="CS106" i="5"/>
  <c r="CT106" i="5" s="1"/>
  <c r="CS132" i="5"/>
  <c r="CT132" i="5" s="1"/>
  <c r="CS142" i="5"/>
  <c r="CT142" i="5" s="1"/>
  <c r="CS47" i="5"/>
  <c r="CT47" i="5" s="1"/>
  <c r="CS89" i="5"/>
  <c r="CT89" i="5" s="1"/>
  <c r="CS129" i="5"/>
  <c r="CT129" i="5" s="1"/>
  <c r="CS133" i="5"/>
  <c r="CT133" i="5" s="1"/>
  <c r="CV76" i="9"/>
  <c r="CS77" i="5"/>
  <c r="CT77" i="5" s="1"/>
  <c r="C117" i="16"/>
  <c r="D120" i="7"/>
  <c r="T120" i="7" s="1"/>
  <c r="C135" i="16"/>
  <c r="D138" i="7"/>
  <c r="T138" i="7" s="1"/>
  <c r="C187" i="16"/>
  <c r="D190" i="7"/>
  <c r="T190" i="7" s="1"/>
  <c r="C125" i="16"/>
  <c r="D128" i="7"/>
  <c r="T128" i="7" s="1"/>
  <c r="C50" i="16"/>
  <c r="D53" i="7"/>
  <c r="T53" i="7" s="1"/>
  <c r="D140" i="7"/>
  <c r="T140" i="7" s="1"/>
  <c r="C14" i="16"/>
  <c r="D17" i="7"/>
  <c r="C15" i="16"/>
  <c r="D18" i="7"/>
  <c r="T18" i="7" s="1"/>
  <c r="C96" i="16"/>
  <c r="D99" i="7"/>
  <c r="T99" i="7" s="1"/>
  <c r="C3" i="16"/>
  <c r="D6" i="7"/>
  <c r="T6" i="7" s="1"/>
  <c r="CS5" i="5"/>
  <c r="CT5" i="5" s="1"/>
  <c r="R5" i="7"/>
  <c r="C58" i="16"/>
  <c r="D61" i="7"/>
  <c r="T61" i="7" s="1"/>
  <c r="C133" i="16"/>
  <c r="D136" i="7"/>
  <c r="T136" i="7" s="1"/>
  <c r="C4" i="16"/>
  <c r="D7" i="7"/>
  <c r="T7" i="7" s="1"/>
  <c r="CS81" i="5"/>
  <c r="CT81" i="5" s="1"/>
  <c r="CS137" i="5"/>
  <c r="CT137" i="5" s="1"/>
  <c r="CS91" i="5"/>
  <c r="CT91" i="5" s="1"/>
  <c r="CS95" i="5"/>
  <c r="CT95" i="5" s="1"/>
  <c r="AH193" i="5"/>
  <c r="AO193" i="5"/>
  <c r="CS72" i="5"/>
  <c r="CT72" i="5" s="1"/>
  <c r="CS74" i="5"/>
  <c r="CT74" i="5" s="1"/>
  <c r="CS78" i="5"/>
  <c r="CT78" i="5" s="1"/>
  <c r="CS139" i="5"/>
  <c r="CT139" i="5" s="1"/>
  <c r="AE82" i="7"/>
  <c r="CS82" i="5"/>
  <c r="CT82" i="5" s="1"/>
  <c r="AN180" i="5"/>
  <c r="CS181" i="5"/>
  <c r="CT181" i="5" s="1"/>
  <c r="C18" i="16"/>
  <c r="D21" i="7"/>
  <c r="T21" i="7" s="1"/>
  <c r="C186" i="16"/>
  <c r="D189" i="7"/>
  <c r="T189" i="7" s="1"/>
  <c r="C59" i="16"/>
  <c r="D62" i="7"/>
  <c r="T62" i="7" s="1"/>
  <c r="C164" i="16"/>
  <c r="D167" i="7"/>
  <c r="T167" i="7" s="1"/>
  <c r="C13" i="16"/>
  <c r="D16" i="7"/>
  <c r="T16" i="7" s="1"/>
  <c r="C113" i="16"/>
  <c r="D116" i="7"/>
  <c r="T116" i="7" s="1"/>
  <c r="C19" i="16"/>
  <c r="D22" i="7"/>
  <c r="T22" i="7" s="1"/>
  <c r="C64" i="16"/>
  <c r="D67" i="7"/>
  <c r="T67" i="7" s="1"/>
  <c r="C165" i="16"/>
  <c r="D168" i="7"/>
  <c r="T168" i="7" s="1"/>
  <c r="C47" i="16"/>
  <c r="D50" i="7"/>
  <c r="T50" i="7" s="1"/>
  <c r="C131" i="16"/>
  <c r="D134" i="7"/>
  <c r="T134" i="7" s="1"/>
  <c r="C28" i="16"/>
  <c r="D31" i="7"/>
  <c r="T31" i="7" s="1"/>
  <c r="C42" i="16"/>
  <c r="D45" i="7"/>
  <c r="T45" i="7" s="1"/>
  <c r="C184" i="16"/>
  <c r="D187" i="7"/>
  <c r="T187" i="7" s="1"/>
  <c r="AR5" i="5"/>
  <c r="C105" i="16"/>
  <c r="D108" i="7"/>
  <c r="T108" i="7" s="1"/>
  <c r="CS76" i="5"/>
  <c r="CT76" i="5" s="1"/>
  <c r="CS125" i="5"/>
  <c r="CT125" i="5" s="1"/>
  <c r="CS143" i="5"/>
  <c r="CT143" i="5" s="1"/>
  <c r="CS102" i="5"/>
  <c r="CT102" i="5" s="1"/>
  <c r="C98" i="16"/>
  <c r="D101" i="7"/>
  <c r="T101" i="7" s="1"/>
  <c r="C33" i="16"/>
  <c r="D36" i="7"/>
  <c r="T36" i="7" s="1"/>
  <c r="C100" i="16"/>
  <c r="D103" i="7"/>
  <c r="T103" i="7" s="1"/>
  <c r="C34" i="16"/>
  <c r="D37" i="7"/>
  <c r="T37" i="7" s="1"/>
  <c r="C40" i="16"/>
  <c r="D43" i="7"/>
  <c r="T43" i="7" s="1"/>
  <c r="C108" i="16"/>
  <c r="D111" i="7"/>
  <c r="T111" i="7" s="1"/>
  <c r="C6" i="16"/>
  <c r="D9" i="7"/>
  <c r="T9" i="7" s="1"/>
  <c r="C115" i="16"/>
  <c r="D118" i="7"/>
  <c r="T118" i="7" s="1"/>
  <c r="C61" i="16"/>
  <c r="D64" i="7"/>
  <c r="T64" i="7" s="1"/>
  <c r="C160" i="16"/>
  <c r="D163" i="7"/>
  <c r="T163" i="7" s="1"/>
  <c r="C48" i="16"/>
  <c r="D51" i="7"/>
  <c r="T51" i="7" s="1"/>
  <c r="C161" i="16"/>
  <c r="D164" i="7"/>
  <c r="T164" i="7" s="1"/>
  <c r="CS94" i="5"/>
  <c r="CT94" i="5" s="1"/>
  <c r="CS130" i="5"/>
  <c r="CT130" i="5" s="1"/>
  <c r="CS176" i="5"/>
  <c r="CT176" i="5" s="1"/>
  <c r="AB90" i="7"/>
  <c r="CS90" i="5"/>
  <c r="CT90" i="5" s="1"/>
  <c r="CS73" i="5"/>
  <c r="CT73" i="5" s="1"/>
  <c r="CS97" i="5"/>
  <c r="CT97" i="5" s="1"/>
  <c r="CS169" i="5"/>
  <c r="CT169" i="5" s="1"/>
  <c r="C145" i="16"/>
  <c r="D148" i="7"/>
  <c r="T148" i="7" s="1"/>
  <c r="C152" i="16"/>
  <c r="D155" i="7"/>
  <c r="T155" i="7" s="1"/>
  <c r="C5" i="16"/>
  <c r="D8" i="7"/>
  <c r="T8" i="7" s="1"/>
  <c r="C147" i="16"/>
  <c r="D150" i="7"/>
  <c r="T150" i="7" s="1"/>
  <c r="C55" i="16"/>
  <c r="D58" i="7"/>
  <c r="T58" i="7" s="1"/>
  <c r="C153" i="16"/>
  <c r="D156" i="7"/>
  <c r="T156" i="7" s="1"/>
  <c r="C26" i="16"/>
  <c r="D29" i="7"/>
  <c r="T29" i="7" s="1"/>
  <c r="C22" i="16"/>
  <c r="D25" i="7"/>
  <c r="T25" i="7" s="1"/>
  <c r="C104" i="16"/>
  <c r="D107" i="7"/>
  <c r="T107" i="7" s="1"/>
  <c r="C7" i="16"/>
  <c r="D10" i="7"/>
  <c r="T10" i="7" s="1"/>
  <c r="C27" i="16"/>
  <c r="D30" i="7"/>
  <c r="T30" i="7" s="1"/>
  <c r="C111" i="16"/>
  <c r="D114" i="7"/>
  <c r="T114" i="7" s="1"/>
  <c r="C143" i="16"/>
  <c r="D146" i="7"/>
  <c r="T146" i="7" s="1"/>
  <c r="C62" i="16"/>
  <c r="D65" i="7"/>
  <c r="T65" i="7" s="1"/>
  <c r="C151" i="16"/>
  <c r="D154" i="7"/>
  <c r="T154" i="7" s="1"/>
  <c r="C8" i="16"/>
  <c r="D11" i="7"/>
  <c r="T11" i="7" s="1"/>
  <c r="CS41" i="5"/>
  <c r="CT41" i="5" s="1"/>
  <c r="CS177" i="5"/>
  <c r="CT177" i="5" s="1"/>
  <c r="CS151" i="5"/>
  <c r="CT151" i="5" s="1"/>
  <c r="CS93" i="5"/>
  <c r="CT93" i="5" s="1"/>
  <c r="CS68" i="5"/>
  <c r="CT68" i="5" s="1"/>
  <c r="CS98" i="5"/>
  <c r="CT98" i="5" s="1"/>
  <c r="CS113" i="5"/>
  <c r="CT113" i="5" s="1"/>
  <c r="CS173" i="5"/>
  <c r="CT173" i="5" s="1"/>
  <c r="CS157" i="5"/>
  <c r="CT157" i="5" s="1"/>
  <c r="C24" i="16"/>
  <c r="D27" i="7"/>
  <c r="T27" i="7" s="1"/>
  <c r="C138" i="16"/>
  <c r="D141" i="7"/>
  <c r="T141" i="7" s="1"/>
  <c r="C63" i="16"/>
  <c r="D66" i="7"/>
  <c r="T66" i="7" s="1"/>
  <c r="C20" i="16"/>
  <c r="D23" i="7"/>
  <c r="T23" i="7" s="1"/>
  <c r="C119" i="16"/>
  <c r="D122" i="7"/>
  <c r="T122" i="7" s="1"/>
  <c r="C21" i="16"/>
  <c r="D24" i="7"/>
  <c r="T24" i="7" s="1"/>
  <c r="C93" i="16"/>
  <c r="D96" i="7"/>
  <c r="T96" i="7" s="1"/>
  <c r="C172" i="16"/>
  <c r="D175" i="7"/>
  <c r="T175" i="7" s="1"/>
  <c r="C84" i="16"/>
  <c r="D87" i="7"/>
  <c r="T87" i="7" s="1"/>
  <c r="C51" i="16"/>
  <c r="D54" i="7"/>
  <c r="T54" i="7" s="1"/>
  <c r="C149" i="16"/>
  <c r="D152" i="7"/>
  <c r="T152" i="7" s="1"/>
  <c r="C185" i="16"/>
  <c r="D188" i="7"/>
  <c r="T188" i="7" s="1"/>
  <c r="C16" i="16"/>
  <c r="D19" i="7"/>
  <c r="T19" i="7" s="1"/>
  <c r="C32" i="16"/>
  <c r="D35" i="7"/>
  <c r="T35" i="7" s="1"/>
  <c r="CS80" i="5"/>
  <c r="CT80" i="5" s="1"/>
  <c r="CS70" i="5"/>
  <c r="CT70" i="5" s="1"/>
  <c r="AN72" i="5"/>
  <c r="CS145" i="5"/>
  <c r="CT145" i="5" s="1"/>
  <c r="CS147" i="5"/>
  <c r="CT147" i="5" s="1"/>
  <c r="CS117" i="5"/>
  <c r="CT117" i="5" s="1"/>
  <c r="CN161" i="5"/>
  <c r="CS161" i="5"/>
  <c r="CT161" i="5" s="1"/>
  <c r="C112" i="16"/>
  <c r="D115" i="7"/>
  <c r="T115" i="7" s="1"/>
  <c r="C39" i="16"/>
  <c r="D42" i="7"/>
  <c r="T42" i="7" s="1"/>
  <c r="C107" i="16"/>
  <c r="D110" i="7"/>
  <c r="T110" i="7" s="1"/>
  <c r="C169" i="16"/>
  <c r="D172" i="7"/>
  <c r="T172" i="7" s="1"/>
  <c r="C80" i="16"/>
  <c r="D83" i="7"/>
  <c r="T83" i="7" s="1"/>
  <c r="C46" i="16"/>
  <c r="D49" i="7"/>
  <c r="T49" i="7" s="1"/>
  <c r="C128" i="16"/>
  <c r="D131" i="7"/>
  <c r="T131" i="7" s="1"/>
  <c r="C10" i="16"/>
  <c r="D13" i="7"/>
  <c r="T13" i="7" s="1"/>
  <c r="C183" i="16"/>
  <c r="D186" i="7"/>
  <c r="T186" i="7" s="1"/>
  <c r="C68" i="16"/>
  <c r="D71" i="7"/>
  <c r="T71" i="7" s="1"/>
  <c r="C167" i="16"/>
  <c r="D170" i="7"/>
  <c r="T170" i="7" s="1"/>
  <c r="C52" i="16"/>
  <c r="D55" i="7"/>
  <c r="T55" i="7" s="1"/>
  <c r="C123" i="16"/>
  <c r="D126" i="7"/>
  <c r="T126" i="7" s="1"/>
  <c r="C168" i="16"/>
  <c r="D171" i="7"/>
  <c r="T171" i="7" s="1"/>
  <c r="CS57" i="5"/>
  <c r="CT57" i="5" s="1"/>
  <c r="CS59" i="5"/>
  <c r="CT59" i="5" s="1"/>
  <c r="CS149" i="5"/>
  <c r="CT149" i="5" s="1"/>
  <c r="CS174" i="5"/>
  <c r="CT174" i="5" s="1"/>
  <c r="CS178" i="5"/>
  <c r="CT178" i="5" s="1"/>
  <c r="CS180" i="5"/>
  <c r="CT180" i="5" s="1"/>
  <c r="CS153" i="5"/>
  <c r="CT153" i="5" s="1"/>
  <c r="CS121" i="5"/>
  <c r="CT121" i="5" s="1"/>
  <c r="CN109" i="5"/>
  <c r="CS109" i="5"/>
  <c r="CT109" i="5" s="1"/>
  <c r="CN105" i="5"/>
  <c r="CS105" i="5"/>
  <c r="CT105" i="5" s="1"/>
  <c r="CS165" i="5"/>
  <c r="CT165" i="5" s="1"/>
  <c r="C163" i="16"/>
  <c r="D166" i="7"/>
  <c r="T166" i="7" s="1"/>
  <c r="C179" i="16"/>
  <c r="D182" i="7"/>
  <c r="T182" i="7" s="1"/>
  <c r="C157" i="16"/>
  <c r="D160" i="7"/>
  <c r="T160" i="7" s="1"/>
  <c r="C9" i="16"/>
  <c r="D12" i="7"/>
  <c r="T12" i="7" s="1"/>
  <c r="C180" i="16"/>
  <c r="D183" i="7"/>
  <c r="T183" i="7" s="1"/>
  <c r="C60" i="16"/>
  <c r="D63" i="7"/>
  <c r="T63" i="7" s="1"/>
  <c r="C159" i="16"/>
  <c r="D162" i="7"/>
  <c r="T162" i="7" s="1"/>
  <c r="C35" i="16"/>
  <c r="D38" i="7"/>
  <c r="T38" i="7" s="1"/>
  <c r="C31" i="16"/>
  <c r="D34" i="7"/>
  <c r="T34" i="7" s="1"/>
  <c r="C121" i="16"/>
  <c r="D124" i="7"/>
  <c r="T124" i="7" s="1"/>
  <c r="C11" i="16"/>
  <c r="D14" i="7"/>
  <c r="T14" i="7" s="1"/>
  <c r="C37" i="16"/>
  <c r="D40" i="7"/>
  <c r="T40" i="7" s="1"/>
  <c r="C176" i="16"/>
  <c r="D179" i="7"/>
  <c r="T179" i="7" s="1"/>
  <c r="C72" i="16"/>
  <c r="D75" i="7"/>
  <c r="T75" i="7" s="1"/>
  <c r="C12" i="16"/>
  <c r="D15" i="7"/>
  <c r="T15" i="7" s="1"/>
  <c r="Q82" i="6"/>
  <c r="Q325" i="6"/>
  <c r="N246" i="6"/>
  <c r="N150" i="6"/>
  <c r="Q253" i="6"/>
  <c r="AD293" i="6"/>
  <c r="AR293" i="6" s="1"/>
  <c r="N182" i="6"/>
  <c r="N204" i="6"/>
  <c r="AD122" i="6"/>
  <c r="AR122" i="6" s="1"/>
  <c r="AD221" i="6"/>
  <c r="AR221" i="6" s="1"/>
  <c r="AD253" i="6"/>
  <c r="AR253" i="6" s="1"/>
  <c r="N278" i="6"/>
  <c r="AD325" i="6"/>
  <c r="AR325" i="6" s="1"/>
  <c r="N167" i="6"/>
  <c r="AD106" i="6"/>
  <c r="AR106" i="6" s="1"/>
  <c r="Q221" i="6"/>
  <c r="Q189" i="6"/>
  <c r="Q293" i="6"/>
  <c r="M326" i="6"/>
  <c r="P196" i="6"/>
  <c r="N214" i="6"/>
  <c r="P313" i="6"/>
  <c r="AD82" i="6"/>
  <c r="AR82" i="6" s="1"/>
  <c r="P132" i="6"/>
  <c r="P156" i="6"/>
  <c r="AQ226" i="6"/>
  <c r="Q106" i="6"/>
  <c r="P244" i="6"/>
  <c r="AK156" i="6"/>
  <c r="AK278" i="6"/>
  <c r="AK55" i="6"/>
  <c r="AK254" i="6"/>
  <c r="AK139" i="6"/>
  <c r="AK258" i="6"/>
  <c r="AK28" i="6"/>
  <c r="AK54" i="6"/>
  <c r="AK203" i="6"/>
  <c r="AK244" i="6"/>
  <c r="AK127" i="6"/>
  <c r="AK154" i="6"/>
  <c r="AK26" i="6"/>
  <c r="AK80" i="6"/>
  <c r="AK223" i="6"/>
  <c r="AK264" i="6"/>
  <c r="AK88" i="6"/>
  <c r="AK268" i="6"/>
  <c r="AK282" i="6"/>
  <c r="AK302" i="6"/>
  <c r="AK322" i="6"/>
  <c r="AK345" i="6"/>
  <c r="D3" i="22"/>
  <c r="H10" i="22"/>
  <c r="C22" i="22"/>
  <c r="C42" i="22"/>
  <c r="C46" i="22"/>
  <c r="H50" i="22"/>
  <c r="D63" i="22"/>
  <c r="H66" i="22"/>
  <c r="D75" i="22"/>
  <c r="H90" i="22"/>
  <c r="H102" i="22"/>
  <c r="H110" i="22"/>
  <c r="H118" i="22"/>
  <c r="H122" i="22"/>
  <c r="H130" i="22"/>
  <c r="H142" i="22"/>
  <c r="D151" i="22"/>
  <c r="H162" i="22"/>
  <c r="D180" i="22"/>
  <c r="C191" i="22"/>
  <c r="H215" i="22"/>
  <c r="C219" i="22"/>
  <c r="C239" i="22"/>
  <c r="C251" i="22"/>
  <c r="AK296" i="6"/>
  <c r="D311" i="22"/>
  <c r="H315" i="22"/>
  <c r="H6" i="22"/>
  <c r="C11" i="22"/>
  <c r="H14" i="22"/>
  <c r="H18" i="22"/>
  <c r="D24" i="22"/>
  <c r="D31" i="22"/>
  <c r="C50" i="22"/>
  <c r="C70" i="22"/>
  <c r="H74" i="22"/>
  <c r="D91" i="22"/>
  <c r="C110" i="22"/>
  <c r="D147" i="22"/>
  <c r="AK152" i="6"/>
  <c r="C163" i="22"/>
  <c r="AK168" i="6"/>
  <c r="D187" i="22"/>
  <c r="AK192" i="6"/>
  <c r="H198" i="22"/>
  <c r="D204" i="22"/>
  <c r="AK220" i="6"/>
  <c r="H226" i="22"/>
  <c r="H238" i="22"/>
  <c r="D244" i="22"/>
  <c r="H250" i="22"/>
  <c r="C275" i="22"/>
  <c r="D280" i="22"/>
  <c r="H286" i="22"/>
  <c r="H294" i="22"/>
  <c r="H310" i="22"/>
  <c r="H334" i="22"/>
  <c r="D348" i="22"/>
  <c r="AK38" i="6"/>
  <c r="AK69" i="6"/>
  <c r="AK270" i="6"/>
  <c r="AK262" i="6"/>
  <c r="AK294" i="6"/>
  <c r="AK277" i="6"/>
  <c r="AK226" i="6"/>
  <c r="AK346" i="6"/>
  <c r="AK273" i="6"/>
  <c r="AK241" i="6"/>
  <c r="H63" i="22"/>
  <c r="H95" i="22"/>
  <c r="H131" i="22"/>
  <c r="C271" i="22"/>
  <c r="AK217" i="6"/>
  <c r="H32" i="22"/>
  <c r="D211" i="22"/>
  <c r="D322" i="22"/>
  <c r="C169" i="22"/>
  <c r="C165" i="22"/>
  <c r="C321" i="22"/>
  <c r="H61" i="22"/>
  <c r="AQ218" i="6"/>
  <c r="H257" i="22"/>
  <c r="D295" i="22"/>
  <c r="AQ338" i="6"/>
  <c r="D106" i="22"/>
  <c r="AQ142" i="6"/>
  <c r="AQ158" i="6"/>
  <c r="AQ190" i="6"/>
  <c r="C209" i="22"/>
  <c r="AQ222" i="6"/>
  <c r="D234" i="22"/>
  <c r="D250" i="22"/>
  <c r="D266" i="22"/>
  <c r="C281" i="22"/>
  <c r="D346" i="22"/>
  <c r="D37" i="22"/>
  <c r="H300" i="22"/>
  <c r="D157" i="22"/>
  <c r="D189" i="22"/>
  <c r="D221" i="22"/>
  <c r="D253" i="22"/>
  <c r="D317" i="22"/>
  <c r="C5" i="22"/>
  <c r="H89" i="22"/>
  <c r="H129" i="22"/>
  <c r="H161" i="22"/>
  <c r="K14" i="22"/>
  <c r="E86" i="22"/>
  <c r="K286" i="22"/>
  <c r="B309" i="22"/>
  <c r="L24" i="22"/>
  <c r="F168" i="22"/>
  <c r="E30" i="22"/>
  <c r="K94" i="22"/>
  <c r="J146" i="22"/>
  <c r="E199" i="22"/>
  <c r="B251" i="22"/>
  <c r="E274" i="22"/>
  <c r="K290" i="22"/>
  <c r="J302" i="22"/>
  <c r="E338" i="22"/>
  <c r="F112" i="22"/>
  <c r="K143" i="22"/>
  <c r="E62" i="22"/>
  <c r="K262" i="22"/>
  <c r="J306" i="22"/>
  <c r="K342" i="22"/>
  <c r="J351" i="22"/>
  <c r="L288" i="22"/>
  <c r="J151" i="22"/>
  <c r="E6" i="22"/>
  <c r="J39" i="22"/>
  <c r="E182" i="22"/>
  <c r="E223" i="22"/>
  <c r="J318" i="22"/>
  <c r="K335" i="22"/>
  <c r="F56" i="22"/>
  <c r="K95" i="22"/>
  <c r="C105" i="22"/>
  <c r="K110" i="22"/>
  <c r="B207" i="22"/>
  <c r="B267" i="22"/>
  <c r="B291" i="22"/>
  <c r="E322" i="22"/>
  <c r="E346" i="22"/>
  <c r="K23" i="22"/>
  <c r="J191" i="22"/>
  <c r="E42" i="22"/>
  <c r="K154" i="22"/>
  <c r="J202" i="22"/>
  <c r="L224" i="22"/>
  <c r="B245" i="22"/>
  <c r="K271" i="22"/>
  <c r="K303" i="22"/>
  <c r="L144" i="22"/>
  <c r="K255" i="22"/>
  <c r="E18" i="22"/>
  <c r="K63" i="22"/>
  <c r="E70" i="22"/>
  <c r="E174" i="22"/>
  <c r="J198" i="22"/>
  <c r="E230" i="22"/>
  <c r="B249" i="22"/>
  <c r="B304" i="22"/>
  <c r="K343" i="22"/>
  <c r="L88" i="22"/>
  <c r="K119" i="22"/>
  <c r="E22" i="22"/>
  <c r="E78" i="22"/>
  <c r="J170" i="22"/>
  <c r="L216" i="22"/>
  <c r="J246" i="22"/>
  <c r="B277" i="22"/>
  <c r="K319" i="22"/>
  <c r="E334" i="22"/>
  <c r="C69" i="22"/>
  <c r="N110" i="22"/>
  <c r="N258" i="22"/>
  <c r="N346" i="22"/>
  <c r="N318" i="22"/>
  <c r="P9" i="22"/>
  <c r="N234" i="22"/>
  <c r="N350" i="22"/>
  <c r="N250" i="22"/>
  <c r="P260" i="22"/>
  <c r="N334" i="22"/>
  <c r="P352" i="22"/>
  <c r="N94" i="22"/>
  <c r="N270" i="22"/>
  <c r="N294" i="22"/>
  <c r="N18" i="22"/>
  <c r="P41" i="22"/>
  <c r="P57" i="22"/>
  <c r="N306" i="22"/>
  <c r="AK138" i="6"/>
  <c r="AK200" i="6"/>
  <c r="AK40" i="6"/>
  <c r="AK230" i="6"/>
  <c r="AK171" i="6"/>
  <c r="AK97" i="6"/>
  <c r="AK128" i="6"/>
  <c r="AK151" i="6"/>
  <c r="AK182" i="6"/>
  <c r="AK13" i="6"/>
  <c r="AK84" i="6"/>
  <c r="AK234" i="6"/>
  <c r="C211" i="22"/>
  <c r="C3" i="22"/>
  <c r="C34" i="22"/>
  <c r="D83" i="22"/>
  <c r="D115" i="22"/>
  <c r="C151" i="22"/>
  <c r="H206" i="22"/>
  <c r="D220" i="22"/>
  <c r="AK232" i="6"/>
  <c r="C235" i="22"/>
  <c r="C247" i="22"/>
  <c r="D252" i="22"/>
  <c r="D255" i="22"/>
  <c r="D267" i="22"/>
  <c r="H270" i="22"/>
  <c r="D288" i="22"/>
  <c r="D296" i="22"/>
  <c r="D312" i="22"/>
  <c r="AK324" i="6"/>
  <c r="H330" i="22"/>
  <c r="D343" i="22"/>
  <c r="H346" i="22"/>
  <c r="AK159" i="6"/>
  <c r="AK180" i="6"/>
  <c r="D11" i="22"/>
  <c r="C31" i="22"/>
  <c r="D40" i="22"/>
  <c r="D56" i="22"/>
  <c r="C86" i="22"/>
  <c r="D127" i="22"/>
  <c r="D143" i="22"/>
  <c r="H151" i="22"/>
  <c r="D163" i="22"/>
  <c r="H167" i="22"/>
  <c r="C187" i="22"/>
  <c r="H191" i="22"/>
  <c r="H219" i="22"/>
  <c r="D275" i="22"/>
  <c r="AK66" i="6"/>
  <c r="AK86" i="6"/>
  <c r="AK102" i="6"/>
  <c r="AK124" i="6"/>
  <c r="AK289" i="6"/>
  <c r="AK305" i="6"/>
  <c r="AK328" i="6"/>
  <c r="AK348" i="6"/>
  <c r="AK288" i="6"/>
  <c r="AK101" i="6"/>
  <c r="AK85" i="6"/>
  <c r="AK53" i="6"/>
  <c r="AK158" i="6"/>
  <c r="AK350" i="6"/>
  <c r="AK130" i="6"/>
  <c r="AK122" i="6"/>
  <c r="AK17" i="6"/>
  <c r="AK329" i="6"/>
  <c r="H67" i="22"/>
  <c r="H99" i="22"/>
  <c r="H195" i="22"/>
  <c r="H271" i="22"/>
  <c r="H216" i="22"/>
  <c r="C201" i="22"/>
  <c r="C153" i="22"/>
  <c r="H181" i="22"/>
  <c r="C189" i="22"/>
  <c r="C173" i="22"/>
  <c r="C213" i="22"/>
  <c r="H329" i="22"/>
  <c r="C269" i="22"/>
  <c r="D26" i="22"/>
  <c r="H85" i="22"/>
  <c r="AQ124" i="6"/>
  <c r="AQ188" i="6"/>
  <c r="AQ170" i="6"/>
  <c r="H217" i="22"/>
  <c r="AQ266" i="6"/>
  <c r="AQ298" i="6"/>
  <c r="AQ12" i="6"/>
  <c r="AQ68" i="6"/>
  <c r="AQ236" i="6"/>
  <c r="AQ44" i="6"/>
  <c r="AQ100" i="6"/>
  <c r="AQ212" i="6"/>
  <c r="AQ40" i="6"/>
  <c r="AQ72" i="6"/>
  <c r="AQ112" i="6"/>
  <c r="AQ152" i="6"/>
  <c r="AQ184" i="6"/>
  <c r="AQ216" i="6"/>
  <c r="AQ248" i="6"/>
  <c r="AQ280" i="6"/>
  <c r="AQ312" i="6"/>
  <c r="AQ344" i="6"/>
  <c r="P109" i="22"/>
  <c r="C129" i="22"/>
  <c r="H141" i="22"/>
  <c r="AQ174" i="6"/>
  <c r="D210" i="22"/>
  <c r="D282" i="22"/>
  <c r="AQ318" i="6"/>
  <c r="P339" i="22"/>
  <c r="AQ324" i="6"/>
  <c r="AQ260" i="6"/>
  <c r="H148" i="22"/>
  <c r="D174" i="22"/>
  <c r="H268" i="22"/>
  <c r="H304" i="22"/>
  <c r="H336" i="22"/>
  <c r="D161" i="22"/>
  <c r="D193" i="22"/>
  <c r="D225" i="22"/>
  <c r="D257" i="22"/>
  <c r="D289" i="22"/>
  <c r="D321" i="22"/>
  <c r="AQ90" i="6"/>
  <c r="AQ130" i="6"/>
  <c r="AQ162" i="6"/>
  <c r="J14" i="22"/>
  <c r="L116" i="22"/>
  <c r="K242" i="22"/>
  <c r="E286" i="22"/>
  <c r="K71" i="22"/>
  <c r="B200" i="22"/>
  <c r="J30" i="22"/>
  <c r="J94" i="22"/>
  <c r="K162" i="22"/>
  <c r="F184" i="22"/>
  <c r="K214" i="22"/>
  <c r="K231" i="22"/>
  <c r="J274" i="22"/>
  <c r="J290" i="22"/>
  <c r="B305" i="22"/>
  <c r="J338" i="22"/>
  <c r="E143" i="22"/>
  <c r="B284" i="22"/>
  <c r="J62" i="22"/>
  <c r="K158" i="22"/>
  <c r="K206" i="22"/>
  <c r="K239" i="22"/>
  <c r="E262" i="22"/>
  <c r="K310" i="22"/>
  <c r="E342" i="22"/>
  <c r="L48" i="22"/>
  <c r="C61" i="22"/>
  <c r="J6" i="22"/>
  <c r="E39" i="22"/>
  <c r="J182" i="22"/>
  <c r="F200" i="22"/>
  <c r="J223" i="22"/>
  <c r="B299" i="22"/>
  <c r="B321" i="22"/>
  <c r="E335" i="22"/>
  <c r="L56" i="22"/>
  <c r="E95" i="22"/>
  <c r="J110" i="22"/>
  <c r="B237" i="22"/>
  <c r="B333" i="22"/>
  <c r="J346" i="22"/>
  <c r="J23" i="22"/>
  <c r="B220" i="22"/>
  <c r="J42" i="22"/>
  <c r="E154" i="22"/>
  <c r="E271" i="22"/>
  <c r="E303" i="22"/>
  <c r="B343" i="22"/>
  <c r="K31" i="22"/>
  <c r="E255" i="22"/>
  <c r="J18" i="22"/>
  <c r="J63" i="22"/>
  <c r="H92" i="22"/>
  <c r="K183" i="22"/>
  <c r="E198" i="22"/>
  <c r="B323" i="22"/>
  <c r="J343" i="22"/>
  <c r="J119" i="22"/>
  <c r="B332" i="22"/>
  <c r="K46" i="22"/>
  <c r="J78" i="22"/>
  <c r="E170" i="22"/>
  <c r="K226" i="22"/>
  <c r="K250" i="22"/>
  <c r="J319" i="22"/>
  <c r="B337" i="22"/>
  <c r="L16" i="22"/>
  <c r="L160" i="22"/>
  <c r="AK65" i="6"/>
  <c r="AK283" i="6"/>
  <c r="AK62" i="6"/>
  <c r="AK175" i="6"/>
  <c r="AK292" i="6"/>
  <c r="AK179" i="6"/>
  <c r="AK32" i="6"/>
  <c r="AK58" i="6"/>
  <c r="AK6" i="6"/>
  <c r="AK215" i="6"/>
  <c r="AK131" i="6"/>
  <c r="AK162" i="6"/>
  <c r="AK56" i="6"/>
  <c r="AK92" i="6"/>
  <c r="AK237" i="6"/>
  <c r="AK10" i="6"/>
  <c r="AK100" i="6"/>
  <c r="AK276" i="6"/>
  <c r="AK286" i="6"/>
  <c r="AK306" i="6"/>
  <c r="AK325" i="6"/>
  <c r="AK30" i="6"/>
  <c r="D231" i="22"/>
  <c r="D4" i="22"/>
  <c r="AK12" i="6"/>
  <c r="H22" i="22"/>
  <c r="C30" i="22"/>
  <c r="H34" i="22"/>
  <c r="D43" i="22"/>
  <c r="H46" i="22"/>
  <c r="H58" i="22"/>
  <c r="D64" i="22"/>
  <c r="D76" i="22"/>
  <c r="D111" i="22"/>
  <c r="D116" i="22"/>
  <c r="D119" i="22"/>
  <c r="H146" i="22"/>
  <c r="D159" i="22"/>
  <c r="AK164" i="6"/>
  <c r="H186" i="22"/>
  <c r="H231" i="22"/>
  <c r="D235" i="22"/>
  <c r="D247" i="22"/>
  <c r="C255" i="22"/>
  <c r="C267" i="22"/>
  <c r="H323" i="22"/>
  <c r="AK4" i="6"/>
  <c r="D7" i="22"/>
  <c r="D12" i="22"/>
  <c r="C15" i="22"/>
  <c r="C19" i="22"/>
  <c r="D32" i="22"/>
  <c r="H42" i="22"/>
  <c r="C58" i="22"/>
  <c r="C78" i="22"/>
  <c r="C82" i="22"/>
  <c r="D87" i="22"/>
  <c r="D92" i="22"/>
  <c r="H98" i="22"/>
  <c r="D123" i="22"/>
  <c r="C134" i="22"/>
  <c r="D144" i="22"/>
  <c r="D148" i="22"/>
  <c r="H158" i="22"/>
  <c r="D164" i="22"/>
  <c r="H174" i="22"/>
  <c r="H182" i="22"/>
  <c r="D188" i="22"/>
  <c r="AK240" i="6"/>
  <c r="C263" i="22"/>
  <c r="D276" i="22"/>
  <c r="H290" i="22"/>
  <c r="H298" i="22"/>
  <c r="D307" i="22"/>
  <c r="AK312" i="6"/>
  <c r="H326" i="22"/>
  <c r="AK105" i="6"/>
  <c r="AK7" i="6"/>
  <c r="AK206" i="6"/>
  <c r="AK190" i="6"/>
  <c r="AK222" i="6"/>
  <c r="AK194" i="6"/>
  <c r="AK146" i="6"/>
  <c r="AK25" i="6"/>
  <c r="AK21" i="6"/>
  <c r="AK353" i="6"/>
  <c r="AK209" i="6"/>
  <c r="H27" i="22"/>
  <c r="H199" i="22"/>
  <c r="H136" i="22"/>
  <c r="C161" i="22"/>
  <c r="H197" i="22"/>
  <c r="C121" i="22"/>
  <c r="C237" i="22"/>
  <c r="C181" i="22"/>
  <c r="C221" i="22"/>
  <c r="H69" i="22"/>
  <c r="C89" i="22"/>
  <c r="C193" i="22"/>
  <c r="P225" i="22"/>
  <c r="AQ346" i="6"/>
  <c r="AQ126" i="6"/>
  <c r="D130" i="22"/>
  <c r="C145" i="22"/>
  <c r="D162" i="22"/>
  <c r="D178" i="22"/>
  <c r="D194" i="22"/>
  <c r="C225" i="22"/>
  <c r="AQ238" i="6"/>
  <c r="AQ254" i="6"/>
  <c r="AQ270" i="6"/>
  <c r="AQ302" i="6"/>
  <c r="AQ350" i="6"/>
  <c r="H152" i="22"/>
  <c r="H176" i="22"/>
  <c r="H236" i="22"/>
  <c r="H272" i="22"/>
  <c r="H308" i="22"/>
  <c r="H340" i="22"/>
  <c r="C197" i="22"/>
  <c r="D165" i="22"/>
  <c r="D197" i="22"/>
  <c r="D261" i="22"/>
  <c r="D293" i="22"/>
  <c r="D325" i="22"/>
  <c r="H137" i="22"/>
  <c r="E14" i="22"/>
  <c r="L208" i="22"/>
  <c r="J242" i="22"/>
  <c r="J286" i="22"/>
  <c r="B320" i="22"/>
  <c r="F24" i="22"/>
  <c r="J71" i="22"/>
  <c r="L64" i="22"/>
  <c r="E94" i="22"/>
  <c r="E162" i="22"/>
  <c r="L184" i="22"/>
  <c r="E214" i="22"/>
  <c r="J231" i="22"/>
  <c r="B266" i="22"/>
  <c r="K278" i="22"/>
  <c r="E290" i="22"/>
  <c r="B351" i="22"/>
  <c r="J143" i="22"/>
  <c r="K98" i="22"/>
  <c r="E158" i="22"/>
  <c r="E206" i="22"/>
  <c r="E239" i="22"/>
  <c r="J262" i="22"/>
  <c r="J310" i="22"/>
  <c r="J342" i="22"/>
  <c r="F288" i="22"/>
  <c r="L8" i="22"/>
  <c r="H68" i="22"/>
  <c r="K186" i="22"/>
  <c r="L200" i="22"/>
  <c r="K247" i="22"/>
  <c r="J335" i="22"/>
  <c r="J95" i="22"/>
  <c r="B212" i="22"/>
  <c r="E110" i="22"/>
  <c r="B211" i="22"/>
  <c r="B271" i="22"/>
  <c r="B295" i="22"/>
  <c r="E23" i="22"/>
  <c r="K50" i="22"/>
  <c r="J154" i="22"/>
  <c r="K207" i="22"/>
  <c r="F224" i="22"/>
  <c r="K254" i="22"/>
  <c r="J271" i="22"/>
  <c r="J303" i="22"/>
  <c r="E31" i="22"/>
  <c r="J255" i="22"/>
  <c r="K34" i="22"/>
  <c r="E63" i="22"/>
  <c r="E183" i="22"/>
  <c r="B208" i="22"/>
  <c r="K234" i="22"/>
  <c r="B264" i="22"/>
  <c r="K311" i="22"/>
  <c r="E343" i="22"/>
  <c r="E119" i="22"/>
  <c r="E46" i="22"/>
  <c r="H88" i="22"/>
  <c r="B203" i="22"/>
  <c r="J226" i="22"/>
  <c r="J250" i="22"/>
  <c r="B293" i="22"/>
  <c r="E319" i="22"/>
  <c r="F16" i="22"/>
  <c r="K55" i="22"/>
  <c r="C85" i="22"/>
  <c r="P240" i="22"/>
  <c r="N58" i="22"/>
  <c r="P272" i="22"/>
  <c r="P296" i="22"/>
  <c r="N66" i="22"/>
  <c r="N238" i="22"/>
  <c r="P316" i="22"/>
  <c r="P40" i="22"/>
  <c r="N82" i="22"/>
  <c r="P16" i="22"/>
  <c r="N86" i="22"/>
  <c r="N298" i="22"/>
  <c r="N90" i="22"/>
  <c r="N274" i="22"/>
  <c r="N302" i="22"/>
  <c r="N338" i="22"/>
  <c r="N98" i="22"/>
  <c r="N50" i="22"/>
  <c r="N310" i="22"/>
  <c r="N106" i="22"/>
  <c r="AK153" i="6"/>
  <c r="AK243" i="6"/>
  <c r="AK73" i="6"/>
  <c r="AK238" i="6"/>
  <c r="AK332" i="6"/>
  <c r="AK61" i="6"/>
  <c r="AK109" i="6"/>
  <c r="AK136" i="6"/>
  <c r="AK166" i="6"/>
  <c r="AK233" i="6"/>
  <c r="AK112" i="6"/>
  <c r="AK96" i="6"/>
  <c r="AK248" i="6"/>
  <c r="AK24" i="6"/>
  <c r="D320" i="22"/>
  <c r="H11" i="22"/>
  <c r="D99" i="22"/>
  <c r="C159" i="22"/>
  <c r="H163" i="22"/>
  <c r="C199" i="22"/>
  <c r="AK208" i="6"/>
  <c r="H210" i="22"/>
  <c r="D227" i="22"/>
  <c r="D236" i="22"/>
  <c r="H262" i="22"/>
  <c r="D268" i="22"/>
  <c r="H278" i="22"/>
  <c r="H306" i="22"/>
  <c r="AK320" i="6"/>
  <c r="D324" i="22"/>
  <c r="D339" i="22"/>
  <c r="D344" i="22"/>
  <c r="D139" i="22"/>
  <c r="AK163" i="6"/>
  <c r="H3" i="22"/>
  <c r="C7" i="22"/>
  <c r="D15" i="22"/>
  <c r="D19" i="22"/>
  <c r="C26" i="22"/>
  <c r="C38" i="22"/>
  <c r="D51" i="22"/>
  <c r="C62" i="22"/>
  <c r="D71" i="22"/>
  <c r="H239" i="22"/>
  <c r="D263" i="22"/>
  <c r="H311" i="22"/>
  <c r="D331" i="22"/>
  <c r="AK43" i="6"/>
  <c r="AK74" i="6"/>
  <c r="AK90" i="6"/>
  <c r="AK106" i="6"/>
  <c r="AK132" i="6"/>
  <c r="AK293" i="6"/>
  <c r="AK313" i="6"/>
  <c r="AK336" i="6"/>
  <c r="AK42" i="6"/>
  <c r="AK15" i="6"/>
  <c r="AK213" i="6"/>
  <c r="AK326" i="6"/>
  <c r="AK334" i="6"/>
  <c r="AK198" i="6"/>
  <c r="AK170" i="6"/>
  <c r="AK57" i="6"/>
  <c r="AK29" i="6"/>
  <c r="AK145" i="6"/>
  <c r="AK269" i="6"/>
  <c r="H139" i="22"/>
  <c r="C203" i="22"/>
  <c r="H279" i="22"/>
  <c r="H331" i="22"/>
  <c r="AK337" i="6"/>
  <c r="AK137" i="6"/>
  <c r="D347" i="22"/>
  <c r="H325" i="22"/>
  <c r="C25" i="22"/>
  <c r="C273" i="22"/>
  <c r="H253" i="22"/>
  <c r="C137" i="22"/>
  <c r="C245" i="22"/>
  <c r="C229" i="22"/>
  <c r="C341" i="22"/>
  <c r="C9" i="22"/>
  <c r="D50" i="22"/>
  <c r="D74" i="22"/>
  <c r="D90" i="22"/>
  <c r="P131" i="22"/>
  <c r="AQ196" i="6"/>
  <c r="AQ178" i="6"/>
  <c r="AQ274" i="6"/>
  <c r="AQ306" i="6"/>
  <c r="P19" i="22"/>
  <c r="AQ156" i="6"/>
  <c r="H125" i="22"/>
  <c r="AQ76" i="6"/>
  <c r="AQ116" i="6"/>
  <c r="AQ8" i="6"/>
  <c r="AQ48" i="6"/>
  <c r="AQ80" i="6"/>
  <c r="AQ120" i="6"/>
  <c r="AQ160" i="6"/>
  <c r="AQ192" i="6"/>
  <c r="P223" i="22"/>
  <c r="AQ256" i="6"/>
  <c r="P287" i="22"/>
  <c r="AQ320" i="6"/>
  <c r="P351" i="22"/>
  <c r="C113" i="22"/>
  <c r="D146" i="22"/>
  <c r="AQ214" i="6"/>
  <c r="D226" i="22"/>
  <c r="C257" i="22"/>
  <c r="AQ286" i="6"/>
  <c r="D306" i="22"/>
  <c r="AQ326" i="6"/>
  <c r="P251" i="22"/>
  <c r="P347" i="22"/>
  <c r="AQ332" i="6"/>
  <c r="AQ268" i="6"/>
  <c r="H156" i="22"/>
  <c r="H180" i="22"/>
  <c r="H204" i="22"/>
  <c r="C205" i="22"/>
  <c r="D169" i="22"/>
  <c r="D201" i="22"/>
  <c r="D265" i="22"/>
  <c r="D297" i="22"/>
  <c r="AQ66" i="6"/>
  <c r="AQ98" i="6"/>
  <c r="AQ138" i="6"/>
  <c r="AQ186" i="6"/>
  <c r="K82" i="22"/>
  <c r="F116" i="22"/>
  <c r="F208" i="22"/>
  <c r="E242" i="22"/>
  <c r="B289" i="22"/>
  <c r="E71" i="22"/>
  <c r="B244" i="22"/>
  <c r="K142" i="22"/>
  <c r="J162" i="22"/>
  <c r="K190" i="22"/>
  <c r="J214" i="22"/>
  <c r="E231" i="22"/>
  <c r="J278" i="22"/>
  <c r="K294" i="22"/>
  <c r="B317" i="22"/>
  <c r="F232" i="22"/>
  <c r="C101" i="22"/>
  <c r="K10" i="22"/>
  <c r="J98" i="22"/>
  <c r="J158" i="22"/>
  <c r="J206" i="22"/>
  <c r="J239" i="22"/>
  <c r="K266" i="22"/>
  <c r="E310" i="22"/>
  <c r="F48" i="22"/>
  <c r="K87" i="22"/>
  <c r="B252" i="22"/>
  <c r="E186" i="22"/>
  <c r="B215" i="22"/>
  <c r="E247" i="22"/>
  <c r="K314" i="22"/>
  <c r="K326" i="22"/>
  <c r="B349" i="22"/>
  <c r="F128" i="22"/>
  <c r="K159" i="22"/>
  <c r="K138" i="22"/>
  <c r="K258" i="22"/>
  <c r="B336" i="22"/>
  <c r="F72" i="22"/>
  <c r="K103" i="22"/>
  <c r="B260" i="22"/>
  <c r="J50" i="22"/>
  <c r="K178" i="22"/>
  <c r="J207" i="22"/>
  <c r="H233" i="22"/>
  <c r="E254" i="22"/>
  <c r="K279" i="22"/>
  <c r="B307" i="22"/>
  <c r="J31" i="22"/>
  <c r="C53" i="22"/>
  <c r="J34" i="22"/>
  <c r="K66" i="22"/>
  <c r="K150" i="22"/>
  <c r="J183" i="22"/>
  <c r="E234" i="22"/>
  <c r="J311" i="22"/>
  <c r="B327" i="22"/>
  <c r="F152" i="22"/>
  <c r="B196" i="22"/>
  <c r="K7" i="22"/>
  <c r="J46" i="22"/>
  <c r="E226" i="22"/>
  <c r="E250" i="22"/>
  <c r="K327" i="22"/>
  <c r="B341" i="22"/>
  <c r="E55" i="22"/>
  <c r="AK135" i="6"/>
  <c r="AK309" i="6"/>
  <c r="AK70" i="6"/>
  <c r="AK196" i="6"/>
  <c r="AK16" i="6"/>
  <c r="AK35" i="6"/>
  <c r="AK195" i="6"/>
  <c r="AK227" i="6"/>
  <c r="AK143" i="6"/>
  <c r="AK185" i="6"/>
  <c r="AK64" i="6"/>
  <c r="AK181" i="6"/>
  <c r="AK252" i="6"/>
  <c r="AK37" i="6"/>
  <c r="AK68" i="6"/>
  <c r="AK173" i="6"/>
  <c r="AK118" i="6"/>
  <c r="AK290" i="6"/>
  <c r="AK310" i="6"/>
  <c r="AK333" i="6"/>
  <c r="AK116" i="6"/>
  <c r="AK224" i="6"/>
  <c r="C18" i="22"/>
  <c r="H30" i="22"/>
  <c r="AK36" i="6"/>
  <c r="D44" i="22"/>
  <c r="D47" i="22"/>
  <c r="AK60" i="6"/>
  <c r="H70" i="22"/>
  <c r="H86" i="22"/>
  <c r="D100" i="22"/>
  <c r="H106" i="22"/>
  <c r="D112" i="22"/>
  <c r="H126" i="22"/>
  <c r="D140" i="22"/>
  <c r="AK148" i="6"/>
  <c r="H170" i="22"/>
  <c r="C183" i="22"/>
  <c r="D199" i="22"/>
  <c r="H207" i="22"/>
  <c r="C227" i="22"/>
  <c r="H319" i="22"/>
  <c r="D207" i="22"/>
  <c r="AK8" i="6"/>
  <c r="D16" i="22"/>
  <c r="C27" i="22"/>
  <c r="D35" i="22"/>
  <c r="H38" i="22"/>
  <c r="AK44" i="6"/>
  <c r="D52" i="22"/>
  <c r="D59" i="22"/>
  <c r="D67" i="22"/>
  <c r="D72" i="22"/>
  <c r="H82" i="22"/>
  <c r="D88" i="22"/>
  <c r="C94" i="22"/>
  <c r="D107" i="22"/>
  <c r="H114" i="22"/>
  <c r="D124" i="22"/>
  <c r="D131" i="22"/>
  <c r="H134" i="22"/>
  <c r="H138" i="22"/>
  <c r="C155" i="22"/>
  <c r="AK160" i="6"/>
  <c r="C171" i="22"/>
  <c r="C175" i="22"/>
  <c r="H183" i="22"/>
  <c r="H194" i="22"/>
  <c r="H202" i="22"/>
  <c r="H222" i="22"/>
  <c r="H246" i="22"/>
  <c r="D259" i="22"/>
  <c r="H282" i="22"/>
  <c r="D291" i="22"/>
  <c r="H318" i="22"/>
  <c r="D327" i="22"/>
  <c r="D332" i="22"/>
  <c r="H338" i="22"/>
  <c r="H350" i="22"/>
  <c r="AK45" i="6"/>
  <c r="AK134" i="6"/>
  <c r="AK23" i="6"/>
  <c r="AK31" i="6"/>
  <c r="AK126" i="6"/>
  <c r="AK266" i="6"/>
  <c r="AK242" i="6"/>
  <c r="AK133" i="6"/>
  <c r="AK89" i="6"/>
  <c r="AK193" i="6"/>
  <c r="AK281" i="6"/>
  <c r="H79" i="22"/>
  <c r="H111" i="22"/>
  <c r="H143" i="22"/>
  <c r="C207" i="22"/>
  <c r="H291" i="22"/>
  <c r="H140" i="22"/>
  <c r="AK188" i="6"/>
  <c r="D330" i="22"/>
  <c r="C289" i="22"/>
  <c r="H173" i="22"/>
  <c r="H261" i="22"/>
  <c r="C329" i="22"/>
  <c r="C317" i="22"/>
  <c r="C277" i="22"/>
  <c r="C285" i="22"/>
  <c r="D10" i="22"/>
  <c r="AQ194" i="6"/>
  <c r="AQ234" i="6"/>
  <c r="D114" i="22"/>
  <c r="AQ134" i="6"/>
  <c r="AQ182" i="6"/>
  <c r="AQ198" i="6"/>
  <c r="H213" i="22"/>
  <c r="D242" i="22"/>
  <c r="D258" i="22"/>
  <c r="D274" i="22"/>
  <c r="D290" i="22"/>
  <c r="AQ334" i="6"/>
  <c r="C56" i="22"/>
  <c r="H20" i="22"/>
  <c r="H160" i="22"/>
  <c r="D182" i="22"/>
  <c r="H208" i="22"/>
  <c r="H244" i="22"/>
  <c r="H316" i="22"/>
  <c r="C253" i="22"/>
  <c r="D205" i="22"/>
  <c r="D237" i="22"/>
  <c r="D269" i="22"/>
  <c r="D301" i="22"/>
  <c r="H73" i="22"/>
  <c r="H113" i="22"/>
  <c r="H145" i="22"/>
  <c r="D38" i="22"/>
  <c r="E82" i="22"/>
  <c r="K194" i="22"/>
  <c r="K222" i="22"/>
  <c r="B255" i="22"/>
  <c r="B328" i="22"/>
  <c r="F104" i="22"/>
  <c r="K135" i="22"/>
  <c r="F64" i="22"/>
  <c r="J142" i="22"/>
  <c r="K175" i="22"/>
  <c r="E190" i="22"/>
  <c r="K218" i="22"/>
  <c r="B235" i="22"/>
  <c r="K270" i="22"/>
  <c r="E278" i="22"/>
  <c r="E294" i="22"/>
  <c r="L232" i="22"/>
  <c r="E10" i="22"/>
  <c r="E98" i="22"/>
  <c r="K167" i="22"/>
  <c r="K210" i="22"/>
  <c r="B243" i="22"/>
  <c r="E266" i="22"/>
  <c r="B313" i="22"/>
  <c r="B345" i="22"/>
  <c r="L120" i="22"/>
  <c r="E87" i="22"/>
  <c r="F8" i="22"/>
  <c r="J186" i="22"/>
  <c r="J247" i="22"/>
  <c r="E314" i="22"/>
  <c r="E326" i="22"/>
  <c r="L128" i="22"/>
  <c r="J159" i="22"/>
  <c r="B253" i="22"/>
  <c r="J138" i="22"/>
  <c r="K215" i="22"/>
  <c r="E258" i="22"/>
  <c r="B275" i="22"/>
  <c r="B300" i="22"/>
  <c r="L72" i="22"/>
  <c r="J103" i="22"/>
  <c r="E50" i="22"/>
  <c r="J178" i="22"/>
  <c r="E207" i="22"/>
  <c r="J254" i="22"/>
  <c r="E279" i="22"/>
  <c r="F80" i="22"/>
  <c r="E34" i="22"/>
  <c r="J66" i="22"/>
  <c r="J150" i="22"/>
  <c r="L192" i="22"/>
  <c r="B221" i="22"/>
  <c r="J234" i="22"/>
  <c r="B280" i="22"/>
  <c r="E311" i="22"/>
  <c r="K350" i="22"/>
  <c r="L152" i="22"/>
  <c r="E7" i="22"/>
  <c r="K74" i="22"/>
  <c r="K166" i="22"/>
  <c r="B213" i="22"/>
  <c r="H241" i="22"/>
  <c r="B259" i="22"/>
  <c r="B301" i="22"/>
  <c r="J327" i="22"/>
  <c r="L96" i="22"/>
  <c r="J55" i="22"/>
  <c r="B272" i="22"/>
  <c r="N62" i="22"/>
  <c r="P128" i="22"/>
  <c r="N122" i="22"/>
  <c r="N154" i="22"/>
  <c r="N114" i="22"/>
  <c r="N70" i="22"/>
  <c r="N78" i="22"/>
  <c r="P101" i="22"/>
  <c r="N246" i="22"/>
  <c r="N322" i="22"/>
  <c r="N286" i="22"/>
  <c r="N278" i="22"/>
  <c r="P244" i="22"/>
  <c r="N342" i="22"/>
  <c r="P69" i="22"/>
  <c r="P168" i="22"/>
  <c r="N326" i="22"/>
  <c r="AK177" i="6"/>
  <c r="AK300" i="6"/>
  <c r="AK169" i="6"/>
  <c r="AK318" i="6"/>
  <c r="AK263" i="6"/>
  <c r="AK267" i="6"/>
  <c r="AK5" i="6"/>
  <c r="AK77" i="6"/>
  <c r="AK113" i="6"/>
  <c r="AK144" i="6"/>
  <c r="AK174" i="6"/>
  <c r="AK236" i="6"/>
  <c r="AK272" i="6"/>
  <c r="AK41" i="6"/>
  <c r="AK22" i="6"/>
  <c r="AK108" i="6"/>
  <c r="AK176" i="6"/>
  <c r="AK256" i="6"/>
  <c r="H35" i="22"/>
  <c r="C54" i="22"/>
  <c r="H59" i="22"/>
  <c r="D95" i="22"/>
  <c r="H147" i="22"/>
  <c r="D183" i="22"/>
  <c r="C195" i="22"/>
  <c r="AK212" i="6"/>
  <c r="H214" i="22"/>
  <c r="D223" i="22"/>
  <c r="D228" i="22"/>
  <c r="H242" i="22"/>
  <c r="H314" i="22"/>
  <c r="D340" i="22"/>
  <c r="D271" i="22"/>
  <c r="AK183" i="6"/>
  <c r="H7" i="22"/>
  <c r="D20" i="22"/>
  <c r="D27" i="22"/>
  <c r="H43" i="22"/>
  <c r="D79" i="22"/>
  <c r="D155" i="22"/>
  <c r="H159" i="22"/>
  <c r="D171" i="22"/>
  <c r="D175" i="22"/>
  <c r="AK184" i="6"/>
  <c r="C259" i="22"/>
  <c r="AK46" i="6"/>
  <c r="AK78" i="6"/>
  <c r="AK94" i="6"/>
  <c r="AK110" i="6"/>
  <c r="AK140" i="6"/>
  <c r="AK297" i="6"/>
  <c r="AK317" i="6"/>
  <c r="AK340" i="6"/>
  <c r="AK81" i="6"/>
  <c r="AK157" i="6"/>
  <c r="AK125" i="6"/>
  <c r="AK197" i="6"/>
  <c r="AK149" i="6"/>
  <c r="AK202" i="6"/>
  <c r="AK250" i="6"/>
  <c r="AK201" i="6"/>
  <c r="AK129" i="6"/>
  <c r="AK205" i="6"/>
  <c r="H47" i="22"/>
  <c r="H83" i="22"/>
  <c r="AK141" i="6"/>
  <c r="H256" i="22"/>
  <c r="C305" i="22"/>
  <c r="H285" i="22"/>
  <c r="D215" i="22"/>
  <c r="C349" i="22"/>
  <c r="C293" i="22"/>
  <c r="C333" i="22"/>
  <c r="H13" i="22"/>
  <c r="D34" i="22"/>
  <c r="H53" i="22"/>
  <c r="D98" i="22"/>
  <c r="AQ28" i="6"/>
  <c r="AQ164" i="6"/>
  <c r="AQ204" i="6"/>
  <c r="AQ202" i="6"/>
  <c r="AQ242" i="6"/>
  <c r="AQ282" i="6"/>
  <c r="AQ314" i="6"/>
  <c r="AQ52" i="6"/>
  <c r="AQ172" i="6"/>
  <c r="AQ84" i="6"/>
  <c r="AQ140" i="6"/>
  <c r="AQ16" i="6"/>
  <c r="AQ56" i="6"/>
  <c r="AQ88" i="6"/>
  <c r="AQ128" i="6"/>
  <c r="AQ168" i="6"/>
  <c r="AQ200" i="6"/>
  <c r="AQ232" i="6"/>
  <c r="AQ264" i="6"/>
  <c r="AQ296" i="6"/>
  <c r="AQ328" i="6"/>
  <c r="AQ118" i="6"/>
  <c r="AQ166" i="6"/>
  <c r="C185" i="22"/>
  <c r="C217" i="22"/>
  <c r="AQ230" i="6"/>
  <c r="AQ294" i="6"/>
  <c r="AQ310" i="6"/>
  <c r="D338" i="22"/>
  <c r="AQ276" i="6"/>
  <c r="AQ292" i="6"/>
  <c r="AQ284" i="6"/>
  <c r="D25" i="22"/>
  <c r="D57" i="22"/>
  <c r="H64" i="22"/>
  <c r="H164" i="22"/>
  <c r="H184" i="22"/>
  <c r="H212" i="22"/>
  <c r="H248" i="22"/>
  <c r="H284" i="22"/>
  <c r="H320" i="22"/>
  <c r="H352" i="22"/>
  <c r="D145" i="22"/>
  <c r="D177" i="22"/>
  <c r="D209" i="22"/>
  <c r="D241" i="22"/>
  <c r="D273" i="22"/>
  <c r="D305" i="22"/>
  <c r="AQ74" i="6"/>
  <c r="AQ114" i="6"/>
  <c r="AQ146" i="6"/>
  <c r="J82" i="22"/>
  <c r="J194" i="22"/>
  <c r="E222" i="22"/>
  <c r="K298" i="22"/>
  <c r="L104" i="22"/>
  <c r="E135" i="22"/>
  <c r="B276" i="22"/>
  <c r="K90" i="22"/>
  <c r="E142" i="22"/>
  <c r="E175" i="22"/>
  <c r="J190" i="22"/>
  <c r="J218" i="22"/>
  <c r="E270" i="22"/>
  <c r="K282" i="22"/>
  <c r="J294" i="22"/>
  <c r="B331" i="22"/>
  <c r="F32" i="22"/>
  <c r="K79" i="22"/>
  <c r="B204" i="22"/>
  <c r="J10" i="22"/>
  <c r="K102" i="22"/>
  <c r="E167" i="22"/>
  <c r="E210" i="22"/>
  <c r="J266" i="22"/>
  <c r="J87" i="22"/>
  <c r="B292" i="22"/>
  <c r="C13" i="22"/>
  <c r="F176" i="22"/>
  <c r="B219" i="22"/>
  <c r="B283" i="22"/>
  <c r="J314" i="22"/>
  <c r="J326" i="22"/>
  <c r="B352" i="22"/>
  <c r="K15" i="22"/>
  <c r="E159" i="22"/>
  <c r="E138" i="22"/>
  <c r="E215" i="22"/>
  <c r="J258" i="22"/>
  <c r="B339" i="22"/>
  <c r="E103" i="22"/>
  <c r="B316" i="22"/>
  <c r="K128" i="22"/>
  <c r="E178" i="22"/>
  <c r="L240" i="22"/>
  <c r="K263" i="22"/>
  <c r="J279" i="22"/>
  <c r="B311" i="22"/>
  <c r="L80" i="22"/>
  <c r="K111" i="22"/>
  <c r="B324" i="22"/>
  <c r="K54" i="22"/>
  <c r="E66" i="22"/>
  <c r="E150" i="22"/>
  <c r="K238" i="22"/>
  <c r="B315" i="22"/>
  <c r="K330" i="22"/>
  <c r="J350" i="22"/>
  <c r="K47" i="22"/>
  <c r="B228" i="22"/>
  <c r="J7" i="22"/>
  <c r="J74" i="22"/>
  <c r="E166" i="22"/>
  <c r="E327" i="22"/>
  <c r="B344" i="22"/>
  <c r="K127" i="22"/>
  <c r="AK186" i="6"/>
  <c r="AK52" i="6"/>
  <c r="AK167" i="6"/>
  <c r="AK34" i="6"/>
  <c r="AK221" i="6"/>
  <c r="AK20" i="6"/>
  <c r="AK39" i="6"/>
  <c r="AK199" i="6"/>
  <c r="AK231" i="6"/>
  <c r="AK150" i="6"/>
  <c r="AK14" i="6"/>
  <c r="AK72" i="6"/>
  <c r="AK211" i="6"/>
  <c r="AK260" i="6"/>
  <c r="AK104" i="6"/>
  <c r="AK76" i="6"/>
  <c r="AK219" i="6"/>
  <c r="AK121" i="6"/>
  <c r="AK298" i="6"/>
  <c r="AK314" i="6"/>
  <c r="AK341" i="6"/>
  <c r="AK228" i="6"/>
  <c r="AK280" i="6"/>
  <c r="C10" i="22"/>
  <c r="H26" i="22"/>
  <c r="D48" i="22"/>
  <c r="H54" i="22"/>
  <c r="H62" i="22"/>
  <c r="H78" i="22"/>
  <c r="D96" i="22"/>
  <c r="C102" i="22"/>
  <c r="H154" i="22"/>
  <c r="C167" i="22"/>
  <c r="AK172" i="6"/>
  <c r="D179" i="22"/>
  <c r="D195" i="22"/>
  <c r="H211" i="22"/>
  <c r="C223" i="22"/>
  <c r="D303" i="22"/>
  <c r="D335" i="22"/>
  <c r="D351" i="22"/>
  <c r="H287" i="22"/>
  <c r="C6" i="22"/>
  <c r="D8" i="22"/>
  <c r="C14" i="22"/>
  <c r="C23" i="22"/>
  <c r="D36" i="22"/>
  <c r="D55" i="22"/>
  <c r="D60" i="22"/>
  <c r="D80" i="22"/>
  <c r="H94" i="22"/>
  <c r="D103" i="22"/>
  <c r="D108" i="22"/>
  <c r="AK120" i="6"/>
  <c r="C126" i="22"/>
  <c r="D132" i="22"/>
  <c r="H150" i="22"/>
  <c r="D156" i="22"/>
  <c r="H166" i="22"/>
  <c r="D172" i="22"/>
  <c r="H178" i="22"/>
  <c r="H190" i="22"/>
  <c r="H203" i="22"/>
  <c r="H218" i="22"/>
  <c r="H234" i="22"/>
  <c r="C243" i="22"/>
  <c r="D279" i="22"/>
  <c r="AK284" i="6"/>
  <c r="H302" i="22"/>
  <c r="D315" i="22"/>
  <c r="D328" i="22"/>
  <c r="H342" i="22"/>
  <c r="AK117" i="6"/>
  <c r="AK189" i="6"/>
  <c r="AK261" i="6"/>
  <c r="AK214" i="6"/>
  <c r="AK246" i="6"/>
  <c r="AK210" i="6"/>
  <c r="AK274" i="6"/>
  <c r="AK249" i="6"/>
  <c r="AK161" i="6"/>
  <c r="AK330" i="6"/>
  <c r="H51" i="22"/>
  <c r="H123" i="22"/>
  <c r="H175" i="22"/>
  <c r="H227" i="22"/>
  <c r="H299" i="22"/>
  <c r="H343" i="22"/>
  <c r="D128" i="22"/>
  <c r="AK257" i="6"/>
  <c r="AK33" i="6"/>
  <c r="H301" i="22"/>
  <c r="C301" i="22"/>
  <c r="D18" i="22"/>
  <c r="H77" i="22"/>
  <c r="AQ210" i="6"/>
  <c r="AQ250" i="6"/>
  <c r="AQ290" i="6"/>
  <c r="AQ322" i="6"/>
  <c r="AQ150" i="6"/>
  <c r="D186" i="22"/>
  <c r="AQ206" i="6"/>
  <c r="D218" i="22"/>
  <c r="AQ246" i="6"/>
  <c r="AQ262" i="6"/>
  <c r="AQ278" i="6"/>
  <c r="H293" i="22"/>
  <c r="D203" i="22"/>
  <c r="D166" i="22"/>
  <c r="H188" i="22"/>
  <c r="H220" i="22"/>
  <c r="H252" i="22"/>
  <c r="H292" i="22"/>
  <c r="H324" i="22"/>
  <c r="C325" i="22"/>
  <c r="D149" i="22"/>
  <c r="D181" i="22"/>
  <c r="D213" i="22"/>
  <c r="D245" i="22"/>
  <c r="D277" i="22"/>
  <c r="D309" i="22"/>
  <c r="H105" i="22"/>
  <c r="H81" i="22"/>
  <c r="H121" i="22"/>
  <c r="H153" i="22"/>
  <c r="K86" i="22"/>
  <c r="E194" i="22"/>
  <c r="J222" i="22"/>
  <c r="B273" i="22"/>
  <c r="J298" i="22"/>
  <c r="B348" i="22"/>
  <c r="J135" i="22"/>
  <c r="J90" i="22"/>
  <c r="K146" i="22"/>
  <c r="J175" i="22"/>
  <c r="K199" i="22"/>
  <c r="E218" i="22"/>
  <c r="B239" i="22"/>
  <c r="J270" i="22"/>
  <c r="J282" i="22"/>
  <c r="K302" i="22"/>
  <c r="L32" i="22"/>
  <c r="E79" i="22"/>
  <c r="J102" i="22"/>
  <c r="J167" i="22"/>
  <c r="J210" i="22"/>
  <c r="B247" i="22"/>
  <c r="K306" i="22"/>
  <c r="B335" i="22"/>
  <c r="K351" i="22"/>
  <c r="F120" i="22"/>
  <c r="K151" i="22"/>
  <c r="L176" i="22"/>
  <c r="B191" i="22"/>
  <c r="K318" i="22"/>
  <c r="B329" i="22"/>
  <c r="E15" i="22"/>
  <c r="C77" i="22"/>
  <c r="B308" i="22"/>
  <c r="B192" i="22"/>
  <c r="J215" i="22"/>
  <c r="B263" i="22"/>
  <c r="B288" i="22"/>
  <c r="K322" i="22"/>
  <c r="F136" i="22"/>
  <c r="K191" i="22"/>
  <c r="E128" i="22"/>
  <c r="K202" i="22"/>
  <c r="B216" i="22"/>
  <c r="E263" i="22"/>
  <c r="B296" i="22"/>
  <c r="E111" i="22"/>
  <c r="E54" i="22"/>
  <c r="K70" i="22"/>
  <c r="K174" i="22"/>
  <c r="F192" i="22"/>
  <c r="K230" i="22"/>
  <c r="J238" i="22"/>
  <c r="B285" i="22"/>
  <c r="J330" i="22"/>
  <c r="E350" i="22"/>
  <c r="E47" i="22"/>
  <c r="K22" i="22"/>
  <c r="E74" i="22"/>
  <c r="J166" i="22"/>
  <c r="K246" i="22"/>
  <c r="B269" i="22"/>
  <c r="B312" i="22"/>
  <c r="K334" i="22"/>
  <c r="F96" i="22"/>
  <c r="J127" i="22"/>
  <c r="B340" i="22"/>
  <c r="G136" i="22"/>
  <c r="N46" i="22"/>
  <c r="N254" i="22"/>
  <c r="N330" i="22"/>
  <c r="N74" i="22"/>
  <c r="P32" i="22"/>
  <c r="P156" i="22"/>
  <c r="N314" i="22"/>
  <c r="N10" i="22"/>
  <c r="P25" i="22"/>
  <c r="N290" i="22"/>
  <c r="N102" i="22"/>
  <c r="P105" i="22"/>
  <c r="AK191" i="6"/>
  <c r="AK349" i="6"/>
  <c r="AK207" i="6"/>
  <c r="AK142" i="6"/>
  <c r="AK93" i="6"/>
  <c r="AK119" i="6"/>
  <c r="AK147" i="6"/>
  <c r="AK178" i="6"/>
  <c r="AK9" i="6"/>
  <c r="AK352" i="6"/>
  <c r="AK48" i="6"/>
  <c r="AK165" i="6"/>
  <c r="C215" i="22"/>
  <c r="AK304" i="6"/>
  <c r="AK308" i="6"/>
  <c r="C66" i="22"/>
  <c r="C118" i="22"/>
  <c r="D167" i="22"/>
  <c r="H171" i="22"/>
  <c r="C179" i="22"/>
  <c r="D191" i="22"/>
  <c r="D196" i="22"/>
  <c r="D212" i="22"/>
  <c r="AK216" i="6"/>
  <c r="D219" i="22"/>
  <c r="H230" i="22"/>
  <c r="D239" i="22"/>
  <c r="D251" i="22"/>
  <c r="H254" i="22"/>
  <c r="H258" i="22"/>
  <c r="H266" i="22"/>
  <c r="H274" i="22"/>
  <c r="D283" i="22"/>
  <c r="D287" i="22"/>
  <c r="H295" i="22"/>
  <c r="D299" i="22"/>
  <c r="D304" i="22"/>
  <c r="AK316" i="6"/>
  <c r="H322" i="22"/>
  <c r="D336" i="22"/>
  <c r="D352" i="22"/>
  <c r="AK187" i="6"/>
  <c r="D23" i="22"/>
  <c r="D28" i="22"/>
  <c r="D39" i="22"/>
  <c r="C74" i="22"/>
  <c r="H119" i="22"/>
  <c r="D135" i="22"/>
  <c r="C142" i="22"/>
  <c r="AK204" i="6"/>
  <c r="D243" i="22"/>
  <c r="C279" i="22"/>
  <c r="H283" i="22"/>
  <c r="D319" i="22"/>
  <c r="AK50" i="6"/>
  <c r="AK82" i="6"/>
  <c r="AK98" i="6"/>
  <c r="AK114" i="6"/>
  <c r="AK285" i="6"/>
  <c r="AK301" i="6"/>
  <c r="AK321" i="6"/>
  <c r="AK344" i="6"/>
  <c r="AK49" i="6"/>
  <c r="AK229" i="6"/>
  <c r="AK342" i="6"/>
  <c r="AK245" i="6"/>
  <c r="AK253" i="6"/>
  <c r="AK218" i="6"/>
  <c r="AK338" i="6"/>
  <c r="AK265" i="6"/>
  <c r="AK225" i="6"/>
  <c r="H55" i="22"/>
  <c r="C231" i="22"/>
  <c r="H267" i="22"/>
  <c r="H347" i="22"/>
  <c r="C128" i="22"/>
  <c r="C337" i="22"/>
  <c r="C249" i="22"/>
  <c r="C177" i="22"/>
  <c r="C241" i="22"/>
  <c r="C313" i="22"/>
  <c r="C17" i="22"/>
  <c r="H281" i="22"/>
  <c r="C309" i="22"/>
  <c r="H249" i="22"/>
  <c r="H37" i="22"/>
  <c r="H101" i="22"/>
  <c r="AQ108" i="6"/>
  <c r="AQ180" i="6"/>
  <c r="AQ220" i="6"/>
  <c r="AQ258" i="6"/>
  <c r="AQ330" i="6"/>
  <c r="AQ4" i="6"/>
  <c r="AQ60" i="6"/>
  <c r="AQ228" i="6"/>
  <c r="AQ36" i="6"/>
  <c r="AQ92" i="6"/>
  <c r="AQ148" i="6"/>
  <c r="AQ24" i="6"/>
  <c r="AQ64" i="6"/>
  <c r="AQ96" i="6"/>
  <c r="AQ136" i="6"/>
  <c r="AQ176" i="6"/>
  <c r="AQ208" i="6"/>
  <c r="AQ240" i="6"/>
  <c r="AQ272" i="6"/>
  <c r="AQ304" i="6"/>
  <c r="AQ336" i="6"/>
  <c r="D122" i="22"/>
  <c r="D154" i="22"/>
  <c r="D170" i="22"/>
  <c r="C233" i="22"/>
  <c r="C265" i="22"/>
  <c r="C297" i="22"/>
  <c r="D314" i="22"/>
  <c r="AQ342" i="6"/>
  <c r="AQ316" i="6"/>
  <c r="AQ300" i="6"/>
  <c r="AQ308" i="6"/>
  <c r="AQ244" i="6"/>
  <c r="C36" i="22"/>
  <c r="H168" i="22"/>
  <c r="D190" i="22"/>
  <c r="H224" i="22"/>
  <c r="H260" i="22"/>
  <c r="H296" i="22"/>
  <c r="H328" i="22"/>
  <c r="H41" i="22"/>
  <c r="D153" i="22"/>
  <c r="D185" i="22"/>
  <c r="D217" i="22"/>
  <c r="D249" i="22"/>
  <c r="D281" i="22"/>
  <c r="D313" i="22"/>
  <c r="AQ82" i="6"/>
  <c r="AQ122" i="6"/>
  <c r="AQ154" i="6"/>
  <c r="J86" i="22"/>
  <c r="B199" i="22"/>
  <c r="B231" i="22"/>
  <c r="E298" i="22"/>
  <c r="L168" i="22"/>
  <c r="H25" i="22"/>
  <c r="K30" i="22"/>
  <c r="E90" i="22"/>
  <c r="E146" i="22"/>
  <c r="J199" i="22"/>
  <c r="B227" i="22"/>
  <c r="K274" i="22"/>
  <c r="E282" i="22"/>
  <c r="E302" i="22"/>
  <c r="K338" i="22"/>
  <c r="L112" i="22"/>
  <c r="J79" i="22"/>
  <c r="B248" i="22"/>
  <c r="K62" i="22"/>
  <c r="E102" i="22"/>
  <c r="B195" i="22"/>
  <c r="B223" i="22"/>
  <c r="E306" i="22"/>
  <c r="E351" i="22"/>
  <c r="E151" i="22"/>
  <c r="K6" i="22"/>
  <c r="K39" i="22"/>
  <c r="K182" i="22"/>
  <c r="K223" i="22"/>
  <c r="B287" i="22"/>
  <c r="E318" i="22"/>
  <c r="J15" i="22"/>
  <c r="B229" i="22"/>
  <c r="J322" i="22"/>
  <c r="K346" i="22"/>
  <c r="L136" i="22"/>
  <c r="E191" i="22"/>
  <c r="K42" i="22"/>
  <c r="J128" i="22"/>
  <c r="E202" i="22"/>
  <c r="F240" i="22"/>
  <c r="J263" i="22"/>
  <c r="B330" i="22"/>
  <c r="F144" i="22"/>
  <c r="J111" i="22"/>
  <c r="K18" i="22"/>
  <c r="J54" i="22"/>
  <c r="J70" i="22"/>
  <c r="J174" i="22"/>
  <c r="K198" i="22"/>
  <c r="J230" i="22"/>
  <c r="E238" i="22"/>
  <c r="B319" i="22"/>
  <c r="E330" i="22"/>
  <c r="F88" i="22"/>
  <c r="J47" i="22"/>
  <c r="B268" i="22"/>
  <c r="J22" i="22"/>
  <c r="K78" i="22"/>
  <c r="K170" i="22"/>
  <c r="F216" i="22"/>
  <c r="E246" i="22"/>
  <c r="J334" i="22"/>
  <c r="B347" i="22"/>
  <c r="F160" i="22"/>
  <c r="E127" i="22"/>
  <c r="AK3" i="6"/>
  <c r="P124" i="6"/>
  <c r="Q177" i="6"/>
  <c r="P12" i="6"/>
  <c r="P248" i="6"/>
  <c r="AD181" i="6"/>
  <c r="AR181" i="6" s="1"/>
  <c r="K2" i="20"/>
  <c r="P69" i="6"/>
  <c r="P189" i="6"/>
  <c r="G188" i="22"/>
  <c r="P28" i="6"/>
  <c r="G27" i="22"/>
  <c r="P276" i="6"/>
  <c r="P3" i="6"/>
  <c r="P269" i="6"/>
  <c r="G268" i="22"/>
  <c r="E2" i="20"/>
  <c r="P228" i="6"/>
  <c r="G227" i="22"/>
  <c r="P24" i="6"/>
  <c r="G23" i="22"/>
  <c r="P96" i="6"/>
  <c r="G95" i="22"/>
  <c r="P272" i="6"/>
  <c r="P316" i="6"/>
  <c r="P300" i="6"/>
  <c r="G299" i="22"/>
  <c r="P236" i="6"/>
  <c r="G235" i="22"/>
  <c r="P100" i="6"/>
  <c r="P212" i="6"/>
  <c r="P152" i="6"/>
  <c r="G151" i="22"/>
  <c r="P216" i="6"/>
  <c r="G215" i="22"/>
  <c r="P312" i="6"/>
  <c r="P344" i="6"/>
  <c r="N323" i="6"/>
  <c r="Q146" i="6"/>
  <c r="AD21" i="6"/>
  <c r="AR21" i="6" s="1"/>
  <c r="N39" i="6"/>
  <c r="Q96" i="6"/>
  <c r="N302" i="6"/>
  <c r="AD317" i="6"/>
  <c r="AR317" i="6" s="1"/>
  <c r="Q317" i="6"/>
  <c r="N275" i="6"/>
  <c r="M254" i="6"/>
  <c r="Q209" i="6"/>
  <c r="AD114" i="6"/>
  <c r="AR114" i="6" s="1"/>
  <c r="Q353" i="6"/>
  <c r="AD185" i="6"/>
  <c r="AR185" i="6" s="1"/>
  <c r="M186" i="6"/>
  <c r="Q68" i="6"/>
  <c r="AD126" i="6"/>
  <c r="AR126" i="6" s="1"/>
  <c r="M298" i="6"/>
  <c r="M266" i="6"/>
  <c r="AD62" i="6"/>
  <c r="AR62" i="6" s="1"/>
  <c r="N315" i="6"/>
  <c r="AD138" i="6"/>
  <c r="AR138" i="6" s="1"/>
  <c r="AD161" i="6"/>
  <c r="AR161" i="6" s="1"/>
  <c r="Q142" i="6"/>
  <c r="Q245" i="6"/>
  <c r="Q21" i="6"/>
  <c r="N266" i="6"/>
  <c r="M234" i="6"/>
  <c r="AD200" i="6"/>
  <c r="AR200" i="6" s="1"/>
  <c r="M204" i="6"/>
  <c r="N212" i="6"/>
  <c r="N242" i="6"/>
  <c r="AD102" i="6"/>
  <c r="AR102" i="6" s="1"/>
  <c r="Q65" i="6"/>
  <c r="AD65" i="6"/>
  <c r="AR65" i="6" s="1"/>
  <c r="Q249" i="6"/>
  <c r="N210" i="6"/>
  <c r="Q285" i="6"/>
  <c r="N274" i="6"/>
  <c r="Q321" i="6"/>
  <c r="AD249" i="6"/>
  <c r="AR249" i="6" s="1"/>
  <c r="AD285" i="6"/>
  <c r="AR285" i="6" s="1"/>
  <c r="AD321" i="6"/>
  <c r="AR321" i="6" s="1"/>
  <c r="AD165" i="6"/>
  <c r="AR165" i="6" s="1"/>
  <c r="AD294" i="6"/>
  <c r="AR294" i="6" s="1"/>
  <c r="Q213" i="6"/>
  <c r="N306" i="6"/>
  <c r="Q294" i="6"/>
  <c r="N146" i="6"/>
  <c r="Q185" i="6"/>
  <c r="N178" i="6"/>
  <c r="AD213" i="6"/>
  <c r="AR213" i="6" s="1"/>
  <c r="N26" i="6"/>
  <c r="AD353" i="6"/>
  <c r="AR353" i="6" s="1"/>
  <c r="AD68" i="6"/>
  <c r="AR68" i="6" s="1"/>
  <c r="N218" i="6"/>
  <c r="AD100" i="6"/>
  <c r="AR100" i="6" s="1"/>
  <c r="Q272" i="6"/>
  <c r="Q196" i="6"/>
  <c r="M37" i="6"/>
  <c r="AD329" i="6"/>
  <c r="AR329" i="6" s="1"/>
  <c r="AD272" i="6"/>
  <c r="AR272" i="6" s="1"/>
  <c r="Q100" i="6"/>
  <c r="AD196" i="6"/>
  <c r="AR196" i="6" s="1"/>
  <c r="N107" i="6"/>
  <c r="M210" i="6"/>
  <c r="N250" i="6"/>
  <c r="Q297" i="6"/>
  <c r="AD225" i="6"/>
  <c r="AR225" i="6" s="1"/>
  <c r="AD297" i="6"/>
  <c r="AR297" i="6" s="1"/>
  <c r="Q225" i="6"/>
  <c r="N282" i="6"/>
  <c r="Q261" i="6"/>
  <c r="Q42" i="6"/>
  <c r="Q169" i="6"/>
  <c r="N314" i="6"/>
  <c r="AD261" i="6"/>
  <c r="AR261" i="6" s="1"/>
  <c r="AD169" i="6"/>
  <c r="AR169" i="6" s="1"/>
  <c r="N186" i="6"/>
  <c r="AD42" i="6"/>
  <c r="AR42" i="6" s="1"/>
  <c r="N154" i="6"/>
  <c r="Q329" i="6"/>
  <c r="N347" i="6"/>
  <c r="N235" i="6"/>
  <c r="N251" i="6"/>
  <c r="N191" i="6"/>
  <c r="AP18" i="6"/>
  <c r="N293" i="6"/>
  <c r="M48" i="6"/>
  <c r="P186" i="6"/>
  <c r="N193" i="6"/>
  <c r="M199" i="6"/>
  <c r="M211" i="6"/>
  <c r="N217" i="6"/>
  <c r="M227" i="6"/>
  <c r="N241" i="6"/>
  <c r="L247" i="6"/>
  <c r="L271" i="6"/>
  <c r="M312" i="6"/>
  <c r="L327" i="6"/>
  <c r="M347" i="6"/>
  <c r="L343" i="6"/>
  <c r="M40" i="6"/>
  <c r="N69" i="6"/>
  <c r="M107" i="6"/>
  <c r="M124" i="6"/>
  <c r="M155" i="6"/>
  <c r="L195" i="6"/>
  <c r="L263" i="6"/>
  <c r="L323" i="6"/>
  <c r="AD88" i="6"/>
  <c r="AR88" i="6" s="1"/>
  <c r="Q264" i="6"/>
  <c r="O52" i="6"/>
  <c r="P349" i="6"/>
  <c r="M239" i="6"/>
  <c r="Q194" i="6"/>
  <c r="AD346" i="6"/>
  <c r="AR346" i="6" s="1"/>
  <c r="M58" i="6"/>
  <c r="AD226" i="6"/>
  <c r="AR226" i="6" s="1"/>
  <c r="AD150" i="6"/>
  <c r="AR150" i="6" s="1"/>
  <c r="Q110" i="6"/>
  <c r="P213" i="6"/>
  <c r="AD318" i="6"/>
  <c r="AR318" i="6" s="1"/>
  <c r="O39" i="6"/>
  <c r="P337" i="6"/>
  <c r="Q197" i="6"/>
  <c r="Q233" i="6"/>
  <c r="Q25" i="6"/>
  <c r="M96" i="6"/>
  <c r="M112" i="6"/>
  <c r="M120" i="6"/>
  <c r="M139" i="6"/>
  <c r="N153" i="6"/>
  <c r="M183" i="6"/>
  <c r="L199" i="6"/>
  <c r="L211" i="6"/>
  <c r="L227" i="6"/>
  <c r="M284" i="6"/>
  <c r="M288" i="6"/>
  <c r="M300" i="6"/>
  <c r="M327" i="6"/>
  <c r="L347" i="6"/>
  <c r="M348" i="6"/>
  <c r="M56" i="6"/>
  <c r="M91" i="6"/>
  <c r="M167" i="6"/>
  <c r="L191" i="6"/>
  <c r="L203" i="6"/>
  <c r="L223" i="6"/>
  <c r="M332" i="6"/>
  <c r="M339" i="6"/>
  <c r="AD16" i="6"/>
  <c r="AR16" i="6" s="1"/>
  <c r="Q92" i="6"/>
  <c r="AD128" i="6"/>
  <c r="AR128" i="6" s="1"/>
  <c r="Q180" i="6"/>
  <c r="AD304" i="6"/>
  <c r="AR304" i="6" s="1"/>
  <c r="P101" i="6"/>
  <c r="M66" i="6"/>
  <c r="L206" i="6"/>
  <c r="O20" i="6"/>
  <c r="N59" i="6"/>
  <c r="M82" i="6"/>
  <c r="Q274" i="6"/>
  <c r="Q306" i="6"/>
  <c r="P20" i="6"/>
  <c r="P116" i="6"/>
  <c r="P80" i="6"/>
  <c r="P160" i="6"/>
  <c r="P133" i="6"/>
  <c r="AD238" i="6"/>
  <c r="AR238" i="6" s="1"/>
  <c r="AD270" i="6"/>
  <c r="AR270" i="6" s="1"/>
  <c r="AD350" i="6"/>
  <c r="AR350" i="6" s="1"/>
  <c r="AD41" i="6"/>
  <c r="AR41" i="6" s="1"/>
  <c r="P345" i="6"/>
  <c r="Q201" i="6"/>
  <c r="N230" i="6"/>
  <c r="Q66" i="6"/>
  <c r="Q98" i="6"/>
  <c r="Q186" i="6"/>
  <c r="M331" i="6"/>
  <c r="P170" i="6"/>
  <c r="P178" i="6"/>
  <c r="M215" i="6"/>
  <c r="N233" i="6"/>
  <c r="N285" i="6"/>
  <c r="N301" i="6"/>
  <c r="M307" i="6"/>
  <c r="M319" i="6"/>
  <c r="M108" i="6"/>
  <c r="M132" i="6"/>
  <c r="P150" i="6"/>
  <c r="M191" i="6"/>
  <c r="M203" i="6"/>
  <c r="M223" i="6"/>
  <c r="M308" i="6"/>
  <c r="L339" i="6"/>
  <c r="AD20" i="6"/>
  <c r="AR20" i="6" s="1"/>
  <c r="Q188" i="6"/>
  <c r="Q236" i="6"/>
  <c r="Q308" i="6"/>
  <c r="AD352" i="6"/>
  <c r="AR352" i="6" s="1"/>
  <c r="M343" i="6"/>
  <c r="P61" i="6"/>
  <c r="O332" i="6"/>
  <c r="O296" i="6"/>
  <c r="Q22" i="6"/>
  <c r="N43" i="6"/>
  <c r="N83" i="6"/>
  <c r="O148" i="6"/>
  <c r="AD53" i="6"/>
  <c r="AR53" i="6" s="1"/>
  <c r="AD241" i="6"/>
  <c r="AR241" i="6" s="1"/>
  <c r="Q277" i="6"/>
  <c r="AD313" i="6"/>
  <c r="AR313" i="6" s="1"/>
  <c r="AD345" i="6"/>
  <c r="AR345" i="6" s="1"/>
  <c r="N234" i="6"/>
  <c r="L291" i="6"/>
  <c r="N121" i="6"/>
  <c r="N161" i="6"/>
  <c r="L215" i="6"/>
  <c r="N249" i="6"/>
  <c r="N257" i="6"/>
  <c r="L307" i="6"/>
  <c r="L319" i="6"/>
  <c r="M344" i="6"/>
  <c r="M92" i="6"/>
  <c r="M104" i="6"/>
  <c r="M136" i="6"/>
  <c r="M147" i="6"/>
  <c r="M163" i="6"/>
  <c r="L207" i="6"/>
  <c r="L231" i="6"/>
  <c r="M243" i="6"/>
  <c r="N265" i="6"/>
  <c r="M279" i="6"/>
  <c r="N309" i="6"/>
  <c r="M315" i="6"/>
  <c r="Q24" i="6"/>
  <c r="Q136" i="6"/>
  <c r="Q244" i="6"/>
  <c r="M324" i="6"/>
  <c r="P13" i="6"/>
  <c r="L210" i="6"/>
  <c r="L202" i="6"/>
  <c r="M50" i="6"/>
  <c r="M175" i="6"/>
  <c r="L262" i="6"/>
  <c r="N67" i="6"/>
  <c r="P52" i="6"/>
  <c r="P88" i="6"/>
  <c r="P168" i="6"/>
  <c r="P200" i="6"/>
  <c r="P264" i="6"/>
  <c r="Q134" i="6"/>
  <c r="N203" i="6"/>
  <c r="P261" i="6"/>
  <c r="P277" i="6"/>
  <c r="M25" i="6"/>
  <c r="P297" i="6"/>
  <c r="Q281" i="6"/>
  <c r="Q349" i="6"/>
  <c r="O119" i="6"/>
  <c r="N142" i="6"/>
  <c r="N174" i="6"/>
  <c r="M64" i="6"/>
  <c r="M115" i="6"/>
  <c r="P154" i="6"/>
  <c r="P166" i="6"/>
  <c r="M179" i="6"/>
  <c r="N201" i="6"/>
  <c r="N209" i="6"/>
  <c r="L219" i="6"/>
  <c r="N273" i="6"/>
  <c r="M303" i="6"/>
  <c r="M335" i="6"/>
  <c r="M351" i="6"/>
  <c r="M52" i="6"/>
  <c r="M72" i="6"/>
  <c r="M187" i="6"/>
  <c r="M207" i="6"/>
  <c r="M231" i="6"/>
  <c r="L243" i="6"/>
  <c r="L279" i="6"/>
  <c r="M292" i="6"/>
  <c r="L315" i="6"/>
  <c r="M328" i="6"/>
  <c r="AD72" i="6"/>
  <c r="AR72" i="6" s="1"/>
  <c r="Q104" i="6"/>
  <c r="M140" i="6"/>
  <c r="Q248" i="6"/>
  <c r="Q276" i="6"/>
  <c r="Q328" i="6"/>
  <c r="O260" i="6"/>
  <c r="P317" i="6"/>
  <c r="L194" i="6"/>
  <c r="L226" i="6"/>
  <c r="L242" i="6"/>
  <c r="AD334" i="6"/>
  <c r="AR334" i="6" s="1"/>
  <c r="Q178" i="6"/>
  <c r="Q6" i="6"/>
  <c r="Q46" i="6"/>
  <c r="Q210" i="6"/>
  <c r="Q290" i="6"/>
  <c r="AD118" i="6"/>
  <c r="AR118" i="6" s="1"/>
  <c r="N139" i="6"/>
  <c r="AD166" i="6"/>
  <c r="AR166" i="6" s="1"/>
  <c r="Q230" i="6"/>
  <c r="AD310" i="6"/>
  <c r="AR310" i="6" s="1"/>
  <c r="P292" i="6"/>
  <c r="M262" i="6"/>
  <c r="M84" i="6"/>
  <c r="M99" i="6"/>
  <c r="M131" i="6"/>
  <c r="M151" i="6"/>
  <c r="N185" i="6"/>
  <c r="M219" i="6"/>
  <c r="L251" i="6"/>
  <c r="L255" i="6"/>
  <c r="M259" i="6"/>
  <c r="L303" i="6"/>
  <c r="L335" i="6"/>
  <c r="M340" i="6"/>
  <c r="L351" i="6"/>
  <c r="M88" i="6"/>
  <c r="M123" i="6"/>
  <c r="M128" i="6"/>
  <c r="N137" i="6"/>
  <c r="M144" i="6"/>
  <c r="N261" i="6"/>
  <c r="M275" i="6"/>
  <c r="M320" i="6"/>
  <c r="AD32" i="6"/>
  <c r="AR32" i="6" s="1"/>
  <c r="Q76" i="6"/>
  <c r="Q108" i="6"/>
  <c r="AD252" i="6"/>
  <c r="AR252" i="6" s="1"/>
  <c r="O84" i="6"/>
  <c r="L218" i="6"/>
  <c r="L266" i="6"/>
  <c r="L282" i="6"/>
  <c r="AD322" i="6"/>
  <c r="AR322" i="6" s="1"/>
  <c r="L326" i="6"/>
  <c r="Q30" i="6"/>
  <c r="P92" i="6"/>
  <c r="AD206" i="6"/>
  <c r="AR206" i="6" s="1"/>
  <c r="AD246" i="6"/>
  <c r="AR246" i="6" s="1"/>
  <c r="Q278" i="6"/>
  <c r="O27" i="6"/>
  <c r="L239" i="6"/>
  <c r="M44" i="6"/>
  <c r="M76" i="6"/>
  <c r="M116" i="6"/>
  <c r="P162" i="6"/>
  <c r="N225" i="6"/>
  <c r="M235" i="6"/>
  <c r="M251" i="6"/>
  <c r="M255" i="6"/>
  <c r="L259" i="6"/>
  <c r="L283" i="6"/>
  <c r="M287" i="6"/>
  <c r="M295" i="6"/>
  <c r="L299" i="6"/>
  <c r="M304" i="6"/>
  <c r="M311" i="6"/>
  <c r="M336" i="6"/>
  <c r="M352" i="6"/>
  <c r="M80" i="6"/>
  <c r="M148" i="6"/>
  <c r="P158" i="6"/>
  <c r="P174" i="6"/>
  <c r="P182" i="6"/>
  <c r="L275" i="6"/>
  <c r="M316" i="6"/>
  <c r="AD40" i="6"/>
  <c r="AR40" i="6" s="1"/>
  <c r="Q256" i="6"/>
  <c r="AD336" i="6"/>
  <c r="AR336" i="6" s="1"/>
  <c r="M291" i="6"/>
  <c r="P85" i="6"/>
  <c r="O324" i="6"/>
  <c r="AD342" i="6"/>
  <c r="AR342" i="6" s="1"/>
  <c r="M74" i="6"/>
  <c r="L234" i="6"/>
  <c r="M42" i="6"/>
  <c r="L298" i="6"/>
  <c r="AD202" i="6"/>
  <c r="AR202" i="6" s="1"/>
  <c r="M34" i="6"/>
  <c r="O76" i="6"/>
  <c r="Q94" i="6"/>
  <c r="AD338" i="6"/>
  <c r="AR338" i="6" s="1"/>
  <c r="N299" i="6"/>
  <c r="P249" i="6"/>
  <c r="P321" i="6"/>
  <c r="M267" i="6"/>
  <c r="N85" i="6"/>
  <c r="M100" i="6"/>
  <c r="N105" i="6"/>
  <c r="M159" i="6"/>
  <c r="N169" i="6"/>
  <c r="N177" i="6"/>
  <c r="L235" i="6"/>
  <c r="M247" i="6"/>
  <c r="M271" i="6"/>
  <c r="M283" i="6"/>
  <c r="L287" i="6"/>
  <c r="L295" i="6"/>
  <c r="M299" i="6"/>
  <c r="L311" i="6"/>
  <c r="M36" i="6"/>
  <c r="M60" i="6"/>
  <c r="M68" i="6"/>
  <c r="M171" i="6"/>
  <c r="M195" i="6"/>
  <c r="M263" i="6"/>
  <c r="N317" i="6"/>
  <c r="M323" i="6"/>
  <c r="Q116" i="6"/>
  <c r="Q156" i="6"/>
  <c r="Q224" i="6"/>
  <c r="Q260" i="6"/>
  <c r="M296" i="6"/>
  <c r="Q340" i="6"/>
  <c r="O293" i="6"/>
  <c r="O92" i="6"/>
  <c r="M346" i="6"/>
  <c r="L258" i="6"/>
  <c r="AD314" i="6"/>
  <c r="AR314" i="6" s="1"/>
  <c r="AD170" i="6"/>
  <c r="AR170" i="6" s="1"/>
  <c r="AD266" i="6"/>
  <c r="AR266" i="6" s="1"/>
  <c r="Q298" i="6"/>
  <c r="P68" i="6"/>
  <c r="P44" i="6"/>
  <c r="P40" i="6"/>
  <c r="P72" i="6"/>
  <c r="AD158" i="6"/>
  <c r="AR158" i="6" s="1"/>
  <c r="AD190" i="6"/>
  <c r="AR190" i="6" s="1"/>
  <c r="AD222" i="6"/>
  <c r="AR222" i="6" s="1"/>
  <c r="O236" i="6"/>
  <c r="O300" i="6"/>
  <c r="P257" i="6"/>
  <c r="M38" i="6"/>
  <c r="Q173" i="6"/>
  <c r="AD193" i="6"/>
  <c r="AR193" i="6" s="1"/>
  <c r="AD229" i="6"/>
  <c r="AR229" i="6" s="1"/>
  <c r="AD265" i="6"/>
  <c r="AR265" i="6" s="1"/>
  <c r="Q333" i="6"/>
  <c r="N286" i="6"/>
  <c r="M3" i="6"/>
  <c r="AS177" i="5"/>
  <c r="Q28" i="6"/>
  <c r="AD280" i="6"/>
  <c r="AR280" i="6" s="1"/>
  <c r="Q200" i="6"/>
  <c r="O135" i="6"/>
  <c r="Q301" i="6"/>
  <c r="AD333" i="6"/>
  <c r="AR333" i="6" s="1"/>
  <c r="P325" i="6"/>
  <c r="O44" i="6"/>
  <c r="AD46" i="6"/>
  <c r="AR46" i="6" s="1"/>
  <c r="AD28" i="6"/>
  <c r="AR28" i="6" s="1"/>
  <c r="P308" i="6"/>
  <c r="AD301" i="6"/>
  <c r="AR301" i="6" s="1"/>
  <c r="AD290" i="6"/>
  <c r="AR290" i="6" s="1"/>
  <c r="M6" i="6"/>
  <c r="Q32" i="6"/>
  <c r="Q332" i="6"/>
  <c r="Q140" i="6"/>
  <c r="AD276" i="6"/>
  <c r="AR276" i="6" s="1"/>
  <c r="AD76" i="6"/>
  <c r="AR76" i="6" s="1"/>
  <c r="Q202" i="6"/>
  <c r="AD134" i="6"/>
  <c r="AR134" i="6" s="1"/>
  <c r="P164" i="6"/>
  <c r="P108" i="6"/>
  <c r="P268" i="6"/>
  <c r="Q273" i="6"/>
  <c r="AD6" i="6"/>
  <c r="AR6" i="6" s="1"/>
  <c r="P29" i="6"/>
  <c r="N27" i="6"/>
  <c r="M90" i="6"/>
  <c r="N158" i="6"/>
  <c r="N170" i="6"/>
  <c r="P204" i="6"/>
  <c r="Q53" i="6"/>
  <c r="N222" i="6"/>
  <c r="AD90" i="6"/>
  <c r="AR90" i="6" s="1"/>
  <c r="AD86" i="6"/>
  <c r="AR86" i="6" s="1"/>
  <c r="AD70" i="6"/>
  <c r="AR70" i="6" s="1"/>
  <c r="Q318" i="6"/>
  <c r="Q280" i="6"/>
  <c r="AD332" i="6"/>
  <c r="AR332" i="6" s="1"/>
  <c r="AD248" i="6"/>
  <c r="AR248" i="6" s="1"/>
  <c r="AD25" i="6"/>
  <c r="AR25" i="6" s="1"/>
  <c r="Q229" i="6"/>
  <c r="N190" i="6"/>
  <c r="N318" i="6"/>
  <c r="N254" i="6"/>
  <c r="Q265" i="6"/>
  <c r="Q86" i="6"/>
  <c r="Q310" i="6"/>
  <c r="N219" i="6"/>
  <c r="Q138" i="6"/>
  <c r="AD178" i="6"/>
  <c r="AR178" i="6" s="1"/>
  <c r="O60" i="6"/>
  <c r="Q70" i="6"/>
  <c r="O4" i="6"/>
  <c r="P353" i="6"/>
  <c r="P329" i="6"/>
  <c r="Q72" i="6"/>
  <c r="AD140" i="6"/>
  <c r="AR140" i="6" s="1"/>
  <c r="P36" i="6"/>
  <c r="P176" i="6"/>
  <c r="N38" i="6"/>
  <c r="O107" i="6"/>
  <c r="P148" i="6"/>
  <c r="Q161" i="6"/>
  <c r="N290" i="6"/>
  <c r="AD277" i="6"/>
  <c r="AR277" i="6" s="1"/>
  <c r="Q90" i="6"/>
  <c r="P141" i="6"/>
  <c r="P285" i="6"/>
  <c r="N183" i="6"/>
  <c r="P281" i="6"/>
  <c r="P265" i="6"/>
  <c r="O164" i="6"/>
  <c r="P273" i="6"/>
  <c r="AD233" i="6"/>
  <c r="AR233" i="6" s="1"/>
  <c r="P340" i="6"/>
  <c r="N322" i="6"/>
  <c r="Q149" i="6"/>
  <c r="M230" i="6"/>
  <c r="Q181" i="6"/>
  <c r="Q153" i="6"/>
  <c r="N162" i="6"/>
  <c r="P188" i="6"/>
  <c r="P136" i="6"/>
  <c r="Q41" i="6"/>
  <c r="O115" i="6"/>
  <c r="AD149" i="6"/>
  <c r="AR149" i="6" s="1"/>
  <c r="N198" i="6"/>
  <c r="Q205" i="6"/>
  <c r="P220" i="6"/>
  <c r="Q237" i="6"/>
  <c r="P284" i="6"/>
  <c r="Q309" i="6"/>
  <c r="Q269" i="6"/>
  <c r="AD273" i="6"/>
  <c r="AR273" i="6" s="1"/>
  <c r="AD305" i="6"/>
  <c r="AR305" i="6" s="1"/>
  <c r="N331" i="6"/>
  <c r="N206" i="6"/>
  <c r="N238" i="6"/>
  <c r="Q74" i="6"/>
  <c r="Q114" i="6"/>
  <c r="AD146" i="6"/>
  <c r="AR146" i="6" s="1"/>
  <c r="Q305" i="6"/>
  <c r="N194" i="6"/>
  <c r="AD153" i="6"/>
  <c r="AR153" i="6" s="1"/>
  <c r="AD177" i="6"/>
  <c r="AR177" i="6" s="1"/>
  <c r="AD205" i="6"/>
  <c r="AR205" i="6" s="1"/>
  <c r="N166" i="6"/>
  <c r="AD237" i="6"/>
  <c r="AR237" i="6" s="1"/>
  <c r="N294" i="6"/>
  <c r="AD309" i="6"/>
  <c r="AR309" i="6" s="1"/>
  <c r="N258" i="6"/>
  <c r="AD269" i="6"/>
  <c r="AR269" i="6" s="1"/>
  <c r="N326" i="6"/>
  <c r="O228" i="6"/>
  <c r="N187" i="6"/>
  <c r="N339" i="6"/>
  <c r="M206" i="6"/>
  <c r="Q266" i="6"/>
  <c r="P41" i="6"/>
  <c r="P112" i="6"/>
  <c r="Q157" i="6"/>
  <c r="P64" i="6"/>
  <c r="N202" i="6"/>
  <c r="P240" i="6"/>
  <c r="N226" i="6"/>
  <c r="Q341" i="6"/>
  <c r="P280" i="6"/>
  <c r="Q337" i="6"/>
  <c r="P157" i="6"/>
  <c r="P293" i="6"/>
  <c r="Q38" i="6"/>
  <c r="N19" i="6"/>
  <c r="AD186" i="6"/>
  <c r="AR186" i="6" s="1"/>
  <c r="Q258" i="6"/>
  <c r="P305" i="6"/>
  <c r="Q122" i="6"/>
  <c r="AD154" i="6"/>
  <c r="AR154" i="6" s="1"/>
  <c r="Q154" i="6"/>
  <c r="P184" i="6"/>
  <c r="AD197" i="6"/>
  <c r="AR197" i="6" s="1"/>
  <c r="M57" i="6"/>
  <c r="AD209" i="6"/>
  <c r="AR209" i="6" s="1"/>
  <c r="AD157" i="6"/>
  <c r="AR157" i="6" s="1"/>
  <c r="Q241" i="6"/>
  <c r="N262" i="6"/>
  <c r="N270" i="6"/>
  <c r="AD341" i="6"/>
  <c r="AR341" i="6" s="1"/>
  <c r="Q345" i="6"/>
  <c r="N298" i="6"/>
  <c r="P304" i="6"/>
  <c r="Q313" i="6"/>
  <c r="P324" i="6"/>
  <c r="AD337" i="6"/>
  <c r="AR337" i="6" s="1"/>
  <c r="N99" i="6"/>
  <c r="P149" i="6"/>
  <c r="AD230" i="6"/>
  <c r="AR230" i="6" s="1"/>
  <c r="O140" i="6"/>
  <c r="N147" i="6"/>
  <c r="Q314" i="6"/>
  <c r="Q78" i="6"/>
  <c r="Q270" i="6"/>
  <c r="Q350" i="6"/>
  <c r="M198" i="6"/>
  <c r="AD258" i="6"/>
  <c r="AR258" i="6" s="1"/>
  <c r="N307" i="6"/>
  <c r="N175" i="6"/>
  <c r="Q166" i="6"/>
  <c r="AD194" i="6"/>
  <c r="AR194" i="6" s="1"/>
  <c r="AD98" i="6"/>
  <c r="AR98" i="6" s="1"/>
  <c r="M114" i="6"/>
  <c r="AD306" i="6"/>
  <c r="AR306" i="6" s="1"/>
  <c r="AD74" i="6"/>
  <c r="AR74" i="6" s="1"/>
  <c r="AD130" i="6"/>
  <c r="AR130" i="6" s="1"/>
  <c r="Q130" i="6"/>
  <c r="AD162" i="6"/>
  <c r="AR162" i="6" s="1"/>
  <c r="Q162" i="6"/>
  <c r="P128" i="6"/>
  <c r="P296" i="6"/>
  <c r="N195" i="6"/>
  <c r="AD218" i="6"/>
  <c r="AR218" i="6" s="1"/>
  <c r="P140" i="6"/>
  <c r="P84" i="6"/>
  <c r="O252" i="6"/>
  <c r="N35" i="6"/>
  <c r="M282" i="6"/>
  <c r="P37" i="6"/>
  <c r="P205" i="6"/>
  <c r="O276" i="6"/>
  <c r="AD110" i="6"/>
  <c r="AR110" i="6" s="1"/>
  <c r="N267" i="6"/>
  <c r="Q218" i="6"/>
  <c r="AD260" i="6"/>
  <c r="AR260" i="6" s="1"/>
  <c r="P16" i="6"/>
  <c r="O132" i="6"/>
  <c r="AD38" i="6"/>
  <c r="AR38" i="6" s="1"/>
  <c r="P77" i="6"/>
  <c r="P165" i="6"/>
  <c r="AD78" i="6"/>
  <c r="AR78" i="6" s="1"/>
  <c r="P56" i="6"/>
  <c r="P5" i="6"/>
  <c r="Q170" i="6"/>
  <c r="M226" i="6"/>
  <c r="AD14" i="6"/>
  <c r="AR14" i="6" s="1"/>
  <c r="M194" i="6"/>
  <c r="O100" i="6"/>
  <c r="Q238" i="6"/>
  <c r="P197" i="6"/>
  <c r="N179" i="6"/>
  <c r="P4" i="6"/>
  <c r="P260" i="6"/>
  <c r="Q226" i="6"/>
  <c r="P45" i="6"/>
  <c r="M306" i="6"/>
  <c r="M334" i="6"/>
  <c r="N227" i="6"/>
  <c r="N115" i="6"/>
  <c r="O268" i="6"/>
  <c r="N211" i="6"/>
  <c r="N283" i="6"/>
  <c r="Q338" i="6"/>
  <c r="Q322" i="6"/>
  <c r="P172" i="6"/>
  <c r="P60" i="6"/>
  <c r="P208" i="6"/>
  <c r="P328" i="6"/>
  <c r="P336" i="6"/>
  <c r="AD22" i="6"/>
  <c r="AR22" i="6" s="1"/>
  <c r="O12" i="6"/>
  <c r="O108" i="6"/>
  <c r="O212" i="6"/>
  <c r="O36" i="6"/>
  <c r="M238" i="6"/>
  <c r="N131" i="6"/>
  <c r="P309" i="6"/>
  <c r="N123" i="6"/>
  <c r="P232" i="6"/>
  <c r="P332" i="6"/>
  <c r="P181" i="6"/>
  <c r="Q222" i="6"/>
  <c r="M146" i="6"/>
  <c r="N291" i="6"/>
  <c r="N75" i="6"/>
  <c r="P348" i="6"/>
  <c r="P320" i="6"/>
  <c r="M26" i="6"/>
  <c r="AD30" i="6"/>
  <c r="AR30" i="6" s="1"/>
  <c r="Q214" i="6"/>
  <c r="AD214" i="6"/>
  <c r="AR214" i="6" s="1"/>
  <c r="N296" i="6"/>
  <c r="P192" i="6"/>
  <c r="M182" i="6"/>
  <c r="N51" i="6"/>
  <c r="N155" i="6"/>
  <c r="P288" i="6"/>
  <c r="P256" i="6"/>
  <c r="P352" i="6"/>
  <c r="O284" i="6"/>
  <c r="P125" i="6"/>
  <c r="O180" i="6"/>
  <c r="O204" i="6"/>
  <c r="P333" i="6"/>
  <c r="M258" i="6"/>
  <c r="AD142" i="6"/>
  <c r="AR142" i="6" s="1"/>
  <c r="Q14" i="6"/>
  <c r="M218" i="6"/>
  <c r="P53" i="6"/>
  <c r="N171" i="6"/>
  <c r="P245" i="6"/>
  <c r="N163" i="6"/>
  <c r="P76" i="6"/>
  <c r="P252" i="6"/>
  <c r="M318" i="6"/>
  <c r="Q334" i="6"/>
  <c r="P109" i="6"/>
  <c r="P253" i="6"/>
  <c r="N259" i="6"/>
  <c r="P229" i="6"/>
  <c r="O124" i="6"/>
  <c r="P120" i="6"/>
  <c r="P48" i="6"/>
  <c r="M314" i="6"/>
  <c r="P341" i="6"/>
  <c r="P21" i="6"/>
  <c r="N91" i="6"/>
  <c r="M302" i="6"/>
  <c r="N243" i="6"/>
  <c r="AD54" i="6"/>
  <c r="AR54" i="6" s="1"/>
  <c r="M10" i="6"/>
  <c r="AD298" i="6"/>
  <c r="AR298" i="6" s="1"/>
  <c r="P224" i="6"/>
  <c r="P8" i="6"/>
  <c r="P180" i="6"/>
  <c r="O68" i="6"/>
  <c r="O308" i="6"/>
  <c r="M338" i="6"/>
  <c r="Q54" i="6"/>
  <c r="Q118" i="6"/>
  <c r="Q128" i="6"/>
  <c r="O316" i="6"/>
  <c r="AD94" i="6"/>
  <c r="AR94" i="6" s="1"/>
  <c r="M130" i="6"/>
  <c r="Q126" i="6"/>
  <c r="BV9" i="5"/>
  <c r="AB147" i="7"/>
  <c r="AB180" i="7"/>
  <c r="AO180" i="5"/>
  <c r="AN86" i="5"/>
  <c r="AB145" i="7"/>
  <c r="AE147" i="7"/>
  <c r="CN82" i="5"/>
  <c r="AB70" i="7"/>
  <c r="AE180" i="7"/>
  <c r="BW21" i="5"/>
  <c r="BW20" i="5"/>
  <c r="AE145" i="7"/>
  <c r="AE70" i="7"/>
  <c r="AB82" i="7"/>
  <c r="AO176" i="5"/>
  <c r="AO141" i="5"/>
  <c r="BV7" i="5"/>
  <c r="AN79" i="5"/>
  <c r="AO135" i="5"/>
  <c r="AB123" i="7"/>
  <c r="AN76" i="5"/>
  <c r="AS129" i="5"/>
  <c r="AE123" i="7"/>
  <c r="BV36" i="5"/>
  <c r="AB127" i="7"/>
  <c r="AH75" i="5"/>
  <c r="AB178" i="7"/>
  <c r="AO166" i="5"/>
  <c r="AO172" i="5"/>
  <c r="AN93" i="5"/>
  <c r="AO44" i="5"/>
  <c r="AE153" i="7"/>
  <c r="AN69" i="5"/>
  <c r="Q102" i="6"/>
  <c r="Q62" i="6"/>
  <c r="AN45" i="5"/>
  <c r="N11" i="6"/>
  <c r="AO162" i="5"/>
  <c r="AO169" i="5"/>
  <c r="AB169" i="7"/>
  <c r="AB161" i="7"/>
  <c r="CN149" i="5"/>
  <c r="AE169" i="7"/>
  <c r="AH158" i="5"/>
  <c r="AM5" i="5"/>
  <c r="AE109" i="7"/>
  <c r="AB149" i="7"/>
  <c r="AH146" i="5"/>
  <c r="AN137" i="5"/>
  <c r="CN153" i="5"/>
  <c r="CN90" i="5"/>
  <c r="AH126" i="5"/>
  <c r="AR161" i="5"/>
  <c r="AE149" i="7"/>
  <c r="AE174" i="7"/>
  <c r="AB113" i="7"/>
  <c r="BW26" i="5"/>
  <c r="AN97" i="5"/>
  <c r="AB174" i="7"/>
  <c r="AE90" i="7"/>
  <c r="AE113" i="7"/>
  <c r="AE178" i="7"/>
  <c r="BW36" i="5"/>
  <c r="BW18" i="5"/>
  <c r="AO69" i="5"/>
  <c r="AO70" i="5"/>
  <c r="CN72" i="5"/>
  <c r="AE72" i="7"/>
  <c r="AB74" i="7"/>
  <c r="AE78" i="7"/>
  <c r="AE139" i="7"/>
  <c r="AO153" i="5"/>
  <c r="AN188" i="5"/>
  <c r="AN109" i="5"/>
  <c r="AN77" i="5"/>
  <c r="AE98" i="7"/>
  <c r="AB121" i="7"/>
  <c r="AO90" i="5"/>
  <c r="BW42" i="5"/>
  <c r="AO98" i="5"/>
  <c r="AE74" i="7"/>
  <c r="AB98" i="7"/>
  <c r="AE121" i="7"/>
  <c r="AN149" i="5"/>
  <c r="AO109" i="5"/>
  <c r="CN121" i="5"/>
  <c r="BV24" i="5"/>
  <c r="BV25" i="5"/>
  <c r="AN117" i="5"/>
  <c r="AO121" i="5"/>
  <c r="AO74" i="5"/>
  <c r="AH169" i="5"/>
  <c r="CN74" i="5"/>
  <c r="AN189" i="5"/>
  <c r="AN185" i="5"/>
  <c r="AB72" i="7"/>
  <c r="AB109" i="7"/>
  <c r="AB139" i="7"/>
  <c r="AN121" i="5"/>
  <c r="O321" i="6"/>
  <c r="AD224" i="6"/>
  <c r="AR224" i="6" s="1"/>
  <c r="Q84" i="6"/>
  <c r="P173" i="6"/>
  <c r="AD156" i="6"/>
  <c r="AR156" i="6" s="1"/>
  <c r="AD84" i="6"/>
  <c r="AR84" i="6" s="1"/>
  <c r="P301" i="6"/>
  <c r="Q48" i="6"/>
  <c r="AD48" i="6"/>
  <c r="AR48" i="6" s="1"/>
  <c r="O244" i="6"/>
  <c r="M222" i="6"/>
  <c r="AD268" i="6"/>
  <c r="AR268" i="6" s="1"/>
  <c r="N216" i="6"/>
  <c r="M214" i="6"/>
  <c r="AD330" i="6"/>
  <c r="AR330" i="6" s="1"/>
  <c r="Q330" i="6"/>
  <c r="Q326" i="6"/>
  <c r="M190" i="6"/>
  <c r="M270" i="6"/>
  <c r="AD180" i="6"/>
  <c r="AR180" i="6" s="1"/>
  <c r="M166" i="6"/>
  <c r="AD250" i="6"/>
  <c r="AR250" i="6" s="1"/>
  <c r="Q250" i="6"/>
  <c r="Q16" i="6"/>
  <c r="Q268" i="6"/>
  <c r="AD282" i="6"/>
  <c r="AR282" i="6" s="1"/>
  <c r="Q282" i="6"/>
  <c r="M246" i="6"/>
  <c r="M174" i="6"/>
  <c r="M286" i="6"/>
  <c r="M342" i="6"/>
  <c r="Q56" i="6"/>
  <c r="M294" i="6"/>
  <c r="Q304" i="6"/>
  <c r="AD56" i="6"/>
  <c r="AR56" i="6" s="1"/>
  <c r="M350" i="6"/>
  <c r="Q348" i="6"/>
  <c r="AD92" i="6"/>
  <c r="AR92" i="6" s="1"/>
  <c r="AD348" i="6"/>
  <c r="AR348" i="6" s="1"/>
  <c r="P221" i="6"/>
  <c r="M322" i="6"/>
  <c r="M278" i="6"/>
  <c r="M310" i="6"/>
  <c r="N348" i="6"/>
  <c r="AD326" i="6"/>
  <c r="AR326" i="6" s="1"/>
  <c r="M202" i="6"/>
  <c r="M154" i="6"/>
  <c r="Q286" i="6"/>
  <c r="AD286" i="6"/>
  <c r="AR286" i="6" s="1"/>
  <c r="M330" i="6"/>
  <c r="P93" i="6"/>
  <c r="O156" i="6"/>
  <c r="M162" i="6"/>
  <c r="M242" i="6"/>
  <c r="AD302" i="6"/>
  <c r="AR302" i="6" s="1"/>
  <c r="Q302" i="6"/>
  <c r="M18" i="6"/>
  <c r="M138" i="6"/>
  <c r="M274" i="6"/>
  <c r="M170" i="6"/>
  <c r="M250" i="6"/>
  <c r="M290" i="6"/>
  <c r="AD182" i="6"/>
  <c r="AR182" i="6" s="1"/>
  <c r="Q182" i="6"/>
  <c r="O292" i="6"/>
  <c r="AD198" i="6"/>
  <c r="AR198" i="6" s="1"/>
  <c r="Q198" i="6"/>
  <c r="M122" i="6"/>
  <c r="AD254" i="6"/>
  <c r="AR254" i="6" s="1"/>
  <c r="Q254" i="6"/>
  <c r="M178" i="6"/>
  <c r="AD174" i="6"/>
  <c r="AR174" i="6" s="1"/>
  <c r="Q174" i="6"/>
  <c r="AD262" i="6"/>
  <c r="AR262" i="6" s="1"/>
  <c r="Q262" i="6"/>
  <c r="P237" i="6"/>
  <c r="AD256" i="6"/>
  <c r="AR256" i="6" s="1"/>
  <c r="AD124" i="6"/>
  <c r="AR124" i="6" s="1"/>
  <c r="Q88" i="6"/>
  <c r="Q300" i="6"/>
  <c r="Q344" i="6"/>
  <c r="Q52" i="6"/>
  <c r="AD264" i="6"/>
  <c r="AR264" i="6" s="1"/>
  <c r="Q228" i="6"/>
  <c r="AD52" i="6"/>
  <c r="AR52" i="6" s="1"/>
  <c r="Q124" i="6"/>
  <c r="AD228" i="6"/>
  <c r="AR228" i="6" s="1"/>
  <c r="AD344" i="6"/>
  <c r="AR344" i="6" s="1"/>
  <c r="Q176" i="6"/>
  <c r="AD176" i="6"/>
  <c r="AR176" i="6" s="1"/>
  <c r="AD300" i="6"/>
  <c r="AR300" i="6" s="1"/>
  <c r="BW22" i="5"/>
  <c r="AH77" i="5"/>
  <c r="AH66" i="5"/>
  <c r="AO131" i="5"/>
  <c r="AO101" i="5"/>
  <c r="AH73" i="5"/>
  <c r="AB176" i="7"/>
  <c r="AB105" i="7"/>
  <c r="AE192" i="7"/>
  <c r="AN184" i="5"/>
  <c r="CN77" i="5"/>
  <c r="AO59" i="5"/>
  <c r="AE105" i="7"/>
  <c r="AO192" i="5"/>
  <c r="AE176" i="7"/>
  <c r="AN90" i="5"/>
  <c r="CN73" i="5"/>
  <c r="AO105" i="5"/>
  <c r="AH138" i="5"/>
  <c r="AN68" i="5"/>
  <c r="AN143" i="5"/>
  <c r="CN113" i="5"/>
  <c r="AN113" i="5"/>
  <c r="AH182" i="5"/>
  <c r="AO117" i="5"/>
  <c r="AN43" i="5"/>
  <c r="BV28" i="5"/>
  <c r="BV16" i="5"/>
  <c r="AB184" i="7"/>
  <c r="CN78" i="5"/>
  <c r="AN176" i="5"/>
  <c r="CN76" i="5"/>
  <c r="CN125" i="5"/>
  <c r="CN143" i="5"/>
  <c r="AE184" i="7"/>
  <c r="AO102" i="5"/>
  <c r="CN102" i="5"/>
  <c r="CN98" i="5"/>
  <c r="AO93" i="5"/>
  <c r="AH186" i="5"/>
  <c r="AO145" i="5"/>
  <c r="AN153" i="5"/>
  <c r="AO78" i="5"/>
  <c r="AN141" i="5"/>
  <c r="AN145" i="5"/>
  <c r="AO76" i="5"/>
  <c r="BW5" i="5"/>
  <c r="AH71" i="5"/>
  <c r="AO24" i="5"/>
  <c r="AO184" i="5"/>
  <c r="CN70" i="5"/>
  <c r="CN145" i="5"/>
  <c r="AN102" i="5"/>
  <c r="BT41" i="5"/>
  <c r="BW41" i="5" s="1"/>
  <c r="AR177" i="5"/>
  <c r="AO178" i="5"/>
  <c r="BT39" i="5"/>
  <c r="AO17" i="5"/>
  <c r="CN129" i="5"/>
  <c r="AO123" i="5"/>
  <c r="CN127" i="5"/>
  <c r="AS17" i="5"/>
  <c r="BV20" i="5"/>
  <c r="AA277" i="7"/>
  <c r="AA309" i="7"/>
  <c r="AR45" i="5"/>
  <c r="AS45" i="5"/>
  <c r="AS77" i="5"/>
  <c r="AR77" i="5"/>
  <c r="AS93" i="5"/>
  <c r="AR93" i="5"/>
  <c r="AA339" i="7"/>
  <c r="AQ339" i="5"/>
  <c r="AF339" i="7"/>
  <c r="AQ287" i="5"/>
  <c r="AD144" i="6"/>
  <c r="AR144" i="6" s="1"/>
  <c r="AF349" i="7"/>
  <c r="AF205" i="7"/>
  <c r="AF285" i="7"/>
  <c r="AH78" i="5"/>
  <c r="AH141" i="5"/>
  <c r="AS157" i="5"/>
  <c r="Q144" i="6"/>
  <c r="AD112" i="6"/>
  <c r="AR112" i="6" s="1"/>
  <c r="Q64" i="6"/>
  <c r="AD96" i="6"/>
  <c r="AR96" i="6" s="1"/>
  <c r="Q336" i="6"/>
  <c r="AO149" i="5"/>
  <c r="AO164" i="5"/>
  <c r="AS29" i="5"/>
  <c r="AN111" i="5"/>
  <c r="AQ145" i="5"/>
  <c r="AA205" i="7"/>
  <c r="AA301" i="7"/>
  <c r="AN99" i="5"/>
  <c r="AQ221" i="5"/>
  <c r="AA269" i="7"/>
  <c r="K169" i="7"/>
  <c r="P16" i="7"/>
  <c r="P80" i="7"/>
  <c r="AF80" i="7" s="1"/>
  <c r="P144" i="7"/>
  <c r="AF144" i="7" s="1"/>
  <c r="K176" i="7"/>
  <c r="AF208" i="7"/>
  <c r="AF224" i="7"/>
  <c r="AF240" i="7"/>
  <c r="AF256" i="7"/>
  <c r="AF272" i="7"/>
  <c r="AF288" i="7"/>
  <c r="AF304" i="7"/>
  <c r="AF336" i="7"/>
  <c r="AF352" i="7"/>
  <c r="P123" i="7"/>
  <c r="AD116" i="6"/>
  <c r="AR116" i="6" s="1"/>
  <c r="AD340" i="6"/>
  <c r="AR340" i="6" s="1"/>
  <c r="AH191" i="5"/>
  <c r="AO191" i="5"/>
  <c r="AO72" i="5"/>
  <c r="CN139" i="5"/>
  <c r="AO139" i="5"/>
  <c r="AO147" i="5"/>
  <c r="CN147" i="5"/>
  <c r="AN174" i="5"/>
  <c r="AD217" i="6"/>
  <c r="AR217" i="6" s="1"/>
  <c r="Q217" i="6"/>
  <c r="P32" i="6"/>
  <c r="AD141" i="6"/>
  <c r="AR141" i="6" s="1"/>
  <c r="Q141" i="6"/>
  <c r="Q80" i="6"/>
  <c r="AO68" i="5"/>
  <c r="CN68" i="5"/>
  <c r="AS13" i="5"/>
  <c r="AF221" i="7"/>
  <c r="AF253" i="7"/>
  <c r="AF317" i="7"/>
  <c r="Q20" i="6"/>
  <c r="Q40" i="6"/>
  <c r="AD308" i="6"/>
  <c r="AR308" i="6" s="1"/>
  <c r="AD64" i="6"/>
  <c r="AR64" i="6" s="1"/>
  <c r="M208" i="6"/>
  <c r="Q112" i="6"/>
  <c r="AO175" i="5"/>
  <c r="CN133" i="5"/>
  <c r="AQ109" i="5"/>
  <c r="AR109" i="5" s="1"/>
  <c r="AQ205" i="5"/>
  <c r="AN17" i="5"/>
  <c r="AQ333" i="5"/>
  <c r="AQ141" i="5"/>
  <c r="AQ189" i="5"/>
  <c r="AA221" i="7"/>
  <c r="AQ253" i="5"/>
  <c r="AQ61" i="5"/>
  <c r="AR129" i="5"/>
  <c r="K18" i="7"/>
  <c r="AQ34" i="5"/>
  <c r="P82" i="7"/>
  <c r="AQ98" i="5"/>
  <c r="P146" i="7"/>
  <c r="AF194" i="7"/>
  <c r="AF210" i="7"/>
  <c r="AF226" i="7"/>
  <c r="AF242" i="7"/>
  <c r="AF258" i="7"/>
  <c r="AF274" i="7"/>
  <c r="AF290" i="7"/>
  <c r="AF306" i="7"/>
  <c r="AF338" i="7"/>
  <c r="K140" i="7"/>
  <c r="AQ327" i="5"/>
  <c r="AB68" i="7"/>
  <c r="AE133" i="7"/>
  <c r="AD328" i="6"/>
  <c r="AR328" i="6" s="1"/>
  <c r="AH187" i="5"/>
  <c r="AO187" i="5"/>
  <c r="P104" i="6"/>
  <c r="AO133" i="5"/>
  <c r="AD33" i="6"/>
  <c r="AR33" i="6" s="1"/>
  <c r="Q33" i="6"/>
  <c r="N129" i="6"/>
  <c r="AD257" i="6"/>
  <c r="AR257" i="6" s="1"/>
  <c r="Q257" i="6"/>
  <c r="P164" i="7"/>
  <c r="AF164" i="7" s="1"/>
  <c r="AQ31" i="5"/>
  <c r="AD236" i="6"/>
  <c r="AR236" i="6" s="1"/>
  <c r="AD292" i="6"/>
  <c r="AR292" i="6" s="1"/>
  <c r="AF301" i="7"/>
  <c r="AO107" i="5"/>
  <c r="AO40" i="5"/>
  <c r="M272" i="6"/>
  <c r="AD132" i="6"/>
  <c r="AR132" i="6" s="1"/>
  <c r="AD80" i="6"/>
  <c r="AR80" i="6" s="1"/>
  <c r="Q132" i="6"/>
  <c r="Q292" i="6"/>
  <c r="Q352" i="6"/>
  <c r="AO129" i="5"/>
  <c r="AA285" i="7"/>
  <c r="P30" i="7"/>
  <c r="K62" i="7"/>
  <c r="K126" i="7"/>
  <c r="AF206" i="7"/>
  <c r="AF222" i="7"/>
  <c r="AF238" i="7"/>
  <c r="AF254" i="7"/>
  <c r="AF270" i="7"/>
  <c r="AF286" i="7"/>
  <c r="AF318" i="7"/>
  <c r="AF334" i="7"/>
  <c r="P51" i="7"/>
  <c r="K99" i="7"/>
  <c r="AF259" i="7"/>
  <c r="AF323" i="7"/>
  <c r="M232" i="6"/>
  <c r="Q252" i="6"/>
  <c r="P144" i="6"/>
  <c r="AN129" i="5"/>
  <c r="AN131" i="5"/>
  <c r="M129" i="6"/>
  <c r="AD137" i="6"/>
  <c r="AR137" i="6" s="1"/>
  <c r="Q137" i="6"/>
  <c r="K30" i="7"/>
  <c r="AA30" i="7" s="1"/>
  <c r="AQ30" i="5"/>
  <c r="P174" i="7"/>
  <c r="AF174" i="7" s="1"/>
  <c r="K174" i="7"/>
  <c r="AA174" i="7" s="1"/>
  <c r="AQ174" i="5"/>
  <c r="K6" i="7"/>
  <c r="AA6" i="7" s="1"/>
  <c r="P6" i="7"/>
  <c r="AF6" i="7" s="1"/>
  <c r="AQ6" i="5"/>
  <c r="P56" i="7"/>
  <c r="AF56" i="7" s="1"/>
  <c r="AQ56" i="5"/>
  <c r="K168" i="7"/>
  <c r="AA168" i="7" s="1"/>
  <c r="AA328" i="7"/>
  <c r="AQ328" i="5"/>
  <c r="AF328" i="7"/>
  <c r="P147" i="7"/>
  <c r="AF147" i="7" s="1"/>
  <c r="AQ147" i="5"/>
  <c r="AA259" i="7"/>
  <c r="AQ259" i="5"/>
  <c r="AA355" i="7"/>
  <c r="AQ355" i="5"/>
  <c r="AF355" i="7"/>
  <c r="K170" i="7"/>
  <c r="AA170" i="7" s="1"/>
  <c r="P170" i="7"/>
  <c r="AF170" i="7" s="1"/>
  <c r="AQ170" i="5"/>
  <c r="K173" i="7"/>
  <c r="P173" i="7"/>
  <c r="AF173" i="7" s="1"/>
  <c r="AQ173" i="5"/>
  <c r="AQ68" i="5"/>
  <c r="K164" i="7"/>
  <c r="AA164" i="7" s="1"/>
  <c r="AQ164" i="5"/>
  <c r="K31" i="7"/>
  <c r="AA31" i="7" s="1"/>
  <c r="P31" i="7"/>
  <c r="AF31" i="7" s="1"/>
  <c r="K143" i="7"/>
  <c r="P143" i="7"/>
  <c r="AF143" i="7" s="1"/>
  <c r="AQ143" i="5"/>
  <c r="K159" i="7"/>
  <c r="P159" i="7"/>
  <c r="AF159" i="7" s="1"/>
  <c r="AQ159" i="5"/>
  <c r="AQ319" i="5"/>
  <c r="AF319" i="7"/>
  <c r="AA319" i="7"/>
  <c r="AA324" i="7"/>
  <c r="AQ324" i="5"/>
  <c r="AF324" i="7"/>
  <c r="K166" i="7"/>
  <c r="AA166" i="7" s="1"/>
  <c r="P166" i="7"/>
  <c r="AF166" i="7" s="1"/>
  <c r="AQ166" i="5"/>
  <c r="AQ299" i="5"/>
  <c r="AF299" i="7"/>
  <c r="AA299" i="7"/>
  <c r="AQ331" i="5"/>
  <c r="AF331" i="7"/>
  <c r="AA331" i="7"/>
  <c r="P176" i="7"/>
  <c r="AF176" i="7" s="1"/>
  <c r="AQ176" i="5"/>
  <c r="AA320" i="7"/>
  <c r="AQ320" i="5"/>
  <c r="AF320" i="7"/>
  <c r="K11" i="7"/>
  <c r="AA11" i="7" s="1"/>
  <c r="P11" i="7"/>
  <c r="AF11" i="7" s="1"/>
  <c r="AQ11" i="5"/>
  <c r="K139" i="7"/>
  <c r="P139" i="7"/>
  <c r="AF139" i="7" s="1"/>
  <c r="AQ139" i="5"/>
  <c r="K114" i="7"/>
  <c r="AA114" i="7" s="1"/>
  <c r="P114" i="7"/>
  <c r="AF114" i="7" s="1"/>
  <c r="AQ114" i="5"/>
  <c r="K165" i="7"/>
  <c r="P165" i="7"/>
  <c r="AF165" i="7" s="1"/>
  <c r="AQ165" i="5"/>
  <c r="P172" i="7"/>
  <c r="AF172" i="7" s="1"/>
  <c r="K172" i="7"/>
  <c r="AA172" i="7" s="1"/>
  <c r="AQ172" i="5"/>
  <c r="AA332" i="7"/>
  <c r="AF332" i="7"/>
  <c r="AF354" i="7"/>
  <c r="AA354" i="7"/>
  <c r="AQ354" i="5"/>
  <c r="P7" i="7"/>
  <c r="AF7" i="7" s="1"/>
  <c r="K71" i="7"/>
  <c r="AA71" i="7" s="1"/>
  <c r="P71" i="7"/>
  <c r="AF71" i="7" s="1"/>
  <c r="AQ71" i="5"/>
  <c r="K151" i="7"/>
  <c r="P151" i="7"/>
  <c r="AF151" i="7" s="1"/>
  <c r="AQ151" i="5"/>
  <c r="AA353" i="7"/>
  <c r="AQ353" i="5"/>
  <c r="AF353" i="7"/>
  <c r="CN89" i="5"/>
  <c r="CN93" i="5"/>
  <c r="P50" i="7"/>
  <c r="AF50" i="7" s="1"/>
  <c r="K50" i="7"/>
  <c r="AA50" i="7" s="1"/>
  <c r="AQ50" i="5"/>
  <c r="P66" i="7"/>
  <c r="AF66" i="7" s="1"/>
  <c r="K66" i="7"/>
  <c r="AA66" i="7" s="1"/>
  <c r="AQ66" i="5"/>
  <c r="K130" i="7"/>
  <c r="AA130" i="7" s="1"/>
  <c r="P130" i="7"/>
  <c r="AF130" i="7" s="1"/>
  <c r="AQ130" i="5"/>
  <c r="K146" i="7"/>
  <c r="AA146" i="7" s="1"/>
  <c r="K178" i="7"/>
  <c r="AA178" i="7" s="1"/>
  <c r="P178" i="7"/>
  <c r="AF178" i="7" s="1"/>
  <c r="AQ178" i="5"/>
  <c r="AA194" i="7"/>
  <c r="AQ194" i="5"/>
  <c r="AA226" i="7"/>
  <c r="AA242" i="7"/>
  <c r="AQ242" i="5"/>
  <c r="AA258" i="7"/>
  <c r="AQ258" i="5"/>
  <c r="AA306" i="7"/>
  <c r="AQ306" i="5"/>
  <c r="AF322" i="7"/>
  <c r="AA322" i="7"/>
  <c r="AQ322" i="5"/>
  <c r="K21" i="7"/>
  <c r="AA21" i="7" s="1"/>
  <c r="P21" i="7"/>
  <c r="AF21" i="7" s="1"/>
  <c r="K37" i="7"/>
  <c r="P37" i="7"/>
  <c r="AF37" i="7" s="1"/>
  <c r="K53" i="7"/>
  <c r="P53" i="7"/>
  <c r="AF53" i="7" s="1"/>
  <c r="K69" i="7"/>
  <c r="P69" i="7"/>
  <c r="AF69" i="7" s="1"/>
  <c r="K85" i="7"/>
  <c r="P85" i="7"/>
  <c r="AF85" i="7" s="1"/>
  <c r="K101" i="7"/>
  <c r="P101" i="7"/>
  <c r="AF101" i="7" s="1"/>
  <c r="P117" i="7"/>
  <c r="AF117" i="7" s="1"/>
  <c r="K117" i="7"/>
  <c r="K133" i="7"/>
  <c r="P133" i="7"/>
  <c r="AF133" i="7" s="1"/>
  <c r="K149" i="7"/>
  <c r="P149" i="7"/>
  <c r="AF149" i="7" s="1"/>
  <c r="K181" i="7"/>
  <c r="P181" i="7"/>
  <c r="AF181" i="7" s="1"/>
  <c r="K16" i="7"/>
  <c r="AA16" i="7" s="1"/>
  <c r="K32" i="7"/>
  <c r="AA32" i="7" s="1"/>
  <c r="P32" i="7"/>
  <c r="AF32" i="7" s="1"/>
  <c r="AQ32" i="5"/>
  <c r="K48" i="7"/>
  <c r="AA48" i="7" s="1"/>
  <c r="P48" i="7"/>
  <c r="AF48" i="7" s="1"/>
  <c r="AQ48" i="5"/>
  <c r="K64" i="7"/>
  <c r="AA64" i="7" s="1"/>
  <c r="P64" i="7"/>
  <c r="AF64" i="7" s="1"/>
  <c r="AQ64" i="5"/>
  <c r="K80" i="7"/>
  <c r="AA80" i="7" s="1"/>
  <c r="K96" i="7"/>
  <c r="AA96" i="7" s="1"/>
  <c r="P96" i="7"/>
  <c r="AF96" i="7" s="1"/>
  <c r="AQ96" i="5"/>
  <c r="K112" i="7"/>
  <c r="AA112" i="7" s="1"/>
  <c r="P112" i="7"/>
  <c r="AF112" i="7" s="1"/>
  <c r="AQ112" i="5"/>
  <c r="AQ128" i="5"/>
  <c r="K144" i="7"/>
  <c r="AA144" i="7" s="1"/>
  <c r="K160" i="7"/>
  <c r="AA160" i="7" s="1"/>
  <c r="P160" i="7"/>
  <c r="AF160" i="7" s="1"/>
  <c r="AQ160" i="5"/>
  <c r="K192" i="7"/>
  <c r="AA192" i="7" s="1"/>
  <c r="P192" i="7"/>
  <c r="AF192" i="7" s="1"/>
  <c r="AQ192" i="5"/>
  <c r="AR192" i="5" s="1"/>
  <c r="AA224" i="7"/>
  <c r="AQ224" i="5"/>
  <c r="AA240" i="7"/>
  <c r="AQ240" i="5"/>
  <c r="AA288" i="7"/>
  <c r="AQ288" i="5"/>
  <c r="AA304" i="7"/>
  <c r="AQ304" i="5"/>
  <c r="AQ336" i="5"/>
  <c r="AA352" i="7"/>
  <c r="AQ352" i="5"/>
  <c r="AE28" i="7"/>
  <c r="AE30" i="7"/>
  <c r="AE37" i="7"/>
  <c r="CV36" i="9"/>
  <c r="AB45" i="7"/>
  <c r="AE56" i="7"/>
  <c r="AE66" i="7"/>
  <c r="CV65" i="9"/>
  <c r="AE77" i="7"/>
  <c r="AB88" i="7"/>
  <c r="AE99" i="7"/>
  <c r="CV98" i="9"/>
  <c r="AB107" i="7"/>
  <c r="AE111" i="7"/>
  <c r="CV110" i="9"/>
  <c r="AB153" i="7"/>
  <c r="AB157" i="7"/>
  <c r="CV158" i="9"/>
  <c r="AB163" i="7"/>
  <c r="AB18" i="7"/>
  <c r="P145" i="7"/>
  <c r="AF145" i="7" s="1"/>
  <c r="K145" i="7"/>
  <c r="AE33" i="7"/>
  <c r="CV42" i="9"/>
  <c r="AB49" i="7"/>
  <c r="AB51" i="7"/>
  <c r="AE97" i="7"/>
  <c r="AE100" i="7"/>
  <c r="CV99" i="9"/>
  <c r="AE114" i="7"/>
  <c r="CV117" i="9"/>
  <c r="AE122" i="7"/>
  <c r="CV125" i="9"/>
  <c r="AE128" i="7"/>
  <c r="CV127" i="9"/>
  <c r="AB172" i="7"/>
  <c r="AB183" i="7"/>
  <c r="AB185" i="7"/>
  <c r="CV186" i="9"/>
  <c r="AB6" i="7"/>
  <c r="AB8" i="7"/>
  <c r="AE10" i="7"/>
  <c r="AB21" i="7"/>
  <c r="CV28" i="9"/>
  <c r="AB44" i="7"/>
  <c r="CV54" i="9"/>
  <c r="AB61" i="7"/>
  <c r="AB63" i="7"/>
  <c r="AE65" i="7"/>
  <c r="CV64" i="9"/>
  <c r="AB69" i="7"/>
  <c r="AB71" i="7"/>
  <c r="AE73" i="7"/>
  <c r="AB87" i="7"/>
  <c r="CV89" i="9"/>
  <c r="AB108" i="7"/>
  <c r="AB110" i="7"/>
  <c r="CV142" i="9"/>
  <c r="CV157" i="9"/>
  <c r="AE19" i="7"/>
  <c r="CV18" i="9"/>
  <c r="AB25" i="7"/>
  <c r="AE32" i="7"/>
  <c r="AB36" i="7"/>
  <c r="AE48" i="7"/>
  <c r="AB52" i="7"/>
  <c r="AE75" i="7"/>
  <c r="AB83" i="7"/>
  <c r="AE96" i="7"/>
  <c r="AE101" i="7"/>
  <c r="CV100" i="9"/>
  <c r="AB115" i="7"/>
  <c r="AE119" i="7"/>
  <c r="CV118" i="9"/>
  <c r="AB125" i="7"/>
  <c r="AE127" i="7"/>
  <c r="CV126" i="9"/>
  <c r="AB136" i="7"/>
  <c r="CV145" i="9"/>
  <c r="AB167" i="7"/>
  <c r="CV170" i="9"/>
  <c r="AB175" i="7"/>
  <c r="AB186" i="7"/>
  <c r="CV187" i="9"/>
  <c r="AB192" i="7"/>
  <c r="AE9" i="7"/>
  <c r="AE11" i="7"/>
  <c r="CV10" i="9"/>
  <c r="AB17" i="7"/>
  <c r="AB23" i="7"/>
  <c r="AN177" i="5"/>
  <c r="AS65" i="5"/>
  <c r="AS53" i="5"/>
  <c r="AO89" i="5"/>
  <c r="AO12" i="5"/>
  <c r="AQ277" i="5"/>
  <c r="AQ101" i="5"/>
  <c r="AQ245" i="5"/>
  <c r="AF277" i="7"/>
  <c r="AA325" i="7"/>
  <c r="CN95" i="5"/>
  <c r="AQ37" i="5"/>
  <c r="AQ117" i="5"/>
  <c r="AQ293" i="5"/>
  <c r="AA341" i="7"/>
  <c r="P14" i="7"/>
  <c r="AF14" i="7" s="1"/>
  <c r="K14" i="7"/>
  <c r="AA14" i="7" s="1"/>
  <c r="AQ14" i="5"/>
  <c r="P46" i="7"/>
  <c r="AF46" i="7" s="1"/>
  <c r="K46" i="7"/>
  <c r="AA46" i="7" s="1"/>
  <c r="AQ46" i="5"/>
  <c r="P78" i="7"/>
  <c r="AF78" i="7" s="1"/>
  <c r="K78" i="7"/>
  <c r="AA78" i="7" s="1"/>
  <c r="AQ78" i="5"/>
  <c r="P94" i="7"/>
  <c r="AF94" i="7" s="1"/>
  <c r="K94" i="7"/>
  <c r="AA94" i="7" s="1"/>
  <c r="AQ94" i="5"/>
  <c r="AR94" i="5" s="1"/>
  <c r="P110" i="7"/>
  <c r="AF110" i="7" s="1"/>
  <c r="K110" i="7"/>
  <c r="AA110" i="7" s="1"/>
  <c r="AQ110" i="5"/>
  <c r="P126" i="7"/>
  <c r="AF126" i="7" s="1"/>
  <c r="P142" i="7"/>
  <c r="AF142" i="7" s="1"/>
  <c r="K142" i="7"/>
  <c r="AA142" i="7" s="1"/>
  <c r="AQ142" i="5"/>
  <c r="AS142" i="5" s="1"/>
  <c r="P158" i="7"/>
  <c r="AF158" i="7" s="1"/>
  <c r="K158" i="7"/>
  <c r="AA158" i="7" s="1"/>
  <c r="AQ158" i="5"/>
  <c r="AA206" i="7"/>
  <c r="AQ206" i="5"/>
  <c r="AA222" i="7"/>
  <c r="AQ222" i="5"/>
  <c r="AA238" i="7"/>
  <c r="AQ238" i="5"/>
  <c r="AA254" i="7"/>
  <c r="AA270" i="7"/>
  <c r="AQ270" i="5"/>
  <c r="AA286" i="7"/>
  <c r="AQ286" i="5"/>
  <c r="AA302" i="7"/>
  <c r="AF302" i="7"/>
  <c r="AQ302" i="5"/>
  <c r="AA334" i="7"/>
  <c r="AQ334" i="5"/>
  <c r="AA350" i="7"/>
  <c r="AF350" i="7"/>
  <c r="AQ350" i="5"/>
  <c r="P17" i="7"/>
  <c r="K17" i="7"/>
  <c r="AQ33" i="5"/>
  <c r="P33" i="7"/>
  <c r="AF33" i="7" s="1"/>
  <c r="K33" i="7"/>
  <c r="AA33" i="7" s="1"/>
  <c r="K49" i="7"/>
  <c r="P49" i="7"/>
  <c r="AF49" i="7" s="1"/>
  <c r="AQ49" i="5"/>
  <c r="K65" i="7"/>
  <c r="P65" i="7"/>
  <c r="AF65" i="7" s="1"/>
  <c r="AQ81" i="5"/>
  <c r="K81" i="7"/>
  <c r="P81" i="7"/>
  <c r="AF81" i="7" s="1"/>
  <c r="AQ97" i="5"/>
  <c r="K97" i="7"/>
  <c r="P97" i="7"/>
  <c r="AF97" i="7" s="1"/>
  <c r="K113" i="7"/>
  <c r="P113" i="7"/>
  <c r="AF113" i="7" s="1"/>
  <c r="AQ113" i="5"/>
  <c r="K129" i="7"/>
  <c r="P129" i="7"/>
  <c r="AF129" i="7" s="1"/>
  <c r="K161" i="7"/>
  <c r="P161" i="7"/>
  <c r="AF161" i="7" s="1"/>
  <c r="P177" i="7"/>
  <c r="AF177" i="7" s="1"/>
  <c r="K177" i="7"/>
  <c r="AB166" i="7"/>
  <c r="AB40" i="7"/>
  <c r="AE54" i="7"/>
  <c r="CV53" i="9"/>
  <c r="AB60" i="7"/>
  <c r="AB62" i="7"/>
  <c r="AE64" i="7"/>
  <c r="AE79" i="7"/>
  <c r="AE88" i="7"/>
  <c r="AE92" i="7"/>
  <c r="CV91" i="9"/>
  <c r="AB104" i="7"/>
  <c r="AB131" i="7"/>
  <c r="AB141" i="7"/>
  <c r="CV154" i="9"/>
  <c r="AE165" i="7"/>
  <c r="AB24" i="7"/>
  <c r="AB33" i="7"/>
  <c r="AE35" i="7"/>
  <c r="CV34" i="9"/>
  <c r="CV50" i="9"/>
  <c r="AB112" i="7"/>
  <c r="AB114" i="7"/>
  <c r="AE116" i="7"/>
  <c r="CV115" i="9"/>
  <c r="AB120" i="7"/>
  <c r="AB122" i="7"/>
  <c r="AE124" i="7"/>
  <c r="CV123" i="9"/>
  <c r="AE134" i="7"/>
  <c r="AB138" i="7"/>
  <c r="AB168" i="7"/>
  <c r="CV173" i="9"/>
  <c r="AB179" i="7"/>
  <c r="AB181" i="7"/>
  <c r="AB191" i="7"/>
  <c r="AE12" i="7"/>
  <c r="AB14" i="7"/>
  <c r="AB16" i="7"/>
  <c r="AE22" i="7"/>
  <c r="CV21" i="9"/>
  <c r="AE27" i="7"/>
  <c r="AB38" i="7"/>
  <c r="AE53" i="7"/>
  <c r="CV52" i="9"/>
  <c r="AB58" i="7"/>
  <c r="CV62" i="9"/>
  <c r="AE67" i="7"/>
  <c r="CV70" i="9"/>
  <c r="AB76" i="7"/>
  <c r="AB78" i="7"/>
  <c r="CV86" i="9"/>
  <c r="AB103" i="7"/>
  <c r="CV109" i="9"/>
  <c r="AB152" i="7"/>
  <c r="AB154" i="7"/>
  <c r="CV155" i="9"/>
  <c r="AB160" i="7"/>
  <c r="AB162" i="7"/>
  <c r="CV163" i="9"/>
  <c r="CV24" i="9"/>
  <c r="AB34" i="7"/>
  <c r="AE42" i="7"/>
  <c r="CV41" i="9"/>
  <c r="AB75" i="7"/>
  <c r="CV82" i="9"/>
  <c r="AE117" i="7"/>
  <c r="AE125" i="7"/>
  <c r="AB148" i="7"/>
  <c r="AB150" i="7"/>
  <c r="CV177" i="9"/>
  <c r="CV185" i="9"/>
  <c r="AE7" i="7"/>
  <c r="AB13" i="7"/>
  <c r="AB15" i="7"/>
  <c r="AE26" i="7"/>
  <c r="AE31" i="7"/>
  <c r="CV30" i="9"/>
  <c r="AO86" i="5"/>
  <c r="AQ85" i="5"/>
  <c r="AR85" i="5" s="1"/>
  <c r="AQ133" i="5"/>
  <c r="AQ149" i="5"/>
  <c r="AQ213" i="5"/>
  <c r="AA245" i="7"/>
  <c r="CN59" i="5"/>
  <c r="AQ21" i="5"/>
  <c r="AR21" i="5" s="1"/>
  <c r="AQ229" i="5"/>
  <c r="AA293" i="7"/>
  <c r="K13" i="7"/>
  <c r="AA13" i="7" s="1"/>
  <c r="P13" i="7"/>
  <c r="AF13" i="7" s="1"/>
  <c r="P29" i="7"/>
  <c r="AF29" i="7" s="1"/>
  <c r="K29" i="7"/>
  <c r="AA29" i="7" s="1"/>
  <c r="P45" i="7"/>
  <c r="AF45" i="7" s="1"/>
  <c r="K45" i="7"/>
  <c r="P61" i="7"/>
  <c r="AF61" i="7" s="1"/>
  <c r="K61" i="7"/>
  <c r="P77" i="7"/>
  <c r="AF77" i="7" s="1"/>
  <c r="K77" i="7"/>
  <c r="P93" i="7"/>
  <c r="AF93" i="7" s="1"/>
  <c r="K93" i="7"/>
  <c r="P109" i="7"/>
  <c r="AF109" i="7" s="1"/>
  <c r="K109" i="7"/>
  <c r="AQ125" i="5"/>
  <c r="P125" i="7"/>
  <c r="AF125" i="7" s="1"/>
  <c r="K125" i="7"/>
  <c r="P141" i="7"/>
  <c r="AF141" i="7" s="1"/>
  <c r="K141" i="7"/>
  <c r="P157" i="7"/>
  <c r="AF157" i="7" s="1"/>
  <c r="K157" i="7"/>
  <c r="P189" i="7"/>
  <c r="AF189" i="7" s="1"/>
  <c r="K189" i="7"/>
  <c r="P8" i="7"/>
  <c r="AF8" i="7" s="1"/>
  <c r="K8" i="7"/>
  <c r="AA8" i="7" s="1"/>
  <c r="AQ8" i="5"/>
  <c r="CV165" i="9"/>
  <c r="AB28" i="7"/>
  <c r="AB30" i="7"/>
  <c r="AB37" i="7"/>
  <c r="AE45" i="7"/>
  <c r="CV44" i="9"/>
  <c r="AB56" i="7"/>
  <c r="AE62" i="7"/>
  <c r="CV61" i="9"/>
  <c r="AB77" i="7"/>
  <c r="AB79" i="7"/>
  <c r="AB99" i="7"/>
  <c r="AE102" i="7"/>
  <c r="AE107" i="7"/>
  <c r="CV106" i="9"/>
  <c r="AB111" i="7"/>
  <c r="CV140" i="9"/>
  <c r="AB159" i="7"/>
  <c r="CV162" i="9"/>
  <c r="AE18" i="7"/>
  <c r="CV17" i="9"/>
  <c r="CV32" i="9"/>
  <c r="AE43" i="7"/>
  <c r="AB46" i="7"/>
  <c r="AE49" i="7"/>
  <c r="CV48" i="9"/>
  <c r="AB97" i="7"/>
  <c r="AB100" i="7"/>
  <c r="CV113" i="9"/>
  <c r="AE118" i="7"/>
  <c r="CV121" i="9"/>
  <c r="AE126" i="7"/>
  <c r="AB128" i="7"/>
  <c r="AB134" i="7"/>
  <c r="CV137" i="9"/>
  <c r="AB170" i="7"/>
  <c r="CV171" i="9"/>
  <c r="CV182" i="9"/>
  <c r="AB187" i="7"/>
  <c r="AB189" i="7"/>
  <c r="AE6" i="7"/>
  <c r="AB10" i="7"/>
  <c r="AB12" i="7"/>
  <c r="AE16" i="7"/>
  <c r="AE29" i="7"/>
  <c r="AE44" i="7"/>
  <c r="AE55" i="7"/>
  <c r="AE61" i="7"/>
  <c r="CV60" i="9"/>
  <c r="AB65" i="7"/>
  <c r="AB67" i="7"/>
  <c r="AE69" i="7"/>
  <c r="AB73" i="7"/>
  <c r="CV77" i="9"/>
  <c r="AE108" i="7"/>
  <c r="CV107" i="9"/>
  <c r="AB143" i="7"/>
  <c r="CV153" i="9"/>
  <c r="CV161" i="9"/>
  <c r="AB19" i="7"/>
  <c r="AE36" i="7"/>
  <c r="AB48" i="7"/>
  <c r="AB50" i="7"/>
  <c r="AE52" i="7"/>
  <c r="CV74" i="9"/>
  <c r="AB96" i="7"/>
  <c r="AB101" i="7"/>
  <c r="AE115" i="7"/>
  <c r="CV114" i="9"/>
  <c r="AB119" i="7"/>
  <c r="AE136" i="7"/>
  <c r="CV135" i="9"/>
  <c r="CV149" i="9"/>
  <c r="CV166" i="9"/>
  <c r="AB171" i="7"/>
  <c r="AB173" i="7"/>
  <c r="CV174" i="9"/>
  <c r="AB182" i="7"/>
  <c r="AB188" i="7"/>
  <c r="AB190" i="7"/>
  <c r="AB9" i="7"/>
  <c r="AE15" i="7"/>
  <c r="AE23" i="7"/>
  <c r="BW33" i="5"/>
  <c r="AS161" i="5"/>
  <c r="AF261" i="7"/>
  <c r="CN135" i="5"/>
  <c r="AQ181" i="5"/>
  <c r="AA197" i="7"/>
  <c r="AQ69" i="5"/>
  <c r="K22" i="7"/>
  <c r="AA22" i="7" s="1"/>
  <c r="P22" i="7"/>
  <c r="AF22" i="7" s="1"/>
  <c r="AQ22" i="5"/>
  <c r="K38" i="7"/>
  <c r="AA38" i="7" s="1"/>
  <c r="P38" i="7"/>
  <c r="AF38" i="7" s="1"/>
  <c r="AQ38" i="5"/>
  <c r="K54" i="7"/>
  <c r="AA54" i="7" s="1"/>
  <c r="P54" i="7"/>
  <c r="AF54" i="7" s="1"/>
  <c r="AQ54" i="5"/>
  <c r="K70" i="7"/>
  <c r="AA70" i="7" s="1"/>
  <c r="P70" i="7"/>
  <c r="AF70" i="7" s="1"/>
  <c r="AQ70" i="5"/>
  <c r="P86" i="7"/>
  <c r="AF86" i="7" s="1"/>
  <c r="K86" i="7"/>
  <c r="AA86" i="7" s="1"/>
  <c r="AQ86" i="5"/>
  <c r="AS86" i="5" s="1"/>
  <c r="K102" i="7"/>
  <c r="AA102" i="7" s="1"/>
  <c r="P102" i="7"/>
  <c r="AF102" i="7" s="1"/>
  <c r="AQ102" i="5"/>
  <c r="K118" i="7"/>
  <c r="AA118" i="7" s="1"/>
  <c r="P118" i="7"/>
  <c r="AF118" i="7" s="1"/>
  <c r="AQ118" i="5"/>
  <c r="K134" i="7"/>
  <c r="AA134" i="7" s="1"/>
  <c r="P134" i="7"/>
  <c r="AF134" i="7" s="1"/>
  <c r="AQ134" i="5"/>
  <c r="K150" i="7"/>
  <c r="AA150" i="7" s="1"/>
  <c r="P150" i="7"/>
  <c r="AF150" i="7" s="1"/>
  <c r="AQ150" i="5"/>
  <c r="K182" i="7"/>
  <c r="AA182" i="7" s="1"/>
  <c r="P182" i="7"/>
  <c r="AF182" i="7" s="1"/>
  <c r="AQ182" i="5"/>
  <c r="AA198" i="7"/>
  <c r="AQ198" i="5"/>
  <c r="AA214" i="7"/>
  <c r="AQ214" i="5"/>
  <c r="AA230" i="7"/>
  <c r="AQ230" i="5"/>
  <c r="AA246" i="7"/>
  <c r="AQ246" i="5"/>
  <c r="AA262" i="7"/>
  <c r="AQ262" i="5"/>
  <c r="AA278" i="7"/>
  <c r="AQ278" i="5"/>
  <c r="AA294" i="7"/>
  <c r="AQ294" i="5"/>
  <c r="AA310" i="7"/>
  <c r="AQ310" i="5"/>
  <c r="AA326" i="7"/>
  <c r="AQ326" i="5"/>
  <c r="AA342" i="7"/>
  <c r="AQ342" i="5"/>
  <c r="AE40" i="7"/>
  <c r="AB54" i="7"/>
  <c r="AE60" i="7"/>
  <c r="CV59" i="9"/>
  <c r="AB64" i="7"/>
  <c r="AB66" i="7"/>
  <c r="AE68" i="7"/>
  <c r="CV67" i="9"/>
  <c r="CV78" i="9"/>
  <c r="AB92" i="7"/>
  <c r="AB102" i="7"/>
  <c r="AE104" i="7"/>
  <c r="AE131" i="7"/>
  <c r="CV130" i="9"/>
  <c r="AB155" i="7"/>
  <c r="AB165" i="7"/>
  <c r="AE24" i="7"/>
  <c r="AB35" i="7"/>
  <c r="AB43" i="7"/>
  <c r="AE46" i="7"/>
  <c r="CV45" i="9"/>
  <c r="AE51" i="7"/>
  <c r="AE112" i="7"/>
  <c r="AB116" i="7"/>
  <c r="AB118" i="7"/>
  <c r="AE120" i="7"/>
  <c r="CV119" i="9"/>
  <c r="AB124" i="7"/>
  <c r="AB126" i="7"/>
  <c r="CV133" i="9"/>
  <c r="CV167" i="9"/>
  <c r="CV169" i="9"/>
  <c r="CV178" i="9"/>
  <c r="CV188" i="9"/>
  <c r="CV190" i="9"/>
  <c r="AE8" i="7"/>
  <c r="AE14" i="7"/>
  <c r="AB22" i="7"/>
  <c r="AE21" i="7"/>
  <c r="AB27" i="7"/>
  <c r="AB29" i="7"/>
  <c r="AE38" i="7"/>
  <c r="CV37" i="9"/>
  <c r="AB53" i="7"/>
  <c r="AB55" i="7"/>
  <c r="AE58" i="7"/>
  <c r="CV57" i="9"/>
  <c r="AE63" i="7"/>
  <c r="CV66" i="9"/>
  <c r="AE71" i="7"/>
  <c r="AE76" i="7"/>
  <c r="CV75" i="9"/>
  <c r="AE87" i="7"/>
  <c r="AE103" i="7"/>
  <c r="CV102" i="9"/>
  <c r="AE110" i="7"/>
  <c r="AB140" i="7"/>
  <c r="AB156" i="7"/>
  <c r="AB158" i="7"/>
  <c r="AB164" i="7"/>
  <c r="AE25" i="7"/>
  <c r="AB32" i="7"/>
  <c r="AE34" i="7"/>
  <c r="CV33" i="9"/>
  <c r="AB42" i="7"/>
  <c r="AE50" i="7"/>
  <c r="CV49" i="9"/>
  <c r="AE83" i="7"/>
  <c r="AB117" i="7"/>
  <c r="AB146" i="7"/>
  <c r="CV147" i="9"/>
  <c r="CV172" i="9"/>
  <c r="CV181" i="9"/>
  <c r="CV189" i="9"/>
  <c r="AB7" i="7"/>
  <c r="AB11" i="7"/>
  <c r="AE13" i="7"/>
  <c r="AE17" i="7"/>
  <c r="AB26" i="7"/>
  <c r="AB31" i="7"/>
  <c r="BV35" i="5"/>
  <c r="AH37" i="5"/>
  <c r="AO37" i="5"/>
  <c r="AN57" i="5"/>
  <c r="AN59" i="5"/>
  <c r="AN91" i="5"/>
  <c r="AH48" i="5"/>
  <c r="AO48" i="5"/>
  <c r="AM47" i="5"/>
  <c r="AN89" i="5"/>
  <c r="AO82" i="5"/>
  <c r="AO47" i="5"/>
  <c r="CN47" i="5"/>
  <c r="AO142" i="5"/>
  <c r="CN91" i="5"/>
  <c r="AO91" i="5"/>
  <c r="AN135" i="5"/>
  <c r="AO7" i="5"/>
  <c r="AO45" i="5"/>
  <c r="AO21" i="5"/>
  <c r="AH21" i="5"/>
  <c r="AB20" i="7"/>
  <c r="AH125" i="5"/>
  <c r="AO85" i="5"/>
  <c r="AO16" i="5"/>
  <c r="AH16" i="5"/>
  <c r="AO57" i="5"/>
  <c r="AN36" i="5"/>
  <c r="AN84" i="5"/>
  <c r="CN137" i="5"/>
  <c r="AO137" i="5"/>
  <c r="AM39" i="5"/>
  <c r="AO81" i="5"/>
  <c r="CN81" i="5"/>
  <c r="BW25" i="5"/>
  <c r="AH63" i="5"/>
  <c r="AO177" i="5"/>
  <c r="AN39" i="5"/>
  <c r="BV5" i="5"/>
  <c r="AO99" i="5"/>
  <c r="AH99" i="5"/>
  <c r="AH181" i="5"/>
  <c r="CN84" i="5"/>
  <c r="AO84" i="5"/>
  <c r="AH111" i="5"/>
  <c r="AO111" i="5"/>
  <c r="AO130" i="5"/>
  <c r="CN130" i="5"/>
  <c r="AN142" i="5"/>
  <c r="CN144" i="5"/>
  <c r="AO144" i="5"/>
  <c r="AN46" i="5"/>
  <c r="AH95" i="5"/>
  <c r="AO95" i="5"/>
  <c r="AO159" i="5"/>
  <c r="AH159" i="5"/>
  <c r="CN86" i="5"/>
  <c r="AH190" i="5"/>
  <c r="AO28" i="5"/>
  <c r="AO5" i="5"/>
  <c r="CN5" i="5"/>
  <c r="AO41" i="5"/>
  <c r="AM41" i="5"/>
  <c r="CN41" i="5"/>
  <c r="AE20" i="7"/>
  <c r="AO35" i="5"/>
  <c r="CN106" i="5"/>
  <c r="CN132" i="5"/>
  <c r="AO132" i="5"/>
  <c r="CN142" i="5"/>
  <c r="CN151" i="5"/>
  <c r="AO151" i="5"/>
  <c r="AH183" i="5"/>
  <c r="BV6" i="5"/>
  <c r="N321" i="6"/>
  <c r="M23" i="6"/>
  <c r="O30" i="6"/>
  <c r="AD35" i="6"/>
  <c r="AR35" i="6" s="1"/>
  <c r="Q35" i="6"/>
  <c r="P42" i="6"/>
  <c r="P47" i="6"/>
  <c r="P70" i="6"/>
  <c r="P78" i="6"/>
  <c r="O90" i="6"/>
  <c r="AD107" i="6"/>
  <c r="AR107" i="6" s="1"/>
  <c r="Q107" i="6"/>
  <c r="N112" i="6"/>
  <c r="N117" i="6"/>
  <c r="O122" i="6"/>
  <c r="O162" i="6"/>
  <c r="O170" i="6"/>
  <c r="O178" i="6"/>
  <c r="N180" i="6"/>
  <c r="AD187" i="6"/>
  <c r="AR187" i="6" s="1"/>
  <c r="Q187" i="6"/>
  <c r="P214" i="6"/>
  <c r="N224" i="6"/>
  <c r="N229" i="6"/>
  <c r="O234" i="6"/>
  <c r="O238" i="6"/>
  <c r="O262" i="6"/>
  <c r="AD267" i="6"/>
  <c r="AR267" i="6" s="1"/>
  <c r="Q267" i="6"/>
  <c r="N289" i="6"/>
  <c r="N340" i="6"/>
  <c r="N8" i="6"/>
  <c r="M15" i="6"/>
  <c r="M20" i="6"/>
  <c r="O29" i="6"/>
  <c r="N53" i="6"/>
  <c r="O62" i="6"/>
  <c r="M71" i="6"/>
  <c r="AD75" i="6"/>
  <c r="AR75" i="6" s="1"/>
  <c r="Q75" i="6"/>
  <c r="P82" i="6"/>
  <c r="N88" i="6"/>
  <c r="O130" i="6"/>
  <c r="M135" i="6"/>
  <c r="N149" i="6"/>
  <c r="N157" i="6"/>
  <c r="N165" i="6"/>
  <c r="N173" i="6"/>
  <c r="N189" i="6"/>
  <c r="AD191" i="6"/>
  <c r="AR191" i="6" s="1"/>
  <c r="Q191" i="6"/>
  <c r="AD199" i="6"/>
  <c r="AR199" i="6" s="1"/>
  <c r="Q199" i="6"/>
  <c r="AD204" i="6"/>
  <c r="AR204" i="6" s="1"/>
  <c r="Q204" i="6"/>
  <c r="Q219" i="6"/>
  <c r="AD219" i="6"/>
  <c r="AR219" i="6" s="1"/>
  <c r="AD227" i="6"/>
  <c r="AR227" i="6" s="1"/>
  <c r="Q227" i="6"/>
  <c r="O230" i="6"/>
  <c r="M244" i="6"/>
  <c r="AD251" i="6"/>
  <c r="AR251" i="6" s="1"/>
  <c r="Q251" i="6"/>
  <c r="O258" i="6"/>
  <c r="M264" i="6"/>
  <c r="N280" i="6"/>
  <c r="P299" i="6"/>
  <c r="P302" i="6"/>
  <c r="N320" i="6"/>
  <c r="O330" i="6"/>
  <c r="AD335" i="6"/>
  <c r="AR335" i="6" s="1"/>
  <c r="Q335" i="6"/>
  <c r="Q351" i="6"/>
  <c r="AD351" i="6"/>
  <c r="AR351" i="6" s="1"/>
  <c r="N232" i="6"/>
  <c r="O5" i="6"/>
  <c r="AD12" i="6"/>
  <c r="AR12" i="6" s="1"/>
  <c r="Q12" i="6"/>
  <c r="P27" i="6"/>
  <c r="P30" i="6"/>
  <c r="P31" i="6"/>
  <c r="P34" i="6"/>
  <c r="P35" i="6"/>
  <c r="M43" i="6"/>
  <c r="N45" i="6"/>
  <c r="M47" i="6"/>
  <c r="N48" i="6"/>
  <c r="AD51" i="6"/>
  <c r="AR51" i="6" s="1"/>
  <c r="Q51" i="6"/>
  <c r="M55" i="6"/>
  <c r="P59" i="6"/>
  <c r="P63" i="6"/>
  <c r="O65" i="6"/>
  <c r="M67" i="6"/>
  <c r="Q71" i="6"/>
  <c r="AD71" i="6"/>
  <c r="AR71" i="6" s="1"/>
  <c r="O74" i="6"/>
  <c r="N77" i="6"/>
  <c r="AD79" i="6"/>
  <c r="AR79" i="6" s="1"/>
  <c r="Q79" i="6"/>
  <c r="P90" i="6"/>
  <c r="N96" i="6"/>
  <c r="O101" i="6"/>
  <c r="P103" i="6"/>
  <c r="P107" i="6"/>
  <c r="P110" i="6"/>
  <c r="O117" i="6"/>
  <c r="M119" i="6"/>
  <c r="P122" i="6"/>
  <c r="P127" i="6"/>
  <c r="O141" i="6"/>
  <c r="P143" i="6"/>
  <c r="Q148" i="6"/>
  <c r="AD148" i="6"/>
  <c r="AR148" i="6" s="1"/>
  <c r="M152" i="6"/>
  <c r="M160" i="6"/>
  <c r="AD164" i="6"/>
  <c r="AR164" i="6" s="1"/>
  <c r="Q164" i="6"/>
  <c r="N168" i="6"/>
  <c r="AD172" i="6"/>
  <c r="AR172" i="6" s="1"/>
  <c r="Q172" i="6"/>
  <c r="M180" i="6"/>
  <c r="O185" i="6"/>
  <c r="P187" i="6"/>
  <c r="P190" i="6"/>
  <c r="O193" i="6"/>
  <c r="N196" i="6"/>
  <c r="O201" i="6"/>
  <c r="P207" i="6"/>
  <c r="O209" i="6"/>
  <c r="AD212" i="6"/>
  <c r="AR212" i="6" s="1"/>
  <c r="Q212" i="6"/>
  <c r="O214" i="6"/>
  <c r="P215" i="6"/>
  <c r="O217" i="6"/>
  <c r="O221" i="6"/>
  <c r="M224" i="6"/>
  <c r="O229" i="6"/>
  <c r="AD232" i="6"/>
  <c r="AR232" i="6" s="1"/>
  <c r="Q232" i="6"/>
  <c r="P234" i="6"/>
  <c r="N236" i="6"/>
  <c r="P238" i="6"/>
  <c r="O241" i="6"/>
  <c r="P243" i="6"/>
  <c r="O249" i="6"/>
  <c r="M252" i="6"/>
  <c r="P254" i="6"/>
  <c r="P255" i="6"/>
  <c r="O257" i="6"/>
  <c r="P259" i="6"/>
  <c r="P262" i="6"/>
  <c r="P267" i="6"/>
  <c r="O269" i="6"/>
  <c r="P274" i="6"/>
  <c r="P279" i="6"/>
  <c r="O285" i="6"/>
  <c r="O289" i="6"/>
  <c r="O297" i="6"/>
  <c r="O301" i="6"/>
  <c r="N304" i="6"/>
  <c r="N312" i="6"/>
  <c r="P314" i="6"/>
  <c r="Q316" i="6"/>
  <c r="AD316" i="6"/>
  <c r="AR316" i="6" s="1"/>
  <c r="Q320" i="6"/>
  <c r="AD320" i="6"/>
  <c r="AR320" i="6" s="1"/>
  <c r="P323" i="6"/>
  <c r="O325" i="6"/>
  <c r="O337" i="6"/>
  <c r="P342" i="6"/>
  <c r="O345" i="6"/>
  <c r="O353" i="6"/>
  <c r="Q288" i="6"/>
  <c r="AD288" i="6"/>
  <c r="AR288" i="6" s="1"/>
  <c r="AD4" i="6"/>
  <c r="AR4" i="6" s="1"/>
  <c r="Q4" i="6"/>
  <c r="M8" i="6"/>
  <c r="O9" i="6"/>
  <c r="O13" i="6"/>
  <c r="N16" i="6"/>
  <c r="P18" i="6"/>
  <c r="N20" i="6"/>
  <c r="N24" i="6"/>
  <c r="M27" i="6"/>
  <c r="N29" i="6"/>
  <c r="O33" i="6"/>
  <c r="O37" i="6"/>
  <c r="M39" i="6"/>
  <c r="N40" i="6"/>
  <c r="P43" i="6"/>
  <c r="O53" i="6"/>
  <c r="N57" i="6"/>
  <c r="P62" i="6"/>
  <c r="O73" i="6"/>
  <c r="P75" i="6"/>
  <c r="M79" i="6"/>
  <c r="N81" i="6"/>
  <c r="M83" i="6"/>
  <c r="P86" i="6"/>
  <c r="O93" i="6"/>
  <c r="P95" i="6"/>
  <c r="O98" i="6"/>
  <c r="N104" i="6"/>
  <c r="O109" i="6"/>
  <c r="P115" i="6"/>
  <c r="O125" i="6"/>
  <c r="N128" i="6"/>
  <c r="P130" i="6"/>
  <c r="O133" i="6"/>
  <c r="N136" i="6"/>
  <c r="P138" i="6"/>
  <c r="M143" i="6"/>
  <c r="O145" i="6"/>
  <c r="O149" i="6"/>
  <c r="P151" i="6"/>
  <c r="O157" i="6"/>
  <c r="P159" i="6"/>
  <c r="O165" i="6"/>
  <c r="P167" i="6"/>
  <c r="O173" i="6"/>
  <c r="P175" i="6"/>
  <c r="P183" i="6"/>
  <c r="O189" i="6"/>
  <c r="P191" i="6"/>
  <c r="P199" i="6"/>
  <c r="P206" i="6"/>
  <c r="P219" i="6"/>
  <c r="P227" i="6"/>
  <c r="P230" i="6"/>
  <c r="P235" i="6"/>
  <c r="AD240" i="6"/>
  <c r="AR240" i="6" s="1"/>
  <c r="Q240" i="6"/>
  <c r="N244" i="6"/>
  <c r="O246" i="6"/>
  <c r="P251" i="6"/>
  <c r="P258" i="6"/>
  <c r="O261" i="6"/>
  <c r="N264" i="6"/>
  <c r="O277" i="6"/>
  <c r="M280" i="6"/>
  <c r="P282" i="6"/>
  <c r="AD284" i="6"/>
  <c r="AR284" i="6" s="1"/>
  <c r="Q284" i="6"/>
  <c r="P291" i="6"/>
  <c r="Q295" i="6"/>
  <c r="AD295" i="6"/>
  <c r="AR295" i="6" s="1"/>
  <c r="AD303" i="6"/>
  <c r="AR303" i="6" s="1"/>
  <c r="Q303" i="6"/>
  <c r="O306" i="6"/>
  <c r="Q311" i="6"/>
  <c r="AD311" i="6"/>
  <c r="AR311" i="6" s="1"/>
  <c r="AD319" i="6"/>
  <c r="AR319" i="6" s="1"/>
  <c r="Q319" i="6"/>
  <c r="P330" i="6"/>
  <c r="O333" i="6"/>
  <c r="P335" i="6"/>
  <c r="P339" i="6"/>
  <c r="O349" i="6"/>
  <c r="P351" i="6"/>
  <c r="N5" i="6"/>
  <c r="AD27" i="6"/>
  <c r="AR27" i="6" s="1"/>
  <c r="Q27" i="6"/>
  <c r="O34" i="6"/>
  <c r="P46" i="6"/>
  <c r="AD59" i="6"/>
  <c r="AR59" i="6" s="1"/>
  <c r="Q59" i="6"/>
  <c r="N65" i="6"/>
  <c r="P87" i="6"/>
  <c r="N101" i="6"/>
  <c r="O110" i="6"/>
  <c r="AD143" i="6"/>
  <c r="AR143" i="6" s="1"/>
  <c r="Q143" i="6"/>
  <c r="O154" i="6"/>
  <c r="M196" i="6"/>
  <c r="N221" i="6"/>
  <c r="M236" i="6"/>
  <c r="N252" i="6"/>
  <c r="AD255" i="6"/>
  <c r="AR255" i="6" s="1"/>
  <c r="Q255" i="6"/>
  <c r="N269" i="6"/>
  <c r="O274" i="6"/>
  <c r="AD279" i="6"/>
  <c r="AR279" i="6" s="1"/>
  <c r="Q279" i="6"/>
  <c r="N297" i="6"/>
  <c r="O314" i="6"/>
  <c r="AD323" i="6"/>
  <c r="AR323" i="6" s="1"/>
  <c r="Q323" i="6"/>
  <c r="O342" i="6"/>
  <c r="N9" i="6"/>
  <c r="M16" i="6"/>
  <c r="N33" i="6"/>
  <c r="M51" i="6"/>
  <c r="O57" i="6"/>
  <c r="N68" i="6"/>
  <c r="N73" i="6"/>
  <c r="N80" i="6"/>
  <c r="P83" i="6"/>
  <c r="O86" i="6"/>
  <c r="N93" i="6"/>
  <c r="AD95" i="6"/>
  <c r="AR95" i="6" s="1"/>
  <c r="Q95" i="6"/>
  <c r="P102" i="6"/>
  <c r="N109" i="6"/>
  <c r="N145" i="6"/>
  <c r="AD159" i="6"/>
  <c r="AR159" i="6" s="1"/>
  <c r="Q159" i="6"/>
  <c r="AD183" i="6"/>
  <c r="AR183" i="6" s="1"/>
  <c r="Q183" i="6"/>
  <c r="P246" i="6"/>
  <c r="N277" i="6"/>
  <c r="O282" i="6"/>
  <c r="Q291" i="6"/>
  <c r="AD291" i="6"/>
  <c r="AR291" i="6" s="1"/>
  <c r="P294" i="6"/>
  <c r="AD312" i="6"/>
  <c r="AR312" i="6" s="1"/>
  <c r="Q312" i="6"/>
  <c r="N333" i="6"/>
  <c r="N349" i="6"/>
  <c r="N4" i="6"/>
  <c r="O10" i="6"/>
  <c r="AD11" i="6"/>
  <c r="AR11" i="6" s="1"/>
  <c r="Q11" i="6"/>
  <c r="M19" i="6"/>
  <c r="O22" i="6"/>
  <c r="Q23" i="6"/>
  <c r="AD23" i="6"/>
  <c r="AR23" i="6" s="1"/>
  <c r="O26" i="6"/>
  <c r="M31" i="6"/>
  <c r="O45" i="6"/>
  <c r="P51" i="6"/>
  <c r="O54" i="6"/>
  <c r="AD55" i="6"/>
  <c r="AR55" i="6" s="1"/>
  <c r="Q55" i="6"/>
  <c r="O58" i="6"/>
  <c r="N64" i="6"/>
  <c r="O66" i="6"/>
  <c r="AD67" i="6"/>
  <c r="AR67" i="6" s="1"/>
  <c r="Q67" i="6"/>
  <c r="P71" i="6"/>
  <c r="P74" i="6"/>
  <c r="O77" i="6"/>
  <c r="P79" i="6"/>
  <c r="O85" i="6"/>
  <c r="AD91" i="6"/>
  <c r="AR91" i="6" s="1"/>
  <c r="Q91" i="6"/>
  <c r="O94" i="6"/>
  <c r="N97" i="6"/>
  <c r="M103" i="6"/>
  <c r="AD111" i="6"/>
  <c r="AR111" i="6" s="1"/>
  <c r="Q111" i="6"/>
  <c r="N113" i="6"/>
  <c r="O118" i="6"/>
  <c r="AD119" i="6"/>
  <c r="AR119" i="6" s="1"/>
  <c r="Q119" i="6"/>
  <c r="O121" i="6"/>
  <c r="AD123" i="6"/>
  <c r="AR123" i="6" s="1"/>
  <c r="Q123" i="6"/>
  <c r="O126" i="6"/>
  <c r="AD131" i="6"/>
  <c r="AR131" i="6" s="1"/>
  <c r="Q131" i="6"/>
  <c r="O142" i="6"/>
  <c r="AD147" i="6"/>
  <c r="AR147" i="6" s="1"/>
  <c r="Q147" i="6"/>
  <c r="AD155" i="6"/>
  <c r="AR155" i="6" s="1"/>
  <c r="Q155" i="6"/>
  <c r="AD163" i="6"/>
  <c r="AR163" i="6" s="1"/>
  <c r="Q163" i="6"/>
  <c r="O166" i="6"/>
  <c r="AD171" i="6"/>
  <c r="AR171" i="6" s="1"/>
  <c r="Q171" i="6"/>
  <c r="N181" i="6"/>
  <c r="M184" i="6"/>
  <c r="O186" i="6"/>
  <c r="N192" i="6"/>
  <c r="O194" i="6"/>
  <c r="N197" i="6"/>
  <c r="M200" i="6"/>
  <c r="O202" i="6"/>
  <c r="O210" i="6"/>
  <c r="AD211" i="6"/>
  <c r="AR211" i="6" s="1"/>
  <c r="Q211" i="6"/>
  <c r="N213" i="6"/>
  <c r="O218" i="6"/>
  <c r="N220" i="6"/>
  <c r="O222" i="6"/>
  <c r="N228" i="6"/>
  <c r="AD231" i="6"/>
  <c r="AR231" i="6" s="1"/>
  <c r="Q231" i="6"/>
  <c r="N237" i="6"/>
  <c r="N240" i="6"/>
  <c r="O242" i="6"/>
  <c r="M248" i="6"/>
  <c r="N253" i="6"/>
  <c r="N256" i="6"/>
  <c r="AD263" i="6"/>
  <c r="AR263" i="6" s="1"/>
  <c r="Q263" i="6"/>
  <c r="P266" i="6"/>
  <c r="N268" i="6"/>
  <c r="O270" i="6"/>
  <c r="AD271" i="6"/>
  <c r="AR271" i="6" s="1"/>
  <c r="Q271" i="6"/>
  <c r="AD275" i="6"/>
  <c r="AR275" i="6" s="1"/>
  <c r="Q275" i="6"/>
  <c r="O278" i="6"/>
  <c r="N284" i="6"/>
  <c r="O286" i="6"/>
  <c r="N288" i="6"/>
  <c r="O290" i="6"/>
  <c r="AD296" i="6"/>
  <c r="AR296" i="6" s="1"/>
  <c r="Q296" i="6"/>
  <c r="P298" i="6"/>
  <c r="N300" i="6"/>
  <c r="N305" i="6"/>
  <c r="AD307" i="6"/>
  <c r="AR307" i="6" s="1"/>
  <c r="Q307" i="6"/>
  <c r="N313" i="6"/>
  <c r="Q315" i="6"/>
  <c r="AD315" i="6"/>
  <c r="AR315" i="6" s="1"/>
  <c r="O322" i="6"/>
  <c r="O326" i="6"/>
  <c r="Q331" i="6"/>
  <c r="AD331" i="6"/>
  <c r="AR331" i="6" s="1"/>
  <c r="O338" i="6"/>
  <c r="N341" i="6"/>
  <c r="N344" i="6"/>
  <c r="O346" i="6"/>
  <c r="AD347" i="6"/>
  <c r="AR347" i="6" s="1"/>
  <c r="Q347" i="6"/>
  <c r="N140" i="6"/>
  <c r="O6" i="6"/>
  <c r="AD7" i="6"/>
  <c r="AR7" i="6" s="1"/>
  <c r="Q7" i="6"/>
  <c r="M12" i="6"/>
  <c r="O14" i="6"/>
  <c r="AD15" i="6"/>
  <c r="Q15" i="6"/>
  <c r="N17" i="6"/>
  <c r="AD19" i="6"/>
  <c r="AR19" i="6" s="1"/>
  <c r="Q19" i="6"/>
  <c r="O21" i="6"/>
  <c r="N25" i="6"/>
  <c r="M28" i="6"/>
  <c r="N32" i="6"/>
  <c r="N36" i="6"/>
  <c r="O38" i="6"/>
  <c r="Q39" i="6"/>
  <c r="AD39" i="6"/>
  <c r="AR39" i="6" s="1"/>
  <c r="O41" i="6"/>
  <c r="O50" i="6"/>
  <c r="N56" i="6"/>
  <c r="M59" i="6"/>
  <c r="N61" i="6"/>
  <c r="O81" i="6"/>
  <c r="N89" i="6"/>
  <c r="N92" i="6"/>
  <c r="M95" i="6"/>
  <c r="P98" i="6"/>
  <c r="O106" i="6"/>
  <c r="N108" i="6"/>
  <c r="M111" i="6"/>
  <c r="O114" i="6"/>
  <c r="N124" i="6"/>
  <c r="M127" i="6"/>
  <c r="N132" i="6"/>
  <c r="O134" i="6"/>
  <c r="AD135" i="6"/>
  <c r="AR135" i="6" s="1"/>
  <c r="Q135" i="6"/>
  <c r="AD139" i="6"/>
  <c r="AR139" i="6" s="1"/>
  <c r="Q139" i="6"/>
  <c r="O146" i="6"/>
  <c r="N148" i="6"/>
  <c r="O150" i="6"/>
  <c r="M156" i="6"/>
  <c r="O158" i="6"/>
  <c r="M164" i="6"/>
  <c r="M172" i="6"/>
  <c r="O174" i="6"/>
  <c r="M176" i="6"/>
  <c r="AD179" i="6"/>
  <c r="AR179" i="6" s="1"/>
  <c r="Q179" i="6"/>
  <c r="O182" i="6"/>
  <c r="AD184" i="6"/>
  <c r="AR184" i="6" s="1"/>
  <c r="Q184" i="6"/>
  <c r="N188" i="6"/>
  <c r="AD195" i="6"/>
  <c r="AR195" i="6" s="1"/>
  <c r="Q195" i="6"/>
  <c r="P198" i="6"/>
  <c r="AD203" i="6"/>
  <c r="AR203" i="6" s="1"/>
  <c r="Q203" i="6"/>
  <c r="N205" i="6"/>
  <c r="AD223" i="6"/>
  <c r="AR223" i="6" s="1"/>
  <c r="Q223" i="6"/>
  <c r="O226" i="6"/>
  <c r="AD239" i="6"/>
  <c r="AR239" i="6" s="1"/>
  <c r="Q239" i="6"/>
  <c r="N245" i="6"/>
  <c r="Q247" i="6"/>
  <c r="AD247" i="6"/>
  <c r="AR247" i="6" s="1"/>
  <c r="O250" i="6"/>
  <c r="N260" i="6"/>
  <c r="M276" i="6"/>
  <c r="N281" i="6"/>
  <c r="Q283" i="6"/>
  <c r="AD283" i="6"/>
  <c r="AR283" i="6" s="1"/>
  <c r="Q287" i="6"/>
  <c r="AD287" i="6"/>
  <c r="AR287" i="6" s="1"/>
  <c r="N292" i="6"/>
  <c r="P295" i="6"/>
  <c r="P303" i="6"/>
  <c r="P306" i="6"/>
  <c r="O309" i="6"/>
  <c r="P311" i="6"/>
  <c r="O317" i="6"/>
  <c r="P319" i="6"/>
  <c r="AD327" i="6"/>
  <c r="AR327" i="6" s="1"/>
  <c r="Q327" i="6"/>
  <c r="N329" i="6"/>
  <c r="O334" i="6"/>
  <c r="Q343" i="6"/>
  <c r="AD343" i="6"/>
  <c r="AR343" i="6" s="1"/>
  <c r="O350" i="6"/>
  <c r="M216" i="6"/>
  <c r="M212" i="6"/>
  <c r="M11" i="6"/>
  <c r="Q31" i="6"/>
  <c r="AD31" i="6"/>
  <c r="AR31" i="6" s="1"/>
  <c r="O49" i="6"/>
  <c r="AD63" i="6"/>
  <c r="AR63" i="6" s="1"/>
  <c r="Q63" i="6"/>
  <c r="N84" i="6"/>
  <c r="AD103" i="6"/>
  <c r="AR103" i="6" s="1"/>
  <c r="Q103" i="6"/>
  <c r="N120" i="6"/>
  <c r="AD127" i="6"/>
  <c r="AR127" i="6" s="1"/>
  <c r="Q127" i="6"/>
  <c r="N141" i="6"/>
  <c r="N152" i="6"/>
  <c r="N160" i="6"/>
  <c r="M168" i="6"/>
  <c r="O190" i="6"/>
  <c r="Q207" i="6"/>
  <c r="AD207" i="6"/>
  <c r="AR207" i="6" s="1"/>
  <c r="Q215" i="6"/>
  <c r="AD215" i="6"/>
  <c r="AR215" i="6" s="1"/>
  <c r="AD243" i="6"/>
  <c r="AR243" i="6" s="1"/>
  <c r="Q243" i="6"/>
  <c r="O254" i="6"/>
  <c r="AD259" i="6"/>
  <c r="AR259" i="6" s="1"/>
  <c r="Q259" i="6"/>
  <c r="N325" i="6"/>
  <c r="N337" i="6"/>
  <c r="N345" i="6"/>
  <c r="N353" i="6"/>
  <c r="N272" i="6"/>
  <c r="M7" i="6"/>
  <c r="N13" i="6"/>
  <c r="O18" i="6"/>
  <c r="M24" i="6"/>
  <c r="N37" i="6"/>
  <c r="AD43" i="6"/>
  <c r="AR43" i="6" s="1"/>
  <c r="Q43" i="6"/>
  <c r="N60" i="6"/>
  <c r="P99" i="6"/>
  <c r="AD115" i="6"/>
  <c r="AR115" i="6" s="1"/>
  <c r="Q115" i="6"/>
  <c r="N125" i="6"/>
  <c r="N133" i="6"/>
  <c r="O138" i="6"/>
  <c r="AD151" i="6"/>
  <c r="AR151" i="6" s="1"/>
  <c r="Q151" i="6"/>
  <c r="AD167" i="6"/>
  <c r="AR167" i="6" s="1"/>
  <c r="Q167" i="6"/>
  <c r="AD175" i="6"/>
  <c r="AR175" i="6" s="1"/>
  <c r="Q175" i="6"/>
  <c r="O206" i="6"/>
  <c r="AD235" i="6"/>
  <c r="AR235" i="6" s="1"/>
  <c r="Q235" i="6"/>
  <c r="P310" i="6"/>
  <c r="P318" i="6"/>
  <c r="N328" i="6"/>
  <c r="AD339" i="6"/>
  <c r="AR339" i="6" s="1"/>
  <c r="Q339" i="6"/>
  <c r="M4" i="6"/>
  <c r="P10" i="6"/>
  <c r="P11" i="6"/>
  <c r="P22" i="6"/>
  <c r="P23" i="6"/>
  <c r="P26" i="6"/>
  <c r="M35" i="6"/>
  <c r="AD36" i="6"/>
  <c r="AR36" i="6" s="1"/>
  <c r="Q36" i="6"/>
  <c r="O42" i="6"/>
  <c r="N44" i="6"/>
  <c r="O46" i="6"/>
  <c r="AD47" i="6"/>
  <c r="AR47" i="6" s="1"/>
  <c r="Q47" i="6"/>
  <c r="N49" i="6"/>
  <c r="P54" i="6"/>
  <c r="P55" i="6"/>
  <c r="P58" i="6"/>
  <c r="Q60" i="6"/>
  <c r="AD60" i="6"/>
  <c r="AR60" i="6" s="1"/>
  <c r="P66" i="6"/>
  <c r="P67" i="6"/>
  <c r="O70" i="6"/>
  <c r="N76" i="6"/>
  <c r="O78" i="6"/>
  <c r="AD87" i="6"/>
  <c r="AR87" i="6" s="1"/>
  <c r="Q87" i="6"/>
  <c r="P91" i="6"/>
  <c r="P94" i="6"/>
  <c r="O97" i="6"/>
  <c r="N100" i="6"/>
  <c r="O105" i="6"/>
  <c r="P111" i="6"/>
  <c r="O113" i="6"/>
  <c r="N116" i="6"/>
  <c r="P118" i="6"/>
  <c r="P119" i="6"/>
  <c r="P123" i="6"/>
  <c r="P126" i="6"/>
  <c r="P131" i="6"/>
  <c r="P142" i="6"/>
  <c r="P147" i="6"/>
  <c r="O153" i="6"/>
  <c r="P155" i="6"/>
  <c r="O161" i="6"/>
  <c r="P163" i="6"/>
  <c r="O169" i="6"/>
  <c r="P171" i="6"/>
  <c r="O177" i="6"/>
  <c r="O181" i="6"/>
  <c r="N184" i="6"/>
  <c r="M192" i="6"/>
  <c r="P194" i="6"/>
  <c r="O197" i="6"/>
  <c r="N200" i="6"/>
  <c r="P202" i="6"/>
  <c r="AD208" i="6"/>
  <c r="AR208" i="6" s="1"/>
  <c r="Q208" i="6"/>
  <c r="P210" i="6"/>
  <c r="P211" i="6"/>
  <c r="O213" i="6"/>
  <c r="Q216" i="6"/>
  <c r="AD216" i="6"/>
  <c r="AR216" i="6" s="1"/>
  <c r="P218" i="6"/>
  <c r="M220" i="6"/>
  <c r="P222" i="6"/>
  <c r="O225" i="6"/>
  <c r="M228" i="6"/>
  <c r="P231" i="6"/>
  <c r="O233" i="6"/>
  <c r="O237" i="6"/>
  <c r="M240" i="6"/>
  <c r="P242" i="6"/>
  <c r="N248" i="6"/>
  <c r="O253" i="6"/>
  <c r="M256" i="6"/>
  <c r="P263" i="6"/>
  <c r="O266" i="6"/>
  <c r="M268" i="6"/>
  <c r="P270" i="6"/>
  <c r="P271" i="6"/>
  <c r="O273" i="6"/>
  <c r="P275" i="6"/>
  <c r="P278" i="6"/>
  <c r="P286" i="6"/>
  <c r="P290" i="6"/>
  <c r="O298" i="6"/>
  <c r="O305" i="6"/>
  <c r="P307" i="6"/>
  <c r="O313" i="6"/>
  <c r="P315" i="6"/>
  <c r="P322" i="6"/>
  <c r="Q324" i="6"/>
  <c r="AD324" i="6"/>
  <c r="AR324" i="6" s="1"/>
  <c r="P326" i="6"/>
  <c r="P331" i="6"/>
  <c r="N336" i="6"/>
  <c r="P338" i="6"/>
  <c r="O341" i="6"/>
  <c r="P346" i="6"/>
  <c r="P347" i="6"/>
  <c r="N352" i="6"/>
  <c r="AD3" i="6"/>
  <c r="AR3" i="6" s="1"/>
  <c r="Q3" i="6"/>
  <c r="N208" i="6"/>
  <c r="P6" i="6"/>
  <c r="P7" i="6"/>
  <c r="AD8" i="6"/>
  <c r="AR8" i="6" s="1"/>
  <c r="Q8" i="6"/>
  <c r="N12" i="6"/>
  <c r="P14" i="6"/>
  <c r="P15" i="6"/>
  <c r="O17" i="6"/>
  <c r="P19" i="6"/>
  <c r="N21" i="6"/>
  <c r="O25" i="6"/>
  <c r="N28" i="6"/>
  <c r="M32" i="6"/>
  <c r="P38" i="6"/>
  <c r="P39" i="6"/>
  <c r="N41" i="6"/>
  <c r="Q44" i="6"/>
  <c r="AD44" i="6"/>
  <c r="AR44" i="6" s="1"/>
  <c r="P50" i="6"/>
  <c r="N52" i="6"/>
  <c r="O61" i="6"/>
  <c r="M63" i="6"/>
  <c r="O69" i="6"/>
  <c r="N72" i="6"/>
  <c r="M75" i="6"/>
  <c r="O82" i="6"/>
  <c r="Q83" i="6"/>
  <c r="AD83" i="6"/>
  <c r="AR83" i="6" s="1"/>
  <c r="M87" i="6"/>
  <c r="O89" i="6"/>
  <c r="AD99" i="6"/>
  <c r="AR99" i="6" s="1"/>
  <c r="Q99" i="6"/>
  <c r="O102" i="6"/>
  <c r="P106" i="6"/>
  <c r="P114" i="6"/>
  <c r="AD120" i="6"/>
  <c r="AR120" i="6" s="1"/>
  <c r="Q120" i="6"/>
  <c r="P134" i="6"/>
  <c r="P135" i="6"/>
  <c r="O137" i="6"/>
  <c r="P139" i="6"/>
  <c r="N144" i="6"/>
  <c r="P146" i="6"/>
  <c r="Q152" i="6"/>
  <c r="AD152" i="6"/>
  <c r="AR152" i="6" s="1"/>
  <c r="N156" i="6"/>
  <c r="AD160" i="6"/>
  <c r="AR160" i="6" s="1"/>
  <c r="Q160" i="6"/>
  <c r="N164" i="6"/>
  <c r="AD168" i="6"/>
  <c r="AR168" i="6" s="1"/>
  <c r="Q168" i="6"/>
  <c r="N172" i="6"/>
  <c r="N176" i="6"/>
  <c r="P179" i="6"/>
  <c r="M188" i="6"/>
  <c r="AD192" i="6"/>
  <c r="AR192" i="6" s="1"/>
  <c r="Q192" i="6"/>
  <c r="P195" i="6"/>
  <c r="O198" i="6"/>
  <c r="P203" i="6"/>
  <c r="O205" i="6"/>
  <c r="AD220" i="6"/>
  <c r="AR220" i="6" s="1"/>
  <c r="Q220" i="6"/>
  <c r="P223" i="6"/>
  <c r="P226" i="6"/>
  <c r="P239" i="6"/>
  <c r="O245" i="6"/>
  <c r="P247" i="6"/>
  <c r="P250" i="6"/>
  <c r="M260" i="6"/>
  <c r="O265" i="6"/>
  <c r="N276" i="6"/>
  <c r="O281" i="6"/>
  <c r="P283" i="6"/>
  <c r="P287" i="6"/>
  <c r="O294" i="6"/>
  <c r="AD299" i="6"/>
  <c r="AR299" i="6" s="1"/>
  <c r="Q299" i="6"/>
  <c r="O302" i="6"/>
  <c r="N308" i="6"/>
  <c r="O310" i="6"/>
  <c r="N316" i="6"/>
  <c r="O318" i="6"/>
  <c r="P327" i="6"/>
  <c r="O329" i="6"/>
  <c r="N332" i="6"/>
  <c r="P334" i="6"/>
  <c r="P343" i="6"/>
  <c r="P350" i="6"/>
  <c r="BV13" i="5"/>
  <c r="BW13" i="5"/>
  <c r="BV17" i="5"/>
  <c r="BW17" i="5"/>
  <c r="BV23" i="5"/>
  <c r="BW23" i="5"/>
  <c r="BV29" i="5"/>
  <c r="BW29" i="5"/>
  <c r="BV11" i="5"/>
  <c r="BW11" i="5"/>
  <c r="BV15" i="5"/>
  <c r="BW15" i="5"/>
  <c r="BV19" i="5"/>
  <c r="BW19" i="5"/>
  <c r="BV31" i="5"/>
  <c r="BW31" i="5"/>
  <c r="BV26" i="5"/>
  <c r="BV42" i="5"/>
  <c r="BW10" i="5"/>
  <c r="BW28" i="5"/>
  <c r="AO127" i="5"/>
  <c r="AH127" i="5"/>
  <c r="AH174" i="5"/>
  <c r="AO174" i="5"/>
  <c r="AO55" i="5"/>
  <c r="AH55" i="5"/>
  <c r="AH155" i="5"/>
  <c r="AO155" i="5"/>
  <c r="AH61" i="5"/>
  <c r="AH109" i="5"/>
  <c r="AH106" i="5"/>
  <c r="AO106" i="5"/>
  <c r="BV38" i="5"/>
  <c r="BW38" i="5"/>
  <c r="CN80" i="5"/>
  <c r="AO80" i="5"/>
  <c r="AO113" i="5"/>
  <c r="AO39" i="5"/>
  <c r="CN39" i="5"/>
  <c r="AO188" i="5"/>
  <c r="AH79" i="5"/>
  <c r="AH9" i="5"/>
  <c r="AO9" i="5"/>
  <c r="AO143" i="5"/>
  <c r="AH143" i="5"/>
  <c r="AO171" i="5"/>
  <c r="AH171" i="5"/>
  <c r="AO161" i="5"/>
  <c r="AN80" i="5"/>
  <c r="CN85" i="5"/>
  <c r="AH97" i="5"/>
  <c r="BV34" i="5"/>
  <c r="BW34" i="5"/>
  <c r="AN85" i="5"/>
  <c r="AO94" i="5"/>
  <c r="CN94" i="5"/>
  <c r="AN94" i="5"/>
  <c r="AO31" i="5"/>
  <c r="BW14" i="5"/>
  <c r="BV14" i="5"/>
  <c r="BV27" i="5"/>
  <c r="BW27" i="5"/>
  <c r="BV37" i="5"/>
  <c r="BW37" i="5"/>
  <c r="CV112" i="9" l="1"/>
  <c r="CV29" i="9"/>
  <c r="CV96" i="9"/>
  <c r="CV103" i="9"/>
  <c r="CV179" i="9"/>
  <c r="CV101" i="9"/>
  <c r="CV111" i="9"/>
  <c r="CV14" i="9"/>
  <c r="CF14" i="9"/>
  <c r="CV139" i="9"/>
  <c r="CF139" i="9"/>
  <c r="CV63" i="9"/>
  <c r="CF63" i="9"/>
  <c r="CV55" i="9"/>
  <c r="CF55" i="9"/>
  <c r="CV124" i="9"/>
  <c r="CF124" i="9"/>
  <c r="CV25" i="9"/>
  <c r="CF25" i="9"/>
  <c r="CV39" i="9"/>
  <c r="CF39" i="9"/>
  <c r="CV35" i="9"/>
  <c r="CF35" i="9"/>
  <c r="CV5" i="9"/>
  <c r="CF5" i="9"/>
  <c r="CV31" i="9"/>
  <c r="CF31" i="9"/>
  <c r="CV4" i="9"/>
  <c r="CV116" i="9"/>
  <c r="CF116" i="9"/>
  <c r="CV22" i="9"/>
  <c r="CF22" i="9"/>
  <c r="CV12" i="9"/>
  <c r="CF12" i="9"/>
  <c r="CV180" i="9"/>
  <c r="CF180" i="9"/>
  <c r="CV9" i="9"/>
  <c r="CF9" i="9"/>
  <c r="CV8" i="9"/>
  <c r="CF8" i="9"/>
  <c r="CV68" i="9"/>
  <c r="CF68" i="9"/>
  <c r="CV26" i="9"/>
  <c r="CF26" i="9"/>
  <c r="CV146" i="9"/>
  <c r="CF146" i="9"/>
  <c r="CV6" i="9"/>
  <c r="CF6" i="9"/>
  <c r="CV43" i="9"/>
  <c r="CF43" i="9"/>
  <c r="CV47" i="9"/>
  <c r="CF47" i="9"/>
  <c r="CV20" i="9"/>
  <c r="CF20" i="9"/>
  <c r="CV13" i="9"/>
  <c r="CF13" i="9"/>
  <c r="CV51" i="9"/>
  <c r="CF51" i="9"/>
  <c r="CV97" i="9"/>
  <c r="CF97" i="9"/>
  <c r="CV11" i="9"/>
  <c r="CF11" i="9"/>
  <c r="CV151" i="9"/>
  <c r="CF151" i="9"/>
  <c r="CV69" i="9"/>
  <c r="CF69" i="9"/>
  <c r="CV72" i="9"/>
  <c r="CF72" i="9"/>
  <c r="CV159" i="9"/>
  <c r="CF159" i="9"/>
  <c r="CV95" i="9"/>
  <c r="CF95" i="9"/>
  <c r="CV122" i="9"/>
  <c r="CF122" i="9"/>
  <c r="CV87" i="9"/>
  <c r="CF87" i="9"/>
  <c r="CV175" i="9"/>
  <c r="CF175" i="9"/>
  <c r="DL4" i="9"/>
  <c r="DM4" i="9"/>
  <c r="DT4" i="9"/>
  <c r="D44" i="7"/>
  <c r="T44" i="7" s="1"/>
  <c r="C41" i="16"/>
  <c r="AS86" i="7"/>
  <c r="BE86" i="7" s="1"/>
  <c r="AL86" i="7"/>
  <c r="AX86" i="7" s="1"/>
  <c r="AL133" i="7"/>
  <c r="AX133" i="7" s="1"/>
  <c r="AS133" i="7"/>
  <c r="BE133" i="7" s="1"/>
  <c r="AS55" i="7"/>
  <c r="BE55" i="7" s="1"/>
  <c r="AL55" i="7"/>
  <c r="AX55" i="7" s="1"/>
  <c r="AS93" i="7"/>
  <c r="BE93" i="7" s="1"/>
  <c r="AL93" i="7"/>
  <c r="AX93" i="7" s="1"/>
  <c r="AL104" i="7"/>
  <c r="AX104" i="7" s="1"/>
  <c r="AS104" i="7"/>
  <c r="BE104" i="7" s="1"/>
  <c r="AS84" i="7"/>
  <c r="BE84" i="7" s="1"/>
  <c r="AL84" i="7"/>
  <c r="AX84" i="7" s="1"/>
  <c r="DV27" i="9"/>
  <c r="DT27" i="9"/>
  <c r="DL27" i="9"/>
  <c r="DM27" i="9"/>
  <c r="BP27" i="9"/>
  <c r="AL39" i="7"/>
  <c r="AX39" i="7" s="1"/>
  <c r="AS39" i="7"/>
  <c r="BE39" i="7" s="1"/>
  <c r="AL70" i="7"/>
  <c r="AX70" i="7" s="1"/>
  <c r="AS70" i="7"/>
  <c r="BE70" i="7" s="1"/>
  <c r="AS127" i="7"/>
  <c r="BE127" i="7" s="1"/>
  <c r="AL127" i="7"/>
  <c r="AX127" i="7" s="1"/>
  <c r="AS94" i="7"/>
  <c r="BE94" i="7" s="1"/>
  <c r="AL94" i="7"/>
  <c r="AX94" i="7" s="1"/>
  <c r="AL8" i="7"/>
  <c r="AX8" i="7" s="1"/>
  <c r="AS8" i="7"/>
  <c r="BE8" i="7" s="1"/>
  <c r="AL46" i="7"/>
  <c r="AX46" i="7" s="1"/>
  <c r="AS46" i="7"/>
  <c r="BE46" i="7" s="1"/>
  <c r="AL141" i="7"/>
  <c r="AX141" i="7" s="1"/>
  <c r="AS141" i="7"/>
  <c r="BE141" i="7" s="1"/>
  <c r="AS103" i="7"/>
  <c r="BE103" i="7" s="1"/>
  <c r="AL103" i="7"/>
  <c r="AX103" i="7" s="1"/>
  <c r="AS80" i="7"/>
  <c r="BE80" i="7" s="1"/>
  <c r="AL80" i="7"/>
  <c r="AX80" i="7" s="1"/>
  <c r="AL19" i="7"/>
  <c r="AX19" i="7" s="1"/>
  <c r="AS19" i="7"/>
  <c r="BE19" i="7" s="1"/>
  <c r="AL145" i="7"/>
  <c r="AX145" i="7" s="1"/>
  <c r="AS145" i="7"/>
  <c r="BE145" i="7" s="1"/>
  <c r="AL138" i="7"/>
  <c r="AX138" i="7" s="1"/>
  <c r="AS138" i="7"/>
  <c r="BE138" i="7" s="1"/>
  <c r="AL171" i="7"/>
  <c r="AX171" i="7" s="1"/>
  <c r="AS171" i="7"/>
  <c r="BE171" i="7" s="1"/>
  <c r="AS71" i="7"/>
  <c r="BE71" i="7" s="1"/>
  <c r="AL71" i="7"/>
  <c r="AX71" i="7" s="1"/>
  <c r="AS54" i="7"/>
  <c r="BE54" i="7" s="1"/>
  <c r="AL54" i="7"/>
  <c r="AX54" i="7" s="1"/>
  <c r="AL27" i="7"/>
  <c r="AX27" i="7" s="1"/>
  <c r="AS27" i="7"/>
  <c r="BE27" i="7" s="1"/>
  <c r="AS123" i="7"/>
  <c r="BE123" i="7" s="1"/>
  <c r="AL123" i="7"/>
  <c r="AX123" i="7" s="1"/>
  <c r="AS175" i="7"/>
  <c r="BE175" i="7" s="1"/>
  <c r="AL175" i="7"/>
  <c r="AX175" i="7" s="1"/>
  <c r="AS119" i="7"/>
  <c r="BE119" i="7" s="1"/>
  <c r="AL119" i="7"/>
  <c r="AX119" i="7" s="1"/>
  <c r="AS31" i="7"/>
  <c r="BE31" i="7" s="1"/>
  <c r="AL31" i="7"/>
  <c r="AX31" i="7" s="1"/>
  <c r="DV23" i="9"/>
  <c r="DT23" i="9"/>
  <c r="DM23" i="9"/>
  <c r="DL23" i="9"/>
  <c r="BP23" i="9"/>
  <c r="AS67" i="7"/>
  <c r="BE67" i="7" s="1"/>
  <c r="AL67" i="7"/>
  <c r="AX67" i="7" s="1"/>
  <c r="AS121" i="7"/>
  <c r="BE121" i="7" s="1"/>
  <c r="AL121" i="7"/>
  <c r="AX121" i="7" s="1"/>
  <c r="AL50" i="7"/>
  <c r="AX50" i="7" s="1"/>
  <c r="AS50" i="7"/>
  <c r="BE50" i="7" s="1"/>
  <c r="AL183" i="7"/>
  <c r="AX183" i="7" s="1"/>
  <c r="AS183" i="7"/>
  <c r="BE183" i="7" s="1"/>
  <c r="C137" i="16"/>
  <c r="D28" i="7"/>
  <c r="T28" i="7" s="1"/>
  <c r="AS89" i="7"/>
  <c r="BE89" i="7" s="1"/>
  <c r="AL89" i="7"/>
  <c r="AX89" i="7" s="1"/>
  <c r="AL82" i="7"/>
  <c r="AX82" i="7" s="1"/>
  <c r="AS82" i="7"/>
  <c r="BE82" i="7" s="1"/>
  <c r="AS87" i="7"/>
  <c r="BE87" i="7" s="1"/>
  <c r="AL87" i="7"/>
  <c r="AX87" i="7" s="1"/>
  <c r="AL40" i="7"/>
  <c r="AX40" i="7" s="1"/>
  <c r="AS40" i="7"/>
  <c r="BE40" i="7" s="1"/>
  <c r="AS122" i="7"/>
  <c r="BE122" i="7" s="1"/>
  <c r="AL122" i="7"/>
  <c r="AX122" i="7" s="1"/>
  <c r="AS92" i="7"/>
  <c r="BE92" i="7" s="1"/>
  <c r="AL92" i="7"/>
  <c r="AX92" i="7" s="1"/>
  <c r="AL35" i="7"/>
  <c r="AX35" i="7" s="1"/>
  <c r="AS35" i="7"/>
  <c r="BE35" i="7" s="1"/>
  <c r="AL137" i="7"/>
  <c r="AX137" i="7" s="1"/>
  <c r="AS137" i="7"/>
  <c r="BE137" i="7" s="1"/>
  <c r="AS149" i="7"/>
  <c r="BE149" i="7" s="1"/>
  <c r="AL149" i="7"/>
  <c r="AX149" i="7" s="1"/>
  <c r="AL178" i="7"/>
  <c r="AX178" i="7" s="1"/>
  <c r="AS178" i="7"/>
  <c r="BE178" i="7" s="1"/>
  <c r="DT15" i="9"/>
  <c r="DV15" i="9"/>
  <c r="DM15" i="9"/>
  <c r="DL15" i="9"/>
  <c r="BP15" i="9"/>
  <c r="B13" i="20" s="1"/>
  <c r="AS91" i="7"/>
  <c r="BE91" i="7" s="1"/>
  <c r="AL91" i="7"/>
  <c r="AX91" i="7" s="1"/>
  <c r="AS23" i="7"/>
  <c r="BE23" i="7" s="1"/>
  <c r="AL23" i="7"/>
  <c r="AX23" i="7" s="1"/>
  <c r="AL66" i="7"/>
  <c r="AX66" i="7" s="1"/>
  <c r="AS66" i="7"/>
  <c r="BE66" i="7" s="1"/>
  <c r="AS125" i="7"/>
  <c r="BE125" i="7" s="1"/>
  <c r="AL125" i="7"/>
  <c r="AX125" i="7" s="1"/>
  <c r="D88" i="7"/>
  <c r="T88" i="7" s="1"/>
  <c r="D48" i="7"/>
  <c r="T48" i="7" s="1"/>
  <c r="C25" i="16"/>
  <c r="AS143" i="7"/>
  <c r="BE143" i="7" s="1"/>
  <c r="AL143" i="7"/>
  <c r="AX143" i="7" s="1"/>
  <c r="AL147" i="7"/>
  <c r="AX147" i="7" s="1"/>
  <c r="AS147" i="7"/>
  <c r="BE147" i="7" s="1"/>
  <c r="AS118" i="7"/>
  <c r="BE118" i="7" s="1"/>
  <c r="AL118" i="7"/>
  <c r="AX118" i="7" s="1"/>
  <c r="AL111" i="7"/>
  <c r="AX111" i="7" s="1"/>
  <c r="AS111" i="7"/>
  <c r="BE111" i="7" s="1"/>
  <c r="AL114" i="7"/>
  <c r="AX114" i="7" s="1"/>
  <c r="AS114" i="7"/>
  <c r="BE114" i="7" s="1"/>
  <c r="AS88" i="7"/>
  <c r="BE88" i="7" s="1"/>
  <c r="AL88" i="7"/>
  <c r="AX88" i="7" s="1"/>
  <c r="AL107" i="7"/>
  <c r="AX107" i="7" s="1"/>
  <c r="AS107" i="7"/>
  <c r="BE107" i="7" s="1"/>
  <c r="AL74" i="7"/>
  <c r="AX74" i="7" s="1"/>
  <c r="AS74" i="7"/>
  <c r="BE74" i="7" s="1"/>
  <c r="AL102" i="7"/>
  <c r="AX102" i="7" s="1"/>
  <c r="AS102" i="7"/>
  <c r="BE102" i="7" s="1"/>
  <c r="AL16" i="7"/>
  <c r="AX16" i="7" s="1"/>
  <c r="AS16" i="7"/>
  <c r="BE16" i="7" s="1"/>
  <c r="AS190" i="7"/>
  <c r="BE190" i="7" s="1"/>
  <c r="AL190" i="7"/>
  <c r="AX190" i="7" s="1"/>
  <c r="AL115" i="7"/>
  <c r="AX115" i="7" s="1"/>
  <c r="AS115" i="7"/>
  <c r="BE115" i="7" s="1"/>
  <c r="AS155" i="7"/>
  <c r="BE155" i="7" s="1"/>
  <c r="AL155" i="7"/>
  <c r="AX155" i="7" s="1"/>
  <c r="AS95" i="7"/>
  <c r="BE95" i="7" s="1"/>
  <c r="AL95" i="7"/>
  <c r="AX95" i="7" s="1"/>
  <c r="C85" i="16"/>
  <c r="C45" i="16"/>
  <c r="T20" i="7"/>
  <c r="AL140" i="7"/>
  <c r="AX140" i="7" s="1"/>
  <c r="AS140" i="7"/>
  <c r="BE140" i="7" s="1"/>
  <c r="AL45" i="7"/>
  <c r="AX45" i="7" s="1"/>
  <c r="AS45" i="7"/>
  <c r="BE45" i="7" s="1"/>
  <c r="AS62" i="7"/>
  <c r="BE62" i="7" s="1"/>
  <c r="AL62" i="7"/>
  <c r="AX62" i="7" s="1"/>
  <c r="AL100" i="7"/>
  <c r="AX100" i="7" s="1"/>
  <c r="AS100" i="7"/>
  <c r="BE100" i="7" s="1"/>
  <c r="AL76" i="7"/>
  <c r="AX76" i="7" s="1"/>
  <c r="AS76" i="7"/>
  <c r="BE76" i="7" s="1"/>
  <c r="AS176" i="7"/>
  <c r="BE176" i="7" s="1"/>
  <c r="AL176" i="7"/>
  <c r="AX176" i="7" s="1"/>
  <c r="AL75" i="7"/>
  <c r="AX75" i="7" s="1"/>
  <c r="AS75" i="7"/>
  <c r="BE75" i="7" s="1"/>
  <c r="AS128" i="7"/>
  <c r="BE128" i="7" s="1"/>
  <c r="AL128" i="7"/>
  <c r="AX128" i="7" s="1"/>
  <c r="AL98" i="7"/>
  <c r="AX98" i="7" s="1"/>
  <c r="AS98" i="7"/>
  <c r="BE98" i="7" s="1"/>
  <c r="AS135" i="7"/>
  <c r="BE135" i="7" s="1"/>
  <c r="AL135" i="7"/>
  <c r="AX135" i="7" s="1"/>
  <c r="DV7" i="9"/>
  <c r="DT7" i="9"/>
  <c r="BP7" i="9"/>
  <c r="DM7" i="9"/>
  <c r="DL7" i="9"/>
  <c r="D56" i="7"/>
  <c r="T56" i="7" s="1"/>
  <c r="D52" i="7"/>
  <c r="T52" i="7" s="1"/>
  <c r="C17" i="16"/>
  <c r="AS159" i="7"/>
  <c r="BE159" i="7" s="1"/>
  <c r="AL159" i="7"/>
  <c r="AX159" i="7" s="1"/>
  <c r="AL68" i="7"/>
  <c r="AX68" i="7" s="1"/>
  <c r="AS68" i="7"/>
  <c r="BE68" i="7" s="1"/>
  <c r="AL78" i="7"/>
  <c r="AX78" i="7" s="1"/>
  <c r="AS78" i="7"/>
  <c r="BE78" i="7" s="1"/>
  <c r="AS96" i="7"/>
  <c r="BE96" i="7" s="1"/>
  <c r="AL96" i="7"/>
  <c r="AX96" i="7" s="1"/>
  <c r="AS163" i="7"/>
  <c r="BE163" i="7" s="1"/>
  <c r="AL163" i="7"/>
  <c r="AX163" i="7" s="1"/>
  <c r="AS167" i="7"/>
  <c r="BE167" i="7" s="1"/>
  <c r="AL167" i="7"/>
  <c r="AX167" i="7" s="1"/>
  <c r="AL174" i="7"/>
  <c r="AX174" i="7" s="1"/>
  <c r="AS174" i="7"/>
  <c r="BE174" i="7" s="1"/>
  <c r="AL151" i="7"/>
  <c r="AX151" i="7" s="1"/>
  <c r="AS151" i="7"/>
  <c r="BE151" i="7" s="1"/>
  <c r="AS57" i="7"/>
  <c r="BE57" i="7" s="1"/>
  <c r="AL57" i="7"/>
  <c r="AX57" i="7" s="1"/>
  <c r="AS179" i="7"/>
  <c r="BE179" i="7" s="1"/>
  <c r="AL179" i="7"/>
  <c r="AX179" i="7" s="1"/>
  <c r="AL79" i="7"/>
  <c r="AX79" i="7" s="1"/>
  <c r="AS79" i="7"/>
  <c r="BE79" i="7" s="1"/>
  <c r="AS158" i="7"/>
  <c r="BE158" i="7" s="1"/>
  <c r="AL158" i="7"/>
  <c r="AX158" i="7" s="1"/>
  <c r="AS150" i="7"/>
  <c r="BE150" i="7" s="1"/>
  <c r="AL150" i="7"/>
  <c r="AX150" i="7" s="1"/>
  <c r="AL182" i="7"/>
  <c r="AX182" i="7" s="1"/>
  <c r="AS182" i="7"/>
  <c r="BE182" i="7" s="1"/>
  <c r="AL38" i="7"/>
  <c r="AX38" i="7" s="1"/>
  <c r="AS38" i="7"/>
  <c r="BE38" i="7" s="1"/>
  <c r="C53" i="16"/>
  <c r="C49" i="16"/>
  <c r="D32" i="7"/>
  <c r="T32" i="7" s="1"/>
  <c r="AL130" i="7"/>
  <c r="AX130" i="7" s="1"/>
  <c r="AS130" i="7"/>
  <c r="BE130" i="7" s="1"/>
  <c r="AL43" i="7"/>
  <c r="AX43" i="7" s="1"/>
  <c r="AS43" i="7"/>
  <c r="BE43" i="7" s="1"/>
  <c r="AS142" i="7"/>
  <c r="BE142" i="7" s="1"/>
  <c r="AL142" i="7"/>
  <c r="AX142" i="7" s="1"/>
  <c r="AS58" i="7"/>
  <c r="BE58" i="7" s="1"/>
  <c r="AL58" i="7"/>
  <c r="AX58" i="7" s="1"/>
  <c r="AL110" i="7"/>
  <c r="AX110" i="7" s="1"/>
  <c r="AS110" i="7"/>
  <c r="BE110" i="7" s="1"/>
  <c r="AL72" i="7"/>
  <c r="AX72" i="7" s="1"/>
  <c r="AS72" i="7"/>
  <c r="BE72" i="7" s="1"/>
  <c r="DT19" i="9"/>
  <c r="DV19" i="9"/>
  <c r="DL19" i="9"/>
  <c r="DM19" i="9"/>
  <c r="BP19" i="9"/>
  <c r="AS131" i="7"/>
  <c r="BE131" i="7" s="1"/>
  <c r="AL131" i="7"/>
  <c r="AX131" i="7" s="1"/>
  <c r="AS83" i="7"/>
  <c r="BE83" i="7" s="1"/>
  <c r="AL83" i="7"/>
  <c r="AX83" i="7" s="1"/>
  <c r="AS154" i="7"/>
  <c r="BE154" i="7" s="1"/>
  <c r="AL154" i="7"/>
  <c r="AX154" i="7" s="1"/>
  <c r="AL172" i="7"/>
  <c r="AX172" i="7" s="1"/>
  <c r="AS172" i="7"/>
  <c r="BE172" i="7" s="1"/>
  <c r="AR15" i="6"/>
  <c r="AS5" i="7"/>
  <c r="BE5" i="7" s="1"/>
  <c r="AL5" i="7"/>
  <c r="AX5" i="7" s="1"/>
  <c r="AF17" i="7"/>
  <c r="T17" i="7"/>
  <c r="AA17" i="7"/>
  <c r="B79" i="20"/>
  <c r="CV81" i="9"/>
  <c r="B189" i="20"/>
  <c r="CV191" i="9"/>
  <c r="B166" i="20"/>
  <c r="CV168" i="9"/>
  <c r="B14" i="20"/>
  <c r="CV16" i="9"/>
  <c r="B126" i="20"/>
  <c r="CV128" i="9"/>
  <c r="B118" i="20"/>
  <c r="CV120" i="9"/>
  <c r="B71" i="20"/>
  <c r="CV73" i="9"/>
  <c r="B142" i="20"/>
  <c r="CV144" i="9"/>
  <c r="G2" i="22"/>
  <c r="C170" i="16"/>
  <c r="D173" i="7"/>
  <c r="T173" i="7" s="1"/>
  <c r="C127" i="16"/>
  <c r="D130" i="7"/>
  <c r="T130" i="7" s="1"/>
  <c r="C92" i="16"/>
  <c r="D95" i="7"/>
  <c r="C139" i="16"/>
  <c r="D142" i="7"/>
  <c r="T142" i="7" s="1"/>
  <c r="C124" i="16"/>
  <c r="D127" i="7"/>
  <c r="T127" i="7" s="1"/>
  <c r="C177" i="16"/>
  <c r="D180" i="7"/>
  <c r="T180" i="7" s="1"/>
  <c r="C54" i="16"/>
  <c r="D57" i="7"/>
  <c r="T57" i="7" s="1"/>
  <c r="C67" i="16"/>
  <c r="D70" i="7"/>
  <c r="T70" i="7" s="1"/>
  <c r="C65" i="16"/>
  <c r="D68" i="7"/>
  <c r="T68" i="7" s="1"/>
  <c r="C87" i="16"/>
  <c r="D90" i="7"/>
  <c r="T90" i="7" s="1"/>
  <c r="C99" i="16"/>
  <c r="D102" i="7"/>
  <c r="T102" i="7" s="1"/>
  <c r="C178" i="16"/>
  <c r="D181" i="7"/>
  <c r="T181" i="7" s="1"/>
  <c r="C136" i="16"/>
  <c r="D139" i="7"/>
  <c r="T139" i="7" s="1"/>
  <c r="C78" i="16"/>
  <c r="D81" i="7"/>
  <c r="C74" i="16"/>
  <c r="D77" i="7"/>
  <c r="T77" i="7" s="1"/>
  <c r="C81" i="16"/>
  <c r="D84" i="7"/>
  <c r="T84" i="7" s="1"/>
  <c r="C141" i="16"/>
  <c r="D144" i="7"/>
  <c r="T144" i="7" s="1"/>
  <c r="C102" i="16"/>
  <c r="D105" i="7"/>
  <c r="T105" i="7" s="1"/>
  <c r="C118" i="16"/>
  <c r="D121" i="7"/>
  <c r="T121" i="7" s="1"/>
  <c r="C144" i="16"/>
  <c r="D147" i="7"/>
  <c r="T147" i="7" s="1"/>
  <c r="C174" i="16"/>
  <c r="D177" i="7"/>
  <c r="T177" i="7" s="1"/>
  <c r="C73" i="16"/>
  <c r="D76" i="7"/>
  <c r="T76" i="7" s="1"/>
  <c r="C86" i="16"/>
  <c r="D89" i="7"/>
  <c r="C189" i="16"/>
  <c r="D192" i="7"/>
  <c r="T192" i="7" s="1"/>
  <c r="C146" i="16"/>
  <c r="D149" i="7"/>
  <c r="T149" i="7" s="1"/>
  <c r="C158" i="16"/>
  <c r="D161" i="7"/>
  <c r="T161" i="7" s="1"/>
  <c r="C110" i="16"/>
  <c r="D113" i="7"/>
  <c r="T113" i="7" s="1"/>
  <c r="C94" i="16"/>
  <c r="D97" i="7"/>
  <c r="T97" i="7" s="1"/>
  <c r="C91" i="16"/>
  <c r="D94" i="7"/>
  <c r="T94" i="7" s="1"/>
  <c r="C69" i="16"/>
  <c r="D72" i="7"/>
  <c r="T72" i="7" s="1"/>
  <c r="C88" i="16"/>
  <c r="D91" i="7"/>
  <c r="T91" i="7" s="1"/>
  <c r="C129" i="16"/>
  <c r="D132" i="7"/>
  <c r="T132" i="7" s="1"/>
  <c r="C120" i="16"/>
  <c r="D123" i="7"/>
  <c r="T123" i="7" s="1"/>
  <c r="C175" i="16"/>
  <c r="D178" i="7"/>
  <c r="T178" i="7" s="1"/>
  <c r="C77" i="16"/>
  <c r="D80" i="7"/>
  <c r="T80" i="7" s="1"/>
  <c r="C90" i="16"/>
  <c r="D93" i="7"/>
  <c r="C140" i="16"/>
  <c r="D143" i="7"/>
  <c r="T143" i="7" s="1"/>
  <c r="C75" i="16"/>
  <c r="D78" i="7"/>
  <c r="T78" i="7" s="1"/>
  <c r="C130" i="16"/>
  <c r="D133" i="7"/>
  <c r="T133" i="7" s="1"/>
  <c r="C82" i="16"/>
  <c r="D85" i="7"/>
  <c r="T85" i="7" s="1"/>
  <c r="C182" i="16"/>
  <c r="D185" i="7"/>
  <c r="T185" i="7" s="1"/>
  <c r="C83" i="16"/>
  <c r="D86" i="7"/>
  <c r="T86" i="7" s="1"/>
  <c r="C150" i="16"/>
  <c r="D153" i="7"/>
  <c r="T153" i="7" s="1"/>
  <c r="C142" i="16"/>
  <c r="D145" i="7"/>
  <c r="T145" i="7" s="1"/>
  <c r="C154" i="16"/>
  <c r="D157" i="7"/>
  <c r="T157" i="7" s="1"/>
  <c r="C38" i="16"/>
  <c r="D41" i="7"/>
  <c r="T41" i="7" s="1"/>
  <c r="C173" i="16"/>
  <c r="D176" i="7"/>
  <c r="T176" i="7" s="1"/>
  <c r="C79" i="16"/>
  <c r="D82" i="7"/>
  <c r="T82" i="7" s="1"/>
  <c r="C44" i="16"/>
  <c r="D47" i="7"/>
  <c r="T47" i="7" s="1"/>
  <c r="C181" i="16"/>
  <c r="D184" i="7"/>
  <c r="T184" i="7" s="1"/>
  <c r="C106" i="16"/>
  <c r="D109" i="7"/>
  <c r="T109" i="7" s="1"/>
  <c r="C56" i="16"/>
  <c r="D59" i="7"/>
  <c r="C95" i="16"/>
  <c r="D98" i="7"/>
  <c r="T98" i="7" s="1"/>
  <c r="C70" i="16"/>
  <c r="D73" i="7"/>
  <c r="T73" i="7" s="1"/>
  <c r="C134" i="16"/>
  <c r="D137" i="7"/>
  <c r="T137" i="7" s="1"/>
  <c r="C2" i="16"/>
  <c r="C103" i="16"/>
  <c r="D106" i="7"/>
  <c r="T106" i="7" s="1"/>
  <c r="C132" i="16"/>
  <c r="D135" i="7"/>
  <c r="T135" i="7" s="1"/>
  <c r="C162" i="16"/>
  <c r="D165" i="7"/>
  <c r="T165" i="7" s="1"/>
  <c r="C171" i="16"/>
  <c r="D174" i="7"/>
  <c r="T174" i="7" s="1"/>
  <c r="C114" i="16"/>
  <c r="D117" i="7"/>
  <c r="T117" i="7" s="1"/>
  <c r="C148" i="16"/>
  <c r="D151" i="7"/>
  <c r="T151" i="7" s="1"/>
  <c r="C166" i="16"/>
  <c r="D169" i="7"/>
  <c r="T169" i="7" s="1"/>
  <c r="C122" i="16"/>
  <c r="D125" i="7"/>
  <c r="T125" i="7" s="1"/>
  <c r="C71" i="16"/>
  <c r="D74" i="7"/>
  <c r="T74" i="7" s="1"/>
  <c r="C126" i="16"/>
  <c r="D129" i="7"/>
  <c r="T129" i="7" s="1"/>
  <c r="C66" i="16"/>
  <c r="D69" i="7"/>
  <c r="T69" i="7" s="1"/>
  <c r="C36" i="16"/>
  <c r="D39" i="7"/>
  <c r="T39" i="7" s="1"/>
  <c r="J134" i="22"/>
  <c r="H192" i="22"/>
  <c r="F328" i="22"/>
  <c r="K347" i="22"/>
  <c r="E267" i="22"/>
  <c r="F343" i="22"/>
  <c r="F151" i="22"/>
  <c r="F99" i="22"/>
  <c r="L67" i="22"/>
  <c r="L123" i="22"/>
  <c r="B257" i="22"/>
  <c r="F284" i="22"/>
  <c r="K91" i="22"/>
  <c r="J292" i="22"/>
  <c r="E329" i="22"/>
  <c r="E305" i="22"/>
  <c r="C170" i="22"/>
  <c r="K113" i="22"/>
  <c r="L82" i="22"/>
  <c r="K52" i="22"/>
  <c r="K16" i="22"/>
  <c r="L5" i="22"/>
  <c r="B310" i="22"/>
  <c r="C282" i="22"/>
  <c r="E224" i="22"/>
  <c r="F201" i="22"/>
  <c r="D176" i="22"/>
  <c r="L130" i="22"/>
  <c r="L110" i="22"/>
  <c r="E93" i="22"/>
  <c r="E65" i="22"/>
  <c r="E315" i="22"/>
  <c r="J123" i="22"/>
  <c r="C33" i="22"/>
  <c r="B233" i="22"/>
  <c r="J323" i="22"/>
  <c r="K131" i="22"/>
  <c r="F36" i="22"/>
  <c r="L333" i="22"/>
  <c r="L309" i="22"/>
  <c r="L173" i="22"/>
  <c r="K136" i="22"/>
  <c r="F105" i="22"/>
  <c r="J20" i="22"/>
  <c r="J325" i="22"/>
  <c r="B298" i="22"/>
  <c r="K273" i="22"/>
  <c r="E265" i="22"/>
  <c r="J201" i="22"/>
  <c r="L154" i="22"/>
  <c r="L102" i="22"/>
  <c r="K64" i="22"/>
  <c r="F34" i="22"/>
  <c r="J126" i="22"/>
  <c r="E26" i="22"/>
  <c r="H245" i="22"/>
  <c r="J187" i="22"/>
  <c r="L303" i="22"/>
  <c r="L207" i="22"/>
  <c r="L135" i="22"/>
  <c r="F23" i="22"/>
  <c r="F59" i="22"/>
  <c r="B325" i="22"/>
  <c r="B217" i="22"/>
  <c r="K203" i="22"/>
  <c r="E83" i="22"/>
  <c r="C319" i="22"/>
  <c r="C274" i="22"/>
  <c r="E225" i="22"/>
  <c r="K173" i="22"/>
  <c r="D136" i="22"/>
  <c r="E12" i="22"/>
  <c r="L313" i="22"/>
  <c r="E297" i="22"/>
  <c r="F278" i="22"/>
  <c r="L265" i="22"/>
  <c r="F233" i="22"/>
  <c r="F214" i="22"/>
  <c r="L189" i="22"/>
  <c r="C150" i="22"/>
  <c r="J4" i="22"/>
  <c r="C261" i="22"/>
  <c r="H229" i="22"/>
  <c r="H289" i="22"/>
  <c r="L28" i="22"/>
  <c r="K115" i="22"/>
  <c r="H327" i="22"/>
  <c r="H103" i="22"/>
  <c r="F338" i="22"/>
  <c r="F301" i="22"/>
  <c r="L202" i="22"/>
  <c r="L190" i="22"/>
  <c r="J172" i="22"/>
  <c r="L297" i="22"/>
  <c r="J285" i="22"/>
  <c r="L262" i="22"/>
  <c r="E248" i="22"/>
  <c r="B218" i="22"/>
  <c r="E189" i="22"/>
  <c r="L165" i="22"/>
  <c r="L66" i="22"/>
  <c r="L50" i="22"/>
  <c r="D141" i="22"/>
  <c r="H280" i="22"/>
  <c r="L148" i="22"/>
  <c r="L295" i="22"/>
  <c r="F231" i="22"/>
  <c r="F167" i="22"/>
  <c r="F139" i="22"/>
  <c r="F51" i="22"/>
  <c r="F163" i="22"/>
  <c r="E43" i="22"/>
  <c r="F332" i="22"/>
  <c r="K179" i="22"/>
  <c r="E67" i="22"/>
  <c r="C323" i="22"/>
  <c r="C314" i="22"/>
  <c r="L37" i="22"/>
  <c r="L14" i="22"/>
  <c r="F346" i="22"/>
  <c r="F330" i="22"/>
  <c r="K300" i="22"/>
  <c r="J288" i="22"/>
  <c r="F210" i="22"/>
  <c r="D160" i="22"/>
  <c r="D120" i="22"/>
  <c r="K89" i="22"/>
  <c r="J57" i="22"/>
  <c r="H312" i="22"/>
  <c r="L352" i="22"/>
  <c r="F331" i="22"/>
  <c r="K147" i="22"/>
  <c r="H21" i="22"/>
  <c r="E331" i="22"/>
  <c r="L60" i="22"/>
  <c r="F103" i="22"/>
  <c r="H187" i="22"/>
  <c r="L281" i="22"/>
  <c r="K245" i="22"/>
  <c r="L205" i="22"/>
  <c r="C190" i="22"/>
  <c r="E56" i="22"/>
  <c r="K337" i="22"/>
  <c r="L270" i="22"/>
  <c r="J241" i="22"/>
  <c r="J217" i="22"/>
  <c r="K120" i="22"/>
  <c r="F106" i="22"/>
  <c r="F77" i="22"/>
  <c r="L54" i="22"/>
  <c r="H65" i="22"/>
  <c r="H40" i="22"/>
  <c r="L180" i="22"/>
  <c r="L351" i="22"/>
  <c r="F287" i="22"/>
  <c r="F119" i="22"/>
  <c r="L7" i="22"/>
  <c r="L131" i="22"/>
  <c r="E19" i="22"/>
  <c r="C65" i="22"/>
  <c r="L156" i="22"/>
  <c r="J59" i="22"/>
  <c r="E349" i="22"/>
  <c r="E317" i="22"/>
  <c r="J205" i="22"/>
  <c r="K149" i="22"/>
  <c r="L101" i="22"/>
  <c r="J60" i="22"/>
  <c r="J36" i="22"/>
  <c r="C347" i="22"/>
  <c r="J261" i="22"/>
  <c r="J220" i="22"/>
  <c r="J192" i="22"/>
  <c r="E169" i="22"/>
  <c r="C119" i="22"/>
  <c r="E41" i="22"/>
  <c r="H24" i="22"/>
  <c r="F336" i="22"/>
  <c r="H109" i="22"/>
  <c r="E99" i="22"/>
  <c r="H193" i="22"/>
  <c r="K291" i="22"/>
  <c r="J155" i="22"/>
  <c r="F236" i="22"/>
  <c r="E348" i="22"/>
  <c r="B322" i="22"/>
  <c r="L305" i="22"/>
  <c r="L286" i="22"/>
  <c r="L250" i="22"/>
  <c r="E188" i="22"/>
  <c r="K164" i="22"/>
  <c r="K148" i="22"/>
  <c r="L137" i="22"/>
  <c r="L113" i="22"/>
  <c r="E85" i="22"/>
  <c r="K28" i="22"/>
  <c r="C346" i="22"/>
  <c r="L258" i="22"/>
  <c r="C226" i="22"/>
  <c r="J168" i="22"/>
  <c r="K125" i="22"/>
  <c r="F93" i="22"/>
  <c r="F69" i="22"/>
  <c r="E44" i="22"/>
  <c r="K21" i="22"/>
  <c r="E2" i="22"/>
  <c r="P261" i="22"/>
  <c r="P249" i="22"/>
  <c r="N160" i="22"/>
  <c r="N245" i="22"/>
  <c r="N116" i="22"/>
  <c r="N340" i="22"/>
  <c r="N218" i="22"/>
  <c r="N210" i="22"/>
  <c r="N230" i="22"/>
  <c r="N220" i="22"/>
  <c r="N185" i="22"/>
  <c r="P73" i="22"/>
  <c r="P327" i="22"/>
  <c r="P199" i="22"/>
  <c r="P55" i="22"/>
  <c r="P171" i="22"/>
  <c r="P241" i="22"/>
  <c r="P27" i="22"/>
  <c r="N140" i="22"/>
  <c r="N128" i="22"/>
  <c r="N148" i="22"/>
  <c r="N80" i="22"/>
  <c r="N139" i="22"/>
  <c r="N45" i="22"/>
  <c r="N182" i="22"/>
  <c r="N211" i="22"/>
  <c r="N255" i="22"/>
  <c r="N40" i="22"/>
  <c r="N143" i="22"/>
  <c r="N266" i="22"/>
  <c r="N299" i="22"/>
  <c r="P333" i="22"/>
  <c r="P133" i="22"/>
  <c r="N280" i="22"/>
  <c r="N241" i="22"/>
  <c r="N22" i="22"/>
  <c r="N223" i="22"/>
  <c r="N289" i="22"/>
  <c r="N36" i="22"/>
  <c r="N184" i="22"/>
  <c r="N34" i="22"/>
  <c r="N308" i="22"/>
  <c r="P185" i="22"/>
  <c r="P267" i="22"/>
  <c r="P325" i="22"/>
  <c r="P79" i="22"/>
  <c r="P75" i="22"/>
  <c r="P305" i="22"/>
  <c r="N268" i="22"/>
  <c r="N169" i="22"/>
  <c r="N212" i="22"/>
  <c r="N312" i="22"/>
  <c r="N89" i="22"/>
  <c r="N162" i="22"/>
  <c r="N23" i="22"/>
  <c r="N232" i="22"/>
  <c r="N60" i="22"/>
  <c r="N242" i="22"/>
  <c r="P269" i="22"/>
  <c r="N208" i="22"/>
  <c r="N145" i="22"/>
  <c r="N205" i="22"/>
  <c r="N311" i="22"/>
  <c r="N3" i="22"/>
  <c r="N163" i="22"/>
  <c r="N285" i="22"/>
  <c r="N236" i="22"/>
  <c r="N130" i="22"/>
  <c r="N31" i="22"/>
  <c r="N61" i="22"/>
  <c r="P129" i="22"/>
  <c r="P317" i="22"/>
  <c r="P311" i="22"/>
  <c r="P183" i="22"/>
  <c r="P39" i="22"/>
  <c r="P235" i="22"/>
  <c r="P265" i="22"/>
  <c r="P123" i="22"/>
  <c r="N328" i="22"/>
  <c r="N349" i="22"/>
  <c r="N100" i="22"/>
  <c r="N304" i="22"/>
  <c r="N85" i="22"/>
  <c r="N179" i="22"/>
  <c r="N233" i="22"/>
  <c r="N150" i="22"/>
  <c r="N229" i="22"/>
  <c r="P221" i="22"/>
  <c r="P141" i="22"/>
  <c r="N345" i="22"/>
  <c r="N261" i="22"/>
  <c r="N167" i="22"/>
  <c r="N301" i="22"/>
  <c r="N263" i="22"/>
  <c r="N153" i="22"/>
  <c r="N53" i="22"/>
  <c r="N253" i="22"/>
  <c r="J2" i="22"/>
  <c r="E134" i="22"/>
  <c r="J347" i="22"/>
  <c r="J267" i="22"/>
  <c r="H221" i="22"/>
  <c r="F311" i="22"/>
  <c r="F215" i="22"/>
  <c r="L151" i="22"/>
  <c r="L39" i="22"/>
  <c r="F43" i="22"/>
  <c r="H265" i="22"/>
  <c r="L284" i="22"/>
  <c r="E91" i="22"/>
  <c r="E292" i="22"/>
  <c r="H223" i="22"/>
  <c r="J329" i="22"/>
  <c r="C262" i="22"/>
  <c r="E113" i="22"/>
  <c r="K72" i="22"/>
  <c r="E52" i="22"/>
  <c r="J16" i="22"/>
  <c r="L345" i="22"/>
  <c r="F325" i="22"/>
  <c r="B234" i="22"/>
  <c r="K212" i="22"/>
  <c r="F110" i="22"/>
  <c r="D84" i="22"/>
  <c r="K25" i="22"/>
  <c r="K130" i="22"/>
  <c r="F320" i="22"/>
  <c r="F307" i="22"/>
  <c r="J315" i="22"/>
  <c r="E123" i="22"/>
  <c r="K75" i="22"/>
  <c r="E131" i="22"/>
  <c r="L36" i="22"/>
  <c r="H255" i="22"/>
  <c r="B274" i="22"/>
  <c r="F218" i="22"/>
  <c r="E136" i="22"/>
  <c r="L98" i="22"/>
  <c r="K13" i="22"/>
  <c r="K345" i="22"/>
  <c r="K321" i="22"/>
  <c r="J273" i="22"/>
  <c r="B258" i="22"/>
  <c r="D224" i="22"/>
  <c r="K184" i="22"/>
  <c r="F154" i="22"/>
  <c r="J64" i="22"/>
  <c r="L46" i="22"/>
  <c r="K9" i="22"/>
  <c r="J26" i="22"/>
  <c r="E187" i="22"/>
  <c r="F207" i="22"/>
  <c r="L35" i="22"/>
  <c r="F179" i="22"/>
  <c r="J203" i="22"/>
  <c r="H75" i="22"/>
  <c r="J225" i="22"/>
  <c r="E173" i="22"/>
  <c r="K105" i="22"/>
  <c r="L42" i="22"/>
  <c r="J12" i="22"/>
  <c r="B334" i="22"/>
  <c r="L306" i="22"/>
  <c r="L289" i="22"/>
  <c r="L278" i="22"/>
  <c r="L242" i="22"/>
  <c r="L214" i="22"/>
  <c r="F189" i="22"/>
  <c r="F121" i="22"/>
  <c r="K53" i="22"/>
  <c r="E4" i="22"/>
  <c r="L275" i="22"/>
  <c r="H5" i="22"/>
  <c r="B225" i="22"/>
  <c r="K259" i="22"/>
  <c r="E115" i="22"/>
  <c r="L338" i="22"/>
  <c r="F318" i="22"/>
  <c r="L301" i="22"/>
  <c r="K264" i="22"/>
  <c r="C230" i="22"/>
  <c r="C186" i="22"/>
  <c r="L166" i="22"/>
  <c r="F150" i="22"/>
  <c r="F97" i="22"/>
  <c r="C334" i="22"/>
  <c r="D272" i="22"/>
  <c r="K256" i="22"/>
  <c r="J248" i="22"/>
  <c r="C178" i="22"/>
  <c r="K140" i="22"/>
  <c r="K109" i="22"/>
  <c r="F89" i="22"/>
  <c r="F66" i="22"/>
  <c r="F267" i="22"/>
  <c r="L260" i="22"/>
  <c r="L55" i="22"/>
  <c r="L139" i="22"/>
  <c r="L163" i="22"/>
  <c r="J43" i="22"/>
  <c r="C49" i="22"/>
  <c r="E179" i="22"/>
  <c r="D264" i="22"/>
  <c r="C162" i="22"/>
  <c r="K97" i="22"/>
  <c r="L74" i="22"/>
  <c r="F37" i="22"/>
  <c r="C343" i="22"/>
  <c r="B318" i="22"/>
  <c r="J300" i="22"/>
  <c r="K284" i="22"/>
  <c r="K253" i="22"/>
  <c r="K236" i="22"/>
  <c r="L221" i="22"/>
  <c r="L210" i="22"/>
  <c r="J89" i="22"/>
  <c r="K29" i="22"/>
  <c r="D233" i="22"/>
  <c r="L280" i="22"/>
  <c r="F308" i="22"/>
  <c r="J147" i="22"/>
  <c r="F172" i="22"/>
  <c r="L103" i="22"/>
  <c r="L326" i="22"/>
  <c r="L298" i="22"/>
  <c r="J245" i="22"/>
  <c r="F205" i="22"/>
  <c r="L138" i="22"/>
  <c r="K124" i="22"/>
  <c r="K81" i="22"/>
  <c r="J56" i="22"/>
  <c r="J337" i="22"/>
  <c r="D284" i="22"/>
  <c r="F261" i="22"/>
  <c r="E241" i="22"/>
  <c r="E217" i="22"/>
  <c r="F186" i="22"/>
  <c r="J120" i="22"/>
  <c r="K100" i="22"/>
  <c r="L77" i="22"/>
  <c r="F41" i="22"/>
  <c r="F26" i="22"/>
  <c r="L344" i="22"/>
  <c r="H237" i="22"/>
  <c r="K163" i="22"/>
  <c r="L255" i="22"/>
  <c r="F191" i="22"/>
  <c r="L79" i="22"/>
  <c r="F75" i="22"/>
  <c r="H305" i="22"/>
  <c r="J19" i="22"/>
  <c r="E59" i="22"/>
  <c r="H127" i="22"/>
  <c r="J349" i="22"/>
  <c r="K281" i="22"/>
  <c r="L245" i="22"/>
  <c r="E205" i="22"/>
  <c r="J149" i="22"/>
  <c r="K80" i="22"/>
  <c r="E60" i="22"/>
  <c r="E36" i="22"/>
  <c r="F341" i="22"/>
  <c r="F322" i="22"/>
  <c r="C283" i="22"/>
  <c r="K240" i="22"/>
  <c r="K216" i="22"/>
  <c r="L206" i="22"/>
  <c r="C182" i="22"/>
  <c r="D152" i="22"/>
  <c r="K77" i="22"/>
  <c r="J41" i="22"/>
  <c r="L323" i="22"/>
  <c r="K283" i="22"/>
  <c r="C57" i="22"/>
  <c r="J291" i="22"/>
  <c r="L236" i="22"/>
  <c r="J348" i="22"/>
  <c r="K280" i="22"/>
  <c r="K244" i="22"/>
  <c r="F226" i="22"/>
  <c r="J188" i="22"/>
  <c r="E164" i="22"/>
  <c r="J148" i="22"/>
  <c r="C106" i="22"/>
  <c r="D68" i="22"/>
  <c r="E28" i="22"/>
  <c r="B270" i="22"/>
  <c r="C198" i="22"/>
  <c r="K180" i="22"/>
  <c r="E168" i="22"/>
  <c r="E125" i="22"/>
  <c r="K84" i="22"/>
  <c r="L69" i="22"/>
  <c r="J44" i="22"/>
  <c r="J21" i="22"/>
  <c r="P299" i="22"/>
  <c r="P271" i="22"/>
  <c r="P135" i="22"/>
  <c r="P147" i="22"/>
  <c r="P59" i="22"/>
  <c r="P219" i="22"/>
  <c r="N264" i="22"/>
  <c r="N244" i="22"/>
  <c r="N343" i="22"/>
  <c r="N113" i="22"/>
  <c r="N203" i="22"/>
  <c r="N186" i="22"/>
  <c r="N315" i="22"/>
  <c r="N303" i="22"/>
  <c r="N351" i="22"/>
  <c r="N118" i="22"/>
  <c r="N348" i="22"/>
  <c r="L2" i="22"/>
  <c r="H332" i="22"/>
  <c r="H172" i="22"/>
  <c r="L256" i="22"/>
  <c r="E347" i="22"/>
  <c r="K251" i="22"/>
  <c r="L311" i="22"/>
  <c r="L111" i="22"/>
  <c r="F39" i="22"/>
  <c r="F67" i="22"/>
  <c r="F123" i="22"/>
  <c r="C345" i="22"/>
  <c r="K211" i="22"/>
  <c r="J91" i="22"/>
  <c r="C322" i="22"/>
  <c r="K137" i="22"/>
  <c r="J113" i="22"/>
  <c r="E72" i="22"/>
  <c r="J52" i="22"/>
  <c r="E16" i="22"/>
  <c r="L321" i="22"/>
  <c r="C298" i="22"/>
  <c r="J212" i="22"/>
  <c r="K196" i="22"/>
  <c r="D168" i="22"/>
  <c r="F122" i="22"/>
  <c r="D104" i="22"/>
  <c r="J25" i="22"/>
  <c r="E130" i="22"/>
  <c r="D298" i="22"/>
  <c r="K195" i="22"/>
  <c r="J75" i="22"/>
  <c r="H201" i="22"/>
  <c r="C73" i="22"/>
  <c r="K275" i="22"/>
  <c r="J131" i="22"/>
  <c r="C290" i="22"/>
  <c r="F333" i="22"/>
  <c r="F309" i="22"/>
  <c r="F234" i="22"/>
  <c r="L181" i="22"/>
  <c r="L157" i="22"/>
  <c r="J136" i="22"/>
  <c r="F98" i="22"/>
  <c r="E13" i="22"/>
  <c r="E345" i="22"/>
  <c r="J321" i="22"/>
  <c r="C294" i="22"/>
  <c r="E273" i="22"/>
  <c r="E184" i="22"/>
  <c r="F102" i="22"/>
  <c r="E64" i="22"/>
  <c r="F46" i="22"/>
  <c r="E9" i="22"/>
  <c r="F312" i="22"/>
  <c r="K219" i="22"/>
  <c r="K139" i="22"/>
  <c r="F303" i="22"/>
  <c r="F95" i="22"/>
  <c r="L147" i="22"/>
  <c r="F35" i="22"/>
  <c r="L179" i="22"/>
  <c r="H321" i="22"/>
  <c r="K339" i="22"/>
  <c r="E203" i="22"/>
  <c r="K27" i="22"/>
  <c r="K309" i="22"/>
  <c r="D260" i="22"/>
  <c r="K197" i="22"/>
  <c r="J173" i="22"/>
  <c r="K133" i="22"/>
  <c r="E105" i="22"/>
  <c r="B350" i="22"/>
  <c r="K272" i="22"/>
  <c r="F265" i="22"/>
  <c r="K228" i="22"/>
  <c r="K208" i="22"/>
  <c r="K141" i="22"/>
  <c r="L109" i="22"/>
  <c r="J53" i="22"/>
  <c r="L40" i="22"/>
  <c r="L304" i="22"/>
  <c r="F275" i="22"/>
  <c r="H165" i="22"/>
  <c r="H209" i="22"/>
  <c r="E259" i="22"/>
  <c r="J115" i="22"/>
  <c r="H275" i="22"/>
  <c r="H71" i="22"/>
  <c r="K332" i="22"/>
  <c r="B314" i="22"/>
  <c r="C291" i="22"/>
  <c r="E264" i="22"/>
  <c r="F202" i="22"/>
  <c r="K132" i="22"/>
  <c r="L97" i="22"/>
  <c r="F297" i="22"/>
  <c r="J256" i="22"/>
  <c r="K237" i="22"/>
  <c r="D208" i="22"/>
  <c r="K160" i="22"/>
  <c r="J140" i="22"/>
  <c r="E109" i="22"/>
  <c r="F78" i="22"/>
  <c r="F50" i="22"/>
  <c r="K118" i="22"/>
  <c r="L296" i="22"/>
  <c r="L267" i="22"/>
  <c r="F148" i="22"/>
  <c r="F295" i="22"/>
  <c r="L199" i="22"/>
  <c r="L127" i="22"/>
  <c r="F55" i="22"/>
  <c r="L51" i="22"/>
  <c r="L27" i="22"/>
  <c r="K3" i="22"/>
  <c r="K307" i="22"/>
  <c r="J179" i="22"/>
  <c r="F12" i="22"/>
  <c r="H243" i="22"/>
  <c r="D308" i="22"/>
  <c r="J97" i="22"/>
  <c r="F74" i="22"/>
  <c r="K24" i="22"/>
  <c r="F14" i="22"/>
  <c r="E300" i="22"/>
  <c r="E284" i="22"/>
  <c r="E253" i="22"/>
  <c r="J236" i="22"/>
  <c r="F217" i="22"/>
  <c r="L193" i="22"/>
  <c r="K153" i="22"/>
  <c r="F117" i="22"/>
  <c r="E89" i="22"/>
  <c r="J29" i="22"/>
  <c r="H276" i="22"/>
  <c r="F347" i="22"/>
  <c r="L228" i="22"/>
  <c r="E147" i="22"/>
  <c r="K295" i="22"/>
  <c r="L172" i="22"/>
  <c r="K11" i="22"/>
  <c r="H351" i="22"/>
  <c r="H19" i="22"/>
  <c r="F326" i="22"/>
  <c r="K276" i="22"/>
  <c r="E245" i="22"/>
  <c r="L149" i="22"/>
  <c r="J124" i="22"/>
  <c r="J81" i="22"/>
  <c r="K40" i="22"/>
  <c r="E337" i="22"/>
  <c r="D232" i="22"/>
  <c r="C214" i="22"/>
  <c r="L177" i="22"/>
  <c r="K152" i="22"/>
  <c r="E120" i="22"/>
  <c r="J100" i="22"/>
  <c r="L70" i="22"/>
  <c r="F54" i="22"/>
  <c r="C330" i="22"/>
  <c r="D229" i="22"/>
  <c r="F344" i="22"/>
  <c r="F259" i="22"/>
  <c r="E163" i="22"/>
  <c r="F351" i="22"/>
  <c r="F255" i="22"/>
  <c r="L159" i="22"/>
  <c r="F7" i="22"/>
  <c r="F131" i="22"/>
  <c r="L292" i="22"/>
  <c r="F156" i="22"/>
  <c r="L4" i="22"/>
  <c r="C338" i="22"/>
  <c r="E281" i="22"/>
  <c r="K229" i="22"/>
  <c r="B202" i="22"/>
  <c r="E149" i="22"/>
  <c r="F94" i="22"/>
  <c r="E80" i="22"/>
  <c r="C55" i="22"/>
  <c r="L17" i="22"/>
  <c r="K352" i="22"/>
  <c r="K336" i="22"/>
  <c r="K304" i="22"/>
  <c r="J240" i="22"/>
  <c r="E216" i="22"/>
  <c r="K116" i="22"/>
  <c r="J77" i="22"/>
  <c r="K33" i="22"/>
  <c r="H232" i="22"/>
  <c r="L264" i="22"/>
  <c r="J283" i="22"/>
  <c r="H149" i="22"/>
  <c r="C238" i="22"/>
  <c r="E291" i="22"/>
  <c r="L92" i="22"/>
  <c r="L334" i="22"/>
  <c r="K316" i="22"/>
  <c r="F305" i="22"/>
  <c r="J280" i="22"/>
  <c r="J244" i="22"/>
  <c r="K204" i="22"/>
  <c r="L182" i="22"/>
  <c r="J164" i="22"/>
  <c r="E148" i="22"/>
  <c r="F129" i="22"/>
  <c r="J28" i="22"/>
  <c r="K341" i="22"/>
  <c r="F254" i="22"/>
  <c r="D216" i="22"/>
  <c r="J180" i="22"/>
  <c r="L162" i="22"/>
  <c r="J125" i="22"/>
  <c r="E84" i="22"/>
  <c r="L65" i="22"/>
  <c r="L30" i="22"/>
  <c r="E21" i="22"/>
  <c r="P245" i="22"/>
  <c r="P149" i="22"/>
  <c r="P209" i="22"/>
  <c r="N248" i="22"/>
  <c r="N213" i="22"/>
  <c r="N283" i="22"/>
  <c r="N313" i="22"/>
  <c r="N75" i="22"/>
  <c r="N71" i="22"/>
  <c r="N198" i="22"/>
  <c r="N33" i="22"/>
  <c r="P283" i="22"/>
  <c r="P309" i="22"/>
  <c r="P295" i="22"/>
  <c r="P167" i="22"/>
  <c r="P15" i="22"/>
  <c r="P51" i="22"/>
  <c r="P201" i="22"/>
  <c r="N200" i="22"/>
  <c r="N196" i="22"/>
  <c r="N339" i="22"/>
  <c r="N109" i="22"/>
  <c r="N175" i="22"/>
  <c r="N271" i="22"/>
  <c r="N112" i="22"/>
  <c r="N262" i="22"/>
  <c r="N176" i="22"/>
  <c r="N187" i="22"/>
  <c r="N192" i="22"/>
  <c r="N265" i="22"/>
  <c r="N133" i="22"/>
  <c r="N43" i="22"/>
  <c r="N35" i="22"/>
  <c r="N115" i="22"/>
  <c r="N117" i="22"/>
  <c r="N251" i="22"/>
  <c r="N142" i="22"/>
  <c r="N15" i="22"/>
  <c r="N134" i="22"/>
  <c r="P137" i="22"/>
  <c r="P331" i="22"/>
  <c r="P213" i="22"/>
  <c r="P319" i="22"/>
  <c r="P191" i="22"/>
  <c r="P47" i="22"/>
  <c r="P273" i="22"/>
  <c r="N144" i="22"/>
  <c r="N197" i="22"/>
  <c r="N14" i="22"/>
  <c r="N292" i="22"/>
  <c r="N73" i="22"/>
  <c r="N319" i="22"/>
  <c r="N207" i="22"/>
  <c r="N247" i="22"/>
  <c r="N165" i="22"/>
  <c r="N331" i="22"/>
  <c r="N152" i="22"/>
  <c r="P253" i="22"/>
  <c r="P125" i="22"/>
  <c r="N352" i="22"/>
  <c r="N193" i="22"/>
  <c r="N6" i="22"/>
  <c r="N29" i="22"/>
  <c r="N275" i="22"/>
  <c r="N91" i="22"/>
  <c r="N214" i="22"/>
  <c r="N178" i="22"/>
  <c r="N282" i="22"/>
  <c r="P89" i="22"/>
  <c r="P259" i="22"/>
  <c r="P279" i="22"/>
  <c r="P151" i="22"/>
  <c r="P211" i="22"/>
  <c r="P67" i="22"/>
  <c r="N16" i="22"/>
  <c r="N157" i="22"/>
  <c r="N287" i="22"/>
  <c r="N288" i="22"/>
  <c r="N65" i="22"/>
  <c r="N158" i="22"/>
  <c r="N323" i="22"/>
  <c r="N83" i="22"/>
  <c r="N127" i="22"/>
  <c r="N39" i="22"/>
  <c r="P217" i="22"/>
  <c r="N216" i="22"/>
  <c r="N225" i="22"/>
  <c r="N269" i="22"/>
  <c r="N295" i="22"/>
  <c r="N281" i="22"/>
  <c r="N222" i="22"/>
  <c r="N126" i="22"/>
  <c r="N27" i="22"/>
  <c r="N54" i="22"/>
  <c r="C2" i="22"/>
  <c r="F256" i="22"/>
  <c r="K299" i="22"/>
  <c r="J251" i="22"/>
  <c r="H189" i="22"/>
  <c r="L279" i="22"/>
  <c r="L215" i="22"/>
  <c r="L43" i="22"/>
  <c r="H169" i="22"/>
  <c r="E211" i="22"/>
  <c r="H339" i="22"/>
  <c r="H155" i="22"/>
  <c r="E137" i="22"/>
  <c r="K88" i="22"/>
  <c r="J72" i="22"/>
  <c r="L38" i="22"/>
  <c r="F345" i="22"/>
  <c r="F273" i="22"/>
  <c r="L230" i="22"/>
  <c r="E212" i="22"/>
  <c r="J196" i="22"/>
  <c r="L122" i="22"/>
  <c r="K69" i="22"/>
  <c r="E25" i="22"/>
  <c r="J130" i="22"/>
  <c r="L248" i="22"/>
  <c r="F299" i="22"/>
  <c r="E195" i="22"/>
  <c r="E75" i="22"/>
  <c r="J275" i="22"/>
  <c r="H39" i="22"/>
  <c r="K328" i="22"/>
  <c r="K260" i="22"/>
  <c r="L234" i="22"/>
  <c r="F181" i="22"/>
  <c r="F157" i="22"/>
  <c r="L133" i="22"/>
  <c r="J13" i="22"/>
  <c r="J345" i="22"/>
  <c r="E321" i="22"/>
  <c r="L269" i="22"/>
  <c r="C254" i="22"/>
  <c r="K209" i="22"/>
  <c r="J184" i="22"/>
  <c r="L141" i="22"/>
  <c r="L90" i="22"/>
  <c r="L58" i="22"/>
  <c r="J9" i="22"/>
  <c r="L312" i="22"/>
  <c r="F283" i="22"/>
  <c r="E219" i="22"/>
  <c r="E139" i="22"/>
  <c r="L271" i="22"/>
  <c r="L175" i="22"/>
  <c r="L95" i="22"/>
  <c r="F3" i="22"/>
  <c r="E339" i="22"/>
  <c r="L124" i="22"/>
  <c r="J27" i="22"/>
  <c r="H31" i="22"/>
  <c r="J309" i="22"/>
  <c r="J197" i="22"/>
  <c r="K157" i="22"/>
  <c r="E133" i="22"/>
  <c r="J105" i="22"/>
  <c r="F42" i="22"/>
  <c r="K324" i="22"/>
  <c r="F306" i="22"/>
  <c r="F289" i="22"/>
  <c r="E272" i="22"/>
  <c r="C258" i="22"/>
  <c r="F242" i="22"/>
  <c r="E228" i="22"/>
  <c r="J208" i="22"/>
  <c r="D184" i="22"/>
  <c r="E141" i="22"/>
  <c r="E53" i="22"/>
  <c r="F304" i="22"/>
  <c r="L340" i="22"/>
  <c r="H177" i="22"/>
  <c r="B193" i="22"/>
  <c r="J259" i="22"/>
  <c r="L68" i="22"/>
  <c r="E332" i="22"/>
  <c r="J264" i="22"/>
  <c r="F197" i="22"/>
  <c r="L178" i="22"/>
  <c r="F166" i="22"/>
  <c r="E132" i="22"/>
  <c r="C71" i="22"/>
  <c r="K313" i="22"/>
  <c r="K289" i="22"/>
  <c r="K268" i="22"/>
  <c r="E256" i="22"/>
  <c r="J237" i="22"/>
  <c r="L170" i="22"/>
  <c r="E160" i="22"/>
  <c r="E140" i="22"/>
  <c r="J109" i="22"/>
  <c r="C63" i="22"/>
  <c r="L29" i="22"/>
  <c r="E118" i="22"/>
  <c r="L276" i="22"/>
  <c r="L244" i="22"/>
  <c r="H133" i="22"/>
  <c r="L263" i="22"/>
  <c r="F199" i="22"/>
  <c r="L83" i="22"/>
  <c r="E3" i="22"/>
  <c r="B201" i="22"/>
  <c r="J307" i="22"/>
  <c r="L108" i="22"/>
  <c r="L12" i="22"/>
  <c r="C242" i="22"/>
  <c r="C146" i="22"/>
  <c r="E97" i="22"/>
  <c r="J24" i="22"/>
  <c r="L6" i="22"/>
  <c r="L337" i="22"/>
  <c r="K312" i="22"/>
  <c r="K296" i="22"/>
  <c r="J284" i="22"/>
  <c r="J253" i="22"/>
  <c r="E236" i="22"/>
  <c r="F193" i="22"/>
  <c r="J153" i="22"/>
  <c r="L117" i="22"/>
  <c r="K73" i="22"/>
  <c r="E29" i="22"/>
  <c r="K114" i="22"/>
  <c r="F280" i="22"/>
  <c r="L347" i="22"/>
  <c r="J295" i="22"/>
  <c r="F300" i="22"/>
  <c r="K107" i="22"/>
  <c r="E11" i="22"/>
  <c r="F298" i="22"/>
  <c r="E276" i="22"/>
  <c r="L229" i="22"/>
  <c r="C202" i="22"/>
  <c r="F149" i="22"/>
  <c r="F138" i="22"/>
  <c r="E124" i="22"/>
  <c r="E81" i="22"/>
  <c r="E40" i="22"/>
  <c r="C318" i="22"/>
  <c r="K277" i="22"/>
  <c r="L261" i="22"/>
  <c r="E152" i="22"/>
  <c r="K117" i="22"/>
  <c r="E100" i="22"/>
  <c r="K48" i="22"/>
  <c r="L41" i="22"/>
  <c r="L196" i="22"/>
  <c r="J163" i="22"/>
  <c r="F319" i="22"/>
  <c r="F159" i="22"/>
  <c r="F79" i="22"/>
  <c r="F155" i="22"/>
  <c r="H273" i="22"/>
  <c r="C81" i="22"/>
  <c r="B205" i="22"/>
  <c r="F100" i="22"/>
  <c r="F4" i="22"/>
  <c r="H91" i="22"/>
  <c r="J281" i="22"/>
  <c r="E229" i="22"/>
  <c r="K145" i="22"/>
  <c r="L94" i="22"/>
  <c r="J80" i="22"/>
  <c r="E352" i="22"/>
  <c r="E336" i="22"/>
  <c r="J304" i="22"/>
  <c r="F274" i="22"/>
  <c r="E240" i="22"/>
  <c r="J216" i="22"/>
  <c r="F206" i="22"/>
  <c r="K177" i="22"/>
  <c r="C138" i="22"/>
  <c r="J116" i="22"/>
  <c r="E77" i="22"/>
  <c r="E33" i="22"/>
  <c r="F323" i="22"/>
  <c r="E283" i="22"/>
  <c r="K35" i="22"/>
  <c r="L220" i="22"/>
  <c r="F92" i="22"/>
  <c r="H263" i="22"/>
  <c r="E316" i="22"/>
  <c r="E280" i="22"/>
  <c r="E244" i="22"/>
  <c r="J204" i="22"/>
  <c r="L158" i="22"/>
  <c r="K144" i="22"/>
  <c r="L129" i="22"/>
  <c r="K101" i="22"/>
  <c r="K49" i="22"/>
  <c r="K17" i="22"/>
  <c r="J341" i="22"/>
  <c r="L254" i="22"/>
  <c r="D192" i="22"/>
  <c r="E180" i="22"/>
  <c r="K104" i="22"/>
  <c r="J84" i="22"/>
  <c r="D292" i="22"/>
  <c r="P153" i="22"/>
  <c r="P315" i="22"/>
  <c r="P239" i="22"/>
  <c r="P95" i="22"/>
  <c r="P91" i="22"/>
  <c r="P3" i="22"/>
  <c r="P179" i="22"/>
  <c r="N337" i="22"/>
  <c r="N341" i="22"/>
  <c r="N320" i="22"/>
  <c r="N97" i="22"/>
  <c r="N8" i="22"/>
  <c r="N92" i="22"/>
  <c r="N190" i="22"/>
  <c r="H264" i="22"/>
  <c r="C37" i="22"/>
  <c r="J299" i="22"/>
  <c r="E251" i="22"/>
  <c r="L183" i="22"/>
  <c r="F111" i="22"/>
  <c r="F76" i="22"/>
  <c r="L324" i="22"/>
  <c r="J211" i="22"/>
  <c r="L44" i="22"/>
  <c r="D316" i="22"/>
  <c r="F198" i="22"/>
  <c r="J137" i="22"/>
  <c r="J88" i="22"/>
  <c r="C67" i="22"/>
  <c r="F38" i="22"/>
  <c r="F13" i="22"/>
  <c r="K340" i="22"/>
  <c r="F321" i="22"/>
  <c r="B294" i="22"/>
  <c r="L273" i="22"/>
  <c r="F209" i="22"/>
  <c r="E196" i="22"/>
  <c r="C158" i="22"/>
  <c r="C99" i="22"/>
  <c r="E69" i="22"/>
  <c r="K287" i="22"/>
  <c r="L299" i="22"/>
  <c r="K171" i="22"/>
  <c r="J195" i="22"/>
  <c r="B297" i="22"/>
  <c r="H341" i="22"/>
  <c r="E275" i="22"/>
  <c r="F84" i="22"/>
  <c r="L31" i="22"/>
  <c r="E328" i="22"/>
  <c r="F302" i="22"/>
  <c r="J260" i="22"/>
  <c r="F225" i="22"/>
  <c r="F133" i="22"/>
  <c r="C79" i="22"/>
  <c r="K5" i="22"/>
  <c r="C335" i="22"/>
  <c r="C310" i="22"/>
  <c r="C286" i="22"/>
  <c r="E209" i="22"/>
  <c r="L161" i="22"/>
  <c r="F141" i="22"/>
  <c r="C43" i="22"/>
  <c r="B238" i="22"/>
  <c r="K58" i="22"/>
  <c r="J219" i="22"/>
  <c r="J139" i="22"/>
  <c r="F271" i="22"/>
  <c r="L63" i="22"/>
  <c r="F147" i="22"/>
  <c r="L227" i="22"/>
  <c r="L3" i="22"/>
  <c r="F107" i="22"/>
  <c r="B281" i="22"/>
  <c r="J339" i="22"/>
  <c r="E27" i="22"/>
  <c r="E309" i="22"/>
  <c r="K249" i="22"/>
  <c r="E197" i="22"/>
  <c r="J157" i="22"/>
  <c r="J133" i="22"/>
  <c r="K92" i="22"/>
  <c r="K32" i="22"/>
  <c r="K344" i="22"/>
  <c r="E324" i="22"/>
  <c r="B302" i="22"/>
  <c r="L285" i="22"/>
  <c r="J272" i="22"/>
  <c r="J228" i="22"/>
  <c r="E208" i="22"/>
  <c r="J141" i="22"/>
  <c r="F109" i="22"/>
  <c r="L22" i="22"/>
  <c r="F40" i="22"/>
  <c r="D138" i="22"/>
  <c r="H45" i="22"/>
  <c r="F68" i="22"/>
  <c r="H247" i="22"/>
  <c r="L350" i="22"/>
  <c r="J332" i="22"/>
  <c r="K308" i="22"/>
  <c r="F222" i="22"/>
  <c r="K156" i="22"/>
  <c r="J132" i="22"/>
  <c r="J313" i="22"/>
  <c r="J289" i="22"/>
  <c r="E268" i="22"/>
  <c r="L253" i="22"/>
  <c r="E237" i="22"/>
  <c r="D200" i="22"/>
  <c r="J160" i="22"/>
  <c r="K121" i="22"/>
  <c r="K96" i="22"/>
  <c r="L78" i="22"/>
  <c r="J118" i="22"/>
  <c r="F296" i="22"/>
  <c r="F127" i="22"/>
  <c r="L15" i="22"/>
  <c r="F83" i="22"/>
  <c r="L203" i="22"/>
  <c r="F27" i="22"/>
  <c r="J3" i="22"/>
  <c r="E307" i="22"/>
  <c r="H135" i="22"/>
  <c r="K301" i="22"/>
  <c r="C91" i="22"/>
  <c r="L61" i="22"/>
  <c r="E24" i="22"/>
  <c r="J312" i="22"/>
  <c r="E296" i="22"/>
  <c r="D248" i="22"/>
  <c r="K232" i="22"/>
  <c r="L217" i="22"/>
  <c r="E153" i="22"/>
  <c r="J73" i="22"/>
  <c r="E114" i="22"/>
  <c r="H240" i="22"/>
  <c r="H52" i="22"/>
  <c r="L251" i="22"/>
  <c r="F228" i="22"/>
  <c r="D82" i="22"/>
  <c r="E295" i="22"/>
  <c r="L300" i="22"/>
  <c r="J107" i="22"/>
  <c r="J11" i="22"/>
  <c r="H307" i="22"/>
  <c r="L349" i="22"/>
  <c r="L317" i="22"/>
  <c r="J276" i="22"/>
  <c r="F229" i="22"/>
  <c r="L134" i="22"/>
  <c r="K61" i="22"/>
  <c r="J40" i="22"/>
  <c r="E277" i="22"/>
  <c r="K252" i="22"/>
  <c r="K221" i="22"/>
  <c r="K193" i="22"/>
  <c r="F177" i="22"/>
  <c r="J152" i="22"/>
  <c r="E117" i="22"/>
  <c r="L86" i="22"/>
  <c r="F70" i="22"/>
  <c r="J48" i="22"/>
  <c r="H185" i="22"/>
  <c r="K106" i="22"/>
  <c r="L259" i="22"/>
  <c r="F223" i="22"/>
  <c r="F115" i="22"/>
  <c r="L155" i="22"/>
  <c r="F292" i="22"/>
  <c r="L100" i="22"/>
  <c r="C331" i="22"/>
  <c r="K257" i="22"/>
  <c r="J229" i="22"/>
  <c r="B190" i="22"/>
  <c r="J145" i="22"/>
  <c r="C90" i="22"/>
  <c r="K68" i="22"/>
  <c r="L49" i="22"/>
  <c r="F17" i="22"/>
  <c r="J352" i="22"/>
  <c r="J336" i="22"/>
  <c r="E304" i="22"/>
  <c r="L274" i="22"/>
  <c r="B226" i="22"/>
  <c r="K213" i="22"/>
  <c r="B198" i="22"/>
  <c r="J177" i="22"/>
  <c r="E116" i="22"/>
  <c r="K45" i="22"/>
  <c r="J33" i="22"/>
  <c r="H196" i="22"/>
  <c r="F264" i="22"/>
  <c r="L212" i="22"/>
  <c r="H225" i="22"/>
  <c r="E35" i="22"/>
  <c r="K51" i="22"/>
  <c r="F334" i="22"/>
  <c r="J316" i="22"/>
  <c r="F294" i="22"/>
  <c r="B262" i="22"/>
  <c r="L238" i="22"/>
  <c r="E204" i="22"/>
  <c r="F182" i="22"/>
  <c r="J144" i="22"/>
  <c r="C123" i="22"/>
  <c r="E101" i="22"/>
  <c r="J49" i="22"/>
  <c r="J17" i="22"/>
  <c r="E341" i="22"/>
  <c r="L266" i="22"/>
  <c r="B246" i="22"/>
  <c r="F213" i="22"/>
  <c r="K176" i="22"/>
  <c r="F162" i="22"/>
  <c r="E104" i="22"/>
  <c r="K76" i="22"/>
  <c r="F65" i="22"/>
  <c r="F30" i="22"/>
  <c r="F2" i="22"/>
  <c r="G68" i="22"/>
  <c r="P321" i="22"/>
  <c r="N32" i="22"/>
  <c r="N273" i="22"/>
  <c r="N260" i="22"/>
  <c r="N279" i="22"/>
  <c r="N297" i="22"/>
  <c r="N103" i="22"/>
  <c r="N13" i="22"/>
  <c r="N38" i="22"/>
  <c r="N166" i="22"/>
  <c r="P145" i="22"/>
  <c r="P291" i="22"/>
  <c r="P293" i="22"/>
  <c r="P165" i="22"/>
  <c r="P263" i="22"/>
  <c r="P127" i="22"/>
  <c r="P139" i="22"/>
  <c r="P313" i="22"/>
  <c r="P203" i="22"/>
  <c r="N249" i="22"/>
  <c r="N124" i="22"/>
  <c r="N316" i="22"/>
  <c r="N93" i="22"/>
  <c r="N183" i="22"/>
  <c r="N107" i="22"/>
  <c r="N235" i="22"/>
  <c r="N76" i="22"/>
  <c r="N317" i="22"/>
  <c r="P197" i="22"/>
  <c r="P233" i="22"/>
  <c r="N88" i="22"/>
  <c r="N125" i="22"/>
  <c r="N44" i="22"/>
  <c r="N159" i="22"/>
  <c r="N7" i="22"/>
  <c r="N147" i="22"/>
  <c r="N59" i="22"/>
  <c r="N332" i="22"/>
  <c r="N172" i="22"/>
  <c r="N180" i="22"/>
  <c r="N226" i="22"/>
  <c r="N195" i="22"/>
  <c r="P97" i="22"/>
  <c r="P285" i="22"/>
  <c r="P159" i="22"/>
  <c r="P7" i="22"/>
  <c r="P155" i="22"/>
  <c r="P177" i="22"/>
  <c r="N136" i="22"/>
  <c r="N28" i="22"/>
  <c r="N333" i="22"/>
  <c r="N41" i="22"/>
  <c r="N131" i="22"/>
  <c r="N42" i="22"/>
  <c r="N95" i="22"/>
  <c r="N135" i="22"/>
  <c r="N237" i="22"/>
  <c r="P349" i="22"/>
  <c r="P237" i="22"/>
  <c r="P345" i="22"/>
  <c r="N20" i="22"/>
  <c r="N221" i="22"/>
  <c r="N104" i="22"/>
  <c r="N239" i="22"/>
  <c r="N11" i="22"/>
  <c r="N324" i="22"/>
  <c r="N99" i="22"/>
  <c r="N55" i="22"/>
  <c r="N5" i="22"/>
  <c r="N291" i="22"/>
  <c r="N64" i="22"/>
  <c r="P323" i="22"/>
  <c r="P247" i="22"/>
  <c r="P111" i="22"/>
  <c r="P99" i="22"/>
  <c r="P11" i="22"/>
  <c r="P169" i="22"/>
  <c r="N121" i="22"/>
  <c r="N52" i="22"/>
  <c r="N347" i="22"/>
  <c r="N123" i="22"/>
  <c r="N12" i="22"/>
  <c r="N96" i="22"/>
  <c r="N199" i="22"/>
  <c r="P189" i="22"/>
  <c r="P337" i="22"/>
  <c r="N240" i="22"/>
  <c r="N276" i="22"/>
  <c r="N68" i="22"/>
  <c r="N191" i="22"/>
  <c r="N151" i="22"/>
  <c r="N344" i="22"/>
  <c r="N267" i="22"/>
  <c r="N79" i="22"/>
  <c r="N243" i="22"/>
  <c r="N257" i="22"/>
  <c r="N277" i="22"/>
  <c r="D285" i="22"/>
  <c r="L243" i="22"/>
  <c r="E299" i="22"/>
  <c r="K235" i="22"/>
  <c r="H157" i="22"/>
  <c r="F279" i="22"/>
  <c r="L71" i="22"/>
  <c r="L211" i="22"/>
  <c r="F235" i="22"/>
  <c r="F11" i="22"/>
  <c r="L187" i="22"/>
  <c r="L76" i="22"/>
  <c r="L140" i="22"/>
  <c r="C295" i="22"/>
  <c r="H115" i="22"/>
  <c r="L198" i="22"/>
  <c r="K129" i="22"/>
  <c r="E88" i="22"/>
  <c r="L13" i="22"/>
  <c r="E340" i="22"/>
  <c r="L314" i="22"/>
  <c r="C270" i="22"/>
  <c r="F230" i="22"/>
  <c r="L209" i="22"/>
  <c r="K185" i="22"/>
  <c r="F118" i="22"/>
  <c r="J69" i="22"/>
  <c r="F9" i="22"/>
  <c r="E287" i="22"/>
  <c r="F248" i="22"/>
  <c r="L315" i="22"/>
  <c r="J171" i="22"/>
  <c r="H337" i="22"/>
  <c r="L84" i="22"/>
  <c r="J328" i="22"/>
  <c r="L302" i="22"/>
  <c r="E260" i="22"/>
  <c r="E5" i="22"/>
  <c r="F269" i="22"/>
  <c r="C250" i="22"/>
  <c r="J209" i="22"/>
  <c r="F90" i="22"/>
  <c r="F58" i="22"/>
  <c r="E58" i="22"/>
  <c r="L283" i="22"/>
  <c r="H205" i="22"/>
  <c r="L335" i="22"/>
  <c r="L239" i="22"/>
  <c r="F175" i="22"/>
  <c r="L91" i="22"/>
  <c r="F227" i="22"/>
  <c r="F219" i="22"/>
  <c r="L107" i="22"/>
  <c r="F124" i="22"/>
  <c r="H251" i="22"/>
  <c r="K333" i="22"/>
  <c r="K293" i="22"/>
  <c r="J249" i="22"/>
  <c r="K181" i="22"/>
  <c r="E157" i="22"/>
  <c r="C127" i="22"/>
  <c r="E92" i="22"/>
  <c r="J32" i="22"/>
  <c r="E344" i="22"/>
  <c r="J324" i="22"/>
  <c r="F285" i="22"/>
  <c r="K269" i="22"/>
  <c r="B254" i="22"/>
  <c r="L237" i="22"/>
  <c r="C218" i="22"/>
  <c r="K200" i="22"/>
  <c r="K161" i="22"/>
  <c r="C130" i="22"/>
  <c r="C98" i="22"/>
  <c r="F22" i="22"/>
  <c r="K122" i="22"/>
  <c r="F340" i="22"/>
  <c r="H333" i="22"/>
  <c r="L188" i="22"/>
  <c r="L20" i="22"/>
  <c r="C327" i="22"/>
  <c r="E308" i="22"/>
  <c r="F282" i="22"/>
  <c r="F246" i="22"/>
  <c r="L222" i="22"/>
  <c r="L197" i="22"/>
  <c r="F178" i="22"/>
  <c r="J156" i="22"/>
  <c r="K108" i="22"/>
  <c r="C51" i="22"/>
  <c r="E313" i="22"/>
  <c r="E289" i="22"/>
  <c r="J268" i="22"/>
  <c r="F253" i="22"/>
  <c r="K233" i="22"/>
  <c r="F170" i="22"/>
  <c r="L153" i="22"/>
  <c r="E121" i="22"/>
  <c r="J96" i="22"/>
  <c r="F57" i="22"/>
  <c r="F29" i="22"/>
  <c r="F276" i="22"/>
  <c r="F244" i="22"/>
  <c r="L327" i="22"/>
  <c r="F263" i="22"/>
  <c r="L87" i="22"/>
  <c r="F171" i="22"/>
  <c r="F203" i="22"/>
  <c r="D66" i="22"/>
  <c r="B261" i="22"/>
  <c r="B209" i="22"/>
  <c r="F108" i="22"/>
  <c r="L143" i="22"/>
  <c r="E301" i="22"/>
  <c r="B230" i="22"/>
  <c r="C135" i="22"/>
  <c r="L18" i="22"/>
  <c r="F6" i="22"/>
  <c r="F337" i="22"/>
  <c r="E312" i="22"/>
  <c r="J296" i="22"/>
  <c r="F277" i="22"/>
  <c r="J232" i="22"/>
  <c r="B214" i="22"/>
  <c r="K165" i="22"/>
  <c r="K112" i="22"/>
  <c r="E73" i="22"/>
  <c r="F10" i="22"/>
  <c r="J114" i="22"/>
  <c r="F251" i="22"/>
  <c r="K243" i="22"/>
  <c r="E107" i="22"/>
  <c r="C342" i="22"/>
  <c r="F290" i="22"/>
  <c r="L257" i="22"/>
  <c r="L194" i="22"/>
  <c r="L114" i="22"/>
  <c r="E61" i="22"/>
  <c r="K37" i="22"/>
  <c r="C306" i="22"/>
  <c r="J277" i="22"/>
  <c r="J252" i="22"/>
  <c r="E221" i="22"/>
  <c r="E193" i="22"/>
  <c r="L146" i="22"/>
  <c r="J117" i="22"/>
  <c r="F62" i="22"/>
  <c r="E48" i="22"/>
  <c r="F33" i="22"/>
  <c r="J106" i="22"/>
  <c r="L272" i="22"/>
  <c r="H349" i="22"/>
  <c r="F196" i="22"/>
  <c r="F132" i="22"/>
  <c r="L319" i="22"/>
  <c r="L115" i="22"/>
  <c r="D58" i="22"/>
  <c r="K320" i="22"/>
  <c r="K227" i="22"/>
  <c r="H303" i="22"/>
  <c r="H15" i="22"/>
  <c r="E257" i="22"/>
  <c r="B222" i="22"/>
  <c r="E145" i="22"/>
  <c r="J68" i="22"/>
  <c r="F49" i="22"/>
  <c r="K8" i="22"/>
  <c r="B346" i="22"/>
  <c r="C326" i="22"/>
  <c r="C299" i="22"/>
  <c r="J213" i="22"/>
  <c r="E177" i="22"/>
  <c r="L125" i="22"/>
  <c r="C111" i="22"/>
  <c r="E45" i="22"/>
  <c r="L21" i="22"/>
  <c r="K38" i="22"/>
  <c r="F339" i="22"/>
  <c r="J35" i="22"/>
  <c r="F348" i="22"/>
  <c r="F220" i="22"/>
  <c r="E51" i="22"/>
  <c r="H87" i="22"/>
  <c r="L329" i="22"/>
  <c r="L310" i="22"/>
  <c r="L294" i="22"/>
  <c r="B194" i="22"/>
  <c r="L174" i="22"/>
  <c r="F158" i="22"/>
  <c r="E144" i="22"/>
  <c r="J101" i="22"/>
  <c r="E49" i="22"/>
  <c r="E17" i="22"/>
  <c r="B326" i="22"/>
  <c r="F266" i="22"/>
  <c r="L185" i="22"/>
  <c r="J176" i="22"/>
  <c r="L142" i="22"/>
  <c r="J104" i="22"/>
  <c r="E76" i="22"/>
  <c r="C47" i="22"/>
  <c r="F25" i="22"/>
  <c r="G343" i="22"/>
  <c r="G211" i="22"/>
  <c r="G315" i="22"/>
  <c r="N2" i="22"/>
  <c r="P121" i="22"/>
  <c r="P243" i="22"/>
  <c r="P341" i="22"/>
  <c r="P335" i="22"/>
  <c r="P207" i="22"/>
  <c r="P63" i="22"/>
  <c r="P35" i="22"/>
  <c r="P329" i="22"/>
  <c r="P107" i="22"/>
  <c r="N217" i="22"/>
  <c r="N228" i="22"/>
  <c r="N300" i="22"/>
  <c r="N81" i="22"/>
  <c r="N215" i="22"/>
  <c r="N164" i="22"/>
  <c r="N177" i="22"/>
  <c r="N141" i="22"/>
  <c r="H228" i="22"/>
  <c r="L328" i="22"/>
  <c r="F243" i="22"/>
  <c r="E235" i="22"/>
  <c r="L247" i="22"/>
  <c r="F183" i="22"/>
  <c r="F211" i="22"/>
  <c r="L11" i="22"/>
  <c r="H313" i="22"/>
  <c r="F324" i="22"/>
  <c r="F44" i="22"/>
  <c r="K305" i="22"/>
  <c r="C194" i="22"/>
  <c r="E129" i="22"/>
  <c r="F82" i="22"/>
  <c r="C59" i="22"/>
  <c r="C35" i="22"/>
  <c r="J340" i="22"/>
  <c r="B286" i="22"/>
  <c r="K224" i="22"/>
  <c r="J185" i="22"/>
  <c r="L118" i="22"/>
  <c r="K93" i="22"/>
  <c r="K65" i="22"/>
  <c r="L9" i="22"/>
  <c r="J287" i="22"/>
  <c r="F315" i="22"/>
  <c r="E171" i="22"/>
  <c r="F52" i="22"/>
  <c r="C41" i="22"/>
  <c r="K323" i="22"/>
  <c r="L204" i="22"/>
  <c r="F31" i="22"/>
  <c r="F342" i="22"/>
  <c r="C315" i="22"/>
  <c r="F293" i="22"/>
  <c r="L249" i="22"/>
  <c r="L225" i="22"/>
  <c r="F173" i="22"/>
  <c r="C147" i="22"/>
  <c r="L105" i="22"/>
  <c r="K20" i="22"/>
  <c r="J5" i="22"/>
  <c r="K325" i="22"/>
  <c r="C303" i="22"/>
  <c r="B282" i="22"/>
  <c r="K265" i="22"/>
  <c r="K201" i="22"/>
  <c r="F161" i="22"/>
  <c r="C115" i="22"/>
  <c r="C75" i="22"/>
  <c r="L53" i="22"/>
  <c r="L34" i="22"/>
  <c r="K126" i="22"/>
  <c r="J58" i="22"/>
  <c r="H277" i="22"/>
  <c r="F239" i="22"/>
  <c r="F63" i="22"/>
  <c r="H29" i="22"/>
  <c r="B265" i="22"/>
  <c r="F268" i="22"/>
  <c r="K83" i="22"/>
  <c r="E333" i="22"/>
  <c r="E293" i="22"/>
  <c r="E249" i="22"/>
  <c r="J181" i="22"/>
  <c r="C143" i="22"/>
  <c r="J92" i="22"/>
  <c r="E32" i="22"/>
  <c r="J344" i="22"/>
  <c r="K297" i="22"/>
  <c r="E269" i="22"/>
  <c r="F237" i="22"/>
  <c r="J200" i="22"/>
  <c r="J161" i="22"/>
  <c r="E122" i="22"/>
  <c r="F291" i="22"/>
  <c r="H309" i="22"/>
  <c r="H117" i="22"/>
  <c r="F28" i="22"/>
  <c r="F316" i="22"/>
  <c r="C139" i="22"/>
  <c r="F350" i="22"/>
  <c r="J308" i="22"/>
  <c r="L282" i="22"/>
  <c r="L246" i="22"/>
  <c r="C206" i="22"/>
  <c r="K172" i="22"/>
  <c r="E156" i="22"/>
  <c r="E108" i="22"/>
  <c r="C302" i="22"/>
  <c r="K285" i="22"/>
  <c r="J233" i="22"/>
  <c r="K189" i="22"/>
  <c r="J121" i="22"/>
  <c r="E96" i="22"/>
  <c r="F73" i="22"/>
  <c r="D173" i="22"/>
  <c r="H348" i="22"/>
  <c r="C24" i="22"/>
  <c r="D202" i="22"/>
  <c r="F327" i="22"/>
  <c r="L167" i="22"/>
  <c r="F15" i="22"/>
  <c r="L171" i="22"/>
  <c r="F252" i="22"/>
  <c r="K67" i="22"/>
  <c r="H23" i="22"/>
  <c r="J301" i="22"/>
  <c r="F81" i="22"/>
  <c r="F61" i="22"/>
  <c r="L346" i="22"/>
  <c r="L330" i="22"/>
  <c r="B306" i="22"/>
  <c r="K288" i="22"/>
  <c r="L277" i="22"/>
  <c r="L241" i="22"/>
  <c r="E232" i="22"/>
  <c r="E165" i="22"/>
  <c r="F126" i="22"/>
  <c r="J112" i="22"/>
  <c r="K57" i="22"/>
  <c r="L10" i="22"/>
  <c r="H344" i="22"/>
  <c r="L331" i="22"/>
  <c r="F164" i="22"/>
  <c r="D42" i="22"/>
  <c r="K331" i="22"/>
  <c r="E243" i="22"/>
  <c r="H235" i="22"/>
  <c r="F349" i="22"/>
  <c r="F317" i="22"/>
  <c r="L290" i="22"/>
  <c r="F257" i="22"/>
  <c r="C222" i="22"/>
  <c r="L145" i="22"/>
  <c r="F134" i="22"/>
  <c r="F114" i="22"/>
  <c r="J61" i="22"/>
  <c r="J37" i="22"/>
  <c r="E252" i="22"/>
  <c r="J221" i="22"/>
  <c r="J193" i="22"/>
  <c r="L169" i="22"/>
  <c r="F86" i="22"/>
  <c r="L45" i="22"/>
  <c r="L33" i="22"/>
  <c r="H97" i="22"/>
  <c r="E106" i="22"/>
  <c r="L132" i="22"/>
  <c r="L223" i="22"/>
  <c r="F47" i="22"/>
  <c r="F19" i="22"/>
  <c r="L195" i="22"/>
  <c r="J320" i="22"/>
  <c r="J227" i="22"/>
  <c r="K317" i="22"/>
  <c r="J257" i="22"/>
  <c r="C166" i="22"/>
  <c r="F85" i="22"/>
  <c r="E68" i="22"/>
  <c r="E8" i="22"/>
  <c r="K261" i="22"/>
  <c r="K220" i="22"/>
  <c r="E213" i="22"/>
  <c r="K192" i="22"/>
  <c r="K169" i="22"/>
  <c r="J45" i="22"/>
  <c r="L336" i="22"/>
  <c r="E38" i="22"/>
  <c r="L339" i="22"/>
  <c r="F212" i="22"/>
  <c r="K99" i="22"/>
  <c r="H345" i="22"/>
  <c r="L348" i="22"/>
  <c r="K155" i="22"/>
  <c r="J51" i="22"/>
  <c r="F250" i="22"/>
  <c r="F238" i="22"/>
  <c r="C154" i="22"/>
  <c r="K85" i="22"/>
  <c r="C39" i="22"/>
  <c r="B342" i="22"/>
  <c r="D240" i="22"/>
  <c r="L213" i="22"/>
  <c r="F185" i="22"/>
  <c r="E176" i="22"/>
  <c r="L93" i="22"/>
  <c r="J76" i="22"/>
  <c r="L25" i="22"/>
  <c r="G275" i="22"/>
  <c r="P277" i="22"/>
  <c r="P205" i="22"/>
  <c r="P289" i="22"/>
  <c r="N256" i="22"/>
  <c r="N329" i="22"/>
  <c r="N209" i="22"/>
  <c r="N188" i="22"/>
  <c r="N119" i="22"/>
  <c r="N171" i="22"/>
  <c r="N227" i="22"/>
  <c r="N120" i="22"/>
  <c r="N259" i="22"/>
  <c r="N149" i="22"/>
  <c r="N19" i="22"/>
  <c r="N51" i="22"/>
  <c r="P113" i="22"/>
  <c r="P275" i="22"/>
  <c r="P229" i="22"/>
  <c r="P117" i="22"/>
  <c r="P231" i="22"/>
  <c r="P87" i="22"/>
  <c r="P83" i="22"/>
  <c r="P281" i="22"/>
  <c r="P163" i="22"/>
  <c r="N204" i="22"/>
  <c r="N201" i="22"/>
  <c r="N156" i="22"/>
  <c r="N296" i="22"/>
  <c r="N77" i="22"/>
  <c r="N21" i="22"/>
  <c r="N173" i="22"/>
  <c r="N4" i="22"/>
  <c r="N168" i="22"/>
  <c r="P181" i="22"/>
  <c r="P193" i="22"/>
  <c r="N132" i="22"/>
  <c r="N30" i="22"/>
  <c r="N309" i="22"/>
  <c r="N67" i="22"/>
  <c r="N63" i="22"/>
  <c r="N194" i="22"/>
  <c r="N69" i="22"/>
  <c r="P65" i="22"/>
  <c r="P255" i="22"/>
  <c r="P119" i="22"/>
  <c r="P115" i="22"/>
  <c r="P195" i="22"/>
  <c r="N336" i="22"/>
  <c r="N56" i="22"/>
  <c r="N325" i="22"/>
  <c r="N335" i="22"/>
  <c r="N105" i="22"/>
  <c r="N111" i="22"/>
  <c r="N108" i="22"/>
  <c r="N72" i="22"/>
  <c r="P301" i="22"/>
  <c r="N24" i="22"/>
  <c r="N189" i="22"/>
  <c r="N305" i="22"/>
  <c r="N9" i="22"/>
  <c r="N161" i="22"/>
  <c r="N57" i="22"/>
  <c r="N174" i="22"/>
  <c r="P161" i="22"/>
  <c r="P173" i="22"/>
  <c r="P343" i="22"/>
  <c r="P215" i="22"/>
  <c r="P71" i="22"/>
  <c r="P43" i="22"/>
  <c r="P297" i="22"/>
  <c r="P187" i="22"/>
  <c r="N129" i="22"/>
  <c r="N84" i="22"/>
  <c r="N327" i="22"/>
  <c r="N101" i="22"/>
  <c r="N231" i="22"/>
  <c r="N181" i="22"/>
  <c r="N170" i="22"/>
  <c r="N137" i="22"/>
  <c r="P157" i="22"/>
  <c r="N272" i="22"/>
  <c r="N293" i="22"/>
  <c r="N37" i="22"/>
  <c r="N219" i="22"/>
  <c r="N321" i="22"/>
  <c r="N87" i="22"/>
  <c r="N25" i="22"/>
  <c r="N202" i="22"/>
  <c r="N138" i="22"/>
  <c r="N155" i="22"/>
  <c r="H2" i="22"/>
  <c r="K134" i="22"/>
  <c r="K267" i="22"/>
  <c r="J235" i="22"/>
  <c r="L343" i="22"/>
  <c r="F247" i="22"/>
  <c r="F71" i="22"/>
  <c r="L99" i="22"/>
  <c r="L235" i="22"/>
  <c r="H297" i="22"/>
  <c r="F187" i="22"/>
  <c r="F140" i="22"/>
  <c r="K292" i="22"/>
  <c r="H259" i="22"/>
  <c r="K329" i="22"/>
  <c r="J305" i="22"/>
  <c r="J129" i="22"/>
  <c r="F5" i="22"/>
  <c r="L325" i="22"/>
  <c r="F314" i="22"/>
  <c r="C246" i="22"/>
  <c r="J224" i="22"/>
  <c r="L201" i="22"/>
  <c r="E185" i="22"/>
  <c r="F130" i="22"/>
  <c r="J93" i="22"/>
  <c r="J65" i="22"/>
  <c r="C266" i="22"/>
  <c r="L320" i="22"/>
  <c r="L307" i="22"/>
  <c r="K315" i="22"/>
  <c r="K123" i="22"/>
  <c r="H93" i="22"/>
  <c r="L52" i="22"/>
  <c r="E323" i="22"/>
  <c r="F204" i="22"/>
  <c r="H335" i="22"/>
  <c r="L342" i="22"/>
  <c r="L293" i="22"/>
  <c r="F249" i="22"/>
  <c r="L218" i="22"/>
  <c r="E20" i="22"/>
  <c r="C351" i="22"/>
  <c r="E325" i="22"/>
  <c r="J265" i="22"/>
  <c r="C234" i="22"/>
  <c r="E201" i="22"/>
  <c r="F53" i="22"/>
  <c r="E126" i="22"/>
  <c r="K26" i="22"/>
  <c r="K187" i="22"/>
  <c r="F335" i="22"/>
  <c r="F135" i="22"/>
  <c r="L23" i="22"/>
  <c r="F91" i="22"/>
  <c r="L59" i="22"/>
  <c r="L219" i="22"/>
  <c r="L268" i="22"/>
  <c r="J83" i="22"/>
  <c r="H107" i="22"/>
  <c r="J333" i="22"/>
  <c r="J293" i="22"/>
  <c r="K225" i="22"/>
  <c r="E181" i="22"/>
  <c r="C122" i="22"/>
  <c r="C87" i="22"/>
  <c r="K12" i="22"/>
  <c r="C339" i="22"/>
  <c r="F313" i="22"/>
  <c r="J297" i="22"/>
  <c r="J269" i="22"/>
  <c r="B250" i="22"/>
  <c r="L233" i="22"/>
  <c r="E200" i="22"/>
  <c r="E161" i="22"/>
  <c r="L121" i="22"/>
  <c r="C83" i="22"/>
  <c r="K4" i="22"/>
  <c r="J122" i="22"/>
  <c r="L291" i="22"/>
  <c r="B241" i="22"/>
  <c r="L316" i="22"/>
  <c r="F188" i="22"/>
  <c r="F20" i="22"/>
  <c r="L318" i="22"/>
  <c r="B278" i="22"/>
  <c r="B242" i="22"/>
  <c r="F190" i="22"/>
  <c r="E172" i="22"/>
  <c r="L150" i="22"/>
  <c r="J108" i="22"/>
  <c r="C350" i="22"/>
  <c r="E285" i="22"/>
  <c r="F262" i="22"/>
  <c r="K248" i="22"/>
  <c r="E233" i="22"/>
  <c r="J189" i="22"/>
  <c r="F165" i="22"/>
  <c r="F153" i="22"/>
  <c r="C114" i="22"/>
  <c r="L89" i="22"/>
  <c r="L73" i="22"/>
  <c r="L57" i="22"/>
  <c r="F260" i="22"/>
  <c r="L231" i="22"/>
  <c r="F87" i="22"/>
  <c r="K43" i="22"/>
  <c r="C174" i="22"/>
  <c r="L332" i="22"/>
  <c r="L252" i="22"/>
  <c r="J67" i="22"/>
  <c r="F143" i="22"/>
  <c r="C278" i="22"/>
  <c r="B206" i="22"/>
  <c r="C103" i="22"/>
  <c r="L81" i="22"/>
  <c r="F18" i="22"/>
  <c r="E288" i="22"/>
  <c r="D256" i="22"/>
  <c r="F241" i="22"/>
  <c r="F221" i="22"/>
  <c r="J165" i="22"/>
  <c r="L126" i="22"/>
  <c r="E112" i="22"/>
  <c r="E57" i="22"/>
  <c r="B290" i="22"/>
  <c r="F352" i="22"/>
  <c r="L308" i="22"/>
  <c r="L164" i="22"/>
  <c r="J331" i="22"/>
  <c r="J243" i="22"/>
  <c r="F60" i="22"/>
  <c r="B338" i="22"/>
  <c r="C307" i="22"/>
  <c r="F281" i="22"/>
  <c r="F194" i="22"/>
  <c r="F145" i="22"/>
  <c r="C131" i="22"/>
  <c r="C107" i="22"/>
  <c r="K56" i="22"/>
  <c r="E37" i="22"/>
  <c r="D300" i="22"/>
  <c r="F270" i="22"/>
  <c r="K241" i="22"/>
  <c r="K217" i="22"/>
  <c r="L186" i="22"/>
  <c r="F169" i="22"/>
  <c r="F146" i="22"/>
  <c r="L106" i="22"/>
  <c r="L62" i="22"/>
  <c r="F45" i="22"/>
  <c r="L26" i="22"/>
  <c r="H200" i="22"/>
  <c r="F272" i="22"/>
  <c r="H269" i="22"/>
  <c r="F180" i="22"/>
  <c r="L287" i="22"/>
  <c r="L191" i="22"/>
  <c r="L119" i="22"/>
  <c r="L47" i="22"/>
  <c r="L75" i="22"/>
  <c r="L19" i="22"/>
  <c r="F195" i="22"/>
  <c r="K19" i="22"/>
  <c r="E320" i="22"/>
  <c r="E227" i="22"/>
  <c r="K59" i="22"/>
  <c r="H179" i="22"/>
  <c r="K349" i="22"/>
  <c r="J317" i="22"/>
  <c r="F245" i="22"/>
  <c r="K205" i="22"/>
  <c r="F101" i="22"/>
  <c r="L85" i="22"/>
  <c r="K60" i="22"/>
  <c r="K36" i="22"/>
  <c r="J8" i="22"/>
  <c r="L341" i="22"/>
  <c r="L322" i="22"/>
  <c r="C287" i="22"/>
  <c r="E261" i="22"/>
  <c r="E220" i="22"/>
  <c r="B210" i="22"/>
  <c r="E192" i="22"/>
  <c r="J169" i="22"/>
  <c r="F125" i="22"/>
  <c r="C95" i="22"/>
  <c r="K41" i="22"/>
  <c r="F21" i="22"/>
  <c r="J38" i="22"/>
  <c r="H317" i="22"/>
  <c r="J99" i="22"/>
  <c r="E155" i="22"/>
  <c r="K348" i="22"/>
  <c r="F329" i="22"/>
  <c r="F310" i="22"/>
  <c r="F286" i="22"/>
  <c r="L226" i="22"/>
  <c r="K188" i="22"/>
  <c r="F174" i="22"/>
  <c r="F137" i="22"/>
  <c r="F113" i="22"/>
  <c r="J85" i="22"/>
  <c r="C311" i="22"/>
  <c r="F258" i="22"/>
  <c r="C210" i="22"/>
  <c r="K168" i="22"/>
  <c r="F142" i="22"/>
  <c r="K44" i="22"/>
  <c r="D2" i="22"/>
  <c r="G311" i="22"/>
  <c r="G99" i="22"/>
  <c r="G271" i="22"/>
  <c r="K2" i="22"/>
  <c r="P81" i="22"/>
  <c r="P307" i="22"/>
  <c r="P303" i="22"/>
  <c r="P175" i="22"/>
  <c r="P23" i="22"/>
  <c r="P227" i="22"/>
  <c r="P257" i="22"/>
  <c r="N224" i="22"/>
  <c r="N252" i="22"/>
  <c r="N48" i="22"/>
  <c r="N284" i="22"/>
  <c r="N49" i="22"/>
  <c r="N307" i="22"/>
  <c r="N47" i="22"/>
  <c r="N146" i="22"/>
  <c r="N206" i="22"/>
  <c r="B31" i="20"/>
  <c r="B149" i="20"/>
  <c r="B35" i="20"/>
  <c r="B9" i="20"/>
  <c r="B131" i="20"/>
  <c r="B76" i="20"/>
  <c r="B37" i="20"/>
  <c r="B105" i="20"/>
  <c r="B58" i="20"/>
  <c r="B15" i="20"/>
  <c r="B122" i="20"/>
  <c r="B137" i="20"/>
  <c r="B18" i="20"/>
  <c r="B48" i="20"/>
  <c r="B6" i="20"/>
  <c r="B70" i="20"/>
  <c r="B52" i="20"/>
  <c r="B184" i="20"/>
  <c r="B40" i="20"/>
  <c r="B34" i="20"/>
  <c r="B65" i="20"/>
  <c r="B12" i="20"/>
  <c r="B112" i="20"/>
  <c r="B135" i="20"/>
  <c r="B42" i="20"/>
  <c r="B4" i="20"/>
  <c r="B22" i="20"/>
  <c r="B60" i="20"/>
  <c r="B19" i="20"/>
  <c r="B32" i="20"/>
  <c r="B45" i="20"/>
  <c r="B155" i="20"/>
  <c r="B115" i="20"/>
  <c r="B74" i="20"/>
  <c r="B110" i="20"/>
  <c r="B64" i="20"/>
  <c r="B188" i="20"/>
  <c r="B43" i="20"/>
  <c r="B128" i="20"/>
  <c r="B164" i="20"/>
  <c r="B33" i="20"/>
  <c r="B75" i="20"/>
  <c r="B3" i="20"/>
  <c r="B160" i="20"/>
  <c r="B85" i="20"/>
  <c r="B28" i="20"/>
  <c r="B114" i="20"/>
  <c r="B161" i="20"/>
  <c r="B107" i="20"/>
  <c r="B171" i="20"/>
  <c r="B89" i="20"/>
  <c r="B51" i="20"/>
  <c r="B143" i="20"/>
  <c r="B98" i="20"/>
  <c r="B140" i="20"/>
  <c r="B26" i="20"/>
  <c r="B108" i="20"/>
  <c r="B27" i="20"/>
  <c r="B187" i="20"/>
  <c r="B100" i="20"/>
  <c r="B186" i="20"/>
  <c r="B117" i="20"/>
  <c r="B147" i="20"/>
  <c r="B41" i="20"/>
  <c r="B46" i="20"/>
  <c r="B183" i="20"/>
  <c r="B50" i="20"/>
  <c r="B113" i="20"/>
  <c r="B185" i="20"/>
  <c r="B173" i="20"/>
  <c r="B97" i="20"/>
  <c r="B63" i="20"/>
  <c r="B94" i="20"/>
  <c r="B144" i="20"/>
  <c r="B179" i="20"/>
  <c r="B55" i="20"/>
  <c r="B178" i="20"/>
  <c r="B101" i="20"/>
  <c r="B133" i="20"/>
  <c r="B66" i="20"/>
  <c r="B138" i="20"/>
  <c r="B23" i="20"/>
  <c r="B175" i="20"/>
  <c r="B80" i="20"/>
  <c r="B84" i="20"/>
  <c r="B124" i="20"/>
  <c r="B93" i="20"/>
  <c r="B29" i="20"/>
  <c r="B62" i="20"/>
  <c r="B7" i="20"/>
  <c r="B170" i="20"/>
  <c r="B47" i="20"/>
  <c r="B157" i="20"/>
  <c r="B176" i="20"/>
  <c r="B57" i="20"/>
  <c r="B72" i="20"/>
  <c r="B159" i="20"/>
  <c r="B119" i="20"/>
  <c r="B67" i="20"/>
  <c r="B153" i="20"/>
  <c r="B177" i="20"/>
  <c r="B95" i="20"/>
  <c r="B125" i="20"/>
  <c r="B99" i="20"/>
  <c r="B53" i="20"/>
  <c r="B10" i="20"/>
  <c r="B145" i="20"/>
  <c r="B11" i="20"/>
  <c r="B167" i="20"/>
  <c r="B49" i="20"/>
  <c r="B151" i="20"/>
  <c r="B180" i="20"/>
  <c r="B104" i="20"/>
  <c r="B59" i="20"/>
  <c r="B163" i="20"/>
  <c r="B39" i="20"/>
  <c r="B24" i="20"/>
  <c r="B5" i="20"/>
  <c r="B152" i="20"/>
  <c r="B61" i="20"/>
  <c r="B8" i="20"/>
  <c r="B87" i="20"/>
  <c r="B96" i="20"/>
  <c r="B73" i="20"/>
  <c r="B165" i="20"/>
  <c r="B109" i="20"/>
  <c r="B20" i="20"/>
  <c r="B172" i="20"/>
  <c r="B120" i="20"/>
  <c r="B169" i="20"/>
  <c r="B111" i="20"/>
  <c r="B30" i="20"/>
  <c r="B68" i="20"/>
  <c r="B121" i="20"/>
  <c r="B168" i="20"/>
  <c r="B116" i="20"/>
  <c r="B16" i="20"/>
  <c r="B123" i="20"/>
  <c r="B156" i="20"/>
  <c r="R6" i="7"/>
  <c r="R21" i="7"/>
  <c r="R112" i="7"/>
  <c r="R170" i="7"/>
  <c r="R139" i="7"/>
  <c r="CV71" i="9"/>
  <c r="R64" i="7"/>
  <c r="R101" i="7"/>
  <c r="CV104" i="9"/>
  <c r="R38" i="7"/>
  <c r="CV148" i="9"/>
  <c r="R174" i="7"/>
  <c r="CV160" i="9"/>
  <c r="CV152" i="9"/>
  <c r="R149" i="7"/>
  <c r="R192" i="7"/>
  <c r="AS21" i="5"/>
  <c r="R178" i="7"/>
  <c r="CV184" i="9"/>
  <c r="CV108" i="9"/>
  <c r="CV138" i="9"/>
  <c r="R113" i="7"/>
  <c r="R117" i="7"/>
  <c r="R158" i="7"/>
  <c r="CV164" i="9"/>
  <c r="CV156" i="9"/>
  <c r="R69" i="7"/>
  <c r="AB133" i="7"/>
  <c r="R71" i="7"/>
  <c r="R8" i="7"/>
  <c r="R133" i="7"/>
  <c r="R181" i="7"/>
  <c r="R173" i="7"/>
  <c r="R129" i="7"/>
  <c r="T5" i="7"/>
  <c r="R14" i="7"/>
  <c r="R78" i="7"/>
  <c r="R110" i="7"/>
  <c r="AE129" i="7"/>
  <c r="R143" i="7"/>
  <c r="R17" i="7"/>
  <c r="CV183" i="9"/>
  <c r="AB129" i="7"/>
  <c r="R50" i="7"/>
  <c r="R46" i="7"/>
  <c r="R172" i="7"/>
  <c r="R166" i="7"/>
  <c r="R7" i="7"/>
  <c r="BV41" i="5"/>
  <c r="R160" i="7"/>
  <c r="BV39" i="5"/>
  <c r="BW39" i="5"/>
  <c r="AR142" i="5"/>
  <c r="R161" i="7"/>
  <c r="R49" i="7"/>
  <c r="R189" i="7"/>
  <c r="R48" i="7"/>
  <c r="R147" i="7"/>
  <c r="R31" i="7"/>
  <c r="R145" i="7"/>
  <c r="K162" i="7"/>
  <c r="P98" i="7"/>
  <c r="R32" i="7"/>
  <c r="K98" i="7"/>
  <c r="P55" i="7"/>
  <c r="AF55" i="7" s="1"/>
  <c r="P99" i="7"/>
  <c r="P152" i="7"/>
  <c r="R45" i="7"/>
  <c r="AQ290" i="5"/>
  <c r="P34" i="7"/>
  <c r="AQ226" i="5"/>
  <c r="K34" i="7"/>
  <c r="AF327" i="7"/>
  <c r="R96" i="7"/>
  <c r="AQ162" i="5"/>
  <c r="AS162" i="5" s="1"/>
  <c r="P140" i="7"/>
  <c r="K47" i="7"/>
  <c r="AA47" i="7" s="1"/>
  <c r="AA176" i="7"/>
  <c r="AA99" i="7"/>
  <c r="AA140" i="7"/>
  <c r="P128" i="7"/>
  <c r="AQ55" i="5"/>
  <c r="AR55" i="5" s="1"/>
  <c r="AQ59" i="5"/>
  <c r="AQ47" i="5"/>
  <c r="AQ152" i="5"/>
  <c r="AR152" i="5" s="1"/>
  <c r="K56" i="7"/>
  <c r="AS94" i="5"/>
  <c r="P62" i="7"/>
  <c r="AF62" i="7" s="1"/>
  <c r="K128" i="7"/>
  <c r="AA327" i="7"/>
  <c r="K55" i="7"/>
  <c r="P59" i="7"/>
  <c r="AF59" i="7" s="1"/>
  <c r="P47" i="7"/>
  <c r="AF47" i="7" s="1"/>
  <c r="K152" i="7"/>
  <c r="R176" i="7"/>
  <c r="K59" i="7"/>
  <c r="AA59" i="7" s="1"/>
  <c r="R29" i="7"/>
  <c r="AQ256" i="5"/>
  <c r="P162" i="7"/>
  <c r="AQ332" i="5"/>
  <c r="AQ140" i="5"/>
  <c r="AS140" i="5" s="1"/>
  <c r="R37" i="7"/>
  <c r="AA256" i="7"/>
  <c r="AQ169" i="5"/>
  <c r="AR169" i="5" s="1"/>
  <c r="AQ99" i="5"/>
  <c r="AR99" i="5" s="1"/>
  <c r="AA290" i="7"/>
  <c r="AA279" i="7"/>
  <c r="P169" i="7"/>
  <c r="AA287" i="7"/>
  <c r="K190" i="7"/>
  <c r="AA190" i="7" s="1"/>
  <c r="R56" i="7"/>
  <c r="AF30" i="7"/>
  <c r="R30" i="7"/>
  <c r="K147" i="7"/>
  <c r="P168" i="7"/>
  <c r="AF168" i="7" s="1"/>
  <c r="AQ72" i="5"/>
  <c r="AS72" i="5" s="1"/>
  <c r="AA323" i="7"/>
  <c r="AQ168" i="5"/>
  <c r="AR168" i="5" s="1"/>
  <c r="AF123" i="7"/>
  <c r="R123" i="7"/>
  <c r="AF16" i="7"/>
  <c r="R16" i="7"/>
  <c r="AF51" i="7"/>
  <c r="R51" i="7"/>
  <c r="AA126" i="7"/>
  <c r="AA62" i="7"/>
  <c r="AF146" i="7"/>
  <c r="R146" i="7"/>
  <c r="AF82" i="7"/>
  <c r="R82" i="7"/>
  <c r="AA18" i="7"/>
  <c r="AS85" i="5"/>
  <c r="R141" i="7"/>
  <c r="P190" i="7"/>
  <c r="R11" i="7"/>
  <c r="R159" i="7"/>
  <c r="R66" i="7"/>
  <c r="AA336" i="7"/>
  <c r="AQ272" i="5"/>
  <c r="AQ208" i="5"/>
  <c r="AQ338" i="5"/>
  <c r="AQ82" i="5"/>
  <c r="AR82" i="5" s="1"/>
  <c r="AQ18" i="5"/>
  <c r="AS18" i="5" s="1"/>
  <c r="AF279" i="7"/>
  <c r="K7" i="7"/>
  <c r="AQ123" i="5"/>
  <c r="AR123" i="5" s="1"/>
  <c r="AF287" i="7"/>
  <c r="P68" i="7"/>
  <c r="AQ323" i="5"/>
  <c r="AQ51" i="5"/>
  <c r="AR51" i="5" s="1"/>
  <c r="K72" i="7"/>
  <c r="AR86" i="5"/>
  <c r="R13" i="7"/>
  <c r="CV132" i="9"/>
  <c r="R61" i="7"/>
  <c r="AS109" i="5"/>
  <c r="R164" i="7"/>
  <c r="R53" i="7"/>
  <c r="AQ318" i="5"/>
  <c r="AQ126" i="5"/>
  <c r="AS126" i="5" s="1"/>
  <c r="AQ62" i="5"/>
  <c r="AS62" i="5" s="1"/>
  <c r="AA272" i="7"/>
  <c r="AA208" i="7"/>
  <c r="AQ144" i="5"/>
  <c r="AQ80" i="5"/>
  <c r="AQ16" i="5"/>
  <c r="AS16" i="5" s="1"/>
  <c r="AA338" i="7"/>
  <c r="AQ274" i="5"/>
  <c r="AQ210" i="5"/>
  <c r="AQ146" i="5"/>
  <c r="AR146" i="5" s="1"/>
  <c r="K82" i="7"/>
  <c r="P18" i="7"/>
  <c r="AQ279" i="5"/>
  <c r="K123" i="7"/>
  <c r="K68" i="7"/>
  <c r="K51" i="7"/>
  <c r="P72" i="7"/>
  <c r="AS189" i="5"/>
  <c r="AR189" i="5"/>
  <c r="R126" i="7"/>
  <c r="R165" i="7"/>
  <c r="AA318" i="7"/>
  <c r="AQ254" i="5"/>
  <c r="AQ190" i="5"/>
  <c r="AR190" i="5" s="1"/>
  <c r="R114" i="7"/>
  <c r="AA274" i="7"/>
  <c r="AA210" i="7"/>
  <c r="AQ7" i="5"/>
  <c r="AR7" i="5" s="1"/>
  <c r="AR61" i="5"/>
  <c r="AS61" i="5"/>
  <c r="AR141" i="5"/>
  <c r="AS141" i="5"/>
  <c r="AR145" i="5"/>
  <c r="AS145" i="5"/>
  <c r="AQ291" i="5"/>
  <c r="AA291" i="7"/>
  <c r="AF291" i="7"/>
  <c r="AA211" i="7"/>
  <c r="AF211" i="7"/>
  <c r="AQ211" i="5"/>
  <c r="P131" i="7"/>
  <c r="K131" i="7"/>
  <c r="AQ131" i="5"/>
  <c r="P35" i="7"/>
  <c r="K35" i="7"/>
  <c r="AQ35" i="5"/>
  <c r="AA340" i="7"/>
  <c r="AQ340" i="5"/>
  <c r="AF340" i="7"/>
  <c r="AA260" i="7"/>
  <c r="AQ260" i="5"/>
  <c r="AF260" i="7"/>
  <c r="AA196" i="7"/>
  <c r="AF196" i="7"/>
  <c r="AQ196" i="5"/>
  <c r="K116" i="7"/>
  <c r="P116" i="7"/>
  <c r="AQ116" i="5"/>
  <c r="K36" i="7"/>
  <c r="P36" i="7"/>
  <c r="AQ36" i="5"/>
  <c r="AQ313" i="5"/>
  <c r="AF313" i="7"/>
  <c r="AA313" i="7"/>
  <c r="AQ249" i="5"/>
  <c r="AF249" i="7"/>
  <c r="AA249" i="7"/>
  <c r="P185" i="7"/>
  <c r="K185" i="7"/>
  <c r="AQ185" i="5"/>
  <c r="K105" i="7"/>
  <c r="AA105" i="7" s="1"/>
  <c r="P105" i="7"/>
  <c r="AQ105" i="5"/>
  <c r="P41" i="7"/>
  <c r="AF41" i="7" s="1"/>
  <c r="K41" i="7"/>
  <c r="AQ41" i="5"/>
  <c r="AR118" i="5"/>
  <c r="AS118" i="5"/>
  <c r="AS54" i="5"/>
  <c r="AR54" i="5"/>
  <c r="AE135" i="7"/>
  <c r="CV134" i="9"/>
  <c r="R144" i="7"/>
  <c r="AE144" i="7"/>
  <c r="CV143" i="9"/>
  <c r="AB84" i="7"/>
  <c r="AE39" i="7"/>
  <c r="AB80" i="7"/>
  <c r="R118" i="7"/>
  <c r="R102" i="7"/>
  <c r="AQ343" i="5"/>
  <c r="AF343" i="7"/>
  <c r="AA343" i="7"/>
  <c r="AF247" i="7"/>
  <c r="AQ247" i="5"/>
  <c r="AA247" i="7"/>
  <c r="K183" i="7"/>
  <c r="P183" i="7"/>
  <c r="AQ183" i="5"/>
  <c r="K103" i="7"/>
  <c r="P103" i="7"/>
  <c r="AQ103" i="5"/>
  <c r="AA344" i="7"/>
  <c r="AQ344" i="5"/>
  <c r="AF344" i="7"/>
  <c r="AA264" i="7"/>
  <c r="AQ264" i="5"/>
  <c r="AF264" i="7"/>
  <c r="AA200" i="7"/>
  <c r="AQ200" i="5"/>
  <c r="AF200" i="7"/>
  <c r="P104" i="7"/>
  <c r="K104" i="7"/>
  <c r="AQ104" i="5"/>
  <c r="AS8" i="5"/>
  <c r="AR8" i="5"/>
  <c r="AA157" i="7"/>
  <c r="AA77" i="7"/>
  <c r="AA330" i="7"/>
  <c r="AF330" i="7"/>
  <c r="AQ330" i="5"/>
  <c r="AA266" i="7"/>
  <c r="AQ266" i="5"/>
  <c r="AF266" i="7"/>
  <c r="AA202" i="7"/>
  <c r="AQ202" i="5"/>
  <c r="AF202" i="7"/>
  <c r="K122" i="7"/>
  <c r="P122" i="7"/>
  <c r="AQ122" i="5"/>
  <c r="K58" i="7"/>
  <c r="P58" i="7"/>
  <c r="AQ58" i="5"/>
  <c r="AE59" i="7"/>
  <c r="AB57" i="7"/>
  <c r="AB81" i="7"/>
  <c r="R54" i="7"/>
  <c r="AQ267" i="5"/>
  <c r="AF267" i="7"/>
  <c r="AA267" i="7"/>
  <c r="AF203" i="7"/>
  <c r="AQ203" i="5"/>
  <c r="AA203" i="7"/>
  <c r="P107" i="7"/>
  <c r="K107" i="7"/>
  <c r="AQ107" i="5"/>
  <c r="K27" i="7"/>
  <c r="P27" i="7"/>
  <c r="AQ27" i="5"/>
  <c r="AA348" i="7"/>
  <c r="AQ348" i="5"/>
  <c r="AF348" i="7"/>
  <c r="AA268" i="7"/>
  <c r="AQ268" i="5"/>
  <c r="AF268" i="7"/>
  <c r="AA204" i="7"/>
  <c r="AQ204" i="5"/>
  <c r="AF204" i="7"/>
  <c r="P108" i="7"/>
  <c r="K108" i="7"/>
  <c r="AQ108" i="5"/>
  <c r="P44" i="7"/>
  <c r="K44" i="7"/>
  <c r="AQ44" i="5"/>
  <c r="AR113" i="5"/>
  <c r="AS113" i="5"/>
  <c r="AS78" i="5"/>
  <c r="AR78" i="5"/>
  <c r="T95" i="7"/>
  <c r="AE137" i="7"/>
  <c r="CV136" i="9"/>
  <c r="R177" i="7"/>
  <c r="AE177" i="7"/>
  <c r="CV176" i="9"/>
  <c r="R94" i="7"/>
  <c r="AE94" i="7"/>
  <c r="AF271" i="7"/>
  <c r="AA271" i="7"/>
  <c r="AQ271" i="5"/>
  <c r="AQ207" i="5"/>
  <c r="AA207" i="7"/>
  <c r="AF207" i="7"/>
  <c r="K111" i="7"/>
  <c r="P111" i="7"/>
  <c r="AQ111" i="5"/>
  <c r="K15" i="7"/>
  <c r="P15" i="7"/>
  <c r="AQ15" i="5"/>
  <c r="AR128" i="5"/>
  <c r="AS128" i="5"/>
  <c r="AR64" i="5"/>
  <c r="AS64" i="5"/>
  <c r="AA149" i="7"/>
  <c r="AA69" i="7"/>
  <c r="AR66" i="5"/>
  <c r="AS66" i="5"/>
  <c r="T89" i="7"/>
  <c r="AE47" i="7"/>
  <c r="CV141" i="9"/>
  <c r="AE106" i="7"/>
  <c r="AA151" i="7"/>
  <c r="AA139" i="7"/>
  <c r="AR166" i="5"/>
  <c r="AS166" i="5"/>
  <c r="AA159" i="7"/>
  <c r="AR173" i="5"/>
  <c r="AS173" i="5"/>
  <c r="AS56" i="5"/>
  <c r="AR56" i="5"/>
  <c r="AA275" i="7"/>
  <c r="AF275" i="7"/>
  <c r="AQ275" i="5"/>
  <c r="AF195" i="7"/>
  <c r="AQ195" i="5"/>
  <c r="AA195" i="7"/>
  <c r="P115" i="7"/>
  <c r="K115" i="7"/>
  <c r="AQ115" i="5"/>
  <c r="P19" i="7"/>
  <c r="K19" i="7"/>
  <c r="AQ19" i="5"/>
  <c r="AA308" i="7"/>
  <c r="AQ308" i="5"/>
  <c r="AF308" i="7"/>
  <c r="AA244" i="7"/>
  <c r="AQ244" i="5"/>
  <c r="AF244" i="7"/>
  <c r="K180" i="7"/>
  <c r="P180" i="7"/>
  <c r="AQ180" i="5"/>
  <c r="K100" i="7"/>
  <c r="P100" i="7"/>
  <c r="AQ100" i="5"/>
  <c r="K20" i="7"/>
  <c r="P20" i="7"/>
  <c r="R20" i="7" s="1"/>
  <c r="AQ20" i="5"/>
  <c r="AA297" i="7"/>
  <c r="AF297" i="7"/>
  <c r="AQ297" i="5"/>
  <c r="AF233" i="7"/>
  <c r="AA233" i="7"/>
  <c r="AQ233" i="5"/>
  <c r="K153" i="7"/>
  <c r="P153" i="7"/>
  <c r="AQ153" i="5"/>
  <c r="P89" i="7"/>
  <c r="AF89" i="7" s="1"/>
  <c r="K89" i="7"/>
  <c r="AQ89" i="5"/>
  <c r="K25" i="7"/>
  <c r="P25" i="7"/>
  <c r="AQ25" i="5"/>
  <c r="AR182" i="5"/>
  <c r="AS182" i="5"/>
  <c r="AR102" i="5"/>
  <c r="AS102" i="5"/>
  <c r="AR38" i="5"/>
  <c r="AS38" i="5"/>
  <c r="AR181" i="5"/>
  <c r="AS181" i="5"/>
  <c r="R130" i="7"/>
  <c r="AE130" i="7"/>
  <c r="AB5" i="7"/>
  <c r="AB39" i="7"/>
  <c r="R70" i="7"/>
  <c r="AF311" i="7"/>
  <c r="AQ311" i="5"/>
  <c r="AA311" i="7"/>
  <c r="AF231" i="7"/>
  <c r="AQ231" i="5"/>
  <c r="AA231" i="7"/>
  <c r="K167" i="7"/>
  <c r="P167" i="7"/>
  <c r="AQ167" i="5"/>
  <c r="P87" i="7"/>
  <c r="K87" i="7"/>
  <c r="AQ87" i="5"/>
  <c r="AA312" i="7"/>
  <c r="AQ312" i="5"/>
  <c r="AF312" i="7"/>
  <c r="AA248" i="7"/>
  <c r="AQ248" i="5"/>
  <c r="AF248" i="7"/>
  <c r="K184" i="7"/>
  <c r="P184" i="7"/>
  <c r="AQ184" i="5"/>
  <c r="K88" i="7"/>
  <c r="P88" i="7"/>
  <c r="AQ88" i="5"/>
  <c r="AA189" i="7"/>
  <c r="AS125" i="5"/>
  <c r="AR125" i="5"/>
  <c r="AA93" i="7"/>
  <c r="AA314" i="7"/>
  <c r="AF314" i="7"/>
  <c r="AQ314" i="5"/>
  <c r="AA250" i="7"/>
  <c r="AQ250" i="5"/>
  <c r="AF250" i="7"/>
  <c r="K186" i="7"/>
  <c r="P186" i="7"/>
  <c r="AQ186" i="5"/>
  <c r="K106" i="7"/>
  <c r="AA106" i="7" s="1"/>
  <c r="P106" i="7"/>
  <c r="AF106" i="7" s="1"/>
  <c r="AQ106" i="5"/>
  <c r="K42" i="7"/>
  <c r="P42" i="7"/>
  <c r="AQ42" i="5"/>
  <c r="AB59" i="7"/>
  <c r="R86" i="7"/>
  <c r="AE86" i="7"/>
  <c r="CV85" i="9"/>
  <c r="R85" i="7"/>
  <c r="AE85" i="7"/>
  <c r="CV84" i="9"/>
  <c r="R182" i="7"/>
  <c r="R125" i="7"/>
  <c r="R134" i="7"/>
  <c r="AQ347" i="5"/>
  <c r="AA347" i="7"/>
  <c r="AF347" i="7"/>
  <c r="AQ251" i="5"/>
  <c r="AF251" i="7"/>
  <c r="AA251" i="7"/>
  <c r="K187" i="7"/>
  <c r="P187" i="7"/>
  <c r="AQ187" i="5"/>
  <c r="P91" i="7"/>
  <c r="AF91" i="7" s="1"/>
  <c r="K91" i="7"/>
  <c r="AA91" i="7" s="1"/>
  <c r="AQ91" i="5"/>
  <c r="AA316" i="7"/>
  <c r="AQ316" i="5"/>
  <c r="AF316" i="7"/>
  <c r="AA252" i="7"/>
  <c r="AQ252" i="5"/>
  <c r="AF252" i="7"/>
  <c r="P188" i="7"/>
  <c r="K188" i="7"/>
  <c r="AQ188" i="5"/>
  <c r="P92" i="7"/>
  <c r="K92" i="7"/>
  <c r="AQ92" i="5"/>
  <c r="K28" i="7"/>
  <c r="P28" i="7"/>
  <c r="AQ28" i="5"/>
  <c r="AA97" i="7"/>
  <c r="AA81" i="7"/>
  <c r="AA65" i="7"/>
  <c r="AA49" i="7"/>
  <c r="AS117" i="5"/>
  <c r="AR117" i="5"/>
  <c r="AE95" i="7"/>
  <c r="CV94" i="9"/>
  <c r="AE91" i="7"/>
  <c r="CV90" i="9"/>
  <c r="AB94" i="7"/>
  <c r="R33" i="7"/>
  <c r="AF351" i="7"/>
  <c r="AQ351" i="5"/>
  <c r="AA351" i="7"/>
  <c r="AF255" i="7"/>
  <c r="AA255" i="7"/>
  <c r="AQ255" i="5"/>
  <c r="K191" i="7"/>
  <c r="P191" i="7"/>
  <c r="AQ191" i="5"/>
  <c r="AR191" i="5" s="1"/>
  <c r="K95" i="7"/>
  <c r="AA95" i="7" s="1"/>
  <c r="P95" i="7"/>
  <c r="AF95" i="7" s="1"/>
  <c r="AQ95" i="5"/>
  <c r="AS112" i="5"/>
  <c r="AR112" i="5"/>
  <c r="AR48" i="5"/>
  <c r="AS48" i="5"/>
  <c r="AA181" i="7"/>
  <c r="AA117" i="7"/>
  <c r="AA101" i="7"/>
  <c r="AA85" i="7"/>
  <c r="AS130" i="5"/>
  <c r="AR130" i="5"/>
  <c r="AR50" i="5"/>
  <c r="AS50" i="5"/>
  <c r="AB93" i="7"/>
  <c r="AB89" i="7"/>
  <c r="AB47" i="7"/>
  <c r="R151" i="7"/>
  <c r="AE151" i="7"/>
  <c r="CV150" i="9"/>
  <c r="AB132" i="7"/>
  <c r="AB106" i="7"/>
  <c r="AE41" i="7"/>
  <c r="CV40" i="9"/>
  <c r="AR165" i="5"/>
  <c r="AS165" i="5"/>
  <c r="AR114" i="5"/>
  <c r="AS114" i="5"/>
  <c r="AS11" i="5"/>
  <c r="AR11" i="5"/>
  <c r="AA143" i="7"/>
  <c r="AS31" i="5"/>
  <c r="AR31" i="5"/>
  <c r="AS170" i="5"/>
  <c r="AR170" i="5"/>
  <c r="AR6" i="5"/>
  <c r="AS6" i="5"/>
  <c r="AQ243" i="5"/>
  <c r="AA243" i="7"/>
  <c r="AF243" i="7"/>
  <c r="P179" i="7"/>
  <c r="K179" i="7"/>
  <c r="AQ179" i="5"/>
  <c r="P83" i="7"/>
  <c r="K83" i="7"/>
  <c r="AQ83" i="5"/>
  <c r="AA292" i="7"/>
  <c r="AQ292" i="5"/>
  <c r="AF292" i="7"/>
  <c r="AA228" i="7"/>
  <c r="AQ228" i="5"/>
  <c r="AF228" i="7"/>
  <c r="K148" i="7"/>
  <c r="P148" i="7"/>
  <c r="AQ148" i="5"/>
  <c r="K84" i="7"/>
  <c r="AA84" i="7" s="1"/>
  <c r="P84" i="7"/>
  <c r="AF84" i="7" s="1"/>
  <c r="AQ84" i="5"/>
  <c r="AQ345" i="5"/>
  <c r="AF345" i="7"/>
  <c r="AA345" i="7"/>
  <c r="AF281" i="7"/>
  <c r="AA281" i="7"/>
  <c r="AQ281" i="5"/>
  <c r="AF217" i="7"/>
  <c r="AA217" i="7"/>
  <c r="AQ217" i="5"/>
  <c r="K137" i="7"/>
  <c r="P137" i="7"/>
  <c r="AF137" i="7" s="1"/>
  <c r="AQ137" i="5"/>
  <c r="K73" i="7"/>
  <c r="P73" i="7"/>
  <c r="AQ73" i="5"/>
  <c r="P9" i="7"/>
  <c r="K9" i="7"/>
  <c r="AQ9" i="5"/>
  <c r="AR150" i="5"/>
  <c r="AS150" i="5"/>
  <c r="AS22" i="5"/>
  <c r="AR22" i="5"/>
  <c r="AB135" i="7"/>
  <c r="AB144" i="7"/>
  <c r="AB130" i="7"/>
  <c r="AE84" i="7"/>
  <c r="CV83" i="9"/>
  <c r="AE5" i="7"/>
  <c r="CV38" i="9"/>
  <c r="R80" i="7"/>
  <c r="AE80" i="7"/>
  <c r="CV79" i="9"/>
  <c r="AQ295" i="5"/>
  <c r="AF295" i="7"/>
  <c r="AA295" i="7"/>
  <c r="AQ215" i="5"/>
  <c r="AF215" i="7"/>
  <c r="AA215" i="7"/>
  <c r="K135" i="7"/>
  <c r="P135" i="7"/>
  <c r="AF135" i="7" s="1"/>
  <c r="AQ135" i="5"/>
  <c r="K39" i="7"/>
  <c r="AA39" i="7" s="1"/>
  <c r="P39" i="7"/>
  <c r="AF39" i="7" s="1"/>
  <c r="AQ39" i="5"/>
  <c r="AA296" i="7"/>
  <c r="AQ296" i="5"/>
  <c r="AF296" i="7"/>
  <c r="AA232" i="7"/>
  <c r="AQ232" i="5"/>
  <c r="AF232" i="7"/>
  <c r="K136" i="7"/>
  <c r="P136" i="7"/>
  <c r="AQ136" i="5"/>
  <c r="P40" i="7"/>
  <c r="K40" i="7"/>
  <c r="AQ40" i="5"/>
  <c r="AA125" i="7"/>
  <c r="AA109" i="7"/>
  <c r="AA45" i="7"/>
  <c r="AF298" i="7"/>
  <c r="AA298" i="7"/>
  <c r="AQ298" i="5"/>
  <c r="AA234" i="7"/>
  <c r="AQ234" i="5"/>
  <c r="AF234" i="7"/>
  <c r="K154" i="7"/>
  <c r="P154" i="7"/>
  <c r="AQ154" i="5"/>
  <c r="K90" i="7"/>
  <c r="P90" i="7"/>
  <c r="AQ90" i="5"/>
  <c r="K26" i="7"/>
  <c r="P26" i="7"/>
  <c r="AQ26" i="5"/>
  <c r="T59" i="7"/>
  <c r="CV58" i="9"/>
  <c r="AE57" i="7"/>
  <c r="CV56" i="9"/>
  <c r="AR149" i="5"/>
  <c r="AS149" i="5"/>
  <c r="R81" i="7"/>
  <c r="AE81" i="7"/>
  <c r="CV80" i="9"/>
  <c r="R22" i="7"/>
  <c r="R109" i="7"/>
  <c r="AF315" i="7"/>
  <c r="AQ315" i="5"/>
  <c r="AA315" i="7"/>
  <c r="AF235" i="7"/>
  <c r="AQ235" i="5"/>
  <c r="AA235" i="7"/>
  <c r="K171" i="7"/>
  <c r="P171" i="7"/>
  <c r="AQ171" i="5"/>
  <c r="P75" i="7"/>
  <c r="K75" i="7"/>
  <c r="AQ75" i="5"/>
  <c r="AA300" i="7"/>
  <c r="AF300" i="7"/>
  <c r="AQ300" i="5"/>
  <c r="AA236" i="7"/>
  <c r="AQ236" i="5"/>
  <c r="AF236" i="7"/>
  <c r="K156" i="7"/>
  <c r="P156" i="7"/>
  <c r="AQ156" i="5"/>
  <c r="K76" i="7"/>
  <c r="P76" i="7"/>
  <c r="AQ76" i="5"/>
  <c r="P12" i="7"/>
  <c r="K12" i="7"/>
  <c r="AQ12" i="5"/>
  <c r="AA129" i="7"/>
  <c r="AA113" i="7"/>
  <c r="AR33" i="5"/>
  <c r="AS33" i="5"/>
  <c r="AR110" i="5"/>
  <c r="AS110" i="5"/>
  <c r="AS46" i="5"/>
  <c r="AR46" i="5"/>
  <c r="AS37" i="5"/>
  <c r="AR37" i="5"/>
  <c r="AB177" i="7"/>
  <c r="CV93" i="9"/>
  <c r="R150" i="7"/>
  <c r="R65" i="7"/>
  <c r="AA145" i="7"/>
  <c r="R77" i="7"/>
  <c r="AA335" i="7"/>
  <c r="AF335" i="7"/>
  <c r="AQ335" i="5"/>
  <c r="AF239" i="7"/>
  <c r="AQ239" i="5"/>
  <c r="AA239" i="7"/>
  <c r="K175" i="7"/>
  <c r="P175" i="7"/>
  <c r="AQ175" i="5"/>
  <c r="K79" i="7"/>
  <c r="P79" i="7"/>
  <c r="AQ79" i="5"/>
  <c r="AS160" i="5"/>
  <c r="AR160" i="5"/>
  <c r="AR96" i="5"/>
  <c r="AS96" i="5"/>
  <c r="AS32" i="5"/>
  <c r="AR32" i="5"/>
  <c r="AA37" i="7"/>
  <c r="AS178" i="5"/>
  <c r="AR178" i="5"/>
  <c r="AR98" i="5"/>
  <c r="AS98" i="5"/>
  <c r="AR34" i="5"/>
  <c r="AS34" i="5"/>
  <c r="R93" i="7"/>
  <c r="AE93" i="7"/>
  <c r="CV92" i="9"/>
  <c r="AE89" i="7"/>
  <c r="CV88" i="9"/>
  <c r="CV46" i="9"/>
  <c r="R142" i="7"/>
  <c r="AE142" i="7"/>
  <c r="CV105" i="9"/>
  <c r="AR151" i="5"/>
  <c r="AS151" i="5"/>
  <c r="AR172" i="5"/>
  <c r="AS172" i="5"/>
  <c r="AR139" i="5"/>
  <c r="AS139" i="5"/>
  <c r="AR176" i="5"/>
  <c r="AS176" i="5"/>
  <c r="AA169" i="7"/>
  <c r="AS159" i="5"/>
  <c r="AR159" i="5"/>
  <c r="AR164" i="5"/>
  <c r="AS164" i="5"/>
  <c r="AR147" i="5"/>
  <c r="AS147" i="5"/>
  <c r="AS174" i="5"/>
  <c r="AR174" i="5"/>
  <c r="AA307" i="7"/>
  <c r="AF307" i="7"/>
  <c r="AQ307" i="5"/>
  <c r="AF227" i="7"/>
  <c r="AQ227" i="5"/>
  <c r="AA227" i="7"/>
  <c r="P163" i="7"/>
  <c r="K163" i="7"/>
  <c r="AQ163" i="5"/>
  <c r="P67" i="7"/>
  <c r="K67" i="7"/>
  <c r="AQ67" i="5"/>
  <c r="AA276" i="7"/>
  <c r="AQ276" i="5"/>
  <c r="AF276" i="7"/>
  <c r="AA212" i="7"/>
  <c r="AQ212" i="5"/>
  <c r="AF212" i="7"/>
  <c r="K132" i="7"/>
  <c r="AA132" i="7" s="1"/>
  <c r="P132" i="7"/>
  <c r="AF132" i="7" s="1"/>
  <c r="AQ132" i="5"/>
  <c r="K52" i="7"/>
  <c r="P52" i="7"/>
  <c r="AQ52" i="5"/>
  <c r="AF329" i="7"/>
  <c r="AA329" i="7"/>
  <c r="AQ329" i="5"/>
  <c r="AF265" i="7"/>
  <c r="AA265" i="7"/>
  <c r="AQ265" i="5"/>
  <c r="AA201" i="7"/>
  <c r="AF201" i="7"/>
  <c r="AQ201" i="5"/>
  <c r="K121" i="7"/>
  <c r="P121" i="7"/>
  <c r="AQ121" i="5"/>
  <c r="K57" i="7"/>
  <c r="P57" i="7"/>
  <c r="AF57" i="7" s="1"/>
  <c r="AQ57" i="5"/>
  <c r="AS134" i="5"/>
  <c r="AR134" i="5"/>
  <c r="AS70" i="5"/>
  <c r="AR70" i="5"/>
  <c r="AR69" i="5"/>
  <c r="AS69" i="5"/>
  <c r="CV129" i="9"/>
  <c r="AF263" i="7"/>
  <c r="AQ263" i="5"/>
  <c r="AA263" i="7"/>
  <c r="AQ199" i="5"/>
  <c r="AF199" i="7"/>
  <c r="AA199" i="7"/>
  <c r="K119" i="7"/>
  <c r="P119" i="7"/>
  <c r="AQ119" i="5"/>
  <c r="P23" i="7"/>
  <c r="K23" i="7"/>
  <c r="AQ23" i="5"/>
  <c r="AA280" i="7"/>
  <c r="AF280" i="7"/>
  <c r="AQ280" i="5"/>
  <c r="AA216" i="7"/>
  <c r="AF216" i="7"/>
  <c r="AQ216" i="5"/>
  <c r="P120" i="7"/>
  <c r="K120" i="7"/>
  <c r="AQ120" i="5"/>
  <c r="P24" i="7"/>
  <c r="K24" i="7"/>
  <c r="AQ24" i="5"/>
  <c r="AA141" i="7"/>
  <c r="AA61" i="7"/>
  <c r="AA346" i="7"/>
  <c r="AQ346" i="5"/>
  <c r="AF346" i="7"/>
  <c r="AA282" i="7"/>
  <c r="AQ282" i="5"/>
  <c r="AF282" i="7"/>
  <c r="AA218" i="7"/>
  <c r="AQ218" i="5"/>
  <c r="AF218" i="7"/>
  <c r="P138" i="7"/>
  <c r="K138" i="7"/>
  <c r="AQ138" i="5"/>
  <c r="K74" i="7"/>
  <c r="P74" i="7"/>
  <c r="AQ74" i="5"/>
  <c r="K10" i="7"/>
  <c r="P10" i="7"/>
  <c r="AQ10" i="5"/>
  <c r="AR133" i="5"/>
  <c r="AS133" i="5"/>
  <c r="AB86" i="7"/>
  <c r="AB85" i="7"/>
  <c r="R157" i="7"/>
  <c r="AQ283" i="5"/>
  <c r="AA283" i="7"/>
  <c r="AF283" i="7"/>
  <c r="AF219" i="7"/>
  <c r="AQ219" i="5"/>
  <c r="AA219" i="7"/>
  <c r="K155" i="7"/>
  <c r="P155" i="7"/>
  <c r="AQ155" i="5"/>
  <c r="K43" i="7"/>
  <c r="P43" i="7"/>
  <c r="AQ43" i="5"/>
  <c r="AA284" i="7"/>
  <c r="AQ284" i="5"/>
  <c r="AF284" i="7"/>
  <c r="AA220" i="7"/>
  <c r="AQ220" i="5"/>
  <c r="AF220" i="7"/>
  <c r="K124" i="7"/>
  <c r="P124" i="7"/>
  <c r="AQ124" i="5"/>
  <c r="K60" i="7"/>
  <c r="P60" i="7"/>
  <c r="AQ60" i="5"/>
  <c r="AA177" i="7"/>
  <c r="AA161" i="7"/>
  <c r="AR97" i="5"/>
  <c r="AS97" i="5"/>
  <c r="AS81" i="5"/>
  <c r="AR81" i="5"/>
  <c r="AR49" i="5"/>
  <c r="AS49" i="5"/>
  <c r="AS158" i="5"/>
  <c r="AR158" i="5"/>
  <c r="AR14" i="5"/>
  <c r="AS14" i="5"/>
  <c r="AB95" i="7"/>
  <c r="AB91" i="7"/>
  <c r="AS101" i="5"/>
  <c r="AR101" i="5"/>
  <c r="AB137" i="7"/>
  <c r="R97" i="7"/>
  <c r="AF303" i="7"/>
  <c r="AA303" i="7"/>
  <c r="AQ303" i="5"/>
  <c r="AF223" i="7"/>
  <c r="AQ223" i="5"/>
  <c r="AA223" i="7"/>
  <c r="K127" i="7"/>
  <c r="P127" i="7"/>
  <c r="AQ127" i="5"/>
  <c r="K63" i="7"/>
  <c r="P63" i="7"/>
  <c r="AQ63" i="5"/>
  <c r="AA133" i="7"/>
  <c r="AA53" i="7"/>
  <c r="AB151" i="7"/>
  <c r="AB142" i="7"/>
  <c r="AE132" i="7"/>
  <c r="CV131" i="9"/>
  <c r="AB41" i="7"/>
  <c r="AR71" i="5"/>
  <c r="AS71" i="5"/>
  <c r="AA165" i="7"/>
  <c r="AR143" i="5"/>
  <c r="AS143" i="5"/>
  <c r="AR68" i="5"/>
  <c r="AS68" i="5"/>
  <c r="AA173" i="7"/>
  <c r="AS30" i="5"/>
  <c r="AR30" i="5"/>
  <c r="CV27" i="9" l="1"/>
  <c r="CF27" i="9"/>
  <c r="CV23" i="9"/>
  <c r="CF23" i="9"/>
  <c r="CV15" i="9"/>
  <c r="B13" i="22" s="1"/>
  <c r="CF15" i="9"/>
  <c r="CV19" i="9"/>
  <c r="B17" i="22" s="1"/>
  <c r="CF19" i="9"/>
  <c r="CV7" i="9"/>
  <c r="CF7" i="9"/>
  <c r="B25" i="20"/>
  <c r="B17" i="20"/>
  <c r="B21" i="20"/>
  <c r="B140" i="22"/>
  <c r="B74" i="22"/>
  <c r="B65" i="22"/>
  <c r="B67" i="22"/>
  <c r="T81" i="7"/>
  <c r="B120" i="22"/>
  <c r="T93" i="7"/>
  <c r="B2" i="20"/>
  <c r="B142" i="22"/>
  <c r="B16" i="22"/>
  <c r="B68" i="22"/>
  <c r="B165" i="22"/>
  <c r="B8" i="22"/>
  <c r="B24" i="22"/>
  <c r="B104" i="22"/>
  <c r="B49" i="22"/>
  <c r="B145" i="22"/>
  <c r="B125" i="22"/>
  <c r="B57" i="22"/>
  <c r="B170" i="22"/>
  <c r="B29" i="22"/>
  <c r="B80" i="22"/>
  <c r="B66" i="22"/>
  <c r="B55" i="22"/>
  <c r="B94" i="22"/>
  <c r="B185" i="22"/>
  <c r="B46" i="22"/>
  <c r="B186" i="22"/>
  <c r="B108" i="22"/>
  <c r="B143" i="22"/>
  <c r="B107" i="22"/>
  <c r="B85" i="22"/>
  <c r="B33" i="22"/>
  <c r="B188" i="22"/>
  <c r="B115" i="22"/>
  <c r="B19" i="22"/>
  <c r="B42" i="22"/>
  <c r="B52" i="22"/>
  <c r="B18" i="22"/>
  <c r="B58" i="22"/>
  <c r="B131" i="22"/>
  <c r="B31" i="22"/>
  <c r="B118" i="22"/>
  <c r="B126" i="22"/>
  <c r="B116" i="22"/>
  <c r="B30" i="22"/>
  <c r="B172" i="22"/>
  <c r="B73" i="22"/>
  <c r="B61" i="22"/>
  <c r="B39" i="22"/>
  <c r="B180" i="22"/>
  <c r="B21" i="22"/>
  <c r="B10" i="22"/>
  <c r="B95" i="22"/>
  <c r="B119" i="22"/>
  <c r="B176" i="22"/>
  <c r="B25" i="22"/>
  <c r="B93" i="22"/>
  <c r="B175" i="22"/>
  <c r="B133" i="22"/>
  <c r="B179" i="22"/>
  <c r="B63" i="22"/>
  <c r="B113" i="22"/>
  <c r="B41" i="22"/>
  <c r="B100" i="22"/>
  <c r="B26" i="22"/>
  <c r="B51" i="22"/>
  <c r="B161" i="22"/>
  <c r="B160" i="22"/>
  <c r="B164" i="22"/>
  <c r="B64" i="22"/>
  <c r="B155" i="22"/>
  <c r="B60" i="22"/>
  <c r="B135" i="22"/>
  <c r="B34" i="22"/>
  <c r="B70" i="22"/>
  <c r="B137" i="22"/>
  <c r="B105" i="22"/>
  <c r="B9" i="22"/>
  <c r="B166" i="22"/>
  <c r="B71" i="22"/>
  <c r="B156" i="22"/>
  <c r="B168" i="22"/>
  <c r="B111" i="22"/>
  <c r="B20" i="22"/>
  <c r="B96" i="22"/>
  <c r="B152" i="22"/>
  <c r="B163" i="22"/>
  <c r="B167" i="22"/>
  <c r="B53" i="22"/>
  <c r="B177" i="22"/>
  <c r="B159" i="22"/>
  <c r="B157" i="22"/>
  <c r="B7" i="22"/>
  <c r="B23" i="22"/>
  <c r="B101" i="22"/>
  <c r="B97" i="22"/>
  <c r="B50" i="22"/>
  <c r="B147" i="22"/>
  <c r="B187" i="22"/>
  <c r="B89" i="22"/>
  <c r="B114" i="22"/>
  <c r="B3" i="22"/>
  <c r="B128" i="22"/>
  <c r="B110" i="22"/>
  <c r="B45" i="22"/>
  <c r="B22" i="22"/>
  <c r="B112" i="22"/>
  <c r="B40" i="22"/>
  <c r="B6" i="22"/>
  <c r="B122" i="22"/>
  <c r="B37" i="22"/>
  <c r="B35" i="22"/>
  <c r="B14" i="22"/>
  <c r="B79" i="22"/>
  <c r="B123" i="22"/>
  <c r="B121" i="22"/>
  <c r="B169" i="22"/>
  <c r="B109" i="22"/>
  <c r="B5" i="22"/>
  <c r="B59" i="22"/>
  <c r="B151" i="22"/>
  <c r="B11" i="22"/>
  <c r="B99" i="22"/>
  <c r="B153" i="22"/>
  <c r="B72" i="22"/>
  <c r="B47" i="22"/>
  <c r="B62" i="22"/>
  <c r="B84" i="22"/>
  <c r="B138" i="22"/>
  <c r="B173" i="22"/>
  <c r="B183" i="22"/>
  <c r="B117" i="22"/>
  <c r="B27" i="22"/>
  <c r="B98" i="22"/>
  <c r="B171" i="22"/>
  <c r="B28" i="22"/>
  <c r="B43" i="22"/>
  <c r="B32" i="22"/>
  <c r="B4" i="22"/>
  <c r="B12" i="22"/>
  <c r="B184" i="22"/>
  <c r="B48" i="22"/>
  <c r="B15" i="22"/>
  <c r="B76" i="22"/>
  <c r="B149" i="22"/>
  <c r="B189" i="22"/>
  <c r="R89" i="7"/>
  <c r="B81" i="20"/>
  <c r="B82" i="20"/>
  <c r="B86" i="20"/>
  <c r="B56" i="20"/>
  <c r="B77" i="20"/>
  <c r="B38" i="20"/>
  <c r="B88" i="20"/>
  <c r="B132" i="20"/>
  <c r="B181" i="20"/>
  <c r="B150" i="20"/>
  <c r="B102" i="20"/>
  <c r="B78" i="20"/>
  <c r="B158" i="20"/>
  <c r="B92" i="20"/>
  <c r="B83" i="20"/>
  <c r="B136" i="20"/>
  <c r="B182" i="20"/>
  <c r="B103" i="20"/>
  <c r="B90" i="20"/>
  <c r="B91" i="20"/>
  <c r="B36" i="20"/>
  <c r="B174" i="20"/>
  <c r="B69" i="20"/>
  <c r="B129" i="20"/>
  <c r="B127" i="20"/>
  <c r="B148" i="20"/>
  <c r="B139" i="20"/>
  <c r="B130" i="20"/>
  <c r="B106" i="20"/>
  <c r="B146" i="20"/>
  <c r="B141" i="20"/>
  <c r="B154" i="20"/>
  <c r="B44" i="20"/>
  <c r="B54" i="20"/>
  <c r="B134" i="20"/>
  <c r="B162" i="20"/>
  <c r="R47" i="7"/>
  <c r="AS190" i="5"/>
  <c r="AR140" i="5"/>
  <c r="R59" i="7"/>
  <c r="AS169" i="5"/>
  <c r="AS51" i="5"/>
  <c r="AS82" i="5"/>
  <c r="AS99" i="5"/>
  <c r="AA147" i="7"/>
  <c r="AR162" i="5"/>
  <c r="AS123" i="5"/>
  <c r="BV44" i="5"/>
  <c r="AR18" i="5"/>
  <c r="AS152" i="5"/>
  <c r="AS168" i="5"/>
  <c r="R41" i="7"/>
  <c r="R55" i="7"/>
  <c r="AS55" i="5"/>
  <c r="AR62" i="5"/>
  <c r="AR72" i="5"/>
  <c r="R168" i="7"/>
  <c r="AR126" i="5"/>
  <c r="AR16" i="5"/>
  <c r="AS146" i="5"/>
  <c r="R62" i="7"/>
  <c r="AF140" i="7"/>
  <c r="R140" i="7"/>
  <c r="AF34" i="7"/>
  <c r="R34" i="7"/>
  <c r="R91" i="7"/>
  <c r="AA98" i="7"/>
  <c r="AF152" i="7"/>
  <c r="R152" i="7"/>
  <c r="AA34" i="7"/>
  <c r="AF99" i="7"/>
  <c r="R99" i="7"/>
  <c r="R132" i="7"/>
  <c r="AF98" i="7"/>
  <c r="R98" i="7"/>
  <c r="AA162" i="7"/>
  <c r="AF162" i="7"/>
  <c r="R162" i="7"/>
  <c r="AA55" i="7"/>
  <c r="AF169" i="7"/>
  <c r="R169" i="7"/>
  <c r="AF128" i="7"/>
  <c r="R128" i="7"/>
  <c r="AS7" i="5"/>
  <c r="AA152" i="7"/>
  <c r="AR47" i="5"/>
  <c r="AS47" i="5"/>
  <c r="AR59" i="5"/>
  <c r="AS59" i="5"/>
  <c r="AA123" i="7"/>
  <c r="AA128" i="7"/>
  <c r="AA56" i="7"/>
  <c r="AA51" i="7"/>
  <c r="AA82" i="7"/>
  <c r="AS80" i="5"/>
  <c r="AR80" i="5"/>
  <c r="AA72" i="7"/>
  <c r="AF68" i="7"/>
  <c r="R68" i="7"/>
  <c r="AA7" i="7"/>
  <c r="AA68" i="7"/>
  <c r="AF190" i="7"/>
  <c r="R190" i="7"/>
  <c r="AF72" i="7"/>
  <c r="R72" i="7"/>
  <c r="AF18" i="7"/>
  <c r="R18" i="7"/>
  <c r="AR144" i="5"/>
  <c r="AS144" i="5"/>
  <c r="AA127" i="7"/>
  <c r="AA124" i="7"/>
  <c r="AF43" i="7"/>
  <c r="R43" i="7"/>
  <c r="AR155" i="5"/>
  <c r="AS155" i="5"/>
  <c r="AF10" i="7"/>
  <c r="R10" i="7"/>
  <c r="AR74" i="5"/>
  <c r="AS74" i="5"/>
  <c r="AF24" i="7"/>
  <c r="R24" i="7"/>
  <c r="AA120" i="7"/>
  <c r="AR23" i="5"/>
  <c r="AS23" i="5"/>
  <c r="AR57" i="5"/>
  <c r="AS57" i="5"/>
  <c r="AA121" i="7"/>
  <c r="AA52" i="7"/>
  <c r="AR67" i="5"/>
  <c r="AS67" i="5"/>
  <c r="AS79" i="5"/>
  <c r="AR79" i="5"/>
  <c r="AR12" i="5"/>
  <c r="AS12" i="5"/>
  <c r="AA156" i="7"/>
  <c r="AA75" i="7"/>
  <c r="AR171" i="5"/>
  <c r="AS171" i="5"/>
  <c r="AS26" i="5"/>
  <c r="AR26" i="5"/>
  <c r="AA154" i="7"/>
  <c r="AA136" i="7"/>
  <c r="AA135" i="7"/>
  <c r="AA73" i="7"/>
  <c r="AS148" i="5"/>
  <c r="AR148" i="5"/>
  <c r="AF179" i="7"/>
  <c r="R179" i="7"/>
  <c r="AR95" i="5"/>
  <c r="AS95" i="5"/>
  <c r="R95" i="7"/>
  <c r="AF28" i="7"/>
  <c r="R28" i="7"/>
  <c r="AR92" i="5"/>
  <c r="AS92" i="5"/>
  <c r="AF187" i="7"/>
  <c r="R187" i="7"/>
  <c r="AA42" i="7"/>
  <c r="AS186" i="5"/>
  <c r="AR186" i="5"/>
  <c r="AF88" i="7"/>
  <c r="R88" i="7"/>
  <c r="AS184" i="5"/>
  <c r="AR184" i="5"/>
  <c r="AA167" i="7"/>
  <c r="AF25" i="7"/>
  <c r="R25" i="7"/>
  <c r="AR89" i="5"/>
  <c r="AS89" i="5"/>
  <c r="AS153" i="5"/>
  <c r="AR153" i="5"/>
  <c r="AA100" i="7"/>
  <c r="AF180" i="7"/>
  <c r="R180" i="7"/>
  <c r="AR19" i="5"/>
  <c r="AS19" i="5"/>
  <c r="R106" i="7"/>
  <c r="AA111" i="7"/>
  <c r="AA44" i="7"/>
  <c r="AS108" i="5"/>
  <c r="AR108" i="5"/>
  <c r="AF107" i="7"/>
  <c r="R107" i="7"/>
  <c r="AR58" i="5"/>
  <c r="AS58" i="5"/>
  <c r="AR104" i="5"/>
  <c r="AS104" i="5"/>
  <c r="AA183" i="7"/>
  <c r="R39" i="7"/>
  <c r="AA41" i="7"/>
  <c r="AF185" i="7"/>
  <c r="R185" i="7"/>
  <c r="AA36" i="7"/>
  <c r="AF116" i="7"/>
  <c r="R116" i="7"/>
  <c r="AR35" i="5"/>
  <c r="AS35" i="5"/>
  <c r="AR63" i="5"/>
  <c r="AS63" i="5"/>
  <c r="AR60" i="5"/>
  <c r="AS60" i="5"/>
  <c r="AA43" i="7"/>
  <c r="AF155" i="7"/>
  <c r="R155" i="7"/>
  <c r="AA10" i="7"/>
  <c r="AF74" i="7"/>
  <c r="R74" i="7"/>
  <c r="AR138" i="5"/>
  <c r="AS138" i="5"/>
  <c r="AF120" i="7"/>
  <c r="R120" i="7"/>
  <c r="AA23" i="7"/>
  <c r="AR119" i="5"/>
  <c r="AS119" i="5"/>
  <c r="AA67" i="7"/>
  <c r="AR163" i="5"/>
  <c r="AS163" i="5"/>
  <c r="AF79" i="7"/>
  <c r="R79" i="7"/>
  <c r="AS175" i="5"/>
  <c r="AR175" i="5"/>
  <c r="AA12" i="7"/>
  <c r="AS76" i="5"/>
  <c r="AR76" i="5"/>
  <c r="AF75" i="7"/>
  <c r="R75" i="7"/>
  <c r="AF171" i="7"/>
  <c r="R171" i="7"/>
  <c r="AF26" i="7"/>
  <c r="R26" i="7"/>
  <c r="AR90" i="5"/>
  <c r="AS90" i="5"/>
  <c r="AS40" i="5"/>
  <c r="AR40" i="5"/>
  <c r="AS39" i="5"/>
  <c r="AR39" i="5"/>
  <c r="R84" i="7"/>
  <c r="AR9" i="5"/>
  <c r="AS9" i="5"/>
  <c r="AR73" i="5"/>
  <c r="AS73" i="5"/>
  <c r="AA137" i="7"/>
  <c r="AF148" i="7"/>
  <c r="R148" i="7"/>
  <c r="AS83" i="5"/>
  <c r="AR83" i="5"/>
  <c r="AA28" i="7"/>
  <c r="AA92" i="7"/>
  <c r="AS188" i="5"/>
  <c r="AR188" i="5"/>
  <c r="AA187" i="7"/>
  <c r="AF186" i="7"/>
  <c r="R186" i="7"/>
  <c r="AA88" i="7"/>
  <c r="AF184" i="7"/>
  <c r="R184" i="7"/>
  <c r="AR87" i="5"/>
  <c r="AS87" i="5"/>
  <c r="AA25" i="7"/>
  <c r="AA89" i="7"/>
  <c r="AR20" i="5"/>
  <c r="AS20" i="5"/>
  <c r="AA180" i="7"/>
  <c r="AA19" i="7"/>
  <c r="AS115" i="5"/>
  <c r="AR115" i="5"/>
  <c r="AR15" i="5"/>
  <c r="AS15" i="5"/>
  <c r="AF44" i="7"/>
  <c r="R44" i="7"/>
  <c r="AA108" i="7"/>
  <c r="AR27" i="5"/>
  <c r="AS27" i="5"/>
  <c r="AF58" i="7"/>
  <c r="R58" i="7"/>
  <c r="AR122" i="5"/>
  <c r="AS122" i="5"/>
  <c r="AA104" i="7"/>
  <c r="AR103" i="5"/>
  <c r="AS103" i="5"/>
  <c r="R135" i="7"/>
  <c r="AF105" i="7"/>
  <c r="R105" i="7"/>
  <c r="AR185" i="5"/>
  <c r="AS185" i="5"/>
  <c r="AA116" i="7"/>
  <c r="AA35" i="7"/>
  <c r="AS131" i="5"/>
  <c r="AR131" i="5"/>
  <c r="AF63" i="7"/>
  <c r="R63" i="7"/>
  <c r="AR127" i="5"/>
  <c r="AS127" i="5"/>
  <c r="AF60" i="7"/>
  <c r="R60" i="7"/>
  <c r="AR124" i="5"/>
  <c r="AS124" i="5"/>
  <c r="AA155" i="7"/>
  <c r="AA74" i="7"/>
  <c r="AA138" i="7"/>
  <c r="AS24" i="5"/>
  <c r="AR24" i="5"/>
  <c r="AF23" i="7"/>
  <c r="R23" i="7"/>
  <c r="AF119" i="7"/>
  <c r="R119" i="7"/>
  <c r="AS121" i="5"/>
  <c r="AR121" i="5"/>
  <c r="AR52" i="5"/>
  <c r="AS52" i="5"/>
  <c r="AF67" i="7"/>
  <c r="R67" i="7"/>
  <c r="AA163" i="7"/>
  <c r="AA79" i="7"/>
  <c r="AF175" i="7"/>
  <c r="R175" i="7"/>
  <c r="AF12" i="7"/>
  <c r="R12" i="7"/>
  <c r="AF76" i="7"/>
  <c r="R76" i="7"/>
  <c r="AR156" i="5"/>
  <c r="AS156" i="5"/>
  <c r="AA171" i="7"/>
  <c r="R57" i="7"/>
  <c r="AA26" i="7"/>
  <c r="AF90" i="7"/>
  <c r="R90" i="7"/>
  <c r="AS154" i="5"/>
  <c r="AR154" i="5"/>
  <c r="AA40" i="7"/>
  <c r="AR136" i="5"/>
  <c r="AS136" i="5"/>
  <c r="AR135" i="5"/>
  <c r="AS135" i="5"/>
  <c r="AA9" i="7"/>
  <c r="AA148" i="7"/>
  <c r="AA83" i="7"/>
  <c r="AR179" i="5"/>
  <c r="AS179" i="5"/>
  <c r="AF191" i="7"/>
  <c r="R191" i="7"/>
  <c r="AF92" i="7"/>
  <c r="R92" i="7"/>
  <c r="AA188" i="7"/>
  <c r="AR91" i="5"/>
  <c r="AS91" i="5"/>
  <c r="AR42" i="5"/>
  <c r="AS42" i="5"/>
  <c r="AA186" i="7"/>
  <c r="AA184" i="7"/>
  <c r="AA87" i="7"/>
  <c r="AS167" i="5"/>
  <c r="AR167" i="5"/>
  <c r="AR25" i="5"/>
  <c r="AS25" i="5"/>
  <c r="AF153" i="7"/>
  <c r="R153" i="7"/>
  <c r="AF20" i="7"/>
  <c r="AR100" i="5"/>
  <c r="AS100" i="5"/>
  <c r="AF19" i="7"/>
  <c r="R19" i="7"/>
  <c r="AA115" i="7"/>
  <c r="AF15" i="7"/>
  <c r="R15" i="7"/>
  <c r="AS111" i="5"/>
  <c r="AR111" i="5"/>
  <c r="R137" i="7"/>
  <c r="AF108" i="7"/>
  <c r="R108" i="7"/>
  <c r="AF27" i="7"/>
  <c r="R27" i="7"/>
  <c r="AS107" i="5"/>
  <c r="AR107" i="5"/>
  <c r="AA58" i="7"/>
  <c r="AF122" i="7"/>
  <c r="R122" i="7"/>
  <c r="AF104" i="7"/>
  <c r="R104" i="7"/>
  <c r="AF103" i="7"/>
  <c r="R103" i="7"/>
  <c r="AR183" i="5"/>
  <c r="AS183" i="5"/>
  <c r="AS36" i="5"/>
  <c r="AR36" i="5"/>
  <c r="AF35" i="7"/>
  <c r="R35" i="7"/>
  <c r="AA131" i="7"/>
  <c r="AA63" i="7"/>
  <c r="AF127" i="7"/>
  <c r="R127" i="7"/>
  <c r="AA60" i="7"/>
  <c r="AF124" i="7"/>
  <c r="R124" i="7"/>
  <c r="AR43" i="5"/>
  <c r="AS43" i="5"/>
  <c r="AR10" i="5"/>
  <c r="AS10" i="5"/>
  <c r="AF138" i="7"/>
  <c r="R138" i="7"/>
  <c r="AA24" i="7"/>
  <c r="AR120" i="5"/>
  <c r="AS120" i="5"/>
  <c r="AA119" i="7"/>
  <c r="AA57" i="7"/>
  <c r="AF121" i="7"/>
  <c r="R121" i="7"/>
  <c r="AF52" i="7"/>
  <c r="R52" i="7"/>
  <c r="AR132" i="5"/>
  <c r="AS132" i="5"/>
  <c r="AF163" i="7"/>
  <c r="R163" i="7"/>
  <c r="AA175" i="7"/>
  <c r="AA76" i="7"/>
  <c r="AF156" i="7"/>
  <c r="R156" i="7"/>
  <c r="AR75" i="5"/>
  <c r="AS75" i="5"/>
  <c r="AA90" i="7"/>
  <c r="AF154" i="7"/>
  <c r="R154" i="7"/>
  <c r="AF40" i="7"/>
  <c r="R40" i="7"/>
  <c r="AF136" i="7"/>
  <c r="R136" i="7"/>
  <c r="AF9" i="7"/>
  <c r="R9" i="7"/>
  <c r="AF73" i="7"/>
  <c r="R73" i="7"/>
  <c r="AS137" i="5"/>
  <c r="AR137" i="5"/>
  <c r="AS84" i="5"/>
  <c r="AR84" i="5"/>
  <c r="AF83" i="7"/>
  <c r="R83" i="7"/>
  <c r="AA179" i="7"/>
  <c r="AA191" i="7"/>
  <c r="AS28" i="5"/>
  <c r="AR28" i="5"/>
  <c r="AF188" i="7"/>
  <c r="R188" i="7"/>
  <c r="AR187" i="5"/>
  <c r="AS187" i="5"/>
  <c r="AF42" i="7"/>
  <c r="R42" i="7"/>
  <c r="AR106" i="5"/>
  <c r="AS106" i="5"/>
  <c r="AS88" i="5"/>
  <c r="AR88" i="5"/>
  <c r="AF87" i="7"/>
  <c r="R87" i="7"/>
  <c r="AF167" i="7"/>
  <c r="R167" i="7"/>
  <c r="AA153" i="7"/>
  <c r="AA20" i="7"/>
  <c r="AF100" i="7"/>
  <c r="R100" i="7"/>
  <c r="AS180" i="5"/>
  <c r="AR180" i="5"/>
  <c r="AF115" i="7"/>
  <c r="R115" i="7"/>
  <c r="AA15" i="7"/>
  <c r="AF111" i="7"/>
  <c r="R111" i="7"/>
  <c r="AS44" i="5"/>
  <c r="AR44" i="5"/>
  <c r="AA27" i="7"/>
  <c r="AA107" i="7"/>
  <c r="AA122" i="7"/>
  <c r="AA103" i="7"/>
  <c r="AF183" i="7"/>
  <c r="R183" i="7"/>
  <c r="AS41" i="5"/>
  <c r="AR41" i="5"/>
  <c r="AR105" i="5"/>
  <c r="AS105" i="5"/>
  <c r="AA185" i="7"/>
  <c r="AF36" i="7"/>
  <c r="R36" i="7"/>
  <c r="AR116" i="5"/>
  <c r="AS116" i="5"/>
  <c r="AF131" i="7"/>
  <c r="R131" i="7"/>
  <c r="I21" i="6"/>
  <c r="V23" i="3"/>
  <c r="AP23" i="3" s="1"/>
  <c r="J21" i="6"/>
  <c r="S21" i="6" s="1"/>
  <c r="I27" i="6"/>
  <c r="V29" i="3"/>
  <c r="AP29" i="3" s="1"/>
  <c r="J27" i="6"/>
  <c r="S27" i="6" s="1"/>
  <c r="I4" i="6"/>
  <c r="V6" i="3"/>
  <c r="AP6" i="3" s="1"/>
  <c r="J4" i="6"/>
  <c r="S4" i="6" s="1"/>
  <c r="I6" i="6"/>
  <c r="V8" i="3"/>
  <c r="AP8" i="3" s="1"/>
  <c r="J6" i="6"/>
  <c r="S6" i="6" s="1"/>
  <c r="I8" i="6"/>
  <c r="V10" i="3"/>
  <c r="AP10" i="3" s="1"/>
  <c r="J8" i="6"/>
  <c r="S8" i="6" s="1"/>
  <c r="I10" i="6"/>
  <c r="J10" i="6"/>
  <c r="S10" i="6" s="1"/>
  <c r="V12" i="3"/>
  <c r="AP12" i="3" s="1"/>
  <c r="I12" i="6"/>
  <c r="V14" i="3"/>
  <c r="AP14" i="3" s="1"/>
  <c r="J12" i="6"/>
  <c r="S12" i="6" s="1"/>
  <c r="I35" i="6"/>
  <c r="V37" i="3"/>
  <c r="AP37" i="3" s="1"/>
  <c r="J35" i="6"/>
  <c r="S35" i="6" s="1"/>
  <c r="V39" i="3"/>
  <c r="AP39" i="3" s="1"/>
  <c r="I37" i="6"/>
  <c r="J37" i="6"/>
  <c r="S37" i="6" s="1"/>
  <c r="I42" i="6"/>
  <c r="V44" i="3"/>
  <c r="AP44" i="3" s="1"/>
  <c r="J42" i="6"/>
  <c r="S42" i="6" s="1"/>
  <c r="I44" i="6"/>
  <c r="V46" i="3"/>
  <c r="AP46" i="3" s="1"/>
  <c r="J44" i="6"/>
  <c r="S44" i="6" s="1"/>
  <c r="I46" i="6"/>
  <c r="V48" i="3"/>
  <c r="AP48" i="3" s="1"/>
  <c r="J46" i="6"/>
  <c r="S46" i="6" s="1"/>
  <c r="I48" i="6"/>
  <c r="V50" i="3"/>
  <c r="AP50" i="3" s="1"/>
  <c r="J48" i="6"/>
  <c r="S48" i="6" s="1"/>
  <c r="I50" i="6"/>
  <c r="V52" i="3"/>
  <c r="AP52" i="3" s="1"/>
  <c r="J50" i="6"/>
  <c r="S50" i="6" s="1"/>
  <c r="I52" i="6"/>
  <c r="V54" i="3"/>
  <c r="AP54" i="3" s="1"/>
  <c r="J52" i="6"/>
  <c r="S52" i="6" s="1"/>
  <c r="I54" i="6"/>
  <c r="V56" i="3"/>
  <c r="AP56" i="3" s="1"/>
  <c r="J54" i="6"/>
  <c r="S54" i="6" s="1"/>
  <c r="I56" i="6"/>
  <c r="V58" i="3"/>
  <c r="AP58" i="3" s="1"/>
  <c r="J56" i="6"/>
  <c r="S56" i="6" s="1"/>
  <c r="V60" i="3"/>
  <c r="AP60" i="3" s="1"/>
  <c r="I58" i="6"/>
  <c r="J58" i="6"/>
  <c r="S58" i="6" s="1"/>
  <c r="I60" i="6"/>
  <c r="V62" i="3"/>
  <c r="AP62" i="3" s="1"/>
  <c r="J60" i="6"/>
  <c r="S60" i="6" s="1"/>
  <c r="I62" i="6"/>
  <c r="V64" i="3"/>
  <c r="AP64" i="3" s="1"/>
  <c r="J62" i="6"/>
  <c r="S62" i="6" s="1"/>
  <c r="I64" i="6"/>
  <c r="V66" i="3"/>
  <c r="AP66" i="3" s="1"/>
  <c r="J64" i="6"/>
  <c r="S64" i="6" s="1"/>
  <c r="I66" i="6"/>
  <c r="V68" i="3"/>
  <c r="AP68" i="3" s="1"/>
  <c r="J66" i="6"/>
  <c r="S66" i="6" s="1"/>
  <c r="I68" i="6"/>
  <c r="V70" i="3"/>
  <c r="AP70" i="3" s="1"/>
  <c r="J68" i="6"/>
  <c r="S68" i="6" s="1"/>
  <c r="I70" i="6"/>
  <c r="V72" i="3"/>
  <c r="AP72" i="3" s="1"/>
  <c r="J70" i="6"/>
  <c r="S70" i="6" s="1"/>
  <c r="I72" i="6"/>
  <c r="V74" i="3"/>
  <c r="AP74" i="3" s="1"/>
  <c r="J72" i="6"/>
  <c r="S72" i="6" s="1"/>
  <c r="I74" i="6"/>
  <c r="V76" i="3"/>
  <c r="AP76" i="3" s="1"/>
  <c r="J74" i="6"/>
  <c r="S74" i="6" s="1"/>
  <c r="I76" i="6"/>
  <c r="V78" i="3"/>
  <c r="AP78" i="3" s="1"/>
  <c r="J76" i="6"/>
  <c r="S76" i="6" s="1"/>
  <c r="I78" i="6"/>
  <c r="V80" i="3"/>
  <c r="AP80" i="3" s="1"/>
  <c r="J78" i="6"/>
  <c r="S78" i="6" s="1"/>
  <c r="I80" i="6"/>
  <c r="V82" i="3"/>
  <c r="AP82" i="3" s="1"/>
  <c r="J80" i="6"/>
  <c r="S80" i="6" s="1"/>
  <c r="I82" i="6"/>
  <c r="V84" i="3"/>
  <c r="AP84" i="3" s="1"/>
  <c r="J82" i="6"/>
  <c r="S82" i="6" s="1"/>
  <c r="I84" i="6"/>
  <c r="V86" i="3"/>
  <c r="AP86" i="3" s="1"/>
  <c r="J84" i="6"/>
  <c r="S84" i="6" s="1"/>
  <c r="I86" i="6"/>
  <c r="V88" i="3"/>
  <c r="AP88" i="3" s="1"/>
  <c r="J86" i="6"/>
  <c r="S86" i="6" s="1"/>
  <c r="I88" i="6"/>
  <c r="V90" i="3"/>
  <c r="AP90" i="3" s="1"/>
  <c r="J88" i="6"/>
  <c r="S88" i="6" s="1"/>
  <c r="I90" i="6"/>
  <c r="V92" i="3"/>
  <c r="AP92" i="3" s="1"/>
  <c r="J90" i="6"/>
  <c r="S90" i="6" s="1"/>
  <c r="I92" i="6"/>
  <c r="V94" i="3"/>
  <c r="AP94" i="3" s="1"/>
  <c r="J92" i="6"/>
  <c r="S92" i="6" s="1"/>
  <c r="I94" i="6"/>
  <c r="J94" i="6"/>
  <c r="S94" i="6" s="1"/>
  <c r="V96" i="3"/>
  <c r="AP96" i="3" s="1"/>
  <c r="I96" i="6"/>
  <c r="V98" i="3"/>
  <c r="AP98" i="3" s="1"/>
  <c r="J96" i="6"/>
  <c r="S96" i="6" s="1"/>
  <c r="I98" i="6"/>
  <c r="V100" i="3"/>
  <c r="AP100" i="3" s="1"/>
  <c r="J98" i="6"/>
  <c r="S98" i="6" s="1"/>
  <c r="I100" i="6"/>
  <c r="V102" i="3"/>
  <c r="AP102" i="3" s="1"/>
  <c r="J100" i="6"/>
  <c r="S100" i="6" s="1"/>
  <c r="I102" i="6"/>
  <c r="V104" i="3"/>
  <c r="AP104" i="3" s="1"/>
  <c r="J102" i="6"/>
  <c r="S102" i="6" s="1"/>
  <c r="V106" i="3"/>
  <c r="AP106" i="3" s="1"/>
  <c r="I104" i="6"/>
  <c r="J104" i="6"/>
  <c r="S104" i="6" s="1"/>
  <c r="I106" i="6"/>
  <c r="V108" i="3"/>
  <c r="AP108" i="3" s="1"/>
  <c r="J106" i="6"/>
  <c r="S106" i="6" s="1"/>
  <c r="I108" i="6"/>
  <c r="V110" i="3"/>
  <c r="AP110" i="3" s="1"/>
  <c r="J108" i="6"/>
  <c r="S108" i="6" s="1"/>
  <c r="I110" i="6"/>
  <c r="V112" i="3"/>
  <c r="AP112" i="3" s="1"/>
  <c r="J110" i="6"/>
  <c r="S110" i="6" s="1"/>
  <c r="I112" i="6"/>
  <c r="V114" i="3"/>
  <c r="AP114" i="3" s="1"/>
  <c r="J112" i="6"/>
  <c r="S112" i="6" s="1"/>
  <c r="I114" i="6"/>
  <c r="V116" i="3"/>
  <c r="AP116" i="3" s="1"/>
  <c r="J114" i="6"/>
  <c r="S114" i="6" s="1"/>
  <c r="I116" i="6"/>
  <c r="V118" i="3"/>
  <c r="AP118" i="3" s="1"/>
  <c r="J116" i="6"/>
  <c r="S116" i="6" s="1"/>
  <c r="I118" i="6"/>
  <c r="V120" i="3"/>
  <c r="AP120" i="3" s="1"/>
  <c r="J118" i="6"/>
  <c r="S118" i="6" s="1"/>
  <c r="I120" i="6"/>
  <c r="V122" i="3"/>
  <c r="AP122" i="3" s="1"/>
  <c r="J120" i="6"/>
  <c r="S120" i="6" s="1"/>
  <c r="I122" i="6"/>
  <c r="V124" i="3"/>
  <c r="AP124" i="3" s="1"/>
  <c r="J122" i="6"/>
  <c r="S122" i="6" s="1"/>
  <c r="I124" i="6"/>
  <c r="V126" i="3"/>
  <c r="AP126" i="3" s="1"/>
  <c r="J124" i="6"/>
  <c r="S124" i="6" s="1"/>
  <c r="I126" i="6"/>
  <c r="V128" i="3"/>
  <c r="AP128" i="3" s="1"/>
  <c r="J126" i="6"/>
  <c r="S126" i="6" s="1"/>
  <c r="I128" i="6"/>
  <c r="V130" i="3"/>
  <c r="AP130" i="3" s="1"/>
  <c r="J128" i="6"/>
  <c r="S128" i="6" s="1"/>
  <c r="I130" i="6"/>
  <c r="V132" i="3"/>
  <c r="AP132" i="3" s="1"/>
  <c r="J130" i="6"/>
  <c r="S130" i="6" s="1"/>
  <c r="I132" i="6"/>
  <c r="V134" i="3"/>
  <c r="AP134" i="3" s="1"/>
  <c r="J132" i="6"/>
  <c r="S132" i="6" s="1"/>
  <c r="I134" i="6"/>
  <c r="V136" i="3"/>
  <c r="AP136" i="3" s="1"/>
  <c r="J134" i="6"/>
  <c r="S134" i="6" s="1"/>
  <c r="I136" i="6"/>
  <c r="V138" i="3"/>
  <c r="AP138" i="3" s="1"/>
  <c r="J136" i="6"/>
  <c r="S136" i="6" s="1"/>
  <c r="I138" i="6"/>
  <c r="V140" i="3"/>
  <c r="AP140" i="3" s="1"/>
  <c r="J138" i="6"/>
  <c r="S138" i="6" s="1"/>
  <c r="I140" i="6"/>
  <c r="V142" i="3"/>
  <c r="AP142" i="3" s="1"/>
  <c r="J140" i="6"/>
  <c r="S140" i="6" s="1"/>
  <c r="I142" i="6"/>
  <c r="V144" i="3"/>
  <c r="AP144" i="3" s="1"/>
  <c r="J142" i="6"/>
  <c r="S142" i="6" s="1"/>
  <c r="I144" i="6"/>
  <c r="V146" i="3"/>
  <c r="AP146" i="3" s="1"/>
  <c r="J144" i="6"/>
  <c r="S144" i="6" s="1"/>
  <c r="I146" i="6"/>
  <c r="V148" i="3"/>
  <c r="AP148" i="3" s="1"/>
  <c r="J146" i="6"/>
  <c r="S146" i="6" s="1"/>
  <c r="I148" i="6"/>
  <c r="V150" i="3"/>
  <c r="AP150" i="3" s="1"/>
  <c r="J148" i="6"/>
  <c r="S148" i="6" s="1"/>
  <c r="I150" i="6"/>
  <c r="V152" i="3"/>
  <c r="AP152" i="3" s="1"/>
  <c r="J150" i="6"/>
  <c r="S150" i="6" s="1"/>
  <c r="I152" i="6"/>
  <c r="V154" i="3"/>
  <c r="AP154" i="3" s="1"/>
  <c r="J152" i="6"/>
  <c r="S152" i="6" s="1"/>
  <c r="I154" i="6"/>
  <c r="V156" i="3"/>
  <c r="AP156" i="3" s="1"/>
  <c r="J154" i="6"/>
  <c r="S154" i="6" s="1"/>
  <c r="I156" i="6"/>
  <c r="V158" i="3"/>
  <c r="AP158" i="3" s="1"/>
  <c r="J156" i="6"/>
  <c r="S156" i="6" s="1"/>
  <c r="I158" i="6"/>
  <c r="V160" i="3"/>
  <c r="AP160" i="3" s="1"/>
  <c r="J158" i="6"/>
  <c r="S158" i="6" s="1"/>
  <c r="I160" i="6"/>
  <c r="V162" i="3"/>
  <c r="AP162" i="3" s="1"/>
  <c r="J160" i="6"/>
  <c r="S160" i="6" s="1"/>
  <c r="I162" i="6"/>
  <c r="V164" i="3"/>
  <c r="AP164" i="3" s="1"/>
  <c r="J162" i="6"/>
  <c r="S162" i="6" s="1"/>
  <c r="I164" i="6"/>
  <c r="V166" i="3"/>
  <c r="AP166" i="3" s="1"/>
  <c r="J164" i="6"/>
  <c r="S164" i="6" s="1"/>
  <c r="I166" i="6"/>
  <c r="V168" i="3"/>
  <c r="AP168" i="3" s="1"/>
  <c r="J166" i="6"/>
  <c r="S166" i="6" s="1"/>
  <c r="I168" i="6"/>
  <c r="V170" i="3"/>
  <c r="AP170" i="3" s="1"/>
  <c r="J168" i="6"/>
  <c r="S168" i="6" s="1"/>
  <c r="I170" i="6"/>
  <c r="V172" i="3"/>
  <c r="AP172" i="3" s="1"/>
  <c r="J170" i="6"/>
  <c r="S170" i="6" s="1"/>
  <c r="I172" i="6"/>
  <c r="V174" i="3"/>
  <c r="AP174" i="3" s="1"/>
  <c r="J172" i="6"/>
  <c r="S172" i="6" s="1"/>
  <c r="I174" i="6"/>
  <c r="V176" i="3"/>
  <c r="AP176" i="3" s="1"/>
  <c r="J174" i="6"/>
  <c r="S174" i="6" s="1"/>
  <c r="I176" i="6"/>
  <c r="V178" i="3"/>
  <c r="AP178" i="3" s="1"/>
  <c r="J176" i="6"/>
  <c r="S176" i="6" s="1"/>
  <c r="I178" i="6"/>
  <c r="V180" i="3"/>
  <c r="AP180" i="3" s="1"/>
  <c r="J178" i="6"/>
  <c r="S178" i="6" s="1"/>
  <c r="I180" i="6"/>
  <c r="V182" i="3"/>
  <c r="AP182" i="3" s="1"/>
  <c r="J180" i="6"/>
  <c r="S180" i="6" s="1"/>
  <c r="I182" i="6"/>
  <c r="V184" i="3"/>
  <c r="AP184" i="3" s="1"/>
  <c r="J182" i="6"/>
  <c r="S182" i="6" s="1"/>
  <c r="I184" i="6"/>
  <c r="V186" i="3"/>
  <c r="AP186" i="3" s="1"/>
  <c r="J184" i="6"/>
  <c r="S184" i="6" s="1"/>
  <c r="I186" i="6"/>
  <c r="V188" i="3"/>
  <c r="AP188" i="3" s="1"/>
  <c r="J186" i="6"/>
  <c r="S186" i="6" s="1"/>
  <c r="I188" i="6"/>
  <c r="V190" i="3"/>
  <c r="AP190" i="3" s="1"/>
  <c r="J188" i="6"/>
  <c r="S188" i="6" s="1"/>
  <c r="I190" i="6"/>
  <c r="V192" i="3"/>
  <c r="AP192" i="3" s="1"/>
  <c r="J190" i="6"/>
  <c r="S190" i="6" s="1"/>
  <c r="I192" i="6"/>
  <c r="V194" i="3"/>
  <c r="AP194" i="3" s="1"/>
  <c r="J192" i="6"/>
  <c r="S192" i="6" s="1"/>
  <c r="I194" i="6"/>
  <c r="V196" i="3"/>
  <c r="AP196" i="3" s="1"/>
  <c r="J194" i="6"/>
  <c r="S194" i="6" s="1"/>
  <c r="I196" i="6"/>
  <c r="V198" i="3"/>
  <c r="AP198" i="3" s="1"/>
  <c r="J196" i="6"/>
  <c r="S196" i="6" s="1"/>
  <c r="I198" i="6"/>
  <c r="V200" i="3"/>
  <c r="AP200" i="3" s="1"/>
  <c r="J198" i="6"/>
  <c r="S198" i="6" s="1"/>
  <c r="V202" i="3"/>
  <c r="AP202" i="3" s="1"/>
  <c r="J200" i="6"/>
  <c r="S200" i="6" s="1"/>
  <c r="I200" i="6"/>
  <c r="I202" i="6"/>
  <c r="V204" i="3"/>
  <c r="AP204" i="3" s="1"/>
  <c r="J202" i="6"/>
  <c r="S202" i="6" s="1"/>
  <c r="I204" i="6"/>
  <c r="V206" i="3"/>
  <c r="J204" i="6"/>
  <c r="S204" i="6" s="1"/>
  <c r="I206" i="6"/>
  <c r="V208" i="3"/>
  <c r="J206" i="6"/>
  <c r="S206" i="6" s="1"/>
  <c r="I208" i="6"/>
  <c r="V210" i="3"/>
  <c r="J208" i="6"/>
  <c r="S208" i="6" s="1"/>
  <c r="I210" i="6"/>
  <c r="V212" i="3"/>
  <c r="J210" i="6"/>
  <c r="S210" i="6" s="1"/>
  <c r="I212" i="6"/>
  <c r="V214" i="3"/>
  <c r="J212" i="6"/>
  <c r="S212" i="6" s="1"/>
  <c r="I214" i="6"/>
  <c r="V216" i="3"/>
  <c r="J214" i="6"/>
  <c r="S214" i="6" s="1"/>
  <c r="I216" i="6"/>
  <c r="V218" i="3"/>
  <c r="J216" i="6"/>
  <c r="S216" i="6" s="1"/>
  <c r="I218" i="6"/>
  <c r="V220" i="3"/>
  <c r="J218" i="6"/>
  <c r="S218" i="6" s="1"/>
  <c r="I220" i="6"/>
  <c r="V222" i="3"/>
  <c r="J220" i="6"/>
  <c r="S220" i="6" s="1"/>
  <c r="I222" i="6"/>
  <c r="V224" i="3"/>
  <c r="J222" i="6"/>
  <c r="S222" i="6" s="1"/>
  <c r="I224" i="6"/>
  <c r="V226" i="3"/>
  <c r="J224" i="6"/>
  <c r="S224" i="6" s="1"/>
  <c r="I226" i="6"/>
  <c r="V228" i="3"/>
  <c r="J226" i="6"/>
  <c r="S226" i="6" s="1"/>
  <c r="I228" i="6"/>
  <c r="V230" i="3"/>
  <c r="J228" i="6"/>
  <c r="S228" i="6" s="1"/>
  <c r="I230" i="6"/>
  <c r="V232" i="3"/>
  <c r="J230" i="6"/>
  <c r="S230" i="6" s="1"/>
  <c r="I232" i="6"/>
  <c r="V234" i="3"/>
  <c r="J232" i="6"/>
  <c r="S232" i="6" s="1"/>
  <c r="I234" i="6"/>
  <c r="V236" i="3"/>
  <c r="J234" i="6"/>
  <c r="S234" i="6" s="1"/>
  <c r="I236" i="6"/>
  <c r="V238" i="3"/>
  <c r="J236" i="6"/>
  <c r="S236" i="6" s="1"/>
  <c r="I238" i="6"/>
  <c r="V240" i="3"/>
  <c r="J238" i="6"/>
  <c r="S238" i="6" s="1"/>
  <c r="I240" i="6"/>
  <c r="V242" i="3"/>
  <c r="J240" i="6"/>
  <c r="S240" i="6" s="1"/>
  <c r="I242" i="6"/>
  <c r="V244" i="3"/>
  <c r="J242" i="6"/>
  <c r="S242" i="6" s="1"/>
  <c r="I244" i="6"/>
  <c r="V246" i="3"/>
  <c r="J244" i="6"/>
  <c r="S244" i="6" s="1"/>
  <c r="V248" i="3"/>
  <c r="I246" i="6"/>
  <c r="J246" i="6"/>
  <c r="S246" i="6" s="1"/>
  <c r="I248" i="6"/>
  <c r="V250" i="3"/>
  <c r="J248" i="6"/>
  <c r="S248" i="6" s="1"/>
  <c r="I250" i="6"/>
  <c r="V252" i="3"/>
  <c r="J250" i="6"/>
  <c r="S250" i="6" s="1"/>
  <c r="I252" i="6"/>
  <c r="J252" i="6"/>
  <c r="S252" i="6" s="1"/>
  <c r="V254" i="3"/>
  <c r="I254" i="6"/>
  <c r="V256" i="3"/>
  <c r="J254" i="6"/>
  <c r="S254" i="6" s="1"/>
  <c r="I256" i="6"/>
  <c r="V258" i="3"/>
  <c r="J256" i="6"/>
  <c r="S256" i="6" s="1"/>
  <c r="I258" i="6"/>
  <c r="V260" i="3"/>
  <c r="J258" i="6"/>
  <c r="S258" i="6" s="1"/>
  <c r="I260" i="6"/>
  <c r="J260" i="6"/>
  <c r="S260" i="6" s="1"/>
  <c r="V262" i="3"/>
  <c r="I262" i="6"/>
  <c r="V264" i="3"/>
  <c r="J262" i="6"/>
  <c r="S262" i="6" s="1"/>
  <c r="I264" i="6"/>
  <c r="J264" i="6"/>
  <c r="S264" i="6" s="1"/>
  <c r="V266" i="3"/>
  <c r="I266" i="6"/>
  <c r="V268" i="3"/>
  <c r="J266" i="6"/>
  <c r="S266" i="6" s="1"/>
  <c r="I268" i="6"/>
  <c r="J268" i="6"/>
  <c r="S268" i="6" s="1"/>
  <c r="V270" i="3"/>
  <c r="I270" i="6"/>
  <c r="V272" i="3"/>
  <c r="J270" i="6"/>
  <c r="S270" i="6" s="1"/>
  <c r="I272" i="6"/>
  <c r="V274" i="3"/>
  <c r="J272" i="6"/>
  <c r="S272" i="6" s="1"/>
  <c r="I274" i="6"/>
  <c r="V276" i="3"/>
  <c r="J274" i="6"/>
  <c r="S274" i="6" s="1"/>
  <c r="I276" i="6"/>
  <c r="V278" i="3"/>
  <c r="J276" i="6"/>
  <c r="S276" i="6" s="1"/>
  <c r="V280" i="3"/>
  <c r="I278" i="6"/>
  <c r="J278" i="6"/>
  <c r="S278" i="6" s="1"/>
  <c r="I280" i="6"/>
  <c r="J280" i="6"/>
  <c r="S280" i="6" s="1"/>
  <c r="V282" i="3"/>
  <c r="I282" i="6"/>
  <c r="V284" i="3"/>
  <c r="J282" i="6"/>
  <c r="S282" i="6" s="1"/>
  <c r="I284" i="6"/>
  <c r="J284" i="6"/>
  <c r="S284" i="6" s="1"/>
  <c r="V286" i="3"/>
  <c r="I286" i="6"/>
  <c r="V288" i="3"/>
  <c r="J286" i="6"/>
  <c r="S286" i="6" s="1"/>
  <c r="I288" i="6"/>
  <c r="V290" i="3"/>
  <c r="J288" i="6"/>
  <c r="S288" i="6" s="1"/>
  <c r="I290" i="6"/>
  <c r="V292" i="3"/>
  <c r="J290" i="6"/>
  <c r="S290" i="6" s="1"/>
  <c r="I292" i="6"/>
  <c r="J292" i="6"/>
  <c r="S292" i="6" s="1"/>
  <c r="V294" i="3"/>
  <c r="I294" i="6"/>
  <c r="V296" i="3"/>
  <c r="J294" i="6"/>
  <c r="S294" i="6" s="1"/>
  <c r="I296" i="6"/>
  <c r="V298" i="3"/>
  <c r="J296" i="6"/>
  <c r="S296" i="6" s="1"/>
  <c r="I298" i="6"/>
  <c r="V300" i="3"/>
  <c r="J298" i="6"/>
  <c r="S298" i="6" s="1"/>
  <c r="I300" i="6"/>
  <c r="V302" i="3"/>
  <c r="J300" i="6"/>
  <c r="S300" i="6" s="1"/>
  <c r="I302" i="6"/>
  <c r="V304" i="3"/>
  <c r="J302" i="6"/>
  <c r="S302" i="6" s="1"/>
  <c r="I304" i="6"/>
  <c r="V306" i="3"/>
  <c r="J304" i="6"/>
  <c r="S304" i="6" s="1"/>
  <c r="I306" i="6"/>
  <c r="V308" i="3"/>
  <c r="J306" i="6"/>
  <c r="S306" i="6" s="1"/>
  <c r="I308" i="6"/>
  <c r="V310" i="3"/>
  <c r="J308" i="6"/>
  <c r="S308" i="6" s="1"/>
  <c r="I310" i="6"/>
  <c r="V312" i="3"/>
  <c r="J310" i="6"/>
  <c r="S310" i="6" s="1"/>
  <c r="I312" i="6"/>
  <c r="V314" i="3"/>
  <c r="J312" i="6"/>
  <c r="S312" i="6" s="1"/>
  <c r="I314" i="6"/>
  <c r="V316" i="3"/>
  <c r="J314" i="6"/>
  <c r="S314" i="6" s="1"/>
  <c r="I316" i="6"/>
  <c r="J316" i="6"/>
  <c r="S316" i="6" s="1"/>
  <c r="V318" i="3"/>
  <c r="I318" i="6"/>
  <c r="V320" i="3"/>
  <c r="J318" i="6"/>
  <c r="S318" i="6" s="1"/>
  <c r="I320" i="6"/>
  <c r="V322" i="3"/>
  <c r="J320" i="6"/>
  <c r="S320" i="6" s="1"/>
  <c r="I322" i="6"/>
  <c r="V324" i="3"/>
  <c r="J322" i="6"/>
  <c r="S322" i="6" s="1"/>
  <c r="I324" i="6"/>
  <c r="V326" i="3"/>
  <c r="J324" i="6"/>
  <c r="S324" i="6" s="1"/>
  <c r="I326" i="6"/>
  <c r="V328" i="3"/>
  <c r="J326" i="6"/>
  <c r="S326" i="6" s="1"/>
  <c r="I328" i="6"/>
  <c r="J328" i="6"/>
  <c r="S328" i="6" s="1"/>
  <c r="V330" i="3"/>
  <c r="I330" i="6"/>
  <c r="V332" i="3"/>
  <c r="J330" i="6"/>
  <c r="S330" i="6" s="1"/>
  <c r="I332" i="6"/>
  <c r="J332" i="6"/>
  <c r="S332" i="6" s="1"/>
  <c r="V334" i="3"/>
  <c r="I334" i="6"/>
  <c r="V336" i="3"/>
  <c r="J334" i="6"/>
  <c r="S334" i="6" s="1"/>
  <c r="I336" i="6"/>
  <c r="V338" i="3"/>
  <c r="J336" i="6"/>
  <c r="S336" i="6" s="1"/>
  <c r="I338" i="6"/>
  <c r="V340" i="3"/>
  <c r="J338" i="6"/>
  <c r="S338" i="6" s="1"/>
  <c r="I340" i="6"/>
  <c r="J340" i="6"/>
  <c r="S340" i="6" s="1"/>
  <c r="V342" i="3"/>
  <c r="I342" i="6"/>
  <c r="V344" i="3"/>
  <c r="J342" i="6"/>
  <c r="S342" i="6" s="1"/>
  <c r="I344" i="6"/>
  <c r="V346" i="3"/>
  <c r="J344" i="6"/>
  <c r="S344" i="6" s="1"/>
  <c r="I346" i="6"/>
  <c r="V348" i="3"/>
  <c r="J346" i="6"/>
  <c r="S346" i="6" s="1"/>
  <c r="I348" i="6"/>
  <c r="J348" i="6"/>
  <c r="S348" i="6" s="1"/>
  <c r="V350" i="3"/>
  <c r="I350" i="6"/>
  <c r="V352" i="3"/>
  <c r="J350" i="6"/>
  <c r="S350" i="6" s="1"/>
  <c r="I352" i="6"/>
  <c r="V354" i="3"/>
  <c r="J352" i="6"/>
  <c r="S352" i="6" s="1"/>
  <c r="I13" i="6"/>
  <c r="V15" i="3"/>
  <c r="AP15" i="3" s="1"/>
  <c r="J13" i="6"/>
  <c r="S13" i="6" s="1"/>
  <c r="I15" i="6"/>
  <c r="V17" i="3"/>
  <c r="AP17" i="3" s="1"/>
  <c r="J15" i="6"/>
  <c r="I25" i="6"/>
  <c r="V27" i="3"/>
  <c r="AP27" i="3" s="1"/>
  <c r="J25" i="6"/>
  <c r="S25" i="6" s="1"/>
  <c r="I29" i="6"/>
  <c r="V31" i="3"/>
  <c r="AP31" i="3" s="1"/>
  <c r="J29" i="6"/>
  <c r="S29" i="6" s="1"/>
  <c r="I33" i="6"/>
  <c r="V35" i="3"/>
  <c r="AP35" i="3" s="1"/>
  <c r="J33" i="6"/>
  <c r="S33" i="6" s="1"/>
  <c r="I40" i="6"/>
  <c r="V42" i="3"/>
  <c r="AP42" i="3" s="1"/>
  <c r="J40" i="6"/>
  <c r="S40" i="6" s="1"/>
  <c r="I14" i="6"/>
  <c r="J14" i="6"/>
  <c r="S14" i="6" s="1"/>
  <c r="V16" i="3"/>
  <c r="AP16" i="3" s="1"/>
  <c r="I16" i="6"/>
  <c r="V18" i="3"/>
  <c r="AP18" i="3" s="1"/>
  <c r="J16" i="6"/>
  <c r="S16" i="6" s="1"/>
  <c r="I18" i="6"/>
  <c r="V20" i="3"/>
  <c r="AP20" i="3" s="1"/>
  <c r="J18" i="6"/>
  <c r="S18" i="6" s="1"/>
  <c r="I20" i="6"/>
  <c r="V22" i="3"/>
  <c r="AP22" i="3" s="1"/>
  <c r="J20" i="6"/>
  <c r="S20" i="6" s="1"/>
  <c r="I22" i="6"/>
  <c r="V24" i="3"/>
  <c r="AP24" i="3" s="1"/>
  <c r="J22" i="6"/>
  <c r="S22" i="6" s="1"/>
  <c r="I24" i="6"/>
  <c r="V26" i="3"/>
  <c r="AP26" i="3" s="1"/>
  <c r="J24" i="6"/>
  <c r="S24" i="6" s="1"/>
  <c r="I26" i="6"/>
  <c r="V28" i="3"/>
  <c r="AP28" i="3" s="1"/>
  <c r="J26" i="6"/>
  <c r="S26" i="6" s="1"/>
  <c r="I28" i="6"/>
  <c r="V30" i="3"/>
  <c r="AP30" i="3" s="1"/>
  <c r="J28" i="6"/>
  <c r="S28" i="6" s="1"/>
  <c r="I30" i="6"/>
  <c r="J30" i="6"/>
  <c r="S30" i="6" s="1"/>
  <c r="V32" i="3"/>
  <c r="AP32" i="3" s="1"/>
  <c r="I32" i="6"/>
  <c r="V34" i="3"/>
  <c r="AP34" i="3" s="1"/>
  <c r="J32" i="6"/>
  <c r="S32" i="6" s="1"/>
  <c r="I34" i="6"/>
  <c r="V36" i="3"/>
  <c r="AP36" i="3" s="1"/>
  <c r="J34" i="6"/>
  <c r="S34" i="6" s="1"/>
  <c r="I39" i="6"/>
  <c r="V41" i="3"/>
  <c r="AP41" i="3" s="1"/>
  <c r="J39" i="6"/>
  <c r="S39" i="6" s="1"/>
  <c r="I17" i="6"/>
  <c r="V19" i="3"/>
  <c r="AP19" i="3" s="1"/>
  <c r="J17" i="6"/>
  <c r="S17" i="6" s="1"/>
  <c r="I19" i="6"/>
  <c r="V21" i="3"/>
  <c r="AP21" i="3" s="1"/>
  <c r="J19" i="6"/>
  <c r="S19" i="6" s="1"/>
  <c r="I23" i="6"/>
  <c r="V25" i="3"/>
  <c r="AP25" i="3" s="1"/>
  <c r="J23" i="6"/>
  <c r="S23" i="6" s="1"/>
  <c r="I31" i="6"/>
  <c r="V33" i="3"/>
  <c r="AP33" i="3" s="1"/>
  <c r="J31" i="6"/>
  <c r="S31" i="6" s="1"/>
  <c r="I38" i="6"/>
  <c r="V40" i="3"/>
  <c r="AP40" i="3" s="1"/>
  <c r="J38" i="6"/>
  <c r="S38" i="6" s="1"/>
  <c r="I3" i="6"/>
  <c r="J3" i="6"/>
  <c r="S3" i="6" s="1"/>
  <c r="I5" i="6"/>
  <c r="V7" i="3"/>
  <c r="AP7" i="3" s="1"/>
  <c r="J5" i="6"/>
  <c r="S5" i="6" s="1"/>
  <c r="I7" i="6"/>
  <c r="V9" i="3"/>
  <c r="AP9" i="3" s="1"/>
  <c r="J7" i="6"/>
  <c r="S7" i="6" s="1"/>
  <c r="I9" i="6"/>
  <c r="V11" i="3"/>
  <c r="AP11" i="3" s="1"/>
  <c r="J9" i="6"/>
  <c r="S9" i="6" s="1"/>
  <c r="I11" i="6"/>
  <c r="V13" i="3"/>
  <c r="AP13" i="3" s="1"/>
  <c r="J11" i="6"/>
  <c r="S11" i="6" s="1"/>
  <c r="I36" i="6"/>
  <c r="V38" i="3"/>
  <c r="AP38" i="3" s="1"/>
  <c r="J36" i="6"/>
  <c r="S36" i="6" s="1"/>
  <c r="I41" i="6"/>
  <c r="V43" i="3"/>
  <c r="AP43" i="3" s="1"/>
  <c r="J41" i="6"/>
  <c r="S41" i="6" s="1"/>
  <c r="I43" i="6"/>
  <c r="V45" i="3"/>
  <c r="AP45" i="3" s="1"/>
  <c r="J43" i="6"/>
  <c r="S43" i="6" s="1"/>
  <c r="V47" i="3"/>
  <c r="AP47" i="3" s="1"/>
  <c r="J45" i="6"/>
  <c r="S45" i="6" s="1"/>
  <c r="I45" i="6"/>
  <c r="I47" i="6"/>
  <c r="V49" i="3"/>
  <c r="AP49" i="3" s="1"/>
  <c r="J47" i="6"/>
  <c r="S47" i="6" s="1"/>
  <c r="I49" i="6"/>
  <c r="V51" i="3"/>
  <c r="AP51" i="3" s="1"/>
  <c r="J49" i="6"/>
  <c r="S49" i="6" s="1"/>
  <c r="I51" i="6"/>
  <c r="J51" i="6"/>
  <c r="S51" i="6" s="1"/>
  <c r="V53" i="3"/>
  <c r="AP53" i="3" s="1"/>
  <c r="I53" i="6"/>
  <c r="V55" i="3"/>
  <c r="AP55" i="3" s="1"/>
  <c r="J53" i="6"/>
  <c r="S53" i="6" s="1"/>
  <c r="I55" i="6"/>
  <c r="V57" i="3"/>
  <c r="AP57" i="3" s="1"/>
  <c r="J55" i="6"/>
  <c r="S55" i="6" s="1"/>
  <c r="I57" i="6"/>
  <c r="V59" i="3"/>
  <c r="AP59" i="3" s="1"/>
  <c r="J57" i="6"/>
  <c r="S57" i="6" s="1"/>
  <c r="I59" i="6"/>
  <c r="V61" i="3"/>
  <c r="AP61" i="3" s="1"/>
  <c r="J59" i="6"/>
  <c r="S59" i="6" s="1"/>
  <c r="I61" i="6"/>
  <c r="V63" i="3"/>
  <c r="AP63" i="3" s="1"/>
  <c r="J61" i="6"/>
  <c r="S61" i="6" s="1"/>
  <c r="V65" i="3"/>
  <c r="AP65" i="3" s="1"/>
  <c r="I63" i="6"/>
  <c r="J63" i="6"/>
  <c r="S63" i="6" s="1"/>
  <c r="I65" i="6"/>
  <c r="V67" i="3"/>
  <c r="AP67" i="3" s="1"/>
  <c r="J65" i="6"/>
  <c r="S65" i="6" s="1"/>
  <c r="I67" i="6"/>
  <c r="J67" i="6"/>
  <c r="S67" i="6" s="1"/>
  <c r="V69" i="3"/>
  <c r="AP69" i="3" s="1"/>
  <c r="I69" i="6"/>
  <c r="V71" i="3"/>
  <c r="AP71" i="3" s="1"/>
  <c r="J69" i="6"/>
  <c r="S69" i="6" s="1"/>
  <c r="V73" i="3"/>
  <c r="AP73" i="3" s="1"/>
  <c r="I71" i="6"/>
  <c r="J71" i="6"/>
  <c r="S71" i="6" s="1"/>
  <c r="I73" i="6"/>
  <c r="V75" i="3"/>
  <c r="AP75" i="3" s="1"/>
  <c r="J73" i="6"/>
  <c r="S73" i="6" s="1"/>
  <c r="I75" i="6"/>
  <c r="V77" i="3"/>
  <c r="AP77" i="3" s="1"/>
  <c r="J75" i="6"/>
  <c r="S75" i="6" s="1"/>
  <c r="I77" i="6"/>
  <c r="V79" i="3"/>
  <c r="AP79" i="3" s="1"/>
  <c r="J77" i="6"/>
  <c r="S77" i="6" s="1"/>
  <c r="I79" i="6"/>
  <c r="V81" i="3"/>
  <c r="AP81" i="3" s="1"/>
  <c r="J79" i="6"/>
  <c r="S79" i="6" s="1"/>
  <c r="I81" i="6"/>
  <c r="V83" i="3"/>
  <c r="AP83" i="3" s="1"/>
  <c r="J81" i="6"/>
  <c r="S81" i="6" s="1"/>
  <c r="I83" i="6"/>
  <c r="V85" i="3"/>
  <c r="AP85" i="3" s="1"/>
  <c r="J83" i="6"/>
  <c r="S83" i="6" s="1"/>
  <c r="I85" i="6"/>
  <c r="V87" i="3"/>
  <c r="AP87" i="3" s="1"/>
  <c r="J85" i="6"/>
  <c r="S85" i="6" s="1"/>
  <c r="I87" i="6"/>
  <c r="V89" i="3"/>
  <c r="AP89" i="3" s="1"/>
  <c r="J87" i="6"/>
  <c r="S87" i="6" s="1"/>
  <c r="I89" i="6"/>
  <c r="V91" i="3"/>
  <c r="AP91" i="3" s="1"/>
  <c r="J89" i="6"/>
  <c r="S89" i="6" s="1"/>
  <c r="I91" i="6"/>
  <c r="V93" i="3"/>
  <c r="AP93" i="3" s="1"/>
  <c r="J91" i="6"/>
  <c r="S91" i="6" s="1"/>
  <c r="I93" i="6"/>
  <c r="V95" i="3"/>
  <c r="AP95" i="3" s="1"/>
  <c r="J93" i="6"/>
  <c r="S93" i="6" s="1"/>
  <c r="I95" i="6"/>
  <c r="V97" i="3"/>
  <c r="AP97" i="3" s="1"/>
  <c r="J95" i="6"/>
  <c r="S95" i="6" s="1"/>
  <c r="I97" i="6"/>
  <c r="V99" i="3"/>
  <c r="AP99" i="3" s="1"/>
  <c r="J97" i="6"/>
  <c r="S97" i="6" s="1"/>
  <c r="I99" i="6"/>
  <c r="V101" i="3"/>
  <c r="AP101" i="3" s="1"/>
  <c r="J99" i="6"/>
  <c r="S99" i="6" s="1"/>
  <c r="I101" i="6"/>
  <c r="V103" i="3"/>
  <c r="AP103" i="3" s="1"/>
  <c r="J101" i="6"/>
  <c r="S101" i="6" s="1"/>
  <c r="I103" i="6"/>
  <c r="V105" i="3"/>
  <c r="AP105" i="3" s="1"/>
  <c r="J103" i="6"/>
  <c r="S103" i="6" s="1"/>
  <c r="I105" i="6"/>
  <c r="V107" i="3"/>
  <c r="AP107" i="3" s="1"/>
  <c r="J105" i="6"/>
  <c r="S105" i="6" s="1"/>
  <c r="I107" i="6"/>
  <c r="V109" i="3"/>
  <c r="AP109" i="3" s="1"/>
  <c r="J107" i="6"/>
  <c r="S107" i="6" s="1"/>
  <c r="I109" i="6"/>
  <c r="J109" i="6"/>
  <c r="S109" i="6" s="1"/>
  <c r="V111" i="3"/>
  <c r="AP111" i="3" s="1"/>
  <c r="I111" i="6"/>
  <c r="J111" i="6"/>
  <c r="S111" i="6" s="1"/>
  <c r="V113" i="3"/>
  <c r="AP113" i="3" s="1"/>
  <c r="V115" i="3"/>
  <c r="AP115" i="3" s="1"/>
  <c r="I113" i="6"/>
  <c r="J113" i="6"/>
  <c r="S113" i="6" s="1"/>
  <c r="I115" i="6"/>
  <c r="V117" i="3"/>
  <c r="AP117" i="3" s="1"/>
  <c r="J115" i="6"/>
  <c r="S115" i="6" s="1"/>
  <c r="I117" i="6"/>
  <c r="V119" i="3"/>
  <c r="AP119" i="3" s="1"/>
  <c r="J117" i="6"/>
  <c r="S117" i="6" s="1"/>
  <c r="I119" i="6"/>
  <c r="J119" i="6"/>
  <c r="S119" i="6" s="1"/>
  <c r="V121" i="3"/>
  <c r="AP121" i="3" s="1"/>
  <c r="I121" i="6"/>
  <c r="V123" i="3"/>
  <c r="AP123" i="3" s="1"/>
  <c r="J121" i="6"/>
  <c r="S121" i="6" s="1"/>
  <c r="I123" i="6"/>
  <c r="V125" i="3"/>
  <c r="AP125" i="3" s="1"/>
  <c r="J123" i="6"/>
  <c r="S123" i="6" s="1"/>
  <c r="I125" i="6"/>
  <c r="V127" i="3"/>
  <c r="AP127" i="3" s="1"/>
  <c r="J125" i="6"/>
  <c r="S125" i="6" s="1"/>
  <c r="I127" i="6"/>
  <c r="V129" i="3"/>
  <c r="AP129" i="3" s="1"/>
  <c r="J127" i="6"/>
  <c r="S127" i="6" s="1"/>
  <c r="I129" i="6"/>
  <c r="V131" i="3"/>
  <c r="AP131" i="3" s="1"/>
  <c r="J129" i="6"/>
  <c r="S129" i="6" s="1"/>
  <c r="I131" i="6"/>
  <c r="V133" i="3"/>
  <c r="AP133" i="3" s="1"/>
  <c r="J131" i="6"/>
  <c r="S131" i="6" s="1"/>
  <c r="I133" i="6"/>
  <c r="V135" i="3"/>
  <c r="AP135" i="3" s="1"/>
  <c r="J133" i="6"/>
  <c r="S133" i="6" s="1"/>
  <c r="I135" i="6"/>
  <c r="V137" i="3"/>
  <c r="AP137" i="3" s="1"/>
  <c r="J135" i="6"/>
  <c r="S135" i="6" s="1"/>
  <c r="I137" i="6"/>
  <c r="V139" i="3"/>
  <c r="AP139" i="3" s="1"/>
  <c r="J137" i="6"/>
  <c r="S137" i="6" s="1"/>
  <c r="I139" i="6"/>
  <c r="V141" i="3"/>
  <c r="AP141" i="3" s="1"/>
  <c r="J139" i="6"/>
  <c r="S139" i="6" s="1"/>
  <c r="I141" i="6"/>
  <c r="V143" i="3"/>
  <c r="AP143" i="3" s="1"/>
  <c r="J141" i="6"/>
  <c r="S141" i="6" s="1"/>
  <c r="I143" i="6"/>
  <c r="V145" i="3"/>
  <c r="AP145" i="3" s="1"/>
  <c r="J143" i="6"/>
  <c r="S143" i="6" s="1"/>
  <c r="I145" i="6"/>
  <c r="V147" i="3"/>
  <c r="AP147" i="3" s="1"/>
  <c r="J145" i="6"/>
  <c r="S145" i="6" s="1"/>
  <c r="I147" i="6"/>
  <c r="V149" i="3"/>
  <c r="AP149" i="3" s="1"/>
  <c r="J147" i="6"/>
  <c r="S147" i="6" s="1"/>
  <c r="I149" i="6"/>
  <c r="V151" i="3"/>
  <c r="AP151" i="3" s="1"/>
  <c r="J149" i="6"/>
  <c r="S149" i="6" s="1"/>
  <c r="I151" i="6"/>
  <c r="V153" i="3"/>
  <c r="AP153" i="3" s="1"/>
  <c r="J151" i="6"/>
  <c r="S151" i="6" s="1"/>
  <c r="I153" i="6"/>
  <c r="V155" i="3"/>
  <c r="AP155" i="3" s="1"/>
  <c r="J153" i="6"/>
  <c r="S153" i="6" s="1"/>
  <c r="I155" i="6"/>
  <c r="V157" i="3"/>
  <c r="AP157" i="3" s="1"/>
  <c r="J155" i="6"/>
  <c r="S155" i="6" s="1"/>
  <c r="I157" i="6"/>
  <c r="V159" i="3"/>
  <c r="AP159" i="3" s="1"/>
  <c r="J157" i="6"/>
  <c r="S157" i="6" s="1"/>
  <c r="I159" i="6"/>
  <c r="V161" i="3"/>
  <c r="AP161" i="3" s="1"/>
  <c r="J159" i="6"/>
  <c r="S159" i="6" s="1"/>
  <c r="I161" i="6"/>
  <c r="V163" i="3"/>
  <c r="AP163" i="3" s="1"/>
  <c r="J161" i="6"/>
  <c r="S161" i="6" s="1"/>
  <c r="I163" i="6"/>
  <c r="V165" i="3"/>
  <c r="AP165" i="3" s="1"/>
  <c r="J163" i="6"/>
  <c r="S163" i="6" s="1"/>
  <c r="V167" i="3"/>
  <c r="AP167" i="3" s="1"/>
  <c r="J165" i="6"/>
  <c r="S165" i="6" s="1"/>
  <c r="I165" i="6"/>
  <c r="I167" i="6"/>
  <c r="V169" i="3"/>
  <c r="AP169" i="3" s="1"/>
  <c r="J167" i="6"/>
  <c r="S167" i="6" s="1"/>
  <c r="I169" i="6"/>
  <c r="V171" i="3"/>
  <c r="AP171" i="3" s="1"/>
  <c r="J169" i="6"/>
  <c r="S169" i="6" s="1"/>
  <c r="I171" i="6"/>
  <c r="V173" i="3"/>
  <c r="AP173" i="3" s="1"/>
  <c r="J171" i="6"/>
  <c r="S171" i="6" s="1"/>
  <c r="I173" i="6"/>
  <c r="V175" i="3"/>
  <c r="AP175" i="3" s="1"/>
  <c r="J173" i="6"/>
  <c r="S173" i="6" s="1"/>
  <c r="I175" i="6"/>
  <c r="V177" i="3"/>
  <c r="AP177" i="3" s="1"/>
  <c r="J175" i="6"/>
  <c r="S175" i="6" s="1"/>
  <c r="I177" i="6"/>
  <c r="V179" i="3"/>
  <c r="AP179" i="3" s="1"/>
  <c r="J177" i="6"/>
  <c r="S177" i="6" s="1"/>
  <c r="I179" i="6"/>
  <c r="V181" i="3"/>
  <c r="AP181" i="3" s="1"/>
  <c r="J179" i="6"/>
  <c r="S179" i="6" s="1"/>
  <c r="I181" i="6"/>
  <c r="V183" i="3"/>
  <c r="AP183" i="3" s="1"/>
  <c r="J181" i="6"/>
  <c r="S181" i="6" s="1"/>
  <c r="I183" i="6"/>
  <c r="V185" i="3"/>
  <c r="AP185" i="3" s="1"/>
  <c r="J183" i="6"/>
  <c r="S183" i="6" s="1"/>
  <c r="I185" i="6"/>
  <c r="V187" i="3"/>
  <c r="AP187" i="3" s="1"/>
  <c r="J185" i="6"/>
  <c r="S185" i="6" s="1"/>
  <c r="I187" i="6"/>
  <c r="V189" i="3"/>
  <c r="AP189" i="3" s="1"/>
  <c r="J187" i="6"/>
  <c r="S187" i="6" s="1"/>
  <c r="I189" i="6"/>
  <c r="V191" i="3"/>
  <c r="AP191" i="3" s="1"/>
  <c r="J189" i="6"/>
  <c r="S189" i="6" s="1"/>
  <c r="I191" i="6"/>
  <c r="V193" i="3"/>
  <c r="AP193" i="3" s="1"/>
  <c r="J191" i="6"/>
  <c r="S191" i="6" s="1"/>
  <c r="I193" i="6"/>
  <c r="V195" i="3"/>
  <c r="AP195" i="3" s="1"/>
  <c r="J193" i="6"/>
  <c r="S193" i="6" s="1"/>
  <c r="I195" i="6"/>
  <c r="V197" i="3"/>
  <c r="AP197" i="3" s="1"/>
  <c r="J195" i="6"/>
  <c r="S195" i="6" s="1"/>
  <c r="I197" i="6"/>
  <c r="V199" i="3"/>
  <c r="AP199" i="3" s="1"/>
  <c r="J197" i="6"/>
  <c r="S197" i="6" s="1"/>
  <c r="I199" i="6"/>
  <c r="V201" i="3"/>
  <c r="AP201" i="3" s="1"/>
  <c r="J199" i="6"/>
  <c r="S199" i="6" s="1"/>
  <c r="I201" i="6"/>
  <c r="V203" i="3"/>
  <c r="AP203" i="3" s="1"/>
  <c r="J201" i="6"/>
  <c r="S201" i="6" s="1"/>
  <c r="I203" i="6"/>
  <c r="V205" i="3"/>
  <c r="J203" i="6"/>
  <c r="S203" i="6" s="1"/>
  <c r="I205" i="6"/>
  <c r="V207" i="3"/>
  <c r="J205" i="6"/>
  <c r="S205" i="6" s="1"/>
  <c r="I207" i="6"/>
  <c r="V209" i="3"/>
  <c r="J207" i="6"/>
  <c r="S207" i="6" s="1"/>
  <c r="I209" i="6"/>
  <c r="V211" i="3"/>
  <c r="J209" i="6"/>
  <c r="S209" i="6" s="1"/>
  <c r="I211" i="6"/>
  <c r="V213" i="3"/>
  <c r="J211" i="6"/>
  <c r="S211" i="6" s="1"/>
  <c r="I213" i="6"/>
  <c r="V215" i="3"/>
  <c r="J213" i="6"/>
  <c r="S213" i="6" s="1"/>
  <c r="I215" i="6"/>
  <c r="V217" i="3"/>
  <c r="J215" i="6"/>
  <c r="S215" i="6" s="1"/>
  <c r="I217" i="6"/>
  <c r="V219" i="3"/>
  <c r="J217" i="6"/>
  <c r="S217" i="6" s="1"/>
  <c r="I219" i="6"/>
  <c r="V221" i="3"/>
  <c r="J219" i="6"/>
  <c r="S219" i="6" s="1"/>
  <c r="I221" i="6"/>
  <c r="V223" i="3"/>
  <c r="J221" i="6"/>
  <c r="S221" i="6" s="1"/>
  <c r="I223" i="6"/>
  <c r="V225" i="3"/>
  <c r="J223" i="6"/>
  <c r="S223" i="6" s="1"/>
  <c r="V227" i="3"/>
  <c r="I225" i="6"/>
  <c r="J225" i="6"/>
  <c r="S225" i="6" s="1"/>
  <c r="I227" i="6"/>
  <c r="V229" i="3"/>
  <c r="J227" i="6"/>
  <c r="S227" i="6" s="1"/>
  <c r="I229" i="6"/>
  <c r="V231" i="3"/>
  <c r="J229" i="6"/>
  <c r="S229" i="6" s="1"/>
  <c r="I231" i="6"/>
  <c r="V233" i="3"/>
  <c r="J231" i="6"/>
  <c r="S231" i="6" s="1"/>
  <c r="I233" i="6"/>
  <c r="V235" i="3"/>
  <c r="J233" i="6"/>
  <c r="S233" i="6" s="1"/>
  <c r="I235" i="6"/>
  <c r="V237" i="3"/>
  <c r="J235" i="6"/>
  <c r="S235" i="6" s="1"/>
  <c r="I237" i="6"/>
  <c r="V239" i="3"/>
  <c r="J237" i="6"/>
  <c r="S237" i="6" s="1"/>
  <c r="I239" i="6"/>
  <c r="V241" i="3"/>
  <c r="J239" i="6"/>
  <c r="S239" i="6" s="1"/>
  <c r="I241" i="6"/>
  <c r="V243" i="3"/>
  <c r="J241" i="6"/>
  <c r="S241" i="6" s="1"/>
  <c r="I243" i="6"/>
  <c r="J243" i="6"/>
  <c r="S243" i="6" s="1"/>
  <c r="V245" i="3"/>
  <c r="I245" i="6"/>
  <c r="V247" i="3"/>
  <c r="J245" i="6"/>
  <c r="S245" i="6" s="1"/>
  <c r="I247" i="6"/>
  <c r="V249" i="3"/>
  <c r="J247" i="6"/>
  <c r="S247" i="6" s="1"/>
  <c r="I249" i="6"/>
  <c r="V251" i="3"/>
  <c r="J249" i="6"/>
  <c r="S249" i="6" s="1"/>
  <c r="I251" i="6"/>
  <c r="V253" i="3"/>
  <c r="J251" i="6"/>
  <c r="S251" i="6" s="1"/>
  <c r="I253" i="6"/>
  <c r="V255" i="3"/>
  <c r="J253" i="6"/>
  <c r="S253" i="6" s="1"/>
  <c r="I255" i="6"/>
  <c r="V257" i="3"/>
  <c r="J255" i="6"/>
  <c r="S255" i="6" s="1"/>
  <c r="I257" i="6"/>
  <c r="V259" i="3"/>
  <c r="J257" i="6"/>
  <c r="S257" i="6" s="1"/>
  <c r="I259" i="6"/>
  <c r="V261" i="3"/>
  <c r="J259" i="6"/>
  <c r="S259" i="6" s="1"/>
  <c r="I261" i="6"/>
  <c r="V263" i="3"/>
  <c r="J261" i="6"/>
  <c r="S261" i="6" s="1"/>
  <c r="V265" i="3"/>
  <c r="I263" i="6"/>
  <c r="J263" i="6"/>
  <c r="S263" i="6" s="1"/>
  <c r="I265" i="6"/>
  <c r="V267" i="3"/>
  <c r="J265" i="6"/>
  <c r="S265" i="6" s="1"/>
  <c r="I267" i="6"/>
  <c r="V269" i="3"/>
  <c r="J267" i="6"/>
  <c r="S267" i="6" s="1"/>
  <c r="I269" i="6"/>
  <c r="V271" i="3"/>
  <c r="J269" i="6"/>
  <c r="S269" i="6" s="1"/>
  <c r="I271" i="6"/>
  <c r="V273" i="3"/>
  <c r="J271" i="6"/>
  <c r="S271" i="6" s="1"/>
  <c r="I273" i="6"/>
  <c r="V275" i="3"/>
  <c r="J273" i="6"/>
  <c r="S273" i="6" s="1"/>
  <c r="I275" i="6"/>
  <c r="V277" i="3"/>
  <c r="J275" i="6"/>
  <c r="S275" i="6" s="1"/>
  <c r="I277" i="6"/>
  <c r="V279" i="3"/>
  <c r="J277" i="6"/>
  <c r="S277" i="6" s="1"/>
  <c r="I279" i="6"/>
  <c r="V281" i="3"/>
  <c r="J279" i="6"/>
  <c r="S279" i="6" s="1"/>
  <c r="I281" i="6"/>
  <c r="V283" i="3"/>
  <c r="J281" i="6"/>
  <c r="S281" i="6" s="1"/>
  <c r="I283" i="6"/>
  <c r="V285" i="3"/>
  <c r="J283" i="6"/>
  <c r="S283" i="6" s="1"/>
  <c r="I285" i="6"/>
  <c r="V287" i="3"/>
  <c r="J285" i="6"/>
  <c r="S285" i="6" s="1"/>
  <c r="I287" i="6"/>
  <c r="V289" i="3"/>
  <c r="J287" i="6"/>
  <c r="S287" i="6" s="1"/>
  <c r="I289" i="6"/>
  <c r="V291" i="3"/>
  <c r="J289" i="6"/>
  <c r="S289" i="6" s="1"/>
  <c r="I291" i="6"/>
  <c r="V293" i="3"/>
  <c r="J291" i="6"/>
  <c r="S291" i="6" s="1"/>
  <c r="I293" i="6"/>
  <c r="V295" i="3"/>
  <c r="J293" i="6"/>
  <c r="S293" i="6" s="1"/>
  <c r="I295" i="6"/>
  <c r="V297" i="3"/>
  <c r="J295" i="6"/>
  <c r="S295" i="6" s="1"/>
  <c r="I297" i="6"/>
  <c r="V299" i="3"/>
  <c r="J297" i="6"/>
  <c r="S297" i="6" s="1"/>
  <c r="I299" i="6"/>
  <c r="V301" i="3"/>
  <c r="J299" i="6"/>
  <c r="S299" i="6" s="1"/>
  <c r="I301" i="6"/>
  <c r="V303" i="3"/>
  <c r="J301" i="6"/>
  <c r="S301" i="6" s="1"/>
  <c r="I303" i="6"/>
  <c r="V305" i="3"/>
  <c r="J303" i="6"/>
  <c r="S303" i="6" s="1"/>
  <c r="I305" i="6"/>
  <c r="V307" i="3"/>
  <c r="J305" i="6"/>
  <c r="S305" i="6" s="1"/>
  <c r="V309" i="3"/>
  <c r="I307" i="6"/>
  <c r="J307" i="6"/>
  <c r="S307" i="6" s="1"/>
  <c r="I309" i="6"/>
  <c r="V311" i="3"/>
  <c r="J309" i="6"/>
  <c r="S309" i="6" s="1"/>
  <c r="I311" i="6"/>
  <c r="V313" i="3"/>
  <c r="J311" i="6"/>
  <c r="S311" i="6" s="1"/>
  <c r="I313" i="6"/>
  <c r="V315" i="3"/>
  <c r="J313" i="6"/>
  <c r="S313" i="6" s="1"/>
  <c r="V317" i="3"/>
  <c r="I315" i="6"/>
  <c r="J315" i="6"/>
  <c r="S315" i="6" s="1"/>
  <c r="I317" i="6"/>
  <c r="V319" i="3"/>
  <c r="J317" i="6"/>
  <c r="S317" i="6" s="1"/>
  <c r="I319" i="6"/>
  <c r="V321" i="3"/>
  <c r="J319" i="6"/>
  <c r="S319" i="6" s="1"/>
  <c r="I321" i="6"/>
  <c r="V323" i="3"/>
  <c r="J321" i="6"/>
  <c r="S321" i="6" s="1"/>
  <c r="V325" i="3"/>
  <c r="I323" i="6"/>
  <c r="J323" i="6"/>
  <c r="S323" i="6" s="1"/>
  <c r="I325" i="6"/>
  <c r="V327" i="3"/>
  <c r="J325" i="6"/>
  <c r="S325" i="6" s="1"/>
  <c r="I327" i="6"/>
  <c r="V329" i="3"/>
  <c r="J327" i="6"/>
  <c r="S327" i="6" s="1"/>
  <c r="I329" i="6"/>
  <c r="V331" i="3"/>
  <c r="J329" i="6"/>
  <c r="S329" i="6" s="1"/>
  <c r="I331" i="6"/>
  <c r="V333" i="3"/>
  <c r="J331" i="6"/>
  <c r="S331" i="6" s="1"/>
  <c r="I333" i="6"/>
  <c r="V335" i="3"/>
  <c r="J333" i="6"/>
  <c r="S333" i="6" s="1"/>
  <c r="I335" i="6"/>
  <c r="V337" i="3"/>
  <c r="J335" i="6"/>
  <c r="S335" i="6" s="1"/>
  <c r="I337" i="6"/>
  <c r="V339" i="3"/>
  <c r="J337" i="6"/>
  <c r="S337" i="6" s="1"/>
  <c r="I339" i="6"/>
  <c r="V341" i="3"/>
  <c r="J339" i="6"/>
  <c r="S339" i="6" s="1"/>
  <c r="I341" i="6"/>
  <c r="V343" i="3"/>
  <c r="J341" i="6"/>
  <c r="S341" i="6" s="1"/>
  <c r="I343" i="6"/>
  <c r="V345" i="3"/>
  <c r="J343" i="6"/>
  <c r="S343" i="6" s="1"/>
  <c r="I345" i="6"/>
  <c r="V347" i="3"/>
  <c r="J345" i="6"/>
  <c r="S345" i="6" s="1"/>
  <c r="I347" i="6"/>
  <c r="V349" i="3"/>
  <c r="J347" i="6"/>
  <c r="S347" i="6" s="1"/>
  <c r="I349" i="6"/>
  <c r="V351" i="3"/>
  <c r="J349" i="6"/>
  <c r="S349" i="6" s="1"/>
  <c r="I351" i="6"/>
  <c r="V353" i="3"/>
  <c r="J351" i="6"/>
  <c r="S351" i="6" s="1"/>
  <c r="I353" i="6"/>
  <c r="V355" i="3"/>
  <c r="J353" i="6"/>
  <c r="S353" i="6" s="1"/>
  <c r="S15" i="6" l="1"/>
  <c r="B144" i="22"/>
  <c r="B75" i="22"/>
  <c r="B178" i="22"/>
  <c r="B87" i="22"/>
  <c r="B124" i="22"/>
  <c r="B2" i="22"/>
  <c r="B44" i="22"/>
  <c r="B106" i="22"/>
  <c r="B127" i="22"/>
  <c r="B36" i="22"/>
  <c r="B182" i="22"/>
  <c r="B158" i="22"/>
  <c r="B181" i="22"/>
  <c r="B77" i="22"/>
  <c r="B81" i="22"/>
  <c r="B162" i="22"/>
  <c r="B154" i="22"/>
  <c r="B130" i="22"/>
  <c r="B129" i="22"/>
  <c r="B91" i="22"/>
  <c r="B136" i="22"/>
  <c r="B78" i="22"/>
  <c r="B132" i="22"/>
  <c r="B56" i="22"/>
  <c r="B134" i="22"/>
  <c r="B141" i="22"/>
  <c r="B139" i="22"/>
  <c r="B69" i="22"/>
  <c r="B90" i="22"/>
  <c r="B83" i="22"/>
  <c r="B102" i="22"/>
  <c r="B88" i="22"/>
  <c r="B86" i="22"/>
  <c r="B54" i="22"/>
  <c r="B146" i="22"/>
  <c r="B148" i="22"/>
  <c r="B174" i="22"/>
  <c r="B103" i="22"/>
  <c r="B92" i="22"/>
  <c r="B150" i="22"/>
  <c r="B38" i="22"/>
  <c r="B82" i="22"/>
  <c r="X18" i="6"/>
  <c r="X353" i="6"/>
  <c r="AE353" i="6"/>
  <c r="R353" i="6"/>
  <c r="AE321" i="6"/>
  <c r="X321" i="6"/>
  <c r="R321" i="6"/>
  <c r="R313" i="6"/>
  <c r="X313" i="6"/>
  <c r="AE313" i="6"/>
  <c r="AE289" i="6"/>
  <c r="X289" i="6"/>
  <c r="R289" i="6"/>
  <c r="X257" i="6"/>
  <c r="AE257" i="6"/>
  <c r="R257" i="6"/>
  <c r="AE249" i="6"/>
  <c r="X249" i="6"/>
  <c r="R249" i="6"/>
  <c r="X233" i="6"/>
  <c r="AE233" i="6"/>
  <c r="R233" i="6"/>
  <c r="AP221" i="3"/>
  <c r="AQ221" i="3"/>
  <c r="X209" i="6"/>
  <c r="AE209" i="6"/>
  <c r="R209" i="6"/>
  <c r="X193" i="6"/>
  <c r="AE193" i="6"/>
  <c r="R193" i="6"/>
  <c r="X169" i="6"/>
  <c r="AE169" i="6"/>
  <c r="R169" i="6"/>
  <c r="AE145" i="6"/>
  <c r="R145" i="6"/>
  <c r="X145" i="6"/>
  <c r="AE81" i="6"/>
  <c r="X81" i="6"/>
  <c r="R81" i="6"/>
  <c r="AE73" i="6"/>
  <c r="X73" i="6"/>
  <c r="R73" i="6"/>
  <c r="X65" i="6"/>
  <c r="R65" i="6"/>
  <c r="AE65" i="6"/>
  <c r="AE49" i="6"/>
  <c r="X49" i="6"/>
  <c r="R49" i="6"/>
  <c r="R5" i="6"/>
  <c r="AE5" i="6"/>
  <c r="X5" i="6"/>
  <c r="R23" i="6"/>
  <c r="X23" i="6"/>
  <c r="AE23" i="6"/>
  <c r="X32" i="6"/>
  <c r="AE32" i="6"/>
  <c r="R32" i="6"/>
  <c r="X24" i="6"/>
  <c r="R24" i="6"/>
  <c r="AE24" i="6"/>
  <c r="X29" i="6"/>
  <c r="AE29" i="6"/>
  <c r="R29" i="6"/>
  <c r="X344" i="6"/>
  <c r="R344" i="6"/>
  <c r="AE344" i="6"/>
  <c r="AE336" i="6"/>
  <c r="X336" i="6"/>
  <c r="R336" i="6"/>
  <c r="X328" i="6"/>
  <c r="AE328" i="6"/>
  <c r="R328" i="6"/>
  <c r="X320" i="6"/>
  <c r="AE320" i="6"/>
  <c r="R320" i="6"/>
  <c r="AE304" i="6"/>
  <c r="X304" i="6"/>
  <c r="R304" i="6"/>
  <c r="AQ300" i="3"/>
  <c r="AP300" i="3"/>
  <c r="X288" i="6"/>
  <c r="AE288" i="6"/>
  <c r="R288" i="6"/>
  <c r="AP268" i="3"/>
  <c r="AQ268" i="3"/>
  <c r="AP260" i="3"/>
  <c r="AQ260" i="3"/>
  <c r="AP254" i="3"/>
  <c r="AQ254" i="3"/>
  <c r="AE248" i="6"/>
  <c r="R248" i="6"/>
  <c r="X248" i="6"/>
  <c r="AQ244" i="3"/>
  <c r="AP244" i="3"/>
  <c r="X232" i="6"/>
  <c r="AE232" i="6"/>
  <c r="R232" i="6"/>
  <c r="X224" i="6"/>
  <c r="AE224" i="6"/>
  <c r="R224" i="6"/>
  <c r="AQ220" i="3"/>
  <c r="AP220" i="3"/>
  <c r="AQ212" i="3"/>
  <c r="AP212" i="3"/>
  <c r="X160" i="6"/>
  <c r="AE160" i="6"/>
  <c r="R160" i="6"/>
  <c r="X120" i="6"/>
  <c r="AE120" i="6"/>
  <c r="R120" i="6"/>
  <c r="AE58" i="6"/>
  <c r="R58" i="6"/>
  <c r="X58" i="6"/>
  <c r="AE21" i="6"/>
  <c r="X21" i="6"/>
  <c r="R21" i="6"/>
  <c r="AQ351" i="3"/>
  <c r="AP351" i="3"/>
  <c r="X347" i="6"/>
  <c r="AE347" i="6"/>
  <c r="R347" i="6"/>
  <c r="AQ343" i="3"/>
  <c r="AP343" i="3"/>
  <c r="X339" i="6"/>
  <c r="R339" i="6"/>
  <c r="AE339" i="6"/>
  <c r="AQ335" i="3"/>
  <c r="AP335" i="3"/>
  <c r="AE331" i="6"/>
  <c r="X331" i="6"/>
  <c r="R331" i="6"/>
  <c r="AQ327" i="3"/>
  <c r="AP327" i="3"/>
  <c r="AP325" i="3"/>
  <c r="AQ325" i="3"/>
  <c r="AP319" i="3"/>
  <c r="AQ319" i="3"/>
  <c r="AP317" i="3"/>
  <c r="AQ317" i="3"/>
  <c r="AQ311" i="3"/>
  <c r="AP311" i="3"/>
  <c r="AP309" i="3"/>
  <c r="AQ309" i="3"/>
  <c r="AQ303" i="3"/>
  <c r="AP303" i="3"/>
  <c r="X299" i="6"/>
  <c r="AE299" i="6"/>
  <c r="R299" i="6"/>
  <c r="AQ295" i="3"/>
  <c r="AP295" i="3"/>
  <c r="X291" i="6"/>
  <c r="AE291" i="6"/>
  <c r="R291" i="6"/>
  <c r="AQ287" i="3"/>
  <c r="AP287" i="3"/>
  <c r="AE283" i="6"/>
  <c r="X283" i="6"/>
  <c r="R283" i="6"/>
  <c r="AQ279" i="3"/>
  <c r="AP279" i="3"/>
  <c r="AE275" i="6"/>
  <c r="R275" i="6"/>
  <c r="X275" i="6"/>
  <c r="AQ271" i="3"/>
  <c r="AP271" i="3"/>
  <c r="AE267" i="6"/>
  <c r="X267" i="6"/>
  <c r="R267" i="6"/>
  <c r="AQ263" i="3"/>
  <c r="AP263" i="3"/>
  <c r="X259" i="6"/>
  <c r="R259" i="6"/>
  <c r="AE259" i="6"/>
  <c r="AP255" i="3"/>
  <c r="AQ255" i="3"/>
  <c r="X251" i="6"/>
  <c r="R251" i="6"/>
  <c r="AE251" i="6"/>
  <c r="AQ247" i="3"/>
  <c r="AP247" i="3"/>
  <c r="AE243" i="6"/>
  <c r="X243" i="6"/>
  <c r="R243" i="6"/>
  <c r="AQ239" i="3"/>
  <c r="AP239" i="3"/>
  <c r="X235" i="6"/>
  <c r="AE235" i="6"/>
  <c r="R235" i="6"/>
  <c r="AQ231" i="3"/>
  <c r="AP231" i="3"/>
  <c r="X227" i="6"/>
  <c r="AE227" i="6"/>
  <c r="R227" i="6"/>
  <c r="AQ223" i="3"/>
  <c r="AP223" i="3"/>
  <c r="X219" i="6"/>
  <c r="AE219" i="6"/>
  <c r="R219" i="6"/>
  <c r="AP215" i="3"/>
  <c r="AQ215" i="3"/>
  <c r="AE211" i="6"/>
  <c r="X211" i="6"/>
  <c r="R211" i="6"/>
  <c r="AP207" i="3"/>
  <c r="AQ207" i="3"/>
  <c r="AE203" i="6"/>
  <c r="X203" i="6"/>
  <c r="R203" i="6"/>
  <c r="X195" i="6"/>
  <c r="AE195" i="6"/>
  <c r="R195" i="6"/>
  <c r="X187" i="6"/>
  <c r="AE187" i="6"/>
  <c r="R187" i="6"/>
  <c r="AE179" i="6"/>
  <c r="X179" i="6"/>
  <c r="R179" i="6"/>
  <c r="X171" i="6"/>
  <c r="AE171" i="6"/>
  <c r="R171" i="6"/>
  <c r="R163" i="6"/>
  <c r="X163" i="6"/>
  <c r="AE163" i="6"/>
  <c r="X155" i="6"/>
  <c r="AE155" i="6"/>
  <c r="R155" i="6"/>
  <c r="X147" i="6"/>
  <c r="AE147" i="6"/>
  <c r="R147" i="6"/>
  <c r="X139" i="6"/>
  <c r="R139" i="6"/>
  <c r="AE139" i="6"/>
  <c r="AE131" i="6"/>
  <c r="X131" i="6"/>
  <c r="R131" i="6"/>
  <c r="X123" i="6"/>
  <c r="AE123" i="6"/>
  <c r="R123" i="6"/>
  <c r="R115" i="6"/>
  <c r="AE115" i="6"/>
  <c r="X115" i="6"/>
  <c r="X107" i="6"/>
  <c r="AE107" i="6"/>
  <c r="R107" i="6"/>
  <c r="AE99" i="6"/>
  <c r="X99" i="6"/>
  <c r="R99" i="6"/>
  <c r="X91" i="6"/>
  <c r="AE91" i="6"/>
  <c r="R91" i="6"/>
  <c r="X83" i="6"/>
  <c r="R83" i="6"/>
  <c r="AE83" i="6"/>
  <c r="X75" i="6"/>
  <c r="AE75" i="6"/>
  <c r="R75" i="6"/>
  <c r="X67" i="6"/>
  <c r="AE67" i="6"/>
  <c r="R67" i="6"/>
  <c r="X59" i="6"/>
  <c r="AE59" i="6"/>
  <c r="R59" i="6"/>
  <c r="AE51" i="6"/>
  <c r="X51" i="6"/>
  <c r="R51" i="6"/>
  <c r="X43" i="6"/>
  <c r="AE43" i="6"/>
  <c r="R43" i="6"/>
  <c r="X36" i="6"/>
  <c r="AE36" i="6"/>
  <c r="R36" i="6"/>
  <c r="X7" i="6"/>
  <c r="AE7" i="6"/>
  <c r="R7" i="6"/>
  <c r="R31" i="6"/>
  <c r="X31" i="6"/>
  <c r="AE31" i="6"/>
  <c r="AE34" i="6"/>
  <c r="X34" i="6"/>
  <c r="R34" i="6"/>
  <c r="X26" i="6"/>
  <c r="R26" i="6"/>
  <c r="AE26" i="6"/>
  <c r="R18" i="6"/>
  <c r="AE18" i="6"/>
  <c r="AF18" i="6" s="1"/>
  <c r="AT18" i="6" s="1"/>
  <c r="X33" i="6"/>
  <c r="AE33" i="6"/>
  <c r="R33" i="6"/>
  <c r="R13" i="6"/>
  <c r="AE13" i="6"/>
  <c r="X13" i="6"/>
  <c r="X346" i="6"/>
  <c r="AE346" i="6"/>
  <c r="R346" i="6"/>
  <c r="AE338" i="6"/>
  <c r="R338" i="6"/>
  <c r="X338" i="6"/>
  <c r="AE330" i="6"/>
  <c r="R330" i="6"/>
  <c r="X330" i="6"/>
  <c r="AP326" i="3"/>
  <c r="AQ326" i="3"/>
  <c r="X322" i="6"/>
  <c r="AE322" i="6"/>
  <c r="R322" i="6"/>
  <c r="X314" i="6"/>
  <c r="AE314" i="6"/>
  <c r="R314" i="6"/>
  <c r="AP310" i="3"/>
  <c r="AQ310" i="3"/>
  <c r="X306" i="6"/>
  <c r="AE306" i="6"/>
  <c r="R306" i="6"/>
  <c r="AQ302" i="3"/>
  <c r="AP302" i="3"/>
  <c r="AE298" i="6"/>
  <c r="X298" i="6"/>
  <c r="R298" i="6"/>
  <c r="AE290" i="6"/>
  <c r="X290" i="6"/>
  <c r="R290" i="6"/>
  <c r="X282" i="6"/>
  <c r="AE282" i="6"/>
  <c r="R282" i="6"/>
  <c r="AP278" i="3"/>
  <c r="AQ278" i="3"/>
  <c r="AE274" i="6"/>
  <c r="X274" i="6"/>
  <c r="R274" i="6"/>
  <c r="AE266" i="6"/>
  <c r="X266" i="6"/>
  <c r="R266" i="6"/>
  <c r="X258" i="6"/>
  <c r="AE258" i="6"/>
  <c r="R258" i="6"/>
  <c r="AE250" i="6"/>
  <c r="X250" i="6"/>
  <c r="R250" i="6"/>
  <c r="AP246" i="3"/>
  <c r="AQ246" i="3"/>
  <c r="R242" i="6"/>
  <c r="AE242" i="6"/>
  <c r="X242" i="6"/>
  <c r="AP238" i="3"/>
  <c r="AQ238" i="3"/>
  <c r="AE234" i="6"/>
  <c r="X234" i="6"/>
  <c r="R234" i="6"/>
  <c r="AP230" i="3"/>
  <c r="AQ230" i="3"/>
  <c r="X226" i="6"/>
  <c r="AE226" i="6"/>
  <c r="R226" i="6"/>
  <c r="AP222" i="3"/>
  <c r="AQ222" i="3"/>
  <c r="X218" i="6"/>
  <c r="AE218" i="6"/>
  <c r="R218" i="6"/>
  <c r="AP214" i="3"/>
  <c r="AQ214" i="3"/>
  <c r="X210" i="6"/>
  <c r="AE210" i="6"/>
  <c r="R210" i="6"/>
  <c r="AQ206" i="3"/>
  <c r="AP206" i="3"/>
  <c r="AE202" i="6"/>
  <c r="X202" i="6"/>
  <c r="R202" i="6"/>
  <c r="X194" i="6"/>
  <c r="AE194" i="6"/>
  <c r="R194" i="6"/>
  <c r="X186" i="6"/>
  <c r="AE186" i="6"/>
  <c r="R186" i="6"/>
  <c r="X178" i="6"/>
  <c r="AE178" i="6"/>
  <c r="R178" i="6"/>
  <c r="AE170" i="6"/>
  <c r="X170" i="6"/>
  <c r="R170" i="6"/>
  <c r="X162" i="6"/>
  <c r="AE162" i="6"/>
  <c r="R162" i="6"/>
  <c r="X154" i="6"/>
  <c r="AE154" i="6"/>
  <c r="R154" i="6"/>
  <c r="X146" i="6"/>
  <c r="AE146" i="6"/>
  <c r="R146" i="6"/>
  <c r="X138" i="6"/>
  <c r="AE138" i="6"/>
  <c r="R138" i="6"/>
  <c r="X130" i="6"/>
  <c r="AE130" i="6"/>
  <c r="R130" i="6"/>
  <c r="AE122" i="6"/>
  <c r="X122" i="6"/>
  <c r="R122" i="6"/>
  <c r="X114" i="6"/>
  <c r="AE114" i="6"/>
  <c r="R114" i="6"/>
  <c r="R106" i="6"/>
  <c r="AE106" i="6"/>
  <c r="X106" i="6"/>
  <c r="X98" i="6"/>
  <c r="AE98" i="6"/>
  <c r="R98" i="6"/>
  <c r="R90" i="6"/>
  <c r="AE90" i="6"/>
  <c r="X90" i="6"/>
  <c r="X82" i="6"/>
  <c r="R82" i="6"/>
  <c r="AE82" i="6"/>
  <c r="X74" i="6"/>
  <c r="AE74" i="6"/>
  <c r="R74" i="6"/>
  <c r="X66" i="6"/>
  <c r="AE66" i="6"/>
  <c r="R66" i="6"/>
  <c r="X50" i="6"/>
  <c r="AE50" i="6"/>
  <c r="R50" i="6"/>
  <c r="X42" i="6"/>
  <c r="AE42" i="6"/>
  <c r="R42" i="6"/>
  <c r="R37" i="6"/>
  <c r="AE37" i="6"/>
  <c r="X37" i="6"/>
  <c r="AE35" i="6"/>
  <c r="R35" i="6"/>
  <c r="X35" i="6"/>
  <c r="X6" i="6"/>
  <c r="AE6" i="6"/>
  <c r="R6" i="6"/>
  <c r="X27" i="6"/>
  <c r="AE27" i="6"/>
  <c r="R27" i="6"/>
  <c r="AP349" i="3"/>
  <c r="AQ349" i="3"/>
  <c r="AP341" i="3"/>
  <c r="AQ341" i="3"/>
  <c r="AP333" i="3"/>
  <c r="AQ333" i="3"/>
  <c r="X305" i="6"/>
  <c r="AE305" i="6"/>
  <c r="R305" i="6"/>
  <c r="AE297" i="6"/>
  <c r="R297" i="6"/>
  <c r="X297" i="6"/>
  <c r="AP293" i="3"/>
  <c r="AQ293" i="3"/>
  <c r="AP285" i="3"/>
  <c r="AQ285" i="3"/>
  <c r="X273" i="6"/>
  <c r="AE273" i="6"/>
  <c r="R273" i="6"/>
  <c r="AP269" i="3"/>
  <c r="AQ269" i="3"/>
  <c r="AP261" i="3"/>
  <c r="AQ261" i="3"/>
  <c r="AP253" i="3"/>
  <c r="AQ253" i="3"/>
  <c r="AP237" i="3"/>
  <c r="AQ237" i="3"/>
  <c r="AP229" i="3"/>
  <c r="AQ229" i="3"/>
  <c r="AP213" i="3"/>
  <c r="AQ213" i="3"/>
  <c r="AQ205" i="3"/>
  <c r="AP205" i="3"/>
  <c r="R185" i="6"/>
  <c r="X185" i="6"/>
  <c r="AE185" i="6"/>
  <c r="X177" i="6"/>
  <c r="AE177" i="6"/>
  <c r="R177" i="6"/>
  <c r="X153" i="6"/>
  <c r="AE153" i="6"/>
  <c r="R153" i="6"/>
  <c r="AE137" i="6"/>
  <c r="X137" i="6"/>
  <c r="R137" i="6"/>
  <c r="AE129" i="6"/>
  <c r="X129" i="6"/>
  <c r="R129" i="6"/>
  <c r="AE105" i="6"/>
  <c r="X105" i="6"/>
  <c r="R105" i="6"/>
  <c r="X89" i="6"/>
  <c r="AE89" i="6"/>
  <c r="R89" i="6"/>
  <c r="X45" i="6"/>
  <c r="R45" i="6"/>
  <c r="AE45" i="6"/>
  <c r="X39" i="6"/>
  <c r="AE39" i="6"/>
  <c r="R39" i="6"/>
  <c r="AP350" i="3"/>
  <c r="AQ350" i="3"/>
  <c r="AP340" i="3"/>
  <c r="AQ340" i="3"/>
  <c r="AQ316" i="3"/>
  <c r="AP316" i="3"/>
  <c r="AP294" i="3"/>
  <c r="AQ294" i="3"/>
  <c r="AP286" i="3"/>
  <c r="AQ286" i="3"/>
  <c r="AE280" i="6"/>
  <c r="X280" i="6"/>
  <c r="R280" i="6"/>
  <c r="X272" i="6"/>
  <c r="AE272" i="6"/>
  <c r="R272" i="6"/>
  <c r="AQ262" i="3"/>
  <c r="AP262" i="3"/>
  <c r="AQ252" i="3"/>
  <c r="AP252" i="3"/>
  <c r="AQ236" i="3"/>
  <c r="AP236" i="3"/>
  <c r="AQ228" i="3"/>
  <c r="AP228" i="3"/>
  <c r="X216" i="6"/>
  <c r="AE216" i="6"/>
  <c r="R216" i="6"/>
  <c r="X192" i="6"/>
  <c r="R192" i="6"/>
  <c r="AE192" i="6"/>
  <c r="X184" i="6"/>
  <c r="AE184" i="6"/>
  <c r="R184" i="6"/>
  <c r="X176" i="6"/>
  <c r="AE176" i="6"/>
  <c r="R176" i="6"/>
  <c r="X168" i="6"/>
  <c r="AE168" i="6"/>
  <c r="R168" i="6"/>
  <c r="X152" i="6"/>
  <c r="AE152" i="6"/>
  <c r="R152" i="6"/>
  <c r="X144" i="6"/>
  <c r="AE144" i="6"/>
  <c r="R144" i="6"/>
  <c r="X136" i="6"/>
  <c r="AE136" i="6"/>
  <c r="R136" i="6"/>
  <c r="X96" i="6"/>
  <c r="AE96" i="6"/>
  <c r="R96" i="6"/>
  <c r="X72" i="6"/>
  <c r="AE72" i="6"/>
  <c r="R72" i="6"/>
  <c r="X64" i="6"/>
  <c r="AE64" i="6"/>
  <c r="R64" i="6"/>
  <c r="AP353" i="3"/>
  <c r="AQ353" i="3"/>
  <c r="X349" i="6"/>
  <c r="AE349" i="6"/>
  <c r="R349" i="6"/>
  <c r="AP345" i="3"/>
  <c r="AQ345" i="3"/>
  <c r="AE341" i="6"/>
  <c r="R341" i="6"/>
  <c r="X341" i="6"/>
  <c r="AP337" i="3"/>
  <c r="AQ337" i="3"/>
  <c r="X333" i="6"/>
  <c r="AE333" i="6"/>
  <c r="R333" i="6"/>
  <c r="AP329" i="3"/>
  <c r="AQ329" i="3"/>
  <c r="X325" i="6"/>
  <c r="R325" i="6"/>
  <c r="AE325" i="6"/>
  <c r="AP321" i="3"/>
  <c r="AQ321" i="3"/>
  <c r="AE317" i="6"/>
  <c r="R317" i="6"/>
  <c r="X317" i="6"/>
  <c r="AP313" i="3"/>
  <c r="AQ313" i="3"/>
  <c r="R309" i="6"/>
  <c r="X309" i="6"/>
  <c r="AE309" i="6"/>
  <c r="AP305" i="3"/>
  <c r="AQ305" i="3"/>
  <c r="AE301" i="6"/>
  <c r="X301" i="6"/>
  <c r="R301" i="6"/>
  <c r="AP297" i="3"/>
  <c r="AQ297" i="3"/>
  <c r="AE293" i="6"/>
  <c r="X293" i="6"/>
  <c r="R293" i="6"/>
  <c r="AP289" i="3"/>
  <c r="AQ289" i="3"/>
  <c r="AE285" i="6"/>
  <c r="R285" i="6"/>
  <c r="X285" i="6"/>
  <c r="AP281" i="3"/>
  <c r="AQ281" i="3"/>
  <c r="AE277" i="6"/>
  <c r="X277" i="6"/>
  <c r="R277" i="6"/>
  <c r="AP273" i="3"/>
  <c r="AQ273" i="3"/>
  <c r="X269" i="6"/>
  <c r="AE269" i="6"/>
  <c r="R269" i="6"/>
  <c r="X263" i="6"/>
  <c r="R263" i="6"/>
  <c r="AE263" i="6"/>
  <c r="X261" i="6"/>
  <c r="R261" i="6"/>
  <c r="AE261" i="6"/>
  <c r="AP257" i="3"/>
  <c r="AQ257" i="3"/>
  <c r="AE253" i="6"/>
  <c r="R253" i="6"/>
  <c r="X253" i="6"/>
  <c r="AP249" i="3"/>
  <c r="AQ249" i="3"/>
  <c r="X245" i="6"/>
  <c r="AE245" i="6"/>
  <c r="R245" i="6"/>
  <c r="AP241" i="3"/>
  <c r="AQ241" i="3"/>
  <c r="X237" i="6"/>
  <c r="AE237" i="6"/>
  <c r="R237" i="6"/>
  <c r="AP233" i="3"/>
  <c r="AQ233" i="3"/>
  <c r="X229" i="6"/>
  <c r="AE229" i="6"/>
  <c r="R229" i="6"/>
  <c r="AP225" i="3"/>
  <c r="AQ225" i="3"/>
  <c r="X221" i="6"/>
  <c r="AE221" i="6"/>
  <c r="R221" i="6"/>
  <c r="AP217" i="3"/>
  <c r="AQ217" i="3"/>
  <c r="X213" i="6"/>
  <c r="AE213" i="6"/>
  <c r="R213" i="6"/>
  <c r="AP209" i="3"/>
  <c r="AQ209" i="3"/>
  <c r="X205" i="6"/>
  <c r="R205" i="6"/>
  <c r="AE205" i="6"/>
  <c r="AE197" i="6"/>
  <c r="X197" i="6"/>
  <c r="R197" i="6"/>
  <c r="AE189" i="6"/>
  <c r="X189" i="6"/>
  <c r="R189" i="6"/>
  <c r="X181" i="6"/>
  <c r="AE181" i="6"/>
  <c r="R181" i="6"/>
  <c r="X173" i="6"/>
  <c r="AE173" i="6"/>
  <c r="R173" i="6"/>
  <c r="AE157" i="6"/>
  <c r="X157" i="6"/>
  <c r="R157" i="6"/>
  <c r="AE149" i="6"/>
  <c r="X149" i="6"/>
  <c r="R149" i="6"/>
  <c r="X141" i="6"/>
  <c r="AE141" i="6"/>
  <c r="R141" i="6"/>
  <c r="X133" i="6"/>
  <c r="AE133" i="6"/>
  <c r="R133" i="6"/>
  <c r="X125" i="6"/>
  <c r="AE125" i="6"/>
  <c r="R125" i="6"/>
  <c r="R117" i="6"/>
  <c r="X117" i="6"/>
  <c r="AE117" i="6"/>
  <c r="X109" i="6"/>
  <c r="AE109" i="6"/>
  <c r="R109" i="6"/>
  <c r="X101" i="6"/>
  <c r="AE101" i="6"/>
  <c r="R101" i="6"/>
  <c r="X93" i="6"/>
  <c r="AE93" i="6"/>
  <c r="R93" i="6"/>
  <c r="X85" i="6"/>
  <c r="AE85" i="6"/>
  <c r="R85" i="6"/>
  <c r="X77" i="6"/>
  <c r="AE77" i="6"/>
  <c r="R77" i="6"/>
  <c r="X71" i="6"/>
  <c r="AE71" i="6"/>
  <c r="R71" i="6"/>
  <c r="R69" i="6"/>
  <c r="X69" i="6"/>
  <c r="AE69" i="6"/>
  <c r="R63" i="6"/>
  <c r="X63" i="6"/>
  <c r="AE63" i="6"/>
  <c r="X61" i="6"/>
  <c r="AE61" i="6"/>
  <c r="R61" i="6"/>
  <c r="AE53" i="6"/>
  <c r="X53" i="6"/>
  <c r="R53" i="6"/>
  <c r="AE9" i="6"/>
  <c r="R9" i="6"/>
  <c r="X9" i="6"/>
  <c r="X3" i="6"/>
  <c r="AE3" i="6"/>
  <c r="AF3" i="6" s="1"/>
  <c r="R3" i="6"/>
  <c r="AE38" i="6"/>
  <c r="X38" i="6"/>
  <c r="R38" i="6"/>
  <c r="X17" i="6"/>
  <c r="R17" i="6"/>
  <c r="AE17" i="6"/>
  <c r="X28" i="6"/>
  <c r="AE28" i="6"/>
  <c r="R28" i="6"/>
  <c r="X20" i="6"/>
  <c r="AE20" i="6"/>
  <c r="R20" i="6"/>
  <c r="X40" i="6"/>
  <c r="AE40" i="6"/>
  <c r="R40" i="6"/>
  <c r="X15" i="6"/>
  <c r="AE15" i="6"/>
  <c r="R15" i="6"/>
  <c r="AQ352" i="3"/>
  <c r="AP352" i="3"/>
  <c r="AE348" i="6"/>
  <c r="X348" i="6"/>
  <c r="R348" i="6"/>
  <c r="AQ344" i="3"/>
  <c r="AP344" i="3"/>
  <c r="X340" i="6"/>
  <c r="AE340" i="6"/>
  <c r="R340" i="6"/>
  <c r="AQ336" i="3"/>
  <c r="AP336" i="3"/>
  <c r="X332" i="6"/>
  <c r="AE332" i="6"/>
  <c r="R332" i="6"/>
  <c r="AP330" i="3"/>
  <c r="AQ330" i="3"/>
  <c r="AP328" i="3"/>
  <c r="AQ328" i="3"/>
  <c r="AE324" i="6"/>
  <c r="R324" i="6"/>
  <c r="X324" i="6"/>
  <c r="AP320" i="3"/>
  <c r="AQ320" i="3"/>
  <c r="X316" i="6"/>
  <c r="AE316" i="6"/>
  <c r="R316" i="6"/>
  <c r="AP312" i="3"/>
  <c r="AQ312" i="3"/>
  <c r="AE308" i="6"/>
  <c r="R308" i="6"/>
  <c r="X308" i="6"/>
  <c r="AP304" i="3"/>
  <c r="AQ304" i="3"/>
  <c r="X300" i="6"/>
  <c r="AE300" i="6"/>
  <c r="R300" i="6"/>
  <c r="AP296" i="3"/>
  <c r="AQ296" i="3"/>
  <c r="X292" i="6"/>
  <c r="AE292" i="6"/>
  <c r="R292" i="6"/>
  <c r="AP288" i="3"/>
  <c r="AQ288" i="3"/>
  <c r="X284" i="6"/>
  <c r="AE284" i="6"/>
  <c r="R284" i="6"/>
  <c r="AP282" i="3"/>
  <c r="AQ282" i="3"/>
  <c r="X278" i="6"/>
  <c r="AE278" i="6"/>
  <c r="R278" i="6"/>
  <c r="X276" i="6"/>
  <c r="AE276" i="6"/>
  <c r="R276" i="6"/>
  <c r="AP272" i="3"/>
  <c r="AQ272" i="3"/>
  <c r="X268" i="6"/>
  <c r="R268" i="6"/>
  <c r="AE268" i="6"/>
  <c r="AP266" i="3"/>
  <c r="AQ266" i="3"/>
  <c r="AQ264" i="3"/>
  <c r="AP264" i="3"/>
  <c r="X260" i="6"/>
  <c r="AE260" i="6"/>
  <c r="R260" i="6"/>
  <c r="AQ256" i="3"/>
  <c r="AP256" i="3"/>
  <c r="X252" i="6"/>
  <c r="AE252" i="6"/>
  <c r="R252" i="6"/>
  <c r="AE246" i="6"/>
  <c r="X246" i="6"/>
  <c r="R246" i="6"/>
  <c r="AE244" i="6"/>
  <c r="X244" i="6"/>
  <c r="R244" i="6"/>
  <c r="AP240" i="3"/>
  <c r="AQ240" i="3"/>
  <c r="X236" i="6"/>
  <c r="AE236" i="6"/>
  <c r="R236" i="6"/>
  <c r="AP232" i="3"/>
  <c r="AQ232" i="3"/>
  <c r="AE228" i="6"/>
  <c r="X228" i="6"/>
  <c r="R228" i="6"/>
  <c r="AP224" i="3"/>
  <c r="AQ224" i="3"/>
  <c r="X220" i="6"/>
  <c r="AE220" i="6"/>
  <c r="R220" i="6"/>
  <c r="AP216" i="3"/>
  <c r="AQ216" i="3"/>
  <c r="X212" i="6"/>
  <c r="AE212" i="6"/>
  <c r="R212" i="6"/>
  <c r="AP208" i="3"/>
  <c r="AQ208" i="3"/>
  <c r="X204" i="6"/>
  <c r="AE204" i="6"/>
  <c r="R204" i="6"/>
  <c r="X200" i="6"/>
  <c r="AE200" i="6"/>
  <c r="R200" i="6"/>
  <c r="AE196" i="6"/>
  <c r="X196" i="6"/>
  <c r="R196" i="6"/>
  <c r="X188" i="6"/>
  <c r="AE188" i="6"/>
  <c r="R188" i="6"/>
  <c r="X180" i="6"/>
  <c r="AE180" i="6"/>
  <c r="R180" i="6"/>
  <c r="X172" i="6"/>
  <c r="AE172" i="6"/>
  <c r="R172" i="6"/>
  <c r="X164" i="6"/>
  <c r="AE164" i="6"/>
  <c r="R164" i="6"/>
  <c r="X156" i="6"/>
  <c r="AE156" i="6"/>
  <c r="R156" i="6"/>
  <c r="X148" i="6"/>
  <c r="AE148" i="6"/>
  <c r="R148" i="6"/>
  <c r="R140" i="6"/>
  <c r="X140" i="6"/>
  <c r="AE140" i="6"/>
  <c r="X132" i="6"/>
  <c r="AE132" i="6"/>
  <c r="R132" i="6"/>
  <c r="X124" i="6"/>
  <c r="R124" i="6"/>
  <c r="AE124" i="6"/>
  <c r="R116" i="6"/>
  <c r="X116" i="6"/>
  <c r="AE116" i="6"/>
  <c r="X108" i="6"/>
  <c r="AE108" i="6"/>
  <c r="R108" i="6"/>
  <c r="X100" i="6"/>
  <c r="AE100" i="6"/>
  <c r="R100" i="6"/>
  <c r="X92" i="6"/>
  <c r="R92" i="6"/>
  <c r="AE92" i="6"/>
  <c r="X84" i="6"/>
  <c r="R84" i="6"/>
  <c r="AE84" i="6"/>
  <c r="X76" i="6"/>
  <c r="AE76" i="6"/>
  <c r="R76" i="6"/>
  <c r="X68" i="6"/>
  <c r="AE68" i="6"/>
  <c r="R68" i="6"/>
  <c r="R60" i="6"/>
  <c r="X60" i="6"/>
  <c r="AE60" i="6"/>
  <c r="AE52" i="6"/>
  <c r="R52" i="6"/>
  <c r="X52" i="6"/>
  <c r="X44" i="6"/>
  <c r="AE44" i="6"/>
  <c r="R44" i="6"/>
  <c r="X8" i="6"/>
  <c r="R8" i="6"/>
  <c r="AE8" i="6"/>
  <c r="X345" i="6"/>
  <c r="AE345" i="6"/>
  <c r="R345" i="6"/>
  <c r="X337" i="6"/>
  <c r="AE337" i="6"/>
  <c r="R337" i="6"/>
  <c r="X329" i="6"/>
  <c r="AE329" i="6"/>
  <c r="R329" i="6"/>
  <c r="X323" i="6"/>
  <c r="AE323" i="6"/>
  <c r="R323" i="6"/>
  <c r="X315" i="6"/>
  <c r="R315" i="6"/>
  <c r="AE315" i="6"/>
  <c r="X307" i="6"/>
  <c r="AE307" i="6"/>
  <c r="R307" i="6"/>
  <c r="AP301" i="3"/>
  <c r="AQ301" i="3"/>
  <c r="X281" i="6"/>
  <c r="AE281" i="6"/>
  <c r="R281" i="6"/>
  <c r="AP277" i="3"/>
  <c r="AQ277" i="3"/>
  <c r="X265" i="6"/>
  <c r="AE265" i="6"/>
  <c r="R265" i="6"/>
  <c r="AE241" i="6"/>
  <c r="X241" i="6"/>
  <c r="R241" i="6"/>
  <c r="AQ227" i="3"/>
  <c r="AP227" i="3"/>
  <c r="AE217" i="6"/>
  <c r="R217" i="6"/>
  <c r="X217" i="6"/>
  <c r="X201" i="6"/>
  <c r="R201" i="6"/>
  <c r="AE201" i="6"/>
  <c r="R165" i="6"/>
  <c r="X165" i="6"/>
  <c r="AE165" i="6"/>
  <c r="AE161" i="6"/>
  <c r="X161" i="6"/>
  <c r="R161" i="6"/>
  <c r="X121" i="6"/>
  <c r="AE121" i="6"/>
  <c r="R121" i="6"/>
  <c r="X97" i="6"/>
  <c r="AE97" i="6"/>
  <c r="R97" i="6"/>
  <c r="AE57" i="6"/>
  <c r="X57" i="6"/>
  <c r="R57" i="6"/>
  <c r="X41" i="6"/>
  <c r="AE41" i="6"/>
  <c r="R41" i="6"/>
  <c r="X16" i="6"/>
  <c r="AE16" i="6"/>
  <c r="R16" i="6"/>
  <c r="R352" i="6"/>
  <c r="X352" i="6"/>
  <c r="AE352" i="6"/>
  <c r="AP348" i="3"/>
  <c r="AQ348" i="3"/>
  <c r="AP342" i="3"/>
  <c r="AQ342" i="3"/>
  <c r="AP334" i="3"/>
  <c r="AQ334" i="3"/>
  <c r="AP332" i="3"/>
  <c r="AQ332" i="3"/>
  <c r="AQ324" i="3"/>
  <c r="AP324" i="3"/>
  <c r="AP318" i="3"/>
  <c r="AQ318" i="3"/>
  <c r="AE312" i="6"/>
  <c r="R312" i="6"/>
  <c r="X312" i="6"/>
  <c r="AQ308" i="3"/>
  <c r="AP308" i="3"/>
  <c r="X296" i="6"/>
  <c r="AE296" i="6"/>
  <c r="R296" i="6"/>
  <c r="AQ292" i="3"/>
  <c r="AP292" i="3"/>
  <c r="AQ284" i="3"/>
  <c r="AP284" i="3"/>
  <c r="AQ276" i="3"/>
  <c r="AP276" i="3"/>
  <c r="AP270" i="3"/>
  <c r="AQ270" i="3"/>
  <c r="X264" i="6"/>
  <c r="AE264" i="6"/>
  <c r="R264" i="6"/>
  <c r="AE256" i="6"/>
  <c r="X256" i="6"/>
  <c r="R256" i="6"/>
  <c r="X240" i="6"/>
  <c r="AE240" i="6"/>
  <c r="R240" i="6"/>
  <c r="X208" i="6"/>
  <c r="AE208" i="6"/>
  <c r="R208" i="6"/>
  <c r="X128" i="6"/>
  <c r="AE128" i="6"/>
  <c r="R128" i="6"/>
  <c r="X112" i="6"/>
  <c r="AE112" i="6"/>
  <c r="R112" i="6"/>
  <c r="X88" i="6"/>
  <c r="AE88" i="6"/>
  <c r="R88" i="6"/>
  <c r="X80" i="6"/>
  <c r="R80" i="6"/>
  <c r="AE80" i="6"/>
  <c r="AE56" i="6"/>
  <c r="R56" i="6"/>
  <c r="X56" i="6"/>
  <c r="X48" i="6"/>
  <c r="AE48" i="6"/>
  <c r="R48" i="6"/>
  <c r="X12" i="6"/>
  <c r="AE12" i="6"/>
  <c r="R12" i="6"/>
  <c r="X4" i="6"/>
  <c r="AE4" i="6"/>
  <c r="R4" i="6"/>
  <c r="AQ355" i="3"/>
  <c r="AP355" i="3"/>
  <c r="X351" i="6"/>
  <c r="AE351" i="6"/>
  <c r="R351" i="6"/>
  <c r="AP347" i="3"/>
  <c r="AQ347" i="3"/>
  <c r="X343" i="6"/>
  <c r="AE343" i="6"/>
  <c r="R343" i="6"/>
  <c r="AQ339" i="3"/>
  <c r="AP339" i="3"/>
  <c r="X335" i="6"/>
  <c r="AE335" i="6"/>
  <c r="R335" i="6"/>
  <c r="AQ331" i="3"/>
  <c r="AP331" i="3"/>
  <c r="X327" i="6"/>
  <c r="AE327" i="6"/>
  <c r="R327" i="6"/>
  <c r="AQ323" i="3"/>
  <c r="AP323" i="3"/>
  <c r="R319" i="6"/>
  <c r="X319" i="6"/>
  <c r="AE319" i="6"/>
  <c r="AQ315" i="3"/>
  <c r="AP315" i="3"/>
  <c r="AE311" i="6"/>
  <c r="X311" i="6"/>
  <c r="R311" i="6"/>
  <c r="AP307" i="3"/>
  <c r="AQ307" i="3"/>
  <c r="X303" i="6"/>
  <c r="AE303" i="6"/>
  <c r="R303" i="6"/>
  <c r="AP299" i="3"/>
  <c r="AQ299" i="3"/>
  <c r="X295" i="6"/>
  <c r="AE295" i="6"/>
  <c r="R295" i="6"/>
  <c r="AP291" i="3"/>
  <c r="AQ291" i="3"/>
  <c r="X287" i="6"/>
  <c r="AE287" i="6"/>
  <c r="R287" i="6"/>
  <c r="AP283" i="3"/>
  <c r="AQ283" i="3"/>
  <c r="X279" i="6"/>
  <c r="AE279" i="6"/>
  <c r="R279" i="6"/>
  <c r="AP275" i="3"/>
  <c r="AQ275" i="3"/>
  <c r="X271" i="6"/>
  <c r="R271" i="6"/>
  <c r="AE271" i="6"/>
  <c r="AQ267" i="3"/>
  <c r="AP267" i="3"/>
  <c r="AP265" i="3"/>
  <c r="AQ265" i="3"/>
  <c r="AQ259" i="3"/>
  <c r="AP259" i="3"/>
  <c r="X255" i="6"/>
  <c r="R255" i="6"/>
  <c r="AE255" i="6"/>
  <c r="AQ251" i="3"/>
  <c r="AP251" i="3"/>
  <c r="X247" i="6"/>
  <c r="AE247" i="6"/>
  <c r="R247" i="6"/>
  <c r="AP245" i="3"/>
  <c r="AQ245" i="3"/>
  <c r="AQ243" i="3"/>
  <c r="AP243" i="3"/>
  <c r="AE239" i="6"/>
  <c r="X239" i="6"/>
  <c r="R239" i="6"/>
  <c r="AQ235" i="3"/>
  <c r="AP235" i="3"/>
  <c r="AE231" i="6"/>
  <c r="R231" i="6"/>
  <c r="X231" i="6"/>
  <c r="X225" i="6"/>
  <c r="R225" i="6"/>
  <c r="AE225" i="6"/>
  <c r="X223" i="6"/>
  <c r="R223" i="6"/>
  <c r="AE223" i="6"/>
  <c r="AQ219" i="3"/>
  <c r="AP219" i="3"/>
  <c r="AE215" i="6"/>
  <c r="X215" i="6"/>
  <c r="R215" i="6"/>
  <c r="AQ211" i="3"/>
  <c r="AP211" i="3"/>
  <c r="AE207" i="6"/>
  <c r="X207" i="6"/>
  <c r="R207" i="6"/>
  <c r="AE199" i="6"/>
  <c r="R199" i="6"/>
  <c r="X199" i="6"/>
  <c r="X191" i="6"/>
  <c r="AE191" i="6"/>
  <c r="R191" i="6"/>
  <c r="AE183" i="6"/>
  <c r="R183" i="6"/>
  <c r="X183" i="6"/>
  <c r="AE175" i="6"/>
  <c r="X175" i="6"/>
  <c r="R175" i="6"/>
  <c r="AE167" i="6"/>
  <c r="X167" i="6"/>
  <c r="R167" i="6"/>
  <c r="X159" i="6"/>
  <c r="AE159" i="6"/>
  <c r="R159" i="6"/>
  <c r="X151" i="6"/>
  <c r="AE151" i="6"/>
  <c r="R151" i="6"/>
  <c r="X143" i="6"/>
  <c r="AE143" i="6"/>
  <c r="R143" i="6"/>
  <c r="AE135" i="6"/>
  <c r="X135" i="6"/>
  <c r="R135" i="6"/>
  <c r="AE127" i="6"/>
  <c r="X127" i="6"/>
  <c r="R127" i="6"/>
  <c r="AE119" i="6"/>
  <c r="R119" i="6"/>
  <c r="X119" i="6"/>
  <c r="R113" i="6"/>
  <c r="AE113" i="6"/>
  <c r="X113" i="6"/>
  <c r="X111" i="6"/>
  <c r="R111" i="6"/>
  <c r="AE111" i="6"/>
  <c r="X103" i="6"/>
  <c r="AE103" i="6"/>
  <c r="R103" i="6"/>
  <c r="X95" i="6"/>
  <c r="AE95" i="6"/>
  <c r="R95" i="6"/>
  <c r="X87" i="6"/>
  <c r="AE87" i="6"/>
  <c r="R87" i="6"/>
  <c r="X79" i="6"/>
  <c r="AE79" i="6"/>
  <c r="R79" i="6"/>
  <c r="X55" i="6"/>
  <c r="AE55" i="6"/>
  <c r="R55" i="6"/>
  <c r="X47" i="6"/>
  <c r="AE47" i="6"/>
  <c r="R47" i="6"/>
  <c r="AE11" i="6"/>
  <c r="X11" i="6"/>
  <c r="R11" i="6"/>
  <c r="Z5" i="3"/>
  <c r="AP5" i="3"/>
  <c r="R19" i="6"/>
  <c r="X19" i="6"/>
  <c r="AE19" i="6"/>
  <c r="AE30" i="6"/>
  <c r="X30" i="6"/>
  <c r="R30" i="6"/>
  <c r="X22" i="6"/>
  <c r="AE22" i="6"/>
  <c r="R22" i="6"/>
  <c r="X14" i="6"/>
  <c r="AE14" i="6"/>
  <c r="R14" i="6"/>
  <c r="X25" i="6"/>
  <c r="AE25" i="6"/>
  <c r="R25" i="6"/>
  <c r="AP354" i="3"/>
  <c r="AQ354" i="3"/>
  <c r="AE350" i="6"/>
  <c r="X350" i="6"/>
  <c r="R350" i="6"/>
  <c r="AP346" i="3"/>
  <c r="AQ346" i="3"/>
  <c r="X342" i="6"/>
  <c r="R342" i="6"/>
  <c r="AE342" i="6"/>
  <c r="AP338" i="3"/>
  <c r="AQ338" i="3"/>
  <c r="AE334" i="6"/>
  <c r="X334" i="6"/>
  <c r="R334" i="6"/>
  <c r="X326" i="6"/>
  <c r="AE326" i="6"/>
  <c r="R326" i="6"/>
  <c r="AP322" i="3"/>
  <c r="AQ322" i="3"/>
  <c r="X318" i="6"/>
  <c r="AE318" i="6"/>
  <c r="R318" i="6"/>
  <c r="AP314" i="3"/>
  <c r="AQ314" i="3"/>
  <c r="X310" i="6"/>
  <c r="AE310" i="6"/>
  <c r="R310" i="6"/>
  <c r="AP306" i="3"/>
  <c r="AQ306" i="3"/>
  <c r="AE302" i="6"/>
  <c r="X302" i="6"/>
  <c r="R302" i="6"/>
  <c r="AP298" i="3"/>
  <c r="AQ298" i="3"/>
  <c r="AE294" i="6"/>
  <c r="R294" i="6"/>
  <c r="X294" i="6"/>
  <c r="AP290" i="3"/>
  <c r="AQ290" i="3"/>
  <c r="X286" i="6"/>
  <c r="AE286" i="6"/>
  <c r="R286" i="6"/>
  <c r="AP280" i="3"/>
  <c r="AQ280" i="3"/>
  <c r="AP274" i="3"/>
  <c r="AQ274" i="3"/>
  <c r="AE270" i="6"/>
  <c r="X270" i="6"/>
  <c r="R270" i="6"/>
  <c r="X262" i="6"/>
  <c r="AE262" i="6"/>
  <c r="R262" i="6"/>
  <c r="AQ258" i="3"/>
  <c r="AP258" i="3"/>
  <c r="AE254" i="6"/>
  <c r="X254" i="6"/>
  <c r="R254" i="6"/>
  <c r="AP250" i="3"/>
  <c r="AQ250" i="3"/>
  <c r="AP248" i="3"/>
  <c r="AQ248" i="3"/>
  <c r="AP242" i="3"/>
  <c r="AQ242" i="3"/>
  <c r="X238" i="6"/>
  <c r="R238" i="6"/>
  <c r="AE238" i="6"/>
  <c r="AP234" i="3"/>
  <c r="AQ234" i="3"/>
  <c r="X230" i="6"/>
  <c r="AE230" i="6"/>
  <c r="R230" i="6"/>
  <c r="AQ226" i="3"/>
  <c r="AP226" i="3"/>
  <c r="AE222" i="6"/>
  <c r="X222" i="6"/>
  <c r="R222" i="6"/>
  <c r="AP218" i="3"/>
  <c r="AQ218" i="3"/>
  <c r="X214" i="6"/>
  <c r="AE214" i="6"/>
  <c r="R214" i="6"/>
  <c r="AP210" i="3"/>
  <c r="AQ210" i="3"/>
  <c r="X206" i="6"/>
  <c r="AE206" i="6"/>
  <c r="R206" i="6"/>
  <c r="AE198" i="6"/>
  <c r="X198" i="6"/>
  <c r="R198" i="6"/>
  <c r="X190" i="6"/>
  <c r="AE190" i="6"/>
  <c r="R190" i="6"/>
  <c r="X182" i="6"/>
  <c r="AE182" i="6"/>
  <c r="R182" i="6"/>
  <c r="X174" i="6"/>
  <c r="AE174" i="6"/>
  <c r="R174" i="6"/>
  <c r="X166" i="6"/>
  <c r="AE166" i="6"/>
  <c r="R166" i="6"/>
  <c r="X158" i="6"/>
  <c r="AE158" i="6"/>
  <c r="R158" i="6"/>
  <c r="AE150" i="6"/>
  <c r="X150" i="6"/>
  <c r="R150" i="6"/>
  <c r="X142" i="6"/>
  <c r="AE142" i="6"/>
  <c r="R142" i="6"/>
  <c r="X134" i="6"/>
  <c r="AE134" i="6"/>
  <c r="R134" i="6"/>
  <c r="X126" i="6"/>
  <c r="AE126" i="6"/>
  <c r="R126" i="6"/>
  <c r="X118" i="6"/>
  <c r="R118" i="6"/>
  <c r="AE118" i="6"/>
  <c r="X110" i="6"/>
  <c r="AE110" i="6"/>
  <c r="R110" i="6"/>
  <c r="X104" i="6"/>
  <c r="AE104" i="6"/>
  <c r="R104" i="6"/>
  <c r="R102" i="6"/>
  <c r="X102" i="6"/>
  <c r="AE102" i="6"/>
  <c r="X94" i="6"/>
  <c r="AE94" i="6"/>
  <c r="R94" i="6"/>
  <c r="X86" i="6"/>
  <c r="AE86" i="6"/>
  <c r="R86" i="6"/>
  <c r="AE78" i="6"/>
  <c r="X78" i="6"/>
  <c r="R78" i="6"/>
  <c r="AE70" i="6"/>
  <c r="R70" i="6"/>
  <c r="X70" i="6"/>
  <c r="X62" i="6"/>
  <c r="AE62" i="6"/>
  <c r="R62" i="6"/>
  <c r="AE54" i="6"/>
  <c r="X54" i="6"/>
  <c r="R54" i="6"/>
  <c r="X46" i="6"/>
  <c r="R46" i="6"/>
  <c r="AE46" i="6"/>
  <c r="R10" i="6"/>
  <c r="AE10" i="6"/>
  <c r="X10" i="6"/>
  <c r="M69" i="22" l="1"/>
  <c r="M133" i="22"/>
  <c r="M197" i="22"/>
  <c r="M293" i="22"/>
  <c r="M24" i="22"/>
  <c r="M44" i="22"/>
  <c r="M104" i="22"/>
  <c r="I168" i="22"/>
  <c r="I232" i="22"/>
  <c r="M296" i="22"/>
  <c r="I328" i="22"/>
  <c r="I15" i="22"/>
  <c r="I59" i="22"/>
  <c r="I123" i="22"/>
  <c r="M187" i="22"/>
  <c r="I245" i="22"/>
  <c r="I283" i="22"/>
  <c r="I347" i="22"/>
  <c r="I4" i="22"/>
  <c r="I110" i="22"/>
  <c r="I174" i="22"/>
  <c r="M238" i="22"/>
  <c r="M302" i="22"/>
  <c r="M242" i="22"/>
  <c r="M65" i="22"/>
  <c r="M129" i="22"/>
  <c r="I193" i="22"/>
  <c r="I257" i="22"/>
  <c r="M321" i="22"/>
  <c r="M33" i="22"/>
  <c r="M68" i="22"/>
  <c r="I132" i="22"/>
  <c r="M212" i="22"/>
  <c r="M276" i="22"/>
  <c r="I340" i="22"/>
  <c r="I82" i="22"/>
  <c r="I20" i="22"/>
  <c r="M119" i="22"/>
  <c r="I183" i="22"/>
  <c r="M263" i="22"/>
  <c r="I327" i="22"/>
  <c r="I18" i="22"/>
  <c r="I90" i="22"/>
  <c r="M154" i="22"/>
  <c r="M218" i="22"/>
  <c r="I282" i="22"/>
  <c r="M79" i="22"/>
  <c r="M319" i="22"/>
  <c r="I36" i="22"/>
  <c r="M93" i="22"/>
  <c r="M141" i="22"/>
  <c r="M205" i="22"/>
  <c r="I269" i="22"/>
  <c r="M333" i="22"/>
  <c r="I37" i="22"/>
  <c r="M80" i="22"/>
  <c r="M160" i="22"/>
  <c r="I208" i="22"/>
  <c r="I288" i="22"/>
  <c r="I336" i="22"/>
  <c r="M223" i="22"/>
  <c r="I162" i="22"/>
  <c r="I67" i="22"/>
  <c r="I131" i="22"/>
  <c r="I195" i="22"/>
  <c r="M243" i="22"/>
  <c r="M307" i="22"/>
  <c r="M19" i="22"/>
  <c r="M86" i="22"/>
  <c r="M134" i="22"/>
  <c r="M198" i="22"/>
  <c r="I246" i="22"/>
  <c r="M326" i="22"/>
  <c r="I143" i="22"/>
  <c r="M26" i="22"/>
  <c r="I105" i="22"/>
  <c r="I169" i="22"/>
  <c r="M233" i="22"/>
  <c r="M297" i="22"/>
  <c r="I32" i="22"/>
  <c r="M70" i="22"/>
  <c r="I124" i="22"/>
  <c r="I188" i="22"/>
  <c r="M252" i="22"/>
  <c r="I300" i="22"/>
  <c r="I7" i="22"/>
  <c r="I271" i="22"/>
  <c r="I2" i="22"/>
  <c r="I85" i="22"/>
  <c r="M149" i="22"/>
  <c r="M213" i="22"/>
  <c r="I309" i="22"/>
  <c r="M21" i="22"/>
  <c r="M56" i="22"/>
  <c r="M120" i="22"/>
  <c r="I184" i="22"/>
  <c r="M248" i="22"/>
  <c r="M306" i="22"/>
  <c r="I344" i="22"/>
  <c r="I114" i="22"/>
  <c r="M75" i="22"/>
  <c r="I139" i="22"/>
  <c r="I203" i="22"/>
  <c r="M251" i="22"/>
  <c r="M299" i="22"/>
  <c r="M39" i="22"/>
  <c r="M46" i="22"/>
  <c r="I126" i="22"/>
  <c r="M190" i="22"/>
  <c r="I254" i="22"/>
  <c r="M318" i="22"/>
  <c r="I274" i="22"/>
  <c r="I81" i="22"/>
  <c r="I145" i="22"/>
  <c r="I209" i="22"/>
  <c r="M273" i="22"/>
  <c r="M337" i="22"/>
  <c r="I33" i="22"/>
  <c r="I68" i="22"/>
  <c r="M132" i="22"/>
  <c r="I212" i="22"/>
  <c r="I276" i="22"/>
  <c r="M340" i="22"/>
  <c r="M82" i="22"/>
  <c r="M20" i="22"/>
  <c r="I119" i="22"/>
  <c r="M183" i="22"/>
  <c r="I263" i="22"/>
  <c r="M327" i="22"/>
  <c r="M18" i="22"/>
  <c r="M90" i="22"/>
  <c r="I154" i="22"/>
  <c r="I218" i="22"/>
  <c r="M282" i="22"/>
  <c r="I79" i="22"/>
  <c r="I319" i="22"/>
  <c r="M36" i="22"/>
  <c r="I93" i="22"/>
  <c r="I141" i="22"/>
  <c r="I205" i="22"/>
  <c r="M269" i="22"/>
  <c r="I333" i="22"/>
  <c r="M37" i="22"/>
  <c r="I80" i="22"/>
  <c r="I160" i="22"/>
  <c r="M208" i="22"/>
  <c r="M288" i="22"/>
  <c r="M336" i="22"/>
  <c r="I223" i="22"/>
  <c r="M162" i="22"/>
  <c r="M67" i="22"/>
  <c r="M131" i="22"/>
  <c r="M195" i="22"/>
  <c r="I243" i="22"/>
  <c r="I307" i="22"/>
  <c r="I19" i="22"/>
  <c r="I86" i="22"/>
  <c r="I134" i="22"/>
  <c r="I198" i="22"/>
  <c r="M246" i="22"/>
  <c r="I326" i="22"/>
  <c r="M143" i="22"/>
  <c r="I26" i="22"/>
  <c r="M105" i="22"/>
  <c r="M169" i="22"/>
  <c r="I233" i="22"/>
  <c r="I297" i="22"/>
  <c r="M32" i="22"/>
  <c r="I70" i="22"/>
  <c r="M124" i="22"/>
  <c r="M188" i="22"/>
  <c r="I252" i="22"/>
  <c r="M300" i="22"/>
  <c r="M7" i="22"/>
  <c r="M271" i="22"/>
  <c r="M2" i="22"/>
  <c r="M85" i="22"/>
  <c r="I149" i="22"/>
  <c r="I213" i="22"/>
  <c r="M309" i="22"/>
  <c r="I21" i="22"/>
  <c r="I56" i="22"/>
  <c r="I120" i="22"/>
  <c r="M184" i="22"/>
  <c r="I248" i="22"/>
  <c r="I306" i="22"/>
  <c r="M344" i="22"/>
  <c r="M114" i="22"/>
  <c r="I75" i="22"/>
  <c r="M139" i="22"/>
  <c r="M203" i="22"/>
  <c r="I251" i="22"/>
  <c r="I299" i="22"/>
  <c r="I39" i="22"/>
  <c r="I46" i="22"/>
  <c r="M126" i="22"/>
  <c r="I190" i="22"/>
  <c r="M254" i="22"/>
  <c r="I318" i="22"/>
  <c r="M274" i="22"/>
  <c r="M81" i="22"/>
  <c r="M145" i="22"/>
  <c r="M209" i="22"/>
  <c r="I273" i="22"/>
  <c r="I337" i="22"/>
  <c r="I10" i="22"/>
  <c r="I84" i="22"/>
  <c r="I148" i="22"/>
  <c r="M228" i="22"/>
  <c r="I292" i="22"/>
  <c r="I159" i="22"/>
  <c r="M130" i="22"/>
  <c r="I55" i="22"/>
  <c r="M135" i="22"/>
  <c r="M215" i="22"/>
  <c r="M279" i="22"/>
  <c r="I343" i="22"/>
  <c r="M42" i="22"/>
  <c r="M106" i="22"/>
  <c r="M170" i="22"/>
  <c r="I234" i="22"/>
  <c r="M298" i="22"/>
  <c r="M111" i="22"/>
  <c r="M146" i="22"/>
  <c r="I45" i="22"/>
  <c r="M103" i="22"/>
  <c r="M157" i="22"/>
  <c r="I221" i="22"/>
  <c r="I285" i="22"/>
  <c r="M349" i="22"/>
  <c r="I6" i="22"/>
  <c r="I96" i="22"/>
  <c r="I164" i="22"/>
  <c r="I240" i="22"/>
  <c r="M304" i="22"/>
  <c r="M352" i="22"/>
  <c r="M255" i="22"/>
  <c r="M194" i="22"/>
  <c r="I83" i="22"/>
  <c r="M147" i="22"/>
  <c r="M199" i="22"/>
  <c r="I259" i="22"/>
  <c r="I323" i="22"/>
  <c r="M38" i="22"/>
  <c r="M102" i="22"/>
  <c r="I150" i="22"/>
  <c r="I214" i="22"/>
  <c r="M278" i="22"/>
  <c r="I342" i="22"/>
  <c r="I8" i="22"/>
  <c r="I41" i="22"/>
  <c r="M121" i="22"/>
  <c r="M185" i="22"/>
  <c r="I249" i="22"/>
  <c r="I313" i="22"/>
  <c r="M25" i="22"/>
  <c r="M76" i="22"/>
  <c r="I140" i="22"/>
  <c r="M204" i="22"/>
  <c r="M262" i="22"/>
  <c r="I316" i="22"/>
  <c r="M57" i="22"/>
  <c r="I351" i="22"/>
  <c r="I34" i="22"/>
  <c r="M101" i="22"/>
  <c r="I165" i="22"/>
  <c r="M229" i="22"/>
  <c r="M325" i="22"/>
  <c r="I16" i="22"/>
  <c r="M72" i="22"/>
  <c r="I136" i="22"/>
  <c r="M200" i="22"/>
  <c r="I264" i="22"/>
  <c r="M312" i="22"/>
  <c r="I207" i="22"/>
  <c r="I3" i="22"/>
  <c r="I91" i="22"/>
  <c r="I155" i="22"/>
  <c r="I219" i="22"/>
  <c r="M267" i="22"/>
  <c r="I315" i="22"/>
  <c r="I27" i="22"/>
  <c r="M78" i="22"/>
  <c r="I142" i="22"/>
  <c r="M206" i="22"/>
  <c r="I270" i="22"/>
  <c r="M334" i="22"/>
  <c r="I9" i="22"/>
  <c r="I97" i="22"/>
  <c r="M161" i="22"/>
  <c r="M225" i="22"/>
  <c r="I289" i="22"/>
  <c r="M12" i="22"/>
  <c r="M10" i="22"/>
  <c r="M84" i="22"/>
  <c r="M148" i="22"/>
  <c r="I228" i="22"/>
  <c r="M292" i="22"/>
  <c r="M159" i="22"/>
  <c r="I130" i="22"/>
  <c r="M55" i="22"/>
  <c r="I135" i="22"/>
  <c r="I215" i="22"/>
  <c r="I279" i="22"/>
  <c r="M343" i="22"/>
  <c r="I42" i="22"/>
  <c r="I106" i="22"/>
  <c r="I170" i="22"/>
  <c r="M234" i="22"/>
  <c r="I298" i="22"/>
  <c r="I111" i="22"/>
  <c r="I146" i="22"/>
  <c r="M45" i="22"/>
  <c r="I103" i="22"/>
  <c r="I157" i="22"/>
  <c r="M221" i="22"/>
  <c r="M285" i="22"/>
  <c r="I349" i="22"/>
  <c r="M6" i="22"/>
  <c r="M96" i="22"/>
  <c r="M164" i="22"/>
  <c r="M240" i="22"/>
  <c r="I304" i="22"/>
  <c r="I352" i="22"/>
  <c r="I255" i="22"/>
  <c r="I194" i="22"/>
  <c r="M83" i="22"/>
  <c r="I147" i="22"/>
  <c r="I199" i="22"/>
  <c r="M259" i="22"/>
  <c r="M323" i="22"/>
  <c r="I38" i="22"/>
  <c r="I102" i="22"/>
  <c r="M150" i="22"/>
  <c r="M214" i="22"/>
  <c r="I278" i="22"/>
  <c r="M342" i="22"/>
  <c r="M8" i="22"/>
  <c r="M41" i="22"/>
  <c r="I121" i="22"/>
  <c r="I185" i="22"/>
  <c r="M249" i="22"/>
  <c r="M313" i="22"/>
  <c r="I25" i="22"/>
  <c r="I76" i="22"/>
  <c r="M140" i="22"/>
  <c r="I204" i="22"/>
  <c r="I262" i="22"/>
  <c r="M316" i="22"/>
  <c r="I57" i="22"/>
  <c r="M351" i="22"/>
  <c r="M34" i="22"/>
  <c r="I101" i="22"/>
  <c r="M165" i="22"/>
  <c r="I229" i="22"/>
  <c r="I325" i="22"/>
  <c r="M16" i="22"/>
  <c r="I72" i="22"/>
  <c r="M136" i="22"/>
  <c r="I200" i="22"/>
  <c r="M264" i="22"/>
  <c r="I312" i="22"/>
  <c r="M207" i="22"/>
  <c r="M3" i="22"/>
  <c r="M91" i="22"/>
  <c r="M155" i="22"/>
  <c r="M219" i="22"/>
  <c r="I267" i="22"/>
  <c r="M315" i="22"/>
  <c r="M27" i="22"/>
  <c r="I78" i="22"/>
  <c r="M142" i="22"/>
  <c r="I206" i="22"/>
  <c r="M270" i="22"/>
  <c r="I334" i="22"/>
  <c r="M9" i="22"/>
  <c r="M97" i="22"/>
  <c r="I161" i="22"/>
  <c r="I225" i="22"/>
  <c r="M289" i="22"/>
  <c r="I12" i="22"/>
  <c r="I52" i="22"/>
  <c r="M100" i="22"/>
  <c r="I180" i="22"/>
  <c r="M244" i="22"/>
  <c r="M308" i="22"/>
  <c r="I303" i="22"/>
  <c r="M178" i="22"/>
  <c r="I71" i="22"/>
  <c r="I151" i="22"/>
  <c r="I231" i="22"/>
  <c r="I295" i="22"/>
  <c r="M28" i="22"/>
  <c r="I58" i="22"/>
  <c r="I122" i="22"/>
  <c r="I186" i="22"/>
  <c r="M250" i="22"/>
  <c r="M330" i="22"/>
  <c r="I175" i="22"/>
  <c r="M338" i="22"/>
  <c r="M61" i="22"/>
  <c r="M109" i="22"/>
  <c r="M173" i="22"/>
  <c r="I237" i="22"/>
  <c r="M301" i="22"/>
  <c r="I13" i="22"/>
  <c r="I48" i="22"/>
  <c r="I128" i="22"/>
  <c r="I176" i="22"/>
  <c r="I256" i="22"/>
  <c r="I314" i="22"/>
  <c r="M47" i="22"/>
  <c r="M50" i="22"/>
  <c r="M11" i="22"/>
  <c r="M99" i="22"/>
  <c r="I163" i="22"/>
  <c r="M211" i="22"/>
  <c r="I275" i="22"/>
  <c r="M339" i="22"/>
  <c r="I35" i="22"/>
  <c r="I112" i="22"/>
  <c r="M166" i="22"/>
  <c r="I224" i="22"/>
  <c r="I294" i="22"/>
  <c r="I63" i="22"/>
  <c r="M66" i="22"/>
  <c r="M73" i="22"/>
  <c r="M137" i="22"/>
  <c r="M201" i="22"/>
  <c r="M265" i="22"/>
  <c r="M329" i="22"/>
  <c r="M22" i="22"/>
  <c r="I92" i="22"/>
  <c r="I156" i="22"/>
  <c r="I220" i="22"/>
  <c r="M268" i="22"/>
  <c r="M332" i="22"/>
  <c r="I95" i="22"/>
  <c r="I210" i="22"/>
  <c r="M53" i="22"/>
  <c r="I117" i="22"/>
  <c r="M181" i="22"/>
  <c r="M261" i="22"/>
  <c r="M341" i="22"/>
  <c r="M40" i="22"/>
  <c r="I88" i="22"/>
  <c r="M152" i="22"/>
  <c r="M216" i="22"/>
  <c r="I280" i="22"/>
  <c r="M322" i="22"/>
  <c r="I335" i="22"/>
  <c r="I43" i="22"/>
  <c r="I107" i="22"/>
  <c r="I171" i="22"/>
  <c r="M235" i="22"/>
  <c r="I277" i="22"/>
  <c r="I331" i="22"/>
  <c r="M30" i="22"/>
  <c r="I94" i="22"/>
  <c r="I158" i="22"/>
  <c r="I222" i="22"/>
  <c r="M286" i="22"/>
  <c r="I350" i="22"/>
  <c r="I49" i="22"/>
  <c r="M113" i="22"/>
  <c r="I177" i="22"/>
  <c r="M241" i="22"/>
  <c r="M305" i="22"/>
  <c r="I17" i="22"/>
  <c r="M52" i="22"/>
  <c r="I100" i="22"/>
  <c r="M180" i="22"/>
  <c r="I244" i="22"/>
  <c r="I308" i="22"/>
  <c r="M303" i="22"/>
  <c r="I178" i="22"/>
  <c r="M71" i="22"/>
  <c r="M151" i="22"/>
  <c r="M231" i="22"/>
  <c r="M295" i="22"/>
  <c r="I28" i="22"/>
  <c r="M58" i="22"/>
  <c r="M122" i="22"/>
  <c r="M186" i="22"/>
  <c r="I250" i="22"/>
  <c r="I330" i="22"/>
  <c r="M175" i="22"/>
  <c r="I338" i="22"/>
  <c r="I61" i="22"/>
  <c r="I109" i="22"/>
  <c r="I173" i="22"/>
  <c r="M237" i="22"/>
  <c r="I301" i="22"/>
  <c r="M13" i="22"/>
  <c r="M48" i="22"/>
  <c r="M128" i="22"/>
  <c r="M176" i="22"/>
  <c r="M256" i="22"/>
  <c r="M314" i="22"/>
  <c r="I47" i="22"/>
  <c r="I50" i="22"/>
  <c r="I11" i="22"/>
  <c r="I99" i="22"/>
  <c r="M163" i="22"/>
  <c r="I211" i="22"/>
  <c r="M275" i="22"/>
  <c r="I339" i="22"/>
  <c r="M35" i="22"/>
  <c r="M112" i="22"/>
  <c r="I166" i="22"/>
  <c r="M224" i="22"/>
  <c r="M294" i="22"/>
  <c r="M63" i="22"/>
  <c r="I66" i="22"/>
  <c r="I73" i="22"/>
  <c r="I137" i="22"/>
  <c r="I201" i="22"/>
  <c r="I265" i="22"/>
  <c r="I329" i="22"/>
  <c r="I22" i="22"/>
  <c r="M92" i="22"/>
  <c r="M156" i="22"/>
  <c r="M220" i="22"/>
  <c r="I268" i="22"/>
  <c r="I332" i="22"/>
  <c r="M95" i="22"/>
  <c r="M210" i="22"/>
  <c r="I53" i="22"/>
  <c r="M117" i="22"/>
  <c r="I181" i="22"/>
  <c r="I261" i="22"/>
  <c r="I341" i="22"/>
  <c r="I40" i="22"/>
  <c r="M88" i="22"/>
  <c r="I152" i="22"/>
  <c r="I216" i="22"/>
  <c r="M280" i="22"/>
  <c r="I322" i="22"/>
  <c r="M335" i="22"/>
  <c r="M43" i="22"/>
  <c r="M107" i="22"/>
  <c r="M171" i="22"/>
  <c r="I235" i="22"/>
  <c r="M277" i="22"/>
  <c r="M331" i="22"/>
  <c r="I30" i="22"/>
  <c r="M94" i="22"/>
  <c r="M158" i="22"/>
  <c r="M222" i="22"/>
  <c r="I286" i="22"/>
  <c r="M350" i="22"/>
  <c r="M49" i="22"/>
  <c r="I113" i="22"/>
  <c r="M177" i="22"/>
  <c r="I241" i="22"/>
  <c r="I305" i="22"/>
  <c r="M17" i="22"/>
  <c r="M62" i="22"/>
  <c r="I116" i="22"/>
  <c r="I196" i="22"/>
  <c r="I260" i="22"/>
  <c r="I324" i="22"/>
  <c r="I31" i="22"/>
  <c r="M226" i="22"/>
  <c r="M87" i="22"/>
  <c r="I167" i="22"/>
  <c r="I247" i="22"/>
  <c r="I311" i="22"/>
  <c r="I23" i="22"/>
  <c r="M74" i="22"/>
  <c r="M138" i="22"/>
  <c r="I202" i="22"/>
  <c r="I266" i="22"/>
  <c r="I346" i="22"/>
  <c r="I287" i="22"/>
  <c r="M5" i="22"/>
  <c r="I77" i="22"/>
  <c r="I125" i="22"/>
  <c r="I189" i="22"/>
  <c r="I253" i="22"/>
  <c r="M317" i="22"/>
  <c r="M29" i="22"/>
  <c r="I64" i="22"/>
  <c r="M144" i="22"/>
  <c r="I192" i="22"/>
  <c r="I272" i="22"/>
  <c r="M320" i="22"/>
  <c r="I191" i="22"/>
  <c r="M98" i="22"/>
  <c r="I51" i="22"/>
  <c r="M115" i="22"/>
  <c r="M179" i="22"/>
  <c r="I227" i="22"/>
  <c r="M291" i="22"/>
  <c r="M14" i="22"/>
  <c r="I54" i="22"/>
  <c r="I118" i="22"/>
  <c r="M182" i="22"/>
  <c r="I230" i="22"/>
  <c r="M310" i="22"/>
  <c r="M127" i="22"/>
  <c r="M258" i="22"/>
  <c r="M89" i="22"/>
  <c r="M153" i="22"/>
  <c r="M217" i="22"/>
  <c r="M281" i="22"/>
  <c r="M345" i="22"/>
  <c r="I60" i="22"/>
  <c r="M108" i="22"/>
  <c r="M172" i="22"/>
  <c r="I236" i="22"/>
  <c r="M284" i="22"/>
  <c r="M348" i="22"/>
  <c r="M239" i="22"/>
  <c r="I290" i="22"/>
  <c r="I69" i="22"/>
  <c r="I133" i="22"/>
  <c r="I197" i="22"/>
  <c r="I293" i="22"/>
  <c r="I24" i="22"/>
  <c r="I44" i="22"/>
  <c r="I104" i="22"/>
  <c r="M168" i="22"/>
  <c r="M232" i="22"/>
  <c r="I296" i="22"/>
  <c r="M328" i="22"/>
  <c r="M15" i="22"/>
  <c r="M59" i="22"/>
  <c r="M123" i="22"/>
  <c r="I187" i="22"/>
  <c r="M245" i="22"/>
  <c r="M283" i="22"/>
  <c r="M347" i="22"/>
  <c r="M4" i="22"/>
  <c r="M110" i="22"/>
  <c r="M174" i="22"/>
  <c r="I238" i="22"/>
  <c r="I302" i="22"/>
  <c r="I242" i="22"/>
  <c r="I65" i="22"/>
  <c r="I129" i="22"/>
  <c r="M193" i="22"/>
  <c r="M257" i="22"/>
  <c r="I321" i="22"/>
  <c r="I62" i="22"/>
  <c r="M116" i="22"/>
  <c r="M196" i="22"/>
  <c r="M260" i="22"/>
  <c r="M324" i="22"/>
  <c r="M31" i="22"/>
  <c r="I226" i="22"/>
  <c r="I87" i="22"/>
  <c r="M167" i="22"/>
  <c r="M247" i="22"/>
  <c r="M311" i="22"/>
  <c r="M23" i="22"/>
  <c r="I74" i="22"/>
  <c r="I138" i="22"/>
  <c r="M202" i="22"/>
  <c r="M266" i="22"/>
  <c r="M346" i="22"/>
  <c r="M287" i="22"/>
  <c r="I5" i="22"/>
  <c r="M77" i="22"/>
  <c r="M125" i="22"/>
  <c r="M189" i="22"/>
  <c r="M253" i="22"/>
  <c r="I317" i="22"/>
  <c r="I29" i="22"/>
  <c r="M64" i="22"/>
  <c r="I144" i="22"/>
  <c r="M192" i="22"/>
  <c r="M272" i="22"/>
  <c r="I320" i="22"/>
  <c r="M191" i="22"/>
  <c r="I98" i="22"/>
  <c r="M51" i="22"/>
  <c r="I115" i="22"/>
  <c r="I179" i="22"/>
  <c r="M227" i="22"/>
  <c r="I291" i="22"/>
  <c r="I14" i="22"/>
  <c r="M54" i="22"/>
  <c r="M118" i="22"/>
  <c r="I182" i="22"/>
  <c r="M230" i="22"/>
  <c r="I310" i="22"/>
  <c r="I127" i="22"/>
  <c r="I258" i="22"/>
  <c r="I89" i="22"/>
  <c r="I153" i="22"/>
  <c r="I217" i="22"/>
  <c r="I281" i="22"/>
  <c r="I345" i="22"/>
  <c r="M60" i="22"/>
  <c r="I108" i="22"/>
  <c r="I172" i="22"/>
  <c r="M236" i="22"/>
  <c r="I284" i="22"/>
  <c r="I348" i="22"/>
  <c r="I239" i="22"/>
  <c r="M290" i="22"/>
  <c r="AL62" i="6"/>
  <c r="Y62" i="6"/>
  <c r="AM62" i="6" s="1"/>
  <c r="AS158" i="6"/>
  <c r="AF158" i="6"/>
  <c r="AT158" i="6" s="1"/>
  <c r="AL294" i="6"/>
  <c r="Y294" i="6"/>
  <c r="AM294" i="6" s="1"/>
  <c r="AS342" i="6"/>
  <c r="AF342" i="6"/>
  <c r="AT342" i="6" s="1"/>
  <c r="AL350" i="6"/>
  <c r="Y350" i="6"/>
  <c r="AM350" i="6" s="1"/>
  <c r="AS119" i="6"/>
  <c r="AF119" i="6"/>
  <c r="AT119" i="6" s="1"/>
  <c r="AS159" i="6"/>
  <c r="AF159" i="6"/>
  <c r="AT159" i="6" s="1"/>
  <c r="AS191" i="6"/>
  <c r="AF191" i="6"/>
  <c r="AT191" i="6" s="1"/>
  <c r="AS264" i="6"/>
  <c r="AF264" i="6"/>
  <c r="AT264" i="6" s="1"/>
  <c r="AS352" i="6"/>
  <c r="AF352" i="6"/>
  <c r="AT352" i="6" s="1"/>
  <c r="AL41" i="6"/>
  <c r="Y41" i="6"/>
  <c r="AM41" i="6" s="1"/>
  <c r="AL60" i="6"/>
  <c r="Y60" i="6"/>
  <c r="AM60" i="6" s="1"/>
  <c r="AS92" i="6"/>
  <c r="AF92" i="6"/>
  <c r="AT92" i="6" s="1"/>
  <c r="AS140" i="6"/>
  <c r="AF140" i="6"/>
  <c r="AT140" i="6" s="1"/>
  <c r="AL212" i="6"/>
  <c r="Y212" i="6"/>
  <c r="AM212" i="6" s="1"/>
  <c r="AS244" i="6"/>
  <c r="AF244" i="6"/>
  <c r="AT244" i="6" s="1"/>
  <c r="AS260" i="6"/>
  <c r="AF260" i="6"/>
  <c r="AT260" i="6" s="1"/>
  <c r="AS276" i="6"/>
  <c r="AF276" i="6"/>
  <c r="AT276" i="6" s="1"/>
  <c r="AS284" i="6"/>
  <c r="AF284" i="6"/>
  <c r="AT284" i="6" s="1"/>
  <c r="AS316" i="6"/>
  <c r="AF316" i="6"/>
  <c r="AT316" i="6" s="1"/>
  <c r="AS324" i="6"/>
  <c r="AF324" i="6"/>
  <c r="AT324" i="6" s="1"/>
  <c r="AL340" i="6"/>
  <c r="Y340" i="6"/>
  <c r="AM340" i="6" s="1"/>
  <c r="AS28" i="6"/>
  <c r="AF28" i="6"/>
  <c r="AT28" i="6" s="1"/>
  <c r="AS17" i="6"/>
  <c r="AF17" i="6"/>
  <c r="AT17" i="6" s="1"/>
  <c r="Y69" i="6"/>
  <c r="AM69" i="6" s="1"/>
  <c r="AL69" i="6"/>
  <c r="AS93" i="6"/>
  <c r="AF93" i="6"/>
  <c r="AT93" i="6" s="1"/>
  <c r="AS173" i="6"/>
  <c r="AF173" i="6"/>
  <c r="AT173" i="6" s="1"/>
  <c r="AS341" i="6"/>
  <c r="AF341" i="6"/>
  <c r="AT341" i="6" s="1"/>
  <c r="AS176" i="6"/>
  <c r="AF176" i="6"/>
  <c r="AT176" i="6" s="1"/>
  <c r="AS39" i="6"/>
  <c r="AF39" i="6"/>
  <c r="AT39" i="6" s="1"/>
  <c r="AS45" i="6"/>
  <c r="AF45" i="6"/>
  <c r="AT45" i="6" s="1"/>
  <c r="AS105" i="6"/>
  <c r="AF105" i="6"/>
  <c r="AT105" i="6" s="1"/>
  <c r="AS27" i="6"/>
  <c r="AF27" i="6"/>
  <c r="AT27" i="6" s="1"/>
  <c r="AS42" i="6"/>
  <c r="AF42" i="6"/>
  <c r="AT42" i="6" s="1"/>
  <c r="AL74" i="6"/>
  <c r="Y74" i="6"/>
  <c r="AM74" i="6" s="1"/>
  <c r="AS226" i="6"/>
  <c r="AF226" i="6"/>
  <c r="AT226" i="6" s="1"/>
  <c r="AS234" i="6"/>
  <c r="AF234" i="6"/>
  <c r="AT234" i="6" s="1"/>
  <c r="AL290" i="6"/>
  <c r="Y290" i="6"/>
  <c r="AM290" i="6" s="1"/>
  <c r="AS322" i="6"/>
  <c r="AF322" i="6"/>
  <c r="AT322" i="6" s="1"/>
  <c r="AS330" i="6"/>
  <c r="AF330" i="6"/>
  <c r="AT330" i="6" s="1"/>
  <c r="AL33" i="6"/>
  <c r="Y33" i="6"/>
  <c r="AM33" i="6" s="1"/>
  <c r="AS7" i="6"/>
  <c r="AF7" i="6"/>
  <c r="AT7" i="6" s="1"/>
  <c r="AS59" i="6"/>
  <c r="AF59" i="6"/>
  <c r="AT59" i="6" s="1"/>
  <c r="AS123" i="6"/>
  <c r="AF123" i="6"/>
  <c r="AT123" i="6" s="1"/>
  <c r="AS155" i="6"/>
  <c r="AF155" i="6"/>
  <c r="AT155" i="6" s="1"/>
  <c r="AL275" i="6"/>
  <c r="Y275" i="6"/>
  <c r="AM275" i="6" s="1"/>
  <c r="Y283" i="6"/>
  <c r="AM283" i="6" s="1"/>
  <c r="AL283" i="6"/>
  <c r="Y331" i="6"/>
  <c r="AM331" i="6" s="1"/>
  <c r="AL331" i="6"/>
  <c r="AF58" i="6"/>
  <c r="AT58" i="6" s="1"/>
  <c r="AS58" i="6"/>
  <c r="AF120" i="6"/>
  <c r="AT120" i="6" s="1"/>
  <c r="AS120" i="6"/>
  <c r="AS336" i="6"/>
  <c r="AF336" i="6"/>
  <c r="AT336" i="6" s="1"/>
  <c r="AL32" i="6"/>
  <c r="Y32" i="6"/>
  <c r="AM32" i="6" s="1"/>
  <c r="AL23" i="6"/>
  <c r="Y23" i="6"/>
  <c r="AM23" i="6" s="1"/>
  <c r="Y65" i="6"/>
  <c r="AM65" i="6" s="1"/>
  <c r="AL65" i="6"/>
  <c r="AL193" i="6"/>
  <c r="Y193" i="6"/>
  <c r="AM193" i="6" s="1"/>
  <c r="AL233" i="6"/>
  <c r="Y233" i="6"/>
  <c r="AM233" i="6" s="1"/>
  <c r="AL249" i="6"/>
  <c r="Y249" i="6"/>
  <c r="AM249" i="6" s="1"/>
  <c r="AL10" i="6"/>
  <c r="Y10" i="6"/>
  <c r="AM10" i="6" s="1"/>
  <c r="AS70" i="6"/>
  <c r="AF70" i="6"/>
  <c r="AT70" i="6" s="1"/>
  <c r="AL78" i="6"/>
  <c r="Y78" i="6"/>
  <c r="AM78" i="6" s="1"/>
  <c r="AS102" i="6"/>
  <c r="AF102" i="6"/>
  <c r="AT102" i="6" s="1"/>
  <c r="AS104" i="6"/>
  <c r="AF104" i="6"/>
  <c r="AT104" i="6" s="1"/>
  <c r="AS118" i="6"/>
  <c r="AF118" i="6"/>
  <c r="AT118" i="6" s="1"/>
  <c r="Y126" i="6"/>
  <c r="AM126" i="6" s="1"/>
  <c r="AL126" i="6"/>
  <c r="AS134" i="6"/>
  <c r="AF134" i="6"/>
  <c r="AT134" i="6" s="1"/>
  <c r="Y158" i="6"/>
  <c r="AM158" i="6" s="1"/>
  <c r="AL158" i="6"/>
  <c r="AS166" i="6"/>
  <c r="AF166" i="6"/>
  <c r="AT166" i="6" s="1"/>
  <c r="Y190" i="6"/>
  <c r="AM190" i="6" s="1"/>
  <c r="AL190" i="6"/>
  <c r="Y198" i="6"/>
  <c r="AM198" i="6" s="1"/>
  <c r="AL198" i="6"/>
  <c r="AS214" i="6"/>
  <c r="AF214" i="6"/>
  <c r="AT214" i="6" s="1"/>
  <c r="AS222" i="6"/>
  <c r="AF222" i="6"/>
  <c r="AT222" i="6" s="1"/>
  <c r="AS238" i="6"/>
  <c r="AF238" i="6"/>
  <c r="AT238" i="6" s="1"/>
  <c r="Y254" i="6"/>
  <c r="AM254" i="6" s="1"/>
  <c r="AL254" i="6"/>
  <c r="Y262" i="6"/>
  <c r="AM262" i="6" s="1"/>
  <c r="AL262" i="6"/>
  <c r="Y270" i="6"/>
  <c r="AM270" i="6" s="1"/>
  <c r="AL270" i="6"/>
  <c r="AS302" i="6"/>
  <c r="AF302" i="6"/>
  <c r="AT302" i="6" s="1"/>
  <c r="AS326" i="6"/>
  <c r="AF326" i="6"/>
  <c r="AT326" i="6" s="1"/>
  <c r="AS350" i="6"/>
  <c r="AF350" i="6"/>
  <c r="AT350" i="6" s="1"/>
  <c r="Y14" i="6"/>
  <c r="AM14" i="6" s="1"/>
  <c r="AL14" i="6"/>
  <c r="AS22" i="6"/>
  <c r="AF22" i="6"/>
  <c r="AT22" i="6" s="1"/>
  <c r="AS19" i="6"/>
  <c r="AF19" i="6"/>
  <c r="AT19" i="6" s="1"/>
  <c r="Y55" i="6"/>
  <c r="AM55" i="6" s="1"/>
  <c r="AL55" i="6"/>
  <c r="AS79" i="6"/>
  <c r="AF79" i="6"/>
  <c r="AT79" i="6" s="1"/>
  <c r="Y103" i="6"/>
  <c r="AM103" i="6" s="1"/>
  <c r="AL103" i="6"/>
  <c r="Y111" i="6"/>
  <c r="AM111" i="6" s="1"/>
  <c r="AL111" i="6"/>
  <c r="Y119" i="6"/>
  <c r="AM119" i="6" s="1"/>
  <c r="AL119" i="6"/>
  <c r="AS127" i="6"/>
  <c r="AF127" i="6"/>
  <c r="AT127" i="6" s="1"/>
  <c r="AL135" i="6"/>
  <c r="Y135" i="6"/>
  <c r="AM135" i="6" s="1"/>
  <c r="AL159" i="6"/>
  <c r="Y159" i="6"/>
  <c r="AM159" i="6" s="1"/>
  <c r="AL167" i="6"/>
  <c r="Y167" i="6"/>
  <c r="AM167" i="6" s="1"/>
  <c r="AL191" i="6"/>
  <c r="Y191" i="6"/>
  <c r="AM191" i="6" s="1"/>
  <c r="AL215" i="6"/>
  <c r="Y215" i="6"/>
  <c r="AM215" i="6" s="1"/>
  <c r="AL223" i="6"/>
  <c r="Y223" i="6"/>
  <c r="AM223" i="6" s="1"/>
  <c r="AL225" i="6"/>
  <c r="Y225" i="6"/>
  <c r="AM225" i="6" s="1"/>
  <c r="AL239" i="6"/>
  <c r="Y239" i="6"/>
  <c r="AM239" i="6" s="1"/>
  <c r="AL271" i="6"/>
  <c r="Y271" i="6"/>
  <c r="AM271" i="6" s="1"/>
  <c r="AS295" i="6"/>
  <c r="AF295" i="6"/>
  <c r="AT295" i="6" s="1"/>
  <c r="Y303" i="6"/>
  <c r="AM303" i="6" s="1"/>
  <c r="AL303" i="6"/>
  <c r="Y319" i="6"/>
  <c r="AM319" i="6" s="1"/>
  <c r="AL319" i="6"/>
  <c r="AS327" i="6"/>
  <c r="AF327" i="6"/>
  <c r="AT327" i="6" s="1"/>
  <c r="AL335" i="6"/>
  <c r="Y335" i="6"/>
  <c r="AM335" i="6" s="1"/>
  <c r="AS4" i="6"/>
  <c r="AF4" i="6"/>
  <c r="AT4" i="6" s="1"/>
  <c r="AS12" i="6"/>
  <c r="AF12" i="6"/>
  <c r="AT12" i="6" s="1"/>
  <c r="AS56" i="6"/>
  <c r="AF56" i="6"/>
  <c r="AT56" i="6" s="1"/>
  <c r="Y128" i="6"/>
  <c r="AM128" i="6" s="1"/>
  <c r="AL128" i="6"/>
  <c r="AS208" i="6"/>
  <c r="AF208" i="6"/>
  <c r="AT208" i="6" s="1"/>
  <c r="AL264" i="6"/>
  <c r="Y264" i="6"/>
  <c r="AM264" i="6" s="1"/>
  <c r="AS296" i="6"/>
  <c r="AF296" i="6"/>
  <c r="AT296" i="6" s="1"/>
  <c r="AS312" i="6"/>
  <c r="AF312" i="6"/>
  <c r="AT312" i="6" s="1"/>
  <c r="Y352" i="6"/>
  <c r="AM352" i="6" s="1"/>
  <c r="AL352" i="6"/>
  <c r="AS57" i="6"/>
  <c r="AF57" i="6"/>
  <c r="AT57" i="6" s="1"/>
  <c r="AS97" i="6"/>
  <c r="AF97" i="6"/>
  <c r="AT97" i="6" s="1"/>
  <c r="AS121" i="6"/>
  <c r="AF121" i="6"/>
  <c r="AT121" i="6" s="1"/>
  <c r="AL201" i="6"/>
  <c r="Y201" i="6"/>
  <c r="AM201" i="6" s="1"/>
  <c r="AF241" i="6"/>
  <c r="AT241" i="6" s="1"/>
  <c r="AS241" i="6"/>
  <c r="AS281" i="6"/>
  <c r="AF281" i="6"/>
  <c r="AT281" i="6" s="1"/>
  <c r="Y337" i="6"/>
  <c r="AM337" i="6" s="1"/>
  <c r="AL337" i="6"/>
  <c r="AS345" i="6"/>
  <c r="AF345" i="6"/>
  <c r="AT345" i="6" s="1"/>
  <c r="AF52" i="6"/>
  <c r="AT52" i="6" s="1"/>
  <c r="AS52" i="6"/>
  <c r="AS84" i="6"/>
  <c r="AF84" i="6"/>
  <c r="AT84" i="6" s="1"/>
  <c r="AL84" i="6"/>
  <c r="Y84" i="6"/>
  <c r="AM84" i="6" s="1"/>
  <c r="AS116" i="6"/>
  <c r="AF116" i="6"/>
  <c r="AT116" i="6" s="1"/>
  <c r="Y140" i="6"/>
  <c r="AM140" i="6" s="1"/>
  <c r="AL140" i="6"/>
  <c r="Y148" i="6"/>
  <c r="AM148" i="6" s="1"/>
  <c r="AL148" i="6"/>
  <c r="AS156" i="6"/>
  <c r="AF156" i="6"/>
  <c r="AT156" i="6" s="1"/>
  <c r="AL180" i="6"/>
  <c r="Y180" i="6"/>
  <c r="AM180" i="6" s="1"/>
  <c r="AS188" i="6"/>
  <c r="AF188" i="6"/>
  <c r="AT188" i="6" s="1"/>
  <c r="AL204" i="6"/>
  <c r="Y204" i="6"/>
  <c r="AM204" i="6" s="1"/>
  <c r="Y228" i="6"/>
  <c r="AM228" i="6" s="1"/>
  <c r="AL228" i="6"/>
  <c r="AL236" i="6"/>
  <c r="Y236" i="6"/>
  <c r="AM236" i="6" s="1"/>
  <c r="AS246" i="6"/>
  <c r="AF246" i="6"/>
  <c r="AT246" i="6" s="1"/>
  <c r="AS252" i="6"/>
  <c r="AF252" i="6"/>
  <c r="AT252" i="6" s="1"/>
  <c r="Y260" i="6"/>
  <c r="AM260" i="6" s="1"/>
  <c r="AL260" i="6"/>
  <c r="Y276" i="6"/>
  <c r="AM276" i="6" s="1"/>
  <c r="AL276" i="6"/>
  <c r="AS278" i="6"/>
  <c r="AF278" i="6"/>
  <c r="AT278" i="6" s="1"/>
  <c r="AL284" i="6"/>
  <c r="Y284" i="6"/>
  <c r="AM284" i="6" s="1"/>
  <c r="AL316" i="6"/>
  <c r="Y316" i="6"/>
  <c r="AM316" i="6" s="1"/>
  <c r="AL332" i="6"/>
  <c r="Y332" i="6"/>
  <c r="AM332" i="6" s="1"/>
  <c r="AS15" i="6"/>
  <c r="AF15" i="6"/>
  <c r="Y28" i="6"/>
  <c r="AM28" i="6" s="1"/>
  <c r="AL28" i="6"/>
  <c r="AT3" i="6"/>
  <c r="AS3" i="6"/>
  <c r="AS9" i="6"/>
  <c r="AF9" i="6"/>
  <c r="AT9" i="6" s="1"/>
  <c r="AL53" i="6"/>
  <c r="Y53" i="6"/>
  <c r="AM53" i="6" s="1"/>
  <c r="AS71" i="6"/>
  <c r="AF71" i="6"/>
  <c r="AT71" i="6" s="1"/>
  <c r="AL93" i="6"/>
  <c r="Y93" i="6"/>
  <c r="AM93" i="6" s="1"/>
  <c r="AS101" i="6"/>
  <c r="AF101" i="6"/>
  <c r="AT101" i="6" s="1"/>
  <c r="AS117" i="6"/>
  <c r="AF117" i="6"/>
  <c r="AT117" i="6" s="1"/>
  <c r="AL125" i="6"/>
  <c r="Y125" i="6"/>
  <c r="AM125" i="6" s="1"/>
  <c r="AS133" i="6"/>
  <c r="AF133" i="6"/>
  <c r="AT133" i="6" s="1"/>
  <c r="AS157" i="6"/>
  <c r="AF157" i="6"/>
  <c r="AT157" i="6" s="1"/>
  <c r="AL173" i="6"/>
  <c r="Y173" i="6"/>
  <c r="AM173" i="6" s="1"/>
  <c r="AS181" i="6"/>
  <c r="AF181" i="6"/>
  <c r="AT181" i="6" s="1"/>
  <c r="AL205" i="6"/>
  <c r="Y205" i="6"/>
  <c r="AM205" i="6" s="1"/>
  <c r="AL237" i="6"/>
  <c r="Y237" i="6"/>
  <c r="AM237" i="6" s="1"/>
  <c r="AS263" i="6"/>
  <c r="AF263" i="6"/>
  <c r="AT263" i="6" s="1"/>
  <c r="AL269" i="6"/>
  <c r="Y269" i="6"/>
  <c r="AM269" i="6" s="1"/>
  <c r="Y285" i="6"/>
  <c r="AM285" i="6" s="1"/>
  <c r="AL285" i="6"/>
  <c r="Y293" i="6"/>
  <c r="AM293" i="6" s="1"/>
  <c r="AL293" i="6"/>
  <c r="AS301" i="6"/>
  <c r="AF301" i="6"/>
  <c r="AT301" i="6" s="1"/>
  <c r="AS309" i="6"/>
  <c r="AF309" i="6"/>
  <c r="AT309" i="6" s="1"/>
  <c r="AL333" i="6"/>
  <c r="Y333" i="6"/>
  <c r="AM333" i="6" s="1"/>
  <c r="AF64" i="6"/>
  <c r="AT64" i="6" s="1"/>
  <c r="AS64" i="6"/>
  <c r="Y136" i="6"/>
  <c r="AM136" i="6" s="1"/>
  <c r="AL136" i="6"/>
  <c r="AS144" i="6"/>
  <c r="AF144" i="6"/>
  <c r="AT144" i="6" s="1"/>
  <c r="Y176" i="6"/>
  <c r="AM176" i="6" s="1"/>
  <c r="AL176" i="6"/>
  <c r="AS184" i="6"/>
  <c r="AF184" i="6"/>
  <c r="AT184" i="6" s="1"/>
  <c r="AS192" i="6"/>
  <c r="AF192" i="6"/>
  <c r="AT192" i="6" s="1"/>
  <c r="AL272" i="6"/>
  <c r="Y272" i="6"/>
  <c r="AM272" i="6" s="1"/>
  <c r="AL280" i="6"/>
  <c r="Y280" i="6"/>
  <c r="AM280" i="6" s="1"/>
  <c r="AL39" i="6"/>
  <c r="Y39" i="6"/>
  <c r="AM39" i="6" s="1"/>
  <c r="AS129" i="6"/>
  <c r="AF129" i="6"/>
  <c r="AT129" i="6" s="1"/>
  <c r="AL137" i="6"/>
  <c r="Y137" i="6"/>
  <c r="AM137" i="6" s="1"/>
  <c r="AS153" i="6"/>
  <c r="AF153" i="6"/>
  <c r="AT153" i="6" s="1"/>
  <c r="AS297" i="6"/>
  <c r="AF297" i="6"/>
  <c r="AT297" i="6" s="1"/>
  <c r="AS305" i="6"/>
  <c r="AF305" i="6"/>
  <c r="AT305" i="6" s="1"/>
  <c r="AL27" i="6"/>
  <c r="Y27" i="6"/>
  <c r="AM27" i="6" s="1"/>
  <c r="AS6" i="6"/>
  <c r="AF6" i="6"/>
  <c r="AT6" i="6" s="1"/>
  <c r="AL35" i="6"/>
  <c r="Y35" i="6"/>
  <c r="AM35" i="6" s="1"/>
  <c r="AL37" i="6"/>
  <c r="Y37" i="6"/>
  <c r="AM37" i="6" s="1"/>
  <c r="Y42" i="6"/>
  <c r="AM42" i="6" s="1"/>
  <c r="AL42" i="6"/>
  <c r="AF50" i="6"/>
  <c r="AT50" i="6" s="1"/>
  <c r="AS50" i="6"/>
  <c r="AL82" i="6"/>
  <c r="Y82" i="6"/>
  <c r="AM82" i="6" s="1"/>
  <c r="AL114" i="6"/>
  <c r="Y114" i="6"/>
  <c r="AM114" i="6" s="1"/>
  <c r="AL122" i="6"/>
  <c r="Y122" i="6"/>
  <c r="AM122" i="6" s="1"/>
  <c r="Y146" i="6"/>
  <c r="AM146" i="6" s="1"/>
  <c r="AL146" i="6"/>
  <c r="AS154" i="6"/>
  <c r="AF154" i="6"/>
  <c r="AT154" i="6" s="1"/>
  <c r="Y178" i="6"/>
  <c r="AM178" i="6" s="1"/>
  <c r="AL178" i="6"/>
  <c r="AS186" i="6"/>
  <c r="AF186" i="6"/>
  <c r="AT186" i="6" s="1"/>
  <c r="AS218" i="6"/>
  <c r="AF218" i="6"/>
  <c r="AT218" i="6" s="1"/>
  <c r="Y226" i="6"/>
  <c r="AM226" i="6" s="1"/>
  <c r="AL226" i="6"/>
  <c r="Y242" i="6"/>
  <c r="AM242" i="6" s="1"/>
  <c r="AL242" i="6"/>
  <c r="AL250" i="6"/>
  <c r="Y250" i="6"/>
  <c r="AM250" i="6" s="1"/>
  <c r="AS274" i="6"/>
  <c r="AF274" i="6"/>
  <c r="AT274" i="6" s="1"/>
  <c r="AS290" i="6"/>
  <c r="AF290" i="6"/>
  <c r="AT290" i="6" s="1"/>
  <c r="AL298" i="6"/>
  <c r="Y298" i="6"/>
  <c r="AM298" i="6" s="1"/>
  <c r="AL306" i="6"/>
  <c r="Y306" i="6"/>
  <c r="AM306" i="6" s="1"/>
  <c r="AL322" i="6"/>
  <c r="Y322" i="6"/>
  <c r="AM322" i="6" s="1"/>
  <c r="AS338" i="6"/>
  <c r="AF338" i="6"/>
  <c r="AT338" i="6" s="1"/>
  <c r="AS346" i="6"/>
  <c r="AF346" i="6"/>
  <c r="AT346" i="6" s="1"/>
  <c r="AL7" i="6"/>
  <c r="Y7" i="6"/>
  <c r="AM7" i="6" s="1"/>
  <c r="AS36" i="6"/>
  <c r="AF36" i="6"/>
  <c r="AT36" i="6" s="1"/>
  <c r="Y59" i="6"/>
  <c r="AM59" i="6" s="1"/>
  <c r="AL59" i="6"/>
  <c r="AS67" i="6"/>
  <c r="AF67" i="6"/>
  <c r="AT67" i="6" s="1"/>
  <c r="Y91" i="6"/>
  <c r="AM91" i="6" s="1"/>
  <c r="AL91" i="6"/>
  <c r="Y99" i="6"/>
  <c r="AM99" i="6" s="1"/>
  <c r="AL99" i="6"/>
  <c r="AL123" i="6"/>
  <c r="Y123" i="6"/>
  <c r="AM123" i="6" s="1"/>
  <c r="AL131" i="6"/>
  <c r="Y131" i="6"/>
  <c r="AM131" i="6" s="1"/>
  <c r="AS139" i="6"/>
  <c r="AF139" i="6"/>
  <c r="AT139" i="6" s="1"/>
  <c r="AL155" i="6"/>
  <c r="Y155" i="6"/>
  <c r="AM155" i="6" s="1"/>
  <c r="AL187" i="6"/>
  <c r="Y187" i="6"/>
  <c r="AM187" i="6" s="1"/>
  <c r="AS195" i="6"/>
  <c r="AF195" i="6"/>
  <c r="AT195" i="6" s="1"/>
  <c r="AL211" i="6"/>
  <c r="Y211" i="6"/>
  <c r="AM211" i="6" s="1"/>
  <c r="AL219" i="6"/>
  <c r="Y219" i="6"/>
  <c r="AM219" i="6" s="1"/>
  <c r="AL243" i="6"/>
  <c r="Y243" i="6"/>
  <c r="AM243" i="6" s="1"/>
  <c r="AL251" i="6"/>
  <c r="Y251" i="6"/>
  <c r="AM251" i="6" s="1"/>
  <c r="AS283" i="6"/>
  <c r="AF283" i="6"/>
  <c r="AT283" i="6" s="1"/>
  <c r="AL339" i="6"/>
  <c r="Y339" i="6"/>
  <c r="AM339" i="6" s="1"/>
  <c r="AL58" i="6"/>
  <c r="Y58" i="6"/>
  <c r="AM58" i="6" s="1"/>
  <c r="AL120" i="6"/>
  <c r="Y120" i="6"/>
  <c r="AM120" i="6" s="1"/>
  <c r="AS160" i="6"/>
  <c r="AF160" i="6"/>
  <c r="AT160" i="6" s="1"/>
  <c r="Y248" i="6"/>
  <c r="AM248" i="6" s="1"/>
  <c r="AL248" i="6"/>
  <c r="AS288" i="6"/>
  <c r="AF288" i="6"/>
  <c r="AT288" i="6" s="1"/>
  <c r="AS304" i="6"/>
  <c r="AF304" i="6"/>
  <c r="AT304" i="6" s="1"/>
  <c r="AS320" i="6"/>
  <c r="AF320" i="6"/>
  <c r="AT320" i="6" s="1"/>
  <c r="AL344" i="6"/>
  <c r="Y344" i="6"/>
  <c r="AM344" i="6" s="1"/>
  <c r="AS29" i="6"/>
  <c r="AF29" i="6"/>
  <c r="AT29" i="6" s="1"/>
  <c r="AS5" i="6"/>
  <c r="AF5" i="6"/>
  <c r="AT5" i="6" s="1"/>
  <c r="AS73" i="6"/>
  <c r="AF73" i="6"/>
  <c r="AT73" i="6" s="1"/>
  <c r="Y81" i="6"/>
  <c r="AM81" i="6" s="1"/>
  <c r="AL81" i="6"/>
  <c r="AL145" i="6"/>
  <c r="Y145" i="6"/>
  <c r="AM145" i="6" s="1"/>
  <c r="AL209" i="6"/>
  <c r="Y209" i="6"/>
  <c r="AM209" i="6" s="1"/>
  <c r="AS249" i="6"/>
  <c r="AF249" i="6"/>
  <c r="AT249" i="6" s="1"/>
  <c r="Y321" i="6"/>
  <c r="AM321" i="6" s="1"/>
  <c r="AL321" i="6"/>
  <c r="Y222" i="6"/>
  <c r="AM222" i="6" s="1"/>
  <c r="AL222" i="6"/>
  <c r="Y230" i="6"/>
  <c r="AM230" i="6" s="1"/>
  <c r="AL230" i="6"/>
  <c r="AS262" i="6"/>
  <c r="AF262" i="6"/>
  <c r="AT262" i="6" s="1"/>
  <c r="AS14" i="6"/>
  <c r="AF14" i="6"/>
  <c r="AT14" i="6" s="1"/>
  <c r="AS55" i="6"/>
  <c r="AF55" i="6"/>
  <c r="AT55" i="6" s="1"/>
  <c r="AS103" i="6"/>
  <c r="AF103" i="6"/>
  <c r="AT103" i="6" s="1"/>
  <c r="AL127" i="6"/>
  <c r="Y127" i="6"/>
  <c r="AM127" i="6" s="1"/>
  <c r="AL151" i="6"/>
  <c r="Y151" i="6"/>
  <c r="AM151" i="6" s="1"/>
  <c r="AS183" i="6"/>
  <c r="AF183" i="6"/>
  <c r="AT183" i="6" s="1"/>
  <c r="AL199" i="6"/>
  <c r="Y199" i="6"/>
  <c r="AM199" i="6" s="1"/>
  <c r="AL279" i="6"/>
  <c r="Y279" i="6"/>
  <c r="AM279" i="6" s="1"/>
  <c r="AS303" i="6"/>
  <c r="AF303" i="6"/>
  <c r="AT303" i="6" s="1"/>
  <c r="AS311" i="6"/>
  <c r="AF311" i="6"/>
  <c r="AT311" i="6" s="1"/>
  <c r="AS335" i="6"/>
  <c r="AF335" i="6"/>
  <c r="AT335" i="6" s="1"/>
  <c r="Y343" i="6"/>
  <c r="AM343" i="6" s="1"/>
  <c r="AL343" i="6"/>
  <c r="AS148" i="6"/>
  <c r="AF148" i="6"/>
  <c r="AT148" i="6" s="1"/>
  <c r="Y172" i="6"/>
  <c r="AM172" i="6" s="1"/>
  <c r="AL172" i="6"/>
  <c r="AS180" i="6"/>
  <c r="AF180" i="6"/>
  <c r="AT180" i="6" s="1"/>
  <c r="AL200" i="6"/>
  <c r="Y200" i="6"/>
  <c r="AM200" i="6" s="1"/>
  <c r="AS204" i="6"/>
  <c r="AF204" i="6"/>
  <c r="AT204" i="6" s="1"/>
  <c r="AS236" i="6"/>
  <c r="AF236" i="6"/>
  <c r="AT236" i="6" s="1"/>
  <c r="AL292" i="6"/>
  <c r="Y292" i="6"/>
  <c r="AM292" i="6" s="1"/>
  <c r="AL308" i="6"/>
  <c r="Y308" i="6"/>
  <c r="AM308" i="6" s="1"/>
  <c r="AS332" i="6"/>
  <c r="AF332" i="6"/>
  <c r="AT332" i="6" s="1"/>
  <c r="Y20" i="6"/>
  <c r="AM20" i="6" s="1"/>
  <c r="AL20" i="6"/>
  <c r="AS63" i="6"/>
  <c r="AF63" i="6"/>
  <c r="AT63" i="6" s="1"/>
  <c r="AL85" i="6"/>
  <c r="Y85" i="6"/>
  <c r="AM85" i="6" s="1"/>
  <c r="AS125" i="6"/>
  <c r="AF125" i="6"/>
  <c r="AT125" i="6" s="1"/>
  <c r="AS149" i="6"/>
  <c r="AF149" i="6"/>
  <c r="AT149" i="6" s="1"/>
  <c r="AL157" i="6"/>
  <c r="Y157" i="6"/>
  <c r="AM157" i="6" s="1"/>
  <c r="AS197" i="6"/>
  <c r="AF197" i="6"/>
  <c r="AT197" i="6" s="1"/>
  <c r="AL213" i="6"/>
  <c r="Y213" i="6"/>
  <c r="AM213" i="6" s="1"/>
  <c r="AF237" i="6"/>
  <c r="AT237" i="6" s="1"/>
  <c r="AS237" i="6"/>
  <c r="AL253" i="6"/>
  <c r="Y253" i="6"/>
  <c r="AM253" i="6" s="1"/>
  <c r="AS277" i="6"/>
  <c r="AF277" i="6"/>
  <c r="AT277" i="6" s="1"/>
  <c r="AL301" i="6"/>
  <c r="Y301" i="6"/>
  <c r="AM301" i="6" s="1"/>
  <c r="Y317" i="6"/>
  <c r="AM317" i="6" s="1"/>
  <c r="AL317" i="6"/>
  <c r="AS325" i="6"/>
  <c r="AF325" i="6"/>
  <c r="AT325" i="6" s="1"/>
  <c r="Y216" i="6"/>
  <c r="AM216" i="6" s="1"/>
  <c r="AL216" i="6"/>
  <c r="AS90" i="6"/>
  <c r="AF90" i="6"/>
  <c r="AT90" i="6" s="1"/>
  <c r="AL274" i="6"/>
  <c r="Y274" i="6"/>
  <c r="AM274" i="6" s="1"/>
  <c r="AL282" i="6"/>
  <c r="Y282" i="6"/>
  <c r="AM282" i="6" s="1"/>
  <c r="AS306" i="6"/>
  <c r="AF306" i="6"/>
  <c r="AT306" i="6" s="1"/>
  <c r="AL314" i="6"/>
  <c r="Y314" i="6"/>
  <c r="AM314" i="6" s="1"/>
  <c r="AL13" i="6"/>
  <c r="Y13" i="6"/>
  <c r="AM13" i="6" s="1"/>
  <c r="AS51" i="6"/>
  <c r="AF51" i="6"/>
  <c r="AT51" i="6" s="1"/>
  <c r="AL83" i="6"/>
  <c r="Y83" i="6"/>
  <c r="AM83" i="6" s="1"/>
  <c r="AL115" i="6"/>
  <c r="Y115" i="6"/>
  <c r="AM115" i="6" s="1"/>
  <c r="AL163" i="6"/>
  <c r="Y163" i="6"/>
  <c r="AM163" i="6" s="1"/>
  <c r="AS259" i="6"/>
  <c r="AF259" i="6"/>
  <c r="AT259" i="6" s="1"/>
  <c r="Y347" i="6"/>
  <c r="AM347" i="6" s="1"/>
  <c r="AL347" i="6"/>
  <c r="AL313" i="6"/>
  <c r="Y313" i="6"/>
  <c r="AM313" i="6" s="1"/>
  <c r="AS10" i="6"/>
  <c r="AF10" i="6"/>
  <c r="AT10" i="6" s="1"/>
  <c r="AS46" i="6"/>
  <c r="AF46" i="6"/>
  <c r="AT46" i="6" s="1"/>
  <c r="Y46" i="6"/>
  <c r="AM46" i="6" s="1"/>
  <c r="AL46" i="6"/>
  <c r="AL54" i="6"/>
  <c r="Y54" i="6"/>
  <c r="AM54" i="6" s="1"/>
  <c r="AS78" i="6"/>
  <c r="AF78" i="6"/>
  <c r="AT78" i="6" s="1"/>
  <c r="AS86" i="6"/>
  <c r="AF86" i="6"/>
  <c r="AT86" i="6" s="1"/>
  <c r="AL104" i="6"/>
  <c r="Y104" i="6"/>
  <c r="AM104" i="6" s="1"/>
  <c r="AF110" i="6"/>
  <c r="AT110" i="6" s="1"/>
  <c r="AS110" i="6"/>
  <c r="AL134" i="6"/>
  <c r="Y134" i="6"/>
  <c r="AM134" i="6" s="1"/>
  <c r="AS142" i="6"/>
  <c r="AF142" i="6"/>
  <c r="AT142" i="6" s="1"/>
  <c r="Y166" i="6"/>
  <c r="AM166" i="6" s="1"/>
  <c r="AL166" i="6"/>
  <c r="AS174" i="6"/>
  <c r="AF174" i="6"/>
  <c r="AT174" i="6" s="1"/>
  <c r="AS198" i="6"/>
  <c r="AF198" i="6"/>
  <c r="AT198" i="6" s="1"/>
  <c r="AS206" i="6"/>
  <c r="AF206" i="6"/>
  <c r="AT206" i="6" s="1"/>
  <c r="Y214" i="6"/>
  <c r="AM214" i="6" s="1"/>
  <c r="AL214" i="6"/>
  <c r="AS254" i="6"/>
  <c r="AF254" i="6"/>
  <c r="AT254" i="6" s="1"/>
  <c r="AS270" i="6"/>
  <c r="AF270" i="6"/>
  <c r="AT270" i="6" s="1"/>
  <c r="AS286" i="6"/>
  <c r="AF286" i="6"/>
  <c r="AT286" i="6" s="1"/>
  <c r="AS294" i="6"/>
  <c r="AF294" i="6"/>
  <c r="AT294" i="6" s="1"/>
  <c r="AS318" i="6"/>
  <c r="AF318" i="6"/>
  <c r="AT318" i="6" s="1"/>
  <c r="AL326" i="6"/>
  <c r="Y326" i="6"/>
  <c r="AM326" i="6" s="1"/>
  <c r="AL334" i="6"/>
  <c r="Y334" i="6"/>
  <c r="AM334" i="6" s="1"/>
  <c r="AL342" i="6"/>
  <c r="Y342" i="6"/>
  <c r="AM342" i="6" s="1"/>
  <c r="Y22" i="6"/>
  <c r="AM22" i="6" s="1"/>
  <c r="AL22" i="6"/>
  <c r="Y30" i="6"/>
  <c r="AM30" i="6" s="1"/>
  <c r="AL30" i="6"/>
  <c r="AL11" i="6"/>
  <c r="Y11" i="6"/>
  <c r="AM11" i="6" s="1"/>
  <c r="AL79" i="6"/>
  <c r="Y79" i="6"/>
  <c r="AM79" i="6" s="1"/>
  <c r="AS87" i="6"/>
  <c r="AF87" i="6"/>
  <c r="AT87" i="6" s="1"/>
  <c r="AS111" i="6"/>
  <c r="AF111" i="6"/>
  <c r="AT111" i="6" s="1"/>
  <c r="AS113" i="6"/>
  <c r="AF113" i="6"/>
  <c r="AT113" i="6" s="1"/>
  <c r="AS135" i="6"/>
  <c r="AF135" i="6"/>
  <c r="AT135" i="6" s="1"/>
  <c r="AS143" i="6"/>
  <c r="AF143" i="6"/>
  <c r="AT143" i="6" s="1"/>
  <c r="AS167" i="6"/>
  <c r="AF167" i="6"/>
  <c r="AT167" i="6" s="1"/>
  <c r="AL175" i="6"/>
  <c r="Y175" i="6"/>
  <c r="AM175" i="6" s="1"/>
  <c r="AL183" i="6"/>
  <c r="Y183" i="6"/>
  <c r="AM183" i="6" s="1"/>
  <c r="AS199" i="6"/>
  <c r="AF199" i="6"/>
  <c r="AT199" i="6" s="1"/>
  <c r="AL207" i="6"/>
  <c r="Y207" i="6"/>
  <c r="AM207" i="6" s="1"/>
  <c r="AS215" i="6"/>
  <c r="AF215" i="6"/>
  <c r="AT215" i="6" s="1"/>
  <c r="AS239" i="6"/>
  <c r="AF239" i="6"/>
  <c r="AT239" i="6" s="1"/>
  <c r="AF247" i="6"/>
  <c r="AT247" i="6" s="1"/>
  <c r="AS247" i="6"/>
  <c r="AL255" i="6"/>
  <c r="Y255" i="6"/>
  <c r="AM255" i="6" s="1"/>
  <c r="AS287" i="6"/>
  <c r="AF287" i="6"/>
  <c r="AT287" i="6" s="1"/>
  <c r="Y295" i="6"/>
  <c r="AM295" i="6" s="1"/>
  <c r="AL295" i="6"/>
  <c r="Y327" i="6"/>
  <c r="AM327" i="6" s="1"/>
  <c r="AL327" i="6"/>
  <c r="AS351" i="6"/>
  <c r="AF351" i="6"/>
  <c r="AT351" i="6" s="1"/>
  <c r="Y4" i="6"/>
  <c r="AM4" i="6" s="1"/>
  <c r="AL4" i="6"/>
  <c r="AL80" i="6"/>
  <c r="Y80" i="6"/>
  <c r="AM80" i="6" s="1"/>
  <c r="AF88" i="6"/>
  <c r="AT88" i="6" s="1"/>
  <c r="AS88" i="6"/>
  <c r="Y208" i="6"/>
  <c r="AM208" i="6" s="1"/>
  <c r="AL208" i="6"/>
  <c r="AS240" i="6"/>
  <c r="AF240" i="6"/>
  <c r="AT240" i="6" s="1"/>
  <c r="AL296" i="6"/>
  <c r="Y296" i="6"/>
  <c r="AM296" i="6" s="1"/>
  <c r="AS16" i="6"/>
  <c r="AF16" i="6"/>
  <c r="AT16" i="6" s="1"/>
  <c r="Y97" i="6"/>
  <c r="AM97" i="6" s="1"/>
  <c r="AL97" i="6"/>
  <c r="AL121" i="6"/>
  <c r="Y121" i="6"/>
  <c r="AM121" i="6" s="1"/>
  <c r="AS165" i="6"/>
  <c r="AF165" i="6"/>
  <c r="AT165" i="6" s="1"/>
  <c r="AS201" i="6"/>
  <c r="AF201" i="6"/>
  <c r="AT201" i="6" s="1"/>
  <c r="AS265" i="6"/>
  <c r="AF265" i="6"/>
  <c r="AT265" i="6" s="1"/>
  <c r="Y281" i="6"/>
  <c r="AM281" i="6" s="1"/>
  <c r="AL281" i="6"/>
  <c r="Y315" i="6"/>
  <c r="AM315" i="6" s="1"/>
  <c r="AL315" i="6"/>
  <c r="AS323" i="6"/>
  <c r="AF323" i="6"/>
  <c r="AT323" i="6" s="1"/>
  <c r="Y345" i="6"/>
  <c r="AM345" i="6" s="1"/>
  <c r="AL345" i="6"/>
  <c r="AS68" i="6"/>
  <c r="AF68" i="6"/>
  <c r="AT68" i="6" s="1"/>
  <c r="AL92" i="6"/>
  <c r="Y92" i="6"/>
  <c r="AM92" i="6" s="1"/>
  <c r="AF100" i="6"/>
  <c r="AT100" i="6" s="1"/>
  <c r="AS100" i="6"/>
  <c r="AL116" i="6"/>
  <c r="Y116" i="6"/>
  <c r="AM116" i="6" s="1"/>
  <c r="AL124" i="6"/>
  <c r="Y124" i="6"/>
  <c r="AM124" i="6" s="1"/>
  <c r="AS132" i="6"/>
  <c r="AF132" i="6"/>
  <c r="AT132" i="6" s="1"/>
  <c r="Y156" i="6"/>
  <c r="AM156" i="6" s="1"/>
  <c r="AL156" i="6"/>
  <c r="AS164" i="6"/>
  <c r="AF164" i="6"/>
  <c r="AT164" i="6" s="1"/>
  <c r="Y188" i="6"/>
  <c r="AM188" i="6" s="1"/>
  <c r="AL188" i="6"/>
  <c r="AL196" i="6"/>
  <c r="Y196" i="6"/>
  <c r="AM196" i="6" s="1"/>
  <c r="AS220" i="6"/>
  <c r="AF220" i="6"/>
  <c r="AT220" i="6" s="1"/>
  <c r="AS228" i="6"/>
  <c r="AF228" i="6"/>
  <c r="AT228" i="6" s="1"/>
  <c r="Y252" i="6"/>
  <c r="AM252" i="6" s="1"/>
  <c r="AL252" i="6"/>
  <c r="Y268" i="6"/>
  <c r="AM268" i="6" s="1"/>
  <c r="AL268" i="6"/>
  <c r="AL278" i="6"/>
  <c r="Y278" i="6"/>
  <c r="AM278" i="6" s="1"/>
  <c r="AS300" i="6"/>
  <c r="AF300" i="6"/>
  <c r="AT300" i="6" s="1"/>
  <c r="AS308" i="6"/>
  <c r="AF308" i="6"/>
  <c r="AT308" i="6" s="1"/>
  <c r="AL324" i="6"/>
  <c r="Y324" i="6"/>
  <c r="AM324" i="6" s="1"/>
  <c r="AL348" i="6"/>
  <c r="Y348" i="6"/>
  <c r="AM348" i="6" s="1"/>
  <c r="AL15" i="6"/>
  <c r="Y15" i="6"/>
  <c r="AS40" i="6"/>
  <c r="AF40" i="6"/>
  <c r="AT40" i="6" s="1"/>
  <c r="AL17" i="6"/>
  <c r="Y17" i="6"/>
  <c r="AM17" i="6" s="1"/>
  <c r="Y38" i="6"/>
  <c r="AM38" i="6" s="1"/>
  <c r="AL38" i="6"/>
  <c r="AS53" i="6"/>
  <c r="AF53" i="6"/>
  <c r="AT53" i="6" s="1"/>
  <c r="AS61" i="6"/>
  <c r="AF61" i="6"/>
  <c r="AT61" i="6" s="1"/>
  <c r="AS69" i="6"/>
  <c r="AF69" i="6"/>
  <c r="AT69" i="6" s="1"/>
  <c r="AL71" i="6"/>
  <c r="Y71" i="6"/>
  <c r="AM71" i="6" s="1"/>
  <c r="AS77" i="6"/>
  <c r="AF77" i="6"/>
  <c r="AT77" i="6" s="1"/>
  <c r="Y101" i="6"/>
  <c r="AM101" i="6" s="1"/>
  <c r="AL101" i="6"/>
  <c r="AS109" i="6"/>
  <c r="AF109" i="6"/>
  <c r="AT109" i="6" s="1"/>
  <c r="AL133" i="6"/>
  <c r="Y133" i="6"/>
  <c r="AM133" i="6" s="1"/>
  <c r="AS141" i="6"/>
  <c r="AF141" i="6"/>
  <c r="AT141" i="6" s="1"/>
  <c r="AL181" i="6"/>
  <c r="Y181" i="6"/>
  <c r="AM181" i="6" s="1"/>
  <c r="AL189" i="6"/>
  <c r="Y189" i="6"/>
  <c r="AM189" i="6" s="1"/>
  <c r="AS221" i="6"/>
  <c r="AF221" i="6"/>
  <c r="AT221" i="6" s="1"/>
  <c r="AF229" i="6"/>
  <c r="AT229" i="6" s="1"/>
  <c r="AS229" i="6"/>
  <c r="AL261" i="6"/>
  <c r="Y261" i="6"/>
  <c r="AM261" i="6" s="1"/>
  <c r="AS293" i="6"/>
  <c r="AF293" i="6"/>
  <c r="AT293" i="6" s="1"/>
  <c r="Y309" i="6"/>
  <c r="AM309" i="6" s="1"/>
  <c r="AL309" i="6"/>
  <c r="AL325" i="6"/>
  <c r="Y325" i="6"/>
  <c r="AM325" i="6" s="1"/>
  <c r="Y341" i="6"/>
  <c r="AM341" i="6" s="1"/>
  <c r="AL341" i="6"/>
  <c r="AS349" i="6"/>
  <c r="AF349" i="6"/>
  <c r="AT349" i="6" s="1"/>
  <c r="AL64" i="6"/>
  <c r="Y64" i="6"/>
  <c r="AM64" i="6" s="1"/>
  <c r="AS72" i="6"/>
  <c r="AF72" i="6"/>
  <c r="AT72" i="6" s="1"/>
  <c r="AF96" i="6"/>
  <c r="AT96" i="6" s="1"/>
  <c r="AS96" i="6"/>
  <c r="AL144" i="6"/>
  <c r="Y144" i="6"/>
  <c r="AM144" i="6" s="1"/>
  <c r="AS152" i="6"/>
  <c r="AF152" i="6"/>
  <c r="AT152" i="6" s="1"/>
  <c r="AL184" i="6"/>
  <c r="Y184" i="6"/>
  <c r="AM184" i="6" s="1"/>
  <c r="AS280" i="6"/>
  <c r="AF280" i="6"/>
  <c r="AT280" i="6" s="1"/>
  <c r="Y45" i="6"/>
  <c r="AM45" i="6" s="1"/>
  <c r="AL45" i="6"/>
  <c r="AS89" i="6"/>
  <c r="AF89" i="6"/>
  <c r="AT89" i="6" s="1"/>
  <c r="AS137" i="6"/>
  <c r="AF137" i="6"/>
  <c r="AT137" i="6" s="1"/>
  <c r="AS177" i="6"/>
  <c r="AF177" i="6"/>
  <c r="AT177" i="6" s="1"/>
  <c r="AS185" i="6"/>
  <c r="AF185" i="6"/>
  <c r="AT185" i="6" s="1"/>
  <c r="AL305" i="6"/>
  <c r="Y305" i="6"/>
  <c r="AM305" i="6" s="1"/>
  <c r="Y6" i="6"/>
  <c r="AM6" i="6" s="1"/>
  <c r="AL6" i="6"/>
  <c r="AL50" i="6"/>
  <c r="Y50" i="6"/>
  <c r="AM50" i="6" s="1"/>
  <c r="AS66" i="6"/>
  <c r="AF66" i="6"/>
  <c r="AT66" i="6" s="1"/>
  <c r="AL90" i="6"/>
  <c r="Y90" i="6"/>
  <c r="AM90" i="6" s="1"/>
  <c r="AS98" i="6"/>
  <c r="AF98" i="6"/>
  <c r="AT98" i="6" s="1"/>
  <c r="AS106" i="6"/>
  <c r="AF106" i="6"/>
  <c r="AT106" i="6" s="1"/>
  <c r="AS122" i="6"/>
  <c r="AF122" i="6"/>
  <c r="AT122" i="6" s="1"/>
  <c r="AS130" i="6"/>
  <c r="AF130" i="6"/>
  <c r="AT130" i="6" s="1"/>
  <c r="Y154" i="6"/>
  <c r="AM154" i="6" s="1"/>
  <c r="AL154" i="6"/>
  <c r="AS162" i="6"/>
  <c r="AF162" i="6"/>
  <c r="AT162" i="6" s="1"/>
  <c r="Y186" i="6"/>
  <c r="AM186" i="6" s="1"/>
  <c r="AL186" i="6"/>
  <c r="AS194" i="6"/>
  <c r="AF194" i="6"/>
  <c r="AT194" i="6" s="1"/>
  <c r="AS210" i="6"/>
  <c r="AF210" i="6"/>
  <c r="AT210" i="6" s="1"/>
  <c r="Y218" i="6"/>
  <c r="AM218" i="6" s="1"/>
  <c r="AL218" i="6"/>
  <c r="AS242" i="6"/>
  <c r="AF242" i="6"/>
  <c r="AT242" i="6" s="1"/>
  <c r="AS250" i="6"/>
  <c r="AF250" i="6"/>
  <c r="AT250" i="6" s="1"/>
  <c r="AS258" i="6"/>
  <c r="AF258" i="6"/>
  <c r="AT258" i="6" s="1"/>
  <c r="AS298" i="6"/>
  <c r="AF298" i="6"/>
  <c r="AT298" i="6" s="1"/>
  <c r="AL330" i="6"/>
  <c r="Y330" i="6"/>
  <c r="AM330" i="6" s="1"/>
  <c r="AL346" i="6"/>
  <c r="Y346" i="6"/>
  <c r="AM346" i="6" s="1"/>
  <c r="AS13" i="6"/>
  <c r="AF13" i="6"/>
  <c r="AT13" i="6" s="1"/>
  <c r="AS18" i="6"/>
  <c r="Y26" i="6"/>
  <c r="AM26" i="6" s="1"/>
  <c r="AL26" i="6"/>
  <c r="Y34" i="6"/>
  <c r="AM34" i="6" s="1"/>
  <c r="AL34" i="6"/>
  <c r="AF31" i="6"/>
  <c r="AT31" i="6" s="1"/>
  <c r="AS31" i="6"/>
  <c r="Y36" i="6"/>
  <c r="AM36" i="6" s="1"/>
  <c r="AL36" i="6"/>
  <c r="AS43" i="6"/>
  <c r="AF43" i="6"/>
  <c r="AT43" i="6" s="1"/>
  <c r="Y67" i="6"/>
  <c r="AM67" i="6" s="1"/>
  <c r="AL67" i="6"/>
  <c r="AS75" i="6"/>
  <c r="AF75" i="6"/>
  <c r="AT75" i="6" s="1"/>
  <c r="AS99" i="6"/>
  <c r="AF99" i="6"/>
  <c r="AT99" i="6" s="1"/>
  <c r="AS107" i="6"/>
  <c r="AF107" i="6"/>
  <c r="AT107" i="6" s="1"/>
  <c r="AS131" i="6"/>
  <c r="AF131" i="6"/>
  <c r="AT131" i="6" s="1"/>
  <c r="AS171" i="6"/>
  <c r="AF171" i="6"/>
  <c r="AT171" i="6" s="1"/>
  <c r="AL195" i="6"/>
  <c r="Y195" i="6"/>
  <c r="AM195" i="6" s="1"/>
  <c r="AL203" i="6"/>
  <c r="Y203" i="6"/>
  <c r="AM203" i="6" s="1"/>
  <c r="AS211" i="6"/>
  <c r="AF211" i="6"/>
  <c r="AT211" i="6" s="1"/>
  <c r="AS235" i="6"/>
  <c r="AF235" i="6"/>
  <c r="AT235" i="6" s="1"/>
  <c r="AS243" i="6"/>
  <c r="AF243" i="6"/>
  <c r="AT243" i="6" s="1"/>
  <c r="AL267" i="6"/>
  <c r="Y267" i="6"/>
  <c r="AM267" i="6" s="1"/>
  <c r="AS275" i="6"/>
  <c r="AF275" i="6"/>
  <c r="AT275" i="6" s="1"/>
  <c r="AS299" i="6"/>
  <c r="AF299" i="6"/>
  <c r="AT299" i="6" s="1"/>
  <c r="AS331" i="6"/>
  <c r="AF331" i="6"/>
  <c r="AT331" i="6" s="1"/>
  <c r="AL21" i="6"/>
  <c r="Y21" i="6"/>
  <c r="AM21" i="6" s="1"/>
  <c r="Y160" i="6"/>
  <c r="AM160" i="6" s="1"/>
  <c r="AL160" i="6"/>
  <c r="AS224" i="6"/>
  <c r="AF224" i="6"/>
  <c r="AT224" i="6" s="1"/>
  <c r="AL288" i="6"/>
  <c r="Y288" i="6"/>
  <c r="AM288" i="6" s="1"/>
  <c r="AL320" i="6"/>
  <c r="Y320" i="6"/>
  <c r="AM320" i="6" s="1"/>
  <c r="AS328" i="6"/>
  <c r="AF328" i="6"/>
  <c r="AT328" i="6" s="1"/>
  <c r="AL29" i="6"/>
  <c r="Y29" i="6"/>
  <c r="AM29" i="6" s="1"/>
  <c r="Y49" i="6"/>
  <c r="AM49" i="6" s="1"/>
  <c r="AL49" i="6"/>
  <c r="AS65" i="6"/>
  <c r="AF65" i="6"/>
  <c r="AT65" i="6" s="1"/>
  <c r="AS81" i="6"/>
  <c r="AF81" i="6"/>
  <c r="AT81" i="6" s="1"/>
  <c r="AS169" i="6"/>
  <c r="AF169" i="6"/>
  <c r="AT169" i="6" s="1"/>
  <c r="AS257" i="6"/>
  <c r="AF257" i="6"/>
  <c r="AT257" i="6" s="1"/>
  <c r="AS313" i="6"/>
  <c r="AF313" i="6"/>
  <c r="AT313" i="6" s="1"/>
  <c r="AS321" i="6"/>
  <c r="AF321" i="6"/>
  <c r="AT321" i="6" s="1"/>
  <c r="AS353" i="6"/>
  <c r="AF353" i="6"/>
  <c r="AT353" i="6" s="1"/>
  <c r="AL94" i="6"/>
  <c r="Y94" i="6"/>
  <c r="AM94" i="6" s="1"/>
  <c r="AL118" i="6"/>
  <c r="Y118" i="6"/>
  <c r="AM118" i="6" s="1"/>
  <c r="AS126" i="6"/>
  <c r="AF126" i="6"/>
  <c r="AT126" i="6" s="1"/>
  <c r="AS150" i="6"/>
  <c r="AF150" i="6"/>
  <c r="AT150" i="6" s="1"/>
  <c r="Y182" i="6"/>
  <c r="AM182" i="6" s="1"/>
  <c r="AL182" i="6"/>
  <c r="AS190" i="6"/>
  <c r="AF190" i="6"/>
  <c r="AT190" i="6" s="1"/>
  <c r="AL302" i="6"/>
  <c r="Y302" i="6"/>
  <c r="AM302" i="6" s="1"/>
  <c r="AL310" i="6"/>
  <c r="Y310" i="6"/>
  <c r="AM310" i="6" s="1"/>
  <c r="AL25" i="6"/>
  <c r="Y25" i="6"/>
  <c r="AM25" i="6" s="1"/>
  <c r="Y47" i="6"/>
  <c r="AM47" i="6" s="1"/>
  <c r="AL47" i="6"/>
  <c r="Y95" i="6"/>
  <c r="AM95" i="6" s="1"/>
  <c r="AL95" i="6"/>
  <c r="AS319" i="6"/>
  <c r="AF319" i="6"/>
  <c r="AT319" i="6" s="1"/>
  <c r="AL48" i="6"/>
  <c r="Y48" i="6"/>
  <c r="AM48" i="6" s="1"/>
  <c r="AS80" i="6"/>
  <c r="AF80" i="6"/>
  <c r="AT80" i="6" s="1"/>
  <c r="AL112" i="6"/>
  <c r="Y112" i="6"/>
  <c r="AM112" i="6" s="1"/>
  <c r="AS128" i="6"/>
  <c r="AF128" i="6"/>
  <c r="AT128" i="6" s="1"/>
  <c r="AS256" i="6"/>
  <c r="AF256" i="6"/>
  <c r="AT256" i="6" s="1"/>
  <c r="AL57" i="6"/>
  <c r="Y57" i="6"/>
  <c r="AM57" i="6" s="1"/>
  <c r="AS161" i="6"/>
  <c r="AF161" i="6"/>
  <c r="AT161" i="6" s="1"/>
  <c r="AL241" i="6"/>
  <c r="Y241" i="6"/>
  <c r="AM241" i="6" s="1"/>
  <c r="Y307" i="6"/>
  <c r="AM307" i="6" s="1"/>
  <c r="AL307" i="6"/>
  <c r="Y329" i="6"/>
  <c r="AM329" i="6" s="1"/>
  <c r="AL329" i="6"/>
  <c r="AS337" i="6"/>
  <c r="AF337" i="6"/>
  <c r="AT337" i="6" s="1"/>
  <c r="AS8" i="6"/>
  <c r="AF8" i="6"/>
  <c r="AT8" i="6" s="1"/>
  <c r="Y44" i="6"/>
  <c r="AM44" i="6" s="1"/>
  <c r="AL44" i="6"/>
  <c r="AL76" i="6"/>
  <c r="Y76" i="6"/>
  <c r="AM76" i="6" s="1"/>
  <c r="AL108" i="6"/>
  <c r="Y108" i="6"/>
  <c r="AM108" i="6" s="1"/>
  <c r="AP356" i="3"/>
  <c r="AL245" i="6"/>
  <c r="Y245" i="6"/>
  <c r="AM245" i="6" s="1"/>
  <c r="AL263" i="6"/>
  <c r="Y263" i="6"/>
  <c r="AM263" i="6" s="1"/>
  <c r="AS269" i="6"/>
  <c r="AF269" i="6"/>
  <c r="AT269" i="6" s="1"/>
  <c r="AS136" i="6"/>
  <c r="AF136" i="6"/>
  <c r="AT136" i="6" s="1"/>
  <c r="Y168" i="6"/>
  <c r="AM168" i="6" s="1"/>
  <c r="AL168" i="6"/>
  <c r="AS272" i="6"/>
  <c r="AF272" i="6"/>
  <c r="AT272" i="6" s="1"/>
  <c r="AL129" i="6"/>
  <c r="Y129" i="6"/>
  <c r="AM129" i="6" s="1"/>
  <c r="AL273" i="6"/>
  <c r="Y273" i="6"/>
  <c r="AM273" i="6" s="1"/>
  <c r="AL106" i="6"/>
  <c r="Y106" i="6"/>
  <c r="AM106" i="6" s="1"/>
  <c r="AS114" i="6"/>
  <c r="AF114" i="6"/>
  <c r="AT114" i="6" s="1"/>
  <c r="Y138" i="6"/>
  <c r="AM138" i="6" s="1"/>
  <c r="AL138" i="6"/>
  <c r="AS146" i="6"/>
  <c r="AF146" i="6"/>
  <c r="AT146" i="6" s="1"/>
  <c r="AS170" i="6"/>
  <c r="AF170" i="6"/>
  <c r="AT170" i="6" s="1"/>
  <c r="AS178" i="6"/>
  <c r="AF178" i="6"/>
  <c r="AT178" i="6" s="1"/>
  <c r="AS202" i="6"/>
  <c r="AF202" i="6"/>
  <c r="AT202" i="6" s="1"/>
  <c r="AS266" i="6"/>
  <c r="AF266" i="6"/>
  <c r="AT266" i="6" s="1"/>
  <c r="AL18" i="6"/>
  <c r="Y18" i="6"/>
  <c r="AS26" i="6"/>
  <c r="AF26" i="6"/>
  <c r="AT26" i="6" s="1"/>
  <c r="AS83" i="6"/>
  <c r="AF83" i="6"/>
  <c r="AT83" i="6" s="1"/>
  <c r="AS91" i="6"/>
  <c r="AF91" i="6"/>
  <c r="AT91" i="6" s="1"/>
  <c r="AL147" i="6"/>
  <c r="Y147" i="6"/>
  <c r="AM147" i="6" s="1"/>
  <c r="AS179" i="6"/>
  <c r="AF179" i="6"/>
  <c r="AT179" i="6" s="1"/>
  <c r="AS187" i="6"/>
  <c r="AF187" i="6"/>
  <c r="AT187" i="6" s="1"/>
  <c r="AS219" i="6"/>
  <c r="AF219" i="6"/>
  <c r="AT219" i="6" s="1"/>
  <c r="AL227" i="6"/>
  <c r="Y227" i="6"/>
  <c r="AM227" i="6" s="1"/>
  <c r="AL259" i="6"/>
  <c r="Y259" i="6"/>
  <c r="AM259" i="6" s="1"/>
  <c r="Y291" i="6"/>
  <c r="AM291" i="6" s="1"/>
  <c r="AL291" i="6"/>
  <c r="Y232" i="6"/>
  <c r="AM232" i="6" s="1"/>
  <c r="AL232" i="6"/>
  <c r="AL304" i="6"/>
  <c r="Y304" i="6"/>
  <c r="AM304" i="6" s="1"/>
  <c r="Y73" i="6"/>
  <c r="AM73" i="6" s="1"/>
  <c r="AL73" i="6"/>
  <c r="AS209" i="6"/>
  <c r="AF209" i="6"/>
  <c r="AT209" i="6" s="1"/>
  <c r="AS289" i="6"/>
  <c r="AF289" i="6"/>
  <c r="AT289" i="6" s="1"/>
  <c r="AS54" i="6"/>
  <c r="AF54" i="6"/>
  <c r="AT54" i="6" s="1"/>
  <c r="AS62" i="6"/>
  <c r="AF62" i="6"/>
  <c r="AT62" i="6" s="1"/>
  <c r="AL70" i="6"/>
  <c r="Y70" i="6"/>
  <c r="AM70" i="6" s="1"/>
  <c r="AL86" i="6"/>
  <c r="Y86" i="6"/>
  <c r="AM86" i="6" s="1"/>
  <c r="AS94" i="6"/>
  <c r="AF94" i="6"/>
  <c r="AT94" i="6" s="1"/>
  <c r="AL102" i="6"/>
  <c r="Y102" i="6"/>
  <c r="AM102" i="6" s="1"/>
  <c r="AL110" i="6"/>
  <c r="Y110" i="6"/>
  <c r="AM110" i="6" s="1"/>
  <c r="AL142" i="6"/>
  <c r="Y142" i="6"/>
  <c r="AM142" i="6" s="1"/>
  <c r="Y150" i="6"/>
  <c r="AM150" i="6" s="1"/>
  <c r="AL150" i="6"/>
  <c r="Y174" i="6"/>
  <c r="AM174" i="6" s="1"/>
  <c r="AL174" i="6"/>
  <c r="AS182" i="6"/>
  <c r="AF182" i="6"/>
  <c r="AT182" i="6" s="1"/>
  <c r="Y206" i="6"/>
  <c r="AM206" i="6" s="1"/>
  <c r="AL206" i="6"/>
  <c r="AS230" i="6"/>
  <c r="AF230" i="6"/>
  <c r="AT230" i="6" s="1"/>
  <c r="AL238" i="6"/>
  <c r="Y238" i="6"/>
  <c r="AM238" i="6" s="1"/>
  <c r="AL286" i="6"/>
  <c r="Y286" i="6"/>
  <c r="AM286" i="6" s="1"/>
  <c r="AS310" i="6"/>
  <c r="AF310" i="6"/>
  <c r="AT310" i="6" s="1"/>
  <c r="AL318" i="6"/>
  <c r="Y318" i="6"/>
  <c r="AM318" i="6" s="1"/>
  <c r="AS334" i="6"/>
  <c r="AF334" i="6"/>
  <c r="AT334" i="6" s="1"/>
  <c r="AS25" i="6"/>
  <c r="AF25" i="6"/>
  <c r="AT25" i="6" s="1"/>
  <c r="AS30" i="6"/>
  <c r="AF30" i="6"/>
  <c r="AT30" i="6" s="1"/>
  <c r="AL19" i="6"/>
  <c r="Y19" i="6"/>
  <c r="AM19" i="6" s="1"/>
  <c r="AS11" i="6"/>
  <c r="AF11" i="6"/>
  <c r="AT11" i="6" s="1"/>
  <c r="AS47" i="6"/>
  <c r="AF47" i="6"/>
  <c r="AT47" i="6" s="1"/>
  <c r="Y87" i="6"/>
  <c r="AM87" i="6" s="1"/>
  <c r="AL87" i="6"/>
  <c r="AS95" i="6"/>
  <c r="AF95" i="6"/>
  <c r="AT95" i="6" s="1"/>
  <c r="Y113" i="6"/>
  <c r="AM113" i="6" s="1"/>
  <c r="AL113" i="6"/>
  <c r="AL143" i="6"/>
  <c r="Y143" i="6"/>
  <c r="AM143" i="6" s="1"/>
  <c r="AS151" i="6"/>
  <c r="AF151" i="6"/>
  <c r="AT151" i="6" s="1"/>
  <c r="AS175" i="6"/>
  <c r="AF175" i="6"/>
  <c r="AT175" i="6" s="1"/>
  <c r="AS207" i="6"/>
  <c r="AF207" i="6"/>
  <c r="AT207" i="6" s="1"/>
  <c r="AS223" i="6"/>
  <c r="AF223" i="6"/>
  <c r="AT223" i="6" s="1"/>
  <c r="AF225" i="6"/>
  <c r="AT225" i="6" s="1"/>
  <c r="AS225" i="6"/>
  <c r="AL231" i="6"/>
  <c r="Y231" i="6"/>
  <c r="AM231" i="6" s="1"/>
  <c r="AS231" i="6"/>
  <c r="AF231" i="6"/>
  <c r="AT231" i="6" s="1"/>
  <c r="AL247" i="6"/>
  <c r="Y247" i="6"/>
  <c r="AM247" i="6" s="1"/>
  <c r="AS255" i="6"/>
  <c r="AF255" i="6"/>
  <c r="AT255" i="6" s="1"/>
  <c r="AS271" i="6"/>
  <c r="AF271" i="6"/>
  <c r="AT271" i="6" s="1"/>
  <c r="AS279" i="6"/>
  <c r="AF279" i="6"/>
  <c r="AT279" i="6" s="1"/>
  <c r="Y287" i="6"/>
  <c r="AM287" i="6" s="1"/>
  <c r="AL287" i="6"/>
  <c r="AL311" i="6"/>
  <c r="Y311" i="6"/>
  <c r="AM311" i="6" s="1"/>
  <c r="AS343" i="6"/>
  <c r="AF343" i="6"/>
  <c r="AT343" i="6" s="1"/>
  <c r="Y351" i="6"/>
  <c r="AM351" i="6" s="1"/>
  <c r="AL351" i="6"/>
  <c r="AL12" i="6"/>
  <c r="Y12" i="6"/>
  <c r="AM12" i="6" s="1"/>
  <c r="AS48" i="6"/>
  <c r="AF48" i="6"/>
  <c r="AT48" i="6" s="1"/>
  <c r="AL56" i="6"/>
  <c r="Y56" i="6"/>
  <c r="AM56" i="6" s="1"/>
  <c r="AL88" i="6"/>
  <c r="Y88" i="6"/>
  <c r="AM88" i="6" s="1"/>
  <c r="AF112" i="6"/>
  <c r="AT112" i="6" s="1"/>
  <c r="AS112" i="6"/>
  <c r="Y240" i="6"/>
  <c r="AM240" i="6" s="1"/>
  <c r="AL240" i="6"/>
  <c r="Y256" i="6"/>
  <c r="AM256" i="6" s="1"/>
  <c r="AL256" i="6"/>
  <c r="AL312" i="6"/>
  <c r="Y312" i="6"/>
  <c r="AM312" i="6" s="1"/>
  <c r="Y16" i="6"/>
  <c r="AM16" i="6" s="1"/>
  <c r="AL16" i="6"/>
  <c r="AS41" i="6"/>
  <c r="AF41" i="6"/>
  <c r="AT41" i="6" s="1"/>
  <c r="AL161" i="6"/>
  <c r="Y161" i="6"/>
  <c r="AM161" i="6" s="1"/>
  <c r="AL165" i="6"/>
  <c r="Y165" i="6"/>
  <c r="AM165" i="6" s="1"/>
  <c r="AL217" i="6"/>
  <c r="Y217" i="6"/>
  <c r="AM217" i="6" s="1"/>
  <c r="AS217" i="6"/>
  <c r="AF217" i="6"/>
  <c r="AT217" i="6" s="1"/>
  <c r="AL265" i="6"/>
  <c r="Y265" i="6"/>
  <c r="AM265" i="6" s="1"/>
  <c r="AS307" i="6"/>
  <c r="AF307" i="6"/>
  <c r="AT307" i="6" s="1"/>
  <c r="AS315" i="6"/>
  <c r="AF315" i="6"/>
  <c r="AT315" i="6" s="1"/>
  <c r="Y323" i="6"/>
  <c r="AM323" i="6" s="1"/>
  <c r="AL323" i="6"/>
  <c r="AS329" i="6"/>
  <c r="AF329" i="6"/>
  <c r="AT329" i="6" s="1"/>
  <c r="AL8" i="6"/>
  <c r="Y8" i="6"/>
  <c r="AM8" i="6" s="1"/>
  <c r="AS44" i="6"/>
  <c r="AF44" i="6"/>
  <c r="AT44" i="6" s="1"/>
  <c r="AL52" i="6"/>
  <c r="Y52" i="6"/>
  <c r="AM52" i="6" s="1"/>
  <c r="AS60" i="6"/>
  <c r="AF60" i="6"/>
  <c r="AT60" i="6" s="1"/>
  <c r="AL68" i="6"/>
  <c r="Y68" i="6"/>
  <c r="AM68" i="6" s="1"/>
  <c r="AS76" i="6"/>
  <c r="AF76" i="6"/>
  <c r="AT76" i="6" s="1"/>
  <c r="AL100" i="6"/>
  <c r="Y100" i="6"/>
  <c r="AM100" i="6" s="1"/>
  <c r="AS108" i="6"/>
  <c r="AF108" i="6"/>
  <c r="AT108" i="6" s="1"/>
  <c r="AS124" i="6"/>
  <c r="AF124" i="6"/>
  <c r="AT124" i="6" s="1"/>
  <c r="Y132" i="6"/>
  <c r="AM132" i="6" s="1"/>
  <c r="AL132" i="6"/>
  <c r="Y164" i="6"/>
  <c r="AM164" i="6" s="1"/>
  <c r="AL164" i="6"/>
  <c r="AS172" i="6"/>
  <c r="AF172" i="6"/>
  <c r="AT172" i="6" s="1"/>
  <c r="AS196" i="6"/>
  <c r="AF196" i="6"/>
  <c r="AT196" i="6" s="1"/>
  <c r="AS200" i="6"/>
  <c r="AF200" i="6"/>
  <c r="AT200" i="6" s="1"/>
  <c r="AS212" i="6"/>
  <c r="AF212" i="6"/>
  <c r="AT212" i="6" s="1"/>
  <c r="Y220" i="6"/>
  <c r="AM220" i="6" s="1"/>
  <c r="AL220" i="6"/>
  <c r="Y244" i="6"/>
  <c r="AM244" i="6" s="1"/>
  <c r="AL244" i="6"/>
  <c r="AL246" i="6"/>
  <c r="Y246" i="6"/>
  <c r="AM246" i="6" s="1"/>
  <c r="AS268" i="6"/>
  <c r="AF268" i="6"/>
  <c r="AT268" i="6" s="1"/>
  <c r="AS292" i="6"/>
  <c r="AF292" i="6"/>
  <c r="AT292" i="6" s="1"/>
  <c r="AL300" i="6"/>
  <c r="Y300" i="6"/>
  <c r="AM300" i="6" s="1"/>
  <c r="AS340" i="6"/>
  <c r="AF340" i="6"/>
  <c r="AT340" i="6" s="1"/>
  <c r="AS348" i="6"/>
  <c r="AF348" i="6"/>
  <c r="AT348" i="6" s="1"/>
  <c r="Y40" i="6"/>
  <c r="AM40" i="6" s="1"/>
  <c r="AL40" i="6"/>
  <c r="AS20" i="6"/>
  <c r="AF20" i="6"/>
  <c r="AT20" i="6" s="1"/>
  <c r="AS38" i="6"/>
  <c r="AF38" i="6"/>
  <c r="AT38" i="6" s="1"/>
  <c r="AL3" i="6"/>
  <c r="Y3" i="6"/>
  <c r="AM3" i="6" s="1"/>
  <c r="AL9" i="6"/>
  <c r="Y9" i="6"/>
  <c r="AM9" i="6" s="1"/>
  <c r="Y61" i="6"/>
  <c r="AM61" i="6" s="1"/>
  <c r="AL61" i="6"/>
  <c r="Y63" i="6"/>
  <c r="AM63" i="6" s="1"/>
  <c r="AL63" i="6"/>
  <c r="Y77" i="6"/>
  <c r="AM77" i="6" s="1"/>
  <c r="AL77" i="6"/>
  <c r="AS85" i="6"/>
  <c r="AF85" i="6"/>
  <c r="AT85" i="6" s="1"/>
  <c r="Y109" i="6"/>
  <c r="AM109" i="6" s="1"/>
  <c r="AL109" i="6"/>
  <c r="Y117" i="6"/>
  <c r="AM117" i="6" s="1"/>
  <c r="AL117" i="6"/>
  <c r="AL141" i="6"/>
  <c r="Y141" i="6"/>
  <c r="AM141" i="6" s="1"/>
  <c r="AL149" i="6"/>
  <c r="Y149" i="6"/>
  <c r="AM149" i="6" s="1"/>
  <c r="AS189" i="6"/>
  <c r="AF189" i="6"/>
  <c r="AT189" i="6" s="1"/>
  <c r="AL197" i="6"/>
  <c r="Y197" i="6"/>
  <c r="AM197" i="6" s="1"/>
  <c r="AS205" i="6"/>
  <c r="AF205" i="6"/>
  <c r="AT205" i="6" s="1"/>
  <c r="AQ356" i="3"/>
  <c r="AS213" i="6"/>
  <c r="AF213" i="6"/>
  <c r="AT213" i="6" s="1"/>
  <c r="AL221" i="6"/>
  <c r="Y221" i="6"/>
  <c r="AM221" i="6" s="1"/>
  <c r="AL229" i="6"/>
  <c r="Y229" i="6"/>
  <c r="AM229" i="6" s="1"/>
  <c r="AF245" i="6"/>
  <c r="AT245" i="6" s="1"/>
  <c r="AS245" i="6"/>
  <c r="AS253" i="6"/>
  <c r="AF253" i="6"/>
  <c r="AT253" i="6" s="1"/>
  <c r="AS261" i="6"/>
  <c r="AF261" i="6"/>
  <c r="AT261" i="6" s="1"/>
  <c r="Y277" i="6"/>
  <c r="AM277" i="6" s="1"/>
  <c r="AL277" i="6"/>
  <c r="AS285" i="6"/>
  <c r="AF285" i="6"/>
  <c r="AT285" i="6" s="1"/>
  <c r="AS317" i="6"/>
  <c r="AF317" i="6"/>
  <c r="AT317" i="6" s="1"/>
  <c r="AS333" i="6"/>
  <c r="AF333" i="6"/>
  <c r="AT333" i="6" s="1"/>
  <c r="Y349" i="6"/>
  <c r="AM349" i="6" s="1"/>
  <c r="AL349" i="6"/>
  <c r="AL72" i="6"/>
  <c r="Y72" i="6"/>
  <c r="AM72" i="6" s="1"/>
  <c r="AL96" i="6"/>
  <c r="Y96" i="6"/>
  <c r="AM96" i="6" s="1"/>
  <c r="Y152" i="6"/>
  <c r="AM152" i="6" s="1"/>
  <c r="AL152" i="6"/>
  <c r="AS168" i="6"/>
  <c r="AF168" i="6"/>
  <c r="AT168" i="6" s="1"/>
  <c r="Y192" i="6"/>
  <c r="AM192" i="6" s="1"/>
  <c r="AL192" i="6"/>
  <c r="AS216" i="6"/>
  <c r="AF216" i="6"/>
  <c r="AT216" i="6" s="1"/>
  <c r="Y89" i="6"/>
  <c r="AM89" i="6" s="1"/>
  <c r="AL89" i="6"/>
  <c r="Y105" i="6"/>
  <c r="AM105" i="6" s="1"/>
  <c r="AL105" i="6"/>
  <c r="AL153" i="6"/>
  <c r="Y153" i="6"/>
  <c r="AM153" i="6" s="1"/>
  <c r="AL177" i="6"/>
  <c r="Y177" i="6"/>
  <c r="AM177" i="6" s="1"/>
  <c r="AL185" i="6"/>
  <c r="Y185" i="6"/>
  <c r="AM185" i="6" s="1"/>
  <c r="AS273" i="6"/>
  <c r="AF273" i="6"/>
  <c r="AT273" i="6" s="1"/>
  <c r="AL297" i="6"/>
  <c r="Y297" i="6"/>
  <c r="AM297" i="6" s="1"/>
  <c r="AS35" i="6"/>
  <c r="AF35" i="6"/>
  <c r="AT35" i="6" s="1"/>
  <c r="AS37" i="6"/>
  <c r="AF37" i="6"/>
  <c r="AT37" i="6" s="1"/>
  <c r="AL66" i="6"/>
  <c r="Y66" i="6"/>
  <c r="AM66" i="6" s="1"/>
  <c r="AS74" i="6"/>
  <c r="AF74" i="6"/>
  <c r="AT74" i="6" s="1"/>
  <c r="AS82" i="6"/>
  <c r="AF82" i="6"/>
  <c r="AT82" i="6" s="1"/>
  <c r="AL98" i="6"/>
  <c r="Y98" i="6"/>
  <c r="AM98" i="6" s="1"/>
  <c r="Y130" i="6"/>
  <c r="AM130" i="6" s="1"/>
  <c r="AL130" i="6"/>
  <c r="AS138" i="6"/>
  <c r="AF138" i="6"/>
  <c r="AT138" i="6" s="1"/>
  <c r="Y162" i="6"/>
  <c r="AM162" i="6" s="1"/>
  <c r="AL162" i="6"/>
  <c r="Y170" i="6"/>
  <c r="AM170" i="6" s="1"/>
  <c r="AL170" i="6"/>
  <c r="Y194" i="6"/>
  <c r="AM194" i="6" s="1"/>
  <c r="AL194" i="6"/>
  <c r="Y202" i="6"/>
  <c r="AM202" i="6" s="1"/>
  <c r="AL202" i="6"/>
  <c r="Y210" i="6"/>
  <c r="AM210" i="6" s="1"/>
  <c r="AL210" i="6"/>
  <c r="Y234" i="6"/>
  <c r="AM234" i="6" s="1"/>
  <c r="AL234" i="6"/>
  <c r="Y258" i="6"/>
  <c r="AM258" i="6" s="1"/>
  <c r="AL258" i="6"/>
  <c r="Y266" i="6"/>
  <c r="AM266" i="6" s="1"/>
  <c r="AL266" i="6"/>
  <c r="AS282" i="6"/>
  <c r="AF282" i="6"/>
  <c r="AT282" i="6" s="1"/>
  <c r="AS314" i="6"/>
  <c r="AF314" i="6"/>
  <c r="AT314" i="6" s="1"/>
  <c r="AL338" i="6"/>
  <c r="Y338" i="6"/>
  <c r="AM338" i="6" s="1"/>
  <c r="AS33" i="6"/>
  <c r="AF33" i="6"/>
  <c r="AT33" i="6" s="1"/>
  <c r="AS34" i="6"/>
  <c r="AF34" i="6"/>
  <c r="AT34" i="6" s="1"/>
  <c r="AL31" i="6"/>
  <c r="Y31" i="6"/>
  <c r="AM31" i="6" s="1"/>
  <c r="AL43" i="6"/>
  <c r="Y43" i="6"/>
  <c r="AM43" i="6" s="1"/>
  <c r="AL51" i="6"/>
  <c r="Y51" i="6"/>
  <c r="AM51" i="6" s="1"/>
  <c r="Y75" i="6"/>
  <c r="AM75" i="6" s="1"/>
  <c r="AL75" i="6"/>
  <c r="AL107" i="6"/>
  <c r="Y107" i="6"/>
  <c r="AM107" i="6" s="1"/>
  <c r="AS115" i="6"/>
  <c r="AF115" i="6"/>
  <c r="AT115" i="6" s="1"/>
  <c r="AL139" i="6"/>
  <c r="Y139" i="6"/>
  <c r="AM139" i="6" s="1"/>
  <c r="AS147" i="6"/>
  <c r="AF147" i="6"/>
  <c r="AT147" i="6" s="1"/>
  <c r="AS163" i="6"/>
  <c r="AF163" i="6"/>
  <c r="AT163" i="6" s="1"/>
  <c r="AL171" i="6"/>
  <c r="Y171" i="6"/>
  <c r="AM171" i="6" s="1"/>
  <c r="AL179" i="6"/>
  <c r="Y179" i="6"/>
  <c r="AM179" i="6" s="1"/>
  <c r="AS203" i="6"/>
  <c r="AF203" i="6"/>
  <c r="AT203" i="6" s="1"/>
  <c r="AF227" i="6"/>
  <c r="AT227" i="6" s="1"/>
  <c r="AS227" i="6"/>
  <c r="AL235" i="6"/>
  <c r="Y235" i="6"/>
  <c r="AM235" i="6" s="1"/>
  <c r="AS251" i="6"/>
  <c r="AF251" i="6"/>
  <c r="AT251" i="6" s="1"/>
  <c r="AS267" i="6"/>
  <c r="AF267" i="6"/>
  <c r="AT267" i="6" s="1"/>
  <c r="AS291" i="6"/>
  <c r="AF291" i="6"/>
  <c r="AT291" i="6" s="1"/>
  <c r="Y299" i="6"/>
  <c r="AM299" i="6" s="1"/>
  <c r="AL299" i="6"/>
  <c r="AS339" i="6"/>
  <c r="AF339" i="6"/>
  <c r="AT339" i="6" s="1"/>
  <c r="AS347" i="6"/>
  <c r="AF347" i="6"/>
  <c r="AT347" i="6" s="1"/>
  <c r="AS21" i="6"/>
  <c r="AF21" i="6"/>
  <c r="AT21" i="6" s="1"/>
  <c r="Y224" i="6"/>
  <c r="AM224" i="6" s="1"/>
  <c r="AL224" i="6"/>
  <c r="AS232" i="6"/>
  <c r="AF232" i="6"/>
  <c r="AT232" i="6" s="1"/>
  <c r="AS248" i="6"/>
  <c r="AF248" i="6"/>
  <c r="AT248" i="6" s="1"/>
  <c r="AL328" i="6"/>
  <c r="Y328" i="6"/>
  <c r="AM328" i="6" s="1"/>
  <c r="AL336" i="6"/>
  <c r="Y336" i="6"/>
  <c r="AM336" i="6" s="1"/>
  <c r="AS344" i="6"/>
  <c r="AF344" i="6"/>
  <c r="AT344" i="6" s="1"/>
  <c r="AS24" i="6"/>
  <c r="AF24" i="6"/>
  <c r="AT24" i="6" s="1"/>
  <c r="Y24" i="6"/>
  <c r="AM24" i="6" s="1"/>
  <c r="AL24" i="6"/>
  <c r="AS32" i="6"/>
  <c r="AF32" i="6"/>
  <c r="AT32" i="6" s="1"/>
  <c r="AS23" i="6"/>
  <c r="AF23" i="6"/>
  <c r="AT23" i="6" s="1"/>
  <c r="AL5" i="6"/>
  <c r="Y5" i="6"/>
  <c r="AM5" i="6" s="1"/>
  <c r="AS49" i="6"/>
  <c r="AF49" i="6"/>
  <c r="AT49" i="6" s="1"/>
  <c r="AS145" i="6"/>
  <c r="AF145" i="6"/>
  <c r="AT145" i="6" s="1"/>
  <c r="AL169" i="6"/>
  <c r="Y169" i="6"/>
  <c r="AM169" i="6" s="1"/>
  <c r="AS193" i="6"/>
  <c r="AF193" i="6"/>
  <c r="AT193" i="6" s="1"/>
  <c r="AF233" i="6"/>
  <c r="AT233" i="6" s="1"/>
  <c r="AS233" i="6"/>
  <c r="AL257" i="6"/>
  <c r="Y257" i="6"/>
  <c r="AM257" i="6" s="1"/>
  <c r="AL289" i="6"/>
  <c r="Y289" i="6"/>
  <c r="AM289" i="6" s="1"/>
  <c r="AL353" i="6"/>
  <c r="Y353" i="6"/>
  <c r="AM353" i="6" s="1"/>
  <c r="AM15" i="6" l="1"/>
  <c r="AT15" i="6"/>
  <c r="AM18" i="6"/>
  <c r="E352" i="25" l="1"/>
  <c r="H352" i="9"/>
  <c r="E350" i="18" s="1"/>
  <c r="E348" i="25"/>
  <c r="H348" i="9"/>
  <c r="E346" i="18" s="1"/>
  <c r="E344" i="25"/>
  <c r="H344" i="9"/>
  <c r="E342" i="18" s="1"/>
  <c r="E340" i="25"/>
  <c r="H340" i="9"/>
  <c r="E338" i="18" s="1"/>
  <c r="E336" i="25"/>
  <c r="H336" i="9"/>
  <c r="E334" i="18" s="1"/>
  <c r="E332" i="25"/>
  <c r="H332" i="9"/>
  <c r="E330" i="18" s="1"/>
  <c r="E328" i="25"/>
  <c r="H328" i="9"/>
  <c r="E326" i="18" s="1"/>
  <c r="E324" i="25"/>
  <c r="H324" i="9"/>
  <c r="E322" i="18" s="1"/>
  <c r="E320" i="25"/>
  <c r="H320" i="9"/>
  <c r="E318" i="18" s="1"/>
  <c r="E316" i="25"/>
  <c r="H316" i="9"/>
  <c r="E314" i="18" s="1"/>
  <c r="E312" i="25"/>
  <c r="H312" i="9"/>
  <c r="E310" i="18" s="1"/>
  <c r="E308" i="25"/>
  <c r="H308" i="9"/>
  <c r="E306" i="18" s="1"/>
  <c r="E304" i="25"/>
  <c r="H304" i="9"/>
  <c r="E302" i="18" s="1"/>
  <c r="E300" i="25"/>
  <c r="H300" i="9"/>
  <c r="E298" i="18" s="1"/>
  <c r="E296" i="25"/>
  <c r="H296" i="9"/>
  <c r="E294" i="18" s="1"/>
  <c r="E292" i="25"/>
  <c r="H292" i="9"/>
  <c r="E290" i="18" s="1"/>
  <c r="E288" i="25"/>
  <c r="H288" i="9"/>
  <c r="E286" i="18" s="1"/>
  <c r="E284" i="25"/>
  <c r="H284" i="9"/>
  <c r="E282" i="18" s="1"/>
  <c r="E280" i="25"/>
  <c r="H280" i="9"/>
  <c r="E278" i="18" s="1"/>
  <c r="E276" i="25"/>
  <c r="H276" i="9"/>
  <c r="E274" i="18" s="1"/>
  <c r="E272" i="25"/>
  <c r="H272" i="9"/>
  <c r="E270" i="18" s="1"/>
  <c r="E268" i="25"/>
  <c r="H268" i="9"/>
  <c r="E266" i="18" s="1"/>
  <c r="E264" i="25"/>
  <c r="H264" i="9"/>
  <c r="E262" i="18" s="1"/>
  <c r="E260" i="25"/>
  <c r="H260" i="9"/>
  <c r="E258" i="18" s="1"/>
  <c r="E256" i="25"/>
  <c r="H256" i="9"/>
  <c r="E254" i="18" s="1"/>
  <c r="E252" i="25"/>
  <c r="H252" i="9"/>
  <c r="E250" i="18" s="1"/>
  <c r="E248" i="25"/>
  <c r="H248" i="9"/>
  <c r="E246" i="18" s="1"/>
  <c r="E244" i="25"/>
  <c r="H244" i="9"/>
  <c r="E242" i="18" s="1"/>
  <c r="E240" i="25"/>
  <c r="H240" i="9"/>
  <c r="E238" i="18" s="1"/>
  <c r="E236" i="25"/>
  <c r="H236" i="9"/>
  <c r="E234" i="18" s="1"/>
  <c r="E232" i="25"/>
  <c r="H232" i="9"/>
  <c r="E230" i="18" s="1"/>
  <c r="E228" i="25"/>
  <c r="H228" i="9"/>
  <c r="E226" i="18" s="1"/>
  <c r="E224" i="25"/>
  <c r="H224" i="9"/>
  <c r="E222" i="18" s="1"/>
  <c r="E220" i="25"/>
  <c r="H220" i="9"/>
  <c r="E218" i="18" s="1"/>
  <c r="E216" i="25"/>
  <c r="H216" i="9"/>
  <c r="E214" i="18" s="1"/>
  <c r="E212" i="25"/>
  <c r="H212" i="9"/>
  <c r="E210" i="18" s="1"/>
  <c r="E208" i="25"/>
  <c r="H208" i="9"/>
  <c r="E206" i="18" s="1"/>
  <c r="E204" i="25"/>
  <c r="H204" i="9"/>
  <c r="E202" i="18" s="1"/>
  <c r="E200" i="25"/>
  <c r="H200" i="9"/>
  <c r="E198" i="18" s="1"/>
  <c r="E196" i="25"/>
  <c r="H196" i="9"/>
  <c r="E194" i="18" s="1"/>
  <c r="E192" i="25"/>
  <c r="H192" i="9"/>
  <c r="E190" i="18" s="1"/>
  <c r="E188" i="25"/>
  <c r="H188" i="9"/>
  <c r="E186" i="18" s="1"/>
  <c r="E184" i="25"/>
  <c r="H184" i="9"/>
  <c r="E182" i="18" s="1"/>
  <c r="E180" i="25"/>
  <c r="H180" i="9"/>
  <c r="E178" i="18" s="1"/>
  <c r="E176" i="25"/>
  <c r="H176" i="9"/>
  <c r="E174" i="18" s="1"/>
  <c r="E172" i="25"/>
  <c r="H172" i="9"/>
  <c r="E170" i="18" s="1"/>
  <c r="E168" i="25"/>
  <c r="H168" i="9"/>
  <c r="E166" i="18" s="1"/>
  <c r="E164" i="25"/>
  <c r="H164" i="9"/>
  <c r="E162" i="18" s="1"/>
  <c r="E160" i="25"/>
  <c r="H160" i="9"/>
  <c r="E158" i="18" s="1"/>
  <c r="E156" i="25"/>
  <c r="H156" i="9"/>
  <c r="E154" i="18" s="1"/>
  <c r="E152" i="25"/>
  <c r="H152" i="9"/>
  <c r="E150" i="18" s="1"/>
  <c r="E148" i="25"/>
  <c r="H148" i="9"/>
  <c r="E146" i="18" s="1"/>
  <c r="E144" i="25"/>
  <c r="H144" i="9"/>
  <c r="E142" i="18" s="1"/>
  <c r="E140" i="25"/>
  <c r="H140" i="9"/>
  <c r="E138" i="18" s="1"/>
  <c r="E136" i="25"/>
  <c r="H136" i="9"/>
  <c r="E134" i="18" s="1"/>
  <c r="E132" i="25"/>
  <c r="H132" i="9"/>
  <c r="E130" i="18" s="1"/>
  <c r="E128" i="25"/>
  <c r="H128" i="9"/>
  <c r="E126" i="18" s="1"/>
  <c r="E124" i="25"/>
  <c r="H124" i="9"/>
  <c r="E122" i="18" s="1"/>
  <c r="E120" i="25"/>
  <c r="H120" i="9"/>
  <c r="E118" i="18" s="1"/>
  <c r="E116" i="25"/>
  <c r="H116" i="9"/>
  <c r="E114" i="18" s="1"/>
  <c r="E112" i="25"/>
  <c r="H112" i="9"/>
  <c r="E110" i="18" s="1"/>
  <c r="E108" i="25"/>
  <c r="H108" i="9"/>
  <c r="E106" i="18" s="1"/>
  <c r="E104" i="25"/>
  <c r="H104" i="9"/>
  <c r="E102" i="18" s="1"/>
  <c r="E100" i="25"/>
  <c r="H100" i="9"/>
  <c r="E98" i="18" s="1"/>
  <c r="E96" i="25"/>
  <c r="H96" i="9"/>
  <c r="E94" i="18" s="1"/>
  <c r="E92" i="25"/>
  <c r="H92" i="9"/>
  <c r="E90" i="18" s="1"/>
  <c r="E88" i="25"/>
  <c r="H88" i="9"/>
  <c r="E86" i="18" s="1"/>
  <c r="E84" i="25"/>
  <c r="H84" i="9"/>
  <c r="E82" i="18" s="1"/>
  <c r="E80" i="25"/>
  <c r="H80" i="9"/>
  <c r="E78" i="18" s="1"/>
  <c r="E76" i="25"/>
  <c r="H76" i="9"/>
  <c r="E74" i="18" s="1"/>
  <c r="E72" i="25"/>
  <c r="H72" i="9"/>
  <c r="E70" i="18" s="1"/>
  <c r="E68" i="25"/>
  <c r="H68" i="9"/>
  <c r="E66" i="18" s="1"/>
  <c r="E64" i="25"/>
  <c r="H64" i="9"/>
  <c r="E62" i="18" s="1"/>
  <c r="E60" i="25"/>
  <c r="H60" i="9"/>
  <c r="E58" i="18" s="1"/>
  <c r="E56" i="25"/>
  <c r="H56" i="9"/>
  <c r="E54" i="18" s="1"/>
  <c r="E52" i="25"/>
  <c r="H52" i="9"/>
  <c r="E50" i="18" s="1"/>
  <c r="E48" i="25"/>
  <c r="H48" i="9"/>
  <c r="E46" i="18" s="1"/>
  <c r="E44" i="25"/>
  <c r="H44" i="9"/>
  <c r="E42" i="18" s="1"/>
  <c r="E40" i="25"/>
  <c r="H40" i="9"/>
  <c r="E38" i="18" s="1"/>
  <c r="E36" i="25"/>
  <c r="H36" i="9"/>
  <c r="E34" i="18" s="1"/>
  <c r="E32" i="25"/>
  <c r="H32" i="9"/>
  <c r="E30" i="18" s="1"/>
  <c r="E28" i="25"/>
  <c r="H28" i="9"/>
  <c r="E26" i="18" s="1"/>
  <c r="E24" i="25"/>
  <c r="H24" i="9"/>
  <c r="E22" i="18" s="1"/>
  <c r="E20" i="25"/>
  <c r="H20" i="9"/>
  <c r="E18" i="18" s="1"/>
  <c r="E16" i="25"/>
  <c r="H16" i="9"/>
  <c r="E14" i="18" s="1"/>
  <c r="E12" i="25"/>
  <c r="H12" i="9"/>
  <c r="E10" i="18" s="1"/>
  <c r="E8" i="25"/>
  <c r="H8" i="9"/>
  <c r="E6" i="18" s="1"/>
  <c r="E4" i="25"/>
  <c r="H4" i="9"/>
  <c r="E2" i="18" s="1"/>
  <c r="E351" i="25"/>
  <c r="H351" i="9"/>
  <c r="E349" i="18" s="1"/>
  <c r="E347" i="25"/>
  <c r="H347" i="9"/>
  <c r="E345" i="18" s="1"/>
  <c r="E343" i="25"/>
  <c r="H343" i="9"/>
  <c r="E341" i="18" s="1"/>
  <c r="E339" i="25"/>
  <c r="H339" i="9"/>
  <c r="E337" i="18" s="1"/>
  <c r="E335" i="25"/>
  <c r="H335" i="9"/>
  <c r="E333" i="18" s="1"/>
  <c r="E331" i="25"/>
  <c r="H331" i="9"/>
  <c r="E329" i="18" s="1"/>
  <c r="E327" i="25"/>
  <c r="H327" i="9"/>
  <c r="E325" i="18" s="1"/>
  <c r="E323" i="25"/>
  <c r="H323" i="9"/>
  <c r="E321" i="18" s="1"/>
  <c r="E319" i="25"/>
  <c r="H319" i="9"/>
  <c r="E317" i="18" s="1"/>
  <c r="E315" i="25"/>
  <c r="H315" i="9"/>
  <c r="E313" i="18" s="1"/>
  <c r="E311" i="25"/>
  <c r="H311" i="9"/>
  <c r="E309" i="18" s="1"/>
  <c r="E307" i="25"/>
  <c r="H307" i="9"/>
  <c r="E305" i="18" s="1"/>
  <c r="E303" i="25"/>
  <c r="H303" i="9"/>
  <c r="E301" i="18" s="1"/>
  <c r="E299" i="25"/>
  <c r="H299" i="9"/>
  <c r="E297" i="18" s="1"/>
  <c r="E295" i="25"/>
  <c r="H295" i="9"/>
  <c r="E293" i="18" s="1"/>
  <c r="E291" i="25"/>
  <c r="H291" i="9"/>
  <c r="E289" i="18" s="1"/>
  <c r="E287" i="25"/>
  <c r="H287" i="9"/>
  <c r="E285" i="18" s="1"/>
  <c r="E283" i="25"/>
  <c r="H283" i="9"/>
  <c r="E281" i="18" s="1"/>
  <c r="E279" i="25"/>
  <c r="H279" i="9"/>
  <c r="E277" i="18" s="1"/>
  <c r="E275" i="25"/>
  <c r="H275" i="9"/>
  <c r="E273" i="18" s="1"/>
  <c r="E271" i="25"/>
  <c r="H271" i="9"/>
  <c r="E269" i="18" s="1"/>
  <c r="E267" i="25"/>
  <c r="H267" i="9"/>
  <c r="E265" i="18" s="1"/>
  <c r="E263" i="25"/>
  <c r="H263" i="9"/>
  <c r="E261" i="18" s="1"/>
  <c r="E259" i="25"/>
  <c r="H259" i="9"/>
  <c r="E257" i="18" s="1"/>
  <c r="E255" i="25"/>
  <c r="H255" i="9"/>
  <c r="E253" i="18" s="1"/>
  <c r="E251" i="25"/>
  <c r="H251" i="9"/>
  <c r="E249" i="18" s="1"/>
  <c r="E247" i="25"/>
  <c r="H247" i="9"/>
  <c r="E245" i="18" s="1"/>
  <c r="E243" i="25"/>
  <c r="H243" i="9"/>
  <c r="E241" i="18" s="1"/>
  <c r="E239" i="25"/>
  <c r="H239" i="9"/>
  <c r="E237" i="18" s="1"/>
  <c r="E235" i="25"/>
  <c r="H235" i="9"/>
  <c r="E233" i="18" s="1"/>
  <c r="E231" i="25"/>
  <c r="H231" i="9"/>
  <c r="E229" i="18" s="1"/>
  <c r="E227" i="25"/>
  <c r="H227" i="9"/>
  <c r="E225" i="18" s="1"/>
  <c r="E223" i="25"/>
  <c r="H223" i="9"/>
  <c r="E221" i="18" s="1"/>
  <c r="E219" i="25"/>
  <c r="H219" i="9"/>
  <c r="E217" i="18" s="1"/>
  <c r="E215" i="25"/>
  <c r="H215" i="9"/>
  <c r="E213" i="18" s="1"/>
  <c r="E211" i="25"/>
  <c r="H211" i="9"/>
  <c r="E209" i="18" s="1"/>
  <c r="E207" i="25"/>
  <c r="H207" i="9"/>
  <c r="E205" i="18" s="1"/>
  <c r="E203" i="25"/>
  <c r="H203" i="9"/>
  <c r="E201" i="18" s="1"/>
  <c r="E199" i="25"/>
  <c r="H199" i="9"/>
  <c r="E197" i="18" s="1"/>
  <c r="E195" i="25"/>
  <c r="H195" i="9"/>
  <c r="E193" i="18" s="1"/>
  <c r="E191" i="25"/>
  <c r="H191" i="9"/>
  <c r="E189" i="18" s="1"/>
  <c r="E187" i="25"/>
  <c r="H187" i="9"/>
  <c r="E185" i="18" s="1"/>
  <c r="E183" i="25"/>
  <c r="H183" i="9"/>
  <c r="E181" i="18" s="1"/>
  <c r="E179" i="25"/>
  <c r="H179" i="9"/>
  <c r="E177" i="18" s="1"/>
  <c r="E175" i="25"/>
  <c r="H175" i="9"/>
  <c r="E173" i="18" s="1"/>
  <c r="E171" i="25"/>
  <c r="H171" i="9"/>
  <c r="E169" i="18" s="1"/>
  <c r="E167" i="25"/>
  <c r="H167" i="9"/>
  <c r="E165" i="18" s="1"/>
  <c r="E163" i="25"/>
  <c r="H163" i="9"/>
  <c r="E161" i="18" s="1"/>
  <c r="E159" i="25"/>
  <c r="H159" i="9"/>
  <c r="E157" i="18" s="1"/>
  <c r="E155" i="25"/>
  <c r="H155" i="9"/>
  <c r="E153" i="18" s="1"/>
  <c r="E151" i="25"/>
  <c r="H151" i="9"/>
  <c r="E149" i="18" s="1"/>
  <c r="E147" i="25"/>
  <c r="H147" i="9"/>
  <c r="E145" i="18" s="1"/>
  <c r="E143" i="25"/>
  <c r="H143" i="9"/>
  <c r="E141" i="18" s="1"/>
  <c r="E139" i="25"/>
  <c r="H139" i="9"/>
  <c r="E137" i="18" s="1"/>
  <c r="E135" i="25"/>
  <c r="H135" i="9"/>
  <c r="E133" i="18" s="1"/>
  <c r="E131" i="25"/>
  <c r="H131" i="9"/>
  <c r="E129" i="18" s="1"/>
  <c r="E127" i="25"/>
  <c r="H127" i="9"/>
  <c r="E125" i="18" s="1"/>
  <c r="E123" i="25"/>
  <c r="H123" i="9"/>
  <c r="E121" i="18" s="1"/>
  <c r="E119" i="25"/>
  <c r="H119" i="9"/>
  <c r="E117" i="18" s="1"/>
  <c r="E115" i="25"/>
  <c r="H115" i="9"/>
  <c r="E113" i="18" s="1"/>
  <c r="E111" i="25"/>
  <c r="H111" i="9"/>
  <c r="E109" i="18" s="1"/>
  <c r="E107" i="25"/>
  <c r="H107" i="9"/>
  <c r="E105" i="18" s="1"/>
  <c r="E103" i="25"/>
  <c r="H103" i="9"/>
  <c r="E101" i="18" s="1"/>
  <c r="E99" i="25"/>
  <c r="H99" i="9"/>
  <c r="E97" i="18" s="1"/>
  <c r="E95" i="25"/>
  <c r="H95" i="9"/>
  <c r="E93" i="18" s="1"/>
  <c r="E91" i="25"/>
  <c r="H91" i="9"/>
  <c r="E89" i="18" s="1"/>
  <c r="E87" i="25"/>
  <c r="H87" i="9"/>
  <c r="E85" i="18" s="1"/>
  <c r="E83" i="25"/>
  <c r="H83" i="9"/>
  <c r="E81" i="18" s="1"/>
  <c r="E79" i="25"/>
  <c r="H79" i="9"/>
  <c r="E77" i="18" s="1"/>
  <c r="E75" i="25"/>
  <c r="H75" i="9"/>
  <c r="E73" i="18" s="1"/>
  <c r="E71" i="25"/>
  <c r="H71" i="9"/>
  <c r="E69" i="18" s="1"/>
  <c r="E67" i="25"/>
  <c r="H67" i="9"/>
  <c r="E65" i="18" s="1"/>
  <c r="E63" i="25"/>
  <c r="H63" i="9"/>
  <c r="E61" i="18" s="1"/>
  <c r="E59" i="25"/>
  <c r="H59" i="9"/>
  <c r="E57" i="18" s="1"/>
  <c r="E55" i="25"/>
  <c r="H55" i="9"/>
  <c r="E53" i="18" s="1"/>
  <c r="E51" i="25"/>
  <c r="H51" i="9"/>
  <c r="E49" i="18" s="1"/>
  <c r="E47" i="25"/>
  <c r="H47" i="9"/>
  <c r="E45" i="18" s="1"/>
  <c r="E43" i="25"/>
  <c r="H43" i="9"/>
  <c r="E41" i="18" s="1"/>
  <c r="E39" i="25"/>
  <c r="H39" i="9"/>
  <c r="E37" i="18" s="1"/>
  <c r="E35" i="25"/>
  <c r="H35" i="9"/>
  <c r="E33" i="18" s="1"/>
  <c r="E31" i="25"/>
  <c r="H31" i="9"/>
  <c r="E29" i="18" s="1"/>
  <c r="E27" i="25"/>
  <c r="H27" i="9"/>
  <c r="E25" i="18" s="1"/>
  <c r="E23" i="25"/>
  <c r="H23" i="9"/>
  <c r="E21" i="18" s="1"/>
  <c r="E19" i="25"/>
  <c r="H19" i="9"/>
  <c r="E17" i="18" s="1"/>
  <c r="E15" i="25"/>
  <c r="H15" i="9"/>
  <c r="E13" i="18" s="1"/>
  <c r="E11" i="25"/>
  <c r="H11" i="9"/>
  <c r="E9" i="18" s="1"/>
  <c r="E7" i="25"/>
  <c r="H7" i="9"/>
  <c r="E5" i="18" s="1"/>
  <c r="E354" i="25"/>
  <c r="H354" i="9"/>
  <c r="E352" i="18" s="1"/>
  <c r="E350" i="25"/>
  <c r="H350" i="9"/>
  <c r="E348" i="18" s="1"/>
  <c r="E346" i="25"/>
  <c r="H346" i="9"/>
  <c r="E344" i="18" s="1"/>
  <c r="E342" i="25"/>
  <c r="H342" i="9"/>
  <c r="E340" i="18" s="1"/>
  <c r="E338" i="25"/>
  <c r="H338" i="9"/>
  <c r="E336" i="18" s="1"/>
  <c r="E334" i="25"/>
  <c r="H334" i="9"/>
  <c r="E332" i="18" s="1"/>
  <c r="E330" i="25"/>
  <c r="H330" i="9"/>
  <c r="E328" i="18" s="1"/>
  <c r="E326" i="25"/>
  <c r="H326" i="9"/>
  <c r="E324" i="18" s="1"/>
  <c r="E322" i="25"/>
  <c r="H322" i="9"/>
  <c r="E320" i="18" s="1"/>
  <c r="E318" i="25"/>
  <c r="H318" i="9"/>
  <c r="E316" i="18" s="1"/>
  <c r="E314" i="25"/>
  <c r="H314" i="9"/>
  <c r="E312" i="18" s="1"/>
  <c r="E310" i="25"/>
  <c r="H310" i="9"/>
  <c r="E308" i="18" s="1"/>
  <c r="E306" i="25"/>
  <c r="H306" i="9"/>
  <c r="E304" i="18" s="1"/>
  <c r="E302" i="25"/>
  <c r="H302" i="9"/>
  <c r="E300" i="18" s="1"/>
  <c r="E298" i="25"/>
  <c r="H298" i="9"/>
  <c r="E296" i="18" s="1"/>
  <c r="E294" i="25"/>
  <c r="H294" i="9"/>
  <c r="E292" i="18" s="1"/>
  <c r="E290" i="25"/>
  <c r="H290" i="9"/>
  <c r="E288" i="18" s="1"/>
  <c r="E286" i="25"/>
  <c r="H286" i="9"/>
  <c r="E284" i="18" s="1"/>
  <c r="E282" i="25"/>
  <c r="H282" i="9"/>
  <c r="E280" i="18" s="1"/>
  <c r="E278" i="25"/>
  <c r="H278" i="9"/>
  <c r="E276" i="18" s="1"/>
  <c r="E274" i="25"/>
  <c r="H274" i="9"/>
  <c r="E272" i="18" s="1"/>
  <c r="E270" i="25"/>
  <c r="H270" i="9"/>
  <c r="E268" i="18" s="1"/>
  <c r="E266" i="25"/>
  <c r="H266" i="9"/>
  <c r="E264" i="18" s="1"/>
  <c r="E262" i="25"/>
  <c r="H262" i="9"/>
  <c r="E260" i="18" s="1"/>
  <c r="E258" i="25"/>
  <c r="H258" i="9"/>
  <c r="E256" i="18" s="1"/>
  <c r="E254" i="25"/>
  <c r="H254" i="9"/>
  <c r="E252" i="18" s="1"/>
  <c r="E250" i="25"/>
  <c r="H250" i="9"/>
  <c r="E248" i="18" s="1"/>
  <c r="E246" i="25"/>
  <c r="H246" i="9"/>
  <c r="E244" i="18" s="1"/>
  <c r="E242" i="25"/>
  <c r="H242" i="9"/>
  <c r="E240" i="18" s="1"/>
  <c r="E238" i="25"/>
  <c r="H238" i="9"/>
  <c r="E236" i="18" s="1"/>
  <c r="E234" i="25"/>
  <c r="H234" i="9"/>
  <c r="E232" i="18" s="1"/>
  <c r="E230" i="25"/>
  <c r="H230" i="9"/>
  <c r="E228" i="18" s="1"/>
  <c r="E226" i="25"/>
  <c r="H226" i="9"/>
  <c r="E224" i="18" s="1"/>
  <c r="E222" i="25"/>
  <c r="H222" i="9"/>
  <c r="E220" i="18" s="1"/>
  <c r="E218" i="25"/>
  <c r="H218" i="9"/>
  <c r="E216" i="18" s="1"/>
  <c r="E214" i="25"/>
  <c r="H214" i="9"/>
  <c r="E212" i="18" s="1"/>
  <c r="E210" i="25"/>
  <c r="H210" i="9"/>
  <c r="E208" i="18" s="1"/>
  <c r="E206" i="25"/>
  <c r="H206" i="9"/>
  <c r="E204" i="18" s="1"/>
  <c r="E202" i="25"/>
  <c r="H202" i="9"/>
  <c r="E200" i="18" s="1"/>
  <c r="E198" i="25"/>
  <c r="H198" i="9"/>
  <c r="E196" i="18" s="1"/>
  <c r="E194" i="25"/>
  <c r="H194" i="9"/>
  <c r="E192" i="18" s="1"/>
  <c r="E190" i="25"/>
  <c r="H190" i="9"/>
  <c r="E188" i="18" s="1"/>
  <c r="E186" i="25"/>
  <c r="H186" i="9"/>
  <c r="E184" i="18" s="1"/>
  <c r="E182" i="25"/>
  <c r="H182" i="9"/>
  <c r="E180" i="18" s="1"/>
  <c r="E178" i="25"/>
  <c r="H178" i="9"/>
  <c r="E176" i="18" s="1"/>
  <c r="E174" i="25"/>
  <c r="H174" i="9"/>
  <c r="E172" i="18" s="1"/>
  <c r="E170" i="25"/>
  <c r="H170" i="9"/>
  <c r="E168" i="18" s="1"/>
  <c r="E166" i="25"/>
  <c r="H166" i="9"/>
  <c r="E164" i="18" s="1"/>
  <c r="E162" i="25"/>
  <c r="H162" i="9"/>
  <c r="E160" i="18" s="1"/>
  <c r="E158" i="25"/>
  <c r="H158" i="9"/>
  <c r="E156" i="18" s="1"/>
  <c r="E154" i="25"/>
  <c r="H154" i="9"/>
  <c r="E152" i="18" s="1"/>
  <c r="E150" i="25"/>
  <c r="H150" i="9"/>
  <c r="E148" i="18" s="1"/>
  <c r="E146" i="25"/>
  <c r="H146" i="9"/>
  <c r="E144" i="18" s="1"/>
  <c r="E142" i="25"/>
  <c r="H142" i="9"/>
  <c r="E140" i="18" s="1"/>
  <c r="E138" i="25"/>
  <c r="H138" i="9"/>
  <c r="E136" i="18" s="1"/>
  <c r="E134" i="25"/>
  <c r="H134" i="9"/>
  <c r="E132" i="18" s="1"/>
  <c r="E130" i="25"/>
  <c r="H130" i="9"/>
  <c r="E128" i="18" s="1"/>
  <c r="E126" i="25"/>
  <c r="H126" i="9"/>
  <c r="E124" i="18" s="1"/>
  <c r="E122" i="25"/>
  <c r="H122" i="9"/>
  <c r="E120" i="18" s="1"/>
  <c r="E118" i="25"/>
  <c r="H118" i="9"/>
  <c r="E116" i="18" s="1"/>
  <c r="E114" i="25"/>
  <c r="H114" i="9"/>
  <c r="E112" i="18" s="1"/>
  <c r="E110" i="25"/>
  <c r="H110" i="9"/>
  <c r="E108" i="18" s="1"/>
  <c r="E106" i="25"/>
  <c r="H106" i="9"/>
  <c r="E104" i="18" s="1"/>
  <c r="E102" i="25"/>
  <c r="H102" i="9"/>
  <c r="E100" i="18" s="1"/>
  <c r="E98" i="25"/>
  <c r="H98" i="9"/>
  <c r="E96" i="18" s="1"/>
  <c r="E94" i="25"/>
  <c r="H94" i="9"/>
  <c r="E92" i="18" s="1"/>
  <c r="E90" i="25"/>
  <c r="H90" i="9"/>
  <c r="E88" i="18" s="1"/>
  <c r="E86" i="25"/>
  <c r="H86" i="9"/>
  <c r="E84" i="18" s="1"/>
  <c r="E82" i="25"/>
  <c r="H82" i="9"/>
  <c r="E80" i="18" s="1"/>
  <c r="E78" i="25"/>
  <c r="H78" i="9"/>
  <c r="E76" i="18" s="1"/>
  <c r="E74" i="25"/>
  <c r="H74" i="9"/>
  <c r="E72" i="18" s="1"/>
  <c r="E70" i="25"/>
  <c r="H70" i="9"/>
  <c r="E68" i="18" s="1"/>
  <c r="E66" i="25"/>
  <c r="H66" i="9"/>
  <c r="E64" i="18" s="1"/>
  <c r="E62" i="25"/>
  <c r="H62" i="9"/>
  <c r="E60" i="18" s="1"/>
  <c r="E58" i="25"/>
  <c r="H58" i="9"/>
  <c r="E56" i="18" s="1"/>
  <c r="E54" i="25"/>
  <c r="H54" i="9"/>
  <c r="E52" i="18" s="1"/>
  <c r="E50" i="25"/>
  <c r="H50" i="9"/>
  <c r="E48" i="18" s="1"/>
  <c r="E46" i="25"/>
  <c r="H46" i="9"/>
  <c r="E44" i="18" s="1"/>
  <c r="E42" i="25"/>
  <c r="H42" i="9"/>
  <c r="E40" i="18" s="1"/>
  <c r="E38" i="25"/>
  <c r="H38" i="9"/>
  <c r="E36" i="18" s="1"/>
  <c r="E34" i="25"/>
  <c r="H34" i="9"/>
  <c r="E32" i="18" s="1"/>
  <c r="E30" i="25"/>
  <c r="H30" i="9"/>
  <c r="E28" i="18" s="1"/>
  <c r="E26" i="25"/>
  <c r="H26" i="9"/>
  <c r="E24" i="18" s="1"/>
  <c r="E22" i="25"/>
  <c r="H22" i="9"/>
  <c r="E20" i="18" s="1"/>
  <c r="E18" i="25"/>
  <c r="H18" i="9"/>
  <c r="E16" i="18" s="1"/>
  <c r="E14" i="25"/>
  <c r="H14" i="9"/>
  <c r="E12" i="18" s="1"/>
  <c r="E10" i="25"/>
  <c r="H10" i="9"/>
  <c r="E8" i="18" s="1"/>
  <c r="E6" i="25"/>
  <c r="H6" i="9"/>
  <c r="E4" i="18" s="1"/>
  <c r="E353" i="25"/>
  <c r="H353" i="9"/>
  <c r="E351" i="18" s="1"/>
  <c r="E349" i="25"/>
  <c r="H349" i="9"/>
  <c r="E347" i="18" s="1"/>
  <c r="E345" i="25"/>
  <c r="H345" i="9"/>
  <c r="E343" i="18" s="1"/>
  <c r="E341" i="25"/>
  <c r="H341" i="9"/>
  <c r="E339" i="18" s="1"/>
  <c r="E337" i="25"/>
  <c r="H337" i="9"/>
  <c r="E335" i="18" s="1"/>
  <c r="E333" i="25"/>
  <c r="H333" i="9"/>
  <c r="E331" i="18" s="1"/>
  <c r="E329" i="25"/>
  <c r="H329" i="9"/>
  <c r="E327" i="18" s="1"/>
  <c r="E325" i="25"/>
  <c r="H325" i="9"/>
  <c r="E323" i="18" s="1"/>
  <c r="E321" i="25"/>
  <c r="H321" i="9"/>
  <c r="E319" i="18" s="1"/>
  <c r="E317" i="25"/>
  <c r="H317" i="9"/>
  <c r="E315" i="18" s="1"/>
  <c r="E313" i="25"/>
  <c r="H313" i="9"/>
  <c r="E311" i="18" s="1"/>
  <c r="E309" i="25"/>
  <c r="H309" i="9"/>
  <c r="E307" i="18" s="1"/>
  <c r="E305" i="25"/>
  <c r="H305" i="9"/>
  <c r="E303" i="18" s="1"/>
  <c r="E301" i="25"/>
  <c r="H301" i="9"/>
  <c r="E299" i="18" s="1"/>
  <c r="E297" i="25"/>
  <c r="H297" i="9"/>
  <c r="E295" i="18" s="1"/>
  <c r="E293" i="25"/>
  <c r="H293" i="9"/>
  <c r="E291" i="18" s="1"/>
  <c r="E289" i="25"/>
  <c r="H289" i="9"/>
  <c r="E287" i="18" s="1"/>
  <c r="E285" i="25"/>
  <c r="H285" i="9"/>
  <c r="E283" i="18" s="1"/>
  <c r="E281" i="25"/>
  <c r="H281" i="9"/>
  <c r="E279" i="18" s="1"/>
  <c r="E277" i="25"/>
  <c r="H277" i="9"/>
  <c r="E275" i="18" s="1"/>
  <c r="E273" i="25"/>
  <c r="H273" i="9"/>
  <c r="E271" i="18" s="1"/>
  <c r="E269" i="25"/>
  <c r="H269" i="9"/>
  <c r="E267" i="18" s="1"/>
  <c r="E265" i="25"/>
  <c r="H265" i="9"/>
  <c r="E263" i="18" s="1"/>
  <c r="E261" i="25"/>
  <c r="H261" i="9"/>
  <c r="E259" i="18" s="1"/>
  <c r="E257" i="25"/>
  <c r="H257" i="9"/>
  <c r="E255" i="18" s="1"/>
  <c r="E253" i="25"/>
  <c r="H253" i="9"/>
  <c r="E251" i="18" s="1"/>
  <c r="E249" i="25"/>
  <c r="H249" i="9"/>
  <c r="E247" i="18" s="1"/>
  <c r="E245" i="25"/>
  <c r="H245" i="9"/>
  <c r="E243" i="18" s="1"/>
  <c r="E241" i="25"/>
  <c r="H241" i="9"/>
  <c r="E239" i="18" s="1"/>
  <c r="E237" i="25"/>
  <c r="H237" i="9"/>
  <c r="E235" i="18" s="1"/>
  <c r="E233" i="25"/>
  <c r="H233" i="9"/>
  <c r="E231" i="18" s="1"/>
  <c r="E229" i="25"/>
  <c r="H229" i="9"/>
  <c r="E227" i="18" s="1"/>
  <c r="E225" i="25"/>
  <c r="H225" i="9"/>
  <c r="E223" i="18" s="1"/>
  <c r="E221" i="25"/>
  <c r="H221" i="9"/>
  <c r="E219" i="18" s="1"/>
  <c r="E217" i="25"/>
  <c r="H217" i="9"/>
  <c r="E215" i="18" s="1"/>
  <c r="E213" i="25"/>
  <c r="H213" i="9"/>
  <c r="E211" i="18" s="1"/>
  <c r="E209" i="25"/>
  <c r="H209" i="9"/>
  <c r="E207" i="18" s="1"/>
  <c r="E205" i="25"/>
  <c r="H205" i="9"/>
  <c r="E203" i="18" s="1"/>
  <c r="E201" i="25"/>
  <c r="H201" i="9"/>
  <c r="E199" i="18" s="1"/>
  <c r="E197" i="25"/>
  <c r="H197" i="9"/>
  <c r="E195" i="18" s="1"/>
  <c r="E193" i="25"/>
  <c r="H193" i="9"/>
  <c r="E191" i="18" s="1"/>
  <c r="E189" i="25"/>
  <c r="H189" i="9"/>
  <c r="E187" i="18" s="1"/>
  <c r="E185" i="25"/>
  <c r="H185" i="9"/>
  <c r="E183" i="18" s="1"/>
  <c r="E181" i="25"/>
  <c r="H181" i="9"/>
  <c r="E179" i="18" s="1"/>
  <c r="E177" i="25"/>
  <c r="H177" i="9"/>
  <c r="E175" i="18" s="1"/>
  <c r="E173" i="25"/>
  <c r="H173" i="9"/>
  <c r="E171" i="18" s="1"/>
  <c r="E169" i="25"/>
  <c r="H169" i="9"/>
  <c r="E167" i="18" s="1"/>
  <c r="E165" i="25"/>
  <c r="H165" i="9"/>
  <c r="E163" i="18" s="1"/>
  <c r="E161" i="25"/>
  <c r="H161" i="9"/>
  <c r="E159" i="18" s="1"/>
  <c r="E157" i="25"/>
  <c r="H157" i="9"/>
  <c r="E155" i="18" s="1"/>
  <c r="E153" i="25"/>
  <c r="H153" i="9"/>
  <c r="E151" i="18" s="1"/>
  <c r="E149" i="25"/>
  <c r="H149" i="9"/>
  <c r="E147" i="18" s="1"/>
  <c r="E145" i="25"/>
  <c r="H145" i="9"/>
  <c r="E143" i="18" s="1"/>
  <c r="E141" i="25"/>
  <c r="H141" i="9"/>
  <c r="E139" i="18" s="1"/>
  <c r="E137" i="25"/>
  <c r="H137" i="9"/>
  <c r="E135" i="18" s="1"/>
  <c r="E133" i="25"/>
  <c r="H133" i="9"/>
  <c r="E131" i="18" s="1"/>
  <c r="E129" i="25"/>
  <c r="H129" i="9"/>
  <c r="E127" i="18" s="1"/>
  <c r="E125" i="25"/>
  <c r="H125" i="9"/>
  <c r="E123" i="18" s="1"/>
  <c r="E121" i="25"/>
  <c r="H121" i="9"/>
  <c r="E119" i="18" s="1"/>
  <c r="E117" i="25"/>
  <c r="H117" i="9"/>
  <c r="E115" i="18" s="1"/>
  <c r="E113" i="25"/>
  <c r="H113" i="9"/>
  <c r="E111" i="18" s="1"/>
  <c r="E109" i="25"/>
  <c r="H109" i="9"/>
  <c r="E107" i="18" s="1"/>
  <c r="E105" i="25"/>
  <c r="H105" i="9"/>
  <c r="E103" i="18" s="1"/>
  <c r="E101" i="25"/>
  <c r="H101" i="9"/>
  <c r="E99" i="18" s="1"/>
  <c r="E97" i="25"/>
  <c r="H97" i="9"/>
  <c r="E95" i="18" s="1"/>
  <c r="E93" i="25"/>
  <c r="H93" i="9"/>
  <c r="E91" i="18" s="1"/>
  <c r="E89" i="25"/>
  <c r="H89" i="9"/>
  <c r="E87" i="18" s="1"/>
  <c r="E85" i="25"/>
  <c r="H85" i="9"/>
  <c r="E83" i="18" s="1"/>
  <c r="E81" i="25"/>
  <c r="H81" i="9"/>
  <c r="E79" i="18" s="1"/>
  <c r="E77" i="25"/>
  <c r="H77" i="9"/>
  <c r="E75" i="18" s="1"/>
  <c r="E73" i="25"/>
  <c r="H73" i="9"/>
  <c r="E71" i="18" s="1"/>
  <c r="E69" i="25"/>
  <c r="H69" i="9"/>
  <c r="E67" i="18" s="1"/>
  <c r="E65" i="25"/>
  <c r="H65" i="9"/>
  <c r="E63" i="18" s="1"/>
  <c r="E61" i="25"/>
  <c r="H61" i="9"/>
  <c r="E59" i="18" s="1"/>
  <c r="E57" i="25"/>
  <c r="H57" i="9"/>
  <c r="E55" i="18" s="1"/>
  <c r="E53" i="25"/>
  <c r="H53" i="9"/>
  <c r="E51" i="18" s="1"/>
  <c r="E49" i="25"/>
  <c r="H49" i="9"/>
  <c r="E47" i="18" s="1"/>
  <c r="E45" i="25"/>
  <c r="H45" i="9"/>
  <c r="E43" i="18" s="1"/>
  <c r="E41" i="25"/>
  <c r="H41" i="9"/>
  <c r="E39" i="18" s="1"/>
  <c r="E37" i="25"/>
  <c r="H37" i="9"/>
  <c r="E35" i="18" s="1"/>
  <c r="E33" i="25"/>
  <c r="H33" i="9"/>
  <c r="E31" i="18" s="1"/>
  <c r="E29" i="25"/>
  <c r="H29" i="9"/>
  <c r="E27" i="18" s="1"/>
  <c r="E25" i="25"/>
  <c r="H25" i="9"/>
  <c r="E23" i="18" s="1"/>
  <c r="E21" i="25"/>
  <c r="H21" i="9"/>
  <c r="E19" i="18" s="1"/>
  <c r="E17" i="25"/>
  <c r="H17" i="9"/>
  <c r="E15" i="18" s="1"/>
  <c r="E13" i="25"/>
  <c r="H13" i="9"/>
  <c r="E11" i="18" s="1"/>
  <c r="E9" i="25"/>
  <c r="H9" i="9"/>
  <c r="E7" i="18" s="1"/>
  <c r="E5" i="25"/>
  <c r="H5" i="9"/>
  <c r="E3" i="18" s="1"/>
  <c r="G4" i="25" l="1"/>
  <c r="J4" i="9"/>
  <c r="G2" i="18" s="1"/>
  <c r="H4" i="25"/>
  <c r="K4" i="9"/>
  <c r="H2" i="18" s="1"/>
  <c r="K303" i="25" l="1"/>
  <c r="N303" i="9"/>
  <c r="K301" i="18" s="1"/>
  <c r="K239" i="25"/>
  <c r="N239" i="9"/>
  <c r="K237" i="18" s="1"/>
  <c r="K167" i="25"/>
  <c r="N167" i="9"/>
  <c r="K165" i="18" s="1"/>
  <c r="K79" i="25"/>
  <c r="N79" i="9"/>
  <c r="K77" i="18" s="1"/>
  <c r="K331" i="25"/>
  <c r="N331" i="9"/>
  <c r="K329" i="18" s="1"/>
  <c r="K291" i="25"/>
  <c r="N291" i="9"/>
  <c r="K289" i="18" s="1"/>
  <c r="K259" i="25"/>
  <c r="N259" i="9"/>
  <c r="K257" i="18" s="1"/>
  <c r="K227" i="25"/>
  <c r="N227" i="9"/>
  <c r="K225" i="18" s="1"/>
  <c r="K195" i="25"/>
  <c r="N195" i="9"/>
  <c r="K193" i="18" s="1"/>
  <c r="K187" i="25"/>
  <c r="N187" i="9"/>
  <c r="K185" i="18" s="1"/>
  <c r="K155" i="25"/>
  <c r="N155" i="9"/>
  <c r="K153" i="18" s="1"/>
  <c r="K147" i="25"/>
  <c r="N147" i="9"/>
  <c r="K145" i="18" s="1"/>
  <c r="K139" i="25"/>
  <c r="N139" i="9"/>
  <c r="K137" i="18" s="1"/>
  <c r="K131" i="25"/>
  <c r="N131" i="9"/>
  <c r="K129" i="18" s="1"/>
  <c r="K123" i="25"/>
  <c r="N123" i="9"/>
  <c r="K121" i="18" s="1"/>
  <c r="K115" i="25"/>
  <c r="N115" i="9"/>
  <c r="K113" i="18" s="1"/>
  <c r="K107" i="25"/>
  <c r="N107" i="9"/>
  <c r="K105" i="18" s="1"/>
  <c r="K99" i="25"/>
  <c r="N99" i="9"/>
  <c r="K97" i="18" s="1"/>
  <c r="K91" i="25"/>
  <c r="N91" i="9"/>
  <c r="K89" i="18" s="1"/>
  <c r="K83" i="25"/>
  <c r="N83" i="9"/>
  <c r="K81" i="18" s="1"/>
  <c r="K75" i="25"/>
  <c r="N75" i="9"/>
  <c r="K73" i="18" s="1"/>
  <c r="K67" i="25"/>
  <c r="N67" i="9"/>
  <c r="K65" i="18" s="1"/>
  <c r="K59" i="25"/>
  <c r="N59" i="9"/>
  <c r="K57" i="18" s="1"/>
  <c r="K51" i="25"/>
  <c r="N51" i="9"/>
  <c r="K49" i="18" s="1"/>
  <c r="K43" i="25"/>
  <c r="N43" i="9"/>
  <c r="K41" i="18" s="1"/>
  <c r="K35" i="25"/>
  <c r="N35" i="9"/>
  <c r="K33" i="18" s="1"/>
  <c r="K27" i="25"/>
  <c r="N27" i="9"/>
  <c r="K25" i="18" s="1"/>
  <c r="K19" i="25"/>
  <c r="N19" i="9"/>
  <c r="K17" i="18" s="1"/>
  <c r="K11" i="25"/>
  <c r="N11" i="9"/>
  <c r="K9" i="18" s="1"/>
  <c r="J353" i="25"/>
  <c r="M353" i="9"/>
  <c r="J351" i="18" s="1"/>
  <c r="J345" i="25"/>
  <c r="M345" i="9"/>
  <c r="J343" i="18" s="1"/>
  <c r="J337" i="25"/>
  <c r="M337" i="9"/>
  <c r="J335" i="18" s="1"/>
  <c r="J329" i="25"/>
  <c r="M329" i="9"/>
  <c r="J327" i="18" s="1"/>
  <c r="J321" i="25"/>
  <c r="M321" i="9"/>
  <c r="J319" i="18" s="1"/>
  <c r="J313" i="25"/>
  <c r="M313" i="9"/>
  <c r="J311" i="18" s="1"/>
  <c r="J305" i="25"/>
  <c r="M305" i="9"/>
  <c r="J303" i="18" s="1"/>
  <c r="J297" i="25"/>
  <c r="M297" i="9"/>
  <c r="J295" i="18" s="1"/>
  <c r="J289" i="25"/>
  <c r="M289" i="9"/>
  <c r="J287" i="18" s="1"/>
  <c r="J281" i="25"/>
  <c r="M281" i="9"/>
  <c r="J279" i="18" s="1"/>
  <c r="J273" i="25"/>
  <c r="M273" i="9"/>
  <c r="J271" i="18" s="1"/>
  <c r="J265" i="25"/>
  <c r="M265" i="9"/>
  <c r="J263" i="18" s="1"/>
  <c r="J257" i="25"/>
  <c r="M257" i="9"/>
  <c r="J255" i="18" s="1"/>
  <c r="J249" i="25"/>
  <c r="M249" i="9"/>
  <c r="J247" i="18" s="1"/>
  <c r="J241" i="25"/>
  <c r="M241" i="9"/>
  <c r="J239" i="18" s="1"/>
  <c r="J233" i="25"/>
  <c r="M233" i="9"/>
  <c r="J231" i="18" s="1"/>
  <c r="J225" i="25"/>
  <c r="M225" i="9"/>
  <c r="J223" i="18" s="1"/>
  <c r="J217" i="25"/>
  <c r="M217" i="9"/>
  <c r="J215" i="18" s="1"/>
  <c r="J209" i="25"/>
  <c r="M209" i="9"/>
  <c r="J207" i="18" s="1"/>
  <c r="J201" i="25"/>
  <c r="M201" i="9"/>
  <c r="J199" i="18" s="1"/>
  <c r="J193" i="25"/>
  <c r="M193" i="9"/>
  <c r="J191" i="18" s="1"/>
  <c r="J185" i="25"/>
  <c r="M185" i="9"/>
  <c r="J183" i="18" s="1"/>
  <c r="J177" i="25"/>
  <c r="M177" i="9"/>
  <c r="J175" i="18" s="1"/>
  <c r="J169" i="25"/>
  <c r="M169" i="9"/>
  <c r="J167" i="18" s="1"/>
  <c r="J161" i="25"/>
  <c r="M161" i="9"/>
  <c r="J159" i="18" s="1"/>
  <c r="J153" i="25"/>
  <c r="M153" i="9"/>
  <c r="J151" i="18" s="1"/>
  <c r="J145" i="25"/>
  <c r="M145" i="9"/>
  <c r="J143" i="18" s="1"/>
  <c r="J137" i="25"/>
  <c r="M137" i="9"/>
  <c r="J135" i="18" s="1"/>
  <c r="J129" i="25"/>
  <c r="M129" i="9"/>
  <c r="J127" i="18" s="1"/>
  <c r="J121" i="25"/>
  <c r="M121" i="9"/>
  <c r="J119" i="18" s="1"/>
  <c r="J113" i="25"/>
  <c r="M113" i="9"/>
  <c r="J111" i="18" s="1"/>
  <c r="J105" i="25"/>
  <c r="M105" i="9"/>
  <c r="J103" i="18" s="1"/>
  <c r="J97" i="25"/>
  <c r="M97" i="9"/>
  <c r="J95" i="18" s="1"/>
  <c r="J89" i="25"/>
  <c r="M89" i="9"/>
  <c r="J87" i="18" s="1"/>
  <c r="J81" i="25"/>
  <c r="M81" i="9"/>
  <c r="J79" i="18" s="1"/>
  <c r="J73" i="25"/>
  <c r="M73" i="9"/>
  <c r="J71" i="18" s="1"/>
  <c r="J65" i="25"/>
  <c r="M65" i="9"/>
  <c r="J63" i="18" s="1"/>
  <c r="J57" i="25"/>
  <c r="M57" i="9"/>
  <c r="J55" i="18" s="1"/>
  <c r="J49" i="25"/>
  <c r="M49" i="9"/>
  <c r="J47" i="18" s="1"/>
  <c r="J41" i="25"/>
  <c r="M41" i="9"/>
  <c r="J39" i="18" s="1"/>
  <c r="J33" i="25"/>
  <c r="M33" i="9"/>
  <c r="J31" i="18" s="1"/>
  <c r="J25" i="25"/>
  <c r="M25" i="9"/>
  <c r="J23" i="18" s="1"/>
  <c r="J17" i="25"/>
  <c r="M17" i="9"/>
  <c r="J15" i="18" s="1"/>
  <c r="J9" i="25"/>
  <c r="M9" i="9"/>
  <c r="J7" i="18" s="1"/>
  <c r="I351" i="25"/>
  <c r="L351" i="9"/>
  <c r="I349" i="18" s="1"/>
  <c r="I343" i="25"/>
  <c r="L343" i="9"/>
  <c r="I341" i="18" s="1"/>
  <c r="I335" i="25"/>
  <c r="L335" i="9"/>
  <c r="I333" i="18" s="1"/>
  <c r="I327" i="25"/>
  <c r="L327" i="9"/>
  <c r="I325" i="18" s="1"/>
  <c r="I319" i="25"/>
  <c r="L319" i="9"/>
  <c r="I317" i="18" s="1"/>
  <c r="I311" i="25"/>
  <c r="L311" i="9"/>
  <c r="I309" i="18" s="1"/>
  <c r="I303" i="25"/>
  <c r="L303" i="9"/>
  <c r="I301" i="18" s="1"/>
  <c r="I295" i="25"/>
  <c r="L295" i="9"/>
  <c r="I293" i="18" s="1"/>
  <c r="I287" i="25"/>
  <c r="L287" i="9"/>
  <c r="I285" i="18" s="1"/>
  <c r="I279" i="25"/>
  <c r="L279" i="9"/>
  <c r="I277" i="18" s="1"/>
  <c r="I271" i="25"/>
  <c r="L271" i="9"/>
  <c r="I269" i="18" s="1"/>
  <c r="I263" i="25"/>
  <c r="L263" i="9"/>
  <c r="I261" i="18" s="1"/>
  <c r="I255" i="25"/>
  <c r="L255" i="9"/>
  <c r="I253" i="18" s="1"/>
  <c r="I247" i="25"/>
  <c r="L247" i="9"/>
  <c r="I245" i="18" s="1"/>
  <c r="I239" i="25"/>
  <c r="L239" i="9"/>
  <c r="I237" i="18" s="1"/>
  <c r="I231" i="25"/>
  <c r="L231" i="9"/>
  <c r="I229" i="18" s="1"/>
  <c r="I223" i="25"/>
  <c r="L223" i="9"/>
  <c r="I221" i="18" s="1"/>
  <c r="I215" i="25"/>
  <c r="L215" i="9"/>
  <c r="I213" i="18" s="1"/>
  <c r="I207" i="25"/>
  <c r="L207" i="9"/>
  <c r="I205" i="18" s="1"/>
  <c r="I199" i="25"/>
  <c r="L199" i="9"/>
  <c r="I197" i="18" s="1"/>
  <c r="I191" i="25"/>
  <c r="L191" i="9"/>
  <c r="I189" i="18" s="1"/>
  <c r="I183" i="25"/>
  <c r="L183" i="9"/>
  <c r="I181" i="18" s="1"/>
  <c r="I175" i="25"/>
  <c r="L175" i="9"/>
  <c r="I173" i="18" s="1"/>
  <c r="I167" i="25"/>
  <c r="L167" i="9"/>
  <c r="I165" i="18" s="1"/>
  <c r="I159" i="25"/>
  <c r="L159" i="9"/>
  <c r="I157" i="18" s="1"/>
  <c r="I151" i="25"/>
  <c r="L151" i="9"/>
  <c r="I149" i="18" s="1"/>
  <c r="I143" i="25"/>
  <c r="L143" i="9"/>
  <c r="I141" i="18" s="1"/>
  <c r="I135" i="25"/>
  <c r="L135" i="9"/>
  <c r="I133" i="18" s="1"/>
  <c r="I127" i="25"/>
  <c r="L127" i="9"/>
  <c r="I125" i="18" s="1"/>
  <c r="I119" i="25"/>
  <c r="L119" i="9"/>
  <c r="I117" i="18" s="1"/>
  <c r="I111" i="25"/>
  <c r="L111" i="9"/>
  <c r="I109" i="18" s="1"/>
  <c r="I103" i="25"/>
  <c r="L103" i="9"/>
  <c r="I101" i="18" s="1"/>
  <c r="I95" i="25"/>
  <c r="L95" i="9"/>
  <c r="I93" i="18" s="1"/>
  <c r="I87" i="25"/>
  <c r="L87" i="9"/>
  <c r="I85" i="18" s="1"/>
  <c r="I79" i="25"/>
  <c r="L79" i="9"/>
  <c r="I77" i="18" s="1"/>
  <c r="I71" i="25"/>
  <c r="L71" i="9"/>
  <c r="I69" i="18" s="1"/>
  <c r="I63" i="25"/>
  <c r="L63" i="9"/>
  <c r="I61" i="18" s="1"/>
  <c r="I55" i="25"/>
  <c r="L55" i="9"/>
  <c r="I53" i="18" s="1"/>
  <c r="I47" i="25"/>
  <c r="L47" i="9"/>
  <c r="I45" i="18" s="1"/>
  <c r="I39" i="25"/>
  <c r="L39" i="9"/>
  <c r="I37" i="18" s="1"/>
  <c r="I31" i="25"/>
  <c r="L31" i="9"/>
  <c r="I29" i="18" s="1"/>
  <c r="I23" i="25"/>
  <c r="L23" i="9"/>
  <c r="I21" i="18" s="1"/>
  <c r="I15" i="25"/>
  <c r="L15" i="9"/>
  <c r="I13" i="18" s="1"/>
  <c r="I7" i="25"/>
  <c r="L7" i="9"/>
  <c r="I5" i="18" s="1"/>
  <c r="K335" i="25"/>
  <c r="N335" i="9"/>
  <c r="K333" i="18" s="1"/>
  <c r="K263" i="25"/>
  <c r="N263" i="9"/>
  <c r="K261" i="18" s="1"/>
  <c r="K175" i="25"/>
  <c r="N175" i="9"/>
  <c r="K173" i="18" s="1"/>
  <c r="K71" i="25"/>
  <c r="N71" i="9"/>
  <c r="K69" i="18" s="1"/>
  <c r="K339" i="25"/>
  <c r="N339" i="9"/>
  <c r="K337" i="18" s="1"/>
  <c r="K307" i="25"/>
  <c r="N307" i="9"/>
  <c r="K305" i="18" s="1"/>
  <c r="K275" i="25"/>
  <c r="N275" i="9"/>
  <c r="K273" i="18" s="1"/>
  <c r="K243" i="25"/>
  <c r="N243" i="9"/>
  <c r="K241" i="18" s="1"/>
  <c r="K211" i="25"/>
  <c r="N211" i="9"/>
  <c r="K209" i="18" s="1"/>
  <c r="K179" i="25"/>
  <c r="N179" i="9"/>
  <c r="K177" i="18" s="1"/>
  <c r="K354" i="25"/>
  <c r="N354" i="9"/>
  <c r="K352" i="18" s="1"/>
  <c r="K330" i="25"/>
  <c r="N330" i="9"/>
  <c r="K328" i="18" s="1"/>
  <c r="K322" i="25"/>
  <c r="N322" i="9"/>
  <c r="K320" i="18" s="1"/>
  <c r="K314" i="25"/>
  <c r="N314" i="9"/>
  <c r="K312" i="18" s="1"/>
  <c r="K306" i="25"/>
  <c r="N306" i="9"/>
  <c r="K304" i="18" s="1"/>
  <c r="K298" i="25"/>
  <c r="N298" i="9"/>
  <c r="K296" i="18" s="1"/>
  <c r="K290" i="25"/>
  <c r="N290" i="9"/>
  <c r="K288" i="18" s="1"/>
  <c r="K282" i="25"/>
  <c r="N282" i="9"/>
  <c r="K280" i="18" s="1"/>
  <c r="K274" i="25"/>
  <c r="N274" i="9"/>
  <c r="K272" i="18" s="1"/>
  <c r="K266" i="25"/>
  <c r="N266" i="9"/>
  <c r="K264" i="18" s="1"/>
  <c r="K258" i="25"/>
  <c r="N258" i="9"/>
  <c r="K256" i="18" s="1"/>
  <c r="K250" i="25"/>
  <c r="N250" i="9"/>
  <c r="K248" i="18" s="1"/>
  <c r="K242" i="25"/>
  <c r="N242" i="9"/>
  <c r="K240" i="18" s="1"/>
  <c r="K234" i="25"/>
  <c r="N234" i="9"/>
  <c r="K232" i="18" s="1"/>
  <c r="K226" i="25"/>
  <c r="N226" i="9"/>
  <c r="K224" i="18" s="1"/>
  <c r="K218" i="25"/>
  <c r="N218" i="9"/>
  <c r="K216" i="18" s="1"/>
  <c r="K210" i="25"/>
  <c r="N210" i="9"/>
  <c r="K208" i="18" s="1"/>
  <c r="K202" i="25"/>
  <c r="N202" i="9"/>
  <c r="K200" i="18" s="1"/>
  <c r="K194" i="25"/>
  <c r="N194" i="9"/>
  <c r="K192" i="18" s="1"/>
  <c r="K186" i="25"/>
  <c r="N186" i="9"/>
  <c r="K184" i="18" s="1"/>
  <c r="K178" i="25"/>
  <c r="N178" i="9"/>
  <c r="K176" i="18" s="1"/>
  <c r="K170" i="25"/>
  <c r="N170" i="9"/>
  <c r="K168" i="18" s="1"/>
  <c r="K162" i="25"/>
  <c r="N162" i="9"/>
  <c r="K160" i="18" s="1"/>
  <c r="K154" i="25"/>
  <c r="N154" i="9"/>
  <c r="K152" i="18" s="1"/>
  <c r="K146" i="25"/>
  <c r="N146" i="9"/>
  <c r="K144" i="18" s="1"/>
  <c r="K138" i="25"/>
  <c r="N138" i="9"/>
  <c r="K136" i="18" s="1"/>
  <c r="K130" i="25"/>
  <c r="N130" i="9"/>
  <c r="K128" i="18" s="1"/>
  <c r="K122" i="25"/>
  <c r="N122" i="9"/>
  <c r="K120" i="18" s="1"/>
  <c r="K114" i="25"/>
  <c r="N114" i="9"/>
  <c r="K112" i="18" s="1"/>
  <c r="K106" i="25"/>
  <c r="N106" i="9"/>
  <c r="K104" i="18" s="1"/>
  <c r="K98" i="25"/>
  <c r="N98" i="9"/>
  <c r="K96" i="18" s="1"/>
  <c r="K90" i="25"/>
  <c r="N90" i="9"/>
  <c r="K88" i="18" s="1"/>
  <c r="K82" i="25"/>
  <c r="N82" i="9"/>
  <c r="K80" i="18" s="1"/>
  <c r="K74" i="25"/>
  <c r="N74" i="9"/>
  <c r="K72" i="18" s="1"/>
  <c r="K66" i="25"/>
  <c r="N66" i="9"/>
  <c r="K64" i="18" s="1"/>
  <c r="K58" i="25"/>
  <c r="N58" i="9"/>
  <c r="K56" i="18" s="1"/>
  <c r="K50" i="25"/>
  <c r="N50" i="9"/>
  <c r="K48" i="18" s="1"/>
  <c r="K42" i="25"/>
  <c r="N42" i="9"/>
  <c r="K40" i="18" s="1"/>
  <c r="K34" i="25"/>
  <c r="N34" i="9"/>
  <c r="K32" i="18" s="1"/>
  <c r="K26" i="25"/>
  <c r="N26" i="9"/>
  <c r="K24" i="18" s="1"/>
  <c r="K18" i="25"/>
  <c r="N18" i="9"/>
  <c r="K16" i="18" s="1"/>
  <c r="K10" i="25"/>
  <c r="N10" i="9"/>
  <c r="K8" i="18" s="1"/>
  <c r="J352" i="25"/>
  <c r="M352" i="9"/>
  <c r="J350" i="18" s="1"/>
  <c r="J344" i="25"/>
  <c r="M344" i="9"/>
  <c r="J342" i="18" s="1"/>
  <c r="J336" i="25"/>
  <c r="M336" i="9"/>
  <c r="J334" i="18" s="1"/>
  <c r="J328" i="25"/>
  <c r="M328" i="9"/>
  <c r="J326" i="18" s="1"/>
  <c r="J320" i="25"/>
  <c r="M320" i="9"/>
  <c r="J318" i="18" s="1"/>
  <c r="J312" i="25"/>
  <c r="M312" i="9"/>
  <c r="J310" i="18" s="1"/>
  <c r="J304" i="25"/>
  <c r="M304" i="9"/>
  <c r="J302" i="18" s="1"/>
  <c r="J296" i="25"/>
  <c r="M296" i="9"/>
  <c r="J294" i="18" s="1"/>
  <c r="J288" i="25"/>
  <c r="M288" i="9"/>
  <c r="J286" i="18" s="1"/>
  <c r="J280" i="25"/>
  <c r="M280" i="9"/>
  <c r="J278" i="18" s="1"/>
  <c r="J272" i="25"/>
  <c r="M272" i="9"/>
  <c r="J270" i="18" s="1"/>
  <c r="J264" i="25"/>
  <c r="M264" i="9"/>
  <c r="J262" i="18" s="1"/>
  <c r="J256" i="25"/>
  <c r="M256" i="9"/>
  <c r="J254" i="18" s="1"/>
  <c r="J248" i="25"/>
  <c r="M248" i="9"/>
  <c r="J246" i="18" s="1"/>
  <c r="J240" i="25"/>
  <c r="M240" i="9"/>
  <c r="J238" i="18" s="1"/>
  <c r="J232" i="25"/>
  <c r="M232" i="9"/>
  <c r="J230" i="18" s="1"/>
  <c r="J224" i="25"/>
  <c r="M224" i="9"/>
  <c r="J222" i="18" s="1"/>
  <c r="J216" i="25"/>
  <c r="M216" i="9"/>
  <c r="J214" i="18" s="1"/>
  <c r="J208" i="25"/>
  <c r="M208" i="9"/>
  <c r="J206" i="18" s="1"/>
  <c r="J200" i="25"/>
  <c r="M200" i="9"/>
  <c r="J198" i="18" s="1"/>
  <c r="J192" i="25"/>
  <c r="M192" i="9"/>
  <c r="J190" i="18" s="1"/>
  <c r="J184" i="25"/>
  <c r="M184" i="9"/>
  <c r="J182" i="18" s="1"/>
  <c r="J176" i="25"/>
  <c r="M176" i="9"/>
  <c r="J174" i="18" s="1"/>
  <c r="J168" i="25"/>
  <c r="M168" i="9"/>
  <c r="J166" i="18" s="1"/>
  <c r="J160" i="25"/>
  <c r="M160" i="9"/>
  <c r="J158" i="18" s="1"/>
  <c r="J152" i="25"/>
  <c r="M152" i="9"/>
  <c r="J150" i="18" s="1"/>
  <c r="J144" i="25"/>
  <c r="M144" i="9"/>
  <c r="J142" i="18" s="1"/>
  <c r="J136" i="25"/>
  <c r="M136" i="9"/>
  <c r="J134" i="18" s="1"/>
  <c r="J128" i="25"/>
  <c r="M128" i="9"/>
  <c r="J126" i="18" s="1"/>
  <c r="J120" i="25"/>
  <c r="M120" i="9"/>
  <c r="J118" i="18" s="1"/>
  <c r="J112" i="25"/>
  <c r="M112" i="9"/>
  <c r="J110" i="18" s="1"/>
  <c r="J104" i="25"/>
  <c r="M104" i="9"/>
  <c r="J102" i="18" s="1"/>
  <c r="J96" i="25"/>
  <c r="M96" i="9"/>
  <c r="J94" i="18" s="1"/>
  <c r="J88" i="25"/>
  <c r="M88" i="9"/>
  <c r="J86" i="18" s="1"/>
  <c r="J80" i="25"/>
  <c r="M80" i="9"/>
  <c r="J78" i="18" s="1"/>
  <c r="J72" i="25"/>
  <c r="M72" i="9"/>
  <c r="J70" i="18" s="1"/>
  <c r="J64" i="25"/>
  <c r="M64" i="9"/>
  <c r="J62" i="18" s="1"/>
  <c r="J56" i="25"/>
  <c r="M56" i="9"/>
  <c r="J54" i="18" s="1"/>
  <c r="J48" i="25"/>
  <c r="M48" i="9"/>
  <c r="J46" i="18" s="1"/>
  <c r="J40" i="25"/>
  <c r="M40" i="9"/>
  <c r="J38" i="18" s="1"/>
  <c r="J32" i="25"/>
  <c r="M32" i="9"/>
  <c r="J30" i="18" s="1"/>
  <c r="J24" i="25"/>
  <c r="M24" i="9"/>
  <c r="J22" i="18" s="1"/>
  <c r="J16" i="25"/>
  <c r="M16" i="9"/>
  <c r="J14" i="18" s="1"/>
  <c r="J8" i="25"/>
  <c r="M8" i="9"/>
  <c r="J6" i="18" s="1"/>
  <c r="I350" i="25"/>
  <c r="L350" i="9"/>
  <c r="I348" i="18" s="1"/>
  <c r="I342" i="25"/>
  <c r="L342" i="9"/>
  <c r="I340" i="18" s="1"/>
  <c r="I334" i="25"/>
  <c r="L334" i="9"/>
  <c r="I332" i="18" s="1"/>
  <c r="I326" i="25"/>
  <c r="L326" i="9"/>
  <c r="I324" i="18" s="1"/>
  <c r="I318" i="25"/>
  <c r="L318" i="9"/>
  <c r="I316" i="18" s="1"/>
  <c r="I310" i="25"/>
  <c r="L310" i="9"/>
  <c r="I308" i="18" s="1"/>
  <c r="I302" i="25"/>
  <c r="L302" i="9"/>
  <c r="I300" i="18" s="1"/>
  <c r="I294" i="25"/>
  <c r="L294" i="9"/>
  <c r="I292" i="18" s="1"/>
  <c r="I286" i="25"/>
  <c r="L286" i="9"/>
  <c r="I284" i="18" s="1"/>
  <c r="I278" i="25"/>
  <c r="L278" i="9"/>
  <c r="I276" i="18" s="1"/>
  <c r="I270" i="25"/>
  <c r="L270" i="9"/>
  <c r="I268" i="18" s="1"/>
  <c r="I262" i="25"/>
  <c r="L262" i="9"/>
  <c r="I260" i="18" s="1"/>
  <c r="I254" i="25"/>
  <c r="L254" i="9"/>
  <c r="I252" i="18" s="1"/>
  <c r="I246" i="25"/>
  <c r="L246" i="9"/>
  <c r="I244" i="18" s="1"/>
  <c r="I238" i="25"/>
  <c r="L238" i="9"/>
  <c r="I236" i="18" s="1"/>
  <c r="I230" i="25"/>
  <c r="L230" i="9"/>
  <c r="I228" i="18" s="1"/>
  <c r="I222" i="25"/>
  <c r="L222" i="9"/>
  <c r="I220" i="18" s="1"/>
  <c r="I214" i="25"/>
  <c r="L214" i="9"/>
  <c r="I212" i="18" s="1"/>
  <c r="I206" i="25"/>
  <c r="L206" i="9"/>
  <c r="I204" i="18" s="1"/>
  <c r="I198" i="25"/>
  <c r="L198" i="9"/>
  <c r="I196" i="18" s="1"/>
  <c r="I190" i="25"/>
  <c r="L190" i="9"/>
  <c r="I188" i="18" s="1"/>
  <c r="I182" i="25"/>
  <c r="L182" i="9"/>
  <c r="I180" i="18" s="1"/>
  <c r="I174" i="25"/>
  <c r="L174" i="9"/>
  <c r="I172" i="18" s="1"/>
  <c r="I166" i="25"/>
  <c r="L166" i="9"/>
  <c r="I164" i="18" s="1"/>
  <c r="I158" i="25"/>
  <c r="L158" i="9"/>
  <c r="I156" i="18" s="1"/>
  <c r="I150" i="25"/>
  <c r="L150" i="9"/>
  <c r="I148" i="18" s="1"/>
  <c r="I142" i="25"/>
  <c r="L142" i="9"/>
  <c r="I140" i="18" s="1"/>
  <c r="I134" i="25"/>
  <c r="L134" i="9"/>
  <c r="I132" i="18" s="1"/>
  <c r="I126" i="25"/>
  <c r="L126" i="9"/>
  <c r="I124" i="18" s="1"/>
  <c r="I118" i="25"/>
  <c r="L118" i="9"/>
  <c r="I116" i="18" s="1"/>
  <c r="I110" i="25"/>
  <c r="L110" i="9"/>
  <c r="I108" i="18" s="1"/>
  <c r="I102" i="25"/>
  <c r="L102" i="9"/>
  <c r="I100" i="18" s="1"/>
  <c r="I94" i="25"/>
  <c r="L94" i="9"/>
  <c r="I92" i="18" s="1"/>
  <c r="I86" i="25"/>
  <c r="L86" i="9"/>
  <c r="I84" i="18" s="1"/>
  <c r="I78" i="25"/>
  <c r="L78" i="9"/>
  <c r="I76" i="18" s="1"/>
  <c r="I70" i="25"/>
  <c r="L70" i="9"/>
  <c r="I68" i="18" s="1"/>
  <c r="I62" i="25"/>
  <c r="L62" i="9"/>
  <c r="I60" i="18" s="1"/>
  <c r="I54" i="25"/>
  <c r="L54" i="9"/>
  <c r="I52" i="18" s="1"/>
  <c r="I46" i="25"/>
  <c r="L46" i="9"/>
  <c r="I44" i="18" s="1"/>
  <c r="I38" i="25"/>
  <c r="L38" i="9"/>
  <c r="I36" i="18" s="1"/>
  <c r="I30" i="25"/>
  <c r="L30" i="9"/>
  <c r="I28" i="18" s="1"/>
  <c r="I22" i="25"/>
  <c r="L22" i="9"/>
  <c r="I20" i="18" s="1"/>
  <c r="I14" i="25"/>
  <c r="L14" i="9"/>
  <c r="I12" i="18" s="1"/>
  <c r="I6" i="25"/>
  <c r="L6" i="9"/>
  <c r="I4" i="18" s="1"/>
  <c r="K343" i="25"/>
  <c r="N343" i="9"/>
  <c r="K341" i="18" s="1"/>
  <c r="K271" i="25"/>
  <c r="N271" i="9"/>
  <c r="K269" i="18" s="1"/>
  <c r="K207" i="25"/>
  <c r="N207" i="9"/>
  <c r="K205" i="18" s="1"/>
  <c r="K119" i="25"/>
  <c r="N119" i="9"/>
  <c r="K117" i="18" s="1"/>
  <c r="K4" i="25"/>
  <c r="N4" i="9"/>
  <c r="K2" i="18" s="1"/>
  <c r="K323" i="25"/>
  <c r="N323" i="9"/>
  <c r="K321" i="18" s="1"/>
  <c r="K299" i="25"/>
  <c r="N299" i="9"/>
  <c r="K297" i="18" s="1"/>
  <c r="K267" i="25"/>
  <c r="N267" i="9"/>
  <c r="K265" i="18" s="1"/>
  <c r="K235" i="25"/>
  <c r="N235" i="9"/>
  <c r="K233" i="18" s="1"/>
  <c r="K203" i="25"/>
  <c r="N203" i="9"/>
  <c r="K201" i="18" s="1"/>
  <c r="K163" i="25"/>
  <c r="N163" i="9"/>
  <c r="K161" i="18" s="1"/>
  <c r="K338" i="25"/>
  <c r="N338" i="9"/>
  <c r="K336" i="18" s="1"/>
  <c r="K345" i="25"/>
  <c r="N345" i="9"/>
  <c r="K343" i="18" s="1"/>
  <c r="K321" i="25"/>
  <c r="N321" i="9"/>
  <c r="K319" i="18" s="1"/>
  <c r="K305" i="25"/>
  <c r="N305" i="9"/>
  <c r="K303" i="18" s="1"/>
  <c r="K297" i="25"/>
  <c r="N297" i="9"/>
  <c r="K295" i="18" s="1"/>
  <c r="K289" i="25"/>
  <c r="N289" i="9"/>
  <c r="K287" i="18" s="1"/>
  <c r="K281" i="25"/>
  <c r="N281" i="9"/>
  <c r="K279" i="18" s="1"/>
  <c r="K273" i="25"/>
  <c r="N273" i="9"/>
  <c r="K271" i="18" s="1"/>
  <c r="K265" i="25"/>
  <c r="N265" i="9"/>
  <c r="K263" i="18" s="1"/>
  <c r="K257" i="25"/>
  <c r="N257" i="9"/>
  <c r="K255" i="18" s="1"/>
  <c r="K249" i="25"/>
  <c r="N249" i="9"/>
  <c r="K247" i="18" s="1"/>
  <c r="K241" i="25"/>
  <c r="N241" i="9"/>
  <c r="K239" i="18" s="1"/>
  <c r="K233" i="25"/>
  <c r="N233" i="9"/>
  <c r="K231" i="18" s="1"/>
  <c r="K225" i="25"/>
  <c r="N225" i="9"/>
  <c r="K223" i="18" s="1"/>
  <c r="K217" i="25"/>
  <c r="N217" i="9"/>
  <c r="K215" i="18" s="1"/>
  <c r="K209" i="25"/>
  <c r="N209" i="9"/>
  <c r="K207" i="18" s="1"/>
  <c r="K201" i="25"/>
  <c r="N201" i="9"/>
  <c r="K199" i="18" s="1"/>
  <c r="K193" i="25"/>
  <c r="N193" i="9"/>
  <c r="K191" i="18" s="1"/>
  <c r="K185" i="25"/>
  <c r="N185" i="9"/>
  <c r="K183" i="18" s="1"/>
  <c r="K177" i="25"/>
  <c r="N177" i="9"/>
  <c r="K175" i="18" s="1"/>
  <c r="K169" i="25"/>
  <c r="N169" i="9"/>
  <c r="K167" i="18" s="1"/>
  <c r="K161" i="25"/>
  <c r="N161" i="9"/>
  <c r="K159" i="18" s="1"/>
  <c r="K153" i="25"/>
  <c r="N153" i="9"/>
  <c r="K151" i="18" s="1"/>
  <c r="K145" i="25"/>
  <c r="N145" i="9"/>
  <c r="K143" i="18" s="1"/>
  <c r="K137" i="25"/>
  <c r="N137" i="9"/>
  <c r="K135" i="18" s="1"/>
  <c r="K129" i="25"/>
  <c r="N129" i="9"/>
  <c r="K127" i="18" s="1"/>
  <c r="K121" i="25"/>
  <c r="N121" i="9"/>
  <c r="K119" i="18" s="1"/>
  <c r="K113" i="25"/>
  <c r="N113" i="9"/>
  <c r="K111" i="18" s="1"/>
  <c r="K105" i="25"/>
  <c r="N105" i="9"/>
  <c r="K103" i="18" s="1"/>
  <c r="K97" i="25"/>
  <c r="N97" i="9"/>
  <c r="K95" i="18" s="1"/>
  <c r="K89" i="25"/>
  <c r="N89" i="9"/>
  <c r="K87" i="18" s="1"/>
  <c r="K81" i="25"/>
  <c r="N81" i="9"/>
  <c r="K79" i="18" s="1"/>
  <c r="K73" i="25"/>
  <c r="N73" i="9"/>
  <c r="K71" i="18" s="1"/>
  <c r="K65" i="25"/>
  <c r="N65" i="9"/>
  <c r="K63" i="18" s="1"/>
  <c r="K57" i="25"/>
  <c r="N57" i="9"/>
  <c r="K55" i="18" s="1"/>
  <c r="K49" i="25"/>
  <c r="N49" i="9"/>
  <c r="K47" i="18" s="1"/>
  <c r="K41" i="25"/>
  <c r="N41" i="9"/>
  <c r="K39" i="18" s="1"/>
  <c r="K33" i="25"/>
  <c r="N33" i="9"/>
  <c r="K31" i="18" s="1"/>
  <c r="K25" i="25"/>
  <c r="N25" i="9"/>
  <c r="K23" i="18" s="1"/>
  <c r="K17" i="25"/>
  <c r="N17" i="9"/>
  <c r="K15" i="18" s="1"/>
  <c r="K9" i="25"/>
  <c r="N9" i="9"/>
  <c r="K7" i="18" s="1"/>
  <c r="J351" i="25"/>
  <c r="M351" i="9"/>
  <c r="J349" i="18" s="1"/>
  <c r="J343" i="25"/>
  <c r="M343" i="9"/>
  <c r="J341" i="18" s="1"/>
  <c r="J335" i="25"/>
  <c r="M335" i="9"/>
  <c r="J333" i="18" s="1"/>
  <c r="J327" i="25"/>
  <c r="M327" i="9"/>
  <c r="J325" i="18" s="1"/>
  <c r="J319" i="25"/>
  <c r="M319" i="9"/>
  <c r="J317" i="18" s="1"/>
  <c r="J311" i="25"/>
  <c r="M311" i="9"/>
  <c r="J309" i="18" s="1"/>
  <c r="J303" i="25"/>
  <c r="M303" i="9"/>
  <c r="J301" i="18" s="1"/>
  <c r="J295" i="25"/>
  <c r="M295" i="9"/>
  <c r="J293" i="18" s="1"/>
  <c r="J287" i="25"/>
  <c r="M287" i="9"/>
  <c r="J285" i="18" s="1"/>
  <c r="J279" i="25"/>
  <c r="M279" i="9"/>
  <c r="J277" i="18" s="1"/>
  <c r="J271" i="25"/>
  <c r="M271" i="9"/>
  <c r="J269" i="18" s="1"/>
  <c r="J263" i="25"/>
  <c r="M263" i="9"/>
  <c r="J261" i="18" s="1"/>
  <c r="J255" i="25"/>
  <c r="M255" i="9"/>
  <c r="J253" i="18" s="1"/>
  <c r="J247" i="25"/>
  <c r="M247" i="9"/>
  <c r="J245" i="18" s="1"/>
  <c r="J239" i="25"/>
  <c r="M239" i="9"/>
  <c r="J237" i="18" s="1"/>
  <c r="J231" i="25"/>
  <c r="M231" i="9"/>
  <c r="J229" i="18" s="1"/>
  <c r="J223" i="25"/>
  <c r="M223" i="9"/>
  <c r="J221" i="18" s="1"/>
  <c r="J215" i="25"/>
  <c r="M215" i="9"/>
  <c r="J213" i="18" s="1"/>
  <c r="J207" i="25"/>
  <c r="M207" i="9"/>
  <c r="J205" i="18" s="1"/>
  <c r="J199" i="25"/>
  <c r="M199" i="9"/>
  <c r="J197" i="18" s="1"/>
  <c r="J191" i="25"/>
  <c r="M191" i="9"/>
  <c r="J189" i="18" s="1"/>
  <c r="J183" i="25"/>
  <c r="M183" i="9"/>
  <c r="J181" i="18" s="1"/>
  <c r="J175" i="25"/>
  <c r="M175" i="9"/>
  <c r="J173" i="18" s="1"/>
  <c r="J167" i="25"/>
  <c r="M167" i="9"/>
  <c r="J165" i="18" s="1"/>
  <c r="J159" i="25"/>
  <c r="M159" i="9"/>
  <c r="J157" i="18" s="1"/>
  <c r="J151" i="25"/>
  <c r="M151" i="9"/>
  <c r="J149" i="18" s="1"/>
  <c r="J143" i="25"/>
  <c r="M143" i="9"/>
  <c r="J141" i="18" s="1"/>
  <c r="J135" i="25"/>
  <c r="M135" i="9"/>
  <c r="J133" i="18" s="1"/>
  <c r="J127" i="25"/>
  <c r="M127" i="9"/>
  <c r="J125" i="18" s="1"/>
  <c r="J119" i="25"/>
  <c r="M119" i="9"/>
  <c r="J117" i="18" s="1"/>
  <c r="J111" i="25"/>
  <c r="M111" i="9"/>
  <c r="J109" i="18" s="1"/>
  <c r="J103" i="25"/>
  <c r="M103" i="9"/>
  <c r="J101" i="18" s="1"/>
  <c r="J95" i="25"/>
  <c r="M95" i="9"/>
  <c r="J93" i="18" s="1"/>
  <c r="J87" i="25"/>
  <c r="M87" i="9"/>
  <c r="J85" i="18" s="1"/>
  <c r="J79" i="25"/>
  <c r="M79" i="9"/>
  <c r="J77" i="18" s="1"/>
  <c r="J71" i="25"/>
  <c r="M71" i="9"/>
  <c r="J69" i="18" s="1"/>
  <c r="J63" i="25"/>
  <c r="M63" i="9"/>
  <c r="J61" i="18" s="1"/>
  <c r="J55" i="25"/>
  <c r="M55" i="9"/>
  <c r="J53" i="18" s="1"/>
  <c r="J47" i="25"/>
  <c r="M47" i="9"/>
  <c r="J45" i="18" s="1"/>
  <c r="J39" i="25"/>
  <c r="M39" i="9"/>
  <c r="J37" i="18" s="1"/>
  <c r="J31" i="25"/>
  <c r="M31" i="9"/>
  <c r="J29" i="18" s="1"/>
  <c r="J23" i="25"/>
  <c r="M23" i="9"/>
  <c r="J21" i="18" s="1"/>
  <c r="J15" i="25"/>
  <c r="M15" i="9"/>
  <c r="J13" i="18" s="1"/>
  <c r="J7" i="25"/>
  <c r="M7" i="9"/>
  <c r="J5" i="18" s="1"/>
  <c r="I349" i="25"/>
  <c r="L349" i="9"/>
  <c r="I347" i="18" s="1"/>
  <c r="I341" i="25"/>
  <c r="L341" i="9"/>
  <c r="I339" i="18" s="1"/>
  <c r="I333" i="25"/>
  <c r="L333" i="9"/>
  <c r="I331" i="18" s="1"/>
  <c r="I325" i="25"/>
  <c r="L325" i="9"/>
  <c r="I323" i="18" s="1"/>
  <c r="I317" i="25"/>
  <c r="L317" i="9"/>
  <c r="I315" i="18" s="1"/>
  <c r="I309" i="25"/>
  <c r="L309" i="9"/>
  <c r="I307" i="18" s="1"/>
  <c r="I301" i="25"/>
  <c r="L301" i="9"/>
  <c r="I299" i="18" s="1"/>
  <c r="I293" i="25"/>
  <c r="L293" i="9"/>
  <c r="I291" i="18" s="1"/>
  <c r="I285" i="25"/>
  <c r="L285" i="9"/>
  <c r="I283" i="18" s="1"/>
  <c r="I277" i="25"/>
  <c r="L277" i="9"/>
  <c r="I275" i="18" s="1"/>
  <c r="I269" i="25"/>
  <c r="L269" i="9"/>
  <c r="I267" i="18" s="1"/>
  <c r="I261" i="25"/>
  <c r="L261" i="9"/>
  <c r="I259" i="18" s="1"/>
  <c r="I253" i="25"/>
  <c r="L253" i="9"/>
  <c r="I251" i="18" s="1"/>
  <c r="I245" i="25"/>
  <c r="L245" i="9"/>
  <c r="I243" i="18" s="1"/>
  <c r="I237" i="25"/>
  <c r="L237" i="9"/>
  <c r="I235" i="18" s="1"/>
  <c r="I229" i="25"/>
  <c r="L229" i="9"/>
  <c r="I227" i="18" s="1"/>
  <c r="I221" i="25"/>
  <c r="L221" i="9"/>
  <c r="I219" i="18" s="1"/>
  <c r="I213" i="25"/>
  <c r="L213" i="9"/>
  <c r="I211" i="18" s="1"/>
  <c r="I205" i="25"/>
  <c r="L205" i="9"/>
  <c r="I203" i="18" s="1"/>
  <c r="I197" i="25"/>
  <c r="L197" i="9"/>
  <c r="I195" i="18" s="1"/>
  <c r="I189" i="25"/>
  <c r="L189" i="9"/>
  <c r="I187" i="18" s="1"/>
  <c r="I181" i="25"/>
  <c r="L181" i="9"/>
  <c r="I179" i="18" s="1"/>
  <c r="I173" i="25"/>
  <c r="L173" i="9"/>
  <c r="I171" i="18" s="1"/>
  <c r="I165" i="25"/>
  <c r="L165" i="9"/>
  <c r="I163" i="18" s="1"/>
  <c r="I157" i="25"/>
  <c r="L157" i="9"/>
  <c r="I155" i="18" s="1"/>
  <c r="I149" i="25"/>
  <c r="L149" i="9"/>
  <c r="I147" i="18" s="1"/>
  <c r="I141" i="25"/>
  <c r="L141" i="9"/>
  <c r="I139" i="18" s="1"/>
  <c r="I133" i="25"/>
  <c r="L133" i="9"/>
  <c r="I131" i="18" s="1"/>
  <c r="I125" i="25"/>
  <c r="L125" i="9"/>
  <c r="I123" i="18" s="1"/>
  <c r="I117" i="25"/>
  <c r="L117" i="9"/>
  <c r="I115" i="18" s="1"/>
  <c r="I109" i="25"/>
  <c r="L109" i="9"/>
  <c r="I107" i="18" s="1"/>
  <c r="I101" i="25"/>
  <c r="L101" i="9"/>
  <c r="I99" i="18" s="1"/>
  <c r="I93" i="25"/>
  <c r="L93" i="9"/>
  <c r="I91" i="18" s="1"/>
  <c r="I85" i="25"/>
  <c r="L85" i="9"/>
  <c r="I83" i="18" s="1"/>
  <c r="I77" i="25"/>
  <c r="L77" i="9"/>
  <c r="I75" i="18" s="1"/>
  <c r="I69" i="25"/>
  <c r="L69" i="9"/>
  <c r="I67" i="18" s="1"/>
  <c r="I61" i="25"/>
  <c r="L61" i="9"/>
  <c r="I59" i="18" s="1"/>
  <c r="I53" i="25"/>
  <c r="L53" i="9"/>
  <c r="I51" i="18" s="1"/>
  <c r="I45" i="25"/>
  <c r="L45" i="9"/>
  <c r="I43" i="18" s="1"/>
  <c r="I37" i="25"/>
  <c r="L37" i="9"/>
  <c r="I35" i="18" s="1"/>
  <c r="I29" i="25"/>
  <c r="L29" i="9"/>
  <c r="I27" i="18" s="1"/>
  <c r="I21" i="25"/>
  <c r="L21" i="9"/>
  <c r="I19" i="18" s="1"/>
  <c r="I13" i="25"/>
  <c r="L13" i="9"/>
  <c r="I11" i="18" s="1"/>
  <c r="I5" i="25"/>
  <c r="L5" i="9"/>
  <c r="I3" i="18" s="1"/>
  <c r="K287" i="25"/>
  <c r="N287" i="9"/>
  <c r="K285" i="18" s="1"/>
  <c r="K223" i="25"/>
  <c r="N223" i="9"/>
  <c r="K221" i="18" s="1"/>
  <c r="K159" i="25"/>
  <c r="N159" i="9"/>
  <c r="K157" i="18" s="1"/>
  <c r="K95" i="25"/>
  <c r="N95" i="9"/>
  <c r="K93" i="18" s="1"/>
  <c r="K347" i="25"/>
  <c r="N347" i="9"/>
  <c r="K345" i="18" s="1"/>
  <c r="K315" i="25"/>
  <c r="N315" i="9"/>
  <c r="K313" i="18" s="1"/>
  <c r="K283" i="25"/>
  <c r="N283" i="9"/>
  <c r="K281" i="18" s="1"/>
  <c r="K251" i="25"/>
  <c r="N251" i="9"/>
  <c r="K249" i="18" s="1"/>
  <c r="K219" i="25"/>
  <c r="N219" i="9"/>
  <c r="K217" i="18" s="1"/>
  <c r="K171" i="25"/>
  <c r="N171" i="9"/>
  <c r="K169" i="18" s="1"/>
  <c r="K346" i="25"/>
  <c r="N346" i="9"/>
  <c r="K344" i="18" s="1"/>
  <c r="K353" i="25"/>
  <c r="N353" i="9"/>
  <c r="K351" i="18" s="1"/>
  <c r="K337" i="25"/>
  <c r="N337" i="9"/>
  <c r="K335" i="18" s="1"/>
  <c r="K329" i="25"/>
  <c r="N329" i="9"/>
  <c r="K327" i="18" s="1"/>
  <c r="K313" i="25"/>
  <c r="N313" i="9"/>
  <c r="K311" i="18" s="1"/>
  <c r="K352" i="25"/>
  <c r="N352" i="9"/>
  <c r="K350" i="18" s="1"/>
  <c r="K344" i="25"/>
  <c r="N344" i="9"/>
  <c r="K342" i="18" s="1"/>
  <c r="K336" i="25"/>
  <c r="N336" i="9"/>
  <c r="K334" i="18" s="1"/>
  <c r="K328" i="25"/>
  <c r="N328" i="9"/>
  <c r="K326" i="18" s="1"/>
  <c r="K320" i="25"/>
  <c r="N320" i="9"/>
  <c r="K318" i="18" s="1"/>
  <c r="K312" i="25"/>
  <c r="N312" i="9"/>
  <c r="K310" i="18" s="1"/>
  <c r="K304" i="25"/>
  <c r="N304" i="9"/>
  <c r="K302" i="18" s="1"/>
  <c r="K296" i="25"/>
  <c r="N296" i="9"/>
  <c r="K294" i="18" s="1"/>
  <c r="K288" i="25"/>
  <c r="N288" i="9"/>
  <c r="K286" i="18" s="1"/>
  <c r="K280" i="25"/>
  <c r="N280" i="9"/>
  <c r="K278" i="18" s="1"/>
  <c r="K272" i="25"/>
  <c r="N272" i="9"/>
  <c r="K270" i="18" s="1"/>
  <c r="K264" i="25"/>
  <c r="N264" i="9"/>
  <c r="K262" i="18" s="1"/>
  <c r="K256" i="25"/>
  <c r="N256" i="9"/>
  <c r="K254" i="18" s="1"/>
  <c r="K248" i="25"/>
  <c r="N248" i="9"/>
  <c r="K246" i="18" s="1"/>
  <c r="K240" i="25"/>
  <c r="N240" i="9"/>
  <c r="K238" i="18" s="1"/>
  <c r="K232" i="25"/>
  <c r="N232" i="9"/>
  <c r="K230" i="18" s="1"/>
  <c r="K224" i="25"/>
  <c r="N224" i="9"/>
  <c r="K222" i="18" s="1"/>
  <c r="K216" i="25"/>
  <c r="N216" i="9"/>
  <c r="K214" i="18" s="1"/>
  <c r="K208" i="25"/>
  <c r="N208" i="9"/>
  <c r="K206" i="18" s="1"/>
  <c r="K200" i="25"/>
  <c r="N200" i="9"/>
  <c r="K198" i="18" s="1"/>
  <c r="K192" i="25"/>
  <c r="N192" i="9"/>
  <c r="K190" i="18" s="1"/>
  <c r="K184" i="25"/>
  <c r="N184" i="9"/>
  <c r="K182" i="18" s="1"/>
  <c r="K176" i="25"/>
  <c r="N176" i="9"/>
  <c r="K174" i="18" s="1"/>
  <c r="K168" i="25"/>
  <c r="N168" i="9"/>
  <c r="K166" i="18" s="1"/>
  <c r="K160" i="25"/>
  <c r="N160" i="9"/>
  <c r="K158" i="18" s="1"/>
  <c r="K152" i="25"/>
  <c r="N152" i="9"/>
  <c r="K150" i="18" s="1"/>
  <c r="K144" i="25"/>
  <c r="N144" i="9"/>
  <c r="K142" i="18" s="1"/>
  <c r="K136" i="25"/>
  <c r="N136" i="9"/>
  <c r="K134" i="18" s="1"/>
  <c r="K128" i="25"/>
  <c r="N128" i="9"/>
  <c r="K126" i="18" s="1"/>
  <c r="K120" i="25"/>
  <c r="N120" i="9"/>
  <c r="K118" i="18" s="1"/>
  <c r="K112" i="25"/>
  <c r="N112" i="9"/>
  <c r="K110" i="18" s="1"/>
  <c r="K104" i="25"/>
  <c r="N104" i="9"/>
  <c r="K102" i="18" s="1"/>
  <c r="K96" i="25"/>
  <c r="N96" i="9"/>
  <c r="K94" i="18" s="1"/>
  <c r="K88" i="25"/>
  <c r="N88" i="9"/>
  <c r="K86" i="18" s="1"/>
  <c r="K80" i="25"/>
  <c r="N80" i="9"/>
  <c r="K78" i="18" s="1"/>
  <c r="K72" i="25"/>
  <c r="N72" i="9"/>
  <c r="K70" i="18" s="1"/>
  <c r="K64" i="25"/>
  <c r="N64" i="9"/>
  <c r="K62" i="18" s="1"/>
  <c r="K56" i="25"/>
  <c r="N56" i="9"/>
  <c r="K54" i="18" s="1"/>
  <c r="K48" i="25"/>
  <c r="N48" i="9"/>
  <c r="K46" i="18" s="1"/>
  <c r="K40" i="25"/>
  <c r="N40" i="9"/>
  <c r="K38" i="18" s="1"/>
  <c r="K32" i="25"/>
  <c r="N32" i="9"/>
  <c r="K30" i="18" s="1"/>
  <c r="K24" i="25"/>
  <c r="N24" i="9"/>
  <c r="K22" i="18" s="1"/>
  <c r="K16" i="25"/>
  <c r="N16" i="9"/>
  <c r="K14" i="18" s="1"/>
  <c r="K8" i="25"/>
  <c r="N8" i="9"/>
  <c r="K6" i="18" s="1"/>
  <c r="J350" i="25"/>
  <c r="M350" i="9"/>
  <c r="J348" i="18" s="1"/>
  <c r="J342" i="25"/>
  <c r="M342" i="9"/>
  <c r="J340" i="18" s="1"/>
  <c r="J334" i="25"/>
  <c r="M334" i="9"/>
  <c r="J332" i="18" s="1"/>
  <c r="J326" i="25"/>
  <c r="M326" i="9"/>
  <c r="J324" i="18" s="1"/>
  <c r="J318" i="25"/>
  <c r="M318" i="9"/>
  <c r="J316" i="18" s="1"/>
  <c r="J310" i="25"/>
  <c r="M310" i="9"/>
  <c r="J308" i="18" s="1"/>
  <c r="J302" i="25"/>
  <c r="M302" i="9"/>
  <c r="J300" i="18" s="1"/>
  <c r="J294" i="25"/>
  <c r="M294" i="9"/>
  <c r="J292" i="18" s="1"/>
  <c r="J286" i="25"/>
  <c r="M286" i="9"/>
  <c r="J284" i="18" s="1"/>
  <c r="J278" i="25"/>
  <c r="M278" i="9"/>
  <c r="J276" i="18" s="1"/>
  <c r="J270" i="25"/>
  <c r="M270" i="9"/>
  <c r="J268" i="18" s="1"/>
  <c r="J262" i="25"/>
  <c r="M262" i="9"/>
  <c r="J260" i="18" s="1"/>
  <c r="J254" i="25"/>
  <c r="M254" i="9"/>
  <c r="J252" i="18" s="1"/>
  <c r="J246" i="25"/>
  <c r="M246" i="9"/>
  <c r="J244" i="18" s="1"/>
  <c r="J238" i="25"/>
  <c r="M238" i="9"/>
  <c r="J236" i="18" s="1"/>
  <c r="J230" i="25"/>
  <c r="M230" i="9"/>
  <c r="J228" i="18" s="1"/>
  <c r="J222" i="25"/>
  <c r="M222" i="9"/>
  <c r="J220" i="18" s="1"/>
  <c r="J214" i="25"/>
  <c r="M214" i="9"/>
  <c r="J212" i="18" s="1"/>
  <c r="J206" i="25"/>
  <c r="M206" i="9"/>
  <c r="J204" i="18" s="1"/>
  <c r="J198" i="25"/>
  <c r="M198" i="9"/>
  <c r="J196" i="18" s="1"/>
  <c r="J190" i="25"/>
  <c r="M190" i="9"/>
  <c r="J188" i="18" s="1"/>
  <c r="J182" i="25"/>
  <c r="M182" i="9"/>
  <c r="J180" i="18" s="1"/>
  <c r="J174" i="25"/>
  <c r="M174" i="9"/>
  <c r="J172" i="18" s="1"/>
  <c r="J166" i="25"/>
  <c r="M166" i="9"/>
  <c r="J164" i="18" s="1"/>
  <c r="J158" i="25"/>
  <c r="M158" i="9"/>
  <c r="J156" i="18" s="1"/>
  <c r="J150" i="25"/>
  <c r="M150" i="9"/>
  <c r="J148" i="18" s="1"/>
  <c r="J142" i="25"/>
  <c r="M142" i="9"/>
  <c r="J140" i="18" s="1"/>
  <c r="J134" i="25"/>
  <c r="M134" i="9"/>
  <c r="J132" i="18" s="1"/>
  <c r="J126" i="25"/>
  <c r="M126" i="9"/>
  <c r="J124" i="18" s="1"/>
  <c r="J118" i="25"/>
  <c r="M118" i="9"/>
  <c r="J116" i="18" s="1"/>
  <c r="J110" i="25"/>
  <c r="M110" i="9"/>
  <c r="J108" i="18" s="1"/>
  <c r="J102" i="25"/>
  <c r="M102" i="9"/>
  <c r="J100" i="18" s="1"/>
  <c r="J94" i="25"/>
  <c r="M94" i="9"/>
  <c r="J92" i="18" s="1"/>
  <c r="J86" i="25"/>
  <c r="M86" i="9"/>
  <c r="J84" i="18" s="1"/>
  <c r="J78" i="25"/>
  <c r="M78" i="9"/>
  <c r="J76" i="18" s="1"/>
  <c r="J70" i="25"/>
  <c r="M70" i="9"/>
  <c r="J68" i="18" s="1"/>
  <c r="J62" i="25"/>
  <c r="M62" i="9"/>
  <c r="J60" i="18" s="1"/>
  <c r="J54" i="25"/>
  <c r="M54" i="9"/>
  <c r="J52" i="18" s="1"/>
  <c r="J46" i="25"/>
  <c r="M46" i="9"/>
  <c r="J44" i="18" s="1"/>
  <c r="J38" i="25"/>
  <c r="M38" i="9"/>
  <c r="J36" i="18" s="1"/>
  <c r="J30" i="25"/>
  <c r="M30" i="9"/>
  <c r="J28" i="18" s="1"/>
  <c r="J22" i="25"/>
  <c r="M22" i="9"/>
  <c r="J20" i="18" s="1"/>
  <c r="J14" i="25"/>
  <c r="M14" i="9"/>
  <c r="J12" i="18" s="1"/>
  <c r="J6" i="25"/>
  <c r="M6" i="9"/>
  <c r="J4" i="18" s="1"/>
  <c r="I348" i="25"/>
  <c r="L348" i="9"/>
  <c r="I346" i="18" s="1"/>
  <c r="I340" i="25"/>
  <c r="L340" i="9"/>
  <c r="I338" i="18" s="1"/>
  <c r="I332" i="25"/>
  <c r="L332" i="9"/>
  <c r="I330" i="18" s="1"/>
  <c r="I324" i="25"/>
  <c r="L324" i="9"/>
  <c r="I322" i="18" s="1"/>
  <c r="I316" i="25"/>
  <c r="L316" i="9"/>
  <c r="I314" i="18" s="1"/>
  <c r="I308" i="25"/>
  <c r="L308" i="9"/>
  <c r="I306" i="18" s="1"/>
  <c r="I300" i="25"/>
  <c r="L300" i="9"/>
  <c r="I298" i="18" s="1"/>
  <c r="I292" i="25"/>
  <c r="L292" i="9"/>
  <c r="I290" i="18" s="1"/>
  <c r="I284" i="25"/>
  <c r="L284" i="9"/>
  <c r="I282" i="18" s="1"/>
  <c r="I276" i="25"/>
  <c r="L276" i="9"/>
  <c r="I274" i="18" s="1"/>
  <c r="I268" i="25"/>
  <c r="L268" i="9"/>
  <c r="I266" i="18" s="1"/>
  <c r="I260" i="25"/>
  <c r="L260" i="9"/>
  <c r="I258" i="18" s="1"/>
  <c r="I252" i="25"/>
  <c r="L252" i="9"/>
  <c r="I250" i="18" s="1"/>
  <c r="I244" i="25"/>
  <c r="L244" i="9"/>
  <c r="I242" i="18" s="1"/>
  <c r="I236" i="25"/>
  <c r="L236" i="9"/>
  <c r="I234" i="18" s="1"/>
  <c r="I228" i="25"/>
  <c r="L228" i="9"/>
  <c r="I226" i="18" s="1"/>
  <c r="I220" i="25"/>
  <c r="L220" i="9"/>
  <c r="I218" i="18" s="1"/>
  <c r="I212" i="25"/>
  <c r="L212" i="9"/>
  <c r="I210" i="18" s="1"/>
  <c r="I204" i="25"/>
  <c r="L204" i="9"/>
  <c r="I202" i="18" s="1"/>
  <c r="I196" i="25"/>
  <c r="L196" i="9"/>
  <c r="I194" i="18" s="1"/>
  <c r="I188" i="25"/>
  <c r="L188" i="9"/>
  <c r="I186" i="18" s="1"/>
  <c r="I180" i="25"/>
  <c r="L180" i="9"/>
  <c r="I178" i="18" s="1"/>
  <c r="I172" i="25"/>
  <c r="L172" i="9"/>
  <c r="I170" i="18" s="1"/>
  <c r="I164" i="25"/>
  <c r="L164" i="9"/>
  <c r="I162" i="18" s="1"/>
  <c r="I156" i="25"/>
  <c r="L156" i="9"/>
  <c r="I154" i="18" s="1"/>
  <c r="I148" i="25"/>
  <c r="L148" i="9"/>
  <c r="I146" i="18" s="1"/>
  <c r="I140" i="25"/>
  <c r="L140" i="9"/>
  <c r="I138" i="18" s="1"/>
  <c r="I132" i="25"/>
  <c r="L132" i="9"/>
  <c r="I130" i="18" s="1"/>
  <c r="I124" i="25"/>
  <c r="L124" i="9"/>
  <c r="I122" i="18" s="1"/>
  <c r="I116" i="25"/>
  <c r="L116" i="9"/>
  <c r="I114" i="18" s="1"/>
  <c r="I108" i="25"/>
  <c r="L108" i="9"/>
  <c r="I106" i="18" s="1"/>
  <c r="I100" i="25"/>
  <c r="L100" i="9"/>
  <c r="I98" i="18" s="1"/>
  <c r="I92" i="25"/>
  <c r="L92" i="9"/>
  <c r="I90" i="18" s="1"/>
  <c r="I84" i="25"/>
  <c r="L84" i="9"/>
  <c r="I82" i="18" s="1"/>
  <c r="I76" i="25"/>
  <c r="L76" i="9"/>
  <c r="I74" i="18" s="1"/>
  <c r="I68" i="25"/>
  <c r="L68" i="9"/>
  <c r="I66" i="18" s="1"/>
  <c r="I60" i="25"/>
  <c r="L60" i="9"/>
  <c r="I58" i="18" s="1"/>
  <c r="I52" i="25"/>
  <c r="L52" i="9"/>
  <c r="I50" i="18" s="1"/>
  <c r="I44" i="25"/>
  <c r="L44" i="9"/>
  <c r="I42" i="18" s="1"/>
  <c r="I36" i="25"/>
  <c r="L36" i="9"/>
  <c r="I34" i="18" s="1"/>
  <c r="I28" i="25"/>
  <c r="L28" i="9"/>
  <c r="I26" i="18" s="1"/>
  <c r="I20" i="25"/>
  <c r="L20" i="9"/>
  <c r="I18" i="18" s="1"/>
  <c r="I12" i="25"/>
  <c r="L12" i="9"/>
  <c r="I10" i="18" s="1"/>
  <c r="K319" i="25"/>
  <c r="N319" i="9"/>
  <c r="K317" i="18" s="1"/>
  <c r="K279" i="25"/>
  <c r="N279" i="9"/>
  <c r="K277" i="18" s="1"/>
  <c r="K199" i="25"/>
  <c r="N199" i="9"/>
  <c r="K197" i="18" s="1"/>
  <c r="K135" i="25"/>
  <c r="N135" i="9"/>
  <c r="K133" i="18" s="1"/>
  <c r="K87" i="25"/>
  <c r="N87" i="9"/>
  <c r="K85" i="18" s="1"/>
  <c r="K39" i="25"/>
  <c r="N39" i="9"/>
  <c r="K37" i="18" s="1"/>
  <c r="J349" i="25"/>
  <c r="M349" i="9"/>
  <c r="J347" i="18" s="1"/>
  <c r="J317" i="25"/>
  <c r="M317" i="9"/>
  <c r="J315" i="18" s="1"/>
  <c r="J301" i="25"/>
  <c r="M301" i="9"/>
  <c r="J299" i="18" s="1"/>
  <c r="J285" i="25"/>
  <c r="M285" i="9"/>
  <c r="J283" i="18" s="1"/>
  <c r="J261" i="25"/>
  <c r="M261" i="9"/>
  <c r="J259" i="18" s="1"/>
  <c r="J237" i="25"/>
  <c r="M237" i="9"/>
  <c r="J235" i="18" s="1"/>
  <c r="J221" i="25"/>
  <c r="M221" i="9"/>
  <c r="J219" i="18" s="1"/>
  <c r="J205" i="25"/>
  <c r="M205" i="9"/>
  <c r="J203" i="18" s="1"/>
  <c r="J197" i="25"/>
  <c r="M197" i="9"/>
  <c r="J195" i="18" s="1"/>
  <c r="J189" i="25"/>
  <c r="M189" i="9"/>
  <c r="J187" i="18" s="1"/>
  <c r="J181" i="25"/>
  <c r="M181" i="9"/>
  <c r="J179" i="18" s="1"/>
  <c r="J173" i="25"/>
  <c r="M173" i="9"/>
  <c r="J171" i="18" s="1"/>
  <c r="J157" i="25"/>
  <c r="M157" i="9"/>
  <c r="J155" i="18" s="1"/>
  <c r="J149" i="25"/>
  <c r="M149" i="9"/>
  <c r="J147" i="18" s="1"/>
  <c r="J141" i="25"/>
  <c r="M141" i="9"/>
  <c r="J139" i="18" s="1"/>
  <c r="J133" i="25"/>
  <c r="M133" i="9"/>
  <c r="J131" i="18" s="1"/>
  <c r="J125" i="25"/>
  <c r="M125" i="9"/>
  <c r="J123" i="18" s="1"/>
  <c r="J117" i="25"/>
  <c r="M117" i="9"/>
  <c r="J115" i="18" s="1"/>
  <c r="J109" i="25"/>
  <c r="M109" i="9"/>
  <c r="J107" i="18" s="1"/>
  <c r="J101" i="25"/>
  <c r="M101" i="9"/>
  <c r="J99" i="18" s="1"/>
  <c r="J93" i="25"/>
  <c r="M93" i="9"/>
  <c r="J91" i="18" s="1"/>
  <c r="J85" i="25"/>
  <c r="M85" i="9"/>
  <c r="J83" i="18" s="1"/>
  <c r="J77" i="25"/>
  <c r="M77" i="9"/>
  <c r="J75" i="18" s="1"/>
  <c r="J69" i="25"/>
  <c r="M69" i="9"/>
  <c r="J67" i="18" s="1"/>
  <c r="J61" i="25"/>
  <c r="M61" i="9"/>
  <c r="J59" i="18" s="1"/>
  <c r="J53" i="25"/>
  <c r="M53" i="9"/>
  <c r="J51" i="18" s="1"/>
  <c r="J45" i="25"/>
  <c r="M45" i="9"/>
  <c r="J43" i="18" s="1"/>
  <c r="J37" i="25"/>
  <c r="M37" i="9"/>
  <c r="J35" i="18" s="1"/>
  <c r="J29" i="25"/>
  <c r="M29" i="9"/>
  <c r="J27" i="18" s="1"/>
  <c r="J21" i="25"/>
  <c r="M21" i="9"/>
  <c r="J19" i="18" s="1"/>
  <c r="J13" i="25"/>
  <c r="M13" i="9"/>
  <c r="J11" i="18" s="1"/>
  <c r="J5" i="25"/>
  <c r="M5" i="9"/>
  <c r="J3" i="18" s="1"/>
  <c r="I347" i="25"/>
  <c r="L347" i="9"/>
  <c r="I345" i="18" s="1"/>
  <c r="I339" i="25"/>
  <c r="L339" i="9"/>
  <c r="I337" i="18" s="1"/>
  <c r="I331" i="25"/>
  <c r="L331" i="9"/>
  <c r="I329" i="18" s="1"/>
  <c r="I323" i="25"/>
  <c r="L323" i="9"/>
  <c r="I321" i="18" s="1"/>
  <c r="I315" i="25"/>
  <c r="L315" i="9"/>
  <c r="I313" i="18" s="1"/>
  <c r="I307" i="25"/>
  <c r="L307" i="9"/>
  <c r="I305" i="18" s="1"/>
  <c r="I299" i="25"/>
  <c r="L299" i="9"/>
  <c r="I297" i="18" s="1"/>
  <c r="I291" i="25"/>
  <c r="L291" i="9"/>
  <c r="I289" i="18" s="1"/>
  <c r="I283" i="25"/>
  <c r="L283" i="9"/>
  <c r="I281" i="18" s="1"/>
  <c r="I275" i="25"/>
  <c r="L275" i="9"/>
  <c r="I273" i="18" s="1"/>
  <c r="I267" i="25"/>
  <c r="L267" i="9"/>
  <c r="I265" i="18" s="1"/>
  <c r="I259" i="25"/>
  <c r="L259" i="9"/>
  <c r="I257" i="18" s="1"/>
  <c r="I251" i="25"/>
  <c r="L251" i="9"/>
  <c r="I249" i="18" s="1"/>
  <c r="I243" i="25"/>
  <c r="L243" i="9"/>
  <c r="I241" i="18" s="1"/>
  <c r="I235" i="25"/>
  <c r="L235" i="9"/>
  <c r="I233" i="18" s="1"/>
  <c r="I227" i="25"/>
  <c r="L227" i="9"/>
  <c r="I225" i="18" s="1"/>
  <c r="I219" i="25"/>
  <c r="L219" i="9"/>
  <c r="I217" i="18" s="1"/>
  <c r="I211" i="25"/>
  <c r="L211" i="9"/>
  <c r="I209" i="18" s="1"/>
  <c r="I203" i="25"/>
  <c r="L203" i="9"/>
  <c r="I201" i="18" s="1"/>
  <c r="I195" i="25"/>
  <c r="L195" i="9"/>
  <c r="I193" i="18" s="1"/>
  <c r="I187" i="25"/>
  <c r="L187" i="9"/>
  <c r="I185" i="18" s="1"/>
  <c r="I179" i="25"/>
  <c r="L179" i="9"/>
  <c r="I177" i="18" s="1"/>
  <c r="I171" i="25"/>
  <c r="L171" i="9"/>
  <c r="I169" i="18" s="1"/>
  <c r="I163" i="25"/>
  <c r="L163" i="9"/>
  <c r="I161" i="18" s="1"/>
  <c r="I155" i="25"/>
  <c r="L155" i="9"/>
  <c r="I153" i="18" s="1"/>
  <c r="I147" i="25"/>
  <c r="L147" i="9"/>
  <c r="I145" i="18" s="1"/>
  <c r="I139" i="25"/>
  <c r="L139" i="9"/>
  <c r="I137" i="18" s="1"/>
  <c r="I131" i="25"/>
  <c r="L131" i="9"/>
  <c r="I129" i="18" s="1"/>
  <c r="I123" i="25"/>
  <c r="L123" i="9"/>
  <c r="I121" i="18" s="1"/>
  <c r="I115" i="25"/>
  <c r="L115" i="9"/>
  <c r="I113" i="18" s="1"/>
  <c r="I107" i="25"/>
  <c r="L107" i="9"/>
  <c r="I105" i="18" s="1"/>
  <c r="I99" i="25"/>
  <c r="L99" i="9"/>
  <c r="I97" i="18" s="1"/>
  <c r="I91" i="25"/>
  <c r="L91" i="9"/>
  <c r="I89" i="18" s="1"/>
  <c r="I83" i="25"/>
  <c r="L83" i="9"/>
  <c r="I81" i="18" s="1"/>
  <c r="I75" i="25"/>
  <c r="L75" i="9"/>
  <c r="I73" i="18" s="1"/>
  <c r="I67" i="25"/>
  <c r="L67" i="9"/>
  <c r="I65" i="18" s="1"/>
  <c r="I59" i="25"/>
  <c r="L59" i="9"/>
  <c r="I57" i="18" s="1"/>
  <c r="I51" i="25"/>
  <c r="L51" i="9"/>
  <c r="I49" i="18" s="1"/>
  <c r="I43" i="25"/>
  <c r="L43" i="9"/>
  <c r="I41" i="18" s="1"/>
  <c r="I35" i="25"/>
  <c r="L35" i="9"/>
  <c r="I33" i="18" s="1"/>
  <c r="I27" i="25"/>
  <c r="L27" i="9"/>
  <c r="I25" i="18" s="1"/>
  <c r="I19" i="25"/>
  <c r="L19" i="9"/>
  <c r="I17" i="18" s="1"/>
  <c r="I11" i="25"/>
  <c r="L11" i="9"/>
  <c r="I9" i="18" s="1"/>
  <c r="K311" i="25"/>
  <c r="N311" i="9"/>
  <c r="K309" i="18" s="1"/>
  <c r="K247" i="25"/>
  <c r="N247" i="9"/>
  <c r="K245" i="18" s="1"/>
  <c r="K215" i="25"/>
  <c r="N215" i="9"/>
  <c r="K213" i="18" s="1"/>
  <c r="K151" i="25"/>
  <c r="N151" i="9"/>
  <c r="K149" i="18" s="1"/>
  <c r="K111" i="25"/>
  <c r="N111" i="9"/>
  <c r="K109" i="18" s="1"/>
  <c r="K47" i="25"/>
  <c r="N47" i="9"/>
  <c r="K45" i="18" s="1"/>
  <c r="K15" i="25"/>
  <c r="N15" i="9"/>
  <c r="K13" i="18" s="1"/>
  <c r="J333" i="25"/>
  <c r="M333" i="9"/>
  <c r="J331" i="18" s="1"/>
  <c r="J309" i="25"/>
  <c r="M309" i="9"/>
  <c r="J307" i="18" s="1"/>
  <c r="J293" i="25"/>
  <c r="M293" i="9"/>
  <c r="J291" i="18" s="1"/>
  <c r="J277" i="25"/>
  <c r="M277" i="9"/>
  <c r="J275" i="18" s="1"/>
  <c r="J245" i="25"/>
  <c r="M245" i="9"/>
  <c r="J243" i="18" s="1"/>
  <c r="J229" i="25"/>
  <c r="M229" i="9"/>
  <c r="J227" i="18" s="1"/>
  <c r="J213" i="25"/>
  <c r="M213" i="9"/>
  <c r="J211" i="18" s="1"/>
  <c r="J165" i="25"/>
  <c r="M165" i="9"/>
  <c r="J163" i="18" s="1"/>
  <c r="K350" i="25"/>
  <c r="N350" i="9"/>
  <c r="K348" i="18" s="1"/>
  <c r="K342" i="25"/>
  <c r="N342" i="9"/>
  <c r="K340" i="18" s="1"/>
  <c r="K334" i="25"/>
  <c r="N334" i="9"/>
  <c r="K332" i="18" s="1"/>
  <c r="K326" i="25"/>
  <c r="N326" i="9"/>
  <c r="K324" i="18" s="1"/>
  <c r="K318" i="25"/>
  <c r="N318" i="9"/>
  <c r="K316" i="18" s="1"/>
  <c r="K310" i="25"/>
  <c r="N310" i="9"/>
  <c r="K308" i="18" s="1"/>
  <c r="K302" i="25"/>
  <c r="N302" i="9"/>
  <c r="K300" i="18" s="1"/>
  <c r="K294" i="25"/>
  <c r="N294" i="9"/>
  <c r="K292" i="18" s="1"/>
  <c r="K286" i="25"/>
  <c r="N286" i="9"/>
  <c r="K284" i="18" s="1"/>
  <c r="K278" i="25"/>
  <c r="N278" i="9"/>
  <c r="K276" i="18" s="1"/>
  <c r="K270" i="25"/>
  <c r="N270" i="9"/>
  <c r="K268" i="18" s="1"/>
  <c r="K262" i="25"/>
  <c r="N262" i="9"/>
  <c r="K260" i="18" s="1"/>
  <c r="K254" i="25"/>
  <c r="N254" i="9"/>
  <c r="K252" i="18" s="1"/>
  <c r="K246" i="25"/>
  <c r="N246" i="9"/>
  <c r="K244" i="18" s="1"/>
  <c r="K238" i="25"/>
  <c r="N238" i="9"/>
  <c r="K236" i="18" s="1"/>
  <c r="K230" i="25"/>
  <c r="N230" i="9"/>
  <c r="K228" i="18" s="1"/>
  <c r="K222" i="25"/>
  <c r="N222" i="9"/>
  <c r="K220" i="18" s="1"/>
  <c r="K214" i="25"/>
  <c r="N214" i="9"/>
  <c r="K212" i="18" s="1"/>
  <c r="K206" i="25"/>
  <c r="N206" i="9"/>
  <c r="K204" i="18" s="1"/>
  <c r="K198" i="25"/>
  <c r="N198" i="9"/>
  <c r="K196" i="18" s="1"/>
  <c r="K190" i="25"/>
  <c r="N190" i="9"/>
  <c r="K188" i="18" s="1"/>
  <c r="K182" i="25"/>
  <c r="N182" i="9"/>
  <c r="K180" i="18" s="1"/>
  <c r="K174" i="25"/>
  <c r="N174" i="9"/>
  <c r="K172" i="18" s="1"/>
  <c r="K166" i="25"/>
  <c r="N166" i="9"/>
  <c r="K164" i="18" s="1"/>
  <c r="K158" i="25"/>
  <c r="N158" i="9"/>
  <c r="K156" i="18" s="1"/>
  <c r="K150" i="25"/>
  <c r="N150" i="9"/>
  <c r="K148" i="18" s="1"/>
  <c r="K142" i="25"/>
  <c r="N142" i="9"/>
  <c r="K140" i="18" s="1"/>
  <c r="K134" i="25"/>
  <c r="N134" i="9"/>
  <c r="K132" i="18" s="1"/>
  <c r="K126" i="25"/>
  <c r="N126" i="9"/>
  <c r="K124" i="18" s="1"/>
  <c r="K118" i="25"/>
  <c r="N118" i="9"/>
  <c r="K116" i="18" s="1"/>
  <c r="K110" i="25"/>
  <c r="N110" i="9"/>
  <c r="K108" i="18" s="1"/>
  <c r="K102" i="25"/>
  <c r="N102" i="9"/>
  <c r="K100" i="18" s="1"/>
  <c r="K94" i="25"/>
  <c r="N94" i="9"/>
  <c r="K92" i="18" s="1"/>
  <c r="K86" i="25"/>
  <c r="N86" i="9"/>
  <c r="K84" i="18" s="1"/>
  <c r="K78" i="25"/>
  <c r="N78" i="9"/>
  <c r="K76" i="18" s="1"/>
  <c r="K70" i="25"/>
  <c r="N70" i="9"/>
  <c r="K68" i="18" s="1"/>
  <c r="K62" i="25"/>
  <c r="N62" i="9"/>
  <c r="K60" i="18" s="1"/>
  <c r="K54" i="25"/>
  <c r="N54" i="9"/>
  <c r="K52" i="18" s="1"/>
  <c r="K46" i="25"/>
  <c r="N46" i="9"/>
  <c r="K44" i="18" s="1"/>
  <c r="K38" i="25"/>
  <c r="N38" i="9"/>
  <c r="K36" i="18" s="1"/>
  <c r="K30" i="25"/>
  <c r="N30" i="9"/>
  <c r="K28" i="18" s="1"/>
  <c r="K22" i="25"/>
  <c r="N22" i="9"/>
  <c r="K20" i="18" s="1"/>
  <c r="K14" i="25"/>
  <c r="N14" i="9"/>
  <c r="K12" i="18" s="1"/>
  <c r="K6" i="25"/>
  <c r="N6" i="9"/>
  <c r="K4" i="18" s="1"/>
  <c r="J348" i="25"/>
  <c r="M348" i="9"/>
  <c r="J346" i="18" s="1"/>
  <c r="J340" i="25"/>
  <c r="M340" i="9"/>
  <c r="J338" i="18" s="1"/>
  <c r="J332" i="25"/>
  <c r="M332" i="9"/>
  <c r="J330" i="18" s="1"/>
  <c r="J324" i="25"/>
  <c r="M324" i="9"/>
  <c r="J322" i="18" s="1"/>
  <c r="J316" i="25"/>
  <c r="M316" i="9"/>
  <c r="J314" i="18" s="1"/>
  <c r="J308" i="25"/>
  <c r="M308" i="9"/>
  <c r="J306" i="18" s="1"/>
  <c r="J300" i="25"/>
  <c r="M300" i="9"/>
  <c r="J298" i="18" s="1"/>
  <c r="J292" i="25"/>
  <c r="M292" i="9"/>
  <c r="J290" i="18" s="1"/>
  <c r="J284" i="25"/>
  <c r="M284" i="9"/>
  <c r="J282" i="18" s="1"/>
  <c r="J276" i="25"/>
  <c r="M276" i="9"/>
  <c r="J274" i="18" s="1"/>
  <c r="J268" i="25"/>
  <c r="M268" i="9"/>
  <c r="J266" i="18" s="1"/>
  <c r="J260" i="25"/>
  <c r="M260" i="9"/>
  <c r="J258" i="18" s="1"/>
  <c r="J252" i="25"/>
  <c r="M252" i="9"/>
  <c r="J250" i="18" s="1"/>
  <c r="J244" i="25"/>
  <c r="M244" i="9"/>
  <c r="J242" i="18" s="1"/>
  <c r="J236" i="25"/>
  <c r="M236" i="9"/>
  <c r="J234" i="18" s="1"/>
  <c r="J228" i="25"/>
  <c r="M228" i="9"/>
  <c r="J226" i="18" s="1"/>
  <c r="J220" i="25"/>
  <c r="M220" i="9"/>
  <c r="J218" i="18" s="1"/>
  <c r="J212" i="25"/>
  <c r="M212" i="9"/>
  <c r="J210" i="18" s="1"/>
  <c r="J204" i="25"/>
  <c r="M204" i="9"/>
  <c r="J202" i="18" s="1"/>
  <c r="J196" i="25"/>
  <c r="M196" i="9"/>
  <c r="J194" i="18" s="1"/>
  <c r="J188" i="25"/>
  <c r="M188" i="9"/>
  <c r="J186" i="18" s="1"/>
  <c r="J180" i="25"/>
  <c r="M180" i="9"/>
  <c r="J178" i="18" s="1"/>
  <c r="J172" i="25"/>
  <c r="M172" i="9"/>
  <c r="J170" i="18" s="1"/>
  <c r="J164" i="25"/>
  <c r="M164" i="9"/>
  <c r="J162" i="18" s="1"/>
  <c r="J156" i="25"/>
  <c r="M156" i="9"/>
  <c r="J154" i="18" s="1"/>
  <c r="J148" i="25"/>
  <c r="M148" i="9"/>
  <c r="J146" i="18" s="1"/>
  <c r="J140" i="25"/>
  <c r="M140" i="9"/>
  <c r="J138" i="18" s="1"/>
  <c r="J132" i="25"/>
  <c r="M132" i="9"/>
  <c r="J130" i="18" s="1"/>
  <c r="J124" i="25"/>
  <c r="M124" i="9"/>
  <c r="J122" i="18" s="1"/>
  <c r="J116" i="25"/>
  <c r="M116" i="9"/>
  <c r="J114" i="18" s="1"/>
  <c r="J108" i="25"/>
  <c r="M108" i="9"/>
  <c r="J106" i="18" s="1"/>
  <c r="J100" i="25"/>
  <c r="M100" i="9"/>
  <c r="J98" i="18" s="1"/>
  <c r="J92" i="25"/>
  <c r="M92" i="9"/>
  <c r="J90" i="18" s="1"/>
  <c r="J84" i="25"/>
  <c r="M84" i="9"/>
  <c r="J82" i="18" s="1"/>
  <c r="J76" i="25"/>
  <c r="M76" i="9"/>
  <c r="J74" i="18" s="1"/>
  <c r="J68" i="25"/>
  <c r="M68" i="9"/>
  <c r="J66" i="18" s="1"/>
  <c r="J60" i="25"/>
  <c r="M60" i="9"/>
  <c r="J58" i="18" s="1"/>
  <c r="J52" i="25"/>
  <c r="M52" i="9"/>
  <c r="J50" i="18" s="1"/>
  <c r="J44" i="25"/>
  <c r="M44" i="9"/>
  <c r="J42" i="18" s="1"/>
  <c r="J36" i="25"/>
  <c r="M36" i="9"/>
  <c r="J34" i="18" s="1"/>
  <c r="J28" i="25"/>
  <c r="M28" i="9"/>
  <c r="J26" i="18" s="1"/>
  <c r="J20" i="25"/>
  <c r="M20" i="9"/>
  <c r="J18" i="18" s="1"/>
  <c r="J12" i="25"/>
  <c r="M12" i="9"/>
  <c r="J10" i="18" s="1"/>
  <c r="I354" i="25"/>
  <c r="L354" i="9"/>
  <c r="I352" i="18" s="1"/>
  <c r="I346" i="25"/>
  <c r="L346" i="9"/>
  <c r="I344" i="18" s="1"/>
  <c r="I338" i="25"/>
  <c r="L338" i="9"/>
  <c r="I336" i="18" s="1"/>
  <c r="I330" i="25"/>
  <c r="L330" i="9"/>
  <c r="I328" i="18" s="1"/>
  <c r="I322" i="25"/>
  <c r="L322" i="9"/>
  <c r="I320" i="18" s="1"/>
  <c r="I314" i="25"/>
  <c r="L314" i="9"/>
  <c r="I312" i="18" s="1"/>
  <c r="I306" i="25"/>
  <c r="L306" i="9"/>
  <c r="I304" i="18" s="1"/>
  <c r="I298" i="25"/>
  <c r="L298" i="9"/>
  <c r="I296" i="18" s="1"/>
  <c r="I290" i="25"/>
  <c r="L290" i="9"/>
  <c r="I288" i="18" s="1"/>
  <c r="I282" i="25"/>
  <c r="L282" i="9"/>
  <c r="I280" i="18" s="1"/>
  <c r="I274" i="25"/>
  <c r="L274" i="9"/>
  <c r="I272" i="18" s="1"/>
  <c r="I266" i="25"/>
  <c r="L266" i="9"/>
  <c r="I264" i="18" s="1"/>
  <c r="I258" i="25"/>
  <c r="L258" i="9"/>
  <c r="I256" i="18" s="1"/>
  <c r="I250" i="25"/>
  <c r="L250" i="9"/>
  <c r="I248" i="18" s="1"/>
  <c r="I242" i="25"/>
  <c r="L242" i="9"/>
  <c r="I240" i="18" s="1"/>
  <c r="I234" i="25"/>
  <c r="L234" i="9"/>
  <c r="I232" i="18" s="1"/>
  <c r="I226" i="25"/>
  <c r="L226" i="9"/>
  <c r="I224" i="18" s="1"/>
  <c r="I218" i="25"/>
  <c r="L218" i="9"/>
  <c r="I216" i="18" s="1"/>
  <c r="I210" i="25"/>
  <c r="L210" i="9"/>
  <c r="I208" i="18" s="1"/>
  <c r="I202" i="25"/>
  <c r="L202" i="9"/>
  <c r="I200" i="18" s="1"/>
  <c r="I194" i="25"/>
  <c r="L194" i="9"/>
  <c r="I192" i="18" s="1"/>
  <c r="I186" i="25"/>
  <c r="L186" i="9"/>
  <c r="I184" i="18" s="1"/>
  <c r="I178" i="25"/>
  <c r="L178" i="9"/>
  <c r="I176" i="18" s="1"/>
  <c r="I170" i="25"/>
  <c r="L170" i="9"/>
  <c r="I168" i="18" s="1"/>
  <c r="I162" i="25"/>
  <c r="L162" i="9"/>
  <c r="I160" i="18" s="1"/>
  <c r="I154" i="25"/>
  <c r="L154" i="9"/>
  <c r="I152" i="18" s="1"/>
  <c r="I146" i="25"/>
  <c r="L146" i="9"/>
  <c r="I144" i="18" s="1"/>
  <c r="I138" i="25"/>
  <c r="L138" i="9"/>
  <c r="I136" i="18" s="1"/>
  <c r="I130" i="25"/>
  <c r="L130" i="9"/>
  <c r="I128" i="18" s="1"/>
  <c r="I122" i="25"/>
  <c r="L122" i="9"/>
  <c r="I120" i="18" s="1"/>
  <c r="I114" i="25"/>
  <c r="L114" i="9"/>
  <c r="I112" i="18" s="1"/>
  <c r="I106" i="25"/>
  <c r="L106" i="9"/>
  <c r="I104" i="18" s="1"/>
  <c r="I98" i="25"/>
  <c r="L98" i="9"/>
  <c r="I96" i="18" s="1"/>
  <c r="I90" i="25"/>
  <c r="L90" i="9"/>
  <c r="I88" i="18" s="1"/>
  <c r="I82" i="25"/>
  <c r="L82" i="9"/>
  <c r="I80" i="18" s="1"/>
  <c r="I74" i="25"/>
  <c r="L74" i="9"/>
  <c r="I72" i="18" s="1"/>
  <c r="I66" i="25"/>
  <c r="L66" i="9"/>
  <c r="I64" i="18" s="1"/>
  <c r="I58" i="25"/>
  <c r="L58" i="9"/>
  <c r="I56" i="18" s="1"/>
  <c r="I50" i="25"/>
  <c r="L50" i="9"/>
  <c r="I48" i="18" s="1"/>
  <c r="I42" i="25"/>
  <c r="L42" i="9"/>
  <c r="I40" i="18" s="1"/>
  <c r="I34" i="25"/>
  <c r="L34" i="9"/>
  <c r="I32" i="18" s="1"/>
  <c r="I26" i="25"/>
  <c r="L26" i="9"/>
  <c r="I24" i="18" s="1"/>
  <c r="I18" i="25"/>
  <c r="L18" i="9"/>
  <c r="I16" i="18" s="1"/>
  <c r="I10" i="25"/>
  <c r="L10" i="9"/>
  <c r="I8" i="18" s="1"/>
  <c r="K351" i="25"/>
  <c r="N351" i="9"/>
  <c r="K349" i="18" s="1"/>
  <c r="K295" i="25"/>
  <c r="N295" i="9"/>
  <c r="K293" i="18" s="1"/>
  <c r="K231" i="25"/>
  <c r="N231" i="9"/>
  <c r="K229" i="18" s="1"/>
  <c r="K183" i="25"/>
  <c r="N183" i="9"/>
  <c r="K181" i="18" s="1"/>
  <c r="K127" i="25"/>
  <c r="N127" i="9"/>
  <c r="K125" i="18" s="1"/>
  <c r="K63" i="25"/>
  <c r="N63" i="9"/>
  <c r="K61" i="18" s="1"/>
  <c r="K31" i="25"/>
  <c r="N31" i="9"/>
  <c r="K29" i="18" s="1"/>
  <c r="K7" i="25"/>
  <c r="N7" i="9"/>
  <c r="K5" i="18" s="1"/>
  <c r="J325" i="25"/>
  <c r="M325" i="9"/>
  <c r="J323" i="18" s="1"/>
  <c r="J253" i="25"/>
  <c r="M253" i="9"/>
  <c r="J251" i="18" s="1"/>
  <c r="K349" i="25"/>
  <c r="N349" i="9"/>
  <c r="K347" i="18" s="1"/>
  <c r="K333" i="25"/>
  <c r="N333" i="9"/>
  <c r="K331" i="18" s="1"/>
  <c r="K317" i="25"/>
  <c r="N317" i="9"/>
  <c r="K315" i="18" s="1"/>
  <c r="K301" i="25"/>
  <c r="N301" i="9"/>
  <c r="K299" i="18" s="1"/>
  <c r="K293" i="25"/>
  <c r="N293" i="9"/>
  <c r="K291" i="18" s="1"/>
  <c r="K277" i="25"/>
  <c r="N277" i="9"/>
  <c r="K275" i="18" s="1"/>
  <c r="K269" i="25"/>
  <c r="N269" i="9"/>
  <c r="K267" i="18" s="1"/>
  <c r="K261" i="25"/>
  <c r="N261" i="9"/>
  <c r="K259" i="18" s="1"/>
  <c r="K253" i="25"/>
  <c r="N253" i="9"/>
  <c r="K251" i="18" s="1"/>
  <c r="K245" i="25"/>
  <c r="N245" i="9"/>
  <c r="K243" i="18" s="1"/>
  <c r="K237" i="25"/>
  <c r="N237" i="9"/>
  <c r="K235" i="18" s="1"/>
  <c r="K229" i="25"/>
  <c r="N229" i="9"/>
  <c r="K227" i="18" s="1"/>
  <c r="K221" i="25"/>
  <c r="N221" i="9"/>
  <c r="K219" i="18" s="1"/>
  <c r="K213" i="25"/>
  <c r="N213" i="9"/>
  <c r="K211" i="18" s="1"/>
  <c r="K205" i="25"/>
  <c r="N205" i="9"/>
  <c r="K203" i="18" s="1"/>
  <c r="K197" i="25"/>
  <c r="N197" i="9"/>
  <c r="K195" i="18" s="1"/>
  <c r="K189" i="25"/>
  <c r="N189" i="9"/>
  <c r="K187" i="18" s="1"/>
  <c r="K181" i="25"/>
  <c r="N181" i="9"/>
  <c r="K179" i="18" s="1"/>
  <c r="K173" i="25"/>
  <c r="N173" i="9"/>
  <c r="K171" i="18" s="1"/>
  <c r="K165" i="25"/>
  <c r="N165" i="9"/>
  <c r="K163" i="18" s="1"/>
  <c r="K157" i="25"/>
  <c r="N157" i="9"/>
  <c r="K155" i="18" s="1"/>
  <c r="K149" i="25"/>
  <c r="N149" i="9"/>
  <c r="K147" i="18" s="1"/>
  <c r="K141" i="25"/>
  <c r="N141" i="9"/>
  <c r="K139" i="18" s="1"/>
  <c r="K133" i="25"/>
  <c r="N133" i="9"/>
  <c r="K131" i="18" s="1"/>
  <c r="K125" i="25"/>
  <c r="N125" i="9"/>
  <c r="K123" i="18" s="1"/>
  <c r="K117" i="25"/>
  <c r="N117" i="9"/>
  <c r="K115" i="18" s="1"/>
  <c r="K109" i="25"/>
  <c r="N109" i="9"/>
  <c r="K107" i="18" s="1"/>
  <c r="K101" i="25"/>
  <c r="N101" i="9"/>
  <c r="K99" i="18" s="1"/>
  <c r="K93" i="25"/>
  <c r="N93" i="9"/>
  <c r="K91" i="18" s="1"/>
  <c r="K85" i="25"/>
  <c r="N85" i="9"/>
  <c r="K83" i="18" s="1"/>
  <c r="K77" i="25"/>
  <c r="N77" i="9"/>
  <c r="K75" i="18" s="1"/>
  <c r="K69" i="25"/>
  <c r="N69" i="9"/>
  <c r="K67" i="18" s="1"/>
  <c r="K61" i="25"/>
  <c r="N61" i="9"/>
  <c r="K59" i="18" s="1"/>
  <c r="K53" i="25"/>
  <c r="N53" i="9"/>
  <c r="K51" i="18" s="1"/>
  <c r="K45" i="25"/>
  <c r="N45" i="9"/>
  <c r="K43" i="18" s="1"/>
  <c r="K37" i="25"/>
  <c r="N37" i="9"/>
  <c r="K35" i="18" s="1"/>
  <c r="K29" i="25"/>
  <c r="N29" i="9"/>
  <c r="K27" i="18" s="1"/>
  <c r="K21" i="25"/>
  <c r="N21" i="9"/>
  <c r="K19" i="18" s="1"/>
  <c r="K13" i="25"/>
  <c r="N13" i="9"/>
  <c r="K11" i="18" s="1"/>
  <c r="K5" i="25"/>
  <c r="N5" i="9"/>
  <c r="K3" i="18" s="1"/>
  <c r="J347" i="25"/>
  <c r="M347" i="9"/>
  <c r="J345" i="18" s="1"/>
  <c r="J339" i="25"/>
  <c r="M339" i="9"/>
  <c r="J337" i="18" s="1"/>
  <c r="J331" i="25"/>
  <c r="M331" i="9"/>
  <c r="J329" i="18" s="1"/>
  <c r="J323" i="25"/>
  <c r="M323" i="9"/>
  <c r="J321" i="18" s="1"/>
  <c r="J315" i="25"/>
  <c r="M315" i="9"/>
  <c r="J313" i="18" s="1"/>
  <c r="J307" i="25"/>
  <c r="M307" i="9"/>
  <c r="J305" i="18" s="1"/>
  <c r="J299" i="25"/>
  <c r="M299" i="9"/>
  <c r="J297" i="18" s="1"/>
  <c r="J291" i="25"/>
  <c r="M291" i="9"/>
  <c r="J289" i="18" s="1"/>
  <c r="J283" i="25"/>
  <c r="M283" i="9"/>
  <c r="J281" i="18" s="1"/>
  <c r="J275" i="25"/>
  <c r="M275" i="9"/>
  <c r="J273" i="18" s="1"/>
  <c r="J267" i="25"/>
  <c r="M267" i="9"/>
  <c r="J265" i="18" s="1"/>
  <c r="J259" i="25"/>
  <c r="M259" i="9"/>
  <c r="J257" i="18" s="1"/>
  <c r="J251" i="25"/>
  <c r="M251" i="9"/>
  <c r="J249" i="18" s="1"/>
  <c r="J243" i="25"/>
  <c r="M243" i="9"/>
  <c r="J241" i="18" s="1"/>
  <c r="J235" i="25"/>
  <c r="M235" i="9"/>
  <c r="J233" i="18" s="1"/>
  <c r="J227" i="25"/>
  <c r="M227" i="9"/>
  <c r="J225" i="18" s="1"/>
  <c r="J219" i="25"/>
  <c r="M219" i="9"/>
  <c r="J217" i="18" s="1"/>
  <c r="J211" i="25"/>
  <c r="M211" i="9"/>
  <c r="J209" i="18" s="1"/>
  <c r="J203" i="25"/>
  <c r="M203" i="9"/>
  <c r="J201" i="18" s="1"/>
  <c r="J195" i="25"/>
  <c r="M195" i="9"/>
  <c r="J193" i="18" s="1"/>
  <c r="J187" i="25"/>
  <c r="M187" i="9"/>
  <c r="J185" i="18" s="1"/>
  <c r="J179" i="25"/>
  <c r="M179" i="9"/>
  <c r="J177" i="18" s="1"/>
  <c r="J171" i="25"/>
  <c r="M171" i="9"/>
  <c r="J169" i="18" s="1"/>
  <c r="J163" i="25"/>
  <c r="M163" i="9"/>
  <c r="J161" i="18" s="1"/>
  <c r="J155" i="25"/>
  <c r="M155" i="9"/>
  <c r="J153" i="18" s="1"/>
  <c r="J147" i="25"/>
  <c r="M147" i="9"/>
  <c r="J145" i="18" s="1"/>
  <c r="J139" i="25"/>
  <c r="M139" i="9"/>
  <c r="J137" i="18" s="1"/>
  <c r="J131" i="25"/>
  <c r="M131" i="9"/>
  <c r="J129" i="18" s="1"/>
  <c r="J123" i="25"/>
  <c r="M123" i="9"/>
  <c r="J121" i="18" s="1"/>
  <c r="J115" i="25"/>
  <c r="M115" i="9"/>
  <c r="J113" i="18" s="1"/>
  <c r="J107" i="25"/>
  <c r="M107" i="9"/>
  <c r="J105" i="18" s="1"/>
  <c r="J99" i="25"/>
  <c r="M99" i="9"/>
  <c r="J97" i="18" s="1"/>
  <c r="J91" i="25"/>
  <c r="M91" i="9"/>
  <c r="J89" i="18" s="1"/>
  <c r="J83" i="25"/>
  <c r="M83" i="9"/>
  <c r="J81" i="18" s="1"/>
  <c r="J75" i="25"/>
  <c r="M75" i="9"/>
  <c r="J73" i="18" s="1"/>
  <c r="J67" i="25"/>
  <c r="M67" i="9"/>
  <c r="J65" i="18" s="1"/>
  <c r="J59" i="25"/>
  <c r="M59" i="9"/>
  <c r="J57" i="18" s="1"/>
  <c r="J51" i="25"/>
  <c r="M51" i="9"/>
  <c r="J49" i="18" s="1"/>
  <c r="J43" i="25"/>
  <c r="M43" i="9"/>
  <c r="J41" i="18" s="1"/>
  <c r="J35" i="25"/>
  <c r="M35" i="9"/>
  <c r="J33" i="18" s="1"/>
  <c r="J27" i="25"/>
  <c r="M27" i="9"/>
  <c r="J25" i="18" s="1"/>
  <c r="J19" i="25"/>
  <c r="M19" i="9"/>
  <c r="J17" i="18" s="1"/>
  <c r="J11" i="25"/>
  <c r="M11" i="9"/>
  <c r="J9" i="18" s="1"/>
  <c r="I353" i="25"/>
  <c r="L353" i="9"/>
  <c r="I351" i="18" s="1"/>
  <c r="I345" i="25"/>
  <c r="L345" i="9"/>
  <c r="I343" i="18" s="1"/>
  <c r="I337" i="25"/>
  <c r="L337" i="9"/>
  <c r="I335" i="18" s="1"/>
  <c r="I329" i="25"/>
  <c r="L329" i="9"/>
  <c r="I327" i="18" s="1"/>
  <c r="I321" i="25"/>
  <c r="L321" i="9"/>
  <c r="I319" i="18" s="1"/>
  <c r="I313" i="25"/>
  <c r="L313" i="9"/>
  <c r="I311" i="18" s="1"/>
  <c r="I305" i="25"/>
  <c r="L305" i="9"/>
  <c r="I303" i="18" s="1"/>
  <c r="I297" i="25"/>
  <c r="L297" i="9"/>
  <c r="I295" i="18" s="1"/>
  <c r="I289" i="25"/>
  <c r="L289" i="9"/>
  <c r="I287" i="18" s="1"/>
  <c r="I281" i="25"/>
  <c r="L281" i="9"/>
  <c r="I279" i="18" s="1"/>
  <c r="I273" i="25"/>
  <c r="L273" i="9"/>
  <c r="I271" i="18" s="1"/>
  <c r="I265" i="25"/>
  <c r="L265" i="9"/>
  <c r="I263" i="18" s="1"/>
  <c r="I257" i="25"/>
  <c r="L257" i="9"/>
  <c r="I255" i="18" s="1"/>
  <c r="I249" i="25"/>
  <c r="L249" i="9"/>
  <c r="I247" i="18" s="1"/>
  <c r="I241" i="25"/>
  <c r="L241" i="9"/>
  <c r="I239" i="18" s="1"/>
  <c r="I233" i="25"/>
  <c r="L233" i="9"/>
  <c r="I231" i="18" s="1"/>
  <c r="I225" i="25"/>
  <c r="L225" i="9"/>
  <c r="I223" i="18" s="1"/>
  <c r="I217" i="25"/>
  <c r="L217" i="9"/>
  <c r="I215" i="18" s="1"/>
  <c r="I209" i="25"/>
  <c r="L209" i="9"/>
  <c r="I207" i="18" s="1"/>
  <c r="I201" i="25"/>
  <c r="L201" i="9"/>
  <c r="I199" i="18" s="1"/>
  <c r="I193" i="25"/>
  <c r="L193" i="9"/>
  <c r="I191" i="18" s="1"/>
  <c r="I185" i="25"/>
  <c r="L185" i="9"/>
  <c r="I183" i="18" s="1"/>
  <c r="I177" i="25"/>
  <c r="L177" i="9"/>
  <c r="I175" i="18" s="1"/>
  <c r="I169" i="25"/>
  <c r="L169" i="9"/>
  <c r="I167" i="18" s="1"/>
  <c r="I161" i="25"/>
  <c r="L161" i="9"/>
  <c r="I159" i="18" s="1"/>
  <c r="I153" i="25"/>
  <c r="L153" i="9"/>
  <c r="I151" i="18" s="1"/>
  <c r="I145" i="25"/>
  <c r="L145" i="9"/>
  <c r="I143" i="18" s="1"/>
  <c r="I137" i="25"/>
  <c r="L137" i="9"/>
  <c r="I135" i="18" s="1"/>
  <c r="I129" i="25"/>
  <c r="L129" i="9"/>
  <c r="I127" i="18" s="1"/>
  <c r="I121" i="25"/>
  <c r="L121" i="9"/>
  <c r="I119" i="18" s="1"/>
  <c r="I113" i="25"/>
  <c r="L113" i="9"/>
  <c r="I111" i="18" s="1"/>
  <c r="I105" i="25"/>
  <c r="L105" i="9"/>
  <c r="I103" i="18" s="1"/>
  <c r="I97" i="25"/>
  <c r="L97" i="9"/>
  <c r="I95" i="18" s="1"/>
  <c r="I89" i="25"/>
  <c r="L89" i="9"/>
  <c r="I87" i="18" s="1"/>
  <c r="I81" i="25"/>
  <c r="L81" i="9"/>
  <c r="I79" i="18" s="1"/>
  <c r="I73" i="25"/>
  <c r="L73" i="9"/>
  <c r="I71" i="18" s="1"/>
  <c r="I65" i="25"/>
  <c r="L65" i="9"/>
  <c r="I63" i="18" s="1"/>
  <c r="I57" i="25"/>
  <c r="L57" i="9"/>
  <c r="I55" i="18" s="1"/>
  <c r="I49" i="25"/>
  <c r="L49" i="9"/>
  <c r="I47" i="18" s="1"/>
  <c r="I41" i="25"/>
  <c r="L41" i="9"/>
  <c r="I39" i="18" s="1"/>
  <c r="I33" i="25"/>
  <c r="L33" i="9"/>
  <c r="I31" i="18" s="1"/>
  <c r="I25" i="25"/>
  <c r="L25" i="9"/>
  <c r="I23" i="18" s="1"/>
  <c r="I17" i="25"/>
  <c r="L17" i="9"/>
  <c r="I15" i="18" s="1"/>
  <c r="I9" i="25"/>
  <c r="L9" i="9"/>
  <c r="I7" i="18" s="1"/>
  <c r="K327" i="25"/>
  <c r="N327" i="9"/>
  <c r="K325" i="18" s="1"/>
  <c r="K255" i="25"/>
  <c r="N255" i="9"/>
  <c r="K253" i="18" s="1"/>
  <c r="K191" i="25"/>
  <c r="N191" i="9"/>
  <c r="K189" i="18" s="1"/>
  <c r="K143" i="25"/>
  <c r="N143" i="9"/>
  <c r="K141" i="18" s="1"/>
  <c r="K103" i="25"/>
  <c r="N103" i="9"/>
  <c r="K101" i="18" s="1"/>
  <c r="K55" i="25"/>
  <c r="N55" i="9"/>
  <c r="K53" i="18" s="1"/>
  <c r="K23" i="25"/>
  <c r="N23" i="9"/>
  <c r="K21" i="18" s="1"/>
  <c r="J341" i="25"/>
  <c r="M341" i="9"/>
  <c r="J339" i="18" s="1"/>
  <c r="J269" i="25"/>
  <c r="M269" i="9"/>
  <c r="J267" i="18" s="1"/>
  <c r="I4" i="25"/>
  <c r="L4" i="9"/>
  <c r="I2" i="18" s="1"/>
  <c r="K341" i="25"/>
  <c r="N341" i="9"/>
  <c r="K339" i="18" s="1"/>
  <c r="K325" i="25"/>
  <c r="N325" i="9"/>
  <c r="K323" i="18" s="1"/>
  <c r="K309" i="25"/>
  <c r="N309" i="9"/>
  <c r="K307" i="18" s="1"/>
  <c r="K285" i="25"/>
  <c r="N285" i="9"/>
  <c r="K283" i="18" s="1"/>
  <c r="J4" i="25"/>
  <c r="M4" i="9"/>
  <c r="J2" i="18" s="1"/>
  <c r="K348" i="25"/>
  <c r="N348" i="9"/>
  <c r="K346" i="18" s="1"/>
  <c r="K340" i="25"/>
  <c r="N340" i="9"/>
  <c r="K338" i="18" s="1"/>
  <c r="K332" i="25"/>
  <c r="N332" i="9"/>
  <c r="K330" i="18" s="1"/>
  <c r="K324" i="25"/>
  <c r="N324" i="9"/>
  <c r="K322" i="18" s="1"/>
  <c r="K316" i="25"/>
  <c r="N316" i="9"/>
  <c r="K314" i="18" s="1"/>
  <c r="K308" i="25"/>
  <c r="N308" i="9"/>
  <c r="K306" i="18" s="1"/>
  <c r="K300" i="25"/>
  <c r="N300" i="9"/>
  <c r="K298" i="18" s="1"/>
  <c r="K292" i="25"/>
  <c r="N292" i="9"/>
  <c r="K290" i="18" s="1"/>
  <c r="K284" i="25"/>
  <c r="N284" i="9"/>
  <c r="K282" i="18" s="1"/>
  <c r="K276" i="25"/>
  <c r="N276" i="9"/>
  <c r="K274" i="18" s="1"/>
  <c r="K268" i="25"/>
  <c r="N268" i="9"/>
  <c r="K266" i="18" s="1"/>
  <c r="K260" i="25"/>
  <c r="N260" i="9"/>
  <c r="K258" i="18" s="1"/>
  <c r="K252" i="25"/>
  <c r="N252" i="9"/>
  <c r="K250" i="18" s="1"/>
  <c r="K244" i="25"/>
  <c r="N244" i="9"/>
  <c r="K242" i="18" s="1"/>
  <c r="K236" i="25"/>
  <c r="N236" i="9"/>
  <c r="K234" i="18" s="1"/>
  <c r="K228" i="25"/>
  <c r="N228" i="9"/>
  <c r="K226" i="18" s="1"/>
  <c r="K220" i="25"/>
  <c r="N220" i="9"/>
  <c r="K218" i="18" s="1"/>
  <c r="K212" i="25"/>
  <c r="N212" i="9"/>
  <c r="K210" i="18" s="1"/>
  <c r="K204" i="25"/>
  <c r="N204" i="9"/>
  <c r="K202" i="18" s="1"/>
  <c r="K196" i="25"/>
  <c r="N196" i="9"/>
  <c r="K194" i="18" s="1"/>
  <c r="K188" i="25"/>
  <c r="N188" i="9"/>
  <c r="K186" i="18" s="1"/>
  <c r="K180" i="25"/>
  <c r="N180" i="9"/>
  <c r="K178" i="18" s="1"/>
  <c r="K172" i="25"/>
  <c r="N172" i="9"/>
  <c r="K170" i="18" s="1"/>
  <c r="K164" i="25"/>
  <c r="N164" i="9"/>
  <c r="K162" i="18" s="1"/>
  <c r="K156" i="25"/>
  <c r="N156" i="9"/>
  <c r="K154" i="18" s="1"/>
  <c r="K148" i="25"/>
  <c r="N148" i="9"/>
  <c r="K146" i="18" s="1"/>
  <c r="K140" i="25"/>
  <c r="N140" i="9"/>
  <c r="K138" i="18" s="1"/>
  <c r="K132" i="25"/>
  <c r="N132" i="9"/>
  <c r="K130" i="18" s="1"/>
  <c r="K124" i="25"/>
  <c r="N124" i="9"/>
  <c r="K122" i="18" s="1"/>
  <c r="K116" i="25"/>
  <c r="N116" i="9"/>
  <c r="K114" i="18" s="1"/>
  <c r="K108" i="25"/>
  <c r="N108" i="9"/>
  <c r="K106" i="18" s="1"/>
  <c r="K100" i="25"/>
  <c r="N100" i="9"/>
  <c r="K98" i="18" s="1"/>
  <c r="K92" i="25"/>
  <c r="N92" i="9"/>
  <c r="K90" i="18" s="1"/>
  <c r="K84" i="25"/>
  <c r="N84" i="9"/>
  <c r="K82" i="18" s="1"/>
  <c r="K76" i="25"/>
  <c r="N76" i="9"/>
  <c r="K74" i="18" s="1"/>
  <c r="K68" i="25"/>
  <c r="N68" i="9"/>
  <c r="K66" i="18" s="1"/>
  <c r="K60" i="25"/>
  <c r="N60" i="9"/>
  <c r="K58" i="18" s="1"/>
  <c r="K52" i="25"/>
  <c r="N52" i="9"/>
  <c r="K50" i="18" s="1"/>
  <c r="K44" i="25"/>
  <c r="N44" i="9"/>
  <c r="K42" i="18" s="1"/>
  <c r="K36" i="25"/>
  <c r="N36" i="9"/>
  <c r="K34" i="18" s="1"/>
  <c r="K28" i="25"/>
  <c r="N28" i="9"/>
  <c r="K26" i="18" s="1"/>
  <c r="K20" i="25"/>
  <c r="N20" i="9"/>
  <c r="K18" i="18" s="1"/>
  <c r="K12" i="25"/>
  <c r="N12" i="9"/>
  <c r="K10" i="18" s="1"/>
  <c r="J354" i="25"/>
  <c r="M354" i="9"/>
  <c r="J352" i="18" s="1"/>
  <c r="J346" i="25"/>
  <c r="M346" i="9"/>
  <c r="J344" i="18" s="1"/>
  <c r="J338" i="25"/>
  <c r="M338" i="9"/>
  <c r="J336" i="18" s="1"/>
  <c r="J330" i="25"/>
  <c r="M330" i="9"/>
  <c r="J328" i="18" s="1"/>
  <c r="J322" i="25"/>
  <c r="M322" i="9"/>
  <c r="J320" i="18" s="1"/>
  <c r="J314" i="25"/>
  <c r="M314" i="9"/>
  <c r="J312" i="18" s="1"/>
  <c r="J306" i="25"/>
  <c r="M306" i="9"/>
  <c r="J304" i="18" s="1"/>
  <c r="J298" i="25"/>
  <c r="M298" i="9"/>
  <c r="J296" i="18" s="1"/>
  <c r="J290" i="25"/>
  <c r="M290" i="9"/>
  <c r="J288" i="18" s="1"/>
  <c r="J282" i="25"/>
  <c r="M282" i="9"/>
  <c r="J280" i="18" s="1"/>
  <c r="J274" i="25"/>
  <c r="M274" i="9"/>
  <c r="J272" i="18" s="1"/>
  <c r="J266" i="25"/>
  <c r="M266" i="9"/>
  <c r="J264" i="18" s="1"/>
  <c r="J258" i="25"/>
  <c r="M258" i="9"/>
  <c r="J256" i="18" s="1"/>
  <c r="J250" i="25"/>
  <c r="M250" i="9"/>
  <c r="J248" i="18" s="1"/>
  <c r="J242" i="25"/>
  <c r="M242" i="9"/>
  <c r="J240" i="18" s="1"/>
  <c r="J234" i="25"/>
  <c r="M234" i="9"/>
  <c r="J232" i="18" s="1"/>
  <c r="J226" i="25"/>
  <c r="M226" i="9"/>
  <c r="J224" i="18" s="1"/>
  <c r="J218" i="25"/>
  <c r="M218" i="9"/>
  <c r="J216" i="18" s="1"/>
  <c r="J210" i="25"/>
  <c r="M210" i="9"/>
  <c r="J208" i="18" s="1"/>
  <c r="J202" i="25"/>
  <c r="M202" i="9"/>
  <c r="J200" i="18" s="1"/>
  <c r="J194" i="25"/>
  <c r="M194" i="9"/>
  <c r="J192" i="18" s="1"/>
  <c r="J186" i="25"/>
  <c r="M186" i="9"/>
  <c r="J184" i="18" s="1"/>
  <c r="J178" i="25"/>
  <c r="M178" i="9"/>
  <c r="J176" i="18" s="1"/>
  <c r="J170" i="25"/>
  <c r="M170" i="9"/>
  <c r="J168" i="18" s="1"/>
  <c r="J162" i="25"/>
  <c r="M162" i="9"/>
  <c r="J160" i="18" s="1"/>
  <c r="J154" i="25"/>
  <c r="M154" i="9"/>
  <c r="J152" i="18" s="1"/>
  <c r="J146" i="25"/>
  <c r="M146" i="9"/>
  <c r="J144" i="18" s="1"/>
  <c r="J138" i="25"/>
  <c r="M138" i="9"/>
  <c r="J136" i="18" s="1"/>
  <c r="J130" i="25"/>
  <c r="M130" i="9"/>
  <c r="J128" i="18" s="1"/>
  <c r="J122" i="25"/>
  <c r="M122" i="9"/>
  <c r="J120" i="18" s="1"/>
  <c r="J114" i="25"/>
  <c r="M114" i="9"/>
  <c r="J112" i="18" s="1"/>
  <c r="J106" i="25"/>
  <c r="M106" i="9"/>
  <c r="J104" i="18" s="1"/>
  <c r="J98" i="25"/>
  <c r="M98" i="9"/>
  <c r="J96" i="18" s="1"/>
  <c r="J90" i="25"/>
  <c r="M90" i="9"/>
  <c r="J88" i="18" s="1"/>
  <c r="J82" i="25"/>
  <c r="M82" i="9"/>
  <c r="J80" i="18" s="1"/>
  <c r="J74" i="25"/>
  <c r="M74" i="9"/>
  <c r="J72" i="18" s="1"/>
  <c r="J66" i="25"/>
  <c r="M66" i="9"/>
  <c r="J64" i="18" s="1"/>
  <c r="J58" i="25"/>
  <c r="M58" i="9"/>
  <c r="J56" i="18" s="1"/>
  <c r="J50" i="25"/>
  <c r="M50" i="9"/>
  <c r="J48" i="18" s="1"/>
  <c r="J42" i="25"/>
  <c r="M42" i="9"/>
  <c r="J40" i="18" s="1"/>
  <c r="J34" i="25"/>
  <c r="M34" i="9"/>
  <c r="J32" i="18" s="1"/>
  <c r="J26" i="25"/>
  <c r="M26" i="9"/>
  <c r="J24" i="18" s="1"/>
  <c r="J18" i="25"/>
  <c r="M18" i="9"/>
  <c r="J16" i="18" s="1"/>
  <c r="J10" i="25"/>
  <c r="M10" i="9"/>
  <c r="J8" i="18" s="1"/>
  <c r="I352" i="25"/>
  <c r="L352" i="9"/>
  <c r="I350" i="18" s="1"/>
  <c r="I344" i="25"/>
  <c r="L344" i="9"/>
  <c r="I342" i="18" s="1"/>
  <c r="I336" i="25"/>
  <c r="L336" i="9"/>
  <c r="I334" i="18" s="1"/>
  <c r="I328" i="25"/>
  <c r="L328" i="9"/>
  <c r="I326" i="18" s="1"/>
  <c r="I320" i="25"/>
  <c r="L320" i="9"/>
  <c r="I318" i="18" s="1"/>
  <c r="I312" i="25"/>
  <c r="L312" i="9"/>
  <c r="I310" i="18" s="1"/>
  <c r="I304" i="25"/>
  <c r="L304" i="9"/>
  <c r="I302" i="18" s="1"/>
  <c r="I296" i="25"/>
  <c r="L296" i="9"/>
  <c r="I294" i="18" s="1"/>
  <c r="I288" i="25"/>
  <c r="L288" i="9"/>
  <c r="I286" i="18" s="1"/>
  <c r="I280" i="25"/>
  <c r="L280" i="9"/>
  <c r="I278" i="18" s="1"/>
  <c r="I272" i="25"/>
  <c r="L272" i="9"/>
  <c r="I270" i="18" s="1"/>
  <c r="I264" i="25"/>
  <c r="L264" i="9"/>
  <c r="I262" i="18" s="1"/>
  <c r="I256" i="25"/>
  <c r="L256" i="9"/>
  <c r="I254" i="18" s="1"/>
  <c r="I248" i="25"/>
  <c r="L248" i="9"/>
  <c r="I246" i="18" s="1"/>
  <c r="I240" i="25"/>
  <c r="L240" i="9"/>
  <c r="I238" i="18" s="1"/>
  <c r="I232" i="25"/>
  <c r="L232" i="9"/>
  <c r="I230" i="18" s="1"/>
  <c r="I224" i="25"/>
  <c r="L224" i="9"/>
  <c r="I222" i="18" s="1"/>
  <c r="I216" i="25"/>
  <c r="L216" i="9"/>
  <c r="I214" i="18" s="1"/>
  <c r="I208" i="25"/>
  <c r="L208" i="9"/>
  <c r="I206" i="18" s="1"/>
  <c r="I200" i="25"/>
  <c r="L200" i="9"/>
  <c r="I198" i="18" s="1"/>
  <c r="I192" i="25"/>
  <c r="L192" i="9"/>
  <c r="I190" i="18" s="1"/>
  <c r="I184" i="25"/>
  <c r="L184" i="9"/>
  <c r="I182" i="18" s="1"/>
  <c r="I176" i="25"/>
  <c r="L176" i="9"/>
  <c r="I174" i="18" s="1"/>
  <c r="I168" i="25"/>
  <c r="L168" i="9"/>
  <c r="I166" i="18" s="1"/>
  <c r="I160" i="25"/>
  <c r="L160" i="9"/>
  <c r="I158" i="18" s="1"/>
  <c r="I152" i="25"/>
  <c r="L152" i="9"/>
  <c r="I150" i="18" s="1"/>
  <c r="I144" i="25"/>
  <c r="L144" i="9"/>
  <c r="I142" i="18" s="1"/>
  <c r="I136" i="25"/>
  <c r="L136" i="9"/>
  <c r="I134" i="18" s="1"/>
  <c r="I128" i="25"/>
  <c r="L128" i="9"/>
  <c r="I126" i="18" s="1"/>
  <c r="I120" i="25"/>
  <c r="L120" i="9"/>
  <c r="I118" i="18" s="1"/>
  <c r="I112" i="25"/>
  <c r="L112" i="9"/>
  <c r="I110" i="18" s="1"/>
  <c r="I104" i="25"/>
  <c r="L104" i="9"/>
  <c r="I102" i="18" s="1"/>
  <c r="I96" i="25"/>
  <c r="L96" i="9"/>
  <c r="I94" i="18" s="1"/>
  <c r="I88" i="25"/>
  <c r="L88" i="9"/>
  <c r="I86" i="18" s="1"/>
  <c r="I80" i="25"/>
  <c r="L80" i="9"/>
  <c r="I78" i="18" s="1"/>
  <c r="I72" i="25"/>
  <c r="L72" i="9"/>
  <c r="I70" i="18" s="1"/>
  <c r="I64" i="25"/>
  <c r="L64" i="9"/>
  <c r="I62" i="18" s="1"/>
  <c r="I56" i="25"/>
  <c r="L56" i="9"/>
  <c r="I54" i="18" s="1"/>
  <c r="I48" i="25"/>
  <c r="L48" i="9"/>
  <c r="I46" i="18" s="1"/>
  <c r="I40" i="25"/>
  <c r="L40" i="9"/>
  <c r="I38" i="18" s="1"/>
  <c r="I32" i="25"/>
  <c r="L32" i="9"/>
  <c r="I30" i="18" s="1"/>
  <c r="I24" i="25"/>
  <c r="L24" i="9"/>
  <c r="I22" i="18" s="1"/>
  <c r="I16" i="25"/>
  <c r="L16" i="9"/>
  <c r="I14" i="18" s="1"/>
  <c r="I8" i="25"/>
  <c r="L8" i="9"/>
  <c r="I6" i="18" s="1"/>
  <c r="E5" i="9"/>
  <c r="B3" i="18" s="1"/>
  <c r="E6" i="9"/>
  <c r="B4" i="18" s="1"/>
  <c r="E7" i="9"/>
  <c r="B5" i="18" s="1"/>
  <c r="E8" i="9"/>
  <c r="B6" i="18" s="1"/>
  <c r="E9" i="9"/>
  <c r="B7" i="18" s="1"/>
  <c r="E10" i="9"/>
  <c r="B8" i="18" s="1"/>
  <c r="E11" i="9"/>
  <c r="B9" i="18" s="1"/>
  <c r="E12" i="9"/>
  <c r="B10" i="18" s="1"/>
  <c r="E13" i="9"/>
  <c r="B11" i="18" s="1"/>
  <c r="E14" i="9"/>
  <c r="B12" i="18" s="1"/>
  <c r="E15" i="9"/>
  <c r="B13" i="18" s="1"/>
  <c r="E16" i="9"/>
  <c r="B14" i="18" s="1"/>
  <c r="E17" i="9"/>
  <c r="B15" i="18" s="1"/>
  <c r="E18" i="9"/>
  <c r="B16" i="18" s="1"/>
  <c r="E19" i="9"/>
  <c r="B17" i="18" s="1"/>
  <c r="E20" i="9"/>
  <c r="B18" i="18" s="1"/>
  <c r="E21" i="9"/>
  <c r="B19" i="18" s="1"/>
  <c r="E22" i="9"/>
  <c r="B20" i="18" s="1"/>
  <c r="E23" i="9"/>
  <c r="B21" i="18" s="1"/>
  <c r="E24" i="9"/>
  <c r="B22" i="18" s="1"/>
  <c r="E25" i="9"/>
  <c r="B23" i="18" s="1"/>
  <c r="E26" i="9"/>
  <c r="B24" i="18" s="1"/>
  <c r="E27" i="9"/>
  <c r="B25" i="18" s="1"/>
  <c r="E28" i="9"/>
  <c r="B26" i="18" s="1"/>
  <c r="E29" i="9"/>
  <c r="B27" i="18" s="1"/>
  <c r="E30" i="9"/>
  <c r="B28" i="18" s="1"/>
  <c r="E31" i="9"/>
  <c r="B29" i="18" s="1"/>
  <c r="E32" i="9"/>
  <c r="B30" i="18" s="1"/>
  <c r="E33" i="9"/>
  <c r="B31" i="18" s="1"/>
  <c r="E34" i="9"/>
  <c r="B32" i="18" s="1"/>
  <c r="E35" i="9"/>
  <c r="B33" i="18" s="1"/>
  <c r="E36" i="9"/>
  <c r="B34" i="18" s="1"/>
  <c r="E37" i="9"/>
  <c r="B35" i="18" s="1"/>
  <c r="E38" i="9"/>
  <c r="B36" i="18" s="1"/>
  <c r="E39" i="9"/>
  <c r="B37" i="18" s="1"/>
  <c r="E40" i="9"/>
  <c r="B38" i="18" s="1"/>
  <c r="E41" i="9"/>
  <c r="B39" i="18" s="1"/>
  <c r="E42" i="9"/>
  <c r="B40" i="18" s="1"/>
  <c r="E43" i="9"/>
  <c r="B41" i="18" s="1"/>
  <c r="E44" i="9"/>
  <c r="B42" i="18" s="1"/>
  <c r="E45" i="9"/>
  <c r="B43" i="18" s="1"/>
  <c r="E46" i="9"/>
  <c r="B44" i="18" s="1"/>
  <c r="E47" i="9"/>
  <c r="B45" i="18" s="1"/>
  <c r="E48" i="9"/>
  <c r="B46" i="18" s="1"/>
  <c r="E49" i="9"/>
  <c r="B47" i="18" s="1"/>
  <c r="E50" i="9"/>
  <c r="B48" i="18" s="1"/>
  <c r="E51" i="9"/>
  <c r="B49" i="18" s="1"/>
  <c r="E52" i="9"/>
  <c r="B50" i="18" s="1"/>
  <c r="E53" i="9"/>
  <c r="B51" i="18" s="1"/>
  <c r="E54" i="9"/>
  <c r="B52" i="18" s="1"/>
  <c r="E55" i="9"/>
  <c r="B53" i="18" s="1"/>
  <c r="E56" i="9"/>
  <c r="B54" i="18" s="1"/>
  <c r="E57" i="9"/>
  <c r="B55" i="18" s="1"/>
  <c r="E58" i="9"/>
  <c r="B56" i="18" s="1"/>
  <c r="E59" i="9"/>
  <c r="B57" i="18" s="1"/>
  <c r="E60" i="9"/>
  <c r="B58" i="18" s="1"/>
  <c r="E61" i="9"/>
  <c r="B59" i="18" s="1"/>
  <c r="E62" i="9"/>
  <c r="B60" i="18" s="1"/>
  <c r="E63" i="9"/>
  <c r="B61" i="18" s="1"/>
  <c r="E64" i="9"/>
  <c r="B62" i="18" s="1"/>
  <c r="E65" i="9"/>
  <c r="B63" i="18" s="1"/>
  <c r="E66" i="9"/>
  <c r="B64" i="18" s="1"/>
  <c r="E67" i="9"/>
  <c r="B65" i="18" s="1"/>
  <c r="E68" i="9"/>
  <c r="B66" i="18" s="1"/>
  <c r="E69" i="9"/>
  <c r="B67" i="18" s="1"/>
  <c r="E70" i="9"/>
  <c r="B68" i="18" s="1"/>
  <c r="E71" i="9"/>
  <c r="B69" i="18" s="1"/>
  <c r="E72" i="9"/>
  <c r="B70" i="18" s="1"/>
  <c r="E73" i="9"/>
  <c r="B71" i="18" s="1"/>
  <c r="E74" i="9"/>
  <c r="B72" i="18" s="1"/>
  <c r="E75" i="9"/>
  <c r="B73" i="18" s="1"/>
  <c r="E76" i="9"/>
  <c r="B74" i="18" s="1"/>
  <c r="E77" i="9"/>
  <c r="B75" i="18" s="1"/>
  <c r="E78" i="9"/>
  <c r="B76" i="18" s="1"/>
  <c r="E79" i="9"/>
  <c r="B77" i="18" s="1"/>
  <c r="E80" i="9"/>
  <c r="B78" i="18" s="1"/>
  <c r="E81" i="9"/>
  <c r="B79" i="18" s="1"/>
  <c r="E82" i="9"/>
  <c r="B80" i="18" s="1"/>
  <c r="E83" i="9"/>
  <c r="B81" i="18" s="1"/>
  <c r="E84" i="9"/>
  <c r="B82" i="18" s="1"/>
  <c r="E85" i="9"/>
  <c r="B83" i="18" s="1"/>
  <c r="E86" i="9"/>
  <c r="B84" i="18" s="1"/>
  <c r="E87" i="9"/>
  <c r="B85" i="18" s="1"/>
  <c r="E88" i="9"/>
  <c r="B86" i="18" s="1"/>
  <c r="E89" i="9"/>
  <c r="B87" i="18" s="1"/>
  <c r="E90" i="9"/>
  <c r="B88" i="18" s="1"/>
  <c r="E91" i="9"/>
  <c r="B89" i="18" s="1"/>
  <c r="E92" i="9"/>
  <c r="B90" i="18" s="1"/>
  <c r="E93" i="9"/>
  <c r="B91" i="18" s="1"/>
  <c r="E94" i="9"/>
  <c r="B92" i="18" s="1"/>
  <c r="E95" i="9"/>
  <c r="B93" i="18" s="1"/>
  <c r="E96" i="9"/>
  <c r="B94" i="18" s="1"/>
  <c r="E97" i="9"/>
  <c r="B95" i="18" s="1"/>
  <c r="E98" i="9"/>
  <c r="B96" i="18" s="1"/>
  <c r="E99" i="9"/>
  <c r="B97" i="18" s="1"/>
  <c r="E100" i="9"/>
  <c r="B98" i="18" s="1"/>
  <c r="E101" i="9"/>
  <c r="B99" i="18" s="1"/>
  <c r="E102" i="9"/>
  <c r="B100" i="18" s="1"/>
  <c r="E103" i="9"/>
  <c r="B101" i="18" s="1"/>
  <c r="E104" i="9"/>
  <c r="B102" i="18" s="1"/>
  <c r="E105" i="9"/>
  <c r="B103" i="18" s="1"/>
  <c r="E106" i="9"/>
  <c r="B104" i="18" s="1"/>
  <c r="E107" i="9"/>
  <c r="B105" i="18" s="1"/>
  <c r="E108" i="9"/>
  <c r="B106" i="18" s="1"/>
  <c r="E109" i="9"/>
  <c r="B107" i="18" s="1"/>
  <c r="E110" i="9"/>
  <c r="B108" i="18" s="1"/>
  <c r="E111" i="9"/>
  <c r="B109" i="18" s="1"/>
  <c r="E112" i="9"/>
  <c r="B110" i="18" s="1"/>
  <c r="E113" i="9"/>
  <c r="B111" i="18" s="1"/>
  <c r="E114" i="9"/>
  <c r="B112" i="18" s="1"/>
  <c r="E115" i="9"/>
  <c r="B113" i="18" s="1"/>
  <c r="E116" i="9"/>
  <c r="B114" i="18" s="1"/>
  <c r="E117" i="9"/>
  <c r="B115" i="18" s="1"/>
  <c r="E118" i="9"/>
  <c r="B116" i="18" s="1"/>
  <c r="E119" i="9"/>
  <c r="B117" i="18" s="1"/>
  <c r="E120" i="9"/>
  <c r="B118" i="18" s="1"/>
  <c r="E121" i="9"/>
  <c r="B119" i="18" s="1"/>
  <c r="E122" i="9"/>
  <c r="B120" i="18" s="1"/>
  <c r="E123" i="9"/>
  <c r="B121" i="18" s="1"/>
  <c r="E124" i="9"/>
  <c r="B122" i="18" s="1"/>
  <c r="E125" i="9"/>
  <c r="B123" i="18" s="1"/>
  <c r="E126" i="9"/>
  <c r="B124" i="18" s="1"/>
  <c r="E127" i="9"/>
  <c r="B125" i="18" s="1"/>
  <c r="E128" i="9"/>
  <c r="B126" i="18" s="1"/>
  <c r="E129" i="9"/>
  <c r="B127" i="18" s="1"/>
  <c r="E130" i="9"/>
  <c r="B128" i="18" s="1"/>
  <c r="E131" i="9"/>
  <c r="B129" i="18" s="1"/>
  <c r="E132" i="9"/>
  <c r="B130" i="18" s="1"/>
  <c r="E133" i="9"/>
  <c r="B131" i="18" s="1"/>
  <c r="E134" i="9"/>
  <c r="B132" i="18" s="1"/>
  <c r="E135" i="9"/>
  <c r="B133" i="18" s="1"/>
  <c r="E136" i="9"/>
  <c r="B134" i="18" s="1"/>
  <c r="E137" i="9"/>
  <c r="B135" i="18" s="1"/>
  <c r="E138" i="9"/>
  <c r="B136" i="18" s="1"/>
  <c r="E139" i="9"/>
  <c r="B137" i="18" s="1"/>
  <c r="E140" i="9"/>
  <c r="B138" i="18" s="1"/>
  <c r="E141" i="9"/>
  <c r="B139" i="18" s="1"/>
  <c r="E142" i="9"/>
  <c r="B140" i="18" s="1"/>
  <c r="E143" i="9"/>
  <c r="B141" i="18" s="1"/>
  <c r="E144" i="9"/>
  <c r="B142" i="18" s="1"/>
  <c r="E145" i="9"/>
  <c r="B143" i="18" s="1"/>
  <c r="E146" i="9"/>
  <c r="B144" i="18" s="1"/>
  <c r="E147" i="9"/>
  <c r="B145" i="18" s="1"/>
  <c r="E148" i="9"/>
  <c r="B146" i="18" s="1"/>
  <c r="E149" i="9"/>
  <c r="B147" i="18" s="1"/>
  <c r="E150" i="9"/>
  <c r="B148" i="18" s="1"/>
  <c r="E151" i="9"/>
  <c r="B149" i="18" s="1"/>
  <c r="E152" i="9"/>
  <c r="B150" i="18" s="1"/>
  <c r="E153" i="9"/>
  <c r="B151" i="18" s="1"/>
  <c r="E154" i="9"/>
  <c r="B152" i="18" s="1"/>
  <c r="E155" i="9"/>
  <c r="B153" i="18" s="1"/>
  <c r="E156" i="9"/>
  <c r="B154" i="18" s="1"/>
  <c r="E157" i="9"/>
  <c r="B155" i="18" s="1"/>
  <c r="E158" i="9"/>
  <c r="B156" i="18" s="1"/>
  <c r="E159" i="9"/>
  <c r="B157" i="18" s="1"/>
  <c r="E160" i="9"/>
  <c r="B158" i="18" s="1"/>
  <c r="E161" i="9"/>
  <c r="B159" i="18" s="1"/>
  <c r="E162" i="9"/>
  <c r="B160" i="18" s="1"/>
  <c r="E163" i="9"/>
  <c r="B161" i="18" s="1"/>
  <c r="E164" i="9"/>
  <c r="B162" i="18" s="1"/>
  <c r="E165" i="9"/>
  <c r="B163" i="18" s="1"/>
  <c r="E166" i="9"/>
  <c r="B164" i="18" s="1"/>
  <c r="E167" i="9"/>
  <c r="B165" i="18" s="1"/>
  <c r="E168" i="9"/>
  <c r="B166" i="18" s="1"/>
  <c r="E169" i="9"/>
  <c r="B167" i="18" s="1"/>
  <c r="E170" i="9"/>
  <c r="B168" i="18" s="1"/>
  <c r="E171" i="9"/>
  <c r="B169" i="18" s="1"/>
  <c r="E172" i="9"/>
  <c r="B170" i="18" s="1"/>
  <c r="E173" i="9"/>
  <c r="B171" i="18" s="1"/>
  <c r="E174" i="9"/>
  <c r="B172" i="18" s="1"/>
  <c r="E175" i="9"/>
  <c r="B173" i="18" s="1"/>
  <c r="E176" i="9"/>
  <c r="B174" i="18" s="1"/>
  <c r="E177" i="9"/>
  <c r="B175" i="18" s="1"/>
  <c r="E178" i="9"/>
  <c r="B176" i="18" s="1"/>
  <c r="E179" i="9"/>
  <c r="B177" i="18" s="1"/>
  <c r="E180" i="9"/>
  <c r="B178" i="18" s="1"/>
  <c r="E181" i="9"/>
  <c r="B179" i="18" s="1"/>
  <c r="E182" i="9"/>
  <c r="B180" i="18" s="1"/>
  <c r="E183" i="9"/>
  <c r="B181" i="18" s="1"/>
  <c r="E184" i="9"/>
  <c r="B182" i="18" s="1"/>
  <c r="E185" i="9"/>
  <c r="B183" i="18" s="1"/>
  <c r="E186" i="9"/>
  <c r="B184" i="18" s="1"/>
  <c r="E187" i="9"/>
  <c r="B185" i="18" s="1"/>
  <c r="E188" i="9"/>
  <c r="B186" i="18" s="1"/>
  <c r="E189" i="9"/>
  <c r="B187" i="18" s="1"/>
  <c r="E190" i="9"/>
  <c r="B188" i="18" s="1"/>
  <c r="E191" i="9"/>
  <c r="B189" i="18" s="1"/>
  <c r="E192" i="9"/>
  <c r="B190" i="18" s="1"/>
  <c r="E193" i="9"/>
  <c r="B191" i="18" s="1"/>
  <c r="E194" i="9"/>
  <c r="B192" i="18" s="1"/>
  <c r="E195" i="9"/>
  <c r="B193" i="18" s="1"/>
  <c r="E196" i="9"/>
  <c r="B194" i="18" s="1"/>
  <c r="E197" i="9"/>
  <c r="B195" i="18" s="1"/>
  <c r="E198" i="9"/>
  <c r="B196" i="18" s="1"/>
  <c r="E199" i="9"/>
  <c r="B197" i="18" s="1"/>
  <c r="E200" i="9"/>
  <c r="B198" i="18" s="1"/>
  <c r="E201" i="9"/>
  <c r="B199" i="18" s="1"/>
  <c r="E202" i="9"/>
  <c r="B200" i="18" s="1"/>
  <c r="E203" i="9"/>
  <c r="B201" i="18" s="1"/>
  <c r="E204" i="9"/>
  <c r="B202" i="18" s="1"/>
  <c r="E205" i="9"/>
  <c r="B203" i="18" s="1"/>
  <c r="E206" i="9"/>
  <c r="B204" i="18" s="1"/>
  <c r="E207" i="9"/>
  <c r="B205" i="18" s="1"/>
  <c r="E208" i="9"/>
  <c r="B206" i="18" s="1"/>
  <c r="E209" i="9"/>
  <c r="B207" i="18" s="1"/>
  <c r="E210" i="9"/>
  <c r="B208" i="18" s="1"/>
  <c r="E211" i="9"/>
  <c r="B209" i="18" s="1"/>
  <c r="E212" i="9"/>
  <c r="B210" i="18" s="1"/>
  <c r="E213" i="9"/>
  <c r="B211" i="18" s="1"/>
  <c r="E214" i="9"/>
  <c r="B212" i="18" s="1"/>
  <c r="E215" i="9"/>
  <c r="B213" i="18" s="1"/>
  <c r="E216" i="9"/>
  <c r="B214" i="18" s="1"/>
  <c r="E217" i="9"/>
  <c r="B215" i="18" s="1"/>
  <c r="E218" i="9"/>
  <c r="B216" i="18" s="1"/>
  <c r="E219" i="9"/>
  <c r="B217" i="18" s="1"/>
  <c r="E220" i="9"/>
  <c r="B218" i="18" s="1"/>
  <c r="E221" i="9"/>
  <c r="B219" i="18" s="1"/>
  <c r="E222" i="9"/>
  <c r="B220" i="18" s="1"/>
  <c r="E223" i="9"/>
  <c r="B221" i="18" s="1"/>
  <c r="E224" i="9"/>
  <c r="B222" i="18" s="1"/>
  <c r="E225" i="9"/>
  <c r="B223" i="18" s="1"/>
  <c r="E226" i="9"/>
  <c r="B224" i="18" s="1"/>
  <c r="E227" i="9"/>
  <c r="B225" i="18" s="1"/>
  <c r="E228" i="9"/>
  <c r="B226" i="18" s="1"/>
  <c r="E229" i="9"/>
  <c r="B227" i="18" s="1"/>
  <c r="E230" i="9"/>
  <c r="B228" i="18" s="1"/>
  <c r="E231" i="9"/>
  <c r="B229" i="18" s="1"/>
  <c r="E232" i="9"/>
  <c r="B230" i="18" s="1"/>
  <c r="E233" i="9"/>
  <c r="B231" i="18" s="1"/>
  <c r="E234" i="9"/>
  <c r="B232" i="18" s="1"/>
  <c r="E235" i="9"/>
  <c r="B233" i="18" s="1"/>
  <c r="E236" i="9"/>
  <c r="B234" i="18" s="1"/>
  <c r="E237" i="9"/>
  <c r="B235" i="18" s="1"/>
  <c r="E238" i="9"/>
  <c r="B236" i="18" s="1"/>
  <c r="E239" i="9"/>
  <c r="B237" i="18" s="1"/>
  <c r="E240" i="9"/>
  <c r="B238" i="18" s="1"/>
  <c r="E241" i="9"/>
  <c r="B239" i="18" s="1"/>
  <c r="E242" i="9"/>
  <c r="B240" i="18" s="1"/>
  <c r="E243" i="9"/>
  <c r="B241" i="18" s="1"/>
  <c r="E244" i="9"/>
  <c r="B242" i="18" s="1"/>
  <c r="E245" i="9"/>
  <c r="B243" i="18" s="1"/>
  <c r="E246" i="9"/>
  <c r="B244" i="18" s="1"/>
  <c r="E247" i="9"/>
  <c r="B245" i="18" s="1"/>
  <c r="E248" i="9"/>
  <c r="B246" i="18" s="1"/>
  <c r="E249" i="9"/>
  <c r="B247" i="18" s="1"/>
  <c r="E250" i="9"/>
  <c r="B248" i="18" s="1"/>
  <c r="E251" i="9"/>
  <c r="B249" i="18" s="1"/>
  <c r="E252" i="9"/>
  <c r="B250" i="18" s="1"/>
  <c r="E253" i="9"/>
  <c r="B251" i="18" s="1"/>
  <c r="E254" i="9"/>
  <c r="B252" i="18" s="1"/>
  <c r="E255" i="9"/>
  <c r="B253" i="18" s="1"/>
  <c r="E256" i="9"/>
  <c r="B254" i="18" s="1"/>
  <c r="E257" i="9"/>
  <c r="B255" i="18" s="1"/>
  <c r="E258" i="9"/>
  <c r="B256" i="18" s="1"/>
  <c r="E259" i="9"/>
  <c r="B257" i="18" s="1"/>
  <c r="E260" i="9"/>
  <c r="B258" i="18" s="1"/>
  <c r="E261" i="9"/>
  <c r="B259" i="18" s="1"/>
  <c r="E262" i="9"/>
  <c r="B260" i="18" s="1"/>
  <c r="E263" i="9"/>
  <c r="B261" i="18" s="1"/>
  <c r="E264" i="9"/>
  <c r="B262" i="18" s="1"/>
  <c r="E265" i="9"/>
  <c r="B263" i="18" s="1"/>
  <c r="E266" i="9"/>
  <c r="B264" i="18" s="1"/>
  <c r="E267" i="9"/>
  <c r="B265" i="18" s="1"/>
  <c r="E268" i="9"/>
  <c r="B266" i="18" s="1"/>
  <c r="E269" i="9"/>
  <c r="B267" i="18" s="1"/>
  <c r="E270" i="9"/>
  <c r="B268" i="18" s="1"/>
  <c r="E271" i="9"/>
  <c r="B269" i="18" s="1"/>
  <c r="E272" i="9"/>
  <c r="B270" i="18" s="1"/>
  <c r="E273" i="9"/>
  <c r="B271" i="18" s="1"/>
  <c r="E274" i="9"/>
  <c r="B272" i="18" s="1"/>
  <c r="E275" i="9"/>
  <c r="B273" i="18" s="1"/>
  <c r="E276" i="9"/>
  <c r="B274" i="18" s="1"/>
  <c r="E277" i="9"/>
  <c r="B275" i="18" s="1"/>
  <c r="E278" i="9"/>
  <c r="B276" i="18" s="1"/>
  <c r="E279" i="9"/>
  <c r="B277" i="18" s="1"/>
  <c r="E280" i="9"/>
  <c r="B278" i="18" s="1"/>
  <c r="E281" i="9"/>
  <c r="B279" i="18" s="1"/>
  <c r="E282" i="9"/>
  <c r="B280" i="18" s="1"/>
  <c r="E283" i="9"/>
  <c r="B281" i="18" s="1"/>
  <c r="E284" i="9"/>
  <c r="B282" i="18" s="1"/>
  <c r="E285" i="9"/>
  <c r="B283" i="18" s="1"/>
  <c r="E286" i="9"/>
  <c r="B284" i="18" s="1"/>
  <c r="E287" i="9"/>
  <c r="B285" i="18" s="1"/>
  <c r="E288" i="9"/>
  <c r="B286" i="18" s="1"/>
  <c r="E289" i="9"/>
  <c r="B287" i="18" s="1"/>
  <c r="E290" i="9"/>
  <c r="B288" i="18" s="1"/>
  <c r="E291" i="9"/>
  <c r="B289" i="18" s="1"/>
  <c r="E292" i="9"/>
  <c r="B290" i="18" s="1"/>
  <c r="E293" i="9"/>
  <c r="B291" i="18" s="1"/>
  <c r="E294" i="9"/>
  <c r="B292" i="18" s="1"/>
  <c r="E295" i="9"/>
  <c r="B293" i="18" s="1"/>
  <c r="E296" i="9"/>
  <c r="B294" i="18" s="1"/>
  <c r="E297" i="9"/>
  <c r="B295" i="18" s="1"/>
  <c r="E298" i="9"/>
  <c r="B296" i="18" s="1"/>
  <c r="E299" i="9"/>
  <c r="B297" i="18" s="1"/>
  <c r="E300" i="9"/>
  <c r="B298" i="18" s="1"/>
  <c r="E301" i="9"/>
  <c r="B299" i="18" s="1"/>
  <c r="E302" i="9"/>
  <c r="B300" i="18" s="1"/>
  <c r="E303" i="9"/>
  <c r="B301" i="18" s="1"/>
  <c r="E304" i="9"/>
  <c r="B302" i="18" s="1"/>
  <c r="E305" i="9"/>
  <c r="B303" i="18" s="1"/>
  <c r="E306" i="9"/>
  <c r="B304" i="18" s="1"/>
  <c r="E307" i="9"/>
  <c r="B305" i="18" s="1"/>
  <c r="E308" i="9"/>
  <c r="B306" i="18" s="1"/>
  <c r="E309" i="9"/>
  <c r="B307" i="18" s="1"/>
  <c r="E310" i="9"/>
  <c r="B308" i="18" s="1"/>
  <c r="E311" i="9"/>
  <c r="B309" i="18" s="1"/>
  <c r="E312" i="9"/>
  <c r="B310" i="18" s="1"/>
  <c r="E313" i="9"/>
  <c r="B311" i="18" s="1"/>
  <c r="E314" i="9"/>
  <c r="B312" i="18" s="1"/>
  <c r="E315" i="9"/>
  <c r="B313" i="18" s="1"/>
  <c r="E316" i="9"/>
  <c r="B314" i="18" s="1"/>
  <c r="E317" i="9"/>
  <c r="B315" i="18" s="1"/>
  <c r="E318" i="9"/>
  <c r="B316" i="18" s="1"/>
  <c r="E319" i="9"/>
  <c r="B317" i="18" s="1"/>
  <c r="E320" i="9"/>
  <c r="B318" i="18" s="1"/>
  <c r="E321" i="9"/>
  <c r="B319" i="18" s="1"/>
  <c r="E322" i="9"/>
  <c r="B320" i="18" s="1"/>
  <c r="E323" i="9"/>
  <c r="B321" i="18" s="1"/>
  <c r="E324" i="9"/>
  <c r="B322" i="18" s="1"/>
  <c r="E325" i="9"/>
  <c r="B323" i="18" s="1"/>
  <c r="E326" i="9"/>
  <c r="B324" i="18" s="1"/>
  <c r="E327" i="9"/>
  <c r="B325" i="18" s="1"/>
  <c r="E328" i="9"/>
  <c r="B326" i="18" s="1"/>
  <c r="E329" i="9"/>
  <c r="B327" i="18" s="1"/>
  <c r="E330" i="9"/>
  <c r="B328" i="18" s="1"/>
  <c r="E331" i="9"/>
  <c r="B329" i="18" s="1"/>
  <c r="E332" i="9"/>
  <c r="B330" i="18" s="1"/>
  <c r="E333" i="9"/>
  <c r="B331" i="18" s="1"/>
  <c r="E334" i="9"/>
  <c r="B332" i="18" s="1"/>
  <c r="E335" i="9"/>
  <c r="B333" i="18" s="1"/>
  <c r="E336" i="9"/>
  <c r="B334" i="18" s="1"/>
  <c r="E337" i="9"/>
  <c r="B335" i="18" s="1"/>
  <c r="E338" i="9"/>
  <c r="B336" i="18" s="1"/>
  <c r="E339" i="9"/>
  <c r="B337" i="18" s="1"/>
  <c r="E340" i="9"/>
  <c r="B338" i="18" s="1"/>
  <c r="E341" i="9"/>
  <c r="B339" i="18" s="1"/>
  <c r="E342" i="9"/>
  <c r="B340" i="18" s="1"/>
  <c r="E343" i="9"/>
  <c r="B341" i="18" s="1"/>
  <c r="E344" i="9"/>
  <c r="B342" i="18" s="1"/>
  <c r="E345" i="9"/>
  <c r="B343" i="18" s="1"/>
  <c r="E346" i="9"/>
  <c r="B344" i="18" s="1"/>
  <c r="E347" i="9"/>
  <c r="B345" i="18" s="1"/>
  <c r="E348" i="9"/>
  <c r="B346" i="18" s="1"/>
  <c r="E349" i="9"/>
  <c r="B347" i="18" s="1"/>
  <c r="E350" i="9"/>
  <c r="B348" i="18" s="1"/>
  <c r="E351" i="9"/>
  <c r="B349" i="18" s="1"/>
  <c r="E352" i="9"/>
  <c r="B350" i="18" s="1"/>
  <c r="E353" i="9"/>
  <c r="B351" i="18" s="1"/>
  <c r="E354" i="9"/>
  <c r="B352" i="18" s="1"/>
  <c r="F5" i="9"/>
  <c r="C3" i="18" s="1"/>
  <c r="F6" i="9"/>
  <c r="C4" i="18" s="1"/>
  <c r="F7" i="9"/>
  <c r="C5" i="18" s="1"/>
  <c r="F8" i="9"/>
  <c r="C6" i="18" s="1"/>
  <c r="F9" i="9"/>
  <c r="C7" i="18" s="1"/>
  <c r="F10" i="9"/>
  <c r="C8" i="18" s="1"/>
  <c r="F11" i="9"/>
  <c r="C9" i="18" s="1"/>
  <c r="F12" i="9"/>
  <c r="C10" i="18" s="1"/>
  <c r="F13" i="9"/>
  <c r="C11" i="18" s="1"/>
  <c r="F14" i="9"/>
  <c r="C12" i="18" s="1"/>
  <c r="F15" i="9"/>
  <c r="C13" i="18" s="1"/>
  <c r="F16" i="9"/>
  <c r="C14" i="18" s="1"/>
  <c r="F17" i="9"/>
  <c r="C15" i="18" s="1"/>
  <c r="F18" i="9"/>
  <c r="C16" i="18" s="1"/>
  <c r="F19" i="9"/>
  <c r="C17" i="18" s="1"/>
  <c r="F20" i="9"/>
  <c r="C18" i="18" s="1"/>
  <c r="F21" i="9"/>
  <c r="C19" i="18" s="1"/>
  <c r="F22" i="9"/>
  <c r="C20" i="18" s="1"/>
  <c r="F23" i="9"/>
  <c r="C21" i="18" s="1"/>
  <c r="F24" i="9"/>
  <c r="C22" i="18" s="1"/>
  <c r="F25" i="9"/>
  <c r="C23" i="18" s="1"/>
  <c r="F26" i="9"/>
  <c r="C24" i="18" s="1"/>
  <c r="F27" i="9"/>
  <c r="C25" i="18" s="1"/>
  <c r="F28" i="9"/>
  <c r="C26" i="18" s="1"/>
  <c r="F29" i="9"/>
  <c r="C27" i="18" s="1"/>
  <c r="F30" i="9"/>
  <c r="C28" i="18" s="1"/>
  <c r="F31" i="9"/>
  <c r="C29" i="18" s="1"/>
  <c r="F32" i="9"/>
  <c r="C30" i="18" s="1"/>
  <c r="F33" i="9"/>
  <c r="C31" i="18" s="1"/>
  <c r="F34" i="9"/>
  <c r="C32" i="18" s="1"/>
  <c r="F35" i="9"/>
  <c r="C33" i="18" s="1"/>
  <c r="F36" i="9"/>
  <c r="C34" i="18" s="1"/>
  <c r="F37" i="9"/>
  <c r="C35" i="18" s="1"/>
  <c r="F38" i="9"/>
  <c r="C36" i="18" s="1"/>
  <c r="F39" i="9"/>
  <c r="C37" i="18" s="1"/>
  <c r="F40" i="9"/>
  <c r="C38" i="18" s="1"/>
  <c r="F41" i="9"/>
  <c r="C39" i="18" s="1"/>
  <c r="F42" i="9"/>
  <c r="C40" i="18" s="1"/>
  <c r="F43" i="9"/>
  <c r="C41" i="18" s="1"/>
  <c r="F44" i="9"/>
  <c r="C42" i="18" s="1"/>
  <c r="F45" i="9"/>
  <c r="C43" i="18" s="1"/>
  <c r="F46" i="9"/>
  <c r="C44" i="18" s="1"/>
  <c r="F47" i="9"/>
  <c r="C45" i="18" s="1"/>
  <c r="F48" i="9"/>
  <c r="C46" i="18" s="1"/>
  <c r="F49" i="9"/>
  <c r="C47" i="18" s="1"/>
  <c r="F50" i="9"/>
  <c r="C48" i="18" s="1"/>
  <c r="F51" i="9"/>
  <c r="C49" i="18" s="1"/>
  <c r="F52" i="9"/>
  <c r="C50" i="18" s="1"/>
  <c r="F53" i="9"/>
  <c r="C51" i="18" s="1"/>
  <c r="F54" i="9"/>
  <c r="C52" i="18" s="1"/>
  <c r="F55" i="9"/>
  <c r="C53" i="18" s="1"/>
  <c r="F56" i="9"/>
  <c r="C54" i="18" s="1"/>
  <c r="F57" i="9"/>
  <c r="C55" i="18" s="1"/>
  <c r="F58" i="9"/>
  <c r="C56" i="18" s="1"/>
  <c r="F59" i="9"/>
  <c r="C57" i="18" s="1"/>
  <c r="F60" i="9"/>
  <c r="C58" i="18" s="1"/>
  <c r="F61" i="9"/>
  <c r="C59" i="18" s="1"/>
  <c r="F62" i="9"/>
  <c r="C60" i="18" s="1"/>
  <c r="F63" i="9"/>
  <c r="C61" i="18" s="1"/>
  <c r="F64" i="9"/>
  <c r="C62" i="18" s="1"/>
  <c r="F65" i="9"/>
  <c r="C63" i="18" s="1"/>
  <c r="F66" i="9"/>
  <c r="C64" i="18" s="1"/>
  <c r="F67" i="9"/>
  <c r="C65" i="18" s="1"/>
  <c r="F68" i="9"/>
  <c r="C66" i="18" s="1"/>
  <c r="F69" i="9"/>
  <c r="C67" i="18" s="1"/>
  <c r="F70" i="9"/>
  <c r="C68" i="18" s="1"/>
  <c r="F71" i="9"/>
  <c r="C69" i="18" s="1"/>
  <c r="F72" i="9"/>
  <c r="C70" i="18" s="1"/>
  <c r="F73" i="9"/>
  <c r="C71" i="18" s="1"/>
  <c r="F74" i="9"/>
  <c r="C72" i="18" s="1"/>
  <c r="F75" i="9"/>
  <c r="C73" i="18" s="1"/>
  <c r="F76" i="9"/>
  <c r="C74" i="18" s="1"/>
  <c r="F77" i="9"/>
  <c r="C75" i="18" s="1"/>
  <c r="F78" i="9"/>
  <c r="C76" i="18" s="1"/>
  <c r="F79" i="9"/>
  <c r="C77" i="18" s="1"/>
  <c r="F80" i="9"/>
  <c r="C78" i="18" s="1"/>
  <c r="F81" i="9"/>
  <c r="C79" i="18" s="1"/>
  <c r="F82" i="9"/>
  <c r="C80" i="18" s="1"/>
  <c r="F83" i="9"/>
  <c r="C81" i="18" s="1"/>
  <c r="F84" i="9"/>
  <c r="C82" i="18" s="1"/>
  <c r="F85" i="9"/>
  <c r="C83" i="18" s="1"/>
  <c r="F86" i="9"/>
  <c r="C84" i="18" s="1"/>
  <c r="F87" i="9"/>
  <c r="C85" i="18" s="1"/>
  <c r="F88" i="9"/>
  <c r="C86" i="18" s="1"/>
  <c r="F89" i="9"/>
  <c r="C87" i="18" s="1"/>
  <c r="F90" i="9"/>
  <c r="C88" i="18" s="1"/>
  <c r="F91" i="9"/>
  <c r="C89" i="18" s="1"/>
  <c r="F92" i="9"/>
  <c r="C90" i="18" s="1"/>
  <c r="F93" i="9"/>
  <c r="C91" i="18" s="1"/>
  <c r="F94" i="9"/>
  <c r="C92" i="18" s="1"/>
  <c r="F95" i="9"/>
  <c r="C93" i="18" s="1"/>
  <c r="F96" i="9"/>
  <c r="C94" i="18" s="1"/>
  <c r="F97" i="9"/>
  <c r="C95" i="18" s="1"/>
  <c r="F98" i="9"/>
  <c r="C96" i="18" s="1"/>
  <c r="F99" i="9"/>
  <c r="C97" i="18" s="1"/>
  <c r="F100" i="9"/>
  <c r="C98" i="18" s="1"/>
  <c r="F101" i="9"/>
  <c r="C99" i="18" s="1"/>
  <c r="F102" i="9"/>
  <c r="C100" i="18" s="1"/>
  <c r="F103" i="9"/>
  <c r="C101" i="18" s="1"/>
  <c r="F104" i="9"/>
  <c r="C102" i="18" s="1"/>
  <c r="F105" i="9"/>
  <c r="C103" i="18" s="1"/>
  <c r="F106" i="9"/>
  <c r="C104" i="18" s="1"/>
  <c r="F107" i="9"/>
  <c r="C105" i="18" s="1"/>
  <c r="F108" i="9"/>
  <c r="C106" i="18" s="1"/>
  <c r="F109" i="9"/>
  <c r="C107" i="18" s="1"/>
  <c r="F110" i="9"/>
  <c r="C108" i="18" s="1"/>
  <c r="F111" i="9"/>
  <c r="C109" i="18" s="1"/>
  <c r="F112" i="9"/>
  <c r="C110" i="18" s="1"/>
  <c r="F113" i="9"/>
  <c r="C111" i="18" s="1"/>
  <c r="F114" i="9"/>
  <c r="C112" i="18" s="1"/>
  <c r="F115" i="9"/>
  <c r="C113" i="18" s="1"/>
  <c r="F116" i="9"/>
  <c r="C114" i="18" s="1"/>
  <c r="F117" i="9"/>
  <c r="C115" i="18" s="1"/>
  <c r="F118" i="9"/>
  <c r="C116" i="18" s="1"/>
  <c r="F119" i="9"/>
  <c r="C117" i="18" s="1"/>
  <c r="F120" i="9"/>
  <c r="C118" i="18" s="1"/>
  <c r="F121" i="9"/>
  <c r="C119" i="18" s="1"/>
  <c r="F122" i="9"/>
  <c r="C120" i="18" s="1"/>
  <c r="F123" i="9"/>
  <c r="C121" i="18" s="1"/>
  <c r="F124" i="9"/>
  <c r="C122" i="18" s="1"/>
  <c r="F125" i="9"/>
  <c r="C123" i="18" s="1"/>
  <c r="F126" i="9"/>
  <c r="C124" i="18" s="1"/>
  <c r="F127" i="9"/>
  <c r="C125" i="18" s="1"/>
  <c r="F128" i="9"/>
  <c r="C126" i="18" s="1"/>
  <c r="F129" i="9"/>
  <c r="C127" i="18" s="1"/>
  <c r="F130" i="9"/>
  <c r="C128" i="18" s="1"/>
  <c r="F131" i="9"/>
  <c r="C129" i="18" s="1"/>
  <c r="F132" i="9"/>
  <c r="C130" i="18" s="1"/>
  <c r="F133" i="9"/>
  <c r="C131" i="18" s="1"/>
  <c r="F134" i="9"/>
  <c r="C132" i="18" s="1"/>
  <c r="F135" i="9"/>
  <c r="C133" i="18" s="1"/>
  <c r="F136" i="9"/>
  <c r="C134" i="18" s="1"/>
  <c r="F137" i="9"/>
  <c r="C135" i="18" s="1"/>
  <c r="F138" i="9"/>
  <c r="C136" i="18" s="1"/>
  <c r="F139" i="9"/>
  <c r="C137" i="18" s="1"/>
  <c r="F140" i="9"/>
  <c r="C138" i="18" s="1"/>
  <c r="F141" i="9"/>
  <c r="C139" i="18" s="1"/>
  <c r="F142" i="9"/>
  <c r="C140" i="18" s="1"/>
  <c r="F143" i="9"/>
  <c r="C141" i="18" s="1"/>
  <c r="F144" i="9"/>
  <c r="C142" i="18" s="1"/>
  <c r="F145" i="9"/>
  <c r="C143" i="18" s="1"/>
  <c r="F146" i="9"/>
  <c r="C144" i="18" s="1"/>
  <c r="F147" i="9"/>
  <c r="C145" i="18" s="1"/>
  <c r="F148" i="9"/>
  <c r="C146" i="18" s="1"/>
  <c r="F149" i="9"/>
  <c r="C147" i="18" s="1"/>
  <c r="F150" i="9"/>
  <c r="C148" i="18" s="1"/>
  <c r="F151" i="9"/>
  <c r="C149" i="18" s="1"/>
  <c r="F152" i="9"/>
  <c r="C150" i="18" s="1"/>
  <c r="F153" i="9"/>
  <c r="C151" i="18" s="1"/>
  <c r="F154" i="9"/>
  <c r="C152" i="18" s="1"/>
  <c r="F155" i="9"/>
  <c r="C153" i="18" s="1"/>
  <c r="F156" i="9"/>
  <c r="C154" i="18" s="1"/>
  <c r="F157" i="9"/>
  <c r="C155" i="18" s="1"/>
  <c r="F158" i="9"/>
  <c r="C156" i="18" s="1"/>
  <c r="F159" i="9"/>
  <c r="C157" i="18" s="1"/>
  <c r="F160" i="9"/>
  <c r="C158" i="18" s="1"/>
  <c r="F161" i="9"/>
  <c r="C159" i="18" s="1"/>
  <c r="F162" i="9"/>
  <c r="C160" i="18" s="1"/>
  <c r="F163" i="9"/>
  <c r="C161" i="18" s="1"/>
  <c r="F164" i="9"/>
  <c r="C162" i="18" s="1"/>
  <c r="F165" i="9"/>
  <c r="C163" i="18" s="1"/>
  <c r="F166" i="9"/>
  <c r="C164" i="18" s="1"/>
  <c r="F167" i="9"/>
  <c r="C165" i="18" s="1"/>
  <c r="F168" i="9"/>
  <c r="C166" i="18" s="1"/>
  <c r="F169" i="9"/>
  <c r="C167" i="18" s="1"/>
  <c r="F170" i="9"/>
  <c r="C168" i="18" s="1"/>
  <c r="F171" i="9"/>
  <c r="C169" i="18" s="1"/>
  <c r="F172" i="9"/>
  <c r="C170" i="18" s="1"/>
  <c r="F173" i="9"/>
  <c r="C171" i="18" s="1"/>
  <c r="F174" i="9"/>
  <c r="C172" i="18" s="1"/>
  <c r="F175" i="9"/>
  <c r="C173" i="18" s="1"/>
  <c r="F176" i="9"/>
  <c r="C174" i="18" s="1"/>
  <c r="F177" i="9"/>
  <c r="C175" i="18" s="1"/>
  <c r="F178" i="9"/>
  <c r="C176" i="18" s="1"/>
  <c r="F179" i="9"/>
  <c r="C177" i="18" s="1"/>
  <c r="F180" i="9"/>
  <c r="C178" i="18" s="1"/>
  <c r="F181" i="9"/>
  <c r="C179" i="18" s="1"/>
  <c r="F182" i="9"/>
  <c r="C180" i="18" s="1"/>
  <c r="F183" i="9"/>
  <c r="C181" i="18" s="1"/>
  <c r="F184" i="9"/>
  <c r="C182" i="18" s="1"/>
  <c r="F185" i="9"/>
  <c r="C183" i="18" s="1"/>
  <c r="F186" i="9"/>
  <c r="C184" i="18" s="1"/>
  <c r="F187" i="9"/>
  <c r="C185" i="18" s="1"/>
  <c r="F188" i="9"/>
  <c r="C186" i="18" s="1"/>
  <c r="F189" i="9"/>
  <c r="C187" i="18" s="1"/>
  <c r="F190" i="9"/>
  <c r="C188" i="18" s="1"/>
  <c r="F191" i="9"/>
  <c r="C189" i="18" s="1"/>
  <c r="F192" i="9"/>
  <c r="C190" i="18" s="1"/>
  <c r="F193" i="9"/>
  <c r="C191" i="18" s="1"/>
  <c r="F194" i="9"/>
  <c r="C192" i="18" s="1"/>
  <c r="F195" i="9"/>
  <c r="C193" i="18" s="1"/>
  <c r="F196" i="9"/>
  <c r="C194" i="18" s="1"/>
  <c r="F197" i="9"/>
  <c r="C195" i="18" s="1"/>
  <c r="F198" i="9"/>
  <c r="C196" i="18" s="1"/>
  <c r="F199" i="9"/>
  <c r="C197" i="18" s="1"/>
  <c r="F200" i="9"/>
  <c r="C198" i="18" s="1"/>
  <c r="F201" i="9"/>
  <c r="C199" i="18" s="1"/>
  <c r="F202" i="9"/>
  <c r="C200" i="18" s="1"/>
  <c r="F203" i="9"/>
  <c r="C201" i="18" s="1"/>
  <c r="F204" i="9"/>
  <c r="C202" i="18" s="1"/>
  <c r="F205" i="9"/>
  <c r="C203" i="18" s="1"/>
  <c r="F206" i="9"/>
  <c r="C204" i="18" s="1"/>
  <c r="F207" i="9"/>
  <c r="C205" i="18" s="1"/>
  <c r="F208" i="9"/>
  <c r="C206" i="18" s="1"/>
  <c r="F209" i="9"/>
  <c r="C207" i="18" s="1"/>
  <c r="F210" i="9"/>
  <c r="C208" i="18" s="1"/>
  <c r="F211" i="9"/>
  <c r="C209" i="18" s="1"/>
  <c r="F212" i="9"/>
  <c r="C210" i="18" s="1"/>
  <c r="F213" i="9"/>
  <c r="C211" i="18" s="1"/>
  <c r="F214" i="9"/>
  <c r="C212" i="18" s="1"/>
  <c r="F215" i="9"/>
  <c r="C213" i="18" s="1"/>
  <c r="F216" i="9"/>
  <c r="C214" i="18" s="1"/>
  <c r="F217" i="9"/>
  <c r="C215" i="18" s="1"/>
  <c r="F218" i="9"/>
  <c r="C216" i="18" s="1"/>
  <c r="F219" i="9"/>
  <c r="C217" i="18" s="1"/>
  <c r="F220" i="9"/>
  <c r="C218" i="18" s="1"/>
  <c r="F221" i="9"/>
  <c r="C219" i="18" s="1"/>
  <c r="F222" i="9"/>
  <c r="C220" i="18" s="1"/>
  <c r="F223" i="9"/>
  <c r="C221" i="18" s="1"/>
  <c r="F224" i="9"/>
  <c r="C222" i="18" s="1"/>
  <c r="F225" i="9"/>
  <c r="C223" i="18" s="1"/>
  <c r="F226" i="9"/>
  <c r="C224" i="18" s="1"/>
  <c r="F227" i="9"/>
  <c r="C225" i="18" s="1"/>
  <c r="F228" i="9"/>
  <c r="C226" i="18" s="1"/>
  <c r="F229" i="9"/>
  <c r="C227" i="18" s="1"/>
  <c r="F230" i="9"/>
  <c r="C228" i="18" s="1"/>
  <c r="F231" i="9"/>
  <c r="C229" i="18" s="1"/>
  <c r="F232" i="9"/>
  <c r="C230" i="18" s="1"/>
  <c r="F233" i="9"/>
  <c r="C231" i="18" s="1"/>
  <c r="F234" i="9"/>
  <c r="C232" i="18" s="1"/>
  <c r="F235" i="9"/>
  <c r="C233" i="18" s="1"/>
  <c r="F236" i="9"/>
  <c r="C234" i="18" s="1"/>
  <c r="F237" i="9"/>
  <c r="C235" i="18" s="1"/>
  <c r="F238" i="9"/>
  <c r="C236" i="18" s="1"/>
  <c r="F239" i="9"/>
  <c r="C237" i="18" s="1"/>
  <c r="F240" i="9"/>
  <c r="C238" i="18" s="1"/>
  <c r="F241" i="9"/>
  <c r="C239" i="18" s="1"/>
  <c r="F242" i="9"/>
  <c r="C240" i="18" s="1"/>
  <c r="F243" i="9"/>
  <c r="C241" i="18" s="1"/>
  <c r="F244" i="9"/>
  <c r="C242" i="18" s="1"/>
  <c r="F245" i="9"/>
  <c r="C243" i="18" s="1"/>
  <c r="F246" i="9"/>
  <c r="C244" i="18" s="1"/>
  <c r="F247" i="9"/>
  <c r="C245" i="18" s="1"/>
  <c r="F248" i="9"/>
  <c r="C246" i="18" s="1"/>
  <c r="F249" i="9"/>
  <c r="C247" i="18" s="1"/>
  <c r="F250" i="9"/>
  <c r="C248" i="18" s="1"/>
  <c r="F251" i="9"/>
  <c r="C249" i="18" s="1"/>
  <c r="F252" i="9"/>
  <c r="C250" i="18" s="1"/>
  <c r="F253" i="9"/>
  <c r="C251" i="18" s="1"/>
  <c r="F254" i="9"/>
  <c r="C252" i="18" s="1"/>
  <c r="F255" i="9"/>
  <c r="C253" i="18" s="1"/>
  <c r="F256" i="9"/>
  <c r="C254" i="18" s="1"/>
  <c r="F257" i="9"/>
  <c r="C255" i="18" s="1"/>
  <c r="F258" i="9"/>
  <c r="C256" i="18" s="1"/>
  <c r="F259" i="9"/>
  <c r="C257" i="18" s="1"/>
  <c r="F260" i="9"/>
  <c r="C258" i="18" s="1"/>
  <c r="F261" i="9"/>
  <c r="C259" i="18" s="1"/>
  <c r="F262" i="9"/>
  <c r="C260" i="18" s="1"/>
  <c r="F263" i="9"/>
  <c r="C261" i="18" s="1"/>
  <c r="F264" i="9"/>
  <c r="C262" i="18" s="1"/>
  <c r="F265" i="9"/>
  <c r="C263" i="18" s="1"/>
  <c r="F266" i="9"/>
  <c r="C264" i="18" s="1"/>
  <c r="F267" i="9"/>
  <c r="C265" i="18" s="1"/>
  <c r="F268" i="9"/>
  <c r="C266" i="18" s="1"/>
  <c r="F269" i="9"/>
  <c r="C267" i="18" s="1"/>
  <c r="F270" i="9"/>
  <c r="C268" i="18" s="1"/>
  <c r="F271" i="9"/>
  <c r="C269" i="18" s="1"/>
  <c r="F272" i="9"/>
  <c r="C270" i="18" s="1"/>
  <c r="F273" i="9"/>
  <c r="C271" i="18" s="1"/>
  <c r="F274" i="9"/>
  <c r="C272" i="18" s="1"/>
  <c r="F275" i="9"/>
  <c r="C273" i="18" s="1"/>
  <c r="F276" i="9"/>
  <c r="C274" i="18" s="1"/>
  <c r="F277" i="9"/>
  <c r="C275" i="18" s="1"/>
  <c r="F278" i="9"/>
  <c r="C276" i="18" s="1"/>
  <c r="F279" i="9"/>
  <c r="C277" i="18" s="1"/>
  <c r="F280" i="9"/>
  <c r="C278" i="18" s="1"/>
  <c r="F281" i="9"/>
  <c r="C279" i="18" s="1"/>
  <c r="F282" i="9"/>
  <c r="C280" i="18" s="1"/>
  <c r="F283" i="9"/>
  <c r="C281" i="18" s="1"/>
  <c r="F284" i="9"/>
  <c r="C282" i="18" s="1"/>
  <c r="F285" i="9"/>
  <c r="C283" i="18" s="1"/>
  <c r="F286" i="9"/>
  <c r="C284" i="18" s="1"/>
  <c r="F287" i="9"/>
  <c r="C285" i="18" s="1"/>
  <c r="F288" i="9"/>
  <c r="C286" i="18" s="1"/>
  <c r="F289" i="9"/>
  <c r="C287" i="18" s="1"/>
  <c r="F290" i="9"/>
  <c r="C288" i="18" s="1"/>
  <c r="F291" i="9"/>
  <c r="C289" i="18" s="1"/>
  <c r="F292" i="9"/>
  <c r="C290" i="18" s="1"/>
  <c r="F293" i="9"/>
  <c r="C291" i="18" s="1"/>
  <c r="F294" i="9"/>
  <c r="C292" i="18" s="1"/>
  <c r="F295" i="9"/>
  <c r="C293" i="18" s="1"/>
  <c r="F296" i="9"/>
  <c r="C294" i="18" s="1"/>
  <c r="F297" i="9"/>
  <c r="C295" i="18" s="1"/>
  <c r="F298" i="9"/>
  <c r="C296" i="18" s="1"/>
  <c r="F299" i="9"/>
  <c r="C297" i="18" s="1"/>
  <c r="F300" i="9"/>
  <c r="C298" i="18" s="1"/>
  <c r="F301" i="9"/>
  <c r="C299" i="18" s="1"/>
  <c r="F302" i="9"/>
  <c r="C300" i="18" s="1"/>
  <c r="F303" i="9"/>
  <c r="C301" i="18" s="1"/>
  <c r="F304" i="9"/>
  <c r="C302" i="18" s="1"/>
  <c r="F305" i="9"/>
  <c r="C303" i="18" s="1"/>
  <c r="F306" i="9"/>
  <c r="C304" i="18" s="1"/>
  <c r="F307" i="9"/>
  <c r="C305" i="18" s="1"/>
  <c r="F308" i="9"/>
  <c r="C306" i="18" s="1"/>
  <c r="F309" i="9"/>
  <c r="C307" i="18" s="1"/>
  <c r="F310" i="9"/>
  <c r="C308" i="18" s="1"/>
  <c r="F311" i="9"/>
  <c r="C309" i="18" s="1"/>
  <c r="F312" i="9"/>
  <c r="C310" i="18" s="1"/>
  <c r="F313" i="9"/>
  <c r="C311" i="18" s="1"/>
  <c r="F314" i="9"/>
  <c r="C312" i="18" s="1"/>
  <c r="F315" i="9"/>
  <c r="C313" i="18" s="1"/>
  <c r="F316" i="9"/>
  <c r="C314" i="18" s="1"/>
  <c r="F317" i="9"/>
  <c r="C315" i="18" s="1"/>
  <c r="F318" i="9"/>
  <c r="C316" i="18" s="1"/>
  <c r="F319" i="9"/>
  <c r="C317" i="18" s="1"/>
  <c r="F320" i="9"/>
  <c r="C318" i="18" s="1"/>
  <c r="F321" i="9"/>
  <c r="C319" i="18" s="1"/>
  <c r="F322" i="9"/>
  <c r="C320" i="18" s="1"/>
  <c r="F323" i="9"/>
  <c r="C321" i="18" s="1"/>
  <c r="F324" i="9"/>
  <c r="C322" i="18" s="1"/>
  <c r="F325" i="9"/>
  <c r="C323" i="18" s="1"/>
  <c r="F326" i="9"/>
  <c r="C324" i="18" s="1"/>
  <c r="F327" i="9"/>
  <c r="C325" i="18" s="1"/>
  <c r="F328" i="9"/>
  <c r="C326" i="18" s="1"/>
  <c r="F329" i="9"/>
  <c r="C327" i="18" s="1"/>
  <c r="F330" i="9"/>
  <c r="C328" i="18" s="1"/>
  <c r="F331" i="9"/>
  <c r="C329" i="18" s="1"/>
  <c r="F332" i="9"/>
  <c r="C330" i="18" s="1"/>
  <c r="F333" i="9"/>
  <c r="C331" i="18" s="1"/>
  <c r="F334" i="9"/>
  <c r="C332" i="18" s="1"/>
  <c r="F335" i="9"/>
  <c r="C333" i="18" s="1"/>
  <c r="F336" i="9"/>
  <c r="C334" i="18" s="1"/>
  <c r="F337" i="9"/>
  <c r="C335" i="18" s="1"/>
  <c r="F338" i="9"/>
  <c r="C336" i="18" s="1"/>
  <c r="F339" i="9"/>
  <c r="C337" i="18" s="1"/>
  <c r="F340" i="9"/>
  <c r="C338" i="18" s="1"/>
  <c r="F341" i="9"/>
  <c r="C339" i="18" s="1"/>
  <c r="F342" i="9"/>
  <c r="C340" i="18" s="1"/>
  <c r="F343" i="9"/>
  <c r="C341" i="18" s="1"/>
  <c r="F344" i="9"/>
  <c r="C342" i="18" s="1"/>
  <c r="F345" i="9"/>
  <c r="C343" i="18" s="1"/>
  <c r="F346" i="9"/>
  <c r="C344" i="18" s="1"/>
  <c r="F347" i="9"/>
  <c r="C345" i="18" s="1"/>
  <c r="F348" i="9"/>
  <c r="C346" i="18" s="1"/>
  <c r="F349" i="9"/>
  <c r="C347" i="18" s="1"/>
  <c r="F350" i="9"/>
  <c r="C348" i="18" s="1"/>
  <c r="F351" i="9"/>
  <c r="C349" i="18" s="1"/>
  <c r="F352" i="9"/>
  <c r="C350" i="18" s="1"/>
  <c r="F353" i="9"/>
  <c r="C351" i="18" s="1"/>
  <c r="F354" i="9"/>
  <c r="C352" i="18" s="1"/>
  <c r="G5" i="9"/>
  <c r="D3" i="18" s="1"/>
  <c r="G6" i="9"/>
  <c r="D4" i="18" s="1"/>
  <c r="G7" i="9"/>
  <c r="D5" i="18" s="1"/>
  <c r="G8" i="9"/>
  <c r="D6" i="18" s="1"/>
  <c r="G9" i="9"/>
  <c r="D7" i="18" s="1"/>
  <c r="G10" i="9"/>
  <c r="D8" i="18" s="1"/>
  <c r="G11" i="9"/>
  <c r="D9" i="18" s="1"/>
  <c r="G12" i="9"/>
  <c r="D10" i="18" s="1"/>
  <c r="G13" i="9"/>
  <c r="D11" i="18" s="1"/>
  <c r="G14" i="9"/>
  <c r="D12" i="18" s="1"/>
  <c r="G15" i="9"/>
  <c r="D13" i="18" s="1"/>
  <c r="G16" i="9"/>
  <c r="D14" i="18" s="1"/>
  <c r="G17" i="9"/>
  <c r="D15" i="18" s="1"/>
  <c r="G18" i="9"/>
  <c r="D16" i="18" s="1"/>
  <c r="G19" i="9"/>
  <c r="D17" i="18" s="1"/>
  <c r="G20" i="9"/>
  <c r="D18" i="18" s="1"/>
  <c r="G21" i="9"/>
  <c r="D19" i="18" s="1"/>
  <c r="G22" i="9"/>
  <c r="D20" i="18" s="1"/>
  <c r="G23" i="9"/>
  <c r="D21" i="18" s="1"/>
  <c r="G24" i="9"/>
  <c r="D22" i="18" s="1"/>
  <c r="G25" i="9"/>
  <c r="D23" i="18" s="1"/>
  <c r="G26" i="9"/>
  <c r="D24" i="18" s="1"/>
  <c r="G27" i="9"/>
  <c r="D25" i="18" s="1"/>
  <c r="G28" i="9"/>
  <c r="D26" i="18" s="1"/>
  <c r="G29" i="9"/>
  <c r="D27" i="18" s="1"/>
  <c r="G30" i="9"/>
  <c r="D28" i="18" s="1"/>
  <c r="G31" i="9"/>
  <c r="D29" i="18" s="1"/>
  <c r="G32" i="9"/>
  <c r="D30" i="18" s="1"/>
  <c r="G33" i="9"/>
  <c r="D31" i="18" s="1"/>
  <c r="G34" i="9"/>
  <c r="D32" i="18" s="1"/>
  <c r="G35" i="9"/>
  <c r="D33" i="18" s="1"/>
  <c r="G36" i="9"/>
  <c r="D34" i="18" s="1"/>
  <c r="G37" i="9"/>
  <c r="D35" i="18" s="1"/>
  <c r="G38" i="9"/>
  <c r="D36" i="18" s="1"/>
  <c r="G39" i="9"/>
  <c r="D37" i="18" s="1"/>
  <c r="G40" i="9"/>
  <c r="D38" i="18" s="1"/>
  <c r="G41" i="9"/>
  <c r="D39" i="18" s="1"/>
  <c r="G42" i="9"/>
  <c r="D40" i="18" s="1"/>
  <c r="G43" i="9"/>
  <c r="D41" i="18" s="1"/>
  <c r="G44" i="9"/>
  <c r="D42" i="18" s="1"/>
  <c r="G45" i="9"/>
  <c r="D43" i="18" s="1"/>
  <c r="G46" i="9"/>
  <c r="D44" i="18" s="1"/>
  <c r="G47" i="9"/>
  <c r="D45" i="18" s="1"/>
  <c r="G48" i="9"/>
  <c r="D46" i="18" s="1"/>
  <c r="G49" i="9"/>
  <c r="D47" i="18" s="1"/>
  <c r="G50" i="9"/>
  <c r="D48" i="18" s="1"/>
  <c r="G51" i="9"/>
  <c r="D49" i="18" s="1"/>
  <c r="G52" i="9"/>
  <c r="D50" i="18" s="1"/>
  <c r="G53" i="9"/>
  <c r="D51" i="18" s="1"/>
  <c r="G54" i="9"/>
  <c r="D52" i="18" s="1"/>
  <c r="G55" i="9"/>
  <c r="D53" i="18" s="1"/>
  <c r="G56" i="9"/>
  <c r="D54" i="18" s="1"/>
  <c r="G57" i="9"/>
  <c r="D55" i="18" s="1"/>
  <c r="G58" i="9"/>
  <c r="D56" i="18" s="1"/>
  <c r="G59" i="9"/>
  <c r="D57" i="18" s="1"/>
  <c r="G60" i="9"/>
  <c r="D58" i="18" s="1"/>
  <c r="G61" i="9"/>
  <c r="D59" i="18" s="1"/>
  <c r="G62" i="9"/>
  <c r="D60" i="18" s="1"/>
  <c r="G63" i="9"/>
  <c r="D61" i="18" s="1"/>
  <c r="G64" i="9"/>
  <c r="D62" i="18" s="1"/>
  <c r="G65" i="9"/>
  <c r="D63" i="18" s="1"/>
  <c r="G66" i="9"/>
  <c r="D64" i="18" s="1"/>
  <c r="G67" i="9"/>
  <c r="D65" i="18" s="1"/>
  <c r="G68" i="9"/>
  <c r="D66" i="18" s="1"/>
  <c r="G69" i="9"/>
  <c r="D67" i="18" s="1"/>
  <c r="G70" i="9"/>
  <c r="D68" i="18" s="1"/>
  <c r="G71" i="9"/>
  <c r="D69" i="18" s="1"/>
  <c r="G72" i="9"/>
  <c r="D70" i="18" s="1"/>
  <c r="G73" i="9"/>
  <c r="D71" i="18" s="1"/>
  <c r="G74" i="9"/>
  <c r="D72" i="18" s="1"/>
  <c r="G75" i="9"/>
  <c r="D73" i="18" s="1"/>
  <c r="G76" i="9"/>
  <c r="D74" i="18" s="1"/>
  <c r="G77" i="9"/>
  <c r="D75" i="18" s="1"/>
  <c r="G78" i="9"/>
  <c r="D76" i="18" s="1"/>
  <c r="G79" i="9"/>
  <c r="D77" i="18" s="1"/>
  <c r="G80" i="9"/>
  <c r="D78" i="18" s="1"/>
  <c r="G81" i="9"/>
  <c r="D79" i="18" s="1"/>
  <c r="G82" i="9"/>
  <c r="D80" i="18" s="1"/>
  <c r="G83" i="9"/>
  <c r="D81" i="18" s="1"/>
  <c r="G84" i="9"/>
  <c r="D82" i="18" s="1"/>
  <c r="G85" i="9"/>
  <c r="D83" i="18" s="1"/>
  <c r="G86" i="9"/>
  <c r="D84" i="18" s="1"/>
  <c r="G87" i="9"/>
  <c r="D85" i="18" s="1"/>
  <c r="G88" i="9"/>
  <c r="D86" i="18" s="1"/>
  <c r="G89" i="9"/>
  <c r="D87" i="18" s="1"/>
  <c r="G90" i="9"/>
  <c r="D88" i="18" s="1"/>
  <c r="G91" i="9"/>
  <c r="D89" i="18" s="1"/>
  <c r="G92" i="9"/>
  <c r="D90" i="18" s="1"/>
  <c r="G93" i="9"/>
  <c r="D91" i="18" s="1"/>
  <c r="G94" i="9"/>
  <c r="D92" i="18" s="1"/>
  <c r="G95" i="9"/>
  <c r="D93" i="18" s="1"/>
  <c r="G96" i="9"/>
  <c r="D94" i="18" s="1"/>
  <c r="G97" i="9"/>
  <c r="D95" i="18" s="1"/>
  <c r="G98" i="9"/>
  <c r="D96" i="18" s="1"/>
  <c r="G99" i="9"/>
  <c r="D97" i="18" s="1"/>
  <c r="G100" i="9"/>
  <c r="D98" i="18" s="1"/>
  <c r="G101" i="9"/>
  <c r="D99" i="18" s="1"/>
  <c r="G102" i="9"/>
  <c r="D100" i="18" s="1"/>
  <c r="G103" i="9"/>
  <c r="D101" i="18" s="1"/>
  <c r="G104" i="9"/>
  <c r="D102" i="18" s="1"/>
  <c r="G105" i="9"/>
  <c r="D103" i="18" s="1"/>
  <c r="G106" i="9"/>
  <c r="D104" i="18" s="1"/>
  <c r="G107" i="9"/>
  <c r="D105" i="18" s="1"/>
  <c r="G108" i="9"/>
  <c r="D106" i="18" s="1"/>
  <c r="G109" i="9"/>
  <c r="D107" i="18" s="1"/>
  <c r="G110" i="9"/>
  <c r="D108" i="18" s="1"/>
  <c r="G111" i="9"/>
  <c r="D109" i="18" s="1"/>
  <c r="G112" i="9"/>
  <c r="D110" i="18" s="1"/>
  <c r="G113" i="9"/>
  <c r="D111" i="18" s="1"/>
  <c r="G114" i="9"/>
  <c r="D112" i="18" s="1"/>
  <c r="G115" i="9"/>
  <c r="D113" i="18" s="1"/>
  <c r="G116" i="9"/>
  <c r="D114" i="18" s="1"/>
  <c r="G117" i="9"/>
  <c r="D115" i="18" s="1"/>
  <c r="G118" i="9"/>
  <c r="D116" i="18" s="1"/>
  <c r="G119" i="9"/>
  <c r="D117" i="18" s="1"/>
  <c r="G120" i="9"/>
  <c r="D118" i="18" s="1"/>
  <c r="G121" i="9"/>
  <c r="D119" i="18" s="1"/>
  <c r="G122" i="9"/>
  <c r="D120" i="18" s="1"/>
  <c r="G123" i="9"/>
  <c r="D121" i="18" s="1"/>
  <c r="G124" i="9"/>
  <c r="D122" i="18" s="1"/>
  <c r="G125" i="9"/>
  <c r="D123" i="18" s="1"/>
  <c r="G126" i="9"/>
  <c r="D124" i="18" s="1"/>
  <c r="G127" i="9"/>
  <c r="D125" i="18" s="1"/>
  <c r="G128" i="9"/>
  <c r="D126" i="18" s="1"/>
  <c r="G129" i="9"/>
  <c r="D127" i="18" s="1"/>
  <c r="G130" i="9"/>
  <c r="D128" i="18" s="1"/>
  <c r="G131" i="9"/>
  <c r="D129" i="18" s="1"/>
  <c r="G132" i="9"/>
  <c r="D130" i="18" s="1"/>
  <c r="G133" i="9"/>
  <c r="D131" i="18" s="1"/>
  <c r="G134" i="9"/>
  <c r="D132" i="18" s="1"/>
  <c r="G135" i="9"/>
  <c r="D133" i="18" s="1"/>
  <c r="G136" i="9"/>
  <c r="D134" i="18" s="1"/>
  <c r="G137" i="9"/>
  <c r="D135" i="18" s="1"/>
  <c r="G138" i="9"/>
  <c r="D136" i="18" s="1"/>
  <c r="G139" i="9"/>
  <c r="D137" i="18" s="1"/>
  <c r="G140" i="9"/>
  <c r="D138" i="18" s="1"/>
  <c r="G141" i="9"/>
  <c r="D139" i="18" s="1"/>
  <c r="G142" i="9"/>
  <c r="D140" i="18" s="1"/>
  <c r="G143" i="9"/>
  <c r="D141" i="18" s="1"/>
  <c r="G144" i="9"/>
  <c r="D142" i="18" s="1"/>
  <c r="G145" i="9"/>
  <c r="D143" i="18" s="1"/>
  <c r="G146" i="9"/>
  <c r="D144" i="18" s="1"/>
  <c r="G147" i="9"/>
  <c r="D145" i="18" s="1"/>
  <c r="G148" i="9"/>
  <c r="D146" i="18" s="1"/>
  <c r="G149" i="9"/>
  <c r="D147" i="18" s="1"/>
  <c r="G150" i="9"/>
  <c r="D148" i="18" s="1"/>
  <c r="G151" i="9"/>
  <c r="D149" i="18" s="1"/>
  <c r="G152" i="9"/>
  <c r="D150" i="18" s="1"/>
  <c r="G153" i="9"/>
  <c r="D151" i="18" s="1"/>
  <c r="G154" i="9"/>
  <c r="D152" i="18" s="1"/>
  <c r="G155" i="9"/>
  <c r="D153" i="18" s="1"/>
  <c r="G156" i="9"/>
  <c r="D154" i="18" s="1"/>
  <c r="G157" i="9"/>
  <c r="D155" i="18" s="1"/>
  <c r="G158" i="9"/>
  <c r="D156" i="18" s="1"/>
  <c r="G159" i="9"/>
  <c r="D157" i="18" s="1"/>
  <c r="G160" i="9"/>
  <c r="D158" i="18" s="1"/>
  <c r="G161" i="9"/>
  <c r="D159" i="18" s="1"/>
  <c r="G162" i="9"/>
  <c r="D160" i="18" s="1"/>
  <c r="G163" i="9"/>
  <c r="D161" i="18" s="1"/>
  <c r="G164" i="9"/>
  <c r="D162" i="18" s="1"/>
  <c r="G165" i="9"/>
  <c r="D163" i="18" s="1"/>
  <c r="G166" i="9"/>
  <c r="D164" i="18" s="1"/>
  <c r="G167" i="9"/>
  <c r="D165" i="18" s="1"/>
  <c r="G168" i="9"/>
  <c r="D166" i="18" s="1"/>
  <c r="G169" i="9"/>
  <c r="D167" i="18" s="1"/>
  <c r="G170" i="9"/>
  <c r="D168" i="18" s="1"/>
  <c r="G171" i="9"/>
  <c r="D169" i="18" s="1"/>
  <c r="G172" i="9"/>
  <c r="D170" i="18" s="1"/>
  <c r="G173" i="9"/>
  <c r="D171" i="18" s="1"/>
  <c r="G174" i="9"/>
  <c r="D172" i="18" s="1"/>
  <c r="G175" i="9"/>
  <c r="D173" i="18" s="1"/>
  <c r="G176" i="9"/>
  <c r="D174" i="18" s="1"/>
  <c r="G177" i="9"/>
  <c r="D175" i="18" s="1"/>
  <c r="G178" i="9"/>
  <c r="D176" i="18" s="1"/>
  <c r="G179" i="9"/>
  <c r="D177" i="18" s="1"/>
  <c r="G180" i="9"/>
  <c r="D178" i="18" s="1"/>
  <c r="G181" i="9"/>
  <c r="D179" i="18" s="1"/>
  <c r="G182" i="9"/>
  <c r="D180" i="18" s="1"/>
  <c r="G183" i="9"/>
  <c r="D181" i="18" s="1"/>
  <c r="G184" i="9"/>
  <c r="D182" i="18" s="1"/>
  <c r="G185" i="9"/>
  <c r="D183" i="18" s="1"/>
  <c r="G186" i="9"/>
  <c r="D184" i="18" s="1"/>
  <c r="G187" i="9"/>
  <c r="D185" i="18" s="1"/>
  <c r="G188" i="9"/>
  <c r="D186" i="18" s="1"/>
  <c r="G189" i="9"/>
  <c r="D187" i="18" s="1"/>
  <c r="G190" i="9"/>
  <c r="D188" i="18" s="1"/>
  <c r="G191" i="9"/>
  <c r="D189" i="18" s="1"/>
  <c r="G192" i="9"/>
  <c r="D190" i="18" s="1"/>
  <c r="G193" i="9"/>
  <c r="D191" i="18" s="1"/>
  <c r="G194" i="9"/>
  <c r="D192" i="18" s="1"/>
  <c r="G195" i="9"/>
  <c r="D193" i="18" s="1"/>
  <c r="G196" i="9"/>
  <c r="D194" i="18" s="1"/>
  <c r="G197" i="9"/>
  <c r="D195" i="18" s="1"/>
  <c r="G198" i="9"/>
  <c r="D196" i="18" s="1"/>
  <c r="G199" i="9"/>
  <c r="D197" i="18" s="1"/>
  <c r="G200" i="9"/>
  <c r="D198" i="18" s="1"/>
  <c r="G201" i="9"/>
  <c r="D199" i="18" s="1"/>
  <c r="G202" i="9"/>
  <c r="D200" i="18" s="1"/>
  <c r="G203" i="9"/>
  <c r="D201" i="18" s="1"/>
  <c r="G204" i="9"/>
  <c r="D202" i="18" s="1"/>
  <c r="G205" i="9"/>
  <c r="D203" i="18" s="1"/>
  <c r="G206" i="9"/>
  <c r="D204" i="18" s="1"/>
  <c r="G207" i="9"/>
  <c r="D205" i="18" s="1"/>
  <c r="G208" i="9"/>
  <c r="D206" i="18" s="1"/>
  <c r="G209" i="9"/>
  <c r="D207" i="18" s="1"/>
  <c r="G210" i="9"/>
  <c r="D208" i="18" s="1"/>
  <c r="G211" i="9"/>
  <c r="D209" i="18" s="1"/>
  <c r="G212" i="9"/>
  <c r="D210" i="18" s="1"/>
  <c r="G213" i="9"/>
  <c r="D211" i="18" s="1"/>
  <c r="G214" i="9"/>
  <c r="D212" i="18" s="1"/>
  <c r="G215" i="9"/>
  <c r="D213" i="18" s="1"/>
  <c r="G216" i="9"/>
  <c r="D214" i="18" s="1"/>
  <c r="G217" i="9"/>
  <c r="D215" i="18" s="1"/>
  <c r="G218" i="9"/>
  <c r="D216" i="18" s="1"/>
  <c r="G219" i="9"/>
  <c r="D217" i="18" s="1"/>
  <c r="G220" i="9"/>
  <c r="D218" i="18" s="1"/>
  <c r="G221" i="9"/>
  <c r="D219" i="18" s="1"/>
  <c r="G222" i="9"/>
  <c r="D220" i="18" s="1"/>
  <c r="G223" i="9"/>
  <c r="D221" i="18" s="1"/>
  <c r="G224" i="9"/>
  <c r="D222" i="18" s="1"/>
  <c r="G225" i="9"/>
  <c r="D223" i="18" s="1"/>
  <c r="G226" i="9"/>
  <c r="D224" i="18" s="1"/>
  <c r="G227" i="9"/>
  <c r="D225" i="18" s="1"/>
  <c r="G228" i="9"/>
  <c r="D226" i="18" s="1"/>
  <c r="G229" i="9"/>
  <c r="D227" i="18" s="1"/>
  <c r="G230" i="9"/>
  <c r="D228" i="18" s="1"/>
  <c r="G231" i="9"/>
  <c r="D229" i="18" s="1"/>
  <c r="G232" i="9"/>
  <c r="D230" i="18" s="1"/>
  <c r="G233" i="9"/>
  <c r="D231" i="18" s="1"/>
  <c r="G234" i="9"/>
  <c r="D232" i="18" s="1"/>
  <c r="G235" i="9"/>
  <c r="D233" i="18" s="1"/>
  <c r="G236" i="9"/>
  <c r="D234" i="18" s="1"/>
  <c r="G237" i="9"/>
  <c r="D235" i="18" s="1"/>
  <c r="G238" i="9"/>
  <c r="D236" i="18" s="1"/>
  <c r="G239" i="9"/>
  <c r="D237" i="18" s="1"/>
  <c r="G240" i="9"/>
  <c r="D238" i="18" s="1"/>
  <c r="G241" i="9"/>
  <c r="D239" i="18" s="1"/>
  <c r="G242" i="9"/>
  <c r="D240" i="18" s="1"/>
  <c r="G243" i="9"/>
  <c r="D241" i="18" s="1"/>
  <c r="G244" i="9"/>
  <c r="D242" i="18" s="1"/>
  <c r="G245" i="9"/>
  <c r="D243" i="18" s="1"/>
  <c r="G246" i="9"/>
  <c r="D244" i="18" s="1"/>
  <c r="G247" i="9"/>
  <c r="D245" i="18" s="1"/>
  <c r="G248" i="9"/>
  <c r="D246" i="18" s="1"/>
  <c r="G249" i="9"/>
  <c r="D247" i="18" s="1"/>
  <c r="G250" i="9"/>
  <c r="D248" i="18" s="1"/>
  <c r="G251" i="9"/>
  <c r="D249" i="18" s="1"/>
  <c r="G252" i="9"/>
  <c r="D250" i="18" s="1"/>
  <c r="G253" i="9"/>
  <c r="D251" i="18" s="1"/>
  <c r="G254" i="9"/>
  <c r="D252" i="18" s="1"/>
  <c r="G255" i="9"/>
  <c r="D253" i="18" s="1"/>
  <c r="G256" i="9"/>
  <c r="D254" i="18" s="1"/>
  <c r="G257" i="9"/>
  <c r="D255" i="18" s="1"/>
  <c r="G258" i="9"/>
  <c r="D256" i="18" s="1"/>
  <c r="G259" i="9"/>
  <c r="D257" i="18" s="1"/>
  <c r="G260" i="9"/>
  <c r="D258" i="18" s="1"/>
  <c r="G261" i="9"/>
  <c r="D259" i="18" s="1"/>
  <c r="G262" i="9"/>
  <c r="D260" i="18" s="1"/>
  <c r="G263" i="9"/>
  <c r="D261" i="18" s="1"/>
  <c r="G264" i="9"/>
  <c r="D262" i="18" s="1"/>
  <c r="G265" i="9"/>
  <c r="D263" i="18" s="1"/>
  <c r="G266" i="9"/>
  <c r="D264" i="18" s="1"/>
  <c r="G267" i="9"/>
  <c r="D265" i="18" s="1"/>
  <c r="G268" i="9"/>
  <c r="D266" i="18" s="1"/>
  <c r="G269" i="9"/>
  <c r="D267" i="18" s="1"/>
  <c r="G270" i="9"/>
  <c r="D268" i="18" s="1"/>
  <c r="G271" i="9"/>
  <c r="D269" i="18" s="1"/>
  <c r="G272" i="9"/>
  <c r="D270" i="18" s="1"/>
  <c r="G273" i="9"/>
  <c r="D271" i="18" s="1"/>
  <c r="G274" i="9"/>
  <c r="D272" i="18" s="1"/>
  <c r="G275" i="9"/>
  <c r="D273" i="18" s="1"/>
  <c r="G276" i="9"/>
  <c r="D274" i="18" s="1"/>
  <c r="G277" i="9"/>
  <c r="D275" i="18" s="1"/>
  <c r="G278" i="9"/>
  <c r="D276" i="18" s="1"/>
  <c r="G279" i="9"/>
  <c r="D277" i="18" s="1"/>
  <c r="G280" i="9"/>
  <c r="D278" i="18" s="1"/>
  <c r="G281" i="9"/>
  <c r="D279" i="18" s="1"/>
  <c r="G282" i="9"/>
  <c r="D280" i="18" s="1"/>
  <c r="G283" i="9"/>
  <c r="D281" i="18" s="1"/>
  <c r="G284" i="9"/>
  <c r="D282" i="18" s="1"/>
  <c r="G285" i="9"/>
  <c r="D283" i="18" s="1"/>
  <c r="G286" i="9"/>
  <c r="D284" i="18" s="1"/>
  <c r="G287" i="9"/>
  <c r="D285" i="18" s="1"/>
  <c r="G288" i="9"/>
  <c r="D286" i="18" s="1"/>
  <c r="G289" i="9"/>
  <c r="D287" i="18" s="1"/>
  <c r="G290" i="9"/>
  <c r="D288" i="18" s="1"/>
  <c r="G291" i="9"/>
  <c r="D289" i="18" s="1"/>
  <c r="G292" i="9"/>
  <c r="D290" i="18" s="1"/>
  <c r="G293" i="9"/>
  <c r="D291" i="18" s="1"/>
  <c r="G294" i="9"/>
  <c r="D292" i="18" s="1"/>
  <c r="G295" i="9"/>
  <c r="D293" i="18" s="1"/>
  <c r="G296" i="9"/>
  <c r="D294" i="18" s="1"/>
  <c r="G297" i="9"/>
  <c r="D295" i="18" s="1"/>
  <c r="G298" i="9"/>
  <c r="D296" i="18" s="1"/>
  <c r="G299" i="9"/>
  <c r="D297" i="18" s="1"/>
  <c r="G300" i="9"/>
  <c r="D298" i="18" s="1"/>
  <c r="G301" i="9"/>
  <c r="D299" i="18" s="1"/>
  <c r="G302" i="9"/>
  <c r="D300" i="18" s="1"/>
  <c r="G303" i="9"/>
  <c r="D301" i="18" s="1"/>
  <c r="G304" i="9"/>
  <c r="D302" i="18" s="1"/>
  <c r="G305" i="9"/>
  <c r="D303" i="18" s="1"/>
  <c r="G306" i="9"/>
  <c r="D304" i="18" s="1"/>
  <c r="G307" i="9"/>
  <c r="D305" i="18" s="1"/>
  <c r="G308" i="9"/>
  <c r="D306" i="18" s="1"/>
  <c r="G309" i="9"/>
  <c r="D307" i="18" s="1"/>
  <c r="G310" i="9"/>
  <c r="D308" i="18" s="1"/>
  <c r="G311" i="9"/>
  <c r="D309" i="18" s="1"/>
  <c r="G312" i="9"/>
  <c r="D310" i="18" s="1"/>
  <c r="G313" i="9"/>
  <c r="D311" i="18" s="1"/>
  <c r="G314" i="9"/>
  <c r="D312" i="18" s="1"/>
  <c r="G315" i="9"/>
  <c r="D313" i="18" s="1"/>
  <c r="G316" i="9"/>
  <c r="D314" i="18" s="1"/>
  <c r="G317" i="9"/>
  <c r="D315" i="18" s="1"/>
  <c r="G318" i="9"/>
  <c r="D316" i="18" s="1"/>
  <c r="G319" i="9"/>
  <c r="D317" i="18" s="1"/>
  <c r="G320" i="9"/>
  <c r="D318" i="18" s="1"/>
  <c r="G321" i="9"/>
  <c r="D319" i="18" s="1"/>
  <c r="G322" i="9"/>
  <c r="D320" i="18" s="1"/>
  <c r="G323" i="9"/>
  <c r="D321" i="18" s="1"/>
  <c r="G324" i="9"/>
  <c r="D322" i="18" s="1"/>
  <c r="G325" i="9"/>
  <c r="D323" i="18" s="1"/>
  <c r="G326" i="9"/>
  <c r="D324" i="18" s="1"/>
  <c r="G327" i="9"/>
  <c r="D325" i="18" s="1"/>
  <c r="G328" i="9"/>
  <c r="D326" i="18" s="1"/>
  <c r="G329" i="9"/>
  <c r="D327" i="18" s="1"/>
  <c r="G330" i="9"/>
  <c r="D328" i="18" s="1"/>
  <c r="G331" i="9"/>
  <c r="D329" i="18" s="1"/>
  <c r="G332" i="9"/>
  <c r="D330" i="18" s="1"/>
  <c r="G333" i="9"/>
  <c r="D331" i="18" s="1"/>
  <c r="G334" i="9"/>
  <c r="D332" i="18" s="1"/>
  <c r="G335" i="9"/>
  <c r="D333" i="18" s="1"/>
  <c r="G336" i="9"/>
  <c r="D334" i="18" s="1"/>
  <c r="G337" i="9"/>
  <c r="D335" i="18" s="1"/>
  <c r="G338" i="9"/>
  <c r="D336" i="18" s="1"/>
  <c r="G339" i="9"/>
  <c r="D337" i="18" s="1"/>
  <c r="G340" i="9"/>
  <c r="D338" i="18" s="1"/>
  <c r="G341" i="9"/>
  <c r="D339" i="18" s="1"/>
  <c r="G342" i="9"/>
  <c r="D340" i="18" s="1"/>
  <c r="G343" i="9"/>
  <c r="D341" i="18" s="1"/>
  <c r="G344" i="9"/>
  <c r="D342" i="18" s="1"/>
  <c r="G345" i="9"/>
  <c r="D343" i="18" s="1"/>
  <c r="G346" i="9"/>
  <c r="D344" i="18" s="1"/>
  <c r="G347" i="9"/>
  <c r="D345" i="18" s="1"/>
  <c r="G348" i="9"/>
  <c r="D346" i="18" s="1"/>
  <c r="G349" i="9"/>
  <c r="D347" i="18" s="1"/>
  <c r="G350" i="9"/>
  <c r="D348" i="18" s="1"/>
  <c r="G351" i="9"/>
  <c r="D349" i="18" s="1"/>
  <c r="G352" i="9"/>
  <c r="D350" i="18" s="1"/>
  <c r="G353" i="9"/>
  <c r="D351" i="18" s="1"/>
  <c r="G354" i="9"/>
  <c r="D352" i="18" s="1"/>
  <c r="G4" i="9"/>
  <c r="D2" i="18" s="1"/>
  <c r="F4" i="9"/>
  <c r="C2" i="18" s="1"/>
  <c r="E4" i="9"/>
  <c r="B2" i="18" s="1"/>
  <c r="F4" i="25" l="1"/>
  <c r="I4" i="9"/>
  <c r="F2" i="18" s="1"/>
  <c r="G316" i="25"/>
  <c r="J316" i="9"/>
  <c r="G314" i="18" s="1"/>
  <c r="G284" i="25"/>
  <c r="J284" i="9"/>
  <c r="G282" i="18" s="1"/>
  <c r="G260" i="25"/>
  <c r="J260" i="9"/>
  <c r="G258" i="18" s="1"/>
  <c r="G228" i="25"/>
  <c r="J228" i="9"/>
  <c r="G226" i="18" s="1"/>
  <c r="G212" i="25"/>
  <c r="J212" i="9"/>
  <c r="G210" i="18" s="1"/>
  <c r="G196" i="25"/>
  <c r="J196" i="9"/>
  <c r="G194" i="18" s="1"/>
  <c r="G180" i="25"/>
  <c r="J180" i="9"/>
  <c r="G178" i="18" s="1"/>
  <c r="G164" i="25"/>
  <c r="J164" i="9"/>
  <c r="G162" i="18" s="1"/>
  <c r="G148" i="25"/>
  <c r="J148" i="9"/>
  <c r="G146" i="18" s="1"/>
  <c r="G132" i="25"/>
  <c r="J132" i="9"/>
  <c r="G130" i="18" s="1"/>
  <c r="G116" i="25"/>
  <c r="J116" i="9"/>
  <c r="G114" i="18" s="1"/>
  <c r="G100" i="25"/>
  <c r="J100" i="9"/>
  <c r="G98" i="18" s="1"/>
  <c r="G84" i="25"/>
  <c r="J84" i="9"/>
  <c r="G82" i="18" s="1"/>
  <c r="G68" i="25"/>
  <c r="J68" i="9"/>
  <c r="G66" i="18" s="1"/>
  <c r="G52" i="25"/>
  <c r="J52" i="9"/>
  <c r="G50" i="18" s="1"/>
  <c r="G36" i="25"/>
  <c r="J36" i="9"/>
  <c r="G34" i="18" s="1"/>
  <c r="G20" i="25"/>
  <c r="J20" i="9"/>
  <c r="G18" i="18" s="1"/>
  <c r="F354" i="25"/>
  <c r="I354" i="9"/>
  <c r="F352" i="18" s="1"/>
  <c r="F338" i="25"/>
  <c r="I338" i="9"/>
  <c r="F336" i="18" s="1"/>
  <c r="F322" i="25"/>
  <c r="I322" i="9"/>
  <c r="F320" i="18" s="1"/>
  <c r="F306" i="25"/>
  <c r="I306" i="9"/>
  <c r="F304" i="18" s="1"/>
  <c r="F290" i="25"/>
  <c r="I290" i="9"/>
  <c r="F288" i="18" s="1"/>
  <c r="F266" i="25"/>
  <c r="I266" i="9"/>
  <c r="F264" i="18" s="1"/>
  <c r="F250" i="25"/>
  <c r="I250" i="9"/>
  <c r="F248" i="18" s="1"/>
  <c r="F234" i="25"/>
  <c r="I234" i="9"/>
  <c r="F232" i="18" s="1"/>
  <c r="F218" i="25"/>
  <c r="I218" i="9"/>
  <c r="F216" i="18" s="1"/>
  <c r="F202" i="25"/>
  <c r="I202" i="9"/>
  <c r="F200" i="18" s="1"/>
  <c r="F186" i="25"/>
  <c r="I186" i="9"/>
  <c r="F184" i="18" s="1"/>
  <c r="F170" i="25"/>
  <c r="I170" i="9"/>
  <c r="F168" i="18" s="1"/>
  <c r="F154" i="25"/>
  <c r="I154" i="9"/>
  <c r="F152" i="18" s="1"/>
  <c r="F138" i="25"/>
  <c r="I138" i="9"/>
  <c r="F136" i="18" s="1"/>
  <c r="F114" i="25"/>
  <c r="I114" i="9"/>
  <c r="F112" i="18" s="1"/>
  <c r="F98" i="25"/>
  <c r="I98" i="9"/>
  <c r="F96" i="18" s="1"/>
  <c r="F82" i="25"/>
  <c r="I82" i="9"/>
  <c r="F80" i="18" s="1"/>
  <c r="F66" i="25"/>
  <c r="I66" i="9"/>
  <c r="F64" i="18" s="1"/>
  <c r="F50" i="25"/>
  <c r="I50" i="9"/>
  <c r="F48" i="18" s="1"/>
  <c r="F34" i="25"/>
  <c r="I34" i="9"/>
  <c r="F32" i="18" s="1"/>
  <c r="F18" i="25"/>
  <c r="I18" i="9"/>
  <c r="F16" i="18" s="1"/>
  <c r="H354" i="25"/>
  <c r="K354" i="9"/>
  <c r="H352" i="18" s="1"/>
  <c r="H346" i="25"/>
  <c r="K346" i="9"/>
  <c r="H344" i="18" s="1"/>
  <c r="H338" i="25"/>
  <c r="K338" i="9"/>
  <c r="H336" i="18" s="1"/>
  <c r="H330" i="25"/>
  <c r="K330" i="9"/>
  <c r="H328" i="18" s="1"/>
  <c r="H322" i="25"/>
  <c r="K322" i="9"/>
  <c r="H320" i="18" s="1"/>
  <c r="H314" i="25"/>
  <c r="K314" i="9"/>
  <c r="H312" i="18" s="1"/>
  <c r="H306" i="25"/>
  <c r="K306" i="9"/>
  <c r="H304" i="18" s="1"/>
  <c r="H298" i="25"/>
  <c r="K298" i="9"/>
  <c r="H296" i="18" s="1"/>
  <c r="H290" i="25"/>
  <c r="K290" i="9"/>
  <c r="H288" i="18" s="1"/>
  <c r="H282" i="25"/>
  <c r="K282" i="9"/>
  <c r="H280" i="18" s="1"/>
  <c r="H274" i="25"/>
  <c r="K274" i="9"/>
  <c r="H272" i="18" s="1"/>
  <c r="H266" i="25"/>
  <c r="K266" i="9"/>
  <c r="H264" i="18" s="1"/>
  <c r="H258" i="25"/>
  <c r="K258" i="9"/>
  <c r="H256" i="18" s="1"/>
  <c r="H250" i="25"/>
  <c r="K250" i="9"/>
  <c r="H248" i="18" s="1"/>
  <c r="H242" i="25"/>
  <c r="K242" i="9"/>
  <c r="H240" i="18" s="1"/>
  <c r="H234" i="25"/>
  <c r="K234" i="9"/>
  <c r="H232" i="18" s="1"/>
  <c r="H226" i="25"/>
  <c r="K226" i="9"/>
  <c r="H224" i="18" s="1"/>
  <c r="H218" i="25"/>
  <c r="K218" i="9"/>
  <c r="H216" i="18" s="1"/>
  <c r="H210" i="25"/>
  <c r="K210" i="9"/>
  <c r="H208" i="18" s="1"/>
  <c r="H202" i="25"/>
  <c r="K202" i="9"/>
  <c r="H200" i="18" s="1"/>
  <c r="H194" i="25"/>
  <c r="K194" i="9"/>
  <c r="H192" i="18" s="1"/>
  <c r="H186" i="25"/>
  <c r="K186" i="9"/>
  <c r="H184" i="18" s="1"/>
  <c r="H178" i="25"/>
  <c r="K178" i="9"/>
  <c r="H176" i="18" s="1"/>
  <c r="H170" i="25"/>
  <c r="K170" i="9"/>
  <c r="H168" i="18" s="1"/>
  <c r="H162" i="25"/>
  <c r="K162" i="9"/>
  <c r="H160" i="18" s="1"/>
  <c r="H154" i="25"/>
  <c r="K154" i="9"/>
  <c r="H152" i="18" s="1"/>
  <c r="H146" i="25"/>
  <c r="K146" i="9"/>
  <c r="H144" i="18" s="1"/>
  <c r="H138" i="25"/>
  <c r="K138" i="9"/>
  <c r="H136" i="18" s="1"/>
  <c r="H130" i="25"/>
  <c r="K130" i="9"/>
  <c r="H128" i="18" s="1"/>
  <c r="H122" i="25"/>
  <c r="K122" i="9"/>
  <c r="H120" i="18" s="1"/>
  <c r="H114" i="25"/>
  <c r="K114" i="9"/>
  <c r="H112" i="18" s="1"/>
  <c r="H106" i="25"/>
  <c r="K106" i="9"/>
  <c r="H104" i="18" s="1"/>
  <c r="H98" i="25"/>
  <c r="K98" i="9"/>
  <c r="H96" i="18" s="1"/>
  <c r="H90" i="25"/>
  <c r="K90" i="9"/>
  <c r="H88" i="18" s="1"/>
  <c r="H82" i="25"/>
  <c r="K82" i="9"/>
  <c r="H80" i="18" s="1"/>
  <c r="H74" i="25"/>
  <c r="K74" i="9"/>
  <c r="H72" i="18" s="1"/>
  <c r="H66" i="25"/>
  <c r="K66" i="9"/>
  <c r="H64" i="18" s="1"/>
  <c r="H58" i="25"/>
  <c r="K58" i="9"/>
  <c r="H56" i="18" s="1"/>
  <c r="H50" i="25"/>
  <c r="K50" i="9"/>
  <c r="H48" i="18" s="1"/>
  <c r="H42" i="25"/>
  <c r="K42" i="9"/>
  <c r="H40" i="18" s="1"/>
  <c r="H34" i="25"/>
  <c r="K34" i="9"/>
  <c r="H32" i="18" s="1"/>
  <c r="H26" i="25"/>
  <c r="K26" i="9"/>
  <c r="H24" i="18" s="1"/>
  <c r="H18" i="25"/>
  <c r="K18" i="9"/>
  <c r="H16" i="18" s="1"/>
  <c r="H10" i="25"/>
  <c r="K10" i="9"/>
  <c r="H8" i="18" s="1"/>
  <c r="G348" i="25"/>
  <c r="J348" i="9"/>
  <c r="G346" i="18" s="1"/>
  <c r="G324" i="25"/>
  <c r="J324" i="9"/>
  <c r="G322" i="18" s="1"/>
  <c r="G292" i="25"/>
  <c r="J292" i="9"/>
  <c r="G290" i="18" s="1"/>
  <c r="G268" i="25"/>
  <c r="J268" i="9"/>
  <c r="G266" i="18" s="1"/>
  <c r="G236" i="25"/>
  <c r="J236" i="9"/>
  <c r="G234" i="18" s="1"/>
  <c r="G220" i="25"/>
  <c r="J220" i="9"/>
  <c r="G218" i="18" s="1"/>
  <c r="G204" i="25"/>
  <c r="J204" i="9"/>
  <c r="G202" i="18" s="1"/>
  <c r="G188" i="25"/>
  <c r="J188" i="9"/>
  <c r="G186" i="18" s="1"/>
  <c r="G172" i="25"/>
  <c r="J172" i="9"/>
  <c r="G170" i="18" s="1"/>
  <c r="G156" i="25"/>
  <c r="J156" i="9"/>
  <c r="G154" i="18" s="1"/>
  <c r="G140" i="25"/>
  <c r="J140" i="9"/>
  <c r="G138" i="18" s="1"/>
  <c r="G124" i="25"/>
  <c r="J124" i="9"/>
  <c r="G122" i="18" s="1"/>
  <c r="G108" i="25"/>
  <c r="J108" i="9"/>
  <c r="G106" i="18" s="1"/>
  <c r="G92" i="25"/>
  <c r="J92" i="9"/>
  <c r="G90" i="18" s="1"/>
  <c r="G76" i="25"/>
  <c r="J76" i="9"/>
  <c r="G74" i="18" s="1"/>
  <c r="G60" i="25"/>
  <c r="J60" i="9"/>
  <c r="G58" i="18" s="1"/>
  <c r="G44" i="25"/>
  <c r="J44" i="9"/>
  <c r="G42" i="18" s="1"/>
  <c r="G28" i="25"/>
  <c r="J28" i="9"/>
  <c r="G26" i="18" s="1"/>
  <c r="G12" i="25"/>
  <c r="J12" i="9"/>
  <c r="G10" i="18" s="1"/>
  <c r="F346" i="25"/>
  <c r="I346" i="9"/>
  <c r="F344" i="18" s="1"/>
  <c r="F330" i="25"/>
  <c r="I330" i="9"/>
  <c r="F328" i="18" s="1"/>
  <c r="F314" i="25"/>
  <c r="I314" i="9"/>
  <c r="F312" i="18" s="1"/>
  <c r="F298" i="25"/>
  <c r="I298" i="9"/>
  <c r="F296" i="18" s="1"/>
  <c r="F282" i="25"/>
  <c r="I282" i="9"/>
  <c r="F280" i="18" s="1"/>
  <c r="F274" i="25"/>
  <c r="I274" i="9"/>
  <c r="F272" i="18" s="1"/>
  <c r="F258" i="25"/>
  <c r="I258" i="9"/>
  <c r="F256" i="18" s="1"/>
  <c r="F242" i="25"/>
  <c r="I242" i="9"/>
  <c r="F240" i="18" s="1"/>
  <c r="F226" i="25"/>
  <c r="I226" i="9"/>
  <c r="F224" i="18" s="1"/>
  <c r="F210" i="25"/>
  <c r="I210" i="9"/>
  <c r="F208" i="18" s="1"/>
  <c r="F194" i="25"/>
  <c r="I194" i="9"/>
  <c r="F192" i="18" s="1"/>
  <c r="F178" i="25"/>
  <c r="I178" i="9"/>
  <c r="F176" i="18" s="1"/>
  <c r="F162" i="25"/>
  <c r="I162" i="9"/>
  <c r="F160" i="18" s="1"/>
  <c r="F146" i="25"/>
  <c r="I146" i="9"/>
  <c r="F144" i="18" s="1"/>
  <c r="F130" i="25"/>
  <c r="I130" i="9"/>
  <c r="F128" i="18" s="1"/>
  <c r="F122" i="25"/>
  <c r="I122" i="9"/>
  <c r="F120" i="18" s="1"/>
  <c r="F106" i="25"/>
  <c r="I106" i="9"/>
  <c r="F104" i="18" s="1"/>
  <c r="F90" i="25"/>
  <c r="I90" i="9"/>
  <c r="F88" i="18" s="1"/>
  <c r="F74" i="25"/>
  <c r="I74" i="9"/>
  <c r="F72" i="18" s="1"/>
  <c r="F58" i="25"/>
  <c r="I58" i="9"/>
  <c r="F56" i="18" s="1"/>
  <c r="F42" i="25"/>
  <c r="I42" i="9"/>
  <c r="F40" i="18" s="1"/>
  <c r="F26" i="25"/>
  <c r="I26" i="9"/>
  <c r="F24" i="18" s="1"/>
  <c r="F10" i="25"/>
  <c r="I10" i="9"/>
  <c r="F8" i="18" s="1"/>
  <c r="G347" i="25"/>
  <c r="J347" i="9"/>
  <c r="G345" i="18" s="1"/>
  <c r="G339" i="25"/>
  <c r="J339" i="9"/>
  <c r="G337" i="18" s="1"/>
  <c r="G331" i="25"/>
  <c r="J331" i="9"/>
  <c r="G329" i="18" s="1"/>
  <c r="G323" i="25"/>
  <c r="J323" i="9"/>
  <c r="G321" i="18" s="1"/>
  <c r="G315" i="25"/>
  <c r="J315" i="9"/>
  <c r="G313" i="18" s="1"/>
  <c r="G307" i="25"/>
  <c r="J307" i="9"/>
  <c r="G305" i="18" s="1"/>
  <c r="G299" i="25"/>
  <c r="J299" i="9"/>
  <c r="G297" i="18" s="1"/>
  <c r="G291" i="25"/>
  <c r="J291" i="9"/>
  <c r="G289" i="18" s="1"/>
  <c r="G283" i="25"/>
  <c r="J283" i="9"/>
  <c r="G281" i="18" s="1"/>
  <c r="G275" i="25"/>
  <c r="J275" i="9"/>
  <c r="G273" i="18" s="1"/>
  <c r="G267" i="25"/>
  <c r="J267" i="9"/>
  <c r="G265" i="18" s="1"/>
  <c r="G259" i="25"/>
  <c r="J259" i="9"/>
  <c r="G257" i="18" s="1"/>
  <c r="G251" i="25"/>
  <c r="J251" i="9"/>
  <c r="G249" i="18" s="1"/>
  <c r="G243" i="25"/>
  <c r="J243" i="9"/>
  <c r="G241" i="18" s="1"/>
  <c r="G235" i="25"/>
  <c r="J235" i="9"/>
  <c r="G233" i="18" s="1"/>
  <c r="G227" i="25"/>
  <c r="J227" i="9"/>
  <c r="G225" i="18" s="1"/>
  <c r="G219" i="25"/>
  <c r="J219" i="9"/>
  <c r="G217" i="18" s="1"/>
  <c r="G211" i="25"/>
  <c r="J211" i="9"/>
  <c r="G209" i="18" s="1"/>
  <c r="G203" i="25"/>
  <c r="J203" i="9"/>
  <c r="G201" i="18" s="1"/>
  <c r="G195" i="25"/>
  <c r="J195" i="9"/>
  <c r="G193" i="18" s="1"/>
  <c r="G187" i="25"/>
  <c r="J187" i="9"/>
  <c r="G185" i="18" s="1"/>
  <c r="G179" i="25"/>
  <c r="J179" i="9"/>
  <c r="G177" i="18" s="1"/>
  <c r="G171" i="25"/>
  <c r="J171" i="9"/>
  <c r="G169" i="18" s="1"/>
  <c r="G163" i="25"/>
  <c r="J163" i="9"/>
  <c r="G161" i="18" s="1"/>
  <c r="G155" i="25"/>
  <c r="J155" i="9"/>
  <c r="G153" i="18" s="1"/>
  <c r="G147" i="25"/>
  <c r="J147" i="9"/>
  <c r="G145" i="18" s="1"/>
  <c r="G139" i="25"/>
  <c r="J139" i="9"/>
  <c r="G137" i="18" s="1"/>
  <c r="G131" i="25"/>
  <c r="J131" i="9"/>
  <c r="G129" i="18" s="1"/>
  <c r="G123" i="25"/>
  <c r="J123" i="9"/>
  <c r="G121" i="18" s="1"/>
  <c r="G115" i="25"/>
  <c r="J115" i="9"/>
  <c r="G113" i="18" s="1"/>
  <c r="G107" i="25"/>
  <c r="J107" i="9"/>
  <c r="G105" i="18" s="1"/>
  <c r="G99" i="25"/>
  <c r="J99" i="9"/>
  <c r="G97" i="18" s="1"/>
  <c r="G91" i="25"/>
  <c r="J91" i="9"/>
  <c r="G89" i="18" s="1"/>
  <c r="G83" i="25"/>
  <c r="J83" i="9"/>
  <c r="G81" i="18" s="1"/>
  <c r="G75" i="25"/>
  <c r="J75" i="9"/>
  <c r="G73" i="18" s="1"/>
  <c r="G67" i="25"/>
  <c r="J67" i="9"/>
  <c r="G65" i="18" s="1"/>
  <c r="G59" i="25"/>
  <c r="J59" i="9"/>
  <c r="G57" i="18" s="1"/>
  <c r="G51" i="25"/>
  <c r="J51" i="9"/>
  <c r="G49" i="18" s="1"/>
  <c r="G43" i="25"/>
  <c r="J43" i="9"/>
  <c r="G41" i="18" s="1"/>
  <c r="G35" i="25"/>
  <c r="J35" i="9"/>
  <c r="G33" i="18" s="1"/>
  <c r="G27" i="25"/>
  <c r="J27" i="9"/>
  <c r="G25" i="18" s="1"/>
  <c r="G19" i="25"/>
  <c r="J19" i="9"/>
  <c r="G17" i="18" s="1"/>
  <c r="G11" i="25"/>
  <c r="J11" i="9"/>
  <c r="G9" i="18" s="1"/>
  <c r="F353" i="25"/>
  <c r="I353" i="9"/>
  <c r="F351" i="18" s="1"/>
  <c r="F345" i="25"/>
  <c r="I345" i="9"/>
  <c r="F343" i="18" s="1"/>
  <c r="F337" i="25"/>
  <c r="I337" i="9"/>
  <c r="F335" i="18" s="1"/>
  <c r="F329" i="25"/>
  <c r="I329" i="9"/>
  <c r="F327" i="18" s="1"/>
  <c r="F321" i="25"/>
  <c r="I321" i="9"/>
  <c r="F319" i="18" s="1"/>
  <c r="F313" i="25"/>
  <c r="I313" i="9"/>
  <c r="F311" i="18" s="1"/>
  <c r="F305" i="25"/>
  <c r="I305" i="9"/>
  <c r="F303" i="18" s="1"/>
  <c r="F297" i="25"/>
  <c r="I297" i="9"/>
  <c r="F295" i="18" s="1"/>
  <c r="F289" i="25"/>
  <c r="I289" i="9"/>
  <c r="F287" i="18" s="1"/>
  <c r="F281" i="25"/>
  <c r="I281" i="9"/>
  <c r="F279" i="18" s="1"/>
  <c r="F273" i="25"/>
  <c r="I273" i="9"/>
  <c r="F271" i="18" s="1"/>
  <c r="F265" i="25"/>
  <c r="I265" i="9"/>
  <c r="F263" i="18" s="1"/>
  <c r="F257" i="25"/>
  <c r="I257" i="9"/>
  <c r="F255" i="18" s="1"/>
  <c r="F249" i="25"/>
  <c r="I249" i="9"/>
  <c r="F247" i="18" s="1"/>
  <c r="F241" i="25"/>
  <c r="I241" i="9"/>
  <c r="F239" i="18" s="1"/>
  <c r="F233" i="25"/>
  <c r="I233" i="9"/>
  <c r="F231" i="18" s="1"/>
  <c r="F225" i="25"/>
  <c r="I225" i="9"/>
  <c r="F223" i="18" s="1"/>
  <c r="F217" i="25"/>
  <c r="I217" i="9"/>
  <c r="F215" i="18" s="1"/>
  <c r="F209" i="25"/>
  <c r="I209" i="9"/>
  <c r="F207" i="18" s="1"/>
  <c r="F201" i="25"/>
  <c r="I201" i="9"/>
  <c r="F199" i="18" s="1"/>
  <c r="F193" i="25"/>
  <c r="I193" i="9"/>
  <c r="F191" i="18" s="1"/>
  <c r="F185" i="25"/>
  <c r="I185" i="9"/>
  <c r="F183" i="18" s="1"/>
  <c r="F177" i="25"/>
  <c r="I177" i="9"/>
  <c r="F175" i="18" s="1"/>
  <c r="F169" i="25"/>
  <c r="I169" i="9"/>
  <c r="F167" i="18" s="1"/>
  <c r="F161" i="25"/>
  <c r="I161" i="9"/>
  <c r="F159" i="18" s="1"/>
  <c r="F153" i="25"/>
  <c r="I153" i="9"/>
  <c r="F151" i="18" s="1"/>
  <c r="F145" i="25"/>
  <c r="I145" i="9"/>
  <c r="F143" i="18" s="1"/>
  <c r="F137" i="25"/>
  <c r="I137" i="9"/>
  <c r="F135" i="18" s="1"/>
  <c r="F129" i="25"/>
  <c r="I129" i="9"/>
  <c r="F127" i="18" s="1"/>
  <c r="F121" i="25"/>
  <c r="I121" i="9"/>
  <c r="F119" i="18" s="1"/>
  <c r="F113" i="25"/>
  <c r="I113" i="9"/>
  <c r="F111" i="18" s="1"/>
  <c r="F105" i="25"/>
  <c r="I105" i="9"/>
  <c r="F103" i="18" s="1"/>
  <c r="F97" i="25"/>
  <c r="I97" i="9"/>
  <c r="F95" i="18" s="1"/>
  <c r="F89" i="25"/>
  <c r="I89" i="9"/>
  <c r="F87" i="18" s="1"/>
  <c r="F81" i="25"/>
  <c r="I81" i="9"/>
  <c r="F79" i="18" s="1"/>
  <c r="F73" i="25"/>
  <c r="I73" i="9"/>
  <c r="F71" i="18" s="1"/>
  <c r="F65" i="25"/>
  <c r="I65" i="9"/>
  <c r="F63" i="18" s="1"/>
  <c r="F57" i="25"/>
  <c r="I57" i="9"/>
  <c r="F55" i="18" s="1"/>
  <c r="F49" i="25"/>
  <c r="I49" i="9"/>
  <c r="F47" i="18" s="1"/>
  <c r="F41" i="25"/>
  <c r="I41" i="9"/>
  <c r="F39" i="18" s="1"/>
  <c r="F33" i="25"/>
  <c r="I33" i="9"/>
  <c r="F31" i="18" s="1"/>
  <c r="F25" i="25"/>
  <c r="I25" i="9"/>
  <c r="F23" i="18" s="1"/>
  <c r="F17" i="25"/>
  <c r="I17" i="9"/>
  <c r="F15" i="18" s="1"/>
  <c r="F9" i="25"/>
  <c r="I9" i="9"/>
  <c r="F7" i="18" s="1"/>
  <c r="H353" i="25"/>
  <c r="K353" i="9"/>
  <c r="H351" i="18" s="1"/>
  <c r="H345" i="25"/>
  <c r="K345" i="9"/>
  <c r="H343" i="18" s="1"/>
  <c r="H337" i="25"/>
  <c r="K337" i="9"/>
  <c r="H335" i="18" s="1"/>
  <c r="H329" i="25"/>
  <c r="K329" i="9"/>
  <c r="H327" i="18" s="1"/>
  <c r="H321" i="25"/>
  <c r="K321" i="9"/>
  <c r="H319" i="18" s="1"/>
  <c r="H313" i="25"/>
  <c r="K313" i="9"/>
  <c r="H311" i="18" s="1"/>
  <c r="H305" i="25"/>
  <c r="K305" i="9"/>
  <c r="H303" i="18" s="1"/>
  <c r="H297" i="25"/>
  <c r="K297" i="9"/>
  <c r="H295" i="18" s="1"/>
  <c r="H289" i="25"/>
  <c r="K289" i="9"/>
  <c r="H287" i="18" s="1"/>
  <c r="H281" i="25"/>
  <c r="K281" i="9"/>
  <c r="H279" i="18" s="1"/>
  <c r="H273" i="25"/>
  <c r="K273" i="9"/>
  <c r="H271" i="18" s="1"/>
  <c r="H265" i="25"/>
  <c r="K265" i="9"/>
  <c r="H263" i="18" s="1"/>
  <c r="H257" i="25"/>
  <c r="K257" i="9"/>
  <c r="H255" i="18" s="1"/>
  <c r="H249" i="25"/>
  <c r="K249" i="9"/>
  <c r="H247" i="18" s="1"/>
  <c r="H241" i="25"/>
  <c r="K241" i="9"/>
  <c r="H239" i="18" s="1"/>
  <c r="H233" i="25"/>
  <c r="K233" i="9"/>
  <c r="H231" i="18" s="1"/>
  <c r="H225" i="25"/>
  <c r="K225" i="9"/>
  <c r="H223" i="18" s="1"/>
  <c r="H217" i="25"/>
  <c r="K217" i="9"/>
  <c r="H215" i="18" s="1"/>
  <c r="H209" i="25"/>
  <c r="K209" i="9"/>
  <c r="H207" i="18" s="1"/>
  <c r="H201" i="25"/>
  <c r="K201" i="9"/>
  <c r="H199" i="18" s="1"/>
  <c r="H193" i="25"/>
  <c r="K193" i="9"/>
  <c r="H191" i="18" s="1"/>
  <c r="H185" i="25"/>
  <c r="K185" i="9"/>
  <c r="H183" i="18" s="1"/>
  <c r="H177" i="25"/>
  <c r="K177" i="9"/>
  <c r="H175" i="18" s="1"/>
  <c r="H169" i="25"/>
  <c r="K169" i="9"/>
  <c r="H167" i="18" s="1"/>
  <c r="H161" i="25"/>
  <c r="K161" i="9"/>
  <c r="H159" i="18" s="1"/>
  <c r="H153" i="25"/>
  <c r="K153" i="9"/>
  <c r="H151" i="18" s="1"/>
  <c r="H145" i="25"/>
  <c r="K145" i="9"/>
  <c r="H143" i="18" s="1"/>
  <c r="H137" i="25"/>
  <c r="K137" i="9"/>
  <c r="H135" i="18" s="1"/>
  <c r="H129" i="25"/>
  <c r="K129" i="9"/>
  <c r="H127" i="18" s="1"/>
  <c r="H121" i="25"/>
  <c r="K121" i="9"/>
  <c r="H119" i="18" s="1"/>
  <c r="H113" i="25"/>
  <c r="K113" i="9"/>
  <c r="H111" i="18" s="1"/>
  <c r="H105" i="25"/>
  <c r="K105" i="9"/>
  <c r="H103" i="18" s="1"/>
  <c r="H97" i="25"/>
  <c r="K97" i="9"/>
  <c r="H95" i="18" s="1"/>
  <c r="H89" i="25"/>
  <c r="K89" i="9"/>
  <c r="H87" i="18" s="1"/>
  <c r="H81" i="25"/>
  <c r="K81" i="9"/>
  <c r="H79" i="18" s="1"/>
  <c r="H73" i="25"/>
  <c r="K73" i="9"/>
  <c r="H71" i="18" s="1"/>
  <c r="H65" i="25"/>
  <c r="K65" i="9"/>
  <c r="H63" i="18" s="1"/>
  <c r="H57" i="25"/>
  <c r="K57" i="9"/>
  <c r="H55" i="18" s="1"/>
  <c r="H49" i="25"/>
  <c r="K49" i="9"/>
  <c r="H47" i="18" s="1"/>
  <c r="H41" i="25"/>
  <c r="K41" i="9"/>
  <c r="H39" i="18" s="1"/>
  <c r="H33" i="25"/>
  <c r="K33" i="9"/>
  <c r="H31" i="18" s="1"/>
  <c r="H25" i="25"/>
  <c r="K25" i="9"/>
  <c r="H23" i="18" s="1"/>
  <c r="H17" i="25"/>
  <c r="K17" i="9"/>
  <c r="H15" i="18" s="1"/>
  <c r="H9" i="25"/>
  <c r="K9" i="9"/>
  <c r="H7" i="18" s="1"/>
  <c r="G332" i="25"/>
  <c r="J332" i="9"/>
  <c r="G330" i="18" s="1"/>
  <c r="G300" i="25"/>
  <c r="J300" i="9"/>
  <c r="G298" i="18" s="1"/>
  <c r="G252" i="25"/>
  <c r="J252" i="9"/>
  <c r="G250" i="18" s="1"/>
  <c r="G354" i="25"/>
  <c r="J354" i="9"/>
  <c r="G352" i="18" s="1"/>
  <c r="G338" i="25"/>
  <c r="J338" i="9"/>
  <c r="G336" i="18" s="1"/>
  <c r="G322" i="25"/>
  <c r="J322" i="9"/>
  <c r="G320" i="18" s="1"/>
  <c r="G306" i="25"/>
  <c r="J306" i="9"/>
  <c r="G304" i="18" s="1"/>
  <c r="G282" i="25"/>
  <c r="J282" i="9"/>
  <c r="G280" i="18" s="1"/>
  <c r="G266" i="25"/>
  <c r="J266" i="9"/>
  <c r="G264" i="18" s="1"/>
  <c r="G250" i="25"/>
  <c r="J250" i="9"/>
  <c r="G248" i="18" s="1"/>
  <c r="G234" i="25"/>
  <c r="J234" i="9"/>
  <c r="G232" i="18" s="1"/>
  <c r="G218" i="25"/>
  <c r="J218" i="9"/>
  <c r="G216" i="18" s="1"/>
  <c r="G202" i="25"/>
  <c r="J202" i="9"/>
  <c r="G200" i="18" s="1"/>
  <c r="G186" i="25"/>
  <c r="J186" i="9"/>
  <c r="G184" i="18" s="1"/>
  <c r="G170" i="25"/>
  <c r="J170" i="9"/>
  <c r="G168" i="18" s="1"/>
  <c r="G154" i="25"/>
  <c r="J154" i="9"/>
  <c r="G152" i="18" s="1"/>
  <c r="G138" i="25"/>
  <c r="J138" i="9"/>
  <c r="G136" i="18" s="1"/>
  <c r="G122" i="25"/>
  <c r="J122" i="9"/>
  <c r="G120" i="18" s="1"/>
  <c r="G106" i="25"/>
  <c r="J106" i="9"/>
  <c r="G104" i="18" s="1"/>
  <c r="G90" i="25"/>
  <c r="J90" i="9"/>
  <c r="G88" i="18" s="1"/>
  <c r="G74" i="25"/>
  <c r="J74" i="9"/>
  <c r="G72" i="18" s="1"/>
  <c r="G58" i="25"/>
  <c r="J58" i="9"/>
  <c r="G56" i="18" s="1"/>
  <c r="G42" i="25"/>
  <c r="J42" i="9"/>
  <c r="G40" i="18" s="1"/>
  <c r="G26" i="25"/>
  <c r="J26" i="9"/>
  <c r="G24" i="18" s="1"/>
  <c r="G10" i="25"/>
  <c r="J10" i="9"/>
  <c r="G8" i="18" s="1"/>
  <c r="F336" i="25"/>
  <c r="I336" i="9"/>
  <c r="F334" i="18" s="1"/>
  <c r="F320" i="25"/>
  <c r="I320" i="9"/>
  <c r="F318" i="18" s="1"/>
  <c r="F304" i="25"/>
  <c r="I304" i="9"/>
  <c r="F302" i="18" s="1"/>
  <c r="F288" i="25"/>
  <c r="I288" i="9"/>
  <c r="F286" i="18" s="1"/>
  <c r="F272" i="25"/>
  <c r="I272" i="9"/>
  <c r="F270" i="18" s="1"/>
  <c r="F256" i="25"/>
  <c r="I256" i="9"/>
  <c r="F254" i="18" s="1"/>
  <c r="F232" i="25"/>
  <c r="I232" i="9"/>
  <c r="F230" i="18" s="1"/>
  <c r="F216" i="25"/>
  <c r="I216" i="9"/>
  <c r="F214" i="18" s="1"/>
  <c r="F200" i="25"/>
  <c r="I200" i="9"/>
  <c r="F198" i="18" s="1"/>
  <c r="F184" i="25"/>
  <c r="I184" i="9"/>
  <c r="F182" i="18" s="1"/>
  <c r="F168" i="25"/>
  <c r="I168" i="9"/>
  <c r="F166" i="18" s="1"/>
  <c r="F152" i="25"/>
  <c r="I152" i="9"/>
  <c r="F150" i="18" s="1"/>
  <c r="F144" i="25"/>
  <c r="I144" i="9"/>
  <c r="F142" i="18" s="1"/>
  <c r="F136" i="25"/>
  <c r="I136" i="9"/>
  <c r="F134" i="18" s="1"/>
  <c r="F128" i="25"/>
  <c r="I128" i="9"/>
  <c r="F126" i="18" s="1"/>
  <c r="F120" i="25"/>
  <c r="I120" i="9"/>
  <c r="F118" i="18" s="1"/>
  <c r="F104" i="25"/>
  <c r="I104" i="9"/>
  <c r="F102" i="18" s="1"/>
  <c r="F96" i="25"/>
  <c r="I96" i="9"/>
  <c r="F94" i="18" s="1"/>
  <c r="F88" i="25"/>
  <c r="I88" i="9"/>
  <c r="F86" i="18" s="1"/>
  <c r="F80" i="25"/>
  <c r="I80" i="9"/>
  <c r="F78" i="18" s="1"/>
  <c r="F72" i="25"/>
  <c r="I72" i="9"/>
  <c r="F70" i="18" s="1"/>
  <c r="F64" i="25"/>
  <c r="I64" i="9"/>
  <c r="F62" i="18" s="1"/>
  <c r="F56" i="25"/>
  <c r="I56" i="9"/>
  <c r="F54" i="18" s="1"/>
  <c r="F48" i="25"/>
  <c r="I48" i="9"/>
  <c r="F46" i="18" s="1"/>
  <c r="F40" i="25"/>
  <c r="I40" i="9"/>
  <c r="F38" i="18" s="1"/>
  <c r="F32" i="25"/>
  <c r="I32" i="9"/>
  <c r="F30" i="18" s="1"/>
  <c r="F24" i="25"/>
  <c r="I24" i="9"/>
  <c r="F22" i="18" s="1"/>
  <c r="F16" i="25"/>
  <c r="I16" i="9"/>
  <c r="F14" i="18" s="1"/>
  <c r="F8" i="25"/>
  <c r="I8" i="9"/>
  <c r="F6" i="18" s="1"/>
  <c r="H352" i="25"/>
  <c r="K352" i="9"/>
  <c r="H350" i="18" s="1"/>
  <c r="H344" i="25"/>
  <c r="K344" i="9"/>
  <c r="H342" i="18" s="1"/>
  <c r="H336" i="25"/>
  <c r="K336" i="9"/>
  <c r="H334" i="18" s="1"/>
  <c r="H328" i="25"/>
  <c r="K328" i="9"/>
  <c r="H326" i="18" s="1"/>
  <c r="H320" i="25"/>
  <c r="K320" i="9"/>
  <c r="H318" i="18" s="1"/>
  <c r="H312" i="25"/>
  <c r="K312" i="9"/>
  <c r="H310" i="18" s="1"/>
  <c r="H304" i="25"/>
  <c r="K304" i="9"/>
  <c r="H302" i="18" s="1"/>
  <c r="H296" i="25"/>
  <c r="K296" i="9"/>
  <c r="H294" i="18" s="1"/>
  <c r="H288" i="25"/>
  <c r="K288" i="9"/>
  <c r="H286" i="18" s="1"/>
  <c r="H280" i="25"/>
  <c r="K280" i="9"/>
  <c r="H278" i="18" s="1"/>
  <c r="H272" i="25"/>
  <c r="K272" i="9"/>
  <c r="H270" i="18" s="1"/>
  <c r="H264" i="25"/>
  <c r="K264" i="9"/>
  <c r="H262" i="18" s="1"/>
  <c r="H256" i="25"/>
  <c r="K256" i="9"/>
  <c r="H254" i="18" s="1"/>
  <c r="H248" i="25"/>
  <c r="K248" i="9"/>
  <c r="H246" i="18" s="1"/>
  <c r="H240" i="25"/>
  <c r="K240" i="9"/>
  <c r="H238" i="18" s="1"/>
  <c r="H232" i="25"/>
  <c r="K232" i="9"/>
  <c r="H230" i="18" s="1"/>
  <c r="H224" i="25"/>
  <c r="K224" i="9"/>
  <c r="H222" i="18" s="1"/>
  <c r="H216" i="25"/>
  <c r="K216" i="9"/>
  <c r="H214" i="18" s="1"/>
  <c r="H208" i="25"/>
  <c r="K208" i="9"/>
  <c r="H206" i="18" s="1"/>
  <c r="H200" i="25"/>
  <c r="K200" i="9"/>
  <c r="H198" i="18" s="1"/>
  <c r="H192" i="25"/>
  <c r="K192" i="9"/>
  <c r="H190" i="18" s="1"/>
  <c r="H184" i="25"/>
  <c r="K184" i="9"/>
  <c r="H182" i="18" s="1"/>
  <c r="H176" i="25"/>
  <c r="K176" i="9"/>
  <c r="H174" i="18" s="1"/>
  <c r="H168" i="25"/>
  <c r="K168" i="9"/>
  <c r="H166" i="18" s="1"/>
  <c r="H160" i="25"/>
  <c r="K160" i="9"/>
  <c r="H158" i="18" s="1"/>
  <c r="H152" i="25"/>
  <c r="K152" i="9"/>
  <c r="H150" i="18" s="1"/>
  <c r="H144" i="25"/>
  <c r="K144" i="9"/>
  <c r="H142" i="18" s="1"/>
  <c r="H136" i="25"/>
  <c r="K136" i="9"/>
  <c r="H134" i="18" s="1"/>
  <c r="H128" i="25"/>
  <c r="K128" i="9"/>
  <c r="H126" i="18" s="1"/>
  <c r="H120" i="25"/>
  <c r="K120" i="9"/>
  <c r="H118" i="18" s="1"/>
  <c r="H112" i="25"/>
  <c r="K112" i="9"/>
  <c r="H110" i="18" s="1"/>
  <c r="H104" i="25"/>
  <c r="K104" i="9"/>
  <c r="H102" i="18" s="1"/>
  <c r="H96" i="25"/>
  <c r="K96" i="9"/>
  <c r="H94" i="18" s="1"/>
  <c r="H88" i="25"/>
  <c r="K88" i="9"/>
  <c r="H86" i="18" s="1"/>
  <c r="H80" i="25"/>
  <c r="K80" i="9"/>
  <c r="H78" i="18" s="1"/>
  <c r="H72" i="25"/>
  <c r="K72" i="9"/>
  <c r="H70" i="18" s="1"/>
  <c r="H64" i="25"/>
  <c r="K64" i="9"/>
  <c r="H62" i="18" s="1"/>
  <c r="H56" i="25"/>
  <c r="K56" i="9"/>
  <c r="H54" i="18" s="1"/>
  <c r="H48" i="25"/>
  <c r="K48" i="9"/>
  <c r="H46" i="18" s="1"/>
  <c r="H40" i="25"/>
  <c r="K40" i="9"/>
  <c r="H38" i="18" s="1"/>
  <c r="H32" i="25"/>
  <c r="K32" i="9"/>
  <c r="H30" i="18" s="1"/>
  <c r="H24" i="25"/>
  <c r="K24" i="9"/>
  <c r="H22" i="18" s="1"/>
  <c r="H16" i="25"/>
  <c r="K16" i="9"/>
  <c r="H14" i="18" s="1"/>
  <c r="H8" i="25"/>
  <c r="K8" i="9"/>
  <c r="H6" i="18" s="1"/>
  <c r="G340" i="25"/>
  <c r="J340" i="9"/>
  <c r="G338" i="18" s="1"/>
  <c r="G308" i="25"/>
  <c r="J308" i="9"/>
  <c r="G306" i="18" s="1"/>
  <c r="G276" i="25"/>
  <c r="J276" i="9"/>
  <c r="G274" i="18" s="1"/>
  <c r="G244" i="25"/>
  <c r="J244" i="9"/>
  <c r="G242" i="18" s="1"/>
  <c r="G346" i="25"/>
  <c r="J346" i="9"/>
  <c r="G344" i="18" s="1"/>
  <c r="G330" i="25"/>
  <c r="J330" i="9"/>
  <c r="G328" i="18" s="1"/>
  <c r="G314" i="25"/>
  <c r="J314" i="9"/>
  <c r="G312" i="18" s="1"/>
  <c r="G298" i="25"/>
  <c r="J298" i="9"/>
  <c r="G296" i="18" s="1"/>
  <c r="G290" i="25"/>
  <c r="J290" i="9"/>
  <c r="G288" i="18" s="1"/>
  <c r="G274" i="25"/>
  <c r="J274" i="9"/>
  <c r="G272" i="18" s="1"/>
  <c r="G258" i="25"/>
  <c r="J258" i="9"/>
  <c r="G256" i="18" s="1"/>
  <c r="G242" i="25"/>
  <c r="J242" i="9"/>
  <c r="G240" i="18" s="1"/>
  <c r="G226" i="25"/>
  <c r="J226" i="9"/>
  <c r="G224" i="18" s="1"/>
  <c r="G210" i="25"/>
  <c r="J210" i="9"/>
  <c r="G208" i="18" s="1"/>
  <c r="G194" i="25"/>
  <c r="J194" i="9"/>
  <c r="G192" i="18" s="1"/>
  <c r="G178" i="25"/>
  <c r="J178" i="9"/>
  <c r="G176" i="18" s="1"/>
  <c r="G162" i="25"/>
  <c r="J162" i="9"/>
  <c r="G160" i="18" s="1"/>
  <c r="G146" i="25"/>
  <c r="J146" i="9"/>
  <c r="G144" i="18" s="1"/>
  <c r="G130" i="25"/>
  <c r="J130" i="9"/>
  <c r="G128" i="18" s="1"/>
  <c r="G114" i="25"/>
  <c r="J114" i="9"/>
  <c r="G112" i="18" s="1"/>
  <c r="G98" i="25"/>
  <c r="J98" i="9"/>
  <c r="G96" i="18" s="1"/>
  <c r="G82" i="25"/>
  <c r="J82" i="9"/>
  <c r="G80" i="18" s="1"/>
  <c r="G66" i="25"/>
  <c r="J66" i="9"/>
  <c r="G64" i="18" s="1"/>
  <c r="G50" i="25"/>
  <c r="J50" i="9"/>
  <c r="G48" i="18" s="1"/>
  <c r="G34" i="25"/>
  <c r="J34" i="9"/>
  <c r="G32" i="18" s="1"/>
  <c r="G18" i="25"/>
  <c r="J18" i="9"/>
  <c r="G16" i="18" s="1"/>
  <c r="F352" i="25"/>
  <c r="I352" i="9"/>
  <c r="F350" i="18" s="1"/>
  <c r="F344" i="25"/>
  <c r="I344" i="9"/>
  <c r="F342" i="18" s="1"/>
  <c r="F328" i="25"/>
  <c r="I328" i="9"/>
  <c r="F326" i="18" s="1"/>
  <c r="F312" i="25"/>
  <c r="I312" i="9"/>
  <c r="F310" i="18" s="1"/>
  <c r="F296" i="25"/>
  <c r="I296" i="9"/>
  <c r="F294" i="18" s="1"/>
  <c r="F280" i="25"/>
  <c r="I280" i="9"/>
  <c r="F278" i="18" s="1"/>
  <c r="F264" i="25"/>
  <c r="I264" i="9"/>
  <c r="F262" i="18" s="1"/>
  <c r="F248" i="25"/>
  <c r="I248" i="9"/>
  <c r="F246" i="18" s="1"/>
  <c r="F240" i="25"/>
  <c r="I240" i="9"/>
  <c r="F238" i="18" s="1"/>
  <c r="F224" i="25"/>
  <c r="I224" i="9"/>
  <c r="F222" i="18" s="1"/>
  <c r="F208" i="25"/>
  <c r="I208" i="9"/>
  <c r="F206" i="18" s="1"/>
  <c r="F192" i="25"/>
  <c r="I192" i="9"/>
  <c r="F190" i="18" s="1"/>
  <c r="F176" i="25"/>
  <c r="I176" i="9"/>
  <c r="F174" i="18" s="1"/>
  <c r="F160" i="25"/>
  <c r="I160" i="9"/>
  <c r="F158" i="18" s="1"/>
  <c r="F112" i="25"/>
  <c r="I112" i="9"/>
  <c r="F110" i="18" s="1"/>
  <c r="G353" i="25"/>
  <c r="J353" i="9"/>
  <c r="G351" i="18" s="1"/>
  <c r="G345" i="25"/>
  <c r="J345" i="9"/>
  <c r="G343" i="18" s="1"/>
  <c r="G337" i="25"/>
  <c r="J337" i="9"/>
  <c r="G335" i="18" s="1"/>
  <c r="G329" i="25"/>
  <c r="J329" i="9"/>
  <c r="G327" i="18" s="1"/>
  <c r="G321" i="25"/>
  <c r="J321" i="9"/>
  <c r="G319" i="18" s="1"/>
  <c r="G313" i="25"/>
  <c r="J313" i="9"/>
  <c r="G311" i="18" s="1"/>
  <c r="G305" i="25"/>
  <c r="J305" i="9"/>
  <c r="G303" i="18" s="1"/>
  <c r="G297" i="25"/>
  <c r="J297" i="9"/>
  <c r="G295" i="18" s="1"/>
  <c r="G289" i="25"/>
  <c r="J289" i="9"/>
  <c r="G287" i="18" s="1"/>
  <c r="G281" i="25"/>
  <c r="J281" i="9"/>
  <c r="G279" i="18" s="1"/>
  <c r="G273" i="25"/>
  <c r="J273" i="9"/>
  <c r="G271" i="18" s="1"/>
  <c r="G265" i="25"/>
  <c r="J265" i="9"/>
  <c r="G263" i="18" s="1"/>
  <c r="G257" i="25"/>
  <c r="J257" i="9"/>
  <c r="G255" i="18" s="1"/>
  <c r="G249" i="25"/>
  <c r="J249" i="9"/>
  <c r="G247" i="18" s="1"/>
  <c r="G241" i="25"/>
  <c r="J241" i="9"/>
  <c r="G239" i="18" s="1"/>
  <c r="G233" i="25"/>
  <c r="J233" i="9"/>
  <c r="G231" i="18" s="1"/>
  <c r="G225" i="25"/>
  <c r="J225" i="9"/>
  <c r="G223" i="18" s="1"/>
  <c r="G217" i="25"/>
  <c r="J217" i="9"/>
  <c r="G215" i="18" s="1"/>
  <c r="G209" i="25"/>
  <c r="J209" i="9"/>
  <c r="G207" i="18" s="1"/>
  <c r="G201" i="25"/>
  <c r="J201" i="9"/>
  <c r="G199" i="18" s="1"/>
  <c r="G193" i="25"/>
  <c r="J193" i="9"/>
  <c r="G191" i="18" s="1"/>
  <c r="G185" i="25"/>
  <c r="J185" i="9"/>
  <c r="G183" i="18" s="1"/>
  <c r="G177" i="25"/>
  <c r="J177" i="9"/>
  <c r="G175" i="18" s="1"/>
  <c r="G169" i="25"/>
  <c r="J169" i="9"/>
  <c r="G167" i="18" s="1"/>
  <c r="G161" i="25"/>
  <c r="J161" i="9"/>
  <c r="G159" i="18" s="1"/>
  <c r="G153" i="25"/>
  <c r="J153" i="9"/>
  <c r="G151" i="18" s="1"/>
  <c r="G145" i="25"/>
  <c r="J145" i="9"/>
  <c r="G143" i="18" s="1"/>
  <c r="G137" i="25"/>
  <c r="J137" i="9"/>
  <c r="G135" i="18" s="1"/>
  <c r="G129" i="25"/>
  <c r="J129" i="9"/>
  <c r="G127" i="18" s="1"/>
  <c r="G121" i="25"/>
  <c r="J121" i="9"/>
  <c r="G119" i="18" s="1"/>
  <c r="G113" i="25"/>
  <c r="J113" i="9"/>
  <c r="G111" i="18" s="1"/>
  <c r="G105" i="25"/>
  <c r="J105" i="9"/>
  <c r="G103" i="18" s="1"/>
  <c r="G97" i="25"/>
  <c r="J97" i="9"/>
  <c r="G95" i="18" s="1"/>
  <c r="G89" i="25"/>
  <c r="J89" i="9"/>
  <c r="G87" i="18" s="1"/>
  <c r="G81" i="25"/>
  <c r="J81" i="9"/>
  <c r="G79" i="18" s="1"/>
  <c r="G73" i="25"/>
  <c r="J73" i="9"/>
  <c r="G71" i="18" s="1"/>
  <c r="G65" i="25"/>
  <c r="J65" i="9"/>
  <c r="G63" i="18" s="1"/>
  <c r="G57" i="25"/>
  <c r="J57" i="9"/>
  <c r="G55" i="18" s="1"/>
  <c r="G49" i="25"/>
  <c r="J49" i="9"/>
  <c r="G47" i="18" s="1"/>
  <c r="G41" i="25"/>
  <c r="J41" i="9"/>
  <c r="G39" i="18" s="1"/>
  <c r="G33" i="25"/>
  <c r="J33" i="9"/>
  <c r="G31" i="18" s="1"/>
  <c r="G25" i="25"/>
  <c r="J25" i="9"/>
  <c r="G23" i="18" s="1"/>
  <c r="G17" i="25"/>
  <c r="J17" i="9"/>
  <c r="G15" i="18" s="1"/>
  <c r="G9" i="25"/>
  <c r="J9" i="9"/>
  <c r="G7" i="18" s="1"/>
  <c r="F351" i="25"/>
  <c r="I351" i="9"/>
  <c r="F349" i="18" s="1"/>
  <c r="F343" i="25"/>
  <c r="I343" i="9"/>
  <c r="F341" i="18" s="1"/>
  <c r="F335" i="25"/>
  <c r="I335" i="9"/>
  <c r="F333" i="18" s="1"/>
  <c r="F327" i="25"/>
  <c r="I327" i="9"/>
  <c r="F325" i="18" s="1"/>
  <c r="F319" i="25"/>
  <c r="I319" i="9"/>
  <c r="F317" i="18" s="1"/>
  <c r="F311" i="25"/>
  <c r="I311" i="9"/>
  <c r="F309" i="18" s="1"/>
  <c r="F303" i="25"/>
  <c r="I303" i="9"/>
  <c r="F301" i="18" s="1"/>
  <c r="F295" i="25"/>
  <c r="I295" i="9"/>
  <c r="F293" i="18" s="1"/>
  <c r="F287" i="25"/>
  <c r="I287" i="9"/>
  <c r="F285" i="18" s="1"/>
  <c r="F279" i="25"/>
  <c r="I279" i="9"/>
  <c r="F277" i="18" s="1"/>
  <c r="F271" i="25"/>
  <c r="I271" i="9"/>
  <c r="F269" i="18" s="1"/>
  <c r="F263" i="25"/>
  <c r="I263" i="9"/>
  <c r="F261" i="18" s="1"/>
  <c r="F255" i="25"/>
  <c r="I255" i="9"/>
  <c r="F253" i="18" s="1"/>
  <c r="F247" i="25"/>
  <c r="I247" i="9"/>
  <c r="F245" i="18" s="1"/>
  <c r="F239" i="25"/>
  <c r="I239" i="9"/>
  <c r="F237" i="18" s="1"/>
  <c r="F231" i="25"/>
  <c r="I231" i="9"/>
  <c r="F229" i="18" s="1"/>
  <c r="F223" i="25"/>
  <c r="I223" i="9"/>
  <c r="F221" i="18" s="1"/>
  <c r="F215" i="25"/>
  <c r="I215" i="9"/>
  <c r="F213" i="18" s="1"/>
  <c r="F207" i="25"/>
  <c r="I207" i="9"/>
  <c r="F205" i="18" s="1"/>
  <c r="F199" i="25"/>
  <c r="I199" i="9"/>
  <c r="F197" i="18" s="1"/>
  <c r="F191" i="25"/>
  <c r="I191" i="9"/>
  <c r="F189" i="18" s="1"/>
  <c r="F183" i="25"/>
  <c r="I183" i="9"/>
  <c r="F181" i="18" s="1"/>
  <c r="F175" i="25"/>
  <c r="I175" i="9"/>
  <c r="F173" i="18" s="1"/>
  <c r="F167" i="25"/>
  <c r="I167" i="9"/>
  <c r="F165" i="18" s="1"/>
  <c r="F159" i="25"/>
  <c r="I159" i="9"/>
  <c r="F157" i="18" s="1"/>
  <c r="F151" i="25"/>
  <c r="I151" i="9"/>
  <c r="F149" i="18" s="1"/>
  <c r="F143" i="25"/>
  <c r="I143" i="9"/>
  <c r="F141" i="18" s="1"/>
  <c r="F135" i="25"/>
  <c r="I135" i="9"/>
  <c r="F133" i="18" s="1"/>
  <c r="F127" i="25"/>
  <c r="I127" i="9"/>
  <c r="F125" i="18" s="1"/>
  <c r="F119" i="25"/>
  <c r="I119" i="9"/>
  <c r="F117" i="18" s="1"/>
  <c r="F111" i="25"/>
  <c r="I111" i="9"/>
  <c r="F109" i="18" s="1"/>
  <c r="F103" i="25"/>
  <c r="I103" i="9"/>
  <c r="F101" i="18" s="1"/>
  <c r="F95" i="25"/>
  <c r="I95" i="9"/>
  <c r="F93" i="18" s="1"/>
  <c r="F87" i="25"/>
  <c r="I87" i="9"/>
  <c r="F85" i="18" s="1"/>
  <c r="F79" i="25"/>
  <c r="I79" i="9"/>
  <c r="F77" i="18" s="1"/>
  <c r="F71" i="25"/>
  <c r="I71" i="9"/>
  <c r="F69" i="18" s="1"/>
  <c r="F63" i="25"/>
  <c r="I63" i="9"/>
  <c r="F61" i="18" s="1"/>
  <c r="F55" i="25"/>
  <c r="I55" i="9"/>
  <c r="F53" i="18" s="1"/>
  <c r="F47" i="25"/>
  <c r="I47" i="9"/>
  <c r="F45" i="18" s="1"/>
  <c r="F39" i="25"/>
  <c r="I39" i="9"/>
  <c r="F37" i="18" s="1"/>
  <c r="F31" i="25"/>
  <c r="I31" i="9"/>
  <c r="F29" i="18" s="1"/>
  <c r="F23" i="25"/>
  <c r="I23" i="9"/>
  <c r="F21" i="18" s="1"/>
  <c r="F15" i="25"/>
  <c r="I15" i="9"/>
  <c r="F13" i="18" s="1"/>
  <c r="F7" i="25"/>
  <c r="I7" i="9"/>
  <c r="F5" i="18" s="1"/>
  <c r="H351" i="25"/>
  <c r="K351" i="9"/>
  <c r="H349" i="18" s="1"/>
  <c r="H343" i="25"/>
  <c r="K343" i="9"/>
  <c r="H341" i="18" s="1"/>
  <c r="H335" i="25"/>
  <c r="K335" i="9"/>
  <c r="H333" i="18" s="1"/>
  <c r="H327" i="25"/>
  <c r="K327" i="9"/>
  <c r="H325" i="18" s="1"/>
  <c r="H319" i="25"/>
  <c r="K319" i="9"/>
  <c r="H317" i="18" s="1"/>
  <c r="H311" i="25"/>
  <c r="K311" i="9"/>
  <c r="H309" i="18" s="1"/>
  <c r="H303" i="25"/>
  <c r="K303" i="9"/>
  <c r="H301" i="18" s="1"/>
  <c r="H295" i="25"/>
  <c r="K295" i="9"/>
  <c r="H293" i="18" s="1"/>
  <c r="H287" i="25"/>
  <c r="K287" i="9"/>
  <c r="H285" i="18" s="1"/>
  <c r="H279" i="25"/>
  <c r="K279" i="9"/>
  <c r="H277" i="18" s="1"/>
  <c r="H271" i="25"/>
  <c r="K271" i="9"/>
  <c r="H269" i="18" s="1"/>
  <c r="H263" i="25"/>
  <c r="K263" i="9"/>
  <c r="H261" i="18" s="1"/>
  <c r="H255" i="25"/>
  <c r="K255" i="9"/>
  <c r="H253" i="18" s="1"/>
  <c r="H247" i="25"/>
  <c r="K247" i="9"/>
  <c r="H245" i="18" s="1"/>
  <c r="H239" i="25"/>
  <c r="K239" i="9"/>
  <c r="H237" i="18" s="1"/>
  <c r="H231" i="25"/>
  <c r="K231" i="9"/>
  <c r="H229" i="18" s="1"/>
  <c r="H223" i="25"/>
  <c r="K223" i="9"/>
  <c r="H221" i="18" s="1"/>
  <c r="H215" i="25"/>
  <c r="K215" i="9"/>
  <c r="H213" i="18" s="1"/>
  <c r="H207" i="25"/>
  <c r="K207" i="9"/>
  <c r="H205" i="18" s="1"/>
  <c r="H199" i="25"/>
  <c r="K199" i="9"/>
  <c r="H197" i="18" s="1"/>
  <c r="H191" i="25"/>
  <c r="K191" i="9"/>
  <c r="H189" i="18" s="1"/>
  <c r="H183" i="25"/>
  <c r="K183" i="9"/>
  <c r="H181" i="18" s="1"/>
  <c r="H175" i="25"/>
  <c r="K175" i="9"/>
  <c r="H173" i="18" s="1"/>
  <c r="H167" i="25"/>
  <c r="K167" i="9"/>
  <c r="H165" i="18" s="1"/>
  <c r="H159" i="25"/>
  <c r="K159" i="9"/>
  <c r="H157" i="18" s="1"/>
  <c r="H151" i="25"/>
  <c r="K151" i="9"/>
  <c r="H149" i="18" s="1"/>
  <c r="H143" i="25"/>
  <c r="K143" i="9"/>
  <c r="H141" i="18" s="1"/>
  <c r="H135" i="25"/>
  <c r="K135" i="9"/>
  <c r="H133" i="18" s="1"/>
  <c r="H127" i="25"/>
  <c r="K127" i="9"/>
  <c r="H125" i="18" s="1"/>
  <c r="H119" i="25"/>
  <c r="K119" i="9"/>
  <c r="H117" i="18" s="1"/>
  <c r="H111" i="25"/>
  <c r="K111" i="9"/>
  <c r="H109" i="18" s="1"/>
  <c r="H103" i="25"/>
  <c r="K103" i="9"/>
  <c r="H101" i="18" s="1"/>
  <c r="H95" i="25"/>
  <c r="K95" i="9"/>
  <c r="H93" i="18" s="1"/>
  <c r="H87" i="25"/>
  <c r="K87" i="9"/>
  <c r="H85" i="18" s="1"/>
  <c r="H79" i="25"/>
  <c r="K79" i="9"/>
  <c r="H77" i="18" s="1"/>
  <c r="H71" i="25"/>
  <c r="K71" i="9"/>
  <c r="H69" i="18" s="1"/>
  <c r="H63" i="25"/>
  <c r="K63" i="9"/>
  <c r="H61" i="18" s="1"/>
  <c r="H55" i="25"/>
  <c r="K55" i="9"/>
  <c r="H53" i="18" s="1"/>
  <c r="H47" i="25"/>
  <c r="K47" i="9"/>
  <c r="H45" i="18" s="1"/>
  <c r="H39" i="25"/>
  <c r="K39" i="9"/>
  <c r="H37" i="18" s="1"/>
  <c r="H31" i="25"/>
  <c r="K31" i="9"/>
  <c r="H29" i="18" s="1"/>
  <c r="H23" i="25"/>
  <c r="K23" i="9"/>
  <c r="H21" i="18" s="1"/>
  <c r="H15" i="25"/>
  <c r="K15" i="9"/>
  <c r="H13" i="18" s="1"/>
  <c r="H7" i="25"/>
  <c r="K7" i="9"/>
  <c r="H5" i="18" s="1"/>
  <c r="G336" i="25"/>
  <c r="J336" i="9"/>
  <c r="G334" i="18" s="1"/>
  <c r="G304" i="25"/>
  <c r="J304" i="9"/>
  <c r="G302" i="18" s="1"/>
  <c r="G272" i="25"/>
  <c r="J272" i="9"/>
  <c r="G270" i="18" s="1"/>
  <c r="G240" i="25"/>
  <c r="J240" i="9"/>
  <c r="G238" i="18" s="1"/>
  <c r="G208" i="25"/>
  <c r="J208" i="9"/>
  <c r="G206" i="18" s="1"/>
  <c r="G184" i="25"/>
  <c r="J184" i="9"/>
  <c r="G182" i="18" s="1"/>
  <c r="G152" i="25"/>
  <c r="J152" i="9"/>
  <c r="G150" i="18" s="1"/>
  <c r="G120" i="25"/>
  <c r="J120" i="9"/>
  <c r="G118" i="18" s="1"/>
  <c r="G96" i="25"/>
  <c r="J96" i="9"/>
  <c r="G94" i="18" s="1"/>
  <c r="G72" i="25"/>
  <c r="J72" i="9"/>
  <c r="G70" i="18" s="1"/>
  <c r="G40" i="25"/>
  <c r="J40" i="9"/>
  <c r="G38" i="18" s="1"/>
  <c r="G16" i="25"/>
  <c r="J16" i="9"/>
  <c r="G14" i="18" s="1"/>
  <c r="F350" i="25"/>
  <c r="I350" i="9"/>
  <c r="F348" i="18" s="1"/>
  <c r="F334" i="25"/>
  <c r="I334" i="9"/>
  <c r="F332" i="18" s="1"/>
  <c r="F318" i="25"/>
  <c r="I318" i="9"/>
  <c r="F316" i="18" s="1"/>
  <c r="F302" i="25"/>
  <c r="I302" i="9"/>
  <c r="F300" i="18" s="1"/>
  <c r="F286" i="25"/>
  <c r="I286" i="9"/>
  <c r="F284" i="18" s="1"/>
  <c r="F270" i="25"/>
  <c r="I270" i="9"/>
  <c r="F268" i="18" s="1"/>
  <c r="F254" i="25"/>
  <c r="I254" i="9"/>
  <c r="F252" i="18" s="1"/>
  <c r="F238" i="25"/>
  <c r="I238" i="9"/>
  <c r="F236" i="18" s="1"/>
  <c r="F222" i="25"/>
  <c r="I222" i="9"/>
  <c r="F220" i="18" s="1"/>
  <c r="F206" i="25"/>
  <c r="I206" i="9"/>
  <c r="F204" i="18" s="1"/>
  <c r="F190" i="25"/>
  <c r="I190" i="9"/>
  <c r="F188" i="18" s="1"/>
  <c r="F174" i="25"/>
  <c r="I174" i="9"/>
  <c r="F172" i="18" s="1"/>
  <c r="F158" i="25"/>
  <c r="I158" i="9"/>
  <c r="F156" i="18" s="1"/>
  <c r="F142" i="25"/>
  <c r="I142" i="9"/>
  <c r="F140" i="18" s="1"/>
  <c r="F126" i="25"/>
  <c r="I126" i="9"/>
  <c r="F124" i="18" s="1"/>
  <c r="F110" i="25"/>
  <c r="I110" i="9"/>
  <c r="F108" i="18" s="1"/>
  <c r="F94" i="25"/>
  <c r="I94" i="9"/>
  <c r="F92" i="18" s="1"/>
  <c r="F78" i="25"/>
  <c r="I78" i="9"/>
  <c r="F76" i="18" s="1"/>
  <c r="F62" i="25"/>
  <c r="I62" i="9"/>
  <c r="F60" i="18" s="1"/>
  <c r="F46" i="25"/>
  <c r="I46" i="9"/>
  <c r="F44" i="18" s="1"/>
  <c r="F30" i="25"/>
  <c r="I30" i="9"/>
  <c r="F28" i="18" s="1"/>
  <c r="F6" i="25"/>
  <c r="I6" i="9"/>
  <c r="F4" i="18" s="1"/>
  <c r="H350" i="25"/>
  <c r="K350" i="9"/>
  <c r="H348" i="18" s="1"/>
  <c r="H342" i="25"/>
  <c r="K342" i="9"/>
  <c r="H340" i="18" s="1"/>
  <c r="H334" i="25"/>
  <c r="K334" i="9"/>
  <c r="H332" i="18" s="1"/>
  <c r="H326" i="25"/>
  <c r="K326" i="9"/>
  <c r="H324" i="18" s="1"/>
  <c r="H318" i="25"/>
  <c r="K318" i="9"/>
  <c r="H316" i="18" s="1"/>
  <c r="H310" i="25"/>
  <c r="K310" i="9"/>
  <c r="H308" i="18" s="1"/>
  <c r="H302" i="25"/>
  <c r="K302" i="9"/>
  <c r="H300" i="18" s="1"/>
  <c r="H294" i="25"/>
  <c r="K294" i="9"/>
  <c r="H292" i="18" s="1"/>
  <c r="H286" i="25"/>
  <c r="K286" i="9"/>
  <c r="H284" i="18" s="1"/>
  <c r="H278" i="25"/>
  <c r="K278" i="9"/>
  <c r="H276" i="18" s="1"/>
  <c r="H270" i="25"/>
  <c r="K270" i="9"/>
  <c r="H268" i="18" s="1"/>
  <c r="H262" i="25"/>
  <c r="K262" i="9"/>
  <c r="H260" i="18" s="1"/>
  <c r="H254" i="25"/>
  <c r="K254" i="9"/>
  <c r="H252" i="18" s="1"/>
  <c r="H246" i="25"/>
  <c r="K246" i="9"/>
  <c r="H244" i="18" s="1"/>
  <c r="H238" i="25"/>
  <c r="K238" i="9"/>
  <c r="H236" i="18" s="1"/>
  <c r="H230" i="25"/>
  <c r="K230" i="9"/>
  <c r="H228" i="18" s="1"/>
  <c r="H222" i="25"/>
  <c r="K222" i="9"/>
  <c r="H220" i="18" s="1"/>
  <c r="H214" i="25"/>
  <c r="K214" i="9"/>
  <c r="H212" i="18" s="1"/>
  <c r="H206" i="25"/>
  <c r="K206" i="9"/>
  <c r="H204" i="18" s="1"/>
  <c r="H198" i="25"/>
  <c r="K198" i="9"/>
  <c r="H196" i="18" s="1"/>
  <c r="H190" i="25"/>
  <c r="K190" i="9"/>
  <c r="H188" i="18" s="1"/>
  <c r="H182" i="25"/>
  <c r="K182" i="9"/>
  <c r="H180" i="18" s="1"/>
  <c r="H174" i="25"/>
  <c r="K174" i="9"/>
  <c r="H172" i="18" s="1"/>
  <c r="H166" i="25"/>
  <c r="K166" i="9"/>
  <c r="H164" i="18" s="1"/>
  <c r="H158" i="25"/>
  <c r="K158" i="9"/>
  <c r="H156" i="18" s="1"/>
  <c r="H150" i="25"/>
  <c r="K150" i="9"/>
  <c r="H148" i="18" s="1"/>
  <c r="H142" i="25"/>
  <c r="K142" i="9"/>
  <c r="H140" i="18" s="1"/>
  <c r="H134" i="25"/>
  <c r="K134" i="9"/>
  <c r="H132" i="18" s="1"/>
  <c r="H126" i="25"/>
  <c r="K126" i="9"/>
  <c r="H124" i="18" s="1"/>
  <c r="H118" i="25"/>
  <c r="K118" i="9"/>
  <c r="H116" i="18" s="1"/>
  <c r="H110" i="25"/>
  <c r="K110" i="9"/>
  <c r="H108" i="18" s="1"/>
  <c r="H102" i="25"/>
  <c r="K102" i="9"/>
  <c r="H100" i="18" s="1"/>
  <c r="H94" i="25"/>
  <c r="K94" i="9"/>
  <c r="H92" i="18" s="1"/>
  <c r="H86" i="25"/>
  <c r="K86" i="9"/>
  <c r="H84" i="18" s="1"/>
  <c r="H78" i="25"/>
  <c r="K78" i="9"/>
  <c r="H76" i="18" s="1"/>
  <c r="H70" i="25"/>
  <c r="K70" i="9"/>
  <c r="H68" i="18" s="1"/>
  <c r="H62" i="25"/>
  <c r="K62" i="9"/>
  <c r="H60" i="18" s="1"/>
  <c r="H54" i="25"/>
  <c r="K54" i="9"/>
  <c r="H52" i="18" s="1"/>
  <c r="H46" i="25"/>
  <c r="K46" i="9"/>
  <c r="H44" i="18" s="1"/>
  <c r="H38" i="25"/>
  <c r="K38" i="9"/>
  <c r="H36" i="18" s="1"/>
  <c r="H30" i="25"/>
  <c r="K30" i="9"/>
  <c r="H28" i="18" s="1"/>
  <c r="H22" i="25"/>
  <c r="K22" i="9"/>
  <c r="H20" i="18" s="1"/>
  <c r="H14" i="25"/>
  <c r="K14" i="9"/>
  <c r="H12" i="18" s="1"/>
  <c r="H6" i="25"/>
  <c r="K6" i="9"/>
  <c r="H4" i="18" s="1"/>
  <c r="G344" i="25"/>
  <c r="J344" i="9"/>
  <c r="G342" i="18" s="1"/>
  <c r="G312" i="25"/>
  <c r="J312" i="9"/>
  <c r="G310" i="18" s="1"/>
  <c r="G288" i="25"/>
  <c r="J288" i="9"/>
  <c r="G286" i="18" s="1"/>
  <c r="G256" i="25"/>
  <c r="J256" i="9"/>
  <c r="G254" i="18" s="1"/>
  <c r="G216" i="25"/>
  <c r="J216" i="9"/>
  <c r="G214" i="18" s="1"/>
  <c r="G176" i="25"/>
  <c r="J176" i="9"/>
  <c r="G174" i="18" s="1"/>
  <c r="G136" i="25"/>
  <c r="J136" i="9"/>
  <c r="G134" i="18" s="1"/>
  <c r="G104" i="25"/>
  <c r="J104" i="9"/>
  <c r="G102" i="18" s="1"/>
  <c r="G80" i="25"/>
  <c r="J80" i="9"/>
  <c r="G78" i="18" s="1"/>
  <c r="G64" i="25"/>
  <c r="J64" i="9"/>
  <c r="G62" i="18" s="1"/>
  <c r="G48" i="25"/>
  <c r="J48" i="9"/>
  <c r="G46" i="18" s="1"/>
  <c r="G24" i="25"/>
  <c r="J24" i="9"/>
  <c r="G22" i="18" s="1"/>
  <c r="G8" i="25"/>
  <c r="J8" i="9"/>
  <c r="G6" i="18" s="1"/>
  <c r="F342" i="25"/>
  <c r="I342" i="9"/>
  <c r="F340" i="18" s="1"/>
  <c r="F326" i="25"/>
  <c r="I326" i="9"/>
  <c r="F324" i="18" s="1"/>
  <c r="F310" i="25"/>
  <c r="I310" i="9"/>
  <c r="F308" i="18" s="1"/>
  <c r="F294" i="25"/>
  <c r="I294" i="9"/>
  <c r="F292" i="18" s="1"/>
  <c r="F278" i="25"/>
  <c r="I278" i="9"/>
  <c r="F276" i="18" s="1"/>
  <c r="F262" i="25"/>
  <c r="I262" i="9"/>
  <c r="F260" i="18" s="1"/>
  <c r="F246" i="25"/>
  <c r="I246" i="9"/>
  <c r="F244" i="18" s="1"/>
  <c r="F230" i="25"/>
  <c r="I230" i="9"/>
  <c r="F228" i="18" s="1"/>
  <c r="F214" i="25"/>
  <c r="I214" i="9"/>
  <c r="F212" i="18" s="1"/>
  <c r="F198" i="25"/>
  <c r="I198" i="9"/>
  <c r="F196" i="18" s="1"/>
  <c r="F182" i="25"/>
  <c r="I182" i="9"/>
  <c r="F180" i="18" s="1"/>
  <c r="F166" i="25"/>
  <c r="I166" i="9"/>
  <c r="F164" i="18" s="1"/>
  <c r="F150" i="25"/>
  <c r="I150" i="9"/>
  <c r="F148" i="18" s="1"/>
  <c r="F134" i="25"/>
  <c r="I134" i="9"/>
  <c r="F132" i="18" s="1"/>
  <c r="F118" i="25"/>
  <c r="I118" i="9"/>
  <c r="F116" i="18" s="1"/>
  <c r="F102" i="25"/>
  <c r="I102" i="9"/>
  <c r="F100" i="18" s="1"/>
  <c r="F86" i="25"/>
  <c r="I86" i="9"/>
  <c r="F84" i="18" s="1"/>
  <c r="F70" i="25"/>
  <c r="I70" i="9"/>
  <c r="F68" i="18" s="1"/>
  <c r="F54" i="25"/>
  <c r="I54" i="9"/>
  <c r="F52" i="18" s="1"/>
  <c r="F38" i="25"/>
  <c r="I38" i="9"/>
  <c r="F36" i="18" s="1"/>
  <c r="F22" i="25"/>
  <c r="I22" i="9"/>
  <c r="F20" i="18" s="1"/>
  <c r="F14" i="25"/>
  <c r="I14" i="9"/>
  <c r="F12" i="18" s="1"/>
  <c r="G351" i="25"/>
  <c r="J351" i="9"/>
  <c r="G349" i="18" s="1"/>
  <c r="G343" i="25"/>
  <c r="J343" i="9"/>
  <c r="G341" i="18" s="1"/>
  <c r="G335" i="25"/>
  <c r="J335" i="9"/>
  <c r="G333" i="18" s="1"/>
  <c r="G327" i="25"/>
  <c r="J327" i="9"/>
  <c r="G325" i="18" s="1"/>
  <c r="G319" i="25"/>
  <c r="J319" i="9"/>
  <c r="G317" i="18" s="1"/>
  <c r="G311" i="25"/>
  <c r="J311" i="9"/>
  <c r="G309" i="18" s="1"/>
  <c r="G303" i="25"/>
  <c r="J303" i="9"/>
  <c r="G301" i="18" s="1"/>
  <c r="G295" i="25"/>
  <c r="J295" i="9"/>
  <c r="G293" i="18" s="1"/>
  <c r="G287" i="25"/>
  <c r="J287" i="9"/>
  <c r="G285" i="18" s="1"/>
  <c r="G279" i="25"/>
  <c r="J279" i="9"/>
  <c r="G277" i="18" s="1"/>
  <c r="G271" i="25"/>
  <c r="J271" i="9"/>
  <c r="G269" i="18" s="1"/>
  <c r="G263" i="25"/>
  <c r="J263" i="9"/>
  <c r="G261" i="18" s="1"/>
  <c r="G255" i="25"/>
  <c r="J255" i="9"/>
  <c r="G253" i="18" s="1"/>
  <c r="G247" i="25"/>
  <c r="J247" i="9"/>
  <c r="G245" i="18" s="1"/>
  <c r="G239" i="25"/>
  <c r="J239" i="9"/>
  <c r="G237" i="18" s="1"/>
  <c r="G231" i="25"/>
  <c r="J231" i="9"/>
  <c r="G229" i="18" s="1"/>
  <c r="G223" i="25"/>
  <c r="J223" i="9"/>
  <c r="G221" i="18" s="1"/>
  <c r="G215" i="25"/>
  <c r="J215" i="9"/>
  <c r="G213" i="18" s="1"/>
  <c r="G207" i="25"/>
  <c r="J207" i="9"/>
  <c r="G205" i="18" s="1"/>
  <c r="G199" i="25"/>
  <c r="J199" i="9"/>
  <c r="G197" i="18" s="1"/>
  <c r="G191" i="25"/>
  <c r="J191" i="9"/>
  <c r="G189" i="18" s="1"/>
  <c r="G183" i="25"/>
  <c r="J183" i="9"/>
  <c r="G181" i="18" s="1"/>
  <c r="G175" i="25"/>
  <c r="J175" i="9"/>
  <c r="G173" i="18" s="1"/>
  <c r="G167" i="25"/>
  <c r="J167" i="9"/>
  <c r="G165" i="18" s="1"/>
  <c r="G159" i="25"/>
  <c r="J159" i="9"/>
  <c r="G157" i="18" s="1"/>
  <c r="G151" i="25"/>
  <c r="J151" i="9"/>
  <c r="G149" i="18" s="1"/>
  <c r="G143" i="25"/>
  <c r="J143" i="9"/>
  <c r="G141" i="18" s="1"/>
  <c r="G135" i="25"/>
  <c r="J135" i="9"/>
  <c r="G133" i="18" s="1"/>
  <c r="G127" i="25"/>
  <c r="J127" i="9"/>
  <c r="G125" i="18" s="1"/>
  <c r="G119" i="25"/>
  <c r="J119" i="9"/>
  <c r="G117" i="18" s="1"/>
  <c r="G111" i="25"/>
  <c r="J111" i="9"/>
  <c r="G109" i="18" s="1"/>
  <c r="G103" i="25"/>
  <c r="J103" i="9"/>
  <c r="G101" i="18" s="1"/>
  <c r="G95" i="25"/>
  <c r="J95" i="9"/>
  <c r="G93" i="18" s="1"/>
  <c r="G87" i="25"/>
  <c r="J87" i="9"/>
  <c r="G85" i="18" s="1"/>
  <c r="G79" i="25"/>
  <c r="J79" i="9"/>
  <c r="G77" i="18" s="1"/>
  <c r="G71" i="25"/>
  <c r="J71" i="9"/>
  <c r="G69" i="18" s="1"/>
  <c r="G63" i="25"/>
  <c r="J63" i="9"/>
  <c r="G61" i="18" s="1"/>
  <c r="G55" i="25"/>
  <c r="J55" i="9"/>
  <c r="G53" i="18" s="1"/>
  <c r="G47" i="25"/>
  <c r="J47" i="9"/>
  <c r="G45" i="18" s="1"/>
  <c r="G39" i="25"/>
  <c r="J39" i="9"/>
  <c r="G37" i="18" s="1"/>
  <c r="G31" i="25"/>
  <c r="J31" i="9"/>
  <c r="G29" i="18" s="1"/>
  <c r="G23" i="25"/>
  <c r="J23" i="9"/>
  <c r="G21" i="18" s="1"/>
  <c r="G15" i="25"/>
  <c r="J15" i="9"/>
  <c r="G13" i="18" s="1"/>
  <c r="G7" i="25"/>
  <c r="J7" i="9"/>
  <c r="G5" i="18" s="1"/>
  <c r="F349" i="25"/>
  <c r="I349" i="9"/>
  <c r="F347" i="18" s="1"/>
  <c r="F341" i="25"/>
  <c r="I341" i="9"/>
  <c r="F339" i="18" s="1"/>
  <c r="F333" i="25"/>
  <c r="I333" i="9"/>
  <c r="F331" i="18" s="1"/>
  <c r="F325" i="25"/>
  <c r="I325" i="9"/>
  <c r="F323" i="18" s="1"/>
  <c r="F317" i="25"/>
  <c r="I317" i="9"/>
  <c r="F315" i="18" s="1"/>
  <c r="F309" i="25"/>
  <c r="I309" i="9"/>
  <c r="F307" i="18" s="1"/>
  <c r="F301" i="25"/>
  <c r="I301" i="9"/>
  <c r="F299" i="18" s="1"/>
  <c r="F293" i="25"/>
  <c r="I293" i="9"/>
  <c r="F291" i="18" s="1"/>
  <c r="F285" i="25"/>
  <c r="I285" i="9"/>
  <c r="F283" i="18" s="1"/>
  <c r="F277" i="25"/>
  <c r="I277" i="9"/>
  <c r="F275" i="18" s="1"/>
  <c r="F269" i="25"/>
  <c r="I269" i="9"/>
  <c r="F267" i="18" s="1"/>
  <c r="F261" i="25"/>
  <c r="I261" i="9"/>
  <c r="F259" i="18" s="1"/>
  <c r="F253" i="25"/>
  <c r="I253" i="9"/>
  <c r="F251" i="18" s="1"/>
  <c r="F245" i="25"/>
  <c r="I245" i="9"/>
  <c r="F243" i="18" s="1"/>
  <c r="F237" i="25"/>
  <c r="I237" i="9"/>
  <c r="F235" i="18" s="1"/>
  <c r="F229" i="25"/>
  <c r="I229" i="9"/>
  <c r="F227" i="18" s="1"/>
  <c r="F221" i="25"/>
  <c r="I221" i="9"/>
  <c r="F219" i="18" s="1"/>
  <c r="F213" i="25"/>
  <c r="I213" i="9"/>
  <c r="F211" i="18" s="1"/>
  <c r="F205" i="25"/>
  <c r="I205" i="9"/>
  <c r="F203" i="18" s="1"/>
  <c r="F197" i="25"/>
  <c r="I197" i="9"/>
  <c r="F195" i="18" s="1"/>
  <c r="F189" i="25"/>
  <c r="I189" i="9"/>
  <c r="F187" i="18" s="1"/>
  <c r="F181" i="25"/>
  <c r="I181" i="9"/>
  <c r="F179" i="18" s="1"/>
  <c r="F173" i="25"/>
  <c r="I173" i="9"/>
  <c r="F171" i="18" s="1"/>
  <c r="F165" i="25"/>
  <c r="I165" i="9"/>
  <c r="F163" i="18" s="1"/>
  <c r="F157" i="25"/>
  <c r="I157" i="9"/>
  <c r="F155" i="18" s="1"/>
  <c r="F149" i="25"/>
  <c r="I149" i="9"/>
  <c r="F147" i="18" s="1"/>
  <c r="F141" i="25"/>
  <c r="I141" i="9"/>
  <c r="F139" i="18" s="1"/>
  <c r="F133" i="25"/>
  <c r="I133" i="9"/>
  <c r="F131" i="18" s="1"/>
  <c r="F125" i="25"/>
  <c r="I125" i="9"/>
  <c r="F123" i="18" s="1"/>
  <c r="F117" i="25"/>
  <c r="I117" i="9"/>
  <c r="F115" i="18" s="1"/>
  <c r="F109" i="25"/>
  <c r="I109" i="9"/>
  <c r="F107" i="18" s="1"/>
  <c r="F101" i="25"/>
  <c r="I101" i="9"/>
  <c r="F99" i="18" s="1"/>
  <c r="F93" i="25"/>
  <c r="I93" i="9"/>
  <c r="F91" i="18" s="1"/>
  <c r="F85" i="25"/>
  <c r="I85" i="9"/>
  <c r="F83" i="18" s="1"/>
  <c r="F77" i="25"/>
  <c r="I77" i="9"/>
  <c r="F75" i="18" s="1"/>
  <c r="F69" i="25"/>
  <c r="I69" i="9"/>
  <c r="F67" i="18" s="1"/>
  <c r="F61" i="25"/>
  <c r="I61" i="9"/>
  <c r="F59" i="18" s="1"/>
  <c r="F53" i="25"/>
  <c r="I53" i="9"/>
  <c r="F51" i="18" s="1"/>
  <c r="F45" i="25"/>
  <c r="I45" i="9"/>
  <c r="F43" i="18" s="1"/>
  <c r="F37" i="25"/>
  <c r="I37" i="9"/>
  <c r="F35" i="18" s="1"/>
  <c r="F29" i="25"/>
  <c r="I29" i="9"/>
  <c r="F27" i="18" s="1"/>
  <c r="F21" i="25"/>
  <c r="I21" i="9"/>
  <c r="F19" i="18" s="1"/>
  <c r="F13" i="25"/>
  <c r="I13" i="9"/>
  <c r="F11" i="18" s="1"/>
  <c r="F5" i="25"/>
  <c r="I5" i="9"/>
  <c r="F3" i="18" s="1"/>
  <c r="H349" i="25"/>
  <c r="K349" i="9"/>
  <c r="H347" i="18" s="1"/>
  <c r="H341" i="25"/>
  <c r="K341" i="9"/>
  <c r="H339" i="18" s="1"/>
  <c r="H333" i="25"/>
  <c r="K333" i="9"/>
  <c r="H331" i="18" s="1"/>
  <c r="H325" i="25"/>
  <c r="K325" i="9"/>
  <c r="H323" i="18" s="1"/>
  <c r="H317" i="25"/>
  <c r="K317" i="9"/>
  <c r="H315" i="18" s="1"/>
  <c r="H309" i="25"/>
  <c r="K309" i="9"/>
  <c r="H307" i="18" s="1"/>
  <c r="H301" i="25"/>
  <c r="K301" i="9"/>
  <c r="H299" i="18" s="1"/>
  <c r="H293" i="25"/>
  <c r="K293" i="9"/>
  <c r="H291" i="18" s="1"/>
  <c r="H285" i="25"/>
  <c r="K285" i="9"/>
  <c r="H283" i="18" s="1"/>
  <c r="H277" i="25"/>
  <c r="K277" i="9"/>
  <c r="H275" i="18" s="1"/>
  <c r="H269" i="25"/>
  <c r="K269" i="9"/>
  <c r="H267" i="18" s="1"/>
  <c r="H261" i="25"/>
  <c r="K261" i="9"/>
  <c r="H259" i="18" s="1"/>
  <c r="H253" i="25"/>
  <c r="K253" i="9"/>
  <c r="H251" i="18" s="1"/>
  <c r="H245" i="25"/>
  <c r="K245" i="9"/>
  <c r="H243" i="18" s="1"/>
  <c r="H237" i="25"/>
  <c r="K237" i="9"/>
  <c r="H235" i="18" s="1"/>
  <c r="H229" i="25"/>
  <c r="K229" i="9"/>
  <c r="H227" i="18" s="1"/>
  <c r="H221" i="25"/>
  <c r="K221" i="9"/>
  <c r="H219" i="18" s="1"/>
  <c r="H213" i="25"/>
  <c r="K213" i="9"/>
  <c r="H211" i="18" s="1"/>
  <c r="H205" i="25"/>
  <c r="K205" i="9"/>
  <c r="H203" i="18" s="1"/>
  <c r="H197" i="25"/>
  <c r="K197" i="9"/>
  <c r="H195" i="18" s="1"/>
  <c r="H189" i="25"/>
  <c r="K189" i="9"/>
  <c r="H187" i="18" s="1"/>
  <c r="H181" i="25"/>
  <c r="K181" i="9"/>
  <c r="H179" i="18" s="1"/>
  <c r="H173" i="25"/>
  <c r="K173" i="9"/>
  <c r="H171" i="18" s="1"/>
  <c r="H165" i="25"/>
  <c r="K165" i="9"/>
  <c r="H163" i="18" s="1"/>
  <c r="H157" i="25"/>
  <c r="K157" i="9"/>
  <c r="H155" i="18" s="1"/>
  <c r="H149" i="25"/>
  <c r="K149" i="9"/>
  <c r="H147" i="18" s="1"/>
  <c r="H141" i="25"/>
  <c r="K141" i="9"/>
  <c r="H139" i="18" s="1"/>
  <c r="H133" i="25"/>
  <c r="K133" i="9"/>
  <c r="H131" i="18" s="1"/>
  <c r="H125" i="25"/>
  <c r="K125" i="9"/>
  <c r="H123" i="18" s="1"/>
  <c r="H117" i="25"/>
  <c r="K117" i="9"/>
  <c r="H115" i="18" s="1"/>
  <c r="H109" i="25"/>
  <c r="K109" i="9"/>
  <c r="H107" i="18" s="1"/>
  <c r="H101" i="25"/>
  <c r="K101" i="9"/>
  <c r="H99" i="18" s="1"/>
  <c r="H93" i="25"/>
  <c r="K93" i="9"/>
  <c r="H91" i="18" s="1"/>
  <c r="H85" i="25"/>
  <c r="K85" i="9"/>
  <c r="H83" i="18" s="1"/>
  <c r="H77" i="25"/>
  <c r="K77" i="9"/>
  <c r="H75" i="18" s="1"/>
  <c r="H69" i="25"/>
  <c r="K69" i="9"/>
  <c r="H67" i="18" s="1"/>
  <c r="H61" i="25"/>
  <c r="K61" i="9"/>
  <c r="H59" i="18" s="1"/>
  <c r="H53" i="25"/>
  <c r="K53" i="9"/>
  <c r="H51" i="18" s="1"/>
  <c r="H45" i="25"/>
  <c r="K45" i="9"/>
  <c r="H43" i="18" s="1"/>
  <c r="H37" i="25"/>
  <c r="K37" i="9"/>
  <c r="H35" i="18" s="1"/>
  <c r="H29" i="25"/>
  <c r="K29" i="9"/>
  <c r="H27" i="18" s="1"/>
  <c r="H21" i="25"/>
  <c r="K21" i="9"/>
  <c r="H19" i="18" s="1"/>
  <c r="H13" i="25"/>
  <c r="K13" i="9"/>
  <c r="H11" i="18" s="1"/>
  <c r="H5" i="25"/>
  <c r="K5" i="9"/>
  <c r="H3" i="18" s="1"/>
  <c r="G352" i="25"/>
  <c r="J352" i="9"/>
  <c r="G350" i="18" s="1"/>
  <c r="G320" i="25"/>
  <c r="J320" i="9"/>
  <c r="G318" i="18" s="1"/>
  <c r="G280" i="25"/>
  <c r="J280" i="9"/>
  <c r="G278" i="18" s="1"/>
  <c r="G248" i="25"/>
  <c r="J248" i="9"/>
  <c r="G246" i="18" s="1"/>
  <c r="G224" i="25"/>
  <c r="J224" i="9"/>
  <c r="G222" i="18" s="1"/>
  <c r="G192" i="25"/>
  <c r="J192" i="9"/>
  <c r="G190" i="18" s="1"/>
  <c r="G160" i="25"/>
  <c r="J160" i="9"/>
  <c r="G158" i="18" s="1"/>
  <c r="G128" i="25"/>
  <c r="J128" i="9"/>
  <c r="G126" i="18" s="1"/>
  <c r="G88" i="25"/>
  <c r="J88" i="9"/>
  <c r="G86" i="18" s="1"/>
  <c r="G32" i="25"/>
  <c r="J32" i="9"/>
  <c r="G30" i="18" s="1"/>
  <c r="G350" i="25"/>
  <c r="J350" i="9"/>
  <c r="G348" i="18" s="1"/>
  <c r="G334" i="25"/>
  <c r="J334" i="9"/>
  <c r="G332" i="18" s="1"/>
  <c r="G318" i="25"/>
  <c r="J318" i="9"/>
  <c r="G316" i="18" s="1"/>
  <c r="G302" i="25"/>
  <c r="J302" i="9"/>
  <c r="G300" i="18" s="1"/>
  <c r="G286" i="25"/>
  <c r="J286" i="9"/>
  <c r="G284" i="18" s="1"/>
  <c r="G270" i="25"/>
  <c r="J270" i="9"/>
  <c r="G268" i="18" s="1"/>
  <c r="G254" i="25"/>
  <c r="J254" i="9"/>
  <c r="G252" i="18" s="1"/>
  <c r="G238" i="25"/>
  <c r="J238" i="9"/>
  <c r="G236" i="18" s="1"/>
  <c r="G222" i="25"/>
  <c r="J222" i="9"/>
  <c r="G220" i="18" s="1"/>
  <c r="G206" i="25"/>
  <c r="J206" i="9"/>
  <c r="G204" i="18" s="1"/>
  <c r="G190" i="25"/>
  <c r="J190" i="9"/>
  <c r="G188" i="18" s="1"/>
  <c r="G166" i="25"/>
  <c r="J166" i="9"/>
  <c r="G164" i="18" s="1"/>
  <c r="G150" i="25"/>
  <c r="J150" i="9"/>
  <c r="G148" i="18" s="1"/>
  <c r="G134" i="25"/>
  <c r="J134" i="9"/>
  <c r="G132" i="18" s="1"/>
  <c r="G118" i="25"/>
  <c r="J118" i="9"/>
  <c r="G116" i="18" s="1"/>
  <c r="G102" i="25"/>
  <c r="J102" i="9"/>
  <c r="G100" i="18" s="1"/>
  <c r="G86" i="25"/>
  <c r="J86" i="9"/>
  <c r="G84" i="18" s="1"/>
  <c r="G70" i="25"/>
  <c r="J70" i="9"/>
  <c r="G68" i="18" s="1"/>
  <c r="G54" i="25"/>
  <c r="J54" i="9"/>
  <c r="G52" i="18" s="1"/>
  <c r="G38" i="25"/>
  <c r="J38" i="9"/>
  <c r="G36" i="18" s="1"/>
  <c r="G22" i="25"/>
  <c r="J22" i="9"/>
  <c r="G20" i="18" s="1"/>
  <c r="F348" i="25"/>
  <c r="I348" i="9"/>
  <c r="F346" i="18" s="1"/>
  <c r="F332" i="25"/>
  <c r="I332" i="9"/>
  <c r="F330" i="18" s="1"/>
  <c r="F316" i="25"/>
  <c r="I316" i="9"/>
  <c r="F314" i="18" s="1"/>
  <c r="F300" i="25"/>
  <c r="I300" i="9"/>
  <c r="F298" i="18" s="1"/>
  <c r="F284" i="25"/>
  <c r="I284" i="9"/>
  <c r="F282" i="18" s="1"/>
  <c r="F268" i="25"/>
  <c r="I268" i="9"/>
  <c r="F266" i="18" s="1"/>
  <c r="F252" i="25"/>
  <c r="I252" i="9"/>
  <c r="F250" i="18" s="1"/>
  <c r="F236" i="25"/>
  <c r="I236" i="9"/>
  <c r="F234" i="18" s="1"/>
  <c r="F212" i="25"/>
  <c r="I212" i="9"/>
  <c r="F210" i="18" s="1"/>
  <c r="F196" i="25"/>
  <c r="I196" i="9"/>
  <c r="F194" i="18" s="1"/>
  <c r="F180" i="25"/>
  <c r="I180" i="9"/>
  <c r="F178" i="18" s="1"/>
  <c r="F164" i="25"/>
  <c r="I164" i="9"/>
  <c r="F162" i="18" s="1"/>
  <c r="F148" i="25"/>
  <c r="I148" i="9"/>
  <c r="F146" i="18" s="1"/>
  <c r="F132" i="25"/>
  <c r="I132" i="9"/>
  <c r="F130" i="18" s="1"/>
  <c r="F108" i="25"/>
  <c r="I108" i="9"/>
  <c r="F106" i="18" s="1"/>
  <c r="F92" i="25"/>
  <c r="I92" i="9"/>
  <c r="F90" i="18" s="1"/>
  <c r="F76" i="25"/>
  <c r="I76" i="9"/>
  <c r="F74" i="18" s="1"/>
  <c r="F60" i="25"/>
  <c r="I60" i="9"/>
  <c r="F58" i="18" s="1"/>
  <c r="F52" i="25"/>
  <c r="I52" i="9"/>
  <c r="F50" i="18" s="1"/>
  <c r="F36" i="25"/>
  <c r="I36" i="9"/>
  <c r="F34" i="18" s="1"/>
  <c r="F28" i="25"/>
  <c r="I28" i="9"/>
  <c r="F26" i="18" s="1"/>
  <c r="F20" i="25"/>
  <c r="I20" i="9"/>
  <c r="F18" i="18" s="1"/>
  <c r="F12" i="25"/>
  <c r="I12" i="9"/>
  <c r="F10" i="18" s="1"/>
  <c r="H348" i="25"/>
  <c r="K348" i="9"/>
  <c r="H346" i="18" s="1"/>
  <c r="H340" i="25"/>
  <c r="K340" i="9"/>
  <c r="H338" i="18" s="1"/>
  <c r="H332" i="25"/>
  <c r="K332" i="9"/>
  <c r="H330" i="18" s="1"/>
  <c r="H324" i="25"/>
  <c r="K324" i="9"/>
  <c r="H322" i="18" s="1"/>
  <c r="H316" i="25"/>
  <c r="K316" i="9"/>
  <c r="H314" i="18" s="1"/>
  <c r="H308" i="25"/>
  <c r="K308" i="9"/>
  <c r="H306" i="18" s="1"/>
  <c r="H300" i="25"/>
  <c r="K300" i="9"/>
  <c r="H298" i="18" s="1"/>
  <c r="H292" i="25"/>
  <c r="K292" i="9"/>
  <c r="H290" i="18" s="1"/>
  <c r="H284" i="25"/>
  <c r="K284" i="9"/>
  <c r="H282" i="18" s="1"/>
  <c r="H276" i="25"/>
  <c r="K276" i="9"/>
  <c r="H274" i="18" s="1"/>
  <c r="H268" i="25"/>
  <c r="K268" i="9"/>
  <c r="H266" i="18" s="1"/>
  <c r="H260" i="25"/>
  <c r="K260" i="9"/>
  <c r="H258" i="18" s="1"/>
  <c r="H252" i="25"/>
  <c r="K252" i="9"/>
  <c r="H250" i="18" s="1"/>
  <c r="H244" i="25"/>
  <c r="K244" i="9"/>
  <c r="H242" i="18" s="1"/>
  <c r="H236" i="25"/>
  <c r="K236" i="9"/>
  <c r="H234" i="18" s="1"/>
  <c r="H228" i="25"/>
  <c r="K228" i="9"/>
  <c r="H226" i="18" s="1"/>
  <c r="H220" i="25"/>
  <c r="K220" i="9"/>
  <c r="H218" i="18" s="1"/>
  <c r="H212" i="25"/>
  <c r="K212" i="9"/>
  <c r="H210" i="18" s="1"/>
  <c r="H204" i="25"/>
  <c r="K204" i="9"/>
  <c r="H202" i="18" s="1"/>
  <c r="H196" i="25"/>
  <c r="K196" i="9"/>
  <c r="H194" i="18" s="1"/>
  <c r="H188" i="25"/>
  <c r="K188" i="9"/>
  <c r="H186" i="18" s="1"/>
  <c r="H180" i="25"/>
  <c r="K180" i="9"/>
  <c r="H178" i="18" s="1"/>
  <c r="H172" i="25"/>
  <c r="K172" i="9"/>
  <c r="H170" i="18" s="1"/>
  <c r="H164" i="25"/>
  <c r="K164" i="9"/>
  <c r="H162" i="18" s="1"/>
  <c r="H156" i="25"/>
  <c r="K156" i="9"/>
  <c r="H154" i="18" s="1"/>
  <c r="H148" i="25"/>
  <c r="K148" i="9"/>
  <c r="H146" i="18" s="1"/>
  <c r="H140" i="25"/>
  <c r="K140" i="9"/>
  <c r="H138" i="18" s="1"/>
  <c r="H132" i="25"/>
  <c r="K132" i="9"/>
  <c r="H130" i="18" s="1"/>
  <c r="H124" i="25"/>
  <c r="K124" i="9"/>
  <c r="H122" i="18" s="1"/>
  <c r="H116" i="25"/>
  <c r="K116" i="9"/>
  <c r="H114" i="18" s="1"/>
  <c r="H108" i="25"/>
  <c r="K108" i="9"/>
  <c r="H106" i="18" s="1"/>
  <c r="H100" i="25"/>
  <c r="K100" i="9"/>
  <c r="H98" i="18" s="1"/>
  <c r="H92" i="25"/>
  <c r="K92" i="9"/>
  <c r="H90" i="18" s="1"/>
  <c r="H84" i="25"/>
  <c r="K84" i="9"/>
  <c r="H82" i="18" s="1"/>
  <c r="H76" i="25"/>
  <c r="K76" i="9"/>
  <c r="H74" i="18" s="1"/>
  <c r="H68" i="25"/>
  <c r="K68" i="9"/>
  <c r="H66" i="18" s="1"/>
  <c r="H60" i="25"/>
  <c r="K60" i="9"/>
  <c r="H58" i="18" s="1"/>
  <c r="H52" i="25"/>
  <c r="K52" i="9"/>
  <c r="H50" i="18" s="1"/>
  <c r="H44" i="25"/>
  <c r="K44" i="9"/>
  <c r="H42" i="18" s="1"/>
  <c r="H36" i="25"/>
  <c r="K36" i="9"/>
  <c r="H34" i="18" s="1"/>
  <c r="H28" i="25"/>
  <c r="K28" i="9"/>
  <c r="H26" i="18" s="1"/>
  <c r="H20" i="25"/>
  <c r="K20" i="9"/>
  <c r="H18" i="18" s="1"/>
  <c r="H12" i="25"/>
  <c r="K12" i="9"/>
  <c r="H10" i="18" s="1"/>
  <c r="G328" i="25"/>
  <c r="J328" i="9"/>
  <c r="G326" i="18" s="1"/>
  <c r="G296" i="25"/>
  <c r="J296" i="9"/>
  <c r="G294" i="18" s="1"/>
  <c r="G264" i="25"/>
  <c r="J264" i="9"/>
  <c r="G262" i="18" s="1"/>
  <c r="G232" i="25"/>
  <c r="J232" i="9"/>
  <c r="G230" i="18" s="1"/>
  <c r="G200" i="25"/>
  <c r="J200" i="9"/>
  <c r="G198" i="18" s="1"/>
  <c r="G168" i="25"/>
  <c r="J168" i="9"/>
  <c r="G166" i="18" s="1"/>
  <c r="G144" i="25"/>
  <c r="J144" i="9"/>
  <c r="G142" i="18" s="1"/>
  <c r="G112" i="25"/>
  <c r="J112" i="9"/>
  <c r="G110" i="18" s="1"/>
  <c r="G56" i="25"/>
  <c r="J56" i="9"/>
  <c r="G54" i="18" s="1"/>
  <c r="G342" i="25"/>
  <c r="J342" i="9"/>
  <c r="G340" i="18" s="1"/>
  <c r="G326" i="25"/>
  <c r="J326" i="9"/>
  <c r="G324" i="18" s="1"/>
  <c r="G310" i="25"/>
  <c r="J310" i="9"/>
  <c r="G308" i="18" s="1"/>
  <c r="G294" i="25"/>
  <c r="J294" i="9"/>
  <c r="G292" i="18" s="1"/>
  <c r="G278" i="25"/>
  <c r="J278" i="9"/>
  <c r="G276" i="18" s="1"/>
  <c r="G262" i="25"/>
  <c r="J262" i="9"/>
  <c r="G260" i="18" s="1"/>
  <c r="G246" i="25"/>
  <c r="J246" i="9"/>
  <c r="G244" i="18" s="1"/>
  <c r="G230" i="25"/>
  <c r="J230" i="9"/>
  <c r="G228" i="18" s="1"/>
  <c r="G214" i="25"/>
  <c r="J214" i="9"/>
  <c r="G212" i="18" s="1"/>
  <c r="G198" i="25"/>
  <c r="J198" i="9"/>
  <c r="G196" i="18" s="1"/>
  <c r="G182" i="25"/>
  <c r="J182" i="9"/>
  <c r="G180" i="18" s="1"/>
  <c r="G174" i="25"/>
  <c r="J174" i="9"/>
  <c r="G172" i="18" s="1"/>
  <c r="G158" i="25"/>
  <c r="J158" i="9"/>
  <c r="G156" i="18" s="1"/>
  <c r="G142" i="25"/>
  <c r="J142" i="9"/>
  <c r="G140" i="18" s="1"/>
  <c r="G126" i="25"/>
  <c r="J126" i="9"/>
  <c r="G124" i="18" s="1"/>
  <c r="G110" i="25"/>
  <c r="J110" i="9"/>
  <c r="G108" i="18" s="1"/>
  <c r="G94" i="25"/>
  <c r="J94" i="9"/>
  <c r="G92" i="18" s="1"/>
  <c r="G78" i="25"/>
  <c r="J78" i="9"/>
  <c r="G76" i="18" s="1"/>
  <c r="G62" i="25"/>
  <c r="J62" i="9"/>
  <c r="G60" i="18" s="1"/>
  <c r="G46" i="25"/>
  <c r="J46" i="9"/>
  <c r="G44" i="18" s="1"/>
  <c r="G30" i="25"/>
  <c r="J30" i="9"/>
  <c r="G28" i="18" s="1"/>
  <c r="G14" i="25"/>
  <c r="J14" i="9"/>
  <c r="G12" i="18" s="1"/>
  <c r="G6" i="25"/>
  <c r="J6" i="9"/>
  <c r="G4" i="18" s="1"/>
  <c r="F340" i="25"/>
  <c r="I340" i="9"/>
  <c r="F338" i="18" s="1"/>
  <c r="F324" i="25"/>
  <c r="I324" i="9"/>
  <c r="F322" i="18" s="1"/>
  <c r="F308" i="25"/>
  <c r="I308" i="9"/>
  <c r="F306" i="18" s="1"/>
  <c r="F292" i="25"/>
  <c r="I292" i="9"/>
  <c r="F290" i="18" s="1"/>
  <c r="F276" i="25"/>
  <c r="I276" i="9"/>
  <c r="F274" i="18" s="1"/>
  <c r="F260" i="25"/>
  <c r="I260" i="9"/>
  <c r="F258" i="18" s="1"/>
  <c r="F244" i="25"/>
  <c r="I244" i="9"/>
  <c r="F242" i="18" s="1"/>
  <c r="F228" i="25"/>
  <c r="I228" i="9"/>
  <c r="F226" i="18" s="1"/>
  <c r="F220" i="25"/>
  <c r="I220" i="9"/>
  <c r="F218" i="18" s="1"/>
  <c r="F204" i="25"/>
  <c r="I204" i="9"/>
  <c r="F202" i="18" s="1"/>
  <c r="F188" i="25"/>
  <c r="I188" i="9"/>
  <c r="F186" i="18" s="1"/>
  <c r="F172" i="25"/>
  <c r="I172" i="9"/>
  <c r="F170" i="18" s="1"/>
  <c r="F156" i="25"/>
  <c r="I156" i="9"/>
  <c r="F154" i="18" s="1"/>
  <c r="F140" i="25"/>
  <c r="I140" i="9"/>
  <c r="F138" i="18" s="1"/>
  <c r="F124" i="25"/>
  <c r="I124" i="9"/>
  <c r="F122" i="18" s="1"/>
  <c r="F116" i="25"/>
  <c r="I116" i="9"/>
  <c r="F114" i="18" s="1"/>
  <c r="F100" i="25"/>
  <c r="I100" i="9"/>
  <c r="F98" i="18" s="1"/>
  <c r="F84" i="25"/>
  <c r="I84" i="9"/>
  <c r="F82" i="18" s="1"/>
  <c r="F68" i="25"/>
  <c r="I68" i="9"/>
  <c r="F66" i="18" s="1"/>
  <c r="F44" i="25"/>
  <c r="I44" i="9"/>
  <c r="F42" i="18" s="1"/>
  <c r="G349" i="25"/>
  <c r="J349" i="9"/>
  <c r="G347" i="18" s="1"/>
  <c r="G341" i="25"/>
  <c r="J341" i="9"/>
  <c r="G339" i="18" s="1"/>
  <c r="G333" i="25"/>
  <c r="J333" i="9"/>
  <c r="G331" i="18" s="1"/>
  <c r="G325" i="25"/>
  <c r="J325" i="9"/>
  <c r="G323" i="18" s="1"/>
  <c r="G317" i="25"/>
  <c r="J317" i="9"/>
  <c r="G315" i="18" s="1"/>
  <c r="G309" i="25"/>
  <c r="J309" i="9"/>
  <c r="G307" i="18" s="1"/>
  <c r="G301" i="25"/>
  <c r="J301" i="9"/>
  <c r="G299" i="18" s="1"/>
  <c r="G293" i="25"/>
  <c r="J293" i="9"/>
  <c r="G291" i="18" s="1"/>
  <c r="G285" i="25"/>
  <c r="J285" i="9"/>
  <c r="G283" i="18" s="1"/>
  <c r="G277" i="25"/>
  <c r="J277" i="9"/>
  <c r="G275" i="18" s="1"/>
  <c r="G269" i="25"/>
  <c r="J269" i="9"/>
  <c r="G267" i="18" s="1"/>
  <c r="G261" i="25"/>
  <c r="J261" i="9"/>
  <c r="G259" i="18" s="1"/>
  <c r="G253" i="25"/>
  <c r="J253" i="9"/>
  <c r="G251" i="18" s="1"/>
  <c r="G245" i="25"/>
  <c r="J245" i="9"/>
  <c r="G243" i="18" s="1"/>
  <c r="G237" i="25"/>
  <c r="J237" i="9"/>
  <c r="G235" i="18" s="1"/>
  <c r="G229" i="25"/>
  <c r="J229" i="9"/>
  <c r="G227" i="18" s="1"/>
  <c r="G221" i="25"/>
  <c r="J221" i="9"/>
  <c r="G219" i="18" s="1"/>
  <c r="G213" i="25"/>
  <c r="J213" i="9"/>
  <c r="G211" i="18" s="1"/>
  <c r="G205" i="25"/>
  <c r="J205" i="9"/>
  <c r="G203" i="18" s="1"/>
  <c r="G197" i="25"/>
  <c r="J197" i="9"/>
  <c r="G195" i="18" s="1"/>
  <c r="G189" i="25"/>
  <c r="J189" i="9"/>
  <c r="G187" i="18" s="1"/>
  <c r="G181" i="25"/>
  <c r="J181" i="9"/>
  <c r="G179" i="18" s="1"/>
  <c r="G173" i="25"/>
  <c r="J173" i="9"/>
  <c r="G171" i="18" s="1"/>
  <c r="G165" i="25"/>
  <c r="J165" i="9"/>
  <c r="G163" i="18" s="1"/>
  <c r="G157" i="25"/>
  <c r="J157" i="9"/>
  <c r="G155" i="18" s="1"/>
  <c r="G149" i="25"/>
  <c r="J149" i="9"/>
  <c r="G147" i="18" s="1"/>
  <c r="G141" i="25"/>
  <c r="J141" i="9"/>
  <c r="G139" i="18" s="1"/>
  <c r="G133" i="25"/>
  <c r="J133" i="9"/>
  <c r="G131" i="18" s="1"/>
  <c r="G125" i="25"/>
  <c r="J125" i="9"/>
  <c r="G123" i="18" s="1"/>
  <c r="G117" i="25"/>
  <c r="J117" i="9"/>
  <c r="G115" i="18" s="1"/>
  <c r="G109" i="25"/>
  <c r="J109" i="9"/>
  <c r="G107" i="18" s="1"/>
  <c r="G101" i="25"/>
  <c r="J101" i="9"/>
  <c r="G99" i="18" s="1"/>
  <c r="G93" i="25"/>
  <c r="J93" i="9"/>
  <c r="G91" i="18" s="1"/>
  <c r="G85" i="25"/>
  <c r="J85" i="9"/>
  <c r="G83" i="18" s="1"/>
  <c r="G77" i="25"/>
  <c r="J77" i="9"/>
  <c r="G75" i="18" s="1"/>
  <c r="G69" i="25"/>
  <c r="J69" i="9"/>
  <c r="G67" i="18" s="1"/>
  <c r="G61" i="25"/>
  <c r="J61" i="9"/>
  <c r="G59" i="18" s="1"/>
  <c r="G53" i="25"/>
  <c r="J53" i="9"/>
  <c r="G51" i="18" s="1"/>
  <c r="G45" i="25"/>
  <c r="J45" i="9"/>
  <c r="G43" i="18" s="1"/>
  <c r="G37" i="25"/>
  <c r="J37" i="9"/>
  <c r="G35" i="18" s="1"/>
  <c r="G29" i="25"/>
  <c r="J29" i="9"/>
  <c r="G27" i="18" s="1"/>
  <c r="G21" i="25"/>
  <c r="J21" i="9"/>
  <c r="G19" i="18" s="1"/>
  <c r="G13" i="25"/>
  <c r="J13" i="9"/>
  <c r="G11" i="18" s="1"/>
  <c r="G5" i="25"/>
  <c r="J5" i="9"/>
  <c r="G3" i="18" s="1"/>
  <c r="F347" i="25"/>
  <c r="I347" i="9"/>
  <c r="F345" i="18" s="1"/>
  <c r="F339" i="25"/>
  <c r="I339" i="9"/>
  <c r="F337" i="18" s="1"/>
  <c r="F331" i="25"/>
  <c r="I331" i="9"/>
  <c r="F329" i="18" s="1"/>
  <c r="F323" i="25"/>
  <c r="I323" i="9"/>
  <c r="F321" i="18" s="1"/>
  <c r="F315" i="25"/>
  <c r="I315" i="9"/>
  <c r="F313" i="18" s="1"/>
  <c r="F307" i="25"/>
  <c r="I307" i="9"/>
  <c r="F305" i="18" s="1"/>
  <c r="F299" i="25"/>
  <c r="I299" i="9"/>
  <c r="F297" i="18" s="1"/>
  <c r="F291" i="25"/>
  <c r="I291" i="9"/>
  <c r="F289" i="18" s="1"/>
  <c r="F283" i="25"/>
  <c r="I283" i="9"/>
  <c r="F281" i="18" s="1"/>
  <c r="F275" i="25"/>
  <c r="I275" i="9"/>
  <c r="F273" i="18" s="1"/>
  <c r="F267" i="25"/>
  <c r="I267" i="9"/>
  <c r="F265" i="18" s="1"/>
  <c r="F259" i="25"/>
  <c r="I259" i="9"/>
  <c r="F257" i="18" s="1"/>
  <c r="F251" i="25"/>
  <c r="I251" i="9"/>
  <c r="F249" i="18" s="1"/>
  <c r="F243" i="25"/>
  <c r="I243" i="9"/>
  <c r="F241" i="18" s="1"/>
  <c r="F235" i="25"/>
  <c r="I235" i="9"/>
  <c r="F233" i="18" s="1"/>
  <c r="F227" i="25"/>
  <c r="I227" i="9"/>
  <c r="F225" i="18" s="1"/>
  <c r="F219" i="25"/>
  <c r="I219" i="9"/>
  <c r="F217" i="18" s="1"/>
  <c r="F211" i="25"/>
  <c r="I211" i="9"/>
  <c r="F209" i="18" s="1"/>
  <c r="F203" i="25"/>
  <c r="I203" i="9"/>
  <c r="F201" i="18" s="1"/>
  <c r="F195" i="25"/>
  <c r="I195" i="9"/>
  <c r="F193" i="18" s="1"/>
  <c r="F187" i="25"/>
  <c r="I187" i="9"/>
  <c r="F185" i="18" s="1"/>
  <c r="F179" i="25"/>
  <c r="I179" i="9"/>
  <c r="F177" i="18" s="1"/>
  <c r="F171" i="25"/>
  <c r="I171" i="9"/>
  <c r="F169" i="18" s="1"/>
  <c r="F163" i="25"/>
  <c r="I163" i="9"/>
  <c r="F161" i="18" s="1"/>
  <c r="F155" i="25"/>
  <c r="I155" i="9"/>
  <c r="F153" i="18" s="1"/>
  <c r="F147" i="25"/>
  <c r="I147" i="9"/>
  <c r="F145" i="18" s="1"/>
  <c r="F139" i="25"/>
  <c r="I139" i="9"/>
  <c r="F137" i="18" s="1"/>
  <c r="F131" i="25"/>
  <c r="I131" i="9"/>
  <c r="F129" i="18" s="1"/>
  <c r="F123" i="25"/>
  <c r="I123" i="9"/>
  <c r="F121" i="18" s="1"/>
  <c r="F115" i="25"/>
  <c r="I115" i="9"/>
  <c r="F113" i="18" s="1"/>
  <c r="F107" i="25"/>
  <c r="I107" i="9"/>
  <c r="F105" i="18" s="1"/>
  <c r="F99" i="25"/>
  <c r="I99" i="9"/>
  <c r="F97" i="18" s="1"/>
  <c r="F91" i="25"/>
  <c r="I91" i="9"/>
  <c r="F89" i="18" s="1"/>
  <c r="F83" i="25"/>
  <c r="I83" i="9"/>
  <c r="F81" i="18" s="1"/>
  <c r="F75" i="25"/>
  <c r="I75" i="9"/>
  <c r="F73" i="18" s="1"/>
  <c r="F67" i="25"/>
  <c r="I67" i="9"/>
  <c r="F65" i="18" s="1"/>
  <c r="F59" i="25"/>
  <c r="I59" i="9"/>
  <c r="F57" i="18" s="1"/>
  <c r="F51" i="25"/>
  <c r="I51" i="9"/>
  <c r="F49" i="18" s="1"/>
  <c r="F43" i="25"/>
  <c r="I43" i="9"/>
  <c r="F41" i="18" s="1"/>
  <c r="F35" i="25"/>
  <c r="I35" i="9"/>
  <c r="F33" i="18" s="1"/>
  <c r="F27" i="25"/>
  <c r="I27" i="9"/>
  <c r="F25" i="18" s="1"/>
  <c r="F19" i="25"/>
  <c r="I19" i="9"/>
  <c r="F17" i="18" s="1"/>
  <c r="F11" i="25"/>
  <c r="I11" i="9"/>
  <c r="F9" i="18" s="1"/>
  <c r="H347" i="25"/>
  <c r="K347" i="9"/>
  <c r="H345" i="18" s="1"/>
  <c r="H339" i="25"/>
  <c r="K339" i="9"/>
  <c r="H337" i="18" s="1"/>
  <c r="H331" i="25"/>
  <c r="K331" i="9"/>
  <c r="H329" i="18" s="1"/>
  <c r="H323" i="25"/>
  <c r="K323" i="9"/>
  <c r="H321" i="18" s="1"/>
  <c r="H315" i="25"/>
  <c r="K315" i="9"/>
  <c r="H313" i="18" s="1"/>
  <c r="H307" i="25"/>
  <c r="K307" i="9"/>
  <c r="H305" i="18" s="1"/>
  <c r="H299" i="25"/>
  <c r="K299" i="9"/>
  <c r="H297" i="18" s="1"/>
  <c r="H291" i="25"/>
  <c r="K291" i="9"/>
  <c r="H289" i="18" s="1"/>
  <c r="H283" i="25"/>
  <c r="K283" i="9"/>
  <c r="H281" i="18" s="1"/>
  <c r="H275" i="25"/>
  <c r="K275" i="9"/>
  <c r="H273" i="18" s="1"/>
  <c r="H267" i="25"/>
  <c r="K267" i="9"/>
  <c r="H265" i="18" s="1"/>
  <c r="H259" i="25"/>
  <c r="K259" i="9"/>
  <c r="H257" i="18" s="1"/>
  <c r="H251" i="25"/>
  <c r="K251" i="9"/>
  <c r="H249" i="18" s="1"/>
  <c r="H243" i="25"/>
  <c r="K243" i="9"/>
  <c r="H241" i="18" s="1"/>
  <c r="H235" i="25"/>
  <c r="K235" i="9"/>
  <c r="H233" i="18" s="1"/>
  <c r="H227" i="25"/>
  <c r="K227" i="9"/>
  <c r="H225" i="18" s="1"/>
  <c r="H219" i="25"/>
  <c r="K219" i="9"/>
  <c r="H217" i="18" s="1"/>
  <c r="H211" i="25"/>
  <c r="K211" i="9"/>
  <c r="H209" i="18" s="1"/>
  <c r="H203" i="25"/>
  <c r="K203" i="9"/>
  <c r="H201" i="18" s="1"/>
  <c r="H195" i="25"/>
  <c r="K195" i="9"/>
  <c r="H193" i="18" s="1"/>
  <c r="H187" i="25"/>
  <c r="K187" i="9"/>
  <c r="H185" i="18" s="1"/>
  <c r="H179" i="25"/>
  <c r="K179" i="9"/>
  <c r="H177" i="18" s="1"/>
  <c r="H171" i="25"/>
  <c r="K171" i="9"/>
  <c r="H169" i="18" s="1"/>
  <c r="H163" i="25"/>
  <c r="K163" i="9"/>
  <c r="H161" i="18" s="1"/>
  <c r="H155" i="25"/>
  <c r="K155" i="9"/>
  <c r="H153" i="18" s="1"/>
  <c r="H147" i="25"/>
  <c r="K147" i="9"/>
  <c r="H145" i="18" s="1"/>
  <c r="H139" i="25"/>
  <c r="K139" i="9"/>
  <c r="H137" i="18" s="1"/>
  <c r="H131" i="25"/>
  <c r="K131" i="9"/>
  <c r="H129" i="18" s="1"/>
  <c r="H123" i="25"/>
  <c r="K123" i="9"/>
  <c r="H121" i="18" s="1"/>
  <c r="H115" i="25"/>
  <c r="K115" i="9"/>
  <c r="H113" i="18" s="1"/>
  <c r="H107" i="25"/>
  <c r="K107" i="9"/>
  <c r="H105" i="18" s="1"/>
  <c r="H99" i="25"/>
  <c r="K99" i="9"/>
  <c r="H97" i="18" s="1"/>
  <c r="H91" i="25"/>
  <c r="K91" i="9"/>
  <c r="H89" i="18" s="1"/>
  <c r="H83" i="25"/>
  <c r="K83" i="9"/>
  <c r="H81" i="18" s="1"/>
  <c r="H75" i="25"/>
  <c r="K75" i="9"/>
  <c r="H73" i="18" s="1"/>
  <c r="H67" i="25"/>
  <c r="K67" i="9"/>
  <c r="H65" i="18" s="1"/>
  <c r="H59" i="25"/>
  <c r="K59" i="9"/>
  <c r="H57" i="18" s="1"/>
  <c r="H51" i="25"/>
  <c r="K51" i="9"/>
  <c r="H49" i="18" s="1"/>
  <c r="H43" i="25"/>
  <c r="K43" i="9"/>
  <c r="H41" i="18" s="1"/>
  <c r="H35" i="25"/>
  <c r="K35" i="9"/>
  <c r="H33" i="18" s="1"/>
  <c r="H27" i="25"/>
  <c r="K27" i="9"/>
  <c r="H25" i="18" s="1"/>
  <c r="H19" i="25"/>
  <c r="K19" i="9"/>
  <c r="H17" i="18" s="1"/>
  <c r="H11" i="25"/>
  <c r="K11" i="9"/>
  <c r="H9" i="18" s="1"/>
</calcChain>
</file>

<file path=xl/sharedStrings.xml><?xml version="1.0" encoding="utf-8"?>
<sst xmlns="http://schemas.openxmlformats.org/spreadsheetml/2006/main" count="809" uniqueCount="358">
  <si>
    <t>h2o --&gt; f420h2</t>
  </si>
  <si>
    <t>f420h2 --&gt; ch3-h4mpt</t>
  </si>
  <si>
    <t>h2o --&gt; hs-cob</t>
  </si>
  <si>
    <t>hs-cob --&gt; ch4</t>
  </si>
  <si>
    <t>temp (°C)</t>
  </si>
  <si>
    <t>net</t>
  </si>
  <si>
    <t>Tk</t>
  </si>
  <si>
    <t>gas</t>
  </si>
  <si>
    <t>smd</t>
  </si>
  <si>
    <t>ch4</t>
  </si>
  <si>
    <t>co2(g)-ch4(g)</t>
  </si>
  <si>
    <t>Bottinga 1969</t>
  </si>
  <si>
    <t>0-700</t>
  </si>
  <si>
    <t>This work</t>
  </si>
  <si>
    <t>Richet 1977</t>
  </si>
  <si>
    <t>400-1300</t>
  </si>
  <si>
    <t>Horita 2001</t>
  </si>
  <si>
    <t>0-1300</t>
  </si>
  <si>
    <t>Horita 2001 - experiments</t>
  </si>
  <si>
    <t>h2o</t>
  </si>
  <si>
    <t>f420</t>
  </si>
  <si>
    <t>h2o(l)-h2o(g)</t>
  </si>
  <si>
    <t>ch4(g)-h2(g)</t>
  </si>
  <si>
    <t>h2o(g)-ch4(g)</t>
  </si>
  <si>
    <t>10-250</t>
  </si>
  <si>
    <t>h2o(g)-h2(g)</t>
  </si>
  <si>
    <t>0-600</t>
  </si>
  <si>
    <t>Suess 1949</t>
  </si>
  <si>
    <t>0-1000</t>
  </si>
  <si>
    <t>h2o(l)-h2(g)</t>
  </si>
  <si>
    <t>Rolston 1976</t>
  </si>
  <si>
    <t>Horibe 1995</t>
  </si>
  <si>
    <t>0-370</t>
  </si>
  <si>
    <t>0-200</t>
  </si>
  <si>
    <t>Horita 1994</t>
  </si>
  <si>
    <t>0-374</t>
  </si>
  <si>
    <t>h2o(l)-ch4(g)</t>
  </si>
  <si>
    <t>200-500</t>
  </si>
  <si>
    <t>T [oc]</t>
  </si>
  <si>
    <t>T [k]</t>
  </si>
  <si>
    <t>Cerrai 1954</t>
  </si>
  <si>
    <t>horibe</t>
  </si>
  <si>
    <t>horita</t>
  </si>
  <si>
    <t>MAI18</t>
  </si>
  <si>
    <t>H95/S49</t>
  </si>
  <si>
    <t>H95</t>
  </si>
  <si>
    <t>H95/C54</t>
  </si>
  <si>
    <t>H95/MAI18</t>
  </si>
  <si>
    <t>H94/MAI18</t>
  </si>
  <si>
    <t>1000-ln-alpha</t>
  </si>
  <si>
    <t>Horibe and Craig 1995</t>
  </si>
  <si>
    <t>Keq</t>
  </si>
  <si>
    <t>T oc</t>
  </si>
  <si>
    <t>1000/T</t>
  </si>
  <si>
    <t>Piasecki 2016 GCA</t>
  </si>
  <si>
    <t>fit</t>
  </si>
  <si>
    <t>this work</t>
  </si>
  <si>
    <t>std</t>
  </si>
  <si>
    <t>RMSE</t>
  </si>
  <si>
    <t>this work fit</t>
  </si>
  <si>
    <t>RMSD</t>
  </si>
  <si>
    <t>This work fit</t>
  </si>
  <si>
    <t>Bottinga</t>
  </si>
  <si>
    <t>Richet</t>
  </si>
  <si>
    <t>Kueter 2019 - Experiments</t>
  </si>
  <si>
    <t>RMSD Bottinga</t>
  </si>
  <si>
    <t>RMSD Suess</t>
  </si>
  <si>
    <t>PIMC</t>
  </si>
  <si>
    <t>Urey-HO</t>
  </si>
  <si>
    <t>Urey-AHO</t>
  </si>
  <si>
    <t>13CH3D</t>
  </si>
  <si>
    <t>Webb 2014, Delta13CH3D</t>
  </si>
  <si>
    <t>Keq,j</t>
  </si>
  <si>
    <t>* NOTE = I assumes here that Keq of high temperature is 1.001, and for sime reason it works. Not sure why.</t>
  </si>
  <si>
    <t>Tc</t>
  </si>
  <si>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>CH4 (anharmonic)</t>
    </r>
  </si>
  <si>
    <t>βH2</t>
  </si>
  <si>
    <t>βCH4 (harmonic)</t>
  </si>
  <si>
    <t>βH2O(g)</t>
  </si>
  <si>
    <t>1000lnα(h2o(l)-ch4)</t>
  </si>
  <si>
    <t>1000lnα(h2o(g)-h2)</t>
  </si>
  <si>
    <t>1000lnα(ch4-h2)</t>
  </si>
  <si>
    <t>Richet 1977 Harmonic</t>
  </si>
  <si>
    <t>Richet 1977 Anharmomic</t>
  </si>
  <si>
    <t>Richet 1977 Anharmonic</t>
  </si>
  <si>
    <t>Horita</t>
  </si>
  <si>
    <t>h2o(l-g)</t>
  </si>
  <si>
    <t>4a</t>
  </si>
  <si>
    <t>Mtd</t>
  </si>
  <si>
    <t>Hmd</t>
  </si>
  <si>
    <t>h2o(l)-h2</t>
  </si>
  <si>
    <t>Bardo and Wolfsberg</t>
  </si>
  <si>
    <t>h2o(g)-h2</t>
  </si>
  <si>
    <t>Liu 2016</t>
  </si>
  <si>
    <t>Fmd (p)</t>
  </si>
  <si>
    <t>Ftr</t>
  </si>
  <si>
    <t>Mch</t>
  </si>
  <si>
    <t>Mtd (s)</t>
  </si>
  <si>
    <t>Mtr</t>
  </si>
  <si>
    <t>Mcr (s)</t>
  </si>
  <si>
    <t>Mtd (p)</t>
  </si>
  <si>
    <t>Mer (p)</t>
  </si>
  <si>
    <t>Mcr (p)</t>
  </si>
  <si>
    <t>methanol</t>
  </si>
  <si>
    <t>methanol --&gt; ch3-s-com</t>
  </si>
  <si>
    <t>acetyl CoA --&gt; ch3-h4mpt</t>
  </si>
  <si>
    <t>net acetoclastic</t>
  </si>
  <si>
    <t>net methylotrophic</t>
  </si>
  <si>
    <t>AckA</t>
  </si>
  <si>
    <t>Cdh</t>
  </si>
  <si>
    <t>methanol --&gt; co2(g)</t>
  </si>
  <si>
    <t>acetate --&gt; co2(g)</t>
  </si>
  <si>
    <t xml:space="preserve">f420h2 (S) --&gt; ch2-h4mpt (R) </t>
  </si>
  <si>
    <t>p</t>
  </si>
  <si>
    <t>s</t>
  </si>
  <si>
    <t>Mer</t>
  </si>
  <si>
    <t>Frh</t>
  </si>
  <si>
    <t>Mvh/Hdr</t>
  </si>
  <si>
    <t>Mcr</t>
  </si>
  <si>
    <t>ch2-h4mpt (S) --&gt; ch3-h4mpt</t>
  </si>
  <si>
    <t>ch2-h4mpt (R) --&gt; ch3-h4mpt</t>
  </si>
  <si>
    <t>Fmd</t>
  </si>
  <si>
    <t>tR - s</t>
  </si>
  <si>
    <t>u1 - tS</t>
  </si>
  <si>
    <t>u2,u1 - tR</t>
  </si>
  <si>
    <t>u2,tSR - s</t>
  </si>
  <si>
    <t>r2,r1 - p</t>
  </si>
  <si>
    <t>s - r1</t>
  </si>
  <si>
    <t>r1 - p</t>
  </si>
  <si>
    <t>tS - s</t>
  </si>
  <si>
    <t>xH,xC - w</t>
  </si>
  <si>
    <t>w - v</t>
  </si>
  <si>
    <t>v - u1</t>
  </si>
  <si>
    <t>w</t>
  </si>
  <si>
    <t>v</t>
  </si>
  <si>
    <t>u1</t>
  </si>
  <si>
    <t>tR</t>
  </si>
  <si>
    <t>tS</t>
  </si>
  <si>
    <t>S</t>
  </si>
  <si>
    <t>r1</t>
  </si>
  <si>
    <t>Hmd (p)</t>
  </si>
  <si>
    <t>xH2 - tR</t>
  </si>
  <si>
    <t>CH4-H2</t>
  </si>
  <si>
    <t>13ch3-R/13ch4</t>
  </si>
  <si>
    <t>13co2/13ch3-R</t>
  </si>
  <si>
    <t>13co2/13ch4</t>
  </si>
  <si>
    <t>12ch2d/12ch3d</t>
  </si>
  <si>
    <t>h2o/12ch3d</t>
  </si>
  <si>
    <t>hdo/12ch2d</t>
  </si>
  <si>
    <t>13,2aG/Tp</t>
  </si>
  <si>
    <t>H2O(g)-H2</t>
  </si>
  <si>
    <t>H2O(l)-H2</t>
  </si>
  <si>
    <t>CH4-H2O(l)</t>
  </si>
  <si>
    <t>liquid</t>
  </si>
  <si>
    <t>βHDO</t>
  </si>
  <si>
    <t>β13CH4</t>
  </si>
  <si>
    <t>β13CO2</t>
  </si>
  <si>
    <t>βHD</t>
  </si>
  <si>
    <t>β12CH3D</t>
  </si>
  <si>
    <t>ɑ(H2O(l)-H2O(g))</t>
  </si>
  <si>
    <t>T K</t>
  </si>
  <si>
    <t>ɑ(CO2-CH4)</t>
  </si>
  <si>
    <t>ɑ(CH4-H2)</t>
  </si>
  <si>
    <t>ɑ(H2O(g)-H2)</t>
  </si>
  <si>
    <t>ɑ(H2O(l)-H2)</t>
  </si>
  <si>
    <t>ɑ(CH4-H2O(l))</t>
  </si>
  <si>
    <t>1e6/T^2</t>
  </si>
  <si>
    <t>Mer (s) S</t>
  </si>
  <si>
    <t>Mta</t>
  </si>
  <si>
    <t>T oC</t>
  </si>
  <si>
    <t>D13CH3D</t>
  </si>
  <si>
    <t>Eldridge 2019</t>
  </si>
  <si>
    <t>Temp</t>
  </si>
  <si>
    <t xml:space="preserve">(COO) acetate --&gt; acetyl-CoA </t>
  </si>
  <si>
    <t>(COO) acetyl-CoA –&gt; co2 (g)</t>
  </si>
  <si>
    <t>temp_C</t>
  </si>
  <si>
    <t>temp_K</t>
  </si>
  <si>
    <t>co2_g</t>
  </si>
  <si>
    <t>ch4_g</t>
  </si>
  <si>
    <t>acetate_CH3</t>
  </si>
  <si>
    <t>acetylcoA_CH3</t>
  </si>
  <si>
    <t>acetate_COO</t>
  </si>
  <si>
    <t>chomfr</t>
  </si>
  <si>
    <t>choh4mpt</t>
  </si>
  <si>
    <t>chh4mpt</t>
  </si>
  <si>
    <t>ch2h4mpt</t>
  </si>
  <si>
    <t>ch3h4mpt</t>
  </si>
  <si>
    <t>ch3scom</t>
  </si>
  <si>
    <t>acetylpo4_CH3</t>
  </si>
  <si>
    <t>acetylcoA_COO</t>
  </si>
  <si>
    <t>co2</t>
  </si>
  <si>
    <t>C13DO_MFR</t>
  </si>
  <si>
    <t>C13DO_H4MPT</t>
  </si>
  <si>
    <t>C13D_H4MPT</t>
  </si>
  <si>
    <t>C13HD_H4MPT_R</t>
  </si>
  <si>
    <t xml:space="preserve">C13HD_H4MPT_S </t>
  </si>
  <si>
    <t>C13H2D_H4MPT</t>
  </si>
  <si>
    <t>C13H2D_SCoM</t>
  </si>
  <si>
    <t>C13H3D</t>
  </si>
  <si>
    <t>C13H2D_OH</t>
  </si>
  <si>
    <t>C13H2D_COO</t>
  </si>
  <si>
    <t>C13H2D_CoA</t>
  </si>
  <si>
    <t>T_C</t>
  </si>
  <si>
    <t>T_K</t>
  </si>
  <si>
    <t>acetate</t>
  </si>
  <si>
    <t>acetylcoa</t>
  </si>
  <si>
    <t>HDO_g</t>
  </si>
  <si>
    <t>HDO_l</t>
  </si>
  <si>
    <t>HD_g</t>
  </si>
  <si>
    <t>ch2h4mpt_S</t>
  </si>
  <si>
    <t>ch2h4mpt_R</t>
  </si>
  <si>
    <t>ch2h4mpt_SR</t>
  </si>
  <si>
    <t>cob</t>
  </si>
  <si>
    <t>aetate</t>
  </si>
  <si>
    <t>acetyl_po4</t>
  </si>
  <si>
    <t>Mer (s) R</t>
  </si>
  <si>
    <t>fmd_p</t>
  </si>
  <si>
    <t>ftr_s</t>
  </si>
  <si>
    <t>mch_s</t>
  </si>
  <si>
    <t>mtd_s</t>
  </si>
  <si>
    <t>merS_s</t>
  </si>
  <si>
    <t>merR_s</t>
  </si>
  <si>
    <t>mtr_s</t>
  </si>
  <si>
    <t>mcr_s</t>
  </si>
  <si>
    <t>mtd_p</t>
  </si>
  <si>
    <t>hmd_p</t>
  </si>
  <si>
    <t>mer_p</t>
  </si>
  <si>
    <t>mcr_p</t>
  </si>
  <si>
    <t>mta_s</t>
  </si>
  <si>
    <t>acs_s</t>
  </si>
  <si>
    <t>cdh_s</t>
  </si>
  <si>
    <t>C12H3D_g</t>
  </si>
  <si>
    <t>acetate --&gt; acetyl CoA</t>
  </si>
  <si>
    <t>Fmd_p</t>
  </si>
  <si>
    <t>Ftr_s</t>
  </si>
  <si>
    <t>Mch_s</t>
  </si>
  <si>
    <t>Mtd_s</t>
  </si>
  <si>
    <t>Mer_S_s</t>
  </si>
  <si>
    <t>Mer_R_s</t>
  </si>
  <si>
    <t>Mtr_s</t>
  </si>
  <si>
    <t>Mcr_s</t>
  </si>
  <si>
    <t>Mtd_p</t>
  </si>
  <si>
    <t>Hmd_p</t>
  </si>
  <si>
    <t>Mer_p</t>
  </si>
  <si>
    <t>Mcr_p</t>
  </si>
  <si>
    <t>Acs</t>
  </si>
  <si>
    <t>Mta (s)</t>
  </si>
  <si>
    <t>Mta_s</t>
  </si>
  <si>
    <t>Acs_s</t>
  </si>
  <si>
    <t>Cdh_s</t>
  </si>
  <si>
    <t>13,2aRG/RTp</t>
  </si>
  <si>
    <t>RG/RTs</t>
  </si>
  <si>
    <t>Turner and Stolper 2020</t>
  </si>
  <si>
    <t>CHO-MFR</t>
  </si>
  <si>
    <t>CHO-H4MPT</t>
  </si>
  <si>
    <t>CH2-H4MPT(S)</t>
  </si>
  <si>
    <t xml:space="preserve">CH2-H4MPT (R) </t>
  </si>
  <si>
    <t>CH3-H4MPT</t>
  </si>
  <si>
    <t>CH3-SCoM</t>
  </si>
  <si>
    <t>CH4</t>
  </si>
  <si>
    <t>F420H2 (S)</t>
  </si>
  <si>
    <t>HS-CoB</t>
  </si>
  <si>
    <t>CO2</t>
  </si>
  <si>
    <t>acetyl-CoA</t>
  </si>
  <si>
    <t>CH-H4MPT</t>
  </si>
  <si>
    <t>C</t>
  </si>
  <si>
    <t>H</t>
  </si>
  <si>
    <t>CH2-H4MPT</t>
  </si>
  <si>
    <t>H2</t>
  </si>
  <si>
    <t>Experimental data</t>
  </si>
  <si>
    <t xml:space="preserve">EFFs for cycling model </t>
  </si>
  <si>
    <t>bonded to S</t>
  </si>
  <si>
    <t>bonded to H</t>
  </si>
  <si>
    <t>bonded to O</t>
  </si>
  <si>
    <t>2 to 2</t>
  </si>
  <si>
    <t>2 to 3!</t>
  </si>
  <si>
    <t>3! to 3</t>
  </si>
  <si>
    <t>3 to 3</t>
  </si>
  <si>
    <t>none</t>
  </si>
  <si>
    <t>3 to 3!</t>
  </si>
  <si>
    <t>C-S</t>
  </si>
  <si>
    <t>H2O</t>
  </si>
  <si>
    <t>CHOMFR</t>
  </si>
  <si>
    <t>CHOH4MPT</t>
  </si>
  <si>
    <t>CHH4MPT</t>
  </si>
  <si>
    <t>CH2H4MPT</t>
  </si>
  <si>
    <t>CH</t>
  </si>
  <si>
    <t>CH3H4MPT</t>
  </si>
  <si>
    <t>CH3SCoM</t>
  </si>
  <si>
    <t>F420H2</t>
  </si>
  <si>
    <t>HSCoB</t>
  </si>
  <si>
    <t>chiral</t>
  </si>
  <si>
    <t>C-O</t>
  </si>
  <si>
    <t>C-C</t>
  </si>
  <si>
    <t>C-ON</t>
  </si>
  <si>
    <t>C-N</t>
  </si>
  <si>
    <t>CO</t>
  </si>
  <si>
    <t>CN</t>
  </si>
  <si>
    <t>CS</t>
  </si>
  <si>
    <t>CC</t>
  </si>
  <si>
    <t>347/377</t>
  </si>
  <si>
    <t>HH</t>
  </si>
  <si>
    <t>HC3-H</t>
  </si>
  <si>
    <t>methanol-H2O</t>
  </si>
  <si>
    <t>acetate-H2O</t>
  </si>
  <si>
    <t>methane</t>
  </si>
  <si>
    <t>formaldehyde</t>
  </si>
  <si>
    <t>formate</t>
  </si>
  <si>
    <t>methanethiol</t>
  </si>
  <si>
    <t>13,2</t>
  </si>
  <si>
    <t>Delta</t>
  </si>
  <si>
    <t>CHO-CH2</t>
  </si>
  <si>
    <t>CH2-CH3S</t>
  </si>
  <si>
    <t>CH2-CH3OH</t>
  </si>
  <si>
    <t>CH3S-CH4</t>
  </si>
  <si>
    <t>co2-chomfr</t>
  </si>
  <si>
    <t>chomfr-chh4mpt</t>
  </si>
  <si>
    <t>chh4mpt-ch2hmpt</t>
  </si>
  <si>
    <t>ch2h4mpt-ch3h4mpt</t>
  </si>
  <si>
    <t>ch3h4mpt-ch3scom</t>
  </si>
  <si>
    <t>ch3scom-ch4</t>
  </si>
  <si>
    <t>co2 / h2o</t>
  </si>
  <si>
    <t>co2 / h2o - ch4</t>
  </si>
  <si>
    <t>H2O(l)-H2O(g)</t>
  </si>
  <si>
    <t>H2O(l)-CH4</t>
  </si>
  <si>
    <t>Our results</t>
  </si>
  <si>
    <t>Horibe and Craig</t>
  </si>
  <si>
    <t>Delta our results</t>
  </si>
  <si>
    <t>CHD2_H4MPT</t>
  </si>
  <si>
    <t>CHD2_SCoM</t>
  </si>
  <si>
    <t>CH2D2</t>
  </si>
  <si>
    <t>CHD2_OH</t>
  </si>
  <si>
    <t>CHD2_COO</t>
  </si>
  <si>
    <t>CHD2_CoA</t>
  </si>
  <si>
    <t>CD2_H4MPT</t>
  </si>
  <si>
    <t>CHD-H4MPT(S)</t>
  </si>
  <si>
    <t xml:space="preserve">CHD-H4MPT (R) </t>
  </si>
  <si>
    <t>CD-H4MPT</t>
  </si>
  <si>
    <t>CH3D</t>
  </si>
  <si>
    <t>CH2D-SCoM</t>
  </si>
  <si>
    <t>CH2D-H4MPT</t>
  </si>
  <si>
    <t>F420HD (S)</t>
  </si>
  <si>
    <t>DS-CoB</t>
  </si>
  <si>
    <t>CH2D-COO</t>
  </si>
  <si>
    <t>CH2D-CoA</t>
  </si>
  <si>
    <t>CH2D-OH</t>
  </si>
  <si>
    <t>HD</t>
  </si>
  <si>
    <t>Clumped</t>
  </si>
  <si>
    <t>Bulk</t>
  </si>
  <si>
    <t>Mer (s)</t>
  </si>
  <si>
    <t>Mtr (s)</t>
  </si>
  <si>
    <t>gamma</t>
  </si>
  <si>
    <t>CHD2_COSCoA</t>
  </si>
  <si>
    <t>Mer_s</t>
  </si>
  <si>
    <t>1000/Tk</t>
  </si>
  <si>
    <t>Ack (s)</t>
  </si>
  <si>
    <t>Pta (s)</t>
  </si>
  <si>
    <t>CH2D2_SMD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</si>
</sst>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* #,##0.00_ ;_ * \-#,##0.00_ ;_ * &quot;-&quot;??_ ;_ @_ "/>
    <numFmt numFmtId="165" formatCode="0.0000"/>
    <numFmt numFmtId="166" formatCode="0.000"/>
    <numFmt numFmtId="167" formatCode="0.00000"/>
    <numFmt numFmtId="168" formatCode="0.0"/>
    <numFmt numFmtId="169" formatCode="0.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65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FF0A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5">
    <xf numFmtId="0" fontId="0" fillId="0" borderId="0"/>
    <xf numFmtId="0" fontId="3" fillId="0" borderId="0"/>
    <xf numFmtId="0" fontId="2" fillId="2" borderId="0" applyNumberFormat="0" applyBorder="0" applyAlignment="0" applyProtection="0"/>
    <xf numFmtId="0" fontId="4" fillId="3" borderId="0" applyNumberFormat="0" applyBorder="0" applyAlignment="0" applyProtection="0"/>
    <xf numFmtId="164" fontId="3" fillId="0" borderId="0" applyFont="0" applyFill="0" applyBorder="0" applyAlignment="0" applyProtection="0"/>
    <xf numFmtId="0" fontId="4" fillId="12" borderId="0" applyNumberFormat="0" applyBorder="0" applyAlignment="0" applyProtection="0"/>
    <xf numFmtId="9" fontId="3" fillId="0" borderId="0" applyFont="0" applyFill="0" applyBorder="0" applyAlignment="0" applyProtection="0"/>
    <xf numFmtId="0" fontId="7" fillId="8" borderId="1" applyNumberFormat="0" applyAlignment="0" applyProtection="0"/>
    <xf numFmtId="0" fontId="3" fillId="9" borderId="2" applyNumberFormat="0" applyFont="0" applyAlignment="0" applyProtection="0"/>
    <xf numFmtId="0" fontId="8" fillId="6" borderId="0" applyNumberFormat="0" applyBorder="0" applyAlignment="0" applyProtection="0"/>
    <xf numFmtId="0" fontId="9" fillId="7" borderId="0" applyNumberFormat="0" applyBorder="0" applyAlignment="0" applyProtection="0"/>
    <xf numFmtId="0" fontId="10" fillId="0" borderId="0" applyNumberFormat="0" applyFill="0" applyBorder="0" applyAlignment="0" applyProtection="0"/>
    <xf numFmtId="0" fontId="3" fillId="10" borderId="0" applyNumberFormat="0" applyBorder="0" applyAlignment="0" applyProtection="0"/>
    <xf numFmtId="0" fontId="4" fillId="11" borderId="0" applyNumberFormat="0" applyBorder="0" applyAlignment="0" applyProtection="0"/>
    <xf numFmtId="0" fontId="3" fillId="13" borderId="0" applyNumberFormat="0" applyBorder="0" applyAlignment="0" applyProtection="0"/>
  </cellStyleXfs>
  <cellXfs count="154">
    <xf numFmtId="0" fontId="0" fillId="0" borderId="0" xfId="0"/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center"/>
    </xf>
    <xf numFmtId="0" fontId="1" fillId="0" borderId="0" xfId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1" applyFont="1" applyAlignment="1">
      <alignment horizontal="center"/>
    </xf>
    <xf numFmtId="166" fontId="1" fillId="0" borderId="0" xfId="1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/>
    <xf numFmtId="0" fontId="5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166" fontId="0" fillId="5" borderId="0" xfId="0" applyNumberFormat="1" applyFill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5" borderId="0" xfId="1" applyFont="1" applyFill="1" applyAlignment="1">
      <alignment horizontal="center" vertical="center"/>
    </xf>
    <xf numFmtId="0" fontId="1" fillId="5" borderId="0" xfId="0" applyFont="1" applyFill="1" applyAlignment="1">
      <alignment horizontal="center"/>
    </xf>
    <xf numFmtId="166" fontId="1" fillId="5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8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68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5" fontId="0" fillId="0" borderId="0" xfId="0" applyNumberFormat="1" applyFill="1" applyAlignment="1">
      <alignment horizontal="center"/>
    </xf>
    <xf numFmtId="166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0" fontId="0" fillId="0" borderId="0" xfId="0" applyFont="1" applyAlignment="1"/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169" fontId="0" fillId="0" borderId="0" xfId="0" applyNumberFormat="1" applyFill="1" applyAlignment="1">
      <alignment horizontal="center"/>
    </xf>
    <xf numFmtId="168" fontId="0" fillId="0" borderId="0" xfId="0" applyNumberFormat="1" applyAlignment="1">
      <alignment horizontal="center" vertical="center"/>
    </xf>
    <xf numFmtId="2" fontId="0" fillId="14" borderId="0" xfId="0" applyNumberFormat="1" applyFill="1" applyAlignment="1">
      <alignment horizontal="center"/>
    </xf>
    <xf numFmtId="166" fontId="0" fillId="14" borderId="0" xfId="0" applyNumberFormat="1" applyFill="1" applyAlignment="1">
      <alignment horizontal="center"/>
    </xf>
    <xf numFmtId="168" fontId="0" fillId="14" borderId="0" xfId="0" applyNumberFormat="1" applyFill="1" applyAlignment="1">
      <alignment horizontal="center"/>
    </xf>
    <xf numFmtId="165" fontId="0" fillId="14" borderId="0" xfId="0" applyNumberFormat="1" applyFill="1"/>
    <xf numFmtId="0" fontId="0" fillId="4" borderId="0" xfId="0" applyFill="1"/>
    <xf numFmtId="2" fontId="0" fillId="4" borderId="0" xfId="0" applyNumberFormat="1" applyFill="1" applyAlignment="1">
      <alignment horizontal="center"/>
    </xf>
    <xf numFmtId="168" fontId="0" fillId="15" borderId="0" xfId="0" applyNumberFormat="1" applyFill="1" applyAlignment="1">
      <alignment horizontal="center"/>
    </xf>
    <xf numFmtId="168" fontId="0" fillId="4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167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0" fillId="14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 wrapText="1"/>
    </xf>
    <xf numFmtId="166" fontId="0" fillId="4" borderId="0" xfId="0" applyNumberFormat="1" applyFill="1" applyAlignment="1">
      <alignment horizontal="center"/>
    </xf>
    <xf numFmtId="0" fontId="0" fillId="15" borderId="0" xfId="0" applyFill="1"/>
    <xf numFmtId="166" fontId="0" fillId="15" borderId="0" xfId="0" applyNumberFormat="1" applyFill="1" applyAlignment="1">
      <alignment horizontal="center" vertical="center"/>
    </xf>
    <xf numFmtId="166" fontId="0" fillId="15" borderId="0" xfId="0" applyNumberFormat="1" applyFill="1" applyAlignment="1">
      <alignment horizontal="center" vertical="center" wrapText="1"/>
    </xf>
    <xf numFmtId="166" fontId="0" fillId="15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168" fontId="0" fillId="0" borderId="0" xfId="0" applyNumberFormat="1" applyFill="1" applyAlignment="1">
      <alignment horizontal="center" vertical="center" wrapText="1"/>
    </xf>
    <xf numFmtId="168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166" fontId="12" fillId="0" borderId="0" xfId="0" applyNumberFormat="1" applyFont="1" applyAlignment="1">
      <alignment horizontal="center"/>
    </xf>
    <xf numFmtId="169" fontId="1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5" fillId="0" borderId="0" xfId="0" applyFont="1"/>
    <xf numFmtId="166" fontId="0" fillId="0" borderId="0" xfId="0" applyNumberFormat="1" applyFont="1" applyAlignment="1">
      <alignment horizontal="center"/>
    </xf>
    <xf numFmtId="168" fontId="11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167" fontId="1" fillId="0" borderId="0" xfId="0" applyNumberFormat="1" applyFont="1" applyAlignment="1">
      <alignment horizontal="center"/>
    </xf>
    <xf numFmtId="0" fontId="1" fillId="4" borderId="0" xfId="1" applyFont="1" applyFill="1" applyAlignment="1">
      <alignment horizontal="center" vertical="center"/>
    </xf>
    <xf numFmtId="0" fontId="1" fillId="4" borderId="0" xfId="0" applyFont="1" applyFill="1" applyAlignment="1">
      <alignment horizontal="center"/>
    </xf>
    <xf numFmtId="166" fontId="1" fillId="4" borderId="0" xfId="1" applyNumberFormat="1" applyFont="1" applyFill="1" applyAlignment="1">
      <alignment horizontal="center"/>
    </xf>
    <xf numFmtId="166" fontId="1" fillId="4" borderId="0" xfId="0" applyNumberFormat="1" applyFont="1" applyFill="1" applyAlignment="1">
      <alignment horizontal="center"/>
    </xf>
    <xf numFmtId="166" fontId="0" fillId="4" borderId="0" xfId="0" applyNumberFormat="1" applyFont="1" applyFill="1" applyAlignment="1">
      <alignment horizontal="center"/>
    </xf>
    <xf numFmtId="2" fontId="1" fillId="4" borderId="0" xfId="0" applyNumberFormat="1" applyFont="1" applyFill="1" applyAlignment="1">
      <alignment horizontal="center"/>
    </xf>
    <xf numFmtId="165" fontId="0" fillId="4" borderId="0" xfId="0" applyNumberFormat="1" applyFill="1"/>
    <xf numFmtId="169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11" fillId="0" borderId="0" xfId="0" applyFont="1" applyAlignment="1">
      <alignment horizontal="center"/>
    </xf>
    <xf numFmtId="0" fontId="0" fillId="16" borderId="0" xfId="0" applyFill="1"/>
    <xf numFmtId="166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/>
    <xf numFmtId="11" fontId="0" fillId="0" borderId="0" xfId="0" applyNumberFormat="1" applyFont="1" applyFill="1"/>
    <xf numFmtId="169" fontId="0" fillId="0" borderId="0" xfId="0" applyNumberFormat="1" applyFont="1" applyFill="1" applyAlignment="1">
      <alignment horizontal="center"/>
    </xf>
    <xf numFmtId="165" fontId="0" fillId="0" borderId="0" xfId="0" applyNumberFormat="1" applyFont="1" applyFill="1"/>
    <xf numFmtId="167" fontId="0" fillId="0" borderId="0" xfId="0" applyNumberFormat="1" applyFont="1" applyFill="1"/>
    <xf numFmtId="165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/>
    <xf numFmtId="1" fontId="0" fillId="0" borderId="0" xfId="0" applyNumberFormat="1" applyFont="1" applyFill="1" applyAlignment="1">
      <alignment horizontal="center"/>
    </xf>
    <xf numFmtId="11" fontId="13" fillId="0" borderId="0" xfId="0" applyNumberFormat="1" applyFont="1" applyFill="1"/>
    <xf numFmtId="0" fontId="13" fillId="0" borderId="0" xfId="0" applyFont="1" applyFill="1"/>
    <xf numFmtId="166" fontId="13" fillId="0" borderId="0" xfId="0" applyNumberFormat="1" applyFont="1" applyFill="1"/>
    <xf numFmtId="169" fontId="13" fillId="0" borderId="0" xfId="0" applyNumberFormat="1" applyFont="1" applyFill="1"/>
    <xf numFmtId="168" fontId="13" fillId="0" borderId="0" xfId="0" applyNumberFormat="1" applyFont="1" applyFill="1"/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166" fontId="0" fillId="0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left"/>
    </xf>
    <xf numFmtId="165" fontId="0" fillId="0" borderId="0" xfId="0" applyNumberFormat="1" applyFill="1" applyAlignment="1">
      <alignment horizontal="left"/>
    </xf>
    <xf numFmtId="0" fontId="0" fillId="0" borderId="0" xfId="0" applyFill="1" applyAlignment="1">
      <alignment horizontal="center"/>
    </xf>
    <xf numFmtId="165" fontId="0" fillId="0" borderId="0" xfId="0" applyNumberFormat="1" applyFill="1" applyAlignment="1">
      <alignment horizontal="center"/>
    </xf>
    <xf numFmtId="166" fontId="0" fillId="0" borderId="0" xfId="1" applyNumberFormat="1" applyFont="1" applyAlignment="1">
      <alignment horizontal="center" vertical="center" wrapText="1"/>
    </xf>
    <xf numFmtId="0" fontId="0" fillId="0" borderId="0" xfId="0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1" applyFont="1" applyAlignment="1">
      <alignment horizontal="center"/>
    </xf>
    <xf numFmtId="167" fontId="1" fillId="4" borderId="0" xfId="0" applyNumberFormat="1" applyFont="1" applyFill="1" applyAlignment="1">
      <alignment horizontal="center"/>
    </xf>
    <xf numFmtId="0" fontId="1" fillId="0" borderId="0" xfId="1" applyFont="1" applyFill="1" applyAlignment="1">
      <alignment horizontal="center" vertical="center"/>
    </xf>
    <xf numFmtId="0" fontId="1" fillId="0" borderId="0" xfId="0" applyFont="1" applyFill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1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167" fontId="0" fillId="4" borderId="0" xfId="0" applyNumberFormat="1" applyFill="1" applyAlignment="1">
      <alignment horizontal="center"/>
    </xf>
    <xf numFmtId="166" fontId="0" fillId="0" borderId="0" xfId="0" applyNumberFormat="1" applyFill="1"/>
    <xf numFmtId="0" fontId="5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 vertical="center"/>
    </xf>
    <xf numFmtId="165" fontId="0" fillId="0" borderId="0" xfId="0" applyNumberFormat="1" applyFill="1"/>
    <xf numFmtId="1" fontId="0" fillId="0" borderId="0" xfId="0" applyNumberFormat="1" applyFill="1" applyAlignment="1">
      <alignment horizontal="center"/>
    </xf>
    <xf numFmtId="2" fontId="0" fillId="0" borderId="0" xfId="0" applyNumberFormat="1" applyFill="1"/>
  </cellXfs>
  <cellStyles count="15">
    <cellStyle name="20% - Accent2 2" xfId="12" xr:uid="{00000000-0005-0000-0000-000000000000}"/>
    <cellStyle name="20% - Accent4 2" xfId="14" xr:uid="{00000000-0005-0000-0000-000001000000}"/>
    <cellStyle name="60% - Accent2 2" xfId="13" xr:uid="{00000000-0005-0000-0000-000002000000}"/>
    <cellStyle name="Accent2 2" xfId="3" xr:uid="{00000000-0005-0000-0000-000003000000}"/>
    <cellStyle name="Accent4 2" xfId="5" xr:uid="{00000000-0005-0000-0000-000004000000}"/>
    <cellStyle name="Bad 2" xfId="2" xr:uid="{00000000-0005-0000-0000-000006000000}"/>
    <cellStyle name="Comma 2" xfId="4" xr:uid="{00000000-0005-0000-0000-000007000000}"/>
    <cellStyle name="Explanatory Text 2" xfId="11" xr:uid="{00000000-0005-0000-0000-000008000000}"/>
    <cellStyle name="Good 2" xfId="9" xr:uid="{00000000-0005-0000-0000-000009000000}"/>
    <cellStyle name="Input 2" xfId="7" xr:uid="{00000000-0005-0000-0000-00000A000000}"/>
    <cellStyle name="Neutral 2" xfId="10" xr:uid="{00000000-0005-0000-0000-00000B000000}"/>
    <cellStyle name="Normal" xfId="0" builtinId="0"/>
    <cellStyle name="Normal 2" xfId="1" xr:uid="{00000000-0005-0000-0000-00000D000000}"/>
    <cellStyle name="Note 2" xfId="8" xr:uid="{00000000-0005-0000-0000-00000E000000}"/>
    <cellStyle name="Percent 2" xfId="6" xr:uid="{00000000-0005-0000-0000-00000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CO2-CH4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'small mol comp'!$A$3:$A$352</c:f>
              <c:numCache>
                <c:formatCode>General</c:formatCode>
                <c:ptCount val="3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</c:numCache>
            </c:numRef>
          </c:xVal>
          <c:yVal>
            <c:numRef>
              <c:f>'small mol comp'!$N$3:$N$353</c:f>
              <c:numCache>
                <c:formatCode>0.00</c:formatCode>
                <c:ptCount val="351"/>
                <c:pt idx="0">
                  <c:v>78.14452370317737</c:v>
                </c:pt>
                <c:pt idx="1">
                  <c:v>77.31161804494964</c:v>
                </c:pt>
                <c:pt idx="2">
                  <c:v>76.500114646069463</c:v>
                </c:pt>
                <c:pt idx="3">
                  <c:v>75.701301752295677</c:v>
                </c:pt>
                <c:pt idx="4">
                  <c:v>74.907067989593628</c:v>
                </c:pt>
                <c:pt idx="5">
                  <c:v>74.14284815843169</c:v>
                </c:pt>
                <c:pt idx="6">
                  <c:v>73.374539366626607</c:v>
                </c:pt>
                <c:pt idx="7">
                  <c:v>72.628247823327769</c:v>
                </c:pt>
                <c:pt idx="8">
                  <c:v>71.895207840473333</c:v>
                </c:pt>
                <c:pt idx="9">
                  <c:v>71.167228651342683</c:v>
                </c:pt>
                <c:pt idx="10">
                  <c:v>70.444377366825734</c:v>
                </c:pt>
                <c:pt idx="11">
                  <c:v>69.743981075341935</c:v>
                </c:pt>
                <c:pt idx="12">
                  <c:v>69.057829790001222</c:v>
                </c:pt>
                <c:pt idx="13">
                  <c:v>68.377066033366148</c:v>
                </c:pt>
                <c:pt idx="14">
                  <c:v>67.7017542942163</c:v>
                </c:pt>
                <c:pt idx="15">
                  <c:v>67.040923002085805</c:v>
                </c:pt>
                <c:pt idx="16">
                  <c:v>66.385687590894094</c:v>
                </c:pt>
                <c:pt idx="17">
                  <c:v>65.74509128478249</c:v>
                </c:pt>
                <c:pt idx="18">
                  <c:v>65.119220048034251</c:v>
                </c:pt>
                <c:pt idx="19">
                  <c:v>64.499162680417598</c:v>
                </c:pt>
                <c:pt idx="20">
                  <c:v>63.885537089961126</c:v>
                </c:pt>
                <c:pt idx="21">
                  <c:v>63.277836926933411</c:v>
                </c:pt>
                <c:pt idx="22">
                  <c:v>62.694159527322988</c:v>
                </c:pt>
                <c:pt idx="23">
                  <c:v>62.108073330365109</c:v>
                </c:pt>
                <c:pt idx="24">
                  <c:v>61.519600990229478</c:v>
                </c:pt>
                <c:pt idx="25">
                  <c:v>60.955353081157348</c:v>
                </c:pt>
                <c:pt idx="26">
                  <c:v>60.397334268764624</c:v>
                </c:pt>
                <c:pt idx="27">
                  <c:v>59.837598023092745</c:v>
                </c:pt>
                <c:pt idx="28">
                  <c:v>59.293234160413107</c:v>
                </c:pt>
                <c:pt idx="29">
                  <c:v>58.755767798090496</c:v>
                </c:pt>
                <c:pt idx="30">
                  <c:v>58.233803595958939</c:v>
                </c:pt>
                <c:pt idx="31">
                  <c:v>57.710269911330862</c:v>
                </c:pt>
                <c:pt idx="32">
                  <c:v>57.202343482845443</c:v>
                </c:pt>
                <c:pt idx="33">
                  <c:v>56.683812939306137</c:v>
                </c:pt>
                <c:pt idx="34">
                  <c:v>56.19008186017637</c:v>
                </c:pt>
                <c:pt idx="35">
                  <c:v>55.69490235704081</c:v>
                </c:pt>
                <c:pt idx="36">
                  <c:v>55.206419294591647</c:v>
                </c:pt>
                <c:pt idx="37">
                  <c:v>54.725655296132935</c:v>
                </c:pt>
                <c:pt idx="38">
                  <c:v>54.25215618452107</c:v>
                </c:pt>
                <c:pt idx="39">
                  <c:v>53.776827159197055</c:v>
                </c:pt>
                <c:pt idx="40">
                  <c:v>53.317967781837297</c:v>
                </c:pt>
                <c:pt idx="41">
                  <c:v>52.866488549096744</c:v>
                </c:pt>
                <c:pt idx="42">
                  <c:v>52.413742684040137</c:v>
                </c:pt>
                <c:pt idx="43">
                  <c:v>51.977590281815395</c:v>
                </c:pt>
                <c:pt idx="44">
                  <c:v>51.539759018604059</c:v>
                </c:pt>
                <c:pt idx="45">
                  <c:v>51.109893959713418</c:v>
                </c:pt>
                <c:pt idx="46">
                  <c:v>50.678392637732273</c:v>
                </c:pt>
                <c:pt idx="47">
                  <c:v>50.254904409385738</c:v>
                </c:pt>
                <c:pt idx="48">
                  <c:v>49.839008078136224</c:v>
                </c:pt>
                <c:pt idx="49">
                  <c:v>49.431182119100036</c:v>
                </c:pt>
                <c:pt idx="50">
                  <c:v>49.02181437602998</c:v>
                </c:pt>
                <c:pt idx="51">
                  <c:v>48.629327890556283</c:v>
                </c:pt>
                <c:pt idx="52">
                  <c:v>48.227016633582458</c:v>
                </c:pt>
                <c:pt idx="53">
                  <c:v>47.841641736825594</c:v>
                </c:pt>
                <c:pt idx="54">
                  <c:v>47.454815901987907</c:v>
                </c:pt>
                <c:pt idx="55">
                  <c:v>47.0762042109845</c:v>
                </c:pt>
                <c:pt idx="56">
                  <c:v>46.696601558349542</c:v>
                </c:pt>
                <c:pt idx="57">
                  <c:v>46.325249634712144</c:v>
                </c:pt>
                <c:pt idx="58">
                  <c:v>45.961756632330115</c:v>
                </c:pt>
                <c:pt idx="59">
                  <c:v>45.597322727152083</c:v>
                </c:pt>
                <c:pt idx="60">
                  <c:v>45.241204351113517</c:v>
                </c:pt>
                <c:pt idx="61">
                  <c:v>44.893017810357378</c:v>
                </c:pt>
                <c:pt idx="62">
                  <c:v>44.53508394605516</c:v>
                </c:pt>
                <c:pt idx="63">
                  <c:v>44.185112766240366</c:v>
                </c:pt>
                <c:pt idx="64">
                  <c:v>43.85280013640795</c:v>
                </c:pt>
                <c:pt idx="65">
                  <c:v>43.510364335462619</c:v>
                </c:pt>
                <c:pt idx="66">
                  <c:v>43.176353096497806</c:v>
                </c:pt>
                <c:pt idx="67">
                  <c:v>42.850398424012525</c:v>
                </c:pt>
                <c:pt idx="68">
                  <c:v>42.52401646211483</c:v>
                </c:pt>
                <c:pt idx="69">
                  <c:v>42.205729286834831</c:v>
                </c:pt>
                <c:pt idx="70">
                  <c:v>41.877737743861253</c:v>
                </c:pt>
                <c:pt idx="71">
                  <c:v>41.567547960862576</c:v>
                </c:pt>
                <c:pt idx="72">
                  <c:v>41.25620955504737</c:v>
                </c:pt>
                <c:pt idx="73">
                  <c:v>40.94448424886258</c:v>
                </c:pt>
                <c:pt idx="74">
                  <c:v>40.640942203464348</c:v>
                </c:pt>
                <c:pt idx="75">
                  <c:v>40.337030718087455</c:v>
                </c:pt>
                <c:pt idx="76">
                  <c:v>40.050659498091846</c:v>
                </c:pt>
                <c:pt idx="77">
                  <c:v>39.754619154406434</c:v>
                </c:pt>
                <c:pt idx="78">
                  <c:v>39.457864936376737</c:v>
                </c:pt>
                <c:pt idx="79">
                  <c:v>39.169737087251171</c:v>
                </c:pt>
                <c:pt idx="80">
                  <c:v>38.880917106660313</c:v>
                </c:pt>
                <c:pt idx="81">
                  <c:v>38.600753116353026</c:v>
                </c:pt>
                <c:pt idx="82">
                  <c:v>38.329263690652517</c:v>
                </c:pt>
                <c:pt idx="83">
                  <c:v>38.048117500871975</c:v>
                </c:pt>
                <c:pt idx="84">
                  <c:v>37.775315358816343</c:v>
                </c:pt>
                <c:pt idx="85">
                  <c:v>37.511571171135316</c:v>
                </c:pt>
                <c:pt idx="86">
                  <c:v>37.23783187754217</c:v>
                </c:pt>
                <c:pt idx="87">
                  <c:v>36.982186645302626</c:v>
                </c:pt>
                <c:pt idx="88">
                  <c:v>36.707528078369307</c:v>
                </c:pt>
                <c:pt idx="89">
                  <c:v>36.460023480385097</c:v>
                </c:pt>
                <c:pt idx="90">
                  <c:v>36.202881980611743</c:v>
                </c:pt>
                <c:pt idx="91">
                  <c:v>35.945140500350568</c:v>
                </c:pt>
                <c:pt idx="92">
                  <c:v>35.696517380163584</c:v>
                </c:pt>
                <c:pt idx="93">
                  <c:v>35.437922597756511</c:v>
                </c:pt>
                <c:pt idx="94">
                  <c:v>35.197522570569234</c:v>
                </c:pt>
                <c:pt idx="95">
                  <c:v>34.956556780193793</c:v>
                </c:pt>
                <c:pt idx="96">
                  <c:v>34.715031054314899</c:v>
                </c:pt>
                <c:pt idx="97">
                  <c:v>34.482670651471736</c:v>
                </c:pt>
                <c:pt idx="98">
                  <c:v>34.249764721016206</c:v>
                </c:pt>
                <c:pt idx="99">
                  <c:v>34.007225829057859</c:v>
                </c:pt>
                <c:pt idx="100">
                  <c:v>33.773553121137383</c:v>
                </c:pt>
                <c:pt idx="101">
                  <c:v>33.548762408366336</c:v>
                </c:pt>
                <c:pt idx="102">
                  <c:v>33.3143424568947</c:v>
                </c:pt>
                <c:pt idx="103">
                  <c:v>33.098239485708653</c:v>
                </c:pt>
                <c:pt idx="104">
                  <c:v>32.872205800829349</c:v>
                </c:pt>
                <c:pt idx="105">
                  <c:v>32.655395048672084</c:v>
                </c:pt>
                <c:pt idx="106">
                  <c:v>32.438084911572155</c:v>
                </c:pt>
                <c:pt idx="107">
                  <c:v>32.220280765362524</c:v>
                </c:pt>
                <c:pt idx="108">
                  <c:v>32.011722277815501</c:v>
                </c:pt>
                <c:pt idx="109">
                  <c:v>31.79353824194736</c:v>
                </c:pt>
                <c:pt idx="110">
                  <c:v>31.593461751158728</c:v>
                </c:pt>
                <c:pt idx="111">
                  <c:v>31.374611954139173</c:v>
                </c:pt>
                <c:pt idx="112">
                  <c:v>31.173892458182962</c:v>
                </c:pt>
                <c:pt idx="113">
                  <c:v>30.973003611563552</c:v>
                </c:pt>
                <c:pt idx="114">
                  <c:v>30.771945195805348</c:v>
                </c:pt>
                <c:pt idx="115">
                  <c:v>30.570432216663619</c:v>
                </c:pt>
                <c:pt idx="116">
                  <c:v>30.368752749010323</c:v>
                </c:pt>
                <c:pt idx="117">
                  <c:v>30.166625339190638</c:v>
                </c:pt>
                <c:pt idx="118">
                  <c:v>29.982989290130064</c:v>
                </c:pt>
                <c:pt idx="119">
                  <c:v>29.789734602556084</c:v>
                </c:pt>
                <c:pt idx="120">
                  <c:v>29.596325362413086</c:v>
                </c:pt>
                <c:pt idx="121">
                  <c:v>29.402486824684576</c:v>
                </c:pt>
                <c:pt idx="122">
                  <c:v>29.217702363254862</c:v>
                </c:pt>
                <c:pt idx="123">
                  <c:v>29.032775096524606</c:v>
                </c:pt>
                <c:pt idx="124">
                  <c:v>28.847704855719801</c:v>
                </c:pt>
                <c:pt idx="125">
                  <c:v>28.671710228277931</c:v>
                </c:pt>
                <c:pt idx="126">
                  <c:v>28.49531445200741</c:v>
                </c:pt>
                <c:pt idx="127">
                  <c:v>28.309559801648334</c:v>
                </c:pt>
                <c:pt idx="128">
                  <c:v>28.132632997864601</c:v>
                </c:pt>
                <c:pt idx="129">
                  <c:v>27.955839232022441</c:v>
                </c:pt>
                <c:pt idx="130">
                  <c:v>27.787893010256862</c:v>
                </c:pt>
                <c:pt idx="131">
                  <c:v>27.610582007710178</c:v>
                </c:pt>
                <c:pt idx="132">
                  <c:v>27.432884562996666</c:v>
                </c:pt>
                <c:pt idx="133">
                  <c:v>27.273821007010863</c:v>
                </c:pt>
                <c:pt idx="134">
                  <c:v>27.095877626402768</c:v>
                </c:pt>
                <c:pt idx="135">
                  <c:v>26.936328331658828</c:v>
                </c:pt>
                <c:pt idx="136">
                  <c:v>26.767404345662467</c:v>
                </c:pt>
                <c:pt idx="137">
                  <c:v>26.607380072925668</c:v>
                </c:pt>
                <c:pt idx="138">
                  <c:v>26.447496391105915</c:v>
                </c:pt>
                <c:pt idx="139">
                  <c:v>26.287254783121977</c:v>
                </c:pt>
                <c:pt idx="140">
                  <c:v>26.117379652640309</c:v>
                </c:pt>
                <c:pt idx="141">
                  <c:v>25.966202860660605</c:v>
                </c:pt>
                <c:pt idx="142">
                  <c:v>25.805395184103077</c:v>
                </c:pt>
                <c:pt idx="143">
                  <c:v>25.654014484486577</c:v>
                </c:pt>
                <c:pt idx="144">
                  <c:v>25.502292810936257</c:v>
                </c:pt>
                <c:pt idx="145">
                  <c:v>25.340935554178383</c:v>
                </c:pt>
                <c:pt idx="146">
                  <c:v>25.19831712967019</c:v>
                </c:pt>
                <c:pt idx="147">
                  <c:v>25.046065643025731</c:v>
                </c:pt>
                <c:pt idx="148">
                  <c:v>24.893718300030717</c:v>
                </c:pt>
                <c:pt idx="149">
                  <c:v>24.741275008360887</c:v>
                </c:pt>
                <c:pt idx="150">
                  <c:v>24.59805243129076</c:v>
                </c:pt>
                <c:pt idx="151">
                  <c:v>24.464061156975308</c:v>
                </c:pt>
                <c:pt idx="152">
                  <c:v>24.311110963197258</c:v>
                </c:pt>
                <c:pt idx="153">
                  <c:v>24.167394474661762</c:v>
                </c:pt>
                <c:pt idx="154">
                  <c:v>24.02359138258414</c:v>
                </c:pt>
                <c:pt idx="155">
                  <c:v>23.889035755687388</c:v>
                </c:pt>
                <c:pt idx="156">
                  <c:v>23.74483833047503</c:v>
                </c:pt>
                <c:pt idx="157">
                  <c:v>23.610120680959884</c:v>
                </c:pt>
                <c:pt idx="158">
                  <c:v>23.475101054259042</c:v>
                </c:pt>
                <c:pt idx="159">
                  <c:v>23.330656169818951</c:v>
                </c:pt>
                <c:pt idx="160">
                  <c:v>23.20482871521833</c:v>
                </c:pt>
                <c:pt idx="161">
                  <c:v>23.06957586624349</c:v>
                </c:pt>
                <c:pt idx="162">
                  <c:v>22.934028054441718</c:v>
                </c:pt>
                <c:pt idx="163">
                  <c:v>22.807981311803452</c:v>
                </c:pt>
                <c:pt idx="164">
                  <c:v>22.67228444828995</c:v>
                </c:pt>
                <c:pt idx="165">
                  <c:v>22.54587906527609</c:v>
                </c:pt>
                <c:pt idx="166">
                  <c:v>22.419404394540653</c:v>
                </c:pt>
                <c:pt idx="167">
                  <c:v>22.283275728860346</c:v>
                </c:pt>
                <c:pt idx="168">
                  <c:v>22.166036796188301</c:v>
                </c:pt>
                <c:pt idx="169">
                  <c:v>22.029766456800221</c:v>
                </c:pt>
                <c:pt idx="170">
                  <c:v>21.92177859936119</c:v>
                </c:pt>
                <c:pt idx="171">
                  <c:v>21.794755275278117</c:v>
                </c:pt>
                <c:pt idx="172">
                  <c:v>21.667664618307214</c:v>
                </c:pt>
                <c:pt idx="173">
                  <c:v>21.540302075429885</c:v>
                </c:pt>
                <c:pt idx="174">
                  <c:v>21.42247257476081</c:v>
                </c:pt>
                <c:pt idx="175">
                  <c:v>21.304379308609626</c:v>
                </c:pt>
                <c:pt idx="176">
                  <c:v>21.19582868105844</c:v>
                </c:pt>
                <c:pt idx="177">
                  <c:v>21.068215010594656</c:v>
                </c:pt>
                <c:pt idx="178">
                  <c:v>20.959349093356177</c:v>
                </c:pt>
                <c:pt idx="179">
                  <c:v>20.841020149542683</c:v>
                </c:pt>
                <c:pt idx="180">
                  <c:v>20.722434630896895</c:v>
                </c:pt>
                <c:pt idx="181">
                  <c:v>20.613402817951211</c:v>
                </c:pt>
                <c:pt idx="182">
                  <c:v>20.494704248916634</c:v>
                </c:pt>
                <c:pt idx="183">
                  <c:v>20.385562905089078</c:v>
                </c:pt>
                <c:pt idx="184">
                  <c:v>20.276174634501078</c:v>
                </c:pt>
                <c:pt idx="185">
                  <c:v>20.166734409539714</c:v>
                </c:pt>
                <c:pt idx="186">
                  <c:v>20.057242192526541</c:v>
                </c:pt>
                <c:pt idx="187">
                  <c:v>19.93807622374619</c:v>
                </c:pt>
                <c:pt idx="188">
                  <c:v>19.837912601938353</c:v>
                </c:pt>
                <c:pt idx="189">
                  <c:v>19.718640033883847</c:v>
                </c:pt>
                <c:pt idx="190">
                  <c:v>19.627818391505301</c:v>
                </c:pt>
                <c:pt idx="191">
                  <c:v>19.517884306901546</c:v>
                </c:pt>
                <c:pt idx="192">
                  <c:v>19.407900016438685</c:v>
                </c:pt>
                <c:pt idx="193">
                  <c:v>19.307313217830202</c:v>
                </c:pt>
                <c:pt idx="194">
                  <c:v>19.206681410984476</c:v>
                </c:pt>
                <c:pt idx="195">
                  <c:v>19.096369400679716</c:v>
                </c:pt>
                <c:pt idx="196">
                  <c:v>18.995645813810018</c:v>
                </c:pt>
                <c:pt idx="197">
                  <c:v>18.90433513466677</c:v>
                </c:pt>
                <c:pt idx="198">
                  <c:v>18.793883822364258</c:v>
                </c:pt>
                <c:pt idx="199">
                  <c:v>18.692847206042053</c:v>
                </c:pt>
                <c:pt idx="200">
                  <c:v>18.601232777419231</c:v>
                </c:pt>
                <c:pt idx="201">
                  <c:v>18.500111959624913</c:v>
                </c:pt>
                <c:pt idx="202">
                  <c:v>18.398947745104319</c:v>
                </c:pt>
                <c:pt idx="203">
                  <c:v>18.307213076642668</c:v>
                </c:pt>
                <c:pt idx="204">
                  <c:v>18.205790408794499</c:v>
                </c:pt>
                <c:pt idx="205">
                  <c:v>18.113977098830762</c:v>
                </c:pt>
                <c:pt idx="206">
                  <c:v>18.012472665947982</c:v>
                </c:pt>
                <c:pt idx="207">
                  <c:v>17.930063196614174</c:v>
                </c:pt>
                <c:pt idx="208">
                  <c:v>17.837964245708779</c:v>
                </c:pt>
                <c:pt idx="209">
                  <c:v>17.745828346858609</c:v>
                </c:pt>
                <c:pt idx="210">
                  <c:v>17.653655477434288</c:v>
                </c:pt>
                <c:pt idx="211">
                  <c:v>17.561445614787278</c:v>
                </c:pt>
                <c:pt idx="212">
                  <c:v>17.469198736250107</c:v>
                </c:pt>
                <c:pt idx="213">
                  <c:v>17.37674835724345</c:v>
                </c:pt>
                <c:pt idx="214">
                  <c:v>17.293927026037633</c:v>
                </c:pt>
                <c:pt idx="215">
                  <c:v>17.20140731599443</c:v>
                </c:pt>
                <c:pt idx="216">
                  <c:v>17.11851950906868</c:v>
                </c:pt>
                <c:pt idx="217">
                  <c:v>17.025930386850707</c:v>
                </c:pt>
                <c:pt idx="218">
                  <c:v>16.933305826837639</c:v>
                </c:pt>
                <c:pt idx="219">
                  <c:v>16.8501558056678</c:v>
                </c:pt>
                <c:pt idx="220">
                  <c:v>16.766974737788775</c:v>
                </c:pt>
                <c:pt idx="221">
                  <c:v>16.683762605520588</c:v>
                </c:pt>
                <c:pt idx="222">
                  <c:v>16.600519391170476</c:v>
                </c:pt>
                <c:pt idx="223">
                  <c:v>16.507567954233473</c:v>
                </c:pt>
                <c:pt idx="224">
                  <c:v>16.433781889624353</c:v>
                </c:pt>
                <c:pt idx="225">
                  <c:v>16.340766254084166</c:v>
                </c:pt>
                <c:pt idx="226">
                  <c:v>16.26692293393155</c:v>
                </c:pt>
                <c:pt idx="227">
                  <c:v>16.183370150937058</c:v>
                </c:pt>
                <c:pt idx="228">
                  <c:v>16.099787728361651</c:v>
                </c:pt>
                <c:pt idx="229">
                  <c:v>16.016175650138205</c:v>
                </c:pt>
                <c:pt idx="230">
                  <c:v>15.942067197613403</c:v>
                </c:pt>
                <c:pt idx="231">
                  <c:v>15.858397850632672</c:v>
                </c:pt>
                <c:pt idx="232">
                  <c:v>15.784236189600259</c:v>
                </c:pt>
                <c:pt idx="233">
                  <c:v>15.710048903613043</c:v>
                </c:pt>
                <c:pt idx="234">
                  <c:v>15.626144319341554</c:v>
                </c:pt>
                <c:pt idx="235">
                  <c:v>15.551904427797922</c:v>
                </c:pt>
                <c:pt idx="236">
                  <c:v>15.477638870450676</c:v>
                </c:pt>
                <c:pt idx="237">
                  <c:v>15.403199435452702</c:v>
                </c:pt>
                <c:pt idx="238">
                  <c:v>15.319186460840694</c:v>
                </c:pt>
                <c:pt idx="239">
                  <c:v>15.244696476492605</c:v>
                </c:pt>
                <c:pt idx="240">
                  <c:v>15.179881336113411</c:v>
                </c:pt>
                <c:pt idx="241">
                  <c:v>15.105343890817513</c:v>
                </c:pt>
                <c:pt idx="242">
                  <c:v>15.030782085587028</c:v>
                </c:pt>
                <c:pt idx="243">
                  <c:v>14.956195908271074</c:v>
                </c:pt>
                <c:pt idx="244">
                  <c:v>14.881442004615701</c:v>
                </c:pt>
                <c:pt idx="245">
                  <c:v>14.806807742235348</c:v>
                </c:pt>
                <c:pt idx="246">
                  <c:v>14.741713553071499</c:v>
                </c:pt>
                <c:pt idx="247">
                  <c:v>14.666891040985732</c:v>
                </c:pt>
                <c:pt idx="248">
                  <c:v>14.601754278738008</c:v>
                </c:pt>
                <c:pt idx="249">
                  <c:v>14.526886816748998</c:v>
                </c:pt>
                <c:pt idx="250">
                  <c:v>14.461707440241558</c:v>
                </c:pt>
                <c:pt idx="251">
                  <c:v>14.386794986002927</c:v>
                </c:pt>
                <c:pt idx="252">
                  <c:v>14.321434833481666</c:v>
                </c:pt>
                <c:pt idx="253">
                  <c:v>14.24647804634442</c:v>
                </c:pt>
                <c:pt idx="254">
                  <c:v>14.181077117031233</c:v>
                </c:pt>
                <c:pt idx="255">
                  <c:v>14.115656656874556</c:v>
                </c:pt>
                <c:pt idx="256">
                  <c:v>14.050216656983618</c:v>
                </c:pt>
                <c:pt idx="257">
                  <c:v>13.984757108463342</c:v>
                </c:pt>
                <c:pt idx="258">
                  <c:v>13.919278002411939</c:v>
                </c:pt>
                <c:pt idx="259">
                  <c:v>13.85377932992353</c:v>
                </c:pt>
                <c:pt idx="260">
                  <c:v>13.788127946707034</c:v>
                </c:pt>
                <c:pt idx="261">
                  <c:v>13.722590727622713</c:v>
                </c:pt>
                <c:pt idx="262">
                  <c:v>13.656902009303526</c:v>
                </c:pt>
                <c:pt idx="263">
                  <c:v>13.600920606280713</c:v>
                </c:pt>
                <c:pt idx="264">
                  <c:v>13.525600123194851</c:v>
                </c:pt>
                <c:pt idx="265">
                  <c:v>13.469583512255838</c:v>
                </c:pt>
                <c:pt idx="266">
                  <c:v>13.403821683725059</c:v>
                </c:pt>
                <c:pt idx="267">
                  <c:v>13.347642481166513</c:v>
                </c:pt>
                <c:pt idx="268">
                  <c:v>13.281845497773547</c:v>
                </c:pt>
                <c:pt idx="269">
                  <c:v>13.216030095954924</c:v>
                </c:pt>
                <c:pt idx="270">
                  <c:v>13.1598021850783</c:v>
                </c:pt>
                <c:pt idx="271">
                  <c:v>13.103559070137615</c:v>
                </c:pt>
                <c:pt idx="272">
                  <c:v>13.037691689302067</c:v>
                </c:pt>
                <c:pt idx="273">
                  <c:v>12.981416577525804</c:v>
                </c:pt>
                <c:pt idx="274">
                  <c:v>12.915389001828727</c:v>
                </c:pt>
                <c:pt idx="275">
                  <c:v>12.859082394006181</c:v>
                </c:pt>
                <c:pt idx="276">
                  <c:v>12.802760550064606</c:v>
                </c:pt>
                <c:pt idx="277">
                  <c:v>12.746300098552243</c:v>
                </c:pt>
                <c:pt idx="278">
                  <c:v>12.689948292332888</c:v>
                </c:pt>
                <c:pt idx="279">
                  <c:v>12.623838963158954</c:v>
                </c:pt>
                <c:pt idx="280">
                  <c:v>12.567333916534345</c:v>
                </c:pt>
                <c:pt idx="281">
                  <c:v>12.520558831035091</c:v>
                </c:pt>
                <c:pt idx="282">
                  <c:v>12.454401816870199</c:v>
                </c:pt>
                <c:pt idx="283">
                  <c:v>12.397853604021801</c:v>
                </c:pt>
                <c:pt idx="284">
                  <c:v>12.341291168776246</c:v>
                </c:pt>
                <c:pt idx="285">
                  <c:v>12.284714505676961</c:v>
                </c:pt>
                <c:pt idx="286">
                  <c:v>12.228123609264255</c:v>
                </c:pt>
                <c:pt idx="287">
                  <c:v>12.181150390393343</c:v>
                </c:pt>
                <c:pt idx="288">
                  <c:v>12.124532495573396</c:v>
                </c:pt>
                <c:pt idx="289">
                  <c:v>12.077535144666934</c:v>
                </c:pt>
                <c:pt idx="290">
                  <c:v>12.020890231369425</c:v>
                </c:pt>
                <c:pt idx="291">
                  <c:v>11.964115059027533</c:v>
                </c:pt>
                <c:pt idx="292">
                  <c:v>11.907442155728855</c:v>
                </c:pt>
                <c:pt idx="293">
                  <c:v>11.860395534028232</c:v>
                </c:pt>
                <c:pt idx="294">
                  <c:v>11.803581087296495</c:v>
                </c:pt>
                <c:pt idx="295">
                  <c:v>11.756510720784448</c:v>
                </c:pt>
                <c:pt idx="296">
                  <c:v>11.69967071176303</c:v>
                </c:pt>
                <c:pt idx="297">
                  <c:v>11.652576582937929</c:v>
                </c:pt>
                <c:pt idx="298">
                  <c:v>11.59571099344671</c:v>
                </c:pt>
                <c:pt idx="299">
                  <c:v>11.548481009000467</c:v>
                </c:pt>
                <c:pt idx="300">
                  <c:v>11.491590359988331</c:v>
                </c:pt>
                <c:pt idx="301">
                  <c:v>11.454100629514521</c:v>
                </c:pt>
                <c:pt idx="302">
                  <c:v>11.397185761592018</c:v>
                </c:pt>
                <c:pt idx="303">
                  <c:v>11.349911883654926</c:v>
                </c:pt>
                <c:pt idx="304">
                  <c:v>11.302627460666502</c:v>
                </c:pt>
                <c:pt idx="305">
                  <c:v>11.245675644998563</c:v>
                </c:pt>
                <c:pt idx="306">
                  <c:v>11.198368815419736</c:v>
                </c:pt>
                <c:pt idx="307">
                  <c:v>11.151051429686808</c:v>
                </c:pt>
                <c:pt idx="308">
                  <c:v>11.103723484213422</c:v>
                </c:pt>
                <c:pt idx="309">
                  <c:v>11.056277555633574</c:v>
                </c:pt>
                <c:pt idx="310">
                  <c:v>11.008928928005073</c:v>
                </c:pt>
                <c:pt idx="311">
                  <c:v>10.96156973006838</c:v>
                </c:pt>
                <c:pt idx="312">
                  <c:v>10.9238658564581</c:v>
                </c:pt>
                <c:pt idx="313">
                  <c:v>10.866713984761763</c:v>
                </c:pt>
                <c:pt idx="314">
                  <c:v>10.828991924716361</c:v>
                </c:pt>
                <c:pt idx="315">
                  <c:v>10.771817713109439</c:v>
                </c:pt>
                <c:pt idx="316">
                  <c:v>10.734077454357873</c:v>
                </c:pt>
                <c:pt idx="317">
                  <c:v>10.686553050773076</c:v>
                </c:pt>
                <c:pt idx="318">
                  <c:v>10.639122418966876</c:v>
                </c:pt>
                <c:pt idx="319">
                  <c:v>10.59157817372035</c:v>
                </c:pt>
                <c:pt idx="320">
                  <c:v>10.544024228858243</c:v>
                </c:pt>
                <c:pt idx="321">
                  <c:v>10.496460581357635</c:v>
                </c:pt>
                <c:pt idx="322">
                  <c:v>10.458667227120271</c:v>
                </c:pt>
                <c:pt idx="323">
                  <c:v>10.420764395050945</c:v>
                </c:pt>
                <c:pt idx="324">
                  <c:v>10.373173605006537</c:v>
                </c:pt>
                <c:pt idx="325">
                  <c:v>10.325573100648104</c:v>
                </c:pt>
                <c:pt idx="326">
                  <c:v>10.287645905087052</c:v>
                </c:pt>
                <c:pt idx="327">
                  <c:v>10.240027182060819</c:v>
                </c:pt>
                <c:pt idx="328">
                  <c:v>10.202084106669707</c:v>
                </c:pt>
                <c:pt idx="329">
                  <c:v>10.154447154055218</c:v>
                </c:pt>
                <c:pt idx="330">
                  <c:v>10.116488189045569</c:v>
                </c:pt>
                <c:pt idx="331">
                  <c:v>10.078521838726566</c:v>
                </c:pt>
                <c:pt idx="332">
                  <c:v>10.030760444130033</c:v>
                </c:pt>
                <c:pt idx="333">
                  <c:v>9.992778550197869</c:v>
                </c:pt>
                <c:pt idx="334">
                  <c:v>9.9547892642854645</c:v>
                </c:pt>
                <c:pt idx="335">
                  <c:v>9.916792584206668</c:v>
                </c:pt>
                <c:pt idx="336">
                  <c:v>9.8689978803435086</c:v>
                </c:pt>
                <c:pt idx="337">
                  <c:v>9.8309856384618275</c:v>
                </c:pt>
                <c:pt idx="338">
                  <c:v>9.7831739302425369</c:v>
                </c:pt>
                <c:pt idx="339">
                  <c:v>9.7451461173390914</c:v>
                </c:pt>
                <c:pt idx="340">
                  <c:v>9.7070162928401018</c:v>
                </c:pt>
                <c:pt idx="341">
                  <c:v>9.6689740286442305</c:v>
                </c:pt>
                <c:pt idx="342">
                  <c:v>9.621129411990152</c:v>
                </c:pt>
                <c:pt idx="343">
                  <c:v>9.5829781355764094</c:v>
                </c:pt>
                <c:pt idx="344">
                  <c:v>9.5546164571698995</c:v>
                </c:pt>
                <c:pt idx="345">
                  <c:v>9.5067482117470732</c:v>
                </c:pt>
                <c:pt idx="346">
                  <c:v>9.4685765012086183</c:v>
                </c:pt>
                <c:pt idx="347">
                  <c:v>9.4401964949207873</c:v>
                </c:pt>
                <c:pt idx="348">
                  <c:v>9.4020120672762335</c:v>
                </c:pt>
                <c:pt idx="349">
                  <c:v>9.3541124402130826</c:v>
                </c:pt>
                <c:pt idx="350">
                  <c:v>9.3159135794676509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35-DA41-AB16-15AEEF7EFA20}"/>
            </c:ext>
          </c:extLst>
        </c:ser>
        <c:ser>
          <c:idx val="1"/>
          <c:order val="1"/>
          <c:tx>
            <c:strRef>
              <c:f>'small mol comp'!$AI$2:$AK$2</c:f>
              <c:strCache>
                <c:ptCount val="1"/>
                <c:pt idx="0">
                  <c:v>Horita 2001 - experiments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28575">
                <a:noFill/>
              </a:ln>
              <a:effectLst/>
            </c:spPr>
          </c:marker>
          <c:xVal>
            <c:numRef>
              <c:f>'small mol comp'!$AI$6:$AI$14</c:f>
              <c:numCache>
                <c:formatCode>General</c:formatCode>
                <c:ptCount val="9"/>
                <c:pt idx="0">
                  <c:v>200.6</c:v>
                </c:pt>
                <c:pt idx="1">
                  <c:v>251.2</c:v>
                </c:pt>
                <c:pt idx="2">
                  <c:v>301.39999999999998</c:v>
                </c:pt>
                <c:pt idx="3">
                  <c:v>348.5</c:v>
                </c:pt>
                <c:pt idx="4">
                  <c:v>409</c:v>
                </c:pt>
                <c:pt idx="5">
                  <c:v>449</c:v>
                </c:pt>
                <c:pt idx="6">
                  <c:v>496.5</c:v>
                </c:pt>
                <c:pt idx="7">
                  <c:v>550</c:v>
                </c:pt>
                <c:pt idx="8">
                  <c:v>598.5</c:v>
                </c:pt>
              </c:numCache>
            </c:numRef>
          </c:xVal>
          <c:yVal>
            <c:numRef>
              <c:f>'small mol comp'!$AK$6:$AK$14</c:f>
              <c:numCache>
                <c:formatCode>General</c:formatCode>
                <c:ptCount val="9"/>
                <c:pt idx="0">
                  <c:v>34.24</c:v>
                </c:pt>
                <c:pt idx="1">
                  <c:v>29.33</c:v>
                </c:pt>
                <c:pt idx="2">
                  <c:v>25.19</c:v>
                </c:pt>
                <c:pt idx="3">
                  <c:v>21.98</c:v>
                </c:pt>
                <c:pt idx="4">
                  <c:v>19.260000000000002</c:v>
                </c:pt>
                <c:pt idx="5">
                  <c:v>16.93</c:v>
                </c:pt>
                <c:pt idx="6">
                  <c:v>15.29</c:v>
                </c:pt>
                <c:pt idx="7">
                  <c:v>13.87</c:v>
                </c:pt>
                <c:pt idx="8">
                  <c:v>12.7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35-DA41-AB16-15AEEF7EF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830912"/>
        <c:axId val="1889610096"/>
      </c:scatterChart>
      <c:valAx>
        <c:axId val="193983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889610096"/>
        <c:crosses val="autoZero"/>
        <c:crossBetween val="midCat"/>
      </c:valAx>
      <c:valAx>
        <c:axId val="18896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939830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CH4-H2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HCTH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'small mol comp'!$C$3:$C$353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'small mol comp'!$O$3:$O$353</c:f>
              <c:numCache>
                <c:formatCode>0.00</c:formatCode>
                <c:ptCount val="351"/>
                <c:pt idx="0">
                  <c:v>1331.3518076092223</c:v>
                </c:pt>
                <c:pt idx="1">
                  <c:v>1318.1499750707924</c:v>
                </c:pt>
                <c:pt idx="2">
                  <c:v>1305.1465320820432</c:v>
                </c:pt>
                <c:pt idx="3">
                  <c:v>1292.3331710368666</c:v>
                </c:pt>
                <c:pt idx="4">
                  <c:v>1279.703268897553</c:v>
                </c:pt>
                <c:pt idx="5">
                  <c:v>1267.2585771706649</c:v>
                </c:pt>
                <c:pt idx="6">
                  <c:v>1254.9943761196794</c:v>
                </c:pt>
                <c:pt idx="7">
                  <c:v>1242.9035216742691</c:v>
                </c:pt>
                <c:pt idx="8">
                  <c:v>1230.9856358651341</c:v>
                </c:pt>
                <c:pt idx="9">
                  <c:v>1219.2366946830405</c:v>
                </c:pt>
                <c:pt idx="10">
                  <c:v>1207.650289472517</c:v>
                </c:pt>
                <c:pt idx="11">
                  <c:v>1196.2280760144297</c:v>
                </c:pt>
                <c:pt idx="12">
                  <c:v>1184.9630868588947</c:v>
                </c:pt>
                <c:pt idx="13">
                  <c:v>1173.8514659052391</c:v>
                </c:pt>
                <c:pt idx="14">
                  <c:v>1162.8947412892699</c:v>
                </c:pt>
                <c:pt idx="15">
                  <c:v>1152.0871166672</c:v>
                </c:pt>
                <c:pt idx="16">
                  <c:v>1141.4264605582566</c:v>
                </c:pt>
                <c:pt idx="17">
                  <c:v>1130.9091454342026</c:v>
                </c:pt>
                <c:pt idx="18">
                  <c:v>1120.5335411721401</c:v>
                </c:pt>
                <c:pt idx="19">
                  <c:v>1110.2916426369845</c:v>
                </c:pt>
                <c:pt idx="20">
                  <c:v>1100.1917963889209</c:v>
                </c:pt>
                <c:pt idx="21">
                  <c:v>1090.2218662944069</c:v>
                </c:pt>
                <c:pt idx="22">
                  <c:v>1080.3810394972218</c:v>
                </c:pt>
                <c:pt idx="23">
                  <c:v>1070.6708159279979</c:v>
                </c:pt>
                <c:pt idx="24">
                  <c:v>1061.0876866920914</c:v>
                </c:pt>
                <c:pt idx="25">
                  <c:v>1051.6261148158587</c:v>
                </c:pt>
                <c:pt idx="26">
                  <c:v>1042.2841545961178</c:v>
                </c:pt>
                <c:pt idx="27">
                  <c:v>1033.0645353722568</c:v>
                </c:pt>
                <c:pt idx="28">
                  <c:v>1023.9627254289152</c:v>
                </c:pt>
                <c:pt idx="29">
                  <c:v>1014.9736155667699</c:v>
                </c:pt>
                <c:pt idx="30">
                  <c:v>1006.0980633866914</c:v>
                </c:pt>
                <c:pt idx="31">
                  <c:v>997.3329560191446</c:v>
                </c:pt>
                <c:pt idx="32">
                  <c:v>988.67788494158606</c:v>
                </c:pt>
                <c:pt idx="33">
                  <c:v>980.12880465318449</c:v>
                </c:pt>
                <c:pt idx="34">
                  <c:v>971.68536210210584</c:v>
                </c:pt>
                <c:pt idx="35">
                  <c:v>963.3484432932031</c:v>
                </c:pt>
                <c:pt idx="36">
                  <c:v>955.10963352185024</c:v>
                </c:pt>
                <c:pt idx="37">
                  <c:v>946.97223974645567</c:v>
                </c:pt>
                <c:pt idx="38">
                  <c:v>938.93568326110073</c:v>
                </c:pt>
                <c:pt idx="39">
                  <c:v>930.99253915072893</c:v>
                </c:pt>
                <c:pt idx="40">
                  <c:v>923.14400184229351</c:v>
                </c:pt>
                <c:pt idx="41">
                  <c:v>915.39168307687737</c:v>
                </c:pt>
                <c:pt idx="42">
                  <c:v>907.72731885548751</c:v>
                </c:pt>
                <c:pt idx="43">
                  <c:v>900.15674683909435</c:v>
                </c:pt>
                <c:pt idx="44">
                  <c:v>892.67379479223484</c:v>
                </c:pt>
                <c:pt idx="45">
                  <c:v>885.27992640088917</c:v>
                </c:pt>
                <c:pt idx="46">
                  <c:v>877.97186757201837</c:v>
                </c:pt>
                <c:pt idx="47">
                  <c:v>870.74595536314814</c:v>
                </c:pt>
                <c:pt idx="48">
                  <c:v>863.60571330586185</c:v>
                </c:pt>
                <c:pt idx="49">
                  <c:v>856.55062555622692</c:v>
                </c:pt>
                <c:pt idx="50">
                  <c:v>849.57217490462301</c:v>
                </c:pt>
                <c:pt idx="51">
                  <c:v>842.67237331370757</c:v>
                </c:pt>
                <c:pt idx="52">
                  <c:v>835.85357555205087</c:v>
                </c:pt>
                <c:pt idx="53">
                  <c:v>829.11127263758783</c:v>
                </c:pt>
                <c:pt idx="54">
                  <c:v>822.44335035339554</c:v>
                </c:pt>
                <c:pt idx="55">
                  <c:v>815.85082242981025</c:v>
                </c:pt>
                <c:pt idx="56">
                  <c:v>809.33449927046229</c:v>
                </c:pt>
                <c:pt idx="57">
                  <c:v>802.88699372939163</c:v>
                </c:pt>
                <c:pt idx="58">
                  <c:v>796.51217958788334</c:v>
                </c:pt>
                <c:pt idx="59">
                  <c:v>790.2065517636114</c:v>
                </c:pt>
                <c:pt idx="60">
                  <c:v>783.97362006734636</c:v>
                </c:pt>
                <c:pt idx="61">
                  <c:v>777.80679601567215</c:v>
                </c:pt>
                <c:pt idx="62">
                  <c:v>771.7054740699391</c:v>
                </c:pt>
                <c:pt idx="63">
                  <c:v>765.67264048103709</c:v>
                </c:pt>
                <c:pt idx="64">
                  <c:v>759.70512130660632</c:v>
                </c:pt>
                <c:pt idx="65">
                  <c:v>753.79949080317078</c:v>
                </c:pt>
                <c:pt idx="66">
                  <c:v>747.9582360201174</c:v>
                </c:pt>
                <c:pt idx="67">
                  <c:v>742.17754391756091</c:v>
                </c:pt>
                <c:pt idx="68">
                  <c:v>736.46161606862768</c:v>
                </c:pt>
                <c:pt idx="69">
                  <c:v>730.80630161900774</c:v>
                </c:pt>
                <c:pt idx="70">
                  <c:v>725.20924774112518</c:v>
                </c:pt>
                <c:pt idx="71">
                  <c:v>719.66791521202583</c:v>
                </c:pt>
                <c:pt idx="72">
                  <c:v>714.18819685201549</c:v>
                </c:pt>
                <c:pt idx="73">
                  <c:v>708.76509568585175</c:v>
                </c:pt>
                <c:pt idx="74">
                  <c:v>703.40212676880617</c:v>
                </c:pt>
                <c:pt idx="75">
                  <c:v>698.08750782614015</c:v>
                </c:pt>
                <c:pt idx="76">
                  <c:v>692.83316020752864</c:v>
                </c:pt>
                <c:pt idx="77">
                  <c:v>687.63352791105945</c:v>
                </c:pt>
                <c:pt idx="78">
                  <c:v>682.48505158625221</c:v>
                </c:pt>
                <c:pt idx="79">
                  <c:v>677.38617794209142</c:v>
                </c:pt>
                <c:pt idx="80">
                  <c:v>672.34426771995618</c:v>
                </c:pt>
                <c:pt idx="81">
                  <c:v>667.34861371589864</c:v>
                </c:pt>
                <c:pt idx="82">
                  <c:v>662.41096153052752</c:v>
                </c:pt>
                <c:pt idx="83">
                  <c:v>657.51575584421505</c:v>
                </c:pt>
                <c:pt idx="84">
                  <c:v>652.67228169379359</c:v>
                </c:pt>
                <c:pt idx="85">
                  <c:v>647.87623228072175</c:v>
                </c:pt>
                <c:pt idx="86">
                  <c:v>643.13211505288314</c:v>
                </c:pt>
                <c:pt idx="87">
                  <c:v>638.42838259695202</c:v>
                </c:pt>
                <c:pt idx="88">
                  <c:v>633.77660415688172</c:v>
                </c:pt>
                <c:pt idx="89">
                  <c:v>629.17182529579236</c:v>
                </c:pt>
                <c:pt idx="90">
                  <c:v>624.60919964120967</c:v>
                </c:pt>
                <c:pt idx="91">
                  <c:v>620.09059624854297</c:v>
                </c:pt>
                <c:pt idx="92">
                  <c:v>615.61565971613925</c:v>
                </c:pt>
                <c:pt idx="93">
                  <c:v>611.18613680974693</c:v>
                </c:pt>
                <c:pt idx="94">
                  <c:v>606.79939844548107</c:v>
                </c:pt>
                <c:pt idx="95">
                  <c:v>602.45922378762953</c:v>
                </c:pt>
                <c:pt idx="96">
                  <c:v>598.15547000664719</c:v>
                </c:pt>
                <c:pt idx="97">
                  <c:v>593.89480484987916</c:v>
                </c:pt>
                <c:pt idx="98">
                  <c:v>589.67385366387589</c:v>
                </c:pt>
                <c:pt idx="99">
                  <c:v>585.49392253655026</c:v>
                </c:pt>
                <c:pt idx="100">
                  <c:v>581.35681621581773</c:v>
                </c:pt>
                <c:pt idx="101">
                  <c:v>577.25404156428647</c:v>
                </c:pt>
                <c:pt idx="102">
                  <c:v>573.1893961541748</c:v>
                </c:pt>
                <c:pt idx="103">
                  <c:v>569.16945642616577</c:v>
                </c:pt>
                <c:pt idx="104">
                  <c:v>565.1854757559222</c:v>
                </c:pt>
                <c:pt idx="105">
                  <c:v>561.23623377877209</c:v>
                </c:pt>
                <c:pt idx="106">
                  <c:v>557.32327955186497</c:v>
                </c:pt>
                <c:pt idx="107">
                  <c:v>553.44954655511435</c:v>
                </c:pt>
                <c:pt idx="108">
                  <c:v>549.60944427145216</c:v>
                </c:pt>
                <c:pt idx="109">
                  <c:v>545.81155239032182</c:v>
                </c:pt>
                <c:pt idx="110">
                  <c:v>542.04153270297786</c:v>
                </c:pt>
                <c:pt idx="111">
                  <c:v>538.31077442978471</c:v>
                </c:pt>
                <c:pt idx="112">
                  <c:v>534.60974523023754</c:v>
                </c:pt>
                <c:pt idx="113">
                  <c:v>530.94270217990788</c:v>
                </c:pt>
                <c:pt idx="114">
                  <c:v>527.3100815054022</c:v>
                </c:pt>
                <c:pt idx="115">
                  <c:v>523.71317597669179</c:v>
                </c:pt>
                <c:pt idx="116">
                  <c:v>520.15024920714848</c:v>
                </c:pt>
                <c:pt idx="117">
                  <c:v>516.61643221979989</c:v>
                </c:pt>
                <c:pt idx="118">
                  <c:v>513.11595322249593</c:v>
                </c:pt>
                <c:pt idx="119">
                  <c:v>509.64692701982807</c:v>
                </c:pt>
                <c:pt idx="120">
                  <c:v>506.20427362736109</c:v>
                </c:pt>
                <c:pt idx="121">
                  <c:v>502.79739325234686</c:v>
                </c:pt>
                <c:pt idx="122">
                  <c:v>499.42429783373757</c:v>
                </c:pt>
                <c:pt idx="123">
                  <c:v>496.07769658654047</c:v>
                </c:pt>
                <c:pt idx="124">
                  <c:v>492.75541037167477</c:v>
                </c:pt>
                <c:pt idx="125">
                  <c:v>489.47216610929092</c:v>
                </c:pt>
                <c:pt idx="126">
                  <c:v>486.20880866713844</c:v>
                </c:pt>
                <c:pt idx="127">
                  <c:v>482.98333162661373</c:v>
                </c:pt>
                <c:pt idx="128">
                  <c:v>479.77963873428013</c:v>
                </c:pt>
                <c:pt idx="129">
                  <c:v>476.60596433652381</c:v>
                </c:pt>
                <c:pt idx="130">
                  <c:v>473.46122519828026</c:v>
                </c:pt>
                <c:pt idx="131">
                  <c:v>470.34503698695761</c:v>
                </c:pt>
                <c:pt idx="132">
                  <c:v>467.25090891214188</c:v>
                </c:pt>
                <c:pt idx="133">
                  <c:v>464.1890900633158</c:v>
                </c:pt>
                <c:pt idx="134">
                  <c:v>461.14966226299327</c:v>
                </c:pt>
                <c:pt idx="135">
                  <c:v>458.14227047085183</c:v>
                </c:pt>
                <c:pt idx="136">
                  <c:v>455.15205737840961</c:v>
                </c:pt>
                <c:pt idx="137">
                  <c:v>452.19209767597397</c:v>
                </c:pt>
                <c:pt idx="138">
                  <c:v>449.26174835821917</c:v>
                </c:pt>
                <c:pt idx="139">
                  <c:v>446.35085312258951</c:v>
                </c:pt>
                <c:pt idx="140">
                  <c:v>443.46561815620026</c:v>
                </c:pt>
                <c:pt idx="141">
                  <c:v>440.60877010735436</c:v>
                </c:pt>
                <c:pt idx="142">
                  <c:v>437.76645787003048</c:v>
                </c:pt>
                <c:pt idx="143">
                  <c:v>434.95753326090556</c:v>
                </c:pt>
                <c:pt idx="144">
                  <c:v>432.17201146134886</c:v>
                </c:pt>
                <c:pt idx="145">
                  <c:v>429.40303792421196</c:v>
                </c:pt>
                <c:pt idx="146">
                  <c:v>426.66797900590092</c:v>
                </c:pt>
                <c:pt idx="147">
                  <c:v>423.94349618778733</c:v>
                </c:pt>
                <c:pt idx="148">
                  <c:v>421.25429490311103</c:v>
                </c:pt>
                <c:pt idx="149">
                  <c:v>418.57880495887474</c:v>
                </c:pt>
                <c:pt idx="150">
                  <c:v>415.93061544223866</c:v>
                </c:pt>
                <c:pt idx="151">
                  <c:v>413.30101704701292</c:v>
                </c:pt>
                <c:pt idx="152">
                  <c:v>410.69249973103331</c:v>
                </c:pt>
                <c:pt idx="153">
                  <c:v>408.11131235143768</c:v>
                </c:pt>
                <c:pt idx="154">
                  <c:v>405.54668740755733</c:v>
                </c:pt>
                <c:pt idx="155">
                  <c:v>403.00105366531483</c:v>
                </c:pt>
                <c:pt idx="156">
                  <c:v>400.47876766020335</c:v>
                </c:pt>
                <c:pt idx="157">
                  <c:v>397.97844520056952</c:v>
                </c:pt>
                <c:pt idx="158">
                  <c:v>395.49684750238731</c:v>
                </c:pt>
                <c:pt idx="159">
                  <c:v>393.03826792332075</c:v>
                </c:pt>
                <c:pt idx="160">
                  <c:v>390.59745406636199</c:v>
                </c:pt>
                <c:pt idx="161">
                  <c:v>388.18067674606567</c:v>
                </c:pt>
                <c:pt idx="162">
                  <c:v>385.77291747075697</c:v>
                </c:pt>
                <c:pt idx="163">
                  <c:v>383.39597389869107</c:v>
                </c:pt>
                <c:pt idx="164">
                  <c:v>381.03293593157667</c:v>
                </c:pt>
                <c:pt idx="165">
                  <c:v>378.68794006794013</c:v>
                </c:pt>
                <c:pt idx="166">
                  <c:v>376.3654296209412</c:v>
                </c:pt>
                <c:pt idx="167">
                  <c:v>374.06002093813993</c:v>
                </c:pt>
                <c:pt idx="168">
                  <c:v>371.76993130851383</c:v>
                </c:pt>
                <c:pt idx="169">
                  <c:v>369.50368311845</c:v>
                </c:pt>
                <c:pt idx="170">
                  <c:v>367.25176933471494</c:v>
                </c:pt>
                <c:pt idx="171">
                  <c:v>365.02050607333643</c:v>
                </c:pt>
                <c:pt idx="172">
                  <c:v>362.8020785793488</c:v>
                </c:pt>
                <c:pt idx="173">
                  <c:v>360.60925231799439</c:v>
                </c:pt>
                <c:pt idx="174">
                  <c:v>358.43003565668067</c:v>
                </c:pt>
                <c:pt idx="175">
                  <c:v>356.2629753499881</c:v>
                </c:pt>
                <c:pt idx="176">
                  <c:v>354.12038875042111</c:v>
                </c:pt>
                <c:pt idx="177">
                  <c:v>351.98650168571311</c:v>
                </c:pt>
                <c:pt idx="178">
                  <c:v>349.87786526893518</c:v>
                </c:pt>
                <c:pt idx="179">
                  <c:v>347.77862279523168</c:v>
                </c:pt>
                <c:pt idx="180">
                  <c:v>345.70114483149882</c:v>
                </c:pt>
                <c:pt idx="181">
                  <c:v>343.63548379866131</c:v>
                </c:pt>
                <c:pt idx="182">
                  <c:v>341.59054200749165</c:v>
                </c:pt>
                <c:pt idx="183">
                  <c:v>339.55375644729435</c:v>
                </c:pt>
                <c:pt idx="184">
                  <c:v>337.54446915962257</c:v>
                </c:pt>
                <c:pt idx="185">
                  <c:v>335.54395864939755</c:v>
                </c:pt>
                <c:pt idx="186">
                  <c:v>333.55684631965852</c:v>
                </c:pt>
                <c:pt idx="187">
                  <c:v>331.59394101307799</c:v>
                </c:pt>
                <c:pt idx="188">
                  <c:v>329.63455959171267</c:v>
                </c:pt>
                <c:pt idx="189">
                  <c:v>327.69734055534718</c:v>
                </c:pt>
                <c:pt idx="190">
                  <c:v>325.76859284280192</c:v>
                </c:pt>
                <c:pt idx="191">
                  <c:v>323.86262083178991</c:v>
                </c:pt>
                <c:pt idx="192">
                  <c:v>321.96569844054613</c:v>
                </c:pt>
                <c:pt idx="193">
                  <c:v>320.08148787205698</c:v>
                </c:pt>
                <c:pt idx="194">
                  <c:v>318.21925078449823</c:v>
                </c:pt>
                <c:pt idx="195">
                  <c:v>316.37027809691165</c:v>
                </c:pt>
                <c:pt idx="196">
                  <c:v>314.53313437457922</c:v>
                </c:pt>
                <c:pt idx="197">
                  <c:v>312.70351996838787</c:v>
                </c:pt>
                <c:pt idx="198">
                  <c:v>310.8924685076143</c:v>
                </c:pt>
                <c:pt idx="199">
                  <c:v>309.09568309848743</c:v>
                </c:pt>
                <c:pt idx="200">
                  <c:v>307.31341097282905</c:v>
                </c:pt>
                <c:pt idx="201">
                  <c:v>305.53962038639276</c:v>
                </c:pt>
                <c:pt idx="202">
                  <c:v>303.78710803161999</c:v>
                </c:pt>
                <c:pt idx="203">
                  <c:v>302.04355256060467</c:v>
                </c:pt>
                <c:pt idx="204">
                  <c:v>300.30917019965602</c:v>
                </c:pt>
                <c:pt idx="205">
                  <c:v>298.59213501927258</c:v>
                </c:pt>
                <c:pt idx="206">
                  <c:v>296.89105509413224</c:v>
                </c:pt>
                <c:pt idx="207">
                  <c:v>295.19511091414989</c:v>
                </c:pt>
                <c:pt idx="208">
                  <c:v>293.51557089849308</c:v>
                </c:pt>
                <c:pt idx="209">
                  <c:v>291.85429939348478</c:v>
                </c:pt>
                <c:pt idx="210">
                  <c:v>290.1940022471419</c:v>
                </c:pt>
                <c:pt idx="211">
                  <c:v>288.55077124679701</c:v>
                </c:pt>
                <c:pt idx="212">
                  <c:v>286.92005543921846</c:v>
                </c:pt>
                <c:pt idx="213">
                  <c:v>285.30365235329811</c:v>
                </c:pt>
                <c:pt idx="214">
                  <c:v>283.69374415106381</c:v>
                </c:pt>
                <c:pt idx="215">
                  <c:v>282.09693889682433</c:v>
                </c:pt>
                <c:pt idx="216">
                  <c:v>280.51988775698811</c:v>
                </c:pt>
                <c:pt idx="217">
                  <c:v>278.9450378647818</c:v>
                </c:pt>
                <c:pt idx="218">
                  <c:v>277.38544847931917</c:v>
                </c:pt>
                <c:pt idx="219">
                  <c:v>275.83483715504963</c:v>
                </c:pt>
                <c:pt idx="220">
                  <c:v>274.29829583604089</c:v>
                </c:pt>
                <c:pt idx="221">
                  <c:v>272.77108781629136</c:v>
                </c:pt>
                <c:pt idx="222">
                  <c:v>271.25337577107814</c:v>
                </c:pt>
                <c:pt idx="223">
                  <c:v>269.74686358595136</c:v>
                </c:pt>
                <c:pt idx="224">
                  <c:v>268.25515540460538</c:v>
                </c:pt>
                <c:pt idx="225">
                  <c:v>266.77345397007065</c:v>
                </c:pt>
                <c:pt idx="226">
                  <c:v>265.29690122040762</c:v>
                </c:pt>
                <c:pt idx="227">
                  <c:v>263.83721106501548</c:v>
                </c:pt>
                <c:pt idx="228">
                  <c:v>262.38295811970841</c:v>
                </c:pt>
                <c:pt idx="229">
                  <c:v>260.94590747272986</c:v>
                </c:pt>
                <c:pt idx="230">
                  <c:v>259.51307783271096</c:v>
                </c:pt>
                <c:pt idx="231">
                  <c:v>258.09270348374247</c:v>
                </c:pt>
                <c:pt idx="232">
                  <c:v>256.68493496104884</c:v>
                </c:pt>
                <c:pt idx="233">
                  <c:v>255.28330485758656</c:v>
                </c:pt>
                <c:pt idx="234">
                  <c:v>253.89307622191654</c:v>
                </c:pt>
                <c:pt idx="235">
                  <c:v>252.51073953965636</c:v>
                </c:pt>
                <c:pt idx="236">
                  <c:v>251.14009681577747</c:v>
                </c:pt>
                <c:pt idx="237">
                  <c:v>249.77612816159098</c:v>
                </c:pt>
                <c:pt idx="238">
                  <c:v>248.4270895315581</c:v>
                </c:pt>
                <c:pt idx="239">
                  <c:v>247.08351763330916</c:v>
                </c:pt>
                <c:pt idx="240">
                  <c:v>245.74846343288965</c:v>
                </c:pt>
                <c:pt idx="241">
                  <c:v>244.42727930372592</c:v>
                </c:pt>
                <c:pt idx="242">
                  <c:v>243.1134113972403</c:v>
                </c:pt>
                <c:pt idx="243">
                  <c:v>241.80842523677242</c:v>
                </c:pt>
                <c:pt idx="244">
                  <c:v>240.51099213500103</c:v>
                </c:pt>
                <c:pt idx="245">
                  <c:v>239.2226683391446</c:v>
                </c:pt>
                <c:pt idx="246">
                  <c:v>237.94213511665254</c:v>
                </c:pt>
                <c:pt idx="247">
                  <c:v>236.67626913097757</c:v>
                </c:pt>
                <c:pt idx="248">
                  <c:v>235.41453454809235</c:v>
                </c:pt>
                <c:pt idx="249">
                  <c:v>234.16094291591949</c:v>
                </c:pt>
                <c:pt idx="250">
                  <c:v>232.91702716847686</c:v>
                </c:pt>
                <c:pt idx="251">
                  <c:v>231.68828302639415</c:v>
                </c:pt>
                <c:pt idx="252">
                  <c:v>230.45726325948269</c:v>
                </c:pt>
                <c:pt idx="253">
                  <c:v>229.24164440382032</c:v>
                </c:pt>
                <c:pt idx="254">
                  <c:v>228.03615057586114</c:v>
                </c:pt>
                <c:pt idx="255">
                  <c:v>226.83406511485555</c:v>
                </c:pt>
                <c:pt idx="256">
                  <c:v>225.63685169387267</c:v>
                </c:pt>
                <c:pt idx="257">
                  <c:v>224.45551672095226</c:v>
                </c:pt>
                <c:pt idx="258">
                  <c:v>223.27924684653985</c:v>
                </c:pt>
                <c:pt idx="259">
                  <c:v>222.11224043502932</c:v>
                </c:pt>
                <c:pt idx="260">
                  <c:v>220.95047444665795</c:v>
                </c:pt>
                <c:pt idx="261">
                  <c:v>219.79954142732362</c:v>
                </c:pt>
                <c:pt idx="262">
                  <c:v>218.65401531191114</c:v>
                </c:pt>
                <c:pt idx="263">
                  <c:v>217.51261757214942</c:v>
                </c:pt>
                <c:pt idx="264">
                  <c:v>216.38233903717656</c:v>
                </c:pt>
                <c:pt idx="265">
                  <c:v>215.26328988890376</c:v>
                </c:pt>
                <c:pt idx="266">
                  <c:v>214.14999063761999</c:v>
                </c:pt>
                <c:pt idx="267">
                  <c:v>213.04251163699871</c:v>
                </c:pt>
                <c:pt idx="268">
                  <c:v>211.9465393064026</c:v>
                </c:pt>
                <c:pt idx="269">
                  <c:v>210.84960420884147</c:v>
                </c:pt>
                <c:pt idx="270">
                  <c:v>209.77131116313939</c:v>
                </c:pt>
                <c:pt idx="271">
                  <c:v>208.69220559775835</c:v>
                </c:pt>
                <c:pt idx="272">
                  <c:v>207.61930862974805</c:v>
                </c:pt>
                <c:pt idx="273">
                  <c:v>206.55837212527589</c:v>
                </c:pt>
                <c:pt idx="274">
                  <c:v>205.49811784588772</c:v>
                </c:pt>
                <c:pt idx="275">
                  <c:v>204.44999161487485</c:v>
                </c:pt>
                <c:pt idx="276">
                  <c:v>203.40838331179728</c:v>
                </c:pt>
                <c:pt idx="277">
                  <c:v>202.3790961711552</c:v>
                </c:pt>
                <c:pt idx="278">
                  <c:v>201.35074931797311</c:v>
                </c:pt>
                <c:pt idx="279">
                  <c:v>200.32209859298663</c:v>
                </c:pt>
                <c:pt idx="280">
                  <c:v>199.31304640157799</c:v>
                </c:pt>
                <c:pt idx="281">
                  <c:v>198.30510944791561</c:v>
                </c:pt>
                <c:pt idx="282">
                  <c:v>197.30285235380819</c:v>
                </c:pt>
                <c:pt idx="283">
                  <c:v>196.30887853076803</c:v>
                </c:pt>
                <c:pt idx="284">
                  <c:v>195.32199061833927</c:v>
                </c:pt>
                <c:pt idx="285">
                  <c:v>194.33517580791298</c:v>
                </c:pt>
                <c:pt idx="286">
                  <c:v>193.3626645159801</c:v>
                </c:pt>
                <c:pt idx="287">
                  <c:v>192.39745197064639</c:v>
                </c:pt>
                <c:pt idx="288">
                  <c:v>191.42663158005729</c:v>
                </c:pt>
                <c:pt idx="289">
                  <c:v>190.47620879241737</c:v>
                </c:pt>
                <c:pt idx="290">
                  <c:v>189.52740325939328</c:v>
                </c:pt>
                <c:pt idx="291">
                  <c:v>188.58024925269203</c:v>
                </c:pt>
                <c:pt idx="292">
                  <c:v>187.64661745627726</c:v>
                </c:pt>
                <c:pt idx="293">
                  <c:v>186.71475441437531</c:v>
                </c:pt>
                <c:pt idx="294">
                  <c:v>185.78469465965802</c:v>
                </c:pt>
                <c:pt idx="295">
                  <c:v>184.86959012488481</c:v>
                </c:pt>
                <c:pt idx="296">
                  <c:v>183.95519285650974</c:v>
                </c:pt>
                <c:pt idx="297">
                  <c:v>183.04992945154493</c:v>
                </c:pt>
                <c:pt idx="298">
                  <c:v>182.14547483273719</c:v>
                </c:pt>
                <c:pt idx="299">
                  <c:v>181.25026286727189</c:v>
                </c:pt>
                <c:pt idx="300">
                  <c:v>180.36316301159783</c:v>
                </c:pt>
                <c:pt idx="301">
                  <c:v>179.47822044002285</c:v>
                </c:pt>
                <c:pt idx="302">
                  <c:v>178.5954701476318</c:v>
                </c:pt>
                <c:pt idx="303">
                  <c:v>177.72099545469533</c:v>
                </c:pt>
                <c:pt idx="304">
                  <c:v>176.85603859629251</c:v>
                </c:pt>
                <c:pt idx="305">
                  <c:v>175.99224937064105</c:v>
                </c:pt>
                <c:pt idx="306">
                  <c:v>175.13200354488038</c:v>
                </c:pt>
                <c:pt idx="307">
                  <c:v>174.2802583283349</c:v>
                </c:pt>
                <c:pt idx="308">
                  <c:v>173.4370832810568</c:v>
                </c:pt>
                <c:pt idx="309">
                  <c:v>172.59758309050935</c:v>
                </c:pt>
                <c:pt idx="310">
                  <c:v>171.75948427321836</c:v>
                </c:pt>
                <c:pt idx="311">
                  <c:v>170.93126260070903</c:v>
                </c:pt>
                <c:pt idx="312">
                  <c:v>170.10568388334883</c:v>
                </c:pt>
                <c:pt idx="313">
                  <c:v>169.28894553885794</c:v>
                </c:pt>
                <c:pt idx="314">
                  <c:v>168.47607589234283</c:v>
                </c:pt>
                <c:pt idx="315">
                  <c:v>167.66484073740995</c:v>
                </c:pt>
                <c:pt idx="316">
                  <c:v>166.85753708548913</c:v>
                </c:pt>
                <c:pt idx="317">
                  <c:v>166.0592740632018</c:v>
                </c:pt>
                <c:pt idx="318">
                  <c:v>165.27123741325269</c:v>
                </c:pt>
                <c:pt idx="319">
                  <c:v>164.47879974097117</c:v>
                </c:pt>
                <c:pt idx="320">
                  <c:v>163.690433802717</c:v>
                </c:pt>
                <c:pt idx="321">
                  <c:v>162.91866421457794</c:v>
                </c:pt>
                <c:pt idx="322">
                  <c:v>162.14259219790225</c:v>
                </c:pt>
                <c:pt idx="323">
                  <c:v>161.37070055328888</c:v>
                </c:pt>
                <c:pt idx="324">
                  <c:v>160.60820142773238</c:v>
                </c:pt>
                <c:pt idx="325">
                  <c:v>159.84886876867949</c:v>
                </c:pt>
                <c:pt idx="326">
                  <c:v>159.09382488082485</c:v>
                </c:pt>
                <c:pt idx="327">
                  <c:v>158.34201032245088</c:v>
                </c:pt>
                <c:pt idx="328">
                  <c:v>157.59346026044932</c:v>
                </c:pt>
                <c:pt idx="329">
                  <c:v>156.84820985658439</c:v>
                </c:pt>
                <c:pt idx="330">
                  <c:v>156.1137131843785</c:v>
                </c:pt>
                <c:pt idx="331">
                  <c:v>155.38260007151882</c:v>
                </c:pt>
                <c:pt idx="332">
                  <c:v>154.65597052877123</c:v>
                </c:pt>
                <c:pt idx="333">
                  <c:v>153.93916524923577</c:v>
                </c:pt>
                <c:pt idx="334">
                  <c:v>153.21308514106846</c:v>
                </c:pt>
                <c:pt idx="335">
                  <c:v>152.49689919851755</c:v>
                </c:pt>
                <c:pt idx="336">
                  <c:v>151.79172390718236</c:v>
                </c:pt>
                <c:pt idx="337">
                  <c:v>151.08372852462693</c:v>
                </c:pt>
                <c:pt idx="338">
                  <c:v>150.38681962966677</c:v>
                </c:pt>
                <c:pt idx="339">
                  <c:v>149.68713251244165</c:v>
                </c:pt>
                <c:pt idx="340">
                  <c:v>148.99112128909357</c:v>
                </c:pt>
                <c:pt idx="341">
                  <c:v>148.30631355303137</c:v>
                </c:pt>
                <c:pt idx="342">
                  <c:v>147.61879402304621</c:v>
                </c:pt>
                <c:pt idx="343">
                  <c:v>146.93504732520904</c:v>
                </c:pt>
                <c:pt idx="344">
                  <c:v>146.26262055856944</c:v>
                </c:pt>
                <c:pt idx="345">
                  <c:v>145.58754841787066</c:v>
                </c:pt>
                <c:pt idx="346">
                  <c:v>144.92387117744198</c:v>
                </c:pt>
                <c:pt idx="347">
                  <c:v>144.25759047600246</c:v>
                </c:pt>
                <c:pt idx="348">
                  <c:v>143.5952409834097</c:v>
                </c:pt>
                <c:pt idx="349">
                  <c:v>142.94440182149435</c:v>
                </c:pt>
                <c:pt idx="350">
                  <c:v>142.29102545800112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4D-BF43-9C75-02D6815F401C}"/>
            </c:ext>
          </c:extLst>
        </c:ser>
        <c:ser>
          <c:idx val="0"/>
          <c:order val="1"/>
          <c:tx>
            <c:strRef>
              <c:f>'small mol comp'!$Z$2:$AB$2</c:f>
              <c:strCache>
                <c:ptCount val="1"/>
                <c:pt idx="0">
                  <c:v>Horibe and Craig 1995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'small mol comp'!$AA$5:$AA$33</c:f>
              <c:numCache>
                <c:formatCode>0.0000</c:formatCode>
                <c:ptCount val="29"/>
                <c:pt idx="0">
                  <c:v>2.0988561234127401</c:v>
                </c:pt>
                <c:pt idx="1">
                  <c:v>2.0984156961494076</c:v>
                </c:pt>
                <c:pt idx="2">
                  <c:v>2.0393596410727035</c:v>
                </c:pt>
                <c:pt idx="3">
                  <c:v>2.0360378703043875</c:v>
                </c:pt>
                <c:pt idx="4">
                  <c:v>2.0273694880892044</c:v>
                </c:pt>
                <c:pt idx="5">
                  <c:v>2.0273694880892044</c:v>
                </c:pt>
                <c:pt idx="6">
                  <c:v>2.0114653525093029</c:v>
                </c:pt>
                <c:pt idx="7">
                  <c:v>1.8641066268990585</c:v>
                </c:pt>
                <c:pt idx="8">
                  <c:v>1.8609844607797528</c:v>
                </c:pt>
                <c:pt idx="9">
                  <c:v>1.8592544389699734</c:v>
                </c:pt>
                <c:pt idx="10">
                  <c:v>1.7426156661148386</c:v>
                </c:pt>
                <c:pt idx="11">
                  <c:v>1.7380724776223171</c:v>
                </c:pt>
                <c:pt idx="12">
                  <c:v>1.7350568231109571</c:v>
                </c:pt>
                <c:pt idx="13">
                  <c:v>1.7323516673884798</c:v>
                </c:pt>
                <c:pt idx="14">
                  <c:v>1.5749271596188674</c:v>
                </c:pt>
                <c:pt idx="15">
                  <c:v>1.5667841754798277</c:v>
                </c:pt>
                <c:pt idx="16">
                  <c:v>1.5660480776759849</c:v>
                </c:pt>
                <c:pt idx="17">
                  <c:v>1.5645779550966128</c:v>
                </c:pt>
                <c:pt idx="18">
                  <c:v>1.4785244326162492</c:v>
                </c:pt>
                <c:pt idx="19">
                  <c:v>1.4735135931628969</c:v>
                </c:pt>
                <c:pt idx="20">
                  <c:v>1.4588956160186737</c:v>
                </c:pt>
                <c:pt idx="21">
                  <c:v>1.3697691938908294</c:v>
                </c:pt>
                <c:pt idx="22">
                  <c:v>1.3686443577636351</c:v>
                </c:pt>
                <c:pt idx="23">
                  <c:v>1.3641634267785281</c:v>
                </c:pt>
                <c:pt idx="24">
                  <c:v>1.3339558460614953</c:v>
                </c:pt>
                <c:pt idx="25">
                  <c:v>1.2939121433654657</c:v>
                </c:pt>
                <c:pt idx="26">
                  <c:v>1.2884107453456162</c:v>
                </c:pt>
                <c:pt idx="27">
                  <c:v>1.2847690627609689</c:v>
                </c:pt>
                <c:pt idx="28">
                  <c:v>1.2839442768183862</c:v>
                </c:pt>
              </c:numCache>
            </c:numRef>
          </c:xVal>
          <c:yVal>
            <c:numRef>
              <c:f>'small mol comp'!$AB$5:$AB$33</c:f>
              <c:numCache>
                <c:formatCode>0.000</c:formatCode>
                <c:ptCount val="29"/>
                <c:pt idx="0">
                  <c:v>538.04908237664711</c:v>
                </c:pt>
                <c:pt idx="1">
                  <c:v>533.63809983222939</c:v>
                </c:pt>
                <c:pt idx="2">
                  <c:v>509.03134158238015</c:v>
                </c:pt>
                <c:pt idx="3">
                  <c:v>505.71767593627391</c:v>
                </c:pt>
                <c:pt idx="4">
                  <c:v>501.01030247141711</c:v>
                </c:pt>
                <c:pt idx="5">
                  <c:v>501.80213072463818</c:v>
                </c:pt>
                <c:pt idx="6">
                  <c:v>492.8930453380346</c:v>
                </c:pt>
                <c:pt idx="7">
                  <c:v>431.73269733837003</c:v>
                </c:pt>
                <c:pt idx="8">
                  <c:v>431.00955337433192</c:v>
                </c:pt>
                <c:pt idx="9">
                  <c:v>427.83542369939221</c:v>
                </c:pt>
                <c:pt idx="10">
                  <c:v>377.18296250625491</c:v>
                </c:pt>
                <c:pt idx="11">
                  <c:v>377.53822598026147</c:v>
                </c:pt>
                <c:pt idx="12">
                  <c:v>374.71016798199395</c:v>
                </c:pt>
                <c:pt idx="13">
                  <c:v>372.63970062927336</c:v>
                </c:pt>
                <c:pt idx="14">
                  <c:v>303.47619696655858</c:v>
                </c:pt>
                <c:pt idx="15">
                  <c:v>298.38585423417783</c:v>
                </c:pt>
                <c:pt idx="16">
                  <c:v>299.70270594240526</c:v>
                </c:pt>
                <c:pt idx="17">
                  <c:v>297.91355593170118</c:v>
                </c:pt>
                <c:pt idx="18">
                  <c:v>260.63631933178101</c:v>
                </c:pt>
                <c:pt idx="19">
                  <c:v>259.66885806598941</c:v>
                </c:pt>
                <c:pt idx="20">
                  <c:v>256.62865941197646</c:v>
                </c:pt>
                <c:pt idx="21">
                  <c:v>218.68046241778768</c:v>
                </c:pt>
                <c:pt idx="22">
                  <c:v>217.41848491000252</c:v>
                </c:pt>
                <c:pt idx="23">
                  <c:v>217.86195701857739</c:v>
                </c:pt>
                <c:pt idx="24">
                  <c:v>203.12291134735065</c:v>
                </c:pt>
                <c:pt idx="25">
                  <c:v>186.32120394898854</c:v>
                </c:pt>
                <c:pt idx="26">
                  <c:v>185.0732484267389</c:v>
                </c:pt>
                <c:pt idx="27">
                  <c:v>185.49549723729027</c:v>
                </c:pt>
                <c:pt idx="28">
                  <c:v>181.63974314330136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4D-BF43-9C75-02D6815F401C}"/>
            </c:ext>
          </c:extLst>
        </c:ser>
        <c:ser>
          <c:idx val="2"/>
          <c:order val="2"/>
          <c:tx>
            <c:v>Turner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'small mol comp'!$C$5:$C$83</c:f>
              <c:numCache>
                <c:formatCode>0.000</c:formatCode>
                <c:ptCount val="79"/>
                <c:pt idx="0">
                  <c:v>3.608154429009562</c:v>
                </c:pt>
                <c:pt idx="1">
                  <c:v>3.5823034210997675</c:v>
                </c:pt>
                <c:pt idx="2">
                  <c:v>3.5568202027387517</c:v>
                </c:pt>
                <c:pt idx="3">
                  <c:v>3.5316969803990821</c:v>
                </c:pt>
                <c:pt idx="4">
                  <c:v>3.5069261792039281</c:v>
                </c:pt>
                <c:pt idx="5">
                  <c:v>3.4825004353125548</c:v>
                </c:pt>
                <c:pt idx="6">
                  <c:v>3.4584125886218229</c:v>
                </c:pt>
                <c:pt idx="7">
                  <c:v>3.4346556757685045</c:v>
                </c:pt>
                <c:pt idx="8">
                  <c:v>3.4112229234180456</c:v>
                </c:pt>
                <c:pt idx="9">
                  <c:v>3.3881077418261905</c:v>
                </c:pt>
                <c:pt idx="10">
                  <c:v>3.3653037186606092</c:v>
                </c:pt>
                <c:pt idx="11">
                  <c:v>3.3428046130703661</c:v>
                </c:pt>
                <c:pt idx="12">
                  <c:v>3.3206043499916986</c:v>
                </c:pt>
                <c:pt idx="13">
                  <c:v>3.2986970146792021</c:v>
                </c:pt>
                <c:pt idx="14">
                  <c:v>3.2770768474520731</c:v>
                </c:pt>
                <c:pt idx="15">
                  <c:v>3.2557382386456131</c:v>
                </c:pt>
                <c:pt idx="16">
                  <c:v>3.2346757237586936</c:v>
                </c:pt>
                <c:pt idx="17">
                  <c:v>3.213883978788366</c:v>
                </c:pt>
                <c:pt idx="18">
                  <c:v>3.1933578157432541</c:v>
                </c:pt>
                <c:pt idx="19">
                  <c:v>3.1730921783277806</c:v>
                </c:pt>
                <c:pt idx="20">
                  <c:v>3.1530821377896898</c:v>
                </c:pt>
                <c:pt idx="21">
                  <c:v>3.1333228889237037</c:v>
                </c:pt>
                <c:pt idx="22">
                  <c:v>3.113809746224506</c:v>
                </c:pt>
                <c:pt idx="23">
                  <c:v>3.094538140182578</c:v>
                </c:pt>
                <c:pt idx="24">
                  <c:v>3.0755036137167462</c:v>
                </c:pt>
                <c:pt idx="25">
                  <c:v>3.0567018187375825</c:v>
                </c:pt>
                <c:pt idx="26">
                  <c:v>3.0381285128360931</c:v>
                </c:pt>
                <c:pt idx="27">
                  <c:v>3.0197795560924057</c:v>
                </c:pt>
                <c:pt idx="28">
                  <c:v>3.0016509079993998</c:v>
                </c:pt>
                <c:pt idx="29">
                  <c:v>2.9837386244964943</c:v>
                </c:pt>
                <c:pt idx="30">
                  <c:v>2.966038855109002</c:v>
                </c:pt>
                <c:pt idx="31">
                  <c:v>2.9485478401887071</c:v>
                </c:pt>
                <c:pt idx="32">
                  <c:v>2.9312619082515026</c:v>
                </c:pt>
                <c:pt idx="33">
                  <c:v>2.9141774734081309</c:v>
                </c:pt>
                <c:pt idx="34">
                  <c:v>2.8972910328842536</c:v>
                </c:pt>
                <c:pt idx="35">
                  <c:v>2.8805991646262425</c:v>
                </c:pt>
                <c:pt idx="36">
                  <c:v>2.8640985249892599</c:v>
                </c:pt>
                <c:pt idx="37">
                  <c:v>2.8477858465043431</c:v>
                </c:pt>
                <c:pt idx="38">
                  <c:v>2.8316579357213651</c:v>
                </c:pt>
                <c:pt idx="39">
                  <c:v>2.8157116711248769</c:v>
                </c:pt>
                <c:pt idx="40">
                  <c:v>2.7999440011199779</c:v>
                </c:pt>
                <c:pt idx="41">
                  <c:v>2.7843519420854799</c:v>
                </c:pt>
                <c:pt idx="42">
                  <c:v>2.7689325764917627</c:v>
                </c:pt>
                <c:pt idx="43">
                  <c:v>2.7536830510808206</c:v>
                </c:pt>
                <c:pt idx="44">
                  <c:v>2.7386005751061209</c:v>
                </c:pt>
                <c:pt idx="45">
                  <c:v>2.7236824186299877</c:v>
                </c:pt>
                <c:pt idx="46">
                  <c:v>2.7089259108763377</c:v>
                </c:pt>
                <c:pt idx="47">
                  <c:v>2.6943284386366702</c:v>
                </c:pt>
                <c:pt idx="48">
                  <c:v>2.6798874447273215</c:v>
                </c:pt>
                <c:pt idx="49">
                  <c:v>2.6656004264960682</c:v>
                </c:pt>
                <c:pt idx="50">
                  <c:v>2.6514649343762429</c:v>
                </c:pt>
                <c:pt idx="51">
                  <c:v>2.637478570486615</c:v>
                </c:pt>
                <c:pt idx="52">
                  <c:v>2.6236389872753509</c:v>
                </c:pt>
                <c:pt idx="53">
                  <c:v>2.6099438862064468</c:v>
                </c:pt>
                <c:pt idx="54">
                  <c:v>2.5963910164870829</c:v>
                </c:pt>
                <c:pt idx="55">
                  <c:v>2.5829781738344311</c:v>
                </c:pt>
                <c:pt idx="56">
                  <c:v>2.5697031992804833</c:v>
                </c:pt>
                <c:pt idx="57">
                  <c:v>2.5565639780135498</c:v>
                </c:pt>
                <c:pt idx="58">
                  <c:v>2.5435584382551188</c:v>
                </c:pt>
                <c:pt idx="59">
                  <c:v>2.5306845501708213</c:v>
                </c:pt>
                <c:pt idx="60">
                  <c:v>2.517940324814302</c:v>
                </c:pt>
                <c:pt idx="61">
                  <c:v>2.5053238131028435</c:v>
                </c:pt>
                <c:pt idx="62">
                  <c:v>2.4928331048236321</c:v>
                </c:pt>
                <c:pt idx="63">
                  <c:v>2.480466327669602</c:v>
                </c:pt>
                <c:pt idx="64">
                  <c:v>2.4682216463038382</c:v>
                </c:pt>
                <c:pt idx="65">
                  <c:v>2.4560972614515535</c:v>
                </c:pt>
                <c:pt idx="66">
                  <c:v>2.4440914090186974</c:v>
                </c:pt>
                <c:pt idx="67">
                  <c:v>2.4322023592362885</c:v>
                </c:pt>
                <c:pt idx="68">
                  <c:v>2.4204284158296021</c:v>
                </c:pt>
                <c:pt idx="69">
                  <c:v>2.4087679152113695</c:v>
                </c:pt>
                <c:pt idx="70">
                  <c:v>2.3972192256981901</c:v>
                </c:pt>
                <c:pt idx="71">
                  <c:v>2.3857807467493739</c:v>
                </c:pt>
                <c:pt idx="72">
                  <c:v>2.3744509082274727</c:v>
                </c:pt>
                <c:pt idx="73">
                  <c:v>2.3632281696797826</c:v>
                </c:pt>
                <c:pt idx="74">
                  <c:v>2.3521110196401271</c:v>
                </c:pt>
                <c:pt idx="75">
                  <c:v>2.3410979749502516</c:v>
                </c:pt>
                <c:pt idx="76">
                  <c:v>2.3301875801001981</c:v>
                </c:pt>
                <c:pt idx="77">
                  <c:v>2.3193784065870346</c:v>
                </c:pt>
                <c:pt idx="78">
                  <c:v>2.308669052291354</c:v>
                </c:pt>
              </c:numCache>
            </c:numRef>
          </c:xVal>
          <c:yVal>
            <c:numRef>
              <c:f>'small mol comp'!$T$5:$T$83</c:f>
              <c:numCache>
                <c:formatCode>General</c:formatCode>
                <c:ptCount val="79"/>
                <c:pt idx="0">
                  <c:v>1308.3328196501789</c:v>
                </c:pt>
                <c:pt idx="78">
                  <c:v>693.14718055994524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6E-8F49-B671-5E193282E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852992"/>
        <c:axId val="1862043840"/>
      </c:scatterChart>
      <c:valAx>
        <c:axId val="193885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862043840"/>
        <c:crosses val="autoZero"/>
        <c:crossBetween val="midCat"/>
      </c:valAx>
      <c:valAx>
        <c:axId val="18620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93885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H2O(g)-H2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HCTH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'small mol comp'!$C$3:$C$353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'small mol comp'!$P$3:$P$353</c:f>
              <c:numCache>
                <c:formatCode>0.00</c:formatCode>
                <c:ptCount val="351"/>
                <c:pt idx="0">
                  <c:v>1446.2443532195934</c:v>
                </c:pt>
                <c:pt idx="1">
                  <c:v>1433.5174521775818</c:v>
                </c:pt>
                <c:pt idx="2">
                  <c:v>1420.9788693947528</c:v>
                </c:pt>
                <c:pt idx="3">
                  <c:v>1408.6195346584093</c:v>
                </c:pt>
                <c:pt idx="4">
                  <c:v>1396.4346209876605</c:v>
                </c:pt>
                <c:pt idx="5">
                  <c:v>1384.4246824840013</c:v>
                </c:pt>
                <c:pt idx="6">
                  <c:v>1372.5851167148833</c:v>
                </c:pt>
                <c:pt idx="7">
                  <c:v>1360.9094751990797</c:v>
                </c:pt>
                <c:pt idx="8">
                  <c:v>1349.3978924396249</c:v>
                </c:pt>
                <c:pt idx="9">
                  <c:v>1338.0461793097875</c:v>
                </c:pt>
                <c:pt idx="10">
                  <c:v>1326.8472807476462</c:v>
                </c:pt>
                <c:pt idx="11">
                  <c:v>1315.8047533038743</c:v>
                </c:pt>
                <c:pt idx="12">
                  <c:v>1304.9101454653976</c:v>
                </c:pt>
                <c:pt idx="13">
                  <c:v>1294.1602808294638</c:v>
                </c:pt>
                <c:pt idx="14">
                  <c:v>1283.5574041475008</c:v>
                </c:pt>
                <c:pt idx="15">
                  <c:v>1273.093753318522</c:v>
                </c:pt>
                <c:pt idx="16">
                  <c:v>1262.7703586098605</c:v>
                </c:pt>
                <c:pt idx="17">
                  <c:v>1252.5812131012763</c:v>
                </c:pt>
                <c:pt idx="18">
                  <c:v>1242.5260599795783</c:v>
                </c:pt>
                <c:pt idx="19">
                  <c:v>1232.5979755330461</c:v>
                </c:pt>
                <c:pt idx="20">
                  <c:v>1222.8026310935836</c:v>
                </c:pt>
                <c:pt idx="21">
                  <c:v>1213.1298553021909</c:v>
                </c:pt>
                <c:pt idx="22">
                  <c:v>1203.5787360749789</c:v>
                </c:pt>
                <c:pt idx="23">
                  <c:v>1194.1516852108928</c:v>
                </c:pt>
                <c:pt idx="24">
                  <c:v>1184.843017726743</c:v>
                </c:pt>
                <c:pt idx="25">
                  <c:v>1175.6500428423758</c:v>
                </c:pt>
                <c:pt idx="26">
                  <c:v>1166.5682917684817</c:v>
                </c:pt>
                <c:pt idx="27">
                  <c:v>1157.6021090021698</c:v>
                </c:pt>
                <c:pt idx="28">
                  <c:v>1148.7487327904375</c:v>
                </c:pt>
                <c:pt idx="29">
                  <c:v>1140.0002860257484</c:v>
                </c:pt>
                <c:pt idx="30">
                  <c:v>1131.3579655158642</c:v>
                </c:pt>
                <c:pt idx="31">
                  <c:v>1122.8190591873699</c:v>
                </c:pt>
                <c:pt idx="32">
                  <c:v>1114.384742368637</c:v>
                </c:pt>
                <c:pt idx="33">
                  <c:v>1106.04995701805</c:v>
                </c:pt>
                <c:pt idx="34">
                  <c:v>1097.814768210297</c:v>
                </c:pt>
                <c:pt idx="35">
                  <c:v>1089.6787344838851</c:v>
                </c:pt>
                <c:pt idx="36">
                  <c:v>1081.6362719280824</c:v>
                </c:pt>
                <c:pt idx="37">
                  <c:v>1073.688237349254</c:v>
                </c:pt>
                <c:pt idx="38">
                  <c:v>1065.835155818919</c:v>
                </c:pt>
                <c:pt idx="39">
                  <c:v>1058.0698914390496</c:v>
                </c:pt>
                <c:pt idx="40">
                  <c:v>1050.3932858759408</c:v>
                </c:pt>
                <c:pt idx="41">
                  <c:v>1042.8069467441956</c:v>
                </c:pt>
                <c:pt idx="42">
                  <c:v>1035.3037497997123</c:v>
                </c:pt>
                <c:pt idx="43">
                  <c:v>1027.8894425416136</c:v>
                </c:pt>
                <c:pt idx="44">
                  <c:v>1020.5560794587593</c:v>
                </c:pt>
                <c:pt idx="45">
                  <c:v>1013.3063438225696</c:v>
                </c:pt>
                <c:pt idx="46">
                  <c:v>1006.1378942592378</c:v>
                </c:pt>
                <c:pt idx="47">
                  <c:v>999.04529163928225</c:v>
                </c:pt>
                <c:pt idx="48">
                  <c:v>992.03301751893832</c:v>
                </c:pt>
                <c:pt idx="49">
                  <c:v>985.10158225378643</c:v>
                </c:pt>
                <c:pt idx="50">
                  <c:v>978.24212083886084</c:v>
                </c:pt>
                <c:pt idx="51">
                  <c:v>971.4558918196326</c:v>
                </c:pt>
                <c:pt idx="52">
                  <c:v>964.747837666804</c:v>
                </c:pt>
                <c:pt idx="53">
                  <c:v>958.10807177357867</c:v>
                </c:pt>
                <c:pt idx="54">
                  <c:v>951.53857179016177</c:v>
                </c:pt>
                <c:pt idx="55">
                  <c:v>945.04116856280132</c:v>
                </c:pt>
                <c:pt idx="56">
                  <c:v>938.61598590988729</c:v>
                </c:pt>
                <c:pt idx="57">
                  <c:v>932.25492621476417</c:v>
                </c:pt>
                <c:pt idx="58">
                  <c:v>925.95909855693367</c:v>
                </c:pt>
                <c:pt idx="59">
                  <c:v>919.73105047377896</c:v>
                </c:pt>
                <c:pt idx="60">
                  <c:v>913.57159934518972</c:v>
                </c:pt>
                <c:pt idx="61">
                  <c:v>907.47157286188906</c:v>
                </c:pt>
                <c:pt idx="62">
                  <c:v>901.4345649447182</c:v>
                </c:pt>
                <c:pt idx="63">
                  <c:v>895.46075951760827</c:v>
                </c:pt>
                <c:pt idx="64">
                  <c:v>889.54940522365769</c:v>
                </c:pt>
                <c:pt idx="65">
                  <c:v>883.69445062231785</c:v>
                </c:pt>
                <c:pt idx="66">
                  <c:v>877.90062762567663</c:v>
                </c:pt>
                <c:pt idx="67">
                  <c:v>872.16495892410421</c:v>
                </c:pt>
                <c:pt idx="68">
                  <c:v>866.48847436462256</c:v>
                </c:pt>
                <c:pt idx="69">
                  <c:v>860.86960988281692</c:v>
                </c:pt>
                <c:pt idx="70">
                  <c:v>855.30483359488085</c:v>
                </c:pt>
                <c:pt idx="71">
                  <c:v>849.79221724460012</c:v>
                </c:pt>
                <c:pt idx="72">
                  <c:v>844.33829581544205</c:v>
                </c:pt>
                <c:pt idx="73">
                  <c:v>838.9366138962165</c:v>
                </c:pt>
                <c:pt idx="74">
                  <c:v>833.58917353771028</c:v>
                </c:pt>
                <c:pt idx="75">
                  <c:v>828.2891493926486</c:v>
                </c:pt>
                <c:pt idx="76">
                  <c:v>823.04456960950381</c:v>
                </c:pt>
                <c:pt idx="77">
                  <c:v>817.85275815075113</c:v>
                </c:pt>
                <c:pt idx="78">
                  <c:v>812.70840109218659</c:v>
                </c:pt>
                <c:pt idx="79">
                  <c:v>807.61093841620743</c:v>
                </c:pt>
                <c:pt idx="80">
                  <c:v>802.56564797298574</c:v>
                </c:pt>
                <c:pt idx="81">
                  <c:v>797.56483408316194</c:v>
                </c:pt>
                <c:pt idx="82">
                  <c:v>792.61611213997071</c:v>
                </c:pt>
                <c:pt idx="83">
                  <c:v>787.71109198026886</c:v>
                </c:pt>
                <c:pt idx="84">
                  <c:v>782.85107255836022</c:v>
                </c:pt>
                <c:pt idx="85">
                  <c:v>778.03605636271163</c:v>
                </c:pt>
                <c:pt idx="86">
                  <c:v>773.27137682909211</c:v>
                </c:pt>
                <c:pt idx="87">
                  <c:v>768.54391170521058</c:v>
                </c:pt>
                <c:pt idx="88">
                  <c:v>763.86300248138969</c:v>
                </c:pt>
                <c:pt idx="89">
                  <c:v>759.22881657258517</c:v>
                </c:pt>
                <c:pt idx="90">
                  <c:v>754.6324352742115</c:v>
                </c:pt>
                <c:pt idx="91">
                  <c:v>750.07845412679762</c:v>
                </c:pt>
                <c:pt idx="92">
                  <c:v>745.56457215615353</c:v>
                </c:pt>
                <c:pt idx="93">
                  <c:v>741.09533422292509</c:v>
                </c:pt>
                <c:pt idx="94">
                  <c:v>736.66357578776876</c:v>
                </c:pt>
                <c:pt idx="95">
                  <c:v>732.27848424624028</c:v>
                </c:pt>
                <c:pt idx="96">
                  <c:v>727.92564944509115</c:v>
                </c:pt>
                <c:pt idx="97">
                  <c:v>723.61165693656505</c:v>
                </c:pt>
                <c:pt idx="98">
                  <c:v>719.33604100482626</c:v>
                </c:pt>
                <c:pt idx="99">
                  <c:v>715.10075144317057</c:v>
                </c:pt>
                <c:pt idx="100">
                  <c:v>710.90284042120243</c:v>
                </c:pt>
                <c:pt idx="101">
                  <c:v>706.73916810905632</c:v>
                </c:pt>
                <c:pt idx="102">
                  <c:v>702.61147145042332</c:v>
                </c:pt>
                <c:pt idx="103">
                  <c:v>698.52630095982454</c:v>
                </c:pt>
                <c:pt idx="104">
                  <c:v>694.47310853533656</c:v>
                </c:pt>
                <c:pt idx="105">
                  <c:v>690.45342160870348</c:v>
                </c:pt>
                <c:pt idx="106">
                  <c:v>686.46380546708758</c:v>
                </c:pt>
                <c:pt idx="107">
                  <c:v>682.5181567394053</c:v>
                </c:pt>
                <c:pt idx="108">
                  <c:v>678.60055688194961</c:v>
                </c:pt>
                <c:pt idx="109">
                  <c:v>674.71983969764426</c:v>
                </c:pt>
                <c:pt idx="110">
                  <c:v>670.86997966347258</c:v>
                </c:pt>
                <c:pt idx="111">
                  <c:v>667.05470823070004</c:v>
                </c:pt>
                <c:pt idx="112">
                  <c:v>663.26773736110465</c:v>
                </c:pt>
                <c:pt idx="113">
                  <c:v>659.51296231354252</c:v>
                </c:pt>
                <c:pt idx="114">
                  <c:v>655.79153476226372</c:v>
                </c:pt>
                <c:pt idx="115">
                  <c:v>652.09943901696602</c:v>
                </c:pt>
                <c:pt idx="116">
                  <c:v>648.44055347509095</c:v>
                </c:pt>
                <c:pt idx="117">
                  <c:v>644.81345526293035</c:v>
                </c:pt>
                <c:pt idx="118">
                  <c:v>641.21394862581246</c:v>
                </c:pt>
                <c:pt idx="119">
                  <c:v>637.64589623913287</c:v>
                </c:pt>
                <c:pt idx="120">
                  <c:v>634.1022500814712</c:v>
                </c:pt>
                <c:pt idx="121">
                  <c:v>630.59202309168609</c:v>
                </c:pt>
                <c:pt idx="122">
                  <c:v>627.11359100729828</c:v>
                </c:pt>
                <c:pt idx="123">
                  <c:v>623.66003641223278</c:v>
                </c:pt>
                <c:pt idx="124">
                  <c:v>620.22956300497094</c:v>
                </c:pt>
                <c:pt idx="125">
                  <c:v>616.83367828851476</c:v>
                </c:pt>
                <c:pt idx="126">
                  <c:v>613.46291198693598</c:v>
                </c:pt>
                <c:pt idx="127">
                  <c:v>610.12022566488861</c:v>
                </c:pt>
                <c:pt idx="128">
                  <c:v>606.80173098567661</c:v>
                </c:pt>
                <c:pt idx="129">
                  <c:v>603.51322062290978</c:v>
                </c:pt>
                <c:pt idx="130">
                  <c:v>600.24738376824928</c:v>
                </c:pt>
                <c:pt idx="131">
                  <c:v>597.01339378765795</c:v>
                </c:pt>
                <c:pt idx="132">
                  <c:v>593.79555168676541</c:v>
                </c:pt>
                <c:pt idx="133">
                  <c:v>590.61080373636628</c:v>
                </c:pt>
                <c:pt idx="134">
                  <c:v>587.44927650123725</c:v>
                </c:pt>
                <c:pt idx="135">
                  <c:v>584.3142141274551</c:v>
                </c:pt>
                <c:pt idx="136">
                  <c:v>581.1979925578388</c:v>
                </c:pt>
                <c:pt idx="137">
                  <c:v>578.10681376205719</c:v>
                </c:pt>
                <c:pt idx="138">
                  <c:v>575.04694662551856</c:v>
                </c:pt>
                <c:pt idx="139">
                  <c:v>572.00520376786392</c:v>
                </c:pt>
                <c:pt idx="140">
                  <c:v>568.98469006208791</c:v>
                </c:pt>
                <c:pt idx="141">
                  <c:v>565.99163175144508</c:v>
                </c:pt>
                <c:pt idx="142">
                  <c:v>563.01890063184965</c:v>
                </c:pt>
                <c:pt idx="143">
                  <c:v>560.06882345902102</c:v>
                </c:pt>
                <c:pt idx="144">
                  <c:v>557.14843464145338</c:v>
                </c:pt>
                <c:pt idx="145">
                  <c:v>554.24099723503036</c:v>
                </c:pt>
                <c:pt idx="146">
                  <c:v>551.3638483003358</c:v>
                </c:pt>
                <c:pt idx="147">
                  <c:v>548.49771027018608</c:v>
                </c:pt>
                <c:pt idx="148">
                  <c:v>545.66321382593162</c:v>
                </c:pt>
                <c:pt idx="149">
                  <c:v>542.84659243582325</c:v>
                </c:pt>
                <c:pt idx="150">
                  <c:v>540.05080896527886</c:v>
                </c:pt>
                <c:pt idx="151">
                  <c:v>537.27412099183823</c:v>
                </c:pt>
                <c:pt idx="152">
                  <c:v>534.51617534416744</c:v>
                </c:pt>
                <c:pt idx="153">
                  <c:v>531.78654912793354</c:v>
                </c:pt>
                <c:pt idx="154">
                  <c:v>529.0745194405747</c:v>
                </c:pt>
                <c:pt idx="155">
                  <c:v>526.37963223070358</c:v>
                </c:pt>
                <c:pt idx="156">
                  <c:v>523.70241126602605</c:v>
                </c:pt>
                <c:pt idx="157">
                  <c:v>521.05252219877332</c:v>
                </c:pt>
                <c:pt idx="158">
                  <c:v>518.41567353680909</c:v>
                </c:pt>
                <c:pt idx="159">
                  <c:v>515.80044109280891</c:v>
                </c:pt>
                <c:pt idx="160">
                  <c:v>513.20503531844145</c:v>
                </c:pt>
                <c:pt idx="161">
                  <c:v>510.62883945253799</c:v>
                </c:pt>
                <c:pt idx="162">
                  <c:v>508.06771598189835</c:v>
                </c:pt>
                <c:pt idx="163">
                  <c:v>505.53260132967358</c:v>
                </c:pt>
                <c:pt idx="164">
                  <c:v>503.00654387063184</c:v>
                </c:pt>
                <c:pt idx="165">
                  <c:v>500.50163794236812</c:v>
                </c:pt>
                <c:pt idx="166">
                  <c:v>498.0183794898615</c:v>
                </c:pt>
                <c:pt idx="167">
                  <c:v>495.54782633667196</c:v>
                </c:pt>
                <c:pt idx="168">
                  <c:v>493.09986085926016</c:v>
                </c:pt>
                <c:pt idx="169">
                  <c:v>490.66777172017873</c:v>
                </c:pt>
                <c:pt idx="170">
                  <c:v>488.2496837649615</c:v>
                </c:pt>
                <c:pt idx="171">
                  <c:v>485.85193548048693</c:v>
                </c:pt>
                <c:pt idx="172">
                  <c:v>483.47133053705346</c:v>
                </c:pt>
                <c:pt idx="173">
                  <c:v>481.10828259322119</c:v>
                </c:pt>
                <c:pt idx="174">
                  <c:v>478.7632076037155</c:v>
                </c:pt>
                <c:pt idx="175">
                  <c:v>476.4268474274815</c:v>
                </c:pt>
                <c:pt idx="176">
                  <c:v>474.11522247639243</c:v>
                </c:pt>
                <c:pt idx="177">
                  <c:v>471.81306417699034</c:v>
                </c:pt>
                <c:pt idx="178">
                  <c:v>469.53272414919309</c:v>
                </c:pt>
                <c:pt idx="179">
                  <c:v>467.25880589628213</c:v>
                </c:pt>
                <c:pt idx="180">
                  <c:v>465.01124349230997</c:v>
                </c:pt>
                <c:pt idx="181">
                  <c:v>462.77304501904018</c:v>
                </c:pt>
                <c:pt idx="182">
                  <c:v>460.55213832195756</c:v>
                </c:pt>
                <c:pt idx="183">
                  <c:v>458.34507077536767</c:v>
                </c:pt>
                <c:pt idx="184">
                  <c:v>456.15826095784371</c:v>
                </c:pt>
                <c:pt idx="185">
                  <c:v>453.98599204345959</c:v>
                </c:pt>
                <c:pt idx="186">
                  <c:v>451.82471963536921</c:v>
                </c:pt>
                <c:pt idx="187">
                  <c:v>449.68085531934946</c:v>
                </c:pt>
                <c:pt idx="188">
                  <c:v>447.54247376716967</c:v>
                </c:pt>
                <c:pt idx="189">
                  <c:v>445.43219284747033</c:v>
                </c:pt>
                <c:pt idx="190">
                  <c:v>443.32407469419252</c:v>
                </c:pt>
                <c:pt idx="191">
                  <c:v>441.24079547459888</c:v>
                </c:pt>
                <c:pt idx="192">
                  <c:v>439.16419986078222</c:v>
                </c:pt>
                <c:pt idx="193">
                  <c:v>437.10293530308809</c:v>
                </c:pt>
                <c:pt idx="194">
                  <c:v>435.05729466367472</c:v>
                </c:pt>
                <c:pt idx="195">
                  <c:v>433.02757202003829</c:v>
                </c:pt>
                <c:pt idx="196">
                  <c:v>431.0078399249536</c:v>
                </c:pt>
                <c:pt idx="197">
                  <c:v>428.99836013540465</c:v>
                </c:pt>
                <c:pt idx="198">
                  <c:v>427.00564133222656</c:v>
                </c:pt>
                <c:pt idx="199">
                  <c:v>425.02589151468368</c:v>
                </c:pt>
                <c:pt idx="200">
                  <c:v>423.05936364392613</c:v>
                </c:pt>
                <c:pt idx="201">
                  <c:v>421.10415357088397</c:v>
                </c:pt>
                <c:pt idx="202">
                  <c:v>419.1689738174822</c:v>
                </c:pt>
                <c:pt idx="203">
                  <c:v>417.24150977843811</c:v>
                </c:pt>
                <c:pt idx="204">
                  <c:v>415.32198480013983</c:v>
                </c:pt>
                <c:pt idx="205">
                  <c:v>413.41908942625292</c:v>
                </c:pt>
                <c:pt idx="206">
                  <c:v>411.53513075655979</c:v>
                </c:pt>
                <c:pt idx="207">
                  <c:v>409.65142732150451</c:v>
                </c:pt>
                <c:pt idx="208">
                  <c:v>407.78293001320611</c:v>
                </c:pt>
                <c:pt idx="209">
                  <c:v>405.93626863617601</c:v>
                </c:pt>
                <c:pt idx="210">
                  <c:v>404.09046139502431</c:v>
                </c:pt>
                <c:pt idx="211">
                  <c:v>402.26058575582567</c:v>
                </c:pt>
                <c:pt idx="212">
                  <c:v>400.44261617071692</c:v>
                </c:pt>
                <c:pt idx="213">
                  <c:v>398.63887953665966</c:v>
                </c:pt>
                <c:pt idx="214">
                  <c:v>396.84105646400826</c:v>
                </c:pt>
                <c:pt idx="215">
                  <c:v>395.05576844855375</c:v>
                </c:pt>
                <c:pt idx="216">
                  <c:v>393.28968038726566</c:v>
                </c:pt>
                <c:pt idx="217">
                  <c:v>391.52577339069484</c:v>
                </c:pt>
                <c:pt idx="218">
                  <c:v>389.77712353992337</c:v>
                </c:pt>
                <c:pt idx="219">
                  <c:v>388.03746543539501</c:v>
                </c:pt>
                <c:pt idx="220">
                  <c:v>386.31138586586945</c:v>
                </c:pt>
                <c:pt idx="221">
                  <c:v>384.59468643369183</c:v>
                </c:pt>
                <c:pt idx="222">
                  <c:v>382.88754755432524</c:v>
                </c:pt>
                <c:pt idx="223">
                  <c:v>381.19221586423754</c:v>
                </c:pt>
                <c:pt idx="224">
                  <c:v>379.51126486383691</c:v>
                </c:pt>
                <c:pt idx="225">
                  <c:v>377.83595919995486</c:v>
                </c:pt>
                <c:pt idx="226">
                  <c:v>376.16643803792522</c:v>
                </c:pt>
                <c:pt idx="227">
                  <c:v>374.51841805726281</c:v>
                </c:pt>
                <c:pt idx="228">
                  <c:v>372.87201705736157</c:v>
                </c:pt>
                <c:pt idx="229">
                  <c:v>371.24752550601119</c:v>
                </c:pt>
                <c:pt idx="230">
                  <c:v>369.61836720474588</c:v>
                </c:pt>
                <c:pt idx="231">
                  <c:v>368.00694115587953</c:v>
                </c:pt>
                <c:pt idx="232">
                  <c:v>366.40430075617013</c:v>
                </c:pt>
                <c:pt idx="233">
                  <c:v>364.81314839949994</c:v>
                </c:pt>
                <c:pt idx="234">
                  <c:v>363.2290608020412</c:v>
                </c:pt>
                <c:pt idx="235">
                  <c:v>361.65881976007711</c:v>
                </c:pt>
                <c:pt idx="236">
                  <c:v>360.09131396755299</c:v>
                </c:pt>
                <c:pt idx="237">
                  <c:v>358.53594911238889</c:v>
                </c:pt>
                <c:pt idx="238">
                  <c:v>356.99691571532179</c:v>
                </c:pt>
                <c:pt idx="239">
                  <c:v>355.45902460078503</c:v>
                </c:pt>
                <c:pt idx="240">
                  <c:v>353.9310722356812</c:v>
                </c:pt>
                <c:pt idx="241">
                  <c:v>352.41789937221284</c:v>
                </c:pt>
                <c:pt idx="242">
                  <c:v>350.90825462238064</c:v>
                </c:pt>
                <c:pt idx="243">
                  <c:v>349.41369350561268</c:v>
                </c:pt>
                <c:pt idx="244">
                  <c:v>347.92291840759623</c:v>
                </c:pt>
                <c:pt idx="245">
                  <c:v>346.4427696986466</c:v>
                </c:pt>
                <c:pt idx="246">
                  <c:v>344.96663878553693</c:v>
                </c:pt>
                <c:pt idx="247">
                  <c:v>343.50617537336996</c:v>
                </c:pt>
                <c:pt idx="248">
                  <c:v>342.05194916555934</c:v>
                </c:pt>
                <c:pt idx="249">
                  <c:v>340.60691725711774</c:v>
                </c:pt>
                <c:pt idx="250">
                  <c:v>339.1683483392593</c:v>
                </c:pt>
                <c:pt idx="251">
                  <c:v>337.74602582140898</c:v>
                </c:pt>
                <c:pt idx="252">
                  <c:v>336.32361234262925</c:v>
                </c:pt>
                <c:pt idx="253">
                  <c:v>334.91285573557059</c:v>
                </c:pt>
                <c:pt idx="254">
                  <c:v>333.50900849672064</c:v>
                </c:pt>
                <c:pt idx="255">
                  <c:v>332.11513566947821</c:v>
                </c:pt>
                <c:pt idx="256">
                  <c:v>330.72840106715597</c:v>
                </c:pt>
                <c:pt idx="257">
                  <c:v>329.34890189155186</c:v>
                </c:pt>
                <c:pt idx="258">
                  <c:v>327.98167291462551</c:v>
                </c:pt>
                <c:pt idx="259">
                  <c:v>326.6199887122275</c:v>
                </c:pt>
                <c:pt idx="260">
                  <c:v>325.2658678524333</c:v>
                </c:pt>
                <c:pt idx="261">
                  <c:v>323.9194084177638</c:v>
                </c:pt>
                <c:pt idx="262">
                  <c:v>322.58070870196207</c:v>
                </c:pt>
                <c:pt idx="263">
                  <c:v>321.24797186970602</c:v>
                </c:pt>
                <c:pt idx="264">
                  <c:v>319.92320037258196</c:v>
                </c:pt>
                <c:pt idx="265">
                  <c:v>318.60649304502749</c:v>
                </c:pt>
                <c:pt idx="266">
                  <c:v>317.30299061577375</c:v>
                </c:pt>
                <c:pt idx="267">
                  <c:v>316.0027216587975</c:v>
                </c:pt>
                <c:pt idx="268">
                  <c:v>314.71081425714664</c:v>
                </c:pt>
                <c:pt idx="269">
                  <c:v>313.42549773958274</c:v>
                </c:pt>
                <c:pt idx="270">
                  <c:v>312.15061594645402</c:v>
                </c:pt>
                <c:pt idx="271">
                  <c:v>310.87742673100627</c:v>
                </c:pt>
                <c:pt idx="272">
                  <c:v>309.61298023152824</c:v>
                </c:pt>
                <c:pt idx="273">
                  <c:v>308.35737630216579</c:v>
                </c:pt>
                <c:pt idx="274">
                  <c:v>307.1107148564584</c:v>
                </c:pt>
                <c:pt idx="275">
                  <c:v>305.86793950008922</c:v>
                </c:pt>
                <c:pt idx="276">
                  <c:v>304.63428149743442</c:v>
                </c:pt>
                <c:pt idx="277">
                  <c:v>303.40984099590747</c:v>
                </c:pt>
                <c:pt idx="278">
                  <c:v>302.18952424948924</c:v>
                </c:pt>
                <c:pt idx="279">
                  <c:v>300.97156575881723</c:v>
                </c:pt>
                <c:pt idx="280">
                  <c:v>299.76490816561</c:v>
                </c:pt>
                <c:pt idx="281">
                  <c:v>298.56781937072412</c:v>
                </c:pt>
                <c:pt idx="282">
                  <c:v>297.37334034665781</c:v>
                </c:pt>
                <c:pt idx="283">
                  <c:v>296.18517047762032</c:v>
                </c:pt>
                <c:pt idx="284">
                  <c:v>295.01208938284697</c:v>
                </c:pt>
                <c:pt idx="285">
                  <c:v>293.83130967026301</c:v>
                </c:pt>
                <c:pt idx="286">
                  <c:v>292.66760284014731</c:v>
                </c:pt>
                <c:pt idx="287">
                  <c:v>291.50868908148959</c:v>
                </c:pt>
                <c:pt idx="288">
                  <c:v>290.34752450342069</c:v>
                </c:pt>
                <c:pt idx="289">
                  <c:v>289.20370985625863</c:v>
                </c:pt>
                <c:pt idx="290">
                  <c:v>288.06490482840593</c:v>
                </c:pt>
                <c:pt idx="291">
                  <c:v>286.93117370131989</c:v>
                </c:pt>
                <c:pt idx="292">
                  <c:v>285.80258086182181</c:v>
                </c:pt>
                <c:pt idx="293">
                  <c:v>284.67919079543947</c:v>
                </c:pt>
                <c:pt idx="294">
                  <c:v>283.5610680796562</c:v>
                </c:pt>
                <c:pt idx="295">
                  <c:v>282.45544052125985</c:v>
                </c:pt>
                <c:pt idx="296">
                  <c:v>281.35346668264123</c:v>
                </c:pt>
                <c:pt idx="297">
                  <c:v>280.25873249680848</c:v>
                </c:pt>
                <c:pt idx="298">
                  <c:v>279.16235369389483</c:v>
                </c:pt>
                <c:pt idx="299">
                  <c:v>278.07876022071036</c:v>
                </c:pt>
                <c:pt idx="300">
                  <c:v>277.0008382785955</c:v>
                </c:pt>
                <c:pt idx="301">
                  <c:v>275.92318180026581</c:v>
                </c:pt>
                <c:pt idx="302">
                  <c:v>274.85678609371388</c:v>
                </c:pt>
                <c:pt idx="303">
                  <c:v>273.7907626120828</c:v>
                </c:pt>
                <c:pt idx="304">
                  <c:v>272.73787955440787</c:v>
                </c:pt>
                <c:pt idx="305">
                  <c:v>271.68374534946122</c:v>
                </c:pt>
                <c:pt idx="306">
                  <c:v>270.64289679494289</c:v>
                </c:pt>
                <c:pt idx="307">
                  <c:v>269.60262664011634</c:v>
                </c:pt>
                <c:pt idx="308">
                  <c:v>268.56851729195444</c:v>
                </c:pt>
                <c:pt idx="309">
                  <c:v>267.54234032016757</c:v>
                </c:pt>
                <c:pt idx="310">
                  <c:v>266.51516966331144</c:v>
                </c:pt>
                <c:pt idx="311">
                  <c:v>265.50161671888156</c:v>
                </c:pt>
                <c:pt idx="312">
                  <c:v>264.48888020825524</c:v>
                </c:pt>
                <c:pt idx="313">
                  <c:v>263.48259963958645</c:v>
                </c:pt>
                <c:pt idx="314">
                  <c:v>262.48452681939443</c:v>
                </c:pt>
                <c:pt idx="315">
                  <c:v>261.48571895807464</c:v>
                </c:pt>
                <c:pt idx="316">
                  <c:v>260.49521882732392</c:v>
                </c:pt>
                <c:pt idx="317">
                  <c:v>259.51140484863942</c:v>
                </c:pt>
                <c:pt idx="318">
                  <c:v>258.53601307481091</c:v>
                </c:pt>
                <c:pt idx="319">
                  <c:v>257.5544126807597</c:v>
                </c:pt>
                <c:pt idx="320">
                  <c:v>256.58699851700771</c:v>
                </c:pt>
                <c:pt idx="321">
                  <c:v>255.62815998058426</c:v>
                </c:pt>
                <c:pt idx="322">
                  <c:v>254.66322363996719</c:v>
                </c:pt>
                <c:pt idx="323">
                  <c:v>253.71266004002851</c:v>
                </c:pt>
                <c:pt idx="324">
                  <c:v>252.76344807081435</c:v>
                </c:pt>
                <c:pt idx="325">
                  <c:v>251.81561995455405</c:v>
                </c:pt>
                <c:pt idx="326">
                  <c:v>250.88235070393856</c:v>
                </c:pt>
                <c:pt idx="327">
                  <c:v>249.95056549222087</c:v>
                </c:pt>
                <c:pt idx="328">
                  <c:v>249.02029666579793</c:v>
                </c:pt>
                <c:pt idx="329">
                  <c:v>248.09157667279399</c:v>
                </c:pt>
                <c:pt idx="330">
                  <c:v>247.17185698122452</c:v>
                </c:pt>
                <c:pt idx="331">
                  <c:v>246.25376492267264</c:v>
                </c:pt>
                <c:pt idx="332">
                  <c:v>245.35058122954732</c:v>
                </c:pt>
                <c:pt idx="333">
                  <c:v>244.44329910909704</c:v>
                </c:pt>
                <c:pt idx="334">
                  <c:v>243.54359278672734</c:v>
                </c:pt>
                <c:pt idx="335">
                  <c:v>242.64567939357693</c:v>
                </c:pt>
                <c:pt idx="336">
                  <c:v>241.75119359941809</c:v>
                </c:pt>
                <c:pt idx="337">
                  <c:v>240.86442681358679</c:v>
                </c:pt>
                <c:pt idx="338">
                  <c:v>239.98703758763497</c:v>
                </c:pt>
                <c:pt idx="339">
                  <c:v>239.11159902410913</c:v>
                </c:pt>
                <c:pt idx="340">
                  <c:v>238.23224458580265</c:v>
                </c:pt>
                <c:pt idx="341">
                  <c:v>237.36828824953292</c:v>
                </c:pt>
                <c:pt idx="342">
                  <c:v>236.50639419845794</c:v>
                </c:pt>
                <c:pt idx="343">
                  <c:v>235.64066505835214</c:v>
                </c:pt>
                <c:pt idx="344">
                  <c:v>234.79049638097251</c:v>
                </c:pt>
                <c:pt idx="345">
                  <c:v>233.93655096195593</c:v>
                </c:pt>
                <c:pt idx="346">
                  <c:v>233.09231745192</c:v>
                </c:pt>
                <c:pt idx="347">
                  <c:v>232.25031621724673</c:v>
                </c:pt>
                <c:pt idx="348">
                  <c:v>231.41058016811155</c:v>
                </c:pt>
                <c:pt idx="349">
                  <c:v>230.57469590035205</c:v>
                </c:pt>
                <c:pt idx="350">
                  <c:v>229.74713659807432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E-B846-8361-DE6B5CF75811}"/>
            </c:ext>
          </c:extLst>
        </c:ser>
        <c:ser>
          <c:idx val="1"/>
          <c:order val="1"/>
          <c:tx>
            <c:strRef>
              <c:f>'small mol comp'!$U$2:$X$2</c:f>
              <c:strCache>
                <c:ptCount val="1"/>
                <c:pt idx="0">
                  <c:v>Cerrai 1954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'small mol comp'!$W$5:$W$28</c:f>
              <c:numCache>
                <c:formatCode>0.0000</c:formatCode>
                <c:ptCount val="24"/>
                <c:pt idx="0">
                  <c:v>3.0849915162733303</c:v>
                </c:pt>
                <c:pt idx="1">
                  <c:v>2.8805991646262425</c:v>
                </c:pt>
                <c:pt idx="2">
                  <c:v>2.8518465706544989</c:v>
                </c:pt>
                <c:pt idx="3">
                  <c:v>2.8364770954474547</c:v>
                </c:pt>
                <c:pt idx="4">
                  <c:v>2.7574796635874814</c:v>
                </c:pt>
                <c:pt idx="5">
                  <c:v>2.7016074564365797</c:v>
                </c:pt>
                <c:pt idx="6">
                  <c:v>2.6167735182519953</c:v>
                </c:pt>
                <c:pt idx="7">
                  <c:v>2.5533001404315079</c:v>
                </c:pt>
                <c:pt idx="8">
                  <c:v>2.4560972614515535</c:v>
                </c:pt>
                <c:pt idx="9">
                  <c:v>2.3721978412999647</c:v>
                </c:pt>
                <c:pt idx="10">
                  <c:v>2.2668026748271566</c:v>
                </c:pt>
                <c:pt idx="11">
                  <c:v>2.1755683672359405</c:v>
                </c:pt>
                <c:pt idx="12">
                  <c:v>2.1045985478270022</c:v>
                </c:pt>
                <c:pt idx="13">
                  <c:v>2.0319008432388501</c:v>
                </c:pt>
                <c:pt idx="14">
                  <c:v>1.9078508060669657</c:v>
                </c:pt>
                <c:pt idx="15">
                  <c:v>1.8078278947844166</c:v>
                </c:pt>
                <c:pt idx="16">
                  <c:v>1.7002465357476835</c:v>
                </c:pt>
                <c:pt idx="17">
                  <c:v>1.5869237483138936</c:v>
                </c:pt>
                <c:pt idx="18">
                  <c:v>1.4899798852715489</c:v>
                </c:pt>
                <c:pt idx="19">
                  <c:v>1.392466754856228</c:v>
                </c:pt>
                <c:pt idx="20">
                  <c:v>1.2984483542167111</c:v>
                </c:pt>
                <c:pt idx="21">
                  <c:v>1.1959576630987263</c:v>
                </c:pt>
                <c:pt idx="22">
                  <c:v>1.1335940599671257</c:v>
                </c:pt>
                <c:pt idx="23">
                  <c:v>0.98507609712850319</c:v>
                </c:pt>
              </c:numCache>
            </c:numRef>
          </c:xVal>
          <c:yVal>
            <c:numRef>
              <c:f>'small mol comp'!$X$5:$X$29</c:f>
              <c:numCache>
                <c:formatCode>0.00</c:formatCode>
                <c:ptCount val="25"/>
                <c:pt idx="0">
                  <c:v>1111.8575154181303</c:v>
                </c:pt>
                <c:pt idx="1">
                  <c:v>1033.1844833456546</c:v>
                </c:pt>
                <c:pt idx="2">
                  <c:v>1026.0415958332742</c:v>
                </c:pt>
                <c:pt idx="3">
                  <c:v>1000.6318803079059</c:v>
                </c:pt>
                <c:pt idx="4">
                  <c:v>974.55963999813082</c:v>
                </c:pt>
                <c:pt idx="5">
                  <c:v>932.16408103044523</c:v>
                </c:pt>
                <c:pt idx="6">
                  <c:v>908.2585601768908</c:v>
                </c:pt>
                <c:pt idx="7">
                  <c:v>900.16134994427148</c:v>
                </c:pt>
                <c:pt idx="8">
                  <c:v>832.90912293510394</c:v>
                </c:pt>
                <c:pt idx="9">
                  <c:v>806.47586586694854</c:v>
                </c:pt>
                <c:pt idx="10">
                  <c:v>765.46784213957142</c:v>
                </c:pt>
                <c:pt idx="11">
                  <c:v>732.36789371322664</c:v>
                </c:pt>
                <c:pt idx="12">
                  <c:v>688.13463873640103</c:v>
                </c:pt>
                <c:pt idx="13">
                  <c:v>667.8293725756555</c:v>
                </c:pt>
                <c:pt idx="14">
                  <c:v>615.18563909023351</c:v>
                </c:pt>
                <c:pt idx="15">
                  <c:v>548.12140850968763</c:v>
                </c:pt>
                <c:pt idx="16">
                  <c:v>470.00362924573562</c:v>
                </c:pt>
                <c:pt idx="17">
                  <c:v>438.25493093115529</c:v>
                </c:pt>
                <c:pt idx="18">
                  <c:v>418.71033485818504</c:v>
                </c:pt>
                <c:pt idx="19">
                  <c:v>371.56355643248298</c:v>
                </c:pt>
                <c:pt idx="20">
                  <c:v>329.30374714260029</c:v>
                </c:pt>
                <c:pt idx="21">
                  <c:v>307.48469974796075</c:v>
                </c:pt>
                <c:pt idx="22">
                  <c:v>270.0271372130602</c:v>
                </c:pt>
                <c:pt idx="23">
                  <c:v>165.51443847757332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E-B846-8361-DE6B5CF75811}"/>
            </c:ext>
          </c:extLst>
        </c:ser>
        <c:ser>
          <c:idx val="2"/>
          <c:order val="2"/>
          <c:tx>
            <c:strRef>
              <c:f>'small mol comp'!$AD$2:$AF$2</c:f>
              <c:strCache>
                <c:ptCount val="1"/>
                <c:pt idx="0">
                  <c:v>Rolston 1976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'small mol comp'!$AE$5:$AE$41</c:f>
              <c:numCache>
                <c:formatCode>0.0000</c:formatCode>
                <c:ptCount val="37"/>
                <c:pt idx="0">
                  <c:v>3.5752592062924564</c:v>
                </c:pt>
                <c:pt idx="1">
                  <c:v>3.5752592062924564</c:v>
                </c:pt>
                <c:pt idx="2">
                  <c:v>3.5710459593614972</c:v>
                </c:pt>
                <c:pt idx="3">
                  <c:v>3.4722222222222223</c:v>
                </c:pt>
                <c:pt idx="4">
                  <c:v>3.4722222222222223</c:v>
                </c:pt>
                <c:pt idx="5">
                  <c:v>3.4334763948497855</c:v>
                </c:pt>
                <c:pt idx="6">
                  <c:v>3.4200896063476867</c:v>
                </c:pt>
                <c:pt idx="7">
                  <c:v>3.4200896063476867</c:v>
                </c:pt>
                <c:pt idx="8">
                  <c:v>3.4200896063476867</c:v>
                </c:pt>
                <c:pt idx="9">
                  <c:v>3.3852403520649967</c:v>
                </c:pt>
                <c:pt idx="10">
                  <c:v>3.3852403520649967</c:v>
                </c:pt>
                <c:pt idx="11">
                  <c:v>3.3675702980299715</c:v>
                </c:pt>
                <c:pt idx="12">
                  <c:v>3.3675702980299715</c:v>
                </c:pt>
                <c:pt idx="13">
                  <c:v>3.2892572857048878</c:v>
                </c:pt>
                <c:pt idx="14">
                  <c:v>3.2892572857048878</c:v>
                </c:pt>
                <c:pt idx="15">
                  <c:v>3.2749304077288355</c:v>
                </c:pt>
                <c:pt idx="16">
                  <c:v>3.2749304077288355</c:v>
                </c:pt>
                <c:pt idx="17">
                  <c:v>3.1934597943411895</c:v>
                </c:pt>
                <c:pt idx="18">
                  <c:v>3.1911159332418548</c:v>
                </c:pt>
                <c:pt idx="19">
                  <c:v>3.1911159332418548</c:v>
                </c:pt>
                <c:pt idx="20">
                  <c:v>3.1848148030192043</c:v>
                </c:pt>
                <c:pt idx="21">
                  <c:v>3.0914767984666272</c:v>
                </c:pt>
                <c:pt idx="22">
                  <c:v>3.0820440115884855</c:v>
                </c:pt>
                <c:pt idx="23">
                  <c:v>3.0820440115884855</c:v>
                </c:pt>
                <c:pt idx="24">
                  <c:v>3.0287427688766391</c:v>
                </c:pt>
                <c:pt idx="25">
                  <c:v>2.9950880555888344</c:v>
                </c:pt>
                <c:pt idx="26">
                  <c:v>2.9950880555888344</c:v>
                </c:pt>
                <c:pt idx="27">
                  <c:v>2.9947292764734068</c:v>
                </c:pt>
                <c:pt idx="28">
                  <c:v>2.9947292764734068</c:v>
                </c:pt>
                <c:pt idx="29">
                  <c:v>2.9947292764734068</c:v>
                </c:pt>
                <c:pt idx="30">
                  <c:v>2.9031789809841779</c:v>
                </c:pt>
                <c:pt idx="31">
                  <c:v>2.9031789809841779</c:v>
                </c:pt>
                <c:pt idx="32">
                  <c:v>2.8199199142744344</c:v>
                </c:pt>
                <c:pt idx="33">
                  <c:v>2.8146813780680029</c:v>
                </c:pt>
                <c:pt idx="34">
                  <c:v>2.7455179419597506</c:v>
                </c:pt>
                <c:pt idx="35">
                  <c:v>2.7455179419597506</c:v>
                </c:pt>
                <c:pt idx="36">
                  <c:v>2.7180560463156747</c:v>
                </c:pt>
              </c:numCache>
            </c:numRef>
          </c:xVal>
          <c:yVal>
            <c:numRef>
              <c:f>'small mol comp'!$AG$5:$AG$41</c:f>
              <c:numCache>
                <c:formatCode>0.0</c:formatCode>
                <c:ptCount val="37"/>
                <c:pt idx="0">
                  <c:v>1352.3623560774395</c:v>
                </c:pt>
                <c:pt idx="1">
                  <c:v>1345.2008458973569</c:v>
                </c:pt>
                <c:pt idx="2">
                  <c:v>1370.6122655804627</c:v>
                </c:pt>
                <c:pt idx="3">
                  <c:v>1320.8711839093316</c:v>
                </c:pt>
                <c:pt idx="4">
                  <c:v>1300.9771889379283</c:v>
                </c:pt>
                <c:pt idx="5">
                  <c:v>1275.6756763793878</c:v>
                </c:pt>
                <c:pt idx="6">
                  <c:v>1298.9935705017658</c:v>
                </c:pt>
                <c:pt idx="7">
                  <c:v>1281.3282209904153</c:v>
                </c:pt>
                <c:pt idx="8">
                  <c:v>1291.4357476917701</c:v>
                </c:pt>
                <c:pt idx="9">
                  <c:v>1279.077887832547</c:v>
                </c:pt>
                <c:pt idx="10">
                  <c:v>1289.1252796777139</c:v>
                </c:pt>
                <c:pt idx="11">
                  <c:v>1255.9237028712807</c:v>
                </c:pt>
                <c:pt idx="12">
                  <c:v>1232.2688738912027</c:v>
                </c:pt>
                <c:pt idx="13">
                  <c:v>1222.2375321600371</c:v>
                </c:pt>
                <c:pt idx="14">
                  <c:v>1230.4229925162192</c:v>
                </c:pt>
                <c:pt idx="15">
                  <c:v>1225.7163603048482</c:v>
                </c:pt>
                <c:pt idx="16">
                  <c:v>1238.4221604446634</c:v>
                </c:pt>
                <c:pt idx="17">
                  <c:v>1213.798591371509</c:v>
                </c:pt>
                <c:pt idx="18">
                  <c:v>1196.3900098530848</c:v>
                </c:pt>
                <c:pt idx="19">
                  <c:v>1196.0590692057094</c:v>
                </c:pt>
                <c:pt idx="20">
                  <c:v>1190.5376131334328</c:v>
                </c:pt>
                <c:pt idx="21">
                  <c:v>1145.5041778059021</c:v>
                </c:pt>
                <c:pt idx="22">
                  <c:v>1123.34949872681</c:v>
                </c:pt>
                <c:pt idx="23">
                  <c:v>1124.8340749853928</c:v>
                </c:pt>
                <c:pt idx="24">
                  <c:v>1122.5852129144946</c:v>
                </c:pt>
                <c:pt idx="25">
                  <c:v>1076.9569959253959</c:v>
                </c:pt>
                <c:pt idx="26">
                  <c:v>1078.3253678674637</c:v>
                </c:pt>
                <c:pt idx="27">
                  <c:v>1103.2931940668429</c:v>
                </c:pt>
                <c:pt idx="28">
                  <c:v>1106.1672626061247</c:v>
                </c:pt>
                <c:pt idx="29">
                  <c:v>1093.7858752572286</c:v>
                </c:pt>
                <c:pt idx="30">
                  <c:v>1041.5345594797927</c:v>
                </c:pt>
                <c:pt idx="31">
                  <c:v>1055.4594657066332</c:v>
                </c:pt>
                <c:pt idx="32">
                  <c:v>1000.1540352412667</c:v>
                </c:pt>
                <c:pt idx="33">
                  <c:v>998.47169148830562</c:v>
                </c:pt>
                <c:pt idx="34">
                  <c:v>950.36769726126238</c:v>
                </c:pt>
                <c:pt idx="35">
                  <c:v>979.25000584717111</c:v>
                </c:pt>
                <c:pt idx="36">
                  <c:v>952.87676355065355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CE-B846-8361-DE6B5CF75811}"/>
            </c:ext>
          </c:extLst>
        </c:ser>
        <c:ser>
          <c:idx val="3"/>
          <c:order val="3"/>
          <c:tx>
            <c:strRef>
              <c:f>'d-beta'!$AE$2</c:f>
              <c:strCache>
                <c:ptCount val="1"/>
                <c:pt idx="0">
                  <c:v>Suess 1949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'd-beta'!$AE$5:$AE$355</c:f>
              <c:numCache>
                <c:formatCode>0.000</c:formatCode>
                <c:ptCount val="351"/>
                <c:pt idx="0">
                  <c:v>1407.8799194581734</c:v>
                </c:pt>
                <c:pt idx="1">
                  <c:v>1395.4366709067783</c:v>
                </c:pt>
                <c:pt idx="2">
                  <c:v>1383.1730110048711</c:v>
                </c:pt>
                <c:pt idx="3">
                  <c:v>1371.0850797062512</c:v>
                </c:pt>
                <c:pt idx="4">
                  <c:v>1359.1691268006405</c:v>
                </c:pt>
                <c:pt idx="5">
                  <c:v>1347.4215080346107</c:v>
                </c:pt>
                <c:pt idx="6">
                  <c:v>1335.8386813957568</c:v>
                </c:pt>
                <c:pt idx="7">
                  <c:v>1324.4172035521506</c:v>
                </c:pt>
                <c:pt idx="8">
                  <c:v>1313.1537264395645</c:v>
                </c:pt>
                <c:pt idx="9">
                  <c:v>1302.0449939893526</c:v>
                </c:pt>
                <c:pt idx="10">
                  <c:v>1291.0878389902782</c:v>
                </c:pt>
                <c:pt idx="11">
                  <c:v>1280.2791800779266</c:v>
                </c:pt>
                <c:pt idx="12">
                  <c:v>1269.6160188457009</c:v>
                </c:pt>
                <c:pt idx="13">
                  <c:v>1259.0954370717034</c:v>
                </c:pt>
                <c:pt idx="14">
                  <c:v>1248.7145940561184</c:v>
                </c:pt>
                <c:pt idx="15">
                  <c:v>1238.4707240639948</c:v>
                </c:pt>
                <c:pt idx="16">
                  <c:v>1228.3611338685894</c:v>
                </c:pt>
                <c:pt idx="17">
                  <c:v>1218.3832003906887</c:v>
                </c:pt>
                <c:pt idx="18">
                  <c:v>1208.5343684295651</c:v>
                </c:pt>
                <c:pt idx="19">
                  <c:v>1198.8121484814399</c:v>
                </c:pt>
                <c:pt idx="20">
                  <c:v>1189.2141146415456</c:v>
                </c:pt>
                <c:pt idx="21">
                  <c:v>1179.7379025860703</c:v>
                </c:pt>
                <c:pt idx="22">
                  <c:v>1170.3812076304589</c:v>
                </c:pt>
                <c:pt idx="23">
                  <c:v>1161.1417828607239</c:v>
                </c:pt>
                <c:pt idx="24">
                  <c:v>1152.017437334579</c:v>
                </c:pt>
                <c:pt idx="25">
                  <c:v>1143.0060343493735</c:v>
                </c:pt>
                <c:pt idx="26">
                  <c:v>1134.1054897739507</c:v>
                </c:pt>
                <c:pt idx="27">
                  <c:v>1125.3137704416936</c:v>
                </c:pt>
                <c:pt idx="28">
                  <c:v>1116.6288926021571</c:v>
                </c:pt>
                <c:pt idx="29">
                  <c:v>1108.0489204288087</c:v>
                </c:pt>
                <c:pt idx="30">
                  <c:v>1099.5719645805193</c:v>
                </c:pt>
                <c:pt idx="31">
                  <c:v>1091.1961808145606</c:v>
                </c:pt>
                <c:pt idx="32">
                  <c:v>1082.9197686489695</c:v>
                </c:pt>
                <c:pt idx="33">
                  <c:v>1074.7409700722394</c:v>
                </c:pt>
                <c:pt idx="34">
                  <c:v>1066.6580682984024</c:v>
                </c:pt>
                <c:pt idx="35">
                  <c:v>1058.6693865656418</c:v>
                </c:pt>
                <c:pt idx="36">
                  <c:v>1050.7732869766769</c:v>
                </c:pt>
                <c:pt idx="37">
                  <c:v>1042.9681693792309</c:v>
                </c:pt>
                <c:pt idx="38">
                  <c:v>1035.2524702849778</c:v>
                </c:pt>
                <c:pt idx="39">
                  <c:v>1027.6246618254308</c:v>
                </c:pt>
                <c:pt idx="40">
                  <c:v>1020.0832507433104</c:v>
                </c:pt>
                <c:pt idx="41">
                  <c:v>1012.6267774179926</c:v>
                </c:pt>
                <c:pt idx="42">
                  <c:v>1005.2538149237016</c:v>
                </c:pt>
                <c:pt idx="43">
                  <c:v>997.96296811917045</c:v>
                </c:pt>
                <c:pt idx="44">
                  <c:v>990.7528727675483</c:v>
                </c:pt>
                <c:pt idx="45">
                  <c:v>983.62219468539183</c:v>
                </c:pt>
                <c:pt idx="46">
                  <c:v>976.56962891962212</c:v>
                </c:pt>
                <c:pt idx="47">
                  <c:v>969.59389895138224</c:v>
                </c:pt>
                <c:pt idx="48">
                  <c:v>962.69375592577558</c:v>
                </c:pt>
                <c:pt idx="49">
                  <c:v>955.86797790650689</c:v>
                </c:pt>
                <c:pt idx="50">
                  <c:v>949.11536915449551</c:v>
                </c:pt>
                <c:pt idx="51">
                  <c:v>942.43475942956161</c:v>
                </c:pt>
                <c:pt idx="52">
                  <c:v>935.8250033143313</c:v>
                </c:pt>
                <c:pt idx="53">
                  <c:v>929.28497955954117</c:v>
                </c:pt>
                <c:pt idx="54">
                  <c:v>922.81359044995406</c:v>
                </c:pt>
                <c:pt idx="55">
                  <c:v>916.40976119013453</c:v>
                </c:pt>
                <c:pt idx="56">
                  <c:v>910.07243930936011</c:v>
                </c:pt>
                <c:pt idx="57">
                  <c:v>903.80059408498005</c:v>
                </c:pt>
                <c:pt idx="58">
                  <c:v>897.59321598355405</c:v>
                </c:pt>
                <c:pt idx="59">
                  <c:v>891.44931611913603</c:v>
                </c:pt>
                <c:pt idx="60">
                  <c:v>885.36792572809372</c:v>
                </c:pt>
                <c:pt idx="61">
                  <c:v>879.34809565987598</c:v>
                </c:pt>
                <c:pt idx="62">
                  <c:v>873.38889588316761</c:v>
                </c:pt>
                <c:pt idx="63">
                  <c:v>867.48941500688966</c:v>
                </c:pt>
                <c:pt idx="64">
                  <c:v>861.64875981553041</c:v>
                </c:pt>
                <c:pt idx="65">
                  <c:v>855.86605481830588</c:v>
                </c:pt>
                <c:pt idx="66">
                  <c:v>850.14044181167469</c:v>
                </c:pt>
                <c:pt idx="67">
                  <c:v>844.47107945474636</c:v>
                </c:pt>
                <c:pt idx="68">
                  <c:v>838.85714285714289</c:v>
                </c:pt>
                <c:pt idx="69">
                  <c:v>833.29782317888862</c:v>
                </c:pt>
                <c:pt idx="70">
                  <c:v>827.79232724192184</c:v>
                </c:pt>
                <c:pt idx="71">
                  <c:v>822.33987715283638</c:v>
                </c:pt>
                <c:pt idx="72">
                  <c:v>816.93970993647372</c:v>
                </c:pt>
                <c:pt idx="73">
                  <c:v>811.59107718000723</c:v>
                </c:pt>
                <c:pt idx="74">
                  <c:v>806.29324468716618</c:v>
                </c:pt>
                <c:pt idx="75">
                  <c:v>801.04549214226631</c:v>
                </c:pt>
                <c:pt idx="76">
                  <c:v>795.84711278372356</c:v>
                </c:pt>
                <c:pt idx="77">
                  <c:v>790.6974130867377</c:v>
                </c:pt>
                <c:pt idx="78">
                  <c:v>785.59571245485267</c:v>
                </c:pt>
                <c:pt idx="79">
                  <c:v>780.54134292009758</c:v>
                </c:pt>
                <c:pt idx="80">
                  <c:v>775.53364885143719</c:v>
                </c:pt>
                <c:pt idx="81">
                  <c:v>770.57198667126295</c:v>
                </c:pt>
                <c:pt idx="82">
                  <c:v>765.65572457966368</c:v>
                </c:pt>
                <c:pt idx="83">
                  <c:v>760.78424228623476</c:v>
                </c:pt>
                <c:pt idx="84">
                  <c:v>755.95693074917835</c:v>
                </c:pt>
                <c:pt idx="85">
                  <c:v>751.17319192147124</c:v>
                </c:pt>
                <c:pt idx="86">
                  <c:v>746.43243850387512</c:v>
                </c:pt>
                <c:pt idx="87">
                  <c:v>741.73409370457352</c:v>
                </c:pt>
                <c:pt idx="88">
                  <c:v>737.07759100523208</c:v>
                </c:pt>
                <c:pt idx="89">
                  <c:v>732.4623739332817</c:v>
                </c:pt>
                <c:pt idx="90">
                  <c:v>727.88789584022948</c:v>
                </c:pt>
                <c:pt idx="91">
                  <c:v>723.35361968581788</c:v>
                </c:pt>
                <c:pt idx="92">
                  <c:v>718.85901782784651</c:v>
                </c:pt>
                <c:pt idx="93">
                  <c:v>714.40357181748891</c:v>
                </c:pt>
                <c:pt idx="94">
                  <c:v>709.98677219993499</c:v>
                </c:pt>
                <c:pt idx="95">
                  <c:v>705.60811832019874</c:v>
                </c:pt>
                <c:pt idx="96">
                  <c:v>701.26711813393536</c:v>
                </c:pt>
                <c:pt idx="97">
                  <c:v>696.96328802311893</c:v>
                </c:pt>
                <c:pt idx="98">
                  <c:v>692.69615261643401</c:v>
                </c:pt>
                <c:pt idx="99">
                  <c:v>688.46524461424178</c:v>
                </c:pt>
                <c:pt idx="100">
                  <c:v>684.27010461798591</c:v>
                </c:pt>
                <c:pt idx="101">
                  <c:v>680.11028096390623</c:v>
                </c:pt>
                <c:pt idx="102">
                  <c:v>675.98532956093482</c:v>
                </c:pt>
                <c:pt idx="103">
                  <c:v>671.89481373265164</c:v>
                </c:pt>
                <c:pt idx="104">
                  <c:v>667.83830406318202</c:v>
                </c:pt>
                <c:pt idx="105">
                  <c:v>663.81537824692134</c:v>
                </c:pt>
                <c:pt idx="106">
                  <c:v>659.82562094197681</c:v>
                </c:pt>
                <c:pt idx="107">
                  <c:v>655.86862362721956</c:v>
                </c:pt>
                <c:pt idx="108">
                  <c:v>651.94398446284379</c:v>
                </c:pt>
                <c:pt idx="109">
                  <c:v>648.05130815433176</c:v>
                </c:pt>
                <c:pt idx="110">
                  <c:v>644.19020581973029</c:v>
                </c:pt>
                <c:pt idx="111">
                  <c:v>640.36029486014343</c:v>
                </c:pt>
                <c:pt idx="112">
                  <c:v>636.56119883335009</c:v>
                </c:pt>
                <c:pt idx="113">
                  <c:v>632.79254733046184</c:v>
                </c:pt>
                <c:pt idx="114">
                  <c:v>629.05397585553237</c:v>
                </c:pt>
                <c:pt idx="115">
                  <c:v>625.3451257080394</c:v>
                </c:pt>
                <c:pt idx="116">
                  <c:v>621.66564386815799</c:v>
                </c:pt>
                <c:pt idx="117">
                  <c:v>618.01518288474813</c:v>
                </c:pt>
                <c:pt idx="118">
                  <c:v>614.39340076598251</c:v>
                </c:pt>
                <c:pt idx="119">
                  <c:v>610.79996087254233</c:v>
                </c:pt>
                <c:pt idx="120">
                  <c:v>607.23453181331001</c:v>
                </c:pt>
                <c:pt idx="121">
                  <c:v>603.69678734349225</c:v>
                </c:pt>
                <c:pt idx="122">
                  <c:v>600.18640626510683</c:v>
                </c:pt>
                <c:pt idx="123">
                  <c:v>596.70307232976984</c:v>
                </c:pt>
                <c:pt idx="124">
                  <c:v>593.24647414372066</c:v>
                </c:pt>
                <c:pt idx="125">
                  <c:v>589.81630507502632</c:v>
                </c:pt>
                <c:pt idx="126">
                  <c:v>586.4122631629059</c:v>
                </c:pt>
                <c:pt idx="127">
                  <c:v>583.03405102911893</c:v>
                </c:pt>
                <c:pt idx="128">
                  <c:v>579.68137579136351</c:v>
                </c:pt>
                <c:pt idx="129">
                  <c:v>576.35394897863137</c:v>
                </c:pt>
                <c:pt idx="130">
                  <c:v>573.05148644846668</c:v>
                </c:pt>
                <c:pt idx="131">
                  <c:v>569.77370830608243</c:v>
                </c:pt>
                <c:pt idx="132">
                  <c:v>566.52033882528167</c:v>
                </c:pt>
                <c:pt idx="133">
                  <c:v>563.29110637113979</c:v>
                </c:pt>
                <c:pt idx="134">
                  <c:v>560.08574332440173</c:v>
                </c:pt>
                <c:pt idx="135">
                  <c:v>556.90398600754861</c:v>
                </c:pt>
                <c:pt idx="136">
                  <c:v>553.74557461249196</c:v>
                </c:pt>
                <c:pt idx="137">
                  <c:v>550.61025312985475</c:v>
                </c:pt>
                <c:pt idx="138">
                  <c:v>547.4977692797961</c:v>
                </c:pt>
                <c:pt idx="139">
                  <c:v>544.40787444434363</c:v>
                </c:pt>
                <c:pt idx="140">
                  <c:v>541.34032360119318</c:v>
                </c:pt>
                <c:pt idx="141">
                  <c:v>538.2948752589391</c:v>
                </c:pt>
                <c:pt idx="142">
                  <c:v>535.27129139370015</c:v>
                </c:pt>
                <c:pt idx="143">
                  <c:v>532.26933738710545</c:v>
                </c:pt>
                <c:pt idx="144">
                  <c:v>529.2887819656064</c:v>
                </c:pt>
                <c:pt idx="145">
                  <c:v>526.32939714108147</c:v>
                </c:pt>
                <c:pt idx="146">
                  <c:v>523.39095815270286</c:v>
                </c:pt>
                <c:pt idx="147">
                  <c:v>520.47324341003264</c:v>
                </c:pt>
                <c:pt idx="148">
                  <c:v>517.57603443731887</c:v>
                </c:pt>
                <c:pt idx="149">
                  <c:v>514.69911581896179</c:v>
                </c:pt>
                <c:pt idx="150">
                  <c:v>511.84227514612235</c:v>
                </c:pt>
                <c:pt idx="151">
                  <c:v>509.00530296444413</c:v>
                </c:pt>
                <c:pt idx="152">
                  <c:v>506.18799272286242</c:v>
                </c:pt>
                <c:pt idx="153">
                  <c:v>503.39014072347413</c:v>
                </c:pt>
                <c:pt idx="154">
                  <c:v>500.61154607244259</c:v>
                </c:pt>
                <c:pt idx="155">
                  <c:v>497.85201063191289</c:v>
                </c:pt>
                <c:pt idx="156">
                  <c:v>495.1113389729129</c:v>
                </c:pt>
                <c:pt idx="157">
                  <c:v>492.38933832921748</c:v>
                </c:pt>
                <c:pt idx="158">
                  <c:v>489.68581855215143</c:v>
                </c:pt>
                <c:pt idx="159">
                  <c:v>487.00059206631147</c:v>
                </c:pt>
                <c:pt idx="160">
                  <c:v>484.33347382618228</c:v>
                </c:pt>
                <c:pt idx="161">
                  <c:v>481.68428127362847</c:v>
                </c:pt>
                <c:pt idx="162">
                  <c:v>479.05283429624046</c:v>
                </c:pt>
                <c:pt idx="163">
                  <c:v>476.43895518651425</c:v>
                </c:pt>
                <c:pt idx="164">
                  <c:v>473.84246860184646</c:v>
                </c:pt>
                <c:pt idx="165">
                  <c:v>471.26320152532537</c:v>
                </c:pt>
                <c:pt idx="166">
                  <c:v>468.70098322729905</c:v>
                </c:pt>
                <c:pt idx="167">
                  <c:v>466.15564522770319</c:v>
                </c:pt>
                <c:pt idx="168">
                  <c:v>463.62702125913165</c:v>
                </c:pt>
                <c:pt idx="169">
                  <c:v>461.11494723063083</c:v>
                </c:pt>
                <c:pt idx="170">
                  <c:v>458.61926119220425</c:v>
                </c:pt>
                <c:pt idx="171">
                  <c:v>456.13980330000811</c:v>
                </c:pt>
                <c:pt idx="172">
                  <c:v>453.67641578222481</c:v>
                </c:pt>
                <c:pt idx="173">
                  <c:v>451.22894290559645</c:v>
                </c:pt>
                <c:pt idx="174">
                  <c:v>448.79723094260646</c:v>
                </c:pt>
                <c:pt idx="175">
                  <c:v>446.38112813929229</c:v>
                </c:pt>
                <c:pt idx="176">
                  <c:v>443.98048468367597</c:v>
                </c:pt>
                <c:pt idx="177">
                  <c:v>441.59515267479867</c:v>
                </c:pt>
                <c:pt idx="178">
                  <c:v>439.22498609234685</c:v>
                </c:pt>
                <c:pt idx="179">
                  <c:v>436.86984076685417</c:v>
                </c:pt>
                <c:pt idx="180">
                  <c:v>434.52957435046994</c:v>
                </c:pt>
                <c:pt idx="181">
                  <c:v>432.20404628827839</c:v>
                </c:pt>
                <c:pt idx="182">
                  <c:v>429.89311779015929</c:v>
                </c:pt>
                <c:pt idx="183">
                  <c:v>427.59665180317609</c:v>
                </c:pt>
                <c:pt idx="184">
                  <c:v>425.31451298448098</c:v>
                </c:pt>
                <c:pt idx="185">
                  <c:v>423.04656767472602</c:v>
                </c:pt>
                <c:pt idx="186">
                  <c:v>420.79268387196782</c:v>
                </c:pt>
                <c:pt idx="187">
                  <c:v>418.55273120605739</c:v>
                </c:pt>
                <c:pt idx="188">
                  <c:v>416.32658091350231</c:v>
                </c:pt>
                <c:pt idx="189">
                  <c:v>414.11410581279279</c:v>
                </c:pt>
                <c:pt idx="190">
                  <c:v>411.91518028018072</c:v>
                </c:pt>
                <c:pt idx="191">
                  <c:v>409.72968022590248</c:v>
                </c:pt>
                <c:pt idx="192">
                  <c:v>407.55748307083616</c:v>
                </c:pt>
                <c:pt idx="193">
                  <c:v>405.39846772358339</c:v>
                </c:pt>
                <c:pt idx="194">
                  <c:v>403.25251455796717</c:v>
                </c:pt>
                <c:pt idx="195">
                  <c:v>401.11950539093721</c:v>
                </c:pt>
                <c:pt idx="196">
                  <c:v>398.99932346087348</c:v>
                </c:pt>
                <c:pt idx="197">
                  <c:v>396.89185340628046</c:v>
                </c:pt>
                <c:pt idx="198">
                  <c:v>394.79698124486288</c:v>
                </c:pt>
                <c:pt idx="199">
                  <c:v>392.71459435297629</c:v>
                </c:pt>
                <c:pt idx="200">
                  <c:v>390.64458144544312</c:v>
                </c:pt>
                <c:pt idx="201">
                  <c:v>388.58683255572839</c:v>
                </c:pt>
                <c:pt idx="202">
                  <c:v>386.54123901646608</c:v>
                </c:pt>
                <c:pt idx="203">
                  <c:v>384.50769344032983</c:v>
                </c:pt>
                <c:pt idx="204">
                  <c:v>382.48608970124053</c:v>
                </c:pt>
                <c:pt idx="205">
                  <c:v>380.47632291590423</c:v>
                </c:pt>
                <c:pt idx="206">
                  <c:v>378.47828942567321</c:v>
                </c:pt>
                <c:pt idx="207">
                  <c:v>376.49188677872371</c:v>
                </c:pt>
                <c:pt idx="208">
                  <c:v>374.51701371254444</c:v>
                </c:pt>
                <c:pt idx="209">
                  <c:v>372.55357013672869</c:v>
                </c:pt>
                <c:pt idx="210">
                  <c:v>370.60145711606435</c:v>
                </c:pt>
                <c:pt idx="211">
                  <c:v>368.6605768539165</c:v>
                </c:pt>
                <c:pt idx="212">
                  <c:v>366.7308326758947</c:v>
                </c:pt>
                <c:pt idx="213">
                  <c:v>364.81212901380252</c:v>
                </c:pt>
                <c:pt idx="214">
                  <c:v>362.90437138985953</c:v>
                </c:pt>
                <c:pt idx="215">
                  <c:v>361.00746640119462</c:v>
                </c:pt>
                <c:pt idx="216">
                  <c:v>359.12132170460188</c:v>
                </c:pt>
                <c:pt idx="217">
                  <c:v>357.24584600155561</c:v>
                </c:pt>
                <c:pt idx="218">
                  <c:v>355.38094902347882</c:v>
                </c:pt>
                <c:pt idx="219">
                  <c:v>353.52654151726074</c:v>
                </c:pt>
                <c:pt idx="220">
                  <c:v>351.68253523101737</c:v>
                </c:pt>
                <c:pt idx="221">
                  <c:v>349.84884290009086</c:v>
                </c:pt>
                <c:pt idx="222">
                  <c:v>348.02537823328453</c:v>
                </c:pt>
                <c:pt idx="223">
                  <c:v>346.21205589932561</c:v>
                </c:pt>
                <c:pt idx="224">
                  <c:v>344.40879151355477</c:v>
                </c:pt>
                <c:pt idx="225">
                  <c:v>342.61550162483582</c:v>
                </c:pt>
                <c:pt idx="226">
                  <c:v>340.83210370268228</c:v>
                </c:pt>
                <c:pt idx="227">
                  <c:v>339.05851612459605</c:v>
                </c:pt>
                <c:pt idx="228">
                  <c:v>337.29465816361517</c:v>
                </c:pt>
                <c:pt idx="229">
                  <c:v>335.54044997606513</c:v>
                </c:pt>
                <c:pt idx="230">
                  <c:v>333.795812589511</c:v>
                </c:pt>
                <c:pt idx="231">
                  <c:v>332.06066789090664</c:v>
                </c:pt>
                <c:pt idx="232">
                  <c:v>330.33493861493594</c:v>
                </c:pt>
                <c:pt idx="233">
                  <c:v>328.61854833254415</c:v>
                </c:pt>
                <c:pt idx="234">
                  <c:v>326.91142143965465</c:v>
                </c:pt>
                <c:pt idx="235">
                  <c:v>325.21348314606746</c:v>
                </c:pt>
                <c:pt idx="236">
                  <c:v>323.52465946453731</c:v>
                </c:pt>
                <c:pt idx="237">
                  <c:v>321.84487720002676</c:v>
                </c:pt>
                <c:pt idx="238">
                  <c:v>320.17406393913109</c:v>
                </c:pt>
                <c:pt idx="239">
                  <c:v>318.51214803967252</c:v>
                </c:pt>
                <c:pt idx="240">
                  <c:v>316.8590586204607</c:v>
                </c:pt>
                <c:pt idx="241">
                  <c:v>315.214725551215</c:v>
                </c:pt>
                <c:pt idx="242">
                  <c:v>313.57907944264673</c:v>
                </c:pt>
                <c:pt idx="243">
                  <c:v>311.95205163669891</c:v>
                </c:pt>
                <c:pt idx="244">
                  <c:v>310.33357419693891</c:v>
                </c:pt>
                <c:pt idx="245">
                  <c:v>308.72357989910245</c:v>
                </c:pt>
                <c:pt idx="246">
                  <c:v>307.1220022217866</c:v>
                </c:pt>
                <c:pt idx="247">
                  <c:v>305.52877533728736</c:v>
                </c:pt>
                <c:pt idx="248">
                  <c:v>303.94383410258081</c:v>
                </c:pt>
                <c:pt idx="249">
                  <c:v>302.36711405044412</c:v>
                </c:pt>
                <c:pt idx="250">
                  <c:v>300.79855138071525</c:v>
                </c:pt>
                <c:pt idx="251">
                  <c:v>299.23808295168681</c:v>
                </c:pt>
                <c:pt idx="252">
                  <c:v>297.68564627163357</c:v>
                </c:pt>
                <c:pt idx="253">
                  <c:v>296.14117949047045</c:v>
                </c:pt>
                <c:pt idx="254">
                  <c:v>294.6046213915381</c:v>
                </c:pt>
                <c:pt idx="255">
                  <c:v>293.07591138351529</c:v>
                </c:pt>
                <c:pt idx="256">
                  <c:v>291.55498949245373</c:v>
                </c:pt>
                <c:pt idx="257">
                  <c:v>290.04179635393507</c:v>
                </c:pt>
                <c:pt idx="258">
                  <c:v>288.53627320534758</c:v>
                </c:pt>
                <c:pt idx="259">
                  <c:v>287.03836187827847</c:v>
                </c:pt>
                <c:pt idx="260">
                  <c:v>285.54800479102312</c:v>
                </c:pt>
                <c:pt idx="261">
                  <c:v>284.06514494120609</c:v>
                </c:pt>
                <c:pt idx="262">
                  <c:v>282.58972589851351</c:v>
                </c:pt>
                <c:pt idx="263">
                  <c:v>281.12169179753494</c:v>
                </c:pt>
                <c:pt idx="264">
                  <c:v>279.66098733071215</c:v>
                </c:pt>
                <c:pt idx="265">
                  <c:v>278.20755774139332</c:v>
                </c:pt>
                <c:pt idx="266">
                  <c:v>276.76134881699068</c:v>
                </c:pt>
                <c:pt idx="267">
                  <c:v>275.32230688224001</c:v>
                </c:pt>
                <c:pt idx="268">
                  <c:v>273.89037879256011</c:v>
                </c:pt>
                <c:pt idx="269">
                  <c:v>272.46551192751031</c:v>
                </c:pt>
                <c:pt idx="270">
                  <c:v>271.04765418434488</c:v>
                </c:pt>
                <c:pt idx="271">
                  <c:v>269.63675397166162</c:v>
                </c:pt>
                <c:pt idx="272">
                  <c:v>268.23276020314506</c:v>
                </c:pt>
                <c:pt idx="273">
                  <c:v>266.83562229139966</c:v>
                </c:pt>
                <c:pt idx="274">
                  <c:v>265.44529014187424</c:v>
                </c:pt>
                <c:pt idx="275">
                  <c:v>264.06171414687481</c:v>
                </c:pt>
                <c:pt idx="276">
                  <c:v>262.68484517966431</c:v>
                </c:pt>
                <c:pt idx="277">
                  <c:v>261.31463458864778</c:v>
                </c:pt>
                <c:pt idx="278">
                  <c:v>259.95103419164207</c:v>
                </c:pt>
                <c:pt idx="279">
                  <c:v>258.59399627022799</c:v>
                </c:pt>
                <c:pt idx="280">
                  <c:v>257.24347356418411</c:v>
                </c:pt>
                <c:pt idx="281">
                  <c:v>255.89941926600011</c:v>
                </c:pt>
                <c:pt idx="282">
                  <c:v>254.56178701546912</c:v>
                </c:pt>
                <c:pt idx="283">
                  <c:v>253.23053089435746</c:v>
                </c:pt>
                <c:pt idx="284">
                  <c:v>251.90560542114963</c:v>
                </c:pt>
                <c:pt idx="285">
                  <c:v>250.5869655458697</c:v>
                </c:pt>
                <c:pt idx="286">
                  <c:v>249.27456664497424</c:v>
                </c:pt>
                <c:pt idx="287">
                  <c:v>247.96836451631941</c:v>
                </c:pt>
                <c:pt idx="288">
                  <c:v>246.66831537419773</c:v>
                </c:pt>
                <c:pt idx="289">
                  <c:v>245.37437584444581</c:v>
                </c:pt>
                <c:pt idx="290">
                  <c:v>244.08650295962025</c:v>
                </c:pt>
                <c:pt idx="291">
                  <c:v>242.80465415424192</c:v>
                </c:pt>
                <c:pt idx="292">
                  <c:v>241.52878726010613</c:v>
                </c:pt>
                <c:pt idx="293">
                  <c:v>240.25886050165866</c:v>
                </c:pt>
                <c:pt idx="294">
                  <c:v>238.99483249143589</c:v>
                </c:pt>
                <c:pt idx="295">
                  <c:v>237.73666222556915</c:v>
                </c:pt>
                <c:pt idx="296">
                  <c:v>236.4843090793504</c:v>
                </c:pt>
                <c:pt idx="297">
                  <c:v>235.23773280285991</c:v>
                </c:pt>
                <c:pt idx="298">
                  <c:v>233.99689351665427</c:v>
                </c:pt>
                <c:pt idx="299">
                  <c:v>232.7617517075131</c:v>
                </c:pt>
                <c:pt idx="300">
                  <c:v>231.53226822424551</c:v>
                </c:pt>
                <c:pt idx="301">
                  <c:v>230.30840427355315</c:v>
                </c:pt>
                <c:pt idx="302">
                  <c:v>229.0901214159494</c:v>
                </c:pt>
                <c:pt idx="303">
                  <c:v>227.87738156173577</c:v>
                </c:pt>
                <c:pt idx="304">
                  <c:v>226.67014696703177</c:v>
                </c:pt>
                <c:pt idx="305">
                  <c:v>225.46838022985901</c:v>
                </c:pt>
                <c:pt idx="306">
                  <c:v>224.2720442862792</c:v>
                </c:pt>
                <c:pt idx="307">
                  <c:v>223.08110240658289</c:v>
                </c:pt>
                <c:pt idx="308">
                  <c:v>221.89551819153121</c:v>
                </c:pt>
                <c:pt idx="309">
                  <c:v>220.71525556864731</c:v>
                </c:pt>
                <c:pt idx="310">
                  <c:v>219.54027878855732</c:v>
                </c:pt>
                <c:pt idx="311">
                  <c:v>218.37055242138194</c:v>
                </c:pt>
                <c:pt idx="312">
                  <c:v>217.20604135317399</c:v>
                </c:pt>
                <c:pt idx="313">
                  <c:v>216.04671078240563</c:v>
                </c:pt>
                <c:pt idx="314">
                  <c:v>214.8925262165011</c:v>
                </c:pt>
                <c:pt idx="315">
                  <c:v>213.74345346841608</c:v>
                </c:pt>
                <c:pt idx="316">
                  <c:v>212.59945865326188</c:v>
                </c:pt>
                <c:pt idx="317">
                  <c:v>211.46050818497497</c:v>
                </c:pt>
                <c:pt idx="318">
                  <c:v>210.32656877302975</c:v>
                </c:pt>
                <c:pt idx="319">
                  <c:v>209.19760741919549</c:v>
                </c:pt>
                <c:pt idx="320">
                  <c:v>208.07359141433506</c:v>
                </c:pt>
                <c:pt idx="321">
                  <c:v>206.95448833524563</c:v>
                </c:pt>
                <c:pt idx="322">
                  <c:v>205.84026604154172</c:v>
                </c:pt>
                <c:pt idx="323">
                  <c:v>204.73089267257797</c:v>
                </c:pt>
                <c:pt idx="324">
                  <c:v>203.62633664441188</c:v>
                </c:pt>
                <c:pt idx="325">
                  <c:v>202.52656664680717</c:v>
                </c:pt>
                <c:pt idx="326">
                  <c:v>201.43155164027456</c:v>
                </c:pt>
                <c:pt idx="327">
                  <c:v>200.34126085315216</c:v>
                </c:pt>
                <c:pt idx="328">
                  <c:v>199.25566377872252</c:v>
                </c:pt>
                <c:pt idx="329">
                  <c:v>198.1747301723675</c:v>
                </c:pt>
                <c:pt idx="330">
                  <c:v>197.09843004875961</c:v>
                </c:pt>
                <c:pt idx="331">
                  <c:v>196.02673367908892</c:v>
                </c:pt>
                <c:pt idx="332">
                  <c:v>194.95961158832631</c:v>
                </c:pt>
                <c:pt idx="333">
                  <c:v>193.89703455252089</c:v>
                </c:pt>
                <c:pt idx="334">
                  <c:v>192.8389735961324</c:v>
                </c:pt>
                <c:pt idx="335">
                  <c:v>191.78539998939726</c:v>
                </c:pt>
                <c:pt idx="336">
                  <c:v>190.7362852457282</c:v>
                </c:pt>
                <c:pt idx="337">
                  <c:v>189.69160111914692</c:v>
                </c:pt>
                <c:pt idx="338">
                  <c:v>188.65131960174892</c:v>
                </c:pt>
                <c:pt idx="339">
                  <c:v>187.61541292120069</c:v>
                </c:pt>
                <c:pt idx="340">
                  <c:v>186.58385353826787</c:v>
                </c:pt>
                <c:pt idx="341">
                  <c:v>185.55661414437526</c:v>
                </c:pt>
                <c:pt idx="342">
                  <c:v>184.53366765919657</c:v>
                </c:pt>
                <c:pt idx="343">
                  <c:v>183.51498722827506</c:v>
                </c:pt>
                <c:pt idx="344">
                  <c:v>182.50054622067319</c:v>
                </c:pt>
                <c:pt idx="345">
                  <c:v>181.49031822665216</c:v>
                </c:pt>
                <c:pt idx="346">
                  <c:v>180.48427705538001</c:v>
                </c:pt>
                <c:pt idx="347">
                  <c:v>179.48239673266818</c:v>
                </c:pt>
                <c:pt idx="348">
                  <c:v>178.48465149873601</c:v>
                </c:pt>
                <c:pt idx="349">
                  <c:v>177.49101580600319</c:v>
                </c:pt>
                <c:pt idx="350">
                  <c:v>176.50146431690899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D-9F4C-A29D-BA37EEDCF95D}"/>
            </c:ext>
          </c:extLst>
        </c:ser>
        <c:ser>
          <c:idx val="4"/>
          <c:order val="4"/>
          <c:tx>
            <c:strRef>
              <c:f>'d-beta'!$AD$2</c:f>
              <c:strCache>
                <c:ptCount val="1"/>
                <c:pt idx="0">
                  <c:v>Bottinga 1969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'd-beta'!$AD$5:$AD$355</c:f>
              <c:numCache>
                <c:formatCode>0.000</c:formatCode>
                <c:ptCount val="351"/>
                <c:pt idx="0" formatCode="0.0">
                  <c:v>1396.2563671069745</c:v>
                </c:pt>
                <c:pt idx="1">
                  <c:v>1383.3647290776159</c:v>
                </c:pt>
                <c:pt idx="2">
                  <c:v>1370.6771660729726</c:v>
                </c:pt>
                <c:pt idx="3">
                  <c:v>1358.1889073053808</c:v>
                </c:pt>
                <c:pt idx="4">
                  <c:v>1345.8953285989821</c:v>
                </c:pt>
                <c:pt idx="5">
                  <c:v>1333.7919468309665</c:v>
                </c:pt>
                <c:pt idx="6">
                  <c:v>1321.8744146226586</c:v>
                </c:pt>
                <c:pt idx="7">
                  <c:v>1310.1385152675023</c:v>
                </c:pt>
                <c:pt idx="8">
                  <c:v>1298.5801578837411</c:v>
                </c:pt>
                <c:pt idx="9">
                  <c:v>1287.1953727803213</c:v>
                </c:pt>
                <c:pt idx="10">
                  <c:v>1275.9803070251908</c:v>
                </c:pt>
                <c:pt idx="11">
                  <c:v>1264.9312202057956</c:v>
                </c:pt>
                <c:pt idx="12">
                  <c:v>1254.0444803721621</c:v>
                </c:pt>
                <c:pt idx="13">
                  <c:v>1243.3165601534843</c:v>
                </c:pt>
                <c:pt idx="14">
                  <c:v>1232.7440330396551</c:v>
                </c:pt>
                <c:pt idx="15">
                  <c:v>1222.3235698196593</c:v>
                </c:pt>
                <c:pt idx="16">
                  <c:v>1212.0519351691855</c:v>
                </c:pt>
                <c:pt idx="17">
                  <c:v>1201.9259843802474</c:v>
                </c:pt>
                <c:pt idx="18">
                  <c:v>1191.9426602259844</c:v>
                </c:pt>
                <c:pt idx="19">
                  <c:v>1182.0989899541985</c:v>
                </c:pt>
                <c:pt idx="20">
                  <c:v>1172.3920824035204</c:v>
                </c:pt>
                <c:pt idx="21">
                  <c:v>1162.8191252364311</c:v>
                </c:pt>
                <c:pt idx="22">
                  <c:v>1153.3773822836704</c:v>
                </c:pt>
                <c:pt idx="23">
                  <c:v>1144.0641909948556</c:v>
                </c:pt>
                <c:pt idx="24">
                  <c:v>1134.8769599904051</c:v>
                </c:pt>
                <c:pt idx="25">
                  <c:v>1125.8131667101145</c:v>
                </c:pt>
                <c:pt idx="26">
                  <c:v>1116.8703551539834</c:v>
                </c:pt>
                <c:pt idx="27">
                  <c:v>1108.0461337111069</c:v>
                </c:pt>
                <c:pt idx="28">
                  <c:v>1099.3381730726699</c:v>
                </c:pt>
                <c:pt idx="29">
                  <c:v>1090.7442042252796</c:v>
                </c:pt>
                <c:pt idx="30">
                  <c:v>1082.2620165210633</c:v>
                </c:pt>
                <c:pt idx="31">
                  <c:v>1073.8894558211382</c:v>
                </c:pt>
                <c:pt idx="32">
                  <c:v>1065.6244227092307</c:v>
                </c:pt>
                <c:pt idx="33">
                  <c:v>1057.4648707723816</c:v>
                </c:pt>
                <c:pt idx="34">
                  <c:v>1049.4088049458292</c:v>
                </c:pt>
                <c:pt idx="35">
                  <c:v>1041.4542799192941</c:v>
                </c:pt>
                <c:pt idx="36">
                  <c:v>1033.5993986020437</c:v>
                </c:pt>
                <c:pt idx="37">
                  <c:v>1025.8423106442208</c:v>
                </c:pt>
                <c:pt idx="38">
                  <c:v>1018.181211012059</c:v>
                </c:pt>
                <c:pt idx="39">
                  <c:v>1010.6143386147129</c:v>
                </c:pt>
                <c:pt idx="40">
                  <c:v>1003.1399749805402</c:v>
                </c:pt>
                <c:pt idx="41">
                  <c:v>995.75644298077839</c:v>
                </c:pt>
                <c:pt idx="42">
                  <c:v>988.46210559865528</c:v>
                </c:pt>
                <c:pt idx="43">
                  <c:v>981.25536474206103</c:v>
                </c:pt>
                <c:pt idx="44">
                  <c:v>974.13466009800061</c:v>
                </c:pt>
                <c:pt idx="45">
                  <c:v>967.09846802712548</c:v>
                </c:pt>
                <c:pt idx="46">
                  <c:v>960.14530049672624</c:v>
                </c:pt>
                <c:pt idx="47">
                  <c:v>953.273704050633</c:v>
                </c:pt>
                <c:pt idx="48">
                  <c:v>946.48225881455335</c:v>
                </c:pt>
                <c:pt idx="49">
                  <c:v>939.76957753543513</c:v>
                </c:pt>
                <c:pt idx="50">
                  <c:v>933.1343046535045</c:v>
                </c:pt>
                <c:pt idx="51">
                  <c:v>926.57511540570147</c:v>
                </c:pt>
                <c:pt idx="52">
                  <c:v>920.09071495927662</c:v>
                </c:pt>
                <c:pt idx="53">
                  <c:v>913.67983757437958</c:v>
                </c:pt>
                <c:pt idx="54">
                  <c:v>907.34124579451543</c:v>
                </c:pt>
                <c:pt idx="55">
                  <c:v>901.07372966379705</c:v>
                </c:pt>
                <c:pt idx="56">
                  <c:v>894.87610596996512</c:v>
                </c:pt>
                <c:pt idx="57">
                  <c:v>888.74721751219852</c:v>
                </c:pt>
                <c:pt idx="58">
                  <c:v>882.68593239276959</c:v>
                </c:pt>
                <c:pt idx="59">
                  <c:v>876.69114333165328</c:v>
                </c:pt>
                <c:pt idx="60">
                  <c:v>870.76176700322151</c:v>
                </c:pt>
                <c:pt idx="61">
                  <c:v>864.89674339420651</c:v>
                </c:pt>
                <c:pt idx="62">
                  <c:v>859.09503518213762</c:v>
                </c:pt>
                <c:pt idx="63">
                  <c:v>853.35562713350112</c:v>
                </c:pt>
                <c:pt idx="64">
                  <c:v>847.67752552089553</c:v>
                </c:pt>
                <c:pt idx="65">
                  <c:v>842.05975755848897</c:v>
                </c:pt>
                <c:pt idx="66">
                  <c:v>836.50137085511517</c:v>
                </c:pt>
                <c:pt idx="67">
                  <c:v>831.00143288436732</c:v>
                </c:pt>
                <c:pt idx="68">
                  <c:v>825.55903047108166</c:v>
                </c:pt>
                <c:pt idx="69">
                  <c:v>820.17326929361968</c:v>
                </c:pt>
                <c:pt idx="70">
                  <c:v>814.84327340139134</c:v>
                </c:pt>
                <c:pt idx="71">
                  <c:v>809.56818474707416</c:v>
                </c:pt>
                <c:pt idx="72">
                  <c:v>804.34716273301331</c:v>
                </c:pt>
                <c:pt idx="73">
                  <c:v>799.17938377130349</c:v>
                </c:pt>
                <c:pt idx="74">
                  <c:v>794.06404085707504</c:v>
                </c:pt>
                <c:pt idx="75">
                  <c:v>789.0003431545249</c:v>
                </c:pt>
                <c:pt idx="76">
                  <c:v>783.9875155952526</c:v>
                </c:pt>
                <c:pt idx="77">
                  <c:v>779.02479848847781</c:v>
                </c:pt>
                <c:pt idx="78">
                  <c:v>774.11144714273007</c:v>
                </c:pt>
                <c:pt idx="79">
                  <c:v>769.24673149862338</c:v>
                </c:pt>
                <c:pt idx="80">
                  <c:v>764.42993577233665</c:v>
                </c:pt>
                <c:pt idx="81">
                  <c:v>759.66035810943936</c:v>
                </c:pt>
                <c:pt idx="82">
                  <c:v>754.93731024871533</c:v>
                </c:pt>
                <c:pt idx="83">
                  <c:v>750.26011719564917</c:v>
                </c:pt>
                <c:pt idx="84">
                  <c:v>745.6281169052545</c:v>
                </c:pt>
                <c:pt idx="85">
                  <c:v>741.04065997393423</c:v>
                </c:pt>
                <c:pt idx="86">
                  <c:v>736.49710934007385</c:v>
                </c:pt>
                <c:pt idx="87">
                  <c:v>731.99683999308354</c:v>
                </c:pt>
                <c:pt idx="88">
                  <c:v>727.53923869060918</c:v>
                </c:pt>
                <c:pt idx="89">
                  <c:v>723.12370368365089</c:v>
                </c:pt>
                <c:pt idx="90">
                  <c:v>718.74964444932891</c:v>
                </c:pt>
                <c:pt idx="91">
                  <c:v>714.4164814310534</c:v>
                </c:pt>
                <c:pt idx="92">
                  <c:v>710.12364578585834</c:v>
                </c:pt>
                <c:pt idx="93">
                  <c:v>705.87057913867216</c:v>
                </c:pt>
                <c:pt idx="94">
                  <c:v>701.65673334330302</c:v>
                </c:pt>
                <c:pt idx="95">
                  <c:v>697.48157024992861</c:v>
                </c:pt>
                <c:pt idx="96">
                  <c:v>693.34456147888102</c:v>
                </c:pt>
                <c:pt idx="97">
                  <c:v>689.24518820053447</c:v>
                </c:pt>
                <c:pt idx="98">
                  <c:v>685.18294092110068</c:v>
                </c:pt>
                <c:pt idx="99">
                  <c:v>681.15731927415072</c:v>
                </c:pt>
                <c:pt idx="100">
                  <c:v>677.16783181768506</c:v>
                </c:pt>
                <c:pt idx="101">
                  <c:v>673.21399583658012</c:v>
                </c:pt>
                <c:pt idx="102">
                  <c:v>669.29533715024775</c:v>
                </c:pt>
                <c:pt idx="103">
                  <c:v>665.41138992534673</c:v>
                </c:pt>
                <c:pt idx="104">
                  <c:v>661.56169649339279</c:v>
                </c:pt>
                <c:pt idx="105">
                  <c:v>657.74580717311983</c:v>
                </c:pt>
                <c:pt idx="106">
                  <c:v>653.96328009744718</c:v>
                </c:pt>
                <c:pt idx="107">
                  <c:v>650.21368104491535</c:v>
                </c:pt>
                <c:pt idx="108">
                  <c:v>646.49658327545626</c:v>
                </c:pt>
                <c:pt idx="109">
                  <c:v>642.81156737036963</c:v>
                </c:pt>
                <c:pt idx="110">
                  <c:v>639.15822107637894</c:v>
                </c:pt>
                <c:pt idx="111">
                  <c:v>635.53613915364781</c:v>
                </c:pt>
                <c:pt idx="112">
                  <c:v>631.94492322763938</c:v>
                </c:pt>
                <c:pt idx="113">
                  <c:v>628.38418164470704</c:v>
                </c:pt>
                <c:pt idx="114">
                  <c:v>624.85352933130582</c:v>
                </c:pt>
                <c:pt idx="115">
                  <c:v>621.3525876567212</c:v>
                </c:pt>
                <c:pt idx="116">
                  <c:v>617.88098429921195</c:v>
                </c:pt>
                <c:pt idx="117">
                  <c:v>614.438353115469</c:v>
                </c:pt>
                <c:pt idx="118">
                  <c:v>611.02433401329574</c:v>
                </c:pt>
                <c:pt idx="119">
                  <c:v>607.63857282741594</c:v>
                </c:pt>
                <c:pt idx="120">
                  <c:v>604.28072119832257</c:v>
                </c:pt>
                <c:pt idx="121">
                  <c:v>600.95043645407873</c:v>
                </c:pt>
                <c:pt idx="122">
                  <c:v>597.64738149498874</c:v>
                </c:pt>
                <c:pt idx="123">
                  <c:v>594.37122468105849</c:v>
                </c:pt>
                <c:pt idx="124">
                  <c:v>591.12163972216626</c:v>
                </c:pt>
                <c:pt idx="125">
                  <c:v>587.89830557086839</c:v>
                </c:pt>
                <c:pt idx="126">
                  <c:v>584.70090631776702</c:v>
                </c:pt>
                <c:pt idx="127">
                  <c:v>581.52913108936878</c:v>
                </c:pt>
                <c:pt idx="128">
                  <c:v>578.38267394836441</c:v>
                </c:pt>
                <c:pt idx="129">
                  <c:v>575.26123379626438</c:v>
                </c:pt>
                <c:pt idx="130">
                  <c:v>572.16451427832578</c:v>
                </c:pt>
                <c:pt idx="131">
                  <c:v>569.09222369070699</c:v>
                </c:pt>
                <c:pt idx="132">
                  <c:v>566.04407488978904</c:v>
                </c:pt>
                <c:pt idx="133">
                  <c:v>563.01978520360808</c:v>
                </c:pt>
                <c:pt idx="134">
                  <c:v>560.01907634533825</c:v>
                </c:pt>
                <c:pt idx="135">
                  <c:v>557.04167432877227</c:v>
                </c:pt>
                <c:pt idx="136">
                  <c:v>554.08730938574524</c:v>
                </c:pt>
                <c:pt idx="137">
                  <c:v>551.15571588544992</c:v>
                </c:pt>
                <c:pt idx="138">
                  <c:v>548.24663225559391</c:v>
                </c:pt>
                <c:pt idx="139">
                  <c:v>545.35980090534883</c:v>
                </c:pt>
                <c:pt idx="140">
                  <c:v>542.494968150045</c:v>
                </c:pt>
                <c:pt idx="141">
                  <c:v>539.65188413756584</c:v>
                </c:pt>
                <c:pt idx="142">
                  <c:v>536.83030277639648</c:v>
                </c:pt>
                <c:pt idx="143">
                  <c:v>534.02998166528562</c:v>
                </c:pt>
                <c:pt idx="144">
                  <c:v>531.2506820244754</c:v>
                </c:pt>
                <c:pt idx="145">
                  <c:v>528.49216862846174</c:v>
                </c:pt>
                <c:pt idx="146">
                  <c:v>525.75420974024382</c:v>
                </c:pt>
                <c:pt idx="147">
                  <c:v>523.03657704702584</c:v>
                </c:pt>
                <c:pt idx="148">
                  <c:v>520.33904559733264</c:v>
                </c:pt>
                <c:pt idx="149">
                  <c:v>517.66139373950227</c:v>
                </c:pt>
                <c:pt idx="150">
                  <c:v>515.00340306152418</c:v>
                </c:pt>
                <c:pt idx="151">
                  <c:v>512.3648583321841</c:v>
                </c:pt>
                <c:pt idx="152">
                  <c:v>509.74554744348711</c:v>
                </c:pt>
                <c:pt idx="153">
                  <c:v>507.14526135432232</c:v>
                </c:pt>
                <c:pt idx="154">
                  <c:v>504.56379403534254</c:v>
                </c:pt>
                <c:pt idx="155">
                  <c:v>502.00094241502495</c:v>
                </c:pt>
                <c:pt idx="156">
                  <c:v>499.45650632688501</c:v>
                </c:pt>
                <c:pt idx="157">
                  <c:v>496.93028845781566</c:v>
                </c:pt>
                <c:pt idx="158">
                  <c:v>494.42209429752165</c:v>
                </c:pt>
                <c:pt idx="159">
                  <c:v>491.93173208902465</c:v>
                </c:pt>
                <c:pt idx="160">
                  <c:v>489.45901278021154</c:v>
                </c:pt>
                <c:pt idx="161">
                  <c:v>487.0037499763996</c:v>
                </c:pt>
                <c:pt idx="162">
                  <c:v>484.56575989389546</c:v>
                </c:pt>
                <c:pt idx="163">
                  <c:v>482.14486131452361</c:v>
                </c:pt>
                <c:pt idx="164">
                  <c:v>479.74087554109826</c:v>
                </c:pt>
                <c:pt idx="165">
                  <c:v>477.35362635381966</c:v>
                </c:pt>
                <c:pt idx="166">
                  <c:v>474.98293996756979</c:v>
                </c:pt>
                <c:pt idx="167">
                  <c:v>472.62864499008754</c:v>
                </c:pt>
                <c:pt idx="168">
                  <c:v>470.29057238100131</c:v>
                </c:pt>
                <c:pt idx="169">
                  <c:v>467.96855541169805</c:v>
                </c:pt>
                <c:pt idx="170">
                  <c:v>465.66242962601245</c:v>
                </c:pt>
                <c:pt idx="171">
                  <c:v>463.37203280171161</c:v>
                </c:pt>
                <c:pt idx="172">
                  <c:v>461.09720491275959</c:v>
                </c:pt>
                <c:pt idx="173">
                  <c:v>458.83778809234502</c:v>
                </c:pt>
                <c:pt idx="174">
                  <c:v>456.5936265966493</c:v>
                </c:pt>
                <c:pt idx="175">
                  <c:v>454.36456676934222</c:v>
                </c:pt>
                <c:pt idx="176">
                  <c:v>452.15045700678638</c:v>
                </c:pt>
                <c:pt idx="177">
                  <c:v>449.95114772393367</c:v>
                </c:pt>
                <c:pt idx="178">
                  <c:v>447.76649132089869</c:v>
                </c:pt>
                <c:pt idx="179">
                  <c:v>445.59634215019366</c:v>
                </c:pt>
                <c:pt idx="180">
                  <c:v>443.4405564846079</c:v>
                </c:pt>
                <c:pt idx="181">
                  <c:v>441.29899248571917</c:v>
                </c:pt>
                <c:pt idx="182">
                  <c:v>439.17151017302194</c:v>
                </c:pt>
                <c:pt idx="183">
                  <c:v>437.05797139365711</c:v>
                </c:pt>
                <c:pt idx="184">
                  <c:v>434.95823979273177</c:v>
                </c:pt>
                <c:pt idx="185">
                  <c:v>432.87218078421438</c:v>
                </c:pt>
                <c:pt idx="186">
                  <c:v>430.79966152239172</c:v>
                </c:pt>
                <c:pt idx="187">
                  <c:v>428.74055087387751</c:v>
                </c:pt>
                <c:pt idx="188">
                  <c:v>426.69471939015705</c:v>
                </c:pt>
                <c:pt idx="189">
                  <c:v>424.66203928065909</c:v>
                </c:pt>
                <c:pt idx="190">
                  <c:v>422.6423843863405</c:v>
                </c:pt>
                <c:pt idx="191">
                  <c:v>420.63563015377451</c:v>
                </c:pt>
                <c:pt idx="192">
                  <c:v>418.64165360972993</c:v>
                </c:pt>
                <c:pt idx="193">
                  <c:v>416.66033333623147</c:v>
                </c:pt>
                <c:pt idx="194">
                  <c:v>414.69154944608977</c:v>
                </c:pt>
                <c:pt idx="195">
                  <c:v>412.73518355889178</c:v>
                </c:pt>
                <c:pt idx="196">
                  <c:v>410.79111877744072</c:v>
                </c:pt>
                <c:pt idx="197">
                  <c:v>408.85923966463588</c:v>
                </c:pt>
                <c:pt idx="198">
                  <c:v>406.93943222078337</c:v>
                </c:pt>
                <c:pt idx="199">
                  <c:v>405.0315838613277</c:v>
                </c:pt>
                <c:pt idx="200">
                  <c:v>403.13558339499559</c:v>
                </c:pt>
                <c:pt idx="201">
                  <c:v>401.25132100234248</c:v>
                </c:pt>
                <c:pt idx="202">
                  <c:v>399.37868821469533</c:v>
                </c:pt>
                <c:pt idx="203">
                  <c:v>397.51757789347926</c:v>
                </c:pt>
                <c:pt idx="204">
                  <c:v>395.66788420992395</c:v>
                </c:pt>
                <c:pt idx="205">
                  <c:v>393.82950262513862</c:v>
                </c:pt>
                <c:pt idx="206">
                  <c:v>392.00232987055074</c:v>
                </c:pt>
                <c:pt idx="207">
                  <c:v>390.18626392869737</c:v>
                </c:pt>
                <c:pt idx="208">
                  <c:v>388.38120401436447</c:v>
                </c:pt>
                <c:pt idx="209">
                  <c:v>386.58705055606629</c:v>
                </c:pt>
                <c:pt idx="210">
                  <c:v>384.80370517785605</c:v>
                </c:pt>
                <c:pt idx="211">
                  <c:v>383.03107068146335</c:v>
                </c:pt>
                <c:pt idx="212">
                  <c:v>381.26905102875037</c:v>
                </c:pt>
                <c:pt idx="213">
                  <c:v>379.51755132448022</c:v>
                </c:pt>
                <c:pt idx="214">
                  <c:v>377.77647779938991</c:v>
                </c:pt>
                <c:pt idx="215">
                  <c:v>376.04573779356554</c:v>
                </c:pt>
                <c:pt idx="216">
                  <c:v>374.3252397401078</c:v>
                </c:pt>
                <c:pt idx="217">
                  <c:v>372.61489314908704</c:v>
                </c:pt>
                <c:pt idx="218">
                  <c:v>370.91460859177857</c:v>
                </c:pt>
                <c:pt idx="219">
                  <c:v>369.22429768517429</c:v>
                </c:pt>
                <c:pt idx="220">
                  <c:v>367.5438730767645</c:v>
                </c:pt>
                <c:pt idx="221">
                  <c:v>365.87324842958333</c:v>
                </c:pt>
                <c:pt idx="222">
                  <c:v>364.21233840751484</c:v>
                </c:pt>
                <c:pt idx="223">
                  <c:v>362.56105866085261</c:v>
                </c:pt>
                <c:pt idx="224">
                  <c:v>360.9193258121079</c:v>
                </c:pt>
                <c:pt idx="225">
                  <c:v>359.28705744206275</c:v>
                </c:pt>
                <c:pt idx="226">
                  <c:v>357.66417207606105</c:v>
                </c:pt>
                <c:pt idx="227">
                  <c:v>356.05058917053498</c:v>
                </c:pt>
                <c:pt idx="228">
                  <c:v>354.44622909976033</c:v>
                </c:pt>
                <c:pt idx="229">
                  <c:v>352.85101314283781</c:v>
                </c:pt>
                <c:pt idx="230">
                  <c:v>351.26486347089428</c:v>
                </c:pt>
                <c:pt idx="231">
                  <c:v>349.68770313450045</c:v>
                </c:pt>
                <c:pt idx="232">
                  <c:v>348.11945605130131</c:v>
                </c:pt>
                <c:pt idx="233">
                  <c:v>346.5600469938538</c:v>
                </c:pt>
                <c:pt idx="234">
                  <c:v>345.00940157766843</c:v>
                </c:pt>
                <c:pt idx="235">
                  <c:v>343.46744624945154</c:v>
                </c:pt>
                <c:pt idx="236">
                  <c:v>341.93410827554248</c:v>
                </c:pt>
                <c:pt idx="237">
                  <c:v>340.40931573054411</c:v>
                </c:pt>
                <c:pt idx="238">
                  <c:v>338.89299748614064</c:v>
                </c:pt>
                <c:pt idx="239">
                  <c:v>337.3850832001018</c:v>
                </c:pt>
                <c:pt idx="240">
                  <c:v>335.88550330546695</c:v>
                </c:pt>
                <c:pt idx="241">
                  <c:v>334.39418899990744</c:v>
                </c:pt>
                <c:pt idx="242">
                  <c:v>332.91107223526478</c:v>
                </c:pt>
                <c:pt idx="243">
                  <c:v>331.43608570725735</c:v>
                </c:pt>
                <c:pt idx="244">
                  <c:v>329.96916284535735</c:v>
                </c:pt>
                <c:pt idx="245">
                  <c:v>328.5102378028314</c:v>
                </c:pt>
                <c:pt idx="246">
                  <c:v>327.05924544694244</c:v>
                </c:pt>
                <c:pt idx="247">
                  <c:v>325.6161213493109</c:v>
                </c:pt>
                <c:pt idx="248">
                  <c:v>324.18080177643117</c:v>
                </c:pt>
                <c:pt idx="249">
                  <c:v>322.7532236803404</c:v>
                </c:pt>
                <c:pt idx="250">
                  <c:v>321.33332468943718</c:v>
                </c:pt>
                <c:pt idx="251">
                  <c:v>319.92104309944796</c:v>
                </c:pt>
                <c:pt idx="252">
                  <c:v>318.51631786453629</c:v>
                </c:pt>
                <c:pt idx="253">
                  <c:v>317.11908858855509</c:v>
                </c:pt>
                <c:pt idx="254">
                  <c:v>315.72929551643688</c:v>
                </c:pt>
                <c:pt idx="255">
                  <c:v>314.34687952572074</c:v>
                </c:pt>
                <c:pt idx="256">
                  <c:v>312.97178211821335</c:v>
                </c:pt>
                <c:pt idx="257">
                  <c:v>311.60394541178118</c:v>
                </c:pt>
                <c:pt idx="258">
                  <c:v>310.24331213227151</c:v>
                </c:pt>
                <c:pt idx="259">
                  <c:v>308.88982560556053</c:v>
                </c:pt>
                <c:pt idx="260">
                  <c:v>307.54342974972587</c:v>
                </c:pt>
                <c:pt idx="261">
                  <c:v>306.20406906734047</c:v>
                </c:pt>
                <c:pt idx="262">
                  <c:v>304.87168863788725</c:v>
                </c:pt>
                <c:pt idx="263">
                  <c:v>303.54623411029036</c:v>
                </c:pt>
                <c:pt idx="264">
                  <c:v>302.22765169556374</c:v>
                </c:pt>
                <c:pt idx="265">
                  <c:v>300.91588815957107</c:v>
                </c:pt>
                <c:pt idx="266">
                  <c:v>299.61089081589898</c:v>
                </c:pt>
                <c:pt idx="267">
                  <c:v>298.31260751883849</c:v>
                </c:pt>
                <c:pt idx="268">
                  <c:v>297.02098665647475</c:v>
                </c:pt>
                <c:pt idx="269">
                  <c:v>295.73597714388234</c:v>
                </c:pt>
                <c:pt idx="270">
                  <c:v>294.45752841642332</c:v>
                </c:pt>
                <c:pt idx="271">
                  <c:v>293.18559042314837</c:v>
                </c:pt>
                <c:pt idx="272">
                  <c:v>291.92011362029803</c:v>
                </c:pt>
                <c:pt idx="273">
                  <c:v>290.66104896490071</c:v>
                </c:pt>
                <c:pt idx="274">
                  <c:v>289.40834790846895</c:v>
                </c:pt>
                <c:pt idx="275">
                  <c:v>288.16196239079022</c:v>
                </c:pt>
                <c:pt idx="276">
                  <c:v>286.92184483381027</c:v>
                </c:pt>
                <c:pt idx="277">
                  <c:v>285.68794813560874</c:v>
                </c:pt>
                <c:pt idx="278">
                  <c:v>284.46022566446436</c:v>
                </c:pt>
                <c:pt idx="279">
                  <c:v>283.23863125300943</c:v>
                </c:pt>
                <c:pt idx="280">
                  <c:v>282.02311919246972</c:v>
                </c:pt>
                <c:pt idx="281">
                  <c:v>280.81364422699153</c:v>
                </c:pt>
                <c:pt idx="282">
                  <c:v>279.61016154805111</c:v>
                </c:pt>
                <c:pt idx="283">
                  <c:v>278.41262678894805</c:v>
                </c:pt>
                <c:pt idx="284">
                  <c:v>277.22099601937828</c:v>
                </c:pt>
                <c:pt idx="285">
                  <c:v>276.03522574008798</c:v>
                </c:pt>
                <c:pt idx="286">
                  <c:v>274.85527287760499</c:v>
                </c:pt>
                <c:pt idx="287">
                  <c:v>273.68109477904795</c:v>
                </c:pt>
                <c:pt idx="288">
                  <c:v>272.51264920701044</c:v>
                </c:pt>
                <c:pt idx="289">
                  <c:v>271.34989433452006</c:v>
                </c:pt>
                <c:pt idx="290">
                  <c:v>270.19278874007011</c:v>
                </c:pt>
                <c:pt idx="291">
                  <c:v>269.0412914027238</c:v>
                </c:pt>
                <c:pt idx="292">
                  <c:v>267.89536169728876</c:v>
                </c:pt>
                <c:pt idx="293">
                  <c:v>266.75495938956112</c:v>
                </c:pt>
                <c:pt idx="294">
                  <c:v>265.62004463163817</c:v>
                </c:pt>
                <c:pt idx="295">
                  <c:v>264.490577957298</c:v>
                </c:pt>
                <c:pt idx="296">
                  <c:v>263.36652027744503</c:v>
                </c:pt>
                <c:pt idx="297">
                  <c:v>262.24783287562116</c:v>
                </c:pt>
                <c:pt idx="298">
                  <c:v>261.13447740358038</c:v>
                </c:pt>
                <c:pt idx="299">
                  <c:v>260.02641587692597</c:v>
                </c:pt>
                <c:pt idx="300">
                  <c:v>258.92361067081038</c:v>
                </c:pt>
                <c:pt idx="301">
                  <c:v>257.82602451569517</c:v>
                </c:pt>
                <c:pt idx="302">
                  <c:v>256.73362049317052</c:v>
                </c:pt>
                <c:pt idx="303">
                  <c:v>255.64636203183503</c:v>
                </c:pt>
                <c:pt idx="304">
                  <c:v>254.56421290323127</c:v>
                </c:pt>
                <c:pt idx="305">
                  <c:v>253.48713721783994</c:v>
                </c:pt>
                <c:pt idx="306">
                  <c:v>252.41509942112921</c:v>
                </c:pt>
                <c:pt idx="307">
                  <c:v>251.34806428965945</c:v>
                </c:pt>
                <c:pt idx="308">
                  <c:v>250.28599692724171</c:v>
                </c:pt>
                <c:pt idx="309">
                  <c:v>249.22886276115</c:v>
                </c:pt>
                <c:pt idx="310">
                  <c:v>248.17662753838599</c:v>
                </c:pt>
                <c:pt idx="311">
                  <c:v>247.12925732199469</c:v>
                </c:pt>
                <c:pt idx="312">
                  <c:v>246.08671848743163</c:v>
                </c:pt>
                <c:pt idx="313">
                  <c:v>245.04897771897984</c:v>
                </c:pt>
                <c:pt idx="314">
                  <c:v>244.01600200621542</c:v>
                </c:pt>
                <c:pt idx="315">
                  <c:v>242.9877586405224</c:v>
                </c:pt>
                <c:pt idx="316">
                  <c:v>241.96421521165436</c:v>
                </c:pt>
                <c:pt idx="317">
                  <c:v>240.94533960434345</c:v>
                </c:pt>
                <c:pt idx="318">
                  <c:v>239.93109999495525</c:v>
                </c:pt>
                <c:pt idx="319">
                  <c:v>238.92146484818923</c:v>
                </c:pt>
                <c:pt idx="320">
                  <c:v>237.91640291382342</c:v>
                </c:pt>
                <c:pt idx="321">
                  <c:v>236.91588322350358</c:v>
                </c:pt>
                <c:pt idx="322">
                  <c:v>235.91987508757543</c:v>
                </c:pt>
                <c:pt idx="323">
                  <c:v>234.92834809195929</c:v>
                </c:pt>
                <c:pt idx="324">
                  <c:v>233.94127209506675</c:v>
                </c:pt>
                <c:pt idx="325">
                  <c:v>232.95861722475885</c:v>
                </c:pt>
                <c:pt idx="326">
                  <c:v>231.98035387534449</c:v>
                </c:pt>
                <c:pt idx="327">
                  <c:v>231.00645270461914</c:v>
                </c:pt>
                <c:pt idx="328">
                  <c:v>230.03688463094275</c:v>
                </c:pt>
                <c:pt idx="329">
                  <c:v>229.07162083035647</c:v>
                </c:pt>
                <c:pt idx="330">
                  <c:v>228.11063273373767</c:v>
                </c:pt>
                <c:pt idx="331">
                  <c:v>227.15389202399231</c:v>
                </c:pt>
                <c:pt idx="332">
                  <c:v>226.20137063328454</c:v>
                </c:pt>
                <c:pt idx="333">
                  <c:v>225.25304074030223</c:v>
                </c:pt>
                <c:pt idx="334">
                  <c:v>224.30887476755962</c:v>
                </c:pt>
                <c:pt idx="335">
                  <c:v>223.36884537873343</c:v>
                </c:pt>
                <c:pt idx="336">
                  <c:v>222.43292547603565</c:v>
                </c:pt>
                <c:pt idx="337">
                  <c:v>221.50108819761905</c:v>
                </c:pt>
                <c:pt idx="338">
                  <c:v>220.57330691501775</c:v>
                </c:pt>
                <c:pt idx="339">
                  <c:v>219.64955523061977</c:v>
                </c:pt>
                <c:pt idx="340">
                  <c:v>218.72980697517332</c:v>
                </c:pt>
                <c:pt idx="341">
                  <c:v>217.81403620532481</c:v>
                </c:pt>
                <c:pt idx="342">
                  <c:v>216.9022172011889</c:v>
                </c:pt>
                <c:pt idx="343">
                  <c:v>215.99432446394937</c:v>
                </c:pt>
                <c:pt idx="344">
                  <c:v>215.09033271349134</c:v>
                </c:pt>
                <c:pt idx="345">
                  <c:v>214.19021688606344</c:v>
                </c:pt>
                <c:pt idx="346">
                  <c:v>213.29395213197009</c:v>
                </c:pt>
                <c:pt idx="347">
                  <c:v>212.40151381329341</c:v>
                </c:pt>
                <c:pt idx="348">
                  <c:v>211.51287750164337</c:v>
                </c:pt>
                <c:pt idx="349">
                  <c:v>210.62801897593747</c:v>
                </c:pt>
                <c:pt idx="350">
                  <c:v>209.74691422020825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5D-9F4C-A29D-BA37EEDCF95D}"/>
            </c:ext>
          </c:extLst>
        </c:ser>
        <c:ser>
          <c:idx val="5"/>
          <c:order val="5"/>
          <c:tx>
            <c:strRef>
              <c:f>'d-beta'!$CM$3</c:f>
              <c:strCache>
                <c:ptCount val="1"/>
                <c:pt idx="0">
                  <c:v>Bardo and Wolfsberg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'd-beta'!$CM$5:$CM$168</c:f>
              <c:numCache>
                <c:formatCode>0.0</c:formatCode>
                <c:ptCount val="164"/>
                <c:pt idx="0">
                  <c:v>1428.2874836947512</c:v>
                </c:pt>
                <c:pt idx="1">
                  <c:v>1415.7985905960265</c:v>
                </c:pt>
                <c:pt idx="2">
                  <c:v>1403.4869441146891</c:v>
                </c:pt>
                <c:pt idx="3">
                  <c:v>1391.3488651276457</c:v>
                </c:pt>
                <c:pt idx="4">
                  <c:v>1379.3807804738553</c:v>
                </c:pt>
                <c:pt idx="5">
                  <c:v>1367.5792187584091</c:v>
                </c:pt>
                <c:pt idx="6">
                  <c:v>1355.9408063788489</c:v>
                </c:pt>
                <c:pt idx="7">
                  <c:v>1344.4622637589277</c:v>
                </c:pt>
                <c:pt idx="8">
                  <c:v>1333.1404017761743</c:v>
                </c:pt>
                <c:pt idx="9">
                  <c:v>1321.9721183706756</c:v>
                </c:pt>
                <c:pt idx="10">
                  <c:v>1310.9543953234729</c:v>
                </c:pt>
                <c:pt idx="11">
                  <c:v>1300.0842951938182</c:v>
                </c:pt>
                <c:pt idx="12">
                  <c:v>1289.3589584053764</c:v>
                </c:pt>
                <c:pt idx="13">
                  <c:v>1278.7756004721653</c:v>
                </c:pt>
                <c:pt idx="14">
                  <c:v>1268.3315093557324</c:v>
                </c:pt>
                <c:pt idx="15">
                  <c:v>1258.024042945658</c:v>
                </c:pt>
                <c:pt idx="16">
                  <c:v>1247.8506266560671</c:v>
                </c:pt>
                <c:pt idx="17">
                  <c:v>1237.8087511313338</c:v>
                </c:pt>
                <c:pt idx="18">
                  <c:v>1227.8959700546629</c:v>
                </c:pt>
                <c:pt idx="19">
                  <c:v>1218.1098980536551</c:v>
                </c:pt>
                <c:pt idx="20">
                  <c:v>1208.4482086973812</c:v>
                </c:pt>
                <c:pt idx="21">
                  <c:v>1198.9086325798578</c:v>
                </c:pt>
                <c:pt idx="22">
                  <c:v>1189.4889554851704</c:v>
                </c:pt>
                <c:pt idx="23">
                  <c:v>1180.1870166297952</c:v>
                </c:pt>
                <c:pt idx="24">
                  <c:v>1171.0007069779738</c:v>
                </c:pt>
                <c:pt idx="25">
                  <c:v>1161.9279676262672</c:v>
                </c:pt>
                <c:pt idx="26">
                  <c:v>1152.9667882536587</c:v>
                </c:pt>
                <c:pt idx="27">
                  <c:v>1144.115205633813</c:v>
                </c:pt>
                <c:pt idx="28">
                  <c:v>1135.3713022063112</c:v>
                </c:pt>
                <c:pt idx="29">
                  <c:v>1126.7332047038826</c:v>
                </c:pt>
                <c:pt idx="30">
                  <c:v>1118.1990828328401</c:v>
                </c:pt>
                <c:pt idx="31">
                  <c:v>1109.7671480040847</c:v>
                </c:pt>
                <c:pt idx="32">
                  <c:v>1101.4356521122259</c:v>
                </c:pt>
                <c:pt idx="33">
                  <c:v>1093.2028863604892</c:v>
                </c:pt>
                <c:pt idx="34">
                  <c:v>1085.0671801292392</c:v>
                </c:pt>
                <c:pt idx="35">
                  <c:v>1077.0268998860577</c:v>
                </c:pt>
                <c:pt idx="36">
                  <c:v>1069.0804481354437</c:v>
                </c:pt>
                <c:pt idx="37">
                  <c:v>1061.2262624063203</c:v>
                </c:pt>
                <c:pt idx="38">
                  <c:v>1053.462814275618</c:v>
                </c:pt>
                <c:pt idx="39">
                  <c:v>1045.7886084263155</c:v>
                </c:pt>
                <c:pt idx="40">
                  <c:v>1038.2021817384098</c:v>
                </c:pt>
                <c:pt idx="41">
                  <c:v>1030.7021024113544</c:v>
                </c:pt>
                <c:pt idx="42">
                  <c:v>1023.2869691166095</c:v>
                </c:pt>
                <c:pt idx="43">
                  <c:v>1015.9554101789959</c:v>
                </c:pt>
                <c:pt idx="44">
                  <c:v>1008.7060827856293</c:v>
                </c:pt>
                <c:pt idx="45">
                  <c:v>1001.5376722212732</c:v>
                </c:pt>
                <c:pt idx="46">
                  <c:v>994.44889112900455</c:v>
                </c:pt>
                <c:pt idx="47">
                  <c:v>987.43847879514556</c:v>
                </c:pt>
                <c:pt idx="48">
                  <c:v>980.50520045747351</c:v>
                </c:pt>
                <c:pt idx="49">
                  <c:v>973.64784663575733</c:v>
                </c:pt>
                <c:pt idx="50">
                  <c:v>966.86523248373692</c:v>
                </c:pt>
                <c:pt idx="51">
                  <c:v>960.15619716167998</c:v>
                </c:pt>
                <c:pt idx="52">
                  <c:v>953.51960322871821</c:v>
                </c:pt>
                <c:pt idx="53">
                  <c:v>946.95433605418361</c:v>
                </c:pt>
                <c:pt idx="54">
                  <c:v>940.45930324721735</c:v>
                </c:pt>
                <c:pt idx="55">
                  <c:v>934.03343410394518</c:v>
                </c:pt>
                <c:pt idx="56">
                  <c:v>927.67567907156126</c:v>
                </c:pt>
                <c:pt idx="57">
                  <c:v>921.38500922867684</c:v>
                </c:pt>
                <c:pt idx="58">
                  <c:v>915.16041578133161</c:v>
                </c:pt>
                <c:pt idx="59">
                  <c:v>909.00090957409213</c:v>
                </c:pt>
                <c:pt idx="60">
                  <c:v>902.90552061567769</c:v>
                </c:pt>
                <c:pt idx="61">
                  <c:v>896.87329761859053</c:v>
                </c:pt>
                <c:pt idx="62">
                  <c:v>890.90330755224898</c:v>
                </c:pt>
                <c:pt idx="63">
                  <c:v>884.99463520912911</c:v>
                </c:pt>
                <c:pt idx="64">
                  <c:v>879.14638278347184</c:v>
                </c:pt>
                <c:pt idx="65">
                  <c:v>873.35766946209696</c:v>
                </c:pt>
                <c:pt idx="66">
                  <c:v>867.62763102691156</c:v>
                </c:pt>
                <c:pt idx="67">
                  <c:v>861.95541946870446</c:v>
                </c:pt>
                <c:pt idx="68">
                  <c:v>856.34020261183946</c:v>
                </c:pt>
                <c:pt idx="69">
                  <c:v>850.78116374947626</c:v>
                </c:pt>
                <c:pt idx="70">
                  <c:v>845.27750128896298</c:v>
                </c:pt>
                <c:pt idx="71">
                  <c:v>839.82842840705553</c:v>
                </c:pt>
                <c:pt idx="72">
                  <c:v>834.43317271464139</c:v>
                </c:pt>
                <c:pt idx="73">
                  <c:v>829.09097593064598</c:v>
                </c:pt>
                <c:pt idx="74">
                  <c:v>823.80109356482808</c:v>
                </c:pt>
                <c:pt idx="75">
                  <c:v>818.56279460916483</c:v>
                </c:pt>
                <c:pt idx="76">
                  <c:v>813.37536123755353</c:v>
                </c:pt>
                <c:pt idx="77">
                  <c:v>808.23808851356137</c:v>
                </c:pt>
                <c:pt idx="78">
                  <c:v>803.15028410596221</c:v>
                </c:pt>
                <c:pt idx="79">
                  <c:v>798.11126801181717</c:v>
                </c:pt>
                <c:pt idx="80">
                  <c:v>793.12037228685551</c:v>
                </c:pt>
                <c:pt idx="81">
                  <c:v>788.17694078293243</c:v>
                </c:pt>
                <c:pt idx="82">
                  <c:v>783.28032889233634</c:v>
                </c:pt>
                <c:pt idx="83">
                  <c:v>778.42990329873714</c:v>
                </c:pt>
                <c:pt idx="84">
                  <c:v>773.6250417345716</c:v>
                </c:pt>
                <c:pt idx="85">
                  <c:v>768.8651327446629</c:v>
                </c:pt>
                <c:pt idx="86">
                  <c:v>764.14957545589232</c:v>
                </c:pt>
                <c:pt idx="87">
                  <c:v>759.47777935273155</c:v>
                </c:pt>
                <c:pt idx="88">
                  <c:v>754.84916405846513</c:v>
                </c:pt>
                <c:pt idx="89">
                  <c:v>750.26315912192922</c:v>
                </c:pt>
                <c:pt idx="90">
                  <c:v>745.71920380960478</c:v>
                </c:pt>
                <c:pt idx="91">
                  <c:v>741.21674690290217</c:v>
                </c:pt>
                <c:pt idx="92">
                  <c:v>736.75524650049181</c:v>
                </c:pt>
                <c:pt idx="93">
                  <c:v>732.33416982552285</c:v>
                </c:pt>
                <c:pt idx="94">
                  <c:v>727.95299303759759</c:v>
                </c:pt>
                <c:pt idx="95">
                  <c:v>723.6112010493564</c:v>
                </c:pt>
                <c:pt idx="96">
                  <c:v>719.30828734754311</c:v>
                </c:pt>
                <c:pt idx="97">
                  <c:v>715.0437538184226</c:v>
                </c:pt>
                <c:pt idx="98">
                  <c:v>710.81711057742507</c:v>
                </c:pt>
                <c:pt idx="99">
                  <c:v>706.62787580289694</c:v>
                </c:pt>
                <c:pt idx="100">
                  <c:v>702.47557557384459</c:v>
                </c:pt>
                <c:pt idx="101">
                  <c:v>698.35974371155339</c:v>
                </c:pt>
                <c:pt idx="102">
                  <c:v>694.27992162498117</c:v>
                </c:pt>
                <c:pt idx="103">
                  <c:v>690.23565815981306</c:v>
                </c:pt>
                <c:pt idx="104">
                  <c:v>686.22650945108137</c:v>
                </c:pt>
                <c:pt idx="105">
                  <c:v>682.25203877925048</c:v>
                </c:pt>
                <c:pt idx="106">
                  <c:v>678.31181642967181</c:v>
                </c:pt>
                <c:pt idx="107">
                  <c:v>674.40541955531489</c:v>
                </c:pt>
                <c:pt idx="108">
                  <c:v>670.53243204268983</c:v>
                </c:pt>
                <c:pt idx="109">
                  <c:v>666.69244438086798</c:v>
                </c:pt>
                <c:pt idx="110">
                  <c:v>662.8850535335248</c:v>
                </c:pt>
                <c:pt idx="111">
                  <c:v>659.10986281391661</c:v>
                </c:pt>
                <c:pt idx="112">
                  <c:v>655.3664817627191</c:v>
                </c:pt>
                <c:pt idx="113">
                  <c:v>651.65452602864605</c:v>
                </c:pt>
                <c:pt idx="114">
                  <c:v>647.97361725177745</c:v>
                </c:pt>
                <c:pt idx="115">
                  <c:v>644.32338294952638</c:v>
                </c:pt>
                <c:pt idx="116">
                  <c:v>640.70345640517144</c:v>
                </c:pt>
                <c:pt idx="117">
                  <c:v>637.11347655889131</c:v>
                </c:pt>
                <c:pt idx="118">
                  <c:v>633.55308790123502</c:v>
                </c:pt>
                <c:pt idx="119">
                  <c:v>630.02194036896367</c:v>
                </c:pt>
                <c:pt idx="120">
                  <c:v>626.51968924320295</c:v>
                </c:pt>
                <c:pt idx="121">
                  <c:v>623.0459950498481</c:v>
                </c:pt>
                <c:pt idx="122">
                  <c:v>619.60052346216196</c:v>
                </c:pt>
                <c:pt idx="123">
                  <c:v>616.18294520551024</c:v>
                </c:pt>
                <c:pt idx="124">
                  <c:v>612.79293596417892</c:v>
                </c:pt>
                <c:pt idx="125">
                  <c:v>609.43017629022586</c:v>
                </c:pt>
                <c:pt idx="126">
                  <c:v>606.09435151430648</c:v>
                </c:pt>
                <c:pt idx="127">
                  <c:v>602.78515165843214</c:v>
                </c:pt>
                <c:pt idx="128">
                  <c:v>599.50227135060845</c:v>
                </c:pt>
                <c:pt idx="129">
                  <c:v>596.24540974130673</c:v>
                </c:pt>
                <c:pt idx="130">
                  <c:v>593.01427042172531</c:v>
                </c:pt>
                <c:pt idx="131">
                  <c:v>589.80856134379349</c:v>
                </c:pt>
                <c:pt idx="132">
                  <c:v>586.62799474187693</c:v>
                </c:pt>
                <c:pt idx="133">
                  <c:v>583.47228705614316</c:v>
                </c:pt>
                <c:pt idx="134">
                  <c:v>580.34115885754284</c:v>
                </c:pt>
                <c:pt idx="135">
                  <c:v>577.23433477437334</c:v>
                </c:pt>
                <c:pt idx="136">
                  <c:v>574.15154342037988</c:v>
                </c:pt>
                <c:pt idx="137">
                  <c:v>571.09251732436201</c:v>
                </c:pt>
                <c:pt idx="138">
                  <c:v>568.05699286124513</c:v>
                </c:pt>
                <c:pt idx="139">
                  <c:v>565.04471018458446</c:v>
                </c:pt>
                <c:pt idx="140">
                  <c:v>562.05541316046663</c:v>
                </c:pt>
                <c:pt idx="141">
                  <c:v>559.08884930277338</c:v>
                </c:pt>
                <c:pt idx="142">
                  <c:v>556.1447697097783</c:v>
                </c:pt>
                <c:pt idx="143">
                  <c:v>553.22292900204241</c:v>
                </c:pt>
                <c:pt idx="144">
                  <c:v>550.32308526157806</c:v>
                </c:pt>
                <c:pt idx="145">
                  <c:v>547.44499997225319</c:v>
                </c:pt>
                <c:pt idx="146">
                  <c:v>544.58843796140366</c:v>
                </c:pt>
                <c:pt idx="147">
                  <c:v>541.75316734262913</c:v>
                </c:pt>
                <c:pt idx="148">
                  <c:v>538.93895945974077</c:v>
                </c:pt>
                <c:pt idx="149">
                  <c:v>536.14558883183827</c:v>
                </c:pt>
                <c:pt idx="150">
                  <c:v>533.37283309948555</c:v>
                </c:pt>
                <c:pt idx="151">
                  <c:v>530.62047297196307</c:v>
                </c:pt>
                <c:pt idx="152">
                  <c:v>527.88829217557111</c:v>
                </c:pt>
                <c:pt idx="153">
                  <c:v>525.17607740295932</c:v>
                </c:pt>
                <c:pt idx="154">
                  <c:v>522.48361826345888</c:v>
                </c:pt>
                <c:pt idx="155">
                  <c:v>519.81070723439564</c:v>
                </c:pt>
                <c:pt idx="156">
                  <c:v>517.15713961336041</c:v>
                </c:pt>
                <c:pt idx="157">
                  <c:v>514.52271347141595</c:v>
                </c:pt>
                <c:pt idx="158">
                  <c:v>511.9072296072186</c:v>
                </c:pt>
                <c:pt idx="159">
                  <c:v>509.31049150203432</c:v>
                </c:pt>
                <c:pt idx="160">
                  <c:v>506.73230527563027</c:v>
                </c:pt>
                <c:pt idx="161">
                  <c:v>504.17247964301839</c:v>
                </c:pt>
                <c:pt idx="162">
                  <c:v>501.63082587203724</c:v>
                </c:pt>
                <c:pt idx="163">
                  <c:v>499.10715774174997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5D-9F4C-A29D-BA37EEDCF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300336"/>
        <c:axId val="1990302800"/>
      </c:scatterChart>
      <c:valAx>
        <c:axId val="194430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990302800"/>
        <c:crosses val="autoZero"/>
        <c:crossBetween val="midCat"/>
      </c:valAx>
      <c:valAx>
        <c:axId val="19903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94430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9.220574700889661E-2"/>
                  <c:y val="-0.535005924259467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L"/>
                </a:p>
              </c:txPr>
            </c:trendlineLbl>
          </c:trendline>
          <c:xVal>
            <c:numRef>
              <c:f>'small mol comp'!$D$3:$D$190</c:f>
              <c:numCache>
                <c:formatCode>0.000</c:formatCode>
                <c:ptCount val="188"/>
                <c:pt idx="0">
                  <c:v>13.402863367625567</c:v>
                </c:pt>
                <c:pt idx="1">
                  <c:v>13.208727045585201</c:v>
                </c:pt>
                <c:pt idx="2">
                  <c:v>13.018778383581319</c:v>
                </c:pt>
                <c:pt idx="3">
                  <c:v>12.832897800823098</c:v>
                </c:pt>
                <c:pt idx="4">
                  <c:v>12.650969954610536</c:v>
                </c:pt>
                <c:pt idx="5">
                  <c:v>12.472883561359994</c:v>
                </c:pt>
                <c:pt idx="6">
                  <c:v>12.29853122638586</c:v>
                </c:pt>
                <c:pt idx="7">
                  <c:v>12.127809281952134</c:v>
                </c:pt>
                <c:pt idx="8">
                  <c:v>11.960617633137897</c:v>
                </c:pt>
                <c:pt idx="9">
                  <c:v>11.796859611088802</c:v>
                </c:pt>
                <c:pt idx="10">
                  <c:v>11.636441833252757</c:v>
                </c:pt>
                <c:pt idx="11">
                  <c:v>11.479274070222566</c:v>
                </c:pt>
                <c:pt idx="12">
                  <c:v>11.325269118830926</c:v>
                </c:pt>
                <c:pt idx="13">
                  <c:v>11.174342681164521</c:v>
                </c:pt>
                <c:pt idx="14">
                  <c:v>11.026413249183793</c:v>
                </c:pt>
                <c:pt idx="15">
                  <c:v>10.88140199465348</c:v>
                </c:pt>
                <c:pt idx="16">
                  <c:v>10.739232664106417</c:v>
                </c:pt>
                <c:pt idx="17">
                  <c:v>10.59983147857924</c:v>
                </c:pt>
                <c:pt idx="18">
                  <c:v>10.463127037873827</c:v>
                </c:pt>
                <c:pt idx="19">
                  <c:v>10.329050229112539</c:v>
                </c:pt>
                <c:pt idx="20">
                  <c:v>10.197534139368528</c:v>
                </c:pt>
                <c:pt idx="21">
                  <c:v>10.06851397216494</c:v>
                </c:pt>
                <c:pt idx="22">
                  <c:v>9.9419269676483992</c:v>
                </c:pt>
                <c:pt idx="23">
                  <c:v>9.8177123262531847</c:v>
                </c:pt>
                <c:pt idx="24">
                  <c:v>9.6958111356827228</c:v>
                </c:pt>
                <c:pt idx="25">
                  <c:v>9.5761663010446494</c:v>
                </c:pt>
                <c:pt idx="26">
                  <c:v>9.4587224779847645</c:v>
                </c:pt>
                <c:pt idx="27">
                  <c:v>9.343426008673644</c:v>
                </c:pt>
                <c:pt idx="28">
                  <c:v>9.2302248605076507</c:v>
                </c:pt>
                <c:pt idx="29">
                  <c:v>9.1190685673936454</c:v>
                </c:pt>
                <c:pt idx="30">
                  <c:v>9.0099081734936224</c:v>
                </c:pt>
                <c:pt idx="31">
                  <c:v>8.9026961793122315</c:v>
                </c:pt>
                <c:pt idx="32">
                  <c:v>8.7973864900163203</c:v>
                </c:pt>
                <c:pt idx="33">
                  <c:v>8.6939343658814892</c:v>
                </c:pt>
                <c:pt idx="34">
                  <c:v>8.5922963747662404</c:v>
                </c:pt>
                <c:pt idx="35">
                  <c:v>8.4924303465193969</c:v>
                </c:pt>
                <c:pt idx="36">
                  <c:v>8.3942953292315039</c:v>
                </c:pt>
                <c:pt idx="37">
                  <c:v>8.297851547245406</c:v>
                </c:pt>
                <c:pt idx="38">
                  <c:v>8.2030603608456527</c:v>
                </c:pt>
                <c:pt idx="39">
                  <c:v>8.1098842275504577</c:v>
                </c:pt>
                <c:pt idx="40">
                  <c:v>8.0182866649337825</c:v>
                </c:pt>
                <c:pt idx="41">
                  <c:v>7.9282322149088476</c:v>
                </c:pt>
                <c:pt idx="42">
                  <c:v>7.8396864094077499</c:v>
                </c:pt>
                <c:pt idx="43">
                  <c:v>7.7526157373951827</c:v>
                </c:pt>
                <c:pt idx="44">
                  <c:v>7.6669876131573114</c:v>
                </c:pt>
                <c:pt idx="45">
                  <c:v>7.5827703458097782</c:v>
                </c:pt>
                <c:pt idx="46">
                  <c:v>7.4999331099715763</c:v>
                </c:pt>
                <c:pt idx="47">
                  <c:v>7.4184459175540995</c:v>
                </c:pt>
                <c:pt idx="48">
                  <c:v>7.338279590617196</c:v>
                </c:pt>
                <c:pt idx="49">
                  <c:v>7.2594057352463164</c:v>
                </c:pt>
                <c:pt idx="50">
                  <c:v>7.181796716407133</c:v>
                </c:pt>
                <c:pt idx="51">
                  <c:v>7.1054256337360213</c:v>
                </c:pt>
                <c:pt idx="52">
                  <c:v>7.0302662982268158</c:v>
                </c:pt>
                <c:pt idx="53">
                  <c:v>6.9562932097761188</c:v>
                </c:pt>
                <c:pt idx="54">
                  <c:v>6.8834815355512298</c:v>
                </c:pt>
                <c:pt idx="55">
                  <c:v>6.8118070891464093</c:v>
                </c:pt>
                <c:pt idx="56">
                  <c:v>6.7412463104948284</c:v>
                </c:pt>
                <c:pt idx="57">
                  <c:v>6.6717762465050541</c:v>
                </c:pt>
                <c:pt idx="58">
                  <c:v>6.6033745323923512</c:v>
                </c:pt>
                <c:pt idx="59">
                  <c:v>6.5360193736764671</c:v>
                </c:pt>
                <c:pt idx="60">
                  <c:v>6.4696895288188205</c:v>
                </c:pt>
                <c:pt idx="61">
                  <c:v>6.404364292473292</c:v>
                </c:pt>
                <c:pt idx="62">
                  <c:v>6.3400234793259536</c:v>
                </c:pt>
                <c:pt idx="63">
                  <c:v>6.2766474085001729</c:v>
                </c:pt>
                <c:pt idx="64">
                  <c:v>6.2142168885046303</c:v>
                </c:pt>
                <c:pt idx="65">
                  <c:v>6.1527132027027216</c:v>
                </c:pt>
                <c:pt idx="66">
                  <c:v>6.0921180952828289</c:v>
                </c:pt>
                <c:pt idx="67">
                  <c:v>6.032413757709822</c:v>
                </c:pt>
                <c:pt idx="68">
                  <c:v>5.9735828156390021</c:v>
                </c:pt>
                <c:pt idx="69">
                  <c:v>5.9156083162745681</c:v>
                </c:pt>
                <c:pt idx="70">
                  <c:v>5.8584737161553964</c:v>
                </c:pt>
                <c:pt idx="71">
                  <c:v>5.8021628693517266</c:v>
                </c:pt>
                <c:pt idx="72">
                  <c:v>5.7466600160570307</c:v>
                </c:pt>
                <c:pt idx="73">
                  <c:v>5.69194977156</c:v>
                </c:pt>
                <c:pt idx="74">
                  <c:v>5.6380171155822696</c:v>
                </c:pt>
                <c:pt idx="75">
                  <c:v>5.5848473819680553</c:v>
                </c:pt>
                <c:pt idx="76">
                  <c:v>5.5324262487125182</c:v>
                </c:pt>
                <c:pt idx="77">
                  <c:v>5.4807397283161698</c:v>
                </c:pt>
                <c:pt idx="78">
                  <c:v>5.4297741584532178</c:v>
                </c:pt>
                <c:pt idx="79">
                  <c:v>5.3795161929422122</c:v>
                </c:pt>
                <c:pt idx="80">
                  <c:v>5.329952793007859</c:v>
                </c:pt>
                <c:pt idx="81">
                  <c:v>5.2810712188233122</c:v>
                </c:pt>
                <c:pt idx="82">
                  <c:v>5.2328590213227111</c:v>
                </c:pt>
                <c:pt idx="83">
                  <c:v>5.1853040342741341</c:v>
                </c:pt>
                <c:pt idx="84">
                  <c:v>5.138394366603551</c:v>
                </c:pt>
                <c:pt idx="85">
                  <c:v>5.0921183949607176</c:v>
                </c:pt>
                <c:pt idx="86">
                  <c:v>5.0464647565183576</c:v>
                </c:pt>
                <c:pt idx="87">
                  <c:v>5.0014223419962853</c:v>
                </c:pt>
                <c:pt idx="88">
                  <c:v>4.9569802889024777</c:v>
                </c:pt>
                <c:pt idx="89">
                  <c:v>4.9131279749834338</c:v>
                </c:pt>
                <c:pt idx="90">
                  <c:v>4.8698550118764201</c:v>
                </c:pt>
                <c:pt idx="91">
                  <c:v>4.8271512389565494</c:v>
                </c:pt>
                <c:pt idx="92">
                  <c:v>4.7850067173718687</c:v>
                </c:pt>
                <c:pt idx="93">
                  <c:v>4.7434117242599276</c:v>
                </c:pt>
                <c:pt idx="94">
                  <c:v>4.7023567471395484</c:v>
                </c:pt>
                <c:pt idx="95">
                  <c:v>4.6618324784717453</c:v>
                </c:pt>
                <c:pt idx="96">
                  <c:v>4.6218298103840016</c:v>
                </c:pt>
                <c:pt idx="97">
                  <c:v>4.5823398295523097</c:v>
                </c:pt>
                <c:pt idx="98">
                  <c:v>4.5433538122356136</c:v>
                </c:pt>
                <c:pt idx="99">
                  <c:v>4.5048632194574871</c:v>
                </c:pt>
                <c:pt idx="100">
                  <c:v>4.4668596923300754</c:v>
                </c:pt>
                <c:pt idx="101">
                  <c:v>4.4293350475155258</c:v>
                </c:pt>
                <c:pt idx="102">
                  <c:v>4.3922812728203038</c:v>
                </c:pt>
                <c:pt idx="103">
                  <c:v>4.3556905229179614</c:v>
                </c:pt>
                <c:pt idx="104">
                  <c:v>4.3195551151961098</c:v>
                </c:pt>
                <c:pt idx="105">
                  <c:v>4.2838675257234735</c:v>
                </c:pt>
                <c:pt idx="106">
                  <c:v>4.2486203853330871</c:v>
                </c:pt>
                <c:pt idx="107">
                  <c:v>4.2138064758178242</c:v>
                </c:pt>
                <c:pt idx="108">
                  <c:v>4.1794187262345845</c:v>
                </c:pt>
                <c:pt idx="109">
                  <c:v>4.1454502093136272</c:v>
                </c:pt>
                <c:pt idx="110">
                  <c:v>4.1118941379696121</c:v>
                </c:pt>
                <c:pt idx="111">
                  <c:v>4.078743861911108</c:v>
                </c:pt>
                <c:pt idx="112">
                  <c:v>4.0459928643453749</c:v>
                </c:pt>
                <c:pt idx="113">
                  <c:v>4.0136347587753836</c:v>
                </c:pt>
                <c:pt idx="114">
                  <c:v>3.9816632858861416</c:v>
                </c:pt>
                <c:pt idx="115">
                  <c:v>3.9500723105174758</c:v>
                </c:pt>
                <c:pt idx="116">
                  <c:v>3.9188558187205493</c:v>
                </c:pt>
                <c:pt idx="117">
                  <c:v>3.8880079148954731</c:v>
                </c:pt>
                <c:pt idx="118">
                  <c:v>3.8575228190074697</c:v>
                </c:pt>
                <c:pt idx="119">
                  <c:v>3.8273948638791326</c:v>
                </c:pt>
                <c:pt idx="120">
                  <c:v>3.7976184925564165</c:v>
                </c:pt>
                <c:pt idx="121">
                  <c:v>3.7681882557460709</c:v>
                </c:pt>
                <c:pt idx="122">
                  <c:v>3.7390988093223099</c:v>
                </c:pt>
                <c:pt idx="123">
                  <c:v>3.7103449119005969</c:v>
                </c:pt>
                <c:pt idx="124">
                  <c:v>3.6819214224764685</c:v>
                </c:pt>
                <c:pt idx="125">
                  <c:v>3.6538232981274366</c:v>
                </c:pt>
                <c:pt idx="126">
                  <c:v>3.6260455917760348</c:v>
                </c:pt>
                <c:pt idx="127">
                  <c:v>3.5985834500121539</c:v>
                </c:pt>
                <c:pt idx="128">
                  <c:v>3.5714321109728959</c:v>
                </c:pt>
                <c:pt idx="129">
                  <c:v>3.5445869022781942</c:v>
                </c:pt>
                <c:pt idx="130">
                  <c:v>3.5180432390205456</c:v>
                </c:pt>
                <c:pt idx="131">
                  <c:v>3.4917966218072358</c:v>
                </c:pt>
                <c:pt idx="132">
                  <c:v>3.4658426348534892</c:v>
                </c:pt>
                <c:pt idx="133">
                  <c:v>3.4401769441250507</c:v>
                </c:pt>
                <c:pt idx="134">
                  <c:v>3.4147952955287213</c:v>
                </c:pt>
                <c:pt idx="135">
                  <c:v>3.3896935131494561</c:v>
                </c:pt>
                <c:pt idx="136">
                  <c:v>3.3648674975326482</c:v>
                </c:pt>
                <c:pt idx="137">
                  <c:v>3.3403132240102815</c:v>
                </c:pt>
                <c:pt idx="138">
                  <c:v>3.3160267410696855</c:v>
                </c:pt>
                <c:pt idx="139">
                  <c:v>3.2920041687636394</c:v>
                </c:pt>
                <c:pt idx="140">
                  <c:v>3.2682416971606556</c:v>
                </c:pt>
                <c:pt idx="141">
                  <c:v>3.2447355848342654</c:v>
                </c:pt>
                <c:pt idx="142">
                  <c:v>3.2214821573901982</c:v>
                </c:pt>
                <c:pt idx="143">
                  <c:v>3.1984778060303767</c:v>
                </c:pt>
                <c:pt idx="144">
                  <c:v>3.1757189861526669</c:v>
                </c:pt>
                <c:pt idx="145">
                  <c:v>3.153202215985381</c:v>
                </c:pt>
                <c:pt idx="146">
                  <c:v>3.1309240752555487</c:v>
                </c:pt>
                <c:pt idx="147">
                  <c:v>3.1088812038899971</c:v>
                </c:pt>
                <c:pt idx="148">
                  <c:v>3.0870703007483318</c:v>
                </c:pt>
                <c:pt idx="149">
                  <c:v>3.0654881223869159</c:v>
                </c:pt>
                <c:pt idx="150">
                  <c:v>3.0441314818529923</c:v>
                </c:pt>
                <c:pt idx="151">
                  <c:v>3.0229972475081039</c:v>
                </c:pt>
                <c:pt idx="152">
                  <c:v>3.002082341880004</c:v>
                </c:pt>
                <c:pt idx="153">
                  <c:v>2.9813837405422778</c:v>
                </c:pt>
                <c:pt idx="154">
                  <c:v>2.9608984710208985</c:v>
                </c:pt>
                <c:pt idx="155">
                  <c:v>2.9406236117269984</c:v>
                </c:pt>
                <c:pt idx="156">
                  <c:v>2.920556290915123</c:v>
                </c:pt>
                <c:pt idx="157">
                  <c:v>2.900693685666285</c:v>
                </c:pt>
                <c:pt idx="158">
                  <c:v>2.881033020895146</c:v>
                </c:pt>
                <c:pt idx="159">
                  <c:v>2.8615715683806617</c:v>
                </c:pt>
                <c:pt idx="160">
                  <c:v>2.8423066458195794</c:v>
                </c:pt>
                <c:pt idx="161">
                  <c:v>2.8232356159021545</c:v>
                </c:pt>
                <c:pt idx="162">
                  <c:v>2.8043558854095036</c:v>
                </c:pt>
                <c:pt idx="163">
                  <c:v>2.7856649043320147</c:v>
                </c:pt>
                <c:pt idx="164">
                  <c:v>2.7671601650082516</c:v>
                </c:pt>
                <c:pt idx="165">
                  <c:v>2.7488392012838125</c:v>
                </c:pt>
                <c:pt idx="166">
                  <c:v>2.7306995876896214</c:v>
                </c:pt>
                <c:pt idx="167">
                  <c:v>2.7127389386391272</c:v>
                </c:pt>
                <c:pt idx="168">
                  <c:v>2.694954907643929</c:v>
                </c:pt>
                <c:pt idx="169">
                  <c:v>2.6773451865473392</c:v>
                </c:pt>
                <c:pt idx="170">
                  <c:v>2.6599075047754153</c:v>
                </c:pt>
                <c:pt idx="171">
                  <c:v>2.6426396286050124</c:v>
                </c:pt>
                <c:pt idx="172">
                  <c:v>2.6255393604484119</c:v>
                </c:pt>
                <c:pt idx="173">
                  <c:v>2.6086045381540992</c:v>
                </c:pt>
                <c:pt idx="174">
                  <c:v>2.5918330343232761</c:v>
                </c:pt>
                <c:pt idx="175">
                  <c:v>2.5752227556417031</c:v>
                </c:pt>
                <c:pt idx="176">
                  <c:v>2.558771642226485</c:v>
                </c:pt>
                <c:pt idx="177">
                  <c:v>2.5424776669874065</c:v>
                </c:pt>
                <c:pt idx="178">
                  <c:v>2.5263388350024676</c:v>
                </c:pt>
                <c:pt idx="179">
                  <c:v>2.510353182907239</c:v>
                </c:pt>
                <c:pt idx="180">
                  <c:v>2.4945187782977043</c:v>
                </c:pt>
                <c:pt idx="181">
                  <c:v>2.4788337191462437</c:v>
                </c:pt>
                <c:pt idx="182">
                  <c:v>2.463296133230426</c:v>
                </c:pt>
                <c:pt idx="183">
                  <c:v>2.4479041775742982</c:v>
                </c:pt>
                <c:pt idx="184">
                  <c:v>2.4326560379018516</c:v>
                </c:pt>
                <c:pt idx="185">
                  <c:v>2.4175499281023676</c:v>
                </c:pt>
                <c:pt idx="186">
                  <c:v>2.4025840897073487</c:v>
                </c:pt>
                <c:pt idx="187">
                  <c:v>2.3877567913787461</c:v>
                </c:pt>
              </c:numCache>
            </c:numRef>
          </c:xVal>
          <c:yVal>
            <c:numRef>
              <c:f>'small mol comp'!$R$3:$R$190</c:f>
              <c:numCache>
                <c:formatCode>0.00</c:formatCode>
                <c:ptCount val="188"/>
                <c:pt idx="0">
                  <c:v>-219.51597877535528</c:v>
                </c:pt>
                <c:pt idx="1">
                  <c:v>-217.32088058608565</c:v>
                </c:pt>
                <c:pt idx="2">
                  <c:v>-215.16600534774804</c:v>
                </c:pt>
                <c:pt idx="3">
                  <c:v>-213.05284573270248</c:v>
                </c:pt>
                <c:pt idx="4">
                  <c:v>-210.98491096854366</c:v>
                </c:pt>
                <c:pt idx="5">
                  <c:v>-208.96224359300805</c:v>
                </c:pt>
                <c:pt idx="6">
                  <c:v>-206.9857888840798</c:v>
                </c:pt>
                <c:pt idx="7">
                  <c:v>-205.05671288772618</c:v>
                </c:pt>
                <c:pt idx="8">
                  <c:v>-203.17568938644644</c:v>
                </c:pt>
                <c:pt idx="9">
                  <c:v>-201.34244836423068</c:v>
                </c:pt>
                <c:pt idx="10">
                  <c:v>-199.55601039259028</c:v>
                </c:pt>
                <c:pt idx="11">
                  <c:v>-197.81774884610243</c:v>
                </c:pt>
                <c:pt idx="12">
                  <c:v>-196.12548777168593</c:v>
                </c:pt>
                <c:pt idx="13">
                  <c:v>-194.47907690344809</c:v>
                </c:pt>
                <c:pt idx="14">
                  <c:v>-192.8782881525045</c:v>
                </c:pt>
                <c:pt idx="15">
                  <c:v>-191.32011689334684</c:v>
                </c:pt>
                <c:pt idx="16">
                  <c:v>-189.8066099588404</c:v>
                </c:pt>
                <c:pt idx="17">
                  <c:v>-188.33421291675765</c:v>
                </c:pt>
                <c:pt idx="18">
                  <c:v>-186.90307787588281</c:v>
                </c:pt>
                <c:pt idx="19">
                  <c:v>-185.51303111690981</c:v>
                </c:pt>
                <c:pt idx="20">
                  <c:v>-184.16011899079865</c:v>
                </c:pt>
                <c:pt idx="21">
                  <c:v>-182.84501385170665</c:v>
                </c:pt>
                <c:pt idx="22">
                  <c:v>-181.56631809745784</c:v>
                </c:pt>
                <c:pt idx="23">
                  <c:v>-180.32364621661708</c:v>
                </c:pt>
                <c:pt idx="24">
                  <c:v>-179.11353170979126</c:v>
                </c:pt>
                <c:pt idx="25">
                  <c:v>-177.93754243720312</c:v>
                </c:pt>
                <c:pt idx="26">
                  <c:v>-176.79189339784222</c:v>
                </c:pt>
                <c:pt idx="27">
                  <c:v>-175.67695791332378</c:v>
                </c:pt>
                <c:pt idx="28">
                  <c:v>-174.59328724685903</c:v>
                </c:pt>
                <c:pt idx="29">
                  <c:v>-173.53692045391239</c:v>
                </c:pt>
                <c:pt idx="30">
                  <c:v>-172.50703142400587</c:v>
                </c:pt>
                <c:pt idx="31">
                  <c:v>-171.50288499711752</c:v>
                </c:pt>
                <c:pt idx="32">
                  <c:v>-170.52495970758872</c:v>
                </c:pt>
                <c:pt idx="33">
                  <c:v>-169.57116929671358</c:v>
                </c:pt>
                <c:pt idx="34">
                  <c:v>-168.64089045135876</c:v>
                </c:pt>
                <c:pt idx="35">
                  <c:v>-167.73178697948012</c:v>
                </c:pt>
                <c:pt idx="36">
                  <c:v>-166.84571388671768</c:v>
                </c:pt>
                <c:pt idx="37">
                  <c:v>-165.97927820973783</c:v>
                </c:pt>
                <c:pt idx="38">
                  <c:v>-165.13267377235672</c:v>
                </c:pt>
                <c:pt idx="39">
                  <c:v>-164.30531223993924</c:v>
                </c:pt>
                <c:pt idx="40">
                  <c:v>-163.49599572987609</c:v>
                </c:pt>
                <c:pt idx="41">
                  <c:v>-162.70390675237533</c:v>
                </c:pt>
                <c:pt idx="42">
                  <c:v>-161.92940290338595</c:v>
                </c:pt>
                <c:pt idx="43">
                  <c:v>-161.17164244295742</c:v>
                </c:pt>
                <c:pt idx="44">
                  <c:v>-160.42813041761212</c:v>
                </c:pt>
                <c:pt idx="45">
                  <c:v>-159.6993939086145</c:v>
                </c:pt>
                <c:pt idx="46">
                  <c:v>-158.9857015414091</c:v>
                </c:pt>
                <c:pt idx="47">
                  <c:v>-158.28464065418703</c:v>
                </c:pt>
                <c:pt idx="48">
                  <c:v>-157.59655960363673</c:v>
                </c:pt>
                <c:pt idx="49">
                  <c:v>-156.92190090171377</c:v>
                </c:pt>
                <c:pt idx="50">
                  <c:v>-156.25975821086575</c:v>
                </c:pt>
                <c:pt idx="51">
                  <c:v>-155.60884387827696</c:v>
                </c:pt>
                <c:pt idx="52">
                  <c:v>-154.97123483884141</c:v>
                </c:pt>
                <c:pt idx="53">
                  <c:v>-154.34106533501728</c:v>
                </c:pt>
                <c:pt idx="54">
                  <c:v>-153.72196090901761</c:v>
                </c:pt>
                <c:pt idx="55">
                  <c:v>-153.11429334332135</c:v>
                </c:pt>
                <c:pt idx="56">
                  <c:v>-152.51695090672249</c:v>
                </c:pt>
                <c:pt idx="57">
                  <c:v>-151.92881738036783</c:v>
                </c:pt>
                <c:pt idx="58">
                  <c:v>-151.34674093838939</c:v>
                </c:pt>
                <c:pt idx="59">
                  <c:v>-150.77640494403551</c:v>
                </c:pt>
                <c:pt idx="60">
                  <c:v>-150.2147648394517</c:v>
                </c:pt>
                <c:pt idx="61">
                  <c:v>-149.65890108231557</c:v>
                </c:pt>
                <c:pt idx="62">
                  <c:v>-149.11269312702527</c:v>
                </c:pt>
                <c:pt idx="63">
                  <c:v>-148.57303367402193</c:v>
                </c:pt>
                <c:pt idx="64">
                  <c:v>-148.04205471038375</c:v>
                </c:pt>
                <c:pt idx="65">
                  <c:v>-147.51685367740251</c:v>
                </c:pt>
                <c:pt idx="66">
                  <c:v>-146.99941169627354</c:v>
                </c:pt>
                <c:pt idx="67">
                  <c:v>-146.49031328008198</c:v>
                </c:pt>
                <c:pt idx="68">
                  <c:v>-145.98614743481113</c:v>
                </c:pt>
                <c:pt idx="69">
                  <c:v>-145.4892730771752</c:v>
                </c:pt>
                <c:pt idx="70">
                  <c:v>-144.9982941381962</c:v>
                </c:pt>
                <c:pt idx="71">
                  <c:v>-144.51361491800975</c:v>
                </c:pt>
                <c:pt idx="72">
                  <c:v>-144.03568076459612</c:v>
                </c:pt>
                <c:pt idx="73">
                  <c:v>-143.56284580278592</c:v>
                </c:pt>
                <c:pt idx="74">
                  <c:v>-143.09341850814005</c:v>
                </c:pt>
                <c:pt idx="75">
                  <c:v>-142.63218576909998</c:v>
                </c:pt>
                <c:pt idx="76">
                  <c:v>-142.17509240592383</c:v>
                </c:pt>
                <c:pt idx="77">
                  <c:v>-141.72486406188602</c:v>
                </c:pt>
                <c:pt idx="78">
                  <c:v>-141.27959911342938</c:v>
                </c:pt>
                <c:pt idx="79">
                  <c:v>-140.8401506856724</c:v>
                </c:pt>
                <c:pt idx="80">
                  <c:v>-140.40430228679733</c:v>
                </c:pt>
                <c:pt idx="81">
                  <c:v>-139.9749380500204</c:v>
                </c:pt>
                <c:pt idx="82">
                  <c:v>-139.54780626225556</c:v>
                </c:pt>
                <c:pt idx="83">
                  <c:v>-139.12995615074499</c:v>
                </c:pt>
                <c:pt idx="84">
                  <c:v>-138.71329098487129</c:v>
                </c:pt>
                <c:pt idx="85">
                  <c:v>-138.30201440279018</c:v>
                </c:pt>
                <c:pt idx="86">
                  <c:v>-137.89685147373007</c:v>
                </c:pt>
                <c:pt idx="87">
                  <c:v>-137.49613091367146</c:v>
                </c:pt>
                <c:pt idx="88">
                  <c:v>-137.09753275287676</c:v>
                </c:pt>
                <c:pt idx="89">
                  <c:v>-136.70609062286047</c:v>
                </c:pt>
                <c:pt idx="90">
                  <c:v>-136.31764774487388</c:v>
                </c:pt>
                <c:pt idx="91">
                  <c:v>-135.93484971958128</c:v>
                </c:pt>
                <c:pt idx="92">
                  <c:v>-135.55567345085893</c:v>
                </c:pt>
                <c:pt idx="93">
                  <c:v>-135.18284267934112</c:v>
                </c:pt>
                <c:pt idx="94">
                  <c:v>-134.81175058246362</c:v>
                </c:pt>
                <c:pt idx="95">
                  <c:v>-134.44773683835143</c:v>
                </c:pt>
                <c:pt idx="96">
                  <c:v>-134.08646821954233</c:v>
                </c:pt>
                <c:pt idx="97">
                  <c:v>-133.72779912020209</c:v>
                </c:pt>
                <c:pt idx="98">
                  <c:v>-133.37457741178758</c:v>
                </c:pt>
                <c:pt idx="99">
                  <c:v>-133.02738793718413</c:v>
                </c:pt>
                <c:pt idx="100">
                  <c:v>-132.68142132553811</c:v>
                </c:pt>
                <c:pt idx="101">
                  <c:v>-132.34197603499516</c:v>
                </c:pt>
                <c:pt idx="102">
                  <c:v>-132.00693841059908</c:v>
                </c:pt>
                <c:pt idx="103">
                  <c:v>-131.67623120880197</c:v>
                </c:pt>
                <c:pt idx="104">
                  <c:v>-131.34800323578654</c:v>
                </c:pt>
                <c:pt idx="105">
                  <c:v>-131.02495407073258</c:v>
                </c:pt>
                <c:pt idx="106">
                  <c:v>-130.70205312874776</c:v>
                </c:pt>
                <c:pt idx="107">
                  <c:v>-130.3902180548121</c:v>
                </c:pt>
                <c:pt idx="108">
                  <c:v>-130.07907654268504</c:v>
                </c:pt>
                <c:pt idx="109">
                  <c:v>-129.76883956896617</c:v>
                </c:pt>
                <c:pt idx="110">
                  <c:v>-129.46777774804391</c:v>
                </c:pt>
                <c:pt idx="111">
                  <c:v>-129.1681922321566</c:v>
                </c:pt>
                <c:pt idx="112">
                  <c:v>-128.87328716886157</c:v>
                </c:pt>
                <c:pt idx="113">
                  <c:v>-128.58266144580972</c:v>
                </c:pt>
                <c:pt idx="114">
                  <c:v>-128.29699201299943</c:v>
                </c:pt>
                <c:pt idx="115">
                  <c:v>-128.01093265293488</c:v>
                </c:pt>
                <c:pt idx="116">
                  <c:v>-127.73006107869506</c:v>
                </c:pt>
                <c:pt idx="117">
                  <c:v>-127.45778695780291</c:v>
                </c:pt>
                <c:pt idx="118">
                  <c:v>-127.18565047931321</c:v>
                </c:pt>
                <c:pt idx="119">
                  <c:v>-126.91936420788336</c:v>
                </c:pt>
                <c:pt idx="120">
                  <c:v>-126.65692530038547</c:v>
                </c:pt>
                <c:pt idx="121">
                  <c:v>-126.39791214261514</c:v>
                </c:pt>
                <c:pt idx="122">
                  <c:v>-126.14265461048026</c:v>
                </c:pt>
                <c:pt idx="123">
                  <c:v>-125.89149253856904</c:v>
                </c:pt>
                <c:pt idx="124">
                  <c:v>-125.64477558585344</c:v>
                </c:pt>
                <c:pt idx="125">
                  <c:v>-125.39925148186771</c:v>
                </c:pt>
                <c:pt idx="126">
                  <c:v>-125.16457252644064</c:v>
                </c:pt>
                <c:pt idx="127">
                  <c:v>-124.92567441661085</c:v>
                </c:pt>
                <c:pt idx="128">
                  <c:v>-124.69473302843775</c:v>
                </c:pt>
                <c:pt idx="129">
                  <c:v>-124.46927487097408</c:v>
                </c:pt>
                <c:pt idx="130">
                  <c:v>-124.24304075388058</c:v>
                </c:pt>
                <c:pt idx="131">
                  <c:v>-124.02555693988128</c:v>
                </c:pt>
                <c:pt idx="132">
                  <c:v>-123.80758395200463</c:v>
                </c:pt>
                <c:pt idx="133">
                  <c:v>-123.59578784431396</c:v>
                </c:pt>
                <c:pt idx="134">
                  <c:v>-123.39018236184801</c:v>
                </c:pt>
                <c:pt idx="135">
                  <c:v>-123.18433580927487</c:v>
                </c:pt>
                <c:pt idx="136">
                  <c:v>-122.98545065830383</c:v>
                </c:pt>
                <c:pt idx="137">
                  <c:v>-122.7866234985668</c:v>
                </c:pt>
                <c:pt idx="138">
                  <c:v>-122.5947356096958</c:v>
                </c:pt>
                <c:pt idx="139">
                  <c:v>-122.4067253711458</c:v>
                </c:pt>
                <c:pt idx="140">
                  <c:v>-122.21946098506879</c:v>
                </c:pt>
                <c:pt idx="141">
                  <c:v>-122.03641161321899</c:v>
                </c:pt>
                <c:pt idx="142">
                  <c:v>-121.86426976719373</c:v>
                </c:pt>
                <c:pt idx="143">
                  <c:v>-121.68648003165336</c:v>
                </c:pt>
                <c:pt idx="144">
                  <c:v>-121.52003130911228</c:v>
                </c:pt>
                <c:pt idx="145">
                  <c:v>-121.35501090225338</c:v>
                </c:pt>
                <c:pt idx="146">
                  <c:v>-121.19135923429779</c:v>
                </c:pt>
                <c:pt idx="147">
                  <c:v>-121.03310699084521</c:v>
                </c:pt>
                <c:pt idx="148">
                  <c:v>-120.8761491655597</c:v>
                </c:pt>
                <c:pt idx="149">
                  <c:v>-120.7282591734438</c:v>
                </c:pt>
                <c:pt idx="150">
                  <c:v>-120.57878055200827</c:v>
                </c:pt>
                <c:pt idx="151">
                  <c:v>-120.43464994748869</c:v>
                </c:pt>
                <c:pt idx="152">
                  <c:v>-120.29299399465719</c:v>
                </c:pt>
                <c:pt idx="153">
                  <c:v>-120.15711070600322</c:v>
                </c:pt>
                <c:pt idx="154">
                  <c:v>-120.02701444256572</c:v>
                </c:pt>
                <c:pt idx="155">
                  <c:v>-119.89979214824177</c:v>
                </c:pt>
                <c:pt idx="156">
                  <c:v>-119.77158081434882</c:v>
                </c:pt>
                <c:pt idx="157">
                  <c:v>-119.65340004169799</c:v>
                </c:pt>
                <c:pt idx="158">
                  <c:v>-119.53416687712918</c:v>
                </c:pt>
                <c:pt idx="159">
                  <c:v>-119.41813352908243</c:v>
                </c:pt>
                <c:pt idx="160">
                  <c:v>-119.30873259883984</c:v>
                </c:pt>
                <c:pt idx="161">
                  <c:v>-119.19904626337269</c:v>
                </c:pt>
                <c:pt idx="162">
                  <c:v>-119.09992525505525</c:v>
                </c:pt>
                <c:pt idx="163">
                  <c:v>-119.00047809518931</c:v>
                </c:pt>
                <c:pt idx="164">
                  <c:v>-118.90063301721264</c:v>
                </c:pt>
                <c:pt idx="165">
                  <c:v>-118.80831762617383</c:v>
                </c:pt>
                <c:pt idx="166">
                  <c:v>-118.71955432723361</c:v>
                </c:pt>
                <c:pt idx="167">
                  <c:v>-118.63075437899077</c:v>
                </c:pt>
                <c:pt idx="168">
                  <c:v>-118.55355266278933</c:v>
                </c:pt>
                <c:pt idx="169">
                  <c:v>-118.47268526203054</c:v>
                </c:pt>
                <c:pt idx="170">
                  <c:v>-118.39575387829264</c:v>
                </c:pt>
                <c:pt idx="171">
                  <c:v>-118.3227507231033</c:v>
                </c:pt>
                <c:pt idx="172">
                  <c:v>-118.25826408262063</c:v>
                </c:pt>
                <c:pt idx="173">
                  <c:v>-118.1899120337014</c:v>
                </c:pt>
                <c:pt idx="174">
                  <c:v>-118.13007207231819</c:v>
                </c:pt>
                <c:pt idx="175">
                  <c:v>-118.07090923913167</c:v>
                </c:pt>
                <c:pt idx="176">
                  <c:v>-118.01609656000888</c:v>
                </c:pt>
                <c:pt idx="177">
                  <c:v>-117.96610963305123</c:v>
                </c:pt>
                <c:pt idx="178">
                  <c:v>-117.91671899981466</c:v>
                </c:pt>
                <c:pt idx="179">
                  <c:v>-117.86835494119782</c:v>
                </c:pt>
                <c:pt idx="180">
                  <c:v>-117.82855107782072</c:v>
                </c:pt>
                <c:pt idx="181">
                  <c:v>-117.79023322735415</c:v>
                </c:pt>
                <c:pt idx="182">
                  <c:v>-117.75239712736239</c:v>
                </c:pt>
                <c:pt idx="183">
                  <c:v>-117.72412341438876</c:v>
                </c:pt>
                <c:pt idx="184">
                  <c:v>-117.69245892833395</c:v>
                </c:pt>
                <c:pt idx="185">
                  <c:v>-117.67037869521377</c:v>
                </c:pt>
                <c:pt idx="186">
                  <c:v>-117.64968732862161</c:v>
                </c:pt>
                <c:pt idx="187">
                  <c:v>-117.62595804436198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F-BC4D-926F-4D1BD51CF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695552"/>
        <c:axId val="1917321504"/>
      </c:scatterChart>
      <c:valAx>
        <c:axId val="186069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917321504"/>
        <c:crosses val="autoZero"/>
        <c:crossBetween val="midCat"/>
      </c:valAx>
      <c:valAx>
        <c:axId val="19173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86069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'd-beta'!$AR$2</c:f>
              <c:strCache>
                <c:ptCount val="1"/>
                <c:pt idx="0">
                  <c:v>H94/MAI18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'd-beta'!$A$3:$A$355</c:f>
              <c:strCache>
                <c:ptCount val="353"/>
                <c:pt idx="0">
                  <c:v>T_C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26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54</c:v>
                </c:pt>
                <c:pt idx="30">
                  <c:v>56</c:v>
                </c:pt>
                <c:pt idx="31">
                  <c:v>58</c:v>
                </c:pt>
                <c:pt idx="32">
                  <c:v>60</c:v>
                </c:pt>
                <c:pt idx="33">
                  <c:v>62</c:v>
                </c:pt>
                <c:pt idx="34">
                  <c:v>64</c:v>
                </c:pt>
                <c:pt idx="35">
                  <c:v>66</c:v>
                </c:pt>
                <c:pt idx="36">
                  <c:v>68</c:v>
                </c:pt>
                <c:pt idx="37">
                  <c:v>70</c:v>
                </c:pt>
                <c:pt idx="38">
                  <c:v>72</c:v>
                </c:pt>
                <c:pt idx="39">
                  <c:v>74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90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226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242</c:v>
                </c:pt>
                <c:pt idx="124">
                  <c:v>244</c:v>
                </c:pt>
                <c:pt idx="125">
                  <c:v>246</c:v>
                </c:pt>
                <c:pt idx="126">
                  <c:v>248</c:v>
                </c:pt>
                <c:pt idx="127">
                  <c:v>250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260</c:v>
                </c:pt>
                <c:pt idx="133">
                  <c:v>262</c:v>
                </c:pt>
                <c:pt idx="134">
                  <c:v>264</c:v>
                </c:pt>
                <c:pt idx="135">
                  <c:v>266</c:v>
                </c:pt>
                <c:pt idx="136">
                  <c:v>268</c:v>
                </c:pt>
                <c:pt idx="137">
                  <c:v>270</c:v>
                </c:pt>
                <c:pt idx="138">
                  <c:v>272</c:v>
                </c:pt>
                <c:pt idx="139">
                  <c:v>274</c:v>
                </c:pt>
                <c:pt idx="140">
                  <c:v>276</c:v>
                </c:pt>
                <c:pt idx="141">
                  <c:v>278</c:v>
                </c:pt>
                <c:pt idx="142">
                  <c:v>280</c:v>
                </c:pt>
                <c:pt idx="143">
                  <c:v>282</c:v>
                </c:pt>
                <c:pt idx="144">
                  <c:v>284</c:v>
                </c:pt>
                <c:pt idx="145">
                  <c:v>286</c:v>
                </c:pt>
                <c:pt idx="146">
                  <c:v>288</c:v>
                </c:pt>
                <c:pt idx="147">
                  <c:v>290</c:v>
                </c:pt>
                <c:pt idx="148">
                  <c:v>292</c:v>
                </c:pt>
                <c:pt idx="149">
                  <c:v>294</c:v>
                </c:pt>
                <c:pt idx="150">
                  <c:v>296</c:v>
                </c:pt>
                <c:pt idx="151">
                  <c:v>298</c:v>
                </c:pt>
                <c:pt idx="152">
                  <c:v>300</c:v>
                </c:pt>
                <c:pt idx="153">
                  <c:v>302</c:v>
                </c:pt>
                <c:pt idx="154">
                  <c:v>304</c:v>
                </c:pt>
                <c:pt idx="155">
                  <c:v>306</c:v>
                </c:pt>
                <c:pt idx="156">
                  <c:v>308</c:v>
                </c:pt>
                <c:pt idx="157">
                  <c:v>310</c:v>
                </c:pt>
                <c:pt idx="158">
                  <c:v>312</c:v>
                </c:pt>
                <c:pt idx="159">
                  <c:v>314</c:v>
                </c:pt>
                <c:pt idx="160">
                  <c:v>316</c:v>
                </c:pt>
                <c:pt idx="161">
                  <c:v>318</c:v>
                </c:pt>
                <c:pt idx="162">
                  <c:v>320</c:v>
                </c:pt>
                <c:pt idx="163">
                  <c:v>322</c:v>
                </c:pt>
                <c:pt idx="164">
                  <c:v>324</c:v>
                </c:pt>
                <c:pt idx="165">
                  <c:v>326</c:v>
                </c:pt>
                <c:pt idx="166">
                  <c:v>328</c:v>
                </c:pt>
                <c:pt idx="167">
                  <c:v>330</c:v>
                </c:pt>
                <c:pt idx="168">
                  <c:v>332</c:v>
                </c:pt>
                <c:pt idx="169">
                  <c:v>334</c:v>
                </c:pt>
                <c:pt idx="170">
                  <c:v>336</c:v>
                </c:pt>
                <c:pt idx="171">
                  <c:v>338</c:v>
                </c:pt>
                <c:pt idx="172">
                  <c:v>340</c:v>
                </c:pt>
                <c:pt idx="173">
                  <c:v>342</c:v>
                </c:pt>
                <c:pt idx="174">
                  <c:v>344</c:v>
                </c:pt>
                <c:pt idx="175">
                  <c:v>346</c:v>
                </c:pt>
                <c:pt idx="176">
                  <c:v>348</c:v>
                </c:pt>
                <c:pt idx="177">
                  <c:v>350</c:v>
                </c:pt>
                <c:pt idx="178">
                  <c:v>352</c:v>
                </c:pt>
                <c:pt idx="179">
                  <c:v>354</c:v>
                </c:pt>
                <c:pt idx="180">
                  <c:v>356</c:v>
                </c:pt>
                <c:pt idx="181">
                  <c:v>358</c:v>
                </c:pt>
                <c:pt idx="182">
                  <c:v>360</c:v>
                </c:pt>
                <c:pt idx="183">
                  <c:v>362</c:v>
                </c:pt>
                <c:pt idx="184">
                  <c:v>364</c:v>
                </c:pt>
                <c:pt idx="185">
                  <c:v>366</c:v>
                </c:pt>
                <c:pt idx="186">
                  <c:v>368</c:v>
                </c:pt>
                <c:pt idx="187">
                  <c:v>370</c:v>
                </c:pt>
                <c:pt idx="188">
                  <c:v>372</c:v>
                </c:pt>
                <c:pt idx="189">
                  <c:v>374</c:v>
                </c:pt>
                <c:pt idx="190">
                  <c:v>376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384</c:v>
                </c:pt>
                <c:pt idx="195">
                  <c:v>386</c:v>
                </c:pt>
                <c:pt idx="196">
                  <c:v>388</c:v>
                </c:pt>
                <c:pt idx="197">
                  <c:v>390</c:v>
                </c:pt>
                <c:pt idx="198">
                  <c:v>392</c:v>
                </c:pt>
                <c:pt idx="199">
                  <c:v>394</c:v>
                </c:pt>
                <c:pt idx="200">
                  <c:v>396</c:v>
                </c:pt>
                <c:pt idx="201">
                  <c:v>398</c:v>
                </c:pt>
                <c:pt idx="202">
                  <c:v>400</c:v>
                </c:pt>
                <c:pt idx="203">
                  <c:v>402</c:v>
                </c:pt>
                <c:pt idx="204">
                  <c:v>404</c:v>
                </c:pt>
                <c:pt idx="205">
                  <c:v>406</c:v>
                </c:pt>
                <c:pt idx="206">
                  <c:v>408</c:v>
                </c:pt>
                <c:pt idx="207">
                  <c:v>410</c:v>
                </c:pt>
                <c:pt idx="208">
                  <c:v>412</c:v>
                </c:pt>
                <c:pt idx="209">
                  <c:v>414</c:v>
                </c:pt>
                <c:pt idx="210">
                  <c:v>416</c:v>
                </c:pt>
                <c:pt idx="211">
                  <c:v>418</c:v>
                </c:pt>
                <c:pt idx="212">
                  <c:v>420</c:v>
                </c:pt>
                <c:pt idx="213">
                  <c:v>422</c:v>
                </c:pt>
                <c:pt idx="214">
                  <c:v>424</c:v>
                </c:pt>
                <c:pt idx="215">
                  <c:v>426</c:v>
                </c:pt>
                <c:pt idx="216">
                  <c:v>428</c:v>
                </c:pt>
                <c:pt idx="217">
                  <c:v>430</c:v>
                </c:pt>
                <c:pt idx="218">
                  <c:v>432</c:v>
                </c:pt>
                <c:pt idx="219">
                  <c:v>434</c:v>
                </c:pt>
                <c:pt idx="220">
                  <c:v>436</c:v>
                </c:pt>
                <c:pt idx="221">
                  <c:v>438</c:v>
                </c:pt>
                <c:pt idx="222">
                  <c:v>440</c:v>
                </c:pt>
                <c:pt idx="223">
                  <c:v>442</c:v>
                </c:pt>
                <c:pt idx="224">
                  <c:v>444</c:v>
                </c:pt>
                <c:pt idx="225">
                  <c:v>446</c:v>
                </c:pt>
                <c:pt idx="226">
                  <c:v>448</c:v>
                </c:pt>
                <c:pt idx="227">
                  <c:v>450</c:v>
                </c:pt>
                <c:pt idx="228">
                  <c:v>452</c:v>
                </c:pt>
                <c:pt idx="229">
                  <c:v>454</c:v>
                </c:pt>
                <c:pt idx="230">
                  <c:v>456</c:v>
                </c:pt>
                <c:pt idx="231">
                  <c:v>458</c:v>
                </c:pt>
                <c:pt idx="232">
                  <c:v>460</c:v>
                </c:pt>
                <c:pt idx="233">
                  <c:v>462</c:v>
                </c:pt>
                <c:pt idx="234">
                  <c:v>464</c:v>
                </c:pt>
                <c:pt idx="235">
                  <c:v>466</c:v>
                </c:pt>
                <c:pt idx="236">
                  <c:v>468</c:v>
                </c:pt>
                <c:pt idx="237">
                  <c:v>470</c:v>
                </c:pt>
                <c:pt idx="238">
                  <c:v>472</c:v>
                </c:pt>
                <c:pt idx="239">
                  <c:v>474</c:v>
                </c:pt>
                <c:pt idx="240">
                  <c:v>476</c:v>
                </c:pt>
                <c:pt idx="241">
                  <c:v>478</c:v>
                </c:pt>
                <c:pt idx="242">
                  <c:v>480</c:v>
                </c:pt>
                <c:pt idx="243">
                  <c:v>482</c:v>
                </c:pt>
                <c:pt idx="244">
                  <c:v>484</c:v>
                </c:pt>
                <c:pt idx="245">
                  <c:v>486</c:v>
                </c:pt>
                <c:pt idx="246">
                  <c:v>488</c:v>
                </c:pt>
                <c:pt idx="247">
                  <c:v>490</c:v>
                </c:pt>
                <c:pt idx="248">
                  <c:v>492</c:v>
                </c:pt>
                <c:pt idx="249">
                  <c:v>494</c:v>
                </c:pt>
                <c:pt idx="250">
                  <c:v>496</c:v>
                </c:pt>
                <c:pt idx="251">
                  <c:v>498</c:v>
                </c:pt>
                <c:pt idx="252">
                  <c:v>500</c:v>
                </c:pt>
                <c:pt idx="253">
                  <c:v>502</c:v>
                </c:pt>
                <c:pt idx="254">
                  <c:v>504</c:v>
                </c:pt>
                <c:pt idx="255">
                  <c:v>506</c:v>
                </c:pt>
                <c:pt idx="256">
                  <c:v>508</c:v>
                </c:pt>
                <c:pt idx="257">
                  <c:v>510</c:v>
                </c:pt>
                <c:pt idx="258">
                  <c:v>512</c:v>
                </c:pt>
                <c:pt idx="259">
                  <c:v>514</c:v>
                </c:pt>
                <c:pt idx="260">
                  <c:v>516</c:v>
                </c:pt>
                <c:pt idx="261">
                  <c:v>518</c:v>
                </c:pt>
                <c:pt idx="262">
                  <c:v>520</c:v>
                </c:pt>
                <c:pt idx="263">
                  <c:v>522</c:v>
                </c:pt>
                <c:pt idx="264">
                  <c:v>524</c:v>
                </c:pt>
                <c:pt idx="265">
                  <c:v>526</c:v>
                </c:pt>
                <c:pt idx="266">
                  <c:v>528</c:v>
                </c:pt>
                <c:pt idx="267">
                  <c:v>530</c:v>
                </c:pt>
                <c:pt idx="268">
                  <c:v>532</c:v>
                </c:pt>
                <c:pt idx="269">
                  <c:v>534</c:v>
                </c:pt>
                <c:pt idx="270">
                  <c:v>536</c:v>
                </c:pt>
                <c:pt idx="271">
                  <c:v>538</c:v>
                </c:pt>
                <c:pt idx="272">
                  <c:v>540</c:v>
                </c:pt>
                <c:pt idx="273">
                  <c:v>542</c:v>
                </c:pt>
                <c:pt idx="274">
                  <c:v>544</c:v>
                </c:pt>
                <c:pt idx="275">
                  <c:v>546</c:v>
                </c:pt>
                <c:pt idx="276">
                  <c:v>548</c:v>
                </c:pt>
                <c:pt idx="277">
                  <c:v>550</c:v>
                </c:pt>
                <c:pt idx="278">
                  <c:v>552</c:v>
                </c:pt>
                <c:pt idx="279">
                  <c:v>554</c:v>
                </c:pt>
                <c:pt idx="280">
                  <c:v>556</c:v>
                </c:pt>
                <c:pt idx="281">
                  <c:v>558</c:v>
                </c:pt>
                <c:pt idx="282">
                  <c:v>560</c:v>
                </c:pt>
                <c:pt idx="283">
                  <c:v>562</c:v>
                </c:pt>
                <c:pt idx="284">
                  <c:v>564</c:v>
                </c:pt>
                <c:pt idx="285">
                  <c:v>566</c:v>
                </c:pt>
                <c:pt idx="286">
                  <c:v>568</c:v>
                </c:pt>
                <c:pt idx="287">
                  <c:v>570</c:v>
                </c:pt>
                <c:pt idx="288">
                  <c:v>572</c:v>
                </c:pt>
                <c:pt idx="289">
                  <c:v>574</c:v>
                </c:pt>
                <c:pt idx="290">
                  <c:v>576</c:v>
                </c:pt>
                <c:pt idx="291">
                  <c:v>578</c:v>
                </c:pt>
                <c:pt idx="292">
                  <c:v>580</c:v>
                </c:pt>
                <c:pt idx="293">
                  <c:v>582</c:v>
                </c:pt>
                <c:pt idx="294">
                  <c:v>584</c:v>
                </c:pt>
                <c:pt idx="295">
                  <c:v>586</c:v>
                </c:pt>
                <c:pt idx="296">
                  <c:v>588</c:v>
                </c:pt>
                <c:pt idx="297">
                  <c:v>590</c:v>
                </c:pt>
                <c:pt idx="298">
                  <c:v>592</c:v>
                </c:pt>
                <c:pt idx="299">
                  <c:v>594</c:v>
                </c:pt>
                <c:pt idx="300">
                  <c:v>596</c:v>
                </c:pt>
                <c:pt idx="301">
                  <c:v>598</c:v>
                </c:pt>
                <c:pt idx="302">
                  <c:v>600</c:v>
                </c:pt>
                <c:pt idx="303">
                  <c:v>602</c:v>
                </c:pt>
                <c:pt idx="304">
                  <c:v>604</c:v>
                </c:pt>
                <c:pt idx="305">
                  <c:v>606</c:v>
                </c:pt>
                <c:pt idx="306">
                  <c:v>608</c:v>
                </c:pt>
                <c:pt idx="307">
                  <c:v>610</c:v>
                </c:pt>
                <c:pt idx="308">
                  <c:v>612</c:v>
                </c:pt>
                <c:pt idx="309">
                  <c:v>614</c:v>
                </c:pt>
                <c:pt idx="310">
                  <c:v>616</c:v>
                </c:pt>
                <c:pt idx="311">
                  <c:v>618</c:v>
                </c:pt>
                <c:pt idx="312">
                  <c:v>620</c:v>
                </c:pt>
                <c:pt idx="313">
                  <c:v>622</c:v>
                </c:pt>
                <c:pt idx="314">
                  <c:v>624</c:v>
                </c:pt>
                <c:pt idx="315">
                  <c:v>626</c:v>
                </c:pt>
                <c:pt idx="316">
                  <c:v>628</c:v>
                </c:pt>
                <c:pt idx="317">
                  <c:v>630</c:v>
                </c:pt>
                <c:pt idx="318">
                  <c:v>632</c:v>
                </c:pt>
                <c:pt idx="319">
                  <c:v>634</c:v>
                </c:pt>
                <c:pt idx="320">
                  <c:v>636</c:v>
                </c:pt>
                <c:pt idx="321">
                  <c:v>638</c:v>
                </c:pt>
                <c:pt idx="322">
                  <c:v>640</c:v>
                </c:pt>
                <c:pt idx="323">
                  <c:v>642</c:v>
                </c:pt>
                <c:pt idx="324">
                  <c:v>644</c:v>
                </c:pt>
                <c:pt idx="325">
                  <c:v>646</c:v>
                </c:pt>
                <c:pt idx="326">
                  <c:v>648</c:v>
                </c:pt>
                <c:pt idx="327">
                  <c:v>650</c:v>
                </c:pt>
                <c:pt idx="328">
                  <c:v>652</c:v>
                </c:pt>
                <c:pt idx="329">
                  <c:v>654</c:v>
                </c:pt>
                <c:pt idx="330">
                  <c:v>656</c:v>
                </c:pt>
                <c:pt idx="331">
                  <c:v>658</c:v>
                </c:pt>
                <c:pt idx="332">
                  <c:v>660</c:v>
                </c:pt>
                <c:pt idx="333">
                  <c:v>662</c:v>
                </c:pt>
                <c:pt idx="334">
                  <c:v>664</c:v>
                </c:pt>
                <c:pt idx="335">
                  <c:v>666</c:v>
                </c:pt>
                <c:pt idx="336">
                  <c:v>668</c:v>
                </c:pt>
                <c:pt idx="337">
                  <c:v>670</c:v>
                </c:pt>
                <c:pt idx="338">
                  <c:v>672</c:v>
                </c:pt>
                <c:pt idx="339">
                  <c:v>674</c:v>
                </c:pt>
                <c:pt idx="340">
                  <c:v>676</c:v>
                </c:pt>
                <c:pt idx="341">
                  <c:v>678</c:v>
                </c:pt>
                <c:pt idx="342">
                  <c:v>680</c:v>
                </c:pt>
                <c:pt idx="343">
                  <c:v>682</c:v>
                </c:pt>
                <c:pt idx="344">
                  <c:v>684</c:v>
                </c:pt>
                <c:pt idx="345">
                  <c:v>686</c:v>
                </c:pt>
                <c:pt idx="346">
                  <c:v>688</c:v>
                </c:pt>
                <c:pt idx="347">
                  <c:v>690</c:v>
                </c:pt>
                <c:pt idx="348">
                  <c:v>692</c:v>
                </c:pt>
                <c:pt idx="349">
                  <c:v>694</c:v>
                </c:pt>
                <c:pt idx="350">
                  <c:v>696</c:v>
                </c:pt>
                <c:pt idx="351">
                  <c:v>698</c:v>
                </c:pt>
                <c:pt idx="352">
                  <c:v>700</c:v>
                </c:pt>
              </c:strCache>
            </c:strRef>
          </c:xVal>
          <c:yVal>
            <c:numRef>
              <c:f>'d-beta'!$AR$3:$AR$355</c:f>
              <c:numCache>
                <c:formatCode>General</c:formatCode>
                <c:ptCount val="353"/>
                <c:pt idx="0">
                  <c:v>0</c:v>
                </c:pt>
                <c:pt idx="2" formatCode="0.0">
                  <c:v>219.51597877535534</c:v>
                </c:pt>
                <c:pt idx="3" formatCode="0.0">
                  <c:v>217.32088058608571</c:v>
                </c:pt>
                <c:pt idx="4" formatCode="0.0">
                  <c:v>215.16600534774818</c:v>
                </c:pt>
                <c:pt idx="5" formatCode="0.0">
                  <c:v>213.05284573270245</c:v>
                </c:pt>
                <c:pt idx="6" formatCode="0.0">
                  <c:v>210.98491096854363</c:v>
                </c:pt>
                <c:pt idx="7" formatCode="0.0">
                  <c:v>208.96224359300814</c:v>
                </c:pt>
                <c:pt idx="8" formatCode="0.0">
                  <c:v>206.98578888407985</c:v>
                </c:pt>
                <c:pt idx="9" formatCode="0.0">
                  <c:v>205.05671288772612</c:v>
                </c:pt>
                <c:pt idx="10" formatCode="0.0">
                  <c:v>203.17568938644655</c:v>
                </c:pt>
                <c:pt idx="11" formatCode="0.0">
                  <c:v>201.34244836423093</c:v>
                </c:pt>
                <c:pt idx="12" formatCode="0.0">
                  <c:v>199.55601039259034</c:v>
                </c:pt>
                <c:pt idx="13" formatCode="0.0">
                  <c:v>197.81774884610246</c:v>
                </c:pt>
                <c:pt idx="14" formatCode="0.0">
                  <c:v>196.12548777168598</c:v>
                </c:pt>
                <c:pt idx="15" formatCode="0.0">
                  <c:v>194.47907690344812</c:v>
                </c:pt>
                <c:pt idx="16" formatCode="0.0">
                  <c:v>192.87828815250447</c:v>
                </c:pt>
                <c:pt idx="17" formatCode="0.00">
                  <c:v>191.32011689334689</c:v>
                </c:pt>
                <c:pt idx="18" formatCode="0.0">
                  <c:v>189.80660995884057</c:v>
                </c:pt>
                <c:pt idx="19" formatCode="0.0">
                  <c:v>188.33421291675762</c:v>
                </c:pt>
                <c:pt idx="20" formatCode="0.0">
                  <c:v>186.90307787588279</c:v>
                </c:pt>
                <c:pt idx="21" formatCode="0.0">
                  <c:v>185.51303111690987</c:v>
                </c:pt>
                <c:pt idx="22" formatCode="0.0">
                  <c:v>184.16011899079865</c:v>
                </c:pt>
                <c:pt idx="23" formatCode="0.0">
                  <c:v>182.84501385170682</c:v>
                </c:pt>
                <c:pt idx="24" formatCode="0.0">
                  <c:v>181.56631809745789</c:v>
                </c:pt>
                <c:pt idx="25" formatCode="0.0">
                  <c:v>180.32364621661702</c:v>
                </c:pt>
                <c:pt idx="26" formatCode="0.0">
                  <c:v>179.11353170979112</c:v>
                </c:pt>
                <c:pt idx="27" formatCode="0.0">
                  <c:v>177.93754243720326</c:v>
                </c:pt>
                <c:pt idx="28" formatCode="0.0">
                  <c:v>176.79189339784239</c:v>
                </c:pt>
                <c:pt idx="29" formatCode="0.0">
                  <c:v>175.67695791332375</c:v>
                </c:pt>
                <c:pt idx="30" formatCode="0.0">
                  <c:v>174.59328724685906</c:v>
                </c:pt>
                <c:pt idx="31" formatCode="0.0">
                  <c:v>173.5369204539125</c:v>
                </c:pt>
                <c:pt idx="32" formatCode="0.00">
                  <c:v>172.50703142400599</c:v>
                </c:pt>
                <c:pt idx="33" formatCode="0.0">
                  <c:v>171.50288499711746</c:v>
                </c:pt>
                <c:pt idx="34" formatCode="0.0">
                  <c:v>170.52495970758881</c:v>
                </c:pt>
                <c:pt idx="35" formatCode="0.0">
                  <c:v>169.57116929671355</c:v>
                </c:pt>
                <c:pt idx="36" formatCode="0.0">
                  <c:v>168.64089045135876</c:v>
                </c:pt>
                <c:pt idx="37" formatCode="0.0">
                  <c:v>167.73178697948035</c:v>
                </c:pt>
                <c:pt idx="38" formatCode="0.0">
                  <c:v>166.84571388671765</c:v>
                </c:pt>
                <c:pt idx="39" formatCode="0.0">
                  <c:v>165.97927820973786</c:v>
                </c:pt>
                <c:pt idx="40" formatCode="0.0">
                  <c:v>165.13267377235687</c:v>
                </c:pt>
                <c:pt idx="41" formatCode="0.0">
                  <c:v>164.30531223993944</c:v>
                </c:pt>
                <c:pt idx="42" formatCode="0.0">
                  <c:v>163.49599572987597</c:v>
                </c:pt>
                <c:pt idx="43" formatCode="0.0">
                  <c:v>162.7039067523753</c:v>
                </c:pt>
                <c:pt idx="44" formatCode="0.0">
                  <c:v>161.92940290338572</c:v>
                </c:pt>
                <c:pt idx="45" formatCode="0.0">
                  <c:v>161.17164244295748</c:v>
                </c:pt>
                <c:pt idx="46" formatCode="0.0">
                  <c:v>160.42813041761195</c:v>
                </c:pt>
                <c:pt idx="47" formatCode="0.0">
                  <c:v>159.69939390861441</c:v>
                </c:pt>
                <c:pt idx="48" formatCode="0.0">
                  <c:v>158.98570154140924</c:v>
                </c:pt>
                <c:pt idx="49" formatCode="0.0">
                  <c:v>158.28464065418697</c:v>
                </c:pt>
                <c:pt idx="50" formatCode="0.0">
                  <c:v>157.59655960363662</c:v>
                </c:pt>
                <c:pt idx="51" formatCode="0.0">
                  <c:v>156.92190090171371</c:v>
                </c:pt>
                <c:pt idx="52" formatCode="0.0">
                  <c:v>156.2597582108657</c:v>
                </c:pt>
                <c:pt idx="53" formatCode="0.0">
                  <c:v>155.60884387827701</c:v>
                </c:pt>
                <c:pt idx="54" formatCode="0.0">
                  <c:v>154.97123483884144</c:v>
                </c:pt>
                <c:pt idx="55" formatCode="0.0">
                  <c:v>154.3410653350173</c:v>
                </c:pt>
                <c:pt idx="56" formatCode="0.0">
                  <c:v>153.72196090901767</c:v>
                </c:pt>
                <c:pt idx="57" formatCode="0.0">
                  <c:v>153.11429334332135</c:v>
                </c:pt>
                <c:pt idx="58" formatCode="0.0">
                  <c:v>152.51695090672246</c:v>
                </c:pt>
                <c:pt idx="59" formatCode="0.0">
                  <c:v>151.92881738036775</c:v>
                </c:pt>
                <c:pt idx="60" formatCode="0.0">
                  <c:v>151.3467409383893</c:v>
                </c:pt>
                <c:pt idx="61" formatCode="0.0">
                  <c:v>150.7764049440357</c:v>
                </c:pt>
                <c:pt idx="62" formatCode="0.0">
                  <c:v>150.2147648394517</c:v>
                </c:pt>
                <c:pt idx="63" formatCode="0.0">
                  <c:v>149.65890108231559</c:v>
                </c:pt>
                <c:pt idx="64" formatCode="0.0">
                  <c:v>149.11269312702535</c:v>
                </c:pt>
                <c:pt idx="65" formatCode="0.0">
                  <c:v>148.57303367402196</c:v>
                </c:pt>
                <c:pt idx="66" formatCode="0.0">
                  <c:v>148.04205471038375</c:v>
                </c:pt>
                <c:pt idx="67" formatCode="0.0">
                  <c:v>147.51685367740245</c:v>
                </c:pt>
                <c:pt idx="68" formatCode="0.0">
                  <c:v>146.99941169627351</c:v>
                </c:pt>
                <c:pt idx="69" formatCode="0.0">
                  <c:v>146.49031328008192</c:v>
                </c:pt>
                <c:pt idx="70" formatCode="0.0">
                  <c:v>145.98614743481104</c:v>
                </c:pt>
                <c:pt idx="71" formatCode="0.0">
                  <c:v>145.48927307717517</c:v>
                </c:pt>
                <c:pt idx="72" formatCode="0.0">
                  <c:v>144.99829413819646</c:v>
                </c:pt>
                <c:pt idx="73" formatCode="0.0">
                  <c:v>144.51361491800984</c:v>
                </c:pt>
                <c:pt idx="74" formatCode="0.0">
                  <c:v>144.03568076459632</c:v>
                </c:pt>
                <c:pt idx="75" formatCode="0.0">
                  <c:v>143.562845802786</c:v>
                </c:pt>
                <c:pt idx="76" formatCode="0.0">
                  <c:v>143.09341850814019</c:v>
                </c:pt>
                <c:pt idx="77" formatCode="0.0">
                  <c:v>142.63218576909989</c:v>
                </c:pt>
                <c:pt idx="78" formatCode="0.0">
                  <c:v>142.17509240592395</c:v>
                </c:pt>
                <c:pt idx="79" formatCode="0.0">
                  <c:v>141.72486406188617</c:v>
                </c:pt>
                <c:pt idx="80" formatCode="0.0">
                  <c:v>141.27959911342941</c:v>
                </c:pt>
                <c:pt idx="81" formatCode="0.0">
                  <c:v>140.84015068567231</c:v>
                </c:pt>
                <c:pt idx="82" formatCode="0.0">
                  <c:v>140.40430228679747</c:v>
                </c:pt>
                <c:pt idx="83" formatCode="0.0">
                  <c:v>139.97493805002034</c:v>
                </c:pt>
                <c:pt idx="84" formatCode="0.0">
                  <c:v>139.54780626225551</c:v>
                </c:pt>
                <c:pt idx="85" formatCode="0.0">
                  <c:v>139.12995615074502</c:v>
                </c:pt>
                <c:pt idx="86" formatCode="0.0">
                  <c:v>138.71329098487109</c:v>
                </c:pt>
                <c:pt idx="87" formatCode="0.0">
                  <c:v>138.30201440279032</c:v>
                </c:pt>
                <c:pt idx="88" formatCode="0.0">
                  <c:v>137.89685147372998</c:v>
                </c:pt>
                <c:pt idx="89" formatCode="0.0">
                  <c:v>137.49613091367161</c:v>
                </c:pt>
                <c:pt idx="90" formatCode="0.0">
                  <c:v>137.0975327528767</c:v>
                </c:pt>
                <c:pt idx="91" formatCode="0.0">
                  <c:v>136.70609062286067</c:v>
                </c:pt>
                <c:pt idx="92" formatCode="0.0">
                  <c:v>136.31764774487385</c:v>
                </c:pt>
                <c:pt idx="93" formatCode="0.0">
                  <c:v>135.93484971958136</c:v>
                </c:pt>
                <c:pt idx="94" formatCode="0.0">
                  <c:v>135.55567345085893</c:v>
                </c:pt>
                <c:pt idx="95" formatCode="0.0">
                  <c:v>135.18284267934104</c:v>
                </c:pt>
                <c:pt idx="96" formatCode="0.0">
                  <c:v>134.81175058246373</c:v>
                </c:pt>
                <c:pt idx="97" formatCode="0.0">
                  <c:v>134.44773683835149</c:v>
                </c:pt>
                <c:pt idx="98" formatCode="0.0">
                  <c:v>134.08646821954244</c:v>
                </c:pt>
                <c:pt idx="99" formatCode="0.0">
                  <c:v>133.72779912020206</c:v>
                </c:pt>
                <c:pt idx="100" formatCode="0.0">
                  <c:v>133.37457741178756</c:v>
                </c:pt>
                <c:pt idx="101" formatCode="0.0">
                  <c:v>133.02738793718419</c:v>
                </c:pt>
                <c:pt idx="102" formatCode="0.0">
                  <c:v>132.68142132553828</c:v>
                </c:pt>
                <c:pt idx="103" formatCode="0.0">
                  <c:v>132.34197603499501</c:v>
                </c:pt>
                <c:pt idx="104" formatCode="0.0">
                  <c:v>132.00693841059919</c:v>
                </c:pt>
                <c:pt idx="105" formatCode="0.0">
                  <c:v>131.67623120880185</c:v>
                </c:pt>
                <c:pt idx="106" formatCode="0.0">
                  <c:v>131.34800323578654</c:v>
                </c:pt>
                <c:pt idx="107" formatCode="0.0">
                  <c:v>131.02495407073258</c:v>
                </c:pt>
                <c:pt idx="108" formatCode="0.0">
                  <c:v>130.70205312874779</c:v>
                </c:pt>
                <c:pt idx="109" formatCode="0.0">
                  <c:v>130.39021805481204</c:v>
                </c:pt>
                <c:pt idx="110" formatCode="0.0">
                  <c:v>130.07907654268499</c:v>
                </c:pt>
                <c:pt idx="111" formatCode="0.0">
                  <c:v>129.76883956896611</c:v>
                </c:pt>
                <c:pt idx="112" formatCode="0.0">
                  <c:v>129.4677777480438</c:v>
                </c:pt>
                <c:pt idx="113" formatCode="0.0">
                  <c:v>129.16819223215657</c:v>
                </c:pt>
                <c:pt idx="114" formatCode="0.0">
                  <c:v>128.87328716886151</c:v>
                </c:pt>
                <c:pt idx="115" formatCode="0.0">
                  <c:v>128.58266144580972</c:v>
                </c:pt>
                <c:pt idx="116" formatCode="0.0">
                  <c:v>128.2969920129994</c:v>
                </c:pt>
                <c:pt idx="117" formatCode="0.0">
                  <c:v>128.01093265293486</c:v>
                </c:pt>
                <c:pt idx="118" formatCode="0.0">
                  <c:v>127.73006107869523</c:v>
                </c:pt>
                <c:pt idx="119" formatCode="0.0">
                  <c:v>127.45778695780285</c:v>
                </c:pt>
                <c:pt idx="120" formatCode="0.0">
                  <c:v>127.1856504793131</c:v>
                </c:pt>
                <c:pt idx="121" formatCode="0.0">
                  <c:v>126.91936420788345</c:v>
                </c:pt>
                <c:pt idx="122" formatCode="0.0">
                  <c:v>126.65692530038541</c:v>
                </c:pt>
                <c:pt idx="123" formatCode="0.0">
                  <c:v>126.39791214261506</c:v>
                </c:pt>
                <c:pt idx="124" formatCode="0.0">
                  <c:v>126.14265461048025</c:v>
                </c:pt>
                <c:pt idx="125" formatCode="0.0">
                  <c:v>125.89149253856911</c:v>
                </c:pt>
                <c:pt idx="126" formatCode="0.0">
                  <c:v>125.64477558585352</c:v>
                </c:pt>
                <c:pt idx="127" formatCode="0.0">
                  <c:v>125.39925148186791</c:v>
                </c:pt>
                <c:pt idx="128" formatCode="0.0">
                  <c:v>125.16457252644055</c:v>
                </c:pt>
                <c:pt idx="129" formatCode="0.0">
                  <c:v>124.92567441661073</c:v>
                </c:pt>
                <c:pt idx="130" formatCode="0.0">
                  <c:v>124.69473302843768</c:v>
                </c:pt>
                <c:pt idx="131" formatCode="0.0">
                  <c:v>124.46927487097413</c:v>
                </c:pt>
                <c:pt idx="132" formatCode="0.0">
                  <c:v>124.24304075388044</c:v>
                </c:pt>
                <c:pt idx="133" formatCode="0.0">
                  <c:v>124.02555693988124</c:v>
                </c:pt>
                <c:pt idx="134" formatCode="0.0">
                  <c:v>123.80758395200458</c:v>
                </c:pt>
                <c:pt idx="135" formatCode="0.0">
                  <c:v>123.59578784431396</c:v>
                </c:pt>
                <c:pt idx="136" formatCode="0.0">
                  <c:v>123.39018236184813</c:v>
                </c:pt>
                <c:pt idx="137" formatCode="0.0">
                  <c:v>123.18433580927484</c:v>
                </c:pt>
                <c:pt idx="138" formatCode="0.0">
                  <c:v>122.98545065830388</c:v>
                </c:pt>
                <c:pt idx="139" formatCode="0.0">
                  <c:v>122.78662349856673</c:v>
                </c:pt>
                <c:pt idx="140" formatCode="0.0">
                  <c:v>122.5947356096959</c:v>
                </c:pt>
                <c:pt idx="141" formatCode="0.0">
                  <c:v>122.40672537114578</c:v>
                </c:pt>
                <c:pt idx="142" formatCode="0.0">
                  <c:v>122.21946098506892</c:v>
                </c:pt>
                <c:pt idx="143" formatCode="0.0">
                  <c:v>122.03641161321887</c:v>
                </c:pt>
                <c:pt idx="144" formatCode="0.0">
                  <c:v>121.86426976719368</c:v>
                </c:pt>
                <c:pt idx="145" formatCode="0.0">
                  <c:v>121.68648003165333</c:v>
                </c:pt>
                <c:pt idx="146" formatCode="0.0">
                  <c:v>121.52003130911241</c:v>
                </c:pt>
                <c:pt idx="147" formatCode="0.0">
                  <c:v>121.3550109022533</c:v>
                </c:pt>
                <c:pt idx="148" formatCode="0.0">
                  <c:v>121.19135923429788</c:v>
                </c:pt>
                <c:pt idx="149" formatCode="0.0">
                  <c:v>121.03310699084518</c:v>
                </c:pt>
                <c:pt idx="150" formatCode="0.0">
                  <c:v>120.87614916555974</c:v>
                </c:pt>
                <c:pt idx="151" formatCode="0.0">
                  <c:v>120.72825917344377</c:v>
                </c:pt>
                <c:pt idx="152" formatCode="0.0">
                  <c:v>120.57878055200827</c:v>
                </c:pt>
                <c:pt idx="153" formatCode="0.0">
                  <c:v>120.43464994748875</c:v>
                </c:pt>
                <c:pt idx="154" formatCode="0.0">
                  <c:v>120.29299399465725</c:v>
                </c:pt>
                <c:pt idx="155" formatCode="0.0">
                  <c:v>120.15711070600334</c:v>
                </c:pt>
                <c:pt idx="156" formatCode="0.0">
                  <c:v>120.02701444256589</c:v>
                </c:pt>
                <c:pt idx="157" formatCode="0.0">
                  <c:v>119.89979214824167</c:v>
                </c:pt>
                <c:pt idx="158" formatCode="0.0">
                  <c:v>119.77158081434862</c:v>
                </c:pt>
                <c:pt idx="159" formatCode="0.0">
                  <c:v>119.65340004169795</c:v>
                </c:pt>
                <c:pt idx="160" formatCode="0.0">
                  <c:v>119.53416687712925</c:v>
                </c:pt>
                <c:pt idx="161" formatCode="0.0">
                  <c:v>119.41813352908245</c:v>
                </c:pt>
                <c:pt idx="162" formatCode="0.0">
                  <c:v>119.30873259883977</c:v>
                </c:pt>
                <c:pt idx="163" formatCode="0.0">
                  <c:v>119.19904626337272</c:v>
                </c:pt>
                <c:pt idx="164" formatCode="0.0">
                  <c:v>119.09992525505537</c:v>
                </c:pt>
                <c:pt idx="165" formatCode="0.0">
                  <c:v>119.00047809518946</c:v>
                </c:pt>
                <c:pt idx="166" formatCode="0.0">
                  <c:v>118.90063301721256</c:v>
                </c:pt>
                <c:pt idx="167" formatCode="0.0">
                  <c:v>118.80831762617375</c:v>
                </c:pt>
                <c:pt idx="168" formatCode="0.0">
                  <c:v>118.71955432723354</c:v>
                </c:pt>
                <c:pt idx="169" formatCode="0.0">
                  <c:v>118.63075437899076</c:v>
                </c:pt>
                <c:pt idx="170" formatCode="0.0">
                  <c:v>118.5535526627893</c:v>
                </c:pt>
                <c:pt idx="171" formatCode="0.0">
                  <c:v>118.47268526203058</c:v>
                </c:pt>
                <c:pt idx="172" formatCode="0.0">
                  <c:v>118.39575387829252</c:v>
                </c:pt>
                <c:pt idx="173" formatCode="0.0">
                  <c:v>118.32275072310327</c:v>
                </c:pt>
                <c:pt idx="174" formatCode="0.0">
                  <c:v>118.25826408262076</c:v>
                </c:pt>
                <c:pt idx="175" formatCode="0.0">
                  <c:v>118.18991203370138</c:v>
                </c:pt>
                <c:pt idx="176" formatCode="0.0">
                  <c:v>118.13007207231823</c:v>
                </c:pt>
                <c:pt idx="177" formatCode="0.0">
                  <c:v>118.07090923913159</c:v>
                </c:pt>
                <c:pt idx="178" formatCode="0.0">
                  <c:v>118.01609656000871</c:v>
                </c:pt>
                <c:pt idx="179" formatCode="0.0">
                  <c:v>117.96610963305136</c:v>
                </c:pt>
                <c:pt idx="180" formatCode="0.0">
                  <c:v>117.91671899981473</c:v>
                </c:pt>
                <c:pt idx="181" formatCode="0.0">
                  <c:v>117.86835494119789</c:v>
                </c:pt>
                <c:pt idx="182" formatCode="0.0">
                  <c:v>117.82855107782069</c:v>
                </c:pt>
                <c:pt idx="183" formatCode="0.0">
                  <c:v>117.79023322735416</c:v>
                </c:pt>
                <c:pt idx="184" formatCode="0.0">
                  <c:v>117.7523971273623</c:v>
                </c:pt>
                <c:pt idx="185" formatCode="0.0">
                  <c:v>117.72412341438871</c:v>
                </c:pt>
                <c:pt idx="186" formatCode="0.0">
                  <c:v>117.69245892833409</c:v>
                </c:pt>
                <c:pt idx="187" formatCode="0.0">
                  <c:v>117.67037869521366</c:v>
                </c:pt>
                <c:pt idx="188" formatCode="0.0">
                  <c:v>117.64968732862164</c:v>
                </c:pt>
                <c:pt idx="189" formatCode="0.0">
                  <c:v>117.62595804436191</c:v>
                </c:pt>
                <c:pt idx="190" formatCode="0.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C3-47BC-B27D-26F4BC3012FB}"/>
            </c:ext>
          </c:extLst>
        </c:ser>
        <c:ser>
          <c:idx val="2"/>
          <c:order val="1"/>
          <c:tx>
            <c:strRef>
              <c:f>'d-beta'!$AS$2</c:f>
              <c:strCache>
                <c:ptCount val="1"/>
                <c:pt idx="0">
                  <c:v>H95/MAI18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'd-beta'!$A$3:$A$355</c:f>
              <c:strCache>
                <c:ptCount val="353"/>
                <c:pt idx="0">
                  <c:v>T_C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26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54</c:v>
                </c:pt>
                <c:pt idx="30">
                  <c:v>56</c:v>
                </c:pt>
                <c:pt idx="31">
                  <c:v>58</c:v>
                </c:pt>
                <c:pt idx="32">
                  <c:v>60</c:v>
                </c:pt>
                <c:pt idx="33">
                  <c:v>62</c:v>
                </c:pt>
                <c:pt idx="34">
                  <c:v>64</c:v>
                </c:pt>
                <c:pt idx="35">
                  <c:v>66</c:v>
                </c:pt>
                <c:pt idx="36">
                  <c:v>68</c:v>
                </c:pt>
                <c:pt idx="37">
                  <c:v>70</c:v>
                </c:pt>
                <c:pt idx="38">
                  <c:v>72</c:v>
                </c:pt>
                <c:pt idx="39">
                  <c:v>74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90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226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242</c:v>
                </c:pt>
                <c:pt idx="124">
                  <c:v>244</c:v>
                </c:pt>
                <c:pt idx="125">
                  <c:v>246</c:v>
                </c:pt>
                <c:pt idx="126">
                  <c:v>248</c:v>
                </c:pt>
                <c:pt idx="127">
                  <c:v>250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260</c:v>
                </c:pt>
                <c:pt idx="133">
                  <c:v>262</c:v>
                </c:pt>
                <c:pt idx="134">
                  <c:v>264</c:v>
                </c:pt>
                <c:pt idx="135">
                  <c:v>266</c:v>
                </c:pt>
                <c:pt idx="136">
                  <c:v>268</c:v>
                </c:pt>
                <c:pt idx="137">
                  <c:v>270</c:v>
                </c:pt>
                <c:pt idx="138">
                  <c:v>272</c:v>
                </c:pt>
                <c:pt idx="139">
                  <c:v>274</c:v>
                </c:pt>
                <c:pt idx="140">
                  <c:v>276</c:v>
                </c:pt>
                <c:pt idx="141">
                  <c:v>278</c:v>
                </c:pt>
                <c:pt idx="142">
                  <c:v>280</c:v>
                </c:pt>
                <c:pt idx="143">
                  <c:v>282</c:v>
                </c:pt>
                <c:pt idx="144">
                  <c:v>284</c:v>
                </c:pt>
                <c:pt idx="145">
                  <c:v>286</c:v>
                </c:pt>
                <c:pt idx="146">
                  <c:v>288</c:v>
                </c:pt>
                <c:pt idx="147">
                  <c:v>290</c:v>
                </c:pt>
                <c:pt idx="148">
                  <c:v>292</c:v>
                </c:pt>
                <c:pt idx="149">
                  <c:v>294</c:v>
                </c:pt>
                <c:pt idx="150">
                  <c:v>296</c:v>
                </c:pt>
                <c:pt idx="151">
                  <c:v>298</c:v>
                </c:pt>
                <c:pt idx="152">
                  <c:v>300</c:v>
                </c:pt>
                <c:pt idx="153">
                  <c:v>302</c:v>
                </c:pt>
                <c:pt idx="154">
                  <c:v>304</c:v>
                </c:pt>
                <c:pt idx="155">
                  <c:v>306</c:v>
                </c:pt>
                <c:pt idx="156">
                  <c:v>308</c:v>
                </c:pt>
                <c:pt idx="157">
                  <c:v>310</c:v>
                </c:pt>
                <c:pt idx="158">
                  <c:v>312</c:v>
                </c:pt>
                <c:pt idx="159">
                  <c:v>314</c:v>
                </c:pt>
                <c:pt idx="160">
                  <c:v>316</c:v>
                </c:pt>
                <c:pt idx="161">
                  <c:v>318</c:v>
                </c:pt>
                <c:pt idx="162">
                  <c:v>320</c:v>
                </c:pt>
                <c:pt idx="163">
                  <c:v>322</c:v>
                </c:pt>
                <c:pt idx="164">
                  <c:v>324</c:v>
                </c:pt>
                <c:pt idx="165">
                  <c:v>326</c:v>
                </c:pt>
                <c:pt idx="166">
                  <c:v>328</c:v>
                </c:pt>
                <c:pt idx="167">
                  <c:v>330</c:v>
                </c:pt>
                <c:pt idx="168">
                  <c:v>332</c:v>
                </c:pt>
                <c:pt idx="169">
                  <c:v>334</c:v>
                </c:pt>
                <c:pt idx="170">
                  <c:v>336</c:v>
                </c:pt>
                <c:pt idx="171">
                  <c:v>338</c:v>
                </c:pt>
                <c:pt idx="172">
                  <c:v>340</c:v>
                </c:pt>
                <c:pt idx="173">
                  <c:v>342</c:v>
                </c:pt>
                <c:pt idx="174">
                  <c:v>344</c:v>
                </c:pt>
                <c:pt idx="175">
                  <c:v>346</c:v>
                </c:pt>
                <c:pt idx="176">
                  <c:v>348</c:v>
                </c:pt>
                <c:pt idx="177">
                  <c:v>350</c:v>
                </c:pt>
                <c:pt idx="178">
                  <c:v>352</c:v>
                </c:pt>
                <c:pt idx="179">
                  <c:v>354</c:v>
                </c:pt>
                <c:pt idx="180">
                  <c:v>356</c:v>
                </c:pt>
                <c:pt idx="181">
                  <c:v>358</c:v>
                </c:pt>
                <c:pt idx="182">
                  <c:v>360</c:v>
                </c:pt>
                <c:pt idx="183">
                  <c:v>362</c:v>
                </c:pt>
                <c:pt idx="184">
                  <c:v>364</c:v>
                </c:pt>
                <c:pt idx="185">
                  <c:v>366</c:v>
                </c:pt>
                <c:pt idx="186">
                  <c:v>368</c:v>
                </c:pt>
                <c:pt idx="187">
                  <c:v>370</c:v>
                </c:pt>
                <c:pt idx="188">
                  <c:v>372</c:v>
                </c:pt>
                <c:pt idx="189">
                  <c:v>374</c:v>
                </c:pt>
                <c:pt idx="190">
                  <c:v>376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384</c:v>
                </c:pt>
                <c:pt idx="195">
                  <c:v>386</c:v>
                </c:pt>
                <c:pt idx="196">
                  <c:v>388</c:v>
                </c:pt>
                <c:pt idx="197">
                  <c:v>390</c:v>
                </c:pt>
                <c:pt idx="198">
                  <c:v>392</c:v>
                </c:pt>
                <c:pt idx="199">
                  <c:v>394</c:v>
                </c:pt>
                <c:pt idx="200">
                  <c:v>396</c:v>
                </c:pt>
                <c:pt idx="201">
                  <c:v>398</c:v>
                </c:pt>
                <c:pt idx="202">
                  <c:v>400</c:v>
                </c:pt>
                <c:pt idx="203">
                  <c:v>402</c:v>
                </c:pt>
                <c:pt idx="204">
                  <c:v>404</c:v>
                </c:pt>
                <c:pt idx="205">
                  <c:v>406</c:v>
                </c:pt>
                <c:pt idx="206">
                  <c:v>408</c:v>
                </c:pt>
                <c:pt idx="207">
                  <c:v>410</c:v>
                </c:pt>
                <c:pt idx="208">
                  <c:v>412</c:v>
                </c:pt>
                <c:pt idx="209">
                  <c:v>414</c:v>
                </c:pt>
                <c:pt idx="210">
                  <c:v>416</c:v>
                </c:pt>
                <c:pt idx="211">
                  <c:v>418</c:v>
                </c:pt>
                <c:pt idx="212">
                  <c:v>420</c:v>
                </c:pt>
                <c:pt idx="213">
                  <c:v>422</c:v>
                </c:pt>
                <c:pt idx="214">
                  <c:v>424</c:v>
                </c:pt>
                <c:pt idx="215">
                  <c:v>426</c:v>
                </c:pt>
                <c:pt idx="216">
                  <c:v>428</c:v>
                </c:pt>
                <c:pt idx="217">
                  <c:v>430</c:v>
                </c:pt>
                <c:pt idx="218">
                  <c:v>432</c:v>
                </c:pt>
                <c:pt idx="219">
                  <c:v>434</c:v>
                </c:pt>
                <c:pt idx="220">
                  <c:v>436</c:v>
                </c:pt>
                <c:pt idx="221">
                  <c:v>438</c:v>
                </c:pt>
                <c:pt idx="222">
                  <c:v>440</c:v>
                </c:pt>
                <c:pt idx="223">
                  <c:v>442</c:v>
                </c:pt>
                <c:pt idx="224">
                  <c:v>444</c:v>
                </c:pt>
                <c:pt idx="225">
                  <c:v>446</c:v>
                </c:pt>
                <c:pt idx="226">
                  <c:v>448</c:v>
                </c:pt>
                <c:pt idx="227">
                  <c:v>450</c:v>
                </c:pt>
                <c:pt idx="228">
                  <c:v>452</c:v>
                </c:pt>
                <c:pt idx="229">
                  <c:v>454</c:v>
                </c:pt>
                <c:pt idx="230">
                  <c:v>456</c:v>
                </c:pt>
                <c:pt idx="231">
                  <c:v>458</c:v>
                </c:pt>
                <c:pt idx="232">
                  <c:v>460</c:v>
                </c:pt>
                <c:pt idx="233">
                  <c:v>462</c:v>
                </c:pt>
                <c:pt idx="234">
                  <c:v>464</c:v>
                </c:pt>
                <c:pt idx="235">
                  <c:v>466</c:v>
                </c:pt>
                <c:pt idx="236">
                  <c:v>468</c:v>
                </c:pt>
                <c:pt idx="237">
                  <c:v>470</c:v>
                </c:pt>
                <c:pt idx="238">
                  <c:v>472</c:v>
                </c:pt>
                <c:pt idx="239">
                  <c:v>474</c:v>
                </c:pt>
                <c:pt idx="240">
                  <c:v>476</c:v>
                </c:pt>
                <c:pt idx="241">
                  <c:v>478</c:v>
                </c:pt>
                <c:pt idx="242">
                  <c:v>480</c:v>
                </c:pt>
                <c:pt idx="243">
                  <c:v>482</c:v>
                </c:pt>
                <c:pt idx="244">
                  <c:v>484</c:v>
                </c:pt>
                <c:pt idx="245">
                  <c:v>486</c:v>
                </c:pt>
                <c:pt idx="246">
                  <c:v>488</c:v>
                </c:pt>
                <c:pt idx="247">
                  <c:v>490</c:v>
                </c:pt>
                <c:pt idx="248">
                  <c:v>492</c:v>
                </c:pt>
                <c:pt idx="249">
                  <c:v>494</c:v>
                </c:pt>
                <c:pt idx="250">
                  <c:v>496</c:v>
                </c:pt>
                <c:pt idx="251">
                  <c:v>498</c:v>
                </c:pt>
                <c:pt idx="252">
                  <c:v>500</c:v>
                </c:pt>
                <c:pt idx="253">
                  <c:v>502</c:v>
                </c:pt>
                <c:pt idx="254">
                  <c:v>504</c:v>
                </c:pt>
                <c:pt idx="255">
                  <c:v>506</c:v>
                </c:pt>
                <c:pt idx="256">
                  <c:v>508</c:v>
                </c:pt>
                <c:pt idx="257">
                  <c:v>510</c:v>
                </c:pt>
                <c:pt idx="258">
                  <c:v>512</c:v>
                </c:pt>
                <c:pt idx="259">
                  <c:v>514</c:v>
                </c:pt>
                <c:pt idx="260">
                  <c:v>516</c:v>
                </c:pt>
                <c:pt idx="261">
                  <c:v>518</c:v>
                </c:pt>
                <c:pt idx="262">
                  <c:v>520</c:v>
                </c:pt>
                <c:pt idx="263">
                  <c:v>522</c:v>
                </c:pt>
                <c:pt idx="264">
                  <c:v>524</c:v>
                </c:pt>
                <c:pt idx="265">
                  <c:v>526</c:v>
                </c:pt>
                <c:pt idx="266">
                  <c:v>528</c:v>
                </c:pt>
                <c:pt idx="267">
                  <c:v>530</c:v>
                </c:pt>
                <c:pt idx="268">
                  <c:v>532</c:v>
                </c:pt>
                <c:pt idx="269">
                  <c:v>534</c:v>
                </c:pt>
                <c:pt idx="270">
                  <c:v>536</c:v>
                </c:pt>
                <c:pt idx="271">
                  <c:v>538</c:v>
                </c:pt>
                <c:pt idx="272">
                  <c:v>540</c:v>
                </c:pt>
                <c:pt idx="273">
                  <c:v>542</c:v>
                </c:pt>
                <c:pt idx="274">
                  <c:v>544</c:v>
                </c:pt>
                <c:pt idx="275">
                  <c:v>546</c:v>
                </c:pt>
                <c:pt idx="276">
                  <c:v>548</c:v>
                </c:pt>
                <c:pt idx="277">
                  <c:v>550</c:v>
                </c:pt>
                <c:pt idx="278">
                  <c:v>552</c:v>
                </c:pt>
                <c:pt idx="279">
                  <c:v>554</c:v>
                </c:pt>
                <c:pt idx="280">
                  <c:v>556</c:v>
                </c:pt>
                <c:pt idx="281">
                  <c:v>558</c:v>
                </c:pt>
                <c:pt idx="282">
                  <c:v>560</c:v>
                </c:pt>
                <c:pt idx="283">
                  <c:v>562</c:v>
                </c:pt>
                <c:pt idx="284">
                  <c:v>564</c:v>
                </c:pt>
                <c:pt idx="285">
                  <c:v>566</c:v>
                </c:pt>
                <c:pt idx="286">
                  <c:v>568</c:v>
                </c:pt>
                <c:pt idx="287">
                  <c:v>570</c:v>
                </c:pt>
                <c:pt idx="288">
                  <c:v>572</c:v>
                </c:pt>
                <c:pt idx="289">
                  <c:v>574</c:v>
                </c:pt>
                <c:pt idx="290">
                  <c:v>576</c:v>
                </c:pt>
                <c:pt idx="291">
                  <c:v>578</c:v>
                </c:pt>
                <c:pt idx="292">
                  <c:v>580</c:v>
                </c:pt>
                <c:pt idx="293">
                  <c:v>582</c:v>
                </c:pt>
                <c:pt idx="294">
                  <c:v>584</c:v>
                </c:pt>
                <c:pt idx="295">
                  <c:v>586</c:v>
                </c:pt>
                <c:pt idx="296">
                  <c:v>588</c:v>
                </c:pt>
                <c:pt idx="297">
                  <c:v>590</c:v>
                </c:pt>
                <c:pt idx="298">
                  <c:v>592</c:v>
                </c:pt>
                <c:pt idx="299">
                  <c:v>594</c:v>
                </c:pt>
                <c:pt idx="300">
                  <c:v>596</c:v>
                </c:pt>
                <c:pt idx="301">
                  <c:v>598</c:v>
                </c:pt>
                <c:pt idx="302">
                  <c:v>600</c:v>
                </c:pt>
                <c:pt idx="303">
                  <c:v>602</c:v>
                </c:pt>
                <c:pt idx="304">
                  <c:v>604</c:v>
                </c:pt>
                <c:pt idx="305">
                  <c:v>606</c:v>
                </c:pt>
                <c:pt idx="306">
                  <c:v>608</c:v>
                </c:pt>
                <c:pt idx="307">
                  <c:v>610</c:v>
                </c:pt>
                <c:pt idx="308">
                  <c:v>612</c:v>
                </c:pt>
                <c:pt idx="309">
                  <c:v>614</c:v>
                </c:pt>
                <c:pt idx="310">
                  <c:v>616</c:v>
                </c:pt>
                <c:pt idx="311">
                  <c:v>618</c:v>
                </c:pt>
                <c:pt idx="312">
                  <c:v>620</c:v>
                </c:pt>
                <c:pt idx="313">
                  <c:v>622</c:v>
                </c:pt>
                <c:pt idx="314">
                  <c:v>624</c:v>
                </c:pt>
                <c:pt idx="315">
                  <c:v>626</c:v>
                </c:pt>
                <c:pt idx="316">
                  <c:v>628</c:v>
                </c:pt>
                <c:pt idx="317">
                  <c:v>630</c:v>
                </c:pt>
                <c:pt idx="318">
                  <c:v>632</c:v>
                </c:pt>
                <c:pt idx="319">
                  <c:v>634</c:v>
                </c:pt>
                <c:pt idx="320">
                  <c:v>636</c:v>
                </c:pt>
                <c:pt idx="321">
                  <c:v>638</c:v>
                </c:pt>
                <c:pt idx="322">
                  <c:v>640</c:v>
                </c:pt>
                <c:pt idx="323">
                  <c:v>642</c:v>
                </c:pt>
                <c:pt idx="324">
                  <c:v>644</c:v>
                </c:pt>
                <c:pt idx="325">
                  <c:v>646</c:v>
                </c:pt>
                <c:pt idx="326">
                  <c:v>648</c:v>
                </c:pt>
                <c:pt idx="327">
                  <c:v>650</c:v>
                </c:pt>
                <c:pt idx="328">
                  <c:v>652</c:v>
                </c:pt>
                <c:pt idx="329">
                  <c:v>654</c:v>
                </c:pt>
                <c:pt idx="330">
                  <c:v>656</c:v>
                </c:pt>
                <c:pt idx="331">
                  <c:v>658</c:v>
                </c:pt>
                <c:pt idx="332">
                  <c:v>660</c:v>
                </c:pt>
                <c:pt idx="333">
                  <c:v>662</c:v>
                </c:pt>
                <c:pt idx="334">
                  <c:v>664</c:v>
                </c:pt>
                <c:pt idx="335">
                  <c:v>666</c:v>
                </c:pt>
                <c:pt idx="336">
                  <c:v>668</c:v>
                </c:pt>
                <c:pt idx="337">
                  <c:v>670</c:v>
                </c:pt>
                <c:pt idx="338">
                  <c:v>672</c:v>
                </c:pt>
                <c:pt idx="339">
                  <c:v>674</c:v>
                </c:pt>
                <c:pt idx="340">
                  <c:v>676</c:v>
                </c:pt>
                <c:pt idx="341">
                  <c:v>678</c:v>
                </c:pt>
                <c:pt idx="342">
                  <c:v>680</c:v>
                </c:pt>
                <c:pt idx="343">
                  <c:v>682</c:v>
                </c:pt>
                <c:pt idx="344">
                  <c:v>684</c:v>
                </c:pt>
                <c:pt idx="345">
                  <c:v>686</c:v>
                </c:pt>
                <c:pt idx="346">
                  <c:v>688</c:v>
                </c:pt>
                <c:pt idx="347">
                  <c:v>690</c:v>
                </c:pt>
                <c:pt idx="348">
                  <c:v>692</c:v>
                </c:pt>
                <c:pt idx="349">
                  <c:v>694</c:v>
                </c:pt>
                <c:pt idx="350">
                  <c:v>696</c:v>
                </c:pt>
                <c:pt idx="351">
                  <c:v>698</c:v>
                </c:pt>
                <c:pt idx="352">
                  <c:v>700</c:v>
                </c:pt>
              </c:strCache>
            </c:strRef>
          </c:xVal>
          <c:yVal>
            <c:numRef>
              <c:f>'d-beta'!$AS$3:$AS$355</c:f>
              <c:numCache>
                <c:formatCode>General</c:formatCode>
                <c:ptCount val="353"/>
                <c:pt idx="0">
                  <c:v>0</c:v>
                </c:pt>
                <c:pt idx="2" formatCode="0.0">
                  <c:v>391.42484861385651</c:v>
                </c:pt>
                <c:pt idx="3" formatCode="0.0">
                  <c:v>389.06792850822887</c:v>
                </c:pt>
                <c:pt idx="4" formatCode="0.0">
                  <c:v>386.74569080840706</c:v>
                </c:pt>
                <c:pt idx="5" formatCode="0.0">
                  <c:v>384.45747734812602</c:v>
                </c:pt>
                <c:pt idx="6" formatCode="0.0">
                  <c:v>382.20509194423016</c:v>
                </c:pt>
                <c:pt idx="7" formatCode="0.0">
                  <c:v>379.98725865656718</c:v>
                </c:pt>
                <c:pt idx="8" formatCode="0.0">
                  <c:v>377.80393938386459</c:v>
                </c:pt>
                <c:pt idx="9" formatCode="0.0">
                  <c:v>375.65560599259726</c:v>
                </c:pt>
                <c:pt idx="10" formatCode="0.0">
                  <c:v>373.54248667543527</c:v>
                </c:pt>
                <c:pt idx="11" formatCode="0.0">
                  <c:v>371.46407851832146</c:v>
                </c:pt>
                <c:pt idx="12" formatCode="0.0">
                  <c:v>369.41935018675127</c:v>
                </c:pt>
                <c:pt idx="13" formatCode="0.0">
                  <c:v>367.40977618101141</c:v>
                </c:pt>
                <c:pt idx="14" formatCode="0.0">
                  <c:v>365.43341007541767</c:v>
                </c:pt>
                <c:pt idx="15" formatCode="0.0">
                  <c:v>363.49043786826212</c:v>
                </c:pt>
                <c:pt idx="16" formatCode="0.0">
                  <c:v>361.58105544594633</c:v>
                </c:pt>
                <c:pt idx="17" formatCode="0.0">
                  <c:v>359.70275319201778</c:v>
                </c:pt>
                <c:pt idx="18" formatCode="0.0">
                  <c:v>357.8581293934804</c:v>
                </c:pt>
                <c:pt idx="19" formatCode="0.0">
                  <c:v>356.04422478548133</c:v>
                </c:pt>
                <c:pt idx="20" formatCode="0.0">
                  <c:v>354.26181927541347</c:v>
                </c:pt>
                <c:pt idx="21" formatCode="0.0">
                  <c:v>352.51138995686273</c:v>
                </c:pt>
                <c:pt idx="22" formatCode="0.0">
                  <c:v>350.78964869108455</c:v>
                </c:pt>
                <c:pt idx="23" formatCode="0.0">
                  <c:v>349.09794087582026</c:v>
                </c:pt>
                <c:pt idx="24" formatCode="0.0">
                  <c:v>347.43554334296124</c:v>
                </c:pt>
                <c:pt idx="25" formatCode="0.0">
                  <c:v>345.80274116669278</c:v>
                </c:pt>
                <c:pt idx="26" formatCode="0.0">
                  <c:v>344.1967301451038</c:v>
                </c:pt>
                <c:pt idx="27" formatCode="0.0">
                  <c:v>342.61972841371318</c:v>
                </c:pt>
                <c:pt idx="28" formatCode="0.0">
                  <c:v>341.06858611296815</c:v>
                </c:pt>
                <c:pt idx="29" formatCode="0.0">
                  <c:v>339.54429400841639</c:v>
                </c:pt>
                <c:pt idx="30" formatCode="0.0">
                  <c:v>338.04800102766654</c:v>
                </c:pt>
                <c:pt idx="31" formatCode="0.0">
                  <c:v>336.57632245167298</c:v>
                </c:pt>
                <c:pt idx="32" formatCode="0.0">
                  <c:v>335.12898566713136</c:v>
                </c:pt>
                <c:pt idx="33" formatCode="0.0">
                  <c:v>333.70578531659146</c:v>
                </c:pt>
                <c:pt idx="34" formatCode="0.0">
                  <c:v>332.3077053575231</c:v>
                </c:pt>
                <c:pt idx="35" formatCode="0.0">
                  <c:v>330.93314013437146</c:v>
                </c:pt>
                <c:pt idx="36" formatCode="0.0">
                  <c:v>329.58192188803304</c:v>
                </c:pt>
                <c:pt idx="37" formatCode="0.0">
                  <c:v>328.25214488434449</c:v>
                </c:pt>
                <c:pt idx="38" formatCode="0.0">
                  <c:v>326.94606959978205</c:v>
                </c:pt>
                <c:pt idx="39" formatCode="0.0">
                  <c:v>325.6606837970387</c:v>
                </c:pt>
                <c:pt idx="40" formatCode="0.0">
                  <c:v>324.39653763612716</c:v>
                </c:pt>
                <c:pt idx="41" formatCode="0.0">
                  <c:v>323.1533751784865</c:v>
                </c:pt>
                <c:pt idx="42" formatCode="0.0">
                  <c:v>321.93030752597645</c:v>
                </c:pt>
                <c:pt idx="43" formatCode="0.0">
                  <c:v>320.7268033549517</c:v>
                </c:pt>
                <c:pt idx="44" formatCode="0.0">
                  <c:v>319.54348425490207</c:v>
                </c:pt>
                <c:pt idx="45" formatCode="0.0">
                  <c:v>318.37975099408192</c:v>
                </c:pt>
                <c:pt idx="46" formatCode="0.0">
                  <c:v>317.23333036120272</c:v>
                </c:pt>
                <c:pt idx="47" formatCode="0.0">
                  <c:v>316.10495115675326</c:v>
                </c:pt>
                <c:pt idx="48" formatCode="0.0">
                  <c:v>314.9950644619334</c:v>
                </c:pt>
                <c:pt idx="49" formatCode="0.0">
                  <c:v>313.90142157687808</c:v>
                </c:pt>
                <c:pt idx="50" formatCode="0.0">
                  <c:v>312.82451710073155</c:v>
                </c:pt>
                <c:pt idx="51" formatCode="0.0">
                  <c:v>311.76492284269455</c:v>
                </c:pt>
                <c:pt idx="52" formatCode="0.0">
                  <c:v>310.72184558742055</c:v>
                </c:pt>
                <c:pt idx="53" formatCode="0.0">
                  <c:v>309.69409539187518</c:v>
                </c:pt>
                <c:pt idx="54" formatCode="0.0">
                  <c:v>308.68383224039485</c:v>
                </c:pt>
                <c:pt idx="55" formatCode="0.0">
                  <c:v>307.68525950366359</c:v>
                </c:pt>
                <c:pt idx="56" formatCode="0.0">
                  <c:v>306.70205865496382</c:v>
                </c:pt>
                <c:pt idx="57" formatCode="0.0">
                  <c:v>305.73464491799439</c:v>
                </c:pt>
                <c:pt idx="58" formatCode="0.0">
                  <c:v>304.78193820210498</c:v>
                </c:pt>
                <c:pt idx="59" formatCode="0.0">
                  <c:v>303.84284279827131</c:v>
                </c:pt>
                <c:pt idx="60" formatCode="0.0">
                  <c:v>302.91421690959811</c:v>
                </c:pt>
                <c:pt idx="61" formatCode="0.0">
                  <c:v>302.00174407657482</c:v>
                </c:pt>
                <c:pt idx="62" formatCode="0.0">
                  <c:v>301.10237067482603</c:v>
                </c:pt>
                <c:pt idx="63" formatCode="0.0">
                  <c:v>300.21315943827699</c:v>
                </c:pt>
                <c:pt idx="64" formatCode="0.0">
                  <c:v>299.33796400526165</c:v>
                </c:pt>
                <c:pt idx="65" formatCode="0.0">
                  <c:v>298.4736437111859</c:v>
                </c:pt>
                <c:pt idx="66" formatCode="0.0">
                  <c:v>297.62229015095238</c:v>
                </c:pt>
                <c:pt idx="67" formatCode="0.0">
                  <c:v>296.78095384704045</c:v>
                </c:pt>
                <c:pt idx="68" formatCode="0.0">
                  <c:v>295.951562954645</c:v>
                </c:pt>
                <c:pt idx="69" formatCode="0.0">
                  <c:v>295.134643432394</c:v>
                </c:pt>
                <c:pt idx="70" formatCode="0.0">
                  <c:v>294.3267205817458</c:v>
                </c:pt>
                <c:pt idx="71" formatCode="0.0">
                  <c:v>293.53008488327714</c:v>
                </c:pt>
                <c:pt idx="72" formatCode="0.0">
                  <c:v>292.74326749931333</c:v>
                </c:pt>
                <c:pt idx="73" formatCode="0.0">
                  <c:v>291.96659600880423</c:v>
                </c:pt>
                <c:pt idx="74" formatCode="0.0">
                  <c:v>291.20043544774308</c:v>
                </c:pt>
                <c:pt idx="75" formatCode="0.0">
                  <c:v>290.44305638194317</c:v>
                </c:pt>
                <c:pt idx="76" formatCode="0.0">
                  <c:v>289.69268080738902</c:v>
                </c:pt>
                <c:pt idx="77" formatCode="0.0">
                  <c:v>288.95400652208468</c:v>
                </c:pt>
                <c:pt idx="78" formatCode="0.0">
                  <c:v>288.22288693848566</c:v>
                </c:pt>
                <c:pt idx="79" formatCode="0.0">
                  <c:v>287.50195425257539</c:v>
                </c:pt>
                <c:pt idx="80" formatCode="0.0">
                  <c:v>286.78921161682501</c:v>
                </c:pt>
                <c:pt idx="81" formatCode="0.0">
                  <c:v>286.0854154040087</c:v>
                </c:pt>
                <c:pt idx="82" formatCode="0.0">
                  <c:v>285.38825107597256</c:v>
                </c:pt>
                <c:pt idx="83" formatCode="0.0">
                  <c:v>284.70050364657442</c:v>
                </c:pt>
                <c:pt idx="84" formatCode="0.0">
                  <c:v>284.01782141848537</c:v>
                </c:pt>
                <c:pt idx="85" formatCode="0.0">
                  <c:v>283.34715296562717</c:v>
                </c:pt>
                <c:pt idx="86" formatCode="0.0">
                  <c:v>282.68030041899925</c:v>
                </c:pt>
                <c:pt idx="87" formatCode="0.0">
                  <c:v>282.02136596601679</c:v>
                </c:pt>
                <c:pt idx="88" formatCode="0.0">
                  <c:v>281.37097307473732</c:v>
                </c:pt>
                <c:pt idx="89" formatCode="0.0">
                  <c:v>280.72734886112522</c:v>
                </c:pt>
                <c:pt idx="90" formatCode="0.0">
                  <c:v>280.08807189832226</c:v>
                </c:pt>
                <c:pt idx="91" formatCode="0.0">
                  <c:v>279.45807463596185</c:v>
                </c:pt>
                <c:pt idx="92" formatCode="0.0">
                  <c:v>278.83309951201619</c:v>
                </c:pt>
                <c:pt idx="93" formatCode="0.0">
                  <c:v>278.21569185730755</c:v>
                </c:pt>
                <c:pt idx="94" formatCode="0.0">
                  <c:v>277.60372892600384</c:v>
                </c:pt>
                <c:pt idx="95" formatCode="0.0">
                  <c:v>276.99983552812614</c:v>
                </c:pt>
                <c:pt idx="96" formatCode="0.0">
                  <c:v>276.39930672118828</c:v>
                </c:pt>
                <c:pt idx="97" formatCode="0.0">
                  <c:v>275.80738495869787</c:v>
                </c:pt>
                <c:pt idx="98" formatCode="0.0">
                  <c:v>275.21964076184082</c:v>
                </c:pt>
                <c:pt idx="99" formatCode="0.0">
                  <c:v>274.63583331837486</c:v>
                </c:pt>
                <c:pt idx="100" formatCode="0.0">
                  <c:v>274.05871640397288</c:v>
                </c:pt>
                <c:pt idx="101" formatCode="0.0">
                  <c:v>273.488781936387</c:v>
                </c:pt>
                <c:pt idx="102" formatCode="0.0">
                  <c:v>272.92112884494782</c:v>
                </c:pt>
                <c:pt idx="103" formatCode="0.0">
                  <c:v>272.36096516287762</c:v>
                </c:pt>
                <c:pt idx="104" formatCode="0.0">
                  <c:v>271.80608812997241</c:v>
                </c:pt>
                <c:pt idx="105" formatCode="0.0">
                  <c:v>271.25633275734674</c:v>
                </c:pt>
                <c:pt idx="106" formatCode="0.0">
                  <c:v>270.70976150170202</c:v>
                </c:pt>
                <c:pt idx="107" formatCode="0.0">
                  <c:v>270.16898902049638</c:v>
                </c:pt>
                <c:pt idx="108" formatCode="0.0">
                  <c:v>269.62890126294906</c:v>
                </c:pt>
                <c:pt idx="109" formatCode="0.0">
                  <c:v>269.10033388846739</c:v>
                </c:pt>
                <c:pt idx="110" formatCode="0.0">
                  <c:v>268.57283410664354</c:v>
                </c:pt>
                <c:pt idx="111" formatCode="0.0">
                  <c:v>268.04653392920807</c:v>
                </c:pt>
                <c:pt idx="112" formatCode="0.0">
                  <c:v>267.52962653987942</c:v>
                </c:pt>
                <c:pt idx="113" formatCode="0.0">
                  <c:v>267.01433720650465</c:v>
                </c:pt>
                <c:pt idx="114" formatCode="0.0">
                  <c:v>266.50379574795375</c:v>
                </c:pt>
                <c:pt idx="115" formatCode="0.0">
                  <c:v>265.99752828585264</c:v>
                </c:pt>
                <c:pt idx="116" formatCode="0.0">
                  <c:v>265.49614057145948</c:v>
                </c:pt>
                <c:pt idx="117" formatCode="0.0">
                  <c:v>264.99421675827318</c:v>
                </c:pt>
                <c:pt idx="118" formatCode="0.0">
                  <c:v>264.49726650052173</c:v>
                </c:pt>
                <c:pt idx="119" formatCode="0.0">
                  <c:v>264.00863297554616</c:v>
                </c:pt>
                <c:pt idx="120" formatCode="0.0">
                  <c:v>263.51979144763482</c:v>
                </c:pt>
                <c:pt idx="121" formatCode="0.0">
                  <c:v>263.03639111719514</c:v>
                </c:pt>
                <c:pt idx="122" formatCode="0.0">
                  <c:v>262.5563673309216</c:v>
                </c:pt>
                <c:pt idx="123" formatCode="0.0">
                  <c:v>262.07923821064878</c:v>
                </c:pt>
                <c:pt idx="124" formatCode="0.0">
                  <c:v>261.60527490535583</c:v>
                </c:pt>
                <c:pt idx="125" formatCode="0.0">
                  <c:v>261.13476004932522</c:v>
                </c:pt>
                <c:pt idx="126" formatCode="0.0">
                  <c:v>260.66798761631514</c:v>
                </c:pt>
                <c:pt idx="127" formatCode="0.0">
                  <c:v>260.20165115316377</c:v>
                </c:pt>
                <c:pt idx="128" formatCode="0.0">
                  <c:v>259.74535026598431</c:v>
                </c:pt>
                <c:pt idx="129" formatCode="0.0">
                  <c:v>259.28396943267313</c:v>
                </c:pt>
                <c:pt idx="130" formatCode="0.0">
                  <c:v>258.82963476950363</c:v>
                </c:pt>
                <c:pt idx="131" formatCode="0.0">
                  <c:v>258.3798244691543</c:v>
                </c:pt>
                <c:pt idx="132" formatCode="0.0">
                  <c:v>257.92823245170632</c:v>
                </c:pt>
                <c:pt idx="133" formatCode="0.0">
                  <c:v>257.48433949988777</c:v>
                </c:pt>
                <c:pt idx="134" formatCode="0.0">
                  <c:v>257.03886204855161</c:v>
                </c:pt>
                <c:pt idx="135" formatCode="0.0">
                  <c:v>256.59842343716406</c:v>
                </c:pt>
                <c:pt idx="136" formatCode="0.0">
                  <c:v>256.16299605105934</c:v>
                </c:pt>
                <c:pt idx="137" formatCode="0.0">
                  <c:v>255.7261081710366</c:v>
                </c:pt>
                <c:pt idx="138" formatCode="0.0">
                  <c:v>255.29492356136166</c:v>
                </c:pt>
                <c:pt idx="139" formatCode="0.0">
                  <c:v>254.8625014009599</c:v>
                </c:pt>
                <c:pt idx="140" formatCode="0.0">
                  <c:v>254.43568683554392</c:v>
                </c:pt>
                <c:pt idx="141" formatCode="0.0">
                  <c:v>254.01138336727871</c:v>
                </c:pt>
                <c:pt idx="142" formatCode="0.0">
                  <c:v>253.58642555732092</c:v>
                </c:pt>
                <c:pt idx="143" formatCode="0.0">
                  <c:v>253.16425014224558</c:v>
                </c:pt>
                <c:pt idx="144" formatCode="0.0">
                  <c:v>252.7515184037058</c:v>
                </c:pt>
                <c:pt idx="145" formatCode="0.0">
                  <c:v>252.33164487098369</c:v>
                </c:pt>
                <c:pt idx="146" formatCode="0.0">
                  <c:v>251.92158954506786</c:v>
                </c:pt>
                <c:pt idx="147" formatCode="0.0">
                  <c:v>251.51141196022985</c:v>
                </c:pt>
                <c:pt idx="148" formatCode="0.0">
                  <c:v>251.10102588365112</c:v>
                </c:pt>
                <c:pt idx="149" formatCode="0.0">
                  <c:v>250.69443643655109</c:v>
                </c:pt>
                <c:pt idx="150" formatCode="0.0">
                  <c:v>250.28751411919814</c:v>
                </c:pt>
                <c:pt idx="151" formatCode="0.0">
                  <c:v>249.88800890358013</c:v>
                </c:pt>
                <c:pt idx="152" formatCode="0.0">
                  <c:v>249.48524191404982</c:v>
                </c:pt>
                <c:pt idx="153" formatCode="0.0">
                  <c:v>249.08612839311837</c:v>
                </c:pt>
                <c:pt idx="154" formatCode="0.0">
                  <c:v>248.68777456096169</c:v>
                </c:pt>
                <c:pt idx="155" formatCode="0.0">
                  <c:v>248.29345898442489</c:v>
                </c:pt>
                <c:pt idx="156" formatCode="0.0">
                  <c:v>247.90317752782516</c:v>
                </c:pt>
                <c:pt idx="157" formatCode="0.0">
                  <c:v>247.51399956738697</c:v>
                </c:pt>
                <c:pt idx="158" formatCode="0.0">
                  <c:v>247.12204543610005</c:v>
                </c:pt>
                <c:pt idx="159" formatCode="0.0">
                  <c:v>246.73831896626857</c:v>
                </c:pt>
                <c:pt idx="160" formatCode="0.0">
                  <c:v>246.35172230670821</c:v>
                </c:pt>
                <c:pt idx="161" formatCode="0.0">
                  <c:v>245.9664936191831</c:v>
                </c:pt>
                <c:pt idx="162" formatCode="0.0">
                  <c:v>245.58605229071324</c:v>
                </c:pt>
                <c:pt idx="163" formatCode="0.0">
                  <c:v>245.20346809770388</c:v>
                </c:pt>
                <c:pt idx="164" formatCode="0.0">
                  <c:v>244.82958016715986</c:v>
                </c:pt>
                <c:pt idx="165" formatCode="0.0">
                  <c:v>244.45348619193541</c:v>
                </c:pt>
                <c:pt idx="166" formatCode="0.0">
                  <c:v>244.07510433590357</c:v>
                </c:pt>
                <c:pt idx="167" formatCode="0.0">
                  <c:v>243.70235287561781</c:v>
                </c:pt>
                <c:pt idx="168" formatCode="0.0">
                  <c:v>243.33124561125052</c:v>
                </c:pt>
                <c:pt idx="169" formatCode="0.0">
                  <c:v>242.95818590258955</c:v>
                </c:pt>
                <c:pt idx="170" formatCode="0.0">
                  <c:v>242.59480142126841</c:v>
                </c:pt>
                <c:pt idx="171" formatCode="0.0">
                  <c:v>242.22582171324697</c:v>
                </c:pt>
                <c:pt idx="172" formatCode="0.0">
                  <c:v>241.85884259835268</c:v>
                </c:pt>
                <c:pt idx="173" formatCode="0.0">
                  <c:v>241.49385104572031</c:v>
                </c:pt>
                <c:pt idx="174" formatCode="0.0">
                  <c:v>241.13543072240589</c:v>
                </c:pt>
                <c:pt idx="175" formatCode="0.0">
                  <c:v>240.77119569362836</c:v>
                </c:pt>
                <c:pt idx="176" formatCode="0.0">
                  <c:v>240.41352003562861</c:v>
                </c:pt>
                <c:pt idx="177" formatCode="0.0">
                  <c:v>240.05456594592835</c:v>
                </c:pt>
                <c:pt idx="178" formatCode="0.0">
                  <c:v>239.69800416879775</c:v>
                </c:pt>
                <c:pt idx="179" formatCode="0.0">
                  <c:v>239.34430856748622</c:v>
                </c:pt>
                <c:pt idx="180" formatCode="0.0">
                  <c:v>238.98924848089587</c:v>
                </c:pt>
                <c:pt idx="181" formatCode="0.0">
                  <c:v>238.63325350518448</c:v>
                </c:pt>
                <c:pt idx="182" formatCode="0.0">
                  <c:v>238.28385708010828</c:v>
                </c:pt>
                <c:pt idx="183" formatCode="0.0">
                  <c:v>237.9339853325626</c:v>
                </c:pt>
                <c:pt idx="184" formatCode="0.0">
                  <c:v>237.58263478589788</c:v>
                </c:pt>
                <c:pt idx="185" formatCode="0.0">
                  <c:v>237.23888732571442</c:v>
                </c:pt>
                <c:pt idx="186" formatCode="0.0">
                  <c:v>236.88979149120735</c:v>
                </c:pt>
                <c:pt idx="187" formatCode="0.0">
                  <c:v>236.54832444513053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C3-47BC-B27D-26F4BC3012FB}"/>
            </c:ext>
          </c:extLst>
        </c:ser>
        <c:ser>
          <c:idx val="3"/>
          <c:order val="2"/>
          <c:tx>
            <c:strRef>
              <c:f>'d-beta'!$BD$2</c:f>
              <c:strCache>
                <c:ptCount val="1"/>
                <c:pt idx="0">
                  <c:v>H95/C54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'd-beta'!$AU$5:$AU$28</c:f>
              <c:numCache>
                <c:formatCode>0.0</c:formatCode>
                <c:ptCount val="24"/>
                <c:pt idx="0">
                  <c:v>51</c:v>
                </c:pt>
                <c:pt idx="1">
                  <c:v>74</c:v>
                </c:pt>
                <c:pt idx="2">
                  <c:v>77.5</c:v>
                </c:pt>
                <c:pt idx="3">
                  <c:v>79.400000000000006</c:v>
                </c:pt>
                <c:pt idx="4">
                  <c:v>89.5</c:v>
                </c:pt>
                <c:pt idx="5">
                  <c:v>97</c:v>
                </c:pt>
                <c:pt idx="6">
                  <c:v>109</c:v>
                </c:pt>
                <c:pt idx="7">
                  <c:v>118.5</c:v>
                </c:pt>
                <c:pt idx="8">
                  <c:v>134</c:v>
                </c:pt>
                <c:pt idx="9">
                  <c:v>148.4</c:v>
                </c:pt>
                <c:pt idx="10">
                  <c:v>168</c:v>
                </c:pt>
                <c:pt idx="11">
                  <c:v>186.5</c:v>
                </c:pt>
                <c:pt idx="12">
                  <c:v>202</c:v>
                </c:pt>
                <c:pt idx="13">
                  <c:v>219</c:v>
                </c:pt>
                <c:pt idx="14">
                  <c:v>251</c:v>
                </c:pt>
                <c:pt idx="15">
                  <c:v>280</c:v>
                </c:pt>
                <c:pt idx="16">
                  <c:v>315</c:v>
                </c:pt>
                <c:pt idx="17">
                  <c:v>357</c:v>
                </c:pt>
                <c:pt idx="18">
                  <c:v>398</c:v>
                </c:pt>
                <c:pt idx="19">
                  <c:v>445</c:v>
                </c:pt>
                <c:pt idx="20">
                  <c:v>497</c:v>
                </c:pt>
                <c:pt idx="21">
                  <c:v>563</c:v>
                </c:pt>
                <c:pt idx="22">
                  <c:v>609</c:v>
                </c:pt>
                <c:pt idx="23">
                  <c:v>742</c:v>
                </c:pt>
              </c:numCache>
            </c:numRef>
          </c:xVal>
          <c:yVal>
            <c:numRef>
              <c:f>'d-beta'!$BD$5:$BD$22</c:f>
              <c:numCache>
                <c:formatCode>0.00</c:formatCode>
                <c:ptCount val="18"/>
                <c:pt idx="0">
                  <c:v>191.9456408889655</c:v>
                </c:pt>
                <c:pt idx="1">
                  <c:v>187.6940684671722</c:v>
                </c:pt>
                <c:pt idx="2">
                  <c:v>191.33184453953015</c:v>
                </c:pt>
                <c:pt idx="3">
                  <c:v>171.71428039640239</c:v>
                </c:pt>
                <c:pt idx="4">
                  <c:v>175.72396733449409</c:v>
                </c:pt>
                <c:pt idx="5">
                  <c:v>154.90254979711892</c:v>
                </c:pt>
                <c:pt idx="6">
                  <c:v>164.18893351375561</c:v>
                </c:pt>
                <c:pt idx="7">
                  <c:v>181.24162732015361</c:v>
                </c:pt>
                <c:pt idx="8">
                  <c:v>152.97564544196132</c:v>
                </c:pt>
                <c:pt idx="9">
                  <c:v>160.60702183144497</c:v>
                </c:pt>
                <c:pt idx="10">
                  <c:v>162.87850760121091</c:v>
                </c:pt>
                <c:pt idx="11">
                  <c:v>167.6466253617325</c:v>
                </c:pt>
                <c:pt idx="12">
                  <c:v>153.11886194205067</c:v>
                </c:pt>
                <c:pt idx="13">
                  <c:v>163.46896158613686</c:v>
                </c:pt>
                <c:pt idx="14">
                  <c:v>163.69856686625411</c:v>
                </c:pt>
                <c:pt idx="15">
                  <c:v>139.85475943237452</c:v>
                </c:pt>
                <c:pt idx="16">
                  <c:v>108.93680816647111</c:v>
                </c:pt>
                <c:pt idx="17">
                  <c:v>127.90888315553474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C-4A60-8C70-BD9AA1085948}"/>
            </c:ext>
          </c:extLst>
        </c:ser>
        <c:ser>
          <c:idx val="4"/>
          <c:order val="3"/>
          <c:tx>
            <c:strRef>
              <c:f>'d-beta'!$AO$2</c:f>
              <c:strCache>
                <c:ptCount val="1"/>
                <c:pt idx="0">
                  <c:v>H95/S49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'd-beta'!$A$5:$A$355</c:f>
              <c:numCache>
                <c:formatCode>General</c:formatCode>
                <c:ptCount val="3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</c:numCache>
            </c:numRef>
          </c:xVal>
          <c:yVal>
            <c:numRef>
              <c:f>'d-beta'!$AO$5:$AO$192</c:f>
              <c:numCache>
                <c:formatCode>0.0</c:formatCode>
                <c:ptCount val="188"/>
                <c:pt idx="0">
                  <c:v>300.75241381846581</c:v>
                </c:pt>
                <c:pt idx="1">
                  <c:v>296.30249975115703</c:v>
                </c:pt>
                <c:pt idx="2">
                  <c:v>291.96367680212961</c:v>
                </c:pt>
                <c:pt idx="3">
                  <c:v>287.73607486140827</c:v>
                </c:pt>
                <c:pt idx="4">
                  <c:v>283.61935756487924</c:v>
                </c:pt>
                <c:pt idx="5">
                  <c:v>279.61278820464645</c:v>
                </c:pt>
                <c:pt idx="6">
                  <c:v>275.71528814980888</c:v>
                </c:pt>
                <c:pt idx="7">
                  <c:v>271.92548858453574</c:v>
                </c:pt>
                <c:pt idx="8">
                  <c:v>268.24177628353937</c:v>
                </c:pt>
                <c:pt idx="9">
                  <c:v>264.66233406783454</c:v>
                </c:pt>
                <c:pt idx="10">
                  <c:v>261.1851765148001</c:v>
                </c:pt>
                <c:pt idx="11">
                  <c:v>257.80818143532611</c:v>
                </c:pt>
                <c:pt idx="12">
                  <c:v>254.52911757612674</c:v>
                </c:pt>
                <c:pt idx="13">
                  <c:v>251.34566895653074</c:v>
                </c:pt>
                <c:pt idx="14">
                  <c:v>248.25545620560524</c:v>
                </c:pt>
                <c:pt idx="15">
                  <c:v>245.25605522659748</c:v>
                </c:pt>
                <c:pt idx="16">
                  <c:v>242.3450134810389</c:v>
                </c:pt>
                <c:pt idx="17">
                  <c:v>239.51986415386318</c:v>
                </c:pt>
                <c:pt idx="18">
                  <c:v>236.77813843324134</c:v>
                </c:pt>
                <c:pt idx="19">
                  <c:v>234.11737611408739</c:v>
                </c:pt>
                <c:pt idx="20">
                  <c:v>231.5351347120918</c:v>
                </c:pt>
                <c:pt idx="21">
                  <c:v>229.02899725535497</c:v>
                </c:pt>
                <c:pt idx="22">
                  <c:v>226.59657890298047</c:v>
                </c:pt>
                <c:pt idx="23">
                  <c:v>224.23553252425711</c:v>
                </c:pt>
                <c:pt idx="24">
                  <c:v>221.94355335770729</c:v>
                </c:pt>
                <c:pt idx="25">
                  <c:v>219.71838285685612</c:v>
                </c:pt>
                <c:pt idx="26">
                  <c:v>217.55781181795226</c:v>
                </c:pt>
                <c:pt idx="27">
                  <c:v>215.4596828749161</c:v>
                </c:pt>
                <c:pt idx="28">
                  <c:v>213.42189243760117</c:v>
                </c:pt>
                <c:pt idx="29">
                  <c:v>211.44239214126844</c:v>
                </c:pt>
                <c:pt idx="30">
                  <c:v>209.51918986796056</c:v>
                </c:pt>
                <c:pt idx="31">
                  <c:v>207.65035039384327</c:v>
                </c:pt>
                <c:pt idx="32">
                  <c:v>205.83399571073221</c:v>
                </c:pt>
                <c:pt idx="33">
                  <c:v>204.0683050648264</c:v>
                </c:pt>
                <c:pt idx="34">
                  <c:v>202.35151475089936</c:v>
                </c:pt>
                <c:pt idx="35">
                  <c:v>200.68191769600173</c:v>
                </c:pt>
                <c:pt idx="36">
                  <c:v>199.05786286298633</c:v>
                </c:pt>
                <c:pt idx="37">
                  <c:v>197.47775450074846</c:v>
                </c:pt>
                <c:pt idx="38">
                  <c:v>195.94005126505647</c:v>
                </c:pt>
                <c:pt idx="39">
                  <c:v>194.44326523113818</c:v>
                </c:pt>
                <c:pt idx="40">
                  <c:v>192.98596081676135</c:v>
                </c:pt>
                <c:pt idx="41">
                  <c:v>191.56675363238128</c:v>
                </c:pt>
                <c:pt idx="42">
                  <c:v>190.18430927294355</c:v>
                </c:pt>
                <c:pt idx="43">
                  <c:v>188.83734206426027</c:v>
                </c:pt>
                <c:pt idx="44">
                  <c:v>187.52461377525117</c:v>
                </c:pt>
                <c:pt idx="45">
                  <c:v>186.24493230599387</c:v>
                </c:pt>
                <c:pt idx="46">
                  <c:v>184.99715036028056</c:v>
                </c:pt>
                <c:pt idx="47">
                  <c:v>183.78016411024362</c:v>
                </c:pt>
                <c:pt idx="48">
                  <c:v>182.59291185966094</c:v>
                </c:pt>
                <c:pt idx="49">
                  <c:v>181.43437271163236</c:v>
                </c:pt>
                <c:pt idx="50">
                  <c:v>180.30356524556248</c:v>
                </c:pt>
                <c:pt idx="51">
                  <c:v>179.19954620764895</c:v>
                </c:pt>
                <c:pt idx="52">
                  <c:v>178.12140921850664</c:v>
                </c:pt>
                <c:pt idx="53">
                  <c:v>177.06828350093451</c:v>
                </c:pt>
                <c:pt idx="54">
                  <c:v>176.03933263040312</c:v>
                </c:pt>
                <c:pt idx="55">
                  <c:v>175.03375331037626</c:v>
                </c:pt>
                <c:pt idx="56">
                  <c:v>174.05077417417601</c:v>
                </c:pt>
                <c:pt idx="57">
                  <c:v>173.08965461481421</c:v>
                </c:pt>
                <c:pt idx="58">
                  <c:v>172.14968364384094</c:v>
                </c:pt>
                <c:pt idx="59">
                  <c:v>171.23017878007715</c:v>
                </c:pt>
                <c:pt idx="60">
                  <c:v>170.33048496878644</c:v>
                </c:pt>
                <c:pt idx="61">
                  <c:v>169.44997353168185</c:v>
                </c:pt>
                <c:pt idx="62">
                  <c:v>168.58804114800046</c:v>
                </c:pt>
                <c:pt idx="63">
                  <c:v>167.74410886666453</c:v>
                </c:pt>
                <c:pt idx="64">
                  <c:v>166.91762114947051</c:v>
                </c:pt>
                <c:pt idx="65">
                  <c:v>166.10804494511171</c:v>
                </c:pt>
                <c:pt idx="66">
                  <c:v>165.31486879372926</c:v>
                </c:pt>
                <c:pt idx="67">
                  <c:v>164.53760196160374</c:v>
                </c:pt>
                <c:pt idx="68">
                  <c:v>163.77577360554199</c:v>
                </c:pt>
                <c:pt idx="69">
                  <c:v>163.0289319664646</c:v>
                </c:pt>
                <c:pt idx="70">
                  <c:v>162.29664359156902</c:v>
                </c:pt>
                <c:pt idx="71">
                  <c:v>161.57849258453871</c:v>
                </c:pt>
                <c:pt idx="72">
                  <c:v>160.87407988307802</c:v>
                </c:pt>
                <c:pt idx="73">
                  <c:v>160.18302256318168</c:v>
                </c:pt>
                <c:pt idx="74">
                  <c:v>159.50495316938657</c:v>
                </c:pt>
                <c:pt idx="75">
                  <c:v>158.83951907033929</c:v>
                </c:pt>
                <c:pt idx="76">
                  <c:v>158.18638183896428</c:v>
                </c:pt>
                <c:pt idx="77">
                  <c:v>157.54521665649213</c:v>
                </c:pt>
                <c:pt idx="78">
                  <c:v>156.91571173965963</c:v>
                </c:pt>
                <c:pt idx="79">
                  <c:v>156.29756779033858</c:v>
                </c:pt>
                <c:pt idx="80">
                  <c:v>155.69049746687608</c:v>
                </c:pt>
                <c:pt idx="81">
                  <c:v>155.0942248764652</c:v>
                </c:pt>
                <c:pt idx="82">
                  <c:v>154.50848508780916</c:v>
                </c:pt>
                <c:pt idx="83">
                  <c:v>153.93302366341482</c:v>
                </c:pt>
                <c:pt idx="84">
                  <c:v>153.36759621081785</c:v>
                </c:pt>
                <c:pt idx="85">
                  <c:v>152.81196795209894</c:v>
                </c:pt>
                <c:pt idx="86">
                  <c:v>152.26591331099621</c:v>
                </c:pt>
                <c:pt idx="87">
                  <c:v>151.72921551702655</c:v>
                </c:pt>
                <c:pt idx="88">
                  <c:v>151.20166622594945</c:v>
                </c:pt>
                <c:pt idx="89">
                  <c:v>150.68306515598965</c:v>
                </c:pt>
                <c:pt idx="90">
                  <c:v>150.17321973922617</c:v>
                </c:pt>
                <c:pt idx="91">
                  <c:v>149.67194478756699</c:v>
                </c:pt>
                <c:pt idx="92">
                  <c:v>149.17906217274958</c:v>
                </c:pt>
                <c:pt idx="93">
                  <c:v>148.69440051983247</c:v>
                </c:pt>
                <c:pt idx="94">
                  <c:v>148.21779491365703</c:v>
                </c:pt>
                <c:pt idx="95">
                  <c:v>147.74908661775123</c:v>
                </c:pt>
                <c:pt idx="96">
                  <c:v>147.28812280521606</c:v>
                </c:pt>
                <c:pt idx="97">
                  <c:v>146.83475630107557</c:v>
                </c:pt>
                <c:pt idx="98">
                  <c:v>146.38884533568068</c:v>
                </c:pt>
                <c:pt idx="99">
                  <c:v>145.95025330868566</c:v>
                </c:pt>
                <c:pt idx="100">
                  <c:v>145.51884856317645</c:v>
                </c:pt>
                <c:pt idx="101">
                  <c:v>145.09450416955588</c:v>
                </c:pt>
                <c:pt idx="102">
                  <c:v>144.67709771876389</c:v>
                </c:pt>
                <c:pt idx="103">
                  <c:v>144.26651112446405</c:v>
                </c:pt>
                <c:pt idx="104">
                  <c:v>143.86263043382485</c:v>
                </c:pt>
                <c:pt idx="105">
                  <c:v>143.46534564652802</c:v>
                </c:pt>
                <c:pt idx="106">
                  <c:v>143.07455054168372</c:v>
                </c:pt>
                <c:pt idx="107">
                  <c:v>142.69014251229828</c:v>
                </c:pt>
                <c:pt idx="108">
                  <c:v>142.31202240699673</c:v>
                </c:pt>
                <c:pt idx="109">
                  <c:v>141.94009437868829</c:v>
                </c:pt>
                <c:pt idx="110">
                  <c:v>141.57426573987925</c:v>
                </c:pt>
                <c:pt idx="111">
                  <c:v>141.21444682435555</c:v>
                </c:pt>
                <c:pt idx="112">
                  <c:v>140.86055085497088</c:v>
                </c:pt>
                <c:pt idx="113">
                  <c:v>140.51249381726512</c:v>
                </c:pt>
                <c:pt idx="114">
                  <c:v>140.17019433867955</c:v>
                </c:pt>
                <c:pt idx="115">
                  <c:v>139.83357357312525</c:v>
                </c:pt>
                <c:pt idx="116">
                  <c:v>139.50255509066898</c:v>
                </c:pt>
                <c:pt idx="117">
                  <c:v>139.17706477212698</c:v>
                </c:pt>
                <c:pt idx="118">
                  <c:v>138.85703070834961</c:v>
                </c:pt>
                <c:pt idx="119">
                  <c:v>138.54238310399057</c:v>
                </c:pt>
                <c:pt idx="120">
                  <c:v>138.23305418558016</c:v>
                </c:pt>
                <c:pt idx="121">
                  <c:v>137.92897811369954</c:v>
                </c:pt>
                <c:pt idx="122">
                  <c:v>137.63009089908968</c:v>
                </c:pt>
                <c:pt idx="123">
                  <c:v>137.33633032252595</c:v>
                </c:pt>
                <c:pt idx="124">
                  <c:v>137.04763585827897</c:v>
                </c:pt>
                <c:pt idx="125">
                  <c:v>136.76394860102113</c:v>
                </c:pt>
                <c:pt idx="126">
                  <c:v>136.48521119602452</c:v>
                </c:pt>
                <c:pt idx="127">
                  <c:v>136.21136777250035</c:v>
                </c:pt>
                <c:pt idx="128">
                  <c:v>135.94236387994812</c:v>
                </c:pt>
                <c:pt idx="129">
                  <c:v>135.6781464273779</c:v>
                </c:pt>
                <c:pt idx="130">
                  <c:v>135.41866362528833</c:v>
                </c:pt>
                <c:pt idx="131">
                  <c:v>135.16386493026471</c:v>
                </c:pt>
                <c:pt idx="132">
                  <c:v>134.91370099209541</c:v>
                </c:pt>
                <c:pt idx="133">
                  <c:v>134.66812360328544</c:v>
                </c:pt>
                <c:pt idx="134">
                  <c:v>134.42708565087219</c:v>
                </c:pt>
                <c:pt idx="135">
                  <c:v>134.19054107042291</c:v>
                </c:pt>
                <c:pt idx="136">
                  <c:v>133.95844480214498</c:v>
                </c:pt>
                <c:pt idx="137">
                  <c:v>133.73075274898332</c:v>
                </c:pt>
                <c:pt idx="138">
                  <c:v>133.50742173664332</c:v>
                </c:pt>
                <c:pt idx="139">
                  <c:v>133.28840947543677</c:v>
                </c:pt>
                <c:pt idx="140">
                  <c:v>133.07367452388007</c:v>
                </c:pt>
                <c:pt idx="141">
                  <c:v>132.86317625395839</c:v>
                </c:pt>
                <c:pt idx="142">
                  <c:v>132.65687481798534</c:v>
                </c:pt>
                <c:pt idx="143">
                  <c:v>132.45473111698948</c:v>
                </c:pt>
                <c:pt idx="144">
                  <c:v>132.25670677055365</c:v>
                </c:pt>
                <c:pt idx="145">
                  <c:v>132.06276408804138</c:v>
                </c:pt>
                <c:pt idx="146">
                  <c:v>131.87286604116093</c:v>
                </c:pt>
                <c:pt idx="147">
                  <c:v>131.68697623778371</c:v>
                </c:pt>
                <c:pt idx="148">
                  <c:v>131.50505889698786</c:v>
                </c:pt>
                <c:pt idx="149">
                  <c:v>131.32707882524511</c:v>
                </c:pt>
                <c:pt idx="150">
                  <c:v>131.15300139372187</c:v>
                </c:pt>
                <c:pt idx="151">
                  <c:v>130.98279251662842</c:v>
                </c:pt>
                <c:pt idx="152">
                  <c:v>130.81641863057661</c:v>
                </c:pt>
                <c:pt idx="153">
                  <c:v>130.6538466748998</c:v>
                </c:pt>
                <c:pt idx="154">
                  <c:v>130.49504407288703</c:v>
                </c:pt>
                <c:pt idx="155">
                  <c:v>130.33997871389477</c:v>
                </c:pt>
                <c:pt idx="156">
                  <c:v>130.18861893629406</c:v>
                </c:pt>
                <c:pt idx="157">
                  <c:v>130.0409335112144</c:v>
                </c:pt>
                <c:pt idx="158">
                  <c:v>129.89689162704974</c:v>
                </c:pt>
                <c:pt idx="159">
                  <c:v>129.75646287468913</c:v>
                </c:pt>
                <c:pt idx="160">
                  <c:v>129.61961723344359</c:v>
                </c:pt>
                <c:pt idx="161">
                  <c:v>129.48632505763061</c:v>
                </c:pt>
                <c:pt idx="162">
                  <c:v>129.35655706379134</c:v>
                </c:pt>
                <c:pt idx="163">
                  <c:v>129.23028431851054</c:v>
                </c:pt>
                <c:pt idx="164">
                  <c:v>129.10747822680565</c:v>
                </c:pt>
                <c:pt idx="165">
                  <c:v>128.98811052107385</c:v>
                </c:pt>
                <c:pt idx="166">
                  <c:v>128.87215325054711</c:v>
                </c:pt>
                <c:pt idx="167">
                  <c:v>128.75957877125791</c:v>
                </c:pt>
                <c:pt idx="168">
                  <c:v>128.65035973647338</c:v>
                </c:pt>
                <c:pt idx="169">
                  <c:v>128.54446908758229</c:v>
                </c:pt>
                <c:pt idx="170">
                  <c:v>128.44188004541473</c:v>
                </c:pt>
                <c:pt idx="171">
                  <c:v>128.34256610197804</c:v>
                </c:pt>
                <c:pt idx="172">
                  <c:v>128.24650101257333</c:v>
                </c:pt>
                <c:pt idx="173">
                  <c:v>128.15365878829891</c:v>
                </c:pt>
                <c:pt idx="174">
                  <c:v>128.06401368890062</c:v>
                </c:pt>
                <c:pt idx="175">
                  <c:v>127.97754021596728</c:v>
                </c:pt>
                <c:pt idx="176">
                  <c:v>127.89421310644656</c:v>
                </c:pt>
                <c:pt idx="177">
                  <c:v>127.81400732646847</c:v>
                </c:pt>
                <c:pt idx="178">
                  <c:v>127.73689806546707</c:v>
                </c:pt>
                <c:pt idx="179">
                  <c:v>127.66286073057631</c:v>
                </c:pt>
                <c:pt idx="180">
                  <c:v>127.59187094129362</c:v>
                </c:pt>
                <c:pt idx="181">
                  <c:v>127.52390452440142</c:v>
                </c:pt>
                <c:pt idx="182">
                  <c:v>127.45893750912154</c:v>
                </c:pt>
                <c:pt idx="183">
                  <c:v>127.39694612250895</c:v>
                </c:pt>
                <c:pt idx="184">
                  <c:v>127.33790678505659</c:v>
                </c:pt>
                <c:pt idx="185">
                  <c:v>127.28179610651199</c:v>
                </c:pt>
                <c:pt idx="186">
                  <c:v>127.22859088189415</c:v>
                </c:pt>
                <c:pt idx="187">
                  <c:v>127.17826808769138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6C-4A60-8C70-BD9AA1085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014448"/>
        <c:axId val="607014776"/>
      </c:scatterChart>
      <c:valAx>
        <c:axId val="607014448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07014776"/>
        <c:crosses val="autoZero"/>
        <c:crossBetween val="midCat"/>
      </c:valAx>
      <c:valAx>
        <c:axId val="60701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07014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CH4(g)-H2(g) -</a:t>
            </a:r>
            <a:r>
              <a:rPr lang="en-US" baseline="0"/>
              <a:t> Horibe &amp; Craig 1995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'd-beta'!$BF$2:$BH$2</c:f>
              <c:strCache>
                <c:ptCount val="1"/>
                <c:pt idx="0">
                  <c:v>Horibe and Craig 1995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'd-beta'!$BG$5:$BG$33</c:f>
              <c:numCache>
                <c:formatCode>0.0000</c:formatCode>
                <c:ptCount val="29"/>
                <c:pt idx="0">
                  <c:v>2.0988561234127401</c:v>
                </c:pt>
                <c:pt idx="1">
                  <c:v>2.0984156961494076</c:v>
                </c:pt>
                <c:pt idx="2">
                  <c:v>2.0393596410727035</c:v>
                </c:pt>
                <c:pt idx="3">
                  <c:v>2.0360378703043875</c:v>
                </c:pt>
                <c:pt idx="4">
                  <c:v>2.0273694880892044</c:v>
                </c:pt>
                <c:pt idx="5">
                  <c:v>2.0273694880892044</c:v>
                </c:pt>
                <c:pt idx="6">
                  <c:v>2.0114653525093029</c:v>
                </c:pt>
                <c:pt idx="7">
                  <c:v>1.8641066268990585</c:v>
                </c:pt>
                <c:pt idx="8">
                  <c:v>1.8609844607797528</c:v>
                </c:pt>
                <c:pt idx="9">
                  <c:v>1.8592544389699734</c:v>
                </c:pt>
                <c:pt idx="10">
                  <c:v>1.7426156661148386</c:v>
                </c:pt>
                <c:pt idx="11">
                  <c:v>1.7380724776223171</c:v>
                </c:pt>
                <c:pt idx="12">
                  <c:v>1.7350568231109571</c:v>
                </c:pt>
                <c:pt idx="13">
                  <c:v>1.7323516673884798</c:v>
                </c:pt>
                <c:pt idx="14">
                  <c:v>1.5749271596188674</c:v>
                </c:pt>
                <c:pt idx="15">
                  <c:v>1.5667841754798277</c:v>
                </c:pt>
                <c:pt idx="16">
                  <c:v>1.5660480776759849</c:v>
                </c:pt>
                <c:pt idx="17">
                  <c:v>1.5645779550966128</c:v>
                </c:pt>
                <c:pt idx="18">
                  <c:v>1.4785244326162492</c:v>
                </c:pt>
                <c:pt idx="19">
                  <c:v>1.4735135931628969</c:v>
                </c:pt>
                <c:pt idx="20">
                  <c:v>1.4588956160186737</c:v>
                </c:pt>
                <c:pt idx="21">
                  <c:v>1.3697691938908294</c:v>
                </c:pt>
                <c:pt idx="22">
                  <c:v>1.3686443577636351</c:v>
                </c:pt>
                <c:pt idx="23">
                  <c:v>1.3641634267785281</c:v>
                </c:pt>
                <c:pt idx="24">
                  <c:v>1.3339558460614953</c:v>
                </c:pt>
                <c:pt idx="25">
                  <c:v>1.2939121433654657</c:v>
                </c:pt>
                <c:pt idx="26">
                  <c:v>1.2884107453456162</c:v>
                </c:pt>
                <c:pt idx="27">
                  <c:v>1.2847690627609689</c:v>
                </c:pt>
                <c:pt idx="28">
                  <c:v>1.2839442768183862</c:v>
                </c:pt>
              </c:numCache>
            </c:numRef>
          </c:xVal>
          <c:yVal>
            <c:numRef>
              <c:f>'d-beta'!$BH$5:$BH$33</c:f>
              <c:numCache>
                <c:formatCode>0.000</c:formatCode>
                <c:ptCount val="29"/>
                <c:pt idx="0">
                  <c:v>538.04908237664711</c:v>
                </c:pt>
                <c:pt idx="1">
                  <c:v>533.63809983222939</c:v>
                </c:pt>
                <c:pt idx="2">
                  <c:v>509.03134158238015</c:v>
                </c:pt>
                <c:pt idx="3">
                  <c:v>505.71767593627391</c:v>
                </c:pt>
                <c:pt idx="4">
                  <c:v>501.01030247141711</c:v>
                </c:pt>
                <c:pt idx="5">
                  <c:v>501.80213072463818</c:v>
                </c:pt>
                <c:pt idx="6">
                  <c:v>492.8930453380346</c:v>
                </c:pt>
                <c:pt idx="7">
                  <c:v>431.73269733837003</c:v>
                </c:pt>
                <c:pt idx="8">
                  <c:v>431.00955337433192</c:v>
                </c:pt>
                <c:pt idx="9">
                  <c:v>427.83542369939221</c:v>
                </c:pt>
                <c:pt idx="10">
                  <c:v>377.18296250625491</c:v>
                </c:pt>
                <c:pt idx="11">
                  <c:v>377.53822598026147</c:v>
                </c:pt>
                <c:pt idx="12">
                  <c:v>374.71016798199395</c:v>
                </c:pt>
                <c:pt idx="13">
                  <c:v>372.63970062927336</c:v>
                </c:pt>
                <c:pt idx="14">
                  <c:v>303.47619696655858</c:v>
                </c:pt>
                <c:pt idx="15">
                  <c:v>298.38585423417783</c:v>
                </c:pt>
                <c:pt idx="16">
                  <c:v>299.70270594240526</c:v>
                </c:pt>
                <c:pt idx="17">
                  <c:v>297.91355593170118</c:v>
                </c:pt>
                <c:pt idx="18">
                  <c:v>260.63631933178101</c:v>
                </c:pt>
                <c:pt idx="19">
                  <c:v>259.66885806598941</c:v>
                </c:pt>
                <c:pt idx="20">
                  <c:v>256.62865941197646</c:v>
                </c:pt>
                <c:pt idx="21">
                  <c:v>218.68046241778768</c:v>
                </c:pt>
                <c:pt idx="22">
                  <c:v>217.41848491000252</c:v>
                </c:pt>
                <c:pt idx="23">
                  <c:v>217.86195701857739</c:v>
                </c:pt>
                <c:pt idx="24">
                  <c:v>203.12291134735065</c:v>
                </c:pt>
                <c:pt idx="25">
                  <c:v>186.32120394898854</c:v>
                </c:pt>
                <c:pt idx="26">
                  <c:v>185.0732484267389</c:v>
                </c:pt>
                <c:pt idx="27">
                  <c:v>185.49549723729027</c:v>
                </c:pt>
                <c:pt idx="28">
                  <c:v>181.63974314330136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0-436C-AEE3-8607CA7383DB}"/>
            </c:ext>
          </c:extLst>
        </c:ser>
        <c:ser>
          <c:idx val="2"/>
          <c:order val="1"/>
          <c:tx>
            <c:strRef>
              <c:f>'d-beta'!$AA$2</c:f>
              <c:strCache>
                <c:ptCount val="1"/>
                <c:pt idx="0">
                  <c:v>Bottinga 1969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'd-beta'!$AA$5:$AA$355</c:f>
              <c:numCache>
                <c:formatCode>0.000</c:formatCode>
                <c:ptCount val="351"/>
                <c:pt idx="0">
                  <c:v>1378.7748607785948</c:v>
                </c:pt>
                <c:pt idx="1">
                  <c:v>1364.7140874607278</c:v>
                </c:pt>
                <c:pt idx="2">
                  <c:v>1350.8908920268414</c:v>
                </c:pt>
                <c:pt idx="3">
                  <c:v>1337.2994287210968</c:v>
                </c:pt>
                <c:pt idx="4">
                  <c:v>1323.9340390128716</c:v>
                </c:pt>
                <c:pt idx="5">
                  <c:v>1310.7892442520822</c:v>
                </c:pt>
                <c:pt idx="6">
                  <c:v>1297.8597386642055</c:v>
                </c:pt>
                <c:pt idx="7">
                  <c:v>1285.1403826669473</c:v>
                </c:pt>
                <c:pt idx="8">
                  <c:v>1272.6261964915982</c:v>
                </c:pt>
                <c:pt idx="9">
                  <c:v>1260.3123540931226</c:v>
                </c:pt>
                <c:pt idx="10">
                  <c:v>1248.1941773339627</c:v>
                </c:pt>
                <c:pt idx="11">
                  <c:v>1236.2671304274259</c:v>
                </c:pt>
                <c:pt idx="12">
                  <c:v>1224.526814627344</c:v>
                </c:pt>
                <c:pt idx="13">
                  <c:v>1212.9689631514598</c:v>
                </c:pt>
                <c:pt idx="14">
                  <c:v>1201.5894363267225</c:v>
                </c:pt>
                <c:pt idx="15">
                  <c:v>1190.3842169453408</c:v>
                </c:pt>
                <c:pt idx="16">
                  <c:v>1179.3494058210777</c:v>
                </c:pt>
                <c:pt idx="17">
                  <c:v>1168.4812175358629</c:v>
                </c:pt>
                <c:pt idx="18">
                  <c:v>1157.7759763673537</c:v>
                </c:pt>
                <c:pt idx="19">
                  <c:v>1147.2301123885879</c:v>
                </c:pt>
                <c:pt idx="20">
                  <c:v>1136.8401577313791</c:v>
                </c:pt>
                <c:pt idx="21">
                  <c:v>1126.6027430055356</c:v>
                </c:pt>
                <c:pt idx="22">
                  <c:v>1116.5145938664425</c:v>
                </c:pt>
                <c:pt idx="23">
                  <c:v>1106.5725277239312</c:v>
                </c:pt>
                <c:pt idx="24">
                  <c:v>1096.7734505857472</c:v>
                </c:pt>
                <c:pt idx="25">
                  <c:v>1087.1143540292883</c:v>
                </c:pt>
                <c:pt idx="26">
                  <c:v>1077.5923122956133</c:v>
                </c:pt>
                <c:pt idx="27">
                  <c:v>1068.2044795000445</c:v>
                </c:pt>
                <c:pt idx="28">
                  <c:v>1058.9480869539796</c:v>
                </c:pt>
                <c:pt idx="29">
                  <c:v>1049.8204405928134</c:v>
                </c:pt>
                <c:pt idx="30">
                  <c:v>1040.8189185051328</c:v>
                </c:pt>
                <c:pt idx="31">
                  <c:v>1031.9409685585929</c:v>
                </c:pt>
                <c:pt idx="32">
                  <c:v>1023.1841061181226</c:v>
                </c:pt>
                <c:pt idx="33">
                  <c:v>1014.5459118523299</c:v>
                </c:pt>
                <c:pt idx="34">
                  <c:v>1006.0240296241759</c:v>
                </c:pt>
                <c:pt idx="35">
                  <c:v>997.61616446219818</c:v>
                </c:pt>
                <c:pt idx="36">
                  <c:v>989.32008060873932</c:v>
                </c:pt>
                <c:pt idx="37">
                  <c:v>981.13359964181495</c:v>
                </c:pt>
                <c:pt idx="38">
                  <c:v>973.05459866742535</c:v>
                </c:pt>
                <c:pt idx="39">
                  <c:v>965.08100857926411</c:v>
                </c:pt>
                <c:pt idx="40">
                  <c:v>957.21081238293687</c:v>
                </c:pt>
                <c:pt idx="41">
                  <c:v>949.4420435819286</c:v>
                </c:pt>
                <c:pt idx="42">
                  <c:v>941.77278462270601</c:v>
                </c:pt>
                <c:pt idx="43">
                  <c:v>934.20116539645551</c:v>
                </c:pt>
                <c:pt idx="44">
                  <c:v>926.72536179508256</c:v>
                </c:pt>
                <c:pt idx="45">
                  <c:v>919.34359431920848</c:v>
                </c:pt>
                <c:pt idx="46">
                  <c:v>912.05412673600722</c:v>
                </c:pt>
                <c:pt idx="47">
                  <c:v>904.85526478482825</c:v>
                </c:pt>
                <c:pt idx="48">
                  <c:v>897.74535492864266</c:v>
                </c:pt>
                <c:pt idx="49">
                  <c:v>890.72278314944583</c:v>
                </c:pt>
                <c:pt idx="50">
                  <c:v>883.78597378583163</c:v>
                </c:pt>
                <c:pt idx="51">
                  <c:v>876.93338841104014</c:v>
                </c:pt>
                <c:pt idx="52">
                  <c:v>870.16352474985047</c:v>
                </c:pt>
                <c:pt idx="53">
                  <c:v>863.47491563277185</c:v>
                </c:pt>
                <c:pt idx="54">
                  <c:v>856.86612798605211</c:v>
                </c:pt>
                <c:pt idx="55">
                  <c:v>850.33576185609081</c:v>
                </c:pt>
                <c:pt idx="56">
                  <c:v>843.88244946690156</c:v>
                </c:pt>
                <c:pt idx="57">
                  <c:v>837.50485430933963</c:v>
                </c:pt>
                <c:pt idx="58">
                  <c:v>831.20167026085596</c:v>
                </c:pt>
                <c:pt idx="59">
                  <c:v>824.97162073460004</c:v>
                </c:pt>
                <c:pt idx="60">
                  <c:v>818.81345785674171</c:v>
                </c:pt>
                <c:pt idx="61">
                  <c:v>812.72596167093661</c:v>
                </c:pt>
                <c:pt idx="62">
                  <c:v>806.70793936889731</c:v>
                </c:pt>
                <c:pt idx="63">
                  <c:v>800.75822454608829</c:v>
                </c:pt>
                <c:pt idx="64">
                  <c:v>794.87567648159245</c:v>
                </c:pt>
                <c:pt idx="65">
                  <c:v>789.05917944125031</c:v>
                </c:pt>
                <c:pt idx="66">
                  <c:v>783.30764200319868</c:v>
                </c:pt>
                <c:pt idx="67">
                  <c:v>777.61999640498311</c:v>
                </c:pt>
                <c:pt idx="68">
                  <c:v>771.99519791144439</c:v>
                </c:pt>
                <c:pt idx="69">
                  <c:v>766.43222420262009</c:v>
                </c:pt>
                <c:pt idx="70">
                  <c:v>760.93007478092716</c:v>
                </c:pt>
                <c:pt idx="71">
                  <c:v>755.48777039692709</c:v>
                </c:pt>
                <c:pt idx="72">
                  <c:v>750.10435249299962</c:v>
                </c:pt>
                <c:pt idx="73">
                  <c:v>744.7788826642834</c:v>
                </c:pt>
                <c:pt idx="74">
                  <c:v>739.51044213626221</c:v>
                </c:pt>
                <c:pt idx="75">
                  <c:v>734.29813125840622</c:v>
                </c:pt>
                <c:pt idx="76">
                  <c:v>729.14106901329694</c:v>
                </c:pt>
                <c:pt idx="77">
                  <c:v>724.03839254069135</c:v>
                </c:pt>
                <c:pt idx="78">
                  <c:v>718.98925667599906</c:v>
                </c:pt>
                <c:pt idx="79">
                  <c:v>713.99283350266933</c:v>
                </c:pt>
                <c:pt idx="80">
                  <c:v>709.04831191800508</c:v>
                </c:pt>
                <c:pt idx="81">
                  <c:v>704.15489721193637</c:v>
                </c:pt>
                <c:pt idx="82">
                  <c:v>699.31181065831083</c:v>
                </c:pt>
                <c:pt idx="83">
                  <c:v>694.51828911826749</c:v>
                </c:pt>
                <c:pt idx="84">
                  <c:v>689.77358465528494</c:v>
                </c:pt>
                <c:pt idx="85">
                  <c:v>685.07696416150532</c:v>
                </c:pt>
                <c:pt idx="86">
                  <c:v>680.42770899495383</c:v>
                </c:pt>
                <c:pt idx="87">
                  <c:v>675.8251146272861</c:v>
                </c:pt>
                <c:pt idx="88">
                  <c:v>671.26849030171149</c:v>
                </c:pt>
                <c:pt idx="89">
                  <c:v>666.75715870075237</c:v>
                </c:pt>
                <c:pt idx="90">
                  <c:v>662.29045562351325</c:v>
                </c:pt>
                <c:pt idx="91">
                  <c:v>657.86772967214506</c:v>
                </c:pt>
                <c:pt idx="92">
                  <c:v>653.4883419472028</c:v>
                </c:pt>
                <c:pt idx="93">
                  <c:v>649.15166575160333</c:v>
                </c:pt>
                <c:pt idx="94">
                  <c:v>644.85708630290594</c:v>
                </c:pt>
                <c:pt idx="95">
                  <c:v>640.60400045364304</c:v>
                </c:pt>
                <c:pt idx="96">
                  <c:v>636.39181641944094</c:v>
                </c:pt>
                <c:pt idx="97">
                  <c:v>632.21995351468286</c:v>
                </c:pt>
                <c:pt idx="98">
                  <c:v>628.08784189546725</c:v>
                </c:pt>
                <c:pt idx="99">
                  <c:v>623.99492230963585</c:v>
                </c:pt>
                <c:pt idx="100">
                  <c:v>619.94064585363924</c:v>
                </c:pt>
                <c:pt idx="101">
                  <c:v>615.92447373603079</c:v>
                </c:pt>
                <c:pt idx="102">
                  <c:v>611.94587704737557</c:v>
                </c:pt>
                <c:pt idx="103">
                  <c:v>608.0043365363739</c:v>
                </c:pt>
                <c:pt idx="104">
                  <c:v>604.09934239200913</c:v>
                </c:pt>
                <c:pt idx="105">
                  <c:v>600.23039403152723</c:v>
                </c:pt>
                <c:pt idx="106">
                  <c:v>596.39699989407131</c:v>
                </c:pt>
                <c:pt idx="107">
                  <c:v>592.59867723979539</c:v>
                </c:pt>
                <c:pt idx="108">
                  <c:v>588.83495195429055</c:v>
                </c:pt>
                <c:pt idx="109">
                  <c:v>585.10535835815881</c:v>
                </c:pt>
                <c:pt idx="110">
                  <c:v>581.40943902158142</c:v>
                </c:pt>
                <c:pt idx="111">
                  <c:v>577.74674458372647</c:v>
                </c:pt>
                <c:pt idx="112">
                  <c:v>574.11683357685331</c:v>
                </c:pt>
                <c:pt idx="113">
                  <c:v>570.51927225497013</c:v>
                </c:pt>
                <c:pt idx="114">
                  <c:v>566.95363442691018</c:v>
                </c:pt>
                <c:pt idx="115">
                  <c:v>563.4195012936932</c:v>
                </c:pt>
                <c:pt idx="116">
                  <c:v>559.91646129004687</c:v>
                </c:pt>
                <c:pt idx="117">
                  <c:v>556.44410992996359</c:v>
                </c:pt>
                <c:pt idx="118">
                  <c:v>553.00204965617468</c:v>
                </c:pt>
                <c:pt idx="119">
                  <c:v>549.58988969342749</c:v>
                </c:pt>
                <c:pt idx="120">
                  <c:v>546.20724590545285</c:v>
                </c:pt>
                <c:pt idx="121">
                  <c:v>542.8537406555173</c:v>
                </c:pt>
                <c:pt idx="122">
                  <c:v>539.52900267045504</c:v>
                </c:pt>
                <c:pt idx="123">
                  <c:v>536.23266690808032</c:v>
                </c:pt>
                <c:pt idx="124">
                  <c:v>532.96437442788124</c:v>
                </c:pt>
                <c:pt idx="125">
                  <c:v>529.72377226490346</c:v>
                </c:pt>
                <c:pt idx="126">
                  <c:v>526.51051330673067</c:v>
                </c:pt>
                <c:pt idx="127">
                  <c:v>523.32425617347565</c:v>
                </c:pt>
                <c:pt idx="128">
                  <c:v>520.16466510069495</c:v>
                </c:pt>
                <c:pt idx="129">
                  <c:v>517.03140982514651</c:v>
                </c:pt>
                <c:pt idx="130">
                  <c:v>513.9241654733097</c:v>
                </c:pt>
                <c:pt idx="131">
                  <c:v>510.84261245259006</c:v>
                </c:pt>
                <c:pt idx="132">
                  <c:v>507.78643634513412</c:v>
                </c:pt>
                <c:pt idx="133">
                  <c:v>504.75532780418348</c:v>
                </c:pt>
                <c:pt idx="134">
                  <c:v>501.74898245289512</c:v>
                </c:pt>
                <c:pt idx="135">
                  <c:v>498.76710078556232</c:v>
                </c:pt>
                <c:pt idx="136">
                  <c:v>495.80938807116968</c:v>
                </c:pt>
                <c:pt idx="137">
                  <c:v>492.87555425921721</c:v>
                </c:pt>
                <c:pt idx="138">
                  <c:v>489.96531388775463</c:v>
                </c:pt>
                <c:pt idx="139">
                  <c:v>487.07838599356251</c:v>
                </c:pt>
                <c:pt idx="140">
                  <c:v>484.21449402442454</c:v>
                </c:pt>
                <c:pt idx="141">
                  <c:v>481.3733657534334</c:v>
                </c:pt>
                <c:pt idx="142">
                  <c:v>478.55473319527721</c:v>
                </c:pt>
                <c:pt idx="143">
                  <c:v>475.7583325244517</c:v>
                </c:pt>
                <c:pt idx="144">
                  <c:v>472.98390399534742</c:v>
                </c:pt>
                <c:pt idx="145">
                  <c:v>470.23119186416443</c:v>
                </c:pt>
                <c:pt idx="146">
                  <c:v>467.49994431260166</c:v>
                </c:pt>
                <c:pt idx="147">
                  <c:v>464.78991337327921</c:v>
                </c:pt>
                <c:pt idx="148">
                  <c:v>462.10085485684419</c:v>
                </c:pt>
                <c:pt idx="149">
                  <c:v>459.43252828071809</c:v>
                </c:pt>
                <c:pt idx="150">
                  <c:v>456.78469679944351</c:v>
                </c:pt>
                <c:pt idx="151">
                  <c:v>454.15712713658559</c:v>
                </c:pt>
                <c:pt idx="152">
                  <c:v>451.54958951815149</c:v>
                </c:pt>
                <c:pt idx="153">
                  <c:v>448.96185760748779</c:v>
                </c:pt>
                <c:pt idx="154">
                  <c:v>446.39370844161567</c:v>
                </c:pt>
                <c:pt idx="155">
                  <c:v>443.84492236897017</c:v>
                </c:pt>
                <c:pt idx="156">
                  <c:v>441.31528298850662</c:v>
                </c:pt>
                <c:pt idx="157">
                  <c:v>438.80457709013717</c:v>
                </c:pt>
                <c:pt idx="158">
                  <c:v>436.31259459646844</c:v>
                </c:pt>
                <c:pt idx="159">
                  <c:v>433.8391285058035</c:v>
                </c:pt>
                <c:pt idx="160">
                  <c:v>431.38397483637721</c:v>
                </c:pt>
                <c:pt idx="161">
                  <c:v>428.94693257179563</c:v>
                </c:pt>
                <c:pt idx="162">
                  <c:v>426.52780360764825</c:v>
                </c:pt>
                <c:pt idx="163">
                  <c:v>424.12639269926262</c:v>
                </c:pt>
                <c:pt idx="164">
                  <c:v>421.74250741057608</c:v>
                </c:pt>
                <c:pt idx="165">
                  <c:v>419.37595806409399</c:v>
                </c:pt>
                <c:pt idx="166">
                  <c:v>417.02655769191006</c:v>
                </c:pt>
                <c:pt idx="167">
                  <c:v>414.69412198776024</c:v>
                </c:pt>
                <c:pt idx="168">
                  <c:v>412.37846926008774</c:v>
                </c:pt>
                <c:pt idx="169">
                  <c:v>410.07942038609212</c:v>
                </c:pt>
                <c:pt idx="170">
                  <c:v>407.79679876673924</c:v>
                </c:pt>
                <c:pt idx="171">
                  <c:v>405.53043028271043</c:v>
                </c:pt>
                <c:pt idx="172">
                  <c:v>403.28014325126537</c:v>
                </c:pt>
                <c:pt idx="173">
                  <c:v>401.04576838399873</c:v>
                </c:pt>
                <c:pt idx="174">
                  <c:v>398.82713874546823</c:v>
                </c:pt>
                <c:pt idx="175">
                  <c:v>396.62408971267462</c:v>
                </c:pt>
                <c:pt idx="176">
                  <c:v>394.43645893537098</c:v>
                </c:pt>
                <c:pt idx="177">
                  <c:v>392.26408629718378</c:v>
                </c:pt>
                <c:pt idx="178">
                  <c:v>390.10681387752527</c:v>
                </c:pt>
                <c:pt idx="179">
                  <c:v>387.96448591427963</c:v>
                </c:pt>
                <c:pt idx="180">
                  <c:v>385.8369487672428</c:v>
                </c:pt>
                <c:pt idx="181">
                  <c:v>383.72405088230084</c:v>
                </c:pt>
                <c:pt idx="182">
                  <c:v>381.62564275632758</c:v>
                </c:pt>
                <c:pt idx="183">
                  <c:v>379.54157690278544</c:v>
                </c:pt>
                <c:pt idx="184">
                  <c:v>377.47170781801344</c:v>
                </c:pt>
                <c:pt idx="185">
                  <c:v>375.41589194818619</c:v>
                </c:pt>
                <c:pt idx="186">
                  <c:v>373.37398765692842</c:v>
                </c:pt>
                <c:pt idx="187">
                  <c:v>371.34585519357017</c:v>
                </c:pt>
                <c:pt idx="188">
                  <c:v>369.33135666202679</c:v>
                </c:pt>
                <c:pt idx="189">
                  <c:v>367.33035599029279</c:v>
                </c:pt>
                <c:pt idx="190">
                  <c:v>365.34271890053037</c:v>
                </c:pt>
                <c:pt idx="191">
                  <c:v>363.36831287974383</c:v>
                </c:pt>
                <c:pt idx="192">
                  <c:v>361.40700715102525</c:v>
                </c:pt>
                <c:pt idx="193">
                  <c:v>359.45867264535605</c:v>
                </c:pt>
                <c:pt idx="194">
                  <c:v>357.52318197395641</c:v>
                </c:pt>
                <c:pt idx="195">
                  <c:v>355.60040940116551</c:v>
                </c:pt>
                <c:pt idx="196">
                  <c:v>353.6902308178453</c:v>
                </c:pt>
                <c:pt idx="197">
                  <c:v>351.79252371529265</c:v>
                </c:pt>
                <c:pt idx="198">
                  <c:v>349.90716715964925</c:v>
                </c:pt>
                <c:pt idx="199">
                  <c:v>348.03404176680135</c:v>
                </c:pt>
                <c:pt idx="200">
                  <c:v>346.17302967775277</c:v>
                </c:pt>
                <c:pt idx="201">
                  <c:v>344.32401453446687</c:v>
                </c:pt>
                <c:pt idx="202">
                  <c:v>342.48688145616234</c:v>
                </c:pt>
                <c:pt idx="203">
                  <c:v>340.66151701605645</c:v>
                </c:pt>
                <c:pt idx="204">
                  <c:v>338.84780921854349</c:v>
                </c:pt>
                <c:pt idx="205">
                  <c:v>337.0456474767999</c:v>
                </c:pt>
                <c:pt idx="206">
                  <c:v>335.25492259080795</c:v>
                </c:pt>
                <c:pt idx="207">
                  <c:v>333.47552672578593</c:v>
                </c:pt>
                <c:pt idx="208">
                  <c:v>331.70735339102043</c:v>
                </c:pt>
                <c:pt idx="209">
                  <c:v>329.95029741908752</c:v>
                </c:pt>
                <c:pt idx="210">
                  <c:v>328.20425494545771</c:v>
                </c:pt>
                <c:pt idx="211">
                  <c:v>326.46912338847528</c:v>
                </c:pt>
                <c:pt idx="212">
                  <c:v>324.7448014297039</c:v>
                </c:pt>
                <c:pt idx="213">
                  <c:v>323.03118899463175</c:v>
                </c:pt>
                <c:pt idx="214">
                  <c:v>321.32818723372668</c:v>
                </c:pt>
                <c:pt idx="215">
                  <c:v>319.63569850383612</c:v>
                </c:pt>
                <c:pt idx="216">
                  <c:v>317.95362634992284</c:v>
                </c:pt>
                <c:pt idx="217">
                  <c:v>316.28187548713117</c:v>
                </c:pt>
                <c:pt idx="218">
                  <c:v>314.62035178317421</c:v>
                </c:pt>
                <c:pt idx="219">
                  <c:v>312.96896224103909</c:v>
                </c:pt>
                <c:pt idx="220">
                  <c:v>311.32761498199932</c:v>
                </c:pt>
                <c:pt idx="221">
                  <c:v>309.69621922893145</c:v>
                </c:pt>
                <c:pt idx="222">
                  <c:v>308.07468528992786</c:v>
                </c:pt>
                <c:pt idx="223">
                  <c:v>306.46292454220043</c:v>
                </c:pt>
                <c:pt idx="224">
                  <c:v>304.86084941626802</c:v>
                </c:pt>
                <c:pt idx="225">
                  <c:v>303.26837338042355</c:v>
                </c:pt>
                <c:pt idx="226">
                  <c:v>301.68541092547343</c:v>
                </c:pt>
                <c:pt idx="227">
                  <c:v>300.11187754974503</c:v>
                </c:pt>
                <c:pt idx="228">
                  <c:v>298.54768974435524</c:v>
                </c:pt>
                <c:pt idx="229">
                  <c:v>296.99276497873711</c:v>
                </c:pt>
                <c:pt idx="230">
                  <c:v>295.44702168641675</c:v>
                </c:pt>
                <c:pt idx="231">
                  <c:v>293.91037925103728</c:v>
                </c:pt>
                <c:pt idx="232">
                  <c:v>292.38275799262431</c:v>
                </c:pt>
                <c:pt idx="233">
                  <c:v>290.86407915408813</c:v>
                </c:pt>
                <c:pt idx="234">
                  <c:v>289.35426488795724</c:v>
                </c:pt>
                <c:pt idx="235">
                  <c:v>287.85323824334023</c:v>
                </c:pt>
                <c:pt idx="236">
                  <c:v>286.3609231531093</c:v>
                </c:pt>
                <c:pt idx="237">
                  <c:v>284.8772444213036</c:v>
                </c:pt>
                <c:pt idx="238">
                  <c:v>283.40212771074476</c:v>
                </c:pt>
                <c:pt idx="239">
                  <c:v>281.93549953086426</c:v>
                </c:pt>
                <c:pt idx="240">
                  <c:v>280.47728722573498</c:v>
                </c:pt>
                <c:pt idx="241">
                  <c:v>279.02741896230538</c:v>
                </c:pt>
                <c:pt idx="242">
                  <c:v>277.58582371883108</c:v>
                </c:pt>
                <c:pt idx="243">
                  <c:v>276.15243127350033</c:v>
                </c:pt>
                <c:pt idx="244">
                  <c:v>274.7271721932496</c:v>
                </c:pt>
                <c:pt idx="245">
                  <c:v>273.30997782276603</c:v>
                </c:pt>
                <c:pt idx="246">
                  <c:v>271.9007802736719</c:v>
                </c:pt>
                <c:pt idx="247">
                  <c:v>270.49951241388936</c:v>
                </c:pt>
                <c:pt idx="248">
                  <c:v>269.10610785718018</c:v>
                </c:pt>
                <c:pt idx="249">
                  <c:v>267.7205009528588</c:v>
                </c:pt>
                <c:pt idx="250">
                  <c:v>266.34262677567381</c:v>
                </c:pt>
                <c:pt idx="251">
                  <c:v>264.97242111585615</c:v>
                </c:pt>
                <c:pt idx="252">
                  <c:v>263.60982046932918</c:v>
                </c:pt>
                <c:pt idx="253">
                  <c:v>262.25476202807971</c:v>
                </c:pt>
                <c:pt idx="254">
                  <c:v>260.90718367068445</c:v>
                </c:pt>
                <c:pt idx="255">
                  <c:v>259.56702395299118</c:v>
                </c:pt>
                <c:pt idx="256">
                  <c:v>258.2342220989504</c:v>
                </c:pt>
                <c:pt idx="257">
                  <c:v>256.90871799159476</c:v>
                </c:pt>
                <c:pt idx="258">
                  <c:v>255.59045216416405</c:v>
                </c:pt>
                <c:pt idx="259">
                  <c:v>254.27936579137292</c:v>
                </c:pt>
                <c:pt idx="260">
                  <c:v>252.97540068081764</c:v>
                </c:pt>
                <c:pt idx="261">
                  <c:v>251.67849926452152</c:v>
                </c:pt>
                <c:pt idx="262">
                  <c:v>250.38860459061317</c:v>
                </c:pt>
                <c:pt idx="263">
                  <c:v>249.10566031513912</c:v>
                </c:pt>
                <c:pt idx="264">
                  <c:v>247.82961069400454</c:v>
                </c:pt>
                <c:pt idx="265">
                  <c:v>246.56040057504231</c:v>
                </c:pt>
                <c:pt idx="266">
                  <c:v>245.29797539020689</c:v>
                </c:pt>
                <c:pt idx="267">
                  <c:v>244.04228114789089</c:v>
                </c:pt>
                <c:pt idx="268">
                  <c:v>242.79326442536228</c:v>
                </c:pt>
                <c:pt idx="269">
                  <c:v>241.55087236132022</c:v>
                </c:pt>
                <c:pt idx="270">
                  <c:v>240.31505264856651</c:v>
                </c:pt>
                <c:pt idx="271">
                  <c:v>239.08575352679173</c:v>
                </c:pt>
                <c:pt idx="272">
                  <c:v>237.86292377547323</c:v>
                </c:pt>
                <c:pt idx="273">
                  <c:v>236.64651270688279</c:v>
                </c:pt>
                <c:pt idx="274">
                  <c:v>235.43647015920283</c:v>
                </c:pt>
                <c:pt idx="275">
                  <c:v>234.23274648974859</c:v>
                </c:pt>
                <c:pt idx="276">
                  <c:v>233.03529256829421</c:v>
                </c:pt>
                <c:pt idx="277">
                  <c:v>231.84405977050187</c:v>
                </c:pt>
                <c:pt idx="278">
                  <c:v>230.6589999714505</c:v>
                </c:pt>
                <c:pt idx="279">
                  <c:v>229.48006553926382</c:v>
                </c:pt>
                <c:pt idx="280">
                  <c:v>228.30720932883577</c:v>
                </c:pt>
                <c:pt idx="281">
                  <c:v>227.14038467565001</c:v>
                </c:pt>
                <c:pt idx="282">
                  <c:v>225.97954538969447</c:v>
                </c:pt>
                <c:pt idx="283">
                  <c:v>224.82464574946664</c:v>
                </c:pt>
                <c:pt idx="284">
                  <c:v>223.67564049607006</c:v>
                </c:pt>
                <c:pt idx="285">
                  <c:v>222.53248482739895</c:v>
                </c:pt>
                <c:pt idx="286">
                  <c:v>221.39513439241063</c:v>
                </c:pt>
                <c:pt idx="287">
                  <c:v>220.26354528548319</c:v>
                </c:pt>
                <c:pt idx="288">
                  <c:v>219.13767404085752</c:v>
                </c:pt>
                <c:pt idx="289">
                  <c:v>218.01747762716229</c:v>
                </c:pt>
                <c:pt idx="290">
                  <c:v>216.90291344201989</c:v>
                </c:pt>
                <c:pt idx="291">
                  <c:v>215.79393930673257</c:v>
                </c:pt>
                <c:pt idx="292">
                  <c:v>214.69051346104715</c:v>
                </c:pt>
                <c:pt idx="293">
                  <c:v>213.59259455799651</c:v>
                </c:pt>
                <c:pt idx="294">
                  <c:v>212.50014165881765</c:v>
                </c:pt>
                <c:pt idx="295">
                  <c:v>211.41311422794365</c:v>
                </c:pt>
                <c:pt idx="296">
                  <c:v>210.33147212806927</c:v>
                </c:pt>
                <c:pt idx="297">
                  <c:v>209.25517561528903</c:v>
                </c:pt>
                <c:pt idx="298">
                  <c:v>208.18418533430514</c:v>
                </c:pt>
                <c:pt idx="299">
                  <c:v>207.11846231370578</c:v>
                </c:pt>
                <c:pt idx="300">
                  <c:v>206.05796796131187</c:v>
                </c:pt>
                <c:pt idx="301">
                  <c:v>205.0026640595911</c:v>
                </c:pt>
                <c:pt idx="302">
                  <c:v>203.95251276113765</c:v>
                </c:pt>
                <c:pt idx="303">
                  <c:v>202.90747658421765</c:v>
                </c:pt>
                <c:pt idx="304">
                  <c:v>201.86751840837854</c:v>
                </c:pt>
                <c:pt idx="305">
                  <c:v>200.83260147012084</c:v>
                </c:pt>
                <c:pt idx="306">
                  <c:v>199.80268935863228</c:v>
                </c:pt>
                <c:pt idx="307">
                  <c:v>198.77774601158285</c:v>
                </c:pt>
                <c:pt idx="308">
                  <c:v>197.75773571097926</c:v>
                </c:pt>
                <c:pt idx="309">
                  <c:v>196.74262307907856</c:v>
                </c:pt>
                <c:pt idx="310">
                  <c:v>195.7323730743596</c:v>
                </c:pt>
                <c:pt idx="311">
                  <c:v>194.7269509875515</c:v>
                </c:pt>
                <c:pt idx="312">
                  <c:v>193.7263224377179</c:v>
                </c:pt>
                <c:pt idx="313">
                  <c:v>192.73045336839641</c:v>
                </c:pt>
                <c:pt idx="314">
                  <c:v>191.73931004379239</c:v>
                </c:pt>
                <c:pt idx="315">
                  <c:v>190.75285904502573</c:v>
                </c:pt>
                <c:pt idx="316">
                  <c:v>189.77106726643041</c:v>
                </c:pt>
                <c:pt idx="317">
                  <c:v>188.79390191190532</c:v>
                </c:pt>
                <c:pt idx="318">
                  <c:v>187.82133049131602</c:v>
                </c:pt>
                <c:pt idx="319">
                  <c:v>186.85332081694645</c:v>
                </c:pt>
                <c:pt idx="320">
                  <c:v>185.88984099999965</c:v>
                </c:pt>
                <c:pt idx="321">
                  <c:v>184.9308594471467</c:v>
                </c:pt>
                <c:pt idx="322">
                  <c:v>183.97634485712388</c:v>
                </c:pt>
                <c:pt idx="323">
                  <c:v>183.02626621737556</c:v>
                </c:pt>
                <c:pt idx="324">
                  <c:v>182.08059280074389</c:v>
                </c:pt>
                <c:pt idx="325">
                  <c:v>181.13929416220407</c:v>
                </c:pt>
                <c:pt idx="326">
                  <c:v>180.20234013564323</c:v>
                </c:pt>
                <c:pt idx="327">
                  <c:v>179.26970083068386</c:v>
                </c:pt>
                <c:pt idx="328">
                  <c:v>178.34134662955069</c:v>
                </c:pt>
                <c:pt idx="329">
                  <c:v>177.41724818397938</c:v>
                </c:pt>
                <c:pt idx="330">
                  <c:v>176.49737641216751</c:v>
                </c:pt>
                <c:pt idx="331">
                  <c:v>175.58170249576671</c:v>
                </c:pt>
                <c:pt idx="332">
                  <c:v>174.67019787691521</c:v>
                </c:pt>
                <c:pt idx="333">
                  <c:v>173.76283425531039</c:v>
                </c:pt>
                <c:pt idx="334">
                  <c:v>172.85958358532059</c:v>
                </c:pt>
                <c:pt idx="335">
                  <c:v>171.9604180731356</c:v>
                </c:pt>
                <c:pt idx="336">
                  <c:v>171.06531017395508</c:v>
                </c:pt>
                <c:pt idx="337">
                  <c:v>170.1742325892148</c:v>
                </c:pt>
                <c:pt idx="338">
                  <c:v>169.28715826384962</c:v>
                </c:pt>
                <c:pt idx="339">
                  <c:v>168.40406038359225</c:v>
                </c:pt>
                <c:pt idx="340">
                  <c:v>167.52491237230885</c:v>
                </c:pt>
                <c:pt idx="341">
                  <c:v>166.64968788936898</c:v>
                </c:pt>
                <c:pt idx="342">
                  <c:v>165.77836082705062</c:v>
                </c:pt>
                <c:pt idx="343">
                  <c:v>164.91090530797914</c:v>
                </c:pt>
                <c:pt idx="344">
                  <c:v>164.04729568260018</c:v>
                </c:pt>
                <c:pt idx="345">
                  <c:v>163.18750652668524</c:v>
                </c:pt>
                <c:pt idx="346">
                  <c:v>162.33151263887032</c:v>
                </c:pt>
                <c:pt idx="347">
                  <c:v>161.47928903822634</c:v>
                </c:pt>
                <c:pt idx="348">
                  <c:v>160.63081096186119</c:v>
                </c:pt>
                <c:pt idx="349">
                  <c:v>159.78605386255333</c:v>
                </c:pt>
                <c:pt idx="350">
                  <c:v>158.94499340641551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5C0-436C-AEE3-8607CA7383DB}"/>
            </c:ext>
          </c:extLst>
        </c:ser>
        <c:ser>
          <c:idx val="7"/>
          <c:order val="2"/>
          <c:tx>
            <c:strRef>
              <c:f>'d-beta'!$AB$2</c:f>
              <c:strCache>
                <c:ptCount val="1"/>
                <c:pt idx="0">
                  <c:v>Horibe 1995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'd-beta'!$AB$5:$AB$256</c:f>
              <c:numCache>
                <c:formatCode>0.000</c:formatCode>
                <c:ptCount val="252"/>
                <c:pt idx="0" formatCode="0.0">
                  <c:v>1211.7509388046917</c:v>
                </c:pt>
                <c:pt idx="1">
                  <c:v>1201.0875746349175</c:v>
                </c:pt>
                <c:pt idx="2">
                  <c:v>1190.5430022377802</c:v>
                </c:pt>
                <c:pt idx="3">
                  <c:v>1180.1154869560025</c:v>
                </c:pt>
                <c:pt idx="4">
                  <c:v>1169.8033281141973</c:v>
                </c:pt>
                <c:pt idx="5">
                  <c:v>1159.6048581096356</c:v>
                </c:pt>
                <c:pt idx="6">
                  <c:v>1149.518441534824</c:v>
                </c:pt>
                <c:pt idx="7">
                  <c:v>1139.5424743305305</c:v>
                </c:pt>
                <c:pt idx="8">
                  <c:v>1129.675382967981</c:v>
                </c:pt>
                <c:pt idx="9">
                  <c:v>1119.9156236590018</c:v>
                </c:pt>
                <c:pt idx="10">
                  <c:v>1110.2616815929391</c:v>
                </c:pt>
                <c:pt idx="11">
                  <c:v>1100.7120701992583</c:v>
                </c:pt>
                <c:pt idx="12">
                  <c:v>1091.2653304347573</c:v>
                </c:pt>
                <c:pt idx="13">
                  <c:v>1081.920030094396</c:v>
                </c:pt>
                <c:pt idx="14">
                  <c:v>1072.6747631447865</c:v>
                </c:pt>
                <c:pt idx="15">
                  <c:v>1063.5281490794221</c:v>
                </c:pt>
                <c:pt idx="16">
                  <c:v>1054.4788322947873</c:v>
                </c:pt>
                <c:pt idx="17">
                  <c:v>1045.5254814865095</c:v>
                </c:pt>
                <c:pt idx="18">
                  <c:v>1036.666789064768</c:v>
                </c:pt>
                <c:pt idx="19">
                  <c:v>1027.9014705882007</c:v>
                </c:pt>
                <c:pt idx="20">
                  <c:v>1019.2282642155899</c:v>
                </c:pt>
                <c:pt idx="21">
                  <c:v>1010.6459301746382</c:v>
                </c:pt>
                <c:pt idx="22">
                  <c:v>1002.153250247179</c:v>
                </c:pt>
                <c:pt idx="23">
                  <c:v>993.74902727018923</c:v>
                </c:pt>
                <c:pt idx="24">
                  <c:v>985.43208465201133</c:v>
                </c:pt>
                <c:pt idx="25">
                  <c:v>977.20126590320365</c:v>
                </c:pt>
                <c:pt idx="26">
                  <c:v>969.05543418147693</c:v>
                </c:pt>
                <c:pt idx="27">
                  <c:v>960.99347185018814</c:v>
                </c:pt>
                <c:pt idx="28">
                  <c:v>953.01428004989248</c:v>
                </c:pt>
                <c:pt idx="29">
                  <c:v>945.116778282474</c:v>
                </c:pt>
                <c:pt idx="30">
                  <c:v>937.299904007392</c:v>
                </c:pt>
                <c:pt idx="31">
                  <c:v>929.56261224960951</c:v>
                </c:pt>
                <c:pt idx="32">
                  <c:v>921.90387521877494</c:v>
                </c:pt>
                <c:pt idx="33">
                  <c:v>914.32268193926109</c:v>
                </c:pt>
                <c:pt idx="34">
                  <c:v>906.81803789067078</c:v>
                </c:pt>
                <c:pt idx="35">
                  <c:v>899.38896465843834</c:v>
                </c:pt>
                <c:pt idx="36">
                  <c:v>892.03449959417628</c:v>
                </c:pt>
                <c:pt idx="37">
                  <c:v>884.75369548542176</c:v>
                </c:pt>
                <c:pt idx="38">
                  <c:v>877.54562023445999</c:v>
                </c:pt>
                <c:pt idx="39">
                  <c:v>870.40935654591112</c:v>
                </c:pt>
                <c:pt idx="40">
                  <c:v>863.34400162277768</c:v>
                </c:pt>
                <c:pt idx="41">
                  <c:v>856.34866687066824</c:v>
                </c:pt>
                <c:pt idx="42">
                  <c:v>849.42247760991938</c:v>
                </c:pt>
                <c:pt idx="43">
                  <c:v>842.56457279534845</c:v>
                </c:pt>
                <c:pt idx="44">
                  <c:v>835.77410474338456</c:v>
                </c:pt>
                <c:pt idx="45">
                  <c:v>829.05023886633194</c:v>
                </c:pt>
                <c:pt idx="46">
                  <c:v>822.39215341353133</c:v>
                </c:pt>
                <c:pt idx="47">
                  <c:v>815.79903921919151</c:v>
                </c:pt>
                <c:pt idx="48">
                  <c:v>809.27009945667487</c:v>
                </c:pt>
                <c:pt idx="49">
                  <c:v>802.80454939902882</c:v>
                </c:pt>
                <c:pt idx="50">
                  <c:v>796.40161618556078</c:v>
                </c:pt>
                <c:pt idx="51">
                  <c:v>790.06053859426481</c:v>
                </c:pt>
                <c:pt idx="52">
                  <c:v>783.78056681991302</c:v>
                </c:pt>
                <c:pt idx="53">
                  <c:v>777.56096225763304</c:v>
                </c:pt>
                <c:pt idx="54">
                  <c:v>771.40099729180247</c:v>
                </c:pt>
                <c:pt idx="55">
                  <c:v>765.29995509008847</c:v>
                </c:pt>
                <c:pt idx="56">
                  <c:v>759.2571294024815</c:v>
                </c:pt>
                <c:pt idx="57">
                  <c:v>753.27182436516114</c:v>
                </c:pt>
                <c:pt idx="58">
                  <c:v>747.3433543090523</c:v>
                </c:pt>
                <c:pt idx="59">
                  <c:v>741.47104357292699</c:v>
                </c:pt>
                <c:pt idx="60">
                  <c:v>735.65422632091565</c:v>
                </c:pt>
                <c:pt idx="61">
                  <c:v>729.89224636429265</c:v>
                </c:pt>
                <c:pt idx="62">
                  <c:v>724.18445698741334</c:v>
                </c:pt>
                <c:pt idx="63">
                  <c:v>718.53022077767594</c:v>
                </c:pt>
                <c:pt idx="64">
                  <c:v>712.92890945939212</c:v>
                </c:pt>
                <c:pt idx="65">
                  <c:v>707.37990373144953</c:v>
                </c:pt>
                <c:pt idx="66">
                  <c:v>701.88259310865976</c:v>
                </c:pt>
                <c:pt idx="67">
                  <c:v>696.43637576668129</c:v>
                </c:pt>
                <c:pt idx="68">
                  <c:v>691.04065839041721</c:v>
                </c:pt>
                <c:pt idx="69">
                  <c:v>685.69485602578993</c:v>
                </c:pt>
                <c:pt idx="70">
                  <c:v>680.39839193479349</c:v>
                </c:pt>
                <c:pt idx="71">
                  <c:v>675.15069745373307</c:v>
                </c:pt>
                <c:pt idx="72">
                  <c:v>669.95121185456526</c:v>
                </c:pt>
                <c:pt idx="73">
                  <c:v>664.7993822092468</c:v>
                </c:pt>
                <c:pt idx="74">
                  <c:v>659.6946632570158</c:v>
                </c:pt>
                <c:pt idx="75">
                  <c:v>654.63651727451838</c:v>
                </c:pt>
                <c:pt idx="76">
                  <c:v>649.62441394870802</c:v>
                </c:pt>
                <c:pt idx="77">
                  <c:v>644.65783025244014</c:v>
                </c:pt>
                <c:pt idx="78">
                  <c:v>639.73625032268819</c:v>
                </c:pt>
                <c:pt idx="79">
                  <c:v>634.85916534131536</c:v>
                </c:pt>
                <c:pt idx="80">
                  <c:v>630.02607341832902</c:v>
                </c:pt>
                <c:pt idx="81">
                  <c:v>625.23647947755489</c:v>
                </c:pt>
                <c:pt idx="82">
                  <c:v>620.48989514466678</c:v>
                </c:pt>
                <c:pt idx="83">
                  <c:v>615.78583863751123</c:v>
                </c:pt>
                <c:pt idx="84">
                  <c:v>611.12383465866526</c:v>
                </c:pt>
                <c:pt idx="85">
                  <c:v>606.50341429017271</c:v>
                </c:pt>
                <c:pt idx="86">
                  <c:v>601.92411489040001</c:v>
                </c:pt>
                <c:pt idx="87">
                  <c:v>597.38547999296009</c:v>
                </c:pt>
                <c:pt idx="88">
                  <c:v>592.88705920765153</c:v>
                </c:pt>
                <c:pt idx="89">
                  <c:v>588.42840812335976</c:v>
                </c:pt>
                <c:pt idx="90">
                  <c:v>584.00908821287521</c:v>
                </c:pt>
                <c:pt idx="91">
                  <c:v>579.62866673957762</c:v>
                </c:pt>
                <c:pt idx="92">
                  <c:v>575.28671666594153</c:v>
                </c:pt>
                <c:pt idx="93">
                  <c:v>570.98281656381914</c:v>
                </c:pt>
                <c:pt idx="94">
                  <c:v>566.71655052645383</c:v>
                </c:pt>
                <c:pt idx="95">
                  <c:v>562.48750808218801</c:v>
                </c:pt>
                <c:pt idx="96">
                  <c:v>558.29528410981766</c:v>
                </c:pt>
                <c:pt idx="97">
                  <c:v>554.13947875555959</c:v>
                </c:pt>
                <c:pt idx="98">
                  <c:v>550.01969735159059</c:v>
                </c:pt>
                <c:pt idx="99">
                  <c:v>545.93555033612006</c:v>
                </c:pt>
                <c:pt idx="100">
                  <c:v>541.88665317496304</c:v>
                </c:pt>
                <c:pt idx="101">
                  <c:v>537.87262628457574</c:v>
                </c:pt>
                <c:pt idx="102">
                  <c:v>533.89309495652151</c:v>
                </c:pt>
                <c:pt idx="103">
                  <c:v>529.94768928333087</c:v>
                </c:pt>
                <c:pt idx="104">
                  <c:v>526.03604408572926</c:v>
                </c:pt>
                <c:pt idx="105">
                  <c:v>522.15779884119445</c:v>
                </c:pt>
                <c:pt idx="106">
                  <c:v>518.31259761381841</c:v>
                </c:pt>
                <c:pt idx="107">
                  <c:v>514.5000889854424</c:v>
                </c:pt>
                <c:pt idx="108">
                  <c:v>510.71992598803473</c:v>
                </c:pt>
                <c:pt idx="109">
                  <c:v>506.97176603728724</c:v>
                </c:pt>
                <c:pt idx="110">
                  <c:v>503.25527086739999</c:v>
                </c:pt>
                <c:pt idx="111">
                  <c:v>499.57010646702912</c:v>
                </c:pt>
                <c:pt idx="112">
                  <c:v>495.91594301637355</c:v>
                </c:pt>
                <c:pt idx="113">
                  <c:v>492.29245482537186</c:v>
                </c:pt>
                <c:pt idx="114">
                  <c:v>488.69932027299063</c:v>
                </c:pt>
                <c:pt idx="115">
                  <c:v>485.13622174757484</c:v>
                </c:pt>
                <c:pt idx="116">
                  <c:v>481.60284558824168</c:v>
                </c:pt>
                <c:pt idx="117">
                  <c:v>478.0988820272936</c:v>
                </c:pt>
                <c:pt idx="118">
                  <c:v>474.6240251336294</c:v>
                </c:pt>
                <c:pt idx="119">
                  <c:v>471.17797275713042</c:v>
                </c:pt>
                <c:pt idx="120">
                  <c:v>467.76042647400527</c:v>
                </c:pt>
                <c:pt idx="121">
                  <c:v>464.37109153306852</c:v>
                </c:pt>
                <c:pt idx="122">
                  <c:v>461.00967680293667</c:v>
                </c:pt>
                <c:pt idx="123">
                  <c:v>457.67589472012065</c:v>
                </c:pt>
                <c:pt idx="124">
                  <c:v>454.36946123799902</c:v>
                </c:pt>
                <c:pt idx="125">
                  <c:v>451.09009577664921</c:v>
                </c:pt>
                <c:pt idx="126">
                  <c:v>447.83752117352441</c:v>
                </c:pt>
                <c:pt idx="127">
                  <c:v>444.61146363495436</c:v>
                </c:pt>
                <c:pt idx="128">
                  <c:v>441.41165268845674</c:v>
                </c:pt>
                <c:pt idx="129">
                  <c:v>438.2378211358415</c:v>
                </c:pt>
                <c:pt idx="130">
                  <c:v>435.08970500708995</c:v>
                </c:pt>
                <c:pt idx="131">
                  <c:v>431.96704351499875</c:v>
                </c:pt>
                <c:pt idx="132">
                  <c:v>428.86957901056724</c:v>
                </c:pt>
                <c:pt idx="133">
                  <c:v>425.79705693911791</c:v>
                </c:pt>
                <c:pt idx="134">
                  <c:v>422.74922579713359</c:v>
                </c:pt>
                <c:pt idx="135">
                  <c:v>419.72583708979721</c:v>
                </c:pt>
                <c:pt idx="136">
                  <c:v>416.72664528922166</c:v>
                </c:pt>
                <c:pt idx="137">
                  <c:v>413.75140779335499</c:v>
                </c:pt>
                <c:pt idx="138">
                  <c:v>410.7998848855492</c:v>
                </c:pt>
                <c:pt idx="139">
                  <c:v>407.87183969477837</c:v>
                </c:pt>
                <c:pt idx="140">
                  <c:v>404.96703815649425</c:v>
                </c:pt>
                <c:pt idx="141">
                  <c:v>402.08524897410905</c:v>
                </c:pt>
                <c:pt idx="142">
                  <c:v>399.22624358108942</c:v>
                </c:pt>
                <c:pt idx="143">
                  <c:v>396.38979610365391</c:v>
                </c:pt>
                <c:pt idx="144">
                  <c:v>393.57568332406066</c:v>
                </c:pt>
                <c:pt idx="145">
                  <c:v>390.78368464447499</c:v>
                </c:pt>
                <c:pt idx="146">
                  <c:v>388.0135820514048</c:v>
                </c:pt>
                <c:pt idx="147">
                  <c:v>385.2651600806953</c:v>
                </c:pt>
                <c:pt idx="148">
                  <c:v>382.53820578307011</c:v>
                </c:pt>
                <c:pt idx="149">
                  <c:v>379.83250869021191</c:v>
                </c:pt>
                <c:pt idx="150">
                  <c:v>377.14786078136842</c:v>
                </c:pt>
                <c:pt idx="151">
                  <c:v>374.48405645047916</c:v>
                </c:pt>
                <c:pt idx="152">
                  <c:v>371.84089247380899</c:v>
                </c:pt>
                <c:pt idx="153">
                  <c:v>369.21816797808174</c:v>
                </c:pt>
                <c:pt idx="154">
                  <c:v>366.61568440910401</c:v>
                </c:pt>
                <c:pt idx="155">
                  <c:v>364.03324550087098</c:v>
                </c:pt>
                <c:pt idx="156">
                  <c:v>361.47065724514488</c:v>
                </c:pt>
                <c:pt idx="157">
                  <c:v>358.92772786149732</c:v>
                </c:pt>
                <c:pt idx="158">
                  <c:v>356.40426776780907</c:v>
                </c:pt>
                <c:pt idx="159">
                  <c:v>353.90008955121658</c:v>
                </c:pt>
                <c:pt idx="160">
                  <c:v>351.41500793949899</c:v>
                </c:pt>
                <c:pt idx="161">
                  <c:v>348.94883977289822</c:v>
                </c:pt>
                <c:pt idx="162">
                  <c:v>346.50140397636301</c:v>
                </c:pt>
                <c:pt idx="163">
                  <c:v>344.0725215322106</c:v>
                </c:pt>
                <c:pt idx="164">
                  <c:v>341.66201545319819</c:v>
                </c:pt>
                <c:pt idx="165">
                  <c:v>339.26971075599738</c:v>
                </c:pt>
                <c:pt idx="166">
                  <c:v>336.89543443506528</c:v>
                </c:pt>
                <c:pt idx="167">
                  <c:v>334.53901543690392</c:v>
                </c:pt>
                <c:pt idx="168">
                  <c:v>332.20028463470129</c:v>
                </c:pt>
                <c:pt idx="169">
                  <c:v>329.87907480335042</c:v>
                </c:pt>
                <c:pt idx="170">
                  <c:v>327.57522059483546</c:v>
                </c:pt>
                <c:pt idx="171">
                  <c:v>325.28855851398282</c:v>
                </c:pt>
                <c:pt idx="172">
                  <c:v>323.01892689456753</c:v>
                </c:pt>
                <c:pt idx="173">
                  <c:v>320.76616587577223</c:v>
                </c:pt>
                <c:pt idx="174">
                  <c:v>318.53011737898925</c:v>
                </c:pt>
                <c:pt idx="175">
                  <c:v>316.31062508496331</c:v>
                </c:pt>
                <c:pt idx="176">
                  <c:v>314.10753441126695</c:v>
                </c:pt>
                <c:pt idx="177">
                  <c:v>311.92069249010427</c:v>
                </c:pt>
                <c:pt idx="178">
                  <c:v>309.74994814643657</c:v>
                </c:pt>
                <c:pt idx="179">
                  <c:v>307.59515187642523</c:v>
                </c:pt>
                <c:pt idx="180">
                  <c:v>305.45615582618603</c:v>
                </c:pt>
                <c:pt idx="181">
                  <c:v>303.33281377085206</c:v>
                </c:pt>
                <c:pt idx="182">
                  <c:v>301.2249810939341</c:v>
                </c:pt>
                <c:pt idx="183">
                  <c:v>299.13251476698264</c:v>
                </c:pt>
                <c:pt idx="184">
                  <c:v>297.05527332953716</c:v>
                </c:pt>
                <c:pt idx="185">
                  <c:v>294.99311686936568</c:v>
                </c:pt>
                <c:pt idx="186">
                  <c:v>292.94590700298448</c:v>
                </c:pt>
                <c:pt idx="187">
                  <c:v>290.91350685645642</c:v>
                </c:pt>
                <c:pt idx="188">
                  <c:v>288.8957810464629</c:v>
                </c:pt>
                <c:pt idx="189">
                  <c:v>286.89259566164316</c:v>
                </c:pt>
                <c:pt idx="190">
                  <c:v>284.9038182441995</c:v>
                </c:pt>
                <c:pt idx="191">
                  <c:v>282.92931777176261</c:v>
                </c:pt>
                <c:pt idx="192">
                  <c:v>280.9689646395106</c:v>
                </c:pt>
                <c:pt idx="193">
                  <c:v>279.02263064254407</c:v>
                </c:pt>
                <c:pt idx="194">
                  <c:v>277.09018895850494</c:v>
                </c:pt>
                <c:pt idx="195">
                  <c:v>275.17151413044206</c:v>
                </c:pt>
                <c:pt idx="196">
                  <c:v>273.2664820499154</c:v>
                </c:pt>
                <c:pt idx="197">
                  <c:v>271.37496994033717</c:v>
                </c:pt>
                <c:pt idx="198">
                  <c:v>269.49685634054498</c:v>
                </c:pt>
                <c:pt idx="199">
                  <c:v>267.63202108860509</c:v>
                </c:pt>
                <c:pt idx="200">
                  <c:v>265.78034530583835</c:v>
                </c:pt>
                <c:pt idx="201">
                  <c:v>263.94171138107151</c:v>
                </c:pt>
                <c:pt idx="202">
                  <c:v>262.11600295510272</c:v>
                </c:pt>
                <c:pt idx="203">
                  <c:v>260.30310490538568</c:v>
                </c:pt>
                <c:pt idx="204">
                  <c:v>258.50290333092261</c:v>
                </c:pt>
                <c:pt idx="205">
                  <c:v>256.71528553736681</c:v>
                </c:pt>
                <c:pt idx="206">
                  <c:v>254.94014002232927</c:v>
                </c:pt>
                <c:pt idx="207">
                  <c:v>253.17735646088789</c:v>
                </c:pt>
                <c:pt idx="208">
                  <c:v>251.42682569129531</c:v>
                </c:pt>
                <c:pt idx="209">
                  <c:v>249.68843970088153</c:v>
                </c:pt>
                <c:pt idx="210">
                  <c:v>247.96209161215012</c:v>
                </c:pt>
                <c:pt idx="211">
                  <c:v>246.24767566906368</c:v>
                </c:pt>
                <c:pt idx="212">
                  <c:v>244.54508722351608</c:v>
                </c:pt>
                <c:pt idx="213">
                  <c:v>242.85422272198849</c:v>
                </c:pt>
                <c:pt idx="214">
                  <c:v>241.17497969238678</c:v>
                </c:pt>
                <c:pt idx="215">
                  <c:v>239.50725673105683</c:v>
                </c:pt>
                <c:pt idx="216">
                  <c:v>237.8509534899766</c:v>
                </c:pt>
                <c:pt idx="217">
                  <c:v>236.20597066411855</c:v>
                </c:pt>
                <c:pt idx="218">
                  <c:v>234.57220997898665</c:v>
                </c:pt>
                <c:pt idx="219">
                  <c:v>232.94957417831614</c:v>
                </c:pt>
                <c:pt idx="220">
                  <c:v>231.33796701194342</c:v>
                </c:pt>
                <c:pt idx="221">
                  <c:v>229.73729322383466</c:v>
                </c:pt>
                <c:pt idx="222">
                  <c:v>228.14745854027768</c:v>
                </c:pt>
                <c:pt idx="223">
                  <c:v>226.56836965822973</c:v>
                </c:pt>
                <c:pt idx="224">
                  <c:v>224.99993423382239</c:v>
                </c:pt>
                <c:pt idx="225">
                  <c:v>223.4420608710187</c:v>
                </c:pt>
                <c:pt idx="226">
                  <c:v>221.89465911042132</c:v>
                </c:pt>
                <c:pt idx="227">
                  <c:v>220.35763941823041</c:v>
                </c:pt>
                <c:pt idx="228">
                  <c:v>218.83091317534632</c:v>
                </c:pt>
                <c:pt idx="229">
                  <c:v>217.31439266661872</c:v>
                </c:pt>
                <c:pt idx="230">
                  <c:v>215.80799107023583</c:v>
                </c:pt>
                <c:pt idx="231">
                  <c:v>214.31162244725516</c:v>
                </c:pt>
                <c:pt idx="232">
                  <c:v>212.82520173127219</c:v>
                </c:pt>
                <c:pt idx="233">
                  <c:v>211.34864471822445</c:v>
                </c:pt>
                <c:pt idx="234">
                  <c:v>209.88186805632989</c:v>
                </c:pt>
                <c:pt idx="235">
                  <c:v>208.42478923615781</c:v>
                </c:pt>
                <c:pt idx="236">
                  <c:v>206.97732658082961</c:v>
                </c:pt>
                <c:pt idx="237">
                  <c:v>205.53939923634664</c:v>
                </c:pt>
                <c:pt idx="238">
                  <c:v>204.11092716204698</c:v>
                </c:pt>
                <c:pt idx="239">
                  <c:v>202.69183112118387</c:v>
                </c:pt>
                <c:pt idx="240">
                  <c:v>201.28203267162971</c:v>
                </c:pt>
                <c:pt idx="241">
                  <c:v>199.88145415669791</c:v>
                </c:pt>
                <c:pt idx="242">
                  <c:v>198.49001869608671</c:v>
                </c:pt>
                <c:pt idx="243">
                  <c:v>197.1076501769389</c:v>
                </c:pt>
                <c:pt idx="244">
                  <c:v>195.73427324501785</c:v>
                </c:pt>
                <c:pt idx="245">
                  <c:v>194.36981329599766</c:v>
                </c:pt>
                <c:pt idx="246">
                  <c:v>193.01419646686543</c:v>
                </c:pt>
                <c:pt idx="247">
                  <c:v>191.66734962743436</c:v>
                </c:pt>
                <c:pt idx="248">
                  <c:v>190.32920037196726</c:v>
                </c:pt>
                <c:pt idx="249">
                  <c:v>188.99967701090603</c:v>
                </c:pt>
                <c:pt idx="250">
                  <c:v>187.67870856270886</c:v>
                </c:pt>
                <c:pt idx="251">
                  <c:v>186.36622474579084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46-4E17-91C3-E8194B4F0B58}"/>
            </c:ext>
          </c:extLst>
        </c:ser>
        <c:ser>
          <c:idx val="8"/>
          <c:order val="3"/>
          <c:tx>
            <c:strRef>
              <c:f>'d-beta'!$CQ$3</c:f>
              <c:strCache>
                <c:ptCount val="1"/>
                <c:pt idx="0">
                  <c:v>This work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'd-beta'!$CQ$5:$CQ$355</c:f>
              <c:numCache>
                <c:formatCode>0.0</c:formatCode>
                <c:ptCount val="351"/>
                <c:pt idx="0">
                  <c:v>1331.3518076092223</c:v>
                </c:pt>
                <c:pt idx="1">
                  <c:v>1318.1499750707924</c:v>
                </c:pt>
                <c:pt idx="2">
                  <c:v>1305.1465320820432</c:v>
                </c:pt>
                <c:pt idx="3">
                  <c:v>1292.3331710368666</c:v>
                </c:pt>
                <c:pt idx="4">
                  <c:v>1279.703268897553</c:v>
                </c:pt>
                <c:pt idx="5">
                  <c:v>1267.2585771706649</c:v>
                </c:pt>
                <c:pt idx="6">
                  <c:v>1254.9943761196794</c:v>
                </c:pt>
                <c:pt idx="7">
                  <c:v>1242.9035216742691</c:v>
                </c:pt>
                <c:pt idx="8">
                  <c:v>1230.9856358651341</c:v>
                </c:pt>
                <c:pt idx="9">
                  <c:v>1219.2366946830405</c:v>
                </c:pt>
                <c:pt idx="10">
                  <c:v>1207.650289472517</c:v>
                </c:pt>
                <c:pt idx="11">
                  <c:v>1196.2280760144297</c:v>
                </c:pt>
                <c:pt idx="12">
                  <c:v>1184.9630868588947</c:v>
                </c:pt>
                <c:pt idx="13">
                  <c:v>1173.8514659052391</c:v>
                </c:pt>
                <c:pt idx="14">
                  <c:v>1162.8947412892699</c:v>
                </c:pt>
                <c:pt idx="15">
                  <c:v>1152.0871166672</c:v>
                </c:pt>
                <c:pt idx="16">
                  <c:v>1141.4264605582566</c:v>
                </c:pt>
                <c:pt idx="17">
                  <c:v>1130.9091454342026</c:v>
                </c:pt>
                <c:pt idx="18">
                  <c:v>1120.5335411721401</c:v>
                </c:pt>
                <c:pt idx="19">
                  <c:v>1110.2916426369845</c:v>
                </c:pt>
                <c:pt idx="20">
                  <c:v>1100.1917963889209</c:v>
                </c:pt>
                <c:pt idx="21">
                  <c:v>1090.2218662944069</c:v>
                </c:pt>
                <c:pt idx="22">
                  <c:v>1080.3810394972218</c:v>
                </c:pt>
                <c:pt idx="23">
                  <c:v>1070.6708159279979</c:v>
                </c:pt>
                <c:pt idx="24">
                  <c:v>1061.0876866920914</c:v>
                </c:pt>
                <c:pt idx="25">
                  <c:v>1051.6261148158587</c:v>
                </c:pt>
                <c:pt idx="26">
                  <c:v>1042.2841545961178</c:v>
                </c:pt>
                <c:pt idx="27">
                  <c:v>1033.0645353722568</c:v>
                </c:pt>
                <c:pt idx="28">
                  <c:v>1023.9627254289152</c:v>
                </c:pt>
                <c:pt idx="29">
                  <c:v>1014.9736155667699</c:v>
                </c:pt>
                <c:pt idx="30">
                  <c:v>1006.0980633866914</c:v>
                </c:pt>
                <c:pt idx="31">
                  <c:v>997.3329560191446</c:v>
                </c:pt>
                <c:pt idx="32">
                  <c:v>988.67788494158606</c:v>
                </c:pt>
                <c:pt idx="33">
                  <c:v>980.12880465318449</c:v>
                </c:pt>
                <c:pt idx="34">
                  <c:v>971.68536210210584</c:v>
                </c:pt>
                <c:pt idx="35">
                  <c:v>963.3484432932031</c:v>
                </c:pt>
                <c:pt idx="36">
                  <c:v>955.10963352185024</c:v>
                </c:pt>
                <c:pt idx="37">
                  <c:v>946.97223974645567</c:v>
                </c:pt>
                <c:pt idx="38">
                  <c:v>938.93568326110073</c:v>
                </c:pt>
                <c:pt idx="39">
                  <c:v>930.99253915072893</c:v>
                </c:pt>
                <c:pt idx="40">
                  <c:v>923.14400184229351</c:v>
                </c:pt>
                <c:pt idx="41">
                  <c:v>915.39168307687737</c:v>
                </c:pt>
                <c:pt idx="42">
                  <c:v>907.72731885548751</c:v>
                </c:pt>
                <c:pt idx="43">
                  <c:v>900.15674683909435</c:v>
                </c:pt>
                <c:pt idx="44">
                  <c:v>892.67379479223484</c:v>
                </c:pt>
                <c:pt idx="45">
                  <c:v>885.27992640088917</c:v>
                </c:pt>
                <c:pt idx="46">
                  <c:v>877.97186757201837</c:v>
                </c:pt>
                <c:pt idx="47">
                  <c:v>870.74595536314814</c:v>
                </c:pt>
                <c:pt idx="48">
                  <c:v>863.60571330586185</c:v>
                </c:pt>
                <c:pt idx="49">
                  <c:v>856.55062555622692</c:v>
                </c:pt>
                <c:pt idx="50">
                  <c:v>849.57217490462301</c:v>
                </c:pt>
                <c:pt idx="51">
                  <c:v>842.67237331370757</c:v>
                </c:pt>
                <c:pt idx="52">
                  <c:v>835.85357555205087</c:v>
                </c:pt>
                <c:pt idx="53">
                  <c:v>829.11127263758783</c:v>
                </c:pt>
                <c:pt idx="54">
                  <c:v>822.44335035339554</c:v>
                </c:pt>
                <c:pt idx="55">
                  <c:v>815.85082242981025</c:v>
                </c:pt>
                <c:pt idx="56">
                  <c:v>809.33449927046229</c:v>
                </c:pt>
                <c:pt idx="57">
                  <c:v>802.88699372939163</c:v>
                </c:pt>
                <c:pt idx="58">
                  <c:v>796.51217958788334</c:v>
                </c:pt>
                <c:pt idx="59">
                  <c:v>790.2065517636114</c:v>
                </c:pt>
                <c:pt idx="60">
                  <c:v>783.97362006734636</c:v>
                </c:pt>
                <c:pt idx="61">
                  <c:v>777.80679601567215</c:v>
                </c:pt>
                <c:pt idx="62">
                  <c:v>771.7054740699391</c:v>
                </c:pt>
                <c:pt idx="63">
                  <c:v>765.67264048103709</c:v>
                </c:pt>
                <c:pt idx="64">
                  <c:v>759.70512130660632</c:v>
                </c:pt>
                <c:pt idx="65">
                  <c:v>753.79949080317078</c:v>
                </c:pt>
                <c:pt idx="66">
                  <c:v>747.9582360201174</c:v>
                </c:pt>
                <c:pt idx="67">
                  <c:v>742.17754391756091</c:v>
                </c:pt>
                <c:pt idx="68">
                  <c:v>736.46161606862768</c:v>
                </c:pt>
                <c:pt idx="69">
                  <c:v>730.80630161900774</c:v>
                </c:pt>
                <c:pt idx="70">
                  <c:v>725.20924774112518</c:v>
                </c:pt>
                <c:pt idx="71">
                  <c:v>719.66791521202583</c:v>
                </c:pt>
                <c:pt idx="72">
                  <c:v>714.18819685201549</c:v>
                </c:pt>
                <c:pt idx="73">
                  <c:v>708.76509568585175</c:v>
                </c:pt>
                <c:pt idx="74">
                  <c:v>703.40212676880617</c:v>
                </c:pt>
                <c:pt idx="75">
                  <c:v>698.08750782614015</c:v>
                </c:pt>
                <c:pt idx="76">
                  <c:v>692.83316020752864</c:v>
                </c:pt>
                <c:pt idx="77">
                  <c:v>687.63352791105945</c:v>
                </c:pt>
                <c:pt idx="78">
                  <c:v>682.48505158625221</c:v>
                </c:pt>
                <c:pt idx="79">
                  <c:v>677.38617794209142</c:v>
                </c:pt>
                <c:pt idx="80">
                  <c:v>672.34426771995618</c:v>
                </c:pt>
                <c:pt idx="81">
                  <c:v>667.34861371589864</c:v>
                </c:pt>
                <c:pt idx="82">
                  <c:v>662.41096153052752</c:v>
                </c:pt>
                <c:pt idx="83">
                  <c:v>657.51575584421505</c:v>
                </c:pt>
                <c:pt idx="84">
                  <c:v>652.67228169379359</c:v>
                </c:pt>
                <c:pt idx="85">
                  <c:v>647.87623228072175</c:v>
                </c:pt>
                <c:pt idx="86">
                  <c:v>643.13211505288314</c:v>
                </c:pt>
                <c:pt idx="87">
                  <c:v>638.42838259695202</c:v>
                </c:pt>
                <c:pt idx="88">
                  <c:v>633.77660415688172</c:v>
                </c:pt>
                <c:pt idx="89">
                  <c:v>629.17182529579236</c:v>
                </c:pt>
                <c:pt idx="90">
                  <c:v>624.60919964120967</c:v>
                </c:pt>
                <c:pt idx="91">
                  <c:v>620.09059624854297</c:v>
                </c:pt>
                <c:pt idx="92">
                  <c:v>615.61565971613925</c:v>
                </c:pt>
                <c:pt idx="93">
                  <c:v>611.18613680974693</c:v>
                </c:pt>
                <c:pt idx="94">
                  <c:v>606.79939844548107</c:v>
                </c:pt>
                <c:pt idx="95">
                  <c:v>602.45922378762953</c:v>
                </c:pt>
                <c:pt idx="96">
                  <c:v>598.15547000664719</c:v>
                </c:pt>
                <c:pt idx="97">
                  <c:v>593.89480484987916</c:v>
                </c:pt>
                <c:pt idx="98">
                  <c:v>589.67385366387589</c:v>
                </c:pt>
                <c:pt idx="99">
                  <c:v>585.49392253655026</c:v>
                </c:pt>
                <c:pt idx="100">
                  <c:v>581.35681621581773</c:v>
                </c:pt>
                <c:pt idx="101">
                  <c:v>577.25404156428647</c:v>
                </c:pt>
                <c:pt idx="102">
                  <c:v>573.1893961541748</c:v>
                </c:pt>
                <c:pt idx="103">
                  <c:v>569.16945642616577</c:v>
                </c:pt>
                <c:pt idx="104">
                  <c:v>565.1854757559222</c:v>
                </c:pt>
                <c:pt idx="105">
                  <c:v>561.23623377877209</c:v>
                </c:pt>
                <c:pt idx="106">
                  <c:v>557.32327955186497</c:v>
                </c:pt>
                <c:pt idx="107">
                  <c:v>553.44954655511435</c:v>
                </c:pt>
                <c:pt idx="108">
                  <c:v>549.60944427145216</c:v>
                </c:pt>
                <c:pt idx="109">
                  <c:v>545.81155239032182</c:v>
                </c:pt>
                <c:pt idx="110">
                  <c:v>542.04153270297786</c:v>
                </c:pt>
                <c:pt idx="111">
                  <c:v>538.31077442978471</c:v>
                </c:pt>
                <c:pt idx="112">
                  <c:v>534.60974523023754</c:v>
                </c:pt>
                <c:pt idx="113">
                  <c:v>530.94270217990788</c:v>
                </c:pt>
                <c:pt idx="114">
                  <c:v>527.3100815054022</c:v>
                </c:pt>
                <c:pt idx="115">
                  <c:v>523.71317597669179</c:v>
                </c:pt>
                <c:pt idx="116">
                  <c:v>520.15024920714848</c:v>
                </c:pt>
                <c:pt idx="117">
                  <c:v>516.61643221979989</c:v>
                </c:pt>
                <c:pt idx="118">
                  <c:v>513.11595322249593</c:v>
                </c:pt>
                <c:pt idx="119">
                  <c:v>509.64692701982807</c:v>
                </c:pt>
                <c:pt idx="120">
                  <c:v>506.20427362736109</c:v>
                </c:pt>
                <c:pt idx="121">
                  <c:v>502.79739325234686</c:v>
                </c:pt>
                <c:pt idx="122">
                  <c:v>499.42429783373757</c:v>
                </c:pt>
                <c:pt idx="123">
                  <c:v>496.07769658654047</c:v>
                </c:pt>
                <c:pt idx="124">
                  <c:v>492.75541037167477</c:v>
                </c:pt>
                <c:pt idx="125">
                  <c:v>489.47216610929092</c:v>
                </c:pt>
                <c:pt idx="126">
                  <c:v>486.20880866713844</c:v>
                </c:pt>
                <c:pt idx="127">
                  <c:v>482.98333162661373</c:v>
                </c:pt>
                <c:pt idx="128">
                  <c:v>479.77963873428013</c:v>
                </c:pt>
                <c:pt idx="129">
                  <c:v>476.60596433652381</c:v>
                </c:pt>
                <c:pt idx="130">
                  <c:v>473.46122519828026</c:v>
                </c:pt>
                <c:pt idx="131">
                  <c:v>470.34503698695761</c:v>
                </c:pt>
                <c:pt idx="132">
                  <c:v>467.25090891214188</c:v>
                </c:pt>
                <c:pt idx="133">
                  <c:v>464.1890900633158</c:v>
                </c:pt>
                <c:pt idx="134">
                  <c:v>461.14966226299327</c:v>
                </c:pt>
                <c:pt idx="135">
                  <c:v>458.14227047085183</c:v>
                </c:pt>
                <c:pt idx="136">
                  <c:v>455.15205737840961</c:v>
                </c:pt>
                <c:pt idx="137">
                  <c:v>452.19209767597397</c:v>
                </c:pt>
                <c:pt idx="138">
                  <c:v>449.26174835821917</c:v>
                </c:pt>
                <c:pt idx="139">
                  <c:v>446.35085312258951</c:v>
                </c:pt>
                <c:pt idx="140">
                  <c:v>443.46561815620026</c:v>
                </c:pt>
                <c:pt idx="141">
                  <c:v>440.60877010735436</c:v>
                </c:pt>
                <c:pt idx="142">
                  <c:v>437.76645787003048</c:v>
                </c:pt>
                <c:pt idx="143">
                  <c:v>434.95753326090556</c:v>
                </c:pt>
                <c:pt idx="144">
                  <c:v>432.17201146134886</c:v>
                </c:pt>
                <c:pt idx="145">
                  <c:v>429.40303792421196</c:v>
                </c:pt>
                <c:pt idx="146">
                  <c:v>426.66797900590092</c:v>
                </c:pt>
                <c:pt idx="147">
                  <c:v>423.94349618778733</c:v>
                </c:pt>
                <c:pt idx="148">
                  <c:v>421.25429490311103</c:v>
                </c:pt>
                <c:pt idx="149">
                  <c:v>418.57880495887474</c:v>
                </c:pt>
                <c:pt idx="150">
                  <c:v>415.93061544223866</c:v>
                </c:pt>
                <c:pt idx="151">
                  <c:v>413.30101704701292</c:v>
                </c:pt>
                <c:pt idx="152">
                  <c:v>410.69249973103331</c:v>
                </c:pt>
                <c:pt idx="153">
                  <c:v>408.11131235143768</c:v>
                </c:pt>
                <c:pt idx="154">
                  <c:v>405.54668740755733</c:v>
                </c:pt>
                <c:pt idx="155">
                  <c:v>403.00105366531483</c:v>
                </c:pt>
                <c:pt idx="156">
                  <c:v>400.47876766020335</c:v>
                </c:pt>
                <c:pt idx="157">
                  <c:v>397.97844520056952</c:v>
                </c:pt>
                <c:pt idx="158">
                  <c:v>395.49684750238731</c:v>
                </c:pt>
                <c:pt idx="159">
                  <c:v>393.03826792332075</c:v>
                </c:pt>
                <c:pt idx="160">
                  <c:v>390.59745406636199</c:v>
                </c:pt>
                <c:pt idx="161">
                  <c:v>388.18067674606567</c:v>
                </c:pt>
                <c:pt idx="162">
                  <c:v>385.77291747075697</c:v>
                </c:pt>
                <c:pt idx="163">
                  <c:v>383.39597389869107</c:v>
                </c:pt>
                <c:pt idx="164">
                  <c:v>381.03293593157667</c:v>
                </c:pt>
                <c:pt idx="165">
                  <c:v>378.68794006794013</c:v>
                </c:pt>
                <c:pt idx="166">
                  <c:v>376.3654296209412</c:v>
                </c:pt>
                <c:pt idx="167">
                  <c:v>374.06002093813993</c:v>
                </c:pt>
                <c:pt idx="168">
                  <c:v>371.76993130851383</c:v>
                </c:pt>
                <c:pt idx="169">
                  <c:v>369.50368311845</c:v>
                </c:pt>
                <c:pt idx="170">
                  <c:v>367.25176933471494</c:v>
                </c:pt>
                <c:pt idx="171">
                  <c:v>365.02050607333643</c:v>
                </c:pt>
                <c:pt idx="172">
                  <c:v>362.8020785793488</c:v>
                </c:pt>
                <c:pt idx="173">
                  <c:v>360.60925231799439</c:v>
                </c:pt>
                <c:pt idx="174">
                  <c:v>358.43003565668067</c:v>
                </c:pt>
                <c:pt idx="175">
                  <c:v>356.2629753499881</c:v>
                </c:pt>
                <c:pt idx="176">
                  <c:v>354.12038875042111</c:v>
                </c:pt>
                <c:pt idx="177">
                  <c:v>351.98650168571311</c:v>
                </c:pt>
                <c:pt idx="178">
                  <c:v>349.87786526893518</c:v>
                </c:pt>
                <c:pt idx="179">
                  <c:v>347.77862279523168</c:v>
                </c:pt>
                <c:pt idx="180">
                  <c:v>345.70114483149882</c:v>
                </c:pt>
                <c:pt idx="181">
                  <c:v>343.63548379866131</c:v>
                </c:pt>
                <c:pt idx="182">
                  <c:v>341.59054200749165</c:v>
                </c:pt>
                <c:pt idx="183">
                  <c:v>339.55375644729435</c:v>
                </c:pt>
                <c:pt idx="184">
                  <c:v>337.54446915962257</c:v>
                </c:pt>
                <c:pt idx="185">
                  <c:v>335.54395864939755</c:v>
                </c:pt>
                <c:pt idx="186">
                  <c:v>333.55684631965852</c:v>
                </c:pt>
                <c:pt idx="187">
                  <c:v>331.59394101307799</c:v>
                </c:pt>
                <c:pt idx="188">
                  <c:v>329.63455959171267</c:v>
                </c:pt>
                <c:pt idx="189">
                  <c:v>327.69734055534718</c:v>
                </c:pt>
                <c:pt idx="190">
                  <c:v>325.76859284280192</c:v>
                </c:pt>
                <c:pt idx="191">
                  <c:v>323.86262083178991</c:v>
                </c:pt>
                <c:pt idx="192">
                  <c:v>321.96569844054613</c:v>
                </c:pt>
                <c:pt idx="193">
                  <c:v>320.08148787205698</c:v>
                </c:pt>
                <c:pt idx="194">
                  <c:v>318.21925078449823</c:v>
                </c:pt>
                <c:pt idx="195">
                  <c:v>316.37027809691165</c:v>
                </c:pt>
                <c:pt idx="196">
                  <c:v>314.53313437457922</c:v>
                </c:pt>
                <c:pt idx="197">
                  <c:v>312.70351996838787</c:v>
                </c:pt>
                <c:pt idx="198">
                  <c:v>310.8924685076143</c:v>
                </c:pt>
                <c:pt idx="199">
                  <c:v>309.09568309848743</c:v>
                </c:pt>
                <c:pt idx="200">
                  <c:v>307.31341097282905</c:v>
                </c:pt>
                <c:pt idx="201">
                  <c:v>305.53962038639276</c:v>
                </c:pt>
                <c:pt idx="202">
                  <c:v>303.78710803161999</c:v>
                </c:pt>
                <c:pt idx="203">
                  <c:v>302.04355256060467</c:v>
                </c:pt>
                <c:pt idx="204">
                  <c:v>300.30917019965602</c:v>
                </c:pt>
                <c:pt idx="205">
                  <c:v>298.59213501927258</c:v>
                </c:pt>
                <c:pt idx="206">
                  <c:v>296.89105509413224</c:v>
                </c:pt>
                <c:pt idx="207">
                  <c:v>295.19511091414989</c:v>
                </c:pt>
                <c:pt idx="208">
                  <c:v>293.51557089849308</c:v>
                </c:pt>
                <c:pt idx="209">
                  <c:v>291.85429939348478</c:v>
                </c:pt>
                <c:pt idx="210">
                  <c:v>290.1940022471419</c:v>
                </c:pt>
                <c:pt idx="211">
                  <c:v>288.55077124679701</c:v>
                </c:pt>
                <c:pt idx="212">
                  <c:v>286.92005543921846</c:v>
                </c:pt>
                <c:pt idx="213">
                  <c:v>285.30365235329811</c:v>
                </c:pt>
                <c:pt idx="214">
                  <c:v>283.69374415106381</c:v>
                </c:pt>
                <c:pt idx="215">
                  <c:v>282.09693889682433</c:v>
                </c:pt>
                <c:pt idx="216">
                  <c:v>280.51988775698811</c:v>
                </c:pt>
                <c:pt idx="217">
                  <c:v>278.9450378647818</c:v>
                </c:pt>
                <c:pt idx="218">
                  <c:v>277.38544847931917</c:v>
                </c:pt>
                <c:pt idx="219">
                  <c:v>275.83483715504963</c:v>
                </c:pt>
                <c:pt idx="220">
                  <c:v>274.29829583604089</c:v>
                </c:pt>
                <c:pt idx="221">
                  <c:v>272.77108781629136</c:v>
                </c:pt>
                <c:pt idx="222">
                  <c:v>271.25337577107814</c:v>
                </c:pt>
                <c:pt idx="223">
                  <c:v>269.74686358595136</c:v>
                </c:pt>
                <c:pt idx="224">
                  <c:v>268.25515540460538</c:v>
                </c:pt>
                <c:pt idx="225">
                  <c:v>266.77345397007065</c:v>
                </c:pt>
                <c:pt idx="226">
                  <c:v>265.29690122040762</c:v>
                </c:pt>
                <c:pt idx="227">
                  <c:v>263.83721106501548</c:v>
                </c:pt>
                <c:pt idx="228">
                  <c:v>262.38295811970841</c:v>
                </c:pt>
                <c:pt idx="229">
                  <c:v>260.94590747272986</c:v>
                </c:pt>
                <c:pt idx="230">
                  <c:v>259.51307783271096</c:v>
                </c:pt>
                <c:pt idx="231">
                  <c:v>258.09270348374247</c:v>
                </c:pt>
                <c:pt idx="232">
                  <c:v>256.68493496104884</c:v>
                </c:pt>
                <c:pt idx="233">
                  <c:v>255.28330485758656</c:v>
                </c:pt>
                <c:pt idx="234">
                  <c:v>253.89307622191654</c:v>
                </c:pt>
                <c:pt idx="235">
                  <c:v>252.51073953965636</c:v>
                </c:pt>
                <c:pt idx="236">
                  <c:v>251.14009681577747</c:v>
                </c:pt>
                <c:pt idx="237">
                  <c:v>249.77612816159098</c:v>
                </c:pt>
                <c:pt idx="238">
                  <c:v>248.4270895315581</c:v>
                </c:pt>
                <c:pt idx="239">
                  <c:v>247.08351763330916</c:v>
                </c:pt>
                <c:pt idx="240">
                  <c:v>245.74846343288965</c:v>
                </c:pt>
                <c:pt idx="241">
                  <c:v>244.42727930372592</c:v>
                </c:pt>
                <c:pt idx="242">
                  <c:v>243.1134113972403</c:v>
                </c:pt>
                <c:pt idx="243">
                  <c:v>241.80842523677242</c:v>
                </c:pt>
                <c:pt idx="244">
                  <c:v>240.51099213500103</c:v>
                </c:pt>
                <c:pt idx="245">
                  <c:v>239.2226683391446</c:v>
                </c:pt>
                <c:pt idx="246">
                  <c:v>237.94213511665254</c:v>
                </c:pt>
                <c:pt idx="247">
                  <c:v>236.67626913097757</c:v>
                </c:pt>
                <c:pt idx="248">
                  <c:v>235.41453454809235</c:v>
                </c:pt>
                <c:pt idx="249">
                  <c:v>234.16094291591949</c:v>
                </c:pt>
                <c:pt idx="250">
                  <c:v>232.91702716847686</c:v>
                </c:pt>
                <c:pt idx="251">
                  <c:v>231.68828302639415</c:v>
                </c:pt>
                <c:pt idx="252">
                  <c:v>230.45726325948269</c:v>
                </c:pt>
                <c:pt idx="253">
                  <c:v>229.24164440382032</c:v>
                </c:pt>
                <c:pt idx="254">
                  <c:v>228.03615057586114</c:v>
                </c:pt>
                <c:pt idx="255">
                  <c:v>226.83406511485555</c:v>
                </c:pt>
                <c:pt idx="256">
                  <c:v>225.63685169387267</c:v>
                </c:pt>
                <c:pt idx="257">
                  <c:v>224.45551672095226</c:v>
                </c:pt>
                <c:pt idx="258">
                  <c:v>223.27924684653985</c:v>
                </c:pt>
                <c:pt idx="259">
                  <c:v>222.11224043502932</c:v>
                </c:pt>
                <c:pt idx="260">
                  <c:v>220.95047444665795</c:v>
                </c:pt>
                <c:pt idx="261">
                  <c:v>219.79954142732362</c:v>
                </c:pt>
                <c:pt idx="262">
                  <c:v>218.65401531191114</c:v>
                </c:pt>
                <c:pt idx="263">
                  <c:v>217.51261757214942</c:v>
                </c:pt>
                <c:pt idx="264">
                  <c:v>216.38233903717656</c:v>
                </c:pt>
                <c:pt idx="265">
                  <c:v>215.26328988890376</c:v>
                </c:pt>
                <c:pt idx="266">
                  <c:v>214.14999063761999</c:v>
                </c:pt>
                <c:pt idx="267">
                  <c:v>213.04251163699871</c:v>
                </c:pt>
                <c:pt idx="268">
                  <c:v>211.9465393064026</c:v>
                </c:pt>
                <c:pt idx="269">
                  <c:v>210.84960420884147</c:v>
                </c:pt>
                <c:pt idx="270">
                  <c:v>209.77131116313939</c:v>
                </c:pt>
                <c:pt idx="271">
                  <c:v>208.69220559775835</c:v>
                </c:pt>
                <c:pt idx="272">
                  <c:v>207.61930862974805</c:v>
                </c:pt>
                <c:pt idx="273">
                  <c:v>206.55837212527589</c:v>
                </c:pt>
                <c:pt idx="274">
                  <c:v>205.49811784588772</c:v>
                </c:pt>
                <c:pt idx="275">
                  <c:v>204.44999161487485</c:v>
                </c:pt>
                <c:pt idx="276">
                  <c:v>203.40838331179728</c:v>
                </c:pt>
                <c:pt idx="277">
                  <c:v>202.3790961711552</c:v>
                </c:pt>
                <c:pt idx="278">
                  <c:v>201.35074931797311</c:v>
                </c:pt>
                <c:pt idx="279">
                  <c:v>200.32209859298663</c:v>
                </c:pt>
                <c:pt idx="280">
                  <c:v>199.31304640157799</c:v>
                </c:pt>
                <c:pt idx="281">
                  <c:v>198.30510944791561</c:v>
                </c:pt>
                <c:pt idx="282">
                  <c:v>197.30285235380819</c:v>
                </c:pt>
                <c:pt idx="283">
                  <c:v>196.30887853076803</c:v>
                </c:pt>
                <c:pt idx="284">
                  <c:v>195.32199061833927</c:v>
                </c:pt>
                <c:pt idx="285">
                  <c:v>194.33517580791298</c:v>
                </c:pt>
                <c:pt idx="286">
                  <c:v>193.3626645159801</c:v>
                </c:pt>
                <c:pt idx="287">
                  <c:v>192.39745197064639</c:v>
                </c:pt>
                <c:pt idx="288">
                  <c:v>191.42663158005729</c:v>
                </c:pt>
                <c:pt idx="289">
                  <c:v>190.47620879241737</c:v>
                </c:pt>
                <c:pt idx="290">
                  <c:v>189.52740325939328</c:v>
                </c:pt>
                <c:pt idx="291">
                  <c:v>188.58024925269203</c:v>
                </c:pt>
                <c:pt idx="292">
                  <c:v>187.64661745627726</c:v>
                </c:pt>
                <c:pt idx="293">
                  <c:v>186.71475441437531</c:v>
                </c:pt>
                <c:pt idx="294">
                  <c:v>185.78469465965802</c:v>
                </c:pt>
                <c:pt idx="295">
                  <c:v>184.86959012488481</c:v>
                </c:pt>
                <c:pt idx="296">
                  <c:v>183.95519285650974</c:v>
                </c:pt>
                <c:pt idx="297">
                  <c:v>183.04992945154493</c:v>
                </c:pt>
                <c:pt idx="298">
                  <c:v>182.14547483273719</c:v>
                </c:pt>
                <c:pt idx="299">
                  <c:v>181.25026286727189</c:v>
                </c:pt>
                <c:pt idx="300">
                  <c:v>180.36316301159783</c:v>
                </c:pt>
                <c:pt idx="301">
                  <c:v>179.47822044002285</c:v>
                </c:pt>
                <c:pt idx="302">
                  <c:v>178.5954701476318</c:v>
                </c:pt>
                <c:pt idx="303">
                  <c:v>177.72099545469533</c:v>
                </c:pt>
                <c:pt idx="304">
                  <c:v>176.85603859629251</c:v>
                </c:pt>
                <c:pt idx="305">
                  <c:v>175.99224937064105</c:v>
                </c:pt>
                <c:pt idx="306">
                  <c:v>175.13200354488038</c:v>
                </c:pt>
                <c:pt idx="307">
                  <c:v>174.2802583283349</c:v>
                </c:pt>
                <c:pt idx="308">
                  <c:v>173.4370832810568</c:v>
                </c:pt>
                <c:pt idx="309">
                  <c:v>172.59758309050935</c:v>
                </c:pt>
                <c:pt idx="310">
                  <c:v>171.75948427321836</c:v>
                </c:pt>
                <c:pt idx="311">
                  <c:v>170.93126260070903</c:v>
                </c:pt>
                <c:pt idx="312">
                  <c:v>170.10568388334883</c:v>
                </c:pt>
                <c:pt idx="313">
                  <c:v>169.28894553885794</c:v>
                </c:pt>
                <c:pt idx="314">
                  <c:v>168.47607589234283</c:v>
                </c:pt>
                <c:pt idx="315">
                  <c:v>167.66484073740995</c:v>
                </c:pt>
                <c:pt idx="316">
                  <c:v>166.85753708548913</c:v>
                </c:pt>
                <c:pt idx="317">
                  <c:v>166.0592740632018</c:v>
                </c:pt>
                <c:pt idx="318">
                  <c:v>165.27123741325269</c:v>
                </c:pt>
                <c:pt idx="319">
                  <c:v>164.47879974097117</c:v>
                </c:pt>
                <c:pt idx="320">
                  <c:v>163.690433802717</c:v>
                </c:pt>
                <c:pt idx="321">
                  <c:v>162.91866421457794</c:v>
                </c:pt>
                <c:pt idx="322">
                  <c:v>162.14259219790225</c:v>
                </c:pt>
                <c:pt idx="323">
                  <c:v>161.37070055328888</c:v>
                </c:pt>
                <c:pt idx="324">
                  <c:v>160.60820142773238</c:v>
                </c:pt>
                <c:pt idx="325">
                  <c:v>159.84886876867949</c:v>
                </c:pt>
                <c:pt idx="326">
                  <c:v>159.09382488082485</c:v>
                </c:pt>
                <c:pt idx="327">
                  <c:v>158.34201032245088</c:v>
                </c:pt>
                <c:pt idx="328">
                  <c:v>157.59346026044932</c:v>
                </c:pt>
                <c:pt idx="329">
                  <c:v>156.84820985658439</c:v>
                </c:pt>
                <c:pt idx="330">
                  <c:v>156.1137131843785</c:v>
                </c:pt>
                <c:pt idx="331">
                  <c:v>155.38260007151882</c:v>
                </c:pt>
                <c:pt idx="332">
                  <c:v>154.65597052877123</c:v>
                </c:pt>
                <c:pt idx="333">
                  <c:v>153.93916524923577</c:v>
                </c:pt>
                <c:pt idx="334">
                  <c:v>153.21308514106846</c:v>
                </c:pt>
                <c:pt idx="335">
                  <c:v>152.49689919851755</c:v>
                </c:pt>
                <c:pt idx="336">
                  <c:v>151.79172390718236</c:v>
                </c:pt>
                <c:pt idx="337">
                  <c:v>151.08372852462693</c:v>
                </c:pt>
                <c:pt idx="338">
                  <c:v>150.38681962966677</c:v>
                </c:pt>
                <c:pt idx="339">
                  <c:v>149.68713251244165</c:v>
                </c:pt>
                <c:pt idx="340">
                  <c:v>148.99112128909357</c:v>
                </c:pt>
                <c:pt idx="341">
                  <c:v>148.30631355303137</c:v>
                </c:pt>
                <c:pt idx="342">
                  <c:v>147.61879402304621</c:v>
                </c:pt>
                <c:pt idx="343">
                  <c:v>146.93504732520904</c:v>
                </c:pt>
                <c:pt idx="344">
                  <c:v>146.26262055856944</c:v>
                </c:pt>
                <c:pt idx="345">
                  <c:v>145.58754841787066</c:v>
                </c:pt>
                <c:pt idx="346">
                  <c:v>144.92387117744198</c:v>
                </c:pt>
                <c:pt idx="347">
                  <c:v>144.25759047600246</c:v>
                </c:pt>
                <c:pt idx="348">
                  <c:v>143.5952409834097</c:v>
                </c:pt>
                <c:pt idx="349">
                  <c:v>142.94440182149435</c:v>
                </c:pt>
                <c:pt idx="350">
                  <c:v>142.29102545800112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74-4D9E-BBFB-CF845B7C4C7C}"/>
            </c:ext>
          </c:extLst>
        </c:ser>
        <c:ser>
          <c:idx val="1"/>
          <c:order val="4"/>
          <c:tx>
            <c:strRef>
              <c:f>'d-beta'!$BL$2:$BN$2</c:f>
              <c:strCache>
                <c:ptCount val="1"/>
                <c:pt idx="0">
                  <c:v>Turner and Stolper 2020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'd-beta'!$BM$5:$BM$16</c:f>
              <c:numCache>
                <c:formatCode>0.00</c:formatCode>
                <c:ptCount val="12"/>
                <c:pt idx="0">
                  <c:v>2.1134946634259748</c:v>
                </c:pt>
                <c:pt idx="1">
                  <c:v>2.2067747986317996</c:v>
                </c:pt>
                <c:pt idx="2">
                  <c:v>2.3356300362022657</c:v>
                </c:pt>
                <c:pt idx="3">
                  <c:v>2.4990628514307138</c:v>
                </c:pt>
                <c:pt idx="4">
                  <c:v>2.6798874447273215</c:v>
                </c:pt>
                <c:pt idx="5">
                  <c:v>2.8723251472066638</c:v>
                </c:pt>
                <c:pt idx="6">
                  <c:v>3.094538140182578</c:v>
                </c:pt>
                <c:pt idx="7">
                  <c:v>3.2451728054518907</c:v>
                </c:pt>
                <c:pt idx="8">
                  <c:v>3.3540164346805303</c:v>
                </c:pt>
                <c:pt idx="9">
                  <c:v>3.4704147145583901</c:v>
                </c:pt>
                <c:pt idx="10">
                  <c:v>3.5316969803990821</c:v>
                </c:pt>
                <c:pt idx="11">
                  <c:v>3.608154429009562</c:v>
                </c:pt>
              </c:numCache>
            </c:numRef>
          </c:xVal>
          <c:yVal>
            <c:numRef>
              <c:f>'d-beta'!$BN$5:$BN$16</c:f>
              <c:numCache>
                <c:formatCode>0.00</c:formatCode>
                <c:ptCount val="12"/>
                <c:pt idx="0">
                  <c:v>570.87400000000002</c:v>
                </c:pt>
                <c:pt idx="1">
                  <c:v>602.58900000000006</c:v>
                </c:pt>
                <c:pt idx="2">
                  <c:v>647.89599999999996</c:v>
                </c:pt>
                <c:pt idx="3">
                  <c:v>724.91899999999998</c:v>
                </c:pt>
                <c:pt idx="4">
                  <c:v>826.86099999999999</c:v>
                </c:pt>
                <c:pt idx="5">
                  <c:v>906.149</c:v>
                </c:pt>
                <c:pt idx="6">
                  <c:v>1028.479</c:v>
                </c:pt>
                <c:pt idx="7">
                  <c:v>1098.7059999999999</c:v>
                </c:pt>
                <c:pt idx="8">
                  <c:v>1153.0740000000001</c:v>
                </c:pt>
                <c:pt idx="9">
                  <c:v>1209.7090000000001</c:v>
                </c:pt>
                <c:pt idx="10">
                  <c:v>1255.0160000000001</c:v>
                </c:pt>
                <c:pt idx="11">
                  <c:v>1304.854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FE-3A4A-9A48-697A70C3C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304928"/>
        <c:axId val="682309192"/>
        <c:extLst/>
      </c:scatterChart>
      <c:valAx>
        <c:axId val="682304928"/>
        <c:scaling>
          <c:orientation val="minMax"/>
          <c:max val="3.8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82309192"/>
        <c:crosses val="autoZero"/>
        <c:crossBetween val="midCat"/>
      </c:valAx>
      <c:valAx>
        <c:axId val="68230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82304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H2O(g)-H2(g) - Cerrai</a:t>
            </a:r>
            <a:r>
              <a:rPr lang="en-US" baseline="0"/>
              <a:t> 1954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'd-beta'!$AE$2</c:f>
              <c:strCache>
                <c:ptCount val="1"/>
                <c:pt idx="0">
                  <c:v>Suess 1949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'd-beta'!$AE$5:$AE$355</c:f>
              <c:numCache>
                <c:formatCode>0.000</c:formatCode>
                <c:ptCount val="351"/>
                <c:pt idx="0">
                  <c:v>1407.8799194581734</c:v>
                </c:pt>
                <c:pt idx="1">
                  <c:v>1395.4366709067783</c:v>
                </c:pt>
                <c:pt idx="2">
                  <c:v>1383.1730110048711</c:v>
                </c:pt>
                <c:pt idx="3">
                  <c:v>1371.0850797062512</c:v>
                </c:pt>
                <c:pt idx="4">
                  <c:v>1359.1691268006405</c:v>
                </c:pt>
                <c:pt idx="5">
                  <c:v>1347.4215080346107</c:v>
                </c:pt>
                <c:pt idx="6">
                  <c:v>1335.8386813957568</c:v>
                </c:pt>
                <c:pt idx="7">
                  <c:v>1324.4172035521506</c:v>
                </c:pt>
                <c:pt idx="8">
                  <c:v>1313.1537264395645</c:v>
                </c:pt>
                <c:pt idx="9">
                  <c:v>1302.0449939893526</c:v>
                </c:pt>
                <c:pt idx="10">
                  <c:v>1291.0878389902782</c:v>
                </c:pt>
                <c:pt idx="11">
                  <c:v>1280.2791800779266</c:v>
                </c:pt>
                <c:pt idx="12">
                  <c:v>1269.6160188457009</c:v>
                </c:pt>
                <c:pt idx="13">
                  <c:v>1259.0954370717034</c:v>
                </c:pt>
                <c:pt idx="14">
                  <c:v>1248.7145940561184</c:v>
                </c:pt>
                <c:pt idx="15">
                  <c:v>1238.4707240639948</c:v>
                </c:pt>
                <c:pt idx="16">
                  <c:v>1228.3611338685894</c:v>
                </c:pt>
                <c:pt idx="17">
                  <c:v>1218.3832003906887</c:v>
                </c:pt>
                <c:pt idx="18">
                  <c:v>1208.5343684295651</c:v>
                </c:pt>
                <c:pt idx="19">
                  <c:v>1198.8121484814399</c:v>
                </c:pt>
                <c:pt idx="20">
                  <c:v>1189.2141146415456</c:v>
                </c:pt>
                <c:pt idx="21">
                  <c:v>1179.7379025860703</c:v>
                </c:pt>
                <c:pt idx="22">
                  <c:v>1170.3812076304589</c:v>
                </c:pt>
                <c:pt idx="23">
                  <c:v>1161.1417828607239</c:v>
                </c:pt>
                <c:pt idx="24">
                  <c:v>1152.017437334579</c:v>
                </c:pt>
                <c:pt idx="25">
                  <c:v>1143.0060343493735</c:v>
                </c:pt>
                <c:pt idx="26">
                  <c:v>1134.1054897739507</c:v>
                </c:pt>
                <c:pt idx="27">
                  <c:v>1125.3137704416936</c:v>
                </c:pt>
                <c:pt idx="28">
                  <c:v>1116.6288926021571</c:v>
                </c:pt>
                <c:pt idx="29">
                  <c:v>1108.0489204288087</c:v>
                </c:pt>
                <c:pt idx="30">
                  <c:v>1099.5719645805193</c:v>
                </c:pt>
                <c:pt idx="31">
                  <c:v>1091.1961808145606</c:v>
                </c:pt>
                <c:pt idx="32">
                  <c:v>1082.9197686489695</c:v>
                </c:pt>
                <c:pt idx="33">
                  <c:v>1074.7409700722394</c:v>
                </c:pt>
                <c:pt idx="34">
                  <c:v>1066.6580682984024</c:v>
                </c:pt>
                <c:pt idx="35">
                  <c:v>1058.6693865656418</c:v>
                </c:pt>
                <c:pt idx="36">
                  <c:v>1050.7732869766769</c:v>
                </c:pt>
                <c:pt idx="37">
                  <c:v>1042.9681693792309</c:v>
                </c:pt>
                <c:pt idx="38">
                  <c:v>1035.2524702849778</c:v>
                </c:pt>
                <c:pt idx="39">
                  <c:v>1027.6246618254308</c:v>
                </c:pt>
                <c:pt idx="40">
                  <c:v>1020.0832507433104</c:v>
                </c:pt>
                <c:pt idx="41">
                  <c:v>1012.6267774179926</c:v>
                </c:pt>
                <c:pt idx="42">
                  <c:v>1005.2538149237016</c:v>
                </c:pt>
                <c:pt idx="43">
                  <c:v>997.96296811917045</c:v>
                </c:pt>
                <c:pt idx="44">
                  <c:v>990.7528727675483</c:v>
                </c:pt>
                <c:pt idx="45">
                  <c:v>983.62219468539183</c:v>
                </c:pt>
                <c:pt idx="46">
                  <c:v>976.56962891962212</c:v>
                </c:pt>
                <c:pt idx="47">
                  <c:v>969.59389895138224</c:v>
                </c:pt>
                <c:pt idx="48">
                  <c:v>962.69375592577558</c:v>
                </c:pt>
                <c:pt idx="49">
                  <c:v>955.86797790650689</c:v>
                </c:pt>
                <c:pt idx="50">
                  <c:v>949.11536915449551</c:v>
                </c:pt>
                <c:pt idx="51">
                  <c:v>942.43475942956161</c:v>
                </c:pt>
                <c:pt idx="52">
                  <c:v>935.8250033143313</c:v>
                </c:pt>
                <c:pt idx="53">
                  <c:v>929.28497955954117</c:v>
                </c:pt>
                <c:pt idx="54">
                  <c:v>922.81359044995406</c:v>
                </c:pt>
                <c:pt idx="55">
                  <c:v>916.40976119013453</c:v>
                </c:pt>
                <c:pt idx="56">
                  <c:v>910.07243930936011</c:v>
                </c:pt>
                <c:pt idx="57">
                  <c:v>903.80059408498005</c:v>
                </c:pt>
                <c:pt idx="58">
                  <c:v>897.59321598355405</c:v>
                </c:pt>
                <c:pt idx="59">
                  <c:v>891.44931611913603</c:v>
                </c:pt>
                <c:pt idx="60">
                  <c:v>885.36792572809372</c:v>
                </c:pt>
                <c:pt idx="61">
                  <c:v>879.34809565987598</c:v>
                </c:pt>
                <c:pt idx="62">
                  <c:v>873.38889588316761</c:v>
                </c:pt>
                <c:pt idx="63">
                  <c:v>867.48941500688966</c:v>
                </c:pt>
                <c:pt idx="64">
                  <c:v>861.64875981553041</c:v>
                </c:pt>
                <c:pt idx="65">
                  <c:v>855.86605481830588</c:v>
                </c:pt>
                <c:pt idx="66">
                  <c:v>850.14044181167469</c:v>
                </c:pt>
                <c:pt idx="67">
                  <c:v>844.47107945474636</c:v>
                </c:pt>
                <c:pt idx="68">
                  <c:v>838.85714285714289</c:v>
                </c:pt>
                <c:pt idx="69">
                  <c:v>833.29782317888862</c:v>
                </c:pt>
                <c:pt idx="70">
                  <c:v>827.79232724192184</c:v>
                </c:pt>
                <c:pt idx="71">
                  <c:v>822.33987715283638</c:v>
                </c:pt>
                <c:pt idx="72">
                  <c:v>816.93970993647372</c:v>
                </c:pt>
                <c:pt idx="73">
                  <c:v>811.59107718000723</c:v>
                </c:pt>
                <c:pt idx="74">
                  <c:v>806.29324468716618</c:v>
                </c:pt>
                <c:pt idx="75">
                  <c:v>801.04549214226631</c:v>
                </c:pt>
                <c:pt idx="76">
                  <c:v>795.84711278372356</c:v>
                </c:pt>
                <c:pt idx="77">
                  <c:v>790.6974130867377</c:v>
                </c:pt>
                <c:pt idx="78">
                  <c:v>785.59571245485267</c:v>
                </c:pt>
                <c:pt idx="79">
                  <c:v>780.54134292009758</c:v>
                </c:pt>
                <c:pt idx="80">
                  <c:v>775.53364885143719</c:v>
                </c:pt>
                <c:pt idx="81">
                  <c:v>770.57198667126295</c:v>
                </c:pt>
                <c:pt idx="82">
                  <c:v>765.65572457966368</c:v>
                </c:pt>
                <c:pt idx="83">
                  <c:v>760.78424228623476</c:v>
                </c:pt>
                <c:pt idx="84">
                  <c:v>755.95693074917835</c:v>
                </c:pt>
                <c:pt idx="85">
                  <c:v>751.17319192147124</c:v>
                </c:pt>
                <c:pt idx="86">
                  <c:v>746.43243850387512</c:v>
                </c:pt>
                <c:pt idx="87">
                  <c:v>741.73409370457352</c:v>
                </c:pt>
                <c:pt idx="88">
                  <c:v>737.07759100523208</c:v>
                </c:pt>
                <c:pt idx="89">
                  <c:v>732.4623739332817</c:v>
                </c:pt>
                <c:pt idx="90">
                  <c:v>727.88789584022948</c:v>
                </c:pt>
                <c:pt idx="91">
                  <c:v>723.35361968581788</c:v>
                </c:pt>
                <c:pt idx="92">
                  <c:v>718.85901782784651</c:v>
                </c:pt>
                <c:pt idx="93">
                  <c:v>714.40357181748891</c:v>
                </c:pt>
                <c:pt idx="94">
                  <c:v>709.98677219993499</c:v>
                </c:pt>
                <c:pt idx="95">
                  <c:v>705.60811832019874</c:v>
                </c:pt>
                <c:pt idx="96">
                  <c:v>701.26711813393536</c:v>
                </c:pt>
                <c:pt idx="97">
                  <c:v>696.96328802311893</c:v>
                </c:pt>
                <c:pt idx="98">
                  <c:v>692.69615261643401</c:v>
                </c:pt>
                <c:pt idx="99">
                  <c:v>688.46524461424178</c:v>
                </c:pt>
                <c:pt idx="100">
                  <c:v>684.27010461798591</c:v>
                </c:pt>
                <c:pt idx="101">
                  <c:v>680.11028096390623</c:v>
                </c:pt>
                <c:pt idx="102">
                  <c:v>675.98532956093482</c:v>
                </c:pt>
                <c:pt idx="103">
                  <c:v>671.89481373265164</c:v>
                </c:pt>
                <c:pt idx="104">
                  <c:v>667.83830406318202</c:v>
                </c:pt>
                <c:pt idx="105">
                  <c:v>663.81537824692134</c:v>
                </c:pt>
                <c:pt idx="106">
                  <c:v>659.82562094197681</c:v>
                </c:pt>
                <c:pt idx="107">
                  <c:v>655.86862362721956</c:v>
                </c:pt>
                <c:pt idx="108">
                  <c:v>651.94398446284379</c:v>
                </c:pt>
                <c:pt idx="109">
                  <c:v>648.05130815433176</c:v>
                </c:pt>
                <c:pt idx="110">
                  <c:v>644.19020581973029</c:v>
                </c:pt>
                <c:pt idx="111">
                  <c:v>640.36029486014343</c:v>
                </c:pt>
                <c:pt idx="112">
                  <c:v>636.56119883335009</c:v>
                </c:pt>
                <c:pt idx="113">
                  <c:v>632.79254733046184</c:v>
                </c:pt>
                <c:pt idx="114">
                  <c:v>629.05397585553237</c:v>
                </c:pt>
                <c:pt idx="115">
                  <c:v>625.3451257080394</c:v>
                </c:pt>
                <c:pt idx="116">
                  <c:v>621.66564386815799</c:v>
                </c:pt>
                <c:pt idx="117">
                  <c:v>618.01518288474813</c:v>
                </c:pt>
                <c:pt idx="118">
                  <c:v>614.39340076598251</c:v>
                </c:pt>
                <c:pt idx="119">
                  <c:v>610.79996087254233</c:v>
                </c:pt>
                <c:pt idx="120">
                  <c:v>607.23453181331001</c:v>
                </c:pt>
                <c:pt idx="121">
                  <c:v>603.69678734349225</c:v>
                </c:pt>
                <c:pt idx="122">
                  <c:v>600.18640626510683</c:v>
                </c:pt>
                <c:pt idx="123">
                  <c:v>596.70307232976984</c:v>
                </c:pt>
                <c:pt idx="124">
                  <c:v>593.24647414372066</c:v>
                </c:pt>
                <c:pt idx="125">
                  <c:v>589.81630507502632</c:v>
                </c:pt>
                <c:pt idx="126">
                  <c:v>586.4122631629059</c:v>
                </c:pt>
                <c:pt idx="127">
                  <c:v>583.03405102911893</c:v>
                </c:pt>
                <c:pt idx="128">
                  <c:v>579.68137579136351</c:v>
                </c:pt>
                <c:pt idx="129">
                  <c:v>576.35394897863137</c:v>
                </c:pt>
                <c:pt idx="130">
                  <c:v>573.05148644846668</c:v>
                </c:pt>
                <c:pt idx="131">
                  <c:v>569.77370830608243</c:v>
                </c:pt>
                <c:pt idx="132">
                  <c:v>566.52033882528167</c:v>
                </c:pt>
                <c:pt idx="133">
                  <c:v>563.29110637113979</c:v>
                </c:pt>
                <c:pt idx="134">
                  <c:v>560.08574332440173</c:v>
                </c:pt>
                <c:pt idx="135">
                  <c:v>556.90398600754861</c:v>
                </c:pt>
                <c:pt idx="136">
                  <c:v>553.74557461249196</c:v>
                </c:pt>
                <c:pt idx="137">
                  <c:v>550.61025312985475</c:v>
                </c:pt>
                <c:pt idx="138">
                  <c:v>547.4977692797961</c:v>
                </c:pt>
                <c:pt idx="139">
                  <c:v>544.40787444434363</c:v>
                </c:pt>
                <c:pt idx="140">
                  <c:v>541.34032360119318</c:v>
                </c:pt>
                <c:pt idx="141">
                  <c:v>538.2948752589391</c:v>
                </c:pt>
                <c:pt idx="142">
                  <c:v>535.27129139370015</c:v>
                </c:pt>
                <c:pt idx="143">
                  <c:v>532.26933738710545</c:v>
                </c:pt>
                <c:pt idx="144">
                  <c:v>529.2887819656064</c:v>
                </c:pt>
                <c:pt idx="145">
                  <c:v>526.32939714108147</c:v>
                </c:pt>
                <c:pt idx="146">
                  <c:v>523.39095815270286</c:v>
                </c:pt>
                <c:pt idx="147">
                  <c:v>520.47324341003264</c:v>
                </c:pt>
                <c:pt idx="148">
                  <c:v>517.57603443731887</c:v>
                </c:pt>
                <c:pt idx="149">
                  <c:v>514.69911581896179</c:v>
                </c:pt>
                <c:pt idx="150">
                  <c:v>511.84227514612235</c:v>
                </c:pt>
                <c:pt idx="151">
                  <c:v>509.00530296444413</c:v>
                </c:pt>
                <c:pt idx="152">
                  <c:v>506.18799272286242</c:v>
                </c:pt>
                <c:pt idx="153">
                  <c:v>503.39014072347413</c:v>
                </c:pt>
                <c:pt idx="154">
                  <c:v>500.61154607244259</c:v>
                </c:pt>
                <c:pt idx="155">
                  <c:v>497.85201063191289</c:v>
                </c:pt>
                <c:pt idx="156">
                  <c:v>495.1113389729129</c:v>
                </c:pt>
                <c:pt idx="157">
                  <c:v>492.38933832921748</c:v>
                </c:pt>
                <c:pt idx="158">
                  <c:v>489.68581855215143</c:v>
                </c:pt>
                <c:pt idx="159">
                  <c:v>487.00059206631147</c:v>
                </c:pt>
                <c:pt idx="160">
                  <c:v>484.33347382618228</c:v>
                </c:pt>
                <c:pt idx="161">
                  <c:v>481.68428127362847</c:v>
                </c:pt>
                <c:pt idx="162">
                  <c:v>479.05283429624046</c:v>
                </c:pt>
                <c:pt idx="163">
                  <c:v>476.43895518651425</c:v>
                </c:pt>
                <c:pt idx="164">
                  <c:v>473.84246860184646</c:v>
                </c:pt>
                <c:pt idx="165">
                  <c:v>471.26320152532537</c:v>
                </c:pt>
                <c:pt idx="166">
                  <c:v>468.70098322729905</c:v>
                </c:pt>
                <c:pt idx="167">
                  <c:v>466.15564522770319</c:v>
                </c:pt>
                <c:pt idx="168">
                  <c:v>463.62702125913165</c:v>
                </c:pt>
                <c:pt idx="169">
                  <c:v>461.11494723063083</c:v>
                </c:pt>
                <c:pt idx="170">
                  <c:v>458.61926119220425</c:v>
                </c:pt>
                <c:pt idx="171">
                  <c:v>456.13980330000811</c:v>
                </c:pt>
                <c:pt idx="172">
                  <c:v>453.67641578222481</c:v>
                </c:pt>
                <c:pt idx="173">
                  <c:v>451.22894290559645</c:v>
                </c:pt>
                <c:pt idx="174">
                  <c:v>448.79723094260646</c:v>
                </c:pt>
                <c:pt idx="175">
                  <c:v>446.38112813929229</c:v>
                </c:pt>
                <c:pt idx="176">
                  <c:v>443.98048468367597</c:v>
                </c:pt>
                <c:pt idx="177">
                  <c:v>441.59515267479867</c:v>
                </c:pt>
                <c:pt idx="178">
                  <c:v>439.22498609234685</c:v>
                </c:pt>
                <c:pt idx="179">
                  <c:v>436.86984076685417</c:v>
                </c:pt>
                <c:pt idx="180">
                  <c:v>434.52957435046994</c:v>
                </c:pt>
                <c:pt idx="181">
                  <c:v>432.20404628827839</c:v>
                </c:pt>
                <c:pt idx="182">
                  <c:v>429.89311779015929</c:v>
                </c:pt>
                <c:pt idx="183">
                  <c:v>427.59665180317609</c:v>
                </c:pt>
                <c:pt idx="184">
                  <c:v>425.31451298448098</c:v>
                </c:pt>
                <c:pt idx="185">
                  <c:v>423.04656767472602</c:v>
                </c:pt>
                <c:pt idx="186">
                  <c:v>420.79268387196782</c:v>
                </c:pt>
                <c:pt idx="187">
                  <c:v>418.55273120605739</c:v>
                </c:pt>
                <c:pt idx="188">
                  <c:v>416.32658091350231</c:v>
                </c:pt>
                <c:pt idx="189">
                  <c:v>414.11410581279279</c:v>
                </c:pt>
                <c:pt idx="190">
                  <c:v>411.91518028018072</c:v>
                </c:pt>
                <c:pt idx="191">
                  <c:v>409.72968022590248</c:v>
                </c:pt>
                <c:pt idx="192">
                  <c:v>407.55748307083616</c:v>
                </c:pt>
                <c:pt idx="193">
                  <c:v>405.39846772358339</c:v>
                </c:pt>
                <c:pt idx="194">
                  <c:v>403.25251455796717</c:v>
                </c:pt>
                <c:pt idx="195">
                  <c:v>401.11950539093721</c:v>
                </c:pt>
                <c:pt idx="196">
                  <c:v>398.99932346087348</c:v>
                </c:pt>
                <c:pt idx="197">
                  <c:v>396.89185340628046</c:v>
                </c:pt>
                <c:pt idx="198">
                  <c:v>394.79698124486288</c:v>
                </c:pt>
                <c:pt idx="199">
                  <c:v>392.71459435297629</c:v>
                </c:pt>
                <c:pt idx="200">
                  <c:v>390.64458144544312</c:v>
                </c:pt>
                <c:pt idx="201">
                  <c:v>388.58683255572839</c:v>
                </c:pt>
                <c:pt idx="202">
                  <c:v>386.54123901646608</c:v>
                </c:pt>
                <c:pt idx="203">
                  <c:v>384.50769344032983</c:v>
                </c:pt>
                <c:pt idx="204">
                  <c:v>382.48608970124053</c:v>
                </c:pt>
                <c:pt idx="205">
                  <c:v>380.47632291590423</c:v>
                </c:pt>
                <c:pt idx="206">
                  <c:v>378.47828942567321</c:v>
                </c:pt>
                <c:pt idx="207">
                  <c:v>376.49188677872371</c:v>
                </c:pt>
                <c:pt idx="208">
                  <c:v>374.51701371254444</c:v>
                </c:pt>
                <c:pt idx="209">
                  <c:v>372.55357013672869</c:v>
                </c:pt>
                <c:pt idx="210">
                  <c:v>370.60145711606435</c:v>
                </c:pt>
                <c:pt idx="211">
                  <c:v>368.6605768539165</c:v>
                </c:pt>
                <c:pt idx="212">
                  <c:v>366.7308326758947</c:v>
                </c:pt>
                <c:pt idx="213">
                  <c:v>364.81212901380252</c:v>
                </c:pt>
                <c:pt idx="214">
                  <c:v>362.90437138985953</c:v>
                </c:pt>
                <c:pt idx="215">
                  <c:v>361.00746640119462</c:v>
                </c:pt>
                <c:pt idx="216">
                  <c:v>359.12132170460188</c:v>
                </c:pt>
                <c:pt idx="217">
                  <c:v>357.24584600155561</c:v>
                </c:pt>
                <c:pt idx="218">
                  <c:v>355.38094902347882</c:v>
                </c:pt>
                <c:pt idx="219">
                  <c:v>353.52654151726074</c:v>
                </c:pt>
                <c:pt idx="220">
                  <c:v>351.68253523101737</c:v>
                </c:pt>
                <c:pt idx="221">
                  <c:v>349.84884290009086</c:v>
                </c:pt>
                <c:pt idx="222">
                  <c:v>348.02537823328453</c:v>
                </c:pt>
                <c:pt idx="223">
                  <c:v>346.21205589932561</c:v>
                </c:pt>
                <c:pt idx="224">
                  <c:v>344.40879151355477</c:v>
                </c:pt>
                <c:pt idx="225">
                  <c:v>342.61550162483582</c:v>
                </c:pt>
                <c:pt idx="226">
                  <c:v>340.83210370268228</c:v>
                </c:pt>
                <c:pt idx="227">
                  <c:v>339.05851612459605</c:v>
                </c:pt>
                <c:pt idx="228">
                  <c:v>337.29465816361517</c:v>
                </c:pt>
                <c:pt idx="229">
                  <c:v>335.54044997606513</c:v>
                </c:pt>
                <c:pt idx="230">
                  <c:v>333.795812589511</c:v>
                </c:pt>
                <c:pt idx="231">
                  <c:v>332.06066789090664</c:v>
                </c:pt>
                <c:pt idx="232">
                  <c:v>330.33493861493594</c:v>
                </c:pt>
                <c:pt idx="233">
                  <c:v>328.61854833254415</c:v>
                </c:pt>
                <c:pt idx="234">
                  <c:v>326.91142143965465</c:v>
                </c:pt>
                <c:pt idx="235">
                  <c:v>325.21348314606746</c:v>
                </c:pt>
                <c:pt idx="236">
                  <c:v>323.52465946453731</c:v>
                </c:pt>
                <c:pt idx="237">
                  <c:v>321.84487720002676</c:v>
                </c:pt>
                <c:pt idx="238">
                  <c:v>320.17406393913109</c:v>
                </c:pt>
                <c:pt idx="239">
                  <c:v>318.51214803967252</c:v>
                </c:pt>
                <c:pt idx="240">
                  <c:v>316.8590586204607</c:v>
                </c:pt>
                <c:pt idx="241">
                  <c:v>315.214725551215</c:v>
                </c:pt>
                <c:pt idx="242">
                  <c:v>313.57907944264673</c:v>
                </c:pt>
                <c:pt idx="243">
                  <c:v>311.95205163669891</c:v>
                </c:pt>
                <c:pt idx="244">
                  <c:v>310.33357419693891</c:v>
                </c:pt>
                <c:pt idx="245">
                  <c:v>308.72357989910245</c:v>
                </c:pt>
                <c:pt idx="246">
                  <c:v>307.1220022217866</c:v>
                </c:pt>
                <c:pt idx="247">
                  <c:v>305.52877533728736</c:v>
                </c:pt>
                <c:pt idx="248">
                  <c:v>303.94383410258081</c:v>
                </c:pt>
                <c:pt idx="249">
                  <c:v>302.36711405044412</c:v>
                </c:pt>
                <c:pt idx="250">
                  <c:v>300.79855138071525</c:v>
                </c:pt>
                <c:pt idx="251">
                  <c:v>299.23808295168681</c:v>
                </c:pt>
                <c:pt idx="252">
                  <c:v>297.68564627163357</c:v>
                </c:pt>
                <c:pt idx="253">
                  <c:v>296.14117949047045</c:v>
                </c:pt>
                <c:pt idx="254">
                  <c:v>294.6046213915381</c:v>
                </c:pt>
                <c:pt idx="255">
                  <c:v>293.07591138351529</c:v>
                </c:pt>
                <c:pt idx="256">
                  <c:v>291.55498949245373</c:v>
                </c:pt>
                <c:pt idx="257">
                  <c:v>290.04179635393507</c:v>
                </c:pt>
                <c:pt idx="258">
                  <c:v>288.53627320534758</c:v>
                </c:pt>
                <c:pt idx="259">
                  <c:v>287.03836187827847</c:v>
                </c:pt>
                <c:pt idx="260">
                  <c:v>285.54800479102312</c:v>
                </c:pt>
                <c:pt idx="261">
                  <c:v>284.06514494120609</c:v>
                </c:pt>
                <c:pt idx="262">
                  <c:v>282.58972589851351</c:v>
                </c:pt>
                <c:pt idx="263">
                  <c:v>281.12169179753494</c:v>
                </c:pt>
                <c:pt idx="264">
                  <c:v>279.66098733071215</c:v>
                </c:pt>
                <c:pt idx="265">
                  <c:v>278.20755774139332</c:v>
                </c:pt>
                <c:pt idx="266">
                  <c:v>276.76134881699068</c:v>
                </c:pt>
                <c:pt idx="267">
                  <c:v>275.32230688224001</c:v>
                </c:pt>
                <c:pt idx="268">
                  <c:v>273.89037879256011</c:v>
                </c:pt>
                <c:pt idx="269">
                  <c:v>272.46551192751031</c:v>
                </c:pt>
                <c:pt idx="270">
                  <c:v>271.04765418434488</c:v>
                </c:pt>
                <c:pt idx="271">
                  <c:v>269.63675397166162</c:v>
                </c:pt>
                <c:pt idx="272">
                  <c:v>268.23276020314506</c:v>
                </c:pt>
                <c:pt idx="273">
                  <c:v>266.83562229139966</c:v>
                </c:pt>
                <c:pt idx="274">
                  <c:v>265.44529014187424</c:v>
                </c:pt>
                <c:pt idx="275">
                  <c:v>264.06171414687481</c:v>
                </c:pt>
                <c:pt idx="276">
                  <c:v>262.68484517966431</c:v>
                </c:pt>
                <c:pt idx="277">
                  <c:v>261.31463458864778</c:v>
                </c:pt>
                <c:pt idx="278">
                  <c:v>259.95103419164207</c:v>
                </c:pt>
                <c:pt idx="279">
                  <c:v>258.59399627022799</c:v>
                </c:pt>
                <c:pt idx="280">
                  <c:v>257.24347356418411</c:v>
                </c:pt>
                <c:pt idx="281">
                  <c:v>255.89941926600011</c:v>
                </c:pt>
                <c:pt idx="282">
                  <c:v>254.56178701546912</c:v>
                </c:pt>
                <c:pt idx="283">
                  <c:v>253.23053089435746</c:v>
                </c:pt>
                <c:pt idx="284">
                  <c:v>251.90560542114963</c:v>
                </c:pt>
                <c:pt idx="285">
                  <c:v>250.5869655458697</c:v>
                </c:pt>
                <c:pt idx="286">
                  <c:v>249.27456664497424</c:v>
                </c:pt>
                <c:pt idx="287">
                  <c:v>247.96836451631941</c:v>
                </c:pt>
                <c:pt idx="288">
                  <c:v>246.66831537419773</c:v>
                </c:pt>
                <c:pt idx="289">
                  <c:v>245.37437584444581</c:v>
                </c:pt>
                <c:pt idx="290">
                  <c:v>244.08650295962025</c:v>
                </c:pt>
                <c:pt idx="291">
                  <c:v>242.80465415424192</c:v>
                </c:pt>
                <c:pt idx="292">
                  <c:v>241.52878726010613</c:v>
                </c:pt>
                <c:pt idx="293">
                  <c:v>240.25886050165866</c:v>
                </c:pt>
                <c:pt idx="294">
                  <c:v>238.99483249143589</c:v>
                </c:pt>
                <c:pt idx="295">
                  <c:v>237.73666222556915</c:v>
                </c:pt>
                <c:pt idx="296">
                  <c:v>236.4843090793504</c:v>
                </c:pt>
                <c:pt idx="297">
                  <c:v>235.23773280285991</c:v>
                </c:pt>
                <c:pt idx="298">
                  <c:v>233.99689351665427</c:v>
                </c:pt>
                <c:pt idx="299">
                  <c:v>232.7617517075131</c:v>
                </c:pt>
                <c:pt idx="300">
                  <c:v>231.53226822424551</c:v>
                </c:pt>
                <c:pt idx="301">
                  <c:v>230.30840427355315</c:v>
                </c:pt>
                <c:pt idx="302">
                  <c:v>229.0901214159494</c:v>
                </c:pt>
                <c:pt idx="303">
                  <c:v>227.87738156173577</c:v>
                </c:pt>
                <c:pt idx="304">
                  <c:v>226.67014696703177</c:v>
                </c:pt>
                <c:pt idx="305">
                  <c:v>225.46838022985901</c:v>
                </c:pt>
                <c:pt idx="306">
                  <c:v>224.2720442862792</c:v>
                </c:pt>
                <c:pt idx="307">
                  <c:v>223.08110240658289</c:v>
                </c:pt>
                <c:pt idx="308">
                  <c:v>221.89551819153121</c:v>
                </c:pt>
                <c:pt idx="309">
                  <c:v>220.71525556864731</c:v>
                </c:pt>
                <c:pt idx="310">
                  <c:v>219.54027878855732</c:v>
                </c:pt>
                <c:pt idx="311">
                  <c:v>218.37055242138194</c:v>
                </c:pt>
                <c:pt idx="312">
                  <c:v>217.20604135317399</c:v>
                </c:pt>
                <c:pt idx="313">
                  <c:v>216.04671078240563</c:v>
                </c:pt>
                <c:pt idx="314">
                  <c:v>214.8925262165011</c:v>
                </c:pt>
                <c:pt idx="315">
                  <c:v>213.74345346841608</c:v>
                </c:pt>
                <c:pt idx="316">
                  <c:v>212.59945865326188</c:v>
                </c:pt>
                <c:pt idx="317">
                  <c:v>211.46050818497497</c:v>
                </c:pt>
                <c:pt idx="318">
                  <c:v>210.32656877302975</c:v>
                </c:pt>
                <c:pt idx="319">
                  <c:v>209.19760741919549</c:v>
                </c:pt>
                <c:pt idx="320">
                  <c:v>208.07359141433506</c:v>
                </c:pt>
                <c:pt idx="321">
                  <c:v>206.95448833524563</c:v>
                </c:pt>
                <c:pt idx="322">
                  <c:v>205.84026604154172</c:v>
                </c:pt>
                <c:pt idx="323">
                  <c:v>204.73089267257797</c:v>
                </c:pt>
                <c:pt idx="324">
                  <c:v>203.62633664441188</c:v>
                </c:pt>
                <c:pt idx="325">
                  <c:v>202.52656664680717</c:v>
                </c:pt>
                <c:pt idx="326">
                  <c:v>201.43155164027456</c:v>
                </c:pt>
                <c:pt idx="327">
                  <c:v>200.34126085315216</c:v>
                </c:pt>
                <c:pt idx="328">
                  <c:v>199.25566377872252</c:v>
                </c:pt>
                <c:pt idx="329">
                  <c:v>198.1747301723675</c:v>
                </c:pt>
                <c:pt idx="330">
                  <c:v>197.09843004875961</c:v>
                </c:pt>
                <c:pt idx="331">
                  <c:v>196.02673367908892</c:v>
                </c:pt>
                <c:pt idx="332">
                  <c:v>194.95961158832631</c:v>
                </c:pt>
                <c:pt idx="333">
                  <c:v>193.89703455252089</c:v>
                </c:pt>
                <c:pt idx="334">
                  <c:v>192.8389735961324</c:v>
                </c:pt>
                <c:pt idx="335">
                  <c:v>191.78539998939726</c:v>
                </c:pt>
                <c:pt idx="336">
                  <c:v>190.7362852457282</c:v>
                </c:pt>
                <c:pt idx="337">
                  <c:v>189.69160111914692</c:v>
                </c:pt>
                <c:pt idx="338">
                  <c:v>188.65131960174892</c:v>
                </c:pt>
                <c:pt idx="339">
                  <c:v>187.61541292120069</c:v>
                </c:pt>
                <c:pt idx="340">
                  <c:v>186.58385353826787</c:v>
                </c:pt>
                <c:pt idx="341">
                  <c:v>185.55661414437526</c:v>
                </c:pt>
                <c:pt idx="342">
                  <c:v>184.53366765919657</c:v>
                </c:pt>
                <c:pt idx="343">
                  <c:v>183.51498722827506</c:v>
                </c:pt>
                <c:pt idx="344">
                  <c:v>182.50054622067319</c:v>
                </c:pt>
                <c:pt idx="345">
                  <c:v>181.49031822665216</c:v>
                </c:pt>
                <c:pt idx="346">
                  <c:v>180.48427705538001</c:v>
                </c:pt>
                <c:pt idx="347">
                  <c:v>179.48239673266818</c:v>
                </c:pt>
                <c:pt idx="348">
                  <c:v>178.48465149873601</c:v>
                </c:pt>
                <c:pt idx="349">
                  <c:v>177.49101580600319</c:v>
                </c:pt>
                <c:pt idx="350">
                  <c:v>176.50146431690899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1A-4B53-84A7-4748FCA4B4F4}"/>
            </c:ext>
          </c:extLst>
        </c:ser>
        <c:ser>
          <c:idx val="6"/>
          <c:order val="1"/>
          <c:tx>
            <c:strRef>
              <c:f>'d-beta'!$CM$3</c:f>
              <c:strCache>
                <c:ptCount val="1"/>
                <c:pt idx="0">
                  <c:v>Bardo and Wolfsberg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'd-beta'!$CM$5:$CM$181</c:f>
              <c:numCache>
                <c:formatCode>0.0</c:formatCode>
                <c:ptCount val="177"/>
                <c:pt idx="0">
                  <c:v>1428.2874836947512</c:v>
                </c:pt>
                <c:pt idx="1">
                  <c:v>1415.7985905960265</c:v>
                </c:pt>
                <c:pt idx="2">
                  <c:v>1403.4869441146891</c:v>
                </c:pt>
                <c:pt idx="3">
                  <c:v>1391.3488651276457</c:v>
                </c:pt>
                <c:pt idx="4">
                  <c:v>1379.3807804738553</c:v>
                </c:pt>
                <c:pt idx="5">
                  <c:v>1367.5792187584091</c:v>
                </c:pt>
                <c:pt idx="6">
                  <c:v>1355.9408063788489</c:v>
                </c:pt>
                <c:pt idx="7">
                  <c:v>1344.4622637589277</c:v>
                </c:pt>
                <c:pt idx="8">
                  <c:v>1333.1404017761743</c:v>
                </c:pt>
                <c:pt idx="9">
                  <c:v>1321.9721183706756</c:v>
                </c:pt>
                <c:pt idx="10">
                  <c:v>1310.9543953234729</c:v>
                </c:pt>
                <c:pt idx="11">
                  <c:v>1300.0842951938182</c:v>
                </c:pt>
                <c:pt idx="12">
                  <c:v>1289.3589584053764</c:v>
                </c:pt>
                <c:pt idx="13">
                  <c:v>1278.7756004721653</c:v>
                </c:pt>
                <c:pt idx="14">
                  <c:v>1268.3315093557324</c:v>
                </c:pt>
                <c:pt idx="15">
                  <c:v>1258.024042945658</c:v>
                </c:pt>
                <c:pt idx="16">
                  <c:v>1247.8506266560671</c:v>
                </c:pt>
                <c:pt idx="17">
                  <c:v>1237.8087511313338</c:v>
                </c:pt>
                <c:pt idx="18">
                  <c:v>1227.8959700546629</c:v>
                </c:pt>
                <c:pt idx="19">
                  <c:v>1218.1098980536551</c:v>
                </c:pt>
                <c:pt idx="20">
                  <c:v>1208.4482086973812</c:v>
                </c:pt>
                <c:pt idx="21">
                  <c:v>1198.9086325798578</c:v>
                </c:pt>
                <c:pt idx="22">
                  <c:v>1189.4889554851704</c:v>
                </c:pt>
                <c:pt idx="23">
                  <c:v>1180.1870166297952</c:v>
                </c:pt>
                <c:pt idx="24">
                  <c:v>1171.0007069779738</c:v>
                </c:pt>
                <c:pt idx="25">
                  <c:v>1161.9279676262672</c:v>
                </c:pt>
                <c:pt idx="26">
                  <c:v>1152.9667882536587</c:v>
                </c:pt>
                <c:pt idx="27">
                  <c:v>1144.115205633813</c:v>
                </c:pt>
                <c:pt idx="28">
                  <c:v>1135.3713022063112</c:v>
                </c:pt>
                <c:pt idx="29">
                  <c:v>1126.7332047038826</c:v>
                </c:pt>
                <c:pt idx="30">
                  <c:v>1118.1990828328401</c:v>
                </c:pt>
                <c:pt idx="31">
                  <c:v>1109.7671480040847</c:v>
                </c:pt>
                <c:pt idx="32">
                  <c:v>1101.4356521122259</c:v>
                </c:pt>
                <c:pt idx="33">
                  <c:v>1093.2028863604892</c:v>
                </c:pt>
                <c:pt idx="34">
                  <c:v>1085.0671801292392</c:v>
                </c:pt>
                <c:pt idx="35">
                  <c:v>1077.0268998860577</c:v>
                </c:pt>
                <c:pt idx="36">
                  <c:v>1069.0804481354437</c:v>
                </c:pt>
                <c:pt idx="37">
                  <c:v>1061.2262624063203</c:v>
                </c:pt>
                <c:pt idx="38">
                  <c:v>1053.462814275618</c:v>
                </c:pt>
                <c:pt idx="39">
                  <c:v>1045.7886084263155</c:v>
                </c:pt>
                <c:pt idx="40">
                  <c:v>1038.2021817384098</c:v>
                </c:pt>
                <c:pt idx="41">
                  <c:v>1030.7021024113544</c:v>
                </c:pt>
                <c:pt idx="42">
                  <c:v>1023.2869691166095</c:v>
                </c:pt>
                <c:pt idx="43">
                  <c:v>1015.9554101789959</c:v>
                </c:pt>
                <c:pt idx="44">
                  <c:v>1008.7060827856293</c:v>
                </c:pt>
                <c:pt idx="45">
                  <c:v>1001.5376722212732</c:v>
                </c:pt>
                <c:pt idx="46">
                  <c:v>994.44889112900455</c:v>
                </c:pt>
                <c:pt idx="47">
                  <c:v>987.43847879514556</c:v>
                </c:pt>
                <c:pt idx="48">
                  <c:v>980.50520045747351</c:v>
                </c:pt>
                <c:pt idx="49">
                  <c:v>973.64784663575733</c:v>
                </c:pt>
                <c:pt idx="50">
                  <c:v>966.86523248373692</c:v>
                </c:pt>
                <c:pt idx="51">
                  <c:v>960.15619716167998</c:v>
                </c:pt>
                <c:pt idx="52">
                  <c:v>953.51960322871821</c:v>
                </c:pt>
                <c:pt idx="53">
                  <c:v>946.95433605418361</c:v>
                </c:pt>
                <c:pt idx="54">
                  <c:v>940.45930324721735</c:v>
                </c:pt>
                <c:pt idx="55">
                  <c:v>934.03343410394518</c:v>
                </c:pt>
                <c:pt idx="56">
                  <c:v>927.67567907156126</c:v>
                </c:pt>
                <c:pt idx="57">
                  <c:v>921.38500922867684</c:v>
                </c:pt>
                <c:pt idx="58">
                  <c:v>915.16041578133161</c:v>
                </c:pt>
                <c:pt idx="59">
                  <c:v>909.00090957409213</c:v>
                </c:pt>
                <c:pt idx="60">
                  <c:v>902.90552061567769</c:v>
                </c:pt>
                <c:pt idx="61">
                  <c:v>896.87329761859053</c:v>
                </c:pt>
                <c:pt idx="62">
                  <c:v>890.90330755224898</c:v>
                </c:pt>
                <c:pt idx="63">
                  <c:v>884.99463520912911</c:v>
                </c:pt>
                <c:pt idx="64">
                  <c:v>879.14638278347184</c:v>
                </c:pt>
                <c:pt idx="65">
                  <c:v>873.35766946209696</c:v>
                </c:pt>
                <c:pt idx="66">
                  <c:v>867.62763102691156</c:v>
                </c:pt>
                <c:pt idx="67">
                  <c:v>861.95541946870446</c:v>
                </c:pt>
                <c:pt idx="68">
                  <c:v>856.34020261183946</c:v>
                </c:pt>
                <c:pt idx="69">
                  <c:v>850.78116374947626</c:v>
                </c:pt>
                <c:pt idx="70">
                  <c:v>845.27750128896298</c:v>
                </c:pt>
                <c:pt idx="71">
                  <c:v>839.82842840705553</c:v>
                </c:pt>
                <c:pt idx="72">
                  <c:v>834.43317271464139</c:v>
                </c:pt>
                <c:pt idx="73">
                  <c:v>829.09097593064598</c:v>
                </c:pt>
                <c:pt idx="74">
                  <c:v>823.80109356482808</c:v>
                </c:pt>
                <c:pt idx="75">
                  <c:v>818.56279460916483</c:v>
                </c:pt>
                <c:pt idx="76">
                  <c:v>813.37536123755353</c:v>
                </c:pt>
                <c:pt idx="77">
                  <c:v>808.23808851356137</c:v>
                </c:pt>
                <c:pt idx="78">
                  <c:v>803.15028410596221</c:v>
                </c:pt>
                <c:pt idx="79">
                  <c:v>798.11126801181717</c:v>
                </c:pt>
                <c:pt idx="80">
                  <c:v>793.12037228685551</c:v>
                </c:pt>
                <c:pt idx="81">
                  <c:v>788.17694078293243</c:v>
                </c:pt>
                <c:pt idx="82">
                  <c:v>783.28032889233634</c:v>
                </c:pt>
                <c:pt idx="83">
                  <c:v>778.42990329873714</c:v>
                </c:pt>
                <c:pt idx="84">
                  <c:v>773.6250417345716</c:v>
                </c:pt>
                <c:pt idx="85">
                  <c:v>768.8651327446629</c:v>
                </c:pt>
                <c:pt idx="86">
                  <c:v>764.14957545589232</c:v>
                </c:pt>
                <c:pt idx="87">
                  <c:v>759.47777935273155</c:v>
                </c:pt>
                <c:pt idx="88">
                  <c:v>754.84916405846513</c:v>
                </c:pt>
                <c:pt idx="89">
                  <c:v>750.26315912192922</c:v>
                </c:pt>
                <c:pt idx="90">
                  <c:v>745.71920380960478</c:v>
                </c:pt>
                <c:pt idx="91">
                  <c:v>741.21674690290217</c:v>
                </c:pt>
                <c:pt idx="92">
                  <c:v>736.75524650049181</c:v>
                </c:pt>
                <c:pt idx="93">
                  <c:v>732.33416982552285</c:v>
                </c:pt>
                <c:pt idx="94">
                  <c:v>727.95299303759759</c:v>
                </c:pt>
                <c:pt idx="95">
                  <c:v>723.6112010493564</c:v>
                </c:pt>
                <c:pt idx="96">
                  <c:v>719.30828734754311</c:v>
                </c:pt>
                <c:pt idx="97">
                  <c:v>715.0437538184226</c:v>
                </c:pt>
                <c:pt idx="98">
                  <c:v>710.81711057742507</c:v>
                </c:pt>
                <c:pt idx="99">
                  <c:v>706.62787580289694</c:v>
                </c:pt>
                <c:pt idx="100">
                  <c:v>702.47557557384459</c:v>
                </c:pt>
                <c:pt idx="101">
                  <c:v>698.35974371155339</c:v>
                </c:pt>
                <c:pt idx="102">
                  <c:v>694.27992162498117</c:v>
                </c:pt>
                <c:pt idx="103">
                  <c:v>690.23565815981306</c:v>
                </c:pt>
                <c:pt idx="104">
                  <c:v>686.22650945108137</c:v>
                </c:pt>
                <c:pt idx="105">
                  <c:v>682.25203877925048</c:v>
                </c:pt>
                <c:pt idx="106">
                  <c:v>678.31181642967181</c:v>
                </c:pt>
                <c:pt idx="107">
                  <c:v>674.40541955531489</c:v>
                </c:pt>
                <c:pt idx="108">
                  <c:v>670.53243204268983</c:v>
                </c:pt>
                <c:pt idx="109">
                  <c:v>666.69244438086798</c:v>
                </c:pt>
                <c:pt idx="110">
                  <c:v>662.8850535335248</c:v>
                </c:pt>
                <c:pt idx="111">
                  <c:v>659.10986281391661</c:v>
                </c:pt>
                <c:pt idx="112">
                  <c:v>655.3664817627191</c:v>
                </c:pt>
                <c:pt idx="113">
                  <c:v>651.65452602864605</c:v>
                </c:pt>
                <c:pt idx="114">
                  <c:v>647.97361725177745</c:v>
                </c:pt>
                <c:pt idx="115">
                  <c:v>644.32338294952638</c:v>
                </c:pt>
                <c:pt idx="116">
                  <c:v>640.70345640517144</c:v>
                </c:pt>
                <c:pt idx="117">
                  <c:v>637.11347655889131</c:v>
                </c:pt>
                <c:pt idx="118">
                  <c:v>633.55308790123502</c:v>
                </c:pt>
                <c:pt idx="119">
                  <c:v>630.02194036896367</c:v>
                </c:pt>
                <c:pt idx="120">
                  <c:v>626.51968924320295</c:v>
                </c:pt>
                <c:pt idx="121">
                  <c:v>623.0459950498481</c:v>
                </c:pt>
                <c:pt idx="122">
                  <c:v>619.60052346216196</c:v>
                </c:pt>
                <c:pt idx="123">
                  <c:v>616.18294520551024</c:v>
                </c:pt>
                <c:pt idx="124">
                  <c:v>612.79293596417892</c:v>
                </c:pt>
                <c:pt idx="125">
                  <c:v>609.43017629022586</c:v>
                </c:pt>
                <c:pt idx="126">
                  <c:v>606.09435151430648</c:v>
                </c:pt>
                <c:pt idx="127">
                  <c:v>602.78515165843214</c:v>
                </c:pt>
                <c:pt idx="128">
                  <c:v>599.50227135060845</c:v>
                </c:pt>
                <c:pt idx="129">
                  <c:v>596.24540974130673</c:v>
                </c:pt>
                <c:pt idx="130">
                  <c:v>593.01427042172531</c:v>
                </c:pt>
                <c:pt idx="131">
                  <c:v>589.80856134379349</c:v>
                </c:pt>
                <c:pt idx="132">
                  <c:v>586.62799474187693</c:v>
                </c:pt>
                <c:pt idx="133">
                  <c:v>583.47228705614316</c:v>
                </c:pt>
                <c:pt idx="134">
                  <c:v>580.34115885754284</c:v>
                </c:pt>
                <c:pt idx="135">
                  <c:v>577.23433477437334</c:v>
                </c:pt>
                <c:pt idx="136">
                  <c:v>574.15154342037988</c:v>
                </c:pt>
                <c:pt idx="137">
                  <c:v>571.09251732436201</c:v>
                </c:pt>
                <c:pt idx="138">
                  <c:v>568.05699286124513</c:v>
                </c:pt>
                <c:pt idx="139">
                  <c:v>565.04471018458446</c:v>
                </c:pt>
                <c:pt idx="140">
                  <c:v>562.05541316046663</c:v>
                </c:pt>
                <c:pt idx="141">
                  <c:v>559.08884930277338</c:v>
                </c:pt>
                <c:pt idx="142">
                  <c:v>556.1447697097783</c:v>
                </c:pt>
                <c:pt idx="143">
                  <c:v>553.22292900204241</c:v>
                </c:pt>
                <c:pt idx="144">
                  <c:v>550.32308526157806</c:v>
                </c:pt>
                <c:pt idx="145">
                  <c:v>547.44499997225319</c:v>
                </c:pt>
                <c:pt idx="146">
                  <c:v>544.58843796140366</c:v>
                </c:pt>
                <c:pt idx="147">
                  <c:v>541.75316734262913</c:v>
                </c:pt>
                <c:pt idx="148">
                  <c:v>538.93895945974077</c:v>
                </c:pt>
                <c:pt idx="149">
                  <c:v>536.14558883183827</c:v>
                </c:pt>
                <c:pt idx="150">
                  <c:v>533.37283309948555</c:v>
                </c:pt>
                <c:pt idx="151">
                  <c:v>530.62047297196307</c:v>
                </c:pt>
                <c:pt idx="152">
                  <c:v>527.88829217557111</c:v>
                </c:pt>
                <c:pt idx="153">
                  <c:v>525.17607740295932</c:v>
                </c:pt>
                <c:pt idx="154">
                  <c:v>522.48361826345888</c:v>
                </c:pt>
                <c:pt idx="155">
                  <c:v>519.81070723439564</c:v>
                </c:pt>
                <c:pt idx="156">
                  <c:v>517.15713961336041</c:v>
                </c:pt>
                <c:pt idx="157">
                  <c:v>514.52271347141595</c:v>
                </c:pt>
                <c:pt idx="158">
                  <c:v>511.9072296072186</c:v>
                </c:pt>
                <c:pt idx="159">
                  <c:v>509.31049150203432</c:v>
                </c:pt>
                <c:pt idx="160">
                  <c:v>506.73230527563027</c:v>
                </c:pt>
                <c:pt idx="161">
                  <c:v>504.17247964301839</c:v>
                </c:pt>
                <c:pt idx="162">
                  <c:v>501.63082587203724</c:v>
                </c:pt>
                <c:pt idx="163">
                  <c:v>499.10715774174997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88-4AF0-A929-8563C7DAC3AE}"/>
            </c:ext>
          </c:extLst>
        </c:ser>
        <c:ser>
          <c:idx val="2"/>
          <c:order val="2"/>
          <c:tx>
            <c:strRef>
              <c:f>'d-beta'!$BP$2:$BT$2</c:f>
              <c:strCache>
                <c:ptCount val="1"/>
                <c:pt idx="0">
                  <c:v>Rolston 1976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'd-beta'!$BQ$5:$BQ$42</c:f>
              <c:numCache>
                <c:formatCode>0.00</c:formatCode>
                <c:ptCount val="38"/>
                <c:pt idx="0">
                  <c:v>3.5752592062924564</c:v>
                </c:pt>
                <c:pt idx="1">
                  <c:v>3.5752592062924564</c:v>
                </c:pt>
                <c:pt idx="2">
                  <c:v>3.5710459593614972</c:v>
                </c:pt>
                <c:pt idx="4">
                  <c:v>3.4722222222222223</c:v>
                </c:pt>
                <c:pt idx="5">
                  <c:v>3.4722222222222223</c:v>
                </c:pt>
                <c:pt idx="6">
                  <c:v>3.4334763948497855</c:v>
                </c:pt>
                <c:pt idx="7">
                  <c:v>3.4200896063476867</c:v>
                </c:pt>
                <c:pt idx="8">
                  <c:v>3.4200896063476867</c:v>
                </c:pt>
                <c:pt idx="9">
                  <c:v>3.4200896063476867</c:v>
                </c:pt>
                <c:pt idx="10">
                  <c:v>3.3852403520649967</c:v>
                </c:pt>
                <c:pt idx="11">
                  <c:v>3.3852403520649967</c:v>
                </c:pt>
                <c:pt idx="12">
                  <c:v>3.3675702980299715</c:v>
                </c:pt>
                <c:pt idx="13">
                  <c:v>3.3675702980299715</c:v>
                </c:pt>
                <c:pt idx="14">
                  <c:v>3.2892572857048878</c:v>
                </c:pt>
                <c:pt idx="15">
                  <c:v>3.2892572857048878</c:v>
                </c:pt>
                <c:pt idx="16">
                  <c:v>3.2749304077288355</c:v>
                </c:pt>
                <c:pt idx="17">
                  <c:v>3.2749304077288355</c:v>
                </c:pt>
                <c:pt idx="18">
                  <c:v>3.1934597943411895</c:v>
                </c:pt>
                <c:pt idx="19">
                  <c:v>3.1911159332418548</c:v>
                </c:pt>
                <c:pt idx="20">
                  <c:v>3.1911159332418548</c:v>
                </c:pt>
                <c:pt idx="21">
                  <c:v>3.1848148030192043</c:v>
                </c:pt>
                <c:pt idx="22">
                  <c:v>3.0914767984666272</c:v>
                </c:pt>
                <c:pt idx="23">
                  <c:v>3.0820440115884855</c:v>
                </c:pt>
                <c:pt idx="24">
                  <c:v>3.0820440115884855</c:v>
                </c:pt>
                <c:pt idx="25">
                  <c:v>3.0287427688766391</c:v>
                </c:pt>
                <c:pt idx="26">
                  <c:v>2.9950880555888344</c:v>
                </c:pt>
                <c:pt idx="27">
                  <c:v>2.9950880555888344</c:v>
                </c:pt>
                <c:pt idx="28">
                  <c:v>2.9947292764734068</c:v>
                </c:pt>
                <c:pt idx="29">
                  <c:v>2.9947292764734068</c:v>
                </c:pt>
                <c:pt idx="30">
                  <c:v>2.9947292764734068</c:v>
                </c:pt>
                <c:pt idx="31">
                  <c:v>2.9031789809841779</c:v>
                </c:pt>
                <c:pt idx="32">
                  <c:v>2.9031789809841779</c:v>
                </c:pt>
                <c:pt idx="33">
                  <c:v>2.8199199142744344</c:v>
                </c:pt>
                <c:pt idx="34">
                  <c:v>2.8146813780680029</c:v>
                </c:pt>
                <c:pt idx="35">
                  <c:v>2.7455179419597506</c:v>
                </c:pt>
                <c:pt idx="36">
                  <c:v>2.7455179419597506</c:v>
                </c:pt>
                <c:pt idx="37">
                  <c:v>2.7180560463156747</c:v>
                </c:pt>
              </c:numCache>
            </c:numRef>
          </c:xVal>
          <c:yVal>
            <c:numRef>
              <c:f>'d-beta'!$BT$5:$BT$42</c:f>
              <c:numCache>
                <c:formatCode>0.0</c:formatCode>
                <c:ptCount val="38"/>
                <c:pt idx="0">
                  <c:v>1352.3623560774395</c:v>
                </c:pt>
                <c:pt idx="1">
                  <c:v>1345.2008458973569</c:v>
                </c:pt>
                <c:pt idx="2">
                  <c:v>1370.6122655804627</c:v>
                </c:pt>
                <c:pt idx="4">
                  <c:v>1320.8711839093316</c:v>
                </c:pt>
                <c:pt idx="5">
                  <c:v>1300.9771889379283</c:v>
                </c:pt>
                <c:pt idx="6">
                  <c:v>1275.6756763793878</c:v>
                </c:pt>
                <c:pt idx="7">
                  <c:v>1298.9935705017658</c:v>
                </c:pt>
                <c:pt idx="8">
                  <c:v>1281.3282209904153</c:v>
                </c:pt>
                <c:pt idx="9">
                  <c:v>1291.4357476917701</c:v>
                </c:pt>
                <c:pt idx="10">
                  <c:v>1279.077887832547</c:v>
                </c:pt>
                <c:pt idx="11">
                  <c:v>1289.1252796777139</c:v>
                </c:pt>
                <c:pt idx="12">
                  <c:v>1255.9237028712807</c:v>
                </c:pt>
                <c:pt idx="13">
                  <c:v>1232.2688738912027</c:v>
                </c:pt>
                <c:pt idx="14">
                  <c:v>1222.2375321600371</c:v>
                </c:pt>
                <c:pt idx="15">
                  <c:v>1230.4229925162192</c:v>
                </c:pt>
                <c:pt idx="16">
                  <c:v>1225.7163603048482</c:v>
                </c:pt>
                <c:pt idx="17">
                  <c:v>1238.4221604446634</c:v>
                </c:pt>
                <c:pt idx="18">
                  <c:v>1213.798591371509</c:v>
                </c:pt>
                <c:pt idx="19">
                  <c:v>1196.3900098530848</c:v>
                </c:pt>
                <c:pt idx="20">
                  <c:v>1196.0590692057094</c:v>
                </c:pt>
                <c:pt idx="21">
                  <c:v>1190.5376131334328</c:v>
                </c:pt>
                <c:pt idx="22">
                  <c:v>1145.5041778059021</c:v>
                </c:pt>
                <c:pt idx="23">
                  <c:v>1123.34949872681</c:v>
                </c:pt>
                <c:pt idx="24">
                  <c:v>1124.8340749853928</c:v>
                </c:pt>
                <c:pt idx="25">
                  <c:v>1122.5852129144946</c:v>
                </c:pt>
                <c:pt idx="26">
                  <c:v>1076.9569959253959</c:v>
                </c:pt>
                <c:pt idx="27">
                  <c:v>1078.3253678674637</c:v>
                </c:pt>
                <c:pt idx="28">
                  <c:v>1103.2931940668429</c:v>
                </c:pt>
                <c:pt idx="29">
                  <c:v>1106.1672626061247</c:v>
                </c:pt>
                <c:pt idx="30">
                  <c:v>1093.7858752572286</c:v>
                </c:pt>
                <c:pt idx="31">
                  <c:v>1041.5345594797927</c:v>
                </c:pt>
                <c:pt idx="32">
                  <c:v>1055.4594657066332</c:v>
                </c:pt>
                <c:pt idx="33">
                  <c:v>1000.1540352412667</c:v>
                </c:pt>
                <c:pt idx="34">
                  <c:v>998.47169148830562</c:v>
                </c:pt>
                <c:pt idx="35">
                  <c:v>950.36769726126238</c:v>
                </c:pt>
                <c:pt idx="36">
                  <c:v>979.25000584717111</c:v>
                </c:pt>
                <c:pt idx="37">
                  <c:v>952.87676355065355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1A-4B53-84A7-4748FCA4B4F4}"/>
            </c:ext>
          </c:extLst>
        </c:ser>
        <c:ser>
          <c:idx val="0"/>
          <c:order val="3"/>
          <c:tx>
            <c:strRef>
              <c:f>'d-beta'!$AU$2:$AX$2</c:f>
              <c:strCache>
                <c:ptCount val="1"/>
                <c:pt idx="0">
                  <c:v>Cerrai 1954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'd-beta'!$AW$5:$AW$28</c:f>
              <c:numCache>
                <c:formatCode>0.0000</c:formatCode>
                <c:ptCount val="24"/>
                <c:pt idx="0">
                  <c:v>3.0849915162733303</c:v>
                </c:pt>
                <c:pt idx="1">
                  <c:v>2.8805991646262425</c:v>
                </c:pt>
                <c:pt idx="2">
                  <c:v>2.8518465706544989</c:v>
                </c:pt>
                <c:pt idx="3">
                  <c:v>2.8364770954474547</c:v>
                </c:pt>
                <c:pt idx="4">
                  <c:v>2.7574796635874814</c:v>
                </c:pt>
                <c:pt idx="5">
                  <c:v>2.7016074564365797</c:v>
                </c:pt>
                <c:pt idx="6">
                  <c:v>2.6167735182519953</c:v>
                </c:pt>
                <c:pt idx="7">
                  <c:v>2.5533001404315079</c:v>
                </c:pt>
                <c:pt idx="8">
                  <c:v>2.4560972614515535</c:v>
                </c:pt>
                <c:pt idx="9">
                  <c:v>2.3721978412999647</c:v>
                </c:pt>
                <c:pt idx="10">
                  <c:v>2.2668026748271566</c:v>
                </c:pt>
                <c:pt idx="11">
                  <c:v>2.1755683672359405</c:v>
                </c:pt>
                <c:pt idx="12">
                  <c:v>2.1045985478270022</c:v>
                </c:pt>
                <c:pt idx="13">
                  <c:v>2.0319008432388501</c:v>
                </c:pt>
                <c:pt idx="14">
                  <c:v>1.9078508060669657</c:v>
                </c:pt>
                <c:pt idx="15">
                  <c:v>1.8078278947844166</c:v>
                </c:pt>
                <c:pt idx="16">
                  <c:v>1.7002465357476835</c:v>
                </c:pt>
                <c:pt idx="17">
                  <c:v>1.5869237483138936</c:v>
                </c:pt>
                <c:pt idx="18">
                  <c:v>1.4899798852715489</c:v>
                </c:pt>
                <c:pt idx="19">
                  <c:v>1.392466754856228</c:v>
                </c:pt>
                <c:pt idx="20">
                  <c:v>1.2984483542167111</c:v>
                </c:pt>
                <c:pt idx="21">
                  <c:v>1.1959576630987263</c:v>
                </c:pt>
                <c:pt idx="22">
                  <c:v>1.1335940599671257</c:v>
                </c:pt>
                <c:pt idx="23">
                  <c:v>0.98507609712850319</c:v>
                </c:pt>
              </c:numCache>
            </c:numRef>
          </c:xVal>
          <c:yVal>
            <c:numRef>
              <c:f>'d-beta'!$AX$5:$AX$28</c:f>
              <c:numCache>
                <c:formatCode>0.00</c:formatCode>
                <c:ptCount val="24"/>
                <c:pt idx="0">
                  <c:v>1111.8575154181303</c:v>
                </c:pt>
                <c:pt idx="1">
                  <c:v>1033.1844833456546</c:v>
                </c:pt>
                <c:pt idx="2">
                  <c:v>1026.0415958332742</c:v>
                </c:pt>
                <c:pt idx="3">
                  <c:v>1000.6318803079059</c:v>
                </c:pt>
                <c:pt idx="4">
                  <c:v>974.55963999813082</c:v>
                </c:pt>
                <c:pt idx="5">
                  <c:v>932.16408103044523</c:v>
                </c:pt>
                <c:pt idx="6">
                  <c:v>908.2585601768908</c:v>
                </c:pt>
                <c:pt idx="7">
                  <c:v>900.16134994427148</c:v>
                </c:pt>
                <c:pt idx="8">
                  <c:v>832.90912293510394</c:v>
                </c:pt>
                <c:pt idx="9">
                  <c:v>806.47586586694854</c:v>
                </c:pt>
                <c:pt idx="10">
                  <c:v>765.46784213957142</c:v>
                </c:pt>
                <c:pt idx="11">
                  <c:v>732.36789371322664</c:v>
                </c:pt>
                <c:pt idx="12">
                  <c:v>688.13463873640103</c:v>
                </c:pt>
                <c:pt idx="13">
                  <c:v>667.8293725756555</c:v>
                </c:pt>
                <c:pt idx="14">
                  <c:v>615.18563909023351</c:v>
                </c:pt>
                <c:pt idx="15">
                  <c:v>548.12140850968763</c:v>
                </c:pt>
                <c:pt idx="16">
                  <c:v>470.00362924573562</c:v>
                </c:pt>
                <c:pt idx="17">
                  <c:v>438.25493093115529</c:v>
                </c:pt>
                <c:pt idx="18">
                  <c:v>418.71033485818504</c:v>
                </c:pt>
                <c:pt idx="19">
                  <c:v>371.56355643248298</c:v>
                </c:pt>
                <c:pt idx="20">
                  <c:v>329.30374714260029</c:v>
                </c:pt>
                <c:pt idx="21">
                  <c:v>307.48469974796075</c:v>
                </c:pt>
                <c:pt idx="22">
                  <c:v>270.0271372130602</c:v>
                </c:pt>
                <c:pt idx="23">
                  <c:v>165.51443847757332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A-4B53-84A7-4748FCA4B4F4}"/>
            </c:ext>
          </c:extLst>
        </c:ser>
        <c:ser>
          <c:idx val="1"/>
          <c:order val="4"/>
          <c:tx>
            <c:v>HCTH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'd-beta'!$CR$5:$CR$355</c:f>
              <c:numCache>
                <c:formatCode>0.0</c:formatCode>
                <c:ptCount val="351"/>
                <c:pt idx="0">
                  <c:v>1446.2443532195934</c:v>
                </c:pt>
                <c:pt idx="1">
                  <c:v>1433.5174521775818</c:v>
                </c:pt>
                <c:pt idx="2">
                  <c:v>1420.9788693947528</c:v>
                </c:pt>
                <c:pt idx="3">
                  <c:v>1408.6195346584093</c:v>
                </c:pt>
                <c:pt idx="4">
                  <c:v>1396.4346209876605</c:v>
                </c:pt>
                <c:pt idx="5">
                  <c:v>1384.4246824840013</c:v>
                </c:pt>
                <c:pt idx="6">
                  <c:v>1372.5851167148833</c:v>
                </c:pt>
                <c:pt idx="7">
                  <c:v>1360.9094751990797</c:v>
                </c:pt>
                <c:pt idx="8">
                  <c:v>1349.3978924396249</c:v>
                </c:pt>
                <c:pt idx="9">
                  <c:v>1338.0461793097875</c:v>
                </c:pt>
                <c:pt idx="10">
                  <c:v>1326.8472807476462</c:v>
                </c:pt>
                <c:pt idx="11">
                  <c:v>1315.8047533038743</c:v>
                </c:pt>
                <c:pt idx="12">
                  <c:v>1304.9101454653976</c:v>
                </c:pt>
                <c:pt idx="13">
                  <c:v>1294.1602808294638</c:v>
                </c:pt>
                <c:pt idx="14">
                  <c:v>1283.5574041475008</c:v>
                </c:pt>
                <c:pt idx="15">
                  <c:v>1273.093753318522</c:v>
                </c:pt>
                <c:pt idx="16">
                  <c:v>1262.7703586098605</c:v>
                </c:pt>
                <c:pt idx="17">
                  <c:v>1252.5812131012763</c:v>
                </c:pt>
                <c:pt idx="18">
                  <c:v>1242.5260599795783</c:v>
                </c:pt>
                <c:pt idx="19">
                  <c:v>1232.5979755330461</c:v>
                </c:pt>
                <c:pt idx="20">
                  <c:v>1222.8026310935836</c:v>
                </c:pt>
                <c:pt idx="21">
                  <c:v>1213.1298553021909</c:v>
                </c:pt>
                <c:pt idx="22">
                  <c:v>1203.5787360749789</c:v>
                </c:pt>
                <c:pt idx="23">
                  <c:v>1194.1516852108928</c:v>
                </c:pt>
                <c:pt idx="24">
                  <c:v>1184.843017726743</c:v>
                </c:pt>
                <c:pt idx="25">
                  <c:v>1175.6500428423758</c:v>
                </c:pt>
                <c:pt idx="26">
                  <c:v>1166.5682917684817</c:v>
                </c:pt>
                <c:pt idx="27">
                  <c:v>1157.6021090021698</c:v>
                </c:pt>
                <c:pt idx="28">
                  <c:v>1148.7487327904375</c:v>
                </c:pt>
                <c:pt idx="29">
                  <c:v>1140.0002860257484</c:v>
                </c:pt>
                <c:pt idx="30">
                  <c:v>1131.3579655158642</c:v>
                </c:pt>
                <c:pt idx="31">
                  <c:v>1122.8190591873699</c:v>
                </c:pt>
                <c:pt idx="32">
                  <c:v>1114.384742368637</c:v>
                </c:pt>
                <c:pt idx="33">
                  <c:v>1106.04995701805</c:v>
                </c:pt>
                <c:pt idx="34">
                  <c:v>1097.814768210297</c:v>
                </c:pt>
                <c:pt idx="35">
                  <c:v>1089.6787344838851</c:v>
                </c:pt>
                <c:pt idx="36">
                  <c:v>1081.6362719280824</c:v>
                </c:pt>
                <c:pt idx="37">
                  <c:v>1073.688237349254</c:v>
                </c:pt>
                <c:pt idx="38">
                  <c:v>1065.835155818919</c:v>
                </c:pt>
                <c:pt idx="39">
                  <c:v>1058.0698914390496</c:v>
                </c:pt>
                <c:pt idx="40">
                  <c:v>1050.3932858759408</c:v>
                </c:pt>
                <c:pt idx="41">
                  <c:v>1042.8069467441956</c:v>
                </c:pt>
                <c:pt idx="42">
                  <c:v>1035.3037497997123</c:v>
                </c:pt>
                <c:pt idx="43">
                  <c:v>1027.8894425416136</c:v>
                </c:pt>
                <c:pt idx="44">
                  <c:v>1020.5560794587593</c:v>
                </c:pt>
                <c:pt idx="45">
                  <c:v>1013.3063438225696</c:v>
                </c:pt>
                <c:pt idx="46">
                  <c:v>1006.1378942592378</c:v>
                </c:pt>
                <c:pt idx="47">
                  <c:v>999.04529163928225</c:v>
                </c:pt>
                <c:pt idx="48">
                  <c:v>992.03301751893832</c:v>
                </c:pt>
                <c:pt idx="49">
                  <c:v>985.10158225378643</c:v>
                </c:pt>
                <c:pt idx="50">
                  <c:v>978.24212083886084</c:v>
                </c:pt>
                <c:pt idx="51">
                  <c:v>971.4558918196326</c:v>
                </c:pt>
                <c:pt idx="52">
                  <c:v>964.747837666804</c:v>
                </c:pt>
                <c:pt idx="53">
                  <c:v>958.10807177357867</c:v>
                </c:pt>
                <c:pt idx="54">
                  <c:v>951.53857179016177</c:v>
                </c:pt>
                <c:pt idx="55">
                  <c:v>945.04116856280132</c:v>
                </c:pt>
                <c:pt idx="56">
                  <c:v>938.61598590988729</c:v>
                </c:pt>
                <c:pt idx="57">
                  <c:v>932.25492621476417</c:v>
                </c:pt>
                <c:pt idx="58">
                  <c:v>925.95909855693367</c:v>
                </c:pt>
                <c:pt idx="59">
                  <c:v>919.73105047377896</c:v>
                </c:pt>
                <c:pt idx="60">
                  <c:v>913.57159934518972</c:v>
                </c:pt>
                <c:pt idx="61">
                  <c:v>907.47157286188906</c:v>
                </c:pt>
                <c:pt idx="62">
                  <c:v>901.4345649447182</c:v>
                </c:pt>
                <c:pt idx="63">
                  <c:v>895.46075951760827</c:v>
                </c:pt>
                <c:pt idx="64">
                  <c:v>889.54940522365769</c:v>
                </c:pt>
                <c:pt idx="65">
                  <c:v>883.69445062231785</c:v>
                </c:pt>
                <c:pt idx="66">
                  <c:v>877.90062762567663</c:v>
                </c:pt>
                <c:pt idx="67">
                  <c:v>872.16495892410421</c:v>
                </c:pt>
                <c:pt idx="68">
                  <c:v>866.48847436462256</c:v>
                </c:pt>
                <c:pt idx="69">
                  <c:v>860.86960988281692</c:v>
                </c:pt>
                <c:pt idx="70">
                  <c:v>855.30483359488085</c:v>
                </c:pt>
                <c:pt idx="71">
                  <c:v>849.79221724460012</c:v>
                </c:pt>
                <c:pt idx="72">
                  <c:v>844.33829581544205</c:v>
                </c:pt>
                <c:pt idx="73">
                  <c:v>838.9366138962165</c:v>
                </c:pt>
                <c:pt idx="74">
                  <c:v>833.58917353771028</c:v>
                </c:pt>
                <c:pt idx="75">
                  <c:v>828.2891493926486</c:v>
                </c:pt>
                <c:pt idx="76">
                  <c:v>823.04456960950381</c:v>
                </c:pt>
                <c:pt idx="77">
                  <c:v>817.85275815075113</c:v>
                </c:pt>
                <c:pt idx="78">
                  <c:v>812.70840109218659</c:v>
                </c:pt>
                <c:pt idx="79">
                  <c:v>807.61093841620743</c:v>
                </c:pt>
                <c:pt idx="80">
                  <c:v>802.56564797298574</c:v>
                </c:pt>
                <c:pt idx="81">
                  <c:v>797.56483408316194</c:v>
                </c:pt>
                <c:pt idx="82">
                  <c:v>792.61611213997071</c:v>
                </c:pt>
                <c:pt idx="83">
                  <c:v>787.71109198026886</c:v>
                </c:pt>
                <c:pt idx="84">
                  <c:v>782.85107255836022</c:v>
                </c:pt>
                <c:pt idx="85">
                  <c:v>778.03605636271163</c:v>
                </c:pt>
                <c:pt idx="86">
                  <c:v>773.27137682909211</c:v>
                </c:pt>
                <c:pt idx="87">
                  <c:v>768.54391170521058</c:v>
                </c:pt>
                <c:pt idx="88">
                  <c:v>763.86300248138969</c:v>
                </c:pt>
                <c:pt idx="89">
                  <c:v>759.22881657258517</c:v>
                </c:pt>
                <c:pt idx="90">
                  <c:v>754.6324352742115</c:v>
                </c:pt>
                <c:pt idx="91">
                  <c:v>750.07845412679762</c:v>
                </c:pt>
                <c:pt idx="92">
                  <c:v>745.56457215615353</c:v>
                </c:pt>
                <c:pt idx="93">
                  <c:v>741.09533422292509</c:v>
                </c:pt>
                <c:pt idx="94">
                  <c:v>736.66357578776876</c:v>
                </c:pt>
                <c:pt idx="95">
                  <c:v>732.27848424624028</c:v>
                </c:pt>
                <c:pt idx="96">
                  <c:v>727.92564944509115</c:v>
                </c:pt>
                <c:pt idx="97">
                  <c:v>723.61165693656505</c:v>
                </c:pt>
                <c:pt idx="98">
                  <c:v>719.33604100482626</c:v>
                </c:pt>
                <c:pt idx="99">
                  <c:v>715.10075144317057</c:v>
                </c:pt>
                <c:pt idx="100">
                  <c:v>710.90284042120243</c:v>
                </c:pt>
                <c:pt idx="101">
                  <c:v>706.73916810905632</c:v>
                </c:pt>
                <c:pt idx="102">
                  <c:v>702.61147145042332</c:v>
                </c:pt>
                <c:pt idx="103">
                  <c:v>698.52630095982454</c:v>
                </c:pt>
                <c:pt idx="104">
                  <c:v>694.47310853533656</c:v>
                </c:pt>
                <c:pt idx="105">
                  <c:v>690.45342160870348</c:v>
                </c:pt>
                <c:pt idx="106">
                  <c:v>686.46380546708758</c:v>
                </c:pt>
                <c:pt idx="107">
                  <c:v>682.5181567394053</c:v>
                </c:pt>
                <c:pt idx="108">
                  <c:v>678.60055688194961</c:v>
                </c:pt>
                <c:pt idx="109">
                  <c:v>674.71983969764426</c:v>
                </c:pt>
                <c:pt idx="110">
                  <c:v>670.86997966347258</c:v>
                </c:pt>
                <c:pt idx="111">
                  <c:v>667.05470823070004</c:v>
                </c:pt>
                <c:pt idx="112">
                  <c:v>663.26773736110465</c:v>
                </c:pt>
                <c:pt idx="113">
                  <c:v>659.51296231354252</c:v>
                </c:pt>
                <c:pt idx="114">
                  <c:v>655.79153476226372</c:v>
                </c:pt>
                <c:pt idx="115">
                  <c:v>652.09943901696602</c:v>
                </c:pt>
                <c:pt idx="116">
                  <c:v>648.44055347509095</c:v>
                </c:pt>
                <c:pt idx="117">
                  <c:v>644.81345526293035</c:v>
                </c:pt>
                <c:pt idx="118">
                  <c:v>641.21394862581246</c:v>
                </c:pt>
                <c:pt idx="119">
                  <c:v>637.64589623913287</c:v>
                </c:pt>
                <c:pt idx="120">
                  <c:v>634.1022500814712</c:v>
                </c:pt>
                <c:pt idx="121">
                  <c:v>630.59202309168609</c:v>
                </c:pt>
                <c:pt idx="122">
                  <c:v>627.11359100729828</c:v>
                </c:pt>
                <c:pt idx="123">
                  <c:v>623.66003641223278</c:v>
                </c:pt>
                <c:pt idx="124">
                  <c:v>620.22956300497094</c:v>
                </c:pt>
                <c:pt idx="125">
                  <c:v>616.83367828851476</c:v>
                </c:pt>
                <c:pt idx="126">
                  <c:v>613.46291198693598</c:v>
                </c:pt>
                <c:pt idx="127">
                  <c:v>610.12022566488861</c:v>
                </c:pt>
                <c:pt idx="128">
                  <c:v>606.80173098567661</c:v>
                </c:pt>
                <c:pt idx="129">
                  <c:v>603.51322062290978</c:v>
                </c:pt>
                <c:pt idx="130">
                  <c:v>600.24738376824928</c:v>
                </c:pt>
                <c:pt idx="131">
                  <c:v>597.01339378765795</c:v>
                </c:pt>
                <c:pt idx="132">
                  <c:v>593.79555168676541</c:v>
                </c:pt>
                <c:pt idx="133">
                  <c:v>590.61080373636628</c:v>
                </c:pt>
                <c:pt idx="134">
                  <c:v>587.44927650123725</c:v>
                </c:pt>
                <c:pt idx="135">
                  <c:v>584.3142141274551</c:v>
                </c:pt>
                <c:pt idx="136">
                  <c:v>581.1979925578388</c:v>
                </c:pt>
                <c:pt idx="137">
                  <c:v>578.10681376205719</c:v>
                </c:pt>
                <c:pt idx="138">
                  <c:v>575.04694662551856</c:v>
                </c:pt>
                <c:pt idx="139">
                  <c:v>572.00520376786392</c:v>
                </c:pt>
                <c:pt idx="140">
                  <c:v>568.98469006208791</c:v>
                </c:pt>
                <c:pt idx="141">
                  <c:v>565.99163175144508</c:v>
                </c:pt>
                <c:pt idx="142">
                  <c:v>563.01890063184965</c:v>
                </c:pt>
                <c:pt idx="143">
                  <c:v>560.06882345902102</c:v>
                </c:pt>
                <c:pt idx="144">
                  <c:v>557.14843464145338</c:v>
                </c:pt>
                <c:pt idx="145">
                  <c:v>554.24099723503036</c:v>
                </c:pt>
                <c:pt idx="146">
                  <c:v>551.3638483003358</c:v>
                </c:pt>
                <c:pt idx="147">
                  <c:v>548.49771027018608</c:v>
                </c:pt>
                <c:pt idx="148">
                  <c:v>545.66321382593162</c:v>
                </c:pt>
                <c:pt idx="149">
                  <c:v>542.84659243582325</c:v>
                </c:pt>
                <c:pt idx="150">
                  <c:v>540.05080896527886</c:v>
                </c:pt>
                <c:pt idx="151">
                  <c:v>537.27412099183823</c:v>
                </c:pt>
                <c:pt idx="152">
                  <c:v>534.51617534416744</c:v>
                </c:pt>
                <c:pt idx="153">
                  <c:v>531.78654912793354</c:v>
                </c:pt>
                <c:pt idx="154">
                  <c:v>529.0745194405747</c:v>
                </c:pt>
                <c:pt idx="155">
                  <c:v>526.37963223070358</c:v>
                </c:pt>
                <c:pt idx="156">
                  <c:v>523.70241126602605</c:v>
                </c:pt>
                <c:pt idx="157">
                  <c:v>521.05252219877332</c:v>
                </c:pt>
                <c:pt idx="158">
                  <c:v>518.41567353680909</c:v>
                </c:pt>
                <c:pt idx="159">
                  <c:v>515.80044109280891</c:v>
                </c:pt>
                <c:pt idx="160">
                  <c:v>513.20503531844145</c:v>
                </c:pt>
                <c:pt idx="161">
                  <c:v>510.62883945253799</c:v>
                </c:pt>
                <c:pt idx="162">
                  <c:v>508.06771598189835</c:v>
                </c:pt>
                <c:pt idx="163">
                  <c:v>505.53260132967358</c:v>
                </c:pt>
                <c:pt idx="164">
                  <c:v>503.00654387063184</c:v>
                </c:pt>
                <c:pt idx="165">
                  <c:v>500.50163794236812</c:v>
                </c:pt>
                <c:pt idx="166">
                  <c:v>498.0183794898615</c:v>
                </c:pt>
                <c:pt idx="167">
                  <c:v>495.54782633667196</c:v>
                </c:pt>
                <c:pt idx="168">
                  <c:v>493.09986085926016</c:v>
                </c:pt>
                <c:pt idx="169">
                  <c:v>490.66777172017873</c:v>
                </c:pt>
                <c:pt idx="170">
                  <c:v>488.2496837649615</c:v>
                </c:pt>
                <c:pt idx="171">
                  <c:v>485.85193548048693</c:v>
                </c:pt>
                <c:pt idx="172">
                  <c:v>483.47133053705346</c:v>
                </c:pt>
                <c:pt idx="173">
                  <c:v>481.10828259322119</c:v>
                </c:pt>
                <c:pt idx="174">
                  <c:v>478.7632076037155</c:v>
                </c:pt>
                <c:pt idx="175">
                  <c:v>476.4268474274815</c:v>
                </c:pt>
                <c:pt idx="176">
                  <c:v>474.11522247639243</c:v>
                </c:pt>
                <c:pt idx="177">
                  <c:v>471.81306417699034</c:v>
                </c:pt>
                <c:pt idx="178">
                  <c:v>469.53272414919309</c:v>
                </c:pt>
                <c:pt idx="179">
                  <c:v>467.25880589628213</c:v>
                </c:pt>
                <c:pt idx="180">
                  <c:v>465.01124349230997</c:v>
                </c:pt>
                <c:pt idx="181">
                  <c:v>462.77304501904018</c:v>
                </c:pt>
                <c:pt idx="182">
                  <c:v>460.55213832195756</c:v>
                </c:pt>
                <c:pt idx="183">
                  <c:v>458.34507077536767</c:v>
                </c:pt>
                <c:pt idx="184">
                  <c:v>456.15826095784371</c:v>
                </c:pt>
                <c:pt idx="185">
                  <c:v>453.98599204345959</c:v>
                </c:pt>
                <c:pt idx="186">
                  <c:v>451.82471963536921</c:v>
                </c:pt>
                <c:pt idx="187">
                  <c:v>449.68085531934946</c:v>
                </c:pt>
                <c:pt idx="188">
                  <c:v>447.54247376716967</c:v>
                </c:pt>
                <c:pt idx="189">
                  <c:v>445.43219284747033</c:v>
                </c:pt>
                <c:pt idx="190">
                  <c:v>443.32407469419252</c:v>
                </c:pt>
                <c:pt idx="191">
                  <c:v>441.24079547459888</c:v>
                </c:pt>
                <c:pt idx="192">
                  <c:v>439.16419986078222</c:v>
                </c:pt>
                <c:pt idx="193">
                  <c:v>437.10293530308809</c:v>
                </c:pt>
                <c:pt idx="194">
                  <c:v>435.05729466367472</c:v>
                </c:pt>
                <c:pt idx="195">
                  <c:v>433.02757202003829</c:v>
                </c:pt>
                <c:pt idx="196">
                  <c:v>431.0078399249536</c:v>
                </c:pt>
                <c:pt idx="197">
                  <c:v>428.99836013540465</c:v>
                </c:pt>
                <c:pt idx="198">
                  <c:v>427.00564133222656</c:v>
                </c:pt>
                <c:pt idx="199">
                  <c:v>425.02589151468368</c:v>
                </c:pt>
                <c:pt idx="200">
                  <c:v>423.05936364392613</c:v>
                </c:pt>
                <c:pt idx="201">
                  <c:v>421.10415357088397</c:v>
                </c:pt>
                <c:pt idx="202">
                  <c:v>419.1689738174822</c:v>
                </c:pt>
                <c:pt idx="203">
                  <c:v>417.24150977843811</c:v>
                </c:pt>
                <c:pt idx="204">
                  <c:v>415.32198480013983</c:v>
                </c:pt>
                <c:pt idx="205">
                  <c:v>413.41908942625292</c:v>
                </c:pt>
                <c:pt idx="206">
                  <c:v>411.53513075655979</c:v>
                </c:pt>
                <c:pt idx="207">
                  <c:v>409.65142732150451</c:v>
                </c:pt>
                <c:pt idx="208">
                  <c:v>407.78293001320611</c:v>
                </c:pt>
                <c:pt idx="209">
                  <c:v>405.93626863617601</c:v>
                </c:pt>
                <c:pt idx="210">
                  <c:v>404.09046139502431</c:v>
                </c:pt>
                <c:pt idx="211">
                  <c:v>402.26058575582567</c:v>
                </c:pt>
                <c:pt idx="212">
                  <c:v>400.44261617071692</c:v>
                </c:pt>
                <c:pt idx="213">
                  <c:v>398.63887953665966</c:v>
                </c:pt>
                <c:pt idx="214">
                  <c:v>396.84105646400826</c:v>
                </c:pt>
                <c:pt idx="215">
                  <c:v>395.05576844855375</c:v>
                </c:pt>
                <c:pt idx="216">
                  <c:v>393.28968038726566</c:v>
                </c:pt>
                <c:pt idx="217">
                  <c:v>391.52577339069484</c:v>
                </c:pt>
                <c:pt idx="218">
                  <c:v>389.77712353992337</c:v>
                </c:pt>
                <c:pt idx="219">
                  <c:v>388.03746543539501</c:v>
                </c:pt>
                <c:pt idx="220">
                  <c:v>386.31138586586945</c:v>
                </c:pt>
                <c:pt idx="221">
                  <c:v>384.59468643369183</c:v>
                </c:pt>
                <c:pt idx="222">
                  <c:v>382.88754755432524</c:v>
                </c:pt>
                <c:pt idx="223">
                  <c:v>381.19221586423754</c:v>
                </c:pt>
                <c:pt idx="224">
                  <c:v>379.51126486383691</c:v>
                </c:pt>
                <c:pt idx="225">
                  <c:v>377.83595919995486</c:v>
                </c:pt>
                <c:pt idx="226">
                  <c:v>376.16643803792522</c:v>
                </c:pt>
                <c:pt idx="227">
                  <c:v>374.51841805726281</c:v>
                </c:pt>
                <c:pt idx="228">
                  <c:v>372.87201705736157</c:v>
                </c:pt>
                <c:pt idx="229">
                  <c:v>371.24752550601119</c:v>
                </c:pt>
                <c:pt idx="230">
                  <c:v>369.61836720474588</c:v>
                </c:pt>
                <c:pt idx="231">
                  <c:v>368.00694115587953</c:v>
                </c:pt>
                <c:pt idx="232">
                  <c:v>366.40430075617013</c:v>
                </c:pt>
                <c:pt idx="233">
                  <c:v>364.81314839949994</c:v>
                </c:pt>
                <c:pt idx="234">
                  <c:v>363.2290608020412</c:v>
                </c:pt>
                <c:pt idx="235">
                  <c:v>361.65881976007711</c:v>
                </c:pt>
                <c:pt idx="236">
                  <c:v>360.09131396755299</c:v>
                </c:pt>
                <c:pt idx="237">
                  <c:v>358.53594911238889</c:v>
                </c:pt>
                <c:pt idx="238">
                  <c:v>356.99691571532179</c:v>
                </c:pt>
                <c:pt idx="239">
                  <c:v>355.45902460078503</c:v>
                </c:pt>
                <c:pt idx="240">
                  <c:v>353.9310722356812</c:v>
                </c:pt>
                <c:pt idx="241">
                  <c:v>352.41789937221284</c:v>
                </c:pt>
                <c:pt idx="242">
                  <c:v>350.90825462238064</c:v>
                </c:pt>
                <c:pt idx="243">
                  <c:v>349.41369350561268</c:v>
                </c:pt>
                <c:pt idx="244">
                  <c:v>347.92291840759623</c:v>
                </c:pt>
                <c:pt idx="245">
                  <c:v>346.4427696986466</c:v>
                </c:pt>
                <c:pt idx="246">
                  <c:v>344.96663878553693</c:v>
                </c:pt>
                <c:pt idx="247">
                  <c:v>343.50617537336996</c:v>
                </c:pt>
                <c:pt idx="248">
                  <c:v>342.05194916555934</c:v>
                </c:pt>
                <c:pt idx="249">
                  <c:v>340.60691725711774</c:v>
                </c:pt>
                <c:pt idx="250">
                  <c:v>339.1683483392593</c:v>
                </c:pt>
                <c:pt idx="251">
                  <c:v>337.74602582140898</c:v>
                </c:pt>
                <c:pt idx="252">
                  <c:v>336.32361234262925</c:v>
                </c:pt>
                <c:pt idx="253">
                  <c:v>334.91285573557059</c:v>
                </c:pt>
                <c:pt idx="254">
                  <c:v>333.50900849672064</c:v>
                </c:pt>
                <c:pt idx="255">
                  <c:v>332.11513566947821</c:v>
                </c:pt>
                <c:pt idx="256">
                  <c:v>330.72840106715597</c:v>
                </c:pt>
                <c:pt idx="257">
                  <c:v>329.34890189155186</c:v>
                </c:pt>
                <c:pt idx="258">
                  <c:v>327.98167291462551</c:v>
                </c:pt>
                <c:pt idx="259">
                  <c:v>326.6199887122275</c:v>
                </c:pt>
                <c:pt idx="260">
                  <c:v>325.2658678524333</c:v>
                </c:pt>
                <c:pt idx="261">
                  <c:v>323.9194084177638</c:v>
                </c:pt>
                <c:pt idx="262">
                  <c:v>322.58070870196207</c:v>
                </c:pt>
                <c:pt idx="263">
                  <c:v>321.24797186970602</c:v>
                </c:pt>
                <c:pt idx="264">
                  <c:v>319.92320037258196</c:v>
                </c:pt>
                <c:pt idx="265">
                  <c:v>318.60649304502749</c:v>
                </c:pt>
                <c:pt idx="266">
                  <c:v>317.30299061577375</c:v>
                </c:pt>
                <c:pt idx="267">
                  <c:v>316.0027216587975</c:v>
                </c:pt>
                <c:pt idx="268">
                  <c:v>314.71081425714664</c:v>
                </c:pt>
                <c:pt idx="269">
                  <c:v>313.42549773958274</c:v>
                </c:pt>
                <c:pt idx="270">
                  <c:v>312.15061594645402</c:v>
                </c:pt>
                <c:pt idx="271">
                  <c:v>310.87742673100627</c:v>
                </c:pt>
                <c:pt idx="272">
                  <c:v>309.61298023152824</c:v>
                </c:pt>
                <c:pt idx="273">
                  <c:v>308.35737630216579</c:v>
                </c:pt>
                <c:pt idx="274">
                  <c:v>307.1107148564584</c:v>
                </c:pt>
                <c:pt idx="275">
                  <c:v>305.86793950008922</c:v>
                </c:pt>
                <c:pt idx="276">
                  <c:v>304.63428149743442</c:v>
                </c:pt>
                <c:pt idx="277">
                  <c:v>303.40984099590747</c:v>
                </c:pt>
                <c:pt idx="278">
                  <c:v>302.18952424948924</c:v>
                </c:pt>
                <c:pt idx="279">
                  <c:v>300.97156575881723</c:v>
                </c:pt>
                <c:pt idx="280">
                  <c:v>299.76490816561</c:v>
                </c:pt>
                <c:pt idx="281">
                  <c:v>298.56781937072412</c:v>
                </c:pt>
                <c:pt idx="282">
                  <c:v>297.37334034665781</c:v>
                </c:pt>
                <c:pt idx="283">
                  <c:v>296.18517047762032</c:v>
                </c:pt>
                <c:pt idx="284">
                  <c:v>295.01208938284697</c:v>
                </c:pt>
                <c:pt idx="285">
                  <c:v>293.83130967026301</c:v>
                </c:pt>
                <c:pt idx="286">
                  <c:v>292.66760284014731</c:v>
                </c:pt>
                <c:pt idx="287">
                  <c:v>291.50868908148959</c:v>
                </c:pt>
                <c:pt idx="288">
                  <c:v>290.34752450342069</c:v>
                </c:pt>
                <c:pt idx="289">
                  <c:v>289.20370985625863</c:v>
                </c:pt>
                <c:pt idx="290">
                  <c:v>288.06490482840593</c:v>
                </c:pt>
                <c:pt idx="291">
                  <c:v>286.93117370131989</c:v>
                </c:pt>
                <c:pt idx="292">
                  <c:v>285.80258086182181</c:v>
                </c:pt>
                <c:pt idx="293">
                  <c:v>284.67919079543947</c:v>
                </c:pt>
                <c:pt idx="294">
                  <c:v>283.5610680796562</c:v>
                </c:pt>
                <c:pt idx="295">
                  <c:v>282.45544052125985</c:v>
                </c:pt>
                <c:pt idx="296">
                  <c:v>281.35346668264123</c:v>
                </c:pt>
                <c:pt idx="297">
                  <c:v>280.25873249680848</c:v>
                </c:pt>
                <c:pt idx="298">
                  <c:v>279.16235369389483</c:v>
                </c:pt>
                <c:pt idx="299">
                  <c:v>278.07876022071036</c:v>
                </c:pt>
                <c:pt idx="300">
                  <c:v>277.0008382785955</c:v>
                </c:pt>
                <c:pt idx="301">
                  <c:v>275.92318180026581</c:v>
                </c:pt>
                <c:pt idx="302">
                  <c:v>274.85678609371388</c:v>
                </c:pt>
                <c:pt idx="303">
                  <c:v>273.7907626120828</c:v>
                </c:pt>
                <c:pt idx="304">
                  <c:v>272.73787955440787</c:v>
                </c:pt>
                <c:pt idx="305">
                  <c:v>271.68374534946122</c:v>
                </c:pt>
                <c:pt idx="306">
                  <c:v>270.64289679494289</c:v>
                </c:pt>
                <c:pt idx="307">
                  <c:v>269.60262664011634</c:v>
                </c:pt>
                <c:pt idx="308">
                  <c:v>268.56851729195444</c:v>
                </c:pt>
                <c:pt idx="309">
                  <c:v>267.54234032016757</c:v>
                </c:pt>
                <c:pt idx="310">
                  <c:v>266.51516966331144</c:v>
                </c:pt>
                <c:pt idx="311">
                  <c:v>265.50161671888156</c:v>
                </c:pt>
                <c:pt idx="312">
                  <c:v>264.48888020825524</c:v>
                </c:pt>
                <c:pt idx="313">
                  <c:v>263.48259963958645</c:v>
                </c:pt>
                <c:pt idx="314">
                  <c:v>262.48452681939443</c:v>
                </c:pt>
                <c:pt idx="315">
                  <c:v>261.48571895807464</c:v>
                </c:pt>
                <c:pt idx="316">
                  <c:v>260.49521882732392</c:v>
                </c:pt>
                <c:pt idx="317">
                  <c:v>259.51140484863942</c:v>
                </c:pt>
                <c:pt idx="318">
                  <c:v>258.53601307481091</c:v>
                </c:pt>
                <c:pt idx="319">
                  <c:v>257.5544126807597</c:v>
                </c:pt>
                <c:pt idx="320">
                  <c:v>256.58699851700771</c:v>
                </c:pt>
                <c:pt idx="321">
                  <c:v>255.62815998058426</c:v>
                </c:pt>
                <c:pt idx="322">
                  <c:v>254.66322363996719</c:v>
                </c:pt>
                <c:pt idx="323">
                  <c:v>253.71266004002851</c:v>
                </c:pt>
                <c:pt idx="324">
                  <c:v>252.76344807081435</c:v>
                </c:pt>
                <c:pt idx="325">
                  <c:v>251.81561995455405</c:v>
                </c:pt>
                <c:pt idx="326">
                  <c:v>250.88235070393856</c:v>
                </c:pt>
                <c:pt idx="327">
                  <c:v>249.95056549222087</c:v>
                </c:pt>
                <c:pt idx="328">
                  <c:v>249.02029666579793</c:v>
                </c:pt>
                <c:pt idx="329">
                  <c:v>248.09157667279399</c:v>
                </c:pt>
                <c:pt idx="330">
                  <c:v>247.17185698122452</c:v>
                </c:pt>
                <c:pt idx="331">
                  <c:v>246.25376492267264</c:v>
                </c:pt>
                <c:pt idx="332">
                  <c:v>245.35058122954732</c:v>
                </c:pt>
                <c:pt idx="333">
                  <c:v>244.44329910909704</c:v>
                </c:pt>
                <c:pt idx="334">
                  <c:v>243.54359278672734</c:v>
                </c:pt>
                <c:pt idx="335">
                  <c:v>242.64567939357693</c:v>
                </c:pt>
                <c:pt idx="336">
                  <c:v>241.75119359941809</c:v>
                </c:pt>
                <c:pt idx="337">
                  <c:v>240.86442681358679</c:v>
                </c:pt>
                <c:pt idx="338">
                  <c:v>239.98703758763497</c:v>
                </c:pt>
                <c:pt idx="339">
                  <c:v>239.11159902410913</c:v>
                </c:pt>
                <c:pt idx="340">
                  <c:v>238.23224458580265</c:v>
                </c:pt>
                <c:pt idx="341">
                  <c:v>237.36828824953292</c:v>
                </c:pt>
                <c:pt idx="342">
                  <c:v>236.50639419845794</c:v>
                </c:pt>
                <c:pt idx="343">
                  <c:v>235.64066505835214</c:v>
                </c:pt>
                <c:pt idx="344">
                  <c:v>234.79049638097251</c:v>
                </c:pt>
                <c:pt idx="345">
                  <c:v>233.93655096195593</c:v>
                </c:pt>
                <c:pt idx="346">
                  <c:v>233.09231745192</c:v>
                </c:pt>
                <c:pt idx="347">
                  <c:v>232.25031621724673</c:v>
                </c:pt>
                <c:pt idx="348">
                  <c:v>231.41058016811155</c:v>
                </c:pt>
                <c:pt idx="349">
                  <c:v>230.57469590035205</c:v>
                </c:pt>
                <c:pt idx="350">
                  <c:v>229.74713659807432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77-A340-8B77-903EA087E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872512"/>
        <c:axId val="558872184"/>
        <c:extLst/>
      </c:scatterChart>
      <c:valAx>
        <c:axId val="558872512"/>
        <c:scaling>
          <c:orientation val="minMax"/>
          <c:max val="3.3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58872184"/>
        <c:crosses val="autoZero"/>
        <c:crossBetween val="midCat"/>
      </c:valAx>
      <c:valAx>
        <c:axId val="558872184"/>
        <c:scaling>
          <c:orientation val="minMax"/>
          <c:max val="1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5887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'd-beta'!$CT$4</c:f>
              <c:strCache>
                <c:ptCount val="1"/>
                <c:pt idx="0">
                  <c:v>CH4-H2O(l)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'd-beta'!$A$5:$A$355</c:f>
              <c:numCache>
                <c:formatCode>General</c:formatCode>
                <c:ptCount val="3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</c:numCache>
            </c:numRef>
          </c:xVal>
          <c:yVal>
            <c:numRef>
              <c:f>'d-beta'!$CT$5:$CT$355</c:f>
              <c:numCache>
                <c:formatCode>0.0</c:formatCode>
                <c:ptCount val="351"/>
                <c:pt idx="0">
                  <c:v>-219.51597877535528</c:v>
                </c:pt>
                <c:pt idx="1">
                  <c:v>-217.32088058608565</c:v>
                </c:pt>
                <c:pt idx="2">
                  <c:v>-215.1660053477483</c:v>
                </c:pt>
                <c:pt idx="3">
                  <c:v>-213.05284573270228</c:v>
                </c:pt>
                <c:pt idx="4">
                  <c:v>-210.98491096854355</c:v>
                </c:pt>
                <c:pt idx="5">
                  <c:v>-208.96224359300777</c:v>
                </c:pt>
                <c:pt idx="6">
                  <c:v>-206.98578888407997</c:v>
                </c:pt>
                <c:pt idx="7">
                  <c:v>-205.05671288772623</c:v>
                </c:pt>
                <c:pt idx="8">
                  <c:v>-203.17568938644672</c:v>
                </c:pt>
                <c:pt idx="9">
                  <c:v>-201.34244836423068</c:v>
                </c:pt>
                <c:pt idx="10">
                  <c:v>-199.55601039259022</c:v>
                </c:pt>
                <c:pt idx="11">
                  <c:v>-197.8177488461024</c:v>
                </c:pt>
                <c:pt idx="12">
                  <c:v>-196.12548777168604</c:v>
                </c:pt>
                <c:pt idx="13">
                  <c:v>-194.479076903448</c:v>
                </c:pt>
                <c:pt idx="14">
                  <c:v>-192.87828815250441</c:v>
                </c:pt>
                <c:pt idx="15">
                  <c:v>-191.32011689334672</c:v>
                </c:pt>
                <c:pt idx="16">
                  <c:v>-189.80660995884068</c:v>
                </c:pt>
                <c:pt idx="17">
                  <c:v>-188.33421291675768</c:v>
                </c:pt>
                <c:pt idx="18">
                  <c:v>-186.90307787588245</c:v>
                </c:pt>
                <c:pt idx="19">
                  <c:v>-185.51303111690981</c:v>
                </c:pt>
                <c:pt idx="20">
                  <c:v>-184.16011899079876</c:v>
                </c:pt>
                <c:pt idx="21">
                  <c:v>-182.84501385170688</c:v>
                </c:pt>
                <c:pt idx="22">
                  <c:v>-181.56631809745772</c:v>
                </c:pt>
                <c:pt idx="23">
                  <c:v>-180.32364621661736</c:v>
                </c:pt>
                <c:pt idx="24">
                  <c:v>-179.11353170979123</c:v>
                </c:pt>
                <c:pt idx="25">
                  <c:v>-177.93754243720332</c:v>
                </c:pt>
                <c:pt idx="26">
                  <c:v>-176.79189339784239</c:v>
                </c:pt>
                <c:pt idx="27">
                  <c:v>-175.67695791332358</c:v>
                </c:pt>
                <c:pt idx="28">
                  <c:v>-174.59328724685895</c:v>
                </c:pt>
                <c:pt idx="29">
                  <c:v>-173.53692045391222</c:v>
                </c:pt>
                <c:pt idx="30">
                  <c:v>-172.50703142400607</c:v>
                </c:pt>
                <c:pt idx="31">
                  <c:v>-171.50288499711746</c:v>
                </c:pt>
                <c:pt idx="32">
                  <c:v>-170.52495970758866</c:v>
                </c:pt>
                <c:pt idx="33">
                  <c:v>-169.57116929671361</c:v>
                </c:pt>
                <c:pt idx="34">
                  <c:v>-168.64089045135881</c:v>
                </c:pt>
                <c:pt idx="35">
                  <c:v>-167.73178697948026</c:v>
                </c:pt>
                <c:pt idx="36">
                  <c:v>-166.84571388671782</c:v>
                </c:pt>
                <c:pt idx="37">
                  <c:v>-165.97927820973769</c:v>
                </c:pt>
                <c:pt idx="38">
                  <c:v>-165.13267377235695</c:v>
                </c:pt>
                <c:pt idx="39">
                  <c:v>-164.3053122399391</c:v>
                </c:pt>
                <c:pt idx="40">
                  <c:v>-163.49599572987597</c:v>
                </c:pt>
                <c:pt idx="41">
                  <c:v>-162.70390675237513</c:v>
                </c:pt>
                <c:pt idx="42">
                  <c:v>-161.92940290338606</c:v>
                </c:pt>
                <c:pt idx="43">
                  <c:v>-161.17164244295748</c:v>
                </c:pt>
                <c:pt idx="44">
                  <c:v>-160.4281304176119</c:v>
                </c:pt>
                <c:pt idx="45">
                  <c:v>-159.69939390861452</c:v>
                </c:pt>
                <c:pt idx="46">
                  <c:v>-158.98570154140918</c:v>
                </c:pt>
                <c:pt idx="47">
                  <c:v>-158.28464065418689</c:v>
                </c:pt>
                <c:pt idx="48">
                  <c:v>-157.59655960363671</c:v>
                </c:pt>
                <c:pt idx="49">
                  <c:v>-156.9219009017138</c:v>
                </c:pt>
                <c:pt idx="50">
                  <c:v>-156.25975821086558</c:v>
                </c:pt>
                <c:pt idx="51">
                  <c:v>-155.60884387827718</c:v>
                </c:pt>
                <c:pt idx="52">
                  <c:v>-154.9712348388415</c:v>
                </c:pt>
                <c:pt idx="53">
                  <c:v>-154.34106533501722</c:v>
                </c:pt>
                <c:pt idx="54">
                  <c:v>-153.72196090901775</c:v>
                </c:pt>
                <c:pt idx="55">
                  <c:v>-153.11429334332126</c:v>
                </c:pt>
                <c:pt idx="56">
                  <c:v>-152.5169509067224</c:v>
                </c:pt>
                <c:pt idx="57">
                  <c:v>-151.92881738036783</c:v>
                </c:pt>
                <c:pt idx="58">
                  <c:v>-151.34674093838953</c:v>
                </c:pt>
                <c:pt idx="59">
                  <c:v>-150.77640494403568</c:v>
                </c:pt>
                <c:pt idx="60">
                  <c:v>-150.21476483945173</c:v>
                </c:pt>
                <c:pt idx="61">
                  <c:v>-149.65890108231542</c:v>
                </c:pt>
                <c:pt idx="62">
                  <c:v>-149.1126931270253</c:v>
                </c:pt>
                <c:pt idx="63">
                  <c:v>-148.57303367402199</c:v>
                </c:pt>
                <c:pt idx="64">
                  <c:v>-148.04205471038358</c:v>
                </c:pt>
                <c:pt idx="65">
                  <c:v>-147.51685367740242</c:v>
                </c:pt>
                <c:pt idx="66">
                  <c:v>-146.99941169627357</c:v>
                </c:pt>
                <c:pt idx="67">
                  <c:v>-146.49031328008198</c:v>
                </c:pt>
                <c:pt idx="68">
                  <c:v>-145.98614743481119</c:v>
                </c:pt>
                <c:pt idx="69">
                  <c:v>-145.48927307717508</c:v>
                </c:pt>
                <c:pt idx="70">
                  <c:v>-144.99829413819634</c:v>
                </c:pt>
                <c:pt idx="71">
                  <c:v>-144.51361491800969</c:v>
                </c:pt>
                <c:pt idx="72">
                  <c:v>-144.03568076459612</c:v>
                </c:pt>
                <c:pt idx="73">
                  <c:v>-143.562845802786</c:v>
                </c:pt>
                <c:pt idx="74">
                  <c:v>-143.0934185081403</c:v>
                </c:pt>
                <c:pt idx="75">
                  <c:v>-142.63218576909981</c:v>
                </c:pt>
                <c:pt idx="76">
                  <c:v>-142.17509240592392</c:v>
                </c:pt>
                <c:pt idx="77">
                  <c:v>-141.72486406188625</c:v>
                </c:pt>
                <c:pt idx="78">
                  <c:v>-141.27959911342953</c:v>
                </c:pt>
                <c:pt idx="79">
                  <c:v>-140.84015068567237</c:v>
                </c:pt>
                <c:pt idx="80">
                  <c:v>-140.40430228679747</c:v>
                </c:pt>
                <c:pt idx="81">
                  <c:v>-139.97493805002046</c:v>
                </c:pt>
                <c:pt idx="82">
                  <c:v>-139.54780626225545</c:v>
                </c:pt>
                <c:pt idx="83">
                  <c:v>-139.1299561507451</c:v>
                </c:pt>
                <c:pt idx="84">
                  <c:v>-138.71329098487138</c:v>
                </c:pt>
                <c:pt idx="85">
                  <c:v>-138.30201440279029</c:v>
                </c:pt>
                <c:pt idx="86">
                  <c:v>-137.89685147373007</c:v>
                </c:pt>
                <c:pt idx="87">
                  <c:v>-137.49613091367166</c:v>
                </c:pt>
                <c:pt idx="88">
                  <c:v>-137.09753275287687</c:v>
                </c:pt>
                <c:pt idx="89">
                  <c:v>-136.70609062286053</c:v>
                </c:pt>
                <c:pt idx="90">
                  <c:v>-136.31764774487374</c:v>
                </c:pt>
                <c:pt idx="91">
                  <c:v>-135.93484971958139</c:v>
                </c:pt>
                <c:pt idx="92">
                  <c:v>-135.55567345085888</c:v>
                </c:pt>
                <c:pt idx="93">
                  <c:v>-135.18284267934087</c:v>
                </c:pt>
                <c:pt idx="94">
                  <c:v>-134.81175058246356</c:v>
                </c:pt>
                <c:pt idx="95">
                  <c:v>-134.44773683835126</c:v>
                </c:pt>
                <c:pt idx="96">
                  <c:v>-134.08646821954233</c:v>
                </c:pt>
                <c:pt idx="97">
                  <c:v>-133.72779912020212</c:v>
                </c:pt>
                <c:pt idx="98">
                  <c:v>-133.37457741178764</c:v>
                </c:pt>
                <c:pt idx="99">
                  <c:v>-133.02738793718424</c:v>
                </c:pt>
                <c:pt idx="100">
                  <c:v>-132.68142132553828</c:v>
                </c:pt>
                <c:pt idx="101">
                  <c:v>-132.34197603499524</c:v>
                </c:pt>
                <c:pt idx="102">
                  <c:v>-132.0069384105991</c:v>
                </c:pt>
                <c:pt idx="103">
                  <c:v>-131.67623120880205</c:v>
                </c:pt>
                <c:pt idx="104">
                  <c:v>-131.34800323578645</c:v>
                </c:pt>
                <c:pt idx="105">
                  <c:v>-131.02495407073252</c:v>
                </c:pt>
                <c:pt idx="106">
                  <c:v>-130.70205312874793</c:v>
                </c:pt>
                <c:pt idx="107">
                  <c:v>-130.39021805481207</c:v>
                </c:pt>
                <c:pt idx="108">
                  <c:v>-130.07907654268513</c:v>
                </c:pt>
                <c:pt idx="109">
                  <c:v>-129.7688395689662</c:v>
                </c:pt>
                <c:pt idx="110">
                  <c:v>-129.46777774804366</c:v>
                </c:pt>
                <c:pt idx="111">
                  <c:v>-129.16819223215657</c:v>
                </c:pt>
                <c:pt idx="112">
                  <c:v>-128.87328716886145</c:v>
                </c:pt>
                <c:pt idx="113">
                  <c:v>-128.58266144580978</c:v>
                </c:pt>
                <c:pt idx="114">
                  <c:v>-128.29699201299934</c:v>
                </c:pt>
                <c:pt idx="115">
                  <c:v>-128.01093265293491</c:v>
                </c:pt>
                <c:pt idx="116">
                  <c:v>-127.73006107869514</c:v>
                </c:pt>
                <c:pt idx="117">
                  <c:v>-127.45778695780291</c:v>
                </c:pt>
                <c:pt idx="118">
                  <c:v>-127.18565047931304</c:v>
                </c:pt>
                <c:pt idx="119">
                  <c:v>-126.91936420788346</c:v>
                </c:pt>
                <c:pt idx="120">
                  <c:v>-126.65692530038552</c:v>
                </c:pt>
                <c:pt idx="121">
                  <c:v>-126.39791214261504</c:v>
                </c:pt>
                <c:pt idx="122">
                  <c:v>-126.14265461048024</c:v>
                </c:pt>
                <c:pt idx="123">
                  <c:v>-125.89149253856908</c:v>
                </c:pt>
                <c:pt idx="124">
                  <c:v>-125.64477558585349</c:v>
                </c:pt>
                <c:pt idx="125">
                  <c:v>-125.39925148186785</c:v>
                </c:pt>
                <c:pt idx="126">
                  <c:v>-125.16457252644057</c:v>
                </c:pt>
                <c:pt idx="127">
                  <c:v>-124.92567441661066</c:v>
                </c:pt>
                <c:pt idx="128">
                  <c:v>-124.69473302843784</c:v>
                </c:pt>
                <c:pt idx="129">
                  <c:v>-124.469274870974</c:v>
                </c:pt>
                <c:pt idx="130">
                  <c:v>-124.24304075388062</c:v>
                </c:pt>
                <c:pt idx="131">
                  <c:v>-124.02555693988137</c:v>
                </c:pt>
                <c:pt idx="132">
                  <c:v>-123.80758395200451</c:v>
                </c:pt>
                <c:pt idx="133">
                  <c:v>-123.59578784431403</c:v>
                </c:pt>
                <c:pt idx="134">
                  <c:v>-123.39018236184802</c:v>
                </c:pt>
                <c:pt idx="135">
                  <c:v>-123.18433580927478</c:v>
                </c:pt>
                <c:pt idx="136">
                  <c:v>-122.98545065830388</c:v>
                </c:pt>
                <c:pt idx="137">
                  <c:v>-122.78662349856677</c:v>
                </c:pt>
                <c:pt idx="138">
                  <c:v>-122.59473560969582</c:v>
                </c:pt>
                <c:pt idx="139">
                  <c:v>-122.40672537114591</c:v>
                </c:pt>
                <c:pt idx="140">
                  <c:v>-122.21946098506879</c:v>
                </c:pt>
                <c:pt idx="141">
                  <c:v>-122.03641161321906</c:v>
                </c:pt>
                <c:pt idx="142">
                  <c:v>-121.86426976719378</c:v>
                </c:pt>
                <c:pt idx="143">
                  <c:v>-121.68648003165339</c:v>
                </c:pt>
                <c:pt idx="144">
                  <c:v>-121.52003130911243</c:v>
                </c:pt>
                <c:pt idx="145">
                  <c:v>-121.3550109022533</c:v>
                </c:pt>
                <c:pt idx="146">
                  <c:v>-121.19135923429775</c:v>
                </c:pt>
                <c:pt idx="147">
                  <c:v>-121.03310699084511</c:v>
                </c:pt>
                <c:pt idx="148">
                  <c:v>-120.8761491655597</c:v>
                </c:pt>
                <c:pt idx="149">
                  <c:v>-120.72825917344375</c:v>
                </c:pt>
                <c:pt idx="150">
                  <c:v>-120.57878055200814</c:v>
                </c:pt>
                <c:pt idx="151">
                  <c:v>-120.43464994748877</c:v>
                </c:pt>
                <c:pt idx="152">
                  <c:v>-120.29299399465731</c:v>
                </c:pt>
                <c:pt idx="153">
                  <c:v>-120.15711070600327</c:v>
                </c:pt>
                <c:pt idx="154">
                  <c:v>-120.02701444256581</c:v>
                </c:pt>
                <c:pt idx="155">
                  <c:v>-119.8997921482416</c:v>
                </c:pt>
                <c:pt idx="156">
                  <c:v>-119.77158081434874</c:v>
                </c:pt>
                <c:pt idx="157">
                  <c:v>-119.65340004169803</c:v>
                </c:pt>
                <c:pt idx="158">
                  <c:v>-119.53416687712917</c:v>
                </c:pt>
                <c:pt idx="159">
                  <c:v>-119.41813352908241</c:v>
                </c:pt>
                <c:pt idx="160">
                  <c:v>-119.30873259883975</c:v>
                </c:pt>
                <c:pt idx="161">
                  <c:v>-119.19904626337268</c:v>
                </c:pt>
                <c:pt idx="162">
                  <c:v>-119.09992525505527</c:v>
                </c:pt>
                <c:pt idx="163">
                  <c:v>-119.00047809518941</c:v>
                </c:pt>
                <c:pt idx="164">
                  <c:v>-118.90063301721256</c:v>
                </c:pt>
                <c:pt idx="165">
                  <c:v>-118.80831762617385</c:v>
                </c:pt>
                <c:pt idx="166">
                  <c:v>-118.71955432723365</c:v>
                </c:pt>
                <c:pt idx="167">
                  <c:v>-118.63075437899067</c:v>
                </c:pt>
                <c:pt idx="168">
                  <c:v>-118.55355266278934</c:v>
                </c:pt>
                <c:pt idx="169">
                  <c:v>-118.47268526203061</c:v>
                </c:pt>
                <c:pt idx="170">
                  <c:v>-118.39575387829251</c:v>
                </c:pt>
                <c:pt idx="171">
                  <c:v>-118.32275072310324</c:v>
                </c:pt>
                <c:pt idx="172">
                  <c:v>-118.25826408262071</c:v>
                </c:pt>
                <c:pt idx="173">
                  <c:v>-118.18991203370149</c:v>
                </c:pt>
                <c:pt idx="174">
                  <c:v>-118.13007207231823</c:v>
                </c:pt>
                <c:pt idx="175">
                  <c:v>-118.07090923913171</c:v>
                </c:pt>
                <c:pt idx="176">
                  <c:v>-118.01609656000886</c:v>
                </c:pt>
                <c:pt idx="177">
                  <c:v>-117.9661096330513</c:v>
                </c:pt>
                <c:pt idx="178">
                  <c:v>-117.91671899981469</c:v>
                </c:pt>
                <c:pt idx="179">
                  <c:v>-117.86835494119782</c:v>
                </c:pt>
                <c:pt idx="180">
                  <c:v>-117.82855107782086</c:v>
                </c:pt>
                <c:pt idx="181">
                  <c:v>-117.79023322735395</c:v>
                </c:pt>
                <c:pt idx="182">
                  <c:v>-117.75239712736226</c:v>
                </c:pt>
                <c:pt idx="183">
                  <c:v>-117.72412341438883</c:v>
                </c:pt>
                <c:pt idx="184">
                  <c:v>-117.69245892833391</c:v>
                </c:pt>
                <c:pt idx="185">
                  <c:v>-117.67037869521369</c:v>
                </c:pt>
                <c:pt idx="186">
                  <c:v>-117.6496873286215</c:v>
                </c:pt>
                <c:pt idx="187">
                  <c:v>-117.62595804436188</c:v>
                </c:pt>
                <c:pt idx="18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02-C54F-B374-6403EC85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475424"/>
        <c:axId val="1570476592"/>
      </c:scatterChart>
      <c:valAx>
        <c:axId val="1570475424"/>
        <c:scaling>
          <c:orientation val="minMax"/>
          <c:max val="37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570476592"/>
        <c:crossesAt val="-270"/>
        <c:crossBetween val="midCat"/>
      </c:valAx>
      <c:valAx>
        <c:axId val="1570476592"/>
        <c:scaling>
          <c:orientation val="minMax"/>
          <c:max val="-100"/>
          <c:min val="-2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570475424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Delta!$E$2</c:f>
              <c:strCache>
                <c:ptCount val="1"/>
                <c:pt idx="0">
                  <c:v>chomfr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Delta!$C$4:$C$491</c:f>
              <c:numCache>
                <c:formatCode>0.00</c:formatCode>
                <c:ptCount val="488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Delta!$E$4:$E$491</c:f>
              <c:numCache>
                <c:formatCode>0.000</c:formatCode>
                <c:ptCount val="488"/>
                <c:pt idx="0">
                  <c:v>5.2782499410219952</c:v>
                </c:pt>
                <c:pt idx="1">
                  <c:v>5.2179675169148343</c:v>
                </c:pt>
                <c:pt idx="2">
                  <c:v>5.1576127687260609</c:v>
                </c:pt>
                <c:pt idx="3">
                  <c:v>5.0950175583852619</c:v>
                </c:pt>
                <c:pt idx="4">
                  <c:v>5.0308352257353306</c:v>
                </c:pt>
                <c:pt idx="5">
                  <c:v>4.9720572045592881</c:v>
                </c:pt>
                <c:pt idx="6">
                  <c:v>4.9180002441986392</c:v>
                </c:pt>
                <c:pt idx="7">
                  <c:v>4.8590398101771015</c:v>
                </c:pt>
                <c:pt idx="8">
                  <c:v>4.8043576355201179</c:v>
                </c:pt>
                <c:pt idx="9">
                  <c:v>4.7431822627583831</c:v>
                </c:pt>
                <c:pt idx="10">
                  <c:v>4.6933275081737502</c:v>
                </c:pt>
                <c:pt idx="11">
                  <c:v>4.6357477163838645</c:v>
                </c:pt>
                <c:pt idx="12">
                  <c:v>4.5875621324866778</c:v>
                </c:pt>
                <c:pt idx="13">
                  <c:v>4.53155930703808</c:v>
                </c:pt>
                <c:pt idx="14">
                  <c:v>4.4841529546679748</c:v>
                </c:pt>
                <c:pt idx="15">
                  <c:v>4.4348155417837098</c:v>
                </c:pt>
                <c:pt idx="16">
                  <c:v>4.3843345371619158</c:v>
                </c:pt>
                <c:pt idx="17">
                  <c:v>4.3326052168570772</c:v>
                </c:pt>
                <c:pt idx="18">
                  <c:v>4.2861267431064665</c:v>
                </c:pt>
                <c:pt idx="19">
                  <c:v>4.2371523012705303</c:v>
                </c:pt>
                <c:pt idx="20">
                  <c:v>4.1934608809570673</c:v>
                </c:pt>
                <c:pt idx="21">
                  <c:v>4.1453165886495835</c:v>
                </c:pt>
                <c:pt idx="22">
                  <c:v>4.1012288407134001</c:v>
                </c:pt>
                <c:pt idx="23">
                  <c:v>4.0614396218050519</c:v>
                </c:pt>
                <c:pt idx="24">
                  <c:v>4.0162838717237026</c:v>
                </c:pt>
                <c:pt idx="25">
                  <c:v>3.9747077270657627</c:v>
                </c:pt>
                <c:pt idx="26">
                  <c:v>3.9260137296792674</c:v>
                </c:pt>
                <c:pt idx="27">
                  <c:v>3.8888961884346873</c:v>
                </c:pt>
                <c:pt idx="28">
                  <c:v>3.8439376823353744</c:v>
                </c:pt>
                <c:pt idx="29">
                  <c:v>3.8016169788015475</c:v>
                </c:pt>
                <c:pt idx="30">
                  <c:v>3.7686022425789112</c:v>
                </c:pt>
                <c:pt idx="31">
                  <c:v>3.7264711372704262</c:v>
                </c:pt>
                <c:pt idx="32">
                  <c:v>3.6845662709961147</c:v>
                </c:pt>
                <c:pt idx="33">
                  <c:v>3.653050261378965</c:v>
                </c:pt>
                <c:pt idx="34">
                  <c:v>3.6111938924587861</c:v>
                </c:pt>
                <c:pt idx="35">
                  <c:v>3.5770506799737145</c:v>
                </c:pt>
                <c:pt idx="36">
                  <c:v>3.5340952048750207</c:v>
                </c:pt>
                <c:pt idx="37">
                  <c:v>3.4976321406317012</c:v>
                </c:pt>
                <c:pt idx="38">
                  <c:v>3.4688295284337478</c:v>
                </c:pt>
                <c:pt idx="39">
                  <c:v>3.4276994008792805</c:v>
                </c:pt>
                <c:pt idx="40">
                  <c:v>3.3948991391150596</c:v>
                </c:pt>
                <c:pt idx="41">
                  <c:v>3.3587490953457255</c:v>
                </c:pt>
                <c:pt idx="42">
                  <c:v>3.3294498427527408</c:v>
                </c:pt>
                <c:pt idx="43">
                  <c:v>3.2945571685913944</c:v>
                </c:pt>
                <c:pt idx="44">
                  <c:v>3.2580840825493507</c:v>
                </c:pt>
                <c:pt idx="45">
                  <c:v>3.2271587726790951</c:v>
                </c:pt>
                <c:pt idx="46">
                  <c:v>3.2002497558833998</c:v>
                </c:pt>
                <c:pt idx="47">
                  <c:v>3.1690725394426522</c:v>
                </c:pt>
                <c:pt idx="48">
                  <c:v>3.1358509841843407</c:v>
                </c:pt>
                <c:pt idx="49">
                  <c:v>3.10413673667842</c:v>
                </c:pt>
                <c:pt idx="50">
                  <c:v>3.0771462746006506</c:v>
                </c:pt>
                <c:pt idx="51">
                  <c:v>3.0446951295637348</c:v>
                </c:pt>
                <c:pt idx="52">
                  <c:v>3.015664223625425</c:v>
                </c:pt>
                <c:pt idx="53">
                  <c:v>2.9827079104991494</c:v>
                </c:pt>
                <c:pt idx="54">
                  <c:v>2.9587635030854376</c:v>
                </c:pt>
                <c:pt idx="55">
                  <c:v>2.931813143335793</c:v>
                </c:pt>
                <c:pt idx="56">
                  <c:v>2.8965303251820007</c:v>
                </c:pt>
                <c:pt idx="57">
                  <c:v>2.8751215518074691</c:v>
                </c:pt>
                <c:pt idx="58">
                  <c:v>2.844091059898135</c:v>
                </c:pt>
                <c:pt idx="59">
                  <c:v>2.8162703584790894</c:v>
                </c:pt>
                <c:pt idx="60">
                  <c:v>2.7907124669872552</c:v>
                </c:pt>
                <c:pt idx="61">
                  <c:v>2.7681815777462759</c:v>
                </c:pt>
                <c:pt idx="62">
                  <c:v>2.7365694842498289</c:v>
                </c:pt>
                <c:pt idx="63">
                  <c:v>2.7160864538824381</c:v>
                </c:pt>
                <c:pt idx="64">
                  <c:v>2.687309197779042</c:v>
                </c:pt>
                <c:pt idx="65">
                  <c:v>2.6612606834339747</c:v>
                </c:pt>
                <c:pt idx="66">
                  <c:v>2.6432705253123245</c:v>
                </c:pt>
                <c:pt idx="67">
                  <c:v>2.6176695972630615</c:v>
                </c:pt>
                <c:pt idx="68">
                  <c:v>2.5928908118522109</c:v>
                </c:pt>
                <c:pt idx="69">
                  <c:v>2.5673312177867391</c:v>
                </c:pt>
                <c:pt idx="70">
                  <c:v>2.542682009334829</c:v>
                </c:pt>
                <c:pt idx="71">
                  <c:v>2.5204722426532822</c:v>
                </c:pt>
                <c:pt idx="72">
                  <c:v>2.4948575777352655</c:v>
                </c:pt>
                <c:pt idx="73">
                  <c:v>2.4709323092004798</c:v>
                </c:pt>
                <c:pt idx="74">
                  <c:v>2.4537901142236418</c:v>
                </c:pt>
                <c:pt idx="75">
                  <c:v>2.4304929452139135</c:v>
                </c:pt>
                <c:pt idx="76">
                  <c:v>2.4055907959203982</c:v>
                </c:pt>
                <c:pt idx="77">
                  <c:v>2.387557423291442</c:v>
                </c:pt>
                <c:pt idx="78">
                  <c:v>2.3686363547266165</c:v>
                </c:pt>
                <c:pt idx="79">
                  <c:v>2.3430769299908061</c:v>
                </c:pt>
                <c:pt idx="80">
                  <c:v>2.3219880238463109</c:v>
                </c:pt>
                <c:pt idx="81">
                  <c:v>2.2997369349486707</c:v>
                </c:pt>
                <c:pt idx="82">
                  <c:v>2.2865210014844095</c:v>
                </c:pt>
                <c:pt idx="83">
                  <c:v>2.2629239565037373</c:v>
                </c:pt>
                <c:pt idx="84">
                  <c:v>2.2465575062220466</c:v>
                </c:pt>
                <c:pt idx="85">
                  <c:v>2.2201974141939917</c:v>
                </c:pt>
                <c:pt idx="86">
                  <c:v>2.1984130841972149</c:v>
                </c:pt>
                <c:pt idx="87">
                  <c:v>2.1869264905434171</c:v>
                </c:pt>
                <c:pt idx="88">
                  <c:v>2.1641482490051267</c:v>
                </c:pt>
                <c:pt idx="89">
                  <c:v>2.149125958763376</c:v>
                </c:pt>
                <c:pt idx="90">
                  <c:v>2.1267744120476717</c:v>
                </c:pt>
                <c:pt idx="91">
                  <c:v>2.1073717283524029</c:v>
                </c:pt>
                <c:pt idx="92">
                  <c:v>2.0914029138305867</c:v>
                </c:pt>
                <c:pt idx="93">
                  <c:v>2.0755865666741702</c:v>
                </c:pt>
                <c:pt idx="94">
                  <c:v>2.0560456235554359</c:v>
                </c:pt>
                <c:pt idx="95">
                  <c:v>2.0357791846017381</c:v>
                </c:pt>
                <c:pt idx="96">
                  <c:v>2.0176116678962686</c:v>
                </c:pt>
                <c:pt idx="97">
                  <c:v>2.000512617030159</c:v>
                </c:pt>
                <c:pt idx="98">
                  <c:v>1.9869954362412567</c:v>
                </c:pt>
                <c:pt idx="99">
                  <c:v>1.9737430087154451</c:v>
                </c:pt>
                <c:pt idx="100">
                  <c:v>1.9536763915799504</c:v>
                </c:pt>
                <c:pt idx="101">
                  <c:v>1.9327149860706161</c:v>
                </c:pt>
                <c:pt idx="102">
                  <c:v>1.9157651545371746</c:v>
                </c:pt>
                <c:pt idx="103">
                  <c:v>1.9059120575743993</c:v>
                </c:pt>
                <c:pt idx="104">
                  <c:v>1.8827971172485913</c:v>
                </c:pt>
                <c:pt idx="105">
                  <c:v>1.8656745354190818</c:v>
                </c:pt>
                <c:pt idx="106">
                  <c:v>1.8549195663517537</c:v>
                </c:pt>
                <c:pt idx="107">
                  <c:v>1.8421129387446999</c:v>
                </c:pt>
                <c:pt idx="108">
                  <c:v>1.822387275681514</c:v>
                </c:pt>
                <c:pt idx="109">
                  <c:v>1.808343583031391</c:v>
                </c:pt>
                <c:pt idx="110">
                  <c:v>1.7883991599505489</c:v>
                </c:pt>
                <c:pt idx="111">
                  <c:v>1.7779077030180002</c:v>
                </c:pt>
                <c:pt idx="112">
                  <c:v>1.7628291441289523</c:v>
                </c:pt>
                <c:pt idx="113">
                  <c:v>1.7470425430974323</c:v>
                </c:pt>
                <c:pt idx="114">
                  <c:v>1.736087881271331</c:v>
                </c:pt>
                <c:pt idx="115">
                  <c:v>1.7226667624321568</c:v>
                </c:pt>
                <c:pt idx="116">
                  <c:v>1.7094558618548916</c:v>
                </c:pt>
                <c:pt idx="117">
                  <c:v>1.6909783648941801</c:v>
                </c:pt>
                <c:pt idx="118">
                  <c:v>1.6772299412577407</c:v>
                </c:pt>
                <c:pt idx="119">
                  <c:v>1.6656255395963715</c:v>
                </c:pt>
                <c:pt idx="120">
                  <c:v>1.6501719777908264</c:v>
                </c:pt>
                <c:pt idx="121">
                  <c:v>1.6408938986947064</c:v>
                </c:pt>
                <c:pt idx="122">
                  <c:v>1.6253944614192939</c:v>
                </c:pt>
                <c:pt idx="123">
                  <c:v>1.6170418501968431</c:v>
                </c:pt>
                <c:pt idx="124">
                  <c:v>1.603397435600229</c:v>
                </c:pt>
                <c:pt idx="125">
                  <c:v>1.5882738803272289</c:v>
                </c:pt>
                <c:pt idx="126">
                  <c:v>1.5749056790448357</c:v>
                </c:pt>
                <c:pt idx="127">
                  <c:v>1.5639169478984805</c:v>
                </c:pt>
                <c:pt idx="128">
                  <c:v>1.5461531814169316</c:v>
                </c:pt>
                <c:pt idx="129">
                  <c:v>1.5346424236060141</c:v>
                </c:pt>
                <c:pt idx="130">
                  <c:v>1.5263267260468005</c:v>
                </c:pt>
                <c:pt idx="131">
                  <c:v>1.512276432089843</c:v>
                </c:pt>
                <c:pt idx="132">
                  <c:v>1.4962514782179692</c:v>
                </c:pt>
                <c:pt idx="133">
                  <c:v>1.4904701798721387</c:v>
                </c:pt>
                <c:pt idx="134">
                  <c:v>1.4768180666031583</c:v>
                </c:pt>
                <c:pt idx="135">
                  <c:v>1.4620220742058709</c:v>
                </c:pt>
                <c:pt idx="136">
                  <c:v>1.4490684323960057</c:v>
                </c:pt>
                <c:pt idx="137">
                  <c:v>1.4417833195108365</c:v>
                </c:pt>
                <c:pt idx="138">
                  <c:v>1.4277585221962319</c:v>
                </c:pt>
                <c:pt idx="139">
                  <c:v>1.4165129926260178</c:v>
                </c:pt>
                <c:pt idx="140">
                  <c:v>1.408201531856168</c:v>
                </c:pt>
                <c:pt idx="141">
                  <c:v>1.3973562846631982</c:v>
                </c:pt>
                <c:pt idx="142">
                  <c:v>1.3902478833487386</c:v>
                </c:pt>
                <c:pt idx="143">
                  <c:v>1.3740730967699566</c:v>
                </c:pt>
                <c:pt idx="144">
                  <c:v>1.3621389057207889</c:v>
                </c:pt>
                <c:pt idx="145">
                  <c:v>1.3509973815071241</c:v>
                </c:pt>
                <c:pt idx="146">
                  <c:v>1.3386193678330827</c:v>
                </c:pt>
                <c:pt idx="147">
                  <c:v>1.3312016125197612</c:v>
                </c:pt>
                <c:pt idx="148">
                  <c:v>1.3217958377829131</c:v>
                </c:pt>
                <c:pt idx="149">
                  <c:v>1.3084273821790671</c:v>
                </c:pt>
                <c:pt idx="150">
                  <c:v>1.3006740168146624</c:v>
                </c:pt>
                <c:pt idx="151">
                  <c:v>1.2914736417695138</c:v>
                </c:pt>
                <c:pt idx="152">
                  <c:v>1.2789647606215038</c:v>
                </c:pt>
                <c:pt idx="153">
                  <c:v>1.2727390170388375</c:v>
                </c:pt>
                <c:pt idx="154">
                  <c:v>1.2620567800032401</c:v>
                </c:pt>
                <c:pt idx="155">
                  <c:v>1.248693229733977</c:v>
                </c:pt>
                <c:pt idx="156">
                  <c:v>1.2386502197019311</c:v>
                </c:pt>
                <c:pt idx="157">
                  <c:v>1.2356731771334672</c:v>
                </c:pt>
                <c:pt idx="158">
                  <c:v>1.2195794910541125</c:v>
                </c:pt>
                <c:pt idx="159">
                  <c:v>1.207134410891042</c:v>
                </c:pt>
                <c:pt idx="160">
                  <c:v>1.1986899094378334</c:v>
                </c:pt>
                <c:pt idx="161">
                  <c:v>1.1982980750488981</c:v>
                </c:pt>
                <c:pt idx="162">
                  <c:v>1.1853113627338097</c:v>
                </c:pt>
                <c:pt idx="163">
                  <c:v>1.1766659117646849</c:v>
                </c:pt>
                <c:pt idx="164">
                  <c:v>1.1729415101975338</c:v>
                </c:pt>
                <c:pt idx="165">
                  <c:v>1.1568068053520175</c:v>
                </c:pt>
                <c:pt idx="166">
                  <c:v>1.1495685471569761</c:v>
                </c:pt>
                <c:pt idx="167">
                  <c:v>1.1437879848019694</c:v>
                </c:pt>
                <c:pt idx="168">
                  <c:v>1.1260152428749226</c:v>
                </c:pt>
                <c:pt idx="169">
                  <c:v>1.1272095224814649</c:v>
                </c:pt>
                <c:pt idx="170">
                  <c:v>1.1167851357523073</c:v>
                </c:pt>
                <c:pt idx="171">
                  <c:v>1.1027580203875065</c:v>
                </c:pt>
                <c:pt idx="172">
                  <c:v>1.1003081024327788</c:v>
                </c:pt>
                <c:pt idx="173">
                  <c:v>1.0903343089094797</c:v>
                </c:pt>
                <c:pt idx="174">
                  <c:v>1.0828412866785708</c:v>
                </c:pt>
                <c:pt idx="175">
                  <c:v>1.0737236854376775</c:v>
                </c:pt>
                <c:pt idx="176">
                  <c:v>1.0617035938449426</c:v>
                </c:pt>
                <c:pt idx="177">
                  <c:v>1.0564044781253834</c:v>
                </c:pt>
                <c:pt idx="178">
                  <c:v>1.0499267195733797</c:v>
                </c:pt>
                <c:pt idx="179">
                  <c:v>1.042298686698917</c:v>
                </c:pt>
                <c:pt idx="180">
                  <c:v>1.0376050680778182</c:v>
                </c:pt>
                <c:pt idx="181">
                  <c:v>1.0266477776266214</c:v>
                </c:pt>
                <c:pt idx="182">
                  <c:v>1.0231023147901919</c:v>
                </c:pt>
                <c:pt idx="183">
                  <c:v>1.0188883337458599</c:v>
                </c:pt>
                <c:pt idx="184">
                  <c:v>1.0001766909604193</c:v>
                </c:pt>
                <c:pt idx="185">
                  <c:v>0.99369795896930846</c:v>
                </c:pt>
                <c:pt idx="186">
                  <c:v>0.99184573791899489</c:v>
                </c:pt>
                <c:pt idx="187">
                  <c:v>0.97485359339755107</c:v>
                </c:pt>
                <c:pt idx="188">
                  <c:v>0.97135832129580102</c:v>
                </c:pt>
                <c:pt idx="189">
                  <c:v>0.96240643006062498</c:v>
                </c:pt>
                <c:pt idx="190">
                  <c:v>0.96289562558027342</c:v>
                </c:pt>
                <c:pt idx="191">
                  <c:v>0.95828198202729808</c:v>
                </c:pt>
                <c:pt idx="192">
                  <c:v>0.93966746748663788</c:v>
                </c:pt>
                <c:pt idx="193">
                  <c:v>0.93961497528627369</c:v>
                </c:pt>
                <c:pt idx="194">
                  <c:v>0.92562886843206016</c:v>
                </c:pt>
                <c:pt idx="195">
                  <c:v>0.93038599243988607</c:v>
                </c:pt>
                <c:pt idx="196">
                  <c:v>0.92171340607527519</c:v>
                </c:pt>
                <c:pt idx="197">
                  <c:v>0.90808744273851438</c:v>
                </c:pt>
                <c:pt idx="198">
                  <c:v>0.90473975988469846</c:v>
                </c:pt>
                <c:pt idx="199">
                  <c:v>0.89701193780866717</c:v>
                </c:pt>
                <c:pt idx="200">
                  <c:v>0.88528332414217203</c:v>
                </c:pt>
                <c:pt idx="201">
                  <c:v>0.88347025184210004</c:v>
                </c:pt>
                <c:pt idx="202">
                  <c:v>0.87794895306259058</c:v>
                </c:pt>
                <c:pt idx="203">
                  <c:v>0.87316819015126335</c:v>
                </c:pt>
                <c:pt idx="204">
                  <c:v>0.86451741555904071</c:v>
                </c:pt>
                <c:pt idx="205">
                  <c:v>0.85692946871995801</c:v>
                </c:pt>
                <c:pt idx="206">
                  <c:v>0.85044336515083252</c:v>
                </c:pt>
                <c:pt idx="207">
                  <c:v>0.84509844980762416</c:v>
                </c:pt>
                <c:pt idx="208">
                  <c:v>0.8411482544814497</c:v>
                </c:pt>
                <c:pt idx="209">
                  <c:v>0.83841824527786102</c:v>
                </c:pt>
                <c:pt idx="210">
                  <c:v>0.83216988783840762</c:v>
                </c:pt>
                <c:pt idx="211">
                  <c:v>0.82265531283587379</c:v>
                </c:pt>
                <c:pt idx="212">
                  <c:v>0.81951490439569064</c:v>
                </c:pt>
                <c:pt idx="213">
                  <c:v>0.81315541207716002</c:v>
                </c:pt>
                <c:pt idx="214">
                  <c:v>0.79884657467488296</c:v>
                </c:pt>
                <c:pt idx="215">
                  <c:v>0.80065805392659506</c:v>
                </c:pt>
                <c:pt idx="216">
                  <c:v>0.78974023964351048</c:v>
                </c:pt>
                <c:pt idx="217">
                  <c:v>0.78547530257777609</c:v>
                </c:pt>
                <c:pt idx="218">
                  <c:v>0.77832054150084318</c:v>
                </c:pt>
                <c:pt idx="219">
                  <c:v>0.77793205873799565</c:v>
                </c:pt>
                <c:pt idx="220">
                  <c:v>0.77470314669048079</c:v>
                </c:pt>
                <c:pt idx="221">
                  <c:v>0.7640026264243982</c:v>
                </c:pt>
                <c:pt idx="222">
                  <c:v>0.76505488562217394</c:v>
                </c:pt>
                <c:pt idx="223">
                  <c:v>0.75850427966694944</c:v>
                </c:pt>
                <c:pt idx="224">
                  <c:v>0.74938733489293696</c:v>
                </c:pt>
                <c:pt idx="225">
                  <c:v>0.74755124447278831</c:v>
                </c:pt>
                <c:pt idx="226">
                  <c:v>0.74299080081496882</c:v>
                </c:pt>
                <c:pt idx="227">
                  <c:v>0.73622071178247595</c:v>
                </c:pt>
                <c:pt idx="228">
                  <c:v>0.73151026652751305</c:v>
                </c:pt>
                <c:pt idx="229">
                  <c:v>0.72466890801003991</c:v>
                </c:pt>
                <c:pt idx="230">
                  <c:v>0.72048698950810675</c:v>
                </c:pt>
                <c:pt idx="231">
                  <c:v>0.71367593402937857</c:v>
                </c:pt>
                <c:pt idx="232">
                  <c:v>0.70978187699921591</c:v>
                </c:pt>
                <c:pt idx="233">
                  <c:v>0.7084338432601367</c:v>
                </c:pt>
                <c:pt idx="234">
                  <c:v>0.69509379007715033</c:v>
                </c:pt>
                <c:pt idx="235">
                  <c:v>0.69935618613814476</c:v>
                </c:pt>
                <c:pt idx="236">
                  <c:v>0.69167517735091444</c:v>
                </c:pt>
                <c:pt idx="237">
                  <c:v>0.68687712093717934</c:v>
                </c:pt>
                <c:pt idx="238">
                  <c:v>0.67475062309951817</c:v>
                </c:pt>
                <c:pt idx="239">
                  <c:v>0.67581214811940349</c:v>
                </c:pt>
                <c:pt idx="240">
                  <c:v>0.67482565948373541</c:v>
                </c:pt>
                <c:pt idx="241">
                  <c:v>0.66215851760742517</c:v>
                </c:pt>
                <c:pt idx="242">
                  <c:v>0.66214754227145178</c:v>
                </c:pt>
                <c:pt idx="243">
                  <c:v>0.65047554013819564</c:v>
                </c:pt>
                <c:pt idx="244">
                  <c:v>0.65683228016233386</c:v>
                </c:pt>
                <c:pt idx="245">
                  <c:v>0.65157714851604709</c:v>
                </c:pt>
                <c:pt idx="246">
                  <c:v>0.64433921010498274</c:v>
                </c:pt>
                <c:pt idx="247">
                  <c:v>0.64047511422371528</c:v>
                </c:pt>
                <c:pt idx="248">
                  <c:v>0.63555894623346099</c:v>
                </c:pt>
                <c:pt idx="249">
                  <c:v>0.62780129459016898</c:v>
                </c:pt>
                <c:pt idx="250">
                  <c:v>0.6288841635784248</c:v>
                </c:pt>
                <c:pt idx="251">
                  <c:v>0.62363067029047592</c:v>
                </c:pt>
                <c:pt idx="252">
                  <c:v>0.6166906805342709</c:v>
                </c:pt>
                <c:pt idx="253">
                  <c:v>0.60806129722568159</c:v>
                </c:pt>
                <c:pt idx="254">
                  <c:v>0.60280293985770506</c:v>
                </c:pt>
                <c:pt idx="255">
                  <c:v>0.60135190144405826</c:v>
                </c:pt>
                <c:pt idx="256">
                  <c:v>0.59806429165787378</c:v>
                </c:pt>
                <c:pt idx="257">
                  <c:v>0.59863569573326281</c:v>
                </c:pt>
                <c:pt idx="258">
                  <c:v>0.58773959175972834</c:v>
                </c:pt>
                <c:pt idx="259">
                  <c:v>0.58488064495199055</c:v>
                </c:pt>
                <c:pt idx="260">
                  <c:v>0.58163184447868055</c:v>
                </c:pt>
                <c:pt idx="261">
                  <c:v>0.5864751806277102</c:v>
                </c:pt>
                <c:pt idx="262">
                  <c:v>0.58009010138371231</c:v>
                </c:pt>
                <c:pt idx="263">
                  <c:v>0.57752184528769845</c:v>
                </c:pt>
                <c:pt idx="264">
                  <c:v>0.57340877158984505</c:v>
                </c:pt>
                <c:pt idx="265">
                  <c:v>0.56794309410568289</c:v>
                </c:pt>
                <c:pt idx="266">
                  <c:v>0.55669163233296182</c:v>
                </c:pt>
                <c:pt idx="267">
                  <c:v>0.55922073690739538</c:v>
                </c:pt>
                <c:pt idx="268">
                  <c:v>0.55058391239515281</c:v>
                </c:pt>
                <c:pt idx="269">
                  <c:v>0.55011924290582215</c:v>
                </c:pt>
                <c:pt idx="270">
                  <c:v>0.5441600900508714</c:v>
                </c:pt>
                <c:pt idx="271">
                  <c:v>0.53691779390763195</c:v>
                </c:pt>
                <c:pt idx="272">
                  <c:v>0.53941332697404754</c:v>
                </c:pt>
                <c:pt idx="273">
                  <c:v>0.5292458777503839</c:v>
                </c:pt>
                <c:pt idx="274">
                  <c:v>0.5290585659856184</c:v>
                </c:pt>
                <c:pt idx="275">
                  <c:v>0.52763642987696535</c:v>
                </c:pt>
                <c:pt idx="276">
                  <c:v>0.52478880782991233</c:v>
                </c:pt>
                <c:pt idx="277">
                  <c:v>0.52628271527566106</c:v>
                </c:pt>
                <c:pt idx="278">
                  <c:v>0.51688140533157068</c:v>
                </c:pt>
                <c:pt idx="279">
                  <c:v>0.51576218199667068</c:v>
                </c:pt>
                <c:pt idx="280">
                  <c:v>0.50954928926749687</c:v>
                </c:pt>
                <c:pt idx="281">
                  <c:v>0.50195849823730931</c:v>
                </c:pt>
                <c:pt idx="282">
                  <c:v>0.49900781846723419</c:v>
                </c:pt>
                <c:pt idx="283">
                  <c:v>0.5005478196999924</c:v>
                </c:pt>
                <c:pt idx="284">
                  <c:v>0.4950910247469853</c:v>
                </c:pt>
                <c:pt idx="285">
                  <c:v>0.49433602132897825</c:v>
                </c:pt>
                <c:pt idx="286">
                  <c:v>0.49243888710526207</c:v>
                </c:pt>
                <c:pt idx="287">
                  <c:v>0.48350587354373253</c:v>
                </c:pt>
                <c:pt idx="288">
                  <c:v>0.49093749729078873</c:v>
                </c:pt>
                <c:pt idx="289">
                  <c:v>0.48166003859084761</c:v>
                </c:pt>
                <c:pt idx="290">
                  <c:v>0.48096134252939571</c:v>
                </c:pt>
                <c:pt idx="291">
                  <c:v>0.47538648449885201</c:v>
                </c:pt>
                <c:pt idx="292">
                  <c:v>0.46871536549097925</c:v>
                </c:pt>
                <c:pt idx="293">
                  <c:v>0.46691471454862743</c:v>
                </c:pt>
                <c:pt idx="294">
                  <c:v>0.46776714060747793</c:v>
                </c:pt>
                <c:pt idx="295">
                  <c:v>0.46381145857909978</c:v>
                </c:pt>
                <c:pt idx="296">
                  <c:v>0.46478682466899457</c:v>
                </c:pt>
                <c:pt idx="297">
                  <c:v>0.45888063240839827</c:v>
                </c:pt>
                <c:pt idx="298">
                  <c:v>0.44803946488758406</c:v>
                </c:pt>
                <c:pt idx="299">
                  <c:v>0.44603903685591639</c:v>
                </c:pt>
                <c:pt idx="300">
                  <c:v>0.45491201869674036</c:v>
                </c:pt>
                <c:pt idx="301">
                  <c:v>0.44719058776188092</c:v>
                </c:pt>
                <c:pt idx="302">
                  <c:v>0.44226220945153827</c:v>
                </c:pt>
                <c:pt idx="303">
                  <c:v>0.43856491085647598</c:v>
                </c:pt>
                <c:pt idx="304">
                  <c:v>0.44376072990837123</c:v>
                </c:pt>
                <c:pt idx="305">
                  <c:v>0.43230952834005798</c:v>
                </c:pt>
                <c:pt idx="306">
                  <c:v>0.43189720843694879</c:v>
                </c:pt>
                <c:pt idx="307">
                  <c:v>0.42473047623259319</c:v>
                </c:pt>
                <c:pt idx="308">
                  <c:v>0.42252963589373138</c:v>
                </c:pt>
                <c:pt idx="309">
                  <c:v>0.41952909243558878</c:v>
                </c:pt>
                <c:pt idx="310">
                  <c:v>0.41572851352422724</c:v>
                </c:pt>
                <c:pt idx="311">
                  <c:v>0.41712964813633846</c:v>
                </c:pt>
                <c:pt idx="312">
                  <c:v>0.41757829991118101</c:v>
                </c:pt>
                <c:pt idx="313">
                  <c:v>0.40752468223881344</c:v>
                </c:pt>
                <c:pt idx="314">
                  <c:v>0.41263057731866226</c:v>
                </c:pt>
                <c:pt idx="315">
                  <c:v>0.41075923647615475</c:v>
                </c:pt>
                <c:pt idx="316">
                  <c:v>0.39820819134517293</c:v>
                </c:pt>
                <c:pt idx="317">
                  <c:v>0.40692553050059033</c:v>
                </c:pt>
                <c:pt idx="318">
                  <c:v>0.399097850339869</c:v>
                </c:pt>
                <c:pt idx="319">
                  <c:v>0.39034152423300661</c:v>
                </c:pt>
                <c:pt idx="320">
                  <c:v>0.39321397236569133</c:v>
                </c:pt>
                <c:pt idx="321">
                  <c:v>0.39899318591563038</c:v>
                </c:pt>
                <c:pt idx="322">
                  <c:v>0.39413469776805599</c:v>
                </c:pt>
                <c:pt idx="323">
                  <c:v>0.38871548191221628</c:v>
                </c:pt>
                <c:pt idx="324">
                  <c:v>0.38239292977038097</c:v>
                </c:pt>
                <c:pt idx="325">
                  <c:v>0.37809509128683416</c:v>
                </c:pt>
                <c:pt idx="326">
                  <c:v>0.37667401629559727</c:v>
                </c:pt>
                <c:pt idx="327">
                  <c:v>0.37454359328381592</c:v>
                </c:pt>
                <c:pt idx="328">
                  <c:v>0.37789933849241564</c:v>
                </c:pt>
                <c:pt idx="329">
                  <c:v>0.37082627131845847</c:v>
                </c:pt>
                <c:pt idx="330">
                  <c:v>0.36659102873315419</c:v>
                </c:pt>
                <c:pt idx="331">
                  <c:v>0.36452819048382601</c:v>
                </c:pt>
                <c:pt idx="332">
                  <c:v>0.36530518712774018</c:v>
                </c:pt>
                <c:pt idx="333">
                  <c:v>0.36190014308679075</c:v>
                </c:pt>
                <c:pt idx="334">
                  <c:v>0.36757662649233858</c:v>
                </c:pt>
                <c:pt idx="335">
                  <c:v>0.35657066967442752</c:v>
                </c:pt>
                <c:pt idx="336">
                  <c:v>0.35760915633509249</c:v>
                </c:pt>
                <c:pt idx="337">
                  <c:v>0.35171168310510481</c:v>
                </c:pt>
                <c:pt idx="338">
                  <c:v>0.35145344468534567</c:v>
                </c:pt>
                <c:pt idx="339">
                  <c:v>0.34423911418612896</c:v>
                </c:pt>
                <c:pt idx="340">
                  <c:v>0.34285138341094701</c:v>
                </c:pt>
                <c:pt idx="341">
                  <c:v>0.3408219740834717</c:v>
                </c:pt>
                <c:pt idx="342">
                  <c:v>0.34466117746667635</c:v>
                </c:pt>
                <c:pt idx="343">
                  <c:v>0.34152433920930925</c:v>
                </c:pt>
                <c:pt idx="344">
                  <c:v>0.34411353663266198</c:v>
                </c:pt>
                <c:pt idx="345">
                  <c:v>0.33648976975886313</c:v>
                </c:pt>
                <c:pt idx="346">
                  <c:v>0.33800355782154234</c:v>
                </c:pt>
                <c:pt idx="347">
                  <c:v>0.3325020100910514</c:v>
                </c:pt>
                <c:pt idx="348">
                  <c:v>0.32957994517213152</c:v>
                </c:pt>
                <c:pt idx="349">
                  <c:v>0.33598191463202198</c:v>
                </c:pt>
                <c:pt idx="350">
                  <c:v>0.32559756132433115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95-4FD4-AB58-A036E383D557}"/>
            </c:ext>
          </c:extLst>
        </c:ser>
        <c:ser>
          <c:idx val="1"/>
          <c:order val="1"/>
          <c:tx>
            <c:strRef>
              <c:f>Delta!$F$2</c:f>
              <c:strCache>
                <c:ptCount val="1"/>
                <c:pt idx="0">
                  <c:v>choh4mpt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Delta!$C$4:$C$491</c:f>
              <c:numCache>
                <c:formatCode>0.00</c:formatCode>
                <c:ptCount val="488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Delta!$F$4:$F$491</c:f>
              <c:numCache>
                <c:formatCode>0.000</c:formatCode>
                <c:ptCount val="488"/>
                <c:pt idx="0">
                  <c:v>4.8504487979268429</c:v>
                </c:pt>
                <c:pt idx="1">
                  <c:v>4.8006588820850293</c:v>
                </c:pt>
                <c:pt idx="2">
                  <c:v>4.7430256564113815</c:v>
                </c:pt>
                <c:pt idx="3">
                  <c:v>4.6914153279482562</c:v>
                </c:pt>
                <c:pt idx="4">
                  <c:v>4.6372653536719266</c:v>
                </c:pt>
                <c:pt idx="5">
                  <c:v>4.5806577086813238</c:v>
                </c:pt>
                <c:pt idx="6">
                  <c:v>4.5274629277267664</c:v>
                </c:pt>
                <c:pt idx="7">
                  <c:v>4.4787190362369778</c:v>
                </c:pt>
                <c:pt idx="8">
                  <c:v>4.4244892237761402</c:v>
                </c:pt>
                <c:pt idx="9">
                  <c:v>4.3814372064101548</c:v>
                </c:pt>
                <c:pt idx="10">
                  <c:v>4.3319510954518137</c:v>
                </c:pt>
                <c:pt idx="11">
                  <c:v>4.2830088476768502</c:v>
                </c:pt>
                <c:pt idx="12">
                  <c:v>4.2353129383991828</c:v>
                </c:pt>
                <c:pt idx="13">
                  <c:v>4.1869374965814998</c:v>
                </c:pt>
                <c:pt idx="14">
                  <c:v>4.1471549985074851</c:v>
                </c:pt>
                <c:pt idx="15">
                  <c:v>4.0977824247274697</c:v>
                </c:pt>
                <c:pt idx="16">
                  <c:v>4.0544701476259437</c:v>
                </c:pt>
                <c:pt idx="17">
                  <c:v>4.0103396010529035</c:v>
                </c:pt>
                <c:pt idx="18">
                  <c:v>3.9710914528470198</c:v>
                </c:pt>
                <c:pt idx="19">
                  <c:v>3.9286282794419591</c:v>
                </c:pt>
                <c:pt idx="20">
                  <c:v>3.8830659668696033</c:v>
                </c:pt>
                <c:pt idx="21">
                  <c:v>3.840990811508016</c:v>
                </c:pt>
                <c:pt idx="22">
                  <c:v>3.8040171654500909</c:v>
                </c:pt>
                <c:pt idx="23">
                  <c:v>3.761284402046039</c:v>
                </c:pt>
                <c:pt idx="24">
                  <c:v>3.7223006700104477</c:v>
                </c:pt>
                <c:pt idx="25">
                  <c:v>3.6856946380623423</c:v>
                </c:pt>
                <c:pt idx="26">
                  <c:v>3.6514190809087133</c:v>
                </c:pt>
                <c:pt idx="27">
                  <c:v>3.6106603489165501</c:v>
                </c:pt>
                <c:pt idx="28">
                  <c:v>3.5713352804733756</c:v>
                </c:pt>
                <c:pt idx="29">
                  <c:v>3.5322626425382531</c:v>
                </c:pt>
                <c:pt idx="30">
                  <c:v>3.5030169268137623</c:v>
                </c:pt>
                <c:pt idx="31">
                  <c:v>3.465425085692031</c:v>
                </c:pt>
                <c:pt idx="32">
                  <c:v>3.4282551303534969</c:v>
                </c:pt>
                <c:pt idx="33">
                  <c:v>3.3988833771390059</c:v>
                </c:pt>
                <c:pt idx="34">
                  <c:v>3.3603795216896604</c:v>
                </c:pt>
                <c:pt idx="35">
                  <c:v>3.3308261893008062</c:v>
                </c:pt>
                <c:pt idx="36">
                  <c:v>3.2901934604656624</c:v>
                </c:pt>
                <c:pt idx="37">
                  <c:v>3.2659163647961176</c:v>
                </c:pt>
                <c:pt idx="38">
                  <c:v>3.2299301554405968</c:v>
                </c:pt>
                <c:pt idx="39">
                  <c:v>3.2006449571533313</c:v>
                </c:pt>
                <c:pt idx="40">
                  <c:v>3.1708470917533038</c:v>
                </c:pt>
                <c:pt idx="41">
                  <c:v>3.135414124114666</c:v>
                </c:pt>
                <c:pt idx="42">
                  <c:v>3.1085395347927314</c:v>
                </c:pt>
                <c:pt idx="43">
                  <c:v>3.0757133499683675</c:v>
                </c:pt>
                <c:pt idx="44">
                  <c:v>3.0408820612659593</c:v>
                </c:pt>
                <c:pt idx="45">
                  <c:v>3.019412015441425</c:v>
                </c:pt>
                <c:pt idx="46">
                  <c:v>2.9841237802061826</c:v>
                </c:pt>
                <c:pt idx="47">
                  <c:v>2.9547529440128173</c:v>
                </c:pt>
                <c:pt idx="48">
                  <c:v>2.9301022233714225</c:v>
                </c:pt>
                <c:pt idx="49">
                  <c:v>2.8984621032657198</c:v>
                </c:pt>
                <c:pt idx="50">
                  <c:v>2.8717394373631855</c:v>
                </c:pt>
                <c:pt idx="51">
                  <c:v>2.8482171560182401</c:v>
                </c:pt>
                <c:pt idx="52">
                  <c:v>2.8189396866717953</c:v>
                </c:pt>
                <c:pt idx="53">
                  <c:v>2.7939002064572005</c:v>
                </c:pt>
                <c:pt idx="54">
                  <c:v>2.7710663638487176</c:v>
                </c:pt>
                <c:pt idx="55">
                  <c:v>2.7423898724170392</c:v>
                </c:pt>
                <c:pt idx="56">
                  <c:v>2.7159592001710919</c:v>
                </c:pt>
                <c:pt idx="57">
                  <c:v>2.6909964718537793</c:v>
                </c:pt>
                <c:pt idx="58">
                  <c:v>2.6680598248960408</c:v>
                </c:pt>
                <c:pt idx="59">
                  <c:v>2.6405287076143313</c:v>
                </c:pt>
                <c:pt idx="60">
                  <c:v>2.6127536568962828</c:v>
                </c:pt>
                <c:pt idx="61">
                  <c:v>2.595603691471382</c:v>
                </c:pt>
                <c:pt idx="62">
                  <c:v>2.5716383960900924</c:v>
                </c:pt>
                <c:pt idx="63">
                  <c:v>2.5480925591041537</c:v>
                </c:pt>
                <c:pt idx="64">
                  <c:v>2.5269795273332729</c:v>
                </c:pt>
                <c:pt idx="65">
                  <c:v>2.497560461056425</c:v>
                </c:pt>
                <c:pt idx="66">
                  <c:v>2.477894723603935</c:v>
                </c:pt>
                <c:pt idx="67">
                  <c:v>2.4566593656294433</c:v>
                </c:pt>
                <c:pt idx="68">
                  <c:v>2.4377704339075823</c:v>
                </c:pt>
                <c:pt idx="69">
                  <c:v>2.4097996874063998</c:v>
                </c:pt>
                <c:pt idx="70">
                  <c:v>2.392566184224787</c:v>
                </c:pt>
                <c:pt idx="71">
                  <c:v>2.3725905691116544</c:v>
                </c:pt>
                <c:pt idx="72">
                  <c:v>2.3444792332671938</c:v>
                </c:pt>
                <c:pt idx="73">
                  <c:v>2.3235469337217207</c:v>
                </c:pt>
                <c:pt idx="74">
                  <c:v>2.3044522739101847</c:v>
                </c:pt>
                <c:pt idx="75">
                  <c:v>2.2842434590117922</c:v>
                </c:pt>
                <c:pt idx="76">
                  <c:v>2.2644773294202558</c:v>
                </c:pt>
                <c:pt idx="77">
                  <c:v>2.2491163406468395</c:v>
                </c:pt>
                <c:pt idx="78">
                  <c:v>2.2254675318089667</c:v>
                </c:pt>
                <c:pt idx="79">
                  <c:v>2.2017200911343959</c:v>
                </c:pt>
                <c:pt idx="80">
                  <c:v>2.1862316159420025</c:v>
                </c:pt>
                <c:pt idx="81">
                  <c:v>2.168611719001845</c:v>
                </c:pt>
                <c:pt idx="82">
                  <c:v>2.1501002127830571</c:v>
                </c:pt>
                <c:pt idx="83">
                  <c:v>2.1271923738521714</c:v>
                </c:pt>
                <c:pt idx="84">
                  <c:v>2.114803176404445</c:v>
                </c:pt>
                <c:pt idx="85">
                  <c:v>2.0932781697082792</c:v>
                </c:pt>
                <c:pt idx="86">
                  <c:v>2.0750636766073693</c:v>
                </c:pt>
                <c:pt idx="87">
                  <c:v>2.0543350998789567</c:v>
                </c:pt>
                <c:pt idx="88">
                  <c:v>2.0435097677180547</c:v>
                </c:pt>
                <c:pt idx="89">
                  <c:v>2.0204315028491404</c:v>
                </c:pt>
                <c:pt idx="90">
                  <c:v>2.0046044010029185</c:v>
                </c:pt>
                <c:pt idx="91">
                  <c:v>1.9847842910898361</c:v>
                </c:pt>
                <c:pt idx="92">
                  <c:v>1.9714841086275747</c:v>
                </c:pt>
                <c:pt idx="93">
                  <c:v>1.9561875928599815</c:v>
                </c:pt>
                <c:pt idx="94">
                  <c:v>1.9371721825554022</c:v>
                </c:pt>
                <c:pt idx="95">
                  <c:v>1.9177282532056861</c:v>
                </c:pt>
                <c:pt idx="96">
                  <c:v>1.9028831913854294</c:v>
                </c:pt>
                <c:pt idx="97">
                  <c:v>1.8867129942470307</c:v>
                </c:pt>
                <c:pt idx="98">
                  <c:v>1.8764101259989285</c:v>
                </c:pt>
                <c:pt idx="99">
                  <c:v>1.8612754756446304</c:v>
                </c:pt>
                <c:pt idx="100">
                  <c:v>1.8414383726643724</c:v>
                </c:pt>
                <c:pt idx="101">
                  <c:v>1.8325100887752743</c:v>
                </c:pt>
                <c:pt idx="102">
                  <c:v>1.8151712140983545</c:v>
                </c:pt>
                <c:pt idx="103">
                  <c:v>1.7979323334265107</c:v>
                </c:pt>
                <c:pt idx="104">
                  <c:v>1.7828285024950041</c:v>
                </c:pt>
                <c:pt idx="105">
                  <c:v>1.7663892109462953</c:v>
                </c:pt>
                <c:pt idx="106">
                  <c:v>1.7558310204488503</c:v>
                </c:pt>
                <c:pt idx="107">
                  <c:v>1.7397494649413758</c:v>
                </c:pt>
                <c:pt idx="108">
                  <c:v>1.7215845715443656</c:v>
                </c:pt>
                <c:pt idx="109">
                  <c:v>1.7052796686680693</c:v>
                </c:pt>
                <c:pt idx="110">
                  <c:v>1.6972624129221181</c:v>
                </c:pt>
                <c:pt idx="111">
                  <c:v>1.6828282648648774</c:v>
                </c:pt>
                <c:pt idx="112">
                  <c:v>1.6654659886681245</c:v>
                </c:pt>
                <c:pt idx="113">
                  <c:v>1.6550173047891192</c:v>
                </c:pt>
                <c:pt idx="114">
                  <c:v>1.639876629342174</c:v>
                </c:pt>
                <c:pt idx="115">
                  <c:v>1.626530411932281</c:v>
                </c:pt>
                <c:pt idx="116">
                  <c:v>1.6094264727382068</c:v>
                </c:pt>
                <c:pt idx="117">
                  <c:v>1.5979390857288056</c:v>
                </c:pt>
                <c:pt idx="118">
                  <c:v>1.5898655822066399</c:v>
                </c:pt>
                <c:pt idx="119">
                  <c:v>1.5699463399700964</c:v>
                </c:pt>
                <c:pt idx="120">
                  <c:v>1.5632659535604887</c:v>
                </c:pt>
                <c:pt idx="121">
                  <c:v>1.5520577721155338</c:v>
                </c:pt>
                <c:pt idx="122">
                  <c:v>1.5361082167439921</c:v>
                </c:pt>
                <c:pt idx="123">
                  <c:v>1.5226248182764746</c:v>
                </c:pt>
                <c:pt idx="124">
                  <c:v>1.5146321484538205</c:v>
                </c:pt>
                <c:pt idx="125">
                  <c:v>1.5034702040548353</c:v>
                </c:pt>
                <c:pt idx="126">
                  <c:v>1.4829566634937397</c:v>
                </c:pt>
                <c:pt idx="127">
                  <c:v>1.4786319121762315</c:v>
                </c:pt>
                <c:pt idx="128">
                  <c:v>1.459522123166801</c:v>
                </c:pt>
                <c:pt idx="129">
                  <c:v>1.454143917675399</c:v>
                </c:pt>
                <c:pt idx="130">
                  <c:v>1.4439634427569903</c:v>
                </c:pt>
                <c:pt idx="131">
                  <c:v>1.4259708121810988</c:v>
                </c:pt>
                <c:pt idx="132">
                  <c:v>1.4133582080171347</c:v>
                </c:pt>
                <c:pt idx="133">
                  <c:v>1.4063392469545466</c:v>
                </c:pt>
                <c:pt idx="134">
                  <c:v>1.3924708195609536</c:v>
                </c:pt>
                <c:pt idx="135">
                  <c:v>1.3812920168447818</c:v>
                </c:pt>
                <c:pt idx="136">
                  <c:v>1.3767161270372696</c:v>
                </c:pt>
                <c:pt idx="137">
                  <c:v>1.3626811866584987</c:v>
                </c:pt>
                <c:pt idx="138">
                  <c:v>1.3522559077594476</c:v>
                </c:pt>
                <c:pt idx="139">
                  <c:v>1.3397918187014746</c:v>
                </c:pt>
                <c:pt idx="140">
                  <c:v>1.3281334646613185</c:v>
                </c:pt>
                <c:pt idx="141">
                  <c:v>1.3208015021388686</c:v>
                </c:pt>
                <c:pt idx="142">
                  <c:v>1.3087708210595128</c:v>
                </c:pt>
                <c:pt idx="143">
                  <c:v>1.2981718027185174</c:v>
                </c:pt>
                <c:pt idx="144">
                  <c:v>1.2928132686198524</c:v>
                </c:pt>
                <c:pt idx="145">
                  <c:v>1.2762339325793626</c:v>
                </c:pt>
                <c:pt idx="146">
                  <c:v>1.2688965910432337</c:v>
                </c:pt>
                <c:pt idx="147">
                  <c:v>1.2639721945999494</c:v>
                </c:pt>
                <c:pt idx="148">
                  <c:v>1.2519216682547185</c:v>
                </c:pt>
                <c:pt idx="149">
                  <c:v>1.2427402031014445</c:v>
                </c:pt>
                <c:pt idx="150">
                  <c:v>1.2268854369354987</c:v>
                </c:pt>
                <c:pt idx="151">
                  <c:v>1.2238083109175069</c:v>
                </c:pt>
                <c:pt idx="152">
                  <c:v>1.2087056950851327</c:v>
                </c:pt>
                <c:pt idx="153">
                  <c:v>1.1991440893117655</c:v>
                </c:pt>
                <c:pt idx="154">
                  <c:v>1.1876905676639904</c:v>
                </c:pt>
                <c:pt idx="155">
                  <c:v>1.1800695904538028</c:v>
                </c:pt>
                <c:pt idx="156">
                  <c:v>1.1726983179149997</c:v>
                </c:pt>
                <c:pt idx="157">
                  <c:v>1.1601360034709796</c:v>
                </c:pt>
                <c:pt idx="158">
                  <c:v>1.1576902589709448</c:v>
                </c:pt>
                <c:pt idx="159">
                  <c:v>1.1447928342966929</c:v>
                </c:pt>
                <c:pt idx="160">
                  <c:v>1.1384482722240907</c:v>
                </c:pt>
                <c:pt idx="161">
                  <c:v>1.1275691832808299</c:v>
                </c:pt>
                <c:pt idx="162">
                  <c:v>1.1219812421476849</c:v>
                </c:pt>
                <c:pt idx="163">
                  <c:v>1.1177519441860628</c:v>
                </c:pt>
                <c:pt idx="164">
                  <c:v>1.1016061760231732</c:v>
                </c:pt>
                <c:pt idx="165">
                  <c:v>1.0951459508365957</c:v>
                </c:pt>
                <c:pt idx="166">
                  <c:v>1.0864095182341327</c:v>
                </c:pt>
                <c:pt idx="167">
                  <c:v>1.0837090157749252</c:v>
                </c:pt>
                <c:pt idx="168">
                  <c:v>1.0737414394792477</c:v>
                </c:pt>
                <c:pt idx="169">
                  <c:v>1.0618989381954158</c:v>
                </c:pt>
                <c:pt idx="170">
                  <c:v>1.0605913431616099</c:v>
                </c:pt>
                <c:pt idx="171">
                  <c:v>1.0440694970164088</c:v>
                </c:pt>
                <c:pt idx="172">
                  <c:v>1.034300261473442</c:v>
                </c:pt>
                <c:pt idx="173">
                  <c:v>1.0273854346003475</c:v>
                </c:pt>
                <c:pt idx="174">
                  <c:v>1.0234101742310209</c:v>
                </c:pt>
                <c:pt idx="175">
                  <c:v>1.0183837429345033</c:v>
                </c:pt>
                <c:pt idx="176">
                  <c:v>1.0069137382595628</c:v>
                </c:pt>
                <c:pt idx="177">
                  <c:v>0.99860011805708027</c:v>
                </c:pt>
                <c:pt idx="178">
                  <c:v>0.99374605265856175</c:v>
                </c:pt>
                <c:pt idx="179">
                  <c:v>0.97876268230678853</c:v>
                </c:pt>
                <c:pt idx="180">
                  <c:v>0.98106934257446987</c:v>
                </c:pt>
                <c:pt idx="181">
                  <c:v>0.97338110176159454</c:v>
                </c:pt>
                <c:pt idx="182">
                  <c:v>0.96967758352128897</c:v>
                </c:pt>
                <c:pt idx="183">
                  <c:v>0.95607355734839139</c:v>
                </c:pt>
                <c:pt idx="184">
                  <c:v>0.95167270749141331</c:v>
                </c:pt>
                <c:pt idx="185">
                  <c:v>0.94638510668820786</c:v>
                </c:pt>
                <c:pt idx="186">
                  <c:v>0.93662786133985598</c:v>
                </c:pt>
                <c:pt idx="187">
                  <c:v>0.92164425759055923</c:v>
                </c:pt>
                <c:pt idx="188">
                  <c:v>0.92082528635195615</c:v>
                </c:pt>
                <c:pt idx="189">
                  <c:v>0.91062384766793514</c:v>
                </c:pt>
                <c:pt idx="190">
                  <c:v>0.90083467570356568</c:v>
                </c:pt>
                <c:pt idx="191">
                  <c:v>0.89565059437335393</c:v>
                </c:pt>
                <c:pt idx="192">
                  <c:v>0.89098953564237249</c:v>
                </c:pt>
                <c:pt idx="193">
                  <c:v>0.8915039295518401</c:v>
                </c:pt>
                <c:pt idx="194">
                  <c:v>0.87845931540164734</c:v>
                </c:pt>
                <c:pt idx="195">
                  <c:v>0.87513572519926086</c:v>
                </c:pt>
                <c:pt idx="196">
                  <c:v>0.86809868116399791</c:v>
                </c:pt>
                <c:pt idx="197">
                  <c:v>0.86180848117600739</c:v>
                </c:pt>
                <c:pt idx="198">
                  <c:v>0.85143557972200412</c:v>
                </c:pt>
                <c:pt idx="199">
                  <c:v>0.8421290291464878</c:v>
                </c:pt>
                <c:pt idx="200">
                  <c:v>0.84350265889909792</c:v>
                </c:pt>
                <c:pt idx="201">
                  <c:v>0.84099261549508419</c:v>
                </c:pt>
                <c:pt idx="202">
                  <c:v>0.82535626874746804</c:v>
                </c:pt>
                <c:pt idx="203">
                  <c:v>0.82073190400699936</c:v>
                </c:pt>
                <c:pt idx="204">
                  <c:v>0.81259420727319842</c:v>
                </c:pt>
                <c:pt idx="205">
                  <c:v>0.81537930091712951</c:v>
                </c:pt>
                <c:pt idx="206">
                  <c:v>0.80996095861718409</c:v>
                </c:pt>
                <c:pt idx="207">
                  <c:v>0.80617039262453893</c:v>
                </c:pt>
                <c:pt idx="208">
                  <c:v>0.7944574241227631</c:v>
                </c:pt>
                <c:pt idx="209">
                  <c:v>0.78915843433535748</c:v>
                </c:pt>
                <c:pt idx="210">
                  <c:v>0.78088361471428946</c:v>
                </c:pt>
                <c:pt idx="211">
                  <c:v>0.76947994711185075</c:v>
                </c:pt>
                <c:pt idx="212">
                  <c:v>0.7648074858168652</c:v>
                </c:pt>
                <c:pt idx="213">
                  <c:v>0.76200713823659783</c:v>
                </c:pt>
                <c:pt idx="214">
                  <c:v>0.7563594431210241</c:v>
                </c:pt>
                <c:pt idx="215">
                  <c:v>0.74801262579771155</c:v>
                </c:pt>
                <c:pt idx="216">
                  <c:v>0.74647233335034535</c:v>
                </c:pt>
                <c:pt idx="217">
                  <c:v>0.74234562261721315</c:v>
                </c:pt>
                <c:pt idx="218">
                  <c:v>0.73567380218886314</c:v>
                </c:pt>
                <c:pt idx="219">
                  <c:v>0.7310904811279606</c:v>
                </c:pt>
                <c:pt idx="220">
                  <c:v>0.7288410981334259</c:v>
                </c:pt>
                <c:pt idx="221">
                  <c:v>0.7195536824140536</c:v>
                </c:pt>
                <c:pt idx="222">
                  <c:v>0.722096410538553</c:v>
                </c:pt>
                <c:pt idx="223">
                  <c:v>0.71257222160103773</c:v>
                </c:pt>
                <c:pt idx="224">
                  <c:v>0.7005917432607589</c:v>
                </c:pt>
                <c:pt idx="225">
                  <c:v>0.69622953497017193</c:v>
                </c:pt>
                <c:pt idx="226">
                  <c:v>0.69441932972291731</c:v>
                </c:pt>
                <c:pt idx="227">
                  <c:v>0.69023261894485266</c:v>
                </c:pt>
                <c:pt idx="228">
                  <c:v>0.67922270443232513</c:v>
                </c:pt>
                <c:pt idx="229">
                  <c:v>0.68568971743676599</c:v>
                </c:pt>
                <c:pt idx="230">
                  <c:v>0.67520969146284138</c:v>
                </c:pt>
                <c:pt idx="231">
                  <c:v>0.6726608361002917</c:v>
                </c:pt>
                <c:pt idx="232">
                  <c:v>0.66278549063025771</c:v>
                </c:pt>
                <c:pt idx="233">
                  <c:v>0.66112386099992371</c:v>
                </c:pt>
                <c:pt idx="234">
                  <c:v>0.65720825809534311</c:v>
                </c:pt>
                <c:pt idx="235">
                  <c:v>0.64668771254061674</c:v>
                </c:pt>
                <c:pt idx="236">
                  <c:v>0.64888415487063256</c:v>
                </c:pt>
                <c:pt idx="237">
                  <c:v>0.63943051629400394</c:v>
                </c:pt>
                <c:pt idx="238">
                  <c:v>0.64294701516920405</c:v>
                </c:pt>
                <c:pt idx="239">
                  <c:v>0.63998988413627167</c:v>
                </c:pt>
                <c:pt idx="240">
                  <c:v>0.63507366772874718</c:v>
                </c:pt>
                <c:pt idx="241">
                  <c:v>0.62373184295649864</c:v>
                </c:pt>
                <c:pt idx="242">
                  <c:v>0.62010449902771825</c:v>
                </c:pt>
                <c:pt idx="243">
                  <c:v>0.61473398779066102</c:v>
                </c:pt>
                <c:pt idx="244">
                  <c:v>0.60842508600322809</c:v>
                </c:pt>
                <c:pt idx="245">
                  <c:v>0.60022981300655864</c:v>
                </c:pt>
                <c:pt idx="246">
                  <c:v>0.60525858552096246</c:v>
                </c:pt>
                <c:pt idx="247">
                  <c:v>0.59876903294697748</c:v>
                </c:pt>
                <c:pt idx="248">
                  <c:v>0.59589906539803117</c:v>
                </c:pt>
                <c:pt idx="249">
                  <c:v>0.59138454562424059</c:v>
                </c:pt>
                <c:pt idx="250">
                  <c:v>0.58087838226450472</c:v>
                </c:pt>
                <c:pt idx="251">
                  <c:v>0.57822437493615375</c:v>
                </c:pt>
                <c:pt idx="252">
                  <c:v>0.58483709531342853</c:v>
                </c:pt>
                <c:pt idx="253">
                  <c:v>0.5746604497329777</c:v>
                </c:pt>
                <c:pt idx="254">
                  <c:v>0.56845138992023259</c:v>
                </c:pt>
                <c:pt idx="255">
                  <c:v>0.560479569976291</c:v>
                </c:pt>
                <c:pt idx="256">
                  <c:v>0.55652838042075103</c:v>
                </c:pt>
                <c:pt idx="257">
                  <c:v>0.55644953246880569</c:v>
                </c:pt>
                <c:pt idx="258">
                  <c:v>0.5548492651596959</c:v>
                </c:pt>
                <c:pt idx="259">
                  <c:v>0.55172618457732803</c:v>
                </c:pt>
                <c:pt idx="260">
                  <c:v>0.54707909552376144</c:v>
                </c:pt>
                <c:pt idx="261">
                  <c:v>0.53689007682344858</c:v>
                </c:pt>
                <c:pt idx="262">
                  <c:v>0.54037273977480815</c:v>
                </c:pt>
                <c:pt idx="263">
                  <c:v>0.53288612724911033</c:v>
                </c:pt>
                <c:pt idx="264">
                  <c:v>0.52944234583995886</c:v>
                </c:pt>
                <c:pt idx="265">
                  <c:v>0.52473474903869111</c:v>
                </c:pt>
                <c:pt idx="266">
                  <c:v>0.52412322248240883</c:v>
                </c:pt>
                <c:pt idx="267">
                  <c:v>0.52227274869887097</c:v>
                </c:pt>
                <c:pt idx="268">
                  <c:v>0.51899770102359355</c:v>
                </c:pt>
                <c:pt idx="269">
                  <c:v>0.51448145078403229</c:v>
                </c:pt>
                <c:pt idx="270">
                  <c:v>0.51023170881925317</c:v>
                </c:pt>
                <c:pt idx="271">
                  <c:v>0.50868678363502617</c:v>
                </c:pt>
                <c:pt idx="272">
                  <c:v>0.49622913297664439</c:v>
                </c:pt>
                <c:pt idx="273">
                  <c:v>0.50353088873023033</c:v>
                </c:pt>
                <c:pt idx="274">
                  <c:v>0.49431406277555823</c:v>
                </c:pt>
                <c:pt idx="275">
                  <c:v>0.49523805757933914</c:v>
                </c:pt>
                <c:pt idx="276">
                  <c:v>0.48347504894041826</c:v>
                </c:pt>
                <c:pt idx="277">
                  <c:v>0.48778043215569333</c:v>
                </c:pt>
                <c:pt idx="278">
                  <c:v>0.47937163137312666</c:v>
                </c:pt>
                <c:pt idx="279">
                  <c:v>0.48141373564836165</c:v>
                </c:pt>
                <c:pt idx="280">
                  <c:v>0.47642281621085303</c:v>
                </c:pt>
                <c:pt idx="281">
                  <c:v>0.47225237458348168</c:v>
                </c:pt>
                <c:pt idx="282">
                  <c:v>0.47093335634196265</c:v>
                </c:pt>
                <c:pt idx="283">
                  <c:v>0.46455687285096303</c:v>
                </c:pt>
                <c:pt idx="284">
                  <c:v>0.46679381701042466</c:v>
                </c:pt>
                <c:pt idx="285">
                  <c:v>0.46402204102835576</c:v>
                </c:pt>
                <c:pt idx="286">
                  <c:v>0.45436637037354899</c:v>
                </c:pt>
                <c:pt idx="287">
                  <c:v>0.44961382644892467</c:v>
                </c:pt>
                <c:pt idx="288">
                  <c:v>0.44962538916948347</c:v>
                </c:pt>
                <c:pt idx="289">
                  <c:v>0.44876511029201538</c:v>
                </c:pt>
                <c:pt idx="290">
                  <c:v>0.44081877777202294</c:v>
                </c:pt>
                <c:pt idx="291">
                  <c:v>0.4497749303966625</c:v>
                </c:pt>
                <c:pt idx="292">
                  <c:v>0.43606236410553834</c:v>
                </c:pt>
                <c:pt idx="293">
                  <c:v>0.43709593208074438</c:v>
                </c:pt>
                <c:pt idx="294">
                  <c:v>0.42738371587147661</c:v>
                </c:pt>
                <c:pt idx="295">
                  <c:v>0.42654408267517319</c:v>
                </c:pt>
                <c:pt idx="296">
                  <c:v>0.42700389460192945</c:v>
                </c:pt>
                <c:pt idx="297">
                  <c:v>0.43026455889272341</c:v>
                </c:pt>
                <c:pt idx="298">
                  <c:v>0.42279990979054993</c:v>
                </c:pt>
                <c:pt idx="299">
                  <c:v>0.42048163184271736</c:v>
                </c:pt>
                <c:pt idx="300">
                  <c:v>0.41735966239375699</c:v>
                </c:pt>
                <c:pt idx="301">
                  <c:v>0.41326248017448108</c:v>
                </c:pt>
                <c:pt idx="302">
                  <c:v>0.40836151349354921</c:v>
                </c:pt>
                <c:pt idx="303">
                  <c:v>0.40867877317407597</c:v>
                </c:pt>
                <c:pt idx="304">
                  <c:v>0.40804580808440072</c:v>
                </c:pt>
                <c:pt idx="305">
                  <c:v>0.39689778616147642</c:v>
                </c:pt>
                <c:pt idx="306">
                  <c:v>0.40076187921367357</c:v>
                </c:pt>
                <c:pt idx="307">
                  <c:v>0.39413216143091567</c:v>
                </c:pt>
                <c:pt idx="308">
                  <c:v>0.39648193545849253</c:v>
                </c:pt>
                <c:pt idx="309">
                  <c:v>0.38816750037762304</c:v>
                </c:pt>
                <c:pt idx="310">
                  <c:v>0.38883527557187492</c:v>
                </c:pt>
                <c:pt idx="311">
                  <c:v>0.38512239724663999</c:v>
                </c:pt>
                <c:pt idx="312">
                  <c:v>0.38067465937685618</c:v>
                </c:pt>
                <c:pt idx="313">
                  <c:v>0.38163230223609013</c:v>
                </c:pt>
                <c:pt idx="314">
                  <c:v>0.36940880879621218</c:v>
                </c:pt>
                <c:pt idx="315">
                  <c:v>0.36892055363635379</c:v>
                </c:pt>
                <c:pt idx="316">
                  <c:v>0.36772087352265892</c:v>
                </c:pt>
                <c:pt idx="317">
                  <c:v>0.37199608822557906</c:v>
                </c:pt>
                <c:pt idx="318">
                  <c:v>0.36922098766400957</c:v>
                </c:pt>
                <c:pt idx="319">
                  <c:v>0.36589991826518897</c:v>
                </c:pt>
                <c:pt idx="320">
                  <c:v>0.35833790459371961</c:v>
                </c:pt>
                <c:pt idx="321">
                  <c:v>0.35983790971649832</c:v>
                </c:pt>
                <c:pt idx="322">
                  <c:v>0.36048772941832397</c:v>
                </c:pt>
                <c:pt idx="323">
                  <c:v>0.35727674555241506</c:v>
                </c:pt>
                <c:pt idx="324">
                  <c:v>0.36299127333139225</c:v>
                </c:pt>
                <c:pt idx="325">
                  <c:v>0.3520102860286034</c:v>
                </c:pt>
                <c:pt idx="326">
                  <c:v>0.34662898427129107</c:v>
                </c:pt>
                <c:pt idx="327">
                  <c:v>0.34074389608318434</c:v>
                </c:pt>
                <c:pt idx="328">
                  <c:v>0.35026113899827571</c:v>
                </c:pt>
                <c:pt idx="329">
                  <c:v>0.34305828622360757</c:v>
                </c:pt>
                <c:pt idx="330">
                  <c:v>0.34152239482709845</c:v>
                </c:pt>
                <c:pt idx="331">
                  <c:v>0.33950446842290205</c:v>
                </c:pt>
                <c:pt idx="332">
                  <c:v>0.33684480361984015</c:v>
                </c:pt>
                <c:pt idx="333">
                  <c:v>0.33990736055766746</c:v>
                </c:pt>
                <c:pt idx="334">
                  <c:v>0.33597690440068106</c:v>
                </c:pt>
                <c:pt idx="335">
                  <c:v>0.32818459286820811</c:v>
                </c:pt>
                <c:pt idx="336">
                  <c:v>0.32953783409550574</c:v>
                </c:pt>
                <c:pt idx="337">
                  <c:v>0.32386739975964751</c:v>
                </c:pt>
                <c:pt idx="338">
                  <c:v>0.32078125990087081</c:v>
                </c:pt>
                <c:pt idx="339">
                  <c:v>0.32043886847632486</c:v>
                </c:pt>
                <c:pt idx="340">
                  <c:v>0.31630474328836478</c:v>
                </c:pt>
                <c:pt idx="341">
                  <c:v>0.32134394658189791</c:v>
                </c:pt>
                <c:pt idx="342">
                  <c:v>0.309559270186055</c:v>
                </c:pt>
                <c:pt idx="343">
                  <c:v>0.32002322898905255</c:v>
                </c:pt>
                <c:pt idx="344">
                  <c:v>0.3136624442177105</c:v>
                </c:pt>
                <c:pt idx="345">
                  <c:v>0.31335119918396437</c:v>
                </c:pt>
                <c:pt idx="346">
                  <c:v>0.30596671322569158</c:v>
                </c:pt>
                <c:pt idx="347">
                  <c:v>0.29798912184064719</c:v>
                </c:pt>
                <c:pt idx="348">
                  <c:v>0.30276601491774358</c:v>
                </c:pt>
                <c:pt idx="349">
                  <c:v>0.29377762346238789</c:v>
                </c:pt>
                <c:pt idx="350">
                  <c:v>0.29758406748525701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95-4FD4-AB58-A036E383D557}"/>
            </c:ext>
          </c:extLst>
        </c:ser>
        <c:ser>
          <c:idx val="2"/>
          <c:order val="2"/>
          <c:tx>
            <c:strRef>
              <c:f>Delta!$G$2</c:f>
              <c:strCache>
                <c:ptCount val="1"/>
                <c:pt idx="0">
                  <c:v>chh4mpt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Delta!$C$4:$C$491</c:f>
              <c:numCache>
                <c:formatCode>0.00</c:formatCode>
                <c:ptCount val="488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Delta!$G$4:$G$491</c:f>
              <c:numCache>
                <c:formatCode>0.000</c:formatCode>
                <c:ptCount val="488"/>
                <c:pt idx="0">
                  <c:v>5.1586703718116134</c:v>
                </c:pt>
                <c:pt idx="1">
                  <c:v>5.1060738271790918</c:v>
                </c:pt>
                <c:pt idx="2">
                  <c:v>5.0544974387443098</c:v>
                </c:pt>
                <c:pt idx="3">
                  <c:v>5.0018109133151967</c:v>
                </c:pt>
                <c:pt idx="4">
                  <c:v>4.9566730121572977</c:v>
                </c:pt>
                <c:pt idx="5">
                  <c:v>4.9093192091795856</c:v>
                </c:pt>
                <c:pt idx="6">
                  <c:v>4.8589945357173647</c:v>
                </c:pt>
                <c:pt idx="7">
                  <c:v>4.8138148550567195</c:v>
                </c:pt>
                <c:pt idx="8">
                  <c:v>4.7636002879851702</c:v>
                </c:pt>
                <c:pt idx="9">
                  <c:v>4.7171452285184046</c:v>
                </c:pt>
                <c:pt idx="10">
                  <c:v>4.6733354865657883</c:v>
                </c:pt>
                <c:pt idx="11">
                  <c:v>4.6241039709276066</c:v>
                </c:pt>
                <c:pt idx="12">
                  <c:v>4.5840638186842586</c:v>
                </c:pt>
                <c:pt idx="13">
                  <c:v>4.5367932815880696</c:v>
                </c:pt>
                <c:pt idx="14">
                  <c:v>4.4979151922202032</c:v>
                </c:pt>
                <c:pt idx="15">
                  <c:v>4.4503233482486859</c:v>
                </c:pt>
                <c:pt idx="16">
                  <c:v>4.4110495565881092</c:v>
                </c:pt>
                <c:pt idx="17">
                  <c:v>4.3699670370325183</c:v>
                </c:pt>
                <c:pt idx="18">
                  <c:v>4.3272033880619176</c:v>
                </c:pt>
                <c:pt idx="19">
                  <c:v>4.2899782886618443</c:v>
                </c:pt>
                <c:pt idx="20">
                  <c:v>4.2501926098101883</c:v>
                </c:pt>
                <c:pt idx="21">
                  <c:v>4.2164261775241574</c:v>
                </c:pt>
                <c:pt idx="22">
                  <c:v>4.1777718104238915</c:v>
                </c:pt>
                <c:pt idx="23">
                  <c:v>4.134628842220156</c:v>
                </c:pt>
                <c:pt idx="24">
                  <c:v>4.1045094942651073</c:v>
                </c:pt>
                <c:pt idx="25">
                  <c:v>4.0600842302340734</c:v>
                </c:pt>
                <c:pt idx="26">
                  <c:v>4.0276362435689439</c:v>
                </c:pt>
                <c:pt idx="27">
                  <c:v>3.9882216984232777</c:v>
                </c:pt>
                <c:pt idx="28">
                  <c:v>3.9606145352748534</c:v>
                </c:pt>
                <c:pt idx="29">
                  <c:v>3.9261583677376866</c:v>
                </c:pt>
                <c:pt idx="30">
                  <c:v>3.8920075214028405</c:v>
                </c:pt>
                <c:pt idx="31">
                  <c:v>3.8494407705382816</c:v>
                </c:pt>
                <c:pt idx="32">
                  <c:v>3.818999471169926</c:v>
                </c:pt>
                <c:pt idx="33">
                  <c:v>3.7857855009209018</c:v>
                </c:pt>
                <c:pt idx="34">
                  <c:v>3.7533875984101517</c:v>
                </c:pt>
                <c:pt idx="35">
                  <c:v>3.7216063024136936</c:v>
                </c:pt>
                <c:pt idx="36">
                  <c:v>3.6877189672179789</c:v>
                </c:pt>
                <c:pt idx="37">
                  <c:v>3.6622758279238887</c:v>
                </c:pt>
                <c:pt idx="38">
                  <c:v>3.6264893530326692</c:v>
                </c:pt>
                <c:pt idx="39">
                  <c:v>3.5968888964339474</c:v>
                </c:pt>
                <c:pt idx="40">
                  <c:v>3.567942778182065</c:v>
                </c:pt>
                <c:pt idx="41">
                  <c:v>3.5341319223762824</c:v>
                </c:pt>
                <c:pt idx="42">
                  <c:v>3.505947355108896</c:v>
                </c:pt>
                <c:pt idx="43">
                  <c:v>3.4762089140585317</c:v>
                </c:pt>
                <c:pt idx="44">
                  <c:v>3.4523950221849731</c:v>
                </c:pt>
                <c:pt idx="45">
                  <c:v>3.424438267336738</c:v>
                </c:pt>
                <c:pt idx="46">
                  <c:v>3.3931801744155887</c:v>
                </c:pt>
                <c:pt idx="47">
                  <c:v>3.3656846664007478</c:v>
                </c:pt>
                <c:pt idx="48">
                  <c:v>3.3350609453712821</c:v>
                </c:pt>
                <c:pt idx="49">
                  <c:v>3.3079875951063098</c:v>
                </c:pt>
                <c:pt idx="50">
                  <c:v>3.2863519322534618</c:v>
                </c:pt>
                <c:pt idx="51">
                  <c:v>3.2584222746765423</c:v>
                </c:pt>
                <c:pt idx="52">
                  <c:v>3.2362647542760747</c:v>
                </c:pt>
                <c:pt idx="53">
                  <c:v>3.2064784871517205</c:v>
                </c:pt>
                <c:pt idx="54">
                  <c:v>3.1823030918243234</c:v>
                </c:pt>
                <c:pt idx="55">
                  <c:v>3.1588176892023423</c:v>
                </c:pt>
                <c:pt idx="56">
                  <c:v>3.1296582888711288</c:v>
                </c:pt>
                <c:pt idx="57">
                  <c:v>3.1015267317227035</c:v>
                </c:pt>
                <c:pt idx="58">
                  <c:v>3.0787104832028511</c:v>
                </c:pt>
                <c:pt idx="59">
                  <c:v>3.0571172475355457</c:v>
                </c:pt>
                <c:pt idx="60">
                  <c:v>3.0300851975941789</c:v>
                </c:pt>
                <c:pt idx="61">
                  <c:v>3.0112119735545839</c:v>
                </c:pt>
                <c:pt idx="62">
                  <c:v>2.9863316570357679</c:v>
                </c:pt>
                <c:pt idx="63">
                  <c:v>2.9632933583429999</c:v>
                </c:pt>
                <c:pt idx="64">
                  <c:v>2.9423141819968635</c:v>
                </c:pt>
                <c:pt idx="65">
                  <c:v>2.9111840037447934</c:v>
                </c:pt>
                <c:pt idx="66">
                  <c:v>2.8915779670317665</c:v>
                </c:pt>
                <c:pt idx="67">
                  <c:v>2.8726718020444242</c:v>
                </c:pt>
                <c:pt idx="68">
                  <c:v>2.8438769921572682</c:v>
                </c:pt>
                <c:pt idx="69">
                  <c:v>2.8267301606816897</c:v>
                </c:pt>
                <c:pt idx="70">
                  <c:v>2.8084139710395917</c:v>
                </c:pt>
                <c:pt idx="71">
                  <c:v>2.7832992321030758</c:v>
                </c:pt>
                <c:pt idx="72">
                  <c:v>2.7673981145004412</c:v>
                </c:pt>
                <c:pt idx="73">
                  <c:v>2.7403107289860618</c:v>
                </c:pt>
                <c:pt idx="74">
                  <c:v>2.7236203132980918</c:v>
                </c:pt>
                <c:pt idx="75">
                  <c:v>2.703826368071871</c:v>
                </c:pt>
                <c:pt idx="76">
                  <c:v>2.6771448391216257</c:v>
                </c:pt>
                <c:pt idx="77">
                  <c:v>2.6593553181679663</c:v>
                </c:pt>
                <c:pt idx="78">
                  <c:v>2.6384018794118891</c:v>
                </c:pt>
                <c:pt idx="79">
                  <c:v>2.6179157242345319</c:v>
                </c:pt>
                <c:pt idx="80">
                  <c:v>2.5946394221176838</c:v>
                </c:pt>
                <c:pt idx="81">
                  <c:v>2.5813698238110749</c:v>
                </c:pt>
                <c:pt idx="82">
                  <c:v>2.5566923479971582</c:v>
                </c:pt>
                <c:pt idx="83">
                  <c:v>2.5421649115215939</c:v>
                </c:pt>
                <c:pt idx="84">
                  <c:v>2.5233121653902568</c:v>
                </c:pt>
                <c:pt idx="85">
                  <c:v>2.503584710361384</c:v>
                </c:pt>
                <c:pt idx="86">
                  <c:v>2.4838000290494655</c:v>
                </c:pt>
                <c:pt idx="87">
                  <c:v>2.4675242445819645</c:v>
                </c:pt>
                <c:pt idx="88">
                  <c:v>2.4512155856042384</c:v>
                </c:pt>
                <c:pt idx="89">
                  <c:v>2.4358893727376429</c:v>
                </c:pt>
                <c:pt idx="90">
                  <c:v>2.4131198827279654</c:v>
                </c:pt>
                <c:pt idx="91">
                  <c:v>2.4002025171194763</c:v>
                </c:pt>
                <c:pt idx="92">
                  <c:v>2.3748459273362776</c:v>
                </c:pt>
                <c:pt idx="93">
                  <c:v>2.3563225155984746</c:v>
                </c:pt>
                <c:pt idx="94">
                  <c:v>2.3455509618208747</c:v>
                </c:pt>
                <c:pt idx="95">
                  <c:v>2.3319391265814726</c:v>
                </c:pt>
                <c:pt idx="96">
                  <c:v>2.3159337917411094</c:v>
                </c:pt>
                <c:pt idx="97">
                  <c:v>2.2937009238033212</c:v>
                </c:pt>
                <c:pt idx="98">
                  <c:v>2.2799869117287042</c:v>
                </c:pt>
                <c:pt idx="99">
                  <c:v>2.263869778797778</c:v>
                </c:pt>
                <c:pt idx="100">
                  <c:v>2.2437818860392422</c:v>
                </c:pt>
                <c:pt idx="101">
                  <c:v>2.2295526565725421</c:v>
                </c:pt>
                <c:pt idx="102">
                  <c:v>2.2123362688917236</c:v>
                </c:pt>
                <c:pt idx="103">
                  <c:v>2.199933402990073</c:v>
                </c:pt>
                <c:pt idx="104">
                  <c:v>2.1861608462228066</c:v>
                </c:pt>
                <c:pt idx="105">
                  <c:v>2.1663827333080476</c:v>
                </c:pt>
                <c:pt idx="106">
                  <c:v>2.1531316768947928</c:v>
                </c:pt>
                <c:pt idx="107">
                  <c:v>2.1377320031732427</c:v>
                </c:pt>
                <c:pt idx="108">
                  <c:v>2.1155975950388761</c:v>
                </c:pt>
                <c:pt idx="109">
                  <c:v>2.1016938909890204</c:v>
                </c:pt>
                <c:pt idx="110">
                  <c:v>2.091379967518181</c:v>
                </c:pt>
                <c:pt idx="111">
                  <c:v>2.0785157574876312</c:v>
                </c:pt>
                <c:pt idx="112">
                  <c:v>2.0583146248778217</c:v>
                </c:pt>
                <c:pt idx="113">
                  <c:v>2.0458920925390256</c:v>
                </c:pt>
                <c:pt idx="114">
                  <c:v>2.026887675293354</c:v>
                </c:pt>
                <c:pt idx="115">
                  <c:v>2.0169519370127897</c:v>
                </c:pt>
                <c:pt idx="116">
                  <c:v>2.0014287942853315</c:v>
                </c:pt>
                <c:pt idx="117">
                  <c:v>1.9873183531127214</c:v>
                </c:pt>
                <c:pt idx="118">
                  <c:v>1.9713074251137552</c:v>
                </c:pt>
                <c:pt idx="119">
                  <c:v>1.9606523843447299</c:v>
                </c:pt>
                <c:pt idx="120">
                  <c:v>1.9432461888329033</c:v>
                </c:pt>
                <c:pt idx="121">
                  <c:v>1.9316945672815944</c:v>
                </c:pt>
                <c:pt idx="122">
                  <c:v>1.9144995412869736</c:v>
                </c:pt>
                <c:pt idx="123">
                  <c:v>1.9041087528843814</c:v>
                </c:pt>
                <c:pt idx="124">
                  <c:v>1.8978931540816202</c:v>
                </c:pt>
                <c:pt idx="125">
                  <c:v>1.8840154044581503</c:v>
                </c:pt>
                <c:pt idx="126">
                  <c:v>1.8660300659452123</c:v>
                </c:pt>
                <c:pt idx="127">
                  <c:v>1.8501057552595679</c:v>
                </c:pt>
                <c:pt idx="128">
                  <c:v>1.8430733409202649</c:v>
                </c:pt>
                <c:pt idx="129">
                  <c:v>1.829837483275476</c:v>
                </c:pt>
                <c:pt idx="130">
                  <c:v>1.8169009459036989</c:v>
                </c:pt>
                <c:pt idx="131">
                  <c:v>1.8013607345697125</c:v>
                </c:pt>
                <c:pt idx="132">
                  <c:v>1.7930512460877512</c:v>
                </c:pt>
                <c:pt idx="133">
                  <c:v>1.7733336778795739</c:v>
                </c:pt>
                <c:pt idx="134">
                  <c:v>1.7614526561391397</c:v>
                </c:pt>
                <c:pt idx="135">
                  <c:v>1.7513896308114507</c:v>
                </c:pt>
                <c:pt idx="136">
                  <c:v>1.7372782624911487</c:v>
                </c:pt>
                <c:pt idx="137">
                  <c:v>1.7287065577764604</c:v>
                </c:pt>
                <c:pt idx="138">
                  <c:v>1.7194830215585544</c:v>
                </c:pt>
                <c:pt idx="139">
                  <c:v>1.706958053565133</c:v>
                </c:pt>
                <c:pt idx="140">
                  <c:v>1.6977146700591916</c:v>
                </c:pt>
                <c:pt idx="141">
                  <c:v>1.6857623285022605</c:v>
                </c:pt>
                <c:pt idx="142">
                  <c:v>1.6741582499548713</c:v>
                </c:pt>
                <c:pt idx="143">
                  <c:v>1.6630029858393236</c:v>
                </c:pt>
                <c:pt idx="144">
                  <c:v>1.6500556782255149</c:v>
                </c:pt>
                <c:pt idx="145">
                  <c:v>1.6416096493179211</c:v>
                </c:pt>
                <c:pt idx="146">
                  <c:v>1.6214732356139017</c:v>
                </c:pt>
                <c:pt idx="147">
                  <c:v>1.6096801076346257</c:v>
                </c:pt>
                <c:pt idx="148">
                  <c:v>1.5996625118122054</c:v>
                </c:pt>
                <c:pt idx="149">
                  <c:v>1.5949485307269473</c:v>
                </c:pt>
                <c:pt idx="150">
                  <c:v>1.5794010785461499</c:v>
                </c:pt>
                <c:pt idx="151">
                  <c:v>1.5696340203856796</c:v>
                </c:pt>
                <c:pt idx="152">
                  <c:v>1.5660380710182942</c:v>
                </c:pt>
                <c:pt idx="153">
                  <c:v>1.5519208272056773</c:v>
                </c:pt>
                <c:pt idx="154">
                  <c:v>1.5409457369124357</c:v>
                </c:pt>
                <c:pt idx="155">
                  <c:v>1.5270969027547654</c:v>
                </c:pt>
                <c:pt idx="156">
                  <c:v>1.5223491695746105</c:v>
                </c:pt>
                <c:pt idx="157">
                  <c:v>1.5116483864368035</c:v>
                </c:pt>
                <c:pt idx="158">
                  <c:v>1.4989146853967572</c:v>
                </c:pt>
                <c:pt idx="159">
                  <c:v>1.4919882941704099</c:v>
                </c:pt>
                <c:pt idx="160">
                  <c:v>1.4834881550087609</c:v>
                </c:pt>
                <c:pt idx="161">
                  <c:v>1.465862715753552</c:v>
                </c:pt>
                <c:pt idx="162">
                  <c:v>1.4583342505793961</c:v>
                </c:pt>
                <c:pt idx="163">
                  <c:v>1.4459324349966884</c:v>
                </c:pt>
                <c:pt idx="164">
                  <c:v>1.4382553052800784</c:v>
                </c:pt>
                <c:pt idx="165">
                  <c:v>1.4317101167022894</c:v>
                </c:pt>
                <c:pt idx="166">
                  <c:v>1.4206280165420804</c:v>
                </c:pt>
                <c:pt idx="167">
                  <c:v>1.4070992889594347</c:v>
                </c:pt>
                <c:pt idx="168">
                  <c:v>1.4029073436416795</c:v>
                </c:pt>
                <c:pt idx="169">
                  <c:v>1.3869289643866356</c:v>
                </c:pt>
                <c:pt idx="170">
                  <c:v>1.3862262192412267</c:v>
                </c:pt>
                <c:pt idx="171">
                  <c:v>1.3778977584242291</c:v>
                </c:pt>
                <c:pt idx="172">
                  <c:v>1.3676626170939787</c:v>
                </c:pt>
                <c:pt idx="173">
                  <c:v>1.3542101967762843</c:v>
                </c:pt>
                <c:pt idx="174">
                  <c:v>1.3428571986038307</c:v>
                </c:pt>
                <c:pt idx="175">
                  <c:v>1.3302042159106797</c:v>
                </c:pt>
                <c:pt idx="176">
                  <c:v>1.3280524001053617</c:v>
                </c:pt>
                <c:pt idx="177">
                  <c:v>1.320606770502275</c:v>
                </c:pt>
                <c:pt idx="178">
                  <c:v>1.3104215489780913</c:v>
                </c:pt>
                <c:pt idx="179">
                  <c:v>1.3033772565964608</c:v>
                </c:pt>
                <c:pt idx="180">
                  <c:v>1.2951350238683546</c:v>
                </c:pt>
                <c:pt idx="181">
                  <c:v>1.2806407019656518</c:v>
                </c:pt>
                <c:pt idx="182">
                  <c:v>1.2694964217931926</c:v>
                </c:pt>
                <c:pt idx="183">
                  <c:v>1.2711033842081054</c:v>
                </c:pt>
                <c:pt idx="184">
                  <c:v>1.2533150123830161</c:v>
                </c:pt>
                <c:pt idx="185">
                  <c:v>1.2527098433512407</c:v>
                </c:pt>
                <c:pt idx="186">
                  <c:v>1.2380496808219732</c:v>
                </c:pt>
                <c:pt idx="187">
                  <c:v>1.2366271706707455</c:v>
                </c:pt>
                <c:pt idx="188">
                  <c:v>1.2298751454919987</c:v>
                </c:pt>
                <c:pt idx="189">
                  <c:v>1.2132951110588319</c:v>
                </c:pt>
                <c:pt idx="190">
                  <c:v>1.2103890364327796</c:v>
                </c:pt>
                <c:pt idx="191">
                  <c:v>1.1979638227084255</c:v>
                </c:pt>
                <c:pt idx="192">
                  <c:v>1.1855971759437978</c:v>
                </c:pt>
                <c:pt idx="193">
                  <c:v>1.1819866534221735</c:v>
                </c:pt>
                <c:pt idx="194">
                  <c:v>1.1787831791079117</c:v>
                </c:pt>
                <c:pt idx="195">
                  <c:v>1.1758139571087511</c:v>
                </c:pt>
                <c:pt idx="196">
                  <c:v>1.1637646438706906</c:v>
                </c:pt>
                <c:pt idx="197">
                  <c:v>1.1522259744494168</c:v>
                </c:pt>
                <c:pt idx="198">
                  <c:v>1.1455474017429967</c:v>
                </c:pt>
                <c:pt idx="199">
                  <c:v>1.1440243032720954</c:v>
                </c:pt>
                <c:pt idx="200">
                  <c:v>1.1290697310117892</c:v>
                </c:pt>
                <c:pt idx="201">
                  <c:v>1.1291511857738357</c:v>
                </c:pt>
                <c:pt idx="202">
                  <c:v>1.1204256400185741</c:v>
                </c:pt>
                <c:pt idx="203">
                  <c:v>1.1124992480040508</c:v>
                </c:pt>
                <c:pt idx="204">
                  <c:v>1.1102361737089783</c:v>
                </c:pt>
                <c:pt idx="205">
                  <c:v>1.0948734615878752</c:v>
                </c:pt>
                <c:pt idx="206">
                  <c:v>1.0948599749003307</c:v>
                </c:pt>
                <c:pt idx="207">
                  <c:v>1.0817873771880038</c:v>
                </c:pt>
                <c:pt idx="208">
                  <c:v>1.074594478386981</c:v>
                </c:pt>
                <c:pt idx="209">
                  <c:v>1.0688722040630427</c:v>
                </c:pt>
                <c:pt idx="210">
                  <c:v>1.0644556051706555</c:v>
                </c:pt>
                <c:pt idx="211">
                  <c:v>1.0517941004506426</c:v>
                </c:pt>
                <c:pt idx="212">
                  <c:v>1.0505130755877889</c:v>
                </c:pt>
                <c:pt idx="213">
                  <c:v>1.0410625371100046</c:v>
                </c:pt>
                <c:pt idx="214">
                  <c:v>1.033276139109196</c:v>
                </c:pt>
                <c:pt idx="215">
                  <c:v>1.0271938113968204</c:v>
                </c:pt>
                <c:pt idx="216">
                  <c:v>1.0180687033274349</c:v>
                </c:pt>
                <c:pt idx="217">
                  <c:v>1.0155289398579015</c:v>
                </c:pt>
                <c:pt idx="218">
                  <c:v>1.0054111686483846</c:v>
                </c:pt>
                <c:pt idx="219">
                  <c:v>1.0021008691130096</c:v>
                </c:pt>
                <c:pt idx="220">
                  <c:v>1.0006084093712175</c:v>
                </c:pt>
                <c:pt idx="221">
                  <c:v>0.99170692790528925</c:v>
                </c:pt>
                <c:pt idx="222">
                  <c:v>0.98005285361657535</c:v>
                </c:pt>
                <c:pt idx="223">
                  <c:v>0.97058613658185244</c:v>
                </c:pt>
                <c:pt idx="224">
                  <c:v>0.97299829171415553</c:v>
                </c:pt>
                <c:pt idx="225">
                  <c:v>0.96314428440669175</c:v>
                </c:pt>
                <c:pt idx="226">
                  <c:v>0.95579965788927801</c:v>
                </c:pt>
                <c:pt idx="227">
                  <c:v>0.95060797087609394</c:v>
                </c:pt>
                <c:pt idx="228">
                  <c:v>0.94800677332074201</c:v>
                </c:pt>
                <c:pt idx="229">
                  <c:v>0.93800692241274852</c:v>
                </c:pt>
                <c:pt idx="230">
                  <c:v>0.93085332221920503</c:v>
                </c:pt>
                <c:pt idx="231">
                  <c:v>0.92594594543604636</c:v>
                </c:pt>
                <c:pt idx="232">
                  <c:v>0.91896391816037593</c:v>
                </c:pt>
                <c:pt idx="233">
                  <c:v>0.90966638955003454</c:v>
                </c:pt>
                <c:pt idx="234">
                  <c:v>0.90313864568281055</c:v>
                </c:pt>
                <c:pt idx="235">
                  <c:v>0.8994212801667345</c:v>
                </c:pt>
                <c:pt idx="236">
                  <c:v>0.898554945579777</c:v>
                </c:pt>
                <c:pt idx="237">
                  <c:v>0.89544623032389303</c:v>
                </c:pt>
                <c:pt idx="238">
                  <c:v>0.88560071402410401</c:v>
                </c:pt>
                <c:pt idx="239">
                  <c:v>0.88336746993067372</c:v>
                </c:pt>
                <c:pt idx="240">
                  <c:v>0.87943028780057553</c:v>
                </c:pt>
                <c:pt idx="241">
                  <c:v>0.86851649231411976</c:v>
                </c:pt>
                <c:pt idx="242">
                  <c:v>0.86562042241755677</c:v>
                </c:pt>
                <c:pt idx="243">
                  <c:v>0.8607695308486818</c:v>
                </c:pt>
                <c:pt idx="244">
                  <c:v>0.85396046386265745</c:v>
                </c:pt>
                <c:pt idx="245">
                  <c:v>0.84078942497223252</c:v>
                </c:pt>
                <c:pt idx="246">
                  <c:v>0.84040550586839124</c:v>
                </c:pt>
                <c:pt idx="247">
                  <c:v>0.83373736295433432</c:v>
                </c:pt>
                <c:pt idx="248">
                  <c:v>0.83028533510098868</c:v>
                </c:pt>
                <c:pt idx="249">
                  <c:v>0.82951395771502234</c:v>
                </c:pt>
                <c:pt idx="250">
                  <c:v>0.82251714868353254</c:v>
                </c:pt>
                <c:pt idx="251">
                  <c:v>0.80933051747233975</c:v>
                </c:pt>
                <c:pt idx="252">
                  <c:v>0.80396384139080901</c:v>
                </c:pt>
                <c:pt idx="253">
                  <c:v>0.80211989839829023</c:v>
                </c:pt>
                <c:pt idx="254">
                  <c:v>0.80383886470292154</c:v>
                </c:pt>
                <c:pt idx="255">
                  <c:v>0.79429136671671507</c:v>
                </c:pt>
                <c:pt idx="256">
                  <c:v>0.78295050839494174</c:v>
                </c:pt>
                <c:pt idx="257">
                  <c:v>0.79032182318083954</c:v>
                </c:pt>
                <c:pt idx="258">
                  <c:v>0.78103907580828746</c:v>
                </c:pt>
                <c:pt idx="259">
                  <c:v>0.78087874085008835</c:v>
                </c:pt>
                <c:pt idx="260">
                  <c:v>0.77372865363267707</c:v>
                </c:pt>
                <c:pt idx="261">
                  <c:v>0.76081784750048342</c:v>
                </c:pt>
                <c:pt idx="262">
                  <c:v>0.75586147908679457</c:v>
                </c:pt>
                <c:pt idx="263">
                  <c:v>0.75487103311000503</c:v>
                </c:pt>
                <c:pt idx="264">
                  <c:v>0.75353510756026587</c:v>
                </c:pt>
                <c:pt idx="265">
                  <c:v>0.74955104340812539</c:v>
                </c:pt>
                <c:pt idx="266">
                  <c:v>0.74527023495796207</c:v>
                </c:pt>
                <c:pt idx="267">
                  <c:v>0.73415776453056303</c:v>
                </c:pt>
                <c:pt idx="268">
                  <c:v>0.73250626090137771</c:v>
                </c:pt>
                <c:pt idx="269">
                  <c:v>0.72941760273548262</c:v>
                </c:pt>
                <c:pt idx="270">
                  <c:v>0.71948000917476662</c:v>
                </c:pt>
                <c:pt idx="271">
                  <c:v>0.71910748479120379</c:v>
                </c:pt>
                <c:pt idx="272">
                  <c:v>0.70781331173397355</c:v>
                </c:pt>
                <c:pt idx="273">
                  <c:v>0.70479332730322142</c:v>
                </c:pt>
                <c:pt idx="274">
                  <c:v>0.70600385625008144</c:v>
                </c:pt>
                <c:pt idx="275">
                  <c:v>0.70178916345109421</c:v>
                </c:pt>
                <c:pt idx="276">
                  <c:v>0.6907167172571782</c:v>
                </c:pt>
                <c:pt idx="277">
                  <c:v>0.68393510206932184</c:v>
                </c:pt>
                <c:pt idx="278">
                  <c:v>0.69118066314866056</c:v>
                </c:pt>
                <c:pt idx="279">
                  <c:v>0.68756634433064789</c:v>
                </c:pt>
                <c:pt idx="280">
                  <c:v>0.6883313886696385</c:v>
                </c:pt>
                <c:pt idx="281">
                  <c:v>0.67252014643459646</c:v>
                </c:pt>
                <c:pt idx="282">
                  <c:v>0.66524411007029549</c:v>
                </c:pt>
                <c:pt idx="283">
                  <c:v>0.66814468381282133</c:v>
                </c:pt>
                <c:pt idx="284">
                  <c:v>0.6600463022026215</c:v>
                </c:pt>
                <c:pt idx="285">
                  <c:v>0.66071323286021055</c:v>
                </c:pt>
                <c:pt idx="286">
                  <c:v>0.65037805828760398</c:v>
                </c:pt>
                <c:pt idx="287">
                  <c:v>0.65444256336033568</c:v>
                </c:pt>
                <c:pt idx="288">
                  <c:v>0.64752771425724553</c:v>
                </c:pt>
                <c:pt idx="289">
                  <c:v>0.63969328668478376</c:v>
                </c:pt>
                <c:pt idx="290">
                  <c:v>0.63643453815531714</c:v>
                </c:pt>
                <c:pt idx="291">
                  <c:v>0.63796375948066419</c:v>
                </c:pt>
                <c:pt idx="292">
                  <c:v>0.6325744789015264</c:v>
                </c:pt>
                <c:pt idx="293">
                  <c:v>0.62628756111537953</c:v>
                </c:pt>
                <c:pt idx="294">
                  <c:v>0.62465013005330583</c:v>
                </c:pt>
                <c:pt idx="295">
                  <c:v>0.6122464070630329</c:v>
                </c:pt>
                <c:pt idx="296">
                  <c:v>0.61443225727164652</c:v>
                </c:pt>
                <c:pt idx="297">
                  <c:v>0.60587360311425975</c:v>
                </c:pt>
                <c:pt idx="298">
                  <c:v>0.61195480378417599</c:v>
                </c:pt>
                <c:pt idx="299">
                  <c:v>0.60152965211779374</c:v>
                </c:pt>
                <c:pt idx="300">
                  <c:v>0.59587421516904548</c:v>
                </c:pt>
                <c:pt idx="301">
                  <c:v>0.59911396836098696</c:v>
                </c:pt>
                <c:pt idx="302">
                  <c:v>0.59761816586889616</c:v>
                </c:pt>
                <c:pt idx="303">
                  <c:v>0.58931232837822201</c:v>
                </c:pt>
                <c:pt idx="304">
                  <c:v>0.59186293810542523</c:v>
                </c:pt>
                <c:pt idx="305">
                  <c:v>0.58760358055254258</c:v>
                </c:pt>
                <c:pt idx="306">
                  <c:v>0.58253603772695506</c:v>
                </c:pt>
                <c:pt idx="307">
                  <c:v>0.57263878298652315</c:v>
                </c:pt>
                <c:pt idx="308">
                  <c:v>0.57168791599560009</c:v>
                </c:pt>
                <c:pt idx="309">
                  <c:v>0.56995194282705164</c:v>
                </c:pt>
                <c:pt idx="310">
                  <c:v>0.56361047149788845</c:v>
                </c:pt>
                <c:pt idx="311">
                  <c:v>0.56607358123339502</c:v>
                </c:pt>
                <c:pt idx="312">
                  <c:v>0.55803723927705384</c:v>
                </c:pt>
                <c:pt idx="313">
                  <c:v>0.55897500419344048</c:v>
                </c:pt>
                <c:pt idx="314">
                  <c:v>0.55537274151951088</c:v>
                </c:pt>
                <c:pt idx="315">
                  <c:v>0.54488938487451399</c:v>
                </c:pt>
                <c:pt idx="316">
                  <c:v>0.53962704953525176</c:v>
                </c:pt>
                <c:pt idx="317">
                  <c:v>0.53978524748199419</c:v>
                </c:pt>
                <c:pt idx="318">
                  <c:v>0.53905961421119031</c:v>
                </c:pt>
                <c:pt idx="319">
                  <c:v>0.53761548626418687</c:v>
                </c:pt>
                <c:pt idx="320">
                  <c:v>0.53545279898403741</c:v>
                </c:pt>
                <c:pt idx="321">
                  <c:v>0.52636568855612964</c:v>
                </c:pt>
                <c:pt idx="322">
                  <c:v>0.52880848063519004</c:v>
                </c:pt>
                <c:pt idx="323">
                  <c:v>0.52080681933341921</c:v>
                </c:pt>
                <c:pt idx="324">
                  <c:v>0.52185694750006562</c:v>
                </c:pt>
                <c:pt idx="325">
                  <c:v>0.51246086815748271</c:v>
                </c:pt>
                <c:pt idx="326">
                  <c:v>0.51211877358015023</c:v>
                </c:pt>
                <c:pt idx="327">
                  <c:v>0.50743829691701769</c:v>
                </c:pt>
                <c:pt idx="328">
                  <c:v>0.5118363724907482</c:v>
                </c:pt>
                <c:pt idx="329">
                  <c:v>0.49967593758104556</c:v>
                </c:pt>
                <c:pt idx="330">
                  <c:v>0.49296163606671328</c:v>
                </c:pt>
                <c:pt idx="331">
                  <c:v>0.50164289918108729</c:v>
                </c:pt>
                <c:pt idx="332">
                  <c:v>0.49359243446844836</c:v>
                </c:pt>
                <c:pt idx="333">
                  <c:v>0.49120314206962945</c:v>
                </c:pt>
                <c:pt idx="334">
                  <c:v>0.48816202473744852</c:v>
                </c:pt>
                <c:pt idx="335">
                  <c:v>0.48446948746239116</c:v>
                </c:pt>
                <c:pt idx="336">
                  <c:v>0.48649166223380114</c:v>
                </c:pt>
                <c:pt idx="337">
                  <c:v>0.48150802867219511</c:v>
                </c:pt>
                <c:pt idx="338">
                  <c:v>0.47249808363014623</c:v>
                </c:pt>
                <c:pt idx="339">
                  <c:v>0.47262107989110014</c:v>
                </c:pt>
                <c:pt idx="340">
                  <c:v>0.4785226635406481</c:v>
                </c:pt>
                <c:pt idx="341">
                  <c:v>0.46779086166437445</c:v>
                </c:pt>
                <c:pt idx="342">
                  <c:v>0.46619564923355838</c:v>
                </c:pt>
                <c:pt idx="343">
                  <c:v>0.46048771294238122</c:v>
                </c:pt>
                <c:pt idx="344">
                  <c:v>0.46409571484895551</c:v>
                </c:pt>
                <c:pt idx="345">
                  <c:v>0.45732906182371913</c:v>
                </c:pt>
                <c:pt idx="346">
                  <c:v>0.45987998992402801</c:v>
                </c:pt>
                <c:pt idx="347">
                  <c:v>0.45837837604434384</c:v>
                </c:pt>
                <c:pt idx="348">
                  <c:v>0.44995769021571874</c:v>
                </c:pt>
                <c:pt idx="349">
                  <c:v>0.44742904332650824</c:v>
                </c:pt>
                <c:pt idx="350">
                  <c:v>0.4477347050086955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95-4FD4-AB58-A036E383D557}"/>
            </c:ext>
          </c:extLst>
        </c:ser>
        <c:ser>
          <c:idx val="3"/>
          <c:order val="3"/>
          <c:tx>
            <c:strRef>
              <c:f>Delta!$H$2</c:f>
              <c:strCache>
                <c:ptCount val="1"/>
                <c:pt idx="0">
                  <c:v>ch2h4mpt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Delta!$C$4:$C$491</c:f>
              <c:numCache>
                <c:formatCode>0.00</c:formatCode>
                <c:ptCount val="488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Delta!$H$4:$H$491</c:f>
              <c:numCache>
                <c:formatCode>0.000</c:formatCode>
                <c:ptCount val="488"/>
                <c:pt idx="0">
                  <c:v>5.382409078060979</c:v>
                </c:pt>
                <c:pt idx="1">
                  <c:v>5.3184516491837641</c:v>
                </c:pt>
                <c:pt idx="2">
                  <c:v>5.260159802595421</c:v>
                </c:pt>
                <c:pt idx="3">
                  <c:v>5.2067615509574505</c:v>
                </c:pt>
                <c:pt idx="4">
                  <c:v>5.1479241870504566</c:v>
                </c:pt>
                <c:pt idx="5">
                  <c:v>5.0843470749619701</c:v>
                </c:pt>
                <c:pt idx="6">
                  <c:v>5.0316173738806924</c:v>
                </c:pt>
                <c:pt idx="7">
                  <c:v>4.9811846724776565</c:v>
                </c:pt>
                <c:pt idx="8">
                  <c:v>4.9232053150631838</c:v>
                </c:pt>
                <c:pt idx="9">
                  <c:v>4.8741100368887569</c:v>
                </c:pt>
                <c:pt idx="10">
                  <c:v>4.8169915881748349</c:v>
                </c:pt>
                <c:pt idx="11">
                  <c:v>4.7680972281756162</c:v>
                </c:pt>
                <c:pt idx="12">
                  <c:v>4.7180752961191175</c:v>
                </c:pt>
                <c:pt idx="13">
                  <c:v>4.6659344312929285</c:v>
                </c:pt>
                <c:pt idx="14">
                  <c:v>4.620667206133966</c:v>
                </c:pt>
                <c:pt idx="15">
                  <c:v>4.5724317267756831</c:v>
                </c:pt>
                <c:pt idx="16">
                  <c:v>4.5206451329722341</c:v>
                </c:pt>
                <c:pt idx="17">
                  <c:v>4.4742614482224941</c:v>
                </c:pt>
                <c:pt idx="18">
                  <c:v>4.4226897645787133</c:v>
                </c:pt>
                <c:pt idx="19">
                  <c:v>4.3845708286534002</c:v>
                </c:pt>
                <c:pt idx="20">
                  <c:v>4.3329990102713989</c:v>
                </c:pt>
                <c:pt idx="21">
                  <c:v>4.2924863393818402</c:v>
                </c:pt>
                <c:pt idx="22">
                  <c:v>4.2460043382486212</c:v>
                </c:pt>
                <c:pt idx="23">
                  <c:v>4.2023456780955204</c:v>
                </c:pt>
                <c:pt idx="24">
                  <c:v>4.1598459448501934</c:v>
                </c:pt>
                <c:pt idx="25">
                  <c:v>4.1194008169966878</c:v>
                </c:pt>
                <c:pt idx="26">
                  <c:v>4.0791287818688904</c:v>
                </c:pt>
                <c:pt idx="27">
                  <c:v>4.0321438184129921</c:v>
                </c:pt>
                <c:pt idx="28">
                  <c:v>3.9934609553580191</c:v>
                </c:pt>
                <c:pt idx="29">
                  <c:v>3.9542517750723594</c:v>
                </c:pt>
                <c:pt idx="30">
                  <c:v>3.9148707711702535</c:v>
                </c:pt>
                <c:pt idx="31">
                  <c:v>3.8746945632675001</c:v>
                </c:pt>
                <c:pt idx="32">
                  <c:v>3.8334546622114107</c:v>
                </c:pt>
                <c:pt idx="33">
                  <c:v>3.7995887140305218</c:v>
                </c:pt>
                <c:pt idx="34">
                  <c:v>3.7644644190975018</c:v>
                </c:pt>
                <c:pt idx="35">
                  <c:v>3.7268772956025042</c:v>
                </c:pt>
                <c:pt idx="36">
                  <c:v>3.6876384156920849</c:v>
                </c:pt>
                <c:pt idx="37">
                  <c:v>3.6539769034509284</c:v>
                </c:pt>
                <c:pt idx="38">
                  <c:v>3.6183124767030783</c:v>
                </c:pt>
                <c:pt idx="39">
                  <c:v>3.5783226624532816</c:v>
                </c:pt>
                <c:pt idx="40">
                  <c:v>3.5437450570166007</c:v>
                </c:pt>
                <c:pt idx="41">
                  <c:v>3.5141836510894642</c:v>
                </c:pt>
                <c:pt idx="42">
                  <c:v>3.4811569740484938</c:v>
                </c:pt>
                <c:pt idx="43">
                  <c:v>3.443860212376082</c:v>
                </c:pt>
                <c:pt idx="44">
                  <c:v>3.4098734045377999</c:v>
                </c:pt>
                <c:pt idx="45">
                  <c:v>3.3817606539310319</c:v>
                </c:pt>
                <c:pt idx="46">
                  <c:v>3.3477147263825113</c:v>
                </c:pt>
                <c:pt idx="47">
                  <c:v>3.3161746886225529</c:v>
                </c:pt>
                <c:pt idx="48">
                  <c:v>3.2801861256979148</c:v>
                </c:pt>
                <c:pt idx="49">
                  <c:v>3.2464744858557992</c:v>
                </c:pt>
                <c:pt idx="50">
                  <c:v>3.2169867534002083</c:v>
                </c:pt>
                <c:pt idx="51">
                  <c:v>3.1903946100180214</c:v>
                </c:pt>
                <c:pt idx="52">
                  <c:v>3.1564830610704142</c:v>
                </c:pt>
                <c:pt idx="53">
                  <c:v>3.1255879285858601</c:v>
                </c:pt>
                <c:pt idx="54">
                  <c:v>3.096206877527985</c:v>
                </c:pt>
                <c:pt idx="55">
                  <c:v>3.0693805044519351</c:v>
                </c:pt>
                <c:pt idx="56">
                  <c:v>3.0432498344805659</c:v>
                </c:pt>
                <c:pt idx="57">
                  <c:v>3.0127429292288177</c:v>
                </c:pt>
                <c:pt idx="58">
                  <c:v>2.9891169302653786</c:v>
                </c:pt>
                <c:pt idx="59">
                  <c:v>2.9595986952812847</c:v>
                </c:pt>
                <c:pt idx="60">
                  <c:v>2.9309246821560553</c:v>
                </c:pt>
                <c:pt idx="61">
                  <c:v>2.9036703278249032</c:v>
                </c:pt>
                <c:pt idx="62">
                  <c:v>2.8766543367249042</c:v>
                </c:pt>
                <c:pt idx="63">
                  <c:v>2.8485855556752426</c:v>
                </c:pt>
                <c:pt idx="64">
                  <c:v>2.8230687330381699</c:v>
                </c:pt>
                <c:pt idx="65">
                  <c:v>2.7953400805618145</c:v>
                </c:pt>
                <c:pt idx="66">
                  <c:v>2.7706195411396628</c:v>
                </c:pt>
                <c:pt idx="67">
                  <c:v>2.7439486571034788</c:v>
                </c:pt>
                <c:pt idx="68">
                  <c:v>2.7278909611878621</c:v>
                </c:pt>
                <c:pt idx="69">
                  <c:v>2.702190959103179</c:v>
                </c:pt>
                <c:pt idx="70">
                  <c:v>2.674079674710006</c:v>
                </c:pt>
                <c:pt idx="71">
                  <c:v>2.6471364984157475</c:v>
                </c:pt>
                <c:pt idx="72">
                  <c:v>2.6264344525945837</c:v>
                </c:pt>
                <c:pt idx="73">
                  <c:v>2.6080147079627913</c:v>
                </c:pt>
                <c:pt idx="74">
                  <c:v>2.5766354992222684</c:v>
                </c:pt>
                <c:pt idx="75">
                  <c:v>2.5540573517506271</c:v>
                </c:pt>
                <c:pt idx="76">
                  <c:v>2.5303514931338533</c:v>
                </c:pt>
                <c:pt idx="77">
                  <c:v>2.514267835141748</c:v>
                </c:pt>
                <c:pt idx="78">
                  <c:v>2.4886257476228746</c:v>
                </c:pt>
                <c:pt idx="79">
                  <c:v>2.4671273516398973</c:v>
                </c:pt>
                <c:pt idx="80">
                  <c:v>2.4478642488554581</c:v>
                </c:pt>
                <c:pt idx="81">
                  <c:v>2.4238949986794545</c:v>
                </c:pt>
                <c:pt idx="82">
                  <c:v>2.4002868400057054</c:v>
                </c:pt>
                <c:pt idx="83">
                  <c:v>2.3814528042478411</c:v>
                </c:pt>
                <c:pt idx="84">
                  <c:v>2.3610843622829947</c:v>
                </c:pt>
                <c:pt idx="85">
                  <c:v>2.3382640330265048</c:v>
                </c:pt>
                <c:pt idx="86">
                  <c:v>2.3139145028501229</c:v>
                </c:pt>
                <c:pt idx="87">
                  <c:v>2.2963123873602775</c:v>
                </c:pt>
                <c:pt idx="88">
                  <c:v>2.2748012861539824</c:v>
                </c:pt>
                <c:pt idx="89">
                  <c:v>2.2618263572662389</c:v>
                </c:pt>
                <c:pt idx="90">
                  <c:v>2.2331011501772746</c:v>
                </c:pt>
                <c:pt idx="91">
                  <c:v>2.2241335208901258</c:v>
                </c:pt>
                <c:pt idx="92">
                  <c:v>2.1986787188179591</c:v>
                </c:pt>
                <c:pt idx="93">
                  <c:v>2.1832621862358792</c:v>
                </c:pt>
                <c:pt idx="94">
                  <c:v>2.1624108920941243</c:v>
                </c:pt>
                <c:pt idx="95">
                  <c:v>2.1484496471144698</c:v>
                </c:pt>
                <c:pt idx="96">
                  <c:v>2.1213175196173051</c:v>
                </c:pt>
                <c:pt idx="97">
                  <c:v>2.1095198288603179</c:v>
                </c:pt>
                <c:pt idx="98">
                  <c:v>2.086119206302417</c:v>
                </c:pt>
                <c:pt idx="99">
                  <c:v>2.0747668250296059</c:v>
                </c:pt>
                <c:pt idx="100">
                  <c:v>2.0505920176949743</c:v>
                </c:pt>
                <c:pt idx="101">
                  <c:v>2.0353981969292168</c:v>
                </c:pt>
                <c:pt idx="102">
                  <c:v>2.022572983289006</c:v>
                </c:pt>
                <c:pt idx="103">
                  <c:v>2.0057097217629494</c:v>
                </c:pt>
                <c:pt idx="104">
                  <c:v>1.9855350635598068</c:v>
                </c:pt>
                <c:pt idx="105">
                  <c:v>1.9694538165275777</c:v>
                </c:pt>
                <c:pt idx="106">
                  <c:v>1.9511380814596357</c:v>
                </c:pt>
                <c:pt idx="107">
                  <c:v>1.9381611108730823</c:v>
                </c:pt>
                <c:pt idx="108">
                  <c:v>1.9163977645457742</c:v>
                </c:pt>
                <c:pt idx="109">
                  <c:v>1.9062743146365246</c:v>
                </c:pt>
                <c:pt idx="110">
                  <c:v>1.8857382590180549</c:v>
                </c:pt>
                <c:pt idx="111">
                  <c:v>1.87254118327429</c:v>
                </c:pt>
                <c:pt idx="112">
                  <c:v>1.8554126924108516</c:v>
                </c:pt>
                <c:pt idx="113">
                  <c:v>1.8411785532834735</c:v>
                </c:pt>
                <c:pt idx="114">
                  <c:v>1.8239542144367071</c:v>
                </c:pt>
                <c:pt idx="115">
                  <c:v>1.8078394818945576</c:v>
                </c:pt>
                <c:pt idx="116">
                  <c:v>1.7896579315892502</c:v>
                </c:pt>
                <c:pt idx="117">
                  <c:v>1.7763767384235685</c:v>
                </c:pt>
                <c:pt idx="118">
                  <c:v>1.7684579586185745</c:v>
                </c:pt>
                <c:pt idx="119">
                  <c:v>1.7512057581363649</c:v>
                </c:pt>
                <c:pt idx="120">
                  <c:v>1.7335690187061381</c:v>
                </c:pt>
                <c:pt idx="121">
                  <c:v>1.7168051960159136</c:v>
                </c:pt>
                <c:pt idx="122">
                  <c:v>1.7043090518500392</c:v>
                </c:pt>
                <c:pt idx="123">
                  <c:v>1.6867115466088212</c:v>
                </c:pt>
                <c:pt idx="124">
                  <c:v>1.6740349990735925</c:v>
                </c:pt>
                <c:pt idx="125">
                  <c:v>1.6667105156695783</c:v>
                </c:pt>
                <c:pt idx="126">
                  <c:v>1.6495002892649158</c:v>
                </c:pt>
                <c:pt idx="127">
                  <c:v>1.6384248538749979</c:v>
                </c:pt>
                <c:pt idx="128">
                  <c:v>1.6211395297682785</c:v>
                </c:pt>
                <c:pt idx="129">
                  <c:v>1.6106386900416325</c:v>
                </c:pt>
                <c:pt idx="130">
                  <c:v>1.5915173984011322</c:v>
                </c:pt>
                <c:pt idx="131">
                  <c:v>1.5862042507537311</c:v>
                </c:pt>
                <c:pt idx="132">
                  <c:v>1.566577677196701</c:v>
                </c:pt>
                <c:pt idx="133">
                  <c:v>1.5613576540920437</c:v>
                </c:pt>
                <c:pt idx="134">
                  <c:v>1.5487587779448031</c:v>
                </c:pt>
                <c:pt idx="135">
                  <c:v>1.5291103998247291</c:v>
                </c:pt>
                <c:pt idx="136">
                  <c:v>1.5214701994037405</c:v>
                </c:pt>
                <c:pt idx="137">
                  <c:v>1.5072702443665875</c:v>
                </c:pt>
                <c:pt idx="138">
                  <c:v>1.4900310230534508</c:v>
                </c:pt>
                <c:pt idx="139">
                  <c:v>1.4856946513603919</c:v>
                </c:pt>
                <c:pt idx="140">
                  <c:v>1.4722669465239147</c:v>
                </c:pt>
                <c:pt idx="141">
                  <c:v>1.4567099377567061</c:v>
                </c:pt>
                <c:pt idx="142">
                  <c:v>1.448019480720264</c:v>
                </c:pt>
                <c:pt idx="143">
                  <c:v>1.4377167120669387</c:v>
                </c:pt>
                <c:pt idx="144">
                  <c:v>1.422717422274955</c:v>
                </c:pt>
                <c:pt idx="145">
                  <c:v>1.4186390275061633</c:v>
                </c:pt>
                <c:pt idx="146">
                  <c:v>1.403470108215954</c:v>
                </c:pt>
                <c:pt idx="147">
                  <c:v>1.3875427357372683</c:v>
                </c:pt>
                <c:pt idx="148">
                  <c:v>1.3799156629192844</c:v>
                </c:pt>
                <c:pt idx="149">
                  <c:v>1.3686619845629799</c:v>
                </c:pt>
                <c:pt idx="150">
                  <c:v>1.3600260813497744</c:v>
                </c:pt>
                <c:pt idx="151">
                  <c:v>1.3446252231459344</c:v>
                </c:pt>
                <c:pt idx="152">
                  <c:v>1.3322683461955975</c:v>
                </c:pt>
                <c:pt idx="153">
                  <c:v>1.3230783773896526</c:v>
                </c:pt>
                <c:pt idx="154">
                  <c:v>1.3136742052284323</c:v>
                </c:pt>
                <c:pt idx="155">
                  <c:v>1.2983230972454241</c:v>
                </c:pt>
                <c:pt idx="156">
                  <c:v>1.2961769563404335</c:v>
                </c:pt>
                <c:pt idx="157">
                  <c:v>1.2790033013958535</c:v>
                </c:pt>
                <c:pt idx="158">
                  <c:v>1.2717072196324342</c:v>
                </c:pt>
                <c:pt idx="159">
                  <c:v>1.2629052264681029</c:v>
                </c:pt>
                <c:pt idx="160">
                  <c:v>1.2512465756744362</c:v>
                </c:pt>
                <c:pt idx="161">
                  <c:v>1.2442211416516802</c:v>
                </c:pt>
                <c:pt idx="162">
                  <c:v>1.2285777268465914</c:v>
                </c:pt>
                <c:pt idx="163">
                  <c:v>1.2277031482492706</c:v>
                </c:pt>
                <c:pt idx="164">
                  <c:v>1.2146949079030467</c:v>
                </c:pt>
                <c:pt idx="165">
                  <c:v>1.2012927718692001</c:v>
                </c:pt>
                <c:pt idx="166">
                  <c:v>1.195360192347783</c:v>
                </c:pt>
                <c:pt idx="167">
                  <c:v>1.1815946307500713</c:v>
                </c:pt>
                <c:pt idx="168">
                  <c:v>1.1735826123162596</c:v>
                </c:pt>
                <c:pt idx="169">
                  <c:v>1.1676647929186323</c:v>
                </c:pt>
                <c:pt idx="170">
                  <c:v>1.1601061272163982</c:v>
                </c:pt>
                <c:pt idx="171">
                  <c:v>1.1492350841726395</c:v>
                </c:pt>
                <c:pt idx="172">
                  <c:v>1.1406991390916499</c:v>
                </c:pt>
                <c:pt idx="173">
                  <c:v>1.1308962931673161</c:v>
                </c:pt>
                <c:pt idx="174">
                  <c:v>1.1278251817903318</c:v>
                </c:pt>
                <c:pt idx="175">
                  <c:v>1.1140530901394552</c:v>
                </c:pt>
                <c:pt idx="176">
                  <c:v>1.1030981044863886</c:v>
                </c:pt>
                <c:pt idx="177">
                  <c:v>1.0952330007312217</c:v>
                </c:pt>
                <c:pt idx="178">
                  <c:v>1.0907304758602798</c:v>
                </c:pt>
                <c:pt idx="179">
                  <c:v>1.0759309046757259</c:v>
                </c:pt>
                <c:pt idx="180">
                  <c:v>1.0740142631562311</c:v>
                </c:pt>
                <c:pt idx="181">
                  <c:v>1.0618965026527594</c:v>
                </c:pt>
                <c:pt idx="182">
                  <c:v>1.0576379777083034</c:v>
                </c:pt>
                <c:pt idx="183">
                  <c:v>1.0434943944266362</c:v>
                </c:pt>
                <c:pt idx="184">
                  <c:v>1.0386614103383707</c:v>
                </c:pt>
                <c:pt idx="185">
                  <c:v>1.024006372290609</c:v>
                </c:pt>
                <c:pt idx="186">
                  <c:v>1.0175601467659057</c:v>
                </c:pt>
                <c:pt idx="187">
                  <c:v>1.0112015333365587</c:v>
                </c:pt>
                <c:pt idx="188">
                  <c:v>1.004965552609427</c:v>
                </c:pt>
                <c:pt idx="189">
                  <c:v>1.0030566057177559</c:v>
                </c:pt>
                <c:pt idx="190">
                  <c:v>0.99178095840191105</c:v>
                </c:pt>
                <c:pt idx="191">
                  <c:v>0.98095241920459486</c:v>
                </c:pt>
                <c:pt idx="192">
                  <c:v>0.9746461985604693</c:v>
                </c:pt>
                <c:pt idx="193">
                  <c:v>0.9733210747477905</c:v>
                </c:pt>
                <c:pt idx="194">
                  <c:v>0.96818323241376625</c:v>
                </c:pt>
                <c:pt idx="195">
                  <c:v>0.95406977883794042</c:v>
                </c:pt>
                <c:pt idx="196">
                  <c:v>0.94062234233249775</c:v>
                </c:pt>
                <c:pt idx="197">
                  <c:v>0.93668553651182762</c:v>
                </c:pt>
                <c:pt idx="198">
                  <c:v>0.93374505275889419</c:v>
                </c:pt>
                <c:pt idx="199">
                  <c:v>0.92731021475844777</c:v>
                </c:pt>
                <c:pt idx="200">
                  <c:v>0.92627874847561742</c:v>
                </c:pt>
                <c:pt idx="201">
                  <c:v>0.90779622202941113</c:v>
                </c:pt>
                <c:pt idx="202">
                  <c:v>0.89937356574520955</c:v>
                </c:pt>
                <c:pt idx="203">
                  <c:v>0.89213996309189803</c:v>
                </c:pt>
                <c:pt idx="204">
                  <c:v>0.89075051420506313</c:v>
                </c:pt>
                <c:pt idx="205">
                  <c:v>0.88621384437925776</c:v>
                </c:pt>
                <c:pt idx="206">
                  <c:v>0.87851902001245818</c:v>
                </c:pt>
                <c:pt idx="207">
                  <c:v>0.87184229508796562</c:v>
                </c:pt>
                <c:pt idx="208">
                  <c:v>0.86208518100594489</c:v>
                </c:pt>
                <c:pt idx="209">
                  <c:v>0.86357113578094946</c:v>
                </c:pt>
                <c:pt idx="210">
                  <c:v>0.84743987273139254</c:v>
                </c:pt>
                <c:pt idx="211">
                  <c:v>0.84263404934725727</c:v>
                </c:pt>
                <c:pt idx="212">
                  <c:v>0.83499121475338889</c:v>
                </c:pt>
                <c:pt idx="213">
                  <c:v>0.83385545021585905</c:v>
                </c:pt>
                <c:pt idx="214">
                  <c:v>0.82967566095359935</c:v>
                </c:pt>
                <c:pt idx="215">
                  <c:v>0.81814269130875417</c:v>
                </c:pt>
                <c:pt idx="216">
                  <c:v>0.81328810900149762</c:v>
                </c:pt>
                <c:pt idx="217">
                  <c:v>0.80571829267994666</c:v>
                </c:pt>
                <c:pt idx="218">
                  <c:v>0.80512159473800082</c:v>
                </c:pt>
                <c:pt idx="219">
                  <c:v>0.79717406504475896</c:v>
                </c:pt>
                <c:pt idx="220">
                  <c:v>0.79133369218964411</c:v>
                </c:pt>
                <c:pt idx="221">
                  <c:v>0.78781274319461581</c:v>
                </c:pt>
                <c:pt idx="222">
                  <c:v>0.77707349492839306</c:v>
                </c:pt>
                <c:pt idx="223">
                  <c:v>0.77356278338913675</c:v>
                </c:pt>
                <c:pt idx="224">
                  <c:v>0.76765855167737485</c:v>
                </c:pt>
                <c:pt idx="225">
                  <c:v>0.76413954166554277</c:v>
                </c:pt>
                <c:pt idx="226">
                  <c:v>0.75842307554463417</c:v>
                </c:pt>
                <c:pt idx="227">
                  <c:v>0.75047244320813888</c:v>
                </c:pt>
                <c:pt idx="228">
                  <c:v>0.75003913311166848</c:v>
                </c:pt>
                <c:pt idx="229">
                  <c:v>0.73761320077658787</c:v>
                </c:pt>
                <c:pt idx="230">
                  <c:v>0.73293177109512442</c:v>
                </c:pt>
                <c:pt idx="231">
                  <c:v>0.72597560847342812</c:v>
                </c:pt>
                <c:pt idx="232">
                  <c:v>0.72198378241883354</c:v>
                </c:pt>
                <c:pt idx="233">
                  <c:v>0.71591282716898519</c:v>
                </c:pt>
                <c:pt idx="234">
                  <c:v>0.71268606517493893</c:v>
                </c:pt>
                <c:pt idx="235">
                  <c:v>0.70284234193884743</c:v>
                </c:pt>
                <c:pt idx="236">
                  <c:v>0.70560273045816579</c:v>
                </c:pt>
                <c:pt idx="237">
                  <c:v>0.69170649035488196</c:v>
                </c:pt>
                <c:pt idx="238">
                  <c:v>0.69560263188161997</c:v>
                </c:pt>
                <c:pt idx="239">
                  <c:v>0.68800825703263513</c:v>
                </c:pt>
                <c:pt idx="240">
                  <c:v>0.68344855949376004</c:v>
                </c:pt>
                <c:pt idx="241">
                  <c:v>0.68230794119727989</c:v>
                </c:pt>
                <c:pt idx="242">
                  <c:v>0.66954852330280978</c:v>
                </c:pt>
                <c:pt idx="243">
                  <c:v>0.66977639461973659</c:v>
                </c:pt>
                <c:pt idx="244">
                  <c:v>0.66301482798181155</c:v>
                </c:pt>
                <c:pt idx="245">
                  <c:v>0.65515511135183502</c:v>
                </c:pt>
                <c:pt idx="246">
                  <c:v>0.65527103374307671</c:v>
                </c:pt>
                <c:pt idx="247">
                  <c:v>0.64927226497712986</c:v>
                </c:pt>
                <c:pt idx="248">
                  <c:v>0.64141192664335378</c:v>
                </c:pt>
                <c:pt idx="249">
                  <c:v>0.6371817710211225</c:v>
                </c:pt>
                <c:pt idx="250">
                  <c:v>0.63645518038413229</c:v>
                </c:pt>
                <c:pt idx="251">
                  <c:v>0.62890088140199474</c:v>
                </c:pt>
                <c:pt idx="252">
                  <c:v>0.6302440260832487</c:v>
                </c:pt>
                <c:pt idx="253">
                  <c:v>0.62043578878512307</c:v>
                </c:pt>
                <c:pt idx="254">
                  <c:v>0.61331160494448866</c:v>
                </c:pt>
                <c:pt idx="255">
                  <c:v>0.6109025455682815</c:v>
                </c:pt>
                <c:pt idx="256">
                  <c:v>0.61137202815886305</c:v>
                </c:pt>
                <c:pt idx="257">
                  <c:v>0.60070469182371689</c:v>
                </c:pt>
                <c:pt idx="258">
                  <c:v>0.59918085519772291</c:v>
                </c:pt>
                <c:pt idx="259">
                  <c:v>0.59627811092255456</c:v>
                </c:pt>
                <c:pt idx="260">
                  <c:v>0.59182954057646064</c:v>
                </c:pt>
                <c:pt idx="261">
                  <c:v>0.58599854825636122</c:v>
                </c:pt>
                <c:pt idx="262">
                  <c:v>0.58429376246293963</c:v>
                </c:pt>
                <c:pt idx="263">
                  <c:v>0.57671291353922349</c:v>
                </c:pt>
                <c:pt idx="264">
                  <c:v>0.57214013825546139</c:v>
                </c:pt>
                <c:pt idx="265">
                  <c:v>0.57714766425753794</c:v>
                </c:pt>
                <c:pt idx="266">
                  <c:v>0.57113047056334132</c:v>
                </c:pt>
                <c:pt idx="267">
                  <c:v>0.5582238545471796</c:v>
                </c:pt>
                <c:pt idx="268">
                  <c:v>0.54957176308345623</c:v>
                </c:pt>
                <c:pt idx="269">
                  <c:v>0.5603808389020859</c:v>
                </c:pt>
                <c:pt idx="270">
                  <c:v>0.55475197507326435</c:v>
                </c:pt>
                <c:pt idx="271">
                  <c:v>0.55330850242341079</c:v>
                </c:pt>
                <c:pt idx="272">
                  <c:v>0.54511842959037438</c:v>
                </c:pt>
                <c:pt idx="273">
                  <c:v>0.53157350355870214</c:v>
                </c:pt>
                <c:pt idx="274">
                  <c:v>0.53767936398330107</c:v>
                </c:pt>
                <c:pt idx="275">
                  <c:v>0.53704903097107071</c:v>
                </c:pt>
                <c:pt idx="276">
                  <c:v>0.52545156101890811</c:v>
                </c:pt>
                <c:pt idx="277">
                  <c:v>0.52250538638776156</c:v>
                </c:pt>
                <c:pt idx="278">
                  <c:v>0.51431533700885268</c:v>
                </c:pt>
                <c:pt idx="279">
                  <c:v>0.51065095167013297</c:v>
                </c:pt>
                <c:pt idx="280">
                  <c:v>0.51553320410979708</c:v>
                </c:pt>
                <c:pt idx="281">
                  <c:v>0.50965134349278962</c:v>
                </c:pt>
                <c:pt idx="282">
                  <c:v>0.50835938455806584</c:v>
                </c:pt>
                <c:pt idx="283">
                  <c:v>0.50026985565843063</c:v>
                </c:pt>
                <c:pt idx="284">
                  <c:v>0.49695258741033754</c:v>
                </c:pt>
                <c:pt idx="285">
                  <c:v>0.49247128846441335</c:v>
                </c:pt>
                <c:pt idx="286">
                  <c:v>0.49848679187047829</c:v>
                </c:pt>
                <c:pt idx="287">
                  <c:v>0.48796027005493237</c:v>
                </c:pt>
                <c:pt idx="288">
                  <c:v>0.48619271888772353</c:v>
                </c:pt>
                <c:pt idx="289">
                  <c:v>0.47956577602081829</c:v>
                </c:pt>
                <c:pt idx="290">
                  <c:v>0.47584330317196333</c:v>
                </c:pt>
                <c:pt idx="291">
                  <c:v>0.47302247662139862</c:v>
                </c:pt>
                <c:pt idx="292">
                  <c:v>0.47901409640993542</c:v>
                </c:pt>
                <c:pt idx="293">
                  <c:v>0.46840473256715143</c:v>
                </c:pt>
                <c:pt idx="294">
                  <c:v>0.462765343568039</c:v>
                </c:pt>
                <c:pt idx="295">
                  <c:v>0.46213292374086556</c:v>
                </c:pt>
                <c:pt idx="296">
                  <c:v>0.45463346894569767</c:v>
                </c:pt>
                <c:pt idx="297">
                  <c:v>0.45216544181037044</c:v>
                </c:pt>
                <c:pt idx="298">
                  <c:v>0.44878569472550645</c:v>
                </c:pt>
                <c:pt idx="299">
                  <c:v>0.45048636934641451</c:v>
                </c:pt>
                <c:pt idx="300">
                  <c:v>0.44529554168137864</c:v>
                </c:pt>
                <c:pt idx="301">
                  <c:v>0.4512260125268952</c:v>
                </c:pt>
                <c:pt idx="302">
                  <c:v>0.43462996270537957</c:v>
                </c:pt>
                <c:pt idx="303">
                  <c:v>0.43880937901330519</c:v>
                </c:pt>
                <c:pt idx="304">
                  <c:v>0.43251685450562682</c:v>
                </c:pt>
                <c:pt idx="305">
                  <c:v>0.43512034851267423</c:v>
                </c:pt>
                <c:pt idx="306">
                  <c:v>0.42724926017201348</c:v>
                </c:pt>
                <c:pt idx="307">
                  <c:v>0.42445189882300838</c:v>
                </c:pt>
                <c:pt idx="308">
                  <c:v>0.42462772330931209</c:v>
                </c:pt>
                <c:pt idx="309">
                  <c:v>0.42043732752961027</c:v>
                </c:pt>
                <c:pt idx="310">
                  <c:v>0.41540662759453895</c:v>
                </c:pt>
                <c:pt idx="311">
                  <c:v>0.40953621088024583</c:v>
                </c:pt>
                <c:pt idx="312">
                  <c:v>0.40912088418210146</c:v>
                </c:pt>
                <c:pt idx="313">
                  <c:v>0.40788966553240158</c:v>
                </c:pt>
                <c:pt idx="314">
                  <c:v>0.39982099966850981</c:v>
                </c:pt>
                <c:pt idx="315">
                  <c:v>0.40327594759737018</c:v>
                </c:pt>
                <c:pt idx="316">
                  <c:v>0.39989364121173487</c:v>
                </c:pt>
                <c:pt idx="317">
                  <c:v>0.39212880630223879</c:v>
                </c:pt>
                <c:pt idx="318">
                  <c:v>0.39349033154612023</c:v>
                </c:pt>
                <c:pt idx="319">
                  <c:v>0.40028781182699369</c:v>
                </c:pt>
                <c:pt idx="320">
                  <c:v>0.38435877817200037</c:v>
                </c:pt>
                <c:pt idx="321">
                  <c:v>0.38988885558954856</c:v>
                </c:pt>
                <c:pt idx="322">
                  <c:v>0.38487588980373744</c:v>
                </c:pt>
                <c:pt idx="323">
                  <c:v>0.37311304645282206</c:v>
                </c:pt>
                <c:pt idx="324">
                  <c:v>0.37662067593546844</c:v>
                </c:pt>
                <c:pt idx="325">
                  <c:v>0.376021392053838</c:v>
                </c:pt>
                <c:pt idx="326">
                  <c:v>0.37467796964874012</c:v>
                </c:pt>
                <c:pt idx="327">
                  <c:v>0.36656220693886965</c:v>
                </c:pt>
                <c:pt idx="328">
                  <c:v>0.37378906648100063</c:v>
                </c:pt>
                <c:pt idx="329">
                  <c:v>0.37063537835546612</c:v>
                </c:pt>
                <c:pt idx="330">
                  <c:v>0.3668821150955015</c:v>
                </c:pt>
                <c:pt idx="331">
                  <c:v>0.36888835120674202</c:v>
                </c:pt>
                <c:pt idx="332">
                  <c:v>0.35416255518039286</c:v>
                </c:pt>
                <c:pt idx="333">
                  <c:v>0.35500245939790176</c:v>
                </c:pt>
                <c:pt idx="334">
                  <c:v>0.34887445128117811</c:v>
                </c:pt>
                <c:pt idx="335">
                  <c:v>0.35481127312064764</c:v>
                </c:pt>
                <c:pt idx="336">
                  <c:v>0.35392168379799749</c:v>
                </c:pt>
                <c:pt idx="337">
                  <c:v>0.34266718713071853</c:v>
                </c:pt>
                <c:pt idx="338">
                  <c:v>0.34705883173602459</c:v>
                </c:pt>
                <c:pt idx="339">
                  <c:v>0.33466209107690936</c:v>
                </c:pt>
                <c:pt idx="340">
                  <c:v>0.33793495351419622</c:v>
                </c:pt>
                <c:pt idx="341">
                  <c:v>0.3308626211577792</c:v>
                </c:pt>
                <c:pt idx="342">
                  <c:v>0.33950418007622218</c:v>
                </c:pt>
                <c:pt idx="343">
                  <c:v>0.33133515843664085</c:v>
                </c:pt>
                <c:pt idx="344">
                  <c:v>0.32910880451386682</c:v>
                </c:pt>
                <c:pt idx="345">
                  <c:v>0.33628318798450962</c:v>
                </c:pt>
                <c:pt idx="346">
                  <c:v>0.32661466789507543</c:v>
                </c:pt>
                <c:pt idx="347">
                  <c:v>0.32292073440043367</c:v>
                </c:pt>
                <c:pt idx="348">
                  <c:v>0.31869594154687597</c:v>
                </c:pt>
                <c:pt idx="349">
                  <c:v>0.32048757328473343</c:v>
                </c:pt>
                <c:pt idx="350">
                  <c:v>0.31534885189499207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95-4FD4-AB58-A036E383D557}"/>
            </c:ext>
          </c:extLst>
        </c:ser>
        <c:ser>
          <c:idx val="4"/>
          <c:order val="4"/>
          <c:tx>
            <c:strRef>
              <c:f>Delta!$I$2</c:f>
              <c:strCache>
                <c:ptCount val="1"/>
                <c:pt idx="0">
                  <c:v>ch3h4mpt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Delta!$C$4:$C$491</c:f>
              <c:numCache>
                <c:formatCode>0.00</c:formatCode>
                <c:ptCount val="488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Delta!$I$4:$I$491</c:f>
              <c:numCache>
                <c:formatCode>0.000</c:formatCode>
                <c:ptCount val="488"/>
                <c:pt idx="0">
                  <c:v>5.9893374676540656</c:v>
                </c:pt>
                <c:pt idx="1">
                  <c:v>5.9227475142045183</c:v>
                </c:pt>
                <c:pt idx="2">
                  <c:v>5.8562139706788141</c:v>
                </c:pt>
                <c:pt idx="3">
                  <c:v>5.7889031409747993</c:v>
                </c:pt>
                <c:pt idx="4">
                  <c:v>5.7292727456952353</c:v>
                </c:pt>
                <c:pt idx="5">
                  <c:v>5.6589667700630564</c:v>
                </c:pt>
                <c:pt idx="6">
                  <c:v>5.6036650829447421</c:v>
                </c:pt>
                <c:pt idx="7">
                  <c:v>5.5368856920439136</c:v>
                </c:pt>
                <c:pt idx="8">
                  <c:v>5.4838323322987659</c:v>
                </c:pt>
                <c:pt idx="9">
                  <c:v>5.4182120691683711</c:v>
                </c:pt>
                <c:pt idx="10">
                  <c:v>5.3659681557398642</c:v>
                </c:pt>
                <c:pt idx="11">
                  <c:v>5.3080112701868742</c:v>
                </c:pt>
                <c:pt idx="12">
                  <c:v>5.2450485043975537</c:v>
                </c:pt>
                <c:pt idx="13">
                  <c:v>5.1930924759757691</c:v>
                </c:pt>
                <c:pt idx="14">
                  <c:v>5.1353548172083929</c:v>
                </c:pt>
                <c:pt idx="15">
                  <c:v>5.0792254251783575</c:v>
                </c:pt>
                <c:pt idx="16">
                  <c:v>5.0243536088030449</c:v>
                </c:pt>
                <c:pt idx="17">
                  <c:v>4.9800541544888777</c:v>
                </c:pt>
                <c:pt idx="18">
                  <c:v>4.9273054881071587</c:v>
                </c:pt>
                <c:pt idx="19">
                  <c:v>4.8746833719304217</c:v>
                </c:pt>
                <c:pt idx="20">
                  <c:v>4.8225793425988872</c:v>
                </c:pt>
                <c:pt idx="21">
                  <c:v>4.7693570076448033</c:v>
                </c:pt>
                <c:pt idx="22">
                  <c:v>4.7245838349148084</c:v>
                </c:pt>
                <c:pt idx="23">
                  <c:v>4.6790725617127382</c:v>
                </c:pt>
                <c:pt idx="24">
                  <c:v>4.6221915851147877</c:v>
                </c:pt>
                <c:pt idx="25">
                  <c:v>4.5818708405618302</c:v>
                </c:pt>
                <c:pt idx="26">
                  <c:v>4.530407310332496</c:v>
                </c:pt>
                <c:pt idx="27">
                  <c:v>4.4848153524739143</c:v>
                </c:pt>
                <c:pt idx="28">
                  <c:v>4.4376487073529702</c:v>
                </c:pt>
                <c:pt idx="29">
                  <c:v>4.3949565172272109</c:v>
                </c:pt>
                <c:pt idx="30">
                  <c:v>4.3501491194211095</c:v>
                </c:pt>
                <c:pt idx="31">
                  <c:v>4.3095795398875314</c:v>
                </c:pt>
                <c:pt idx="32">
                  <c:v>4.2658181108410353</c:v>
                </c:pt>
                <c:pt idx="33">
                  <c:v>4.2261531683507325</c:v>
                </c:pt>
                <c:pt idx="34">
                  <c:v>4.1830265426192614</c:v>
                </c:pt>
                <c:pt idx="35">
                  <c:v>4.1429087944937493</c:v>
                </c:pt>
                <c:pt idx="36">
                  <c:v>4.0979757468033728</c:v>
                </c:pt>
                <c:pt idx="37">
                  <c:v>4.0574763637395428</c:v>
                </c:pt>
                <c:pt idx="38">
                  <c:v>4.0199018662607777</c:v>
                </c:pt>
                <c:pt idx="39">
                  <c:v>3.976710149727225</c:v>
                </c:pt>
                <c:pt idx="40">
                  <c:v>3.9453850646653521</c:v>
                </c:pt>
                <c:pt idx="41">
                  <c:v>3.8992494432814606</c:v>
                </c:pt>
                <c:pt idx="42">
                  <c:v>3.8641227927314059</c:v>
                </c:pt>
                <c:pt idx="43">
                  <c:v>3.8320137439011859</c:v>
                </c:pt>
                <c:pt idx="44">
                  <c:v>3.7924717160802146</c:v>
                </c:pt>
                <c:pt idx="45">
                  <c:v>3.754887888129943</c:v>
                </c:pt>
                <c:pt idx="46">
                  <c:v>3.719408820408221</c:v>
                </c:pt>
                <c:pt idx="47">
                  <c:v>3.6857759405994894</c:v>
                </c:pt>
                <c:pt idx="48">
                  <c:v>3.6527116976927676</c:v>
                </c:pt>
                <c:pt idx="49">
                  <c:v>3.6119919051338378</c:v>
                </c:pt>
                <c:pt idx="50">
                  <c:v>3.5813221099008086</c:v>
                </c:pt>
                <c:pt idx="51">
                  <c:v>3.5436440525218327</c:v>
                </c:pt>
                <c:pt idx="52">
                  <c:v>3.5139862034483382</c:v>
                </c:pt>
                <c:pt idx="53">
                  <c:v>3.4768892479963842</c:v>
                </c:pt>
                <c:pt idx="54">
                  <c:v>3.4488347935188735</c:v>
                </c:pt>
                <c:pt idx="55">
                  <c:v>3.4114943531753372</c:v>
                </c:pt>
                <c:pt idx="56">
                  <c:v>3.3833289176916637</c:v>
                </c:pt>
                <c:pt idx="57">
                  <c:v>3.354955790146219</c:v>
                </c:pt>
                <c:pt idx="58">
                  <c:v>3.3180661048199944</c:v>
                </c:pt>
                <c:pt idx="59">
                  <c:v>3.2891474738430126</c:v>
                </c:pt>
                <c:pt idx="60">
                  <c:v>3.2591097698007054</c:v>
                </c:pt>
                <c:pt idx="61">
                  <c:v>3.2298314516421289</c:v>
                </c:pt>
                <c:pt idx="62">
                  <c:v>3.1984917383696132</c:v>
                </c:pt>
                <c:pt idx="63">
                  <c:v>3.1666583021923156</c:v>
                </c:pt>
                <c:pt idx="64">
                  <c:v>3.1423478113810077</c:v>
                </c:pt>
                <c:pt idx="65">
                  <c:v>3.117305934629</c:v>
                </c:pt>
                <c:pt idx="66">
                  <c:v>3.0807964699208767</c:v>
                </c:pt>
                <c:pt idx="67">
                  <c:v>3.0528072436390996</c:v>
                </c:pt>
                <c:pt idx="68">
                  <c:v>3.0323457832195366</c:v>
                </c:pt>
                <c:pt idx="69">
                  <c:v>2.9998008456253444</c:v>
                </c:pt>
                <c:pt idx="70">
                  <c:v>2.9762939373934039</c:v>
                </c:pt>
                <c:pt idx="71">
                  <c:v>2.9494769178801672</c:v>
                </c:pt>
                <c:pt idx="72">
                  <c:v>2.9199767486283168</c:v>
                </c:pt>
                <c:pt idx="73">
                  <c:v>2.8994966353241836</c:v>
                </c:pt>
                <c:pt idx="74">
                  <c:v>2.8656009016891915</c:v>
                </c:pt>
                <c:pt idx="75">
                  <c:v>2.8491640044145949</c:v>
                </c:pt>
                <c:pt idx="76">
                  <c:v>2.8188628973626617</c:v>
                </c:pt>
                <c:pt idx="77">
                  <c:v>2.7970639056886792</c:v>
                </c:pt>
                <c:pt idx="78">
                  <c:v>2.7713266234798972</c:v>
                </c:pt>
                <c:pt idx="79">
                  <c:v>2.7428534961368989</c:v>
                </c:pt>
                <c:pt idx="80">
                  <c:v>2.7204443542929724</c:v>
                </c:pt>
                <c:pt idx="81">
                  <c:v>2.696557334066485</c:v>
                </c:pt>
                <c:pt idx="82">
                  <c:v>2.6763671991771876</c:v>
                </c:pt>
                <c:pt idx="83">
                  <c:v>2.6552490475455492</c:v>
                </c:pt>
                <c:pt idx="84">
                  <c:v>2.6288668448624097</c:v>
                </c:pt>
                <c:pt idx="85">
                  <c:v>2.6003675476184984</c:v>
                </c:pt>
                <c:pt idx="86">
                  <c:v>2.5855080266310448</c:v>
                </c:pt>
                <c:pt idx="87">
                  <c:v>2.5578277604423327</c:v>
                </c:pt>
                <c:pt idx="88">
                  <c:v>2.5368633056119805</c:v>
                </c:pt>
                <c:pt idx="89">
                  <c:v>2.5111203546652749</c:v>
                </c:pt>
                <c:pt idx="90">
                  <c:v>2.4912631208160452</c:v>
                </c:pt>
                <c:pt idx="91">
                  <c:v>2.4680100861360632</c:v>
                </c:pt>
                <c:pt idx="92">
                  <c:v>2.449876034923415</c:v>
                </c:pt>
                <c:pt idx="93">
                  <c:v>2.4274974055544796</c:v>
                </c:pt>
                <c:pt idx="94">
                  <c:v>2.4099407100230952</c:v>
                </c:pt>
                <c:pt idx="95">
                  <c:v>2.3870290458614107</c:v>
                </c:pt>
                <c:pt idx="96">
                  <c:v>2.3702956238311756</c:v>
                </c:pt>
                <c:pt idx="97">
                  <c:v>2.3486768824874105</c:v>
                </c:pt>
                <c:pt idx="98">
                  <c:v>2.3226457472966811</c:v>
                </c:pt>
                <c:pt idx="99">
                  <c:v>2.3115908216304604</c:v>
                </c:pt>
                <c:pt idx="100">
                  <c:v>2.2872528690791594</c:v>
                </c:pt>
                <c:pt idx="101">
                  <c:v>2.264563104836137</c:v>
                </c:pt>
                <c:pt idx="102">
                  <c:v>2.2492632633974718</c:v>
                </c:pt>
                <c:pt idx="103">
                  <c:v>2.2272485216576765</c:v>
                </c:pt>
                <c:pt idx="104">
                  <c:v>2.2103363621019945</c:v>
                </c:pt>
                <c:pt idx="105">
                  <c:v>2.1886236367396616</c:v>
                </c:pt>
                <c:pt idx="106">
                  <c:v>2.1712116545582472</c:v>
                </c:pt>
                <c:pt idx="107">
                  <c:v>2.1576343372511353</c:v>
                </c:pt>
                <c:pt idx="108">
                  <c:v>2.138996311927599</c:v>
                </c:pt>
                <c:pt idx="109">
                  <c:v>2.1166971403649981</c:v>
                </c:pt>
                <c:pt idx="110">
                  <c:v>2.1071104062475587</c:v>
                </c:pt>
                <c:pt idx="111">
                  <c:v>2.0808462289967355</c:v>
                </c:pt>
                <c:pt idx="112">
                  <c:v>2.0710298759698542</c:v>
                </c:pt>
                <c:pt idx="113">
                  <c:v>2.0527936908738553</c:v>
                </c:pt>
                <c:pt idx="114">
                  <c:v>2.0311891883075806</c:v>
                </c:pt>
                <c:pt idx="115">
                  <c:v>2.0122557138650965</c:v>
                </c:pt>
                <c:pt idx="116">
                  <c:v>1.9973928958685327</c:v>
                </c:pt>
                <c:pt idx="117">
                  <c:v>1.9868830258147341</c:v>
                </c:pt>
                <c:pt idx="118">
                  <c:v>1.9717076355887375</c:v>
                </c:pt>
                <c:pt idx="119">
                  <c:v>1.9484393867010841</c:v>
                </c:pt>
                <c:pt idx="120">
                  <c:v>1.9390518217423658</c:v>
                </c:pt>
                <c:pt idx="121">
                  <c:v>1.9241982556694737</c:v>
                </c:pt>
                <c:pt idx="122">
                  <c:v>1.9041074361094701</c:v>
                </c:pt>
                <c:pt idx="123">
                  <c:v>1.8856478376918506</c:v>
                </c:pt>
                <c:pt idx="124">
                  <c:v>1.870969398010347</c:v>
                </c:pt>
                <c:pt idx="125">
                  <c:v>1.8604928634569085</c:v>
                </c:pt>
                <c:pt idx="126">
                  <c:v>1.844073290524495</c:v>
                </c:pt>
                <c:pt idx="127">
                  <c:v>1.8304792253396318</c:v>
                </c:pt>
                <c:pt idx="128">
                  <c:v>1.8103766579335989</c:v>
                </c:pt>
                <c:pt idx="129">
                  <c:v>1.7957350875661415</c:v>
                </c:pt>
                <c:pt idx="130">
                  <c:v>1.7804658660514061</c:v>
                </c:pt>
                <c:pt idx="131">
                  <c:v>1.7712480185576585</c:v>
                </c:pt>
                <c:pt idx="132">
                  <c:v>1.7545011084438844</c:v>
                </c:pt>
                <c:pt idx="133">
                  <c:v>1.7401524160660653</c:v>
                </c:pt>
                <c:pt idx="134">
                  <c:v>1.7303558997978641</c:v>
                </c:pt>
                <c:pt idx="135">
                  <c:v>1.7139904047309695</c:v>
                </c:pt>
                <c:pt idx="136">
                  <c:v>1.6994172369972915</c:v>
                </c:pt>
                <c:pt idx="137">
                  <c:v>1.6881477770911424</c:v>
                </c:pt>
                <c:pt idx="138">
                  <c:v>1.6708754637244638</c:v>
                </c:pt>
                <c:pt idx="139">
                  <c:v>1.6572845410787185</c:v>
                </c:pt>
                <c:pt idx="140">
                  <c:v>1.6442605426221224</c:v>
                </c:pt>
                <c:pt idx="141">
                  <c:v>1.6354769407287417</c:v>
                </c:pt>
                <c:pt idx="142">
                  <c:v>1.6215154653542729</c:v>
                </c:pt>
                <c:pt idx="143">
                  <c:v>1.6087436961405022</c:v>
                </c:pt>
                <c:pt idx="144">
                  <c:v>1.5985327925840398</c:v>
                </c:pt>
                <c:pt idx="145">
                  <c:v>1.5803999140140412</c:v>
                </c:pt>
                <c:pt idx="146">
                  <c:v>1.5650855995281709</c:v>
                </c:pt>
                <c:pt idx="147">
                  <c:v>1.5529466481858378</c:v>
                </c:pt>
                <c:pt idx="148">
                  <c:v>1.5440307405354403</c:v>
                </c:pt>
                <c:pt idx="149">
                  <c:v>1.5279212906049722</c:v>
                </c:pt>
                <c:pt idx="150">
                  <c:v>1.5238561396071493</c:v>
                </c:pt>
                <c:pt idx="151">
                  <c:v>1.5140137262674713</c:v>
                </c:pt>
                <c:pt idx="152">
                  <c:v>1.4951772890450243</c:v>
                </c:pt>
                <c:pt idx="153">
                  <c:v>1.4887956092286547</c:v>
                </c:pt>
                <c:pt idx="154">
                  <c:v>1.4748747929480555</c:v>
                </c:pt>
                <c:pt idx="155">
                  <c:v>1.4642542589762275</c:v>
                </c:pt>
                <c:pt idx="156">
                  <c:v>1.4546035747329267</c:v>
                </c:pt>
                <c:pt idx="157">
                  <c:v>1.4378578251774687</c:v>
                </c:pt>
                <c:pt idx="158">
                  <c:v>1.4249241205279706</c:v>
                </c:pt>
                <c:pt idx="159">
                  <c:v>1.4147012263139302</c:v>
                </c:pt>
                <c:pt idx="160">
                  <c:v>1.4047833076633598</c:v>
                </c:pt>
                <c:pt idx="161">
                  <c:v>1.397937273235339</c:v>
                </c:pt>
                <c:pt idx="162">
                  <c:v>1.3833001135039602</c:v>
                </c:pt>
                <c:pt idx="163">
                  <c:v>1.3707271715568403</c:v>
                </c:pt>
                <c:pt idx="164">
                  <c:v>1.360334184034917</c:v>
                </c:pt>
                <c:pt idx="165">
                  <c:v>1.3521299004464193</c:v>
                </c:pt>
                <c:pt idx="166">
                  <c:v>1.3380236820887959</c:v>
                </c:pt>
                <c:pt idx="167">
                  <c:v>1.3348679056917057</c:v>
                </c:pt>
                <c:pt idx="168">
                  <c:v>1.3233459720520813</c:v>
                </c:pt>
                <c:pt idx="169">
                  <c:v>1.3133536733860307</c:v>
                </c:pt>
                <c:pt idx="170">
                  <c:v>1.299271901544774</c:v>
                </c:pt>
                <c:pt idx="171">
                  <c:v>1.2911829336224034</c:v>
                </c:pt>
                <c:pt idx="172">
                  <c:v>1.2792768929208442</c:v>
                </c:pt>
                <c:pt idx="173">
                  <c:v>1.2678894137025942</c:v>
                </c:pt>
                <c:pt idx="174">
                  <c:v>1.2586436391102129</c:v>
                </c:pt>
                <c:pt idx="175">
                  <c:v>1.2540971743728591</c:v>
                </c:pt>
                <c:pt idx="176">
                  <c:v>1.2368238963036404</c:v>
                </c:pt>
                <c:pt idx="177">
                  <c:v>1.2355283040506038</c:v>
                </c:pt>
                <c:pt idx="178">
                  <c:v>1.2229772633582936</c:v>
                </c:pt>
                <c:pt idx="179">
                  <c:v>1.2143542983040767</c:v>
                </c:pt>
                <c:pt idx="180">
                  <c:v>1.2069311412734596</c:v>
                </c:pt>
                <c:pt idx="181">
                  <c:v>1.1926450290649093</c:v>
                </c:pt>
                <c:pt idx="182">
                  <c:v>1.1880028809214682</c:v>
                </c:pt>
                <c:pt idx="183">
                  <c:v>1.1781592252191331</c:v>
                </c:pt>
                <c:pt idx="184">
                  <c:v>1.1670362667504097</c:v>
                </c:pt>
                <c:pt idx="185">
                  <c:v>1.1604351222394005</c:v>
                </c:pt>
                <c:pt idx="186">
                  <c:v>1.1542014747791818</c:v>
                </c:pt>
                <c:pt idx="187">
                  <c:v>1.1374095366611936</c:v>
                </c:pt>
                <c:pt idx="188">
                  <c:v>1.1350476847460378</c:v>
                </c:pt>
                <c:pt idx="189">
                  <c:v>1.1249852884818168</c:v>
                </c:pt>
                <c:pt idx="190">
                  <c:v>1.1156810537957806</c:v>
                </c:pt>
                <c:pt idx="191">
                  <c:v>1.1071599559875356</c:v>
                </c:pt>
                <c:pt idx="192">
                  <c:v>1.1022836033240946</c:v>
                </c:pt>
                <c:pt idx="193">
                  <c:v>1.0873292144837343</c:v>
                </c:pt>
                <c:pt idx="194">
                  <c:v>1.0843175558887808</c:v>
                </c:pt>
                <c:pt idx="195">
                  <c:v>1.0741596163015288</c:v>
                </c:pt>
                <c:pt idx="196">
                  <c:v>1.0637297359485931</c:v>
                </c:pt>
                <c:pt idx="197">
                  <c:v>1.055862195531887</c:v>
                </c:pt>
                <c:pt idx="198">
                  <c:v>1.0492666520312</c:v>
                </c:pt>
                <c:pt idx="199">
                  <c:v>1.0469572075002542</c:v>
                </c:pt>
                <c:pt idx="200">
                  <c:v>1.0415327955293208</c:v>
                </c:pt>
                <c:pt idx="201">
                  <c:v>1.0278390866444997</c:v>
                </c:pt>
                <c:pt idx="202">
                  <c:v>1.0202229170024335</c:v>
                </c:pt>
                <c:pt idx="203">
                  <c:v>1.0095569459378506</c:v>
                </c:pt>
                <c:pt idx="204">
                  <c:v>1.0020630511031747</c:v>
                </c:pt>
                <c:pt idx="205">
                  <c:v>0.99925135320733105</c:v>
                </c:pt>
                <c:pt idx="206">
                  <c:v>0.99211300787382939</c:v>
                </c:pt>
                <c:pt idx="207">
                  <c:v>0.98019147890004987</c:v>
                </c:pt>
                <c:pt idx="208">
                  <c:v>0.97671115638342521</c:v>
                </c:pt>
                <c:pt idx="209">
                  <c:v>0.9669141582042684</c:v>
                </c:pt>
                <c:pt idx="210">
                  <c:v>0.95914597821811221</c:v>
                </c:pt>
                <c:pt idx="211">
                  <c:v>0.95189889245128612</c:v>
                </c:pt>
                <c:pt idx="212">
                  <c:v>0.94506151351603229</c:v>
                </c:pt>
                <c:pt idx="213">
                  <c:v>0.94041538597289254</c:v>
                </c:pt>
                <c:pt idx="214">
                  <c:v>0.93637194115525624</c:v>
                </c:pt>
                <c:pt idx="215">
                  <c:v>0.9264896873044659</c:v>
                </c:pt>
                <c:pt idx="216">
                  <c:v>0.92381721230161418</c:v>
                </c:pt>
                <c:pt idx="217">
                  <c:v>0.91537356599502573</c:v>
                </c:pt>
                <c:pt idx="218">
                  <c:v>0.90457104160779345</c:v>
                </c:pt>
                <c:pt idx="219">
                  <c:v>0.89943911170964341</c:v>
                </c:pt>
                <c:pt idx="220">
                  <c:v>0.89183365574330153</c:v>
                </c:pt>
                <c:pt idx="221">
                  <c:v>0.8900845643815547</c:v>
                </c:pt>
                <c:pt idx="222">
                  <c:v>0.88607981682153891</c:v>
                </c:pt>
                <c:pt idx="223">
                  <c:v>0.87510107793997705</c:v>
                </c:pt>
                <c:pt idx="224">
                  <c:v>0.87155072116917864</c:v>
                </c:pt>
                <c:pt idx="225">
                  <c:v>0.86104423387500795</c:v>
                </c:pt>
                <c:pt idx="226">
                  <c:v>0.85332498721713002</c:v>
                </c:pt>
                <c:pt idx="227">
                  <c:v>0.84676196435107265</c:v>
                </c:pt>
                <c:pt idx="228">
                  <c:v>0.84304481594954517</c:v>
                </c:pt>
                <c:pt idx="229">
                  <c:v>0.83730544922167027</c:v>
                </c:pt>
                <c:pt idx="230">
                  <c:v>0.83127028742957521</c:v>
                </c:pt>
                <c:pt idx="231">
                  <c:v>0.82815467323915648</c:v>
                </c:pt>
                <c:pt idx="232">
                  <c:v>0.81840391433996018</c:v>
                </c:pt>
                <c:pt idx="233">
                  <c:v>0.81811808095122451</c:v>
                </c:pt>
                <c:pt idx="234">
                  <c:v>0.80789426887872828</c:v>
                </c:pt>
                <c:pt idx="235">
                  <c:v>0.79912723345199055</c:v>
                </c:pt>
                <c:pt idx="236">
                  <c:v>0.79188330014323682</c:v>
                </c:pt>
                <c:pt idx="237">
                  <c:v>0.78623947538614125</c:v>
                </c:pt>
                <c:pt idx="238">
                  <c:v>0.783825067331545</c:v>
                </c:pt>
                <c:pt idx="239">
                  <c:v>0.77626411277975649</c:v>
                </c:pt>
                <c:pt idx="240">
                  <c:v>0.7737653047776849</c:v>
                </c:pt>
                <c:pt idx="241">
                  <c:v>0.77131067120972396</c:v>
                </c:pt>
                <c:pt idx="242">
                  <c:v>0.76250930960841679</c:v>
                </c:pt>
                <c:pt idx="243">
                  <c:v>0.76346003273908281</c:v>
                </c:pt>
                <c:pt idx="244">
                  <c:v>0.75309094286768463</c:v>
                </c:pt>
                <c:pt idx="245">
                  <c:v>0.74450723287999843</c:v>
                </c:pt>
                <c:pt idx="246">
                  <c:v>0.74126728032752887</c:v>
                </c:pt>
                <c:pt idx="247">
                  <c:v>0.73293858673961765</c:v>
                </c:pt>
                <c:pt idx="248">
                  <c:v>0.7265559954967582</c:v>
                </c:pt>
                <c:pt idx="249">
                  <c:v>0.72736376433191197</c:v>
                </c:pt>
                <c:pt idx="250">
                  <c:v>0.72140179210022914</c:v>
                </c:pt>
                <c:pt idx="251">
                  <c:v>0.71914387962990212</c:v>
                </c:pt>
                <c:pt idx="252">
                  <c:v>0.70578338639015747</c:v>
                </c:pt>
                <c:pt idx="253">
                  <c:v>0.7040861667277909</c:v>
                </c:pt>
                <c:pt idx="254">
                  <c:v>0.69836583035742805</c:v>
                </c:pt>
                <c:pt idx="255">
                  <c:v>0.69912849605979765</c:v>
                </c:pt>
                <c:pt idx="256">
                  <c:v>0.69414654842714363</c:v>
                </c:pt>
                <c:pt idx="257">
                  <c:v>0.68417411743304513</c:v>
                </c:pt>
                <c:pt idx="258">
                  <c:v>0.67822130758710131</c:v>
                </c:pt>
                <c:pt idx="259">
                  <c:v>0.67444201523225722</c:v>
                </c:pt>
                <c:pt idx="260">
                  <c:v>0.67120807328002741</c:v>
                </c:pt>
                <c:pt idx="261">
                  <c:v>0.66844409011168615</c:v>
                </c:pt>
                <c:pt idx="262">
                  <c:v>0.66792688504646591</c:v>
                </c:pt>
                <c:pt idx="263">
                  <c:v>0.65280926359445601</c:v>
                </c:pt>
                <c:pt idx="264">
                  <c:v>0.65343857964039742</c:v>
                </c:pt>
                <c:pt idx="265">
                  <c:v>0.64308254473988136</c:v>
                </c:pt>
                <c:pt idx="266">
                  <c:v>0.64665178841449844</c:v>
                </c:pt>
                <c:pt idx="267">
                  <c:v>0.63566734556963489</c:v>
                </c:pt>
                <c:pt idx="268">
                  <c:v>0.64234985760491803</c:v>
                </c:pt>
                <c:pt idx="269">
                  <c:v>0.63444874571172427</c:v>
                </c:pt>
                <c:pt idx="270">
                  <c:v>0.62720837276808439</c:v>
                </c:pt>
                <c:pt idx="271">
                  <c:v>0.62619665974916749</c:v>
                </c:pt>
                <c:pt idx="272">
                  <c:v>0.6185045348459095</c:v>
                </c:pt>
                <c:pt idx="273">
                  <c:v>0.61520420523075714</c:v>
                </c:pt>
                <c:pt idx="274">
                  <c:v>0.61456430093076442</c:v>
                </c:pt>
                <c:pt idx="275">
                  <c:v>0.60119794577184749</c:v>
                </c:pt>
                <c:pt idx="276">
                  <c:v>0.60018804194794662</c:v>
                </c:pt>
                <c:pt idx="277">
                  <c:v>0.60005498819126757</c:v>
                </c:pt>
                <c:pt idx="278">
                  <c:v>0.59087884748398878</c:v>
                </c:pt>
                <c:pt idx="279">
                  <c:v>0.59238424328778017</c:v>
                </c:pt>
                <c:pt idx="280">
                  <c:v>0.5849082607392031</c:v>
                </c:pt>
                <c:pt idx="281">
                  <c:v>0.57840312691936902</c:v>
                </c:pt>
                <c:pt idx="282">
                  <c:v>0.57680066683651887</c:v>
                </c:pt>
                <c:pt idx="283">
                  <c:v>0.57589196822371846</c:v>
                </c:pt>
                <c:pt idx="284">
                  <c:v>0.5739404219555766</c:v>
                </c:pt>
                <c:pt idx="285">
                  <c:v>0.56342221404115378</c:v>
                </c:pt>
                <c:pt idx="286">
                  <c:v>0.5614866468155455</c:v>
                </c:pt>
                <c:pt idx="287">
                  <c:v>0.56046522634489726</c:v>
                </c:pt>
                <c:pt idx="288">
                  <c:v>0.55671750428953892</c:v>
                </c:pt>
                <c:pt idx="289">
                  <c:v>0.54603520384022275</c:v>
                </c:pt>
                <c:pt idx="290">
                  <c:v>0.54615077941666534</c:v>
                </c:pt>
                <c:pt idx="291">
                  <c:v>0.54537322601855287</c:v>
                </c:pt>
                <c:pt idx="292">
                  <c:v>0.5339262539880707</c:v>
                </c:pt>
                <c:pt idx="293">
                  <c:v>0.53527906144501536</c:v>
                </c:pt>
                <c:pt idx="294">
                  <c:v>0.52794809734901804</c:v>
                </c:pt>
                <c:pt idx="295">
                  <c:v>0.52751413806406688</c:v>
                </c:pt>
                <c:pt idx="296">
                  <c:v>0.52429892084449037</c:v>
                </c:pt>
                <c:pt idx="297">
                  <c:v>0.51829587014307066</c:v>
                </c:pt>
                <c:pt idx="298">
                  <c:v>0.52321202470739792</c:v>
                </c:pt>
                <c:pt idx="299">
                  <c:v>0.51556832362886773</c:v>
                </c:pt>
                <c:pt idx="300">
                  <c:v>0.51106615368645691</c:v>
                </c:pt>
                <c:pt idx="301">
                  <c:v>0.50973549149668784</c:v>
                </c:pt>
                <c:pt idx="302">
                  <c:v>0.5056199239346082</c:v>
                </c:pt>
                <c:pt idx="303">
                  <c:v>0.50065529522225205</c:v>
                </c:pt>
                <c:pt idx="304">
                  <c:v>0.50090536898395044</c:v>
                </c:pt>
                <c:pt idx="305">
                  <c:v>0.49644695279615902</c:v>
                </c:pt>
                <c:pt idx="306">
                  <c:v>0.48746805306598695</c:v>
                </c:pt>
                <c:pt idx="307">
                  <c:v>0.48748088430894398</c:v>
                </c:pt>
                <c:pt idx="308">
                  <c:v>0.48672622844492253</c:v>
                </c:pt>
                <c:pt idx="309">
                  <c:v>0.47951926530820366</c:v>
                </c:pt>
                <c:pt idx="310">
                  <c:v>0.47733861470566907</c:v>
                </c:pt>
                <c:pt idx="311">
                  <c:v>0.47069897416918138</c:v>
                </c:pt>
                <c:pt idx="312">
                  <c:v>0.47519891067970832</c:v>
                </c:pt>
                <c:pt idx="313">
                  <c:v>0.46713087990624125</c:v>
                </c:pt>
                <c:pt idx="314">
                  <c:v>0.46048159628164775</c:v>
                </c:pt>
                <c:pt idx="315">
                  <c:v>0.45513794582507927</c:v>
                </c:pt>
                <c:pt idx="316">
                  <c:v>0.46298709189951381</c:v>
                </c:pt>
                <c:pt idx="317">
                  <c:v>0.45633563602343052</c:v>
                </c:pt>
                <c:pt idx="318">
                  <c:v>0.451014747489209</c:v>
                </c:pt>
                <c:pt idx="319">
                  <c:v>0.45123331499796748</c:v>
                </c:pt>
                <c:pt idx="320">
                  <c:v>0.44461868551870509</c:v>
                </c:pt>
                <c:pt idx="321">
                  <c:v>0.445632375044136</c:v>
                </c:pt>
                <c:pt idx="322">
                  <c:v>0.43980830460199627</c:v>
                </c:pt>
                <c:pt idx="323">
                  <c:v>0.43961883234522325</c:v>
                </c:pt>
                <c:pt idx="324">
                  <c:v>0.42896643510537125</c:v>
                </c:pt>
                <c:pt idx="325">
                  <c:v>0.42957040456914619</c:v>
                </c:pt>
                <c:pt idx="326">
                  <c:v>0.42955356921514642</c:v>
                </c:pt>
                <c:pt idx="327">
                  <c:v>0.42123800190463356</c:v>
                </c:pt>
                <c:pt idx="328">
                  <c:v>0.42217729857951802</c:v>
                </c:pt>
                <c:pt idx="329">
                  <c:v>0.42457884101287924</c:v>
                </c:pt>
                <c:pt idx="330">
                  <c:v>0.41666341544166485</c:v>
                </c:pt>
                <c:pt idx="331">
                  <c:v>0.42006351785528473</c:v>
                </c:pt>
                <c:pt idx="332">
                  <c:v>0.41311010543343407</c:v>
                </c:pt>
                <c:pt idx="333">
                  <c:v>0.407620319121893</c:v>
                </c:pt>
                <c:pt idx="334">
                  <c:v>0.41152334212002373</c:v>
                </c:pt>
                <c:pt idx="335">
                  <c:v>0.40287842676911545</c:v>
                </c:pt>
                <c:pt idx="336">
                  <c:v>0.40003795384024876</c:v>
                </c:pt>
                <c:pt idx="337">
                  <c:v>0.39880772715705781</c:v>
                </c:pt>
                <c:pt idx="338">
                  <c:v>0.39279628233335195</c:v>
                </c:pt>
                <c:pt idx="339">
                  <c:v>0.39819416404451857</c:v>
                </c:pt>
                <c:pt idx="340">
                  <c:v>0.39752904404100065</c:v>
                </c:pt>
                <c:pt idx="341">
                  <c:v>0.39424324625514373</c:v>
                </c:pt>
                <c:pt idx="342">
                  <c:v>0.39046767985251307</c:v>
                </c:pt>
                <c:pt idx="343">
                  <c:v>0.37853529176556933</c:v>
                </c:pt>
                <c:pt idx="344">
                  <c:v>0.37799147578909675</c:v>
                </c:pt>
                <c:pt idx="345">
                  <c:v>0.37700372580573571</c:v>
                </c:pt>
                <c:pt idx="346">
                  <c:v>0.37550394023466716</c:v>
                </c:pt>
                <c:pt idx="347">
                  <c:v>0.3778773291316373</c:v>
                </c:pt>
                <c:pt idx="348">
                  <c:v>0.36783182549759985</c:v>
                </c:pt>
                <c:pt idx="349">
                  <c:v>0.36928747153042174</c:v>
                </c:pt>
                <c:pt idx="350">
                  <c:v>0.37023738269437168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95-4FD4-AB58-A036E383D557}"/>
            </c:ext>
          </c:extLst>
        </c:ser>
        <c:ser>
          <c:idx val="5"/>
          <c:order val="5"/>
          <c:tx>
            <c:strRef>
              <c:f>Delta!$J$2</c:f>
              <c:strCache>
                <c:ptCount val="1"/>
                <c:pt idx="0">
                  <c:v>ch3scom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Delta!$C$4:$C$491</c:f>
              <c:numCache>
                <c:formatCode>0.00</c:formatCode>
                <c:ptCount val="488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Delta!$J$4:$J$491</c:f>
              <c:numCache>
                <c:formatCode>0.000</c:formatCode>
                <c:ptCount val="488"/>
                <c:pt idx="0">
                  <c:v>6.3022379984447596</c:v>
                </c:pt>
                <c:pt idx="1">
                  <c:v>6.231375561093655</c:v>
                </c:pt>
                <c:pt idx="2">
                  <c:v>6.1563286326216105</c:v>
                </c:pt>
                <c:pt idx="3">
                  <c:v>6.0943152906600684</c:v>
                </c:pt>
                <c:pt idx="4">
                  <c:v>6.0268574868491687</c:v>
                </c:pt>
                <c:pt idx="5">
                  <c:v>5.9534855079048654</c:v>
                </c:pt>
                <c:pt idx="6">
                  <c:v>5.8920461986859962</c:v>
                </c:pt>
                <c:pt idx="7">
                  <c:v>5.8239891862006399</c:v>
                </c:pt>
                <c:pt idx="8">
                  <c:v>5.7666983303514829</c:v>
                </c:pt>
                <c:pt idx="9">
                  <c:v>5.7012488963232855</c:v>
                </c:pt>
                <c:pt idx="10">
                  <c:v>5.6371113623450153</c:v>
                </c:pt>
                <c:pt idx="11">
                  <c:v>5.5824332446414715</c:v>
                </c:pt>
                <c:pt idx="12">
                  <c:v>5.518618462502678</c:v>
                </c:pt>
                <c:pt idx="13">
                  <c:v>5.4636341811789002</c:v>
                </c:pt>
                <c:pt idx="14">
                  <c:v>5.3990500743188452</c:v>
                </c:pt>
                <c:pt idx="15">
                  <c:v>5.3423975798749801</c:v>
                </c:pt>
                <c:pt idx="16">
                  <c:v>5.2837296226229125</c:v>
                </c:pt>
                <c:pt idx="17">
                  <c:v>5.2329691515071719</c:v>
                </c:pt>
                <c:pt idx="18">
                  <c:v>5.1797840285860985</c:v>
                </c:pt>
                <c:pt idx="19">
                  <c:v>5.1239414988417664</c:v>
                </c:pt>
                <c:pt idx="20">
                  <c:v>5.0741150202353591</c:v>
                </c:pt>
                <c:pt idx="21">
                  <c:v>5.0217436068860088</c:v>
                </c:pt>
                <c:pt idx="22">
                  <c:v>4.9654627568560539</c:v>
                </c:pt>
                <c:pt idx="23">
                  <c:v>4.914792379464572</c:v>
                </c:pt>
                <c:pt idx="24">
                  <c:v>4.8688630492710328</c:v>
                </c:pt>
                <c:pt idx="25">
                  <c:v>4.8188621832847556</c:v>
                </c:pt>
                <c:pt idx="26">
                  <c:v>4.7642992784773242</c:v>
                </c:pt>
                <c:pt idx="27">
                  <c:v>4.7226240578370771</c:v>
                </c:pt>
                <c:pt idx="28">
                  <c:v>4.6760299916175363</c:v>
                </c:pt>
                <c:pt idx="29">
                  <c:v>4.6235150010327519</c:v>
                </c:pt>
                <c:pt idx="30">
                  <c:v>4.574585547053367</c:v>
                </c:pt>
                <c:pt idx="31">
                  <c:v>4.5295783748013907</c:v>
                </c:pt>
                <c:pt idx="32">
                  <c:v>4.4868527004768843</c:v>
                </c:pt>
                <c:pt idx="33">
                  <c:v>4.4467261588698737</c:v>
                </c:pt>
                <c:pt idx="34">
                  <c:v>4.4002568699268441</c:v>
                </c:pt>
                <c:pt idx="35">
                  <c:v>4.3557041500501548</c:v>
                </c:pt>
                <c:pt idx="36">
                  <c:v>4.3130485696840637</c:v>
                </c:pt>
                <c:pt idx="37">
                  <c:v>4.2729245551871298</c:v>
                </c:pt>
                <c:pt idx="38">
                  <c:v>4.2336485672804791</c:v>
                </c:pt>
                <c:pt idx="39">
                  <c:v>4.1874412430642494</c:v>
                </c:pt>
                <c:pt idx="40">
                  <c:v>4.1512299446162526</c:v>
                </c:pt>
                <c:pt idx="41">
                  <c:v>4.1070055083622936</c:v>
                </c:pt>
                <c:pt idx="42">
                  <c:v>4.0723023254538582</c:v>
                </c:pt>
                <c:pt idx="43">
                  <c:v>4.0295544254922433</c:v>
                </c:pt>
                <c:pt idx="44">
                  <c:v>3.9865517293871111</c:v>
                </c:pt>
                <c:pt idx="45">
                  <c:v>3.953960343876739</c:v>
                </c:pt>
                <c:pt idx="46">
                  <c:v>3.9121351387292336</c:v>
                </c:pt>
                <c:pt idx="47">
                  <c:v>3.8793522885745002</c:v>
                </c:pt>
                <c:pt idx="48">
                  <c:v>3.8462416227145191</c:v>
                </c:pt>
                <c:pt idx="49">
                  <c:v>3.8037816630593912</c:v>
                </c:pt>
                <c:pt idx="50">
                  <c:v>3.7695417571634859</c:v>
                </c:pt>
                <c:pt idx="51">
                  <c:v>3.7348711965010661</c:v>
                </c:pt>
                <c:pt idx="52">
                  <c:v>3.6996076296107461</c:v>
                </c:pt>
                <c:pt idx="53">
                  <c:v>3.6631599818794935</c:v>
                </c:pt>
                <c:pt idx="54">
                  <c:v>3.6350174913786226</c:v>
                </c:pt>
                <c:pt idx="55">
                  <c:v>3.5962363116577301</c:v>
                </c:pt>
                <c:pt idx="56">
                  <c:v>3.5650543827607795</c:v>
                </c:pt>
                <c:pt idx="57">
                  <c:v>3.5332325331551839</c:v>
                </c:pt>
                <c:pt idx="58">
                  <c:v>3.4985459428047427</c:v>
                </c:pt>
                <c:pt idx="59">
                  <c:v>3.463127273165334</c:v>
                </c:pt>
                <c:pt idx="60">
                  <c:v>3.4338068249091247</c:v>
                </c:pt>
                <c:pt idx="61">
                  <c:v>3.4038772050428712</c:v>
                </c:pt>
                <c:pt idx="62">
                  <c:v>3.3720064152158447</c:v>
                </c:pt>
                <c:pt idx="63">
                  <c:v>3.3458113142030843</c:v>
                </c:pt>
                <c:pt idx="64">
                  <c:v>3.3086104269686167</c:v>
                </c:pt>
                <c:pt idx="65">
                  <c:v>3.2860255798863314</c:v>
                </c:pt>
                <c:pt idx="66">
                  <c:v>3.2526153554610637</c:v>
                </c:pt>
                <c:pt idx="67">
                  <c:v>3.2264221146705019</c:v>
                </c:pt>
                <c:pt idx="68">
                  <c:v>3.1973825506661502</c:v>
                </c:pt>
                <c:pt idx="69">
                  <c:v>3.1641640629960222</c:v>
                </c:pt>
                <c:pt idx="70">
                  <c:v>3.1385067913076714</c:v>
                </c:pt>
                <c:pt idx="71">
                  <c:v>3.1095580637481302</c:v>
                </c:pt>
                <c:pt idx="72">
                  <c:v>3.0863889076959694</c:v>
                </c:pt>
                <c:pt idx="73">
                  <c:v>3.0586919224460107</c:v>
                </c:pt>
                <c:pt idx="74">
                  <c:v>3.0294836482493981</c:v>
                </c:pt>
                <c:pt idx="75">
                  <c:v>3.0056950440500163</c:v>
                </c:pt>
                <c:pt idx="76">
                  <c:v>2.9768968356755909</c:v>
                </c:pt>
                <c:pt idx="77">
                  <c:v>2.9460712918709664</c:v>
                </c:pt>
                <c:pt idx="78">
                  <c:v>2.9198562133638806</c:v>
                </c:pt>
                <c:pt idx="79">
                  <c:v>2.8978662801482091</c:v>
                </c:pt>
                <c:pt idx="80">
                  <c:v>2.8750543340116952</c:v>
                </c:pt>
                <c:pt idx="81">
                  <c:v>2.845747287958833</c:v>
                </c:pt>
                <c:pt idx="82">
                  <c:v>2.8223490719674338</c:v>
                </c:pt>
                <c:pt idx="83">
                  <c:v>2.7947198847930732</c:v>
                </c:pt>
                <c:pt idx="84">
                  <c:v>2.7715191633945757</c:v>
                </c:pt>
                <c:pt idx="85">
                  <c:v>2.7534957057409049</c:v>
                </c:pt>
                <c:pt idx="86">
                  <c:v>2.7217578750280413</c:v>
                </c:pt>
                <c:pt idx="87">
                  <c:v>2.7052638936824192</c:v>
                </c:pt>
                <c:pt idx="88">
                  <c:v>2.6835381104484135</c:v>
                </c:pt>
                <c:pt idx="89">
                  <c:v>2.6572372632951424</c:v>
                </c:pt>
                <c:pt idx="90">
                  <c:v>2.6340153852055792</c:v>
                </c:pt>
                <c:pt idx="91">
                  <c:v>2.6090704386130259</c:v>
                </c:pt>
                <c:pt idx="92">
                  <c:v>2.5868509509379134</c:v>
                </c:pt>
                <c:pt idx="93">
                  <c:v>2.5686950281975651</c:v>
                </c:pt>
                <c:pt idx="94">
                  <c:v>2.544140419308949</c:v>
                </c:pt>
                <c:pt idx="95">
                  <c:v>2.5281054740651232</c:v>
                </c:pt>
                <c:pt idx="96">
                  <c:v>2.5042411013809218</c:v>
                </c:pt>
                <c:pt idx="97">
                  <c:v>2.4849952042695911</c:v>
                </c:pt>
                <c:pt idx="98">
                  <c:v>2.4588857273735165</c:v>
                </c:pt>
                <c:pt idx="99">
                  <c:v>2.4393255766221866</c:v>
                </c:pt>
                <c:pt idx="100">
                  <c:v>2.4224341845844322</c:v>
                </c:pt>
                <c:pt idx="101">
                  <c:v>2.4002164890892796</c:v>
                </c:pt>
                <c:pt idx="102">
                  <c:v>2.3833519155436189</c:v>
                </c:pt>
                <c:pt idx="103">
                  <c:v>2.3593265942767339</c:v>
                </c:pt>
                <c:pt idx="104">
                  <c:v>2.3390016228888033</c:v>
                </c:pt>
                <c:pt idx="105">
                  <c:v>2.3226775240325903</c:v>
                </c:pt>
                <c:pt idx="106">
                  <c:v>2.3013881704601058</c:v>
                </c:pt>
                <c:pt idx="107">
                  <c:v>2.2841249960001697</c:v>
                </c:pt>
                <c:pt idx="108">
                  <c:v>2.2571587234960777</c:v>
                </c:pt>
                <c:pt idx="109">
                  <c:v>2.2472465684868492</c:v>
                </c:pt>
                <c:pt idx="110">
                  <c:v>2.2226092790278429</c:v>
                </c:pt>
                <c:pt idx="111">
                  <c:v>2.2073772181068207</c:v>
                </c:pt>
                <c:pt idx="112">
                  <c:v>2.1885856269674431</c:v>
                </c:pt>
                <c:pt idx="113">
                  <c:v>2.173231354023919</c:v>
                </c:pt>
                <c:pt idx="114">
                  <c:v>2.1503055071123711</c:v>
                </c:pt>
                <c:pt idx="115">
                  <c:v>2.1324558589226328</c:v>
                </c:pt>
                <c:pt idx="116">
                  <c:v>2.1161083484941834</c:v>
                </c:pt>
                <c:pt idx="117">
                  <c:v>2.103543214697412</c:v>
                </c:pt>
                <c:pt idx="118">
                  <c:v>2.0846378306889068</c:v>
                </c:pt>
                <c:pt idx="119">
                  <c:v>2.0702110572787813</c:v>
                </c:pt>
                <c:pt idx="120">
                  <c:v>2.0469119069743691</c:v>
                </c:pt>
                <c:pt idx="121">
                  <c:v>2.0371803724177351</c:v>
                </c:pt>
                <c:pt idx="122">
                  <c:v>2.0127040682162978</c:v>
                </c:pt>
                <c:pt idx="123">
                  <c:v>2.0003310620888559</c:v>
                </c:pt>
                <c:pt idx="124">
                  <c:v>1.9802141902258708</c:v>
                </c:pt>
                <c:pt idx="125">
                  <c:v>1.9727037668040293</c:v>
                </c:pt>
                <c:pt idx="126">
                  <c:v>1.9515796938336383</c:v>
                </c:pt>
                <c:pt idx="127">
                  <c:v>1.9383182056311732</c:v>
                </c:pt>
                <c:pt idx="128">
                  <c:v>1.9224682845935259</c:v>
                </c:pt>
                <c:pt idx="129">
                  <c:v>1.9075832267598791</c:v>
                </c:pt>
                <c:pt idx="130">
                  <c:v>1.8948725794141197</c:v>
                </c:pt>
                <c:pt idx="131">
                  <c:v>1.8750242137075546</c:v>
                </c:pt>
                <c:pt idx="132">
                  <c:v>1.8599880781462463</c:v>
                </c:pt>
                <c:pt idx="133">
                  <c:v>1.844483138248032</c:v>
                </c:pt>
                <c:pt idx="134">
                  <c:v>1.8331059689089546</c:v>
                </c:pt>
                <c:pt idx="135">
                  <c:v>1.8177469239575306</c:v>
                </c:pt>
                <c:pt idx="136">
                  <c:v>1.8013793502420494</c:v>
                </c:pt>
                <c:pt idx="137">
                  <c:v>1.7887184007057133</c:v>
                </c:pt>
                <c:pt idx="138">
                  <c:v>1.7776990602744736</c:v>
                </c:pt>
                <c:pt idx="139">
                  <c:v>1.7588977539608752</c:v>
                </c:pt>
                <c:pt idx="140">
                  <c:v>1.7432705279620819</c:v>
                </c:pt>
                <c:pt idx="141">
                  <c:v>1.7321041572091467</c:v>
                </c:pt>
                <c:pt idx="142">
                  <c:v>1.7210381891552551</c:v>
                </c:pt>
                <c:pt idx="143">
                  <c:v>1.7040037587916501</c:v>
                </c:pt>
                <c:pt idx="144">
                  <c:v>1.6897414694174717</c:v>
                </c:pt>
                <c:pt idx="145">
                  <c:v>1.6760517122906826</c:v>
                </c:pt>
                <c:pt idx="146">
                  <c:v>1.6641532047323437</c:v>
                </c:pt>
                <c:pt idx="147">
                  <c:v>1.6554692502743773</c:v>
                </c:pt>
                <c:pt idx="148">
                  <c:v>1.6406307347889282</c:v>
                </c:pt>
                <c:pt idx="149">
                  <c:v>1.6268711786462386</c:v>
                </c:pt>
                <c:pt idx="150">
                  <c:v>1.6156066338286479</c:v>
                </c:pt>
                <c:pt idx="151">
                  <c:v>1.6057504323376826</c:v>
                </c:pt>
                <c:pt idx="152">
                  <c:v>1.5890262282600709</c:v>
                </c:pt>
                <c:pt idx="153">
                  <c:v>1.5740850165684162</c:v>
                </c:pt>
                <c:pt idx="154">
                  <c:v>1.562156747116239</c:v>
                </c:pt>
                <c:pt idx="155">
                  <c:v>1.5509657136338895</c:v>
                </c:pt>
                <c:pt idx="156">
                  <c:v>1.5405763283109497</c:v>
                </c:pt>
                <c:pt idx="157">
                  <c:v>1.5253299799249387</c:v>
                </c:pt>
                <c:pt idx="158">
                  <c:v>1.5195263620753074</c:v>
                </c:pt>
                <c:pt idx="159">
                  <c:v>1.5091108341216408</c:v>
                </c:pt>
                <c:pt idx="160">
                  <c:v>1.4962240878657607</c:v>
                </c:pt>
                <c:pt idx="161">
                  <c:v>1.4789351012598484</c:v>
                </c:pt>
                <c:pt idx="162">
                  <c:v>1.4728733520363857</c:v>
                </c:pt>
                <c:pt idx="163">
                  <c:v>1.4575565902286147</c:v>
                </c:pt>
                <c:pt idx="164">
                  <c:v>1.4440195533165223</c:v>
                </c:pt>
                <c:pt idx="165">
                  <c:v>1.4336552602318697</c:v>
                </c:pt>
                <c:pt idx="166">
                  <c:v>1.4239980617238857</c:v>
                </c:pt>
                <c:pt idx="167">
                  <c:v>1.4190580821915599</c:v>
                </c:pt>
                <c:pt idx="168">
                  <c:v>1.401387371820606</c:v>
                </c:pt>
                <c:pt idx="169">
                  <c:v>1.3900352193565446</c:v>
                </c:pt>
                <c:pt idx="170">
                  <c:v>1.3866883936122232</c:v>
                </c:pt>
                <c:pt idx="171">
                  <c:v>1.366640754621562</c:v>
                </c:pt>
                <c:pt idx="172">
                  <c:v>1.3587339831244716</c:v>
                </c:pt>
                <c:pt idx="173">
                  <c:v>1.3536240232681074</c:v>
                </c:pt>
                <c:pt idx="174">
                  <c:v>1.3389274694952658</c:v>
                </c:pt>
                <c:pt idx="175">
                  <c:v>1.3340441016134186</c:v>
                </c:pt>
                <c:pt idx="176">
                  <c:v>1.3238367731485123</c:v>
                </c:pt>
                <c:pt idx="177">
                  <c:v>1.3139634551437851</c:v>
                </c:pt>
                <c:pt idx="178">
                  <c:v>1.3045211767710452</c:v>
                </c:pt>
                <c:pt idx="179">
                  <c:v>1.2900507132005412</c:v>
                </c:pt>
                <c:pt idx="180">
                  <c:v>1.28301942182385</c:v>
                </c:pt>
                <c:pt idx="181">
                  <c:v>1.271116332965283</c:v>
                </c:pt>
                <c:pt idx="182">
                  <c:v>1.2585208650170987</c:v>
                </c:pt>
                <c:pt idx="183">
                  <c:v>1.2495569061723444</c:v>
                </c:pt>
                <c:pt idx="184">
                  <c:v>1.2400143033999278</c:v>
                </c:pt>
                <c:pt idx="185">
                  <c:v>1.2328125328917583</c:v>
                </c:pt>
                <c:pt idx="186">
                  <c:v>1.2280249003331356</c:v>
                </c:pt>
                <c:pt idx="187">
                  <c:v>1.2132148135315379</c:v>
                </c:pt>
                <c:pt idx="188">
                  <c:v>1.2120127027386296</c:v>
                </c:pt>
                <c:pt idx="189">
                  <c:v>1.1995072391455253</c:v>
                </c:pt>
                <c:pt idx="190">
                  <c:v>1.1911645169313534</c:v>
                </c:pt>
                <c:pt idx="191">
                  <c:v>1.1812271018081244</c:v>
                </c:pt>
                <c:pt idx="192">
                  <c:v>1.1741123205764037</c:v>
                </c:pt>
                <c:pt idx="193">
                  <c:v>1.1602177790610568</c:v>
                </c:pt>
                <c:pt idx="194">
                  <c:v>1.1546377836655353</c:v>
                </c:pt>
                <c:pt idx="195">
                  <c:v>1.1424014308807351</c:v>
                </c:pt>
                <c:pt idx="196">
                  <c:v>1.1413983222521296</c:v>
                </c:pt>
                <c:pt idx="197">
                  <c:v>1.1294945422402058</c:v>
                </c:pt>
                <c:pt idx="198">
                  <c:v>1.1238403072910685</c:v>
                </c:pt>
                <c:pt idx="199">
                  <c:v>1.1154959712855739</c:v>
                </c:pt>
                <c:pt idx="200">
                  <c:v>1.099331242949253</c:v>
                </c:pt>
                <c:pt idx="201">
                  <c:v>1.0946889154754835</c:v>
                </c:pt>
                <c:pt idx="202">
                  <c:v>1.0920942642664855</c:v>
                </c:pt>
                <c:pt idx="203">
                  <c:v>1.0787888121237543</c:v>
                </c:pt>
                <c:pt idx="204">
                  <c:v>1.0691580792931976</c:v>
                </c:pt>
                <c:pt idx="205">
                  <c:v>1.0681798451550595</c:v>
                </c:pt>
                <c:pt idx="206">
                  <c:v>1.0582181431615378</c:v>
                </c:pt>
                <c:pt idx="207">
                  <c:v>1.0535814418730638</c:v>
                </c:pt>
                <c:pt idx="208">
                  <c:v>1.0369227562272432</c:v>
                </c:pt>
                <c:pt idx="209">
                  <c:v>1.0307006804941565</c:v>
                </c:pt>
                <c:pt idx="210">
                  <c:v>1.0268947152296537</c:v>
                </c:pt>
                <c:pt idx="211">
                  <c:v>1.0143013201993067</c:v>
                </c:pt>
                <c:pt idx="212">
                  <c:v>1.0137844312301247</c:v>
                </c:pt>
                <c:pt idx="213">
                  <c:v>1.0030407076841996</c:v>
                </c:pt>
                <c:pt idx="214">
                  <c:v>0.99334093293990122</c:v>
                </c:pt>
                <c:pt idx="215">
                  <c:v>0.98621104402574211</c:v>
                </c:pt>
                <c:pt idx="216">
                  <c:v>0.98017944890727016</c:v>
                </c:pt>
                <c:pt idx="217">
                  <c:v>0.975277667460972</c:v>
                </c:pt>
                <c:pt idx="218">
                  <c:v>0.96836335346428548</c:v>
                </c:pt>
                <c:pt idx="219">
                  <c:v>0.95618344884651485</c:v>
                </c:pt>
                <c:pt idx="220">
                  <c:v>0.95331314941660139</c:v>
                </c:pt>
                <c:pt idx="221">
                  <c:v>0.94035903925648867</c:v>
                </c:pt>
                <c:pt idx="222">
                  <c:v>0.94175872841506525</c:v>
                </c:pt>
                <c:pt idx="223">
                  <c:v>0.93157181317260473</c:v>
                </c:pt>
                <c:pt idx="224">
                  <c:v>0.92433025096783084</c:v>
                </c:pt>
                <c:pt idx="225">
                  <c:v>0.91695900875610192</c:v>
                </c:pt>
                <c:pt idx="226">
                  <c:v>0.91096831745351992</c:v>
                </c:pt>
                <c:pt idx="227">
                  <c:v>0.90324666925822861</c:v>
                </c:pt>
                <c:pt idx="228">
                  <c:v>0.90037075116700116</c:v>
                </c:pt>
                <c:pt idx="229">
                  <c:v>0.89573554203692396</c:v>
                </c:pt>
                <c:pt idx="230">
                  <c:v>0.88301683633495998</c:v>
                </c:pt>
                <c:pt idx="231">
                  <c:v>0.8816161417728452</c:v>
                </c:pt>
                <c:pt idx="232">
                  <c:v>0.87219021929607621</c:v>
                </c:pt>
                <c:pt idx="233">
                  <c:v>0.86114428803729659</c:v>
                </c:pt>
                <c:pt idx="234">
                  <c:v>0.86492451557695915</c:v>
                </c:pt>
                <c:pt idx="235">
                  <c:v>0.8573436159200476</c:v>
                </c:pt>
                <c:pt idx="236">
                  <c:v>0.85164580237484522</c:v>
                </c:pt>
                <c:pt idx="237">
                  <c:v>0.84600946408142086</c:v>
                </c:pt>
                <c:pt idx="238">
                  <c:v>0.83885565087804537</c:v>
                </c:pt>
                <c:pt idx="239">
                  <c:v>0.82559158177275549</c:v>
                </c:pt>
                <c:pt idx="240">
                  <c:v>0.82227226823095023</c:v>
                </c:pt>
                <c:pt idx="241">
                  <c:v>0.82261808496908451</c:v>
                </c:pt>
                <c:pt idx="242">
                  <c:v>0.81178886747856893</c:v>
                </c:pt>
                <c:pt idx="243">
                  <c:v>0.81099315917043668</c:v>
                </c:pt>
                <c:pt idx="244">
                  <c:v>0.7990159369615224</c:v>
                </c:pt>
                <c:pt idx="245">
                  <c:v>0.80063507283201218</c:v>
                </c:pt>
                <c:pt idx="246">
                  <c:v>0.79287341492872976</c:v>
                </c:pt>
                <c:pt idx="247">
                  <c:v>0.78541887204530703</c:v>
                </c:pt>
                <c:pt idx="248">
                  <c:v>0.78196721407519654</c:v>
                </c:pt>
                <c:pt idx="249">
                  <c:v>0.77713337187912401</c:v>
                </c:pt>
                <c:pt idx="250">
                  <c:v>0.76925772597880027</c:v>
                </c:pt>
                <c:pt idx="251">
                  <c:v>0.76714352826345866</c:v>
                </c:pt>
                <c:pt idx="252">
                  <c:v>0.75577286403105681</c:v>
                </c:pt>
                <c:pt idx="253">
                  <c:v>0.75113767817636123</c:v>
                </c:pt>
                <c:pt idx="254">
                  <c:v>0.75061935263787127</c:v>
                </c:pt>
                <c:pt idx="255">
                  <c:v>0.74265672302331609</c:v>
                </c:pt>
                <c:pt idx="256">
                  <c:v>0.73966833154859302</c:v>
                </c:pt>
                <c:pt idx="257">
                  <c:v>0.72929763993090369</c:v>
                </c:pt>
                <c:pt idx="258">
                  <c:v>0.72136094701935605</c:v>
                </c:pt>
                <c:pt idx="259">
                  <c:v>0.72559461678456394</c:v>
                </c:pt>
                <c:pt idx="260">
                  <c:v>0.71902328665851556</c:v>
                </c:pt>
                <c:pt idx="261">
                  <c:v>0.71121775371540963</c:v>
                </c:pt>
                <c:pt idx="262">
                  <c:v>0.70960923448004642</c:v>
                </c:pt>
                <c:pt idx="263">
                  <c:v>0.70508913197619982</c:v>
                </c:pt>
                <c:pt idx="264">
                  <c:v>0.69943867084498734</c:v>
                </c:pt>
                <c:pt idx="265">
                  <c:v>0.69639051646874783</c:v>
                </c:pt>
                <c:pt idx="266">
                  <c:v>0.68435510215913986</c:v>
                </c:pt>
                <c:pt idx="267">
                  <c:v>0.68102555226423611</c:v>
                </c:pt>
                <c:pt idx="268">
                  <c:v>0.68029412450987259</c:v>
                </c:pt>
                <c:pt idx="269">
                  <c:v>0.67075231147595282</c:v>
                </c:pt>
                <c:pt idx="270">
                  <c:v>0.67172906656343123</c:v>
                </c:pt>
                <c:pt idx="271">
                  <c:v>0.66192499272266225</c:v>
                </c:pt>
                <c:pt idx="272">
                  <c:v>0.66469469392060887</c:v>
                </c:pt>
                <c:pt idx="273">
                  <c:v>0.65670637213699479</c:v>
                </c:pt>
                <c:pt idx="274">
                  <c:v>0.64956328197807167</c:v>
                </c:pt>
                <c:pt idx="275">
                  <c:v>0.64532844909281906</c:v>
                </c:pt>
                <c:pt idx="276">
                  <c:v>0.63820696760408246</c:v>
                </c:pt>
                <c:pt idx="277">
                  <c:v>0.63392460023958819</c:v>
                </c:pt>
                <c:pt idx="278">
                  <c:v>0.62877245004311355</c:v>
                </c:pt>
                <c:pt idx="279">
                  <c:v>0.62648197829395791</c:v>
                </c:pt>
                <c:pt idx="280">
                  <c:v>0.62328340402784121</c:v>
                </c:pt>
                <c:pt idx="281">
                  <c:v>0.61922875343922712</c:v>
                </c:pt>
                <c:pt idx="282">
                  <c:v>0.62001672576306177</c:v>
                </c:pt>
                <c:pt idx="283">
                  <c:v>0.61614337694115839</c:v>
                </c:pt>
                <c:pt idx="284">
                  <c:v>0.60542418994691261</c:v>
                </c:pt>
                <c:pt idx="285">
                  <c:v>0.60554355896913492</c:v>
                </c:pt>
                <c:pt idx="286">
                  <c:v>0.59509855686701307</c:v>
                </c:pt>
                <c:pt idx="287">
                  <c:v>0.59747304783175359</c:v>
                </c:pt>
                <c:pt idx="288">
                  <c:v>0.58924248753911002</c:v>
                </c:pt>
                <c:pt idx="289">
                  <c:v>0.59194124789696545</c:v>
                </c:pt>
                <c:pt idx="290">
                  <c:v>0.58405141801354254</c:v>
                </c:pt>
                <c:pt idx="291">
                  <c:v>0.57929555704849811</c:v>
                </c:pt>
                <c:pt idx="292">
                  <c:v>0.57379808535973353</c:v>
                </c:pt>
                <c:pt idx="293">
                  <c:v>0.56944390028657033</c:v>
                </c:pt>
                <c:pt idx="294">
                  <c:v>0.56433189341076329</c:v>
                </c:pt>
                <c:pt idx="295">
                  <c:v>0.56827283499694126</c:v>
                </c:pt>
                <c:pt idx="296">
                  <c:v>0.55584032511579728</c:v>
                </c:pt>
                <c:pt idx="297">
                  <c:v>0.55252002426087188</c:v>
                </c:pt>
                <c:pt idx="298">
                  <c:v>0.54837625487769159</c:v>
                </c:pt>
                <c:pt idx="299">
                  <c:v>0.5475658695983654</c:v>
                </c:pt>
                <c:pt idx="300">
                  <c:v>0.54796833384607169</c:v>
                </c:pt>
                <c:pt idx="301">
                  <c:v>0.54377047858267247</c:v>
                </c:pt>
                <c:pt idx="302">
                  <c:v>0.53502635619007144</c:v>
                </c:pt>
                <c:pt idx="303">
                  <c:v>0.53542110173410151</c:v>
                </c:pt>
                <c:pt idx="304">
                  <c:v>0.52532969745100466</c:v>
                </c:pt>
                <c:pt idx="305">
                  <c:v>0.53037584347959132</c:v>
                </c:pt>
                <c:pt idx="306">
                  <c:v>0.51899265025667773</c:v>
                </c:pt>
                <c:pt idx="307">
                  <c:v>0.52078523478127359</c:v>
                </c:pt>
                <c:pt idx="308">
                  <c:v>0.514087265919283</c:v>
                </c:pt>
                <c:pt idx="309">
                  <c:v>0.51860940922154874</c:v>
                </c:pt>
                <c:pt idx="310">
                  <c:v>0.51272479253428038</c:v>
                </c:pt>
                <c:pt idx="311">
                  <c:v>0.50624628930173721</c:v>
                </c:pt>
                <c:pt idx="312">
                  <c:v>0.50112551617109702</c:v>
                </c:pt>
                <c:pt idx="313">
                  <c:v>0.49546213540074824</c:v>
                </c:pt>
                <c:pt idx="314">
                  <c:v>0.50102351525049826</c:v>
                </c:pt>
                <c:pt idx="315">
                  <c:v>0.49617204455754127</c:v>
                </c:pt>
                <c:pt idx="316">
                  <c:v>0.49278717368306246</c:v>
                </c:pt>
                <c:pt idx="317">
                  <c:v>0.49087441188722103</c:v>
                </c:pt>
                <c:pt idx="318">
                  <c:v>0.47857686198682359</c:v>
                </c:pt>
                <c:pt idx="319">
                  <c:v>0.47765238630237405</c:v>
                </c:pt>
                <c:pt idx="320">
                  <c:v>0.47610220433158545</c:v>
                </c:pt>
                <c:pt idx="321">
                  <c:v>0.47401232608024202</c:v>
                </c:pt>
                <c:pt idx="322">
                  <c:v>0.47138314923866886</c:v>
                </c:pt>
                <c:pt idx="323">
                  <c:v>0.46465414048335596</c:v>
                </c:pt>
                <c:pt idx="324">
                  <c:v>0.46507591601363529</c:v>
                </c:pt>
                <c:pt idx="325">
                  <c:v>0.46500836829732606</c:v>
                </c:pt>
                <c:pt idx="326">
                  <c:v>0.45878385019615386</c:v>
                </c:pt>
                <c:pt idx="327">
                  <c:v>0.45974440714058318</c:v>
                </c:pt>
                <c:pt idx="328">
                  <c:v>0.45037908507383762</c:v>
                </c:pt>
                <c:pt idx="329">
                  <c:v>0.45034787516606833</c:v>
                </c:pt>
                <c:pt idx="330">
                  <c:v>0.44626858808394232</c:v>
                </c:pt>
                <c:pt idx="331">
                  <c:v>0.43965078315144623</c:v>
                </c:pt>
                <c:pt idx="332">
                  <c:v>0.442305807276</c:v>
                </c:pt>
                <c:pt idx="333">
                  <c:v>0.4368177633864434</c:v>
                </c:pt>
                <c:pt idx="334">
                  <c:v>0.43083282041700421</c:v>
                </c:pt>
                <c:pt idx="335">
                  <c:v>0.43420820065676047</c:v>
                </c:pt>
                <c:pt idx="336">
                  <c:v>0.42937775387819066</c:v>
                </c:pt>
                <c:pt idx="337">
                  <c:v>0.42838985722704059</c:v>
                </c:pt>
                <c:pt idx="338">
                  <c:v>0.4226255182446792</c:v>
                </c:pt>
                <c:pt idx="339">
                  <c:v>0.42073271382792043</c:v>
                </c:pt>
                <c:pt idx="340">
                  <c:v>0.416243128090521</c:v>
                </c:pt>
                <c:pt idx="341">
                  <c:v>0.41554741051430533</c:v>
                </c:pt>
                <c:pt idx="342">
                  <c:v>0.41235996985489187</c:v>
                </c:pt>
                <c:pt idx="343">
                  <c:v>0.41298134568590328</c:v>
                </c:pt>
                <c:pt idx="344">
                  <c:v>0.40889031386570629</c:v>
                </c:pt>
                <c:pt idx="345">
                  <c:v>0.41080439111818023</c:v>
                </c:pt>
                <c:pt idx="346">
                  <c:v>0.40039863255736385</c:v>
                </c:pt>
                <c:pt idx="347">
                  <c:v>0.39930651531405736</c:v>
                </c:pt>
                <c:pt idx="348">
                  <c:v>0.4022103044525327</c:v>
                </c:pt>
                <c:pt idx="349">
                  <c:v>0.40033339539746748</c:v>
                </c:pt>
                <c:pt idx="350">
                  <c:v>0.39041120632421489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A95-4FD4-AB58-A036E383D557}"/>
            </c:ext>
          </c:extLst>
        </c:ser>
        <c:ser>
          <c:idx val="6"/>
          <c:order val="6"/>
          <c:tx>
            <c:strRef>
              <c:f>Delta!$K$2</c:f>
              <c:strCache>
                <c:ptCount val="1"/>
                <c:pt idx="0">
                  <c:v>ch4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Delta!$C$4:$C$491</c:f>
              <c:numCache>
                <c:formatCode>0.00</c:formatCode>
                <c:ptCount val="488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Delta!$K$4:$K$491</c:f>
              <c:numCache>
                <c:formatCode>0.000</c:formatCode>
                <c:ptCount val="488"/>
                <c:pt idx="0">
                  <c:v>6.6059478806121952</c:v>
                </c:pt>
                <c:pt idx="1">
                  <c:v>6.522604830554446</c:v>
                </c:pt>
                <c:pt idx="2">
                  <c:v>6.4486085981070307</c:v>
                </c:pt>
                <c:pt idx="3">
                  <c:v>6.3752667503069738</c:v>
                </c:pt>
                <c:pt idx="4">
                  <c:v>6.3029441637205696</c:v>
                </c:pt>
                <c:pt idx="5">
                  <c:v>6.2386650259160792</c:v>
                </c:pt>
                <c:pt idx="6">
                  <c:v>6.1648570523438195</c:v>
                </c:pt>
                <c:pt idx="7">
                  <c:v>6.0984335281411006</c:v>
                </c:pt>
                <c:pt idx="8">
                  <c:v>6.0309328172067911</c:v>
                </c:pt>
                <c:pt idx="9">
                  <c:v>5.9625180384401677</c:v>
                </c:pt>
                <c:pt idx="10">
                  <c:v>5.8910185257983194</c:v>
                </c:pt>
                <c:pt idx="11">
                  <c:v>5.8261165489104094</c:v>
                </c:pt>
                <c:pt idx="12">
                  <c:v>5.7686652985151632</c:v>
                </c:pt>
                <c:pt idx="13">
                  <c:v>5.7069438080199486</c:v>
                </c:pt>
                <c:pt idx="14">
                  <c:v>5.6417927184104766</c:v>
                </c:pt>
                <c:pt idx="15">
                  <c:v>5.5817966163580479</c:v>
                </c:pt>
                <c:pt idx="16">
                  <c:v>5.5182732728145112</c:v>
                </c:pt>
                <c:pt idx="17">
                  <c:v>5.4589036855534623</c:v>
                </c:pt>
                <c:pt idx="18">
                  <c:v>5.4042019701061594</c:v>
                </c:pt>
                <c:pt idx="19">
                  <c:v>5.3459945190430513</c:v>
                </c:pt>
                <c:pt idx="20">
                  <c:v>5.2901536808760419</c:v>
                </c:pt>
                <c:pt idx="21">
                  <c:v>5.2289265054885625</c:v>
                </c:pt>
                <c:pt idx="22">
                  <c:v>5.1803882640426568</c:v>
                </c:pt>
                <c:pt idx="23">
                  <c:v>5.1262453207041592</c:v>
                </c:pt>
                <c:pt idx="24">
                  <c:v>5.0649329223886319</c:v>
                </c:pt>
                <c:pt idx="25">
                  <c:v>5.0170262756092932</c:v>
                </c:pt>
                <c:pt idx="26">
                  <c:v>4.9611738077648404</c:v>
                </c:pt>
                <c:pt idx="27">
                  <c:v>4.9072823941176402</c:v>
                </c:pt>
                <c:pt idx="28">
                  <c:v>4.8561330116938528</c:v>
                </c:pt>
                <c:pt idx="29">
                  <c:v>4.8070017244308261</c:v>
                </c:pt>
                <c:pt idx="30">
                  <c:v>4.7590176571608023</c:v>
                </c:pt>
                <c:pt idx="31">
                  <c:v>4.7122912200612266</c:v>
                </c:pt>
                <c:pt idx="32">
                  <c:v>4.6668491895385245</c:v>
                </c:pt>
                <c:pt idx="33">
                  <c:v>4.6142968433535714</c:v>
                </c:pt>
                <c:pt idx="34">
                  <c:v>4.5714794310871554</c:v>
                </c:pt>
                <c:pt idx="35">
                  <c:v>4.5271630161147769</c:v>
                </c:pt>
                <c:pt idx="36">
                  <c:v>4.4765443358720791</c:v>
                </c:pt>
                <c:pt idx="37">
                  <c:v>4.4344708680492673</c:v>
                </c:pt>
                <c:pt idx="38">
                  <c:v>4.3918559654321232</c:v>
                </c:pt>
                <c:pt idx="39">
                  <c:v>4.3410769665184201</c:v>
                </c:pt>
                <c:pt idx="40">
                  <c:v>4.2989132219148907</c:v>
                </c:pt>
                <c:pt idx="41">
                  <c:v>4.2560732339880225</c:v>
                </c:pt>
                <c:pt idx="42">
                  <c:v>4.2135812215489121</c:v>
                </c:pt>
                <c:pt idx="43">
                  <c:v>4.1789231955382533</c:v>
                </c:pt>
                <c:pt idx="44">
                  <c:v>4.1343555217365768</c:v>
                </c:pt>
                <c:pt idx="45">
                  <c:v>4.0977674309037315</c:v>
                </c:pt>
                <c:pt idx="46">
                  <c:v>4.0513171146892013</c:v>
                </c:pt>
                <c:pt idx="47">
                  <c:v>4.0125263802712752</c:v>
                </c:pt>
                <c:pt idx="48">
                  <c:v>3.9726632455834299</c:v>
                </c:pt>
                <c:pt idx="49">
                  <c:v>3.9399222306018</c:v>
                </c:pt>
                <c:pt idx="50">
                  <c:v>3.8962270559979029</c:v>
                </c:pt>
                <c:pt idx="51">
                  <c:v>3.8601111909781771</c:v>
                </c:pt>
                <c:pt idx="52">
                  <c:v>3.8242175446112636</c:v>
                </c:pt>
                <c:pt idx="53">
                  <c:v>3.7914462589303533</c:v>
                </c:pt>
                <c:pt idx="54">
                  <c:v>3.7497434462148149</c:v>
                </c:pt>
                <c:pt idx="55">
                  <c:v>3.714392129703814</c:v>
                </c:pt>
                <c:pt idx="56">
                  <c:v>3.6776193983758532</c:v>
                </c:pt>
                <c:pt idx="57">
                  <c:v>3.6485576072693426</c:v>
                </c:pt>
                <c:pt idx="58">
                  <c:v>3.6141383495253976</c:v>
                </c:pt>
                <c:pt idx="59">
                  <c:v>3.5793849234149189</c:v>
                </c:pt>
                <c:pt idx="60">
                  <c:v>3.5496577098304005</c:v>
                </c:pt>
                <c:pt idx="61">
                  <c:v>3.516897738277569</c:v>
                </c:pt>
                <c:pt idx="62">
                  <c:v>3.4807431616725726</c:v>
                </c:pt>
                <c:pt idx="63">
                  <c:v>3.442264593808364</c:v>
                </c:pt>
                <c:pt idx="64">
                  <c:v>3.4195116154334126</c:v>
                </c:pt>
                <c:pt idx="65">
                  <c:v>3.3839970669680142</c:v>
                </c:pt>
                <c:pt idx="66">
                  <c:v>3.3535183092341381</c:v>
                </c:pt>
                <c:pt idx="67">
                  <c:v>3.3217813167247812</c:v>
                </c:pt>
                <c:pt idx="68">
                  <c:v>3.2933966426051953</c:v>
                </c:pt>
                <c:pt idx="69">
                  <c:v>3.2601275126291629</c:v>
                </c:pt>
                <c:pt idx="70">
                  <c:v>3.2248405197803365</c:v>
                </c:pt>
                <c:pt idx="71">
                  <c:v>3.2052817382997034</c:v>
                </c:pt>
                <c:pt idx="72">
                  <c:v>3.172501245978232</c:v>
                </c:pt>
                <c:pt idx="73">
                  <c:v>3.1439710435912094</c:v>
                </c:pt>
                <c:pt idx="74">
                  <c:v>3.1111107674810512</c:v>
                </c:pt>
                <c:pt idx="75">
                  <c:v>3.0844985303417616</c:v>
                </c:pt>
                <c:pt idx="76">
                  <c:v>3.0605289968133054</c:v>
                </c:pt>
                <c:pt idx="77">
                  <c:v>3.0349857415927772</c:v>
                </c:pt>
                <c:pt idx="78">
                  <c:v>3.002265723656139</c:v>
                </c:pt>
                <c:pt idx="79">
                  <c:v>2.979021451666064</c:v>
                </c:pt>
                <c:pt idx="80">
                  <c:v>2.947912769932115</c:v>
                </c:pt>
                <c:pt idx="81">
                  <c:v>2.9213902122411373</c:v>
                </c:pt>
                <c:pt idx="82">
                  <c:v>2.8998400335447094</c:v>
                </c:pt>
                <c:pt idx="83">
                  <c:v>2.8727256120892886</c:v>
                </c:pt>
                <c:pt idx="84">
                  <c:v>2.8427583607022466</c:v>
                </c:pt>
                <c:pt idx="85">
                  <c:v>2.8248042891163561</c:v>
                </c:pt>
                <c:pt idx="86">
                  <c:v>2.7937570590104155</c:v>
                </c:pt>
                <c:pt idx="87">
                  <c:v>2.7761924881379851</c:v>
                </c:pt>
                <c:pt idx="88">
                  <c:v>2.7442664956047746</c:v>
                </c:pt>
                <c:pt idx="89">
                  <c:v>2.7246537509570956</c:v>
                </c:pt>
                <c:pt idx="90">
                  <c:v>2.7013491934950729</c:v>
                </c:pt>
                <c:pt idx="91">
                  <c:v>2.6726621569848064</c:v>
                </c:pt>
                <c:pt idx="92">
                  <c:v>2.6554814064945198</c:v>
                </c:pt>
                <c:pt idx="93">
                  <c:v>2.6269628784663102</c:v>
                </c:pt>
                <c:pt idx="94">
                  <c:v>2.6084399660499802</c:v>
                </c:pt>
                <c:pt idx="95">
                  <c:v>2.5866682256270312</c:v>
                </c:pt>
                <c:pt idx="96">
                  <c:v>2.5596703750789818</c:v>
                </c:pt>
                <c:pt idx="97">
                  <c:v>2.5440772493863228</c:v>
                </c:pt>
                <c:pt idx="98">
                  <c:v>2.5215943739369528</c:v>
                </c:pt>
                <c:pt idx="99">
                  <c:v>2.4952998551248662</c:v>
                </c:pt>
                <c:pt idx="100">
                  <c:v>2.4723673436302107</c:v>
                </c:pt>
                <c:pt idx="101">
                  <c:v>2.4533700436948358</c:v>
                </c:pt>
                <c:pt idx="102">
                  <c:v>2.4292810242108054</c:v>
                </c:pt>
                <c:pt idx="103">
                  <c:v>2.4166197853057181</c:v>
                </c:pt>
                <c:pt idx="104">
                  <c:v>2.3902163030731227</c:v>
                </c:pt>
                <c:pt idx="105">
                  <c:v>2.3761800866033411</c:v>
                </c:pt>
                <c:pt idx="106">
                  <c:v>2.3531471261601933</c:v>
                </c:pt>
                <c:pt idx="107">
                  <c:v>2.3271485121922897</c:v>
                </c:pt>
                <c:pt idx="108">
                  <c:v>2.3144882135150979</c:v>
                </c:pt>
                <c:pt idx="109">
                  <c:v>2.2939044573557776</c:v>
                </c:pt>
                <c:pt idx="110">
                  <c:v>2.2753529984285148</c:v>
                </c:pt>
                <c:pt idx="111">
                  <c:v>2.2523088569981198</c:v>
                </c:pt>
                <c:pt idx="112">
                  <c:v>2.2348047259337367</c:v>
                </c:pt>
                <c:pt idx="113">
                  <c:v>2.2172732087657465</c:v>
                </c:pt>
                <c:pt idx="114">
                  <c:v>2.2030075623573619</c:v>
                </c:pt>
                <c:pt idx="115">
                  <c:v>2.1798525478500252</c:v>
                </c:pt>
                <c:pt idx="116">
                  <c:v>2.1633318472671359</c:v>
                </c:pt>
                <c:pt idx="117">
                  <c:v>2.1387542574857754</c:v>
                </c:pt>
                <c:pt idx="118">
                  <c:v>2.1279650334666833</c:v>
                </c:pt>
                <c:pt idx="119">
                  <c:v>2.1094181637759668</c:v>
                </c:pt>
                <c:pt idx="120">
                  <c:v>2.096036270900159</c:v>
                </c:pt>
                <c:pt idx="121">
                  <c:v>2.0723936702020662</c:v>
                </c:pt>
                <c:pt idx="122">
                  <c:v>2.0542328064163673</c:v>
                </c:pt>
                <c:pt idx="123">
                  <c:v>2.0358903477948331</c:v>
                </c:pt>
                <c:pt idx="124">
                  <c:v>2.0237053664382554</c:v>
                </c:pt>
                <c:pt idx="125">
                  <c:v>2.0115955135462382</c:v>
                </c:pt>
                <c:pt idx="126">
                  <c:v>1.9937403958099065</c:v>
                </c:pt>
                <c:pt idx="127">
                  <c:v>1.976353160320965</c:v>
                </c:pt>
                <c:pt idx="128">
                  <c:v>1.9534814921453592</c:v>
                </c:pt>
                <c:pt idx="129">
                  <c:v>1.9444810118727229</c:v>
                </c:pt>
                <c:pt idx="130">
                  <c:v>1.9271500211257564</c:v>
                </c:pt>
                <c:pt idx="131">
                  <c:v>1.9114499646297745</c:v>
                </c:pt>
                <c:pt idx="132">
                  <c:v>1.8877894272320006</c:v>
                </c:pt>
                <c:pt idx="133">
                  <c:v>1.8788847372070983</c:v>
                </c:pt>
                <c:pt idx="134">
                  <c:v>1.8658546411352006</c:v>
                </c:pt>
                <c:pt idx="135">
                  <c:v>1.8484405378564883</c:v>
                </c:pt>
                <c:pt idx="136">
                  <c:v>1.8369923090104656</c:v>
                </c:pt>
                <c:pt idx="137">
                  <c:v>1.815203132022658</c:v>
                </c:pt>
                <c:pt idx="138">
                  <c:v>1.8091803605331247</c:v>
                </c:pt>
                <c:pt idx="139">
                  <c:v>1.7933502878022534</c:v>
                </c:pt>
                <c:pt idx="140">
                  <c:v>1.7711223061751546</c:v>
                </c:pt>
                <c:pt idx="141">
                  <c:v>1.7584942873085652</c:v>
                </c:pt>
                <c:pt idx="142">
                  <c:v>1.7434076007389887</c:v>
                </c:pt>
                <c:pt idx="143">
                  <c:v>1.7345388317082655</c:v>
                </c:pt>
                <c:pt idx="144">
                  <c:v>1.7236246937111233</c:v>
                </c:pt>
                <c:pt idx="145">
                  <c:v>1.7037577144094485</c:v>
                </c:pt>
                <c:pt idx="146">
                  <c:v>1.6941096223246355</c:v>
                </c:pt>
                <c:pt idx="147">
                  <c:v>1.679479753456059</c:v>
                </c:pt>
                <c:pt idx="148">
                  <c:v>1.6621765511799502</c:v>
                </c:pt>
                <c:pt idx="149">
                  <c:v>1.6497968813171671</c:v>
                </c:pt>
                <c:pt idx="150">
                  <c:v>1.6385713504396549</c:v>
                </c:pt>
                <c:pt idx="151">
                  <c:v>1.6287461089339317</c:v>
                </c:pt>
                <c:pt idx="152">
                  <c:v>1.6109996379340963</c:v>
                </c:pt>
                <c:pt idx="153">
                  <c:v>1.598577996681172</c:v>
                </c:pt>
                <c:pt idx="154">
                  <c:v>1.5843602791185685</c:v>
                </c:pt>
                <c:pt idx="155">
                  <c:v>1.575829990632327</c:v>
                </c:pt>
                <c:pt idx="156">
                  <c:v>1.5560414583597471</c:v>
                </c:pt>
                <c:pt idx="157">
                  <c:v>1.5518807132464119</c:v>
                </c:pt>
                <c:pt idx="158">
                  <c:v>1.5365755840395234</c:v>
                </c:pt>
                <c:pt idx="159">
                  <c:v>1.5237935778997791</c:v>
                </c:pt>
                <c:pt idx="160">
                  <c:v>1.5136142012133202</c:v>
                </c:pt>
                <c:pt idx="161">
                  <c:v>1.5023600300834161</c:v>
                </c:pt>
                <c:pt idx="162">
                  <c:v>1.4881932920123297</c:v>
                </c:pt>
                <c:pt idx="163">
                  <c:v>1.4826635914511055</c:v>
                </c:pt>
                <c:pt idx="164">
                  <c:v>1.4666178659494822</c:v>
                </c:pt>
                <c:pt idx="165">
                  <c:v>1.4576824403671473</c:v>
                </c:pt>
                <c:pt idx="166">
                  <c:v>1.4481220426691976</c:v>
                </c:pt>
                <c:pt idx="167">
                  <c:v>1.4283667238590425</c:v>
                </c:pt>
                <c:pt idx="168">
                  <c:v>1.4257602166369843</c:v>
                </c:pt>
                <c:pt idx="169">
                  <c:v>1.4091820278925304</c:v>
                </c:pt>
                <c:pt idx="170">
                  <c:v>1.4058293029033386</c:v>
                </c:pt>
                <c:pt idx="171">
                  <c:v>1.392640153273117</c:v>
                </c:pt>
                <c:pt idx="172">
                  <c:v>1.3875125286313406</c:v>
                </c:pt>
                <c:pt idx="173">
                  <c:v>1.3645490269869054</c:v>
                </c:pt>
                <c:pt idx="174">
                  <c:v>1.3593907178073295</c:v>
                </c:pt>
                <c:pt idx="175">
                  <c:v>1.3447582427708049</c:v>
                </c:pt>
                <c:pt idx="176">
                  <c:v>1.339909019499208</c:v>
                </c:pt>
                <c:pt idx="177">
                  <c:v>1.3298703573401127</c:v>
                </c:pt>
                <c:pt idx="178">
                  <c:v>1.320103491538438</c:v>
                </c:pt>
                <c:pt idx="179">
                  <c:v>1.310815425650258</c:v>
                </c:pt>
                <c:pt idx="180">
                  <c:v>1.2924191190835099</c:v>
                </c:pt>
                <c:pt idx="181">
                  <c:v>1.2926031612390254</c:v>
                </c:pt>
                <c:pt idx="182">
                  <c:v>1.2753699256151663</c:v>
                </c:pt>
                <c:pt idx="183">
                  <c:v>1.2728793347385192</c:v>
                </c:pt>
                <c:pt idx="184">
                  <c:v>1.2612796273394622</c:v>
                </c:pt>
                <c:pt idx="185">
                  <c:v>1.2507483606292169</c:v>
                </c:pt>
                <c:pt idx="186">
                  <c:v>1.2453574454465155</c:v>
                </c:pt>
                <c:pt idx="187">
                  <c:v>1.2269419465544829</c:v>
                </c:pt>
                <c:pt idx="188">
                  <c:v>1.2193376498839115</c:v>
                </c:pt>
                <c:pt idx="189">
                  <c:v>1.2075722623428042</c:v>
                </c:pt>
                <c:pt idx="190">
                  <c:v>1.2065596769601505</c:v>
                </c:pt>
                <c:pt idx="191">
                  <c:v>1.1972338985883901</c:v>
                </c:pt>
                <c:pt idx="192">
                  <c:v>1.1847885672420233</c:v>
                </c:pt>
                <c:pt idx="193">
                  <c:v>1.1782077473747599</c:v>
                </c:pt>
                <c:pt idx="194">
                  <c:v>1.1685507077248136</c:v>
                </c:pt>
                <c:pt idx="195">
                  <c:v>1.1508618784741298</c:v>
                </c:pt>
                <c:pt idx="196">
                  <c:v>1.1486791849897315</c:v>
                </c:pt>
                <c:pt idx="197">
                  <c:v>1.1438277333657432</c:v>
                </c:pt>
                <c:pt idx="198">
                  <c:v>1.1308872660258373</c:v>
                </c:pt>
                <c:pt idx="199">
                  <c:v>1.1197154130682119</c:v>
                </c:pt>
                <c:pt idx="200">
                  <c:v>1.1147972188192412</c:v>
                </c:pt>
                <c:pt idx="201">
                  <c:v>1.1072983405397974</c:v>
                </c:pt>
                <c:pt idx="202">
                  <c:v>1.1016874900517948</c:v>
                </c:pt>
                <c:pt idx="203">
                  <c:v>1.0935096137019151</c:v>
                </c:pt>
                <c:pt idx="204">
                  <c:v>1.0776073072924497</c:v>
                </c:pt>
                <c:pt idx="205">
                  <c:v>1.0780364170528411</c:v>
                </c:pt>
                <c:pt idx="206">
                  <c:v>1.0617628826752323</c:v>
                </c:pt>
                <c:pt idx="207">
                  <c:v>1.0619045742481514</c:v>
                </c:pt>
                <c:pt idx="208">
                  <c:v>1.0499012554430198</c:v>
                </c:pt>
                <c:pt idx="209">
                  <c:v>1.040169618568898</c:v>
                </c:pt>
                <c:pt idx="210">
                  <c:v>1.0375279209744459</c:v>
                </c:pt>
                <c:pt idx="211">
                  <c:v>1.0278522513260668</c:v>
                </c:pt>
                <c:pt idx="212">
                  <c:v>1.0251804622778415</c:v>
                </c:pt>
                <c:pt idx="213">
                  <c:v>1.0107805884218557</c:v>
                </c:pt>
                <c:pt idx="214">
                  <c:v>1.0084960788900865</c:v>
                </c:pt>
                <c:pt idx="215">
                  <c:v>0.99902127896478454</c:v>
                </c:pt>
                <c:pt idx="216">
                  <c:v>0.99233577882995583</c:v>
                </c:pt>
                <c:pt idx="217">
                  <c:v>0.98336470145277133</c:v>
                </c:pt>
                <c:pt idx="218">
                  <c:v>0.97713474480465301</c:v>
                </c:pt>
                <c:pt idx="219">
                  <c:v>0.96893382126328476</c:v>
                </c:pt>
                <c:pt idx="220">
                  <c:v>0.96335866950258975</c:v>
                </c:pt>
                <c:pt idx="221">
                  <c:v>0.9558324175764632</c:v>
                </c:pt>
                <c:pt idx="222">
                  <c:v>0.95114949777963531</c:v>
                </c:pt>
                <c:pt idx="223">
                  <c:v>0.93983037219880217</c:v>
                </c:pt>
                <c:pt idx="224">
                  <c:v>0.93612550292232477</c:v>
                </c:pt>
                <c:pt idx="225">
                  <c:v>0.9208217604252944</c:v>
                </c:pt>
                <c:pt idx="226">
                  <c:v>0.92317920487383631</c:v>
                </c:pt>
                <c:pt idx="227">
                  <c:v>0.91398696705602411</c:v>
                </c:pt>
                <c:pt idx="228">
                  <c:v>0.90798624036025899</c:v>
                </c:pt>
                <c:pt idx="229">
                  <c:v>0.90014600890331309</c:v>
                </c:pt>
                <c:pt idx="230">
                  <c:v>0.89046217958044238</c:v>
                </c:pt>
                <c:pt idx="231">
                  <c:v>0.8840327169030715</c:v>
                </c:pt>
                <c:pt idx="232">
                  <c:v>0.88089867504614894</c:v>
                </c:pt>
                <c:pt idx="233">
                  <c:v>0.87613278068388034</c:v>
                </c:pt>
                <c:pt idx="234">
                  <c:v>0.86485118243251335</c:v>
                </c:pt>
                <c:pt idx="235">
                  <c:v>0.86182179081428778</c:v>
                </c:pt>
                <c:pt idx="236">
                  <c:v>0.86202943267599252</c:v>
                </c:pt>
                <c:pt idx="237">
                  <c:v>0.85094634701121663</c:v>
                </c:pt>
                <c:pt idx="238">
                  <c:v>0.84347541391616154</c:v>
                </c:pt>
                <c:pt idx="239">
                  <c:v>0.83427562452631499</c:v>
                </c:pt>
                <c:pt idx="240">
                  <c:v>0.83337505653502397</c:v>
                </c:pt>
                <c:pt idx="241">
                  <c:v>0.83136924908022714</c:v>
                </c:pt>
                <c:pt idx="242">
                  <c:v>0.82274446325270034</c:v>
                </c:pt>
                <c:pt idx="243">
                  <c:v>0.81784743620749722</c:v>
                </c:pt>
                <c:pt idx="244">
                  <c:v>0.80684584616008692</c:v>
                </c:pt>
                <c:pt idx="245">
                  <c:v>0.80421872316027709</c:v>
                </c:pt>
                <c:pt idx="246">
                  <c:v>0.80009192175234389</c:v>
                </c:pt>
                <c:pt idx="247">
                  <c:v>0.78474790078852941</c:v>
                </c:pt>
                <c:pt idx="248">
                  <c:v>0.78831015255587111</c:v>
                </c:pt>
                <c:pt idx="249">
                  <c:v>0.77550268715631532</c:v>
                </c:pt>
                <c:pt idx="250">
                  <c:v>0.7815244032700619</c:v>
                </c:pt>
                <c:pt idx="251">
                  <c:v>0.76593890029719169</c:v>
                </c:pt>
                <c:pt idx="252">
                  <c:v>0.76492027249774885</c:v>
                </c:pt>
                <c:pt idx="253">
                  <c:v>0.75723867975785453</c:v>
                </c:pt>
                <c:pt idx="254">
                  <c:v>0.74828198738519092</c:v>
                </c:pt>
                <c:pt idx="255">
                  <c:v>0.74333534478032703</c:v>
                </c:pt>
                <c:pt idx="256">
                  <c:v>0.74259660702891139</c:v>
                </c:pt>
                <c:pt idx="257">
                  <c:v>0.73515957351810712</c:v>
                </c:pt>
                <c:pt idx="258">
                  <c:v>0.73195410793114313</c:v>
                </c:pt>
                <c:pt idx="259">
                  <c:v>0.72736237230763834</c:v>
                </c:pt>
                <c:pt idx="260">
                  <c:v>0.71732430173510053</c:v>
                </c:pt>
                <c:pt idx="261">
                  <c:v>0.71580992930786458</c:v>
                </c:pt>
                <c:pt idx="262">
                  <c:v>0.70889812833230259</c:v>
                </c:pt>
                <c:pt idx="263">
                  <c:v>0.71053616393301766</c:v>
                </c:pt>
                <c:pt idx="264">
                  <c:v>0.70125859918612754</c:v>
                </c:pt>
                <c:pt idx="265">
                  <c:v>0.70053051329677096</c:v>
                </c:pt>
                <c:pt idx="266">
                  <c:v>0.68903794085106718</c:v>
                </c:pt>
                <c:pt idx="267">
                  <c:v>0.68741586442966351</c:v>
                </c:pt>
                <c:pt idx="268">
                  <c:v>0.6791935628400747</c:v>
                </c:pt>
                <c:pt idx="269">
                  <c:v>0.6754411315421649</c:v>
                </c:pt>
                <c:pt idx="270">
                  <c:v>0.67055113698688551</c:v>
                </c:pt>
                <c:pt idx="271">
                  <c:v>0.66467698319150337</c:v>
                </c:pt>
                <c:pt idx="272">
                  <c:v>0.66333530780959826</c:v>
                </c:pt>
                <c:pt idx="273">
                  <c:v>0.66087961458682898</c:v>
                </c:pt>
                <c:pt idx="274">
                  <c:v>0.65341674578944797</c:v>
                </c:pt>
                <c:pt idx="275">
                  <c:v>0.65460669332662036</c:v>
                </c:pt>
                <c:pt idx="276">
                  <c:v>0.65485927307018521</c:v>
                </c:pt>
                <c:pt idx="277">
                  <c:v>0.63869081795075999</c:v>
                </c:pt>
                <c:pt idx="278">
                  <c:v>0.64264804051417102</c:v>
                </c:pt>
                <c:pt idx="279">
                  <c:v>0.63594228127139552</c:v>
                </c:pt>
                <c:pt idx="280">
                  <c:v>0.62254529254679447</c:v>
                </c:pt>
                <c:pt idx="281">
                  <c:v>0.62937653321326614</c:v>
                </c:pt>
                <c:pt idx="282">
                  <c:v>0.61976612132297326</c:v>
                </c:pt>
                <c:pt idx="283">
                  <c:v>0.61504802938383563</c:v>
                </c:pt>
                <c:pt idx="284">
                  <c:v>0.6094351378032048</c:v>
                </c:pt>
                <c:pt idx="285">
                  <c:v>0.60861250722576976</c:v>
                </c:pt>
                <c:pt idx="286">
                  <c:v>0.60122088329661594</c:v>
                </c:pt>
                <c:pt idx="287">
                  <c:v>0.59864366538708857</c:v>
                </c:pt>
                <c:pt idx="288">
                  <c:v>0.59534444307862699</c:v>
                </c:pt>
                <c:pt idx="289">
                  <c:v>0.59102311373360195</c:v>
                </c:pt>
                <c:pt idx="290">
                  <c:v>0.58597854633934965</c:v>
                </c:pt>
                <c:pt idx="291">
                  <c:v>0.58197146173255554</c:v>
                </c:pt>
                <c:pt idx="292">
                  <c:v>0.57520385475151592</c:v>
                </c:pt>
                <c:pt idx="293">
                  <c:v>0.57349629643277389</c:v>
                </c:pt>
                <c:pt idx="294">
                  <c:v>0.56712274842896093</c:v>
                </c:pt>
                <c:pt idx="295">
                  <c:v>0.56968455684480723</c:v>
                </c:pt>
                <c:pt idx="296">
                  <c:v>0.56165679151787273</c:v>
                </c:pt>
                <c:pt idx="297">
                  <c:v>0.56271332432777932</c:v>
                </c:pt>
                <c:pt idx="298">
                  <c:v>0.55317800373022585</c:v>
                </c:pt>
                <c:pt idx="299">
                  <c:v>0.5488194889131659</c:v>
                </c:pt>
                <c:pt idx="300">
                  <c:v>0.53778663896641987</c:v>
                </c:pt>
                <c:pt idx="301">
                  <c:v>0.54760360612138292</c:v>
                </c:pt>
                <c:pt idx="302">
                  <c:v>0.54112489152569054</c:v>
                </c:pt>
                <c:pt idx="303">
                  <c:v>0.5397469567507418</c:v>
                </c:pt>
                <c:pt idx="304">
                  <c:v>0.53181598482465731</c:v>
                </c:pt>
                <c:pt idx="305">
                  <c:v>0.52900948741885223</c:v>
                </c:pt>
                <c:pt idx="306">
                  <c:v>0.5316530372112549</c:v>
                </c:pt>
                <c:pt idx="307">
                  <c:v>0.52758556483079033</c:v>
                </c:pt>
                <c:pt idx="308">
                  <c:v>0.52273680654724153</c:v>
                </c:pt>
                <c:pt idx="309">
                  <c:v>0.51359709936482645</c:v>
                </c:pt>
                <c:pt idx="310">
                  <c:v>0.51347291246850446</c:v>
                </c:pt>
                <c:pt idx="311">
                  <c:v>0.5127346553690515</c:v>
                </c:pt>
                <c:pt idx="312">
                  <c:v>0.51138204117018304</c:v>
                </c:pt>
                <c:pt idx="313">
                  <c:v>0.49949397355453229</c:v>
                </c:pt>
                <c:pt idx="314">
                  <c:v>0.5029449741407177</c:v>
                </c:pt>
                <c:pt idx="315">
                  <c:v>0.48983706775840297</c:v>
                </c:pt>
                <c:pt idx="316">
                  <c:v>0.49814796731006972</c:v>
                </c:pt>
                <c:pt idx="317">
                  <c:v>0.48383102214666351</c:v>
                </c:pt>
                <c:pt idx="318">
                  <c:v>0.49083720849685264</c:v>
                </c:pt>
                <c:pt idx="319">
                  <c:v>0.48140133174290334</c:v>
                </c:pt>
                <c:pt idx="320">
                  <c:v>0.47761427311265869</c:v>
                </c:pt>
                <c:pt idx="321">
                  <c:v>0.4731144151073341</c:v>
                </c:pt>
                <c:pt idx="322">
                  <c:v>0.47170437804244791</c:v>
                </c:pt>
                <c:pt idx="323">
                  <c:v>0.47232651394346625</c:v>
                </c:pt>
                <c:pt idx="324">
                  <c:v>0.46611322592204907</c:v>
                </c:pt>
                <c:pt idx="325">
                  <c:v>0.4593288154992603</c:v>
                </c:pt>
                <c:pt idx="326">
                  <c:v>0.45828051015561755</c:v>
                </c:pt>
                <c:pt idx="327">
                  <c:v>0.45668269934884265</c:v>
                </c:pt>
                <c:pt idx="328">
                  <c:v>0.45453549289176109</c:v>
                </c:pt>
                <c:pt idx="329">
                  <c:v>0.45183904400603048</c:v>
                </c:pt>
                <c:pt idx="330">
                  <c:v>0.45480446849333056</c:v>
                </c:pt>
                <c:pt idx="331">
                  <c:v>0.4510209225851991</c:v>
                </c:pt>
                <c:pt idx="332">
                  <c:v>0.44326721683907166</c:v>
                </c:pt>
                <c:pt idx="333">
                  <c:v>0.43215350239611539</c:v>
                </c:pt>
                <c:pt idx="334">
                  <c:v>0.43950659892733057</c:v>
                </c:pt>
                <c:pt idx="335">
                  <c:v>0.43995202599012018</c:v>
                </c:pt>
                <c:pt idx="336">
                  <c:v>0.42380115532858476</c:v>
                </c:pt>
                <c:pt idx="337">
                  <c:v>0.42960458677354652</c:v>
                </c:pt>
                <c:pt idx="338">
                  <c:v>0.41881057975179381</c:v>
                </c:pt>
                <c:pt idx="339">
                  <c:v>0.42372857883399284</c:v>
                </c:pt>
                <c:pt idx="340">
                  <c:v>0.41834377811134082</c:v>
                </c:pt>
                <c:pt idx="341">
                  <c:v>0.42225101578408086</c:v>
                </c:pt>
                <c:pt idx="342">
                  <c:v>0.41599017635718383</c:v>
                </c:pt>
                <c:pt idx="343">
                  <c:v>0.40922341723215183</c:v>
                </c:pt>
                <c:pt idx="344">
                  <c:v>0.41175148089167557</c:v>
                </c:pt>
                <c:pt idx="345">
                  <c:v>0.40410951136804485</c:v>
                </c:pt>
                <c:pt idx="346">
                  <c:v>0.40234111816328522</c:v>
                </c:pt>
                <c:pt idx="347">
                  <c:v>0.41002506587117793</c:v>
                </c:pt>
                <c:pt idx="348">
                  <c:v>0.40102425861143765</c:v>
                </c:pt>
                <c:pt idx="349">
                  <c:v>0.39792860207210623</c:v>
                </c:pt>
                <c:pt idx="350">
                  <c:v>0.39448314190271283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A95-4FD4-AB58-A036E383D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58384"/>
        <c:axId val="536772816"/>
      </c:scatterChart>
      <c:valAx>
        <c:axId val="536758384"/>
        <c:scaling>
          <c:orientation val="minMax"/>
          <c:max val="3.8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36772816"/>
        <c:crosses val="autoZero"/>
        <c:crossBetween val="midCat"/>
      </c:valAx>
      <c:valAx>
        <c:axId val="536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36758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Delta!$E$2</c:f>
              <c:strCache>
                <c:ptCount val="1"/>
                <c:pt idx="0">
                  <c:v>chomfr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Delta!$A$4:$A$64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Delta!$E$4:$E$64</c:f>
              <c:numCache>
                <c:formatCode>0.000</c:formatCode>
                <c:ptCount val="61"/>
                <c:pt idx="0">
                  <c:v>5.2782499410219952</c:v>
                </c:pt>
                <c:pt idx="1">
                  <c:v>5.2179675169148343</c:v>
                </c:pt>
                <c:pt idx="2">
                  <c:v>5.1576127687260609</c:v>
                </c:pt>
                <c:pt idx="3">
                  <c:v>5.0950175583852619</c:v>
                </c:pt>
                <c:pt idx="4">
                  <c:v>5.0308352257353306</c:v>
                </c:pt>
                <c:pt idx="5">
                  <c:v>4.9720572045592881</c:v>
                </c:pt>
                <c:pt idx="6">
                  <c:v>4.9180002441986392</c:v>
                </c:pt>
                <c:pt idx="7">
                  <c:v>4.8590398101771015</c:v>
                </c:pt>
                <c:pt idx="8">
                  <c:v>4.8043576355201179</c:v>
                </c:pt>
                <c:pt idx="9">
                  <c:v>4.7431822627583831</c:v>
                </c:pt>
                <c:pt idx="10">
                  <c:v>4.6933275081737502</c:v>
                </c:pt>
                <c:pt idx="11">
                  <c:v>4.6357477163838645</c:v>
                </c:pt>
                <c:pt idx="12">
                  <c:v>4.5875621324866778</c:v>
                </c:pt>
                <c:pt idx="13">
                  <c:v>4.53155930703808</c:v>
                </c:pt>
                <c:pt idx="14">
                  <c:v>4.4841529546679748</c:v>
                </c:pt>
                <c:pt idx="15">
                  <c:v>4.4348155417837098</c:v>
                </c:pt>
                <c:pt idx="16">
                  <c:v>4.3843345371619158</c:v>
                </c:pt>
                <c:pt idx="17">
                  <c:v>4.3326052168570772</c:v>
                </c:pt>
                <c:pt idx="18">
                  <c:v>4.2861267431064665</c:v>
                </c:pt>
                <c:pt idx="19">
                  <c:v>4.2371523012705303</c:v>
                </c:pt>
                <c:pt idx="20">
                  <c:v>4.1934608809570673</c:v>
                </c:pt>
                <c:pt idx="21">
                  <c:v>4.1453165886495835</c:v>
                </c:pt>
                <c:pt idx="22">
                  <c:v>4.1012288407134001</c:v>
                </c:pt>
                <c:pt idx="23">
                  <c:v>4.0614396218050519</c:v>
                </c:pt>
                <c:pt idx="24">
                  <c:v>4.0162838717237026</c:v>
                </c:pt>
                <c:pt idx="25">
                  <c:v>3.9747077270657627</c:v>
                </c:pt>
                <c:pt idx="26">
                  <c:v>3.9260137296792674</c:v>
                </c:pt>
                <c:pt idx="27">
                  <c:v>3.8888961884346873</c:v>
                </c:pt>
                <c:pt idx="28">
                  <c:v>3.8439376823353744</c:v>
                </c:pt>
                <c:pt idx="29">
                  <c:v>3.8016169788015475</c:v>
                </c:pt>
                <c:pt idx="30">
                  <c:v>3.7686022425789112</c:v>
                </c:pt>
                <c:pt idx="31">
                  <c:v>3.7264711372704262</c:v>
                </c:pt>
                <c:pt idx="32">
                  <c:v>3.6845662709961147</c:v>
                </c:pt>
                <c:pt idx="33">
                  <c:v>3.653050261378965</c:v>
                </c:pt>
                <c:pt idx="34">
                  <c:v>3.6111938924587861</c:v>
                </c:pt>
                <c:pt idx="35">
                  <c:v>3.5770506799737145</c:v>
                </c:pt>
                <c:pt idx="36">
                  <c:v>3.5340952048750207</c:v>
                </c:pt>
                <c:pt idx="37">
                  <c:v>3.4976321406317012</c:v>
                </c:pt>
                <c:pt idx="38">
                  <c:v>3.4688295284337478</c:v>
                </c:pt>
                <c:pt idx="39">
                  <c:v>3.4276994008792805</c:v>
                </c:pt>
                <c:pt idx="40">
                  <c:v>3.3948991391150596</c:v>
                </c:pt>
                <c:pt idx="41">
                  <c:v>3.3587490953457255</c:v>
                </c:pt>
                <c:pt idx="42">
                  <c:v>3.3294498427527408</c:v>
                </c:pt>
                <c:pt idx="43">
                  <c:v>3.2945571685913944</c:v>
                </c:pt>
                <c:pt idx="44">
                  <c:v>3.2580840825493507</c:v>
                </c:pt>
                <c:pt idx="45">
                  <c:v>3.2271587726790951</c:v>
                </c:pt>
                <c:pt idx="46">
                  <c:v>3.2002497558833998</c:v>
                </c:pt>
                <c:pt idx="47">
                  <c:v>3.1690725394426522</c:v>
                </c:pt>
                <c:pt idx="48">
                  <c:v>3.1358509841843407</c:v>
                </c:pt>
                <c:pt idx="49">
                  <c:v>3.10413673667842</c:v>
                </c:pt>
                <c:pt idx="50">
                  <c:v>3.0771462746006506</c:v>
                </c:pt>
                <c:pt idx="51">
                  <c:v>3.0446951295637348</c:v>
                </c:pt>
                <c:pt idx="52">
                  <c:v>3.015664223625425</c:v>
                </c:pt>
                <c:pt idx="53">
                  <c:v>2.9827079104991494</c:v>
                </c:pt>
                <c:pt idx="54">
                  <c:v>2.9587635030854376</c:v>
                </c:pt>
                <c:pt idx="55">
                  <c:v>2.931813143335793</c:v>
                </c:pt>
                <c:pt idx="56">
                  <c:v>2.8965303251820007</c:v>
                </c:pt>
                <c:pt idx="57">
                  <c:v>2.8751215518074691</c:v>
                </c:pt>
                <c:pt idx="58">
                  <c:v>2.844091059898135</c:v>
                </c:pt>
                <c:pt idx="59">
                  <c:v>2.8162703584790894</c:v>
                </c:pt>
                <c:pt idx="60">
                  <c:v>2.7907124669872552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CD-45D9-8B21-FA78FF628ADF}"/>
            </c:ext>
          </c:extLst>
        </c:ser>
        <c:ser>
          <c:idx val="1"/>
          <c:order val="1"/>
          <c:tx>
            <c:strRef>
              <c:f>Delta!$F$2</c:f>
              <c:strCache>
                <c:ptCount val="1"/>
                <c:pt idx="0">
                  <c:v>choh4mpt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Delta!$A$4:$A$64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Delta!$F$4:$F$64</c:f>
              <c:numCache>
                <c:formatCode>0.000</c:formatCode>
                <c:ptCount val="61"/>
                <c:pt idx="0">
                  <c:v>4.8504487979268429</c:v>
                </c:pt>
                <c:pt idx="1">
                  <c:v>4.8006588820850293</c:v>
                </c:pt>
                <c:pt idx="2">
                  <c:v>4.7430256564113815</c:v>
                </c:pt>
                <c:pt idx="3">
                  <c:v>4.6914153279482562</c:v>
                </c:pt>
                <c:pt idx="4">
                  <c:v>4.6372653536719266</c:v>
                </c:pt>
                <c:pt idx="5">
                  <c:v>4.5806577086813238</c:v>
                </c:pt>
                <c:pt idx="6">
                  <c:v>4.5274629277267664</c:v>
                </c:pt>
                <c:pt idx="7">
                  <c:v>4.4787190362369778</c:v>
                </c:pt>
                <c:pt idx="8">
                  <c:v>4.4244892237761402</c:v>
                </c:pt>
                <c:pt idx="9">
                  <c:v>4.3814372064101548</c:v>
                </c:pt>
                <c:pt idx="10">
                  <c:v>4.3319510954518137</c:v>
                </c:pt>
                <c:pt idx="11">
                  <c:v>4.2830088476768502</c:v>
                </c:pt>
                <c:pt idx="12">
                  <c:v>4.2353129383991828</c:v>
                </c:pt>
                <c:pt idx="13">
                  <c:v>4.1869374965814998</c:v>
                </c:pt>
                <c:pt idx="14">
                  <c:v>4.1471549985074851</c:v>
                </c:pt>
                <c:pt idx="15">
                  <c:v>4.0977824247274697</c:v>
                </c:pt>
                <c:pt idx="16">
                  <c:v>4.0544701476259437</c:v>
                </c:pt>
                <c:pt idx="17">
                  <c:v>4.0103396010529035</c:v>
                </c:pt>
                <c:pt idx="18">
                  <c:v>3.9710914528470198</c:v>
                </c:pt>
                <c:pt idx="19">
                  <c:v>3.9286282794419591</c:v>
                </c:pt>
                <c:pt idx="20">
                  <c:v>3.8830659668696033</c:v>
                </c:pt>
                <c:pt idx="21">
                  <c:v>3.840990811508016</c:v>
                </c:pt>
                <c:pt idx="22">
                  <c:v>3.8040171654500909</c:v>
                </c:pt>
                <c:pt idx="23">
                  <c:v>3.761284402046039</c:v>
                </c:pt>
                <c:pt idx="24">
                  <c:v>3.7223006700104477</c:v>
                </c:pt>
                <c:pt idx="25">
                  <c:v>3.6856946380623423</c:v>
                </c:pt>
                <c:pt idx="26">
                  <c:v>3.6514190809087133</c:v>
                </c:pt>
                <c:pt idx="27">
                  <c:v>3.6106603489165501</c:v>
                </c:pt>
                <c:pt idx="28">
                  <c:v>3.5713352804733756</c:v>
                </c:pt>
                <c:pt idx="29">
                  <c:v>3.5322626425382531</c:v>
                </c:pt>
                <c:pt idx="30">
                  <c:v>3.5030169268137623</c:v>
                </c:pt>
                <c:pt idx="31">
                  <c:v>3.465425085692031</c:v>
                </c:pt>
                <c:pt idx="32">
                  <c:v>3.4282551303534969</c:v>
                </c:pt>
                <c:pt idx="33">
                  <c:v>3.3988833771390059</c:v>
                </c:pt>
                <c:pt idx="34">
                  <c:v>3.3603795216896604</c:v>
                </c:pt>
                <c:pt idx="35">
                  <c:v>3.3308261893008062</c:v>
                </c:pt>
                <c:pt idx="36">
                  <c:v>3.2901934604656624</c:v>
                </c:pt>
                <c:pt idx="37">
                  <c:v>3.2659163647961176</c:v>
                </c:pt>
                <c:pt idx="38">
                  <c:v>3.2299301554405968</c:v>
                </c:pt>
                <c:pt idx="39">
                  <c:v>3.2006449571533313</c:v>
                </c:pt>
                <c:pt idx="40">
                  <c:v>3.1708470917533038</c:v>
                </c:pt>
                <c:pt idx="41">
                  <c:v>3.135414124114666</c:v>
                </c:pt>
                <c:pt idx="42">
                  <c:v>3.1085395347927314</c:v>
                </c:pt>
                <c:pt idx="43">
                  <c:v>3.0757133499683675</c:v>
                </c:pt>
                <c:pt idx="44">
                  <c:v>3.0408820612659593</c:v>
                </c:pt>
                <c:pt idx="45">
                  <c:v>3.019412015441425</c:v>
                </c:pt>
                <c:pt idx="46">
                  <c:v>2.9841237802061826</c:v>
                </c:pt>
                <c:pt idx="47">
                  <c:v>2.9547529440128173</c:v>
                </c:pt>
                <c:pt idx="48">
                  <c:v>2.9301022233714225</c:v>
                </c:pt>
                <c:pt idx="49">
                  <c:v>2.8984621032657198</c:v>
                </c:pt>
                <c:pt idx="50">
                  <c:v>2.8717394373631855</c:v>
                </c:pt>
                <c:pt idx="51">
                  <c:v>2.8482171560182401</c:v>
                </c:pt>
                <c:pt idx="52">
                  <c:v>2.8189396866717953</c:v>
                </c:pt>
                <c:pt idx="53">
                  <c:v>2.7939002064572005</c:v>
                </c:pt>
                <c:pt idx="54">
                  <c:v>2.7710663638487176</c:v>
                </c:pt>
                <c:pt idx="55">
                  <c:v>2.7423898724170392</c:v>
                </c:pt>
                <c:pt idx="56">
                  <c:v>2.7159592001710919</c:v>
                </c:pt>
                <c:pt idx="57">
                  <c:v>2.6909964718537793</c:v>
                </c:pt>
                <c:pt idx="58">
                  <c:v>2.6680598248960408</c:v>
                </c:pt>
                <c:pt idx="59">
                  <c:v>2.6405287076143313</c:v>
                </c:pt>
                <c:pt idx="60">
                  <c:v>2.6127536568962828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CD-45D9-8B21-FA78FF628ADF}"/>
            </c:ext>
          </c:extLst>
        </c:ser>
        <c:ser>
          <c:idx val="2"/>
          <c:order val="2"/>
          <c:tx>
            <c:strRef>
              <c:f>Delta!$G$2</c:f>
              <c:strCache>
                <c:ptCount val="1"/>
                <c:pt idx="0">
                  <c:v>chh4mpt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Delta!$A$4:$A$64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Delta!$G$4:$G$64</c:f>
              <c:numCache>
                <c:formatCode>0.000</c:formatCode>
                <c:ptCount val="61"/>
                <c:pt idx="0">
                  <c:v>5.1586703718116134</c:v>
                </c:pt>
                <c:pt idx="1">
                  <c:v>5.1060738271790918</c:v>
                </c:pt>
                <c:pt idx="2">
                  <c:v>5.0544974387443098</c:v>
                </c:pt>
                <c:pt idx="3">
                  <c:v>5.0018109133151967</c:v>
                </c:pt>
                <c:pt idx="4">
                  <c:v>4.9566730121572977</c:v>
                </c:pt>
                <c:pt idx="5">
                  <c:v>4.9093192091795856</c:v>
                </c:pt>
                <c:pt idx="6">
                  <c:v>4.8589945357173647</c:v>
                </c:pt>
                <c:pt idx="7">
                  <c:v>4.8138148550567195</c:v>
                </c:pt>
                <c:pt idx="8">
                  <c:v>4.7636002879851702</c:v>
                </c:pt>
                <c:pt idx="9">
                  <c:v>4.7171452285184046</c:v>
                </c:pt>
                <c:pt idx="10">
                  <c:v>4.6733354865657883</c:v>
                </c:pt>
                <c:pt idx="11">
                  <c:v>4.6241039709276066</c:v>
                </c:pt>
                <c:pt idx="12">
                  <c:v>4.5840638186842586</c:v>
                </c:pt>
                <c:pt idx="13">
                  <c:v>4.5367932815880696</c:v>
                </c:pt>
                <c:pt idx="14">
                  <c:v>4.4979151922202032</c:v>
                </c:pt>
                <c:pt idx="15">
                  <c:v>4.4503233482486859</c:v>
                </c:pt>
                <c:pt idx="16">
                  <c:v>4.4110495565881092</c:v>
                </c:pt>
                <c:pt idx="17">
                  <c:v>4.3699670370325183</c:v>
                </c:pt>
                <c:pt idx="18">
                  <c:v>4.3272033880619176</c:v>
                </c:pt>
                <c:pt idx="19">
                  <c:v>4.2899782886618443</c:v>
                </c:pt>
                <c:pt idx="20">
                  <c:v>4.2501926098101883</c:v>
                </c:pt>
                <c:pt idx="21">
                  <c:v>4.2164261775241574</c:v>
                </c:pt>
                <c:pt idx="22">
                  <c:v>4.1777718104238915</c:v>
                </c:pt>
                <c:pt idx="23">
                  <c:v>4.134628842220156</c:v>
                </c:pt>
                <c:pt idx="24">
                  <c:v>4.1045094942651073</c:v>
                </c:pt>
                <c:pt idx="25">
                  <c:v>4.0600842302340734</c:v>
                </c:pt>
                <c:pt idx="26">
                  <c:v>4.0276362435689439</c:v>
                </c:pt>
                <c:pt idx="27">
                  <c:v>3.9882216984232777</c:v>
                </c:pt>
                <c:pt idx="28">
                  <c:v>3.9606145352748534</c:v>
                </c:pt>
                <c:pt idx="29">
                  <c:v>3.9261583677376866</c:v>
                </c:pt>
                <c:pt idx="30">
                  <c:v>3.8920075214028405</c:v>
                </c:pt>
                <c:pt idx="31">
                  <c:v>3.8494407705382816</c:v>
                </c:pt>
                <c:pt idx="32">
                  <c:v>3.818999471169926</c:v>
                </c:pt>
                <c:pt idx="33">
                  <c:v>3.7857855009209018</c:v>
                </c:pt>
                <c:pt idx="34">
                  <c:v>3.7533875984101517</c:v>
                </c:pt>
                <c:pt idx="35">
                  <c:v>3.7216063024136936</c:v>
                </c:pt>
                <c:pt idx="36">
                  <c:v>3.6877189672179789</c:v>
                </c:pt>
                <c:pt idx="37">
                  <c:v>3.6622758279238887</c:v>
                </c:pt>
                <c:pt idx="38">
                  <c:v>3.6264893530326692</c:v>
                </c:pt>
                <c:pt idx="39">
                  <c:v>3.5968888964339474</c:v>
                </c:pt>
                <c:pt idx="40">
                  <c:v>3.567942778182065</c:v>
                </c:pt>
                <c:pt idx="41">
                  <c:v>3.5341319223762824</c:v>
                </c:pt>
                <c:pt idx="42">
                  <c:v>3.505947355108896</c:v>
                </c:pt>
                <c:pt idx="43">
                  <c:v>3.4762089140585317</c:v>
                </c:pt>
                <c:pt idx="44">
                  <c:v>3.4523950221849731</c:v>
                </c:pt>
                <c:pt idx="45">
                  <c:v>3.424438267336738</c:v>
                </c:pt>
                <c:pt idx="46">
                  <c:v>3.3931801744155887</c:v>
                </c:pt>
                <c:pt idx="47">
                  <c:v>3.3656846664007478</c:v>
                </c:pt>
                <c:pt idx="48">
                  <c:v>3.3350609453712821</c:v>
                </c:pt>
                <c:pt idx="49">
                  <c:v>3.3079875951063098</c:v>
                </c:pt>
                <c:pt idx="50">
                  <c:v>3.2863519322534618</c:v>
                </c:pt>
                <c:pt idx="51">
                  <c:v>3.2584222746765423</c:v>
                </c:pt>
                <c:pt idx="52">
                  <c:v>3.2362647542760747</c:v>
                </c:pt>
                <c:pt idx="53">
                  <c:v>3.2064784871517205</c:v>
                </c:pt>
                <c:pt idx="54">
                  <c:v>3.1823030918243234</c:v>
                </c:pt>
                <c:pt idx="55">
                  <c:v>3.1588176892023423</c:v>
                </c:pt>
                <c:pt idx="56">
                  <c:v>3.1296582888711288</c:v>
                </c:pt>
                <c:pt idx="57">
                  <c:v>3.1015267317227035</c:v>
                </c:pt>
                <c:pt idx="58">
                  <c:v>3.0787104832028511</c:v>
                </c:pt>
                <c:pt idx="59">
                  <c:v>3.0571172475355457</c:v>
                </c:pt>
                <c:pt idx="60">
                  <c:v>3.0300851975941789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CD-45D9-8B21-FA78FF628ADF}"/>
            </c:ext>
          </c:extLst>
        </c:ser>
        <c:ser>
          <c:idx val="3"/>
          <c:order val="3"/>
          <c:tx>
            <c:strRef>
              <c:f>Delta!$H$2</c:f>
              <c:strCache>
                <c:ptCount val="1"/>
                <c:pt idx="0">
                  <c:v>ch2h4mpt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Delta!$A$4:$A$64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Delta!$H$4:$H$64</c:f>
              <c:numCache>
                <c:formatCode>0.000</c:formatCode>
                <c:ptCount val="61"/>
                <c:pt idx="0">
                  <c:v>5.382409078060979</c:v>
                </c:pt>
                <c:pt idx="1">
                  <c:v>5.3184516491837641</c:v>
                </c:pt>
                <c:pt idx="2">
                  <c:v>5.260159802595421</c:v>
                </c:pt>
                <c:pt idx="3">
                  <c:v>5.2067615509574505</c:v>
                </c:pt>
                <c:pt idx="4">
                  <c:v>5.1479241870504566</c:v>
                </c:pt>
                <c:pt idx="5">
                  <c:v>5.0843470749619701</c:v>
                </c:pt>
                <c:pt idx="6">
                  <c:v>5.0316173738806924</c:v>
                </c:pt>
                <c:pt idx="7">
                  <c:v>4.9811846724776565</c:v>
                </c:pt>
                <c:pt idx="8">
                  <c:v>4.9232053150631838</c:v>
                </c:pt>
                <c:pt idx="9">
                  <c:v>4.8741100368887569</c:v>
                </c:pt>
                <c:pt idx="10">
                  <c:v>4.8169915881748349</c:v>
                </c:pt>
                <c:pt idx="11">
                  <c:v>4.7680972281756162</c:v>
                </c:pt>
                <c:pt idx="12">
                  <c:v>4.7180752961191175</c:v>
                </c:pt>
                <c:pt idx="13">
                  <c:v>4.6659344312929285</c:v>
                </c:pt>
                <c:pt idx="14">
                  <c:v>4.620667206133966</c:v>
                </c:pt>
                <c:pt idx="15">
                  <c:v>4.5724317267756831</c:v>
                </c:pt>
                <c:pt idx="16">
                  <c:v>4.5206451329722341</c:v>
                </c:pt>
                <c:pt idx="17">
                  <c:v>4.4742614482224941</c:v>
                </c:pt>
                <c:pt idx="18">
                  <c:v>4.4226897645787133</c:v>
                </c:pt>
                <c:pt idx="19">
                  <c:v>4.3845708286534002</c:v>
                </c:pt>
                <c:pt idx="20">
                  <c:v>4.3329990102713989</c:v>
                </c:pt>
                <c:pt idx="21">
                  <c:v>4.2924863393818402</c:v>
                </c:pt>
                <c:pt idx="22">
                  <c:v>4.2460043382486212</c:v>
                </c:pt>
                <c:pt idx="23">
                  <c:v>4.2023456780955204</c:v>
                </c:pt>
                <c:pt idx="24">
                  <c:v>4.1598459448501934</c:v>
                </c:pt>
                <c:pt idx="25">
                  <c:v>4.1194008169966878</c:v>
                </c:pt>
                <c:pt idx="26">
                  <c:v>4.0791287818688904</c:v>
                </c:pt>
                <c:pt idx="27">
                  <c:v>4.0321438184129921</c:v>
                </c:pt>
                <c:pt idx="28">
                  <c:v>3.9934609553580191</c:v>
                </c:pt>
                <c:pt idx="29">
                  <c:v>3.9542517750723594</c:v>
                </c:pt>
                <c:pt idx="30">
                  <c:v>3.9148707711702535</c:v>
                </c:pt>
                <c:pt idx="31">
                  <c:v>3.8746945632675001</c:v>
                </c:pt>
                <c:pt idx="32">
                  <c:v>3.8334546622114107</c:v>
                </c:pt>
                <c:pt idx="33">
                  <c:v>3.7995887140305218</c:v>
                </c:pt>
                <c:pt idx="34">
                  <c:v>3.7644644190975018</c:v>
                </c:pt>
                <c:pt idx="35">
                  <c:v>3.7268772956025042</c:v>
                </c:pt>
                <c:pt idx="36">
                  <c:v>3.6876384156920849</c:v>
                </c:pt>
                <c:pt idx="37">
                  <c:v>3.6539769034509284</c:v>
                </c:pt>
                <c:pt idx="38">
                  <c:v>3.6183124767030783</c:v>
                </c:pt>
                <c:pt idx="39">
                  <c:v>3.5783226624532816</c:v>
                </c:pt>
                <c:pt idx="40">
                  <c:v>3.5437450570166007</c:v>
                </c:pt>
                <c:pt idx="41">
                  <c:v>3.5141836510894642</c:v>
                </c:pt>
                <c:pt idx="42">
                  <c:v>3.4811569740484938</c:v>
                </c:pt>
                <c:pt idx="43">
                  <c:v>3.443860212376082</c:v>
                </c:pt>
                <c:pt idx="44">
                  <c:v>3.4098734045377999</c:v>
                </c:pt>
                <c:pt idx="45">
                  <c:v>3.3817606539310319</c:v>
                </c:pt>
                <c:pt idx="46">
                  <c:v>3.3477147263825113</c:v>
                </c:pt>
                <c:pt idx="47">
                  <c:v>3.3161746886225529</c:v>
                </c:pt>
                <c:pt idx="48">
                  <c:v>3.2801861256979148</c:v>
                </c:pt>
                <c:pt idx="49">
                  <c:v>3.2464744858557992</c:v>
                </c:pt>
                <c:pt idx="50">
                  <c:v>3.2169867534002083</c:v>
                </c:pt>
                <c:pt idx="51">
                  <c:v>3.1903946100180214</c:v>
                </c:pt>
                <c:pt idx="52">
                  <c:v>3.1564830610704142</c:v>
                </c:pt>
                <c:pt idx="53">
                  <c:v>3.1255879285858601</c:v>
                </c:pt>
                <c:pt idx="54">
                  <c:v>3.096206877527985</c:v>
                </c:pt>
                <c:pt idx="55">
                  <c:v>3.0693805044519351</c:v>
                </c:pt>
                <c:pt idx="56">
                  <c:v>3.0432498344805659</c:v>
                </c:pt>
                <c:pt idx="57">
                  <c:v>3.0127429292288177</c:v>
                </c:pt>
                <c:pt idx="58">
                  <c:v>2.9891169302653786</c:v>
                </c:pt>
                <c:pt idx="59">
                  <c:v>2.9595986952812847</c:v>
                </c:pt>
                <c:pt idx="60">
                  <c:v>2.9309246821560553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4CD-45D9-8B21-FA78FF628ADF}"/>
            </c:ext>
          </c:extLst>
        </c:ser>
        <c:ser>
          <c:idx val="4"/>
          <c:order val="4"/>
          <c:tx>
            <c:strRef>
              <c:f>Delta!$I$2</c:f>
              <c:strCache>
                <c:ptCount val="1"/>
                <c:pt idx="0">
                  <c:v>ch3h4mpt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Delta!$A$4:$A$64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Delta!$I$4:$I$64</c:f>
              <c:numCache>
                <c:formatCode>0.000</c:formatCode>
                <c:ptCount val="61"/>
                <c:pt idx="0">
                  <c:v>5.9893374676540656</c:v>
                </c:pt>
                <c:pt idx="1">
                  <c:v>5.9227475142045183</c:v>
                </c:pt>
                <c:pt idx="2">
                  <c:v>5.8562139706788141</c:v>
                </c:pt>
                <c:pt idx="3">
                  <c:v>5.7889031409747993</c:v>
                </c:pt>
                <c:pt idx="4">
                  <c:v>5.7292727456952353</c:v>
                </c:pt>
                <c:pt idx="5">
                  <c:v>5.6589667700630564</c:v>
                </c:pt>
                <c:pt idx="6">
                  <c:v>5.6036650829447421</c:v>
                </c:pt>
                <c:pt idx="7">
                  <c:v>5.5368856920439136</c:v>
                </c:pt>
                <c:pt idx="8">
                  <c:v>5.4838323322987659</c:v>
                </c:pt>
                <c:pt idx="9">
                  <c:v>5.4182120691683711</c:v>
                </c:pt>
                <c:pt idx="10">
                  <c:v>5.3659681557398642</c:v>
                </c:pt>
                <c:pt idx="11">
                  <c:v>5.3080112701868742</c:v>
                </c:pt>
                <c:pt idx="12">
                  <c:v>5.2450485043975537</c:v>
                </c:pt>
                <c:pt idx="13">
                  <c:v>5.1930924759757691</c:v>
                </c:pt>
                <c:pt idx="14">
                  <c:v>5.1353548172083929</c:v>
                </c:pt>
                <c:pt idx="15">
                  <c:v>5.0792254251783575</c:v>
                </c:pt>
                <c:pt idx="16">
                  <c:v>5.0243536088030449</c:v>
                </c:pt>
                <c:pt idx="17">
                  <c:v>4.9800541544888777</c:v>
                </c:pt>
                <c:pt idx="18">
                  <c:v>4.9273054881071587</c:v>
                </c:pt>
                <c:pt idx="19">
                  <c:v>4.8746833719304217</c:v>
                </c:pt>
                <c:pt idx="20">
                  <c:v>4.8225793425988872</c:v>
                </c:pt>
                <c:pt idx="21">
                  <c:v>4.7693570076448033</c:v>
                </c:pt>
                <c:pt idx="22">
                  <c:v>4.7245838349148084</c:v>
                </c:pt>
                <c:pt idx="23">
                  <c:v>4.6790725617127382</c:v>
                </c:pt>
                <c:pt idx="24">
                  <c:v>4.6221915851147877</c:v>
                </c:pt>
                <c:pt idx="25">
                  <c:v>4.5818708405618302</c:v>
                </c:pt>
                <c:pt idx="26">
                  <c:v>4.530407310332496</c:v>
                </c:pt>
                <c:pt idx="27">
                  <c:v>4.4848153524739143</c:v>
                </c:pt>
                <c:pt idx="28">
                  <c:v>4.4376487073529702</c:v>
                </c:pt>
                <c:pt idx="29">
                  <c:v>4.3949565172272109</c:v>
                </c:pt>
                <c:pt idx="30">
                  <c:v>4.3501491194211095</c:v>
                </c:pt>
                <c:pt idx="31">
                  <c:v>4.3095795398875314</c:v>
                </c:pt>
                <c:pt idx="32">
                  <c:v>4.2658181108410353</c:v>
                </c:pt>
                <c:pt idx="33">
                  <c:v>4.2261531683507325</c:v>
                </c:pt>
                <c:pt idx="34">
                  <c:v>4.1830265426192614</c:v>
                </c:pt>
                <c:pt idx="35">
                  <c:v>4.1429087944937493</c:v>
                </c:pt>
                <c:pt idx="36">
                  <c:v>4.0979757468033728</c:v>
                </c:pt>
                <c:pt idx="37">
                  <c:v>4.0574763637395428</c:v>
                </c:pt>
                <c:pt idx="38">
                  <c:v>4.0199018662607777</c:v>
                </c:pt>
                <c:pt idx="39">
                  <c:v>3.976710149727225</c:v>
                </c:pt>
                <c:pt idx="40">
                  <c:v>3.9453850646653521</c:v>
                </c:pt>
                <c:pt idx="41">
                  <c:v>3.8992494432814606</c:v>
                </c:pt>
                <c:pt idx="42">
                  <c:v>3.8641227927314059</c:v>
                </c:pt>
                <c:pt idx="43">
                  <c:v>3.8320137439011859</c:v>
                </c:pt>
                <c:pt idx="44">
                  <c:v>3.7924717160802146</c:v>
                </c:pt>
                <c:pt idx="45">
                  <c:v>3.754887888129943</c:v>
                </c:pt>
                <c:pt idx="46">
                  <c:v>3.719408820408221</c:v>
                </c:pt>
                <c:pt idx="47">
                  <c:v>3.6857759405994894</c:v>
                </c:pt>
                <c:pt idx="48">
                  <c:v>3.6527116976927676</c:v>
                </c:pt>
                <c:pt idx="49">
                  <c:v>3.6119919051338378</c:v>
                </c:pt>
                <c:pt idx="50">
                  <c:v>3.5813221099008086</c:v>
                </c:pt>
                <c:pt idx="51">
                  <c:v>3.5436440525218327</c:v>
                </c:pt>
                <c:pt idx="52">
                  <c:v>3.5139862034483382</c:v>
                </c:pt>
                <c:pt idx="53">
                  <c:v>3.4768892479963842</c:v>
                </c:pt>
                <c:pt idx="54">
                  <c:v>3.4488347935188735</c:v>
                </c:pt>
                <c:pt idx="55">
                  <c:v>3.4114943531753372</c:v>
                </c:pt>
                <c:pt idx="56">
                  <c:v>3.3833289176916637</c:v>
                </c:pt>
                <c:pt idx="57">
                  <c:v>3.354955790146219</c:v>
                </c:pt>
                <c:pt idx="58">
                  <c:v>3.3180661048199944</c:v>
                </c:pt>
                <c:pt idx="59">
                  <c:v>3.2891474738430126</c:v>
                </c:pt>
                <c:pt idx="60">
                  <c:v>3.2591097698007054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4CD-45D9-8B21-FA78FF628ADF}"/>
            </c:ext>
          </c:extLst>
        </c:ser>
        <c:ser>
          <c:idx val="5"/>
          <c:order val="5"/>
          <c:tx>
            <c:strRef>
              <c:f>Delta!$J$2</c:f>
              <c:strCache>
                <c:ptCount val="1"/>
                <c:pt idx="0">
                  <c:v>ch3scom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Delta!$A$4:$A$64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Delta!$J$4:$J$64</c:f>
              <c:numCache>
                <c:formatCode>0.000</c:formatCode>
                <c:ptCount val="61"/>
                <c:pt idx="0">
                  <c:v>6.3022379984447596</c:v>
                </c:pt>
                <c:pt idx="1">
                  <c:v>6.231375561093655</c:v>
                </c:pt>
                <c:pt idx="2">
                  <c:v>6.1563286326216105</c:v>
                </c:pt>
                <c:pt idx="3">
                  <c:v>6.0943152906600684</c:v>
                </c:pt>
                <c:pt idx="4">
                  <c:v>6.0268574868491687</c:v>
                </c:pt>
                <c:pt idx="5">
                  <c:v>5.9534855079048654</c:v>
                </c:pt>
                <c:pt idx="6">
                  <c:v>5.8920461986859962</c:v>
                </c:pt>
                <c:pt idx="7">
                  <c:v>5.8239891862006399</c:v>
                </c:pt>
                <c:pt idx="8">
                  <c:v>5.7666983303514829</c:v>
                </c:pt>
                <c:pt idx="9">
                  <c:v>5.7012488963232855</c:v>
                </c:pt>
                <c:pt idx="10">
                  <c:v>5.6371113623450153</c:v>
                </c:pt>
                <c:pt idx="11">
                  <c:v>5.5824332446414715</c:v>
                </c:pt>
                <c:pt idx="12">
                  <c:v>5.518618462502678</c:v>
                </c:pt>
                <c:pt idx="13">
                  <c:v>5.4636341811789002</c:v>
                </c:pt>
                <c:pt idx="14">
                  <c:v>5.3990500743188452</c:v>
                </c:pt>
                <c:pt idx="15">
                  <c:v>5.3423975798749801</c:v>
                </c:pt>
                <c:pt idx="16">
                  <c:v>5.2837296226229125</c:v>
                </c:pt>
                <c:pt idx="17">
                  <c:v>5.2329691515071719</c:v>
                </c:pt>
                <c:pt idx="18">
                  <c:v>5.1797840285860985</c:v>
                </c:pt>
                <c:pt idx="19">
                  <c:v>5.1239414988417664</c:v>
                </c:pt>
                <c:pt idx="20">
                  <c:v>5.0741150202353591</c:v>
                </c:pt>
                <c:pt idx="21">
                  <c:v>5.0217436068860088</c:v>
                </c:pt>
                <c:pt idx="22">
                  <c:v>4.9654627568560539</c:v>
                </c:pt>
                <c:pt idx="23">
                  <c:v>4.914792379464572</c:v>
                </c:pt>
                <c:pt idx="24">
                  <c:v>4.8688630492710328</c:v>
                </c:pt>
                <c:pt idx="25">
                  <c:v>4.8188621832847556</c:v>
                </c:pt>
                <c:pt idx="26">
                  <c:v>4.7642992784773242</c:v>
                </c:pt>
                <c:pt idx="27">
                  <c:v>4.7226240578370771</c:v>
                </c:pt>
                <c:pt idx="28">
                  <c:v>4.6760299916175363</c:v>
                </c:pt>
                <c:pt idx="29">
                  <c:v>4.6235150010327519</c:v>
                </c:pt>
                <c:pt idx="30">
                  <c:v>4.574585547053367</c:v>
                </c:pt>
                <c:pt idx="31">
                  <c:v>4.5295783748013907</c:v>
                </c:pt>
                <c:pt idx="32">
                  <c:v>4.4868527004768843</c:v>
                </c:pt>
                <c:pt idx="33">
                  <c:v>4.4467261588698737</c:v>
                </c:pt>
                <c:pt idx="34">
                  <c:v>4.4002568699268441</c:v>
                </c:pt>
                <c:pt idx="35">
                  <c:v>4.3557041500501548</c:v>
                </c:pt>
                <c:pt idx="36">
                  <c:v>4.3130485696840637</c:v>
                </c:pt>
                <c:pt idx="37">
                  <c:v>4.2729245551871298</c:v>
                </c:pt>
                <c:pt idx="38">
                  <c:v>4.2336485672804791</c:v>
                </c:pt>
                <c:pt idx="39">
                  <c:v>4.1874412430642494</c:v>
                </c:pt>
                <c:pt idx="40">
                  <c:v>4.1512299446162526</c:v>
                </c:pt>
                <c:pt idx="41">
                  <c:v>4.1070055083622936</c:v>
                </c:pt>
                <c:pt idx="42">
                  <c:v>4.0723023254538582</c:v>
                </c:pt>
                <c:pt idx="43">
                  <c:v>4.0295544254922433</c:v>
                </c:pt>
                <c:pt idx="44">
                  <c:v>3.9865517293871111</c:v>
                </c:pt>
                <c:pt idx="45">
                  <c:v>3.953960343876739</c:v>
                </c:pt>
                <c:pt idx="46">
                  <c:v>3.9121351387292336</c:v>
                </c:pt>
                <c:pt idx="47">
                  <c:v>3.8793522885745002</c:v>
                </c:pt>
                <c:pt idx="48">
                  <c:v>3.8462416227145191</c:v>
                </c:pt>
                <c:pt idx="49">
                  <c:v>3.8037816630593912</c:v>
                </c:pt>
                <c:pt idx="50">
                  <c:v>3.7695417571634859</c:v>
                </c:pt>
                <c:pt idx="51">
                  <c:v>3.7348711965010661</c:v>
                </c:pt>
                <c:pt idx="52">
                  <c:v>3.6996076296107461</c:v>
                </c:pt>
                <c:pt idx="53">
                  <c:v>3.6631599818794935</c:v>
                </c:pt>
                <c:pt idx="54">
                  <c:v>3.6350174913786226</c:v>
                </c:pt>
                <c:pt idx="55">
                  <c:v>3.5962363116577301</c:v>
                </c:pt>
                <c:pt idx="56">
                  <c:v>3.5650543827607795</c:v>
                </c:pt>
                <c:pt idx="57">
                  <c:v>3.5332325331551839</c:v>
                </c:pt>
                <c:pt idx="58">
                  <c:v>3.4985459428047427</c:v>
                </c:pt>
                <c:pt idx="59">
                  <c:v>3.463127273165334</c:v>
                </c:pt>
                <c:pt idx="60">
                  <c:v>3.4338068249091247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4CD-45D9-8B21-FA78FF628ADF}"/>
            </c:ext>
          </c:extLst>
        </c:ser>
        <c:ser>
          <c:idx val="6"/>
          <c:order val="6"/>
          <c:tx>
            <c:strRef>
              <c:f>Delta!$K$2</c:f>
              <c:strCache>
                <c:ptCount val="1"/>
                <c:pt idx="0">
                  <c:v>ch4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Delta!$A$4:$A$64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Delta!$K$4:$K$64</c:f>
              <c:numCache>
                <c:formatCode>0.000</c:formatCode>
                <c:ptCount val="61"/>
                <c:pt idx="0">
                  <c:v>6.6059478806121952</c:v>
                </c:pt>
                <c:pt idx="1">
                  <c:v>6.522604830554446</c:v>
                </c:pt>
                <c:pt idx="2">
                  <c:v>6.4486085981070307</c:v>
                </c:pt>
                <c:pt idx="3">
                  <c:v>6.3752667503069738</c:v>
                </c:pt>
                <c:pt idx="4">
                  <c:v>6.3029441637205696</c:v>
                </c:pt>
                <c:pt idx="5">
                  <c:v>6.2386650259160792</c:v>
                </c:pt>
                <c:pt idx="6">
                  <c:v>6.1648570523438195</c:v>
                </c:pt>
                <c:pt idx="7">
                  <c:v>6.0984335281411006</c:v>
                </c:pt>
                <c:pt idx="8">
                  <c:v>6.0309328172067911</c:v>
                </c:pt>
                <c:pt idx="9">
                  <c:v>5.9625180384401677</c:v>
                </c:pt>
                <c:pt idx="10">
                  <c:v>5.8910185257983194</c:v>
                </c:pt>
                <c:pt idx="11">
                  <c:v>5.8261165489104094</c:v>
                </c:pt>
                <c:pt idx="12">
                  <c:v>5.7686652985151632</c:v>
                </c:pt>
                <c:pt idx="13">
                  <c:v>5.7069438080199486</c:v>
                </c:pt>
                <c:pt idx="14">
                  <c:v>5.6417927184104766</c:v>
                </c:pt>
                <c:pt idx="15">
                  <c:v>5.5817966163580479</c:v>
                </c:pt>
                <c:pt idx="16">
                  <c:v>5.5182732728145112</c:v>
                </c:pt>
                <c:pt idx="17">
                  <c:v>5.4589036855534623</c:v>
                </c:pt>
                <c:pt idx="18">
                  <c:v>5.4042019701061594</c:v>
                </c:pt>
                <c:pt idx="19">
                  <c:v>5.3459945190430513</c:v>
                </c:pt>
                <c:pt idx="20">
                  <c:v>5.2901536808760419</c:v>
                </c:pt>
                <c:pt idx="21">
                  <c:v>5.2289265054885625</c:v>
                </c:pt>
                <c:pt idx="22">
                  <c:v>5.1803882640426568</c:v>
                </c:pt>
                <c:pt idx="23">
                  <c:v>5.1262453207041592</c:v>
                </c:pt>
                <c:pt idx="24">
                  <c:v>5.0649329223886319</c:v>
                </c:pt>
                <c:pt idx="25">
                  <c:v>5.0170262756092932</c:v>
                </c:pt>
                <c:pt idx="26">
                  <c:v>4.9611738077648404</c:v>
                </c:pt>
                <c:pt idx="27">
                  <c:v>4.9072823941176402</c:v>
                </c:pt>
                <c:pt idx="28">
                  <c:v>4.8561330116938528</c:v>
                </c:pt>
                <c:pt idx="29">
                  <c:v>4.8070017244308261</c:v>
                </c:pt>
                <c:pt idx="30">
                  <c:v>4.7590176571608023</c:v>
                </c:pt>
                <c:pt idx="31">
                  <c:v>4.7122912200612266</c:v>
                </c:pt>
                <c:pt idx="32">
                  <c:v>4.6668491895385245</c:v>
                </c:pt>
                <c:pt idx="33">
                  <c:v>4.6142968433535714</c:v>
                </c:pt>
                <c:pt idx="34">
                  <c:v>4.5714794310871554</c:v>
                </c:pt>
                <c:pt idx="35">
                  <c:v>4.5271630161147769</c:v>
                </c:pt>
                <c:pt idx="36">
                  <c:v>4.4765443358720791</c:v>
                </c:pt>
                <c:pt idx="37">
                  <c:v>4.4344708680492673</c:v>
                </c:pt>
                <c:pt idx="38">
                  <c:v>4.3918559654321232</c:v>
                </c:pt>
                <c:pt idx="39">
                  <c:v>4.3410769665184201</c:v>
                </c:pt>
                <c:pt idx="40">
                  <c:v>4.2989132219148907</c:v>
                </c:pt>
                <c:pt idx="41">
                  <c:v>4.2560732339880225</c:v>
                </c:pt>
                <c:pt idx="42">
                  <c:v>4.2135812215489121</c:v>
                </c:pt>
                <c:pt idx="43">
                  <c:v>4.1789231955382533</c:v>
                </c:pt>
                <c:pt idx="44">
                  <c:v>4.1343555217365768</c:v>
                </c:pt>
                <c:pt idx="45">
                  <c:v>4.0977674309037315</c:v>
                </c:pt>
                <c:pt idx="46">
                  <c:v>4.0513171146892013</c:v>
                </c:pt>
                <c:pt idx="47">
                  <c:v>4.0125263802712752</c:v>
                </c:pt>
                <c:pt idx="48">
                  <c:v>3.9726632455834299</c:v>
                </c:pt>
                <c:pt idx="49">
                  <c:v>3.9399222306018</c:v>
                </c:pt>
                <c:pt idx="50">
                  <c:v>3.8962270559979029</c:v>
                </c:pt>
                <c:pt idx="51">
                  <c:v>3.8601111909781771</c:v>
                </c:pt>
                <c:pt idx="52">
                  <c:v>3.8242175446112636</c:v>
                </c:pt>
                <c:pt idx="53">
                  <c:v>3.7914462589303533</c:v>
                </c:pt>
                <c:pt idx="54">
                  <c:v>3.7497434462148149</c:v>
                </c:pt>
                <c:pt idx="55">
                  <c:v>3.714392129703814</c:v>
                </c:pt>
                <c:pt idx="56">
                  <c:v>3.6776193983758532</c:v>
                </c:pt>
                <c:pt idx="57">
                  <c:v>3.6485576072693426</c:v>
                </c:pt>
                <c:pt idx="58">
                  <c:v>3.6141383495253976</c:v>
                </c:pt>
                <c:pt idx="59">
                  <c:v>3.5793849234149189</c:v>
                </c:pt>
                <c:pt idx="60">
                  <c:v>3.5496577098304005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4CD-45D9-8B21-FA78FF628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897904"/>
        <c:axId val="737904464"/>
      </c:scatterChart>
      <c:valAx>
        <c:axId val="73789790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7904464"/>
        <c:crosses val="autoZero"/>
        <c:crossBetween val="midCat"/>
      </c:valAx>
      <c:valAx>
        <c:axId val="737904464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789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Delta!$K$2</c:f>
              <c:strCache>
                <c:ptCount val="1"/>
                <c:pt idx="0">
                  <c:v>ch4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Delta!$B$4:$B$354</c:f>
              <c:numCache>
                <c:formatCode>General</c:formatCode>
                <c:ptCount val="351"/>
                <c:pt idx="0">
                  <c:v>273.14999999999998</c:v>
                </c:pt>
                <c:pt idx="1">
                  <c:v>275.14999999999998</c:v>
                </c:pt>
                <c:pt idx="2">
                  <c:v>277.14999999999998</c:v>
                </c:pt>
                <c:pt idx="3">
                  <c:v>279.14999999999998</c:v>
                </c:pt>
                <c:pt idx="4">
                  <c:v>281.14999999999998</c:v>
                </c:pt>
                <c:pt idx="5">
                  <c:v>283.14999999999998</c:v>
                </c:pt>
                <c:pt idx="6">
                  <c:v>285.14999999999998</c:v>
                </c:pt>
                <c:pt idx="7">
                  <c:v>287.14999999999998</c:v>
                </c:pt>
                <c:pt idx="8">
                  <c:v>289.14999999999998</c:v>
                </c:pt>
                <c:pt idx="9">
                  <c:v>291.14999999999998</c:v>
                </c:pt>
                <c:pt idx="10">
                  <c:v>293.14999999999998</c:v>
                </c:pt>
                <c:pt idx="11">
                  <c:v>295.14999999999998</c:v>
                </c:pt>
                <c:pt idx="12">
                  <c:v>297.14999999999998</c:v>
                </c:pt>
                <c:pt idx="13">
                  <c:v>299.14999999999998</c:v>
                </c:pt>
                <c:pt idx="14">
                  <c:v>301.14999999999998</c:v>
                </c:pt>
                <c:pt idx="15">
                  <c:v>303.14999999999998</c:v>
                </c:pt>
                <c:pt idx="16">
                  <c:v>305.14999999999998</c:v>
                </c:pt>
                <c:pt idx="17">
                  <c:v>307.14999999999998</c:v>
                </c:pt>
                <c:pt idx="18">
                  <c:v>309.14999999999998</c:v>
                </c:pt>
                <c:pt idx="19">
                  <c:v>311.14999999999998</c:v>
                </c:pt>
                <c:pt idx="20">
                  <c:v>313.14999999999998</c:v>
                </c:pt>
                <c:pt idx="21">
                  <c:v>315.14999999999998</c:v>
                </c:pt>
                <c:pt idx="22">
                  <c:v>317.14999999999998</c:v>
                </c:pt>
                <c:pt idx="23">
                  <c:v>319.14999999999998</c:v>
                </c:pt>
                <c:pt idx="24">
                  <c:v>321.14999999999998</c:v>
                </c:pt>
                <c:pt idx="25">
                  <c:v>323.14999999999998</c:v>
                </c:pt>
                <c:pt idx="26">
                  <c:v>325.14999999999998</c:v>
                </c:pt>
                <c:pt idx="27">
                  <c:v>327.14999999999998</c:v>
                </c:pt>
                <c:pt idx="28">
                  <c:v>329.15</c:v>
                </c:pt>
                <c:pt idx="29">
                  <c:v>331.15</c:v>
                </c:pt>
                <c:pt idx="30">
                  <c:v>333.15</c:v>
                </c:pt>
                <c:pt idx="31">
                  <c:v>335.15</c:v>
                </c:pt>
                <c:pt idx="32">
                  <c:v>337.15</c:v>
                </c:pt>
                <c:pt idx="33">
                  <c:v>339.15</c:v>
                </c:pt>
                <c:pt idx="34">
                  <c:v>341.15</c:v>
                </c:pt>
                <c:pt idx="35">
                  <c:v>343.15</c:v>
                </c:pt>
                <c:pt idx="36">
                  <c:v>345.15</c:v>
                </c:pt>
                <c:pt idx="37">
                  <c:v>347.15</c:v>
                </c:pt>
                <c:pt idx="38">
                  <c:v>349.15</c:v>
                </c:pt>
                <c:pt idx="39">
                  <c:v>351.15</c:v>
                </c:pt>
                <c:pt idx="40">
                  <c:v>353.15</c:v>
                </c:pt>
                <c:pt idx="41">
                  <c:v>355.15</c:v>
                </c:pt>
                <c:pt idx="42">
                  <c:v>357.15</c:v>
                </c:pt>
                <c:pt idx="43">
                  <c:v>359.15</c:v>
                </c:pt>
                <c:pt idx="44">
                  <c:v>361.15</c:v>
                </c:pt>
                <c:pt idx="45">
                  <c:v>363.15</c:v>
                </c:pt>
                <c:pt idx="46">
                  <c:v>365.15</c:v>
                </c:pt>
                <c:pt idx="47">
                  <c:v>367.15</c:v>
                </c:pt>
                <c:pt idx="48">
                  <c:v>369.15</c:v>
                </c:pt>
                <c:pt idx="49">
                  <c:v>371.15</c:v>
                </c:pt>
                <c:pt idx="50">
                  <c:v>373.15</c:v>
                </c:pt>
                <c:pt idx="51">
                  <c:v>375.15</c:v>
                </c:pt>
                <c:pt idx="52">
                  <c:v>377.15</c:v>
                </c:pt>
                <c:pt idx="53">
                  <c:v>379.15</c:v>
                </c:pt>
                <c:pt idx="54">
                  <c:v>381.15</c:v>
                </c:pt>
                <c:pt idx="55">
                  <c:v>383.15</c:v>
                </c:pt>
                <c:pt idx="56">
                  <c:v>385.15</c:v>
                </c:pt>
                <c:pt idx="57">
                  <c:v>387.15</c:v>
                </c:pt>
                <c:pt idx="58">
                  <c:v>389.15</c:v>
                </c:pt>
                <c:pt idx="59">
                  <c:v>391.15</c:v>
                </c:pt>
                <c:pt idx="60">
                  <c:v>393.15</c:v>
                </c:pt>
                <c:pt idx="61">
                  <c:v>395.15</c:v>
                </c:pt>
                <c:pt idx="62">
                  <c:v>397.15</c:v>
                </c:pt>
                <c:pt idx="63">
                  <c:v>399.15</c:v>
                </c:pt>
                <c:pt idx="64">
                  <c:v>401.15</c:v>
                </c:pt>
                <c:pt idx="65">
                  <c:v>403.15</c:v>
                </c:pt>
                <c:pt idx="66">
                  <c:v>405.15</c:v>
                </c:pt>
                <c:pt idx="67">
                  <c:v>407.15</c:v>
                </c:pt>
                <c:pt idx="68">
                  <c:v>409.15</c:v>
                </c:pt>
                <c:pt idx="69">
                  <c:v>411.15</c:v>
                </c:pt>
                <c:pt idx="70">
                  <c:v>413.15</c:v>
                </c:pt>
                <c:pt idx="71">
                  <c:v>415.15</c:v>
                </c:pt>
                <c:pt idx="72">
                  <c:v>417.15</c:v>
                </c:pt>
                <c:pt idx="73">
                  <c:v>419.15</c:v>
                </c:pt>
                <c:pt idx="74">
                  <c:v>421.15</c:v>
                </c:pt>
                <c:pt idx="75">
                  <c:v>423.15</c:v>
                </c:pt>
                <c:pt idx="76">
                  <c:v>425.15</c:v>
                </c:pt>
                <c:pt idx="77">
                  <c:v>427.15</c:v>
                </c:pt>
                <c:pt idx="78">
                  <c:v>429.15</c:v>
                </c:pt>
                <c:pt idx="79">
                  <c:v>431.15</c:v>
                </c:pt>
                <c:pt idx="80">
                  <c:v>433.15</c:v>
                </c:pt>
                <c:pt idx="81">
                  <c:v>435.15</c:v>
                </c:pt>
                <c:pt idx="82">
                  <c:v>437.15</c:v>
                </c:pt>
                <c:pt idx="83">
                  <c:v>439.15</c:v>
                </c:pt>
                <c:pt idx="84">
                  <c:v>441.15</c:v>
                </c:pt>
                <c:pt idx="85">
                  <c:v>443.15</c:v>
                </c:pt>
                <c:pt idx="86">
                  <c:v>445.15</c:v>
                </c:pt>
                <c:pt idx="87">
                  <c:v>447.15</c:v>
                </c:pt>
                <c:pt idx="88">
                  <c:v>449.15</c:v>
                </c:pt>
                <c:pt idx="89">
                  <c:v>451.15</c:v>
                </c:pt>
                <c:pt idx="90">
                  <c:v>453.15</c:v>
                </c:pt>
                <c:pt idx="91">
                  <c:v>455.15</c:v>
                </c:pt>
                <c:pt idx="92">
                  <c:v>457.15</c:v>
                </c:pt>
                <c:pt idx="93">
                  <c:v>459.15</c:v>
                </c:pt>
                <c:pt idx="94">
                  <c:v>461.15</c:v>
                </c:pt>
                <c:pt idx="95">
                  <c:v>463.15</c:v>
                </c:pt>
                <c:pt idx="96">
                  <c:v>465.15</c:v>
                </c:pt>
                <c:pt idx="97">
                  <c:v>467.15</c:v>
                </c:pt>
                <c:pt idx="98">
                  <c:v>469.15</c:v>
                </c:pt>
                <c:pt idx="99">
                  <c:v>471.15</c:v>
                </c:pt>
                <c:pt idx="100">
                  <c:v>473.15</c:v>
                </c:pt>
                <c:pt idx="101">
                  <c:v>475.15</c:v>
                </c:pt>
                <c:pt idx="102">
                  <c:v>477.15</c:v>
                </c:pt>
                <c:pt idx="103">
                  <c:v>479.15</c:v>
                </c:pt>
                <c:pt idx="104">
                  <c:v>481.15</c:v>
                </c:pt>
                <c:pt idx="105">
                  <c:v>483.15</c:v>
                </c:pt>
                <c:pt idx="106">
                  <c:v>485.15</c:v>
                </c:pt>
                <c:pt idx="107">
                  <c:v>487.15</c:v>
                </c:pt>
                <c:pt idx="108">
                  <c:v>489.15</c:v>
                </c:pt>
                <c:pt idx="109">
                  <c:v>491.15</c:v>
                </c:pt>
                <c:pt idx="110">
                  <c:v>493.15</c:v>
                </c:pt>
                <c:pt idx="111">
                  <c:v>495.15</c:v>
                </c:pt>
                <c:pt idx="112">
                  <c:v>497.15</c:v>
                </c:pt>
                <c:pt idx="113">
                  <c:v>499.15</c:v>
                </c:pt>
                <c:pt idx="114">
                  <c:v>501.15</c:v>
                </c:pt>
                <c:pt idx="115">
                  <c:v>503.15</c:v>
                </c:pt>
                <c:pt idx="116">
                  <c:v>505.15</c:v>
                </c:pt>
                <c:pt idx="117">
                  <c:v>507.15</c:v>
                </c:pt>
                <c:pt idx="118">
                  <c:v>509.15</c:v>
                </c:pt>
                <c:pt idx="119">
                  <c:v>511.15</c:v>
                </c:pt>
                <c:pt idx="120">
                  <c:v>513.15</c:v>
                </c:pt>
                <c:pt idx="121">
                  <c:v>515.15</c:v>
                </c:pt>
                <c:pt idx="122">
                  <c:v>517.15</c:v>
                </c:pt>
                <c:pt idx="123">
                  <c:v>519.15</c:v>
                </c:pt>
                <c:pt idx="124">
                  <c:v>521.15</c:v>
                </c:pt>
                <c:pt idx="125">
                  <c:v>523.15</c:v>
                </c:pt>
                <c:pt idx="126">
                  <c:v>525.15</c:v>
                </c:pt>
                <c:pt idx="127">
                  <c:v>527.15</c:v>
                </c:pt>
                <c:pt idx="128">
                  <c:v>529.15</c:v>
                </c:pt>
                <c:pt idx="129">
                  <c:v>531.15</c:v>
                </c:pt>
                <c:pt idx="130">
                  <c:v>533.15</c:v>
                </c:pt>
                <c:pt idx="131">
                  <c:v>535.15</c:v>
                </c:pt>
                <c:pt idx="132">
                  <c:v>537.15</c:v>
                </c:pt>
                <c:pt idx="133">
                  <c:v>539.15</c:v>
                </c:pt>
                <c:pt idx="134">
                  <c:v>541.15</c:v>
                </c:pt>
                <c:pt idx="135">
                  <c:v>543.15</c:v>
                </c:pt>
                <c:pt idx="136">
                  <c:v>545.15</c:v>
                </c:pt>
                <c:pt idx="137">
                  <c:v>547.15</c:v>
                </c:pt>
                <c:pt idx="138">
                  <c:v>549.15</c:v>
                </c:pt>
                <c:pt idx="139">
                  <c:v>551.15</c:v>
                </c:pt>
                <c:pt idx="140">
                  <c:v>553.15</c:v>
                </c:pt>
                <c:pt idx="141">
                  <c:v>555.15</c:v>
                </c:pt>
                <c:pt idx="142">
                  <c:v>557.15</c:v>
                </c:pt>
                <c:pt idx="143">
                  <c:v>559.15</c:v>
                </c:pt>
                <c:pt idx="144">
                  <c:v>561.15</c:v>
                </c:pt>
                <c:pt idx="145">
                  <c:v>563.15</c:v>
                </c:pt>
                <c:pt idx="146">
                  <c:v>565.15</c:v>
                </c:pt>
                <c:pt idx="147">
                  <c:v>567.15</c:v>
                </c:pt>
                <c:pt idx="148">
                  <c:v>569.15</c:v>
                </c:pt>
                <c:pt idx="149">
                  <c:v>571.15</c:v>
                </c:pt>
                <c:pt idx="150">
                  <c:v>573.15</c:v>
                </c:pt>
                <c:pt idx="151">
                  <c:v>575.15</c:v>
                </c:pt>
                <c:pt idx="152">
                  <c:v>577.15</c:v>
                </c:pt>
                <c:pt idx="153">
                  <c:v>579.15</c:v>
                </c:pt>
                <c:pt idx="154">
                  <c:v>581.15</c:v>
                </c:pt>
                <c:pt idx="155">
                  <c:v>583.15</c:v>
                </c:pt>
                <c:pt idx="156">
                  <c:v>585.15</c:v>
                </c:pt>
                <c:pt idx="157">
                  <c:v>587.15</c:v>
                </c:pt>
                <c:pt idx="158">
                  <c:v>589.15</c:v>
                </c:pt>
                <c:pt idx="159">
                  <c:v>591.15</c:v>
                </c:pt>
                <c:pt idx="160">
                  <c:v>593.15</c:v>
                </c:pt>
                <c:pt idx="161">
                  <c:v>595.15</c:v>
                </c:pt>
                <c:pt idx="162">
                  <c:v>597.15</c:v>
                </c:pt>
                <c:pt idx="163">
                  <c:v>599.15</c:v>
                </c:pt>
                <c:pt idx="164">
                  <c:v>601.15</c:v>
                </c:pt>
                <c:pt idx="165">
                  <c:v>603.15</c:v>
                </c:pt>
                <c:pt idx="166">
                  <c:v>605.15</c:v>
                </c:pt>
                <c:pt idx="167">
                  <c:v>607.15</c:v>
                </c:pt>
                <c:pt idx="168">
                  <c:v>609.15</c:v>
                </c:pt>
                <c:pt idx="169">
                  <c:v>611.15</c:v>
                </c:pt>
                <c:pt idx="170">
                  <c:v>613.15</c:v>
                </c:pt>
                <c:pt idx="171">
                  <c:v>615.15</c:v>
                </c:pt>
                <c:pt idx="172">
                  <c:v>617.15</c:v>
                </c:pt>
                <c:pt idx="173">
                  <c:v>619.15</c:v>
                </c:pt>
                <c:pt idx="174">
                  <c:v>621.15</c:v>
                </c:pt>
                <c:pt idx="175">
                  <c:v>623.15</c:v>
                </c:pt>
                <c:pt idx="176">
                  <c:v>625.15</c:v>
                </c:pt>
                <c:pt idx="177">
                  <c:v>627.15</c:v>
                </c:pt>
                <c:pt idx="178">
                  <c:v>629.15</c:v>
                </c:pt>
                <c:pt idx="179">
                  <c:v>631.15</c:v>
                </c:pt>
                <c:pt idx="180">
                  <c:v>633.15</c:v>
                </c:pt>
                <c:pt idx="181">
                  <c:v>635.15</c:v>
                </c:pt>
                <c:pt idx="182">
                  <c:v>637.15</c:v>
                </c:pt>
                <c:pt idx="183">
                  <c:v>639.15</c:v>
                </c:pt>
                <c:pt idx="184">
                  <c:v>641.15</c:v>
                </c:pt>
                <c:pt idx="185">
                  <c:v>643.15</c:v>
                </c:pt>
                <c:pt idx="186">
                  <c:v>645.15</c:v>
                </c:pt>
                <c:pt idx="187">
                  <c:v>647.15</c:v>
                </c:pt>
                <c:pt idx="188">
                  <c:v>649.15</c:v>
                </c:pt>
                <c:pt idx="189">
                  <c:v>651.15</c:v>
                </c:pt>
                <c:pt idx="190">
                  <c:v>653.15</c:v>
                </c:pt>
                <c:pt idx="191">
                  <c:v>655.15</c:v>
                </c:pt>
                <c:pt idx="192">
                  <c:v>657.15</c:v>
                </c:pt>
                <c:pt idx="193">
                  <c:v>659.15</c:v>
                </c:pt>
                <c:pt idx="194">
                  <c:v>661.15</c:v>
                </c:pt>
                <c:pt idx="195">
                  <c:v>663.15</c:v>
                </c:pt>
                <c:pt idx="196">
                  <c:v>665.15</c:v>
                </c:pt>
                <c:pt idx="197">
                  <c:v>667.15</c:v>
                </c:pt>
                <c:pt idx="198">
                  <c:v>669.15</c:v>
                </c:pt>
                <c:pt idx="199">
                  <c:v>671.15</c:v>
                </c:pt>
                <c:pt idx="200">
                  <c:v>673.15</c:v>
                </c:pt>
                <c:pt idx="201">
                  <c:v>675.15</c:v>
                </c:pt>
                <c:pt idx="202">
                  <c:v>677.15</c:v>
                </c:pt>
                <c:pt idx="203">
                  <c:v>679.15</c:v>
                </c:pt>
                <c:pt idx="204">
                  <c:v>681.15</c:v>
                </c:pt>
                <c:pt idx="205">
                  <c:v>683.15</c:v>
                </c:pt>
                <c:pt idx="206">
                  <c:v>685.15</c:v>
                </c:pt>
                <c:pt idx="207">
                  <c:v>687.15</c:v>
                </c:pt>
                <c:pt idx="208">
                  <c:v>689.15</c:v>
                </c:pt>
                <c:pt idx="209">
                  <c:v>691.15</c:v>
                </c:pt>
                <c:pt idx="210">
                  <c:v>693.15</c:v>
                </c:pt>
                <c:pt idx="211">
                  <c:v>695.15</c:v>
                </c:pt>
                <c:pt idx="212">
                  <c:v>697.15</c:v>
                </c:pt>
                <c:pt idx="213">
                  <c:v>699.15</c:v>
                </c:pt>
                <c:pt idx="214">
                  <c:v>701.15</c:v>
                </c:pt>
                <c:pt idx="215">
                  <c:v>703.15</c:v>
                </c:pt>
                <c:pt idx="216">
                  <c:v>705.15</c:v>
                </c:pt>
                <c:pt idx="217">
                  <c:v>707.15</c:v>
                </c:pt>
                <c:pt idx="218">
                  <c:v>709.15</c:v>
                </c:pt>
                <c:pt idx="219">
                  <c:v>711.15</c:v>
                </c:pt>
                <c:pt idx="220">
                  <c:v>713.15</c:v>
                </c:pt>
                <c:pt idx="221">
                  <c:v>715.15</c:v>
                </c:pt>
                <c:pt idx="222">
                  <c:v>717.15</c:v>
                </c:pt>
                <c:pt idx="223">
                  <c:v>719.15</c:v>
                </c:pt>
                <c:pt idx="224">
                  <c:v>721.15</c:v>
                </c:pt>
                <c:pt idx="225">
                  <c:v>723.15</c:v>
                </c:pt>
                <c:pt idx="226">
                  <c:v>725.15</c:v>
                </c:pt>
                <c:pt idx="227">
                  <c:v>727.15</c:v>
                </c:pt>
                <c:pt idx="228">
                  <c:v>729.15</c:v>
                </c:pt>
                <c:pt idx="229">
                  <c:v>731.15</c:v>
                </c:pt>
                <c:pt idx="230">
                  <c:v>733.15</c:v>
                </c:pt>
                <c:pt idx="231">
                  <c:v>735.15</c:v>
                </c:pt>
                <c:pt idx="232">
                  <c:v>737.15</c:v>
                </c:pt>
                <c:pt idx="233">
                  <c:v>739.15</c:v>
                </c:pt>
                <c:pt idx="234">
                  <c:v>741.15</c:v>
                </c:pt>
                <c:pt idx="235">
                  <c:v>743.15</c:v>
                </c:pt>
                <c:pt idx="236">
                  <c:v>745.15</c:v>
                </c:pt>
                <c:pt idx="237">
                  <c:v>747.15</c:v>
                </c:pt>
                <c:pt idx="238">
                  <c:v>749.15</c:v>
                </c:pt>
                <c:pt idx="239">
                  <c:v>751.15</c:v>
                </c:pt>
                <c:pt idx="240">
                  <c:v>753.15</c:v>
                </c:pt>
                <c:pt idx="241">
                  <c:v>755.15</c:v>
                </c:pt>
                <c:pt idx="242">
                  <c:v>757.15</c:v>
                </c:pt>
                <c:pt idx="243">
                  <c:v>759.15</c:v>
                </c:pt>
                <c:pt idx="244">
                  <c:v>761.15</c:v>
                </c:pt>
                <c:pt idx="245">
                  <c:v>763.15</c:v>
                </c:pt>
                <c:pt idx="246">
                  <c:v>765.15</c:v>
                </c:pt>
                <c:pt idx="247">
                  <c:v>767.15</c:v>
                </c:pt>
                <c:pt idx="248">
                  <c:v>769.15</c:v>
                </c:pt>
                <c:pt idx="249">
                  <c:v>771.15</c:v>
                </c:pt>
                <c:pt idx="250">
                  <c:v>773.15</c:v>
                </c:pt>
                <c:pt idx="251">
                  <c:v>775.15</c:v>
                </c:pt>
                <c:pt idx="252">
                  <c:v>777.15</c:v>
                </c:pt>
                <c:pt idx="253">
                  <c:v>779.15</c:v>
                </c:pt>
                <c:pt idx="254">
                  <c:v>781.15</c:v>
                </c:pt>
                <c:pt idx="255">
                  <c:v>783.15</c:v>
                </c:pt>
                <c:pt idx="256">
                  <c:v>785.15</c:v>
                </c:pt>
                <c:pt idx="257">
                  <c:v>787.15</c:v>
                </c:pt>
                <c:pt idx="258">
                  <c:v>789.15</c:v>
                </c:pt>
                <c:pt idx="259">
                  <c:v>791.15</c:v>
                </c:pt>
                <c:pt idx="260">
                  <c:v>793.15</c:v>
                </c:pt>
                <c:pt idx="261">
                  <c:v>795.15</c:v>
                </c:pt>
                <c:pt idx="262">
                  <c:v>797.15</c:v>
                </c:pt>
                <c:pt idx="263">
                  <c:v>799.15</c:v>
                </c:pt>
                <c:pt idx="264">
                  <c:v>801.15</c:v>
                </c:pt>
                <c:pt idx="265">
                  <c:v>803.15</c:v>
                </c:pt>
                <c:pt idx="266">
                  <c:v>805.15</c:v>
                </c:pt>
                <c:pt idx="267">
                  <c:v>807.15</c:v>
                </c:pt>
                <c:pt idx="268">
                  <c:v>809.15</c:v>
                </c:pt>
                <c:pt idx="269">
                  <c:v>811.15</c:v>
                </c:pt>
                <c:pt idx="270">
                  <c:v>813.15</c:v>
                </c:pt>
                <c:pt idx="271">
                  <c:v>815.15</c:v>
                </c:pt>
                <c:pt idx="272">
                  <c:v>817.15</c:v>
                </c:pt>
                <c:pt idx="273">
                  <c:v>819.15</c:v>
                </c:pt>
                <c:pt idx="274">
                  <c:v>821.15</c:v>
                </c:pt>
                <c:pt idx="275">
                  <c:v>823.15</c:v>
                </c:pt>
                <c:pt idx="276">
                  <c:v>825.15</c:v>
                </c:pt>
                <c:pt idx="277">
                  <c:v>827.15</c:v>
                </c:pt>
                <c:pt idx="278">
                  <c:v>829.15</c:v>
                </c:pt>
                <c:pt idx="279">
                  <c:v>831.15</c:v>
                </c:pt>
                <c:pt idx="280">
                  <c:v>833.15</c:v>
                </c:pt>
                <c:pt idx="281">
                  <c:v>835.15</c:v>
                </c:pt>
                <c:pt idx="282">
                  <c:v>837.15</c:v>
                </c:pt>
                <c:pt idx="283">
                  <c:v>839.15</c:v>
                </c:pt>
                <c:pt idx="284">
                  <c:v>841.15</c:v>
                </c:pt>
                <c:pt idx="285">
                  <c:v>843.15</c:v>
                </c:pt>
                <c:pt idx="286">
                  <c:v>845.15</c:v>
                </c:pt>
                <c:pt idx="287">
                  <c:v>847.15</c:v>
                </c:pt>
                <c:pt idx="288">
                  <c:v>849.15</c:v>
                </c:pt>
                <c:pt idx="289">
                  <c:v>851.15</c:v>
                </c:pt>
                <c:pt idx="290">
                  <c:v>853.15</c:v>
                </c:pt>
                <c:pt idx="291">
                  <c:v>855.15</c:v>
                </c:pt>
                <c:pt idx="292">
                  <c:v>857.15</c:v>
                </c:pt>
                <c:pt idx="293">
                  <c:v>859.15</c:v>
                </c:pt>
                <c:pt idx="294">
                  <c:v>861.15</c:v>
                </c:pt>
                <c:pt idx="295">
                  <c:v>863.15</c:v>
                </c:pt>
                <c:pt idx="296">
                  <c:v>865.15</c:v>
                </c:pt>
                <c:pt idx="297">
                  <c:v>867.15</c:v>
                </c:pt>
                <c:pt idx="298">
                  <c:v>869.15</c:v>
                </c:pt>
                <c:pt idx="299">
                  <c:v>871.15</c:v>
                </c:pt>
                <c:pt idx="300">
                  <c:v>873.15</c:v>
                </c:pt>
                <c:pt idx="301">
                  <c:v>875.15</c:v>
                </c:pt>
                <c:pt idx="302">
                  <c:v>877.15</c:v>
                </c:pt>
                <c:pt idx="303">
                  <c:v>879.15</c:v>
                </c:pt>
                <c:pt idx="304">
                  <c:v>881.15</c:v>
                </c:pt>
                <c:pt idx="305">
                  <c:v>883.15</c:v>
                </c:pt>
                <c:pt idx="306">
                  <c:v>885.15</c:v>
                </c:pt>
                <c:pt idx="307">
                  <c:v>887.15</c:v>
                </c:pt>
                <c:pt idx="308">
                  <c:v>889.15</c:v>
                </c:pt>
                <c:pt idx="309">
                  <c:v>891.15</c:v>
                </c:pt>
                <c:pt idx="310">
                  <c:v>893.15</c:v>
                </c:pt>
                <c:pt idx="311">
                  <c:v>895.15</c:v>
                </c:pt>
                <c:pt idx="312">
                  <c:v>897.15</c:v>
                </c:pt>
                <c:pt idx="313">
                  <c:v>899.15</c:v>
                </c:pt>
                <c:pt idx="314">
                  <c:v>901.15</c:v>
                </c:pt>
                <c:pt idx="315">
                  <c:v>903.15</c:v>
                </c:pt>
                <c:pt idx="316">
                  <c:v>905.15</c:v>
                </c:pt>
                <c:pt idx="317">
                  <c:v>907.15</c:v>
                </c:pt>
                <c:pt idx="318">
                  <c:v>909.15</c:v>
                </c:pt>
                <c:pt idx="319">
                  <c:v>911.15</c:v>
                </c:pt>
                <c:pt idx="320">
                  <c:v>913.15</c:v>
                </c:pt>
                <c:pt idx="321">
                  <c:v>915.15</c:v>
                </c:pt>
                <c:pt idx="322">
                  <c:v>917.15</c:v>
                </c:pt>
                <c:pt idx="323">
                  <c:v>919.15</c:v>
                </c:pt>
                <c:pt idx="324">
                  <c:v>921.15</c:v>
                </c:pt>
                <c:pt idx="325">
                  <c:v>923.15</c:v>
                </c:pt>
                <c:pt idx="326">
                  <c:v>925.15</c:v>
                </c:pt>
                <c:pt idx="327">
                  <c:v>927.15</c:v>
                </c:pt>
                <c:pt idx="328">
                  <c:v>929.15</c:v>
                </c:pt>
                <c:pt idx="329">
                  <c:v>931.15</c:v>
                </c:pt>
                <c:pt idx="330">
                  <c:v>933.15</c:v>
                </c:pt>
                <c:pt idx="331">
                  <c:v>935.15</c:v>
                </c:pt>
                <c:pt idx="332">
                  <c:v>937.15</c:v>
                </c:pt>
                <c:pt idx="333">
                  <c:v>939.15</c:v>
                </c:pt>
                <c:pt idx="334">
                  <c:v>941.15</c:v>
                </c:pt>
                <c:pt idx="335">
                  <c:v>943.15</c:v>
                </c:pt>
                <c:pt idx="336">
                  <c:v>945.15</c:v>
                </c:pt>
                <c:pt idx="337">
                  <c:v>947.15</c:v>
                </c:pt>
                <c:pt idx="338">
                  <c:v>949.15</c:v>
                </c:pt>
                <c:pt idx="339">
                  <c:v>951.15</c:v>
                </c:pt>
                <c:pt idx="340">
                  <c:v>953.15</c:v>
                </c:pt>
                <c:pt idx="341">
                  <c:v>955.15</c:v>
                </c:pt>
                <c:pt idx="342">
                  <c:v>957.15</c:v>
                </c:pt>
                <c:pt idx="343">
                  <c:v>959.15</c:v>
                </c:pt>
                <c:pt idx="344">
                  <c:v>961.15</c:v>
                </c:pt>
                <c:pt idx="345">
                  <c:v>963.15</c:v>
                </c:pt>
                <c:pt idx="346">
                  <c:v>965.15</c:v>
                </c:pt>
                <c:pt idx="347">
                  <c:v>967.15</c:v>
                </c:pt>
                <c:pt idx="348">
                  <c:v>969.15</c:v>
                </c:pt>
                <c:pt idx="349">
                  <c:v>971.15</c:v>
                </c:pt>
                <c:pt idx="350">
                  <c:v>973.15</c:v>
                </c:pt>
              </c:numCache>
            </c:numRef>
          </c:xVal>
          <c:yVal>
            <c:numRef>
              <c:f>Delta!$K$4:$K$354</c:f>
              <c:numCache>
                <c:formatCode>0.000</c:formatCode>
                <c:ptCount val="351"/>
                <c:pt idx="0">
                  <c:v>6.6059478806121952</c:v>
                </c:pt>
                <c:pt idx="1">
                  <c:v>6.522604830554446</c:v>
                </c:pt>
                <c:pt idx="2">
                  <c:v>6.4486085981070307</c:v>
                </c:pt>
                <c:pt idx="3">
                  <c:v>6.3752667503069738</c:v>
                </c:pt>
                <c:pt idx="4">
                  <c:v>6.3029441637205696</c:v>
                </c:pt>
                <c:pt idx="5">
                  <c:v>6.2386650259160792</c:v>
                </c:pt>
                <c:pt idx="6">
                  <c:v>6.1648570523438195</c:v>
                </c:pt>
                <c:pt idx="7">
                  <c:v>6.0984335281411006</c:v>
                </c:pt>
                <c:pt idx="8">
                  <c:v>6.0309328172067911</c:v>
                </c:pt>
                <c:pt idx="9">
                  <c:v>5.9625180384401677</c:v>
                </c:pt>
                <c:pt idx="10">
                  <c:v>5.8910185257983194</c:v>
                </c:pt>
                <c:pt idx="11">
                  <c:v>5.8261165489104094</c:v>
                </c:pt>
                <c:pt idx="12">
                  <c:v>5.7686652985151632</c:v>
                </c:pt>
                <c:pt idx="13">
                  <c:v>5.7069438080199486</c:v>
                </c:pt>
                <c:pt idx="14">
                  <c:v>5.6417927184104766</c:v>
                </c:pt>
                <c:pt idx="15">
                  <c:v>5.5817966163580479</c:v>
                </c:pt>
                <c:pt idx="16">
                  <c:v>5.5182732728145112</c:v>
                </c:pt>
                <c:pt idx="17">
                  <c:v>5.4589036855534623</c:v>
                </c:pt>
                <c:pt idx="18">
                  <c:v>5.4042019701061594</c:v>
                </c:pt>
                <c:pt idx="19">
                  <c:v>5.3459945190430513</c:v>
                </c:pt>
                <c:pt idx="20">
                  <c:v>5.2901536808760419</c:v>
                </c:pt>
                <c:pt idx="21">
                  <c:v>5.2289265054885625</c:v>
                </c:pt>
                <c:pt idx="22">
                  <c:v>5.1803882640426568</c:v>
                </c:pt>
                <c:pt idx="23">
                  <c:v>5.1262453207041592</c:v>
                </c:pt>
                <c:pt idx="24">
                  <c:v>5.0649329223886319</c:v>
                </c:pt>
                <c:pt idx="25">
                  <c:v>5.0170262756092932</c:v>
                </c:pt>
                <c:pt idx="26">
                  <c:v>4.9611738077648404</c:v>
                </c:pt>
                <c:pt idx="27">
                  <c:v>4.9072823941176402</c:v>
                </c:pt>
                <c:pt idx="28">
                  <c:v>4.8561330116938528</c:v>
                </c:pt>
                <c:pt idx="29">
                  <c:v>4.8070017244308261</c:v>
                </c:pt>
                <c:pt idx="30">
                  <c:v>4.7590176571608023</c:v>
                </c:pt>
                <c:pt idx="31">
                  <c:v>4.7122912200612266</c:v>
                </c:pt>
                <c:pt idx="32">
                  <c:v>4.6668491895385245</c:v>
                </c:pt>
                <c:pt idx="33">
                  <c:v>4.6142968433535714</c:v>
                </c:pt>
                <c:pt idx="34">
                  <c:v>4.5714794310871554</c:v>
                </c:pt>
                <c:pt idx="35">
                  <c:v>4.5271630161147769</c:v>
                </c:pt>
                <c:pt idx="36">
                  <c:v>4.4765443358720791</c:v>
                </c:pt>
                <c:pt idx="37">
                  <c:v>4.4344708680492673</c:v>
                </c:pt>
                <c:pt idx="38">
                  <c:v>4.3918559654321232</c:v>
                </c:pt>
                <c:pt idx="39">
                  <c:v>4.3410769665184201</c:v>
                </c:pt>
                <c:pt idx="40">
                  <c:v>4.2989132219148907</c:v>
                </c:pt>
                <c:pt idx="41">
                  <c:v>4.2560732339880225</c:v>
                </c:pt>
                <c:pt idx="42">
                  <c:v>4.2135812215489121</c:v>
                </c:pt>
                <c:pt idx="43">
                  <c:v>4.1789231955382533</c:v>
                </c:pt>
                <c:pt idx="44">
                  <c:v>4.1343555217365768</c:v>
                </c:pt>
                <c:pt idx="45">
                  <c:v>4.0977674309037315</c:v>
                </c:pt>
                <c:pt idx="46">
                  <c:v>4.0513171146892013</c:v>
                </c:pt>
                <c:pt idx="47">
                  <c:v>4.0125263802712752</c:v>
                </c:pt>
                <c:pt idx="48">
                  <c:v>3.9726632455834299</c:v>
                </c:pt>
                <c:pt idx="49">
                  <c:v>3.9399222306018</c:v>
                </c:pt>
                <c:pt idx="50">
                  <c:v>3.8962270559979029</c:v>
                </c:pt>
                <c:pt idx="51">
                  <c:v>3.8601111909781771</c:v>
                </c:pt>
                <c:pt idx="52">
                  <c:v>3.8242175446112636</c:v>
                </c:pt>
                <c:pt idx="53">
                  <c:v>3.7914462589303533</c:v>
                </c:pt>
                <c:pt idx="54">
                  <c:v>3.7497434462148149</c:v>
                </c:pt>
                <c:pt idx="55">
                  <c:v>3.714392129703814</c:v>
                </c:pt>
                <c:pt idx="56">
                  <c:v>3.6776193983758532</c:v>
                </c:pt>
                <c:pt idx="57">
                  <c:v>3.6485576072693426</c:v>
                </c:pt>
                <c:pt idx="58">
                  <c:v>3.6141383495253976</c:v>
                </c:pt>
                <c:pt idx="59">
                  <c:v>3.5793849234149189</c:v>
                </c:pt>
                <c:pt idx="60">
                  <c:v>3.5496577098304005</c:v>
                </c:pt>
                <c:pt idx="61">
                  <c:v>3.516897738277569</c:v>
                </c:pt>
                <c:pt idx="62">
                  <c:v>3.4807431616725726</c:v>
                </c:pt>
                <c:pt idx="63">
                  <c:v>3.442264593808364</c:v>
                </c:pt>
                <c:pt idx="64">
                  <c:v>3.4195116154334126</c:v>
                </c:pt>
                <c:pt idx="65">
                  <c:v>3.3839970669680142</c:v>
                </c:pt>
                <c:pt idx="66">
                  <c:v>3.3535183092341381</c:v>
                </c:pt>
                <c:pt idx="67">
                  <c:v>3.3217813167247812</c:v>
                </c:pt>
                <c:pt idx="68">
                  <c:v>3.2933966426051953</c:v>
                </c:pt>
                <c:pt idx="69">
                  <c:v>3.2601275126291629</c:v>
                </c:pt>
                <c:pt idx="70">
                  <c:v>3.2248405197803365</c:v>
                </c:pt>
                <c:pt idx="71">
                  <c:v>3.2052817382997034</c:v>
                </c:pt>
                <c:pt idx="72">
                  <c:v>3.172501245978232</c:v>
                </c:pt>
                <c:pt idx="73">
                  <c:v>3.1439710435912094</c:v>
                </c:pt>
                <c:pt idx="74">
                  <c:v>3.1111107674810512</c:v>
                </c:pt>
                <c:pt idx="75">
                  <c:v>3.0844985303417616</c:v>
                </c:pt>
                <c:pt idx="76">
                  <c:v>3.0605289968133054</c:v>
                </c:pt>
                <c:pt idx="77">
                  <c:v>3.0349857415927772</c:v>
                </c:pt>
                <c:pt idx="78">
                  <c:v>3.002265723656139</c:v>
                </c:pt>
                <c:pt idx="79">
                  <c:v>2.979021451666064</c:v>
                </c:pt>
                <c:pt idx="80">
                  <c:v>2.947912769932115</c:v>
                </c:pt>
                <c:pt idx="81">
                  <c:v>2.9213902122411373</c:v>
                </c:pt>
                <c:pt idx="82">
                  <c:v>2.8998400335447094</c:v>
                </c:pt>
                <c:pt idx="83">
                  <c:v>2.8727256120892886</c:v>
                </c:pt>
                <c:pt idx="84">
                  <c:v>2.8427583607022466</c:v>
                </c:pt>
                <c:pt idx="85">
                  <c:v>2.8248042891163561</c:v>
                </c:pt>
                <c:pt idx="86">
                  <c:v>2.7937570590104155</c:v>
                </c:pt>
                <c:pt idx="87">
                  <c:v>2.7761924881379851</c:v>
                </c:pt>
                <c:pt idx="88">
                  <c:v>2.7442664956047746</c:v>
                </c:pt>
                <c:pt idx="89">
                  <c:v>2.7246537509570956</c:v>
                </c:pt>
                <c:pt idx="90">
                  <c:v>2.7013491934950729</c:v>
                </c:pt>
                <c:pt idx="91">
                  <c:v>2.6726621569848064</c:v>
                </c:pt>
                <c:pt idx="92">
                  <c:v>2.6554814064945198</c:v>
                </c:pt>
                <c:pt idx="93">
                  <c:v>2.6269628784663102</c:v>
                </c:pt>
                <c:pt idx="94">
                  <c:v>2.6084399660499802</c:v>
                </c:pt>
                <c:pt idx="95">
                  <c:v>2.5866682256270312</c:v>
                </c:pt>
                <c:pt idx="96">
                  <c:v>2.5596703750789818</c:v>
                </c:pt>
                <c:pt idx="97">
                  <c:v>2.5440772493863228</c:v>
                </c:pt>
                <c:pt idx="98">
                  <c:v>2.5215943739369528</c:v>
                </c:pt>
                <c:pt idx="99">
                  <c:v>2.4952998551248662</c:v>
                </c:pt>
                <c:pt idx="100">
                  <c:v>2.4723673436302107</c:v>
                </c:pt>
                <c:pt idx="101">
                  <c:v>2.4533700436948358</c:v>
                </c:pt>
                <c:pt idx="102">
                  <c:v>2.4292810242108054</c:v>
                </c:pt>
                <c:pt idx="103">
                  <c:v>2.4166197853057181</c:v>
                </c:pt>
                <c:pt idx="104">
                  <c:v>2.3902163030731227</c:v>
                </c:pt>
                <c:pt idx="105">
                  <c:v>2.3761800866033411</c:v>
                </c:pt>
                <c:pt idx="106">
                  <c:v>2.3531471261601933</c:v>
                </c:pt>
                <c:pt idx="107">
                  <c:v>2.3271485121922897</c:v>
                </c:pt>
                <c:pt idx="108">
                  <c:v>2.3144882135150979</c:v>
                </c:pt>
                <c:pt idx="109">
                  <c:v>2.2939044573557776</c:v>
                </c:pt>
                <c:pt idx="110">
                  <c:v>2.2753529984285148</c:v>
                </c:pt>
                <c:pt idx="111">
                  <c:v>2.2523088569981198</c:v>
                </c:pt>
                <c:pt idx="112">
                  <c:v>2.2348047259337367</c:v>
                </c:pt>
                <c:pt idx="113">
                  <c:v>2.2172732087657465</c:v>
                </c:pt>
                <c:pt idx="114">
                  <c:v>2.2030075623573619</c:v>
                </c:pt>
                <c:pt idx="115">
                  <c:v>2.1798525478500252</c:v>
                </c:pt>
                <c:pt idx="116">
                  <c:v>2.1633318472671359</c:v>
                </c:pt>
                <c:pt idx="117">
                  <c:v>2.1387542574857754</c:v>
                </c:pt>
                <c:pt idx="118">
                  <c:v>2.1279650334666833</c:v>
                </c:pt>
                <c:pt idx="119">
                  <c:v>2.1094181637759668</c:v>
                </c:pt>
                <c:pt idx="120">
                  <c:v>2.096036270900159</c:v>
                </c:pt>
                <c:pt idx="121">
                  <c:v>2.0723936702020662</c:v>
                </c:pt>
                <c:pt idx="122">
                  <c:v>2.0542328064163673</c:v>
                </c:pt>
                <c:pt idx="123">
                  <c:v>2.0358903477948331</c:v>
                </c:pt>
                <c:pt idx="124">
                  <c:v>2.0237053664382554</c:v>
                </c:pt>
                <c:pt idx="125">
                  <c:v>2.0115955135462382</c:v>
                </c:pt>
                <c:pt idx="126">
                  <c:v>1.9937403958099065</c:v>
                </c:pt>
                <c:pt idx="127">
                  <c:v>1.976353160320965</c:v>
                </c:pt>
                <c:pt idx="128">
                  <c:v>1.9534814921453592</c:v>
                </c:pt>
                <c:pt idx="129">
                  <c:v>1.9444810118727229</c:v>
                </c:pt>
                <c:pt idx="130">
                  <c:v>1.9271500211257564</c:v>
                </c:pt>
                <c:pt idx="131">
                  <c:v>1.9114499646297745</c:v>
                </c:pt>
                <c:pt idx="132">
                  <c:v>1.8877894272320006</c:v>
                </c:pt>
                <c:pt idx="133">
                  <c:v>1.8788847372070983</c:v>
                </c:pt>
                <c:pt idx="134">
                  <c:v>1.8658546411352006</c:v>
                </c:pt>
                <c:pt idx="135">
                  <c:v>1.8484405378564883</c:v>
                </c:pt>
                <c:pt idx="136">
                  <c:v>1.8369923090104656</c:v>
                </c:pt>
                <c:pt idx="137">
                  <c:v>1.815203132022658</c:v>
                </c:pt>
                <c:pt idx="138">
                  <c:v>1.8091803605331247</c:v>
                </c:pt>
                <c:pt idx="139">
                  <c:v>1.7933502878022534</c:v>
                </c:pt>
                <c:pt idx="140">
                  <c:v>1.7711223061751546</c:v>
                </c:pt>
                <c:pt idx="141">
                  <c:v>1.7584942873085652</c:v>
                </c:pt>
                <c:pt idx="142">
                  <c:v>1.7434076007389887</c:v>
                </c:pt>
                <c:pt idx="143">
                  <c:v>1.7345388317082655</c:v>
                </c:pt>
                <c:pt idx="144">
                  <c:v>1.7236246937111233</c:v>
                </c:pt>
                <c:pt idx="145">
                  <c:v>1.7037577144094485</c:v>
                </c:pt>
                <c:pt idx="146">
                  <c:v>1.6941096223246355</c:v>
                </c:pt>
                <c:pt idx="147">
                  <c:v>1.679479753456059</c:v>
                </c:pt>
                <c:pt idx="148">
                  <c:v>1.6621765511799502</c:v>
                </c:pt>
                <c:pt idx="149">
                  <c:v>1.6497968813171671</c:v>
                </c:pt>
                <c:pt idx="150">
                  <c:v>1.6385713504396549</c:v>
                </c:pt>
                <c:pt idx="151">
                  <c:v>1.6287461089339317</c:v>
                </c:pt>
                <c:pt idx="152">
                  <c:v>1.6109996379340963</c:v>
                </c:pt>
                <c:pt idx="153">
                  <c:v>1.598577996681172</c:v>
                </c:pt>
                <c:pt idx="154">
                  <c:v>1.5843602791185685</c:v>
                </c:pt>
                <c:pt idx="155">
                  <c:v>1.575829990632327</c:v>
                </c:pt>
                <c:pt idx="156">
                  <c:v>1.5560414583597471</c:v>
                </c:pt>
                <c:pt idx="157">
                  <c:v>1.5518807132464119</c:v>
                </c:pt>
                <c:pt idx="158">
                  <c:v>1.5365755840395234</c:v>
                </c:pt>
                <c:pt idx="159">
                  <c:v>1.5237935778997791</c:v>
                </c:pt>
                <c:pt idx="160">
                  <c:v>1.5136142012133202</c:v>
                </c:pt>
                <c:pt idx="161">
                  <c:v>1.5023600300834161</c:v>
                </c:pt>
                <c:pt idx="162">
                  <c:v>1.4881932920123297</c:v>
                </c:pt>
                <c:pt idx="163">
                  <c:v>1.4826635914511055</c:v>
                </c:pt>
                <c:pt idx="164">
                  <c:v>1.4666178659494822</c:v>
                </c:pt>
                <c:pt idx="165">
                  <c:v>1.4576824403671473</c:v>
                </c:pt>
                <c:pt idx="166">
                  <c:v>1.4481220426691976</c:v>
                </c:pt>
                <c:pt idx="167">
                  <c:v>1.4283667238590425</c:v>
                </c:pt>
                <c:pt idx="168">
                  <c:v>1.4257602166369843</c:v>
                </c:pt>
                <c:pt idx="169">
                  <c:v>1.4091820278925304</c:v>
                </c:pt>
                <c:pt idx="170">
                  <c:v>1.4058293029033386</c:v>
                </c:pt>
                <c:pt idx="171">
                  <c:v>1.392640153273117</c:v>
                </c:pt>
                <c:pt idx="172">
                  <c:v>1.3875125286313406</c:v>
                </c:pt>
                <c:pt idx="173">
                  <c:v>1.3645490269869054</c:v>
                </c:pt>
                <c:pt idx="174">
                  <c:v>1.3593907178073295</c:v>
                </c:pt>
                <c:pt idx="175">
                  <c:v>1.3447582427708049</c:v>
                </c:pt>
                <c:pt idx="176">
                  <c:v>1.339909019499208</c:v>
                </c:pt>
                <c:pt idx="177">
                  <c:v>1.3298703573401127</c:v>
                </c:pt>
                <c:pt idx="178">
                  <c:v>1.320103491538438</c:v>
                </c:pt>
                <c:pt idx="179">
                  <c:v>1.310815425650258</c:v>
                </c:pt>
                <c:pt idx="180">
                  <c:v>1.2924191190835099</c:v>
                </c:pt>
                <c:pt idx="181">
                  <c:v>1.2926031612390254</c:v>
                </c:pt>
                <c:pt idx="182">
                  <c:v>1.2753699256151663</c:v>
                </c:pt>
                <c:pt idx="183">
                  <c:v>1.2728793347385192</c:v>
                </c:pt>
                <c:pt idx="184">
                  <c:v>1.2612796273394622</c:v>
                </c:pt>
                <c:pt idx="185">
                  <c:v>1.2507483606292169</c:v>
                </c:pt>
                <c:pt idx="186">
                  <c:v>1.2453574454465155</c:v>
                </c:pt>
                <c:pt idx="187">
                  <c:v>1.2269419465544829</c:v>
                </c:pt>
                <c:pt idx="188">
                  <c:v>1.2193376498839115</c:v>
                </c:pt>
                <c:pt idx="189">
                  <c:v>1.2075722623428042</c:v>
                </c:pt>
                <c:pt idx="190">
                  <c:v>1.2065596769601505</c:v>
                </c:pt>
                <c:pt idx="191">
                  <c:v>1.1972338985883901</c:v>
                </c:pt>
                <c:pt idx="192">
                  <c:v>1.1847885672420233</c:v>
                </c:pt>
                <c:pt idx="193">
                  <c:v>1.1782077473747599</c:v>
                </c:pt>
                <c:pt idx="194">
                  <c:v>1.1685507077248136</c:v>
                </c:pt>
                <c:pt idx="195">
                  <c:v>1.1508618784741298</c:v>
                </c:pt>
                <c:pt idx="196">
                  <c:v>1.1486791849897315</c:v>
                </c:pt>
                <c:pt idx="197">
                  <c:v>1.1438277333657432</c:v>
                </c:pt>
                <c:pt idx="198">
                  <c:v>1.1308872660258373</c:v>
                </c:pt>
                <c:pt idx="199">
                  <c:v>1.1197154130682119</c:v>
                </c:pt>
                <c:pt idx="200">
                  <c:v>1.1147972188192412</c:v>
                </c:pt>
                <c:pt idx="201">
                  <c:v>1.1072983405397974</c:v>
                </c:pt>
                <c:pt idx="202">
                  <c:v>1.1016874900517948</c:v>
                </c:pt>
                <c:pt idx="203">
                  <c:v>1.0935096137019151</c:v>
                </c:pt>
                <c:pt idx="204">
                  <c:v>1.0776073072924497</c:v>
                </c:pt>
                <c:pt idx="205">
                  <c:v>1.0780364170528411</c:v>
                </c:pt>
                <c:pt idx="206">
                  <c:v>1.0617628826752323</c:v>
                </c:pt>
                <c:pt idx="207">
                  <c:v>1.0619045742481514</c:v>
                </c:pt>
                <c:pt idx="208">
                  <c:v>1.0499012554430198</c:v>
                </c:pt>
                <c:pt idx="209">
                  <c:v>1.040169618568898</c:v>
                </c:pt>
                <c:pt idx="210">
                  <c:v>1.0375279209744459</c:v>
                </c:pt>
                <c:pt idx="211">
                  <c:v>1.0278522513260668</c:v>
                </c:pt>
                <c:pt idx="212">
                  <c:v>1.0251804622778415</c:v>
                </c:pt>
                <c:pt idx="213">
                  <c:v>1.0107805884218557</c:v>
                </c:pt>
                <c:pt idx="214">
                  <c:v>1.0084960788900865</c:v>
                </c:pt>
                <c:pt idx="215">
                  <c:v>0.99902127896478454</c:v>
                </c:pt>
                <c:pt idx="216">
                  <c:v>0.99233577882995583</c:v>
                </c:pt>
                <c:pt idx="217">
                  <c:v>0.98336470145277133</c:v>
                </c:pt>
                <c:pt idx="218">
                  <c:v>0.97713474480465301</c:v>
                </c:pt>
                <c:pt idx="219">
                  <c:v>0.96893382126328476</c:v>
                </c:pt>
                <c:pt idx="220">
                  <c:v>0.96335866950258975</c:v>
                </c:pt>
                <c:pt idx="221">
                  <c:v>0.9558324175764632</c:v>
                </c:pt>
                <c:pt idx="222">
                  <c:v>0.95114949777963531</c:v>
                </c:pt>
                <c:pt idx="223">
                  <c:v>0.93983037219880217</c:v>
                </c:pt>
                <c:pt idx="224">
                  <c:v>0.93612550292232477</c:v>
                </c:pt>
                <c:pt idx="225">
                  <c:v>0.9208217604252944</c:v>
                </c:pt>
                <c:pt idx="226">
                  <c:v>0.92317920487383631</c:v>
                </c:pt>
                <c:pt idx="227">
                  <c:v>0.91398696705602411</c:v>
                </c:pt>
                <c:pt idx="228">
                  <c:v>0.90798624036025899</c:v>
                </c:pt>
                <c:pt idx="229">
                  <c:v>0.90014600890331309</c:v>
                </c:pt>
                <c:pt idx="230">
                  <c:v>0.89046217958044238</c:v>
                </c:pt>
                <c:pt idx="231">
                  <c:v>0.8840327169030715</c:v>
                </c:pt>
                <c:pt idx="232">
                  <c:v>0.88089867504614894</c:v>
                </c:pt>
                <c:pt idx="233">
                  <c:v>0.87613278068388034</c:v>
                </c:pt>
                <c:pt idx="234">
                  <c:v>0.86485118243251335</c:v>
                </c:pt>
                <c:pt idx="235">
                  <c:v>0.86182179081428778</c:v>
                </c:pt>
                <c:pt idx="236">
                  <c:v>0.86202943267599252</c:v>
                </c:pt>
                <c:pt idx="237">
                  <c:v>0.85094634701121663</c:v>
                </c:pt>
                <c:pt idx="238">
                  <c:v>0.84347541391616154</c:v>
                </c:pt>
                <c:pt idx="239">
                  <c:v>0.83427562452631499</c:v>
                </c:pt>
                <c:pt idx="240">
                  <c:v>0.83337505653502397</c:v>
                </c:pt>
                <c:pt idx="241">
                  <c:v>0.83136924908022714</c:v>
                </c:pt>
                <c:pt idx="242">
                  <c:v>0.82274446325270034</c:v>
                </c:pt>
                <c:pt idx="243">
                  <c:v>0.81784743620749722</c:v>
                </c:pt>
                <c:pt idx="244">
                  <c:v>0.80684584616008692</c:v>
                </c:pt>
                <c:pt idx="245">
                  <c:v>0.80421872316027709</c:v>
                </c:pt>
                <c:pt idx="246">
                  <c:v>0.80009192175234389</c:v>
                </c:pt>
                <c:pt idx="247">
                  <c:v>0.78474790078852941</c:v>
                </c:pt>
                <c:pt idx="248">
                  <c:v>0.78831015255587111</c:v>
                </c:pt>
                <c:pt idx="249">
                  <c:v>0.77550268715631532</c:v>
                </c:pt>
                <c:pt idx="250">
                  <c:v>0.7815244032700619</c:v>
                </c:pt>
                <c:pt idx="251">
                  <c:v>0.76593890029719169</c:v>
                </c:pt>
                <c:pt idx="252">
                  <c:v>0.76492027249774885</c:v>
                </c:pt>
                <c:pt idx="253">
                  <c:v>0.75723867975785453</c:v>
                </c:pt>
                <c:pt idx="254">
                  <c:v>0.74828198738519092</c:v>
                </c:pt>
                <c:pt idx="255">
                  <c:v>0.74333534478032703</c:v>
                </c:pt>
                <c:pt idx="256">
                  <c:v>0.74259660702891139</c:v>
                </c:pt>
                <c:pt idx="257">
                  <c:v>0.73515957351810712</c:v>
                </c:pt>
                <c:pt idx="258">
                  <c:v>0.73195410793114313</c:v>
                </c:pt>
                <c:pt idx="259">
                  <c:v>0.72736237230763834</c:v>
                </c:pt>
                <c:pt idx="260">
                  <c:v>0.71732430173510053</c:v>
                </c:pt>
                <c:pt idx="261">
                  <c:v>0.71580992930786458</c:v>
                </c:pt>
                <c:pt idx="262">
                  <c:v>0.70889812833230259</c:v>
                </c:pt>
                <c:pt idx="263">
                  <c:v>0.71053616393301766</c:v>
                </c:pt>
                <c:pt idx="264">
                  <c:v>0.70125859918612754</c:v>
                </c:pt>
                <c:pt idx="265">
                  <c:v>0.70053051329677096</c:v>
                </c:pt>
                <c:pt idx="266">
                  <c:v>0.68903794085106718</c:v>
                </c:pt>
                <c:pt idx="267">
                  <c:v>0.68741586442966351</c:v>
                </c:pt>
                <c:pt idx="268">
                  <c:v>0.6791935628400747</c:v>
                </c:pt>
                <c:pt idx="269">
                  <c:v>0.6754411315421649</c:v>
                </c:pt>
                <c:pt idx="270">
                  <c:v>0.67055113698688551</c:v>
                </c:pt>
                <c:pt idx="271">
                  <c:v>0.66467698319150337</c:v>
                </c:pt>
                <c:pt idx="272">
                  <c:v>0.66333530780959826</c:v>
                </c:pt>
                <c:pt idx="273">
                  <c:v>0.66087961458682898</c:v>
                </c:pt>
                <c:pt idx="274">
                  <c:v>0.65341674578944797</c:v>
                </c:pt>
                <c:pt idx="275">
                  <c:v>0.65460669332662036</c:v>
                </c:pt>
                <c:pt idx="276">
                  <c:v>0.65485927307018521</c:v>
                </c:pt>
                <c:pt idx="277">
                  <c:v>0.63869081795075999</c:v>
                </c:pt>
                <c:pt idx="278">
                  <c:v>0.64264804051417102</c:v>
                </c:pt>
                <c:pt idx="279">
                  <c:v>0.63594228127139552</c:v>
                </c:pt>
                <c:pt idx="280">
                  <c:v>0.62254529254679447</c:v>
                </c:pt>
                <c:pt idx="281">
                  <c:v>0.62937653321326614</c:v>
                </c:pt>
                <c:pt idx="282">
                  <c:v>0.61976612132297326</c:v>
                </c:pt>
                <c:pt idx="283">
                  <c:v>0.61504802938383563</c:v>
                </c:pt>
                <c:pt idx="284">
                  <c:v>0.6094351378032048</c:v>
                </c:pt>
                <c:pt idx="285">
                  <c:v>0.60861250722576976</c:v>
                </c:pt>
                <c:pt idx="286">
                  <c:v>0.60122088329661594</c:v>
                </c:pt>
                <c:pt idx="287">
                  <c:v>0.59864366538708857</c:v>
                </c:pt>
                <c:pt idx="288">
                  <c:v>0.59534444307862699</c:v>
                </c:pt>
                <c:pt idx="289">
                  <c:v>0.59102311373360195</c:v>
                </c:pt>
                <c:pt idx="290">
                  <c:v>0.58597854633934965</c:v>
                </c:pt>
                <c:pt idx="291">
                  <c:v>0.58197146173255554</c:v>
                </c:pt>
                <c:pt idx="292">
                  <c:v>0.57520385475151592</c:v>
                </c:pt>
                <c:pt idx="293">
                  <c:v>0.57349629643277389</c:v>
                </c:pt>
                <c:pt idx="294">
                  <c:v>0.56712274842896093</c:v>
                </c:pt>
                <c:pt idx="295">
                  <c:v>0.56968455684480723</c:v>
                </c:pt>
                <c:pt idx="296">
                  <c:v>0.56165679151787273</c:v>
                </c:pt>
                <c:pt idx="297">
                  <c:v>0.56271332432777932</c:v>
                </c:pt>
                <c:pt idx="298">
                  <c:v>0.55317800373022585</c:v>
                </c:pt>
                <c:pt idx="299">
                  <c:v>0.5488194889131659</c:v>
                </c:pt>
                <c:pt idx="300">
                  <c:v>0.53778663896641987</c:v>
                </c:pt>
                <c:pt idx="301">
                  <c:v>0.54760360612138292</c:v>
                </c:pt>
                <c:pt idx="302">
                  <c:v>0.54112489152569054</c:v>
                </c:pt>
                <c:pt idx="303">
                  <c:v>0.5397469567507418</c:v>
                </c:pt>
                <c:pt idx="304">
                  <c:v>0.53181598482465731</c:v>
                </c:pt>
                <c:pt idx="305">
                  <c:v>0.52900948741885223</c:v>
                </c:pt>
                <c:pt idx="306">
                  <c:v>0.5316530372112549</c:v>
                </c:pt>
                <c:pt idx="307">
                  <c:v>0.52758556483079033</c:v>
                </c:pt>
                <c:pt idx="308">
                  <c:v>0.52273680654724153</c:v>
                </c:pt>
                <c:pt idx="309">
                  <c:v>0.51359709936482645</c:v>
                </c:pt>
                <c:pt idx="310">
                  <c:v>0.51347291246850446</c:v>
                </c:pt>
                <c:pt idx="311">
                  <c:v>0.5127346553690515</c:v>
                </c:pt>
                <c:pt idx="312">
                  <c:v>0.51138204117018304</c:v>
                </c:pt>
                <c:pt idx="313">
                  <c:v>0.49949397355453229</c:v>
                </c:pt>
                <c:pt idx="314">
                  <c:v>0.5029449741407177</c:v>
                </c:pt>
                <c:pt idx="315">
                  <c:v>0.48983706775840297</c:v>
                </c:pt>
                <c:pt idx="316">
                  <c:v>0.49814796731006972</c:v>
                </c:pt>
                <c:pt idx="317">
                  <c:v>0.48383102214666351</c:v>
                </c:pt>
                <c:pt idx="318">
                  <c:v>0.49083720849685264</c:v>
                </c:pt>
                <c:pt idx="319">
                  <c:v>0.48140133174290334</c:v>
                </c:pt>
                <c:pt idx="320">
                  <c:v>0.47761427311265869</c:v>
                </c:pt>
                <c:pt idx="321">
                  <c:v>0.4731144151073341</c:v>
                </c:pt>
                <c:pt idx="322">
                  <c:v>0.47170437804244791</c:v>
                </c:pt>
                <c:pt idx="323">
                  <c:v>0.47232651394346625</c:v>
                </c:pt>
                <c:pt idx="324">
                  <c:v>0.46611322592204907</c:v>
                </c:pt>
                <c:pt idx="325">
                  <c:v>0.4593288154992603</c:v>
                </c:pt>
                <c:pt idx="326">
                  <c:v>0.45828051015561755</c:v>
                </c:pt>
                <c:pt idx="327">
                  <c:v>0.45668269934884265</c:v>
                </c:pt>
                <c:pt idx="328">
                  <c:v>0.45453549289176109</c:v>
                </c:pt>
                <c:pt idx="329">
                  <c:v>0.45183904400603048</c:v>
                </c:pt>
                <c:pt idx="330">
                  <c:v>0.45480446849333056</c:v>
                </c:pt>
                <c:pt idx="331">
                  <c:v>0.4510209225851991</c:v>
                </c:pt>
                <c:pt idx="332">
                  <c:v>0.44326721683907166</c:v>
                </c:pt>
                <c:pt idx="333">
                  <c:v>0.43215350239611539</c:v>
                </c:pt>
                <c:pt idx="334">
                  <c:v>0.43950659892733057</c:v>
                </c:pt>
                <c:pt idx="335">
                  <c:v>0.43995202599012018</c:v>
                </c:pt>
                <c:pt idx="336">
                  <c:v>0.42380115532858476</c:v>
                </c:pt>
                <c:pt idx="337">
                  <c:v>0.42960458677354652</c:v>
                </c:pt>
                <c:pt idx="338">
                  <c:v>0.41881057975179381</c:v>
                </c:pt>
                <c:pt idx="339">
                  <c:v>0.42372857883399284</c:v>
                </c:pt>
                <c:pt idx="340">
                  <c:v>0.41834377811134082</c:v>
                </c:pt>
                <c:pt idx="341">
                  <c:v>0.42225101578408086</c:v>
                </c:pt>
                <c:pt idx="342">
                  <c:v>0.41599017635718383</c:v>
                </c:pt>
                <c:pt idx="343">
                  <c:v>0.40922341723215183</c:v>
                </c:pt>
                <c:pt idx="344">
                  <c:v>0.41175148089167557</c:v>
                </c:pt>
                <c:pt idx="345">
                  <c:v>0.40410951136804485</c:v>
                </c:pt>
                <c:pt idx="346">
                  <c:v>0.40234111816328522</c:v>
                </c:pt>
                <c:pt idx="347">
                  <c:v>0.41002506587117793</c:v>
                </c:pt>
                <c:pt idx="348">
                  <c:v>0.40102425861143765</c:v>
                </c:pt>
                <c:pt idx="349">
                  <c:v>0.39792860207210623</c:v>
                </c:pt>
                <c:pt idx="350">
                  <c:v>0.39448314190271283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7-4887-925F-D75A3C5FFD57}"/>
            </c:ext>
          </c:extLst>
        </c:ser>
        <c:ser>
          <c:idx val="1"/>
          <c:order val="1"/>
          <c:tx>
            <c:strRef>
              <c:f>Delta!$W$2</c:f>
              <c:strCache>
                <c:ptCount val="1"/>
                <c:pt idx="0">
                  <c:v>PIMC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Delta!$V$4:$V$7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Delta!$W$4:$W$7</c:f>
              <c:numCache>
                <c:formatCode>General</c:formatCode>
                <c:ptCount val="4"/>
                <c:pt idx="0">
                  <c:v>5.73</c:v>
                </c:pt>
                <c:pt idx="1">
                  <c:v>3.5</c:v>
                </c:pt>
                <c:pt idx="2">
                  <c:v>2.29</c:v>
                </c:pt>
                <c:pt idx="3">
                  <c:v>1.51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B7-4887-925F-D75A3C5FFD57}"/>
            </c:ext>
          </c:extLst>
        </c:ser>
        <c:ser>
          <c:idx val="2"/>
          <c:order val="2"/>
          <c:tx>
            <c:strRef>
              <c:f>Delta!$X$2</c:f>
              <c:strCache>
                <c:ptCount val="1"/>
                <c:pt idx="0">
                  <c:v>Urey-HO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Delta!$V$4:$V$7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Delta!$X$4:$X$7</c:f>
              <c:numCache>
                <c:formatCode>General</c:formatCode>
                <c:ptCount val="4"/>
                <c:pt idx="0">
                  <c:v>5.71</c:v>
                </c:pt>
                <c:pt idx="1">
                  <c:v>3.46</c:v>
                </c:pt>
                <c:pt idx="2">
                  <c:v>2.23</c:v>
                </c:pt>
                <c:pt idx="3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B7-4887-925F-D75A3C5FFD57}"/>
            </c:ext>
          </c:extLst>
        </c:ser>
        <c:ser>
          <c:idx val="3"/>
          <c:order val="3"/>
          <c:tx>
            <c:strRef>
              <c:f>Delta!$Y$2</c:f>
              <c:strCache>
                <c:ptCount val="1"/>
                <c:pt idx="0">
                  <c:v>Urey-AHO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Delta!$V$4:$V$7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Delta!$Y$4:$Y$7</c:f>
              <c:numCache>
                <c:formatCode>General</c:formatCode>
                <c:ptCount val="4"/>
                <c:pt idx="0">
                  <c:v>5.33</c:v>
                </c:pt>
                <c:pt idx="1">
                  <c:v>3.18</c:v>
                </c:pt>
                <c:pt idx="2">
                  <c:v>2.0099999999999998</c:v>
                </c:pt>
                <c:pt idx="3">
                  <c:v>1.31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7B7-4887-925F-D75A3C5FFD57}"/>
            </c:ext>
          </c:extLst>
        </c:ser>
        <c:ser>
          <c:idx val="4"/>
          <c:order val="4"/>
          <c:tx>
            <c:strRef>
              <c:f>Delta!$P$2</c:f>
              <c:strCache>
                <c:ptCount val="1"/>
                <c:pt idx="0">
                  <c:v>Piasecki 2016 GCA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Delta!$P$4:$P$11</c:f>
              <c:numCache>
                <c:formatCode>General</c:formatCode>
                <c:ptCount val="8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  <c:pt idx="4">
                  <c:v>700</c:v>
                </c:pt>
                <c:pt idx="5">
                  <c:v>800</c:v>
                </c:pt>
                <c:pt idx="6">
                  <c:v>900</c:v>
                </c:pt>
                <c:pt idx="7">
                  <c:v>1000</c:v>
                </c:pt>
              </c:numCache>
            </c:numRef>
          </c:xVal>
          <c:yVal>
            <c:numRef>
              <c:f>Delta!$T$4:$T$11</c:f>
              <c:numCache>
                <c:formatCode>General</c:formatCode>
                <c:ptCount val="8"/>
                <c:pt idx="0">
                  <c:v>5.734898720839654</c:v>
                </c:pt>
                <c:pt idx="1">
                  <c:v>3.4869351645128166</c:v>
                </c:pt>
                <c:pt idx="2">
                  <c:v>2.2580484203877926</c:v>
                </c:pt>
                <c:pt idx="3">
                  <c:v>1.5287091332241154</c:v>
                </c:pt>
                <c:pt idx="4">
                  <c:v>1.0691254728194544</c:v>
                </c:pt>
                <c:pt idx="5">
                  <c:v>0.76939699864264632</c:v>
                </c:pt>
                <c:pt idx="6">
                  <c:v>0.56957801585810763</c:v>
                </c:pt>
                <c:pt idx="7">
                  <c:v>0.42970472790893055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7B7-4887-925F-D75A3C5FFD57}"/>
            </c:ext>
          </c:extLst>
        </c:ser>
        <c:ser>
          <c:idx val="5"/>
          <c:order val="5"/>
          <c:tx>
            <c:strRef>
              <c:f>Delta!$AA$2</c:f>
              <c:strCache>
                <c:ptCount val="1"/>
                <c:pt idx="0">
                  <c:v>Liu 2016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Delta!$B$4:$B$354</c:f>
              <c:numCache>
                <c:formatCode>General</c:formatCode>
                <c:ptCount val="351"/>
                <c:pt idx="0">
                  <c:v>273.14999999999998</c:v>
                </c:pt>
                <c:pt idx="1">
                  <c:v>275.14999999999998</c:v>
                </c:pt>
                <c:pt idx="2">
                  <c:v>277.14999999999998</c:v>
                </c:pt>
                <c:pt idx="3">
                  <c:v>279.14999999999998</c:v>
                </c:pt>
                <c:pt idx="4">
                  <c:v>281.14999999999998</c:v>
                </c:pt>
                <c:pt idx="5">
                  <c:v>283.14999999999998</c:v>
                </c:pt>
                <c:pt idx="6">
                  <c:v>285.14999999999998</c:v>
                </c:pt>
                <c:pt idx="7">
                  <c:v>287.14999999999998</c:v>
                </c:pt>
                <c:pt idx="8">
                  <c:v>289.14999999999998</c:v>
                </c:pt>
                <c:pt idx="9">
                  <c:v>291.14999999999998</c:v>
                </c:pt>
                <c:pt idx="10">
                  <c:v>293.14999999999998</c:v>
                </c:pt>
                <c:pt idx="11">
                  <c:v>295.14999999999998</c:v>
                </c:pt>
                <c:pt idx="12">
                  <c:v>297.14999999999998</c:v>
                </c:pt>
                <c:pt idx="13">
                  <c:v>299.14999999999998</c:v>
                </c:pt>
                <c:pt idx="14">
                  <c:v>301.14999999999998</c:v>
                </c:pt>
                <c:pt idx="15">
                  <c:v>303.14999999999998</c:v>
                </c:pt>
                <c:pt idx="16">
                  <c:v>305.14999999999998</c:v>
                </c:pt>
                <c:pt idx="17">
                  <c:v>307.14999999999998</c:v>
                </c:pt>
                <c:pt idx="18">
                  <c:v>309.14999999999998</c:v>
                </c:pt>
                <c:pt idx="19">
                  <c:v>311.14999999999998</c:v>
                </c:pt>
                <c:pt idx="20">
                  <c:v>313.14999999999998</c:v>
                </c:pt>
                <c:pt idx="21">
                  <c:v>315.14999999999998</c:v>
                </c:pt>
                <c:pt idx="22">
                  <c:v>317.14999999999998</c:v>
                </c:pt>
                <c:pt idx="23">
                  <c:v>319.14999999999998</c:v>
                </c:pt>
                <c:pt idx="24">
                  <c:v>321.14999999999998</c:v>
                </c:pt>
                <c:pt idx="25">
                  <c:v>323.14999999999998</c:v>
                </c:pt>
                <c:pt idx="26">
                  <c:v>325.14999999999998</c:v>
                </c:pt>
                <c:pt idx="27">
                  <c:v>327.14999999999998</c:v>
                </c:pt>
                <c:pt idx="28">
                  <c:v>329.15</c:v>
                </c:pt>
                <c:pt idx="29">
                  <c:v>331.15</c:v>
                </c:pt>
                <c:pt idx="30">
                  <c:v>333.15</c:v>
                </c:pt>
                <c:pt idx="31">
                  <c:v>335.15</c:v>
                </c:pt>
                <c:pt idx="32">
                  <c:v>337.15</c:v>
                </c:pt>
                <c:pt idx="33">
                  <c:v>339.15</c:v>
                </c:pt>
                <c:pt idx="34">
                  <c:v>341.15</c:v>
                </c:pt>
                <c:pt idx="35">
                  <c:v>343.15</c:v>
                </c:pt>
                <c:pt idx="36">
                  <c:v>345.15</c:v>
                </c:pt>
                <c:pt idx="37">
                  <c:v>347.15</c:v>
                </c:pt>
                <c:pt idx="38">
                  <c:v>349.15</c:v>
                </c:pt>
                <c:pt idx="39">
                  <c:v>351.15</c:v>
                </c:pt>
                <c:pt idx="40">
                  <c:v>353.15</c:v>
                </c:pt>
                <c:pt idx="41">
                  <c:v>355.15</c:v>
                </c:pt>
                <c:pt idx="42">
                  <c:v>357.15</c:v>
                </c:pt>
                <c:pt idx="43">
                  <c:v>359.15</c:v>
                </c:pt>
                <c:pt idx="44">
                  <c:v>361.15</c:v>
                </c:pt>
                <c:pt idx="45">
                  <c:v>363.15</c:v>
                </c:pt>
                <c:pt idx="46">
                  <c:v>365.15</c:v>
                </c:pt>
                <c:pt idx="47">
                  <c:v>367.15</c:v>
                </c:pt>
                <c:pt idx="48">
                  <c:v>369.15</c:v>
                </c:pt>
                <c:pt idx="49">
                  <c:v>371.15</c:v>
                </c:pt>
                <c:pt idx="50">
                  <c:v>373.15</c:v>
                </c:pt>
                <c:pt idx="51">
                  <c:v>375.15</c:v>
                </c:pt>
                <c:pt idx="52">
                  <c:v>377.15</c:v>
                </c:pt>
                <c:pt idx="53">
                  <c:v>379.15</c:v>
                </c:pt>
                <c:pt idx="54">
                  <c:v>381.15</c:v>
                </c:pt>
                <c:pt idx="55">
                  <c:v>383.15</c:v>
                </c:pt>
                <c:pt idx="56">
                  <c:v>385.15</c:v>
                </c:pt>
                <c:pt idx="57">
                  <c:v>387.15</c:v>
                </c:pt>
                <c:pt idx="58">
                  <c:v>389.15</c:v>
                </c:pt>
                <c:pt idx="59">
                  <c:v>391.15</c:v>
                </c:pt>
                <c:pt idx="60">
                  <c:v>393.15</c:v>
                </c:pt>
                <c:pt idx="61">
                  <c:v>395.15</c:v>
                </c:pt>
                <c:pt idx="62">
                  <c:v>397.15</c:v>
                </c:pt>
                <c:pt idx="63">
                  <c:v>399.15</c:v>
                </c:pt>
                <c:pt idx="64">
                  <c:v>401.15</c:v>
                </c:pt>
                <c:pt idx="65">
                  <c:v>403.15</c:v>
                </c:pt>
                <c:pt idx="66">
                  <c:v>405.15</c:v>
                </c:pt>
                <c:pt idx="67">
                  <c:v>407.15</c:v>
                </c:pt>
                <c:pt idx="68">
                  <c:v>409.15</c:v>
                </c:pt>
                <c:pt idx="69">
                  <c:v>411.15</c:v>
                </c:pt>
                <c:pt idx="70">
                  <c:v>413.15</c:v>
                </c:pt>
                <c:pt idx="71">
                  <c:v>415.15</c:v>
                </c:pt>
                <c:pt idx="72">
                  <c:v>417.15</c:v>
                </c:pt>
                <c:pt idx="73">
                  <c:v>419.15</c:v>
                </c:pt>
                <c:pt idx="74">
                  <c:v>421.15</c:v>
                </c:pt>
                <c:pt idx="75">
                  <c:v>423.15</c:v>
                </c:pt>
                <c:pt idx="76">
                  <c:v>425.15</c:v>
                </c:pt>
                <c:pt idx="77">
                  <c:v>427.15</c:v>
                </c:pt>
                <c:pt idx="78">
                  <c:v>429.15</c:v>
                </c:pt>
                <c:pt idx="79">
                  <c:v>431.15</c:v>
                </c:pt>
                <c:pt idx="80">
                  <c:v>433.15</c:v>
                </c:pt>
                <c:pt idx="81">
                  <c:v>435.15</c:v>
                </c:pt>
                <c:pt idx="82">
                  <c:v>437.15</c:v>
                </c:pt>
                <c:pt idx="83">
                  <c:v>439.15</c:v>
                </c:pt>
                <c:pt idx="84">
                  <c:v>441.15</c:v>
                </c:pt>
                <c:pt idx="85">
                  <c:v>443.15</c:v>
                </c:pt>
                <c:pt idx="86">
                  <c:v>445.15</c:v>
                </c:pt>
                <c:pt idx="87">
                  <c:v>447.15</c:v>
                </c:pt>
                <c:pt idx="88">
                  <c:v>449.15</c:v>
                </c:pt>
                <c:pt idx="89">
                  <c:v>451.15</c:v>
                </c:pt>
                <c:pt idx="90">
                  <c:v>453.15</c:v>
                </c:pt>
                <c:pt idx="91">
                  <c:v>455.15</c:v>
                </c:pt>
                <c:pt idx="92">
                  <c:v>457.15</c:v>
                </c:pt>
                <c:pt idx="93">
                  <c:v>459.15</c:v>
                </c:pt>
                <c:pt idx="94">
                  <c:v>461.15</c:v>
                </c:pt>
                <c:pt idx="95">
                  <c:v>463.15</c:v>
                </c:pt>
                <c:pt idx="96">
                  <c:v>465.15</c:v>
                </c:pt>
                <c:pt idx="97">
                  <c:v>467.15</c:v>
                </c:pt>
                <c:pt idx="98">
                  <c:v>469.15</c:v>
                </c:pt>
                <c:pt idx="99">
                  <c:v>471.15</c:v>
                </c:pt>
                <c:pt idx="100">
                  <c:v>473.15</c:v>
                </c:pt>
                <c:pt idx="101">
                  <c:v>475.15</c:v>
                </c:pt>
                <c:pt idx="102">
                  <c:v>477.15</c:v>
                </c:pt>
                <c:pt idx="103">
                  <c:v>479.15</c:v>
                </c:pt>
                <c:pt idx="104">
                  <c:v>481.15</c:v>
                </c:pt>
                <c:pt idx="105">
                  <c:v>483.15</c:v>
                </c:pt>
                <c:pt idx="106">
                  <c:v>485.15</c:v>
                </c:pt>
                <c:pt idx="107">
                  <c:v>487.15</c:v>
                </c:pt>
                <c:pt idx="108">
                  <c:v>489.15</c:v>
                </c:pt>
                <c:pt idx="109">
                  <c:v>491.15</c:v>
                </c:pt>
                <c:pt idx="110">
                  <c:v>493.15</c:v>
                </c:pt>
                <c:pt idx="111">
                  <c:v>495.15</c:v>
                </c:pt>
                <c:pt idx="112">
                  <c:v>497.15</c:v>
                </c:pt>
                <c:pt idx="113">
                  <c:v>499.15</c:v>
                </c:pt>
                <c:pt idx="114">
                  <c:v>501.15</c:v>
                </c:pt>
                <c:pt idx="115">
                  <c:v>503.15</c:v>
                </c:pt>
                <c:pt idx="116">
                  <c:v>505.15</c:v>
                </c:pt>
                <c:pt idx="117">
                  <c:v>507.15</c:v>
                </c:pt>
                <c:pt idx="118">
                  <c:v>509.15</c:v>
                </c:pt>
                <c:pt idx="119">
                  <c:v>511.15</c:v>
                </c:pt>
                <c:pt idx="120">
                  <c:v>513.15</c:v>
                </c:pt>
                <c:pt idx="121">
                  <c:v>515.15</c:v>
                </c:pt>
                <c:pt idx="122">
                  <c:v>517.15</c:v>
                </c:pt>
                <c:pt idx="123">
                  <c:v>519.15</c:v>
                </c:pt>
                <c:pt idx="124">
                  <c:v>521.15</c:v>
                </c:pt>
                <c:pt idx="125">
                  <c:v>523.15</c:v>
                </c:pt>
                <c:pt idx="126">
                  <c:v>525.15</c:v>
                </c:pt>
                <c:pt idx="127">
                  <c:v>527.15</c:v>
                </c:pt>
                <c:pt idx="128">
                  <c:v>529.15</c:v>
                </c:pt>
                <c:pt idx="129">
                  <c:v>531.15</c:v>
                </c:pt>
                <c:pt idx="130">
                  <c:v>533.15</c:v>
                </c:pt>
                <c:pt idx="131">
                  <c:v>535.15</c:v>
                </c:pt>
                <c:pt idx="132">
                  <c:v>537.15</c:v>
                </c:pt>
                <c:pt idx="133">
                  <c:v>539.15</c:v>
                </c:pt>
                <c:pt idx="134">
                  <c:v>541.15</c:v>
                </c:pt>
                <c:pt idx="135">
                  <c:v>543.15</c:v>
                </c:pt>
                <c:pt idx="136">
                  <c:v>545.15</c:v>
                </c:pt>
                <c:pt idx="137">
                  <c:v>547.15</c:v>
                </c:pt>
                <c:pt idx="138">
                  <c:v>549.15</c:v>
                </c:pt>
                <c:pt idx="139">
                  <c:v>551.15</c:v>
                </c:pt>
                <c:pt idx="140">
                  <c:v>553.15</c:v>
                </c:pt>
                <c:pt idx="141">
                  <c:v>555.15</c:v>
                </c:pt>
                <c:pt idx="142">
                  <c:v>557.15</c:v>
                </c:pt>
                <c:pt idx="143">
                  <c:v>559.15</c:v>
                </c:pt>
                <c:pt idx="144">
                  <c:v>561.15</c:v>
                </c:pt>
                <c:pt idx="145">
                  <c:v>563.15</c:v>
                </c:pt>
                <c:pt idx="146">
                  <c:v>565.15</c:v>
                </c:pt>
                <c:pt idx="147">
                  <c:v>567.15</c:v>
                </c:pt>
                <c:pt idx="148">
                  <c:v>569.15</c:v>
                </c:pt>
                <c:pt idx="149">
                  <c:v>571.15</c:v>
                </c:pt>
                <c:pt idx="150">
                  <c:v>573.15</c:v>
                </c:pt>
                <c:pt idx="151">
                  <c:v>575.15</c:v>
                </c:pt>
                <c:pt idx="152">
                  <c:v>577.15</c:v>
                </c:pt>
                <c:pt idx="153">
                  <c:v>579.15</c:v>
                </c:pt>
                <c:pt idx="154">
                  <c:v>581.15</c:v>
                </c:pt>
                <c:pt idx="155">
                  <c:v>583.15</c:v>
                </c:pt>
                <c:pt idx="156">
                  <c:v>585.15</c:v>
                </c:pt>
                <c:pt idx="157">
                  <c:v>587.15</c:v>
                </c:pt>
                <c:pt idx="158">
                  <c:v>589.15</c:v>
                </c:pt>
                <c:pt idx="159">
                  <c:v>591.15</c:v>
                </c:pt>
                <c:pt idx="160">
                  <c:v>593.15</c:v>
                </c:pt>
                <c:pt idx="161">
                  <c:v>595.15</c:v>
                </c:pt>
                <c:pt idx="162">
                  <c:v>597.15</c:v>
                </c:pt>
                <c:pt idx="163">
                  <c:v>599.15</c:v>
                </c:pt>
                <c:pt idx="164">
                  <c:v>601.15</c:v>
                </c:pt>
                <c:pt idx="165">
                  <c:v>603.15</c:v>
                </c:pt>
                <c:pt idx="166">
                  <c:v>605.15</c:v>
                </c:pt>
                <c:pt idx="167">
                  <c:v>607.15</c:v>
                </c:pt>
                <c:pt idx="168">
                  <c:v>609.15</c:v>
                </c:pt>
                <c:pt idx="169">
                  <c:v>611.15</c:v>
                </c:pt>
                <c:pt idx="170">
                  <c:v>613.15</c:v>
                </c:pt>
                <c:pt idx="171">
                  <c:v>615.15</c:v>
                </c:pt>
                <c:pt idx="172">
                  <c:v>617.15</c:v>
                </c:pt>
                <c:pt idx="173">
                  <c:v>619.15</c:v>
                </c:pt>
                <c:pt idx="174">
                  <c:v>621.15</c:v>
                </c:pt>
                <c:pt idx="175">
                  <c:v>623.15</c:v>
                </c:pt>
                <c:pt idx="176">
                  <c:v>625.15</c:v>
                </c:pt>
                <c:pt idx="177">
                  <c:v>627.15</c:v>
                </c:pt>
                <c:pt idx="178">
                  <c:v>629.15</c:v>
                </c:pt>
                <c:pt idx="179">
                  <c:v>631.15</c:v>
                </c:pt>
                <c:pt idx="180">
                  <c:v>633.15</c:v>
                </c:pt>
                <c:pt idx="181">
                  <c:v>635.15</c:v>
                </c:pt>
                <c:pt idx="182">
                  <c:v>637.15</c:v>
                </c:pt>
                <c:pt idx="183">
                  <c:v>639.15</c:v>
                </c:pt>
                <c:pt idx="184">
                  <c:v>641.15</c:v>
                </c:pt>
                <c:pt idx="185">
                  <c:v>643.15</c:v>
                </c:pt>
                <c:pt idx="186">
                  <c:v>645.15</c:v>
                </c:pt>
                <c:pt idx="187">
                  <c:v>647.15</c:v>
                </c:pt>
                <c:pt idx="188">
                  <c:v>649.15</c:v>
                </c:pt>
                <c:pt idx="189">
                  <c:v>651.15</c:v>
                </c:pt>
                <c:pt idx="190">
                  <c:v>653.15</c:v>
                </c:pt>
                <c:pt idx="191">
                  <c:v>655.15</c:v>
                </c:pt>
                <c:pt idx="192">
                  <c:v>657.15</c:v>
                </c:pt>
                <c:pt idx="193">
                  <c:v>659.15</c:v>
                </c:pt>
                <c:pt idx="194">
                  <c:v>661.15</c:v>
                </c:pt>
                <c:pt idx="195">
                  <c:v>663.15</c:v>
                </c:pt>
                <c:pt idx="196">
                  <c:v>665.15</c:v>
                </c:pt>
                <c:pt idx="197">
                  <c:v>667.15</c:v>
                </c:pt>
                <c:pt idx="198">
                  <c:v>669.15</c:v>
                </c:pt>
                <c:pt idx="199">
                  <c:v>671.15</c:v>
                </c:pt>
                <c:pt idx="200">
                  <c:v>673.15</c:v>
                </c:pt>
                <c:pt idx="201">
                  <c:v>675.15</c:v>
                </c:pt>
                <c:pt idx="202">
                  <c:v>677.15</c:v>
                </c:pt>
                <c:pt idx="203">
                  <c:v>679.15</c:v>
                </c:pt>
                <c:pt idx="204">
                  <c:v>681.15</c:v>
                </c:pt>
                <c:pt idx="205">
                  <c:v>683.15</c:v>
                </c:pt>
                <c:pt idx="206">
                  <c:v>685.15</c:v>
                </c:pt>
                <c:pt idx="207">
                  <c:v>687.15</c:v>
                </c:pt>
                <c:pt idx="208">
                  <c:v>689.15</c:v>
                </c:pt>
                <c:pt idx="209">
                  <c:v>691.15</c:v>
                </c:pt>
                <c:pt idx="210">
                  <c:v>693.15</c:v>
                </c:pt>
                <c:pt idx="211">
                  <c:v>695.15</c:v>
                </c:pt>
                <c:pt idx="212">
                  <c:v>697.15</c:v>
                </c:pt>
                <c:pt idx="213">
                  <c:v>699.15</c:v>
                </c:pt>
                <c:pt idx="214">
                  <c:v>701.15</c:v>
                </c:pt>
                <c:pt idx="215">
                  <c:v>703.15</c:v>
                </c:pt>
                <c:pt idx="216">
                  <c:v>705.15</c:v>
                </c:pt>
                <c:pt idx="217">
                  <c:v>707.15</c:v>
                </c:pt>
                <c:pt idx="218">
                  <c:v>709.15</c:v>
                </c:pt>
                <c:pt idx="219">
                  <c:v>711.15</c:v>
                </c:pt>
                <c:pt idx="220">
                  <c:v>713.15</c:v>
                </c:pt>
                <c:pt idx="221">
                  <c:v>715.15</c:v>
                </c:pt>
                <c:pt idx="222">
                  <c:v>717.15</c:v>
                </c:pt>
                <c:pt idx="223">
                  <c:v>719.15</c:v>
                </c:pt>
                <c:pt idx="224">
                  <c:v>721.15</c:v>
                </c:pt>
                <c:pt idx="225">
                  <c:v>723.15</c:v>
                </c:pt>
                <c:pt idx="226">
                  <c:v>725.15</c:v>
                </c:pt>
                <c:pt idx="227">
                  <c:v>727.15</c:v>
                </c:pt>
                <c:pt idx="228">
                  <c:v>729.15</c:v>
                </c:pt>
                <c:pt idx="229">
                  <c:v>731.15</c:v>
                </c:pt>
                <c:pt idx="230">
                  <c:v>733.15</c:v>
                </c:pt>
                <c:pt idx="231">
                  <c:v>735.15</c:v>
                </c:pt>
                <c:pt idx="232">
                  <c:v>737.15</c:v>
                </c:pt>
                <c:pt idx="233">
                  <c:v>739.15</c:v>
                </c:pt>
                <c:pt idx="234">
                  <c:v>741.15</c:v>
                </c:pt>
                <c:pt idx="235">
                  <c:v>743.15</c:v>
                </c:pt>
                <c:pt idx="236">
                  <c:v>745.15</c:v>
                </c:pt>
                <c:pt idx="237">
                  <c:v>747.15</c:v>
                </c:pt>
                <c:pt idx="238">
                  <c:v>749.15</c:v>
                </c:pt>
                <c:pt idx="239">
                  <c:v>751.15</c:v>
                </c:pt>
                <c:pt idx="240">
                  <c:v>753.15</c:v>
                </c:pt>
                <c:pt idx="241">
                  <c:v>755.15</c:v>
                </c:pt>
                <c:pt idx="242">
                  <c:v>757.15</c:v>
                </c:pt>
                <c:pt idx="243">
                  <c:v>759.15</c:v>
                </c:pt>
                <c:pt idx="244">
                  <c:v>761.15</c:v>
                </c:pt>
                <c:pt idx="245">
                  <c:v>763.15</c:v>
                </c:pt>
                <c:pt idx="246">
                  <c:v>765.15</c:v>
                </c:pt>
                <c:pt idx="247">
                  <c:v>767.15</c:v>
                </c:pt>
                <c:pt idx="248">
                  <c:v>769.15</c:v>
                </c:pt>
                <c:pt idx="249">
                  <c:v>771.15</c:v>
                </c:pt>
                <c:pt idx="250">
                  <c:v>773.15</c:v>
                </c:pt>
                <c:pt idx="251">
                  <c:v>775.15</c:v>
                </c:pt>
                <c:pt idx="252">
                  <c:v>777.15</c:v>
                </c:pt>
                <c:pt idx="253">
                  <c:v>779.15</c:v>
                </c:pt>
                <c:pt idx="254">
                  <c:v>781.15</c:v>
                </c:pt>
                <c:pt idx="255">
                  <c:v>783.15</c:v>
                </c:pt>
                <c:pt idx="256">
                  <c:v>785.15</c:v>
                </c:pt>
                <c:pt idx="257">
                  <c:v>787.15</c:v>
                </c:pt>
                <c:pt idx="258">
                  <c:v>789.15</c:v>
                </c:pt>
                <c:pt idx="259">
                  <c:v>791.15</c:v>
                </c:pt>
                <c:pt idx="260">
                  <c:v>793.15</c:v>
                </c:pt>
                <c:pt idx="261">
                  <c:v>795.15</c:v>
                </c:pt>
                <c:pt idx="262">
                  <c:v>797.15</c:v>
                </c:pt>
                <c:pt idx="263">
                  <c:v>799.15</c:v>
                </c:pt>
                <c:pt idx="264">
                  <c:v>801.15</c:v>
                </c:pt>
                <c:pt idx="265">
                  <c:v>803.15</c:v>
                </c:pt>
                <c:pt idx="266">
                  <c:v>805.15</c:v>
                </c:pt>
                <c:pt idx="267">
                  <c:v>807.15</c:v>
                </c:pt>
                <c:pt idx="268">
                  <c:v>809.15</c:v>
                </c:pt>
                <c:pt idx="269">
                  <c:v>811.15</c:v>
                </c:pt>
                <c:pt idx="270">
                  <c:v>813.15</c:v>
                </c:pt>
                <c:pt idx="271">
                  <c:v>815.15</c:v>
                </c:pt>
                <c:pt idx="272">
                  <c:v>817.15</c:v>
                </c:pt>
                <c:pt idx="273">
                  <c:v>819.15</c:v>
                </c:pt>
                <c:pt idx="274">
                  <c:v>821.15</c:v>
                </c:pt>
                <c:pt idx="275">
                  <c:v>823.15</c:v>
                </c:pt>
                <c:pt idx="276">
                  <c:v>825.15</c:v>
                </c:pt>
                <c:pt idx="277">
                  <c:v>827.15</c:v>
                </c:pt>
                <c:pt idx="278">
                  <c:v>829.15</c:v>
                </c:pt>
                <c:pt idx="279">
                  <c:v>831.15</c:v>
                </c:pt>
                <c:pt idx="280">
                  <c:v>833.15</c:v>
                </c:pt>
                <c:pt idx="281">
                  <c:v>835.15</c:v>
                </c:pt>
                <c:pt idx="282">
                  <c:v>837.15</c:v>
                </c:pt>
                <c:pt idx="283">
                  <c:v>839.15</c:v>
                </c:pt>
                <c:pt idx="284">
                  <c:v>841.15</c:v>
                </c:pt>
                <c:pt idx="285">
                  <c:v>843.15</c:v>
                </c:pt>
                <c:pt idx="286">
                  <c:v>845.15</c:v>
                </c:pt>
                <c:pt idx="287">
                  <c:v>847.15</c:v>
                </c:pt>
                <c:pt idx="288">
                  <c:v>849.15</c:v>
                </c:pt>
                <c:pt idx="289">
                  <c:v>851.15</c:v>
                </c:pt>
                <c:pt idx="290">
                  <c:v>853.15</c:v>
                </c:pt>
                <c:pt idx="291">
                  <c:v>855.15</c:v>
                </c:pt>
                <c:pt idx="292">
                  <c:v>857.15</c:v>
                </c:pt>
                <c:pt idx="293">
                  <c:v>859.15</c:v>
                </c:pt>
                <c:pt idx="294">
                  <c:v>861.15</c:v>
                </c:pt>
                <c:pt idx="295">
                  <c:v>863.15</c:v>
                </c:pt>
                <c:pt idx="296">
                  <c:v>865.15</c:v>
                </c:pt>
                <c:pt idx="297">
                  <c:v>867.15</c:v>
                </c:pt>
                <c:pt idx="298">
                  <c:v>869.15</c:v>
                </c:pt>
                <c:pt idx="299">
                  <c:v>871.15</c:v>
                </c:pt>
                <c:pt idx="300">
                  <c:v>873.15</c:v>
                </c:pt>
                <c:pt idx="301">
                  <c:v>875.15</c:v>
                </c:pt>
                <c:pt idx="302">
                  <c:v>877.15</c:v>
                </c:pt>
                <c:pt idx="303">
                  <c:v>879.15</c:v>
                </c:pt>
                <c:pt idx="304">
                  <c:v>881.15</c:v>
                </c:pt>
                <c:pt idx="305">
                  <c:v>883.15</c:v>
                </c:pt>
                <c:pt idx="306">
                  <c:v>885.15</c:v>
                </c:pt>
                <c:pt idx="307">
                  <c:v>887.15</c:v>
                </c:pt>
                <c:pt idx="308">
                  <c:v>889.15</c:v>
                </c:pt>
                <c:pt idx="309">
                  <c:v>891.15</c:v>
                </c:pt>
                <c:pt idx="310">
                  <c:v>893.15</c:v>
                </c:pt>
                <c:pt idx="311">
                  <c:v>895.15</c:v>
                </c:pt>
                <c:pt idx="312">
                  <c:v>897.15</c:v>
                </c:pt>
                <c:pt idx="313">
                  <c:v>899.15</c:v>
                </c:pt>
                <c:pt idx="314">
                  <c:v>901.15</c:v>
                </c:pt>
                <c:pt idx="315">
                  <c:v>903.15</c:v>
                </c:pt>
                <c:pt idx="316">
                  <c:v>905.15</c:v>
                </c:pt>
                <c:pt idx="317">
                  <c:v>907.15</c:v>
                </c:pt>
                <c:pt idx="318">
                  <c:v>909.15</c:v>
                </c:pt>
                <c:pt idx="319">
                  <c:v>911.15</c:v>
                </c:pt>
                <c:pt idx="320">
                  <c:v>913.15</c:v>
                </c:pt>
                <c:pt idx="321">
                  <c:v>915.15</c:v>
                </c:pt>
                <c:pt idx="322">
                  <c:v>917.15</c:v>
                </c:pt>
                <c:pt idx="323">
                  <c:v>919.15</c:v>
                </c:pt>
                <c:pt idx="324">
                  <c:v>921.15</c:v>
                </c:pt>
                <c:pt idx="325">
                  <c:v>923.15</c:v>
                </c:pt>
                <c:pt idx="326">
                  <c:v>925.15</c:v>
                </c:pt>
                <c:pt idx="327">
                  <c:v>927.15</c:v>
                </c:pt>
                <c:pt idx="328">
                  <c:v>929.15</c:v>
                </c:pt>
                <c:pt idx="329">
                  <c:v>931.15</c:v>
                </c:pt>
                <c:pt idx="330">
                  <c:v>933.15</c:v>
                </c:pt>
                <c:pt idx="331">
                  <c:v>935.15</c:v>
                </c:pt>
                <c:pt idx="332">
                  <c:v>937.15</c:v>
                </c:pt>
                <c:pt idx="333">
                  <c:v>939.15</c:v>
                </c:pt>
                <c:pt idx="334">
                  <c:v>941.15</c:v>
                </c:pt>
                <c:pt idx="335">
                  <c:v>943.15</c:v>
                </c:pt>
                <c:pt idx="336">
                  <c:v>945.15</c:v>
                </c:pt>
                <c:pt idx="337">
                  <c:v>947.15</c:v>
                </c:pt>
                <c:pt idx="338">
                  <c:v>949.15</c:v>
                </c:pt>
                <c:pt idx="339">
                  <c:v>951.15</c:v>
                </c:pt>
                <c:pt idx="340">
                  <c:v>953.15</c:v>
                </c:pt>
                <c:pt idx="341">
                  <c:v>955.15</c:v>
                </c:pt>
                <c:pt idx="342">
                  <c:v>957.15</c:v>
                </c:pt>
                <c:pt idx="343">
                  <c:v>959.15</c:v>
                </c:pt>
                <c:pt idx="344">
                  <c:v>961.15</c:v>
                </c:pt>
                <c:pt idx="345">
                  <c:v>963.15</c:v>
                </c:pt>
                <c:pt idx="346">
                  <c:v>965.15</c:v>
                </c:pt>
                <c:pt idx="347">
                  <c:v>967.15</c:v>
                </c:pt>
                <c:pt idx="348">
                  <c:v>969.15</c:v>
                </c:pt>
                <c:pt idx="349">
                  <c:v>971.15</c:v>
                </c:pt>
                <c:pt idx="350">
                  <c:v>973.15</c:v>
                </c:pt>
              </c:numCache>
            </c:numRef>
          </c:xVal>
          <c:yVal>
            <c:numRef>
              <c:f>Delta!$AA$4:$AA$354</c:f>
              <c:numCache>
                <c:formatCode>0.000</c:formatCode>
                <c:ptCount val="351"/>
                <c:pt idx="0">
                  <c:v>6.735572492199438</c:v>
                </c:pt>
                <c:pt idx="1">
                  <c:v>6.6608563260712987</c:v>
                </c:pt>
                <c:pt idx="2">
                  <c:v>6.5871446318347697</c:v>
                </c:pt>
                <c:pt idx="3">
                  <c:v>6.5144258128130907</c:v>
                </c:pt>
                <c:pt idx="4">
                  <c:v>6.4426881108302609</c:v>
                </c:pt>
                <c:pt idx="5">
                  <c:v>6.3719196355001726</c:v>
                </c:pt>
                <c:pt idx="6">
                  <c:v>6.3021083910724958</c:v>
                </c:pt>
                <c:pt idx="7">
                  <c:v>6.2332423010219884</c:v>
                </c:pt>
                <c:pt idx="8">
                  <c:v>6.1653092305535289</c:v>
                </c:pt>
                <c:pt idx="9">
                  <c:v>6.0982970071819045</c:v>
                </c:pt>
                <c:pt idx="10">
                  <c:v>6.0321934395331462</c:v>
                </c:pt>
                <c:pt idx="11">
                  <c:v>5.966986334502975</c:v>
                </c:pt>
                <c:pt idx="12">
                  <c:v>5.9026635128975791</c:v>
                </c:pt>
                <c:pt idx="13">
                  <c:v>5.8392128236724172</c:v>
                </c:pt>
                <c:pt idx="14">
                  <c:v>5.7766221568759795</c:v>
                </c:pt>
                <c:pt idx="15">
                  <c:v>5.7148794553973037</c:v>
                </c:pt>
                <c:pt idx="16">
                  <c:v>5.6539727256086563</c:v>
                </c:pt>
                <c:pt idx="17">
                  <c:v>5.5938900469878794</c:v>
                </c:pt>
                <c:pt idx="18">
                  <c:v>5.5346195807985215</c:v>
                </c:pt>
                <c:pt idx="19">
                  <c:v>5.4761495779001006</c:v>
                </c:pt>
                <c:pt idx="20">
                  <c:v>5.418468385755407</c:v>
                </c:pt>
                <c:pt idx="21">
                  <c:v>5.3615644546967127</c:v>
                </c:pt>
                <c:pt idx="22">
                  <c:v>5.3054263435082589</c:v>
                </c:pt>
                <c:pt idx="23">
                  <c:v>5.2500427243780194</c:v>
                </c:pt>
                <c:pt idx="24">
                  <c:v>5.1954023872679151</c:v>
                </c:pt>
                <c:pt idx="25">
                  <c:v>5.1414942437478963</c:v>
                </c:pt>
                <c:pt idx="26">
                  <c:v>5.088307330336062</c:v>
                </c:pt>
                <c:pt idx="27">
                  <c:v>5.0358308113838239</c:v>
                </c:pt>
                <c:pt idx="28">
                  <c:v>4.984053981542198</c:v>
                </c:pt>
                <c:pt idx="29">
                  <c:v>4.9329662678427653</c:v>
                </c:pt>
                <c:pt idx="30">
                  <c:v>4.882557231424232</c:v>
                </c:pt>
                <c:pt idx="31">
                  <c:v>4.8328165689333824</c:v>
                </c:pt>
                <c:pt idx="32">
                  <c:v>4.7837341136269558</c:v>
                </c:pt>
                <c:pt idx="33">
                  <c:v>4.7352998361991849</c:v>
                </c:pt>
                <c:pt idx="34">
                  <c:v>4.6875038453577558</c:v>
                </c:pt>
                <c:pt idx="35">
                  <c:v>4.640336388169394</c:v>
                </c:pt>
                <c:pt idx="36">
                  <c:v>4.593787850194671</c:v>
                </c:pt>
                <c:pt idx="37">
                  <c:v>4.5478487554301612</c:v>
                </c:pt>
                <c:pt idx="38">
                  <c:v>4.5025097660748177</c:v>
                </c:pt>
                <c:pt idx="39">
                  <c:v>4.4577616821360744</c:v>
                </c:pt>
                <c:pt idx="40">
                  <c:v>4.4135954408901767</c:v>
                </c:pt>
                <c:pt idx="41">
                  <c:v>4.3700021162100313</c:v>
                </c:pt>
                <c:pt idx="42">
                  <c:v>4.3269729177730047</c:v>
                </c:pt>
                <c:pt idx="43">
                  <c:v>4.2844991901600462</c:v>
                </c:pt>
                <c:pt idx="44">
                  <c:v>4.2425724118568136</c:v>
                </c:pt>
                <c:pt idx="45">
                  <c:v>4.2011841941665287</c:v>
                </c:pt>
                <c:pt idx="46">
                  <c:v>4.1603262800436873</c:v>
                </c:pt>
                <c:pt idx="47">
                  <c:v>4.1199905428569741</c:v>
                </c:pt>
                <c:pt idx="48">
                  <c:v>4.0801689850891636</c:v>
                </c:pt>
                <c:pt idx="49">
                  <c:v>4.0408537369811413</c:v>
                </c:pt>
                <c:pt idx="50">
                  <c:v>4.0020370551267028</c:v>
                </c:pt>
                <c:pt idx="51">
                  <c:v>3.9637113210242108</c:v>
                </c:pt>
                <c:pt idx="52">
                  <c:v>3.9258690395907703</c:v>
                </c:pt>
                <c:pt idx="53">
                  <c:v>3.8885028376441149</c:v>
                </c:pt>
                <c:pt idx="54">
                  <c:v>3.8516054623570204</c:v>
                </c:pt>
                <c:pt idx="55">
                  <c:v>3.8151697796886541</c:v>
                </c:pt>
                <c:pt idx="56">
                  <c:v>3.77918877279693</c:v>
                </c:pt>
                <c:pt idx="57">
                  <c:v>3.7436555404356335</c:v>
                </c:pt>
                <c:pt idx="58">
                  <c:v>3.7085632953397409</c:v>
                </c:pt>
                <c:pt idx="59">
                  <c:v>3.6739053626021159</c:v>
                </c:pt>
                <c:pt idx="60">
                  <c:v>3.6396751780444805</c:v>
                </c:pt>
                <c:pt idx="61">
                  <c:v>3.6058662865853122</c:v>
                </c:pt>
                <c:pt idx="62">
                  <c:v>3.572472340607141</c:v>
                </c:pt>
                <c:pt idx="63">
                  <c:v>3.5394870983254267</c:v>
                </c:pt>
                <c:pt idx="64">
                  <c:v>3.5069044221611119</c:v>
                </c:pt>
                <c:pt idx="65">
                  <c:v>3.474718277118646</c:v>
                </c:pt>
                <c:pt idx="66">
                  <c:v>3.4429227291712361</c:v>
                </c:pt>
                <c:pt idx="67">
                  <c:v>3.4115119436548058</c:v>
                </c:pt>
                <c:pt idx="68">
                  <c:v>3.380480183672101</c:v>
                </c:pt>
                <c:pt idx="69">
                  <c:v>3.3498218085081728</c:v>
                </c:pt>
                <c:pt idx="70">
                  <c:v>3.31953127205839</c:v>
                </c:pt>
                <c:pt idx="71">
                  <c:v>3.2896031212700096</c:v>
                </c:pt>
                <c:pt idx="72">
                  <c:v>3.2600319945982159</c:v>
                </c:pt>
                <c:pt idx="73">
                  <c:v>3.2308126204774439</c:v>
                </c:pt>
                <c:pt idx="74">
                  <c:v>3.2019398158087409</c:v>
                </c:pt>
                <c:pt idx="75">
                  <c:v>3.1734084844637787</c:v>
                </c:pt>
                <c:pt idx="76">
                  <c:v>3.1452136158061235</c:v>
                </c:pt>
                <c:pt idx="77">
                  <c:v>3.1173502832302233</c:v>
                </c:pt>
                <c:pt idx="78">
                  <c:v>3.089813642718573</c:v>
                </c:pt>
                <c:pt idx="79">
                  <c:v>3.0625989314174102</c:v>
                </c:pt>
                <c:pt idx="80">
                  <c:v>3.0357014662312616</c:v>
                </c:pt>
                <c:pt idx="81">
                  <c:v>3.0091166424366</c:v>
                </c:pt>
                <c:pt idx="82">
                  <c:v>2.9828399323148238</c:v>
                </c:pt>
                <c:pt idx="83">
                  <c:v>2.9568668838047265</c:v>
                </c:pt>
                <c:pt idx="84">
                  <c:v>2.9311931191745959</c:v>
                </c:pt>
                <c:pt idx="85">
                  <c:v>2.9058143337140061</c:v>
                </c:pt>
                <c:pt idx="86">
                  <c:v>2.8807262944453926</c:v>
                </c:pt>
                <c:pt idx="87">
                  <c:v>2.8559248388554175</c:v>
                </c:pt>
                <c:pt idx="88">
                  <c:v>2.8314058736461072</c:v>
                </c:pt>
                <c:pt idx="89">
                  <c:v>2.8071653735057711</c:v>
                </c:pt>
                <c:pt idx="90">
                  <c:v>2.7831993798995915</c:v>
                </c:pt>
                <c:pt idx="91">
                  <c:v>2.759503999879874</c:v>
                </c:pt>
                <c:pt idx="92">
                  <c:v>2.7360754049157907</c:v>
                </c:pt>
                <c:pt idx="93">
                  <c:v>2.7129098297425629</c:v>
                </c:pt>
                <c:pt idx="94">
                  <c:v>2.6900035712299113</c:v>
                </c:pt>
                <c:pt idx="95">
                  <c:v>2.6673529872696404</c:v>
                </c:pt>
                <c:pt idx="96">
                  <c:v>2.644954495682204</c:v>
                </c:pt>
                <c:pt idx="97">
                  <c:v>2.6228045731420657</c:v>
                </c:pt>
                <c:pt idx="98">
                  <c:v>2.6008997541216781</c:v>
                </c:pt>
                <c:pt idx="99">
                  <c:v>2.5792366298538854</c:v>
                </c:pt>
                <c:pt idx="100">
                  <c:v>2.5578118473125628</c:v>
                </c:pt>
                <c:pt idx="101">
                  <c:v>2.5366221082112466</c:v>
                </c:pt>
                <c:pt idx="102">
                  <c:v>2.5156641680195806</c:v>
                </c:pt>
                <c:pt idx="103">
                  <c:v>2.4949348349973359</c:v>
                </c:pt>
                <c:pt idx="104">
                  <c:v>2.4744309692457711</c:v>
                </c:pt>
                <c:pt idx="105">
                  <c:v>2.4541494817761205</c:v>
                </c:pt>
                <c:pt idx="106">
                  <c:v>2.4340873335949573</c:v>
                </c:pt>
                <c:pt idx="107">
                  <c:v>2.414241534806215</c:v>
                </c:pt>
                <c:pt idx="108">
                  <c:v>2.3946091437295971</c:v>
                </c:pt>
                <c:pt idx="109">
                  <c:v>2.3751872660351565</c:v>
                </c:pt>
                <c:pt idx="110">
                  <c:v>2.35597305389381</c:v>
                </c:pt>
                <c:pt idx="111">
                  <c:v>2.3369637051434973</c:v>
                </c:pt>
                <c:pt idx="112">
                  <c:v>2.3181564624707933</c:v>
                </c:pt>
                <c:pt idx="113">
                  <c:v>2.2995486126077029</c:v>
                </c:pt>
                <c:pt idx="114">
                  <c:v>2.2811374855433812</c:v>
                </c:pt>
                <c:pt idx="115">
                  <c:v>2.2629204537505685</c:v>
                </c:pt>
                <c:pt idx="116">
                  <c:v>2.2448949314264581</c:v>
                </c:pt>
                <c:pt idx="117">
                  <c:v>2.2270583737477918</c:v>
                </c:pt>
                <c:pt idx="118">
                  <c:v>2.209408276139905</c:v>
                </c:pt>
                <c:pt idx="119">
                  <c:v>2.1919421735595122</c:v>
                </c:pt>
                <c:pt idx="120">
                  <c:v>2.1746576397909818</c:v>
                </c:pt>
                <c:pt idx="121">
                  <c:v>2.157552286755859</c:v>
                </c:pt>
                <c:pt idx="122">
                  <c:v>2.1406237638354089</c:v>
                </c:pt>
                <c:pt idx="123">
                  <c:v>2.1238697572059588</c:v>
                </c:pt>
                <c:pt idx="124">
                  <c:v>2.1072879891867862</c:v>
                </c:pt>
                <c:pt idx="125">
                  <c:v>2.0908762176003419</c:v>
                </c:pt>
                <c:pt idx="126">
                  <c:v>2.0746322351445903</c:v>
                </c:pt>
                <c:pt idx="127">
                  <c:v>2.0585538687772234</c:v>
                </c:pt>
                <c:pt idx="128">
                  <c:v>2.0426389791115449</c:v>
                </c:pt>
                <c:pt idx="129">
                  <c:v>2.0268854598238164</c:v>
                </c:pt>
                <c:pt idx="130">
                  <c:v>2.0112912370718194</c:v>
                </c:pt>
                <c:pt idx="131">
                  <c:v>1.9958542689244694</c:v>
                </c:pt>
                <c:pt idx="132">
                  <c:v>1.9805725448022329</c:v>
                </c:pt>
                <c:pt idx="133">
                  <c:v>1.9654440849281674</c:v>
                </c:pt>
                <c:pt idx="134">
                  <c:v>1.9504669397893726</c:v>
                </c:pt>
                <c:pt idx="135">
                  <c:v>1.9356391896086651</c:v>
                </c:pt>
                <c:pt idx="136">
                  <c:v>1.9209589438262653</c:v>
                </c:pt>
                <c:pt idx="137">
                  <c:v>1.9064243405913186</c:v>
                </c:pt>
                <c:pt idx="138">
                  <c:v>1.8920335462630593</c:v>
                </c:pt>
                <c:pt idx="139">
                  <c:v>1.8777847549214242</c:v>
                </c:pt>
                <c:pt idx="140">
                  <c:v>1.863676187886939</c:v>
                </c:pt>
                <c:pt idx="141">
                  <c:v>1.8497060932497014</c:v>
                </c:pt>
                <c:pt idx="142">
                  <c:v>1.8358727454072721</c:v>
                </c:pt>
                <c:pt idx="143">
                  <c:v>1.8221744446113151</c:v>
                </c:pt>
                <c:pt idx="144">
                  <c:v>1.8086095165228049</c:v>
                </c:pt>
                <c:pt idx="145">
                  <c:v>1.7951763117756372</c:v>
                </c:pt>
                <c:pt idx="146">
                  <c:v>1.7818732055484849</c:v>
                </c:pt>
                <c:pt idx="147">
                  <c:v>1.7686985971447229</c:v>
                </c:pt>
                <c:pt idx="148">
                  <c:v>1.7556509095802775</c:v>
                </c:pt>
                <c:pt idx="149">
                  <c:v>1.7427285891792392</c:v>
                </c:pt>
                <c:pt idx="150">
                  <c:v>1.7299301051770863</c:v>
                </c:pt>
                <c:pt idx="151">
                  <c:v>1.7172539493313645</c:v>
                </c:pt>
                <c:pt idx="152">
                  <c:v>1.7046986355396845</c:v>
                </c:pt>
                <c:pt idx="153">
                  <c:v>1.6922626994648848</c:v>
                </c:pt>
                <c:pt idx="154">
                  <c:v>1.6799446981672284</c:v>
                </c:pt>
                <c:pt idx="155">
                  <c:v>1.667743209743477</c:v>
                </c:pt>
                <c:pt idx="156">
                  <c:v>1.655656832972725</c:v>
                </c:pt>
                <c:pt idx="157">
                  <c:v>1.6436841869688517</c:v>
                </c:pt>
                <c:pt idx="158">
                  <c:v>1.6318239108394552</c:v>
                </c:pt>
                <c:pt idx="159">
                  <c:v>1.6200746633511458</c:v>
                </c:pt>
                <c:pt idx="160">
                  <c:v>1.6084351226010796</c:v>
                </c:pt>
                <c:pt idx="161">
                  <c:v>1.596903985694591</c:v>
                </c:pt>
                <c:pt idx="162">
                  <c:v>1.5854799684288139</c:v>
                </c:pt>
                <c:pt idx="163">
                  <c:v>1.5741618049821824</c:v>
                </c:pt>
                <c:pt idx="164">
                  <c:v>1.562948247609667</c:v>
                </c:pt>
                <c:pt idx="165">
                  <c:v>1.5518380663436664</c:v>
                </c:pt>
                <c:pt idx="166">
                  <c:v>1.5408300487004132</c:v>
                </c:pt>
                <c:pt idx="167">
                  <c:v>1.5299229993918035</c:v>
                </c:pt>
                <c:pt idx="168">
                  <c:v>1.5191157400425332</c:v>
                </c:pt>
                <c:pt idx="169">
                  <c:v>1.5084071089124407</c:v>
                </c:pt>
                <c:pt idx="170">
                  <c:v>1.4977959606239484</c:v>
                </c:pt>
                <c:pt idx="171">
                  <c:v>1.4872811658945091</c:v>
                </c:pt>
                <c:pt idx="172">
                  <c:v>1.4768616112739479</c:v>
                </c:pt>
                <c:pt idx="173">
                  <c:v>1.4665361988866126</c:v>
                </c:pt>
                <c:pt idx="174">
                  <c:v>1.4563038461782356</c:v>
                </c:pt>
                <c:pt idx="175">
                  <c:v>1.4461634856674059</c:v>
                </c:pt>
                <c:pt idx="176">
                  <c:v>1.4361140647015707</c:v>
                </c:pt>
                <c:pt idx="177">
                  <c:v>1.4261545452174724</c:v>
                </c:pt>
                <c:pt idx="178">
                  <c:v>1.4162839035059349</c:v>
                </c:pt>
                <c:pt idx="179">
                  <c:v>1.40650112998091</c:v>
                </c:pt>
                <c:pt idx="180">
                  <c:v>1.3968052289527053</c:v>
                </c:pt>
                <c:pt idx="181">
                  <c:v>1.3871952184053069</c:v>
                </c:pt>
                <c:pt idx="182">
                  <c:v>1.3776701297777214</c:v>
                </c:pt>
                <c:pt idx="183">
                  <c:v>1.3682290077492503</c:v>
                </c:pt>
                <c:pt idx="184">
                  <c:v>1.3588709100286287</c:v>
                </c:pt>
                <c:pt idx="185">
                  <c:v>1.349594907146946</c:v>
                </c:pt>
                <c:pt idx="186">
                  <c:v>1.3404000822542779</c:v>
                </c:pt>
                <c:pt idx="187">
                  <c:v>1.3312855309199554</c:v>
                </c:pt>
                <c:pt idx="188">
                  <c:v>1.3222503609363985</c:v>
                </c:pt>
                <c:pt idx="189">
                  <c:v>1.3132936921264544</c:v>
                </c:pt>
                <c:pt idx="190">
                  <c:v>1.3044146561541519</c:v>
                </c:pt>
                <c:pt idx="191">
                  <c:v>1.2956123963388295</c:v>
                </c:pt>
                <c:pt idx="192">
                  <c:v>1.2868860674725517</c:v>
                </c:pt>
                <c:pt idx="193">
                  <c:v>1.278234835640764</c:v>
                </c:pt>
                <c:pt idx="194">
                  <c:v>1.2696578780461107</c:v>
                </c:pt>
                <c:pt idx="195">
                  <c:v>1.2611543828353686</c:v>
                </c:pt>
                <c:pt idx="196">
                  <c:v>1.2527235489294215</c:v>
                </c:pt>
                <c:pt idx="197">
                  <c:v>1.2443645858562276</c:v>
                </c:pt>
                <c:pt idx="198">
                  <c:v>1.2360767135867183</c:v>
                </c:pt>
                <c:pt idx="199">
                  <c:v>1.2278591623735684</c:v>
                </c:pt>
                <c:pt idx="200">
                  <c:v>1.2197111725927903</c:v>
                </c:pt>
                <c:pt idx="201">
                  <c:v>1.2116319945880871</c:v>
                </c:pt>
                <c:pt idx="202">
                  <c:v>1.2036208885179256</c:v>
                </c:pt>
                <c:pt idx="203">
                  <c:v>1.1956771242052597</c:v>
                </c:pt>
                <c:pt idx="204">
                  <c:v>1.1877999809898712</c:v>
                </c:pt>
                <c:pt idx="205">
                  <c:v>1.179988747583262</c:v>
                </c:pt>
                <c:pt idx="206">
                  <c:v>1.1722427219260623</c:v>
                </c:pt>
                <c:pt idx="207">
                  <c:v>1.1645612110478978</c:v>
                </c:pt>
                <c:pt idx="208">
                  <c:v>1.1569435309296723</c:v>
                </c:pt>
                <c:pt idx="209">
                  <c:v>1.1493890063682168</c:v>
                </c:pt>
                <c:pt idx="210">
                  <c:v>1.1418969708432707</c:v>
                </c:pt>
                <c:pt idx="211">
                  <c:v>1.1344667663867309</c:v>
                </c:pt>
                <c:pt idx="212">
                  <c:v>1.12709774345415</c:v>
                </c:pt>
                <c:pt idx="213">
                  <c:v>1.1197892607984206</c:v>
                </c:pt>
                <c:pt idx="214">
                  <c:v>1.1125406853456132</c:v>
                </c:pt>
                <c:pt idx="215">
                  <c:v>1.1053513920729303</c:v>
                </c:pt>
                <c:pt idx="216">
                  <c:v>1.0982207638887318</c:v>
                </c:pt>
                <c:pt idx="217">
                  <c:v>1.0911481915145891</c:v>
                </c:pt>
                <c:pt idx="218">
                  <c:v>1.0841330733693413</c:v>
                </c:pt>
                <c:pt idx="219">
                  <c:v>1.0771748154551051</c:v>
                </c:pt>
                <c:pt idx="220">
                  <c:v>1.070272831245207</c:v>
                </c:pt>
                <c:pt idx="221">
                  <c:v>1.0634265415740005</c:v>
                </c:pt>
                <c:pt idx="222">
                  <c:v>1.056635374528534</c:v>
                </c:pt>
                <c:pt idx="223">
                  <c:v>1.0498987653420335</c:v>
                </c:pt>
                <c:pt idx="224">
                  <c:v>1.0432161562891666</c:v>
                </c:pt>
                <c:pt idx="225">
                  <c:v>1.0365869965830576</c:v>
                </c:pt>
                <c:pt idx="226">
                  <c:v>1.0300107422740168</c:v>
                </c:pt>
                <c:pt idx="227">
                  <c:v>1.0234868561499533</c:v>
                </c:pt>
                <c:pt idx="228">
                  <c:v>1.0170148076384431</c:v>
                </c:pt>
                <c:pt idx="229">
                  <c:v>1.0105940727104217</c:v>
                </c:pt>
                <c:pt idx="230">
                  <c:v>1.0042241337854638</c:v>
                </c:pt>
                <c:pt idx="231">
                  <c:v>0.99790447963863227</c:v>
                </c:pt>
                <c:pt idx="232">
                  <c:v>0.99163460530885639</c:v>
                </c:pt>
                <c:pt idx="233">
                  <c:v>0.98541401200882617</c:v>
                </c:pt>
                <c:pt idx="234">
                  <c:v>0.97924220703635423</c:v>
                </c:pt>
                <c:pt idx="235">
                  <c:v>0.97311870368719522</c:v>
                </c:pt>
                <c:pt idx="236">
                  <c:v>0.96704302116929475</c:v>
                </c:pt>
                <c:pt idx="237">
                  <c:v>0.96101468451842986</c:v>
                </c:pt>
                <c:pt idx="238">
                  <c:v>0.95503322451523032</c:v>
                </c:pt>
                <c:pt idx="239">
                  <c:v>0.94909817760354342</c:v>
                </c:pt>
                <c:pt idx="240">
                  <c:v>0.94320908581012941</c:v>
                </c:pt>
                <c:pt idx="241">
                  <c:v>0.93736549666565261</c:v>
                </c:pt>
                <c:pt idx="242">
                  <c:v>0.93156696312695186</c:v>
                </c:pt>
                <c:pt idx="243">
                  <c:v>0.92581304350056692</c:v>
                </c:pt>
                <c:pt idx="244">
                  <c:v>0.9201033013674923</c:v>
                </c:pt>
                <c:pt idx="245">
                  <c:v>0.91443730550914371</c:v>
                </c:pt>
                <c:pt idx="246">
                  <c:v>0.90881462983451144</c:v>
                </c:pt>
                <c:pt idx="247">
                  <c:v>0.90323485330848052</c:v>
                </c:pt>
                <c:pt idx="248">
                  <c:v>0.89769755988129463</c:v>
                </c:pt>
                <c:pt idx="249">
                  <c:v>0.89220233841914909</c:v>
                </c:pt>
                <c:pt idx="250">
                  <c:v>0.88674878263588375</c:v>
                </c:pt>
                <c:pt idx="251">
                  <c:v>0.88133649102576606</c:v>
                </c:pt>
                <c:pt idx="252">
                  <c:v>0.87596506679733743</c:v>
                </c:pt>
                <c:pt idx="253">
                  <c:v>0.87063411780830857</c:v>
                </c:pt>
                <c:pt idx="254">
                  <c:v>0.8653432565014797</c:v>
                </c:pt>
                <c:pt idx="255">
                  <c:v>0.86009209984167878</c:v>
                </c:pt>
                <c:pt idx="256">
                  <c:v>0.85488026925368377</c:v>
                </c:pt>
                <c:pt idx="257">
                  <c:v>0.84970739056112776</c:v>
                </c:pt>
                <c:pt idx="258">
                  <c:v>0.84457309392635405</c:v>
                </c:pt>
                <c:pt idx="259">
                  <c:v>0.83947701379122308</c:v>
                </c:pt>
                <c:pt idx="260">
                  <c:v>0.83441878881883269</c:v>
                </c:pt>
                <c:pt idx="261">
                  <c:v>0.82939806183615505</c:v>
                </c:pt>
                <c:pt idx="262">
                  <c:v>0.82441447977756377</c:v>
                </c:pt>
                <c:pt idx="263">
                  <c:v>0.81946769362923622</c:v>
                </c:pt>
                <c:pt idx="264">
                  <c:v>0.81455735837442245</c:v>
                </c:pt>
                <c:pt idx="265">
                  <c:v>0.80968313293955563</c:v>
                </c:pt>
                <c:pt idx="266">
                  <c:v>0.80484468014119848</c:v>
                </c:pt>
                <c:pt idx="267">
                  <c:v>0.80004166663380694</c:v>
                </c:pt>
                <c:pt idx="268">
                  <c:v>0.79527376285829576</c:v>
                </c:pt>
                <c:pt idx="269">
                  <c:v>0.79054064299139715</c:v>
                </c:pt>
                <c:pt idx="270">
                  <c:v>0.78584198489579071</c:v>
                </c:pt>
                <c:pt idx="271">
                  <c:v>0.78117747007100291</c:v>
                </c:pt>
                <c:pt idx="272">
                  <c:v>0.77654678360504992</c:v>
                </c:pt>
                <c:pt idx="273">
                  <c:v>0.77194961412682295</c:v>
                </c:pt>
                <c:pt idx="274">
                  <c:v>0.76738565375919299</c:v>
                </c:pt>
                <c:pt idx="275">
                  <c:v>0.76285459807283185</c:v>
                </c:pt>
                <c:pt idx="276">
                  <c:v>0.75835614604072943</c:v>
                </c:pt>
                <c:pt idx="277">
                  <c:v>0.753889999993404</c:v>
                </c:pt>
                <c:pt idx="278">
                  <c:v>0.74945586557478117</c:v>
                </c:pt>
                <c:pt idx="279">
                  <c:v>0.74505345169874682</c:v>
                </c:pt>
                <c:pt idx="280">
                  <c:v>0.74068247050634461</c:v>
                </c:pt>
                <c:pt idx="281">
                  <c:v>0.73634263732362482</c:v>
                </c:pt>
                <c:pt idx="282">
                  <c:v>0.73203367062011604</c:v>
                </c:pt>
                <c:pt idx="283">
                  <c:v>0.72775529196792599</c:v>
                </c:pt>
                <c:pt idx="284">
                  <c:v>0.72350722600144857</c:v>
                </c:pt>
                <c:pt idx="285">
                  <c:v>0.71928920037767163</c:v>
                </c:pt>
                <c:pt idx="286">
                  <c:v>0.71510094573707561</c:v>
                </c:pt>
                <c:pt idx="287">
                  <c:v>0.71094219566511474</c:v>
                </c:pt>
                <c:pt idx="288">
                  <c:v>0.70681268665426511</c:v>
                </c:pt>
                <c:pt idx="289">
                  <c:v>0.70271215806663689</c:v>
                </c:pt>
                <c:pt idx="290">
                  <c:v>0.69864035209713904</c:v>
                </c:pt>
                <c:pt idx="291">
                  <c:v>0.69459701373718341</c:v>
                </c:pt>
                <c:pt idx="292">
                  <c:v>0.69058189073892728</c:v>
                </c:pt>
                <c:pt idx="293">
                  <c:v>0.68659473358003609</c:v>
                </c:pt>
                <c:pt idx="294">
                  <c:v>0.6826352954289685</c:v>
                </c:pt>
                <c:pt idx="295">
                  <c:v>0.67870333211076206</c:v>
                </c:pt>
                <c:pt idx="296">
                  <c:v>0.67479860207332432</c:v>
                </c:pt>
                <c:pt idx="297">
                  <c:v>0.670920866354214</c:v>
                </c:pt>
                <c:pt idx="298">
                  <c:v>0.66706988854790106</c:v>
                </c:pt>
                <c:pt idx="299">
                  <c:v>0.66324543477350872</c:v>
                </c:pt>
                <c:pt idx="300">
                  <c:v>0.65944727364301858</c:v>
                </c:pt>
                <c:pt idx="301">
                  <c:v>0.65567517622993787</c:v>
                </c:pt>
                <c:pt idx="302">
                  <c:v>0.65192891603841563</c:v>
                </c:pt>
                <c:pt idx="303">
                  <c:v>0.64820826897281103</c:v>
                </c:pt>
                <c:pt idx="304">
                  <c:v>0.6445130133076904</c:v>
                </c:pt>
                <c:pt idx="305">
                  <c:v>0.64084292965826317</c:v>
                </c:pt>
                <c:pt idx="306">
                  <c:v>0.63719780095123779</c:v>
                </c:pt>
                <c:pt idx="307">
                  <c:v>0.633577412396094</c:v>
                </c:pt>
                <c:pt idx="308">
                  <c:v>0.62998155145676682</c:v>
                </c:pt>
                <c:pt idx="309">
                  <c:v>0.62641000782373557</c:v>
                </c:pt>
                <c:pt idx="310">
                  <c:v>0.62286257338650663</c:v>
                </c:pt>
                <c:pt idx="311">
                  <c:v>0.61933904220649039</c:v>
                </c:pt>
                <c:pt idx="312">
                  <c:v>0.6158392104902588</c:v>
                </c:pt>
                <c:pt idx="313">
                  <c:v>0.612362876563188</c:v>
                </c:pt>
                <c:pt idx="314">
                  <c:v>0.60890984084346567</c:v>
                </c:pt>
                <c:pt idx="315">
                  <c:v>0.60547990581646971</c:v>
                </c:pt>
                <c:pt idx="316">
                  <c:v>0.60207287600950754</c:v>
                </c:pt>
                <c:pt idx="317">
                  <c:v>0.59868855796690634</c:v>
                </c:pt>
                <c:pt idx="318">
                  <c:v>0.59532676022545927</c:v>
                </c:pt>
                <c:pt idx="319">
                  <c:v>0.59198729329020749</c:v>
                </c:pt>
                <c:pt idx="320">
                  <c:v>0.58866996961056828</c:v>
                </c:pt>
                <c:pt idx="321">
                  <c:v>0.58537460355679194</c:v>
                </c:pt>
                <c:pt idx="322">
                  <c:v>0.58210101139674442</c:v>
                </c:pt>
                <c:pt idx="323">
                  <c:v>0.57884901127302046</c:v>
                </c:pt>
                <c:pt idx="324">
                  <c:v>0.57561842318036494</c:v>
                </c:pt>
                <c:pt idx="325">
                  <c:v>0.57240906894341381</c:v>
                </c:pt>
                <c:pt idx="326">
                  <c:v>0.56922077219474021</c:v>
                </c:pt>
                <c:pt idx="327">
                  <c:v>0.56605335835320214</c:v>
                </c:pt>
                <c:pt idx="328">
                  <c:v>0.5629066546025927</c:v>
                </c:pt>
                <c:pt idx="329">
                  <c:v>0.55978048987057849</c:v>
                </c:pt>
                <c:pt idx="330">
                  <c:v>0.55667469480793197</c:v>
                </c:pt>
                <c:pt idx="331">
                  <c:v>0.55358910176804377</c:v>
                </c:pt>
                <c:pt idx="332">
                  <c:v>0.55052354478672139</c:v>
                </c:pt>
                <c:pt idx="333">
                  <c:v>0.54747785956225714</c:v>
                </c:pt>
                <c:pt idx="334">
                  <c:v>0.54445188343577189</c:v>
                </c:pt>
                <c:pt idx="335">
                  <c:v>0.54144545537182487</c:v>
                </c:pt>
                <c:pt idx="336">
                  <c:v>0.53845841593928756</c:v>
                </c:pt>
                <c:pt idx="337">
                  <c:v>0.53549060729247699</c:v>
                </c:pt>
                <c:pt idx="338">
                  <c:v>0.53254187315254109</c:v>
                </c:pt>
                <c:pt idx="339">
                  <c:v>0.529612058789102</c:v>
                </c:pt>
                <c:pt idx="340">
                  <c:v>0.52670101100214073</c:v>
                </c:pt>
                <c:pt idx="341">
                  <c:v>0.52380857810412884</c:v>
                </c:pt>
                <c:pt idx="342">
                  <c:v>0.52093460990240126</c:v>
                </c:pt>
                <c:pt idx="343">
                  <c:v>0.51807895768176171</c:v>
                </c:pt>
                <c:pt idx="344">
                  <c:v>0.51524147418732369</c:v>
                </c:pt>
                <c:pt idx="345">
                  <c:v>0.51242201360758277</c:v>
                </c:pt>
                <c:pt idx="346">
                  <c:v>0.50962043155770986</c:v>
                </c:pt>
                <c:pt idx="347">
                  <c:v>0.50683658506307239</c:v>
                </c:pt>
                <c:pt idx="348">
                  <c:v>0.5040703325429694</c:v>
                </c:pt>
                <c:pt idx="349">
                  <c:v>0.50132153379458877</c:v>
                </c:pt>
                <c:pt idx="350">
                  <c:v>0.49859004997716988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0A-44E7-A376-CE9F42921AEE}"/>
            </c:ext>
          </c:extLst>
        </c:ser>
        <c:ser>
          <c:idx val="6"/>
          <c:order val="6"/>
          <c:tx>
            <c:strRef>
              <c:f>Delta!$P$17</c:f>
              <c:strCache>
                <c:ptCount val="1"/>
                <c:pt idx="0">
                  <c:v>Eldridge 2019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Delta!$Q$20:$Q$30</c:f>
              <c:numCache>
                <c:formatCode>General</c:formatCode>
                <c:ptCount val="11"/>
                <c:pt idx="0">
                  <c:v>274.34999999999997</c:v>
                </c:pt>
                <c:pt idx="1">
                  <c:v>298.14999999999998</c:v>
                </c:pt>
                <c:pt idx="2">
                  <c:v>323.64999999999998</c:v>
                </c:pt>
                <c:pt idx="3">
                  <c:v>348.84999999999997</c:v>
                </c:pt>
                <c:pt idx="4">
                  <c:v>400.95</c:v>
                </c:pt>
                <c:pt idx="5">
                  <c:v>438.54999999999995</c:v>
                </c:pt>
                <c:pt idx="6">
                  <c:v>523.15</c:v>
                </c:pt>
                <c:pt idx="7">
                  <c:v>573.15</c:v>
                </c:pt>
                <c:pt idx="8">
                  <c:v>623.15</c:v>
                </c:pt>
                <c:pt idx="9">
                  <c:v>673.15</c:v>
                </c:pt>
                <c:pt idx="10">
                  <c:v>773.15</c:v>
                </c:pt>
              </c:numCache>
            </c:numRef>
          </c:xVal>
          <c:yVal>
            <c:numRef>
              <c:f>Delta!$R$20:$R$30</c:f>
              <c:numCache>
                <c:formatCode>General</c:formatCode>
                <c:ptCount val="11"/>
                <c:pt idx="0">
                  <c:v>7.02</c:v>
                </c:pt>
                <c:pt idx="1">
                  <c:v>5.64</c:v>
                </c:pt>
                <c:pt idx="2">
                  <c:v>5.09</c:v>
                </c:pt>
                <c:pt idx="3">
                  <c:v>4.4800000000000004</c:v>
                </c:pt>
                <c:pt idx="4">
                  <c:v>3.36</c:v>
                </c:pt>
                <c:pt idx="5">
                  <c:v>2.94</c:v>
                </c:pt>
                <c:pt idx="6">
                  <c:v>2.27</c:v>
                </c:pt>
                <c:pt idx="7">
                  <c:v>1.26</c:v>
                </c:pt>
                <c:pt idx="8">
                  <c:v>1.46</c:v>
                </c:pt>
                <c:pt idx="9">
                  <c:v>1.45</c:v>
                </c:pt>
                <c:pt idx="10">
                  <c:v>0.76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54-9D45-9F95-7D4F25EBF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645896"/>
        <c:axId val="748647208"/>
      </c:scatterChart>
      <c:valAx>
        <c:axId val="748645896"/>
        <c:scaling>
          <c:orientation val="minMax"/>
          <c:max val="973"/>
          <c:min val="27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48647208"/>
        <c:crosses val="autoZero"/>
        <c:crossBetween val="midCat"/>
      </c:valAx>
      <c:valAx>
        <c:axId val="74864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48645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'Delta D-D'!#REF!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'Delta D-D'!$A$4:$A$64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'Delta D-D'!#REF!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DC-CF4D-8C40-AF173A69CC57}"/>
            </c:ext>
          </c:extLst>
        </c:ser>
        <c:ser>
          <c:idx val="1"/>
          <c:order val="1"/>
          <c:tx>
            <c:strRef>
              <c:f>'Delta D-D'!#REF!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'Delta D-D'!$A$4:$A$64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'Delta D-D'!#REF!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DC-CF4D-8C40-AF173A69CC57}"/>
            </c:ext>
          </c:extLst>
        </c:ser>
        <c:ser>
          <c:idx val="2"/>
          <c:order val="2"/>
          <c:tx>
            <c:strRef>
              <c:f>'Delta D-D'!#REF!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'Delta D-D'!$A$4:$A$64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'Delta D-D'!#REF!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DC-CF4D-8C40-AF173A69CC57}"/>
            </c:ext>
          </c:extLst>
        </c:ser>
        <c:ser>
          <c:idx val="3"/>
          <c:order val="3"/>
          <c:tx>
            <c:strRef>
              <c:f>'Delta D-D'!$E$2</c:f>
              <c:strCache>
                <c:ptCount val="1"/>
                <c:pt idx="0">
                  <c:v>ch2h4mpt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'Delta D-D'!$A$4:$A$64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'Delta D-D'!$E$4:$E$64</c:f>
              <c:numCache>
                <c:formatCode>0.000</c:formatCode>
                <c:ptCount val="61"/>
                <c:pt idx="0">
                  <c:v>5.382409078060979</c:v>
                </c:pt>
                <c:pt idx="1">
                  <c:v>5.3184516491837641</c:v>
                </c:pt>
                <c:pt idx="2">
                  <c:v>5.260159802595421</c:v>
                </c:pt>
                <c:pt idx="3">
                  <c:v>5.2067615509574505</c:v>
                </c:pt>
                <c:pt idx="4">
                  <c:v>5.1479241870504566</c:v>
                </c:pt>
                <c:pt idx="5">
                  <c:v>5.0843470749619701</c:v>
                </c:pt>
                <c:pt idx="6">
                  <c:v>5.0316173738806924</c:v>
                </c:pt>
                <c:pt idx="7">
                  <c:v>4.9811846724776565</c:v>
                </c:pt>
                <c:pt idx="8">
                  <c:v>4.9232053150631838</c:v>
                </c:pt>
                <c:pt idx="9">
                  <c:v>4.8741100368887569</c:v>
                </c:pt>
                <c:pt idx="10">
                  <c:v>4.8169915881748349</c:v>
                </c:pt>
                <c:pt idx="11">
                  <c:v>4.7680972281756162</c:v>
                </c:pt>
                <c:pt idx="12">
                  <c:v>4.7180752961191175</c:v>
                </c:pt>
                <c:pt idx="13">
                  <c:v>4.6659344312929285</c:v>
                </c:pt>
                <c:pt idx="14">
                  <c:v>4.620667206133966</c:v>
                </c:pt>
                <c:pt idx="15">
                  <c:v>4.5724317267756831</c:v>
                </c:pt>
                <c:pt idx="16">
                  <c:v>4.5206451329722341</c:v>
                </c:pt>
                <c:pt idx="17">
                  <c:v>4.4742614482224941</c:v>
                </c:pt>
                <c:pt idx="18">
                  <c:v>4.4226897645787133</c:v>
                </c:pt>
                <c:pt idx="19">
                  <c:v>4.3845708286534002</c:v>
                </c:pt>
                <c:pt idx="20">
                  <c:v>4.3329990102713989</c:v>
                </c:pt>
                <c:pt idx="21">
                  <c:v>4.2924863393818402</c:v>
                </c:pt>
                <c:pt idx="22">
                  <c:v>4.2460043382486212</c:v>
                </c:pt>
                <c:pt idx="23">
                  <c:v>4.2023456780955204</c:v>
                </c:pt>
                <c:pt idx="24">
                  <c:v>4.1598459448501934</c:v>
                </c:pt>
                <c:pt idx="25">
                  <c:v>4.1194008169966878</c:v>
                </c:pt>
                <c:pt idx="26">
                  <c:v>4.0791287818688904</c:v>
                </c:pt>
                <c:pt idx="27">
                  <c:v>4.0321438184129921</c:v>
                </c:pt>
                <c:pt idx="28">
                  <c:v>3.9934609553580191</c:v>
                </c:pt>
                <c:pt idx="29">
                  <c:v>3.9542517750723594</c:v>
                </c:pt>
                <c:pt idx="30">
                  <c:v>3.9148707711702535</c:v>
                </c:pt>
                <c:pt idx="31">
                  <c:v>3.8746945632675001</c:v>
                </c:pt>
                <c:pt idx="32">
                  <c:v>3.8334546622114107</c:v>
                </c:pt>
                <c:pt idx="33">
                  <c:v>3.7995887140305218</c:v>
                </c:pt>
                <c:pt idx="34">
                  <c:v>3.7644644190975018</c:v>
                </c:pt>
                <c:pt idx="35">
                  <c:v>3.7268772956025042</c:v>
                </c:pt>
                <c:pt idx="36">
                  <c:v>3.6876384156920849</c:v>
                </c:pt>
                <c:pt idx="37">
                  <c:v>3.6539769034509284</c:v>
                </c:pt>
                <c:pt idx="38">
                  <c:v>3.6183124767030783</c:v>
                </c:pt>
                <c:pt idx="39">
                  <c:v>3.5783226624532816</c:v>
                </c:pt>
                <c:pt idx="40">
                  <c:v>3.5437450570166007</c:v>
                </c:pt>
                <c:pt idx="41">
                  <c:v>3.5141836510894642</c:v>
                </c:pt>
                <c:pt idx="42">
                  <c:v>3.4811569740484938</c:v>
                </c:pt>
                <c:pt idx="43">
                  <c:v>3.443860212376082</c:v>
                </c:pt>
                <c:pt idx="44">
                  <c:v>3.4098734045377999</c:v>
                </c:pt>
                <c:pt idx="45">
                  <c:v>3.3817606539310319</c:v>
                </c:pt>
                <c:pt idx="46">
                  <c:v>3.3477147263825113</c:v>
                </c:pt>
                <c:pt idx="47">
                  <c:v>3.3161746886225529</c:v>
                </c:pt>
                <c:pt idx="48">
                  <c:v>3.2801861256979148</c:v>
                </c:pt>
                <c:pt idx="49">
                  <c:v>3.2464744858557992</c:v>
                </c:pt>
                <c:pt idx="50">
                  <c:v>3.2169867534002083</c:v>
                </c:pt>
                <c:pt idx="51">
                  <c:v>3.1903946100180214</c:v>
                </c:pt>
                <c:pt idx="52">
                  <c:v>3.1564830610704142</c:v>
                </c:pt>
                <c:pt idx="53">
                  <c:v>3.1255879285858601</c:v>
                </c:pt>
                <c:pt idx="54">
                  <c:v>3.096206877527985</c:v>
                </c:pt>
                <c:pt idx="55">
                  <c:v>3.0693805044519351</c:v>
                </c:pt>
                <c:pt idx="56">
                  <c:v>3.0432498344805659</c:v>
                </c:pt>
                <c:pt idx="57">
                  <c:v>3.0127429292288177</c:v>
                </c:pt>
                <c:pt idx="58">
                  <c:v>2.9891169302653786</c:v>
                </c:pt>
                <c:pt idx="59">
                  <c:v>2.9595986952812847</c:v>
                </c:pt>
                <c:pt idx="60">
                  <c:v>2.9309246821560553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DC-CF4D-8C40-AF173A69CC57}"/>
            </c:ext>
          </c:extLst>
        </c:ser>
        <c:ser>
          <c:idx val="4"/>
          <c:order val="4"/>
          <c:tx>
            <c:strRef>
              <c:f>'Delta D-D'!$F$2</c:f>
              <c:strCache>
                <c:ptCount val="1"/>
                <c:pt idx="0">
                  <c:v>ch3h4mpt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'Delta D-D'!$A$4:$A$64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'Delta D-D'!$F$4:$F$64</c:f>
              <c:numCache>
                <c:formatCode>0.000</c:formatCode>
                <c:ptCount val="61"/>
                <c:pt idx="0">
                  <c:v>5.9893374676540656</c:v>
                </c:pt>
                <c:pt idx="1">
                  <c:v>5.9227475142045183</c:v>
                </c:pt>
                <c:pt idx="2">
                  <c:v>5.8562139706788141</c:v>
                </c:pt>
                <c:pt idx="3">
                  <c:v>5.7889031409747993</c:v>
                </c:pt>
                <c:pt idx="4">
                  <c:v>5.7292727456952353</c:v>
                </c:pt>
                <c:pt idx="5">
                  <c:v>5.6589667700630564</c:v>
                </c:pt>
                <c:pt idx="6">
                  <c:v>5.6036650829447421</c:v>
                </c:pt>
                <c:pt idx="7">
                  <c:v>5.5368856920439136</c:v>
                </c:pt>
                <c:pt idx="8">
                  <c:v>5.4838323322987659</c:v>
                </c:pt>
                <c:pt idx="9">
                  <c:v>5.4182120691683711</c:v>
                </c:pt>
                <c:pt idx="10">
                  <c:v>5.3659681557398642</c:v>
                </c:pt>
                <c:pt idx="11">
                  <c:v>5.3080112701868742</c:v>
                </c:pt>
                <c:pt idx="12">
                  <c:v>5.2450485043975537</c:v>
                </c:pt>
                <c:pt idx="13">
                  <c:v>5.1930924759757691</c:v>
                </c:pt>
                <c:pt idx="14">
                  <c:v>5.1353548172083929</c:v>
                </c:pt>
                <c:pt idx="15">
                  <c:v>5.0792254251783575</c:v>
                </c:pt>
                <c:pt idx="16">
                  <c:v>5.0243536088030449</c:v>
                </c:pt>
                <c:pt idx="17">
                  <c:v>4.9800541544888777</c:v>
                </c:pt>
                <c:pt idx="18">
                  <c:v>4.9273054881071587</c:v>
                </c:pt>
                <c:pt idx="19">
                  <c:v>4.8746833719304217</c:v>
                </c:pt>
                <c:pt idx="20">
                  <c:v>4.8225793425988872</c:v>
                </c:pt>
                <c:pt idx="21">
                  <c:v>4.7693570076448033</c:v>
                </c:pt>
                <c:pt idx="22">
                  <c:v>4.7245838349148084</c:v>
                </c:pt>
                <c:pt idx="23">
                  <c:v>4.6790725617127382</c:v>
                </c:pt>
                <c:pt idx="24">
                  <c:v>4.6221915851147877</c:v>
                </c:pt>
                <c:pt idx="25">
                  <c:v>4.5818708405618302</c:v>
                </c:pt>
                <c:pt idx="26">
                  <c:v>4.530407310332496</c:v>
                </c:pt>
                <c:pt idx="27">
                  <c:v>4.4848153524739143</c:v>
                </c:pt>
                <c:pt idx="28">
                  <c:v>4.4376487073529702</c:v>
                </c:pt>
                <c:pt idx="29">
                  <c:v>4.3949565172272109</c:v>
                </c:pt>
                <c:pt idx="30">
                  <c:v>4.3501491194211095</c:v>
                </c:pt>
                <c:pt idx="31">
                  <c:v>4.3095795398875314</c:v>
                </c:pt>
                <c:pt idx="32">
                  <c:v>4.2658181108410353</c:v>
                </c:pt>
                <c:pt idx="33">
                  <c:v>4.2261531683507325</c:v>
                </c:pt>
                <c:pt idx="34">
                  <c:v>4.1830265426192614</c:v>
                </c:pt>
                <c:pt idx="35">
                  <c:v>4.1429087944937493</c:v>
                </c:pt>
                <c:pt idx="36">
                  <c:v>4.0979757468033728</c:v>
                </c:pt>
                <c:pt idx="37">
                  <c:v>4.0574763637395428</c:v>
                </c:pt>
                <c:pt idx="38">
                  <c:v>4.0199018662607777</c:v>
                </c:pt>
                <c:pt idx="39">
                  <c:v>3.976710149727225</c:v>
                </c:pt>
                <c:pt idx="40">
                  <c:v>3.9453850646653521</c:v>
                </c:pt>
                <c:pt idx="41">
                  <c:v>3.8992494432814606</c:v>
                </c:pt>
                <c:pt idx="42">
                  <c:v>3.8641227927314059</c:v>
                </c:pt>
                <c:pt idx="43">
                  <c:v>3.8320137439011859</c:v>
                </c:pt>
                <c:pt idx="44">
                  <c:v>3.7924717160802146</c:v>
                </c:pt>
                <c:pt idx="45">
                  <c:v>3.754887888129943</c:v>
                </c:pt>
                <c:pt idx="46">
                  <c:v>3.719408820408221</c:v>
                </c:pt>
                <c:pt idx="47">
                  <c:v>3.6857759405994894</c:v>
                </c:pt>
                <c:pt idx="48">
                  <c:v>3.6527116976927676</c:v>
                </c:pt>
                <c:pt idx="49">
                  <c:v>3.6119919051338378</c:v>
                </c:pt>
                <c:pt idx="50">
                  <c:v>3.5813221099008086</c:v>
                </c:pt>
                <c:pt idx="51">
                  <c:v>3.5436440525218327</c:v>
                </c:pt>
                <c:pt idx="52">
                  <c:v>3.5139862034483382</c:v>
                </c:pt>
                <c:pt idx="53">
                  <c:v>3.4768892479963842</c:v>
                </c:pt>
                <c:pt idx="54">
                  <c:v>3.4488347935188735</c:v>
                </c:pt>
                <c:pt idx="55">
                  <c:v>3.4114943531753372</c:v>
                </c:pt>
                <c:pt idx="56">
                  <c:v>3.3833289176916637</c:v>
                </c:pt>
                <c:pt idx="57">
                  <c:v>3.354955790146219</c:v>
                </c:pt>
                <c:pt idx="58">
                  <c:v>3.3180661048199944</c:v>
                </c:pt>
                <c:pt idx="59">
                  <c:v>3.2891474738430126</c:v>
                </c:pt>
                <c:pt idx="60">
                  <c:v>3.2591097698007054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8DC-CF4D-8C40-AF173A69CC57}"/>
            </c:ext>
          </c:extLst>
        </c:ser>
        <c:ser>
          <c:idx val="5"/>
          <c:order val="5"/>
          <c:tx>
            <c:strRef>
              <c:f>'Delta D-D'!$G$2</c:f>
              <c:strCache>
                <c:ptCount val="1"/>
                <c:pt idx="0">
                  <c:v>ch3scom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'Delta D-D'!$A$4:$A$64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'Delta D-D'!$G$4:$G$64</c:f>
              <c:numCache>
                <c:formatCode>0.000</c:formatCode>
                <c:ptCount val="61"/>
                <c:pt idx="0">
                  <c:v>6.3022379984447596</c:v>
                </c:pt>
                <c:pt idx="1">
                  <c:v>6.231375561093655</c:v>
                </c:pt>
                <c:pt idx="2">
                  <c:v>6.1563286326216105</c:v>
                </c:pt>
                <c:pt idx="3">
                  <c:v>6.0943152906600684</c:v>
                </c:pt>
                <c:pt idx="4">
                  <c:v>6.0268574868491687</c:v>
                </c:pt>
                <c:pt idx="5">
                  <c:v>5.9534855079048654</c:v>
                </c:pt>
                <c:pt idx="6">
                  <c:v>5.8920461986859962</c:v>
                </c:pt>
                <c:pt idx="7">
                  <c:v>5.8239891862006399</c:v>
                </c:pt>
                <c:pt idx="8">
                  <c:v>5.7666983303514829</c:v>
                </c:pt>
                <c:pt idx="9">
                  <c:v>5.7012488963232855</c:v>
                </c:pt>
                <c:pt idx="10">
                  <c:v>5.6371113623450153</c:v>
                </c:pt>
                <c:pt idx="11">
                  <c:v>5.5824332446414715</c:v>
                </c:pt>
                <c:pt idx="12">
                  <c:v>5.518618462502678</c:v>
                </c:pt>
                <c:pt idx="13">
                  <c:v>5.4636341811789002</c:v>
                </c:pt>
                <c:pt idx="14">
                  <c:v>5.3990500743188452</c:v>
                </c:pt>
                <c:pt idx="15">
                  <c:v>5.3423975798749801</c:v>
                </c:pt>
                <c:pt idx="16">
                  <c:v>5.2837296226229125</c:v>
                </c:pt>
                <c:pt idx="17">
                  <c:v>5.2329691515071719</c:v>
                </c:pt>
                <c:pt idx="18">
                  <c:v>5.1797840285860985</c:v>
                </c:pt>
                <c:pt idx="19">
                  <c:v>5.1239414988417664</c:v>
                </c:pt>
                <c:pt idx="20">
                  <c:v>5.0741150202353591</c:v>
                </c:pt>
                <c:pt idx="21">
                  <c:v>5.0217436068860088</c:v>
                </c:pt>
                <c:pt idx="22">
                  <c:v>4.9654627568560539</c:v>
                </c:pt>
                <c:pt idx="23">
                  <c:v>4.914792379464572</c:v>
                </c:pt>
                <c:pt idx="24">
                  <c:v>4.8688630492710328</c:v>
                </c:pt>
                <c:pt idx="25">
                  <c:v>4.8188621832847556</c:v>
                </c:pt>
                <c:pt idx="26">
                  <c:v>4.7642992784773242</c:v>
                </c:pt>
                <c:pt idx="27">
                  <c:v>4.7226240578370771</c:v>
                </c:pt>
                <c:pt idx="28">
                  <c:v>4.6760299916175363</c:v>
                </c:pt>
                <c:pt idx="29">
                  <c:v>4.6235150010327519</c:v>
                </c:pt>
                <c:pt idx="30">
                  <c:v>4.574585547053367</c:v>
                </c:pt>
                <c:pt idx="31">
                  <c:v>4.5295783748013907</c:v>
                </c:pt>
                <c:pt idx="32">
                  <c:v>4.4868527004768843</c:v>
                </c:pt>
                <c:pt idx="33">
                  <c:v>4.4467261588698737</c:v>
                </c:pt>
                <c:pt idx="34">
                  <c:v>4.4002568699268441</c:v>
                </c:pt>
                <c:pt idx="35">
                  <c:v>4.3557041500501548</c:v>
                </c:pt>
                <c:pt idx="36">
                  <c:v>4.3130485696840637</c:v>
                </c:pt>
                <c:pt idx="37">
                  <c:v>4.2729245551871298</c:v>
                </c:pt>
                <c:pt idx="38">
                  <c:v>4.2336485672804791</c:v>
                </c:pt>
                <c:pt idx="39">
                  <c:v>4.1874412430642494</c:v>
                </c:pt>
                <c:pt idx="40">
                  <c:v>4.1512299446162526</c:v>
                </c:pt>
                <c:pt idx="41">
                  <c:v>4.1070055083622936</c:v>
                </c:pt>
                <c:pt idx="42">
                  <c:v>4.0723023254538582</c:v>
                </c:pt>
                <c:pt idx="43">
                  <c:v>4.0295544254922433</c:v>
                </c:pt>
                <c:pt idx="44">
                  <c:v>3.9865517293871111</c:v>
                </c:pt>
                <c:pt idx="45">
                  <c:v>3.953960343876739</c:v>
                </c:pt>
                <c:pt idx="46">
                  <c:v>3.9121351387292336</c:v>
                </c:pt>
                <c:pt idx="47">
                  <c:v>3.8793522885745002</c:v>
                </c:pt>
                <c:pt idx="48">
                  <c:v>3.8462416227145191</c:v>
                </c:pt>
                <c:pt idx="49">
                  <c:v>3.8037816630593912</c:v>
                </c:pt>
                <c:pt idx="50">
                  <c:v>3.7695417571634859</c:v>
                </c:pt>
                <c:pt idx="51">
                  <c:v>3.7348711965010661</c:v>
                </c:pt>
                <c:pt idx="52">
                  <c:v>3.6996076296107461</c:v>
                </c:pt>
                <c:pt idx="53">
                  <c:v>3.6631599818794935</c:v>
                </c:pt>
                <c:pt idx="54">
                  <c:v>3.6350174913786226</c:v>
                </c:pt>
                <c:pt idx="55">
                  <c:v>3.5962363116577301</c:v>
                </c:pt>
                <c:pt idx="56">
                  <c:v>3.5650543827607795</c:v>
                </c:pt>
                <c:pt idx="57">
                  <c:v>3.5332325331551839</c:v>
                </c:pt>
                <c:pt idx="58">
                  <c:v>3.4985459428047427</c:v>
                </c:pt>
                <c:pt idx="59">
                  <c:v>3.463127273165334</c:v>
                </c:pt>
                <c:pt idx="60">
                  <c:v>3.4338068249091247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C-CF4D-8C40-AF173A69CC57}"/>
            </c:ext>
          </c:extLst>
        </c:ser>
        <c:ser>
          <c:idx val="6"/>
          <c:order val="6"/>
          <c:tx>
            <c:strRef>
              <c:f>'Delta D-D'!$H$2</c:f>
              <c:strCache>
                <c:ptCount val="1"/>
                <c:pt idx="0">
                  <c:v>ch4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'Delta D-D'!$A$4:$A$64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</c:numCache>
            </c:numRef>
          </c:xVal>
          <c:yVal>
            <c:numRef>
              <c:f>'Delta D-D'!$H$4:$H$64</c:f>
              <c:numCache>
                <c:formatCode>0.000</c:formatCode>
                <c:ptCount val="61"/>
                <c:pt idx="0">
                  <c:v>6.6059478806121952</c:v>
                </c:pt>
                <c:pt idx="1">
                  <c:v>6.522604830554446</c:v>
                </c:pt>
                <c:pt idx="2">
                  <c:v>6.4486085981070307</c:v>
                </c:pt>
                <c:pt idx="3">
                  <c:v>6.3752667503069738</c:v>
                </c:pt>
                <c:pt idx="4">
                  <c:v>6.3029441637205696</c:v>
                </c:pt>
                <c:pt idx="5">
                  <c:v>6.2386650259160792</c:v>
                </c:pt>
                <c:pt idx="6">
                  <c:v>6.1648570523438195</c:v>
                </c:pt>
                <c:pt idx="7">
                  <c:v>6.0984335281411006</c:v>
                </c:pt>
                <c:pt idx="8">
                  <c:v>6.0309328172067911</c:v>
                </c:pt>
                <c:pt idx="9">
                  <c:v>5.9625180384401677</c:v>
                </c:pt>
                <c:pt idx="10">
                  <c:v>5.8910185257983194</c:v>
                </c:pt>
                <c:pt idx="11">
                  <c:v>5.8261165489104094</c:v>
                </c:pt>
                <c:pt idx="12">
                  <c:v>5.7686652985151632</c:v>
                </c:pt>
                <c:pt idx="13">
                  <c:v>5.7069438080199486</c:v>
                </c:pt>
                <c:pt idx="14">
                  <c:v>5.6417927184104766</c:v>
                </c:pt>
                <c:pt idx="15">
                  <c:v>5.5817966163580479</c:v>
                </c:pt>
                <c:pt idx="16">
                  <c:v>5.5182732728145112</c:v>
                </c:pt>
                <c:pt idx="17">
                  <c:v>5.4589036855534623</c:v>
                </c:pt>
                <c:pt idx="18">
                  <c:v>5.4042019701061594</c:v>
                </c:pt>
                <c:pt idx="19">
                  <c:v>5.3459945190430513</c:v>
                </c:pt>
                <c:pt idx="20">
                  <c:v>5.2901536808760419</c:v>
                </c:pt>
                <c:pt idx="21">
                  <c:v>5.2289265054885625</c:v>
                </c:pt>
                <c:pt idx="22">
                  <c:v>5.1803882640426568</c:v>
                </c:pt>
                <c:pt idx="23">
                  <c:v>5.1262453207041592</c:v>
                </c:pt>
                <c:pt idx="24">
                  <c:v>5.0649329223886319</c:v>
                </c:pt>
                <c:pt idx="25">
                  <c:v>5.0170262756092932</c:v>
                </c:pt>
                <c:pt idx="26">
                  <c:v>4.9611738077648404</c:v>
                </c:pt>
                <c:pt idx="27">
                  <c:v>4.9072823941176402</c:v>
                </c:pt>
                <c:pt idx="28">
                  <c:v>4.8561330116938528</c:v>
                </c:pt>
                <c:pt idx="29">
                  <c:v>4.8070017244308261</c:v>
                </c:pt>
                <c:pt idx="30">
                  <c:v>4.7590176571608023</c:v>
                </c:pt>
                <c:pt idx="31">
                  <c:v>4.7122912200612266</c:v>
                </c:pt>
                <c:pt idx="32">
                  <c:v>4.6668491895385245</c:v>
                </c:pt>
                <c:pt idx="33">
                  <c:v>4.6142968433535714</c:v>
                </c:pt>
                <c:pt idx="34">
                  <c:v>4.5714794310871554</c:v>
                </c:pt>
                <c:pt idx="35">
                  <c:v>4.5271630161147769</c:v>
                </c:pt>
                <c:pt idx="36">
                  <c:v>4.4765443358720791</c:v>
                </c:pt>
                <c:pt idx="37">
                  <c:v>4.4344708680492673</c:v>
                </c:pt>
                <c:pt idx="38">
                  <c:v>4.3918559654321232</c:v>
                </c:pt>
                <c:pt idx="39">
                  <c:v>4.3410769665184201</c:v>
                </c:pt>
                <c:pt idx="40">
                  <c:v>4.2989132219148907</c:v>
                </c:pt>
                <c:pt idx="41">
                  <c:v>4.2560732339880225</c:v>
                </c:pt>
                <c:pt idx="42">
                  <c:v>4.2135812215489121</c:v>
                </c:pt>
                <c:pt idx="43">
                  <c:v>4.1789231955382533</c:v>
                </c:pt>
                <c:pt idx="44">
                  <c:v>4.1343555217365768</c:v>
                </c:pt>
                <c:pt idx="45">
                  <c:v>4.0977674309037315</c:v>
                </c:pt>
                <c:pt idx="46">
                  <c:v>4.0513171146892013</c:v>
                </c:pt>
                <c:pt idx="47">
                  <c:v>4.0125263802712752</c:v>
                </c:pt>
                <c:pt idx="48">
                  <c:v>3.9726632455834299</c:v>
                </c:pt>
                <c:pt idx="49">
                  <c:v>3.9399222306018</c:v>
                </c:pt>
                <c:pt idx="50">
                  <c:v>3.8962270559979029</c:v>
                </c:pt>
                <c:pt idx="51">
                  <c:v>3.8601111909781771</c:v>
                </c:pt>
                <c:pt idx="52">
                  <c:v>3.8242175446112636</c:v>
                </c:pt>
                <c:pt idx="53">
                  <c:v>3.7914462589303533</c:v>
                </c:pt>
                <c:pt idx="54">
                  <c:v>3.7497434462148149</c:v>
                </c:pt>
                <c:pt idx="55">
                  <c:v>3.714392129703814</c:v>
                </c:pt>
                <c:pt idx="56">
                  <c:v>3.6776193983758532</c:v>
                </c:pt>
                <c:pt idx="57">
                  <c:v>3.6485576072693426</c:v>
                </c:pt>
                <c:pt idx="58">
                  <c:v>3.6141383495253976</c:v>
                </c:pt>
                <c:pt idx="59">
                  <c:v>3.5793849234149189</c:v>
                </c:pt>
                <c:pt idx="60">
                  <c:v>3.5496577098304005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C-CF4D-8C40-AF173A69C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897904"/>
        <c:axId val="737904464"/>
      </c:scatterChart>
      <c:valAx>
        <c:axId val="73789790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7904464"/>
        <c:crosses val="autoZero"/>
        <c:crossBetween val="midCat"/>
      </c:valAx>
      <c:valAx>
        <c:axId val="737904464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3789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'Delta D-D'!$BX$1</c:f>
              <c:strCache>
                <c:ptCount val="1"/>
                <c:pt idx="0">
                  <c:v>gamma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'Delta D-D'!$A$2:$A$354</c:f>
              <c:strCache>
                <c:ptCount val="353"/>
                <c:pt idx="0">
                  <c:v>T_C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26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54</c:v>
                </c:pt>
                <c:pt idx="30">
                  <c:v>56</c:v>
                </c:pt>
                <c:pt idx="31">
                  <c:v>58</c:v>
                </c:pt>
                <c:pt idx="32">
                  <c:v>60</c:v>
                </c:pt>
                <c:pt idx="33">
                  <c:v>62</c:v>
                </c:pt>
                <c:pt idx="34">
                  <c:v>64</c:v>
                </c:pt>
                <c:pt idx="35">
                  <c:v>66</c:v>
                </c:pt>
                <c:pt idx="36">
                  <c:v>68</c:v>
                </c:pt>
                <c:pt idx="37">
                  <c:v>70</c:v>
                </c:pt>
                <c:pt idx="38">
                  <c:v>72</c:v>
                </c:pt>
                <c:pt idx="39">
                  <c:v>74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90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226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242</c:v>
                </c:pt>
                <c:pt idx="124">
                  <c:v>244</c:v>
                </c:pt>
                <c:pt idx="125">
                  <c:v>246</c:v>
                </c:pt>
                <c:pt idx="126">
                  <c:v>248</c:v>
                </c:pt>
                <c:pt idx="127">
                  <c:v>250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260</c:v>
                </c:pt>
                <c:pt idx="133">
                  <c:v>262</c:v>
                </c:pt>
                <c:pt idx="134">
                  <c:v>264</c:v>
                </c:pt>
                <c:pt idx="135">
                  <c:v>266</c:v>
                </c:pt>
                <c:pt idx="136">
                  <c:v>268</c:v>
                </c:pt>
                <c:pt idx="137">
                  <c:v>270</c:v>
                </c:pt>
                <c:pt idx="138">
                  <c:v>272</c:v>
                </c:pt>
                <c:pt idx="139">
                  <c:v>274</c:v>
                </c:pt>
                <c:pt idx="140">
                  <c:v>276</c:v>
                </c:pt>
                <c:pt idx="141">
                  <c:v>278</c:v>
                </c:pt>
                <c:pt idx="142">
                  <c:v>280</c:v>
                </c:pt>
                <c:pt idx="143">
                  <c:v>282</c:v>
                </c:pt>
                <c:pt idx="144">
                  <c:v>284</c:v>
                </c:pt>
                <c:pt idx="145">
                  <c:v>286</c:v>
                </c:pt>
                <c:pt idx="146">
                  <c:v>288</c:v>
                </c:pt>
                <c:pt idx="147">
                  <c:v>290</c:v>
                </c:pt>
                <c:pt idx="148">
                  <c:v>292</c:v>
                </c:pt>
                <c:pt idx="149">
                  <c:v>294</c:v>
                </c:pt>
                <c:pt idx="150">
                  <c:v>296</c:v>
                </c:pt>
                <c:pt idx="151">
                  <c:v>298</c:v>
                </c:pt>
                <c:pt idx="152">
                  <c:v>300</c:v>
                </c:pt>
                <c:pt idx="153">
                  <c:v>302</c:v>
                </c:pt>
                <c:pt idx="154">
                  <c:v>304</c:v>
                </c:pt>
                <c:pt idx="155">
                  <c:v>306</c:v>
                </c:pt>
                <c:pt idx="156">
                  <c:v>308</c:v>
                </c:pt>
                <c:pt idx="157">
                  <c:v>310</c:v>
                </c:pt>
                <c:pt idx="158">
                  <c:v>312</c:v>
                </c:pt>
                <c:pt idx="159">
                  <c:v>314</c:v>
                </c:pt>
                <c:pt idx="160">
                  <c:v>316</c:v>
                </c:pt>
                <c:pt idx="161">
                  <c:v>318</c:v>
                </c:pt>
                <c:pt idx="162">
                  <c:v>320</c:v>
                </c:pt>
                <c:pt idx="163">
                  <c:v>322</c:v>
                </c:pt>
                <c:pt idx="164">
                  <c:v>324</c:v>
                </c:pt>
                <c:pt idx="165">
                  <c:v>326</c:v>
                </c:pt>
                <c:pt idx="166">
                  <c:v>328</c:v>
                </c:pt>
                <c:pt idx="167">
                  <c:v>330</c:v>
                </c:pt>
                <c:pt idx="168">
                  <c:v>332</c:v>
                </c:pt>
                <c:pt idx="169">
                  <c:v>334</c:v>
                </c:pt>
                <c:pt idx="170">
                  <c:v>336</c:v>
                </c:pt>
                <c:pt idx="171">
                  <c:v>338</c:v>
                </c:pt>
                <c:pt idx="172">
                  <c:v>340</c:v>
                </c:pt>
                <c:pt idx="173">
                  <c:v>342</c:v>
                </c:pt>
                <c:pt idx="174">
                  <c:v>344</c:v>
                </c:pt>
                <c:pt idx="175">
                  <c:v>346</c:v>
                </c:pt>
                <c:pt idx="176">
                  <c:v>348</c:v>
                </c:pt>
                <c:pt idx="177">
                  <c:v>350</c:v>
                </c:pt>
                <c:pt idx="178">
                  <c:v>352</c:v>
                </c:pt>
                <c:pt idx="179">
                  <c:v>354</c:v>
                </c:pt>
                <c:pt idx="180">
                  <c:v>356</c:v>
                </c:pt>
                <c:pt idx="181">
                  <c:v>358</c:v>
                </c:pt>
                <c:pt idx="182">
                  <c:v>360</c:v>
                </c:pt>
                <c:pt idx="183">
                  <c:v>362</c:v>
                </c:pt>
                <c:pt idx="184">
                  <c:v>364</c:v>
                </c:pt>
                <c:pt idx="185">
                  <c:v>366</c:v>
                </c:pt>
                <c:pt idx="186">
                  <c:v>368</c:v>
                </c:pt>
                <c:pt idx="187">
                  <c:v>370</c:v>
                </c:pt>
                <c:pt idx="188">
                  <c:v>372</c:v>
                </c:pt>
                <c:pt idx="189">
                  <c:v>374</c:v>
                </c:pt>
                <c:pt idx="190">
                  <c:v>376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384</c:v>
                </c:pt>
                <c:pt idx="195">
                  <c:v>386</c:v>
                </c:pt>
                <c:pt idx="196">
                  <c:v>388</c:v>
                </c:pt>
                <c:pt idx="197">
                  <c:v>390</c:v>
                </c:pt>
                <c:pt idx="198">
                  <c:v>392</c:v>
                </c:pt>
                <c:pt idx="199">
                  <c:v>394</c:v>
                </c:pt>
                <c:pt idx="200">
                  <c:v>396</c:v>
                </c:pt>
                <c:pt idx="201">
                  <c:v>398</c:v>
                </c:pt>
                <c:pt idx="202">
                  <c:v>400</c:v>
                </c:pt>
                <c:pt idx="203">
                  <c:v>402</c:v>
                </c:pt>
                <c:pt idx="204">
                  <c:v>404</c:v>
                </c:pt>
                <c:pt idx="205">
                  <c:v>406</c:v>
                </c:pt>
                <c:pt idx="206">
                  <c:v>408</c:v>
                </c:pt>
                <c:pt idx="207">
                  <c:v>410</c:v>
                </c:pt>
                <c:pt idx="208">
                  <c:v>412</c:v>
                </c:pt>
                <c:pt idx="209">
                  <c:v>414</c:v>
                </c:pt>
                <c:pt idx="210">
                  <c:v>416</c:v>
                </c:pt>
                <c:pt idx="211">
                  <c:v>418</c:v>
                </c:pt>
                <c:pt idx="212">
                  <c:v>420</c:v>
                </c:pt>
                <c:pt idx="213">
                  <c:v>422</c:v>
                </c:pt>
                <c:pt idx="214">
                  <c:v>424</c:v>
                </c:pt>
                <c:pt idx="215">
                  <c:v>426</c:v>
                </c:pt>
                <c:pt idx="216">
                  <c:v>428</c:v>
                </c:pt>
                <c:pt idx="217">
                  <c:v>430</c:v>
                </c:pt>
                <c:pt idx="218">
                  <c:v>432</c:v>
                </c:pt>
                <c:pt idx="219">
                  <c:v>434</c:v>
                </c:pt>
                <c:pt idx="220">
                  <c:v>436</c:v>
                </c:pt>
                <c:pt idx="221">
                  <c:v>438</c:v>
                </c:pt>
                <c:pt idx="222">
                  <c:v>440</c:v>
                </c:pt>
                <c:pt idx="223">
                  <c:v>442</c:v>
                </c:pt>
                <c:pt idx="224">
                  <c:v>444</c:v>
                </c:pt>
                <c:pt idx="225">
                  <c:v>446</c:v>
                </c:pt>
                <c:pt idx="226">
                  <c:v>448</c:v>
                </c:pt>
                <c:pt idx="227">
                  <c:v>450</c:v>
                </c:pt>
                <c:pt idx="228">
                  <c:v>452</c:v>
                </c:pt>
                <c:pt idx="229">
                  <c:v>454</c:v>
                </c:pt>
                <c:pt idx="230">
                  <c:v>456</c:v>
                </c:pt>
                <c:pt idx="231">
                  <c:v>458</c:v>
                </c:pt>
                <c:pt idx="232">
                  <c:v>460</c:v>
                </c:pt>
                <c:pt idx="233">
                  <c:v>462</c:v>
                </c:pt>
                <c:pt idx="234">
                  <c:v>464</c:v>
                </c:pt>
                <c:pt idx="235">
                  <c:v>466</c:v>
                </c:pt>
                <c:pt idx="236">
                  <c:v>468</c:v>
                </c:pt>
                <c:pt idx="237">
                  <c:v>470</c:v>
                </c:pt>
                <c:pt idx="238">
                  <c:v>472</c:v>
                </c:pt>
                <c:pt idx="239">
                  <c:v>474</c:v>
                </c:pt>
                <c:pt idx="240">
                  <c:v>476</c:v>
                </c:pt>
                <c:pt idx="241">
                  <c:v>478</c:v>
                </c:pt>
                <c:pt idx="242">
                  <c:v>480</c:v>
                </c:pt>
                <c:pt idx="243">
                  <c:v>482</c:v>
                </c:pt>
                <c:pt idx="244">
                  <c:v>484</c:v>
                </c:pt>
                <c:pt idx="245">
                  <c:v>486</c:v>
                </c:pt>
                <c:pt idx="246">
                  <c:v>488</c:v>
                </c:pt>
                <c:pt idx="247">
                  <c:v>490</c:v>
                </c:pt>
                <c:pt idx="248">
                  <c:v>492</c:v>
                </c:pt>
                <c:pt idx="249">
                  <c:v>494</c:v>
                </c:pt>
                <c:pt idx="250">
                  <c:v>496</c:v>
                </c:pt>
                <c:pt idx="251">
                  <c:v>498</c:v>
                </c:pt>
                <c:pt idx="252">
                  <c:v>500</c:v>
                </c:pt>
                <c:pt idx="253">
                  <c:v>502</c:v>
                </c:pt>
                <c:pt idx="254">
                  <c:v>504</c:v>
                </c:pt>
                <c:pt idx="255">
                  <c:v>506</c:v>
                </c:pt>
                <c:pt idx="256">
                  <c:v>508</c:v>
                </c:pt>
                <c:pt idx="257">
                  <c:v>510</c:v>
                </c:pt>
                <c:pt idx="258">
                  <c:v>512</c:v>
                </c:pt>
                <c:pt idx="259">
                  <c:v>514</c:v>
                </c:pt>
                <c:pt idx="260">
                  <c:v>516</c:v>
                </c:pt>
                <c:pt idx="261">
                  <c:v>518</c:v>
                </c:pt>
                <c:pt idx="262">
                  <c:v>520</c:v>
                </c:pt>
                <c:pt idx="263">
                  <c:v>522</c:v>
                </c:pt>
                <c:pt idx="264">
                  <c:v>524</c:v>
                </c:pt>
                <c:pt idx="265">
                  <c:v>526</c:v>
                </c:pt>
                <c:pt idx="266">
                  <c:v>528</c:v>
                </c:pt>
                <c:pt idx="267">
                  <c:v>530</c:v>
                </c:pt>
                <c:pt idx="268">
                  <c:v>532</c:v>
                </c:pt>
                <c:pt idx="269">
                  <c:v>534</c:v>
                </c:pt>
                <c:pt idx="270">
                  <c:v>536</c:v>
                </c:pt>
                <c:pt idx="271">
                  <c:v>538</c:v>
                </c:pt>
                <c:pt idx="272">
                  <c:v>540</c:v>
                </c:pt>
                <c:pt idx="273">
                  <c:v>542</c:v>
                </c:pt>
                <c:pt idx="274">
                  <c:v>544</c:v>
                </c:pt>
                <c:pt idx="275">
                  <c:v>546</c:v>
                </c:pt>
                <c:pt idx="276">
                  <c:v>548</c:v>
                </c:pt>
                <c:pt idx="277">
                  <c:v>550</c:v>
                </c:pt>
                <c:pt idx="278">
                  <c:v>552</c:v>
                </c:pt>
                <c:pt idx="279">
                  <c:v>554</c:v>
                </c:pt>
                <c:pt idx="280">
                  <c:v>556</c:v>
                </c:pt>
                <c:pt idx="281">
                  <c:v>558</c:v>
                </c:pt>
                <c:pt idx="282">
                  <c:v>560</c:v>
                </c:pt>
                <c:pt idx="283">
                  <c:v>562</c:v>
                </c:pt>
                <c:pt idx="284">
                  <c:v>564</c:v>
                </c:pt>
                <c:pt idx="285">
                  <c:v>566</c:v>
                </c:pt>
                <c:pt idx="286">
                  <c:v>568</c:v>
                </c:pt>
                <c:pt idx="287">
                  <c:v>570</c:v>
                </c:pt>
                <c:pt idx="288">
                  <c:v>572</c:v>
                </c:pt>
                <c:pt idx="289">
                  <c:v>574</c:v>
                </c:pt>
                <c:pt idx="290">
                  <c:v>576</c:v>
                </c:pt>
                <c:pt idx="291">
                  <c:v>578</c:v>
                </c:pt>
                <c:pt idx="292">
                  <c:v>580</c:v>
                </c:pt>
                <c:pt idx="293">
                  <c:v>582</c:v>
                </c:pt>
                <c:pt idx="294">
                  <c:v>584</c:v>
                </c:pt>
                <c:pt idx="295">
                  <c:v>586</c:v>
                </c:pt>
                <c:pt idx="296">
                  <c:v>588</c:v>
                </c:pt>
                <c:pt idx="297">
                  <c:v>590</c:v>
                </c:pt>
                <c:pt idx="298">
                  <c:v>592</c:v>
                </c:pt>
                <c:pt idx="299">
                  <c:v>594</c:v>
                </c:pt>
                <c:pt idx="300">
                  <c:v>596</c:v>
                </c:pt>
                <c:pt idx="301">
                  <c:v>598</c:v>
                </c:pt>
                <c:pt idx="302">
                  <c:v>600</c:v>
                </c:pt>
                <c:pt idx="303">
                  <c:v>602</c:v>
                </c:pt>
                <c:pt idx="304">
                  <c:v>604</c:v>
                </c:pt>
                <c:pt idx="305">
                  <c:v>606</c:v>
                </c:pt>
                <c:pt idx="306">
                  <c:v>608</c:v>
                </c:pt>
                <c:pt idx="307">
                  <c:v>610</c:v>
                </c:pt>
                <c:pt idx="308">
                  <c:v>612</c:v>
                </c:pt>
                <c:pt idx="309">
                  <c:v>614</c:v>
                </c:pt>
                <c:pt idx="310">
                  <c:v>616</c:v>
                </c:pt>
                <c:pt idx="311">
                  <c:v>618</c:v>
                </c:pt>
                <c:pt idx="312">
                  <c:v>620</c:v>
                </c:pt>
                <c:pt idx="313">
                  <c:v>622</c:v>
                </c:pt>
                <c:pt idx="314">
                  <c:v>624</c:v>
                </c:pt>
                <c:pt idx="315">
                  <c:v>626</c:v>
                </c:pt>
                <c:pt idx="316">
                  <c:v>628</c:v>
                </c:pt>
                <c:pt idx="317">
                  <c:v>630</c:v>
                </c:pt>
                <c:pt idx="318">
                  <c:v>632</c:v>
                </c:pt>
                <c:pt idx="319">
                  <c:v>634</c:v>
                </c:pt>
                <c:pt idx="320">
                  <c:v>636</c:v>
                </c:pt>
                <c:pt idx="321">
                  <c:v>638</c:v>
                </c:pt>
                <c:pt idx="322">
                  <c:v>640</c:v>
                </c:pt>
                <c:pt idx="323">
                  <c:v>642</c:v>
                </c:pt>
                <c:pt idx="324">
                  <c:v>644</c:v>
                </c:pt>
                <c:pt idx="325">
                  <c:v>646</c:v>
                </c:pt>
                <c:pt idx="326">
                  <c:v>648</c:v>
                </c:pt>
                <c:pt idx="327">
                  <c:v>650</c:v>
                </c:pt>
                <c:pt idx="328">
                  <c:v>652</c:v>
                </c:pt>
                <c:pt idx="329">
                  <c:v>654</c:v>
                </c:pt>
                <c:pt idx="330">
                  <c:v>656</c:v>
                </c:pt>
                <c:pt idx="331">
                  <c:v>658</c:v>
                </c:pt>
                <c:pt idx="332">
                  <c:v>660</c:v>
                </c:pt>
                <c:pt idx="333">
                  <c:v>662</c:v>
                </c:pt>
                <c:pt idx="334">
                  <c:v>664</c:v>
                </c:pt>
                <c:pt idx="335">
                  <c:v>666</c:v>
                </c:pt>
                <c:pt idx="336">
                  <c:v>668</c:v>
                </c:pt>
                <c:pt idx="337">
                  <c:v>670</c:v>
                </c:pt>
                <c:pt idx="338">
                  <c:v>672</c:v>
                </c:pt>
                <c:pt idx="339">
                  <c:v>674</c:v>
                </c:pt>
                <c:pt idx="340">
                  <c:v>676</c:v>
                </c:pt>
                <c:pt idx="341">
                  <c:v>678</c:v>
                </c:pt>
                <c:pt idx="342">
                  <c:v>680</c:v>
                </c:pt>
                <c:pt idx="343">
                  <c:v>682</c:v>
                </c:pt>
                <c:pt idx="344">
                  <c:v>684</c:v>
                </c:pt>
                <c:pt idx="345">
                  <c:v>686</c:v>
                </c:pt>
                <c:pt idx="346">
                  <c:v>688</c:v>
                </c:pt>
                <c:pt idx="347">
                  <c:v>690</c:v>
                </c:pt>
                <c:pt idx="348">
                  <c:v>692</c:v>
                </c:pt>
                <c:pt idx="349">
                  <c:v>694</c:v>
                </c:pt>
                <c:pt idx="350">
                  <c:v>696</c:v>
                </c:pt>
                <c:pt idx="351">
                  <c:v>698</c:v>
                </c:pt>
                <c:pt idx="352">
                  <c:v>700</c:v>
                </c:pt>
              </c:strCache>
            </c:strRef>
          </c:xVal>
          <c:yVal>
            <c:numRef>
              <c:f>'Delta D-D'!$BX$2:$BX$354</c:f>
              <c:numCache>
                <c:formatCode>0.0000</c:formatCode>
                <c:ptCount val="353"/>
                <c:pt idx="0">
                  <c:v>0</c:v>
                </c:pt>
                <c:pt idx="2">
                  <c:v>0.98442889675385858</c:v>
                </c:pt>
                <c:pt idx="3">
                  <c:v>0.98463501556243349</c:v>
                </c:pt>
                <c:pt idx="4">
                  <c:v>0.98483837167367694</c:v>
                </c:pt>
                <c:pt idx="5">
                  <c:v>0.9850382412308929</c:v>
                </c:pt>
                <c:pt idx="6">
                  <c:v>0.98523599613635826</c:v>
                </c:pt>
                <c:pt idx="7">
                  <c:v>0.98543049798568905</c:v>
                </c:pt>
                <c:pt idx="8">
                  <c:v>0.98562195606572656</c:v>
                </c:pt>
                <c:pt idx="9">
                  <c:v>0.98581075798126638</c:v>
                </c:pt>
                <c:pt idx="10">
                  <c:v>0.98599679454170386</c:v>
                </c:pt>
                <c:pt idx="11">
                  <c:v>0.98618037771328781</c:v>
                </c:pt>
                <c:pt idx="12">
                  <c:v>0.98636135928658619</c:v>
                </c:pt>
                <c:pt idx="13">
                  <c:v>0.9865395884152337</c:v>
                </c:pt>
                <c:pt idx="14">
                  <c:v>0.9867145739609382</c:v>
                </c:pt>
                <c:pt idx="15">
                  <c:v>0.98688792974138484</c:v>
                </c:pt>
                <c:pt idx="16">
                  <c:v>0.98705864761881312</c:v>
                </c:pt>
                <c:pt idx="17">
                  <c:v>0.98722656002771592</c:v>
                </c:pt>
                <c:pt idx="18">
                  <c:v>0.98739235771458056</c:v>
                </c:pt>
                <c:pt idx="19">
                  <c:v>0.9875555762565652</c:v>
                </c:pt>
                <c:pt idx="20">
                  <c:v>0.98771674866430492</c:v>
                </c:pt>
                <c:pt idx="21">
                  <c:v>0.98787575095937386</c:v>
                </c:pt>
                <c:pt idx="22">
                  <c:v>0.98803218276158156</c:v>
                </c:pt>
                <c:pt idx="23">
                  <c:v>0.9881863674748923</c:v>
                </c:pt>
                <c:pt idx="24">
                  <c:v>0.98833954771993338</c:v>
                </c:pt>
                <c:pt idx="25">
                  <c:v>0.98848893512540559</c:v>
                </c:pt>
                <c:pt idx="26">
                  <c:v>0.98863687773234887</c:v>
                </c:pt>
                <c:pt idx="27">
                  <c:v>0.9887825217415237</c:v>
                </c:pt>
                <c:pt idx="28">
                  <c:v>0.98892707278907865</c:v>
                </c:pt>
                <c:pt idx="29">
                  <c:v>0.98906820798278106</c:v>
                </c:pt>
                <c:pt idx="30">
                  <c:v>0.9892073621638765</c:v>
                </c:pt>
                <c:pt idx="31">
                  <c:v>0.98934491193955321</c:v>
                </c:pt>
                <c:pt idx="32">
                  <c:v>0.9894817569376152</c:v>
                </c:pt>
                <c:pt idx="33">
                  <c:v>0.989615527552413</c:v>
                </c:pt>
                <c:pt idx="34">
                  <c:v>0.98974755459918429</c:v>
                </c:pt>
                <c:pt idx="35">
                  <c:v>0.98987748556217092</c:v>
                </c:pt>
                <c:pt idx="36">
                  <c:v>0.99000596855602396</c:v>
                </c:pt>
                <c:pt idx="37">
                  <c:v>0.99013303628624116</c:v>
                </c:pt>
                <c:pt idx="38">
                  <c:v>0.99025763617015428</c:v>
                </c:pt>
                <c:pt idx="39">
                  <c:v>0.99038169257008957</c:v>
                </c:pt>
                <c:pt idx="40">
                  <c:v>0.99050180239890784</c:v>
                </c:pt>
                <c:pt idx="41">
                  <c:v>0.99062105002688727</c:v>
                </c:pt>
                <c:pt idx="42">
                  <c:v>0.99074011911202642</c:v>
                </c:pt>
                <c:pt idx="43">
                  <c:v>0.99085662273172481</c:v>
                </c:pt>
                <c:pt idx="44">
                  <c:v>0.99097149550695063</c:v>
                </c:pt>
                <c:pt idx="45">
                  <c:v>0.99108439798321424</c:v>
                </c:pt>
                <c:pt idx="46">
                  <c:v>0.99119620452550272</c:v>
                </c:pt>
                <c:pt idx="47">
                  <c:v>0.99130665207639179</c:v>
                </c:pt>
                <c:pt idx="48">
                  <c:v>0.9914150337253087</c:v>
                </c:pt>
                <c:pt idx="49">
                  <c:v>0.99152224836014236</c:v>
                </c:pt>
                <c:pt idx="50">
                  <c:v>0.99162847361626949</c:v>
                </c:pt>
                <c:pt idx="51">
                  <c:v>0.99173334608005048</c:v>
                </c:pt>
                <c:pt idx="52">
                  <c:v>0.99183566134137924</c:v>
                </c:pt>
                <c:pt idx="53">
                  <c:v>0.99193657321043172</c:v>
                </c:pt>
                <c:pt idx="54">
                  <c:v>0.99203651180652019</c:v>
                </c:pt>
                <c:pt idx="55">
                  <c:v>0.99213613913638232</c:v>
                </c:pt>
                <c:pt idx="56">
                  <c:v>0.99223413113495107</c:v>
                </c:pt>
                <c:pt idx="57">
                  <c:v>0.99232876941478543</c:v>
                </c:pt>
                <c:pt idx="58">
                  <c:v>0.99242497254344753</c:v>
                </c:pt>
                <c:pt idx="59">
                  <c:v>0.99251582235521663</c:v>
                </c:pt>
                <c:pt idx="60">
                  <c:v>0.99260931223433135</c:v>
                </c:pt>
                <c:pt idx="61">
                  <c:v>0.99270003377540472</c:v>
                </c:pt>
                <c:pt idx="62">
                  <c:v>0.99278990906098441</c:v>
                </c:pt>
                <c:pt idx="63">
                  <c:v>0.99287811353252775</c:v>
                </c:pt>
                <c:pt idx="64">
                  <c:v>0.99296506831791398</c:v>
                </c:pt>
                <c:pt idx="65">
                  <c:v>0.99305182143228365</c:v>
                </c:pt>
                <c:pt idx="66">
                  <c:v>0.99313529783716537</c:v>
                </c:pt>
                <c:pt idx="67">
                  <c:v>0.99322135666323208</c:v>
                </c:pt>
                <c:pt idx="68">
                  <c:v>0.99330321061522331</c:v>
                </c:pt>
                <c:pt idx="69">
                  <c:v>0.993383512130252</c:v>
                </c:pt>
                <c:pt idx="70">
                  <c:v>0.99346365016377836</c:v>
                </c:pt>
                <c:pt idx="71">
                  <c:v>0.99354308401459523</c:v>
                </c:pt>
                <c:pt idx="72">
                  <c:v>0.99362185635515488</c:v>
                </c:pt>
                <c:pt idx="73">
                  <c:v>0.99369814787688127</c:v>
                </c:pt>
                <c:pt idx="74">
                  <c:v>0.993775141848104</c:v>
                </c:pt>
                <c:pt idx="75">
                  <c:v>0.99384985762326905</c:v>
                </c:pt>
                <c:pt idx="76">
                  <c:v>0.99392422200736519</c:v>
                </c:pt>
                <c:pt idx="77">
                  <c:v>0.99399644395110109</c:v>
                </c:pt>
                <c:pt idx="78">
                  <c:v>0.99406927424380898</c:v>
                </c:pt>
                <c:pt idx="79">
                  <c:v>0.99413996035949115</c:v>
                </c:pt>
                <c:pt idx="80">
                  <c:v>0.99421062085460976</c:v>
                </c:pt>
                <c:pt idx="81">
                  <c:v>0.99428182394987485</c:v>
                </c:pt>
                <c:pt idx="82">
                  <c:v>0.9943476971271672</c:v>
                </c:pt>
                <c:pt idx="83">
                  <c:v>0.99441491214426214</c:v>
                </c:pt>
                <c:pt idx="84">
                  <c:v>0.99448110884805663</c:v>
                </c:pt>
                <c:pt idx="85">
                  <c:v>0.9945476634575463</c:v>
                </c:pt>
                <c:pt idx="86">
                  <c:v>0.99461219298143577</c:v>
                </c:pt>
                <c:pt idx="87">
                  <c:v>0.99467635795578691</c:v>
                </c:pt>
                <c:pt idx="88">
                  <c:v>0.99473983966528501</c:v>
                </c:pt>
                <c:pt idx="89">
                  <c:v>0.99480093535741709</c:v>
                </c:pt>
                <c:pt idx="90">
                  <c:v>0.99486411256894869</c:v>
                </c:pt>
                <c:pt idx="91">
                  <c:v>0.99492174837645941</c:v>
                </c:pt>
                <c:pt idx="92">
                  <c:v>0.99498437985595223</c:v>
                </c:pt>
                <c:pt idx="93">
                  <c:v>0.99504258162258075</c:v>
                </c:pt>
                <c:pt idx="94">
                  <c:v>0.9951026135974631</c:v>
                </c:pt>
                <c:pt idx="95">
                  <c:v>0.99515950942955478</c:v>
                </c:pt>
                <c:pt idx="96">
                  <c:v>0.99521418577019516</c:v>
                </c:pt>
                <c:pt idx="97">
                  <c:v>0.99527109759232824</c:v>
                </c:pt>
                <c:pt idx="98">
                  <c:v>0.99532621162595958</c:v>
                </c:pt>
                <c:pt idx="99">
                  <c:v>0.99538016687885478</c:v>
                </c:pt>
                <c:pt idx="100">
                  <c:v>0.99543344526769473</c:v>
                </c:pt>
                <c:pt idx="101">
                  <c:v>0.99548638552304891</c:v>
                </c:pt>
                <c:pt idx="102">
                  <c:v>0.99553911152729002</c:v>
                </c:pt>
                <c:pt idx="103">
                  <c:v>0.9955915179672773</c:v>
                </c:pt>
                <c:pt idx="104">
                  <c:v>0.99564257635858389</c:v>
                </c:pt>
                <c:pt idx="105">
                  <c:v>0.99569228135926724</c:v>
                </c:pt>
                <c:pt idx="106">
                  <c:v>0.99574226847308134</c:v>
                </c:pt>
                <c:pt idx="107">
                  <c:v>0.99579125194043638</c:v>
                </c:pt>
                <c:pt idx="108">
                  <c:v>0.99584092871273322</c:v>
                </c:pt>
                <c:pt idx="109">
                  <c:v>0.99588656146027665</c:v>
                </c:pt>
                <c:pt idx="110">
                  <c:v>0.99593519798521435</c:v>
                </c:pt>
                <c:pt idx="111">
                  <c:v>0.99598000408820575</c:v>
                </c:pt>
                <c:pt idx="112">
                  <c:v>0.99602855691524084</c:v>
                </c:pt>
                <c:pt idx="113">
                  <c:v>0.99607378739953456</c:v>
                </c:pt>
                <c:pt idx="114">
                  <c:v>0.99611555516223149</c:v>
                </c:pt>
                <c:pt idx="115">
                  <c:v>0.99616329239606549</c:v>
                </c:pt>
                <c:pt idx="116">
                  <c:v>0.9962046513016275</c:v>
                </c:pt>
                <c:pt idx="117">
                  <c:v>0.99624889025205865</c:v>
                </c:pt>
                <c:pt idx="118">
                  <c:v>0.99629258652964336</c:v>
                </c:pt>
                <c:pt idx="119">
                  <c:v>0.99633249458895645</c:v>
                </c:pt>
                <c:pt idx="120">
                  <c:v>0.9963734446204966</c:v>
                </c:pt>
                <c:pt idx="121">
                  <c:v>0.99641475364028642</c:v>
                </c:pt>
                <c:pt idx="122">
                  <c:v>0.99645593567815605</c:v>
                </c:pt>
                <c:pt idx="123">
                  <c:v>0.99649585492017734</c:v>
                </c:pt>
                <c:pt idx="124">
                  <c:v>0.99653263152022298</c:v>
                </c:pt>
                <c:pt idx="125">
                  <c:v>0.99657459239694934</c:v>
                </c:pt>
                <c:pt idx="126">
                  <c:v>0.9966112212934406</c:v>
                </c:pt>
                <c:pt idx="127">
                  <c:v>0.99664943610685319</c:v>
                </c:pt>
                <c:pt idx="128">
                  <c:v>0.99668822022057624</c:v>
                </c:pt>
                <c:pt idx="129">
                  <c:v>0.99672357754804652</c:v>
                </c:pt>
                <c:pt idx="130">
                  <c:v>0.99676026486549785</c:v>
                </c:pt>
                <c:pt idx="131">
                  <c:v>0.99679561559480701</c:v>
                </c:pt>
                <c:pt idx="132">
                  <c:v>0.99683265408435895</c:v>
                </c:pt>
                <c:pt idx="133">
                  <c:v>0.99686818922640819</c:v>
                </c:pt>
                <c:pt idx="134">
                  <c:v>0.99690119901411078</c:v>
                </c:pt>
                <c:pt idx="135">
                  <c:v>0.99693520216661169</c:v>
                </c:pt>
                <c:pt idx="136">
                  <c:v>0.99696963599015276</c:v>
                </c:pt>
                <c:pt idx="137">
                  <c:v>0.99700400017814317</c:v>
                </c:pt>
                <c:pt idx="138">
                  <c:v>0.99703582487997744</c:v>
                </c:pt>
                <c:pt idx="139">
                  <c:v>0.99706819244037526</c:v>
                </c:pt>
                <c:pt idx="140">
                  <c:v>0.99710220279294592</c:v>
                </c:pt>
                <c:pt idx="141">
                  <c:v>0.99713352096315377</c:v>
                </c:pt>
                <c:pt idx="142">
                  <c:v>0.99716345230849546</c:v>
                </c:pt>
                <c:pt idx="143">
                  <c:v>0.99719347987839713</c:v>
                </c:pt>
                <c:pt idx="144">
                  <c:v>0.99722640617681713</c:v>
                </c:pt>
                <c:pt idx="145">
                  <c:v>0.99725825343617436</c:v>
                </c:pt>
                <c:pt idx="146">
                  <c:v>0.99728509844400237</c:v>
                </c:pt>
                <c:pt idx="147">
                  <c:v>0.99731474245341722</c:v>
                </c:pt>
                <c:pt idx="148">
                  <c:v>0.99734456305903896</c:v>
                </c:pt>
                <c:pt idx="149">
                  <c:v>0.99737340697323229</c:v>
                </c:pt>
                <c:pt idx="150">
                  <c:v>0.99740232454089051</c:v>
                </c:pt>
                <c:pt idx="151">
                  <c:v>0.99743014905515515</c:v>
                </c:pt>
                <c:pt idx="152">
                  <c:v>0.99745708525369503</c:v>
                </c:pt>
                <c:pt idx="153">
                  <c:v>0.9974834650560287</c:v>
                </c:pt>
                <c:pt idx="154">
                  <c:v>0.99750940280077915</c:v>
                </c:pt>
                <c:pt idx="155">
                  <c:v>0.99753676104044675</c:v>
                </c:pt>
                <c:pt idx="156">
                  <c:v>0.99756586390737612</c:v>
                </c:pt>
                <c:pt idx="157">
                  <c:v>0.99758873336571807</c:v>
                </c:pt>
                <c:pt idx="158">
                  <c:v>0.9976158714406228</c:v>
                </c:pt>
                <c:pt idx="159">
                  <c:v>0.99763945374375462</c:v>
                </c:pt>
                <c:pt idx="160">
                  <c:v>0.99766753366059502</c:v>
                </c:pt>
                <c:pt idx="161">
                  <c:v>0.99769000790520601</c:v>
                </c:pt>
                <c:pt idx="162">
                  <c:v>0.9977136963880503</c:v>
                </c:pt>
                <c:pt idx="163">
                  <c:v>0.99773994461169191</c:v>
                </c:pt>
                <c:pt idx="164">
                  <c:v>0.99776441338653354</c:v>
                </c:pt>
                <c:pt idx="165">
                  <c:v>0.99778472318735045</c:v>
                </c:pt>
                <c:pt idx="166">
                  <c:v>0.99781348698143768</c:v>
                </c:pt>
                <c:pt idx="167">
                  <c:v>0.99783247492378979</c:v>
                </c:pt>
                <c:pt idx="168">
                  <c:v>0.99785593572761466</c:v>
                </c:pt>
                <c:pt idx="169">
                  <c:v>0.99787886097903311</c:v>
                </c:pt>
                <c:pt idx="170">
                  <c:v>0.99790252917874966</c:v>
                </c:pt>
                <c:pt idx="171">
                  <c:v>0.99792353366646036</c:v>
                </c:pt>
                <c:pt idx="172">
                  <c:v>0.99794409373433979</c:v>
                </c:pt>
                <c:pt idx="173">
                  <c:v>0.99796486437613019</c:v>
                </c:pt>
                <c:pt idx="174">
                  <c:v>0.99798982863516028</c:v>
                </c:pt>
                <c:pt idx="175">
                  <c:v>0.99801016557011968</c:v>
                </c:pt>
                <c:pt idx="176">
                  <c:v>0.99802912838847646</c:v>
                </c:pt>
                <c:pt idx="177">
                  <c:v>0.99804922304645016</c:v>
                </c:pt>
                <c:pt idx="178">
                  <c:v>0.99806983370109259</c:v>
                </c:pt>
                <c:pt idx="179">
                  <c:v>0.99809040125651471</c:v>
                </c:pt>
                <c:pt idx="180">
                  <c:v>0.99810943900108551</c:v>
                </c:pt>
                <c:pt idx="181">
                  <c:v>0.99812820610100139</c:v>
                </c:pt>
                <c:pt idx="182">
                  <c:v>0.99814771349939069</c:v>
                </c:pt>
                <c:pt idx="183">
                  <c:v>0.99817111732963371</c:v>
                </c:pt>
                <c:pt idx="184">
                  <c:v>0.99818692275357102</c:v>
                </c:pt>
                <c:pt idx="185">
                  <c:v>0.99820323889587603</c:v>
                </c:pt>
                <c:pt idx="186">
                  <c:v>0.9982223495456416</c:v>
                </c:pt>
                <c:pt idx="187">
                  <c:v>0.99824481544772281</c:v>
                </c:pt>
                <c:pt idx="188">
                  <c:v>0.99826266940738173</c:v>
                </c:pt>
                <c:pt idx="189">
                  <c:v>0.99827827768729627</c:v>
                </c:pt>
                <c:pt idx="190">
                  <c:v>0.99829410318378631</c:v>
                </c:pt>
                <c:pt idx="191">
                  <c:v>0.99831082769288104</c:v>
                </c:pt>
                <c:pt idx="192">
                  <c:v>0.99832916920578441</c:v>
                </c:pt>
                <c:pt idx="193">
                  <c:v>0.9983474146772533</c:v>
                </c:pt>
                <c:pt idx="194">
                  <c:v>0.9983663647495068</c:v>
                </c:pt>
                <c:pt idx="195">
                  <c:v>0.99837801764606393</c:v>
                </c:pt>
                <c:pt idx="196">
                  <c:v>0.99839590408376799</c:v>
                </c:pt>
                <c:pt idx="197">
                  <c:v>0.99841065675497376</c:v>
                </c:pt>
                <c:pt idx="198">
                  <c:v>0.9984310689290008</c:v>
                </c:pt>
                <c:pt idx="199">
                  <c:v>0.9984432521174964</c:v>
                </c:pt>
                <c:pt idx="200">
                  <c:v>0.99845659712464385</c:v>
                </c:pt>
                <c:pt idx="201">
                  <c:v>0.99847464430295929</c:v>
                </c:pt>
                <c:pt idx="202">
                  <c:v>0.99848697303156742</c:v>
                </c:pt>
                <c:pt idx="203">
                  <c:v>0.99850618372548117</c:v>
                </c:pt>
                <c:pt idx="204">
                  <c:v>0.99852393621189883</c:v>
                </c:pt>
                <c:pt idx="205">
                  <c:v>0.99853722716763393</c:v>
                </c:pt>
                <c:pt idx="206">
                  <c:v>0.99854927969230323</c:v>
                </c:pt>
                <c:pt idx="207">
                  <c:v>0.99856380547231638</c:v>
                </c:pt>
                <c:pt idx="208">
                  <c:v>0.99857959482321823</c:v>
                </c:pt>
                <c:pt idx="209">
                  <c:v>0.99858864881464737</c:v>
                </c:pt>
                <c:pt idx="210">
                  <c:v>0.99860622424373113</c:v>
                </c:pt>
                <c:pt idx="211">
                  <c:v>0.99861536048093358</c:v>
                </c:pt>
                <c:pt idx="212">
                  <c:v>0.99863110836121272</c:v>
                </c:pt>
                <c:pt idx="213">
                  <c:v>0.99864804016477149</c:v>
                </c:pt>
                <c:pt idx="214">
                  <c:v>0.99866288516360391</c:v>
                </c:pt>
                <c:pt idx="215">
                  <c:v>0.99867707856572185</c:v>
                </c:pt>
                <c:pt idx="216">
                  <c:v>0.99868509541373207</c:v>
                </c:pt>
                <c:pt idx="217">
                  <c:v>0.99870023580750023</c:v>
                </c:pt>
                <c:pt idx="218">
                  <c:v>0.99870995366669024</c:v>
                </c:pt>
                <c:pt idx="219">
                  <c:v>0.99872521109379064</c:v>
                </c:pt>
                <c:pt idx="220">
                  <c:v>0.99873819055692981</c:v>
                </c:pt>
                <c:pt idx="221">
                  <c:v>0.99875053354493604</c:v>
                </c:pt>
                <c:pt idx="222">
                  <c:v>0.99875901396683076</c:v>
                </c:pt>
                <c:pt idx="223">
                  <c:v>0.99877755829551007</c:v>
                </c:pt>
                <c:pt idx="224">
                  <c:v>0.99879079807657722</c:v>
                </c:pt>
                <c:pt idx="225">
                  <c:v>0.99879563043751129</c:v>
                </c:pt>
                <c:pt idx="226">
                  <c:v>0.99880843940200159</c:v>
                </c:pt>
                <c:pt idx="227">
                  <c:v>0.99882381815958721</c:v>
                </c:pt>
                <c:pt idx="228">
                  <c:v>0.99883614071140803</c:v>
                </c:pt>
                <c:pt idx="229">
                  <c:v>0.99884477002868133</c:v>
                </c:pt>
                <c:pt idx="230">
                  <c:v>0.99885154951097177</c:v>
                </c:pt>
                <c:pt idx="231">
                  <c:v>0.99886838698350089</c:v>
                </c:pt>
                <c:pt idx="232">
                  <c:v>0.99887721400141849</c:v>
                </c:pt>
                <c:pt idx="233">
                  <c:v>0.99888749273054644</c:v>
                </c:pt>
                <c:pt idx="234">
                  <c:v>0.99890120187553511</c:v>
                </c:pt>
                <c:pt idx="235">
                  <c:v>0.99891022906650895</c:v>
                </c:pt>
                <c:pt idx="236">
                  <c:v>0.99891904577151502</c:v>
                </c:pt>
                <c:pt idx="237">
                  <c:v>0.99892977855265552</c:v>
                </c:pt>
                <c:pt idx="238">
                  <c:v>0.99893935137554879</c:v>
                </c:pt>
                <c:pt idx="239">
                  <c:v>0.9989523526762788</c:v>
                </c:pt>
                <c:pt idx="240">
                  <c:v>0.99896064638330018</c:v>
                </c:pt>
                <c:pt idx="241">
                  <c:v>0.99897150003197677</c:v>
                </c:pt>
                <c:pt idx="242">
                  <c:v>0.99897930450351935</c:v>
                </c:pt>
                <c:pt idx="243">
                  <c:v>0.99898869497232601</c:v>
                </c:pt>
                <c:pt idx="244">
                  <c:v>0.99899674452404319</c:v>
                </c:pt>
                <c:pt idx="245">
                  <c:v>0.99900295794505944</c:v>
                </c:pt>
                <c:pt idx="246">
                  <c:v>0.9990200597358786</c:v>
                </c:pt>
                <c:pt idx="247">
                  <c:v>0.99902669770623476</c:v>
                </c:pt>
                <c:pt idx="248">
                  <c:v>0.99904088789648138</c:v>
                </c:pt>
                <c:pt idx="249">
                  <c:v>0.99904365047265453</c:v>
                </c:pt>
                <c:pt idx="250">
                  <c:v>0.99905592936761267</c:v>
                </c:pt>
                <c:pt idx="251">
                  <c:v>0.99906394315787705</c:v>
                </c:pt>
                <c:pt idx="252">
                  <c:v>0.99907007223011557</c:v>
                </c:pt>
                <c:pt idx="253">
                  <c:v>0.99908206542783573</c:v>
                </c:pt>
                <c:pt idx="254">
                  <c:v>0.99909135413142813</c:v>
                </c:pt>
                <c:pt idx="255">
                  <c:v>0.99909502137238682</c:v>
                </c:pt>
                <c:pt idx="256">
                  <c:v>0.99910630038859094</c:v>
                </c:pt>
                <c:pt idx="257">
                  <c:v>0.99911114314013949</c:v>
                </c:pt>
                <c:pt idx="258">
                  <c:v>0.99912578769801175</c:v>
                </c:pt>
                <c:pt idx="259">
                  <c:v>0.99913075432036969</c:v>
                </c:pt>
                <c:pt idx="260">
                  <c:v>0.9991364459728207</c:v>
                </c:pt>
                <c:pt idx="261">
                  <c:v>0.99914298973396354</c:v>
                </c:pt>
                <c:pt idx="262">
                  <c:v>0.99915800119606479</c:v>
                </c:pt>
                <c:pt idx="263">
                  <c:v>0.99916475449548126</c:v>
                </c:pt>
                <c:pt idx="264">
                  <c:v>0.99916582545652266</c:v>
                </c:pt>
                <c:pt idx="265">
                  <c:v>0.99918039730997532</c:v>
                </c:pt>
                <c:pt idx="266">
                  <c:v>0.99918864918801142</c:v>
                </c:pt>
                <c:pt idx="267">
                  <c:v>0.99919323756980627</c:v>
                </c:pt>
                <c:pt idx="268">
                  <c:v>0.99919629318235748</c:v>
                </c:pt>
                <c:pt idx="269">
                  <c:v>0.99920922154427483</c:v>
                </c:pt>
                <c:pt idx="270">
                  <c:v>0.99922062473155082</c:v>
                </c:pt>
                <c:pt idx="271">
                  <c:v>0.999221483229495</c:v>
                </c:pt>
                <c:pt idx="272">
                  <c:v>0.99922574317295387</c:v>
                </c:pt>
                <c:pt idx="273">
                  <c:v>0.99923628184074742</c:v>
                </c:pt>
                <c:pt idx="274">
                  <c:v>0.999244070101732</c:v>
                </c:pt>
                <c:pt idx="275">
                  <c:v>0.99925195086179963</c:v>
                </c:pt>
                <c:pt idx="276">
                  <c:v>0.99925399217083222</c:v>
                </c:pt>
                <c:pt idx="277">
                  <c:v>0.99926121029153336</c:v>
                </c:pt>
                <c:pt idx="278">
                  <c:v>0.99927091200408735</c:v>
                </c:pt>
                <c:pt idx="279">
                  <c:v>0.99927958680397644</c:v>
                </c:pt>
                <c:pt idx="280">
                  <c:v>0.99928449944843711</c:v>
                </c:pt>
                <c:pt idx="281">
                  <c:v>0.99928535831265008</c:v>
                </c:pt>
                <c:pt idx="282">
                  <c:v>0.99929663476170094</c:v>
                </c:pt>
                <c:pt idx="283">
                  <c:v>0.99930334893923944</c:v>
                </c:pt>
                <c:pt idx="284">
                  <c:v>0.9993085229463301</c:v>
                </c:pt>
                <c:pt idx="285">
                  <c:v>0.99931768503989582</c:v>
                </c:pt>
                <c:pt idx="286">
                  <c:v>0.99932479932796336</c:v>
                </c:pt>
                <c:pt idx="287">
                  <c:v>0.99932963985448675</c:v>
                </c:pt>
                <c:pt idx="288">
                  <c:v>0.99933190742820788</c:v>
                </c:pt>
                <c:pt idx="289">
                  <c:v>0.99934398190183649</c:v>
                </c:pt>
                <c:pt idx="290">
                  <c:v>0.99934722094428086</c:v>
                </c:pt>
                <c:pt idx="291">
                  <c:v>0.99935056783242693</c:v>
                </c:pt>
                <c:pt idx="292">
                  <c:v>0.99935727066178304</c:v>
                </c:pt>
                <c:pt idx="293">
                  <c:v>0.99936365323182885</c:v>
                </c:pt>
                <c:pt idx="294">
                  <c:v>0.99936361984021993</c:v>
                </c:pt>
                <c:pt idx="295">
                  <c:v>0.99937567406425953</c:v>
                </c:pt>
                <c:pt idx="296">
                  <c:v>0.99938085867746018</c:v>
                </c:pt>
                <c:pt idx="297">
                  <c:v>0.99938241252975435</c:v>
                </c:pt>
                <c:pt idx="298">
                  <c:v>0.99939200115099991</c:v>
                </c:pt>
                <c:pt idx="299">
                  <c:v>0.9993951409963695</c:v>
                </c:pt>
                <c:pt idx="300">
                  <c:v>0.99940353241464241</c:v>
                </c:pt>
                <c:pt idx="301">
                  <c:v>0.99940745998384328</c:v>
                </c:pt>
                <c:pt idx="302">
                  <c:v>0.99941270032911123</c:v>
                </c:pt>
                <c:pt idx="303">
                  <c:v>0.9994142137467299</c:v>
                </c:pt>
                <c:pt idx="304">
                  <c:v>0.9994262594701766</c:v>
                </c:pt>
                <c:pt idx="305">
                  <c:v>0.99943425504555161</c:v>
                </c:pt>
                <c:pt idx="306">
                  <c:v>0.99943071611439738</c:v>
                </c:pt>
                <c:pt idx="307">
                  <c:v>0.99943477735224551</c:v>
                </c:pt>
                <c:pt idx="308">
                  <c:v>0.99944024304177148</c:v>
                </c:pt>
                <c:pt idx="309">
                  <c:v>0.99944696817618239</c:v>
                </c:pt>
                <c:pt idx="310">
                  <c:v>0.99945478836194446</c:v>
                </c:pt>
                <c:pt idx="311">
                  <c:v>0.99945369754149294</c:v>
                </c:pt>
                <c:pt idx="312">
                  <c:v>0.99946314708835893</c:v>
                </c:pt>
                <c:pt idx="313">
                  <c:v>0.99946707917842403</c:v>
                </c:pt>
                <c:pt idx="314">
                  <c:v>0.9994690127970749</c:v>
                </c:pt>
                <c:pt idx="315">
                  <c:v>0.9994711810482515</c:v>
                </c:pt>
                <c:pt idx="316">
                  <c:v>0.9994833455499168</c:v>
                </c:pt>
                <c:pt idx="317">
                  <c:v>0.99948690222394676</c:v>
                </c:pt>
                <c:pt idx="318">
                  <c:v>0.99949402329968062</c:v>
                </c:pt>
                <c:pt idx="319">
                  <c:v>0.99949454669487348</c:v>
                </c:pt>
                <c:pt idx="320">
                  <c:v>0.99949595060237251</c:v>
                </c:pt>
                <c:pt idx="321">
                  <c:v>0.99950045169385193</c:v>
                </c:pt>
                <c:pt idx="322">
                  <c:v>0.99951180381733218</c:v>
                </c:pt>
                <c:pt idx="323">
                  <c:v>0.99950965064143682</c:v>
                </c:pt>
                <c:pt idx="324">
                  <c:v>0.99951795519737741</c:v>
                </c:pt>
                <c:pt idx="325">
                  <c:v>0.99952256597551326</c:v>
                </c:pt>
                <c:pt idx="326">
                  <c:v>0.9995272369770889</c:v>
                </c:pt>
                <c:pt idx="327">
                  <c:v>0.99952554646576197</c:v>
                </c:pt>
                <c:pt idx="328">
                  <c:v>0.99953224927958439</c:v>
                </c:pt>
                <c:pt idx="329">
                  <c:v>0.99953628084893398</c:v>
                </c:pt>
                <c:pt idx="330">
                  <c:v>0.99953983210963104</c:v>
                </c:pt>
                <c:pt idx="331">
                  <c:v>0.99954276569618383</c:v>
                </c:pt>
                <c:pt idx="332">
                  <c:v>0.9995489551484017</c:v>
                </c:pt>
                <c:pt idx="333">
                  <c:v>0.99954792356174882</c:v>
                </c:pt>
                <c:pt idx="334">
                  <c:v>0.99955626673994402</c:v>
                </c:pt>
                <c:pt idx="335">
                  <c:v>0.99955711418457827</c:v>
                </c:pt>
                <c:pt idx="336">
                  <c:v>0.99956713070435599</c:v>
                </c:pt>
                <c:pt idx="337">
                  <c:v>0.99956937370141929</c:v>
                </c:pt>
                <c:pt idx="338">
                  <c:v>0.99957187385579427</c:v>
                </c:pt>
                <c:pt idx="339">
                  <c:v>0.99958322985067249</c:v>
                </c:pt>
                <c:pt idx="340">
                  <c:v>0.99957999925791241</c:v>
                </c:pt>
                <c:pt idx="341">
                  <c:v>0.99958312086893941</c:v>
                </c:pt>
                <c:pt idx="342">
                  <c:v>0.9995883464187898</c:v>
                </c:pt>
                <c:pt idx="343">
                  <c:v>0.99959558802835935</c:v>
                </c:pt>
                <c:pt idx="344">
                  <c:v>0.99959181644662942</c:v>
                </c:pt>
                <c:pt idx="345">
                  <c:v>0.99960047472796354</c:v>
                </c:pt>
                <c:pt idx="346">
                  <c:v>0.99960207118027078</c:v>
                </c:pt>
                <c:pt idx="347">
                  <c:v>0.99959874391735171</c:v>
                </c:pt>
                <c:pt idx="348">
                  <c:v>0.9996076045989265</c:v>
                </c:pt>
                <c:pt idx="349">
                  <c:v>0.99961132897400096</c:v>
                </c:pt>
                <c:pt idx="350">
                  <c:v>0.9996183039058778</c:v>
                </c:pt>
                <c:pt idx="351">
                  <c:v>0.99961991323654975</c:v>
                </c:pt>
                <c:pt idx="352">
                  <c:v>0.99962031441934573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8-A14B-98A0-4535C97E9B9D}"/>
            </c:ext>
          </c:extLst>
        </c:ser>
        <c:ser>
          <c:idx val="1"/>
          <c:order val="1"/>
          <c:tx>
            <c:strRef>
              <c:f>'Delta D-D'!$BY$1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'Delta D-D'!$A$2:$A$354</c:f>
              <c:strCache>
                <c:ptCount val="353"/>
                <c:pt idx="0">
                  <c:v>T_C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26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54</c:v>
                </c:pt>
                <c:pt idx="30">
                  <c:v>56</c:v>
                </c:pt>
                <c:pt idx="31">
                  <c:v>58</c:v>
                </c:pt>
                <c:pt idx="32">
                  <c:v>60</c:v>
                </c:pt>
                <c:pt idx="33">
                  <c:v>62</c:v>
                </c:pt>
                <c:pt idx="34">
                  <c:v>64</c:v>
                </c:pt>
                <c:pt idx="35">
                  <c:v>66</c:v>
                </c:pt>
                <c:pt idx="36">
                  <c:v>68</c:v>
                </c:pt>
                <c:pt idx="37">
                  <c:v>70</c:v>
                </c:pt>
                <c:pt idx="38">
                  <c:v>72</c:v>
                </c:pt>
                <c:pt idx="39">
                  <c:v>74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90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226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242</c:v>
                </c:pt>
                <c:pt idx="124">
                  <c:v>244</c:v>
                </c:pt>
                <c:pt idx="125">
                  <c:v>246</c:v>
                </c:pt>
                <c:pt idx="126">
                  <c:v>248</c:v>
                </c:pt>
                <c:pt idx="127">
                  <c:v>250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260</c:v>
                </c:pt>
                <c:pt idx="133">
                  <c:v>262</c:v>
                </c:pt>
                <c:pt idx="134">
                  <c:v>264</c:v>
                </c:pt>
                <c:pt idx="135">
                  <c:v>266</c:v>
                </c:pt>
                <c:pt idx="136">
                  <c:v>268</c:v>
                </c:pt>
                <c:pt idx="137">
                  <c:v>270</c:v>
                </c:pt>
                <c:pt idx="138">
                  <c:v>272</c:v>
                </c:pt>
                <c:pt idx="139">
                  <c:v>274</c:v>
                </c:pt>
                <c:pt idx="140">
                  <c:v>276</c:v>
                </c:pt>
                <c:pt idx="141">
                  <c:v>278</c:v>
                </c:pt>
                <c:pt idx="142">
                  <c:v>280</c:v>
                </c:pt>
                <c:pt idx="143">
                  <c:v>282</c:v>
                </c:pt>
                <c:pt idx="144">
                  <c:v>284</c:v>
                </c:pt>
                <c:pt idx="145">
                  <c:v>286</c:v>
                </c:pt>
                <c:pt idx="146">
                  <c:v>288</c:v>
                </c:pt>
                <c:pt idx="147">
                  <c:v>290</c:v>
                </c:pt>
                <c:pt idx="148">
                  <c:v>292</c:v>
                </c:pt>
                <c:pt idx="149">
                  <c:v>294</c:v>
                </c:pt>
                <c:pt idx="150">
                  <c:v>296</c:v>
                </c:pt>
                <c:pt idx="151">
                  <c:v>298</c:v>
                </c:pt>
                <c:pt idx="152">
                  <c:v>300</c:v>
                </c:pt>
                <c:pt idx="153">
                  <c:v>302</c:v>
                </c:pt>
                <c:pt idx="154">
                  <c:v>304</c:v>
                </c:pt>
                <c:pt idx="155">
                  <c:v>306</c:v>
                </c:pt>
                <c:pt idx="156">
                  <c:v>308</c:v>
                </c:pt>
                <c:pt idx="157">
                  <c:v>310</c:v>
                </c:pt>
                <c:pt idx="158">
                  <c:v>312</c:v>
                </c:pt>
                <c:pt idx="159">
                  <c:v>314</c:v>
                </c:pt>
                <c:pt idx="160">
                  <c:v>316</c:v>
                </c:pt>
                <c:pt idx="161">
                  <c:v>318</c:v>
                </c:pt>
                <c:pt idx="162">
                  <c:v>320</c:v>
                </c:pt>
                <c:pt idx="163">
                  <c:v>322</c:v>
                </c:pt>
                <c:pt idx="164">
                  <c:v>324</c:v>
                </c:pt>
                <c:pt idx="165">
                  <c:v>326</c:v>
                </c:pt>
                <c:pt idx="166">
                  <c:v>328</c:v>
                </c:pt>
                <c:pt idx="167">
                  <c:v>330</c:v>
                </c:pt>
                <c:pt idx="168">
                  <c:v>332</c:v>
                </c:pt>
                <c:pt idx="169">
                  <c:v>334</c:v>
                </c:pt>
                <c:pt idx="170">
                  <c:v>336</c:v>
                </c:pt>
                <c:pt idx="171">
                  <c:v>338</c:v>
                </c:pt>
                <c:pt idx="172">
                  <c:v>340</c:v>
                </c:pt>
                <c:pt idx="173">
                  <c:v>342</c:v>
                </c:pt>
                <c:pt idx="174">
                  <c:v>344</c:v>
                </c:pt>
                <c:pt idx="175">
                  <c:v>346</c:v>
                </c:pt>
                <c:pt idx="176">
                  <c:v>348</c:v>
                </c:pt>
                <c:pt idx="177">
                  <c:v>350</c:v>
                </c:pt>
                <c:pt idx="178">
                  <c:v>352</c:v>
                </c:pt>
                <c:pt idx="179">
                  <c:v>354</c:v>
                </c:pt>
                <c:pt idx="180">
                  <c:v>356</c:v>
                </c:pt>
                <c:pt idx="181">
                  <c:v>358</c:v>
                </c:pt>
                <c:pt idx="182">
                  <c:v>360</c:v>
                </c:pt>
                <c:pt idx="183">
                  <c:v>362</c:v>
                </c:pt>
                <c:pt idx="184">
                  <c:v>364</c:v>
                </c:pt>
                <c:pt idx="185">
                  <c:v>366</c:v>
                </c:pt>
                <c:pt idx="186">
                  <c:v>368</c:v>
                </c:pt>
                <c:pt idx="187">
                  <c:v>370</c:v>
                </c:pt>
                <c:pt idx="188">
                  <c:v>372</c:v>
                </c:pt>
                <c:pt idx="189">
                  <c:v>374</c:v>
                </c:pt>
                <c:pt idx="190">
                  <c:v>376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384</c:v>
                </c:pt>
                <c:pt idx="195">
                  <c:v>386</c:v>
                </c:pt>
                <c:pt idx="196">
                  <c:v>388</c:v>
                </c:pt>
                <c:pt idx="197">
                  <c:v>390</c:v>
                </c:pt>
                <c:pt idx="198">
                  <c:v>392</c:v>
                </c:pt>
                <c:pt idx="199">
                  <c:v>394</c:v>
                </c:pt>
                <c:pt idx="200">
                  <c:v>396</c:v>
                </c:pt>
                <c:pt idx="201">
                  <c:v>398</c:v>
                </c:pt>
                <c:pt idx="202">
                  <c:v>400</c:v>
                </c:pt>
                <c:pt idx="203">
                  <c:v>402</c:v>
                </c:pt>
                <c:pt idx="204">
                  <c:v>404</c:v>
                </c:pt>
                <c:pt idx="205">
                  <c:v>406</c:v>
                </c:pt>
                <c:pt idx="206">
                  <c:v>408</c:v>
                </c:pt>
                <c:pt idx="207">
                  <c:v>410</c:v>
                </c:pt>
                <c:pt idx="208">
                  <c:v>412</c:v>
                </c:pt>
                <c:pt idx="209">
                  <c:v>414</c:v>
                </c:pt>
                <c:pt idx="210">
                  <c:v>416</c:v>
                </c:pt>
                <c:pt idx="211">
                  <c:v>418</c:v>
                </c:pt>
                <c:pt idx="212">
                  <c:v>420</c:v>
                </c:pt>
                <c:pt idx="213">
                  <c:v>422</c:v>
                </c:pt>
                <c:pt idx="214">
                  <c:v>424</c:v>
                </c:pt>
                <c:pt idx="215">
                  <c:v>426</c:v>
                </c:pt>
                <c:pt idx="216">
                  <c:v>428</c:v>
                </c:pt>
                <c:pt idx="217">
                  <c:v>430</c:v>
                </c:pt>
                <c:pt idx="218">
                  <c:v>432</c:v>
                </c:pt>
                <c:pt idx="219">
                  <c:v>434</c:v>
                </c:pt>
                <c:pt idx="220">
                  <c:v>436</c:v>
                </c:pt>
                <c:pt idx="221">
                  <c:v>438</c:v>
                </c:pt>
                <c:pt idx="222">
                  <c:v>440</c:v>
                </c:pt>
                <c:pt idx="223">
                  <c:v>442</c:v>
                </c:pt>
                <c:pt idx="224">
                  <c:v>444</c:v>
                </c:pt>
                <c:pt idx="225">
                  <c:v>446</c:v>
                </c:pt>
                <c:pt idx="226">
                  <c:v>448</c:v>
                </c:pt>
                <c:pt idx="227">
                  <c:v>450</c:v>
                </c:pt>
                <c:pt idx="228">
                  <c:v>452</c:v>
                </c:pt>
                <c:pt idx="229">
                  <c:v>454</c:v>
                </c:pt>
                <c:pt idx="230">
                  <c:v>456</c:v>
                </c:pt>
                <c:pt idx="231">
                  <c:v>458</c:v>
                </c:pt>
                <c:pt idx="232">
                  <c:v>460</c:v>
                </c:pt>
                <c:pt idx="233">
                  <c:v>462</c:v>
                </c:pt>
                <c:pt idx="234">
                  <c:v>464</c:v>
                </c:pt>
                <c:pt idx="235">
                  <c:v>466</c:v>
                </c:pt>
                <c:pt idx="236">
                  <c:v>468</c:v>
                </c:pt>
                <c:pt idx="237">
                  <c:v>470</c:v>
                </c:pt>
                <c:pt idx="238">
                  <c:v>472</c:v>
                </c:pt>
                <c:pt idx="239">
                  <c:v>474</c:v>
                </c:pt>
                <c:pt idx="240">
                  <c:v>476</c:v>
                </c:pt>
                <c:pt idx="241">
                  <c:v>478</c:v>
                </c:pt>
                <c:pt idx="242">
                  <c:v>480</c:v>
                </c:pt>
                <c:pt idx="243">
                  <c:v>482</c:v>
                </c:pt>
                <c:pt idx="244">
                  <c:v>484</c:v>
                </c:pt>
                <c:pt idx="245">
                  <c:v>486</c:v>
                </c:pt>
                <c:pt idx="246">
                  <c:v>488</c:v>
                </c:pt>
                <c:pt idx="247">
                  <c:v>490</c:v>
                </c:pt>
                <c:pt idx="248">
                  <c:v>492</c:v>
                </c:pt>
                <c:pt idx="249">
                  <c:v>494</c:v>
                </c:pt>
                <c:pt idx="250">
                  <c:v>496</c:v>
                </c:pt>
                <c:pt idx="251">
                  <c:v>498</c:v>
                </c:pt>
                <c:pt idx="252">
                  <c:v>500</c:v>
                </c:pt>
                <c:pt idx="253">
                  <c:v>502</c:v>
                </c:pt>
                <c:pt idx="254">
                  <c:v>504</c:v>
                </c:pt>
                <c:pt idx="255">
                  <c:v>506</c:v>
                </c:pt>
                <c:pt idx="256">
                  <c:v>508</c:v>
                </c:pt>
                <c:pt idx="257">
                  <c:v>510</c:v>
                </c:pt>
                <c:pt idx="258">
                  <c:v>512</c:v>
                </c:pt>
                <c:pt idx="259">
                  <c:v>514</c:v>
                </c:pt>
                <c:pt idx="260">
                  <c:v>516</c:v>
                </c:pt>
                <c:pt idx="261">
                  <c:v>518</c:v>
                </c:pt>
                <c:pt idx="262">
                  <c:v>520</c:v>
                </c:pt>
                <c:pt idx="263">
                  <c:v>522</c:v>
                </c:pt>
                <c:pt idx="264">
                  <c:v>524</c:v>
                </c:pt>
                <c:pt idx="265">
                  <c:v>526</c:v>
                </c:pt>
                <c:pt idx="266">
                  <c:v>528</c:v>
                </c:pt>
                <c:pt idx="267">
                  <c:v>530</c:v>
                </c:pt>
                <c:pt idx="268">
                  <c:v>532</c:v>
                </c:pt>
                <c:pt idx="269">
                  <c:v>534</c:v>
                </c:pt>
                <c:pt idx="270">
                  <c:v>536</c:v>
                </c:pt>
                <c:pt idx="271">
                  <c:v>538</c:v>
                </c:pt>
                <c:pt idx="272">
                  <c:v>540</c:v>
                </c:pt>
                <c:pt idx="273">
                  <c:v>542</c:v>
                </c:pt>
                <c:pt idx="274">
                  <c:v>544</c:v>
                </c:pt>
                <c:pt idx="275">
                  <c:v>546</c:v>
                </c:pt>
                <c:pt idx="276">
                  <c:v>548</c:v>
                </c:pt>
                <c:pt idx="277">
                  <c:v>550</c:v>
                </c:pt>
                <c:pt idx="278">
                  <c:v>552</c:v>
                </c:pt>
                <c:pt idx="279">
                  <c:v>554</c:v>
                </c:pt>
                <c:pt idx="280">
                  <c:v>556</c:v>
                </c:pt>
                <c:pt idx="281">
                  <c:v>558</c:v>
                </c:pt>
                <c:pt idx="282">
                  <c:v>560</c:v>
                </c:pt>
                <c:pt idx="283">
                  <c:v>562</c:v>
                </c:pt>
                <c:pt idx="284">
                  <c:v>564</c:v>
                </c:pt>
                <c:pt idx="285">
                  <c:v>566</c:v>
                </c:pt>
                <c:pt idx="286">
                  <c:v>568</c:v>
                </c:pt>
                <c:pt idx="287">
                  <c:v>570</c:v>
                </c:pt>
                <c:pt idx="288">
                  <c:v>572</c:v>
                </c:pt>
                <c:pt idx="289">
                  <c:v>574</c:v>
                </c:pt>
                <c:pt idx="290">
                  <c:v>576</c:v>
                </c:pt>
                <c:pt idx="291">
                  <c:v>578</c:v>
                </c:pt>
                <c:pt idx="292">
                  <c:v>580</c:v>
                </c:pt>
                <c:pt idx="293">
                  <c:v>582</c:v>
                </c:pt>
                <c:pt idx="294">
                  <c:v>584</c:v>
                </c:pt>
                <c:pt idx="295">
                  <c:v>586</c:v>
                </c:pt>
                <c:pt idx="296">
                  <c:v>588</c:v>
                </c:pt>
                <c:pt idx="297">
                  <c:v>590</c:v>
                </c:pt>
                <c:pt idx="298">
                  <c:v>592</c:v>
                </c:pt>
                <c:pt idx="299">
                  <c:v>594</c:v>
                </c:pt>
                <c:pt idx="300">
                  <c:v>596</c:v>
                </c:pt>
                <c:pt idx="301">
                  <c:v>598</c:v>
                </c:pt>
                <c:pt idx="302">
                  <c:v>600</c:v>
                </c:pt>
                <c:pt idx="303">
                  <c:v>602</c:v>
                </c:pt>
                <c:pt idx="304">
                  <c:v>604</c:v>
                </c:pt>
                <c:pt idx="305">
                  <c:v>606</c:v>
                </c:pt>
                <c:pt idx="306">
                  <c:v>608</c:v>
                </c:pt>
                <c:pt idx="307">
                  <c:v>610</c:v>
                </c:pt>
                <c:pt idx="308">
                  <c:v>612</c:v>
                </c:pt>
                <c:pt idx="309">
                  <c:v>614</c:v>
                </c:pt>
                <c:pt idx="310">
                  <c:v>616</c:v>
                </c:pt>
                <c:pt idx="311">
                  <c:v>618</c:v>
                </c:pt>
                <c:pt idx="312">
                  <c:v>620</c:v>
                </c:pt>
                <c:pt idx="313">
                  <c:v>622</c:v>
                </c:pt>
                <c:pt idx="314">
                  <c:v>624</c:v>
                </c:pt>
                <c:pt idx="315">
                  <c:v>626</c:v>
                </c:pt>
                <c:pt idx="316">
                  <c:v>628</c:v>
                </c:pt>
                <c:pt idx="317">
                  <c:v>630</c:v>
                </c:pt>
                <c:pt idx="318">
                  <c:v>632</c:v>
                </c:pt>
                <c:pt idx="319">
                  <c:v>634</c:v>
                </c:pt>
                <c:pt idx="320">
                  <c:v>636</c:v>
                </c:pt>
                <c:pt idx="321">
                  <c:v>638</c:v>
                </c:pt>
                <c:pt idx="322">
                  <c:v>640</c:v>
                </c:pt>
                <c:pt idx="323">
                  <c:v>642</c:v>
                </c:pt>
                <c:pt idx="324">
                  <c:v>644</c:v>
                </c:pt>
                <c:pt idx="325">
                  <c:v>646</c:v>
                </c:pt>
                <c:pt idx="326">
                  <c:v>648</c:v>
                </c:pt>
                <c:pt idx="327">
                  <c:v>650</c:v>
                </c:pt>
                <c:pt idx="328">
                  <c:v>652</c:v>
                </c:pt>
                <c:pt idx="329">
                  <c:v>654</c:v>
                </c:pt>
                <c:pt idx="330">
                  <c:v>656</c:v>
                </c:pt>
                <c:pt idx="331">
                  <c:v>658</c:v>
                </c:pt>
                <c:pt idx="332">
                  <c:v>660</c:v>
                </c:pt>
                <c:pt idx="333">
                  <c:v>662</c:v>
                </c:pt>
                <c:pt idx="334">
                  <c:v>664</c:v>
                </c:pt>
                <c:pt idx="335">
                  <c:v>666</c:v>
                </c:pt>
                <c:pt idx="336">
                  <c:v>668</c:v>
                </c:pt>
                <c:pt idx="337">
                  <c:v>670</c:v>
                </c:pt>
                <c:pt idx="338">
                  <c:v>672</c:v>
                </c:pt>
                <c:pt idx="339">
                  <c:v>674</c:v>
                </c:pt>
                <c:pt idx="340">
                  <c:v>676</c:v>
                </c:pt>
                <c:pt idx="341">
                  <c:v>678</c:v>
                </c:pt>
                <c:pt idx="342">
                  <c:v>680</c:v>
                </c:pt>
                <c:pt idx="343">
                  <c:v>682</c:v>
                </c:pt>
                <c:pt idx="344">
                  <c:v>684</c:v>
                </c:pt>
                <c:pt idx="345">
                  <c:v>686</c:v>
                </c:pt>
                <c:pt idx="346">
                  <c:v>688</c:v>
                </c:pt>
                <c:pt idx="347">
                  <c:v>690</c:v>
                </c:pt>
                <c:pt idx="348">
                  <c:v>692</c:v>
                </c:pt>
                <c:pt idx="349">
                  <c:v>694</c:v>
                </c:pt>
                <c:pt idx="350">
                  <c:v>696</c:v>
                </c:pt>
                <c:pt idx="351">
                  <c:v>698</c:v>
                </c:pt>
                <c:pt idx="352">
                  <c:v>700</c:v>
                </c:pt>
              </c:strCache>
            </c:strRef>
          </c:xVal>
          <c:yVal>
            <c:numRef>
              <c:f>'Delta D-D'!$BY$2:$BY$354</c:f>
              <c:numCache>
                <c:formatCode>0.0000</c:formatCode>
                <c:ptCount val="353"/>
                <c:pt idx="0">
                  <c:v>0</c:v>
                </c:pt>
                <c:pt idx="2">
                  <c:v>0.98148453885419062</c:v>
                </c:pt>
                <c:pt idx="3">
                  <c:v>0.98176131096834662</c:v>
                </c:pt>
                <c:pt idx="4">
                  <c:v>0.982033183354316</c:v>
                </c:pt>
                <c:pt idx="5">
                  <c:v>0.98230111003093534</c:v>
                </c:pt>
                <c:pt idx="6">
                  <c:v>0.98256412212727751</c:v>
                </c:pt>
                <c:pt idx="7">
                  <c:v>0.98282284073498494</c:v>
                </c:pt>
                <c:pt idx="8">
                  <c:v>0.98307739883265588</c:v>
                </c:pt>
                <c:pt idx="9">
                  <c:v>0.98332745091352802</c:v>
                </c:pt>
                <c:pt idx="10">
                  <c:v>0.98357367538040452</c:v>
                </c:pt>
                <c:pt idx="11">
                  <c:v>0.98381613982871829</c:v>
                </c:pt>
                <c:pt idx="12">
                  <c:v>0.9840540691423646</c:v>
                </c:pt>
                <c:pt idx="13">
                  <c:v>0.98428847429645194</c:v>
                </c:pt>
                <c:pt idx="14">
                  <c:v>0.98451863798394057</c:v>
                </c:pt>
                <c:pt idx="15">
                  <c:v>0.98474604460193271</c:v>
                </c:pt>
                <c:pt idx="16">
                  <c:v>0.98496871636094907</c:v>
                </c:pt>
                <c:pt idx="17">
                  <c:v>0.98518862475895486</c:v>
                </c:pt>
                <c:pt idx="18">
                  <c:v>0.98540517111656767</c:v>
                </c:pt>
                <c:pt idx="19">
                  <c:v>0.98561685416539158</c:v>
                </c:pt>
                <c:pt idx="20">
                  <c:v>0.98582624472282332</c:v>
                </c:pt>
                <c:pt idx="21">
                  <c:v>0.98603247265768679</c:v>
                </c:pt>
                <c:pt idx="22">
                  <c:v>0.98623400528112493</c:v>
                </c:pt>
                <c:pt idx="23">
                  <c:v>0.9864334571546256</c:v>
                </c:pt>
                <c:pt idx="24">
                  <c:v>0.98662943855659524</c:v>
                </c:pt>
                <c:pt idx="25">
                  <c:v>0.98682196931079236</c:v>
                </c:pt>
                <c:pt idx="26">
                  <c:v>0.98701248010118126</c:v>
                </c:pt>
                <c:pt idx="27">
                  <c:v>0.98719845707331466</c:v>
                </c:pt>
                <c:pt idx="28">
                  <c:v>0.98738216953160374</c:v>
                </c:pt>
                <c:pt idx="29">
                  <c:v>0.98756360812382715</c:v>
                </c:pt>
                <c:pt idx="30">
                  <c:v>0.98774129145457434</c:v>
                </c:pt>
                <c:pt idx="31">
                  <c:v>0.98791701165177259</c:v>
                </c:pt>
                <c:pt idx="32">
                  <c:v>0.98808837404977778</c:v>
                </c:pt>
                <c:pt idx="33">
                  <c:v>0.98825840276238708</c:v>
                </c:pt>
                <c:pt idx="34">
                  <c:v>0.98842503517784686</c:v>
                </c:pt>
                <c:pt idx="35">
                  <c:v>0.98858989277926224</c:v>
                </c:pt>
                <c:pt idx="36">
                  <c:v>0.98875101121325992</c:v>
                </c:pt>
                <c:pt idx="37">
                  <c:v>0.98890952707248636</c:v>
                </c:pt>
                <c:pt idx="38">
                  <c:v>0.9890673352854219</c:v>
                </c:pt>
                <c:pt idx="39">
                  <c:v>0.98922080892934405</c:v>
                </c:pt>
                <c:pt idx="40">
                  <c:v>0.98937270777319308</c:v>
                </c:pt>
                <c:pt idx="41">
                  <c:v>0.98952204364956042</c:v>
                </c:pt>
                <c:pt idx="42">
                  <c:v>0.98966885369512403</c:v>
                </c:pt>
                <c:pt idx="43">
                  <c:v>0.98981367379403673</c:v>
                </c:pt>
                <c:pt idx="44">
                  <c:v>0.98995650478148833</c:v>
                </c:pt>
                <c:pt idx="45">
                  <c:v>0.9900960489727324</c:v>
                </c:pt>
                <c:pt idx="46">
                  <c:v>0.99023432235920161</c:v>
                </c:pt>
                <c:pt idx="47">
                  <c:v>0.99037040821265021</c:v>
                </c:pt>
                <c:pt idx="48">
                  <c:v>0.99050492865400874</c:v>
                </c:pt>
                <c:pt idx="49">
                  <c:v>0.99063466147744117</c:v>
                </c:pt>
                <c:pt idx="50">
                  <c:v>0.99076572931058104</c:v>
                </c:pt>
                <c:pt idx="51">
                  <c:v>0.99089279907863947</c:v>
                </c:pt>
                <c:pt idx="52">
                  <c:v>0.99101927885531627</c:v>
                </c:pt>
                <c:pt idx="53">
                  <c:v>0.99114146970678929</c:v>
                </c:pt>
                <c:pt idx="54">
                  <c:v>0.99126412331003433</c:v>
                </c:pt>
                <c:pt idx="55">
                  <c:v>0.99138368061864879</c:v>
                </c:pt>
                <c:pt idx="56">
                  <c:v>0.99150128663953119</c:v>
                </c:pt>
                <c:pt idx="57">
                  <c:v>0.99161894240302317</c:v>
                </c:pt>
                <c:pt idx="58">
                  <c:v>0.99173276643965302</c:v>
                </c:pt>
                <c:pt idx="59">
                  <c:v>0.99184567973794124</c:v>
                </c:pt>
                <c:pt idx="60">
                  <c:v>0.99195654983219395</c:v>
                </c:pt>
                <c:pt idx="61">
                  <c:v>0.99206554291749272</c:v>
                </c:pt>
                <c:pt idx="62">
                  <c:v>0.99217462487519381</c:v>
                </c:pt>
                <c:pt idx="63">
                  <c:v>0.99227944850868421</c:v>
                </c:pt>
                <c:pt idx="64">
                  <c:v>0.99238381212264182</c:v>
                </c:pt>
                <c:pt idx="65">
                  <c:v>0.99248677175571898</c:v>
                </c:pt>
                <c:pt idx="66">
                  <c:v>0.99258751746366969</c:v>
                </c:pt>
                <c:pt idx="67">
                  <c:v>0.99268717829139763</c:v>
                </c:pt>
                <c:pt idx="68">
                  <c:v>0.99278645247481534</c:v>
                </c:pt>
                <c:pt idx="69">
                  <c:v>0.99288289528646345</c:v>
                </c:pt>
                <c:pt idx="70">
                  <c:v>0.99297733831496116</c:v>
                </c:pt>
                <c:pt idx="71">
                  <c:v>0.99307227214711191</c:v>
                </c:pt>
                <c:pt idx="72">
                  <c:v>0.99316396482759051</c:v>
                </c:pt>
                <c:pt idx="73">
                  <c:v>0.99325529237009413</c:v>
                </c:pt>
                <c:pt idx="74">
                  <c:v>0.99334498065940657</c:v>
                </c:pt>
                <c:pt idx="75">
                  <c:v>0.99343265070193809</c:v>
                </c:pt>
                <c:pt idx="76">
                  <c:v>0.99352018424031785</c:v>
                </c:pt>
                <c:pt idx="77">
                  <c:v>0.99360492406005474</c:v>
                </c:pt>
                <c:pt idx="78">
                  <c:v>0.99369065356444253</c:v>
                </c:pt>
                <c:pt idx="79">
                  <c:v>0.9937721848945551</c:v>
                </c:pt>
                <c:pt idx="80">
                  <c:v>0.99385545874467096</c:v>
                </c:pt>
                <c:pt idx="81">
                  <c:v>0.99393611087401801</c:v>
                </c:pt>
                <c:pt idx="82">
                  <c:v>0.9940163393867153</c:v>
                </c:pt>
                <c:pt idx="83">
                  <c:v>0.994092728625113</c:v>
                </c:pt>
                <c:pt idx="84">
                  <c:v>0.99417212040819258</c:v>
                </c:pt>
                <c:pt idx="85">
                  <c:v>0.99424568583442552</c:v>
                </c:pt>
                <c:pt idx="86">
                  <c:v>0.99432192788121654</c:v>
                </c:pt>
                <c:pt idx="87">
                  <c:v>0.99439418264576274</c:v>
                </c:pt>
                <c:pt idx="88">
                  <c:v>0.99446684952934505</c:v>
                </c:pt>
                <c:pt idx="89">
                  <c:v>0.99454064548192855</c:v>
                </c:pt>
                <c:pt idx="90">
                  <c:v>0.9946119654574741</c:v>
                </c:pt>
                <c:pt idx="91">
                  <c:v>0.99467998070705244</c:v>
                </c:pt>
                <c:pt idx="92">
                  <c:v>0.99474912579698482</c:v>
                </c:pt>
                <c:pt idx="93">
                  <c:v>0.99481637682442681</c:v>
                </c:pt>
                <c:pt idx="94">
                  <c:v>0.99488368742697253</c:v>
                </c:pt>
                <c:pt idx="95">
                  <c:v>0.99494748845752223</c:v>
                </c:pt>
                <c:pt idx="96">
                  <c:v>0.99501283510020344</c:v>
                </c:pt>
                <c:pt idx="97">
                  <c:v>0.99507747097149901</c:v>
                </c:pt>
                <c:pt idx="98">
                  <c:v>0.9951404950791195</c:v>
                </c:pt>
                <c:pt idx="99">
                  <c:v>0.99520124604376548</c:v>
                </c:pt>
                <c:pt idx="100">
                  <c:v>0.99526336015093142</c:v>
                </c:pt>
                <c:pt idx="101">
                  <c:v>0.99532364177520738</c:v>
                </c:pt>
                <c:pt idx="102">
                  <c:v>0.99538045733106284</c:v>
                </c:pt>
                <c:pt idx="103">
                  <c:v>0.99544050094665149</c:v>
                </c:pt>
                <c:pt idx="104">
                  <c:v>0.99549671658032124</c:v>
                </c:pt>
                <c:pt idx="105">
                  <c:v>0.99555526646597681</c:v>
                </c:pt>
                <c:pt idx="106">
                  <c:v>0.99561021829481566</c:v>
                </c:pt>
                <c:pt idx="107">
                  <c:v>0.99566614904549933</c:v>
                </c:pt>
                <c:pt idx="108">
                  <c:v>0.99571983687071297</c:v>
                </c:pt>
                <c:pt idx="109">
                  <c:v>0.99577376113420868</c:v>
                </c:pt>
                <c:pt idx="110">
                  <c:v>0.99582688567066002</c:v>
                </c:pt>
                <c:pt idx="111">
                  <c:v>0.99587689328287055</c:v>
                </c:pt>
                <c:pt idx="112">
                  <c:v>0.99592956635681118</c:v>
                </c:pt>
                <c:pt idx="113">
                  <c:v>0.9959810141909371</c:v>
                </c:pt>
                <c:pt idx="114">
                  <c:v>0.99602919368410803</c:v>
                </c:pt>
                <c:pt idx="115">
                  <c:v>0.99607935781245083</c:v>
                </c:pt>
                <c:pt idx="116">
                  <c:v>0.99612691483878568</c:v>
                </c:pt>
                <c:pt idx="117">
                  <c:v>0.99617521334180681</c:v>
                </c:pt>
                <c:pt idx="118">
                  <c:v>0.99622174736235591</c:v>
                </c:pt>
                <c:pt idx="119">
                  <c:v>0.99626859604033446</c:v>
                </c:pt>
                <c:pt idx="120">
                  <c:v>0.99631503330125382</c:v>
                </c:pt>
                <c:pt idx="121">
                  <c:v>0.99635970214579184</c:v>
                </c:pt>
                <c:pt idx="122">
                  <c:v>0.99640566113443962</c:v>
                </c:pt>
                <c:pt idx="123">
                  <c:v>0.99644866747113237</c:v>
                </c:pt>
                <c:pt idx="124">
                  <c:v>0.99649124343949236</c:v>
                </c:pt>
                <c:pt idx="125">
                  <c:v>0.99653391610039799</c:v>
                </c:pt>
                <c:pt idx="126">
                  <c:v>0.99657642625269049</c:v>
                </c:pt>
                <c:pt idx="127">
                  <c:v>0.99661918966983398</c:v>
                </c:pt>
                <c:pt idx="128">
                  <c:v>0.99666023427475559</c:v>
                </c:pt>
                <c:pt idx="129">
                  <c:v>0.99669837023245433</c:v>
                </c:pt>
                <c:pt idx="130">
                  <c:v>0.99673996032067469</c:v>
                </c:pt>
                <c:pt idx="131">
                  <c:v>0.9967774426123881</c:v>
                </c:pt>
                <c:pt idx="132">
                  <c:v>0.99681907241465206</c:v>
                </c:pt>
                <c:pt idx="133">
                  <c:v>0.99685675383460648</c:v>
                </c:pt>
                <c:pt idx="134">
                  <c:v>0.9968959855129097</c:v>
                </c:pt>
                <c:pt idx="135">
                  <c:v>0.99693131532270141</c:v>
                </c:pt>
                <c:pt idx="136">
                  <c:v>0.99696889585588799</c:v>
                </c:pt>
                <c:pt idx="137">
                  <c:v>0.99700318495779638</c:v>
                </c:pt>
                <c:pt idx="138">
                  <c:v>0.99704042184612207</c:v>
                </c:pt>
                <c:pt idx="139">
                  <c:v>0.99707552933479449</c:v>
                </c:pt>
                <c:pt idx="140">
                  <c:v>0.99710943524481432</c:v>
                </c:pt>
                <c:pt idx="141">
                  <c:v>0.99714369157333926</c:v>
                </c:pt>
                <c:pt idx="142">
                  <c:v>0.99717938085948288</c:v>
                </c:pt>
                <c:pt idx="143">
                  <c:v>0.99721121188291739</c:v>
                </c:pt>
                <c:pt idx="144">
                  <c:v>0.99724334773757861</c:v>
                </c:pt>
                <c:pt idx="145">
                  <c:v>0.99727505987826359</c:v>
                </c:pt>
                <c:pt idx="146">
                  <c:v>0.99730686084441988</c:v>
                </c:pt>
                <c:pt idx="147">
                  <c:v>0.99733885037729297</c:v>
                </c:pt>
                <c:pt idx="148">
                  <c:v>0.99737156090728041</c:v>
                </c:pt>
                <c:pt idx="149">
                  <c:v>0.99740075790807381</c:v>
                </c:pt>
                <c:pt idx="150">
                  <c:v>0.99743195674386387</c:v>
                </c:pt>
                <c:pt idx="151">
                  <c:v>0.99746225452689319</c:v>
                </c:pt>
                <c:pt idx="152">
                  <c:v>0.99749016156440506</c:v>
                </c:pt>
                <c:pt idx="153">
                  <c:v>0.99752017454981634</c:v>
                </c:pt>
                <c:pt idx="154">
                  <c:v>0.99754755941399875</c:v>
                </c:pt>
                <c:pt idx="155">
                  <c:v>0.99757761551642221</c:v>
                </c:pt>
                <c:pt idx="156">
                  <c:v>0.99760528593104436</c:v>
                </c:pt>
                <c:pt idx="157">
                  <c:v>0.99763207712432356</c:v>
                </c:pt>
                <c:pt idx="158">
                  <c:v>0.99766203682173027</c:v>
                </c:pt>
                <c:pt idx="159">
                  <c:v>0.99768885422854048</c:v>
                </c:pt>
                <c:pt idx="160">
                  <c:v>0.99771476810405957</c:v>
                </c:pt>
                <c:pt idx="161">
                  <c:v>0.99773958680512054</c:v>
                </c:pt>
                <c:pt idx="162">
                  <c:v>0.99776585249578775</c:v>
                </c:pt>
                <c:pt idx="163">
                  <c:v>0.99779078986372416</c:v>
                </c:pt>
                <c:pt idx="164">
                  <c:v>0.99781829361709773</c:v>
                </c:pt>
                <c:pt idx="165">
                  <c:v>0.99784266041266922</c:v>
                </c:pt>
                <c:pt idx="166">
                  <c:v>0.99786719243677657</c:v>
                </c:pt>
                <c:pt idx="167">
                  <c:v>0.99789315309217708</c:v>
                </c:pt>
                <c:pt idx="168">
                  <c:v>0.99791731751668045</c:v>
                </c:pt>
                <c:pt idx="169">
                  <c:v>0.99793571514489776</c:v>
                </c:pt>
                <c:pt idx="170">
                  <c:v>0.99796204227413388</c:v>
                </c:pt>
                <c:pt idx="171">
                  <c:v>0.99798460553806567</c:v>
                </c:pt>
                <c:pt idx="172">
                  <c:v>0.99800499379985552</c:v>
                </c:pt>
                <c:pt idx="173">
                  <c:v>0.9980308254592648</c:v>
                </c:pt>
                <c:pt idx="174">
                  <c:v>0.99805250311386184</c:v>
                </c:pt>
                <c:pt idx="175">
                  <c:v>0.99807675784798733</c:v>
                </c:pt>
                <c:pt idx="176">
                  <c:v>0.99809667637942512</c:v>
                </c:pt>
                <c:pt idx="177">
                  <c:v>0.9981169274577596</c:v>
                </c:pt>
                <c:pt idx="178">
                  <c:v>0.99814120155994457</c:v>
                </c:pt>
                <c:pt idx="179">
                  <c:v>0.99815816052761697</c:v>
                </c:pt>
                <c:pt idx="180">
                  <c:v>0.99818209396120816</c:v>
                </c:pt>
                <c:pt idx="181">
                  <c:v>0.99819954636268182</c:v>
                </c:pt>
                <c:pt idx="182">
                  <c:v>0.99822227016699849</c:v>
                </c:pt>
                <c:pt idx="183">
                  <c:v>0.99824058499148882</c:v>
                </c:pt>
                <c:pt idx="184">
                  <c:v>0.99826194744446395</c:v>
                </c:pt>
                <c:pt idx="185">
                  <c:v>0.99827784540028708</c:v>
                </c:pt>
                <c:pt idx="186">
                  <c:v>0.99829744462796299</c:v>
                </c:pt>
                <c:pt idx="187">
                  <c:v>0.99831522759633073</c:v>
                </c:pt>
                <c:pt idx="188">
                  <c:v>0.99833530930139736</c:v>
                </c:pt>
                <c:pt idx="189">
                  <c:v>0.99835566929497332</c:v>
                </c:pt>
                <c:pt idx="190">
                  <c:v>0.9983717691277918</c:v>
                </c:pt>
                <c:pt idx="191">
                  <c:v>0.99839156177406174</c:v>
                </c:pt>
                <c:pt idx="192">
                  <c:v>0.99840996108670887</c:v>
                </c:pt>
                <c:pt idx="193">
                  <c:v>0.99842496878971765</c:v>
                </c:pt>
                <c:pt idx="194">
                  <c:v>0.9984422412758055</c:v>
                </c:pt>
                <c:pt idx="195">
                  <c:v>0.998458497426578</c:v>
                </c:pt>
                <c:pt idx="196">
                  <c:v>0.99847674278322485</c:v>
                </c:pt>
                <c:pt idx="197">
                  <c:v>0.99849363633886246</c:v>
                </c:pt>
                <c:pt idx="198">
                  <c:v>0.99850846847818664</c:v>
                </c:pt>
                <c:pt idx="199">
                  <c:v>0.99852544395440779</c:v>
                </c:pt>
                <c:pt idx="200">
                  <c:v>0.99854185478752866</c:v>
                </c:pt>
                <c:pt idx="201">
                  <c:v>0.99855417502291377</c:v>
                </c:pt>
                <c:pt idx="202">
                  <c:v>0.99857127746622421</c:v>
                </c:pt>
                <c:pt idx="203">
                  <c:v>0.99858904556553563</c:v>
                </c:pt>
                <c:pt idx="204">
                  <c:v>0.99860012694197353</c:v>
                </c:pt>
                <c:pt idx="205">
                  <c:v>0.99861902163876237</c:v>
                </c:pt>
                <c:pt idx="206">
                  <c:v>0.99863303248205781</c:v>
                </c:pt>
                <c:pt idx="207">
                  <c:v>0.99864659234114805</c:v>
                </c:pt>
                <c:pt idx="208">
                  <c:v>0.99866196536501306</c:v>
                </c:pt>
                <c:pt idx="209">
                  <c:v>0.99867498008255673</c:v>
                </c:pt>
                <c:pt idx="210">
                  <c:v>0.9986885954295398</c:v>
                </c:pt>
                <c:pt idx="211">
                  <c:v>0.99870366279957801</c:v>
                </c:pt>
                <c:pt idx="212">
                  <c:v>0.99871822649850917</c:v>
                </c:pt>
                <c:pt idx="213">
                  <c:v>0.99873020662957657</c:v>
                </c:pt>
                <c:pt idx="214">
                  <c:v>0.99874489742145078</c:v>
                </c:pt>
                <c:pt idx="215">
                  <c:v>0.99875755707699865</c:v>
                </c:pt>
                <c:pt idx="216">
                  <c:v>0.99877216513231837</c:v>
                </c:pt>
                <c:pt idx="217">
                  <c:v>0.99878237117036417</c:v>
                </c:pt>
                <c:pt idx="218">
                  <c:v>0.99879776801765618</c:v>
                </c:pt>
                <c:pt idx="219">
                  <c:v>0.99880977814075467</c:v>
                </c:pt>
                <c:pt idx="220">
                  <c:v>0.99882402962573791</c:v>
                </c:pt>
                <c:pt idx="221">
                  <c:v>0.99883243660224286</c:v>
                </c:pt>
                <c:pt idx="222">
                  <c:v>0.99884992284069762</c:v>
                </c:pt>
                <c:pt idx="223">
                  <c:v>0.99886023581061945</c:v>
                </c:pt>
                <c:pt idx="224">
                  <c:v>0.99887259790707872</c:v>
                </c:pt>
                <c:pt idx="225">
                  <c:v>0.99888217584173489</c:v>
                </c:pt>
                <c:pt idx="226">
                  <c:v>0.99889586889898863</c:v>
                </c:pt>
                <c:pt idx="227">
                  <c:v>0.99890807871458476</c:v>
                </c:pt>
                <c:pt idx="228">
                  <c:v>0.99891816453182125</c:v>
                </c:pt>
                <c:pt idx="229">
                  <c:v>0.99892893159571516</c:v>
                </c:pt>
                <c:pt idx="230">
                  <c:v>0.99893817189332079</c:v>
                </c:pt>
                <c:pt idx="231">
                  <c:v>0.99895113958384663</c:v>
                </c:pt>
                <c:pt idx="232">
                  <c:v>0.99896310102928043</c:v>
                </c:pt>
                <c:pt idx="233">
                  <c:v>0.99897444301871829</c:v>
                </c:pt>
                <c:pt idx="234">
                  <c:v>0.99898375768769843</c:v>
                </c:pt>
                <c:pt idx="235">
                  <c:v>0.99899304520793353</c:v>
                </c:pt>
                <c:pt idx="236">
                  <c:v>0.99900617305171335</c:v>
                </c:pt>
                <c:pt idx="237">
                  <c:v>0.99901575315668167</c:v>
                </c:pt>
                <c:pt idx="238">
                  <c:v>0.99902736310965035</c:v>
                </c:pt>
                <c:pt idx="239">
                  <c:v>0.99903541025560594</c:v>
                </c:pt>
                <c:pt idx="240">
                  <c:v>0.99904542368508853</c:v>
                </c:pt>
                <c:pt idx="241">
                  <c:v>0.99905616724851221</c:v>
                </c:pt>
                <c:pt idx="242">
                  <c:v>0.99906625520571046</c:v>
                </c:pt>
                <c:pt idx="243">
                  <c:v>0.99907449636207246</c:v>
                </c:pt>
                <c:pt idx="244">
                  <c:v>0.99908134979150542</c:v>
                </c:pt>
                <c:pt idx="245">
                  <c:v>0.99909237708322751</c:v>
                </c:pt>
                <c:pt idx="246">
                  <c:v>0.99910397883454216</c:v>
                </c:pt>
                <c:pt idx="247">
                  <c:v>0.9991129870003399</c:v>
                </c:pt>
                <c:pt idx="248">
                  <c:v>0.99911814971648383</c:v>
                </c:pt>
                <c:pt idx="249">
                  <c:v>0.99913149390732692</c:v>
                </c:pt>
                <c:pt idx="250">
                  <c:v>0.99914112477190586</c:v>
                </c:pt>
                <c:pt idx="251">
                  <c:v>0.9991440153344705</c:v>
                </c:pt>
                <c:pt idx="252">
                  <c:v>0.99915419647781845</c:v>
                </c:pt>
                <c:pt idx="253">
                  <c:v>0.99916676729184195</c:v>
                </c:pt>
                <c:pt idx="254">
                  <c:v>0.99917331373416896</c:v>
                </c:pt>
                <c:pt idx="255">
                  <c:v>0.99918539712709542</c:v>
                </c:pt>
                <c:pt idx="256">
                  <c:v>0.9991908971405854</c:v>
                </c:pt>
                <c:pt idx="257">
                  <c:v>0.99920026777452753</c:v>
                </c:pt>
                <c:pt idx="258">
                  <c:v>0.9992042257392193</c:v>
                </c:pt>
                <c:pt idx="259">
                  <c:v>0.99921788002176215</c:v>
                </c:pt>
                <c:pt idx="260">
                  <c:v>0.99922387639618537</c:v>
                </c:pt>
                <c:pt idx="261">
                  <c:v>0.99923255035677838</c:v>
                </c:pt>
                <c:pt idx="262">
                  <c:v>0.99923743727835546</c:v>
                </c:pt>
                <c:pt idx="263">
                  <c:v>0.99924478849938136</c:v>
                </c:pt>
                <c:pt idx="264">
                  <c:v>0.99925233494191101</c:v>
                </c:pt>
                <c:pt idx="265">
                  <c:v>0.99926539043084051</c:v>
                </c:pt>
                <c:pt idx="266">
                  <c:v>0.99926895156914242</c:v>
                </c:pt>
                <c:pt idx="267">
                  <c:v>0.99927579067212513</c:v>
                </c:pt>
                <c:pt idx="268">
                  <c:v>0.99928186993919155</c:v>
                </c:pt>
                <c:pt idx="269">
                  <c:v>0.99929271164648881</c:v>
                </c:pt>
                <c:pt idx="270">
                  <c:v>0.99929583011089296</c:v>
                </c:pt>
                <c:pt idx="271">
                  <c:v>0.99930315216846977</c:v>
                </c:pt>
                <c:pt idx="272">
                  <c:v>0.99931171293841548</c:v>
                </c:pt>
                <c:pt idx="273">
                  <c:v>0.99931574778555543</c:v>
                </c:pt>
                <c:pt idx="274">
                  <c:v>0.99932526531249632</c:v>
                </c:pt>
                <c:pt idx="275">
                  <c:v>0.99933358765879987</c:v>
                </c:pt>
                <c:pt idx="276">
                  <c:v>0.99933757623980424</c:v>
                </c:pt>
                <c:pt idx="277">
                  <c:v>0.99934572460451521</c:v>
                </c:pt>
                <c:pt idx="278">
                  <c:v>0.99935286451665206</c:v>
                </c:pt>
                <c:pt idx="279">
                  <c:v>0.99935815740686373</c:v>
                </c:pt>
                <c:pt idx="280">
                  <c:v>0.99936685951542314</c:v>
                </c:pt>
                <c:pt idx="281">
                  <c:v>0.99937044772291361</c:v>
                </c:pt>
                <c:pt idx="282">
                  <c:v>0.99938021611710237</c:v>
                </c:pt>
                <c:pt idx="283">
                  <c:v>0.99938326386016152</c:v>
                </c:pt>
                <c:pt idx="284">
                  <c:v>0.99939425823089223</c:v>
                </c:pt>
                <c:pt idx="285">
                  <c:v>0.99939146665282219</c:v>
                </c:pt>
                <c:pt idx="286">
                  <c:v>0.99939718572492353</c:v>
                </c:pt>
                <c:pt idx="287">
                  <c:v>0.99940636259042703</c:v>
                </c:pt>
                <c:pt idx="288">
                  <c:v>0.99941317987040124</c:v>
                </c:pt>
                <c:pt idx="289">
                  <c:v>0.99941907613378422</c:v>
                </c:pt>
                <c:pt idx="290">
                  <c:v>0.9994232666196502</c:v>
                </c:pt>
                <c:pt idx="291">
                  <c:v>0.99942842221416806</c:v>
                </c:pt>
                <c:pt idx="292">
                  <c:v>0.99943650157694142</c:v>
                </c:pt>
                <c:pt idx="293">
                  <c:v>0.99944230251973554</c:v>
                </c:pt>
                <c:pt idx="294">
                  <c:v>0.99944837130929431</c:v>
                </c:pt>
                <c:pt idx="295">
                  <c:v>0.99945240524522927</c:v>
                </c:pt>
                <c:pt idx="296">
                  <c:v>0.99945465004576406</c:v>
                </c:pt>
                <c:pt idx="297">
                  <c:v>0.99946516696106547</c:v>
                </c:pt>
                <c:pt idx="298">
                  <c:v>0.99946793079347096</c:v>
                </c:pt>
                <c:pt idx="299">
                  <c:v>0.99947344899084611</c:v>
                </c:pt>
                <c:pt idx="300">
                  <c:v>0.99947710707527693</c:v>
                </c:pt>
                <c:pt idx="301">
                  <c:v>0.99948432154667544</c:v>
                </c:pt>
                <c:pt idx="302">
                  <c:v>0.99949051966913827</c:v>
                </c:pt>
                <c:pt idx="303">
                  <c:v>0.99949032457985409</c:v>
                </c:pt>
                <c:pt idx="304">
                  <c:v>0.99949555387529154</c:v>
                </c:pt>
                <c:pt idx="305">
                  <c:v>0.99950725408419372</c:v>
                </c:pt>
                <c:pt idx="306">
                  <c:v>0.99950921299353868</c:v>
                </c:pt>
                <c:pt idx="307">
                  <c:v>0.99951848524690112</c:v>
                </c:pt>
                <c:pt idx="308">
                  <c:v>0.99951757921271545</c:v>
                </c:pt>
                <c:pt idx="309">
                  <c:v>0.99952094124717028</c:v>
                </c:pt>
                <c:pt idx="310">
                  <c:v>0.99952957566641165</c:v>
                </c:pt>
                <c:pt idx="311">
                  <c:v>0.99953150787818268</c:v>
                </c:pt>
                <c:pt idx="312">
                  <c:v>0.99953974004389667</c:v>
                </c:pt>
                <c:pt idx="313">
                  <c:v>0.99954465297800987</c:v>
                </c:pt>
                <c:pt idx="314">
                  <c:v>0.99954480809713153</c:v>
                </c:pt>
                <c:pt idx="315">
                  <c:v>0.99955210282513529</c:v>
                </c:pt>
                <c:pt idx="316">
                  <c:v>0.99955682514511035</c:v>
                </c:pt>
                <c:pt idx="317">
                  <c:v>0.99956167961195752</c:v>
                </c:pt>
                <c:pt idx="318">
                  <c:v>0.99956086960045964</c:v>
                </c:pt>
                <c:pt idx="319">
                  <c:v>0.99956660758909399</c:v>
                </c:pt>
                <c:pt idx="320">
                  <c:v>0.99957330321184279</c:v>
                </c:pt>
                <c:pt idx="321">
                  <c:v>0.99957354977354707</c:v>
                </c:pt>
                <c:pt idx="322">
                  <c:v>0.99958407595375587</c:v>
                </c:pt>
                <c:pt idx="323">
                  <c:v>0.99958267596591832</c:v>
                </c:pt>
                <c:pt idx="324">
                  <c:v>0.99959236534564921</c:v>
                </c:pt>
                <c:pt idx="325">
                  <c:v>0.99959240402475735</c:v>
                </c:pt>
                <c:pt idx="326">
                  <c:v>0.99959652958458001</c:v>
                </c:pt>
                <c:pt idx="327">
                  <c:v>0.99960035185196061</c:v>
                </c:pt>
                <c:pt idx="328">
                  <c:v>0.99960515064778332</c:v>
                </c:pt>
                <c:pt idx="329">
                  <c:v>0.99961069745829978</c:v>
                </c:pt>
                <c:pt idx="330">
                  <c:v>0.99961274511401788</c:v>
                </c:pt>
                <c:pt idx="331">
                  <c:v>0.99961534931293961</c:v>
                </c:pt>
                <c:pt idx="332">
                  <c:v>0.99961971716421549</c:v>
                </c:pt>
                <c:pt idx="333">
                  <c:v>0.99962142417438993</c:v>
                </c:pt>
                <c:pt idx="334">
                  <c:v>0.9996260395602875</c:v>
                </c:pt>
                <c:pt idx="335">
                  <c:v>0.99963211480832337</c:v>
                </c:pt>
                <c:pt idx="336">
                  <c:v>0.99963091044578678</c:v>
                </c:pt>
                <c:pt idx="337">
                  <c:v>0.99964075580808787</c:v>
                </c:pt>
                <c:pt idx="338">
                  <c:v>0.99964161976971755</c:v>
                </c:pt>
                <c:pt idx="339">
                  <c:v>0.99964057155826191</c:v>
                </c:pt>
                <c:pt idx="340">
                  <c:v>0.99964732089941122</c:v>
                </c:pt>
                <c:pt idx="341">
                  <c:v>0.9996519214981282</c:v>
                </c:pt>
                <c:pt idx="342">
                  <c:v>0.99965404363469024</c:v>
                </c:pt>
                <c:pt idx="343">
                  <c:v>0.99965667728276464</c:v>
                </c:pt>
                <c:pt idx="344">
                  <c:v>0.99966089849737705</c:v>
                </c:pt>
                <c:pt idx="345">
                  <c:v>0.99966529004340787</c:v>
                </c:pt>
                <c:pt idx="346">
                  <c:v>0.9996697670504997</c:v>
                </c:pt>
                <c:pt idx="347">
                  <c:v>0.99967274741948342</c:v>
                </c:pt>
                <c:pt idx="348">
                  <c:v>0.99967700033227558</c:v>
                </c:pt>
                <c:pt idx="349">
                  <c:v>0.99967943700013584</c:v>
                </c:pt>
                <c:pt idx="350">
                  <c:v>0.99968015647702979</c:v>
                </c:pt>
                <c:pt idx="351">
                  <c:v>0.99968028159464339</c:v>
                </c:pt>
                <c:pt idx="352">
                  <c:v>0.99968419439786693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08-A14B-98A0-4535C97E9B9D}"/>
            </c:ext>
          </c:extLst>
        </c:ser>
        <c:ser>
          <c:idx val="2"/>
          <c:order val="2"/>
          <c:tx>
            <c:strRef>
              <c:f>'Delta D-D'!$BZ$1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'Delta D-D'!$A$2:$A$354</c:f>
              <c:strCache>
                <c:ptCount val="353"/>
                <c:pt idx="0">
                  <c:v>T_C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26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54</c:v>
                </c:pt>
                <c:pt idx="30">
                  <c:v>56</c:v>
                </c:pt>
                <c:pt idx="31">
                  <c:v>58</c:v>
                </c:pt>
                <c:pt idx="32">
                  <c:v>60</c:v>
                </c:pt>
                <c:pt idx="33">
                  <c:v>62</c:v>
                </c:pt>
                <c:pt idx="34">
                  <c:v>64</c:v>
                </c:pt>
                <c:pt idx="35">
                  <c:v>66</c:v>
                </c:pt>
                <c:pt idx="36">
                  <c:v>68</c:v>
                </c:pt>
                <c:pt idx="37">
                  <c:v>70</c:v>
                </c:pt>
                <c:pt idx="38">
                  <c:v>72</c:v>
                </c:pt>
                <c:pt idx="39">
                  <c:v>74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90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226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242</c:v>
                </c:pt>
                <c:pt idx="124">
                  <c:v>244</c:v>
                </c:pt>
                <c:pt idx="125">
                  <c:v>246</c:v>
                </c:pt>
                <c:pt idx="126">
                  <c:v>248</c:v>
                </c:pt>
                <c:pt idx="127">
                  <c:v>250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260</c:v>
                </c:pt>
                <c:pt idx="133">
                  <c:v>262</c:v>
                </c:pt>
                <c:pt idx="134">
                  <c:v>264</c:v>
                </c:pt>
                <c:pt idx="135">
                  <c:v>266</c:v>
                </c:pt>
                <c:pt idx="136">
                  <c:v>268</c:v>
                </c:pt>
                <c:pt idx="137">
                  <c:v>270</c:v>
                </c:pt>
                <c:pt idx="138">
                  <c:v>272</c:v>
                </c:pt>
                <c:pt idx="139">
                  <c:v>274</c:v>
                </c:pt>
                <c:pt idx="140">
                  <c:v>276</c:v>
                </c:pt>
                <c:pt idx="141">
                  <c:v>278</c:v>
                </c:pt>
                <c:pt idx="142">
                  <c:v>280</c:v>
                </c:pt>
                <c:pt idx="143">
                  <c:v>282</c:v>
                </c:pt>
                <c:pt idx="144">
                  <c:v>284</c:v>
                </c:pt>
                <c:pt idx="145">
                  <c:v>286</c:v>
                </c:pt>
                <c:pt idx="146">
                  <c:v>288</c:v>
                </c:pt>
                <c:pt idx="147">
                  <c:v>290</c:v>
                </c:pt>
                <c:pt idx="148">
                  <c:v>292</c:v>
                </c:pt>
                <c:pt idx="149">
                  <c:v>294</c:v>
                </c:pt>
                <c:pt idx="150">
                  <c:v>296</c:v>
                </c:pt>
                <c:pt idx="151">
                  <c:v>298</c:v>
                </c:pt>
                <c:pt idx="152">
                  <c:v>300</c:v>
                </c:pt>
                <c:pt idx="153">
                  <c:v>302</c:v>
                </c:pt>
                <c:pt idx="154">
                  <c:v>304</c:v>
                </c:pt>
                <c:pt idx="155">
                  <c:v>306</c:v>
                </c:pt>
                <c:pt idx="156">
                  <c:v>308</c:v>
                </c:pt>
                <c:pt idx="157">
                  <c:v>310</c:v>
                </c:pt>
                <c:pt idx="158">
                  <c:v>312</c:v>
                </c:pt>
                <c:pt idx="159">
                  <c:v>314</c:v>
                </c:pt>
                <c:pt idx="160">
                  <c:v>316</c:v>
                </c:pt>
                <c:pt idx="161">
                  <c:v>318</c:v>
                </c:pt>
                <c:pt idx="162">
                  <c:v>320</c:v>
                </c:pt>
                <c:pt idx="163">
                  <c:v>322</c:v>
                </c:pt>
                <c:pt idx="164">
                  <c:v>324</c:v>
                </c:pt>
                <c:pt idx="165">
                  <c:v>326</c:v>
                </c:pt>
                <c:pt idx="166">
                  <c:v>328</c:v>
                </c:pt>
                <c:pt idx="167">
                  <c:v>330</c:v>
                </c:pt>
                <c:pt idx="168">
                  <c:v>332</c:v>
                </c:pt>
                <c:pt idx="169">
                  <c:v>334</c:v>
                </c:pt>
                <c:pt idx="170">
                  <c:v>336</c:v>
                </c:pt>
                <c:pt idx="171">
                  <c:v>338</c:v>
                </c:pt>
                <c:pt idx="172">
                  <c:v>340</c:v>
                </c:pt>
                <c:pt idx="173">
                  <c:v>342</c:v>
                </c:pt>
                <c:pt idx="174">
                  <c:v>344</c:v>
                </c:pt>
                <c:pt idx="175">
                  <c:v>346</c:v>
                </c:pt>
                <c:pt idx="176">
                  <c:v>348</c:v>
                </c:pt>
                <c:pt idx="177">
                  <c:v>350</c:v>
                </c:pt>
                <c:pt idx="178">
                  <c:v>352</c:v>
                </c:pt>
                <c:pt idx="179">
                  <c:v>354</c:v>
                </c:pt>
                <c:pt idx="180">
                  <c:v>356</c:v>
                </c:pt>
                <c:pt idx="181">
                  <c:v>358</c:v>
                </c:pt>
                <c:pt idx="182">
                  <c:v>360</c:v>
                </c:pt>
                <c:pt idx="183">
                  <c:v>362</c:v>
                </c:pt>
                <c:pt idx="184">
                  <c:v>364</c:v>
                </c:pt>
                <c:pt idx="185">
                  <c:v>366</c:v>
                </c:pt>
                <c:pt idx="186">
                  <c:v>368</c:v>
                </c:pt>
                <c:pt idx="187">
                  <c:v>370</c:v>
                </c:pt>
                <c:pt idx="188">
                  <c:v>372</c:v>
                </c:pt>
                <c:pt idx="189">
                  <c:v>374</c:v>
                </c:pt>
                <c:pt idx="190">
                  <c:v>376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384</c:v>
                </c:pt>
                <c:pt idx="195">
                  <c:v>386</c:v>
                </c:pt>
                <c:pt idx="196">
                  <c:v>388</c:v>
                </c:pt>
                <c:pt idx="197">
                  <c:v>390</c:v>
                </c:pt>
                <c:pt idx="198">
                  <c:v>392</c:v>
                </c:pt>
                <c:pt idx="199">
                  <c:v>394</c:v>
                </c:pt>
                <c:pt idx="200">
                  <c:v>396</c:v>
                </c:pt>
                <c:pt idx="201">
                  <c:v>398</c:v>
                </c:pt>
                <c:pt idx="202">
                  <c:v>400</c:v>
                </c:pt>
                <c:pt idx="203">
                  <c:v>402</c:v>
                </c:pt>
                <c:pt idx="204">
                  <c:v>404</c:v>
                </c:pt>
                <c:pt idx="205">
                  <c:v>406</c:v>
                </c:pt>
                <c:pt idx="206">
                  <c:v>408</c:v>
                </c:pt>
                <c:pt idx="207">
                  <c:v>410</c:v>
                </c:pt>
                <c:pt idx="208">
                  <c:v>412</c:v>
                </c:pt>
                <c:pt idx="209">
                  <c:v>414</c:v>
                </c:pt>
                <c:pt idx="210">
                  <c:v>416</c:v>
                </c:pt>
                <c:pt idx="211">
                  <c:v>418</c:v>
                </c:pt>
                <c:pt idx="212">
                  <c:v>420</c:v>
                </c:pt>
                <c:pt idx="213">
                  <c:v>422</c:v>
                </c:pt>
                <c:pt idx="214">
                  <c:v>424</c:v>
                </c:pt>
                <c:pt idx="215">
                  <c:v>426</c:v>
                </c:pt>
                <c:pt idx="216">
                  <c:v>428</c:v>
                </c:pt>
                <c:pt idx="217">
                  <c:v>430</c:v>
                </c:pt>
                <c:pt idx="218">
                  <c:v>432</c:v>
                </c:pt>
                <c:pt idx="219">
                  <c:v>434</c:v>
                </c:pt>
                <c:pt idx="220">
                  <c:v>436</c:v>
                </c:pt>
                <c:pt idx="221">
                  <c:v>438</c:v>
                </c:pt>
                <c:pt idx="222">
                  <c:v>440</c:v>
                </c:pt>
                <c:pt idx="223">
                  <c:v>442</c:v>
                </c:pt>
                <c:pt idx="224">
                  <c:v>444</c:v>
                </c:pt>
                <c:pt idx="225">
                  <c:v>446</c:v>
                </c:pt>
                <c:pt idx="226">
                  <c:v>448</c:v>
                </c:pt>
                <c:pt idx="227">
                  <c:v>450</c:v>
                </c:pt>
                <c:pt idx="228">
                  <c:v>452</c:v>
                </c:pt>
                <c:pt idx="229">
                  <c:v>454</c:v>
                </c:pt>
                <c:pt idx="230">
                  <c:v>456</c:v>
                </c:pt>
                <c:pt idx="231">
                  <c:v>458</c:v>
                </c:pt>
                <c:pt idx="232">
                  <c:v>460</c:v>
                </c:pt>
                <c:pt idx="233">
                  <c:v>462</c:v>
                </c:pt>
                <c:pt idx="234">
                  <c:v>464</c:v>
                </c:pt>
                <c:pt idx="235">
                  <c:v>466</c:v>
                </c:pt>
                <c:pt idx="236">
                  <c:v>468</c:v>
                </c:pt>
                <c:pt idx="237">
                  <c:v>470</c:v>
                </c:pt>
                <c:pt idx="238">
                  <c:v>472</c:v>
                </c:pt>
                <c:pt idx="239">
                  <c:v>474</c:v>
                </c:pt>
                <c:pt idx="240">
                  <c:v>476</c:v>
                </c:pt>
                <c:pt idx="241">
                  <c:v>478</c:v>
                </c:pt>
                <c:pt idx="242">
                  <c:v>480</c:v>
                </c:pt>
                <c:pt idx="243">
                  <c:v>482</c:v>
                </c:pt>
                <c:pt idx="244">
                  <c:v>484</c:v>
                </c:pt>
                <c:pt idx="245">
                  <c:v>486</c:v>
                </c:pt>
                <c:pt idx="246">
                  <c:v>488</c:v>
                </c:pt>
                <c:pt idx="247">
                  <c:v>490</c:v>
                </c:pt>
                <c:pt idx="248">
                  <c:v>492</c:v>
                </c:pt>
                <c:pt idx="249">
                  <c:v>494</c:v>
                </c:pt>
                <c:pt idx="250">
                  <c:v>496</c:v>
                </c:pt>
                <c:pt idx="251">
                  <c:v>498</c:v>
                </c:pt>
                <c:pt idx="252">
                  <c:v>500</c:v>
                </c:pt>
                <c:pt idx="253">
                  <c:v>502</c:v>
                </c:pt>
                <c:pt idx="254">
                  <c:v>504</c:v>
                </c:pt>
                <c:pt idx="255">
                  <c:v>506</c:v>
                </c:pt>
                <c:pt idx="256">
                  <c:v>508</c:v>
                </c:pt>
                <c:pt idx="257">
                  <c:v>510</c:v>
                </c:pt>
                <c:pt idx="258">
                  <c:v>512</c:v>
                </c:pt>
                <c:pt idx="259">
                  <c:v>514</c:v>
                </c:pt>
                <c:pt idx="260">
                  <c:v>516</c:v>
                </c:pt>
                <c:pt idx="261">
                  <c:v>518</c:v>
                </c:pt>
                <c:pt idx="262">
                  <c:v>520</c:v>
                </c:pt>
                <c:pt idx="263">
                  <c:v>522</c:v>
                </c:pt>
                <c:pt idx="264">
                  <c:v>524</c:v>
                </c:pt>
                <c:pt idx="265">
                  <c:v>526</c:v>
                </c:pt>
                <c:pt idx="266">
                  <c:v>528</c:v>
                </c:pt>
                <c:pt idx="267">
                  <c:v>530</c:v>
                </c:pt>
                <c:pt idx="268">
                  <c:v>532</c:v>
                </c:pt>
                <c:pt idx="269">
                  <c:v>534</c:v>
                </c:pt>
                <c:pt idx="270">
                  <c:v>536</c:v>
                </c:pt>
                <c:pt idx="271">
                  <c:v>538</c:v>
                </c:pt>
                <c:pt idx="272">
                  <c:v>540</c:v>
                </c:pt>
                <c:pt idx="273">
                  <c:v>542</c:v>
                </c:pt>
                <c:pt idx="274">
                  <c:v>544</c:v>
                </c:pt>
                <c:pt idx="275">
                  <c:v>546</c:v>
                </c:pt>
                <c:pt idx="276">
                  <c:v>548</c:v>
                </c:pt>
                <c:pt idx="277">
                  <c:v>550</c:v>
                </c:pt>
                <c:pt idx="278">
                  <c:v>552</c:v>
                </c:pt>
                <c:pt idx="279">
                  <c:v>554</c:v>
                </c:pt>
                <c:pt idx="280">
                  <c:v>556</c:v>
                </c:pt>
                <c:pt idx="281">
                  <c:v>558</c:v>
                </c:pt>
                <c:pt idx="282">
                  <c:v>560</c:v>
                </c:pt>
                <c:pt idx="283">
                  <c:v>562</c:v>
                </c:pt>
                <c:pt idx="284">
                  <c:v>564</c:v>
                </c:pt>
                <c:pt idx="285">
                  <c:v>566</c:v>
                </c:pt>
                <c:pt idx="286">
                  <c:v>568</c:v>
                </c:pt>
                <c:pt idx="287">
                  <c:v>570</c:v>
                </c:pt>
                <c:pt idx="288">
                  <c:v>572</c:v>
                </c:pt>
                <c:pt idx="289">
                  <c:v>574</c:v>
                </c:pt>
                <c:pt idx="290">
                  <c:v>576</c:v>
                </c:pt>
                <c:pt idx="291">
                  <c:v>578</c:v>
                </c:pt>
                <c:pt idx="292">
                  <c:v>580</c:v>
                </c:pt>
                <c:pt idx="293">
                  <c:v>582</c:v>
                </c:pt>
                <c:pt idx="294">
                  <c:v>584</c:v>
                </c:pt>
                <c:pt idx="295">
                  <c:v>586</c:v>
                </c:pt>
                <c:pt idx="296">
                  <c:v>588</c:v>
                </c:pt>
                <c:pt idx="297">
                  <c:v>590</c:v>
                </c:pt>
                <c:pt idx="298">
                  <c:v>592</c:v>
                </c:pt>
                <c:pt idx="299">
                  <c:v>594</c:v>
                </c:pt>
                <c:pt idx="300">
                  <c:v>596</c:v>
                </c:pt>
                <c:pt idx="301">
                  <c:v>598</c:v>
                </c:pt>
                <c:pt idx="302">
                  <c:v>600</c:v>
                </c:pt>
                <c:pt idx="303">
                  <c:v>602</c:v>
                </c:pt>
                <c:pt idx="304">
                  <c:v>604</c:v>
                </c:pt>
                <c:pt idx="305">
                  <c:v>606</c:v>
                </c:pt>
                <c:pt idx="306">
                  <c:v>608</c:v>
                </c:pt>
                <c:pt idx="307">
                  <c:v>610</c:v>
                </c:pt>
                <c:pt idx="308">
                  <c:v>612</c:v>
                </c:pt>
                <c:pt idx="309">
                  <c:v>614</c:v>
                </c:pt>
                <c:pt idx="310">
                  <c:v>616</c:v>
                </c:pt>
                <c:pt idx="311">
                  <c:v>618</c:v>
                </c:pt>
                <c:pt idx="312">
                  <c:v>620</c:v>
                </c:pt>
                <c:pt idx="313">
                  <c:v>622</c:v>
                </c:pt>
                <c:pt idx="314">
                  <c:v>624</c:v>
                </c:pt>
                <c:pt idx="315">
                  <c:v>626</c:v>
                </c:pt>
                <c:pt idx="316">
                  <c:v>628</c:v>
                </c:pt>
                <c:pt idx="317">
                  <c:v>630</c:v>
                </c:pt>
                <c:pt idx="318">
                  <c:v>632</c:v>
                </c:pt>
                <c:pt idx="319">
                  <c:v>634</c:v>
                </c:pt>
                <c:pt idx="320">
                  <c:v>636</c:v>
                </c:pt>
                <c:pt idx="321">
                  <c:v>638</c:v>
                </c:pt>
                <c:pt idx="322">
                  <c:v>640</c:v>
                </c:pt>
                <c:pt idx="323">
                  <c:v>642</c:v>
                </c:pt>
                <c:pt idx="324">
                  <c:v>644</c:v>
                </c:pt>
                <c:pt idx="325">
                  <c:v>646</c:v>
                </c:pt>
                <c:pt idx="326">
                  <c:v>648</c:v>
                </c:pt>
                <c:pt idx="327">
                  <c:v>650</c:v>
                </c:pt>
                <c:pt idx="328">
                  <c:v>652</c:v>
                </c:pt>
                <c:pt idx="329">
                  <c:v>654</c:v>
                </c:pt>
                <c:pt idx="330">
                  <c:v>656</c:v>
                </c:pt>
                <c:pt idx="331">
                  <c:v>658</c:v>
                </c:pt>
                <c:pt idx="332">
                  <c:v>660</c:v>
                </c:pt>
                <c:pt idx="333">
                  <c:v>662</c:v>
                </c:pt>
                <c:pt idx="334">
                  <c:v>664</c:v>
                </c:pt>
                <c:pt idx="335">
                  <c:v>666</c:v>
                </c:pt>
                <c:pt idx="336">
                  <c:v>668</c:v>
                </c:pt>
                <c:pt idx="337">
                  <c:v>670</c:v>
                </c:pt>
                <c:pt idx="338">
                  <c:v>672</c:v>
                </c:pt>
                <c:pt idx="339">
                  <c:v>674</c:v>
                </c:pt>
                <c:pt idx="340">
                  <c:v>676</c:v>
                </c:pt>
                <c:pt idx="341">
                  <c:v>678</c:v>
                </c:pt>
                <c:pt idx="342">
                  <c:v>680</c:v>
                </c:pt>
                <c:pt idx="343">
                  <c:v>682</c:v>
                </c:pt>
                <c:pt idx="344">
                  <c:v>684</c:v>
                </c:pt>
                <c:pt idx="345">
                  <c:v>686</c:v>
                </c:pt>
                <c:pt idx="346">
                  <c:v>688</c:v>
                </c:pt>
                <c:pt idx="347">
                  <c:v>690</c:v>
                </c:pt>
                <c:pt idx="348">
                  <c:v>692</c:v>
                </c:pt>
                <c:pt idx="349">
                  <c:v>694</c:v>
                </c:pt>
                <c:pt idx="350">
                  <c:v>696</c:v>
                </c:pt>
                <c:pt idx="351">
                  <c:v>698</c:v>
                </c:pt>
                <c:pt idx="352">
                  <c:v>700</c:v>
                </c:pt>
              </c:strCache>
            </c:strRef>
          </c:xVal>
          <c:yVal>
            <c:numRef>
              <c:f>'Delta D-D'!$BZ$2:$BZ$354</c:f>
              <c:numCache>
                <c:formatCode>0.0000</c:formatCode>
                <c:ptCount val="353"/>
                <c:pt idx="0">
                  <c:v>0</c:v>
                </c:pt>
                <c:pt idx="2">
                  <c:v>0.9970090700208244</c:v>
                </c:pt>
                <c:pt idx="3">
                  <c:v>0.99708145196070885</c:v>
                </c:pt>
                <c:pt idx="4">
                  <c:v>0.99715162568798621</c:v>
                </c:pt>
                <c:pt idx="5">
                  <c:v>0.99722129447833696</c:v>
                </c:pt>
                <c:pt idx="6">
                  <c:v>0.99728808730135854</c:v>
                </c:pt>
                <c:pt idx="7">
                  <c:v>0.99735378876944158</c:v>
                </c:pt>
                <c:pt idx="8">
                  <c:v>0.99741832330599889</c:v>
                </c:pt>
                <c:pt idx="9">
                  <c:v>0.99748094951527677</c:v>
                </c:pt>
                <c:pt idx="10">
                  <c:v>0.9975424675062704</c:v>
                </c:pt>
                <c:pt idx="11">
                  <c:v>0.99760263138671279</c:v>
                </c:pt>
                <c:pt idx="12">
                  <c:v>0.99766080643518873</c:v>
                </c:pt>
                <c:pt idx="13">
                  <c:v>0.99771817153085773</c:v>
                </c:pt>
                <c:pt idx="14">
                  <c:v>0.99777449727109768</c:v>
                </c:pt>
                <c:pt idx="15">
                  <c:v>0.99782965717291372</c:v>
                </c:pt>
                <c:pt idx="16">
                  <c:v>0.99788266759740607</c:v>
                </c:pt>
                <c:pt idx="17">
                  <c:v>0.99793569647406577</c:v>
                </c:pt>
                <c:pt idx="18">
                  <c:v>0.99798743976243409</c:v>
                </c:pt>
                <c:pt idx="19">
                  <c:v>0.99803684760859512</c:v>
                </c:pt>
                <c:pt idx="20">
                  <c:v>0.9980859857403066</c:v>
                </c:pt>
                <c:pt idx="21">
                  <c:v>0.99813409905051631</c:v>
                </c:pt>
                <c:pt idx="22">
                  <c:v>0.99818004158990992</c:v>
                </c:pt>
                <c:pt idx="23">
                  <c:v>0.99822613387720971</c:v>
                </c:pt>
                <c:pt idx="24">
                  <c:v>0.99826971493017402</c:v>
                </c:pt>
                <c:pt idx="25">
                  <c:v>0.99831362218090836</c:v>
                </c:pt>
                <c:pt idx="26">
                  <c:v>0.99835693198609643</c:v>
                </c:pt>
                <c:pt idx="27">
                  <c:v>0.99839796453377916</c:v>
                </c:pt>
                <c:pt idx="28">
                  <c:v>0.99843779860013548</c:v>
                </c:pt>
                <c:pt idx="29">
                  <c:v>0.99847877037517674</c:v>
                </c:pt>
                <c:pt idx="30">
                  <c:v>0.99851793388790089</c:v>
                </c:pt>
                <c:pt idx="31">
                  <c:v>0.99855672145219687</c:v>
                </c:pt>
                <c:pt idx="32">
                  <c:v>0.99859180537885817</c:v>
                </c:pt>
                <c:pt idx="33">
                  <c:v>0.99862863430065385</c:v>
                </c:pt>
                <c:pt idx="34">
                  <c:v>0.99866378106700848</c:v>
                </c:pt>
                <c:pt idx="35">
                  <c:v>0.99869924025782109</c:v>
                </c:pt>
                <c:pt idx="36">
                  <c:v>0.9987323739627606</c:v>
                </c:pt>
                <c:pt idx="37">
                  <c:v>0.99876429816103918</c:v>
                </c:pt>
                <c:pt idx="38">
                  <c:v>0.99879798868369696</c:v>
                </c:pt>
                <c:pt idx="39">
                  <c:v>0.99882784218503373</c:v>
                </c:pt>
                <c:pt idx="40">
                  <c:v>0.99886007817150824</c:v>
                </c:pt>
                <c:pt idx="41">
                  <c:v>0.99889058850778811</c:v>
                </c:pt>
                <c:pt idx="42">
                  <c:v>0.9989187220783361</c:v>
                </c:pt>
                <c:pt idx="43">
                  <c:v>0.99894742699018058</c:v>
                </c:pt>
                <c:pt idx="44">
                  <c:v>0.99897576193658033</c:v>
                </c:pt>
                <c:pt idx="45">
                  <c:v>0.99900275999451404</c:v>
                </c:pt>
                <c:pt idx="46">
                  <c:v>0.99902957440523954</c:v>
                </c:pt>
                <c:pt idx="47">
                  <c:v>0.99905554566613619</c:v>
                </c:pt>
                <c:pt idx="48">
                  <c:v>0.99908201405028108</c:v>
                </c:pt>
                <c:pt idx="49">
                  <c:v>0.99910482403781764</c:v>
                </c:pt>
                <c:pt idx="50">
                  <c:v>0.9991299722339132</c:v>
                </c:pt>
                <c:pt idx="51">
                  <c:v>0.99915244656768554</c:v>
                </c:pt>
                <c:pt idx="52">
                  <c:v>0.99917689742577021</c:v>
                </c:pt>
                <c:pt idx="53">
                  <c:v>0.99919843312050804</c:v>
                </c:pt>
                <c:pt idx="54">
                  <c:v>0.99922141122096486</c:v>
                </c:pt>
                <c:pt idx="55">
                  <c:v>0.99924157735208741</c:v>
                </c:pt>
                <c:pt idx="56">
                  <c:v>0.9992614197875036</c:v>
                </c:pt>
                <c:pt idx="57">
                  <c:v>0.99928468564689399</c:v>
                </c:pt>
                <c:pt idx="58">
                  <c:v>0.99930251039328377</c:v>
                </c:pt>
                <c:pt idx="59">
                  <c:v>0.99932480409663882</c:v>
                </c:pt>
                <c:pt idx="60">
                  <c:v>0.99934237731392195</c:v>
                </c:pt>
                <c:pt idx="61">
                  <c:v>0.99936084331991115</c:v>
                </c:pt>
                <c:pt idx="62">
                  <c:v>0.99938024734117936</c:v>
                </c:pt>
                <c:pt idx="63">
                  <c:v>0.99939704076896863</c:v>
                </c:pt>
                <c:pt idx="64">
                  <c:v>0.99941462573677764</c:v>
                </c:pt>
                <c:pt idx="65">
                  <c:v>0.99943099678750913</c:v>
                </c:pt>
                <c:pt idx="66">
                  <c:v>0.99944843328528488</c:v>
                </c:pt>
                <c:pt idx="67">
                  <c:v>0.99946217591048514</c:v>
                </c:pt>
                <c:pt idx="68">
                  <c:v>0.99947975790787202</c:v>
                </c:pt>
                <c:pt idx="69">
                  <c:v>0.99949604876900466</c:v>
                </c:pt>
                <c:pt idx="70">
                  <c:v>0.99951048853298552</c:v>
                </c:pt>
                <c:pt idx="71">
                  <c:v>0.99952612838329979</c:v>
                </c:pt>
                <c:pt idx="72">
                  <c:v>0.99953916922757302</c:v>
                </c:pt>
                <c:pt idx="73">
                  <c:v>0.99955433598449062</c:v>
                </c:pt>
                <c:pt idx="74">
                  <c:v>0.99956714434625771</c:v>
                </c:pt>
                <c:pt idx="75">
                  <c:v>0.99958021131850971</c:v>
                </c:pt>
                <c:pt idx="76">
                  <c:v>0.99959349238291872</c:v>
                </c:pt>
                <c:pt idx="77">
                  <c:v>0.99960611540068489</c:v>
                </c:pt>
                <c:pt idx="78">
                  <c:v>0.99961912042834788</c:v>
                </c:pt>
                <c:pt idx="79">
                  <c:v>0.99963005665238214</c:v>
                </c:pt>
                <c:pt idx="80">
                  <c:v>0.99964276974869404</c:v>
                </c:pt>
                <c:pt idx="81">
                  <c:v>0.99965229870693662</c:v>
                </c:pt>
                <c:pt idx="82">
                  <c:v>0.99966675867867016</c:v>
                </c:pt>
                <c:pt idx="83">
                  <c:v>0.9996760069512084</c:v>
                </c:pt>
                <c:pt idx="84">
                  <c:v>0.99968929682312224</c:v>
                </c:pt>
                <c:pt idx="85">
                  <c:v>0.99969636686685204</c:v>
                </c:pt>
                <c:pt idx="86">
                  <c:v>0.99970816253584305</c:v>
                </c:pt>
                <c:pt idx="87">
                  <c:v>0.9997163144496527</c:v>
                </c:pt>
                <c:pt idx="88">
                  <c:v>0.9997255662987905</c:v>
                </c:pt>
                <c:pt idx="89">
                  <c:v>0.99973834978814646</c:v>
                </c:pt>
                <c:pt idx="90">
                  <c:v>0.99974655120403966</c:v>
                </c:pt>
                <c:pt idx="91">
                  <c:v>0.99975699830685005</c:v>
                </c:pt>
                <c:pt idx="92">
                  <c:v>0.99976356004804667</c:v>
                </c:pt>
                <c:pt idx="93">
                  <c:v>0.99977266822311772</c:v>
                </c:pt>
                <c:pt idx="94">
                  <c:v>0.99977999638680581</c:v>
                </c:pt>
                <c:pt idx="95">
                  <c:v>0.99978694775056309</c:v>
                </c:pt>
                <c:pt idx="96">
                  <c:v>0.99979768106919031</c:v>
                </c:pt>
                <c:pt idx="97">
                  <c:v>0.99980545338722526</c:v>
                </c:pt>
                <c:pt idx="98">
                  <c:v>0.99981341137742485</c:v>
                </c:pt>
                <c:pt idx="99">
                  <c:v>0.99982024874410502</c:v>
                </c:pt>
                <c:pt idx="100">
                  <c:v>0.99982913461711365</c:v>
                </c:pt>
                <c:pt idx="101">
                  <c:v>0.99983651835905707</c:v>
                </c:pt>
                <c:pt idx="102">
                  <c:v>0.99984063489380748</c:v>
                </c:pt>
                <c:pt idx="103">
                  <c:v>0.99984831427558329</c:v>
                </c:pt>
                <c:pt idx="104">
                  <c:v>0.99985350186731048</c:v>
                </c:pt>
                <c:pt idx="105">
                  <c:v>0.99986239233159124</c:v>
                </c:pt>
                <c:pt idx="106">
                  <c:v>0.99986738518344898</c:v>
                </c:pt>
                <c:pt idx="107">
                  <c:v>0.99987436835311294</c:v>
                </c:pt>
                <c:pt idx="108">
                  <c:v>0.99987840242499693</c:v>
                </c:pt>
                <c:pt idx="109">
                  <c:v>0.99988673376021597</c:v>
                </c:pt>
                <c:pt idx="110">
                  <c:v>0.99989124562042442</c:v>
                </c:pt>
                <c:pt idx="111">
                  <c:v>0.99989647301661488</c:v>
                </c:pt>
                <c:pt idx="112">
                  <c:v>0.99990061473866121</c:v>
                </c:pt>
                <c:pt idx="113">
                  <c:v>0.99990686110831228</c:v>
                </c:pt>
                <c:pt idx="114">
                  <c:v>0.9999133017472962</c:v>
                </c:pt>
                <c:pt idx="115">
                  <c:v>0.99991574214362722</c:v>
                </c:pt>
                <c:pt idx="116">
                  <c:v>0.99992196737614081</c:v>
                </c:pt>
                <c:pt idx="117">
                  <c:v>0.99992604567897359</c:v>
                </c:pt>
                <c:pt idx="118">
                  <c:v>0.99992889722532785</c:v>
                </c:pt>
                <c:pt idx="119">
                  <c:v>0.99993586624046782</c:v>
                </c:pt>
                <c:pt idx="120">
                  <c:v>0.99994137607785694</c:v>
                </c:pt>
                <c:pt idx="121">
                  <c:v>0.99994475042215769</c:v>
                </c:pt>
                <c:pt idx="122">
                  <c:v>0.99994954664635294</c:v>
                </c:pt>
                <c:pt idx="123">
                  <c:v>0.9999526466178339</c:v>
                </c:pt>
                <c:pt idx="124">
                  <c:v>0.99995846791221732</c:v>
                </c:pt>
                <c:pt idx="125">
                  <c:v>0.99995918389164085</c:v>
                </c:pt>
                <c:pt idx="126">
                  <c:v>0.99996508664561778</c:v>
                </c:pt>
                <c:pt idx="127">
                  <c:v>0.99996965187966458</c:v>
                </c:pt>
                <c:pt idx="128">
                  <c:v>0.99997192106292354</c:v>
                </c:pt>
                <c:pt idx="129">
                  <c:v>0.99997470982310444</c:v>
                </c:pt>
                <c:pt idx="130">
                  <c:v>0.99997962946002272</c:v>
                </c:pt>
                <c:pt idx="131">
                  <c:v>0.99998176859715804</c:v>
                </c:pt>
                <c:pt idx="132">
                  <c:v>0.99998637517576194</c:v>
                </c:pt>
                <c:pt idx="133">
                  <c:v>0.99998852868220178</c:v>
                </c:pt>
                <c:pt idx="134">
                  <c:v>0.99999477029297745</c:v>
                </c:pt>
                <c:pt idx="135">
                  <c:v>0.9999961012070776</c:v>
                </c:pt>
                <c:pt idx="136">
                  <c:v>0.99999925761604158</c:v>
                </c:pt>
                <c:pt idx="137">
                  <c:v>0.99999918232991369</c:v>
                </c:pt>
                <c:pt idx="138">
                  <c:v>1.0000046106328677</c:v>
                </c:pt>
                <c:pt idx="139">
                  <c:v>1.0000073584680316</c:v>
                </c:pt>
                <c:pt idx="140">
                  <c:v>1.0000072534709563</c:v>
                </c:pt>
                <c:pt idx="141">
                  <c:v>1.0000101998478355</c:v>
                </c:pt>
                <c:pt idx="142">
                  <c:v>1.0000159738616079</c:v>
                </c:pt>
                <c:pt idx="143">
                  <c:v>1.0000177819098079</c:v>
                </c:pt>
                <c:pt idx="144">
                  <c:v>1.0000169886804608</c:v>
                </c:pt>
                <c:pt idx="145">
                  <c:v>1.0000168526477782</c:v>
                </c:pt>
                <c:pt idx="146">
                  <c:v>1.0000218216440329</c:v>
                </c:pt>
                <c:pt idx="147">
                  <c:v>1.0000241728341612</c:v>
                </c:pt>
                <c:pt idx="148">
                  <c:v>1.0000270697302029</c:v>
                </c:pt>
                <c:pt idx="149">
                  <c:v>1.0000274229638069</c:v>
                </c:pt>
                <c:pt idx="150">
                  <c:v>1.0000297093782962</c:v>
                </c:pt>
                <c:pt idx="151">
                  <c:v>1.00003218819059</c:v>
                </c:pt>
                <c:pt idx="152">
                  <c:v>1.0000331606353785</c:v>
                </c:pt>
                <c:pt idx="153">
                  <c:v>1.0000368021075774</c:v>
                </c:pt>
                <c:pt idx="154">
                  <c:v>1.0000382518832531</c:v>
                </c:pt>
                <c:pt idx="155">
                  <c:v>1.000040955358811</c:v>
                </c:pt>
                <c:pt idx="156">
                  <c:v>1.0000395182163848</c:v>
                </c:pt>
                <c:pt idx="157">
                  <c:v>1.0000434485245833</c:v>
                </c:pt>
                <c:pt idx="158">
                  <c:v>1.0000462757083453</c:v>
                </c:pt>
                <c:pt idx="159">
                  <c:v>1.000049517372835</c:v>
                </c:pt>
                <c:pt idx="160">
                  <c:v>1.000047344873789</c:v>
                </c:pt>
                <c:pt idx="161">
                  <c:v>1.0000496936919503</c:v>
                </c:pt>
                <c:pt idx="162">
                  <c:v>1.0000522756256891</c:v>
                </c:pt>
                <c:pt idx="163">
                  <c:v>1.0000509604254162</c:v>
                </c:pt>
                <c:pt idx="164">
                  <c:v>1.0000540009543748</c:v>
                </c:pt>
                <c:pt idx="165">
                  <c:v>1.0000580658572658</c:v>
                </c:pt>
                <c:pt idx="166">
                  <c:v>1.000053823140336</c:v>
                </c:pt>
                <c:pt idx="167">
                  <c:v>1.0000608099755344</c:v>
                </c:pt>
                <c:pt idx="168">
                  <c:v>1.0000615136783459</c:v>
                </c:pt>
                <c:pt idx="169">
                  <c:v>1.0000569750177981</c:v>
                </c:pt>
                <c:pt idx="170">
                  <c:v>1.0000596381847366</c:v>
                </c:pt>
                <c:pt idx="171">
                  <c:v>1.0000611989491628</c:v>
                </c:pt>
                <c:pt idx="172">
                  <c:v>1.0000610255282816</c:v>
                </c:pt>
                <c:pt idx="173">
                  <c:v>1.0000660955966378</c:v>
                </c:pt>
                <c:pt idx="174">
                  <c:v>1.0000628007189085</c:v>
                </c:pt>
                <c:pt idx="175">
                  <c:v>1.0000667250496686</c:v>
                </c:pt>
                <c:pt idx="176">
                  <c:v>1.0000676813822635</c:v>
                </c:pt>
                <c:pt idx="177">
                  <c:v>1.0000678367456697</c:v>
                </c:pt>
                <c:pt idx="178">
                  <c:v>1.0000715058770864</c:v>
                </c:pt>
                <c:pt idx="179">
                  <c:v>1.000067888911683</c:v>
                </c:pt>
                <c:pt idx="180">
                  <c:v>1.0000727925789332</c:v>
                </c:pt>
                <c:pt idx="181">
                  <c:v>1.0000714740463643</c:v>
                </c:pt>
                <c:pt idx="182">
                  <c:v>1.0000746950241926</c:v>
                </c:pt>
                <c:pt idx="183">
                  <c:v>1.0000695949428398</c:v>
                </c:pt>
                <c:pt idx="184">
                  <c:v>1.0000751609635257</c:v>
                </c:pt>
                <c:pt idx="185">
                  <c:v>1.0000747407957657</c:v>
                </c:pt>
                <c:pt idx="186">
                  <c:v>1.0000752288128545</c:v>
                </c:pt>
                <c:pt idx="187">
                  <c:v>1.0000705359522217</c:v>
                </c:pt>
                <c:pt idx="188">
                  <c:v>1.0000727663131577</c:v>
                </c:pt>
                <c:pt idx="189">
                  <c:v>1.0000775250843446</c:v>
                </c:pt>
                <c:pt idx="190">
                  <c:v>1.0000777986604927</c:v>
                </c:pt>
                <c:pt idx="191">
                  <c:v>1.0000808706857036</c:v>
                </c:pt>
                <c:pt idx="192">
                  <c:v>1.0000809270964091</c:v>
                </c:pt>
                <c:pt idx="193">
                  <c:v>1.0000776824894062</c:v>
                </c:pt>
                <c:pt idx="194">
                  <c:v>1.0000760006836946</c:v>
                </c:pt>
                <c:pt idx="195">
                  <c:v>1.0000806105293703</c:v>
                </c:pt>
                <c:pt idx="196">
                  <c:v>1.0000809685808265</c:v>
                </c:pt>
                <c:pt idx="197">
                  <c:v>1.0000831116768707</c:v>
                </c:pt>
                <c:pt idx="198">
                  <c:v>1.0000775211745652</c:v>
                </c:pt>
                <c:pt idx="199">
                  <c:v>1.0000823199883786</c:v>
                </c:pt>
                <c:pt idx="200">
                  <c:v>1.0000853894532122</c:v>
                </c:pt>
                <c:pt idx="201">
                  <c:v>1.0000796522179189</c:v>
                </c:pt>
                <c:pt idx="202">
                  <c:v>1.0000844321828266</c:v>
                </c:pt>
                <c:pt idx="203">
                  <c:v>1.0000829858056017</c:v>
                </c:pt>
                <c:pt idx="204">
                  <c:v>1.0000763033586995</c:v>
                </c:pt>
                <c:pt idx="205">
                  <c:v>1.000081914293131</c:v>
                </c:pt>
                <c:pt idx="206">
                  <c:v>1.0000838744681488</c:v>
                </c:pt>
                <c:pt idx="207">
                  <c:v>1.0000829059378855</c:v>
                </c:pt>
                <c:pt idx="208">
                  <c:v>1.0000824877077623</c:v>
                </c:pt>
                <c:pt idx="209">
                  <c:v>1.0000864532838538</c:v>
                </c:pt>
                <c:pt idx="210">
                  <c:v>1.0000824861530089</c:v>
                </c:pt>
                <c:pt idx="211">
                  <c:v>1.0000884247550546</c:v>
                </c:pt>
                <c:pt idx="212">
                  <c:v>1.0000872375560574</c:v>
                </c:pt>
                <c:pt idx="213">
                  <c:v>1.0000822777009521</c:v>
                </c:pt>
                <c:pt idx="214">
                  <c:v>1.000082122064478</c:v>
                </c:pt>
                <c:pt idx="215">
                  <c:v>1.000080585119058</c:v>
                </c:pt>
                <c:pt idx="216">
                  <c:v>1.0000871843576979</c:v>
                </c:pt>
                <c:pt idx="217">
                  <c:v>1.0000822422584066</c:v>
                </c:pt>
                <c:pt idx="218">
                  <c:v>1.0000879277818784</c:v>
                </c:pt>
                <c:pt idx="219">
                  <c:v>1.0000846749897017</c:v>
                </c:pt>
                <c:pt idx="220">
                  <c:v>1.0000859475181982</c:v>
                </c:pt>
                <c:pt idx="221">
                  <c:v>1.000082005520454</c:v>
                </c:pt>
                <c:pt idx="222">
                  <c:v>1.0000910218306875</c:v>
                </c:pt>
                <c:pt idx="223">
                  <c:v>1.0000827787072535</c:v>
                </c:pt>
                <c:pt idx="224">
                  <c:v>1.000081898862764</c:v>
                </c:pt>
                <c:pt idx="225">
                  <c:v>1.00008664976256</c:v>
                </c:pt>
                <c:pt idx="226">
                  <c:v>1.0000875337988129</c:v>
                </c:pt>
                <c:pt idx="227">
                  <c:v>1.0000843597774356</c:v>
                </c:pt>
                <c:pt idx="228">
                  <c:v>1.0000821193958347</c:v>
                </c:pt>
                <c:pt idx="229">
                  <c:v>1.0000842589054466</c:v>
                </c:pt>
                <c:pt idx="230">
                  <c:v>1.0000867219782472</c:v>
                </c:pt>
                <c:pt idx="231">
                  <c:v>1.0000828463503537</c:v>
                </c:pt>
                <c:pt idx="232">
                  <c:v>1.0000859835690095</c:v>
                </c:pt>
                <c:pt idx="233">
                  <c:v>1.0000870471287353</c:v>
                </c:pt>
                <c:pt idx="234">
                  <c:v>1.0000826466241188</c:v>
                </c:pt>
                <c:pt idx="235">
                  <c:v>1.0000829064905079</c:v>
                </c:pt>
                <c:pt idx="236">
                  <c:v>1.0000872215627157</c:v>
                </c:pt>
                <c:pt idx="237">
                  <c:v>1.0000860667144698</c:v>
                </c:pt>
                <c:pt idx="238">
                  <c:v>1.0000881051827426</c:v>
                </c:pt>
                <c:pt idx="239">
                  <c:v>1.0000831446856344</c:v>
                </c:pt>
                <c:pt idx="240">
                  <c:v>1.00008486550706</c:v>
                </c:pt>
                <c:pt idx="241">
                  <c:v>1.0000847543864193</c:v>
                </c:pt>
                <c:pt idx="242">
                  <c:v>1.0000870395430606</c:v>
                </c:pt>
                <c:pt idx="243">
                  <c:v>1.0000858882489643</c:v>
                </c:pt>
                <c:pt idx="244">
                  <c:v>1.0000846902334029</c:v>
                </c:pt>
                <c:pt idx="245">
                  <c:v>1.0000895083817889</c:v>
                </c:pt>
                <c:pt idx="246">
                  <c:v>1.0000840014150323</c:v>
                </c:pt>
                <c:pt idx="247">
                  <c:v>1.000086373361496</c:v>
                </c:pt>
                <c:pt idx="248">
                  <c:v>1.0000773359938901</c:v>
                </c:pt>
                <c:pt idx="249">
                  <c:v>1.0000879275241183</c:v>
                </c:pt>
                <c:pt idx="250">
                  <c:v>1.0000852759107763</c:v>
                </c:pt>
                <c:pt idx="251">
                  <c:v>1.0000801471989273</c:v>
                </c:pt>
                <c:pt idx="252">
                  <c:v>1.0000842025499925</c:v>
                </c:pt>
                <c:pt idx="253">
                  <c:v>1.0000847796862111</c:v>
                </c:pt>
                <c:pt idx="254">
                  <c:v>1.0000820341427257</c:v>
                </c:pt>
                <c:pt idx="255">
                  <c:v>1.0000904576169185</c:v>
                </c:pt>
                <c:pt idx="256">
                  <c:v>1.0000846724237065</c:v>
                </c:pt>
                <c:pt idx="257">
                  <c:v>1.0000892039239078</c:v>
                </c:pt>
                <c:pt idx="258">
                  <c:v>1.0000785066727065</c:v>
                </c:pt>
                <c:pt idx="259">
                  <c:v>1.0000872015009206</c:v>
                </c:pt>
                <c:pt idx="260">
                  <c:v>1.0000875059895142</c:v>
                </c:pt>
                <c:pt idx="261">
                  <c:v>1.0000896374430237</c:v>
                </c:pt>
                <c:pt idx="262">
                  <c:v>1.0000795030237415</c:v>
                </c:pt>
                <c:pt idx="263">
                  <c:v>1.0000801009078233</c:v>
                </c:pt>
                <c:pt idx="264">
                  <c:v>1.0000865817096465</c:v>
                </c:pt>
                <c:pt idx="265">
                  <c:v>1.0000850628385964</c:v>
                </c:pt>
                <c:pt idx="266">
                  <c:v>1.0000803675874383</c:v>
                </c:pt>
                <c:pt idx="267">
                  <c:v>1.0000826197568347</c:v>
                </c:pt>
                <c:pt idx="268">
                  <c:v>1.0000856455907792</c:v>
                </c:pt>
                <c:pt idx="269">
                  <c:v>1.0000835561766381</c:v>
                </c:pt>
                <c:pt idx="270">
                  <c:v>1.0000752640382717</c:v>
                </c:pt>
                <c:pt idx="271">
                  <c:v>1.0000817325691505</c:v>
                </c:pt>
                <c:pt idx="272">
                  <c:v>1.0000860363797157</c:v>
                </c:pt>
                <c:pt idx="273">
                  <c:v>1.0000795266807783</c:v>
                </c:pt>
                <c:pt idx="274">
                  <c:v>1.0000812566350843</c:v>
                </c:pt>
                <c:pt idx="275">
                  <c:v>1.0000816979110523</c:v>
                </c:pt>
                <c:pt idx="276">
                  <c:v>1.0000836464698932</c:v>
                </c:pt>
                <c:pt idx="277">
                  <c:v>1.0000845767974493</c:v>
                </c:pt>
                <c:pt idx="278">
                  <c:v>1.0000820123067531</c:v>
                </c:pt>
                <c:pt idx="279">
                  <c:v>1.0000786272469937</c:v>
                </c:pt>
                <c:pt idx="280">
                  <c:v>1.0000824190378532</c:v>
                </c:pt>
                <c:pt idx="281">
                  <c:v>1.0000851502621904</c:v>
                </c:pt>
                <c:pt idx="282">
                  <c:v>1.000083640185</c:v>
                </c:pt>
                <c:pt idx="283">
                  <c:v>1.0000799706325481</c:v>
                </c:pt>
                <c:pt idx="284">
                  <c:v>1.000085794609566</c:v>
                </c:pt>
                <c:pt idx="285">
                  <c:v>1.0000738319895974</c:v>
                </c:pt>
                <c:pt idx="286">
                  <c:v>1.000072435305327</c:v>
                </c:pt>
                <c:pt idx="287">
                  <c:v>1.0000767742023058</c:v>
                </c:pt>
                <c:pt idx="288">
                  <c:v>1.0000813267760085</c:v>
                </c:pt>
                <c:pt idx="289">
                  <c:v>1.0000751435274615</c:v>
                </c:pt>
                <c:pt idx="290">
                  <c:v>1.0000760953488192</c:v>
                </c:pt>
                <c:pt idx="291">
                  <c:v>1.0000779049757387</c:v>
                </c:pt>
                <c:pt idx="292">
                  <c:v>1.0000792818719433</c:v>
                </c:pt>
                <c:pt idx="293">
                  <c:v>1.0000786993679953</c:v>
                </c:pt>
                <c:pt idx="294">
                  <c:v>1.0000848054375724</c:v>
                </c:pt>
                <c:pt idx="295">
                  <c:v>1.0000767791161631</c:v>
                </c:pt>
                <c:pt idx="296">
                  <c:v>1.0000738370838935</c:v>
                </c:pt>
                <c:pt idx="297">
                  <c:v>1.0000828055709938</c:v>
                </c:pt>
                <c:pt idx="298">
                  <c:v>1.0000759758356919</c:v>
                </c:pt>
                <c:pt idx="299">
                  <c:v>1.0000783553884387</c:v>
                </c:pt>
                <c:pt idx="300">
                  <c:v>1.0000736185717263</c:v>
                </c:pt>
                <c:pt idx="301">
                  <c:v>1.0000769071333862</c:v>
                </c:pt>
                <c:pt idx="302">
                  <c:v>1.0000778650701569</c:v>
                </c:pt>
                <c:pt idx="303">
                  <c:v>1.0000761554439366</c:v>
                </c:pt>
                <c:pt idx="304">
                  <c:v>1.0000693341849469</c:v>
                </c:pt>
                <c:pt idx="305">
                  <c:v>1.0000730403608575</c:v>
                </c:pt>
                <c:pt idx="306">
                  <c:v>1.0000785415916036</c:v>
                </c:pt>
                <c:pt idx="307">
                  <c:v>1.0000837552350113</c:v>
                </c:pt>
                <c:pt idx="308">
                  <c:v>1.0000773794846489</c:v>
                </c:pt>
                <c:pt idx="309">
                  <c:v>1.000074014003087</c:v>
                </c:pt>
                <c:pt idx="310">
                  <c:v>1.0000748281016192</c:v>
                </c:pt>
                <c:pt idx="311">
                  <c:v>1.0000778528679031</c:v>
                </c:pt>
                <c:pt idx="312">
                  <c:v>1.0000766340967755</c:v>
                </c:pt>
                <c:pt idx="313">
                  <c:v>1.0000776151623221</c:v>
                </c:pt>
                <c:pt idx="314">
                  <c:v>1.0000758355677724</c:v>
                </c:pt>
                <c:pt idx="315">
                  <c:v>1.0000809645924948</c:v>
                </c:pt>
                <c:pt idx="316">
                  <c:v>1.0000735175783775</c:v>
                </c:pt>
                <c:pt idx="317">
                  <c:v>1.000074815775819</c:v>
                </c:pt>
                <c:pt idx="318">
                  <c:v>1.0000668801405719</c:v>
                </c:pt>
                <c:pt idx="319">
                  <c:v>1.0000720973360575</c:v>
                </c:pt>
                <c:pt idx="320">
                  <c:v>1.0000773916186689</c:v>
                </c:pt>
                <c:pt idx="321">
                  <c:v>1.0000731346139675</c:v>
                </c:pt>
                <c:pt idx="322">
                  <c:v>1.000072307436638</c:v>
                </c:pt>
                <c:pt idx="323">
                  <c:v>1.0000730611499693</c:v>
                </c:pt>
                <c:pt idx="324">
                  <c:v>1.0000744460345958</c:v>
                </c:pt>
                <c:pt idx="325">
                  <c:v>1.0000698714082317</c:v>
                </c:pt>
                <c:pt idx="326">
                  <c:v>1.0000693253819684</c:v>
                </c:pt>
                <c:pt idx="327">
                  <c:v>1.0000748408947255</c:v>
                </c:pt>
                <c:pt idx="328">
                  <c:v>1.0000729354838238</c:v>
                </c:pt>
                <c:pt idx="329">
                  <c:v>1.0000744511337825</c:v>
                </c:pt>
                <c:pt idx="330">
                  <c:v>1.000072946572057</c:v>
                </c:pt>
                <c:pt idx="331">
                  <c:v>1.0000726168196568</c:v>
                </c:pt>
                <c:pt idx="332">
                  <c:v>1.0000707939470594</c:v>
                </c:pt>
                <c:pt idx="333">
                  <c:v>1.0000735338555646</c:v>
                </c:pt>
                <c:pt idx="334">
                  <c:v>1.000069803794609</c:v>
                </c:pt>
                <c:pt idx="335">
                  <c:v>1.0000750338551752</c:v>
                </c:pt>
                <c:pt idx="336">
                  <c:v>1.0000638073616783</c:v>
                </c:pt>
                <c:pt idx="337">
                  <c:v>1.0000714128589234</c:v>
                </c:pt>
                <c:pt idx="338">
                  <c:v>1.000069775786762</c:v>
                </c:pt>
                <c:pt idx="339">
                  <c:v>1.0000573656158658</c:v>
                </c:pt>
                <c:pt idx="340">
                  <c:v>1.0000673499285186</c:v>
                </c:pt>
                <c:pt idx="341">
                  <c:v>1.0000688293226969</c:v>
                </c:pt>
                <c:pt idx="342">
                  <c:v>1.0000657242715323</c:v>
                </c:pt>
                <c:pt idx="343">
                  <c:v>1.000061113969626</c:v>
                </c:pt>
                <c:pt idx="344">
                  <c:v>1.0000691102604193</c:v>
                </c:pt>
                <c:pt idx="345">
                  <c:v>1.0000648412211506</c:v>
                </c:pt>
                <c:pt idx="346">
                  <c:v>1.0000677228190906</c:v>
                </c:pt>
                <c:pt idx="347">
                  <c:v>1.0000740332084068</c:v>
                </c:pt>
                <c:pt idx="348">
                  <c:v>1.000069422974605</c:v>
                </c:pt>
                <c:pt idx="349">
                  <c:v>1.000068134508044</c:v>
                </c:pt>
                <c:pt idx="350">
                  <c:v>1.0000618761890516</c:v>
                </c:pt>
                <c:pt idx="351">
                  <c:v>1.0000603913120318</c:v>
                </c:pt>
                <c:pt idx="352">
                  <c:v>1.0000639042420403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08-A14B-98A0-4535C97E9B9D}"/>
            </c:ext>
          </c:extLst>
        </c:ser>
        <c:ser>
          <c:idx val="3"/>
          <c:order val="3"/>
          <c:tx>
            <c:strRef>
              <c:f>'Delta D-D'!$CA$1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'Delta D-D'!$A$2:$A$354</c:f>
              <c:strCache>
                <c:ptCount val="353"/>
                <c:pt idx="0">
                  <c:v>T_C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26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54</c:v>
                </c:pt>
                <c:pt idx="30">
                  <c:v>56</c:v>
                </c:pt>
                <c:pt idx="31">
                  <c:v>58</c:v>
                </c:pt>
                <c:pt idx="32">
                  <c:v>60</c:v>
                </c:pt>
                <c:pt idx="33">
                  <c:v>62</c:v>
                </c:pt>
                <c:pt idx="34">
                  <c:v>64</c:v>
                </c:pt>
                <c:pt idx="35">
                  <c:v>66</c:v>
                </c:pt>
                <c:pt idx="36">
                  <c:v>68</c:v>
                </c:pt>
                <c:pt idx="37">
                  <c:v>70</c:v>
                </c:pt>
                <c:pt idx="38">
                  <c:v>72</c:v>
                </c:pt>
                <c:pt idx="39">
                  <c:v>74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90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226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242</c:v>
                </c:pt>
                <c:pt idx="124">
                  <c:v>244</c:v>
                </c:pt>
                <c:pt idx="125">
                  <c:v>246</c:v>
                </c:pt>
                <c:pt idx="126">
                  <c:v>248</c:v>
                </c:pt>
                <c:pt idx="127">
                  <c:v>250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260</c:v>
                </c:pt>
                <c:pt idx="133">
                  <c:v>262</c:v>
                </c:pt>
                <c:pt idx="134">
                  <c:v>264</c:v>
                </c:pt>
                <c:pt idx="135">
                  <c:v>266</c:v>
                </c:pt>
                <c:pt idx="136">
                  <c:v>268</c:v>
                </c:pt>
                <c:pt idx="137">
                  <c:v>270</c:v>
                </c:pt>
                <c:pt idx="138">
                  <c:v>272</c:v>
                </c:pt>
                <c:pt idx="139">
                  <c:v>274</c:v>
                </c:pt>
                <c:pt idx="140">
                  <c:v>276</c:v>
                </c:pt>
                <c:pt idx="141">
                  <c:v>278</c:v>
                </c:pt>
                <c:pt idx="142">
                  <c:v>280</c:v>
                </c:pt>
                <c:pt idx="143">
                  <c:v>282</c:v>
                </c:pt>
                <c:pt idx="144">
                  <c:v>284</c:v>
                </c:pt>
                <c:pt idx="145">
                  <c:v>286</c:v>
                </c:pt>
                <c:pt idx="146">
                  <c:v>288</c:v>
                </c:pt>
                <c:pt idx="147">
                  <c:v>290</c:v>
                </c:pt>
                <c:pt idx="148">
                  <c:v>292</c:v>
                </c:pt>
                <c:pt idx="149">
                  <c:v>294</c:v>
                </c:pt>
                <c:pt idx="150">
                  <c:v>296</c:v>
                </c:pt>
                <c:pt idx="151">
                  <c:v>298</c:v>
                </c:pt>
                <c:pt idx="152">
                  <c:v>300</c:v>
                </c:pt>
                <c:pt idx="153">
                  <c:v>302</c:v>
                </c:pt>
                <c:pt idx="154">
                  <c:v>304</c:v>
                </c:pt>
                <c:pt idx="155">
                  <c:v>306</c:v>
                </c:pt>
                <c:pt idx="156">
                  <c:v>308</c:v>
                </c:pt>
                <c:pt idx="157">
                  <c:v>310</c:v>
                </c:pt>
                <c:pt idx="158">
                  <c:v>312</c:v>
                </c:pt>
                <c:pt idx="159">
                  <c:v>314</c:v>
                </c:pt>
                <c:pt idx="160">
                  <c:v>316</c:v>
                </c:pt>
                <c:pt idx="161">
                  <c:v>318</c:v>
                </c:pt>
                <c:pt idx="162">
                  <c:v>320</c:v>
                </c:pt>
                <c:pt idx="163">
                  <c:v>322</c:v>
                </c:pt>
                <c:pt idx="164">
                  <c:v>324</c:v>
                </c:pt>
                <c:pt idx="165">
                  <c:v>326</c:v>
                </c:pt>
                <c:pt idx="166">
                  <c:v>328</c:v>
                </c:pt>
                <c:pt idx="167">
                  <c:v>330</c:v>
                </c:pt>
                <c:pt idx="168">
                  <c:v>332</c:v>
                </c:pt>
                <c:pt idx="169">
                  <c:v>334</c:v>
                </c:pt>
                <c:pt idx="170">
                  <c:v>336</c:v>
                </c:pt>
                <c:pt idx="171">
                  <c:v>338</c:v>
                </c:pt>
                <c:pt idx="172">
                  <c:v>340</c:v>
                </c:pt>
                <c:pt idx="173">
                  <c:v>342</c:v>
                </c:pt>
                <c:pt idx="174">
                  <c:v>344</c:v>
                </c:pt>
                <c:pt idx="175">
                  <c:v>346</c:v>
                </c:pt>
                <c:pt idx="176">
                  <c:v>348</c:v>
                </c:pt>
                <c:pt idx="177">
                  <c:v>350</c:v>
                </c:pt>
                <c:pt idx="178">
                  <c:v>352</c:v>
                </c:pt>
                <c:pt idx="179">
                  <c:v>354</c:v>
                </c:pt>
                <c:pt idx="180">
                  <c:v>356</c:v>
                </c:pt>
                <c:pt idx="181">
                  <c:v>358</c:v>
                </c:pt>
                <c:pt idx="182">
                  <c:v>360</c:v>
                </c:pt>
                <c:pt idx="183">
                  <c:v>362</c:v>
                </c:pt>
                <c:pt idx="184">
                  <c:v>364</c:v>
                </c:pt>
                <c:pt idx="185">
                  <c:v>366</c:v>
                </c:pt>
                <c:pt idx="186">
                  <c:v>368</c:v>
                </c:pt>
                <c:pt idx="187">
                  <c:v>370</c:v>
                </c:pt>
                <c:pt idx="188">
                  <c:v>372</c:v>
                </c:pt>
                <c:pt idx="189">
                  <c:v>374</c:v>
                </c:pt>
                <c:pt idx="190">
                  <c:v>376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384</c:v>
                </c:pt>
                <c:pt idx="195">
                  <c:v>386</c:v>
                </c:pt>
                <c:pt idx="196">
                  <c:v>388</c:v>
                </c:pt>
                <c:pt idx="197">
                  <c:v>390</c:v>
                </c:pt>
                <c:pt idx="198">
                  <c:v>392</c:v>
                </c:pt>
                <c:pt idx="199">
                  <c:v>394</c:v>
                </c:pt>
                <c:pt idx="200">
                  <c:v>396</c:v>
                </c:pt>
                <c:pt idx="201">
                  <c:v>398</c:v>
                </c:pt>
                <c:pt idx="202">
                  <c:v>400</c:v>
                </c:pt>
                <c:pt idx="203">
                  <c:v>402</c:v>
                </c:pt>
                <c:pt idx="204">
                  <c:v>404</c:v>
                </c:pt>
                <c:pt idx="205">
                  <c:v>406</c:v>
                </c:pt>
                <c:pt idx="206">
                  <c:v>408</c:v>
                </c:pt>
                <c:pt idx="207">
                  <c:v>410</c:v>
                </c:pt>
                <c:pt idx="208">
                  <c:v>412</c:v>
                </c:pt>
                <c:pt idx="209">
                  <c:v>414</c:v>
                </c:pt>
                <c:pt idx="210">
                  <c:v>416</c:v>
                </c:pt>
                <c:pt idx="211">
                  <c:v>418</c:v>
                </c:pt>
                <c:pt idx="212">
                  <c:v>420</c:v>
                </c:pt>
                <c:pt idx="213">
                  <c:v>422</c:v>
                </c:pt>
                <c:pt idx="214">
                  <c:v>424</c:v>
                </c:pt>
                <c:pt idx="215">
                  <c:v>426</c:v>
                </c:pt>
                <c:pt idx="216">
                  <c:v>428</c:v>
                </c:pt>
                <c:pt idx="217">
                  <c:v>430</c:v>
                </c:pt>
                <c:pt idx="218">
                  <c:v>432</c:v>
                </c:pt>
                <c:pt idx="219">
                  <c:v>434</c:v>
                </c:pt>
                <c:pt idx="220">
                  <c:v>436</c:v>
                </c:pt>
                <c:pt idx="221">
                  <c:v>438</c:v>
                </c:pt>
                <c:pt idx="222">
                  <c:v>440</c:v>
                </c:pt>
                <c:pt idx="223">
                  <c:v>442</c:v>
                </c:pt>
                <c:pt idx="224">
                  <c:v>444</c:v>
                </c:pt>
                <c:pt idx="225">
                  <c:v>446</c:v>
                </c:pt>
                <c:pt idx="226">
                  <c:v>448</c:v>
                </c:pt>
                <c:pt idx="227">
                  <c:v>450</c:v>
                </c:pt>
                <c:pt idx="228">
                  <c:v>452</c:v>
                </c:pt>
                <c:pt idx="229">
                  <c:v>454</c:v>
                </c:pt>
                <c:pt idx="230">
                  <c:v>456</c:v>
                </c:pt>
                <c:pt idx="231">
                  <c:v>458</c:v>
                </c:pt>
                <c:pt idx="232">
                  <c:v>460</c:v>
                </c:pt>
                <c:pt idx="233">
                  <c:v>462</c:v>
                </c:pt>
                <c:pt idx="234">
                  <c:v>464</c:v>
                </c:pt>
                <c:pt idx="235">
                  <c:v>466</c:v>
                </c:pt>
                <c:pt idx="236">
                  <c:v>468</c:v>
                </c:pt>
                <c:pt idx="237">
                  <c:v>470</c:v>
                </c:pt>
                <c:pt idx="238">
                  <c:v>472</c:v>
                </c:pt>
                <c:pt idx="239">
                  <c:v>474</c:v>
                </c:pt>
                <c:pt idx="240">
                  <c:v>476</c:v>
                </c:pt>
                <c:pt idx="241">
                  <c:v>478</c:v>
                </c:pt>
                <c:pt idx="242">
                  <c:v>480</c:v>
                </c:pt>
                <c:pt idx="243">
                  <c:v>482</c:v>
                </c:pt>
                <c:pt idx="244">
                  <c:v>484</c:v>
                </c:pt>
                <c:pt idx="245">
                  <c:v>486</c:v>
                </c:pt>
                <c:pt idx="246">
                  <c:v>488</c:v>
                </c:pt>
                <c:pt idx="247">
                  <c:v>490</c:v>
                </c:pt>
                <c:pt idx="248">
                  <c:v>492</c:v>
                </c:pt>
                <c:pt idx="249">
                  <c:v>494</c:v>
                </c:pt>
                <c:pt idx="250">
                  <c:v>496</c:v>
                </c:pt>
                <c:pt idx="251">
                  <c:v>498</c:v>
                </c:pt>
                <c:pt idx="252">
                  <c:v>500</c:v>
                </c:pt>
                <c:pt idx="253">
                  <c:v>502</c:v>
                </c:pt>
                <c:pt idx="254">
                  <c:v>504</c:v>
                </c:pt>
                <c:pt idx="255">
                  <c:v>506</c:v>
                </c:pt>
                <c:pt idx="256">
                  <c:v>508</c:v>
                </c:pt>
                <c:pt idx="257">
                  <c:v>510</c:v>
                </c:pt>
                <c:pt idx="258">
                  <c:v>512</c:v>
                </c:pt>
                <c:pt idx="259">
                  <c:v>514</c:v>
                </c:pt>
                <c:pt idx="260">
                  <c:v>516</c:v>
                </c:pt>
                <c:pt idx="261">
                  <c:v>518</c:v>
                </c:pt>
                <c:pt idx="262">
                  <c:v>520</c:v>
                </c:pt>
                <c:pt idx="263">
                  <c:v>522</c:v>
                </c:pt>
                <c:pt idx="264">
                  <c:v>524</c:v>
                </c:pt>
                <c:pt idx="265">
                  <c:v>526</c:v>
                </c:pt>
                <c:pt idx="266">
                  <c:v>528</c:v>
                </c:pt>
                <c:pt idx="267">
                  <c:v>530</c:v>
                </c:pt>
                <c:pt idx="268">
                  <c:v>532</c:v>
                </c:pt>
                <c:pt idx="269">
                  <c:v>534</c:v>
                </c:pt>
                <c:pt idx="270">
                  <c:v>536</c:v>
                </c:pt>
                <c:pt idx="271">
                  <c:v>538</c:v>
                </c:pt>
                <c:pt idx="272">
                  <c:v>540</c:v>
                </c:pt>
                <c:pt idx="273">
                  <c:v>542</c:v>
                </c:pt>
                <c:pt idx="274">
                  <c:v>544</c:v>
                </c:pt>
                <c:pt idx="275">
                  <c:v>546</c:v>
                </c:pt>
                <c:pt idx="276">
                  <c:v>548</c:v>
                </c:pt>
                <c:pt idx="277">
                  <c:v>550</c:v>
                </c:pt>
                <c:pt idx="278">
                  <c:v>552</c:v>
                </c:pt>
                <c:pt idx="279">
                  <c:v>554</c:v>
                </c:pt>
                <c:pt idx="280">
                  <c:v>556</c:v>
                </c:pt>
                <c:pt idx="281">
                  <c:v>558</c:v>
                </c:pt>
                <c:pt idx="282">
                  <c:v>560</c:v>
                </c:pt>
                <c:pt idx="283">
                  <c:v>562</c:v>
                </c:pt>
                <c:pt idx="284">
                  <c:v>564</c:v>
                </c:pt>
                <c:pt idx="285">
                  <c:v>566</c:v>
                </c:pt>
                <c:pt idx="286">
                  <c:v>568</c:v>
                </c:pt>
                <c:pt idx="287">
                  <c:v>570</c:v>
                </c:pt>
                <c:pt idx="288">
                  <c:v>572</c:v>
                </c:pt>
                <c:pt idx="289">
                  <c:v>574</c:v>
                </c:pt>
                <c:pt idx="290">
                  <c:v>576</c:v>
                </c:pt>
                <c:pt idx="291">
                  <c:v>578</c:v>
                </c:pt>
                <c:pt idx="292">
                  <c:v>580</c:v>
                </c:pt>
                <c:pt idx="293">
                  <c:v>582</c:v>
                </c:pt>
                <c:pt idx="294">
                  <c:v>584</c:v>
                </c:pt>
                <c:pt idx="295">
                  <c:v>586</c:v>
                </c:pt>
                <c:pt idx="296">
                  <c:v>588</c:v>
                </c:pt>
                <c:pt idx="297">
                  <c:v>590</c:v>
                </c:pt>
                <c:pt idx="298">
                  <c:v>592</c:v>
                </c:pt>
                <c:pt idx="299">
                  <c:v>594</c:v>
                </c:pt>
                <c:pt idx="300">
                  <c:v>596</c:v>
                </c:pt>
                <c:pt idx="301">
                  <c:v>598</c:v>
                </c:pt>
                <c:pt idx="302">
                  <c:v>600</c:v>
                </c:pt>
                <c:pt idx="303">
                  <c:v>602</c:v>
                </c:pt>
                <c:pt idx="304">
                  <c:v>604</c:v>
                </c:pt>
                <c:pt idx="305">
                  <c:v>606</c:v>
                </c:pt>
                <c:pt idx="306">
                  <c:v>608</c:v>
                </c:pt>
                <c:pt idx="307">
                  <c:v>610</c:v>
                </c:pt>
                <c:pt idx="308">
                  <c:v>612</c:v>
                </c:pt>
                <c:pt idx="309">
                  <c:v>614</c:v>
                </c:pt>
                <c:pt idx="310">
                  <c:v>616</c:v>
                </c:pt>
                <c:pt idx="311">
                  <c:v>618</c:v>
                </c:pt>
                <c:pt idx="312">
                  <c:v>620</c:v>
                </c:pt>
                <c:pt idx="313">
                  <c:v>622</c:v>
                </c:pt>
                <c:pt idx="314">
                  <c:v>624</c:v>
                </c:pt>
                <c:pt idx="315">
                  <c:v>626</c:v>
                </c:pt>
                <c:pt idx="316">
                  <c:v>628</c:v>
                </c:pt>
                <c:pt idx="317">
                  <c:v>630</c:v>
                </c:pt>
                <c:pt idx="318">
                  <c:v>632</c:v>
                </c:pt>
                <c:pt idx="319">
                  <c:v>634</c:v>
                </c:pt>
                <c:pt idx="320">
                  <c:v>636</c:v>
                </c:pt>
                <c:pt idx="321">
                  <c:v>638</c:v>
                </c:pt>
                <c:pt idx="322">
                  <c:v>640</c:v>
                </c:pt>
                <c:pt idx="323">
                  <c:v>642</c:v>
                </c:pt>
                <c:pt idx="324">
                  <c:v>644</c:v>
                </c:pt>
                <c:pt idx="325">
                  <c:v>646</c:v>
                </c:pt>
                <c:pt idx="326">
                  <c:v>648</c:v>
                </c:pt>
                <c:pt idx="327">
                  <c:v>650</c:v>
                </c:pt>
                <c:pt idx="328">
                  <c:v>652</c:v>
                </c:pt>
                <c:pt idx="329">
                  <c:v>654</c:v>
                </c:pt>
                <c:pt idx="330">
                  <c:v>656</c:v>
                </c:pt>
                <c:pt idx="331">
                  <c:v>658</c:v>
                </c:pt>
                <c:pt idx="332">
                  <c:v>660</c:v>
                </c:pt>
                <c:pt idx="333">
                  <c:v>662</c:v>
                </c:pt>
                <c:pt idx="334">
                  <c:v>664</c:v>
                </c:pt>
                <c:pt idx="335">
                  <c:v>666</c:v>
                </c:pt>
                <c:pt idx="336">
                  <c:v>668</c:v>
                </c:pt>
                <c:pt idx="337">
                  <c:v>670</c:v>
                </c:pt>
                <c:pt idx="338">
                  <c:v>672</c:v>
                </c:pt>
                <c:pt idx="339">
                  <c:v>674</c:v>
                </c:pt>
                <c:pt idx="340">
                  <c:v>676</c:v>
                </c:pt>
                <c:pt idx="341">
                  <c:v>678</c:v>
                </c:pt>
                <c:pt idx="342">
                  <c:v>680</c:v>
                </c:pt>
                <c:pt idx="343">
                  <c:v>682</c:v>
                </c:pt>
                <c:pt idx="344">
                  <c:v>684</c:v>
                </c:pt>
                <c:pt idx="345">
                  <c:v>686</c:v>
                </c:pt>
                <c:pt idx="346">
                  <c:v>688</c:v>
                </c:pt>
                <c:pt idx="347">
                  <c:v>690</c:v>
                </c:pt>
                <c:pt idx="348">
                  <c:v>692</c:v>
                </c:pt>
                <c:pt idx="349">
                  <c:v>694</c:v>
                </c:pt>
                <c:pt idx="350">
                  <c:v>696</c:v>
                </c:pt>
                <c:pt idx="351">
                  <c:v>698</c:v>
                </c:pt>
                <c:pt idx="352">
                  <c:v>700</c:v>
                </c:pt>
              </c:strCache>
            </c:strRef>
          </c:xVal>
          <c:yVal>
            <c:numRef>
              <c:f>'Delta D-D'!$CA$2:$CA$354</c:f>
              <c:numCache>
                <c:formatCode>0.0000</c:formatCode>
                <c:ptCount val="353"/>
                <c:pt idx="0">
                  <c:v>0</c:v>
                </c:pt>
                <c:pt idx="2">
                  <c:v>0.99998867873499586</c:v>
                </c:pt>
                <c:pt idx="3">
                  <c:v>0.99999098970738054</c:v>
                </c:pt>
                <c:pt idx="4">
                  <c:v>0.99999233067291515</c:v>
                </c:pt>
                <c:pt idx="5">
                  <c:v>0.99999254446036712</c:v>
                </c:pt>
                <c:pt idx="6">
                  <c:v>0.99999371757139233</c:v>
                </c:pt>
                <c:pt idx="7">
                  <c:v>0.99999479359027665</c:v>
                </c:pt>
                <c:pt idx="8">
                  <c:v>0.99999538444330094</c:v>
                </c:pt>
                <c:pt idx="9">
                  <c:v>0.99999677238618467</c:v>
                </c:pt>
                <c:pt idx="10">
                  <c:v>0.99999729696441186</c:v>
                </c:pt>
                <c:pt idx="11">
                  <c:v>0.99999839640618404</c:v>
                </c:pt>
                <c:pt idx="12">
                  <c:v>0.99999959724135135</c:v>
                </c:pt>
                <c:pt idx="13">
                  <c:v>1.000000232120825</c:v>
                </c:pt>
                <c:pt idx="14">
                  <c:v>1.0000013082218897</c:v>
                </c:pt>
                <c:pt idx="15">
                  <c:v>1.0000011871456058</c:v>
                </c:pt>
                <c:pt idx="16">
                  <c:v>1.0000022367497556</c:v>
                </c:pt>
                <c:pt idx="17">
                  <c:v>1.0000024108864602</c:v>
                </c:pt>
                <c:pt idx="18">
                  <c:v>1.0000032634126241</c:v>
                </c:pt>
                <c:pt idx="19">
                  <c:v>1.0000042955325961</c:v>
                </c:pt>
                <c:pt idx="20">
                  <c:v>1.0000047914999912</c:v>
                </c:pt>
                <c:pt idx="21">
                  <c:v>1.0000049734001382</c:v>
                </c:pt>
                <c:pt idx="22">
                  <c:v>1.0000064452075885</c:v>
                </c:pt>
                <c:pt idx="23">
                  <c:v>1.000006755136448</c:v>
                </c:pt>
                <c:pt idx="24">
                  <c:v>1.0000074313109149</c:v>
                </c:pt>
                <c:pt idx="25">
                  <c:v>1.0000078703014641</c:v>
                </c:pt>
                <c:pt idx="26">
                  <c:v>1.0000081321846288</c:v>
                </c:pt>
                <c:pt idx="27">
                  <c:v>1.0000090210435917</c:v>
                </c:pt>
                <c:pt idx="28">
                  <c:v>1.0000092732124359</c:v>
                </c:pt>
                <c:pt idx="29">
                  <c:v>1.0000089221531205</c:v>
                </c:pt>
                <c:pt idx="30">
                  <c:v>1.0000095134064029</c:v>
                </c:pt>
                <c:pt idx="31">
                  <c:v>1.0000108991199892</c:v>
                </c:pt>
                <c:pt idx="32">
                  <c:v>1.0000120705196121</c:v>
                </c:pt>
                <c:pt idx="33">
                  <c:v>1.0000116347945143</c:v>
                </c:pt>
                <c:pt idx="34">
                  <c:v>1.0000119835898911</c:v>
                </c:pt>
                <c:pt idx="35">
                  <c:v>1.0000119203276225</c:v>
                </c:pt>
                <c:pt idx="36">
                  <c:v>1.0000127393136049</c:v>
                </c:pt>
                <c:pt idx="37">
                  <c:v>1.0000151210004944</c:v>
                </c:pt>
                <c:pt idx="38">
                  <c:v>1.0000131982073541</c:v>
                </c:pt>
                <c:pt idx="39">
                  <c:v>1.0000145340357482</c:v>
                </c:pt>
                <c:pt idx="40">
                  <c:v>1.0000150935079266</c:v>
                </c:pt>
                <c:pt idx="41">
                  <c:v>1.0000143630987841</c:v>
                </c:pt>
                <c:pt idx="42">
                  <c:v>1.0000153672056207</c:v>
                </c:pt>
                <c:pt idx="43">
                  <c:v>1.000015127581092</c:v>
                </c:pt>
                <c:pt idx="44">
                  <c:v>1.0000151983726795</c:v>
                </c:pt>
                <c:pt idx="45">
                  <c:v>1.0000171826392137</c:v>
                </c:pt>
                <c:pt idx="46">
                  <c:v>1.0000174826724439</c:v>
                </c:pt>
                <c:pt idx="47">
                  <c:v>1.0000178168938645</c:v>
                </c:pt>
                <c:pt idx="48">
                  <c:v>1.0000164442154864</c:v>
                </c:pt>
                <c:pt idx="49">
                  <c:v>1.0000184707187776</c:v>
                </c:pt>
                <c:pt idx="50">
                  <c:v>1.0000173102783323</c:v>
                </c:pt>
                <c:pt idx="51">
                  <c:v>1.000018165980382</c:v>
                </c:pt>
                <c:pt idx="52">
                  <c:v>1.0000185746568129</c:v>
                </c:pt>
                <c:pt idx="53">
                  <c:v>1.0000200150465957</c:v>
                </c:pt>
                <c:pt idx="54">
                  <c:v>1.0000200065762936</c:v>
                </c:pt>
                <c:pt idx="55">
                  <c:v>1.0000203459968038</c:v>
                </c:pt>
                <c:pt idx="56">
                  <c:v>1.000020382362248</c:v>
                </c:pt>
                <c:pt idx="57">
                  <c:v>1.0000202604976896</c:v>
                </c:pt>
                <c:pt idx="58">
                  <c:v>1.000020715740356</c:v>
                </c:pt>
                <c:pt idx="59">
                  <c:v>1.0000202909783189</c:v>
                </c:pt>
                <c:pt idx="60">
                  <c:v>1.0000211864981261</c:v>
                </c:pt>
                <c:pt idx="61">
                  <c:v>1.0000214616888921</c:v>
                </c:pt>
                <c:pt idx="62">
                  <c:v>1.0000206410565666</c:v>
                </c:pt>
                <c:pt idx="63">
                  <c:v>1.0000221742002535</c:v>
                </c:pt>
                <c:pt idx="64">
                  <c:v>1.0000207889593613</c:v>
                </c:pt>
                <c:pt idx="65">
                  <c:v>1.0000208108690032</c:v>
                </c:pt>
                <c:pt idx="66">
                  <c:v>1.0000215686008715</c:v>
                </c:pt>
                <c:pt idx="67">
                  <c:v>1.0000234673726556</c:v>
                </c:pt>
                <c:pt idx="68">
                  <c:v>1.0000228301243159</c:v>
                </c:pt>
                <c:pt idx="69">
                  <c:v>1.000022263642302</c:v>
                </c:pt>
                <c:pt idx="70">
                  <c:v>1.0000233627389821</c:v>
                </c:pt>
                <c:pt idx="71">
                  <c:v>1.0000233262537539</c:v>
                </c:pt>
                <c:pt idx="72">
                  <c:v>1.0000230936787147</c:v>
                </c:pt>
                <c:pt idx="73">
                  <c:v>1.000021991474757</c:v>
                </c:pt>
                <c:pt idx="74">
                  <c:v>1.0000221740353015</c:v>
                </c:pt>
                <c:pt idx="75">
                  <c:v>1.0000242463116351</c:v>
                </c:pt>
                <c:pt idx="76">
                  <c:v>1.0000229675598649</c:v>
                </c:pt>
                <c:pt idx="77">
                  <c:v>1.0000244132696103</c:v>
                </c:pt>
                <c:pt idx="78">
                  <c:v>1.0000238821702858</c:v>
                </c:pt>
                <c:pt idx="79">
                  <c:v>1.0000237417764974</c:v>
                </c:pt>
                <c:pt idx="80">
                  <c:v>1.0000241507713006</c:v>
                </c:pt>
                <c:pt idx="81">
                  <c:v>1.0000248940728946</c:v>
                </c:pt>
                <c:pt idx="82">
                  <c:v>1.0000221820938737</c:v>
                </c:pt>
                <c:pt idx="83">
                  <c:v>1.0000255246141267</c:v>
                </c:pt>
                <c:pt idx="84">
                  <c:v>1.0000227737903447</c:v>
                </c:pt>
                <c:pt idx="85">
                  <c:v>1.0000247784401637</c:v>
                </c:pt>
                <c:pt idx="86">
                  <c:v>1.0000240783398113</c:v>
                </c:pt>
                <c:pt idx="87">
                  <c:v>1.0000257228442067</c:v>
                </c:pt>
                <c:pt idx="88">
                  <c:v>1.0000261809569313</c:v>
                </c:pt>
                <c:pt idx="89">
                  <c:v>1.0000233803415235</c:v>
                </c:pt>
                <c:pt idx="90">
                  <c:v>1.0000226183985139</c:v>
                </c:pt>
                <c:pt idx="91">
                  <c:v>1.0000240938618585</c:v>
                </c:pt>
                <c:pt idx="92">
                  <c:v>1.0000250840173572</c:v>
                </c:pt>
                <c:pt idx="93">
                  <c:v>1.0000240775008522</c:v>
                </c:pt>
                <c:pt idx="94">
                  <c:v>1.0000232366051198</c:v>
                </c:pt>
                <c:pt idx="95">
                  <c:v>1.0000260130492653</c:v>
                </c:pt>
                <c:pt idx="96">
                  <c:v>1.0000267742689122</c:v>
                </c:pt>
                <c:pt idx="97">
                  <c:v>1.0000226891224664</c:v>
                </c:pt>
                <c:pt idx="98">
                  <c:v>1.0000227653435216</c:v>
                </c:pt>
                <c:pt idx="99">
                  <c:v>1.0000242065445824</c:v>
                </c:pt>
                <c:pt idx="100">
                  <c:v>1.0000251947676273</c:v>
                </c:pt>
                <c:pt idx="101">
                  <c:v>1.0000231938881294</c:v>
                </c:pt>
                <c:pt idx="102">
                  <c:v>1.0000272327948578</c:v>
                </c:pt>
                <c:pt idx="103">
                  <c:v>1.0000240609954738</c:v>
                </c:pt>
                <c:pt idx="104">
                  <c:v>1.0000241561333134</c:v>
                </c:pt>
                <c:pt idx="105">
                  <c:v>1.0000236788702102</c:v>
                </c:pt>
                <c:pt idx="106">
                  <c:v>1.0000237003498322</c:v>
                </c:pt>
                <c:pt idx="107">
                  <c:v>1.0000241698649845</c:v>
                </c:pt>
                <c:pt idx="108">
                  <c:v>1.0000245364800915</c:v>
                </c:pt>
                <c:pt idx="109">
                  <c:v>1.0000229841990163</c:v>
                </c:pt>
                <c:pt idx="110">
                  <c:v>1.0000256294887278</c:v>
                </c:pt>
                <c:pt idx="111">
                  <c:v>1.0000260738281053</c:v>
                </c:pt>
                <c:pt idx="112">
                  <c:v>1.0000232920101402</c:v>
                </c:pt>
                <c:pt idx="113">
                  <c:v>1.000024415267416</c:v>
                </c:pt>
                <c:pt idx="114">
                  <c:v>1.0000255680251078</c:v>
                </c:pt>
                <c:pt idx="115">
                  <c:v>1.0000246106117063</c:v>
                </c:pt>
                <c:pt idx="116">
                  <c:v>1.0000256492978059</c:v>
                </c:pt>
                <c:pt idx="117">
                  <c:v>1.0000229587962972</c:v>
                </c:pt>
                <c:pt idx="118">
                  <c:v>1.0000249584653371</c:v>
                </c:pt>
                <c:pt idx="119">
                  <c:v>1.0000262467548708</c:v>
                </c:pt>
                <c:pt idx="120">
                  <c:v>1.0000254608062649</c:v>
                </c:pt>
                <c:pt idx="121">
                  <c:v>1.0000229449744547</c:v>
                </c:pt>
                <c:pt idx="122">
                  <c:v>1.0000238572315951</c:v>
                </c:pt>
                <c:pt idx="123">
                  <c:v>1.000024770127246</c:v>
                </c:pt>
                <c:pt idx="124">
                  <c:v>1.0000252701204655</c:v>
                </c:pt>
                <c:pt idx="125">
                  <c:v>1.0000244122284987</c:v>
                </c:pt>
                <c:pt idx="126">
                  <c:v>1.0000246540427993</c:v>
                </c:pt>
                <c:pt idx="127">
                  <c:v>1.0000237395619556</c:v>
                </c:pt>
                <c:pt idx="128">
                  <c:v>1.0000209047872393</c:v>
                </c:pt>
                <c:pt idx="129">
                  <c:v>1.0000248011462931</c:v>
                </c:pt>
                <c:pt idx="130">
                  <c:v>1.0000230134667096</c:v>
                </c:pt>
                <c:pt idx="131">
                  <c:v>1.0000244481825817</c:v>
                </c:pt>
                <c:pt idx="132">
                  <c:v>1.0000215939721961</c:v>
                </c:pt>
                <c:pt idx="133">
                  <c:v>1.0000227439383713</c:v>
                </c:pt>
                <c:pt idx="134">
                  <c:v>1.0000190038929635</c:v>
                </c:pt>
                <c:pt idx="135">
                  <c:v>1.0000233590458274</c:v>
                </c:pt>
                <c:pt idx="136">
                  <c:v>1.0000242946103319</c:v>
                </c:pt>
                <c:pt idx="137">
                  <c:v>1.0000224179034463</c:v>
                </c:pt>
                <c:pt idx="138">
                  <c:v>1.0000220921818985</c:v>
                </c:pt>
                <c:pt idx="139">
                  <c:v>1.0000214487428654</c:v>
                </c:pt>
                <c:pt idx="140">
                  <c:v>1.0000225386792261</c:v>
                </c:pt>
                <c:pt idx="141">
                  <c:v>1.0000242415097529</c:v>
                </c:pt>
                <c:pt idx="142">
                  <c:v>1.0000221644135281</c:v>
                </c:pt>
                <c:pt idx="143">
                  <c:v>1.0000226448055773</c:v>
                </c:pt>
                <c:pt idx="144">
                  <c:v>1.0000229538947902</c:v>
                </c:pt>
                <c:pt idx="145">
                  <c:v>1.0000246860347848</c:v>
                </c:pt>
                <c:pt idx="146">
                  <c:v>1.0000235389953556</c:v>
                </c:pt>
                <c:pt idx="147">
                  <c:v>1.000022863159167</c:v>
                </c:pt>
                <c:pt idx="148">
                  <c:v>1.0000231422697625</c:v>
                </c:pt>
                <c:pt idx="149">
                  <c:v>1.0000250777943405</c:v>
                </c:pt>
                <c:pt idx="150">
                  <c:v>1.0000211832825485</c:v>
                </c:pt>
                <c:pt idx="151">
                  <c:v>1.0000209379502274</c:v>
                </c:pt>
                <c:pt idx="152">
                  <c:v>1.0000225483213454</c:v>
                </c:pt>
                <c:pt idx="153">
                  <c:v>1.000021565036243</c:v>
                </c:pt>
                <c:pt idx="154">
                  <c:v>1.0000249866258828</c:v>
                </c:pt>
                <c:pt idx="155">
                  <c:v>1.0000211507877383</c:v>
                </c:pt>
                <c:pt idx="156">
                  <c:v>1.0000206804132261</c:v>
                </c:pt>
                <c:pt idx="157">
                  <c:v>1.0000213187298375</c:v>
                </c:pt>
                <c:pt idx="158">
                  <c:v>1.0000218251832818</c:v>
                </c:pt>
                <c:pt idx="159">
                  <c:v>1.0000202686773516</c:v>
                </c:pt>
                <c:pt idx="160">
                  <c:v>1.0000214745070992</c:v>
                </c:pt>
                <c:pt idx="161">
                  <c:v>1.0000204910594017</c:v>
                </c:pt>
                <c:pt idx="162">
                  <c:v>1.0000220786333025</c:v>
                </c:pt>
                <c:pt idx="163">
                  <c:v>1.0000229821549558</c:v>
                </c:pt>
                <c:pt idx="164">
                  <c:v>1.0000194725457017</c:v>
                </c:pt>
                <c:pt idx="165">
                  <c:v>1.0000212318871782</c:v>
                </c:pt>
                <c:pt idx="166">
                  <c:v>1.0000216253689909</c:v>
                </c:pt>
                <c:pt idx="167">
                  <c:v>1.0000192449892371</c:v>
                </c:pt>
                <c:pt idx="168">
                  <c:v>1.0000193846211731</c:v>
                </c:pt>
                <c:pt idx="169">
                  <c:v>1.0000217378851342</c:v>
                </c:pt>
                <c:pt idx="170">
                  <c:v>1.000022279534291</c:v>
                </c:pt>
                <c:pt idx="171">
                  <c:v>1.0000199282234217</c:v>
                </c:pt>
                <c:pt idx="172">
                  <c:v>1.0000240210146465</c:v>
                </c:pt>
                <c:pt idx="173">
                  <c:v>1.0000195650974844</c:v>
                </c:pt>
                <c:pt idx="174">
                  <c:v>1.0000218529441347</c:v>
                </c:pt>
                <c:pt idx="175">
                  <c:v>1.0000162415949041</c:v>
                </c:pt>
                <c:pt idx="176">
                  <c:v>1.000017632349375</c:v>
                </c:pt>
                <c:pt idx="177">
                  <c:v>1.0000196219537205</c:v>
                </c:pt>
                <c:pt idx="178">
                  <c:v>1.0000167132507414</c:v>
                </c:pt>
                <c:pt idx="179">
                  <c:v>1.0000206839553176</c:v>
                </c:pt>
                <c:pt idx="180">
                  <c:v>1.0000172260030185</c:v>
                </c:pt>
                <c:pt idx="181">
                  <c:v>1.0000180948654309</c:v>
                </c:pt>
                <c:pt idx="182">
                  <c:v>1.0000160831213345</c:v>
                </c:pt>
                <c:pt idx="183">
                  <c:v>1.0000176270354126</c:v>
                </c:pt>
                <c:pt idx="184">
                  <c:v>1.0000175171083321</c:v>
                </c:pt>
                <c:pt idx="185">
                  <c:v>1.000019412854487</c:v>
                </c:pt>
                <c:pt idx="186">
                  <c:v>1.0000193300372737</c:v>
                </c:pt>
                <c:pt idx="187">
                  <c:v>1.0000196315047287</c:v>
                </c:pt>
                <c:pt idx="188">
                  <c:v>1.0000169544231094</c:v>
                </c:pt>
                <c:pt idx="189">
                  <c:v>1.0000160395203403</c:v>
                </c:pt>
                <c:pt idx="190">
                  <c:v>1.0000174441533898</c:v>
                </c:pt>
                <c:pt idx="191">
                  <c:v>1.000017292489997</c:v>
                </c:pt>
                <c:pt idx="192">
                  <c:v>1.0000137533690683</c:v>
                </c:pt>
                <c:pt idx="193">
                  <c:v>1.0000176297767245</c:v>
                </c:pt>
                <c:pt idx="194">
                  <c:v>1.0000170006906768</c:v>
                </c:pt>
                <c:pt idx="195">
                  <c:v>1.0000188142601276</c:v>
                </c:pt>
                <c:pt idx="196">
                  <c:v>1.0000161123839699</c:v>
                </c:pt>
                <c:pt idx="197">
                  <c:v>1.0000146485515196</c:v>
                </c:pt>
                <c:pt idx="198">
                  <c:v>1.0000185936269941</c:v>
                </c:pt>
                <c:pt idx="199">
                  <c:v>1.0000195338082518</c:v>
                </c:pt>
                <c:pt idx="200">
                  <c:v>1.0000145605202495</c:v>
                </c:pt>
                <c:pt idx="201">
                  <c:v>1.0000182229302936</c:v>
                </c:pt>
                <c:pt idx="202">
                  <c:v>1.0000167897050232</c:v>
                </c:pt>
                <c:pt idx="203">
                  <c:v>1.0000173186981018</c:v>
                </c:pt>
                <c:pt idx="204">
                  <c:v>1.0000206497499287</c:v>
                </c:pt>
                <c:pt idx="205">
                  <c:v>1.0000176078137017</c:v>
                </c:pt>
                <c:pt idx="206">
                  <c:v>1.0000136568643181</c:v>
                </c:pt>
                <c:pt idx="207">
                  <c:v>1.0000181976371982</c:v>
                </c:pt>
                <c:pt idx="208">
                  <c:v>1.0000186616322946</c:v>
                </c:pt>
                <c:pt idx="209">
                  <c:v>1.0000176999394426</c:v>
                </c:pt>
                <c:pt idx="210">
                  <c:v>1.0000169402755472</c:v>
                </c:pt>
                <c:pt idx="211">
                  <c:v>1.0000185485778044</c:v>
                </c:pt>
                <c:pt idx="212">
                  <c:v>1.0000174391441616</c:v>
                </c:pt>
                <c:pt idx="213">
                  <c:v>1.0000164621584988</c:v>
                </c:pt>
                <c:pt idx="214">
                  <c:v>1.0000182874153458</c:v>
                </c:pt>
                <c:pt idx="215">
                  <c:v>1.0000197022159085</c:v>
                </c:pt>
                <c:pt idx="216">
                  <c:v>1.0000160197548718</c:v>
                </c:pt>
                <c:pt idx="217">
                  <c:v>1.0000192552907343</c:v>
                </c:pt>
                <c:pt idx="218">
                  <c:v>1.0000151394605519</c:v>
                </c:pt>
                <c:pt idx="219">
                  <c:v>1.0000171311987687</c:v>
                </c:pt>
                <c:pt idx="220">
                  <c:v>1.0000166074124299</c:v>
                </c:pt>
                <c:pt idx="221">
                  <c:v>1.0000176807055883</c:v>
                </c:pt>
                <c:pt idx="222">
                  <c:v>1.0000129460977405</c:v>
                </c:pt>
                <c:pt idx="223">
                  <c:v>1.0000181017888947</c:v>
                </c:pt>
                <c:pt idx="224">
                  <c:v>1.0000141981042503</c:v>
                </c:pt>
                <c:pt idx="225">
                  <c:v>1.0000145652339567</c:v>
                </c:pt>
                <c:pt idx="226">
                  <c:v>1.0000133861505704</c:v>
                </c:pt>
                <c:pt idx="227">
                  <c:v>1.0000115449644322</c:v>
                </c:pt>
                <c:pt idx="228">
                  <c:v>1.0000158098882117</c:v>
                </c:pt>
                <c:pt idx="229">
                  <c:v>1.0000178256170049</c:v>
                </c:pt>
                <c:pt idx="230">
                  <c:v>1.0000184276145545</c:v>
                </c:pt>
                <c:pt idx="231">
                  <c:v>1.0000177107237089</c:v>
                </c:pt>
                <c:pt idx="232">
                  <c:v>1.0000165661737268</c:v>
                </c:pt>
                <c:pt idx="233">
                  <c:v>1.0000166226198901</c:v>
                </c:pt>
                <c:pt idx="234">
                  <c:v>1.0000179826192244</c:v>
                </c:pt>
                <c:pt idx="235">
                  <c:v>1.0000190187908606</c:v>
                </c:pt>
                <c:pt idx="236">
                  <c:v>1.0000136996536932</c:v>
                </c:pt>
                <c:pt idx="237">
                  <c:v>1.000015802213438</c:v>
                </c:pt>
                <c:pt idx="238">
                  <c:v>1.00001073088992</c:v>
                </c:pt>
                <c:pt idx="239">
                  <c:v>1.0000157468460795</c:v>
                </c:pt>
                <c:pt idx="240">
                  <c:v>1.0000161743877785</c:v>
                </c:pt>
                <c:pt idx="241">
                  <c:v>1.0000156282328769</c:v>
                </c:pt>
                <c:pt idx="242">
                  <c:v>1.0000140018903343</c:v>
                </c:pt>
                <c:pt idx="243">
                  <c:v>1.0000149359520356</c:v>
                </c:pt>
                <c:pt idx="244">
                  <c:v>1.0000173874476339</c:v>
                </c:pt>
                <c:pt idx="245">
                  <c:v>1.0000155417563734</c:v>
                </c:pt>
                <c:pt idx="246">
                  <c:v>1.0000170493461051</c:v>
                </c:pt>
                <c:pt idx="247">
                  <c:v>1.0000131560327288</c:v>
                </c:pt>
                <c:pt idx="248">
                  <c:v>1.0000164425156637</c:v>
                </c:pt>
                <c:pt idx="249">
                  <c:v>1.0000152316951041</c:v>
                </c:pt>
                <c:pt idx="250">
                  <c:v>1.0000096486052747</c:v>
                </c:pt>
                <c:pt idx="251">
                  <c:v>1.0000165780596961</c:v>
                </c:pt>
                <c:pt idx="252">
                  <c:v>1.0000173576287748</c:v>
                </c:pt>
                <c:pt idx="253">
                  <c:v>1.0000119754539298</c:v>
                </c:pt>
                <c:pt idx="254">
                  <c:v>1.0000130278248955</c:v>
                </c:pt>
                <c:pt idx="255">
                  <c:v>1.0000105372448067</c:v>
                </c:pt>
                <c:pt idx="256">
                  <c:v>1.0000110187389648</c:v>
                </c:pt>
                <c:pt idx="257">
                  <c:v>1.0000079411578322</c:v>
                </c:pt>
                <c:pt idx="258">
                  <c:v>1.0000152023062625</c:v>
                </c:pt>
                <c:pt idx="259">
                  <c:v>1.0000107461106997</c:v>
                </c:pt>
                <c:pt idx="260">
                  <c:v>1.0000129332156797</c:v>
                </c:pt>
                <c:pt idx="261">
                  <c:v>1.000013758117887</c:v>
                </c:pt>
                <c:pt idx="262">
                  <c:v>1.0000110085194056</c:v>
                </c:pt>
                <c:pt idx="263">
                  <c:v>1.0000148261442121</c:v>
                </c:pt>
                <c:pt idx="264">
                  <c:v>1.0000118230493733</c:v>
                </c:pt>
                <c:pt idx="265">
                  <c:v>1.0000043649795478</c:v>
                </c:pt>
                <c:pt idx="266">
                  <c:v>1.0000112889736019</c:v>
                </c:pt>
                <c:pt idx="267">
                  <c:v>1.0000110736309777</c:v>
                </c:pt>
                <c:pt idx="268">
                  <c:v>1.000013251131139</c:v>
                </c:pt>
                <c:pt idx="269">
                  <c:v>1.0000099241317291</c:v>
                </c:pt>
                <c:pt idx="270">
                  <c:v>1.0000185483497428</c:v>
                </c:pt>
                <c:pt idx="271">
                  <c:v>1.0000114443716135</c:v>
                </c:pt>
                <c:pt idx="272">
                  <c:v>1.0000105239859267</c:v>
                </c:pt>
                <c:pt idx="273">
                  <c:v>1.000017565314103</c:v>
                </c:pt>
                <c:pt idx="274">
                  <c:v>1.0000098819249743</c:v>
                </c:pt>
                <c:pt idx="275">
                  <c:v>1.0000095089612213</c:v>
                </c:pt>
                <c:pt idx="276">
                  <c:v>1.0000161320452958</c:v>
                </c:pt>
                <c:pt idx="277">
                  <c:v>1.0000079343091832</c:v>
                </c:pt>
                <c:pt idx="278">
                  <c:v>1.0000110399427795</c:v>
                </c:pt>
                <c:pt idx="279">
                  <c:v>1.0000113384711196</c:v>
                </c:pt>
                <c:pt idx="280">
                  <c:v>1.0000098913487689</c:v>
                </c:pt>
                <c:pt idx="281">
                  <c:v>1.0000094772516384</c:v>
                </c:pt>
                <c:pt idx="282">
                  <c:v>1.0000068125747159</c:v>
                </c:pt>
                <c:pt idx="283">
                  <c:v>1.0000107402952603</c:v>
                </c:pt>
                <c:pt idx="284">
                  <c:v>1.0000036044107787</c:v>
                </c:pt>
                <c:pt idx="285">
                  <c:v>1.0000135352741284</c:v>
                </c:pt>
                <c:pt idx="286">
                  <c:v>1.000016389140336</c:v>
                </c:pt>
                <c:pt idx="287">
                  <c:v>1.0000147383555547</c:v>
                </c:pt>
                <c:pt idx="288">
                  <c:v>1.000013686046215</c:v>
                </c:pt>
                <c:pt idx="289">
                  <c:v>1.0000138627653408</c:v>
                </c:pt>
                <c:pt idx="290">
                  <c:v>1.0000151702403455</c:v>
                </c:pt>
                <c:pt idx="291">
                  <c:v>1.0000142458133034</c:v>
                </c:pt>
                <c:pt idx="292">
                  <c:v>1.0000151738821297</c:v>
                </c:pt>
                <c:pt idx="293">
                  <c:v>1.0000116093927358</c:v>
                </c:pt>
                <c:pt idx="294">
                  <c:v>1.0000070419253166</c:v>
                </c:pt>
                <c:pt idx="295">
                  <c:v>1.0000110578579173</c:v>
                </c:pt>
                <c:pt idx="296">
                  <c:v>1.0000134000920384</c:v>
                </c:pt>
                <c:pt idx="297">
                  <c:v>1.0000108763810773</c:v>
                </c:pt>
                <c:pt idx="298">
                  <c:v>1.0000118126788307</c:v>
                </c:pt>
                <c:pt idx="299">
                  <c:v>1.0000066690442344</c:v>
                </c:pt>
                <c:pt idx="300">
                  <c:v>1.0000142546275104</c:v>
                </c:pt>
                <c:pt idx="301">
                  <c:v>1.0000089975892978</c:v>
                </c:pt>
                <c:pt idx="302">
                  <c:v>1.0000088894425461</c:v>
                </c:pt>
                <c:pt idx="303">
                  <c:v>1.00001473750708</c:v>
                </c:pt>
                <c:pt idx="304">
                  <c:v>1.0000145462870009</c:v>
                </c:pt>
                <c:pt idx="305">
                  <c:v>1.0000058723423506</c:v>
                </c:pt>
                <c:pt idx="306">
                  <c:v>1.0000112512940715</c:v>
                </c:pt>
                <c:pt idx="307">
                  <c:v>1.0000029053837594</c:v>
                </c:pt>
                <c:pt idx="308">
                  <c:v>1.0000111966131806</c:v>
                </c:pt>
                <c:pt idx="309">
                  <c:v>1.0000109328611257</c:v>
                </c:pt>
                <c:pt idx="310">
                  <c:v>1.0000090776380997</c:v>
                </c:pt>
                <c:pt idx="311">
                  <c:v>1.000009295658413</c:v>
                </c:pt>
                <c:pt idx="312">
                  <c:v>1.0000075064020257</c:v>
                </c:pt>
                <c:pt idx="313">
                  <c:v>1.0000040759373274</c:v>
                </c:pt>
                <c:pt idx="314">
                  <c:v>1.0000109992079864</c:v>
                </c:pt>
                <c:pt idx="315">
                  <c:v>1.0000077144777588</c:v>
                </c:pt>
                <c:pt idx="316">
                  <c:v>1.0000056639168531</c:v>
                </c:pt>
                <c:pt idx="317">
                  <c:v>1.0000070862366917</c:v>
                </c:pt>
                <c:pt idx="318">
                  <c:v>1.000013523208497</c:v>
                </c:pt>
                <c:pt idx="319">
                  <c:v>1.0000113259733692</c:v>
                </c:pt>
                <c:pt idx="320">
                  <c:v>1.0000113771622037</c:v>
                </c:pt>
                <c:pt idx="321">
                  <c:v>1.0000110780199063</c:v>
                </c:pt>
                <c:pt idx="322">
                  <c:v>1.000004993716034</c:v>
                </c:pt>
                <c:pt idx="323">
                  <c:v>1.0000120873017624</c:v>
                </c:pt>
                <c:pt idx="324">
                  <c:v>1.0000092139816212</c:v>
                </c:pt>
                <c:pt idx="325">
                  <c:v>1.0000059900019416</c:v>
                </c:pt>
                <c:pt idx="326">
                  <c:v>1.000010551511535</c:v>
                </c:pt>
                <c:pt idx="327">
                  <c:v>1.0000093249081761</c:v>
                </c:pt>
                <c:pt idx="328">
                  <c:v>1.000004847356732</c:v>
                </c:pt>
                <c:pt idx="329">
                  <c:v>1.0000056531900106</c:v>
                </c:pt>
                <c:pt idx="330">
                  <c:v>1.0000103369922988</c:v>
                </c:pt>
                <c:pt idx="331">
                  <c:v>1.000013169677757</c:v>
                </c:pt>
                <c:pt idx="332">
                  <c:v>1.0000114753785359</c:v>
                </c:pt>
                <c:pt idx="333">
                  <c:v>1.0000108979728937</c:v>
                </c:pt>
                <c:pt idx="334">
                  <c:v>1.0000115388036674</c:v>
                </c:pt>
                <c:pt idx="335">
                  <c:v>1.0000074014164366</c:v>
                </c:pt>
                <c:pt idx="336">
                  <c:v>1.0000129158240334</c:v>
                </c:pt>
                <c:pt idx="337">
                  <c:v>1.000006737953288</c:v>
                </c:pt>
                <c:pt idx="338">
                  <c:v>1.0000103279281729</c:v>
                </c:pt>
                <c:pt idx="339">
                  <c:v>1.0000105249215545</c:v>
                </c:pt>
                <c:pt idx="340">
                  <c:v>1.0000120626869764</c:v>
                </c:pt>
                <c:pt idx="341">
                  <c:v>1.0000088523654911</c:v>
                </c:pt>
                <c:pt idx="342">
                  <c:v>1.0000112388530509</c:v>
                </c:pt>
                <c:pt idx="343">
                  <c:v>1.0000132178331103</c:v>
                </c:pt>
                <c:pt idx="344">
                  <c:v>1.0000092883456657</c:v>
                </c:pt>
                <c:pt idx="345">
                  <c:v>1.0000064806468763</c:v>
                </c:pt>
                <c:pt idx="346">
                  <c:v>1.0000063066900047</c:v>
                </c:pt>
                <c:pt idx="347">
                  <c:v>1.0000058092422615</c:v>
                </c:pt>
                <c:pt idx="348">
                  <c:v>1.0000007018936474</c:v>
                </c:pt>
                <c:pt idx="349">
                  <c:v>1.0000070319568559</c:v>
                </c:pt>
                <c:pt idx="350">
                  <c:v>1.0000042608568238</c:v>
                </c:pt>
                <c:pt idx="351">
                  <c:v>1.0000129739724519</c:v>
                </c:pt>
                <c:pt idx="352">
                  <c:v>1.0000127474397125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08-A14B-98A0-4535C97E9B9D}"/>
            </c:ext>
          </c:extLst>
        </c:ser>
        <c:ser>
          <c:idx val="4"/>
          <c:order val="4"/>
          <c:tx>
            <c:strRef>
              <c:f>'Delta D-D'!$CB$1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'Delta D-D'!$A$2:$A$354</c:f>
              <c:strCache>
                <c:ptCount val="353"/>
                <c:pt idx="0">
                  <c:v>T_C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26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54</c:v>
                </c:pt>
                <c:pt idx="30">
                  <c:v>56</c:v>
                </c:pt>
                <c:pt idx="31">
                  <c:v>58</c:v>
                </c:pt>
                <c:pt idx="32">
                  <c:v>60</c:v>
                </c:pt>
                <c:pt idx="33">
                  <c:v>62</c:v>
                </c:pt>
                <c:pt idx="34">
                  <c:v>64</c:v>
                </c:pt>
                <c:pt idx="35">
                  <c:v>66</c:v>
                </c:pt>
                <c:pt idx="36">
                  <c:v>68</c:v>
                </c:pt>
                <c:pt idx="37">
                  <c:v>70</c:v>
                </c:pt>
                <c:pt idx="38">
                  <c:v>72</c:v>
                </c:pt>
                <c:pt idx="39">
                  <c:v>74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90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226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242</c:v>
                </c:pt>
                <c:pt idx="124">
                  <c:v>244</c:v>
                </c:pt>
                <c:pt idx="125">
                  <c:v>246</c:v>
                </c:pt>
                <c:pt idx="126">
                  <c:v>248</c:v>
                </c:pt>
                <c:pt idx="127">
                  <c:v>250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260</c:v>
                </c:pt>
                <c:pt idx="133">
                  <c:v>262</c:v>
                </c:pt>
                <c:pt idx="134">
                  <c:v>264</c:v>
                </c:pt>
                <c:pt idx="135">
                  <c:v>266</c:v>
                </c:pt>
                <c:pt idx="136">
                  <c:v>268</c:v>
                </c:pt>
                <c:pt idx="137">
                  <c:v>270</c:v>
                </c:pt>
                <c:pt idx="138">
                  <c:v>272</c:v>
                </c:pt>
                <c:pt idx="139">
                  <c:v>274</c:v>
                </c:pt>
                <c:pt idx="140">
                  <c:v>276</c:v>
                </c:pt>
                <c:pt idx="141">
                  <c:v>278</c:v>
                </c:pt>
                <c:pt idx="142">
                  <c:v>280</c:v>
                </c:pt>
                <c:pt idx="143">
                  <c:v>282</c:v>
                </c:pt>
                <c:pt idx="144">
                  <c:v>284</c:v>
                </c:pt>
                <c:pt idx="145">
                  <c:v>286</c:v>
                </c:pt>
                <c:pt idx="146">
                  <c:v>288</c:v>
                </c:pt>
                <c:pt idx="147">
                  <c:v>290</c:v>
                </c:pt>
                <c:pt idx="148">
                  <c:v>292</c:v>
                </c:pt>
                <c:pt idx="149">
                  <c:v>294</c:v>
                </c:pt>
                <c:pt idx="150">
                  <c:v>296</c:v>
                </c:pt>
                <c:pt idx="151">
                  <c:v>298</c:v>
                </c:pt>
                <c:pt idx="152">
                  <c:v>300</c:v>
                </c:pt>
                <c:pt idx="153">
                  <c:v>302</c:v>
                </c:pt>
                <c:pt idx="154">
                  <c:v>304</c:v>
                </c:pt>
                <c:pt idx="155">
                  <c:v>306</c:v>
                </c:pt>
                <c:pt idx="156">
                  <c:v>308</c:v>
                </c:pt>
                <c:pt idx="157">
                  <c:v>310</c:v>
                </c:pt>
                <c:pt idx="158">
                  <c:v>312</c:v>
                </c:pt>
                <c:pt idx="159">
                  <c:v>314</c:v>
                </c:pt>
                <c:pt idx="160">
                  <c:v>316</c:v>
                </c:pt>
                <c:pt idx="161">
                  <c:v>318</c:v>
                </c:pt>
                <c:pt idx="162">
                  <c:v>320</c:v>
                </c:pt>
                <c:pt idx="163">
                  <c:v>322</c:v>
                </c:pt>
                <c:pt idx="164">
                  <c:v>324</c:v>
                </c:pt>
                <c:pt idx="165">
                  <c:v>326</c:v>
                </c:pt>
                <c:pt idx="166">
                  <c:v>328</c:v>
                </c:pt>
                <c:pt idx="167">
                  <c:v>330</c:v>
                </c:pt>
                <c:pt idx="168">
                  <c:v>332</c:v>
                </c:pt>
                <c:pt idx="169">
                  <c:v>334</c:v>
                </c:pt>
                <c:pt idx="170">
                  <c:v>336</c:v>
                </c:pt>
                <c:pt idx="171">
                  <c:v>338</c:v>
                </c:pt>
                <c:pt idx="172">
                  <c:v>340</c:v>
                </c:pt>
                <c:pt idx="173">
                  <c:v>342</c:v>
                </c:pt>
                <c:pt idx="174">
                  <c:v>344</c:v>
                </c:pt>
                <c:pt idx="175">
                  <c:v>346</c:v>
                </c:pt>
                <c:pt idx="176">
                  <c:v>348</c:v>
                </c:pt>
                <c:pt idx="177">
                  <c:v>350</c:v>
                </c:pt>
                <c:pt idx="178">
                  <c:v>352</c:v>
                </c:pt>
                <c:pt idx="179">
                  <c:v>354</c:v>
                </c:pt>
                <c:pt idx="180">
                  <c:v>356</c:v>
                </c:pt>
                <c:pt idx="181">
                  <c:v>358</c:v>
                </c:pt>
                <c:pt idx="182">
                  <c:v>360</c:v>
                </c:pt>
                <c:pt idx="183">
                  <c:v>362</c:v>
                </c:pt>
                <c:pt idx="184">
                  <c:v>364</c:v>
                </c:pt>
                <c:pt idx="185">
                  <c:v>366</c:v>
                </c:pt>
                <c:pt idx="186">
                  <c:v>368</c:v>
                </c:pt>
                <c:pt idx="187">
                  <c:v>370</c:v>
                </c:pt>
                <c:pt idx="188">
                  <c:v>372</c:v>
                </c:pt>
                <c:pt idx="189">
                  <c:v>374</c:v>
                </c:pt>
                <c:pt idx="190">
                  <c:v>376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384</c:v>
                </c:pt>
                <c:pt idx="195">
                  <c:v>386</c:v>
                </c:pt>
                <c:pt idx="196">
                  <c:v>388</c:v>
                </c:pt>
                <c:pt idx="197">
                  <c:v>390</c:v>
                </c:pt>
                <c:pt idx="198">
                  <c:v>392</c:v>
                </c:pt>
                <c:pt idx="199">
                  <c:v>394</c:v>
                </c:pt>
                <c:pt idx="200">
                  <c:v>396</c:v>
                </c:pt>
                <c:pt idx="201">
                  <c:v>398</c:v>
                </c:pt>
                <c:pt idx="202">
                  <c:v>400</c:v>
                </c:pt>
                <c:pt idx="203">
                  <c:v>402</c:v>
                </c:pt>
                <c:pt idx="204">
                  <c:v>404</c:v>
                </c:pt>
                <c:pt idx="205">
                  <c:v>406</c:v>
                </c:pt>
                <c:pt idx="206">
                  <c:v>408</c:v>
                </c:pt>
                <c:pt idx="207">
                  <c:v>410</c:v>
                </c:pt>
                <c:pt idx="208">
                  <c:v>412</c:v>
                </c:pt>
                <c:pt idx="209">
                  <c:v>414</c:v>
                </c:pt>
                <c:pt idx="210">
                  <c:v>416</c:v>
                </c:pt>
                <c:pt idx="211">
                  <c:v>418</c:v>
                </c:pt>
                <c:pt idx="212">
                  <c:v>420</c:v>
                </c:pt>
                <c:pt idx="213">
                  <c:v>422</c:v>
                </c:pt>
                <c:pt idx="214">
                  <c:v>424</c:v>
                </c:pt>
                <c:pt idx="215">
                  <c:v>426</c:v>
                </c:pt>
                <c:pt idx="216">
                  <c:v>428</c:v>
                </c:pt>
                <c:pt idx="217">
                  <c:v>430</c:v>
                </c:pt>
                <c:pt idx="218">
                  <c:v>432</c:v>
                </c:pt>
                <c:pt idx="219">
                  <c:v>434</c:v>
                </c:pt>
                <c:pt idx="220">
                  <c:v>436</c:v>
                </c:pt>
                <c:pt idx="221">
                  <c:v>438</c:v>
                </c:pt>
                <c:pt idx="222">
                  <c:v>440</c:v>
                </c:pt>
                <c:pt idx="223">
                  <c:v>442</c:v>
                </c:pt>
                <c:pt idx="224">
                  <c:v>444</c:v>
                </c:pt>
                <c:pt idx="225">
                  <c:v>446</c:v>
                </c:pt>
                <c:pt idx="226">
                  <c:v>448</c:v>
                </c:pt>
                <c:pt idx="227">
                  <c:v>450</c:v>
                </c:pt>
                <c:pt idx="228">
                  <c:v>452</c:v>
                </c:pt>
                <c:pt idx="229">
                  <c:v>454</c:v>
                </c:pt>
                <c:pt idx="230">
                  <c:v>456</c:v>
                </c:pt>
                <c:pt idx="231">
                  <c:v>458</c:v>
                </c:pt>
                <c:pt idx="232">
                  <c:v>460</c:v>
                </c:pt>
                <c:pt idx="233">
                  <c:v>462</c:v>
                </c:pt>
                <c:pt idx="234">
                  <c:v>464</c:v>
                </c:pt>
                <c:pt idx="235">
                  <c:v>466</c:v>
                </c:pt>
                <c:pt idx="236">
                  <c:v>468</c:v>
                </c:pt>
                <c:pt idx="237">
                  <c:v>470</c:v>
                </c:pt>
                <c:pt idx="238">
                  <c:v>472</c:v>
                </c:pt>
                <c:pt idx="239">
                  <c:v>474</c:v>
                </c:pt>
                <c:pt idx="240">
                  <c:v>476</c:v>
                </c:pt>
                <c:pt idx="241">
                  <c:v>478</c:v>
                </c:pt>
                <c:pt idx="242">
                  <c:v>480</c:v>
                </c:pt>
                <c:pt idx="243">
                  <c:v>482</c:v>
                </c:pt>
                <c:pt idx="244">
                  <c:v>484</c:v>
                </c:pt>
                <c:pt idx="245">
                  <c:v>486</c:v>
                </c:pt>
                <c:pt idx="246">
                  <c:v>488</c:v>
                </c:pt>
                <c:pt idx="247">
                  <c:v>490</c:v>
                </c:pt>
                <c:pt idx="248">
                  <c:v>492</c:v>
                </c:pt>
                <c:pt idx="249">
                  <c:v>494</c:v>
                </c:pt>
                <c:pt idx="250">
                  <c:v>496</c:v>
                </c:pt>
                <c:pt idx="251">
                  <c:v>498</c:v>
                </c:pt>
                <c:pt idx="252">
                  <c:v>500</c:v>
                </c:pt>
                <c:pt idx="253">
                  <c:v>502</c:v>
                </c:pt>
                <c:pt idx="254">
                  <c:v>504</c:v>
                </c:pt>
                <c:pt idx="255">
                  <c:v>506</c:v>
                </c:pt>
                <c:pt idx="256">
                  <c:v>508</c:v>
                </c:pt>
                <c:pt idx="257">
                  <c:v>510</c:v>
                </c:pt>
                <c:pt idx="258">
                  <c:v>512</c:v>
                </c:pt>
                <c:pt idx="259">
                  <c:v>514</c:v>
                </c:pt>
                <c:pt idx="260">
                  <c:v>516</c:v>
                </c:pt>
                <c:pt idx="261">
                  <c:v>518</c:v>
                </c:pt>
                <c:pt idx="262">
                  <c:v>520</c:v>
                </c:pt>
                <c:pt idx="263">
                  <c:v>522</c:v>
                </c:pt>
                <c:pt idx="264">
                  <c:v>524</c:v>
                </c:pt>
                <c:pt idx="265">
                  <c:v>526</c:v>
                </c:pt>
                <c:pt idx="266">
                  <c:v>528</c:v>
                </c:pt>
                <c:pt idx="267">
                  <c:v>530</c:v>
                </c:pt>
                <c:pt idx="268">
                  <c:v>532</c:v>
                </c:pt>
                <c:pt idx="269">
                  <c:v>534</c:v>
                </c:pt>
                <c:pt idx="270">
                  <c:v>536</c:v>
                </c:pt>
                <c:pt idx="271">
                  <c:v>538</c:v>
                </c:pt>
                <c:pt idx="272">
                  <c:v>540</c:v>
                </c:pt>
                <c:pt idx="273">
                  <c:v>542</c:v>
                </c:pt>
                <c:pt idx="274">
                  <c:v>544</c:v>
                </c:pt>
                <c:pt idx="275">
                  <c:v>546</c:v>
                </c:pt>
                <c:pt idx="276">
                  <c:v>548</c:v>
                </c:pt>
                <c:pt idx="277">
                  <c:v>550</c:v>
                </c:pt>
                <c:pt idx="278">
                  <c:v>552</c:v>
                </c:pt>
                <c:pt idx="279">
                  <c:v>554</c:v>
                </c:pt>
                <c:pt idx="280">
                  <c:v>556</c:v>
                </c:pt>
                <c:pt idx="281">
                  <c:v>558</c:v>
                </c:pt>
                <c:pt idx="282">
                  <c:v>560</c:v>
                </c:pt>
                <c:pt idx="283">
                  <c:v>562</c:v>
                </c:pt>
                <c:pt idx="284">
                  <c:v>564</c:v>
                </c:pt>
                <c:pt idx="285">
                  <c:v>566</c:v>
                </c:pt>
                <c:pt idx="286">
                  <c:v>568</c:v>
                </c:pt>
                <c:pt idx="287">
                  <c:v>570</c:v>
                </c:pt>
                <c:pt idx="288">
                  <c:v>572</c:v>
                </c:pt>
                <c:pt idx="289">
                  <c:v>574</c:v>
                </c:pt>
                <c:pt idx="290">
                  <c:v>576</c:v>
                </c:pt>
                <c:pt idx="291">
                  <c:v>578</c:v>
                </c:pt>
                <c:pt idx="292">
                  <c:v>580</c:v>
                </c:pt>
                <c:pt idx="293">
                  <c:v>582</c:v>
                </c:pt>
                <c:pt idx="294">
                  <c:v>584</c:v>
                </c:pt>
                <c:pt idx="295">
                  <c:v>586</c:v>
                </c:pt>
                <c:pt idx="296">
                  <c:v>588</c:v>
                </c:pt>
                <c:pt idx="297">
                  <c:v>590</c:v>
                </c:pt>
                <c:pt idx="298">
                  <c:v>592</c:v>
                </c:pt>
                <c:pt idx="299">
                  <c:v>594</c:v>
                </c:pt>
                <c:pt idx="300">
                  <c:v>596</c:v>
                </c:pt>
                <c:pt idx="301">
                  <c:v>598</c:v>
                </c:pt>
                <c:pt idx="302">
                  <c:v>600</c:v>
                </c:pt>
                <c:pt idx="303">
                  <c:v>602</c:v>
                </c:pt>
                <c:pt idx="304">
                  <c:v>604</c:v>
                </c:pt>
                <c:pt idx="305">
                  <c:v>606</c:v>
                </c:pt>
                <c:pt idx="306">
                  <c:v>608</c:v>
                </c:pt>
                <c:pt idx="307">
                  <c:v>610</c:v>
                </c:pt>
                <c:pt idx="308">
                  <c:v>612</c:v>
                </c:pt>
                <c:pt idx="309">
                  <c:v>614</c:v>
                </c:pt>
                <c:pt idx="310">
                  <c:v>616</c:v>
                </c:pt>
                <c:pt idx="311">
                  <c:v>618</c:v>
                </c:pt>
                <c:pt idx="312">
                  <c:v>620</c:v>
                </c:pt>
                <c:pt idx="313">
                  <c:v>622</c:v>
                </c:pt>
                <c:pt idx="314">
                  <c:v>624</c:v>
                </c:pt>
                <c:pt idx="315">
                  <c:v>626</c:v>
                </c:pt>
                <c:pt idx="316">
                  <c:v>628</c:v>
                </c:pt>
                <c:pt idx="317">
                  <c:v>630</c:v>
                </c:pt>
                <c:pt idx="318">
                  <c:v>632</c:v>
                </c:pt>
                <c:pt idx="319">
                  <c:v>634</c:v>
                </c:pt>
                <c:pt idx="320">
                  <c:v>636</c:v>
                </c:pt>
                <c:pt idx="321">
                  <c:v>638</c:v>
                </c:pt>
                <c:pt idx="322">
                  <c:v>640</c:v>
                </c:pt>
                <c:pt idx="323">
                  <c:v>642</c:v>
                </c:pt>
                <c:pt idx="324">
                  <c:v>644</c:v>
                </c:pt>
                <c:pt idx="325">
                  <c:v>646</c:v>
                </c:pt>
                <c:pt idx="326">
                  <c:v>648</c:v>
                </c:pt>
                <c:pt idx="327">
                  <c:v>650</c:v>
                </c:pt>
                <c:pt idx="328">
                  <c:v>652</c:v>
                </c:pt>
                <c:pt idx="329">
                  <c:v>654</c:v>
                </c:pt>
                <c:pt idx="330">
                  <c:v>656</c:v>
                </c:pt>
                <c:pt idx="331">
                  <c:v>658</c:v>
                </c:pt>
                <c:pt idx="332">
                  <c:v>660</c:v>
                </c:pt>
                <c:pt idx="333">
                  <c:v>662</c:v>
                </c:pt>
                <c:pt idx="334">
                  <c:v>664</c:v>
                </c:pt>
                <c:pt idx="335">
                  <c:v>666</c:v>
                </c:pt>
                <c:pt idx="336">
                  <c:v>668</c:v>
                </c:pt>
                <c:pt idx="337">
                  <c:v>670</c:v>
                </c:pt>
                <c:pt idx="338">
                  <c:v>672</c:v>
                </c:pt>
                <c:pt idx="339">
                  <c:v>674</c:v>
                </c:pt>
                <c:pt idx="340">
                  <c:v>676</c:v>
                </c:pt>
                <c:pt idx="341">
                  <c:v>678</c:v>
                </c:pt>
                <c:pt idx="342">
                  <c:v>680</c:v>
                </c:pt>
                <c:pt idx="343">
                  <c:v>682</c:v>
                </c:pt>
                <c:pt idx="344">
                  <c:v>684</c:v>
                </c:pt>
                <c:pt idx="345">
                  <c:v>686</c:v>
                </c:pt>
                <c:pt idx="346">
                  <c:v>688</c:v>
                </c:pt>
                <c:pt idx="347">
                  <c:v>690</c:v>
                </c:pt>
                <c:pt idx="348">
                  <c:v>692</c:v>
                </c:pt>
                <c:pt idx="349">
                  <c:v>694</c:v>
                </c:pt>
                <c:pt idx="350">
                  <c:v>696</c:v>
                </c:pt>
                <c:pt idx="351">
                  <c:v>698</c:v>
                </c:pt>
                <c:pt idx="352">
                  <c:v>700</c:v>
                </c:pt>
              </c:strCache>
            </c:strRef>
          </c:xVal>
          <c:yVal>
            <c:numRef>
              <c:f>'Delta D-D'!$CB$2:$CB$354</c:f>
              <c:numCache>
                <c:formatCode>0.0000</c:formatCode>
                <c:ptCount val="353"/>
                <c:pt idx="0">
                  <c:v>0</c:v>
                </c:pt>
                <c:pt idx="2">
                  <c:v>0.9778794125047664</c:v>
                </c:pt>
                <c:pt idx="3">
                  <c:v>0.97822974718688815</c:v>
                </c:pt>
                <c:pt idx="4">
                  <c:v>0.97857394022373057</c:v>
                </c:pt>
                <c:pt idx="5">
                  <c:v>0.9789124680185558</c:v>
                </c:pt>
                <c:pt idx="6">
                  <c:v>0.97924341388886194</c:v>
                </c:pt>
                <c:pt idx="7">
                  <c:v>0.97956954394275031</c:v>
                </c:pt>
                <c:pt idx="8">
                  <c:v>0.97989035747659425</c:v>
                </c:pt>
                <c:pt idx="9">
                  <c:v>0.98020514746249243</c:v>
                </c:pt>
                <c:pt idx="10">
                  <c:v>0.98051482235738996</c:v>
                </c:pt>
                <c:pt idx="11">
                  <c:v>0.98081751765564062</c:v>
                </c:pt>
                <c:pt idx="12">
                  <c:v>0.98111694916448933</c:v>
                </c:pt>
                <c:pt idx="13">
                  <c:v>0.98140980596738825</c:v>
                </c:pt>
                <c:pt idx="14">
                  <c:v>0.98169723632194861</c:v>
                </c:pt>
                <c:pt idx="15">
                  <c:v>0.98198019374055523</c:v>
                </c:pt>
                <c:pt idx="16">
                  <c:v>0.98225820496252858</c:v>
                </c:pt>
                <c:pt idx="17">
                  <c:v>0.98253274013749947</c:v>
                </c:pt>
                <c:pt idx="18">
                  <c:v>0.98280035525963705</c:v>
                </c:pt>
                <c:pt idx="19">
                  <c:v>0.98306552518328949</c:v>
                </c:pt>
                <c:pt idx="20">
                  <c:v>0.98332448074248535</c:v>
                </c:pt>
                <c:pt idx="21">
                  <c:v>0.983578195016372</c:v>
                </c:pt>
                <c:pt idx="22">
                  <c:v>0.98382905098171858</c:v>
                </c:pt>
                <c:pt idx="23">
                  <c:v>0.98407487783887526</c:v>
                </c:pt>
                <c:pt idx="24">
                  <c:v>0.98431715108113915</c:v>
                </c:pt>
                <c:pt idx="25">
                  <c:v>0.98455525699042956</c:v>
                </c:pt>
                <c:pt idx="26">
                  <c:v>0.98479016836807354</c:v>
                </c:pt>
                <c:pt idx="27">
                  <c:v>0.98501898276729738</c:v>
                </c:pt>
                <c:pt idx="28">
                  <c:v>0.98524510193801451</c:v>
                </c:pt>
                <c:pt idx="29">
                  <c:v>0.98546797686211396</c:v>
                </c:pt>
                <c:pt idx="30">
                  <c:v>0.98568510371405138</c:v>
                </c:pt>
                <c:pt idx="31">
                  <c:v>0.98589919128793269</c:v>
                </c:pt>
                <c:pt idx="32">
                  <c:v>0.98611096585979396</c:v>
                </c:pt>
                <c:pt idx="33">
                  <c:v>0.9863196689583561</c:v>
                </c:pt>
                <c:pt idx="34">
                  <c:v>0.98652276918407589</c:v>
                </c:pt>
                <c:pt idx="35">
                  <c:v>0.98672361856640367</c:v>
                </c:pt>
                <c:pt idx="36">
                  <c:v>0.98691920180340131</c:v>
                </c:pt>
                <c:pt idx="37">
                  <c:v>0.98711492580785154</c:v>
                </c:pt>
                <c:pt idx="38">
                  <c:v>0.98730488949407291</c:v>
                </c:pt>
                <c:pt idx="39">
                  <c:v>0.98749187966877505</c:v>
                </c:pt>
                <c:pt idx="40">
                  <c:v>0.98767791314141806</c:v>
                </c:pt>
                <c:pt idx="41">
                  <c:v>0.98785779894963766</c:v>
                </c:pt>
                <c:pt idx="42">
                  <c:v>0.98803672356601813</c:v>
                </c:pt>
                <c:pt idx="43">
                  <c:v>0.98821239193253141</c:v>
                </c:pt>
                <c:pt idx="44">
                  <c:v>0.98838506231107071</c:v>
                </c:pt>
                <c:pt idx="45">
                  <c:v>0.98855334800340022</c:v>
                </c:pt>
                <c:pt idx="46">
                  <c:v>0.98872076599439918</c:v>
                </c:pt>
                <c:pt idx="47">
                  <c:v>0.98888399051923215</c:v>
                </c:pt>
                <c:pt idx="48">
                  <c:v>0.98904476442364175</c:v>
                </c:pt>
                <c:pt idx="49">
                  <c:v>0.98920385896886132</c:v>
                </c:pt>
                <c:pt idx="50">
                  <c:v>0.98936109319853582</c:v>
                </c:pt>
                <c:pt idx="51">
                  <c:v>0.98951588991849149</c:v>
                </c:pt>
                <c:pt idx="52">
                  <c:v>0.98966582788178081</c:v>
                </c:pt>
                <c:pt idx="53">
                  <c:v>0.98981480381889075</c:v>
                </c:pt>
                <c:pt idx="54">
                  <c:v>0.9899594817540931</c:v>
                </c:pt>
                <c:pt idx="55">
                  <c:v>0.99010529338725306</c:v>
                </c:pt>
                <c:pt idx="56">
                  <c:v>0.9902472296161885</c:v>
                </c:pt>
                <c:pt idx="57">
                  <c:v>0.99038608541714601</c:v>
                </c:pt>
                <c:pt idx="58">
                  <c:v>0.99052232708774457</c:v>
                </c:pt>
                <c:pt idx="59">
                  <c:v>0.99065504824394313</c:v>
                </c:pt>
                <c:pt idx="60">
                  <c:v>0.99079085287787594</c:v>
                </c:pt>
                <c:pt idx="61">
                  <c:v>0.9909201872655935</c:v>
                </c:pt>
                <c:pt idx="62">
                  <c:v>0.99104862645298142</c:v>
                </c:pt>
                <c:pt idx="63">
                  <c:v>0.99117610099915854</c:v>
                </c:pt>
                <c:pt idx="64">
                  <c:v>0.99129991446071464</c:v>
                </c:pt>
                <c:pt idx="65">
                  <c:v>0.99142241076485815</c:v>
                </c:pt>
                <c:pt idx="66">
                  <c:v>0.99154361374868616</c:v>
                </c:pt>
                <c:pt idx="67">
                  <c:v>0.99166162195982066</c:v>
                </c:pt>
                <c:pt idx="68">
                  <c:v>0.99177821676757039</c:v>
                </c:pt>
                <c:pt idx="69">
                  <c:v>0.99189107702918522</c:v>
                </c:pt>
                <c:pt idx="70">
                  <c:v>0.99200515403975731</c:v>
                </c:pt>
                <c:pt idx="71">
                  <c:v>0.99211717038146996</c:v>
                </c:pt>
                <c:pt idx="72">
                  <c:v>0.99222701112751477</c:v>
                </c:pt>
                <c:pt idx="73">
                  <c:v>0.99233410825137769</c:v>
                </c:pt>
                <c:pt idx="74">
                  <c:v>0.99243824265411473</c:v>
                </c:pt>
                <c:pt idx="75">
                  <c:v>0.99254199636053453</c:v>
                </c:pt>
                <c:pt idx="76">
                  <c:v>0.99264834706962646</c:v>
                </c:pt>
                <c:pt idx="77">
                  <c:v>0.99274678632151969</c:v>
                </c:pt>
                <c:pt idx="78">
                  <c:v>0.99284842363048087</c:v>
                </c:pt>
                <c:pt idx="79">
                  <c:v>0.99294548551522333</c:v>
                </c:pt>
                <c:pt idx="80">
                  <c:v>0.99304386565680824</c:v>
                </c:pt>
                <c:pt idx="81">
                  <c:v>0.993135862297019</c:v>
                </c:pt>
                <c:pt idx="82">
                  <c:v>0.99323069701890254</c:v>
                </c:pt>
                <c:pt idx="83">
                  <c:v>0.99332075138774467</c:v>
                </c:pt>
                <c:pt idx="84">
                  <c:v>0.99341454743417412</c:v>
                </c:pt>
                <c:pt idx="85">
                  <c:v>0.99350227076302011</c:v>
                </c:pt>
                <c:pt idx="86">
                  <c:v>0.99358893846968055</c:v>
                </c:pt>
                <c:pt idx="87">
                  <c:v>0.99367806358015887</c:v>
                </c:pt>
                <c:pt idx="88">
                  <c:v>0.99376419631446211</c:v>
                </c:pt>
                <c:pt idx="89">
                  <c:v>0.99384527419763513</c:v>
                </c:pt>
                <c:pt idx="90">
                  <c:v>0.99392996561752356</c:v>
                </c:pt>
                <c:pt idx="91">
                  <c:v>0.99401176275064029</c:v>
                </c:pt>
                <c:pt idx="92">
                  <c:v>0.99409245830128123</c:v>
                </c:pt>
                <c:pt idx="93">
                  <c:v>0.99417118125034654</c:v>
                </c:pt>
                <c:pt idx="94">
                  <c:v>0.99424872952912746</c:v>
                </c:pt>
                <c:pt idx="95">
                  <c:v>0.9943231339118036</c:v>
                </c:pt>
                <c:pt idx="96">
                  <c:v>0.99440173485991878</c:v>
                </c:pt>
                <c:pt idx="97">
                  <c:v>0.99447497104800375</c:v>
                </c:pt>
                <c:pt idx="98">
                  <c:v>0.99454509311739769</c:v>
                </c:pt>
                <c:pt idx="99">
                  <c:v>0.99461938206417866</c:v>
                </c:pt>
                <c:pt idx="100">
                  <c:v>0.99469300748211853</c:v>
                </c:pt>
                <c:pt idx="101">
                  <c:v>0.9947612879127985</c:v>
                </c:pt>
                <c:pt idx="102">
                  <c:v>0.99483121059529012</c:v>
                </c:pt>
                <c:pt idx="103">
                  <c:v>0.99489873039495447</c:v>
                </c:pt>
                <c:pt idx="104">
                  <c:v>0.99496247846412411</c:v>
                </c:pt>
                <c:pt idx="105">
                  <c:v>0.9950298416258988</c:v>
                </c:pt>
                <c:pt idx="106">
                  <c:v>0.99509534175197689</c:v>
                </c:pt>
                <c:pt idx="107">
                  <c:v>0.9951584202690662</c:v>
                </c:pt>
                <c:pt idx="108">
                  <c:v>0.99522439889856229</c:v>
                </c:pt>
                <c:pt idx="109">
                  <c:v>0.99528277498466411</c:v>
                </c:pt>
                <c:pt idx="110">
                  <c:v>0.9953434650676416</c:v>
                </c:pt>
                <c:pt idx="111">
                  <c:v>0.99540702909865264</c:v>
                </c:pt>
                <c:pt idx="112">
                  <c:v>0.99546597376401169</c:v>
                </c:pt>
                <c:pt idx="113">
                  <c:v>0.99552534966751349</c:v>
                </c:pt>
                <c:pt idx="114">
                  <c:v>0.99557880103620078</c:v>
                </c:pt>
                <c:pt idx="115">
                  <c:v>0.99563695028675603</c:v>
                </c:pt>
                <c:pt idx="116">
                  <c:v>0.99569211563066273</c:v>
                </c:pt>
                <c:pt idx="117">
                  <c:v>0.99574953161332802</c:v>
                </c:pt>
                <c:pt idx="118">
                  <c:v>0.9958069062385384</c:v>
                </c:pt>
                <c:pt idx="119">
                  <c:v>0.99585688815013329</c:v>
                </c:pt>
                <c:pt idx="120">
                  <c:v>0.99591055322508737</c:v>
                </c:pt>
                <c:pt idx="121">
                  <c:v>0.99596520884860329</c:v>
                </c:pt>
                <c:pt idx="122">
                  <c:v>0.9960120225008553</c:v>
                </c:pt>
                <c:pt idx="123">
                  <c:v>0.99606284343263718</c:v>
                </c:pt>
                <c:pt idx="124">
                  <c:v>0.9961134631191908</c:v>
                </c:pt>
                <c:pt idx="125">
                  <c:v>0.99616370194581783</c:v>
                </c:pt>
                <c:pt idx="126">
                  <c:v>0.99620951603194696</c:v>
                </c:pt>
                <c:pt idx="127">
                  <c:v>0.99626179673868742</c:v>
                </c:pt>
                <c:pt idx="128">
                  <c:v>0.99630392046653471</c:v>
                </c:pt>
                <c:pt idx="129">
                  <c:v>0.99635468545613981</c:v>
                </c:pt>
                <c:pt idx="130">
                  <c:v>0.99640200750723429</c:v>
                </c:pt>
                <c:pt idx="131">
                  <c:v>0.99644450330252865</c:v>
                </c:pt>
                <c:pt idx="132">
                  <c:v>0.99649090093487613</c:v>
                </c:pt>
                <c:pt idx="133">
                  <c:v>0.996532459037617</c:v>
                </c:pt>
                <c:pt idx="134">
                  <c:v>0.99657938579212235</c:v>
                </c:pt>
                <c:pt idx="135">
                  <c:v>0.99661973906871637</c:v>
                </c:pt>
                <c:pt idx="136">
                  <c:v>0.99665840853082432</c:v>
                </c:pt>
                <c:pt idx="137">
                  <c:v>0.99670506176999496</c:v>
                </c:pt>
                <c:pt idx="138">
                  <c:v>0.99674222356363895</c:v>
                </c:pt>
                <c:pt idx="139">
                  <c:v>0.99678547443621246</c:v>
                </c:pt>
                <c:pt idx="140">
                  <c:v>0.99682546031400066</c:v>
                </c:pt>
                <c:pt idx="141">
                  <c:v>0.99686428741486799</c:v>
                </c:pt>
                <c:pt idx="142">
                  <c:v>0.99690419793023854</c:v>
                </c:pt>
                <c:pt idx="143">
                  <c:v>0.99694300307069639</c:v>
                </c:pt>
                <c:pt idx="144">
                  <c:v>0.99697482290912232</c:v>
                </c:pt>
                <c:pt idx="145">
                  <c:v>0.99701769877428215</c:v>
                </c:pt>
                <c:pt idx="146">
                  <c:v>0.99705039720632993</c:v>
                </c:pt>
                <c:pt idx="147">
                  <c:v>0.99708536515303325</c:v>
                </c:pt>
                <c:pt idx="148">
                  <c:v>0.99712425453458908</c:v>
                </c:pt>
                <c:pt idx="149">
                  <c:v>0.99715554899917169</c:v>
                </c:pt>
                <c:pt idx="150">
                  <c:v>0.99719424539499546</c:v>
                </c:pt>
                <c:pt idx="151">
                  <c:v>0.99722289202542913</c:v>
                </c:pt>
                <c:pt idx="152">
                  <c:v>0.99725950140490094</c:v>
                </c:pt>
                <c:pt idx="153">
                  <c:v>0.99729602976716958</c:v>
                </c:pt>
                <c:pt idx="154">
                  <c:v>0.99732989167251818</c:v>
                </c:pt>
                <c:pt idx="155">
                  <c:v>0.99736043703294097</c:v>
                </c:pt>
                <c:pt idx="156">
                  <c:v>0.99739417818830833</c:v>
                </c:pt>
                <c:pt idx="157">
                  <c:v>0.99742163248199156</c:v>
                </c:pt>
                <c:pt idx="158">
                  <c:v>0.99745570687246077</c:v>
                </c:pt>
                <c:pt idx="159">
                  <c:v>0.99748074908998408</c:v>
                </c:pt>
                <c:pt idx="160">
                  <c:v>0.99751616234575091</c:v>
                </c:pt>
                <c:pt idx="161">
                  <c:v>0.99754629207925261</c:v>
                </c:pt>
                <c:pt idx="162">
                  <c:v>0.99757534101342482</c:v>
                </c:pt>
                <c:pt idx="163">
                  <c:v>0.99760463248168063</c:v>
                </c:pt>
                <c:pt idx="164">
                  <c:v>0.99762769325905454</c:v>
                </c:pt>
                <c:pt idx="165">
                  <c:v>0.99765535093036817</c:v>
                </c:pt>
                <c:pt idx="166">
                  <c:v>0.99768919476478535</c:v>
                </c:pt>
                <c:pt idx="167">
                  <c:v>0.99771493008248391</c:v>
                </c:pt>
                <c:pt idx="168">
                  <c:v>0.99774209648535139</c:v>
                </c:pt>
                <c:pt idx="169">
                  <c:v>0.99777240666975464</c:v>
                </c:pt>
                <c:pt idx="170">
                  <c:v>0.99779147322468176</c:v>
                </c:pt>
                <c:pt idx="171">
                  <c:v>0.9978188567339038</c:v>
                </c:pt>
                <c:pt idx="172">
                  <c:v>0.99784673063759444</c:v>
                </c:pt>
                <c:pt idx="173">
                  <c:v>0.99787702797391264</c:v>
                </c:pt>
                <c:pt idx="174">
                  <c:v>0.99789360017807793</c:v>
                </c:pt>
                <c:pt idx="175">
                  <c:v>0.99792481652382581</c:v>
                </c:pt>
                <c:pt idx="176">
                  <c:v>0.99794805443891754</c:v>
                </c:pt>
                <c:pt idx="177">
                  <c:v>0.9979702420190224</c:v>
                </c:pt>
                <c:pt idx="178">
                  <c:v>0.9979953078500623</c:v>
                </c:pt>
                <c:pt idx="179">
                  <c:v>0.99801714558119503</c:v>
                </c:pt>
                <c:pt idx="180">
                  <c:v>0.99804292853296983</c:v>
                </c:pt>
                <c:pt idx="181">
                  <c:v>0.99806657330346271</c:v>
                </c:pt>
                <c:pt idx="182">
                  <c:v>0.99809046928256262</c:v>
                </c:pt>
                <c:pt idx="183">
                  <c:v>0.9981067132944077</c:v>
                </c:pt>
                <c:pt idx="184">
                  <c:v>0.99813491681981403</c:v>
                </c:pt>
                <c:pt idx="185">
                  <c:v>0.99815007410955747</c:v>
                </c:pt>
                <c:pt idx="186">
                  <c:v>0.99817876534673178</c:v>
                </c:pt>
                <c:pt idx="187">
                  <c:v>0.99819584807882422</c:v>
                </c:pt>
                <c:pt idx="188">
                  <c:v>0.99821453595020804</c:v>
                </c:pt>
                <c:pt idx="189">
                  <c:v>0.99824257830059426</c:v>
                </c:pt>
                <c:pt idx="190">
                  <c:v>0.99826337649265251</c:v>
                </c:pt>
                <c:pt idx="191">
                  <c:v>0.99827776479924302</c:v>
                </c:pt>
                <c:pt idx="192">
                  <c:v>0.99829745340048903</c:v>
                </c:pt>
                <c:pt idx="193">
                  <c:v>0.99831460340176692</c:v>
                </c:pt>
                <c:pt idx="194">
                  <c:v>0.99833915481436009</c:v>
                </c:pt>
                <c:pt idx="195">
                  <c:v>0.99835431252065687</c:v>
                </c:pt>
                <c:pt idx="196">
                  <c:v>0.99837907204018761</c:v>
                </c:pt>
                <c:pt idx="197">
                  <c:v>0.99839454550475826</c:v>
                </c:pt>
                <c:pt idx="198">
                  <c:v>0.99841494759056781</c:v>
                </c:pt>
                <c:pt idx="199">
                  <c:v>0.99843036307844379</c:v>
                </c:pt>
                <c:pt idx="200">
                  <c:v>0.99845109294154544</c:v>
                </c:pt>
                <c:pt idx="201">
                  <c:v>0.99846927150350762</c:v>
                </c:pt>
                <c:pt idx="202">
                  <c:v>0.9984840322823636</c:v>
                </c:pt>
                <c:pt idx="203">
                  <c:v>0.99849876154857176</c:v>
                </c:pt>
                <c:pt idx="204">
                  <c:v>0.9985148036900795</c:v>
                </c:pt>
                <c:pt idx="205">
                  <c:v>0.99853138522733431</c:v>
                </c:pt>
                <c:pt idx="206">
                  <c:v>0.99855207803150869</c:v>
                </c:pt>
                <c:pt idx="207">
                  <c:v>0.9985646068487668</c:v>
                </c:pt>
                <c:pt idx="208">
                  <c:v>0.99858413851646732</c:v>
                </c:pt>
                <c:pt idx="209">
                  <c:v>0.99859836721457607</c:v>
                </c:pt>
                <c:pt idx="210">
                  <c:v>0.99861820077240893</c:v>
                </c:pt>
                <c:pt idx="211">
                  <c:v>0.99863798130604653</c:v>
                </c:pt>
                <c:pt idx="212">
                  <c:v>0.99864521734284439</c:v>
                </c:pt>
                <c:pt idx="213">
                  <c:v>0.99866276973244283</c:v>
                </c:pt>
                <c:pt idx="214">
                  <c:v>0.99868047349554501</c:v>
                </c:pt>
                <c:pt idx="215">
                  <c:v>0.9986903418605082</c:v>
                </c:pt>
                <c:pt idx="216">
                  <c:v>0.99870363092540804</c:v>
                </c:pt>
                <c:pt idx="217">
                  <c:v>0.99871973481704768</c:v>
                </c:pt>
                <c:pt idx="218">
                  <c:v>0.99874040049221458</c:v>
                </c:pt>
                <c:pt idx="219">
                  <c:v>0.99875529253311157</c:v>
                </c:pt>
                <c:pt idx="220">
                  <c:v>0.99876611981619812</c:v>
                </c:pt>
                <c:pt idx="221">
                  <c:v>0.99877705239974557</c:v>
                </c:pt>
                <c:pt idx="222">
                  <c:v>0.99879252309836031</c:v>
                </c:pt>
                <c:pt idx="223">
                  <c:v>0.99880939878736374</c:v>
                </c:pt>
                <c:pt idx="224">
                  <c:v>0.99882223063724729</c:v>
                </c:pt>
                <c:pt idx="225">
                  <c:v>0.99882785057593515</c:v>
                </c:pt>
                <c:pt idx="226">
                  <c:v>0.99884311414620552</c:v>
                </c:pt>
                <c:pt idx="227">
                  <c:v>0.99886254958471787</c:v>
                </c:pt>
                <c:pt idx="228">
                  <c:v>0.99887312736964884</c:v>
                </c:pt>
                <c:pt idx="229">
                  <c:v>0.99888681675904867</c:v>
                </c:pt>
                <c:pt idx="230">
                  <c:v>0.99889302824855875</c:v>
                </c:pt>
                <c:pt idx="231">
                  <c:v>0.99890641540020264</c:v>
                </c:pt>
                <c:pt idx="232">
                  <c:v>0.99892398119526682</c:v>
                </c:pt>
                <c:pt idx="233">
                  <c:v>0.99893766176901888</c:v>
                </c:pt>
                <c:pt idx="234">
                  <c:v>0.99894954093447397</c:v>
                </c:pt>
                <c:pt idx="235">
                  <c:v>0.99895651046822753</c:v>
                </c:pt>
                <c:pt idx="236">
                  <c:v>0.99897358307032036</c:v>
                </c:pt>
                <c:pt idx="237">
                  <c:v>0.99897713625424345</c:v>
                </c:pt>
                <c:pt idx="238">
                  <c:v>0.9989925791310017</c:v>
                </c:pt>
                <c:pt idx="239">
                  <c:v>0.99900653522299843</c:v>
                </c:pt>
                <c:pt idx="240">
                  <c:v>0.99901084191413891</c:v>
                </c:pt>
                <c:pt idx="241">
                  <c:v>0.99902853481396159</c:v>
                </c:pt>
                <c:pt idx="242">
                  <c:v>0.99903568199453552</c:v>
                </c:pt>
                <c:pt idx="243">
                  <c:v>0.99904497650982749</c:v>
                </c:pt>
                <c:pt idx="244">
                  <c:v>0.99905877559138856</c:v>
                </c:pt>
                <c:pt idx="245">
                  <c:v>0.99906618068691588</c:v>
                </c:pt>
                <c:pt idx="246">
                  <c:v>0.99907730197784761</c:v>
                </c:pt>
                <c:pt idx="247">
                  <c:v>0.99908397844661789</c:v>
                </c:pt>
                <c:pt idx="248">
                  <c:v>0.99909359255861208</c:v>
                </c:pt>
                <c:pt idx="249">
                  <c:v>0.99911143200549468</c:v>
                </c:pt>
                <c:pt idx="250">
                  <c:v>0.99911584242061124</c:v>
                </c:pt>
                <c:pt idx="251">
                  <c:v>0.99912489889574074</c:v>
                </c:pt>
                <c:pt idx="252">
                  <c:v>0.99913327592768775</c:v>
                </c:pt>
                <c:pt idx="253">
                  <c:v>0.99914848929516498</c:v>
                </c:pt>
                <c:pt idx="254">
                  <c:v>0.99915155232890129</c:v>
                </c:pt>
                <c:pt idx="255">
                  <c:v>0.99916365852301503</c:v>
                </c:pt>
                <c:pt idx="256">
                  <c:v>0.99917662254637907</c:v>
                </c:pt>
                <c:pt idx="257">
                  <c:v>0.99918716586842116</c:v>
                </c:pt>
                <c:pt idx="258">
                  <c:v>0.9991899575418266</c:v>
                </c:pt>
                <c:pt idx="259">
                  <c:v>0.99920350102196942</c:v>
                </c:pt>
                <c:pt idx="260">
                  <c:v>0.99920563258294703</c:v>
                </c:pt>
                <c:pt idx="261">
                  <c:v>0.99922091447404182</c:v>
                </c:pt>
                <c:pt idx="262">
                  <c:v>0.99923014176137159</c:v>
                </c:pt>
                <c:pt idx="263">
                  <c:v>0.999240969344525</c:v>
                </c:pt>
                <c:pt idx="264">
                  <c:v>0.99924202924916916</c:v>
                </c:pt>
                <c:pt idx="265">
                  <c:v>0.99924710013572204</c:v>
                </c:pt>
                <c:pt idx="266">
                  <c:v>0.99925900639826304</c:v>
                </c:pt>
                <c:pt idx="267">
                  <c:v>0.99927441847457932</c:v>
                </c:pt>
                <c:pt idx="268">
                  <c:v>0.99928189275679058</c:v>
                </c:pt>
                <c:pt idx="269">
                  <c:v>0.99928734332113089</c:v>
                </c:pt>
                <c:pt idx="270">
                  <c:v>0.99929542618068357</c:v>
                </c:pt>
                <c:pt idx="271">
                  <c:v>0.99930093788788399</c:v>
                </c:pt>
                <c:pt idx="272">
                  <c:v>0.99931170120851387</c:v>
                </c:pt>
                <c:pt idx="273">
                  <c:v>0.99931936405618327</c:v>
                </c:pt>
                <c:pt idx="274">
                  <c:v>0.99932364629886472</c:v>
                </c:pt>
                <c:pt idx="275">
                  <c:v>0.999335619763009</c:v>
                </c:pt>
                <c:pt idx="276">
                  <c:v>0.99933555405799435</c:v>
                </c:pt>
                <c:pt idx="277">
                  <c:v>0.99934268784518687</c:v>
                </c:pt>
                <c:pt idx="278">
                  <c:v>0.9993486436450183</c:v>
                </c:pt>
                <c:pt idx="279">
                  <c:v>0.99936463019456534</c:v>
                </c:pt>
                <c:pt idx="280">
                  <c:v>0.9993675077017462</c:v>
                </c:pt>
                <c:pt idx="281">
                  <c:v>0.99936845480296177</c:v>
                </c:pt>
                <c:pt idx="282">
                  <c:v>0.99938207500207965</c:v>
                </c:pt>
                <c:pt idx="283">
                  <c:v>0.99938511306138</c:v>
                </c:pt>
                <c:pt idx="284">
                  <c:v>0.99939709017370137</c:v>
                </c:pt>
                <c:pt idx="285">
                  <c:v>0.9994013404619676</c:v>
                </c:pt>
                <c:pt idx="286">
                  <c:v>0.99940586222306471</c:v>
                </c:pt>
                <c:pt idx="287">
                  <c:v>0.99941043315506206</c:v>
                </c:pt>
                <c:pt idx="288">
                  <c:v>0.99941824134964041</c:v>
                </c:pt>
                <c:pt idx="289">
                  <c:v>0.99942910381385719</c:v>
                </c:pt>
                <c:pt idx="290">
                  <c:v>0.99942766187260912</c:v>
                </c:pt>
                <c:pt idx="291">
                  <c:v>0.99944403689899108</c:v>
                </c:pt>
                <c:pt idx="292">
                  <c:v>0.99945112399184788</c:v>
                </c:pt>
                <c:pt idx="293">
                  <c:v>0.99944865934096583</c:v>
                </c:pt>
                <c:pt idx="294">
                  <c:v>0.99946353611834549</c:v>
                </c:pt>
                <c:pt idx="295">
                  <c:v>0.99946845475761992</c:v>
                </c:pt>
                <c:pt idx="296">
                  <c:v>0.99947020140315224</c:v>
                </c:pt>
                <c:pt idx="297">
                  <c:v>0.99947341122654343</c:v>
                </c:pt>
                <c:pt idx="298">
                  <c:v>0.99948144078378653</c:v>
                </c:pt>
                <c:pt idx="299">
                  <c:v>0.99948575216086877</c:v>
                </c:pt>
                <c:pt idx="300">
                  <c:v>0.99949454624669187</c:v>
                </c:pt>
                <c:pt idx="301">
                  <c:v>0.99949926290058966</c:v>
                </c:pt>
                <c:pt idx="302">
                  <c:v>0.99950811910673565</c:v>
                </c:pt>
                <c:pt idx="303">
                  <c:v>0.99951253288972408</c:v>
                </c:pt>
                <c:pt idx="304">
                  <c:v>0.99951595093097123</c:v>
                </c:pt>
                <c:pt idx="305">
                  <c:v>0.9995230018610809</c:v>
                </c:pt>
                <c:pt idx="306">
                  <c:v>0.99952507171905502</c:v>
                </c:pt>
                <c:pt idx="307">
                  <c:v>0.9995377826288796</c:v>
                </c:pt>
                <c:pt idx="308">
                  <c:v>0.99953303040053254</c:v>
                </c:pt>
                <c:pt idx="309">
                  <c:v>0.99953491220385027</c:v>
                </c:pt>
                <c:pt idx="310">
                  <c:v>0.99954702046078692</c:v>
                </c:pt>
                <c:pt idx="311">
                  <c:v>0.99954480620415986</c:v>
                </c:pt>
                <c:pt idx="312">
                  <c:v>0.9995525424206021</c:v>
                </c:pt>
                <c:pt idx="313">
                  <c:v>0.99955786077618669</c:v>
                </c:pt>
                <c:pt idx="314">
                  <c:v>0.9995605977029749</c:v>
                </c:pt>
                <c:pt idx="315">
                  <c:v>0.99957670150987221</c:v>
                </c:pt>
                <c:pt idx="316">
                  <c:v>0.999573817068107</c:v>
                </c:pt>
                <c:pt idx="317">
                  <c:v>0.99958403967610743</c:v>
                </c:pt>
                <c:pt idx="318">
                  <c:v>0.99958253810943432</c:v>
                </c:pt>
                <c:pt idx="319">
                  <c:v>0.99959008559777895</c:v>
                </c:pt>
                <c:pt idx="320">
                  <c:v>0.99959801165455231</c:v>
                </c:pt>
                <c:pt idx="321">
                  <c:v>0.99960618696945369</c:v>
                </c:pt>
                <c:pt idx="322">
                  <c:v>0.99960200726163284</c:v>
                </c:pt>
                <c:pt idx="323">
                  <c:v>0.99960636387422297</c:v>
                </c:pt>
                <c:pt idx="324">
                  <c:v>0.99961446626747763</c:v>
                </c:pt>
                <c:pt idx="325">
                  <c:v>0.99960975226500548</c:v>
                </c:pt>
                <c:pt idx="326">
                  <c:v>0.99962108917220072</c:v>
                </c:pt>
                <c:pt idx="327">
                  <c:v>0.99963190754099929</c:v>
                </c:pt>
                <c:pt idx="328">
                  <c:v>0.9996294679967741</c:v>
                </c:pt>
                <c:pt idx="329">
                  <c:v>0.99963018014103544</c:v>
                </c:pt>
                <c:pt idx="330">
                  <c:v>0.99963394742736444</c:v>
                </c:pt>
                <c:pt idx="331">
                  <c:v>0.9996366607405861</c:v>
                </c:pt>
                <c:pt idx="332">
                  <c:v>0.99964220669772452</c:v>
                </c:pt>
                <c:pt idx="333">
                  <c:v>0.99965048624016295</c:v>
                </c:pt>
                <c:pt idx="334">
                  <c:v>0.9996486687229954</c:v>
                </c:pt>
                <c:pt idx="335">
                  <c:v>0.99966615920458712</c:v>
                </c:pt>
                <c:pt idx="336">
                  <c:v>0.99965648439476174</c:v>
                </c:pt>
                <c:pt idx="337">
                  <c:v>0.99966184915499134</c:v>
                </c:pt>
                <c:pt idx="338">
                  <c:v>0.99967350392148813</c:v>
                </c:pt>
                <c:pt idx="339">
                  <c:v>0.99967855031328645</c:v>
                </c:pt>
                <c:pt idx="340">
                  <c:v>0.9996855857423288</c:v>
                </c:pt>
                <c:pt idx="341">
                  <c:v>0.99968162979668995</c:v>
                </c:pt>
                <c:pt idx="342">
                  <c:v>0.99968356939367098</c:v>
                </c:pt>
                <c:pt idx="343">
                  <c:v>0.99968716716800243</c:v>
                </c:pt>
                <c:pt idx="344">
                  <c:v>0.99968774758939316</c:v>
                </c:pt>
                <c:pt idx="345">
                  <c:v>0.99968978413279497</c:v>
                </c:pt>
                <c:pt idx="346">
                  <c:v>0.99969737882475784</c:v>
                </c:pt>
                <c:pt idx="347">
                  <c:v>0.99969746557346562</c:v>
                </c:pt>
                <c:pt idx="348">
                  <c:v>0.99970293103740504</c:v>
                </c:pt>
                <c:pt idx="349">
                  <c:v>0.99970491684835505</c:v>
                </c:pt>
                <c:pt idx="350">
                  <c:v>0.99970786397875355</c:v>
                </c:pt>
                <c:pt idx="351">
                  <c:v>0.99972021105381537</c:v>
                </c:pt>
                <c:pt idx="352">
                  <c:v>0.99972454104892094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708-A14B-98A0-4535C97E9B9D}"/>
            </c:ext>
          </c:extLst>
        </c:ser>
        <c:ser>
          <c:idx val="5"/>
          <c:order val="5"/>
          <c:tx>
            <c:strRef>
              <c:f>'Delta D-D'!$CC$1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'Delta D-D'!$A$2:$A$354</c:f>
              <c:strCache>
                <c:ptCount val="353"/>
                <c:pt idx="0">
                  <c:v>T_C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26</c:v>
                </c:pt>
                <c:pt idx="16">
                  <c:v>28</c:v>
                </c:pt>
                <c:pt idx="17">
                  <c:v>30</c:v>
                </c:pt>
                <c:pt idx="18">
                  <c:v>32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54</c:v>
                </c:pt>
                <c:pt idx="30">
                  <c:v>56</c:v>
                </c:pt>
                <c:pt idx="31">
                  <c:v>58</c:v>
                </c:pt>
                <c:pt idx="32">
                  <c:v>60</c:v>
                </c:pt>
                <c:pt idx="33">
                  <c:v>62</c:v>
                </c:pt>
                <c:pt idx="34">
                  <c:v>64</c:v>
                </c:pt>
                <c:pt idx="35">
                  <c:v>66</c:v>
                </c:pt>
                <c:pt idx="36">
                  <c:v>68</c:v>
                </c:pt>
                <c:pt idx="37">
                  <c:v>70</c:v>
                </c:pt>
                <c:pt idx="38">
                  <c:v>72</c:v>
                </c:pt>
                <c:pt idx="39">
                  <c:v>74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84</c:v>
                </c:pt>
                <c:pt idx="45">
                  <c:v>86</c:v>
                </c:pt>
                <c:pt idx="46">
                  <c:v>88</c:v>
                </c:pt>
                <c:pt idx="47">
                  <c:v>90</c:v>
                </c:pt>
                <c:pt idx="48">
                  <c:v>92</c:v>
                </c:pt>
                <c:pt idx="49">
                  <c:v>94</c:v>
                </c:pt>
                <c:pt idx="50">
                  <c:v>96</c:v>
                </c:pt>
                <c:pt idx="51">
                  <c:v>98</c:v>
                </c:pt>
                <c:pt idx="52">
                  <c:v>100</c:v>
                </c:pt>
                <c:pt idx="53">
                  <c:v>102</c:v>
                </c:pt>
                <c:pt idx="54">
                  <c:v>104</c:v>
                </c:pt>
                <c:pt idx="55">
                  <c:v>106</c:v>
                </c:pt>
                <c:pt idx="56">
                  <c:v>108</c:v>
                </c:pt>
                <c:pt idx="57">
                  <c:v>110</c:v>
                </c:pt>
                <c:pt idx="58">
                  <c:v>112</c:v>
                </c:pt>
                <c:pt idx="59">
                  <c:v>114</c:v>
                </c:pt>
                <c:pt idx="60">
                  <c:v>116</c:v>
                </c:pt>
                <c:pt idx="61">
                  <c:v>118</c:v>
                </c:pt>
                <c:pt idx="62">
                  <c:v>120</c:v>
                </c:pt>
                <c:pt idx="63">
                  <c:v>122</c:v>
                </c:pt>
                <c:pt idx="64">
                  <c:v>124</c:v>
                </c:pt>
                <c:pt idx="65">
                  <c:v>126</c:v>
                </c:pt>
                <c:pt idx="66">
                  <c:v>128</c:v>
                </c:pt>
                <c:pt idx="67">
                  <c:v>130</c:v>
                </c:pt>
                <c:pt idx="68">
                  <c:v>132</c:v>
                </c:pt>
                <c:pt idx="69">
                  <c:v>134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226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242</c:v>
                </c:pt>
                <c:pt idx="124">
                  <c:v>244</c:v>
                </c:pt>
                <c:pt idx="125">
                  <c:v>246</c:v>
                </c:pt>
                <c:pt idx="126">
                  <c:v>248</c:v>
                </c:pt>
                <c:pt idx="127">
                  <c:v>250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260</c:v>
                </c:pt>
                <c:pt idx="133">
                  <c:v>262</c:v>
                </c:pt>
                <c:pt idx="134">
                  <c:v>264</c:v>
                </c:pt>
                <c:pt idx="135">
                  <c:v>266</c:v>
                </c:pt>
                <c:pt idx="136">
                  <c:v>268</c:v>
                </c:pt>
                <c:pt idx="137">
                  <c:v>270</c:v>
                </c:pt>
                <c:pt idx="138">
                  <c:v>272</c:v>
                </c:pt>
                <c:pt idx="139">
                  <c:v>274</c:v>
                </c:pt>
                <c:pt idx="140">
                  <c:v>276</c:v>
                </c:pt>
                <c:pt idx="141">
                  <c:v>278</c:v>
                </c:pt>
                <c:pt idx="142">
                  <c:v>280</c:v>
                </c:pt>
                <c:pt idx="143">
                  <c:v>282</c:v>
                </c:pt>
                <c:pt idx="144">
                  <c:v>284</c:v>
                </c:pt>
                <c:pt idx="145">
                  <c:v>286</c:v>
                </c:pt>
                <c:pt idx="146">
                  <c:v>288</c:v>
                </c:pt>
                <c:pt idx="147">
                  <c:v>290</c:v>
                </c:pt>
                <c:pt idx="148">
                  <c:v>292</c:v>
                </c:pt>
                <c:pt idx="149">
                  <c:v>294</c:v>
                </c:pt>
                <c:pt idx="150">
                  <c:v>296</c:v>
                </c:pt>
                <c:pt idx="151">
                  <c:v>298</c:v>
                </c:pt>
                <c:pt idx="152">
                  <c:v>300</c:v>
                </c:pt>
                <c:pt idx="153">
                  <c:v>302</c:v>
                </c:pt>
                <c:pt idx="154">
                  <c:v>304</c:v>
                </c:pt>
                <c:pt idx="155">
                  <c:v>306</c:v>
                </c:pt>
                <c:pt idx="156">
                  <c:v>308</c:v>
                </c:pt>
                <c:pt idx="157">
                  <c:v>310</c:v>
                </c:pt>
                <c:pt idx="158">
                  <c:v>312</c:v>
                </c:pt>
                <c:pt idx="159">
                  <c:v>314</c:v>
                </c:pt>
                <c:pt idx="160">
                  <c:v>316</c:v>
                </c:pt>
                <c:pt idx="161">
                  <c:v>318</c:v>
                </c:pt>
                <c:pt idx="162">
                  <c:v>320</c:v>
                </c:pt>
                <c:pt idx="163">
                  <c:v>322</c:v>
                </c:pt>
                <c:pt idx="164">
                  <c:v>324</c:v>
                </c:pt>
                <c:pt idx="165">
                  <c:v>326</c:v>
                </c:pt>
                <c:pt idx="166">
                  <c:v>328</c:v>
                </c:pt>
                <c:pt idx="167">
                  <c:v>330</c:v>
                </c:pt>
                <c:pt idx="168">
                  <c:v>332</c:v>
                </c:pt>
                <c:pt idx="169">
                  <c:v>334</c:v>
                </c:pt>
                <c:pt idx="170">
                  <c:v>336</c:v>
                </c:pt>
                <c:pt idx="171">
                  <c:v>338</c:v>
                </c:pt>
                <c:pt idx="172">
                  <c:v>340</c:v>
                </c:pt>
                <c:pt idx="173">
                  <c:v>342</c:v>
                </c:pt>
                <c:pt idx="174">
                  <c:v>344</c:v>
                </c:pt>
                <c:pt idx="175">
                  <c:v>346</c:v>
                </c:pt>
                <c:pt idx="176">
                  <c:v>348</c:v>
                </c:pt>
                <c:pt idx="177">
                  <c:v>350</c:v>
                </c:pt>
                <c:pt idx="178">
                  <c:v>352</c:v>
                </c:pt>
                <c:pt idx="179">
                  <c:v>354</c:v>
                </c:pt>
                <c:pt idx="180">
                  <c:v>356</c:v>
                </c:pt>
                <c:pt idx="181">
                  <c:v>358</c:v>
                </c:pt>
                <c:pt idx="182">
                  <c:v>360</c:v>
                </c:pt>
                <c:pt idx="183">
                  <c:v>362</c:v>
                </c:pt>
                <c:pt idx="184">
                  <c:v>364</c:v>
                </c:pt>
                <c:pt idx="185">
                  <c:v>366</c:v>
                </c:pt>
                <c:pt idx="186">
                  <c:v>368</c:v>
                </c:pt>
                <c:pt idx="187">
                  <c:v>370</c:v>
                </c:pt>
                <c:pt idx="188">
                  <c:v>372</c:v>
                </c:pt>
                <c:pt idx="189">
                  <c:v>374</c:v>
                </c:pt>
                <c:pt idx="190">
                  <c:v>376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384</c:v>
                </c:pt>
                <c:pt idx="195">
                  <c:v>386</c:v>
                </c:pt>
                <c:pt idx="196">
                  <c:v>388</c:v>
                </c:pt>
                <c:pt idx="197">
                  <c:v>390</c:v>
                </c:pt>
                <c:pt idx="198">
                  <c:v>392</c:v>
                </c:pt>
                <c:pt idx="199">
                  <c:v>394</c:v>
                </c:pt>
                <c:pt idx="200">
                  <c:v>396</c:v>
                </c:pt>
                <c:pt idx="201">
                  <c:v>398</c:v>
                </c:pt>
                <c:pt idx="202">
                  <c:v>400</c:v>
                </c:pt>
                <c:pt idx="203">
                  <c:v>402</c:v>
                </c:pt>
                <c:pt idx="204">
                  <c:v>404</c:v>
                </c:pt>
                <c:pt idx="205">
                  <c:v>406</c:v>
                </c:pt>
                <c:pt idx="206">
                  <c:v>408</c:v>
                </c:pt>
                <c:pt idx="207">
                  <c:v>410</c:v>
                </c:pt>
                <c:pt idx="208">
                  <c:v>412</c:v>
                </c:pt>
                <c:pt idx="209">
                  <c:v>414</c:v>
                </c:pt>
                <c:pt idx="210">
                  <c:v>416</c:v>
                </c:pt>
                <c:pt idx="211">
                  <c:v>418</c:v>
                </c:pt>
                <c:pt idx="212">
                  <c:v>420</c:v>
                </c:pt>
                <c:pt idx="213">
                  <c:v>422</c:v>
                </c:pt>
                <c:pt idx="214">
                  <c:v>424</c:v>
                </c:pt>
                <c:pt idx="215">
                  <c:v>426</c:v>
                </c:pt>
                <c:pt idx="216">
                  <c:v>428</c:v>
                </c:pt>
                <c:pt idx="217">
                  <c:v>430</c:v>
                </c:pt>
                <c:pt idx="218">
                  <c:v>432</c:v>
                </c:pt>
                <c:pt idx="219">
                  <c:v>434</c:v>
                </c:pt>
                <c:pt idx="220">
                  <c:v>436</c:v>
                </c:pt>
                <c:pt idx="221">
                  <c:v>438</c:v>
                </c:pt>
                <c:pt idx="222">
                  <c:v>440</c:v>
                </c:pt>
                <c:pt idx="223">
                  <c:v>442</c:v>
                </c:pt>
                <c:pt idx="224">
                  <c:v>444</c:v>
                </c:pt>
                <c:pt idx="225">
                  <c:v>446</c:v>
                </c:pt>
                <c:pt idx="226">
                  <c:v>448</c:v>
                </c:pt>
                <c:pt idx="227">
                  <c:v>450</c:v>
                </c:pt>
                <c:pt idx="228">
                  <c:v>452</c:v>
                </c:pt>
                <c:pt idx="229">
                  <c:v>454</c:v>
                </c:pt>
                <c:pt idx="230">
                  <c:v>456</c:v>
                </c:pt>
                <c:pt idx="231">
                  <c:v>458</c:v>
                </c:pt>
                <c:pt idx="232">
                  <c:v>460</c:v>
                </c:pt>
                <c:pt idx="233">
                  <c:v>462</c:v>
                </c:pt>
                <c:pt idx="234">
                  <c:v>464</c:v>
                </c:pt>
                <c:pt idx="235">
                  <c:v>466</c:v>
                </c:pt>
                <c:pt idx="236">
                  <c:v>468</c:v>
                </c:pt>
                <c:pt idx="237">
                  <c:v>470</c:v>
                </c:pt>
                <c:pt idx="238">
                  <c:v>472</c:v>
                </c:pt>
                <c:pt idx="239">
                  <c:v>474</c:v>
                </c:pt>
                <c:pt idx="240">
                  <c:v>476</c:v>
                </c:pt>
                <c:pt idx="241">
                  <c:v>478</c:v>
                </c:pt>
                <c:pt idx="242">
                  <c:v>480</c:v>
                </c:pt>
                <c:pt idx="243">
                  <c:v>482</c:v>
                </c:pt>
                <c:pt idx="244">
                  <c:v>484</c:v>
                </c:pt>
                <c:pt idx="245">
                  <c:v>486</c:v>
                </c:pt>
                <c:pt idx="246">
                  <c:v>488</c:v>
                </c:pt>
                <c:pt idx="247">
                  <c:v>490</c:v>
                </c:pt>
                <c:pt idx="248">
                  <c:v>492</c:v>
                </c:pt>
                <c:pt idx="249">
                  <c:v>494</c:v>
                </c:pt>
                <c:pt idx="250">
                  <c:v>496</c:v>
                </c:pt>
                <c:pt idx="251">
                  <c:v>498</c:v>
                </c:pt>
                <c:pt idx="252">
                  <c:v>500</c:v>
                </c:pt>
                <c:pt idx="253">
                  <c:v>502</c:v>
                </c:pt>
                <c:pt idx="254">
                  <c:v>504</c:v>
                </c:pt>
                <c:pt idx="255">
                  <c:v>506</c:v>
                </c:pt>
                <c:pt idx="256">
                  <c:v>508</c:v>
                </c:pt>
                <c:pt idx="257">
                  <c:v>510</c:v>
                </c:pt>
                <c:pt idx="258">
                  <c:v>512</c:v>
                </c:pt>
                <c:pt idx="259">
                  <c:v>514</c:v>
                </c:pt>
                <c:pt idx="260">
                  <c:v>516</c:v>
                </c:pt>
                <c:pt idx="261">
                  <c:v>518</c:v>
                </c:pt>
                <c:pt idx="262">
                  <c:v>520</c:v>
                </c:pt>
                <c:pt idx="263">
                  <c:v>522</c:v>
                </c:pt>
                <c:pt idx="264">
                  <c:v>524</c:v>
                </c:pt>
                <c:pt idx="265">
                  <c:v>526</c:v>
                </c:pt>
                <c:pt idx="266">
                  <c:v>528</c:v>
                </c:pt>
                <c:pt idx="267">
                  <c:v>530</c:v>
                </c:pt>
                <c:pt idx="268">
                  <c:v>532</c:v>
                </c:pt>
                <c:pt idx="269">
                  <c:v>534</c:v>
                </c:pt>
                <c:pt idx="270">
                  <c:v>536</c:v>
                </c:pt>
                <c:pt idx="271">
                  <c:v>538</c:v>
                </c:pt>
                <c:pt idx="272">
                  <c:v>540</c:v>
                </c:pt>
                <c:pt idx="273">
                  <c:v>542</c:v>
                </c:pt>
                <c:pt idx="274">
                  <c:v>544</c:v>
                </c:pt>
                <c:pt idx="275">
                  <c:v>546</c:v>
                </c:pt>
                <c:pt idx="276">
                  <c:v>548</c:v>
                </c:pt>
                <c:pt idx="277">
                  <c:v>550</c:v>
                </c:pt>
                <c:pt idx="278">
                  <c:v>552</c:v>
                </c:pt>
                <c:pt idx="279">
                  <c:v>554</c:v>
                </c:pt>
                <c:pt idx="280">
                  <c:v>556</c:v>
                </c:pt>
                <c:pt idx="281">
                  <c:v>558</c:v>
                </c:pt>
                <c:pt idx="282">
                  <c:v>560</c:v>
                </c:pt>
                <c:pt idx="283">
                  <c:v>562</c:v>
                </c:pt>
                <c:pt idx="284">
                  <c:v>564</c:v>
                </c:pt>
                <c:pt idx="285">
                  <c:v>566</c:v>
                </c:pt>
                <c:pt idx="286">
                  <c:v>568</c:v>
                </c:pt>
                <c:pt idx="287">
                  <c:v>570</c:v>
                </c:pt>
                <c:pt idx="288">
                  <c:v>572</c:v>
                </c:pt>
                <c:pt idx="289">
                  <c:v>574</c:v>
                </c:pt>
                <c:pt idx="290">
                  <c:v>576</c:v>
                </c:pt>
                <c:pt idx="291">
                  <c:v>578</c:v>
                </c:pt>
                <c:pt idx="292">
                  <c:v>580</c:v>
                </c:pt>
                <c:pt idx="293">
                  <c:v>582</c:v>
                </c:pt>
                <c:pt idx="294">
                  <c:v>584</c:v>
                </c:pt>
                <c:pt idx="295">
                  <c:v>586</c:v>
                </c:pt>
                <c:pt idx="296">
                  <c:v>588</c:v>
                </c:pt>
                <c:pt idx="297">
                  <c:v>590</c:v>
                </c:pt>
                <c:pt idx="298">
                  <c:v>592</c:v>
                </c:pt>
                <c:pt idx="299">
                  <c:v>594</c:v>
                </c:pt>
                <c:pt idx="300">
                  <c:v>596</c:v>
                </c:pt>
                <c:pt idx="301">
                  <c:v>598</c:v>
                </c:pt>
                <c:pt idx="302">
                  <c:v>600</c:v>
                </c:pt>
                <c:pt idx="303">
                  <c:v>602</c:v>
                </c:pt>
                <c:pt idx="304">
                  <c:v>604</c:v>
                </c:pt>
                <c:pt idx="305">
                  <c:v>606</c:v>
                </c:pt>
                <c:pt idx="306">
                  <c:v>608</c:v>
                </c:pt>
                <c:pt idx="307">
                  <c:v>610</c:v>
                </c:pt>
                <c:pt idx="308">
                  <c:v>612</c:v>
                </c:pt>
                <c:pt idx="309">
                  <c:v>614</c:v>
                </c:pt>
                <c:pt idx="310">
                  <c:v>616</c:v>
                </c:pt>
                <c:pt idx="311">
                  <c:v>618</c:v>
                </c:pt>
                <c:pt idx="312">
                  <c:v>620</c:v>
                </c:pt>
                <c:pt idx="313">
                  <c:v>622</c:v>
                </c:pt>
                <c:pt idx="314">
                  <c:v>624</c:v>
                </c:pt>
                <c:pt idx="315">
                  <c:v>626</c:v>
                </c:pt>
                <c:pt idx="316">
                  <c:v>628</c:v>
                </c:pt>
                <c:pt idx="317">
                  <c:v>630</c:v>
                </c:pt>
                <c:pt idx="318">
                  <c:v>632</c:v>
                </c:pt>
                <c:pt idx="319">
                  <c:v>634</c:v>
                </c:pt>
                <c:pt idx="320">
                  <c:v>636</c:v>
                </c:pt>
                <c:pt idx="321">
                  <c:v>638</c:v>
                </c:pt>
                <c:pt idx="322">
                  <c:v>640</c:v>
                </c:pt>
                <c:pt idx="323">
                  <c:v>642</c:v>
                </c:pt>
                <c:pt idx="324">
                  <c:v>644</c:v>
                </c:pt>
                <c:pt idx="325">
                  <c:v>646</c:v>
                </c:pt>
                <c:pt idx="326">
                  <c:v>648</c:v>
                </c:pt>
                <c:pt idx="327">
                  <c:v>650</c:v>
                </c:pt>
                <c:pt idx="328">
                  <c:v>652</c:v>
                </c:pt>
                <c:pt idx="329">
                  <c:v>654</c:v>
                </c:pt>
                <c:pt idx="330">
                  <c:v>656</c:v>
                </c:pt>
                <c:pt idx="331">
                  <c:v>658</c:v>
                </c:pt>
                <c:pt idx="332">
                  <c:v>660</c:v>
                </c:pt>
                <c:pt idx="333">
                  <c:v>662</c:v>
                </c:pt>
                <c:pt idx="334">
                  <c:v>664</c:v>
                </c:pt>
                <c:pt idx="335">
                  <c:v>666</c:v>
                </c:pt>
                <c:pt idx="336">
                  <c:v>668</c:v>
                </c:pt>
                <c:pt idx="337">
                  <c:v>670</c:v>
                </c:pt>
                <c:pt idx="338">
                  <c:v>672</c:v>
                </c:pt>
                <c:pt idx="339">
                  <c:v>674</c:v>
                </c:pt>
                <c:pt idx="340">
                  <c:v>676</c:v>
                </c:pt>
                <c:pt idx="341">
                  <c:v>678</c:v>
                </c:pt>
                <c:pt idx="342">
                  <c:v>680</c:v>
                </c:pt>
                <c:pt idx="343">
                  <c:v>682</c:v>
                </c:pt>
                <c:pt idx="344">
                  <c:v>684</c:v>
                </c:pt>
                <c:pt idx="345">
                  <c:v>686</c:v>
                </c:pt>
                <c:pt idx="346">
                  <c:v>688</c:v>
                </c:pt>
                <c:pt idx="347">
                  <c:v>690</c:v>
                </c:pt>
                <c:pt idx="348">
                  <c:v>692</c:v>
                </c:pt>
                <c:pt idx="349">
                  <c:v>694</c:v>
                </c:pt>
                <c:pt idx="350">
                  <c:v>696</c:v>
                </c:pt>
                <c:pt idx="351">
                  <c:v>698</c:v>
                </c:pt>
                <c:pt idx="352">
                  <c:v>700</c:v>
                </c:pt>
              </c:strCache>
            </c:strRef>
          </c:xVal>
          <c:yVal>
            <c:numRef>
              <c:f>'Delta D-D'!$CC$2:$CC$354</c:f>
              <c:numCache>
                <c:formatCode>0.0000</c:formatCode>
                <c:ptCount val="353"/>
                <c:pt idx="0">
                  <c:v>0</c:v>
                </c:pt>
                <c:pt idx="2">
                  <c:v>0.99633814364889361</c:v>
                </c:pt>
                <c:pt idx="3">
                  <c:v>0.9964118064885914</c:v>
                </c:pt>
                <c:pt idx="4">
                  <c:v>0.99648511055643518</c:v>
                </c:pt>
                <c:pt idx="5">
                  <c:v>0.99655773204088394</c:v>
                </c:pt>
                <c:pt idx="6">
                  <c:v>0.99662662609158559</c:v>
                </c:pt>
                <c:pt idx="7">
                  <c:v>0.99669503333596299</c:v>
                </c:pt>
                <c:pt idx="8">
                  <c:v>0.99676269783085036</c:v>
                </c:pt>
                <c:pt idx="9">
                  <c:v>0.99682797453254179</c:v>
                </c:pt>
                <c:pt idx="10">
                  <c:v>0.99689275676455158</c:v>
                </c:pt>
                <c:pt idx="11">
                  <c:v>0.99695364894280813</c:v>
                </c:pt>
                <c:pt idx="12">
                  <c:v>0.99701568753540259</c:v>
                </c:pt>
                <c:pt idx="13">
                  <c:v>0.9970751500095314</c:v>
                </c:pt>
                <c:pt idx="14">
                  <c:v>0.99713292788046592</c:v>
                </c:pt>
                <c:pt idx="15">
                  <c:v>0.99719012162716147</c:v>
                </c:pt>
                <c:pt idx="16">
                  <c:v>0.99724589378906525</c:v>
                </c:pt>
                <c:pt idx="17">
                  <c:v>0.99730178229445654</c:v>
                </c:pt>
                <c:pt idx="18">
                  <c:v>0.99735334945868481</c:v>
                </c:pt>
                <c:pt idx="19">
                  <c:v>0.99740715497795063</c:v>
                </c:pt>
                <c:pt idx="20">
                  <c:v>0.99745748749293228</c:v>
                </c:pt>
                <c:pt idx="21">
                  <c:v>0.99750599558015685</c:v>
                </c:pt>
                <c:pt idx="22">
                  <c:v>0.99755504755657276</c:v>
                </c:pt>
                <c:pt idx="23">
                  <c:v>0.99760224390832919</c:v>
                </c:pt>
                <c:pt idx="24">
                  <c:v>0.99764896312917661</c:v>
                </c:pt>
                <c:pt idx="25">
                  <c:v>0.99769516581836171</c:v>
                </c:pt>
                <c:pt idx="26">
                  <c:v>0.99774033235808446</c:v>
                </c:pt>
                <c:pt idx="27">
                  <c:v>0.99778326221099667</c:v>
                </c:pt>
                <c:pt idx="28">
                  <c:v>0.99782636960416626</c:v>
                </c:pt>
                <c:pt idx="29">
                  <c:v>0.997869075305996</c:v>
                </c:pt>
                <c:pt idx="30">
                  <c:v>0.997908799710854</c:v>
                </c:pt>
                <c:pt idx="31">
                  <c:v>0.99794662339408802</c:v>
                </c:pt>
                <c:pt idx="32">
                  <c:v>0.99798670749468343</c:v>
                </c:pt>
                <c:pt idx="33">
                  <c:v>0.99802662007048093</c:v>
                </c:pt>
                <c:pt idx="34">
                  <c:v>0.99806349711079401</c:v>
                </c:pt>
                <c:pt idx="35">
                  <c:v>0.99810028794025085</c:v>
                </c:pt>
                <c:pt idx="36">
                  <c:v>0.99813463460265417</c:v>
                </c:pt>
                <c:pt idx="37">
                  <c:v>0.99817017921793372</c:v>
                </c:pt>
                <c:pt idx="38">
                  <c:v>0.99820489848296223</c:v>
                </c:pt>
                <c:pt idx="39">
                  <c:v>0.99823772278290135</c:v>
                </c:pt>
                <c:pt idx="40">
                  <c:v>0.9982719334000727</c:v>
                </c:pt>
                <c:pt idx="41">
                  <c:v>0.9983037940326297</c:v>
                </c:pt>
                <c:pt idx="42">
                  <c:v>0.99833549044902736</c:v>
                </c:pt>
                <c:pt idx="43">
                  <c:v>0.99836713621841311</c:v>
                </c:pt>
                <c:pt idx="44">
                  <c:v>0.99839744061584634</c:v>
                </c:pt>
                <c:pt idx="45">
                  <c:v>0.99842471178971559</c:v>
                </c:pt>
                <c:pt idx="46">
                  <c:v>0.99845406131727055</c:v>
                </c:pt>
                <c:pt idx="47">
                  <c:v>0.99848133970063968</c:v>
                </c:pt>
                <c:pt idx="48">
                  <c:v>0.99850941879697652</c:v>
                </c:pt>
                <c:pt idx="49">
                  <c:v>0.99853722715977478</c:v>
                </c:pt>
                <c:pt idx="50">
                  <c:v>0.99856498676788508</c:v>
                </c:pt>
                <c:pt idx="51">
                  <c:v>0.99859229539143712</c:v>
                </c:pt>
                <c:pt idx="52">
                  <c:v>0.99861573496654255</c:v>
                </c:pt>
                <c:pt idx="53">
                  <c:v>0.99864148890752968</c:v>
                </c:pt>
                <c:pt idx="54">
                  <c:v>0.99866388096930059</c:v>
                </c:pt>
                <c:pt idx="55">
                  <c:v>0.99869018269509457</c:v>
                </c:pt>
                <c:pt idx="56">
                  <c:v>0.99871483758328772</c:v>
                </c:pt>
                <c:pt idx="57">
                  <c:v>0.9987364881399875</c:v>
                </c:pt>
                <c:pt idx="58">
                  <c:v>0.9987587802159581</c:v>
                </c:pt>
                <c:pt idx="59">
                  <c:v>0.99877931368662609</c:v>
                </c:pt>
                <c:pt idx="60">
                  <c:v>0.99880368963908595</c:v>
                </c:pt>
                <c:pt idx="61">
                  <c:v>0.99882404743860764</c:v>
                </c:pt>
                <c:pt idx="62">
                  <c:v>0.99884450351581544</c:v>
                </c:pt>
                <c:pt idx="63">
                  <c:v>0.99886591870745522</c:v>
                </c:pt>
                <c:pt idx="64">
                  <c:v>0.99888701799277746</c:v>
                </c:pt>
                <c:pt idx="65">
                  <c:v>0.99890679356714196</c:v>
                </c:pt>
                <c:pt idx="66">
                  <c:v>0.99892675512896134</c:v>
                </c:pt>
                <c:pt idx="67">
                  <c:v>0.99894344613163988</c:v>
                </c:pt>
                <c:pt idx="68">
                  <c:v>0.99896163207330169</c:v>
                </c:pt>
                <c:pt idx="69">
                  <c:v>0.99897883136209364</c:v>
                </c:pt>
                <c:pt idx="70">
                  <c:v>0.99899760079828737</c:v>
                </c:pt>
                <c:pt idx="71">
                  <c:v>0.99901493211507708</c:v>
                </c:pt>
                <c:pt idx="72">
                  <c:v>0.99903352580569182</c:v>
                </c:pt>
                <c:pt idx="73">
                  <c:v>0.99905058997767671</c:v>
                </c:pt>
                <c:pt idx="74">
                  <c:v>0.99906503390459245</c:v>
                </c:pt>
                <c:pt idx="75">
                  <c:v>0.99907923376604657</c:v>
                </c:pt>
                <c:pt idx="76">
                  <c:v>0.99909952976134775</c:v>
                </c:pt>
                <c:pt idx="77">
                  <c:v>0.99911194749497745</c:v>
                </c:pt>
                <c:pt idx="78">
                  <c:v>0.99912856104693049</c:v>
                </c:pt>
                <c:pt idx="79">
                  <c:v>0.99914439836175239</c:v>
                </c:pt>
                <c:pt idx="80">
                  <c:v>0.99915925874671929</c:v>
                </c:pt>
                <c:pt idx="81">
                  <c:v>0.99916999578838295</c:v>
                </c:pt>
                <c:pt idx="82">
                  <c:v>0.9991874642461438</c:v>
                </c:pt>
                <c:pt idx="83">
                  <c:v>0.99919793124307776</c:v>
                </c:pt>
                <c:pt idx="84">
                  <c:v>0.99921523018256775</c:v>
                </c:pt>
                <c:pt idx="85">
                  <c:v>0.99922752302680329</c:v>
                </c:pt>
                <c:pt idx="86">
                  <c:v>0.99923876484429319</c:v>
                </c:pt>
                <c:pt idx="87">
                  <c:v>0.99925414021209713</c:v>
                </c:pt>
                <c:pt idx="88">
                  <c:v>0.9992672754936972</c:v>
                </c:pt>
                <c:pt idx="89">
                  <c:v>0.99927744815033248</c:v>
                </c:pt>
                <c:pt idx="90">
                  <c:v>0.99929170323704197</c:v>
                </c:pt>
                <c:pt idx="91">
                  <c:v>0.99930413100201987</c:v>
                </c:pt>
                <c:pt idx="92">
                  <c:v>0.99931479939511247</c:v>
                </c:pt>
                <c:pt idx="93">
                  <c:v>0.99932738124260967</c:v>
                </c:pt>
                <c:pt idx="94">
                  <c:v>0.9993385555171338</c:v>
                </c:pt>
                <c:pt idx="95">
                  <c:v>0.99934647882716388</c:v>
                </c:pt>
                <c:pt idx="96">
                  <c:v>0.99935907971795468</c:v>
                </c:pt>
                <c:pt idx="97">
                  <c:v>0.99937184471139462</c:v>
                </c:pt>
                <c:pt idx="98">
                  <c:v>0.99937893934570188</c:v>
                </c:pt>
                <c:pt idx="99">
                  <c:v>0.99939113852839301</c:v>
                </c:pt>
                <c:pt idx="100">
                  <c:v>0.99940175322387559</c:v>
                </c:pt>
                <c:pt idx="101">
                  <c:v>0.99941182376792925</c:v>
                </c:pt>
                <c:pt idx="102">
                  <c:v>0.99942098719335659</c:v>
                </c:pt>
                <c:pt idx="103">
                  <c:v>0.99943170060988717</c:v>
                </c:pt>
                <c:pt idx="104">
                  <c:v>0.99943920258841135</c:v>
                </c:pt>
                <c:pt idx="105">
                  <c:v>0.99944856354724221</c:v>
                </c:pt>
                <c:pt idx="106">
                  <c:v>0.99945916576414962</c:v>
                </c:pt>
                <c:pt idx="107">
                  <c:v>0.99946590426895732</c:v>
                </c:pt>
                <c:pt idx="108">
                  <c:v>0.99947790868736197</c:v>
                </c:pt>
                <c:pt idx="109">
                  <c:v>0.99948395768074105</c:v>
                </c:pt>
                <c:pt idx="110">
                  <c:v>0.99948893718309428</c:v>
                </c:pt>
                <c:pt idx="111">
                  <c:v>0.99950212964812324</c:v>
                </c:pt>
                <c:pt idx="112">
                  <c:v>0.99951123204616776</c:v>
                </c:pt>
                <c:pt idx="113">
                  <c:v>0.99951809327608354</c:v>
                </c:pt>
                <c:pt idx="114">
                  <c:v>0.99952225599019673</c:v>
                </c:pt>
                <c:pt idx="115">
                  <c:v>0.99953125204995752</c:v>
                </c:pt>
                <c:pt idx="116">
                  <c:v>0.99953787278525807</c:v>
                </c:pt>
                <c:pt idx="117">
                  <c:v>0.99954973541975656</c:v>
                </c:pt>
                <c:pt idx="118">
                  <c:v>0.99955863810759393</c:v>
                </c:pt>
                <c:pt idx="119">
                  <c:v>0.99956051488770081</c:v>
                </c:pt>
                <c:pt idx="120">
                  <c:v>0.99956857409366806</c:v>
                </c:pt>
                <c:pt idx="121">
                  <c:v>0.99958113001938076</c:v>
                </c:pt>
                <c:pt idx="122">
                  <c:v>0.99958109415424501</c:v>
                </c:pt>
                <c:pt idx="123">
                  <c:v>0.99958804096573761</c:v>
                </c:pt>
                <c:pt idx="124">
                  <c:v>0.99959562957117432</c:v>
                </c:pt>
                <c:pt idx="125">
                  <c:v>0.99960409562538322</c:v>
                </c:pt>
                <c:pt idx="126">
                  <c:v>0.99960718496146084</c:v>
                </c:pt>
                <c:pt idx="127">
                  <c:v>0.99961766420685338</c:v>
                </c:pt>
                <c:pt idx="128">
                  <c:v>0.99962159532271022</c:v>
                </c:pt>
                <c:pt idx="129">
                  <c:v>0.99963038476555088</c:v>
                </c:pt>
                <c:pt idx="130">
                  <c:v>0.99963793670913781</c:v>
                </c:pt>
                <c:pt idx="131">
                  <c:v>0.99964154488639045</c:v>
                </c:pt>
                <c:pt idx="132">
                  <c:v>0.99964919490245696</c:v>
                </c:pt>
                <c:pt idx="133">
                  <c:v>0.99965194662823198</c:v>
                </c:pt>
                <c:pt idx="134">
                  <c:v>0.99966341699261008</c:v>
                </c:pt>
                <c:pt idx="135">
                  <c:v>0.99966411347380946</c:v>
                </c:pt>
                <c:pt idx="136">
                  <c:v>0.99966428224001491</c:v>
                </c:pt>
                <c:pt idx="137">
                  <c:v>0.99967857000902249</c:v>
                </c:pt>
                <c:pt idx="138">
                  <c:v>0.99967883147010694</c:v>
                </c:pt>
                <c:pt idx="139">
                  <c:v>0.99968765231299694</c:v>
                </c:pt>
                <c:pt idx="140">
                  <c:v>0.99969267008925167</c:v>
                </c:pt>
                <c:pt idx="141">
                  <c:v>0.99969556136132787</c:v>
                </c:pt>
                <c:pt idx="142">
                  <c:v>0.99970188088310685</c:v>
                </c:pt>
                <c:pt idx="143">
                  <c:v>0.99970840291602792</c:v>
                </c:pt>
                <c:pt idx="144">
                  <c:v>0.99970778570843744</c:v>
                </c:pt>
                <c:pt idx="145">
                  <c:v>0.99971725663124378</c:v>
                </c:pt>
                <c:pt idx="146">
                  <c:v>0.99971931141626247</c:v>
                </c:pt>
                <c:pt idx="147">
                  <c:v>0.9997229815880796</c:v>
                </c:pt>
                <c:pt idx="148">
                  <c:v>0.99972890588847485</c:v>
                </c:pt>
                <c:pt idx="149">
                  <c:v>0.99972908107252589</c:v>
                </c:pt>
                <c:pt idx="150">
                  <c:v>0.99974049884093696</c:v>
                </c:pt>
                <c:pt idx="151">
                  <c:v>0.99973909602454525</c:v>
                </c:pt>
                <c:pt idx="152">
                  <c:v>0.99974621686514953</c:v>
                </c:pt>
                <c:pt idx="153">
                  <c:v>0.9997537382700038</c:v>
                </c:pt>
                <c:pt idx="154">
                  <c:v>0.99975681657939297</c:v>
                </c:pt>
                <c:pt idx="155">
                  <c:v>0.9997611484134048</c:v>
                </c:pt>
                <c:pt idx="156">
                  <c:v>0.99976770989167552</c:v>
                </c:pt>
                <c:pt idx="157">
                  <c:v>0.99976774207981556</c:v>
                </c:pt>
                <c:pt idx="158">
                  <c:v>0.99977136633513941</c:v>
                </c:pt>
                <c:pt idx="159">
                  <c:v>0.99977114874714668</c:v>
                </c:pt>
                <c:pt idx="160">
                  <c:v>0.99977946957060926</c:v>
                </c:pt>
                <c:pt idx="161">
                  <c:v>0.99978578068849122</c:v>
                </c:pt>
                <c:pt idx="162">
                  <c:v>0.99978698800354426</c:v>
                </c:pt>
                <c:pt idx="163">
                  <c:v>0.99979045310749148</c:v>
                </c:pt>
                <c:pt idx="164">
                  <c:v>0.9997895144517156</c:v>
                </c:pt>
                <c:pt idx="165">
                  <c:v>0.99979105810294566</c:v>
                </c:pt>
                <c:pt idx="166">
                  <c:v>0.99980000083787413</c:v>
                </c:pt>
                <c:pt idx="167">
                  <c:v>0.99980215952714335</c:v>
                </c:pt>
                <c:pt idx="168">
                  <c:v>0.99980503243547825</c:v>
                </c:pt>
                <c:pt idx="169">
                  <c:v>0.99981461985694153</c:v>
                </c:pt>
                <c:pt idx="170">
                  <c:v>0.99980680739811956</c:v>
                </c:pt>
                <c:pt idx="171">
                  <c:v>0.99981399195540377</c:v>
                </c:pt>
                <c:pt idx="172">
                  <c:v>0.99981740384209339</c:v>
                </c:pt>
                <c:pt idx="173">
                  <c:v>0.99982633736324833</c:v>
                </c:pt>
                <c:pt idx="174">
                  <c:v>0.99981893800999233</c:v>
                </c:pt>
                <c:pt idx="175">
                  <c:v>0.99983152703415235</c:v>
                </c:pt>
                <c:pt idx="176">
                  <c:v>0.99983346523143601</c:v>
                </c:pt>
                <c:pt idx="177">
                  <c:v>0.99983341913573986</c:v>
                </c:pt>
                <c:pt idx="178">
                  <c:v>0.99983712406954151</c:v>
                </c:pt>
                <c:pt idx="179">
                  <c:v>0.99983804424199374</c:v>
                </c:pt>
                <c:pt idx="180">
                  <c:v>0.99984335781664013</c:v>
                </c:pt>
                <c:pt idx="181">
                  <c:v>0.99984869496953876</c:v>
                </c:pt>
                <c:pt idx="182">
                  <c:v>0.99985188365276356</c:v>
                </c:pt>
                <c:pt idx="183">
                  <c:v>0.99984826799108273</c:v>
                </c:pt>
                <c:pt idx="184">
                  <c:v>0.99985523363259854</c:v>
                </c:pt>
                <c:pt idx="185">
                  <c:v>0.99985259829475526</c:v>
                </c:pt>
                <c:pt idx="186">
                  <c:v>0.99986179095043182</c:v>
                </c:pt>
                <c:pt idx="187">
                  <c:v>0.99986079024391927</c:v>
                </c:pt>
                <c:pt idx="188">
                  <c:v>0.99986207317865194</c:v>
                </c:pt>
                <c:pt idx="189">
                  <c:v>0.99987068529415013</c:v>
                </c:pt>
                <c:pt idx="190">
                  <c:v>0.99987398863356536</c:v>
                </c:pt>
                <c:pt idx="191">
                  <c:v>0.99986872947489858</c:v>
                </c:pt>
                <c:pt idx="192">
                  <c:v>0.99987356150717055</c:v>
                </c:pt>
                <c:pt idx="193">
                  <c:v>0.9998718329917321</c:v>
                </c:pt>
                <c:pt idx="194">
                  <c:v>0.99987975405776597</c:v>
                </c:pt>
                <c:pt idx="195">
                  <c:v>0.99987684230182217</c:v>
                </c:pt>
                <c:pt idx="196">
                  <c:v>0.99988606970404492</c:v>
                </c:pt>
                <c:pt idx="197">
                  <c:v>0.99988611279063799</c:v>
                </c:pt>
                <c:pt idx="198">
                  <c:v>0.99988774787484569</c:v>
                </c:pt>
                <c:pt idx="199">
                  <c:v>0.99988524714822269</c:v>
                </c:pt>
                <c:pt idx="200">
                  <c:v>0.99989454663201349</c:v>
                </c:pt>
                <c:pt idx="201">
                  <c:v>0.99989675249840304</c:v>
                </c:pt>
                <c:pt idx="202">
                  <c:v>0.99989584203239368</c:v>
                </c:pt>
                <c:pt idx="203">
                  <c:v>0.99989227158402516</c:v>
                </c:pt>
                <c:pt idx="204">
                  <c:v>0.99989390957975888</c:v>
                </c:pt>
                <c:pt idx="205">
                  <c:v>0.99989463643874166</c:v>
                </c:pt>
                <c:pt idx="206">
                  <c:v>0.99990527916513927</c:v>
                </c:pt>
                <c:pt idx="207">
                  <c:v>0.99989970758533475</c:v>
                </c:pt>
                <c:pt idx="208">
                  <c:v>0.99990340904716257</c:v>
                </c:pt>
                <c:pt idx="209">
                  <c:v>0.99990558721541578</c:v>
                </c:pt>
                <c:pt idx="210">
                  <c:v>0.99991257411124301</c:v>
                </c:pt>
                <c:pt idx="211">
                  <c:v>0.99991568623668092</c:v>
                </c:pt>
                <c:pt idx="212">
                  <c:v>0.99990945957781641</c:v>
                </c:pt>
                <c:pt idx="213">
                  <c:v>0.99991601658711882</c:v>
                </c:pt>
                <c:pt idx="214">
                  <c:v>0.99991720921252925</c:v>
                </c:pt>
                <c:pt idx="215">
                  <c:v>0.99991300066672351</c:v>
                </c:pt>
                <c:pt idx="216">
                  <c:v>0.99991536314194296</c:v>
                </c:pt>
                <c:pt idx="217">
                  <c:v>0.9999180335734279</c:v>
                </c:pt>
                <c:pt idx="218">
                  <c:v>0.99992742506066168</c:v>
                </c:pt>
                <c:pt idx="219">
                  <c:v>0.99992831949432226</c:v>
                </c:pt>
                <c:pt idx="220">
                  <c:v>0.99992541583628181</c:v>
                </c:pt>
                <c:pt idx="221">
                  <c:v>0.99992687164471927</c:v>
                </c:pt>
                <c:pt idx="222">
                  <c:v>0.99992958898132867</c:v>
                </c:pt>
                <c:pt idx="223">
                  <c:v>0.99993100442845839</c:v>
                </c:pt>
                <c:pt idx="224">
                  <c:v>0.99993537869516214</c:v>
                </c:pt>
                <c:pt idx="225">
                  <c:v>0.99993104971046931</c:v>
                </c:pt>
                <c:pt idx="226">
                  <c:v>0.99993380167023915</c:v>
                </c:pt>
                <c:pt idx="227">
                  <c:v>0.99994287679661698</c:v>
                </c:pt>
                <c:pt idx="228">
                  <c:v>0.99993910513679041</c:v>
                </c:pt>
                <c:pt idx="229">
                  <c:v>0.99994001545935385</c:v>
                </c:pt>
                <c:pt idx="230">
                  <c:v>0.99993638192726952</c:v>
                </c:pt>
                <c:pt idx="231">
                  <c:v>0.99993751924054752</c:v>
                </c:pt>
                <c:pt idx="232">
                  <c:v>0.99994427431000155</c:v>
                </c:pt>
                <c:pt idx="233">
                  <c:v>0.99994655925874332</c:v>
                </c:pt>
                <c:pt idx="234">
                  <c:v>0.99994776675895591</c:v>
                </c:pt>
                <c:pt idx="235">
                  <c:v>0.99994441070076123</c:v>
                </c:pt>
                <c:pt idx="236">
                  <c:v>0.9999536785784785</c:v>
                </c:pt>
                <c:pt idx="237">
                  <c:v>0.99994554369864286</c:v>
                </c:pt>
                <c:pt idx="238">
                  <c:v>0.99995445175508524</c:v>
                </c:pt>
                <c:pt idx="239">
                  <c:v>0.99995535094494215</c:v>
                </c:pt>
                <c:pt idx="240">
                  <c:v>0.99994921162026185</c:v>
                </c:pt>
                <c:pt idx="241">
                  <c:v>0.99995671390402208</c:v>
                </c:pt>
                <c:pt idx="242">
                  <c:v>0.99995539694876001</c:v>
                </c:pt>
                <c:pt idx="243">
                  <c:v>0.99995551751406819</c:v>
                </c:pt>
                <c:pt idx="244">
                  <c:v>0.99996001829056702</c:v>
                </c:pt>
                <c:pt idx="245">
                  <c:v>0.99995823869830935</c:v>
                </c:pt>
                <c:pt idx="246">
                  <c:v>0.9999562506186338</c:v>
                </c:pt>
                <c:pt idx="247">
                  <c:v>0.99995781021479124</c:v>
                </c:pt>
                <c:pt idx="248">
                  <c:v>0.9999589793260969</c:v>
                </c:pt>
                <c:pt idx="249">
                  <c:v>0.99996468950187256</c:v>
                </c:pt>
                <c:pt idx="250">
                  <c:v>0.99996504764762073</c:v>
                </c:pt>
                <c:pt idx="251">
                  <c:v>0.99996428971618412</c:v>
                </c:pt>
                <c:pt idx="252">
                  <c:v>0.9999617047761552</c:v>
                </c:pt>
                <c:pt idx="253">
                  <c:v>0.99996973166934466</c:v>
                </c:pt>
                <c:pt idx="254">
                  <c:v>0.99996519321855415</c:v>
                </c:pt>
                <c:pt idx="255">
                  <c:v>0.99996770676862845</c:v>
                </c:pt>
                <c:pt idx="256">
                  <c:v>0.99997469538668626</c:v>
                </c:pt>
                <c:pt idx="257">
                  <c:v>0.99997894661684694</c:v>
                </c:pt>
                <c:pt idx="258">
                  <c:v>0.99997051858122321</c:v>
                </c:pt>
                <c:pt idx="259">
                  <c:v>0.9999748639047169</c:v>
                </c:pt>
                <c:pt idx="260">
                  <c:v>0.9999688092040272</c:v>
                </c:pt>
                <c:pt idx="261">
                  <c:v>0.99997459741205563</c:v>
                </c:pt>
                <c:pt idx="262">
                  <c:v>0.99998169059763475</c:v>
                </c:pt>
                <c:pt idx="263">
                  <c:v>0.99998135209095862</c:v>
                </c:pt>
                <c:pt idx="264">
                  <c:v>0.99997786380863063</c:v>
                </c:pt>
                <c:pt idx="265">
                  <c:v>0.99997733137817812</c:v>
                </c:pt>
                <c:pt idx="266">
                  <c:v>0.99997875881958942</c:v>
                </c:pt>
                <c:pt idx="267">
                  <c:v>0.99998755331482803</c:v>
                </c:pt>
                <c:pt idx="268">
                  <c:v>0.99998677187814544</c:v>
                </c:pt>
                <c:pt idx="269">
                  <c:v>0.9999847038950721</c:v>
                </c:pt>
                <c:pt idx="270">
                  <c:v>0.99998104778694419</c:v>
                </c:pt>
                <c:pt idx="271">
                  <c:v>0.99998633996003883</c:v>
                </c:pt>
                <c:pt idx="272">
                  <c:v>0.99998946438696945</c:v>
                </c:pt>
                <c:pt idx="273">
                  <c:v>0.99998605367763183</c:v>
                </c:pt>
                <c:pt idx="274">
                  <c:v>0.99998849808191304</c:v>
                </c:pt>
                <c:pt idx="275">
                  <c:v>0.99999252456919374</c:v>
                </c:pt>
                <c:pt idx="276">
                  <c:v>0.99998184472534712</c:v>
                </c:pt>
                <c:pt idx="277">
                  <c:v>0.99998902703037384</c:v>
                </c:pt>
                <c:pt idx="278">
                  <c:v>0.99998473662084919</c:v>
                </c:pt>
                <c:pt idx="279">
                  <c:v>0.99999513852888289</c:v>
                </c:pt>
                <c:pt idx="280">
                  <c:v>0.99999075733962928</c:v>
                </c:pt>
                <c:pt idx="281">
                  <c:v>0.99998852868168886</c:v>
                </c:pt>
                <c:pt idx="282">
                  <c:v>0.99999504749682233</c:v>
                </c:pt>
                <c:pt idx="283">
                  <c:v>0.99999111014261111</c:v>
                </c:pt>
                <c:pt idx="284">
                  <c:v>0.99999922925127438</c:v>
                </c:pt>
                <c:pt idx="285">
                  <c:v>0.99999634459669473</c:v>
                </c:pt>
                <c:pt idx="286">
                  <c:v>0.99999229271759282</c:v>
                </c:pt>
                <c:pt idx="287">
                  <c:v>0.99998933478414276</c:v>
                </c:pt>
                <c:pt idx="288">
                  <c:v>0.99999137852293996</c:v>
                </c:pt>
                <c:pt idx="289">
                  <c:v>0.99999617079652026</c:v>
                </c:pt>
                <c:pt idx="290">
                  <c:v>0.99998922771238374</c:v>
                </c:pt>
                <c:pt idx="291">
                  <c:v>1.0000013777820034</c:v>
                </c:pt>
                <c:pt idx="292">
                  <c:v>0.99999945678537294</c:v>
                </c:pt>
                <c:pt idx="293">
                  <c:v>0.99999475103659341</c:v>
                </c:pt>
                <c:pt idx="294">
                  <c:v>1.0000081311964362</c:v>
                </c:pt>
                <c:pt idx="295">
                  <c:v>1.0000050003926235</c:v>
                </c:pt>
                <c:pt idx="296">
                  <c:v>1.0000021597219688</c:v>
                </c:pt>
                <c:pt idx="297">
                  <c:v>0.99999737232464558</c:v>
                </c:pt>
                <c:pt idx="298">
                  <c:v>1.0000017044834268</c:v>
                </c:pt>
                <c:pt idx="299">
                  <c:v>1.0000056405698305</c:v>
                </c:pt>
                <c:pt idx="300">
                  <c:v>1.0000031936219707</c:v>
                </c:pt>
                <c:pt idx="301">
                  <c:v>1.0000059514199775</c:v>
                </c:pt>
                <c:pt idx="302">
                  <c:v>1.0000087188886833</c:v>
                </c:pt>
                <c:pt idx="303">
                  <c:v>1.0000074820173253</c:v>
                </c:pt>
                <c:pt idx="304">
                  <c:v>1.0000058609778317</c:v>
                </c:pt>
                <c:pt idx="305">
                  <c:v>1.0000098831399773</c:v>
                </c:pt>
                <c:pt idx="306">
                  <c:v>1.0000046151665964</c:v>
                </c:pt>
                <c:pt idx="307">
                  <c:v>1.0000164012470178</c:v>
                </c:pt>
                <c:pt idx="308">
                  <c:v>1.0000042619844884</c:v>
                </c:pt>
                <c:pt idx="309">
                  <c:v>1.0000030447583832</c:v>
                </c:pt>
                <c:pt idx="310">
                  <c:v>1.000008375290566</c:v>
                </c:pt>
                <c:pt idx="311">
                  <c:v>1.0000040088633804</c:v>
                </c:pt>
                <c:pt idx="312">
                  <c:v>1.0000053018300166</c:v>
                </c:pt>
                <c:pt idx="313">
                  <c:v>1.0000091378404756</c:v>
                </c:pt>
                <c:pt idx="314">
                  <c:v>1.0000047975356618</c:v>
                </c:pt>
                <c:pt idx="315">
                  <c:v>1.0000168950992598</c:v>
                </c:pt>
                <c:pt idx="316">
                  <c:v>1.0000113354756719</c:v>
                </c:pt>
                <c:pt idx="317">
                  <c:v>1.0000152835243254</c:v>
                </c:pt>
                <c:pt idx="318">
                  <c:v>1.0000081547096809</c:v>
                </c:pt>
                <c:pt idx="319">
                  <c:v>1.0000121620771709</c:v>
                </c:pt>
                <c:pt idx="320">
                  <c:v>1.0000133416762291</c:v>
                </c:pt>
                <c:pt idx="321">
                  <c:v>1.0000215728610933</c:v>
                </c:pt>
                <c:pt idx="322">
                  <c:v>1.0000129449883648</c:v>
                </c:pt>
                <c:pt idx="323">
                  <c:v>1.0000116103558647</c:v>
                </c:pt>
                <c:pt idx="324">
                  <c:v>1.0000128958341608</c:v>
                </c:pt>
                <c:pt idx="325">
                  <c:v>1.0000113652441849</c:v>
                </c:pt>
                <c:pt idx="326">
                  <c:v>1.0000140178412431</c:v>
                </c:pt>
                <c:pt idx="327">
                  <c:v>1.0000222431896617</c:v>
                </c:pt>
                <c:pt idx="328">
                  <c:v>1.0000194795033168</c:v>
                </c:pt>
                <c:pt idx="329">
                  <c:v>1.0000138370021137</c:v>
                </c:pt>
                <c:pt idx="330">
                  <c:v>1.0000108734225295</c:v>
                </c:pt>
                <c:pt idx="331">
                  <c:v>1.0000081498431685</c:v>
                </c:pt>
                <c:pt idx="332">
                  <c:v>1.0000110225841221</c:v>
                </c:pt>
                <c:pt idx="333">
                  <c:v>1.0000181749011721</c:v>
                </c:pt>
                <c:pt idx="334">
                  <c:v>1.0000110986965522</c:v>
                </c:pt>
                <c:pt idx="335">
                  <c:v>1.0000266553115789</c:v>
                </c:pt>
                <c:pt idx="336">
                  <c:v>1.0000126674038943</c:v>
                </c:pt>
                <c:pt idx="337">
                  <c:v>1.0000143628772249</c:v>
                </c:pt>
                <c:pt idx="338">
                  <c:v>1.0000215674315969</c:v>
                </c:pt>
                <c:pt idx="339">
                  <c:v>1.0000274671999327</c:v>
                </c:pt>
                <c:pt idx="340">
                  <c:v>1.0000262153396853</c:v>
                </c:pt>
                <c:pt idx="341">
                  <c:v>1.000020866092777</c:v>
                </c:pt>
                <c:pt idx="342">
                  <c:v>1.0000182969184528</c:v>
                </c:pt>
                <c:pt idx="343">
                  <c:v>1.0000172822951583</c:v>
                </c:pt>
                <c:pt idx="344">
                  <c:v>1.0000175696908129</c:v>
                </c:pt>
                <c:pt idx="345">
                  <c:v>1.0000180215268804</c:v>
                </c:pt>
                <c:pt idx="346">
                  <c:v>1.000021314071162</c:v>
                </c:pt>
                <c:pt idx="347">
                  <c:v>1.0000189168935556</c:v>
                </c:pt>
                <c:pt idx="348">
                  <c:v>1.0000252371720835</c:v>
                </c:pt>
                <c:pt idx="349">
                  <c:v>1.0000184559320977</c:v>
                </c:pt>
                <c:pt idx="350">
                  <c:v>1.0000234554098604</c:v>
                </c:pt>
                <c:pt idx="351">
                  <c:v>1.0000269679071052</c:v>
                </c:pt>
                <c:pt idx="352">
                  <c:v>1.0000276116050877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708-A14B-98A0-4535C97E9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41119"/>
        <c:axId val="1361981775"/>
      </c:scatterChart>
      <c:valAx>
        <c:axId val="129394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61981775"/>
        <c:crosses val="autoZero"/>
        <c:crossBetween val="midCat"/>
      </c:valAx>
      <c:valAx>
        <c:axId val="1361981775"/>
        <c:scaling>
          <c:orientation val="minMax"/>
          <c:max val="1.0009999999999999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293941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'13c-alpha'!$AM$2</c:f>
              <c:strCache>
                <c:ptCount val="1"/>
                <c:pt idx="0">
                  <c:v>net methylotrophic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'13c-alpha'!$A$3:$A$353</c:f>
              <c:numCache>
                <c:formatCode>General</c:formatCode>
                <c:ptCount val="3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</c:numCache>
            </c:numRef>
          </c:xVal>
          <c:yVal>
            <c:numRef>
              <c:f>'13c-alpha'!$AM$3:$AM$353</c:f>
              <c:numCache>
                <c:formatCode>0.0</c:formatCode>
                <c:ptCount val="351"/>
                <c:pt idx="0">
                  <c:v>24.440175776851166</c:v>
                </c:pt>
                <c:pt idx="1">
                  <c:v>24.121755015044599</c:v>
                </c:pt>
                <c:pt idx="2">
                  <c:v>23.819602085898779</c:v>
                </c:pt>
                <c:pt idx="3">
                  <c:v>23.52493483790008</c:v>
                </c:pt>
                <c:pt idx="4">
                  <c:v>23.229135555559058</c:v>
                </c:pt>
                <c:pt idx="5">
                  <c:v>22.94976962550399</c:v>
                </c:pt>
                <c:pt idx="6">
                  <c:v>22.660449217332719</c:v>
                </c:pt>
                <c:pt idx="7">
                  <c:v>22.378949996069856</c:v>
                </c:pt>
                <c:pt idx="8">
                  <c:v>22.105115721825836</c:v>
                </c:pt>
                <c:pt idx="9">
                  <c:v>21.830269601681955</c:v>
                </c:pt>
                <c:pt idx="10">
                  <c:v>21.563154818307304</c:v>
                </c:pt>
                <c:pt idx="11">
                  <c:v>21.295260215064332</c:v>
                </c:pt>
                <c:pt idx="12">
                  <c:v>21.044097168683308</c:v>
                </c:pt>
                <c:pt idx="13">
                  <c:v>20.792021638578152</c:v>
                </c:pt>
                <c:pt idx="14">
                  <c:v>20.539044104490465</c:v>
                </c:pt>
                <c:pt idx="15">
                  <c:v>20.294139495076486</c:v>
                </c:pt>
                <c:pt idx="16">
                  <c:v>20.039575926667155</c:v>
                </c:pt>
                <c:pt idx="17">
                  <c:v>19.801922953271671</c:v>
                </c:pt>
                <c:pt idx="18">
                  <c:v>19.57243035692359</c:v>
                </c:pt>
                <c:pt idx="19">
                  <c:v>19.333311870554098</c:v>
                </c:pt>
                <c:pt idx="20">
                  <c:v>19.102385803470614</c:v>
                </c:pt>
                <c:pt idx="21">
                  <c:v>18.879516747809323</c:v>
                </c:pt>
                <c:pt idx="22">
                  <c:v>18.65622402156459</c:v>
                </c:pt>
                <c:pt idx="23">
                  <c:v>18.441038064679216</c:v>
                </c:pt>
                <c:pt idx="24">
                  <c:v>18.21625518931857</c:v>
                </c:pt>
                <c:pt idx="25">
                  <c:v>18.008818912309593</c:v>
                </c:pt>
                <c:pt idx="26">
                  <c:v>17.791797835910018</c:v>
                </c:pt>
                <c:pt idx="27">
                  <c:v>17.583127015724685</c:v>
                </c:pt>
                <c:pt idx="28">
                  <c:v>17.373931210982565</c:v>
                </c:pt>
                <c:pt idx="29">
                  <c:v>17.173129124586215</c:v>
                </c:pt>
                <c:pt idx="30">
                  <c:v>16.980750592092928</c:v>
                </c:pt>
                <c:pt idx="31">
                  <c:v>16.787893708397736</c:v>
                </c:pt>
                <c:pt idx="32">
                  <c:v>16.594562477063814</c:v>
                </c:pt>
                <c:pt idx="33">
                  <c:v>16.400612982205264</c:v>
                </c:pt>
                <c:pt idx="34">
                  <c:v>16.215302654233543</c:v>
                </c:pt>
                <c:pt idx="35">
                  <c:v>16.029546366988601</c:v>
                </c:pt>
                <c:pt idx="36">
                  <c:v>15.84320480792271</c:v>
                </c:pt>
                <c:pt idx="37">
                  <c:v>15.665549619388507</c:v>
                </c:pt>
                <c:pt idx="38">
                  <c:v>15.496463235152863</c:v>
                </c:pt>
                <c:pt idx="39">
                  <c:v>15.308849195487353</c:v>
                </c:pt>
                <c:pt idx="40">
                  <c:v>15.138954408045239</c:v>
                </c:pt>
                <c:pt idx="41">
                  <c:v>14.968667955063873</c:v>
                </c:pt>
                <c:pt idx="42">
                  <c:v>14.797993600460694</c:v>
                </c:pt>
                <c:pt idx="43">
                  <c:v>14.645117188517247</c:v>
                </c:pt>
                <c:pt idx="44">
                  <c:v>14.473691495482056</c:v>
                </c:pt>
                <c:pt idx="45">
                  <c:v>14.320097230579623</c:v>
                </c:pt>
                <c:pt idx="46">
                  <c:v>14.147935050672233</c:v>
                </c:pt>
                <c:pt idx="47">
                  <c:v>13.993637318198108</c:v>
                </c:pt>
                <c:pt idx="48">
                  <c:v>13.838999548240029</c:v>
                </c:pt>
                <c:pt idx="49">
                  <c:v>13.693216832809993</c:v>
                </c:pt>
                <c:pt idx="50">
                  <c:v>13.537915032255652</c:v>
                </c:pt>
                <c:pt idx="51">
                  <c:v>13.391486189342725</c:v>
                </c:pt>
                <c:pt idx="52">
                  <c:v>13.244742130746211</c:v>
                </c:pt>
                <c:pt idx="53">
                  <c:v>13.106899331954134</c:v>
                </c:pt>
                <c:pt idx="54">
                  <c:v>12.959540277151852</c:v>
                </c:pt>
                <c:pt idx="55">
                  <c:v>12.811993649941417</c:v>
                </c:pt>
                <c:pt idx="56">
                  <c:v>12.673255360203585</c:v>
                </c:pt>
                <c:pt idx="57">
                  <c:v>12.543462697455949</c:v>
                </c:pt>
                <c:pt idx="58">
                  <c:v>12.404270491293316</c:v>
                </c:pt>
                <c:pt idx="59">
                  <c:v>12.273925330640887</c:v>
                </c:pt>
                <c:pt idx="60">
                  <c:v>12.143423310755781</c:v>
                </c:pt>
                <c:pt idx="61">
                  <c:v>12.012653651867213</c:v>
                </c:pt>
                <c:pt idx="62">
                  <c:v>11.88161948722311</c:v>
                </c:pt>
                <c:pt idx="63">
                  <c:v>11.750323972057458</c:v>
                </c:pt>
                <c:pt idx="64">
                  <c:v>11.637305792766156</c:v>
                </c:pt>
                <c:pt idx="65">
                  <c:v>11.505612311215422</c:v>
                </c:pt>
                <c:pt idx="66">
                  <c:v>11.382941676670866</c:v>
                </c:pt>
                <c:pt idx="67">
                  <c:v>11.260029073752239</c:v>
                </c:pt>
                <c:pt idx="68">
                  <c:v>11.146163719864317</c:v>
                </c:pt>
                <c:pt idx="69">
                  <c:v>11.022882454502151</c:v>
                </c:pt>
                <c:pt idx="70">
                  <c:v>10.908560373826427</c:v>
                </c:pt>
                <c:pt idx="71">
                  <c:v>10.803416363331651</c:v>
                </c:pt>
                <c:pt idx="72">
                  <c:v>10.679551426627631</c:v>
                </c:pt>
                <c:pt idx="73">
                  <c:v>10.573976782546357</c:v>
                </c:pt>
                <c:pt idx="74">
                  <c:v>10.458980066809945</c:v>
                </c:pt>
                <c:pt idx="75">
                  <c:v>10.34386510986066</c:v>
                </c:pt>
                <c:pt idx="76">
                  <c:v>10.247083955659093</c:v>
                </c:pt>
                <c:pt idx="77">
                  <c:v>10.140879704598493</c:v>
                </c:pt>
                <c:pt idx="78">
                  <c:v>10.034475891369105</c:v>
                </c:pt>
                <c:pt idx="79">
                  <c:v>9.9279673878982013</c:v>
                </c:pt>
                <c:pt idx="80">
                  <c:v>9.8212627817855189</c:v>
                </c:pt>
                <c:pt idx="81">
                  <c:v>9.7237061496430268</c:v>
                </c:pt>
                <c:pt idx="82">
                  <c:v>9.6260561096630131</c:v>
                </c:pt>
                <c:pt idx="83">
                  <c:v>9.5282238664370844</c:v>
                </c:pt>
                <c:pt idx="84">
                  <c:v>9.4209464157762959</c:v>
                </c:pt>
                <c:pt idx="85">
                  <c:v>9.3321965148446804</c:v>
                </c:pt>
                <c:pt idx="86">
                  <c:v>9.2339168531864484</c:v>
                </c:pt>
                <c:pt idx="87">
                  <c:v>9.1449131117829641</c:v>
                </c:pt>
                <c:pt idx="88">
                  <c:v>9.0463750875772941</c:v>
                </c:pt>
                <c:pt idx="89">
                  <c:v>8.9571219690063071</c:v>
                </c:pt>
                <c:pt idx="90">
                  <c:v>8.8677061294922535</c:v>
                </c:pt>
                <c:pt idx="91">
                  <c:v>8.7781298595640767</c:v>
                </c:pt>
                <c:pt idx="92">
                  <c:v>8.6978598297467418</c:v>
                </c:pt>
                <c:pt idx="93">
                  <c:v>8.5987463535620421</c:v>
                </c:pt>
                <c:pt idx="94">
                  <c:v>8.5182496884034666</c:v>
                </c:pt>
                <c:pt idx="95">
                  <c:v>8.4376055989852823</c:v>
                </c:pt>
                <c:pt idx="96">
                  <c:v>8.3474969781967747</c:v>
                </c:pt>
                <c:pt idx="97">
                  <c:v>8.2667149925760413</c:v>
                </c:pt>
                <c:pt idx="98">
                  <c:v>8.1857890283696975</c:v>
                </c:pt>
                <c:pt idx="99">
                  <c:v>8.1047211840987892</c:v>
                </c:pt>
                <c:pt idx="100">
                  <c:v>8.0142528858921747</c:v>
                </c:pt>
                <c:pt idx="101">
                  <c:v>7.9423917304284295</c:v>
                </c:pt>
                <c:pt idx="102">
                  <c:v>7.8610562224962335</c:v>
                </c:pt>
                <c:pt idx="103">
                  <c:v>7.7890784189152988</c:v>
                </c:pt>
                <c:pt idx="104">
                  <c:v>7.707547109926046</c:v>
                </c:pt>
                <c:pt idx="105">
                  <c:v>7.6353813188262567</c:v>
                </c:pt>
                <c:pt idx="106">
                  <c:v>7.5630888934367508</c:v>
                </c:pt>
                <c:pt idx="107">
                  <c:v>7.4813082140943603</c:v>
                </c:pt>
                <c:pt idx="108">
                  <c:v>7.4089038498099287</c:v>
                </c:pt>
                <c:pt idx="109">
                  <c:v>7.3363760200688306</c:v>
                </c:pt>
                <c:pt idx="110">
                  <c:v>7.2731699079733794</c:v>
                </c:pt>
                <c:pt idx="111">
                  <c:v>7.1910929879262611</c:v>
                </c:pt>
                <c:pt idx="112">
                  <c:v>7.1277213035941589</c:v>
                </c:pt>
                <c:pt idx="113">
                  <c:v>7.0549189402815173</c:v>
                </c:pt>
                <c:pt idx="114">
                  <c:v>6.991454088735253</c:v>
                </c:pt>
                <c:pt idx="115">
                  <c:v>6.9184859299625616</c:v>
                </c:pt>
                <c:pt idx="116">
                  <c:v>6.8548636505775029</c:v>
                </c:pt>
                <c:pt idx="117">
                  <c:v>6.7817333032726577</c:v>
                </c:pt>
                <c:pt idx="118">
                  <c:v>6.7274241902494136</c:v>
                </c:pt>
                <c:pt idx="119">
                  <c:v>6.6636080794923442</c:v>
                </c:pt>
                <c:pt idx="120">
                  <c:v>6.5997492026544151</c:v>
                </c:pt>
                <c:pt idx="121">
                  <c:v>6.5263717626866011</c:v>
                </c:pt>
                <c:pt idx="122">
                  <c:v>6.4623632935291209</c:v>
                </c:pt>
                <c:pt idx="123">
                  <c:v>6.4077338610236048</c:v>
                </c:pt>
                <c:pt idx="124">
                  <c:v>6.3436452693468564</c:v>
                </c:pt>
                <c:pt idx="125">
                  <c:v>6.2889422958043308</c:v>
                </c:pt>
                <c:pt idx="126">
                  <c:v>6.2341451662925111</c:v>
                </c:pt>
                <c:pt idx="127">
                  <c:v>6.1698799936452078</c:v>
                </c:pt>
                <c:pt idx="128">
                  <c:v>6.1055162804287413</c:v>
                </c:pt>
                <c:pt idx="129">
                  <c:v>6.0600507397366421</c:v>
                </c:pt>
                <c:pt idx="130">
                  <c:v>5.995613612969481</c:v>
                </c:pt>
                <c:pt idx="131">
                  <c:v>5.9405833875356988</c:v>
                </c:pt>
                <c:pt idx="132">
                  <c:v>5.8760144049333043</c:v>
                </c:pt>
                <c:pt idx="133">
                  <c:v>5.8303675220988218</c:v>
                </c:pt>
                <c:pt idx="134">
                  <c:v>5.7751828342930818</c:v>
                </c:pt>
                <c:pt idx="135">
                  <c:v>5.7199657000201531</c:v>
                </c:pt>
                <c:pt idx="136">
                  <c:v>5.6647160905717895</c:v>
                </c:pt>
                <c:pt idx="137">
                  <c:v>5.609380736031933</c:v>
                </c:pt>
                <c:pt idx="138">
                  <c:v>5.5635343688179537</c:v>
                </c:pt>
                <c:pt idx="139">
                  <c:v>5.5176090484450526</c:v>
                </c:pt>
                <c:pt idx="140">
                  <c:v>5.4526590876376266</c:v>
                </c:pt>
                <c:pt idx="141">
                  <c:v>5.4066769550761249</c:v>
                </c:pt>
                <c:pt idx="142">
                  <c:v>5.3511388340953037</c:v>
                </c:pt>
                <c:pt idx="143">
                  <c:v>5.3145848001031366</c:v>
                </c:pt>
                <c:pt idx="144">
                  <c:v>5.2684755828590166</c:v>
                </c:pt>
                <c:pt idx="145">
                  <c:v>5.2128040723960307</c:v>
                </c:pt>
                <c:pt idx="146">
                  <c:v>5.1666424787627401</c:v>
                </c:pt>
                <c:pt idx="147">
                  <c:v>5.1109139087361584</c:v>
                </c:pt>
                <c:pt idx="148">
                  <c:v>5.0646516363015621</c:v>
                </c:pt>
                <c:pt idx="149">
                  <c:v>5.0183651400178784</c:v>
                </c:pt>
                <c:pt idx="150">
                  <c:v>4.9815557238630541</c:v>
                </c:pt>
                <c:pt idx="151">
                  <c:v>4.9352234316452641</c:v>
                </c:pt>
                <c:pt idx="152">
                  <c:v>4.8888202694915242</c:v>
                </c:pt>
                <c:pt idx="153">
                  <c:v>4.8423936692927452</c:v>
                </c:pt>
                <c:pt idx="154">
                  <c:v>4.7959436132363003</c:v>
                </c:pt>
                <c:pt idx="155">
                  <c:v>4.7589845145056096</c:v>
                </c:pt>
                <c:pt idx="156">
                  <c:v>4.7124451649216121</c:v>
                </c:pt>
                <c:pt idx="157">
                  <c:v>4.6754471972029839</c:v>
                </c:pt>
                <c:pt idx="158">
                  <c:v>4.6288646511214759</c:v>
                </c:pt>
                <c:pt idx="159">
                  <c:v>4.5822594306911464</c:v>
                </c:pt>
                <c:pt idx="160">
                  <c:v>4.5451585498695195</c:v>
                </c:pt>
                <c:pt idx="161">
                  <c:v>4.5080399548090053</c:v>
                </c:pt>
                <c:pt idx="162">
                  <c:v>4.4613290781299746</c:v>
                </c:pt>
                <c:pt idx="163">
                  <c:v>4.424172907509579</c:v>
                </c:pt>
                <c:pt idx="164">
                  <c:v>4.3869570541107006</c:v>
                </c:pt>
                <c:pt idx="165">
                  <c:v>4.3497241264656221</c:v>
                </c:pt>
                <c:pt idx="166">
                  <c:v>4.3124741127964246</c:v>
                </c:pt>
                <c:pt idx="167">
                  <c:v>4.2656223520869991</c:v>
                </c:pt>
                <c:pt idx="168">
                  <c:v>4.2283361095211047</c:v>
                </c:pt>
                <c:pt idx="169">
                  <c:v>4.1909926428201016</c:v>
                </c:pt>
                <c:pt idx="170">
                  <c:v>4.1632232709521713</c:v>
                </c:pt>
                <c:pt idx="171">
                  <c:v>4.1258488505163591</c:v>
                </c:pt>
                <c:pt idx="172">
                  <c:v>4.088457971693428</c:v>
                </c:pt>
                <c:pt idx="173">
                  <c:v>4.041454293219652</c:v>
                </c:pt>
                <c:pt idx="174">
                  <c:v>4.0135883488142321</c:v>
                </c:pt>
                <c:pt idx="175">
                  <c:v>3.9761102841568245</c:v>
                </c:pt>
                <c:pt idx="176">
                  <c:v>3.9482183707159795</c:v>
                </c:pt>
                <c:pt idx="177">
                  <c:v>3.9107105405419276</c:v>
                </c:pt>
                <c:pt idx="178">
                  <c:v>3.8731868911286109</c:v>
                </c:pt>
                <c:pt idx="179">
                  <c:v>3.8452181184223981</c:v>
                </c:pt>
                <c:pt idx="180">
                  <c:v>3.7980556666959733</c:v>
                </c:pt>
                <c:pt idx="181">
                  <c:v>3.7700598650948747</c:v>
                </c:pt>
                <c:pt idx="182">
                  <c:v>3.732439579164271</c:v>
                </c:pt>
                <c:pt idx="183">
                  <c:v>3.7139979640150553</c:v>
                </c:pt>
                <c:pt idx="184">
                  <c:v>3.6763512146964517</c:v>
                </c:pt>
                <c:pt idx="185">
                  <c:v>3.6482725590667862</c:v>
                </c:pt>
                <c:pt idx="186">
                  <c:v>3.6105975578006166</c:v>
                </c:pt>
                <c:pt idx="187">
                  <c:v>3.5728730452754434</c:v>
                </c:pt>
                <c:pt idx="188">
                  <c:v>3.5543467648672431</c:v>
                </c:pt>
                <c:pt idx="189">
                  <c:v>3.5165969482193229</c:v>
                </c:pt>
                <c:pt idx="190">
                  <c:v>3.4884594394710726</c:v>
                </c:pt>
                <c:pt idx="191">
                  <c:v>3.4602775832442929</c:v>
                </c:pt>
                <c:pt idx="192">
                  <c:v>3.4320851620760515</c:v>
                </c:pt>
                <c:pt idx="193">
                  <c:v>3.403882170012575</c:v>
                </c:pt>
                <c:pt idx="194">
                  <c:v>3.3756686010964767</c:v>
                </c:pt>
                <c:pt idx="195">
                  <c:v>3.3378092848694951</c:v>
                </c:pt>
                <c:pt idx="196">
                  <c:v>3.309572873012248</c:v>
                </c:pt>
                <c:pt idx="197">
                  <c:v>3.29093270589214</c:v>
                </c:pt>
                <c:pt idx="198">
                  <c:v>3.2530369485641364</c:v>
                </c:pt>
                <c:pt idx="199">
                  <c:v>3.2247379570920933</c:v>
                </c:pt>
                <c:pt idx="200">
                  <c:v>3.1964288860132712</c:v>
                </c:pt>
                <c:pt idx="201">
                  <c:v>3.168109729929105</c:v>
                </c:pt>
                <c:pt idx="202">
                  <c:v>3.1493965615215136</c:v>
                </c:pt>
                <c:pt idx="203">
                  <c:v>3.1210590689544166</c:v>
                </c:pt>
                <c:pt idx="204">
                  <c:v>3.0926816790562732</c:v>
                </c:pt>
                <c:pt idx="205">
                  <c:v>3.0643242480092057</c:v>
                </c:pt>
                <c:pt idx="206">
                  <c:v>3.0359274456536869</c:v>
                </c:pt>
                <c:pt idx="207">
                  <c:v>3.0171751111733625</c:v>
                </c:pt>
                <c:pt idx="208">
                  <c:v>2.9887606367125974</c:v>
                </c:pt>
                <c:pt idx="209">
                  <c:v>2.9699650585577326</c:v>
                </c:pt>
                <c:pt idx="210">
                  <c:v>2.9415331637917763</c:v>
                </c:pt>
                <c:pt idx="211">
                  <c:v>2.9130916713312645</c:v>
                </c:pt>
                <c:pt idx="212">
                  <c:v>2.8942742556468004</c:v>
                </c:pt>
                <c:pt idx="213">
                  <c:v>2.8657876642422244</c:v>
                </c:pt>
                <c:pt idx="214">
                  <c:v>2.8469564054240486</c:v>
                </c:pt>
                <c:pt idx="215">
                  <c:v>2.8184530688892617</c:v>
                </c:pt>
                <c:pt idx="216">
                  <c:v>2.7996079529431759</c:v>
                </c:pt>
                <c:pt idx="217">
                  <c:v>2.7710878555398994</c:v>
                </c:pt>
                <c:pt idx="218">
                  <c:v>2.7522022905758283</c:v>
                </c:pt>
                <c:pt idx="219">
                  <c:v>2.7236656879311294</c:v>
                </c:pt>
                <c:pt idx="220">
                  <c:v>2.7047668656710311</c:v>
                </c:pt>
                <c:pt idx="221">
                  <c:v>2.6858622010624322</c:v>
                </c:pt>
                <c:pt idx="222">
                  <c:v>2.6669516913923643</c:v>
                </c:pt>
                <c:pt idx="223">
                  <c:v>2.6383582111481787</c:v>
                </c:pt>
                <c:pt idx="224">
                  <c:v>2.6194345983048875</c:v>
                </c:pt>
                <c:pt idx="225">
                  <c:v>2.5908252925282964</c:v>
                </c:pt>
                <c:pt idx="226">
                  <c:v>2.5718885640348681</c:v>
                </c:pt>
                <c:pt idx="227">
                  <c:v>2.5529212886726391</c:v>
                </c:pt>
                <c:pt idx="228">
                  <c:v>2.5339485104793229</c:v>
                </c:pt>
                <c:pt idx="229">
                  <c:v>2.5053093713938388</c:v>
                </c:pt>
                <c:pt idx="230">
                  <c:v>2.4863240867957934</c:v>
                </c:pt>
                <c:pt idx="231">
                  <c:v>2.4673332917046853</c:v>
                </c:pt>
                <c:pt idx="232">
                  <c:v>2.4483369837177804</c:v>
                </c:pt>
                <c:pt idx="233">
                  <c:v>2.4293351604303144</c:v>
                </c:pt>
                <c:pt idx="234">
                  <c:v>2.4006361595947538</c:v>
                </c:pt>
                <c:pt idx="235">
                  <c:v>2.3912918071785643</c:v>
                </c:pt>
                <c:pt idx="236">
                  <c:v>2.3722736043388317</c:v>
                </c:pt>
                <c:pt idx="237">
                  <c:v>2.3532270876452186</c:v>
                </c:pt>
                <c:pt idx="238">
                  <c:v>2.3341754061463131</c:v>
                </c:pt>
                <c:pt idx="239">
                  <c:v>2.3054430266724411</c:v>
                </c:pt>
                <c:pt idx="240">
                  <c:v>2.296078784740585</c:v>
                </c:pt>
                <c:pt idx="241">
                  <c:v>2.277011414462371</c:v>
                </c:pt>
                <c:pt idx="242">
                  <c:v>2.2579388708540318</c:v>
                </c:pt>
                <c:pt idx="243">
                  <c:v>2.2388611518071393</c:v>
                </c:pt>
                <c:pt idx="244">
                  <c:v>2.2197567383130314</c:v>
                </c:pt>
                <c:pt idx="245">
                  <c:v>2.2006688441871858</c:v>
                </c:pt>
                <c:pt idx="246">
                  <c:v>2.1912610453143437</c:v>
                </c:pt>
                <c:pt idx="247">
                  <c:v>2.1624565390018358</c:v>
                </c:pt>
                <c:pt idx="248">
                  <c:v>2.1530412739634177</c:v>
                </c:pt>
                <c:pt idx="249">
                  <c:v>2.1339135327159804</c:v>
                </c:pt>
                <c:pt idx="250">
                  <c:v>2.1148014827692405</c:v>
                </c:pt>
                <c:pt idx="251">
                  <c:v>2.0956639085330711</c:v>
                </c:pt>
                <c:pt idx="252">
                  <c:v>2.0765215065086395</c:v>
                </c:pt>
                <c:pt idx="253">
                  <c:v>2.0573742748657269</c:v>
                </c:pt>
                <c:pt idx="254">
                  <c:v>2.0479181002307101</c:v>
                </c:pt>
                <c:pt idx="255">
                  <c:v>2.0287625201771848</c:v>
                </c:pt>
                <c:pt idx="256">
                  <c:v>2.0096021053645798</c:v>
                </c:pt>
                <c:pt idx="257">
                  <c:v>2.0001365983713089</c:v>
                </c:pt>
                <c:pt idx="258">
                  <c:v>1.9809678259076147</c:v>
                </c:pt>
                <c:pt idx="259">
                  <c:v>1.9714964989116803</c:v>
                </c:pt>
                <c:pt idx="260">
                  <c:v>1.9523004000972219</c:v>
                </c:pt>
                <c:pt idx="261">
                  <c:v>1.9428233382490916</c:v>
                </c:pt>
                <c:pt idx="262">
                  <c:v>1.9139133700440254</c:v>
                </c:pt>
                <c:pt idx="263">
                  <c:v>1.9044293441239579</c:v>
                </c:pt>
                <c:pt idx="264">
                  <c:v>1.8852161920294612</c:v>
                </c:pt>
                <c:pt idx="265">
                  <c:v>1.8854360552645186</c:v>
                </c:pt>
                <c:pt idx="266">
                  <c:v>1.8662162061796299</c:v>
                </c:pt>
                <c:pt idx="267">
                  <c:v>1.8469918733692661</c:v>
                </c:pt>
                <c:pt idx="268">
                  <c:v>1.8374762725202043</c:v>
                </c:pt>
                <c:pt idx="269">
                  <c:v>1.8182441941989032</c:v>
                </c:pt>
                <c:pt idx="270">
                  <c:v>1.8087232042391577</c:v>
                </c:pt>
                <c:pt idx="271">
                  <c:v>1.7894833753264361</c:v>
                </c:pt>
                <c:pt idx="272">
                  <c:v>1.7799569923185476</c:v>
                </c:pt>
                <c:pt idx="273">
                  <c:v>1.7704284780024044</c:v>
                </c:pt>
                <c:pt idx="274">
                  <c:v>1.74144038716876</c:v>
                </c:pt>
                <c:pt idx="275">
                  <c:v>1.7319054311034836</c:v>
                </c:pt>
                <c:pt idx="276">
                  <c:v>1.7223683410935722</c:v>
                </c:pt>
                <c:pt idx="277">
                  <c:v>1.7030888408693914</c:v>
                </c:pt>
                <c:pt idx="278">
                  <c:v>1.7032711783051562</c:v>
                </c:pt>
                <c:pt idx="279">
                  <c:v>1.6839855049072476</c:v>
                </c:pt>
                <c:pt idx="280">
                  <c:v>1.6646957013845418</c:v>
                </c:pt>
                <c:pt idx="281">
                  <c:v>1.6551459333041656</c:v>
                </c:pt>
                <c:pt idx="282">
                  <c:v>1.6455780031710405</c:v>
                </c:pt>
                <c:pt idx="283">
                  <c:v>1.6262778870712955</c:v>
                </c:pt>
                <c:pt idx="284">
                  <c:v>1.6167050016232203</c:v>
                </c:pt>
                <c:pt idx="285">
                  <c:v>1.6071301581751387</c:v>
                </c:pt>
                <c:pt idx="286">
                  <c:v>1.5878199066392618</c:v>
                </c:pt>
                <c:pt idx="287">
                  <c:v>1.5782401031347513</c:v>
                </c:pt>
                <c:pt idx="288">
                  <c:v>1.5686583396024754</c:v>
                </c:pt>
                <c:pt idx="289">
                  <c:v>1.5590746154398187</c:v>
                </c:pt>
                <c:pt idx="290">
                  <c:v>1.5494889300454637</c:v>
                </c:pt>
                <c:pt idx="291">
                  <c:v>1.5301476117778063</c:v>
                </c:pt>
                <c:pt idx="292">
                  <c:v>1.5205570506777193</c:v>
                </c:pt>
                <c:pt idx="293">
                  <c:v>1.5109645263509646</c:v>
                </c:pt>
                <c:pt idx="294">
                  <c:v>1.4916136074873616</c:v>
                </c:pt>
                <c:pt idx="295">
                  <c:v>1.4917590407224999</c:v>
                </c:pt>
                <c:pt idx="296">
                  <c:v>1.4724024755886216</c:v>
                </c:pt>
                <c:pt idx="297">
                  <c:v>1.4725460637251759</c:v>
                </c:pt>
                <c:pt idx="298">
                  <c:v>1.4531838493842417</c:v>
                </c:pt>
                <c:pt idx="299">
                  <c:v>1.4435646843780394</c:v>
                </c:pt>
                <c:pt idx="300">
                  <c:v>1.4241959603378167</c:v>
                </c:pt>
                <c:pt idx="301">
                  <c:v>1.4243349009101023</c:v>
                </c:pt>
                <c:pt idx="302">
                  <c:v>1.4147102935636457</c:v>
                </c:pt>
                <c:pt idx="303">
                  <c:v>1.3953331791754171</c:v>
                </c:pt>
                <c:pt idx="304">
                  <c:v>1.385704051935307</c:v>
                </c:pt>
                <c:pt idx="305">
                  <c:v>1.3760731392472618</c:v>
                </c:pt>
                <c:pt idx="306">
                  <c:v>1.3664404406137787</c:v>
                </c:pt>
                <c:pt idx="307">
                  <c:v>1.3568059555377705</c:v>
                </c:pt>
                <c:pt idx="308">
                  <c:v>1.3471696835223441</c:v>
                </c:pt>
                <c:pt idx="309">
                  <c:v>1.327762135159652</c:v>
                </c:pt>
                <c:pt idx="310">
                  <c:v>1.3278788113887776</c:v>
                </c:pt>
                <c:pt idx="311">
                  <c:v>1.3182372685120403</c:v>
                </c:pt>
                <c:pt idx="312">
                  <c:v>1.3085939367381898</c:v>
                </c:pt>
                <c:pt idx="313">
                  <c:v>1.2891759850155666</c:v>
                </c:pt>
                <c:pt idx="314">
                  <c:v>1.2892893114507165</c:v>
                </c:pt>
                <c:pt idx="315">
                  <c:v>1.2698662486144334</c:v>
                </c:pt>
                <c:pt idx="316">
                  <c:v>1.2699778972341818</c:v>
                </c:pt>
                <c:pt idx="317">
                  <c:v>1.2603134865756593</c:v>
                </c:pt>
                <c:pt idx="318">
                  <c:v>1.2506596905034748</c:v>
                </c:pt>
                <c:pt idx="319">
                  <c:v>1.2409919755613683</c:v>
                </c:pt>
                <c:pt idx="320">
                  <c:v>1.2313226545713691</c:v>
                </c:pt>
                <c:pt idx="321">
                  <c:v>1.2118844329180076</c:v>
                </c:pt>
                <c:pt idx="322">
                  <c:v>1.2119910388800983</c:v>
                </c:pt>
                <c:pt idx="323">
                  <c:v>1.2023168037639969</c:v>
                </c:pt>
                <c:pt idx="324">
                  <c:v>1.1926409609653807</c:v>
                </c:pt>
                <c:pt idx="325">
                  <c:v>1.1829635100834142</c:v>
                </c:pt>
                <c:pt idx="326">
                  <c:v>1.1732844507167968</c:v>
                </c:pt>
                <c:pt idx="327">
                  <c:v>1.1636037824639833</c:v>
                </c:pt>
                <c:pt idx="328">
                  <c:v>1.1539215049227409</c:v>
                </c:pt>
                <c:pt idx="329">
                  <c:v>1.1540117855442646</c:v>
                </c:pt>
                <c:pt idx="330">
                  <c:v>1.1443271481071826</c:v>
                </c:pt>
                <c:pt idx="331">
                  <c:v>1.1346409003271987</c:v>
                </c:pt>
                <c:pt idx="332">
                  <c:v>1.1151653850170049</c:v>
                </c:pt>
                <c:pt idx="333">
                  <c:v>1.1152526615989191</c:v>
                </c:pt>
                <c:pt idx="334">
                  <c:v>1.1055616742868073</c:v>
                </c:pt>
                <c:pt idx="335">
                  <c:v>1.1056482132185812</c:v>
                </c:pt>
                <c:pt idx="336">
                  <c:v>1.0861642349901621</c:v>
                </c:pt>
                <c:pt idx="337">
                  <c:v>1.086249268880267</c:v>
                </c:pt>
                <c:pt idx="338">
                  <c:v>1.0765422505960702</c:v>
                </c:pt>
                <c:pt idx="339">
                  <c:v>1.0668442489588905</c:v>
                </c:pt>
                <c:pt idx="340">
                  <c:v>1.0571342859722674</c:v>
                </c:pt>
                <c:pt idx="341">
                  <c:v>1.0572170726773433</c:v>
                </c:pt>
                <c:pt idx="342">
                  <c:v>1.0377202415370717</c:v>
                </c:pt>
                <c:pt idx="343">
                  <c:v>1.0280059061085673</c:v>
                </c:pt>
                <c:pt idx="344">
                  <c:v>1.0280864302239481</c:v>
                </c:pt>
                <c:pt idx="345">
                  <c:v>1.0183699129294532</c:v>
                </c:pt>
                <c:pt idx="346">
                  <c:v>1.0086519684133444</c:v>
                </c:pt>
                <c:pt idx="347">
                  <c:v>1.0087309943234968</c:v>
                </c:pt>
                <c:pt idx="348">
                  <c:v>0.9990108665262234</c:v>
                </c:pt>
                <c:pt idx="349">
                  <c:v>0.9892893106547066</c:v>
                </c:pt>
                <c:pt idx="350">
                  <c:v>0.97956632639403729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26-4B10-AC67-488874FAB46F}"/>
            </c:ext>
          </c:extLst>
        </c:ser>
        <c:ser>
          <c:idx val="1"/>
          <c:order val="1"/>
          <c:tx>
            <c:strRef>
              <c:f>'13c-alpha'!$AT$2</c:f>
              <c:strCache>
                <c:ptCount val="1"/>
                <c:pt idx="0">
                  <c:v>net acetoclastic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'13c-alpha'!$A$3:$A$353</c:f>
              <c:numCache>
                <c:formatCode>General</c:formatCode>
                <c:ptCount val="3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</c:numCache>
            </c:numRef>
          </c:xVal>
          <c:yVal>
            <c:numRef>
              <c:f>'13c-alpha'!$AT$3:$AT$353</c:f>
              <c:numCache>
                <c:formatCode>0.0</c:formatCode>
                <c:ptCount val="351"/>
                <c:pt idx="0">
                  <c:v>19.724367381110547</c:v>
                </c:pt>
                <c:pt idx="1">
                  <c:v>19.407886240403066</c:v>
                </c:pt>
                <c:pt idx="2">
                  <c:v>19.107800895407188</c:v>
                </c:pt>
                <c:pt idx="3">
                  <c:v>18.815329570941326</c:v>
                </c:pt>
                <c:pt idx="4">
                  <c:v>18.521814026618522</c:v>
                </c:pt>
                <c:pt idx="5">
                  <c:v>18.244860806017776</c:v>
                </c:pt>
                <c:pt idx="6">
                  <c:v>17.966770088998814</c:v>
                </c:pt>
                <c:pt idx="7">
                  <c:v>17.68787186437488</c:v>
                </c:pt>
                <c:pt idx="8">
                  <c:v>17.425519265232989</c:v>
                </c:pt>
                <c:pt idx="9">
                  <c:v>17.153503687528428</c:v>
                </c:pt>
                <c:pt idx="10">
                  <c:v>16.889349331601693</c:v>
                </c:pt>
                <c:pt idx="11">
                  <c:v>16.633247109253052</c:v>
                </c:pt>
                <c:pt idx="12">
                  <c:v>16.385233627108562</c:v>
                </c:pt>
                <c:pt idx="13">
                  <c:v>16.14520170131258</c:v>
                </c:pt>
                <c:pt idx="14">
                  <c:v>15.895563006203639</c:v>
                </c:pt>
                <c:pt idx="15">
                  <c:v>15.662911868454799</c:v>
                </c:pt>
                <c:pt idx="16">
                  <c:v>15.420670785087559</c:v>
                </c:pt>
                <c:pt idx="17">
                  <c:v>15.195490522670664</c:v>
                </c:pt>
                <c:pt idx="18">
                  <c:v>14.969725103777682</c:v>
                </c:pt>
                <c:pt idx="19">
                  <c:v>14.743247165607363</c:v>
                </c:pt>
                <c:pt idx="20">
                  <c:v>14.533944317154305</c:v>
                </c:pt>
                <c:pt idx="21">
                  <c:v>14.306216449588398</c:v>
                </c:pt>
                <c:pt idx="22">
                  <c:v>14.104732495824669</c:v>
                </c:pt>
                <c:pt idx="23">
                  <c:v>13.893718649205027</c:v>
                </c:pt>
                <c:pt idx="24">
                  <c:v>13.690978417873627</c:v>
                </c:pt>
                <c:pt idx="25">
                  <c:v>13.487870714015028</c:v>
                </c:pt>
                <c:pt idx="26">
                  <c:v>13.293084183449855</c:v>
                </c:pt>
                <c:pt idx="27">
                  <c:v>13.097834885725053</c:v>
                </c:pt>
                <c:pt idx="28">
                  <c:v>12.902126873286843</c:v>
                </c:pt>
                <c:pt idx="29">
                  <c:v>12.714918512497736</c:v>
                </c:pt>
                <c:pt idx="30">
                  <c:v>12.536239213613817</c:v>
                </c:pt>
                <c:pt idx="31">
                  <c:v>12.357146973944333</c:v>
                </c:pt>
                <c:pt idx="32">
                  <c:v>12.177645609926442</c:v>
                </c:pt>
                <c:pt idx="33">
                  <c:v>11.997630497970661</c:v>
                </c:pt>
                <c:pt idx="34">
                  <c:v>11.826319209612832</c:v>
                </c:pt>
                <c:pt idx="35">
                  <c:v>11.663629463195143</c:v>
                </c:pt>
                <c:pt idx="36">
                  <c:v>11.491462640877876</c:v>
                </c:pt>
                <c:pt idx="37">
                  <c:v>11.328045968575863</c:v>
                </c:pt>
                <c:pt idx="38">
                  <c:v>11.16427447200304</c:v>
                </c:pt>
                <c:pt idx="39">
                  <c:v>11.00005187509684</c:v>
                </c:pt>
                <c:pt idx="40">
                  <c:v>10.844624254825142</c:v>
                </c:pt>
                <c:pt idx="41">
                  <c:v>10.688867647089554</c:v>
                </c:pt>
                <c:pt idx="42">
                  <c:v>10.541841291822582</c:v>
                </c:pt>
                <c:pt idx="43">
                  <c:v>10.394602084567653</c:v>
                </c:pt>
                <c:pt idx="44">
                  <c:v>10.246962722949279</c:v>
                </c:pt>
                <c:pt idx="45">
                  <c:v>10.108191709091759</c:v>
                </c:pt>
                <c:pt idx="46">
                  <c:v>9.9599598226315091</c:v>
                </c:pt>
                <c:pt idx="47">
                  <c:v>9.8206143526248315</c:v>
                </c:pt>
                <c:pt idx="48">
                  <c:v>9.6809893995761822</c:v>
                </c:pt>
                <c:pt idx="49">
                  <c:v>9.5502797832939237</c:v>
                </c:pt>
                <c:pt idx="50">
                  <c:v>9.4101110878162135</c:v>
                </c:pt>
                <c:pt idx="51">
                  <c:v>9.2788750755030538</c:v>
                </c:pt>
                <c:pt idx="52">
                  <c:v>9.1473832885402704</c:v>
                </c:pt>
                <c:pt idx="53">
                  <c:v>9.0339822077100109</c:v>
                </c:pt>
                <c:pt idx="54">
                  <c:v>8.9019997767866155</c:v>
                </c:pt>
                <c:pt idx="55">
                  <c:v>8.7789942786404396</c:v>
                </c:pt>
                <c:pt idx="56">
                  <c:v>8.6557555947615139</c:v>
                </c:pt>
                <c:pt idx="57">
                  <c:v>8.5323651421614457</c:v>
                </c:pt>
                <c:pt idx="58">
                  <c:v>8.4179066046269462</c:v>
                </c:pt>
                <c:pt idx="59">
                  <c:v>8.3032336606862884</c:v>
                </c:pt>
                <c:pt idx="60">
                  <c:v>8.1884245181969177</c:v>
                </c:pt>
                <c:pt idx="61">
                  <c:v>8.0825835961706396</c:v>
                </c:pt>
                <c:pt idx="62">
                  <c:v>7.9673613831434453</c:v>
                </c:pt>
                <c:pt idx="63">
                  <c:v>7.8519338836539783</c:v>
                </c:pt>
                <c:pt idx="64">
                  <c:v>7.7548394536855971</c:v>
                </c:pt>
                <c:pt idx="65">
                  <c:v>7.6390896103872663</c:v>
                </c:pt>
                <c:pt idx="66">
                  <c:v>7.5416253934569806</c:v>
                </c:pt>
                <c:pt idx="67">
                  <c:v>7.4347722277185895</c:v>
                </c:pt>
                <c:pt idx="68">
                  <c:v>7.3370208626423459</c:v>
                </c:pt>
                <c:pt idx="69">
                  <c:v>7.2298728711722653</c:v>
                </c:pt>
                <c:pt idx="70">
                  <c:v>7.1317729665656868</c:v>
                </c:pt>
                <c:pt idx="71">
                  <c:v>7.0428699711660876</c:v>
                </c:pt>
                <c:pt idx="72">
                  <c:v>6.9445045464784094</c:v>
                </c:pt>
                <c:pt idx="73">
                  <c:v>6.8460378700759081</c:v>
                </c:pt>
                <c:pt idx="74">
                  <c:v>6.7474071604459853</c:v>
                </c:pt>
                <c:pt idx="75">
                  <c:v>6.6579316714808048</c:v>
                </c:pt>
                <c:pt idx="76">
                  <c:v>6.5776264204383796</c:v>
                </c:pt>
                <c:pt idx="77">
                  <c:v>6.4879160515961134</c:v>
                </c:pt>
                <c:pt idx="78">
                  <c:v>6.3980577771159099</c:v>
                </c:pt>
                <c:pt idx="79">
                  <c:v>6.3081125804800307</c:v>
                </c:pt>
                <c:pt idx="80">
                  <c:v>6.218022454469418</c:v>
                </c:pt>
                <c:pt idx="81">
                  <c:v>6.1371310948627622</c:v>
                </c:pt>
                <c:pt idx="82">
                  <c:v>6.056163634022365</c:v>
                </c:pt>
                <c:pt idx="83">
                  <c:v>5.9750642671550551</c:v>
                </c:pt>
                <c:pt idx="84">
                  <c:v>5.8938350803060757</c:v>
                </c:pt>
                <c:pt idx="85">
                  <c:v>5.8218895197671134</c:v>
                </c:pt>
                <c:pt idx="86">
                  <c:v>5.7404635186263455</c:v>
                </c:pt>
                <c:pt idx="87">
                  <c:v>5.6683300438421593</c:v>
                </c:pt>
                <c:pt idx="88">
                  <c:v>5.5867110927160448</c:v>
                </c:pt>
                <c:pt idx="89">
                  <c:v>5.5143934190603705</c:v>
                </c:pt>
                <c:pt idx="90">
                  <c:v>5.4419613109675034</c:v>
                </c:pt>
                <c:pt idx="91">
                  <c:v>5.3600872942140931</c:v>
                </c:pt>
                <c:pt idx="92">
                  <c:v>5.2968604789799185</c:v>
                </c:pt>
                <c:pt idx="93">
                  <c:v>5.2148061048077485</c:v>
                </c:pt>
                <c:pt idx="94">
                  <c:v>5.1514158521126641</c:v>
                </c:pt>
                <c:pt idx="95">
                  <c:v>5.0879250716610516</c:v>
                </c:pt>
                <c:pt idx="96">
                  <c:v>5.0149851310570357</c:v>
                </c:pt>
                <c:pt idx="97">
                  <c:v>4.9513872175126856</c:v>
                </c:pt>
                <c:pt idx="98">
                  <c:v>4.8876915525969578</c:v>
                </c:pt>
                <c:pt idx="99">
                  <c:v>4.8145373495205011</c:v>
                </c:pt>
                <c:pt idx="100">
                  <c:v>4.7506919629170206</c:v>
                </c:pt>
                <c:pt idx="101">
                  <c:v>4.6961671730605357</c:v>
                </c:pt>
                <c:pt idx="102">
                  <c:v>4.6228084092151613</c:v>
                </c:pt>
                <c:pt idx="103">
                  <c:v>4.5775704177518248</c:v>
                </c:pt>
                <c:pt idx="104">
                  <c:v>4.5040673801142832</c:v>
                </c:pt>
                <c:pt idx="105">
                  <c:v>4.4493223054653672</c:v>
                </c:pt>
                <c:pt idx="106">
                  <c:v>4.3944946719631757</c:v>
                </c:pt>
                <c:pt idx="107">
                  <c:v>4.3301928699877568</c:v>
                </c:pt>
                <c:pt idx="108">
                  <c:v>4.2752814855982573</c:v>
                </c:pt>
                <c:pt idx="109">
                  <c:v>4.2202900026198984</c:v>
                </c:pt>
                <c:pt idx="110">
                  <c:v>4.1652591412741344</c:v>
                </c:pt>
                <c:pt idx="111">
                  <c:v>4.1007424650898345</c:v>
                </c:pt>
                <c:pt idx="112">
                  <c:v>4.0455914440410936</c:v>
                </c:pt>
                <c:pt idx="113">
                  <c:v>3.9998166622458666</c:v>
                </c:pt>
                <c:pt idx="114">
                  <c:v>3.944592159895695</c:v>
                </c:pt>
                <c:pt idx="115">
                  <c:v>3.8987140219687753</c:v>
                </c:pt>
                <c:pt idx="116">
                  <c:v>3.8433801022914311</c:v>
                </c:pt>
                <c:pt idx="117">
                  <c:v>3.7879727709022966</c:v>
                </c:pt>
                <c:pt idx="118">
                  <c:v>3.7419959375151661</c:v>
                </c:pt>
                <c:pt idx="119">
                  <c:v>3.695953314685299</c:v>
                </c:pt>
                <c:pt idx="120">
                  <c:v>3.6498806557704269</c:v>
                </c:pt>
                <c:pt idx="121">
                  <c:v>3.5943021774056239</c:v>
                </c:pt>
                <c:pt idx="122">
                  <c:v>3.5386879455632365</c:v>
                </c:pt>
                <c:pt idx="123">
                  <c:v>3.4924861940154392</c:v>
                </c:pt>
                <c:pt idx="124">
                  <c:v>3.4557065325373593</c:v>
                </c:pt>
                <c:pt idx="125">
                  <c:v>3.4094493624363169</c:v>
                </c:pt>
                <c:pt idx="126">
                  <c:v>3.3631309735226194</c:v>
                </c:pt>
                <c:pt idx="127">
                  <c:v>3.3167840573150134</c:v>
                </c:pt>
                <c:pt idx="128">
                  <c:v>3.2703775860069912</c:v>
                </c:pt>
                <c:pt idx="129">
                  <c:v>3.2334409290701589</c:v>
                </c:pt>
                <c:pt idx="130">
                  <c:v>3.1869816121922749</c:v>
                </c:pt>
                <c:pt idx="131">
                  <c:v>3.1499674995425524</c:v>
                </c:pt>
                <c:pt idx="132">
                  <c:v>3.1034262220478386</c:v>
                </c:pt>
                <c:pt idx="133">
                  <c:v>3.0663659138722634</c:v>
                </c:pt>
                <c:pt idx="134">
                  <c:v>3.0197732480040407</c:v>
                </c:pt>
                <c:pt idx="135">
                  <c:v>2.9826383295531622</c:v>
                </c:pt>
                <c:pt idx="136">
                  <c:v>2.9454822428070062</c:v>
                </c:pt>
                <c:pt idx="137">
                  <c:v>2.8987869162662285</c:v>
                </c:pt>
                <c:pt idx="138">
                  <c:v>2.8710791965853901</c:v>
                </c:pt>
                <c:pt idx="139">
                  <c:v>2.8338328936148103</c:v>
                </c:pt>
                <c:pt idx="140">
                  <c:v>2.7870406466193614</c:v>
                </c:pt>
                <c:pt idx="141">
                  <c:v>2.7497507823196443</c:v>
                </c:pt>
                <c:pt idx="142">
                  <c:v>2.7124145207671702</c:v>
                </c:pt>
                <c:pt idx="143">
                  <c:v>2.6845909272797392</c:v>
                </c:pt>
                <c:pt idx="144">
                  <c:v>2.6472172082958836</c:v>
                </c:pt>
                <c:pt idx="145">
                  <c:v>2.6002862582460509</c:v>
                </c:pt>
                <c:pt idx="146">
                  <c:v>2.5723854468443821</c:v>
                </c:pt>
                <c:pt idx="147">
                  <c:v>2.5349280732640858</c:v>
                </c:pt>
                <c:pt idx="148">
                  <c:v>2.4974514205940341</c:v>
                </c:pt>
                <c:pt idx="149">
                  <c:v>2.4694784218434669</c:v>
                </c:pt>
                <c:pt idx="150">
                  <c:v>2.4414912846949486</c:v>
                </c:pt>
                <c:pt idx="151">
                  <c:v>2.4134899984165048</c:v>
                </c:pt>
                <c:pt idx="152">
                  <c:v>2.3759213096549834</c:v>
                </c:pt>
                <c:pt idx="153">
                  <c:v>2.3383339772594076</c:v>
                </c:pt>
                <c:pt idx="154">
                  <c:v>2.3102635573832129</c:v>
                </c:pt>
                <c:pt idx="155">
                  <c:v>2.2821794683464738</c:v>
                </c:pt>
                <c:pt idx="156">
                  <c:v>2.244519779543217</c:v>
                </c:pt>
                <c:pt idx="157">
                  <c:v>2.21640612734892</c:v>
                </c:pt>
                <c:pt idx="158">
                  <c:v>2.1882578643949899</c:v>
                </c:pt>
                <c:pt idx="159">
                  <c:v>2.1600964193702348</c:v>
                </c:pt>
                <c:pt idx="160">
                  <c:v>2.1319217830021717</c:v>
                </c:pt>
                <c:pt idx="161">
                  <c:v>2.1037339460083908</c:v>
                </c:pt>
                <c:pt idx="162">
                  <c:v>2.0659583444345615</c:v>
                </c:pt>
                <c:pt idx="163">
                  <c:v>2.0472990466402856</c:v>
                </c:pt>
                <c:pt idx="164">
                  <c:v>2.0190524970671326</c:v>
                </c:pt>
                <c:pt idx="165">
                  <c:v>1.990793241799556</c:v>
                </c:pt>
                <c:pt idx="166">
                  <c:v>1.9625212722524139</c:v>
                </c:pt>
                <c:pt idx="167">
                  <c:v>1.9246519306053063</c:v>
                </c:pt>
                <c:pt idx="168">
                  <c:v>1.9059209018116641</c:v>
                </c:pt>
                <c:pt idx="169">
                  <c:v>1.877593018237693</c:v>
                </c:pt>
                <c:pt idx="170">
                  <c:v>1.8588434534299814</c:v>
                </c:pt>
                <c:pt idx="171">
                  <c:v>1.8304930669571184</c:v>
                </c:pt>
                <c:pt idx="172">
                  <c:v>1.8117075741431319</c:v>
                </c:pt>
                <c:pt idx="173">
                  <c:v>1.7737385941746819</c:v>
                </c:pt>
                <c:pt idx="174">
                  <c:v>1.7549332019544743</c:v>
                </c:pt>
                <c:pt idx="175">
                  <c:v>1.7265197658941049</c:v>
                </c:pt>
                <c:pt idx="176">
                  <c:v>1.707696560214494</c:v>
                </c:pt>
                <c:pt idx="177">
                  <c:v>1.6888492014664214</c:v>
                </c:pt>
                <c:pt idx="178">
                  <c:v>1.6604045411180648</c:v>
                </c:pt>
                <c:pt idx="179">
                  <c:v>1.64153995995782</c:v>
                </c:pt>
                <c:pt idx="180">
                  <c:v>1.6130584390536113</c:v>
                </c:pt>
                <c:pt idx="181">
                  <c:v>1.5941767918259022</c:v>
                </c:pt>
                <c:pt idx="182">
                  <c:v>1.5656745923467454</c:v>
                </c:pt>
                <c:pt idx="183">
                  <c:v>1.5467758578080411</c:v>
                </c:pt>
                <c:pt idx="184">
                  <c:v>1.5278548147116382</c:v>
                </c:pt>
                <c:pt idx="185">
                  <c:v>1.5089264978870396</c:v>
                </c:pt>
                <c:pt idx="186">
                  <c:v>1.4899909031355585</c:v>
                </c:pt>
                <c:pt idx="187">
                  <c:v>1.4614263042556555</c:v>
                </c:pt>
                <c:pt idx="188">
                  <c:v>1.4424743817472334</c:v>
                </c:pt>
                <c:pt idx="189">
                  <c:v>1.4138900194653101</c:v>
                </c:pt>
                <c:pt idx="190">
                  <c:v>1.404535147056921</c:v>
                </c:pt>
                <c:pt idx="191">
                  <c:v>1.3759329407006564</c:v>
                </c:pt>
                <c:pt idx="192">
                  <c:v>1.3569371876280336</c:v>
                </c:pt>
                <c:pt idx="193">
                  <c:v>1.3379344867960743</c:v>
                </c:pt>
                <c:pt idx="194">
                  <c:v>1.3189248343881519</c:v>
                </c:pt>
                <c:pt idx="195">
                  <c:v>1.2998957099539348</c:v>
                </c:pt>
                <c:pt idx="196">
                  <c:v>1.2808723238555881</c:v>
                </c:pt>
                <c:pt idx="197">
                  <c:v>1.2714682352883704</c:v>
                </c:pt>
                <c:pt idx="198">
                  <c:v>1.2427926858649958</c:v>
                </c:pt>
                <c:pt idx="199">
                  <c:v>1.2237367891741751</c:v>
                </c:pt>
                <c:pt idx="200">
                  <c:v>1.2046742813356413</c:v>
                </c:pt>
                <c:pt idx="201">
                  <c:v>1.1856051589047876</c:v>
                </c:pt>
                <c:pt idx="202">
                  <c:v>1.1761644900962691</c:v>
                </c:pt>
                <c:pt idx="203">
                  <c:v>1.157083892318147</c:v>
                </c:pt>
                <c:pt idx="204">
                  <c:v>1.1379856954659628</c:v>
                </c:pt>
                <c:pt idx="205">
                  <c:v>1.1188920279135104</c:v>
                </c:pt>
                <c:pt idx="206">
                  <c:v>1.0997811193688201</c:v>
                </c:pt>
                <c:pt idx="207">
                  <c:v>1.0903179887445478</c:v>
                </c:pt>
                <c:pt idx="208">
                  <c:v>1.0711960299549872</c:v>
                </c:pt>
                <c:pt idx="209">
                  <c:v>1.0520677961487714</c:v>
                </c:pt>
                <c:pt idx="210">
                  <c:v>1.0425818357431766</c:v>
                </c:pt>
                <c:pt idx="211">
                  <c:v>1.0234427186143602</c:v>
                </c:pt>
                <c:pt idx="212">
                  <c:v>1.0139491286874123</c:v>
                </c:pt>
                <c:pt idx="213">
                  <c:v>0.99478951022663509</c:v>
                </c:pt>
                <c:pt idx="214">
                  <c:v>0.97563339381756298</c:v>
                </c:pt>
                <c:pt idx="215">
                  <c:v>0.95646174440508569</c:v>
                </c:pt>
                <c:pt idx="216">
                  <c:v>0.95660961682106449</c:v>
                </c:pt>
                <c:pt idx="217">
                  <c:v>0.93742909705692601</c:v>
                </c:pt>
                <c:pt idx="218">
                  <c:v>0.91824264487790408</c:v>
                </c:pt>
                <c:pt idx="219">
                  <c:v>0.90871307356171493</c:v>
                </c:pt>
                <c:pt idx="220">
                  <c:v>0.88951633583274825</c:v>
                </c:pt>
                <c:pt idx="221">
                  <c:v>0.8799795561640249</c:v>
                </c:pt>
                <c:pt idx="222">
                  <c:v>0.87043991723553527</c:v>
                </c:pt>
                <c:pt idx="223">
                  <c:v>0.84155140606346812</c:v>
                </c:pt>
                <c:pt idx="224">
                  <c:v>0.83200314382020113</c:v>
                </c:pt>
                <c:pt idx="225">
                  <c:v>0.82244405969259693</c:v>
                </c:pt>
                <c:pt idx="226">
                  <c:v>0.81289015943801801</c:v>
                </c:pt>
                <c:pt idx="227">
                  <c:v>0.79365083530959391</c:v>
                </c:pt>
                <c:pt idx="228">
                  <c:v>0.78408220423695962</c:v>
                </c:pt>
                <c:pt idx="229">
                  <c:v>0.76483320199869931</c:v>
                </c:pt>
                <c:pt idx="230">
                  <c:v>0.75525779181713804</c:v>
                </c:pt>
                <c:pt idx="231">
                  <c:v>0.74567969250775379</c:v>
                </c:pt>
                <c:pt idx="232">
                  <c:v>0.73609890293822122</c:v>
                </c:pt>
                <c:pt idx="233">
                  <c:v>0.71683202077597308</c:v>
                </c:pt>
                <c:pt idx="234">
                  <c:v>0.70723758863755715</c:v>
                </c:pt>
                <c:pt idx="235">
                  <c:v>0.69764740630477651</c:v>
                </c:pt>
                <c:pt idx="236">
                  <c:v>0.68805452881436902</c:v>
                </c:pt>
                <c:pt idx="237">
                  <c:v>0.66876344259696985</c:v>
                </c:pt>
                <c:pt idx="238">
                  <c:v>0.6591574655599105</c:v>
                </c:pt>
                <c:pt idx="239">
                  <c:v>0.63985731426473524</c:v>
                </c:pt>
                <c:pt idx="240">
                  <c:v>0.63994417216846222</c:v>
                </c:pt>
                <c:pt idx="241">
                  <c:v>0.63033055650543335</c:v>
                </c:pt>
                <c:pt idx="242">
                  <c:v>0.62071442341307015</c:v>
                </c:pt>
                <c:pt idx="243">
                  <c:v>0.61109577190160003</c:v>
                </c:pt>
                <c:pt idx="244">
                  <c:v>0.59177052672573183</c:v>
                </c:pt>
                <c:pt idx="245">
                  <c:v>0.58214561105392393</c:v>
                </c:pt>
                <c:pt idx="246">
                  <c:v>0.57251817368235303</c:v>
                </c:pt>
                <c:pt idx="247">
                  <c:v>0.55318055962031132</c:v>
                </c:pt>
                <c:pt idx="248">
                  <c:v>0.55325035989325833</c:v>
                </c:pt>
                <c:pt idx="249">
                  <c:v>0.53390543376402833</c:v>
                </c:pt>
                <c:pt idx="250">
                  <c:v>0.53397281890864301</c:v>
                </c:pt>
                <c:pt idx="251">
                  <c:v>0.52432785284976968</c:v>
                </c:pt>
                <c:pt idx="252">
                  <c:v>0.50497204304869359</c:v>
                </c:pt>
                <c:pt idx="253">
                  <c:v>0.4953211676244797</c:v>
                </c:pt>
                <c:pt idx="254">
                  <c:v>0.48566794866307855</c:v>
                </c:pt>
                <c:pt idx="255">
                  <c:v>0.47601238531008144</c:v>
                </c:pt>
                <c:pt idx="256">
                  <c:v>0.46635447671080937</c:v>
                </c:pt>
                <c:pt idx="257">
                  <c:v>0.45669422201053522</c:v>
                </c:pt>
                <c:pt idx="258">
                  <c:v>0.4567474800374553</c:v>
                </c:pt>
                <c:pt idx="259">
                  <c:v>0.44708375789664051</c:v>
                </c:pt>
                <c:pt idx="260">
                  <c:v>0.43741343556627171</c:v>
                </c:pt>
                <c:pt idx="261">
                  <c:v>0.42774510932674009</c:v>
                </c:pt>
                <c:pt idx="262">
                  <c:v>0.41807036830373145</c:v>
                </c:pt>
                <c:pt idx="263">
                  <c:v>0.40839743471737322</c:v>
                </c:pt>
                <c:pt idx="264">
                  <c:v>0.39871827192754394</c:v>
                </c:pt>
                <c:pt idx="265">
                  <c:v>0.39876480699599876</c:v>
                </c:pt>
                <c:pt idx="266">
                  <c:v>0.3890823541877117</c:v>
                </c:pt>
                <c:pt idx="267">
                  <c:v>0.37939773497438384</c:v>
                </c:pt>
                <c:pt idx="268">
                  <c:v>0.36971094862787046</c:v>
                </c:pt>
                <c:pt idx="269">
                  <c:v>0.36002199442109595</c:v>
                </c:pt>
                <c:pt idx="270">
                  <c:v>0.35033087162516757</c:v>
                </c:pt>
                <c:pt idx="271">
                  <c:v>0.34063757951137363</c:v>
                </c:pt>
                <c:pt idx="272">
                  <c:v>0.34067405123265621</c:v>
                </c:pt>
                <c:pt idx="273">
                  <c:v>0.33097755495561931</c:v>
                </c:pt>
                <c:pt idx="274">
                  <c:v>0.32127575958669291</c:v>
                </c:pt>
                <c:pt idx="275">
                  <c:v>0.31157501420467426</c:v>
                </c:pt>
                <c:pt idx="276">
                  <c:v>0.31160838868226098</c:v>
                </c:pt>
                <c:pt idx="277">
                  <c:v>0.30190149475785799</c:v>
                </c:pt>
                <c:pt idx="278">
                  <c:v>0.29219546136156738</c:v>
                </c:pt>
                <c:pt idx="279">
                  <c:v>0.28248450175918194</c:v>
                </c:pt>
                <c:pt idx="280">
                  <c:v>0.27277155551507482</c:v>
                </c:pt>
                <c:pt idx="281">
                  <c:v>0.27280078891683879</c:v>
                </c:pt>
                <c:pt idx="282">
                  <c:v>0.26308481713910192</c:v>
                </c:pt>
                <c:pt idx="283">
                  <c:v>0.25336685707292139</c:v>
                </c:pt>
                <c:pt idx="284">
                  <c:v>0.24364690810804759</c:v>
                </c:pt>
                <c:pt idx="285">
                  <c:v>0.24367065594892609</c:v>
                </c:pt>
                <c:pt idx="286">
                  <c:v>0.2339477722269851</c:v>
                </c:pt>
                <c:pt idx="287">
                  <c:v>0.22422289799667747</c:v>
                </c:pt>
                <c:pt idx="288">
                  <c:v>0.224244759218347</c:v>
                </c:pt>
                <c:pt idx="289">
                  <c:v>0.21451694766154414</c:v>
                </c:pt>
                <c:pt idx="290">
                  <c:v>0.21453786675620989</c:v>
                </c:pt>
                <c:pt idx="291">
                  <c:v>0.19505344526226462</c:v>
                </c:pt>
                <c:pt idx="292">
                  <c:v>0.19507247004098999</c:v>
                </c:pt>
                <c:pt idx="293">
                  <c:v>0.19509149853143695</c:v>
                </c:pt>
                <c:pt idx="294">
                  <c:v>0.18535410002670702</c:v>
                </c:pt>
                <c:pt idx="295">
                  <c:v>0.17561660987991445</c:v>
                </c:pt>
                <c:pt idx="296">
                  <c:v>0.1658755059346099</c:v>
                </c:pt>
                <c:pt idx="297">
                  <c:v>0.16589169262223449</c:v>
                </c:pt>
                <c:pt idx="298">
                  <c:v>0.15614783327827195</c:v>
                </c:pt>
                <c:pt idx="299">
                  <c:v>0.1561615494398659</c:v>
                </c:pt>
                <c:pt idx="300">
                  <c:v>0.14641502829983108</c:v>
                </c:pt>
                <c:pt idx="301">
                  <c:v>0.14642932126889324</c:v>
                </c:pt>
                <c:pt idx="302">
                  <c:v>0.13668004199796893</c:v>
                </c:pt>
                <c:pt idx="303">
                  <c:v>0.13669205254653582</c:v>
                </c:pt>
                <c:pt idx="304">
                  <c:v>0.12694010885050591</c:v>
                </c:pt>
                <c:pt idx="305">
                  <c:v>0.11718635573641151</c:v>
                </c:pt>
                <c:pt idx="306">
                  <c:v>0.11719665612302317</c:v>
                </c:pt>
                <c:pt idx="307">
                  <c:v>0.10744023647183512</c:v>
                </c:pt>
                <c:pt idx="308">
                  <c:v>0.10744968190587272</c:v>
                </c:pt>
                <c:pt idx="309">
                  <c:v>9.7689640091293439E-2</c:v>
                </c:pt>
                <c:pt idx="310">
                  <c:v>8.7928836318677012E-2</c:v>
                </c:pt>
                <c:pt idx="311">
                  <c:v>8.7936568478439309E-2</c:v>
                </c:pt>
                <c:pt idx="312">
                  <c:v>8.7944301998711519E-2</c:v>
                </c:pt>
                <c:pt idx="313">
                  <c:v>7.8179206325404899E-2</c:v>
                </c:pt>
                <c:pt idx="314">
                  <c:v>7.8186082916842189E-2</c:v>
                </c:pt>
                <c:pt idx="315">
                  <c:v>6.8418506255276526E-2</c:v>
                </c:pt>
                <c:pt idx="316">
                  <c:v>6.8424525331447286E-2</c:v>
                </c:pt>
                <c:pt idx="317">
                  <c:v>5.865446655440755E-2</c:v>
                </c:pt>
                <c:pt idx="318">
                  <c:v>5.8659627528188478E-2</c:v>
                </c:pt>
                <c:pt idx="319">
                  <c:v>4.8887085508608694E-2</c:v>
                </c:pt>
                <c:pt idx="320">
                  <c:v>3.9112919002209062E-2</c:v>
                </c:pt>
                <c:pt idx="321">
                  <c:v>3.9115978882330295E-2</c:v>
                </c:pt>
                <c:pt idx="322">
                  <c:v>3.9119421819919599E-2</c:v>
                </c:pt>
                <c:pt idx="323">
                  <c:v>2.9342005528306382E-2</c:v>
                </c:pt>
                <c:pt idx="324">
                  <c:v>2.9344301583113186E-2</c:v>
                </c:pt>
                <c:pt idx="325">
                  <c:v>1.9564494356189368E-2</c:v>
                </c:pt>
                <c:pt idx="326">
                  <c:v>1.9566025553819963E-2</c:v>
                </c:pt>
                <c:pt idx="327">
                  <c:v>9.7838263565646309E-3</c:v>
                </c:pt>
                <c:pt idx="328">
                  <c:v>9.7845922024521106E-3</c:v>
                </c:pt>
                <c:pt idx="329">
                  <c:v>9.7853581686860036E-3</c:v>
                </c:pt>
                <c:pt idx="330">
                  <c:v>-1.1102230246251565E-13</c:v>
                </c:pt>
                <c:pt idx="331">
                  <c:v>0</c:v>
                </c:pt>
                <c:pt idx="332">
                  <c:v>-9.7876567861026557E-3</c:v>
                </c:pt>
                <c:pt idx="333">
                  <c:v>-9.7884232321838946E-3</c:v>
                </c:pt>
                <c:pt idx="334">
                  <c:v>-9.7891897975048402E-3</c:v>
                </c:pt>
                <c:pt idx="335">
                  <c:v>-9.7899564839528906E-3</c:v>
                </c:pt>
                <c:pt idx="336">
                  <c:v>-1.9581350722304606E-2</c:v>
                </c:pt>
                <c:pt idx="337">
                  <c:v>-1.9582884559421435E-2</c:v>
                </c:pt>
                <c:pt idx="338">
                  <c:v>-2.9376484126434333E-2</c:v>
                </c:pt>
                <c:pt idx="339">
                  <c:v>-2.9378785581125541E-2</c:v>
                </c:pt>
                <c:pt idx="340">
                  <c:v>-3.9174591365115571E-2</c:v>
                </c:pt>
                <c:pt idx="341">
                  <c:v>-3.917766090275273E-2</c:v>
                </c:pt>
                <c:pt idx="342">
                  <c:v>-4.8975673792537526E-2</c:v>
                </c:pt>
                <c:pt idx="343">
                  <c:v>-4.8979032086010919E-2</c:v>
                </c:pt>
                <c:pt idx="344">
                  <c:v>-4.8982870700046754E-2</c:v>
                </c:pt>
                <c:pt idx="345">
                  <c:v>-5.8783763941611646E-2</c:v>
                </c:pt>
                <c:pt idx="346">
                  <c:v>-5.8787795670531086E-2</c:v>
                </c:pt>
                <c:pt idx="347">
                  <c:v>-5.8792404038242554E-2</c:v>
                </c:pt>
                <c:pt idx="348">
                  <c:v>-5.879643695298474E-2</c:v>
                </c:pt>
                <c:pt idx="349">
                  <c:v>-6.8600884978496673E-2</c:v>
                </c:pt>
                <c:pt idx="350">
                  <c:v>-6.8605591382662576E-2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26-4B10-AC67-488874FAB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74096"/>
        <c:axId val="688775408"/>
      </c:scatterChart>
      <c:valAx>
        <c:axId val="68877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88775408"/>
        <c:crosses val="autoZero"/>
        <c:crossBetween val="midCat"/>
      </c:valAx>
      <c:valAx>
        <c:axId val="68877540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8877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'13c-beta'!$V$1</c:f>
              <c:strCache>
                <c:ptCount val="1"/>
                <c:pt idx="0">
                  <c:v>This work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'13c-beta'!$A$5:$A$355</c:f>
              <c:numCache>
                <c:formatCode>General</c:formatCode>
                <c:ptCount val="3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</c:numCache>
            </c:numRef>
          </c:xVal>
          <c:yVal>
            <c:numRef>
              <c:f>'13c-beta'!$V$5:$V$355</c:f>
              <c:numCache>
                <c:formatCode>0.000</c:formatCode>
                <c:ptCount val="351"/>
                <c:pt idx="0">
                  <c:v>78.14452370317737</c:v>
                </c:pt>
                <c:pt idx="1">
                  <c:v>77.31161804494964</c:v>
                </c:pt>
                <c:pt idx="2">
                  <c:v>76.500114646069463</c:v>
                </c:pt>
                <c:pt idx="3">
                  <c:v>75.701301752295677</c:v>
                </c:pt>
                <c:pt idx="4">
                  <c:v>74.907067989593628</c:v>
                </c:pt>
                <c:pt idx="5">
                  <c:v>74.14284815843169</c:v>
                </c:pt>
                <c:pt idx="6">
                  <c:v>73.374539366626607</c:v>
                </c:pt>
                <c:pt idx="7">
                  <c:v>72.628247823327769</c:v>
                </c:pt>
                <c:pt idx="8">
                  <c:v>71.895207840473333</c:v>
                </c:pt>
                <c:pt idx="9">
                  <c:v>71.167228651342683</c:v>
                </c:pt>
                <c:pt idx="10">
                  <c:v>70.444377366825734</c:v>
                </c:pt>
                <c:pt idx="11">
                  <c:v>69.743981075341935</c:v>
                </c:pt>
                <c:pt idx="12">
                  <c:v>69.057829790001222</c:v>
                </c:pt>
                <c:pt idx="13">
                  <c:v>68.377066033366148</c:v>
                </c:pt>
                <c:pt idx="14">
                  <c:v>67.7017542942163</c:v>
                </c:pt>
                <c:pt idx="15">
                  <c:v>67.040923002085805</c:v>
                </c:pt>
                <c:pt idx="16">
                  <c:v>66.385687590894094</c:v>
                </c:pt>
                <c:pt idx="17">
                  <c:v>65.74509128478249</c:v>
                </c:pt>
                <c:pt idx="18">
                  <c:v>65.119220048034251</c:v>
                </c:pt>
                <c:pt idx="19">
                  <c:v>64.499162680417598</c:v>
                </c:pt>
                <c:pt idx="20">
                  <c:v>63.885537089961126</c:v>
                </c:pt>
                <c:pt idx="21">
                  <c:v>63.277836926933411</c:v>
                </c:pt>
                <c:pt idx="22">
                  <c:v>62.694159527322988</c:v>
                </c:pt>
                <c:pt idx="23">
                  <c:v>62.108073330365109</c:v>
                </c:pt>
                <c:pt idx="24">
                  <c:v>61.519600990229478</c:v>
                </c:pt>
                <c:pt idx="25">
                  <c:v>60.955353081157348</c:v>
                </c:pt>
                <c:pt idx="26">
                  <c:v>60.397334268764624</c:v>
                </c:pt>
                <c:pt idx="27">
                  <c:v>59.837598023092745</c:v>
                </c:pt>
                <c:pt idx="28">
                  <c:v>59.293234160413107</c:v>
                </c:pt>
                <c:pt idx="29">
                  <c:v>58.755767798090496</c:v>
                </c:pt>
                <c:pt idx="30">
                  <c:v>58.233803595958939</c:v>
                </c:pt>
                <c:pt idx="31">
                  <c:v>57.710269911330862</c:v>
                </c:pt>
                <c:pt idx="32">
                  <c:v>57.202343482845443</c:v>
                </c:pt>
                <c:pt idx="33">
                  <c:v>56.683812939306137</c:v>
                </c:pt>
                <c:pt idx="34">
                  <c:v>56.19008186017637</c:v>
                </c:pt>
                <c:pt idx="35">
                  <c:v>55.69490235704081</c:v>
                </c:pt>
                <c:pt idx="36">
                  <c:v>55.206419294591647</c:v>
                </c:pt>
                <c:pt idx="37">
                  <c:v>54.725655296132935</c:v>
                </c:pt>
                <c:pt idx="38">
                  <c:v>54.25215618452107</c:v>
                </c:pt>
                <c:pt idx="39">
                  <c:v>53.776827159197055</c:v>
                </c:pt>
                <c:pt idx="40">
                  <c:v>53.317967781837297</c:v>
                </c:pt>
                <c:pt idx="41">
                  <c:v>52.866488549096744</c:v>
                </c:pt>
                <c:pt idx="42">
                  <c:v>52.413742684040137</c:v>
                </c:pt>
                <c:pt idx="43">
                  <c:v>51.977590281815395</c:v>
                </c:pt>
                <c:pt idx="44">
                  <c:v>51.539759018604059</c:v>
                </c:pt>
                <c:pt idx="45">
                  <c:v>51.109893959713418</c:v>
                </c:pt>
                <c:pt idx="46">
                  <c:v>50.678392637732273</c:v>
                </c:pt>
                <c:pt idx="47">
                  <c:v>50.254904409385738</c:v>
                </c:pt>
                <c:pt idx="48">
                  <c:v>49.839008078136224</c:v>
                </c:pt>
                <c:pt idx="49">
                  <c:v>49.431182119100036</c:v>
                </c:pt>
                <c:pt idx="50">
                  <c:v>49.02181437602998</c:v>
                </c:pt>
                <c:pt idx="51">
                  <c:v>48.629327890556283</c:v>
                </c:pt>
                <c:pt idx="52">
                  <c:v>48.227016633582458</c:v>
                </c:pt>
                <c:pt idx="53">
                  <c:v>47.841641736825594</c:v>
                </c:pt>
                <c:pt idx="54">
                  <c:v>47.454815901987907</c:v>
                </c:pt>
                <c:pt idx="55">
                  <c:v>47.0762042109845</c:v>
                </c:pt>
                <c:pt idx="56">
                  <c:v>46.696601558349542</c:v>
                </c:pt>
                <c:pt idx="57">
                  <c:v>46.325249634712144</c:v>
                </c:pt>
                <c:pt idx="58">
                  <c:v>45.961756632330115</c:v>
                </c:pt>
                <c:pt idx="59">
                  <c:v>45.597322727152083</c:v>
                </c:pt>
                <c:pt idx="60">
                  <c:v>45.241204351113517</c:v>
                </c:pt>
                <c:pt idx="61">
                  <c:v>44.893017810357378</c:v>
                </c:pt>
                <c:pt idx="62">
                  <c:v>44.53508394605516</c:v>
                </c:pt>
                <c:pt idx="63">
                  <c:v>44.185112766240366</c:v>
                </c:pt>
                <c:pt idx="64">
                  <c:v>43.85280013640795</c:v>
                </c:pt>
                <c:pt idx="65">
                  <c:v>43.510364335462619</c:v>
                </c:pt>
                <c:pt idx="66">
                  <c:v>43.176353096497806</c:v>
                </c:pt>
                <c:pt idx="67">
                  <c:v>42.850398424012525</c:v>
                </c:pt>
                <c:pt idx="68">
                  <c:v>42.52401646211483</c:v>
                </c:pt>
                <c:pt idx="69">
                  <c:v>42.205729286834831</c:v>
                </c:pt>
                <c:pt idx="70">
                  <c:v>41.877737743861253</c:v>
                </c:pt>
                <c:pt idx="71">
                  <c:v>41.567547960862576</c:v>
                </c:pt>
                <c:pt idx="72">
                  <c:v>41.25620955504737</c:v>
                </c:pt>
                <c:pt idx="73">
                  <c:v>40.94448424886258</c:v>
                </c:pt>
                <c:pt idx="74">
                  <c:v>40.640942203464348</c:v>
                </c:pt>
                <c:pt idx="75">
                  <c:v>40.337030718087455</c:v>
                </c:pt>
                <c:pt idx="76">
                  <c:v>40.050659498091846</c:v>
                </c:pt>
                <c:pt idx="77">
                  <c:v>39.754619154406434</c:v>
                </c:pt>
                <c:pt idx="78">
                  <c:v>39.457864936376737</c:v>
                </c:pt>
                <c:pt idx="79">
                  <c:v>39.169737087251171</c:v>
                </c:pt>
                <c:pt idx="80">
                  <c:v>38.880917106660313</c:v>
                </c:pt>
                <c:pt idx="81">
                  <c:v>38.600753116353026</c:v>
                </c:pt>
                <c:pt idx="82">
                  <c:v>38.329263690652517</c:v>
                </c:pt>
                <c:pt idx="83">
                  <c:v>38.048117500871975</c:v>
                </c:pt>
                <c:pt idx="84">
                  <c:v>37.775315358816343</c:v>
                </c:pt>
                <c:pt idx="85">
                  <c:v>37.511571171135316</c:v>
                </c:pt>
                <c:pt idx="86">
                  <c:v>37.23783187754217</c:v>
                </c:pt>
                <c:pt idx="87">
                  <c:v>36.982186645302626</c:v>
                </c:pt>
                <c:pt idx="88">
                  <c:v>36.707528078369307</c:v>
                </c:pt>
                <c:pt idx="89">
                  <c:v>36.460023480385097</c:v>
                </c:pt>
                <c:pt idx="90">
                  <c:v>36.202881980611743</c:v>
                </c:pt>
                <c:pt idx="91">
                  <c:v>35.945140500350568</c:v>
                </c:pt>
                <c:pt idx="92">
                  <c:v>35.696517380163584</c:v>
                </c:pt>
                <c:pt idx="93">
                  <c:v>35.437922597756511</c:v>
                </c:pt>
                <c:pt idx="94">
                  <c:v>35.197522570569234</c:v>
                </c:pt>
                <c:pt idx="95">
                  <c:v>34.956556780193793</c:v>
                </c:pt>
                <c:pt idx="96">
                  <c:v>34.715031054314899</c:v>
                </c:pt>
                <c:pt idx="97">
                  <c:v>34.482670651471736</c:v>
                </c:pt>
                <c:pt idx="98">
                  <c:v>34.249764721016206</c:v>
                </c:pt>
                <c:pt idx="99">
                  <c:v>34.007225829057859</c:v>
                </c:pt>
                <c:pt idx="100">
                  <c:v>33.773553121137383</c:v>
                </c:pt>
                <c:pt idx="101">
                  <c:v>33.548762408366336</c:v>
                </c:pt>
                <c:pt idx="102">
                  <c:v>33.3143424568947</c:v>
                </c:pt>
                <c:pt idx="103">
                  <c:v>33.098239485708653</c:v>
                </c:pt>
                <c:pt idx="104">
                  <c:v>32.872205800829349</c:v>
                </c:pt>
                <c:pt idx="105">
                  <c:v>32.655395048672084</c:v>
                </c:pt>
                <c:pt idx="106">
                  <c:v>32.438084911572155</c:v>
                </c:pt>
                <c:pt idx="107">
                  <c:v>32.220280765362524</c:v>
                </c:pt>
                <c:pt idx="108">
                  <c:v>32.011722277815501</c:v>
                </c:pt>
                <c:pt idx="109">
                  <c:v>31.79353824194736</c:v>
                </c:pt>
                <c:pt idx="110">
                  <c:v>31.593461751158728</c:v>
                </c:pt>
                <c:pt idx="111">
                  <c:v>31.374611954139173</c:v>
                </c:pt>
                <c:pt idx="112">
                  <c:v>31.173892458182962</c:v>
                </c:pt>
                <c:pt idx="113">
                  <c:v>30.973003611563552</c:v>
                </c:pt>
                <c:pt idx="114">
                  <c:v>30.771945195805348</c:v>
                </c:pt>
                <c:pt idx="115">
                  <c:v>30.570432216663619</c:v>
                </c:pt>
                <c:pt idx="116">
                  <c:v>30.368752749010323</c:v>
                </c:pt>
                <c:pt idx="117">
                  <c:v>30.166625339190638</c:v>
                </c:pt>
                <c:pt idx="118">
                  <c:v>29.982989290130064</c:v>
                </c:pt>
                <c:pt idx="119">
                  <c:v>29.789734602556084</c:v>
                </c:pt>
                <c:pt idx="120">
                  <c:v>29.596325362413086</c:v>
                </c:pt>
                <c:pt idx="121">
                  <c:v>29.402486824684576</c:v>
                </c:pt>
                <c:pt idx="122">
                  <c:v>29.217702363254862</c:v>
                </c:pt>
                <c:pt idx="123">
                  <c:v>29.032775096524606</c:v>
                </c:pt>
                <c:pt idx="124">
                  <c:v>28.847704855719801</c:v>
                </c:pt>
                <c:pt idx="125">
                  <c:v>28.671710228277931</c:v>
                </c:pt>
                <c:pt idx="126">
                  <c:v>28.49531445200741</c:v>
                </c:pt>
                <c:pt idx="127">
                  <c:v>28.309559801648334</c:v>
                </c:pt>
                <c:pt idx="128">
                  <c:v>28.132632997864601</c:v>
                </c:pt>
                <c:pt idx="129">
                  <c:v>27.955839232022441</c:v>
                </c:pt>
                <c:pt idx="130">
                  <c:v>27.787893010256862</c:v>
                </c:pt>
                <c:pt idx="131">
                  <c:v>27.610582007710178</c:v>
                </c:pt>
                <c:pt idx="132">
                  <c:v>27.432884562996666</c:v>
                </c:pt>
                <c:pt idx="133">
                  <c:v>27.273821007010863</c:v>
                </c:pt>
                <c:pt idx="134">
                  <c:v>27.095877626402768</c:v>
                </c:pt>
                <c:pt idx="135">
                  <c:v>26.936328331658828</c:v>
                </c:pt>
                <c:pt idx="136">
                  <c:v>26.767404345662467</c:v>
                </c:pt>
                <c:pt idx="137">
                  <c:v>26.607380072925668</c:v>
                </c:pt>
                <c:pt idx="138">
                  <c:v>26.447496391105915</c:v>
                </c:pt>
                <c:pt idx="139">
                  <c:v>26.287254783121977</c:v>
                </c:pt>
                <c:pt idx="140">
                  <c:v>26.117379652640309</c:v>
                </c:pt>
                <c:pt idx="141">
                  <c:v>25.966202860660605</c:v>
                </c:pt>
                <c:pt idx="142">
                  <c:v>25.805395184103077</c:v>
                </c:pt>
                <c:pt idx="143">
                  <c:v>25.654014484486577</c:v>
                </c:pt>
                <c:pt idx="144">
                  <c:v>25.502292810936257</c:v>
                </c:pt>
                <c:pt idx="145">
                  <c:v>25.340935554178383</c:v>
                </c:pt>
                <c:pt idx="146">
                  <c:v>25.19831712967019</c:v>
                </c:pt>
                <c:pt idx="147">
                  <c:v>25.046065643025731</c:v>
                </c:pt>
                <c:pt idx="148">
                  <c:v>24.893718300030717</c:v>
                </c:pt>
                <c:pt idx="149">
                  <c:v>24.741275008360887</c:v>
                </c:pt>
                <c:pt idx="150">
                  <c:v>24.59805243129076</c:v>
                </c:pt>
                <c:pt idx="151">
                  <c:v>24.464061156975308</c:v>
                </c:pt>
                <c:pt idx="152">
                  <c:v>24.311110963197258</c:v>
                </c:pt>
                <c:pt idx="153">
                  <c:v>24.167394474661762</c:v>
                </c:pt>
                <c:pt idx="154">
                  <c:v>24.02359138258414</c:v>
                </c:pt>
                <c:pt idx="155">
                  <c:v>23.889035755687388</c:v>
                </c:pt>
                <c:pt idx="156">
                  <c:v>23.74483833047503</c:v>
                </c:pt>
                <c:pt idx="157">
                  <c:v>23.610120680959884</c:v>
                </c:pt>
                <c:pt idx="158">
                  <c:v>23.475101054259042</c:v>
                </c:pt>
                <c:pt idx="159">
                  <c:v>23.330656169818951</c:v>
                </c:pt>
                <c:pt idx="160">
                  <c:v>23.20482871521833</c:v>
                </c:pt>
                <c:pt idx="161">
                  <c:v>23.06957586624349</c:v>
                </c:pt>
                <c:pt idx="162">
                  <c:v>22.934028054441718</c:v>
                </c:pt>
                <c:pt idx="163">
                  <c:v>22.807981311803452</c:v>
                </c:pt>
                <c:pt idx="164">
                  <c:v>22.67228444828995</c:v>
                </c:pt>
                <c:pt idx="165">
                  <c:v>22.54587906527609</c:v>
                </c:pt>
                <c:pt idx="166">
                  <c:v>22.419404394540653</c:v>
                </c:pt>
                <c:pt idx="167">
                  <c:v>22.283275728860346</c:v>
                </c:pt>
                <c:pt idx="168">
                  <c:v>22.166036796188301</c:v>
                </c:pt>
                <c:pt idx="169">
                  <c:v>22.029766456800221</c:v>
                </c:pt>
                <c:pt idx="170">
                  <c:v>21.92177859936119</c:v>
                </c:pt>
                <c:pt idx="171">
                  <c:v>21.794755275278117</c:v>
                </c:pt>
                <c:pt idx="172">
                  <c:v>21.667664618307214</c:v>
                </c:pt>
                <c:pt idx="173">
                  <c:v>21.540302075429885</c:v>
                </c:pt>
                <c:pt idx="174">
                  <c:v>21.42247257476081</c:v>
                </c:pt>
                <c:pt idx="175">
                  <c:v>21.304379308609626</c:v>
                </c:pt>
                <c:pt idx="176">
                  <c:v>21.19582868105844</c:v>
                </c:pt>
                <c:pt idx="177">
                  <c:v>21.068215010594656</c:v>
                </c:pt>
                <c:pt idx="178">
                  <c:v>20.959349093356177</c:v>
                </c:pt>
                <c:pt idx="179">
                  <c:v>20.841020149542683</c:v>
                </c:pt>
                <c:pt idx="180">
                  <c:v>20.722434630896895</c:v>
                </c:pt>
                <c:pt idx="181">
                  <c:v>20.613402817951211</c:v>
                </c:pt>
                <c:pt idx="182">
                  <c:v>20.494704248916634</c:v>
                </c:pt>
                <c:pt idx="183">
                  <c:v>20.385562905089078</c:v>
                </c:pt>
                <c:pt idx="184">
                  <c:v>20.276174634501078</c:v>
                </c:pt>
                <c:pt idx="185">
                  <c:v>20.166734409539714</c:v>
                </c:pt>
                <c:pt idx="186">
                  <c:v>20.057242192526541</c:v>
                </c:pt>
                <c:pt idx="187">
                  <c:v>19.93807622374619</c:v>
                </c:pt>
                <c:pt idx="188">
                  <c:v>19.837912601938353</c:v>
                </c:pt>
                <c:pt idx="189">
                  <c:v>19.718640033883847</c:v>
                </c:pt>
                <c:pt idx="190">
                  <c:v>19.627818391505301</c:v>
                </c:pt>
                <c:pt idx="191">
                  <c:v>19.517884306901546</c:v>
                </c:pt>
                <c:pt idx="192">
                  <c:v>19.407900016438685</c:v>
                </c:pt>
                <c:pt idx="193">
                  <c:v>19.307313217830202</c:v>
                </c:pt>
                <c:pt idx="194">
                  <c:v>19.206681410984476</c:v>
                </c:pt>
                <c:pt idx="195">
                  <c:v>19.096369400679716</c:v>
                </c:pt>
                <c:pt idx="196">
                  <c:v>18.995645813810018</c:v>
                </c:pt>
                <c:pt idx="197">
                  <c:v>18.90433513466677</c:v>
                </c:pt>
                <c:pt idx="198">
                  <c:v>18.793883822364258</c:v>
                </c:pt>
                <c:pt idx="199">
                  <c:v>18.692847206042053</c:v>
                </c:pt>
                <c:pt idx="200">
                  <c:v>18.601232777419231</c:v>
                </c:pt>
                <c:pt idx="201">
                  <c:v>18.500111959624913</c:v>
                </c:pt>
                <c:pt idx="202">
                  <c:v>18.398947745104319</c:v>
                </c:pt>
                <c:pt idx="203">
                  <c:v>18.307213076642668</c:v>
                </c:pt>
                <c:pt idx="204">
                  <c:v>18.205790408794499</c:v>
                </c:pt>
                <c:pt idx="205">
                  <c:v>18.113977098830762</c:v>
                </c:pt>
                <c:pt idx="206">
                  <c:v>18.012472665947982</c:v>
                </c:pt>
                <c:pt idx="207">
                  <c:v>17.930063196614174</c:v>
                </c:pt>
                <c:pt idx="208">
                  <c:v>17.837964245708779</c:v>
                </c:pt>
                <c:pt idx="209">
                  <c:v>17.745828346858609</c:v>
                </c:pt>
                <c:pt idx="210">
                  <c:v>17.653655477434288</c:v>
                </c:pt>
                <c:pt idx="211">
                  <c:v>17.561445614787278</c:v>
                </c:pt>
                <c:pt idx="212">
                  <c:v>17.469198736250107</c:v>
                </c:pt>
                <c:pt idx="213">
                  <c:v>17.37674835724345</c:v>
                </c:pt>
                <c:pt idx="214">
                  <c:v>17.293927026037633</c:v>
                </c:pt>
                <c:pt idx="215">
                  <c:v>17.20140731599443</c:v>
                </c:pt>
                <c:pt idx="216">
                  <c:v>17.11851950906868</c:v>
                </c:pt>
                <c:pt idx="217">
                  <c:v>17.025930386850707</c:v>
                </c:pt>
                <c:pt idx="218">
                  <c:v>16.933305826837639</c:v>
                </c:pt>
                <c:pt idx="219">
                  <c:v>16.8501558056678</c:v>
                </c:pt>
                <c:pt idx="220">
                  <c:v>16.766974737788775</c:v>
                </c:pt>
                <c:pt idx="221">
                  <c:v>16.683762605520588</c:v>
                </c:pt>
                <c:pt idx="222">
                  <c:v>16.600519391170476</c:v>
                </c:pt>
                <c:pt idx="223">
                  <c:v>16.507567954233473</c:v>
                </c:pt>
                <c:pt idx="224">
                  <c:v>16.433781889624353</c:v>
                </c:pt>
                <c:pt idx="225">
                  <c:v>16.340766254084166</c:v>
                </c:pt>
                <c:pt idx="226">
                  <c:v>16.26692293393155</c:v>
                </c:pt>
                <c:pt idx="227">
                  <c:v>16.183370150937058</c:v>
                </c:pt>
                <c:pt idx="228">
                  <c:v>16.099787728361651</c:v>
                </c:pt>
                <c:pt idx="229">
                  <c:v>16.016175650138205</c:v>
                </c:pt>
                <c:pt idx="230">
                  <c:v>15.942067197613403</c:v>
                </c:pt>
                <c:pt idx="231">
                  <c:v>15.858397850632672</c:v>
                </c:pt>
                <c:pt idx="232">
                  <c:v>15.784236189600259</c:v>
                </c:pt>
                <c:pt idx="233">
                  <c:v>15.710048903613043</c:v>
                </c:pt>
                <c:pt idx="234">
                  <c:v>15.626144319341554</c:v>
                </c:pt>
                <c:pt idx="235">
                  <c:v>15.551904427797922</c:v>
                </c:pt>
                <c:pt idx="236">
                  <c:v>15.477638870450676</c:v>
                </c:pt>
                <c:pt idx="237">
                  <c:v>15.403199435452702</c:v>
                </c:pt>
                <c:pt idx="238">
                  <c:v>15.319186460840694</c:v>
                </c:pt>
                <c:pt idx="239">
                  <c:v>15.244696476492605</c:v>
                </c:pt>
                <c:pt idx="240">
                  <c:v>15.179881336113411</c:v>
                </c:pt>
                <c:pt idx="241">
                  <c:v>15.105343890817513</c:v>
                </c:pt>
                <c:pt idx="242">
                  <c:v>15.030782085587028</c:v>
                </c:pt>
                <c:pt idx="243">
                  <c:v>14.956195908271074</c:v>
                </c:pt>
                <c:pt idx="244">
                  <c:v>14.881442004615701</c:v>
                </c:pt>
                <c:pt idx="245">
                  <c:v>14.806807742235348</c:v>
                </c:pt>
                <c:pt idx="246">
                  <c:v>14.741713553071499</c:v>
                </c:pt>
                <c:pt idx="247">
                  <c:v>14.666891040985732</c:v>
                </c:pt>
                <c:pt idx="248">
                  <c:v>14.601754278738008</c:v>
                </c:pt>
                <c:pt idx="249">
                  <c:v>14.526886816748998</c:v>
                </c:pt>
                <c:pt idx="250">
                  <c:v>14.461707440241558</c:v>
                </c:pt>
                <c:pt idx="251">
                  <c:v>14.386794986002927</c:v>
                </c:pt>
                <c:pt idx="252">
                  <c:v>14.321434833481666</c:v>
                </c:pt>
                <c:pt idx="253">
                  <c:v>14.24647804634442</c:v>
                </c:pt>
                <c:pt idx="254">
                  <c:v>14.181077117031233</c:v>
                </c:pt>
                <c:pt idx="255">
                  <c:v>14.115656656874556</c:v>
                </c:pt>
                <c:pt idx="256">
                  <c:v>14.050216656983618</c:v>
                </c:pt>
                <c:pt idx="257">
                  <c:v>13.984757108463342</c:v>
                </c:pt>
                <c:pt idx="258">
                  <c:v>13.919278002411939</c:v>
                </c:pt>
                <c:pt idx="259">
                  <c:v>13.85377932992353</c:v>
                </c:pt>
                <c:pt idx="260">
                  <c:v>13.788127946707034</c:v>
                </c:pt>
                <c:pt idx="261">
                  <c:v>13.722590727622713</c:v>
                </c:pt>
                <c:pt idx="262">
                  <c:v>13.656902009303526</c:v>
                </c:pt>
                <c:pt idx="263">
                  <c:v>13.600920606280713</c:v>
                </c:pt>
                <c:pt idx="264">
                  <c:v>13.525600123194851</c:v>
                </c:pt>
                <c:pt idx="265">
                  <c:v>13.469583512255838</c:v>
                </c:pt>
                <c:pt idx="266">
                  <c:v>13.403821683725059</c:v>
                </c:pt>
                <c:pt idx="267">
                  <c:v>13.347642481166513</c:v>
                </c:pt>
                <c:pt idx="268">
                  <c:v>13.281845497773547</c:v>
                </c:pt>
                <c:pt idx="269">
                  <c:v>13.216030095954924</c:v>
                </c:pt>
                <c:pt idx="270">
                  <c:v>13.1598021850783</c:v>
                </c:pt>
                <c:pt idx="271">
                  <c:v>13.103559070137615</c:v>
                </c:pt>
                <c:pt idx="272">
                  <c:v>13.037691689302067</c:v>
                </c:pt>
                <c:pt idx="273">
                  <c:v>12.981416577525804</c:v>
                </c:pt>
                <c:pt idx="274">
                  <c:v>12.915389001828727</c:v>
                </c:pt>
                <c:pt idx="275">
                  <c:v>12.859082394006181</c:v>
                </c:pt>
                <c:pt idx="276">
                  <c:v>12.802760550064606</c:v>
                </c:pt>
                <c:pt idx="277">
                  <c:v>12.746300098552243</c:v>
                </c:pt>
                <c:pt idx="278">
                  <c:v>12.689948292332888</c:v>
                </c:pt>
                <c:pt idx="279">
                  <c:v>12.623838963158954</c:v>
                </c:pt>
                <c:pt idx="280">
                  <c:v>12.567333916534345</c:v>
                </c:pt>
                <c:pt idx="281">
                  <c:v>12.520558831035091</c:v>
                </c:pt>
                <c:pt idx="282">
                  <c:v>12.454401816870199</c:v>
                </c:pt>
                <c:pt idx="283">
                  <c:v>12.397853604021801</c:v>
                </c:pt>
                <c:pt idx="284">
                  <c:v>12.341291168776246</c:v>
                </c:pt>
                <c:pt idx="285">
                  <c:v>12.284714505676961</c:v>
                </c:pt>
                <c:pt idx="286">
                  <c:v>12.228123609264255</c:v>
                </c:pt>
                <c:pt idx="287">
                  <c:v>12.181150390393343</c:v>
                </c:pt>
                <c:pt idx="288">
                  <c:v>12.124532495573396</c:v>
                </c:pt>
                <c:pt idx="289">
                  <c:v>12.077535144666934</c:v>
                </c:pt>
                <c:pt idx="290">
                  <c:v>12.020890231369425</c:v>
                </c:pt>
                <c:pt idx="291">
                  <c:v>11.964115059027533</c:v>
                </c:pt>
                <c:pt idx="292">
                  <c:v>11.907442155728855</c:v>
                </c:pt>
                <c:pt idx="293">
                  <c:v>11.860395534028232</c:v>
                </c:pt>
                <c:pt idx="294">
                  <c:v>11.803581087296495</c:v>
                </c:pt>
                <c:pt idx="295">
                  <c:v>11.756510720784448</c:v>
                </c:pt>
                <c:pt idx="296">
                  <c:v>11.69967071176303</c:v>
                </c:pt>
                <c:pt idx="297">
                  <c:v>11.652576582937929</c:v>
                </c:pt>
                <c:pt idx="298">
                  <c:v>11.59571099344671</c:v>
                </c:pt>
                <c:pt idx="299">
                  <c:v>11.548481009000467</c:v>
                </c:pt>
                <c:pt idx="300">
                  <c:v>11.491590359988331</c:v>
                </c:pt>
                <c:pt idx="301">
                  <c:v>11.454100629514521</c:v>
                </c:pt>
                <c:pt idx="302">
                  <c:v>11.397185761592018</c:v>
                </c:pt>
                <c:pt idx="303">
                  <c:v>11.349911883654926</c:v>
                </c:pt>
                <c:pt idx="304">
                  <c:v>11.302627460666502</c:v>
                </c:pt>
                <c:pt idx="305">
                  <c:v>11.245675644998563</c:v>
                </c:pt>
                <c:pt idx="306">
                  <c:v>11.198368815419736</c:v>
                </c:pt>
                <c:pt idx="307">
                  <c:v>11.151051429686808</c:v>
                </c:pt>
                <c:pt idx="308">
                  <c:v>11.103723484213422</c:v>
                </c:pt>
                <c:pt idx="309">
                  <c:v>11.056277555633574</c:v>
                </c:pt>
                <c:pt idx="310">
                  <c:v>11.008928928005073</c:v>
                </c:pt>
                <c:pt idx="311">
                  <c:v>10.96156973006838</c:v>
                </c:pt>
                <c:pt idx="312">
                  <c:v>10.9238658564581</c:v>
                </c:pt>
                <c:pt idx="313">
                  <c:v>10.866713984761763</c:v>
                </c:pt>
                <c:pt idx="314">
                  <c:v>10.828991924716361</c:v>
                </c:pt>
                <c:pt idx="315">
                  <c:v>10.771817713109439</c:v>
                </c:pt>
                <c:pt idx="316">
                  <c:v>10.734077454357873</c:v>
                </c:pt>
                <c:pt idx="317">
                  <c:v>10.686553050773076</c:v>
                </c:pt>
                <c:pt idx="318">
                  <c:v>10.639122418966876</c:v>
                </c:pt>
                <c:pt idx="319">
                  <c:v>10.59157817372035</c:v>
                </c:pt>
                <c:pt idx="320">
                  <c:v>10.544024228858243</c:v>
                </c:pt>
                <c:pt idx="321">
                  <c:v>10.496460581357635</c:v>
                </c:pt>
                <c:pt idx="322">
                  <c:v>10.458667227120271</c:v>
                </c:pt>
                <c:pt idx="323">
                  <c:v>10.420764395050945</c:v>
                </c:pt>
                <c:pt idx="324">
                  <c:v>10.373173605006537</c:v>
                </c:pt>
                <c:pt idx="325">
                  <c:v>10.325573100648104</c:v>
                </c:pt>
                <c:pt idx="326">
                  <c:v>10.287645905087052</c:v>
                </c:pt>
                <c:pt idx="327">
                  <c:v>10.240027182060819</c:v>
                </c:pt>
                <c:pt idx="328">
                  <c:v>10.202084106669707</c:v>
                </c:pt>
                <c:pt idx="329">
                  <c:v>10.154447154055218</c:v>
                </c:pt>
                <c:pt idx="330">
                  <c:v>10.116488189045569</c:v>
                </c:pt>
                <c:pt idx="331">
                  <c:v>10.078521838726566</c:v>
                </c:pt>
                <c:pt idx="332">
                  <c:v>10.030760444130033</c:v>
                </c:pt>
                <c:pt idx="333">
                  <c:v>9.992778550197869</c:v>
                </c:pt>
                <c:pt idx="334">
                  <c:v>9.9547892642854645</c:v>
                </c:pt>
                <c:pt idx="335">
                  <c:v>9.916792584206668</c:v>
                </c:pt>
                <c:pt idx="336">
                  <c:v>9.8689978803435086</c:v>
                </c:pt>
                <c:pt idx="337">
                  <c:v>9.8309856384618275</c:v>
                </c:pt>
                <c:pt idx="338">
                  <c:v>9.7831739302425369</c:v>
                </c:pt>
                <c:pt idx="339">
                  <c:v>9.7451461173390914</c:v>
                </c:pt>
                <c:pt idx="340">
                  <c:v>9.7070162928401018</c:v>
                </c:pt>
                <c:pt idx="341">
                  <c:v>9.6689740286442305</c:v>
                </c:pt>
                <c:pt idx="342">
                  <c:v>9.621129411990152</c:v>
                </c:pt>
                <c:pt idx="343">
                  <c:v>9.5829781355764094</c:v>
                </c:pt>
                <c:pt idx="344">
                  <c:v>9.5546164571698995</c:v>
                </c:pt>
                <c:pt idx="345">
                  <c:v>9.5067482117470732</c:v>
                </c:pt>
                <c:pt idx="346">
                  <c:v>9.4685765012086183</c:v>
                </c:pt>
                <c:pt idx="347">
                  <c:v>9.4401964949207873</c:v>
                </c:pt>
                <c:pt idx="348">
                  <c:v>9.4020120672762335</c:v>
                </c:pt>
                <c:pt idx="349">
                  <c:v>9.3541124402130826</c:v>
                </c:pt>
                <c:pt idx="350">
                  <c:v>9.3159135794676509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51-4568-B323-68F025605348}"/>
            </c:ext>
          </c:extLst>
        </c:ser>
        <c:ser>
          <c:idx val="1"/>
          <c:order val="1"/>
          <c:tx>
            <c:strRef>
              <c:f>'13c-beta'!$W$1</c:f>
              <c:strCache>
                <c:ptCount val="1"/>
                <c:pt idx="0">
                  <c:v>Bottinga 1969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'13c-beta'!$A$5:$A$355</c:f>
              <c:numCache>
                <c:formatCode>General</c:formatCode>
                <c:ptCount val="3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</c:numCache>
            </c:numRef>
          </c:xVal>
          <c:yVal>
            <c:numRef>
              <c:f>'13c-beta'!$W$5:$W$355</c:f>
              <c:numCache>
                <c:formatCode>0.000</c:formatCode>
                <c:ptCount val="351"/>
                <c:pt idx="0">
                  <c:v>77.737745025870723</c:v>
                </c:pt>
                <c:pt idx="1">
                  <c:v>76.891267462226111</c:v>
                </c:pt>
                <c:pt idx="2">
                  <c:v>76.060166329214525</c:v>
                </c:pt>
                <c:pt idx="3">
                  <c:v>75.244043704486742</c:v>
                </c:pt>
                <c:pt idx="4">
                  <c:v>74.44251489327533</c:v>
                </c:pt>
                <c:pt idx="5">
                  <c:v>73.655207894437254</c:v>
                </c:pt>
                <c:pt idx="6">
                  <c:v>72.881762891758584</c:v>
                </c:pt>
                <c:pt idx="7">
                  <c:v>72.121831769154198</c:v>
                </c:pt>
                <c:pt idx="8">
                  <c:v>71.375077648479191</c:v>
                </c:pt>
                <c:pt idx="9">
                  <c:v>70.641174448745289</c:v>
                </c:pt>
                <c:pt idx="10">
                  <c:v>69.919806465608559</c:v>
                </c:pt>
                <c:pt idx="11">
                  <c:v>69.210667970061721</c:v>
                </c:pt>
                <c:pt idx="12">
                  <c:v>68.51346282532792</c:v>
                </c:pt>
                <c:pt idx="13">
                  <c:v>67.827904121010988</c:v>
                </c:pt>
                <c:pt idx="14">
                  <c:v>67.153713823613074</c:v>
                </c:pt>
                <c:pt idx="15">
                  <c:v>66.490622442581497</c:v>
                </c:pt>
                <c:pt idx="16">
                  <c:v>65.838368711095299</c:v>
                </c:pt>
                <c:pt idx="17">
                  <c:v>65.196699280846488</c:v>
                </c:pt>
                <c:pt idx="18">
                  <c:v>64.565368430114262</c:v>
                </c:pt>
                <c:pt idx="19">
                  <c:v>63.944137784468829</c:v>
                </c:pt>
                <c:pt idx="20">
                  <c:v>63.332776049479868</c:v>
                </c:pt>
                <c:pt idx="21">
                  <c:v>62.731058754838465</c:v>
                </c:pt>
                <c:pt idx="22">
                  <c:v>62.138768009334676</c:v>
                </c:pt>
                <c:pt idx="23">
                  <c:v>61.555692266163383</c:v>
                </c:pt>
                <c:pt idx="24">
                  <c:v>60.981626098059699</c:v>
                </c:pt>
                <c:pt idx="25">
                  <c:v>60.416369981792592</c:v>
                </c:pt>
                <c:pt idx="26">
                  <c:v>59.859730091570604</c:v>
                </c:pt>
                <c:pt idx="27">
                  <c:v>59.311518100937455</c:v>
                </c:pt>
                <c:pt idx="28">
                  <c:v>58.771550992757987</c:v>
                </c:pt>
                <c:pt idx="29">
                  <c:v>58.239650876915853</c:v>
                </c:pt>
                <c:pt idx="30">
                  <c:v>57.71564481536435</c:v>
                </c:pt>
                <c:pt idx="31">
                  <c:v>57.199364654190681</c:v>
                </c:pt>
                <c:pt idx="32">
                  <c:v>56.69064686237143</c:v>
                </c:pt>
                <c:pt idx="33">
                  <c:v>56.189332376913619</c:v>
                </c:pt>
                <c:pt idx="34">
                  <c:v>55.695266454091829</c:v>
                </c:pt>
                <c:pt idx="35">
                  <c:v>55.20829852650602</c:v>
                </c:pt>
                <c:pt idx="36">
                  <c:v>54.728282065699254</c:v>
                </c:pt>
                <c:pt idx="37">
                  <c:v>54.255074450087378</c:v>
                </c:pt>
                <c:pt idx="38">
                  <c:v>53.78853683796509</c:v>
                </c:pt>
                <c:pt idx="39">
                  <c:v>53.328534045364954</c:v>
                </c:pt>
                <c:pt idx="40">
                  <c:v>52.874934428556458</c:v>
                </c:pt>
                <c:pt idx="41">
                  <c:v>52.427609770983302</c:v>
                </c:pt>
                <c:pt idx="42">
                  <c:v>51.986435174446449</c:v>
                </c:pt>
                <c:pt idx="43">
                  <c:v>51.551288954350248</c:v>
                </c:pt>
                <c:pt idx="44">
                  <c:v>51.122052538837657</c:v>
                </c:pt>
                <c:pt idx="45">
                  <c:v>50.698610371648833</c:v>
                </c:pt>
                <c:pt idx="46">
                  <c:v>50.280849818545683</c:v>
                </c:pt>
                <c:pt idx="47">
                  <c:v>49.868661077152048</c:v>
                </c:pt>
                <c:pt idx="48">
                  <c:v>49.461937090066506</c:v>
                </c:pt>
                <c:pt idx="49">
                  <c:v>49.060573461111694</c:v>
                </c:pt>
                <c:pt idx="50">
                  <c:v>48.664468374590093</c:v>
                </c:pt>
                <c:pt idx="51">
                  <c:v>48.273522517422457</c:v>
                </c:pt>
                <c:pt idx="52">
                  <c:v>47.887639004051003</c:v>
                </c:pt>
                <c:pt idx="53">
                  <c:v>47.506723303994413</c:v>
                </c:pt>
                <c:pt idx="54">
                  <c:v>47.130683171947531</c:v>
                </c:pt>
                <c:pt idx="55">
                  <c:v>46.75942858032284</c:v>
                </c:pt>
                <c:pt idx="56">
                  <c:v>46.392871654136179</c:v>
                </c:pt>
                <c:pt idx="57">
                  <c:v>46.030926608142856</c:v>
                </c:pt>
                <c:pt idx="58">
                  <c:v>45.673509686135176</c:v>
                </c:pt>
                <c:pt idx="59">
                  <c:v>45.320539102315976</c:v>
                </c:pt>
                <c:pt idx="60">
                  <c:v>44.971934984666596</c:v>
                </c:pt>
                <c:pt idx="61">
                  <c:v>44.627619320231481</c:v>
                </c:pt>
                <c:pt idx="62">
                  <c:v>44.287515902245019</c:v>
                </c:pt>
                <c:pt idx="63">
                  <c:v>43.951550279029142</c:v>
                </c:pt>
                <c:pt idx="64">
                  <c:v>43.619649704593996</c:v>
                </c:pt>
                <c:pt idx="65">
                  <c:v>43.291743090876082</c:v>
                </c:pt>
                <c:pt idx="66">
                  <c:v>42.967760961551896</c:v>
                </c:pt>
                <c:pt idx="67">
                  <c:v>42.647635407367169</c:v>
                </c:pt>
                <c:pt idx="68">
                  <c:v>42.331300042924674</c:v>
                </c:pt>
                <c:pt idx="69">
                  <c:v>42.018689964875932</c:v>
                </c:pt>
                <c:pt idx="70">
                  <c:v>41.709741711464339</c:v>
                </c:pt>
                <c:pt idx="71">
                  <c:v>41.404393223369681</c:v>
                </c:pt>
                <c:pt idx="72">
                  <c:v>41.102583805805757</c:v>
                </c:pt>
                <c:pt idx="73">
                  <c:v>40.804254091825293</c:v>
                </c:pt>
                <c:pt idx="74">
                  <c:v>40.509346006787695</c:v>
                </c:pt>
                <c:pt idx="75">
                  <c:v>40.217802733947543</c:v>
                </c:pt>
                <c:pt idx="76">
                  <c:v>39.929568681123108</c:v>
                </c:pt>
                <c:pt idx="77">
                  <c:v>39.644589448405888</c:v>
                </c:pt>
                <c:pt idx="78">
                  <c:v>39.362811796873942</c:v>
                </c:pt>
                <c:pt idx="79">
                  <c:v>39.08418361827308</c:v>
                </c:pt>
                <c:pt idx="80">
                  <c:v>38.808653905631509</c:v>
                </c:pt>
                <c:pt idx="81">
                  <c:v>38.536172724774907</c:v>
                </c:pt>
                <c:pt idx="82">
                  <c:v>38.266691186710254</c:v>
                </c:pt>
                <c:pt idx="83">
                  <c:v>38.000161420847974</c:v>
                </c:pt>
                <c:pt idx="84">
                  <c:v>37.736536549033012</c:v>
                </c:pt>
                <c:pt idx="85">
                  <c:v>37.475770660356986</c:v>
                </c:pt>
                <c:pt idx="86">
                  <c:v>37.217818786724145</c:v>
                </c:pt>
                <c:pt idx="87">
                  <c:v>36.962636879145464</c:v>
                </c:pt>
                <c:pt idx="88">
                  <c:v>36.710181784735724</c:v>
                </c:pt>
                <c:pt idx="89">
                  <c:v>36.460411224389688</c:v>
                </c:pt>
                <c:pt idx="90">
                  <c:v>36.213283771114426</c:v>
                </c:pt>
                <c:pt idx="91">
                  <c:v>35.968758828995377</c:v>
                </c:pt>
                <c:pt idx="92">
                  <c:v>35.72679661277509</c:v>
                </c:pt>
                <c:pt idx="93">
                  <c:v>35.487358128023949</c:v>
                </c:pt>
                <c:pt idx="94">
                  <c:v>35.25040515188325</c:v>
                </c:pt>
                <c:pt idx="95">
                  <c:v>35.015900214361544</c:v>
                </c:pt>
                <c:pt idx="96">
                  <c:v>34.783806580166122</c:v>
                </c:pt>
                <c:pt idx="97">
                  <c:v>34.554088231051743</c:v>
                </c:pt>
                <c:pt idx="98">
                  <c:v>34.326709848670085</c:v>
                </c:pt>
                <c:pt idx="99">
                  <c:v>34.101636797903133</c:v>
                </c:pt>
                <c:pt idx="100">
                  <c:v>33.878835110665158</c:v>
                </c:pt>
                <c:pt idx="101">
                  <c:v>33.658271470157977</c:v>
                </c:pt>
                <c:pt idx="102">
                  <c:v>33.43991319556482</c:v>
                </c:pt>
                <c:pt idx="103">
                  <c:v>33.223728227168948</c:v>
                </c:pt>
                <c:pt idx="104">
                  <c:v>33.009685111883336</c:v>
                </c:pt>
                <c:pt idx="105">
                  <c:v>32.797752989178342</c:v>
                </c:pt>
                <c:pt idx="106">
                  <c:v>32.587901577394845</c:v>
                </c:pt>
                <c:pt idx="107">
                  <c:v>32.380101160430684</c:v>
                </c:pt>
                <c:pt idx="108">
                  <c:v>32.174322574788583</c:v>
                </c:pt>
                <c:pt idx="109">
                  <c:v>31.970537196974455</c:v>
                </c:pt>
                <c:pt idx="110">
                  <c:v>31.768716931235012</c:v>
                </c:pt>
                <c:pt idx="111">
                  <c:v>31.568834197624255</c:v>
                </c:pt>
                <c:pt idx="112">
                  <c:v>31.370861920388641</c:v>
                </c:pt>
                <c:pt idx="113">
                  <c:v>31.174773516661183</c:v>
                </c:pt>
                <c:pt idx="114">
                  <c:v>30.980542885455044</c:v>
                </c:pt>
                <c:pt idx="115">
                  <c:v>30.788144396947352</c:v>
                </c:pt>
                <c:pt idx="116">
                  <c:v>30.597552882044624</c:v>
                </c:pt>
                <c:pt idx="117">
                  <c:v>30.408743622221166</c:v>
                </c:pt>
                <c:pt idx="118">
                  <c:v>30.221692339622209</c:v>
                </c:pt>
                <c:pt idx="119">
                  <c:v>30.036375187423936</c:v>
                </c:pt>
                <c:pt idx="120">
                  <c:v>29.852768740442642</c:v>
                </c:pt>
                <c:pt idx="121">
                  <c:v>29.67084998598564</c:v>
                </c:pt>
                <c:pt idx="122">
                  <c:v>29.490596314936774</c:v>
                </c:pt>
                <c:pt idx="123">
                  <c:v>29.311985513069601</c:v>
                </c:pt>
                <c:pt idx="124">
                  <c:v>29.134995752581467</c:v>
                </c:pt>
                <c:pt idx="125">
                  <c:v>28.959605583842183</c:v>
                </c:pt>
                <c:pt idx="126">
                  <c:v>28.785793927350852</c:v>
                </c:pt>
                <c:pt idx="127">
                  <c:v>28.613540065894917</c:v>
                </c:pt>
                <c:pt idx="128">
                  <c:v>28.442823636905565</c:v>
                </c:pt>
                <c:pt idx="129">
                  <c:v>28.273624625003755</c:v>
                </c:pt>
                <c:pt idx="130">
                  <c:v>28.105923354731452</c:v>
                </c:pt>
                <c:pt idx="131">
                  <c:v>27.939700483462808</c:v>
                </c:pt>
                <c:pt idx="132">
                  <c:v>27.774936994490062</c:v>
                </c:pt>
                <c:pt idx="133">
                  <c:v>27.611614190279234</c:v>
                </c:pt>
                <c:pt idx="134">
                  <c:v>27.449713685890856</c:v>
                </c:pt>
                <c:pt idx="135">
                  <c:v>27.289217402561071</c:v>
                </c:pt>
                <c:pt idx="136">
                  <c:v>27.13010756143855</c:v>
                </c:pt>
                <c:pt idx="137">
                  <c:v>26.972366677472856</c:v>
                </c:pt>
                <c:pt idx="138">
                  <c:v>26.815977553450224</c:v>
                </c:pt>
                <c:pt idx="139">
                  <c:v>26.660923274172369</c:v>
                </c:pt>
                <c:pt idx="140">
                  <c:v>26.507187200774602</c:v>
                </c:pt>
                <c:pt idx="141">
                  <c:v>26.354752965179308</c:v>
                </c:pt>
                <c:pt idx="142">
                  <c:v>26.203604464681113</c:v>
                </c:pt>
                <c:pt idx="143">
                  <c:v>26.053725856660101</c:v>
                </c:pt>
                <c:pt idx="144">
                  <c:v>25.905101553419613</c:v>
                </c:pt>
                <c:pt idx="145">
                  <c:v>25.757716217145237</c:v>
                </c:pt>
                <c:pt idx="146">
                  <c:v>25.611554754981746</c:v>
                </c:pt>
                <c:pt idx="147">
                  <c:v>25.466602314224744</c:v>
                </c:pt>
                <c:pt idx="148">
                  <c:v>25.322844277623965</c:v>
                </c:pt>
                <c:pt idx="149">
                  <c:v>25.180266258795299</c:v>
                </c:pt>
                <c:pt idx="150">
                  <c:v>25.038854097738493</c:v>
                </c:pt>
                <c:pt idx="151">
                  <c:v>24.898593856457921</c:v>
                </c:pt>
                <c:pt idx="152">
                  <c:v>24.759471814683501</c:v>
                </c:pt>
                <c:pt idx="153">
                  <c:v>24.621474465689261</c:v>
                </c:pt>
                <c:pt idx="154">
                  <c:v>24.484588512206919</c:v>
                </c:pt>
                <c:pt idx="155">
                  <c:v>24.348800862431972</c:v>
                </c:pt>
                <c:pt idx="156">
                  <c:v>24.214098626119942</c:v>
                </c:pt>
                <c:pt idx="157">
                  <c:v>24.08046911077038</c:v>
                </c:pt>
                <c:pt idx="158">
                  <c:v>23.947899817896385</c:v>
                </c:pt>
                <c:pt idx="159">
                  <c:v>23.816378439377416</c:v>
                </c:pt>
                <c:pt idx="160">
                  <c:v>23.685892853893236</c:v>
                </c:pt>
                <c:pt idx="161">
                  <c:v>23.556431123436951</c:v>
                </c:pt>
                <c:pt idx="162">
                  <c:v>23.427981489905065</c:v>
                </c:pt>
                <c:pt idx="163">
                  <c:v>23.300532371762664</c:v>
                </c:pt>
                <c:pt idx="164">
                  <c:v>23.174072360781736</c:v>
                </c:pt>
                <c:pt idx="165">
                  <c:v>23.048590218850826</c:v>
                </c:pt>
                <c:pt idx="166">
                  <c:v>22.924074874854256</c:v>
                </c:pt>
                <c:pt idx="167">
                  <c:v>22.800515421619075</c:v>
                </c:pt>
                <c:pt idx="168">
                  <c:v>22.677901112928119</c:v>
                </c:pt>
                <c:pt idx="169">
                  <c:v>22.556221360597505</c:v>
                </c:pt>
                <c:pt idx="170">
                  <c:v>22.435465731616972</c:v>
                </c:pt>
                <c:pt idx="171">
                  <c:v>22.315623945351433</c:v>
                </c:pt>
                <c:pt idx="172">
                  <c:v>22.196685870802369</c:v>
                </c:pt>
                <c:pt idx="173">
                  <c:v>22.078641523927466</c:v>
                </c:pt>
                <c:pt idx="174">
                  <c:v>21.961481065017111</c:v>
                </c:pt>
                <c:pt idx="175">
                  <c:v>21.845194796126343</c:v>
                </c:pt>
                <c:pt idx="176">
                  <c:v>21.72977315856096</c:v>
                </c:pt>
                <c:pt idx="177">
                  <c:v>21.615206730416375</c:v>
                </c:pt>
                <c:pt idx="178">
                  <c:v>21.501486224168019</c:v>
                </c:pt>
                <c:pt idx="179">
                  <c:v>21.388602484312038</c:v>
                </c:pt>
                <c:pt idx="180">
                  <c:v>21.276546485054972</c:v>
                </c:pt>
                <c:pt idx="181">
                  <c:v>21.16530932805145</c:v>
                </c:pt>
                <c:pt idx="182">
                  <c:v>21.054882240188505</c:v>
                </c:pt>
                <c:pt idx="183">
                  <c:v>20.945256571415591</c:v>
                </c:pt>
                <c:pt idx="184">
                  <c:v>20.836423792619136</c:v>
                </c:pt>
                <c:pt idx="185">
                  <c:v>20.728375493540554</c:v>
                </c:pt>
                <c:pt idx="186">
                  <c:v>20.621103380736734</c:v>
                </c:pt>
                <c:pt idx="187">
                  <c:v>20.51459927558205</c:v>
                </c:pt>
                <c:pt idx="188">
                  <c:v>20.408855112310732</c:v>
                </c:pt>
                <c:pt idx="189">
                  <c:v>20.30386293609893</c:v>
                </c:pt>
                <c:pt idx="190">
                  <c:v>20.199614901185299</c:v>
                </c:pt>
                <c:pt idx="191">
                  <c:v>20.096103269029342</c:v>
                </c:pt>
                <c:pt idx="192">
                  <c:v>19.993320406506605</c:v>
                </c:pt>
                <c:pt idx="193">
                  <c:v>19.891258784139886</c:v>
                </c:pt>
                <c:pt idx="194">
                  <c:v>19.789910974365583</c:v>
                </c:pt>
                <c:pt idx="195">
                  <c:v>19.689269649834458</c:v>
                </c:pt>
                <c:pt idx="196">
                  <c:v>19.589327581745877</c:v>
                </c:pt>
                <c:pt idx="197">
                  <c:v>19.490077638215027</c:v>
                </c:pt>
                <c:pt idx="198">
                  <c:v>19.391512782672038</c:v>
                </c:pt>
                <c:pt idx="199">
                  <c:v>19.293626072292533</c:v>
                </c:pt>
                <c:pt idx="200">
                  <c:v>19.196410656458788</c:v>
                </c:pt>
                <c:pt idx="201">
                  <c:v>19.099859775250849</c:v>
                </c:pt>
                <c:pt idx="202">
                  <c:v>19.003966757966886</c:v>
                </c:pt>
                <c:pt idx="203">
                  <c:v>18.908725021672204</c:v>
                </c:pt>
                <c:pt idx="204">
                  <c:v>18.81412806977616</c:v>
                </c:pt>
                <c:pt idx="205">
                  <c:v>18.72016949063655</c:v>
                </c:pt>
                <c:pt idx="206">
                  <c:v>18.6268429561906</c:v>
                </c:pt>
                <c:pt idx="207">
                  <c:v>18.534142220612225</c:v>
                </c:pt>
                <c:pt idx="208">
                  <c:v>18.442061118994793</c:v>
                </c:pt>
                <c:pt idx="209">
                  <c:v>18.350593566058961</c:v>
                </c:pt>
                <c:pt idx="210">
                  <c:v>18.259733554884932</c:v>
                </c:pt>
                <c:pt idx="211">
                  <c:v>18.169475155668657</c:v>
                </c:pt>
                <c:pt idx="212">
                  <c:v>18.079812514501448</c:v>
                </c:pt>
                <c:pt idx="213">
                  <c:v>17.990739852172531</c:v>
                </c:pt>
                <c:pt idx="214">
                  <c:v>17.902251462993917</c:v>
                </c:pt>
                <c:pt idx="215">
                  <c:v>17.814341713647266</c:v>
                </c:pt>
                <c:pt idx="216">
                  <c:v>17.727005042052198</c:v>
                </c:pt>
                <c:pt idx="217">
                  <c:v>17.64023595625553</c:v>
                </c:pt>
                <c:pt idx="218">
                  <c:v>17.554029033341138</c:v>
                </c:pt>
                <c:pt idx="219">
                  <c:v>17.468378918359846</c:v>
                </c:pt>
                <c:pt idx="220">
                  <c:v>17.383280323279038</c:v>
                </c:pt>
                <c:pt idx="221">
                  <c:v>17.298728025951498</c:v>
                </c:pt>
                <c:pt idx="222">
                  <c:v>17.214716869103064</c:v>
                </c:pt>
                <c:pt idx="223">
                  <c:v>17.131241759338849</c:v>
                </c:pt>
                <c:pt idx="224">
                  <c:v>17.048297666167365</c:v>
                </c:pt>
                <c:pt idx="225">
                  <c:v>16.965879621042461</c:v>
                </c:pt>
                <c:pt idx="226">
                  <c:v>16.88398271642248</c:v>
                </c:pt>
                <c:pt idx="227">
                  <c:v>16.802602104846443</c:v>
                </c:pt>
                <c:pt idx="228">
                  <c:v>16.721732998026759</c:v>
                </c:pt>
                <c:pt idx="229">
                  <c:v>16.641370665958249</c:v>
                </c:pt>
                <c:pt idx="230">
                  <c:v>16.561510436043044</c:v>
                </c:pt>
                <c:pt idx="231">
                  <c:v>16.482147692231088</c:v>
                </c:pt>
                <c:pt idx="232">
                  <c:v>16.403277874175934</c:v>
                </c:pt>
                <c:pt idx="233">
                  <c:v>16.324896476405428</c:v>
                </c:pt>
                <c:pt idx="234">
                  <c:v>16.246999047507124</c:v>
                </c:pt>
                <c:pt idx="235">
                  <c:v>16.169581189327978</c:v>
                </c:pt>
                <c:pt idx="236">
                  <c:v>16.092638556188142</c:v>
                </c:pt>
                <c:pt idx="237">
                  <c:v>16.016166854108519</c:v>
                </c:pt>
                <c:pt idx="238">
                  <c:v>15.940161840051799</c:v>
                </c:pt>
                <c:pt idx="239">
                  <c:v>15.864619321176741</c:v>
                </c:pt>
                <c:pt idx="240">
                  <c:v>15.789535154105396</c:v>
                </c:pt>
                <c:pt idx="241">
                  <c:v>15.714905244203011</c:v>
                </c:pt>
                <c:pt idx="242">
                  <c:v>15.640725544870397</c:v>
                </c:pt>
                <c:pt idx="243">
                  <c:v>15.566992056848489</c:v>
                </c:pt>
                <c:pt idx="244">
                  <c:v>15.493700827534839</c:v>
                </c:pt>
                <c:pt idx="245">
                  <c:v>15.420847950311844</c:v>
                </c:pt>
                <c:pt idx="246">
                  <c:v>15.348429563886407</c:v>
                </c:pt>
                <c:pt idx="247">
                  <c:v>15.276441851640937</c:v>
                </c:pt>
                <c:pt idx="248">
                  <c:v>15.204881040995298</c:v>
                </c:pt>
                <c:pt idx="249">
                  <c:v>15.133743402779606</c:v>
                </c:pt>
                <c:pt idx="250">
                  <c:v>15.063025250617651</c:v>
                </c:pt>
                <c:pt idx="251">
                  <c:v>14.992722940320684</c:v>
                </c:pt>
                <c:pt idx="252">
                  <c:v>14.922832869291399</c:v>
                </c:pt>
                <c:pt idx="253">
                  <c:v>14.853351475937954</c:v>
                </c:pt>
                <c:pt idx="254">
                  <c:v>14.784275239097726</c:v>
                </c:pt>
                <c:pt idx="255">
                  <c:v>14.71560067747072</c:v>
                </c:pt>
                <c:pt idx="256">
                  <c:v>14.647324349062435</c:v>
                </c:pt>
                <c:pt idx="257">
                  <c:v>14.579442850635891</c:v>
                </c:pt>
                <c:pt idx="258">
                  <c:v>14.51195281717281</c:v>
                </c:pt>
                <c:pt idx="259">
                  <c:v>14.444850921343656</c:v>
                </c:pt>
                <c:pt idx="260">
                  <c:v>14.378133872986366</c:v>
                </c:pt>
                <c:pt idx="261">
                  <c:v>14.31179841859373</c:v>
                </c:pt>
                <c:pt idx="262">
                  <c:v>14.24584134080906</c:v>
                </c:pt>
                <c:pt idx="263">
                  <c:v>14.1802594579302</c:v>
                </c:pt>
                <c:pt idx="264">
                  <c:v>14.115049623421529</c:v>
                </c:pt>
                <c:pt idx="265">
                  <c:v>14.05020872543396</c:v>
                </c:pt>
                <c:pt idx="266">
                  <c:v>13.985733686332692</c:v>
                </c:pt>
                <c:pt idx="267">
                  <c:v>13.921621462232588</c:v>
                </c:pt>
                <c:pt idx="268">
                  <c:v>13.85786904254107</c:v>
                </c:pt>
                <c:pt idx="269">
                  <c:v>13.794473449508351</c:v>
                </c:pt>
                <c:pt idx="270">
                  <c:v>13.73143173778489</c:v>
                </c:pt>
                <c:pt idx="271">
                  <c:v>13.668740993985919</c:v>
                </c:pt>
                <c:pt idx="272">
                  <c:v>13.606398336262947</c:v>
                </c:pt>
                <c:pt idx="273">
                  <c:v>13.544400913882052</c:v>
                </c:pt>
                <c:pt idx="274">
                  <c:v>13.482745906808889</c:v>
                </c:pt>
                <c:pt idx="275">
                  <c:v>13.421430525300282</c:v>
                </c:pt>
                <c:pt idx="276">
                  <c:v>13.360452009502263</c:v>
                </c:pt>
                <c:pt idx="277">
                  <c:v>13.299807629054419</c:v>
                </c:pt>
                <c:pt idx="278">
                  <c:v>13.239494682700512</c:v>
                </c:pt>
                <c:pt idx="279">
                  <c:v>13.179510497905161</c:v>
                </c:pt>
                <c:pt idx="280">
                  <c:v>13.119852430476554</c:v>
                </c:pt>
                <c:pt idx="281">
                  <c:v>13.060517864195011</c:v>
                </c:pt>
                <c:pt idx="282">
                  <c:v>13.001504210447385</c:v>
                </c:pt>
                <c:pt idx="283">
                  <c:v>12.942808907867063</c:v>
                </c:pt>
                <c:pt idx="284">
                  <c:v>12.884429421979627</c:v>
                </c:pt>
                <c:pt idx="285">
                  <c:v>12.826363244853935</c:v>
                </c:pt>
                <c:pt idx="286">
                  <c:v>12.768607894758587</c:v>
                </c:pt>
                <c:pt idx="287">
                  <c:v>12.711160915823706</c:v>
                </c:pt>
                <c:pt idx="288">
                  <c:v>12.654019877707858</c:v>
                </c:pt>
                <c:pt idx="289">
                  <c:v>12.59718237527011</c:v>
                </c:pt>
                <c:pt idx="290">
                  <c:v>12.540646028247091</c:v>
                </c:pt>
                <c:pt idx="291">
                  <c:v>12.484408480934922</c:v>
                </c:pt>
                <c:pt idx="292">
                  <c:v>12.42846740187605</c:v>
                </c:pt>
                <c:pt idx="293">
                  <c:v>12.372820483550774</c:v>
                </c:pt>
                <c:pt idx="294">
                  <c:v>12.317465442073457</c:v>
                </c:pt>
                <c:pt idx="295">
                  <c:v>12.262400016893325</c:v>
                </c:pt>
                <c:pt idx="296">
                  <c:v>12.207621970499728</c:v>
                </c:pt>
                <c:pt idx="297">
                  <c:v>12.153129088131889</c:v>
                </c:pt>
                <c:pt idx="298">
                  <c:v>12.09891917749294</c:v>
                </c:pt>
                <c:pt idx="299">
                  <c:v>12.044990068468264</c:v>
                </c:pt>
                <c:pt idx="300">
                  <c:v>11.991339612848028</c:v>
                </c:pt>
                <c:pt idx="301">
                  <c:v>11.937965684053824</c:v>
                </c:pt>
                <c:pt idx="302">
                  <c:v>11.884866176869389</c:v>
                </c:pt>
                <c:pt idx="303">
                  <c:v>11.832039007175299</c:v>
                </c:pt>
                <c:pt idx="304">
                  <c:v>11.779482111687569</c:v>
                </c:pt>
                <c:pt idx="305">
                  <c:v>11.727193447700108</c:v>
                </c:pt>
                <c:pt idx="306">
                  <c:v>11.675170992830994</c:v>
                </c:pt>
                <c:pt idx="307">
                  <c:v>11.62341274477239</c:v>
                </c:pt>
                <c:pt idx="308">
                  <c:v>11.571916721044198</c:v>
                </c:pt>
                <c:pt idx="309">
                  <c:v>11.520680958751251</c:v>
                </c:pt>
                <c:pt idx="310">
                  <c:v>11.469703514344088</c:v>
                </c:pt>
                <c:pt idx="311">
                  <c:v>11.418982463383136</c:v>
                </c:pt>
                <c:pt idx="312">
                  <c:v>11.368515900306386</c:v>
                </c:pt>
                <c:pt idx="313">
                  <c:v>11.318301938200365</c:v>
                </c:pt>
                <c:pt idx="314">
                  <c:v>11.268338708574456</c:v>
                </c:pt>
                <c:pt idx="315">
                  <c:v>11.218624361138422</c:v>
                </c:pt>
                <c:pt idx="316">
                  <c:v>11.169157063583166</c:v>
                </c:pt>
                <c:pt idx="317">
                  <c:v>11.119935001364604</c:v>
                </c:pt>
                <c:pt idx="318">
                  <c:v>11.070956377490633</c:v>
                </c:pt>
                <c:pt idx="319">
                  <c:v>11.022219412311147</c:v>
                </c:pt>
                <c:pt idx="320">
                  <c:v>10.973722343311008</c:v>
                </c:pt>
                <c:pt idx="321">
                  <c:v>10.925463424906011</c:v>
                </c:pt>
                <c:pt idx="322">
                  <c:v>10.877440928241681</c:v>
                </c:pt>
                <c:pt idx="323">
                  <c:v>10.829653140994944</c:v>
                </c:pt>
                <c:pt idx="324">
                  <c:v>10.782098367178589</c:v>
                </c:pt>
                <c:pt idx="325">
                  <c:v>10.73477492694848</c:v>
                </c:pt>
                <c:pt idx="326">
                  <c:v>10.687681156413463</c:v>
                </c:pt>
                <c:pt idx="327">
                  <c:v>10.640815407447951</c:v>
                </c:pt>
                <c:pt idx="328">
                  <c:v>10.594176047507128</c:v>
                </c:pt>
                <c:pt idx="329">
                  <c:v>10.547761459444695</c:v>
                </c:pt>
                <c:pt idx="330">
                  <c:v>10.501570041333212</c:v>
                </c:pt>
                <c:pt idx="331">
                  <c:v>10.455600206286862</c:v>
                </c:pt>
                <c:pt idx="332">
                  <c:v>10.409850382286736</c:v>
                </c:pt>
                <c:pt idx="333">
                  <c:v>10.364319012008492</c:v>
                </c:pt>
                <c:pt idx="334">
                  <c:v>10.319004552652379</c:v>
                </c:pt>
                <c:pt idx="335">
                  <c:v>10.273905475775658</c:v>
                </c:pt>
                <c:pt idx="336">
                  <c:v>10.229020267127249</c:v>
                </c:pt>
                <c:pt idx="337">
                  <c:v>10.184347426484701</c:v>
                </c:pt>
                <c:pt idx="338">
                  <c:v>10.139885467493352</c:v>
                </c:pt>
                <c:pt idx="339">
                  <c:v>10.095632917507713</c:v>
                </c:pt>
                <c:pt idx="340">
                  <c:v>10.051588317434982</c:v>
                </c:pt>
                <c:pt idx="341">
                  <c:v>10.007750221580698</c:v>
                </c:pt>
                <c:pt idx="342">
                  <c:v>9.9641171974964866</c:v>
                </c:pt>
                <c:pt idx="343">
                  <c:v>9.9206878258298605</c:v>
                </c:pt>
                <c:pt idx="344">
                  <c:v>9.8774607001760355</c:v>
                </c:pt>
                <c:pt idx="345">
                  <c:v>9.8344344269317663</c:v>
                </c:pt>
                <c:pt idx="346">
                  <c:v>9.7916076251511139</c:v>
                </c:pt>
                <c:pt idx="347">
                  <c:v>9.748978926403181</c:v>
                </c:pt>
                <c:pt idx="348">
                  <c:v>9.7065469746317117</c:v>
                </c:pt>
                <c:pt idx="349">
                  <c:v>9.6643104260166002</c:v>
                </c:pt>
                <c:pt idx="350">
                  <c:v>9.6222679488372105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51-4568-B323-68F025605348}"/>
            </c:ext>
          </c:extLst>
        </c:ser>
        <c:ser>
          <c:idx val="2"/>
          <c:order val="2"/>
          <c:tx>
            <c:strRef>
              <c:f>'13c-beta'!$X$1</c:f>
              <c:strCache>
                <c:ptCount val="1"/>
                <c:pt idx="0">
                  <c:v>Richet 1977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'13c-beta'!$A$5:$A$355</c:f>
              <c:numCache>
                <c:formatCode>General</c:formatCode>
                <c:ptCount val="3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</c:numCache>
            </c:numRef>
          </c:xVal>
          <c:yVal>
            <c:numRef>
              <c:f>'13c-beta'!$X$5:$X$355</c:f>
              <c:numCache>
                <c:formatCode>0.000</c:formatCode>
                <c:ptCount val="351"/>
                <c:pt idx="200">
                  <c:v>18.460757112633459</c:v>
                </c:pt>
                <c:pt idx="201">
                  <c:v>18.365812437442187</c:v>
                </c:pt>
                <c:pt idx="202">
                  <c:v>18.271576832885032</c:v>
                </c:pt>
                <c:pt idx="203">
                  <c:v>18.178043037706352</c:v>
                </c:pt>
                <c:pt idx="204">
                  <c:v>18.085203884002716</c:v>
                </c:pt>
                <c:pt idx="205">
                  <c:v>17.99305229579106</c:v>
                </c:pt>
                <c:pt idx="206">
                  <c:v>17.901581287602191</c:v>
                </c:pt>
                <c:pt idx="207">
                  <c:v>17.810783963099048</c:v>
                </c:pt>
                <c:pt idx="208">
                  <c:v>17.720653513719327</c:v>
                </c:pt>
                <c:pt idx="209">
                  <c:v>17.631183217341849</c:v>
                </c:pt>
                <c:pt idx="210">
                  <c:v>17.542366436976437</c:v>
                </c:pt>
                <c:pt idx="211">
                  <c:v>17.454196619476534</c:v>
                </c:pt>
                <c:pt idx="212">
                  <c:v>17.366667294274386</c:v>
                </c:pt>
                <c:pt idx="213">
                  <c:v>17.279772072138208</c:v>
                </c:pt>
                <c:pt idx="214">
                  <c:v>17.193504643950909</c:v>
                </c:pt>
                <c:pt idx="215">
                  <c:v>17.107858779510018</c:v>
                </c:pt>
                <c:pt idx="216">
                  <c:v>17.022828326348311</c:v>
                </c:pt>
                <c:pt idx="217">
                  <c:v>16.938407208574844</c:v>
                </c:pt>
                <c:pt idx="218">
                  <c:v>16.854589425735888</c:v>
                </c:pt>
                <c:pt idx="219">
                  <c:v>16.771369051695459</c:v>
                </c:pt>
                <c:pt idx="220">
                  <c:v>16.688740233535</c:v>
                </c:pt>
                <c:pt idx="221">
                  <c:v>16.606697190471934</c:v>
                </c:pt>
                <c:pt idx="222">
                  <c:v>16.525234212796619</c:v>
                </c:pt>
                <c:pt idx="223">
                  <c:v>16.444345660827416</c:v>
                </c:pt>
                <c:pt idx="224">
                  <c:v>16.364025963883563</c:v>
                </c:pt>
                <c:pt idx="225">
                  <c:v>16.284269619275364</c:v>
                </c:pt>
                <c:pt idx="226">
                  <c:v>16.205071191311553</c:v>
                </c:pt>
                <c:pt idx="227">
                  <c:v>16.126425310323334</c:v>
                </c:pt>
                <c:pt idx="228">
                  <c:v>16.048326671704956</c:v>
                </c:pt>
                <c:pt idx="229">
                  <c:v>15.970770034970284</c:v>
                </c:pt>
                <c:pt idx="230">
                  <c:v>15.893750222825313</c:v>
                </c:pt>
                <c:pt idx="231">
                  <c:v>15.817262120256123</c:v>
                </c:pt>
                <c:pt idx="232">
                  <c:v>15.741300673632095</c:v>
                </c:pt>
                <c:pt idx="233">
                  <c:v>15.665860889824051</c:v>
                </c:pt>
                <c:pt idx="234">
                  <c:v>15.590937835337057</c:v>
                </c:pt>
                <c:pt idx="235">
                  <c:v>15.516526635457646</c:v>
                </c:pt>
                <c:pt idx="236">
                  <c:v>15.442622473415087</c:v>
                </c:pt>
                <c:pt idx="237">
                  <c:v>15.369220589556564</c:v>
                </c:pt>
                <c:pt idx="238">
                  <c:v>15.296316280535931</c:v>
                </c:pt>
                <c:pt idx="239">
                  <c:v>15.2239048985158</c:v>
                </c:pt>
                <c:pt idx="240">
                  <c:v>15.151981850382731</c:v>
                </c:pt>
                <c:pt idx="241">
                  <c:v>15.080542596975276</c:v>
                </c:pt>
                <c:pt idx="242">
                  <c:v>15.009582652324612</c:v>
                </c:pt>
                <c:pt idx="243">
                  <c:v>14.939097582907591</c:v>
                </c:pt>
                <c:pt idx="244">
                  <c:v>14.869083006911913</c:v>
                </c:pt>
                <c:pt idx="245">
                  <c:v>14.799534593513238</c:v>
                </c:pt>
                <c:pt idx="246">
                  <c:v>14.730448062164006</c:v>
                </c:pt>
                <c:pt idx="247">
                  <c:v>14.66181918189376</c:v>
                </c:pt>
                <c:pt idx="248">
                  <c:v>14.593643770620739</c:v>
                </c:pt>
                <c:pt idx="249">
                  <c:v>14.525917694474563</c:v>
                </c:pt>
                <c:pt idx="250">
                  <c:v>14.458636867129796</c:v>
                </c:pt>
                <c:pt idx="251">
                  <c:v>14.391797249150185</c:v>
                </c:pt>
                <c:pt idx="252">
                  <c:v>14.325394847343373</c:v>
                </c:pt>
                <c:pt idx="253">
                  <c:v>14.259425714125959</c:v>
                </c:pt>
                <c:pt idx="254">
                  <c:v>14.193885946898574</c:v>
                </c:pt>
                <c:pt idx="255">
                  <c:v>14.12877168743101</c:v>
                </c:pt>
                <c:pt idx="256">
                  <c:v>14.06407912125699</c:v>
                </c:pt>
                <c:pt idx="257">
                  <c:v>13.999804477078582</c:v>
                </c:pt>
                <c:pt idx="258">
                  <c:v>13.935944026179973</c:v>
                </c:pt>
                <c:pt idx="259">
                  <c:v>13.872494081850517</c:v>
                </c:pt>
                <c:pt idx="260">
                  <c:v>13.809450998816837</c:v>
                </c:pt>
                <c:pt idx="261">
                  <c:v>13.746811172683826</c:v>
                </c:pt>
                <c:pt idx="262">
                  <c:v>13.684571039384414</c:v>
                </c:pt>
                <c:pt idx="263">
                  <c:v>13.622727074637941</c:v>
                </c:pt>
                <c:pt idx="264">
                  <c:v>13.561275793416927</c:v>
                </c:pt>
                <c:pt idx="265">
                  <c:v>13.500213749422221</c:v>
                </c:pt>
                <c:pt idx="266">
                  <c:v>13.439537534566208</c:v>
                </c:pt>
                <c:pt idx="267">
                  <c:v>13.379243778464074</c:v>
                </c:pt>
                <c:pt idx="268">
                  <c:v>13.319329147932942</c:v>
                </c:pt>
                <c:pt idx="269">
                  <c:v>13.259790346498699</c:v>
                </c:pt>
                <c:pt idx="270">
                  <c:v>13.200624113910434</c:v>
                </c:pt>
                <c:pt idx="271">
                  <c:v>13.141827225662356</c:v>
                </c:pt>
                <c:pt idx="272">
                  <c:v>13.083396492523006</c:v>
                </c:pt>
                <c:pt idx="273">
                  <c:v>13.025328760071693</c:v>
                </c:pt>
                <c:pt idx="274">
                  <c:v>12.967620908241992</c:v>
                </c:pt>
                <c:pt idx="275">
                  <c:v>12.910269850872238</c:v>
                </c:pt>
                <c:pt idx="276">
                  <c:v>12.853272535262791</c:v>
                </c:pt>
                <c:pt idx="277">
                  <c:v>12.796625941740063</c:v>
                </c:pt>
                <c:pt idx="278">
                  <c:v>12.740327083227141</c:v>
                </c:pt>
                <c:pt idx="279">
                  <c:v>12.684373004820891</c:v>
                </c:pt>
                <c:pt idx="280">
                  <c:v>12.628760783375428</c:v>
                </c:pt>
                <c:pt idx="281">
                  <c:v>12.573487527091885</c:v>
                </c:pt>
                <c:pt idx="282">
                  <c:v>12.518550375114307</c:v>
                </c:pt>
                <c:pt idx="283">
                  <c:v>12.463946497131618</c:v>
                </c:pt>
                <c:pt idx="284">
                  <c:v>12.409673092985555</c:v>
                </c:pt>
                <c:pt idx="285">
                  <c:v>12.355727392284424</c:v>
                </c:pt>
                <c:pt idx="286">
                  <c:v>12.302106654022628</c:v>
                </c:pt>
                <c:pt idx="287">
                  <c:v>12.248808166205857</c:v>
                </c:pt>
                <c:pt idx="288">
                  <c:v>12.195829245481796</c:v>
                </c:pt>
                <c:pt idx="289">
                  <c:v>12.143167236776366</c:v>
                </c:pt>
                <c:pt idx="290">
                  <c:v>12.090819512935289</c:v>
                </c:pt>
                <c:pt idx="291">
                  <c:v>12.038783474370941</c:v>
                </c:pt>
                <c:pt idx="292">
                  <c:v>11.987056548714433</c:v>
                </c:pt>
                <c:pt idx="293">
                  <c:v>11.935636190472765</c:v>
                </c:pt>
                <c:pt idx="294">
                  <c:v>11.884519880691021</c:v>
                </c:pt>
                <c:pt idx="295">
                  <c:v>11.83370512661951</c:v>
                </c:pt>
                <c:pt idx="296">
                  <c:v>11.783189461385744</c:v>
                </c:pt>
                <c:pt idx="297">
                  <c:v>11.732970443671226</c:v>
                </c:pt>
                <c:pt idx="298">
                  <c:v>11.683045657392888</c:v>
                </c:pt>
                <c:pt idx="299">
                  <c:v>11.633412711389216</c:v>
                </c:pt>
                <c:pt idx="300">
                  <c:v>11.584069239110855</c:v>
                </c:pt>
                <c:pt idx="301">
                  <c:v>11.535012898315721</c:v>
                </c:pt>
                <c:pt idx="302">
                  <c:v>11.486241370768505</c:v>
                </c:pt>
                <c:pt idx="303">
                  <c:v>11.437752361944495</c:v>
                </c:pt>
                <c:pt idx="304">
                  <c:v>11.389543600737648</c:v>
                </c:pt>
                <c:pt idx="305">
                  <c:v>11.341612839172864</c:v>
                </c:pt>
                <c:pt idx="306">
                  <c:v>11.293957852122359</c:v>
                </c:pt>
                <c:pt idx="307">
                  <c:v>11.246576437026091</c:v>
                </c:pt>
                <c:pt idx="308">
                  <c:v>11.199466413616173</c:v>
                </c:pt>
                <c:pt idx="309">
                  <c:v>11.152625623645214</c:v>
                </c:pt>
                <c:pt idx="310">
                  <c:v>11.10605193061849</c:v>
                </c:pt>
                <c:pt idx="311">
                  <c:v>11.059743219529937</c:v>
                </c:pt>
                <c:pt idx="312">
                  <c:v>11.013697396601851</c:v>
                </c:pt>
                <c:pt idx="313">
                  <c:v>10.967912389028283</c:v>
                </c:pt>
                <c:pt idx="314">
                  <c:v>10.922386144722042</c:v>
                </c:pt>
                <c:pt idx="315">
                  <c:v>10.877116632065231</c:v>
                </c:pt>
                <c:pt idx="316">
                  <c:v>10.832101839663315</c:v>
                </c:pt>
                <c:pt idx="317">
                  <c:v>10.787339776102607</c:v>
                </c:pt>
                <c:pt idx="318">
                  <c:v>10.74282846971116</c:v>
                </c:pt>
                <c:pt idx="319">
                  <c:v>10.698565968322979</c:v>
                </c:pt>
                <c:pt idx="320">
                  <c:v>10.654550339045528</c:v>
                </c:pt>
                <c:pt idx="321">
                  <c:v>10.610779668030441</c:v>
                </c:pt>
                <c:pt idx="322">
                  <c:v>10.56725206024745</c:v>
                </c:pt>
                <c:pt idx="323">
                  <c:v>10.523965639261407</c:v>
                </c:pt>
                <c:pt idx="324">
                  <c:v>10.480918547012397</c:v>
                </c:pt>
                <c:pt idx="325">
                  <c:v>10.4381089435989</c:v>
                </c:pt>
                <c:pt idx="326">
                  <c:v>10.395535007063893</c:v>
                </c:pt>
                <c:pt idx="327">
                  <c:v>10.353194933183934</c:v>
                </c:pt>
                <c:pt idx="328">
                  <c:v>10.311086935261107</c:v>
                </c:pt>
                <c:pt idx="329">
                  <c:v>10.269209243917826</c:v>
                </c:pt>
                <c:pt idx="330">
                  <c:v>10.227560106894435</c:v>
                </c:pt>
                <c:pt idx="331">
                  <c:v>10.186137788849559</c:v>
                </c:pt>
                <c:pt idx="332">
                  <c:v>10.144940571163193</c:v>
                </c:pt>
                <c:pt idx="333">
                  <c:v>10.103966751742432</c:v>
                </c:pt>
                <c:pt idx="334">
                  <c:v>10.063214644829859</c:v>
                </c:pt>
                <c:pt idx="335">
                  <c:v>10.022682580814509</c:v>
                </c:pt>
                <c:pt idx="336">
                  <c:v>9.9823689060453837</c:v>
                </c:pt>
                <c:pt idx="337">
                  <c:v>9.9422719826474921</c:v>
                </c:pt>
                <c:pt idx="338">
                  <c:v>9.9023901883403482</c:v>
                </c:pt>
                <c:pt idx="339">
                  <c:v>9.862721916258911</c:v>
                </c:pt>
                <c:pt idx="340">
                  <c:v>9.823265574776924</c:v>
                </c:pt>
                <c:pt idx="341">
                  <c:v>9.7840195873326135</c:v>
                </c:pt>
                <c:pt idx="342">
                  <c:v>9.7449823922567109</c:v>
                </c:pt>
                <c:pt idx="343">
                  <c:v>9.7061524426027699</c:v>
                </c:pt>
                <c:pt idx="344">
                  <c:v>9.6675282059797443</c:v>
                </c:pt>
                <c:pt idx="345">
                  <c:v>9.6291081643867642</c:v>
                </c:pt>
                <c:pt idx="346">
                  <c:v>9.590890814050125</c:v>
                </c:pt>
                <c:pt idx="347">
                  <c:v>9.5528746652624275</c:v>
                </c:pt>
                <c:pt idx="348">
                  <c:v>9.5150582422238177</c:v>
                </c:pt>
                <c:pt idx="349">
                  <c:v>9.4774400828853551</c:v>
                </c:pt>
                <c:pt idx="350">
                  <c:v>9.4400187387944019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51-4568-B323-68F025605348}"/>
            </c:ext>
          </c:extLst>
        </c:ser>
        <c:ser>
          <c:idx val="3"/>
          <c:order val="3"/>
          <c:tx>
            <c:strRef>
              <c:f>'13c-beta'!$Y$1</c:f>
              <c:strCache>
                <c:ptCount val="1"/>
                <c:pt idx="0">
                  <c:v>Horita 2001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'13c-beta'!$A$5:$A$355</c:f>
              <c:numCache>
                <c:formatCode>General</c:formatCode>
                <c:ptCount val="3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</c:numCache>
            </c:numRef>
          </c:xVal>
          <c:yVal>
            <c:numRef>
              <c:f>'13c-beta'!$Y$5:$Y$355</c:f>
              <c:numCache>
                <c:formatCode>0.000</c:formatCode>
                <c:ptCount val="351"/>
                <c:pt idx="0">
                  <c:v>78.524816557194896</c:v>
                </c:pt>
                <c:pt idx="1">
                  <c:v>77.694484058014297</c:v>
                </c:pt>
                <c:pt idx="2">
                  <c:v>76.879241525522019</c:v>
                </c:pt>
                <c:pt idx="3">
                  <c:v>76.078633725998387</c:v>
                </c:pt>
                <c:pt idx="4">
                  <c:v>75.292226060542504</c:v>
                </c:pt>
                <c:pt idx="5">
                  <c:v>74.519603353188984</c:v>
                </c:pt>
                <c:pt idx="6">
                  <c:v>73.760368722175713</c:v>
                </c:pt>
                <c:pt idx="7">
                  <c:v>73.014142528029353</c:v>
                </c:pt>
                <c:pt idx="8">
                  <c:v>72.28056139265847</c:v>
                </c:pt>
                <c:pt idx="9">
                  <c:v>71.559277284120412</c:v>
                </c:pt>
                <c:pt idx="10">
                  <c:v>70.849956662163819</c:v>
                </c:pt>
                <c:pt idx="11">
                  <c:v>70.152279680044657</c:v>
                </c:pt>
                <c:pt idx="12">
                  <c:v>69.465939438476752</c:v>
                </c:pt>
                <c:pt idx="13">
                  <c:v>68.790641287908272</c:v>
                </c:pt>
                <c:pt idx="14">
                  <c:v>68.126102175618712</c:v>
                </c:pt>
                <c:pt idx="15">
                  <c:v>67.472050034407516</c:v>
                </c:pt>
                <c:pt idx="16">
                  <c:v>66.828223209898965</c:v>
                </c:pt>
                <c:pt idx="17">
                  <c:v>66.194369923719933</c:v>
                </c:pt>
                <c:pt idx="18">
                  <c:v>65.570247770019577</c:v>
                </c:pt>
                <c:pt idx="19">
                  <c:v>64.955623242995244</c:v>
                </c:pt>
                <c:pt idx="20">
                  <c:v>64.350271293267113</c:v>
                </c:pt>
                <c:pt idx="21">
                  <c:v>63.753974911108877</c:v>
                </c:pt>
                <c:pt idx="22">
                  <c:v>63.166524734691308</c:v>
                </c:pt>
                <c:pt idx="23">
                  <c:v>62.587718681635209</c:v>
                </c:pt>
                <c:pt idx="24">
                  <c:v>62.017361602296418</c:v>
                </c:pt>
                <c:pt idx="25">
                  <c:v>61.455264953323088</c:v>
                </c:pt>
                <c:pt idx="26">
                  <c:v>60.901246490132763</c:v>
                </c:pt>
                <c:pt idx="27">
                  <c:v>60.355129977056194</c:v>
                </c:pt>
                <c:pt idx="28">
                  <c:v>59.816744913985659</c:v>
                </c:pt>
                <c:pt idx="29">
                  <c:v>59.285926278450177</c:v>
                </c:pt>
                <c:pt idx="30">
                  <c:v>58.76251428211684</c:v>
                </c:pt>
                <c:pt idx="31">
                  <c:v>58.246354140790004</c:v>
                </c:pt>
                <c:pt idx="32">
                  <c:v>57.73729585704465</c:v>
                </c:pt>
                <c:pt idx="33">
                  <c:v>57.235194014692809</c:v>
                </c:pt>
                <c:pt idx="34">
                  <c:v>56.739907584336734</c:v>
                </c:pt>
                <c:pt idx="35">
                  <c:v>56.25129973931552</c:v>
                </c:pt>
                <c:pt idx="36">
                  <c:v>55.76923768139951</c:v>
                </c:pt>
                <c:pt idx="37">
                  <c:v>55.293592475631272</c:v>
                </c:pt>
                <c:pt idx="38">
                  <c:v>54.824238893753346</c:v>
                </c:pt>
                <c:pt idx="39">
                  <c:v>54.361055265700919</c:v>
                </c:pt>
                <c:pt idx="40">
                  <c:v>53.903923338672719</c:v>
                </c:pt>
                <c:pt idx="41">
                  <c:v>53.452728143326596</c:v>
                </c:pt>
                <c:pt idx="42">
                  <c:v>53.007357866675875</c:v>
                </c:pt>
                <c:pt idx="43">
                  <c:v>52.567703731291445</c:v>
                </c:pt>
                <c:pt idx="44">
                  <c:v>52.133659880440206</c:v>
                </c:pt>
                <c:pt idx="45">
                  <c:v>51.705123268814354</c:v>
                </c:pt>
                <c:pt idx="46">
                  <c:v>51.281993558529699</c:v>
                </c:pt>
                <c:pt idx="47">
                  <c:v>50.864173020090519</c:v>
                </c:pt>
                <c:pt idx="48">
                  <c:v>50.451566438039229</c:v>
                </c:pt>
                <c:pt idx="49">
                  <c:v>50.044081021026344</c:v>
                </c:pt>
                <c:pt idx="50">
                  <c:v>49.641626316053362</c:v>
                </c:pt>
                <c:pt idx="51">
                  <c:v>49.244114126656804</c:v>
                </c:pt>
                <c:pt idx="52">
                  <c:v>48.851458434816209</c:v>
                </c:pt>
                <c:pt idx="53">
                  <c:v>48.463575326382255</c:v>
                </c:pt>
                <c:pt idx="54">
                  <c:v>48.08038291983403</c:v>
                </c:pt>
                <c:pt idx="55">
                  <c:v>47.701801298186183</c:v>
                </c:pt>
                <c:pt idx="56">
                  <c:v>47.327752443877515</c:v>
                </c:pt>
                <c:pt idx="57">
                  <c:v>46.958160176483105</c:v>
                </c:pt>
                <c:pt idx="58">
                  <c:v>46.59295009310118</c:v>
                </c:pt>
                <c:pt idx="59">
                  <c:v>46.232049511275477</c:v>
                </c:pt>
                <c:pt idx="60">
                  <c:v>45.875387414321473</c:v>
                </c:pt>
                <c:pt idx="61">
                  <c:v>45.522894398933111</c:v>
                </c:pt>
                <c:pt idx="62">
                  <c:v>45.174502624954023</c:v>
                </c:pt>
                <c:pt idx="63">
                  <c:v>44.830145767203376</c:v>
                </c:pt>
                <c:pt idx="64">
                  <c:v>44.489758969253742</c:v>
                </c:pt>
                <c:pt idx="65">
                  <c:v>44.153278799063571</c:v>
                </c:pt>
                <c:pt idx="66">
                  <c:v>43.820643206372907</c:v>
                </c:pt>
                <c:pt idx="67">
                  <c:v>43.491791481776005</c:v>
                </c:pt>
                <c:pt idx="68">
                  <c:v>43.166664217389325</c:v>
                </c:pt>
                <c:pt idx="69">
                  <c:v>42.845203269038244</c:v>
                </c:pt>
                <c:pt idx="70">
                  <c:v>42.527351719889815</c:v>
                </c:pt>
                <c:pt idx="71">
                  <c:v>42.213053845463072</c:v>
                </c:pt>
                <c:pt idx="72">
                  <c:v>41.90225507995217</c:v>
                </c:pt>
                <c:pt idx="73">
                  <c:v>41.594901983801194</c:v>
                </c:pt>
                <c:pt idx="74">
                  <c:v>41.290942212472714</c:v>
                </c:pt>
                <c:pt idx="75">
                  <c:v>40.990324486355441</c:v>
                </c:pt>
                <c:pt idx="76">
                  <c:v>40.692998561759111</c:v>
                </c:pt>
                <c:pt idx="77">
                  <c:v>40.398915202947592</c:v>
                </c:pt>
                <c:pt idx="78">
                  <c:v>40.10802615516387</c:v>
                </c:pt>
                <c:pt idx="79">
                  <c:v>39.820284118602785</c:v>
                </c:pt>
                <c:pt idx="80">
                  <c:v>39.535642723289897</c:v>
                </c:pt>
                <c:pt idx="81">
                  <c:v>39.254056504827012</c:v>
                </c:pt>
                <c:pt idx="82">
                  <c:v>38.975480880966771</c:v>
                </c:pt>
                <c:pt idx="83">
                  <c:v>38.6998721289808</c:v>
                </c:pt>
                <c:pt idx="84">
                  <c:v>38.427187363787652</c:v>
                </c:pt>
                <c:pt idx="85">
                  <c:v>38.157384516808499</c:v>
                </c:pt>
                <c:pt idx="86">
                  <c:v>37.890422315520041</c:v>
                </c:pt>
                <c:pt idx="87">
                  <c:v>37.626260263675832</c:v>
                </c:pt>
                <c:pt idx="88">
                  <c:v>37.364858622168384</c:v>
                </c:pt>
                <c:pt idx="89">
                  <c:v>37.106178390506003</c:v>
                </c:pt>
                <c:pt idx="90">
                  <c:v>36.850181288879426</c:v>
                </c:pt>
                <c:pt idx="91">
                  <c:v>36.596829740794554</c:v>
                </c:pt>
                <c:pt idx="92">
                  <c:v>36.346086856248888</c:v>
                </c:pt>
                <c:pt idx="93">
                  <c:v>36.097916415429907</c:v>
                </c:pt>
                <c:pt idx="94">
                  <c:v>35.852282852915344</c:v>
                </c:pt>
                <c:pt idx="95">
                  <c:v>35.609151242355566</c:v>
                </c:pt>
                <c:pt idx="96">
                  <c:v>35.368487281619579</c:v>
                </c:pt>
                <c:pt idx="97">
                  <c:v>35.130257278386971</c:v>
                </c:pt>
                <c:pt idx="98">
                  <c:v>34.894428136168898</c:v>
                </c:pt>
                <c:pt idx="99">
                  <c:v>34.660967340741983</c:v>
                </c:pt>
                <c:pt idx="100">
                  <c:v>34.429842946979647</c:v>
                </c:pt>
                <c:pt idx="101">
                  <c:v>34.201023566066354</c:v>
                </c:pt>
                <c:pt idx="102">
                  <c:v>33.974478353080514</c:v>
                </c:pt>
                <c:pt idx="103">
                  <c:v>33.750176994932872</c:v>
                </c:pt>
                <c:pt idx="104">
                  <c:v>33.528089698647271</c:v>
                </c:pt>
                <c:pt idx="105">
                  <c:v>33.308187179971796</c:v>
                </c:pt>
                <c:pt idx="106">
                  <c:v>33.090440652308374</c:v>
                </c:pt>
                <c:pt idx="107">
                  <c:v>32.874821815949716</c:v>
                </c:pt>
                <c:pt idx="108">
                  <c:v>32.661302847612802</c:v>
                </c:pt>
                <c:pt idx="109">
                  <c:v>32.449856390258603</c:v>
                </c:pt>
                <c:pt idx="110">
                  <c:v>32.240455543188318</c:v>
                </c:pt>
                <c:pt idx="111">
                  <c:v>32.033073852406424</c:v>
                </c:pt>
                <c:pt idx="112">
                  <c:v>31.827685301241853</c:v>
                </c:pt>
                <c:pt idx="113">
                  <c:v>31.624264301218236</c:v>
                </c:pt>
                <c:pt idx="114">
                  <c:v>31.422785683165181</c:v>
                </c:pt>
                <c:pt idx="115">
                  <c:v>31.223224688562539</c:v>
                </c:pt>
                <c:pt idx="116">
                  <c:v>31.025556961109839</c:v>
                </c:pt>
                <c:pt idx="117">
                  <c:v>30.829758538513811</c:v>
                </c:pt>
                <c:pt idx="118">
                  <c:v>30.635805844486672</c:v>
                </c:pt>
                <c:pt idx="119">
                  <c:v>30.443675680948662</c:v>
                </c:pt>
                <c:pt idx="120">
                  <c:v>30.253345220428031</c:v>
                </c:pt>
                <c:pt idx="121">
                  <c:v>30.064791998652513</c:v>
                </c:pt>
                <c:pt idx="122">
                  <c:v>29.877993907325965</c:v>
                </c:pt>
                <c:pt idx="123">
                  <c:v>29.692929187084747</c:v>
                </c:pt>
                <c:pt idx="124">
                  <c:v>29.509576420627877</c:v>
                </c:pt>
                <c:pt idx="125">
                  <c:v>29.327914526015938</c:v>
                </c:pt>
                <c:pt idx="126">
                  <c:v>29.147922750133436</c:v>
                </c:pt>
                <c:pt idx="127">
                  <c:v>28.969580662309639</c:v>
                </c:pt>
                <c:pt idx="128">
                  <c:v>28.792868148093184</c:v>
                </c:pt>
                <c:pt idx="129">
                  <c:v>28.617765403175788</c:v>
                </c:pt>
                <c:pt idx="130">
                  <c:v>28.444252927460727</c:v>
                </c:pt>
                <c:pt idx="131">
                  <c:v>28.272311519271689</c:v>
                </c:pt>
                <c:pt idx="132">
                  <c:v>28.101922269697958</c:v>
                </c:pt>
                <c:pt idx="133">
                  <c:v>27.933066557072035</c:v>
                </c:pt>
                <c:pt idx="134">
                  <c:v>27.765726041575594</c:v>
                </c:pt>
                <c:pt idx="135">
                  <c:v>27.599882659970493</c:v>
                </c:pt>
                <c:pt idx="136">
                  <c:v>27.435518620450924</c:v>
                </c:pt>
                <c:pt idx="137">
                  <c:v>27.272616397613362</c:v>
                </c:pt>
                <c:pt idx="138">
                  <c:v>27.111158727541145</c:v>
                </c:pt>
                <c:pt idx="139">
                  <c:v>26.951128603000249</c:v>
                </c:pt>
                <c:pt idx="140">
                  <c:v>26.792509268743299</c:v>
                </c:pt>
                <c:pt idx="141">
                  <c:v>26.635284216918858</c:v>
                </c:pt>
                <c:pt idx="142">
                  <c:v>26.479437182582952</c:v>
                </c:pt>
                <c:pt idx="143">
                  <c:v>26.324952139310145</c:v>
                </c:pt>
                <c:pt idx="144">
                  <c:v>26.171813294901543</c:v>
                </c:pt>
                <c:pt idx="145">
                  <c:v>26.02000508718681</c:v>
                </c:pt>
                <c:pt idx="146">
                  <c:v>25.869512179918122</c:v>
                </c:pt>
                <c:pt idx="147">
                  <c:v>25.720319458753174</c:v>
                </c:pt>
                <c:pt idx="148">
                  <c:v>25.572412027325182</c:v>
                </c:pt>
                <c:pt idx="149">
                  <c:v>25.425775203397411</c:v>
                </c:pt>
                <c:pt idx="150">
                  <c:v>25.280394515100127</c:v>
                </c:pt>
                <c:pt idx="151">
                  <c:v>25.136255697247783</c:v>
                </c:pt>
                <c:pt idx="152">
                  <c:v>24.993344687734318</c:v>
                </c:pt>
                <c:pt idx="153">
                  <c:v>24.851647624004638</c:v>
                </c:pt>
                <c:pt idx="154">
                  <c:v>24.711150839600297</c:v>
                </c:pt>
                <c:pt idx="155">
                  <c:v>24.571840860777428</c:v>
                </c:pt>
                <c:pt idx="156">
                  <c:v>24.433704403195254</c:v>
                </c:pt>
                <c:pt idx="157">
                  <c:v>24.29672836867314</c:v>
                </c:pt>
                <c:pt idx="158">
                  <c:v>24.160899842014796</c:v>
                </c:pt>
                <c:pt idx="159">
                  <c:v>24.026206087897666</c:v>
                </c:pt>
                <c:pt idx="160">
                  <c:v>23.892634547826038</c:v>
                </c:pt>
                <c:pt idx="161">
                  <c:v>23.760172837146321</c:v>
                </c:pt>
                <c:pt idx="162">
                  <c:v>23.628808742122846</c:v>
                </c:pt>
                <c:pt idx="163">
                  <c:v>23.49853021707283</c:v>
                </c:pt>
                <c:pt idx="164">
                  <c:v>23.369325381559001</c:v>
                </c:pt>
                <c:pt idx="165">
                  <c:v>23.241182517638524</c:v>
                </c:pt>
                <c:pt idx="166">
                  <c:v>23.114090067166867</c:v>
                </c:pt>
                <c:pt idx="167">
                  <c:v>22.988036629155221</c:v>
                </c:pt>
                <c:pt idx="168">
                  <c:v>22.863010957180393</c:v>
                </c:pt>
                <c:pt idx="169">
                  <c:v>22.739001956845666</c:v>
                </c:pt>
                <c:pt idx="170">
                  <c:v>22.615998683291632</c:v>
                </c:pt>
                <c:pt idx="171">
                  <c:v>22.493990338755761</c:v>
                </c:pt>
                <c:pt idx="172">
                  <c:v>22.372966270179486</c:v>
                </c:pt>
                <c:pt idx="173">
                  <c:v>22.252915966861888</c:v>
                </c:pt>
                <c:pt idx="174">
                  <c:v>22.133829058158643</c:v>
                </c:pt>
                <c:pt idx="175">
                  <c:v>22.015695311225478</c:v>
                </c:pt>
                <c:pt idx="176">
                  <c:v>21.898504628804847</c:v>
                </c:pt>
                <c:pt idx="177">
                  <c:v>21.782247047055048</c:v>
                </c:pt>
                <c:pt idx="178">
                  <c:v>21.666912733420677</c:v>
                </c:pt>
                <c:pt idx="179">
                  <c:v>21.552491984543575</c:v>
                </c:pt>
                <c:pt idx="180">
                  <c:v>21.438975224213298</c:v>
                </c:pt>
                <c:pt idx="181">
                  <c:v>21.326353001356225</c:v>
                </c:pt>
                <c:pt idx="182">
                  <c:v>21.214615988062519</c:v>
                </c:pt>
                <c:pt idx="183">
                  <c:v>21.103754977649988</c:v>
                </c:pt>
                <c:pt idx="184">
                  <c:v>20.993760882764086</c:v>
                </c:pt>
                <c:pt idx="185">
                  <c:v>20.884624733513256</c:v>
                </c:pt>
                <c:pt idx="186">
                  <c:v>20.776337675638874</c:v>
                </c:pt>
                <c:pt idx="187">
                  <c:v>20.668890968718927</c:v>
                </c:pt>
                <c:pt idx="188">
                  <c:v>20.562275984404817</c:v>
                </c:pt>
                <c:pt idx="189">
                  <c:v>20.456484204690462</c:v>
                </c:pt>
                <c:pt idx="190">
                  <c:v>20.351507220213129</c:v>
                </c:pt>
                <c:pt idx="191">
                  <c:v>20.247336728585154</c:v>
                </c:pt>
                <c:pt idx="192">
                  <c:v>20.143964532756002</c:v>
                </c:pt>
                <c:pt idx="193">
                  <c:v>20.041382539404019</c:v>
                </c:pt>
                <c:pt idx="194">
                  <c:v>19.939582757357133</c:v>
                </c:pt>
                <c:pt idx="195">
                  <c:v>19.838557296042051</c:v>
                </c:pt>
                <c:pt idx="196">
                  <c:v>19.738298363961214</c:v>
                </c:pt>
                <c:pt idx="197">
                  <c:v>19.638798267196997</c:v>
                </c:pt>
                <c:pt idx="198">
                  <c:v>19.540049407942583</c:v>
                </c:pt>
                <c:pt idx="199">
                  <c:v>19.44204428305888</c:v>
                </c:pt>
                <c:pt idx="200">
                  <c:v>19.344775482657074</c:v>
                </c:pt>
                <c:pt idx="201">
                  <c:v>19.248235688706146</c:v>
                </c:pt>
                <c:pt idx="202">
                  <c:v>19.152417673664917</c:v>
                </c:pt>
                <c:pt idx="203">
                  <c:v>19.057314299138127</c:v>
                </c:pt>
                <c:pt idx="204">
                  <c:v>18.962918514555987</c:v>
                </c:pt>
                <c:pt idx="205">
                  <c:v>18.869223355876759</c:v>
                </c:pt>
                <c:pt idx="206">
                  <c:v>18.776221944311974</c:v>
                </c:pt>
                <c:pt idx="207">
                  <c:v>18.683907485073643</c:v>
                </c:pt>
                <c:pt idx="208">
                  <c:v>18.592273266143234</c:v>
                </c:pt>
                <c:pt idx="209">
                  <c:v>18.501312657061767</c:v>
                </c:pt>
                <c:pt idx="210">
                  <c:v>18.411019107740824</c:v>
                </c:pt>
                <c:pt idx="211">
                  <c:v>18.321386147293818</c:v>
                </c:pt>
                <c:pt idx="212">
                  <c:v>18.232407382887313</c:v>
                </c:pt>
                <c:pt idx="213">
                  <c:v>18.144076498611902</c:v>
                </c:pt>
                <c:pt idx="214">
                  <c:v>18.05638725437225</c:v>
                </c:pt>
                <c:pt idx="215">
                  <c:v>17.969333484795964</c:v>
                </c:pt>
                <c:pt idx="216">
                  <c:v>17.882909098160901</c:v>
                </c:pt>
                <c:pt idx="217">
                  <c:v>17.797108075340542</c:v>
                </c:pt>
                <c:pt idx="218">
                  <c:v>17.711924468767084</c:v>
                </c:pt>
                <c:pt idx="219">
                  <c:v>17.627352401411944</c:v>
                </c:pt>
                <c:pt idx="220">
                  <c:v>17.543386065783235</c:v>
                </c:pt>
                <c:pt idx="221">
                  <c:v>17.460019722940011</c:v>
                </c:pt>
                <c:pt idx="222">
                  <c:v>17.377247701522872</c:v>
                </c:pt>
                <c:pt idx="223">
                  <c:v>17.295064396800619</c:v>
                </c:pt>
                <c:pt idx="224">
                  <c:v>17.213464269732711</c:v>
                </c:pt>
                <c:pt idx="225">
                  <c:v>17.132441846047143</c:v>
                </c:pt>
                <c:pt idx="226">
                  <c:v>17.051991715333507</c:v>
                </c:pt>
                <c:pt idx="227">
                  <c:v>16.972108530150926</c:v>
                </c:pt>
                <c:pt idx="228">
                  <c:v>16.892787005150559</c:v>
                </c:pt>
                <c:pt idx="229">
                  <c:v>16.814021916212457</c:v>
                </c:pt>
                <c:pt idx="230">
                  <c:v>16.735808099596433</c:v>
                </c:pt>
                <c:pt idx="231">
                  <c:v>16.658140451106746</c:v>
                </c:pt>
                <c:pt idx="232">
                  <c:v>16.581013925270263</c:v>
                </c:pt>
                <c:pt idx="233">
                  <c:v>16.504423534527934</c:v>
                </c:pt>
                <c:pt idx="234">
                  <c:v>16.428364348439256</c:v>
                </c:pt>
                <c:pt idx="235">
                  <c:v>16.352831492899568</c:v>
                </c:pt>
                <c:pt idx="236">
                  <c:v>16.277820149369809</c:v>
                </c:pt>
                <c:pt idx="237">
                  <c:v>16.20332555411866</c:v>
                </c:pt>
                <c:pt idx="238">
                  <c:v>16.129342997476734</c:v>
                </c:pt>
                <c:pt idx="239">
                  <c:v>16.055867823102634</c:v>
                </c:pt>
                <c:pt idx="240">
                  <c:v>15.982895427260676</c:v>
                </c:pt>
                <c:pt idx="241">
                  <c:v>15.910421258109992</c:v>
                </c:pt>
                <c:pt idx="242">
                  <c:v>15.838440815004905</c:v>
                </c:pt>
                <c:pt idx="243">
                  <c:v>15.76694964780631</c:v>
                </c:pt>
                <c:pt idx="244">
                  <c:v>15.695943356203864</c:v>
                </c:pt>
                <c:pt idx="245">
                  <c:v>15.625417589048807</c:v>
                </c:pt>
                <c:pt idx="246">
                  <c:v>15.555368043697197</c:v>
                </c:pt>
                <c:pt idx="247">
                  <c:v>15.485790465363413</c:v>
                </c:pt>
                <c:pt idx="248">
                  <c:v>15.416680646483712</c:v>
                </c:pt>
                <c:pt idx="249">
                  <c:v>15.34803442608964</c:v>
                </c:pt>
                <c:pt idx="250">
                  <c:v>15.27984768919119</c:v>
                </c:pt>
                <c:pt idx="251">
                  <c:v>15.212116366169441</c:v>
                </c:pt>
                <c:pt idx="252">
                  <c:v>15.1448364321786</c:v>
                </c:pt>
                <c:pt idx="253">
                  <c:v>15.078003906557207</c:v>
                </c:pt>
                <c:pt idx="254">
                  <c:v>15.011614852248387</c:v>
                </c:pt>
                <c:pt idx="255">
                  <c:v>14.945665375228998</c:v>
                </c:pt>
                <c:pt idx="256">
                  <c:v>14.880151623947423</c:v>
                </c:pt>
                <c:pt idx="257">
                  <c:v>14.815069788770032</c:v>
                </c:pt>
                <c:pt idx="258">
                  <c:v>14.750416101435944</c:v>
                </c:pt>
                <c:pt idx="259">
                  <c:v>14.686186834520154</c:v>
                </c:pt>
                <c:pt idx="260">
                  <c:v>14.622378300904732</c:v>
                </c:pt>
                <c:pt idx="261">
                  <c:v>14.558986853257997</c:v>
                </c:pt>
                <c:pt idx="262">
                  <c:v>14.496008883521579</c:v>
                </c:pt>
                <c:pt idx="263">
                  <c:v>14.433440822405132</c:v>
                </c:pt>
                <c:pt idx="264">
                  <c:v>14.371279138888674</c:v>
                </c:pt>
                <c:pt idx="265">
                  <c:v>14.309520339732362</c:v>
                </c:pt>
                <c:pt idx="266">
                  <c:v>14.248160968993538</c:v>
                </c:pt>
                <c:pt idx="267">
                  <c:v>14.187197607551019</c:v>
                </c:pt>
                <c:pt idx="268">
                  <c:v>14.12662687263645</c:v>
                </c:pt>
                <c:pt idx="269">
                  <c:v>14.066445417372581</c:v>
                </c:pt>
                <c:pt idx="270">
                  <c:v>14.006649930318394</c:v>
                </c:pt>
                <c:pt idx="271">
                  <c:v>13.947237135020941</c:v>
                </c:pt>
                <c:pt idx="272">
                  <c:v>13.888203789573771</c:v>
                </c:pt>
                <c:pt idx="273">
                  <c:v>13.829546686181867</c:v>
                </c:pt>
                <c:pt idx="274">
                  <c:v>13.771262650732957</c:v>
                </c:pt>
                <c:pt idx="275">
                  <c:v>13.713348542375089</c:v>
                </c:pt>
                <c:pt idx="276">
                  <c:v>13.655801253100378</c:v>
                </c:pt>
                <c:pt idx="277">
                  <c:v>13.598617707334823</c:v>
                </c:pt>
                <c:pt idx="278">
                  <c:v>13.541794861534086</c:v>
                </c:pt>
                <c:pt idx="279">
                  <c:v>13.48532970378513</c:v>
                </c:pt>
                <c:pt idx="280">
                  <c:v>13.429219253413647</c:v>
                </c:pt>
                <c:pt idx="281">
                  <c:v>13.37346056059711</c:v>
                </c:pt>
                <c:pt idx="282">
                  <c:v>13.318050705983451</c:v>
                </c:pt>
                <c:pt idx="283">
                  <c:v>13.262986800315197</c:v>
                </c:pt>
                <c:pt idx="284">
                  <c:v>13.208265984059024</c:v>
                </c:pt>
                <c:pt idx="285">
                  <c:v>13.153885427040583</c:v>
                </c:pt>
                <c:pt idx="286">
                  <c:v>13.099842328084588</c:v>
                </c:pt>
                <c:pt idx="287">
                  <c:v>13.046133914659997</c:v>
                </c:pt>
                <c:pt idx="288">
                  <c:v>12.992757442530277</c:v>
                </c:pt>
                <c:pt idx="289">
                  <c:v>12.939710195408622</c:v>
                </c:pt>
                <c:pt idx="290">
                  <c:v>12.886989484618061</c:v>
                </c:pt>
                <c:pt idx="291">
                  <c:v>12.834592648756367</c:v>
                </c:pt>
                <c:pt idx="292">
                  <c:v>12.782517053365714</c:v>
                </c:pt>
                <c:pt idx="293">
                  <c:v>12.730760090606973</c:v>
                </c:pt>
                <c:pt idx="294">
                  <c:v>12.679319178938599</c:v>
                </c:pt>
                <c:pt idx="295">
                  <c:v>12.628191762800009</c:v>
                </c:pt>
                <c:pt idx="296">
                  <c:v>12.577375312299408</c:v>
                </c:pt>
                <c:pt idx="297">
                  <c:v>12.52686732290597</c:v>
                </c:pt>
                <c:pt idx="298">
                  <c:v>12.476665315146317</c:v>
                </c:pt>
                <c:pt idx="299">
                  <c:v>12.426766834305209</c:v>
                </c:pt>
                <c:pt idx="300">
                  <c:v>12.37716945013042</c:v>
                </c:pt>
                <c:pt idx="301">
                  <c:v>12.327870756541671</c:v>
                </c:pt>
                <c:pt idx="302">
                  <c:v>12.278868371343609</c:v>
                </c:pt>
                <c:pt idx="303">
                  <c:v>12.230159935942751</c:v>
                </c:pt>
                <c:pt idx="304">
                  <c:v>12.181743115068313</c:v>
                </c:pt>
                <c:pt idx="305">
                  <c:v>12.133615596496904</c:v>
                </c:pt>
                <c:pt idx="306">
                  <c:v>12.085775090780965</c:v>
                </c:pt>
                <c:pt idx="307">
                  <c:v>12.038219330980956</c:v>
                </c:pt>
                <c:pt idx="308">
                  <c:v>11.990946072401192</c:v>
                </c:pt>
                <c:pt idx="309">
                  <c:v>11.943953092329279</c:v>
                </c:pt>
                <c:pt idx="310">
                  <c:v>11.897238189779115</c:v>
                </c:pt>
                <c:pt idx="311">
                  <c:v>11.850799185237362</c:v>
                </c:pt>
                <c:pt idx="312">
                  <c:v>11.804633920413373</c:v>
                </c:pt>
                <c:pt idx="313">
                  <c:v>11.758740257992494</c:v>
                </c:pt>
                <c:pt idx="314">
                  <c:v>11.713116081392718</c:v>
                </c:pt>
                <c:pt idx="315">
                  <c:v>11.667759294524586</c:v>
                </c:pt>
                <c:pt idx="316">
                  <c:v>11.622667821554355</c:v>
                </c:pt>
                <c:pt idx="317">
                  <c:v>11.577839606670333</c:v>
                </c:pt>
                <c:pt idx="318">
                  <c:v>11.533272613852331</c:v>
                </c:pt>
                <c:pt idx="319">
                  <c:v>11.488964826644239</c:v>
                </c:pt>
                <c:pt idx="320">
                  <c:v>11.444914247929596</c:v>
                </c:pt>
                <c:pt idx="321">
                  <c:v>11.401118899710186</c:v>
                </c:pt>
                <c:pt idx="322">
                  <c:v>11.357576822887554</c:v>
                </c:pt>
                <c:pt idx="323">
                  <c:v>11.314286077047441</c:v>
                </c:pt>
                <c:pt idx="324">
                  <c:v>11.271244740247077</c:v>
                </c:pt>
                <c:pt idx="325">
                  <c:v>11.228450908805272</c:v>
                </c:pt>
                <c:pt idx="326">
                  <c:v>11.185902697095287</c:v>
                </c:pt>
                <c:pt idx="327">
                  <c:v>11.143598237340441</c:v>
                </c:pt>
                <c:pt idx="328">
                  <c:v>11.101535679412414</c:v>
                </c:pt>
                <c:pt idx="329">
                  <c:v>11.059713190632161</c:v>
                </c:pt>
                <c:pt idx="330">
                  <c:v>11.018128955573481</c:v>
                </c:pt>
                <c:pt idx="331">
                  <c:v>10.976781175869124</c:v>
                </c:pt>
                <c:pt idx="332">
                  <c:v>10.935668070019455</c:v>
                </c:pt>
                <c:pt idx="333">
                  <c:v>10.89478787320358</c:v>
                </c:pt>
                <c:pt idx="334">
                  <c:v>10.854138837092956</c:v>
                </c:pt>
                <c:pt idx="335">
                  <c:v>10.81371922966742</c:v>
                </c:pt>
                <c:pt idx="336">
                  <c:v>10.773527335033583</c:v>
                </c:pt>
                <c:pt idx="337">
                  <c:v>10.733561453245583</c:v>
                </c:pt>
                <c:pt idx="338">
                  <c:v>10.693819900128165</c:v>
                </c:pt>
                <c:pt idx="339">
                  <c:v>10.654301007102028</c:v>
                </c:pt>
                <c:pt idx="340">
                  <c:v>10.615003121011419</c:v>
                </c:pt>
                <c:pt idx="341">
                  <c:v>10.575924603953942</c:v>
                </c:pt>
                <c:pt idx="342">
                  <c:v>10.537063833112564</c:v>
                </c:pt>
                <c:pt idx="343">
                  <c:v>10.498419200589741</c:v>
                </c:pt>
                <c:pt idx="344">
                  <c:v>10.45998911324369</c:v>
                </c:pt>
                <c:pt idx="345">
                  <c:v>10.421771992526738</c:v>
                </c:pt>
                <c:pt idx="346">
                  <c:v>10.383766274325723</c:v>
                </c:pt>
                <c:pt idx="347">
                  <c:v>10.345970408804428</c:v>
                </c:pt>
                <c:pt idx="348">
                  <c:v>10.308382860248019</c:v>
                </c:pt>
                <c:pt idx="349">
                  <c:v>10.271002106909439</c:v>
                </c:pt>
                <c:pt idx="350">
                  <c:v>10.233826640857757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51-4568-B323-68F025605348}"/>
            </c:ext>
          </c:extLst>
        </c:ser>
        <c:ser>
          <c:idx val="4"/>
          <c:order val="4"/>
          <c:tx>
            <c:strRef>
              <c:f>'13c-beta'!$AA$1:$AC$1</c:f>
              <c:strCache>
                <c:ptCount val="1"/>
                <c:pt idx="0">
                  <c:v>Horita 2001 - experiments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chemeClr val="accent3"/>
              </a:solidFill>
              <a:ln w="0">
                <a:solidFill>
                  <a:schemeClr val="tx1">
                    <a:alpha val="97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'13c-beta'!$AD$5:$AD$13</c:f>
                <c:numCache>
                  <c:formatCode>General</c:formatCode>
                  <c:ptCount val="9"/>
                  <c:pt idx="0">
                    <c:v>0.12</c:v>
                  </c:pt>
                  <c:pt idx="1">
                    <c:v>0.19</c:v>
                  </c:pt>
                  <c:pt idx="2">
                    <c:v>0.11</c:v>
                  </c:pt>
                  <c:pt idx="3">
                    <c:v>0.21</c:v>
                  </c:pt>
                  <c:pt idx="4">
                    <c:v>0.11</c:v>
                  </c:pt>
                  <c:pt idx="5">
                    <c:v>0.1</c:v>
                  </c:pt>
                  <c:pt idx="6">
                    <c:v>0.14000000000000001</c:v>
                  </c:pt>
                  <c:pt idx="7">
                    <c:v>0.19</c:v>
                  </c:pt>
                  <c:pt idx="8">
                    <c:v>0.15</c:v>
                  </c:pt>
                </c:numCache>
              </c:numRef>
            </c:plus>
            <c:minus>
              <c:numRef>
                <c:f>'13c-beta'!$AD$5:$AD$13</c:f>
                <c:numCache>
                  <c:formatCode>General</c:formatCode>
                  <c:ptCount val="9"/>
                  <c:pt idx="0">
                    <c:v>0.12</c:v>
                  </c:pt>
                  <c:pt idx="1">
                    <c:v>0.19</c:v>
                  </c:pt>
                  <c:pt idx="2">
                    <c:v>0.11</c:v>
                  </c:pt>
                  <c:pt idx="3">
                    <c:v>0.21</c:v>
                  </c:pt>
                  <c:pt idx="4">
                    <c:v>0.11</c:v>
                  </c:pt>
                  <c:pt idx="5">
                    <c:v>0.1</c:v>
                  </c:pt>
                  <c:pt idx="6">
                    <c:v>0.14000000000000001</c:v>
                  </c:pt>
                  <c:pt idx="7">
                    <c:v>0.19</c:v>
                  </c:pt>
                  <c:pt idx="8">
                    <c:v>0.15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'13c-beta'!$AA$5:$AA$13</c:f>
              <c:numCache>
                <c:formatCode>General</c:formatCode>
                <c:ptCount val="9"/>
                <c:pt idx="0">
                  <c:v>200.6</c:v>
                </c:pt>
                <c:pt idx="1">
                  <c:v>251.2</c:v>
                </c:pt>
                <c:pt idx="2">
                  <c:v>301.39999999999998</c:v>
                </c:pt>
                <c:pt idx="3">
                  <c:v>348.5</c:v>
                </c:pt>
                <c:pt idx="4">
                  <c:v>409</c:v>
                </c:pt>
                <c:pt idx="5">
                  <c:v>449</c:v>
                </c:pt>
                <c:pt idx="6">
                  <c:v>496.5</c:v>
                </c:pt>
                <c:pt idx="7">
                  <c:v>550</c:v>
                </c:pt>
                <c:pt idx="8">
                  <c:v>598.5</c:v>
                </c:pt>
              </c:numCache>
            </c:numRef>
          </c:xVal>
          <c:yVal>
            <c:numRef>
              <c:f>'13c-beta'!$AC$5:$AC$13</c:f>
              <c:numCache>
                <c:formatCode>General</c:formatCode>
                <c:ptCount val="9"/>
                <c:pt idx="0">
                  <c:v>34.24</c:v>
                </c:pt>
                <c:pt idx="1">
                  <c:v>29.33</c:v>
                </c:pt>
                <c:pt idx="2">
                  <c:v>25.19</c:v>
                </c:pt>
                <c:pt idx="3">
                  <c:v>21.98</c:v>
                </c:pt>
                <c:pt idx="4">
                  <c:v>19.260000000000002</c:v>
                </c:pt>
                <c:pt idx="5">
                  <c:v>16.93</c:v>
                </c:pt>
                <c:pt idx="6">
                  <c:v>15.29</c:v>
                </c:pt>
                <c:pt idx="7">
                  <c:v>13.87</c:v>
                </c:pt>
                <c:pt idx="8">
                  <c:v>12.7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351-4568-B323-68F025605348}"/>
            </c:ext>
          </c:extLst>
        </c:ser>
        <c:ser>
          <c:idx val="5"/>
          <c:order val="5"/>
          <c:tx>
            <c:strRef>
              <c:f>'13c-beta'!$AH$1:$AK$1</c:f>
              <c:strCache>
                <c:ptCount val="1"/>
                <c:pt idx="0">
                  <c:v>Kueter 2019 - Experiments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'13c-beta'!$AH$5:$AH$10</c:f>
              <c:numCache>
                <c:formatCode>0</c:formatCode>
                <c:ptCount val="6"/>
                <c:pt idx="0">
                  <c:v>300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</c:numCache>
            </c:numRef>
          </c:xVal>
          <c:yVal>
            <c:numRef>
              <c:f>'13c-beta'!$AJ$5:$AJ$7</c:f>
              <c:numCache>
                <c:formatCode>0.0</c:formatCode>
                <c:ptCount val="3"/>
                <c:pt idx="0">
                  <c:v>25.2</c:v>
                </c:pt>
                <c:pt idx="1">
                  <c:v>20.100000000000001</c:v>
                </c:pt>
                <c:pt idx="2">
                  <c:v>11.7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42-42CC-8326-B60F82E1E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329160"/>
        <c:axId val="665329488"/>
      </c:scatterChart>
      <c:valAx>
        <c:axId val="665329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5329488"/>
        <c:crosses val="autoZero"/>
        <c:crossBetween val="midCat"/>
      </c:valAx>
      <c:valAx>
        <c:axId val="66532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5329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'13c-beta'!$V$1</c:f>
              <c:strCache>
                <c:ptCount val="1"/>
                <c:pt idx="0">
                  <c:v>This work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'13c-beta'!$C$5:$C$355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'13c-beta'!$V$5:$V$355</c:f>
              <c:numCache>
                <c:formatCode>0.000</c:formatCode>
                <c:ptCount val="351"/>
                <c:pt idx="0">
                  <c:v>78.14452370317737</c:v>
                </c:pt>
                <c:pt idx="1">
                  <c:v>77.31161804494964</c:v>
                </c:pt>
                <c:pt idx="2">
                  <c:v>76.500114646069463</c:v>
                </c:pt>
                <c:pt idx="3">
                  <c:v>75.701301752295677</c:v>
                </c:pt>
                <c:pt idx="4">
                  <c:v>74.907067989593628</c:v>
                </c:pt>
                <c:pt idx="5">
                  <c:v>74.14284815843169</c:v>
                </c:pt>
                <c:pt idx="6">
                  <c:v>73.374539366626607</c:v>
                </c:pt>
                <c:pt idx="7">
                  <c:v>72.628247823327769</c:v>
                </c:pt>
                <c:pt idx="8">
                  <c:v>71.895207840473333</c:v>
                </c:pt>
                <c:pt idx="9">
                  <c:v>71.167228651342683</c:v>
                </c:pt>
                <c:pt idx="10">
                  <c:v>70.444377366825734</c:v>
                </c:pt>
                <c:pt idx="11">
                  <c:v>69.743981075341935</c:v>
                </c:pt>
                <c:pt idx="12">
                  <c:v>69.057829790001222</c:v>
                </c:pt>
                <c:pt idx="13">
                  <c:v>68.377066033366148</c:v>
                </c:pt>
                <c:pt idx="14">
                  <c:v>67.7017542942163</c:v>
                </c:pt>
                <c:pt idx="15">
                  <c:v>67.040923002085805</c:v>
                </c:pt>
                <c:pt idx="16">
                  <c:v>66.385687590894094</c:v>
                </c:pt>
                <c:pt idx="17">
                  <c:v>65.74509128478249</c:v>
                </c:pt>
                <c:pt idx="18">
                  <c:v>65.119220048034251</c:v>
                </c:pt>
                <c:pt idx="19">
                  <c:v>64.499162680417598</c:v>
                </c:pt>
                <c:pt idx="20">
                  <c:v>63.885537089961126</c:v>
                </c:pt>
                <c:pt idx="21">
                  <c:v>63.277836926933411</c:v>
                </c:pt>
                <c:pt idx="22">
                  <c:v>62.694159527322988</c:v>
                </c:pt>
                <c:pt idx="23">
                  <c:v>62.108073330365109</c:v>
                </c:pt>
                <c:pt idx="24">
                  <c:v>61.519600990229478</c:v>
                </c:pt>
                <c:pt idx="25">
                  <c:v>60.955353081157348</c:v>
                </c:pt>
                <c:pt idx="26">
                  <c:v>60.397334268764624</c:v>
                </c:pt>
                <c:pt idx="27">
                  <c:v>59.837598023092745</c:v>
                </c:pt>
                <c:pt idx="28">
                  <c:v>59.293234160413107</c:v>
                </c:pt>
                <c:pt idx="29">
                  <c:v>58.755767798090496</c:v>
                </c:pt>
                <c:pt idx="30">
                  <c:v>58.233803595958939</c:v>
                </c:pt>
                <c:pt idx="31">
                  <c:v>57.710269911330862</c:v>
                </c:pt>
                <c:pt idx="32">
                  <c:v>57.202343482845443</c:v>
                </c:pt>
                <c:pt idx="33">
                  <c:v>56.683812939306137</c:v>
                </c:pt>
                <c:pt idx="34">
                  <c:v>56.19008186017637</c:v>
                </c:pt>
                <c:pt idx="35">
                  <c:v>55.69490235704081</c:v>
                </c:pt>
                <c:pt idx="36">
                  <c:v>55.206419294591647</c:v>
                </c:pt>
                <c:pt idx="37">
                  <c:v>54.725655296132935</c:v>
                </c:pt>
                <c:pt idx="38">
                  <c:v>54.25215618452107</c:v>
                </c:pt>
                <c:pt idx="39">
                  <c:v>53.776827159197055</c:v>
                </c:pt>
                <c:pt idx="40">
                  <c:v>53.317967781837297</c:v>
                </c:pt>
                <c:pt idx="41">
                  <c:v>52.866488549096744</c:v>
                </c:pt>
                <c:pt idx="42">
                  <c:v>52.413742684040137</c:v>
                </c:pt>
                <c:pt idx="43">
                  <c:v>51.977590281815395</c:v>
                </c:pt>
                <c:pt idx="44">
                  <c:v>51.539759018604059</c:v>
                </c:pt>
                <c:pt idx="45">
                  <c:v>51.109893959713418</c:v>
                </c:pt>
                <c:pt idx="46">
                  <c:v>50.678392637732273</c:v>
                </c:pt>
                <c:pt idx="47">
                  <c:v>50.254904409385738</c:v>
                </c:pt>
                <c:pt idx="48">
                  <c:v>49.839008078136224</c:v>
                </c:pt>
                <c:pt idx="49">
                  <c:v>49.431182119100036</c:v>
                </c:pt>
                <c:pt idx="50">
                  <c:v>49.02181437602998</c:v>
                </c:pt>
                <c:pt idx="51">
                  <c:v>48.629327890556283</c:v>
                </c:pt>
                <c:pt idx="52">
                  <c:v>48.227016633582458</c:v>
                </c:pt>
                <c:pt idx="53">
                  <c:v>47.841641736825594</c:v>
                </c:pt>
                <c:pt idx="54">
                  <c:v>47.454815901987907</c:v>
                </c:pt>
                <c:pt idx="55">
                  <c:v>47.0762042109845</c:v>
                </c:pt>
                <c:pt idx="56">
                  <c:v>46.696601558349542</c:v>
                </c:pt>
                <c:pt idx="57">
                  <c:v>46.325249634712144</c:v>
                </c:pt>
                <c:pt idx="58">
                  <c:v>45.961756632330115</c:v>
                </c:pt>
                <c:pt idx="59">
                  <c:v>45.597322727152083</c:v>
                </c:pt>
                <c:pt idx="60">
                  <c:v>45.241204351113517</c:v>
                </c:pt>
                <c:pt idx="61">
                  <c:v>44.893017810357378</c:v>
                </c:pt>
                <c:pt idx="62">
                  <c:v>44.53508394605516</c:v>
                </c:pt>
                <c:pt idx="63">
                  <c:v>44.185112766240366</c:v>
                </c:pt>
                <c:pt idx="64">
                  <c:v>43.85280013640795</c:v>
                </c:pt>
                <c:pt idx="65">
                  <c:v>43.510364335462619</c:v>
                </c:pt>
                <c:pt idx="66">
                  <c:v>43.176353096497806</c:v>
                </c:pt>
                <c:pt idx="67">
                  <c:v>42.850398424012525</c:v>
                </c:pt>
                <c:pt idx="68">
                  <c:v>42.52401646211483</c:v>
                </c:pt>
                <c:pt idx="69">
                  <c:v>42.205729286834831</c:v>
                </c:pt>
                <c:pt idx="70">
                  <c:v>41.877737743861253</c:v>
                </c:pt>
                <c:pt idx="71">
                  <c:v>41.567547960862576</c:v>
                </c:pt>
                <c:pt idx="72">
                  <c:v>41.25620955504737</c:v>
                </c:pt>
                <c:pt idx="73">
                  <c:v>40.94448424886258</c:v>
                </c:pt>
                <c:pt idx="74">
                  <c:v>40.640942203464348</c:v>
                </c:pt>
                <c:pt idx="75">
                  <c:v>40.337030718087455</c:v>
                </c:pt>
                <c:pt idx="76">
                  <c:v>40.050659498091846</c:v>
                </c:pt>
                <c:pt idx="77">
                  <c:v>39.754619154406434</c:v>
                </c:pt>
                <c:pt idx="78">
                  <c:v>39.457864936376737</c:v>
                </c:pt>
                <c:pt idx="79">
                  <c:v>39.169737087251171</c:v>
                </c:pt>
                <c:pt idx="80">
                  <c:v>38.880917106660313</c:v>
                </c:pt>
                <c:pt idx="81">
                  <c:v>38.600753116353026</c:v>
                </c:pt>
                <c:pt idx="82">
                  <c:v>38.329263690652517</c:v>
                </c:pt>
                <c:pt idx="83">
                  <c:v>38.048117500871975</c:v>
                </c:pt>
                <c:pt idx="84">
                  <c:v>37.775315358816343</c:v>
                </c:pt>
                <c:pt idx="85">
                  <c:v>37.511571171135316</c:v>
                </c:pt>
                <c:pt idx="86">
                  <c:v>37.23783187754217</c:v>
                </c:pt>
                <c:pt idx="87">
                  <c:v>36.982186645302626</c:v>
                </c:pt>
                <c:pt idx="88">
                  <c:v>36.707528078369307</c:v>
                </c:pt>
                <c:pt idx="89">
                  <c:v>36.460023480385097</c:v>
                </c:pt>
                <c:pt idx="90">
                  <c:v>36.202881980611743</c:v>
                </c:pt>
                <c:pt idx="91">
                  <c:v>35.945140500350568</c:v>
                </c:pt>
                <c:pt idx="92">
                  <c:v>35.696517380163584</c:v>
                </c:pt>
                <c:pt idx="93">
                  <c:v>35.437922597756511</c:v>
                </c:pt>
                <c:pt idx="94">
                  <c:v>35.197522570569234</c:v>
                </c:pt>
                <c:pt idx="95">
                  <c:v>34.956556780193793</c:v>
                </c:pt>
                <c:pt idx="96">
                  <c:v>34.715031054314899</c:v>
                </c:pt>
                <c:pt idx="97">
                  <c:v>34.482670651471736</c:v>
                </c:pt>
                <c:pt idx="98">
                  <c:v>34.249764721016206</c:v>
                </c:pt>
                <c:pt idx="99">
                  <c:v>34.007225829057859</c:v>
                </c:pt>
                <c:pt idx="100">
                  <c:v>33.773553121137383</c:v>
                </c:pt>
                <c:pt idx="101">
                  <c:v>33.548762408366336</c:v>
                </c:pt>
                <c:pt idx="102">
                  <c:v>33.3143424568947</c:v>
                </c:pt>
                <c:pt idx="103">
                  <c:v>33.098239485708653</c:v>
                </c:pt>
                <c:pt idx="104">
                  <c:v>32.872205800829349</c:v>
                </c:pt>
                <c:pt idx="105">
                  <c:v>32.655395048672084</c:v>
                </c:pt>
                <c:pt idx="106">
                  <c:v>32.438084911572155</c:v>
                </c:pt>
                <c:pt idx="107">
                  <c:v>32.220280765362524</c:v>
                </c:pt>
                <c:pt idx="108">
                  <c:v>32.011722277815501</c:v>
                </c:pt>
                <c:pt idx="109">
                  <c:v>31.79353824194736</c:v>
                </c:pt>
                <c:pt idx="110">
                  <c:v>31.593461751158728</c:v>
                </c:pt>
                <c:pt idx="111">
                  <c:v>31.374611954139173</c:v>
                </c:pt>
                <c:pt idx="112">
                  <c:v>31.173892458182962</c:v>
                </c:pt>
                <c:pt idx="113">
                  <c:v>30.973003611563552</c:v>
                </c:pt>
                <c:pt idx="114">
                  <c:v>30.771945195805348</c:v>
                </c:pt>
                <c:pt idx="115">
                  <c:v>30.570432216663619</c:v>
                </c:pt>
                <c:pt idx="116">
                  <c:v>30.368752749010323</c:v>
                </c:pt>
                <c:pt idx="117">
                  <c:v>30.166625339190638</c:v>
                </c:pt>
                <c:pt idx="118">
                  <c:v>29.982989290130064</c:v>
                </c:pt>
                <c:pt idx="119">
                  <c:v>29.789734602556084</c:v>
                </c:pt>
                <c:pt idx="120">
                  <c:v>29.596325362413086</c:v>
                </c:pt>
                <c:pt idx="121">
                  <c:v>29.402486824684576</c:v>
                </c:pt>
                <c:pt idx="122">
                  <c:v>29.217702363254862</c:v>
                </c:pt>
                <c:pt idx="123">
                  <c:v>29.032775096524606</c:v>
                </c:pt>
                <c:pt idx="124">
                  <c:v>28.847704855719801</c:v>
                </c:pt>
                <c:pt idx="125">
                  <c:v>28.671710228277931</c:v>
                </c:pt>
                <c:pt idx="126">
                  <c:v>28.49531445200741</c:v>
                </c:pt>
                <c:pt idx="127">
                  <c:v>28.309559801648334</c:v>
                </c:pt>
                <c:pt idx="128">
                  <c:v>28.132632997864601</c:v>
                </c:pt>
                <c:pt idx="129">
                  <c:v>27.955839232022441</c:v>
                </c:pt>
                <c:pt idx="130">
                  <c:v>27.787893010256862</c:v>
                </c:pt>
                <c:pt idx="131">
                  <c:v>27.610582007710178</c:v>
                </c:pt>
                <c:pt idx="132">
                  <c:v>27.432884562996666</c:v>
                </c:pt>
                <c:pt idx="133">
                  <c:v>27.273821007010863</c:v>
                </c:pt>
                <c:pt idx="134">
                  <c:v>27.095877626402768</c:v>
                </c:pt>
                <c:pt idx="135">
                  <c:v>26.936328331658828</c:v>
                </c:pt>
                <c:pt idx="136">
                  <c:v>26.767404345662467</c:v>
                </c:pt>
                <c:pt idx="137">
                  <c:v>26.607380072925668</c:v>
                </c:pt>
                <c:pt idx="138">
                  <c:v>26.447496391105915</c:v>
                </c:pt>
                <c:pt idx="139">
                  <c:v>26.287254783121977</c:v>
                </c:pt>
                <c:pt idx="140">
                  <c:v>26.117379652640309</c:v>
                </c:pt>
                <c:pt idx="141">
                  <c:v>25.966202860660605</c:v>
                </c:pt>
                <c:pt idx="142">
                  <c:v>25.805395184103077</c:v>
                </c:pt>
                <c:pt idx="143">
                  <c:v>25.654014484486577</c:v>
                </c:pt>
                <c:pt idx="144">
                  <c:v>25.502292810936257</c:v>
                </c:pt>
                <c:pt idx="145">
                  <c:v>25.340935554178383</c:v>
                </c:pt>
                <c:pt idx="146">
                  <c:v>25.19831712967019</c:v>
                </c:pt>
                <c:pt idx="147">
                  <c:v>25.046065643025731</c:v>
                </c:pt>
                <c:pt idx="148">
                  <c:v>24.893718300030717</c:v>
                </c:pt>
                <c:pt idx="149">
                  <c:v>24.741275008360887</c:v>
                </c:pt>
                <c:pt idx="150">
                  <c:v>24.59805243129076</c:v>
                </c:pt>
                <c:pt idx="151">
                  <c:v>24.464061156975308</c:v>
                </c:pt>
                <c:pt idx="152">
                  <c:v>24.311110963197258</c:v>
                </c:pt>
                <c:pt idx="153">
                  <c:v>24.167394474661762</c:v>
                </c:pt>
                <c:pt idx="154">
                  <c:v>24.02359138258414</c:v>
                </c:pt>
                <c:pt idx="155">
                  <c:v>23.889035755687388</c:v>
                </c:pt>
                <c:pt idx="156">
                  <c:v>23.74483833047503</c:v>
                </c:pt>
                <c:pt idx="157">
                  <c:v>23.610120680959884</c:v>
                </c:pt>
                <c:pt idx="158">
                  <c:v>23.475101054259042</c:v>
                </c:pt>
                <c:pt idx="159">
                  <c:v>23.330656169818951</c:v>
                </c:pt>
                <c:pt idx="160">
                  <c:v>23.20482871521833</c:v>
                </c:pt>
                <c:pt idx="161">
                  <c:v>23.06957586624349</c:v>
                </c:pt>
                <c:pt idx="162">
                  <c:v>22.934028054441718</c:v>
                </c:pt>
                <c:pt idx="163">
                  <c:v>22.807981311803452</c:v>
                </c:pt>
                <c:pt idx="164">
                  <c:v>22.67228444828995</c:v>
                </c:pt>
                <c:pt idx="165">
                  <c:v>22.54587906527609</c:v>
                </c:pt>
                <c:pt idx="166">
                  <c:v>22.419404394540653</c:v>
                </c:pt>
                <c:pt idx="167">
                  <c:v>22.283275728860346</c:v>
                </c:pt>
                <c:pt idx="168">
                  <c:v>22.166036796188301</c:v>
                </c:pt>
                <c:pt idx="169">
                  <c:v>22.029766456800221</c:v>
                </c:pt>
                <c:pt idx="170">
                  <c:v>21.92177859936119</c:v>
                </c:pt>
                <c:pt idx="171">
                  <c:v>21.794755275278117</c:v>
                </c:pt>
                <c:pt idx="172">
                  <c:v>21.667664618307214</c:v>
                </c:pt>
                <c:pt idx="173">
                  <c:v>21.540302075429885</c:v>
                </c:pt>
                <c:pt idx="174">
                  <c:v>21.42247257476081</c:v>
                </c:pt>
                <c:pt idx="175">
                  <c:v>21.304379308609626</c:v>
                </c:pt>
                <c:pt idx="176">
                  <c:v>21.19582868105844</c:v>
                </c:pt>
                <c:pt idx="177">
                  <c:v>21.068215010594656</c:v>
                </c:pt>
                <c:pt idx="178">
                  <c:v>20.959349093356177</c:v>
                </c:pt>
                <c:pt idx="179">
                  <c:v>20.841020149542683</c:v>
                </c:pt>
                <c:pt idx="180">
                  <c:v>20.722434630896895</c:v>
                </c:pt>
                <c:pt idx="181">
                  <c:v>20.613402817951211</c:v>
                </c:pt>
                <c:pt idx="182">
                  <c:v>20.494704248916634</c:v>
                </c:pt>
                <c:pt idx="183">
                  <c:v>20.385562905089078</c:v>
                </c:pt>
                <c:pt idx="184">
                  <c:v>20.276174634501078</c:v>
                </c:pt>
                <c:pt idx="185">
                  <c:v>20.166734409539714</c:v>
                </c:pt>
                <c:pt idx="186">
                  <c:v>20.057242192526541</c:v>
                </c:pt>
                <c:pt idx="187">
                  <c:v>19.93807622374619</c:v>
                </c:pt>
                <c:pt idx="188">
                  <c:v>19.837912601938353</c:v>
                </c:pt>
                <c:pt idx="189">
                  <c:v>19.718640033883847</c:v>
                </c:pt>
                <c:pt idx="190">
                  <c:v>19.627818391505301</c:v>
                </c:pt>
                <c:pt idx="191">
                  <c:v>19.517884306901546</c:v>
                </c:pt>
                <c:pt idx="192">
                  <c:v>19.407900016438685</c:v>
                </c:pt>
                <c:pt idx="193">
                  <c:v>19.307313217830202</c:v>
                </c:pt>
                <c:pt idx="194">
                  <c:v>19.206681410984476</c:v>
                </c:pt>
                <c:pt idx="195">
                  <c:v>19.096369400679716</c:v>
                </c:pt>
                <c:pt idx="196">
                  <c:v>18.995645813810018</c:v>
                </c:pt>
                <c:pt idx="197">
                  <c:v>18.90433513466677</c:v>
                </c:pt>
                <c:pt idx="198">
                  <c:v>18.793883822364258</c:v>
                </c:pt>
                <c:pt idx="199">
                  <c:v>18.692847206042053</c:v>
                </c:pt>
                <c:pt idx="200">
                  <c:v>18.601232777419231</c:v>
                </c:pt>
                <c:pt idx="201">
                  <c:v>18.500111959624913</c:v>
                </c:pt>
                <c:pt idx="202">
                  <c:v>18.398947745104319</c:v>
                </c:pt>
                <c:pt idx="203">
                  <c:v>18.307213076642668</c:v>
                </c:pt>
                <c:pt idx="204">
                  <c:v>18.205790408794499</c:v>
                </c:pt>
                <c:pt idx="205">
                  <c:v>18.113977098830762</c:v>
                </c:pt>
                <c:pt idx="206">
                  <c:v>18.012472665947982</c:v>
                </c:pt>
                <c:pt idx="207">
                  <c:v>17.930063196614174</c:v>
                </c:pt>
                <c:pt idx="208">
                  <c:v>17.837964245708779</c:v>
                </c:pt>
                <c:pt idx="209">
                  <c:v>17.745828346858609</c:v>
                </c:pt>
                <c:pt idx="210">
                  <c:v>17.653655477434288</c:v>
                </c:pt>
                <c:pt idx="211">
                  <c:v>17.561445614787278</c:v>
                </c:pt>
                <c:pt idx="212">
                  <c:v>17.469198736250107</c:v>
                </c:pt>
                <c:pt idx="213">
                  <c:v>17.37674835724345</c:v>
                </c:pt>
                <c:pt idx="214">
                  <c:v>17.293927026037633</c:v>
                </c:pt>
                <c:pt idx="215">
                  <c:v>17.20140731599443</c:v>
                </c:pt>
                <c:pt idx="216">
                  <c:v>17.11851950906868</c:v>
                </c:pt>
                <c:pt idx="217">
                  <c:v>17.025930386850707</c:v>
                </c:pt>
                <c:pt idx="218">
                  <c:v>16.933305826837639</c:v>
                </c:pt>
                <c:pt idx="219">
                  <c:v>16.8501558056678</c:v>
                </c:pt>
                <c:pt idx="220">
                  <c:v>16.766974737788775</c:v>
                </c:pt>
                <c:pt idx="221">
                  <c:v>16.683762605520588</c:v>
                </c:pt>
                <c:pt idx="222">
                  <c:v>16.600519391170476</c:v>
                </c:pt>
                <c:pt idx="223">
                  <c:v>16.507567954233473</c:v>
                </c:pt>
                <c:pt idx="224">
                  <c:v>16.433781889624353</c:v>
                </c:pt>
                <c:pt idx="225">
                  <c:v>16.340766254084166</c:v>
                </c:pt>
                <c:pt idx="226">
                  <c:v>16.26692293393155</c:v>
                </c:pt>
                <c:pt idx="227">
                  <c:v>16.183370150937058</c:v>
                </c:pt>
                <c:pt idx="228">
                  <c:v>16.099787728361651</c:v>
                </c:pt>
                <c:pt idx="229">
                  <c:v>16.016175650138205</c:v>
                </c:pt>
                <c:pt idx="230">
                  <c:v>15.942067197613403</c:v>
                </c:pt>
                <c:pt idx="231">
                  <c:v>15.858397850632672</c:v>
                </c:pt>
                <c:pt idx="232">
                  <c:v>15.784236189600259</c:v>
                </c:pt>
                <c:pt idx="233">
                  <c:v>15.710048903613043</c:v>
                </c:pt>
                <c:pt idx="234">
                  <c:v>15.626144319341554</c:v>
                </c:pt>
                <c:pt idx="235">
                  <c:v>15.551904427797922</c:v>
                </c:pt>
                <c:pt idx="236">
                  <c:v>15.477638870450676</c:v>
                </c:pt>
                <c:pt idx="237">
                  <c:v>15.403199435452702</c:v>
                </c:pt>
                <c:pt idx="238">
                  <c:v>15.319186460840694</c:v>
                </c:pt>
                <c:pt idx="239">
                  <c:v>15.244696476492605</c:v>
                </c:pt>
                <c:pt idx="240">
                  <c:v>15.179881336113411</c:v>
                </c:pt>
                <c:pt idx="241">
                  <c:v>15.105343890817513</c:v>
                </c:pt>
                <c:pt idx="242">
                  <c:v>15.030782085587028</c:v>
                </c:pt>
                <c:pt idx="243">
                  <c:v>14.956195908271074</c:v>
                </c:pt>
                <c:pt idx="244">
                  <c:v>14.881442004615701</c:v>
                </c:pt>
                <c:pt idx="245">
                  <c:v>14.806807742235348</c:v>
                </c:pt>
                <c:pt idx="246">
                  <c:v>14.741713553071499</c:v>
                </c:pt>
                <c:pt idx="247">
                  <c:v>14.666891040985732</c:v>
                </c:pt>
                <c:pt idx="248">
                  <c:v>14.601754278738008</c:v>
                </c:pt>
                <c:pt idx="249">
                  <c:v>14.526886816748998</c:v>
                </c:pt>
                <c:pt idx="250">
                  <c:v>14.461707440241558</c:v>
                </c:pt>
                <c:pt idx="251">
                  <c:v>14.386794986002927</c:v>
                </c:pt>
                <c:pt idx="252">
                  <c:v>14.321434833481666</c:v>
                </c:pt>
                <c:pt idx="253">
                  <c:v>14.24647804634442</c:v>
                </c:pt>
                <c:pt idx="254">
                  <c:v>14.181077117031233</c:v>
                </c:pt>
                <c:pt idx="255">
                  <c:v>14.115656656874556</c:v>
                </c:pt>
                <c:pt idx="256">
                  <c:v>14.050216656983618</c:v>
                </c:pt>
                <c:pt idx="257">
                  <c:v>13.984757108463342</c:v>
                </c:pt>
                <c:pt idx="258">
                  <c:v>13.919278002411939</c:v>
                </c:pt>
                <c:pt idx="259">
                  <c:v>13.85377932992353</c:v>
                </c:pt>
                <c:pt idx="260">
                  <c:v>13.788127946707034</c:v>
                </c:pt>
                <c:pt idx="261">
                  <c:v>13.722590727622713</c:v>
                </c:pt>
                <c:pt idx="262">
                  <c:v>13.656902009303526</c:v>
                </c:pt>
                <c:pt idx="263">
                  <c:v>13.600920606280713</c:v>
                </c:pt>
                <c:pt idx="264">
                  <c:v>13.525600123194851</c:v>
                </c:pt>
                <c:pt idx="265">
                  <c:v>13.469583512255838</c:v>
                </c:pt>
                <c:pt idx="266">
                  <c:v>13.403821683725059</c:v>
                </c:pt>
                <c:pt idx="267">
                  <c:v>13.347642481166513</c:v>
                </c:pt>
                <c:pt idx="268">
                  <c:v>13.281845497773547</c:v>
                </c:pt>
                <c:pt idx="269">
                  <c:v>13.216030095954924</c:v>
                </c:pt>
                <c:pt idx="270">
                  <c:v>13.1598021850783</c:v>
                </c:pt>
                <c:pt idx="271">
                  <c:v>13.103559070137615</c:v>
                </c:pt>
                <c:pt idx="272">
                  <c:v>13.037691689302067</c:v>
                </c:pt>
                <c:pt idx="273">
                  <c:v>12.981416577525804</c:v>
                </c:pt>
                <c:pt idx="274">
                  <c:v>12.915389001828727</c:v>
                </c:pt>
                <c:pt idx="275">
                  <c:v>12.859082394006181</c:v>
                </c:pt>
                <c:pt idx="276">
                  <c:v>12.802760550064606</c:v>
                </c:pt>
                <c:pt idx="277">
                  <c:v>12.746300098552243</c:v>
                </c:pt>
                <c:pt idx="278">
                  <c:v>12.689948292332888</c:v>
                </c:pt>
                <c:pt idx="279">
                  <c:v>12.623838963158954</c:v>
                </c:pt>
                <c:pt idx="280">
                  <c:v>12.567333916534345</c:v>
                </c:pt>
                <c:pt idx="281">
                  <c:v>12.520558831035091</c:v>
                </c:pt>
                <c:pt idx="282">
                  <c:v>12.454401816870199</c:v>
                </c:pt>
                <c:pt idx="283">
                  <c:v>12.397853604021801</c:v>
                </c:pt>
                <c:pt idx="284">
                  <c:v>12.341291168776246</c:v>
                </c:pt>
                <c:pt idx="285">
                  <c:v>12.284714505676961</c:v>
                </c:pt>
                <c:pt idx="286">
                  <c:v>12.228123609264255</c:v>
                </c:pt>
                <c:pt idx="287">
                  <c:v>12.181150390393343</c:v>
                </c:pt>
                <c:pt idx="288">
                  <c:v>12.124532495573396</c:v>
                </c:pt>
                <c:pt idx="289">
                  <c:v>12.077535144666934</c:v>
                </c:pt>
                <c:pt idx="290">
                  <c:v>12.020890231369425</c:v>
                </c:pt>
                <c:pt idx="291">
                  <c:v>11.964115059027533</c:v>
                </c:pt>
                <c:pt idx="292">
                  <c:v>11.907442155728855</c:v>
                </c:pt>
                <c:pt idx="293">
                  <c:v>11.860395534028232</c:v>
                </c:pt>
                <c:pt idx="294">
                  <c:v>11.803581087296495</c:v>
                </c:pt>
                <c:pt idx="295">
                  <c:v>11.756510720784448</c:v>
                </c:pt>
                <c:pt idx="296">
                  <c:v>11.69967071176303</c:v>
                </c:pt>
                <c:pt idx="297">
                  <c:v>11.652576582937929</c:v>
                </c:pt>
                <c:pt idx="298">
                  <c:v>11.59571099344671</c:v>
                </c:pt>
                <c:pt idx="299">
                  <c:v>11.548481009000467</c:v>
                </c:pt>
                <c:pt idx="300">
                  <c:v>11.491590359988331</c:v>
                </c:pt>
                <c:pt idx="301">
                  <c:v>11.454100629514521</c:v>
                </c:pt>
                <c:pt idx="302">
                  <c:v>11.397185761592018</c:v>
                </c:pt>
                <c:pt idx="303">
                  <c:v>11.349911883654926</c:v>
                </c:pt>
                <c:pt idx="304">
                  <c:v>11.302627460666502</c:v>
                </c:pt>
                <c:pt idx="305">
                  <c:v>11.245675644998563</c:v>
                </c:pt>
                <c:pt idx="306">
                  <c:v>11.198368815419736</c:v>
                </c:pt>
                <c:pt idx="307">
                  <c:v>11.151051429686808</c:v>
                </c:pt>
                <c:pt idx="308">
                  <c:v>11.103723484213422</c:v>
                </c:pt>
                <c:pt idx="309">
                  <c:v>11.056277555633574</c:v>
                </c:pt>
                <c:pt idx="310">
                  <c:v>11.008928928005073</c:v>
                </c:pt>
                <c:pt idx="311">
                  <c:v>10.96156973006838</c:v>
                </c:pt>
                <c:pt idx="312">
                  <c:v>10.9238658564581</c:v>
                </c:pt>
                <c:pt idx="313">
                  <c:v>10.866713984761763</c:v>
                </c:pt>
                <c:pt idx="314">
                  <c:v>10.828991924716361</c:v>
                </c:pt>
                <c:pt idx="315">
                  <c:v>10.771817713109439</c:v>
                </c:pt>
                <c:pt idx="316">
                  <c:v>10.734077454357873</c:v>
                </c:pt>
                <c:pt idx="317">
                  <c:v>10.686553050773076</c:v>
                </c:pt>
                <c:pt idx="318">
                  <c:v>10.639122418966876</c:v>
                </c:pt>
                <c:pt idx="319">
                  <c:v>10.59157817372035</c:v>
                </c:pt>
                <c:pt idx="320">
                  <c:v>10.544024228858243</c:v>
                </c:pt>
                <c:pt idx="321">
                  <c:v>10.496460581357635</c:v>
                </c:pt>
                <c:pt idx="322">
                  <c:v>10.458667227120271</c:v>
                </c:pt>
                <c:pt idx="323">
                  <c:v>10.420764395050945</c:v>
                </c:pt>
                <c:pt idx="324">
                  <c:v>10.373173605006537</c:v>
                </c:pt>
                <c:pt idx="325">
                  <c:v>10.325573100648104</c:v>
                </c:pt>
                <c:pt idx="326">
                  <c:v>10.287645905087052</c:v>
                </c:pt>
                <c:pt idx="327">
                  <c:v>10.240027182060819</c:v>
                </c:pt>
                <c:pt idx="328">
                  <c:v>10.202084106669707</c:v>
                </c:pt>
                <c:pt idx="329">
                  <c:v>10.154447154055218</c:v>
                </c:pt>
                <c:pt idx="330">
                  <c:v>10.116488189045569</c:v>
                </c:pt>
                <c:pt idx="331">
                  <c:v>10.078521838726566</c:v>
                </c:pt>
                <c:pt idx="332">
                  <c:v>10.030760444130033</c:v>
                </c:pt>
                <c:pt idx="333">
                  <c:v>9.992778550197869</c:v>
                </c:pt>
                <c:pt idx="334">
                  <c:v>9.9547892642854645</c:v>
                </c:pt>
                <c:pt idx="335">
                  <c:v>9.916792584206668</c:v>
                </c:pt>
                <c:pt idx="336">
                  <c:v>9.8689978803435086</c:v>
                </c:pt>
                <c:pt idx="337">
                  <c:v>9.8309856384618275</c:v>
                </c:pt>
                <c:pt idx="338">
                  <c:v>9.7831739302425369</c:v>
                </c:pt>
                <c:pt idx="339">
                  <c:v>9.7451461173390914</c:v>
                </c:pt>
                <c:pt idx="340">
                  <c:v>9.7070162928401018</c:v>
                </c:pt>
                <c:pt idx="341">
                  <c:v>9.6689740286442305</c:v>
                </c:pt>
                <c:pt idx="342">
                  <c:v>9.621129411990152</c:v>
                </c:pt>
                <c:pt idx="343">
                  <c:v>9.5829781355764094</c:v>
                </c:pt>
                <c:pt idx="344">
                  <c:v>9.5546164571698995</c:v>
                </c:pt>
                <c:pt idx="345">
                  <c:v>9.5067482117470732</c:v>
                </c:pt>
                <c:pt idx="346">
                  <c:v>9.4685765012086183</c:v>
                </c:pt>
                <c:pt idx="347">
                  <c:v>9.4401964949207873</c:v>
                </c:pt>
                <c:pt idx="348">
                  <c:v>9.4020120672762335</c:v>
                </c:pt>
                <c:pt idx="349">
                  <c:v>9.3541124402130826</c:v>
                </c:pt>
                <c:pt idx="350">
                  <c:v>9.3159135794676509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F-485B-BB1D-69E3E5483217}"/>
            </c:ext>
          </c:extLst>
        </c:ser>
        <c:ser>
          <c:idx val="1"/>
          <c:order val="1"/>
          <c:tx>
            <c:strRef>
              <c:f>'13c-beta'!$W$1</c:f>
              <c:strCache>
                <c:ptCount val="1"/>
                <c:pt idx="0">
                  <c:v>Bottinga 1969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'13c-beta'!$C$5:$C$355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'13c-beta'!$W$5:$W$355</c:f>
              <c:numCache>
                <c:formatCode>0.000</c:formatCode>
                <c:ptCount val="351"/>
                <c:pt idx="0">
                  <c:v>77.737745025870723</c:v>
                </c:pt>
                <c:pt idx="1">
                  <c:v>76.891267462226111</c:v>
                </c:pt>
                <c:pt idx="2">
                  <c:v>76.060166329214525</c:v>
                </c:pt>
                <c:pt idx="3">
                  <c:v>75.244043704486742</c:v>
                </c:pt>
                <c:pt idx="4">
                  <c:v>74.44251489327533</c:v>
                </c:pt>
                <c:pt idx="5">
                  <c:v>73.655207894437254</c:v>
                </c:pt>
                <c:pt idx="6">
                  <c:v>72.881762891758584</c:v>
                </c:pt>
                <c:pt idx="7">
                  <c:v>72.121831769154198</c:v>
                </c:pt>
                <c:pt idx="8">
                  <c:v>71.375077648479191</c:v>
                </c:pt>
                <c:pt idx="9">
                  <c:v>70.641174448745289</c:v>
                </c:pt>
                <c:pt idx="10">
                  <c:v>69.919806465608559</c:v>
                </c:pt>
                <c:pt idx="11">
                  <c:v>69.210667970061721</c:v>
                </c:pt>
                <c:pt idx="12">
                  <c:v>68.51346282532792</c:v>
                </c:pt>
                <c:pt idx="13">
                  <c:v>67.827904121010988</c:v>
                </c:pt>
                <c:pt idx="14">
                  <c:v>67.153713823613074</c:v>
                </c:pt>
                <c:pt idx="15">
                  <c:v>66.490622442581497</c:v>
                </c:pt>
                <c:pt idx="16">
                  <c:v>65.838368711095299</c:v>
                </c:pt>
                <c:pt idx="17">
                  <c:v>65.196699280846488</c:v>
                </c:pt>
                <c:pt idx="18">
                  <c:v>64.565368430114262</c:v>
                </c:pt>
                <c:pt idx="19">
                  <c:v>63.944137784468829</c:v>
                </c:pt>
                <c:pt idx="20">
                  <c:v>63.332776049479868</c:v>
                </c:pt>
                <c:pt idx="21">
                  <c:v>62.731058754838465</c:v>
                </c:pt>
                <c:pt idx="22">
                  <c:v>62.138768009334676</c:v>
                </c:pt>
                <c:pt idx="23">
                  <c:v>61.555692266163383</c:v>
                </c:pt>
                <c:pt idx="24">
                  <c:v>60.981626098059699</c:v>
                </c:pt>
                <c:pt idx="25">
                  <c:v>60.416369981792592</c:v>
                </c:pt>
                <c:pt idx="26">
                  <c:v>59.859730091570604</c:v>
                </c:pt>
                <c:pt idx="27">
                  <c:v>59.311518100937455</c:v>
                </c:pt>
                <c:pt idx="28">
                  <c:v>58.771550992757987</c:v>
                </c:pt>
                <c:pt idx="29">
                  <c:v>58.239650876915853</c:v>
                </c:pt>
                <c:pt idx="30">
                  <c:v>57.71564481536435</c:v>
                </c:pt>
                <c:pt idx="31">
                  <c:v>57.199364654190681</c:v>
                </c:pt>
                <c:pt idx="32">
                  <c:v>56.69064686237143</c:v>
                </c:pt>
                <c:pt idx="33">
                  <c:v>56.189332376913619</c:v>
                </c:pt>
                <c:pt idx="34">
                  <c:v>55.695266454091829</c:v>
                </c:pt>
                <c:pt idx="35">
                  <c:v>55.20829852650602</c:v>
                </c:pt>
                <c:pt idx="36">
                  <c:v>54.728282065699254</c:v>
                </c:pt>
                <c:pt idx="37">
                  <c:v>54.255074450087378</c:v>
                </c:pt>
                <c:pt idx="38">
                  <c:v>53.78853683796509</c:v>
                </c:pt>
                <c:pt idx="39">
                  <c:v>53.328534045364954</c:v>
                </c:pt>
                <c:pt idx="40">
                  <c:v>52.874934428556458</c:v>
                </c:pt>
                <c:pt idx="41">
                  <c:v>52.427609770983302</c:v>
                </c:pt>
                <c:pt idx="42">
                  <c:v>51.986435174446449</c:v>
                </c:pt>
                <c:pt idx="43">
                  <c:v>51.551288954350248</c:v>
                </c:pt>
                <c:pt idx="44">
                  <c:v>51.122052538837657</c:v>
                </c:pt>
                <c:pt idx="45">
                  <c:v>50.698610371648833</c:v>
                </c:pt>
                <c:pt idx="46">
                  <c:v>50.280849818545683</c:v>
                </c:pt>
                <c:pt idx="47">
                  <c:v>49.868661077152048</c:v>
                </c:pt>
                <c:pt idx="48">
                  <c:v>49.461937090066506</c:v>
                </c:pt>
                <c:pt idx="49">
                  <c:v>49.060573461111694</c:v>
                </c:pt>
                <c:pt idx="50">
                  <c:v>48.664468374590093</c:v>
                </c:pt>
                <c:pt idx="51">
                  <c:v>48.273522517422457</c:v>
                </c:pt>
                <c:pt idx="52">
                  <c:v>47.887639004051003</c:v>
                </c:pt>
                <c:pt idx="53">
                  <c:v>47.506723303994413</c:v>
                </c:pt>
                <c:pt idx="54">
                  <c:v>47.130683171947531</c:v>
                </c:pt>
                <c:pt idx="55">
                  <c:v>46.75942858032284</c:v>
                </c:pt>
                <c:pt idx="56">
                  <c:v>46.392871654136179</c:v>
                </c:pt>
                <c:pt idx="57">
                  <c:v>46.030926608142856</c:v>
                </c:pt>
                <c:pt idx="58">
                  <c:v>45.673509686135176</c:v>
                </c:pt>
                <c:pt idx="59">
                  <c:v>45.320539102315976</c:v>
                </c:pt>
                <c:pt idx="60">
                  <c:v>44.971934984666596</c:v>
                </c:pt>
                <c:pt idx="61">
                  <c:v>44.627619320231481</c:v>
                </c:pt>
                <c:pt idx="62">
                  <c:v>44.287515902245019</c:v>
                </c:pt>
                <c:pt idx="63">
                  <c:v>43.951550279029142</c:v>
                </c:pt>
                <c:pt idx="64">
                  <c:v>43.619649704593996</c:v>
                </c:pt>
                <c:pt idx="65">
                  <c:v>43.291743090876082</c:v>
                </c:pt>
                <c:pt idx="66">
                  <c:v>42.967760961551896</c:v>
                </c:pt>
                <c:pt idx="67">
                  <c:v>42.647635407367169</c:v>
                </c:pt>
                <c:pt idx="68">
                  <c:v>42.331300042924674</c:v>
                </c:pt>
                <c:pt idx="69">
                  <c:v>42.018689964875932</c:v>
                </c:pt>
                <c:pt idx="70">
                  <c:v>41.709741711464339</c:v>
                </c:pt>
                <c:pt idx="71">
                  <c:v>41.404393223369681</c:v>
                </c:pt>
                <c:pt idx="72">
                  <c:v>41.102583805805757</c:v>
                </c:pt>
                <c:pt idx="73">
                  <c:v>40.804254091825293</c:v>
                </c:pt>
                <c:pt idx="74">
                  <c:v>40.509346006787695</c:v>
                </c:pt>
                <c:pt idx="75">
                  <c:v>40.217802733947543</c:v>
                </c:pt>
                <c:pt idx="76">
                  <c:v>39.929568681123108</c:v>
                </c:pt>
                <c:pt idx="77">
                  <c:v>39.644589448405888</c:v>
                </c:pt>
                <c:pt idx="78">
                  <c:v>39.362811796873942</c:v>
                </c:pt>
                <c:pt idx="79">
                  <c:v>39.08418361827308</c:v>
                </c:pt>
                <c:pt idx="80">
                  <c:v>38.808653905631509</c:v>
                </c:pt>
                <c:pt idx="81">
                  <c:v>38.536172724774907</c:v>
                </c:pt>
                <c:pt idx="82">
                  <c:v>38.266691186710254</c:v>
                </c:pt>
                <c:pt idx="83">
                  <c:v>38.000161420847974</c:v>
                </c:pt>
                <c:pt idx="84">
                  <c:v>37.736536549033012</c:v>
                </c:pt>
                <c:pt idx="85">
                  <c:v>37.475770660356986</c:v>
                </c:pt>
                <c:pt idx="86">
                  <c:v>37.217818786724145</c:v>
                </c:pt>
                <c:pt idx="87">
                  <c:v>36.962636879145464</c:v>
                </c:pt>
                <c:pt idx="88">
                  <c:v>36.710181784735724</c:v>
                </c:pt>
                <c:pt idx="89">
                  <c:v>36.460411224389688</c:v>
                </c:pt>
                <c:pt idx="90">
                  <c:v>36.213283771114426</c:v>
                </c:pt>
                <c:pt idx="91">
                  <c:v>35.968758828995377</c:v>
                </c:pt>
                <c:pt idx="92">
                  <c:v>35.72679661277509</c:v>
                </c:pt>
                <c:pt idx="93">
                  <c:v>35.487358128023949</c:v>
                </c:pt>
                <c:pt idx="94">
                  <c:v>35.25040515188325</c:v>
                </c:pt>
                <c:pt idx="95">
                  <c:v>35.015900214361544</c:v>
                </c:pt>
                <c:pt idx="96">
                  <c:v>34.783806580166122</c:v>
                </c:pt>
                <c:pt idx="97">
                  <c:v>34.554088231051743</c:v>
                </c:pt>
                <c:pt idx="98">
                  <c:v>34.326709848670085</c:v>
                </c:pt>
                <c:pt idx="99">
                  <c:v>34.101636797903133</c:v>
                </c:pt>
                <c:pt idx="100">
                  <c:v>33.878835110665158</c:v>
                </c:pt>
                <c:pt idx="101">
                  <c:v>33.658271470157977</c:v>
                </c:pt>
                <c:pt idx="102">
                  <c:v>33.43991319556482</c:v>
                </c:pt>
                <c:pt idx="103">
                  <c:v>33.223728227168948</c:v>
                </c:pt>
                <c:pt idx="104">
                  <c:v>33.009685111883336</c:v>
                </c:pt>
                <c:pt idx="105">
                  <c:v>32.797752989178342</c:v>
                </c:pt>
                <c:pt idx="106">
                  <c:v>32.587901577394845</c:v>
                </c:pt>
                <c:pt idx="107">
                  <c:v>32.380101160430684</c:v>
                </c:pt>
                <c:pt idx="108">
                  <c:v>32.174322574788583</c:v>
                </c:pt>
                <c:pt idx="109">
                  <c:v>31.970537196974455</c:v>
                </c:pt>
                <c:pt idx="110">
                  <c:v>31.768716931235012</c:v>
                </c:pt>
                <c:pt idx="111">
                  <c:v>31.568834197624255</c:v>
                </c:pt>
                <c:pt idx="112">
                  <c:v>31.370861920388641</c:v>
                </c:pt>
                <c:pt idx="113">
                  <c:v>31.174773516661183</c:v>
                </c:pt>
                <c:pt idx="114">
                  <c:v>30.980542885455044</c:v>
                </c:pt>
                <c:pt idx="115">
                  <c:v>30.788144396947352</c:v>
                </c:pt>
                <c:pt idx="116">
                  <c:v>30.597552882044624</c:v>
                </c:pt>
                <c:pt idx="117">
                  <c:v>30.408743622221166</c:v>
                </c:pt>
                <c:pt idx="118">
                  <c:v>30.221692339622209</c:v>
                </c:pt>
                <c:pt idx="119">
                  <c:v>30.036375187423936</c:v>
                </c:pt>
                <c:pt idx="120">
                  <c:v>29.852768740442642</c:v>
                </c:pt>
                <c:pt idx="121">
                  <c:v>29.67084998598564</c:v>
                </c:pt>
                <c:pt idx="122">
                  <c:v>29.490596314936774</c:v>
                </c:pt>
                <c:pt idx="123">
                  <c:v>29.311985513069601</c:v>
                </c:pt>
                <c:pt idx="124">
                  <c:v>29.134995752581467</c:v>
                </c:pt>
                <c:pt idx="125">
                  <c:v>28.959605583842183</c:v>
                </c:pt>
                <c:pt idx="126">
                  <c:v>28.785793927350852</c:v>
                </c:pt>
                <c:pt idx="127">
                  <c:v>28.613540065894917</c:v>
                </c:pt>
                <c:pt idx="128">
                  <c:v>28.442823636905565</c:v>
                </c:pt>
                <c:pt idx="129">
                  <c:v>28.273624625003755</c:v>
                </c:pt>
                <c:pt idx="130">
                  <c:v>28.105923354731452</c:v>
                </c:pt>
                <c:pt idx="131">
                  <c:v>27.939700483462808</c:v>
                </c:pt>
                <c:pt idx="132">
                  <c:v>27.774936994490062</c:v>
                </c:pt>
                <c:pt idx="133">
                  <c:v>27.611614190279234</c:v>
                </c:pt>
                <c:pt idx="134">
                  <c:v>27.449713685890856</c:v>
                </c:pt>
                <c:pt idx="135">
                  <c:v>27.289217402561071</c:v>
                </c:pt>
                <c:pt idx="136">
                  <c:v>27.13010756143855</c:v>
                </c:pt>
                <c:pt idx="137">
                  <c:v>26.972366677472856</c:v>
                </c:pt>
                <c:pt idx="138">
                  <c:v>26.815977553450224</c:v>
                </c:pt>
                <c:pt idx="139">
                  <c:v>26.660923274172369</c:v>
                </c:pt>
                <c:pt idx="140">
                  <c:v>26.507187200774602</c:v>
                </c:pt>
                <c:pt idx="141">
                  <c:v>26.354752965179308</c:v>
                </c:pt>
                <c:pt idx="142">
                  <c:v>26.203604464681113</c:v>
                </c:pt>
                <c:pt idx="143">
                  <c:v>26.053725856660101</c:v>
                </c:pt>
                <c:pt idx="144">
                  <c:v>25.905101553419613</c:v>
                </c:pt>
                <c:pt idx="145">
                  <c:v>25.757716217145237</c:v>
                </c:pt>
                <c:pt idx="146">
                  <c:v>25.611554754981746</c:v>
                </c:pt>
                <c:pt idx="147">
                  <c:v>25.466602314224744</c:v>
                </c:pt>
                <c:pt idx="148">
                  <c:v>25.322844277623965</c:v>
                </c:pt>
                <c:pt idx="149">
                  <c:v>25.180266258795299</c:v>
                </c:pt>
                <c:pt idx="150">
                  <c:v>25.038854097738493</c:v>
                </c:pt>
                <c:pt idx="151">
                  <c:v>24.898593856457921</c:v>
                </c:pt>
                <c:pt idx="152">
                  <c:v>24.759471814683501</c:v>
                </c:pt>
                <c:pt idx="153">
                  <c:v>24.621474465689261</c:v>
                </c:pt>
                <c:pt idx="154">
                  <c:v>24.484588512206919</c:v>
                </c:pt>
                <c:pt idx="155">
                  <c:v>24.348800862431972</c:v>
                </c:pt>
                <c:pt idx="156">
                  <c:v>24.214098626119942</c:v>
                </c:pt>
                <c:pt idx="157">
                  <c:v>24.08046911077038</c:v>
                </c:pt>
                <c:pt idx="158">
                  <c:v>23.947899817896385</c:v>
                </c:pt>
                <c:pt idx="159">
                  <c:v>23.816378439377416</c:v>
                </c:pt>
                <c:pt idx="160">
                  <c:v>23.685892853893236</c:v>
                </c:pt>
                <c:pt idx="161">
                  <c:v>23.556431123436951</c:v>
                </c:pt>
                <c:pt idx="162">
                  <c:v>23.427981489905065</c:v>
                </c:pt>
                <c:pt idx="163">
                  <c:v>23.300532371762664</c:v>
                </c:pt>
                <c:pt idx="164">
                  <c:v>23.174072360781736</c:v>
                </c:pt>
                <c:pt idx="165">
                  <c:v>23.048590218850826</c:v>
                </c:pt>
                <c:pt idx="166">
                  <c:v>22.924074874854256</c:v>
                </c:pt>
                <c:pt idx="167">
                  <c:v>22.800515421619075</c:v>
                </c:pt>
                <c:pt idx="168">
                  <c:v>22.677901112928119</c:v>
                </c:pt>
                <c:pt idx="169">
                  <c:v>22.556221360597505</c:v>
                </c:pt>
                <c:pt idx="170">
                  <c:v>22.435465731616972</c:v>
                </c:pt>
                <c:pt idx="171">
                  <c:v>22.315623945351433</c:v>
                </c:pt>
                <c:pt idx="172">
                  <c:v>22.196685870802369</c:v>
                </c:pt>
                <c:pt idx="173">
                  <c:v>22.078641523927466</c:v>
                </c:pt>
                <c:pt idx="174">
                  <c:v>21.961481065017111</c:v>
                </c:pt>
                <c:pt idx="175">
                  <c:v>21.845194796126343</c:v>
                </c:pt>
                <c:pt idx="176">
                  <c:v>21.72977315856096</c:v>
                </c:pt>
                <c:pt idx="177">
                  <c:v>21.615206730416375</c:v>
                </c:pt>
                <c:pt idx="178">
                  <c:v>21.501486224168019</c:v>
                </c:pt>
                <c:pt idx="179">
                  <c:v>21.388602484312038</c:v>
                </c:pt>
                <c:pt idx="180">
                  <c:v>21.276546485054972</c:v>
                </c:pt>
                <c:pt idx="181">
                  <c:v>21.16530932805145</c:v>
                </c:pt>
                <c:pt idx="182">
                  <c:v>21.054882240188505</c:v>
                </c:pt>
                <c:pt idx="183">
                  <c:v>20.945256571415591</c:v>
                </c:pt>
                <c:pt idx="184">
                  <c:v>20.836423792619136</c:v>
                </c:pt>
                <c:pt idx="185">
                  <c:v>20.728375493540554</c:v>
                </c:pt>
                <c:pt idx="186">
                  <c:v>20.621103380736734</c:v>
                </c:pt>
                <c:pt idx="187">
                  <c:v>20.51459927558205</c:v>
                </c:pt>
                <c:pt idx="188">
                  <c:v>20.408855112310732</c:v>
                </c:pt>
                <c:pt idx="189">
                  <c:v>20.30386293609893</c:v>
                </c:pt>
                <c:pt idx="190">
                  <c:v>20.199614901185299</c:v>
                </c:pt>
                <c:pt idx="191">
                  <c:v>20.096103269029342</c:v>
                </c:pt>
                <c:pt idx="192">
                  <c:v>19.993320406506605</c:v>
                </c:pt>
                <c:pt idx="193">
                  <c:v>19.891258784139886</c:v>
                </c:pt>
                <c:pt idx="194">
                  <c:v>19.789910974365583</c:v>
                </c:pt>
                <c:pt idx="195">
                  <c:v>19.689269649834458</c:v>
                </c:pt>
                <c:pt idx="196">
                  <c:v>19.589327581745877</c:v>
                </c:pt>
                <c:pt idx="197">
                  <c:v>19.490077638215027</c:v>
                </c:pt>
                <c:pt idx="198">
                  <c:v>19.391512782672038</c:v>
                </c:pt>
                <c:pt idx="199">
                  <c:v>19.293626072292533</c:v>
                </c:pt>
                <c:pt idx="200">
                  <c:v>19.196410656458788</c:v>
                </c:pt>
                <c:pt idx="201">
                  <c:v>19.099859775250849</c:v>
                </c:pt>
                <c:pt idx="202">
                  <c:v>19.003966757966886</c:v>
                </c:pt>
                <c:pt idx="203">
                  <c:v>18.908725021672204</c:v>
                </c:pt>
                <c:pt idx="204">
                  <c:v>18.81412806977616</c:v>
                </c:pt>
                <c:pt idx="205">
                  <c:v>18.72016949063655</c:v>
                </c:pt>
                <c:pt idx="206">
                  <c:v>18.6268429561906</c:v>
                </c:pt>
                <c:pt idx="207">
                  <c:v>18.534142220612225</c:v>
                </c:pt>
                <c:pt idx="208">
                  <c:v>18.442061118994793</c:v>
                </c:pt>
                <c:pt idx="209">
                  <c:v>18.350593566058961</c:v>
                </c:pt>
                <c:pt idx="210">
                  <c:v>18.259733554884932</c:v>
                </c:pt>
                <c:pt idx="211">
                  <c:v>18.169475155668657</c:v>
                </c:pt>
                <c:pt idx="212">
                  <c:v>18.079812514501448</c:v>
                </c:pt>
                <c:pt idx="213">
                  <c:v>17.990739852172531</c:v>
                </c:pt>
                <c:pt idx="214">
                  <c:v>17.902251462993917</c:v>
                </c:pt>
                <c:pt idx="215">
                  <c:v>17.814341713647266</c:v>
                </c:pt>
                <c:pt idx="216">
                  <c:v>17.727005042052198</c:v>
                </c:pt>
                <c:pt idx="217">
                  <c:v>17.64023595625553</c:v>
                </c:pt>
                <c:pt idx="218">
                  <c:v>17.554029033341138</c:v>
                </c:pt>
                <c:pt idx="219">
                  <c:v>17.468378918359846</c:v>
                </c:pt>
                <c:pt idx="220">
                  <c:v>17.383280323279038</c:v>
                </c:pt>
                <c:pt idx="221">
                  <c:v>17.298728025951498</c:v>
                </c:pt>
                <c:pt idx="222">
                  <c:v>17.214716869103064</c:v>
                </c:pt>
                <c:pt idx="223">
                  <c:v>17.131241759338849</c:v>
                </c:pt>
                <c:pt idx="224">
                  <c:v>17.048297666167365</c:v>
                </c:pt>
                <c:pt idx="225">
                  <c:v>16.965879621042461</c:v>
                </c:pt>
                <c:pt idx="226">
                  <c:v>16.88398271642248</c:v>
                </c:pt>
                <c:pt idx="227">
                  <c:v>16.802602104846443</c:v>
                </c:pt>
                <c:pt idx="228">
                  <c:v>16.721732998026759</c:v>
                </c:pt>
                <c:pt idx="229">
                  <c:v>16.641370665958249</c:v>
                </c:pt>
                <c:pt idx="230">
                  <c:v>16.561510436043044</c:v>
                </c:pt>
                <c:pt idx="231">
                  <c:v>16.482147692231088</c:v>
                </c:pt>
                <c:pt idx="232">
                  <c:v>16.403277874175934</c:v>
                </c:pt>
                <c:pt idx="233">
                  <c:v>16.324896476405428</c:v>
                </c:pt>
                <c:pt idx="234">
                  <c:v>16.246999047507124</c:v>
                </c:pt>
                <c:pt idx="235">
                  <c:v>16.169581189327978</c:v>
                </c:pt>
                <c:pt idx="236">
                  <c:v>16.092638556188142</c:v>
                </c:pt>
                <c:pt idx="237">
                  <c:v>16.016166854108519</c:v>
                </c:pt>
                <c:pt idx="238">
                  <c:v>15.940161840051799</c:v>
                </c:pt>
                <c:pt idx="239">
                  <c:v>15.864619321176741</c:v>
                </c:pt>
                <c:pt idx="240">
                  <c:v>15.789535154105396</c:v>
                </c:pt>
                <c:pt idx="241">
                  <c:v>15.714905244203011</c:v>
                </c:pt>
                <c:pt idx="242">
                  <c:v>15.640725544870397</c:v>
                </c:pt>
                <c:pt idx="243">
                  <c:v>15.566992056848489</c:v>
                </c:pt>
                <c:pt idx="244">
                  <c:v>15.493700827534839</c:v>
                </c:pt>
                <c:pt idx="245">
                  <c:v>15.420847950311844</c:v>
                </c:pt>
                <c:pt idx="246">
                  <c:v>15.348429563886407</c:v>
                </c:pt>
                <c:pt idx="247">
                  <c:v>15.276441851640937</c:v>
                </c:pt>
                <c:pt idx="248">
                  <c:v>15.204881040995298</c:v>
                </c:pt>
                <c:pt idx="249">
                  <c:v>15.133743402779606</c:v>
                </c:pt>
                <c:pt idx="250">
                  <c:v>15.063025250617651</c:v>
                </c:pt>
                <c:pt idx="251">
                  <c:v>14.992722940320684</c:v>
                </c:pt>
                <c:pt idx="252">
                  <c:v>14.922832869291399</c:v>
                </c:pt>
                <c:pt idx="253">
                  <c:v>14.853351475937954</c:v>
                </c:pt>
                <c:pt idx="254">
                  <c:v>14.784275239097726</c:v>
                </c:pt>
                <c:pt idx="255">
                  <c:v>14.71560067747072</c:v>
                </c:pt>
                <c:pt idx="256">
                  <c:v>14.647324349062435</c:v>
                </c:pt>
                <c:pt idx="257">
                  <c:v>14.579442850635891</c:v>
                </c:pt>
                <c:pt idx="258">
                  <c:v>14.51195281717281</c:v>
                </c:pt>
                <c:pt idx="259">
                  <c:v>14.444850921343656</c:v>
                </c:pt>
                <c:pt idx="260">
                  <c:v>14.378133872986366</c:v>
                </c:pt>
                <c:pt idx="261">
                  <c:v>14.31179841859373</c:v>
                </c:pt>
                <c:pt idx="262">
                  <c:v>14.24584134080906</c:v>
                </c:pt>
                <c:pt idx="263">
                  <c:v>14.1802594579302</c:v>
                </c:pt>
                <c:pt idx="264">
                  <c:v>14.115049623421529</c:v>
                </c:pt>
                <c:pt idx="265">
                  <c:v>14.05020872543396</c:v>
                </c:pt>
                <c:pt idx="266">
                  <c:v>13.985733686332692</c:v>
                </c:pt>
                <c:pt idx="267">
                  <c:v>13.921621462232588</c:v>
                </c:pt>
                <c:pt idx="268">
                  <c:v>13.85786904254107</c:v>
                </c:pt>
                <c:pt idx="269">
                  <c:v>13.794473449508351</c:v>
                </c:pt>
                <c:pt idx="270">
                  <c:v>13.73143173778489</c:v>
                </c:pt>
                <c:pt idx="271">
                  <c:v>13.668740993985919</c:v>
                </c:pt>
                <c:pt idx="272">
                  <c:v>13.606398336262947</c:v>
                </c:pt>
                <c:pt idx="273">
                  <c:v>13.544400913882052</c:v>
                </c:pt>
                <c:pt idx="274">
                  <c:v>13.482745906808889</c:v>
                </c:pt>
                <c:pt idx="275">
                  <c:v>13.421430525300282</c:v>
                </c:pt>
                <c:pt idx="276">
                  <c:v>13.360452009502263</c:v>
                </c:pt>
                <c:pt idx="277">
                  <c:v>13.299807629054419</c:v>
                </c:pt>
                <c:pt idx="278">
                  <c:v>13.239494682700512</c:v>
                </c:pt>
                <c:pt idx="279">
                  <c:v>13.179510497905161</c:v>
                </c:pt>
                <c:pt idx="280">
                  <c:v>13.119852430476554</c:v>
                </c:pt>
                <c:pt idx="281">
                  <c:v>13.060517864195011</c:v>
                </c:pt>
                <c:pt idx="282">
                  <c:v>13.001504210447385</c:v>
                </c:pt>
                <c:pt idx="283">
                  <c:v>12.942808907867063</c:v>
                </c:pt>
                <c:pt idx="284">
                  <c:v>12.884429421979627</c:v>
                </c:pt>
                <c:pt idx="285">
                  <c:v>12.826363244853935</c:v>
                </c:pt>
                <c:pt idx="286">
                  <c:v>12.768607894758587</c:v>
                </c:pt>
                <c:pt idx="287">
                  <c:v>12.711160915823706</c:v>
                </c:pt>
                <c:pt idx="288">
                  <c:v>12.654019877707858</c:v>
                </c:pt>
                <c:pt idx="289">
                  <c:v>12.59718237527011</c:v>
                </c:pt>
                <c:pt idx="290">
                  <c:v>12.540646028247091</c:v>
                </c:pt>
                <c:pt idx="291">
                  <c:v>12.484408480934922</c:v>
                </c:pt>
                <c:pt idx="292">
                  <c:v>12.42846740187605</c:v>
                </c:pt>
                <c:pt idx="293">
                  <c:v>12.372820483550774</c:v>
                </c:pt>
                <c:pt idx="294">
                  <c:v>12.317465442073457</c:v>
                </c:pt>
                <c:pt idx="295">
                  <c:v>12.262400016893325</c:v>
                </c:pt>
                <c:pt idx="296">
                  <c:v>12.207621970499728</c:v>
                </c:pt>
                <c:pt idx="297">
                  <c:v>12.153129088131889</c:v>
                </c:pt>
                <c:pt idx="298">
                  <c:v>12.09891917749294</c:v>
                </c:pt>
                <c:pt idx="299">
                  <c:v>12.044990068468264</c:v>
                </c:pt>
                <c:pt idx="300">
                  <c:v>11.991339612848028</c:v>
                </c:pt>
                <c:pt idx="301">
                  <c:v>11.937965684053824</c:v>
                </c:pt>
                <c:pt idx="302">
                  <c:v>11.884866176869389</c:v>
                </c:pt>
                <c:pt idx="303">
                  <c:v>11.832039007175299</c:v>
                </c:pt>
                <c:pt idx="304">
                  <c:v>11.779482111687569</c:v>
                </c:pt>
                <c:pt idx="305">
                  <c:v>11.727193447700108</c:v>
                </c:pt>
                <c:pt idx="306">
                  <c:v>11.675170992830994</c:v>
                </c:pt>
                <c:pt idx="307">
                  <c:v>11.62341274477239</c:v>
                </c:pt>
                <c:pt idx="308">
                  <c:v>11.571916721044198</c:v>
                </c:pt>
                <c:pt idx="309">
                  <c:v>11.520680958751251</c:v>
                </c:pt>
                <c:pt idx="310">
                  <c:v>11.469703514344088</c:v>
                </c:pt>
                <c:pt idx="311">
                  <c:v>11.418982463383136</c:v>
                </c:pt>
                <c:pt idx="312">
                  <c:v>11.368515900306386</c:v>
                </c:pt>
                <c:pt idx="313">
                  <c:v>11.318301938200365</c:v>
                </c:pt>
                <c:pt idx="314">
                  <c:v>11.268338708574456</c:v>
                </c:pt>
                <c:pt idx="315">
                  <c:v>11.218624361138422</c:v>
                </c:pt>
                <c:pt idx="316">
                  <c:v>11.169157063583166</c:v>
                </c:pt>
                <c:pt idx="317">
                  <c:v>11.119935001364604</c:v>
                </c:pt>
                <c:pt idx="318">
                  <c:v>11.070956377490633</c:v>
                </c:pt>
                <c:pt idx="319">
                  <c:v>11.022219412311147</c:v>
                </c:pt>
                <c:pt idx="320">
                  <c:v>10.973722343311008</c:v>
                </c:pt>
                <c:pt idx="321">
                  <c:v>10.925463424906011</c:v>
                </c:pt>
                <c:pt idx="322">
                  <c:v>10.877440928241681</c:v>
                </c:pt>
                <c:pt idx="323">
                  <c:v>10.829653140994944</c:v>
                </c:pt>
                <c:pt idx="324">
                  <c:v>10.782098367178589</c:v>
                </c:pt>
                <c:pt idx="325">
                  <c:v>10.73477492694848</c:v>
                </c:pt>
                <c:pt idx="326">
                  <c:v>10.687681156413463</c:v>
                </c:pt>
                <c:pt idx="327">
                  <c:v>10.640815407447951</c:v>
                </c:pt>
                <c:pt idx="328">
                  <c:v>10.594176047507128</c:v>
                </c:pt>
                <c:pt idx="329">
                  <c:v>10.547761459444695</c:v>
                </c:pt>
                <c:pt idx="330">
                  <c:v>10.501570041333212</c:v>
                </c:pt>
                <c:pt idx="331">
                  <c:v>10.455600206286862</c:v>
                </c:pt>
                <c:pt idx="332">
                  <c:v>10.409850382286736</c:v>
                </c:pt>
                <c:pt idx="333">
                  <c:v>10.364319012008492</c:v>
                </c:pt>
                <c:pt idx="334">
                  <c:v>10.319004552652379</c:v>
                </c:pt>
                <c:pt idx="335">
                  <c:v>10.273905475775658</c:v>
                </c:pt>
                <c:pt idx="336">
                  <c:v>10.229020267127249</c:v>
                </c:pt>
                <c:pt idx="337">
                  <c:v>10.184347426484701</c:v>
                </c:pt>
                <c:pt idx="338">
                  <c:v>10.139885467493352</c:v>
                </c:pt>
                <c:pt idx="339">
                  <c:v>10.095632917507713</c:v>
                </c:pt>
                <c:pt idx="340">
                  <c:v>10.051588317434982</c:v>
                </c:pt>
                <c:pt idx="341">
                  <c:v>10.007750221580698</c:v>
                </c:pt>
                <c:pt idx="342">
                  <c:v>9.9641171974964866</c:v>
                </c:pt>
                <c:pt idx="343">
                  <c:v>9.9206878258298605</c:v>
                </c:pt>
                <c:pt idx="344">
                  <c:v>9.8774607001760355</c:v>
                </c:pt>
                <c:pt idx="345">
                  <c:v>9.8344344269317663</c:v>
                </c:pt>
                <c:pt idx="346">
                  <c:v>9.7916076251511139</c:v>
                </c:pt>
                <c:pt idx="347">
                  <c:v>9.748978926403181</c:v>
                </c:pt>
                <c:pt idx="348">
                  <c:v>9.7065469746317117</c:v>
                </c:pt>
                <c:pt idx="349">
                  <c:v>9.6643104260166002</c:v>
                </c:pt>
                <c:pt idx="350">
                  <c:v>9.6222679488372105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3F-485B-BB1D-69E3E5483217}"/>
            </c:ext>
          </c:extLst>
        </c:ser>
        <c:ser>
          <c:idx val="2"/>
          <c:order val="2"/>
          <c:tx>
            <c:strRef>
              <c:f>'13c-beta'!$X$1</c:f>
              <c:strCache>
                <c:ptCount val="1"/>
                <c:pt idx="0">
                  <c:v>Richet 1977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'13c-beta'!$C$5:$C$355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'13c-beta'!$X$5:$X$355</c:f>
              <c:numCache>
                <c:formatCode>0.000</c:formatCode>
                <c:ptCount val="351"/>
                <c:pt idx="200">
                  <c:v>18.460757112633459</c:v>
                </c:pt>
                <c:pt idx="201">
                  <c:v>18.365812437442187</c:v>
                </c:pt>
                <c:pt idx="202">
                  <c:v>18.271576832885032</c:v>
                </c:pt>
                <c:pt idx="203">
                  <c:v>18.178043037706352</c:v>
                </c:pt>
                <c:pt idx="204">
                  <c:v>18.085203884002716</c:v>
                </c:pt>
                <c:pt idx="205">
                  <c:v>17.99305229579106</c:v>
                </c:pt>
                <c:pt idx="206">
                  <c:v>17.901581287602191</c:v>
                </c:pt>
                <c:pt idx="207">
                  <c:v>17.810783963099048</c:v>
                </c:pt>
                <c:pt idx="208">
                  <c:v>17.720653513719327</c:v>
                </c:pt>
                <c:pt idx="209">
                  <c:v>17.631183217341849</c:v>
                </c:pt>
                <c:pt idx="210">
                  <c:v>17.542366436976437</c:v>
                </c:pt>
                <c:pt idx="211">
                  <c:v>17.454196619476534</c:v>
                </c:pt>
                <c:pt idx="212">
                  <c:v>17.366667294274386</c:v>
                </c:pt>
                <c:pt idx="213">
                  <c:v>17.279772072138208</c:v>
                </c:pt>
                <c:pt idx="214">
                  <c:v>17.193504643950909</c:v>
                </c:pt>
                <c:pt idx="215">
                  <c:v>17.107858779510018</c:v>
                </c:pt>
                <c:pt idx="216">
                  <c:v>17.022828326348311</c:v>
                </c:pt>
                <c:pt idx="217">
                  <c:v>16.938407208574844</c:v>
                </c:pt>
                <c:pt idx="218">
                  <c:v>16.854589425735888</c:v>
                </c:pt>
                <c:pt idx="219">
                  <c:v>16.771369051695459</c:v>
                </c:pt>
                <c:pt idx="220">
                  <c:v>16.688740233535</c:v>
                </c:pt>
                <c:pt idx="221">
                  <c:v>16.606697190471934</c:v>
                </c:pt>
                <c:pt idx="222">
                  <c:v>16.525234212796619</c:v>
                </c:pt>
                <c:pt idx="223">
                  <c:v>16.444345660827416</c:v>
                </c:pt>
                <c:pt idx="224">
                  <c:v>16.364025963883563</c:v>
                </c:pt>
                <c:pt idx="225">
                  <c:v>16.284269619275364</c:v>
                </c:pt>
                <c:pt idx="226">
                  <c:v>16.205071191311553</c:v>
                </c:pt>
                <c:pt idx="227">
                  <c:v>16.126425310323334</c:v>
                </c:pt>
                <c:pt idx="228">
                  <c:v>16.048326671704956</c:v>
                </c:pt>
                <c:pt idx="229">
                  <c:v>15.970770034970284</c:v>
                </c:pt>
                <c:pt idx="230">
                  <c:v>15.893750222825313</c:v>
                </c:pt>
                <c:pt idx="231">
                  <c:v>15.817262120256123</c:v>
                </c:pt>
                <c:pt idx="232">
                  <c:v>15.741300673632095</c:v>
                </c:pt>
                <c:pt idx="233">
                  <c:v>15.665860889824051</c:v>
                </c:pt>
                <c:pt idx="234">
                  <c:v>15.590937835337057</c:v>
                </c:pt>
                <c:pt idx="235">
                  <c:v>15.516526635457646</c:v>
                </c:pt>
                <c:pt idx="236">
                  <c:v>15.442622473415087</c:v>
                </c:pt>
                <c:pt idx="237">
                  <c:v>15.369220589556564</c:v>
                </c:pt>
                <c:pt idx="238">
                  <c:v>15.296316280535931</c:v>
                </c:pt>
                <c:pt idx="239">
                  <c:v>15.2239048985158</c:v>
                </c:pt>
                <c:pt idx="240">
                  <c:v>15.151981850382731</c:v>
                </c:pt>
                <c:pt idx="241">
                  <c:v>15.080542596975276</c:v>
                </c:pt>
                <c:pt idx="242">
                  <c:v>15.009582652324612</c:v>
                </c:pt>
                <c:pt idx="243">
                  <c:v>14.939097582907591</c:v>
                </c:pt>
                <c:pt idx="244">
                  <c:v>14.869083006911913</c:v>
                </c:pt>
                <c:pt idx="245">
                  <c:v>14.799534593513238</c:v>
                </c:pt>
                <c:pt idx="246">
                  <c:v>14.730448062164006</c:v>
                </c:pt>
                <c:pt idx="247">
                  <c:v>14.66181918189376</c:v>
                </c:pt>
                <c:pt idx="248">
                  <c:v>14.593643770620739</c:v>
                </c:pt>
                <c:pt idx="249">
                  <c:v>14.525917694474563</c:v>
                </c:pt>
                <c:pt idx="250">
                  <c:v>14.458636867129796</c:v>
                </c:pt>
                <c:pt idx="251">
                  <c:v>14.391797249150185</c:v>
                </c:pt>
                <c:pt idx="252">
                  <c:v>14.325394847343373</c:v>
                </c:pt>
                <c:pt idx="253">
                  <c:v>14.259425714125959</c:v>
                </c:pt>
                <c:pt idx="254">
                  <c:v>14.193885946898574</c:v>
                </c:pt>
                <c:pt idx="255">
                  <c:v>14.12877168743101</c:v>
                </c:pt>
                <c:pt idx="256">
                  <c:v>14.06407912125699</c:v>
                </c:pt>
                <c:pt idx="257">
                  <c:v>13.999804477078582</c:v>
                </c:pt>
                <c:pt idx="258">
                  <c:v>13.935944026179973</c:v>
                </c:pt>
                <c:pt idx="259">
                  <c:v>13.872494081850517</c:v>
                </c:pt>
                <c:pt idx="260">
                  <c:v>13.809450998816837</c:v>
                </c:pt>
                <c:pt idx="261">
                  <c:v>13.746811172683826</c:v>
                </c:pt>
                <c:pt idx="262">
                  <c:v>13.684571039384414</c:v>
                </c:pt>
                <c:pt idx="263">
                  <c:v>13.622727074637941</c:v>
                </c:pt>
                <c:pt idx="264">
                  <c:v>13.561275793416927</c:v>
                </c:pt>
                <c:pt idx="265">
                  <c:v>13.500213749422221</c:v>
                </c:pt>
                <c:pt idx="266">
                  <c:v>13.439537534566208</c:v>
                </c:pt>
                <c:pt idx="267">
                  <c:v>13.379243778464074</c:v>
                </c:pt>
                <c:pt idx="268">
                  <c:v>13.319329147932942</c:v>
                </c:pt>
                <c:pt idx="269">
                  <c:v>13.259790346498699</c:v>
                </c:pt>
                <c:pt idx="270">
                  <c:v>13.200624113910434</c:v>
                </c:pt>
                <c:pt idx="271">
                  <c:v>13.141827225662356</c:v>
                </c:pt>
                <c:pt idx="272">
                  <c:v>13.083396492523006</c:v>
                </c:pt>
                <c:pt idx="273">
                  <c:v>13.025328760071693</c:v>
                </c:pt>
                <c:pt idx="274">
                  <c:v>12.967620908241992</c:v>
                </c:pt>
                <c:pt idx="275">
                  <c:v>12.910269850872238</c:v>
                </c:pt>
                <c:pt idx="276">
                  <c:v>12.853272535262791</c:v>
                </c:pt>
                <c:pt idx="277">
                  <c:v>12.796625941740063</c:v>
                </c:pt>
                <c:pt idx="278">
                  <c:v>12.740327083227141</c:v>
                </c:pt>
                <c:pt idx="279">
                  <c:v>12.684373004820891</c:v>
                </c:pt>
                <c:pt idx="280">
                  <c:v>12.628760783375428</c:v>
                </c:pt>
                <c:pt idx="281">
                  <c:v>12.573487527091885</c:v>
                </c:pt>
                <c:pt idx="282">
                  <c:v>12.518550375114307</c:v>
                </c:pt>
                <c:pt idx="283">
                  <c:v>12.463946497131618</c:v>
                </c:pt>
                <c:pt idx="284">
                  <c:v>12.409673092985555</c:v>
                </c:pt>
                <c:pt idx="285">
                  <c:v>12.355727392284424</c:v>
                </c:pt>
                <c:pt idx="286">
                  <c:v>12.302106654022628</c:v>
                </c:pt>
                <c:pt idx="287">
                  <c:v>12.248808166205857</c:v>
                </c:pt>
                <c:pt idx="288">
                  <c:v>12.195829245481796</c:v>
                </c:pt>
                <c:pt idx="289">
                  <c:v>12.143167236776366</c:v>
                </c:pt>
                <c:pt idx="290">
                  <c:v>12.090819512935289</c:v>
                </c:pt>
                <c:pt idx="291">
                  <c:v>12.038783474370941</c:v>
                </c:pt>
                <c:pt idx="292">
                  <c:v>11.987056548714433</c:v>
                </c:pt>
                <c:pt idx="293">
                  <c:v>11.935636190472765</c:v>
                </c:pt>
                <c:pt idx="294">
                  <c:v>11.884519880691021</c:v>
                </c:pt>
                <c:pt idx="295">
                  <c:v>11.83370512661951</c:v>
                </c:pt>
                <c:pt idx="296">
                  <c:v>11.783189461385744</c:v>
                </c:pt>
                <c:pt idx="297">
                  <c:v>11.732970443671226</c:v>
                </c:pt>
                <c:pt idx="298">
                  <c:v>11.683045657392888</c:v>
                </c:pt>
                <c:pt idx="299">
                  <c:v>11.633412711389216</c:v>
                </c:pt>
                <c:pt idx="300">
                  <c:v>11.584069239110855</c:v>
                </c:pt>
                <c:pt idx="301">
                  <c:v>11.535012898315721</c:v>
                </c:pt>
                <c:pt idx="302">
                  <c:v>11.486241370768505</c:v>
                </c:pt>
                <c:pt idx="303">
                  <c:v>11.437752361944495</c:v>
                </c:pt>
                <c:pt idx="304">
                  <c:v>11.389543600737648</c:v>
                </c:pt>
                <c:pt idx="305">
                  <c:v>11.341612839172864</c:v>
                </c:pt>
                <c:pt idx="306">
                  <c:v>11.293957852122359</c:v>
                </c:pt>
                <c:pt idx="307">
                  <c:v>11.246576437026091</c:v>
                </c:pt>
                <c:pt idx="308">
                  <c:v>11.199466413616173</c:v>
                </c:pt>
                <c:pt idx="309">
                  <c:v>11.152625623645214</c:v>
                </c:pt>
                <c:pt idx="310">
                  <c:v>11.10605193061849</c:v>
                </c:pt>
                <c:pt idx="311">
                  <c:v>11.059743219529937</c:v>
                </c:pt>
                <c:pt idx="312">
                  <c:v>11.013697396601851</c:v>
                </c:pt>
                <c:pt idx="313">
                  <c:v>10.967912389028283</c:v>
                </c:pt>
                <c:pt idx="314">
                  <c:v>10.922386144722042</c:v>
                </c:pt>
                <c:pt idx="315">
                  <c:v>10.877116632065231</c:v>
                </c:pt>
                <c:pt idx="316">
                  <c:v>10.832101839663315</c:v>
                </c:pt>
                <c:pt idx="317">
                  <c:v>10.787339776102607</c:v>
                </c:pt>
                <c:pt idx="318">
                  <c:v>10.74282846971116</c:v>
                </c:pt>
                <c:pt idx="319">
                  <c:v>10.698565968322979</c:v>
                </c:pt>
                <c:pt idx="320">
                  <c:v>10.654550339045528</c:v>
                </c:pt>
                <c:pt idx="321">
                  <c:v>10.610779668030441</c:v>
                </c:pt>
                <c:pt idx="322">
                  <c:v>10.56725206024745</c:v>
                </c:pt>
                <c:pt idx="323">
                  <c:v>10.523965639261407</c:v>
                </c:pt>
                <c:pt idx="324">
                  <c:v>10.480918547012397</c:v>
                </c:pt>
                <c:pt idx="325">
                  <c:v>10.4381089435989</c:v>
                </c:pt>
                <c:pt idx="326">
                  <c:v>10.395535007063893</c:v>
                </c:pt>
                <c:pt idx="327">
                  <c:v>10.353194933183934</c:v>
                </c:pt>
                <c:pt idx="328">
                  <c:v>10.311086935261107</c:v>
                </c:pt>
                <c:pt idx="329">
                  <c:v>10.269209243917826</c:v>
                </c:pt>
                <c:pt idx="330">
                  <c:v>10.227560106894435</c:v>
                </c:pt>
                <c:pt idx="331">
                  <c:v>10.186137788849559</c:v>
                </c:pt>
                <c:pt idx="332">
                  <c:v>10.144940571163193</c:v>
                </c:pt>
                <c:pt idx="333">
                  <c:v>10.103966751742432</c:v>
                </c:pt>
                <c:pt idx="334">
                  <c:v>10.063214644829859</c:v>
                </c:pt>
                <c:pt idx="335">
                  <c:v>10.022682580814509</c:v>
                </c:pt>
                <c:pt idx="336">
                  <c:v>9.9823689060453837</c:v>
                </c:pt>
                <c:pt idx="337">
                  <c:v>9.9422719826474921</c:v>
                </c:pt>
                <c:pt idx="338">
                  <c:v>9.9023901883403482</c:v>
                </c:pt>
                <c:pt idx="339">
                  <c:v>9.862721916258911</c:v>
                </c:pt>
                <c:pt idx="340">
                  <c:v>9.823265574776924</c:v>
                </c:pt>
                <c:pt idx="341">
                  <c:v>9.7840195873326135</c:v>
                </c:pt>
                <c:pt idx="342">
                  <c:v>9.7449823922567109</c:v>
                </c:pt>
                <c:pt idx="343">
                  <c:v>9.7061524426027699</c:v>
                </c:pt>
                <c:pt idx="344">
                  <c:v>9.6675282059797443</c:v>
                </c:pt>
                <c:pt idx="345">
                  <c:v>9.6291081643867642</c:v>
                </c:pt>
                <c:pt idx="346">
                  <c:v>9.590890814050125</c:v>
                </c:pt>
                <c:pt idx="347">
                  <c:v>9.5528746652624275</c:v>
                </c:pt>
                <c:pt idx="348">
                  <c:v>9.5150582422238177</c:v>
                </c:pt>
                <c:pt idx="349">
                  <c:v>9.4774400828853551</c:v>
                </c:pt>
                <c:pt idx="350">
                  <c:v>9.4400187387944019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3F-485B-BB1D-69E3E5483217}"/>
            </c:ext>
          </c:extLst>
        </c:ser>
        <c:ser>
          <c:idx val="3"/>
          <c:order val="3"/>
          <c:tx>
            <c:strRef>
              <c:f>'13c-beta'!$Y$1</c:f>
              <c:strCache>
                <c:ptCount val="1"/>
                <c:pt idx="0">
                  <c:v>Horita 2001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'13c-beta'!$C$5:$C$355</c:f>
              <c:numCache>
                <c:formatCode>0.000</c:formatCode>
                <c:ptCount val="351"/>
                <c:pt idx="0">
                  <c:v>3.6609921288669232</c:v>
                </c:pt>
                <c:pt idx="1">
                  <c:v>3.6343812465927678</c:v>
                </c:pt>
                <c:pt idx="2">
                  <c:v>3.608154429009562</c:v>
                </c:pt>
                <c:pt idx="3">
                  <c:v>3.5823034210997675</c:v>
                </c:pt>
                <c:pt idx="4">
                  <c:v>3.5568202027387517</c:v>
                </c:pt>
                <c:pt idx="5">
                  <c:v>3.5316969803990821</c:v>
                </c:pt>
                <c:pt idx="6">
                  <c:v>3.5069261792039281</c:v>
                </c:pt>
                <c:pt idx="7">
                  <c:v>3.4825004353125548</c:v>
                </c:pt>
                <c:pt idx="8">
                  <c:v>3.4584125886218229</c:v>
                </c:pt>
                <c:pt idx="9">
                  <c:v>3.4346556757685045</c:v>
                </c:pt>
                <c:pt idx="10">
                  <c:v>3.4112229234180456</c:v>
                </c:pt>
                <c:pt idx="11">
                  <c:v>3.3881077418261905</c:v>
                </c:pt>
                <c:pt idx="12">
                  <c:v>3.3653037186606092</c:v>
                </c:pt>
                <c:pt idx="13">
                  <c:v>3.3428046130703661</c:v>
                </c:pt>
                <c:pt idx="14">
                  <c:v>3.3206043499916986</c:v>
                </c:pt>
                <c:pt idx="15">
                  <c:v>3.2986970146792021</c:v>
                </c:pt>
                <c:pt idx="16">
                  <c:v>3.2770768474520731</c:v>
                </c:pt>
                <c:pt idx="17">
                  <c:v>3.2557382386456131</c:v>
                </c:pt>
                <c:pt idx="18">
                  <c:v>3.2346757237586936</c:v>
                </c:pt>
                <c:pt idx="19">
                  <c:v>3.213883978788366</c:v>
                </c:pt>
                <c:pt idx="20">
                  <c:v>3.1933578157432541</c:v>
                </c:pt>
                <c:pt idx="21">
                  <c:v>3.1730921783277806</c:v>
                </c:pt>
                <c:pt idx="22">
                  <c:v>3.1530821377896898</c:v>
                </c:pt>
                <c:pt idx="23">
                  <c:v>3.1333228889237037</c:v>
                </c:pt>
                <c:pt idx="24">
                  <c:v>3.113809746224506</c:v>
                </c:pt>
                <c:pt idx="25">
                  <c:v>3.094538140182578</c:v>
                </c:pt>
                <c:pt idx="26">
                  <c:v>3.0755036137167462</c:v>
                </c:pt>
                <c:pt idx="27">
                  <c:v>3.0567018187375825</c:v>
                </c:pt>
                <c:pt idx="28">
                  <c:v>3.0381285128360931</c:v>
                </c:pt>
                <c:pt idx="29">
                  <c:v>3.0197795560924057</c:v>
                </c:pt>
                <c:pt idx="30">
                  <c:v>3.0016509079993998</c:v>
                </c:pt>
                <c:pt idx="31">
                  <c:v>2.9837386244964943</c:v>
                </c:pt>
                <c:pt idx="32">
                  <c:v>2.966038855109002</c:v>
                </c:pt>
                <c:pt idx="33">
                  <c:v>2.9485478401887071</c:v>
                </c:pt>
                <c:pt idx="34">
                  <c:v>2.9312619082515026</c:v>
                </c:pt>
                <c:pt idx="35">
                  <c:v>2.9141774734081309</c:v>
                </c:pt>
                <c:pt idx="36">
                  <c:v>2.8972910328842536</c:v>
                </c:pt>
                <c:pt idx="37">
                  <c:v>2.8805991646262425</c:v>
                </c:pt>
                <c:pt idx="38">
                  <c:v>2.8640985249892599</c:v>
                </c:pt>
                <c:pt idx="39">
                  <c:v>2.8477858465043431</c:v>
                </c:pt>
                <c:pt idx="40">
                  <c:v>2.8316579357213651</c:v>
                </c:pt>
                <c:pt idx="41">
                  <c:v>2.8157116711248769</c:v>
                </c:pt>
                <c:pt idx="42">
                  <c:v>2.7999440011199779</c:v>
                </c:pt>
                <c:pt idx="43">
                  <c:v>2.7843519420854799</c:v>
                </c:pt>
                <c:pt idx="44">
                  <c:v>2.7689325764917627</c:v>
                </c:pt>
                <c:pt idx="45">
                  <c:v>2.7536830510808206</c:v>
                </c:pt>
                <c:pt idx="46">
                  <c:v>2.7386005751061209</c:v>
                </c:pt>
                <c:pt idx="47">
                  <c:v>2.7236824186299877</c:v>
                </c:pt>
                <c:pt idx="48">
                  <c:v>2.7089259108763377</c:v>
                </c:pt>
                <c:pt idx="49">
                  <c:v>2.6943284386366702</c:v>
                </c:pt>
                <c:pt idx="50">
                  <c:v>2.6798874447273215</c:v>
                </c:pt>
                <c:pt idx="51">
                  <c:v>2.6656004264960682</c:v>
                </c:pt>
                <c:pt idx="52">
                  <c:v>2.6514649343762429</c:v>
                </c:pt>
                <c:pt idx="53">
                  <c:v>2.637478570486615</c:v>
                </c:pt>
                <c:pt idx="54">
                  <c:v>2.6236389872753509</c:v>
                </c:pt>
                <c:pt idx="55">
                  <c:v>2.6099438862064468</c:v>
                </c:pt>
                <c:pt idx="56">
                  <c:v>2.5963910164870829</c:v>
                </c:pt>
                <c:pt idx="57">
                  <c:v>2.5829781738344311</c:v>
                </c:pt>
                <c:pt idx="58">
                  <c:v>2.5697031992804833</c:v>
                </c:pt>
                <c:pt idx="59">
                  <c:v>2.5565639780135498</c:v>
                </c:pt>
                <c:pt idx="60">
                  <c:v>2.5435584382551188</c:v>
                </c:pt>
                <c:pt idx="61">
                  <c:v>2.5306845501708213</c:v>
                </c:pt>
                <c:pt idx="62">
                  <c:v>2.517940324814302</c:v>
                </c:pt>
                <c:pt idx="63">
                  <c:v>2.5053238131028435</c:v>
                </c:pt>
                <c:pt idx="64">
                  <c:v>2.4928331048236321</c:v>
                </c:pt>
                <c:pt idx="65">
                  <c:v>2.480466327669602</c:v>
                </c:pt>
                <c:pt idx="66">
                  <c:v>2.4682216463038382</c:v>
                </c:pt>
                <c:pt idx="67">
                  <c:v>2.4560972614515535</c:v>
                </c:pt>
                <c:pt idx="68">
                  <c:v>2.4440914090186974</c:v>
                </c:pt>
                <c:pt idx="69">
                  <c:v>2.4322023592362885</c:v>
                </c:pt>
                <c:pt idx="70">
                  <c:v>2.4204284158296021</c:v>
                </c:pt>
                <c:pt idx="71">
                  <c:v>2.4087679152113695</c:v>
                </c:pt>
                <c:pt idx="72">
                  <c:v>2.3972192256981901</c:v>
                </c:pt>
                <c:pt idx="73">
                  <c:v>2.3857807467493739</c:v>
                </c:pt>
                <c:pt idx="74">
                  <c:v>2.3744509082274727</c:v>
                </c:pt>
                <c:pt idx="75">
                  <c:v>2.3632281696797826</c:v>
                </c:pt>
                <c:pt idx="76">
                  <c:v>2.3521110196401271</c:v>
                </c:pt>
                <c:pt idx="77">
                  <c:v>2.3410979749502516</c:v>
                </c:pt>
                <c:pt idx="78">
                  <c:v>2.3301875801001981</c:v>
                </c:pt>
                <c:pt idx="79">
                  <c:v>2.3193784065870346</c:v>
                </c:pt>
                <c:pt idx="80">
                  <c:v>2.308669052291354</c:v>
                </c:pt>
                <c:pt idx="81">
                  <c:v>2.2980581408709639</c:v>
                </c:pt>
                <c:pt idx="82">
                  <c:v>2.287544321171223</c:v>
                </c:pt>
                <c:pt idx="83">
                  <c:v>2.2771262666514858</c:v>
                </c:pt>
                <c:pt idx="84">
                  <c:v>2.2668026748271566</c:v>
                </c:pt>
                <c:pt idx="85">
                  <c:v>2.2565722667268422</c:v>
                </c:pt>
                <c:pt idx="86">
                  <c:v>2.2464337863641468</c:v>
                </c:pt>
                <c:pt idx="87">
                  <c:v>2.2363860002236389</c:v>
                </c:pt>
                <c:pt idx="88">
                  <c:v>2.2264276967605476</c:v>
                </c:pt>
                <c:pt idx="89">
                  <c:v>2.2165576859137759</c:v>
                </c:pt>
                <c:pt idx="90">
                  <c:v>2.2067747986317996</c:v>
                </c:pt>
                <c:pt idx="91">
                  <c:v>2.1970778864110736</c:v>
                </c:pt>
                <c:pt idx="92">
                  <c:v>2.1874658208465494</c:v>
                </c:pt>
                <c:pt idx="93">
                  <c:v>2.1779374931939453</c:v>
                </c:pt>
                <c:pt idx="94">
                  <c:v>2.1684918139434024</c:v>
                </c:pt>
                <c:pt idx="95">
                  <c:v>2.1591277124041888</c:v>
                </c:pt>
                <c:pt idx="96">
                  <c:v>2.1498441363001182</c:v>
                </c:pt>
                <c:pt idx="97">
                  <c:v>2.1406400513753612</c:v>
                </c:pt>
                <c:pt idx="98">
                  <c:v>2.1315144410103382</c:v>
                </c:pt>
                <c:pt idx="99">
                  <c:v>2.1224663058473947</c:v>
                </c:pt>
                <c:pt idx="100">
                  <c:v>2.1134946634259748</c:v>
                </c:pt>
                <c:pt idx="101">
                  <c:v>2.1045985478270022</c:v>
                </c:pt>
                <c:pt idx="102">
                  <c:v>2.0957770093262078</c:v>
                </c:pt>
                <c:pt idx="103">
                  <c:v>2.0870291140561412</c:v>
                </c:pt>
                <c:pt idx="104">
                  <c:v>2.0783539436766083</c:v>
                </c:pt>
                <c:pt idx="105">
                  <c:v>2.0697505950532964</c:v>
                </c:pt>
                <c:pt idx="106">
                  <c:v>2.0612181799443472</c:v>
                </c:pt>
                <c:pt idx="107">
                  <c:v>2.0527558246946525</c:v>
                </c:pt>
                <c:pt idx="108">
                  <c:v>2.0443626699376471</c:v>
                </c:pt>
                <c:pt idx="109">
                  <c:v>2.0360378703043875</c:v>
                </c:pt>
                <c:pt idx="110">
                  <c:v>2.0277805941397142</c:v>
                </c:pt>
                <c:pt idx="111">
                  <c:v>2.0195900232252852</c:v>
                </c:pt>
                <c:pt idx="112">
                  <c:v>2.0114653525093029</c:v>
                </c:pt>
                <c:pt idx="113">
                  <c:v>2.0034057898427329</c:v>
                </c:pt>
                <c:pt idx="114">
                  <c:v>1.9954105557218398</c:v>
                </c:pt>
                <c:pt idx="115">
                  <c:v>1.9874788830368679</c:v>
                </c:pt>
                <c:pt idx="116">
                  <c:v>1.9796100168266852</c:v>
                </c:pt>
                <c:pt idx="117">
                  <c:v>1.971803214039239</c:v>
                </c:pt>
                <c:pt idx="118">
                  <c:v>1.9640577432976531</c:v>
                </c:pt>
                <c:pt idx="119">
                  <c:v>1.9563728846718185</c:v>
                </c:pt>
                <c:pt idx="120">
                  <c:v>1.9487479294553249</c:v>
                </c:pt>
                <c:pt idx="121">
                  <c:v>1.9411821799475881</c:v>
                </c:pt>
                <c:pt idx="122">
                  <c:v>1.9336749492410326</c:v>
                </c:pt>
                <c:pt idx="123">
                  <c:v>1.9262255610131946</c:v>
                </c:pt>
                <c:pt idx="124">
                  <c:v>1.9188333493236114</c:v>
                </c:pt>
                <c:pt idx="125">
                  <c:v>1.9114976584153685</c:v>
                </c:pt>
                <c:pt idx="126">
                  <c:v>1.9042178425211844</c:v>
                </c:pt>
                <c:pt idx="127">
                  <c:v>1.896993265673907</c:v>
                </c:pt>
                <c:pt idx="128">
                  <c:v>1.8898233015213077</c:v>
                </c:pt>
                <c:pt idx="129">
                  <c:v>1.8827073331450628</c:v>
                </c:pt>
                <c:pt idx="130">
                  <c:v>1.8756447528838038</c:v>
                </c:pt>
                <c:pt idx="131">
                  <c:v>1.8686349621601421</c:v>
                </c:pt>
                <c:pt idx="132">
                  <c:v>1.8616773713115518</c:v>
                </c:pt>
                <c:pt idx="133">
                  <c:v>1.854771399425021</c:v>
                </c:pt>
                <c:pt idx="134">
                  <c:v>1.8479164741753673</c:v>
                </c:pt>
                <c:pt idx="135">
                  <c:v>1.841112031667127</c:v>
                </c:pt>
                <c:pt idx="136">
                  <c:v>1.8343575162799231</c:v>
                </c:pt>
                <c:pt idx="137">
                  <c:v>1.8276523805172258</c:v>
                </c:pt>
                <c:pt idx="138">
                  <c:v>1.8209960848584177</c:v>
                </c:pt>
                <c:pt idx="139">
                  <c:v>1.8143880976140798</c:v>
                </c:pt>
                <c:pt idx="140">
                  <c:v>1.8078278947844166</c:v>
                </c:pt>
                <c:pt idx="141">
                  <c:v>1.8013149599207423</c:v>
                </c:pt>
                <c:pt idx="142">
                  <c:v>1.794848783989949</c:v>
                </c:pt>
                <c:pt idx="143">
                  <c:v>1.7884288652418852</c:v>
                </c:pt>
                <c:pt idx="144">
                  <c:v>1.7820547090795689</c:v>
                </c:pt>
                <c:pt idx="145">
                  <c:v>1.7757258279321673</c:v>
                </c:pt>
                <c:pt idx="146">
                  <c:v>1.7694417411306733</c:v>
                </c:pt>
                <c:pt idx="147">
                  <c:v>1.7632019747862118</c:v>
                </c:pt>
                <c:pt idx="148">
                  <c:v>1.7570060616709129</c:v>
                </c:pt>
                <c:pt idx="149">
                  <c:v>1.7508535411012869</c:v>
                </c:pt>
                <c:pt idx="150">
                  <c:v>1.7447439588240425</c:v>
                </c:pt>
                <c:pt idx="151">
                  <c:v>1.7386768669042858</c:v>
                </c:pt>
                <c:pt idx="152">
                  <c:v>1.7326518236160444</c:v>
                </c:pt>
                <c:pt idx="153">
                  <c:v>1.7266683933350602</c:v>
                </c:pt>
                <c:pt idx="154">
                  <c:v>1.7207261464337951</c:v>
                </c:pt>
                <c:pt idx="155">
                  <c:v>1.7148246591785992</c:v>
                </c:pt>
                <c:pt idx="156">
                  <c:v>1.708963513628984</c:v>
                </c:pt>
                <c:pt idx="157">
                  <c:v>1.7031422975389594</c:v>
                </c:pt>
                <c:pt idx="158">
                  <c:v>1.6973606042603753</c:v>
                </c:pt>
                <c:pt idx="159">
                  <c:v>1.6916180326482282</c:v>
                </c:pt>
                <c:pt idx="160">
                  <c:v>1.6859141869678833</c:v>
                </c:pt>
                <c:pt idx="161">
                  <c:v>1.6802486768041671</c:v>
                </c:pt>
                <c:pt idx="162">
                  <c:v>1.6746211169722851</c:v>
                </c:pt>
                <c:pt idx="163">
                  <c:v>1.6690311274305267</c:v>
                </c:pt>
                <c:pt idx="164">
                  <c:v>1.6634783331947103</c:v>
                </c:pt>
                <c:pt idx="165">
                  <c:v>1.6579623642543315</c:v>
                </c:pt>
                <c:pt idx="166">
                  <c:v>1.6524828554903743</c:v>
                </c:pt>
                <c:pt idx="167">
                  <c:v>1.647039446594746</c:v>
                </c:pt>
                <c:pt idx="168">
                  <c:v>1.6416317819912993</c:v>
                </c:pt>
                <c:pt idx="169">
                  <c:v>1.6362595107584064</c:v>
                </c:pt>
                <c:pt idx="170">
                  <c:v>1.6309222865530457</c:v>
                </c:pt>
                <c:pt idx="171">
                  <c:v>1.6256197675363733</c:v>
                </c:pt>
                <c:pt idx="172">
                  <c:v>1.6203516163007374</c:v>
                </c:pt>
                <c:pt idx="173">
                  <c:v>1.6151174997981104</c:v>
                </c:pt>
                <c:pt idx="174">
                  <c:v>1.6099170892699026</c:v>
                </c:pt>
                <c:pt idx="175">
                  <c:v>1.6047500601781273</c:v>
                </c:pt>
                <c:pt idx="176">
                  <c:v>1.599616092137887</c:v>
                </c:pt>
                <c:pt idx="177">
                  <c:v>1.5945148688511521</c:v>
                </c:pt>
                <c:pt idx="178">
                  <c:v>1.5894460780418025</c:v>
                </c:pt>
                <c:pt idx="179">
                  <c:v>1.5844094113919038</c:v>
                </c:pt>
                <c:pt idx="180">
                  <c:v>1.5794045644791914</c:v>
                </c:pt>
                <c:pt idx="181">
                  <c:v>1.5744312367157365</c:v>
                </c:pt>
                <c:pt idx="182">
                  <c:v>1.5694891312877659</c:v>
                </c:pt>
                <c:pt idx="183">
                  <c:v>1.5645779550966128</c:v>
                </c:pt>
                <c:pt idx="184">
                  <c:v>1.5596974187007722</c:v>
                </c:pt>
                <c:pt idx="185">
                  <c:v>1.5548472362590375</c:v>
                </c:pt>
                <c:pt idx="186">
                  <c:v>1.5500271254746958</c:v>
                </c:pt>
                <c:pt idx="187">
                  <c:v>1.5452368075407557</c:v>
                </c:pt>
                <c:pt idx="188">
                  <c:v>1.5404760070861896</c:v>
                </c:pt>
                <c:pt idx="189">
                  <c:v>1.5357444521231667</c:v>
                </c:pt>
                <c:pt idx="190">
                  <c:v>1.5310418739952538</c:v>
                </c:pt>
                <c:pt idx="191">
                  <c:v>1.5263680073265664</c:v>
                </c:pt>
                <c:pt idx="192">
                  <c:v>1.5217225899718483</c:v>
                </c:pt>
                <c:pt idx="193">
                  <c:v>1.5171053629674582</c:v>
                </c:pt>
                <c:pt idx="194">
                  <c:v>1.512516070483249</c:v>
                </c:pt>
                <c:pt idx="195">
                  <c:v>1.5079544597753149</c:v>
                </c:pt>
                <c:pt idx="196">
                  <c:v>1.5034202811395927</c:v>
                </c:pt>
                <c:pt idx="197">
                  <c:v>1.498913287866297</c:v>
                </c:pt>
                <c:pt idx="198">
                  <c:v>1.4944332361951731</c:v>
                </c:pt>
                <c:pt idx="199">
                  <c:v>1.4899798852715489</c:v>
                </c:pt>
                <c:pt idx="200">
                  <c:v>1.4855529971031718</c:v>
                </c:pt>
                <c:pt idx="201">
                  <c:v>1.481152336517811</c:v>
                </c:pt>
                <c:pt idx="202">
                  <c:v>1.4767776711216127</c:v>
                </c:pt>
                <c:pt idx="203">
                  <c:v>1.4724287712581905</c:v>
                </c:pt>
                <c:pt idx="204">
                  <c:v>1.4681054099684359</c:v>
                </c:pt>
                <c:pt idx="205">
                  <c:v>1.4638073629510358</c:v>
                </c:pt>
                <c:pt idx="206">
                  <c:v>1.459534408523681</c:v>
                </c:pt>
                <c:pt idx="207">
                  <c:v>1.4552863275849524</c:v>
                </c:pt>
                <c:pt idx="208">
                  <c:v>1.4510629035768701</c:v>
                </c:pt>
                <c:pt idx="209">
                  <c:v>1.4468639224480937</c:v>
                </c:pt>
                <c:pt idx="210">
                  <c:v>1.4426891726177595</c:v>
                </c:pt>
                <c:pt idx="211">
                  <c:v>1.438538444939941</c:v>
                </c:pt>
                <c:pt idx="212">
                  <c:v>1.4344115326687228</c:v>
                </c:pt>
                <c:pt idx="213">
                  <c:v>1.430308231423872</c:v>
                </c:pt>
                <c:pt idx="214">
                  <c:v>1.4262283391570991</c:v>
                </c:pt>
                <c:pt idx="215">
                  <c:v>1.4221716561188935</c:v>
                </c:pt>
                <c:pt idx="216">
                  <c:v>1.4181379848259237</c:v>
                </c:pt>
                <c:pt idx="217">
                  <c:v>1.4141271300289897</c:v>
                </c:pt>
                <c:pt idx="218">
                  <c:v>1.4101388986815202</c:v>
                </c:pt>
                <c:pt idx="219">
                  <c:v>1.4061730999085988</c:v>
                </c:pt>
                <c:pt idx="220">
                  <c:v>1.4022295449765128</c:v>
                </c:pt>
                <c:pt idx="221">
                  <c:v>1.398308047262812</c:v>
                </c:pt>
                <c:pt idx="222">
                  <c:v>1.3944084222268702</c:v>
                </c:pt>
                <c:pt idx="223">
                  <c:v>1.3905304873809359</c:v>
                </c:pt>
                <c:pt idx="224">
                  <c:v>1.3866740622616653</c:v>
                </c:pt>
                <c:pt idx="225">
                  <c:v>1.3828389684021296</c:v>
                </c:pt>
                <c:pt idx="226">
                  <c:v>1.3790250293042818</c:v>
                </c:pt>
                <c:pt idx="227">
                  <c:v>1.3752320704118821</c:v>
                </c:pt>
                <c:pt idx="228">
                  <c:v>1.3714599190838648</c:v>
                </c:pt>
                <c:pt idx="229">
                  <c:v>1.367708404568146</c:v>
                </c:pt>
                <c:pt idx="230">
                  <c:v>1.3639773579758576</c:v>
                </c:pt>
                <c:pt idx="231">
                  <c:v>1.3602666122560023</c:v>
                </c:pt>
                <c:pt idx="232">
                  <c:v>1.3565760021705215</c:v>
                </c:pt>
                <c:pt idx="233">
                  <c:v>1.3529053642697693</c:v>
                </c:pt>
                <c:pt idx="234">
                  <c:v>1.3492545368683804</c:v>
                </c:pt>
                <c:pt idx="235">
                  <c:v>1.3456233600215299</c:v>
                </c:pt>
                <c:pt idx="236">
                  <c:v>1.342011675501577</c:v>
                </c:pt>
                <c:pt idx="237">
                  <c:v>1.3384193267750786</c:v>
                </c:pt>
                <c:pt idx="238">
                  <c:v>1.3348461589801777</c:v>
                </c:pt>
                <c:pt idx="239">
                  <c:v>1.3312920189043467</c:v>
                </c:pt>
                <c:pt idx="240">
                  <c:v>1.3277567549624909</c:v>
                </c:pt>
                <c:pt idx="241">
                  <c:v>1.3242402171753958</c:v>
                </c:pt>
                <c:pt idx="242">
                  <c:v>1.3207422571485175</c:v>
                </c:pt>
                <c:pt idx="243">
                  <c:v>1.3172627280511098</c:v>
                </c:pt>
                <c:pt idx="244">
                  <c:v>1.3138014845956776</c:v>
                </c:pt>
                <c:pt idx="245">
                  <c:v>1.3103583830177554</c:v>
                </c:pt>
                <c:pt idx="246">
                  <c:v>1.3069332810560021</c:v>
                </c:pt>
                <c:pt idx="247">
                  <c:v>1.3035260379326077</c:v>
                </c:pt>
                <c:pt idx="248">
                  <c:v>1.3001365143340051</c:v>
                </c:pt>
                <c:pt idx="249">
                  <c:v>1.2967645723918824</c:v>
                </c:pt>
                <c:pt idx="250">
                  <c:v>1.2934100756644895</c:v>
                </c:pt>
                <c:pt idx="251">
                  <c:v>1.2900728891182351</c:v>
                </c:pt>
                <c:pt idx="252">
                  <c:v>1.286752879109567</c:v>
                </c:pt>
                <c:pt idx="253">
                  <c:v>1.2834499133671309</c:v>
                </c:pt>
                <c:pt idx="254">
                  <c:v>1.2801638609742048</c:v>
                </c:pt>
                <c:pt idx="255">
                  <c:v>1.2768945923514015</c:v>
                </c:pt>
                <c:pt idx="256">
                  <c:v>1.2736419792396358</c:v>
                </c:pt>
                <c:pt idx="257">
                  <c:v>1.2704058946833514</c:v>
                </c:pt>
                <c:pt idx="258">
                  <c:v>1.2671862130140024</c:v>
                </c:pt>
                <c:pt idx="259">
                  <c:v>1.2639828098337862</c:v>
                </c:pt>
                <c:pt idx="260">
                  <c:v>1.2607955619996218</c:v>
                </c:pt>
                <c:pt idx="261">
                  <c:v>1.2576243476073696</c:v>
                </c:pt>
                <c:pt idx="262">
                  <c:v>1.2544690459762906</c:v>
                </c:pt>
                <c:pt idx="263">
                  <c:v>1.2513295376337359</c:v>
                </c:pt>
                <c:pt idx="264">
                  <c:v>1.2482057043000687</c:v>
                </c:pt>
                <c:pt idx="265">
                  <c:v>1.2450974288738095</c:v>
                </c:pt>
                <c:pt idx="266">
                  <c:v>1.2420045954170031</c:v>
                </c:pt>
                <c:pt idx="267">
                  <c:v>1.2389270891408042</c:v>
                </c:pt>
                <c:pt idx="268">
                  <c:v>1.2358647963912748</c:v>
                </c:pt>
                <c:pt idx="269">
                  <c:v>1.2328176046353942</c:v>
                </c:pt>
                <c:pt idx="270">
                  <c:v>1.229785402447273</c:v>
                </c:pt>
                <c:pt idx="271">
                  <c:v>1.2267680794945717</c:v>
                </c:pt>
                <c:pt idx="272">
                  <c:v>1.2237655265251177</c:v>
                </c:pt>
                <c:pt idx="273">
                  <c:v>1.2207776353537203</c:v>
                </c:pt>
                <c:pt idx="274">
                  <c:v>1.2178042988491751</c:v>
                </c:pt>
                <c:pt idx="275">
                  <c:v>1.2148454109214604</c:v>
                </c:pt>
                <c:pt idx="276">
                  <c:v>1.2119008665091195</c:v>
                </c:pt>
                <c:pt idx="277">
                  <c:v>1.2089705615668258</c:v>
                </c:pt>
                <c:pt idx="278">
                  <c:v>1.2060543930531267</c:v>
                </c:pt>
                <c:pt idx="279">
                  <c:v>1.2031522589183661</c:v>
                </c:pt>
                <c:pt idx="280">
                  <c:v>1.2002640580927804</c:v>
                </c:pt>
                <c:pt idx="281">
                  <c:v>1.197389690474765</c:v>
                </c:pt>
                <c:pt idx="282">
                  <c:v>1.1945290569193097</c:v>
                </c:pt>
                <c:pt idx="283">
                  <c:v>1.1916820592265984</c:v>
                </c:pt>
                <c:pt idx="284">
                  <c:v>1.1888486001307734</c:v>
                </c:pt>
                <c:pt idx="285">
                  <c:v>1.1860285832888573</c:v>
                </c:pt>
                <c:pt idx="286">
                  <c:v>1.1832219132698338</c:v>
                </c:pt>
                <c:pt idx="287">
                  <c:v>1.1804284955438824</c:v>
                </c:pt>
                <c:pt idx="288">
                  <c:v>1.177648236471766</c:v>
                </c:pt>
                <c:pt idx="289">
                  <c:v>1.1748810432943664</c:v>
                </c:pt>
                <c:pt idx="290">
                  <c:v>1.1721268241223701</c:v>
                </c:pt>
                <c:pt idx="291">
                  <c:v>1.1693854879260948</c:v>
                </c:pt>
                <c:pt idx="292">
                  <c:v>1.1666569445254624</c:v>
                </c:pt>
                <c:pt idx="293">
                  <c:v>1.1639411045801082</c:v>
                </c:pt>
                <c:pt idx="294">
                  <c:v>1.1612378795796319</c:v>
                </c:pt>
                <c:pt idx="295">
                  <c:v>1.1585471818339803</c:v>
                </c:pt>
                <c:pt idx="296">
                  <c:v>1.1558689244639657</c:v>
                </c:pt>
                <c:pt idx="297">
                  <c:v>1.153203021391916</c:v>
                </c:pt>
                <c:pt idx="298">
                  <c:v>1.1505493873324513</c:v>
                </c:pt>
                <c:pt idx="299">
                  <c:v>1.1479079377833898</c:v>
                </c:pt>
                <c:pt idx="300">
                  <c:v>1.1452785890167783</c:v>
                </c:pt>
                <c:pt idx="301">
                  <c:v>1.1426612580700453</c:v>
                </c:pt>
                <c:pt idx="302">
                  <c:v>1.1400558627372741</c:v>
                </c:pt>
                <c:pt idx="303">
                  <c:v>1.1374623215605983</c:v>
                </c:pt>
                <c:pt idx="304">
                  <c:v>1.1348805538217104</c:v>
                </c:pt>
                <c:pt idx="305">
                  <c:v>1.1323104795334882</c:v>
                </c:pt>
                <c:pt idx="306">
                  <c:v>1.1297520194317348</c:v>
                </c:pt>
                <c:pt idx="307">
                  <c:v>1.1272050949670294</c:v>
                </c:pt>
                <c:pt idx="308">
                  <c:v>1.1246696282966879</c:v>
                </c:pt>
                <c:pt idx="309">
                  <c:v>1.1221455422768334</c:v>
                </c:pt>
                <c:pt idx="310">
                  <c:v>1.1196327604545708</c:v>
                </c:pt>
                <c:pt idx="311">
                  <c:v>1.1171312070602692</c:v>
                </c:pt>
                <c:pt idx="312">
                  <c:v>1.1146408069999443</c:v>
                </c:pt>
                <c:pt idx="313">
                  <c:v>1.1121614858477451</c:v>
                </c:pt>
                <c:pt idx="314">
                  <c:v>1.1096931698385397</c:v>
                </c:pt>
                <c:pt idx="315">
                  <c:v>1.107235785860599</c:v>
                </c:pt>
                <c:pt idx="316">
                  <c:v>1.1047892614483787</c:v>
                </c:pt>
                <c:pt idx="317">
                  <c:v>1.1023535247753955</c:v>
                </c:pt>
                <c:pt idx="318">
                  <c:v>1.099928504647198</c:v>
                </c:pt>
                <c:pt idx="319">
                  <c:v>1.0975141304944303</c:v>
                </c:pt>
                <c:pt idx="320">
                  <c:v>1.0951103323659859</c:v>
                </c:pt>
                <c:pt idx="321">
                  <c:v>1.0927170409222533</c:v>
                </c:pt>
                <c:pt idx="322">
                  <c:v>1.0903341874284469</c:v>
                </c:pt>
                <c:pt idx="323">
                  <c:v>1.087961703748028</c:v>
                </c:pt>
                <c:pt idx="324">
                  <c:v>1.0855995223362103</c:v>
                </c:pt>
                <c:pt idx="325">
                  <c:v>1.0832475762335483</c:v>
                </c:pt>
                <c:pt idx="326">
                  <c:v>1.080905799059612</c:v>
                </c:pt>
                <c:pt idx="327">
                  <c:v>1.0785741250067411</c:v>
                </c:pt>
                <c:pt idx="328">
                  <c:v>1.0762524888338805</c:v>
                </c:pt>
                <c:pt idx="329">
                  <c:v>1.0739408258604952</c:v>
                </c:pt>
                <c:pt idx="330">
                  <c:v>1.0716390719605637</c:v>
                </c:pt>
                <c:pt idx="331">
                  <c:v>1.0693471635566487</c:v>
                </c:pt>
                <c:pt idx="332">
                  <c:v>1.0670650376140427</c:v>
                </c:pt>
                <c:pt idx="333">
                  <c:v>1.0647926316349892</c:v>
                </c:pt>
                <c:pt idx="334">
                  <c:v>1.0625298836529777</c:v>
                </c:pt>
                <c:pt idx="335">
                  <c:v>1.0602767322271114</c:v>
                </c:pt>
                <c:pt idx="336">
                  <c:v>1.0580331164365444</c:v>
                </c:pt>
                <c:pt idx="337">
                  <c:v>1.0557989758749935</c:v>
                </c:pt>
                <c:pt idx="338">
                  <c:v>1.0535742506453143</c:v>
                </c:pt>
                <c:pt idx="339">
                  <c:v>1.0513588813541503</c:v>
                </c:pt>
                <c:pt idx="340">
                  <c:v>1.0491528091066464</c:v>
                </c:pt>
                <c:pt idx="341">
                  <c:v>1.0469559755012301</c:v>
                </c:pt>
                <c:pt idx="342">
                  <c:v>1.044768322624458</c:v>
                </c:pt>
                <c:pt idx="343">
                  <c:v>1.042589793045926</c:v>
                </c:pt>
                <c:pt idx="344">
                  <c:v>1.0404203298132446</c:v>
                </c:pt>
                <c:pt idx="345">
                  <c:v>1.0382598764470747</c:v>
                </c:pt>
                <c:pt idx="346">
                  <c:v>1.0361083769362276</c:v>
                </c:pt>
                <c:pt idx="347">
                  <c:v>1.0339657757328233</c:v>
                </c:pt>
                <c:pt idx="348">
                  <c:v>1.0318320177475107</c:v>
                </c:pt>
                <c:pt idx="349">
                  <c:v>1.0297070483447459</c:v>
                </c:pt>
                <c:pt idx="350">
                  <c:v>1.0275908133381289</c:v>
                </c:pt>
              </c:numCache>
            </c:numRef>
          </c:xVal>
          <c:yVal>
            <c:numRef>
              <c:f>'13c-beta'!$Y$5:$Y$355</c:f>
              <c:numCache>
                <c:formatCode>0.000</c:formatCode>
                <c:ptCount val="351"/>
                <c:pt idx="0">
                  <c:v>78.524816557194896</c:v>
                </c:pt>
                <c:pt idx="1">
                  <c:v>77.694484058014297</c:v>
                </c:pt>
                <c:pt idx="2">
                  <c:v>76.879241525522019</c:v>
                </c:pt>
                <c:pt idx="3">
                  <c:v>76.078633725998387</c:v>
                </c:pt>
                <c:pt idx="4">
                  <c:v>75.292226060542504</c:v>
                </c:pt>
                <c:pt idx="5">
                  <c:v>74.519603353188984</c:v>
                </c:pt>
                <c:pt idx="6">
                  <c:v>73.760368722175713</c:v>
                </c:pt>
                <c:pt idx="7">
                  <c:v>73.014142528029353</c:v>
                </c:pt>
                <c:pt idx="8">
                  <c:v>72.28056139265847</c:v>
                </c:pt>
                <c:pt idx="9">
                  <c:v>71.559277284120412</c:v>
                </c:pt>
                <c:pt idx="10">
                  <c:v>70.849956662163819</c:v>
                </c:pt>
                <c:pt idx="11">
                  <c:v>70.152279680044657</c:v>
                </c:pt>
                <c:pt idx="12">
                  <c:v>69.465939438476752</c:v>
                </c:pt>
                <c:pt idx="13">
                  <c:v>68.790641287908272</c:v>
                </c:pt>
                <c:pt idx="14">
                  <c:v>68.126102175618712</c:v>
                </c:pt>
                <c:pt idx="15">
                  <c:v>67.472050034407516</c:v>
                </c:pt>
                <c:pt idx="16">
                  <c:v>66.828223209898965</c:v>
                </c:pt>
                <c:pt idx="17">
                  <c:v>66.194369923719933</c:v>
                </c:pt>
                <c:pt idx="18">
                  <c:v>65.570247770019577</c:v>
                </c:pt>
                <c:pt idx="19">
                  <c:v>64.955623242995244</c:v>
                </c:pt>
                <c:pt idx="20">
                  <c:v>64.350271293267113</c:v>
                </c:pt>
                <c:pt idx="21">
                  <c:v>63.753974911108877</c:v>
                </c:pt>
                <c:pt idx="22">
                  <c:v>63.166524734691308</c:v>
                </c:pt>
                <c:pt idx="23">
                  <c:v>62.587718681635209</c:v>
                </c:pt>
                <c:pt idx="24">
                  <c:v>62.017361602296418</c:v>
                </c:pt>
                <c:pt idx="25">
                  <c:v>61.455264953323088</c:v>
                </c:pt>
                <c:pt idx="26">
                  <c:v>60.901246490132763</c:v>
                </c:pt>
                <c:pt idx="27">
                  <c:v>60.355129977056194</c:v>
                </c:pt>
                <c:pt idx="28">
                  <c:v>59.816744913985659</c:v>
                </c:pt>
                <c:pt idx="29">
                  <c:v>59.285926278450177</c:v>
                </c:pt>
                <c:pt idx="30">
                  <c:v>58.76251428211684</c:v>
                </c:pt>
                <c:pt idx="31">
                  <c:v>58.246354140790004</c:v>
                </c:pt>
                <c:pt idx="32">
                  <c:v>57.73729585704465</c:v>
                </c:pt>
                <c:pt idx="33">
                  <c:v>57.235194014692809</c:v>
                </c:pt>
                <c:pt idx="34">
                  <c:v>56.739907584336734</c:v>
                </c:pt>
                <c:pt idx="35">
                  <c:v>56.25129973931552</c:v>
                </c:pt>
                <c:pt idx="36">
                  <c:v>55.76923768139951</c:v>
                </c:pt>
                <c:pt idx="37">
                  <c:v>55.293592475631272</c:v>
                </c:pt>
                <c:pt idx="38">
                  <c:v>54.824238893753346</c:v>
                </c:pt>
                <c:pt idx="39">
                  <c:v>54.361055265700919</c:v>
                </c:pt>
                <c:pt idx="40">
                  <c:v>53.903923338672719</c:v>
                </c:pt>
                <c:pt idx="41">
                  <c:v>53.452728143326596</c:v>
                </c:pt>
                <c:pt idx="42">
                  <c:v>53.007357866675875</c:v>
                </c:pt>
                <c:pt idx="43">
                  <c:v>52.567703731291445</c:v>
                </c:pt>
                <c:pt idx="44">
                  <c:v>52.133659880440206</c:v>
                </c:pt>
                <c:pt idx="45">
                  <c:v>51.705123268814354</c:v>
                </c:pt>
                <c:pt idx="46">
                  <c:v>51.281993558529699</c:v>
                </c:pt>
                <c:pt idx="47">
                  <c:v>50.864173020090519</c:v>
                </c:pt>
                <c:pt idx="48">
                  <c:v>50.451566438039229</c:v>
                </c:pt>
                <c:pt idx="49">
                  <c:v>50.044081021026344</c:v>
                </c:pt>
                <c:pt idx="50">
                  <c:v>49.641626316053362</c:v>
                </c:pt>
                <c:pt idx="51">
                  <c:v>49.244114126656804</c:v>
                </c:pt>
                <c:pt idx="52">
                  <c:v>48.851458434816209</c:v>
                </c:pt>
                <c:pt idx="53">
                  <c:v>48.463575326382255</c:v>
                </c:pt>
                <c:pt idx="54">
                  <c:v>48.08038291983403</c:v>
                </c:pt>
                <c:pt idx="55">
                  <c:v>47.701801298186183</c:v>
                </c:pt>
                <c:pt idx="56">
                  <c:v>47.327752443877515</c:v>
                </c:pt>
                <c:pt idx="57">
                  <c:v>46.958160176483105</c:v>
                </c:pt>
                <c:pt idx="58">
                  <c:v>46.59295009310118</c:v>
                </c:pt>
                <c:pt idx="59">
                  <c:v>46.232049511275477</c:v>
                </c:pt>
                <c:pt idx="60">
                  <c:v>45.875387414321473</c:v>
                </c:pt>
                <c:pt idx="61">
                  <c:v>45.522894398933111</c:v>
                </c:pt>
                <c:pt idx="62">
                  <c:v>45.174502624954023</c:v>
                </c:pt>
                <c:pt idx="63">
                  <c:v>44.830145767203376</c:v>
                </c:pt>
                <c:pt idx="64">
                  <c:v>44.489758969253742</c:v>
                </c:pt>
                <c:pt idx="65">
                  <c:v>44.153278799063571</c:v>
                </c:pt>
                <c:pt idx="66">
                  <c:v>43.820643206372907</c:v>
                </c:pt>
                <c:pt idx="67">
                  <c:v>43.491791481776005</c:v>
                </c:pt>
                <c:pt idx="68">
                  <c:v>43.166664217389325</c:v>
                </c:pt>
                <c:pt idx="69">
                  <c:v>42.845203269038244</c:v>
                </c:pt>
                <c:pt idx="70">
                  <c:v>42.527351719889815</c:v>
                </c:pt>
                <c:pt idx="71">
                  <c:v>42.213053845463072</c:v>
                </c:pt>
                <c:pt idx="72">
                  <c:v>41.90225507995217</c:v>
                </c:pt>
                <c:pt idx="73">
                  <c:v>41.594901983801194</c:v>
                </c:pt>
                <c:pt idx="74">
                  <c:v>41.290942212472714</c:v>
                </c:pt>
                <c:pt idx="75">
                  <c:v>40.990324486355441</c:v>
                </c:pt>
                <c:pt idx="76">
                  <c:v>40.692998561759111</c:v>
                </c:pt>
                <c:pt idx="77">
                  <c:v>40.398915202947592</c:v>
                </c:pt>
                <c:pt idx="78">
                  <c:v>40.10802615516387</c:v>
                </c:pt>
                <c:pt idx="79">
                  <c:v>39.820284118602785</c:v>
                </c:pt>
                <c:pt idx="80">
                  <c:v>39.535642723289897</c:v>
                </c:pt>
                <c:pt idx="81">
                  <c:v>39.254056504827012</c:v>
                </c:pt>
                <c:pt idx="82">
                  <c:v>38.975480880966771</c:v>
                </c:pt>
                <c:pt idx="83">
                  <c:v>38.6998721289808</c:v>
                </c:pt>
                <c:pt idx="84">
                  <c:v>38.427187363787652</c:v>
                </c:pt>
                <c:pt idx="85">
                  <c:v>38.157384516808499</c:v>
                </c:pt>
                <c:pt idx="86">
                  <c:v>37.890422315520041</c:v>
                </c:pt>
                <c:pt idx="87">
                  <c:v>37.626260263675832</c:v>
                </c:pt>
                <c:pt idx="88">
                  <c:v>37.364858622168384</c:v>
                </c:pt>
                <c:pt idx="89">
                  <c:v>37.106178390506003</c:v>
                </c:pt>
                <c:pt idx="90">
                  <c:v>36.850181288879426</c:v>
                </c:pt>
                <c:pt idx="91">
                  <c:v>36.596829740794554</c:v>
                </c:pt>
                <c:pt idx="92">
                  <c:v>36.346086856248888</c:v>
                </c:pt>
                <c:pt idx="93">
                  <c:v>36.097916415429907</c:v>
                </c:pt>
                <c:pt idx="94">
                  <c:v>35.852282852915344</c:v>
                </c:pt>
                <c:pt idx="95">
                  <c:v>35.609151242355566</c:v>
                </c:pt>
                <c:pt idx="96">
                  <c:v>35.368487281619579</c:v>
                </c:pt>
                <c:pt idx="97">
                  <c:v>35.130257278386971</c:v>
                </c:pt>
                <c:pt idx="98">
                  <c:v>34.894428136168898</c:v>
                </c:pt>
                <c:pt idx="99">
                  <c:v>34.660967340741983</c:v>
                </c:pt>
                <c:pt idx="100">
                  <c:v>34.429842946979647</c:v>
                </c:pt>
                <c:pt idx="101">
                  <c:v>34.201023566066354</c:v>
                </c:pt>
                <c:pt idx="102">
                  <c:v>33.974478353080514</c:v>
                </c:pt>
                <c:pt idx="103">
                  <c:v>33.750176994932872</c:v>
                </c:pt>
                <c:pt idx="104">
                  <c:v>33.528089698647271</c:v>
                </c:pt>
                <c:pt idx="105">
                  <c:v>33.308187179971796</c:v>
                </c:pt>
                <c:pt idx="106">
                  <c:v>33.090440652308374</c:v>
                </c:pt>
                <c:pt idx="107">
                  <c:v>32.874821815949716</c:v>
                </c:pt>
                <c:pt idx="108">
                  <c:v>32.661302847612802</c:v>
                </c:pt>
                <c:pt idx="109">
                  <c:v>32.449856390258603</c:v>
                </c:pt>
                <c:pt idx="110">
                  <c:v>32.240455543188318</c:v>
                </c:pt>
                <c:pt idx="111">
                  <c:v>32.033073852406424</c:v>
                </c:pt>
                <c:pt idx="112">
                  <c:v>31.827685301241853</c:v>
                </c:pt>
                <c:pt idx="113">
                  <c:v>31.624264301218236</c:v>
                </c:pt>
                <c:pt idx="114">
                  <c:v>31.422785683165181</c:v>
                </c:pt>
                <c:pt idx="115">
                  <c:v>31.223224688562539</c:v>
                </c:pt>
                <c:pt idx="116">
                  <c:v>31.025556961109839</c:v>
                </c:pt>
                <c:pt idx="117">
                  <c:v>30.829758538513811</c:v>
                </c:pt>
                <c:pt idx="118">
                  <c:v>30.635805844486672</c:v>
                </c:pt>
                <c:pt idx="119">
                  <c:v>30.443675680948662</c:v>
                </c:pt>
                <c:pt idx="120">
                  <c:v>30.253345220428031</c:v>
                </c:pt>
                <c:pt idx="121">
                  <c:v>30.064791998652513</c:v>
                </c:pt>
                <c:pt idx="122">
                  <c:v>29.877993907325965</c:v>
                </c:pt>
                <c:pt idx="123">
                  <c:v>29.692929187084747</c:v>
                </c:pt>
                <c:pt idx="124">
                  <c:v>29.509576420627877</c:v>
                </c:pt>
                <c:pt idx="125">
                  <c:v>29.327914526015938</c:v>
                </c:pt>
                <c:pt idx="126">
                  <c:v>29.147922750133436</c:v>
                </c:pt>
                <c:pt idx="127">
                  <c:v>28.969580662309639</c:v>
                </c:pt>
                <c:pt idx="128">
                  <c:v>28.792868148093184</c:v>
                </c:pt>
                <c:pt idx="129">
                  <c:v>28.617765403175788</c:v>
                </c:pt>
                <c:pt idx="130">
                  <c:v>28.444252927460727</c:v>
                </c:pt>
                <c:pt idx="131">
                  <c:v>28.272311519271689</c:v>
                </c:pt>
                <c:pt idx="132">
                  <c:v>28.101922269697958</c:v>
                </c:pt>
                <c:pt idx="133">
                  <c:v>27.933066557072035</c:v>
                </c:pt>
                <c:pt idx="134">
                  <c:v>27.765726041575594</c:v>
                </c:pt>
                <c:pt idx="135">
                  <c:v>27.599882659970493</c:v>
                </c:pt>
                <c:pt idx="136">
                  <c:v>27.435518620450924</c:v>
                </c:pt>
                <c:pt idx="137">
                  <c:v>27.272616397613362</c:v>
                </c:pt>
                <c:pt idx="138">
                  <c:v>27.111158727541145</c:v>
                </c:pt>
                <c:pt idx="139">
                  <c:v>26.951128603000249</c:v>
                </c:pt>
                <c:pt idx="140">
                  <c:v>26.792509268743299</c:v>
                </c:pt>
                <c:pt idx="141">
                  <c:v>26.635284216918858</c:v>
                </c:pt>
                <c:pt idx="142">
                  <c:v>26.479437182582952</c:v>
                </c:pt>
                <c:pt idx="143">
                  <c:v>26.324952139310145</c:v>
                </c:pt>
                <c:pt idx="144">
                  <c:v>26.171813294901543</c:v>
                </c:pt>
                <c:pt idx="145">
                  <c:v>26.02000508718681</c:v>
                </c:pt>
                <c:pt idx="146">
                  <c:v>25.869512179918122</c:v>
                </c:pt>
                <c:pt idx="147">
                  <c:v>25.720319458753174</c:v>
                </c:pt>
                <c:pt idx="148">
                  <c:v>25.572412027325182</c:v>
                </c:pt>
                <c:pt idx="149">
                  <c:v>25.425775203397411</c:v>
                </c:pt>
                <c:pt idx="150">
                  <c:v>25.280394515100127</c:v>
                </c:pt>
                <c:pt idx="151">
                  <c:v>25.136255697247783</c:v>
                </c:pt>
                <c:pt idx="152">
                  <c:v>24.993344687734318</c:v>
                </c:pt>
                <c:pt idx="153">
                  <c:v>24.851647624004638</c:v>
                </c:pt>
                <c:pt idx="154">
                  <c:v>24.711150839600297</c:v>
                </c:pt>
                <c:pt idx="155">
                  <c:v>24.571840860777428</c:v>
                </c:pt>
                <c:pt idx="156">
                  <c:v>24.433704403195254</c:v>
                </c:pt>
                <c:pt idx="157">
                  <c:v>24.29672836867314</c:v>
                </c:pt>
                <c:pt idx="158">
                  <c:v>24.160899842014796</c:v>
                </c:pt>
                <c:pt idx="159">
                  <c:v>24.026206087897666</c:v>
                </c:pt>
                <c:pt idx="160">
                  <c:v>23.892634547826038</c:v>
                </c:pt>
                <c:pt idx="161">
                  <c:v>23.760172837146321</c:v>
                </c:pt>
                <c:pt idx="162">
                  <c:v>23.628808742122846</c:v>
                </c:pt>
                <c:pt idx="163">
                  <c:v>23.49853021707283</c:v>
                </c:pt>
                <c:pt idx="164">
                  <c:v>23.369325381559001</c:v>
                </c:pt>
                <c:pt idx="165">
                  <c:v>23.241182517638524</c:v>
                </c:pt>
                <c:pt idx="166">
                  <c:v>23.114090067166867</c:v>
                </c:pt>
                <c:pt idx="167">
                  <c:v>22.988036629155221</c:v>
                </c:pt>
                <c:pt idx="168">
                  <c:v>22.863010957180393</c:v>
                </c:pt>
                <c:pt idx="169">
                  <c:v>22.739001956845666</c:v>
                </c:pt>
                <c:pt idx="170">
                  <c:v>22.615998683291632</c:v>
                </c:pt>
                <c:pt idx="171">
                  <c:v>22.493990338755761</c:v>
                </c:pt>
                <c:pt idx="172">
                  <c:v>22.372966270179486</c:v>
                </c:pt>
                <c:pt idx="173">
                  <c:v>22.252915966861888</c:v>
                </c:pt>
                <c:pt idx="174">
                  <c:v>22.133829058158643</c:v>
                </c:pt>
                <c:pt idx="175">
                  <c:v>22.015695311225478</c:v>
                </c:pt>
                <c:pt idx="176">
                  <c:v>21.898504628804847</c:v>
                </c:pt>
                <c:pt idx="177">
                  <c:v>21.782247047055048</c:v>
                </c:pt>
                <c:pt idx="178">
                  <c:v>21.666912733420677</c:v>
                </c:pt>
                <c:pt idx="179">
                  <c:v>21.552491984543575</c:v>
                </c:pt>
                <c:pt idx="180">
                  <c:v>21.438975224213298</c:v>
                </c:pt>
                <c:pt idx="181">
                  <c:v>21.326353001356225</c:v>
                </c:pt>
                <c:pt idx="182">
                  <c:v>21.214615988062519</c:v>
                </c:pt>
                <c:pt idx="183">
                  <c:v>21.103754977649988</c:v>
                </c:pt>
                <c:pt idx="184">
                  <c:v>20.993760882764086</c:v>
                </c:pt>
                <c:pt idx="185">
                  <c:v>20.884624733513256</c:v>
                </c:pt>
                <c:pt idx="186">
                  <c:v>20.776337675638874</c:v>
                </c:pt>
                <c:pt idx="187">
                  <c:v>20.668890968718927</c:v>
                </c:pt>
                <c:pt idx="188">
                  <c:v>20.562275984404817</c:v>
                </c:pt>
                <c:pt idx="189">
                  <c:v>20.456484204690462</c:v>
                </c:pt>
                <c:pt idx="190">
                  <c:v>20.351507220213129</c:v>
                </c:pt>
                <c:pt idx="191">
                  <c:v>20.247336728585154</c:v>
                </c:pt>
                <c:pt idx="192">
                  <c:v>20.143964532756002</c:v>
                </c:pt>
                <c:pt idx="193">
                  <c:v>20.041382539404019</c:v>
                </c:pt>
                <c:pt idx="194">
                  <c:v>19.939582757357133</c:v>
                </c:pt>
                <c:pt idx="195">
                  <c:v>19.838557296042051</c:v>
                </c:pt>
                <c:pt idx="196">
                  <c:v>19.738298363961214</c:v>
                </c:pt>
                <c:pt idx="197">
                  <c:v>19.638798267196997</c:v>
                </c:pt>
                <c:pt idx="198">
                  <c:v>19.540049407942583</c:v>
                </c:pt>
                <c:pt idx="199">
                  <c:v>19.44204428305888</c:v>
                </c:pt>
                <c:pt idx="200">
                  <c:v>19.344775482657074</c:v>
                </c:pt>
                <c:pt idx="201">
                  <c:v>19.248235688706146</c:v>
                </c:pt>
                <c:pt idx="202">
                  <c:v>19.152417673664917</c:v>
                </c:pt>
                <c:pt idx="203">
                  <c:v>19.057314299138127</c:v>
                </c:pt>
                <c:pt idx="204">
                  <c:v>18.962918514555987</c:v>
                </c:pt>
                <c:pt idx="205">
                  <c:v>18.869223355876759</c:v>
                </c:pt>
                <c:pt idx="206">
                  <c:v>18.776221944311974</c:v>
                </c:pt>
                <c:pt idx="207">
                  <c:v>18.683907485073643</c:v>
                </c:pt>
                <c:pt idx="208">
                  <c:v>18.592273266143234</c:v>
                </c:pt>
                <c:pt idx="209">
                  <c:v>18.501312657061767</c:v>
                </c:pt>
                <c:pt idx="210">
                  <c:v>18.411019107740824</c:v>
                </c:pt>
                <c:pt idx="211">
                  <c:v>18.321386147293818</c:v>
                </c:pt>
                <c:pt idx="212">
                  <c:v>18.232407382887313</c:v>
                </c:pt>
                <c:pt idx="213">
                  <c:v>18.144076498611902</c:v>
                </c:pt>
                <c:pt idx="214">
                  <c:v>18.05638725437225</c:v>
                </c:pt>
                <c:pt idx="215">
                  <c:v>17.969333484795964</c:v>
                </c:pt>
                <c:pt idx="216">
                  <c:v>17.882909098160901</c:v>
                </c:pt>
                <c:pt idx="217">
                  <c:v>17.797108075340542</c:v>
                </c:pt>
                <c:pt idx="218">
                  <c:v>17.711924468767084</c:v>
                </c:pt>
                <c:pt idx="219">
                  <c:v>17.627352401411944</c:v>
                </c:pt>
                <c:pt idx="220">
                  <c:v>17.543386065783235</c:v>
                </c:pt>
                <c:pt idx="221">
                  <c:v>17.460019722940011</c:v>
                </c:pt>
                <c:pt idx="222">
                  <c:v>17.377247701522872</c:v>
                </c:pt>
                <c:pt idx="223">
                  <c:v>17.295064396800619</c:v>
                </c:pt>
                <c:pt idx="224">
                  <c:v>17.213464269732711</c:v>
                </c:pt>
                <c:pt idx="225">
                  <c:v>17.132441846047143</c:v>
                </c:pt>
                <c:pt idx="226">
                  <c:v>17.051991715333507</c:v>
                </c:pt>
                <c:pt idx="227">
                  <c:v>16.972108530150926</c:v>
                </c:pt>
                <c:pt idx="228">
                  <c:v>16.892787005150559</c:v>
                </c:pt>
                <c:pt idx="229">
                  <c:v>16.814021916212457</c:v>
                </c:pt>
                <c:pt idx="230">
                  <c:v>16.735808099596433</c:v>
                </c:pt>
                <c:pt idx="231">
                  <c:v>16.658140451106746</c:v>
                </c:pt>
                <c:pt idx="232">
                  <c:v>16.581013925270263</c:v>
                </c:pt>
                <c:pt idx="233">
                  <c:v>16.504423534527934</c:v>
                </c:pt>
                <c:pt idx="234">
                  <c:v>16.428364348439256</c:v>
                </c:pt>
                <c:pt idx="235">
                  <c:v>16.352831492899568</c:v>
                </c:pt>
                <c:pt idx="236">
                  <c:v>16.277820149369809</c:v>
                </c:pt>
                <c:pt idx="237">
                  <c:v>16.20332555411866</c:v>
                </c:pt>
                <c:pt idx="238">
                  <c:v>16.129342997476734</c:v>
                </c:pt>
                <c:pt idx="239">
                  <c:v>16.055867823102634</c:v>
                </c:pt>
                <c:pt idx="240">
                  <c:v>15.982895427260676</c:v>
                </c:pt>
                <c:pt idx="241">
                  <c:v>15.910421258109992</c:v>
                </c:pt>
                <c:pt idx="242">
                  <c:v>15.838440815004905</c:v>
                </c:pt>
                <c:pt idx="243">
                  <c:v>15.76694964780631</c:v>
                </c:pt>
                <c:pt idx="244">
                  <c:v>15.695943356203864</c:v>
                </c:pt>
                <c:pt idx="245">
                  <c:v>15.625417589048807</c:v>
                </c:pt>
                <c:pt idx="246">
                  <c:v>15.555368043697197</c:v>
                </c:pt>
                <c:pt idx="247">
                  <c:v>15.485790465363413</c:v>
                </c:pt>
                <c:pt idx="248">
                  <c:v>15.416680646483712</c:v>
                </c:pt>
                <c:pt idx="249">
                  <c:v>15.34803442608964</c:v>
                </c:pt>
                <c:pt idx="250">
                  <c:v>15.27984768919119</c:v>
                </c:pt>
                <c:pt idx="251">
                  <c:v>15.212116366169441</c:v>
                </c:pt>
                <c:pt idx="252">
                  <c:v>15.1448364321786</c:v>
                </c:pt>
                <c:pt idx="253">
                  <c:v>15.078003906557207</c:v>
                </c:pt>
                <c:pt idx="254">
                  <c:v>15.011614852248387</c:v>
                </c:pt>
                <c:pt idx="255">
                  <c:v>14.945665375228998</c:v>
                </c:pt>
                <c:pt idx="256">
                  <c:v>14.880151623947423</c:v>
                </c:pt>
                <c:pt idx="257">
                  <c:v>14.815069788770032</c:v>
                </c:pt>
                <c:pt idx="258">
                  <c:v>14.750416101435944</c:v>
                </c:pt>
                <c:pt idx="259">
                  <c:v>14.686186834520154</c:v>
                </c:pt>
                <c:pt idx="260">
                  <c:v>14.622378300904732</c:v>
                </c:pt>
                <c:pt idx="261">
                  <c:v>14.558986853257997</c:v>
                </c:pt>
                <c:pt idx="262">
                  <c:v>14.496008883521579</c:v>
                </c:pt>
                <c:pt idx="263">
                  <c:v>14.433440822405132</c:v>
                </c:pt>
                <c:pt idx="264">
                  <c:v>14.371279138888674</c:v>
                </c:pt>
                <c:pt idx="265">
                  <c:v>14.309520339732362</c:v>
                </c:pt>
                <c:pt idx="266">
                  <c:v>14.248160968993538</c:v>
                </c:pt>
                <c:pt idx="267">
                  <c:v>14.187197607551019</c:v>
                </c:pt>
                <c:pt idx="268">
                  <c:v>14.12662687263645</c:v>
                </c:pt>
                <c:pt idx="269">
                  <c:v>14.066445417372581</c:v>
                </c:pt>
                <c:pt idx="270">
                  <c:v>14.006649930318394</c:v>
                </c:pt>
                <c:pt idx="271">
                  <c:v>13.947237135020941</c:v>
                </c:pt>
                <c:pt idx="272">
                  <c:v>13.888203789573771</c:v>
                </c:pt>
                <c:pt idx="273">
                  <c:v>13.829546686181867</c:v>
                </c:pt>
                <c:pt idx="274">
                  <c:v>13.771262650732957</c:v>
                </c:pt>
                <c:pt idx="275">
                  <c:v>13.713348542375089</c:v>
                </c:pt>
                <c:pt idx="276">
                  <c:v>13.655801253100378</c:v>
                </c:pt>
                <c:pt idx="277">
                  <c:v>13.598617707334823</c:v>
                </c:pt>
                <c:pt idx="278">
                  <c:v>13.541794861534086</c:v>
                </c:pt>
                <c:pt idx="279">
                  <c:v>13.48532970378513</c:v>
                </c:pt>
                <c:pt idx="280">
                  <c:v>13.429219253413647</c:v>
                </c:pt>
                <c:pt idx="281">
                  <c:v>13.37346056059711</c:v>
                </c:pt>
                <c:pt idx="282">
                  <c:v>13.318050705983451</c:v>
                </c:pt>
                <c:pt idx="283">
                  <c:v>13.262986800315197</c:v>
                </c:pt>
                <c:pt idx="284">
                  <c:v>13.208265984059024</c:v>
                </c:pt>
                <c:pt idx="285">
                  <c:v>13.153885427040583</c:v>
                </c:pt>
                <c:pt idx="286">
                  <c:v>13.099842328084588</c:v>
                </c:pt>
                <c:pt idx="287">
                  <c:v>13.046133914659997</c:v>
                </c:pt>
                <c:pt idx="288">
                  <c:v>12.992757442530277</c:v>
                </c:pt>
                <c:pt idx="289">
                  <c:v>12.939710195408622</c:v>
                </c:pt>
                <c:pt idx="290">
                  <c:v>12.886989484618061</c:v>
                </c:pt>
                <c:pt idx="291">
                  <c:v>12.834592648756367</c:v>
                </c:pt>
                <c:pt idx="292">
                  <c:v>12.782517053365714</c:v>
                </c:pt>
                <c:pt idx="293">
                  <c:v>12.730760090606973</c:v>
                </c:pt>
                <c:pt idx="294">
                  <c:v>12.679319178938599</c:v>
                </c:pt>
                <c:pt idx="295">
                  <c:v>12.628191762800009</c:v>
                </c:pt>
                <c:pt idx="296">
                  <c:v>12.577375312299408</c:v>
                </c:pt>
                <c:pt idx="297">
                  <c:v>12.52686732290597</c:v>
                </c:pt>
                <c:pt idx="298">
                  <c:v>12.476665315146317</c:v>
                </c:pt>
                <c:pt idx="299">
                  <c:v>12.426766834305209</c:v>
                </c:pt>
                <c:pt idx="300">
                  <c:v>12.37716945013042</c:v>
                </c:pt>
                <c:pt idx="301">
                  <c:v>12.327870756541671</c:v>
                </c:pt>
                <c:pt idx="302">
                  <c:v>12.278868371343609</c:v>
                </c:pt>
                <c:pt idx="303">
                  <c:v>12.230159935942751</c:v>
                </c:pt>
                <c:pt idx="304">
                  <c:v>12.181743115068313</c:v>
                </c:pt>
                <c:pt idx="305">
                  <c:v>12.133615596496904</c:v>
                </c:pt>
                <c:pt idx="306">
                  <c:v>12.085775090780965</c:v>
                </c:pt>
                <c:pt idx="307">
                  <c:v>12.038219330980956</c:v>
                </c:pt>
                <c:pt idx="308">
                  <c:v>11.990946072401192</c:v>
                </c:pt>
                <c:pt idx="309">
                  <c:v>11.943953092329279</c:v>
                </c:pt>
                <c:pt idx="310">
                  <c:v>11.897238189779115</c:v>
                </c:pt>
                <c:pt idx="311">
                  <c:v>11.850799185237362</c:v>
                </c:pt>
                <c:pt idx="312">
                  <c:v>11.804633920413373</c:v>
                </c:pt>
                <c:pt idx="313">
                  <c:v>11.758740257992494</c:v>
                </c:pt>
                <c:pt idx="314">
                  <c:v>11.713116081392718</c:v>
                </c:pt>
                <c:pt idx="315">
                  <c:v>11.667759294524586</c:v>
                </c:pt>
                <c:pt idx="316">
                  <c:v>11.622667821554355</c:v>
                </c:pt>
                <c:pt idx="317">
                  <c:v>11.577839606670333</c:v>
                </c:pt>
                <c:pt idx="318">
                  <c:v>11.533272613852331</c:v>
                </c:pt>
                <c:pt idx="319">
                  <c:v>11.488964826644239</c:v>
                </c:pt>
                <c:pt idx="320">
                  <c:v>11.444914247929596</c:v>
                </c:pt>
                <c:pt idx="321">
                  <c:v>11.401118899710186</c:v>
                </c:pt>
                <c:pt idx="322">
                  <c:v>11.357576822887554</c:v>
                </c:pt>
                <c:pt idx="323">
                  <c:v>11.314286077047441</c:v>
                </c:pt>
                <c:pt idx="324">
                  <c:v>11.271244740247077</c:v>
                </c:pt>
                <c:pt idx="325">
                  <c:v>11.228450908805272</c:v>
                </c:pt>
                <c:pt idx="326">
                  <c:v>11.185902697095287</c:v>
                </c:pt>
                <c:pt idx="327">
                  <c:v>11.143598237340441</c:v>
                </c:pt>
                <c:pt idx="328">
                  <c:v>11.101535679412414</c:v>
                </c:pt>
                <c:pt idx="329">
                  <c:v>11.059713190632161</c:v>
                </c:pt>
                <c:pt idx="330">
                  <c:v>11.018128955573481</c:v>
                </c:pt>
                <c:pt idx="331">
                  <c:v>10.976781175869124</c:v>
                </c:pt>
                <c:pt idx="332">
                  <c:v>10.935668070019455</c:v>
                </c:pt>
                <c:pt idx="333">
                  <c:v>10.89478787320358</c:v>
                </c:pt>
                <c:pt idx="334">
                  <c:v>10.854138837092956</c:v>
                </c:pt>
                <c:pt idx="335">
                  <c:v>10.81371922966742</c:v>
                </c:pt>
                <c:pt idx="336">
                  <c:v>10.773527335033583</c:v>
                </c:pt>
                <c:pt idx="337">
                  <c:v>10.733561453245583</c:v>
                </c:pt>
                <c:pt idx="338">
                  <c:v>10.693819900128165</c:v>
                </c:pt>
                <c:pt idx="339">
                  <c:v>10.654301007102028</c:v>
                </c:pt>
                <c:pt idx="340">
                  <c:v>10.615003121011419</c:v>
                </c:pt>
                <c:pt idx="341">
                  <c:v>10.575924603953942</c:v>
                </c:pt>
                <c:pt idx="342">
                  <c:v>10.537063833112564</c:v>
                </c:pt>
                <c:pt idx="343">
                  <c:v>10.498419200589741</c:v>
                </c:pt>
                <c:pt idx="344">
                  <c:v>10.45998911324369</c:v>
                </c:pt>
                <c:pt idx="345">
                  <c:v>10.421771992526738</c:v>
                </c:pt>
                <c:pt idx="346">
                  <c:v>10.383766274325723</c:v>
                </c:pt>
                <c:pt idx="347">
                  <c:v>10.345970408804428</c:v>
                </c:pt>
                <c:pt idx="348">
                  <c:v>10.308382860248019</c:v>
                </c:pt>
                <c:pt idx="349">
                  <c:v>10.271002106909439</c:v>
                </c:pt>
                <c:pt idx="350">
                  <c:v>10.233826640857757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3F-485B-BB1D-69E3E5483217}"/>
            </c:ext>
          </c:extLst>
        </c:ser>
        <c:ser>
          <c:idx val="4"/>
          <c:order val="4"/>
          <c:tx>
            <c:strRef>
              <c:f>'13c-beta'!$AA$1:$AC$1</c:f>
              <c:strCache>
                <c:ptCount val="1"/>
                <c:pt idx="0">
                  <c:v>Horita 2001 - experiments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chemeClr val="accent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'13c-beta'!$AB$5:$AB$13</c:f>
              <c:numCache>
                <c:formatCode>General</c:formatCode>
                <c:ptCount val="9"/>
                <c:pt idx="0">
                  <c:v>2.1108179419525066</c:v>
                </c:pt>
                <c:pt idx="1">
                  <c:v>1.907123104796415</c:v>
                </c:pt>
                <c:pt idx="2">
                  <c:v>1.7404925593943088</c:v>
                </c:pt>
                <c:pt idx="3">
                  <c:v>1.6086222150727902</c:v>
                </c:pt>
                <c:pt idx="4">
                  <c:v>1.4659532360917686</c:v>
                </c:pt>
                <c:pt idx="5">
                  <c:v>1.3847538600013849</c:v>
                </c:pt>
                <c:pt idx="6">
                  <c:v>1.2992918859221725</c:v>
                </c:pt>
                <c:pt idx="7">
                  <c:v>1.2148454109214604</c:v>
                </c:pt>
                <c:pt idx="8">
                  <c:v>1.1472494693971205</c:v>
                </c:pt>
              </c:numCache>
            </c:numRef>
          </c:xVal>
          <c:yVal>
            <c:numRef>
              <c:f>'13c-beta'!$AC$5:$AC$13</c:f>
              <c:numCache>
                <c:formatCode>General</c:formatCode>
                <c:ptCount val="9"/>
                <c:pt idx="0">
                  <c:v>34.24</c:v>
                </c:pt>
                <c:pt idx="1">
                  <c:v>29.33</c:v>
                </c:pt>
                <c:pt idx="2">
                  <c:v>25.19</c:v>
                </c:pt>
                <c:pt idx="3">
                  <c:v>21.98</c:v>
                </c:pt>
                <c:pt idx="4">
                  <c:v>19.260000000000002</c:v>
                </c:pt>
                <c:pt idx="5">
                  <c:v>16.93</c:v>
                </c:pt>
                <c:pt idx="6">
                  <c:v>15.29</c:v>
                </c:pt>
                <c:pt idx="7">
                  <c:v>13.87</c:v>
                </c:pt>
                <c:pt idx="8">
                  <c:v>12.7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3F-485B-BB1D-69E3E5483217}"/>
            </c:ext>
          </c:extLst>
        </c:ser>
        <c:ser>
          <c:idx val="5"/>
          <c:order val="5"/>
          <c:tx>
            <c:strRef>
              <c:f>'13c-beta'!$AH$1:$AK$1</c:f>
              <c:strCache>
                <c:ptCount val="1"/>
                <c:pt idx="0">
                  <c:v>Kueter 2019 - Experiments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'13c-beta'!$AI$5:$AI$10</c:f>
              <c:numCache>
                <c:formatCode>0.000</c:formatCode>
                <c:ptCount val="6"/>
                <c:pt idx="0">
                  <c:v>1.7447439588240425</c:v>
                </c:pt>
                <c:pt idx="1">
                  <c:v>1.4855529971031718</c:v>
                </c:pt>
                <c:pt idx="2">
                  <c:v>1.1452785890167783</c:v>
                </c:pt>
                <c:pt idx="3">
                  <c:v>0.93183618319899353</c:v>
                </c:pt>
                <c:pt idx="4">
                  <c:v>0.78545340297686839</c:v>
                </c:pt>
                <c:pt idx="5">
                  <c:v>0.67881749991514773</c:v>
                </c:pt>
              </c:numCache>
            </c:numRef>
          </c:xVal>
          <c:yVal>
            <c:numRef>
              <c:f>'13c-beta'!$AJ$5:$AJ$7</c:f>
              <c:numCache>
                <c:formatCode>0.0</c:formatCode>
                <c:ptCount val="3"/>
                <c:pt idx="0">
                  <c:v>25.2</c:v>
                </c:pt>
                <c:pt idx="1">
                  <c:v>20.100000000000001</c:v>
                </c:pt>
                <c:pt idx="2">
                  <c:v>11.7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95-4210-8082-9B7AE96FC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329160"/>
        <c:axId val="665329488"/>
      </c:scatterChart>
      <c:valAx>
        <c:axId val="665329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5329488"/>
        <c:crosses val="autoZero"/>
        <c:crossBetween val="midCat"/>
      </c:valAx>
      <c:valAx>
        <c:axId val="66532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65329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67733</xdr:colOff>
      <xdr:row>2</xdr:row>
      <xdr:rowOff>175684</xdr:rowOff>
    </xdr:from>
    <xdr:to>
      <xdr:col>43</xdr:col>
      <xdr:colOff>232834</xdr:colOff>
      <xdr:row>20</xdr:row>
      <xdr:rowOff>143934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87B50-6E32-1A47-A217-2A45664D5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33865</xdr:colOff>
      <xdr:row>21</xdr:row>
      <xdr:rowOff>118533</xdr:rowOff>
    </xdr:from>
    <xdr:to>
      <xdr:col>43</xdr:col>
      <xdr:colOff>203200</xdr:colOff>
      <xdr:row>37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052DDD-D879-8244-8194-E2A616BC8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118533</xdr:colOff>
      <xdr:row>17</xdr:row>
      <xdr:rowOff>152400</xdr:rowOff>
    </xdr:from>
    <xdr:to>
      <xdr:col>37</xdr:col>
      <xdr:colOff>592667</xdr:colOff>
      <xdr:row>34</xdr:row>
      <xdr:rowOff>84667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520DB-624B-5C41-8D82-78F1BE264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463550</xdr:colOff>
      <xdr:row>3</xdr:row>
      <xdr:rowOff>95250</xdr:rowOff>
    </xdr:from>
    <xdr:to>
      <xdr:col>48</xdr:col>
      <xdr:colOff>736600</xdr:colOff>
      <xdr:row>20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47A04C-D628-D249-AB81-4EEAE7672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238125</xdr:colOff>
      <xdr:row>51</xdr:row>
      <xdr:rowOff>176212</xdr:rowOff>
    </xdr:from>
    <xdr:to>
      <xdr:col>84</xdr:col>
      <xdr:colOff>1181100</xdr:colOff>
      <xdr:row>65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98</xdr:col>
      <xdr:colOff>392206</xdr:colOff>
      <xdr:row>22</xdr:row>
      <xdr:rowOff>146798</xdr:rowOff>
    </xdr:from>
    <xdr:to>
      <xdr:col>105</xdr:col>
      <xdr:colOff>481293</xdr:colOff>
      <xdr:row>47</xdr:row>
      <xdr:rowOff>59952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98</xdr:col>
      <xdr:colOff>426842</xdr:colOff>
      <xdr:row>1</xdr:row>
      <xdr:rowOff>52634</xdr:rowOff>
    </xdr:from>
    <xdr:to>
      <xdr:col>105</xdr:col>
      <xdr:colOff>518169</xdr:colOff>
      <xdr:row>21</xdr:row>
      <xdr:rowOff>173828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106</xdr:col>
      <xdr:colOff>89776</xdr:colOff>
      <xdr:row>3</xdr:row>
      <xdr:rowOff>62624</xdr:rowOff>
    </xdr:from>
    <xdr:to>
      <xdr:col>112</xdr:col>
      <xdr:colOff>273707</xdr:colOff>
      <xdr:row>22</xdr:row>
      <xdr:rowOff>98534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E4F3BE-A6CC-CE42-9BF5-721E14E51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668170</xdr:colOff>
      <xdr:row>36</xdr:row>
      <xdr:rowOff>47811</xdr:rowOff>
    </xdr:from>
    <xdr:to>
      <xdr:col>19</xdr:col>
      <xdr:colOff>668618</xdr:colOff>
      <xdr:row>54</xdr:row>
      <xdr:rowOff>47811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605118</xdr:colOff>
      <xdr:row>52</xdr:row>
      <xdr:rowOff>118783</xdr:rowOff>
    </xdr:from>
    <xdr:to>
      <xdr:col>21</xdr:col>
      <xdr:colOff>605118</xdr:colOff>
      <xdr:row>67</xdr:row>
      <xdr:rowOff>172571</xdr:rowOff>
    </xdr:to>
    <xdr:graphicFrame macro="">
      <xdr:nvGraphicFramePr>
        <xdr:cNvPr id="4" name="תרשים 3">
          <a:extLst>
            <a:ext uri="{FF2B5EF4-FFF2-40B4-BE49-F238E27FC236}">
              <a16:creationId xmlns:a16="http://schemas.microsoft.com/office/drawing/2014/main" id="{63478F60-4485-472D-800C-1208A2CAA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537890</xdr:colOff>
      <xdr:row>16</xdr:row>
      <xdr:rowOff>118783</xdr:rowOff>
    </xdr:from>
    <xdr:to>
      <xdr:col>26</xdr:col>
      <xdr:colOff>0</xdr:colOff>
      <xdr:row>31</xdr:row>
      <xdr:rowOff>172572</xdr:rowOff>
    </xdr:to>
    <xdr:graphicFrame macro="">
      <xdr:nvGraphicFramePr>
        <xdr:cNvPr id="5" name="תרשים 4">
          <a:extLst>
            <a:ext uri="{FF2B5EF4-FFF2-40B4-BE49-F238E27FC236}">
              <a16:creationId xmlns:a16="http://schemas.microsoft.com/office/drawing/2014/main" id="{F80E4CAC-F8AB-48D1-A87A-A953545E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605118</xdr:colOff>
      <xdr:row>52</xdr:row>
      <xdr:rowOff>118783</xdr:rowOff>
    </xdr:from>
    <xdr:to>
      <xdr:col>12</xdr:col>
      <xdr:colOff>0</xdr:colOff>
      <xdr:row>67</xdr:row>
      <xdr:rowOff>172571</xdr:rowOff>
    </xdr:to>
    <xdr:graphicFrame macro="">
      <xdr:nvGraphicFramePr>
        <xdr:cNvPr id="3" name="תרשים 3">
          <a:extLst>
            <a:ext uri="{FF2B5EF4-FFF2-40B4-BE49-F238E27FC236}">
              <a16:creationId xmlns:a16="http://schemas.microsoft.com/office/drawing/2014/main" id="{4FF4D133-57BE-DC47-AE28-21F60827B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82550</xdr:colOff>
      <xdr:row>2</xdr:row>
      <xdr:rowOff>177800</xdr:rowOff>
    </xdr:from>
    <xdr:to>
      <xdr:col>93</xdr:col>
      <xdr:colOff>50800</xdr:colOff>
      <xdr:row>30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DA5898-A6F0-5D49-9E18-E13AC8167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275989</xdr:colOff>
      <xdr:row>3</xdr:row>
      <xdr:rowOff>92648</xdr:rowOff>
    </xdr:from>
    <xdr:to>
      <xdr:col>55</xdr:col>
      <xdr:colOff>214757</xdr:colOff>
      <xdr:row>18</xdr:row>
      <xdr:rowOff>157961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70213</xdr:colOff>
      <xdr:row>2</xdr:row>
      <xdr:rowOff>107903</xdr:rowOff>
    </xdr:from>
    <xdr:to>
      <xdr:col>51</xdr:col>
      <xdr:colOff>79738</xdr:colOff>
      <xdr:row>22</xdr:row>
      <xdr:rowOff>188866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200025</xdr:colOff>
      <xdr:row>23</xdr:row>
      <xdr:rowOff>142875</xdr:rowOff>
    </xdr:from>
    <xdr:to>
      <xdr:col>51</xdr:col>
      <xdr:colOff>209550</xdr:colOff>
      <xdr:row>44</xdr:row>
      <xdr:rowOff>33338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nathag/Dropbox%20(Weizmann%20Institute)/Collaborations/Mark%20Iron/191106%20Equilibrium%20Isotopic%20Fractionation%20-%20Li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Jonathan/Dropbox%20(Weizmann%20Institute)/Collaborations/Mark%20Iron/C%20and%20D%20Dat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M06L%20TZVP%20SM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nathag/Dropbox%20(Weizmann%20Institute)/Collaborations/Mark%20Iron/191125_M06L_SM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 ketones M06-L(D3) gas phase"/>
      <sheetName val="HD ketones M06-L(D3) SMD water"/>
      <sheetName val="HD ketones M06-L NoD gas phase"/>
      <sheetName val="HD ketones M06-L NoD SMD water"/>
      <sheetName val="HD ketones M06-L gas phase BAD"/>
      <sheetName val="HD ketones M06-L SMD water BAD"/>
      <sheetName val="HD ketones OLYP gas phase"/>
      <sheetName val="HD ketones OLYP gas phase D3BJ"/>
      <sheetName val="HD ketones OLYP SMD water"/>
      <sheetName val="HD ketones SOGGA11 gas phase"/>
      <sheetName val="HD ketones SOGGA11 SMD water"/>
      <sheetName val="HD ketones M11-L gas phase"/>
      <sheetName val="HD ketones M11-L gas phase D3"/>
      <sheetName val="HD ketones M11-L SMD water"/>
      <sheetName val="HD ketones τHCTH gas phase"/>
      <sheetName val="HD ketones τHCTH gas phase D3BJ"/>
      <sheetName val="HD ketones τHCTH SMD water"/>
      <sheetName val="HD ketones τHCTH D3BJ SMD water"/>
      <sheetName val="HD ketones HCTH gas phase"/>
      <sheetName val="HD ketones HCTH gas phase D3BJ"/>
      <sheetName val="HD ketones HCTH SMD water"/>
      <sheetName val="HD ketones HCTH D3BJ SMD water"/>
      <sheetName val="HD ketones O3LYP gas phase"/>
      <sheetName val="HD ketones O3LYP gas phase D3BJ"/>
      <sheetName val="HD ketones O3LYP SMD water"/>
      <sheetName val="HD ketones τHCTHhyb gas phase"/>
      <sheetName val="HD ketones τHCTHhyb gas D3BJ"/>
      <sheetName val="HD ketones τHCTHhyb SMD water"/>
      <sheetName val="HD ketones B3LYP gas phase"/>
      <sheetName val="HD ketones B3LYP gas phase D3BJ"/>
      <sheetName val="HD ketones B3LYP SMD water"/>
      <sheetName val="Comparison"/>
      <sheetName val="Comparison SMD"/>
      <sheetName val="HD ketones O3LYP gas phase W06"/>
      <sheetName val="HD ketones τHCTHhyb gas pha W06"/>
      <sheetName val="HD ketones M06-L gas phase 50°C"/>
      <sheetName val="HD ketones M06-L SMD water 50°C"/>
      <sheetName val="HD ketones OLYP gas phase 50°C"/>
      <sheetName val="HD ketones SOGGA gas phase 50°C"/>
      <sheetName val="HD ketones M11-L gas phase 50°C"/>
      <sheetName val="HD ketones τHCTH gas phase 50°C"/>
      <sheetName val="HD ketones HCTH gas phase 50°C"/>
      <sheetName val="HD ketones O3LYP gas phase 50°C"/>
      <sheetName val="HD ketones τHCTHhyb gas ph 50°C"/>
      <sheetName val="HD ketones B3LYP gas phase 50°C"/>
      <sheetName val="HD ketones M06-L gas phase 70°C"/>
      <sheetName val="HD ketones M06-L SMD water 70°C"/>
      <sheetName val="HD ketones OLYP gas phase 70°C"/>
      <sheetName val="HD ketones SOGGA gas phase 70°C"/>
      <sheetName val="HD ketones M11-L gas phase 70°C"/>
      <sheetName val="HD ketones τHCTH gas phase 70°C"/>
      <sheetName val="HD ketones HCTH gas phase 70°C"/>
      <sheetName val="HD ketones O3LYP gas phase 70°C"/>
      <sheetName val="HD ketones τHCTHhyb gas ph 70°C"/>
      <sheetName val="HD ketones B3LYP gas phase 70°C"/>
      <sheetName val="methanogenesis M06L TZVP gas"/>
      <sheetName val="methanogenesis M06L TZVP gas m1"/>
      <sheetName val="methanogen M06L TZVP smd m135"/>
      <sheetName val="methanogen HCTH d3 TZVP smd m1"/>
      <sheetName val="methanogen M06-L TZVP gas redo"/>
      <sheetName val="Sheet1"/>
      <sheetName val="methanogen template"/>
      <sheetName val="code debuging"/>
      <sheetName val="Sheet2"/>
      <sheetName val="Sheet4"/>
      <sheetName val="CNO EIF M06-L SMD water"/>
      <sheetName val="Sheet3"/>
      <sheetName val="CNO EIF M06-L SMD water TZV (2)"/>
      <sheetName val="CNO EIF OLYP SMD water"/>
      <sheetName val="CNO EIF SOGGA11 SMD water"/>
      <sheetName val="CNO EIF τHCTH SMD water"/>
      <sheetName val="CNO EIF HCTH SMD water"/>
      <sheetName val="CNO EIF O3LYP SMD water"/>
      <sheetName val="CNO EIF τHCTHhyb SMD water"/>
      <sheetName val="Liu check"/>
      <sheetName val="CNO EIF M06-L SMD water TZVPD"/>
      <sheetName val="CNO EIF M06-L D3 SMD water TZVP"/>
      <sheetName val="CNO EIF M06-LnoD3 TZVP SMD watr"/>
      <sheetName val="CNO EIF HCTH TZVP SMD water"/>
      <sheetName val="CNO EIF OLYP TZVP SMD water"/>
      <sheetName val="CNO EIF O3LYP TZVP SMD water"/>
      <sheetName val="CNO EIF τHCTH TZVP SMD water"/>
      <sheetName val="CNO EIF τHCTHhyb TZVP SMD water"/>
      <sheetName val="CNO EIF SOGGA11 TZVP SMD water"/>
      <sheetName val="CNO EIF B3LYP 6311G SMD wa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4">
          <cell r="DF4">
            <v>1.2245699999999999</v>
          </cell>
          <cell r="DH4">
            <v>3.89975</v>
          </cell>
          <cell r="DN4">
            <v>16.562760000000001</v>
          </cell>
          <cell r="DU4">
            <v>14.76507</v>
          </cell>
          <cell r="DY4">
            <v>1.13252</v>
          </cell>
        </row>
        <row r="5">
          <cell r="DF5">
            <v>1.2222</v>
          </cell>
          <cell r="DH5">
            <v>3.8573400000000002</v>
          </cell>
          <cell r="DN5">
            <v>16.175460000000001</v>
          </cell>
          <cell r="DU5">
            <v>14.41296</v>
          </cell>
          <cell r="DY5">
            <v>1.13127</v>
          </cell>
        </row>
        <row r="6">
          <cell r="DF6">
            <v>1.21987</v>
          </cell>
          <cell r="DH6">
            <v>3.8159800000000001</v>
          </cell>
          <cell r="DN6">
            <v>15.802630000000001</v>
          </cell>
          <cell r="DU6">
            <v>14.074210000000001</v>
          </cell>
          <cell r="DY6">
            <v>1.1300300000000001</v>
          </cell>
        </row>
        <row r="7">
          <cell r="DF7">
            <v>1.2175800000000001</v>
          </cell>
          <cell r="DH7">
            <v>3.7756500000000002</v>
          </cell>
          <cell r="DN7">
            <v>15.44356</v>
          </cell>
          <cell r="DU7">
            <v>13.74817</v>
          </cell>
          <cell r="DY7">
            <v>1.1288100000000001</v>
          </cell>
        </row>
        <row r="8">
          <cell r="DF8">
            <v>1.21532</v>
          </cell>
          <cell r="DH8">
            <v>3.7363200000000001</v>
          </cell>
          <cell r="DN8">
            <v>15.0976</v>
          </cell>
          <cell r="DU8">
            <v>13.43421</v>
          </cell>
          <cell r="DY8">
            <v>1.12761</v>
          </cell>
        </row>
        <row r="9">
          <cell r="DF9">
            <v>1.2131099999999999</v>
          </cell>
          <cell r="DH9">
            <v>3.69794</v>
          </cell>
          <cell r="DN9">
            <v>14.76413</v>
          </cell>
          <cell r="DU9">
            <v>13.131769999999999</v>
          </cell>
          <cell r="DY9">
            <v>1.12642</v>
          </cell>
        </row>
        <row r="10">
          <cell r="DF10">
            <v>1.2109300000000001</v>
          </cell>
          <cell r="DH10">
            <v>3.6604800000000002</v>
          </cell>
          <cell r="DN10">
            <v>14.44256</v>
          </cell>
          <cell r="DU10">
            <v>12.840299999999999</v>
          </cell>
          <cell r="DY10">
            <v>1.1252599999999999</v>
          </cell>
        </row>
        <row r="11">
          <cell r="DF11">
            <v>1.20879</v>
          </cell>
          <cell r="DH11">
            <v>3.62392</v>
          </cell>
          <cell r="DN11">
            <v>14.132339999999999</v>
          </cell>
          <cell r="DU11">
            <v>12.559279999999999</v>
          </cell>
          <cell r="DY11">
            <v>1.1241099999999999</v>
          </cell>
        </row>
        <row r="12">
          <cell r="DF12">
            <v>1.20669</v>
          </cell>
          <cell r="DH12">
            <v>3.5882200000000002</v>
          </cell>
          <cell r="DN12">
            <v>13.83296</v>
          </cell>
          <cell r="DU12">
            <v>12.28823</v>
          </cell>
          <cell r="DY12">
            <v>1.1229800000000001</v>
          </cell>
        </row>
        <row r="13">
          <cell r="DF13">
            <v>1.20462</v>
          </cell>
          <cell r="DH13">
            <v>3.55335</v>
          </cell>
          <cell r="DN13">
            <v>13.54391</v>
          </cell>
          <cell r="DU13">
            <v>12.026680000000001</v>
          </cell>
          <cell r="DY13">
            <v>1.1218699999999999</v>
          </cell>
        </row>
        <row r="14">
          <cell r="DF14">
            <v>1.20258</v>
          </cell>
          <cell r="DH14">
            <v>3.5192999999999999</v>
          </cell>
          <cell r="DN14">
            <v>13.26474</v>
          </cell>
          <cell r="DU14">
            <v>11.77422</v>
          </cell>
          <cell r="DY14">
            <v>1.1207800000000001</v>
          </cell>
        </row>
        <row r="15">
          <cell r="DF15">
            <v>1.20058</v>
          </cell>
          <cell r="DH15">
            <v>3.4860199999999999</v>
          </cell>
          <cell r="DN15">
            <v>12.995010000000001</v>
          </cell>
          <cell r="DU15">
            <v>11.530419999999999</v>
          </cell>
          <cell r="DY15">
            <v>1.1196999999999999</v>
          </cell>
        </row>
        <row r="16">
          <cell r="DF16">
            <v>1.19861</v>
          </cell>
          <cell r="DH16">
            <v>3.4535</v>
          </cell>
          <cell r="DN16">
            <v>12.73429</v>
          </cell>
          <cell r="DU16">
            <v>11.2949</v>
          </cell>
          <cell r="DY16">
            <v>1.11863</v>
          </cell>
        </row>
        <row r="17">
          <cell r="DF17">
            <v>1.1966699999999999</v>
          </cell>
          <cell r="DH17">
            <v>3.4217200000000001</v>
          </cell>
          <cell r="DN17">
            <v>12.482200000000001</v>
          </cell>
          <cell r="DU17">
            <v>11.067299999999999</v>
          </cell>
          <cell r="DY17">
            <v>1.11758</v>
          </cell>
        </row>
        <row r="18">
          <cell r="DF18">
            <v>1.19476</v>
          </cell>
          <cell r="DH18">
            <v>3.3906399999999999</v>
          </cell>
          <cell r="DN18">
            <v>12.23837</v>
          </cell>
          <cell r="DU18">
            <v>10.84727</v>
          </cell>
          <cell r="DY18">
            <v>1.1165499999999999</v>
          </cell>
        </row>
        <row r="19">
          <cell r="DF19">
            <v>1.1928799999999999</v>
          </cell>
          <cell r="DH19">
            <v>3.3602500000000002</v>
          </cell>
          <cell r="DN19">
            <v>12.00243</v>
          </cell>
          <cell r="DU19">
            <v>10.63449</v>
          </cell>
          <cell r="DY19">
            <v>1.1155299999999999</v>
          </cell>
        </row>
        <row r="20">
          <cell r="DF20">
            <v>1.19103</v>
          </cell>
          <cell r="DH20">
            <v>3.3305199999999999</v>
          </cell>
          <cell r="DN20">
            <v>11.77406</v>
          </cell>
          <cell r="DU20">
            <v>10.42863</v>
          </cell>
          <cell r="DY20">
            <v>1.11453</v>
          </cell>
        </row>
        <row r="21">
          <cell r="DF21">
            <v>1.1892100000000001</v>
          </cell>
          <cell r="DH21">
            <v>3.3014399999999999</v>
          </cell>
          <cell r="DN21">
            <v>11.55294</v>
          </cell>
          <cell r="DU21">
            <v>10.229419999999999</v>
          </cell>
          <cell r="DY21">
            <v>1.11354</v>
          </cell>
        </row>
        <row r="22">
          <cell r="DF22">
            <v>1.1874199999999999</v>
          </cell>
          <cell r="DH22">
            <v>3.27298</v>
          </cell>
          <cell r="DN22">
            <v>11.338760000000001</v>
          </cell>
          <cell r="DU22">
            <v>10.03656</v>
          </cell>
          <cell r="DY22">
            <v>1.11256</v>
          </cell>
        </row>
        <row r="23">
          <cell r="DF23">
            <v>1.1856599999999999</v>
          </cell>
          <cell r="DH23">
            <v>3.2451400000000001</v>
          </cell>
          <cell r="DN23">
            <v>11.13125</v>
          </cell>
          <cell r="DU23">
            <v>9.8497900000000005</v>
          </cell>
          <cell r="DY23">
            <v>1.1115999999999999</v>
          </cell>
        </row>
        <row r="24">
          <cell r="DF24">
            <v>1.1839200000000001</v>
          </cell>
          <cell r="DH24">
            <v>3.21787</v>
          </cell>
          <cell r="DN24">
            <v>10.930120000000001</v>
          </cell>
          <cell r="DU24">
            <v>9.6688700000000001</v>
          </cell>
          <cell r="DY24">
            <v>1.1106499999999999</v>
          </cell>
        </row>
        <row r="25">
          <cell r="DF25">
            <v>1.18221</v>
          </cell>
          <cell r="DH25">
            <v>3.1911800000000001</v>
          </cell>
          <cell r="DN25">
            <v>10.73512</v>
          </cell>
          <cell r="DU25">
            <v>9.4935500000000008</v>
          </cell>
          <cell r="DY25">
            <v>1.10972</v>
          </cell>
        </row>
        <row r="26">
          <cell r="DF26">
            <v>1.1805300000000001</v>
          </cell>
          <cell r="DH26">
            <v>3.1650499999999999</v>
          </cell>
          <cell r="DN26">
            <v>10.546010000000001</v>
          </cell>
          <cell r="DU26">
            <v>9.3236100000000004</v>
          </cell>
          <cell r="DY26">
            <v>1.1087899999999999</v>
          </cell>
        </row>
        <row r="27">
          <cell r="DF27">
            <v>1.1788700000000001</v>
          </cell>
          <cell r="DH27">
            <v>3.1394500000000001</v>
          </cell>
          <cell r="DN27">
            <v>10.36256</v>
          </cell>
          <cell r="DU27">
            <v>9.15883</v>
          </cell>
          <cell r="DY27">
            <v>1.10788</v>
          </cell>
        </row>
        <row r="28">
          <cell r="DF28">
            <v>1.17723</v>
          </cell>
          <cell r="DH28">
            <v>3.1143700000000001</v>
          </cell>
          <cell r="DN28">
            <v>10.184530000000001</v>
          </cell>
          <cell r="DU28">
            <v>8.9990100000000002</v>
          </cell>
          <cell r="DY28">
            <v>1.1069899999999999</v>
          </cell>
        </row>
        <row r="29">
          <cell r="DF29">
            <v>1.1756200000000001</v>
          </cell>
          <cell r="DH29">
            <v>3.0897999999999999</v>
          </cell>
          <cell r="DN29">
            <v>10.01172</v>
          </cell>
          <cell r="DU29">
            <v>8.8439399999999999</v>
          </cell>
          <cell r="DY29">
            <v>1.1061000000000001</v>
          </cell>
        </row>
        <row r="30">
          <cell r="DF30">
            <v>1.17404</v>
          </cell>
          <cell r="DH30">
            <v>3.0657299999999998</v>
          </cell>
          <cell r="DN30">
            <v>9.8439200000000007</v>
          </cell>
          <cell r="DU30">
            <v>8.6934500000000003</v>
          </cell>
          <cell r="DY30">
            <v>1.1052299999999999</v>
          </cell>
        </row>
        <row r="31">
          <cell r="DF31">
            <v>1.1724699999999999</v>
          </cell>
          <cell r="DH31">
            <v>3.0421299999999998</v>
          </cell>
          <cell r="DN31">
            <v>9.6809499999999993</v>
          </cell>
          <cell r="DU31">
            <v>8.5473599999999994</v>
          </cell>
          <cell r="DY31">
            <v>1.1043700000000001</v>
          </cell>
        </row>
        <row r="32">
          <cell r="DF32">
            <v>1.17093</v>
          </cell>
          <cell r="DH32">
            <v>3.0189900000000001</v>
          </cell>
          <cell r="DN32">
            <v>9.5226299999999995</v>
          </cell>
          <cell r="DU32">
            <v>8.4054900000000004</v>
          </cell>
          <cell r="DY32">
            <v>1.1035200000000001</v>
          </cell>
        </row>
        <row r="33">
          <cell r="DF33">
            <v>1.1694100000000001</v>
          </cell>
          <cell r="DH33">
            <v>2.9963099999999998</v>
          </cell>
          <cell r="DN33">
            <v>9.3687699999999996</v>
          </cell>
          <cell r="DU33">
            <v>8.26769</v>
          </cell>
          <cell r="DY33">
            <v>1.1026800000000001</v>
          </cell>
        </row>
        <row r="34">
          <cell r="DF34">
            <v>1.1679200000000001</v>
          </cell>
          <cell r="DH34">
            <v>2.9740700000000002</v>
          </cell>
          <cell r="DN34">
            <v>9.2192100000000003</v>
          </cell>
          <cell r="DU34">
            <v>8.1338100000000004</v>
          </cell>
          <cell r="DY34">
            <v>1.10185</v>
          </cell>
        </row>
        <row r="35">
          <cell r="DF35">
            <v>1.1664399999999999</v>
          </cell>
          <cell r="DH35">
            <v>2.9522599999999999</v>
          </cell>
          <cell r="DN35">
            <v>9.0737900000000007</v>
          </cell>
          <cell r="DU35">
            <v>8.0037000000000003</v>
          </cell>
          <cell r="DY35">
            <v>1.10103</v>
          </cell>
        </row>
        <row r="36">
          <cell r="DF36">
            <v>1.16499</v>
          </cell>
          <cell r="DH36">
            <v>2.93086</v>
          </cell>
          <cell r="DN36">
            <v>8.9323599999999992</v>
          </cell>
          <cell r="DU36">
            <v>7.8772099999999998</v>
          </cell>
          <cell r="DY36">
            <v>1.10022</v>
          </cell>
        </row>
        <row r="37">
          <cell r="DF37">
            <v>1.1635500000000001</v>
          </cell>
          <cell r="DH37">
            <v>2.9098700000000002</v>
          </cell>
          <cell r="DN37">
            <v>8.7947799999999994</v>
          </cell>
          <cell r="DU37">
            <v>7.7542200000000001</v>
          </cell>
          <cell r="DY37">
            <v>1.0994299999999999</v>
          </cell>
        </row>
        <row r="38">
          <cell r="DF38">
            <v>1.16214</v>
          </cell>
          <cell r="DH38">
            <v>2.8892699999999998</v>
          </cell>
          <cell r="DN38">
            <v>8.6608999999999998</v>
          </cell>
          <cell r="DU38">
            <v>7.6345900000000002</v>
          </cell>
          <cell r="DY38">
            <v>1.0986400000000001</v>
          </cell>
        </row>
        <row r="39">
          <cell r="DF39">
            <v>1.1607400000000001</v>
          </cell>
          <cell r="DH39">
            <v>2.8690500000000001</v>
          </cell>
          <cell r="DN39">
            <v>8.5305999999999997</v>
          </cell>
          <cell r="DU39">
            <v>7.5182200000000003</v>
          </cell>
          <cell r="DY39">
            <v>1.0978600000000001</v>
          </cell>
        </row>
        <row r="40">
          <cell r="DF40">
            <v>1.15937</v>
          </cell>
          <cell r="DH40">
            <v>2.8492099999999998</v>
          </cell>
          <cell r="DN40">
            <v>8.4037500000000005</v>
          </cell>
          <cell r="DU40">
            <v>7.4049699999999996</v>
          </cell>
          <cell r="DY40">
            <v>1.0971</v>
          </cell>
        </row>
        <row r="41">
          <cell r="DF41">
            <v>1.15801</v>
          </cell>
          <cell r="DH41">
            <v>2.8297300000000001</v>
          </cell>
          <cell r="DN41">
            <v>8.2802199999999999</v>
          </cell>
          <cell r="DU41">
            <v>7.29474</v>
          </cell>
          <cell r="DY41">
            <v>1.0963400000000001</v>
          </cell>
        </row>
        <row r="42">
          <cell r="DF42">
            <v>1.1566700000000001</v>
          </cell>
          <cell r="DH42">
            <v>2.8106</v>
          </cell>
          <cell r="DN42">
            <v>8.15991</v>
          </cell>
          <cell r="DU42">
            <v>7.18743</v>
          </cell>
          <cell r="DY42">
            <v>1.0955900000000001</v>
          </cell>
        </row>
        <row r="43">
          <cell r="DF43">
            <v>1.1553500000000001</v>
          </cell>
          <cell r="DH43">
            <v>2.79182</v>
          </cell>
          <cell r="DN43">
            <v>8.0426900000000003</v>
          </cell>
          <cell r="DU43">
            <v>7.0829199999999997</v>
          </cell>
          <cell r="DY43">
            <v>1.0948599999999999</v>
          </cell>
        </row>
        <row r="44">
          <cell r="DF44">
            <v>1.15405</v>
          </cell>
          <cell r="DH44">
            <v>2.77338</v>
          </cell>
          <cell r="DN44">
            <v>7.9284699999999999</v>
          </cell>
          <cell r="DU44">
            <v>6.9811300000000003</v>
          </cell>
          <cell r="DY44">
            <v>1.09413</v>
          </cell>
        </row>
        <row r="45">
          <cell r="DF45">
            <v>1.1527700000000001</v>
          </cell>
          <cell r="DH45">
            <v>2.7552599999999998</v>
          </cell>
          <cell r="DN45">
            <v>7.8171400000000002</v>
          </cell>
          <cell r="DU45">
            <v>6.8819600000000003</v>
          </cell>
          <cell r="DY45">
            <v>1.09341</v>
          </cell>
        </row>
        <row r="46">
          <cell r="DF46">
            <v>1.1515</v>
          </cell>
          <cell r="DH46">
            <v>2.7374700000000001</v>
          </cell>
          <cell r="DN46">
            <v>7.7086100000000002</v>
          </cell>
          <cell r="DU46">
            <v>6.7853199999999996</v>
          </cell>
          <cell r="DY46">
            <v>1.0927</v>
          </cell>
        </row>
        <row r="47">
          <cell r="DF47">
            <v>1.15025</v>
          </cell>
          <cell r="DH47">
            <v>2.7199800000000001</v>
          </cell>
          <cell r="DN47">
            <v>7.6027800000000001</v>
          </cell>
          <cell r="DU47">
            <v>6.6911199999999997</v>
          </cell>
          <cell r="DY47">
            <v>1.09199</v>
          </cell>
        </row>
        <row r="48">
          <cell r="DF48">
            <v>1.1490199999999999</v>
          </cell>
          <cell r="DH48">
            <v>2.7027999999999999</v>
          </cell>
          <cell r="DN48">
            <v>7.4995599999999998</v>
          </cell>
          <cell r="DU48">
            <v>6.5992899999999999</v>
          </cell>
          <cell r="DY48">
            <v>1.0912999999999999</v>
          </cell>
        </row>
        <row r="49">
          <cell r="DF49">
            <v>1.1477999999999999</v>
          </cell>
          <cell r="DH49">
            <v>2.6859099999999998</v>
          </cell>
          <cell r="DN49">
            <v>7.39886</v>
          </cell>
          <cell r="DU49">
            <v>6.5097399999999999</v>
          </cell>
          <cell r="DY49">
            <v>1.0906100000000001</v>
          </cell>
        </row>
        <row r="50">
          <cell r="DF50">
            <v>1.1466000000000001</v>
          </cell>
          <cell r="DH50">
            <v>2.6693099999999998</v>
          </cell>
          <cell r="DN50">
            <v>7.3006099999999998</v>
          </cell>
          <cell r="DU50">
            <v>6.4223999999999997</v>
          </cell>
          <cell r="DY50">
            <v>1.0899399999999999</v>
          </cell>
        </row>
        <row r="51">
          <cell r="DF51">
            <v>1.14541</v>
          </cell>
          <cell r="DH51">
            <v>2.653</v>
          </cell>
          <cell r="DN51">
            <v>7.20472</v>
          </cell>
          <cell r="DU51">
            <v>6.3372000000000002</v>
          </cell>
          <cell r="DY51">
            <v>1.08927</v>
          </cell>
        </row>
        <row r="52">
          <cell r="DF52">
            <v>1.1442399999999999</v>
          </cell>
          <cell r="DH52">
            <v>2.6369600000000002</v>
          </cell>
          <cell r="DN52">
            <v>7.1111199999999997</v>
          </cell>
          <cell r="DU52">
            <v>6.2540699999999996</v>
          </cell>
          <cell r="DY52">
            <v>1.0886100000000001</v>
          </cell>
        </row>
        <row r="53">
          <cell r="DF53">
            <v>1.1430800000000001</v>
          </cell>
          <cell r="DH53">
            <v>2.6211799999999998</v>
          </cell>
          <cell r="DN53">
            <v>7.0197399999999996</v>
          </cell>
          <cell r="DU53">
            <v>6.1729399999999996</v>
          </cell>
          <cell r="DY53">
            <v>1.08795</v>
          </cell>
        </row>
        <row r="54">
          <cell r="DF54">
            <v>1.14194</v>
          </cell>
          <cell r="DH54">
            <v>2.6056699999999999</v>
          </cell>
          <cell r="DN54">
            <v>6.9305000000000003</v>
          </cell>
          <cell r="DU54">
            <v>6.0937400000000004</v>
          </cell>
          <cell r="DY54">
            <v>1.08731</v>
          </cell>
        </row>
        <row r="55">
          <cell r="DF55">
            <v>1.1408199999999999</v>
          </cell>
          <cell r="DH55">
            <v>2.5904199999999999</v>
          </cell>
          <cell r="DN55">
            <v>6.8433400000000004</v>
          </cell>
          <cell r="DU55">
            <v>6.0164200000000001</v>
          </cell>
          <cell r="DY55">
            <v>1.08667</v>
          </cell>
        </row>
        <row r="56">
          <cell r="DF56">
            <v>1.1396999999999999</v>
          </cell>
          <cell r="DH56">
            <v>2.5754100000000002</v>
          </cell>
          <cell r="DN56">
            <v>6.7582000000000004</v>
          </cell>
          <cell r="DU56">
            <v>5.9409099999999997</v>
          </cell>
          <cell r="DY56">
            <v>1.0860399999999999</v>
          </cell>
        </row>
        <row r="57">
          <cell r="DF57">
            <v>1.1386000000000001</v>
          </cell>
          <cell r="DH57">
            <v>2.5606499999999999</v>
          </cell>
          <cell r="DN57">
            <v>6.6749999999999998</v>
          </cell>
          <cell r="DU57">
            <v>5.8671699999999998</v>
          </cell>
          <cell r="DY57">
            <v>1.08541</v>
          </cell>
        </row>
        <row r="58">
          <cell r="DF58">
            <v>1.1375200000000001</v>
          </cell>
          <cell r="DH58">
            <v>2.5461299999999998</v>
          </cell>
          <cell r="DN58">
            <v>6.5936899999999996</v>
          </cell>
          <cell r="DU58">
            <v>5.7951300000000003</v>
          </cell>
          <cell r="DY58">
            <v>1.0848</v>
          </cell>
        </row>
        <row r="59">
          <cell r="DF59">
            <v>1.13645</v>
          </cell>
          <cell r="DH59">
            <v>2.5318399999999999</v>
          </cell>
          <cell r="DN59">
            <v>6.5142199999999999</v>
          </cell>
          <cell r="DU59">
            <v>5.7247399999999997</v>
          </cell>
          <cell r="DY59">
            <v>1.08419</v>
          </cell>
        </row>
        <row r="60">
          <cell r="DF60">
            <v>1.1353899999999999</v>
          </cell>
          <cell r="DH60">
            <v>2.5177700000000001</v>
          </cell>
          <cell r="DN60">
            <v>6.4365300000000003</v>
          </cell>
          <cell r="DU60">
            <v>5.6559499999999998</v>
          </cell>
          <cell r="DY60">
            <v>1.0835900000000001</v>
          </cell>
        </row>
        <row r="61">
          <cell r="DF61">
            <v>1.1343399999999999</v>
          </cell>
          <cell r="DH61">
            <v>2.50393</v>
          </cell>
          <cell r="DN61">
            <v>6.3605600000000004</v>
          </cell>
          <cell r="DU61">
            <v>5.5887099999999998</v>
          </cell>
          <cell r="DY61">
            <v>1.0829899999999999</v>
          </cell>
        </row>
        <row r="62">
          <cell r="DF62">
            <v>1.13331</v>
          </cell>
          <cell r="DH62">
            <v>2.49031</v>
          </cell>
          <cell r="DN62">
            <v>6.2862600000000004</v>
          </cell>
          <cell r="DU62">
            <v>5.5229900000000001</v>
          </cell>
          <cell r="DY62">
            <v>1.0824</v>
          </cell>
        </row>
        <row r="63">
          <cell r="DF63">
            <v>1.13229</v>
          </cell>
          <cell r="DH63">
            <v>2.4769000000000001</v>
          </cell>
          <cell r="DN63">
            <v>6.2135899999999999</v>
          </cell>
          <cell r="DU63">
            <v>5.4587199999999996</v>
          </cell>
          <cell r="DY63">
            <v>1.08182</v>
          </cell>
        </row>
        <row r="64">
          <cell r="DF64">
            <v>1.1312800000000001</v>
          </cell>
          <cell r="DH64">
            <v>2.4636900000000002</v>
          </cell>
          <cell r="DN64">
            <v>6.1425000000000001</v>
          </cell>
          <cell r="DU64">
            <v>5.3958700000000004</v>
          </cell>
          <cell r="DY64">
            <v>1.08124</v>
          </cell>
        </row>
        <row r="65">
          <cell r="DF65">
            <v>1.13029</v>
          </cell>
          <cell r="DH65">
            <v>2.4506899999999998</v>
          </cell>
          <cell r="DN65">
            <v>6.0729300000000004</v>
          </cell>
          <cell r="DU65">
            <v>5.3343999999999996</v>
          </cell>
          <cell r="DY65">
            <v>1.08067</v>
          </cell>
        </row>
        <row r="66">
          <cell r="DF66">
            <v>1.1293</v>
          </cell>
          <cell r="DH66">
            <v>2.4378899999999999</v>
          </cell>
          <cell r="DN66">
            <v>6.0048500000000002</v>
          </cell>
          <cell r="DU66">
            <v>5.2742599999999999</v>
          </cell>
          <cell r="DY66">
            <v>1.0801099999999999</v>
          </cell>
        </row>
        <row r="67">
          <cell r="DF67">
            <v>1.1283300000000001</v>
          </cell>
          <cell r="DH67">
            <v>2.4252799999999999</v>
          </cell>
          <cell r="DN67">
            <v>5.9382099999999998</v>
          </cell>
          <cell r="DU67">
            <v>5.2154199999999999</v>
          </cell>
          <cell r="DY67">
            <v>1.0795600000000001</v>
          </cell>
        </row>
        <row r="68">
          <cell r="DF68">
            <v>1.12737</v>
          </cell>
          <cell r="DH68">
            <v>2.4128599999999998</v>
          </cell>
          <cell r="DN68">
            <v>5.8729800000000001</v>
          </cell>
          <cell r="DU68">
            <v>5.1578400000000002</v>
          </cell>
          <cell r="DY68">
            <v>1.079</v>
          </cell>
        </row>
        <row r="69">
          <cell r="DF69">
            <v>1.12642</v>
          </cell>
          <cell r="DH69">
            <v>2.40063</v>
          </cell>
          <cell r="DN69">
            <v>5.8090999999999999</v>
          </cell>
          <cell r="DU69">
            <v>5.1014799999999996</v>
          </cell>
          <cell r="DY69">
            <v>1.07846</v>
          </cell>
        </row>
        <row r="70">
          <cell r="DF70">
            <v>1.12548</v>
          </cell>
          <cell r="DH70">
            <v>2.3885800000000001</v>
          </cell>
          <cell r="DN70">
            <v>5.74655</v>
          </cell>
          <cell r="DU70">
            <v>5.0463100000000001</v>
          </cell>
          <cell r="DY70">
            <v>1.07792</v>
          </cell>
        </row>
        <row r="71">
          <cell r="DF71">
            <v>1.12456</v>
          </cell>
          <cell r="DH71">
            <v>2.3767100000000001</v>
          </cell>
          <cell r="DN71">
            <v>5.6852900000000002</v>
          </cell>
          <cell r="DU71">
            <v>4.9922899999999997</v>
          </cell>
          <cell r="DY71">
            <v>1.0773900000000001</v>
          </cell>
        </row>
        <row r="72">
          <cell r="DF72">
            <v>1.12364</v>
          </cell>
          <cell r="DH72">
            <v>2.3650099999999998</v>
          </cell>
          <cell r="DN72">
            <v>5.6252800000000001</v>
          </cell>
          <cell r="DU72">
            <v>4.9394</v>
          </cell>
          <cell r="DY72">
            <v>1.0768599999999999</v>
          </cell>
        </row>
        <row r="73">
          <cell r="DF73">
            <v>1.1227400000000001</v>
          </cell>
          <cell r="DH73">
            <v>2.3534799999999998</v>
          </cell>
          <cell r="DN73">
            <v>5.5664899999999999</v>
          </cell>
          <cell r="DU73">
            <v>4.8875999999999999</v>
          </cell>
          <cell r="DY73">
            <v>1.0763400000000001</v>
          </cell>
        </row>
        <row r="74">
          <cell r="DF74">
            <v>1.1218399999999999</v>
          </cell>
          <cell r="DH74">
            <v>2.34212</v>
          </cell>
          <cell r="DN74">
            <v>5.5088800000000004</v>
          </cell>
          <cell r="DU74">
            <v>4.8368599999999997</v>
          </cell>
          <cell r="DY74">
            <v>1.0758300000000001</v>
          </cell>
        </row>
        <row r="75">
          <cell r="DF75">
            <v>1.1209499999999999</v>
          </cell>
          <cell r="DH75">
            <v>2.3309299999999999</v>
          </cell>
          <cell r="DN75">
            <v>5.45242</v>
          </cell>
          <cell r="DU75">
            <v>4.7871499999999996</v>
          </cell>
          <cell r="DY75">
            <v>1.07531</v>
          </cell>
        </row>
        <row r="76">
          <cell r="DF76">
            <v>1.12008</v>
          </cell>
          <cell r="DH76">
            <v>2.31989</v>
          </cell>
          <cell r="DN76">
            <v>5.3970799999999999</v>
          </cell>
          <cell r="DU76">
            <v>4.7384399999999998</v>
          </cell>
          <cell r="DY76">
            <v>1.07481</v>
          </cell>
        </row>
        <row r="77">
          <cell r="DF77">
            <v>1.11921</v>
          </cell>
          <cell r="DH77">
            <v>2.3090099999999998</v>
          </cell>
          <cell r="DN77">
            <v>5.3428300000000002</v>
          </cell>
          <cell r="DU77">
            <v>4.6907100000000002</v>
          </cell>
          <cell r="DY77">
            <v>1.0743100000000001</v>
          </cell>
        </row>
        <row r="78">
          <cell r="DF78">
            <v>1.11836</v>
          </cell>
          <cell r="DH78">
            <v>2.2982800000000001</v>
          </cell>
          <cell r="DN78">
            <v>5.2896400000000003</v>
          </cell>
          <cell r="DU78">
            <v>4.6439399999999997</v>
          </cell>
          <cell r="DY78">
            <v>1.07382</v>
          </cell>
        </row>
        <row r="79">
          <cell r="DF79">
            <v>1.11751</v>
          </cell>
          <cell r="DH79">
            <v>2.2877100000000001</v>
          </cell>
          <cell r="DN79">
            <v>5.2374799999999997</v>
          </cell>
          <cell r="DU79">
            <v>4.5980800000000004</v>
          </cell>
          <cell r="DY79">
            <v>1.0733299999999999</v>
          </cell>
        </row>
        <row r="80">
          <cell r="DF80">
            <v>1.1166799999999999</v>
          </cell>
          <cell r="DH80">
            <v>2.2772800000000002</v>
          </cell>
          <cell r="DN80">
            <v>5.1863299999999999</v>
          </cell>
          <cell r="DU80">
            <v>4.5531300000000003</v>
          </cell>
          <cell r="DY80">
            <v>1.07284</v>
          </cell>
        </row>
        <row r="81">
          <cell r="DF81">
            <v>1.11585</v>
          </cell>
          <cell r="DH81">
            <v>2.2669899999999998</v>
          </cell>
          <cell r="DN81">
            <v>5.1361600000000003</v>
          </cell>
          <cell r="DU81">
            <v>4.5090500000000002</v>
          </cell>
          <cell r="DY81">
            <v>1.07236</v>
          </cell>
        </row>
        <row r="82">
          <cell r="DF82">
            <v>1.11503</v>
          </cell>
          <cell r="DH82">
            <v>2.25685</v>
          </cell>
          <cell r="DN82">
            <v>5.0869499999999999</v>
          </cell>
          <cell r="DU82">
            <v>4.4658300000000004</v>
          </cell>
          <cell r="DY82">
            <v>1.07189</v>
          </cell>
        </row>
        <row r="83">
          <cell r="DF83">
            <v>1.11422</v>
          </cell>
          <cell r="DH83">
            <v>2.2468499999999998</v>
          </cell>
          <cell r="DN83">
            <v>5.0386600000000001</v>
          </cell>
          <cell r="DU83">
            <v>4.4234299999999998</v>
          </cell>
          <cell r="DY83">
            <v>1.07142</v>
          </cell>
        </row>
        <row r="84">
          <cell r="DF84">
            <v>1.1134200000000001</v>
          </cell>
          <cell r="DH84">
            <v>2.23698</v>
          </cell>
          <cell r="DN84">
            <v>4.9912799999999997</v>
          </cell>
          <cell r="DU84">
            <v>4.38185</v>
          </cell>
          <cell r="DY84">
            <v>1.0709599999999999</v>
          </cell>
        </row>
        <row r="85">
          <cell r="DF85">
            <v>1.11263</v>
          </cell>
          <cell r="DH85">
            <v>2.2272500000000002</v>
          </cell>
          <cell r="DN85">
            <v>4.9447799999999997</v>
          </cell>
          <cell r="DU85">
            <v>4.3410500000000001</v>
          </cell>
          <cell r="DY85">
            <v>1.0705</v>
          </cell>
        </row>
        <row r="86">
          <cell r="DF86">
            <v>1.11185</v>
          </cell>
          <cell r="DH86">
            <v>2.2176399999999998</v>
          </cell>
          <cell r="DN86">
            <v>4.8991400000000001</v>
          </cell>
          <cell r="DU86">
            <v>4.3010299999999999</v>
          </cell>
          <cell r="DY86">
            <v>1.0700400000000001</v>
          </cell>
        </row>
        <row r="87">
          <cell r="DF87">
            <v>1.11107</v>
          </cell>
          <cell r="DH87">
            <v>2.20817</v>
          </cell>
          <cell r="DN87">
            <v>4.8543500000000002</v>
          </cell>
          <cell r="DU87">
            <v>4.2617500000000001</v>
          </cell>
          <cell r="DY87">
            <v>1.06959</v>
          </cell>
        </row>
        <row r="88">
          <cell r="DF88">
            <v>1.1103099999999999</v>
          </cell>
          <cell r="DH88">
            <v>2.19882</v>
          </cell>
          <cell r="DN88">
            <v>4.8103600000000002</v>
          </cell>
          <cell r="DU88">
            <v>4.2232000000000003</v>
          </cell>
          <cell r="DY88">
            <v>1.06915</v>
          </cell>
        </row>
        <row r="89">
          <cell r="DF89">
            <v>1.10955</v>
          </cell>
          <cell r="DH89">
            <v>2.1896</v>
          </cell>
          <cell r="DN89">
            <v>4.7671799999999998</v>
          </cell>
          <cell r="DU89">
            <v>4.1853699999999998</v>
          </cell>
          <cell r="DY89">
            <v>1.0687</v>
          </cell>
        </row>
        <row r="90">
          <cell r="DF90">
            <v>1.1088</v>
          </cell>
          <cell r="DH90">
            <v>2.1804899999999998</v>
          </cell>
          <cell r="DN90">
            <v>4.72478</v>
          </cell>
          <cell r="DU90">
            <v>4.1482299999999999</v>
          </cell>
          <cell r="DY90">
            <v>1.0682700000000001</v>
          </cell>
        </row>
        <row r="91">
          <cell r="DF91">
            <v>1.10806</v>
          </cell>
          <cell r="DH91">
            <v>2.1715100000000001</v>
          </cell>
          <cell r="DN91">
            <v>4.6831300000000002</v>
          </cell>
          <cell r="DU91">
            <v>4.1117600000000003</v>
          </cell>
          <cell r="DY91">
            <v>1.0678300000000001</v>
          </cell>
        </row>
        <row r="92">
          <cell r="DF92">
            <v>1.1073200000000001</v>
          </cell>
          <cell r="DH92">
            <v>2.1626400000000001</v>
          </cell>
          <cell r="DN92">
            <v>4.64222</v>
          </cell>
          <cell r="DU92">
            <v>4.0759600000000002</v>
          </cell>
          <cell r="DY92">
            <v>1.06741</v>
          </cell>
        </row>
        <row r="93">
          <cell r="DF93">
            <v>1.1066</v>
          </cell>
          <cell r="DH93">
            <v>2.15388</v>
          </cell>
          <cell r="DN93">
            <v>4.6020399999999997</v>
          </cell>
          <cell r="DU93">
            <v>4.0407999999999999</v>
          </cell>
          <cell r="DY93">
            <v>1.06698</v>
          </cell>
        </row>
        <row r="94">
          <cell r="DF94">
            <v>1.10588</v>
          </cell>
          <cell r="DH94">
            <v>2.1452399999999998</v>
          </cell>
          <cell r="DN94">
            <v>4.5625600000000004</v>
          </cell>
          <cell r="DU94">
            <v>4.0062699999999998</v>
          </cell>
          <cell r="DY94">
            <v>1.06656</v>
          </cell>
        </row>
        <row r="95">
          <cell r="DF95">
            <v>1.10517</v>
          </cell>
          <cell r="DH95">
            <v>2.1367099999999999</v>
          </cell>
          <cell r="DN95">
            <v>4.5237699999999998</v>
          </cell>
          <cell r="DU95">
            <v>3.97235</v>
          </cell>
          <cell r="DY95">
            <v>1.0661499999999999</v>
          </cell>
        </row>
        <row r="96">
          <cell r="DF96">
            <v>1.10446</v>
          </cell>
          <cell r="DH96">
            <v>2.1282899999999998</v>
          </cell>
          <cell r="DN96">
            <v>4.4856499999999997</v>
          </cell>
          <cell r="DU96">
            <v>3.9390299999999998</v>
          </cell>
          <cell r="DY96">
            <v>1.0657300000000001</v>
          </cell>
        </row>
        <row r="97">
          <cell r="DF97">
            <v>1.1037600000000001</v>
          </cell>
          <cell r="DH97">
            <v>2.1199699999999999</v>
          </cell>
          <cell r="DN97">
            <v>4.4481900000000003</v>
          </cell>
          <cell r="DU97">
            <v>3.9062899999999998</v>
          </cell>
          <cell r="DY97">
            <v>1.0653300000000001</v>
          </cell>
        </row>
        <row r="98">
          <cell r="DF98">
            <v>1.10307</v>
          </cell>
          <cell r="DH98">
            <v>2.1117599999999999</v>
          </cell>
          <cell r="DN98">
            <v>4.4113699999999998</v>
          </cell>
          <cell r="DU98">
            <v>3.8741300000000001</v>
          </cell>
          <cell r="DY98">
            <v>1.0649200000000001</v>
          </cell>
        </row>
        <row r="99">
          <cell r="DF99">
            <v>1.10239</v>
          </cell>
          <cell r="DH99">
            <v>2.10364</v>
          </cell>
          <cell r="DN99">
            <v>4.3751800000000003</v>
          </cell>
          <cell r="DU99">
            <v>3.8425199999999999</v>
          </cell>
          <cell r="DY99">
            <v>1.0645199999999999</v>
          </cell>
        </row>
        <row r="100">
          <cell r="DF100">
            <v>1.10172</v>
          </cell>
          <cell r="DH100">
            <v>2.0956299999999999</v>
          </cell>
          <cell r="DN100">
            <v>4.3395900000000003</v>
          </cell>
          <cell r="DU100">
            <v>3.8114499999999998</v>
          </cell>
          <cell r="DY100">
            <v>1.06413</v>
          </cell>
        </row>
        <row r="101">
          <cell r="DF101">
            <v>1.1010500000000001</v>
          </cell>
          <cell r="DH101">
            <v>2.08772</v>
          </cell>
          <cell r="DN101">
            <v>4.3045999999999998</v>
          </cell>
          <cell r="DU101">
            <v>3.7809200000000001</v>
          </cell>
          <cell r="DY101">
            <v>1.0637300000000001</v>
          </cell>
        </row>
        <row r="102">
          <cell r="DF102">
            <v>1.10039</v>
          </cell>
          <cell r="DH102">
            <v>2.0799099999999999</v>
          </cell>
          <cell r="DN102">
            <v>4.2702</v>
          </cell>
          <cell r="DU102">
            <v>3.7509100000000002</v>
          </cell>
          <cell r="DY102">
            <v>1.06334</v>
          </cell>
        </row>
        <row r="103">
          <cell r="DF103">
            <v>1.0997300000000001</v>
          </cell>
          <cell r="DH103">
            <v>2.07219</v>
          </cell>
          <cell r="DN103">
            <v>4.23637</v>
          </cell>
          <cell r="DU103">
            <v>3.7214</v>
          </cell>
          <cell r="DY103">
            <v>1.0629599999999999</v>
          </cell>
        </row>
        <row r="104">
          <cell r="DF104">
            <v>1.0990800000000001</v>
          </cell>
          <cell r="DH104">
            <v>2.0645600000000002</v>
          </cell>
          <cell r="DN104">
            <v>4.2030900000000004</v>
          </cell>
          <cell r="DU104">
            <v>3.6923900000000001</v>
          </cell>
          <cell r="DY104">
            <v>1.0625800000000001</v>
          </cell>
        </row>
        <row r="105">
          <cell r="DF105">
            <v>1.0984400000000001</v>
          </cell>
          <cell r="DH105">
            <v>2.0570300000000001</v>
          </cell>
          <cell r="DN105">
            <v>4.1703599999999996</v>
          </cell>
          <cell r="DU105">
            <v>3.6638600000000001</v>
          </cell>
          <cell r="DY105">
            <v>1.0622</v>
          </cell>
        </row>
        <row r="106">
          <cell r="DF106">
            <v>1.0978000000000001</v>
          </cell>
          <cell r="DH106">
            <v>2.0495899999999998</v>
          </cell>
          <cell r="DN106">
            <v>4.1381600000000001</v>
          </cell>
          <cell r="DU106">
            <v>3.6358000000000001</v>
          </cell>
          <cell r="DY106">
            <v>1.0618300000000001</v>
          </cell>
        </row>
        <row r="107">
          <cell r="DF107">
            <v>1.09717</v>
          </cell>
          <cell r="DH107">
            <v>2.04223</v>
          </cell>
          <cell r="DN107">
            <v>4.10649</v>
          </cell>
          <cell r="DU107">
            <v>3.6082100000000001</v>
          </cell>
          <cell r="DY107">
            <v>1.06145</v>
          </cell>
        </row>
        <row r="108">
          <cell r="DF108">
            <v>1.0965499999999999</v>
          </cell>
          <cell r="DH108">
            <v>2.0349599999999999</v>
          </cell>
          <cell r="DN108">
            <v>4.0753199999999996</v>
          </cell>
          <cell r="DU108">
            <v>3.58107</v>
          </cell>
          <cell r="DY108">
            <v>1.0610900000000001</v>
          </cell>
        </row>
        <row r="109">
          <cell r="DF109">
            <v>1.0959300000000001</v>
          </cell>
          <cell r="DH109">
            <v>2.0277799999999999</v>
          </cell>
          <cell r="DN109">
            <v>4.0446499999999999</v>
          </cell>
          <cell r="DU109">
            <v>3.55437</v>
          </cell>
          <cell r="DY109">
            <v>1.0607200000000001</v>
          </cell>
        </row>
        <row r="110">
          <cell r="DF110">
            <v>1.0953200000000001</v>
          </cell>
          <cell r="DH110">
            <v>2.0206900000000001</v>
          </cell>
          <cell r="DN110">
            <v>4.0144599999999997</v>
          </cell>
          <cell r="DU110">
            <v>3.5281099999999999</v>
          </cell>
          <cell r="DY110">
            <v>1.06036</v>
          </cell>
        </row>
        <row r="111">
          <cell r="DF111">
            <v>1.0947199999999999</v>
          </cell>
          <cell r="DH111">
            <v>2.0136699999999998</v>
          </cell>
          <cell r="DN111">
            <v>3.9847600000000001</v>
          </cell>
          <cell r="DU111">
            <v>3.5022600000000002</v>
          </cell>
          <cell r="DY111">
            <v>1.0600099999999999</v>
          </cell>
        </row>
        <row r="112">
          <cell r="DF112">
            <v>1.09412</v>
          </cell>
          <cell r="DH112">
            <v>2.0067400000000002</v>
          </cell>
          <cell r="DN112">
            <v>3.9555199999999999</v>
          </cell>
          <cell r="DU112">
            <v>3.4768300000000001</v>
          </cell>
          <cell r="DY112">
            <v>1.05965</v>
          </cell>
        </row>
        <row r="113">
          <cell r="DF113">
            <v>1.09352</v>
          </cell>
          <cell r="DH113">
            <v>1.9998800000000001</v>
          </cell>
          <cell r="DN113">
            <v>3.9267300000000001</v>
          </cell>
          <cell r="DU113">
            <v>3.45181</v>
          </cell>
          <cell r="DY113">
            <v>1.0592999999999999</v>
          </cell>
        </row>
        <row r="114">
          <cell r="DF114">
            <v>1.09294</v>
          </cell>
          <cell r="DH114">
            <v>1.9931099999999999</v>
          </cell>
          <cell r="DN114">
            <v>3.8984000000000001</v>
          </cell>
          <cell r="DU114">
            <v>3.4271799999999999</v>
          </cell>
          <cell r="DY114">
            <v>1.0589500000000001</v>
          </cell>
        </row>
        <row r="115">
          <cell r="DF115">
            <v>1.0923499999999999</v>
          </cell>
          <cell r="DH115">
            <v>1.98641</v>
          </cell>
          <cell r="DN115">
            <v>3.8704999999999998</v>
          </cell>
          <cell r="DU115">
            <v>3.4029400000000001</v>
          </cell>
          <cell r="DY115">
            <v>1.0586100000000001</v>
          </cell>
        </row>
        <row r="116">
          <cell r="DF116">
            <v>1.09178</v>
          </cell>
          <cell r="DH116">
            <v>1.9797899999999999</v>
          </cell>
          <cell r="DN116">
            <v>3.8430200000000001</v>
          </cell>
          <cell r="DU116">
            <v>3.37907</v>
          </cell>
          <cell r="DY116">
            <v>1.05827</v>
          </cell>
        </row>
        <row r="117">
          <cell r="DF117">
            <v>1.09121</v>
          </cell>
          <cell r="DH117">
            <v>1.9732499999999999</v>
          </cell>
          <cell r="DN117">
            <v>3.8159700000000001</v>
          </cell>
          <cell r="DU117">
            <v>3.3555799999999998</v>
          </cell>
          <cell r="DY117">
            <v>1.05793</v>
          </cell>
        </row>
        <row r="118">
          <cell r="DF118">
            <v>1.0906400000000001</v>
          </cell>
          <cell r="DH118">
            <v>1.96678</v>
          </cell>
          <cell r="DN118">
            <v>3.7893300000000001</v>
          </cell>
          <cell r="DU118">
            <v>3.3324500000000001</v>
          </cell>
          <cell r="DY118">
            <v>1.05759</v>
          </cell>
        </row>
        <row r="119">
          <cell r="DF119">
            <v>1.0900799999999999</v>
          </cell>
          <cell r="DH119">
            <v>1.96038</v>
          </cell>
          <cell r="DN119">
            <v>3.76308</v>
          </cell>
          <cell r="DU119">
            <v>3.3096800000000002</v>
          </cell>
          <cell r="DY119">
            <v>1.0572600000000001</v>
          </cell>
        </row>
        <row r="120">
          <cell r="DF120">
            <v>1.08952</v>
          </cell>
          <cell r="DH120">
            <v>1.9540500000000001</v>
          </cell>
          <cell r="DN120">
            <v>3.7372299999999998</v>
          </cell>
          <cell r="DU120">
            <v>3.2872599999999998</v>
          </cell>
          <cell r="DY120">
            <v>1.0569299999999999</v>
          </cell>
        </row>
        <row r="121">
          <cell r="DF121">
            <v>1.08897</v>
          </cell>
          <cell r="DH121">
            <v>1.9477899999999999</v>
          </cell>
          <cell r="DN121">
            <v>3.71177</v>
          </cell>
          <cell r="DU121">
            <v>3.2651699999999999</v>
          </cell>
          <cell r="DY121">
            <v>1.05661</v>
          </cell>
        </row>
        <row r="122">
          <cell r="DF122">
            <v>1.08843</v>
          </cell>
          <cell r="DH122">
            <v>1.9416</v>
          </cell>
          <cell r="DN122">
            <v>3.68668</v>
          </cell>
          <cell r="DU122">
            <v>3.24342</v>
          </cell>
          <cell r="DY122">
            <v>1.0562800000000001</v>
          </cell>
        </row>
        <row r="123">
          <cell r="DF123">
            <v>1.08789</v>
          </cell>
          <cell r="DH123">
            <v>1.9354800000000001</v>
          </cell>
          <cell r="DN123">
            <v>3.6619700000000002</v>
          </cell>
          <cell r="DU123">
            <v>3.222</v>
          </cell>
          <cell r="DY123">
            <v>1.05596</v>
          </cell>
        </row>
        <row r="124">
          <cell r="DF124">
            <v>1.08735</v>
          </cell>
          <cell r="DH124">
            <v>1.92943</v>
          </cell>
          <cell r="DN124">
            <v>3.63761</v>
          </cell>
          <cell r="DU124">
            <v>3.2008899999999998</v>
          </cell>
          <cell r="DY124">
            <v>1.0556399999999999</v>
          </cell>
        </row>
        <row r="125">
          <cell r="DF125">
            <v>1.0868199999999999</v>
          </cell>
          <cell r="DH125">
            <v>1.92344</v>
          </cell>
          <cell r="DN125">
            <v>3.61361</v>
          </cell>
          <cell r="DU125">
            <v>3.1800999999999999</v>
          </cell>
          <cell r="DY125">
            <v>1.0553300000000001</v>
          </cell>
        </row>
        <row r="126">
          <cell r="DF126">
            <v>1.0863</v>
          </cell>
          <cell r="DH126">
            <v>1.91751</v>
          </cell>
          <cell r="DN126">
            <v>3.58996</v>
          </cell>
          <cell r="DU126">
            <v>3.1596199999999999</v>
          </cell>
          <cell r="DY126">
            <v>1.0550200000000001</v>
          </cell>
        </row>
        <row r="127">
          <cell r="DF127">
            <v>1.08578</v>
          </cell>
          <cell r="DH127">
            <v>1.9116500000000001</v>
          </cell>
          <cell r="DN127">
            <v>3.5666500000000001</v>
          </cell>
          <cell r="DU127">
            <v>3.13944</v>
          </cell>
          <cell r="DY127">
            <v>1.05471</v>
          </cell>
        </row>
        <row r="128">
          <cell r="DF128">
            <v>1.0852599999999999</v>
          </cell>
          <cell r="DH128">
            <v>1.9058600000000001</v>
          </cell>
          <cell r="DN128">
            <v>3.5436700000000001</v>
          </cell>
          <cell r="DU128">
            <v>3.1195499999999998</v>
          </cell>
          <cell r="DY128">
            <v>1.0544</v>
          </cell>
        </row>
        <row r="129">
          <cell r="DF129">
            <v>1.0847500000000001</v>
          </cell>
          <cell r="DH129">
            <v>1.90012</v>
          </cell>
          <cell r="DN129">
            <v>3.52102</v>
          </cell>
          <cell r="DU129">
            <v>3.0999599999999998</v>
          </cell>
          <cell r="DY129">
            <v>1.05409</v>
          </cell>
        </row>
        <row r="130">
          <cell r="DF130">
            <v>1.0842499999999999</v>
          </cell>
          <cell r="DH130">
            <v>1.89445</v>
          </cell>
          <cell r="DN130">
            <v>3.4986999999999999</v>
          </cell>
          <cell r="DU130">
            <v>3.0806399999999998</v>
          </cell>
          <cell r="DY130">
            <v>1.05379</v>
          </cell>
        </row>
        <row r="131">
          <cell r="DF131">
            <v>1.0837399999999999</v>
          </cell>
          <cell r="DH131">
            <v>1.88883</v>
          </cell>
          <cell r="DN131">
            <v>3.47668</v>
          </cell>
          <cell r="DU131">
            <v>3.0616099999999999</v>
          </cell>
          <cell r="DY131">
            <v>1.05349</v>
          </cell>
        </row>
        <row r="132">
          <cell r="DF132">
            <v>1.08325</v>
          </cell>
          <cell r="DH132">
            <v>1.8832800000000001</v>
          </cell>
          <cell r="DN132">
            <v>3.4549799999999999</v>
          </cell>
          <cell r="DU132">
            <v>3.0428500000000001</v>
          </cell>
          <cell r="DY132">
            <v>1.0531999999999999</v>
          </cell>
        </row>
        <row r="133">
          <cell r="DF133">
            <v>1.0827500000000001</v>
          </cell>
          <cell r="DH133">
            <v>1.87778</v>
          </cell>
          <cell r="DN133">
            <v>3.4335800000000001</v>
          </cell>
          <cell r="DU133">
            <v>3.0243500000000001</v>
          </cell>
          <cell r="DY133">
            <v>1.0528999999999999</v>
          </cell>
        </row>
        <row r="134">
          <cell r="DF134">
            <v>1.0822700000000001</v>
          </cell>
          <cell r="DH134">
            <v>1.8723399999999999</v>
          </cell>
          <cell r="DN134">
            <v>3.4124699999999999</v>
          </cell>
          <cell r="DU134">
            <v>3.0061200000000001</v>
          </cell>
          <cell r="DY134">
            <v>1.05261</v>
          </cell>
        </row>
        <row r="135">
          <cell r="DF135">
            <v>1.08178</v>
          </cell>
          <cell r="DH135">
            <v>1.8669500000000001</v>
          </cell>
          <cell r="DN135">
            <v>3.3916599999999999</v>
          </cell>
          <cell r="DU135">
            <v>2.98814</v>
          </cell>
          <cell r="DY135">
            <v>1.0523199999999999</v>
          </cell>
        </row>
        <row r="136">
          <cell r="DF136">
            <v>1.0812999999999999</v>
          </cell>
          <cell r="DH136">
            <v>1.8616299999999999</v>
          </cell>
          <cell r="DN136">
            <v>3.37113</v>
          </cell>
          <cell r="DU136">
            <v>2.9704199999999998</v>
          </cell>
          <cell r="DY136">
            <v>1.0520400000000001</v>
          </cell>
        </row>
        <row r="137">
          <cell r="DF137">
            <v>1.08083</v>
          </cell>
          <cell r="DH137">
            <v>1.8563499999999999</v>
          </cell>
          <cell r="DN137">
            <v>3.3508800000000001</v>
          </cell>
          <cell r="DU137">
            <v>2.9529399999999999</v>
          </cell>
          <cell r="DY137">
            <v>1.05175</v>
          </cell>
        </row>
        <row r="138">
          <cell r="DF138">
            <v>1.0803499999999999</v>
          </cell>
          <cell r="DH138">
            <v>1.8511299999999999</v>
          </cell>
          <cell r="DN138">
            <v>3.3309099999999998</v>
          </cell>
          <cell r="DU138">
            <v>2.9357000000000002</v>
          </cell>
          <cell r="DY138">
            <v>1.0514699999999999</v>
          </cell>
        </row>
        <row r="139">
          <cell r="DF139">
            <v>1.07989</v>
          </cell>
          <cell r="DH139">
            <v>1.84596</v>
          </cell>
          <cell r="DN139">
            <v>3.31121</v>
          </cell>
          <cell r="DU139">
            <v>2.9187099999999999</v>
          </cell>
          <cell r="DY139">
            <v>1.0511900000000001</v>
          </cell>
        </row>
        <row r="140">
          <cell r="DF140">
            <v>1.07942</v>
          </cell>
          <cell r="DH140">
            <v>1.8408500000000001</v>
          </cell>
          <cell r="DN140">
            <v>3.2917700000000001</v>
          </cell>
          <cell r="DU140">
            <v>2.9019400000000002</v>
          </cell>
          <cell r="DY140">
            <v>1.05091</v>
          </cell>
        </row>
        <row r="141">
          <cell r="DF141">
            <v>1.07897</v>
          </cell>
          <cell r="DH141">
            <v>1.83579</v>
          </cell>
          <cell r="DN141">
            <v>3.2725900000000001</v>
          </cell>
          <cell r="DU141">
            <v>2.8854099999999998</v>
          </cell>
          <cell r="DY141">
            <v>1.05064</v>
          </cell>
        </row>
        <row r="142">
          <cell r="DF142">
            <v>1.0785100000000001</v>
          </cell>
          <cell r="DH142">
            <v>1.83077</v>
          </cell>
          <cell r="DN142">
            <v>3.2536700000000001</v>
          </cell>
          <cell r="DU142">
            <v>2.8691</v>
          </cell>
          <cell r="DY142">
            <v>1.05036</v>
          </cell>
        </row>
        <row r="143">
          <cell r="DF143">
            <v>1.07806</v>
          </cell>
          <cell r="DH143">
            <v>1.8258099999999999</v>
          </cell>
          <cell r="DN143">
            <v>3.2349999999999999</v>
          </cell>
          <cell r="DU143">
            <v>2.8530099999999998</v>
          </cell>
          <cell r="DY143">
            <v>1.05009</v>
          </cell>
        </row>
        <row r="144">
          <cell r="DF144">
            <v>1.07761</v>
          </cell>
          <cell r="DH144">
            <v>1.8209</v>
          </cell>
          <cell r="DN144">
            <v>3.2165699999999999</v>
          </cell>
          <cell r="DU144">
            <v>2.8371400000000002</v>
          </cell>
          <cell r="DY144">
            <v>1.04983</v>
          </cell>
        </row>
        <row r="145">
          <cell r="DF145">
            <v>1.07717</v>
          </cell>
          <cell r="DH145">
            <v>1.81603</v>
          </cell>
          <cell r="DN145">
            <v>3.1983799999999998</v>
          </cell>
          <cell r="DU145">
            <v>2.8214800000000002</v>
          </cell>
          <cell r="DY145">
            <v>1.04956</v>
          </cell>
        </row>
        <row r="146">
          <cell r="DF146">
            <v>1.07673</v>
          </cell>
          <cell r="DH146">
            <v>1.8112200000000001</v>
          </cell>
          <cell r="DN146">
            <v>3.1804399999999999</v>
          </cell>
          <cell r="DU146">
            <v>2.8060200000000002</v>
          </cell>
          <cell r="DY146">
            <v>1.0492999999999999</v>
          </cell>
        </row>
        <row r="147">
          <cell r="DF147">
            <v>1.07629</v>
          </cell>
          <cell r="DH147">
            <v>1.8064499999999999</v>
          </cell>
          <cell r="DN147">
            <v>3.1627200000000002</v>
          </cell>
          <cell r="DU147">
            <v>2.7907799999999998</v>
          </cell>
          <cell r="DY147">
            <v>1.0490299999999999</v>
          </cell>
        </row>
        <row r="148">
          <cell r="DF148">
            <v>1.07586</v>
          </cell>
          <cell r="DH148">
            <v>1.80172</v>
          </cell>
          <cell r="DN148">
            <v>3.1452399999999998</v>
          </cell>
          <cell r="DU148">
            <v>2.7757299999999998</v>
          </cell>
          <cell r="DY148">
            <v>1.04877</v>
          </cell>
        </row>
        <row r="149">
          <cell r="DF149">
            <v>1.0754300000000001</v>
          </cell>
          <cell r="DH149">
            <v>1.79705</v>
          </cell>
          <cell r="DN149">
            <v>3.12798</v>
          </cell>
          <cell r="DU149">
            <v>2.7608799999999998</v>
          </cell>
          <cell r="DY149">
            <v>1.0485199999999999</v>
          </cell>
        </row>
        <row r="150">
          <cell r="DF150">
            <v>1.07501</v>
          </cell>
          <cell r="DH150">
            <v>1.7924100000000001</v>
          </cell>
          <cell r="DN150">
            <v>3.1109399999999998</v>
          </cell>
          <cell r="DU150">
            <v>2.7462300000000002</v>
          </cell>
          <cell r="DY150">
            <v>1.04826</v>
          </cell>
        </row>
        <row r="151">
          <cell r="DF151">
            <v>1.0745899999999999</v>
          </cell>
          <cell r="DH151">
            <v>1.78783</v>
          </cell>
          <cell r="DN151">
            <v>3.0941100000000001</v>
          </cell>
          <cell r="DU151">
            <v>2.73176</v>
          </cell>
          <cell r="DY151">
            <v>1.0480100000000001</v>
          </cell>
        </row>
        <row r="152">
          <cell r="DF152">
            <v>1.0741700000000001</v>
          </cell>
          <cell r="DH152">
            <v>1.78328</v>
          </cell>
          <cell r="DN152">
            <v>3.0775000000000001</v>
          </cell>
          <cell r="DU152">
            <v>2.7174900000000002</v>
          </cell>
          <cell r="DY152">
            <v>1.04776</v>
          </cell>
        </row>
        <row r="153">
          <cell r="DF153">
            <v>1.07375</v>
          </cell>
          <cell r="DH153">
            <v>1.77878</v>
          </cell>
          <cell r="DN153">
            <v>3.0611000000000002</v>
          </cell>
          <cell r="DU153">
            <v>2.7033900000000002</v>
          </cell>
          <cell r="DY153">
            <v>1.0475099999999999</v>
          </cell>
        </row>
        <row r="154">
          <cell r="DF154">
            <v>1.07334</v>
          </cell>
          <cell r="DH154">
            <v>1.7743199999999999</v>
          </cell>
          <cell r="DN154">
            <v>3.0449000000000002</v>
          </cell>
          <cell r="DU154">
            <v>2.6894800000000001</v>
          </cell>
          <cell r="DY154">
            <v>1.0472600000000001</v>
          </cell>
        </row>
        <row r="155">
          <cell r="DF155">
            <v>1.07294</v>
          </cell>
          <cell r="DH155">
            <v>1.7699100000000001</v>
          </cell>
          <cell r="DN155">
            <v>3.0289100000000002</v>
          </cell>
          <cell r="DU155">
            <v>2.6757499999999999</v>
          </cell>
          <cell r="DY155">
            <v>1.04701</v>
          </cell>
        </row>
        <row r="156">
          <cell r="DF156">
            <v>1.07253</v>
          </cell>
          <cell r="DH156">
            <v>1.7655400000000001</v>
          </cell>
          <cell r="DN156">
            <v>3.0131100000000002</v>
          </cell>
          <cell r="DU156">
            <v>2.6621899999999998</v>
          </cell>
          <cell r="DY156">
            <v>1.04677</v>
          </cell>
        </row>
        <row r="157">
          <cell r="DF157">
            <v>1.07213</v>
          </cell>
          <cell r="DH157">
            <v>1.7612000000000001</v>
          </cell>
          <cell r="DN157">
            <v>2.9975100000000001</v>
          </cell>
          <cell r="DU157">
            <v>2.6488</v>
          </cell>
          <cell r="DY157">
            <v>1.04653</v>
          </cell>
        </row>
        <row r="158">
          <cell r="DF158">
            <v>1.0717300000000001</v>
          </cell>
          <cell r="DH158">
            <v>1.75691</v>
          </cell>
          <cell r="DN158">
            <v>2.98211</v>
          </cell>
          <cell r="DU158">
            <v>2.63558</v>
          </cell>
          <cell r="DY158">
            <v>1.0462899999999999</v>
          </cell>
        </row>
        <row r="159">
          <cell r="DF159">
            <v>1.07134</v>
          </cell>
          <cell r="DH159">
            <v>1.7526600000000001</v>
          </cell>
          <cell r="DN159">
            <v>2.9668899999999998</v>
          </cell>
          <cell r="DU159">
            <v>2.6225200000000002</v>
          </cell>
          <cell r="DY159">
            <v>1.0460499999999999</v>
          </cell>
        </row>
        <row r="160">
          <cell r="DF160">
            <v>1.0709500000000001</v>
          </cell>
          <cell r="DH160">
            <v>1.7484500000000001</v>
          </cell>
          <cell r="DN160">
            <v>2.9518499999999999</v>
          </cell>
          <cell r="DU160">
            <v>2.6096300000000001</v>
          </cell>
          <cell r="DY160">
            <v>1.04582</v>
          </cell>
        </row>
        <row r="161">
          <cell r="DF161">
            <v>1.07056</v>
          </cell>
          <cell r="DH161">
            <v>1.74427</v>
          </cell>
          <cell r="DN161">
            <v>2.9369999999999998</v>
          </cell>
          <cell r="DU161">
            <v>2.5968900000000001</v>
          </cell>
          <cell r="DY161">
            <v>1.04558</v>
          </cell>
        </row>
        <row r="162">
          <cell r="DF162">
            <v>1.0701799999999999</v>
          </cell>
          <cell r="DH162">
            <v>1.74014</v>
          </cell>
          <cell r="DN162">
            <v>2.9223300000000001</v>
          </cell>
          <cell r="DU162">
            <v>2.58432</v>
          </cell>
          <cell r="DY162">
            <v>1.04535</v>
          </cell>
        </row>
        <row r="163">
          <cell r="DF163">
            <v>1.06979</v>
          </cell>
          <cell r="DH163">
            <v>1.73604</v>
          </cell>
          <cell r="DN163">
            <v>2.9078300000000001</v>
          </cell>
          <cell r="DU163">
            <v>2.5718999999999999</v>
          </cell>
          <cell r="DY163">
            <v>1.04512</v>
          </cell>
        </row>
        <row r="164">
          <cell r="DF164">
            <v>1.06942</v>
          </cell>
          <cell r="DH164">
            <v>1.7319800000000001</v>
          </cell>
          <cell r="DN164">
            <v>2.89351</v>
          </cell>
          <cell r="DU164">
            <v>2.5596299999999998</v>
          </cell>
          <cell r="DY164">
            <v>1.0448900000000001</v>
          </cell>
        </row>
        <row r="165">
          <cell r="DF165">
            <v>1.06904</v>
          </cell>
          <cell r="DH165">
            <v>1.7279500000000001</v>
          </cell>
          <cell r="DN165">
            <v>2.8793500000000001</v>
          </cell>
          <cell r="DU165">
            <v>2.5475099999999999</v>
          </cell>
          <cell r="DY165">
            <v>1.0446599999999999</v>
          </cell>
        </row>
        <row r="166">
          <cell r="DF166">
            <v>1.06867</v>
          </cell>
          <cell r="DH166">
            <v>1.72397</v>
          </cell>
          <cell r="DN166">
            <v>2.86537</v>
          </cell>
          <cell r="DU166">
            <v>2.5355300000000001</v>
          </cell>
          <cell r="DY166">
            <v>1.04444</v>
          </cell>
        </row>
        <row r="167">
          <cell r="DF167">
            <v>1.0683</v>
          </cell>
          <cell r="DH167">
            <v>1.72001</v>
          </cell>
          <cell r="DN167">
            <v>2.85155</v>
          </cell>
          <cell r="DU167">
            <v>2.5236999999999998</v>
          </cell>
          <cell r="DY167">
            <v>1.0442100000000001</v>
          </cell>
        </row>
        <row r="168">
          <cell r="DF168">
            <v>1.06793</v>
          </cell>
          <cell r="DH168">
            <v>1.7161</v>
          </cell>
          <cell r="DN168">
            <v>2.8378899999999998</v>
          </cell>
          <cell r="DU168">
            <v>2.5120200000000001</v>
          </cell>
          <cell r="DY168">
            <v>1.04399</v>
          </cell>
        </row>
        <row r="169">
          <cell r="DF169">
            <v>1.0675699999999999</v>
          </cell>
          <cell r="DH169">
            <v>1.7122200000000001</v>
          </cell>
          <cell r="DN169">
            <v>2.8243900000000002</v>
          </cell>
          <cell r="DU169">
            <v>2.50047</v>
          </cell>
          <cell r="DY169">
            <v>1.0437700000000001</v>
          </cell>
        </row>
        <row r="170">
          <cell r="DF170">
            <v>1.06721</v>
          </cell>
          <cell r="DH170">
            <v>1.7083699999999999</v>
          </cell>
          <cell r="DN170">
            <v>2.8110499999999998</v>
          </cell>
          <cell r="DU170">
            <v>2.4890599999999998</v>
          </cell>
          <cell r="DY170">
            <v>1.04355</v>
          </cell>
        </row>
        <row r="171">
          <cell r="DF171">
            <v>1.0668500000000001</v>
          </cell>
          <cell r="DH171">
            <v>1.7045600000000001</v>
          </cell>
          <cell r="DN171">
            <v>2.79786</v>
          </cell>
          <cell r="DU171">
            <v>2.4777900000000002</v>
          </cell>
          <cell r="DY171">
            <v>1.0433399999999999</v>
          </cell>
        </row>
        <row r="172">
          <cell r="DF172">
            <v>1.0665</v>
          </cell>
          <cell r="DH172">
            <v>1.70078</v>
          </cell>
          <cell r="DN172">
            <v>2.7848299999999999</v>
          </cell>
          <cell r="DU172">
            <v>2.4666399999999999</v>
          </cell>
          <cell r="DY172">
            <v>1.04312</v>
          </cell>
        </row>
        <row r="173">
          <cell r="DF173">
            <v>1.0661400000000001</v>
          </cell>
          <cell r="DH173">
            <v>1.69703</v>
          </cell>
          <cell r="DN173">
            <v>2.7719399999999998</v>
          </cell>
          <cell r="DU173">
            <v>2.4556300000000002</v>
          </cell>
          <cell r="DY173">
            <v>1.04291</v>
          </cell>
        </row>
        <row r="174">
          <cell r="DF174">
            <v>1.0658000000000001</v>
          </cell>
          <cell r="DH174">
            <v>1.6933199999999999</v>
          </cell>
          <cell r="DN174">
            <v>2.7591999999999999</v>
          </cell>
          <cell r="DU174">
            <v>2.44475</v>
          </cell>
          <cell r="DY174">
            <v>1.0426899999999999</v>
          </cell>
        </row>
        <row r="175">
          <cell r="DF175">
            <v>1.06545</v>
          </cell>
          <cell r="DH175">
            <v>1.68964</v>
          </cell>
          <cell r="DN175">
            <v>2.74661</v>
          </cell>
          <cell r="DU175">
            <v>2.4340000000000002</v>
          </cell>
          <cell r="DY175">
            <v>1.0424800000000001</v>
          </cell>
        </row>
        <row r="176">
          <cell r="DF176">
            <v>1.0650999999999999</v>
          </cell>
          <cell r="DH176">
            <v>1.6859900000000001</v>
          </cell>
          <cell r="DN176">
            <v>2.7341600000000001</v>
          </cell>
          <cell r="DU176">
            <v>2.4233600000000002</v>
          </cell>
          <cell r="DY176">
            <v>1.04227</v>
          </cell>
        </row>
        <row r="177">
          <cell r="DF177">
            <v>1.0647599999999999</v>
          </cell>
          <cell r="DH177">
            <v>1.6823699999999999</v>
          </cell>
          <cell r="DN177">
            <v>2.7218499999999999</v>
          </cell>
          <cell r="DU177">
            <v>2.4128599999999998</v>
          </cell>
          <cell r="DY177">
            <v>1.0420700000000001</v>
          </cell>
        </row>
        <row r="178">
          <cell r="DF178">
            <v>1.0644199999999999</v>
          </cell>
          <cell r="DH178">
            <v>1.6787799999999999</v>
          </cell>
          <cell r="DN178">
            <v>2.7096800000000001</v>
          </cell>
          <cell r="DU178">
            <v>2.4024700000000001</v>
          </cell>
          <cell r="DY178">
            <v>1.04186</v>
          </cell>
        </row>
        <row r="179">
          <cell r="DF179">
            <v>1.06409</v>
          </cell>
          <cell r="DH179">
            <v>1.67523</v>
          </cell>
          <cell r="DN179">
            <v>2.6976399999999998</v>
          </cell>
          <cell r="DU179">
            <v>2.3921999999999999</v>
          </cell>
          <cell r="DY179">
            <v>1.04166</v>
          </cell>
        </row>
        <row r="180">
          <cell r="DF180">
            <v>1.06376</v>
          </cell>
          <cell r="DH180">
            <v>1.6717</v>
          </cell>
          <cell r="DN180">
            <v>2.68574</v>
          </cell>
          <cell r="DU180">
            <v>2.38205</v>
          </cell>
          <cell r="DY180">
            <v>1.04145</v>
          </cell>
        </row>
        <row r="181">
          <cell r="DF181">
            <v>1.06342</v>
          </cell>
          <cell r="DH181">
            <v>1.66821</v>
          </cell>
          <cell r="DN181">
            <v>2.6739700000000002</v>
          </cell>
          <cell r="DU181">
            <v>2.37201</v>
          </cell>
          <cell r="DY181">
            <v>1.04125</v>
          </cell>
        </row>
        <row r="182">
          <cell r="DF182">
            <v>1.0630999999999999</v>
          </cell>
          <cell r="DH182">
            <v>1.6647400000000001</v>
          </cell>
          <cell r="DN182">
            <v>2.6623299999999999</v>
          </cell>
          <cell r="DU182">
            <v>2.3620899999999998</v>
          </cell>
          <cell r="DY182">
            <v>1.04105</v>
          </cell>
        </row>
        <row r="183">
          <cell r="DF183">
            <v>1.06277</v>
          </cell>
          <cell r="DH183">
            <v>1.6613100000000001</v>
          </cell>
          <cell r="DN183">
            <v>2.6508099999999999</v>
          </cell>
          <cell r="DU183">
            <v>2.3522799999999999</v>
          </cell>
          <cell r="DY183">
            <v>1.0408500000000001</v>
          </cell>
        </row>
        <row r="184">
          <cell r="DF184">
            <v>1.0624499999999999</v>
          </cell>
          <cell r="DH184">
            <v>1.6578999999999999</v>
          </cell>
          <cell r="DN184">
            <v>2.6394299999999999</v>
          </cell>
          <cell r="DU184">
            <v>2.3425799999999999</v>
          </cell>
          <cell r="DY184">
            <v>1.0406599999999999</v>
          </cell>
        </row>
        <row r="185">
          <cell r="DF185">
            <v>1.06213</v>
          </cell>
          <cell r="DH185">
            <v>1.65452</v>
          </cell>
          <cell r="DN185">
            <v>2.6281599999999998</v>
          </cell>
          <cell r="DU185">
            <v>2.3329800000000001</v>
          </cell>
          <cell r="DY185">
            <v>1.0404599999999999</v>
          </cell>
        </row>
        <row r="186">
          <cell r="DF186">
            <v>1.0618099999999999</v>
          </cell>
          <cell r="DH186">
            <v>1.65117</v>
          </cell>
          <cell r="DN186">
            <v>2.6170200000000001</v>
          </cell>
          <cell r="DU186">
            <v>2.3235000000000001</v>
          </cell>
          <cell r="DY186">
            <v>1.04027</v>
          </cell>
        </row>
        <row r="187">
          <cell r="DF187">
            <v>1.06149</v>
          </cell>
          <cell r="DH187">
            <v>1.64785</v>
          </cell>
          <cell r="DN187">
            <v>2.6059999999999999</v>
          </cell>
          <cell r="DU187">
            <v>2.3141099999999999</v>
          </cell>
          <cell r="DY187">
            <v>1.0400700000000001</v>
          </cell>
        </row>
        <row r="188">
          <cell r="DF188">
            <v>1.06118</v>
          </cell>
          <cell r="DH188">
            <v>1.64455</v>
          </cell>
          <cell r="DN188">
            <v>2.5951</v>
          </cell>
          <cell r="DU188">
            <v>2.30484</v>
          </cell>
          <cell r="DY188">
            <v>1.0398799999999999</v>
          </cell>
        </row>
        <row r="189">
          <cell r="DF189">
            <v>1.06087</v>
          </cell>
          <cell r="DH189">
            <v>1.6412800000000001</v>
          </cell>
          <cell r="DN189">
            <v>2.58432</v>
          </cell>
          <cell r="DU189">
            <v>2.2956599999999998</v>
          </cell>
          <cell r="DY189">
            <v>1.03969</v>
          </cell>
        </row>
        <row r="190">
          <cell r="DF190">
            <v>1.0605599999999999</v>
          </cell>
          <cell r="DH190">
            <v>1.6380399999999999</v>
          </cell>
          <cell r="DN190">
            <v>2.5736500000000002</v>
          </cell>
          <cell r="DU190">
            <v>2.2865799999999998</v>
          </cell>
          <cell r="DY190">
            <v>1.0395000000000001</v>
          </cell>
        </row>
        <row r="191">
          <cell r="DF191">
            <v>1.0602499999999999</v>
          </cell>
          <cell r="DH191">
            <v>1.6348199999999999</v>
          </cell>
          <cell r="DN191">
            <v>2.5630899999999999</v>
          </cell>
          <cell r="DU191">
            <v>2.2776100000000001</v>
          </cell>
          <cell r="DY191">
            <v>1.03932</v>
          </cell>
        </row>
        <row r="192">
          <cell r="DF192">
            <v>1.0599499999999999</v>
          </cell>
          <cell r="DH192">
            <v>1.63164</v>
          </cell>
          <cell r="DN192">
            <v>2.5526399999999998</v>
          </cell>
          <cell r="DU192">
            <v>2.2687300000000001</v>
          </cell>
          <cell r="DY192">
            <v>1.0391300000000001</v>
          </cell>
        </row>
        <row r="193">
          <cell r="DF193">
            <v>1.0596399999999999</v>
          </cell>
          <cell r="DH193">
            <v>1.6284700000000001</v>
          </cell>
          <cell r="DN193">
            <v>2.5423100000000001</v>
          </cell>
          <cell r="DU193">
            <v>2.2599399999999998</v>
          </cell>
          <cell r="DY193">
            <v>1.03895</v>
          </cell>
        </row>
        <row r="194">
          <cell r="DF194">
            <v>1.05935</v>
          </cell>
          <cell r="DH194">
            <v>1.62534</v>
          </cell>
          <cell r="DN194">
            <v>2.5320800000000001</v>
          </cell>
          <cell r="DU194">
            <v>2.2512500000000002</v>
          </cell>
          <cell r="DY194">
            <v>1.0387599999999999</v>
          </cell>
        </row>
        <row r="195">
          <cell r="DF195">
            <v>1.05905</v>
          </cell>
          <cell r="DH195">
            <v>1.62222</v>
          </cell>
          <cell r="DN195">
            <v>2.52196</v>
          </cell>
          <cell r="DU195">
            <v>2.2426499999999998</v>
          </cell>
          <cell r="DY195">
            <v>1.0385800000000001</v>
          </cell>
        </row>
        <row r="196">
          <cell r="DF196">
            <v>1.0587500000000001</v>
          </cell>
          <cell r="DH196">
            <v>1.61914</v>
          </cell>
          <cell r="DN196">
            <v>2.5119500000000001</v>
          </cell>
          <cell r="DU196">
            <v>2.2341500000000001</v>
          </cell>
          <cell r="DY196">
            <v>1.0384</v>
          </cell>
        </row>
        <row r="197">
          <cell r="DF197">
            <v>1.05846</v>
          </cell>
          <cell r="DH197">
            <v>1.61608</v>
          </cell>
          <cell r="DN197">
            <v>2.50204</v>
          </cell>
          <cell r="DU197">
            <v>2.22573</v>
          </cell>
          <cell r="DY197">
            <v>1.0382199999999999</v>
          </cell>
        </row>
        <row r="198">
          <cell r="DF198">
            <v>1.0581700000000001</v>
          </cell>
          <cell r="DH198">
            <v>1.61304</v>
          </cell>
          <cell r="DN198">
            <v>2.4922300000000002</v>
          </cell>
          <cell r="DU198">
            <v>2.2174100000000001</v>
          </cell>
          <cell r="DY198">
            <v>1.0380400000000001</v>
          </cell>
        </row>
        <row r="199">
          <cell r="DF199">
            <v>1.0578799999999999</v>
          </cell>
          <cell r="DH199">
            <v>1.61002</v>
          </cell>
          <cell r="DN199">
            <v>2.4825200000000001</v>
          </cell>
          <cell r="DU199">
            <v>2.2091699999999999</v>
          </cell>
          <cell r="DY199">
            <v>1.0378700000000001</v>
          </cell>
        </row>
        <row r="200">
          <cell r="DF200">
            <v>1.05759</v>
          </cell>
          <cell r="DH200">
            <v>1.60703</v>
          </cell>
          <cell r="DN200">
            <v>2.4729100000000002</v>
          </cell>
          <cell r="DU200">
            <v>2.2010200000000002</v>
          </cell>
          <cell r="DY200">
            <v>1.03769</v>
          </cell>
        </row>
        <row r="201">
          <cell r="DF201">
            <v>1.05731</v>
          </cell>
          <cell r="DH201">
            <v>1.6040700000000001</v>
          </cell>
          <cell r="DN201">
            <v>2.4634</v>
          </cell>
          <cell r="DU201">
            <v>2.1929500000000002</v>
          </cell>
          <cell r="DY201">
            <v>1.0375099999999999</v>
          </cell>
        </row>
        <row r="202">
          <cell r="DF202">
            <v>1.0570200000000001</v>
          </cell>
          <cell r="DH202">
            <v>1.6011299999999999</v>
          </cell>
          <cell r="DN202">
            <v>2.4539900000000001</v>
          </cell>
          <cell r="DU202">
            <v>2.1849699999999999</v>
          </cell>
          <cell r="DY202">
            <v>1.0373399999999999</v>
          </cell>
        </row>
        <row r="203">
          <cell r="DF203">
            <v>1.05674</v>
          </cell>
          <cell r="DH203">
            <v>1.5982099999999999</v>
          </cell>
          <cell r="DN203">
            <v>2.4446699999999999</v>
          </cell>
          <cell r="DU203">
            <v>2.1770700000000001</v>
          </cell>
          <cell r="DY203">
            <v>1.0371699999999999</v>
          </cell>
        </row>
        <row r="204">
          <cell r="DF204">
            <v>1.05647</v>
          </cell>
          <cell r="DH204">
            <v>1.59531</v>
          </cell>
          <cell r="DN204">
            <v>2.4354399999999998</v>
          </cell>
          <cell r="DU204">
            <v>2.1692499999999999</v>
          </cell>
          <cell r="DY204">
            <v>1.0369999999999999</v>
          </cell>
        </row>
        <row r="205">
          <cell r="DF205">
            <v>1.05619</v>
          </cell>
          <cell r="DH205">
            <v>1.5924400000000001</v>
          </cell>
          <cell r="DN205">
            <v>2.42631</v>
          </cell>
          <cell r="DU205">
            <v>2.1615099999999998</v>
          </cell>
          <cell r="DY205">
            <v>1.0368299999999999</v>
          </cell>
        </row>
        <row r="206">
          <cell r="DF206">
            <v>1.0559099999999999</v>
          </cell>
          <cell r="DH206">
            <v>1.58958</v>
          </cell>
          <cell r="DN206">
            <v>2.4172699999999998</v>
          </cell>
          <cell r="DU206">
            <v>2.1538499999999998</v>
          </cell>
          <cell r="DY206">
            <v>1.0366599999999999</v>
          </cell>
        </row>
        <row r="207">
          <cell r="DF207">
            <v>1.0556399999999999</v>
          </cell>
          <cell r="DH207">
            <v>1.5867500000000001</v>
          </cell>
          <cell r="DN207">
            <v>2.4083199999999998</v>
          </cell>
          <cell r="DU207">
            <v>2.1462699999999999</v>
          </cell>
          <cell r="DY207">
            <v>1.0364899999999999</v>
          </cell>
        </row>
        <row r="208">
          <cell r="DF208">
            <v>1.0553699999999999</v>
          </cell>
          <cell r="DH208">
            <v>1.58395</v>
          </cell>
          <cell r="DN208">
            <v>2.3994599999999999</v>
          </cell>
          <cell r="DU208">
            <v>2.1387700000000001</v>
          </cell>
          <cell r="DY208">
            <v>1.03633</v>
          </cell>
        </row>
        <row r="209">
          <cell r="DF209">
            <v>1.0550999999999999</v>
          </cell>
          <cell r="DH209">
            <v>1.5811599999999999</v>
          </cell>
          <cell r="DN209">
            <v>2.3906800000000001</v>
          </cell>
          <cell r="DU209">
            <v>2.1313399999999998</v>
          </cell>
          <cell r="DY209">
            <v>1.03616</v>
          </cell>
        </row>
        <row r="210">
          <cell r="DF210">
            <v>1.0548299999999999</v>
          </cell>
          <cell r="DH210">
            <v>1.57839</v>
          </cell>
          <cell r="DN210">
            <v>2.3820000000000001</v>
          </cell>
          <cell r="DU210">
            <v>2.12399</v>
          </cell>
          <cell r="DY210">
            <v>1.036</v>
          </cell>
        </row>
        <row r="211">
          <cell r="DF211">
            <v>1.05457</v>
          </cell>
          <cell r="DH211">
            <v>1.57565</v>
          </cell>
          <cell r="DN211">
            <v>2.3733900000000001</v>
          </cell>
          <cell r="DU211">
            <v>2.1167099999999999</v>
          </cell>
          <cell r="DY211">
            <v>1.03583</v>
          </cell>
        </row>
        <row r="212">
          <cell r="DF212">
            <v>1.0543100000000001</v>
          </cell>
          <cell r="DH212">
            <v>1.5729299999999999</v>
          </cell>
          <cell r="DN212">
            <v>2.3648699999999998</v>
          </cell>
          <cell r="DU212">
            <v>2.1095100000000002</v>
          </cell>
          <cell r="DY212">
            <v>1.0356700000000001</v>
          </cell>
        </row>
        <row r="213">
          <cell r="DF213">
            <v>1.0540499999999999</v>
          </cell>
          <cell r="DH213">
            <v>1.5702199999999999</v>
          </cell>
          <cell r="DN213">
            <v>2.3564400000000001</v>
          </cell>
          <cell r="DU213">
            <v>2.1023800000000001</v>
          </cell>
          <cell r="DY213">
            <v>1.0355099999999999</v>
          </cell>
        </row>
        <row r="214">
          <cell r="DF214">
            <v>1.05379</v>
          </cell>
          <cell r="DH214">
            <v>1.5675399999999999</v>
          </cell>
          <cell r="DN214">
            <v>2.3480799999999999</v>
          </cell>
          <cell r="DU214">
            <v>2.09531</v>
          </cell>
          <cell r="DY214">
            <v>1.03535</v>
          </cell>
        </row>
        <row r="215">
          <cell r="DF215">
            <v>1.0535300000000001</v>
          </cell>
          <cell r="DH215">
            <v>1.56488</v>
          </cell>
          <cell r="DN215">
            <v>2.3398099999999999</v>
          </cell>
          <cell r="DU215">
            <v>2.08832</v>
          </cell>
          <cell r="DY215">
            <v>1.0351900000000001</v>
          </cell>
        </row>
        <row r="216">
          <cell r="DF216">
            <v>1.0532699999999999</v>
          </cell>
          <cell r="DH216">
            <v>1.5622400000000001</v>
          </cell>
          <cell r="DN216">
            <v>2.33162</v>
          </cell>
          <cell r="DU216">
            <v>2.0813999999999999</v>
          </cell>
          <cell r="DY216">
            <v>1.0350299999999999</v>
          </cell>
        </row>
        <row r="217">
          <cell r="DF217">
            <v>1.0530200000000001</v>
          </cell>
          <cell r="DH217">
            <v>1.5596099999999999</v>
          </cell>
          <cell r="DN217">
            <v>2.3235000000000001</v>
          </cell>
          <cell r="DU217">
            <v>2.0745399999999998</v>
          </cell>
          <cell r="DY217">
            <v>1.03488</v>
          </cell>
        </row>
        <row r="218">
          <cell r="DF218">
            <v>1.05277</v>
          </cell>
          <cell r="DH218">
            <v>1.55701</v>
          </cell>
          <cell r="DN218">
            <v>2.3154599999999999</v>
          </cell>
          <cell r="DU218">
            <v>2.0677500000000002</v>
          </cell>
          <cell r="DY218">
            <v>1.0347200000000001</v>
          </cell>
        </row>
        <row r="219">
          <cell r="DF219">
            <v>1.0525199999999999</v>
          </cell>
          <cell r="DH219">
            <v>1.55443</v>
          </cell>
          <cell r="DN219">
            <v>2.3075000000000001</v>
          </cell>
          <cell r="DU219">
            <v>2.0610300000000001</v>
          </cell>
          <cell r="DY219">
            <v>1.03457</v>
          </cell>
        </row>
        <row r="220">
          <cell r="DF220">
            <v>1.05227</v>
          </cell>
          <cell r="DH220">
            <v>1.55186</v>
          </cell>
          <cell r="DN220">
            <v>2.29962</v>
          </cell>
          <cell r="DU220">
            <v>2.0543800000000001</v>
          </cell>
          <cell r="DY220">
            <v>1.0344100000000001</v>
          </cell>
        </row>
        <row r="221">
          <cell r="DF221">
            <v>1.05202</v>
          </cell>
          <cell r="DH221">
            <v>1.54932</v>
          </cell>
          <cell r="DN221">
            <v>2.2918099999999999</v>
          </cell>
          <cell r="DU221">
            <v>2.04779</v>
          </cell>
          <cell r="DY221">
            <v>1.03426</v>
          </cell>
        </row>
        <row r="222">
          <cell r="DF222">
            <v>1.0517700000000001</v>
          </cell>
          <cell r="DH222">
            <v>1.5467900000000001</v>
          </cell>
          <cell r="DN222">
            <v>2.2840699999999998</v>
          </cell>
          <cell r="DU222">
            <v>2.0412599999999999</v>
          </cell>
          <cell r="DY222">
            <v>1.0341100000000001</v>
          </cell>
        </row>
        <row r="223">
          <cell r="DF223">
            <v>1.0515300000000001</v>
          </cell>
          <cell r="DH223">
            <v>1.5442800000000001</v>
          </cell>
          <cell r="DN223">
            <v>2.2764000000000002</v>
          </cell>
          <cell r="DU223">
            <v>2.0347900000000001</v>
          </cell>
          <cell r="DY223">
            <v>1.03396</v>
          </cell>
        </row>
        <row r="224">
          <cell r="DF224">
            <v>1.0512900000000001</v>
          </cell>
          <cell r="DH224">
            <v>1.54179</v>
          </cell>
          <cell r="DN224">
            <v>2.2688100000000002</v>
          </cell>
          <cell r="DU224">
            <v>2.0283899999999999</v>
          </cell>
          <cell r="DY224">
            <v>1.0338099999999999</v>
          </cell>
        </row>
        <row r="225">
          <cell r="DF225">
            <v>1.05105</v>
          </cell>
          <cell r="DH225">
            <v>1.53932</v>
          </cell>
          <cell r="DN225">
            <v>2.2612899999999998</v>
          </cell>
          <cell r="DU225">
            <v>2.0220500000000001</v>
          </cell>
          <cell r="DY225">
            <v>1.03366</v>
          </cell>
        </row>
        <row r="226">
          <cell r="DF226">
            <v>1.05081</v>
          </cell>
          <cell r="DH226">
            <v>1.53687</v>
          </cell>
          <cell r="DN226">
            <v>2.2538399999999998</v>
          </cell>
          <cell r="DU226">
            <v>2.0157699999999998</v>
          </cell>
          <cell r="DY226">
            <v>1.0335099999999999</v>
          </cell>
        </row>
        <row r="227">
          <cell r="DF227">
            <v>1.05057</v>
          </cell>
          <cell r="DH227">
            <v>1.53443</v>
          </cell>
          <cell r="DN227">
            <v>2.2464499999999998</v>
          </cell>
          <cell r="DU227">
            <v>2.0095399999999999</v>
          </cell>
          <cell r="DY227">
            <v>1.0333699999999999</v>
          </cell>
        </row>
        <row r="228">
          <cell r="DF228">
            <v>1.0503400000000001</v>
          </cell>
          <cell r="DH228">
            <v>1.5320100000000001</v>
          </cell>
          <cell r="DN228">
            <v>2.2391399999999999</v>
          </cell>
          <cell r="DU228">
            <v>2.0033799999999999</v>
          </cell>
          <cell r="DY228">
            <v>1.03322</v>
          </cell>
        </row>
        <row r="229">
          <cell r="DF229">
            <v>1.0501</v>
          </cell>
          <cell r="DH229">
            <v>1.5296099999999999</v>
          </cell>
          <cell r="DN229">
            <v>2.2318899999999999</v>
          </cell>
          <cell r="DU229">
            <v>1.9972799999999999</v>
          </cell>
          <cell r="DY229">
            <v>1.03308</v>
          </cell>
        </row>
        <row r="230">
          <cell r="DF230">
            <v>1.0498700000000001</v>
          </cell>
          <cell r="DH230">
            <v>1.5272300000000001</v>
          </cell>
          <cell r="DN230">
            <v>2.2246999999999999</v>
          </cell>
          <cell r="DU230">
            <v>1.9912300000000001</v>
          </cell>
          <cell r="DY230">
            <v>1.0329299999999999</v>
          </cell>
        </row>
        <row r="231">
          <cell r="DF231">
            <v>1.0496399999999999</v>
          </cell>
          <cell r="DH231">
            <v>1.5248600000000001</v>
          </cell>
          <cell r="DN231">
            <v>2.21759</v>
          </cell>
          <cell r="DU231">
            <v>1.9852399999999999</v>
          </cell>
          <cell r="DY231">
            <v>1.0327900000000001</v>
          </cell>
        </row>
        <row r="232">
          <cell r="DF232">
            <v>1.04941</v>
          </cell>
          <cell r="DH232">
            <v>1.52251</v>
          </cell>
          <cell r="DN232">
            <v>2.2105299999999999</v>
          </cell>
          <cell r="DU232">
            <v>1.9793000000000001</v>
          </cell>
          <cell r="DY232">
            <v>1.0326500000000001</v>
          </cell>
        </row>
        <row r="233">
          <cell r="DF233">
            <v>1.04918</v>
          </cell>
          <cell r="DH233">
            <v>1.52017</v>
          </cell>
          <cell r="DN233">
            <v>2.2035499999999999</v>
          </cell>
          <cell r="DU233">
            <v>1.97342</v>
          </cell>
          <cell r="DY233">
            <v>1.03251</v>
          </cell>
        </row>
        <row r="234">
          <cell r="DF234">
            <v>1.0489599999999999</v>
          </cell>
          <cell r="DH234">
            <v>1.51786</v>
          </cell>
          <cell r="DN234">
            <v>2.1966199999999998</v>
          </cell>
          <cell r="DU234">
            <v>1.9676</v>
          </cell>
          <cell r="DY234">
            <v>1.03237</v>
          </cell>
        </row>
        <row r="235">
          <cell r="DF235">
            <v>1.0487299999999999</v>
          </cell>
          <cell r="DH235">
            <v>1.51556</v>
          </cell>
          <cell r="DN235">
            <v>2.1897600000000002</v>
          </cell>
          <cell r="DU235">
            <v>1.96183</v>
          </cell>
          <cell r="DY235">
            <v>1.03223</v>
          </cell>
        </row>
        <row r="236">
          <cell r="DF236">
            <v>1.0485100000000001</v>
          </cell>
          <cell r="DH236">
            <v>1.5132699999999999</v>
          </cell>
          <cell r="DN236">
            <v>2.1829499999999999</v>
          </cell>
          <cell r="DU236">
            <v>1.95611</v>
          </cell>
          <cell r="DY236">
            <v>1.03209</v>
          </cell>
        </row>
        <row r="237">
          <cell r="DF237">
            <v>1.0482899999999999</v>
          </cell>
          <cell r="DH237">
            <v>1.5109999999999999</v>
          </cell>
          <cell r="DN237">
            <v>2.1762100000000002</v>
          </cell>
          <cell r="DU237">
            <v>1.95044</v>
          </cell>
          <cell r="DY237">
            <v>1.0319499999999999</v>
          </cell>
        </row>
        <row r="238">
          <cell r="DF238">
            <v>1.0480700000000001</v>
          </cell>
          <cell r="DH238">
            <v>1.50875</v>
          </cell>
          <cell r="DN238">
            <v>2.16953</v>
          </cell>
          <cell r="DU238">
            <v>1.9448300000000001</v>
          </cell>
          <cell r="DY238">
            <v>1.03182</v>
          </cell>
        </row>
        <row r="239">
          <cell r="DF239">
            <v>1.0478499999999999</v>
          </cell>
          <cell r="DH239">
            <v>1.50651</v>
          </cell>
          <cell r="DN239">
            <v>2.1629100000000001</v>
          </cell>
          <cell r="DU239">
            <v>1.93926</v>
          </cell>
          <cell r="DY239">
            <v>1.0316799999999999</v>
          </cell>
        </row>
        <row r="240">
          <cell r="DF240">
            <v>1.0476300000000001</v>
          </cell>
          <cell r="DH240">
            <v>1.5042899999999999</v>
          </cell>
          <cell r="DN240">
            <v>2.1563400000000001</v>
          </cell>
          <cell r="DU240">
            <v>1.9337500000000001</v>
          </cell>
          <cell r="DY240">
            <v>1.0315399999999999</v>
          </cell>
        </row>
        <row r="241">
          <cell r="DF241">
            <v>1.04742</v>
          </cell>
          <cell r="DH241">
            <v>1.5020899999999999</v>
          </cell>
          <cell r="DN241">
            <v>2.1498400000000002</v>
          </cell>
          <cell r="DU241">
            <v>1.9282900000000001</v>
          </cell>
          <cell r="DY241">
            <v>1.0314099999999999</v>
          </cell>
        </row>
        <row r="242">
          <cell r="DF242">
            <v>1.0471999999999999</v>
          </cell>
          <cell r="DH242">
            <v>1.4998899999999999</v>
          </cell>
          <cell r="DN242">
            <v>2.1433900000000001</v>
          </cell>
          <cell r="DU242">
            <v>1.9228700000000001</v>
          </cell>
          <cell r="DY242">
            <v>1.03128</v>
          </cell>
        </row>
        <row r="243">
          <cell r="DF243">
            <v>1.0469900000000001</v>
          </cell>
          <cell r="DH243">
            <v>1.4977199999999999</v>
          </cell>
          <cell r="DN243">
            <v>2.137</v>
          </cell>
          <cell r="DU243">
            <v>1.91751</v>
          </cell>
          <cell r="DY243">
            <v>1.03115</v>
          </cell>
        </row>
        <row r="244">
          <cell r="DF244">
            <v>1.04678</v>
          </cell>
          <cell r="DH244">
            <v>1.49556</v>
          </cell>
          <cell r="DN244">
            <v>2.1306600000000002</v>
          </cell>
          <cell r="DU244">
            <v>1.9121900000000001</v>
          </cell>
          <cell r="DY244">
            <v>1.03101</v>
          </cell>
        </row>
        <row r="245">
          <cell r="DF245">
            <v>1.04657</v>
          </cell>
          <cell r="DH245">
            <v>1.4934099999999999</v>
          </cell>
          <cell r="DN245">
            <v>2.1243799999999999</v>
          </cell>
          <cell r="DU245">
            <v>1.9069199999999999</v>
          </cell>
          <cell r="DY245">
            <v>1.03088</v>
          </cell>
        </row>
        <row r="246">
          <cell r="DF246">
            <v>1.04636</v>
          </cell>
          <cell r="DH246">
            <v>1.4912799999999999</v>
          </cell>
          <cell r="DN246">
            <v>2.11815</v>
          </cell>
          <cell r="DU246">
            <v>1.9016999999999999</v>
          </cell>
          <cell r="DY246">
            <v>1.0307500000000001</v>
          </cell>
        </row>
        <row r="247">
          <cell r="DF247">
            <v>1.0461499999999999</v>
          </cell>
          <cell r="DH247">
            <v>1.48916</v>
          </cell>
          <cell r="DN247">
            <v>2.11198</v>
          </cell>
          <cell r="DU247">
            <v>1.89652</v>
          </cell>
          <cell r="DY247">
            <v>1.0306200000000001</v>
          </cell>
        </row>
        <row r="248">
          <cell r="DF248">
            <v>1.0459499999999999</v>
          </cell>
          <cell r="DH248">
            <v>1.48706</v>
          </cell>
          <cell r="DN248">
            <v>2.1058599999999998</v>
          </cell>
          <cell r="DU248">
            <v>1.8913899999999999</v>
          </cell>
          <cell r="DY248">
            <v>1.0305</v>
          </cell>
        </row>
        <row r="249">
          <cell r="DF249">
            <v>1.0457399999999999</v>
          </cell>
          <cell r="DH249">
            <v>1.4849699999999999</v>
          </cell>
          <cell r="DN249">
            <v>2.09979</v>
          </cell>
          <cell r="DU249">
            <v>1.8863000000000001</v>
          </cell>
          <cell r="DY249">
            <v>1.03037</v>
          </cell>
        </row>
        <row r="250">
          <cell r="DF250">
            <v>1.0455399999999999</v>
          </cell>
          <cell r="DH250">
            <v>1.4829000000000001</v>
          </cell>
          <cell r="DN250">
            <v>2.0937700000000001</v>
          </cell>
          <cell r="DU250">
            <v>1.8812599999999999</v>
          </cell>
          <cell r="DY250">
            <v>1.03024</v>
          </cell>
        </row>
        <row r="251">
          <cell r="DF251">
            <v>1.0453399999999999</v>
          </cell>
          <cell r="DH251">
            <v>1.4808399999999999</v>
          </cell>
          <cell r="DN251">
            <v>2.0878100000000002</v>
          </cell>
          <cell r="DU251">
            <v>1.8762700000000001</v>
          </cell>
          <cell r="DY251">
            <v>1.0301199999999999</v>
          </cell>
        </row>
        <row r="252">
          <cell r="DF252">
            <v>1.04514</v>
          </cell>
          <cell r="DH252">
            <v>1.47879</v>
          </cell>
          <cell r="DN252">
            <v>2.08189</v>
          </cell>
          <cell r="DU252">
            <v>1.87131</v>
          </cell>
          <cell r="DY252">
            <v>1.02999</v>
          </cell>
        </row>
        <row r="253">
          <cell r="DF253">
            <v>1.04494</v>
          </cell>
          <cell r="DH253">
            <v>1.4767600000000001</v>
          </cell>
          <cell r="DN253">
            <v>2.0760299999999998</v>
          </cell>
          <cell r="DU253">
            <v>1.8664000000000001</v>
          </cell>
          <cell r="DY253">
            <v>1.0298700000000001</v>
          </cell>
        </row>
        <row r="254">
          <cell r="DF254">
            <v>1.04474</v>
          </cell>
          <cell r="DH254">
            <v>1.4747399999999999</v>
          </cell>
          <cell r="DN254">
            <v>2.0702099999999999</v>
          </cell>
          <cell r="DU254">
            <v>1.8615299999999999</v>
          </cell>
          <cell r="DY254">
            <v>1.0297400000000001</v>
          </cell>
        </row>
        <row r="255">
          <cell r="DF255">
            <v>1.04454</v>
          </cell>
          <cell r="DH255">
            <v>1.4727300000000001</v>
          </cell>
          <cell r="DN255">
            <v>2.0644499999999999</v>
          </cell>
          <cell r="DU255">
            <v>1.8567100000000001</v>
          </cell>
          <cell r="DY255">
            <v>1.02962</v>
          </cell>
        </row>
        <row r="256">
          <cell r="DF256">
            <v>1.0443499999999999</v>
          </cell>
          <cell r="DH256">
            <v>1.4707399999999999</v>
          </cell>
          <cell r="DN256">
            <v>2.0587300000000002</v>
          </cell>
          <cell r="DU256">
            <v>1.85192</v>
          </cell>
          <cell r="DY256">
            <v>1.0295000000000001</v>
          </cell>
        </row>
        <row r="257">
          <cell r="DF257">
            <v>1.0441499999999999</v>
          </cell>
          <cell r="DH257">
            <v>1.4687600000000001</v>
          </cell>
          <cell r="DN257">
            <v>2.0530599999999999</v>
          </cell>
          <cell r="DU257">
            <v>1.84718</v>
          </cell>
          <cell r="DY257">
            <v>1.02938</v>
          </cell>
        </row>
        <row r="258">
          <cell r="DF258">
            <v>1.04396</v>
          </cell>
          <cell r="DH258">
            <v>1.46679</v>
          </cell>
          <cell r="DN258">
            <v>2.0474299999999999</v>
          </cell>
          <cell r="DU258">
            <v>1.8424799999999999</v>
          </cell>
          <cell r="DY258">
            <v>1.0292600000000001</v>
          </cell>
        </row>
        <row r="259">
          <cell r="DF259">
            <v>1.0437700000000001</v>
          </cell>
          <cell r="DH259">
            <v>1.4648399999999999</v>
          </cell>
          <cell r="DN259">
            <v>2.0418599999999998</v>
          </cell>
          <cell r="DU259">
            <v>1.83782</v>
          </cell>
          <cell r="DY259">
            <v>1.0291399999999999</v>
          </cell>
        </row>
        <row r="260">
          <cell r="DF260">
            <v>1.04358</v>
          </cell>
          <cell r="DH260">
            <v>1.4629000000000001</v>
          </cell>
          <cell r="DN260">
            <v>2.03633</v>
          </cell>
          <cell r="DU260">
            <v>1.8331900000000001</v>
          </cell>
          <cell r="DY260">
            <v>1.02902</v>
          </cell>
        </row>
        <row r="261">
          <cell r="DF261">
            <v>1.04339</v>
          </cell>
          <cell r="DH261">
            <v>1.4609700000000001</v>
          </cell>
          <cell r="DN261">
            <v>2.03084</v>
          </cell>
          <cell r="DU261">
            <v>1.8286100000000001</v>
          </cell>
          <cell r="DY261">
            <v>1.0288999999999999</v>
          </cell>
        </row>
        <row r="262">
          <cell r="DF262">
            <v>1.0431999999999999</v>
          </cell>
          <cell r="DH262">
            <v>1.45905</v>
          </cell>
          <cell r="DN262">
            <v>2.0253999999999999</v>
          </cell>
          <cell r="DU262">
            <v>1.82406</v>
          </cell>
          <cell r="DY262">
            <v>1.02878</v>
          </cell>
        </row>
        <row r="263">
          <cell r="DF263">
            <v>1.04301</v>
          </cell>
          <cell r="DH263">
            <v>1.4571499999999999</v>
          </cell>
          <cell r="DN263">
            <v>2.0200100000000001</v>
          </cell>
          <cell r="DU263">
            <v>1.8195600000000001</v>
          </cell>
          <cell r="DY263">
            <v>1.0286599999999999</v>
          </cell>
        </row>
        <row r="264">
          <cell r="DF264">
            <v>1.0428299999999999</v>
          </cell>
          <cell r="DH264">
            <v>1.45526</v>
          </cell>
          <cell r="DN264">
            <v>2.0146600000000001</v>
          </cell>
          <cell r="DU264">
            <v>1.8150900000000001</v>
          </cell>
          <cell r="DY264">
            <v>1.0285500000000001</v>
          </cell>
        </row>
        <row r="265">
          <cell r="DF265">
            <v>1.04264</v>
          </cell>
          <cell r="DH265">
            <v>1.4533799999999999</v>
          </cell>
          <cell r="DN265">
            <v>2.00935</v>
          </cell>
          <cell r="DU265">
            <v>1.8106599999999999</v>
          </cell>
          <cell r="DY265">
            <v>1.02843</v>
          </cell>
        </row>
        <row r="266">
          <cell r="DF266">
            <v>1.0424599999999999</v>
          </cell>
          <cell r="DH266">
            <v>1.4515100000000001</v>
          </cell>
          <cell r="DN266">
            <v>2.0040800000000001</v>
          </cell>
          <cell r="DU266">
            <v>1.80626</v>
          </cell>
          <cell r="DY266">
            <v>1.0283199999999999</v>
          </cell>
        </row>
        <row r="267">
          <cell r="DF267">
            <v>1.0422800000000001</v>
          </cell>
          <cell r="DH267">
            <v>1.4496599999999999</v>
          </cell>
          <cell r="DN267">
            <v>1.9988600000000001</v>
          </cell>
          <cell r="DU267">
            <v>1.8019000000000001</v>
          </cell>
          <cell r="DY267">
            <v>1.0282</v>
          </cell>
        </row>
        <row r="268">
          <cell r="DF268">
            <v>1.04209</v>
          </cell>
          <cell r="DH268">
            <v>1.4478200000000001</v>
          </cell>
          <cell r="DN268">
            <v>1.9936799999999999</v>
          </cell>
          <cell r="DU268">
            <v>1.79758</v>
          </cell>
          <cell r="DY268">
            <v>1.0280899999999999</v>
          </cell>
        </row>
        <row r="269">
          <cell r="DF269">
            <v>1.0419099999999999</v>
          </cell>
          <cell r="DH269">
            <v>1.4459900000000001</v>
          </cell>
          <cell r="DN269">
            <v>1.98854</v>
          </cell>
          <cell r="DU269">
            <v>1.7932999999999999</v>
          </cell>
          <cell r="DY269">
            <v>1.0279700000000001</v>
          </cell>
        </row>
        <row r="270">
          <cell r="DF270">
            <v>1.04173</v>
          </cell>
          <cell r="DH270">
            <v>1.44417</v>
          </cell>
          <cell r="DN270">
            <v>1.9834499999999999</v>
          </cell>
          <cell r="DU270">
            <v>1.78905</v>
          </cell>
          <cell r="DY270">
            <v>1.02786</v>
          </cell>
        </row>
        <row r="271">
          <cell r="DF271">
            <v>1.04156</v>
          </cell>
          <cell r="DH271">
            <v>1.4423600000000001</v>
          </cell>
          <cell r="DN271">
            <v>1.9783900000000001</v>
          </cell>
          <cell r="DU271">
            <v>1.7848299999999999</v>
          </cell>
          <cell r="DY271">
            <v>1.0277499999999999</v>
          </cell>
        </row>
        <row r="272">
          <cell r="DF272">
            <v>1.04138</v>
          </cell>
          <cell r="DH272">
            <v>1.4405600000000001</v>
          </cell>
          <cell r="DN272">
            <v>1.9733700000000001</v>
          </cell>
          <cell r="DU272">
            <v>1.7806500000000001</v>
          </cell>
          <cell r="DY272">
            <v>1.0276400000000001</v>
          </cell>
        </row>
        <row r="273">
          <cell r="DF273">
            <v>1.0411999999999999</v>
          </cell>
          <cell r="DH273">
            <v>1.4387799999999999</v>
          </cell>
          <cell r="DN273">
            <v>1.9683999999999999</v>
          </cell>
          <cell r="DU273">
            <v>1.7765</v>
          </cell>
          <cell r="DY273">
            <v>1.0275300000000001</v>
          </cell>
        </row>
        <row r="274">
          <cell r="DF274">
            <v>1.0410299999999999</v>
          </cell>
          <cell r="DH274">
            <v>1.4370000000000001</v>
          </cell>
          <cell r="DN274">
            <v>1.96346</v>
          </cell>
          <cell r="DU274">
            <v>1.7723899999999999</v>
          </cell>
          <cell r="DY274">
            <v>1.02742</v>
          </cell>
        </row>
        <row r="275">
          <cell r="DF275">
            <v>1.0408599999999999</v>
          </cell>
          <cell r="DH275">
            <v>1.4352400000000001</v>
          </cell>
          <cell r="DN275">
            <v>1.9585600000000001</v>
          </cell>
          <cell r="DU275">
            <v>1.76831</v>
          </cell>
          <cell r="DY275">
            <v>1.0273099999999999</v>
          </cell>
        </row>
        <row r="276">
          <cell r="DF276">
            <v>1.04068</v>
          </cell>
          <cell r="DH276">
            <v>1.4334899999999999</v>
          </cell>
          <cell r="DN276">
            <v>1.9537</v>
          </cell>
          <cell r="DU276">
            <v>1.7642599999999999</v>
          </cell>
          <cell r="DY276">
            <v>1.0271999999999999</v>
          </cell>
        </row>
        <row r="277">
          <cell r="DF277">
            <v>1.04051</v>
          </cell>
          <cell r="DH277">
            <v>1.4317500000000001</v>
          </cell>
          <cell r="DN277">
            <v>1.9488799999999999</v>
          </cell>
          <cell r="DU277">
            <v>1.7602500000000001</v>
          </cell>
          <cell r="DY277">
            <v>1.0270900000000001</v>
          </cell>
        </row>
        <row r="278">
          <cell r="DF278">
            <v>1.04034</v>
          </cell>
          <cell r="DH278">
            <v>1.4300200000000001</v>
          </cell>
          <cell r="DN278">
            <v>1.9440999999999999</v>
          </cell>
          <cell r="DU278">
            <v>1.7562599999999999</v>
          </cell>
          <cell r="DY278">
            <v>1.0269900000000001</v>
          </cell>
        </row>
        <row r="279">
          <cell r="DF279">
            <v>1.04017</v>
          </cell>
          <cell r="DH279">
            <v>1.4282999999999999</v>
          </cell>
          <cell r="DN279">
            <v>1.9393499999999999</v>
          </cell>
          <cell r="DU279">
            <v>1.75231</v>
          </cell>
          <cell r="DY279">
            <v>1.02688</v>
          </cell>
        </row>
        <row r="280">
          <cell r="DF280">
            <v>1.04</v>
          </cell>
          <cell r="DH280">
            <v>1.42659</v>
          </cell>
          <cell r="DN280">
            <v>1.9346399999999999</v>
          </cell>
          <cell r="DU280">
            <v>1.7483900000000001</v>
          </cell>
          <cell r="DY280">
            <v>1.02677</v>
          </cell>
        </row>
        <row r="281">
          <cell r="DF281">
            <v>1.0398400000000001</v>
          </cell>
          <cell r="DH281">
            <v>1.42489</v>
          </cell>
          <cell r="DN281">
            <v>1.92997</v>
          </cell>
          <cell r="DU281">
            <v>1.74451</v>
          </cell>
          <cell r="DY281">
            <v>1.02667</v>
          </cell>
        </row>
        <row r="282">
          <cell r="DF282">
            <v>1.0396700000000001</v>
          </cell>
          <cell r="DH282">
            <v>1.4232</v>
          </cell>
          <cell r="DN282">
            <v>1.92533</v>
          </cell>
          <cell r="DU282">
            <v>1.74065</v>
          </cell>
          <cell r="DY282">
            <v>1.0265599999999999</v>
          </cell>
        </row>
        <row r="283">
          <cell r="DF283">
            <v>1.0395000000000001</v>
          </cell>
          <cell r="DH283">
            <v>1.42153</v>
          </cell>
          <cell r="DN283">
            <v>1.92073</v>
          </cell>
          <cell r="DU283">
            <v>1.73682</v>
          </cell>
          <cell r="DY283">
            <v>1.0264599999999999</v>
          </cell>
        </row>
        <row r="284">
          <cell r="DF284">
            <v>1.0393399999999999</v>
          </cell>
          <cell r="DH284">
            <v>1.4198599999999999</v>
          </cell>
          <cell r="DN284">
            <v>1.9161600000000001</v>
          </cell>
          <cell r="DU284">
            <v>1.7330300000000001</v>
          </cell>
          <cell r="DY284">
            <v>1.0263599999999999</v>
          </cell>
        </row>
        <row r="285">
          <cell r="DF285">
            <v>1.03918</v>
          </cell>
          <cell r="DH285">
            <v>1.4181999999999999</v>
          </cell>
          <cell r="DN285">
            <v>1.9116299999999999</v>
          </cell>
          <cell r="DU285">
            <v>1.72926</v>
          </cell>
          <cell r="DY285">
            <v>1.0262500000000001</v>
          </cell>
        </row>
        <row r="286">
          <cell r="DF286">
            <v>1.03901</v>
          </cell>
          <cell r="DH286">
            <v>1.41656</v>
          </cell>
          <cell r="DN286">
            <v>1.9071400000000001</v>
          </cell>
          <cell r="DU286">
            <v>1.72553</v>
          </cell>
          <cell r="DY286">
            <v>1.0261499999999999</v>
          </cell>
        </row>
        <row r="287">
          <cell r="DF287">
            <v>1.0388500000000001</v>
          </cell>
          <cell r="DH287">
            <v>1.41492</v>
          </cell>
          <cell r="DN287">
            <v>1.9026700000000001</v>
          </cell>
          <cell r="DU287">
            <v>1.7218199999999999</v>
          </cell>
          <cell r="DY287">
            <v>1.0260499999999999</v>
          </cell>
        </row>
        <row r="288">
          <cell r="DF288">
            <v>1.0386899999999999</v>
          </cell>
          <cell r="DH288">
            <v>1.4132899999999999</v>
          </cell>
          <cell r="DN288">
            <v>1.89825</v>
          </cell>
          <cell r="DU288">
            <v>1.71814</v>
          </cell>
          <cell r="DY288">
            <v>1.0259499999999999</v>
          </cell>
        </row>
        <row r="289">
          <cell r="DF289">
            <v>1.03853</v>
          </cell>
          <cell r="DH289">
            <v>1.41168</v>
          </cell>
          <cell r="DN289">
            <v>1.89385</v>
          </cell>
          <cell r="DU289">
            <v>1.7144900000000001</v>
          </cell>
          <cell r="DY289">
            <v>1.0258499999999999</v>
          </cell>
        </row>
        <row r="290">
          <cell r="DF290">
            <v>1.03837</v>
          </cell>
          <cell r="DH290">
            <v>1.4100699999999999</v>
          </cell>
          <cell r="DN290">
            <v>1.8894899999999999</v>
          </cell>
          <cell r="DU290">
            <v>1.7108699999999999</v>
          </cell>
          <cell r="DY290">
            <v>1.0257499999999999</v>
          </cell>
        </row>
        <row r="291">
          <cell r="DF291">
            <v>1.0382199999999999</v>
          </cell>
          <cell r="DH291">
            <v>1.4084700000000001</v>
          </cell>
          <cell r="DN291">
            <v>1.8851599999999999</v>
          </cell>
          <cell r="DU291">
            <v>1.7072799999999999</v>
          </cell>
          <cell r="DY291">
            <v>1.02565</v>
          </cell>
        </row>
        <row r="292">
          <cell r="DF292">
            <v>1.03806</v>
          </cell>
          <cell r="DH292">
            <v>1.40689</v>
          </cell>
          <cell r="DN292">
            <v>1.88086</v>
          </cell>
          <cell r="DU292">
            <v>1.7037100000000001</v>
          </cell>
          <cell r="DY292">
            <v>1.02555</v>
          </cell>
        </row>
        <row r="293">
          <cell r="DF293">
            <v>1.0379100000000001</v>
          </cell>
          <cell r="DH293">
            <v>1.4053100000000001</v>
          </cell>
          <cell r="DN293">
            <v>1.8766</v>
          </cell>
          <cell r="DU293">
            <v>1.70018</v>
          </cell>
          <cell r="DY293">
            <v>1.02545</v>
          </cell>
        </row>
        <row r="294">
          <cell r="DF294">
            <v>1.03775</v>
          </cell>
          <cell r="DH294">
            <v>1.40374</v>
          </cell>
          <cell r="DN294">
            <v>1.8723700000000001</v>
          </cell>
          <cell r="DU294">
            <v>1.6966699999999999</v>
          </cell>
          <cell r="DY294">
            <v>1.02535</v>
          </cell>
        </row>
        <row r="295">
          <cell r="DF295">
            <v>1.0376000000000001</v>
          </cell>
          <cell r="DH295">
            <v>1.40218</v>
          </cell>
          <cell r="DN295">
            <v>1.8681700000000001</v>
          </cell>
          <cell r="DU295">
            <v>1.6931799999999999</v>
          </cell>
          <cell r="DY295">
            <v>1.0252600000000001</v>
          </cell>
        </row>
        <row r="296">
          <cell r="DF296">
            <v>1.0374399999999999</v>
          </cell>
          <cell r="DH296">
            <v>1.40063</v>
          </cell>
          <cell r="DN296">
            <v>1.8640000000000001</v>
          </cell>
          <cell r="DU296">
            <v>1.68973</v>
          </cell>
          <cell r="DY296">
            <v>1.0251600000000001</v>
          </cell>
        </row>
        <row r="297">
          <cell r="DF297">
            <v>1.03729</v>
          </cell>
          <cell r="DH297">
            <v>1.3990899999999999</v>
          </cell>
          <cell r="DN297">
            <v>1.8598600000000001</v>
          </cell>
          <cell r="DU297">
            <v>1.6862999999999999</v>
          </cell>
          <cell r="DY297">
            <v>1.0250600000000001</v>
          </cell>
        </row>
        <row r="298">
          <cell r="DF298">
            <v>1.03714</v>
          </cell>
          <cell r="DH298">
            <v>1.3975599999999999</v>
          </cell>
          <cell r="DN298">
            <v>1.85575</v>
          </cell>
          <cell r="DU298">
            <v>1.68289</v>
          </cell>
          <cell r="DY298">
            <v>1.0249699999999999</v>
          </cell>
        </row>
        <row r="299">
          <cell r="DF299">
            <v>1.0369900000000001</v>
          </cell>
          <cell r="DH299">
            <v>1.3960300000000001</v>
          </cell>
          <cell r="DN299">
            <v>1.8516699999999999</v>
          </cell>
          <cell r="DU299">
            <v>1.6795100000000001</v>
          </cell>
          <cell r="DY299">
            <v>1.0248699999999999</v>
          </cell>
        </row>
        <row r="300">
          <cell r="DF300">
            <v>1.03684</v>
          </cell>
          <cell r="DH300">
            <v>1.39452</v>
          </cell>
          <cell r="DN300">
            <v>1.8476300000000001</v>
          </cell>
          <cell r="DU300">
            <v>1.6761600000000001</v>
          </cell>
          <cell r="DY300">
            <v>1.02478</v>
          </cell>
        </row>
        <row r="301">
          <cell r="DF301">
            <v>1.0366899999999999</v>
          </cell>
          <cell r="DH301">
            <v>1.3930100000000001</v>
          </cell>
          <cell r="DN301">
            <v>1.84361</v>
          </cell>
          <cell r="DU301">
            <v>1.67283</v>
          </cell>
          <cell r="DY301">
            <v>1.02468</v>
          </cell>
        </row>
        <row r="302">
          <cell r="DF302">
            <v>1.03654</v>
          </cell>
          <cell r="DH302">
            <v>1.3915200000000001</v>
          </cell>
          <cell r="DN302">
            <v>1.83962</v>
          </cell>
          <cell r="DU302">
            <v>1.66953</v>
          </cell>
          <cell r="DY302">
            <v>1.0245899999999999</v>
          </cell>
        </row>
        <row r="303">
          <cell r="DF303">
            <v>1.0364</v>
          </cell>
          <cell r="DH303">
            <v>1.3900300000000001</v>
          </cell>
          <cell r="DN303">
            <v>1.8356600000000001</v>
          </cell>
          <cell r="DU303">
            <v>1.66625</v>
          </cell>
          <cell r="DY303">
            <v>1.0245</v>
          </cell>
        </row>
        <row r="304">
          <cell r="DF304">
            <v>1.0362499999999999</v>
          </cell>
          <cell r="DH304">
            <v>1.38855</v>
          </cell>
          <cell r="DN304">
            <v>1.8317300000000001</v>
          </cell>
          <cell r="DU304">
            <v>1.663</v>
          </cell>
          <cell r="DY304">
            <v>1.02441</v>
          </cell>
        </row>
        <row r="305">
          <cell r="DF305">
            <v>1.0361100000000001</v>
          </cell>
          <cell r="DH305">
            <v>1.3870800000000001</v>
          </cell>
          <cell r="DN305">
            <v>1.82782</v>
          </cell>
          <cell r="DU305">
            <v>1.65977</v>
          </cell>
          <cell r="DY305">
            <v>1.0243100000000001</v>
          </cell>
        </row>
        <row r="306">
          <cell r="DF306">
            <v>1.03596</v>
          </cell>
          <cell r="DH306">
            <v>1.3856200000000001</v>
          </cell>
          <cell r="DN306">
            <v>1.82395</v>
          </cell>
          <cell r="DU306">
            <v>1.65656</v>
          </cell>
          <cell r="DY306">
            <v>1.0242199999999999</v>
          </cell>
        </row>
        <row r="307">
          <cell r="DF307">
            <v>1.03582</v>
          </cell>
          <cell r="DH307">
            <v>1.3841699999999999</v>
          </cell>
          <cell r="DN307">
            <v>1.8201000000000001</v>
          </cell>
          <cell r="DU307">
            <v>1.6533800000000001</v>
          </cell>
          <cell r="DY307">
            <v>1.02413</v>
          </cell>
        </row>
        <row r="308">
          <cell r="DF308">
            <v>1.0356799999999999</v>
          </cell>
          <cell r="DH308">
            <v>1.3827199999999999</v>
          </cell>
          <cell r="DN308">
            <v>1.8162799999999999</v>
          </cell>
          <cell r="DU308">
            <v>1.65022</v>
          </cell>
          <cell r="DY308">
            <v>1.0240400000000001</v>
          </cell>
        </row>
        <row r="309">
          <cell r="DF309">
            <v>1.0355300000000001</v>
          </cell>
          <cell r="DH309">
            <v>1.3812899999999999</v>
          </cell>
          <cell r="DN309">
            <v>1.8124899999999999</v>
          </cell>
          <cell r="DU309">
            <v>1.6470899999999999</v>
          </cell>
          <cell r="DY309">
            <v>1.0239499999999999</v>
          </cell>
        </row>
        <row r="310">
          <cell r="DF310">
            <v>1.03539</v>
          </cell>
          <cell r="DH310">
            <v>1.3798600000000001</v>
          </cell>
          <cell r="DN310">
            <v>1.8087299999999999</v>
          </cell>
          <cell r="DU310">
            <v>1.6439699999999999</v>
          </cell>
          <cell r="DY310">
            <v>1.02386</v>
          </cell>
        </row>
        <row r="311">
          <cell r="DF311">
            <v>1.03525</v>
          </cell>
          <cell r="DH311">
            <v>1.3784400000000001</v>
          </cell>
          <cell r="DN311">
            <v>1.8049900000000001</v>
          </cell>
          <cell r="DU311">
            <v>1.6408799999999999</v>
          </cell>
          <cell r="DY311">
            <v>1.0237700000000001</v>
          </cell>
        </row>
        <row r="312">
          <cell r="DF312">
            <v>1.03511</v>
          </cell>
          <cell r="DH312">
            <v>1.37703</v>
          </cell>
          <cell r="DN312">
            <v>1.80128</v>
          </cell>
          <cell r="DU312">
            <v>1.6378200000000001</v>
          </cell>
          <cell r="DY312">
            <v>1.0236799999999999</v>
          </cell>
        </row>
        <row r="313">
          <cell r="DF313">
            <v>1.03498</v>
          </cell>
          <cell r="DH313">
            <v>1.3756200000000001</v>
          </cell>
          <cell r="DN313">
            <v>1.79759</v>
          </cell>
          <cell r="DU313">
            <v>1.6347700000000001</v>
          </cell>
          <cell r="DY313">
            <v>1.0236000000000001</v>
          </cell>
        </row>
        <row r="314">
          <cell r="DF314">
            <v>1.03484</v>
          </cell>
          <cell r="DH314">
            <v>1.3742300000000001</v>
          </cell>
          <cell r="DN314">
            <v>1.79393</v>
          </cell>
          <cell r="DU314">
            <v>1.63175</v>
          </cell>
          <cell r="DY314">
            <v>1.0235099999999999</v>
          </cell>
        </row>
        <row r="315">
          <cell r="DF315">
            <v>1.0347</v>
          </cell>
          <cell r="DH315">
            <v>1.3728400000000001</v>
          </cell>
          <cell r="DN315">
            <v>1.7903</v>
          </cell>
          <cell r="DU315">
            <v>1.6287499999999999</v>
          </cell>
          <cell r="DY315">
            <v>1.02342</v>
          </cell>
        </row>
        <row r="316">
          <cell r="DF316">
            <v>1.03457</v>
          </cell>
          <cell r="DH316">
            <v>1.3714599999999999</v>
          </cell>
          <cell r="DN316">
            <v>1.7866899999999999</v>
          </cell>
          <cell r="DU316">
            <v>1.6257699999999999</v>
          </cell>
          <cell r="DY316">
            <v>1.0233300000000001</v>
          </cell>
        </row>
        <row r="317">
          <cell r="DF317">
            <v>1.03443</v>
          </cell>
          <cell r="DH317">
            <v>1.37009</v>
          </cell>
          <cell r="DN317">
            <v>1.78311</v>
          </cell>
          <cell r="DU317">
            <v>1.6228199999999999</v>
          </cell>
          <cell r="DY317">
            <v>1.02325</v>
          </cell>
        </row>
        <row r="318">
          <cell r="DF318">
            <v>1.0343</v>
          </cell>
          <cell r="DH318">
            <v>1.3687199999999999</v>
          </cell>
          <cell r="DN318">
            <v>1.77955</v>
          </cell>
          <cell r="DU318">
            <v>1.61988</v>
          </cell>
          <cell r="DY318">
            <v>1.0231600000000001</v>
          </cell>
        </row>
        <row r="319">
          <cell r="DF319">
            <v>1.03416</v>
          </cell>
          <cell r="DH319">
            <v>1.36737</v>
          </cell>
          <cell r="DN319">
            <v>1.7760199999999999</v>
          </cell>
          <cell r="DU319">
            <v>1.61697</v>
          </cell>
          <cell r="DY319">
            <v>1.02308</v>
          </cell>
        </row>
        <row r="320">
          <cell r="DF320">
            <v>1.03403</v>
          </cell>
          <cell r="DH320">
            <v>1.36602</v>
          </cell>
          <cell r="DN320">
            <v>1.77251</v>
          </cell>
          <cell r="DU320">
            <v>1.6140699999999999</v>
          </cell>
          <cell r="DY320">
            <v>1.0229900000000001</v>
          </cell>
        </row>
        <row r="321">
          <cell r="DF321">
            <v>1.0339</v>
          </cell>
          <cell r="DH321">
            <v>1.3646799999999999</v>
          </cell>
          <cell r="DN321">
            <v>1.7690300000000001</v>
          </cell>
          <cell r="DU321">
            <v>1.6112</v>
          </cell>
          <cell r="DY321">
            <v>1.02291</v>
          </cell>
        </row>
        <row r="322">
          <cell r="DF322">
            <v>1.03376</v>
          </cell>
          <cell r="DH322">
            <v>1.36334</v>
          </cell>
          <cell r="DN322">
            <v>1.7655700000000001</v>
          </cell>
          <cell r="DU322">
            <v>1.6083499999999999</v>
          </cell>
          <cell r="DY322">
            <v>1.0228200000000001</v>
          </cell>
        </row>
        <row r="323">
          <cell r="DF323">
            <v>1.03363</v>
          </cell>
          <cell r="DH323">
            <v>1.36202</v>
          </cell>
          <cell r="DN323">
            <v>1.76213</v>
          </cell>
          <cell r="DU323">
            <v>1.6055200000000001</v>
          </cell>
          <cell r="DY323">
            <v>1.02274</v>
          </cell>
        </row>
        <row r="324">
          <cell r="DF324">
            <v>1.0335000000000001</v>
          </cell>
          <cell r="DH324">
            <v>1.3607</v>
          </cell>
          <cell r="DN324">
            <v>1.7587200000000001</v>
          </cell>
          <cell r="DU324">
            <v>1.6027</v>
          </cell>
          <cell r="DY324">
            <v>1.0226599999999999</v>
          </cell>
        </row>
        <row r="325">
          <cell r="DF325">
            <v>1.0333699999999999</v>
          </cell>
          <cell r="DH325">
            <v>1.35938</v>
          </cell>
          <cell r="DN325">
            <v>1.7553300000000001</v>
          </cell>
          <cell r="DU325">
            <v>1.5999099999999999</v>
          </cell>
          <cell r="DY325">
            <v>1.02258</v>
          </cell>
        </row>
        <row r="326">
          <cell r="DF326">
            <v>1.0332399999999999</v>
          </cell>
          <cell r="DH326">
            <v>1.35808</v>
          </cell>
          <cell r="DN326">
            <v>1.75196</v>
          </cell>
          <cell r="DU326">
            <v>1.59714</v>
          </cell>
          <cell r="DY326">
            <v>1.0224899999999999</v>
          </cell>
        </row>
        <row r="327">
          <cell r="DF327">
            <v>1.03312</v>
          </cell>
          <cell r="DH327">
            <v>1.3567800000000001</v>
          </cell>
          <cell r="DN327">
            <v>1.7486200000000001</v>
          </cell>
          <cell r="DU327">
            <v>1.5943799999999999</v>
          </cell>
          <cell r="DY327">
            <v>1.02241</v>
          </cell>
        </row>
        <row r="328">
          <cell r="DF328">
            <v>1.0329900000000001</v>
          </cell>
          <cell r="DH328">
            <v>1.3554900000000001</v>
          </cell>
          <cell r="DN328">
            <v>1.7453000000000001</v>
          </cell>
          <cell r="DU328">
            <v>1.59165</v>
          </cell>
          <cell r="DY328">
            <v>1.02233</v>
          </cell>
        </row>
        <row r="329">
          <cell r="DF329">
            <v>1.0328599999999999</v>
          </cell>
          <cell r="DH329">
            <v>1.3542099999999999</v>
          </cell>
          <cell r="DN329">
            <v>1.742</v>
          </cell>
          <cell r="DU329">
            <v>1.58894</v>
          </cell>
          <cell r="DY329">
            <v>1.0222500000000001</v>
          </cell>
        </row>
        <row r="330">
          <cell r="DF330">
            <v>1.03274</v>
          </cell>
          <cell r="DH330">
            <v>1.35293</v>
          </cell>
          <cell r="DN330">
            <v>1.7387300000000001</v>
          </cell>
          <cell r="DU330">
            <v>1.5862400000000001</v>
          </cell>
          <cell r="DY330">
            <v>1.02217</v>
          </cell>
        </row>
        <row r="331">
          <cell r="DF331">
            <v>1.03261</v>
          </cell>
          <cell r="DH331">
            <v>1.3516600000000001</v>
          </cell>
          <cell r="DN331">
            <v>1.7354799999999999</v>
          </cell>
          <cell r="DU331">
            <v>1.5835600000000001</v>
          </cell>
          <cell r="DY331">
            <v>1.0220899999999999</v>
          </cell>
        </row>
        <row r="332">
          <cell r="DF332">
            <v>1.0324899999999999</v>
          </cell>
          <cell r="DH332">
            <v>1.3504</v>
          </cell>
          <cell r="DN332">
            <v>1.7322500000000001</v>
          </cell>
          <cell r="DU332">
            <v>1.5809</v>
          </cell>
          <cell r="DY332">
            <v>1.0220100000000001</v>
          </cell>
        </row>
        <row r="333">
          <cell r="DF333">
            <v>1.0323599999999999</v>
          </cell>
          <cell r="DH333">
            <v>1.3491500000000001</v>
          </cell>
          <cell r="DN333">
            <v>1.7290399999999999</v>
          </cell>
          <cell r="DU333">
            <v>1.57826</v>
          </cell>
          <cell r="DY333">
            <v>1.02193</v>
          </cell>
        </row>
        <row r="334">
          <cell r="DF334">
            <v>1.03224</v>
          </cell>
          <cell r="DH334">
            <v>1.3479000000000001</v>
          </cell>
          <cell r="DN334">
            <v>1.7258500000000001</v>
          </cell>
          <cell r="DU334">
            <v>1.5756399999999999</v>
          </cell>
          <cell r="DY334">
            <v>1.0218499999999999</v>
          </cell>
        </row>
        <row r="335">
          <cell r="DF335">
            <v>1.0321199999999999</v>
          </cell>
          <cell r="DH335">
            <v>1.34666</v>
          </cell>
          <cell r="DN335">
            <v>1.72268</v>
          </cell>
          <cell r="DU335">
            <v>1.57304</v>
          </cell>
          <cell r="DY335">
            <v>1.0217700000000001</v>
          </cell>
        </row>
        <row r="336">
          <cell r="DF336">
            <v>1.032</v>
          </cell>
          <cell r="DH336">
            <v>1.3454200000000001</v>
          </cell>
          <cell r="DN336">
            <v>1.7195400000000001</v>
          </cell>
          <cell r="DU336">
            <v>1.5704499999999999</v>
          </cell>
          <cell r="DY336">
            <v>1.0217000000000001</v>
          </cell>
        </row>
        <row r="337">
          <cell r="DF337">
            <v>1.0318799999999999</v>
          </cell>
          <cell r="DH337">
            <v>1.34419</v>
          </cell>
          <cell r="DN337">
            <v>1.71641</v>
          </cell>
          <cell r="DU337">
            <v>1.56789</v>
          </cell>
          <cell r="DY337">
            <v>1.02162</v>
          </cell>
        </row>
        <row r="338">
          <cell r="DF338">
            <v>1.03176</v>
          </cell>
          <cell r="DH338">
            <v>1.34297</v>
          </cell>
          <cell r="DN338">
            <v>1.7133100000000001</v>
          </cell>
          <cell r="DU338">
            <v>1.5653300000000001</v>
          </cell>
          <cell r="DY338">
            <v>1.0215399999999999</v>
          </cell>
        </row>
        <row r="339">
          <cell r="DF339">
            <v>1.0316399999999999</v>
          </cell>
          <cell r="DH339">
            <v>1.3417600000000001</v>
          </cell>
          <cell r="DN339">
            <v>1.7102299999999999</v>
          </cell>
          <cell r="DU339">
            <v>1.5628</v>
          </cell>
          <cell r="DY339">
            <v>1.02146</v>
          </cell>
        </row>
        <row r="340">
          <cell r="DF340">
            <v>1.03152</v>
          </cell>
          <cell r="DH340">
            <v>1.3405499999999999</v>
          </cell>
          <cell r="DN340">
            <v>1.70716</v>
          </cell>
          <cell r="DU340">
            <v>1.56029</v>
          </cell>
          <cell r="DY340">
            <v>1.02139</v>
          </cell>
        </row>
        <row r="341">
          <cell r="DF341">
            <v>1.0314000000000001</v>
          </cell>
          <cell r="DH341">
            <v>1.33935</v>
          </cell>
          <cell r="DN341">
            <v>1.7041200000000001</v>
          </cell>
          <cell r="DU341">
            <v>1.55779</v>
          </cell>
          <cell r="DY341">
            <v>1.0213099999999999</v>
          </cell>
        </row>
        <row r="342">
          <cell r="DF342">
            <v>1.03128</v>
          </cell>
          <cell r="DH342">
            <v>1.33815</v>
          </cell>
          <cell r="DN342">
            <v>1.7011000000000001</v>
          </cell>
          <cell r="DU342">
            <v>1.55531</v>
          </cell>
          <cell r="DY342">
            <v>1.0212399999999999</v>
          </cell>
        </row>
        <row r="343">
          <cell r="DF343">
            <v>1.0311600000000001</v>
          </cell>
          <cell r="DH343">
            <v>1.3369599999999999</v>
          </cell>
          <cell r="DN343">
            <v>1.6980999999999999</v>
          </cell>
          <cell r="DU343">
            <v>1.55284</v>
          </cell>
          <cell r="DY343">
            <v>1.0211600000000001</v>
          </cell>
        </row>
        <row r="344">
          <cell r="DF344">
            <v>1.03105</v>
          </cell>
          <cell r="DH344">
            <v>1.33578</v>
          </cell>
          <cell r="DN344">
            <v>1.6951099999999999</v>
          </cell>
          <cell r="DU344">
            <v>1.5503899999999999</v>
          </cell>
          <cell r="DY344">
            <v>1.0210900000000001</v>
          </cell>
        </row>
        <row r="345">
          <cell r="DF345">
            <v>1.0309299999999999</v>
          </cell>
          <cell r="DH345">
            <v>1.3346</v>
          </cell>
          <cell r="DN345">
            <v>1.69215</v>
          </cell>
          <cell r="DU345">
            <v>1.54796</v>
          </cell>
          <cell r="DY345">
            <v>1.02101</v>
          </cell>
        </row>
        <row r="346">
          <cell r="DF346">
            <v>1.03081</v>
          </cell>
          <cell r="DH346">
            <v>1.3334299999999999</v>
          </cell>
          <cell r="DN346">
            <v>1.6892100000000001</v>
          </cell>
          <cell r="DU346">
            <v>1.5455399999999999</v>
          </cell>
          <cell r="DY346">
            <v>1.02094</v>
          </cell>
        </row>
        <row r="347">
          <cell r="DF347">
            <v>1.0306999999999999</v>
          </cell>
          <cell r="DH347">
            <v>1.3322700000000001</v>
          </cell>
          <cell r="DN347">
            <v>1.68628</v>
          </cell>
          <cell r="DU347">
            <v>1.54314</v>
          </cell>
          <cell r="DY347">
            <v>1.0208699999999999</v>
          </cell>
        </row>
        <row r="348">
          <cell r="DF348">
            <v>1.0305899999999999</v>
          </cell>
          <cell r="DH348">
            <v>1.33111</v>
          </cell>
          <cell r="DN348">
            <v>1.6833800000000001</v>
          </cell>
          <cell r="DU348">
            <v>1.5407599999999999</v>
          </cell>
          <cell r="DY348">
            <v>1.0207900000000001</v>
          </cell>
        </row>
        <row r="349">
          <cell r="DF349">
            <v>1.03047</v>
          </cell>
          <cell r="DH349">
            <v>1.32996</v>
          </cell>
          <cell r="DN349">
            <v>1.68049</v>
          </cell>
          <cell r="DU349">
            <v>1.5383899999999999</v>
          </cell>
          <cell r="DY349">
            <v>1.0207200000000001</v>
          </cell>
        </row>
        <row r="350">
          <cell r="DF350">
            <v>1.0303599999999999</v>
          </cell>
          <cell r="DH350">
            <v>1.32881</v>
          </cell>
          <cell r="DN350">
            <v>1.6776199999999999</v>
          </cell>
          <cell r="DU350">
            <v>1.5360400000000001</v>
          </cell>
          <cell r="DY350">
            <v>1.0206500000000001</v>
          </cell>
        </row>
        <row r="351">
          <cell r="DF351">
            <v>1.0302500000000001</v>
          </cell>
          <cell r="DH351">
            <v>1.3276699999999999</v>
          </cell>
          <cell r="DN351">
            <v>1.6747700000000001</v>
          </cell>
          <cell r="DU351">
            <v>1.5337000000000001</v>
          </cell>
          <cell r="DY351">
            <v>1.02057</v>
          </cell>
        </row>
        <row r="352">
          <cell r="DF352">
            <v>1.0301400000000001</v>
          </cell>
          <cell r="DH352">
            <v>1.3265400000000001</v>
          </cell>
          <cell r="DN352">
            <v>1.67194</v>
          </cell>
          <cell r="DU352">
            <v>1.53138</v>
          </cell>
          <cell r="DY352">
            <v>1.0205</v>
          </cell>
        </row>
        <row r="353">
          <cell r="DF353">
            <v>1.0300199999999999</v>
          </cell>
          <cell r="DH353">
            <v>1.32541</v>
          </cell>
          <cell r="DN353">
            <v>1.6691199999999999</v>
          </cell>
          <cell r="DU353">
            <v>1.52908</v>
          </cell>
          <cell r="DY353">
            <v>1.0204299999999999</v>
          </cell>
        </row>
        <row r="354">
          <cell r="DF354">
            <v>1.0299100000000001</v>
          </cell>
          <cell r="DH354">
            <v>1.32429</v>
          </cell>
          <cell r="DN354">
            <v>1.6663300000000001</v>
          </cell>
          <cell r="DU354">
            <v>1.5267900000000001</v>
          </cell>
          <cell r="DY354">
            <v>1.0203599999999999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 Horita 2001"/>
      <sheetName val="C Richet 1977"/>
      <sheetName val="D bottinga1969"/>
      <sheetName val="D horibe1995"/>
      <sheetName val="D Rolston1976"/>
      <sheetName val="Sheet2"/>
    </sheetNames>
    <sheetDataSet>
      <sheetData sheetId="0"/>
      <sheetData sheetId="1"/>
      <sheetData sheetId="2"/>
      <sheetData sheetId="3"/>
      <sheetData sheetId="4">
        <row r="1">
          <cell r="B1" t="str">
            <v>T [oc]</v>
          </cell>
          <cell r="D1" t="str">
            <v>h2o(l)-h2(g)</v>
          </cell>
          <cell r="E1" t="str">
            <v>h2o(l)-h2o(g) - H94</v>
          </cell>
          <cell r="F1" t="str">
            <v>h2o(g)-h2(g)</v>
          </cell>
        </row>
      </sheetData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hanogen M06-L TZVP smd redo"/>
    </sheetNames>
    <sheetDataSet>
      <sheetData sheetId="0">
        <row r="3">
          <cell r="C3" t="str">
            <v>HOD(no σ)</v>
          </cell>
        </row>
        <row r="4">
          <cell r="J4">
            <v>16.430319999999998</v>
          </cell>
          <cell r="K4">
            <v>1.2066300000000001</v>
          </cell>
          <cell r="N4">
            <v>15.545260000000001</v>
          </cell>
          <cell r="O4">
            <v>1.1997199999999999</v>
          </cell>
          <cell r="R4">
            <v>16.793279999999999</v>
          </cell>
          <cell r="S4">
            <v>1.20444</v>
          </cell>
          <cell r="V4">
            <v>18.31474</v>
          </cell>
          <cell r="W4">
            <v>18.362079999999999</v>
          </cell>
          <cell r="Y4">
            <v>1.18161</v>
          </cell>
          <cell r="AD4">
            <v>15.860620000000001</v>
          </cell>
          <cell r="AE4">
            <v>17.037569999999999</v>
          </cell>
          <cell r="AF4">
            <v>16.975570000000001</v>
          </cell>
          <cell r="AK4">
            <v>1.1599299999999999</v>
          </cell>
          <cell r="AT4">
            <v>15.78031</v>
          </cell>
          <cell r="AU4">
            <v>15.826969999999999</v>
          </cell>
          <cell r="AV4">
            <v>15.88669</v>
          </cell>
          <cell r="BA4">
            <v>1.13662</v>
          </cell>
          <cell r="CD4">
            <v>16.272030000000001</v>
          </cell>
          <cell r="CG4">
            <v>7.3267199999999999</v>
          </cell>
          <cell r="CK4">
            <v>1.1550800000000001</v>
          </cell>
          <cell r="CN4">
            <v>15.762840000000001</v>
          </cell>
          <cell r="CO4">
            <v>14.721970000000001</v>
          </cell>
          <cell r="CP4">
            <v>15.765169999999999</v>
          </cell>
          <cell r="DH4">
            <v>1.1555800000000001</v>
          </cell>
          <cell r="DJ4">
            <v>14.96387</v>
          </cell>
          <cell r="DK4">
            <v>16.444900000000001</v>
          </cell>
          <cell r="DL4">
            <v>15.339919999999999</v>
          </cell>
          <cell r="EI4">
            <v>1.1605399999999999</v>
          </cell>
          <cell r="EJ4">
            <v>17.5382</v>
          </cell>
          <cell r="EK4">
            <v>16.624839999999999</v>
          </cell>
          <cell r="EL4">
            <v>16.624610000000001</v>
          </cell>
          <cell r="ER4">
            <v>1.2245699999999999</v>
          </cell>
          <cell r="ET4">
            <v>3.89975</v>
          </cell>
          <cell r="EZ4">
            <v>16.562760000000001</v>
          </cell>
          <cell r="FK4">
            <v>14.76507</v>
          </cell>
          <cell r="FO4">
            <v>1.13252</v>
          </cell>
        </row>
        <row r="5">
          <cell r="J5">
            <v>16.007729999999999</v>
          </cell>
          <cell r="K5">
            <v>1.2043900000000001</v>
          </cell>
          <cell r="N5">
            <v>15.15019</v>
          </cell>
          <cell r="O5">
            <v>1.1975100000000001</v>
          </cell>
          <cell r="R5">
            <v>16.35652</v>
          </cell>
          <cell r="S5">
            <v>1.20217</v>
          </cell>
          <cell r="V5">
            <v>17.821560000000002</v>
          </cell>
          <cell r="W5">
            <v>17.86777</v>
          </cell>
          <cell r="Y5">
            <v>1.1795800000000001</v>
          </cell>
          <cell r="AD5">
            <v>15.4611</v>
          </cell>
          <cell r="AE5">
            <v>16.598790000000001</v>
          </cell>
          <cell r="AF5">
            <v>16.538730000000001</v>
          </cell>
          <cell r="AK5">
            <v>1.1582300000000001</v>
          </cell>
          <cell r="AT5">
            <v>15.38429</v>
          </cell>
          <cell r="AU5">
            <v>15.42943</v>
          </cell>
          <cell r="AV5">
            <v>15.488060000000001</v>
          </cell>
          <cell r="BA5">
            <v>1.1351899999999999</v>
          </cell>
          <cell r="CD5">
            <v>15.85163</v>
          </cell>
          <cell r="CG5">
            <v>7.1920700000000002</v>
          </cell>
          <cell r="CK5">
            <v>1.15344</v>
          </cell>
          <cell r="CN5">
            <v>15.368449999999999</v>
          </cell>
          <cell r="CO5">
            <v>14.36364</v>
          </cell>
          <cell r="CP5">
            <v>15.370699999999999</v>
          </cell>
          <cell r="DH5">
            <v>1.15394</v>
          </cell>
          <cell r="DJ5">
            <v>14.597060000000001</v>
          </cell>
          <cell r="DK5">
            <v>16.02713</v>
          </cell>
          <cell r="DL5">
            <v>14.9604</v>
          </cell>
          <cell r="EI5">
            <v>1.15889</v>
          </cell>
          <cell r="EJ5">
            <v>17.08445</v>
          </cell>
          <cell r="EK5">
            <v>16.201090000000001</v>
          </cell>
          <cell r="EL5">
            <v>16.200859999999999</v>
          </cell>
          <cell r="ER5">
            <v>1.2222</v>
          </cell>
          <cell r="ET5">
            <v>3.8573400000000002</v>
          </cell>
          <cell r="EZ5">
            <v>16.175460000000001</v>
          </cell>
          <cell r="FK5">
            <v>14.41296</v>
          </cell>
          <cell r="FO5">
            <v>1.13127</v>
          </cell>
        </row>
        <row r="6">
          <cell r="J6">
            <v>15.60206</v>
          </cell>
          <cell r="K6">
            <v>1.2021900000000001</v>
          </cell>
          <cell r="N6">
            <v>14.770849999999999</v>
          </cell>
          <cell r="O6">
            <v>1.1953499999999999</v>
          </cell>
          <cell r="R6">
            <v>15.937469999999999</v>
          </cell>
          <cell r="S6">
            <v>1.19994</v>
          </cell>
          <cell r="V6">
            <v>17.34873</v>
          </cell>
          <cell r="W6">
            <v>17.39386</v>
          </cell>
          <cell r="Y6">
            <v>1.1775800000000001</v>
          </cell>
          <cell r="AD6">
            <v>15.077349999999999</v>
          </cell>
          <cell r="AE6">
            <v>16.177579999999999</v>
          </cell>
          <cell r="AF6">
            <v>16.11937</v>
          </cell>
          <cell r="AK6">
            <v>1.15656</v>
          </cell>
          <cell r="AT6">
            <v>15.00389</v>
          </cell>
          <cell r="AU6">
            <v>15.04757</v>
          </cell>
          <cell r="AV6">
            <v>15.10516</v>
          </cell>
          <cell r="BA6">
            <v>1.1337900000000001</v>
          </cell>
          <cell r="CD6">
            <v>15.44815</v>
          </cell>
          <cell r="CG6">
            <v>7.0618699999999999</v>
          </cell>
          <cell r="CK6">
            <v>1.1518299999999999</v>
          </cell>
          <cell r="CN6">
            <v>14.989570000000001</v>
          </cell>
          <cell r="CO6">
            <v>14.019170000000001</v>
          </cell>
          <cell r="CP6">
            <v>14.99174</v>
          </cell>
          <cell r="DH6">
            <v>1.15232</v>
          </cell>
          <cell r="DJ6">
            <v>14.2445</v>
          </cell>
          <cell r="DK6">
            <v>15.62595</v>
          </cell>
          <cell r="DL6">
            <v>14.59571</v>
          </cell>
          <cell r="EI6">
            <v>1.15727</v>
          </cell>
          <cell r="EJ6">
            <v>16.648859999999999</v>
          </cell>
          <cell r="EK6">
            <v>15.79415</v>
          </cell>
          <cell r="EL6">
            <v>15.793939999999999</v>
          </cell>
          <cell r="ER6">
            <v>1.21987</v>
          </cell>
          <cell r="ET6">
            <v>3.8159800000000001</v>
          </cell>
          <cell r="EZ6">
            <v>15.802630000000001</v>
          </cell>
          <cell r="FK6">
            <v>14.074210000000001</v>
          </cell>
          <cell r="FO6">
            <v>1.1300300000000001</v>
          </cell>
        </row>
        <row r="7">
          <cell r="J7">
            <v>15.21246</v>
          </cell>
          <cell r="K7">
            <v>1.2000299999999999</v>
          </cell>
          <cell r="N7">
            <v>14.40645</v>
          </cell>
          <cell r="O7">
            <v>1.1932199999999999</v>
          </cell>
          <cell r="R7">
            <v>15.535220000000001</v>
          </cell>
          <cell r="S7">
            <v>1.1977500000000001</v>
          </cell>
          <cell r="V7">
            <v>16.89518</v>
          </cell>
          <cell r="W7">
            <v>16.93927</v>
          </cell>
          <cell r="Y7">
            <v>1.17561</v>
          </cell>
          <cell r="AD7">
            <v>14.70857</v>
          </cell>
          <cell r="AE7">
            <v>15.773059999999999</v>
          </cell>
          <cell r="AF7">
            <v>15.7166</v>
          </cell>
          <cell r="AK7">
            <v>1.1549199999999999</v>
          </cell>
          <cell r="AT7">
            <v>14.63832</v>
          </cell>
          <cell r="AU7">
            <v>14.6806</v>
          </cell>
          <cell r="AV7">
            <v>14.737170000000001</v>
          </cell>
          <cell r="BA7">
            <v>1.1324000000000001</v>
          </cell>
          <cell r="CD7">
            <v>15.060750000000001</v>
          </cell>
          <cell r="CG7">
            <v>6.9359299999999999</v>
          </cell>
          <cell r="CK7">
            <v>1.15025</v>
          </cell>
          <cell r="CN7">
            <v>14.62543</v>
          </cell>
          <cell r="CO7">
            <v>13.687860000000001</v>
          </cell>
          <cell r="CP7">
            <v>14.62753</v>
          </cell>
          <cell r="DH7">
            <v>1.15073</v>
          </cell>
          <cell r="DJ7">
            <v>13.905469999999999</v>
          </cell>
          <cell r="DK7">
            <v>15.24053</v>
          </cell>
          <cell r="DL7">
            <v>14.245100000000001</v>
          </cell>
          <cell r="EI7">
            <v>1.15568</v>
          </cell>
          <cell r="EJ7">
            <v>16.230530000000002</v>
          </cell>
          <cell r="EK7">
            <v>15.40319</v>
          </cell>
          <cell r="EL7">
            <v>15.402979999999999</v>
          </cell>
          <cell r="ER7">
            <v>1.2175800000000001</v>
          </cell>
          <cell r="ET7">
            <v>3.7756500000000002</v>
          </cell>
          <cell r="EZ7">
            <v>15.44356</v>
          </cell>
          <cell r="FK7">
            <v>13.74817</v>
          </cell>
          <cell r="FO7">
            <v>1.1288100000000001</v>
          </cell>
        </row>
        <row r="8">
          <cell r="J8">
            <v>14.838100000000001</v>
          </cell>
          <cell r="K8">
            <v>1.19791</v>
          </cell>
          <cell r="N8">
            <v>14.056240000000001</v>
          </cell>
          <cell r="O8">
            <v>1.19113</v>
          </cell>
          <cell r="R8">
            <v>15.148910000000001</v>
          </cell>
          <cell r="S8">
            <v>1.1955899999999999</v>
          </cell>
          <cell r="V8">
            <v>16.45992</v>
          </cell>
          <cell r="W8">
            <v>16.50301</v>
          </cell>
          <cell r="Y8">
            <v>1.1736800000000001</v>
          </cell>
          <cell r="AD8">
            <v>14.35402</v>
          </cell>
          <cell r="AE8">
            <v>15.384359999999999</v>
          </cell>
          <cell r="AF8">
            <v>15.32957</v>
          </cell>
          <cell r="AK8">
            <v>1.1533</v>
          </cell>
          <cell r="AT8">
            <v>14.28683</v>
          </cell>
          <cell r="AU8">
            <v>14.327780000000001</v>
          </cell>
          <cell r="AV8">
            <v>14.383369999999999</v>
          </cell>
          <cell r="BA8">
            <v>1.13104</v>
          </cell>
          <cell r="CD8">
            <v>14.68858</v>
          </cell>
          <cell r="CG8">
            <v>6.8140499999999999</v>
          </cell>
          <cell r="CK8">
            <v>1.14869</v>
          </cell>
          <cell r="CN8">
            <v>14.27529</v>
          </cell>
          <cell r="CO8">
            <v>13.369070000000001</v>
          </cell>
          <cell r="CP8">
            <v>14.27732</v>
          </cell>
          <cell r="DH8">
            <v>1.14917</v>
          </cell>
          <cell r="DJ8">
            <v>13.579319999999999</v>
          </cell>
          <cell r="DK8">
            <v>14.870050000000001</v>
          </cell>
          <cell r="DL8">
            <v>13.90788</v>
          </cell>
          <cell r="EI8">
            <v>1.15411</v>
          </cell>
          <cell r="EJ8">
            <v>15.828580000000001</v>
          </cell>
          <cell r="EK8">
            <v>15.02739</v>
          </cell>
          <cell r="EL8">
            <v>15.027189999999999</v>
          </cell>
          <cell r="ER8">
            <v>1.21532</v>
          </cell>
          <cell r="ET8">
            <v>3.7363200000000001</v>
          </cell>
          <cell r="EZ8">
            <v>15.0976</v>
          </cell>
          <cell r="FK8">
            <v>13.43421</v>
          </cell>
          <cell r="FO8">
            <v>1.12761</v>
          </cell>
        </row>
        <row r="9">
          <cell r="J9">
            <v>14.47823</v>
          </cell>
          <cell r="K9">
            <v>1.1958200000000001</v>
          </cell>
          <cell r="N9">
            <v>13.7195</v>
          </cell>
          <cell r="O9">
            <v>1.1890799999999999</v>
          </cell>
          <cell r="R9">
            <v>14.77772</v>
          </cell>
          <cell r="S9">
            <v>1.19347</v>
          </cell>
          <cell r="V9">
            <v>16.042000000000002</v>
          </cell>
          <cell r="W9">
            <v>16.084129999999998</v>
          </cell>
          <cell r="Y9">
            <v>1.1717900000000001</v>
          </cell>
          <cell r="AD9">
            <v>14.012980000000001</v>
          </cell>
          <cell r="AE9">
            <v>15.0107</v>
          </cell>
          <cell r="AF9">
            <v>14.957509999999999</v>
          </cell>
          <cell r="AK9">
            <v>1.1517200000000001</v>
          </cell>
          <cell r="AT9">
            <v>13.948729999999999</v>
          </cell>
          <cell r="AU9">
            <v>13.98841</v>
          </cell>
          <cell r="AV9">
            <v>14.04304</v>
          </cell>
          <cell r="BA9">
            <v>1.12971</v>
          </cell>
          <cell r="CD9">
            <v>14.3309</v>
          </cell>
          <cell r="CG9">
            <v>6.6960800000000003</v>
          </cell>
          <cell r="CK9">
            <v>1.14716</v>
          </cell>
          <cell r="CN9">
            <v>13.938459999999999</v>
          </cell>
          <cell r="CO9">
            <v>13.062189999999999</v>
          </cell>
          <cell r="CP9">
            <v>13.94042</v>
          </cell>
          <cell r="DH9">
            <v>1.14764</v>
          </cell>
          <cell r="DJ9">
            <v>13.2654</v>
          </cell>
          <cell r="DK9">
            <v>14.5138</v>
          </cell>
          <cell r="DL9">
            <v>13.58338</v>
          </cell>
          <cell r="EI9">
            <v>1.1525700000000001</v>
          </cell>
          <cell r="EJ9">
            <v>15.44218</v>
          </cell>
          <cell r="EK9">
            <v>14.666</v>
          </cell>
          <cell r="EL9">
            <v>14.665800000000001</v>
          </cell>
          <cell r="ER9">
            <v>1.2131099999999999</v>
          </cell>
          <cell r="ET9">
            <v>3.69794</v>
          </cell>
          <cell r="EZ9">
            <v>14.76413</v>
          </cell>
          <cell r="FK9">
            <v>13.131769999999999</v>
          </cell>
          <cell r="FO9">
            <v>1.12642</v>
          </cell>
        </row>
        <row r="10">
          <cell r="J10">
            <v>14.13213</v>
          </cell>
          <cell r="K10">
            <v>1.1937599999999999</v>
          </cell>
          <cell r="N10">
            <v>13.395580000000001</v>
          </cell>
          <cell r="O10">
            <v>1.18706</v>
          </cell>
          <cell r="R10">
            <v>14.420909999999999</v>
          </cell>
          <cell r="S10">
            <v>1.1913899999999999</v>
          </cell>
          <cell r="V10">
            <v>15.64054</v>
          </cell>
          <cell r="W10">
            <v>15.681749999999999</v>
          </cell>
          <cell r="Y10">
            <v>1.1699200000000001</v>
          </cell>
          <cell r="AD10">
            <v>13.684810000000001</v>
          </cell>
          <cell r="AE10">
            <v>14.65133</v>
          </cell>
          <cell r="AF10">
            <v>14.59966</v>
          </cell>
          <cell r="AK10">
            <v>1.15015</v>
          </cell>
          <cell r="AT10">
            <v>13.62337</v>
          </cell>
          <cell r="AU10">
            <v>13.661820000000001</v>
          </cell>
          <cell r="AV10">
            <v>13.71552</v>
          </cell>
          <cell r="BA10">
            <v>1.12839</v>
          </cell>
          <cell r="CD10">
            <v>13.986969999999999</v>
          </cell>
          <cell r="CG10">
            <v>6.5818399999999997</v>
          </cell>
          <cell r="CK10">
            <v>1.1456599999999999</v>
          </cell>
          <cell r="CN10">
            <v>13.614280000000001</v>
          </cell>
          <cell r="CO10">
            <v>12.766640000000001</v>
          </cell>
          <cell r="CP10">
            <v>13.61618</v>
          </cell>
          <cell r="DH10">
            <v>1.1461300000000001</v>
          </cell>
          <cell r="DJ10">
            <v>12.963139999999999</v>
          </cell>
          <cell r="DK10">
            <v>14.171049999999999</v>
          </cell>
          <cell r="DL10">
            <v>13.271000000000001</v>
          </cell>
          <cell r="EI10">
            <v>1.1510499999999999</v>
          </cell>
          <cell r="EJ10">
            <v>15.07056</v>
          </cell>
          <cell r="EK10">
            <v>14.31831</v>
          </cell>
          <cell r="EL10">
            <v>14.31812</v>
          </cell>
          <cell r="ER10">
            <v>1.2109300000000001</v>
          </cell>
          <cell r="ET10">
            <v>3.6604800000000002</v>
          </cell>
          <cell r="EZ10">
            <v>14.44256</v>
          </cell>
          <cell r="FK10">
            <v>12.840299999999999</v>
          </cell>
          <cell r="FO10">
            <v>1.1252599999999999</v>
          </cell>
        </row>
        <row r="11">
          <cell r="J11">
            <v>13.79912</v>
          </cell>
          <cell r="K11">
            <v>1.19174</v>
          </cell>
          <cell r="N11">
            <v>13.08384</v>
          </cell>
          <cell r="O11">
            <v>1.1850700000000001</v>
          </cell>
          <cell r="R11">
            <v>14.07775</v>
          </cell>
          <cell r="S11">
            <v>1.1893400000000001</v>
          </cell>
          <cell r="V11">
            <v>15.254709999999999</v>
          </cell>
          <cell r="W11">
            <v>15.29505</v>
          </cell>
          <cell r="Y11">
            <v>1.16808</v>
          </cell>
          <cell r="AD11">
            <v>13.368869999999999</v>
          </cell>
          <cell r="AE11">
            <v>14.30555</v>
          </cell>
          <cell r="AF11">
            <v>14.255330000000001</v>
          </cell>
          <cell r="AK11">
            <v>1.14862</v>
          </cell>
          <cell r="AT11">
            <v>13.31012</v>
          </cell>
          <cell r="AU11">
            <v>13.34741</v>
          </cell>
          <cell r="AV11">
            <v>13.4002</v>
          </cell>
          <cell r="BA11">
            <v>1.1271</v>
          </cell>
          <cell r="CD11">
            <v>13.65612</v>
          </cell>
          <cell r="CG11">
            <v>6.4711699999999999</v>
          </cell>
          <cell r="CK11">
            <v>1.1441699999999999</v>
          </cell>
          <cell r="CN11">
            <v>13.302160000000001</v>
          </cell>
          <cell r="CO11">
            <v>12.48189</v>
          </cell>
          <cell r="CP11">
            <v>13.303990000000001</v>
          </cell>
          <cell r="DH11">
            <v>1.1446400000000001</v>
          </cell>
          <cell r="DJ11">
            <v>12.67196</v>
          </cell>
          <cell r="DK11">
            <v>13.84116</v>
          </cell>
          <cell r="DL11">
            <v>12.970140000000001</v>
          </cell>
          <cell r="EI11">
            <v>1.1495500000000001</v>
          </cell>
          <cell r="EJ11">
            <v>14.713010000000001</v>
          </cell>
          <cell r="EK11">
            <v>13.98366</v>
          </cell>
          <cell r="EL11">
            <v>13.98348</v>
          </cell>
          <cell r="ER11">
            <v>1.20879</v>
          </cell>
          <cell r="ET11">
            <v>3.62392</v>
          </cell>
          <cell r="EZ11">
            <v>14.132339999999999</v>
          </cell>
          <cell r="FK11">
            <v>12.559279999999999</v>
          </cell>
          <cell r="FO11">
            <v>1.1241099999999999</v>
          </cell>
        </row>
        <row r="12">
          <cell r="J12">
            <v>13.47856</v>
          </cell>
          <cell r="K12">
            <v>1.1897500000000001</v>
          </cell>
          <cell r="N12">
            <v>12.7837</v>
          </cell>
          <cell r="O12">
            <v>1.1831199999999999</v>
          </cell>
          <cell r="R12">
            <v>13.747579999999999</v>
          </cell>
          <cell r="S12">
            <v>1.18733</v>
          </cell>
          <cell r="V12">
            <v>14.883749999999999</v>
          </cell>
          <cell r="W12">
            <v>14.92323</v>
          </cell>
          <cell r="Y12">
            <v>1.16628</v>
          </cell>
          <cell r="AD12">
            <v>13.064590000000001</v>
          </cell>
          <cell r="AE12">
            <v>13.9727</v>
          </cell>
          <cell r="AF12">
            <v>13.923859999999999</v>
          </cell>
          <cell r="AK12">
            <v>1.1471</v>
          </cell>
          <cell r="AT12">
            <v>13.0084</v>
          </cell>
          <cell r="AU12">
            <v>13.04457</v>
          </cell>
          <cell r="AV12">
            <v>13.096500000000001</v>
          </cell>
          <cell r="BA12">
            <v>1.12582</v>
          </cell>
          <cell r="CD12">
            <v>13.33771</v>
          </cell>
          <cell r="CG12">
            <v>6.3639400000000004</v>
          </cell>
          <cell r="CK12">
            <v>1.14272</v>
          </cell>
          <cell r="CN12">
            <v>13.0015</v>
          </cell>
          <cell r="CO12">
            <v>12.20743</v>
          </cell>
          <cell r="CP12">
            <v>13.003270000000001</v>
          </cell>
          <cell r="DH12">
            <v>1.1431800000000001</v>
          </cell>
          <cell r="DJ12">
            <v>12.391349999999999</v>
          </cell>
          <cell r="DK12">
            <v>13.5235</v>
          </cell>
          <cell r="DL12">
            <v>12.680260000000001</v>
          </cell>
          <cell r="EI12">
            <v>1.14808</v>
          </cell>
          <cell r="EJ12">
            <v>14.368830000000001</v>
          </cell>
          <cell r="EK12">
            <v>13.66142</v>
          </cell>
          <cell r="EL12">
            <v>13.661239999999999</v>
          </cell>
          <cell r="ER12">
            <v>1.20669</v>
          </cell>
          <cell r="ET12">
            <v>3.5882200000000002</v>
          </cell>
          <cell r="EZ12">
            <v>13.83296</v>
          </cell>
          <cell r="FK12">
            <v>12.28823</v>
          </cell>
          <cell r="FO12">
            <v>1.1229800000000001</v>
          </cell>
        </row>
        <row r="13">
          <cell r="J13">
            <v>13.16987</v>
          </cell>
          <cell r="K13">
            <v>1.1878</v>
          </cell>
          <cell r="N13">
            <v>12.4946</v>
          </cell>
          <cell r="O13">
            <v>1.18119</v>
          </cell>
          <cell r="R13">
            <v>13.42977</v>
          </cell>
          <cell r="S13">
            <v>1.1853499999999999</v>
          </cell>
          <cell r="V13">
            <v>14.526910000000001</v>
          </cell>
          <cell r="W13">
            <v>14.565580000000001</v>
          </cell>
          <cell r="Y13">
            <v>1.1645000000000001</v>
          </cell>
          <cell r="AD13">
            <v>12.77139</v>
          </cell>
          <cell r="AE13">
            <v>13.65217</v>
          </cell>
          <cell r="AF13">
            <v>13.604649999999999</v>
          </cell>
          <cell r="AK13">
            <v>1.1456200000000001</v>
          </cell>
          <cell r="AT13">
            <v>12.71768</v>
          </cell>
          <cell r="AU13">
            <v>12.75278</v>
          </cell>
          <cell r="AV13">
            <v>12.803850000000001</v>
          </cell>
          <cell r="BA13">
            <v>1.1245700000000001</v>
          </cell>
          <cell r="CD13">
            <v>13.031140000000001</v>
          </cell>
          <cell r="CG13">
            <v>6.2599799999999997</v>
          </cell>
          <cell r="CK13">
            <v>1.1412800000000001</v>
          </cell>
          <cell r="CN13">
            <v>12.71176</v>
          </cell>
          <cell r="CO13">
            <v>11.94276</v>
          </cell>
          <cell r="CP13">
            <v>12.713480000000001</v>
          </cell>
          <cell r="DH13">
            <v>1.14174</v>
          </cell>
          <cell r="DJ13">
            <v>12.12082</v>
          </cell>
          <cell r="DK13">
            <v>13.217499999999999</v>
          </cell>
          <cell r="DL13">
            <v>12.40085</v>
          </cell>
          <cell r="EI13">
            <v>1.14663</v>
          </cell>
          <cell r="EJ13">
            <v>14.03739</v>
          </cell>
          <cell r="EK13">
            <v>13.351000000000001</v>
          </cell>
          <cell r="EL13">
            <v>13.35083</v>
          </cell>
          <cell r="ER13">
            <v>1.20462</v>
          </cell>
          <cell r="ET13">
            <v>3.55335</v>
          </cell>
          <cell r="EZ13">
            <v>13.54391</v>
          </cell>
          <cell r="FK13">
            <v>12.026680000000001</v>
          </cell>
          <cell r="FO13">
            <v>1.1218699999999999</v>
          </cell>
        </row>
        <row r="14">
          <cell r="J14">
            <v>12.87247</v>
          </cell>
          <cell r="K14">
            <v>1.18587</v>
          </cell>
          <cell r="N14">
            <v>12.21602</v>
          </cell>
          <cell r="O14">
            <v>1.1793</v>
          </cell>
          <cell r="R14">
            <v>13.12372</v>
          </cell>
          <cell r="S14">
            <v>1.1834</v>
          </cell>
          <cell r="V14">
            <v>14.18351</v>
          </cell>
          <cell r="W14">
            <v>14.221399999999999</v>
          </cell>
          <cell r="Y14">
            <v>1.16276</v>
          </cell>
          <cell r="AD14">
            <v>12.48878</v>
          </cell>
          <cell r="AE14">
            <v>13.343349999999999</v>
          </cell>
          <cell r="AF14">
            <v>13.297090000000001</v>
          </cell>
          <cell r="AK14">
            <v>1.14415</v>
          </cell>
          <cell r="AT14">
            <v>12.437430000000001</v>
          </cell>
          <cell r="AU14">
            <v>12.471500000000001</v>
          </cell>
          <cell r="AV14">
            <v>12.521739999999999</v>
          </cell>
          <cell r="BA14">
            <v>1.12334</v>
          </cell>
          <cell r="CD14">
            <v>12.73584</v>
          </cell>
          <cell r="CG14">
            <v>6.1591800000000001</v>
          </cell>
          <cell r="CK14">
            <v>1.1398699999999999</v>
          </cell>
          <cell r="CN14">
            <v>12.43244</v>
          </cell>
          <cell r="CO14">
            <v>11.68745</v>
          </cell>
          <cell r="CP14">
            <v>12.43411</v>
          </cell>
          <cell r="DH14">
            <v>1.14032</v>
          </cell>
          <cell r="DJ14">
            <v>11.85988</v>
          </cell>
          <cell r="DK14">
            <v>12.92259</v>
          </cell>
          <cell r="DL14">
            <v>12.131399999999999</v>
          </cell>
          <cell r="EI14">
            <v>1.1452100000000001</v>
          </cell>
          <cell r="EJ14">
            <v>13.71808</v>
          </cell>
          <cell r="EK14">
            <v>13.051830000000001</v>
          </cell>
          <cell r="EL14">
            <v>13.05167</v>
          </cell>
          <cell r="ER14">
            <v>1.20258</v>
          </cell>
          <cell r="ET14">
            <v>3.5192999999999999</v>
          </cell>
          <cell r="EZ14">
            <v>13.26474</v>
          </cell>
          <cell r="FK14">
            <v>11.77422</v>
          </cell>
          <cell r="FO14">
            <v>1.1207800000000001</v>
          </cell>
        </row>
        <row r="15">
          <cell r="J15">
            <v>12.58583</v>
          </cell>
          <cell r="K15">
            <v>1.18398</v>
          </cell>
          <cell r="N15">
            <v>11.947469999999999</v>
          </cell>
          <cell r="O15">
            <v>1.17744</v>
          </cell>
          <cell r="R15">
            <v>12.82887</v>
          </cell>
          <cell r="S15">
            <v>1.1814899999999999</v>
          </cell>
          <cell r="V15">
            <v>13.8529</v>
          </cell>
          <cell r="W15">
            <v>13.890040000000001</v>
          </cell>
          <cell r="Y15">
            <v>1.1610400000000001</v>
          </cell>
          <cell r="AD15">
            <v>12.216240000000001</v>
          </cell>
          <cell r="AE15">
            <v>13.04571</v>
          </cell>
          <cell r="AF15">
            <v>13.00066</v>
          </cell>
          <cell r="AK15">
            <v>1.1427099999999999</v>
          </cell>
          <cell r="AT15">
            <v>12.167160000000001</v>
          </cell>
          <cell r="AU15">
            <v>12.20025</v>
          </cell>
          <cell r="AV15">
            <v>12.24968</v>
          </cell>
          <cell r="BA15">
            <v>1.12212</v>
          </cell>
          <cell r="CD15">
            <v>12.45129</v>
          </cell>
          <cell r="CG15">
            <v>6.0613999999999999</v>
          </cell>
          <cell r="CK15">
            <v>1.1384799999999999</v>
          </cell>
          <cell r="CN15">
            <v>12.16305</v>
          </cell>
          <cell r="CO15">
            <v>11.44107</v>
          </cell>
          <cell r="CP15">
            <v>12.164669999999999</v>
          </cell>
          <cell r="DH15">
            <v>1.13893</v>
          </cell>
          <cell r="DJ15">
            <v>11.60811</v>
          </cell>
          <cell r="DK15">
            <v>12.63827</v>
          </cell>
          <cell r="DL15">
            <v>11.87147</v>
          </cell>
          <cell r="EI15">
            <v>1.1437999999999999</v>
          </cell>
          <cell r="EJ15">
            <v>13.41033</v>
          </cell>
          <cell r="EK15">
            <v>12.763400000000001</v>
          </cell>
          <cell r="EL15">
            <v>12.76324</v>
          </cell>
          <cell r="ER15">
            <v>1.20058</v>
          </cell>
          <cell r="ET15">
            <v>3.4860199999999999</v>
          </cell>
          <cell r="EZ15">
            <v>12.995010000000001</v>
          </cell>
          <cell r="FK15">
            <v>11.530419999999999</v>
          </cell>
          <cell r="FO15">
            <v>1.1196999999999999</v>
          </cell>
        </row>
        <row r="16">
          <cell r="J16">
            <v>12.30946</v>
          </cell>
          <cell r="K16">
            <v>1.18211</v>
          </cell>
          <cell r="N16">
            <v>11.688470000000001</v>
          </cell>
          <cell r="O16">
            <v>1.17561</v>
          </cell>
          <cell r="R16">
            <v>12.544689999999999</v>
          </cell>
          <cell r="S16">
            <v>1.1796</v>
          </cell>
          <cell r="V16">
            <v>13.534470000000001</v>
          </cell>
          <cell r="W16">
            <v>13.570880000000001</v>
          </cell>
          <cell r="Y16">
            <v>1.1593500000000001</v>
          </cell>
          <cell r="AD16">
            <v>11.95332</v>
          </cell>
          <cell r="AE16">
            <v>12.75872</v>
          </cell>
          <cell r="AF16">
            <v>12.71482</v>
          </cell>
          <cell r="AK16">
            <v>1.1413</v>
          </cell>
          <cell r="AT16">
            <v>11.906420000000001</v>
          </cell>
          <cell r="AU16">
            <v>11.938560000000001</v>
          </cell>
          <cell r="AV16">
            <v>11.987209999999999</v>
          </cell>
          <cell r="BA16">
            <v>1.12093</v>
          </cell>
          <cell r="CD16">
            <v>12.176970000000001</v>
          </cell>
          <cell r="CG16">
            <v>5.96652</v>
          </cell>
          <cell r="CK16">
            <v>1.1371100000000001</v>
          </cell>
          <cell r="CN16">
            <v>11.90314</v>
          </cell>
          <cell r="CO16">
            <v>11.203200000000001</v>
          </cell>
          <cell r="CP16">
            <v>11.9047</v>
          </cell>
          <cell r="DH16">
            <v>1.1375599999999999</v>
          </cell>
          <cell r="DJ16">
            <v>11.365080000000001</v>
          </cell>
          <cell r="DK16">
            <v>12.36403</v>
          </cell>
          <cell r="DL16">
            <v>11.620620000000001</v>
          </cell>
          <cell r="EI16">
            <v>1.14242</v>
          </cell>
          <cell r="EJ16">
            <v>13.11361</v>
          </cell>
          <cell r="EK16">
            <v>12.48521</v>
          </cell>
          <cell r="EL16">
            <v>12.485049999999999</v>
          </cell>
          <cell r="ER16">
            <v>1.19861</v>
          </cell>
          <cell r="ET16">
            <v>3.4535</v>
          </cell>
          <cell r="EZ16">
            <v>12.73429</v>
          </cell>
          <cell r="FK16">
            <v>11.2949</v>
          </cell>
          <cell r="FO16">
            <v>1.11863</v>
          </cell>
        </row>
        <row r="17">
          <cell r="J17">
            <v>12.042870000000001</v>
          </cell>
          <cell r="K17">
            <v>1.18028</v>
          </cell>
          <cell r="N17">
            <v>11.438599999999999</v>
          </cell>
          <cell r="O17">
            <v>1.17381</v>
          </cell>
          <cell r="R17">
            <v>12.27069</v>
          </cell>
          <cell r="S17">
            <v>1.1777500000000001</v>
          </cell>
          <cell r="V17">
            <v>13.227650000000001</v>
          </cell>
          <cell r="W17">
            <v>13.26336</v>
          </cell>
          <cell r="Y17">
            <v>1.1576900000000001</v>
          </cell>
          <cell r="AD17">
            <v>11.699579999999999</v>
          </cell>
          <cell r="AE17">
            <v>12.4819</v>
          </cell>
          <cell r="AF17">
            <v>12.4391</v>
          </cell>
          <cell r="AK17">
            <v>1.1398999999999999</v>
          </cell>
          <cell r="AT17">
            <v>11.654769999999999</v>
          </cell>
          <cell r="AU17">
            <v>11.686</v>
          </cell>
          <cell r="AV17">
            <v>11.733890000000001</v>
          </cell>
          <cell r="BA17">
            <v>1.11975</v>
          </cell>
          <cell r="CD17">
            <v>11.912409999999999</v>
          </cell>
          <cell r="CG17">
            <v>5.8744300000000003</v>
          </cell>
          <cell r="CK17">
            <v>1.1357699999999999</v>
          </cell>
          <cell r="CN17">
            <v>11.65226</v>
          </cell>
          <cell r="CO17">
            <v>10.973470000000001</v>
          </cell>
          <cell r="CP17">
            <v>11.653779999999999</v>
          </cell>
          <cell r="DH17">
            <v>1.1362099999999999</v>
          </cell>
          <cell r="DJ17">
            <v>11.1304</v>
          </cell>
          <cell r="DK17">
            <v>12.09943</v>
          </cell>
          <cell r="DL17">
            <v>11.378439999999999</v>
          </cell>
          <cell r="EI17">
            <v>1.14106</v>
          </cell>
          <cell r="EJ17">
            <v>12.827389999999999</v>
          </cell>
          <cell r="EK17">
            <v>12.21679</v>
          </cell>
          <cell r="EL17">
            <v>12.21663</v>
          </cell>
          <cell r="ER17">
            <v>1.1966699999999999</v>
          </cell>
          <cell r="ET17">
            <v>3.4217200000000001</v>
          </cell>
          <cell r="EZ17">
            <v>12.482200000000001</v>
          </cell>
          <cell r="FK17">
            <v>11.067299999999999</v>
          </cell>
          <cell r="FO17">
            <v>1.11758</v>
          </cell>
        </row>
        <row r="18">
          <cell r="J18">
            <v>11.78562</v>
          </cell>
          <cell r="K18">
            <v>1.1784699999999999</v>
          </cell>
          <cell r="N18">
            <v>11.197430000000001</v>
          </cell>
          <cell r="O18">
            <v>1.1720299999999999</v>
          </cell>
          <cell r="R18">
            <v>12.006399999999999</v>
          </cell>
          <cell r="S18">
            <v>1.1759200000000001</v>
          </cell>
          <cell r="V18">
            <v>12.931889999999999</v>
          </cell>
          <cell r="W18">
            <v>12.96693</v>
          </cell>
          <cell r="Y18">
            <v>1.15605</v>
          </cell>
          <cell r="AD18">
            <v>11.454610000000001</v>
          </cell>
          <cell r="AE18">
            <v>12.21476</v>
          </cell>
          <cell r="AF18">
            <v>12.173019999999999</v>
          </cell>
          <cell r="AK18">
            <v>1.13853</v>
          </cell>
          <cell r="AT18">
            <v>11.411799999999999</v>
          </cell>
          <cell r="AU18">
            <v>11.442159999999999</v>
          </cell>
          <cell r="AV18">
            <v>11.48931</v>
          </cell>
          <cell r="BA18">
            <v>1.1186</v>
          </cell>
          <cell r="CD18">
            <v>11.657170000000001</v>
          </cell>
          <cell r="CG18">
            <v>5.7850200000000003</v>
          </cell>
          <cell r="CK18">
            <v>1.1344399999999999</v>
          </cell>
          <cell r="CN18">
            <v>11.410030000000001</v>
          </cell>
          <cell r="CO18">
            <v>10.75151</v>
          </cell>
          <cell r="CP18">
            <v>11.4115</v>
          </cell>
          <cell r="DH18">
            <v>1.1348800000000001</v>
          </cell>
          <cell r="DJ18">
            <v>10.90371</v>
          </cell>
          <cell r="DK18">
            <v>11.84402</v>
          </cell>
          <cell r="DL18">
            <v>11.144539999999999</v>
          </cell>
          <cell r="EI18">
            <v>1.1397200000000001</v>
          </cell>
          <cell r="EJ18">
            <v>12.551209999999999</v>
          </cell>
          <cell r="EK18">
            <v>11.957689999999999</v>
          </cell>
          <cell r="EL18">
            <v>11.95754</v>
          </cell>
          <cell r="ER18">
            <v>1.19476</v>
          </cell>
          <cell r="ET18">
            <v>3.3906399999999999</v>
          </cell>
          <cell r="EZ18">
            <v>12.23837</v>
          </cell>
          <cell r="FK18">
            <v>10.84727</v>
          </cell>
          <cell r="FO18">
            <v>1.1165499999999999</v>
          </cell>
        </row>
        <row r="19">
          <cell r="J19">
            <v>11.53729</v>
          </cell>
          <cell r="K19">
            <v>1.17669</v>
          </cell>
          <cell r="N19">
            <v>10.96458</v>
          </cell>
          <cell r="O19">
            <v>1.1702900000000001</v>
          </cell>
          <cell r="R19">
            <v>11.75137</v>
          </cell>
          <cell r="S19">
            <v>1.1741299999999999</v>
          </cell>
          <cell r="V19">
            <v>12.64668</v>
          </cell>
          <cell r="W19">
            <v>12.68107</v>
          </cell>
          <cell r="Y19">
            <v>1.1544399999999999</v>
          </cell>
          <cell r="AD19">
            <v>11.21801</v>
          </cell>
          <cell r="AE19">
            <v>11.95689</v>
          </cell>
          <cell r="AF19">
            <v>11.91616</v>
          </cell>
          <cell r="AK19">
            <v>1.1371800000000001</v>
          </cell>
          <cell r="AT19">
            <v>11.17713</v>
          </cell>
          <cell r="AU19">
            <v>11.20665</v>
          </cell>
          <cell r="AV19">
            <v>11.253069999999999</v>
          </cell>
          <cell r="BA19">
            <v>1.1174599999999999</v>
          </cell>
          <cell r="CD19">
            <v>11.410819999999999</v>
          </cell>
          <cell r="CG19">
            <v>5.6981799999999998</v>
          </cell>
          <cell r="CK19">
            <v>1.13314</v>
          </cell>
          <cell r="CN19">
            <v>11.17604</v>
          </cell>
          <cell r="CO19">
            <v>10.536989999999999</v>
          </cell>
          <cell r="CP19">
            <v>11.17747</v>
          </cell>
          <cell r="DH19">
            <v>1.13357</v>
          </cell>
          <cell r="DJ19">
            <v>10.68464</v>
          </cell>
          <cell r="DK19">
            <v>11.597379999999999</v>
          </cell>
          <cell r="DL19">
            <v>10.91855</v>
          </cell>
          <cell r="EI19">
            <v>1.1384000000000001</v>
          </cell>
          <cell r="EJ19">
            <v>12.284610000000001</v>
          </cell>
          <cell r="EK19">
            <v>11.7075</v>
          </cell>
          <cell r="EL19">
            <v>11.70736</v>
          </cell>
          <cell r="ER19">
            <v>1.1928799999999999</v>
          </cell>
          <cell r="ET19">
            <v>3.3602500000000002</v>
          </cell>
          <cell r="EZ19">
            <v>12.00243</v>
          </cell>
          <cell r="FK19">
            <v>10.63449</v>
          </cell>
          <cell r="FO19">
            <v>1.1155299999999999</v>
          </cell>
        </row>
        <row r="20">
          <cell r="J20">
            <v>11.29749</v>
          </cell>
          <cell r="K20">
            <v>1.1749400000000001</v>
          </cell>
          <cell r="N20">
            <v>10.73967</v>
          </cell>
          <cell r="O20">
            <v>1.1685700000000001</v>
          </cell>
          <cell r="R20">
            <v>11.505179999999999</v>
          </cell>
          <cell r="S20">
            <v>1.1723600000000001</v>
          </cell>
          <cell r="V20">
            <v>12.37154</v>
          </cell>
          <cell r="W20">
            <v>12.4053</v>
          </cell>
          <cell r="Y20">
            <v>1.15286</v>
          </cell>
          <cell r="AD20">
            <v>10.989420000000001</v>
          </cell>
          <cell r="AE20">
            <v>11.70786</v>
          </cell>
          <cell r="AF20">
            <v>11.668100000000001</v>
          </cell>
          <cell r="AK20">
            <v>1.13585</v>
          </cell>
          <cell r="AT20">
            <v>10.950390000000001</v>
          </cell>
          <cell r="AU20">
            <v>10.979100000000001</v>
          </cell>
          <cell r="AV20">
            <v>11.02482</v>
          </cell>
          <cell r="BA20">
            <v>1.1163400000000001</v>
          </cell>
          <cell r="CD20">
            <v>11.17296</v>
          </cell>
          <cell r="CG20">
            <v>5.6138199999999996</v>
          </cell>
          <cell r="CK20">
            <v>1.13185</v>
          </cell>
          <cell r="CN20">
            <v>10.949949999999999</v>
          </cell>
          <cell r="CO20">
            <v>10.32958</v>
          </cell>
          <cell r="CP20">
            <v>10.95133</v>
          </cell>
          <cell r="DH20">
            <v>1.13228</v>
          </cell>
          <cell r="DJ20">
            <v>10.472860000000001</v>
          </cell>
          <cell r="DK20">
            <v>11.35914</v>
          </cell>
          <cell r="DL20">
            <v>10.70013</v>
          </cell>
          <cell r="EI20">
            <v>1.1370899999999999</v>
          </cell>
          <cell r="EJ20">
            <v>12.027150000000001</v>
          </cell>
          <cell r="EK20">
            <v>11.465820000000001</v>
          </cell>
          <cell r="EL20">
            <v>11.465680000000001</v>
          </cell>
          <cell r="ER20">
            <v>1.19103</v>
          </cell>
          <cell r="ET20">
            <v>3.3305199999999999</v>
          </cell>
          <cell r="EZ20">
            <v>11.77406</v>
          </cell>
          <cell r="FK20">
            <v>10.42863</v>
          </cell>
          <cell r="FO20">
            <v>1.11453</v>
          </cell>
        </row>
        <row r="21">
          <cell r="J21">
            <v>11.06582</v>
          </cell>
          <cell r="K21">
            <v>1.1732199999999999</v>
          </cell>
          <cell r="N21">
            <v>10.522349999999999</v>
          </cell>
          <cell r="O21">
            <v>1.1668799999999999</v>
          </cell>
          <cell r="R21">
            <v>11.267440000000001</v>
          </cell>
          <cell r="S21">
            <v>1.17062</v>
          </cell>
          <cell r="V21">
            <v>12.106009999999999</v>
          </cell>
          <cell r="W21">
            <v>12.13916</v>
          </cell>
          <cell r="Y21">
            <v>1.1513</v>
          </cell>
          <cell r="AD21">
            <v>10.768470000000001</v>
          </cell>
          <cell r="AE21">
            <v>11.467269999999999</v>
          </cell>
          <cell r="AF21">
            <v>11.42845</v>
          </cell>
          <cell r="AK21">
            <v>1.13453</v>
          </cell>
          <cell r="AT21">
            <v>10.73122</v>
          </cell>
          <cell r="AU21">
            <v>10.75916</v>
          </cell>
          <cell r="AV21">
            <v>10.80419</v>
          </cell>
          <cell r="BA21">
            <v>1.1152299999999999</v>
          </cell>
          <cell r="CD21">
            <v>10.943210000000001</v>
          </cell>
          <cell r="CG21">
            <v>5.5318399999999999</v>
          </cell>
          <cell r="CK21">
            <v>1.13059</v>
          </cell>
          <cell r="CN21">
            <v>10.731389999999999</v>
          </cell>
          <cell r="CO21">
            <v>10.128970000000001</v>
          </cell>
          <cell r="CP21">
            <v>10.73273</v>
          </cell>
          <cell r="DH21">
            <v>1.1310199999999999</v>
          </cell>
          <cell r="DJ21">
            <v>10.26806</v>
          </cell>
          <cell r="DK21">
            <v>11.128920000000001</v>
          </cell>
          <cell r="DL21">
            <v>10.488939999999999</v>
          </cell>
          <cell r="EI21">
            <v>1.13581</v>
          </cell>
          <cell r="EJ21">
            <v>11.778449999999999</v>
          </cell>
          <cell r="EK21">
            <v>11.232279999999999</v>
          </cell>
          <cell r="EL21">
            <v>11.232150000000001</v>
          </cell>
          <cell r="ER21">
            <v>1.1892100000000001</v>
          </cell>
          <cell r="ET21">
            <v>3.3014399999999999</v>
          </cell>
          <cell r="EZ21">
            <v>11.55294</v>
          </cell>
          <cell r="FK21">
            <v>10.229419999999999</v>
          </cell>
          <cell r="FO21">
            <v>1.11354</v>
          </cell>
        </row>
        <row r="22">
          <cell r="J22">
            <v>10.841939999999999</v>
          </cell>
          <cell r="K22">
            <v>1.1715199999999999</v>
          </cell>
          <cell r="N22">
            <v>10.312290000000001</v>
          </cell>
          <cell r="O22">
            <v>1.1652100000000001</v>
          </cell>
          <cell r="R22">
            <v>11.03777</v>
          </cell>
          <cell r="S22">
            <v>1.1689099999999999</v>
          </cell>
          <cell r="V22">
            <v>11.84966</v>
          </cell>
          <cell r="W22">
            <v>11.88222</v>
          </cell>
          <cell r="Y22">
            <v>1.14977</v>
          </cell>
          <cell r="AD22">
            <v>10.55485</v>
          </cell>
          <cell r="AE22">
            <v>11.234769999999999</v>
          </cell>
          <cell r="AF22">
            <v>11.19684</v>
          </cell>
          <cell r="AK22">
            <v>1.13324</v>
          </cell>
          <cell r="AT22">
            <v>10.519310000000001</v>
          </cell>
          <cell r="AU22">
            <v>10.5465</v>
          </cell>
          <cell r="AV22">
            <v>10.590859999999999</v>
          </cell>
          <cell r="BA22">
            <v>1.1141399999999999</v>
          </cell>
          <cell r="CD22">
            <v>10.721220000000001</v>
          </cell>
          <cell r="CG22">
            <v>5.45214</v>
          </cell>
          <cell r="CK22">
            <v>1.12934</v>
          </cell>
          <cell r="CN22">
            <v>10.520049999999999</v>
          </cell>
          <cell r="CO22">
            <v>9.9348700000000001</v>
          </cell>
          <cell r="CP22">
            <v>10.52136</v>
          </cell>
          <cell r="DH22">
            <v>1.1297699999999999</v>
          </cell>
          <cell r="DJ22">
            <v>10.06995</v>
          </cell>
          <cell r="DK22">
            <v>10.906359999999999</v>
          </cell>
          <cell r="DL22">
            <v>10.28468</v>
          </cell>
          <cell r="EI22">
            <v>1.1345499999999999</v>
          </cell>
          <cell r="EJ22">
            <v>11.5381</v>
          </cell>
          <cell r="EK22">
            <v>11.00652</v>
          </cell>
          <cell r="EL22">
            <v>11.00639</v>
          </cell>
          <cell r="ER22">
            <v>1.1874199999999999</v>
          </cell>
          <cell r="ET22">
            <v>3.27298</v>
          </cell>
          <cell r="EZ22">
            <v>11.338760000000001</v>
          </cell>
          <cell r="FK22">
            <v>10.03656</v>
          </cell>
          <cell r="FO22">
            <v>1.11256</v>
          </cell>
        </row>
        <row r="23">
          <cell r="J23">
            <v>10.625500000000001</v>
          </cell>
          <cell r="K23">
            <v>1.1698500000000001</v>
          </cell>
          <cell r="N23">
            <v>10.10918</v>
          </cell>
          <cell r="O23">
            <v>1.16357</v>
          </cell>
          <cell r="R23">
            <v>10.81582</v>
          </cell>
          <cell r="S23">
            <v>1.1672199999999999</v>
          </cell>
          <cell r="V23">
            <v>11.602080000000001</v>
          </cell>
          <cell r="W23">
            <v>11.634069999999999</v>
          </cell>
          <cell r="Y23">
            <v>1.14825</v>
          </cell>
          <cell r="AD23">
            <v>10.348229999999999</v>
          </cell>
          <cell r="AE23">
            <v>11.01</v>
          </cell>
          <cell r="AF23">
            <v>10.97293</v>
          </cell>
          <cell r="AK23">
            <v>1.1319699999999999</v>
          </cell>
          <cell r="AT23">
            <v>10.31433</v>
          </cell>
          <cell r="AU23">
            <v>10.340809999999999</v>
          </cell>
          <cell r="AV23">
            <v>10.38452</v>
          </cell>
          <cell r="BA23">
            <v>1.11307</v>
          </cell>
          <cell r="CD23">
            <v>10.506640000000001</v>
          </cell>
          <cell r="CG23">
            <v>5.3746499999999999</v>
          </cell>
          <cell r="CK23">
            <v>1.1281099999999999</v>
          </cell>
          <cell r="CN23">
            <v>10.31561</v>
          </cell>
          <cell r="CO23">
            <v>9.7470099999999995</v>
          </cell>
          <cell r="CP23">
            <v>10.316879999999999</v>
          </cell>
          <cell r="DH23">
            <v>1.1285400000000001</v>
          </cell>
          <cell r="DJ23">
            <v>9.8782200000000007</v>
          </cell>
          <cell r="DK23">
            <v>10.69115</v>
          </cell>
          <cell r="DL23">
            <v>10.08704</v>
          </cell>
          <cell r="EI23">
            <v>1.1333</v>
          </cell>
          <cell r="EJ23">
            <v>11.30575</v>
          </cell>
          <cell r="EK23">
            <v>10.788209999999999</v>
          </cell>
          <cell r="EL23">
            <v>10.788080000000001</v>
          </cell>
          <cell r="ER23">
            <v>1.1856599999999999</v>
          </cell>
          <cell r="ET23">
            <v>3.2451400000000001</v>
          </cell>
          <cell r="EZ23">
            <v>11.13125</v>
          </cell>
          <cell r="FK23">
            <v>9.8497900000000005</v>
          </cell>
          <cell r="FO23">
            <v>1.1115999999999999</v>
          </cell>
        </row>
        <row r="24">
          <cell r="J24">
            <v>10.41619</v>
          </cell>
          <cell r="K24">
            <v>1.1681999999999999</v>
          </cell>
          <cell r="N24">
            <v>9.9127200000000002</v>
          </cell>
          <cell r="O24">
            <v>1.1619600000000001</v>
          </cell>
          <cell r="R24">
            <v>10.60125</v>
          </cell>
          <cell r="S24">
            <v>1.1655599999999999</v>
          </cell>
          <cell r="V24">
            <v>11.362869999999999</v>
          </cell>
          <cell r="W24">
            <v>11.39433</v>
          </cell>
          <cell r="Y24">
            <v>1.1467700000000001</v>
          </cell>
          <cell r="AD24">
            <v>10.14831</v>
          </cell>
          <cell r="AE24">
            <v>10.792619999999999</v>
          </cell>
          <cell r="AF24">
            <v>10.75637</v>
          </cell>
          <cell r="AK24">
            <v>1.1307199999999999</v>
          </cell>
          <cell r="AT24">
            <v>10.116</v>
          </cell>
          <cell r="AU24">
            <v>10.14179</v>
          </cell>
          <cell r="AV24">
            <v>10.18486</v>
          </cell>
          <cell r="BA24">
            <v>1.1120099999999999</v>
          </cell>
          <cell r="CD24">
            <v>10.299160000000001</v>
          </cell>
          <cell r="CG24">
            <v>5.2992900000000001</v>
          </cell>
          <cell r="CK24">
            <v>1.1269100000000001</v>
          </cell>
          <cell r="CN24">
            <v>10.117789999999999</v>
          </cell>
          <cell r="CO24">
            <v>9.5651299999999999</v>
          </cell>
          <cell r="CP24">
            <v>10.119020000000001</v>
          </cell>
          <cell r="DH24">
            <v>1.1273200000000001</v>
          </cell>
          <cell r="DJ24">
            <v>9.6926199999999998</v>
          </cell>
          <cell r="DK24">
            <v>10.482950000000001</v>
          </cell>
          <cell r="DL24">
            <v>9.8957599999999992</v>
          </cell>
          <cell r="EI24">
            <v>1.1320699999999999</v>
          </cell>
          <cell r="EJ24">
            <v>11.081060000000001</v>
          </cell>
          <cell r="EK24">
            <v>10.577030000000001</v>
          </cell>
          <cell r="EL24">
            <v>10.57691</v>
          </cell>
          <cell r="ER24">
            <v>1.1839200000000001</v>
          </cell>
          <cell r="ET24">
            <v>3.21787</v>
          </cell>
          <cell r="EZ24">
            <v>10.930120000000001</v>
          </cell>
          <cell r="FK24">
            <v>9.6688700000000001</v>
          </cell>
          <cell r="FO24">
            <v>1.1106499999999999</v>
          </cell>
        </row>
        <row r="25">
          <cell r="J25">
            <v>10.213699999999999</v>
          </cell>
          <cell r="K25">
            <v>1.16658</v>
          </cell>
          <cell r="N25">
            <v>9.7226199999999992</v>
          </cell>
          <cell r="O25">
            <v>1.1603699999999999</v>
          </cell>
          <cell r="R25">
            <v>10.393739999999999</v>
          </cell>
          <cell r="S25">
            <v>1.1639200000000001</v>
          </cell>
          <cell r="V25">
            <v>11.131690000000001</v>
          </cell>
          <cell r="W25">
            <v>11.162610000000001</v>
          </cell>
          <cell r="Y25">
            <v>1.1453</v>
          </cell>
          <cell r="AD25">
            <v>9.9548199999999998</v>
          </cell>
          <cell r="AE25">
            <v>10.582319999999999</v>
          </cell>
          <cell r="AF25">
            <v>10.54687</v>
          </cell>
          <cell r="AK25">
            <v>1.1294900000000001</v>
          </cell>
          <cell r="AT25">
            <v>9.9240300000000001</v>
          </cell>
          <cell r="AU25">
            <v>9.9491599999999991</v>
          </cell>
          <cell r="AV25">
            <v>9.9916099999999997</v>
          </cell>
          <cell r="BA25">
            <v>1.11097</v>
          </cell>
          <cell r="CD25">
            <v>10.098470000000001</v>
          </cell>
          <cell r="CG25">
            <v>5.2259599999999997</v>
          </cell>
          <cell r="CK25">
            <v>1.12571</v>
          </cell>
          <cell r="CN25">
            <v>9.9262999999999995</v>
          </cell>
          <cell r="CO25">
            <v>9.3889700000000005</v>
          </cell>
          <cell r="CP25">
            <v>9.9275000000000002</v>
          </cell>
          <cell r="DH25">
            <v>1.1261300000000001</v>
          </cell>
          <cell r="DJ25">
            <v>9.5129000000000001</v>
          </cell>
          <cell r="DK25">
            <v>10.28149</v>
          </cell>
          <cell r="DL25">
            <v>9.7105599999999992</v>
          </cell>
          <cell r="EI25">
            <v>1.13087</v>
          </cell>
          <cell r="EJ25">
            <v>10.86369</v>
          </cell>
          <cell r="EK25">
            <v>10.372669999999999</v>
          </cell>
          <cell r="EL25">
            <v>10.37255</v>
          </cell>
          <cell r="ER25">
            <v>1.18221</v>
          </cell>
          <cell r="ET25">
            <v>3.1911800000000001</v>
          </cell>
          <cell r="EZ25">
            <v>10.73512</v>
          </cell>
          <cell r="FK25">
            <v>9.4935500000000008</v>
          </cell>
          <cell r="FO25">
            <v>1.10972</v>
          </cell>
        </row>
        <row r="26">
          <cell r="J26">
            <v>10.01774</v>
          </cell>
          <cell r="K26">
            <v>1.1649799999999999</v>
          </cell>
          <cell r="N26">
            <v>9.5386199999999999</v>
          </cell>
          <cell r="O26">
            <v>1.1588000000000001</v>
          </cell>
          <cell r="R26">
            <v>10.19299</v>
          </cell>
          <cell r="S26">
            <v>1.16231</v>
          </cell>
          <cell r="V26">
            <v>10.90818</v>
          </cell>
          <cell r="W26">
            <v>10.93859</v>
          </cell>
          <cell r="Y26">
            <v>1.1438600000000001</v>
          </cell>
          <cell r="AD26">
            <v>9.7674900000000004</v>
          </cell>
          <cell r="AE26">
            <v>10.3788</v>
          </cell>
          <cell r="AF26">
            <v>10.344110000000001</v>
          </cell>
          <cell r="AK26">
            <v>1.1282700000000001</v>
          </cell>
          <cell r="AT26">
            <v>9.7381700000000002</v>
          </cell>
          <cell r="AU26">
            <v>9.7626500000000007</v>
          </cell>
          <cell r="AV26">
            <v>9.8044899999999995</v>
          </cell>
          <cell r="BA26">
            <v>1.10995</v>
          </cell>
          <cell r="CD26">
            <v>9.90428</v>
          </cell>
          <cell r="CG26">
            <v>5.1546099999999999</v>
          </cell>
          <cell r="CK26">
            <v>1.1245400000000001</v>
          </cell>
          <cell r="CN26">
            <v>9.7408800000000006</v>
          </cell>
          <cell r="CO26">
            <v>9.2183100000000007</v>
          </cell>
          <cell r="CP26">
            <v>9.7420500000000008</v>
          </cell>
          <cell r="DH26">
            <v>1.1249499999999999</v>
          </cell>
          <cell r="DJ26">
            <v>9.3388000000000009</v>
          </cell>
          <cell r="DK26">
            <v>10.08647</v>
          </cell>
          <cell r="DL26">
            <v>9.5311900000000005</v>
          </cell>
          <cell r="EI26">
            <v>1.12967</v>
          </cell>
          <cell r="EJ26">
            <v>10.65334</v>
          </cell>
          <cell r="EK26">
            <v>10.174860000000001</v>
          </cell>
          <cell r="EL26">
            <v>10.17474</v>
          </cell>
          <cell r="ER26">
            <v>1.1805300000000001</v>
          </cell>
          <cell r="ET26">
            <v>3.1650499999999999</v>
          </cell>
          <cell r="EZ26">
            <v>10.546010000000001</v>
          </cell>
          <cell r="FK26">
            <v>9.3236100000000004</v>
          </cell>
          <cell r="FO26">
            <v>1.1087899999999999</v>
          </cell>
        </row>
        <row r="27">
          <cell r="J27">
            <v>9.8280399999999997</v>
          </cell>
          <cell r="K27">
            <v>1.1634</v>
          </cell>
          <cell r="N27">
            <v>9.3604599999999998</v>
          </cell>
          <cell r="O27">
            <v>1.15726</v>
          </cell>
          <cell r="R27">
            <v>9.9987200000000005</v>
          </cell>
          <cell r="S27">
            <v>1.16073</v>
          </cell>
          <cell r="V27">
            <v>10.692</v>
          </cell>
          <cell r="W27">
            <v>10.721920000000001</v>
          </cell>
          <cell r="Y27">
            <v>1.1424399999999999</v>
          </cell>
          <cell r="AD27">
            <v>9.5860500000000002</v>
          </cell>
          <cell r="AE27">
            <v>10.18178</v>
          </cell>
          <cell r="AF27">
            <v>10.147819999999999</v>
          </cell>
          <cell r="AK27">
            <v>1.12707</v>
          </cell>
          <cell r="AT27">
            <v>9.5581399999999999</v>
          </cell>
          <cell r="AU27">
            <v>9.5820100000000004</v>
          </cell>
          <cell r="AV27">
            <v>9.6232600000000001</v>
          </cell>
          <cell r="BA27">
            <v>1.10894</v>
          </cell>
          <cell r="CD27">
            <v>9.7163199999999996</v>
          </cell>
          <cell r="CG27">
            <v>5.0851600000000001</v>
          </cell>
          <cell r="CK27">
            <v>1.12338</v>
          </cell>
          <cell r="CN27">
            <v>9.56128</v>
          </cell>
          <cell r="CO27">
            <v>9.0529100000000007</v>
          </cell>
          <cell r="CP27">
            <v>9.5624199999999995</v>
          </cell>
          <cell r="DH27">
            <v>1.1237900000000001</v>
          </cell>
          <cell r="DJ27">
            <v>9.1700999999999997</v>
          </cell>
          <cell r="DK27">
            <v>9.8976199999999999</v>
          </cell>
          <cell r="DL27">
            <v>9.3574099999999998</v>
          </cell>
          <cell r="EI27">
            <v>1.1285000000000001</v>
          </cell>
          <cell r="EJ27">
            <v>10.44971</v>
          </cell>
          <cell r="EK27">
            <v>9.9833099999999995</v>
          </cell>
          <cell r="EL27">
            <v>9.9831900000000005</v>
          </cell>
          <cell r="ER27">
            <v>1.1788700000000001</v>
          </cell>
          <cell r="ET27">
            <v>3.1394500000000001</v>
          </cell>
          <cell r="EZ27">
            <v>10.36256</v>
          </cell>
          <cell r="FK27">
            <v>9.15883</v>
          </cell>
          <cell r="FO27">
            <v>1.10788</v>
          </cell>
        </row>
        <row r="28">
          <cell r="J28">
            <v>9.6443399999999997</v>
          </cell>
          <cell r="K28">
            <v>1.16185</v>
          </cell>
          <cell r="N28">
            <v>9.1879000000000008</v>
          </cell>
          <cell r="O28">
            <v>1.15574</v>
          </cell>
          <cell r="R28">
            <v>9.8106500000000008</v>
          </cell>
          <cell r="S28">
            <v>1.15916</v>
          </cell>
          <cell r="V28">
            <v>10.482860000000001</v>
          </cell>
          <cell r="W28">
            <v>10.51229</v>
          </cell>
          <cell r="Y28">
            <v>1.1410400000000001</v>
          </cell>
          <cell r="AD28">
            <v>9.4102800000000002</v>
          </cell>
          <cell r="AE28">
            <v>9.99099</v>
          </cell>
          <cell r="AF28">
            <v>9.9577299999999997</v>
          </cell>
          <cell r="AK28">
            <v>1.1258999999999999</v>
          </cell>
          <cell r="AT28">
            <v>9.3837299999999999</v>
          </cell>
          <cell r="AU28">
            <v>9.407</v>
          </cell>
          <cell r="AV28">
            <v>9.4476700000000005</v>
          </cell>
          <cell r="BA28">
            <v>1.1079399999999999</v>
          </cell>
          <cell r="CD28">
            <v>9.5343199999999992</v>
          </cell>
          <cell r="CG28">
            <v>5.0175299999999998</v>
          </cell>
          <cell r="CK28">
            <v>1.12225</v>
          </cell>
          <cell r="CN28">
            <v>9.3872599999999995</v>
          </cell>
          <cell r="CO28">
            <v>8.8925699999999992</v>
          </cell>
          <cell r="CP28">
            <v>9.3883700000000001</v>
          </cell>
          <cell r="DH28">
            <v>1.1226499999999999</v>
          </cell>
          <cell r="DJ28">
            <v>9.00657</v>
          </cell>
          <cell r="DK28">
            <v>9.7146899999999992</v>
          </cell>
          <cell r="DL28">
            <v>9.1890000000000001</v>
          </cell>
          <cell r="EI28">
            <v>1.12734</v>
          </cell>
          <cell r="EJ28">
            <v>10.252520000000001</v>
          </cell>
          <cell r="EK28">
            <v>9.7977699999999999</v>
          </cell>
          <cell r="EL28">
            <v>9.7976600000000005</v>
          </cell>
          <cell r="ER28">
            <v>1.17723</v>
          </cell>
          <cell r="ET28">
            <v>3.1143700000000001</v>
          </cell>
          <cell r="EZ28">
            <v>10.184530000000001</v>
          </cell>
          <cell r="FK28">
            <v>8.9990100000000002</v>
          </cell>
          <cell r="FO28">
            <v>1.1069899999999999</v>
          </cell>
        </row>
        <row r="29">
          <cell r="J29">
            <v>9.4663900000000005</v>
          </cell>
          <cell r="K29">
            <v>1.16032</v>
          </cell>
          <cell r="N29">
            <v>9.0207099999999993</v>
          </cell>
          <cell r="O29">
            <v>1.1542399999999999</v>
          </cell>
          <cell r="R29">
            <v>9.6285299999999996</v>
          </cell>
          <cell r="S29">
            <v>1.1576299999999999</v>
          </cell>
          <cell r="V29">
            <v>10.28044</v>
          </cell>
          <cell r="W29">
            <v>10.309419999999999</v>
          </cell>
          <cell r="Y29">
            <v>1.1396599999999999</v>
          </cell>
          <cell r="AD29">
            <v>9.2399299999999993</v>
          </cell>
          <cell r="AE29">
            <v>9.8061600000000002</v>
          </cell>
          <cell r="AF29">
            <v>9.7735800000000008</v>
          </cell>
          <cell r="AK29">
            <v>1.12473</v>
          </cell>
          <cell r="AT29">
            <v>9.2146899999999992</v>
          </cell>
          <cell r="AU29">
            <v>9.2373799999999999</v>
          </cell>
          <cell r="AV29">
            <v>9.2774999999999999</v>
          </cell>
          <cell r="BA29">
            <v>1.1069599999999999</v>
          </cell>
          <cell r="CD29">
            <v>9.3580500000000004</v>
          </cell>
          <cell r="CG29">
            <v>4.9516799999999996</v>
          </cell>
          <cell r="CK29">
            <v>1.1211199999999999</v>
          </cell>
          <cell r="CN29">
            <v>9.2186000000000003</v>
          </cell>
          <cell r="CO29">
            <v>8.7370900000000002</v>
          </cell>
          <cell r="CP29">
            <v>9.2196700000000007</v>
          </cell>
          <cell r="DH29">
            <v>1.1215299999999999</v>
          </cell>
          <cell r="DJ29">
            <v>8.84802</v>
          </cell>
          <cell r="DK29">
            <v>9.5374400000000001</v>
          </cell>
          <cell r="DL29">
            <v>9.0257299999999994</v>
          </cell>
          <cell r="EI29">
            <v>1.1262000000000001</v>
          </cell>
          <cell r="EJ29">
            <v>10.06152</v>
          </cell>
          <cell r="EK29">
            <v>9.6179900000000007</v>
          </cell>
          <cell r="EL29">
            <v>9.6178799999999995</v>
          </cell>
          <cell r="ER29">
            <v>1.1756200000000001</v>
          </cell>
          <cell r="ET29">
            <v>3.0897999999999999</v>
          </cell>
          <cell r="EZ29">
            <v>10.01172</v>
          </cell>
          <cell r="FK29">
            <v>8.8439399999999999</v>
          </cell>
          <cell r="FO29">
            <v>1.1061000000000001</v>
          </cell>
        </row>
        <row r="30">
          <cell r="J30">
            <v>9.2939600000000002</v>
          </cell>
          <cell r="K30">
            <v>1.15882</v>
          </cell>
          <cell r="N30">
            <v>8.8586799999999997</v>
          </cell>
          <cell r="O30">
            <v>1.15276</v>
          </cell>
          <cell r="R30">
            <v>9.4520999999999997</v>
          </cell>
          <cell r="S30">
            <v>1.15611</v>
          </cell>
          <cell r="V30">
            <v>10.084490000000001</v>
          </cell>
          <cell r="W30">
            <v>10.113009999999999</v>
          </cell>
          <cell r="Y30">
            <v>1.1383000000000001</v>
          </cell>
          <cell r="AD30">
            <v>9.0747900000000001</v>
          </cell>
          <cell r="AE30">
            <v>9.6270600000000002</v>
          </cell>
          <cell r="AF30">
            <v>9.5951400000000007</v>
          </cell>
          <cell r="AK30">
            <v>1.1235900000000001</v>
          </cell>
          <cell r="AT30">
            <v>9.0508100000000002</v>
          </cell>
          <cell r="AU30">
            <v>9.0729500000000005</v>
          </cell>
          <cell r="AV30">
            <v>9.11252</v>
          </cell>
          <cell r="BA30">
            <v>1.1060000000000001</v>
          </cell>
          <cell r="CD30">
            <v>9.1872699999999998</v>
          </cell>
          <cell r="CG30">
            <v>4.8875200000000003</v>
          </cell>
          <cell r="CK30">
            <v>1.12002</v>
          </cell>
          <cell r="CN30">
            <v>9.0550700000000006</v>
          </cell>
          <cell r="CO30">
            <v>8.5862599999999993</v>
          </cell>
          <cell r="CP30">
            <v>9.0561199999999999</v>
          </cell>
          <cell r="DH30">
            <v>1.12042</v>
          </cell>
          <cell r="DJ30">
            <v>8.6942500000000003</v>
          </cell>
          <cell r="DK30">
            <v>9.3656500000000005</v>
          </cell>
          <cell r="DL30">
            <v>8.8674099999999996</v>
          </cell>
          <cell r="EI30">
            <v>1.12507</v>
          </cell>
          <cell r="EJ30">
            <v>9.8764400000000006</v>
          </cell>
          <cell r="EK30">
            <v>9.4437499999999996</v>
          </cell>
          <cell r="EL30">
            <v>9.4436400000000003</v>
          </cell>
          <cell r="ER30">
            <v>1.17404</v>
          </cell>
          <cell r="ET30">
            <v>3.0657299999999998</v>
          </cell>
          <cell r="EZ30">
            <v>9.8439200000000007</v>
          </cell>
          <cell r="FK30">
            <v>8.6934500000000003</v>
          </cell>
          <cell r="FO30">
            <v>1.1052299999999999</v>
          </cell>
        </row>
        <row r="31">
          <cell r="J31">
            <v>9.1268200000000004</v>
          </cell>
          <cell r="K31">
            <v>1.15733</v>
          </cell>
          <cell r="N31">
            <v>8.7015899999999995</v>
          </cell>
          <cell r="O31">
            <v>1.1513100000000001</v>
          </cell>
          <cell r="R31">
            <v>9.2811500000000002</v>
          </cell>
          <cell r="S31">
            <v>1.15462</v>
          </cell>
          <cell r="V31">
            <v>9.8947099999999999</v>
          </cell>
          <cell r="W31">
            <v>9.9228000000000005</v>
          </cell>
          <cell r="Y31">
            <v>1.13697</v>
          </cell>
          <cell r="AD31">
            <v>8.9146599999999996</v>
          </cell>
          <cell r="AE31">
            <v>9.4534599999999998</v>
          </cell>
          <cell r="AF31">
            <v>9.4221699999999995</v>
          </cell>
          <cell r="AK31">
            <v>1.12246</v>
          </cell>
          <cell r="AT31">
            <v>8.8918900000000001</v>
          </cell>
          <cell r="AU31">
            <v>8.9135000000000009</v>
          </cell>
          <cell r="AV31">
            <v>8.9525199999999998</v>
          </cell>
          <cell r="BA31">
            <v>1.10504</v>
          </cell>
          <cell r="CD31">
            <v>9.0217600000000004</v>
          </cell>
          <cell r="CG31">
            <v>4.8250099999999998</v>
          </cell>
          <cell r="CK31">
            <v>1.11893</v>
          </cell>
          <cell r="CN31">
            <v>8.8964800000000004</v>
          </cell>
          <cell r="CO31">
            <v>8.4399099999999994</v>
          </cell>
          <cell r="CP31">
            <v>8.8975000000000009</v>
          </cell>
          <cell r="DH31">
            <v>1.1193200000000001</v>
          </cell>
          <cell r="DJ31">
            <v>8.5450599999999994</v>
          </cell>
          <cell r="DK31">
            <v>9.1990800000000004</v>
          </cell>
          <cell r="DL31">
            <v>8.7138299999999997</v>
          </cell>
          <cell r="EI31">
            <v>1.1239600000000001</v>
          </cell>
          <cell r="EJ31">
            <v>9.6970399999999994</v>
          </cell>
          <cell r="EK31">
            <v>9.2748100000000004</v>
          </cell>
          <cell r="EL31">
            <v>9.2747100000000007</v>
          </cell>
          <cell r="ER31">
            <v>1.1724699999999999</v>
          </cell>
          <cell r="ET31">
            <v>3.0421299999999998</v>
          </cell>
          <cell r="EZ31">
            <v>9.6809499999999993</v>
          </cell>
          <cell r="FK31">
            <v>8.5473599999999994</v>
          </cell>
          <cell r="FO31">
            <v>1.1043700000000001</v>
          </cell>
        </row>
        <row r="32">
          <cell r="J32">
            <v>8.9647699999999997</v>
          </cell>
          <cell r="K32">
            <v>1.15587</v>
          </cell>
          <cell r="N32">
            <v>8.5492500000000007</v>
          </cell>
          <cell r="O32">
            <v>1.14988</v>
          </cell>
          <cell r="R32">
            <v>9.1154399999999995</v>
          </cell>
          <cell r="S32">
            <v>1.1531400000000001</v>
          </cell>
          <cell r="V32">
            <v>9.7108699999999999</v>
          </cell>
          <cell r="W32">
            <v>9.7385300000000008</v>
          </cell>
          <cell r="Y32">
            <v>1.13565</v>
          </cell>
          <cell r="AD32">
            <v>8.7593200000000007</v>
          </cell>
          <cell r="AE32">
            <v>9.2851400000000002</v>
          </cell>
          <cell r="AF32">
            <v>9.2544500000000003</v>
          </cell>
          <cell r="AK32">
            <v>1.1213500000000001</v>
          </cell>
          <cell r="AT32">
            <v>8.7377300000000009</v>
          </cell>
          <cell r="AU32">
            <v>8.7588200000000001</v>
          </cell>
          <cell r="AV32">
            <v>8.7973199999999991</v>
          </cell>
          <cell r="BA32">
            <v>1.1041000000000001</v>
          </cell>
          <cell r="CD32">
            <v>8.8612900000000003</v>
          </cell>
          <cell r="CG32">
            <v>4.7640900000000004</v>
          </cell>
          <cell r="CK32">
            <v>1.11785</v>
          </cell>
          <cell r="CN32">
            <v>8.7426300000000001</v>
          </cell>
          <cell r="CO32">
            <v>8.2978699999999996</v>
          </cell>
          <cell r="CP32">
            <v>8.7436199999999999</v>
          </cell>
          <cell r="DH32">
            <v>1.11825</v>
          </cell>
          <cell r="DJ32">
            <v>8.4002700000000008</v>
          </cell>
          <cell r="DK32">
            <v>9.0375300000000003</v>
          </cell>
          <cell r="DL32">
            <v>8.5648199999999992</v>
          </cell>
          <cell r="EI32">
            <v>1.12286</v>
          </cell>
          <cell r="EJ32">
            <v>9.5231100000000009</v>
          </cell>
          <cell r="EK32">
            <v>9.1109799999999996</v>
          </cell>
          <cell r="EL32">
            <v>9.1108799999999999</v>
          </cell>
          <cell r="ER32">
            <v>1.17093</v>
          </cell>
          <cell r="ET32">
            <v>3.0189900000000001</v>
          </cell>
          <cell r="EZ32">
            <v>9.5226299999999995</v>
          </cell>
          <cell r="FK32">
            <v>8.4054900000000004</v>
          </cell>
          <cell r="FO32">
            <v>1.1035200000000001</v>
          </cell>
        </row>
        <row r="33">
          <cell r="J33">
            <v>8.8075899999999994</v>
          </cell>
          <cell r="K33">
            <v>1.1544300000000001</v>
          </cell>
          <cell r="N33">
            <v>8.4014799999999994</v>
          </cell>
          <cell r="O33">
            <v>1.1484700000000001</v>
          </cell>
          <cell r="R33">
            <v>8.9547699999999999</v>
          </cell>
          <cell r="S33">
            <v>1.1516900000000001</v>
          </cell>
          <cell r="V33">
            <v>9.5327199999999994</v>
          </cell>
          <cell r="W33">
            <v>9.5599699999999999</v>
          </cell>
          <cell r="Y33">
            <v>1.13435</v>
          </cell>
          <cell r="AD33">
            <v>8.6086100000000005</v>
          </cell>
          <cell r="AE33">
            <v>9.1218800000000009</v>
          </cell>
          <cell r="AF33">
            <v>9.09178</v>
          </cell>
          <cell r="AK33">
            <v>1.12025</v>
          </cell>
          <cell r="AT33">
            <v>8.5881500000000006</v>
          </cell>
          <cell r="AU33">
            <v>8.6087399999999992</v>
          </cell>
          <cell r="AV33">
            <v>8.6467299999999998</v>
          </cell>
          <cell r="BA33">
            <v>1.10318</v>
          </cell>
          <cell r="CD33">
            <v>8.7056799999999992</v>
          </cell>
          <cell r="CG33">
            <v>4.7046999999999999</v>
          </cell>
          <cell r="CK33">
            <v>1.1167899999999999</v>
          </cell>
          <cell r="CN33">
            <v>8.5933399999999995</v>
          </cell>
          <cell r="CO33">
            <v>8.1599599999999999</v>
          </cell>
          <cell r="CP33">
            <v>8.5943000000000005</v>
          </cell>
          <cell r="DH33">
            <v>1.1171800000000001</v>
          </cell>
          <cell r="DJ33">
            <v>8.2597199999999997</v>
          </cell>
          <cell r="DK33">
            <v>8.8808100000000003</v>
          </cell>
          <cell r="DL33">
            <v>8.4201800000000002</v>
          </cell>
          <cell r="EI33">
            <v>1.12178</v>
          </cell>
          <cell r="EJ33">
            <v>9.3544199999999993</v>
          </cell>
          <cell r="EK33">
            <v>8.9520400000000002</v>
          </cell>
          <cell r="EL33">
            <v>8.9519400000000005</v>
          </cell>
          <cell r="ER33">
            <v>1.1694100000000001</v>
          </cell>
          <cell r="ET33">
            <v>2.9963099999999998</v>
          </cell>
          <cell r="EZ33">
            <v>9.3687699999999996</v>
          </cell>
          <cell r="FK33">
            <v>8.26769</v>
          </cell>
          <cell r="FO33">
            <v>1.1026800000000001</v>
          </cell>
        </row>
        <row r="34">
          <cell r="J34">
            <v>8.6551100000000005</v>
          </cell>
          <cell r="K34">
            <v>1.153</v>
          </cell>
          <cell r="N34">
            <v>8.2580899999999993</v>
          </cell>
          <cell r="O34">
            <v>1.14707</v>
          </cell>
          <cell r="R34">
            <v>8.79894</v>
          </cell>
          <cell r="S34">
            <v>1.1502600000000001</v>
          </cell>
          <cell r="V34">
            <v>9.3600399999999997</v>
          </cell>
          <cell r="W34">
            <v>9.3868899999999993</v>
          </cell>
          <cell r="Y34">
            <v>1.13307</v>
          </cell>
          <cell r="AD34">
            <v>8.4623200000000001</v>
          </cell>
          <cell r="AE34">
            <v>8.9634900000000002</v>
          </cell>
          <cell r="AF34">
            <v>8.9339499999999994</v>
          </cell>
          <cell r="AK34">
            <v>1.11917</v>
          </cell>
          <cell r="AT34">
            <v>8.4429599999999994</v>
          </cell>
          <cell r="AU34">
            <v>8.4630700000000001</v>
          </cell>
          <cell r="AV34">
            <v>8.5005500000000005</v>
          </cell>
          <cell r="BA34">
            <v>1.1022700000000001</v>
          </cell>
          <cell r="CD34">
            <v>8.5547299999999993</v>
          </cell>
          <cell r="CG34">
            <v>4.6467900000000002</v>
          </cell>
          <cell r="CK34">
            <v>1.11575</v>
          </cell>
          <cell r="CN34">
            <v>8.4484200000000005</v>
          </cell>
          <cell r="CO34">
            <v>8.0260300000000004</v>
          </cell>
          <cell r="CP34">
            <v>8.4493600000000004</v>
          </cell>
          <cell r="DH34">
            <v>1.1161399999999999</v>
          </cell>
          <cell r="DJ34">
            <v>8.1232399999999991</v>
          </cell>
          <cell r="DK34">
            <v>8.7287300000000005</v>
          </cell>
          <cell r="DL34">
            <v>8.2797599999999996</v>
          </cell>
          <cell r="EI34">
            <v>1.1207199999999999</v>
          </cell>
          <cell r="EJ34">
            <v>9.1907700000000006</v>
          </cell>
          <cell r="EK34">
            <v>8.7978100000000001</v>
          </cell>
          <cell r="EL34">
            <v>8.7977100000000004</v>
          </cell>
          <cell r="ER34">
            <v>1.1679200000000001</v>
          </cell>
          <cell r="ET34">
            <v>2.9740700000000002</v>
          </cell>
          <cell r="EZ34">
            <v>9.2192100000000003</v>
          </cell>
          <cell r="FK34">
            <v>8.1338100000000004</v>
          </cell>
          <cell r="FO34">
            <v>1.10185</v>
          </cell>
        </row>
        <row r="35">
          <cell r="J35">
            <v>8.5071399999999997</v>
          </cell>
          <cell r="K35">
            <v>1.1516</v>
          </cell>
          <cell r="N35">
            <v>8.1189099999999996</v>
          </cell>
          <cell r="O35">
            <v>1.1456999999999999</v>
          </cell>
          <cell r="R35">
            <v>8.6477599999999999</v>
          </cell>
          <cell r="S35">
            <v>1.14886</v>
          </cell>
          <cell r="V35">
            <v>9.1926000000000005</v>
          </cell>
          <cell r="W35">
            <v>9.2190600000000007</v>
          </cell>
          <cell r="Y35">
            <v>1.13181</v>
          </cell>
          <cell r="AD35">
            <v>8.3203099999999992</v>
          </cell>
          <cell r="AE35">
            <v>8.8097700000000003</v>
          </cell>
          <cell r="AF35">
            <v>8.7807899999999997</v>
          </cell>
          <cell r="AK35">
            <v>1.1181000000000001</v>
          </cell>
          <cell r="AT35">
            <v>8.30199</v>
          </cell>
          <cell r="AU35">
            <v>8.3216400000000004</v>
          </cell>
          <cell r="AV35">
            <v>8.3586299999999998</v>
          </cell>
          <cell r="BA35">
            <v>1.10137</v>
          </cell>
          <cell r="CD35">
            <v>8.4082600000000003</v>
          </cell>
          <cell r="CG35">
            <v>4.5903099999999997</v>
          </cell>
          <cell r="CK35">
            <v>1.1147199999999999</v>
          </cell>
          <cell r="CN35">
            <v>8.3077100000000002</v>
          </cell>
          <cell r="CO35">
            <v>7.8959299999999999</v>
          </cell>
          <cell r="CP35">
            <v>8.3086300000000008</v>
          </cell>
          <cell r="DH35">
            <v>1.1151</v>
          </cell>
          <cell r="DJ35">
            <v>7.9906800000000002</v>
          </cell>
          <cell r="DK35">
            <v>8.5810999999999993</v>
          </cell>
          <cell r="DL35">
            <v>8.1433900000000001</v>
          </cell>
          <cell r="EI35">
            <v>1.1196699999999999</v>
          </cell>
          <cell r="EJ35">
            <v>9.0319699999999994</v>
          </cell>
          <cell r="EK35">
            <v>8.6480999999999995</v>
          </cell>
          <cell r="EL35">
            <v>8.6480099999999993</v>
          </cell>
          <cell r="ER35">
            <v>1.1664399999999999</v>
          </cell>
          <cell r="ET35">
            <v>2.9522599999999999</v>
          </cell>
          <cell r="EZ35">
            <v>9.0737900000000007</v>
          </cell>
          <cell r="FK35">
            <v>8.0037000000000003</v>
          </cell>
          <cell r="FO35">
            <v>1.10103</v>
          </cell>
        </row>
        <row r="36">
          <cell r="J36">
            <v>8.3635000000000002</v>
          </cell>
          <cell r="K36">
            <v>1.15022</v>
          </cell>
          <cell r="N36">
            <v>7.9837800000000003</v>
          </cell>
          <cell r="O36">
            <v>1.14435</v>
          </cell>
          <cell r="R36">
            <v>8.5010300000000001</v>
          </cell>
          <cell r="S36">
            <v>1.14747</v>
          </cell>
          <cell r="V36">
            <v>9.0302000000000007</v>
          </cell>
          <cell r="W36">
            <v>9.0562799999999992</v>
          </cell>
          <cell r="Y36">
            <v>1.1305700000000001</v>
          </cell>
          <cell r="AD36">
            <v>8.1823899999999998</v>
          </cell>
          <cell r="AE36">
            <v>8.6605600000000003</v>
          </cell>
          <cell r="AF36">
            <v>8.6320999999999994</v>
          </cell>
          <cell r="AK36">
            <v>1.1170500000000001</v>
          </cell>
          <cell r="AT36">
            <v>8.1650899999999993</v>
          </cell>
          <cell r="AU36">
            <v>8.1842900000000007</v>
          </cell>
          <cell r="AV36">
            <v>8.2208000000000006</v>
          </cell>
          <cell r="BA36">
            <v>1.1004799999999999</v>
          </cell>
          <cell r="CD36">
            <v>8.2660999999999998</v>
          </cell>
          <cell r="CG36">
            <v>4.5352199999999998</v>
          </cell>
          <cell r="CK36">
            <v>1.1136999999999999</v>
          </cell>
          <cell r="CN36">
            <v>8.1710499999999993</v>
          </cell>
          <cell r="CO36">
            <v>7.7695100000000004</v>
          </cell>
          <cell r="CP36">
            <v>8.1719500000000007</v>
          </cell>
          <cell r="DH36">
            <v>1.11409</v>
          </cell>
          <cell r="DJ36">
            <v>7.8618899999999998</v>
          </cell>
          <cell r="DK36">
            <v>8.4377600000000008</v>
          </cell>
          <cell r="DL36">
            <v>8.0109200000000005</v>
          </cell>
          <cell r="EI36">
            <v>1.11863</v>
          </cell>
          <cell r="EJ36">
            <v>8.8778100000000002</v>
          </cell>
          <cell r="EK36">
            <v>8.5027500000000007</v>
          </cell>
          <cell r="EL36">
            <v>8.5026600000000006</v>
          </cell>
          <cell r="ER36">
            <v>1.16499</v>
          </cell>
          <cell r="ET36">
            <v>2.93086</v>
          </cell>
          <cell r="EZ36">
            <v>8.9323599999999992</v>
          </cell>
          <cell r="FK36">
            <v>7.8772099999999998</v>
          </cell>
          <cell r="FO36">
            <v>1.10022</v>
          </cell>
        </row>
        <row r="37">
          <cell r="J37">
            <v>8.2240199999999994</v>
          </cell>
          <cell r="K37">
            <v>1.1488499999999999</v>
          </cell>
          <cell r="N37">
            <v>7.8525499999999999</v>
          </cell>
          <cell r="O37">
            <v>1.1430100000000001</v>
          </cell>
          <cell r="R37">
            <v>8.3586100000000005</v>
          </cell>
          <cell r="S37">
            <v>1.1460999999999999</v>
          </cell>
          <cell r="V37">
            <v>8.8726400000000005</v>
          </cell>
          <cell r="W37">
            <v>8.8983500000000006</v>
          </cell>
          <cell r="Y37">
            <v>1.12934</v>
          </cell>
          <cell r="AD37">
            <v>8.0484299999999998</v>
          </cell>
          <cell r="AE37">
            <v>8.5156700000000001</v>
          </cell>
          <cell r="AF37">
            <v>8.4877199999999995</v>
          </cell>
          <cell r="AK37">
            <v>1.1160099999999999</v>
          </cell>
          <cell r="AT37">
            <v>8.0321099999999994</v>
          </cell>
          <cell r="AU37">
            <v>8.0508600000000001</v>
          </cell>
          <cell r="AV37">
            <v>8.0869099999999996</v>
          </cell>
          <cell r="BA37">
            <v>1.0995999999999999</v>
          </cell>
          <cell r="CD37">
            <v>8.1280699999999992</v>
          </cell>
          <cell r="CG37">
            <v>4.4814600000000002</v>
          </cell>
          <cell r="CK37">
            <v>1.1127</v>
          </cell>
          <cell r="CN37">
            <v>8.0382899999999999</v>
          </cell>
          <cell r="CO37">
            <v>7.6466399999999997</v>
          </cell>
          <cell r="CP37">
            <v>8.0391600000000007</v>
          </cell>
          <cell r="DH37">
            <v>1.1130800000000001</v>
          </cell>
          <cell r="DJ37">
            <v>7.7367299999999997</v>
          </cell>
          <cell r="DK37">
            <v>8.2985399999999991</v>
          </cell>
          <cell r="DL37">
            <v>7.8822000000000001</v>
          </cell>
          <cell r="EI37">
            <v>1.11761</v>
          </cell>
          <cell r="EJ37">
            <v>8.7281300000000002</v>
          </cell>
          <cell r="EK37">
            <v>8.3615700000000004</v>
          </cell>
          <cell r="EL37">
            <v>8.3614899999999999</v>
          </cell>
          <cell r="ER37">
            <v>1.1635500000000001</v>
          </cell>
          <cell r="ET37">
            <v>2.9098700000000002</v>
          </cell>
          <cell r="EZ37">
            <v>8.7947799999999994</v>
          </cell>
          <cell r="FK37">
            <v>7.7542200000000001</v>
          </cell>
          <cell r="FO37">
            <v>1.0994299999999999</v>
          </cell>
        </row>
        <row r="38">
          <cell r="J38">
            <v>8.0885499999999997</v>
          </cell>
          <cell r="K38">
            <v>1.14751</v>
          </cell>
          <cell r="N38">
            <v>7.7250699999999997</v>
          </cell>
          <cell r="O38">
            <v>1.1416999999999999</v>
          </cell>
          <cell r="R38">
            <v>8.2203099999999996</v>
          </cell>
          <cell r="S38">
            <v>1.1447499999999999</v>
          </cell>
          <cell r="V38">
            <v>8.7197300000000002</v>
          </cell>
          <cell r="W38">
            <v>8.7450899999999994</v>
          </cell>
          <cell r="Y38">
            <v>1.1281300000000001</v>
          </cell>
          <cell r="AD38">
            <v>7.9182600000000001</v>
          </cell>
          <cell r="AE38">
            <v>8.3749400000000005</v>
          </cell>
          <cell r="AF38">
            <v>8.3474799999999991</v>
          </cell>
          <cell r="AK38">
            <v>1.1149899999999999</v>
          </cell>
          <cell r="AT38">
            <v>7.9028799999999997</v>
          </cell>
          <cell r="AU38">
            <v>7.9212199999999999</v>
          </cell>
          <cell r="AV38">
            <v>7.9568099999999999</v>
          </cell>
          <cell r="BA38">
            <v>1.09874</v>
          </cell>
          <cell r="CD38">
            <v>7.9940300000000004</v>
          </cell>
          <cell r="CG38">
            <v>4.4289899999999998</v>
          </cell>
          <cell r="CK38">
            <v>1.11171</v>
          </cell>
          <cell r="CN38">
            <v>7.9092799999999999</v>
          </cell>
          <cell r="CO38">
            <v>7.52719</v>
          </cell>
          <cell r="CP38">
            <v>7.9101299999999997</v>
          </cell>
          <cell r="DH38">
            <v>1.11209</v>
          </cell>
          <cell r="DJ38">
            <v>7.6150700000000002</v>
          </cell>
          <cell r="DK38">
            <v>8.1632899999999999</v>
          </cell>
          <cell r="DL38">
            <v>7.7570899999999998</v>
          </cell>
          <cell r="EI38">
            <v>1.1166</v>
          </cell>
          <cell r="EJ38">
            <v>8.5827600000000004</v>
          </cell>
          <cell r="EK38">
            <v>8.2244299999999999</v>
          </cell>
          <cell r="EL38">
            <v>8.2243499999999994</v>
          </cell>
          <cell r="ER38">
            <v>1.16214</v>
          </cell>
          <cell r="ET38">
            <v>2.8892699999999998</v>
          </cell>
          <cell r="EZ38">
            <v>8.6608999999999998</v>
          </cell>
          <cell r="FK38">
            <v>7.6345900000000002</v>
          </cell>
          <cell r="FO38">
            <v>1.0986400000000001</v>
          </cell>
        </row>
        <row r="39">
          <cell r="J39">
            <v>7.95695</v>
          </cell>
          <cell r="K39">
            <v>1.14618</v>
          </cell>
          <cell r="N39">
            <v>7.6011899999999999</v>
          </cell>
          <cell r="O39">
            <v>1.1404000000000001</v>
          </cell>
          <cell r="R39">
            <v>8.0859799999999993</v>
          </cell>
          <cell r="S39">
            <v>1.1434200000000001</v>
          </cell>
          <cell r="V39">
            <v>8.5713000000000008</v>
          </cell>
          <cell r="W39">
            <v>8.5963100000000008</v>
          </cell>
          <cell r="Y39">
            <v>1.1269400000000001</v>
          </cell>
          <cell r="AD39">
            <v>7.7917500000000004</v>
          </cell>
          <cell r="AE39">
            <v>8.2382100000000005</v>
          </cell>
          <cell r="AF39">
            <v>8.2112300000000005</v>
          </cell>
          <cell r="AK39">
            <v>1.11398</v>
          </cell>
          <cell r="AT39">
            <v>7.7772899999999998</v>
          </cell>
          <cell r="AU39">
            <v>7.7952199999999996</v>
          </cell>
          <cell r="AV39">
            <v>7.8303599999999998</v>
          </cell>
          <cell r="BA39">
            <v>1.09789</v>
          </cell>
          <cell r="CD39">
            <v>7.86381</v>
          </cell>
          <cell r="CG39">
            <v>4.3777799999999996</v>
          </cell>
          <cell r="CK39">
            <v>1.1107400000000001</v>
          </cell>
          <cell r="CN39">
            <v>7.7838799999999999</v>
          </cell>
          <cell r="CO39">
            <v>7.4110199999999997</v>
          </cell>
          <cell r="CP39">
            <v>7.7847099999999996</v>
          </cell>
          <cell r="DH39">
            <v>1.1111200000000001</v>
          </cell>
          <cell r="DJ39">
            <v>7.4967699999999997</v>
          </cell>
          <cell r="DK39">
            <v>8.03186</v>
          </cell>
          <cell r="DL39">
            <v>7.6354699999999998</v>
          </cell>
          <cell r="EI39">
            <v>1.1155999999999999</v>
          </cell>
          <cell r="EJ39">
            <v>8.4415300000000002</v>
          </cell>
          <cell r="EK39">
            <v>8.09117</v>
          </cell>
          <cell r="EL39">
            <v>8.0910799999999998</v>
          </cell>
          <cell r="ER39">
            <v>1.1607400000000001</v>
          </cell>
          <cell r="ET39">
            <v>2.8690500000000001</v>
          </cell>
          <cell r="EZ39">
            <v>8.5305999999999997</v>
          </cell>
          <cell r="FK39">
            <v>7.5182200000000003</v>
          </cell>
          <cell r="FO39">
            <v>1.0978600000000001</v>
          </cell>
        </row>
        <row r="40">
          <cell r="J40">
            <v>7.8290499999999996</v>
          </cell>
          <cell r="K40">
            <v>1.1448799999999999</v>
          </cell>
          <cell r="N40">
            <v>7.4807899999999998</v>
          </cell>
          <cell r="O40">
            <v>1.13913</v>
          </cell>
          <cell r="R40">
            <v>7.9554799999999997</v>
          </cell>
          <cell r="S40">
            <v>1.14211</v>
          </cell>
          <cell r="V40">
            <v>8.4271700000000003</v>
          </cell>
          <cell r="W40">
            <v>8.4518400000000007</v>
          </cell>
          <cell r="Y40">
            <v>1.1257699999999999</v>
          </cell>
          <cell r="AD40">
            <v>7.6687599999999998</v>
          </cell>
          <cell r="AE40">
            <v>8.1053499999999996</v>
          </cell>
          <cell r="AF40">
            <v>8.07883</v>
          </cell>
          <cell r="AK40">
            <v>1.1129899999999999</v>
          </cell>
          <cell r="AT40">
            <v>7.6551799999999997</v>
          </cell>
          <cell r="AU40">
            <v>7.6727100000000004</v>
          </cell>
          <cell r="AV40">
            <v>7.7074199999999999</v>
          </cell>
          <cell r="BA40">
            <v>1.0970500000000001</v>
          </cell>
          <cell r="CD40">
            <v>7.7372800000000002</v>
          </cell>
          <cell r="CG40">
            <v>4.3277799999999997</v>
          </cell>
          <cell r="CK40">
            <v>1.10978</v>
          </cell>
          <cell r="CN40">
            <v>7.6619599999999997</v>
          </cell>
          <cell r="CO40">
            <v>7.2980299999999998</v>
          </cell>
          <cell r="CP40">
            <v>7.6627599999999996</v>
          </cell>
          <cell r="DH40">
            <v>1.11015</v>
          </cell>
          <cell r="DJ40">
            <v>7.38171</v>
          </cell>
          <cell r="DK40">
            <v>7.9040999999999997</v>
          </cell>
          <cell r="DL40">
            <v>7.5171900000000003</v>
          </cell>
          <cell r="EI40">
            <v>1.1146199999999999</v>
          </cell>
          <cell r="EJ40">
            <v>8.3042899999999999</v>
          </cell>
          <cell r="EK40">
            <v>7.9616300000000004</v>
          </cell>
          <cell r="EL40">
            <v>7.9615499999999999</v>
          </cell>
          <cell r="ER40">
            <v>1.15937</v>
          </cell>
          <cell r="ET40">
            <v>2.8492099999999998</v>
          </cell>
          <cell r="EZ40">
            <v>8.4037500000000005</v>
          </cell>
          <cell r="FK40">
            <v>7.4049699999999996</v>
          </cell>
          <cell r="FO40">
            <v>1.0971</v>
          </cell>
        </row>
        <row r="41">
          <cell r="J41">
            <v>7.7047299999999996</v>
          </cell>
          <cell r="K41">
            <v>1.1435900000000001</v>
          </cell>
          <cell r="N41">
            <v>7.36374</v>
          </cell>
          <cell r="O41">
            <v>1.1378600000000001</v>
          </cell>
          <cell r="R41">
            <v>7.8286499999999997</v>
          </cell>
          <cell r="S41">
            <v>1.1408100000000001</v>
          </cell>
          <cell r="V41">
            <v>8.2871799999999993</v>
          </cell>
          <cell r="W41">
            <v>8.3115299999999994</v>
          </cell>
          <cell r="Y41">
            <v>1.1246100000000001</v>
          </cell>
          <cell r="AD41">
            <v>7.5491599999999996</v>
          </cell>
          <cell r="AE41">
            <v>7.9761899999999999</v>
          </cell>
          <cell r="AF41">
            <v>7.9501200000000001</v>
          </cell>
          <cell r="AK41">
            <v>1.1120099999999999</v>
          </cell>
          <cell r="AT41">
            <v>7.5364399999999998</v>
          </cell>
          <cell r="AU41">
            <v>7.5535899999999998</v>
          </cell>
          <cell r="AV41">
            <v>7.58786</v>
          </cell>
          <cell r="BA41">
            <v>1.09622</v>
          </cell>
          <cell r="CD41">
            <v>7.6143099999999997</v>
          </cell>
          <cell r="CG41">
            <v>4.27895</v>
          </cell>
          <cell r="CK41">
            <v>1.10883</v>
          </cell>
          <cell r="CN41">
            <v>7.54338</v>
          </cell>
          <cell r="CO41">
            <v>7.1880899999999999</v>
          </cell>
          <cell r="CP41">
            <v>7.5441700000000003</v>
          </cell>
          <cell r="DH41">
            <v>1.1092</v>
          </cell>
          <cell r="DJ41">
            <v>7.2697799999999999</v>
          </cell>
          <cell r="DK41">
            <v>7.77989</v>
          </cell>
          <cell r="DL41">
            <v>7.4021499999999998</v>
          </cell>
          <cell r="EI41">
            <v>1.11365</v>
          </cell>
          <cell r="EJ41">
            <v>8.1708999999999996</v>
          </cell>
          <cell r="EK41">
            <v>7.8357000000000001</v>
          </cell>
          <cell r="EL41">
            <v>7.8356199999999996</v>
          </cell>
          <cell r="ER41">
            <v>1.15801</v>
          </cell>
          <cell r="ET41">
            <v>2.8297300000000001</v>
          </cell>
          <cell r="EZ41">
            <v>8.2802199999999999</v>
          </cell>
          <cell r="FK41">
            <v>7.29474</v>
          </cell>
          <cell r="FO41">
            <v>1.0963400000000001</v>
          </cell>
        </row>
        <row r="42">
          <cell r="J42">
            <v>7.5838599999999996</v>
          </cell>
          <cell r="K42">
            <v>1.1423099999999999</v>
          </cell>
          <cell r="N42">
            <v>7.2499200000000004</v>
          </cell>
          <cell r="O42">
            <v>1.13662</v>
          </cell>
          <cell r="R42">
            <v>7.7053700000000003</v>
          </cell>
          <cell r="S42">
            <v>1.13954</v>
          </cell>
          <cell r="V42">
            <v>8.1511700000000005</v>
          </cell>
          <cell r="W42">
            <v>8.1752000000000002</v>
          </cell>
          <cell r="Y42">
            <v>1.12347</v>
          </cell>
          <cell r="AD42">
            <v>7.4328399999999997</v>
          </cell>
          <cell r="AE42">
            <v>7.8506099999999996</v>
          </cell>
          <cell r="AF42">
            <v>7.8249700000000004</v>
          </cell>
          <cell r="AK42">
            <v>1.11104</v>
          </cell>
          <cell r="AT42">
            <v>7.4209399999999999</v>
          </cell>
          <cell r="AU42">
            <v>7.4377199999999997</v>
          </cell>
          <cell r="AV42">
            <v>7.4715699999999998</v>
          </cell>
          <cell r="BA42">
            <v>1.0953999999999999</v>
          </cell>
          <cell r="CD42">
            <v>7.4947499999999998</v>
          </cell>
          <cell r="CG42">
            <v>4.2312500000000002</v>
          </cell>
          <cell r="CK42">
            <v>1.10789</v>
          </cell>
          <cell r="CN42">
            <v>7.4280400000000002</v>
          </cell>
          <cell r="CO42">
            <v>7.0811099999999998</v>
          </cell>
          <cell r="CP42">
            <v>7.42882</v>
          </cell>
          <cell r="DH42">
            <v>1.10826</v>
          </cell>
          <cell r="DJ42">
            <v>7.1608599999999996</v>
          </cell>
          <cell r="DK42">
            <v>7.65909</v>
          </cell>
          <cell r="DL42">
            <v>7.2902199999999997</v>
          </cell>
          <cell r="EI42">
            <v>1.1127</v>
          </cell>
          <cell r="EJ42">
            <v>8.0411999999999999</v>
          </cell>
          <cell r="EK42">
            <v>7.7132300000000003</v>
          </cell>
          <cell r="EL42">
            <v>7.7131499999999997</v>
          </cell>
          <cell r="ER42">
            <v>1.1566700000000001</v>
          </cell>
          <cell r="ET42">
            <v>2.8106</v>
          </cell>
          <cell r="EZ42">
            <v>8.15991</v>
          </cell>
          <cell r="FK42">
            <v>7.18743</v>
          </cell>
          <cell r="FO42">
            <v>1.0955900000000001</v>
          </cell>
        </row>
        <row r="43">
          <cell r="J43">
            <v>7.46631</v>
          </cell>
          <cell r="K43">
            <v>1.14106</v>
          </cell>
          <cell r="N43">
            <v>7.1391999999999998</v>
          </cell>
          <cell r="O43">
            <v>1.1353899999999999</v>
          </cell>
          <cell r="R43">
            <v>7.5854999999999997</v>
          </cell>
          <cell r="S43">
            <v>1.13828</v>
          </cell>
          <cell r="V43">
            <v>8.0190000000000001</v>
          </cell>
          <cell r="W43">
            <v>8.0427199999999992</v>
          </cell>
          <cell r="Y43">
            <v>1.12235</v>
          </cell>
          <cell r="AD43">
            <v>7.3196700000000003</v>
          </cell>
          <cell r="AE43">
            <v>7.7284800000000002</v>
          </cell>
          <cell r="AF43">
            <v>7.7032499999999997</v>
          </cell>
          <cell r="AK43">
            <v>1.11009</v>
          </cell>
          <cell r="AT43">
            <v>7.3085599999999999</v>
          </cell>
          <cell r="AU43">
            <v>7.32498</v>
          </cell>
          <cell r="AV43">
            <v>7.3584199999999997</v>
          </cell>
          <cell r="BA43">
            <v>1.0946</v>
          </cell>
          <cell r="CD43">
            <v>7.3784900000000002</v>
          </cell>
          <cell r="CG43">
            <v>4.1846500000000004</v>
          </cell>
          <cell r="CK43">
            <v>1.10697</v>
          </cell>
          <cell r="CN43">
            <v>7.3158200000000004</v>
          </cell>
          <cell r="CO43">
            <v>6.9769600000000001</v>
          </cell>
          <cell r="CP43">
            <v>7.3165699999999996</v>
          </cell>
          <cell r="DH43">
            <v>1.10734</v>
          </cell>
          <cell r="DJ43">
            <v>7.0548500000000001</v>
          </cell>
          <cell r="DK43">
            <v>7.5415799999999997</v>
          </cell>
          <cell r="DL43">
            <v>7.1812899999999997</v>
          </cell>
          <cell r="EI43">
            <v>1.11175</v>
          </cell>
          <cell r="EJ43">
            <v>7.9150700000000001</v>
          </cell>
          <cell r="EK43">
            <v>7.5941000000000001</v>
          </cell>
          <cell r="EL43">
            <v>7.5940200000000004</v>
          </cell>
          <cell r="ER43">
            <v>1.1553500000000001</v>
          </cell>
          <cell r="ET43">
            <v>2.79182</v>
          </cell>
          <cell r="EZ43">
            <v>8.0426900000000003</v>
          </cell>
          <cell r="FK43">
            <v>7.0829199999999997</v>
          </cell>
          <cell r="FO43">
            <v>1.0948599999999999</v>
          </cell>
        </row>
        <row r="44">
          <cell r="J44">
            <v>7.3519600000000001</v>
          </cell>
          <cell r="K44">
            <v>1.1398200000000001</v>
          </cell>
          <cell r="N44">
            <v>7.0314699999999997</v>
          </cell>
          <cell r="O44">
            <v>1.13418</v>
          </cell>
          <cell r="R44">
            <v>7.4689100000000002</v>
          </cell>
          <cell r="S44">
            <v>1.1370400000000001</v>
          </cell>
          <cell r="V44">
            <v>7.89053</v>
          </cell>
          <cell r="W44">
            <v>7.9139499999999998</v>
          </cell>
          <cell r="Y44">
            <v>1.12124</v>
          </cell>
          <cell r="AD44">
            <v>7.2095399999999996</v>
          </cell>
          <cell r="AE44">
            <v>7.6096599999999999</v>
          </cell>
          <cell r="AF44">
            <v>7.5848500000000003</v>
          </cell>
          <cell r="AK44">
            <v>1.10914</v>
          </cell>
          <cell r="AT44">
            <v>7.1992000000000003</v>
          </cell>
          <cell r="AU44">
            <v>7.2152700000000003</v>
          </cell>
          <cell r="AV44">
            <v>7.24831</v>
          </cell>
          <cell r="BA44">
            <v>1.0938000000000001</v>
          </cell>
          <cell r="CD44">
            <v>7.2654100000000001</v>
          </cell>
          <cell r="CG44">
            <v>4.1391200000000001</v>
          </cell>
          <cell r="CK44">
            <v>1.10606</v>
          </cell>
          <cell r="CN44">
            <v>7.2065900000000003</v>
          </cell>
          <cell r="CO44">
            <v>6.8755600000000001</v>
          </cell>
          <cell r="CP44">
            <v>7.2073299999999998</v>
          </cell>
          <cell r="DH44">
            <v>1.10643</v>
          </cell>
          <cell r="DJ44">
            <v>6.9516499999999999</v>
          </cell>
          <cell r="DK44">
            <v>7.4272400000000003</v>
          </cell>
          <cell r="DL44">
            <v>7.0752600000000001</v>
          </cell>
          <cell r="EI44">
            <v>1.1108199999999999</v>
          </cell>
          <cell r="EJ44">
            <v>7.7923799999999996</v>
          </cell>
          <cell r="EK44">
            <v>7.4781899999999997</v>
          </cell>
          <cell r="EL44">
            <v>7.47811</v>
          </cell>
          <cell r="ER44">
            <v>1.15405</v>
          </cell>
          <cell r="ET44">
            <v>2.77338</v>
          </cell>
          <cell r="EZ44">
            <v>7.9284699999999999</v>
          </cell>
          <cell r="FK44">
            <v>6.9811300000000003</v>
          </cell>
          <cell r="FO44">
            <v>1.09413</v>
          </cell>
        </row>
        <row r="45">
          <cell r="J45">
            <v>7.2406899999999998</v>
          </cell>
          <cell r="K45">
            <v>1.1386000000000001</v>
          </cell>
          <cell r="N45">
            <v>6.9266399999999999</v>
          </cell>
          <cell r="O45">
            <v>1.1329899999999999</v>
          </cell>
          <cell r="R45">
            <v>7.3555000000000001</v>
          </cell>
          <cell r="S45">
            <v>1.1358200000000001</v>
          </cell>
          <cell r="V45">
            <v>7.7656200000000002</v>
          </cell>
          <cell r="W45">
            <v>7.7887399999999998</v>
          </cell>
          <cell r="Y45">
            <v>1.1201399999999999</v>
          </cell>
          <cell r="AD45">
            <v>7.1023399999999999</v>
          </cell>
          <cell r="AE45">
            <v>7.4940600000000002</v>
          </cell>
          <cell r="AF45">
            <v>7.4696300000000004</v>
          </cell>
          <cell r="AK45">
            <v>1.10822</v>
          </cell>
          <cell r="AT45">
            <v>7.09274</v>
          </cell>
          <cell r="AU45">
            <v>7.1084800000000001</v>
          </cell>
          <cell r="AV45">
            <v>7.1411199999999999</v>
          </cell>
          <cell r="BA45">
            <v>1.0930200000000001</v>
          </cell>
          <cell r="CD45">
            <v>7.1553800000000001</v>
          </cell>
          <cell r="CG45">
            <v>4.0946199999999999</v>
          </cell>
          <cell r="CK45">
            <v>1.1051599999999999</v>
          </cell>
          <cell r="CN45">
            <v>7.1002700000000001</v>
          </cell>
          <cell r="CO45">
            <v>6.7768100000000002</v>
          </cell>
          <cell r="CP45">
            <v>7.1009900000000004</v>
          </cell>
          <cell r="DH45">
            <v>1.1055299999999999</v>
          </cell>
          <cell r="DJ45">
            <v>6.8511499999999996</v>
          </cell>
          <cell r="DK45">
            <v>7.3159700000000001</v>
          </cell>
          <cell r="DL45">
            <v>6.9720199999999997</v>
          </cell>
          <cell r="EI45">
            <v>1.1099000000000001</v>
          </cell>
          <cell r="EJ45">
            <v>7.673</v>
          </cell>
          <cell r="EK45">
            <v>7.36538</v>
          </cell>
          <cell r="EL45">
            <v>7.36531</v>
          </cell>
          <cell r="ER45">
            <v>1.1527700000000001</v>
          </cell>
          <cell r="ET45">
            <v>2.7552599999999998</v>
          </cell>
          <cell r="EZ45">
            <v>7.8171400000000002</v>
          </cell>
          <cell r="FK45">
            <v>6.8819600000000003</v>
          </cell>
          <cell r="FO45">
            <v>1.09341</v>
          </cell>
        </row>
        <row r="46">
          <cell r="J46">
            <v>7.1323999999999996</v>
          </cell>
          <cell r="K46">
            <v>1.1373899999999999</v>
          </cell>
          <cell r="N46">
            <v>6.8245899999999997</v>
          </cell>
          <cell r="O46">
            <v>1.13181</v>
          </cell>
          <cell r="R46">
            <v>7.2451499999999998</v>
          </cell>
          <cell r="S46">
            <v>1.1346099999999999</v>
          </cell>
          <cell r="V46">
            <v>7.6441400000000002</v>
          </cell>
          <cell r="W46">
            <v>7.6669700000000001</v>
          </cell>
          <cell r="Y46">
            <v>1.1190599999999999</v>
          </cell>
          <cell r="AD46">
            <v>6.9979699999999996</v>
          </cell>
          <cell r="AE46">
            <v>7.3815400000000002</v>
          </cell>
          <cell r="AF46">
            <v>7.3574999999999999</v>
          </cell>
          <cell r="AK46">
            <v>1.1073</v>
          </cell>
          <cell r="AT46">
            <v>6.98909</v>
          </cell>
          <cell r="AU46">
            <v>7.0045000000000002</v>
          </cell>
          <cell r="AV46">
            <v>7.0367600000000001</v>
          </cell>
          <cell r="BA46">
            <v>1.0922400000000001</v>
          </cell>
          <cell r="CD46">
            <v>7.0483099999999999</v>
          </cell>
          <cell r="CG46">
            <v>4.0511100000000004</v>
          </cell>
          <cell r="CK46">
            <v>1.1042799999999999</v>
          </cell>
          <cell r="CN46">
            <v>6.99674</v>
          </cell>
          <cell r="CO46">
            <v>6.6806099999999997</v>
          </cell>
          <cell r="CP46">
            <v>6.9974400000000001</v>
          </cell>
          <cell r="DH46">
            <v>1.1046400000000001</v>
          </cell>
          <cell r="DJ46">
            <v>6.75326</v>
          </cell>
          <cell r="DK46">
            <v>7.2076399999999996</v>
          </cell>
          <cell r="DL46">
            <v>6.87148</v>
          </cell>
          <cell r="EI46">
            <v>1.1089899999999999</v>
          </cell>
          <cell r="EJ46">
            <v>7.5568200000000001</v>
          </cell>
          <cell r="EK46">
            <v>7.2555800000000001</v>
          </cell>
          <cell r="EL46">
            <v>7.2554999999999996</v>
          </cell>
          <cell r="ER46">
            <v>1.1515</v>
          </cell>
          <cell r="ET46">
            <v>2.7374700000000001</v>
          </cell>
          <cell r="EZ46">
            <v>7.7086100000000002</v>
          </cell>
          <cell r="FK46">
            <v>6.7853199999999996</v>
          </cell>
          <cell r="FO46">
            <v>1.0927</v>
          </cell>
        </row>
        <row r="47">
          <cell r="J47">
            <v>7.0269899999999996</v>
          </cell>
          <cell r="K47">
            <v>1.1362000000000001</v>
          </cell>
          <cell r="N47">
            <v>6.7252400000000003</v>
          </cell>
          <cell r="O47">
            <v>1.1306499999999999</v>
          </cell>
          <cell r="R47">
            <v>7.13774</v>
          </cell>
          <cell r="S47">
            <v>1.1334200000000001</v>
          </cell>
          <cell r="V47">
            <v>7.5259600000000004</v>
          </cell>
          <cell r="W47">
            <v>7.5485199999999999</v>
          </cell>
          <cell r="Y47">
            <v>1.1180000000000001</v>
          </cell>
          <cell r="AD47">
            <v>6.8963299999999998</v>
          </cell>
          <cell r="AE47">
            <v>7.2720000000000002</v>
          </cell>
          <cell r="AF47">
            <v>7.2483300000000002</v>
          </cell>
          <cell r="AK47">
            <v>1.10639</v>
          </cell>
          <cell r="AT47">
            <v>6.8881500000000004</v>
          </cell>
          <cell r="AU47">
            <v>6.9032499999999999</v>
          </cell>
          <cell r="AV47">
            <v>6.9351200000000004</v>
          </cell>
          <cell r="BA47">
            <v>1.09148</v>
          </cell>
          <cell r="CD47">
            <v>6.9440900000000001</v>
          </cell>
          <cell r="CG47">
            <v>4.0085800000000003</v>
          </cell>
          <cell r="CK47">
            <v>1.1033999999999999</v>
          </cell>
          <cell r="CN47">
            <v>6.8959099999999998</v>
          </cell>
          <cell r="CO47">
            <v>6.5868799999999998</v>
          </cell>
          <cell r="CP47">
            <v>6.8965899999999998</v>
          </cell>
          <cell r="DH47">
            <v>1.1037600000000001</v>
          </cell>
          <cell r="DJ47">
            <v>6.6578900000000001</v>
          </cell>
          <cell r="DK47">
            <v>7.1021599999999996</v>
          </cell>
          <cell r="DL47">
            <v>6.7735500000000002</v>
          </cell>
          <cell r="EI47">
            <v>1.1081000000000001</v>
          </cell>
          <cell r="EJ47">
            <v>7.4437199999999999</v>
          </cell>
          <cell r="EK47">
            <v>7.1486599999999996</v>
          </cell>
          <cell r="EL47">
            <v>7.1485900000000004</v>
          </cell>
          <cell r="ER47">
            <v>1.15025</v>
          </cell>
          <cell r="ET47">
            <v>2.7199800000000001</v>
          </cell>
          <cell r="EZ47">
            <v>7.6027800000000001</v>
          </cell>
          <cell r="FK47">
            <v>6.6911199999999997</v>
          </cell>
          <cell r="FO47">
            <v>1.09199</v>
          </cell>
        </row>
        <row r="48">
          <cell r="J48">
            <v>6.9243399999999999</v>
          </cell>
          <cell r="K48">
            <v>1.13503</v>
          </cell>
          <cell r="N48">
            <v>6.6284700000000001</v>
          </cell>
          <cell r="O48">
            <v>1.12951</v>
          </cell>
          <cell r="R48">
            <v>7.0331799999999998</v>
          </cell>
          <cell r="S48">
            <v>1.1322399999999999</v>
          </cell>
          <cell r="V48">
            <v>7.4109800000000003</v>
          </cell>
          <cell r="W48">
            <v>7.4332599999999998</v>
          </cell>
          <cell r="Y48">
            <v>1.1169500000000001</v>
          </cell>
          <cell r="AD48">
            <v>6.7973299999999997</v>
          </cell>
          <cell r="AE48">
            <v>7.1653399999999996</v>
          </cell>
          <cell r="AF48">
            <v>7.1420300000000001</v>
          </cell>
          <cell r="AK48">
            <v>1.1054999999999999</v>
          </cell>
          <cell r="AT48">
            <v>6.7898199999999997</v>
          </cell>
          <cell r="AU48">
            <v>6.8046100000000003</v>
          </cell>
          <cell r="AV48">
            <v>6.8361200000000002</v>
          </cell>
          <cell r="BA48">
            <v>1.09073</v>
          </cell>
          <cell r="CD48">
            <v>6.8426099999999996</v>
          </cell>
          <cell r="CG48">
            <v>3.96699</v>
          </cell>
          <cell r="CK48">
            <v>1.1025400000000001</v>
          </cell>
          <cell r="CN48">
            <v>6.7976799999999997</v>
          </cell>
          <cell r="CO48">
            <v>6.4955400000000001</v>
          </cell>
          <cell r="CP48">
            <v>6.7983500000000001</v>
          </cell>
          <cell r="DH48">
            <v>1.1029</v>
          </cell>
          <cell r="DJ48">
            <v>6.5649699999999998</v>
          </cell>
          <cell r="DK48">
            <v>6.9994300000000003</v>
          </cell>
          <cell r="DL48">
            <v>6.6781300000000003</v>
          </cell>
          <cell r="EI48">
            <v>1.10721</v>
          </cell>
          <cell r="EJ48">
            <v>7.3335999999999997</v>
          </cell>
          <cell r="EK48">
            <v>7.04453</v>
          </cell>
          <cell r="EL48">
            <v>7.0444699999999996</v>
          </cell>
          <cell r="ER48">
            <v>1.1490199999999999</v>
          </cell>
          <cell r="ET48">
            <v>2.7027999999999999</v>
          </cell>
          <cell r="EZ48">
            <v>7.4995599999999998</v>
          </cell>
          <cell r="FK48">
            <v>6.5992899999999999</v>
          </cell>
          <cell r="FO48">
            <v>1.0912999999999999</v>
          </cell>
        </row>
        <row r="49">
          <cell r="J49">
            <v>6.82437</v>
          </cell>
          <cell r="K49">
            <v>1.1338699999999999</v>
          </cell>
          <cell r="N49">
            <v>6.5342200000000004</v>
          </cell>
          <cell r="O49">
            <v>1.1283700000000001</v>
          </cell>
          <cell r="R49">
            <v>6.9313599999999997</v>
          </cell>
          <cell r="S49">
            <v>1.1310800000000001</v>
          </cell>
          <cell r="V49">
            <v>7.2990700000000004</v>
          </cell>
          <cell r="W49">
            <v>7.3210899999999999</v>
          </cell>
          <cell r="Y49">
            <v>1.11591</v>
          </cell>
          <cell r="AD49">
            <v>6.7008799999999997</v>
          </cell>
          <cell r="AE49">
            <v>7.0614600000000003</v>
          </cell>
          <cell r="AF49">
            <v>7.0384900000000004</v>
          </cell>
          <cell r="AK49">
            <v>1.1046199999999999</v>
          </cell>
          <cell r="AT49">
            <v>6.6940200000000001</v>
          </cell>
          <cell r="AU49">
            <v>6.7085100000000004</v>
          </cell>
          <cell r="AV49">
            <v>6.7396500000000001</v>
          </cell>
          <cell r="BA49">
            <v>1.0899799999999999</v>
          </cell>
          <cell r="CD49">
            <v>6.7437899999999997</v>
          </cell>
          <cell r="CG49">
            <v>3.92631</v>
          </cell>
          <cell r="CK49">
            <v>1.1016900000000001</v>
          </cell>
          <cell r="CN49">
            <v>6.7019700000000002</v>
          </cell>
          <cell r="CO49">
            <v>6.4065000000000003</v>
          </cell>
          <cell r="CP49">
            <v>6.7026300000000001</v>
          </cell>
          <cell r="DH49">
            <v>1.1020399999999999</v>
          </cell>
          <cell r="DJ49">
            <v>6.4743899999999996</v>
          </cell>
          <cell r="DK49">
            <v>6.8993599999999997</v>
          </cell>
          <cell r="DL49">
            <v>6.58514</v>
          </cell>
          <cell r="EI49">
            <v>1.1063400000000001</v>
          </cell>
          <cell r="EJ49">
            <v>7.2263599999999997</v>
          </cell>
          <cell r="EK49">
            <v>6.9431099999999999</v>
          </cell>
          <cell r="EL49">
            <v>6.9430399999999999</v>
          </cell>
          <cell r="ER49">
            <v>1.1477999999999999</v>
          </cell>
          <cell r="ET49">
            <v>2.6859099999999998</v>
          </cell>
          <cell r="EZ49">
            <v>7.39886</v>
          </cell>
          <cell r="FK49">
            <v>6.5097399999999999</v>
          </cell>
          <cell r="FO49">
            <v>1.0906100000000001</v>
          </cell>
        </row>
        <row r="50">
          <cell r="J50">
            <v>6.7269800000000002</v>
          </cell>
          <cell r="K50">
            <v>1.1327199999999999</v>
          </cell>
          <cell r="N50">
            <v>6.4423899999999996</v>
          </cell>
          <cell r="O50">
            <v>1.1272599999999999</v>
          </cell>
          <cell r="R50">
            <v>6.8321899999999998</v>
          </cell>
          <cell r="S50">
            <v>1.1299399999999999</v>
          </cell>
          <cell r="V50">
            <v>7.1901299999999999</v>
          </cell>
          <cell r="W50">
            <v>7.2118900000000004</v>
          </cell>
          <cell r="Y50">
            <v>1.1148899999999999</v>
          </cell>
          <cell r="AD50">
            <v>6.6068899999999999</v>
          </cell>
          <cell r="AE50">
            <v>6.9602599999999999</v>
          </cell>
          <cell r="AF50">
            <v>6.9376300000000004</v>
          </cell>
          <cell r="AK50">
            <v>1.10375</v>
          </cell>
          <cell r="AT50">
            <v>6.6006499999999999</v>
          </cell>
          <cell r="AU50">
            <v>6.6148499999999997</v>
          </cell>
          <cell r="AV50">
            <v>6.6456400000000002</v>
          </cell>
          <cell r="BA50">
            <v>1.0892500000000001</v>
          </cell>
          <cell r="CD50">
            <v>6.6475299999999997</v>
          </cell>
          <cell r="CG50">
            <v>3.8865099999999999</v>
          </cell>
          <cell r="CK50">
            <v>1.1008500000000001</v>
          </cell>
          <cell r="CN50">
            <v>6.6086999999999998</v>
          </cell>
          <cell r="CO50">
            <v>6.31968</v>
          </cell>
          <cell r="CP50">
            <v>6.6093400000000004</v>
          </cell>
          <cell r="DH50">
            <v>1.1012</v>
          </cell>
          <cell r="DJ50">
            <v>6.3860900000000003</v>
          </cell>
          <cell r="DK50">
            <v>6.8018400000000003</v>
          </cell>
          <cell r="DL50">
            <v>6.4944899999999999</v>
          </cell>
          <cell r="EI50">
            <v>1.10547</v>
          </cell>
          <cell r="EJ50">
            <v>7.1218899999999996</v>
          </cell>
          <cell r="EK50">
            <v>6.8442800000000004</v>
          </cell>
          <cell r="EL50">
            <v>6.8442100000000003</v>
          </cell>
          <cell r="ER50">
            <v>1.1466000000000001</v>
          </cell>
          <cell r="ET50">
            <v>2.6693099999999998</v>
          </cell>
          <cell r="EZ50">
            <v>7.3006099999999998</v>
          </cell>
          <cell r="FK50">
            <v>6.4223999999999997</v>
          </cell>
          <cell r="FO50">
            <v>1.0899399999999999</v>
          </cell>
        </row>
        <row r="51">
          <cell r="J51">
            <v>6.6320899999999998</v>
          </cell>
          <cell r="K51">
            <v>1.1315900000000001</v>
          </cell>
          <cell r="N51">
            <v>6.3528900000000004</v>
          </cell>
          <cell r="O51">
            <v>1.12616</v>
          </cell>
          <cell r="R51">
            <v>6.7355799999999997</v>
          </cell>
          <cell r="S51">
            <v>1.1288100000000001</v>
          </cell>
          <cell r="V51">
            <v>7.08406</v>
          </cell>
          <cell r="W51">
            <v>7.1055599999999997</v>
          </cell>
          <cell r="Y51">
            <v>1.11388</v>
          </cell>
          <cell r="AD51">
            <v>6.5152700000000001</v>
          </cell>
          <cell r="AE51">
            <v>6.8616400000000004</v>
          </cell>
          <cell r="AF51">
            <v>6.83934</v>
          </cell>
          <cell r="AK51">
            <v>1.1028899999999999</v>
          </cell>
          <cell r="AT51">
            <v>6.5096400000000001</v>
          </cell>
          <cell r="AU51">
            <v>6.5235599999999998</v>
          </cell>
          <cell r="AV51">
            <v>6.5540000000000003</v>
          </cell>
          <cell r="BA51">
            <v>1.0885199999999999</v>
          </cell>
          <cell r="CD51">
            <v>6.5537400000000003</v>
          </cell>
          <cell r="CG51">
            <v>3.8475700000000002</v>
          </cell>
          <cell r="CK51">
            <v>1.10002</v>
          </cell>
          <cell r="CN51">
            <v>6.5177699999999996</v>
          </cell>
          <cell r="CO51">
            <v>6.2350199999999996</v>
          </cell>
          <cell r="CP51">
            <v>6.5183999999999997</v>
          </cell>
          <cell r="DH51">
            <v>1.1003700000000001</v>
          </cell>
          <cell r="DJ51">
            <v>6.2999900000000002</v>
          </cell>
          <cell r="DK51">
            <v>6.7068099999999999</v>
          </cell>
          <cell r="DL51">
            <v>6.4061199999999996</v>
          </cell>
          <cell r="EI51">
            <v>1.1046199999999999</v>
          </cell>
          <cell r="EJ51">
            <v>7.0201000000000002</v>
          </cell>
          <cell r="EK51">
            <v>6.7479699999999996</v>
          </cell>
          <cell r="EL51">
            <v>6.7479100000000001</v>
          </cell>
          <cell r="ER51">
            <v>1.14541</v>
          </cell>
          <cell r="ET51">
            <v>2.653</v>
          </cell>
          <cell r="EZ51">
            <v>7.20472</v>
          </cell>
          <cell r="FK51">
            <v>6.3372000000000002</v>
          </cell>
          <cell r="FO51">
            <v>1.08927</v>
          </cell>
        </row>
        <row r="52">
          <cell r="J52">
            <v>6.5396000000000001</v>
          </cell>
          <cell r="K52">
            <v>1.1304799999999999</v>
          </cell>
          <cell r="N52">
            <v>6.2656499999999999</v>
          </cell>
          <cell r="O52">
            <v>1.12507</v>
          </cell>
          <cell r="R52">
            <v>6.6414400000000002</v>
          </cell>
          <cell r="S52">
            <v>1.1276999999999999</v>
          </cell>
          <cell r="V52">
            <v>6.9807499999999996</v>
          </cell>
          <cell r="W52">
            <v>7.0020100000000003</v>
          </cell>
          <cell r="Y52">
            <v>1.1128899999999999</v>
          </cell>
          <cell r="AD52">
            <v>6.4259500000000003</v>
          </cell>
          <cell r="AE52">
            <v>6.7655399999999997</v>
          </cell>
          <cell r="AF52">
            <v>6.7435600000000004</v>
          </cell>
          <cell r="AK52">
            <v>1.1020399999999999</v>
          </cell>
          <cell r="AT52">
            <v>6.4209100000000001</v>
          </cell>
          <cell r="AU52">
            <v>6.4345600000000003</v>
          </cell>
          <cell r="AV52">
            <v>6.4646499999999998</v>
          </cell>
          <cell r="BA52">
            <v>1.0878000000000001</v>
          </cell>
          <cell r="CD52">
            <v>6.4623400000000002</v>
          </cell>
          <cell r="CG52">
            <v>3.8094600000000001</v>
          </cell>
          <cell r="CK52">
            <v>1.0992</v>
          </cell>
          <cell r="CN52">
            <v>6.4291099999999997</v>
          </cell>
          <cell r="CO52">
            <v>6.15245</v>
          </cell>
          <cell r="CP52">
            <v>6.4297300000000002</v>
          </cell>
          <cell r="DH52">
            <v>1.09955</v>
          </cell>
          <cell r="DJ52">
            <v>6.2160200000000003</v>
          </cell>
          <cell r="DK52">
            <v>6.6141699999999997</v>
          </cell>
          <cell r="DL52">
            <v>6.3199399999999999</v>
          </cell>
          <cell r="EI52">
            <v>1.10378</v>
          </cell>
          <cell r="EJ52">
            <v>6.92089</v>
          </cell>
          <cell r="EK52">
            <v>6.6540900000000001</v>
          </cell>
          <cell r="EL52">
            <v>6.6540299999999997</v>
          </cell>
          <cell r="ER52">
            <v>1.1442399999999999</v>
          </cell>
          <cell r="ET52">
            <v>2.6369600000000002</v>
          </cell>
          <cell r="EZ52">
            <v>7.1111199999999997</v>
          </cell>
          <cell r="FK52">
            <v>6.2540699999999996</v>
          </cell>
          <cell r="FO52">
            <v>1.0886100000000001</v>
          </cell>
        </row>
        <row r="53">
          <cell r="J53">
            <v>6.4494499999999997</v>
          </cell>
          <cell r="K53">
            <v>1.1293800000000001</v>
          </cell>
          <cell r="N53">
            <v>6.1806000000000001</v>
          </cell>
          <cell r="O53">
            <v>1.1240000000000001</v>
          </cell>
          <cell r="R53">
            <v>6.54969</v>
          </cell>
          <cell r="S53">
            <v>1.1266</v>
          </cell>
          <cell r="V53">
            <v>6.8801199999999998</v>
          </cell>
          <cell r="W53">
            <v>6.9011300000000002</v>
          </cell>
          <cell r="Y53">
            <v>1.11191</v>
          </cell>
          <cell r="AD53">
            <v>6.3388499999999999</v>
          </cell>
          <cell r="AE53">
            <v>6.6718500000000001</v>
          </cell>
          <cell r="AF53">
            <v>6.6501799999999998</v>
          </cell>
          <cell r="AK53">
            <v>1.10121</v>
          </cell>
          <cell r="AT53">
            <v>6.3343800000000003</v>
          </cell>
          <cell r="AU53">
            <v>6.3477699999999997</v>
          </cell>
          <cell r="AV53">
            <v>6.3775199999999996</v>
          </cell>
          <cell r="BA53">
            <v>1.0871</v>
          </cell>
          <cell r="CD53">
            <v>6.3732499999999996</v>
          </cell>
          <cell r="CG53">
            <v>3.77216</v>
          </cell>
          <cell r="CK53">
            <v>1.09839</v>
          </cell>
          <cell r="CN53">
            <v>6.3426499999999999</v>
          </cell>
          <cell r="CO53">
            <v>6.0718800000000002</v>
          </cell>
          <cell r="CP53">
            <v>6.3432500000000003</v>
          </cell>
          <cell r="DH53">
            <v>1.09874</v>
          </cell>
          <cell r="DJ53">
            <v>6.1341000000000001</v>
          </cell>
          <cell r="DK53">
            <v>6.5238500000000004</v>
          </cell>
          <cell r="DL53">
            <v>6.2358799999999999</v>
          </cell>
          <cell r="EI53">
            <v>1.1029500000000001</v>
          </cell>
          <cell r="EJ53">
            <v>6.8241899999999998</v>
          </cell>
          <cell r="EK53">
            <v>6.5625600000000004</v>
          </cell>
          <cell r="EL53">
            <v>6.5625</v>
          </cell>
          <cell r="ER53">
            <v>1.1430800000000001</v>
          </cell>
          <cell r="ET53">
            <v>2.6211799999999998</v>
          </cell>
          <cell r="EZ53">
            <v>7.0197399999999996</v>
          </cell>
          <cell r="FK53">
            <v>6.1729399999999996</v>
          </cell>
          <cell r="FO53">
            <v>1.08795</v>
          </cell>
        </row>
        <row r="54">
          <cell r="J54">
            <v>6.3615500000000003</v>
          </cell>
          <cell r="K54">
            <v>1.12829</v>
          </cell>
          <cell r="N54">
            <v>6.0976600000000003</v>
          </cell>
          <cell r="O54">
            <v>1.12294</v>
          </cell>
          <cell r="R54">
            <v>6.4602399999999998</v>
          </cell>
          <cell r="S54">
            <v>1.12551</v>
          </cell>
          <cell r="V54">
            <v>6.7820600000000004</v>
          </cell>
          <cell r="W54">
            <v>6.8028399999999998</v>
          </cell>
          <cell r="Y54">
            <v>1.11094</v>
          </cell>
          <cell r="AD54">
            <v>6.2539100000000003</v>
          </cell>
          <cell r="AE54">
            <v>6.5804999999999998</v>
          </cell>
          <cell r="AF54">
            <v>6.5591299999999997</v>
          </cell>
          <cell r="AK54">
            <v>1.1003799999999999</v>
          </cell>
          <cell r="AT54">
            <v>6.2499900000000004</v>
          </cell>
          <cell r="AU54">
            <v>6.2631100000000002</v>
          </cell>
          <cell r="AV54">
            <v>6.2925399999999998</v>
          </cell>
          <cell r="BA54">
            <v>1.0864</v>
          </cell>
          <cell r="CD54">
            <v>6.2864000000000004</v>
          </cell>
          <cell r="CG54">
            <v>3.7356500000000001</v>
          </cell>
          <cell r="CK54">
            <v>1.0975900000000001</v>
          </cell>
          <cell r="CN54">
            <v>6.2583200000000003</v>
          </cell>
          <cell r="CO54">
            <v>5.9932699999999999</v>
          </cell>
          <cell r="CP54">
            <v>6.2589100000000002</v>
          </cell>
          <cell r="DH54">
            <v>1.0979300000000001</v>
          </cell>
          <cell r="DJ54">
            <v>6.0541700000000001</v>
          </cell>
          <cell r="DK54">
            <v>6.4357600000000001</v>
          </cell>
          <cell r="DL54">
            <v>6.1538700000000004</v>
          </cell>
          <cell r="EI54">
            <v>1.1021300000000001</v>
          </cell>
          <cell r="EJ54">
            <v>6.7299100000000003</v>
          </cell>
          <cell r="EK54">
            <v>6.4733000000000001</v>
          </cell>
          <cell r="EL54">
            <v>6.4732399999999997</v>
          </cell>
          <cell r="ER54">
            <v>1.14194</v>
          </cell>
          <cell r="ET54">
            <v>2.6056699999999999</v>
          </cell>
          <cell r="EZ54">
            <v>6.9305000000000003</v>
          </cell>
          <cell r="FK54">
            <v>6.0937400000000004</v>
          </cell>
          <cell r="FO54">
            <v>1.08731</v>
          </cell>
        </row>
        <row r="55">
          <cell r="J55">
            <v>6.27583</v>
          </cell>
          <cell r="K55">
            <v>1.1272200000000001</v>
          </cell>
          <cell r="N55">
            <v>6.0167700000000002</v>
          </cell>
          <cell r="O55">
            <v>1.1218900000000001</v>
          </cell>
          <cell r="R55">
            <v>6.37303</v>
          </cell>
          <cell r="S55">
            <v>1.1244400000000001</v>
          </cell>
          <cell r="V55">
            <v>6.6864999999999997</v>
          </cell>
          <cell r="W55">
            <v>6.7070400000000001</v>
          </cell>
          <cell r="Y55">
            <v>1.10998</v>
          </cell>
          <cell r="AD55">
            <v>6.17103</v>
          </cell>
          <cell r="AE55">
            <v>6.4914100000000001</v>
          </cell>
          <cell r="AF55">
            <v>6.4703299999999997</v>
          </cell>
          <cell r="AK55">
            <v>1.0995699999999999</v>
          </cell>
          <cell r="AT55">
            <v>6.1676500000000001</v>
          </cell>
          <cell r="AU55">
            <v>6.1805199999999996</v>
          </cell>
          <cell r="AV55">
            <v>6.2096299999999998</v>
          </cell>
          <cell r="BA55">
            <v>1.08571</v>
          </cell>
          <cell r="CD55">
            <v>6.2016999999999998</v>
          </cell>
          <cell r="CG55">
            <v>3.6999</v>
          </cell>
          <cell r="CK55">
            <v>1.0968</v>
          </cell>
          <cell r="CN55">
            <v>6.1760400000000004</v>
          </cell>
          <cell r="CO55">
            <v>5.9165400000000004</v>
          </cell>
          <cell r="CP55">
            <v>6.1766100000000002</v>
          </cell>
          <cell r="DH55">
            <v>1.09714</v>
          </cell>
          <cell r="DJ55">
            <v>5.9761699999999998</v>
          </cell>
          <cell r="DK55">
            <v>6.3498299999999999</v>
          </cell>
          <cell r="DL55">
            <v>6.0738500000000002</v>
          </cell>
          <cell r="EI55">
            <v>1.1013200000000001</v>
          </cell>
          <cell r="EJ55">
            <v>6.6379700000000001</v>
          </cell>
          <cell r="EK55">
            <v>6.3862399999999999</v>
          </cell>
          <cell r="EL55">
            <v>6.3861800000000004</v>
          </cell>
          <cell r="ER55">
            <v>1.1408199999999999</v>
          </cell>
          <cell r="ET55">
            <v>2.5904199999999999</v>
          </cell>
          <cell r="EZ55">
            <v>6.8433400000000004</v>
          </cell>
          <cell r="FK55">
            <v>6.0164200000000001</v>
          </cell>
          <cell r="FO55">
            <v>1.08667</v>
          </cell>
        </row>
        <row r="56">
          <cell r="J56">
            <v>6.1922199999999998</v>
          </cell>
          <cell r="K56">
            <v>1.12616</v>
          </cell>
          <cell r="N56">
            <v>5.9378500000000001</v>
          </cell>
          <cell r="O56">
            <v>1.12086</v>
          </cell>
          <cell r="R56">
            <v>6.2879699999999996</v>
          </cell>
          <cell r="S56">
            <v>1.12338</v>
          </cell>
          <cell r="V56">
            <v>6.59335</v>
          </cell>
          <cell r="W56">
            <v>6.6136600000000003</v>
          </cell>
          <cell r="Y56">
            <v>1.10904</v>
          </cell>
          <cell r="AD56">
            <v>6.0901699999999996</v>
          </cell>
          <cell r="AE56">
            <v>6.4045100000000001</v>
          </cell>
          <cell r="AF56">
            <v>6.3837200000000003</v>
          </cell>
          <cell r="AK56">
            <v>1.09876</v>
          </cell>
          <cell r="AT56">
            <v>6.0873100000000004</v>
          </cell>
          <cell r="AU56">
            <v>6.0999400000000001</v>
          </cell>
          <cell r="AV56">
            <v>6.1287200000000004</v>
          </cell>
          <cell r="BA56">
            <v>1.0850299999999999</v>
          </cell>
          <cell r="CD56">
            <v>6.1190899999999999</v>
          </cell>
          <cell r="CG56">
            <v>3.6648900000000002</v>
          </cell>
          <cell r="CK56">
            <v>1.09602</v>
          </cell>
          <cell r="CN56">
            <v>6.0957400000000002</v>
          </cell>
          <cell r="CO56">
            <v>5.8416399999999999</v>
          </cell>
          <cell r="CP56">
            <v>6.0963099999999999</v>
          </cell>
          <cell r="DH56">
            <v>1.09636</v>
          </cell>
          <cell r="DJ56">
            <v>5.9000300000000001</v>
          </cell>
          <cell r="DK56">
            <v>6.266</v>
          </cell>
          <cell r="DL56">
            <v>5.9957500000000001</v>
          </cell>
          <cell r="EI56">
            <v>1.1005199999999999</v>
          </cell>
          <cell r="EJ56">
            <v>6.5483000000000002</v>
          </cell>
          <cell r="EK56">
            <v>6.30131</v>
          </cell>
          <cell r="EL56">
            <v>6.3012499999999996</v>
          </cell>
          <cell r="ER56">
            <v>1.1396999999999999</v>
          </cell>
          <cell r="ET56">
            <v>2.5754100000000002</v>
          </cell>
          <cell r="EZ56">
            <v>6.7582000000000004</v>
          </cell>
          <cell r="FK56">
            <v>5.9409099999999997</v>
          </cell>
          <cell r="FO56">
            <v>1.0860399999999999</v>
          </cell>
        </row>
        <row r="57">
          <cell r="J57">
            <v>6.1106400000000001</v>
          </cell>
          <cell r="K57">
            <v>1.1251199999999999</v>
          </cell>
          <cell r="N57">
            <v>5.8608399999999996</v>
          </cell>
          <cell r="O57">
            <v>1.1198399999999999</v>
          </cell>
          <cell r="R57">
            <v>6.2050000000000001</v>
          </cell>
          <cell r="S57">
            <v>1.1223399999999999</v>
          </cell>
          <cell r="V57">
            <v>6.5025300000000001</v>
          </cell>
          <cell r="W57">
            <v>6.5226199999999999</v>
          </cell>
          <cell r="Y57">
            <v>1.1081099999999999</v>
          </cell>
          <cell r="AD57">
            <v>6.01126</v>
          </cell>
          <cell r="AE57">
            <v>6.3197200000000002</v>
          </cell>
          <cell r="AF57">
            <v>6.2992100000000004</v>
          </cell>
          <cell r="AK57">
            <v>1.0979699999999999</v>
          </cell>
          <cell r="AT57">
            <v>6.0088900000000001</v>
          </cell>
          <cell r="AU57">
            <v>6.0212899999999996</v>
          </cell>
          <cell r="AV57">
            <v>6.04976</v>
          </cell>
          <cell r="BA57">
            <v>1.08436</v>
          </cell>
          <cell r="CD57">
            <v>6.0384900000000004</v>
          </cell>
          <cell r="CG57">
            <v>3.6305999999999998</v>
          </cell>
          <cell r="CK57">
            <v>1.0952599999999999</v>
          </cell>
          <cell r="CN57">
            <v>6.0173800000000002</v>
          </cell>
          <cell r="CO57">
            <v>5.76851</v>
          </cell>
          <cell r="CP57">
            <v>6.0179299999999998</v>
          </cell>
          <cell r="DH57">
            <v>1.0955900000000001</v>
          </cell>
          <cell r="DJ57">
            <v>5.8257000000000003</v>
          </cell>
          <cell r="DK57">
            <v>6.1841999999999997</v>
          </cell>
          <cell r="DL57">
            <v>5.9195099999999998</v>
          </cell>
          <cell r="EI57">
            <v>1.0997300000000001</v>
          </cell>
          <cell r="EJ57">
            <v>6.4608100000000004</v>
          </cell>
          <cell r="EK57">
            <v>6.2184299999999997</v>
          </cell>
          <cell r="EL57">
            <v>6.2183700000000002</v>
          </cell>
          <cell r="ER57">
            <v>1.1386000000000001</v>
          </cell>
          <cell r="ET57">
            <v>2.5606499999999999</v>
          </cell>
          <cell r="EZ57">
            <v>6.6749999999999998</v>
          </cell>
          <cell r="FK57">
            <v>5.8671699999999998</v>
          </cell>
          <cell r="FO57">
            <v>1.08541</v>
          </cell>
        </row>
        <row r="58">
          <cell r="J58">
            <v>6.03104</v>
          </cell>
          <cell r="K58">
            <v>1.12408</v>
          </cell>
          <cell r="N58">
            <v>5.7856800000000002</v>
          </cell>
          <cell r="O58">
            <v>1.11883</v>
          </cell>
          <cell r="R58">
            <v>6.1240399999999999</v>
          </cell>
          <cell r="S58">
            <v>1.12131</v>
          </cell>
          <cell r="V58">
            <v>6.4139600000000003</v>
          </cell>
          <cell r="W58">
            <v>6.43384</v>
          </cell>
          <cell r="Y58">
            <v>1.1071899999999999</v>
          </cell>
          <cell r="AD58">
            <v>5.9342300000000003</v>
          </cell>
          <cell r="AE58">
            <v>6.23698</v>
          </cell>
          <cell r="AF58">
            <v>6.2167399999999997</v>
          </cell>
          <cell r="AK58">
            <v>1.09718</v>
          </cell>
          <cell r="AT58">
            <v>5.9323399999999999</v>
          </cell>
          <cell r="AU58">
            <v>5.9445100000000002</v>
          </cell>
          <cell r="AV58">
            <v>5.9726800000000004</v>
          </cell>
          <cell r="BA58">
            <v>1.08369</v>
          </cell>
          <cell r="CD58">
            <v>5.9598599999999999</v>
          </cell>
          <cell r="CG58">
            <v>3.59701</v>
          </cell>
          <cell r="CK58">
            <v>1.0945</v>
          </cell>
          <cell r="CN58">
            <v>5.9408700000000003</v>
          </cell>
          <cell r="CO58">
            <v>5.6970900000000002</v>
          </cell>
          <cell r="CP58">
            <v>5.9414100000000003</v>
          </cell>
          <cell r="DH58">
            <v>1.09483</v>
          </cell>
          <cell r="DJ58">
            <v>5.7531100000000004</v>
          </cell>
          <cell r="DK58">
            <v>6.1043599999999998</v>
          </cell>
          <cell r="DL58">
            <v>5.8450699999999998</v>
          </cell>
          <cell r="EI58">
            <v>1.0989500000000001</v>
          </cell>
          <cell r="EJ58">
            <v>6.3754400000000002</v>
          </cell>
          <cell r="EK58">
            <v>6.1375400000000004</v>
          </cell>
          <cell r="EL58">
            <v>6.13748</v>
          </cell>
          <cell r="ER58">
            <v>1.1375200000000001</v>
          </cell>
          <cell r="ET58">
            <v>2.5461299999999998</v>
          </cell>
          <cell r="EZ58">
            <v>6.5936899999999996</v>
          </cell>
          <cell r="FK58">
            <v>5.7951300000000003</v>
          </cell>
          <cell r="FO58">
            <v>1.0848</v>
          </cell>
        </row>
        <row r="59">
          <cell r="J59">
            <v>5.9533399999999999</v>
          </cell>
          <cell r="K59">
            <v>1.1230599999999999</v>
          </cell>
          <cell r="N59">
            <v>5.7123100000000004</v>
          </cell>
          <cell r="O59">
            <v>1.1178399999999999</v>
          </cell>
          <cell r="R59">
            <v>6.0450400000000002</v>
          </cell>
          <cell r="S59">
            <v>1.12029</v>
          </cell>
          <cell r="V59">
            <v>6.3275699999999997</v>
          </cell>
          <cell r="W59">
            <v>6.3472299999999997</v>
          </cell>
          <cell r="Y59">
            <v>1.1062799999999999</v>
          </cell>
          <cell r="AD59">
            <v>5.8590299999999997</v>
          </cell>
          <cell r="AE59">
            <v>6.1562299999999999</v>
          </cell>
          <cell r="AF59">
            <v>6.1362500000000004</v>
          </cell>
          <cell r="AK59">
            <v>1.0964100000000001</v>
          </cell>
          <cell r="AT59">
            <v>5.8576100000000002</v>
          </cell>
          <cell r="AU59">
            <v>5.8695500000000003</v>
          </cell>
          <cell r="AV59">
            <v>5.8974200000000003</v>
          </cell>
          <cell r="BA59">
            <v>1.08304</v>
          </cell>
          <cell r="CD59">
            <v>5.8831100000000003</v>
          </cell>
          <cell r="CG59">
            <v>3.5641099999999999</v>
          </cell>
          <cell r="CK59">
            <v>1.09375</v>
          </cell>
          <cell r="CN59">
            <v>5.8661700000000003</v>
          </cell>
          <cell r="CO59">
            <v>5.6273200000000001</v>
          </cell>
          <cell r="CP59">
            <v>5.8666999999999998</v>
          </cell>
          <cell r="DH59">
            <v>1.0940799999999999</v>
          </cell>
          <cell r="DJ59">
            <v>5.68222</v>
          </cell>
          <cell r="DK59">
            <v>6.0264199999999999</v>
          </cell>
          <cell r="DL59">
            <v>5.7723800000000001</v>
          </cell>
          <cell r="EI59">
            <v>1.0981700000000001</v>
          </cell>
          <cell r="EJ59">
            <v>6.2921199999999997</v>
          </cell>
          <cell r="EK59">
            <v>6.0585800000000001</v>
          </cell>
          <cell r="EL59">
            <v>6.0585300000000002</v>
          </cell>
          <cell r="ER59">
            <v>1.13645</v>
          </cell>
          <cell r="ET59">
            <v>2.5318399999999999</v>
          </cell>
          <cell r="EZ59">
            <v>6.5142199999999999</v>
          </cell>
          <cell r="FK59">
            <v>5.7247399999999997</v>
          </cell>
          <cell r="FO59">
            <v>1.08419</v>
          </cell>
        </row>
        <row r="60">
          <cell r="J60">
            <v>5.8775000000000004</v>
          </cell>
          <cell r="K60">
            <v>1.1220600000000001</v>
          </cell>
          <cell r="N60">
            <v>5.6406799999999997</v>
          </cell>
          <cell r="O60">
            <v>1.11686</v>
          </cell>
          <cell r="R60">
            <v>5.96793</v>
          </cell>
          <cell r="S60">
            <v>1.1192899999999999</v>
          </cell>
          <cell r="V60">
            <v>6.24329</v>
          </cell>
          <cell r="W60">
            <v>6.2627499999999996</v>
          </cell>
          <cell r="Y60">
            <v>1.10538</v>
          </cell>
          <cell r="AD60">
            <v>5.78559</v>
          </cell>
          <cell r="AE60">
            <v>6.0773900000000003</v>
          </cell>
          <cell r="AF60">
            <v>6.0576699999999999</v>
          </cell>
          <cell r="AK60">
            <v>1.0956399999999999</v>
          </cell>
          <cell r="AT60">
            <v>5.7846200000000003</v>
          </cell>
          <cell r="AU60">
            <v>5.7963500000000003</v>
          </cell>
          <cell r="AV60">
            <v>5.8239200000000002</v>
          </cell>
          <cell r="BA60">
            <v>1.08239</v>
          </cell>
          <cell r="CD60">
            <v>5.8081899999999997</v>
          </cell>
          <cell r="CG60">
            <v>3.53186</v>
          </cell>
          <cell r="CK60">
            <v>1.09301</v>
          </cell>
          <cell r="CN60">
            <v>5.7932199999999998</v>
          </cell>
          <cell r="CO60">
            <v>5.5591699999999999</v>
          </cell>
          <cell r="CP60">
            <v>5.7937399999999997</v>
          </cell>
          <cell r="DH60">
            <v>1.09334</v>
          </cell>
          <cell r="DJ60">
            <v>5.6129699999999998</v>
          </cell>
          <cell r="DK60">
            <v>5.95031</v>
          </cell>
          <cell r="DL60">
            <v>5.7013800000000003</v>
          </cell>
          <cell r="EI60">
            <v>1.09741</v>
          </cell>
          <cell r="EJ60">
            <v>6.2107799999999997</v>
          </cell>
          <cell r="EK60">
            <v>5.98149</v>
          </cell>
          <cell r="EL60">
            <v>5.9814400000000001</v>
          </cell>
          <cell r="ER60">
            <v>1.1353899999999999</v>
          </cell>
          <cell r="ET60">
            <v>2.5177700000000001</v>
          </cell>
          <cell r="EZ60">
            <v>6.4365300000000003</v>
          </cell>
          <cell r="FK60">
            <v>5.6559499999999998</v>
          </cell>
          <cell r="FO60">
            <v>1.0835900000000001</v>
          </cell>
        </row>
        <row r="61">
          <cell r="J61">
            <v>5.8034400000000002</v>
          </cell>
          <cell r="K61">
            <v>1.1210599999999999</v>
          </cell>
          <cell r="N61">
            <v>5.5707300000000002</v>
          </cell>
          <cell r="O61">
            <v>1.11589</v>
          </cell>
          <cell r="R61">
            <v>5.8926600000000002</v>
          </cell>
          <cell r="S61">
            <v>1.1183000000000001</v>
          </cell>
          <cell r="V61">
            <v>6.1610399999999998</v>
          </cell>
          <cell r="W61">
            <v>6.1802999999999999</v>
          </cell>
          <cell r="Y61">
            <v>1.1045</v>
          </cell>
          <cell r="AD61">
            <v>5.7138600000000004</v>
          </cell>
          <cell r="AE61">
            <v>6.0004200000000001</v>
          </cell>
          <cell r="AF61">
            <v>5.9809400000000004</v>
          </cell>
          <cell r="AK61">
            <v>1.0948800000000001</v>
          </cell>
          <cell r="AT61">
            <v>5.71333</v>
          </cell>
          <cell r="AU61">
            <v>5.72485</v>
          </cell>
          <cell r="AV61">
            <v>5.7521300000000002</v>
          </cell>
          <cell r="BA61">
            <v>1.08175</v>
          </cell>
          <cell r="CD61">
            <v>5.7350500000000002</v>
          </cell>
          <cell r="CG61">
            <v>3.5002499999999999</v>
          </cell>
          <cell r="CK61">
            <v>1.0922700000000001</v>
          </cell>
          <cell r="CN61">
            <v>5.7219600000000002</v>
          </cell>
          <cell r="CO61">
            <v>5.4925800000000002</v>
          </cell>
          <cell r="CP61">
            <v>5.7224700000000004</v>
          </cell>
          <cell r="DH61">
            <v>1.0926</v>
          </cell>
          <cell r="DJ61">
            <v>5.5453000000000001</v>
          </cell>
          <cell r="DK61">
            <v>5.8759899999999998</v>
          </cell>
          <cell r="DL61">
            <v>5.6320100000000002</v>
          </cell>
          <cell r="EI61">
            <v>1.09666</v>
          </cell>
          <cell r="EJ61">
            <v>6.1313700000000004</v>
          </cell>
          <cell r="EK61">
            <v>5.9062099999999997</v>
          </cell>
          <cell r="EL61">
            <v>5.9061500000000002</v>
          </cell>
          <cell r="ER61">
            <v>1.1343399999999999</v>
          </cell>
          <cell r="ET61">
            <v>2.50393</v>
          </cell>
          <cell r="EZ61">
            <v>6.3605600000000004</v>
          </cell>
          <cell r="FK61">
            <v>5.5887099999999998</v>
          </cell>
          <cell r="FO61">
            <v>1.0829899999999999</v>
          </cell>
        </row>
        <row r="62">
          <cell r="J62">
            <v>5.7311199999999998</v>
          </cell>
          <cell r="K62">
            <v>1.12008</v>
          </cell>
          <cell r="N62">
            <v>5.5024100000000002</v>
          </cell>
          <cell r="O62">
            <v>1.11493</v>
          </cell>
          <cell r="R62">
            <v>5.8191499999999996</v>
          </cell>
          <cell r="S62">
            <v>1.1173200000000001</v>
          </cell>
          <cell r="V62">
            <v>6.0807799999999999</v>
          </cell>
          <cell r="W62">
            <v>6.0998400000000004</v>
          </cell>
          <cell r="Y62">
            <v>1.10362</v>
          </cell>
          <cell r="AD62">
            <v>5.6437900000000001</v>
          </cell>
          <cell r="AE62">
            <v>5.9252399999999996</v>
          </cell>
          <cell r="AF62">
            <v>5.9060100000000002</v>
          </cell>
          <cell r="AK62">
            <v>1.0941399999999999</v>
          </cell>
          <cell r="AT62">
            <v>5.6436900000000003</v>
          </cell>
          <cell r="AU62">
            <v>5.6550000000000002</v>
          </cell>
          <cell r="AV62">
            <v>5.6820000000000004</v>
          </cell>
          <cell r="BA62">
            <v>1.0811200000000001</v>
          </cell>
          <cell r="CD62">
            <v>5.6636199999999999</v>
          </cell>
          <cell r="CG62">
            <v>3.4692699999999999</v>
          </cell>
          <cell r="CK62">
            <v>1.09155</v>
          </cell>
          <cell r="CN62">
            <v>5.6523399999999997</v>
          </cell>
          <cell r="CO62">
            <v>5.4274899999999997</v>
          </cell>
          <cell r="CP62">
            <v>5.6528400000000003</v>
          </cell>
          <cell r="DH62">
            <v>1.09188</v>
          </cell>
          <cell r="DJ62">
            <v>5.4791800000000004</v>
          </cell>
          <cell r="DK62">
            <v>5.8033900000000003</v>
          </cell>
          <cell r="DL62">
            <v>5.5642300000000002</v>
          </cell>
          <cell r="EI62">
            <v>1.0959099999999999</v>
          </cell>
          <cell r="EJ62">
            <v>6.05382</v>
          </cell>
          <cell r="EK62">
            <v>5.8326700000000002</v>
          </cell>
          <cell r="EL62">
            <v>5.8326200000000004</v>
          </cell>
          <cell r="ER62">
            <v>1.13331</v>
          </cell>
          <cell r="ET62">
            <v>2.49031</v>
          </cell>
          <cell r="EZ62">
            <v>6.2862600000000004</v>
          </cell>
          <cell r="FK62">
            <v>5.5229900000000001</v>
          </cell>
          <cell r="FO62">
            <v>1.0824</v>
          </cell>
        </row>
        <row r="63">
          <cell r="J63">
            <v>5.6604799999999997</v>
          </cell>
          <cell r="K63">
            <v>1.11911</v>
          </cell>
          <cell r="N63">
            <v>5.4356600000000004</v>
          </cell>
          <cell r="O63">
            <v>1.11399</v>
          </cell>
          <cell r="R63">
            <v>5.7473599999999996</v>
          </cell>
          <cell r="S63">
            <v>1.11635</v>
          </cell>
          <cell r="V63">
            <v>6.0024300000000004</v>
          </cell>
          <cell r="W63">
            <v>6.0212899999999996</v>
          </cell>
          <cell r="Y63">
            <v>1.10276</v>
          </cell>
          <cell r="AD63">
            <v>5.5753300000000001</v>
          </cell>
          <cell r="AE63">
            <v>5.8518100000000004</v>
          </cell>
          <cell r="AF63">
            <v>5.8328100000000003</v>
          </cell>
          <cell r="AK63">
            <v>1.0933999999999999</v>
          </cell>
          <cell r="AT63">
            <v>5.5756399999999999</v>
          </cell>
          <cell r="AU63">
            <v>5.5867500000000003</v>
          </cell>
          <cell r="AV63">
            <v>5.6134700000000004</v>
          </cell>
          <cell r="BA63">
            <v>1.0805</v>
          </cell>
          <cell r="CD63">
            <v>5.5938600000000003</v>
          </cell>
          <cell r="CG63">
            <v>3.4388999999999998</v>
          </cell>
          <cell r="CK63">
            <v>1.09084</v>
          </cell>
          <cell r="CN63">
            <v>5.5843100000000003</v>
          </cell>
          <cell r="CO63">
            <v>5.3638700000000004</v>
          </cell>
          <cell r="CP63">
            <v>5.5848000000000004</v>
          </cell>
          <cell r="DH63">
            <v>1.0911599999999999</v>
          </cell>
          <cell r="DJ63">
            <v>5.4145599999999998</v>
          </cell>
          <cell r="DK63">
            <v>5.7324599999999997</v>
          </cell>
          <cell r="DL63">
            <v>5.4980000000000002</v>
          </cell>
          <cell r="EI63">
            <v>1.09518</v>
          </cell>
          <cell r="EJ63">
            <v>5.9780800000000003</v>
          </cell>
          <cell r="EK63">
            <v>5.76084</v>
          </cell>
          <cell r="EL63">
            <v>5.7607900000000001</v>
          </cell>
          <cell r="ER63">
            <v>1.13229</v>
          </cell>
          <cell r="ET63">
            <v>2.4769000000000001</v>
          </cell>
          <cell r="EZ63">
            <v>6.2135899999999999</v>
          </cell>
          <cell r="FK63">
            <v>5.4587199999999996</v>
          </cell>
          <cell r="FO63">
            <v>1.08182</v>
          </cell>
        </row>
        <row r="64">
          <cell r="J64">
            <v>5.5914700000000002</v>
          </cell>
          <cell r="K64">
            <v>1.11815</v>
          </cell>
          <cell r="N64">
            <v>5.3704400000000003</v>
          </cell>
          <cell r="O64">
            <v>1.1130599999999999</v>
          </cell>
          <cell r="R64">
            <v>5.6772299999999998</v>
          </cell>
          <cell r="S64">
            <v>1.1153999999999999</v>
          </cell>
          <cell r="V64">
            <v>5.9259300000000001</v>
          </cell>
          <cell r="W64">
            <v>5.9446000000000003</v>
          </cell>
          <cell r="Y64">
            <v>1.1019099999999999</v>
          </cell>
          <cell r="AD64">
            <v>5.5084299999999997</v>
          </cell>
          <cell r="AE64">
            <v>5.7800700000000003</v>
          </cell>
          <cell r="AF64">
            <v>5.7613099999999999</v>
          </cell>
          <cell r="AK64">
            <v>1.09267</v>
          </cell>
          <cell r="AT64">
            <v>5.5091400000000004</v>
          </cell>
          <cell r="AU64">
            <v>5.5200500000000003</v>
          </cell>
          <cell r="AV64">
            <v>5.5465</v>
          </cell>
          <cell r="BA64">
            <v>1.07988</v>
          </cell>
          <cell r="CD64">
            <v>5.5256999999999996</v>
          </cell>
          <cell r="CG64">
            <v>3.4091200000000002</v>
          </cell>
          <cell r="CK64">
            <v>1.09013</v>
          </cell>
          <cell r="CN64">
            <v>5.51783</v>
          </cell>
          <cell r="CO64">
            <v>5.3016699999999997</v>
          </cell>
          <cell r="CP64">
            <v>5.5183099999999996</v>
          </cell>
          <cell r="DH64">
            <v>1.09046</v>
          </cell>
          <cell r="DJ64">
            <v>5.3513799999999998</v>
          </cell>
          <cell r="DK64">
            <v>5.6631600000000004</v>
          </cell>
          <cell r="DL64">
            <v>5.4332500000000001</v>
          </cell>
          <cell r="EI64">
            <v>1.0944499999999999</v>
          </cell>
          <cell r="EJ64">
            <v>5.9040800000000004</v>
          </cell>
          <cell r="EK64">
            <v>5.6906499999999998</v>
          </cell>
          <cell r="EL64">
            <v>5.6905999999999999</v>
          </cell>
          <cell r="ER64">
            <v>1.1312800000000001</v>
          </cell>
          <cell r="ET64">
            <v>2.4636900000000002</v>
          </cell>
          <cell r="EZ64">
            <v>6.1425000000000001</v>
          </cell>
          <cell r="FK64">
            <v>5.3958700000000004</v>
          </cell>
          <cell r="FO64">
            <v>1.08124</v>
          </cell>
        </row>
        <row r="65">
          <cell r="J65">
            <v>5.5240299999999998</v>
          </cell>
          <cell r="K65">
            <v>1.1172</v>
          </cell>
          <cell r="N65">
            <v>5.3067099999999998</v>
          </cell>
          <cell r="O65">
            <v>1.1121300000000001</v>
          </cell>
          <cell r="R65">
            <v>5.6087199999999999</v>
          </cell>
          <cell r="S65">
            <v>1.1144499999999999</v>
          </cell>
          <cell r="V65">
            <v>5.8512199999999996</v>
          </cell>
          <cell r="W65">
            <v>5.8697100000000004</v>
          </cell>
          <cell r="Y65">
            <v>1.10107</v>
          </cell>
          <cell r="AD65">
            <v>5.4430399999999999</v>
          </cell>
          <cell r="AE65">
            <v>5.7099599999999997</v>
          </cell>
          <cell r="AF65">
            <v>5.6914300000000004</v>
          </cell>
          <cell r="AK65">
            <v>1.09195</v>
          </cell>
          <cell r="AT65">
            <v>5.44414</v>
          </cell>
          <cell r="AU65">
            <v>5.45486</v>
          </cell>
          <cell r="AV65">
            <v>5.4810299999999996</v>
          </cell>
          <cell r="BA65">
            <v>1.07927</v>
          </cell>
          <cell r="CD65">
            <v>5.4591099999999999</v>
          </cell>
          <cell r="CG65">
            <v>3.3799199999999998</v>
          </cell>
          <cell r="CK65">
            <v>1.08944</v>
          </cell>
          <cell r="CN65">
            <v>5.4528400000000001</v>
          </cell>
          <cell r="CO65">
            <v>5.24085</v>
          </cell>
          <cell r="CP65">
            <v>5.4533100000000001</v>
          </cell>
          <cell r="DH65">
            <v>1.0897600000000001</v>
          </cell>
          <cell r="DJ65">
            <v>5.2896000000000001</v>
          </cell>
          <cell r="DK65">
            <v>5.5954300000000003</v>
          </cell>
          <cell r="DL65">
            <v>5.3699500000000002</v>
          </cell>
          <cell r="EI65">
            <v>1.0937300000000001</v>
          </cell>
          <cell r="EJ65">
            <v>5.8317800000000002</v>
          </cell>
          <cell r="EK65">
            <v>5.6220600000000003</v>
          </cell>
          <cell r="EL65">
            <v>5.6220100000000004</v>
          </cell>
          <cell r="ER65">
            <v>1.13029</v>
          </cell>
          <cell r="ET65">
            <v>2.4506899999999998</v>
          </cell>
          <cell r="EZ65">
            <v>6.0729300000000004</v>
          </cell>
          <cell r="FK65">
            <v>5.3343999999999996</v>
          </cell>
          <cell r="FO65">
            <v>1.08067</v>
          </cell>
        </row>
        <row r="66">
          <cell r="J66">
            <v>5.4581299999999997</v>
          </cell>
          <cell r="K66">
            <v>1.1162700000000001</v>
          </cell>
          <cell r="N66">
            <v>5.2444100000000002</v>
          </cell>
          <cell r="O66">
            <v>1.1112200000000001</v>
          </cell>
          <cell r="R66">
            <v>5.5417699999999996</v>
          </cell>
          <cell r="S66">
            <v>1.1135200000000001</v>
          </cell>
          <cell r="V66">
            <v>5.7782499999999999</v>
          </cell>
          <cell r="W66">
            <v>5.7965600000000004</v>
          </cell>
          <cell r="Y66">
            <v>1.1002400000000001</v>
          </cell>
          <cell r="AD66">
            <v>5.3791099999999998</v>
          </cell>
          <cell r="AE66">
            <v>5.6414499999999999</v>
          </cell>
          <cell r="AF66">
            <v>5.6231400000000002</v>
          </cell>
          <cell r="AK66">
            <v>1.09124</v>
          </cell>
          <cell r="AT66">
            <v>5.3805800000000001</v>
          </cell>
          <cell r="AU66">
            <v>5.3911199999999999</v>
          </cell>
          <cell r="AV66">
            <v>5.4170299999999996</v>
          </cell>
          <cell r="BA66">
            <v>1.07867</v>
          </cell>
          <cell r="CD66">
            <v>5.3940400000000004</v>
          </cell>
          <cell r="CG66">
            <v>3.35128</v>
          </cell>
          <cell r="CK66">
            <v>1.0887500000000001</v>
          </cell>
          <cell r="CN66">
            <v>5.3893000000000004</v>
          </cell>
          <cell r="CO66">
            <v>5.1813700000000003</v>
          </cell>
          <cell r="CP66">
            <v>5.3897599999999999</v>
          </cell>
          <cell r="DH66">
            <v>1.08907</v>
          </cell>
          <cell r="DJ66">
            <v>5.22919</v>
          </cell>
          <cell r="DK66">
            <v>5.5292199999999996</v>
          </cell>
          <cell r="DL66">
            <v>5.3080600000000002</v>
          </cell>
          <cell r="EI66">
            <v>1.0930200000000001</v>
          </cell>
          <cell r="EJ66">
            <v>5.76112</v>
          </cell>
          <cell r="EK66">
            <v>5.5550100000000002</v>
          </cell>
          <cell r="EL66">
            <v>5.55497</v>
          </cell>
          <cell r="ER66">
            <v>1.1293</v>
          </cell>
          <cell r="ET66">
            <v>2.4378899999999999</v>
          </cell>
          <cell r="EZ66">
            <v>6.0048500000000002</v>
          </cell>
          <cell r="FK66">
            <v>5.2742599999999999</v>
          </cell>
          <cell r="FO66">
            <v>1.0801099999999999</v>
          </cell>
        </row>
        <row r="67">
          <cell r="J67">
            <v>5.3937099999999996</v>
          </cell>
          <cell r="K67">
            <v>1.11534</v>
          </cell>
          <cell r="N67">
            <v>5.1835100000000001</v>
          </cell>
          <cell r="O67">
            <v>1.11032</v>
          </cell>
          <cell r="R67">
            <v>5.4763299999999999</v>
          </cell>
          <cell r="S67">
            <v>1.1126</v>
          </cell>
          <cell r="V67">
            <v>5.7069700000000001</v>
          </cell>
          <cell r="W67">
            <v>5.7251000000000003</v>
          </cell>
          <cell r="Y67">
            <v>1.0994200000000001</v>
          </cell>
          <cell r="AD67">
            <v>5.3166099999999998</v>
          </cell>
          <cell r="AE67">
            <v>5.5744800000000003</v>
          </cell>
          <cell r="AF67">
            <v>5.5563799999999999</v>
          </cell>
          <cell r="AK67">
            <v>1.0905400000000001</v>
          </cell>
          <cell r="AT67">
            <v>5.3184399999999998</v>
          </cell>
          <cell r="AU67">
            <v>5.3288000000000002</v>
          </cell>
          <cell r="AV67">
            <v>5.3544499999999999</v>
          </cell>
          <cell r="BA67">
            <v>1.0780700000000001</v>
          </cell>
          <cell r="CD67">
            <v>5.3304299999999998</v>
          </cell>
          <cell r="CG67">
            <v>3.3231899999999999</v>
          </cell>
          <cell r="CK67">
            <v>1.0880700000000001</v>
          </cell>
          <cell r="CN67">
            <v>5.3271699999999997</v>
          </cell>
          <cell r="CO67">
            <v>5.1231799999999996</v>
          </cell>
          <cell r="CP67">
            <v>5.3276199999999996</v>
          </cell>
          <cell r="DH67">
            <v>1.08839</v>
          </cell>
          <cell r="DJ67">
            <v>5.1701100000000002</v>
          </cell>
          <cell r="DK67">
            <v>5.4644899999999996</v>
          </cell>
          <cell r="DL67">
            <v>5.2475300000000002</v>
          </cell>
          <cell r="EI67">
            <v>1.09232</v>
          </cell>
          <cell r="EJ67">
            <v>5.6920599999999997</v>
          </cell>
          <cell r="EK67">
            <v>5.4894699999999998</v>
          </cell>
          <cell r="EL67">
            <v>5.48942</v>
          </cell>
          <cell r="ER67">
            <v>1.1283300000000001</v>
          </cell>
          <cell r="ET67">
            <v>2.4252799999999999</v>
          </cell>
          <cell r="EZ67">
            <v>5.9382099999999998</v>
          </cell>
          <cell r="FK67">
            <v>5.2154199999999999</v>
          </cell>
          <cell r="FO67">
            <v>1.0795600000000001</v>
          </cell>
        </row>
        <row r="68">
          <cell r="J68">
            <v>5.33073</v>
          </cell>
          <cell r="K68">
            <v>1.11443</v>
          </cell>
          <cell r="N68">
            <v>5.1239600000000003</v>
          </cell>
          <cell r="O68">
            <v>1.1094299999999999</v>
          </cell>
          <cell r="R68">
            <v>5.4123599999999996</v>
          </cell>
          <cell r="S68">
            <v>1.1116900000000001</v>
          </cell>
          <cell r="V68">
            <v>5.6373199999999999</v>
          </cell>
          <cell r="W68">
            <v>5.6552699999999998</v>
          </cell>
          <cell r="Y68">
            <v>1.0986100000000001</v>
          </cell>
          <cell r="AD68">
            <v>5.25549</v>
          </cell>
          <cell r="AE68">
            <v>5.5090000000000003</v>
          </cell>
          <cell r="AF68">
            <v>5.4911099999999999</v>
          </cell>
          <cell r="AK68">
            <v>1.0898399999999999</v>
          </cell>
          <cell r="AT68">
            <v>5.2576700000000001</v>
          </cell>
          <cell r="AU68">
            <v>5.2678500000000001</v>
          </cell>
          <cell r="AV68">
            <v>5.2932499999999996</v>
          </cell>
          <cell r="BA68">
            <v>1.0774900000000001</v>
          </cell>
          <cell r="CD68">
            <v>5.2682500000000001</v>
          </cell>
          <cell r="CG68">
            <v>3.2956300000000001</v>
          </cell>
          <cell r="CK68">
            <v>1.0873999999999999</v>
          </cell>
          <cell r="CN68">
            <v>5.2664</v>
          </cell>
          <cell r="CO68">
            <v>5.0662599999999998</v>
          </cell>
          <cell r="CP68">
            <v>5.2668400000000002</v>
          </cell>
          <cell r="DH68">
            <v>1.08771</v>
          </cell>
          <cell r="DJ68">
            <v>5.1123099999999999</v>
          </cell>
          <cell r="DK68">
            <v>5.4011899999999997</v>
          </cell>
          <cell r="DL68">
            <v>5.18832</v>
          </cell>
          <cell r="EI68">
            <v>1.0916300000000001</v>
          </cell>
          <cell r="EJ68">
            <v>5.6245399999999997</v>
          </cell>
          <cell r="EK68">
            <v>5.4253799999999996</v>
          </cell>
          <cell r="EL68">
            <v>5.4253400000000003</v>
          </cell>
          <cell r="ER68">
            <v>1.12737</v>
          </cell>
          <cell r="ET68">
            <v>2.4128599999999998</v>
          </cell>
          <cell r="EZ68">
            <v>5.8729800000000001</v>
          </cell>
          <cell r="FK68">
            <v>5.1578400000000002</v>
          </cell>
          <cell r="FO68">
            <v>1.079</v>
          </cell>
        </row>
        <row r="69">
          <cell r="J69">
            <v>5.2691400000000002</v>
          </cell>
          <cell r="K69">
            <v>1.1135299999999999</v>
          </cell>
          <cell r="N69">
            <v>5.0657199999999998</v>
          </cell>
          <cell r="O69">
            <v>1.10856</v>
          </cell>
          <cell r="R69">
            <v>5.3498200000000002</v>
          </cell>
          <cell r="S69">
            <v>1.1108</v>
          </cell>
          <cell r="V69">
            <v>5.5692599999999999</v>
          </cell>
          <cell r="W69">
            <v>5.58704</v>
          </cell>
          <cell r="Y69">
            <v>1.09781</v>
          </cell>
          <cell r="AD69">
            <v>5.1957000000000004</v>
          </cell>
          <cell r="AE69">
            <v>5.4449800000000002</v>
          </cell>
          <cell r="AF69">
            <v>5.4272900000000002</v>
          </cell>
          <cell r="AK69">
            <v>1.0891500000000001</v>
          </cell>
          <cell r="AT69">
            <v>5.1982299999999997</v>
          </cell>
          <cell r="AU69">
            <v>5.20824</v>
          </cell>
          <cell r="AV69">
            <v>5.23339</v>
          </cell>
          <cell r="BA69">
            <v>1.0769</v>
          </cell>
          <cell r="CD69">
            <v>5.2074499999999997</v>
          </cell>
          <cell r="CG69">
            <v>3.26858</v>
          </cell>
          <cell r="CK69">
            <v>1.08673</v>
          </cell>
          <cell r="CN69">
            <v>5.2069599999999996</v>
          </cell>
          <cell r="CO69">
            <v>5.0105599999999999</v>
          </cell>
          <cell r="CP69">
            <v>5.2073900000000002</v>
          </cell>
          <cell r="DH69">
            <v>1.0870500000000001</v>
          </cell>
          <cell r="DJ69">
            <v>5.0557499999999997</v>
          </cell>
          <cell r="DK69">
            <v>5.3392900000000001</v>
          </cell>
          <cell r="DL69">
            <v>5.1303900000000002</v>
          </cell>
          <cell r="EI69">
            <v>1.09094</v>
          </cell>
          <cell r="EJ69">
            <v>5.5585199999999997</v>
          </cell>
          <cell r="EK69">
            <v>5.3627099999999999</v>
          </cell>
          <cell r="EL69">
            <v>5.36266</v>
          </cell>
          <cell r="ER69">
            <v>1.12642</v>
          </cell>
          <cell r="ET69">
            <v>2.40063</v>
          </cell>
          <cell r="EZ69">
            <v>5.8090999999999999</v>
          </cell>
          <cell r="FK69">
            <v>5.1014799999999996</v>
          </cell>
          <cell r="FO69">
            <v>1.07846</v>
          </cell>
        </row>
        <row r="70">
          <cell r="J70">
            <v>5.20892</v>
          </cell>
          <cell r="K70">
            <v>1.11263</v>
          </cell>
          <cell r="N70">
            <v>5.00875</v>
          </cell>
          <cell r="O70">
            <v>1.1076900000000001</v>
          </cell>
          <cell r="R70">
            <v>5.2886600000000001</v>
          </cell>
          <cell r="S70">
            <v>1.10991</v>
          </cell>
          <cell r="V70">
            <v>5.5027299999999997</v>
          </cell>
          <cell r="W70">
            <v>5.52034</v>
          </cell>
          <cell r="Y70">
            <v>1.0970200000000001</v>
          </cell>
          <cell r="AD70">
            <v>5.1372200000000001</v>
          </cell>
          <cell r="AE70">
            <v>5.3823600000000003</v>
          </cell>
          <cell r="AF70">
            <v>5.3648800000000003</v>
          </cell>
          <cell r="AK70">
            <v>1.0884799999999999</v>
          </cell>
          <cell r="AT70">
            <v>5.1400800000000002</v>
          </cell>
          <cell r="AU70">
            <v>5.1499199999999998</v>
          </cell>
          <cell r="AV70">
            <v>5.1748200000000004</v>
          </cell>
          <cell r="BA70">
            <v>1.07633</v>
          </cell>
          <cell r="CD70">
            <v>5.1479900000000001</v>
          </cell>
          <cell r="CG70">
            <v>3.2420399999999998</v>
          </cell>
          <cell r="CK70">
            <v>1.0860799999999999</v>
          </cell>
          <cell r="CN70">
            <v>5.1488100000000001</v>
          </cell>
          <cell r="CO70">
            <v>4.9560399999999998</v>
          </cell>
          <cell r="CP70">
            <v>5.1492300000000002</v>
          </cell>
          <cell r="DH70">
            <v>1.08639</v>
          </cell>
          <cell r="DJ70">
            <v>5.0004099999999996</v>
          </cell>
          <cell r="DK70">
            <v>5.27874</v>
          </cell>
          <cell r="DL70">
            <v>5.0737199999999998</v>
          </cell>
          <cell r="EI70">
            <v>1.09026</v>
          </cell>
          <cell r="EJ70">
            <v>5.4939600000000004</v>
          </cell>
          <cell r="EK70">
            <v>5.3014099999999997</v>
          </cell>
          <cell r="EL70">
            <v>5.3013599999999999</v>
          </cell>
          <cell r="ER70">
            <v>1.12548</v>
          </cell>
          <cell r="ET70">
            <v>2.3885800000000001</v>
          </cell>
          <cell r="EZ70">
            <v>5.74655</v>
          </cell>
          <cell r="FK70">
            <v>5.0463100000000001</v>
          </cell>
          <cell r="FO70">
            <v>1.07792</v>
          </cell>
        </row>
        <row r="71">
          <cell r="J71">
            <v>5.15</v>
          </cell>
          <cell r="K71">
            <v>1.11175</v>
          </cell>
          <cell r="N71">
            <v>4.95303</v>
          </cell>
          <cell r="O71">
            <v>1.10683</v>
          </cell>
          <cell r="R71">
            <v>5.2288500000000004</v>
          </cell>
          <cell r="S71">
            <v>1.10903</v>
          </cell>
          <cell r="V71">
            <v>5.4376899999999999</v>
          </cell>
          <cell r="W71">
            <v>5.4551299999999996</v>
          </cell>
          <cell r="Y71">
            <v>1.0962400000000001</v>
          </cell>
          <cell r="AD71">
            <v>5.08</v>
          </cell>
          <cell r="AE71">
            <v>5.32111</v>
          </cell>
          <cell r="AF71">
            <v>5.30382</v>
          </cell>
          <cell r="AK71">
            <v>1.0878099999999999</v>
          </cell>
          <cell r="AT71">
            <v>5.0831799999999996</v>
          </cell>
          <cell r="AU71">
            <v>5.0928500000000003</v>
          </cell>
          <cell r="AV71">
            <v>5.1175100000000002</v>
          </cell>
          <cell r="BA71">
            <v>1.07576</v>
          </cell>
          <cell r="CD71">
            <v>5.0898300000000001</v>
          </cell>
          <cell r="CG71">
            <v>3.2160000000000002</v>
          </cell>
          <cell r="CK71">
            <v>1.0854299999999999</v>
          </cell>
          <cell r="CN71">
            <v>5.0918999999999999</v>
          </cell>
          <cell r="CO71">
            <v>4.9026899999999998</v>
          </cell>
          <cell r="CP71">
            <v>5.09232</v>
          </cell>
          <cell r="DH71">
            <v>1.0857399999999999</v>
          </cell>
          <cell r="DJ71">
            <v>4.94625</v>
          </cell>
          <cell r="DK71">
            <v>5.2195</v>
          </cell>
          <cell r="DL71">
            <v>5.0182500000000001</v>
          </cell>
          <cell r="EI71">
            <v>1.0895900000000001</v>
          </cell>
          <cell r="EJ71">
            <v>5.4308100000000001</v>
          </cell>
          <cell r="EK71">
            <v>5.2414300000000003</v>
          </cell>
          <cell r="EL71">
            <v>5.24139</v>
          </cell>
          <cell r="ER71">
            <v>1.12456</v>
          </cell>
          <cell r="ET71">
            <v>2.3767100000000001</v>
          </cell>
          <cell r="EZ71">
            <v>5.6852900000000002</v>
          </cell>
          <cell r="FK71">
            <v>4.9922899999999997</v>
          </cell>
          <cell r="FO71">
            <v>1.0773900000000001</v>
          </cell>
        </row>
        <row r="72">
          <cell r="J72">
            <v>5.0923699999999998</v>
          </cell>
          <cell r="K72">
            <v>1.1108800000000001</v>
          </cell>
          <cell r="N72">
            <v>4.8985000000000003</v>
          </cell>
          <cell r="O72">
            <v>1.10598</v>
          </cell>
          <cell r="R72">
            <v>5.1703400000000004</v>
          </cell>
          <cell r="S72">
            <v>1.1081700000000001</v>
          </cell>
          <cell r="V72">
            <v>5.3740899999999998</v>
          </cell>
          <cell r="W72">
            <v>5.3913799999999998</v>
          </cell>
          <cell r="Y72">
            <v>1.0954600000000001</v>
          </cell>
          <cell r="AD72">
            <v>5.024</v>
          </cell>
          <cell r="AE72">
            <v>5.2611800000000004</v>
          </cell>
          <cell r="AF72">
            <v>5.2440899999999999</v>
          </cell>
          <cell r="AK72">
            <v>1.08714</v>
          </cell>
          <cell r="AT72">
            <v>5.0274900000000002</v>
          </cell>
          <cell r="AU72">
            <v>5.0370100000000004</v>
          </cell>
          <cell r="AV72">
            <v>5.0614299999999997</v>
          </cell>
          <cell r="BA72">
            <v>1.0751999999999999</v>
          </cell>
          <cell r="CD72">
            <v>5.03294</v>
          </cell>
          <cell r="CG72">
            <v>3.1904300000000001</v>
          </cell>
          <cell r="CK72">
            <v>1.0847899999999999</v>
          </cell>
          <cell r="CN72">
            <v>5.0362099999999996</v>
          </cell>
          <cell r="CO72">
            <v>4.8504500000000004</v>
          </cell>
          <cell r="CP72">
            <v>5.0366200000000001</v>
          </cell>
          <cell r="DH72">
            <v>1.0851</v>
          </cell>
          <cell r="DJ72">
            <v>4.8932200000000003</v>
          </cell>
          <cell r="DK72">
            <v>5.16153</v>
          </cell>
          <cell r="DL72">
            <v>4.9639600000000002</v>
          </cell>
          <cell r="EI72">
            <v>1.08893</v>
          </cell>
          <cell r="EJ72">
            <v>5.3690300000000004</v>
          </cell>
          <cell r="EK72">
            <v>5.18276</v>
          </cell>
          <cell r="EL72">
            <v>5.1827100000000002</v>
          </cell>
          <cell r="ER72">
            <v>1.12364</v>
          </cell>
          <cell r="ET72">
            <v>2.3650099999999998</v>
          </cell>
          <cell r="EZ72">
            <v>5.6252800000000001</v>
          </cell>
          <cell r="FK72">
            <v>4.9394</v>
          </cell>
          <cell r="FO72">
            <v>1.0768599999999999</v>
          </cell>
        </row>
        <row r="73">
          <cell r="J73">
            <v>5.0359800000000003</v>
          </cell>
          <cell r="K73">
            <v>1.11002</v>
          </cell>
          <cell r="N73">
            <v>4.8451399999999998</v>
          </cell>
          <cell r="O73">
            <v>1.1051500000000001</v>
          </cell>
          <cell r="R73">
            <v>5.1130899999999997</v>
          </cell>
          <cell r="S73">
            <v>1.10731</v>
          </cell>
          <cell r="V73">
            <v>5.3118999999999996</v>
          </cell>
          <cell r="W73">
            <v>5.3290300000000004</v>
          </cell>
          <cell r="Y73">
            <v>1.0947</v>
          </cell>
          <cell r="AD73">
            <v>4.9691999999999998</v>
          </cell>
          <cell r="AE73">
            <v>5.2025499999999996</v>
          </cell>
          <cell r="AF73">
            <v>5.1856400000000002</v>
          </cell>
          <cell r="AK73">
            <v>1.08649</v>
          </cell>
          <cell r="AT73">
            <v>4.9729900000000002</v>
          </cell>
          <cell r="AU73">
            <v>4.9823500000000003</v>
          </cell>
          <cell r="AV73">
            <v>5.0065400000000002</v>
          </cell>
          <cell r="BA73">
            <v>1.0746500000000001</v>
          </cell>
          <cell r="CD73">
            <v>4.9772699999999999</v>
          </cell>
          <cell r="CG73">
            <v>3.16533</v>
          </cell>
          <cell r="CK73">
            <v>1.0841499999999999</v>
          </cell>
          <cell r="CN73">
            <v>4.9817</v>
          </cell>
          <cell r="CO73">
            <v>4.7992999999999997</v>
          </cell>
          <cell r="CP73">
            <v>4.9821</v>
          </cell>
          <cell r="DH73">
            <v>1.08446</v>
          </cell>
          <cell r="DJ73">
            <v>4.84131</v>
          </cell>
          <cell r="DK73">
            <v>5.1048</v>
          </cell>
          <cell r="DL73">
            <v>4.9108099999999997</v>
          </cell>
          <cell r="EI73">
            <v>1.0882700000000001</v>
          </cell>
          <cell r="EJ73">
            <v>5.3085899999999997</v>
          </cell>
          <cell r="EK73">
            <v>5.1253299999999999</v>
          </cell>
          <cell r="EL73">
            <v>5.1252899999999997</v>
          </cell>
          <cell r="ER73">
            <v>1.1227400000000001</v>
          </cell>
          <cell r="ET73">
            <v>2.3534799999999998</v>
          </cell>
          <cell r="EZ73">
            <v>5.5664899999999999</v>
          </cell>
          <cell r="FK73">
            <v>4.8875999999999999</v>
          </cell>
          <cell r="FO73">
            <v>1.0763400000000001</v>
          </cell>
        </row>
        <row r="74">
          <cell r="J74">
            <v>4.9807899999999998</v>
          </cell>
          <cell r="K74">
            <v>1.10917</v>
          </cell>
          <cell r="N74">
            <v>4.79291</v>
          </cell>
          <cell r="O74">
            <v>1.10432</v>
          </cell>
          <cell r="R74">
            <v>5.0570700000000004</v>
          </cell>
          <cell r="S74">
            <v>1.10646</v>
          </cell>
          <cell r="V74">
            <v>5.25108</v>
          </cell>
          <cell r="W74">
            <v>5.2680400000000001</v>
          </cell>
          <cell r="Y74">
            <v>1.09395</v>
          </cell>
          <cell r="AD74">
            <v>4.9155499999999996</v>
          </cell>
          <cell r="AE74">
            <v>5.1451599999999997</v>
          </cell>
          <cell r="AF74">
            <v>5.1284400000000003</v>
          </cell>
          <cell r="AK74">
            <v>1.0858399999999999</v>
          </cell>
          <cell r="AT74">
            <v>4.9196299999999997</v>
          </cell>
          <cell r="AU74">
            <v>4.9288400000000001</v>
          </cell>
          <cell r="AV74">
            <v>4.9527999999999999</v>
          </cell>
          <cell r="BA74">
            <v>1.0741000000000001</v>
          </cell>
          <cell r="CD74">
            <v>4.9227999999999996</v>
          </cell>
          <cell r="CG74">
            <v>3.1406900000000002</v>
          </cell>
          <cell r="CK74">
            <v>1.0835300000000001</v>
          </cell>
          <cell r="CN74">
            <v>4.9283400000000004</v>
          </cell>
          <cell r="CO74">
            <v>4.7492200000000002</v>
          </cell>
          <cell r="CP74">
            <v>4.9287299999999998</v>
          </cell>
          <cell r="DH74">
            <v>1.0838300000000001</v>
          </cell>
          <cell r="DJ74">
            <v>4.7904799999999996</v>
          </cell>
          <cell r="DK74">
            <v>5.0492800000000004</v>
          </cell>
          <cell r="DL74">
            <v>4.8587699999999998</v>
          </cell>
          <cell r="EI74">
            <v>1.0876300000000001</v>
          </cell>
          <cell r="EJ74">
            <v>5.2494399999999999</v>
          </cell>
          <cell r="EK74">
            <v>5.0691300000000004</v>
          </cell>
          <cell r="EL74">
            <v>5.0690900000000001</v>
          </cell>
          <cell r="ER74">
            <v>1.1218399999999999</v>
          </cell>
          <cell r="ET74">
            <v>2.34212</v>
          </cell>
          <cell r="EZ74">
            <v>5.5088800000000004</v>
          </cell>
          <cell r="FK74">
            <v>4.8368599999999997</v>
          </cell>
          <cell r="FO74">
            <v>1.0758300000000001</v>
          </cell>
        </row>
        <row r="75">
          <cell r="J75">
            <v>4.9267700000000003</v>
          </cell>
          <cell r="K75">
            <v>1.10833</v>
          </cell>
          <cell r="N75">
            <v>4.7417899999999999</v>
          </cell>
          <cell r="O75">
            <v>1.1034999999999999</v>
          </cell>
          <cell r="R75">
            <v>5.0022399999999996</v>
          </cell>
          <cell r="S75">
            <v>1.1056299999999999</v>
          </cell>
          <cell r="V75">
            <v>5.1915699999999996</v>
          </cell>
          <cell r="W75">
            <v>5.20838</v>
          </cell>
          <cell r="Y75">
            <v>1.09321</v>
          </cell>
          <cell r="AD75">
            <v>4.8630300000000002</v>
          </cell>
          <cell r="AE75">
            <v>5.0889899999999999</v>
          </cell>
          <cell r="AF75">
            <v>5.0724499999999999</v>
          </cell>
          <cell r="AK75">
            <v>1.0851999999999999</v>
          </cell>
          <cell r="AT75">
            <v>4.8673900000000003</v>
          </cell>
          <cell r="AU75">
            <v>4.8764500000000002</v>
          </cell>
          <cell r="AV75">
            <v>4.9001799999999998</v>
          </cell>
          <cell r="BA75">
            <v>1.0735600000000001</v>
          </cell>
          <cell r="CD75">
            <v>4.8694800000000003</v>
          </cell>
          <cell r="CG75">
            <v>3.1164900000000002</v>
          </cell>
          <cell r="CK75">
            <v>1.08291</v>
          </cell>
          <cell r="CN75">
            <v>4.8760899999999996</v>
          </cell>
          <cell r="CO75">
            <v>4.7001600000000003</v>
          </cell>
          <cell r="CP75">
            <v>4.8764700000000003</v>
          </cell>
          <cell r="DH75">
            <v>1.08321</v>
          </cell>
          <cell r="DJ75">
            <v>4.7407000000000004</v>
          </cell>
          <cell r="DK75">
            <v>4.9949199999999996</v>
          </cell>
          <cell r="DL75">
            <v>4.8078099999999999</v>
          </cell>
          <cell r="EI75">
            <v>1.0869899999999999</v>
          </cell>
          <cell r="EJ75">
            <v>5.1915399999999998</v>
          </cell>
          <cell r="EK75">
            <v>5.0141200000000001</v>
          </cell>
          <cell r="EL75">
            <v>5.0140700000000002</v>
          </cell>
          <cell r="ER75">
            <v>1.1209499999999999</v>
          </cell>
          <cell r="ET75">
            <v>2.3309299999999999</v>
          </cell>
          <cell r="EZ75">
            <v>5.45242</v>
          </cell>
          <cell r="FK75">
            <v>4.7871499999999996</v>
          </cell>
          <cell r="FO75">
            <v>1.07531</v>
          </cell>
        </row>
        <row r="76">
          <cell r="J76">
            <v>4.8738900000000003</v>
          </cell>
          <cell r="K76">
            <v>1.1074999999999999</v>
          </cell>
          <cell r="N76">
            <v>4.6917299999999997</v>
          </cell>
          <cell r="O76">
            <v>1.1027</v>
          </cell>
          <cell r="R76">
            <v>4.9485700000000001</v>
          </cell>
          <cell r="S76">
            <v>1.1048</v>
          </cell>
          <cell r="V76">
            <v>5.1333500000000001</v>
          </cell>
          <cell r="W76">
            <v>5.15001</v>
          </cell>
          <cell r="Y76">
            <v>1.0924700000000001</v>
          </cell>
          <cell r="AD76">
            <v>4.8116000000000003</v>
          </cell>
          <cell r="AE76">
            <v>5.0340100000000003</v>
          </cell>
          <cell r="AF76">
            <v>5.0176299999999996</v>
          </cell>
          <cell r="AK76">
            <v>1.08457</v>
          </cell>
          <cell r="AT76">
            <v>4.81623</v>
          </cell>
          <cell r="AU76">
            <v>4.8251499999999998</v>
          </cell>
          <cell r="AV76">
            <v>4.8486599999999997</v>
          </cell>
          <cell r="BA76">
            <v>1.0730200000000001</v>
          </cell>
          <cell r="CD76">
            <v>4.8172899999999998</v>
          </cell>
          <cell r="CG76">
            <v>3.0927199999999999</v>
          </cell>
          <cell r="CK76">
            <v>1.0823</v>
          </cell>
          <cell r="CN76">
            <v>4.8249199999999997</v>
          </cell>
          <cell r="CO76">
            <v>4.6521100000000004</v>
          </cell>
          <cell r="CP76">
            <v>4.8253000000000004</v>
          </cell>
          <cell r="DH76">
            <v>1.0826</v>
          </cell>
          <cell r="DJ76">
            <v>4.6919300000000002</v>
          </cell>
          <cell r="DK76">
            <v>4.9416900000000004</v>
          </cell>
          <cell r="DL76">
            <v>4.7579000000000002</v>
          </cell>
          <cell r="EI76">
            <v>1.0863499999999999</v>
          </cell>
          <cell r="EJ76">
            <v>5.1348700000000003</v>
          </cell>
          <cell r="EK76">
            <v>4.9602500000000003</v>
          </cell>
          <cell r="EL76">
            <v>4.96021</v>
          </cell>
          <cell r="ER76">
            <v>1.12008</v>
          </cell>
          <cell r="ET76">
            <v>2.31989</v>
          </cell>
          <cell r="EZ76">
            <v>5.3970799999999999</v>
          </cell>
          <cell r="FK76">
            <v>4.7384399999999998</v>
          </cell>
          <cell r="FO76">
            <v>1.07481</v>
          </cell>
        </row>
        <row r="77">
          <cell r="J77">
            <v>4.82212</v>
          </cell>
          <cell r="K77">
            <v>1.1066800000000001</v>
          </cell>
          <cell r="N77">
            <v>4.6427199999999997</v>
          </cell>
          <cell r="O77">
            <v>1.1019000000000001</v>
          </cell>
          <cell r="R77">
            <v>4.8960299999999997</v>
          </cell>
          <cell r="S77">
            <v>1.10399</v>
          </cell>
          <cell r="V77">
            <v>5.0763699999999998</v>
          </cell>
          <cell r="W77">
            <v>5.0928899999999997</v>
          </cell>
          <cell r="Y77">
            <v>1.0917399999999999</v>
          </cell>
          <cell r="AD77">
            <v>4.7612300000000003</v>
          </cell>
          <cell r="AE77">
            <v>4.9801700000000002</v>
          </cell>
          <cell r="AF77">
            <v>4.9639600000000002</v>
          </cell>
          <cell r="AK77">
            <v>1.0839399999999999</v>
          </cell>
          <cell r="AT77">
            <v>4.7661300000000004</v>
          </cell>
          <cell r="AU77">
            <v>4.7749100000000002</v>
          </cell>
          <cell r="AV77">
            <v>4.7981999999999996</v>
          </cell>
          <cell r="BA77">
            <v>1.0724899999999999</v>
          </cell>
          <cell r="CD77">
            <v>4.7661899999999999</v>
          </cell>
          <cell r="CG77">
            <v>3.0693800000000002</v>
          </cell>
          <cell r="CK77">
            <v>1.08169</v>
          </cell>
          <cell r="CN77">
            <v>4.7747999999999999</v>
          </cell>
          <cell r="CO77">
            <v>4.6050300000000002</v>
          </cell>
          <cell r="CP77">
            <v>4.7751799999999998</v>
          </cell>
          <cell r="DH77">
            <v>1.08199</v>
          </cell>
          <cell r="DJ77">
            <v>4.6441600000000003</v>
          </cell>
          <cell r="DK77">
            <v>4.88957</v>
          </cell>
          <cell r="DL77">
            <v>4.7090100000000001</v>
          </cell>
          <cell r="EI77">
            <v>1.0857300000000001</v>
          </cell>
          <cell r="EJ77">
            <v>5.0793799999999996</v>
          </cell>
          <cell r="EK77">
            <v>4.9075100000000003</v>
          </cell>
          <cell r="EL77">
            <v>4.90747</v>
          </cell>
          <cell r="ER77">
            <v>1.11921</v>
          </cell>
          <cell r="ET77">
            <v>2.3090099999999998</v>
          </cell>
          <cell r="EZ77">
            <v>5.3428300000000002</v>
          </cell>
          <cell r="FK77">
            <v>4.6907100000000002</v>
          </cell>
          <cell r="FO77">
            <v>1.0743100000000001</v>
          </cell>
        </row>
        <row r="78">
          <cell r="J78">
            <v>4.77142</v>
          </cell>
          <cell r="K78">
            <v>1.1058600000000001</v>
          </cell>
          <cell r="N78">
            <v>4.5947100000000001</v>
          </cell>
          <cell r="O78">
            <v>1.10111</v>
          </cell>
          <cell r="R78">
            <v>4.8445799999999997</v>
          </cell>
          <cell r="S78">
            <v>1.10318</v>
          </cell>
          <cell r="V78">
            <v>5.0206099999999996</v>
          </cell>
          <cell r="W78">
            <v>5.0369799999999998</v>
          </cell>
          <cell r="Y78">
            <v>1.0910299999999999</v>
          </cell>
          <cell r="AD78">
            <v>4.7119</v>
          </cell>
          <cell r="AE78">
            <v>4.9274399999999998</v>
          </cell>
          <cell r="AF78">
            <v>4.9114100000000001</v>
          </cell>
          <cell r="AK78">
            <v>1.0833299999999999</v>
          </cell>
          <cell r="AT78">
            <v>4.7170500000000004</v>
          </cell>
          <cell r="AU78">
            <v>4.7256999999999998</v>
          </cell>
          <cell r="AV78">
            <v>4.7487599999999999</v>
          </cell>
          <cell r="BA78">
            <v>1.0719700000000001</v>
          </cell>
          <cell r="CD78">
            <v>4.7161499999999998</v>
          </cell>
          <cell r="CG78">
            <v>3.04644</v>
          </cell>
          <cell r="CK78">
            <v>1.0810900000000001</v>
          </cell>
          <cell r="CN78">
            <v>4.7257100000000003</v>
          </cell>
          <cell r="CO78">
            <v>4.5588899999999999</v>
          </cell>
          <cell r="CP78">
            <v>4.7260799999999996</v>
          </cell>
          <cell r="DH78">
            <v>1.0813900000000001</v>
          </cell>
          <cell r="DJ78">
            <v>4.5973600000000001</v>
          </cell>
          <cell r="DK78">
            <v>4.8385199999999999</v>
          </cell>
          <cell r="DL78">
            <v>4.6611200000000004</v>
          </cell>
          <cell r="EI78">
            <v>1.08511</v>
          </cell>
          <cell r="EJ78">
            <v>5.0250500000000002</v>
          </cell>
          <cell r="EK78">
            <v>4.8558500000000002</v>
          </cell>
          <cell r="EL78">
            <v>4.85581</v>
          </cell>
          <cell r="ER78">
            <v>1.11836</v>
          </cell>
          <cell r="ET78">
            <v>2.2982800000000001</v>
          </cell>
          <cell r="EZ78">
            <v>5.2896400000000003</v>
          </cell>
          <cell r="FK78">
            <v>4.6439399999999997</v>
          </cell>
          <cell r="FO78">
            <v>1.07382</v>
          </cell>
        </row>
        <row r="79">
          <cell r="J79">
            <v>4.7217599999999997</v>
          </cell>
          <cell r="K79">
            <v>1.1050599999999999</v>
          </cell>
          <cell r="N79">
            <v>4.5476900000000002</v>
          </cell>
          <cell r="O79">
            <v>1.10033</v>
          </cell>
          <cell r="R79">
            <v>4.7942</v>
          </cell>
          <cell r="S79">
            <v>1.1023799999999999</v>
          </cell>
          <cell r="V79">
            <v>4.9660200000000003</v>
          </cell>
          <cell r="W79">
            <v>4.9822499999999996</v>
          </cell>
          <cell r="Y79">
            <v>1.09032</v>
          </cell>
          <cell r="AD79">
            <v>4.66357</v>
          </cell>
          <cell r="AE79">
            <v>4.8757999999999999</v>
          </cell>
          <cell r="AF79">
            <v>4.8599300000000003</v>
          </cell>
          <cell r="AK79">
            <v>1.0827100000000001</v>
          </cell>
          <cell r="AT79">
            <v>4.6689699999999998</v>
          </cell>
          <cell r="AU79">
            <v>4.6774800000000001</v>
          </cell>
          <cell r="AV79">
            <v>4.7003399999999997</v>
          </cell>
          <cell r="BA79">
            <v>1.07145</v>
          </cell>
          <cell r="CD79">
            <v>4.6671500000000004</v>
          </cell>
          <cell r="CG79">
            <v>3.0239099999999999</v>
          </cell>
          <cell r="CK79">
            <v>1.0805</v>
          </cell>
          <cell r="CN79">
            <v>4.6776099999999996</v>
          </cell>
          <cell r="CO79">
            <v>4.5136799999999999</v>
          </cell>
          <cell r="CP79">
            <v>4.6779700000000002</v>
          </cell>
          <cell r="DH79">
            <v>1.0808</v>
          </cell>
          <cell r="DJ79">
            <v>4.5514900000000003</v>
          </cell>
          <cell r="DK79">
            <v>4.7885200000000001</v>
          </cell>
          <cell r="DL79">
            <v>4.6141899999999998</v>
          </cell>
          <cell r="EI79">
            <v>1.08449</v>
          </cell>
          <cell r="EJ79">
            <v>4.9718400000000003</v>
          </cell>
          <cell r="EK79">
            <v>4.80525</v>
          </cell>
          <cell r="EL79">
            <v>4.8052099999999998</v>
          </cell>
          <cell r="ER79">
            <v>1.11751</v>
          </cell>
          <cell r="ET79">
            <v>2.2877100000000001</v>
          </cell>
          <cell r="EZ79">
            <v>5.2374799999999997</v>
          </cell>
          <cell r="FK79">
            <v>4.5980800000000004</v>
          </cell>
          <cell r="FO79">
            <v>1.0733299999999999</v>
          </cell>
        </row>
        <row r="80">
          <cell r="J80">
            <v>4.6731199999999999</v>
          </cell>
          <cell r="K80">
            <v>1.1042700000000001</v>
          </cell>
          <cell r="N80">
            <v>4.50162</v>
          </cell>
          <cell r="O80">
            <v>1.0995600000000001</v>
          </cell>
          <cell r="R80">
            <v>4.7448499999999996</v>
          </cell>
          <cell r="S80">
            <v>1.1015999999999999</v>
          </cell>
          <cell r="V80">
            <v>4.9125800000000002</v>
          </cell>
          <cell r="W80">
            <v>4.9286700000000003</v>
          </cell>
          <cell r="Y80">
            <v>1.08962</v>
          </cell>
          <cell r="AD80">
            <v>4.6162200000000002</v>
          </cell>
          <cell r="AE80">
            <v>4.8252199999999998</v>
          </cell>
          <cell r="AF80">
            <v>4.8095100000000004</v>
          </cell>
          <cell r="AK80">
            <v>1.0821099999999999</v>
          </cell>
          <cell r="AT80">
            <v>4.6218599999999999</v>
          </cell>
          <cell r="AU80">
            <v>4.6302399999999997</v>
          </cell>
          <cell r="AV80">
            <v>4.6528900000000002</v>
          </cell>
          <cell r="BA80">
            <v>1.07094</v>
          </cell>
          <cell r="CD80">
            <v>4.6191500000000003</v>
          </cell>
          <cell r="CG80">
            <v>3.0017800000000001</v>
          </cell>
          <cell r="CK80">
            <v>1.07992</v>
          </cell>
          <cell r="CN80">
            <v>4.6304800000000004</v>
          </cell>
          <cell r="CO80">
            <v>4.4693699999999996</v>
          </cell>
          <cell r="CP80">
            <v>4.6308299999999996</v>
          </cell>
          <cell r="DH80">
            <v>1.0802099999999999</v>
          </cell>
          <cell r="DJ80">
            <v>4.5065400000000002</v>
          </cell>
          <cell r="DK80">
            <v>4.7395300000000002</v>
          </cell>
          <cell r="DL80">
            <v>4.5681900000000004</v>
          </cell>
          <cell r="EI80">
            <v>1.08389</v>
          </cell>
          <cell r="EJ80">
            <v>4.9197199999999999</v>
          </cell>
          <cell r="EK80">
            <v>4.7556900000000004</v>
          </cell>
          <cell r="EL80">
            <v>4.7556500000000002</v>
          </cell>
          <cell r="ER80">
            <v>1.1166799999999999</v>
          </cell>
          <cell r="ET80">
            <v>2.2772800000000002</v>
          </cell>
          <cell r="EZ80">
            <v>5.1863299999999999</v>
          </cell>
          <cell r="FK80">
            <v>4.5531300000000003</v>
          </cell>
          <cell r="FO80">
            <v>1.07284</v>
          </cell>
        </row>
        <row r="81">
          <cell r="J81">
            <v>4.62547</v>
          </cell>
          <cell r="K81">
            <v>1.10348</v>
          </cell>
          <cell r="N81">
            <v>4.4564899999999996</v>
          </cell>
          <cell r="O81">
            <v>1.0987899999999999</v>
          </cell>
          <cell r="R81">
            <v>4.6965000000000003</v>
          </cell>
          <cell r="S81">
            <v>1.1008199999999999</v>
          </cell>
          <cell r="V81">
            <v>4.8602499999999997</v>
          </cell>
          <cell r="W81">
            <v>4.8761999999999999</v>
          </cell>
          <cell r="Y81">
            <v>1.0889200000000001</v>
          </cell>
          <cell r="AD81">
            <v>4.5698100000000004</v>
          </cell>
          <cell r="AE81">
            <v>4.7756600000000002</v>
          </cell>
          <cell r="AF81">
            <v>4.7601100000000001</v>
          </cell>
          <cell r="AK81">
            <v>1.08151</v>
          </cell>
          <cell r="AT81">
            <v>4.5756899999999998</v>
          </cell>
          <cell r="AU81">
            <v>4.5839400000000001</v>
          </cell>
          <cell r="AV81">
            <v>4.6063799999999997</v>
          </cell>
          <cell r="BA81">
            <v>1.0704400000000001</v>
          </cell>
          <cell r="CD81">
            <v>4.5721299999999996</v>
          </cell>
          <cell r="CG81">
            <v>2.9800200000000001</v>
          </cell>
          <cell r="CK81">
            <v>1.07934</v>
          </cell>
          <cell r="CN81">
            <v>4.5842900000000002</v>
          </cell>
          <cell r="CO81">
            <v>4.4259300000000001</v>
          </cell>
          <cell r="CP81">
            <v>4.5846400000000003</v>
          </cell>
          <cell r="DH81">
            <v>1.0796300000000001</v>
          </cell>
          <cell r="DJ81">
            <v>4.4624699999999997</v>
          </cell>
          <cell r="DK81">
            <v>4.6915300000000002</v>
          </cell>
          <cell r="DL81">
            <v>4.5231199999999996</v>
          </cell>
          <cell r="EI81">
            <v>1.0832900000000001</v>
          </cell>
          <cell r="EJ81">
            <v>4.8686600000000002</v>
          </cell>
          <cell r="EK81">
            <v>4.7071199999999997</v>
          </cell>
          <cell r="EL81">
            <v>4.7070800000000004</v>
          </cell>
          <cell r="ER81">
            <v>1.11585</v>
          </cell>
          <cell r="ET81">
            <v>2.2669899999999998</v>
          </cell>
          <cell r="EZ81">
            <v>5.1361600000000003</v>
          </cell>
          <cell r="FK81">
            <v>4.5090500000000002</v>
          </cell>
          <cell r="FO81">
            <v>1.07236</v>
          </cell>
        </row>
        <row r="82">
          <cell r="J82">
            <v>4.5787800000000001</v>
          </cell>
          <cell r="K82">
            <v>1.1027</v>
          </cell>
          <cell r="N82">
            <v>4.4122599999999998</v>
          </cell>
          <cell r="O82">
            <v>1.0980399999999999</v>
          </cell>
          <cell r="R82">
            <v>4.6491400000000001</v>
          </cell>
          <cell r="S82">
            <v>1.10005</v>
          </cell>
          <cell r="V82">
            <v>4.8090000000000002</v>
          </cell>
          <cell r="W82">
            <v>4.8248199999999999</v>
          </cell>
          <cell r="Y82">
            <v>1.0882400000000001</v>
          </cell>
          <cell r="AD82">
            <v>4.5243399999999996</v>
          </cell>
          <cell r="AE82">
            <v>4.7271000000000001</v>
          </cell>
          <cell r="AF82">
            <v>4.7117100000000001</v>
          </cell>
          <cell r="AK82">
            <v>1.0809200000000001</v>
          </cell>
          <cell r="AT82">
            <v>4.5304399999999996</v>
          </cell>
          <cell r="AU82">
            <v>4.53857</v>
          </cell>
          <cell r="AV82">
            <v>4.56081</v>
          </cell>
          <cell r="BA82">
            <v>1.0699399999999999</v>
          </cell>
          <cell r="CD82">
            <v>4.5260499999999997</v>
          </cell>
          <cell r="CG82">
            <v>2.9586399999999999</v>
          </cell>
          <cell r="CK82">
            <v>1.07877</v>
          </cell>
          <cell r="CN82">
            <v>4.5390199999999998</v>
          </cell>
          <cell r="CO82">
            <v>4.3833399999999996</v>
          </cell>
          <cell r="CP82">
            <v>4.5393600000000003</v>
          </cell>
          <cell r="DH82">
            <v>1.0790599999999999</v>
          </cell>
          <cell r="DJ82">
            <v>4.4192799999999997</v>
          </cell>
          <cell r="DK82">
            <v>4.6444799999999997</v>
          </cell>
          <cell r="DL82">
            <v>4.4789300000000001</v>
          </cell>
          <cell r="EI82">
            <v>1.0827</v>
          </cell>
          <cell r="EJ82">
            <v>4.8186299999999997</v>
          </cell>
          <cell r="EK82">
            <v>4.6595300000000002</v>
          </cell>
          <cell r="EL82">
            <v>4.6594899999999999</v>
          </cell>
          <cell r="ER82">
            <v>1.11503</v>
          </cell>
          <cell r="ET82">
            <v>2.25685</v>
          </cell>
          <cell r="EZ82">
            <v>5.0869499999999999</v>
          </cell>
          <cell r="FK82">
            <v>4.4658300000000004</v>
          </cell>
          <cell r="FO82">
            <v>1.07189</v>
          </cell>
        </row>
        <row r="83">
          <cell r="J83">
            <v>4.5330199999999996</v>
          </cell>
          <cell r="K83">
            <v>1.1019399999999999</v>
          </cell>
          <cell r="N83">
            <v>4.3689099999999996</v>
          </cell>
          <cell r="O83">
            <v>1.0972999999999999</v>
          </cell>
          <cell r="R83">
            <v>4.6027199999999997</v>
          </cell>
          <cell r="S83">
            <v>1.0992900000000001</v>
          </cell>
          <cell r="V83">
            <v>4.7588100000000004</v>
          </cell>
          <cell r="W83">
            <v>4.7744900000000001</v>
          </cell>
          <cell r="Y83">
            <v>1.0875600000000001</v>
          </cell>
          <cell r="AD83">
            <v>4.4797599999999997</v>
          </cell>
          <cell r="AE83">
            <v>4.6795200000000001</v>
          </cell>
          <cell r="AF83">
            <v>4.6642700000000001</v>
          </cell>
          <cell r="AK83">
            <v>1.0803400000000001</v>
          </cell>
          <cell r="AT83">
            <v>4.4860899999999999</v>
          </cell>
          <cell r="AU83">
            <v>4.4940899999999999</v>
          </cell>
          <cell r="AV83">
            <v>4.5161300000000004</v>
          </cell>
          <cell r="BA83">
            <v>1.0694399999999999</v>
          </cell>
          <cell r="CD83">
            <v>4.4809099999999997</v>
          </cell>
          <cell r="CG83">
            <v>2.93763</v>
          </cell>
          <cell r="CK83">
            <v>1.0782</v>
          </cell>
          <cell r="CN83">
            <v>4.4946400000000004</v>
          </cell>
          <cell r="CO83">
            <v>4.3415699999999999</v>
          </cell>
          <cell r="CP83">
            <v>4.49498</v>
          </cell>
          <cell r="DH83">
            <v>1.0784899999999999</v>
          </cell>
          <cell r="DJ83">
            <v>4.3769200000000001</v>
          </cell>
          <cell r="DK83">
            <v>4.5983700000000001</v>
          </cell>
          <cell r="DL83">
            <v>4.4356</v>
          </cell>
          <cell r="EI83">
            <v>1.0821099999999999</v>
          </cell>
          <cell r="EJ83">
            <v>4.7696100000000001</v>
          </cell>
          <cell r="EK83">
            <v>4.6128799999999996</v>
          </cell>
          <cell r="EL83">
            <v>4.6128499999999999</v>
          </cell>
          <cell r="ER83">
            <v>1.11422</v>
          </cell>
          <cell r="ET83">
            <v>2.2468499999999998</v>
          </cell>
          <cell r="EZ83">
            <v>5.0386600000000001</v>
          </cell>
          <cell r="FK83">
            <v>4.4234299999999998</v>
          </cell>
          <cell r="FO83">
            <v>1.07142</v>
          </cell>
        </row>
        <row r="84">
          <cell r="J84">
            <v>4.4881799999999998</v>
          </cell>
          <cell r="K84">
            <v>1.10118</v>
          </cell>
          <cell r="N84">
            <v>4.3264100000000001</v>
          </cell>
          <cell r="O84">
            <v>1.09656</v>
          </cell>
          <cell r="R84">
            <v>4.5572400000000002</v>
          </cell>
          <cell r="S84">
            <v>1.0985400000000001</v>
          </cell>
          <cell r="V84">
            <v>4.7096299999999998</v>
          </cell>
          <cell r="W84">
            <v>4.7251799999999999</v>
          </cell>
          <cell r="Y84">
            <v>1.0868899999999999</v>
          </cell>
          <cell r="AD84">
            <v>4.4360600000000003</v>
          </cell>
          <cell r="AE84">
            <v>4.6328800000000001</v>
          </cell>
          <cell r="AF84">
            <v>4.6177799999999998</v>
          </cell>
          <cell r="AK84">
            <v>1.0797600000000001</v>
          </cell>
          <cell r="AT84">
            <v>4.4425999999999997</v>
          </cell>
          <cell r="AU84">
            <v>4.4504799999999998</v>
          </cell>
          <cell r="AV84">
            <v>4.4723199999999999</v>
          </cell>
          <cell r="BA84">
            <v>1.0689500000000001</v>
          </cell>
          <cell r="CD84">
            <v>4.4366599999999998</v>
          </cell>
          <cell r="CG84">
            <v>2.9169700000000001</v>
          </cell>
          <cell r="CK84">
            <v>1.0776399999999999</v>
          </cell>
          <cell r="CN84">
            <v>4.45113</v>
          </cell>
          <cell r="CO84">
            <v>4.3006200000000003</v>
          </cell>
          <cell r="CP84">
            <v>4.45146</v>
          </cell>
          <cell r="DH84">
            <v>1.0779300000000001</v>
          </cell>
          <cell r="DJ84">
            <v>4.3353799999999998</v>
          </cell>
          <cell r="DK84">
            <v>4.5531699999999997</v>
          </cell>
          <cell r="DL84">
            <v>4.3931199999999997</v>
          </cell>
          <cell r="EI84">
            <v>1.0815300000000001</v>
          </cell>
          <cell r="EJ84">
            <v>4.7215600000000002</v>
          </cell>
          <cell r="EK84">
            <v>4.5671600000000003</v>
          </cell>
          <cell r="EL84">
            <v>4.5671299999999997</v>
          </cell>
          <cell r="ER84">
            <v>1.1134200000000001</v>
          </cell>
          <cell r="ET84">
            <v>2.23698</v>
          </cell>
          <cell r="EZ84">
            <v>4.9912799999999997</v>
          </cell>
          <cell r="FK84">
            <v>4.38185</v>
          </cell>
          <cell r="FO84">
            <v>1.0709599999999999</v>
          </cell>
        </row>
        <row r="85">
          <cell r="J85">
            <v>4.4442199999999996</v>
          </cell>
          <cell r="K85">
            <v>1.10043</v>
          </cell>
          <cell r="N85">
            <v>4.2847499999999998</v>
          </cell>
          <cell r="O85">
            <v>1.0958300000000001</v>
          </cell>
          <cell r="R85">
            <v>4.5126499999999998</v>
          </cell>
          <cell r="S85">
            <v>1.09779</v>
          </cell>
          <cell r="V85">
            <v>4.6614500000000003</v>
          </cell>
          <cell r="W85">
            <v>4.6768700000000001</v>
          </cell>
          <cell r="Y85">
            <v>1.08623</v>
          </cell>
          <cell r="AD85">
            <v>4.3932099999999998</v>
          </cell>
          <cell r="AE85">
            <v>4.5871500000000003</v>
          </cell>
          <cell r="AF85">
            <v>4.5721999999999996</v>
          </cell>
          <cell r="AK85">
            <v>1.0791900000000001</v>
          </cell>
          <cell r="AT85">
            <v>4.3999600000000001</v>
          </cell>
          <cell r="AU85">
            <v>4.4077299999999999</v>
          </cell>
          <cell r="AV85">
            <v>4.4293699999999996</v>
          </cell>
          <cell r="BA85">
            <v>1.06847</v>
          </cell>
          <cell r="CD85">
            <v>4.3932799999999999</v>
          </cell>
          <cell r="CG85">
            <v>2.8966599999999998</v>
          </cell>
          <cell r="CK85">
            <v>1.0770900000000001</v>
          </cell>
          <cell r="CN85">
            <v>4.4084599999999998</v>
          </cell>
          <cell r="CO85">
            <v>4.2604499999999996</v>
          </cell>
          <cell r="CP85">
            <v>4.4087899999999998</v>
          </cell>
          <cell r="DH85">
            <v>1.07738</v>
          </cell>
          <cell r="DJ85">
            <v>4.2946499999999999</v>
          </cell>
          <cell r="DK85">
            <v>4.5088600000000003</v>
          </cell>
          <cell r="DL85">
            <v>4.3514600000000003</v>
          </cell>
          <cell r="EI85">
            <v>1.0809599999999999</v>
          </cell>
          <cell r="EJ85">
            <v>4.6744599999999998</v>
          </cell>
          <cell r="EK85">
            <v>4.5223399999999998</v>
          </cell>
          <cell r="EL85">
            <v>4.5223100000000001</v>
          </cell>
          <cell r="ER85">
            <v>1.11263</v>
          </cell>
          <cell r="ET85">
            <v>2.2272500000000002</v>
          </cell>
          <cell r="EZ85">
            <v>4.9447799999999997</v>
          </cell>
          <cell r="FK85">
            <v>4.3410500000000001</v>
          </cell>
          <cell r="FO85">
            <v>1.0705</v>
          </cell>
        </row>
        <row r="86">
          <cell r="J86">
            <v>4.4011199999999997</v>
          </cell>
          <cell r="K86">
            <v>1.09968</v>
          </cell>
          <cell r="N86">
            <v>4.2439</v>
          </cell>
          <cell r="O86">
            <v>1.09511</v>
          </cell>
          <cell r="R86">
            <v>4.4689399999999999</v>
          </cell>
          <cell r="S86">
            <v>1.0970599999999999</v>
          </cell>
          <cell r="V86">
            <v>4.6142399999999997</v>
          </cell>
          <cell r="W86">
            <v>4.6295299999999999</v>
          </cell>
          <cell r="Y86">
            <v>1.08558</v>
          </cell>
          <cell r="AD86">
            <v>4.3512000000000004</v>
          </cell>
          <cell r="AE86">
            <v>4.5423299999999998</v>
          </cell>
          <cell r="AF86">
            <v>4.52752</v>
          </cell>
          <cell r="AK86">
            <v>1.0786199999999999</v>
          </cell>
          <cell r="AT86">
            <v>4.3581399999999997</v>
          </cell>
          <cell r="AU86">
            <v>4.3658000000000001</v>
          </cell>
          <cell r="AV86">
            <v>4.3872499999999999</v>
          </cell>
          <cell r="BA86">
            <v>1.06799</v>
          </cell>
          <cell r="CD86">
            <v>4.3507600000000002</v>
          </cell>
          <cell r="CG86">
            <v>2.87669</v>
          </cell>
          <cell r="CK86">
            <v>1.0765400000000001</v>
          </cell>
          <cell r="CN86">
            <v>4.3666200000000002</v>
          </cell>
          <cell r="CO86">
            <v>4.2210400000000003</v>
          </cell>
          <cell r="CP86">
            <v>4.3669399999999996</v>
          </cell>
          <cell r="DH86">
            <v>1.07683</v>
          </cell>
          <cell r="DJ86">
            <v>4.2546900000000001</v>
          </cell>
          <cell r="DK86">
            <v>4.4654100000000003</v>
          </cell>
          <cell r="DL86">
            <v>4.3106099999999996</v>
          </cell>
          <cell r="EI86">
            <v>1.08039</v>
          </cell>
          <cell r="EJ86">
            <v>4.6282899999999998</v>
          </cell>
          <cell r="EK86">
            <v>4.4783900000000001</v>
          </cell>
          <cell r="EL86">
            <v>4.4783600000000003</v>
          </cell>
          <cell r="ER86">
            <v>1.11185</v>
          </cell>
          <cell r="ET86">
            <v>2.2176399999999998</v>
          </cell>
          <cell r="EZ86">
            <v>4.8991400000000001</v>
          </cell>
          <cell r="FK86">
            <v>4.3010299999999999</v>
          </cell>
          <cell r="FO86">
            <v>1.0700400000000001</v>
          </cell>
        </row>
        <row r="87">
          <cell r="J87">
            <v>4.3588699999999996</v>
          </cell>
          <cell r="K87">
            <v>1.0989500000000001</v>
          </cell>
          <cell r="N87">
            <v>4.2038500000000001</v>
          </cell>
          <cell r="O87">
            <v>1.0944</v>
          </cell>
          <cell r="R87">
            <v>4.4260799999999998</v>
          </cell>
          <cell r="S87">
            <v>1.09633</v>
          </cell>
          <cell r="V87">
            <v>4.5679699999999999</v>
          </cell>
          <cell r="W87">
            <v>4.5831400000000002</v>
          </cell>
          <cell r="Y87">
            <v>1.0849299999999999</v>
          </cell>
          <cell r="AD87">
            <v>4.30999</v>
          </cell>
          <cell r="AE87">
            <v>4.4983700000000004</v>
          </cell>
          <cell r="AF87">
            <v>4.4836999999999998</v>
          </cell>
          <cell r="AK87">
            <v>1.07806</v>
          </cell>
          <cell r="AT87">
            <v>4.3171299999999997</v>
          </cell>
          <cell r="AU87">
            <v>4.3246700000000002</v>
          </cell>
          <cell r="AV87">
            <v>4.3459399999999997</v>
          </cell>
          <cell r="BA87">
            <v>1.06752</v>
          </cell>
          <cell r="CD87">
            <v>4.3090700000000002</v>
          </cell>
          <cell r="CG87">
            <v>2.8570600000000002</v>
          </cell>
          <cell r="CK87">
            <v>1.0760000000000001</v>
          </cell>
          <cell r="CN87">
            <v>4.3255800000000004</v>
          </cell>
          <cell r="CO87">
            <v>4.1823800000000002</v>
          </cell>
          <cell r="CP87">
            <v>4.3258999999999999</v>
          </cell>
          <cell r="DH87">
            <v>1.07629</v>
          </cell>
          <cell r="DJ87">
            <v>4.21549</v>
          </cell>
          <cell r="DK87">
            <v>4.42279</v>
          </cell>
          <cell r="DL87">
            <v>4.2705200000000003</v>
          </cell>
          <cell r="EI87">
            <v>1.0798300000000001</v>
          </cell>
          <cell r="EJ87">
            <v>4.5830200000000003</v>
          </cell>
          <cell r="EK87">
            <v>4.4352999999999998</v>
          </cell>
          <cell r="EL87">
            <v>4.4352600000000004</v>
          </cell>
          <cell r="ER87">
            <v>1.11107</v>
          </cell>
          <cell r="ET87">
            <v>2.20817</v>
          </cell>
          <cell r="EZ87">
            <v>4.8543500000000002</v>
          </cell>
          <cell r="FK87">
            <v>4.2617500000000001</v>
          </cell>
          <cell r="FO87">
            <v>1.06959</v>
          </cell>
        </row>
        <row r="88">
          <cell r="J88">
            <v>4.3174299999999999</v>
          </cell>
          <cell r="K88">
            <v>1.09822</v>
          </cell>
          <cell r="N88">
            <v>4.1645599999999998</v>
          </cell>
          <cell r="O88">
            <v>1.0936900000000001</v>
          </cell>
          <cell r="R88">
            <v>4.3840599999999998</v>
          </cell>
          <cell r="S88">
            <v>1.09561</v>
          </cell>
          <cell r="V88">
            <v>4.5226199999999999</v>
          </cell>
          <cell r="W88">
            <v>4.5376599999999998</v>
          </cell>
          <cell r="Y88">
            <v>1.08429</v>
          </cell>
          <cell r="AD88">
            <v>4.2695699999999999</v>
          </cell>
          <cell r="AE88">
            <v>4.4552699999999996</v>
          </cell>
          <cell r="AF88">
            <v>4.4407399999999999</v>
          </cell>
          <cell r="AK88">
            <v>1.07751</v>
          </cell>
          <cell r="AT88">
            <v>4.2769000000000004</v>
          </cell>
          <cell r="AU88">
            <v>4.2843299999999997</v>
          </cell>
          <cell r="AV88">
            <v>4.3054199999999998</v>
          </cell>
          <cell r="BA88">
            <v>1.0670500000000001</v>
          </cell>
          <cell r="CD88">
            <v>4.2681800000000001</v>
          </cell>
          <cell r="CG88">
            <v>2.8377400000000002</v>
          </cell>
          <cell r="CK88">
            <v>1.0754699999999999</v>
          </cell>
          <cell r="CN88">
            <v>4.2853300000000001</v>
          </cell>
          <cell r="CO88">
            <v>4.1444400000000003</v>
          </cell>
          <cell r="CP88">
            <v>4.2856399999999999</v>
          </cell>
          <cell r="DH88">
            <v>1.07575</v>
          </cell>
          <cell r="DJ88">
            <v>4.1770300000000002</v>
          </cell>
          <cell r="DK88">
            <v>4.3810000000000002</v>
          </cell>
          <cell r="DL88">
            <v>4.2312000000000003</v>
          </cell>
          <cell r="EI88">
            <v>1.07927</v>
          </cell>
          <cell r="EJ88">
            <v>4.5386300000000004</v>
          </cell>
          <cell r="EK88">
            <v>4.3930300000000004</v>
          </cell>
          <cell r="EL88">
            <v>4.3929999999999998</v>
          </cell>
          <cell r="ER88">
            <v>1.1103099999999999</v>
          </cell>
          <cell r="ET88">
            <v>2.19882</v>
          </cell>
          <cell r="EZ88">
            <v>4.8103600000000002</v>
          </cell>
          <cell r="FK88">
            <v>4.2232000000000003</v>
          </cell>
          <cell r="FO88">
            <v>1.06915</v>
          </cell>
        </row>
        <row r="89">
          <cell r="J89">
            <v>4.2767799999999996</v>
          </cell>
          <cell r="K89">
            <v>1.09751</v>
          </cell>
          <cell r="N89">
            <v>4.1260199999999996</v>
          </cell>
          <cell r="O89">
            <v>1.093</v>
          </cell>
          <cell r="R89">
            <v>4.3428399999999998</v>
          </cell>
          <cell r="S89">
            <v>1.0949</v>
          </cell>
          <cell r="V89">
            <v>4.4781599999999999</v>
          </cell>
          <cell r="W89">
            <v>4.49308</v>
          </cell>
          <cell r="Y89">
            <v>1.0836600000000001</v>
          </cell>
          <cell r="AD89">
            <v>4.2299199999999999</v>
          </cell>
          <cell r="AE89">
            <v>4.4129899999999997</v>
          </cell>
          <cell r="AF89">
            <v>4.3985900000000004</v>
          </cell>
          <cell r="AK89">
            <v>1.07697</v>
          </cell>
          <cell r="AT89">
            <v>4.2374299999999998</v>
          </cell>
          <cell r="AU89">
            <v>4.2447600000000003</v>
          </cell>
          <cell r="AV89">
            <v>4.2656599999999996</v>
          </cell>
          <cell r="BA89">
            <v>1.0665800000000001</v>
          </cell>
          <cell r="CD89">
            <v>4.2280800000000003</v>
          </cell>
          <cell r="CG89">
            <v>2.8187500000000001</v>
          </cell>
          <cell r="CK89">
            <v>1.07494</v>
          </cell>
          <cell r="CN89">
            <v>4.2458299999999998</v>
          </cell>
          <cell r="CO89">
            <v>4.1072100000000002</v>
          </cell>
          <cell r="CP89">
            <v>4.2461399999999996</v>
          </cell>
          <cell r="DH89">
            <v>1.0752200000000001</v>
          </cell>
          <cell r="DJ89">
            <v>4.1392800000000003</v>
          </cell>
          <cell r="DK89">
            <v>4.34</v>
          </cell>
          <cell r="DL89">
            <v>4.1926199999999998</v>
          </cell>
          <cell r="EI89">
            <v>1.0787199999999999</v>
          </cell>
          <cell r="EJ89">
            <v>4.4950999999999999</v>
          </cell>
          <cell r="EK89">
            <v>4.3515800000000002</v>
          </cell>
          <cell r="EL89">
            <v>4.35154</v>
          </cell>
          <cell r="ER89">
            <v>1.10955</v>
          </cell>
          <cell r="ET89">
            <v>2.1896</v>
          </cell>
          <cell r="EZ89">
            <v>4.7671799999999998</v>
          </cell>
          <cell r="FK89">
            <v>4.1853699999999998</v>
          </cell>
          <cell r="FO89">
            <v>1.0687</v>
          </cell>
        </row>
        <row r="90">
          <cell r="J90">
            <v>4.2369199999999996</v>
          </cell>
          <cell r="K90">
            <v>1.0968</v>
          </cell>
          <cell r="N90">
            <v>4.0882199999999997</v>
          </cell>
          <cell r="O90">
            <v>1.0923099999999999</v>
          </cell>
          <cell r="R90">
            <v>4.3024100000000001</v>
          </cell>
          <cell r="S90">
            <v>1.0942000000000001</v>
          </cell>
          <cell r="V90">
            <v>4.4345699999999999</v>
          </cell>
          <cell r="W90">
            <v>4.44937</v>
          </cell>
          <cell r="Y90">
            <v>1.08304</v>
          </cell>
          <cell r="AD90">
            <v>4.19102</v>
          </cell>
          <cell r="AE90">
            <v>4.3715200000000003</v>
          </cell>
          <cell r="AF90">
            <v>4.3572499999999996</v>
          </cell>
          <cell r="AK90">
            <v>1.0764199999999999</v>
          </cell>
          <cell r="AT90">
            <v>4.1987100000000002</v>
          </cell>
          <cell r="AU90">
            <v>4.2059300000000004</v>
          </cell>
          <cell r="AV90">
            <v>4.2266500000000002</v>
          </cell>
          <cell r="BA90">
            <v>1.06613</v>
          </cell>
          <cell r="CD90">
            <v>4.1887499999999998</v>
          </cell>
          <cell r="CG90">
            <v>2.8000600000000002</v>
          </cell>
          <cell r="CK90">
            <v>1.0744199999999999</v>
          </cell>
          <cell r="CN90">
            <v>4.2070800000000004</v>
          </cell>
          <cell r="CO90">
            <v>4.0706699999999998</v>
          </cell>
          <cell r="CP90">
            <v>4.2073799999999997</v>
          </cell>
          <cell r="DH90">
            <v>1.0747</v>
          </cell>
          <cell r="DJ90">
            <v>4.1022400000000001</v>
          </cell>
          <cell r="DK90">
            <v>4.2997800000000002</v>
          </cell>
          <cell r="DL90">
            <v>4.1547599999999996</v>
          </cell>
          <cell r="EI90">
            <v>1.0781799999999999</v>
          </cell>
          <cell r="EJ90">
            <v>4.4523900000000003</v>
          </cell>
          <cell r="EK90">
            <v>4.3109099999999998</v>
          </cell>
          <cell r="EL90">
            <v>4.3108700000000004</v>
          </cell>
          <cell r="ER90">
            <v>1.1088</v>
          </cell>
          <cell r="ET90">
            <v>2.1804899999999998</v>
          </cell>
          <cell r="EZ90">
            <v>4.72478</v>
          </cell>
          <cell r="FK90">
            <v>4.1482299999999999</v>
          </cell>
          <cell r="FO90">
            <v>1.0682700000000001</v>
          </cell>
        </row>
        <row r="91">
          <cell r="J91">
            <v>4.1978099999999996</v>
          </cell>
          <cell r="K91">
            <v>1.09609</v>
          </cell>
          <cell r="N91">
            <v>4.0511299999999997</v>
          </cell>
          <cell r="O91">
            <v>1.0916300000000001</v>
          </cell>
          <cell r="R91">
            <v>4.2627600000000001</v>
          </cell>
          <cell r="S91">
            <v>1.0934999999999999</v>
          </cell>
          <cell r="V91">
            <v>4.3918200000000001</v>
          </cell>
          <cell r="W91">
            <v>4.4065099999999999</v>
          </cell>
          <cell r="Y91">
            <v>1.0824199999999999</v>
          </cell>
          <cell r="AD91">
            <v>4.1528499999999999</v>
          </cell>
          <cell r="AE91">
            <v>4.3308400000000002</v>
          </cell>
          <cell r="AF91">
            <v>4.3167</v>
          </cell>
          <cell r="AK91">
            <v>1.07589</v>
          </cell>
          <cell r="AT91">
            <v>4.1607099999999999</v>
          </cell>
          <cell r="AU91">
            <v>4.1678199999999999</v>
          </cell>
          <cell r="AV91">
            <v>4.1883699999999999</v>
          </cell>
          <cell r="BA91">
            <v>1.0656699999999999</v>
          </cell>
          <cell r="CD91">
            <v>4.1501700000000001</v>
          </cell>
          <cell r="CG91">
            <v>2.7816800000000002</v>
          </cell>
          <cell r="CK91">
            <v>1.0739000000000001</v>
          </cell>
          <cell r="CN91">
            <v>4.1690500000000004</v>
          </cell>
          <cell r="CO91">
            <v>4.0348100000000002</v>
          </cell>
          <cell r="CP91">
            <v>4.16934</v>
          </cell>
          <cell r="DH91">
            <v>1.0741799999999999</v>
          </cell>
          <cell r="DJ91">
            <v>4.0658899999999996</v>
          </cell>
          <cell r="DK91">
            <v>4.2603099999999996</v>
          </cell>
          <cell r="DL91">
            <v>4.1176000000000004</v>
          </cell>
          <cell r="EI91">
            <v>1.0776399999999999</v>
          </cell>
          <cell r="EJ91">
            <v>4.4104999999999999</v>
          </cell>
          <cell r="EK91">
            <v>4.2709999999999999</v>
          </cell>
          <cell r="EL91">
            <v>4.2709700000000002</v>
          </cell>
          <cell r="ER91">
            <v>1.10806</v>
          </cell>
          <cell r="ET91">
            <v>2.1715100000000001</v>
          </cell>
          <cell r="EZ91">
            <v>4.6831300000000002</v>
          </cell>
          <cell r="FK91">
            <v>4.1117600000000003</v>
          </cell>
          <cell r="FO91">
            <v>1.0678300000000001</v>
          </cell>
        </row>
        <row r="92">
          <cell r="J92">
            <v>4.1594300000000004</v>
          </cell>
          <cell r="K92">
            <v>1.0953999999999999</v>
          </cell>
          <cell r="N92">
            <v>4.0147300000000001</v>
          </cell>
          <cell r="O92">
            <v>1.0909500000000001</v>
          </cell>
          <cell r="R92">
            <v>4.2238499999999997</v>
          </cell>
          <cell r="S92">
            <v>1.0928100000000001</v>
          </cell>
          <cell r="V92">
            <v>4.3498999999999999</v>
          </cell>
          <cell r="W92">
            <v>4.3644800000000004</v>
          </cell>
          <cell r="Y92">
            <v>1.0818099999999999</v>
          </cell>
          <cell r="AD92">
            <v>4.1153899999999997</v>
          </cell>
          <cell r="AE92">
            <v>4.2909199999999998</v>
          </cell>
          <cell r="AF92">
            <v>4.27691</v>
          </cell>
          <cell r="AK92">
            <v>1.0753600000000001</v>
          </cell>
          <cell r="AT92">
            <v>4.1234099999999998</v>
          </cell>
          <cell r="AU92">
            <v>4.1304299999999996</v>
          </cell>
          <cell r="AV92">
            <v>4.1508000000000003</v>
          </cell>
          <cell r="BA92">
            <v>1.0652200000000001</v>
          </cell>
          <cell r="CD92">
            <v>4.1123099999999999</v>
          </cell>
          <cell r="CG92">
            <v>2.7635999999999998</v>
          </cell>
          <cell r="CK92">
            <v>1.0733900000000001</v>
          </cell>
          <cell r="CN92">
            <v>4.1317199999999996</v>
          </cell>
          <cell r="CO92">
            <v>3.9996</v>
          </cell>
          <cell r="CP92">
            <v>4.1320100000000002</v>
          </cell>
          <cell r="DH92">
            <v>1.0736600000000001</v>
          </cell>
          <cell r="DJ92">
            <v>4.0301999999999998</v>
          </cell>
          <cell r="DK92">
            <v>4.22159</v>
          </cell>
          <cell r="DL92">
            <v>4.0811200000000003</v>
          </cell>
          <cell r="EI92">
            <v>1.07711</v>
          </cell>
          <cell r="EJ92">
            <v>4.3693999999999997</v>
          </cell>
          <cell r="EK92">
            <v>4.2318499999999997</v>
          </cell>
          <cell r="EL92">
            <v>4.2318199999999999</v>
          </cell>
          <cell r="ER92">
            <v>1.1073200000000001</v>
          </cell>
          <cell r="ET92">
            <v>2.1626400000000001</v>
          </cell>
          <cell r="EZ92">
            <v>4.64222</v>
          </cell>
          <cell r="FK92">
            <v>4.0759600000000002</v>
          </cell>
          <cell r="FO92">
            <v>1.06741</v>
          </cell>
        </row>
        <row r="93">
          <cell r="J93">
            <v>4.1217699999999997</v>
          </cell>
          <cell r="K93">
            <v>1.0947100000000001</v>
          </cell>
          <cell r="N93">
            <v>3.9790100000000002</v>
          </cell>
          <cell r="O93">
            <v>1.09029</v>
          </cell>
          <cell r="R93">
            <v>4.1856600000000004</v>
          </cell>
          <cell r="S93">
            <v>1.09213</v>
          </cell>
          <cell r="V93">
            <v>4.3087799999999996</v>
          </cell>
          <cell r="W93">
            <v>4.3232400000000002</v>
          </cell>
          <cell r="Y93">
            <v>1.0811999999999999</v>
          </cell>
          <cell r="AD93">
            <v>4.0786199999999999</v>
          </cell>
          <cell r="AE93">
            <v>4.2517399999999999</v>
          </cell>
          <cell r="AF93">
            <v>4.2378600000000004</v>
          </cell>
          <cell r="AK93">
            <v>1.07484</v>
          </cell>
          <cell r="AT93">
            <v>4.0868000000000002</v>
          </cell>
          <cell r="AU93">
            <v>4.0937200000000002</v>
          </cell>
          <cell r="AV93">
            <v>4.1139299999999999</v>
          </cell>
          <cell r="BA93">
            <v>1.0647800000000001</v>
          </cell>
          <cell r="CD93">
            <v>4.07517</v>
          </cell>
          <cell r="CG93">
            <v>2.7458</v>
          </cell>
          <cell r="CK93">
            <v>1.0728800000000001</v>
          </cell>
          <cell r="CN93">
            <v>4.0950800000000003</v>
          </cell>
          <cell r="CO93">
            <v>3.96502</v>
          </cell>
          <cell r="CP93">
            <v>4.09537</v>
          </cell>
          <cell r="DH93">
            <v>1.0731599999999999</v>
          </cell>
          <cell r="DJ93">
            <v>3.9951599999999998</v>
          </cell>
          <cell r="DK93">
            <v>4.1835800000000001</v>
          </cell>
          <cell r="DL93">
            <v>4.0453200000000002</v>
          </cell>
          <cell r="EI93">
            <v>1.0765800000000001</v>
          </cell>
          <cell r="EJ93">
            <v>4.3290699999999998</v>
          </cell>
          <cell r="EK93">
            <v>4.1934300000000002</v>
          </cell>
          <cell r="EL93">
            <v>4.19339</v>
          </cell>
          <cell r="ER93">
            <v>1.1066</v>
          </cell>
          <cell r="ET93">
            <v>2.15388</v>
          </cell>
          <cell r="EZ93">
            <v>4.6020399999999997</v>
          </cell>
          <cell r="FK93">
            <v>4.0407999999999999</v>
          </cell>
          <cell r="FO93">
            <v>1.06698</v>
          </cell>
        </row>
        <row r="94">
          <cell r="J94">
            <v>4.0848199999999997</v>
          </cell>
          <cell r="K94">
            <v>1.0940300000000001</v>
          </cell>
          <cell r="N94">
            <v>3.94394</v>
          </cell>
          <cell r="O94">
            <v>1.0896300000000001</v>
          </cell>
          <cell r="R94">
            <v>4.1482000000000001</v>
          </cell>
          <cell r="S94">
            <v>1.0914600000000001</v>
          </cell>
          <cell r="V94">
            <v>4.2684499999999996</v>
          </cell>
          <cell r="W94">
            <v>4.2827999999999999</v>
          </cell>
          <cell r="Y94">
            <v>1.0806100000000001</v>
          </cell>
          <cell r="AD94">
            <v>4.0425300000000002</v>
          </cell>
          <cell r="AE94">
            <v>4.2133000000000003</v>
          </cell>
          <cell r="AF94">
            <v>4.1995300000000002</v>
          </cell>
          <cell r="AK94">
            <v>1.0743199999999999</v>
          </cell>
          <cell r="AT94">
            <v>4.0508699999999997</v>
          </cell>
          <cell r="AU94">
            <v>4.05769</v>
          </cell>
          <cell r="AV94">
            <v>4.0777299999999999</v>
          </cell>
          <cell r="BA94">
            <v>1.0643400000000001</v>
          </cell>
          <cell r="CD94">
            <v>4.03871</v>
          </cell>
          <cell r="CG94">
            <v>2.7282899999999999</v>
          </cell>
          <cell r="CK94">
            <v>1.0723800000000001</v>
          </cell>
          <cell r="CN94">
            <v>4.0591100000000004</v>
          </cell>
          <cell r="CO94">
            <v>3.9310800000000001</v>
          </cell>
          <cell r="CP94">
            <v>4.0593899999999996</v>
          </cell>
          <cell r="DH94">
            <v>1.0726500000000001</v>
          </cell>
          <cell r="DJ94">
            <v>3.9607600000000001</v>
          </cell>
          <cell r="DK94">
            <v>4.1462700000000003</v>
          </cell>
          <cell r="DL94">
            <v>4.0101599999999999</v>
          </cell>
          <cell r="EI94">
            <v>1.07606</v>
          </cell>
          <cell r="EJ94">
            <v>4.2894899999999998</v>
          </cell>
          <cell r="EK94">
            <v>4.15571</v>
          </cell>
          <cell r="EL94">
            <v>4.1556800000000003</v>
          </cell>
          <cell r="ER94">
            <v>1.10588</v>
          </cell>
          <cell r="ET94">
            <v>2.1452399999999998</v>
          </cell>
          <cell r="EZ94">
            <v>4.5625600000000004</v>
          </cell>
          <cell r="FK94">
            <v>4.0062699999999998</v>
          </cell>
          <cell r="FO94">
            <v>1.06656</v>
          </cell>
        </row>
        <row r="95">
          <cell r="J95">
            <v>4.04854</v>
          </cell>
          <cell r="K95">
            <v>1.0933600000000001</v>
          </cell>
          <cell r="N95">
            <v>3.9095300000000002</v>
          </cell>
          <cell r="O95">
            <v>1.0889800000000001</v>
          </cell>
          <cell r="R95">
            <v>4.1114199999999999</v>
          </cell>
          <cell r="S95">
            <v>1.0907899999999999</v>
          </cell>
          <cell r="V95">
            <v>4.2288699999999997</v>
          </cell>
          <cell r="W95">
            <v>4.2431200000000002</v>
          </cell>
          <cell r="Y95">
            <v>1.0800099999999999</v>
          </cell>
          <cell r="AD95">
            <v>4.0071000000000003</v>
          </cell>
          <cell r="AE95">
            <v>4.1755599999999999</v>
          </cell>
          <cell r="AF95">
            <v>4.1619099999999998</v>
          </cell>
          <cell r="AK95">
            <v>1.0738099999999999</v>
          </cell>
          <cell r="AT95">
            <v>4.0155799999999999</v>
          </cell>
          <cell r="AU95">
            <v>4.0223199999999997</v>
          </cell>
          <cell r="AV95">
            <v>4.0421800000000001</v>
          </cell>
          <cell r="BA95">
            <v>1.0639099999999999</v>
          </cell>
          <cell r="CD95">
            <v>4.0029300000000001</v>
          </cell>
          <cell r="CG95">
            <v>2.7110500000000002</v>
          </cell>
          <cell r="CK95">
            <v>1.0718799999999999</v>
          </cell>
          <cell r="CN95">
            <v>4.0237999999999996</v>
          </cell>
          <cell r="CO95">
            <v>3.8977400000000002</v>
          </cell>
          <cell r="CP95">
            <v>4.0240799999999997</v>
          </cell>
          <cell r="DH95">
            <v>1.07216</v>
          </cell>
          <cell r="DJ95">
            <v>3.9269699999999998</v>
          </cell>
          <cell r="DK95">
            <v>4.1096399999999997</v>
          </cell>
          <cell r="DL95">
            <v>3.9756399999999998</v>
          </cell>
          <cell r="EI95">
            <v>1.07555</v>
          </cell>
          <cell r="EJ95">
            <v>4.2506399999999998</v>
          </cell>
          <cell r="EK95">
            <v>4.11869</v>
          </cell>
          <cell r="EL95">
            <v>4.1186600000000002</v>
          </cell>
          <cell r="ER95">
            <v>1.10517</v>
          </cell>
          <cell r="ET95">
            <v>2.1367099999999999</v>
          </cell>
          <cell r="EZ95">
            <v>4.5237699999999998</v>
          </cell>
          <cell r="FK95">
            <v>3.97235</v>
          </cell>
          <cell r="FO95">
            <v>1.0661499999999999</v>
          </cell>
        </row>
        <row r="96">
          <cell r="J96">
            <v>4.0129400000000004</v>
          </cell>
          <cell r="K96">
            <v>1.0926899999999999</v>
          </cell>
          <cell r="N96">
            <v>3.87574</v>
          </cell>
          <cell r="O96">
            <v>1.08833</v>
          </cell>
          <cell r="R96">
            <v>4.0753199999999996</v>
          </cell>
          <cell r="S96">
            <v>1.0901400000000001</v>
          </cell>
          <cell r="V96">
            <v>4.1900500000000003</v>
          </cell>
          <cell r="W96">
            <v>4.20418</v>
          </cell>
          <cell r="Y96">
            <v>1.0794299999999999</v>
          </cell>
          <cell r="AD96">
            <v>3.9723099999999998</v>
          </cell>
          <cell r="AE96">
            <v>4.1385100000000001</v>
          </cell>
          <cell r="AF96">
            <v>4.1249900000000004</v>
          </cell>
          <cell r="AK96">
            <v>1.0732999999999999</v>
          </cell>
          <cell r="AT96">
            <v>3.9809399999999999</v>
          </cell>
          <cell r="AU96">
            <v>3.9875799999999999</v>
          </cell>
          <cell r="AV96">
            <v>4.0072799999999997</v>
          </cell>
          <cell r="BA96">
            <v>1.06348</v>
          </cell>
          <cell r="CD96">
            <v>3.9678</v>
          </cell>
          <cell r="CG96">
            <v>2.6940900000000001</v>
          </cell>
          <cell r="CK96">
            <v>1.0713900000000001</v>
          </cell>
          <cell r="CN96">
            <v>3.9891200000000002</v>
          </cell>
          <cell r="CO96">
            <v>3.8650000000000002</v>
          </cell>
          <cell r="CP96">
            <v>3.9893900000000002</v>
          </cell>
          <cell r="DH96">
            <v>1.0716600000000001</v>
          </cell>
          <cell r="DJ96">
            <v>3.8937900000000001</v>
          </cell>
          <cell r="DK96">
            <v>4.0736800000000004</v>
          </cell>
          <cell r="DL96">
            <v>3.9417399999999998</v>
          </cell>
          <cell r="EI96">
            <v>1.07504</v>
          </cell>
          <cell r="EJ96">
            <v>4.21251</v>
          </cell>
          <cell r="EK96">
            <v>4.0823400000000003</v>
          </cell>
          <cell r="EL96">
            <v>4.0823099999999997</v>
          </cell>
          <cell r="ER96">
            <v>1.10446</v>
          </cell>
          <cell r="ET96">
            <v>2.1282899999999998</v>
          </cell>
          <cell r="EZ96">
            <v>4.4856499999999997</v>
          </cell>
          <cell r="FK96">
            <v>3.9390299999999998</v>
          </cell>
          <cell r="FO96">
            <v>1.0657300000000001</v>
          </cell>
        </row>
        <row r="97">
          <cell r="J97">
            <v>3.9779800000000001</v>
          </cell>
          <cell r="K97">
            <v>1.0920300000000001</v>
          </cell>
          <cell r="N97">
            <v>3.8425600000000002</v>
          </cell>
          <cell r="O97">
            <v>1.08769</v>
          </cell>
          <cell r="R97">
            <v>4.0398800000000001</v>
          </cell>
          <cell r="S97">
            <v>1.0894900000000001</v>
          </cell>
          <cell r="V97">
            <v>4.1519399999999997</v>
          </cell>
          <cell r="W97">
            <v>4.1659699999999997</v>
          </cell>
          <cell r="Y97">
            <v>1.0788500000000001</v>
          </cell>
          <cell r="AD97">
            <v>3.9381400000000002</v>
          </cell>
          <cell r="AE97">
            <v>4.1021400000000003</v>
          </cell>
          <cell r="AF97">
            <v>4.08873</v>
          </cell>
          <cell r="AK97">
            <v>1.0728</v>
          </cell>
          <cell r="AT97">
            <v>3.94692</v>
          </cell>
          <cell r="AU97">
            <v>3.9534699999999998</v>
          </cell>
          <cell r="AV97">
            <v>3.9730099999999999</v>
          </cell>
          <cell r="BA97">
            <v>1.0630500000000001</v>
          </cell>
          <cell r="CD97">
            <v>3.9333200000000001</v>
          </cell>
          <cell r="CG97">
            <v>2.6773899999999999</v>
          </cell>
          <cell r="CK97">
            <v>1.0709</v>
          </cell>
          <cell r="CN97">
            <v>3.9550700000000001</v>
          </cell>
          <cell r="CO97">
            <v>3.83283</v>
          </cell>
          <cell r="CP97">
            <v>3.9553400000000001</v>
          </cell>
          <cell r="DH97">
            <v>1.07118</v>
          </cell>
          <cell r="DJ97">
            <v>3.8612000000000002</v>
          </cell>
          <cell r="DK97">
            <v>4.0383699999999996</v>
          </cell>
          <cell r="DL97">
            <v>3.9084500000000002</v>
          </cell>
          <cell r="EI97">
            <v>1.07453</v>
          </cell>
          <cell r="EJ97">
            <v>4.1750699999999998</v>
          </cell>
          <cell r="EK97">
            <v>4.0466600000000001</v>
          </cell>
          <cell r="EL97">
            <v>4.0466300000000004</v>
          </cell>
          <cell r="ER97">
            <v>1.1037600000000001</v>
          </cell>
          <cell r="ET97">
            <v>2.1199699999999999</v>
          </cell>
          <cell r="EZ97">
            <v>4.4481900000000003</v>
          </cell>
          <cell r="FK97">
            <v>3.9062899999999998</v>
          </cell>
          <cell r="FO97">
            <v>1.0653300000000001</v>
          </cell>
        </row>
        <row r="98">
          <cell r="J98">
            <v>3.9436499999999999</v>
          </cell>
          <cell r="K98">
            <v>1.09138</v>
          </cell>
          <cell r="N98">
            <v>3.8099799999999999</v>
          </cell>
          <cell r="O98">
            <v>1.0870599999999999</v>
          </cell>
          <cell r="R98">
            <v>4.0050800000000004</v>
          </cell>
          <cell r="S98">
            <v>1.08884</v>
          </cell>
          <cell r="V98">
            <v>4.1145399999999999</v>
          </cell>
          <cell r="W98">
            <v>4.1284599999999996</v>
          </cell>
          <cell r="Y98">
            <v>1.0782799999999999</v>
          </cell>
          <cell r="AD98">
            <v>3.9045899999999998</v>
          </cell>
          <cell r="AE98">
            <v>4.0664300000000004</v>
          </cell>
          <cell r="AF98">
            <v>4.0531300000000003</v>
          </cell>
          <cell r="AK98">
            <v>1.0723</v>
          </cell>
          <cell r="AT98">
            <v>3.91351</v>
          </cell>
          <cell r="AU98">
            <v>3.9199700000000002</v>
          </cell>
          <cell r="AV98">
            <v>3.9393500000000001</v>
          </cell>
          <cell r="BA98">
            <v>1.06263</v>
          </cell>
          <cell r="CD98">
            <v>3.8994599999999999</v>
          </cell>
          <cell r="CG98">
            <v>2.6609500000000001</v>
          </cell>
          <cell r="CK98">
            <v>1.0704199999999999</v>
          </cell>
          <cell r="CN98">
            <v>3.9216199999999999</v>
          </cell>
          <cell r="CO98">
            <v>3.8012299999999999</v>
          </cell>
          <cell r="CP98">
            <v>3.9218799999999998</v>
          </cell>
          <cell r="DH98">
            <v>1.0706899999999999</v>
          </cell>
          <cell r="DJ98">
            <v>3.82918</v>
          </cell>
          <cell r="DK98">
            <v>4.0037000000000003</v>
          </cell>
          <cell r="DL98">
            <v>3.87574</v>
          </cell>
          <cell r="EI98">
            <v>1.07403</v>
          </cell>
          <cell r="EJ98">
            <v>4.1383200000000002</v>
          </cell>
          <cell r="EK98">
            <v>4.0116199999999997</v>
          </cell>
          <cell r="EL98">
            <v>4.01159</v>
          </cell>
          <cell r="ER98">
            <v>1.10307</v>
          </cell>
          <cell r="ET98">
            <v>2.1117599999999999</v>
          </cell>
          <cell r="EZ98">
            <v>4.4113699999999998</v>
          </cell>
          <cell r="FK98">
            <v>3.8741300000000001</v>
          </cell>
          <cell r="FO98">
            <v>1.0649200000000001</v>
          </cell>
        </row>
        <row r="99">
          <cell r="J99">
            <v>3.9099400000000002</v>
          </cell>
          <cell r="K99">
            <v>1.09074</v>
          </cell>
          <cell r="N99">
            <v>3.7779799999999999</v>
          </cell>
          <cell r="O99">
            <v>1.0864400000000001</v>
          </cell>
          <cell r="R99">
            <v>3.9708999999999999</v>
          </cell>
          <cell r="S99">
            <v>1.0882000000000001</v>
          </cell>
          <cell r="V99">
            <v>4.0778299999999996</v>
          </cell>
          <cell r="W99">
            <v>4.0916499999999996</v>
          </cell>
          <cell r="Y99">
            <v>1.0777099999999999</v>
          </cell>
          <cell r="AD99">
            <v>3.8716400000000002</v>
          </cell>
          <cell r="AE99">
            <v>4.0313600000000003</v>
          </cell>
          <cell r="AF99">
            <v>4.0181699999999996</v>
          </cell>
          <cell r="AK99">
            <v>1.0718099999999999</v>
          </cell>
          <cell r="AT99">
            <v>3.8806799999999999</v>
          </cell>
          <cell r="AU99">
            <v>3.88706</v>
          </cell>
          <cell r="AV99">
            <v>3.9062800000000002</v>
          </cell>
          <cell r="BA99">
            <v>1.0622100000000001</v>
          </cell>
          <cell r="CD99">
            <v>3.8662100000000001</v>
          </cell>
          <cell r="CG99">
            <v>2.6447699999999998</v>
          </cell>
          <cell r="CK99">
            <v>1.06995</v>
          </cell>
          <cell r="CN99">
            <v>3.88876</v>
          </cell>
          <cell r="CO99">
            <v>3.7701899999999999</v>
          </cell>
          <cell r="CP99">
            <v>3.8890199999999999</v>
          </cell>
          <cell r="DH99">
            <v>1.0702199999999999</v>
          </cell>
          <cell r="DJ99">
            <v>3.7977300000000001</v>
          </cell>
          <cell r="DK99">
            <v>3.9696400000000001</v>
          </cell>
          <cell r="DL99">
            <v>3.84362</v>
          </cell>
          <cell r="EI99">
            <v>1.0735399999999999</v>
          </cell>
          <cell r="EJ99">
            <v>4.10222</v>
          </cell>
          <cell r="EK99">
            <v>3.9771999999999998</v>
          </cell>
          <cell r="EL99">
            <v>3.9771700000000001</v>
          </cell>
          <cell r="ER99">
            <v>1.10239</v>
          </cell>
          <cell r="ET99">
            <v>2.10364</v>
          </cell>
          <cell r="EZ99">
            <v>4.3751800000000003</v>
          </cell>
          <cell r="FK99">
            <v>3.8425199999999999</v>
          </cell>
          <cell r="FO99">
            <v>1.0645199999999999</v>
          </cell>
        </row>
        <row r="100">
          <cell r="J100">
            <v>3.8768400000000001</v>
          </cell>
          <cell r="K100">
            <v>1.0901000000000001</v>
          </cell>
          <cell r="N100">
            <v>3.74655</v>
          </cell>
          <cell r="O100">
            <v>1.08582</v>
          </cell>
          <cell r="R100">
            <v>3.9373399999999998</v>
          </cell>
          <cell r="S100">
            <v>1.0875699999999999</v>
          </cell>
          <cell r="V100">
            <v>4.0417899999999998</v>
          </cell>
          <cell r="W100">
            <v>4.0555099999999999</v>
          </cell>
          <cell r="Y100">
            <v>1.0771599999999999</v>
          </cell>
          <cell r="AD100">
            <v>3.83927</v>
          </cell>
          <cell r="AE100">
            <v>3.9969100000000002</v>
          </cell>
          <cell r="AF100">
            <v>3.9838399999999998</v>
          </cell>
          <cell r="AK100">
            <v>1.0713200000000001</v>
          </cell>
          <cell r="AT100">
            <v>3.8484400000000001</v>
          </cell>
          <cell r="AU100">
            <v>3.85473</v>
          </cell>
          <cell r="AV100">
            <v>3.8738000000000001</v>
          </cell>
          <cell r="BA100">
            <v>1.0618000000000001</v>
          </cell>
          <cell r="CD100">
            <v>3.8335599999999999</v>
          </cell>
          <cell r="CG100">
            <v>2.6288299999999998</v>
          </cell>
          <cell r="CK100">
            <v>1.06948</v>
          </cell>
          <cell r="CN100">
            <v>3.85649</v>
          </cell>
          <cell r="CO100">
            <v>3.7396799999999999</v>
          </cell>
          <cell r="CP100">
            <v>3.8567399999999998</v>
          </cell>
          <cell r="DH100">
            <v>1.06975</v>
          </cell>
          <cell r="DJ100">
            <v>3.7668200000000001</v>
          </cell>
          <cell r="DK100">
            <v>3.9361899999999999</v>
          </cell>
          <cell r="DL100">
            <v>3.8120500000000002</v>
          </cell>
          <cell r="EI100">
            <v>1.0730500000000001</v>
          </cell>
          <cell r="EJ100">
            <v>4.06677</v>
          </cell>
          <cell r="EK100">
            <v>3.9434</v>
          </cell>
          <cell r="EL100">
            <v>3.9433699999999998</v>
          </cell>
          <cell r="ER100">
            <v>1.10172</v>
          </cell>
          <cell r="ET100">
            <v>2.0956299999999999</v>
          </cell>
          <cell r="EZ100">
            <v>4.3395900000000003</v>
          </cell>
          <cell r="FK100">
            <v>3.8114499999999998</v>
          </cell>
          <cell r="FO100">
            <v>1.06413</v>
          </cell>
        </row>
        <row r="101">
          <cell r="J101">
            <v>3.8443200000000002</v>
          </cell>
          <cell r="K101">
            <v>1.0894699999999999</v>
          </cell>
          <cell r="N101">
            <v>3.7156699999999998</v>
          </cell>
          <cell r="O101">
            <v>1.08521</v>
          </cell>
          <cell r="R101">
            <v>3.9043800000000002</v>
          </cell>
          <cell r="S101">
            <v>1.0869500000000001</v>
          </cell>
          <cell r="V101">
            <v>4.0064099999999998</v>
          </cell>
          <cell r="W101">
            <v>4.0200199999999997</v>
          </cell>
          <cell r="Y101">
            <v>1.0766</v>
          </cell>
          <cell r="AD101">
            <v>3.8074699999999999</v>
          </cell>
          <cell r="AE101">
            <v>3.9630700000000001</v>
          </cell>
          <cell r="AF101">
            <v>3.95011</v>
          </cell>
          <cell r="AK101">
            <v>1.07084</v>
          </cell>
          <cell r="AT101">
            <v>3.8167599999999999</v>
          </cell>
          <cell r="AU101">
            <v>3.8229700000000002</v>
          </cell>
          <cell r="AV101">
            <v>3.8418899999999998</v>
          </cell>
          <cell r="BA101">
            <v>1.0613900000000001</v>
          </cell>
          <cell r="CD101">
            <v>3.8014800000000002</v>
          </cell>
          <cell r="CG101">
            <v>2.61314</v>
          </cell>
          <cell r="CK101">
            <v>1.06901</v>
          </cell>
          <cell r="CN101">
            <v>3.8247800000000001</v>
          </cell>
          <cell r="CO101">
            <v>3.7097000000000002</v>
          </cell>
          <cell r="CP101">
            <v>3.8250299999999999</v>
          </cell>
          <cell r="DH101">
            <v>1.06928</v>
          </cell>
          <cell r="DJ101">
            <v>3.73645</v>
          </cell>
          <cell r="DK101">
            <v>3.90333</v>
          </cell>
          <cell r="DL101">
            <v>3.7810299999999999</v>
          </cell>
          <cell r="EI101">
            <v>1.07256</v>
          </cell>
          <cell r="EJ101">
            <v>4.0319599999999998</v>
          </cell>
          <cell r="EK101">
            <v>3.9102000000000001</v>
          </cell>
          <cell r="EL101">
            <v>3.9101699999999999</v>
          </cell>
          <cell r="ER101">
            <v>1.1010500000000001</v>
          </cell>
          <cell r="ET101">
            <v>2.08772</v>
          </cell>
          <cell r="EZ101">
            <v>4.3045999999999998</v>
          </cell>
          <cell r="FK101">
            <v>3.7809200000000001</v>
          </cell>
          <cell r="FO101">
            <v>1.0637300000000001</v>
          </cell>
        </row>
        <row r="102">
          <cell r="J102">
            <v>3.8123800000000001</v>
          </cell>
          <cell r="K102">
            <v>1.08884</v>
          </cell>
          <cell r="N102">
            <v>3.6853400000000001</v>
          </cell>
          <cell r="O102">
            <v>1.0846</v>
          </cell>
          <cell r="R102">
            <v>3.8719999999999999</v>
          </cell>
          <cell r="S102">
            <v>1.08633</v>
          </cell>
          <cell r="V102">
            <v>3.97166</v>
          </cell>
          <cell r="W102">
            <v>3.9851800000000002</v>
          </cell>
          <cell r="Y102">
            <v>1.07606</v>
          </cell>
          <cell r="AD102">
            <v>3.7762199999999999</v>
          </cell>
          <cell r="AE102">
            <v>3.92984</v>
          </cell>
          <cell r="AF102">
            <v>3.9169800000000001</v>
          </cell>
          <cell r="AK102">
            <v>1.07037</v>
          </cell>
          <cell r="AT102">
            <v>3.7856399999999999</v>
          </cell>
          <cell r="AU102">
            <v>3.7917700000000001</v>
          </cell>
          <cell r="AV102">
            <v>3.81053</v>
          </cell>
          <cell r="BA102">
            <v>1.0609900000000001</v>
          </cell>
          <cell r="CD102">
            <v>3.7699799999999999</v>
          </cell>
          <cell r="CG102">
            <v>2.59768</v>
          </cell>
          <cell r="CK102">
            <v>1.0685500000000001</v>
          </cell>
          <cell r="CN102">
            <v>3.7936100000000001</v>
          </cell>
          <cell r="CO102">
            <v>3.6802299999999999</v>
          </cell>
          <cell r="CP102">
            <v>3.79386</v>
          </cell>
          <cell r="DH102">
            <v>1.0688200000000001</v>
          </cell>
          <cell r="DJ102">
            <v>3.7065999999999999</v>
          </cell>
          <cell r="DK102">
            <v>3.8710399999999998</v>
          </cell>
          <cell r="DL102">
            <v>3.7505500000000001</v>
          </cell>
          <cell r="EI102">
            <v>1.0720799999999999</v>
          </cell>
          <cell r="EJ102">
            <v>3.99776</v>
          </cell>
          <cell r="EK102">
            <v>3.87757</v>
          </cell>
          <cell r="EL102">
            <v>3.8775499999999998</v>
          </cell>
          <cell r="ER102">
            <v>1.10039</v>
          </cell>
          <cell r="ET102">
            <v>2.0799099999999999</v>
          </cell>
          <cell r="EZ102">
            <v>4.2702</v>
          </cell>
          <cell r="FK102">
            <v>3.7509100000000002</v>
          </cell>
          <cell r="FO102">
            <v>1.06334</v>
          </cell>
        </row>
        <row r="103">
          <cell r="J103">
            <v>3.7809900000000001</v>
          </cell>
          <cell r="K103">
            <v>1.08822</v>
          </cell>
          <cell r="N103">
            <v>3.6555300000000002</v>
          </cell>
          <cell r="O103">
            <v>1.0840000000000001</v>
          </cell>
          <cell r="R103">
            <v>3.8401900000000002</v>
          </cell>
          <cell r="S103">
            <v>1.08572</v>
          </cell>
          <cell r="V103">
            <v>3.9375399999999998</v>
          </cell>
          <cell r="W103">
            <v>3.9509599999999998</v>
          </cell>
          <cell r="Y103">
            <v>1.07551</v>
          </cell>
          <cell r="AD103">
            <v>3.74552</v>
          </cell>
          <cell r="AE103">
            <v>3.8971800000000001</v>
          </cell>
          <cell r="AF103">
            <v>3.88443</v>
          </cell>
          <cell r="AK103">
            <v>1.06989</v>
          </cell>
          <cell r="AT103">
            <v>3.7550500000000002</v>
          </cell>
          <cell r="AU103">
            <v>3.7610999999999999</v>
          </cell>
          <cell r="AV103">
            <v>3.7797100000000001</v>
          </cell>
          <cell r="BA103">
            <v>1.0605899999999999</v>
          </cell>
          <cell r="CD103">
            <v>3.73902</v>
          </cell>
          <cell r="CG103">
            <v>2.5824600000000002</v>
          </cell>
          <cell r="CK103">
            <v>1.06809</v>
          </cell>
          <cell r="CN103">
            <v>3.7629899999999998</v>
          </cell>
          <cell r="CO103">
            <v>3.6512600000000002</v>
          </cell>
          <cell r="CP103">
            <v>3.7632400000000001</v>
          </cell>
          <cell r="DH103">
            <v>1.06836</v>
          </cell>
          <cell r="DJ103">
            <v>3.67726</v>
          </cell>
          <cell r="DK103">
            <v>3.8393099999999998</v>
          </cell>
          <cell r="DL103">
            <v>3.7205900000000001</v>
          </cell>
          <cell r="EI103">
            <v>1.07161</v>
          </cell>
          <cell r="EJ103">
            <v>3.9641600000000001</v>
          </cell>
          <cell r="EK103">
            <v>3.84552</v>
          </cell>
          <cell r="EL103">
            <v>3.8454999999999999</v>
          </cell>
          <cell r="ER103">
            <v>1.0997300000000001</v>
          </cell>
          <cell r="ET103">
            <v>2.07219</v>
          </cell>
          <cell r="EZ103">
            <v>4.23637</v>
          </cell>
          <cell r="FK103">
            <v>3.7214</v>
          </cell>
          <cell r="FO103">
            <v>1.0629599999999999</v>
          </cell>
        </row>
        <row r="104">
          <cell r="J104">
            <v>3.7501600000000002</v>
          </cell>
          <cell r="K104">
            <v>1.08761</v>
          </cell>
          <cell r="N104">
            <v>3.6262500000000002</v>
          </cell>
          <cell r="O104">
            <v>1.08341</v>
          </cell>
          <cell r="R104">
            <v>3.8089300000000001</v>
          </cell>
          <cell r="S104">
            <v>1.0851200000000001</v>
          </cell>
          <cell r="V104">
            <v>3.9040300000000001</v>
          </cell>
          <cell r="W104">
            <v>3.9173499999999999</v>
          </cell>
          <cell r="Y104">
            <v>1.07498</v>
          </cell>
          <cell r="AD104">
            <v>3.7153399999999999</v>
          </cell>
          <cell r="AE104">
            <v>3.8650899999999999</v>
          </cell>
          <cell r="AF104">
            <v>3.8524400000000001</v>
          </cell>
          <cell r="AK104">
            <v>1.0694300000000001</v>
          </cell>
          <cell r="AT104">
            <v>3.72499</v>
          </cell>
          <cell r="AU104">
            <v>3.7309600000000001</v>
          </cell>
          <cell r="AV104">
            <v>3.7494299999999998</v>
          </cell>
          <cell r="BA104">
            <v>1.06019</v>
          </cell>
          <cell r="CD104">
            <v>3.7086100000000002</v>
          </cell>
          <cell r="CG104">
            <v>2.5674700000000001</v>
          </cell>
          <cell r="CK104">
            <v>1.0676399999999999</v>
          </cell>
          <cell r="CN104">
            <v>3.7328899999999998</v>
          </cell>
          <cell r="CO104">
            <v>3.6227900000000002</v>
          </cell>
          <cell r="CP104">
            <v>3.7331400000000001</v>
          </cell>
          <cell r="DH104">
            <v>1.0679099999999999</v>
          </cell>
          <cell r="DJ104">
            <v>3.6484200000000002</v>
          </cell>
          <cell r="DK104">
            <v>3.8081299999999998</v>
          </cell>
          <cell r="DL104">
            <v>3.6911499999999999</v>
          </cell>
          <cell r="EI104">
            <v>1.0711299999999999</v>
          </cell>
          <cell r="EJ104">
            <v>3.9311500000000001</v>
          </cell>
          <cell r="EK104">
            <v>3.8140299999999998</v>
          </cell>
          <cell r="EL104">
            <v>3.8140000000000001</v>
          </cell>
          <cell r="ER104">
            <v>1.0990800000000001</v>
          </cell>
          <cell r="ET104">
            <v>2.0645600000000002</v>
          </cell>
          <cell r="EZ104">
            <v>4.2030900000000004</v>
          </cell>
          <cell r="FK104">
            <v>3.6923900000000001</v>
          </cell>
          <cell r="FO104">
            <v>1.0625800000000001</v>
          </cell>
        </row>
        <row r="105">
          <cell r="J105">
            <v>3.7198600000000002</v>
          </cell>
          <cell r="K105">
            <v>1.08701</v>
          </cell>
          <cell r="N105">
            <v>3.5974599999999999</v>
          </cell>
          <cell r="O105">
            <v>1.0828199999999999</v>
          </cell>
          <cell r="R105">
            <v>3.7782100000000001</v>
          </cell>
          <cell r="S105">
            <v>1.0845199999999999</v>
          </cell>
          <cell r="V105">
            <v>3.8711099999999998</v>
          </cell>
          <cell r="W105">
            <v>3.8843399999999999</v>
          </cell>
          <cell r="Y105">
            <v>1.0744499999999999</v>
          </cell>
          <cell r="AD105">
            <v>3.6856900000000001</v>
          </cell>
          <cell r="AE105">
            <v>3.8335599999999999</v>
          </cell>
          <cell r="AF105">
            <v>3.8210099999999998</v>
          </cell>
          <cell r="AK105">
            <v>1.06897</v>
          </cell>
          <cell r="AT105">
            <v>3.6954400000000001</v>
          </cell>
          <cell r="AU105">
            <v>3.70133</v>
          </cell>
          <cell r="AV105">
            <v>3.7196600000000002</v>
          </cell>
          <cell r="BA105">
            <v>1.0598000000000001</v>
          </cell>
          <cell r="CD105">
            <v>3.6787299999999998</v>
          </cell>
          <cell r="CG105">
            <v>2.5527000000000002</v>
          </cell>
          <cell r="CK105">
            <v>1.0671999999999999</v>
          </cell>
          <cell r="CN105">
            <v>3.7033100000000001</v>
          </cell>
          <cell r="CO105">
            <v>3.5948000000000002</v>
          </cell>
          <cell r="CP105">
            <v>3.7035499999999999</v>
          </cell>
          <cell r="DH105">
            <v>1.0674600000000001</v>
          </cell>
          <cell r="DJ105">
            <v>3.6200700000000001</v>
          </cell>
          <cell r="DK105">
            <v>3.7774899999999998</v>
          </cell>
          <cell r="DL105">
            <v>3.6621999999999999</v>
          </cell>
          <cell r="EI105">
            <v>1.07067</v>
          </cell>
          <cell r="EJ105">
            <v>3.8987099999999999</v>
          </cell>
          <cell r="EK105">
            <v>3.78308</v>
          </cell>
          <cell r="EL105">
            <v>3.7830499999999998</v>
          </cell>
          <cell r="ER105">
            <v>1.0984400000000001</v>
          </cell>
          <cell r="ET105">
            <v>2.0570300000000001</v>
          </cell>
          <cell r="EZ105">
            <v>4.1703599999999996</v>
          </cell>
          <cell r="FK105">
            <v>3.6638600000000001</v>
          </cell>
          <cell r="FO105">
            <v>1.0622</v>
          </cell>
        </row>
        <row r="106">
          <cell r="J106">
            <v>3.69008</v>
          </cell>
          <cell r="K106">
            <v>1.0864100000000001</v>
          </cell>
          <cell r="N106">
            <v>3.5691700000000002</v>
          </cell>
          <cell r="O106">
            <v>1.0822400000000001</v>
          </cell>
          <cell r="R106">
            <v>3.74803</v>
          </cell>
          <cell r="S106">
            <v>1.0839300000000001</v>
          </cell>
          <cell r="V106">
            <v>3.8387699999999998</v>
          </cell>
          <cell r="W106">
            <v>3.8519100000000002</v>
          </cell>
          <cell r="Y106">
            <v>1.07392</v>
          </cell>
          <cell r="AD106">
            <v>3.6565300000000001</v>
          </cell>
          <cell r="AE106">
            <v>3.8025699999999998</v>
          </cell>
          <cell r="AF106">
            <v>3.7901199999999999</v>
          </cell>
          <cell r="AK106">
            <v>1.0685100000000001</v>
          </cell>
          <cell r="AT106">
            <v>3.6663899999999998</v>
          </cell>
          <cell r="AU106">
            <v>3.6722100000000002</v>
          </cell>
          <cell r="AV106">
            <v>3.6903899999999998</v>
          </cell>
          <cell r="BA106">
            <v>1.05941</v>
          </cell>
          <cell r="CD106">
            <v>3.6493500000000001</v>
          </cell>
          <cell r="CG106">
            <v>2.5381499999999999</v>
          </cell>
          <cell r="CK106">
            <v>1.0667500000000001</v>
          </cell>
          <cell r="CN106">
            <v>3.6742300000000001</v>
          </cell>
          <cell r="CO106">
            <v>3.5672700000000002</v>
          </cell>
          <cell r="CP106">
            <v>3.6744599999999998</v>
          </cell>
          <cell r="DH106">
            <v>1.06701</v>
          </cell>
          <cell r="DJ106">
            <v>3.59219</v>
          </cell>
          <cell r="DK106">
            <v>3.7473700000000001</v>
          </cell>
          <cell r="DL106">
            <v>3.63374</v>
          </cell>
          <cell r="EI106">
            <v>1.0702100000000001</v>
          </cell>
          <cell r="EJ106">
            <v>3.8668300000000002</v>
          </cell>
          <cell r="EK106">
            <v>3.7526600000000001</v>
          </cell>
          <cell r="EL106">
            <v>3.7526299999999999</v>
          </cell>
          <cell r="ER106">
            <v>1.0978000000000001</v>
          </cell>
          <cell r="ET106">
            <v>2.0495899999999998</v>
          </cell>
          <cell r="EZ106">
            <v>4.1381600000000001</v>
          </cell>
          <cell r="FK106">
            <v>3.6358000000000001</v>
          </cell>
          <cell r="FO106">
            <v>1.0618300000000001</v>
          </cell>
        </row>
        <row r="107">
          <cell r="J107">
            <v>3.6608100000000001</v>
          </cell>
          <cell r="K107">
            <v>1.0858099999999999</v>
          </cell>
          <cell r="N107">
            <v>3.5413600000000001</v>
          </cell>
          <cell r="O107">
            <v>1.0816699999999999</v>
          </cell>
          <cell r="R107">
            <v>3.7183600000000001</v>
          </cell>
          <cell r="S107">
            <v>1.08334</v>
          </cell>
          <cell r="V107">
            <v>3.8069999999999999</v>
          </cell>
          <cell r="W107">
            <v>3.8200400000000001</v>
          </cell>
          <cell r="Y107">
            <v>1.0733999999999999</v>
          </cell>
          <cell r="AD107">
            <v>3.6278800000000002</v>
          </cell>
          <cell r="AE107">
            <v>3.7721100000000001</v>
          </cell>
          <cell r="AF107">
            <v>3.75976</v>
          </cell>
          <cell r="AK107">
            <v>1.06806</v>
          </cell>
          <cell r="AT107">
            <v>3.6378400000000002</v>
          </cell>
          <cell r="AU107">
            <v>3.64358</v>
          </cell>
          <cell r="AV107">
            <v>3.6616200000000001</v>
          </cell>
          <cell r="BA107">
            <v>1.0590299999999999</v>
          </cell>
          <cell r="CD107">
            <v>3.6204900000000002</v>
          </cell>
          <cell r="CG107">
            <v>2.5238100000000001</v>
          </cell>
          <cell r="CK107">
            <v>1.0663199999999999</v>
          </cell>
          <cell r="CN107">
            <v>3.6456300000000001</v>
          </cell>
          <cell r="CO107">
            <v>3.5402</v>
          </cell>
          <cell r="CP107">
            <v>3.6458699999999999</v>
          </cell>
          <cell r="DH107">
            <v>1.06657</v>
          </cell>
          <cell r="DJ107">
            <v>3.5647799999999998</v>
          </cell>
          <cell r="DK107">
            <v>3.7177699999999998</v>
          </cell>
          <cell r="DL107">
            <v>3.6057600000000001</v>
          </cell>
          <cell r="EI107">
            <v>1.06975</v>
          </cell>
          <cell r="EJ107">
            <v>3.8355000000000001</v>
          </cell>
          <cell r="EK107">
            <v>3.72275</v>
          </cell>
          <cell r="EL107">
            <v>3.7227299999999999</v>
          </cell>
          <cell r="ER107">
            <v>1.09717</v>
          </cell>
          <cell r="ET107">
            <v>2.04223</v>
          </cell>
          <cell r="EZ107">
            <v>4.10649</v>
          </cell>
          <cell r="FK107">
            <v>3.6082100000000001</v>
          </cell>
          <cell r="FO107">
            <v>1.06145</v>
          </cell>
        </row>
        <row r="108">
          <cell r="J108">
            <v>3.6320399999999999</v>
          </cell>
          <cell r="K108">
            <v>1.0852299999999999</v>
          </cell>
          <cell r="N108">
            <v>3.5140199999999999</v>
          </cell>
          <cell r="O108">
            <v>1.0810999999999999</v>
          </cell>
          <cell r="R108">
            <v>3.68919</v>
          </cell>
          <cell r="S108">
            <v>1.0827599999999999</v>
          </cell>
          <cell r="V108">
            <v>3.7757800000000001</v>
          </cell>
          <cell r="W108">
            <v>3.7887300000000002</v>
          </cell>
          <cell r="Y108">
            <v>1.0728899999999999</v>
          </cell>
          <cell r="AD108">
            <v>3.5996999999999999</v>
          </cell>
          <cell r="AE108">
            <v>3.7421700000000002</v>
          </cell>
          <cell r="AF108">
            <v>3.7299099999999998</v>
          </cell>
          <cell r="AK108">
            <v>1.0676099999999999</v>
          </cell>
          <cell r="AT108">
            <v>3.6097600000000001</v>
          </cell>
          <cell r="AU108">
            <v>3.6154299999999999</v>
          </cell>
          <cell r="AV108">
            <v>3.6333299999999999</v>
          </cell>
          <cell r="BA108">
            <v>1.0586500000000001</v>
          </cell>
          <cell r="CD108">
            <v>3.5921099999999999</v>
          </cell>
          <cell r="CG108">
            <v>2.50969</v>
          </cell>
          <cell r="CK108">
            <v>1.0658799999999999</v>
          </cell>
          <cell r="CN108">
            <v>3.6175199999999998</v>
          </cell>
          <cell r="CO108">
            <v>3.5135800000000001</v>
          </cell>
          <cell r="CP108">
            <v>3.61775</v>
          </cell>
          <cell r="DH108">
            <v>1.0661400000000001</v>
          </cell>
          <cell r="DJ108">
            <v>3.53783</v>
          </cell>
          <cell r="DK108">
            <v>3.68866</v>
          </cell>
          <cell r="DL108">
            <v>3.5782400000000001</v>
          </cell>
          <cell r="EI108">
            <v>1.0692999999999999</v>
          </cell>
          <cell r="EJ108">
            <v>3.8047</v>
          </cell>
          <cell r="EK108">
            <v>3.6933600000000002</v>
          </cell>
          <cell r="EL108">
            <v>3.69333</v>
          </cell>
          <cell r="ER108">
            <v>1.0965499999999999</v>
          </cell>
          <cell r="ET108">
            <v>2.0349599999999999</v>
          </cell>
          <cell r="EZ108">
            <v>4.0753199999999996</v>
          </cell>
          <cell r="FK108">
            <v>3.58107</v>
          </cell>
          <cell r="FO108">
            <v>1.0610900000000001</v>
          </cell>
        </row>
        <row r="109">
          <cell r="J109">
            <v>3.6037499999999998</v>
          </cell>
          <cell r="K109">
            <v>1.0846499999999999</v>
          </cell>
          <cell r="N109">
            <v>3.4871400000000001</v>
          </cell>
          <cell r="O109">
            <v>1.0805400000000001</v>
          </cell>
          <cell r="R109">
            <v>3.66052</v>
          </cell>
          <cell r="S109">
            <v>1.08219</v>
          </cell>
          <cell r="V109">
            <v>3.7450999999999999</v>
          </cell>
          <cell r="W109">
            <v>3.7579600000000002</v>
          </cell>
          <cell r="Y109">
            <v>1.0723800000000001</v>
          </cell>
          <cell r="AD109">
            <v>3.5720000000000001</v>
          </cell>
          <cell r="AE109">
            <v>3.7127300000000001</v>
          </cell>
          <cell r="AF109">
            <v>3.7005699999999999</v>
          </cell>
          <cell r="AK109">
            <v>1.06717</v>
          </cell>
          <cell r="AT109">
            <v>3.5821499999999999</v>
          </cell>
          <cell r="AU109">
            <v>3.5877500000000002</v>
          </cell>
          <cell r="AV109">
            <v>3.6055199999999998</v>
          </cell>
          <cell r="BA109">
            <v>1.05827</v>
          </cell>
          <cell r="CD109">
            <v>3.5642100000000001</v>
          </cell>
          <cell r="CG109">
            <v>2.4957699999999998</v>
          </cell>
          <cell r="CK109">
            <v>1.06545</v>
          </cell>
          <cell r="CN109">
            <v>3.5898699999999999</v>
          </cell>
          <cell r="CO109">
            <v>3.48739</v>
          </cell>
          <cell r="CP109">
            <v>3.5901000000000001</v>
          </cell>
          <cell r="DH109">
            <v>1.0657099999999999</v>
          </cell>
          <cell r="DJ109">
            <v>3.5113099999999999</v>
          </cell>
          <cell r="DK109">
            <v>3.66004</v>
          </cell>
          <cell r="DL109">
            <v>3.55118</v>
          </cell>
          <cell r="EI109">
            <v>1.0688500000000001</v>
          </cell>
          <cell r="EJ109">
            <v>3.7744200000000001</v>
          </cell>
          <cell r="EK109">
            <v>3.6644600000000001</v>
          </cell>
          <cell r="EL109">
            <v>3.6644299999999999</v>
          </cell>
          <cell r="ER109">
            <v>1.0959300000000001</v>
          </cell>
          <cell r="ET109">
            <v>2.0277799999999999</v>
          </cell>
          <cell r="EZ109">
            <v>4.0446499999999999</v>
          </cell>
          <cell r="FK109">
            <v>3.55437</v>
          </cell>
          <cell r="FO109">
            <v>1.0607200000000001</v>
          </cell>
        </row>
        <row r="110">
          <cell r="J110">
            <v>3.5759400000000001</v>
          </cell>
          <cell r="K110">
            <v>1.0840700000000001</v>
          </cell>
          <cell r="N110">
            <v>3.4607100000000002</v>
          </cell>
          <cell r="O110">
            <v>1.0799799999999999</v>
          </cell>
          <cell r="R110">
            <v>3.6323300000000001</v>
          </cell>
          <cell r="S110">
            <v>1.08162</v>
          </cell>
          <cell r="V110">
            <v>3.71495</v>
          </cell>
          <cell r="W110">
            <v>3.7277200000000001</v>
          </cell>
          <cell r="Y110">
            <v>1.0718799999999999</v>
          </cell>
          <cell r="AD110">
            <v>3.5447500000000001</v>
          </cell>
          <cell r="AE110">
            <v>3.6837900000000001</v>
          </cell>
          <cell r="AF110">
            <v>3.6717200000000001</v>
          </cell>
          <cell r="AK110">
            <v>1.06673</v>
          </cell>
          <cell r="AT110">
            <v>3.5550000000000002</v>
          </cell>
          <cell r="AU110">
            <v>3.56053</v>
          </cell>
          <cell r="AV110">
            <v>3.57816</v>
          </cell>
          <cell r="BA110">
            <v>1.0579000000000001</v>
          </cell>
          <cell r="CD110">
            <v>3.5367899999999999</v>
          </cell>
          <cell r="CG110">
            <v>2.4820500000000001</v>
          </cell>
          <cell r="CK110">
            <v>1.0650299999999999</v>
          </cell>
          <cell r="CN110">
            <v>3.5626899999999999</v>
          </cell>
          <cell r="CO110">
            <v>3.4616400000000001</v>
          </cell>
          <cell r="CP110">
            <v>3.56291</v>
          </cell>
          <cell r="DH110">
            <v>1.06528</v>
          </cell>
          <cell r="DJ110">
            <v>3.4852300000000001</v>
          </cell>
          <cell r="DK110">
            <v>3.6318999999999999</v>
          </cell>
          <cell r="DL110">
            <v>3.5245700000000002</v>
          </cell>
          <cell r="EI110">
            <v>1.0684100000000001</v>
          </cell>
          <cell r="EJ110">
            <v>3.7446600000000001</v>
          </cell>
          <cell r="EK110">
            <v>3.6360399999999999</v>
          </cell>
          <cell r="EL110">
            <v>3.6360100000000002</v>
          </cell>
          <cell r="ER110">
            <v>1.0953200000000001</v>
          </cell>
          <cell r="ET110">
            <v>2.0206900000000001</v>
          </cell>
          <cell r="EZ110">
            <v>4.0144599999999997</v>
          </cell>
          <cell r="FK110">
            <v>3.5281099999999999</v>
          </cell>
          <cell r="FO110">
            <v>1.06036</v>
          </cell>
        </row>
        <row r="111">
          <cell r="J111">
            <v>3.5485899999999999</v>
          </cell>
          <cell r="K111">
            <v>1.0834999999999999</v>
          </cell>
          <cell r="N111">
            <v>3.43472</v>
          </cell>
          <cell r="O111">
            <v>1.0794299999999999</v>
          </cell>
          <cell r="R111">
            <v>3.6046100000000001</v>
          </cell>
          <cell r="S111">
            <v>1.0810599999999999</v>
          </cell>
          <cell r="V111">
            <v>3.6853099999999999</v>
          </cell>
          <cell r="W111">
            <v>3.6979899999999999</v>
          </cell>
          <cell r="Y111">
            <v>1.07138</v>
          </cell>
          <cell r="AD111">
            <v>3.51796</v>
          </cell>
          <cell r="AE111">
            <v>3.6553300000000002</v>
          </cell>
          <cell r="AF111">
            <v>3.6433499999999999</v>
          </cell>
          <cell r="AK111">
            <v>1.06629</v>
          </cell>
          <cell r="AT111">
            <v>3.5282900000000001</v>
          </cell>
          <cell r="AU111">
            <v>3.53376</v>
          </cell>
          <cell r="AV111">
            <v>3.55125</v>
          </cell>
          <cell r="BA111">
            <v>1.0575300000000001</v>
          </cell>
          <cell r="CD111">
            <v>3.5098199999999999</v>
          </cell>
          <cell r="CG111">
            <v>2.4685299999999999</v>
          </cell>
          <cell r="CK111">
            <v>1.0646100000000001</v>
          </cell>
          <cell r="CN111">
            <v>3.5359400000000001</v>
          </cell>
          <cell r="CO111">
            <v>3.4363000000000001</v>
          </cell>
          <cell r="CP111">
            <v>3.5361600000000002</v>
          </cell>
          <cell r="DH111">
            <v>1.0648599999999999</v>
          </cell>
          <cell r="DJ111">
            <v>3.4595799999999999</v>
          </cell>
          <cell r="DK111">
            <v>3.6042200000000002</v>
          </cell>
          <cell r="DL111">
            <v>3.4983900000000001</v>
          </cell>
          <cell r="EI111">
            <v>1.0679700000000001</v>
          </cell>
          <cell r="EJ111">
            <v>3.7153900000000002</v>
          </cell>
          <cell r="EK111">
            <v>3.6080999999999999</v>
          </cell>
          <cell r="EL111">
            <v>3.6080700000000001</v>
          </cell>
          <cell r="ER111">
            <v>1.0947199999999999</v>
          </cell>
          <cell r="ET111">
            <v>2.0136699999999998</v>
          </cell>
          <cell r="EZ111">
            <v>3.9847600000000001</v>
          </cell>
          <cell r="FK111">
            <v>3.5022600000000002</v>
          </cell>
          <cell r="FO111">
            <v>1.0600099999999999</v>
          </cell>
        </row>
        <row r="112">
          <cell r="J112">
            <v>3.5217000000000001</v>
          </cell>
          <cell r="K112">
            <v>1.08294</v>
          </cell>
          <cell r="N112">
            <v>3.4091499999999999</v>
          </cell>
          <cell r="O112">
            <v>1.0788899999999999</v>
          </cell>
          <cell r="R112">
            <v>3.57735</v>
          </cell>
          <cell r="S112">
            <v>1.0805100000000001</v>
          </cell>
          <cell r="V112">
            <v>3.65618</v>
          </cell>
          <cell r="W112">
            <v>3.6687699999999999</v>
          </cell>
          <cell r="Y112">
            <v>1.0708899999999999</v>
          </cell>
          <cell r="AD112">
            <v>3.4916100000000001</v>
          </cell>
          <cell r="AE112">
            <v>3.6273399999999998</v>
          </cell>
          <cell r="AF112">
            <v>3.6154500000000001</v>
          </cell>
          <cell r="AK112">
            <v>1.06586</v>
          </cell>
          <cell r="AT112">
            <v>3.50203</v>
          </cell>
          <cell r="AU112">
            <v>3.5074299999999998</v>
          </cell>
          <cell r="AV112">
            <v>3.5247899999999999</v>
          </cell>
          <cell r="BA112">
            <v>1.0571699999999999</v>
          </cell>
          <cell r="CD112">
            <v>3.4832999999999998</v>
          </cell>
          <cell r="CG112">
            <v>2.4552</v>
          </cell>
          <cell r="CK112">
            <v>1.06419</v>
          </cell>
          <cell r="CN112">
            <v>3.5096400000000001</v>
          </cell>
          <cell r="CO112">
            <v>3.4113699999999998</v>
          </cell>
          <cell r="CP112">
            <v>3.5098600000000002</v>
          </cell>
          <cell r="DH112">
            <v>1.0644400000000001</v>
          </cell>
          <cell r="DJ112">
            <v>3.4343400000000002</v>
          </cell>
          <cell r="DK112">
            <v>3.577</v>
          </cell>
          <cell r="DL112">
            <v>3.4726300000000001</v>
          </cell>
          <cell r="EI112">
            <v>1.0675300000000001</v>
          </cell>
          <cell r="EJ112">
            <v>3.6866099999999999</v>
          </cell>
          <cell r="EK112">
            <v>3.5806100000000001</v>
          </cell>
          <cell r="EL112">
            <v>3.5805899999999999</v>
          </cell>
          <cell r="ER112">
            <v>1.09412</v>
          </cell>
          <cell r="ET112">
            <v>2.0067400000000002</v>
          </cell>
          <cell r="EZ112">
            <v>3.9555199999999999</v>
          </cell>
          <cell r="FK112">
            <v>3.4768300000000001</v>
          </cell>
          <cell r="FO112">
            <v>1.05965</v>
          </cell>
        </row>
        <row r="113">
          <cell r="J113">
            <v>3.49525</v>
          </cell>
          <cell r="K113">
            <v>1.0823799999999999</v>
          </cell>
          <cell r="N113">
            <v>3.38401</v>
          </cell>
          <cell r="O113">
            <v>1.0783499999999999</v>
          </cell>
          <cell r="R113">
            <v>3.5505399999999998</v>
          </cell>
          <cell r="S113">
            <v>1.07996</v>
          </cell>
          <cell r="V113">
            <v>3.6275300000000001</v>
          </cell>
          <cell r="W113">
            <v>3.6400399999999999</v>
          </cell>
          <cell r="Y113">
            <v>1.0704</v>
          </cell>
          <cell r="AD113">
            <v>3.4656799999999999</v>
          </cell>
          <cell r="AE113">
            <v>3.5998100000000002</v>
          </cell>
          <cell r="AF113">
            <v>3.5880100000000001</v>
          </cell>
          <cell r="AK113">
            <v>1.0654399999999999</v>
          </cell>
          <cell r="AT113">
            <v>3.4761899999999999</v>
          </cell>
          <cell r="AU113">
            <v>3.4815200000000002</v>
          </cell>
          <cell r="AV113">
            <v>3.4987499999999998</v>
          </cell>
          <cell r="BA113">
            <v>1.0568</v>
          </cell>
          <cell r="CD113">
            <v>3.4572099999999999</v>
          </cell>
          <cell r="CG113">
            <v>2.4420600000000001</v>
          </cell>
          <cell r="CK113">
            <v>1.0637799999999999</v>
          </cell>
          <cell r="CN113">
            <v>3.4837600000000002</v>
          </cell>
          <cell r="CO113">
            <v>3.3868399999999999</v>
          </cell>
          <cell r="CP113">
            <v>3.4839799999999999</v>
          </cell>
          <cell r="DH113">
            <v>1.06403</v>
          </cell>
          <cell r="DJ113">
            <v>3.40951</v>
          </cell>
          <cell r="DK113">
            <v>3.5502199999999999</v>
          </cell>
          <cell r="DL113">
            <v>3.4472900000000002</v>
          </cell>
          <cell r="EI113">
            <v>1.0670999999999999</v>
          </cell>
          <cell r="EJ113">
            <v>3.6583000000000001</v>
          </cell>
          <cell r="EK113">
            <v>3.5535800000000002</v>
          </cell>
          <cell r="EL113">
            <v>3.5535600000000001</v>
          </cell>
          <cell r="ER113">
            <v>1.09352</v>
          </cell>
          <cell r="ET113">
            <v>1.9998800000000001</v>
          </cell>
          <cell r="EZ113">
            <v>3.9267300000000001</v>
          </cell>
          <cell r="FK113">
            <v>3.45181</v>
          </cell>
          <cell r="FO113">
            <v>1.0592999999999999</v>
          </cell>
        </row>
        <row r="114">
          <cell r="J114">
            <v>3.4692400000000001</v>
          </cell>
          <cell r="K114">
            <v>1.0818300000000001</v>
          </cell>
          <cell r="N114">
            <v>3.35927</v>
          </cell>
          <cell r="O114">
            <v>1.0778099999999999</v>
          </cell>
          <cell r="R114">
            <v>3.5241699999999998</v>
          </cell>
          <cell r="S114">
            <v>1.07941</v>
          </cell>
          <cell r="V114">
            <v>3.59937</v>
          </cell>
          <cell r="W114">
            <v>3.6118000000000001</v>
          </cell>
          <cell r="Y114">
            <v>1.06992</v>
          </cell>
          <cell r="AD114">
            <v>3.4401799999999998</v>
          </cell>
          <cell r="AE114">
            <v>3.57273</v>
          </cell>
          <cell r="AF114">
            <v>3.5610300000000001</v>
          </cell>
          <cell r="AK114">
            <v>1.06501</v>
          </cell>
          <cell r="AT114">
            <v>3.4507599999999998</v>
          </cell>
          <cell r="AU114">
            <v>3.4560300000000002</v>
          </cell>
          <cell r="AV114">
            <v>3.4731399999999999</v>
          </cell>
          <cell r="BA114">
            <v>1.0564499999999999</v>
          </cell>
          <cell r="CD114">
            <v>3.4315600000000002</v>
          </cell>
          <cell r="CG114">
            <v>2.4291100000000001</v>
          </cell>
          <cell r="CK114">
            <v>1.0633699999999999</v>
          </cell>
          <cell r="CN114">
            <v>3.4582999999999999</v>
          </cell>
          <cell r="CO114">
            <v>3.3626999999999998</v>
          </cell>
          <cell r="CP114">
            <v>3.45851</v>
          </cell>
          <cell r="DH114">
            <v>1.06362</v>
          </cell>
          <cell r="DJ114">
            <v>3.3850699999999998</v>
          </cell>
          <cell r="DK114">
            <v>3.5238800000000001</v>
          </cell>
          <cell r="DL114">
            <v>3.4223599999999998</v>
          </cell>
          <cell r="EI114">
            <v>1.0666800000000001</v>
          </cell>
          <cell r="EJ114">
            <v>3.6304599999999998</v>
          </cell>
          <cell r="EK114">
            <v>3.5269900000000001</v>
          </cell>
          <cell r="EL114">
            <v>3.5269699999999999</v>
          </cell>
          <cell r="ER114">
            <v>1.09294</v>
          </cell>
          <cell r="ET114">
            <v>1.9931099999999999</v>
          </cell>
          <cell r="EZ114">
            <v>3.8984000000000001</v>
          </cell>
          <cell r="FK114">
            <v>3.4271799999999999</v>
          </cell>
          <cell r="FO114">
            <v>1.0589500000000001</v>
          </cell>
        </row>
        <row r="115">
          <cell r="J115">
            <v>3.4436499999999999</v>
          </cell>
          <cell r="K115">
            <v>1.08128</v>
          </cell>
          <cell r="N115">
            <v>3.33494</v>
          </cell>
          <cell r="O115">
            <v>1.07728</v>
          </cell>
          <cell r="R115">
            <v>3.49823</v>
          </cell>
          <cell r="S115">
            <v>1.07887</v>
          </cell>
          <cell r="V115">
            <v>3.5716800000000002</v>
          </cell>
          <cell r="W115">
            <v>3.5840200000000002</v>
          </cell>
          <cell r="Y115">
            <v>1.0694399999999999</v>
          </cell>
          <cell r="AD115">
            <v>3.4150900000000002</v>
          </cell>
          <cell r="AE115">
            <v>3.5461</v>
          </cell>
          <cell r="AF115">
            <v>3.5344799999999998</v>
          </cell>
          <cell r="AK115">
            <v>1.0646</v>
          </cell>
          <cell r="AT115">
            <v>3.4257499999999999</v>
          </cell>
          <cell r="AU115">
            <v>3.4309599999999998</v>
          </cell>
          <cell r="AV115">
            <v>3.44794</v>
          </cell>
          <cell r="BA115">
            <v>1.05609</v>
          </cell>
          <cell r="CD115">
            <v>3.40632</v>
          </cell>
          <cell r="CG115">
            <v>2.4163399999999999</v>
          </cell>
          <cell r="CK115">
            <v>1.0629599999999999</v>
          </cell>
          <cell r="CN115">
            <v>3.4332500000000001</v>
          </cell>
          <cell r="CO115">
            <v>3.3389500000000001</v>
          </cell>
          <cell r="CP115">
            <v>3.4334600000000002</v>
          </cell>
          <cell r="DH115">
            <v>1.06321</v>
          </cell>
          <cell r="DJ115">
            <v>3.36103</v>
          </cell>
          <cell r="DK115">
            <v>3.49797</v>
          </cell>
          <cell r="DL115">
            <v>3.3978299999999999</v>
          </cell>
          <cell r="EI115">
            <v>1.0662499999999999</v>
          </cell>
          <cell r="EJ115">
            <v>3.6030799999999998</v>
          </cell>
          <cell r="EK115">
            <v>3.5008300000000001</v>
          </cell>
          <cell r="EL115">
            <v>3.50081</v>
          </cell>
          <cell r="ER115">
            <v>1.0923499999999999</v>
          </cell>
          <cell r="ET115">
            <v>1.98641</v>
          </cell>
          <cell r="EZ115">
            <v>3.8704999999999998</v>
          </cell>
          <cell r="FK115">
            <v>3.4029400000000001</v>
          </cell>
          <cell r="FO115">
            <v>1.0586100000000001</v>
          </cell>
        </row>
        <row r="116">
          <cell r="J116">
            <v>3.4184700000000001</v>
          </cell>
          <cell r="K116">
            <v>1.08074</v>
          </cell>
          <cell r="N116">
            <v>3.3109999999999999</v>
          </cell>
          <cell r="O116">
            <v>1.0767599999999999</v>
          </cell>
          <cell r="R116">
            <v>3.4727100000000002</v>
          </cell>
          <cell r="S116">
            <v>1.0783400000000001</v>
          </cell>
          <cell r="V116">
            <v>3.5444399999999998</v>
          </cell>
          <cell r="W116">
            <v>3.5567000000000002</v>
          </cell>
          <cell r="Y116">
            <v>1.06897</v>
          </cell>
          <cell r="AD116">
            <v>3.3904000000000001</v>
          </cell>
          <cell r="AE116">
            <v>3.5198900000000002</v>
          </cell>
          <cell r="AF116">
            <v>3.5083600000000001</v>
          </cell>
          <cell r="AK116">
            <v>1.0641799999999999</v>
          </cell>
          <cell r="AT116">
            <v>3.4011399999999998</v>
          </cell>
          <cell r="AU116">
            <v>3.4062800000000002</v>
          </cell>
          <cell r="AV116">
            <v>3.4231400000000001</v>
          </cell>
          <cell r="BA116">
            <v>1.0557399999999999</v>
          </cell>
          <cell r="CD116">
            <v>3.3815</v>
          </cell>
          <cell r="CG116">
            <v>2.4037600000000001</v>
          </cell>
          <cell r="CK116">
            <v>1.0625599999999999</v>
          </cell>
          <cell r="CN116">
            <v>3.4085999999999999</v>
          </cell>
          <cell r="CO116">
            <v>3.3155700000000001</v>
          </cell>
          <cell r="CP116">
            <v>3.4088099999999999</v>
          </cell>
          <cell r="DH116">
            <v>1.06281</v>
          </cell>
          <cell r="DJ116">
            <v>3.3373599999999999</v>
          </cell>
          <cell r="DK116">
            <v>3.4724699999999999</v>
          </cell>
          <cell r="DL116">
            <v>3.3736899999999999</v>
          </cell>
          <cell r="EI116">
            <v>1.0658399999999999</v>
          </cell>
          <cell r="EJ116">
            <v>3.5761400000000001</v>
          </cell>
          <cell r="EK116">
            <v>3.4750999999999999</v>
          </cell>
          <cell r="EL116">
            <v>3.4750700000000001</v>
          </cell>
          <cell r="ER116">
            <v>1.09178</v>
          </cell>
          <cell r="ET116">
            <v>1.9797899999999999</v>
          </cell>
          <cell r="EZ116">
            <v>3.8430200000000001</v>
          </cell>
          <cell r="FK116">
            <v>3.37907</v>
          </cell>
          <cell r="FO116">
            <v>1.05827</v>
          </cell>
        </row>
        <row r="117">
          <cell r="J117">
            <v>3.39371</v>
          </cell>
          <cell r="K117">
            <v>1.0802</v>
          </cell>
          <cell r="N117">
            <v>3.2874400000000001</v>
          </cell>
          <cell r="O117">
            <v>1.0762400000000001</v>
          </cell>
          <cell r="R117">
            <v>3.4476</v>
          </cell>
          <cell r="S117">
            <v>1.0778099999999999</v>
          </cell>
          <cell r="V117">
            <v>3.5176599999999998</v>
          </cell>
          <cell r="W117">
            <v>3.5298400000000001</v>
          </cell>
          <cell r="Y117">
            <v>1.0685</v>
          </cell>
          <cell r="AD117">
            <v>3.3661099999999999</v>
          </cell>
          <cell r="AE117">
            <v>3.49411</v>
          </cell>
          <cell r="AF117">
            <v>3.4826600000000001</v>
          </cell>
          <cell r="AK117">
            <v>1.0637700000000001</v>
          </cell>
          <cell r="AT117">
            <v>3.3769200000000001</v>
          </cell>
          <cell r="AU117">
            <v>3.3820000000000001</v>
          </cell>
          <cell r="AV117">
            <v>3.39873</v>
          </cell>
          <cell r="BA117">
            <v>1.0553900000000001</v>
          </cell>
          <cell r="CD117">
            <v>3.3570700000000002</v>
          </cell>
          <cell r="CG117">
            <v>2.39134</v>
          </cell>
          <cell r="CK117">
            <v>1.0621700000000001</v>
          </cell>
          <cell r="CN117">
            <v>3.38435</v>
          </cell>
          <cell r="CO117">
            <v>3.2925499999999999</v>
          </cell>
          <cell r="CP117">
            <v>3.3845499999999999</v>
          </cell>
          <cell r="DH117">
            <v>1.0624100000000001</v>
          </cell>
          <cell r="DJ117">
            <v>3.3140700000000001</v>
          </cell>
          <cell r="DK117">
            <v>3.4473799999999999</v>
          </cell>
          <cell r="DL117">
            <v>3.34992</v>
          </cell>
          <cell r="EI117">
            <v>1.06542</v>
          </cell>
          <cell r="EJ117">
            <v>3.5496300000000001</v>
          </cell>
          <cell r="EK117">
            <v>3.4497800000000001</v>
          </cell>
          <cell r="EL117">
            <v>3.4497499999999999</v>
          </cell>
          <cell r="ER117">
            <v>1.09121</v>
          </cell>
          <cell r="ET117">
            <v>1.9732499999999999</v>
          </cell>
          <cell r="EZ117">
            <v>3.8159700000000001</v>
          </cell>
          <cell r="FK117">
            <v>3.3555799999999998</v>
          </cell>
          <cell r="FO117">
            <v>1.05793</v>
          </cell>
        </row>
        <row r="118">
          <cell r="J118">
            <v>3.3693300000000002</v>
          </cell>
          <cell r="K118">
            <v>1.0796699999999999</v>
          </cell>
          <cell r="N118">
            <v>3.2642500000000001</v>
          </cell>
          <cell r="O118">
            <v>1.0757300000000001</v>
          </cell>
          <cell r="R118">
            <v>3.4228999999999998</v>
          </cell>
          <cell r="S118">
            <v>1.0772900000000001</v>
          </cell>
          <cell r="V118">
            <v>3.4913099999999999</v>
          </cell>
          <cell r="W118">
            <v>3.5034100000000001</v>
          </cell>
          <cell r="Y118">
            <v>1.0680400000000001</v>
          </cell>
          <cell r="AD118">
            <v>3.3422000000000001</v>
          </cell>
          <cell r="AE118">
            <v>3.4687399999999999</v>
          </cell>
          <cell r="AF118">
            <v>3.4573700000000001</v>
          </cell>
          <cell r="AK118">
            <v>1.0633699999999999</v>
          </cell>
          <cell r="AT118">
            <v>3.3530799999999998</v>
          </cell>
          <cell r="AU118">
            <v>3.3580999999999999</v>
          </cell>
          <cell r="AV118">
            <v>3.3747099999999999</v>
          </cell>
          <cell r="BA118">
            <v>1.05505</v>
          </cell>
          <cell r="CD118">
            <v>3.33304</v>
          </cell>
          <cell r="CG118">
            <v>2.3791000000000002</v>
          </cell>
          <cell r="CK118">
            <v>1.0617700000000001</v>
          </cell>
          <cell r="CN118">
            <v>3.3604699999999998</v>
          </cell>
          <cell r="CO118">
            <v>3.2698999999999998</v>
          </cell>
          <cell r="CP118">
            <v>3.3606699999999998</v>
          </cell>
          <cell r="DH118">
            <v>1.06202</v>
          </cell>
          <cell r="DJ118">
            <v>3.29114</v>
          </cell>
          <cell r="DK118">
            <v>3.4226899999999998</v>
          </cell>
          <cell r="DL118">
            <v>3.32653</v>
          </cell>
          <cell r="EI118">
            <v>1.06501</v>
          </cell>
          <cell r="EJ118">
            <v>3.5235599999999998</v>
          </cell>
          <cell r="EK118">
            <v>3.4248599999999998</v>
          </cell>
          <cell r="EL118">
            <v>3.4248400000000001</v>
          </cell>
          <cell r="ER118">
            <v>1.0906400000000001</v>
          </cell>
          <cell r="ET118">
            <v>1.96678</v>
          </cell>
          <cell r="EZ118">
            <v>3.7893300000000001</v>
          </cell>
          <cell r="FK118">
            <v>3.3324500000000001</v>
          </cell>
          <cell r="FO118">
            <v>1.05759</v>
          </cell>
        </row>
        <row r="119">
          <cell r="J119">
            <v>3.3453499999999998</v>
          </cell>
          <cell r="K119">
            <v>1.07914</v>
          </cell>
          <cell r="N119">
            <v>3.2414399999999999</v>
          </cell>
          <cell r="O119">
            <v>1.0752200000000001</v>
          </cell>
          <cell r="R119">
            <v>3.3985799999999999</v>
          </cell>
          <cell r="S119">
            <v>1.07677</v>
          </cell>
          <cell r="V119">
            <v>3.4653999999999998</v>
          </cell>
          <cell r="W119">
            <v>3.4774099999999999</v>
          </cell>
          <cell r="Y119">
            <v>1.06758</v>
          </cell>
          <cell r="AD119">
            <v>3.31867</v>
          </cell>
          <cell r="AE119">
            <v>3.4437700000000002</v>
          </cell>
          <cell r="AF119">
            <v>3.43249</v>
          </cell>
          <cell r="AK119">
            <v>1.06297</v>
          </cell>
          <cell r="AT119">
            <v>3.3296100000000002</v>
          </cell>
          <cell r="AU119">
            <v>3.3345799999999999</v>
          </cell>
          <cell r="AV119">
            <v>3.3510599999999999</v>
          </cell>
          <cell r="BA119">
            <v>1.05471</v>
          </cell>
          <cell r="CD119">
            <v>3.30938</v>
          </cell>
          <cell r="CG119">
            <v>2.3670300000000002</v>
          </cell>
          <cell r="CK119">
            <v>1.0613900000000001</v>
          </cell>
          <cell r="CN119">
            <v>3.33697</v>
          </cell>
          <cell r="CO119">
            <v>3.2475900000000002</v>
          </cell>
          <cell r="CP119">
            <v>3.3371599999999999</v>
          </cell>
          <cell r="DH119">
            <v>1.0616300000000001</v>
          </cell>
          <cell r="DJ119">
            <v>3.2685599999999999</v>
          </cell>
          <cell r="DK119">
            <v>3.39839</v>
          </cell>
          <cell r="DL119">
            <v>3.3035100000000002</v>
          </cell>
          <cell r="EI119">
            <v>1.0646</v>
          </cell>
          <cell r="EJ119">
            <v>3.4978899999999999</v>
          </cell>
          <cell r="EK119">
            <v>3.4003399999999999</v>
          </cell>
          <cell r="EL119">
            <v>3.4003100000000002</v>
          </cell>
          <cell r="ER119">
            <v>1.0900799999999999</v>
          </cell>
          <cell r="ET119">
            <v>1.96038</v>
          </cell>
          <cell r="EZ119">
            <v>3.76308</v>
          </cell>
          <cell r="FK119">
            <v>3.3096800000000002</v>
          </cell>
          <cell r="FO119">
            <v>1.0572600000000001</v>
          </cell>
        </row>
        <row r="120">
          <cell r="J120">
            <v>3.3217400000000001</v>
          </cell>
          <cell r="K120">
            <v>1.0786199999999999</v>
          </cell>
          <cell r="N120">
            <v>3.2189800000000002</v>
          </cell>
          <cell r="O120">
            <v>1.0747199999999999</v>
          </cell>
          <cell r="R120">
            <v>3.3746499999999999</v>
          </cell>
          <cell r="S120">
            <v>1.07626</v>
          </cell>
          <cell r="V120">
            <v>3.4399000000000002</v>
          </cell>
          <cell r="W120">
            <v>3.4518399999999998</v>
          </cell>
          <cell r="Y120">
            <v>1.0671299999999999</v>
          </cell>
          <cell r="AD120">
            <v>3.2955100000000002</v>
          </cell>
          <cell r="AE120">
            <v>3.4192</v>
          </cell>
          <cell r="AF120">
            <v>3.4079899999999999</v>
          </cell>
          <cell r="AK120">
            <v>1.06257</v>
          </cell>
          <cell r="AT120">
            <v>3.3065199999999999</v>
          </cell>
          <cell r="AU120">
            <v>3.31142</v>
          </cell>
          <cell r="AV120">
            <v>3.3277899999999998</v>
          </cell>
          <cell r="BA120">
            <v>1.05437</v>
          </cell>
          <cell r="CD120">
            <v>3.2861099999999999</v>
          </cell>
          <cell r="CG120">
            <v>2.3551199999999999</v>
          </cell>
          <cell r="CK120">
            <v>1.0609999999999999</v>
          </cell>
          <cell r="CN120">
            <v>3.3138299999999998</v>
          </cell>
          <cell r="CO120">
            <v>3.2256300000000002</v>
          </cell>
          <cell r="CP120">
            <v>3.3140299999999998</v>
          </cell>
          <cell r="DH120">
            <v>1.06124</v>
          </cell>
          <cell r="DJ120">
            <v>3.24634</v>
          </cell>
          <cell r="DK120">
            <v>3.3744700000000001</v>
          </cell>
          <cell r="DL120">
            <v>3.28084</v>
          </cell>
          <cell r="EI120">
            <v>1.0642</v>
          </cell>
          <cell r="EJ120">
            <v>3.4726400000000002</v>
          </cell>
          <cell r="EK120">
            <v>3.3761999999999999</v>
          </cell>
          <cell r="EL120">
            <v>3.3761800000000002</v>
          </cell>
          <cell r="ER120">
            <v>1.08952</v>
          </cell>
          <cell r="ET120">
            <v>1.9540500000000001</v>
          </cell>
          <cell r="EZ120">
            <v>3.7372299999999998</v>
          </cell>
          <cell r="FK120">
            <v>3.2872599999999998</v>
          </cell>
          <cell r="FO120">
            <v>1.0569299999999999</v>
          </cell>
        </row>
        <row r="121">
          <cell r="J121">
            <v>3.2985099999999998</v>
          </cell>
          <cell r="K121">
            <v>1.0781099999999999</v>
          </cell>
          <cell r="N121">
            <v>3.1968800000000002</v>
          </cell>
          <cell r="O121">
            <v>1.07422</v>
          </cell>
          <cell r="R121">
            <v>3.3511000000000002</v>
          </cell>
          <cell r="S121">
            <v>1.07575</v>
          </cell>
          <cell r="V121">
            <v>3.4148100000000001</v>
          </cell>
          <cell r="W121">
            <v>3.4266700000000001</v>
          </cell>
          <cell r="Y121">
            <v>1.0666800000000001</v>
          </cell>
          <cell r="AD121">
            <v>3.27271</v>
          </cell>
          <cell r="AE121">
            <v>3.3950100000000001</v>
          </cell>
          <cell r="AF121">
            <v>3.3838900000000001</v>
          </cell>
          <cell r="AK121">
            <v>1.0621700000000001</v>
          </cell>
          <cell r="AT121">
            <v>3.2837800000000001</v>
          </cell>
          <cell r="AU121">
            <v>3.2886299999999999</v>
          </cell>
          <cell r="AV121">
            <v>3.3048799999999998</v>
          </cell>
          <cell r="BA121">
            <v>1.05403</v>
          </cell>
          <cell r="CD121">
            <v>3.2631999999999999</v>
          </cell>
          <cell r="CG121">
            <v>2.3433799999999998</v>
          </cell>
          <cell r="CK121">
            <v>1.0606199999999999</v>
          </cell>
          <cell r="CN121">
            <v>3.2910599999999999</v>
          </cell>
          <cell r="CO121">
            <v>3.2040000000000002</v>
          </cell>
          <cell r="CP121">
            <v>3.2912499999999998</v>
          </cell>
          <cell r="DH121">
            <v>1.0608599999999999</v>
          </cell>
          <cell r="DJ121">
            <v>3.22445</v>
          </cell>
          <cell r="DK121">
            <v>3.35093</v>
          </cell>
          <cell r="DL121">
            <v>3.2585299999999999</v>
          </cell>
          <cell r="EI121">
            <v>1.0638000000000001</v>
          </cell>
          <cell r="EJ121">
            <v>3.4477799999999998</v>
          </cell>
          <cell r="EK121">
            <v>3.3524400000000001</v>
          </cell>
          <cell r="EL121">
            <v>3.35242</v>
          </cell>
          <cell r="ER121">
            <v>1.08897</v>
          </cell>
          <cell r="ET121">
            <v>1.9477899999999999</v>
          </cell>
          <cell r="EZ121">
            <v>3.71177</v>
          </cell>
          <cell r="FK121">
            <v>3.2651699999999999</v>
          </cell>
          <cell r="FO121">
            <v>1.05661</v>
          </cell>
        </row>
        <row r="122">
          <cell r="J122">
            <v>3.2756400000000001</v>
          </cell>
          <cell r="K122">
            <v>1.0775999999999999</v>
          </cell>
          <cell r="N122">
            <v>3.1751200000000002</v>
          </cell>
          <cell r="O122">
            <v>1.07372</v>
          </cell>
          <cell r="R122">
            <v>3.3279200000000002</v>
          </cell>
          <cell r="S122">
            <v>1.07525</v>
          </cell>
          <cell r="V122">
            <v>3.39012</v>
          </cell>
          <cell r="W122">
            <v>3.40191</v>
          </cell>
          <cell r="Y122">
            <v>1.06623</v>
          </cell>
          <cell r="AD122">
            <v>3.2502599999999999</v>
          </cell>
          <cell r="AE122">
            <v>3.37121</v>
          </cell>
          <cell r="AF122">
            <v>3.36016</v>
          </cell>
          <cell r="AK122">
            <v>1.0617799999999999</v>
          </cell>
          <cell r="AT122">
            <v>3.26139</v>
          </cell>
          <cell r="AU122">
            <v>3.2661899999999999</v>
          </cell>
          <cell r="AV122">
            <v>3.2823199999999999</v>
          </cell>
          <cell r="BA122">
            <v>1.0537000000000001</v>
          </cell>
          <cell r="CD122">
            <v>3.24065</v>
          </cell>
          <cell r="CG122">
            <v>2.3317899999999998</v>
          </cell>
          <cell r="CK122">
            <v>1.0602400000000001</v>
          </cell>
          <cell r="CN122">
            <v>3.2686299999999999</v>
          </cell>
          <cell r="CO122">
            <v>3.1827100000000002</v>
          </cell>
          <cell r="CP122">
            <v>3.2688199999999998</v>
          </cell>
          <cell r="DH122">
            <v>1.0604800000000001</v>
          </cell>
          <cell r="DJ122">
            <v>3.2029000000000001</v>
          </cell>
          <cell r="DK122">
            <v>3.32775</v>
          </cell>
          <cell r="DL122">
            <v>3.2365499999999998</v>
          </cell>
          <cell r="EI122">
            <v>1.06341</v>
          </cell>
          <cell r="EJ122">
            <v>3.4233199999999999</v>
          </cell>
          <cell r="EK122">
            <v>3.3290600000000001</v>
          </cell>
          <cell r="EL122">
            <v>3.3290299999999999</v>
          </cell>
          <cell r="ER122">
            <v>1.08843</v>
          </cell>
          <cell r="ET122">
            <v>1.9416</v>
          </cell>
          <cell r="EZ122">
            <v>3.68668</v>
          </cell>
          <cell r="FK122">
            <v>3.24342</v>
          </cell>
          <cell r="FO122">
            <v>1.0562800000000001</v>
          </cell>
        </row>
        <row r="123">
          <cell r="J123">
            <v>3.2531300000000001</v>
          </cell>
          <cell r="K123">
            <v>1.0770900000000001</v>
          </cell>
          <cell r="N123">
            <v>3.1536900000000001</v>
          </cell>
          <cell r="O123">
            <v>1.07324</v>
          </cell>
          <cell r="R123">
            <v>3.3050899999999999</v>
          </cell>
          <cell r="S123">
            <v>1.0747500000000001</v>
          </cell>
          <cell r="V123">
            <v>3.3658299999999999</v>
          </cell>
          <cell r="W123">
            <v>3.3775400000000002</v>
          </cell>
          <cell r="Y123">
            <v>1.06579</v>
          </cell>
          <cell r="AD123">
            <v>3.2281599999999999</v>
          </cell>
          <cell r="AE123">
            <v>3.3477700000000001</v>
          </cell>
          <cell r="AF123">
            <v>3.3368000000000002</v>
          </cell>
          <cell r="AK123">
            <v>1.0613999999999999</v>
          </cell>
          <cell r="AT123">
            <v>3.2393399999999999</v>
          </cell>
          <cell r="AU123">
            <v>3.2440899999999999</v>
          </cell>
          <cell r="AV123">
            <v>3.2601</v>
          </cell>
          <cell r="BA123">
            <v>1.0533699999999999</v>
          </cell>
          <cell r="CD123">
            <v>3.2184499999999998</v>
          </cell>
          <cell r="CG123">
            <v>2.32036</v>
          </cell>
          <cell r="CK123">
            <v>1.0598700000000001</v>
          </cell>
          <cell r="CN123">
            <v>3.24655</v>
          </cell>
          <cell r="CO123">
            <v>3.1617299999999999</v>
          </cell>
          <cell r="CP123">
            <v>3.24674</v>
          </cell>
          <cell r="DH123">
            <v>1.0601100000000001</v>
          </cell>
          <cell r="DJ123">
            <v>3.1816800000000001</v>
          </cell>
          <cell r="DK123">
            <v>3.3049300000000001</v>
          </cell>
          <cell r="DL123">
            <v>3.2149100000000002</v>
          </cell>
          <cell r="EI123">
            <v>1.0630200000000001</v>
          </cell>
          <cell r="EJ123">
            <v>3.3992300000000002</v>
          </cell>
          <cell r="EK123">
            <v>3.3060299999999998</v>
          </cell>
          <cell r="EL123">
            <v>3.3060100000000001</v>
          </cell>
          <cell r="ER123">
            <v>1.08789</v>
          </cell>
          <cell r="ET123">
            <v>1.9354800000000001</v>
          </cell>
          <cell r="EZ123">
            <v>3.6619700000000002</v>
          </cell>
          <cell r="FK123">
            <v>3.222</v>
          </cell>
          <cell r="FO123">
            <v>1.05596</v>
          </cell>
        </row>
        <row r="124">
          <cell r="J124">
            <v>3.2309700000000001</v>
          </cell>
          <cell r="K124">
            <v>1.0765899999999999</v>
          </cell>
          <cell r="N124">
            <v>3.1326000000000001</v>
          </cell>
          <cell r="O124">
            <v>1.0727500000000001</v>
          </cell>
          <cell r="R124">
            <v>3.2826200000000001</v>
          </cell>
          <cell r="S124">
            <v>1.07426</v>
          </cell>
          <cell r="V124">
            <v>3.34192</v>
          </cell>
          <cell r="W124">
            <v>3.3535599999999999</v>
          </cell>
          <cell r="Y124">
            <v>1.0653600000000001</v>
          </cell>
          <cell r="AD124">
            <v>3.2063999999999999</v>
          </cell>
          <cell r="AE124">
            <v>3.3247</v>
          </cell>
          <cell r="AF124">
            <v>3.3138000000000001</v>
          </cell>
          <cell r="AK124">
            <v>1.06101</v>
          </cell>
          <cell r="AT124">
            <v>3.2176399999999998</v>
          </cell>
          <cell r="AU124">
            <v>3.2223299999999999</v>
          </cell>
          <cell r="AV124">
            <v>3.2382300000000002</v>
          </cell>
          <cell r="BA124">
            <v>1.05305</v>
          </cell>
          <cell r="CD124">
            <v>3.19659</v>
          </cell>
          <cell r="CG124">
            <v>2.3090899999999999</v>
          </cell>
          <cell r="CK124">
            <v>1.0595000000000001</v>
          </cell>
          <cell r="CN124">
            <v>3.2248100000000002</v>
          </cell>
          <cell r="CO124">
            <v>3.1410800000000001</v>
          </cell>
          <cell r="CP124">
            <v>3.22499</v>
          </cell>
          <cell r="DH124">
            <v>1.0597300000000001</v>
          </cell>
          <cell r="DJ124">
            <v>3.1607799999999999</v>
          </cell>
          <cell r="DK124">
            <v>3.2824599999999999</v>
          </cell>
          <cell r="DL124">
            <v>3.1936</v>
          </cell>
          <cell r="EI124">
            <v>1.06263</v>
          </cell>
          <cell r="EJ124">
            <v>3.3755199999999999</v>
          </cell>
          <cell r="EK124">
            <v>3.2833700000000001</v>
          </cell>
          <cell r="EL124">
            <v>3.2833399999999999</v>
          </cell>
          <cell r="ER124">
            <v>1.08735</v>
          </cell>
          <cell r="ET124">
            <v>1.92943</v>
          </cell>
          <cell r="EZ124">
            <v>3.63761</v>
          </cell>
          <cell r="FK124">
            <v>3.2008899999999998</v>
          </cell>
          <cell r="FO124">
            <v>1.0556399999999999</v>
          </cell>
        </row>
        <row r="125">
          <cell r="J125">
            <v>3.2091400000000001</v>
          </cell>
          <cell r="K125">
            <v>1.07609</v>
          </cell>
          <cell r="N125">
            <v>3.1118199999999998</v>
          </cell>
          <cell r="O125">
            <v>1.0722700000000001</v>
          </cell>
          <cell r="R125">
            <v>3.2605</v>
          </cell>
          <cell r="S125">
            <v>1.0737699999999999</v>
          </cell>
          <cell r="V125">
            <v>3.31839</v>
          </cell>
          <cell r="W125">
            <v>3.3299500000000002</v>
          </cell>
          <cell r="Y125">
            <v>1.0649299999999999</v>
          </cell>
          <cell r="AD125">
            <v>3.1849699999999999</v>
          </cell>
          <cell r="AE125">
            <v>3.3019699999999998</v>
          </cell>
          <cell r="AF125">
            <v>3.2911600000000001</v>
          </cell>
          <cell r="AK125">
            <v>1.06063</v>
          </cell>
          <cell r="AT125">
            <v>3.1962600000000001</v>
          </cell>
          <cell r="AU125">
            <v>3.2008999999999999</v>
          </cell>
          <cell r="AV125">
            <v>3.2166899999999998</v>
          </cell>
          <cell r="BA125">
            <v>1.0527200000000001</v>
          </cell>
          <cell r="CD125">
            <v>3.1750699999999998</v>
          </cell>
          <cell r="CG125">
            <v>2.2979599999999998</v>
          </cell>
          <cell r="CK125">
            <v>1.0591299999999999</v>
          </cell>
          <cell r="CN125">
            <v>3.2033900000000002</v>
          </cell>
          <cell r="CO125">
            <v>3.12073</v>
          </cell>
          <cell r="CP125">
            <v>3.20357</v>
          </cell>
          <cell r="DH125">
            <v>1.0593600000000001</v>
          </cell>
          <cell r="DJ125">
            <v>3.14019</v>
          </cell>
          <cell r="DK125">
            <v>3.2603300000000002</v>
          </cell>
          <cell r="DL125">
            <v>3.1726100000000002</v>
          </cell>
          <cell r="EI125">
            <v>1.0622400000000001</v>
          </cell>
          <cell r="EJ125">
            <v>3.3521800000000002</v>
          </cell>
          <cell r="EK125">
            <v>3.2610399999999999</v>
          </cell>
          <cell r="EL125">
            <v>3.2610199999999998</v>
          </cell>
          <cell r="ER125">
            <v>1.0868199999999999</v>
          </cell>
          <cell r="ET125">
            <v>1.92344</v>
          </cell>
          <cell r="EZ125">
            <v>3.61361</v>
          </cell>
          <cell r="FK125">
            <v>3.1800999999999999</v>
          </cell>
          <cell r="FO125">
            <v>1.0553300000000001</v>
          </cell>
        </row>
        <row r="126">
          <cell r="J126">
            <v>3.1876600000000002</v>
          </cell>
          <cell r="K126">
            <v>1.0755999999999999</v>
          </cell>
          <cell r="N126">
            <v>3.09137</v>
          </cell>
          <cell r="O126">
            <v>1.0718000000000001</v>
          </cell>
          <cell r="R126">
            <v>3.2387100000000002</v>
          </cell>
          <cell r="S126">
            <v>1.0732900000000001</v>
          </cell>
          <cell r="V126">
            <v>3.29522</v>
          </cell>
          <cell r="W126">
            <v>3.3067099999999998</v>
          </cell>
          <cell r="Y126">
            <v>1.0645</v>
          </cell>
          <cell r="AD126">
            <v>3.1638600000000001</v>
          </cell>
          <cell r="AE126">
            <v>3.2795999999999998</v>
          </cell>
          <cell r="AF126">
            <v>3.2688600000000001</v>
          </cell>
          <cell r="AK126">
            <v>1.06026</v>
          </cell>
          <cell r="AT126">
            <v>3.1752099999999999</v>
          </cell>
          <cell r="AU126">
            <v>3.1797900000000001</v>
          </cell>
          <cell r="AV126">
            <v>3.1954699999999998</v>
          </cell>
          <cell r="BA126">
            <v>1.0524100000000001</v>
          </cell>
          <cell r="CD126">
            <v>3.15388</v>
          </cell>
          <cell r="CG126">
            <v>2.2869899999999999</v>
          </cell>
          <cell r="CK126">
            <v>1.0587599999999999</v>
          </cell>
          <cell r="CN126">
            <v>3.1823000000000001</v>
          </cell>
          <cell r="CO126">
            <v>3.1006900000000002</v>
          </cell>
          <cell r="CP126">
            <v>3.18248</v>
          </cell>
          <cell r="DH126">
            <v>1.0589999999999999</v>
          </cell>
          <cell r="DJ126">
            <v>3.11991</v>
          </cell>
          <cell r="DK126">
            <v>3.23854</v>
          </cell>
          <cell r="DL126">
            <v>3.1519400000000002</v>
          </cell>
          <cell r="EI126">
            <v>1.06186</v>
          </cell>
          <cell r="EJ126">
            <v>3.3291900000000001</v>
          </cell>
          <cell r="EK126">
            <v>3.2390599999999998</v>
          </cell>
          <cell r="EL126">
            <v>3.2390400000000001</v>
          </cell>
          <cell r="ER126">
            <v>1.0863</v>
          </cell>
          <cell r="ET126">
            <v>1.91751</v>
          </cell>
          <cell r="EZ126">
            <v>3.58996</v>
          </cell>
          <cell r="FK126">
            <v>3.1596199999999999</v>
          </cell>
          <cell r="FO126">
            <v>1.0550200000000001</v>
          </cell>
        </row>
        <row r="127">
          <cell r="J127">
            <v>3.16649</v>
          </cell>
          <cell r="K127">
            <v>1.07511</v>
          </cell>
          <cell r="N127">
            <v>3.0712199999999998</v>
          </cell>
          <cell r="O127">
            <v>1.0713299999999999</v>
          </cell>
          <cell r="R127">
            <v>3.2172499999999999</v>
          </cell>
          <cell r="S127">
            <v>1.07281</v>
          </cell>
          <cell r="V127">
            <v>3.2724199999999999</v>
          </cell>
          <cell r="W127">
            <v>3.2838400000000001</v>
          </cell>
          <cell r="Y127">
            <v>1.0640799999999999</v>
          </cell>
          <cell r="AD127">
            <v>3.1430699999999998</v>
          </cell>
          <cell r="AE127">
            <v>3.2575699999999999</v>
          </cell>
          <cell r="AF127">
            <v>3.2469000000000001</v>
          </cell>
          <cell r="AK127">
            <v>1.05989</v>
          </cell>
          <cell r="AT127">
            <v>3.1544699999999999</v>
          </cell>
          <cell r="AU127">
            <v>3.1589999999999998</v>
          </cell>
          <cell r="AV127">
            <v>3.1745700000000001</v>
          </cell>
          <cell r="BA127">
            <v>1.05209</v>
          </cell>
          <cell r="CD127">
            <v>3.1330100000000001</v>
          </cell>
          <cell r="CG127">
            <v>2.27616</v>
          </cell>
          <cell r="CK127">
            <v>1.0584</v>
          </cell>
          <cell r="CN127">
            <v>3.16153</v>
          </cell>
          <cell r="CO127">
            <v>3.08094</v>
          </cell>
          <cell r="CP127">
            <v>3.1617000000000002</v>
          </cell>
          <cell r="DH127">
            <v>1.05864</v>
          </cell>
          <cell r="DJ127">
            <v>3.0999300000000001</v>
          </cell>
          <cell r="DK127">
            <v>3.2170700000000001</v>
          </cell>
          <cell r="DL127">
            <v>3.13157</v>
          </cell>
          <cell r="EI127">
            <v>1.06149</v>
          </cell>
          <cell r="EJ127">
            <v>3.3065500000000001</v>
          </cell>
          <cell r="EK127">
            <v>3.2174200000000002</v>
          </cell>
          <cell r="EL127">
            <v>3.2174</v>
          </cell>
          <cell r="ER127">
            <v>1.08578</v>
          </cell>
          <cell r="ET127">
            <v>1.9116500000000001</v>
          </cell>
          <cell r="EZ127">
            <v>3.5666500000000001</v>
          </cell>
          <cell r="FK127">
            <v>3.13944</v>
          </cell>
          <cell r="FO127">
            <v>1.05471</v>
          </cell>
        </row>
        <row r="128">
          <cell r="J128">
            <v>3.1456499999999998</v>
          </cell>
          <cell r="K128">
            <v>1.07463</v>
          </cell>
          <cell r="N128">
            <v>3.05138</v>
          </cell>
          <cell r="O128">
            <v>1.0708599999999999</v>
          </cell>
          <cell r="R128">
            <v>3.1961200000000001</v>
          </cell>
          <cell r="S128">
            <v>1.07233</v>
          </cell>
          <cell r="V128">
            <v>3.2499699999999998</v>
          </cell>
          <cell r="W128">
            <v>3.2613099999999999</v>
          </cell>
          <cell r="Y128">
            <v>1.06366</v>
          </cell>
          <cell r="AD128">
            <v>3.1225999999999998</v>
          </cell>
          <cell r="AE128">
            <v>3.2358699999999998</v>
          </cell>
          <cell r="AF128">
            <v>3.2252700000000001</v>
          </cell>
          <cell r="AK128">
            <v>1.05952</v>
          </cell>
          <cell r="AT128">
            <v>3.1340400000000002</v>
          </cell>
          <cell r="AU128">
            <v>3.1385200000000002</v>
          </cell>
          <cell r="AV128">
            <v>3.1539899999999998</v>
          </cell>
          <cell r="BA128">
            <v>1.0517799999999999</v>
          </cell>
          <cell r="CD128">
            <v>3.11246</v>
          </cell>
          <cell r="CG128">
            <v>2.2654700000000001</v>
          </cell>
          <cell r="CK128">
            <v>1.0580499999999999</v>
          </cell>
          <cell r="CN128">
            <v>3.14106</v>
          </cell>
          <cell r="CO128">
            <v>3.06148</v>
          </cell>
          <cell r="CP128">
            <v>3.1412399999999998</v>
          </cell>
          <cell r="DH128">
            <v>1.0582800000000001</v>
          </cell>
          <cell r="DJ128">
            <v>3.0802499999999999</v>
          </cell>
          <cell r="DK128">
            <v>3.1959300000000002</v>
          </cell>
          <cell r="DL128">
            <v>3.1114999999999999</v>
          </cell>
          <cell r="EI128">
            <v>1.06111</v>
          </cell>
          <cell r="EJ128">
            <v>3.2842600000000002</v>
          </cell>
          <cell r="EK128">
            <v>3.1960999999999999</v>
          </cell>
          <cell r="EL128">
            <v>3.1960799999999998</v>
          </cell>
          <cell r="ER128">
            <v>1.0852599999999999</v>
          </cell>
          <cell r="ET128">
            <v>1.9058600000000001</v>
          </cell>
          <cell r="EZ128">
            <v>3.5436700000000001</v>
          </cell>
          <cell r="FK128">
            <v>3.1195499999999998</v>
          </cell>
          <cell r="FO128">
            <v>1.0544</v>
          </cell>
        </row>
        <row r="129">
          <cell r="J129">
            <v>3.12513</v>
          </cell>
          <cell r="K129">
            <v>1.0741499999999999</v>
          </cell>
          <cell r="N129">
            <v>3.0318299999999998</v>
          </cell>
          <cell r="O129">
            <v>1.0704</v>
          </cell>
          <cell r="R129">
            <v>3.1753100000000001</v>
          </cell>
          <cell r="S129">
            <v>1.07186</v>
          </cell>
          <cell r="V129">
            <v>3.2278600000000002</v>
          </cell>
          <cell r="W129">
            <v>3.2391399999999999</v>
          </cell>
          <cell r="Y129">
            <v>1.06324</v>
          </cell>
          <cell r="AD129">
            <v>3.10243</v>
          </cell>
          <cell r="AE129">
            <v>3.2145000000000001</v>
          </cell>
          <cell r="AF129">
            <v>3.20397</v>
          </cell>
          <cell r="AK129">
            <v>1.05915</v>
          </cell>
          <cell r="AT129">
            <v>3.1139100000000002</v>
          </cell>
          <cell r="AU129">
            <v>3.11835</v>
          </cell>
          <cell r="AV129">
            <v>3.1337100000000002</v>
          </cell>
          <cell r="BA129">
            <v>1.0514600000000001</v>
          </cell>
          <cell r="CD129">
            <v>3.0922200000000002</v>
          </cell>
          <cell r="CG129">
            <v>2.2549199999999998</v>
          </cell>
          <cell r="CK129">
            <v>1.05769</v>
          </cell>
          <cell r="CN129">
            <v>3.1208999999999998</v>
          </cell>
          <cell r="CO129">
            <v>3.0423100000000001</v>
          </cell>
          <cell r="CP129">
            <v>3.12107</v>
          </cell>
          <cell r="DH129">
            <v>1.05793</v>
          </cell>
          <cell r="DJ129">
            <v>3.0608599999999999</v>
          </cell>
          <cell r="DK129">
            <v>3.1751100000000001</v>
          </cell>
          <cell r="DL129">
            <v>3.0917400000000002</v>
          </cell>
          <cell r="EI129">
            <v>1.06074</v>
          </cell>
          <cell r="EJ129">
            <v>3.2623099999999998</v>
          </cell>
          <cell r="EK129">
            <v>3.1751</v>
          </cell>
          <cell r="EL129">
            <v>3.1750799999999999</v>
          </cell>
          <cell r="ER129">
            <v>1.0847500000000001</v>
          </cell>
          <cell r="ET129">
            <v>1.90012</v>
          </cell>
          <cell r="EZ129">
            <v>3.52102</v>
          </cell>
          <cell r="FK129">
            <v>3.0999599999999998</v>
          </cell>
          <cell r="FO129">
            <v>1.05409</v>
          </cell>
        </row>
        <row r="130">
          <cell r="J130">
            <v>3.1049099999999998</v>
          </cell>
          <cell r="K130">
            <v>1.07368</v>
          </cell>
          <cell r="N130">
            <v>3.0125799999999998</v>
          </cell>
          <cell r="O130">
            <v>1.06995</v>
          </cell>
          <cell r="R130">
            <v>3.1547999999999998</v>
          </cell>
          <cell r="S130">
            <v>1.0713999999999999</v>
          </cell>
          <cell r="V130">
            <v>3.2061000000000002</v>
          </cell>
          <cell r="W130">
            <v>3.2172999999999998</v>
          </cell>
          <cell r="Y130">
            <v>1.0628299999999999</v>
          </cell>
          <cell r="AD130">
            <v>3.08256</v>
          </cell>
          <cell r="AE130">
            <v>3.1934399999999998</v>
          </cell>
          <cell r="AF130">
            <v>3.1829900000000002</v>
          </cell>
          <cell r="AK130">
            <v>1.0587899999999999</v>
          </cell>
          <cell r="AT130">
            <v>3.0940799999999999</v>
          </cell>
          <cell r="AU130">
            <v>3.0984699999999998</v>
          </cell>
          <cell r="AV130">
            <v>3.1137199999999998</v>
          </cell>
          <cell r="BA130">
            <v>1.0511600000000001</v>
          </cell>
          <cell r="CD130">
            <v>3.0722800000000001</v>
          </cell>
          <cell r="CG130">
            <v>2.24451</v>
          </cell>
          <cell r="CK130">
            <v>1.0573399999999999</v>
          </cell>
          <cell r="CN130">
            <v>3.1010399999999998</v>
          </cell>
          <cell r="CO130">
            <v>3.0234200000000002</v>
          </cell>
          <cell r="CP130">
            <v>3.10121</v>
          </cell>
          <cell r="DH130">
            <v>1.0575699999999999</v>
          </cell>
          <cell r="DJ130">
            <v>3.04175</v>
          </cell>
          <cell r="DK130">
            <v>3.1545899999999998</v>
          </cell>
          <cell r="DL130">
            <v>3.07226</v>
          </cell>
          <cell r="EI130">
            <v>1.0603800000000001</v>
          </cell>
          <cell r="EJ130">
            <v>3.2406799999999998</v>
          </cell>
          <cell r="EK130">
            <v>3.1544099999999999</v>
          </cell>
          <cell r="EL130">
            <v>3.1543899999999998</v>
          </cell>
          <cell r="ER130">
            <v>1.0842499999999999</v>
          </cell>
          <cell r="ET130">
            <v>1.89445</v>
          </cell>
          <cell r="EZ130">
            <v>3.4986999999999999</v>
          </cell>
          <cell r="FK130">
            <v>3.0806399999999998</v>
          </cell>
          <cell r="FO130">
            <v>1.05379</v>
          </cell>
        </row>
        <row r="131">
          <cell r="J131">
            <v>3.0849899999999999</v>
          </cell>
          <cell r="K131">
            <v>1.07321</v>
          </cell>
          <cell r="N131">
            <v>2.9936099999999999</v>
          </cell>
          <cell r="O131">
            <v>1.0694900000000001</v>
          </cell>
          <cell r="R131">
            <v>3.1346099999999999</v>
          </cell>
          <cell r="S131">
            <v>1.07094</v>
          </cell>
          <cell r="V131">
            <v>3.18466</v>
          </cell>
          <cell r="W131">
            <v>3.1957900000000001</v>
          </cell>
          <cell r="Y131">
            <v>1.0624199999999999</v>
          </cell>
          <cell r="AD131">
            <v>3.06298</v>
          </cell>
          <cell r="AE131">
            <v>3.1726999999999999</v>
          </cell>
          <cell r="AF131">
            <v>3.1623100000000002</v>
          </cell>
          <cell r="AK131">
            <v>1.05843</v>
          </cell>
          <cell r="AT131">
            <v>3.0745499999999999</v>
          </cell>
          <cell r="AU131">
            <v>3.0788899999999999</v>
          </cell>
          <cell r="AV131">
            <v>3.0940300000000001</v>
          </cell>
          <cell r="BA131">
            <v>1.0508500000000001</v>
          </cell>
          <cell r="CD131">
            <v>3.0526399999999998</v>
          </cell>
          <cell r="CG131">
            <v>2.2342300000000002</v>
          </cell>
          <cell r="CK131">
            <v>1.0569900000000001</v>
          </cell>
          <cell r="CN131">
            <v>3.0814599999999999</v>
          </cell>
          <cell r="CO131">
            <v>3.0047999999999999</v>
          </cell>
          <cell r="CP131">
            <v>3.0816300000000001</v>
          </cell>
          <cell r="DH131">
            <v>1.0572299999999999</v>
          </cell>
          <cell r="DJ131">
            <v>3.02291</v>
          </cell>
          <cell r="DK131">
            <v>3.1343800000000002</v>
          </cell>
          <cell r="DL131">
            <v>3.0530599999999999</v>
          </cell>
          <cell r="EI131">
            <v>1.0600099999999999</v>
          </cell>
          <cell r="EJ131">
            <v>3.2193800000000001</v>
          </cell>
          <cell r="EK131">
            <v>3.1340300000000001</v>
          </cell>
          <cell r="EL131">
            <v>3.13401</v>
          </cell>
          <cell r="ER131">
            <v>1.0837399999999999</v>
          </cell>
          <cell r="ET131">
            <v>1.88883</v>
          </cell>
          <cell r="EZ131">
            <v>3.47668</v>
          </cell>
          <cell r="FK131">
            <v>3.0616099999999999</v>
          </cell>
          <cell r="FO131">
            <v>1.05349</v>
          </cell>
        </row>
        <row r="132">
          <cell r="J132">
            <v>3.0653700000000002</v>
          </cell>
          <cell r="K132">
            <v>1.0727500000000001</v>
          </cell>
          <cell r="N132">
            <v>2.97492</v>
          </cell>
          <cell r="O132">
            <v>1.0690500000000001</v>
          </cell>
          <cell r="R132">
            <v>3.1147100000000001</v>
          </cell>
          <cell r="S132">
            <v>1.0704800000000001</v>
          </cell>
          <cell r="V132">
            <v>3.1635499999999999</v>
          </cell>
          <cell r="W132">
            <v>3.1746099999999999</v>
          </cell>
          <cell r="Y132">
            <v>1.06202</v>
          </cell>
          <cell r="AD132">
            <v>3.0436899999999998</v>
          </cell>
          <cell r="AE132">
            <v>3.1522700000000001</v>
          </cell>
          <cell r="AF132">
            <v>3.14195</v>
          </cell>
          <cell r="AK132">
            <v>1.0580799999999999</v>
          </cell>
          <cell r="AT132">
            <v>3.0552999999999999</v>
          </cell>
          <cell r="AU132">
            <v>3.05959</v>
          </cell>
          <cell r="AV132">
            <v>3.07463</v>
          </cell>
          <cell r="BA132">
            <v>1.0505500000000001</v>
          </cell>
          <cell r="CD132">
            <v>3.03329</v>
          </cell>
          <cell r="CG132">
            <v>2.2240899999999999</v>
          </cell>
          <cell r="CK132">
            <v>1.0566500000000001</v>
          </cell>
          <cell r="CN132">
            <v>3.0621800000000001</v>
          </cell>
          <cell r="CO132">
            <v>2.98645</v>
          </cell>
          <cell r="CP132">
            <v>3.0623399999999998</v>
          </cell>
          <cell r="DH132">
            <v>1.05688</v>
          </cell>
          <cell r="DJ132">
            <v>3.0043500000000001</v>
          </cell>
          <cell r="DK132">
            <v>3.1144599999999998</v>
          </cell>
          <cell r="DL132">
            <v>3.0341499999999999</v>
          </cell>
          <cell r="EI132">
            <v>1.05965</v>
          </cell>
          <cell r="EJ132">
            <v>3.1983899999999998</v>
          </cell>
          <cell r="EK132">
            <v>3.11395</v>
          </cell>
          <cell r="EL132">
            <v>3.1139299999999999</v>
          </cell>
          <cell r="ER132">
            <v>1.08325</v>
          </cell>
          <cell r="ET132">
            <v>1.8832800000000001</v>
          </cell>
          <cell r="EZ132">
            <v>3.4549799999999999</v>
          </cell>
          <cell r="FK132">
            <v>3.0428500000000001</v>
          </cell>
          <cell r="FO132">
            <v>1.0531999999999999</v>
          </cell>
        </row>
        <row r="133">
          <cell r="J133">
            <v>3.04603</v>
          </cell>
          <cell r="K133">
            <v>1.07229</v>
          </cell>
          <cell r="N133">
            <v>2.9565000000000001</v>
          </cell>
          <cell r="O133">
            <v>1.0686</v>
          </cell>
          <cell r="R133">
            <v>3.0951</v>
          </cell>
          <cell r="S133">
            <v>1.07003</v>
          </cell>
          <cell r="V133">
            <v>3.1427499999999999</v>
          </cell>
          <cell r="W133">
            <v>3.1537500000000001</v>
          </cell>
          <cell r="Y133">
            <v>1.06162</v>
          </cell>
          <cell r="AD133">
            <v>3.02468</v>
          </cell>
          <cell r="AE133">
            <v>3.1321300000000001</v>
          </cell>
          <cell r="AF133">
            <v>3.12188</v>
          </cell>
          <cell r="AK133">
            <v>1.0577300000000001</v>
          </cell>
          <cell r="AT133">
            <v>3.03633</v>
          </cell>
          <cell r="AU133">
            <v>3.0405700000000002</v>
          </cell>
          <cell r="AV133">
            <v>3.0555099999999999</v>
          </cell>
          <cell r="BA133">
            <v>1.0502499999999999</v>
          </cell>
          <cell r="CD133">
            <v>3.0142199999999999</v>
          </cell>
          <cell r="CG133">
            <v>2.21408</v>
          </cell>
          <cell r="CK133">
            <v>1.0563100000000001</v>
          </cell>
          <cell r="CN133">
            <v>3.0431699999999999</v>
          </cell>
          <cell r="CO133">
            <v>2.9683600000000001</v>
          </cell>
          <cell r="CP133">
            <v>3.0433300000000001</v>
          </cell>
          <cell r="DH133">
            <v>1.05654</v>
          </cell>
          <cell r="DJ133">
            <v>2.9860600000000002</v>
          </cell>
          <cell r="DK133">
            <v>3.09484</v>
          </cell>
          <cell r="DL133">
            <v>3.0155099999999999</v>
          </cell>
          <cell r="EI133">
            <v>1.0592999999999999</v>
          </cell>
          <cell r="EJ133">
            <v>3.1777099999999998</v>
          </cell>
          <cell r="EK133">
            <v>3.0941700000000001</v>
          </cell>
          <cell r="EL133">
            <v>3.09415</v>
          </cell>
          <cell r="ER133">
            <v>1.0827500000000001</v>
          </cell>
          <cell r="ET133">
            <v>1.87778</v>
          </cell>
          <cell r="EZ133">
            <v>3.4335800000000001</v>
          </cell>
          <cell r="FK133">
            <v>3.0243500000000001</v>
          </cell>
          <cell r="FO133">
            <v>1.0528999999999999</v>
          </cell>
        </row>
        <row r="134">
          <cell r="J134">
            <v>3.02698</v>
          </cell>
          <cell r="K134">
            <v>1.0718300000000001</v>
          </cell>
          <cell r="N134">
            <v>2.9383499999999998</v>
          </cell>
          <cell r="O134">
            <v>1.06816</v>
          </cell>
          <cell r="R134">
            <v>3.07578</v>
          </cell>
          <cell r="S134">
            <v>1.06958</v>
          </cell>
          <cell r="V134">
            <v>3.1222699999999999</v>
          </cell>
          <cell r="W134">
            <v>3.1332</v>
          </cell>
          <cell r="Y134">
            <v>1.0612299999999999</v>
          </cell>
          <cell r="AD134">
            <v>3.0059499999999999</v>
          </cell>
          <cell r="AE134">
            <v>3.1122999999999998</v>
          </cell>
          <cell r="AF134">
            <v>3.1021100000000001</v>
          </cell>
          <cell r="AK134">
            <v>1.05738</v>
          </cell>
          <cell r="AT134">
            <v>3.01763</v>
          </cell>
          <cell r="AU134">
            <v>3.02183</v>
          </cell>
          <cell r="AV134">
            <v>3.03667</v>
          </cell>
          <cell r="BA134">
            <v>1.0499499999999999</v>
          </cell>
          <cell r="CD134">
            <v>2.9954399999999999</v>
          </cell>
          <cell r="CG134">
            <v>2.2041900000000001</v>
          </cell>
          <cell r="CK134">
            <v>1.0559700000000001</v>
          </cell>
          <cell r="CN134">
            <v>3.0244399999999998</v>
          </cell>
          <cell r="CO134">
            <v>2.9505300000000001</v>
          </cell>
          <cell r="CP134">
            <v>3.0246</v>
          </cell>
          <cell r="DH134">
            <v>1.0562</v>
          </cell>
          <cell r="DJ134">
            <v>2.9680300000000002</v>
          </cell>
          <cell r="DK134">
            <v>3.0754999999999999</v>
          </cell>
          <cell r="DL134">
            <v>2.9971299999999998</v>
          </cell>
          <cell r="EI134">
            <v>1.05894</v>
          </cell>
          <cell r="EJ134">
            <v>3.15734</v>
          </cell>
          <cell r="EK134">
            <v>3.0746699999999998</v>
          </cell>
          <cell r="EL134">
            <v>3.0746500000000001</v>
          </cell>
          <cell r="ER134">
            <v>1.0822700000000001</v>
          </cell>
          <cell r="ET134">
            <v>1.8723399999999999</v>
          </cell>
          <cell r="EZ134">
            <v>3.4124699999999999</v>
          </cell>
          <cell r="FK134">
            <v>3.0061200000000001</v>
          </cell>
          <cell r="FO134">
            <v>1.05261</v>
          </cell>
        </row>
        <row r="135">
          <cell r="J135">
            <v>3.0082100000000001</v>
          </cell>
          <cell r="K135">
            <v>1.07138</v>
          </cell>
          <cell r="N135">
            <v>2.9204699999999999</v>
          </cell>
          <cell r="O135">
            <v>1.0677300000000001</v>
          </cell>
          <cell r="R135">
            <v>3.05674</v>
          </cell>
          <cell r="S135">
            <v>1.06914</v>
          </cell>
          <cell r="V135">
            <v>3.10209</v>
          </cell>
          <cell r="W135">
            <v>3.1129600000000002</v>
          </cell>
          <cell r="Y135">
            <v>1.0608299999999999</v>
          </cell>
          <cell r="AD135">
            <v>2.9874800000000001</v>
          </cell>
          <cell r="AE135">
            <v>3.0927500000000001</v>
          </cell>
          <cell r="AF135">
            <v>3.08263</v>
          </cell>
          <cell r="AK135">
            <v>1.0570299999999999</v>
          </cell>
          <cell r="AT135">
            <v>2.9992000000000001</v>
          </cell>
          <cell r="AU135">
            <v>3.0033599999999998</v>
          </cell>
          <cell r="AV135">
            <v>3.0181</v>
          </cell>
          <cell r="BA135">
            <v>1.04966</v>
          </cell>
          <cell r="CD135">
            <v>2.9769199999999998</v>
          </cell>
          <cell r="CG135">
            <v>2.1944300000000001</v>
          </cell>
          <cell r="CK135">
            <v>1.0556399999999999</v>
          </cell>
          <cell r="CN135">
            <v>3.00597</v>
          </cell>
          <cell r="CO135">
            <v>2.9329499999999999</v>
          </cell>
          <cell r="CP135">
            <v>3.0061300000000002</v>
          </cell>
          <cell r="DH135">
            <v>1.05586</v>
          </cell>
          <cell r="DJ135">
            <v>2.95025</v>
          </cell>
          <cell r="DK135">
            <v>3.0564399999999998</v>
          </cell>
          <cell r="DL135">
            <v>2.9790199999999998</v>
          </cell>
          <cell r="EI135">
            <v>1.0585899999999999</v>
          </cell>
          <cell r="EJ135">
            <v>3.1372599999999999</v>
          </cell>
          <cell r="EK135">
            <v>3.0554600000000001</v>
          </cell>
          <cell r="EL135">
            <v>3.0554399999999999</v>
          </cell>
          <cell r="ER135">
            <v>1.08178</v>
          </cell>
          <cell r="ET135">
            <v>1.8669500000000001</v>
          </cell>
          <cell r="EZ135">
            <v>3.3916599999999999</v>
          </cell>
          <cell r="FK135">
            <v>2.98814</v>
          </cell>
          <cell r="FO135">
            <v>1.0523199999999999</v>
          </cell>
        </row>
        <row r="136">
          <cell r="J136">
            <v>2.9897</v>
          </cell>
          <cell r="K136">
            <v>1.07094</v>
          </cell>
          <cell r="N136">
            <v>2.9028399999999999</v>
          </cell>
          <cell r="O136">
            <v>1.0672999999999999</v>
          </cell>
          <cell r="R136">
            <v>3.0379700000000001</v>
          </cell>
          <cell r="S136">
            <v>1.0687</v>
          </cell>
          <cell r="V136">
            <v>3.0822099999999999</v>
          </cell>
          <cell r="W136">
            <v>3.09301</v>
          </cell>
          <cell r="Y136">
            <v>1.0604499999999999</v>
          </cell>
          <cell r="AD136">
            <v>2.96929</v>
          </cell>
          <cell r="AE136">
            <v>3.07348</v>
          </cell>
          <cell r="AF136">
            <v>3.0634299999999999</v>
          </cell>
          <cell r="AK136">
            <v>1.0566899999999999</v>
          </cell>
          <cell r="AT136">
            <v>2.9810300000000001</v>
          </cell>
          <cell r="AU136">
            <v>2.98515</v>
          </cell>
          <cell r="AV136">
            <v>2.99979</v>
          </cell>
          <cell r="BA136">
            <v>1.0493699999999999</v>
          </cell>
          <cell r="CD136">
            <v>2.9586800000000002</v>
          </cell>
          <cell r="CG136">
            <v>2.18479</v>
          </cell>
          <cell r="CK136">
            <v>1.05531</v>
          </cell>
          <cell r="CN136">
            <v>2.9877699999999998</v>
          </cell>
          <cell r="CO136">
            <v>2.9156300000000002</v>
          </cell>
          <cell r="CP136">
            <v>2.98793</v>
          </cell>
          <cell r="DH136">
            <v>1.0555300000000001</v>
          </cell>
          <cell r="DJ136">
            <v>2.9327299999999998</v>
          </cell>
          <cell r="DK136">
            <v>3.0376500000000002</v>
          </cell>
          <cell r="DL136">
            <v>2.96116</v>
          </cell>
          <cell r="EI136">
            <v>1.0582400000000001</v>
          </cell>
          <cell r="EJ136">
            <v>3.11748</v>
          </cell>
          <cell r="EK136">
            <v>3.0365199999999999</v>
          </cell>
          <cell r="EL136">
            <v>3.0365000000000002</v>
          </cell>
          <cell r="ER136">
            <v>1.0812999999999999</v>
          </cell>
          <cell r="ET136">
            <v>1.8616299999999999</v>
          </cell>
          <cell r="EZ136">
            <v>3.37113</v>
          </cell>
          <cell r="FK136">
            <v>2.9704199999999998</v>
          </cell>
          <cell r="FO136">
            <v>1.0520400000000001</v>
          </cell>
        </row>
        <row r="137">
          <cell r="J137">
            <v>2.9714700000000001</v>
          </cell>
          <cell r="K137">
            <v>1.0704899999999999</v>
          </cell>
          <cell r="N137">
            <v>2.8854600000000001</v>
          </cell>
          <cell r="O137">
            <v>1.06687</v>
          </cell>
          <cell r="R137">
            <v>3.0194800000000002</v>
          </cell>
          <cell r="S137">
            <v>1.0682700000000001</v>
          </cell>
          <cell r="V137">
            <v>3.0626199999999999</v>
          </cell>
          <cell r="W137">
            <v>3.0733600000000001</v>
          </cell>
          <cell r="Y137">
            <v>1.06006</v>
          </cell>
          <cell r="AD137">
            <v>2.9513500000000001</v>
          </cell>
          <cell r="AE137">
            <v>3.0544899999999999</v>
          </cell>
          <cell r="AF137">
            <v>3.0445000000000002</v>
          </cell>
          <cell r="AK137">
            <v>1.0563499999999999</v>
          </cell>
          <cell r="AT137">
            <v>2.96313</v>
          </cell>
          <cell r="AU137">
            <v>2.9672000000000001</v>
          </cell>
          <cell r="AV137">
            <v>2.9817499999999999</v>
          </cell>
          <cell r="BA137">
            <v>1.04908</v>
          </cell>
          <cell r="CD137">
            <v>2.9407000000000001</v>
          </cell>
          <cell r="CG137">
            <v>2.1752799999999999</v>
          </cell>
          <cell r="CK137">
            <v>1.05498</v>
          </cell>
          <cell r="CN137">
            <v>2.96983</v>
          </cell>
          <cell r="CO137">
            <v>2.8985400000000001</v>
          </cell>
          <cell r="CP137">
            <v>2.9699800000000001</v>
          </cell>
          <cell r="DH137">
            <v>1.0551999999999999</v>
          </cell>
          <cell r="DJ137">
            <v>2.9154499999999999</v>
          </cell>
          <cell r="DK137">
            <v>3.0191400000000002</v>
          </cell>
          <cell r="DL137">
            <v>2.9435600000000002</v>
          </cell>
          <cell r="EI137">
            <v>1.0579000000000001</v>
          </cell>
          <cell r="EJ137">
            <v>3.0979800000000002</v>
          </cell>
          <cell r="EK137">
            <v>3.0178600000000002</v>
          </cell>
          <cell r="EL137">
            <v>3.0178400000000001</v>
          </cell>
          <cell r="ER137">
            <v>1.08083</v>
          </cell>
          <cell r="ET137">
            <v>1.8563499999999999</v>
          </cell>
          <cell r="EZ137">
            <v>3.3508800000000001</v>
          </cell>
          <cell r="FK137">
            <v>2.9529399999999999</v>
          </cell>
          <cell r="FO137">
            <v>1.05175</v>
          </cell>
        </row>
        <row r="138">
          <cell r="J138">
            <v>2.9535</v>
          </cell>
          <cell r="K138">
            <v>1.0700499999999999</v>
          </cell>
          <cell r="N138">
            <v>2.8683299999999998</v>
          </cell>
          <cell r="O138">
            <v>1.0664499999999999</v>
          </cell>
          <cell r="R138">
            <v>3.0012500000000002</v>
          </cell>
          <cell r="S138">
            <v>1.0678399999999999</v>
          </cell>
          <cell r="V138">
            <v>3.04332</v>
          </cell>
          <cell r="W138">
            <v>3.0539999999999998</v>
          </cell>
          <cell r="Y138">
            <v>1.05968</v>
          </cell>
          <cell r="AD138">
            <v>2.9336700000000002</v>
          </cell>
          <cell r="AE138">
            <v>3.0357699999999999</v>
          </cell>
          <cell r="AF138">
            <v>3.0258500000000002</v>
          </cell>
          <cell r="AK138">
            <v>1.0560099999999999</v>
          </cell>
          <cell r="AT138">
            <v>2.9454799999999999</v>
          </cell>
          <cell r="AU138">
            <v>2.9495100000000001</v>
          </cell>
          <cell r="AV138">
            <v>2.9639600000000002</v>
          </cell>
          <cell r="BA138">
            <v>1.0487899999999999</v>
          </cell>
          <cell r="CD138">
            <v>2.9229799999999999</v>
          </cell>
          <cell r="CG138">
            <v>2.16588</v>
          </cell>
          <cell r="CK138">
            <v>1.0546500000000001</v>
          </cell>
          <cell r="CN138">
            <v>2.95214</v>
          </cell>
          <cell r="CO138">
            <v>2.8816999999999999</v>
          </cell>
          <cell r="CP138">
            <v>2.9522900000000001</v>
          </cell>
          <cell r="DH138">
            <v>1.05487</v>
          </cell>
          <cell r="DJ138">
            <v>2.8984200000000002</v>
          </cell>
          <cell r="DK138">
            <v>3.00088</v>
          </cell>
          <cell r="DL138">
            <v>2.9262100000000002</v>
          </cell>
          <cell r="EI138">
            <v>1.0575600000000001</v>
          </cell>
          <cell r="EJ138">
            <v>3.0787599999999999</v>
          </cell>
          <cell r="EK138">
            <v>2.9994700000000001</v>
          </cell>
          <cell r="EL138">
            <v>2.9994499999999999</v>
          </cell>
          <cell r="ER138">
            <v>1.0803499999999999</v>
          </cell>
          <cell r="ET138">
            <v>1.8511299999999999</v>
          </cell>
          <cell r="EZ138">
            <v>3.3309099999999998</v>
          </cell>
          <cell r="FK138">
            <v>2.9357000000000002</v>
          </cell>
          <cell r="FO138">
            <v>1.0514699999999999</v>
          </cell>
        </row>
        <row r="139">
          <cell r="J139">
            <v>2.9357799999999998</v>
          </cell>
          <cell r="K139">
            <v>1.06962</v>
          </cell>
          <cell r="N139">
            <v>2.8514499999999998</v>
          </cell>
          <cell r="O139">
            <v>1.06603</v>
          </cell>
          <cell r="R139">
            <v>2.9832800000000002</v>
          </cell>
          <cell r="S139">
            <v>1.06741</v>
          </cell>
          <cell r="V139">
            <v>3.0243000000000002</v>
          </cell>
          <cell r="W139">
            <v>3.0349200000000001</v>
          </cell>
          <cell r="Y139">
            <v>1.05931</v>
          </cell>
          <cell r="AD139">
            <v>2.9162300000000001</v>
          </cell>
          <cell r="AE139">
            <v>3.0173199999999998</v>
          </cell>
          <cell r="AF139">
            <v>3.00746</v>
          </cell>
          <cell r="AK139">
            <v>1.05568</v>
          </cell>
          <cell r="AT139">
            <v>2.92807</v>
          </cell>
          <cell r="AU139">
            <v>2.9320599999999999</v>
          </cell>
          <cell r="AV139">
            <v>2.9464100000000002</v>
          </cell>
          <cell r="BA139">
            <v>1.0485100000000001</v>
          </cell>
          <cell r="CD139">
            <v>2.90551</v>
          </cell>
          <cell r="CG139">
            <v>2.1566000000000001</v>
          </cell>
          <cell r="CK139">
            <v>1.05433</v>
          </cell>
          <cell r="CN139">
            <v>2.9346999999999999</v>
          </cell>
          <cell r="CO139">
            <v>2.8650799999999998</v>
          </cell>
          <cell r="CP139">
            <v>2.93485</v>
          </cell>
          <cell r="DH139">
            <v>1.0545500000000001</v>
          </cell>
          <cell r="DJ139">
            <v>2.8816199999999998</v>
          </cell>
          <cell r="DK139">
            <v>2.9828899999999998</v>
          </cell>
          <cell r="DL139">
            <v>2.9091</v>
          </cell>
          <cell r="EI139">
            <v>1.05722</v>
          </cell>
          <cell r="EJ139">
            <v>3.0598200000000002</v>
          </cell>
          <cell r="EK139">
            <v>2.9813299999999998</v>
          </cell>
          <cell r="EL139">
            <v>2.9813100000000001</v>
          </cell>
          <cell r="ER139">
            <v>1.07989</v>
          </cell>
          <cell r="ET139">
            <v>1.84596</v>
          </cell>
          <cell r="EZ139">
            <v>3.31121</v>
          </cell>
          <cell r="FK139">
            <v>2.9187099999999999</v>
          </cell>
          <cell r="FO139">
            <v>1.0511900000000001</v>
          </cell>
        </row>
        <row r="140">
          <cell r="J140">
            <v>2.91832</v>
          </cell>
          <cell r="K140">
            <v>1.0691900000000001</v>
          </cell>
          <cell r="N140">
            <v>2.8348</v>
          </cell>
          <cell r="O140">
            <v>1.0656099999999999</v>
          </cell>
          <cell r="R140">
            <v>2.96556</v>
          </cell>
          <cell r="S140">
            <v>1.0669900000000001</v>
          </cell>
          <cell r="V140">
            <v>3.00556</v>
          </cell>
          <cell r="W140">
            <v>3.0161099999999998</v>
          </cell>
          <cell r="Y140">
            <v>1.0589299999999999</v>
          </cell>
          <cell r="AD140">
            <v>2.8990499999999999</v>
          </cell>
          <cell r="AE140">
            <v>2.9991300000000001</v>
          </cell>
          <cell r="AF140">
            <v>2.9893299999999998</v>
          </cell>
          <cell r="AK140">
            <v>1.05535</v>
          </cell>
          <cell r="AT140">
            <v>2.9109099999999999</v>
          </cell>
          <cell r="AU140">
            <v>2.91486</v>
          </cell>
          <cell r="AV140">
            <v>2.9291200000000002</v>
          </cell>
          <cell r="BA140">
            <v>1.04823</v>
          </cell>
          <cell r="CD140">
            <v>2.88829</v>
          </cell>
          <cell r="CG140">
            <v>2.14744</v>
          </cell>
          <cell r="CK140">
            <v>1.0540099999999999</v>
          </cell>
          <cell r="CN140">
            <v>2.91751</v>
          </cell>
          <cell r="CO140">
            <v>2.8487</v>
          </cell>
          <cell r="CP140">
            <v>2.9176600000000001</v>
          </cell>
          <cell r="DH140">
            <v>1.05423</v>
          </cell>
          <cell r="DJ140">
            <v>2.8650500000000001</v>
          </cell>
          <cell r="DK140">
            <v>2.96515</v>
          </cell>
          <cell r="DL140">
            <v>2.89222</v>
          </cell>
          <cell r="EI140">
            <v>1.05688</v>
          </cell>
          <cell r="EJ140">
            <v>3.04115</v>
          </cell>
          <cell r="EK140">
            <v>2.9634499999999999</v>
          </cell>
          <cell r="EL140">
            <v>2.9634399999999999</v>
          </cell>
          <cell r="ER140">
            <v>1.07942</v>
          </cell>
          <cell r="ET140">
            <v>1.8408500000000001</v>
          </cell>
          <cell r="EZ140">
            <v>3.2917700000000001</v>
          </cell>
          <cell r="FK140">
            <v>2.9019400000000002</v>
          </cell>
          <cell r="FO140">
            <v>1.05091</v>
          </cell>
        </row>
        <row r="141">
          <cell r="J141">
            <v>2.9011</v>
          </cell>
          <cell r="K141">
            <v>1.0687599999999999</v>
          </cell>
          <cell r="N141">
            <v>2.81839</v>
          </cell>
          <cell r="O141">
            <v>1.0651999999999999</v>
          </cell>
          <cell r="R141">
            <v>2.9480900000000001</v>
          </cell>
          <cell r="S141">
            <v>1.06657</v>
          </cell>
          <cell r="V141">
            <v>2.9870899999999998</v>
          </cell>
          <cell r="W141">
            <v>2.9975700000000001</v>
          </cell>
          <cell r="Y141">
            <v>1.0585599999999999</v>
          </cell>
          <cell r="AD141">
            <v>2.8820999999999999</v>
          </cell>
          <cell r="AE141">
            <v>2.9811999999999999</v>
          </cell>
          <cell r="AF141">
            <v>2.97146</v>
          </cell>
          <cell r="AK141">
            <v>1.0550200000000001</v>
          </cell>
          <cell r="AT141">
            <v>2.8939900000000001</v>
          </cell>
          <cell r="AU141">
            <v>2.8978999999999999</v>
          </cell>
          <cell r="AV141">
            <v>2.9120599999999999</v>
          </cell>
          <cell r="BA141">
            <v>1.0479499999999999</v>
          </cell>
          <cell r="CD141">
            <v>2.8713099999999998</v>
          </cell>
          <cell r="CG141">
            <v>2.1383899999999998</v>
          </cell>
          <cell r="CK141">
            <v>1.05369</v>
          </cell>
          <cell r="CN141">
            <v>2.90055</v>
          </cell>
          <cell r="CO141">
            <v>2.8325399999999998</v>
          </cell>
          <cell r="CP141">
            <v>2.9007000000000001</v>
          </cell>
          <cell r="DH141">
            <v>1.0539099999999999</v>
          </cell>
          <cell r="DJ141">
            <v>2.8487200000000001</v>
          </cell>
          <cell r="DK141">
            <v>2.9476499999999999</v>
          </cell>
          <cell r="DL141">
            <v>2.8755799999999998</v>
          </cell>
          <cell r="EI141">
            <v>1.0565500000000001</v>
          </cell>
          <cell r="EJ141">
            <v>3.0227400000000002</v>
          </cell>
          <cell r="EK141">
            <v>2.9458299999999999</v>
          </cell>
          <cell r="EL141">
            <v>2.9458099999999998</v>
          </cell>
          <cell r="ER141">
            <v>1.07897</v>
          </cell>
          <cell r="ET141">
            <v>1.83579</v>
          </cell>
          <cell r="EZ141">
            <v>3.2725900000000001</v>
          </cell>
          <cell r="FK141">
            <v>2.8854099999999998</v>
          </cell>
          <cell r="FO141">
            <v>1.05064</v>
          </cell>
        </row>
        <row r="142">
          <cell r="J142">
            <v>2.8841199999999998</v>
          </cell>
          <cell r="K142">
            <v>1.0683400000000001</v>
          </cell>
          <cell r="N142">
            <v>2.8022100000000001</v>
          </cell>
          <cell r="O142">
            <v>1.0647899999999999</v>
          </cell>
          <cell r="R142">
            <v>2.9308700000000001</v>
          </cell>
          <cell r="S142">
            <v>1.0661499999999999</v>
          </cell>
          <cell r="V142">
            <v>2.96888</v>
          </cell>
          <cell r="W142">
            <v>2.9793099999999999</v>
          </cell>
          <cell r="Y142">
            <v>1.0582</v>
          </cell>
          <cell r="AD142">
            <v>2.8653900000000001</v>
          </cell>
          <cell r="AE142">
            <v>2.9635099999999999</v>
          </cell>
          <cell r="AF142">
            <v>2.95384</v>
          </cell>
          <cell r="AK142">
            <v>1.0547</v>
          </cell>
          <cell r="AT142">
            <v>2.8773</v>
          </cell>
          <cell r="AU142">
            <v>2.88117</v>
          </cell>
          <cell r="AV142">
            <v>2.8952499999999999</v>
          </cell>
          <cell r="BA142">
            <v>1.0476700000000001</v>
          </cell>
          <cell r="CD142">
            <v>2.8545699999999998</v>
          </cell>
          <cell r="CG142">
            <v>2.1294499999999998</v>
          </cell>
          <cell r="CK142">
            <v>1.05338</v>
          </cell>
          <cell r="CN142">
            <v>2.8838300000000001</v>
          </cell>
          <cell r="CO142">
            <v>2.8166099999999998</v>
          </cell>
          <cell r="CP142">
            <v>2.8839700000000001</v>
          </cell>
          <cell r="DH142">
            <v>1.0536000000000001</v>
          </cell>
          <cell r="DJ142">
            <v>2.8326099999999999</v>
          </cell>
          <cell r="DK142">
            <v>2.9304000000000001</v>
          </cell>
          <cell r="DL142">
            <v>2.8591700000000002</v>
          </cell>
          <cell r="EI142">
            <v>1.0562199999999999</v>
          </cell>
          <cell r="EJ142">
            <v>3.0045899999999999</v>
          </cell>
          <cell r="EK142">
            <v>2.9284500000000002</v>
          </cell>
          <cell r="EL142">
            <v>2.9284300000000001</v>
          </cell>
          <cell r="ER142">
            <v>1.0785100000000001</v>
          </cell>
          <cell r="ET142">
            <v>1.83077</v>
          </cell>
          <cell r="EZ142">
            <v>3.2536700000000001</v>
          </cell>
          <cell r="FK142">
            <v>2.8691</v>
          </cell>
          <cell r="FO142">
            <v>1.05036</v>
          </cell>
        </row>
        <row r="143">
          <cell r="J143">
            <v>2.8673799999999998</v>
          </cell>
          <cell r="K143">
            <v>1.06792</v>
          </cell>
          <cell r="N143">
            <v>2.7862499999999999</v>
          </cell>
          <cell r="O143">
            <v>1.0643899999999999</v>
          </cell>
          <cell r="R143">
            <v>2.9138899999999999</v>
          </cell>
          <cell r="S143">
            <v>1.0657399999999999</v>
          </cell>
          <cell r="V143">
            <v>2.9509300000000001</v>
          </cell>
          <cell r="W143">
            <v>2.9613</v>
          </cell>
          <cell r="Y143">
            <v>1.05783</v>
          </cell>
          <cell r="AD143">
            <v>2.8489100000000001</v>
          </cell>
          <cell r="AE143">
            <v>2.9460799999999998</v>
          </cell>
          <cell r="AF143">
            <v>2.9364599999999998</v>
          </cell>
          <cell r="AK143">
            <v>1.0543800000000001</v>
          </cell>
          <cell r="AT143">
            <v>2.8608500000000001</v>
          </cell>
          <cell r="AU143">
            <v>2.8646799999999999</v>
          </cell>
          <cell r="AV143">
            <v>2.87866</v>
          </cell>
          <cell r="BA143">
            <v>1.0474000000000001</v>
          </cell>
          <cell r="CD143">
            <v>2.83806</v>
          </cell>
          <cell r="CG143">
            <v>2.1206200000000002</v>
          </cell>
          <cell r="CK143">
            <v>1.05307</v>
          </cell>
          <cell r="CN143">
            <v>2.86734</v>
          </cell>
          <cell r="CO143">
            <v>2.8008899999999999</v>
          </cell>
          <cell r="CP143">
            <v>2.86748</v>
          </cell>
          <cell r="DH143">
            <v>1.05328</v>
          </cell>
          <cell r="DJ143">
            <v>2.81671</v>
          </cell>
          <cell r="DK143">
            <v>2.9133900000000001</v>
          </cell>
          <cell r="DL143">
            <v>2.8429799999999998</v>
          </cell>
          <cell r="EI143">
            <v>1.0559000000000001</v>
          </cell>
          <cell r="EJ143">
            <v>2.9866999999999999</v>
          </cell>
          <cell r="EK143">
            <v>2.9113099999999998</v>
          </cell>
          <cell r="EL143">
            <v>2.9112900000000002</v>
          </cell>
          <cell r="ER143">
            <v>1.07806</v>
          </cell>
          <cell r="ET143">
            <v>1.8258099999999999</v>
          </cell>
          <cell r="EZ143">
            <v>3.2349999999999999</v>
          </cell>
          <cell r="FK143">
            <v>2.8530099999999998</v>
          </cell>
          <cell r="FO143">
            <v>1.05009</v>
          </cell>
        </row>
        <row r="144">
          <cell r="J144">
            <v>2.8508800000000001</v>
          </cell>
          <cell r="K144">
            <v>1.0674999999999999</v>
          </cell>
          <cell r="N144">
            <v>2.7705099999999998</v>
          </cell>
          <cell r="O144">
            <v>1.06399</v>
          </cell>
          <cell r="R144">
            <v>2.8971399999999998</v>
          </cell>
          <cell r="S144">
            <v>1.0653300000000001</v>
          </cell>
          <cell r="V144">
            <v>2.9332400000000001</v>
          </cell>
          <cell r="W144">
            <v>2.94354</v>
          </cell>
          <cell r="Y144">
            <v>1.0574699999999999</v>
          </cell>
          <cell r="AD144">
            <v>2.8326600000000002</v>
          </cell>
          <cell r="AE144">
            <v>2.92889</v>
          </cell>
          <cell r="AF144">
            <v>2.91933</v>
          </cell>
          <cell r="AK144">
            <v>1.05406</v>
          </cell>
          <cell r="AT144">
            <v>2.8446199999999999</v>
          </cell>
          <cell r="AU144">
            <v>2.8484099999999999</v>
          </cell>
          <cell r="AV144">
            <v>2.8622999999999998</v>
          </cell>
          <cell r="BA144">
            <v>1.0471299999999999</v>
          </cell>
          <cell r="CD144">
            <v>2.82178</v>
          </cell>
          <cell r="CG144">
            <v>2.1118999999999999</v>
          </cell>
          <cell r="CK144">
            <v>1.0527599999999999</v>
          </cell>
          <cell r="CN144">
            <v>2.85107</v>
          </cell>
          <cell r="CO144">
            <v>2.78538</v>
          </cell>
          <cell r="CP144">
            <v>2.85121</v>
          </cell>
          <cell r="DH144">
            <v>1.05297</v>
          </cell>
          <cell r="DJ144">
            <v>2.80104</v>
          </cell>
          <cell r="DK144">
            <v>2.89662</v>
          </cell>
          <cell r="DL144">
            <v>2.8270200000000001</v>
          </cell>
          <cell r="EI144">
            <v>1.0555699999999999</v>
          </cell>
          <cell r="EJ144">
            <v>2.9690500000000002</v>
          </cell>
          <cell r="EK144">
            <v>2.8944100000000001</v>
          </cell>
          <cell r="EL144">
            <v>2.8944000000000001</v>
          </cell>
          <cell r="ER144">
            <v>1.07761</v>
          </cell>
          <cell r="ET144">
            <v>1.8209</v>
          </cell>
          <cell r="EZ144">
            <v>3.2165699999999999</v>
          </cell>
          <cell r="FK144">
            <v>2.8371400000000002</v>
          </cell>
          <cell r="FO144">
            <v>1.04983</v>
          </cell>
        </row>
        <row r="145">
          <cell r="J145">
            <v>2.8346</v>
          </cell>
          <cell r="K145">
            <v>1.0670900000000001</v>
          </cell>
          <cell r="N145">
            <v>2.7549899999999998</v>
          </cell>
          <cell r="O145">
            <v>1.06359</v>
          </cell>
          <cell r="R145">
            <v>2.88062</v>
          </cell>
          <cell r="S145">
            <v>1.0649299999999999</v>
          </cell>
          <cell r="V145">
            <v>2.9157899999999999</v>
          </cell>
          <cell r="W145">
            <v>2.92604</v>
          </cell>
          <cell r="Y145">
            <v>1.0571200000000001</v>
          </cell>
          <cell r="AD145">
            <v>2.81663</v>
          </cell>
          <cell r="AE145">
            <v>2.9119299999999999</v>
          </cell>
          <cell r="AF145">
            <v>2.9024299999999998</v>
          </cell>
          <cell r="AK145">
            <v>1.0537399999999999</v>
          </cell>
          <cell r="AT145">
            <v>2.8286099999999998</v>
          </cell>
          <cell r="AU145">
            <v>2.83236</v>
          </cell>
          <cell r="AV145">
            <v>2.8461599999999998</v>
          </cell>
          <cell r="BA145">
            <v>1.0468599999999999</v>
          </cell>
          <cell r="CD145">
            <v>2.8057300000000001</v>
          </cell>
          <cell r="CG145">
            <v>2.1032799999999998</v>
          </cell>
          <cell r="CK145">
            <v>1.0524500000000001</v>
          </cell>
          <cell r="CN145">
            <v>2.8350300000000002</v>
          </cell>
          <cell r="CO145">
            <v>2.7700900000000002</v>
          </cell>
          <cell r="CP145">
            <v>2.8351700000000002</v>
          </cell>
          <cell r="DH145">
            <v>1.05267</v>
          </cell>
          <cell r="DJ145">
            <v>2.7855699999999999</v>
          </cell>
          <cell r="DK145">
            <v>2.8800699999999999</v>
          </cell>
          <cell r="DL145">
            <v>2.8112699999999999</v>
          </cell>
          <cell r="EI145">
            <v>1.05525</v>
          </cell>
          <cell r="EJ145">
            <v>2.9516499999999999</v>
          </cell>
          <cell r="EK145">
            <v>2.8777499999999998</v>
          </cell>
          <cell r="EL145">
            <v>2.8777300000000001</v>
          </cell>
          <cell r="ER145">
            <v>1.07717</v>
          </cell>
          <cell r="ET145">
            <v>1.81603</v>
          </cell>
          <cell r="EZ145">
            <v>3.1983799999999998</v>
          </cell>
          <cell r="FK145">
            <v>2.8214800000000002</v>
          </cell>
          <cell r="FO145">
            <v>1.04956</v>
          </cell>
        </row>
        <row r="146">
          <cell r="J146">
            <v>2.81854</v>
          </cell>
          <cell r="K146">
            <v>1.0666800000000001</v>
          </cell>
          <cell r="N146">
            <v>2.7396799999999999</v>
          </cell>
          <cell r="O146">
            <v>1.0631999999999999</v>
          </cell>
          <cell r="R146">
            <v>2.8643299999999998</v>
          </cell>
          <cell r="S146">
            <v>1.06453</v>
          </cell>
          <cell r="V146">
            <v>2.8986000000000001</v>
          </cell>
          <cell r="W146">
            <v>2.9087800000000001</v>
          </cell>
          <cell r="Y146">
            <v>1.0567599999999999</v>
          </cell>
          <cell r="AD146">
            <v>2.8008099999999998</v>
          </cell>
          <cell r="AE146">
            <v>2.8952100000000001</v>
          </cell>
          <cell r="AF146">
            <v>2.8857699999999999</v>
          </cell>
          <cell r="AK146">
            <v>1.0534300000000001</v>
          </cell>
          <cell r="AT146">
            <v>2.8128099999999998</v>
          </cell>
          <cell r="AU146">
            <v>2.8165300000000002</v>
          </cell>
          <cell r="AV146">
            <v>2.8302499999999999</v>
          </cell>
          <cell r="BA146">
            <v>1.0465899999999999</v>
          </cell>
          <cell r="CD146">
            <v>2.7898999999999998</v>
          </cell>
          <cell r="CG146">
            <v>2.09477</v>
          </cell>
          <cell r="CK146">
            <v>1.0521499999999999</v>
          </cell>
          <cell r="CN146">
            <v>2.8191999999999999</v>
          </cell>
          <cell r="CO146">
            <v>2.7549899999999998</v>
          </cell>
          <cell r="CP146">
            <v>2.81934</v>
          </cell>
          <cell r="DH146">
            <v>1.05236</v>
          </cell>
          <cell r="DJ146">
            <v>2.7703099999999998</v>
          </cell>
          <cell r="DK146">
            <v>2.86375</v>
          </cell>
          <cell r="DL146">
            <v>2.7957299999999998</v>
          </cell>
          <cell r="EI146">
            <v>1.0549299999999999</v>
          </cell>
          <cell r="EJ146">
            <v>2.9344899999999998</v>
          </cell>
          <cell r="EK146">
            <v>2.86131</v>
          </cell>
          <cell r="EL146">
            <v>2.8612899999999999</v>
          </cell>
          <cell r="ER146">
            <v>1.07673</v>
          </cell>
          <cell r="ET146">
            <v>1.8112200000000001</v>
          </cell>
          <cell r="EZ146">
            <v>3.1804399999999999</v>
          </cell>
          <cell r="FK146">
            <v>2.8060200000000002</v>
          </cell>
          <cell r="FO146">
            <v>1.0492999999999999</v>
          </cell>
        </row>
        <row r="147">
          <cell r="J147">
            <v>2.8027099999999998</v>
          </cell>
          <cell r="K147">
            <v>1.0662799999999999</v>
          </cell>
          <cell r="N147">
            <v>2.72458</v>
          </cell>
          <cell r="O147">
            <v>1.06281</v>
          </cell>
          <cell r="R147">
            <v>2.8482699999999999</v>
          </cell>
          <cell r="S147">
            <v>1.06413</v>
          </cell>
          <cell r="V147">
            <v>2.88164</v>
          </cell>
          <cell r="W147">
            <v>2.8917700000000002</v>
          </cell>
          <cell r="Y147">
            <v>1.0564100000000001</v>
          </cell>
          <cell r="AD147">
            <v>2.7852199999999998</v>
          </cell>
          <cell r="AE147">
            <v>2.8787099999999999</v>
          </cell>
          <cell r="AF147">
            <v>2.8693300000000002</v>
          </cell>
          <cell r="AK147">
            <v>1.0531200000000001</v>
          </cell>
          <cell r="AT147">
            <v>2.7972399999999999</v>
          </cell>
          <cell r="AU147">
            <v>2.8009200000000001</v>
          </cell>
          <cell r="AV147">
            <v>2.81454</v>
          </cell>
          <cell r="BA147">
            <v>1.04633</v>
          </cell>
          <cell r="CD147">
            <v>2.7742900000000001</v>
          </cell>
          <cell r="CG147">
            <v>2.0863499999999999</v>
          </cell>
          <cell r="CK147">
            <v>1.05185</v>
          </cell>
          <cell r="CN147">
            <v>2.8035899999999998</v>
          </cell>
          <cell r="CO147">
            <v>2.7401</v>
          </cell>
          <cell r="CP147">
            <v>2.8037299999999998</v>
          </cell>
          <cell r="DH147">
            <v>1.05206</v>
          </cell>
          <cell r="DJ147">
            <v>2.7552599999999998</v>
          </cell>
          <cell r="DK147">
            <v>2.8476499999999998</v>
          </cell>
          <cell r="DL147">
            <v>2.7804099999999998</v>
          </cell>
          <cell r="EI147">
            <v>1.0546199999999999</v>
          </cell>
          <cell r="EJ147">
            <v>2.9175599999999999</v>
          </cell>
          <cell r="EK147">
            <v>2.8451</v>
          </cell>
          <cell r="EL147">
            <v>2.8450799999999998</v>
          </cell>
          <cell r="ER147">
            <v>1.07629</v>
          </cell>
          <cell r="ET147">
            <v>1.8064499999999999</v>
          </cell>
          <cell r="EZ147">
            <v>3.1627200000000002</v>
          </cell>
          <cell r="FK147">
            <v>2.7907799999999998</v>
          </cell>
          <cell r="FO147">
            <v>1.0490299999999999</v>
          </cell>
        </row>
        <row r="148">
          <cell r="J148">
            <v>2.7870900000000001</v>
          </cell>
          <cell r="K148">
            <v>1.0658799999999999</v>
          </cell>
          <cell r="N148">
            <v>2.7096800000000001</v>
          </cell>
          <cell r="O148">
            <v>1.0624199999999999</v>
          </cell>
          <cell r="R148">
            <v>2.8324199999999999</v>
          </cell>
          <cell r="S148">
            <v>1.0637399999999999</v>
          </cell>
          <cell r="V148">
            <v>2.8649100000000001</v>
          </cell>
          <cell r="W148">
            <v>2.8749899999999999</v>
          </cell>
          <cell r="Y148">
            <v>1.0560700000000001</v>
          </cell>
          <cell r="AD148">
            <v>2.7698299999999998</v>
          </cell>
          <cell r="AE148">
            <v>2.8624399999999999</v>
          </cell>
          <cell r="AF148">
            <v>2.8531200000000001</v>
          </cell>
          <cell r="AK148">
            <v>1.05281</v>
          </cell>
          <cell r="AT148">
            <v>2.7818700000000001</v>
          </cell>
          <cell r="AU148">
            <v>2.7855099999999999</v>
          </cell>
          <cell r="AV148">
            <v>2.7990499999999998</v>
          </cell>
          <cell r="BA148">
            <v>1.0460700000000001</v>
          </cell>
          <cell r="CD148">
            <v>2.7588900000000001</v>
          </cell>
          <cell r="CG148">
            <v>2.0780400000000001</v>
          </cell>
          <cell r="CK148">
            <v>1.05155</v>
          </cell>
          <cell r="CN148">
            <v>2.7881900000000002</v>
          </cell>
          <cell r="CO148">
            <v>2.7254100000000001</v>
          </cell>
          <cell r="CP148">
            <v>2.7883200000000001</v>
          </cell>
          <cell r="DH148">
            <v>1.05176</v>
          </cell>
          <cell r="DJ148">
            <v>2.7404099999999998</v>
          </cell>
          <cell r="DK148">
            <v>2.8317700000000001</v>
          </cell>
          <cell r="DL148">
            <v>2.7652800000000002</v>
          </cell>
          <cell r="EI148">
            <v>1.0543100000000001</v>
          </cell>
          <cell r="EJ148">
            <v>2.9008699999999998</v>
          </cell>
          <cell r="EK148">
            <v>2.8290999999999999</v>
          </cell>
          <cell r="EL148">
            <v>2.8290899999999999</v>
          </cell>
          <cell r="ER148">
            <v>1.07586</v>
          </cell>
          <cell r="ET148">
            <v>1.80172</v>
          </cell>
          <cell r="EZ148">
            <v>3.1452399999999998</v>
          </cell>
          <cell r="FK148">
            <v>2.7757299999999998</v>
          </cell>
          <cell r="FO148">
            <v>1.04877</v>
          </cell>
        </row>
        <row r="149">
          <cell r="J149">
            <v>2.77169</v>
          </cell>
          <cell r="K149">
            <v>1.06548</v>
          </cell>
          <cell r="N149">
            <v>2.6949900000000002</v>
          </cell>
          <cell r="O149">
            <v>1.0620400000000001</v>
          </cell>
          <cell r="R149">
            <v>2.8167800000000001</v>
          </cell>
          <cell r="S149">
            <v>1.06335</v>
          </cell>
          <cell r="V149">
            <v>2.84842</v>
          </cell>
          <cell r="W149">
            <v>2.8584399999999999</v>
          </cell>
          <cell r="Y149">
            <v>1.05572</v>
          </cell>
          <cell r="AD149">
            <v>2.7546499999999998</v>
          </cell>
          <cell r="AE149">
            <v>2.8464</v>
          </cell>
          <cell r="AF149">
            <v>2.8371200000000001</v>
          </cell>
          <cell r="AK149">
            <v>1.0525100000000001</v>
          </cell>
          <cell r="AT149">
            <v>2.7667000000000002</v>
          </cell>
          <cell r="AU149">
            <v>2.7703099999999998</v>
          </cell>
          <cell r="AV149">
            <v>2.7837700000000001</v>
          </cell>
          <cell r="BA149">
            <v>1.0458099999999999</v>
          </cell>
          <cell r="CD149">
            <v>2.74369</v>
          </cell>
          <cell r="CG149">
            <v>2.0698300000000001</v>
          </cell>
          <cell r="CK149">
            <v>1.05125</v>
          </cell>
          <cell r="CN149">
            <v>2.7729900000000001</v>
          </cell>
          <cell r="CO149">
            <v>2.7109100000000002</v>
          </cell>
          <cell r="CP149">
            <v>2.7731300000000001</v>
          </cell>
          <cell r="DH149">
            <v>1.0514699999999999</v>
          </cell>
          <cell r="DJ149">
            <v>2.7257500000000001</v>
          </cell>
          <cell r="DK149">
            <v>2.8161</v>
          </cell>
          <cell r="DL149">
            <v>2.7503600000000001</v>
          </cell>
          <cell r="EI149">
            <v>1.054</v>
          </cell>
          <cell r="EJ149">
            <v>2.8843999999999999</v>
          </cell>
          <cell r="EK149">
            <v>2.8133300000000001</v>
          </cell>
          <cell r="EL149">
            <v>2.81331</v>
          </cell>
          <cell r="ER149">
            <v>1.0754300000000001</v>
          </cell>
          <cell r="ET149">
            <v>1.79705</v>
          </cell>
          <cell r="EZ149">
            <v>3.12798</v>
          </cell>
          <cell r="FK149">
            <v>2.7608799999999998</v>
          </cell>
          <cell r="FO149">
            <v>1.0485199999999999</v>
          </cell>
        </row>
        <row r="150">
          <cell r="J150">
            <v>2.7564899999999999</v>
          </cell>
          <cell r="K150">
            <v>1.0650900000000001</v>
          </cell>
          <cell r="N150">
            <v>2.6804899999999998</v>
          </cell>
          <cell r="O150">
            <v>1.06166</v>
          </cell>
          <cell r="R150">
            <v>2.8013599999999999</v>
          </cell>
          <cell r="S150">
            <v>1.06297</v>
          </cell>
          <cell r="V150">
            <v>2.83216</v>
          </cell>
          <cell r="W150">
            <v>2.84212</v>
          </cell>
          <cell r="Y150">
            <v>1.05538</v>
          </cell>
          <cell r="AD150">
            <v>2.7396799999999999</v>
          </cell>
          <cell r="AE150">
            <v>2.8305600000000002</v>
          </cell>
          <cell r="AF150">
            <v>2.8213499999999998</v>
          </cell>
          <cell r="AK150">
            <v>1.0522100000000001</v>
          </cell>
          <cell r="AT150">
            <v>2.7517399999999999</v>
          </cell>
          <cell r="AU150">
            <v>2.7553200000000002</v>
          </cell>
          <cell r="AV150">
            <v>2.7686899999999999</v>
          </cell>
          <cell r="BA150">
            <v>1.04555</v>
          </cell>
          <cell r="CD150">
            <v>2.7286999999999999</v>
          </cell>
          <cell r="CG150">
            <v>2.0617200000000002</v>
          </cell>
          <cell r="CK150">
            <v>1.0509599999999999</v>
          </cell>
          <cell r="CN150">
            <v>2.758</v>
          </cell>
          <cell r="CO150">
            <v>2.6966000000000001</v>
          </cell>
          <cell r="CP150">
            <v>2.75813</v>
          </cell>
          <cell r="DH150">
            <v>1.0511699999999999</v>
          </cell>
          <cell r="DJ150">
            <v>2.71129</v>
          </cell>
          <cell r="DK150">
            <v>2.8006500000000001</v>
          </cell>
          <cell r="DL150">
            <v>2.7356400000000001</v>
          </cell>
          <cell r="EI150">
            <v>1.05369</v>
          </cell>
          <cell r="EJ150">
            <v>2.86815</v>
          </cell>
          <cell r="EK150">
            <v>2.7977599999999998</v>
          </cell>
          <cell r="EL150">
            <v>2.7977400000000001</v>
          </cell>
          <cell r="ER150">
            <v>1.07501</v>
          </cell>
          <cell r="ET150">
            <v>1.7924100000000001</v>
          </cell>
          <cell r="EZ150">
            <v>3.1109399999999998</v>
          </cell>
          <cell r="FK150">
            <v>2.7462300000000002</v>
          </cell>
          <cell r="FO150">
            <v>1.04826</v>
          </cell>
        </row>
        <row r="151">
          <cell r="J151">
            <v>2.7414900000000002</v>
          </cell>
          <cell r="K151">
            <v>1.0647</v>
          </cell>
          <cell r="N151">
            <v>2.6661800000000002</v>
          </cell>
          <cell r="O151">
            <v>1.06128</v>
          </cell>
          <cell r="R151">
            <v>2.7861400000000001</v>
          </cell>
          <cell r="S151">
            <v>1.0625899999999999</v>
          </cell>
          <cell r="V151">
            <v>2.8161200000000002</v>
          </cell>
          <cell r="W151">
            <v>2.8260200000000002</v>
          </cell>
          <cell r="Y151">
            <v>1.05505</v>
          </cell>
          <cell r="AD151">
            <v>2.7248999999999999</v>
          </cell>
          <cell r="AE151">
            <v>2.81494</v>
          </cell>
          <cell r="AF151">
            <v>2.8057799999999999</v>
          </cell>
          <cell r="AK151">
            <v>1.0519099999999999</v>
          </cell>
          <cell r="AT151">
            <v>2.73698</v>
          </cell>
          <cell r="AU151">
            <v>2.7405200000000001</v>
          </cell>
          <cell r="AV151">
            <v>2.7538100000000001</v>
          </cell>
          <cell r="BA151">
            <v>1.0452900000000001</v>
          </cell>
          <cell r="CD151">
            <v>2.7139199999999999</v>
          </cell>
          <cell r="CG151">
            <v>2.0537000000000001</v>
          </cell>
          <cell r="CK151">
            <v>1.05067</v>
          </cell>
          <cell r="CN151">
            <v>2.7431999999999999</v>
          </cell>
          <cell r="CO151">
            <v>2.68248</v>
          </cell>
          <cell r="CP151">
            <v>2.7433299999999998</v>
          </cell>
          <cell r="DH151">
            <v>1.05088</v>
          </cell>
          <cell r="DJ151">
            <v>2.6970200000000002</v>
          </cell>
          <cell r="DK151">
            <v>2.7854000000000001</v>
          </cell>
          <cell r="DL151">
            <v>2.7211099999999999</v>
          </cell>
          <cell r="EI151">
            <v>1.05338</v>
          </cell>
          <cell r="EJ151">
            <v>2.8521299999999998</v>
          </cell>
          <cell r="EK151">
            <v>2.7824</v>
          </cell>
          <cell r="EL151">
            <v>2.7823899999999999</v>
          </cell>
          <cell r="ER151">
            <v>1.0745899999999999</v>
          </cell>
          <cell r="ET151">
            <v>1.78783</v>
          </cell>
          <cell r="EZ151">
            <v>3.0941100000000001</v>
          </cell>
          <cell r="FK151">
            <v>2.73176</v>
          </cell>
          <cell r="FO151">
            <v>1.0480100000000001</v>
          </cell>
        </row>
        <row r="152">
          <cell r="J152">
            <v>2.7267000000000001</v>
          </cell>
          <cell r="K152">
            <v>1.0643100000000001</v>
          </cell>
          <cell r="N152">
            <v>2.6520700000000001</v>
          </cell>
          <cell r="O152">
            <v>1.06091</v>
          </cell>
          <cell r="R152">
            <v>2.7711199999999998</v>
          </cell>
          <cell r="S152">
            <v>1.0622100000000001</v>
          </cell>
          <cell r="V152">
            <v>2.8003</v>
          </cell>
          <cell r="W152">
            <v>2.8101400000000001</v>
          </cell>
          <cell r="Y152">
            <v>1.05471</v>
          </cell>
          <cell r="AD152">
            <v>2.7103199999999998</v>
          </cell>
          <cell r="AE152">
            <v>2.7995299999999999</v>
          </cell>
          <cell r="AF152">
            <v>2.7904200000000001</v>
          </cell>
          <cell r="AK152">
            <v>1.0516099999999999</v>
          </cell>
          <cell r="AT152">
            <v>2.72241</v>
          </cell>
          <cell r="AU152">
            <v>2.7259099999999998</v>
          </cell>
          <cell r="AV152">
            <v>2.7391200000000002</v>
          </cell>
          <cell r="BA152">
            <v>1.04504</v>
          </cell>
          <cell r="CD152">
            <v>2.6993299999999998</v>
          </cell>
          <cell r="CG152">
            <v>2.0457700000000001</v>
          </cell>
          <cell r="CK152">
            <v>1.0503800000000001</v>
          </cell>
          <cell r="CN152">
            <v>2.7286000000000001</v>
          </cell>
          <cell r="CO152">
            <v>2.6685400000000001</v>
          </cell>
          <cell r="CP152">
            <v>2.7287300000000001</v>
          </cell>
          <cell r="DH152">
            <v>1.0505899999999999</v>
          </cell>
          <cell r="DJ152">
            <v>2.6829299999999998</v>
          </cell>
          <cell r="DK152">
            <v>2.7703500000000001</v>
          </cell>
          <cell r="DL152">
            <v>2.7067600000000001</v>
          </cell>
          <cell r="EI152">
            <v>1.05308</v>
          </cell>
          <cell r="EJ152">
            <v>2.8363200000000002</v>
          </cell>
          <cell r="EK152">
            <v>2.7672500000000002</v>
          </cell>
          <cell r="EL152">
            <v>2.7672400000000001</v>
          </cell>
          <cell r="ER152">
            <v>1.0741700000000001</v>
          </cell>
          <cell r="ET152">
            <v>1.78328</v>
          </cell>
          <cell r="EZ152">
            <v>3.0775000000000001</v>
          </cell>
          <cell r="FK152">
            <v>2.7174900000000002</v>
          </cell>
          <cell r="FO152">
            <v>1.04776</v>
          </cell>
        </row>
        <row r="153">
          <cell r="J153">
            <v>2.7121</v>
          </cell>
          <cell r="K153">
            <v>1.06393</v>
          </cell>
          <cell r="N153">
            <v>2.6381399999999999</v>
          </cell>
          <cell r="O153">
            <v>1.06054</v>
          </cell>
          <cell r="R153">
            <v>2.7563</v>
          </cell>
          <cell r="S153">
            <v>1.0618300000000001</v>
          </cell>
          <cell r="V153">
            <v>2.7846899999999999</v>
          </cell>
          <cell r="W153">
            <v>2.7944800000000001</v>
          </cell>
          <cell r="Y153">
            <v>1.0543800000000001</v>
          </cell>
          <cell r="AD153">
            <v>2.6959300000000002</v>
          </cell>
          <cell r="AE153">
            <v>2.7843200000000001</v>
          </cell>
          <cell r="AF153">
            <v>2.7752699999999999</v>
          </cell>
          <cell r="AK153">
            <v>1.05132</v>
          </cell>
          <cell r="AT153">
            <v>2.7080299999999999</v>
          </cell>
          <cell r="AU153">
            <v>2.7115</v>
          </cell>
          <cell r="AV153">
            <v>2.7246299999999999</v>
          </cell>
          <cell r="BA153">
            <v>1.0447900000000001</v>
          </cell>
          <cell r="CD153">
            <v>2.68493</v>
          </cell>
          <cell r="CG153">
            <v>2.0379399999999999</v>
          </cell>
          <cell r="CK153">
            <v>1.0501</v>
          </cell>
          <cell r="CN153">
            <v>2.7141899999999999</v>
          </cell>
          <cell r="CO153">
            <v>2.6547800000000001</v>
          </cell>
          <cell r="CP153">
            <v>2.7143199999999998</v>
          </cell>
          <cell r="DH153">
            <v>1.0503100000000001</v>
          </cell>
          <cell r="DJ153">
            <v>2.6690299999999998</v>
          </cell>
          <cell r="DK153">
            <v>2.75549</v>
          </cell>
          <cell r="DL153">
            <v>2.6926100000000002</v>
          </cell>
          <cell r="EI153">
            <v>1.05278</v>
          </cell>
          <cell r="EJ153">
            <v>2.8207100000000001</v>
          </cell>
          <cell r="EK153">
            <v>2.7523</v>
          </cell>
          <cell r="EL153">
            <v>2.7522799999999998</v>
          </cell>
          <cell r="ER153">
            <v>1.07375</v>
          </cell>
          <cell r="ET153">
            <v>1.77878</v>
          </cell>
          <cell r="EZ153">
            <v>3.0611000000000002</v>
          </cell>
          <cell r="FK153">
            <v>2.7033900000000002</v>
          </cell>
          <cell r="FO153">
            <v>1.0475099999999999</v>
          </cell>
        </row>
        <row r="154">
          <cell r="J154">
            <v>2.6976900000000001</v>
          </cell>
          <cell r="K154">
            <v>1.06355</v>
          </cell>
          <cell r="N154">
            <v>2.6244000000000001</v>
          </cell>
          <cell r="O154">
            <v>1.0601799999999999</v>
          </cell>
          <cell r="R154">
            <v>2.7416800000000001</v>
          </cell>
          <cell r="S154">
            <v>1.0614600000000001</v>
          </cell>
          <cell r="V154">
            <v>2.7692899999999998</v>
          </cell>
          <cell r="W154">
            <v>2.7790300000000001</v>
          </cell>
          <cell r="Y154">
            <v>1.0540499999999999</v>
          </cell>
          <cell r="AD154">
            <v>2.6817299999999999</v>
          </cell>
          <cell r="AE154">
            <v>2.7693099999999999</v>
          </cell>
          <cell r="AF154">
            <v>2.76031</v>
          </cell>
          <cell r="AK154">
            <v>1.0510200000000001</v>
          </cell>
          <cell r="AT154">
            <v>2.6938399999999998</v>
          </cell>
          <cell r="AU154">
            <v>2.6972800000000001</v>
          </cell>
          <cell r="AV154">
            <v>2.7103199999999998</v>
          </cell>
          <cell r="BA154">
            <v>1.04454</v>
          </cell>
          <cell r="CD154">
            <v>2.6707299999999998</v>
          </cell>
          <cell r="CG154">
            <v>2.0301999999999998</v>
          </cell>
          <cell r="CK154">
            <v>1.04982</v>
          </cell>
          <cell r="CN154">
            <v>2.6999599999999999</v>
          </cell>
          <cell r="CO154">
            <v>2.6412100000000001</v>
          </cell>
          <cell r="CP154">
            <v>2.7000899999999999</v>
          </cell>
          <cell r="DH154">
            <v>1.05002</v>
          </cell>
          <cell r="DJ154">
            <v>2.6553</v>
          </cell>
          <cell r="DK154">
            <v>2.7408399999999999</v>
          </cell>
          <cell r="DL154">
            <v>2.6786400000000001</v>
          </cell>
          <cell r="EI154">
            <v>1.0524899999999999</v>
          </cell>
          <cell r="EJ154">
            <v>2.80532</v>
          </cell>
          <cell r="EK154">
            <v>2.7375500000000001</v>
          </cell>
          <cell r="EL154">
            <v>2.73753</v>
          </cell>
          <cell r="ER154">
            <v>1.07334</v>
          </cell>
          <cell r="ET154">
            <v>1.7743199999999999</v>
          </cell>
          <cell r="EZ154">
            <v>3.0449000000000002</v>
          </cell>
          <cell r="FK154">
            <v>2.6894800000000001</v>
          </cell>
          <cell r="FO154">
            <v>1.0472600000000001</v>
          </cell>
        </row>
        <row r="155">
          <cell r="J155">
            <v>2.6834799999999999</v>
          </cell>
          <cell r="K155">
            <v>1.0631699999999999</v>
          </cell>
          <cell r="N155">
            <v>2.61083</v>
          </cell>
          <cell r="O155">
            <v>1.0598099999999999</v>
          </cell>
          <cell r="R155">
            <v>2.7272500000000002</v>
          </cell>
          <cell r="S155">
            <v>1.0610900000000001</v>
          </cell>
          <cell r="V155">
            <v>2.7541000000000002</v>
          </cell>
          <cell r="W155">
            <v>2.7637800000000001</v>
          </cell>
          <cell r="Y155">
            <v>1.0537300000000001</v>
          </cell>
          <cell r="AD155">
            <v>2.6677200000000001</v>
          </cell>
          <cell r="AE155">
            <v>2.7545000000000002</v>
          </cell>
          <cell r="AF155">
            <v>2.7455500000000002</v>
          </cell>
          <cell r="AK155">
            <v>1.0507299999999999</v>
          </cell>
          <cell r="AT155">
            <v>2.6798299999999999</v>
          </cell>
          <cell r="AU155">
            <v>2.6832400000000001</v>
          </cell>
          <cell r="AV155">
            <v>2.6962100000000002</v>
          </cell>
          <cell r="BA155">
            <v>1.0442899999999999</v>
          </cell>
          <cell r="CD155">
            <v>2.6567099999999999</v>
          </cell>
          <cell r="CG155">
            <v>2.0225499999999998</v>
          </cell>
          <cell r="CK155">
            <v>1.0495399999999999</v>
          </cell>
          <cell r="CN155">
            <v>2.6859299999999999</v>
          </cell>
          <cell r="CO155">
            <v>2.6278000000000001</v>
          </cell>
          <cell r="CP155">
            <v>2.6860499999999998</v>
          </cell>
          <cell r="DH155">
            <v>1.0497399999999999</v>
          </cell>
          <cell r="DJ155">
            <v>2.64175</v>
          </cell>
          <cell r="DK155">
            <v>2.7263700000000002</v>
          </cell>
          <cell r="DL155">
            <v>2.6648499999999999</v>
          </cell>
          <cell r="EI155">
            <v>1.05219</v>
          </cell>
          <cell r="EJ155">
            <v>2.79013</v>
          </cell>
          <cell r="EK155">
            <v>2.7229899999999998</v>
          </cell>
          <cell r="EL155">
            <v>2.7229700000000001</v>
          </cell>
          <cell r="ER155">
            <v>1.07294</v>
          </cell>
          <cell r="ET155">
            <v>1.7699100000000001</v>
          </cell>
          <cell r="EZ155">
            <v>3.0289100000000002</v>
          </cell>
          <cell r="FK155">
            <v>2.6757499999999999</v>
          </cell>
          <cell r="FO155">
            <v>1.04701</v>
          </cell>
        </row>
        <row r="156">
          <cell r="J156">
            <v>2.6694499999999999</v>
          </cell>
          <cell r="K156">
            <v>1.0628</v>
          </cell>
          <cell r="N156">
            <v>2.5974400000000002</v>
          </cell>
          <cell r="O156">
            <v>1.0594600000000001</v>
          </cell>
          <cell r="R156">
            <v>2.7130000000000001</v>
          </cell>
          <cell r="S156">
            <v>1.0607200000000001</v>
          </cell>
          <cell r="V156">
            <v>2.7391100000000002</v>
          </cell>
          <cell r="W156">
            <v>2.7487400000000002</v>
          </cell>
          <cell r="Y156">
            <v>1.05341</v>
          </cell>
          <cell r="AD156">
            <v>2.65388</v>
          </cell>
          <cell r="AE156">
            <v>2.7398799999999999</v>
          </cell>
          <cell r="AF156">
            <v>2.7309899999999998</v>
          </cell>
          <cell r="AK156">
            <v>1.0504500000000001</v>
          </cell>
          <cell r="AT156">
            <v>2.66601</v>
          </cell>
          <cell r="AU156">
            <v>2.6693899999999999</v>
          </cell>
          <cell r="AV156">
            <v>2.6822699999999999</v>
          </cell>
          <cell r="BA156">
            <v>1.0440499999999999</v>
          </cell>
          <cell r="CD156">
            <v>2.6428799999999999</v>
          </cell>
          <cell r="CG156">
            <v>2.01498</v>
          </cell>
          <cell r="CK156">
            <v>1.0492600000000001</v>
          </cell>
          <cell r="CN156">
            <v>2.6720700000000002</v>
          </cell>
          <cell r="CO156">
            <v>2.61456</v>
          </cell>
          <cell r="CP156">
            <v>2.6721900000000001</v>
          </cell>
          <cell r="DH156">
            <v>1.0494600000000001</v>
          </cell>
          <cell r="DJ156">
            <v>2.6283799999999999</v>
          </cell>
          <cell r="DK156">
            <v>2.7121</v>
          </cell>
          <cell r="DL156">
            <v>2.65124</v>
          </cell>
          <cell r="EI156">
            <v>1.0519000000000001</v>
          </cell>
          <cell r="EJ156">
            <v>2.7751399999999999</v>
          </cell>
          <cell r="EK156">
            <v>2.7086199999999998</v>
          </cell>
          <cell r="EL156">
            <v>2.7086000000000001</v>
          </cell>
          <cell r="ER156">
            <v>1.07253</v>
          </cell>
          <cell r="ET156">
            <v>1.7655400000000001</v>
          </cell>
          <cell r="EZ156">
            <v>3.0131100000000002</v>
          </cell>
          <cell r="FK156">
            <v>2.6621899999999998</v>
          </cell>
          <cell r="FO156">
            <v>1.04677</v>
          </cell>
        </row>
        <row r="157">
          <cell r="J157">
            <v>2.6556000000000002</v>
          </cell>
          <cell r="K157">
            <v>1.06243</v>
          </cell>
          <cell r="N157">
            <v>2.5842299999999998</v>
          </cell>
          <cell r="O157">
            <v>1.0590999999999999</v>
          </cell>
          <cell r="R157">
            <v>2.69895</v>
          </cell>
          <cell r="S157">
            <v>1.06036</v>
          </cell>
          <cell r="V157">
            <v>2.7243200000000001</v>
          </cell>
          <cell r="W157">
            <v>2.7339000000000002</v>
          </cell>
          <cell r="Y157">
            <v>1.0530900000000001</v>
          </cell>
          <cell r="AD157">
            <v>2.6402299999999999</v>
          </cell>
          <cell r="AE157">
            <v>2.72546</v>
          </cell>
          <cell r="AF157">
            <v>2.7166100000000002</v>
          </cell>
          <cell r="AK157">
            <v>1.05016</v>
          </cell>
          <cell r="AT157">
            <v>2.6523599999999998</v>
          </cell>
          <cell r="AU157">
            <v>2.65571</v>
          </cell>
          <cell r="AV157">
            <v>2.6685099999999999</v>
          </cell>
          <cell r="BA157">
            <v>1.0438099999999999</v>
          </cell>
          <cell r="CD157">
            <v>2.6292200000000001</v>
          </cell>
          <cell r="CG157">
            <v>2.0075099999999999</v>
          </cell>
          <cell r="CK157">
            <v>1.04898</v>
          </cell>
          <cell r="CN157">
            <v>2.6583899999999998</v>
          </cell>
          <cell r="CO157">
            <v>2.6015000000000001</v>
          </cell>
          <cell r="CP157">
            <v>2.6585100000000002</v>
          </cell>
          <cell r="DH157">
            <v>1.0491900000000001</v>
          </cell>
          <cell r="DJ157">
            <v>2.6151800000000001</v>
          </cell>
          <cell r="DK157">
            <v>2.698</v>
          </cell>
          <cell r="DL157">
            <v>2.6377999999999999</v>
          </cell>
          <cell r="EI157">
            <v>1.0516099999999999</v>
          </cell>
          <cell r="EJ157">
            <v>2.7603399999999998</v>
          </cell>
          <cell r="EK157">
            <v>2.6944300000000001</v>
          </cell>
          <cell r="EL157">
            <v>2.69442</v>
          </cell>
          <cell r="ER157">
            <v>1.07213</v>
          </cell>
          <cell r="ET157">
            <v>1.7612000000000001</v>
          </cell>
          <cell r="EZ157">
            <v>2.9975100000000001</v>
          </cell>
          <cell r="FK157">
            <v>2.6488</v>
          </cell>
          <cell r="FO157">
            <v>1.04653</v>
          </cell>
        </row>
        <row r="158">
          <cell r="J158">
            <v>2.64194</v>
          </cell>
          <cell r="K158">
            <v>1.06206</v>
          </cell>
          <cell r="N158">
            <v>2.57118</v>
          </cell>
          <cell r="O158">
            <v>1.0587500000000001</v>
          </cell>
          <cell r="R158">
            <v>2.6850700000000001</v>
          </cell>
          <cell r="S158">
            <v>1.06</v>
          </cell>
          <cell r="V158">
            <v>2.70973</v>
          </cell>
          <cell r="W158">
            <v>2.7192599999999998</v>
          </cell>
          <cell r="Y158">
            <v>1.05277</v>
          </cell>
          <cell r="AD158">
            <v>2.6267499999999999</v>
          </cell>
          <cell r="AE158">
            <v>2.71122</v>
          </cell>
          <cell r="AF158">
            <v>2.70242</v>
          </cell>
          <cell r="AK158">
            <v>1.0498799999999999</v>
          </cell>
          <cell r="AT158">
            <v>2.63889</v>
          </cell>
          <cell r="AU158">
            <v>2.6421999999999999</v>
          </cell>
          <cell r="AV158">
            <v>2.6549299999999998</v>
          </cell>
          <cell r="BA158">
            <v>1.0435700000000001</v>
          </cell>
          <cell r="CD158">
            <v>2.6157499999999998</v>
          </cell>
          <cell r="CG158">
            <v>2.0001199999999999</v>
          </cell>
          <cell r="CK158">
            <v>1.04871</v>
          </cell>
          <cell r="CN158">
            <v>2.6448800000000001</v>
          </cell>
          <cell r="CO158">
            <v>2.5886</v>
          </cell>
          <cell r="CP158">
            <v>2.6450100000000001</v>
          </cell>
          <cell r="DH158">
            <v>1.04891</v>
          </cell>
          <cell r="DJ158">
            <v>2.6021399999999999</v>
          </cell>
          <cell r="DK158">
            <v>2.6840899999999999</v>
          </cell>
          <cell r="DL158">
            <v>2.62453</v>
          </cell>
          <cell r="EI158">
            <v>1.05132</v>
          </cell>
          <cell r="EJ158">
            <v>2.7457400000000001</v>
          </cell>
          <cell r="EK158">
            <v>2.6804299999999999</v>
          </cell>
          <cell r="EL158">
            <v>2.6804199999999998</v>
          </cell>
          <cell r="ER158">
            <v>1.0717300000000001</v>
          </cell>
          <cell r="ET158">
            <v>1.75691</v>
          </cell>
          <cell r="EZ158">
            <v>2.98211</v>
          </cell>
          <cell r="FK158">
            <v>2.63558</v>
          </cell>
          <cell r="FO158">
            <v>1.0462899999999999</v>
          </cell>
        </row>
        <row r="159">
          <cell r="J159">
            <v>2.62845</v>
          </cell>
          <cell r="K159">
            <v>1.0617000000000001</v>
          </cell>
          <cell r="N159">
            <v>2.5583</v>
          </cell>
          <cell r="O159">
            <v>1.0584</v>
          </cell>
          <cell r="R159">
            <v>2.67137</v>
          </cell>
          <cell r="S159">
            <v>1.05965</v>
          </cell>
          <cell r="V159">
            <v>2.6953299999999998</v>
          </cell>
          <cell r="W159">
            <v>2.7048000000000001</v>
          </cell>
          <cell r="Y159">
            <v>1.05246</v>
          </cell>
          <cell r="AD159">
            <v>2.6134400000000002</v>
          </cell>
          <cell r="AE159">
            <v>2.6971599999999998</v>
          </cell>
          <cell r="AF159">
            <v>2.6884199999999998</v>
          </cell>
          <cell r="AK159">
            <v>1.0496000000000001</v>
          </cell>
          <cell r="AT159">
            <v>2.6255899999999999</v>
          </cell>
          <cell r="AU159">
            <v>2.62887</v>
          </cell>
          <cell r="AV159">
            <v>2.6415199999999999</v>
          </cell>
          <cell r="BA159">
            <v>1.0433300000000001</v>
          </cell>
          <cell r="CD159">
            <v>2.6024400000000001</v>
          </cell>
          <cell r="CG159">
            <v>1.99281</v>
          </cell>
          <cell r="CK159">
            <v>1.04844</v>
          </cell>
          <cell r="CN159">
            <v>2.6315499999999998</v>
          </cell>
          <cell r="CO159">
            <v>2.57586</v>
          </cell>
          <cell r="CP159">
            <v>2.6316700000000002</v>
          </cell>
          <cell r="DH159">
            <v>1.04864</v>
          </cell>
          <cell r="DJ159">
            <v>2.58927</v>
          </cell>
          <cell r="DK159">
            <v>2.6703600000000001</v>
          </cell>
          <cell r="DL159">
            <v>2.6114299999999999</v>
          </cell>
          <cell r="EI159">
            <v>1.05104</v>
          </cell>
          <cell r="EJ159">
            <v>2.7313200000000002</v>
          </cell>
          <cell r="EK159">
            <v>2.6666099999999999</v>
          </cell>
          <cell r="EL159">
            <v>2.6665999999999999</v>
          </cell>
          <cell r="ER159">
            <v>1.07134</v>
          </cell>
          <cell r="ET159">
            <v>1.7526600000000001</v>
          </cell>
          <cell r="EZ159">
            <v>2.9668899999999998</v>
          </cell>
          <cell r="FK159">
            <v>2.6225200000000002</v>
          </cell>
          <cell r="FO159">
            <v>1.0460499999999999</v>
          </cell>
        </row>
        <row r="160">
          <cell r="J160">
            <v>2.6151300000000002</v>
          </cell>
          <cell r="K160">
            <v>1.06134</v>
          </cell>
          <cell r="N160">
            <v>2.5455899999999998</v>
          </cell>
          <cell r="O160">
            <v>1.0580499999999999</v>
          </cell>
          <cell r="R160">
            <v>2.6578499999999998</v>
          </cell>
          <cell r="S160">
            <v>1.0592900000000001</v>
          </cell>
          <cell r="V160">
            <v>2.6811199999999999</v>
          </cell>
          <cell r="W160">
            <v>2.6905399999999999</v>
          </cell>
          <cell r="Y160">
            <v>1.0521400000000001</v>
          </cell>
          <cell r="AD160">
            <v>2.6003099999999999</v>
          </cell>
          <cell r="AE160">
            <v>2.68329</v>
          </cell>
          <cell r="AF160">
            <v>2.6745899999999998</v>
          </cell>
          <cell r="AK160">
            <v>1.04932</v>
          </cell>
          <cell r="AT160">
            <v>2.61246</v>
          </cell>
          <cell r="AU160">
            <v>2.61571</v>
          </cell>
          <cell r="AV160">
            <v>2.6282899999999998</v>
          </cell>
          <cell r="BA160">
            <v>1.0430900000000001</v>
          </cell>
          <cell r="CD160">
            <v>2.5893099999999998</v>
          </cell>
          <cell r="CG160">
            <v>1.9855799999999999</v>
          </cell>
          <cell r="CK160">
            <v>1.04817</v>
          </cell>
          <cell r="CN160">
            <v>2.6183900000000002</v>
          </cell>
          <cell r="CO160">
            <v>2.5632799999999998</v>
          </cell>
          <cell r="CP160">
            <v>2.6185100000000001</v>
          </cell>
          <cell r="DH160">
            <v>1.04837</v>
          </cell>
          <cell r="DJ160">
            <v>2.5765600000000002</v>
          </cell>
          <cell r="DK160">
            <v>2.6568000000000001</v>
          </cell>
          <cell r="DL160">
            <v>2.5985</v>
          </cell>
          <cell r="EI160">
            <v>1.0507599999999999</v>
          </cell>
          <cell r="EJ160">
            <v>2.7170899999999998</v>
          </cell>
          <cell r="EK160">
            <v>2.6529699999999998</v>
          </cell>
          <cell r="EL160">
            <v>2.6529500000000001</v>
          </cell>
          <cell r="ER160">
            <v>1.0709500000000001</v>
          </cell>
          <cell r="ET160">
            <v>1.7484500000000001</v>
          </cell>
          <cell r="EZ160">
            <v>2.9518499999999999</v>
          </cell>
          <cell r="FK160">
            <v>2.6096300000000001</v>
          </cell>
          <cell r="FO160">
            <v>1.04582</v>
          </cell>
        </row>
        <row r="161">
          <cell r="J161">
            <v>2.6019800000000002</v>
          </cell>
          <cell r="K161">
            <v>1.06098</v>
          </cell>
          <cell r="N161">
            <v>2.5330400000000002</v>
          </cell>
          <cell r="O161">
            <v>1.0577099999999999</v>
          </cell>
          <cell r="R161">
            <v>2.6444999999999999</v>
          </cell>
          <cell r="S161">
            <v>1.05894</v>
          </cell>
          <cell r="V161">
            <v>2.66709</v>
          </cell>
          <cell r="W161">
            <v>2.6764600000000001</v>
          </cell>
          <cell r="Y161">
            <v>1.0518400000000001</v>
          </cell>
          <cell r="AD161">
            <v>2.5873400000000002</v>
          </cell>
          <cell r="AE161">
            <v>2.6695899999999999</v>
          </cell>
          <cell r="AF161">
            <v>2.6609400000000001</v>
          </cell>
          <cell r="AK161">
            <v>1.04905</v>
          </cell>
          <cell r="AT161">
            <v>2.5994899999999999</v>
          </cell>
          <cell r="AU161">
            <v>2.6027200000000001</v>
          </cell>
          <cell r="AV161">
            <v>2.6152099999999998</v>
          </cell>
          <cell r="BA161">
            <v>1.0428599999999999</v>
          </cell>
          <cell r="CD161">
            <v>2.5763500000000001</v>
          </cell>
          <cell r="CG161">
            <v>1.97844</v>
          </cell>
          <cell r="CK161">
            <v>1.0479000000000001</v>
          </cell>
          <cell r="CN161">
            <v>2.6053899999999999</v>
          </cell>
          <cell r="CO161">
            <v>2.5508600000000001</v>
          </cell>
          <cell r="CP161">
            <v>2.6055100000000002</v>
          </cell>
          <cell r="DH161">
            <v>1.0481</v>
          </cell>
          <cell r="DJ161">
            <v>2.5640100000000001</v>
          </cell>
          <cell r="DK161">
            <v>2.6434099999999998</v>
          </cell>
          <cell r="DL161">
            <v>2.5857299999999999</v>
          </cell>
          <cell r="EI161">
            <v>1.0504800000000001</v>
          </cell>
          <cell r="EJ161">
            <v>2.7030500000000002</v>
          </cell>
          <cell r="EK161">
            <v>2.6395</v>
          </cell>
          <cell r="EL161">
            <v>2.6394899999999999</v>
          </cell>
          <cell r="ER161">
            <v>1.07056</v>
          </cell>
          <cell r="ET161">
            <v>1.74427</v>
          </cell>
          <cell r="EZ161">
            <v>2.9369999999999998</v>
          </cell>
          <cell r="FK161">
            <v>2.5968900000000001</v>
          </cell>
          <cell r="FO161">
            <v>1.04558</v>
          </cell>
        </row>
        <row r="162">
          <cell r="J162">
            <v>2.589</v>
          </cell>
          <cell r="K162">
            <v>1.06063</v>
          </cell>
          <cell r="N162">
            <v>2.5206499999999998</v>
          </cell>
          <cell r="O162">
            <v>1.0573600000000001</v>
          </cell>
          <cell r="R162">
            <v>2.63131</v>
          </cell>
          <cell r="S162">
            <v>1.0586</v>
          </cell>
          <cell r="V162">
            <v>2.6532499999999999</v>
          </cell>
          <cell r="W162">
            <v>2.6625700000000001</v>
          </cell>
          <cell r="Y162">
            <v>1.0515300000000001</v>
          </cell>
          <cell r="AD162">
            <v>2.5745300000000002</v>
          </cell>
          <cell r="AE162">
            <v>2.6560600000000001</v>
          </cell>
          <cell r="AF162">
            <v>2.6474700000000002</v>
          </cell>
          <cell r="AK162">
            <v>1.04878</v>
          </cell>
          <cell r="AT162">
            <v>2.5866899999999999</v>
          </cell>
          <cell r="AU162">
            <v>2.58988</v>
          </cell>
          <cell r="AV162">
            <v>2.6023100000000001</v>
          </cell>
          <cell r="BA162">
            <v>1.0426200000000001</v>
          </cell>
          <cell r="CD162">
            <v>2.5635500000000002</v>
          </cell>
          <cell r="CG162">
            <v>1.9713799999999999</v>
          </cell>
          <cell r="CK162">
            <v>1.0476399999999999</v>
          </cell>
          <cell r="CN162">
            <v>2.5925600000000002</v>
          </cell>
          <cell r="CO162">
            <v>2.5385900000000001</v>
          </cell>
          <cell r="CP162">
            <v>2.59267</v>
          </cell>
          <cell r="DH162">
            <v>1.0478400000000001</v>
          </cell>
          <cell r="DJ162">
            <v>2.5516100000000002</v>
          </cell>
          <cell r="DK162">
            <v>2.6301999999999999</v>
          </cell>
          <cell r="DL162">
            <v>2.5731099999999998</v>
          </cell>
          <cell r="EI162">
            <v>1.0502</v>
          </cell>
          <cell r="EJ162">
            <v>2.6891799999999999</v>
          </cell>
          <cell r="EK162">
            <v>2.6261999999999999</v>
          </cell>
          <cell r="EL162">
            <v>2.6261899999999998</v>
          </cell>
          <cell r="ER162">
            <v>1.0701799999999999</v>
          </cell>
          <cell r="ET162">
            <v>1.74014</v>
          </cell>
          <cell r="EZ162">
            <v>2.9223300000000001</v>
          </cell>
          <cell r="FK162">
            <v>2.58432</v>
          </cell>
          <cell r="FO162">
            <v>1.04535</v>
          </cell>
        </row>
        <row r="163">
          <cell r="J163">
            <v>2.57619</v>
          </cell>
          <cell r="K163">
            <v>1.0602799999999999</v>
          </cell>
          <cell r="N163">
            <v>2.50841</v>
          </cell>
          <cell r="O163">
            <v>1.0570299999999999</v>
          </cell>
          <cell r="R163">
            <v>2.6183000000000001</v>
          </cell>
          <cell r="S163">
            <v>1.0582499999999999</v>
          </cell>
          <cell r="V163">
            <v>2.63958</v>
          </cell>
          <cell r="W163">
            <v>2.6488499999999999</v>
          </cell>
          <cell r="Y163">
            <v>1.0512300000000001</v>
          </cell>
          <cell r="AD163">
            <v>2.5618799999999999</v>
          </cell>
          <cell r="AE163">
            <v>2.6427100000000001</v>
          </cell>
          <cell r="AF163">
            <v>2.6341600000000001</v>
          </cell>
          <cell r="AK163">
            <v>1.0485100000000001</v>
          </cell>
          <cell r="AT163">
            <v>2.5740400000000001</v>
          </cell>
          <cell r="AU163">
            <v>2.57721</v>
          </cell>
          <cell r="AV163">
            <v>2.5895600000000001</v>
          </cell>
          <cell r="BA163">
            <v>1.0423899999999999</v>
          </cell>
          <cell r="CD163">
            <v>2.55091</v>
          </cell>
          <cell r="CG163">
            <v>1.9643900000000001</v>
          </cell>
          <cell r="CK163">
            <v>1.04738</v>
          </cell>
          <cell r="CN163">
            <v>2.5798800000000002</v>
          </cell>
          <cell r="CO163">
            <v>2.5264700000000002</v>
          </cell>
          <cell r="CP163">
            <v>2.58</v>
          </cell>
          <cell r="DH163">
            <v>1.0475699999999999</v>
          </cell>
          <cell r="DJ163">
            <v>2.5393699999999999</v>
          </cell>
          <cell r="DK163">
            <v>2.6171500000000001</v>
          </cell>
          <cell r="DL163">
            <v>2.5606599999999999</v>
          </cell>
          <cell r="EI163">
            <v>1.04992</v>
          </cell>
          <cell r="EJ163">
            <v>2.6754899999999999</v>
          </cell>
          <cell r="EK163">
            <v>2.61307</v>
          </cell>
          <cell r="EL163">
            <v>2.6130599999999999</v>
          </cell>
          <cell r="ER163">
            <v>1.06979</v>
          </cell>
          <cell r="ET163">
            <v>1.73604</v>
          </cell>
          <cell r="EZ163">
            <v>2.9078300000000001</v>
          </cell>
          <cell r="FK163">
            <v>2.5718999999999999</v>
          </cell>
          <cell r="FO163">
            <v>1.04512</v>
          </cell>
        </row>
        <row r="164">
          <cell r="J164">
            <v>2.5635400000000002</v>
          </cell>
          <cell r="K164">
            <v>1.05993</v>
          </cell>
          <cell r="N164">
            <v>2.4963299999999999</v>
          </cell>
          <cell r="O164">
            <v>1.0566899999999999</v>
          </cell>
          <cell r="R164">
            <v>2.6054400000000002</v>
          </cell>
          <cell r="S164">
            <v>1.0579099999999999</v>
          </cell>
          <cell r="V164">
            <v>2.62609</v>
          </cell>
          <cell r="W164">
            <v>2.63531</v>
          </cell>
          <cell r="Y164">
            <v>1.0509299999999999</v>
          </cell>
          <cell r="AD164">
            <v>2.5493999999999999</v>
          </cell>
          <cell r="AE164">
            <v>2.6295199999999999</v>
          </cell>
          <cell r="AF164">
            <v>2.6210200000000001</v>
          </cell>
          <cell r="AK164">
            <v>1.0482400000000001</v>
          </cell>
          <cell r="AT164">
            <v>2.5615600000000001</v>
          </cell>
          <cell r="AU164">
            <v>2.5647000000000002</v>
          </cell>
          <cell r="AV164">
            <v>2.5769700000000002</v>
          </cell>
          <cell r="BA164">
            <v>1.04216</v>
          </cell>
          <cell r="CD164">
            <v>2.53843</v>
          </cell>
          <cell r="CG164">
            <v>1.95749</v>
          </cell>
          <cell r="CK164">
            <v>1.0471200000000001</v>
          </cell>
          <cell r="CN164">
            <v>2.5673699999999999</v>
          </cell>
          <cell r="CO164">
            <v>2.5145</v>
          </cell>
          <cell r="CP164">
            <v>2.5674800000000002</v>
          </cell>
          <cell r="DH164">
            <v>1.04731</v>
          </cell>
          <cell r="DJ164">
            <v>2.5272800000000002</v>
          </cell>
          <cell r="DK164">
            <v>2.60426</v>
          </cell>
          <cell r="DL164">
            <v>2.5483600000000002</v>
          </cell>
          <cell r="EI164">
            <v>1.04965</v>
          </cell>
          <cell r="EJ164">
            <v>2.6619700000000002</v>
          </cell>
          <cell r="EK164">
            <v>2.6001099999999999</v>
          </cell>
          <cell r="EL164">
            <v>2.6000899999999998</v>
          </cell>
          <cell r="ER164">
            <v>1.06942</v>
          </cell>
          <cell r="ET164">
            <v>1.7319800000000001</v>
          </cell>
          <cell r="EZ164">
            <v>2.89351</v>
          </cell>
          <cell r="FK164">
            <v>2.5596299999999998</v>
          </cell>
          <cell r="FO164">
            <v>1.0448900000000001</v>
          </cell>
        </row>
        <row r="165">
          <cell r="J165">
            <v>2.55104</v>
          </cell>
          <cell r="K165">
            <v>1.05958</v>
          </cell>
          <cell r="N165">
            <v>2.4843999999999999</v>
          </cell>
          <cell r="O165">
            <v>1.05636</v>
          </cell>
          <cell r="R165">
            <v>2.5927500000000001</v>
          </cell>
          <cell r="S165">
            <v>1.05758</v>
          </cell>
          <cell r="V165">
            <v>2.6127699999999998</v>
          </cell>
          <cell r="W165">
            <v>2.62195</v>
          </cell>
          <cell r="Y165">
            <v>1.05063</v>
          </cell>
          <cell r="AD165">
            <v>2.5370599999999999</v>
          </cell>
          <cell r="AE165">
            <v>2.6164999999999998</v>
          </cell>
          <cell r="AF165">
            <v>2.60805</v>
          </cell>
          <cell r="AK165">
            <v>1.0479700000000001</v>
          </cell>
          <cell r="AT165">
            <v>2.5492300000000001</v>
          </cell>
          <cell r="AU165">
            <v>2.5523400000000001</v>
          </cell>
          <cell r="AV165">
            <v>2.56454</v>
          </cell>
          <cell r="BA165">
            <v>1.0419400000000001</v>
          </cell>
          <cell r="CD165">
            <v>2.5261100000000001</v>
          </cell>
          <cell r="CG165">
            <v>1.9506600000000001</v>
          </cell>
          <cell r="CK165">
            <v>1.0468599999999999</v>
          </cell>
          <cell r="CN165">
            <v>2.5550000000000002</v>
          </cell>
          <cell r="CO165">
            <v>2.5026799999999998</v>
          </cell>
          <cell r="CP165">
            <v>2.5551200000000001</v>
          </cell>
          <cell r="DH165">
            <v>1.04705</v>
          </cell>
          <cell r="DJ165">
            <v>2.5153300000000001</v>
          </cell>
          <cell r="DK165">
            <v>2.5915300000000001</v>
          </cell>
          <cell r="DL165">
            <v>2.5362100000000001</v>
          </cell>
          <cell r="EI165">
            <v>1.04938</v>
          </cell>
          <cell r="EJ165">
            <v>2.6486200000000002</v>
          </cell>
          <cell r="EK165">
            <v>2.58731</v>
          </cell>
          <cell r="EL165">
            <v>2.5872899999999999</v>
          </cell>
          <cell r="ER165">
            <v>1.06904</v>
          </cell>
          <cell r="ET165">
            <v>1.7279500000000001</v>
          </cell>
          <cell r="EZ165">
            <v>2.8793500000000001</v>
          </cell>
          <cell r="FK165">
            <v>2.5475099999999999</v>
          </cell>
          <cell r="FO165">
            <v>1.0446599999999999</v>
          </cell>
        </row>
        <row r="166">
          <cell r="J166">
            <v>2.5387</v>
          </cell>
          <cell r="K166">
            <v>1.05924</v>
          </cell>
          <cell r="N166">
            <v>2.47261</v>
          </cell>
          <cell r="O166">
            <v>1.05603</v>
          </cell>
          <cell r="R166">
            <v>2.5802200000000002</v>
          </cell>
          <cell r="S166">
            <v>1.05724</v>
          </cell>
          <cell r="V166">
            <v>2.5996299999999999</v>
          </cell>
          <cell r="W166">
            <v>2.6087500000000001</v>
          </cell>
          <cell r="Y166">
            <v>1.0503400000000001</v>
          </cell>
          <cell r="AD166">
            <v>2.5248900000000001</v>
          </cell>
          <cell r="AE166">
            <v>2.60364</v>
          </cell>
          <cell r="AF166">
            <v>2.59524</v>
          </cell>
          <cell r="AK166">
            <v>1.0477099999999999</v>
          </cell>
          <cell r="AT166">
            <v>2.5370499999999998</v>
          </cell>
          <cell r="AU166">
            <v>2.54013</v>
          </cell>
          <cell r="AV166">
            <v>2.55226</v>
          </cell>
          <cell r="BA166">
            <v>1.0417099999999999</v>
          </cell>
          <cell r="CD166">
            <v>2.5139399999999998</v>
          </cell>
          <cell r="CG166">
            <v>1.9439</v>
          </cell>
          <cell r="CK166">
            <v>1.0466</v>
          </cell>
          <cell r="CN166">
            <v>2.5427900000000001</v>
          </cell>
          <cell r="CO166">
            <v>2.4910100000000002</v>
          </cell>
          <cell r="CP166">
            <v>2.54291</v>
          </cell>
          <cell r="DH166">
            <v>1.0468</v>
          </cell>
          <cell r="DJ166">
            <v>2.5035400000000001</v>
          </cell>
          <cell r="DK166">
            <v>2.5789599999999999</v>
          </cell>
          <cell r="DL166">
            <v>2.5242100000000001</v>
          </cell>
          <cell r="EI166">
            <v>1.04911</v>
          </cell>
          <cell r="EJ166">
            <v>2.63544</v>
          </cell>
          <cell r="EK166">
            <v>2.5746600000000002</v>
          </cell>
          <cell r="EL166">
            <v>2.5746500000000001</v>
          </cell>
          <cell r="ER166">
            <v>1.06867</v>
          </cell>
          <cell r="ET166">
            <v>1.72397</v>
          </cell>
          <cell r="EZ166">
            <v>2.86537</v>
          </cell>
          <cell r="FK166">
            <v>2.5355300000000001</v>
          </cell>
          <cell r="FO166">
            <v>1.04444</v>
          </cell>
        </row>
        <row r="167">
          <cell r="J167">
            <v>2.5265200000000001</v>
          </cell>
          <cell r="K167">
            <v>1.0589</v>
          </cell>
          <cell r="N167">
            <v>2.4609700000000001</v>
          </cell>
          <cell r="O167">
            <v>1.0557000000000001</v>
          </cell>
          <cell r="R167">
            <v>2.5678399999999999</v>
          </cell>
          <cell r="S167">
            <v>1.05691</v>
          </cell>
          <cell r="V167">
            <v>2.5866400000000001</v>
          </cell>
          <cell r="W167">
            <v>2.59572</v>
          </cell>
          <cell r="Y167">
            <v>1.0500400000000001</v>
          </cell>
          <cell r="AD167">
            <v>2.5128599999999999</v>
          </cell>
          <cell r="AE167">
            <v>2.5909399999999998</v>
          </cell>
          <cell r="AF167">
            <v>2.5825900000000002</v>
          </cell>
          <cell r="AK167">
            <v>1.04745</v>
          </cell>
          <cell r="AT167">
            <v>2.52502</v>
          </cell>
          <cell r="AU167">
            <v>2.52807</v>
          </cell>
          <cell r="AV167">
            <v>2.5401400000000001</v>
          </cell>
          <cell r="BA167">
            <v>1.04149</v>
          </cell>
          <cell r="CD167">
            <v>2.5019200000000001</v>
          </cell>
          <cell r="CG167">
            <v>1.9372199999999999</v>
          </cell>
          <cell r="CK167">
            <v>1.0463499999999999</v>
          </cell>
          <cell r="CN167">
            <v>2.5307300000000001</v>
          </cell>
          <cell r="CO167">
            <v>2.4794700000000001</v>
          </cell>
          <cell r="CP167">
            <v>2.53085</v>
          </cell>
          <cell r="DH167">
            <v>1.04654</v>
          </cell>
          <cell r="DJ167">
            <v>2.4918800000000001</v>
          </cell>
          <cell r="DK167">
            <v>2.5665499999999999</v>
          </cell>
          <cell r="DL167">
            <v>2.5123500000000001</v>
          </cell>
          <cell r="EI167">
            <v>1.04884</v>
          </cell>
          <cell r="EJ167">
            <v>2.62242</v>
          </cell>
          <cell r="EK167">
            <v>2.5621800000000001</v>
          </cell>
          <cell r="EL167">
            <v>2.56216</v>
          </cell>
          <cell r="ER167">
            <v>1.0683</v>
          </cell>
          <cell r="ET167">
            <v>1.72001</v>
          </cell>
          <cell r="EZ167">
            <v>2.85155</v>
          </cell>
          <cell r="FK167">
            <v>2.5236999999999998</v>
          </cell>
          <cell r="FO167">
            <v>1.0442100000000001</v>
          </cell>
        </row>
        <row r="168">
          <cell r="J168">
            <v>2.5144799999999998</v>
          </cell>
          <cell r="K168">
            <v>1.0585599999999999</v>
          </cell>
          <cell r="N168">
            <v>2.4494799999999999</v>
          </cell>
          <cell r="O168">
            <v>1.05538</v>
          </cell>
          <cell r="R168">
            <v>2.5556100000000002</v>
          </cell>
          <cell r="S168">
            <v>1.0565800000000001</v>
          </cell>
          <cell r="V168">
            <v>2.5738300000000001</v>
          </cell>
          <cell r="W168">
            <v>2.5828600000000002</v>
          </cell>
          <cell r="Y168">
            <v>1.04975</v>
          </cell>
          <cell r="AD168">
            <v>2.5009800000000002</v>
          </cell>
          <cell r="AE168">
            <v>2.5783999999999998</v>
          </cell>
          <cell r="AF168">
            <v>2.57009</v>
          </cell>
          <cell r="AK168">
            <v>1.0471900000000001</v>
          </cell>
          <cell r="AT168">
            <v>2.5131399999999999</v>
          </cell>
          <cell r="AU168">
            <v>2.5161600000000002</v>
          </cell>
          <cell r="AV168">
            <v>2.5281600000000002</v>
          </cell>
          <cell r="BA168">
            <v>1.0412699999999999</v>
          </cell>
          <cell r="CD168">
            <v>2.4900600000000002</v>
          </cell>
          <cell r="CG168">
            <v>1.93062</v>
          </cell>
          <cell r="CK168">
            <v>1.0461</v>
          </cell>
          <cell r="CN168">
            <v>2.5188199999999998</v>
          </cell>
          <cell r="CO168">
            <v>2.46807</v>
          </cell>
          <cell r="CP168">
            <v>2.5189300000000001</v>
          </cell>
          <cell r="DH168">
            <v>1.0462899999999999</v>
          </cell>
          <cell r="DJ168">
            <v>2.4803700000000002</v>
          </cell>
          <cell r="DK168">
            <v>2.5542799999999999</v>
          </cell>
          <cell r="DL168">
            <v>2.5006400000000002</v>
          </cell>
          <cell r="EI168">
            <v>1.0485800000000001</v>
          </cell>
          <cell r="EJ168">
            <v>2.6095700000000002</v>
          </cell>
          <cell r="EK168">
            <v>2.5498400000000001</v>
          </cell>
          <cell r="EL168">
            <v>2.54983</v>
          </cell>
          <cell r="ER168">
            <v>1.06793</v>
          </cell>
          <cell r="ET168">
            <v>1.7161</v>
          </cell>
          <cell r="EZ168">
            <v>2.8378899999999998</v>
          </cell>
          <cell r="FK168">
            <v>2.5120200000000001</v>
          </cell>
          <cell r="FO168">
            <v>1.04399</v>
          </cell>
        </row>
        <row r="169">
          <cell r="J169">
            <v>2.5026000000000002</v>
          </cell>
          <cell r="K169">
            <v>1.05823</v>
          </cell>
          <cell r="N169">
            <v>2.4381200000000001</v>
          </cell>
          <cell r="O169">
            <v>1.0550600000000001</v>
          </cell>
          <cell r="R169">
            <v>2.5435300000000001</v>
          </cell>
          <cell r="S169">
            <v>1.0562499999999999</v>
          </cell>
          <cell r="V169">
            <v>2.5611700000000002</v>
          </cell>
          <cell r="W169">
            <v>2.5701499999999999</v>
          </cell>
          <cell r="Y169">
            <v>1.0494699999999999</v>
          </cell>
          <cell r="AD169">
            <v>2.4892400000000001</v>
          </cell>
          <cell r="AE169">
            <v>2.56602</v>
          </cell>
          <cell r="AF169">
            <v>2.55775</v>
          </cell>
          <cell r="AK169">
            <v>1.0469299999999999</v>
          </cell>
          <cell r="AT169">
            <v>2.5013999999999998</v>
          </cell>
          <cell r="AU169">
            <v>2.5044</v>
          </cell>
          <cell r="AV169">
            <v>2.5163199999999999</v>
          </cell>
          <cell r="BA169">
            <v>1.04105</v>
          </cell>
          <cell r="CD169">
            <v>2.4783300000000001</v>
          </cell>
          <cell r="CG169">
            <v>1.92408</v>
          </cell>
          <cell r="CK169">
            <v>1.0458499999999999</v>
          </cell>
          <cell r="CN169">
            <v>2.50705</v>
          </cell>
          <cell r="CO169">
            <v>2.4568099999999999</v>
          </cell>
          <cell r="CP169">
            <v>2.5071599999999998</v>
          </cell>
          <cell r="DH169">
            <v>1.0460400000000001</v>
          </cell>
          <cell r="DJ169">
            <v>2.4689999999999999</v>
          </cell>
          <cell r="DK169">
            <v>2.54217</v>
          </cell>
          <cell r="DL169">
            <v>2.4890699999999999</v>
          </cell>
          <cell r="EI169">
            <v>1.0483199999999999</v>
          </cell>
          <cell r="EJ169">
            <v>2.59687</v>
          </cell>
          <cell r="EK169">
            <v>2.5376599999999998</v>
          </cell>
          <cell r="EL169">
            <v>2.5376500000000002</v>
          </cell>
          <cell r="ER169">
            <v>1.0675699999999999</v>
          </cell>
          <cell r="ET169">
            <v>1.7122200000000001</v>
          </cell>
          <cell r="EZ169">
            <v>2.8243900000000002</v>
          </cell>
          <cell r="FK169">
            <v>2.50047</v>
          </cell>
          <cell r="FO169">
            <v>1.0437700000000001</v>
          </cell>
        </row>
        <row r="170">
          <cell r="J170">
            <v>2.4908600000000001</v>
          </cell>
          <cell r="K170">
            <v>1.0579000000000001</v>
          </cell>
          <cell r="N170">
            <v>2.4269099999999999</v>
          </cell>
          <cell r="O170">
            <v>1.05474</v>
          </cell>
          <cell r="R170">
            <v>2.5316000000000001</v>
          </cell>
          <cell r="S170">
            <v>1.05593</v>
          </cell>
          <cell r="V170">
            <v>2.54867</v>
          </cell>
          <cell r="W170">
            <v>2.5576099999999999</v>
          </cell>
          <cell r="Y170">
            <v>1.04918</v>
          </cell>
          <cell r="AD170">
            <v>2.4776500000000001</v>
          </cell>
          <cell r="AE170">
            <v>2.5537800000000002</v>
          </cell>
          <cell r="AF170">
            <v>2.54556</v>
          </cell>
          <cell r="AK170">
            <v>1.0466800000000001</v>
          </cell>
          <cell r="AT170">
            <v>2.4897999999999998</v>
          </cell>
          <cell r="AU170">
            <v>2.4927800000000002</v>
          </cell>
          <cell r="AV170">
            <v>2.5046300000000001</v>
          </cell>
          <cell r="BA170">
            <v>1.0408299999999999</v>
          </cell>
          <cell r="CD170">
            <v>2.4667500000000002</v>
          </cell>
          <cell r="CG170">
            <v>1.9176200000000001</v>
          </cell>
          <cell r="CK170">
            <v>1.0456000000000001</v>
          </cell>
          <cell r="CN170">
            <v>2.4954299999999998</v>
          </cell>
          <cell r="CO170">
            <v>2.4456899999999999</v>
          </cell>
          <cell r="CP170">
            <v>2.4955400000000001</v>
          </cell>
          <cell r="DH170">
            <v>1.04579</v>
          </cell>
          <cell r="DJ170">
            <v>2.4577599999999999</v>
          </cell>
          <cell r="DK170">
            <v>2.5302099999999998</v>
          </cell>
          <cell r="DL170">
            <v>2.4776400000000001</v>
          </cell>
          <cell r="EI170">
            <v>1.04806</v>
          </cell>
          <cell r="EJ170">
            <v>2.58433</v>
          </cell>
          <cell r="EK170">
            <v>2.52563</v>
          </cell>
          <cell r="EL170">
            <v>2.52562</v>
          </cell>
          <cell r="ER170">
            <v>1.06721</v>
          </cell>
          <cell r="ET170">
            <v>1.7083699999999999</v>
          </cell>
          <cell r="EZ170">
            <v>2.8110499999999998</v>
          </cell>
          <cell r="FK170">
            <v>2.4890599999999998</v>
          </cell>
          <cell r="FO170">
            <v>1.04355</v>
          </cell>
        </row>
        <row r="171">
          <cell r="J171">
            <v>2.47926</v>
          </cell>
          <cell r="K171">
            <v>1.0575699999999999</v>
          </cell>
          <cell r="N171">
            <v>2.4158300000000001</v>
          </cell>
          <cell r="O171">
            <v>1.0544199999999999</v>
          </cell>
          <cell r="R171">
            <v>2.5198200000000002</v>
          </cell>
          <cell r="S171">
            <v>1.0556099999999999</v>
          </cell>
          <cell r="V171">
            <v>2.53633</v>
          </cell>
          <cell r="W171">
            <v>2.54522</v>
          </cell>
          <cell r="Y171">
            <v>1.0488999999999999</v>
          </cell>
          <cell r="AD171">
            <v>2.4661900000000001</v>
          </cell>
          <cell r="AE171">
            <v>2.54169</v>
          </cell>
          <cell r="AF171">
            <v>2.5335100000000002</v>
          </cell>
          <cell r="AK171">
            <v>1.0464199999999999</v>
          </cell>
          <cell r="AT171">
            <v>2.4783400000000002</v>
          </cell>
          <cell r="AU171">
            <v>2.48129</v>
          </cell>
          <cell r="AV171">
            <v>2.49308</v>
          </cell>
          <cell r="BA171">
            <v>1.04061</v>
          </cell>
          <cell r="CD171">
            <v>2.4553199999999999</v>
          </cell>
          <cell r="CG171">
            <v>1.9112199999999999</v>
          </cell>
          <cell r="CK171">
            <v>1.04535</v>
          </cell>
          <cell r="CN171">
            <v>2.48394</v>
          </cell>
          <cell r="CO171">
            <v>2.4346999999999999</v>
          </cell>
          <cell r="CP171">
            <v>2.4840499999999999</v>
          </cell>
          <cell r="DH171">
            <v>1.04555</v>
          </cell>
          <cell r="DJ171">
            <v>2.4466600000000001</v>
          </cell>
          <cell r="DK171">
            <v>2.5183800000000001</v>
          </cell>
          <cell r="DL171">
            <v>2.4663499999999998</v>
          </cell>
          <cell r="EI171">
            <v>1.0478000000000001</v>
          </cell>
          <cell r="EJ171">
            <v>2.5719400000000001</v>
          </cell>
          <cell r="EK171">
            <v>2.5137499999999999</v>
          </cell>
          <cell r="EL171">
            <v>2.5137299999999998</v>
          </cell>
          <cell r="ER171">
            <v>1.0668500000000001</v>
          </cell>
          <cell r="ET171">
            <v>1.7045600000000001</v>
          </cell>
          <cell r="EZ171">
            <v>2.79786</v>
          </cell>
          <cell r="FK171">
            <v>2.4777900000000002</v>
          </cell>
          <cell r="FO171">
            <v>1.0433399999999999</v>
          </cell>
        </row>
        <row r="172">
          <cell r="J172">
            <v>2.4678100000000001</v>
          </cell>
          <cell r="K172">
            <v>1.05725</v>
          </cell>
          <cell r="N172">
            <v>2.4048799999999999</v>
          </cell>
          <cell r="O172">
            <v>1.0541100000000001</v>
          </cell>
          <cell r="R172">
            <v>2.5081699999999998</v>
          </cell>
          <cell r="S172">
            <v>1.0552900000000001</v>
          </cell>
          <cell r="V172">
            <v>2.5241400000000001</v>
          </cell>
          <cell r="W172">
            <v>2.5329899999999999</v>
          </cell>
          <cell r="Y172">
            <v>1.0486200000000001</v>
          </cell>
          <cell r="AD172">
            <v>2.4548800000000002</v>
          </cell>
          <cell r="AE172">
            <v>2.5297499999999999</v>
          </cell>
          <cell r="AF172">
            <v>2.52162</v>
          </cell>
          <cell r="AK172">
            <v>1.04617</v>
          </cell>
          <cell r="AT172">
            <v>2.4670299999999998</v>
          </cell>
          <cell r="AU172">
            <v>2.4699499999999999</v>
          </cell>
          <cell r="AV172">
            <v>2.4816699999999998</v>
          </cell>
          <cell r="BA172">
            <v>1.0404</v>
          </cell>
          <cell r="CD172">
            <v>2.4440200000000001</v>
          </cell>
          <cell r="CG172">
            <v>1.9049</v>
          </cell>
          <cell r="CK172">
            <v>1.04511</v>
          </cell>
          <cell r="CN172">
            <v>2.4725899999999998</v>
          </cell>
          <cell r="CO172">
            <v>2.4238400000000002</v>
          </cell>
          <cell r="CP172">
            <v>2.4727000000000001</v>
          </cell>
          <cell r="DH172">
            <v>1.0452999999999999</v>
          </cell>
          <cell r="DJ172">
            <v>2.4356800000000001</v>
          </cell>
          <cell r="DK172">
            <v>2.50671</v>
          </cell>
          <cell r="DL172">
            <v>2.45519</v>
          </cell>
          <cell r="EI172">
            <v>1.0475399999999999</v>
          </cell>
          <cell r="EJ172">
            <v>2.5597099999999999</v>
          </cell>
          <cell r="EK172">
            <v>2.5020099999999998</v>
          </cell>
          <cell r="EL172">
            <v>2.5019900000000002</v>
          </cell>
          <cell r="ER172">
            <v>1.0665</v>
          </cell>
          <cell r="ET172">
            <v>1.70078</v>
          </cell>
          <cell r="EZ172">
            <v>2.7848299999999999</v>
          </cell>
          <cell r="FK172">
            <v>2.4666399999999999</v>
          </cell>
          <cell r="FO172">
            <v>1.04312</v>
          </cell>
        </row>
        <row r="173">
          <cell r="J173">
            <v>2.4564900000000001</v>
          </cell>
          <cell r="K173">
            <v>1.0569200000000001</v>
          </cell>
          <cell r="N173">
            <v>2.3940700000000001</v>
          </cell>
          <cell r="O173">
            <v>1.0538000000000001</v>
          </cell>
          <cell r="R173">
            <v>2.4966699999999999</v>
          </cell>
          <cell r="S173">
            <v>1.05498</v>
          </cell>
          <cell r="V173">
            <v>2.5121000000000002</v>
          </cell>
          <cell r="W173">
            <v>2.5209000000000001</v>
          </cell>
          <cell r="Y173">
            <v>1.04834</v>
          </cell>
          <cell r="AD173">
            <v>2.4437000000000002</v>
          </cell>
          <cell r="AE173">
            <v>2.51796</v>
          </cell>
          <cell r="AF173">
            <v>2.5098600000000002</v>
          </cell>
          <cell r="AK173">
            <v>1.04592</v>
          </cell>
          <cell r="AT173">
            <v>2.4558399999999998</v>
          </cell>
          <cell r="AU173">
            <v>2.4587400000000001</v>
          </cell>
          <cell r="AV173">
            <v>2.4703900000000001</v>
          </cell>
          <cell r="BA173">
            <v>1.0401899999999999</v>
          </cell>
          <cell r="CD173">
            <v>2.4328599999999998</v>
          </cell>
          <cell r="CG173">
            <v>1.8986400000000001</v>
          </cell>
          <cell r="CK173">
            <v>1.04487</v>
          </cell>
          <cell r="CN173">
            <v>2.4613800000000001</v>
          </cell>
          <cell r="CO173">
            <v>2.4131</v>
          </cell>
          <cell r="CP173">
            <v>2.46149</v>
          </cell>
          <cell r="DH173">
            <v>1.0450600000000001</v>
          </cell>
          <cell r="DJ173">
            <v>2.4248400000000001</v>
          </cell>
          <cell r="DK173">
            <v>2.4951699999999999</v>
          </cell>
          <cell r="DL173">
            <v>2.4441600000000001</v>
          </cell>
          <cell r="EI173">
            <v>1.0472900000000001</v>
          </cell>
          <cell r="EJ173">
            <v>2.5476200000000002</v>
          </cell>
          <cell r="EK173">
            <v>2.4904099999999998</v>
          </cell>
          <cell r="EL173">
            <v>2.4903900000000001</v>
          </cell>
          <cell r="ER173">
            <v>1.0661400000000001</v>
          </cell>
          <cell r="ET173">
            <v>1.69703</v>
          </cell>
          <cell r="EZ173">
            <v>2.7719399999999998</v>
          </cell>
          <cell r="FK173">
            <v>2.4556300000000002</v>
          </cell>
          <cell r="FO173">
            <v>1.04291</v>
          </cell>
        </row>
        <row r="174">
          <cell r="J174">
            <v>2.4453100000000001</v>
          </cell>
          <cell r="K174">
            <v>1.0566</v>
          </cell>
          <cell r="N174">
            <v>2.3833799999999998</v>
          </cell>
          <cell r="O174">
            <v>1.05349</v>
          </cell>
          <cell r="R174">
            <v>2.4853000000000001</v>
          </cell>
          <cell r="S174">
            <v>1.0546599999999999</v>
          </cell>
          <cell r="V174">
            <v>2.50021</v>
          </cell>
          <cell r="W174">
            <v>2.5089600000000001</v>
          </cell>
          <cell r="Y174">
            <v>1.04806</v>
          </cell>
          <cell r="AD174">
            <v>2.4326500000000002</v>
          </cell>
          <cell r="AE174">
            <v>2.5063</v>
          </cell>
          <cell r="AF174">
            <v>2.4982500000000001</v>
          </cell>
          <cell r="AK174">
            <v>1.0456799999999999</v>
          </cell>
          <cell r="AT174">
            <v>2.4447899999999998</v>
          </cell>
          <cell r="AU174">
            <v>2.44767</v>
          </cell>
          <cell r="AV174">
            <v>2.4592499999999999</v>
          </cell>
          <cell r="BA174">
            <v>1.0399700000000001</v>
          </cell>
          <cell r="CD174">
            <v>2.4218299999999999</v>
          </cell>
          <cell r="CG174">
            <v>1.89245</v>
          </cell>
          <cell r="CK174">
            <v>1.0446299999999999</v>
          </cell>
          <cell r="CN174">
            <v>2.4502999999999999</v>
          </cell>
          <cell r="CO174">
            <v>2.4024899999999998</v>
          </cell>
          <cell r="CP174">
            <v>2.4504000000000001</v>
          </cell>
          <cell r="DH174">
            <v>1.0448200000000001</v>
          </cell>
          <cell r="DJ174">
            <v>2.4141300000000001</v>
          </cell>
          <cell r="DK174">
            <v>2.4837699999999998</v>
          </cell>
          <cell r="DL174">
            <v>2.4332600000000002</v>
          </cell>
          <cell r="EI174">
            <v>1.04704</v>
          </cell>
          <cell r="EJ174">
            <v>2.5356800000000002</v>
          </cell>
          <cell r="EK174">
            <v>2.4789500000000002</v>
          </cell>
          <cell r="EL174">
            <v>2.4789300000000001</v>
          </cell>
          <cell r="ER174">
            <v>1.0658000000000001</v>
          </cell>
          <cell r="ET174">
            <v>1.6933199999999999</v>
          </cell>
          <cell r="EZ174">
            <v>2.7591999999999999</v>
          </cell>
          <cell r="FK174">
            <v>2.44475</v>
          </cell>
          <cell r="FO174">
            <v>1.0426899999999999</v>
          </cell>
        </row>
        <row r="175">
          <cell r="J175">
            <v>2.4342600000000001</v>
          </cell>
          <cell r="K175">
            <v>1.05629</v>
          </cell>
          <cell r="N175">
            <v>2.37283</v>
          </cell>
          <cell r="O175">
            <v>1.0531900000000001</v>
          </cell>
          <cell r="R175">
            <v>2.4740700000000002</v>
          </cell>
          <cell r="S175">
            <v>1.0543499999999999</v>
          </cell>
          <cell r="V175">
            <v>2.4884599999999999</v>
          </cell>
          <cell r="W175">
            <v>2.4971700000000001</v>
          </cell>
          <cell r="Y175">
            <v>1.04779</v>
          </cell>
          <cell r="AD175">
            <v>2.4217399999999998</v>
          </cell>
          <cell r="AE175">
            <v>2.4947900000000001</v>
          </cell>
          <cell r="AF175">
            <v>2.48678</v>
          </cell>
          <cell r="AK175">
            <v>1.0454300000000001</v>
          </cell>
          <cell r="AT175">
            <v>2.4338700000000002</v>
          </cell>
          <cell r="AU175">
            <v>2.4367200000000002</v>
          </cell>
          <cell r="AV175">
            <v>2.4482400000000002</v>
          </cell>
          <cell r="BA175">
            <v>1.0397700000000001</v>
          </cell>
          <cell r="CD175">
            <v>2.4109400000000001</v>
          </cell>
          <cell r="CG175">
            <v>1.88632</v>
          </cell>
          <cell r="CK175">
            <v>1.0443899999999999</v>
          </cell>
          <cell r="CN175">
            <v>2.4393500000000001</v>
          </cell>
          <cell r="CO175">
            <v>2.39201</v>
          </cell>
          <cell r="CP175">
            <v>2.4394499999999999</v>
          </cell>
          <cell r="DH175">
            <v>1.0445800000000001</v>
          </cell>
          <cell r="DJ175">
            <v>2.40354</v>
          </cell>
          <cell r="DK175">
            <v>2.4725000000000001</v>
          </cell>
          <cell r="DL175">
            <v>2.4224999999999999</v>
          </cell>
          <cell r="EI175">
            <v>1.0467900000000001</v>
          </cell>
          <cell r="EJ175">
            <v>2.5238800000000001</v>
          </cell>
          <cell r="EK175">
            <v>2.4676200000000001</v>
          </cell>
          <cell r="EL175">
            <v>2.4676100000000001</v>
          </cell>
          <cell r="ER175">
            <v>1.06545</v>
          </cell>
          <cell r="ET175">
            <v>1.68964</v>
          </cell>
          <cell r="EZ175">
            <v>2.74661</v>
          </cell>
          <cell r="FK175">
            <v>2.4340000000000002</v>
          </cell>
          <cell r="FO175">
            <v>1.0424800000000001</v>
          </cell>
        </row>
        <row r="176">
          <cell r="J176">
            <v>2.42334</v>
          </cell>
          <cell r="K176">
            <v>1.0559700000000001</v>
          </cell>
          <cell r="N176">
            <v>2.3624000000000001</v>
          </cell>
          <cell r="O176">
            <v>1.0528900000000001</v>
          </cell>
          <cell r="R176">
            <v>2.4629799999999999</v>
          </cell>
          <cell r="S176">
            <v>1.0540400000000001</v>
          </cell>
          <cell r="V176">
            <v>2.4768599999999998</v>
          </cell>
          <cell r="W176">
            <v>2.4855299999999998</v>
          </cell>
          <cell r="Y176">
            <v>1.04752</v>
          </cell>
          <cell r="AD176">
            <v>2.4109500000000001</v>
          </cell>
          <cell r="AE176">
            <v>2.4834100000000001</v>
          </cell>
          <cell r="AF176">
            <v>2.4754499999999999</v>
          </cell>
          <cell r="AK176">
            <v>1.0451900000000001</v>
          </cell>
          <cell r="AT176">
            <v>2.4230800000000001</v>
          </cell>
          <cell r="AU176">
            <v>2.42591</v>
          </cell>
          <cell r="AV176">
            <v>2.43736</v>
          </cell>
          <cell r="BA176">
            <v>1.03956</v>
          </cell>
          <cell r="CD176">
            <v>2.4001700000000001</v>
          </cell>
          <cell r="CG176">
            <v>1.88026</v>
          </cell>
          <cell r="CK176">
            <v>1.04416</v>
          </cell>
          <cell r="CN176">
            <v>2.4285299999999999</v>
          </cell>
          <cell r="CO176">
            <v>2.38165</v>
          </cell>
          <cell r="CP176">
            <v>2.4286300000000001</v>
          </cell>
          <cell r="DH176">
            <v>1.04434</v>
          </cell>
          <cell r="DJ176">
            <v>2.3930799999999999</v>
          </cell>
          <cell r="DK176">
            <v>2.4613700000000001</v>
          </cell>
          <cell r="DL176">
            <v>2.4118599999999999</v>
          </cell>
          <cell r="EI176">
            <v>1.04654</v>
          </cell>
          <cell r="EJ176">
            <v>2.5122200000000001</v>
          </cell>
          <cell r="EK176">
            <v>2.4564300000000001</v>
          </cell>
          <cell r="EL176">
            <v>2.45642</v>
          </cell>
          <cell r="ER176">
            <v>1.0650999999999999</v>
          </cell>
          <cell r="ET176">
            <v>1.6859900000000001</v>
          </cell>
          <cell r="EZ176">
            <v>2.7341600000000001</v>
          </cell>
          <cell r="FK176">
            <v>2.4233600000000002</v>
          </cell>
          <cell r="FO176">
            <v>1.04227</v>
          </cell>
        </row>
        <row r="177">
          <cell r="J177">
            <v>2.41256</v>
          </cell>
          <cell r="K177">
            <v>1.05566</v>
          </cell>
          <cell r="N177">
            <v>2.35209</v>
          </cell>
          <cell r="O177">
            <v>1.0525899999999999</v>
          </cell>
          <cell r="R177">
            <v>2.45201</v>
          </cell>
          <cell r="S177">
            <v>1.0537399999999999</v>
          </cell>
          <cell r="V177">
            <v>2.4653999999999998</v>
          </cell>
          <cell r="W177">
            <v>2.4740199999999999</v>
          </cell>
          <cell r="Y177">
            <v>1.04725</v>
          </cell>
          <cell r="AD177">
            <v>2.4003000000000001</v>
          </cell>
          <cell r="AE177">
            <v>2.4721700000000002</v>
          </cell>
          <cell r="AF177">
            <v>2.4642499999999998</v>
          </cell>
          <cell r="AK177">
            <v>1.04495</v>
          </cell>
          <cell r="AT177">
            <v>2.4124099999999999</v>
          </cell>
          <cell r="AU177">
            <v>2.4152200000000001</v>
          </cell>
          <cell r="AV177">
            <v>2.4266000000000001</v>
          </cell>
          <cell r="BA177">
            <v>1.03935</v>
          </cell>
          <cell r="CD177">
            <v>2.3895300000000002</v>
          </cell>
          <cell r="CG177">
            <v>1.87426</v>
          </cell>
          <cell r="CK177">
            <v>1.04392</v>
          </cell>
          <cell r="CN177">
            <v>2.41784</v>
          </cell>
          <cell r="CO177">
            <v>2.37141</v>
          </cell>
          <cell r="CP177">
            <v>2.4179400000000002</v>
          </cell>
          <cell r="DH177">
            <v>1.0441100000000001</v>
          </cell>
          <cell r="DJ177">
            <v>2.38273</v>
          </cell>
          <cell r="DK177">
            <v>2.4503699999999999</v>
          </cell>
          <cell r="DL177">
            <v>2.4013399999999998</v>
          </cell>
          <cell r="EI177">
            <v>1.0462899999999999</v>
          </cell>
          <cell r="EJ177">
            <v>2.5007000000000001</v>
          </cell>
          <cell r="EK177">
            <v>2.4453800000000001</v>
          </cell>
          <cell r="EL177">
            <v>2.44537</v>
          </cell>
          <cell r="ER177">
            <v>1.0647599999999999</v>
          </cell>
          <cell r="ET177">
            <v>1.6823699999999999</v>
          </cell>
          <cell r="EZ177">
            <v>2.7218499999999999</v>
          </cell>
          <cell r="FK177">
            <v>2.4128599999999998</v>
          </cell>
          <cell r="FO177">
            <v>1.0420700000000001</v>
          </cell>
        </row>
        <row r="178">
          <cell r="J178">
            <v>2.4018999999999999</v>
          </cell>
          <cell r="K178">
            <v>1.05535</v>
          </cell>
          <cell r="N178">
            <v>2.3418999999999999</v>
          </cell>
          <cell r="O178">
            <v>1.0522899999999999</v>
          </cell>
          <cell r="R178">
            <v>2.4411800000000001</v>
          </cell>
          <cell r="S178">
            <v>1.0534399999999999</v>
          </cell>
          <cell r="V178">
            <v>2.4540700000000002</v>
          </cell>
          <cell r="W178">
            <v>2.46265</v>
          </cell>
          <cell r="Y178">
            <v>1.04698</v>
          </cell>
          <cell r="AD178">
            <v>2.3897599999999999</v>
          </cell>
          <cell r="AE178">
            <v>2.4610599999999998</v>
          </cell>
          <cell r="AF178">
            <v>2.4531800000000001</v>
          </cell>
          <cell r="AK178">
            <v>1.04471</v>
          </cell>
          <cell r="AT178">
            <v>2.4018700000000002</v>
          </cell>
          <cell r="AU178">
            <v>2.4046500000000002</v>
          </cell>
          <cell r="AV178">
            <v>2.4159799999999998</v>
          </cell>
          <cell r="BA178">
            <v>1.03915</v>
          </cell>
          <cell r="CD178">
            <v>2.3790200000000001</v>
          </cell>
          <cell r="CG178">
            <v>1.86833</v>
          </cell>
          <cell r="CK178">
            <v>1.04369</v>
          </cell>
          <cell r="CN178">
            <v>2.40727</v>
          </cell>
          <cell r="CO178">
            <v>2.3612899999999999</v>
          </cell>
          <cell r="CP178">
            <v>2.4073699999999998</v>
          </cell>
          <cell r="DH178">
            <v>1.0438799999999999</v>
          </cell>
          <cell r="DJ178">
            <v>2.3725100000000001</v>
          </cell>
          <cell r="DK178">
            <v>2.4394999999999998</v>
          </cell>
          <cell r="DL178">
            <v>2.3909400000000001</v>
          </cell>
          <cell r="EI178">
            <v>1.0460499999999999</v>
          </cell>
          <cell r="EJ178">
            <v>2.4893200000000002</v>
          </cell>
          <cell r="EK178">
            <v>2.43445</v>
          </cell>
          <cell r="EL178">
            <v>2.4344399999999999</v>
          </cell>
          <cell r="ER178">
            <v>1.0644199999999999</v>
          </cell>
          <cell r="ET178">
            <v>1.6787799999999999</v>
          </cell>
          <cell r="EZ178">
            <v>2.7096800000000001</v>
          </cell>
          <cell r="FK178">
            <v>2.4024700000000001</v>
          </cell>
          <cell r="FO178">
            <v>1.04186</v>
          </cell>
        </row>
        <row r="179">
          <cell r="J179">
            <v>2.3913700000000002</v>
          </cell>
          <cell r="K179">
            <v>1.05504</v>
          </cell>
          <cell r="N179">
            <v>2.3318300000000001</v>
          </cell>
          <cell r="O179">
            <v>1.05199</v>
          </cell>
          <cell r="R179">
            <v>2.4304700000000001</v>
          </cell>
          <cell r="S179">
            <v>1.05314</v>
          </cell>
          <cell r="V179">
            <v>2.4428800000000002</v>
          </cell>
          <cell r="W179">
            <v>2.4514200000000002</v>
          </cell>
          <cell r="Y179">
            <v>1.0467200000000001</v>
          </cell>
          <cell r="AD179">
            <v>2.3793500000000001</v>
          </cell>
          <cell r="AE179">
            <v>2.4500799999999998</v>
          </cell>
          <cell r="AF179">
            <v>2.44224</v>
          </cell>
          <cell r="AK179">
            <v>1.04447</v>
          </cell>
          <cell r="AT179">
            <v>2.3914599999999999</v>
          </cell>
          <cell r="AU179">
            <v>2.3942100000000002</v>
          </cell>
          <cell r="AV179">
            <v>2.4054700000000002</v>
          </cell>
          <cell r="BA179">
            <v>1.03894</v>
          </cell>
          <cell r="CD179">
            <v>2.36863</v>
          </cell>
          <cell r="CG179">
            <v>1.86246</v>
          </cell>
          <cell r="CK179">
            <v>1.0434600000000001</v>
          </cell>
          <cell r="CN179">
            <v>2.39683</v>
          </cell>
          <cell r="CO179">
            <v>2.35128</v>
          </cell>
          <cell r="CP179">
            <v>2.3969200000000002</v>
          </cell>
          <cell r="DH179">
            <v>1.04365</v>
          </cell>
          <cell r="DJ179">
            <v>2.3624000000000001</v>
          </cell>
          <cell r="DK179">
            <v>2.42876</v>
          </cell>
          <cell r="DL179">
            <v>2.3806699999999998</v>
          </cell>
          <cell r="EI179">
            <v>1.0458099999999999</v>
          </cell>
          <cell r="EJ179">
            <v>2.4780700000000002</v>
          </cell>
          <cell r="EK179">
            <v>2.4236599999999999</v>
          </cell>
          <cell r="EL179">
            <v>2.4236399999999998</v>
          </cell>
          <cell r="ER179">
            <v>1.06409</v>
          </cell>
          <cell r="ET179">
            <v>1.67523</v>
          </cell>
          <cell r="EZ179">
            <v>2.6976399999999998</v>
          </cell>
          <cell r="FK179">
            <v>2.3921999999999999</v>
          </cell>
          <cell r="FO179">
            <v>1.04166</v>
          </cell>
        </row>
        <row r="180">
          <cell r="J180">
            <v>2.38096</v>
          </cell>
          <cell r="K180">
            <v>1.05474</v>
          </cell>
          <cell r="N180">
            <v>2.3218800000000002</v>
          </cell>
          <cell r="O180">
            <v>1.0517000000000001</v>
          </cell>
          <cell r="R180">
            <v>2.41988</v>
          </cell>
          <cell r="S180">
            <v>1.05284</v>
          </cell>
          <cell r="V180">
            <v>2.4318300000000002</v>
          </cell>
          <cell r="W180">
            <v>2.4403199999999998</v>
          </cell>
          <cell r="Y180">
            <v>1.0464599999999999</v>
          </cell>
          <cell r="AD180">
            <v>2.3690699999999998</v>
          </cell>
          <cell r="AE180">
            <v>2.4392299999999998</v>
          </cell>
          <cell r="AF180">
            <v>2.4314300000000002</v>
          </cell>
          <cell r="AK180">
            <v>1.0442400000000001</v>
          </cell>
          <cell r="AT180">
            <v>2.3811599999999999</v>
          </cell>
          <cell r="AU180">
            <v>2.3838900000000001</v>
          </cell>
          <cell r="AV180">
            <v>2.3950900000000002</v>
          </cell>
          <cell r="BA180">
            <v>1.03874</v>
          </cell>
          <cell r="CD180">
            <v>2.3583699999999999</v>
          </cell>
          <cell r="CG180">
            <v>1.8566499999999999</v>
          </cell>
          <cell r="CK180">
            <v>1.0432300000000001</v>
          </cell>
          <cell r="CN180">
            <v>2.3864999999999998</v>
          </cell>
          <cell r="CO180">
            <v>2.3413900000000001</v>
          </cell>
          <cell r="CP180">
            <v>2.3866000000000001</v>
          </cell>
          <cell r="DH180">
            <v>1.04342</v>
          </cell>
          <cell r="DJ180">
            <v>2.3524099999999999</v>
          </cell>
          <cell r="DK180">
            <v>2.4181400000000002</v>
          </cell>
          <cell r="DL180">
            <v>2.3705099999999999</v>
          </cell>
          <cell r="EI180">
            <v>1.0455700000000001</v>
          </cell>
          <cell r="EJ180">
            <v>2.4669500000000002</v>
          </cell>
          <cell r="EK180">
            <v>2.4129900000000002</v>
          </cell>
          <cell r="EL180">
            <v>2.4129700000000001</v>
          </cell>
          <cell r="ER180">
            <v>1.06376</v>
          </cell>
          <cell r="ET180">
            <v>1.6717</v>
          </cell>
          <cell r="EZ180">
            <v>2.68574</v>
          </cell>
          <cell r="FK180">
            <v>2.38205</v>
          </cell>
          <cell r="FO180">
            <v>1.04145</v>
          </cell>
        </row>
        <row r="181">
          <cell r="J181">
            <v>2.3706700000000001</v>
          </cell>
          <cell r="K181">
            <v>1.05444</v>
          </cell>
          <cell r="N181">
            <v>2.3120500000000002</v>
          </cell>
          <cell r="O181">
            <v>1.05141</v>
          </cell>
          <cell r="R181">
            <v>2.4094199999999999</v>
          </cell>
          <cell r="S181">
            <v>1.05254</v>
          </cell>
          <cell r="V181">
            <v>2.4209100000000001</v>
          </cell>
          <cell r="W181">
            <v>2.4293499999999999</v>
          </cell>
          <cell r="Y181">
            <v>1.0462</v>
          </cell>
          <cell r="AD181">
            <v>2.3589000000000002</v>
          </cell>
          <cell r="AE181">
            <v>2.4285000000000001</v>
          </cell>
          <cell r="AF181">
            <v>2.4207399999999999</v>
          </cell>
          <cell r="AK181">
            <v>1.044</v>
          </cell>
          <cell r="AT181">
            <v>2.3709799999999999</v>
          </cell>
          <cell r="AU181">
            <v>2.3736899999999999</v>
          </cell>
          <cell r="AV181">
            <v>2.38483</v>
          </cell>
          <cell r="BA181">
            <v>1.03854</v>
          </cell>
          <cell r="CD181">
            <v>2.34822</v>
          </cell>
          <cell r="CG181">
            <v>1.8509</v>
          </cell>
          <cell r="CK181">
            <v>1.04301</v>
          </cell>
          <cell r="CN181">
            <v>2.37629</v>
          </cell>
          <cell r="CO181">
            <v>2.33161</v>
          </cell>
          <cell r="CP181">
            <v>2.3763899999999998</v>
          </cell>
          <cell r="DH181">
            <v>1.0431900000000001</v>
          </cell>
          <cell r="DJ181">
            <v>2.3425400000000001</v>
          </cell>
          <cell r="DK181">
            <v>2.4076499999999998</v>
          </cell>
          <cell r="DL181">
            <v>2.3604699999999998</v>
          </cell>
          <cell r="EI181">
            <v>1.0453300000000001</v>
          </cell>
          <cell r="EJ181">
            <v>2.4559700000000002</v>
          </cell>
          <cell r="EK181">
            <v>2.4024399999999999</v>
          </cell>
          <cell r="EL181">
            <v>2.4024299999999998</v>
          </cell>
          <cell r="ER181">
            <v>1.06342</v>
          </cell>
          <cell r="ET181">
            <v>1.66821</v>
          </cell>
          <cell r="EZ181">
            <v>2.6739700000000002</v>
          </cell>
          <cell r="FK181">
            <v>2.37201</v>
          </cell>
          <cell r="FO181">
            <v>1.04125</v>
          </cell>
        </row>
        <row r="182">
          <cell r="J182">
            <v>2.3605</v>
          </cell>
          <cell r="K182">
            <v>1.0541400000000001</v>
          </cell>
          <cell r="N182">
            <v>2.30233</v>
          </cell>
          <cell r="O182">
            <v>1.0511200000000001</v>
          </cell>
          <cell r="R182">
            <v>2.3990800000000001</v>
          </cell>
          <cell r="S182">
            <v>1.0522499999999999</v>
          </cell>
          <cell r="V182">
            <v>2.41011</v>
          </cell>
          <cell r="W182">
            <v>2.41852</v>
          </cell>
          <cell r="Y182">
            <v>1.0459400000000001</v>
          </cell>
          <cell r="AD182">
            <v>2.3488500000000001</v>
          </cell>
          <cell r="AE182">
            <v>2.4178999999999999</v>
          </cell>
          <cell r="AF182">
            <v>2.4101900000000001</v>
          </cell>
          <cell r="AK182">
            <v>1.0437700000000001</v>
          </cell>
          <cell r="AT182">
            <v>2.3609200000000001</v>
          </cell>
          <cell r="AU182">
            <v>2.36361</v>
          </cell>
          <cell r="AV182">
            <v>2.3746800000000001</v>
          </cell>
          <cell r="BA182">
            <v>1.03834</v>
          </cell>
          <cell r="CD182">
            <v>2.33819</v>
          </cell>
          <cell r="CG182">
            <v>1.84521</v>
          </cell>
          <cell r="CK182">
            <v>1.04278</v>
          </cell>
          <cell r="CN182">
            <v>2.3662100000000001</v>
          </cell>
          <cell r="CO182">
            <v>2.3219400000000001</v>
          </cell>
          <cell r="CP182">
            <v>2.3662999999999998</v>
          </cell>
          <cell r="DH182">
            <v>1.0429600000000001</v>
          </cell>
          <cell r="DJ182">
            <v>2.3327800000000001</v>
          </cell>
          <cell r="DK182">
            <v>2.3972699999999998</v>
          </cell>
          <cell r="DL182">
            <v>2.3505500000000001</v>
          </cell>
          <cell r="EI182">
            <v>1.0450900000000001</v>
          </cell>
          <cell r="EJ182">
            <v>2.4451100000000001</v>
          </cell>
          <cell r="EK182">
            <v>2.39202</v>
          </cell>
          <cell r="EL182">
            <v>2.3919999999999999</v>
          </cell>
          <cell r="ER182">
            <v>1.0630999999999999</v>
          </cell>
          <cell r="ET182">
            <v>1.6647400000000001</v>
          </cell>
          <cell r="EZ182">
            <v>2.6623299999999999</v>
          </cell>
          <cell r="FK182">
            <v>2.3620899999999998</v>
          </cell>
          <cell r="FO182">
            <v>1.04105</v>
          </cell>
        </row>
        <row r="183">
          <cell r="J183">
            <v>2.3504499999999999</v>
          </cell>
          <cell r="K183">
            <v>1.0538400000000001</v>
          </cell>
          <cell r="N183">
            <v>2.2927200000000001</v>
          </cell>
          <cell r="O183">
            <v>1.05084</v>
          </cell>
          <cell r="R183">
            <v>2.3888500000000001</v>
          </cell>
          <cell r="S183">
            <v>1.05196</v>
          </cell>
          <cell r="V183">
            <v>2.3994399999999998</v>
          </cell>
          <cell r="W183">
            <v>2.40781</v>
          </cell>
          <cell r="Y183">
            <v>1.04569</v>
          </cell>
          <cell r="AD183">
            <v>2.3389099999999998</v>
          </cell>
          <cell r="AE183">
            <v>2.4074200000000001</v>
          </cell>
          <cell r="AF183">
            <v>2.39975</v>
          </cell>
          <cell r="AK183">
            <v>1.0435399999999999</v>
          </cell>
          <cell r="AT183">
            <v>2.3509699999999998</v>
          </cell>
          <cell r="AU183">
            <v>2.35364</v>
          </cell>
          <cell r="AV183">
            <v>2.3646500000000001</v>
          </cell>
          <cell r="BA183">
            <v>1.0381499999999999</v>
          </cell>
          <cell r="CD183">
            <v>2.3282799999999999</v>
          </cell>
          <cell r="CG183">
            <v>1.83958</v>
          </cell>
          <cell r="CK183">
            <v>1.0425599999999999</v>
          </cell>
          <cell r="CN183">
            <v>2.35623</v>
          </cell>
          <cell r="CO183">
            <v>2.3123800000000001</v>
          </cell>
          <cell r="CP183">
            <v>2.3563299999999998</v>
          </cell>
          <cell r="DH183">
            <v>1.04274</v>
          </cell>
          <cell r="DJ183">
            <v>2.3231199999999999</v>
          </cell>
          <cell r="DK183">
            <v>2.3870100000000001</v>
          </cell>
          <cell r="DL183">
            <v>2.3407300000000002</v>
          </cell>
          <cell r="EI183">
            <v>1.0448599999999999</v>
          </cell>
          <cell r="EJ183">
            <v>2.43438</v>
          </cell>
          <cell r="EK183">
            <v>2.38171</v>
          </cell>
          <cell r="EL183">
            <v>2.3816999999999999</v>
          </cell>
          <cell r="ER183">
            <v>1.06277</v>
          </cell>
          <cell r="ET183">
            <v>1.6613100000000001</v>
          </cell>
          <cell r="EZ183">
            <v>2.6508099999999999</v>
          </cell>
          <cell r="FK183">
            <v>2.3522799999999999</v>
          </cell>
          <cell r="FO183">
            <v>1.0408500000000001</v>
          </cell>
        </row>
        <row r="184">
          <cell r="J184">
            <v>2.3405200000000002</v>
          </cell>
          <cell r="K184">
            <v>1.0535399999999999</v>
          </cell>
          <cell r="N184">
            <v>2.28322</v>
          </cell>
          <cell r="O184">
            <v>1.0505500000000001</v>
          </cell>
          <cell r="R184">
            <v>2.3787500000000001</v>
          </cell>
          <cell r="S184">
            <v>1.0516700000000001</v>
          </cell>
          <cell r="V184">
            <v>2.3889</v>
          </cell>
          <cell r="W184">
            <v>2.39723</v>
          </cell>
          <cell r="Y184">
            <v>1.0454300000000001</v>
          </cell>
          <cell r="AD184">
            <v>2.3290899999999999</v>
          </cell>
          <cell r="AE184">
            <v>2.3970699999999998</v>
          </cell>
          <cell r="AF184">
            <v>2.3894299999999999</v>
          </cell>
          <cell r="AK184">
            <v>1.04331</v>
          </cell>
          <cell r="AT184">
            <v>2.3411400000000002</v>
          </cell>
          <cell r="AU184">
            <v>2.3437800000000002</v>
          </cell>
          <cell r="AV184">
            <v>2.3547400000000001</v>
          </cell>
          <cell r="BA184">
            <v>1.0379499999999999</v>
          </cell>
          <cell r="CD184">
            <v>2.3184800000000001</v>
          </cell>
          <cell r="CG184">
            <v>1.8340000000000001</v>
          </cell>
          <cell r="CK184">
            <v>1.04234</v>
          </cell>
          <cell r="CN184">
            <v>2.3463699999999998</v>
          </cell>
          <cell r="CO184">
            <v>2.3029299999999999</v>
          </cell>
          <cell r="CP184">
            <v>2.3464700000000001</v>
          </cell>
          <cell r="DH184">
            <v>1.0425199999999999</v>
          </cell>
          <cell r="DJ184">
            <v>2.31358</v>
          </cell>
          <cell r="DK184">
            <v>2.3768799999999999</v>
          </cell>
          <cell r="DL184">
            <v>2.3310300000000002</v>
          </cell>
          <cell r="EI184">
            <v>1.0446200000000001</v>
          </cell>
          <cell r="EJ184">
            <v>2.4237700000000002</v>
          </cell>
          <cell r="EK184">
            <v>2.3715299999999999</v>
          </cell>
          <cell r="EL184">
            <v>2.3715199999999999</v>
          </cell>
          <cell r="ER184">
            <v>1.0624499999999999</v>
          </cell>
          <cell r="ET184">
            <v>1.6578999999999999</v>
          </cell>
          <cell r="EZ184">
            <v>2.6394299999999999</v>
          </cell>
          <cell r="FK184">
            <v>2.3425799999999999</v>
          </cell>
          <cell r="FO184">
            <v>1.0406599999999999</v>
          </cell>
        </row>
        <row r="185">
          <cell r="J185">
            <v>2.3307000000000002</v>
          </cell>
          <cell r="K185">
            <v>1.05325</v>
          </cell>
          <cell r="N185">
            <v>2.2738299999999998</v>
          </cell>
          <cell r="O185">
            <v>1.05027</v>
          </cell>
          <cell r="R185">
            <v>2.36876</v>
          </cell>
          <cell r="S185">
            <v>1.05139</v>
          </cell>
          <cell r="V185">
            <v>2.3784900000000002</v>
          </cell>
          <cell r="W185">
            <v>2.3867699999999998</v>
          </cell>
          <cell r="Y185">
            <v>1.04518</v>
          </cell>
          <cell r="AD185">
            <v>2.3193800000000002</v>
          </cell>
          <cell r="AE185">
            <v>2.3868299999999998</v>
          </cell>
          <cell r="AF185">
            <v>2.3792300000000002</v>
          </cell>
          <cell r="AK185">
            <v>1.0430900000000001</v>
          </cell>
          <cell r="AT185">
            <v>2.33142</v>
          </cell>
          <cell r="AU185">
            <v>2.3340399999999999</v>
          </cell>
          <cell r="AV185">
            <v>2.3449300000000002</v>
          </cell>
          <cell r="BA185">
            <v>1.03776</v>
          </cell>
          <cell r="CD185">
            <v>2.3088000000000002</v>
          </cell>
          <cell r="CG185">
            <v>1.8284899999999999</v>
          </cell>
          <cell r="CK185">
            <v>1.0421199999999999</v>
          </cell>
          <cell r="CN185">
            <v>2.3366199999999999</v>
          </cell>
          <cell r="CO185">
            <v>2.29358</v>
          </cell>
          <cell r="CP185">
            <v>2.3367200000000001</v>
          </cell>
          <cell r="DH185">
            <v>1.0423</v>
          </cell>
          <cell r="DJ185">
            <v>2.3041399999999999</v>
          </cell>
          <cell r="DK185">
            <v>2.3668499999999999</v>
          </cell>
          <cell r="DL185">
            <v>2.3214399999999999</v>
          </cell>
          <cell r="EI185">
            <v>1.0443899999999999</v>
          </cell>
          <cell r="EJ185">
            <v>2.4132899999999999</v>
          </cell>
          <cell r="EK185">
            <v>2.3614600000000001</v>
          </cell>
          <cell r="EL185">
            <v>2.36145</v>
          </cell>
          <cell r="ER185">
            <v>1.06213</v>
          </cell>
          <cell r="ET185">
            <v>1.65452</v>
          </cell>
          <cell r="EZ185">
            <v>2.6281599999999998</v>
          </cell>
          <cell r="FK185">
            <v>2.3329800000000001</v>
          </cell>
          <cell r="FO185">
            <v>1.0404599999999999</v>
          </cell>
        </row>
        <row r="186">
          <cell r="J186">
            <v>2.3209900000000001</v>
          </cell>
          <cell r="K186">
            <v>1.0529599999999999</v>
          </cell>
          <cell r="N186">
            <v>2.2645400000000002</v>
          </cell>
          <cell r="O186">
            <v>1.04999</v>
          </cell>
          <cell r="R186">
            <v>2.3588800000000001</v>
          </cell>
          <cell r="S186">
            <v>1.05111</v>
          </cell>
          <cell r="V186">
            <v>2.3681899999999998</v>
          </cell>
          <cell r="W186">
            <v>2.37643</v>
          </cell>
          <cell r="Y186">
            <v>1.0449299999999999</v>
          </cell>
          <cell r="AD186">
            <v>2.3097799999999999</v>
          </cell>
          <cell r="AE186">
            <v>2.3767100000000001</v>
          </cell>
          <cell r="AF186">
            <v>2.3691499999999999</v>
          </cell>
          <cell r="AK186">
            <v>1.0428599999999999</v>
          </cell>
          <cell r="AT186">
            <v>2.3218100000000002</v>
          </cell>
          <cell r="AU186">
            <v>2.3244099999999999</v>
          </cell>
          <cell r="AV186">
            <v>2.3352400000000002</v>
          </cell>
          <cell r="BA186">
            <v>1.0375700000000001</v>
          </cell>
          <cell r="CD186">
            <v>2.29922</v>
          </cell>
          <cell r="CG186">
            <v>1.8230200000000001</v>
          </cell>
          <cell r="CK186">
            <v>1.0419</v>
          </cell>
          <cell r="CN186">
            <v>2.3269799999999998</v>
          </cell>
          <cell r="CO186">
            <v>2.2843399999999998</v>
          </cell>
          <cell r="CP186">
            <v>2.32708</v>
          </cell>
          <cell r="DH186">
            <v>1.0420799999999999</v>
          </cell>
          <cell r="DJ186">
            <v>2.29481</v>
          </cell>
          <cell r="DK186">
            <v>2.3569399999999998</v>
          </cell>
          <cell r="DL186">
            <v>2.3119499999999999</v>
          </cell>
          <cell r="EI186">
            <v>1.04416</v>
          </cell>
          <cell r="EJ186">
            <v>2.4029199999999999</v>
          </cell>
          <cell r="EK186">
            <v>2.3515100000000002</v>
          </cell>
          <cell r="EL186">
            <v>2.3514900000000001</v>
          </cell>
          <cell r="ER186">
            <v>1.0618099999999999</v>
          </cell>
          <cell r="ET186">
            <v>1.65117</v>
          </cell>
          <cell r="EZ186">
            <v>2.6170200000000001</v>
          </cell>
          <cell r="FK186">
            <v>2.3235000000000001</v>
          </cell>
          <cell r="FO186">
            <v>1.04027</v>
          </cell>
        </row>
        <row r="187">
          <cell r="J187">
            <v>2.3113899999999998</v>
          </cell>
          <cell r="K187">
            <v>1.05267</v>
          </cell>
          <cell r="N187">
            <v>2.25536</v>
          </cell>
          <cell r="O187">
            <v>1.04972</v>
          </cell>
          <cell r="R187">
            <v>2.3491200000000001</v>
          </cell>
          <cell r="S187">
            <v>1.0508200000000001</v>
          </cell>
          <cell r="V187">
            <v>2.3580100000000002</v>
          </cell>
          <cell r="W187">
            <v>2.3662100000000001</v>
          </cell>
          <cell r="Y187">
            <v>1.0446899999999999</v>
          </cell>
          <cell r="AD187">
            <v>2.3002799999999999</v>
          </cell>
          <cell r="AE187">
            <v>2.3666999999999998</v>
          </cell>
          <cell r="AF187">
            <v>2.3591799999999998</v>
          </cell>
          <cell r="AK187">
            <v>1.04264</v>
          </cell>
          <cell r="AT187">
            <v>2.3123</v>
          </cell>
          <cell r="AU187">
            <v>2.31488</v>
          </cell>
          <cell r="AV187">
            <v>2.3256600000000001</v>
          </cell>
          <cell r="BA187">
            <v>1.03738</v>
          </cell>
          <cell r="CD187">
            <v>2.2897599999999998</v>
          </cell>
          <cell r="CG187">
            <v>1.81762</v>
          </cell>
          <cell r="CK187">
            <v>1.0416799999999999</v>
          </cell>
          <cell r="CN187">
            <v>2.31745</v>
          </cell>
          <cell r="CO187">
            <v>2.2751999999999999</v>
          </cell>
          <cell r="CP187">
            <v>2.3175500000000002</v>
          </cell>
          <cell r="DH187">
            <v>1.04186</v>
          </cell>
          <cell r="DJ187">
            <v>2.2855799999999999</v>
          </cell>
          <cell r="DK187">
            <v>2.3471500000000001</v>
          </cell>
          <cell r="DL187">
            <v>2.3025699999999998</v>
          </cell>
          <cell r="EI187">
            <v>1.0439400000000001</v>
          </cell>
          <cell r="EJ187">
            <v>2.3926699999999999</v>
          </cell>
          <cell r="EK187">
            <v>2.3416700000000001</v>
          </cell>
          <cell r="EL187">
            <v>2.34165</v>
          </cell>
          <cell r="ER187">
            <v>1.06149</v>
          </cell>
          <cell r="ET187">
            <v>1.64785</v>
          </cell>
          <cell r="EZ187">
            <v>2.6059999999999999</v>
          </cell>
          <cell r="FK187">
            <v>2.3141099999999999</v>
          </cell>
          <cell r="FO187">
            <v>1.0400700000000001</v>
          </cell>
        </row>
        <row r="188">
          <cell r="J188">
            <v>2.3019099999999999</v>
          </cell>
          <cell r="K188">
            <v>1.0523899999999999</v>
          </cell>
          <cell r="N188">
            <v>2.2462900000000001</v>
          </cell>
          <cell r="O188">
            <v>1.0494399999999999</v>
          </cell>
          <cell r="R188">
            <v>2.3394599999999999</v>
          </cell>
          <cell r="S188">
            <v>1.0505500000000001</v>
          </cell>
          <cell r="V188">
            <v>2.34795</v>
          </cell>
          <cell r="W188">
            <v>2.3561100000000001</v>
          </cell>
          <cell r="Y188">
            <v>1.04444</v>
          </cell>
          <cell r="AD188">
            <v>2.2909000000000002</v>
          </cell>
          <cell r="AE188">
            <v>2.3568099999999998</v>
          </cell>
          <cell r="AF188">
            <v>2.3493200000000001</v>
          </cell>
          <cell r="AK188">
            <v>1.0424199999999999</v>
          </cell>
          <cell r="AT188">
            <v>2.3029000000000002</v>
          </cell>
          <cell r="AU188">
            <v>2.3054700000000001</v>
          </cell>
          <cell r="AV188">
            <v>2.3161800000000001</v>
          </cell>
          <cell r="BA188">
            <v>1.0371900000000001</v>
          </cell>
          <cell r="CD188">
            <v>2.2804000000000002</v>
          </cell>
          <cell r="CG188">
            <v>1.81227</v>
          </cell>
          <cell r="CK188">
            <v>1.0414699999999999</v>
          </cell>
          <cell r="CN188">
            <v>2.30803</v>
          </cell>
          <cell r="CO188">
            <v>2.2661699999999998</v>
          </cell>
          <cell r="CP188">
            <v>2.3081200000000002</v>
          </cell>
          <cell r="DH188">
            <v>1.04165</v>
          </cell>
          <cell r="DJ188">
            <v>2.2764600000000002</v>
          </cell>
          <cell r="DK188">
            <v>2.3374600000000001</v>
          </cell>
          <cell r="DL188">
            <v>2.2932999999999999</v>
          </cell>
          <cell r="EI188">
            <v>1.0437099999999999</v>
          </cell>
          <cell r="EJ188">
            <v>2.3825400000000001</v>
          </cell>
          <cell r="EK188">
            <v>2.3319399999999999</v>
          </cell>
          <cell r="EL188">
            <v>2.3319200000000002</v>
          </cell>
          <cell r="ER188">
            <v>1.06118</v>
          </cell>
          <cell r="ET188">
            <v>1.64455</v>
          </cell>
          <cell r="EZ188">
            <v>2.5951</v>
          </cell>
          <cell r="FK188">
            <v>2.30484</v>
          </cell>
          <cell r="FO188">
            <v>1.0398799999999999</v>
          </cell>
        </row>
        <row r="189">
          <cell r="J189">
            <v>2.2925200000000001</v>
          </cell>
          <cell r="K189">
            <v>1.0521100000000001</v>
          </cell>
          <cell r="N189">
            <v>2.2373099999999999</v>
          </cell>
          <cell r="O189">
            <v>1.0491699999999999</v>
          </cell>
          <cell r="R189">
            <v>2.3299099999999999</v>
          </cell>
          <cell r="S189">
            <v>1.05027</v>
          </cell>
          <cell r="V189">
            <v>2.3380100000000001</v>
          </cell>
          <cell r="W189">
            <v>2.34613</v>
          </cell>
          <cell r="Y189">
            <v>1.0442</v>
          </cell>
          <cell r="AD189">
            <v>2.2816200000000002</v>
          </cell>
          <cell r="AE189">
            <v>2.3470200000000001</v>
          </cell>
          <cell r="AF189">
            <v>2.3395800000000002</v>
          </cell>
          <cell r="AK189">
            <v>1.0422</v>
          </cell>
          <cell r="AT189">
            <v>2.2936100000000001</v>
          </cell>
          <cell r="AU189">
            <v>2.2961499999999999</v>
          </cell>
          <cell r="AV189">
            <v>2.30681</v>
          </cell>
          <cell r="BA189">
            <v>1.0369999999999999</v>
          </cell>
          <cell r="CD189">
            <v>2.2711399999999999</v>
          </cell>
          <cell r="CG189">
            <v>1.80697</v>
          </cell>
          <cell r="CK189">
            <v>1.0412600000000001</v>
          </cell>
          <cell r="CN189">
            <v>2.2987099999999998</v>
          </cell>
          <cell r="CO189">
            <v>2.2572299999999998</v>
          </cell>
          <cell r="CP189">
            <v>2.2988</v>
          </cell>
          <cell r="DH189">
            <v>1.0414300000000001</v>
          </cell>
          <cell r="DJ189">
            <v>2.2674400000000001</v>
          </cell>
          <cell r="DK189">
            <v>2.3278799999999999</v>
          </cell>
          <cell r="DL189">
            <v>2.2841300000000002</v>
          </cell>
          <cell r="EI189">
            <v>1.04349</v>
          </cell>
          <cell r="EJ189">
            <v>2.3725299999999998</v>
          </cell>
          <cell r="EK189">
            <v>2.3223199999999999</v>
          </cell>
          <cell r="EL189">
            <v>2.3223099999999999</v>
          </cell>
          <cell r="ER189">
            <v>1.06087</v>
          </cell>
          <cell r="ET189">
            <v>1.6412800000000001</v>
          </cell>
          <cell r="EZ189">
            <v>2.58432</v>
          </cell>
          <cell r="FK189">
            <v>2.2956599999999998</v>
          </cell>
          <cell r="FO189">
            <v>1.03969</v>
          </cell>
        </row>
        <row r="190">
          <cell r="J190">
            <v>2.2832499999999998</v>
          </cell>
          <cell r="K190">
            <v>1.05182</v>
          </cell>
          <cell r="N190">
            <v>2.22844</v>
          </cell>
          <cell r="O190">
            <v>1.0488999999999999</v>
          </cell>
          <cell r="R190">
            <v>2.3204699999999998</v>
          </cell>
          <cell r="S190">
            <v>1.05</v>
          </cell>
          <cell r="V190">
            <v>2.3281800000000001</v>
          </cell>
          <cell r="W190">
            <v>2.3362599999999998</v>
          </cell>
          <cell r="Y190">
            <v>1.04396</v>
          </cell>
          <cell r="AD190">
            <v>2.27244</v>
          </cell>
          <cell r="AE190">
            <v>2.3373499999999998</v>
          </cell>
          <cell r="AF190">
            <v>2.3299500000000002</v>
          </cell>
          <cell r="AK190">
            <v>1.0419799999999999</v>
          </cell>
          <cell r="AT190">
            <v>2.2844199999999999</v>
          </cell>
          <cell r="AU190">
            <v>2.28694</v>
          </cell>
          <cell r="AV190">
            <v>2.2975400000000001</v>
          </cell>
          <cell r="BA190">
            <v>1.03681</v>
          </cell>
          <cell r="CD190">
            <v>2.262</v>
          </cell>
          <cell r="CG190">
            <v>1.8017300000000001</v>
          </cell>
          <cell r="CK190">
            <v>1.04105</v>
          </cell>
          <cell r="CN190">
            <v>2.2894899999999998</v>
          </cell>
          <cell r="CO190">
            <v>2.2483900000000001</v>
          </cell>
          <cell r="CP190">
            <v>2.2895799999999999</v>
          </cell>
          <cell r="DH190">
            <v>1.04122</v>
          </cell>
          <cell r="DJ190">
            <v>2.2585099999999998</v>
          </cell>
          <cell r="DK190">
            <v>2.3184100000000001</v>
          </cell>
          <cell r="DL190">
            <v>2.2750599999999999</v>
          </cell>
          <cell r="EI190">
            <v>1.0432600000000001</v>
          </cell>
          <cell r="EJ190">
            <v>2.3626200000000002</v>
          </cell>
          <cell r="EK190">
            <v>2.3128099999999998</v>
          </cell>
          <cell r="EL190">
            <v>2.3127900000000001</v>
          </cell>
          <cell r="ER190">
            <v>1.0605599999999999</v>
          </cell>
          <cell r="ET190">
            <v>1.6380399999999999</v>
          </cell>
          <cell r="EZ190">
            <v>2.5736500000000002</v>
          </cell>
          <cell r="FK190">
            <v>2.2865799999999998</v>
          </cell>
          <cell r="FO190">
            <v>1.0395000000000001</v>
          </cell>
        </row>
        <row r="191">
          <cell r="J191">
            <v>2.2740800000000001</v>
          </cell>
          <cell r="K191">
            <v>1.05155</v>
          </cell>
          <cell r="N191">
            <v>2.2196699999999998</v>
          </cell>
          <cell r="O191">
            <v>1.04864</v>
          </cell>
          <cell r="R191">
            <v>2.31114</v>
          </cell>
          <cell r="S191">
            <v>1.04972</v>
          </cell>
          <cell r="V191">
            <v>2.31846</v>
          </cell>
          <cell r="W191">
            <v>2.3264999999999998</v>
          </cell>
          <cell r="Y191">
            <v>1.04372</v>
          </cell>
          <cell r="AD191">
            <v>2.2633700000000001</v>
          </cell>
          <cell r="AE191">
            <v>2.3277899999999998</v>
          </cell>
          <cell r="AF191">
            <v>2.3204199999999999</v>
          </cell>
          <cell r="AK191">
            <v>1.0417700000000001</v>
          </cell>
          <cell r="AT191">
            <v>2.2753299999999999</v>
          </cell>
          <cell r="AU191">
            <v>2.2778299999999998</v>
          </cell>
          <cell r="AV191">
            <v>2.2883800000000001</v>
          </cell>
          <cell r="BA191">
            <v>1.0366299999999999</v>
          </cell>
          <cell r="CD191">
            <v>2.2529499999999998</v>
          </cell>
          <cell r="CG191">
            <v>1.79654</v>
          </cell>
          <cell r="CK191">
            <v>1.04084</v>
          </cell>
          <cell r="CN191">
            <v>2.2803800000000001</v>
          </cell>
          <cell r="CO191">
            <v>2.2396500000000001</v>
          </cell>
          <cell r="CP191">
            <v>2.2804700000000002</v>
          </cell>
          <cell r="DH191">
            <v>1.04101</v>
          </cell>
          <cell r="DJ191">
            <v>2.2496800000000001</v>
          </cell>
          <cell r="DK191">
            <v>2.30904</v>
          </cell>
          <cell r="DL191">
            <v>2.2660900000000002</v>
          </cell>
          <cell r="EI191">
            <v>1.04304</v>
          </cell>
          <cell r="EJ191">
            <v>2.35283</v>
          </cell>
          <cell r="EK191">
            <v>2.3033999999999999</v>
          </cell>
          <cell r="EL191">
            <v>2.3033899999999998</v>
          </cell>
          <cell r="ER191">
            <v>1.0602499999999999</v>
          </cell>
          <cell r="ET191">
            <v>1.6348199999999999</v>
          </cell>
          <cell r="EZ191">
            <v>2.5630899999999999</v>
          </cell>
          <cell r="FK191">
            <v>2.2776100000000001</v>
          </cell>
          <cell r="FO191">
            <v>1.03932</v>
          </cell>
        </row>
        <row r="192">
          <cell r="J192">
            <v>2.2650100000000002</v>
          </cell>
          <cell r="K192">
            <v>1.0512699999999999</v>
          </cell>
          <cell r="N192">
            <v>2.2109899999999998</v>
          </cell>
          <cell r="O192">
            <v>1.04837</v>
          </cell>
          <cell r="R192">
            <v>2.3018999999999998</v>
          </cell>
          <cell r="S192">
            <v>1.04945</v>
          </cell>
          <cell r="V192">
            <v>2.3088500000000001</v>
          </cell>
          <cell r="W192">
            <v>2.3168500000000001</v>
          </cell>
          <cell r="Y192">
            <v>1.04348</v>
          </cell>
          <cell r="AD192">
            <v>2.2543899999999999</v>
          </cell>
          <cell r="AE192">
            <v>2.31833</v>
          </cell>
          <cell r="AF192">
            <v>2.3109999999999999</v>
          </cell>
          <cell r="AK192">
            <v>1.04155</v>
          </cell>
          <cell r="AT192">
            <v>2.26634</v>
          </cell>
          <cell r="AU192">
            <v>2.2688299999999999</v>
          </cell>
          <cell r="AV192">
            <v>2.2793100000000002</v>
          </cell>
          <cell r="BA192">
            <v>1.03644</v>
          </cell>
          <cell r="CD192">
            <v>2.2440000000000002</v>
          </cell>
          <cell r="CG192">
            <v>1.7914000000000001</v>
          </cell>
          <cell r="CK192">
            <v>1.0406299999999999</v>
          </cell>
          <cell r="CN192">
            <v>2.2713700000000001</v>
          </cell>
          <cell r="CO192">
            <v>2.2309999999999999</v>
          </cell>
          <cell r="CP192">
            <v>2.2714500000000002</v>
          </cell>
          <cell r="DH192">
            <v>1.0407999999999999</v>
          </cell>
          <cell r="DJ192">
            <v>2.2409500000000002</v>
          </cell>
          <cell r="DK192">
            <v>2.2997800000000002</v>
          </cell>
          <cell r="DL192">
            <v>2.2572100000000002</v>
          </cell>
          <cell r="EI192">
            <v>1.0428299999999999</v>
          </cell>
          <cell r="EJ192">
            <v>2.3431500000000001</v>
          </cell>
          <cell r="EK192">
            <v>2.2940999999999998</v>
          </cell>
          <cell r="EL192">
            <v>2.2940900000000002</v>
          </cell>
          <cell r="ER192">
            <v>1.0599499999999999</v>
          </cell>
          <cell r="ET192">
            <v>1.63164</v>
          </cell>
          <cell r="EZ192">
            <v>2.5526399999999998</v>
          </cell>
          <cell r="FK192">
            <v>2.2687300000000001</v>
          </cell>
          <cell r="FO192">
            <v>1.0391300000000001</v>
          </cell>
        </row>
        <row r="193">
          <cell r="J193">
            <v>2.25604</v>
          </cell>
          <cell r="K193">
            <v>1.0509999999999999</v>
          </cell>
          <cell r="N193">
            <v>2.20241</v>
          </cell>
          <cell r="O193">
            <v>1.0481100000000001</v>
          </cell>
          <cell r="R193">
            <v>2.29277</v>
          </cell>
          <cell r="S193">
            <v>1.0491900000000001</v>
          </cell>
          <cell r="V193">
            <v>2.29935</v>
          </cell>
          <cell r="W193">
            <v>2.3073100000000002</v>
          </cell>
          <cell r="Y193">
            <v>1.0432399999999999</v>
          </cell>
          <cell r="AD193">
            <v>2.24552</v>
          </cell>
          <cell r="AE193">
            <v>2.30898</v>
          </cell>
          <cell r="AF193">
            <v>2.3016800000000002</v>
          </cell>
          <cell r="AK193">
            <v>1.0413399999999999</v>
          </cell>
          <cell r="AT193">
            <v>2.25745</v>
          </cell>
          <cell r="AU193">
            <v>2.2599200000000002</v>
          </cell>
          <cell r="AV193">
            <v>2.2703500000000001</v>
          </cell>
          <cell r="BA193">
            <v>1.03626</v>
          </cell>
          <cell r="CD193">
            <v>2.23515</v>
          </cell>
          <cell r="CG193">
            <v>1.7863100000000001</v>
          </cell>
          <cell r="CK193">
            <v>1.0404199999999999</v>
          </cell>
          <cell r="CN193">
            <v>2.2624499999999999</v>
          </cell>
          <cell r="CO193">
            <v>2.2224400000000002</v>
          </cell>
          <cell r="CP193">
            <v>2.26254</v>
          </cell>
          <cell r="DH193">
            <v>1.0406</v>
          </cell>
          <cell r="DJ193">
            <v>2.2323200000000001</v>
          </cell>
          <cell r="DK193">
            <v>2.2906200000000001</v>
          </cell>
          <cell r="DL193">
            <v>2.24844</v>
          </cell>
          <cell r="EI193">
            <v>1.04261</v>
          </cell>
          <cell r="EJ193">
            <v>2.3335699999999999</v>
          </cell>
          <cell r="EK193">
            <v>2.2848999999999999</v>
          </cell>
          <cell r="EL193">
            <v>2.2848899999999999</v>
          </cell>
          <cell r="ER193">
            <v>1.0596399999999999</v>
          </cell>
          <cell r="ET193">
            <v>1.6284700000000001</v>
          </cell>
          <cell r="EZ193">
            <v>2.5423100000000001</v>
          </cell>
          <cell r="FK193">
            <v>2.2599399999999998</v>
          </cell>
          <cell r="FO193">
            <v>1.03895</v>
          </cell>
        </row>
        <row r="194">
          <cell r="J194">
            <v>2.2471700000000001</v>
          </cell>
          <cell r="K194">
            <v>1.0507200000000001</v>
          </cell>
          <cell r="N194">
            <v>2.1939199999999999</v>
          </cell>
          <cell r="O194">
            <v>1.0478499999999999</v>
          </cell>
          <cell r="R194">
            <v>2.2837399999999999</v>
          </cell>
          <cell r="S194">
            <v>1.0489200000000001</v>
          </cell>
          <cell r="V194">
            <v>2.2899600000000002</v>
          </cell>
          <cell r="W194">
            <v>2.2978800000000001</v>
          </cell>
          <cell r="Y194">
            <v>1.04301</v>
          </cell>
          <cell r="AD194">
            <v>2.2367400000000002</v>
          </cell>
          <cell r="AE194">
            <v>2.2997299999999998</v>
          </cell>
          <cell r="AF194">
            <v>2.2924699999999998</v>
          </cell>
          <cell r="AK194">
            <v>1.0411300000000001</v>
          </cell>
          <cell r="AT194">
            <v>2.2486600000000001</v>
          </cell>
          <cell r="AU194">
            <v>2.2511000000000001</v>
          </cell>
          <cell r="AV194">
            <v>2.2614800000000002</v>
          </cell>
          <cell r="BA194">
            <v>1.0360799999999999</v>
          </cell>
          <cell r="CD194">
            <v>2.2263999999999999</v>
          </cell>
          <cell r="CG194">
            <v>1.7812699999999999</v>
          </cell>
          <cell r="CK194">
            <v>1.0402199999999999</v>
          </cell>
          <cell r="CN194">
            <v>2.2536299999999998</v>
          </cell>
          <cell r="CO194">
            <v>2.2139799999999998</v>
          </cell>
          <cell r="CP194">
            <v>2.2537199999999999</v>
          </cell>
          <cell r="DH194">
            <v>1.0403899999999999</v>
          </cell>
          <cell r="DJ194">
            <v>2.22377</v>
          </cell>
          <cell r="DK194">
            <v>2.2815599999999998</v>
          </cell>
          <cell r="DL194">
            <v>2.23976</v>
          </cell>
          <cell r="EI194">
            <v>1.0423899999999999</v>
          </cell>
          <cell r="EJ194">
            <v>2.3241000000000001</v>
          </cell>
          <cell r="EK194">
            <v>2.2757999999999998</v>
          </cell>
          <cell r="EL194">
            <v>2.2757900000000002</v>
          </cell>
          <cell r="ER194">
            <v>1.05935</v>
          </cell>
          <cell r="ET194">
            <v>1.62534</v>
          </cell>
          <cell r="EZ194">
            <v>2.5320800000000001</v>
          </cell>
          <cell r="FK194">
            <v>2.2512500000000002</v>
          </cell>
          <cell r="FO194">
            <v>1.0387599999999999</v>
          </cell>
        </row>
        <row r="195">
          <cell r="J195">
            <v>2.2383899999999999</v>
          </cell>
          <cell r="K195">
            <v>1.0504500000000001</v>
          </cell>
          <cell r="N195">
            <v>2.18553</v>
          </cell>
          <cell r="O195">
            <v>1.04759</v>
          </cell>
          <cell r="R195">
            <v>2.27481</v>
          </cell>
          <cell r="S195">
            <v>1.0486599999999999</v>
          </cell>
          <cell r="V195">
            <v>2.2806700000000002</v>
          </cell>
          <cell r="W195">
            <v>2.2885599999999999</v>
          </cell>
          <cell r="Y195">
            <v>1.04278</v>
          </cell>
          <cell r="AD195">
            <v>2.2280600000000002</v>
          </cell>
          <cell r="AE195">
            <v>2.2905799999999998</v>
          </cell>
          <cell r="AF195">
            <v>2.28335</v>
          </cell>
          <cell r="AK195">
            <v>1.0409200000000001</v>
          </cell>
          <cell r="AT195">
            <v>2.23996</v>
          </cell>
          <cell r="AU195">
            <v>2.2423899999999999</v>
          </cell>
          <cell r="AV195">
            <v>2.25271</v>
          </cell>
          <cell r="BA195">
            <v>1.0359</v>
          </cell>
          <cell r="CD195">
            <v>2.2177500000000001</v>
          </cell>
          <cell r="CG195">
            <v>1.7762800000000001</v>
          </cell>
          <cell r="CK195">
            <v>1.0400100000000001</v>
          </cell>
          <cell r="CN195">
            <v>2.24491</v>
          </cell>
          <cell r="CO195">
            <v>2.2056100000000001</v>
          </cell>
          <cell r="CP195">
            <v>2.2450000000000001</v>
          </cell>
          <cell r="DH195">
            <v>1.0401899999999999</v>
          </cell>
          <cell r="DJ195">
            <v>2.2153200000000002</v>
          </cell>
          <cell r="DK195">
            <v>2.2725900000000001</v>
          </cell>
          <cell r="DL195">
            <v>2.2311700000000001</v>
          </cell>
          <cell r="EI195">
            <v>1.0421800000000001</v>
          </cell>
          <cell r="EJ195">
            <v>2.31474</v>
          </cell>
          <cell r="EK195">
            <v>2.26681</v>
          </cell>
          <cell r="EL195">
            <v>2.2667999999999999</v>
          </cell>
          <cell r="ER195">
            <v>1.05905</v>
          </cell>
          <cell r="ET195">
            <v>1.62222</v>
          </cell>
          <cell r="EZ195">
            <v>2.52196</v>
          </cell>
          <cell r="FK195">
            <v>2.2426499999999998</v>
          </cell>
          <cell r="FO195">
            <v>1.0385800000000001</v>
          </cell>
        </row>
        <row r="196">
          <cell r="J196">
            <v>2.2297199999999999</v>
          </cell>
          <cell r="K196">
            <v>1.05019</v>
          </cell>
          <cell r="N196">
            <v>2.1772300000000002</v>
          </cell>
          <cell r="O196">
            <v>1.0473300000000001</v>
          </cell>
          <cell r="R196">
            <v>2.2659799999999999</v>
          </cell>
          <cell r="S196">
            <v>1.0484</v>
          </cell>
          <cell r="V196">
            <v>2.27149</v>
          </cell>
          <cell r="W196">
            <v>2.2793399999999999</v>
          </cell>
          <cell r="Y196">
            <v>1.0425500000000001</v>
          </cell>
          <cell r="AD196">
            <v>2.2194699999999998</v>
          </cell>
          <cell r="AE196">
            <v>2.2815300000000001</v>
          </cell>
          <cell r="AF196">
            <v>2.27434</v>
          </cell>
          <cell r="AK196">
            <v>1.04071</v>
          </cell>
          <cell r="AT196">
            <v>2.23136</v>
          </cell>
          <cell r="AU196">
            <v>2.2337699999999998</v>
          </cell>
          <cell r="AV196">
            <v>2.24403</v>
          </cell>
          <cell r="BA196">
            <v>1.03572</v>
          </cell>
          <cell r="CD196">
            <v>2.20919</v>
          </cell>
          <cell r="CG196">
            <v>1.7713399999999999</v>
          </cell>
          <cell r="CK196">
            <v>1.0398099999999999</v>
          </cell>
          <cell r="CN196">
            <v>2.2362799999999998</v>
          </cell>
          <cell r="CO196">
            <v>2.19733</v>
          </cell>
          <cell r="CP196">
            <v>2.23637</v>
          </cell>
          <cell r="DH196">
            <v>1.03999</v>
          </cell>
          <cell r="DJ196">
            <v>2.20696</v>
          </cell>
          <cell r="DK196">
            <v>2.2637299999999998</v>
          </cell>
          <cell r="DL196">
            <v>2.22268</v>
          </cell>
          <cell r="EI196">
            <v>1.0419700000000001</v>
          </cell>
          <cell r="EJ196">
            <v>2.3054800000000002</v>
          </cell>
          <cell r="EK196">
            <v>2.2579099999999999</v>
          </cell>
          <cell r="EL196">
            <v>2.2578999999999998</v>
          </cell>
          <cell r="ER196">
            <v>1.0587500000000001</v>
          </cell>
          <cell r="ET196">
            <v>1.61914</v>
          </cell>
          <cell r="EZ196">
            <v>2.5119500000000001</v>
          </cell>
          <cell r="FK196">
            <v>2.2341500000000001</v>
          </cell>
          <cell r="FO196">
            <v>1.0384</v>
          </cell>
        </row>
        <row r="197">
          <cell r="J197">
            <v>2.22113</v>
          </cell>
          <cell r="K197">
            <v>1.04992</v>
          </cell>
          <cell r="N197">
            <v>2.1690100000000001</v>
          </cell>
          <cell r="O197">
            <v>1.0470699999999999</v>
          </cell>
          <cell r="R197">
            <v>2.2572399999999999</v>
          </cell>
          <cell r="S197">
            <v>1.0481400000000001</v>
          </cell>
          <cell r="V197">
            <v>2.2624</v>
          </cell>
          <cell r="W197">
            <v>2.2702200000000001</v>
          </cell>
          <cell r="Y197">
            <v>1.0423199999999999</v>
          </cell>
          <cell r="AD197">
            <v>2.2109700000000001</v>
          </cell>
          <cell r="AE197">
            <v>2.27258</v>
          </cell>
          <cell r="AF197">
            <v>2.2654299999999998</v>
          </cell>
          <cell r="AK197">
            <v>1.04051</v>
          </cell>
          <cell r="AT197">
            <v>2.2228500000000002</v>
          </cell>
          <cell r="AU197">
            <v>2.2252399999999999</v>
          </cell>
          <cell r="AV197">
            <v>2.2354500000000002</v>
          </cell>
          <cell r="BA197">
            <v>1.03555</v>
          </cell>
          <cell r="CD197">
            <v>2.2007300000000001</v>
          </cell>
          <cell r="CG197">
            <v>1.7664500000000001</v>
          </cell>
          <cell r="CK197">
            <v>1.0396099999999999</v>
          </cell>
          <cell r="CN197">
            <v>2.2277499999999999</v>
          </cell>
          <cell r="CO197">
            <v>2.1891400000000001</v>
          </cell>
          <cell r="CP197">
            <v>2.22783</v>
          </cell>
          <cell r="DH197">
            <v>1.0397799999999999</v>
          </cell>
          <cell r="DJ197">
            <v>2.19869</v>
          </cell>
          <cell r="DK197">
            <v>2.2549600000000001</v>
          </cell>
          <cell r="DL197">
            <v>2.21427</v>
          </cell>
          <cell r="EI197">
            <v>1.04176</v>
          </cell>
          <cell r="EJ197">
            <v>2.2963200000000001</v>
          </cell>
          <cell r="EK197">
            <v>2.2491099999999999</v>
          </cell>
          <cell r="EL197">
            <v>2.2490999999999999</v>
          </cell>
          <cell r="ER197">
            <v>1.05846</v>
          </cell>
          <cell r="ET197">
            <v>1.61608</v>
          </cell>
          <cell r="EZ197">
            <v>2.50204</v>
          </cell>
          <cell r="FK197">
            <v>2.22573</v>
          </cell>
          <cell r="FO197">
            <v>1.0382199999999999</v>
          </cell>
        </row>
        <row r="198">
          <cell r="J198">
            <v>2.21265</v>
          </cell>
          <cell r="K198">
            <v>1.04966</v>
          </cell>
          <cell r="N198">
            <v>2.1608900000000002</v>
          </cell>
          <cell r="O198">
            <v>1.0468200000000001</v>
          </cell>
          <cell r="R198">
            <v>2.2485900000000001</v>
          </cell>
          <cell r="S198">
            <v>1.0478799999999999</v>
          </cell>
          <cell r="V198">
            <v>2.2534200000000002</v>
          </cell>
          <cell r="W198">
            <v>2.2612000000000001</v>
          </cell>
          <cell r="Y198">
            <v>1.04209</v>
          </cell>
          <cell r="AD198">
            <v>2.2025700000000001</v>
          </cell>
          <cell r="AE198">
            <v>2.2637299999999998</v>
          </cell>
          <cell r="AF198">
            <v>2.2566099999999998</v>
          </cell>
          <cell r="AK198">
            <v>1.0403</v>
          </cell>
          <cell r="AT198">
            <v>2.2144300000000001</v>
          </cell>
          <cell r="AU198">
            <v>2.2168000000000001</v>
          </cell>
          <cell r="AV198">
            <v>2.2269600000000001</v>
          </cell>
          <cell r="BA198">
            <v>1.0353699999999999</v>
          </cell>
          <cell r="CD198">
            <v>2.1923499999999998</v>
          </cell>
          <cell r="CG198">
            <v>1.7616000000000001</v>
          </cell>
          <cell r="CK198">
            <v>1.0394099999999999</v>
          </cell>
          <cell r="CN198">
            <v>2.2193000000000001</v>
          </cell>
          <cell r="CO198">
            <v>2.1810299999999998</v>
          </cell>
          <cell r="CP198">
            <v>2.2193900000000002</v>
          </cell>
          <cell r="DH198">
            <v>1.03959</v>
          </cell>
          <cell r="DJ198">
            <v>2.1905100000000002</v>
          </cell>
          <cell r="DK198">
            <v>2.2462900000000001</v>
          </cell>
          <cell r="DL198">
            <v>2.2059600000000001</v>
          </cell>
          <cell r="EI198">
            <v>1.04155</v>
          </cell>
          <cell r="EJ198">
            <v>2.2872599999999998</v>
          </cell>
          <cell r="EK198">
            <v>2.2404000000000002</v>
          </cell>
          <cell r="EL198">
            <v>2.2403900000000001</v>
          </cell>
          <cell r="ER198">
            <v>1.0581700000000001</v>
          </cell>
          <cell r="ET198">
            <v>1.61304</v>
          </cell>
          <cell r="EZ198">
            <v>2.4922300000000002</v>
          </cell>
          <cell r="FK198">
            <v>2.2174100000000001</v>
          </cell>
          <cell r="FO198">
            <v>1.0380400000000001</v>
          </cell>
        </row>
        <row r="199">
          <cell r="J199">
            <v>2.20425</v>
          </cell>
          <cell r="K199">
            <v>1.04939</v>
          </cell>
          <cell r="N199">
            <v>2.1528499999999999</v>
          </cell>
          <cell r="O199">
            <v>1.04657</v>
          </cell>
          <cell r="R199">
            <v>2.24004</v>
          </cell>
          <cell r="S199">
            <v>1.04762</v>
          </cell>
          <cell r="V199">
            <v>2.2445400000000002</v>
          </cell>
          <cell r="W199">
            <v>2.2522799999999998</v>
          </cell>
          <cell r="Y199">
            <v>1.0418700000000001</v>
          </cell>
          <cell r="AD199">
            <v>2.1942599999999999</v>
          </cell>
          <cell r="AE199">
            <v>2.2549700000000001</v>
          </cell>
          <cell r="AF199">
            <v>2.2478899999999999</v>
          </cell>
          <cell r="AK199">
            <v>1.0401</v>
          </cell>
          <cell r="AT199">
            <v>2.2061000000000002</v>
          </cell>
          <cell r="AU199">
            <v>2.20845</v>
          </cell>
          <cell r="AV199">
            <v>2.2185600000000001</v>
          </cell>
          <cell r="BA199">
            <v>1.0351999999999999</v>
          </cell>
          <cell r="CD199">
            <v>2.1840700000000002</v>
          </cell>
          <cell r="CG199">
            <v>1.7567999999999999</v>
          </cell>
          <cell r="CK199">
            <v>1.03922</v>
          </cell>
          <cell r="CN199">
            <v>2.21095</v>
          </cell>
          <cell r="CO199">
            <v>2.1730100000000001</v>
          </cell>
          <cell r="CP199">
            <v>2.2110300000000001</v>
          </cell>
          <cell r="DH199">
            <v>1.03939</v>
          </cell>
          <cell r="DJ199">
            <v>2.18242</v>
          </cell>
          <cell r="DK199">
            <v>2.2377099999999999</v>
          </cell>
          <cell r="DL199">
            <v>2.19773</v>
          </cell>
          <cell r="EI199">
            <v>1.0413399999999999</v>
          </cell>
          <cell r="EJ199">
            <v>2.2782900000000001</v>
          </cell>
          <cell r="EK199">
            <v>2.2317900000000002</v>
          </cell>
          <cell r="EL199">
            <v>2.2317800000000001</v>
          </cell>
          <cell r="ER199">
            <v>1.0578799999999999</v>
          </cell>
          <cell r="ET199">
            <v>1.61002</v>
          </cell>
          <cell r="EZ199">
            <v>2.4825200000000001</v>
          </cell>
          <cell r="FK199">
            <v>2.2091699999999999</v>
          </cell>
          <cell r="FO199">
            <v>1.0378700000000001</v>
          </cell>
        </row>
        <row r="200">
          <cell r="J200">
            <v>2.1959399999999998</v>
          </cell>
          <cell r="K200">
            <v>1.0491299999999999</v>
          </cell>
          <cell r="N200">
            <v>2.1448999999999998</v>
          </cell>
          <cell r="O200">
            <v>1.0463199999999999</v>
          </cell>
          <cell r="R200">
            <v>2.2315800000000001</v>
          </cell>
          <cell r="S200">
            <v>1.0473699999999999</v>
          </cell>
          <cell r="V200">
            <v>2.23576</v>
          </cell>
          <cell r="W200">
            <v>2.2434599999999998</v>
          </cell>
          <cell r="Y200">
            <v>1.04165</v>
          </cell>
          <cell r="AD200">
            <v>2.1860300000000001</v>
          </cell>
          <cell r="AE200">
            <v>2.2463099999999998</v>
          </cell>
          <cell r="AF200">
            <v>2.2392599999999998</v>
          </cell>
          <cell r="AK200">
            <v>1.0399</v>
          </cell>
          <cell r="AT200">
            <v>2.1978599999999999</v>
          </cell>
          <cell r="AU200">
            <v>2.2002000000000002</v>
          </cell>
          <cell r="AV200">
            <v>2.2102499999999998</v>
          </cell>
          <cell r="BA200">
            <v>1.0350200000000001</v>
          </cell>
          <cell r="CD200">
            <v>2.1758799999999998</v>
          </cell>
          <cell r="CG200">
            <v>1.7520500000000001</v>
          </cell>
          <cell r="CK200">
            <v>1.0390200000000001</v>
          </cell>
          <cell r="CN200">
            <v>2.20269</v>
          </cell>
          <cell r="CO200">
            <v>2.1650700000000001</v>
          </cell>
          <cell r="CP200">
            <v>2.2027700000000001</v>
          </cell>
          <cell r="DH200">
            <v>1.0391900000000001</v>
          </cell>
          <cell r="DJ200">
            <v>2.17441</v>
          </cell>
          <cell r="DK200">
            <v>2.2292200000000002</v>
          </cell>
          <cell r="DL200">
            <v>2.1895899999999999</v>
          </cell>
          <cell r="EI200">
            <v>1.0411300000000001</v>
          </cell>
          <cell r="EJ200">
            <v>2.2694299999999998</v>
          </cell>
          <cell r="EK200">
            <v>2.2232699999999999</v>
          </cell>
          <cell r="EL200">
            <v>2.2232599999999998</v>
          </cell>
          <cell r="ER200">
            <v>1.05759</v>
          </cell>
          <cell r="ET200">
            <v>1.60703</v>
          </cell>
          <cell r="EZ200">
            <v>2.4729100000000002</v>
          </cell>
          <cell r="FK200">
            <v>2.2010200000000002</v>
          </cell>
          <cell r="FO200">
            <v>1.03769</v>
          </cell>
        </row>
        <row r="201">
          <cell r="J201">
            <v>2.1877300000000002</v>
          </cell>
          <cell r="K201">
            <v>1.04888</v>
          </cell>
          <cell r="N201">
            <v>2.1370399999999998</v>
          </cell>
          <cell r="O201">
            <v>1.0460700000000001</v>
          </cell>
          <cell r="R201">
            <v>2.2232099999999999</v>
          </cell>
          <cell r="S201">
            <v>1.0471200000000001</v>
          </cell>
          <cell r="V201">
            <v>2.2270699999999999</v>
          </cell>
          <cell r="W201">
            <v>2.2347299999999999</v>
          </cell>
          <cell r="Y201">
            <v>1.0414300000000001</v>
          </cell>
          <cell r="AD201">
            <v>2.1779000000000002</v>
          </cell>
          <cell r="AE201">
            <v>2.2377400000000001</v>
          </cell>
          <cell r="AF201">
            <v>2.2307199999999998</v>
          </cell>
          <cell r="AK201">
            <v>1.0397000000000001</v>
          </cell>
          <cell r="AT201">
            <v>2.1897099999999998</v>
          </cell>
          <cell r="AU201">
            <v>2.1920299999999999</v>
          </cell>
          <cell r="AV201">
            <v>2.2020300000000002</v>
          </cell>
          <cell r="BA201">
            <v>1.03485</v>
          </cell>
          <cell r="CD201">
            <v>2.16777</v>
          </cell>
          <cell r="CG201">
            <v>1.74735</v>
          </cell>
          <cell r="CK201">
            <v>1.0388299999999999</v>
          </cell>
          <cell r="CN201">
            <v>2.1945100000000002</v>
          </cell>
          <cell r="CO201">
            <v>2.1572200000000001</v>
          </cell>
          <cell r="CP201">
            <v>2.1945899999999998</v>
          </cell>
          <cell r="DH201">
            <v>1.0389999999999999</v>
          </cell>
          <cell r="DJ201">
            <v>2.16648</v>
          </cell>
          <cell r="DK201">
            <v>2.2208199999999998</v>
          </cell>
          <cell r="DL201">
            <v>2.18154</v>
          </cell>
          <cell r="EI201">
            <v>1.0409299999999999</v>
          </cell>
          <cell r="EJ201">
            <v>2.2606600000000001</v>
          </cell>
          <cell r="EK201">
            <v>2.2148400000000001</v>
          </cell>
          <cell r="EL201">
            <v>2.2148300000000001</v>
          </cell>
          <cell r="ER201">
            <v>1.05731</v>
          </cell>
          <cell r="ET201">
            <v>1.6040700000000001</v>
          </cell>
          <cell r="EZ201">
            <v>2.4634</v>
          </cell>
          <cell r="FK201">
            <v>2.1929500000000002</v>
          </cell>
          <cell r="FO201">
            <v>1.0375099999999999</v>
          </cell>
        </row>
        <row r="202">
          <cell r="J202">
            <v>2.1796000000000002</v>
          </cell>
          <cell r="K202">
            <v>1.0486200000000001</v>
          </cell>
          <cell r="N202">
            <v>2.1292599999999999</v>
          </cell>
          <cell r="O202">
            <v>1.04583</v>
          </cell>
          <cell r="R202">
            <v>2.2149299999999998</v>
          </cell>
          <cell r="S202">
            <v>1.04687</v>
          </cell>
          <cell r="V202">
            <v>2.2184699999999999</v>
          </cell>
          <cell r="W202">
            <v>2.2261000000000002</v>
          </cell>
          <cell r="Y202">
            <v>1.04121</v>
          </cell>
          <cell r="AD202">
            <v>2.1698499999999998</v>
          </cell>
          <cell r="AE202">
            <v>2.22926</v>
          </cell>
          <cell r="AF202">
            <v>2.22228</v>
          </cell>
          <cell r="AK202">
            <v>1.0395000000000001</v>
          </cell>
          <cell r="AT202">
            <v>2.1816399999999998</v>
          </cell>
          <cell r="AU202">
            <v>2.1839400000000002</v>
          </cell>
          <cell r="AV202">
            <v>2.1938900000000001</v>
          </cell>
          <cell r="BA202">
            <v>1.03468</v>
          </cell>
          <cell r="CD202">
            <v>2.1597499999999998</v>
          </cell>
          <cell r="CG202">
            <v>1.7426900000000001</v>
          </cell>
          <cell r="CK202">
            <v>1.0386299999999999</v>
          </cell>
          <cell r="CN202">
            <v>2.18642</v>
          </cell>
          <cell r="CO202">
            <v>2.1494499999999999</v>
          </cell>
          <cell r="CP202">
            <v>2.1865000000000001</v>
          </cell>
          <cell r="DH202">
            <v>1.0387999999999999</v>
          </cell>
          <cell r="DJ202">
            <v>2.1586400000000001</v>
          </cell>
          <cell r="DK202">
            <v>2.21251</v>
          </cell>
          <cell r="DL202">
            <v>2.1735699999999998</v>
          </cell>
          <cell r="EI202">
            <v>1.0407200000000001</v>
          </cell>
          <cell r="EJ202">
            <v>2.2519800000000001</v>
          </cell>
          <cell r="EK202">
            <v>2.2065100000000002</v>
          </cell>
          <cell r="EL202">
            <v>2.2064900000000001</v>
          </cell>
          <cell r="ER202">
            <v>1.0570200000000001</v>
          </cell>
          <cell r="ET202">
            <v>1.6011299999999999</v>
          </cell>
          <cell r="EZ202">
            <v>2.4539900000000001</v>
          </cell>
          <cell r="FK202">
            <v>2.1849699999999999</v>
          </cell>
          <cell r="FO202">
            <v>1.0373399999999999</v>
          </cell>
        </row>
        <row r="203">
          <cell r="J203">
            <v>2.1715499999999999</v>
          </cell>
          <cell r="K203">
            <v>1.04837</v>
          </cell>
          <cell r="N203">
            <v>2.1215600000000001</v>
          </cell>
          <cell r="O203">
            <v>1.04559</v>
          </cell>
          <cell r="R203">
            <v>2.2067299999999999</v>
          </cell>
          <cell r="S203">
            <v>1.0466200000000001</v>
          </cell>
          <cell r="V203">
            <v>2.2099700000000002</v>
          </cell>
          <cell r="W203">
            <v>2.2175699999999998</v>
          </cell>
          <cell r="Y203">
            <v>1.0409900000000001</v>
          </cell>
          <cell r="AD203">
            <v>2.16188</v>
          </cell>
          <cell r="AE203">
            <v>2.2208700000000001</v>
          </cell>
          <cell r="AF203">
            <v>2.2139199999999999</v>
          </cell>
          <cell r="AK203">
            <v>1.0392999999999999</v>
          </cell>
          <cell r="AT203">
            <v>2.1736599999999999</v>
          </cell>
          <cell r="AU203">
            <v>2.1759400000000002</v>
          </cell>
          <cell r="AV203">
            <v>2.1858399999999998</v>
          </cell>
          <cell r="BA203">
            <v>1.03451</v>
          </cell>
          <cell r="CD203">
            <v>2.1518199999999998</v>
          </cell>
          <cell r="CG203">
            <v>1.73807</v>
          </cell>
          <cell r="CK203">
            <v>1.03844</v>
          </cell>
          <cell r="CN203">
            <v>2.17841</v>
          </cell>
          <cell r="CO203">
            <v>2.1417600000000001</v>
          </cell>
          <cell r="CP203">
            <v>2.17849</v>
          </cell>
          <cell r="DH203">
            <v>1.03861</v>
          </cell>
          <cell r="DJ203">
            <v>2.1508799999999999</v>
          </cell>
          <cell r="DK203">
            <v>2.2042899999999999</v>
          </cell>
          <cell r="DL203">
            <v>2.1656900000000001</v>
          </cell>
          <cell r="EI203">
            <v>1.0405199999999999</v>
          </cell>
          <cell r="EJ203">
            <v>2.2433999999999998</v>
          </cell>
          <cell r="EK203">
            <v>2.1982599999999999</v>
          </cell>
          <cell r="EL203">
            <v>2.1982499999999998</v>
          </cell>
          <cell r="ER203">
            <v>1.05674</v>
          </cell>
          <cell r="ET203">
            <v>1.5982099999999999</v>
          </cell>
          <cell r="EZ203">
            <v>2.4446699999999999</v>
          </cell>
          <cell r="FK203">
            <v>2.1770700000000001</v>
          </cell>
          <cell r="FO203">
            <v>1.0371699999999999</v>
          </cell>
        </row>
        <row r="204">
          <cell r="J204">
            <v>2.1636000000000002</v>
          </cell>
          <cell r="K204">
            <v>1.0481199999999999</v>
          </cell>
          <cell r="N204">
            <v>2.1139399999999999</v>
          </cell>
          <cell r="O204">
            <v>1.0453399999999999</v>
          </cell>
          <cell r="R204">
            <v>2.1986300000000001</v>
          </cell>
          <cell r="S204">
            <v>1.0463800000000001</v>
          </cell>
          <cell r="V204">
            <v>2.2015600000000002</v>
          </cell>
          <cell r="W204">
            <v>2.20912</v>
          </cell>
          <cell r="Y204">
            <v>1.04077</v>
          </cell>
          <cell r="AD204">
            <v>2.1539999999999999</v>
          </cell>
          <cell r="AE204">
            <v>2.2125699999999999</v>
          </cell>
          <cell r="AF204">
            <v>2.20566</v>
          </cell>
          <cell r="AK204">
            <v>1.0390999999999999</v>
          </cell>
          <cell r="AT204">
            <v>2.1657600000000001</v>
          </cell>
          <cell r="AU204">
            <v>2.1680299999999999</v>
          </cell>
          <cell r="AV204">
            <v>2.17787</v>
          </cell>
          <cell r="BA204">
            <v>1.0343500000000001</v>
          </cell>
          <cell r="CD204">
            <v>2.1439699999999999</v>
          </cell>
          <cell r="CG204">
            <v>1.7335</v>
          </cell>
          <cell r="CK204">
            <v>1.0382499999999999</v>
          </cell>
          <cell r="CN204">
            <v>2.17049</v>
          </cell>
          <cell r="CO204">
            <v>2.13415</v>
          </cell>
          <cell r="CP204">
            <v>2.1705700000000001</v>
          </cell>
          <cell r="DH204">
            <v>1.0384199999999999</v>
          </cell>
          <cell r="DJ204">
            <v>2.1432000000000002</v>
          </cell>
          <cell r="DK204">
            <v>2.1961499999999998</v>
          </cell>
          <cell r="DL204">
            <v>2.1578900000000001</v>
          </cell>
          <cell r="EI204">
            <v>1.0403199999999999</v>
          </cell>
          <cell r="EJ204">
            <v>2.2349100000000002</v>
          </cell>
          <cell r="EK204">
            <v>2.1900900000000001</v>
          </cell>
          <cell r="EL204">
            <v>2.19008</v>
          </cell>
          <cell r="ER204">
            <v>1.05647</v>
          </cell>
          <cell r="ET204">
            <v>1.59531</v>
          </cell>
          <cell r="EZ204">
            <v>2.4354399999999998</v>
          </cell>
          <cell r="FK204">
            <v>2.1692499999999999</v>
          </cell>
          <cell r="FO204">
            <v>1.0369999999999999</v>
          </cell>
        </row>
        <row r="205">
          <cell r="J205">
            <v>2.1557200000000001</v>
          </cell>
          <cell r="K205">
            <v>1.0478700000000001</v>
          </cell>
          <cell r="N205">
            <v>2.1063999999999998</v>
          </cell>
          <cell r="O205">
            <v>1.0450999999999999</v>
          </cell>
          <cell r="R205">
            <v>2.1905999999999999</v>
          </cell>
          <cell r="S205">
            <v>1.04613</v>
          </cell>
          <cell r="V205">
            <v>2.1932499999999999</v>
          </cell>
          <cell r="W205">
            <v>2.2007699999999999</v>
          </cell>
          <cell r="Y205">
            <v>1.0405599999999999</v>
          </cell>
          <cell r="AD205">
            <v>2.14621</v>
          </cell>
          <cell r="AE205">
            <v>2.2043599999999999</v>
          </cell>
          <cell r="AF205">
            <v>2.1974800000000001</v>
          </cell>
          <cell r="AK205">
            <v>1.03891</v>
          </cell>
          <cell r="AT205">
            <v>2.15795</v>
          </cell>
          <cell r="AU205">
            <v>2.1602000000000001</v>
          </cell>
          <cell r="AV205">
            <v>2.1699899999999999</v>
          </cell>
          <cell r="BA205">
            <v>1.0341800000000001</v>
          </cell>
          <cell r="CD205">
            <v>2.1362100000000002</v>
          </cell>
          <cell r="CG205">
            <v>1.7289699999999999</v>
          </cell>
          <cell r="CK205">
            <v>1.03806</v>
          </cell>
          <cell r="CN205">
            <v>2.1626500000000002</v>
          </cell>
          <cell r="CO205">
            <v>2.12662</v>
          </cell>
          <cell r="CP205">
            <v>2.1627299999999998</v>
          </cell>
          <cell r="DH205">
            <v>1.03823</v>
          </cell>
          <cell r="DJ205">
            <v>2.1356000000000002</v>
          </cell>
          <cell r="DK205">
            <v>2.1880999999999999</v>
          </cell>
          <cell r="DL205">
            <v>2.1501700000000001</v>
          </cell>
          <cell r="EI205">
            <v>1.0401199999999999</v>
          </cell>
          <cell r="EJ205">
            <v>2.2265000000000001</v>
          </cell>
          <cell r="EK205">
            <v>2.1820200000000001</v>
          </cell>
          <cell r="EL205">
            <v>2.18201</v>
          </cell>
          <cell r="ER205">
            <v>1.05619</v>
          </cell>
          <cell r="ET205">
            <v>1.5924400000000001</v>
          </cell>
          <cell r="EZ205">
            <v>2.42631</v>
          </cell>
          <cell r="FK205">
            <v>2.1615099999999998</v>
          </cell>
          <cell r="FO205">
            <v>1.0368299999999999</v>
          </cell>
        </row>
        <row r="206">
          <cell r="J206">
            <v>2.1479300000000001</v>
          </cell>
          <cell r="K206">
            <v>1.04762</v>
          </cell>
          <cell r="N206">
            <v>2.0989499999999999</v>
          </cell>
          <cell r="O206">
            <v>1.04487</v>
          </cell>
          <cell r="R206">
            <v>2.1826599999999998</v>
          </cell>
          <cell r="S206">
            <v>1.04589</v>
          </cell>
          <cell r="V206">
            <v>2.1850200000000002</v>
          </cell>
          <cell r="W206">
            <v>2.19251</v>
          </cell>
          <cell r="Y206">
            <v>1.0403500000000001</v>
          </cell>
          <cell r="AD206">
            <v>2.13849</v>
          </cell>
          <cell r="AE206">
            <v>2.1962299999999999</v>
          </cell>
          <cell r="AF206">
            <v>2.1893799999999999</v>
          </cell>
          <cell r="AK206">
            <v>1.0387200000000001</v>
          </cell>
          <cell r="AT206">
            <v>2.15021</v>
          </cell>
          <cell r="AU206">
            <v>2.15245</v>
          </cell>
          <cell r="AV206">
            <v>2.1621899999999998</v>
          </cell>
          <cell r="BA206">
            <v>1.0340100000000001</v>
          </cell>
          <cell r="CD206">
            <v>2.12852</v>
          </cell>
          <cell r="CG206">
            <v>1.72448</v>
          </cell>
          <cell r="CK206">
            <v>1.0378799999999999</v>
          </cell>
          <cell r="CN206">
            <v>2.1549</v>
          </cell>
          <cell r="CO206">
            <v>2.11917</v>
          </cell>
          <cell r="CP206">
            <v>2.1549700000000001</v>
          </cell>
          <cell r="DH206">
            <v>1.0380400000000001</v>
          </cell>
          <cell r="DJ206">
            <v>2.1280700000000001</v>
          </cell>
          <cell r="DK206">
            <v>2.1801400000000002</v>
          </cell>
          <cell r="DL206">
            <v>2.1425299999999998</v>
          </cell>
          <cell r="EI206">
            <v>1.03993</v>
          </cell>
          <cell r="EJ206">
            <v>2.2181899999999999</v>
          </cell>
          <cell r="EK206">
            <v>2.1740300000000001</v>
          </cell>
          <cell r="EL206">
            <v>2.1740200000000001</v>
          </cell>
          <cell r="ER206">
            <v>1.0559099999999999</v>
          </cell>
          <cell r="ET206">
            <v>1.58958</v>
          </cell>
          <cell r="EZ206">
            <v>2.4172699999999998</v>
          </cell>
          <cell r="FK206">
            <v>2.1538499999999998</v>
          </cell>
          <cell r="FO206">
            <v>1.0366599999999999</v>
          </cell>
        </row>
        <row r="207">
          <cell r="J207">
            <v>2.1402299999999999</v>
          </cell>
          <cell r="K207">
            <v>1.0473699999999999</v>
          </cell>
          <cell r="N207">
            <v>2.0915699999999999</v>
          </cell>
          <cell r="O207">
            <v>1.0446299999999999</v>
          </cell>
          <cell r="R207">
            <v>2.1748099999999999</v>
          </cell>
          <cell r="S207">
            <v>1.04565</v>
          </cell>
          <cell r="V207">
            <v>2.1768800000000001</v>
          </cell>
          <cell r="W207">
            <v>2.1843300000000001</v>
          </cell>
          <cell r="Y207">
            <v>1.0401400000000001</v>
          </cell>
          <cell r="AD207">
            <v>2.1308600000000002</v>
          </cell>
          <cell r="AE207">
            <v>2.1881900000000001</v>
          </cell>
          <cell r="AF207">
            <v>2.1813799999999999</v>
          </cell>
          <cell r="AK207">
            <v>1.03853</v>
          </cell>
          <cell r="AT207">
            <v>2.14256</v>
          </cell>
          <cell r="AU207">
            <v>2.1447799999999999</v>
          </cell>
          <cell r="AV207">
            <v>2.1544699999999999</v>
          </cell>
          <cell r="BA207">
            <v>1.0338499999999999</v>
          </cell>
          <cell r="CD207">
            <v>2.1209199999999999</v>
          </cell>
          <cell r="CG207">
            <v>1.72004</v>
          </cell>
          <cell r="CK207">
            <v>1.03769</v>
          </cell>
          <cell r="CN207">
            <v>2.1472199999999999</v>
          </cell>
          <cell r="CO207">
            <v>2.1117900000000001</v>
          </cell>
          <cell r="CP207">
            <v>2.1472899999999999</v>
          </cell>
          <cell r="DH207">
            <v>1.03786</v>
          </cell>
          <cell r="DJ207">
            <v>2.1206299999999998</v>
          </cell>
          <cell r="DK207">
            <v>2.17225</v>
          </cell>
          <cell r="DL207">
            <v>2.13496</v>
          </cell>
          <cell r="EI207">
            <v>1.03973</v>
          </cell>
          <cell r="EJ207">
            <v>2.2099600000000001</v>
          </cell>
          <cell r="EK207">
            <v>2.1661199999999998</v>
          </cell>
          <cell r="EL207">
            <v>2.1661100000000002</v>
          </cell>
          <cell r="ER207">
            <v>1.0556399999999999</v>
          </cell>
          <cell r="ET207">
            <v>1.5867500000000001</v>
          </cell>
          <cell r="EZ207">
            <v>2.4083199999999998</v>
          </cell>
          <cell r="FK207">
            <v>2.1462699999999999</v>
          </cell>
          <cell r="FO207">
            <v>1.0364899999999999</v>
          </cell>
        </row>
        <row r="208">
          <cell r="J208">
            <v>2.1326000000000001</v>
          </cell>
          <cell r="K208">
            <v>1.0471299999999999</v>
          </cell>
          <cell r="N208">
            <v>2.08426</v>
          </cell>
          <cell r="O208">
            <v>1.0444</v>
          </cell>
          <cell r="R208">
            <v>2.16703</v>
          </cell>
          <cell r="S208">
            <v>1.04541</v>
          </cell>
          <cell r="V208">
            <v>2.1688200000000002</v>
          </cell>
          <cell r="W208">
            <v>2.17624</v>
          </cell>
          <cell r="Y208">
            <v>1.03993</v>
          </cell>
          <cell r="AD208">
            <v>2.1233</v>
          </cell>
          <cell r="AE208">
            <v>2.18024</v>
          </cell>
          <cell r="AF208">
            <v>2.1734499999999999</v>
          </cell>
          <cell r="AK208">
            <v>1.03834</v>
          </cell>
          <cell r="AT208">
            <v>2.1349800000000001</v>
          </cell>
          <cell r="AU208">
            <v>2.1371799999999999</v>
          </cell>
          <cell r="AV208">
            <v>2.14683</v>
          </cell>
          <cell r="BA208">
            <v>1.03369</v>
          </cell>
          <cell r="CD208">
            <v>2.1133899999999999</v>
          </cell>
          <cell r="CG208">
            <v>1.7156400000000001</v>
          </cell>
          <cell r="CK208">
            <v>1.0375099999999999</v>
          </cell>
          <cell r="CN208">
            <v>2.1396199999999999</v>
          </cell>
          <cell r="CO208">
            <v>2.1044900000000002</v>
          </cell>
          <cell r="CP208">
            <v>2.1396999999999999</v>
          </cell>
          <cell r="DH208">
            <v>1.0376700000000001</v>
          </cell>
          <cell r="DJ208">
            <v>2.1132599999999999</v>
          </cell>
          <cell r="DK208">
            <v>2.16445</v>
          </cell>
          <cell r="DL208">
            <v>2.1274799999999998</v>
          </cell>
          <cell r="EI208">
            <v>1.0395399999999999</v>
          </cell>
          <cell r="EJ208">
            <v>2.2018200000000001</v>
          </cell>
          <cell r="EK208">
            <v>2.1583000000000001</v>
          </cell>
          <cell r="EL208">
            <v>2.15829</v>
          </cell>
          <cell r="ER208">
            <v>1.0553699999999999</v>
          </cell>
          <cell r="ET208">
            <v>1.58395</v>
          </cell>
          <cell r="EZ208">
            <v>2.3994599999999999</v>
          </cell>
          <cell r="FK208">
            <v>2.1387700000000001</v>
          </cell>
          <cell r="FO208">
            <v>1.03633</v>
          </cell>
        </row>
        <row r="209">
          <cell r="J209">
            <v>2.1250499999999999</v>
          </cell>
          <cell r="K209">
            <v>1.0468900000000001</v>
          </cell>
          <cell r="N209">
            <v>2.0770300000000002</v>
          </cell>
          <cell r="O209">
            <v>1.04416</v>
          </cell>
          <cell r="R209">
            <v>2.1593399999999998</v>
          </cell>
          <cell r="S209">
            <v>1.04518</v>
          </cell>
          <cell r="V209">
            <v>2.1608499999999999</v>
          </cell>
          <cell r="W209">
            <v>2.1682399999999999</v>
          </cell>
          <cell r="Y209">
            <v>1.03972</v>
          </cell>
          <cell r="AD209">
            <v>2.1158199999999998</v>
          </cell>
          <cell r="AE209">
            <v>2.1723599999999998</v>
          </cell>
          <cell r="AF209">
            <v>2.16561</v>
          </cell>
          <cell r="AK209">
            <v>1.0381499999999999</v>
          </cell>
          <cell r="AT209">
            <v>2.1274899999999999</v>
          </cell>
          <cell r="AU209">
            <v>2.12967</v>
          </cell>
          <cell r="AV209">
            <v>2.1392699999999998</v>
          </cell>
          <cell r="BA209">
            <v>1.03352</v>
          </cell>
          <cell r="CD209">
            <v>2.10595</v>
          </cell>
          <cell r="CG209">
            <v>1.7112799999999999</v>
          </cell>
          <cell r="CK209">
            <v>1.03732</v>
          </cell>
          <cell r="CN209">
            <v>2.1320999999999999</v>
          </cell>
          <cell r="CO209">
            <v>2.0972599999999999</v>
          </cell>
          <cell r="CP209">
            <v>2.13218</v>
          </cell>
          <cell r="DH209">
            <v>1.03749</v>
          </cell>
          <cell r="DJ209">
            <v>2.1059600000000001</v>
          </cell>
          <cell r="DK209">
            <v>2.15673</v>
          </cell>
          <cell r="DL209">
            <v>2.1200700000000001</v>
          </cell>
          <cell r="EI209">
            <v>1.0393399999999999</v>
          </cell>
          <cell r="EJ209">
            <v>2.1937700000000002</v>
          </cell>
          <cell r="EK209">
            <v>2.15055</v>
          </cell>
          <cell r="EL209">
            <v>2.1505399999999999</v>
          </cell>
          <cell r="ER209">
            <v>1.0550999999999999</v>
          </cell>
          <cell r="ET209">
            <v>1.5811599999999999</v>
          </cell>
          <cell r="EZ209">
            <v>2.3906800000000001</v>
          </cell>
          <cell r="FK209">
            <v>2.1313399999999998</v>
          </cell>
          <cell r="FO209">
            <v>1.03616</v>
          </cell>
        </row>
        <row r="210">
          <cell r="J210">
            <v>2.1175799999999998</v>
          </cell>
          <cell r="K210">
            <v>1.0466500000000001</v>
          </cell>
          <cell r="N210">
            <v>2.0698799999999999</v>
          </cell>
          <cell r="O210">
            <v>1.04393</v>
          </cell>
          <cell r="R210">
            <v>2.1517200000000001</v>
          </cell>
          <cell r="S210">
            <v>1.04494</v>
          </cell>
          <cell r="V210">
            <v>2.1529699999999998</v>
          </cell>
          <cell r="W210">
            <v>2.16032</v>
          </cell>
          <cell r="Y210">
            <v>1.0395099999999999</v>
          </cell>
          <cell r="AD210">
            <v>2.1084200000000002</v>
          </cell>
          <cell r="AE210">
            <v>2.1645699999999999</v>
          </cell>
          <cell r="AF210">
            <v>2.1578499999999998</v>
          </cell>
          <cell r="AK210">
            <v>1.03796</v>
          </cell>
          <cell r="AT210">
            <v>2.1200700000000001</v>
          </cell>
          <cell r="AU210">
            <v>2.1222400000000001</v>
          </cell>
          <cell r="AV210">
            <v>2.13178</v>
          </cell>
          <cell r="BA210">
            <v>1.0333600000000001</v>
          </cell>
          <cell r="CD210">
            <v>2.0985800000000001</v>
          </cell>
          <cell r="CG210">
            <v>1.70696</v>
          </cell>
          <cell r="CK210">
            <v>1.03714</v>
          </cell>
          <cell r="CN210">
            <v>2.12466</v>
          </cell>
          <cell r="CO210">
            <v>2.0901100000000001</v>
          </cell>
          <cell r="CP210">
            <v>2.12473</v>
          </cell>
          <cell r="DH210">
            <v>1.03731</v>
          </cell>
          <cell r="DJ210">
            <v>2.0987499999999999</v>
          </cell>
          <cell r="DK210">
            <v>2.1490900000000002</v>
          </cell>
          <cell r="DL210">
            <v>2.1127400000000001</v>
          </cell>
          <cell r="EI210">
            <v>1.03915</v>
          </cell>
          <cell r="EJ210">
            <v>2.1858</v>
          </cell>
          <cell r="EK210">
            <v>2.14289</v>
          </cell>
          <cell r="EL210">
            <v>2.1428799999999999</v>
          </cell>
          <cell r="ER210">
            <v>1.0548299999999999</v>
          </cell>
          <cell r="ET210">
            <v>1.57839</v>
          </cell>
          <cell r="EZ210">
            <v>2.3820000000000001</v>
          </cell>
          <cell r="FK210">
            <v>2.12399</v>
          </cell>
          <cell r="FO210">
            <v>1.036</v>
          </cell>
        </row>
        <row r="211">
          <cell r="J211">
            <v>2.1101899999999998</v>
          </cell>
          <cell r="K211">
            <v>1.0464100000000001</v>
          </cell>
          <cell r="N211">
            <v>2.0628000000000002</v>
          </cell>
          <cell r="O211">
            <v>1.0437000000000001</v>
          </cell>
          <cell r="R211">
            <v>2.14419</v>
          </cell>
          <cell r="S211">
            <v>1.04471</v>
          </cell>
          <cell r="V211">
            <v>2.1451600000000002</v>
          </cell>
          <cell r="W211">
            <v>2.1524800000000002</v>
          </cell>
          <cell r="Y211">
            <v>1.03931</v>
          </cell>
          <cell r="AD211">
            <v>2.1010900000000001</v>
          </cell>
          <cell r="AE211">
            <v>2.15686</v>
          </cell>
          <cell r="AF211">
            <v>2.1501700000000001</v>
          </cell>
          <cell r="AK211">
            <v>1.0377799999999999</v>
          </cell>
          <cell r="AT211">
            <v>2.1127199999999999</v>
          </cell>
          <cell r="AU211">
            <v>2.1148699999999998</v>
          </cell>
          <cell r="AV211">
            <v>2.1243799999999999</v>
          </cell>
          <cell r="BA211">
            <v>1.0331999999999999</v>
          </cell>
          <cell r="CD211">
            <v>2.0912799999999998</v>
          </cell>
          <cell r="CG211">
            <v>1.70268</v>
          </cell>
          <cell r="CK211">
            <v>1.0369600000000001</v>
          </cell>
          <cell r="CN211">
            <v>2.1172900000000001</v>
          </cell>
          <cell r="CO211">
            <v>2.0830299999999999</v>
          </cell>
          <cell r="CP211">
            <v>2.1173600000000001</v>
          </cell>
          <cell r="DH211">
            <v>1.03712</v>
          </cell>
          <cell r="DJ211">
            <v>2.0916000000000001</v>
          </cell>
          <cell r="DK211">
            <v>2.1415299999999999</v>
          </cell>
          <cell r="DL211">
            <v>2.10548</v>
          </cell>
          <cell r="EI211">
            <v>1.0389600000000001</v>
          </cell>
          <cell r="EJ211">
            <v>2.1779099999999998</v>
          </cell>
          <cell r="EK211">
            <v>2.13531</v>
          </cell>
          <cell r="EL211">
            <v>2.1353</v>
          </cell>
          <cell r="ER211">
            <v>1.05457</v>
          </cell>
          <cell r="ET211">
            <v>1.57565</v>
          </cell>
          <cell r="EZ211">
            <v>2.3733900000000001</v>
          </cell>
          <cell r="FK211">
            <v>2.1167099999999999</v>
          </cell>
          <cell r="FO211">
            <v>1.03583</v>
          </cell>
        </row>
        <row r="212">
          <cell r="J212">
            <v>2.1028699999999998</v>
          </cell>
          <cell r="K212">
            <v>1.04617</v>
          </cell>
          <cell r="N212">
            <v>2.05579</v>
          </cell>
          <cell r="O212">
            <v>1.04348</v>
          </cell>
          <cell r="R212">
            <v>2.13673</v>
          </cell>
          <cell r="S212">
            <v>1.0444800000000001</v>
          </cell>
          <cell r="V212">
            <v>2.1374399999999998</v>
          </cell>
          <cell r="W212">
            <v>2.14473</v>
          </cell>
          <cell r="Y212">
            <v>1.03911</v>
          </cell>
          <cell r="AD212">
            <v>2.0938400000000001</v>
          </cell>
          <cell r="AE212">
            <v>2.1492200000000001</v>
          </cell>
          <cell r="AF212">
            <v>2.1425700000000001</v>
          </cell>
          <cell r="AK212">
            <v>1.03759</v>
          </cell>
          <cell r="AT212">
            <v>2.1054499999999998</v>
          </cell>
          <cell r="AU212">
            <v>2.1075900000000001</v>
          </cell>
          <cell r="AV212">
            <v>2.1170399999999998</v>
          </cell>
          <cell r="BA212">
            <v>1.03305</v>
          </cell>
          <cell r="CD212">
            <v>2.0840700000000001</v>
          </cell>
          <cell r="CG212">
            <v>1.6984399999999999</v>
          </cell>
          <cell r="CK212">
            <v>1.03678</v>
          </cell>
          <cell r="CN212">
            <v>2.11</v>
          </cell>
          <cell r="CO212">
            <v>2.0760200000000002</v>
          </cell>
          <cell r="CP212">
            <v>2.1100699999999999</v>
          </cell>
          <cell r="DH212">
            <v>1.03694</v>
          </cell>
          <cell r="DJ212">
            <v>2.0845199999999999</v>
          </cell>
          <cell r="DK212">
            <v>2.1340400000000002</v>
          </cell>
          <cell r="DL212">
            <v>2.0983000000000001</v>
          </cell>
          <cell r="EI212">
            <v>1.03877</v>
          </cell>
          <cell r="EJ212">
            <v>2.1701000000000001</v>
          </cell>
          <cell r="EK212">
            <v>2.1278000000000001</v>
          </cell>
          <cell r="EL212">
            <v>2.1277900000000001</v>
          </cell>
          <cell r="ER212">
            <v>1.0543100000000001</v>
          </cell>
          <cell r="ET212">
            <v>1.5729299999999999</v>
          </cell>
          <cell r="EZ212">
            <v>2.3648699999999998</v>
          </cell>
          <cell r="FK212">
            <v>2.1095100000000002</v>
          </cell>
          <cell r="FO212">
            <v>1.0356700000000001</v>
          </cell>
        </row>
        <row r="213">
          <cell r="J213">
            <v>2.0956299999999999</v>
          </cell>
          <cell r="K213">
            <v>1.04593</v>
          </cell>
          <cell r="N213">
            <v>2.0488599999999999</v>
          </cell>
          <cell r="O213">
            <v>1.04325</v>
          </cell>
          <cell r="R213">
            <v>2.12934</v>
          </cell>
          <cell r="S213">
            <v>1.0442499999999999</v>
          </cell>
          <cell r="V213">
            <v>2.1297999999999999</v>
          </cell>
          <cell r="W213">
            <v>2.1370499999999999</v>
          </cell>
          <cell r="Y213">
            <v>1.0388999999999999</v>
          </cell>
          <cell r="AD213">
            <v>2.0866699999999998</v>
          </cell>
          <cell r="AE213">
            <v>2.14167</v>
          </cell>
          <cell r="AF213">
            <v>2.13504</v>
          </cell>
          <cell r="AK213">
            <v>1.0374099999999999</v>
          </cell>
          <cell r="AT213">
            <v>2.0982599999999998</v>
          </cell>
          <cell r="AU213">
            <v>2.1003799999999999</v>
          </cell>
          <cell r="AV213">
            <v>2.1097800000000002</v>
          </cell>
          <cell r="BA213">
            <v>1.0328900000000001</v>
          </cell>
          <cell r="CD213">
            <v>2.0769199999999999</v>
          </cell>
          <cell r="CG213">
            <v>1.69424</v>
          </cell>
          <cell r="CK213">
            <v>1.0366</v>
          </cell>
          <cell r="CN213">
            <v>2.1027800000000001</v>
          </cell>
          <cell r="CO213">
            <v>2.06908</v>
          </cell>
          <cell r="CP213">
            <v>2.1028500000000001</v>
          </cell>
          <cell r="DH213">
            <v>1.03677</v>
          </cell>
          <cell r="DJ213">
            <v>2.0775199999999998</v>
          </cell>
          <cell r="DK213">
            <v>2.12663</v>
          </cell>
          <cell r="DL213">
            <v>2.09118</v>
          </cell>
          <cell r="EI213">
            <v>1.0385899999999999</v>
          </cell>
          <cell r="EJ213">
            <v>2.1623700000000001</v>
          </cell>
          <cell r="EK213">
            <v>2.1203699999999999</v>
          </cell>
          <cell r="EL213">
            <v>2.1203599999999998</v>
          </cell>
          <cell r="ER213">
            <v>1.0540499999999999</v>
          </cell>
          <cell r="ET213">
            <v>1.5702199999999999</v>
          </cell>
          <cell r="EZ213">
            <v>2.3564400000000001</v>
          </cell>
          <cell r="FK213">
            <v>2.1023800000000001</v>
          </cell>
          <cell r="FO213">
            <v>1.0355099999999999</v>
          </cell>
        </row>
        <row r="214">
          <cell r="J214">
            <v>2.08846</v>
          </cell>
          <cell r="K214">
            <v>1.0457000000000001</v>
          </cell>
          <cell r="N214">
            <v>2.0419900000000002</v>
          </cell>
          <cell r="O214">
            <v>1.0430299999999999</v>
          </cell>
          <cell r="R214">
            <v>2.1220300000000001</v>
          </cell>
          <cell r="S214">
            <v>1.0440199999999999</v>
          </cell>
          <cell r="V214">
            <v>2.1222400000000001</v>
          </cell>
          <cell r="W214">
            <v>2.1294599999999999</v>
          </cell>
          <cell r="Y214">
            <v>1.03871</v>
          </cell>
          <cell r="AD214">
            <v>2.0795599999999999</v>
          </cell>
          <cell r="AE214">
            <v>2.1341899999999998</v>
          </cell>
          <cell r="AF214">
            <v>2.1276000000000002</v>
          </cell>
          <cell r="AK214">
            <v>1.0372300000000001</v>
          </cell>
          <cell r="AT214">
            <v>2.0911300000000002</v>
          </cell>
          <cell r="AU214">
            <v>2.0932400000000002</v>
          </cell>
          <cell r="AV214">
            <v>2.1025999999999998</v>
          </cell>
          <cell r="BA214">
            <v>1.0327299999999999</v>
          </cell>
          <cell r="CD214">
            <v>2.0698500000000002</v>
          </cell>
          <cell r="CG214">
            <v>1.69007</v>
          </cell>
          <cell r="CK214">
            <v>1.03643</v>
          </cell>
          <cell r="CN214">
            <v>2.0956299999999999</v>
          </cell>
          <cell r="CO214">
            <v>2.0622099999999999</v>
          </cell>
          <cell r="CP214">
            <v>2.09571</v>
          </cell>
          <cell r="DH214">
            <v>1.0365899999999999</v>
          </cell>
          <cell r="DJ214">
            <v>2.0705900000000002</v>
          </cell>
          <cell r="DK214">
            <v>2.1193</v>
          </cell>
          <cell r="DL214">
            <v>2.0841400000000001</v>
          </cell>
          <cell r="EI214">
            <v>1.0384</v>
          </cell>
          <cell r="EJ214">
            <v>2.1547200000000002</v>
          </cell>
          <cell r="EK214">
            <v>2.1130200000000001</v>
          </cell>
          <cell r="EL214">
            <v>2.1130100000000001</v>
          </cell>
          <cell r="ER214">
            <v>1.05379</v>
          </cell>
          <cell r="ET214">
            <v>1.5675399999999999</v>
          </cell>
          <cell r="EZ214">
            <v>2.3480799999999999</v>
          </cell>
          <cell r="FK214">
            <v>2.09531</v>
          </cell>
          <cell r="FO214">
            <v>1.03535</v>
          </cell>
        </row>
        <row r="215">
          <cell r="J215">
            <v>2.0813700000000002</v>
          </cell>
          <cell r="K215">
            <v>1.0454699999999999</v>
          </cell>
          <cell r="N215">
            <v>2.0352000000000001</v>
          </cell>
          <cell r="O215">
            <v>1.04281</v>
          </cell>
          <cell r="R215">
            <v>2.1147999999999998</v>
          </cell>
          <cell r="S215">
            <v>1.0438000000000001</v>
          </cell>
          <cell r="V215">
            <v>2.11476</v>
          </cell>
          <cell r="W215">
            <v>2.12195</v>
          </cell>
          <cell r="Y215">
            <v>1.03851</v>
          </cell>
          <cell r="AD215">
            <v>2.07253</v>
          </cell>
          <cell r="AE215">
            <v>2.1267900000000002</v>
          </cell>
          <cell r="AF215">
            <v>2.1202200000000002</v>
          </cell>
          <cell r="AK215">
            <v>1.03705</v>
          </cell>
          <cell r="AT215">
            <v>2.0840800000000002</v>
          </cell>
          <cell r="AU215">
            <v>2.0861700000000001</v>
          </cell>
          <cell r="AV215">
            <v>2.0954799999999998</v>
          </cell>
          <cell r="BA215">
            <v>1.0325800000000001</v>
          </cell>
          <cell r="CD215">
            <v>2.0628500000000001</v>
          </cell>
          <cell r="CG215">
            <v>1.6859500000000001</v>
          </cell>
          <cell r="CK215">
            <v>1.0362499999999999</v>
          </cell>
          <cell r="CN215">
            <v>2.0885600000000002</v>
          </cell>
          <cell r="CO215">
            <v>2.0554100000000002</v>
          </cell>
          <cell r="CP215">
            <v>2.0886300000000002</v>
          </cell>
          <cell r="DH215">
            <v>1.0364100000000001</v>
          </cell>
          <cell r="DJ215">
            <v>2.06372</v>
          </cell>
          <cell r="DK215">
            <v>2.1120399999999999</v>
          </cell>
          <cell r="DL215">
            <v>2.0771700000000002</v>
          </cell>
          <cell r="EI215">
            <v>1.0382100000000001</v>
          </cell>
          <cell r="EJ215">
            <v>2.1471499999999999</v>
          </cell>
          <cell r="EK215">
            <v>2.1057399999999999</v>
          </cell>
          <cell r="EL215">
            <v>2.1057299999999999</v>
          </cell>
          <cell r="ER215">
            <v>1.0535300000000001</v>
          </cell>
          <cell r="ET215">
            <v>1.56488</v>
          </cell>
          <cell r="EZ215">
            <v>2.3398099999999999</v>
          </cell>
          <cell r="FK215">
            <v>2.08832</v>
          </cell>
          <cell r="FO215">
            <v>1.0351900000000001</v>
          </cell>
        </row>
        <row r="216">
          <cell r="J216">
            <v>2.0743399999999999</v>
          </cell>
          <cell r="K216">
            <v>1.0452399999999999</v>
          </cell>
          <cell r="N216">
            <v>2.02847</v>
          </cell>
          <cell r="O216">
            <v>1.0425899999999999</v>
          </cell>
          <cell r="R216">
            <v>2.1076299999999999</v>
          </cell>
          <cell r="S216">
            <v>1.0435700000000001</v>
          </cell>
          <cell r="V216">
            <v>2.1073599999999999</v>
          </cell>
          <cell r="W216">
            <v>2.1145100000000001</v>
          </cell>
          <cell r="Y216">
            <v>1.0383100000000001</v>
          </cell>
          <cell r="AD216">
            <v>2.0655700000000001</v>
          </cell>
          <cell r="AE216">
            <v>2.1194600000000001</v>
          </cell>
          <cell r="AF216">
            <v>2.11293</v>
          </cell>
          <cell r="AK216">
            <v>1.03687</v>
          </cell>
          <cell r="AT216">
            <v>2.0771000000000002</v>
          </cell>
          <cell r="AU216">
            <v>2.07918</v>
          </cell>
          <cell r="AV216">
            <v>2.0884399999999999</v>
          </cell>
          <cell r="BA216">
            <v>1.0324199999999999</v>
          </cell>
          <cell r="CD216">
            <v>2.05592</v>
          </cell>
          <cell r="CG216">
            <v>1.6818599999999999</v>
          </cell>
          <cell r="CK216">
            <v>1.0360799999999999</v>
          </cell>
          <cell r="CN216">
            <v>2.0815600000000001</v>
          </cell>
          <cell r="CO216">
            <v>2.04867</v>
          </cell>
          <cell r="CP216">
            <v>2.0816300000000001</v>
          </cell>
          <cell r="DH216">
            <v>1.03624</v>
          </cell>
          <cell r="DJ216">
            <v>2.0569299999999999</v>
          </cell>
          <cell r="DK216">
            <v>2.1048499999999999</v>
          </cell>
          <cell r="DL216">
            <v>2.0702699999999998</v>
          </cell>
          <cell r="EI216">
            <v>1.03803</v>
          </cell>
          <cell r="EJ216">
            <v>2.1396600000000001</v>
          </cell>
          <cell r="EK216">
            <v>2.0985299999999998</v>
          </cell>
          <cell r="EL216">
            <v>2.0985200000000002</v>
          </cell>
          <cell r="ER216">
            <v>1.0532699999999999</v>
          </cell>
          <cell r="ET216">
            <v>1.5622400000000001</v>
          </cell>
          <cell r="EZ216">
            <v>2.33162</v>
          </cell>
          <cell r="FK216">
            <v>2.0813999999999999</v>
          </cell>
          <cell r="FO216">
            <v>1.0350299999999999</v>
          </cell>
        </row>
        <row r="217">
          <cell r="J217">
            <v>2.0673900000000001</v>
          </cell>
          <cell r="K217">
            <v>1.04501</v>
          </cell>
          <cell r="N217">
            <v>2.0218099999999999</v>
          </cell>
          <cell r="O217">
            <v>1.04237</v>
          </cell>
          <cell r="R217">
            <v>2.1005400000000001</v>
          </cell>
          <cell r="S217">
            <v>1.04335</v>
          </cell>
          <cell r="V217">
            <v>2.1000299999999998</v>
          </cell>
          <cell r="W217">
            <v>2.1071499999999999</v>
          </cell>
          <cell r="Y217">
            <v>1.0381100000000001</v>
          </cell>
          <cell r="AD217">
            <v>2.0586799999999998</v>
          </cell>
          <cell r="AE217">
            <v>2.1122100000000001</v>
          </cell>
          <cell r="AF217">
            <v>2.1057000000000001</v>
          </cell>
          <cell r="AK217">
            <v>1.0366899999999999</v>
          </cell>
          <cell r="AT217">
            <v>2.0701900000000002</v>
          </cell>
          <cell r="AU217">
            <v>2.0722499999999999</v>
          </cell>
          <cell r="AV217">
            <v>2.0814699999999999</v>
          </cell>
          <cell r="BA217">
            <v>1.03227</v>
          </cell>
          <cell r="CD217">
            <v>2.0490599999999999</v>
          </cell>
          <cell r="CG217">
            <v>1.67781</v>
          </cell>
          <cell r="CK217">
            <v>1.0359100000000001</v>
          </cell>
          <cell r="CN217">
            <v>2.0746199999999999</v>
          </cell>
          <cell r="CO217">
            <v>2.0419999999999998</v>
          </cell>
          <cell r="CP217">
            <v>2.0746899999999999</v>
          </cell>
          <cell r="DH217">
            <v>1.03606</v>
          </cell>
          <cell r="DJ217">
            <v>2.0501999999999998</v>
          </cell>
          <cell r="DK217">
            <v>2.0977399999999999</v>
          </cell>
          <cell r="DL217">
            <v>2.0634399999999999</v>
          </cell>
          <cell r="EI217">
            <v>1.0378499999999999</v>
          </cell>
          <cell r="EJ217">
            <v>2.1322399999999999</v>
          </cell>
          <cell r="EK217">
            <v>2.0914000000000001</v>
          </cell>
          <cell r="EL217">
            <v>2.0913900000000001</v>
          </cell>
          <cell r="ER217">
            <v>1.0530200000000001</v>
          </cell>
          <cell r="ET217">
            <v>1.5596099999999999</v>
          </cell>
          <cell r="EZ217">
            <v>2.3235000000000001</v>
          </cell>
          <cell r="FK217">
            <v>2.0745399999999998</v>
          </cell>
          <cell r="FO217">
            <v>1.03488</v>
          </cell>
        </row>
        <row r="218">
          <cell r="J218">
            <v>2.0605099999999998</v>
          </cell>
          <cell r="K218">
            <v>1.0447900000000001</v>
          </cell>
          <cell r="N218">
            <v>2.0152199999999998</v>
          </cell>
          <cell r="O218">
            <v>1.0421499999999999</v>
          </cell>
          <cell r="R218">
            <v>2.0935199999999998</v>
          </cell>
          <cell r="S218">
            <v>1.0431299999999999</v>
          </cell>
          <cell r="V218">
            <v>2.0927699999999998</v>
          </cell>
          <cell r="W218">
            <v>2.0998600000000001</v>
          </cell>
          <cell r="Y218">
            <v>1.03792</v>
          </cell>
          <cell r="AD218">
            <v>2.05186</v>
          </cell>
          <cell r="AE218">
            <v>2.1050300000000002</v>
          </cell>
          <cell r="AF218">
            <v>2.0985499999999999</v>
          </cell>
          <cell r="AK218">
            <v>1.03651</v>
          </cell>
          <cell r="AT218">
            <v>2.0633400000000002</v>
          </cell>
          <cell r="AU218">
            <v>2.0653899999999998</v>
          </cell>
          <cell r="AV218">
            <v>2.07457</v>
          </cell>
          <cell r="BA218">
            <v>1.0321199999999999</v>
          </cell>
          <cell r="CD218">
            <v>2.0422699999999998</v>
          </cell>
          <cell r="CG218">
            <v>1.6738</v>
          </cell>
          <cell r="CK218">
            <v>1.03573</v>
          </cell>
          <cell r="CN218">
            <v>2.0677599999999998</v>
          </cell>
          <cell r="CO218">
            <v>2.0354000000000001</v>
          </cell>
          <cell r="CP218">
            <v>2.0678299999999998</v>
          </cell>
          <cell r="DH218">
            <v>1.03589</v>
          </cell>
          <cell r="DJ218">
            <v>2.0435300000000001</v>
          </cell>
          <cell r="DK218">
            <v>2.0906899999999999</v>
          </cell>
          <cell r="DL218">
            <v>2.05667</v>
          </cell>
          <cell r="EI218">
            <v>1.0376700000000001</v>
          </cell>
          <cell r="EJ218">
            <v>2.1248999999999998</v>
          </cell>
          <cell r="EK218">
            <v>2.0843400000000001</v>
          </cell>
          <cell r="EL218">
            <v>2.08433</v>
          </cell>
          <cell r="ER218">
            <v>1.05277</v>
          </cell>
          <cell r="ET218">
            <v>1.55701</v>
          </cell>
          <cell r="EZ218">
            <v>2.3154599999999999</v>
          </cell>
          <cell r="FK218">
            <v>2.0677500000000002</v>
          </cell>
          <cell r="FO218">
            <v>1.0347200000000001</v>
          </cell>
        </row>
        <row r="219">
          <cell r="J219">
            <v>2.05369</v>
          </cell>
          <cell r="K219">
            <v>1.0445599999999999</v>
          </cell>
          <cell r="N219">
            <v>2.0086900000000001</v>
          </cell>
          <cell r="O219">
            <v>1.0419400000000001</v>
          </cell>
          <cell r="R219">
            <v>2.08657</v>
          </cell>
          <cell r="S219">
            <v>1.04291</v>
          </cell>
          <cell r="V219">
            <v>2.0855899999999998</v>
          </cell>
          <cell r="W219">
            <v>2.0926499999999999</v>
          </cell>
          <cell r="Y219">
            <v>1.03773</v>
          </cell>
          <cell r="AD219">
            <v>2.0451000000000001</v>
          </cell>
          <cell r="AE219">
            <v>2.0979199999999998</v>
          </cell>
          <cell r="AF219">
            <v>2.0914700000000002</v>
          </cell>
          <cell r="AK219">
            <v>1.03634</v>
          </cell>
          <cell r="AT219">
            <v>2.0565699999999998</v>
          </cell>
          <cell r="AU219">
            <v>2.0586000000000002</v>
          </cell>
          <cell r="AV219">
            <v>2.0677300000000001</v>
          </cell>
          <cell r="BA219">
            <v>1.0319700000000001</v>
          </cell>
          <cell r="CD219">
            <v>2.0355500000000002</v>
          </cell>
          <cell r="CG219">
            <v>1.6698200000000001</v>
          </cell>
          <cell r="CK219">
            <v>1.03556</v>
          </cell>
          <cell r="CN219">
            <v>2.0609600000000001</v>
          </cell>
          <cell r="CO219">
            <v>2.0288599999999999</v>
          </cell>
          <cell r="CP219">
            <v>2.0610300000000001</v>
          </cell>
          <cell r="DH219">
            <v>1.03572</v>
          </cell>
          <cell r="DJ219">
            <v>2.03694</v>
          </cell>
          <cell r="DK219">
            <v>2.08372</v>
          </cell>
          <cell r="DL219">
            <v>2.0499700000000001</v>
          </cell>
          <cell r="EI219">
            <v>1.03749</v>
          </cell>
          <cell r="EJ219">
            <v>2.1176300000000001</v>
          </cell>
          <cell r="EK219">
            <v>2.07735</v>
          </cell>
          <cell r="EL219">
            <v>2.07734</v>
          </cell>
          <cell r="ER219">
            <v>1.0525199999999999</v>
          </cell>
          <cell r="ET219">
            <v>1.55443</v>
          </cell>
          <cell r="EZ219">
            <v>2.3075000000000001</v>
          </cell>
          <cell r="FK219">
            <v>2.0610300000000001</v>
          </cell>
          <cell r="FO219">
            <v>1.03457</v>
          </cell>
        </row>
        <row r="220">
          <cell r="J220">
            <v>2.0469499999999998</v>
          </cell>
          <cell r="K220">
            <v>1.04434</v>
          </cell>
          <cell r="N220">
            <v>2.00223</v>
          </cell>
          <cell r="O220">
            <v>1.04172</v>
          </cell>
          <cell r="R220">
            <v>2.0796800000000002</v>
          </cell>
          <cell r="S220">
            <v>1.0427</v>
          </cell>
          <cell r="V220">
            <v>2.0784799999999999</v>
          </cell>
          <cell r="W220">
            <v>2.0855100000000002</v>
          </cell>
          <cell r="Y220">
            <v>1.0375399999999999</v>
          </cell>
          <cell r="AD220">
            <v>2.0384099999999998</v>
          </cell>
          <cell r="AE220">
            <v>2.0908799999999998</v>
          </cell>
          <cell r="AF220">
            <v>2.08447</v>
          </cell>
          <cell r="AK220">
            <v>1.03616</v>
          </cell>
          <cell r="AT220">
            <v>2.0498599999999998</v>
          </cell>
          <cell r="AU220">
            <v>2.0518800000000001</v>
          </cell>
          <cell r="AV220">
            <v>2.0609600000000001</v>
          </cell>
          <cell r="BA220">
            <v>1.03182</v>
          </cell>
          <cell r="CD220">
            <v>2.0289000000000001</v>
          </cell>
          <cell r="CG220">
            <v>1.66588</v>
          </cell>
          <cell r="CK220">
            <v>1.0354000000000001</v>
          </cell>
          <cell r="CN220">
            <v>2.05423</v>
          </cell>
          <cell r="CO220">
            <v>2.0223900000000001</v>
          </cell>
          <cell r="CP220">
            <v>2.0543</v>
          </cell>
          <cell r="DH220">
            <v>1.03555</v>
          </cell>
          <cell r="DJ220">
            <v>2.0304000000000002</v>
          </cell>
          <cell r="DK220">
            <v>2.07681</v>
          </cell>
          <cell r="DL220">
            <v>2.0433400000000002</v>
          </cell>
          <cell r="EI220">
            <v>1.03731</v>
          </cell>
          <cell r="EJ220">
            <v>2.11043</v>
          </cell>
          <cell r="EK220">
            <v>2.07043</v>
          </cell>
          <cell r="EL220">
            <v>2.0704199999999999</v>
          </cell>
          <cell r="ER220">
            <v>1.05227</v>
          </cell>
          <cell r="ET220">
            <v>1.55186</v>
          </cell>
          <cell r="EZ220">
            <v>2.29962</v>
          </cell>
          <cell r="FK220">
            <v>2.0543800000000001</v>
          </cell>
          <cell r="FO220">
            <v>1.0344100000000001</v>
          </cell>
        </row>
        <row r="221">
          <cell r="J221">
            <v>2.04027</v>
          </cell>
          <cell r="K221">
            <v>1.0441199999999999</v>
          </cell>
          <cell r="N221">
            <v>1.99583</v>
          </cell>
          <cell r="O221">
            <v>1.0415099999999999</v>
          </cell>
          <cell r="R221">
            <v>2.07287</v>
          </cell>
          <cell r="S221">
            <v>1.0424800000000001</v>
          </cell>
          <cell r="V221">
            <v>2.07145</v>
          </cell>
          <cell r="W221">
            <v>2.0784400000000001</v>
          </cell>
          <cell r="Y221">
            <v>1.03735</v>
          </cell>
          <cell r="AD221">
            <v>2.03179</v>
          </cell>
          <cell r="AE221">
            <v>2.0839099999999999</v>
          </cell>
          <cell r="AF221">
            <v>2.0775299999999999</v>
          </cell>
          <cell r="AK221">
            <v>1.03599</v>
          </cell>
          <cell r="AT221">
            <v>2.0432199999999998</v>
          </cell>
          <cell r="AU221">
            <v>2.04522</v>
          </cell>
          <cell r="AV221">
            <v>2.0542600000000002</v>
          </cell>
          <cell r="BA221">
            <v>1.0316700000000001</v>
          </cell>
          <cell r="CD221">
            <v>2.0223100000000001</v>
          </cell>
          <cell r="CG221">
            <v>1.66198</v>
          </cell>
          <cell r="CK221">
            <v>1.0352300000000001</v>
          </cell>
          <cell r="CN221">
            <v>2.0475699999999999</v>
          </cell>
          <cell r="CO221">
            <v>2.0159799999999999</v>
          </cell>
          <cell r="CP221">
            <v>2.0476299999999998</v>
          </cell>
          <cell r="DH221">
            <v>1.03538</v>
          </cell>
          <cell r="DJ221">
            <v>2.0239400000000001</v>
          </cell>
          <cell r="DK221">
            <v>2.0699800000000002</v>
          </cell>
          <cell r="DL221">
            <v>2.0367700000000002</v>
          </cell>
          <cell r="EI221">
            <v>1.0371300000000001</v>
          </cell>
          <cell r="EJ221">
            <v>2.10331</v>
          </cell>
          <cell r="EK221">
            <v>2.0635699999999999</v>
          </cell>
          <cell r="EL221">
            <v>2.0635599999999998</v>
          </cell>
          <cell r="ER221">
            <v>1.05202</v>
          </cell>
          <cell r="ET221">
            <v>1.54932</v>
          </cell>
          <cell r="EZ221">
            <v>2.2918099999999999</v>
          </cell>
          <cell r="FK221">
            <v>2.04779</v>
          </cell>
          <cell r="FO221">
            <v>1.03426</v>
          </cell>
        </row>
        <row r="222">
          <cell r="J222">
            <v>2.0336599999999998</v>
          </cell>
          <cell r="K222">
            <v>1.0439000000000001</v>
          </cell>
          <cell r="N222">
            <v>1.98949</v>
          </cell>
          <cell r="O222">
            <v>1.0412999999999999</v>
          </cell>
          <cell r="R222">
            <v>2.0661200000000002</v>
          </cell>
          <cell r="S222">
            <v>1.04227</v>
          </cell>
          <cell r="V222">
            <v>2.0644800000000001</v>
          </cell>
          <cell r="W222">
            <v>2.07145</v>
          </cell>
          <cell r="Y222">
            <v>1.0371600000000001</v>
          </cell>
          <cell r="AD222">
            <v>2.0252400000000002</v>
          </cell>
          <cell r="AE222">
            <v>2.07701</v>
          </cell>
          <cell r="AF222">
            <v>2.0706600000000002</v>
          </cell>
          <cell r="AK222">
            <v>1.03582</v>
          </cell>
          <cell r="AT222">
            <v>2.0366399999999998</v>
          </cell>
          <cell r="AU222">
            <v>2.0386299999999999</v>
          </cell>
          <cell r="AV222">
            <v>2.0476299999999998</v>
          </cell>
          <cell r="BA222">
            <v>1.03152</v>
          </cell>
          <cell r="CD222">
            <v>2.0157799999999999</v>
          </cell>
          <cell r="CG222">
            <v>1.65811</v>
          </cell>
          <cell r="CK222">
            <v>1.0350600000000001</v>
          </cell>
          <cell r="CN222">
            <v>2.0409700000000002</v>
          </cell>
          <cell r="CO222">
            <v>2.00963</v>
          </cell>
          <cell r="CP222">
            <v>2.0410400000000002</v>
          </cell>
          <cell r="DH222">
            <v>1.03522</v>
          </cell>
          <cell r="DJ222">
            <v>2.0175299999999998</v>
          </cell>
          <cell r="DK222">
            <v>2.0632100000000002</v>
          </cell>
          <cell r="DL222">
            <v>2.0302699999999998</v>
          </cell>
          <cell r="EI222">
            <v>1.0369600000000001</v>
          </cell>
          <cell r="EJ222">
            <v>2.0962499999999999</v>
          </cell>
          <cell r="EK222">
            <v>2.0567899999999999</v>
          </cell>
          <cell r="EL222">
            <v>2.0567799999999998</v>
          </cell>
          <cell r="ER222">
            <v>1.0517700000000001</v>
          </cell>
          <cell r="ET222">
            <v>1.5467900000000001</v>
          </cell>
          <cell r="EZ222">
            <v>2.2840699999999998</v>
          </cell>
          <cell r="FK222">
            <v>2.0412599999999999</v>
          </cell>
          <cell r="FO222">
            <v>1.0341100000000001</v>
          </cell>
        </row>
        <row r="223">
          <cell r="J223">
            <v>2.02711</v>
          </cell>
          <cell r="K223">
            <v>1.0436799999999999</v>
          </cell>
          <cell r="N223">
            <v>1.98322</v>
          </cell>
          <cell r="O223">
            <v>1.0410900000000001</v>
          </cell>
          <cell r="R223">
            <v>2.0594399999999999</v>
          </cell>
          <cell r="S223">
            <v>1.0420499999999999</v>
          </cell>
          <cell r="V223">
            <v>2.0575899999999998</v>
          </cell>
          <cell r="W223">
            <v>2.0645199999999999</v>
          </cell>
          <cell r="Y223">
            <v>1.0369699999999999</v>
          </cell>
          <cell r="AD223">
            <v>2.0187400000000002</v>
          </cell>
          <cell r="AE223">
            <v>2.0701800000000001</v>
          </cell>
          <cell r="AF223">
            <v>2.06385</v>
          </cell>
          <cell r="AK223">
            <v>1.03565</v>
          </cell>
          <cell r="AT223">
            <v>2.0301200000000001</v>
          </cell>
          <cell r="AU223">
            <v>2.0320999999999998</v>
          </cell>
          <cell r="AV223">
            <v>2.0410599999999999</v>
          </cell>
          <cell r="BA223">
            <v>1.03138</v>
          </cell>
          <cell r="CD223">
            <v>2.0093200000000002</v>
          </cell>
          <cell r="CG223">
            <v>1.6542699999999999</v>
          </cell>
          <cell r="CK223">
            <v>1.0348999999999999</v>
          </cell>
          <cell r="CN223">
            <v>2.03443</v>
          </cell>
          <cell r="CO223">
            <v>2.0033400000000001</v>
          </cell>
          <cell r="CP223">
            <v>2.0345</v>
          </cell>
          <cell r="DH223">
            <v>1.03505</v>
          </cell>
          <cell r="DJ223">
            <v>2.01118</v>
          </cell>
          <cell r="DK223">
            <v>2.0565000000000002</v>
          </cell>
          <cell r="DL223">
            <v>2.0238299999999998</v>
          </cell>
          <cell r="EI223">
            <v>1.03678</v>
          </cell>
          <cell r="EJ223">
            <v>2.08927</v>
          </cell>
          <cell r="EK223">
            <v>2.0500699999999998</v>
          </cell>
          <cell r="EL223">
            <v>2.0500600000000002</v>
          </cell>
          <cell r="ER223">
            <v>1.0515300000000001</v>
          </cell>
          <cell r="ET223">
            <v>1.5442800000000001</v>
          </cell>
          <cell r="EZ223">
            <v>2.2764000000000002</v>
          </cell>
          <cell r="FK223">
            <v>2.0347900000000001</v>
          </cell>
          <cell r="FO223">
            <v>1.03396</v>
          </cell>
        </row>
        <row r="224">
          <cell r="J224">
            <v>2.0206300000000001</v>
          </cell>
          <cell r="K224">
            <v>1.0434600000000001</v>
          </cell>
          <cell r="N224">
            <v>1.9770099999999999</v>
          </cell>
          <cell r="O224">
            <v>1.04088</v>
          </cell>
          <cell r="R224">
            <v>2.0528200000000001</v>
          </cell>
          <cell r="S224">
            <v>1.0418400000000001</v>
          </cell>
          <cell r="V224">
            <v>2.0507599999999999</v>
          </cell>
          <cell r="W224">
            <v>2.0576599999999998</v>
          </cell>
          <cell r="Y224">
            <v>1.0367900000000001</v>
          </cell>
          <cell r="AD224">
            <v>2.0123199999999999</v>
          </cell>
          <cell r="AE224">
            <v>2.0634199999999998</v>
          </cell>
          <cell r="AF224">
            <v>2.0571199999999998</v>
          </cell>
          <cell r="AK224">
            <v>1.03548</v>
          </cell>
          <cell r="AT224">
            <v>2.0236700000000001</v>
          </cell>
          <cell r="AU224">
            <v>2.0256400000000001</v>
          </cell>
          <cell r="AV224">
            <v>2.0345499999999999</v>
          </cell>
          <cell r="BA224">
            <v>1.0312300000000001</v>
          </cell>
          <cell r="CD224">
            <v>2.0029300000000001</v>
          </cell>
          <cell r="CG224">
            <v>1.6504700000000001</v>
          </cell>
          <cell r="CK224">
            <v>1.0347299999999999</v>
          </cell>
          <cell r="CN224">
            <v>2.0279600000000002</v>
          </cell>
          <cell r="CO224">
            <v>1.9971099999999999</v>
          </cell>
          <cell r="CP224">
            <v>2.0280300000000002</v>
          </cell>
          <cell r="DH224">
            <v>1.03488</v>
          </cell>
          <cell r="DJ224">
            <v>2.0049000000000001</v>
          </cell>
          <cell r="DK224">
            <v>2.0498599999999998</v>
          </cell>
          <cell r="DL224">
            <v>2.0174500000000002</v>
          </cell>
          <cell r="EI224">
            <v>1.03661</v>
          </cell>
          <cell r="EJ224">
            <v>2.08236</v>
          </cell>
          <cell r="EK224">
            <v>2.0434199999999998</v>
          </cell>
          <cell r="EL224">
            <v>2.0434100000000002</v>
          </cell>
          <cell r="ER224">
            <v>1.0512900000000001</v>
          </cell>
          <cell r="ET224">
            <v>1.54179</v>
          </cell>
          <cell r="EZ224">
            <v>2.2688100000000002</v>
          </cell>
          <cell r="FK224">
            <v>2.0283899999999999</v>
          </cell>
          <cell r="FO224">
            <v>1.0338099999999999</v>
          </cell>
        </row>
        <row r="225">
          <cell r="J225">
            <v>2.0142099999999998</v>
          </cell>
          <cell r="K225">
            <v>1.04325</v>
          </cell>
          <cell r="N225">
            <v>1.97085</v>
          </cell>
          <cell r="O225">
            <v>1.04068</v>
          </cell>
          <cell r="R225">
            <v>2.0462699999999998</v>
          </cell>
          <cell r="S225">
            <v>1.0416300000000001</v>
          </cell>
          <cell r="V225">
            <v>2.0440100000000001</v>
          </cell>
          <cell r="W225">
            <v>2.0508799999999998</v>
          </cell>
          <cell r="Y225">
            <v>1.0366</v>
          </cell>
          <cell r="AD225">
            <v>2.0059499999999999</v>
          </cell>
          <cell r="AE225">
            <v>2.0567199999999999</v>
          </cell>
          <cell r="AF225">
            <v>2.0504500000000001</v>
          </cell>
          <cell r="AK225">
            <v>1.03531</v>
          </cell>
          <cell r="AT225">
            <v>2.01729</v>
          </cell>
          <cell r="AU225">
            <v>2.0192399999999999</v>
          </cell>
          <cell r="AV225">
            <v>2.0281099999999999</v>
          </cell>
          <cell r="BA225">
            <v>1.0310900000000001</v>
          </cell>
          <cell r="CD225">
            <v>1.9965999999999999</v>
          </cell>
          <cell r="CG225">
            <v>1.6467000000000001</v>
          </cell>
          <cell r="CK225">
            <v>1.03457</v>
          </cell>
          <cell r="CN225">
            <v>2.02156</v>
          </cell>
          <cell r="CO225">
            <v>1.9909399999999999</v>
          </cell>
          <cell r="CP225">
            <v>2.02162</v>
          </cell>
          <cell r="DH225">
            <v>1.0347200000000001</v>
          </cell>
          <cell r="DJ225">
            <v>1.99868</v>
          </cell>
          <cell r="DK225">
            <v>2.0432899999999998</v>
          </cell>
          <cell r="DL225">
            <v>2.0111300000000001</v>
          </cell>
          <cell r="EI225">
            <v>1.03644</v>
          </cell>
          <cell r="EJ225">
            <v>2.07551</v>
          </cell>
          <cell r="EK225">
            <v>2.0368300000000001</v>
          </cell>
          <cell r="EL225">
            <v>2.0368300000000001</v>
          </cell>
          <cell r="ER225">
            <v>1.05105</v>
          </cell>
          <cell r="ET225">
            <v>1.53932</v>
          </cell>
          <cell r="EZ225">
            <v>2.2612899999999998</v>
          </cell>
          <cell r="FK225">
            <v>2.0220500000000001</v>
          </cell>
          <cell r="FO225">
            <v>1.03366</v>
          </cell>
        </row>
        <row r="226">
          <cell r="J226">
            <v>2.0078499999999999</v>
          </cell>
          <cell r="K226">
            <v>1.0430299999999999</v>
          </cell>
          <cell r="N226">
            <v>1.9647600000000001</v>
          </cell>
          <cell r="O226">
            <v>1.04047</v>
          </cell>
          <cell r="R226">
            <v>2.0397799999999999</v>
          </cell>
          <cell r="S226">
            <v>1.0414300000000001</v>
          </cell>
          <cell r="V226">
            <v>2.0373199999999998</v>
          </cell>
          <cell r="W226">
            <v>2.0441600000000002</v>
          </cell>
          <cell r="Y226">
            <v>1.0364199999999999</v>
          </cell>
          <cell r="AD226">
            <v>1.9996499999999999</v>
          </cell>
          <cell r="AE226">
            <v>2.05009</v>
          </cell>
          <cell r="AF226">
            <v>2.0438399999999999</v>
          </cell>
          <cell r="AK226">
            <v>1.0351399999999999</v>
          </cell>
          <cell r="AT226">
            <v>2.0109599999999999</v>
          </cell>
          <cell r="AU226">
            <v>2.0129000000000001</v>
          </cell>
          <cell r="AV226">
            <v>2.0217200000000002</v>
          </cell>
          <cell r="BA226">
            <v>1.03094</v>
          </cell>
          <cell r="CD226">
            <v>1.9903200000000001</v>
          </cell>
          <cell r="CG226">
            <v>1.64297</v>
          </cell>
          <cell r="CK226">
            <v>1.0344100000000001</v>
          </cell>
          <cell r="CN226">
            <v>2.0152100000000002</v>
          </cell>
          <cell r="CO226">
            <v>1.9848399999999999</v>
          </cell>
          <cell r="CP226">
            <v>2.0152700000000001</v>
          </cell>
          <cell r="DH226">
            <v>1.0345599999999999</v>
          </cell>
          <cell r="DJ226">
            <v>1.9925200000000001</v>
          </cell>
          <cell r="DK226">
            <v>2.0367799999999998</v>
          </cell>
          <cell r="DL226">
            <v>2.00488</v>
          </cell>
          <cell r="EI226">
            <v>1.03627</v>
          </cell>
          <cell r="EJ226">
            <v>2.06873</v>
          </cell>
          <cell r="EK226">
            <v>2.0303100000000001</v>
          </cell>
          <cell r="EL226">
            <v>2.0303</v>
          </cell>
          <cell r="ER226">
            <v>1.05081</v>
          </cell>
          <cell r="ET226">
            <v>1.53687</v>
          </cell>
          <cell r="EZ226">
            <v>2.2538399999999998</v>
          </cell>
          <cell r="FK226">
            <v>2.0157699999999998</v>
          </cell>
          <cell r="FO226">
            <v>1.0335099999999999</v>
          </cell>
        </row>
        <row r="227">
          <cell r="J227">
            <v>2.00156</v>
          </cell>
          <cell r="K227">
            <v>1.0428200000000001</v>
          </cell>
          <cell r="N227">
            <v>1.9587300000000001</v>
          </cell>
          <cell r="O227">
            <v>1.04027</v>
          </cell>
          <cell r="R227">
            <v>2.0333600000000001</v>
          </cell>
          <cell r="S227">
            <v>1.04122</v>
          </cell>
          <cell r="V227">
            <v>2.0306899999999999</v>
          </cell>
          <cell r="W227">
            <v>2.0375000000000001</v>
          </cell>
          <cell r="Y227">
            <v>1.03624</v>
          </cell>
          <cell r="AD227">
            <v>1.9934000000000001</v>
          </cell>
          <cell r="AE227">
            <v>2.04352</v>
          </cell>
          <cell r="AF227">
            <v>2.0373000000000001</v>
          </cell>
          <cell r="AK227">
            <v>1.03498</v>
          </cell>
          <cell r="AT227">
            <v>2.0046900000000001</v>
          </cell>
          <cell r="AU227">
            <v>2.0066199999999998</v>
          </cell>
          <cell r="AV227">
            <v>2.0154000000000001</v>
          </cell>
          <cell r="BA227">
            <v>1.0307999999999999</v>
          </cell>
          <cell r="CD227">
            <v>1.98411</v>
          </cell>
          <cell r="CG227">
            <v>1.63927</v>
          </cell>
          <cell r="CK227">
            <v>1.03424</v>
          </cell>
          <cell r="CN227">
            <v>2.0089199999999998</v>
          </cell>
          <cell r="CO227">
            <v>1.97878</v>
          </cell>
          <cell r="CP227">
            <v>2.0089899999999998</v>
          </cell>
          <cell r="DH227">
            <v>1.0344</v>
          </cell>
          <cell r="DJ227">
            <v>1.98641</v>
          </cell>
          <cell r="DK227">
            <v>2.0303300000000002</v>
          </cell>
          <cell r="DL227">
            <v>1.99868</v>
          </cell>
          <cell r="EI227">
            <v>1.0361</v>
          </cell>
          <cell r="EJ227">
            <v>2.0620099999999999</v>
          </cell>
          <cell r="EK227">
            <v>2.0238499999999999</v>
          </cell>
          <cell r="EL227">
            <v>2.0238399999999999</v>
          </cell>
          <cell r="ER227">
            <v>1.05057</v>
          </cell>
          <cell r="ET227">
            <v>1.53443</v>
          </cell>
          <cell r="EZ227">
            <v>2.2464499999999998</v>
          </cell>
          <cell r="FK227">
            <v>2.0095399999999999</v>
          </cell>
          <cell r="FO227">
            <v>1.0333699999999999</v>
          </cell>
        </row>
        <row r="228">
          <cell r="J228">
            <v>1.99533</v>
          </cell>
          <cell r="K228">
            <v>1.04261</v>
          </cell>
          <cell r="N228">
            <v>1.9527600000000001</v>
          </cell>
          <cell r="O228">
            <v>1.0400700000000001</v>
          </cell>
          <cell r="R228">
            <v>2.0269900000000001</v>
          </cell>
          <cell r="S228">
            <v>1.04101</v>
          </cell>
          <cell r="V228">
            <v>2.02413</v>
          </cell>
          <cell r="W228">
            <v>2.03091</v>
          </cell>
          <cell r="Y228">
            <v>1.03606</v>
          </cell>
          <cell r="AD228">
            <v>1.98722</v>
          </cell>
          <cell r="AE228">
            <v>2.03701</v>
          </cell>
          <cell r="AF228">
            <v>2.0308299999999999</v>
          </cell>
          <cell r="AK228">
            <v>1.03481</v>
          </cell>
          <cell r="AT228">
            <v>1.9984900000000001</v>
          </cell>
          <cell r="AU228">
            <v>2.0004</v>
          </cell>
          <cell r="AV228">
            <v>2.0091399999999999</v>
          </cell>
          <cell r="BA228">
            <v>1.0306599999999999</v>
          </cell>
          <cell r="CD228">
            <v>1.9779599999999999</v>
          </cell>
          <cell r="CG228">
            <v>1.6355999999999999</v>
          </cell>
          <cell r="CK228">
            <v>1.0340800000000001</v>
          </cell>
          <cell r="CN228">
            <v>2.0026999999999999</v>
          </cell>
          <cell r="CO228">
            <v>1.97279</v>
          </cell>
          <cell r="CP228">
            <v>2.0027599999999999</v>
          </cell>
          <cell r="DH228">
            <v>1.03424</v>
          </cell>
          <cell r="DJ228">
            <v>1.9803599999999999</v>
          </cell>
          <cell r="DK228">
            <v>2.0239500000000001</v>
          </cell>
          <cell r="DL228">
            <v>1.99254</v>
          </cell>
          <cell r="EI228">
            <v>1.03593</v>
          </cell>
          <cell r="EJ228">
            <v>2.0553599999999999</v>
          </cell>
          <cell r="EK228">
            <v>2.0174599999999998</v>
          </cell>
          <cell r="EL228">
            <v>2.0174500000000002</v>
          </cell>
          <cell r="ER228">
            <v>1.0503400000000001</v>
          </cell>
          <cell r="ET228">
            <v>1.5320100000000001</v>
          </cell>
          <cell r="EZ228">
            <v>2.2391399999999999</v>
          </cell>
          <cell r="FK228">
            <v>2.0033799999999999</v>
          </cell>
          <cell r="FO228">
            <v>1.03322</v>
          </cell>
        </row>
        <row r="229">
          <cell r="J229">
            <v>1.98915</v>
          </cell>
          <cell r="K229">
            <v>1.0424</v>
          </cell>
          <cell r="N229">
            <v>1.9468399999999999</v>
          </cell>
          <cell r="O229">
            <v>1.0398700000000001</v>
          </cell>
          <cell r="R229">
            <v>2.0206900000000001</v>
          </cell>
          <cell r="S229">
            <v>1.04081</v>
          </cell>
          <cell r="V229">
            <v>2.0176400000000001</v>
          </cell>
          <cell r="W229">
            <v>2.0243899999999999</v>
          </cell>
          <cell r="Y229">
            <v>1.0358799999999999</v>
          </cell>
          <cell r="AD229">
            <v>1.9811000000000001</v>
          </cell>
          <cell r="AE229">
            <v>2.03057</v>
          </cell>
          <cell r="AF229">
            <v>2.02441</v>
          </cell>
          <cell r="AK229">
            <v>1.0346500000000001</v>
          </cell>
          <cell r="AT229">
            <v>1.99234</v>
          </cell>
          <cell r="AU229">
            <v>1.99424</v>
          </cell>
          <cell r="AV229">
            <v>2.0029400000000002</v>
          </cell>
          <cell r="BA229">
            <v>1.0305200000000001</v>
          </cell>
          <cell r="CD229">
            <v>1.97187</v>
          </cell>
          <cell r="CG229">
            <v>1.6319600000000001</v>
          </cell>
          <cell r="CK229">
            <v>1.03393</v>
          </cell>
          <cell r="CN229">
            <v>1.9965299999999999</v>
          </cell>
          <cell r="CO229">
            <v>1.9668600000000001</v>
          </cell>
          <cell r="CP229">
            <v>1.9965999999999999</v>
          </cell>
          <cell r="DH229">
            <v>1.0340800000000001</v>
          </cell>
          <cell r="DJ229">
            <v>1.97438</v>
          </cell>
          <cell r="DK229">
            <v>2.01762</v>
          </cell>
          <cell r="DL229">
            <v>1.9864599999999999</v>
          </cell>
          <cell r="EI229">
            <v>1.03576</v>
          </cell>
          <cell r="EJ229">
            <v>2.0487799999999998</v>
          </cell>
          <cell r="EK229">
            <v>2.01112</v>
          </cell>
          <cell r="EL229">
            <v>2.01111</v>
          </cell>
          <cell r="ER229">
            <v>1.0501</v>
          </cell>
          <cell r="ET229">
            <v>1.5296099999999999</v>
          </cell>
          <cell r="EZ229">
            <v>2.2318899999999999</v>
          </cell>
          <cell r="FK229">
            <v>1.9972799999999999</v>
          </cell>
          <cell r="FO229">
            <v>1.03308</v>
          </cell>
        </row>
        <row r="230">
          <cell r="J230">
            <v>1.9830399999999999</v>
          </cell>
          <cell r="K230">
            <v>1.0421899999999999</v>
          </cell>
          <cell r="N230">
            <v>1.9409799999999999</v>
          </cell>
          <cell r="O230">
            <v>1.0396700000000001</v>
          </cell>
          <cell r="R230">
            <v>2.01444</v>
          </cell>
          <cell r="S230">
            <v>1.04061</v>
          </cell>
          <cell r="V230">
            <v>2.0112100000000002</v>
          </cell>
          <cell r="W230">
            <v>2.0179299999999998</v>
          </cell>
          <cell r="Y230">
            <v>1.0357000000000001</v>
          </cell>
          <cell r="AD230">
            <v>1.9750300000000001</v>
          </cell>
          <cell r="AE230">
            <v>2.0241899999999999</v>
          </cell>
          <cell r="AF230">
            <v>2.0180600000000002</v>
          </cell>
          <cell r="AK230">
            <v>1.0344899999999999</v>
          </cell>
          <cell r="AT230">
            <v>1.9862599999999999</v>
          </cell>
          <cell r="AU230">
            <v>1.98814</v>
          </cell>
          <cell r="AV230">
            <v>1.9967999999999999</v>
          </cell>
          <cell r="BA230">
            <v>1.0303800000000001</v>
          </cell>
          <cell r="CD230">
            <v>1.96584</v>
          </cell>
          <cell r="CG230">
            <v>1.62835</v>
          </cell>
          <cell r="CK230">
            <v>1.0337700000000001</v>
          </cell>
          <cell r="CN230">
            <v>1.9904200000000001</v>
          </cell>
          <cell r="CO230">
            <v>1.9609700000000001</v>
          </cell>
          <cell r="CP230">
            <v>1.9904900000000001</v>
          </cell>
          <cell r="DH230">
            <v>1.03392</v>
          </cell>
          <cell r="DJ230">
            <v>1.96844</v>
          </cell>
          <cell r="DK230">
            <v>2.0113599999999998</v>
          </cell>
          <cell r="DL230">
            <v>1.98044</v>
          </cell>
          <cell r="EI230">
            <v>1.03559</v>
          </cell>
          <cell r="EJ230">
            <v>2.0422600000000002</v>
          </cell>
          <cell r="EK230">
            <v>2.0048499999999998</v>
          </cell>
          <cell r="EL230">
            <v>2.0048400000000002</v>
          </cell>
          <cell r="ER230">
            <v>1.0498700000000001</v>
          </cell>
          <cell r="ET230">
            <v>1.5272300000000001</v>
          </cell>
          <cell r="EZ230">
            <v>2.2246999999999999</v>
          </cell>
          <cell r="FK230">
            <v>1.9912300000000001</v>
          </cell>
          <cell r="FO230">
            <v>1.0329299999999999</v>
          </cell>
        </row>
        <row r="231">
          <cell r="J231">
            <v>1.97698</v>
          </cell>
          <cell r="K231">
            <v>1.04199</v>
          </cell>
          <cell r="N231">
            <v>1.9351799999999999</v>
          </cell>
          <cell r="O231">
            <v>1.0394699999999999</v>
          </cell>
          <cell r="R231">
            <v>2.0082599999999999</v>
          </cell>
          <cell r="S231">
            <v>1.0404100000000001</v>
          </cell>
          <cell r="V231">
            <v>2.0048400000000002</v>
          </cell>
          <cell r="W231">
            <v>2.01153</v>
          </cell>
          <cell r="Y231">
            <v>1.0355300000000001</v>
          </cell>
          <cell r="AD231">
            <v>1.96902</v>
          </cell>
          <cell r="AE231">
            <v>2.0178699999999998</v>
          </cell>
          <cell r="AF231">
            <v>2.0117699999999998</v>
          </cell>
          <cell r="AK231">
            <v>1.03433</v>
          </cell>
          <cell r="AT231">
            <v>1.9802299999999999</v>
          </cell>
          <cell r="AU231">
            <v>1.9821</v>
          </cell>
          <cell r="AV231">
            <v>1.99072</v>
          </cell>
          <cell r="BA231">
            <v>1.03024</v>
          </cell>
          <cell r="CD231">
            <v>1.95987</v>
          </cell>
          <cell r="CG231">
            <v>1.6247799999999999</v>
          </cell>
          <cell r="CK231">
            <v>1.0336099999999999</v>
          </cell>
          <cell r="CN231">
            <v>1.98437</v>
          </cell>
          <cell r="CO231">
            <v>1.9551499999999999</v>
          </cell>
          <cell r="CP231">
            <v>1.98444</v>
          </cell>
          <cell r="DH231">
            <v>1.03376</v>
          </cell>
          <cell r="DJ231">
            <v>1.9625699999999999</v>
          </cell>
          <cell r="DK231">
            <v>2.0051600000000001</v>
          </cell>
          <cell r="DL231">
            <v>1.97448</v>
          </cell>
          <cell r="EI231">
            <v>1.0354300000000001</v>
          </cell>
          <cell r="EJ231">
            <v>2.0358000000000001</v>
          </cell>
          <cell r="EK231">
            <v>1.9986299999999999</v>
          </cell>
          <cell r="EL231">
            <v>1.9986299999999999</v>
          </cell>
          <cell r="ER231">
            <v>1.0496399999999999</v>
          </cell>
          <cell r="ET231">
            <v>1.5248600000000001</v>
          </cell>
          <cell r="EZ231">
            <v>2.21759</v>
          </cell>
          <cell r="FK231">
            <v>1.9852399999999999</v>
          </cell>
          <cell r="FO231">
            <v>1.0327900000000001</v>
          </cell>
        </row>
        <row r="232">
          <cell r="J232">
            <v>1.97099</v>
          </cell>
          <cell r="K232">
            <v>1.0417799999999999</v>
          </cell>
          <cell r="N232">
            <v>1.92943</v>
          </cell>
          <cell r="O232">
            <v>1.03928</v>
          </cell>
          <cell r="R232">
            <v>2.0021300000000002</v>
          </cell>
          <cell r="S232">
            <v>1.0402100000000001</v>
          </cell>
          <cell r="V232">
            <v>1.9985299999999999</v>
          </cell>
          <cell r="W232">
            <v>2.0051899999999998</v>
          </cell>
          <cell r="Y232">
            <v>1.03535</v>
          </cell>
          <cell r="AD232">
            <v>1.9630700000000001</v>
          </cell>
          <cell r="AE232">
            <v>2.0116100000000001</v>
          </cell>
          <cell r="AF232">
            <v>2.0055299999999998</v>
          </cell>
          <cell r="AK232">
            <v>1.03417</v>
          </cell>
          <cell r="AT232">
            <v>1.9742500000000001</v>
          </cell>
          <cell r="AU232">
            <v>1.9761200000000001</v>
          </cell>
          <cell r="AV232">
            <v>1.9846900000000001</v>
          </cell>
          <cell r="BA232">
            <v>1.0301</v>
          </cell>
          <cell r="CD232">
            <v>1.9539500000000001</v>
          </cell>
          <cell r="CG232">
            <v>1.62124</v>
          </cell>
          <cell r="CK232">
            <v>1.03346</v>
          </cell>
          <cell r="CN232">
            <v>1.97838</v>
          </cell>
          <cell r="CO232">
            <v>1.9493799999999999</v>
          </cell>
          <cell r="CP232">
            <v>1.97844</v>
          </cell>
          <cell r="DH232">
            <v>1.0336099999999999</v>
          </cell>
          <cell r="DJ232">
            <v>1.9567399999999999</v>
          </cell>
          <cell r="DK232">
            <v>1.99901</v>
          </cell>
          <cell r="DL232">
            <v>1.9685699999999999</v>
          </cell>
          <cell r="EI232">
            <v>1.0352699999999999</v>
          </cell>
          <cell r="EJ232">
            <v>2.0293999999999999</v>
          </cell>
          <cell r="EK232">
            <v>1.99248</v>
          </cell>
          <cell r="EL232">
            <v>1.99247</v>
          </cell>
          <cell r="ER232">
            <v>1.04941</v>
          </cell>
          <cell r="ET232">
            <v>1.52251</v>
          </cell>
          <cell r="EZ232">
            <v>2.2105299999999999</v>
          </cell>
          <cell r="FK232">
            <v>1.9793000000000001</v>
          </cell>
          <cell r="FO232">
            <v>1.0326500000000001</v>
          </cell>
        </row>
        <row r="233">
          <cell r="J233">
            <v>1.96505</v>
          </cell>
          <cell r="K233">
            <v>1.04158</v>
          </cell>
          <cell r="N233">
            <v>1.9237299999999999</v>
          </cell>
          <cell r="O233">
            <v>1.03908</v>
          </cell>
          <cell r="R233">
            <v>1.99607</v>
          </cell>
          <cell r="S233">
            <v>1.0400100000000001</v>
          </cell>
          <cell r="V233">
            <v>1.9922899999999999</v>
          </cell>
          <cell r="W233">
            <v>1.99892</v>
          </cell>
          <cell r="Y233">
            <v>1.03518</v>
          </cell>
          <cell r="AD233">
            <v>1.9571799999999999</v>
          </cell>
          <cell r="AE233">
            <v>2.0054099999999999</v>
          </cell>
          <cell r="AF233">
            <v>1.99936</v>
          </cell>
          <cell r="AK233">
            <v>1.0340100000000001</v>
          </cell>
          <cell r="AT233">
            <v>1.96834</v>
          </cell>
          <cell r="AU233">
            <v>1.9701900000000001</v>
          </cell>
          <cell r="AV233">
            <v>1.97872</v>
          </cell>
          <cell r="BA233">
            <v>1.02996</v>
          </cell>
          <cell r="CD233">
            <v>1.9480900000000001</v>
          </cell>
          <cell r="CG233">
            <v>1.61772</v>
          </cell>
          <cell r="CK233">
            <v>1.0333000000000001</v>
          </cell>
          <cell r="CN233">
            <v>1.97245</v>
          </cell>
          <cell r="CO233">
            <v>1.9436599999999999</v>
          </cell>
          <cell r="CP233">
            <v>1.97251</v>
          </cell>
          <cell r="DH233">
            <v>1.03345</v>
          </cell>
          <cell r="DJ233">
            <v>1.9509799999999999</v>
          </cell>
          <cell r="DK233">
            <v>1.9929300000000001</v>
          </cell>
          <cell r="DL233">
            <v>1.96271</v>
          </cell>
          <cell r="EI233">
            <v>1.0350999999999999</v>
          </cell>
          <cell r="EJ233">
            <v>2.0230700000000001</v>
          </cell>
          <cell r="EK233">
            <v>1.98638</v>
          </cell>
          <cell r="EL233">
            <v>1.98638</v>
          </cell>
          <cell r="ER233">
            <v>1.04918</v>
          </cell>
          <cell r="ET233">
            <v>1.52017</v>
          </cell>
          <cell r="EZ233">
            <v>2.2035499999999999</v>
          </cell>
          <cell r="FK233">
            <v>1.97342</v>
          </cell>
          <cell r="FO233">
            <v>1.03251</v>
          </cell>
        </row>
        <row r="234">
          <cell r="J234">
            <v>1.95916</v>
          </cell>
          <cell r="K234">
            <v>1.04138</v>
          </cell>
          <cell r="N234">
            <v>1.9180900000000001</v>
          </cell>
          <cell r="O234">
            <v>1.0388900000000001</v>
          </cell>
          <cell r="R234">
            <v>1.9900500000000001</v>
          </cell>
          <cell r="S234">
            <v>1.03982</v>
          </cell>
          <cell r="V234">
            <v>1.9861</v>
          </cell>
          <cell r="W234">
            <v>1.99271</v>
          </cell>
          <cell r="Y234">
            <v>1.03501</v>
          </cell>
          <cell r="AD234">
            <v>1.9513400000000001</v>
          </cell>
          <cell r="AE234">
            <v>1.9992700000000001</v>
          </cell>
          <cell r="AF234">
            <v>1.99325</v>
          </cell>
          <cell r="AK234">
            <v>1.0338499999999999</v>
          </cell>
          <cell r="AT234">
            <v>1.96248</v>
          </cell>
          <cell r="AU234">
            <v>1.96431</v>
          </cell>
          <cell r="AV234">
            <v>1.97281</v>
          </cell>
          <cell r="BA234">
            <v>1.02983</v>
          </cell>
          <cell r="CD234">
            <v>1.94228</v>
          </cell>
          <cell r="CG234">
            <v>1.6142399999999999</v>
          </cell>
          <cell r="CK234">
            <v>1.03315</v>
          </cell>
          <cell r="CN234">
            <v>1.9665699999999999</v>
          </cell>
          <cell r="CO234">
            <v>1.9379999999999999</v>
          </cell>
          <cell r="CP234">
            <v>1.9666300000000001</v>
          </cell>
          <cell r="DH234">
            <v>1.0333000000000001</v>
          </cell>
          <cell r="DJ234">
            <v>1.94526</v>
          </cell>
          <cell r="DK234">
            <v>1.9869000000000001</v>
          </cell>
          <cell r="DL234">
            <v>1.95692</v>
          </cell>
          <cell r="EI234">
            <v>1.03494</v>
          </cell>
          <cell r="EJ234">
            <v>2.0167899999999999</v>
          </cell>
          <cell r="EK234">
            <v>1.9803500000000001</v>
          </cell>
          <cell r="EL234">
            <v>1.98034</v>
          </cell>
          <cell r="ER234">
            <v>1.0489599999999999</v>
          </cell>
          <cell r="ET234">
            <v>1.51786</v>
          </cell>
          <cell r="EZ234">
            <v>2.1966199999999998</v>
          </cell>
          <cell r="FK234">
            <v>1.9676</v>
          </cell>
          <cell r="FO234">
            <v>1.03237</v>
          </cell>
        </row>
        <row r="235">
          <cell r="J235">
            <v>1.9533400000000001</v>
          </cell>
          <cell r="K235">
            <v>1.04118</v>
          </cell>
          <cell r="N235">
            <v>1.9125000000000001</v>
          </cell>
          <cell r="O235">
            <v>1.0387</v>
          </cell>
          <cell r="R235">
            <v>1.9841</v>
          </cell>
          <cell r="S235">
            <v>1.03962</v>
          </cell>
          <cell r="V235">
            <v>1.9799800000000001</v>
          </cell>
          <cell r="W235">
            <v>1.98655</v>
          </cell>
          <cell r="Y235">
            <v>1.03484</v>
          </cell>
          <cell r="AD235">
            <v>1.94556</v>
          </cell>
          <cell r="AE235">
            <v>1.99319</v>
          </cell>
          <cell r="AF235">
            <v>1.98719</v>
          </cell>
          <cell r="AK235">
            <v>1.03369</v>
          </cell>
          <cell r="AT235">
            <v>1.9566699999999999</v>
          </cell>
          <cell r="AU235">
            <v>1.9584999999999999</v>
          </cell>
          <cell r="AV235">
            <v>1.96695</v>
          </cell>
          <cell r="BA235">
            <v>1.02969</v>
          </cell>
          <cell r="CD235">
            <v>1.9365300000000001</v>
          </cell>
          <cell r="CG235">
            <v>1.6107899999999999</v>
          </cell>
          <cell r="CK235">
            <v>1.0329999999999999</v>
          </cell>
          <cell r="CN235">
            <v>1.9607399999999999</v>
          </cell>
          <cell r="CO235">
            <v>1.9323900000000001</v>
          </cell>
          <cell r="CP235">
            <v>1.9608000000000001</v>
          </cell>
          <cell r="DH235">
            <v>1.0331399999999999</v>
          </cell>
          <cell r="DJ235">
            <v>1.9396</v>
          </cell>
          <cell r="DK235">
            <v>1.98092</v>
          </cell>
          <cell r="DL235">
            <v>1.9511700000000001</v>
          </cell>
          <cell r="EI235">
            <v>1.03478</v>
          </cell>
          <cell r="EJ235">
            <v>2.01057</v>
          </cell>
          <cell r="EK235">
            <v>1.9743599999999999</v>
          </cell>
          <cell r="EL235">
            <v>1.9743599999999999</v>
          </cell>
          <cell r="ER235">
            <v>1.0487299999999999</v>
          </cell>
          <cell r="ET235">
            <v>1.51556</v>
          </cell>
          <cell r="EZ235">
            <v>2.1897600000000002</v>
          </cell>
          <cell r="FK235">
            <v>1.96183</v>
          </cell>
          <cell r="FO235">
            <v>1.03223</v>
          </cell>
        </row>
        <row r="236">
          <cell r="J236">
            <v>1.94756</v>
          </cell>
          <cell r="K236">
            <v>1.04098</v>
          </cell>
          <cell r="N236">
            <v>1.9069700000000001</v>
          </cell>
          <cell r="O236">
            <v>1.03851</v>
          </cell>
          <cell r="R236">
            <v>1.9782</v>
          </cell>
          <cell r="S236">
            <v>1.0394300000000001</v>
          </cell>
          <cell r="V236">
            <v>1.9739100000000001</v>
          </cell>
          <cell r="W236">
            <v>1.9804600000000001</v>
          </cell>
          <cell r="Y236">
            <v>1.03467</v>
          </cell>
          <cell r="AD236">
            <v>1.9398299999999999</v>
          </cell>
          <cell r="AE236">
            <v>1.98716</v>
          </cell>
          <cell r="AF236">
            <v>1.98119</v>
          </cell>
          <cell r="AK236">
            <v>1.0335399999999999</v>
          </cell>
          <cell r="AT236">
            <v>1.95092</v>
          </cell>
          <cell r="AU236">
            <v>1.9527300000000001</v>
          </cell>
          <cell r="AV236">
            <v>1.9611499999999999</v>
          </cell>
          <cell r="BA236">
            <v>1.02956</v>
          </cell>
          <cell r="CD236">
            <v>1.9308399999999999</v>
          </cell>
          <cell r="CG236">
            <v>1.6073599999999999</v>
          </cell>
          <cell r="CK236">
            <v>1.03285</v>
          </cell>
          <cell r="CN236">
            <v>1.9549700000000001</v>
          </cell>
          <cell r="CO236">
            <v>1.92683</v>
          </cell>
          <cell r="CP236">
            <v>1.95503</v>
          </cell>
          <cell r="DH236">
            <v>1.0329900000000001</v>
          </cell>
          <cell r="DJ236">
            <v>1.9339900000000001</v>
          </cell>
          <cell r="DK236">
            <v>1.9750099999999999</v>
          </cell>
          <cell r="DL236">
            <v>1.9454800000000001</v>
          </cell>
          <cell r="EI236">
            <v>1.0346200000000001</v>
          </cell>
          <cell r="EJ236">
            <v>2.0044200000000001</v>
          </cell>
          <cell r="EK236">
            <v>1.96844</v>
          </cell>
          <cell r="EL236">
            <v>1.9684299999999999</v>
          </cell>
          <cell r="ER236">
            <v>1.0485100000000001</v>
          </cell>
          <cell r="ET236">
            <v>1.5132699999999999</v>
          </cell>
          <cell r="EZ236">
            <v>2.1829499999999999</v>
          </cell>
          <cell r="FK236">
            <v>1.95611</v>
          </cell>
          <cell r="FO236">
            <v>1.03209</v>
          </cell>
        </row>
        <row r="237">
          <cell r="J237">
            <v>1.94184</v>
          </cell>
          <cell r="K237">
            <v>1.04078</v>
          </cell>
          <cell r="N237">
            <v>1.9014800000000001</v>
          </cell>
          <cell r="O237">
            <v>1.0383199999999999</v>
          </cell>
          <cell r="R237">
            <v>1.9723599999999999</v>
          </cell>
          <cell r="S237">
            <v>1.0392399999999999</v>
          </cell>
          <cell r="V237">
            <v>1.9679</v>
          </cell>
          <cell r="W237">
            <v>1.9744200000000001</v>
          </cell>
          <cell r="Y237">
            <v>1.0345</v>
          </cell>
          <cell r="AD237">
            <v>1.93415</v>
          </cell>
          <cell r="AE237">
            <v>1.98119</v>
          </cell>
          <cell r="AF237">
            <v>1.97525</v>
          </cell>
          <cell r="AK237">
            <v>1.03338</v>
          </cell>
          <cell r="AT237">
            <v>1.9452199999999999</v>
          </cell>
          <cell r="AU237">
            <v>1.94702</v>
          </cell>
          <cell r="AV237">
            <v>1.9554</v>
          </cell>
          <cell r="BA237">
            <v>1.0294300000000001</v>
          </cell>
          <cell r="CD237">
            <v>1.92519</v>
          </cell>
          <cell r="CG237">
            <v>1.6039699999999999</v>
          </cell>
          <cell r="CK237">
            <v>1.0326900000000001</v>
          </cell>
          <cell r="CN237">
            <v>1.9492499999999999</v>
          </cell>
          <cell r="CO237">
            <v>1.9213199999999999</v>
          </cell>
          <cell r="CP237">
            <v>1.9493100000000001</v>
          </cell>
          <cell r="DH237">
            <v>1.03284</v>
          </cell>
          <cell r="DJ237">
            <v>1.9284399999999999</v>
          </cell>
          <cell r="DK237">
            <v>1.9691399999999999</v>
          </cell>
          <cell r="DL237">
            <v>1.93984</v>
          </cell>
          <cell r="EI237">
            <v>1.0344599999999999</v>
          </cell>
          <cell r="EJ237">
            <v>1.9983200000000001</v>
          </cell>
          <cell r="EK237">
            <v>1.9625699999999999</v>
          </cell>
          <cell r="EL237">
            <v>1.9625600000000001</v>
          </cell>
          <cell r="ER237">
            <v>1.0482899999999999</v>
          </cell>
          <cell r="ET237">
            <v>1.5109999999999999</v>
          </cell>
          <cell r="EZ237">
            <v>2.1762100000000002</v>
          </cell>
          <cell r="FK237">
            <v>1.95044</v>
          </cell>
          <cell r="FO237">
            <v>1.0319499999999999</v>
          </cell>
        </row>
        <row r="238">
          <cell r="J238">
            <v>1.93618</v>
          </cell>
          <cell r="K238">
            <v>1.0405899999999999</v>
          </cell>
          <cell r="N238">
            <v>1.89605</v>
          </cell>
          <cell r="O238">
            <v>1.03813</v>
          </cell>
          <cell r="R238">
            <v>1.9665699999999999</v>
          </cell>
          <cell r="S238">
            <v>1.03905</v>
          </cell>
          <cell r="V238">
            <v>1.9619500000000001</v>
          </cell>
          <cell r="W238">
            <v>1.96844</v>
          </cell>
          <cell r="Y238">
            <v>1.03433</v>
          </cell>
          <cell r="AD238">
            <v>1.9285300000000001</v>
          </cell>
          <cell r="AE238">
            <v>1.9752799999999999</v>
          </cell>
          <cell r="AF238">
            <v>1.96936</v>
          </cell>
          <cell r="AK238">
            <v>1.0332300000000001</v>
          </cell>
          <cell r="AT238">
            <v>1.93957</v>
          </cell>
          <cell r="AU238">
            <v>1.94136</v>
          </cell>
          <cell r="AV238">
            <v>1.9497</v>
          </cell>
          <cell r="BA238">
            <v>1.02929</v>
          </cell>
          <cell r="CD238">
            <v>1.9196</v>
          </cell>
          <cell r="CG238">
            <v>1.6006100000000001</v>
          </cell>
          <cell r="CK238">
            <v>1.0325500000000001</v>
          </cell>
          <cell r="CN238">
            <v>1.9435899999999999</v>
          </cell>
          <cell r="CO238">
            <v>1.9158599999999999</v>
          </cell>
          <cell r="CP238">
            <v>1.9436500000000001</v>
          </cell>
          <cell r="DH238">
            <v>1.0326900000000001</v>
          </cell>
          <cell r="DJ238">
            <v>1.92293</v>
          </cell>
          <cell r="DK238">
            <v>1.9633400000000001</v>
          </cell>
          <cell r="DL238">
            <v>1.93425</v>
          </cell>
          <cell r="EI238">
            <v>1.0343</v>
          </cell>
          <cell r="EJ238">
            <v>1.99227</v>
          </cell>
          <cell r="EK238">
            <v>1.9567600000000001</v>
          </cell>
          <cell r="EL238">
            <v>1.95675</v>
          </cell>
          <cell r="ER238">
            <v>1.0480700000000001</v>
          </cell>
          <cell r="ET238">
            <v>1.50875</v>
          </cell>
          <cell r="EZ238">
            <v>2.16953</v>
          </cell>
          <cell r="FK238">
            <v>1.9448300000000001</v>
          </cell>
          <cell r="FO238">
            <v>1.03182</v>
          </cell>
        </row>
        <row r="239">
          <cell r="J239">
            <v>1.9305600000000001</v>
          </cell>
          <cell r="K239">
            <v>1.0403899999999999</v>
          </cell>
          <cell r="N239">
            <v>1.8906700000000001</v>
          </cell>
          <cell r="O239">
            <v>1.0379499999999999</v>
          </cell>
          <cell r="R239">
            <v>1.9608300000000001</v>
          </cell>
          <cell r="S239">
            <v>1.0388599999999999</v>
          </cell>
          <cell r="V239">
            <v>1.9560500000000001</v>
          </cell>
          <cell r="W239">
            <v>1.96252</v>
          </cell>
          <cell r="Y239">
            <v>1.03417</v>
          </cell>
          <cell r="AD239">
            <v>1.92296</v>
          </cell>
          <cell r="AE239">
            <v>1.9694199999999999</v>
          </cell>
          <cell r="AF239">
            <v>1.96353</v>
          </cell>
          <cell r="AK239">
            <v>1.03308</v>
          </cell>
          <cell r="AT239">
            <v>1.93398</v>
          </cell>
          <cell r="AU239">
            <v>1.9357599999999999</v>
          </cell>
          <cell r="AV239">
            <v>1.9440500000000001</v>
          </cell>
          <cell r="BA239">
            <v>1.0291600000000001</v>
          </cell>
          <cell r="CD239">
            <v>1.9140600000000001</v>
          </cell>
          <cell r="CG239">
            <v>1.59727</v>
          </cell>
          <cell r="CK239">
            <v>1.0324</v>
          </cell>
          <cell r="CN239">
            <v>1.93797</v>
          </cell>
          <cell r="CO239">
            <v>1.91045</v>
          </cell>
          <cell r="CP239">
            <v>1.9380299999999999</v>
          </cell>
          <cell r="DH239">
            <v>1.03254</v>
          </cell>
          <cell r="DJ239">
            <v>1.9174800000000001</v>
          </cell>
          <cell r="DK239">
            <v>1.9575800000000001</v>
          </cell>
          <cell r="DL239">
            <v>1.92872</v>
          </cell>
          <cell r="EI239">
            <v>1.0341499999999999</v>
          </cell>
          <cell r="EJ239">
            <v>1.9862899999999999</v>
          </cell>
          <cell r="EK239">
            <v>1.9510000000000001</v>
          </cell>
          <cell r="EL239">
            <v>1.95099</v>
          </cell>
          <cell r="ER239">
            <v>1.0478499999999999</v>
          </cell>
          <cell r="ET239">
            <v>1.50651</v>
          </cell>
          <cell r="EZ239">
            <v>2.1629100000000001</v>
          </cell>
          <cell r="FK239">
            <v>1.93926</v>
          </cell>
          <cell r="FO239">
            <v>1.0316799999999999</v>
          </cell>
        </row>
        <row r="240">
          <cell r="J240">
            <v>1.925</v>
          </cell>
          <cell r="K240">
            <v>1.0402</v>
          </cell>
          <cell r="N240">
            <v>1.88534</v>
          </cell>
          <cell r="O240">
            <v>1.03776</v>
          </cell>
          <cell r="R240">
            <v>1.9551400000000001</v>
          </cell>
          <cell r="S240">
            <v>1.03867</v>
          </cell>
          <cell r="V240">
            <v>1.95021</v>
          </cell>
          <cell r="W240">
            <v>1.95665</v>
          </cell>
          <cell r="Y240">
            <v>1.034</v>
          </cell>
          <cell r="AD240">
            <v>1.91744</v>
          </cell>
          <cell r="AE240">
            <v>1.9636199999999999</v>
          </cell>
          <cell r="AF240">
            <v>1.9577500000000001</v>
          </cell>
          <cell r="AK240">
            <v>1.0329299999999999</v>
          </cell>
          <cell r="AT240">
            <v>1.9284300000000001</v>
          </cell>
          <cell r="AU240">
            <v>1.9301999999999999</v>
          </cell>
          <cell r="AV240">
            <v>1.9384600000000001</v>
          </cell>
          <cell r="BA240">
            <v>1.0290299999999999</v>
          </cell>
          <cell r="CD240">
            <v>1.9085799999999999</v>
          </cell>
          <cell r="CG240">
            <v>1.59396</v>
          </cell>
          <cell r="CK240">
            <v>1.0322499999999999</v>
          </cell>
          <cell r="CN240">
            <v>1.93241</v>
          </cell>
          <cell r="CO240">
            <v>1.90509</v>
          </cell>
          <cell r="CP240">
            <v>1.9324699999999999</v>
          </cell>
          <cell r="DH240">
            <v>1.0323899999999999</v>
          </cell>
          <cell r="DJ240">
            <v>1.9120699999999999</v>
          </cell>
          <cell r="DK240">
            <v>1.9518800000000001</v>
          </cell>
          <cell r="DL240">
            <v>1.92323</v>
          </cell>
          <cell r="EI240">
            <v>1.03399</v>
          </cell>
          <cell r="EJ240">
            <v>1.9803599999999999</v>
          </cell>
          <cell r="EK240">
            <v>1.94529</v>
          </cell>
          <cell r="EL240">
            <v>1.9452799999999999</v>
          </cell>
          <cell r="ER240">
            <v>1.0476300000000001</v>
          </cell>
          <cell r="ET240">
            <v>1.5042899999999999</v>
          </cell>
          <cell r="EZ240">
            <v>2.1563400000000001</v>
          </cell>
          <cell r="FK240">
            <v>1.9337500000000001</v>
          </cell>
          <cell r="FO240">
            <v>1.0315399999999999</v>
          </cell>
        </row>
        <row r="241">
          <cell r="J241">
            <v>1.9194899999999999</v>
          </cell>
          <cell r="K241">
            <v>1.0400100000000001</v>
          </cell>
          <cell r="N241">
            <v>1.8800600000000001</v>
          </cell>
          <cell r="O241">
            <v>1.0375799999999999</v>
          </cell>
          <cell r="R241">
            <v>1.9495100000000001</v>
          </cell>
          <cell r="S241">
            <v>1.0384800000000001</v>
          </cell>
          <cell r="V241">
            <v>1.9444300000000001</v>
          </cell>
          <cell r="W241">
            <v>1.9508399999999999</v>
          </cell>
          <cell r="Y241">
            <v>1.0338400000000001</v>
          </cell>
          <cell r="AD241">
            <v>1.9119699999999999</v>
          </cell>
          <cell r="AE241">
            <v>1.95787</v>
          </cell>
          <cell r="AF241">
            <v>1.9520200000000001</v>
          </cell>
          <cell r="AK241">
            <v>1.03278</v>
          </cell>
          <cell r="AT241">
            <v>1.9229400000000001</v>
          </cell>
          <cell r="AU241">
            <v>1.9247000000000001</v>
          </cell>
          <cell r="AV241">
            <v>1.93292</v>
          </cell>
          <cell r="BA241">
            <v>1.0288999999999999</v>
          </cell>
          <cell r="CD241">
            <v>1.9031400000000001</v>
          </cell>
          <cell r="CG241">
            <v>1.5906800000000001</v>
          </cell>
          <cell r="CK241">
            <v>1.0321</v>
          </cell>
          <cell r="CN241">
            <v>1.9269000000000001</v>
          </cell>
          <cell r="CO241">
            <v>1.89978</v>
          </cell>
          <cell r="CP241">
            <v>1.92696</v>
          </cell>
          <cell r="DH241">
            <v>1.0322499999999999</v>
          </cell>
          <cell r="DJ241">
            <v>1.9067099999999999</v>
          </cell>
          <cell r="DK241">
            <v>1.9462299999999999</v>
          </cell>
          <cell r="DL241">
            <v>1.9177999999999999</v>
          </cell>
          <cell r="EI241">
            <v>1.0338400000000001</v>
          </cell>
          <cell r="EJ241">
            <v>1.97448</v>
          </cell>
          <cell r="EK241">
            <v>1.93963</v>
          </cell>
          <cell r="EL241">
            <v>1.93963</v>
          </cell>
          <cell r="ER241">
            <v>1.04742</v>
          </cell>
          <cell r="ET241">
            <v>1.5020899999999999</v>
          </cell>
          <cell r="EZ241">
            <v>2.1498400000000002</v>
          </cell>
          <cell r="FK241">
            <v>1.9282900000000001</v>
          </cell>
          <cell r="FO241">
            <v>1.0314099999999999</v>
          </cell>
        </row>
        <row r="242">
          <cell r="J242">
            <v>1.91404</v>
          </cell>
          <cell r="K242">
            <v>1.03982</v>
          </cell>
          <cell r="N242">
            <v>1.8748199999999999</v>
          </cell>
          <cell r="O242">
            <v>1.03739</v>
          </cell>
          <cell r="R242">
            <v>1.9439299999999999</v>
          </cell>
          <cell r="S242">
            <v>1.0383</v>
          </cell>
          <cell r="V242">
            <v>1.9387000000000001</v>
          </cell>
          <cell r="W242">
            <v>1.9450799999999999</v>
          </cell>
          <cell r="Y242">
            <v>1.0336700000000001</v>
          </cell>
          <cell r="AD242">
            <v>1.90655</v>
          </cell>
          <cell r="AE242">
            <v>1.95217</v>
          </cell>
          <cell r="AF242">
            <v>1.94635</v>
          </cell>
          <cell r="AK242">
            <v>1.0326299999999999</v>
          </cell>
          <cell r="AT242">
            <v>1.9175</v>
          </cell>
          <cell r="AU242">
            <v>1.9192499999999999</v>
          </cell>
          <cell r="AV242">
            <v>1.92743</v>
          </cell>
          <cell r="BA242">
            <v>1.02877</v>
          </cell>
          <cell r="CD242">
            <v>1.89775</v>
          </cell>
          <cell r="CG242">
            <v>1.5874299999999999</v>
          </cell>
          <cell r="CK242">
            <v>1.03196</v>
          </cell>
          <cell r="CN242">
            <v>1.92144</v>
          </cell>
          <cell r="CO242">
            <v>1.89452</v>
          </cell>
          <cell r="CP242">
            <v>1.9215</v>
          </cell>
          <cell r="DH242">
            <v>1.0321</v>
          </cell>
          <cell r="DJ242">
            <v>1.90141</v>
          </cell>
          <cell r="DK242">
            <v>1.9406399999999999</v>
          </cell>
          <cell r="DL242">
            <v>1.9124099999999999</v>
          </cell>
          <cell r="EI242">
            <v>1.03369</v>
          </cell>
          <cell r="EJ242">
            <v>1.9686600000000001</v>
          </cell>
          <cell r="EK242">
            <v>1.9340299999999999</v>
          </cell>
          <cell r="EL242">
            <v>1.9340200000000001</v>
          </cell>
          <cell r="ER242">
            <v>1.0471999999999999</v>
          </cell>
          <cell r="ET242">
            <v>1.4998899999999999</v>
          </cell>
          <cell r="EZ242">
            <v>2.1433900000000001</v>
          </cell>
          <cell r="FK242">
            <v>1.9228700000000001</v>
          </cell>
          <cell r="FO242">
            <v>1.03128</v>
          </cell>
        </row>
        <row r="243">
          <cell r="J243">
            <v>1.90863</v>
          </cell>
          <cell r="K243">
            <v>1.0396300000000001</v>
          </cell>
          <cell r="N243">
            <v>1.8696299999999999</v>
          </cell>
          <cell r="O243">
            <v>1.03721</v>
          </cell>
          <cell r="R243">
            <v>1.9383999999999999</v>
          </cell>
          <cell r="S243">
            <v>1.0381100000000001</v>
          </cell>
          <cell r="V243">
            <v>1.93302</v>
          </cell>
          <cell r="W243">
            <v>1.9393800000000001</v>
          </cell>
          <cell r="Y243">
            <v>1.0335099999999999</v>
          </cell>
          <cell r="AD243">
            <v>1.9011899999999999</v>
          </cell>
          <cell r="AE243">
            <v>1.94652</v>
          </cell>
          <cell r="AF243">
            <v>1.9407300000000001</v>
          </cell>
          <cell r="AK243">
            <v>1.0324800000000001</v>
          </cell>
          <cell r="AT243">
            <v>1.91211</v>
          </cell>
          <cell r="AU243">
            <v>1.91384</v>
          </cell>
          <cell r="AV243">
            <v>1.9219900000000001</v>
          </cell>
          <cell r="BA243">
            <v>1.0286500000000001</v>
          </cell>
          <cell r="CD243">
            <v>1.89242</v>
          </cell>
          <cell r="CG243">
            <v>1.5842000000000001</v>
          </cell>
          <cell r="CK243">
            <v>1.0318099999999999</v>
          </cell>
          <cell r="CN243">
            <v>1.9160299999999999</v>
          </cell>
          <cell r="CO243">
            <v>1.88931</v>
          </cell>
          <cell r="CP243">
            <v>1.9160900000000001</v>
          </cell>
          <cell r="DH243">
            <v>1.03196</v>
          </cell>
          <cell r="DJ243">
            <v>1.89615</v>
          </cell>
          <cell r="DK243">
            <v>1.93509</v>
          </cell>
          <cell r="DL243">
            <v>1.90707</v>
          </cell>
          <cell r="EI243">
            <v>1.0335300000000001</v>
          </cell>
          <cell r="EJ243">
            <v>1.96289</v>
          </cell>
          <cell r="EK243">
            <v>1.92848</v>
          </cell>
          <cell r="EL243">
            <v>1.9284699999999999</v>
          </cell>
          <cell r="ER243">
            <v>1.0469900000000001</v>
          </cell>
          <cell r="ET243">
            <v>1.4977199999999999</v>
          </cell>
          <cell r="EZ243">
            <v>2.137</v>
          </cell>
          <cell r="FK243">
            <v>1.91751</v>
          </cell>
          <cell r="FO243">
            <v>1.03115</v>
          </cell>
        </row>
        <row r="244">
          <cell r="J244">
            <v>1.90327</v>
          </cell>
          <cell r="K244">
            <v>1.0394399999999999</v>
          </cell>
          <cell r="N244">
            <v>1.86449</v>
          </cell>
          <cell r="O244">
            <v>1.0370299999999999</v>
          </cell>
          <cell r="R244">
            <v>1.93292</v>
          </cell>
          <cell r="S244">
            <v>1.03793</v>
          </cell>
          <cell r="V244">
            <v>1.9274</v>
          </cell>
          <cell r="W244">
            <v>1.9337200000000001</v>
          </cell>
          <cell r="Y244">
            <v>1.03335</v>
          </cell>
          <cell r="AD244">
            <v>1.8958699999999999</v>
          </cell>
          <cell r="AE244">
            <v>1.94093</v>
          </cell>
          <cell r="AF244">
            <v>1.93516</v>
          </cell>
          <cell r="AK244">
            <v>1.03233</v>
          </cell>
          <cell r="AT244">
            <v>1.90676</v>
          </cell>
          <cell r="AU244">
            <v>1.90849</v>
          </cell>
          <cell r="AV244">
            <v>1.9166000000000001</v>
          </cell>
          <cell r="BA244">
            <v>1.0285200000000001</v>
          </cell>
          <cell r="CD244">
            <v>1.88713</v>
          </cell>
          <cell r="CG244">
            <v>1.581</v>
          </cell>
          <cell r="CK244">
            <v>1.0316700000000001</v>
          </cell>
          <cell r="CN244">
            <v>1.9106700000000001</v>
          </cell>
          <cell r="CO244">
            <v>1.8841399999999999</v>
          </cell>
          <cell r="CP244">
            <v>1.91073</v>
          </cell>
          <cell r="DH244">
            <v>1.0318099999999999</v>
          </cell>
          <cell r="DJ244">
            <v>1.89093</v>
          </cell>
          <cell r="DK244">
            <v>1.9295899999999999</v>
          </cell>
          <cell r="DL244">
            <v>1.90178</v>
          </cell>
          <cell r="EI244">
            <v>1.03338</v>
          </cell>
          <cell r="EJ244">
            <v>1.9571799999999999</v>
          </cell>
          <cell r="EK244">
            <v>1.9229799999999999</v>
          </cell>
          <cell r="EL244">
            <v>1.9229700000000001</v>
          </cell>
          <cell r="ER244">
            <v>1.04678</v>
          </cell>
          <cell r="ET244">
            <v>1.49556</v>
          </cell>
          <cell r="EZ244">
            <v>2.1306600000000002</v>
          </cell>
          <cell r="FK244">
            <v>1.9121900000000001</v>
          </cell>
          <cell r="FO244">
            <v>1.03101</v>
          </cell>
        </row>
        <row r="245">
          <cell r="J245">
            <v>1.8979600000000001</v>
          </cell>
          <cell r="K245">
            <v>1.0392600000000001</v>
          </cell>
          <cell r="N245">
            <v>1.8593999999999999</v>
          </cell>
          <cell r="O245">
            <v>1.0368599999999999</v>
          </cell>
          <cell r="R245">
            <v>1.9274899999999999</v>
          </cell>
          <cell r="S245">
            <v>1.03775</v>
          </cell>
          <cell r="V245">
            <v>1.9218200000000001</v>
          </cell>
          <cell r="W245">
            <v>1.9281299999999999</v>
          </cell>
          <cell r="Y245">
            <v>1.0331900000000001</v>
          </cell>
          <cell r="AD245">
            <v>1.89059</v>
          </cell>
          <cell r="AE245">
            <v>1.9353899999999999</v>
          </cell>
          <cell r="AF245">
            <v>1.92964</v>
          </cell>
          <cell r="AK245">
            <v>1.0321800000000001</v>
          </cell>
          <cell r="AT245">
            <v>1.90147</v>
          </cell>
          <cell r="AU245">
            <v>1.9031800000000001</v>
          </cell>
          <cell r="AV245">
            <v>1.9112499999999999</v>
          </cell>
          <cell r="BA245">
            <v>1.0283899999999999</v>
          </cell>
          <cell r="CD245">
            <v>1.8818900000000001</v>
          </cell>
          <cell r="CG245">
            <v>1.5778300000000001</v>
          </cell>
          <cell r="CK245">
            <v>1.0315300000000001</v>
          </cell>
          <cell r="CN245">
            <v>1.9053599999999999</v>
          </cell>
          <cell r="CO245">
            <v>1.8790199999999999</v>
          </cell>
          <cell r="CP245">
            <v>1.90541</v>
          </cell>
          <cell r="DH245">
            <v>1.0316700000000001</v>
          </cell>
          <cell r="DJ245">
            <v>1.8857699999999999</v>
          </cell>
          <cell r="DK245">
            <v>1.92415</v>
          </cell>
          <cell r="DL245">
            <v>1.8965399999999999</v>
          </cell>
          <cell r="EI245">
            <v>1.0332300000000001</v>
          </cell>
          <cell r="EJ245">
            <v>1.9515199999999999</v>
          </cell>
          <cell r="EK245">
            <v>1.91753</v>
          </cell>
          <cell r="EL245">
            <v>1.9175199999999999</v>
          </cell>
          <cell r="ER245">
            <v>1.04657</v>
          </cell>
          <cell r="ET245">
            <v>1.4934099999999999</v>
          </cell>
          <cell r="EZ245">
            <v>2.1243799999999999</v>
          </cell>
          <cell r="FK245">
            <v>1.9069199999999999</v>
          </cell>
          <cell r="FO245">
            <v>1.03088</v>
          </cell>
        </row>
        <row r="246">
          <cell r="J246">
            <v>1.8927</v>
          </cell>
          <cell r="K246">
            <v>1.0390699999999999</v>
          </cell>
          <cell r="N246">
            <v>1.85436</v>
          </cell>
          <cell r="O246">
            <v>1.03668</v>
          </cell>
          <cell r="R246">
            <v>1.92211</v>
          </cell>
          <cell r="S246">
            <v>1.0375700000000001</v>
          </cell>
          <cell r="V246">
            <v>1.9162999999999999</v>
          </cell>
          <cell r="W246">
            <v>1.92258</v>
          </cell>
          <cell r="Y246">
            <v>1.03304</v>
          </cell>
          <cell r="AD246">
            <v>1.88537</v>
          </cell>
          <cell r="AE246">
            <v>1.9298900000000001</v>
          </cell>
          <cell r="AF246">
            <v>1.9241699999999999</v>
          </cell>
          <cell r="AK246">
            <v>1.0320400000000001</v>
          </cell>
          <cell r="AT246">
            <v>1.89622</v>
          </cell>
          <cell r="AU246">
            <v>1.8979200000000001</v>
          </cell>
          <cell r="AV246">
            <v>1.9059600000000001</v>
          </cell>
          <cell r="BA246">
            <v>1.02827</v>
          </cell>
          <cell r="CD246">
            <v>1.8767</v>
          </cell>
          <cell r="CG246">
            <v>1.5746800000000001</v>
          </cell>
          <cell r="CK246">
            <v>1.03139</v>
          </cell>
          <cell r="CN246">
            <v>1.9000900000000001</v>
          </cell>
          <cell r="CO246">
            <v>1.8739399999999999</v>
          </cell>
          <cell r="CP246">
            <v>1.90015</v>
          </cell>
          <cell r="DH246">
            <v>1.0315300000000001</v>
          </cell>
          <cell r="DJ246">
            <v>1.8806499999999999</v>
          </cell>
          <cell r="DK246">
            <v>1.91875</v>
          </cell>
          <cell r="DL246">
            <v>1.8913500000000001</v>
          </cell>
          <cell r="EI246">
            <v>1.03308</v>
          </cell>
          <cell r="EJ246">
            <v>1.94591</v>
          </cell>
          <cell r="EK246">
            <v>1.9121300000000001</v>
          </cell>
          <cell r="EL246">
            <v>1.91212</v>
          </cell>
          <cell r="ER246">
            <v>1.04636</v>
          </cell>
          <cell r="ET246">
            <v>1.4912799999999999</v>
          </cell>
          <cell r="EZ246">
            <v>2.11815</v>
          </cell>
          <cell r="FK246">
            <v>1.9016999999999999</v>
          </cell>
          <cell r="FO246">
            <v>1.0307500000000001</v>
          </cell>
        </row>
        <row r="247">
          <cell r="J247">
            <v>1.8874899999999999</v>
          </cell>
          <cell r="K247">
            <v>1.0388900000000001</v>
          </cell>
          <cell r="N247">
            <v>1.8493599999999999</v>
          </cell>
          <cell r="O247">
            <v>1.0365</v>
          </cell>
          <cell r="R247">
            <v>1.9167799999999999</v>
          </cell>
          <cell r="S247">
            <v>1.03739</v>
          </cell>
          <cell r="V247">
            <v>1.91083</v>
          </cell>
          <cell r="W247">
            <v>1.9170799999999999</v>
          </cell>
          <cell r="Y247">
            <v>1.03288</v>
          </cell>
          <cell r="AD247">
            <v>1.88019</v>
          </cell>
          <cell r="AE247">
            <v>1.92445</v>
          </cell>
          <cell r="AF247">
            <v>1.91876</v>
          </cell>
          <cell r="AK247">
            <v>1.03189</v>
          </cell>
          <cell r="AT247">
            <v>1.8910199999999999</v>
          </cell>
          <cell r="AU247">
            <v>1.8927099999999999</v>
          </cell>
          <cell r="AV247">
            <v>1.9007099999999999</v>
          </cell>
          <cell r="BA247">
            <v>1.0281400000000001</v>
          </cell>
          <cell r="CD247">
            <v>1.87155</v>
          </cell>
          <cell r="CG247">
            <v>1.5715600000000001</v>
          </cell>
          <cell r="CK247">
            <v>1.03125</v>
          </cell>
          <cell r="CN247">
            <v>1.8948700000000001</v>
          </cell>
          <cell r="CO247">
            <v>1.8689100000000001</v>
          </cell>
          <cell r="CP247">
            <v>1.89493</v>
          </cell>
          <cell r="DH247">
            <v>1.03139</v>
          </cell>
          <cell r="DJ247">
            <v>1.87557</v>
          </cell>
          <cell r="DK247">
            <v>1.9134</v>
          </cell>
          <cell r="DL247">
            <v>1.8862000000000001</v>
          </cell>
          <cell r="EI247">
            <v>1.0329299999999999</v>
          </cell>
          <cell r="EJ247">
            <v>1.94035</v>
          </cell>
          <cell r="EK247">
            <v>1.9067799999999999</v>
          </cell>
          <cell r="EL247">
            <v>1.9067700000000001</v>
          </cell>
          <cell r="ER247">
            <v>1.0461499999999999</v>
          </cell>
          <cell r="ET247">
            <v>1.48916</v>
          </cell>
          <cell r="EZ247">
            <v>2.11198</v>
          </cell>
          <cell r="FK247">
            <v>1.89652</v>
          </cell>
          <cell r="FO247">
            <v>1.0306200000000001</v>
          </cell>
        </row>
        <row r="248">
          <cell r="J248">
            <v>1.88232</v>
          </cell>
          <cell r="K248">
            <v>1.0387</v>
          </cell>
          <cell r="N248">
            <v>1.8444</v>
          </cell>
          <cell r="O248">
            <v>1.03633</v>
          </cell>
          <cell r="R248">
            <v>1.9115</v>
          </cell>
          <cell r="S248">
            <v>1.03721</v>
          </cell>
          <cell r="V248">
            <v>1.9054199999999999</v>
          </cell>
          <cell r="W248">
            <v>1.91164</v>
          </cell>
          <cell r="Y248">
            <v>1.0327200000000001</v>
          </cell>
          <cell r="AD248">
            <v>1.8750599999999999</v>
          </cell>
          <cell r="AE248">
            <v>1.91906</v>
          </cell>
          <cell r="AF248">
            <v>1.9133899999999999</v>
          </cell>
          <cell r="AK248">
            <v>1.0317499999999999</v>
          </cell>
          <cell r="AT248">
            <v>1.8858699999999999</v>
          </cell>
          <cell r="AU248">
            <v>1.8875500000000001</v>
          </cell>
          <cell r="AV248">
            <v>1.89551</v>
          </cell>
          <cell r="BA248">
            <v>1.0280199999999999</v>
          </cell>
          <cell r="CD248">
            <v>1.86646</v>
          </cell>
          <cell r="CG248">
            <v>1.56847</v>
          </cell>
          <cell r="CK248">
            <v>1.03111</v>
          </cell>
          <cell r="CN248">
            <v>1.8896999999999999</v>
          </cell>
          <cell r="CO248">
            <v>1.86392</v>
          </cell>
          <cell r="CP248">
            <v>1.88975</v>
          </cell>
          <cell r="DH248">
            <v>1.03125</v>
          </cell>
          <cell r="DJ248">
            <v>1.8705400000000001</v>
          </cell>
          <cell r="DK248">
            <v>1.90811</v>
          </cell>
          <cell r="DL248">
            <v>1.8811</v>
          </cell>
          <cell r="EI248">
            <v>1.0327900000000001</v>
          </cell>
          <cell r="EJ248">
            <v>1.9348399999999999</v>
          </cell>
          <cell r="EK248">
            <v>1.9014800000000001</v>
          </cell>
          <cell r="EL248">
            <v>1.90147</v>
          </cell>
          <cell r="ER248">
            <v>1.0459499999999999</v>
          </cell>
          <cell r="ET248">
            <v>1.48706</v>
          </cell>
          <cell r="EZ248">
            <v>2.1058599999999998</v>
          </cell>
          <cell r="FK248">
            <v>1.8913899999999999</v>
          </cell>
          <cell r="FO248">
            <v>1.0305</v>
          </cell>
        </row>
        <row r="249">
          <cell r="J249">
            <v>1.8772</v>
          </cell>
          <cell r="K249">
            <v>1.0385200000000001</v>
          </cell>
          <cell r="N249">
            <v>1.8394900000000001</v>
          </cell>
          <cell r="O249">
            <v>1.03616</v>
          </cell>
          <cell r="R249">
            <v>1.9062600000000001</v>
          </cell>
          <cell r="S249">
            <v>1.03704</v>
          </cell>
          <cell r="V249">
            <v>1.90005</v>
          </cell>
          <cell r="W249">
            <v>1.9062399999999999</v>
          </cell>
          <cell r="Y249">
            <v>1.03257</v>
          </cell>
          <cell r="AD249">
            <v>1.86998</v>
          </cell>
          <cell r="AE249">
            <v>1.91371</v>
          </cell>
          <cell r="AF249">
            <v>1.9080699999999999</v>
          </cell>
          <cell r="AK249">
            <v>1.0316099999999999</v>
          </cell>
          <cell r="AT249">
            <v>1.88076</v>
          </cell>
          <cell r="AU249">
            <v>1.88243</v>
          </cell>
          <cell r="AV249">
            <v>1.89035</v>
          </cell>
          <cell r="BA249">
            <v>1.02789</v>
          </cell>
          <cell r="CD249">
            <v>1.8613999999999999</v>
          </cell>
          <cell r="CG249">
            <v>1.5653999999999999</v>
          </cell>
          <cell r="CK249">
            <v>1.0309699999999999</v>
          </cell>
          <cell r="CN249">
            <v>1.8845700000000001</v>
          </cell>
          <cell r="CO249">
            <v>1.8589800000000001</v>
          </cell>
          <cell r="CP249">
            <v>1.88463</v>
          </cell>
          <cell r="DH249">
            <v>1.03111</v>
          </cell>
          <cell r="DJ249">
            <v>1.8655600000000001</v>
          </cell>
          <cell r="DK249">
            <v>1.9028499999999999</v>
          </cell>
          <cell r="DL249">
            <v>1.8760399999999999</v>
          </cell>
          <cell r="EI249">
            <v>1.03264</v>
          </cell>
          <cell r="EJ249">
            <v>1.9293800000000001</v>
          </cell>
          <cell r="EK249">
            <v>1.89622</v>
          </cell>
          <cell r="EL249">
            <v>1.89621</v>
          </cell>
          <cell r="ER249">
            <v>1.0457399999999999</v>
          </cell>
          <cell r="ET249">
            <v>1.4849699999999999</v>
          </cell>
          <cell r="EZ249">
            <v>2.09979</v>
          </cell>
          <cell r="FK249">
            <v>1.8863000000000001</v>
          </cell>
          <cell r="FO249">
            <v>1.03037</v>
          </cell>
        </row>
        <row r="250">
          <cell r="J250">
            <v>1.8721300000000001</v>
          </cell>
          <cell r="K250">
            <v>1.03834</v>
          </cell>
          <cell r="N250">
            <v>1.8346199999999999</v>
          </cell>
          <cell r="O250">
            <v>1.0359799999999999</v>
          </cell>
          <cell r="R250">
            <v>1.90107</v>
          </cell>
          <cell r="S250">
            <v>1.0368599999999999</v>
          </cell>
          <cell r="V250">
            <v>1.89473</v>
          </cell>
          <cell r="W250">
            <v>1.9009</v>
          </cell>
          <cell r="Y250">
            <v>1.03241</v>
          </cell>
          <cell r="AD250">
            <v>1.86494</v>
          </cell>
          <cell r="AE250">
            <v>1.9084099999999999</v>
          </cell>
          <cell r="AF250">
            <v>1.90279</v>
          </cell>
          <cell r="AK250">
            <v>1.0314700000000001</v>
          </cell>
          <cell r="AT250">
            <v>1.8756900000000001</v>
          </cell>
          <cell r="AU250">
            <v>1.8773599999999999</v>
          </cell>
          <cell r="AV250">
            <v>1.88524</v>
          </cell>
          <cell r="BA250">
            <v>1.0277700000000001</v>
          </cell>
          <cell r="CD250">
            <v>1.8564000000000001</v>
          </cell>
          <cell r="CG250">
            <v>1.56236</v>
          </cell>
          <cell r="CK250">
            <v>1.0308299999999999</v>
          </cell>
          <cell r="CN250">
            <v>1.8794900000000001</v>
          </cell>
          <cell r="CO250">
            <v>1.85408</v>
          </cell>
          <cell r="CP250">
            <v>1.8795500000000001</v>
          </cell>
          <cell r="DH250">
            <v>1.0309699999999999</v>
          </cell>
          <cell r="DJ250">
            <v>1.8606199999999999</v>
          </cell>
          <cell r="DK250">
            <v>1.8976500000000001</v>
          </cell>
          <cell r="DL250">
            <v>1.87103</v>
          </cell>
          <cell r="EI250">
            <v>1.0325</v>
          </cell>
          <cell r="EJ250">
            <v>1.92397</v>
          </cell>
          <cell r="EK250">
            <v>1.8910199999999999</v>
          </cell>
          <cell r="EL250">
            <v>1.8910100000000001</v>
          </cell>
          <cell r="ER250">
            <v>1.0455399999999999</v>
          </cell>
          <cell r="ET250">
            <v>1.4829000000000001</v>
          </cell>
          <cell r="EZ250">
            <v>2.0937700000000001</v>
          </cell>
          <cell r="FK250">
            <v>1.8812599999999999</v>
          </cell>
          <cell r="FO250">
            <v>1.03024</v>
          </cell>
        </row>
        <row r="251">
          <cell r="J251">
            <v>1.8671</v>
          </cell>
          <cell r="K251">
            <v>1.03816</v>
          </cell>
          <cell r="N251">
            <v>1.8298000000000001</v>
          </cell>
          <cell r="O251">
            <v>1.0358099999999999</v>
          </cell>
          <cell r="R251">
            <v>1.89592</v>
          </cell>
          <cell r="S251">
            <v>1.0366899999999999</v>
          </cell>
          <cell r="V251">
            <v>1.8894500000000001</v>
          </cell>
          <cell r="W251">
            <v>1.8956</v>
          </cell>
          <cell r="Y251">
            <v>1.03226</v>
          </cell>
          <cell r="AD251">
            <v>1.85995</v>
          </cell>
          <cell r="AE251">
            <v>1.90316</v>
          </cell>
          <cell r="AF251">
            <v>1.89757</v>
          </cell>
          <cell r="AK251">
            <v>1.0313300000000001</v>
          </cell>
          <cell r="AT251">
            <v>1.8706799999999999</v>
          </cell>
          <cell r="AU251">
            <v>1.87233</v>
          </cell>
          <cell r="AV251">
            <v>1.88018</v>
          </cell>
          <cell r="BA251">
            <v>1.02765</v>
          </cell>
          <cell r="CD251">
            <v>1.85144</v>
          </cell>
          <cell r="CG251">
            <v>1.5593399999999999</v>
          </cell>
          <cell r="CK251">
            <v>1.0306900000000001</v>
          </cell>
          <cell r="CN251">
            <v>1.87446</v>
          </cell>
          <cell r="CO251">
            <v>1.8492299999999999</v>
          </cell>
          <cell r="CP251">
            <v>1.8745099999999999</v>
          </cell>
          <cell r="DH251">
            <v>1.0308299999999999</v>
          </cell>
          <cell r="DJ251">
            <v>1.85572</v>
          </cell>
          <cell r="DK251">
            <v>1.89249</v>
          </cell>
          <cell r="DL251">
            <v>1.8660600000000001</v>
          </cell>
          <cell r="EI251">
            <v>1.0323500000000001</v>
          </cell>
          <cell r="EJ251">
            <v>1.9186099999999999</v>
          </cell>
          <cell r="EK251">
            <v>1.88585</v>
          </cell>
          <cell r="EL251">
            <v>1.88585</v>
          </cell>
          <cell r="ER251">
            <v>1.0453399999999999</v>
          </cell>
          <cell r="ET251">
            <v>1.4808399999999999</v>
          </cell>
          <cell r="EZ251">
            <v>2.0878100000000002</v>
          </cell>
          <cell r="FK251">
            <v>1.8762700000000001</v>
          </cell>
          <cell r="FO251">
            <v>1.0301199999999999</v>
          </cell>
        </row>
        <row r="252">
          <cell r="J252">
            <v>1.8621099999999999</v>
          </cell>
          <cell r="K252">
            <v>1.03799</v>
          </cell>
          <cell r="N252">
            <v>1.8250200000000001</v>
          </cell>
          <cell r="O252">
            <v>1.0356399999999999</v>
          </cell>
          <cell r="R252">
            <v>1.8908199999999999</v>
          </cell>
          <cell r="S252">
            <v>1.0365200000000001</v>
          </cell>
          <cell r="V252">
            <v>1.8842300000000001</v>
          </cell>
          <cell r="W252">
            <v>1.89035</v>
          </cell>
          <cell r="Y252">
            <v>1.0321100000000001</v>
          </cell>
          <cell r="AD252">
            <v>1.855</v>
          </cell>
          <cell r="AE252">
            <v>1.8979600000000001</v>
          </cell>
          <cell r="AF252">
            <v>1.89239</v>
          </cell>
          <cell r="AK252">
            <v>1.0311900000000001</v>
          </cell>
          <cell r="AT252">
            <v>1.8656999999999999</v>
          </cell>
          <cell r="AU252">
            <v>1.86734</v>
          </cell>
          <cell r="AV252">
            <v>1.8751599999999999</v>
          </cell>
          <cell r="BA252">
            <v>1.0275300000000001</v>
          </cell>
          <cell r="CD252">
            <v>1.8465199999999999</v>
          </cell>
          <cell r="CG252">
            <v>1.5563499999999999</v>
          </cell>
          <cell r="CK252">
            <v>1.0305599999999999</v>
          </cell>
          <cell r="CN252">
            <v>1.86947</v>
          </cell>
          <cell r="CO252">
            <v>1.8444100000000001</v>
          </cell>
          <cell r="CP252">
            <v>1.8695200000000001</v>
          </cell>
          <cell r="DH252">
            <v>1.0306999999999999</v>
          </cell>
          <cell r="DJ252">
            <v>1.85087</v>
          </cell>
          <cell r="DK252">
            <v>1.88737</v>
          </cell>
          <cell r="DL252">
            <v>1.86113</v>
          </cell>
          <cell r="EI252">
            <v>1.0322100000000001</v>
          </cell>
          <cell r="EJ252">
            <v>1.9132899999999999</v>
          </cell>
          <cell r="EK252">
            <v>1.8807400000000001</v>
          </cell>
          <cell r="EL252">
            <v>1.88073</v>
          </cell>
          <cell r="ER252">
            <v>1.04514</v>
          </cell>
          <cell r="ET252">
            <v>1.47879</v>
          </cell>
          <cell r="EZ252">
            <v>2.08189</v>
          </cell>
          <cell r="FK252">
            <v>1.87131</v>
          </cell>
          <cell r="FO252">
            <v>1.02999</v>
          </cell>
        </row>
        <row r="253">
          <cell r="J253">
            <v>1.8571800000000001</v>
          </cell>
          <cell r="K253">
            <v>1.0378099999999999</v>
          </cell>
          <cell r="N253">
            <v>1.8202799999999999</v>
          </cell>
          <cell r="O253">
            <v>1.0354699999999999</v>
          </cell>
          <cell r="R253">
            <v>1.8857699999999999</v>
          </cell>
          <cell r="S253">
            <v>1.03634</v>
          </cell>
          <cell r="V253">
            <v>1.8790500000000001</v>
          </cell>
          <cell r="W253">
            <v>1.8851500000000001</v>
          </cell>
          <cell r="Y253">
            <v>1.03196</v>
          </cell>
          <cell r="AD253">
            <v>1.85009</v>
          </cell>
          <cell r="AE253">
            <v>1.8928</v>
          </cell>
          <cell r="AF253">
            <v>1.8872500000000001</v>
          </cell>
          <cell r="AK253">
            <v>1.03105</v>
          </cell>
          <cell r="AT253">
            <v>1.86077</v>
          </cell>
          <cell r="AU253">
            <v>1.8624000000000001</v>
          </cell>
          <cell r="AV253">
            <v>1.87019</v>
          </cell>
          <cell r="BA253">
            <v>1.0274099999999999</v>
          </cell>
          <cell r="CD253">
            <v>1.8416399999999999</v>
          </cell>
          <cell r="CG253">
            <v>1.55338</v>
          </cell>
          <cell r="CK253">
            <v>1.0304199999999999</v>
          </cell>
          <cell r="CN253">
            <v>1.86452</v>
          </cell>
          <cell r="CO253">
            <v>1.8396399999999999</v>
          </cell>
          <cell r="CP253">
            <v>1.8645700000000001</v>
          </cell>
          <cell r="DH253">
            <v>1.0305599999999999</v>
          </cell>
          <cell r="DJ253">
            <v>1.84605</v>
          </cell>
          <cell r="DK253">
            <v>1.8823099999999999</v>
          </cell>
          <cell r="DL253">
            <v>1.85625</v>
          </cell>
          <cell r="EI253">
            <v>1.03207</v>
          </cell>
          <cell r="EJ253">
            <v>1.9080299999999999</v>
          </cell>
          <cell r="EK253">
            <v>1.8756699999999999</v>
          </cell>
          <cell r="EL253">
            <v>1.8756600000000001</v>
          </cell>
          <cell r="ER253">
            <v>1.04494</v>
          </cell>
          <cell r="ET253">
            <v>1.4767600000000001</v>
          </cell>
          <cell r="EZ253">
            <v>2.0760299999999998</v>
          </cell>
          <cell r="FK253">
            <v>1.8664000000000001</v>
          </cell>
          <cell r="FO253">
            <v>1.0298700000000001</v>
          </cell>
        </row>
        <row r="254">
          <cell r="J254">
            <v>1.8522799999999999</v>
          </cell>
          <cell r="K254">
            <v>1.0376300000000001</v>
          </cell>
          <cell r="N254">
            <v>1.81558</v>
          </cell>
          <cell r="O254">
            <v>1.03531</v>
          </cell>
          <cell r="R254">
            <v>1.88076</v>
          </cell>
          <cell r="S254">
            <v>1.03617</v>
          </cell>
          <cell r="V254">
            <v>1.87392</v>
          </cell>
          <cell r="W254">
            <v>1.87999</v>
          </cell>
          <cell r="Y254">
            <v>1.0318099999999999</v>
          </cell>
          <cell r="AD254">
            <v>1.8452299999999999</v>
          </cell>
          <cell r="AE254">
            <v>1.8876900000000001</v>
          </cell>
          <cell r="AF254">
            <v>1.8821600000000001</v>
          </cell>
          <cell r="AK254">
            <v>1.03091</v>
          </cell>
          <cell r="AT254">
            <v>1.85589</v>
          </cell>
          <cell r="AU254">
            <v>1.85751</v>
          </cell>
          <cell r="AV254">
            <v>1.8652500000000001</v>
          </cell>
          <cell r="BA254">
            <v>1.02729</v>
          </cell>
          <cell r="CD254">
            <v>1.8368100000000001</v>
          </cell>
          <cell r="CG254">
            <v>1.55043</v>
          </cell>
          <cell r="CK254">
            <v>1.0302899999999999</v>
          </cell>
          <cell r="CN254">
            <v>1.8596200000000001</v>
          </cell>
          <cell r="CO254">
            <v>1.83491</v>
          </cell>
          <cell r="CP254">
            <v>1.8596699999999999</v>
          </cell>
          <cell r="DH254">
            <v>1.03043</v>
          </cell>
          <cell r="DJ254">
            <v>1.84128</v>
          </cell>
          <cell r="DK254">
            <v>1.8772800000000001</v>
          </cell>
          <cell r="DL254">
            <v>1.85141</v>
          </cell>
          <cell r="EI254">
            <v>1.0319199999999999</v>
          </cell>
          <cell r="EJ254">
            <v>1.9028099999999999</v>
          </cell>
          <cell r="EK254">
            <v>1.8706400000000001</v>
          </cell>
          <cell r="EL254">
            <v>1.8706400000000001</v>
          </cell>
          <cell r="ER254">
            <v>1.04474</v>
          </cell>
          <cell r="ET254">
            <v>1.4747399999999999</v>
          </cell>
          <cell r="EZ254">
            <v>2.0702099999999999</v>
          </cell>
          <cell r="FK254">
            <v>1.8615299999999999</v>
          </cell>
          <cell r="FO254">
            <v>1.0297400000000001</v>
          </cell>
        </row>
        <row r="255">
          <cell r="J255">
            <v>1.8474299999999999</v>
          </cell>
          <cell r="K255">
            <v>1.03746</v>
          </cell>
          <cell r="N255">
            <v>1.8109299999999999</v>
          </cell>
          <cell r="O255">
            <v>1.0351399999999999</v>
          </cell>
          <cell r="R255">
            <v>1.8757900000000001</v>
          </cell>
          <cell r="S255">
            <v>1.0360100000000001</v>
          </cell>
          <cell r="V255">
            <v>1.8688400000000001</v>
          </cell>
          <cell r="W255">
            <v>1.8748800000000001</v>
          </cell>
          <cell r="Y255">
            <v>1.03166</v>
          </cell>
          <cell r="AD255">
            <v>1.8404100000000001</v>
          </cell>
          <cell r="AE255">
            <v>1.88263</v>
          </cell>
          <cell r="AF255">
            <v>1.8771199999999999</v>
          </cell>
          <cell r="AK255">
            <v>1.03077</v>
          </cell>
          <cell r="AT255">
            <v>1.85104</v>
          </cell>
          <cell r="AU255">
            <v>1.8526499999999999</v>
          </cell>
          <cell r="AV255">
            <v>1.8603700000000001</v>
          </cell>
          <cell r="BA255">
            <v>1.0271699999999999</v>
          </cell>
          <cell r="CD255">
            <v>1.83202</v>
          </cell>
          <cell r="CG255">
            <v>1.5475099999999999</v>
          </cell>
          <cell r="CK255">
            <v>1.03016</v>
          </cell>
          <cell r="CN255">
            <v>1.85476</v>
          </cell>
          <cell r="CO255">
            <v>1.83022</v>
          </cell>
          <cell r="CP255">
            <v>1.8548100000000001</v>
          </cell>
          <cell r="DH255">
            <v>1.0302899999999999</v>
          </cell>
          <cell r="DJ255">
            <v>1.8365499999999999</v>
          </cell>
          <cell r="DK255">
            <v>1.8723000000000001</v>
          </cell>
          <cell r="DL255">
            <v>1.8466100000000001</v>
          </cell>
          <cell r="EI255">
            <v>1.0317799999999999</v>
          </cell>
          <cell r="EJ255">
            <v>1.8976299999999999</v>
          </cell>
          <cell r="EK255">
            <v>1.8656600000000001</v>
          </cell>
          <cell r="EL255">
            <v>1.86565</v>
          </cell>
          <cell r="ER255">
            <v>1.04454</v>
          </cell>
          <cell r="ET255">
            <v>1.4727300000000001</v>
          </cell>
          <cell r="EZ255">
            <v>2.0644499999999999</v>
          </cell>
          <cell r="FK255">
            <v>1.8567100000000001</v>
          </cell>
          <cell r="FO255">
            <v>1.02962</v>
          </cell>
        </row>
        <row r="256">
          <cell r="J256">
            <v>1.8426199999999999</v>
          </cell>
          <cell r="K256">
            <v>1.03729</v>
          </cell>
          <cell r="N256">
            <v>1.8063100000000001</v>
          </cell>
          <cell r="O256">
            <v>1.0349699999999999</v>
          </cell>
          <cell r="R256">
            <v>1.87087</v>
          </cell>
          <cell r="S256">
            <v>1.0358400000000001</v>
          </cell>
          <cell r="V256">
            <v>1.8637999999999999</v>
          </cell>
          <cell r="W256">
            <v>1.86982</v>
          </cell>
          <cell r="Y256">
            <v>1.0315099999999999</v>
          </cell>
          <cell r="AD256">
            <v>1.8356300000000001</v>
          </cell>
          <cell r="AE256">
            <v>1.87761</v>
          </cell>
          <cell r="AF256">
            <v>1.87212</v>
          </cell>
          <cell r="AK256">
            <v>1.03064</v>
          </cell>
          <cell r="AT256">
            <v>1.8462400000000001</v>
          </cell>
          <cell r="AU256">
            <v>1.8478399999999999</v>
          </cell>
          <cell r="AV256">
            <v>1.8555200000000001</v>
          </cell>
          <cell r="BA256">
            <v>1.0270600000000001</v>
          </cell>
          <cell r="CD256">
            <v>1.82728</v>
          </cell>
          <cell r="CG256">
            <v>1.54461</v>
          </cell>
          <cell r="CK256">
            <v>1.0300199999999999</v>
          </cell>
          <cell r="CN256">
            <v>1.8499399999999999</v>
          </cell>
          <cell r="CO256">
            <v>1.8255699999999999</v>
          </cell>
          <cell r="CP256">
            <v>1.84999</v>
          </cell>
          <cell r="DH256">
            <v>1.03016</v>
          </cell>
          <cell r="DJ256">
            <v>1.8318700000000001</v>
          </cell>
          <cell r="DK256">
            <v>1.86737</v>
          </cell>
          <cell r="DL256">
            <v>1.8418600000000001</v>
          </cell>
          <cell r="EI256">
            <v>1.0316399999999999</v>
          </cell>
          <cell r="EJ256">
            <v>1.8925099999999999</v>
          </cell>
          <cell r="EK256">
            <v>1.86073</v>
          </cell>
          <cell r="EL256">
            <v>1.8607199999999999</v>
          </cell>
          <cell r="ER256">
            <v>1.0443499999999999</v>
          </cell>
          <cell r="ET256">
            <v>1.4707399999999999</v>
          </cell>
          <cell r="EZ256">
            <v>2.0587300000000002</v>
          </cell>
          <cell r="FK256">
            <v>1.85192</v>
          </cell>
          <cell r="FO256">
            <v>1.0295000000000001</v>
          </cell>
        </row>
        <row r="257">
          <cell r="J257">
            <v>1.83785</v>
          </cell>
          <cell r="K257">
            <v>1.03712</v>
          </cell>
          <cell r="N257">
            <v>1.8017399999999999</v>
          </cell>
          <cell r="O257">
            <v>1.03481</v>
          </cell>
          <cell r="R257">
            <v>1.86599</v>
          </cell>
          <cell r="S257">
            <v>1.0356700000000001</v>
          </cell>
          <cell r="V257">
            <v>1.8588</v>
          </cell>
          <cell r="W257">
            <v>1.8648</v>
          </cell>
          <cell r="Y257">
            <v>1.0313699999999999</v>
          </cell>
          <cell r="AD257">
            <v>1.8309</v>
          </cell>
          <cell r="AE257">
            <v>1.87263</v>
          </cell>
          <cell r="AF257">
            <v>1.86717</v>
          </cell>
          <cell r="AK257">
            <v>1.0305</v>
          </cell>
          <cell r="AT257">
            <v>1.84148</v>
          </cell>
          <cell r="AU257">
            <v>1.84307</v>
          </cell>
          <cell r="AV257">
            <v>1.8507199999999999</v>
          </cell>
          <cell r="BA257">
            <v>1.02694</v>
          </cell>
          <cell r="CD257">
            <v>1.82257</v>
          </cell>
          <cell r="CG257">
            <v>1.54173</v>
          </cell>
          <cell r="CK257">
            <v>1.02989</v>
          </cell>
          <cell r="CN257">
            <v>1.8451599999999999</v>
          </cell>
          <cell r="CO257">
            <v>1.8209599999999999</v>
          </cell>
          <cell r="CP257">
            <v>1.84521</v>
          </cell>
          <cell r="DH257">
            <v>1.03003</v>
          </cell>
          <cell r="DJ257">
            <v>1.8272200000000001</v>
          </cell>
          <cell r="DK257">
            <v>1.8624700000000001</v>
          </cell>
          <cell r="DL257">
            <v>1.8371500000000001</v>
          </cell>
          <cell r="EI257">
            <v>1.0315000000000001</v>
          </cell>
          <cell r="EJ257">
            <v>1.8874200000000001</v>
          </cell>
          <cell r="EK257">
            <v>1.8558300000000001</v>
          </cell>
          <cell r="EL257">
            <v>1.85582</v>
          </cell>
          <cell r="ER257">
            <v>1.0441499999999999</v>
          </cell>
          <cell r="ET257">
            <v>1.4687600000000001</v>
          </cell>
          <cell r="EZ257">
            <v>2.0530599999999999</v>
          </cell>
          <cell r="FK257">
            <v>1.84718</v>
          </cell>
          <cell r="FO257">
            <v>1.02938</v>
          </cell>
        </row>
        <row r="258">
          <cell r="J258">
            <v>1.8331299999999999</v>
          </cell>
          <cell r="K258">
            <v>1.03695</v>
          </cell>
          <cell r="N258">
            <v>1.7971999999999999</v>
          </cell>
          <cell r="O258">
            <v>1.0346500000000001</v>
          </cell>
          <cell r="R258">
            <v>1.8611500000000001</v>
          </cell>
          <cell r="S258">
            <v>1.0355000000000001</v>
          </cell>
          <cell r="V258">
            <v>1.8538600000000001</v>
          </cell>
          <cell r="W258">
            <v>1.85982</v>
          </cell>
          <cell r="Y258">
            <v>1.03122</v>
          </cell>
          <cell r="AD258">
            <v>1.8262</v>
          </cell>
          <cell r="AE258">
            <v>1.8676900000000001</v>
          </cell>
          <cell r="AF258">
            <v>1.86226</v>
          </cell>
          <cell r="AK258">
            <v>1.03037</v>
          </cell>
          <cell r="AT258">
            <v>1.8367599999999999</v>
          </cell>
          <cell r="AU258">
            <v>1.8383400000000001</v>
          </cell>
          <cell r="AV258">
            <v>1.84595</v>
          </cell>
          <cell r="BA258">
            <v>1.0268200000000001</v>
          </cell>
          <cell r="CD258">
            <v>1.8179099999999999</v>
          </cell>
          <cell r="CG258">
            <v>1.53888</v>
          </cell>
          <cell r="CK258">
            <v>1.02976</v>
          </cell>
          <cell r="CN258">
            <v>1.84043</v>
          </cell>
          <cell r="CO258">
            <v>1.8163899999999999</v>
          </cell>
          <cell r="CP258">
            <v>1.8404799999999999</v>
          </cell>
          <cell r="DH258">
            <v>1.0299</v>
          </cell>
          <cell r="DJ258">
            <v>1.8226100000000001</v>
          </cell>
          <cell r="DK258">
            <v>1.85762</v>
          </cell>
          <cell r="DL258">
            <v>1.83247</v>
          </cell>
          <cell r="EI258">
            <v>1.0313699999999999</v>
          </cell>
          <cell r="EJ258">
            <v>1.88239</v>
          </cell>
          <cell r="EK258">
            <v>1.8509800000000001</v>
          </cell>
          <cell r="EL258">
            <v>1.85097</v>
          </cell>
          <cell r="ER258">
            <v>1.04396</v>
          </cell>
          <cell r="ET258">
            <v>1.46679</v>
          </cell>
          <cell r="EZ258">
            <v>2.0474299999999999</v>
          </cell>
          <cell r="FK258">
            <v>1.8424799999999999</v>
          </cell>
          <cell r="FO258">
            <v>1.0292600000000001</v>
          </cell>
        </row>
        <row r="259">
          <cell r="J259">
            <v>1.8284400000000001</v>
          </cell>
          <cell r="K259">
            <v>1.03678</v>
          </cell>
          <cell r="N259">
            <v>1.79271</v>
          </cell>
          <cell r="O259">
            <v>1.0344899999999999</v>
          </cell>
          <cell r="R259">
            <v>1.8563499999999999</v>
          </cell>
          <cell r="S259">
            <v>1.0353399999999999</v>
          </cell>
          <cell r="V259">
            <v>1.8489500000000001</v>
          </cell>
          <cell r="W259">
            <v>1.8548899999999999</v>
          </cell>
          <cell r="Y259">
            <v>1.03108</v>
          </cell>
          <cell r="AD259">
            <v>1.82155</v>
          </cell>
          <cell r="AE259">
            <v>1.8628</v>
          </cell>
          <cell r="AF259">
            <v>1.8573900000000001</v>
          </cell>
          <cell r="AK259">
            <v>1.03023</v>
          </cell>
          <cell r="AT259">
            <v>1.8320799999999999</v>
          </cell>
          <cell r="AU259">
            <v>1.83365</v>
          </cell>
          <cell r="AV259">
            <v>1.8412299999999999</v>
          </cell>
          <cell r="BA259">
            <v>1.02671</v>
          </cell>
          <cell r="CD259">
            <v>1.8132900000000001</v>
          </cell>
          <cell r="CG259">
            <v>1.5360499999999999</v>
          </cell>
          <cell r="CK259">
            <v>1.02963</v>
          </cell>
          <cell r="CN259">
            <v>1.8357300000000001</v>
          </cell>
          <cell r="CO259">
            <v>1.81186</v>
          </cell>
          <cell r="CP259">
            <v>1.83578</v>
          </cell>
          <cell r="DH259">
            <v>1.0297700000000001</v>
          </cell>
          <cell r="DJ259">
            <v>1.8180400000000001</v>
          </cell>
          <cell r="DK259">
            <v>1.8528100000000001</v>
          </cell>
          <cell r="DL259">
            <v>1.8278399999999999</v>
          </cell>
          <cell r="EI259">
            <v>1.0312300000000001</v>
          </cell>
          <cell r="EJ259">
            <v>1.8773899999999999</v>
          </cell>
          <cell r="EK259">
            <v>1.8461700000000001</v>
          </cell>
          <cell r="EL259">
            <v>1.84616</v>
          </cell>
          <cell r="ER259">
            <v>1.0437700000000001</v>
          </cell>
          <cell r="ET259">
            <v>1.4648399999999999</v>
          </cell>
          <cell r="EZ259">
            <v>2.0418599999999998</v>
          </cell>
          <cell r="FK259">
            <v>1.83782</v>
          </cell>
          <cell r="FO259">
            <v>1.0291399999999999</v>
          </cell>
        </row>
        <row r="260">
          <cell r="J260">
            <v>1.8238000000000001</v>
          </cell>
          <cell r="K260">
            <v>1.03661</v>
          </cell>
          <cell r="N260">
            <v>1.7882499999999999</v>
          </cell>
          <cell r="O260">
            <v>1.03433</v>
          </cell>
          <cell r="R260">
            <v>1.8515999999999999</v>
          </cell>
          <cell r="S260">
            <v>1.03518</v>
          </cell>
          <cell r="V260">
            <v>1.84409</v>
          </cell>
          <cell r="W260">
            <v>1.8500099999999999</v>
          </cell>
          <cell r="Y260">
            <v>1.0309299999999999</v>
          </cell>
          <cell r="AD260">
            <v>1.8169299999999999</v>
          </cell>
          <cell r="AE260">
            <v>1.85795</v>
          </cell>
          <cell r="AF260">
            <v>1.85256</v>
          </cell>
          <cell r="AK260">
            <v>1.0301</v>
          </cell>
          <cell r="AT260">
            <v>1.82744</v>
          </cell>
          <cell r="AU260">
            <v>1.82901</v>
          </cell>
          <cell r="AV260">
            <v>1.8365499999999999</v>
          </cell>
          <cell r="BA260">
            <v>1.0265899999999999</v>
          </cell>
          <cell r="CD260">
            <v>1.8087</v>
          </cell>
          <cell r="CG260">
            <v>1.5332399999999999</v>
          </cell>
          <cell r="CK260">
            <v>1.0295000000000001</v>
          </cell>
          <cell r="CN260">
            <v>1.83108</v>
          </cell>
          <cell r="CO260">
            <v>1.8073699999999999</v>
          </cell>
          <cell r="CP260">
            <v>1.8311299999999999</v>
          </cell>
          <cell r="DH260">
            <v>1.0296400000000001</v>
          </cell>
          <cell r="DJ260">
            <v>1.81351</v>
          </cell>
          <cell r="DK260">
            <v>1.84805</v>
          </cell>
          <cell r="DL260">
            <v>1.82324</v>
          </cell>
          <cell r="EI260">
            <v>1.0310900000000001</v>
          </cell>
          <cell r="EJ260">
            <v>1.8724400000000001</v>
          </cell>
          <cell r="EK260">
            <v>1.84141</v>
          </cell>
          <cell r="EL260">
            <v>1.8413999999999999</v>
          </cell>
          <cell r="ER260">
            <v>1.04358</v>
          </cell>
          <cell r="ET260">
            <v>1.4629000000000001</v>
          </cell>
          <cell r="EZ260">
            <v>2.03633</v>
          </cell>
          <cell r="FK260">
            <v>1.8331900000000001</v>
          </cell>
          <cell r="FO260">
            <v>1.02902</v>
          </cell>
        </row>
        <row r="261">
          <cell r="J261">
            <v>1.8191900000000001</v>
          </cell>
          <cell r="K261">
            <v>1.03644</v>
          </cell>
          <cell r="N261">
            <v>1.78383</v>
          </cell>
          <cell r="O261">
            <v>1.03417</v>
          </cell>
          <cell r="R261">
            <v>1.8468800000000001</v>
          </cell>
          <cell r="S261">
            <v>1.03501</v>
          </cell>
          <cell r="V261">
            <v>1.83927</v>
          </cell>
          <cell r="W261">
            <v>1.8451599999999999</v>
          </cell>
          <cell r="Y261">
            <v>1.0307900000000001</v>
          </cell>
          <cell r="AD261">
            <v>1.81236</v>
          </cell>
          <cell r="AE261">
            <v>1.8531500000000001</v>
          </cell>
          <cell r="AF261">
            <v>1.84778</v>
          </cell>
          <cell r="AK261">
            <v>1.0299700000000001</v>
          </cell>
          <cell r="AT261">
            <v>1.8228500000000001</v>
          </cell>
          <cell r="AU261">
            <v>1.8244</v>
          </cell>
          <cell r="AV261">
            <v>1.8319099999999999</v>
          </cell>
          <cell r="BA261">
            <v>1.0264800000000001</v>
          </cell>
          <cell r="CD261">
            <v>1.80416</v>
          </cell>
          <cell r="CG261">
            <v>1.5304599999999999</v>
          </cell>
          <cell r="CK261">
            <v>1.0293699999999999</v>
          </cell>
          <cell r="CN261">
            <v>1.82646</v>
          </cell>
          <cell r="CO261">
            <v>1.8029200000000001</v>
          </cell>
          <cell r="CP261">
            <v>1.8265100000000001</v>
          </cell>
          <cell r="DH261">
            <v>1.0295099999999999</v>
          </cell>
          <cell r="DJ261">
            <v>1.8090200000000001</v>
          </cell>
          <cell r="DK261">
            <v>1.8433200000000001</v>
          </cell>
          <cell r="DL261">
            <v>1.8186899999999999</v>
          </cell>
          <cell r="EI261">
            <v>1.0309600000000001</v>
          </cell>
          <cell r="EJ261">
            <v>1.8675299999999999</v>
          </cell>
          <cell r="EK261">
            <v>1.8366800000000001</v>
          </cell>
          <cell r="EL261">
            <v>1.83667</v>
          </cell>
          <cell r="ER261">
            <v>1.04339</v>
          </cell>
          <cell r="ET261">
            <v>1.4609700000000001</v>
          </cell>
          <cell r="EZ261">
            <v>2.03084</v>
          </cell>
          <cell r="FK261">
            <v>1.8286100000000001</v>
          </cell>
          <cell r="FO261">
            <v>1.0288999999999999</v>
          </cell>
        </row>
        <row r="262">
          <cell r="J262">
            <v>1.81463</v>
          </cell>
          <cell r="K262">
            <v>1.0362800000000001</v>
          </cell>
          <cell r="N262">
            <v>1.77945</v>
          </cell>
          <cell r="O262">
            <v>1.0340100000000001</v>
          </cell>
          <cell r="R262">
            <v>1.8422099999999999</v>
          </cell>
          <cell r="S262">
            <v>1.03485</v>
          </cell>
          <cell r="V262">
            <v>1.83449</v>
          </cell>
          <cell r="W262">
            <v>1.84036</v>
          </cell>
          <cell r="Y262">
            <v>1.0306500000000001</v>
          </cell>
          <cell r="AD262">
            <v>1.80783</v>
          </cell>
          <cell r="AE262">
            <v>1.8483799999999999</v>
          </cell>
          <cell r="AF262">
            <v>1.8430299999999999</v>
          </cell>
          <cell r="AK262">
            <v>1.0298400000000001</v>
          </cell>
          <cell r="AT262">
            <v>1.81829</v>
          </cell>
          <cell r="AU262">
            <v>1.8198300000000001</v>
          </cell>
          <cell r="AV262">
            <v>1.82731</v>
          </cell>
          <cell r="BA262">
            <v>1.02637</v>
          </cell>
          <cell r="CD262">
            <v>1.79966</v>
          </cell>
          <cell r="CG262">
            <v>1.5277000000000001</v>
          </cell>
          <cell r="CK262">
            <v>1.02925</v>
          </cell>
          <cell r="CN262">
            <v>1.82189</v>
          </cell>
          <cell r="CO262">
            <v>1.7985</v>
          </cell>
          <cell r="CP262">
            <v>1.8219399999999999</v>
          </cell>
          <cell r="DH262">
            <v>1.02938</v>
          </cell>
          <cell r="DJ262">
            <v>1.80457</v>
          </cell>
          <cell r="DK262">
            <v>1.83863</v>
          </cell>
          <cell r="DL262">
            <v>1.8141700000000001</v>
          </cell>
          <cell r="EI262">
            <v>1.0308200000000001</v>
          </cell>
          <cell r="EJ262">
            <v>1.86267</v>
          </cell>
          <cell r="EK262">
            <v>1.8320000000000001</v>
          </cell>
          <cell r="EL262">
            <v>1.83199</v>
          </cell>
          <cell r="ER262">
            <v>1.0431999999999999</v>
          </cell>
          <cell r="ET262">
            <v>1.45905</v>
          </cell>
          <cell r="EZ262">
            <v>2.0253999999999999</v>
          </cell>
          <cell r="FK262">
            <v>1.82406</v>
          </cell>
          <cell r="FO262">
            <v>1.02878</v>
          </cell>
        </row>
        <row r="263">
          <cell r="J263">
            <v>1.8101100000000001</v>
          </cell>
          <cell r="K263">
            <v>1.0361100000000001</v>
          </cell>
          <cell r="N263">
            <v>1.77511</v>
          </cell>
          <cell r="O263">
            <v>1.0338499999999999</v>
          </cell>
          <cell r="R263">
            <v>1.8375699999999999</v>
          </cell>
          <cell r="S263">
            <v>1.0346900000000001</v>
          </cell>
          <cell r="V263">
            <v>1.82975</v>
          </cell>
          <cell r="W263">
            <v>1.8355999999999999</v>
          </cell>
          <cell r="Y263">
            <v>1.03051</v>
          </cell>
          <cell r="AD263">
            <v>1.8033300000000001</v>
          </cell>
          <cell r="AE263">
            <v>1.8436600000000001</v>
          </cell>
          <cell r="AF263">
            <v>1.83833</v>
          </cell>
          <cell r="AK263">
            <v>1.0297099999999999</v>
          </cell>
          <cell r="AT263">
            <v>1.8137700000000001</v>
          </cell>
          <cell r="AU263">
            <v>1.8152999999999999</v>
          </cell>
          <cell r="AV263">
            <v>1.8227500000000001</v>
          </cell>
          <cell r="BA263">
            <v>1.0262500000000001</v>
          </cell>
          <cell r="CD263">
            <v>1.7951900000000001</v>
          </cell>
          <cell r="CG263">
            <v>1.5249600000000001</v>
          </cell>
          <cell r="CK263">
            <v>1.02912</v>
          </cell>
          <cell r="CN263">
            <v>1.81735</v>
          </cell>
          <cell r="CO263">
            <v>1.79413</v>
          </cell>
          <cell r="CP263">
            <v>1.8173999999999999</v>
          </cell>
          <cell r="DH263">
            <v>1.02925</v>
          </cell>
          <cell r="DJ263">
            <v>1.8001499999999999</v>
          </cell>
          <cell r="DK263">
            <v>1.83399</v>
          </cell>
          <cell r="DL263">
            <v>1.8097000000000001</v>
          </cell>
          <cell r="EI263">
            <v>1.0306900000000001</v>
          </cell>
          <cell r="EJ263">
            <v>1.85785</v>
          </cell>
          <cell r="EK263">
            <v>1.82735</v>
          </cell>
          <cell r="EL263">
            <v>1.82734</v>
          </cell>
          <cell r="ER263">
            <v>1.04301</v>
          </cell>
          <cell r="ET263">
            <v>1.4571499999999999</v>
          </cell>
          <cell r="EZ263">
            <v>2.0200100000000001</v>
          </cell>
          <cell r="FK263">
            <v>1.8195600000000001</v>
          </cell>
          <cell r="FO263">
            <v>1.0286599999999999</v>
          </cell>
        </row>
        <row r="264">
          <cell r="J264">
            <v>1.80562</v>
          </cell>
          <cell r="K264">
            <v>1.0359499999999999</v>
          </cell>
          <cell r="N264">
            <v>1.77081</v>
          </cell>
          <cell r="O264">
            <v>1.03369</v>
          </cell>
          <cell r="R264">
            <v>1.8329800000000001</v>
          </cell>
          <cell r="S264">
            <v>1.0345299999999999</v>
          </cell>
          <cell r="V264">
            <v>1.8250599999999999</v>
          </cell>
          <cell r="W264">
            <v>1.8308899999999999</v>
          </cell>
          <cell r="Y264">
            <v>1.03037</v>
          </cell>
          <cell r="AD264">
            <v>1.79887</v>
          </cell>
          <cell r="AE264">
            <v>1.83897</v>
          </cell>
          <cell r="AF264">
            <v>1.8336699999999999</v>
          </cell>
          <cell r="AK264">
            <v>1.0295799999999999</v>
          </cell>
          <cell r="AT264">
            <v>1.80928</v>
          </cell>
          <cell r="AU264">
            <v>1.81081</v>
          </cell>
          <cell r="AV264">
            <v>1.8182199999999999</v>
          </cell>
          <cell r="BA264">
            <v>1.0261400000000001</v>
          </cell>
          <cell r="CD264">
            <v>1.79077</v>
          </cell>
          <cell r="CG264">
            <v>1.52224</v>
          </cell>
          <cell r="CK264">
            <v>1.0289999999999999</v>
          </cell>
          <cell r="CN264">
            <v>1.8128500000000001</v>
          </cell>
          <cell r="CO264">
            <v>1.78979</v>
          </cell>
          <cell r="CP264">
            <v>1.8129</v>
          </cell>
          <cell r="DH264">
            <v>1.0291300000000001</v>
          </cell>
          <cell r="DJ264">
            <v>1.7957799999999999</v>
          </cell>
          <cell r="DK264">
            <v>1.82938</v>
          </cell>
          <cell r="DL264">
            <v>1.8052600000000001</v>
          </cell>
          <cell r="EI264">
            <v>1.0305599999999999</v>
          </cell>
          <cell r="EJ264">
            <v>1.8530599999999999</v>
          </cell>
          <cell r="EK264">
            <v>1.8227500000000001</v>
          </cell>
          <cell r="EL264">
            <v>1.82274</v>
          </cell>
          <cell r="ER264">
            <v>1.0428299999999999</v>
          </cell>
          <cell r="ET264">
            <v>1.45526</v>
          </cell>
          <cell r="EZ264">
            <v>2.0146600000000001</v>
          </cell>
          <cell r="FK264">
            <v>1.8150900000000001</v>
          </cell>
          <cell r="FO264">
            <v>1.0285500000000001</v>
          </cell>
        </row>
        <row r="265">
          <cell r="J265">
            <v>1.8011699999999999</v>
          </cell>
          <cell r="K265">
            <v>1.0357799999999999</v>
          </cell>
          <cell r="N265">
            <v>1.76654</v>
          </cell>
          <cell r="O265">
            <v>1.0335399999999999</v>
          </cell>
          <cell r="R265">
            <v>1.8284199999999999</v>
          </cell>
          <cell r="S265">
            <v>1.0343800000000001</v>
          </cell>
          <cell r="V265">
            <v>1.8204100000000001</v>
          </cell>
          <cell r="W265">
            <v>1.8262100000000001</v>
          </cell>
          <cell r="Y265">
            <v>1.03023</v>
          </cell>
          <cell r="AD265">
            <v>1.7944500000000001</v>
          </cell>
          <cell r="AE265">
            <v>1.83433</v>
          </cell>
          <cell r="AF265">
            <v>1.82904</v>
          </cell>
          <cell r="AK265">
            <v>1.02945</v>
          </cell>
          <cell r="AT265">
            <v>1.80484</v>
          </cell>
          <cell r="AU265">
            <v>1.80636</v>
          </cell>
          <cell r="AV265">
            <v>1.8137399999999999</v>
          </cell>
          <cell r="BA265">
            <v>1.02603</v>
          </cell>
          <cell r="CD265">
            <v>1.7863800000000001</v>
          </cell>
          <cell r="CG265">
            <v>1.5195399999999999</v>
          </cell>
          <cell r="CK265">
            <v>1.02887</v>
          </cell>
          <cell r="CN265">
            <v>1.8083899999999999</v>
          </cell>
          <cell r="CO265">
            <v>1.78548</v>
          </cell>
          <cell r="CP265">
            <v>1.80844</v>
          </cell>
          <cell r="DH265">
            <v>1.0289999999999999</v>
          </cell>
          <cell r="DJ265">
            <v>1.7914300000000001</v>
          </cell>
          <cell r="DK265">
            <v>1.82481</v>
          </cell>
          <cell r="DL265">
            <v>1.8008500000000001</v>
          </cell>
          <cell r="EI265">
            <v>1.03043</v>
          </cell>
          <cell r="EJ265">
            <v>1.84832</v>
          </cell>
          <cell r="EK265">
            <v>1.8181799999999999</v>
          </cell>
          <cell r="EL265">
            <v>1.8181700000000001</v>
          </cell>
          <cell r="ER265">
            <v>1.04264</v>
          </cell>
          <cell r="ET265">
            <v>1.4533799999999999</v>
          </cell>
          <cell r="EZ265">
            <v>2.00935</v>
          </cell>
          <cell r="FK265">
            <v>1.8106599999999999</v>
          </cell>
          <cell r="FO265">
            <v>1.02843</v>
          </cell>
        </row>
        <row r="266">
          <cell r="J266">
            <v>1.7967599999999999</v>
          </cell>
          <cell r="K266">
            <v>1.03562</v>
          </cell>
          <cell r="N266">
            <v>1.76231</v>
          </cell>
          <cell r="O266">
            <v>1.03338</v>
          </cell>
          <cell r="R266">
            <v>1.8239099999999999</v>
          </cell>
          <cell r="S266">
            <v>1.0342199999999999</v>
          </cell>
          <cell r="V266">
            <v>1.81579</v>
          </cell>
          <cell r="W266">
            <v>1.8215699999999999</v>
          </cell>
          <cell r="Y266">
            <v>1.03009</v>
          </cell>
          <cell r="AD266">
            <v>1.7900700000000001</v>
          </cell>
          <cell r="AE266">
            <v>1.82972</v>
          </cell>
          <cell r="AF266">
            <v>1.82446</v>
          </cell>
          <cell r="AK266">
            <v>1.02932</v>
          </cell>
          <cell r="AT266">
            <v>1.80043</v>
          </cell>
          <cell r="AU266">
            <v>1.8019400000000001</v>
          </cell>
          <cell r="AV266">
            <v>1.8092900000000001</v>
          </cell>
          <cell r="BA266">
            <v>1.0259199999999999</v>
          </cell>
          <cell r="CD266">
            <v>1.78203</v>
          </cell>
          <cell r="CG266">
            <v>1.5168600000000001</v>
          </cell>
          <cell r="CK266">
            <v>1.0287500000000001</v>
          </cell>
          <cell r="CN266">
            <v>1.8039700000000001</v>
          </cell>
          <cell r="CO266">
            <v>1.78121</v>
          </cell>
          <cell r="CP266">
            <v>1.80402</v>
          </cell>
          <cell r="DH266">
            <v>1.02888</v>
          </cell>
          <cell r="DJ266">
            <v>1.7871300000000001</v>
          </cell>
          <cell r="DK266">
            <v>1.82029</v>
          </cell>
          <cell r="DL266">
            <v>1.7964899999999999</v>
          </cell>
          <cell r="EI266">
            <v>1.0302899999999999</v>
          </cell>
          <cell r="EJ266">
            <v>1.84362</v>
          </cell>
          <cell r="EK266">
            <v>1.81365</v>
          </cell>
          <cell r="EL266">
            <v>1.81365</v>
          </cell>
          <cell r="ER266">
            <v>1.0424599999999999</v>
          </cell>
          <cell r="ET266">
            <v>1.4515100000000001</v>
          </cell>
          <cell r="EZ266">
            <v>2.0040800000000001</v>
          </cell>
          <cell r="FK266">
            <v>1.80626</v>
          </cell>
          <cell r="FO266">
            <v>1.0283199999999999</v>
          </cell>
        </row>
        <row r="267">
          <cell r="J267">
            <v>1.7923899999999999</v>
          </cell>
          <cell r="K267">
            <v>1.03546</v>
          </cell>
          <cell r="N267">
            <v>1.7581100000000001</v>
          </cell>
          <cell r="O267">
            <v>1.0332300000000001</v>
          </cell>
          <cell r="R267">
            <v>1.8194300000000001</v>
          </cell>
          <cell r="S267">
            <v>1.03406</v>
          </cell>
          <cell r="V267">
            <v>1.8112200000000001</v>
          </cell>
          <cell r="W267">
            <v>1.81698</v>
          </cell>
          <cell r="Y267">
            <v>1.02996</v>
          </cell>
          <cell r="AD267">
            <v>1.78573</v>
          </cell>
          <cell r="AE267">
            <v>1.8251599999999999</v>
          </cell>
          <cell r="AF267">
            <v>1.81992</v>
          </cell>
          <cell r="AK267">
            <v>1.0291999999999999</v>
          </cell>
          <cell r="AT267">
            <v>1.79606</v>
          </cell>
          <cell r="AU267">
            <v>1.79756</v>
          </cell>
          <cell r="AV267">
            <v>1.80488</v>
          </cell>
          <cell r="BA267">
            <v>1.0258100000000001</v>
          </cell>
          <cell r="CD267">
            <v>1.7777099999999999</v>
          </cell>
          <cell r="CG267">
            <v>1.5142100000000001</v>
          </cell>
          <cell r="CK267">
            <v>1.0286200000000001</v>
          </cell>
          <cell r="CN267">
            <v>1.79959</v>
          </cell>
          <cell r="CO267">
            <v>1.77698</v>
          </cell>
          <cell r="CP267">
            <v>1.7996300000000001</v>
          </cell>
          <cell r="DH267">
            <v>1.0287500000000001</v>
          </cell>
          <cell r="DJ267">
            <v>1.7828599999999999</v>
          </cell>
          <cell r="DK267">
            <v>1.8158000000000001</v>
          </cell>
          <cell r="DL267">
            <v>1.79216</v>
          </cell>
          <cell r="EI267">
            <v>1.03016</v>
          </cell>
          <cell r="EJ267">
            <v>1.8389599999999999</v>
          </cell>
          <cell r="EK267">
            <v>1.8091699999999999</v>
          </cell>
          <cell r="EL267">
            <v>1.8091600000000001</v>
          </cell>
          <cell r="ER267">
            <v>1.0422800000000001</v>
          </cell>
          <cell r="ET267">
            <v>1.4496599999999999</v>
          </cell>
          <cell r="EZ267">
            <v>1.9988600000000001</v>
          </cell>
          <cell r="FK267">
            <v>1.8019000000000001</v>
          </cell>
          <cell r="FO267">
            <v>1.0282</v>
          </cell>
        </row>
        <row r="268">
          <cell r="J268">
            <v>1.78806</v>
          </cell>
          <cell r="K268">
            <v>1.0353000000000001</v>
          </cell>
          <cell r="N268">
            <v>1.7539499999999999</v>
          </cell>
          <cell r="O268">
            <v>1.03308</v>
          </cell>
          <cell r="R268">
            <v>1.81498</v>
          </cell>
          <cell r="S268">
            <v>1.0339100000000001</v>
          </cell>
          <cell r="V268">
            <v>1.8066899999999999</v>
          </cell>
          <cell r="W268">
            <v>1.8124199999999999</v>
          </cell>
          <cell r="Y268">
            <v>1.02982</v>
          </cell>
          <cell r="AD268">
            <v>1.78142</v>
          </cell>
          <cell r="AE268">
            <v>1.82063</v>
          </cell>
          <cell r="AF268">
            <v>1.81541</v>
          </cell>
          <cell r="AK268">
            <v>1.0290699999999999</v>
          </cell>
          <cell r="AT268">
            <v>1.79173</v>
          </cell>
          <cell r="AU268">
            <v>1.79322</v>
          </cell>
          <cell r="AV268">
            <v>1.8005100000000001</v>
          </cell>
          <cell r="BA268">
            <v>1.0257000000000001</v>
          </cell>
          <cell r="CD268">
            <v>1.7734300000000001</v>
          </cell>
          <cell r="CG268">
            <v>1.5115700000000001</v>
          </cell>
          <cell r="CK268">
            <v>1.0285</v>
          </cell>
          <cell r="CN268">
            <v>1.7952399999999999</v>
          </cell>
          <cell r="CO268">
            <v>1.77278</v>
          </cell>
          <cell r="CP268">
            <v>1.7952900000000001</v>
          </cell>
          <cell r="DH268">
            <v>1.0286299999999999</v>
          </cell>
          <cell r="DJ268">
            <v>1.7786299999999999</v>
          </cell>
          <cell r="DK268">
            <v>1.81134</v>
          </cell>
          <cell r="DL268">
            <v>1.7878700000000001</v>
          </cell>
          <cell r="EI268">
            <v>1.03003</v>
          </cell>
          <cell r="EJ268">
            <v>1.8343400000000001</v>
          </cell>
          <cell r="EK268">
            <v>1.8047200000000001</v>
          </cell>
          <cell r="EL268">
            <v>1.80471</v>
          </cell>
          <cell r="ER268">
            <v>1.04209</v>
          </cell>
          <cell r="ET268">
            <v>1.4478200000000001</v>
          </cell>
          <cell r="EZ268">
            <v>1.9936799999999999</v>
          </cell>
          <cell r="FK268">
            <v>1.79758</v>
          </cell>
          <cell r="FO268">
            <v>1.0280899999999999</v>
          </cell>
        </row>
        <row r="269">
          <cell r="J269">
            <v>1.78376</v>
          </cell>
          <cell r="K269">
            <v>1.0351399999999999</v>
          </cell>
          <cell r="N269">
            <v>1.7498199999999999</v>
          </cell>
          <cell r="O269">
            <v>1.0329299999999999</v>
          </cell>
          <cell r="R269">
            <v>1.8105800000000001</v>
          </cell>
          <cell r="S269">
            <v>1.0337499999999999</v>
          </cell>
          <cell r="V269">
            <v>1.80219</v>
          </cell>
          <cell r="W269">
            <v>1.8079000000000001</v>
          </cell>
          <cell r="Y269">
            <v>1.0296799999999999</v>
          </cell>
          <cell r="AD269">
            <v>1.77715</v>
          </cell>
          <cell r="AE269">
            <v>1.8161400000000001</v>
          </cell>
          <cell r="AF269">
            <v>1.81094</v>
          </cell>
          <cell r="AK269">
            <v>1.02895</v>
          </cell>
          <cell r="AT269">
            <v>1.7874300000000001</v>
          </cell>
          <cell r="AU269">
            <v>1.7889200000000001</v>
          </cell>
          <cell r="AV269">
            <v>1.79617</v>
          </cell>
          <cell r="BA269">
            <v>1.02559</v>
          </cell>
          <cell r="CD269">
            <v>1.76919</v>
          </cell>
          <cell r="CG269">
            <v>1.5089600000000001</v>
          </cell>
          <cell r="CK269">
            <v>1.0283800000000001</v>
          </cell>
          <cell r="CN269">
            <v>1.7909299999999999</v>
          </cell>
          <cell r="CO269">
            <v>1.7686200000000001</v>
          </cell>
          <cell r="CP269">
            <v>1.79097</v>
          </cell>
          <cell r="DH269">
            <v>1.02851</v>
          </cell>
          <cell r="DJ269">
            <v>1.77443</v>
          </cell>
          <cell r="DK269">
            <v>1.8069299999999999</v>
          </cell>
          <cell r="DL269">
            <v>1.7836099999999999</v>
          </cell>
          <cell r="EI269">
            <v>1.0299100000000001</v>
          </cell>
          <cell r="EJ269">
            <v>1.8297600000000001</v>
          </cell>
          <cell r="EK269">
            <v>1.8003</v>
          </cell>
          <cell r="EL269">
            <v>1.8003</v>
          </cell>
          <cell r="ER269">
            <v>1.0419099999999999</v>
          </cell>
          <cell r="ET269">
            <v>1.4459900000000001</v>
          </cell>
          <cell r="EZ269">
            <v>1.98854</v>
          </cell>
          <cell r="FK269">
            <v>1.7932999999999999</v>
          </cell>
          <cell r="FO269">
            <v>1.0279700000000001</v>
          </cell>
        </row>
        <row r="270">
          <cell r="J270">
            <v>1.7795000000000001</v>
          </cell>
          <cell r="K270">
            <v>1.0349900000000001</v>
          </cell>
          <cell r="N270">
            <v>1.74573</v>
          </cell>
          <cell r="O270">
            <v>1.03278</v>
          </cell>
          <cell r="R270">
            <v>1.8062100000000001</v>
          </cell>
          <cell r="S270">
            <v>1.0336000000000001</v>
          </cell>
          <cell r="V270">
            <v>1.7977300000000001</v>
          </cell>
          <cell r="W270">
            <v>1.80342</v>
          </cell>
          <cell r="Y270">
            <v>1.02955</v>
          </cell>
          <cell r="AD270">
            <v>1.77291</v>
          </cell>
          <cell r="AE270">
            <v>1.81169</v>
          </cell>
          <cell r="AF270">
            <v>1.8065100000000001</v>
          </cell>
          <cell r="AK270">
            <v>1.0288200000000001</v>
          </cell>
          <cell r="AT270">
            <v>1.7831699999999999</v>
          </cell>
          <cell r="AU270">
            <v>1.7846500000000001</v>
          </cell>
          <cell r="AV270">
            <v>1.7918700000000001</v>
          </cell>
          <cell r="BA270">
            <v>1.02549</v>
          </cell>
          <cell r="CD270">
            <v>1.76498</v>
          </cell>
          <cell r="CG270">
            <v>1.5063599999999999</v>
          </cell>
          <cell r="CK270">
            <v>1.02826</v>
          </cell>
          <cell r="CN270">
            <v>1.7866500000000001</v>
          </cell>
          <cell r="CO270">
            <v>1.7644899999999999</v>
          </cell>
          <cell r="CP270">
            <v>1.7867</v>
          </cell>
          <cell r="DH270">
            <v>1.0283899999999999</v>
          </cell>
          <cell r="DJ270">
            <v>1.77027</v>
          </cell>
          <cell r="DK270">
            <v>1.8025500000000001</v>
          </cell>
          <cell r="DL270">
            <v>1.77939</v>
          </cell>
          <cell r="EI270">
            <v>1.0297799999999999</v>
          </cell>
          <cell r="EJ270">
            <v>1.8252200000000001</v>
          </cell>
          <cell r="EK270">
            <v>1.79593</v>
          </cell>
          <cell r="EL270">
            <v>1.79592</v>
          </cell>
          <cell r="ER270">
            <v>1.04173</v>
          </cell>
          <cell r="ET270">
            <v>1.44417</v>
          </cell>
          <cell r="EZ270">
            <v>1.9834499999999999</v>
          </cell>
          <cell r="FK270">
            <v>1.78905</v>
          </cell>
          <cell r="FO270">
            <v>1.02786</v>
          </cell>
        </row>
        <row r="271">
          <cell r="J271">
            <v>1.7752699999999999</v>
          </cell>
          <cell r="K271">
            <v>1.0348299999999999</v>
          </cell>
          <cell r="N271">
            <v>1.7416700000000001</v>
          </cell>
          <cell r="O271">
            <v>1.0326299999999999</v>
          </cell>
          <cell r="R271">
            <v>1.8018799999999999</v>
          </cell>
          <cell r="S271">
            <v>1.03345</v>
          </cell>
          <cell r="V271">
            <v>1.79332</v>
          </cell>
          <cell r="W271">
            <v>1.79898</v>
          </cell>
          <cell r="Y271">
            <v>1.02942</v>
          </cell>
          <cell r="AD271">
            <v>1.76871</v>
          </cell>
          <cell r="AE271">
            <v>1.80728</v>
          </cell>
          <cell r="AF271">
            <v>1.8021199999999999</v>
          </cell>
          <cell r="AK271">
            <v>1.0286999999999999</v>
          </cell>
          <cell r="AT271">
            <v>1.77895</v>
          </cell>
          <cell r="AU271">
            <v>1.78041</v>
          </cell>
          <cell r="AV271">
            <v>1.7876099999999999</v>
          </cell>
          <cell r="BA271">
            <v>1.02538</v>
          </cell>
          <cell r="CD271">
            <v>1.76081</v>
          </cell>
          <cell r="CG271">
            <v>1.50379</v>
          </cell>
          <cell r="CK271">
            <v>1.0281400000000001</v>
          </cell>
          <cell r="CN271">
            <v>1.78241</v>
          </cell>
          <cell r="CO271">
            <v>1.7603899999999999</v>
          </cell>
          <cell r="CP271">
            <v>1.7824599999999999</v>
          </cell>
          <cell r="DH271">
            <v>1.02827</v>
          </cell>
          <cell r="DJ271">
            <v>1.76614</v>
          </cell>
          <cell r="DK271">
            <v>1.7982100000000001</v>
          </cell>
          <cell r="DL271">
            <v>1.7751999999999999</v>
          </cell>
          <cell r="EI271">
            <v>1.02965</v>
          </cell>
          <cell r="EJ271">
            <v>1.8207100000000001</v>
          </cell>
          <cell r="EK271">
            <v>1.79159</v>
          </cell>
          <cell r="EL271">
            <v>1.79158</v>
          </cell>
          <cell r="ER271">
            <v>1.04156</v>
          </cell>
          <cell r="ET271">
            <v>1.4423600000000001</v>
          </cell>
          <cell r="EZ271">
            <v>1.9783900000000001</v>
          </cell>
          <cell r="FK271">
            <v>1.7848299999999999</v>
          </cell>
          <cell r="FO271">
            <v>1.0277499999999999</v>
          </cell>
        </row>
        <row r="272">
          <cell r="J272">
            <v>1.77108</v>
          </cell>
          <cell r="K272">
            <v>1.03468</v>
          </cell>
          <cell r="N272">
            <v>1.7376499999999999</v>
          </cell>
          <cell r="O272">
            <v>1.0324800000000001</v>
          </cell>
          <cell r="R272">
            <v>1.79758</v>
          </cell>
          <cell r="S272">
            <v>1.0333000000000001</v>
          </cell>
          <cell r="V272">
            <v>1.78894</v>
          </cell>
          <cell r="W272">
            <v>1.7945800000000001</v>
          </cell>
          <cell r="Y272">
            <v>1.02929</v>
          </cell>
          <cell r="AD272">
            <v>1.76454</v>
          </cell>
          <cell r="AE272">
            <v>1.8028999999999999</v>
          </cell>
          <cell r="AF272">
            <v>1.79776</v>
          </cell>
          <cell r="AK272">
            <v>1.02857</v>
          </cell>
          <cell r="AT272">
            <v>1.7747599999999999</v>
          </cell>
          <cell r="AU272">
            <v>1.7762199999999999</v>
          </cell>
          <cell r="AV272">
            <v>1.78338</v>
          </cell>
          <cell r="BA272">
            <v>1.0252699999999999</v>
          </cell>
          <cell r="CD272">
            <v>1.75668</v>
          </cell>
          <cell r="CG272">
            <v>1.5012300000000001</v>
          </cell>
          <cell r="CK272">
            <v>1.0280199999999999</v>
          </cell>
          <cell r="CN272">
            <v>1.7782</v>
          </cell>
          <cell r="CO272">
            <v>1.7563299999999999</v>
          </cell>
          <cell r="CP272">
            <v>1.7782500000000001</v>
          </cell>
          <cell r="DH272">
            <v>1.0281499999999999</v>
          </cell>
          <cell r="DJ272">
            <v>1.7620400000000001</v>
          </cell>
          <cell r="DK272">
            <v>1.7939000000000001</v>
          </cell>
          <cell r="DL272">
            <v>1.77105</v>
          </cell>
          <cell r="EI272">
            <v>1.0295300000000001</v>
          </cell>
          <cell r="EJ272">
            <v>1.8162499999999999</v>
          </cell>
          <cell r="EK272">
            <v>1.78729</v>
          </cell>
          <cell r="EL272">
            <v>1.78728</v>
          </cell>
          <cell r="ER272">
            <v>1.04138</v>
          </cell>
          <cell r="ET272">
            <v>1.4405600000000001</v>
          </cell>
          <cell r="EZ272">
            <v>1.9733700000000001</v>
          </cell>
          <cell r="FK272">
            <v>1.7806500000000001</v>
          </cell>
          <cell r="FO272">
            <v>1.0276400000000001</v>
          </cell>
        </row>
        <row r="273">
          <cell r="J273">
            <v>1.7669299999999999</v>
          </cell>
          <cell r="K273">
            <v>1.0345200000000001</v>
          </cell>
          <cell r="N273">
            <v>1.73366</v>
          </cell>
          <cell r="O273">
            <v>1.03233</v>
          </cell>
          <cell r="R273">
            <v>1.79332</v>
          </cell>
          <cell r="S273">
            <v>1.03315</v>
          </cell>
          <cell r="V273">
            <v>1.7845899999999999</v>
          </cell>
          <cell r="W273">
            <v>1.7902100000000001</v>
          </cell>
          <cell r="Y273">
            <v>1.02915</v>
          </cell>
          <cell r="AD273">
            <v>1.76041</v>
          </cell>
          <cell r="AE273">
            <v>1.7985599999999999</v>
          </cell>
          <cell r="AF273">
            <v>1.7934399999999999</v>
          </cell>
          <cell r="AK273">
            <v>1.0284500000000001</v>
          </cell>
          <cell r="AT273">
            <v>1.7706</v>
          </cell>
          <cell r="AU273">
            <v>1.7720499999999999</v>
          </cell>
          <cell r="AV273">
            <v>1.77918</v>
          </cell>
          <cell r="BA273">
            <v>1.0251699999999999</v>
          </cell>
          <cell r="CD273">
            <v>1.75258</v>
          </cell>
          <cell r="CG273">
            <v>1.4986999999999999</v>
          </cell>
          <cell r="CK273">
            <v>1.0279</v>
          </cell>
          <cell r="CN273">
            <v>1.77403</v>
          </cell>
          <cell r="CO273">
            <v>1.7523</v>
          </cell>
          <cell r="CP273">
            <v>1.7740800000000001</v>
          </cell>
          <cell r="DH273">
            <v>1.02803</v>
          </cell>
          <cell r="DJ273">
            <v>1.7579800000000001</v>
          </cell>
          <cell r="DK273">
            <v>1.7896300000000001</v>
          </cell>
          <cell r="DL273">
            <v>1.7669299999999999</v>
          </cell>
          <cell r="EI273">
            <v>1.0294000000000001</v>
          </cell>
          <cell r="EJ273">
            <v>1.81182</v>
          </cell>
          <cell r="EK273">
            <v>1.78302</v>
          </cell>
          <cell r="EL273">
            <v>1.78301</v>
          </cell>
          <cell r="ER273">
            <v>1.0411999999999999</v>
          </cell>
          <cell r="ET273">
            <v>1.4387799999999999</v>
          </cell>
          <cell r="EZ273">
            <v>1.9683999999999999</v>
          </cell>
          <cell r="FK273">
            <v>1.7765</v>
          </cell>
          <cell r="FO273">
            <v>1.0275300000000001</v>
          </cell>
        </row>
        <row r="274">
          <cell r="J274">
            <v>1.76281</v>
          </cell>
          <cell r="K274">
            <v>1.03437</v>
          </cell>
          <cell r="N274">
            <v>1.7297</v>
          </cell>
          <cell r="O274">
            <v>1.0321899999999999</v>
          </cell>
          <cell r="R274">
            <v>1.7890999999999999</v>
          </cell>
          <cell r="S274">
            <v>1.0329999999999999</v>
          </cell>
          <cell r="V274">
            <v>1.7802800000000001</v>
          </cell>
          <cell r="W274">
            <v>1.7858799999999999</v>
          </cell>
          <cell r="Y274">
            <v>1.02902</v>
          </cell>
          <cell r="AD274">
            <v>1.7563200000000001</v>
          </cell>
          <cell r="AE274">
            <v>1.7942499999999999</v>
          </cell>
          <cell r="AF274">
            <v>1.7891600000000001</v>
          </cell>
          <cell r="AK274">
            <v>1.02833</v>
          </cell>
          <cell r="AT274">
            <v>1.7664800000000001</v>
          </cell>
          <cell r="AU274">
            <v>1.7679199999999999</v>
          </cell>
          <cell r="AV274">
            <v>1.77502</v>
          </cell>
          <cell r="BA274">
            <v>1.0250600000000001</v>
          </cell>
          <cell r="CD274">
            <v>1.74851</v>
          </cell>
          <cell r="CG274">
            <v>1.4961800000000001</v>
          </cell>
          <cell r="CK274">
            <v>1.0277799999999999</v>
          </cell>
          <cell r="CN274">
            <v>1.7699</v>
          </cell>
          <cell r="CO274">
            <v>1.74831</v>
          </cell>
          <cell r="CP274">
            <v>1.7699400000000001</v>
          </cell>
          <cell r="DH274">
            <v>1.0279100000000001</v>
          </cell>
          <cell r="DJ274">
            <v>1.7539499999999999</v>
          </cell>
          <cell r="DK274">
            <v>1.7854000000000001</v>
          </cell>
          <cell r="DL274">
            <v>1.76284</v>
          </cell>
          <cell r="EI274">
            <v>1.02928</v>
          </cell>
          <cell r="EJ274">
            <v>1.80742</v>
          </cell>
          <cell r="EK274">
            <v>1.7787900000000001</v>
          </cell>
          <cell r="EL274">
            <v>1.77878</v>
          </cell>
          <cell r="ER274">
            <v>1.0410299999999999</v>
          </cell>
          <cell r="ET274">
            <v>1.4370000000000001</v>
          </cell>
          <cell r="EZ274">
            <v>1.96346</v>
          </cell>
          <cell r="FK274">
            <v>1.7723899999999999</v>
          </cell>
          <cell r="FO274">
            <v>1.02742</v>
          </cell>
        </row>
        <row r="275">
          <cell r="J275">
            <v>1.7587200000000001</v>
          </cell>
          <cell r="K275">
            <v>1.0342199999999999</v>
          </cell>
          <cell r="N275">
            <v>1.7257800000000001</v>
          </cell>
          <cell r="O275">
            <v>1.0320400000000001</v>
          </cell>
          <cell r="R275">
            <v>1.78491</v>
          </cell>
          <cell r="S275">
            <v>1.03285</v>
          </cell>
          <cell r="V275">
            <v>1.7760100000000001</v>
          </cell>
          <cell r="W275">
            <v>1.78159</v>
          </cell>
          <cell r="Y275">
            <v>1.0288900000000001</v>
          </cell>
          <cell r="AD275">
            <v>1.7522500000000001</v>
          </cell>
          <cell r="AE275">
            <v>1.7899799999999999</v>
          </cell>
          <cell r="AF275">
            <v>1.78491</v>
          </cell>
          <cell r="AK275">
            <v>1.0282100000000001</v>
          </cell>
          <cell r="AT275">
            <v>1.7623899999999999</v>
          </cell>
          <cell r="AU275">
            <v>1.76383</v>
          </cell>
          <cell r="AV275">
            <v>1.7708999999999999</v>
          </cell>
          <cell r="BA275">
            <v>1.0249600000000001</v>
          </cell>
          <cell r="CD275">
            <v>1.74448</v>
          </cell>
          <cell r="CG275">
            <v>1.4936799999999999</v>
          </cell>
          <cell r="CK275">
            <v>1.02766</v>
          </cell>
          <cell r="CN275">
            <v>1.76579</v>
          </cell>
          <cell r="CO275">
            <v>1.7443500000000001</v>
          </cell>
          <cell r="CP275">
            <v>1.7658400000000001</v>
          </cell>
          <cell r="DH275">
            <v>1.02779</v>
          </cell>
          <cell r="DJ275">
            <v>1.74996</v>
          </cell>
          <cell r="DK275">
            <v>1.7811999999999999</v>
          </cell>
          <cell r="DL275">
            <v>1.7587900000000001</v>
          </cell>
          <cell r="EI275">
            <v>1.02915</v>
          </cell>
          <cell r="EJ275">
            <v>1.80307</v>
          </cell>
          <cell r="EK275">
            <v>1.7745899999999999</v>
          </cell>
          <cell r="EL275">
            <v>1.7745899999999999</v>
          </cell>
          <cell r="ER275">
            <v>1.0408599999999999</v>
          </cell>
          <cell r="ET275">
            <v>1.4352400000000001</v>
          </cell>
          <cell r="EZ275">
            <v>1.9585600000000001</v>
          </cell>
          <cell r="FK275">
            <v>1.76831</v>
          </cell>
          <cell r="FO275">
            <v>1.0273099999999999</v>
          </cell>
        </row>
        <row r="276">
          <cell r="J276">
            <v>1.7546600000000001</v>
          </cell>
          <cell r="K276">
            <v>1.03407</v>
          </cell>
          <cell r="N276">
            <v>1.7218899999999999</v>
          </cell>
          <cell r="O276">
            <v>1.0319</v>
          </cell>
          <cell r="R276">
            <v>1.7807500000000001</v>
          </cell>
          <cell r="S276">
            <v>1.03271</v>
          </cell>
          <cell r="V276">
            <v>1.7717799999999999</v>
          </cell>
          <cell r="W276">
            <v>1.7773300000000001</v>
          </cell>
          <cell r="Y276">
            <v>1.0287599999999999</v>
          </cell>
          <cell r="AD276">
            <v>1.7482200000000001</v>
          </cell>
          <cell r="AE276">
            <v>1.7857499999999999</v>
          </cell>
          <cell r="AF276">
            <v>1.7806999999999999</v>
          </cell>
          <cell r="AK276">
            <v>1.0280899999999999</v>
          </cell>
          <cell r="AT276">
            <v>1.75834</v>
          </cell>
          <cell r="AU276">
            <v>1.75976</v>
          </cell>
          <cell r="AV276">
            <v>1.7667999999999999</v>
          </cell>
          <cell r="BA276">
            <v>1.02485</v>
          </cell>
          <cell r="CD276">
            <v>1.74047</v>
          </cell>
          <cell r="CG276">
            <v>1.4912000000000001</v>
          </cell>
          <cell r="CK276">
            <v>1.02755</v>
          </cell>
          <cell r="CN276">
            <v>1.76172</v>
          </cell>
          <cell r="CO276">
            <v>1.7404200000000001</v>
          </cell>
          <cell r="CP276">
            <v>1.7617700000000001</v>
          </cell>
          <cell r="DH276">
            <v>1.0276700000000001</v>
          </cell>
          <cell r="DJ276">
            <v>1.7459899999999999</v>
          </cell>
          <cell r="DK276">
            <v>1.7770300000000001</v>
          </cell>
          <cell r="DL276">
            <v>1.7547699999999999</v>
          </cell>
          <cell r="EI276">
            <v>1.0290299999999999</v>
          </cell>
          <cell r="EJ276">
            <v>1.7987500000000001</v>
          </cell>
          <cell r="EK276">
            <v>1.7704299999999999</v>
          </cell>
          <cell r="EL276">
            <v>1.7704299999999999</v>
          </cell>
          <cell r="ER276">
            <v>1.04068</v>
          </cell>
          <cell r="ET276">
            <v>1.4334899999999999</v>
          </cell>
          <cell r="EZ276">
            <v>1.9537</v>
          </cell>
          <cell r="FK276">
            <v>1.7642599999999999</v>
          </cell>
          <cell r="FO276">
            <v>1.0271999999999999</v>
          </cell>
        </row>
        <row r="277">
          <cell r="J277">
            <v>1.75065</v>
          </cell>
          <cell r="K277">
            <v>1.03392</v>
          </cell>
          <cell r="N277">
            <v>1.7180299999999999</v>
          </cell>
          <cell r="O277">
            <v>1.0317499999999999</v>
          </cell>
          <cell r="R277">
            <v>1.7766299999999999</v>
          </cell>
          <cell r="S277">
            <v>1.0325599999999999</v>
          </cell>
          <cell r="V277">
            <v>1.7675799999999999</v>
          </cell>
          <cell r="W277">
            <v>1.77311</v>
          </cell>
          <cell r="Y277">
            <v>1.02864</v>
          </cell>
          <cell r="AD277">
            <v>1.7442299999999999</v>
          </cell>
          <cell r="AE277">
            <v>1.78155</v>
          </cell>
          <cell r="AF277">
            <v>1.7765200000000001</v>
          </cell>
          <cell r="AK277">
            <v>1.0279700000000001</v>
          </cell>
          <cell r="AT277">
            <v>1.7543200000000001</v>
          </cell>
          <cell r="AU277">
            <v>1.75573</v>
          </cell>
          <cell r="AV277">
            <v>1.76274</v>
          </cell>
          <cell r="BA277">
            <v>1.02475</v>
          </cell>
          <cell r="CD277">
            <v>1.73651</v>
          </cell>
          <cell r="CG277">
            <v>1.48875</v>
          </cell>
          <cell r="CK277">
            <v>1.0274300000000001</v>
          </cell>
          <cell r="CN277">
            <v>1.75769</v>
          </cell>
          <cell r="CO277">
            <v>1.7365200000000001</v>
          </cell>
          <cell r="CP277">
            <v>1.75773</v>
          </cell>
          <cell r="DH277">
            <v>1.02756</v>
          </cell>
          <cell r="DJ277">
            <v>1.7420599999999999</v>
          </cell>
          <cell r="DK277">
            <v>1.7728999999999999</v>
          </cell>
          <cell r="DL277">
            <v>1.7507900000000001</v>
          </cell>
          <cell r="EI277">
            <v>1.02891</v>
          </cell>
          <cell r="EJ277">
            <v>1.7944599999999999</v>
          </cell>
          <cell r="EK277">
            <v>1.76631</v>
          </cell>
          <cell r="EL277">
            <v>1.7663</v>
          </cell>
          <cell r="ER277">
            <v>1.04051</v>
          </cell>
          <cell r="ET277">
            <v>1.4317500000000001</v>
          </cell>
          <cell r="EZ277">
            <v>1.9488799999999999</v>
          </cell>
          <cell r="FK277">
            <v>1.7602500000000001</v>
          </cell>
          <cell r="FO277">
            <v>1.0270900000000001</v>
          </cell>
        </row>
        <row r="278">
          <cell r="J278">
            <v>1.7466600000000001</v>
          </cell>
          <cell r="K278">
            <v>1.0337700000000001</v>
          </cell>
          <cell r="N278">
            <v>1.7141999999999999</v>
          </cell>
          <cell r="O278">
            <v>1.0316099999999999</v>
          </cell>
          <cell r="R278">
            <v>1.77254</v>
          </cell>
          <cell r="S278">
            <v>1.03241</v>
          </cell>
          <cell r="V278">
            <v>1.7634099999999999</v>
          </cell>
          <cell r="W278">
            <v>1.76892</v>
          </cell>
          <cell r="Y278">
            <v>1.02851</v>
          </cell>
          <cell r="AD278">
            <v>1.7402599999999999</v>
          </cell>
          <cell r="AE278">
            <v>1.77739</v>
          </cell>
          <cell r="AF278">
            <v>1.77237</v>
          </cell>
          <cell r="AK278">
            <v>1.0278499999999999</v>
          </cell>
          <cell r="AT278">
            <v>1.7503299999999999</v>
          </cell>
          <cell r="AU278">
            <v>1.7517400000000001</v>
          </cell>
          <cell r="AV278">
            <v>1.7587200000000001</v>
          </cell>
          <cell r="BA278">
            <v>1.0246500000000001</v>
          </cell>
          <cell r="CD278">
            <v>1.7325699999999999</v>
          </cell>
          <cell r="CG278">
            <v>1.48631</v>
          </cell>
          <cell r="CK278">
            <v>1.02732</v>
          </cell>
          <cell r="CN278">
            <v>1.75369</v>
          </cell>
          <cell r="CO278">
            <v>1.73265</v>
          </cell>
          <cell r="CP278">
            <v>1.75373</v>
          </cell>
          <cell r="DH278">
            <v>1.0274399999999999</v>
          </cell>
          <cell r="DJ278">
            <v>1.7381599999999999</v>
          </cell>
          <cell r="DK278">
            <v>1.7687999999999999</v>
          </cell>
          <cell r="DL278">
            <v>1.7468399999999999</v>
          </cell>
          <cell r="EI278">
            <v>1.02878</v>
          </cell>
          <cell r="EJ278">
            <v>1.7902100000000001</v>
          </cell>
          <cell r="EK278">
            <v>1.7622100000000001</v>
          </cell>
          <cell r="EL278">
            <v>1.7622100000000001</v>
          </cell>
          <cell r="ER278">
            <v>1.04034</v>
          </cell>
          <cell r="ET278">
            <v>1.4300200000000001</v>
          </cell>
          <cell r="EZ278">
            <v>1.9440999999999999</v>
          </cell>
          <cell r="FK278">
            <v>1.7562599999999999</v>
          </cell>
          <cell r="FO278">
            <v>1.0269900000000001</v>
          </cell>
        </row>
        <row r="279">
          <cell r="J279">
            <v>1.7426999999999999</v>
          </cell>
          <cell r="K279">
            <v>1.03362</v>
          </cell>
          <cell r="N279">
            <v>1.7103999999999999</v>
          </cell>
          <cell r="O279">
            <v>1.0314700000000001</v>
          </cell>
          <cell r="R279">
            <v>1.7684800000000001</v>
          </cell>
          <cell r="S279">
            <v>1.03227</v>
          </cell>
          <cell r="V279">
            <v>1.75928</v>
          </cell>
          <cell r="W279">
            <v>1.7647699999999999</v>
          </cell>
          <cell r="Y279">
            <v>1.0283800000000001</v>
          </cell>
          <cell r="AD279">
            <v>1.7363299999999999</v>
          </cell>
          <cell r="AE279">
            <v>1.7732600000000001</v>
          </cell>
          <cell r="AF279">
            <v>1.7682599999999999</v>
          </cell>
          <cell r="AK279">
            <v>1.0277400000000001</v>
          </cell>
          <cell r="AT279">
            <v>1.74637</v>
          </cell>
          <cell r="AU279">
            <v>1.74777</v>
          </cell>
          <cell r="AV279">
            <v>1.7547200000000001</v>
          </cell>
          <cell r="BA279">
            <v>1.0245500000000001</v>
          </cell>
          <cell r="CD279">
            <v>1.7286699999999999</v>
          </cell>
          <cell r="CG279">
            <v>1.4838800000000001</v>
          </cell>
          <cell r="CK279">
            <v>1.0271999999999999</v>
          </cell>
          <cell r="CN279">
            <v>1.7497199999999999</v>
          </cell>
          <cell r="CO279">
            <v>1.72881</v>
          </cell>
          <cell r="CP279">
            <v>1.74976</v>
          </cell>
          <cell r="DH279">
            <v>1.0273300000000001</v>
          </cell>
          <cell r="DJ279">
            <v>1.7343</v>
          </cell>
          <cell r="DK279">
            <v>1.76474</v>
          </cell>
          <cell r="DL279">
            <v>1.74291</v>
          </cell>
          <cell r="EI279">
            <v>1.0286599999999999</v>
          </cell>
          <cell r="EJ279">
            <v>1.786</v>
          </cell>
          <cell r="EK279">
            <v>1.7581500000000001</v>
          </cell>
          <cell r="EL279">
            <v>1.7581500000000001</v>
          </cell>
          <cell r="ER279">
            <v>1.04017</v>
          </cell>
          <cell r="ET279">
            <v>1.4282999999999999</v>
          </cell>
          <cell r="EZ279">
            <v>1.9393499999999999</v>
          </cell>
          <cell r="FK279">
            <v>1.75231</v>
          </cell>
          <cell r="FO279">
            <v>1.02688</v>
          </cell>
        </row>
        <row r="280">
          <cell r="J280">
            <v>1.73878</v>
          </cell>
          <cell r="K280">
            <v>1.0334700000000001</v>
          </cell>
          <cell r="N280">
            <v>1.7066399999999999</v>
          </cell>
          <cell r="O280">
            <v>1.0313300000000001</v>
          </cell>
          <cell r="R280">
            <v>1.7644599999999999</v>
          </cell>
          <cell r="S280">
            <v>1.03213</v>
          </cell>
          <cell r="V280">
            <v>1.75519</v>
          </cell>
          <cell r="W280">
            <v>1.76065</v>
          </cell>
          <cell r="Y280">
            <v>1.02826</v>
          </cell>
          <cell r="AD280">
            <v>1.7324299999999999</v>
          </cell>
          <cell r="AE280">
            <v>1.7691600000000001</v>
          </cell>
          <cell r="AF280">
            <v>1.7641899999999999</v>
          </cell>
          <cell r="AK280">
            <v>1.02762</v>
          </cell>
          <cell r="AT280">
            <v>1.7424500000000001</v>
          </cell>
          <cell r="AU280">
            <v>1.7438400000000001</v>
          </cell>
          <cell r="AV280">
            <v>1.7507600000000001</v>
          </cell>
          <cell r="BA280">
            <v>1.0244500000000001</v>
          </cell>
          <cell r="CD280">
            <v>1.7248000000000001</v>
          </cell>
          <cell r="CG280">
            <v>1.4814799999999999</v>
          </cell>
          <cell r="CK280">
            <v>1.0270900000000001</v>
          </cell>
          <cell r="CN280">
            <v>1.7457800000000001</v>
          </cell>
          <cell r="CO280">
            <v>1.7250099999999999</v>
          </cell>
          <cell r="CP280">
            <v>1.7458199999999999</v>
          </cell>
          <cell r="DH280">
            <v>1.02721</v>
          </cell>
          <cell r="DJ280">
            <v>1.7304600000000001</v>
          </cell>
          <cell r="DK280">
            <v>1.76071</v>
          </cell>
          <cell r="DL280">
            <v>1.73902</v>
          </cell>
          <cell r="EI280">
            <v>1.02854</v>
          </cell>
          <cell r="EJ280">
            <v>1.78182</v>
          </cell>
          <cell r="EK280">
            <v>1.75413</v>
          </cell>
          <cell r="EL280">
            <v>1.7541199999999999</v>
          </cell>
          <cell r="ER280">
            <v>1.04</v>
          </cell>
          <cell r="ET280">
            <v>1.42659</v>
          </cell>
          <cell r="EZ280">
            <v>1.9346399999999999</v>
          </cell>
          <cell r="FK280">
            <v>1.7483900000000001</v>
          </cell>
          <cell r="FO280">
            <v>1.02677</v>
          </cell>
        </row>
        <row r="281">
          <cell r="J281">
            <v>1.73489</v>
          </cell>
          <cell r="K281">
            <v>1.03332</v>
          </cell>
          <cell r="N281">
            <v>1.7029000000000001</v>
          </cell>
          <cell r="O281">
            <v>1.0311900000000001</v>
          </cell>
          <cell r="R281">
            <v>1.76047</v>
          </cell>
          <cell r="S281">
            <v>1.03199</v>
          </cell>
          <cell r="V281">
            <v>1.7511300000000001</v>
          </cell>
          <cell r="W281">
            <v>1.75657</v>
          </cell>
          <cell r="Y281">
            <v>1.02813</v>
          </cell>
          <cell r="AD281">
            <v>1.7285600000000001</v>
          </cell>
          <cell r="AE281">
            <v>1.7650999999999999</v>
          </cell>
          <cell r="AF281">
            <v>1.76014</v>
          </cell>
          <cell r="AK281">
            <v>1.0275000000000001</v>
          </cell>
          <cell r="AT281">
            <v>1.7385600000000001</v>
          </cell>
          <cell r="AU281">
            <v>1.73994</v>
          </cell>
          <cell r="AV281">
            <v>1.7468300000000001</v>
          </cell>
          <cell r="BA281">
            <v>1.0243500000000001</v>
          </cell>
          <cell r="CD281">
            <v>1.72096</v>
          </cell>
          <cell r="CG281">
            <v>1.47909</v>
          </cell>
          <cell r="CK281">
            <v>1.02698</v>
          </cell>
          <cell r="CN281">
            <v>1.74187</v>
          </cell>
          <cell r="CO281">
            <v>1.72123</v>
          </cell>
          <cell r="CP281">
            <v>1.7419100000000001</v>
          </cell>
          <cell r="DH281">
            <v>1.0270999999999999</v>
          </cell>
          <cell r="DJ281">
            <v>1.72665</v>
          </cell>
          <cell r="DK281">
            <v>1.75671</v>
          </cell>
          <cell r="DL281">
            <v>1.7351700000000001</v>
          </cell>
          <cell r="EI281">
            <v>1.0284199999999999</v>
          </cell>
          <cell r="EJ281">
            <v>1.7776700000000001</v>
          </cell>
          <cell r="EK281">
            <v>1.75013</v>
          </cell>
          <cell r="EL281">
            <v>1.75013</v>
          </cell>
          <cell r="ER281">
            <v>1.0398400000000001</v>
          </cell>
          <cell r="ET281">
            <v>1.42489</v>
          </cell>
          <cell r="EZ281">
            <v>1.92997</v>
          </cell>
          <cell r="FK281">
            <v>1.74451</v>
          </cell>
          <cell r="FO281">
            <v>1.02667</v>
          </cell>
        </row>
        <row r="282">
          <cell r="J282">
            <v>1.7310300000000001</v>
          </cell>
          <cell r="K282">
            <v>1.03318</v>
          </cell>
          <cell r="N282">
            <v>1.6992</v>
          </cell>
          <cell r="O282">
            <v>1.03105</v>
          </cell>
          <cell r="R282">
            <v>1.75651</v>
          </cell>
          <cell r="S282">
            <v>1.0318400000000001</v>
          </cell>
          <cell r="V282">
            <v>1.7471000000000001</v>
          </cell>
          <cell r="W282">
            <v>1.7525200000000001</v>
          </cell>
          <cell r="Y282">
            <v>1.0280100000000001</v>
          </cell>
          <cell r="AD282">
            <v>1.7247300000000001</v>
          </cell>
          <cell r="AE282">
            <v>1.7610699999999999</v>
          </cell>
          <cell r="AF282">
            <v>1.75613</v>
          </cell>
          <cell r="AK282">
            <v>1.02739</v>
          </cell>
          <cell r="AT282">
            <v>1.7346900000000001</v>
          </cell>
          <cell r="AU282">
            <v>1.73607</v>
          </cell>
          <cell r="AV282">
            <v>1.7429399999999999</v>
          </cell>
          <cell r="BA282">
            <v>1.0242500000000001</v>
          </cell>
          <cell r="CD282">
            <v>1.71715</v>
          </cell>
          <cell r="CG282">
            <v>1.4767300000000001</v>
          </cell>
          <cell r="CK282">
            <v>1.0268600000000001</v>
          </cell>
          <cell r="CN282">
            <v>1.7379899999999999</v>
          </cell>
          <cell r="CO282">
            <v>1.71749</v>
          </cell>
          <cell r="CP282">
            <v>1.73804</v>
          </cell>
          <cell r="DH282">
            <v>1.0269900000000001</v>
          </cell>
          <cell r="DJ282">
            <v>1.72288</v>
          </cell>
          <cell r="DK282">
            <v>1.75274</v>
          </cell>
          <cell r="DL282">
            <v>1.7313400000000001</v>
          </cell>
          <cell r="EI282">
            <v>1.0283100000000001</v>
          </cell>
          <cell r="EJ282">
            <v>1.77356</v>
          </cell>
          <cell r="EK282">
            <v>1.74617</v>
          </cell>
          <cell r="EL282">
            <v>1.7461599999999999</v>
          </cell>
          <cell r="ER282">
            <v>1.0396700000000001</v>
          </cell>
          <cell r="ET282">
            <v>1.4232</v>
          </cell>
          <cell r="EZ282">
            <v>1.92533</v>
          </cell>
          <cell r="FK282">
            <v>1.74065</v>
          </cell>
          <cell r="FO282">
            <v>1.0265599999999999</v>
          </cell>
        </row>
        <row r="283">
          <cell r="J283">
            <v>1.7272099999999999</v>
          </cell>
          <cell r="K283">
            <v>1.0330299999999999</v>
          </cell>
          <cell r="N283">
            <v>1.6955199999999999</v>
          </cell>
          <cell r="O283">
            <v>1.03091</v>
          </cell>
          <cell r="R283">
            <v>1.75258</v>
          </cell>
          <cell r="S283">
            <v>1.0317000000000001</v>
          </cell>
          <cell r="V283">
            <v>1.7431000000000001</v>
          </cell>
          <cell r="W283">
            <v>1.7484999999999999</v>
          </cell>
          <cell r="Y283">
            <v>1.02789</v>
          </cell>
          <cell r="AD283">
            <v>1.72092</v>
          </cell>
          <cell r="AE283">
            <v>1.7570699999999999</v>
          </cell>
          <cell r="AF283">
            <v>1.7521500000000001</v>
          </cell>
          <cell r="AK283">
            <v>1.0272699999999999</v>
          </cell>
          <cell r="AT283">
            <v>1.7308600000000001</v>
          </cell>
          <cell r="AU283">
            <v>1.7322299999999999</v>
          </cell>
          <cell r="AV283">
            <v>1.7390699999999999</v>
          </cell>
          <cell r="BA283">
            <v>1.0241499999999999</v>
          </cell>
          <cell r="CD283">
            <v>1.7133700000000001</v>
          </cell>
          <cell r="CG283">
            <v>1.47438</v>
          </cell>
          <cell r="CK283">
            <v>1.0267500000000001</v>
          </cell>
          <cell r="CN283">
            <v>1.7341500000000001</v>
          </cell>
          <cell r="CO283">
            <v>1.71377</v>
          </cell>
          <cell r="CP283">
            <v>1.7341899999999999</v>
          </cell>
          <cell r="DH283">
            <v>1.0268699999999999</v>
          </cell>
          <cell r="DJ283">
            <v>1.71913</v>
          </cell>
          <cell r="DK283">
            <v>1.74881</v>
          </cell>
          <cell r="DL283">
            <v>1.7275400000000001</v>
          </cell>
          <cell r="EI283">
            <v>1.0281899999999999</v>
          </cell>
          <cell r="EJ283">
            <v>1.7694799999999999</v>
          </cell>
          <cell r="EK283">
            <v>1.74224</v>
          </cell>
          <cell r="EL283">
            <v>1.7422299999999999</v>
          </cell>
          <cell r="ER283">
            <v>1.0395000000000001</v>
          </cell>
          <cell r="ET283">
            <v>1.42153</v>
          </cell>
          <cell r="EZ283">
            <v>1.92073</v>
          </cell>
          <cell r="FK283">
            <v>1.73682</v>
          </cell>
          <cell r="FO283">
            <v>1.0264599999999999</v>
          </cell>
        </row>
        <row r="284">
          <cell r="J284">
            <v>1.7234100000000001</v>
          </cell>
          <cell r="K284">
            <v>1.0328900000000001</v>
          </cell>
          <cell r="N284">
            <v>1.6918800000000001</v>
          </cell>
          <cell r="O284">
            <v>1.03077</v>
          </cell>
          <cell r="R284">
            <v>1.74868</v>
          </cell>
          <cell r="S284">
            <v>1.03156</v>
          </cell>
          <cell r="V284">
            <v>1.7391399999999999</v>
          </cell>
          <cell r="W284">
            <v>1.7445200000000001</v>
          </cell>
          <cell r="Y284">
            <v>1.02776</v>
          </cell>
          <cell r="AD284">
            <v>1.71715</v>
          </cell>
          <cell r="AE284">
            <v>1.7531000000000001</v>
          </cell>
          <cell r="AF284">
            <v>1.74821</v>
          </cell>
          <cell r="AK284">
            <v>1.0271600000000001</v>
          </cell>
          <cell r="AT284">
            <v>1.72706</v>
          </cell>
          <cell r="AU284">
            <v>1.7284299999999999</v>
          </cell>
          <cell r="AV284">
            <v>1.7352300000000001</v>
          </cell>
          <cell r="BA284">
            <v>1.0240499999999999</v>
          </cell>
          <cell r="CD284">
            <v>1.70963</v>
          </cell>
          <cell r="CG284">
            <v>1.47204</v>
          </cell>
          <cell r="CK284">
            <v>1.02664</v>
          </cell>
          <cell r="CN284">
            <v>1.73034</v>
          </cell>
          <cell r="CO284">
            <v>1.7100900000000001</v>
          </cell>
          <cell r="CP284">
            <v>1.73038</v>
          </cell>
          <cell r="DH284">
            <v>1.0267599999999999</v>
          </cell>
          <cell r="DJ284">
            <v>1.7154100000000001</v>
          </cell>
          <cell r="DK284">
            <v>1.74491</v>
          </cell>
          <cell r="DL284">
            <v>1.72377</v>
          </cell>
          <cell r="EI284">
            <v>1.02807</v>
          </cell>
          <cell r="EJ284">
            <v>1.7654399999999999</v>
          </cell>
          <cell r="EK284">
            <v>1.73834</v>
          </cell>
          <cell r="EL284">
            <v>1.73834</v>
          </cell>
          <cell r="ER284">
            <v>1.0393399999999999</v>
          </cell>
          <cell r="ET284">
            <v>1.4198599999999999</v>
          </cell>
          <cell r="EZ284">
            <v>1.9161600000000001</v>
          </cell>
          <cell r="FK284">
            <v>1.7330300000000001</v>
          </cell>
          <cell r="FO284">
            <v>1.0263599999999999</v>
          </cell>
        </row>
        <row r="285">
          <cell r="J285">
            <v>1.7196499999999999</v>
          </cell>
          <cell r="K285">
            <v>1.0327500000000001</v>
          </cell>
          <cell r="N285">
            <v>1.6882600000000001</v>
          </cell>
          <cell r="O285">
            <v>1.03064</v>
          </cell>
          <cell r="R285">
            <v>1.74482</v>
          </cell>
          <cell r="S285">
            <v>1.0314300000000001</v>
          </cell>
          <cell r="V285">
            <v>1.7352099999999999</v>
          </cell>
          <cell r="W285">
            <v>1.74057</v>
          </cell>
          <cell r="Y285">
            <v>1.0276400000000001</v>
          </cell>
          <cell r="AD285">
            <v>1.7134</v>
          </cell>
          <cell r="AE285">
            <v>1.7491699999999999</v>
          </cell>
          <cell r="AF285">
            <v>1.7442899999999999</v>
          </cell>
          <cell r="AK285">
            <v>1.02705</v>
          </cell>
          <cell r="AT285">
            <v>1.72329</v>
          </cell>
          <cell r="AU285">
            <v>1.72465</v>
          </cell>
          <cell r="AV285">
            <v>1.73143</v>
          </cell>
          <cell r="BA285">
            <v>1.0239499999999999</v>
          </cell>
          <cell r="CD285">
            <v>1.70591</v>
          </cell>
          <cell r="CG285">
            <v>1.46973</v>
          </cell>
          <cell r="CK285">
            <v>1.0265299999999999</v>
          </cell>
          <cell r="CN285">
            <v>1.72655</v>
          </cell>
          <cell r="CO285">
            <v>1.7064299999999999</v>
          </cell>
          <cell r="CP285">
            <v>1.7265999999999999</v>
          </cell>
          <cell r="DH285">
            <v>1.0266500000000001</v>
          </cell>
          <cell r="DJ285">
            <v>1.71173</v>
          </cell>
          <cell r="DK285">
            <v>1.7410300000000001</v>
          </cell>
          <cell r="DL285">
            <v>1.72004</v>
          </cell>
          <cell r="EI285">
            <v>1.0279499999999999</v>
          </cell>
          <cell r="EJ285">
            <v>1.76142</v>
          </cell>
          <cell r="EK285">
            <v>1.73448</v>
          </cell>
          <cell r="EL285">
            <v>1.73447</v>
          </cell>
          <cell r="ER285">
            <v>1.03918</v>
          </cell>
          <cell r="ET285">
            <v>1.4181999999999999</v>
          </cell>
          <cell r="EZ285">
            <v>1.9116299999999999</v>
          </cell>
          <cell r="FK285">
            <v>1.72926</v>
          </cell>
          <cell r="FO285">
            <v>1.0262500000000001</v>
          </cell>
        </row>
        <row r="286">
          <cell r="J286">
            <v>1.71591</v>
          </cell>
          <cell r="K286">
            <v>1.03261</v>
          </cell>
          <cell r="N286">
            <v>1.6846699999999999</v>
          </cell>
          <cell r="O286">
            <v>1.0305</v>
          </cell>
          <cell r="R286">
            <v>1.74099</v>
          </cell>
          <cell r="S286">
            <v>1.03129</v>
          </cell>
          <cell r="V286">
            <v>1.7313099999999999</v>
          </cell>
          <cell r="W286">
            <v>1.73665</v>
          </cell>
          <cell r="Y286">
            <v>1.02752</v>
          </cell>
          <cell r="AD286">
            <v>1.7096899999999999</v>
          </cell>
          <cell r="AE286">
            <v>1.7452700000000001</v>
          </cell>
          <cell r="AF286">
            <v>1.74041</v>
          </cell>
          <cell r="AK286">
            <v>1.0269299999999999</v>
          </cell>
          <cell r="AT286">
            <v>1.7195499999999999</v>
          </cell>
          <cell r="AU286">
            <v>1.7209000000000001</v>
          </cell>
          <cell r="AV286">
            <v>1.7276499999999999</v>
          </cell>
          <cell r="BA286">
            <v>1.0238499999999999</v>
          </cell>
          <cell r="CD286">
            <v>1.7022200000000001</v>
          </cell>
          <cell r="CG286">
            <v>1.46743</v>
          </cell>
          <cell r="CK286">
            <v>1.0264200000000001</v>
          </cell>
          <cell r="CN286">
            <v>1.7228000000000001</v>
          </cell>
          <cell r="CO286">
            <v>1.7028000000000001</v>
          </cell>
          <cell r="CP286">
            <v>1.7228399999999999</v>
          </cell>
          <cell r="DH286">
            <v>1.02654</v>
          </cell>
          <cell r="DJ286">
            <v>1.70807</v>
          </cell>
          <cell r="DK286">
            <v>1.73719</v>
          </cell>
          <cell r="DL286">
            <v>1.7163299999999999</v>
          </cell>
          <cell r="EI286">
            <v>1.0278400000000001</v>
          </cell>
          <cell r="EJ286">
            <v>1.7574399999999999</v>
          </cell>
          <cell r="EK286">
            <v>1.73064</v>
          </cell>
          <cell r="EL286">
            <v>1.73064</v>
          </cell>
          <cell r="ER286">
            <v>1.03901</v>
          </cell>
          <cell r="ET286">
            <v>1.41656</v>
          </cell>
          <cell r="EZ286">
            <v>1.9071400000000001</v>
          </cell>
          <cell r="FK286">
            <v>1.72553</v>
          </cell>
          <cell r="FO286">
            <v>1.0261499999999999</v>
          </cell>
        </row>
        <row r="287">
          <cell r="J287">
            <v>1.7121999999999999</v>
          </cell>
          <cell r="K287">
            <v>1.03247</v>
          </cell>
          <cell r="N287">
            <v>1.6811100000000001</v>
          </cell>
          <cell r="O287">
            <v>1.03037</v>
          </cell>
          <cell r="R287">
            <v>1.7371799999999999</v>
          </cell>
          <cell r="S287">
            <v>1.03115</v>
          </cell>
          <cell r="V287">
            <v>1.7274499999999999</v>
          </cell>
          <cell r="W287">
            <v>1.7327600000000001</v>
          </cell>
          <cell r="Y287">
            <v>1.0274000000000001</v>
          </cell>
          <cell r="AD287">
            <v>1.706</v>
          </cell>
          <cell r="AE287">
            <v>1.74139</v>
          </cell>
          <cell r="AF287">
            <v>1.73655</v>
          </cell>
          <cell r="AK287">
            <v>1.0268200000000001</v>
          </cell>
          <cell r="AT287">
            <v>1.71584</v>
          </cell>
          <cell r="AU287">
            <v>1.7171799999999999</v>
          </cell>
          <cell r="AV287">
            <v>1.7239100000000001</v>
          </cell>
          <cell r="BA287">
            <v>1.0237499999999999</v>
          </cell>
          <cell r="CD287">
            <v>1.6985699999999999</v>
          </cell>
          <cell r="CG287">
            <v>1.46515</v>
          </cell>
          <cell r="CK287">
            <v>1.0263100000000001</v>
          </cell>
          <cell r="CN287">
            <v>1.7190799999999999</v>
          </cell>
          <cell r="CO287">
            <v>1.6992</v>
          </cell>
          <cell r="CP287">
            <v>1.71912</v>
          </cell>
          <cell r="DH287">
            <v>1.02643</v>
          </cell>
          <cell r="DJ287">
            <v>1.70444</v>
          </cell>
          <cell r="DK287">
            <v>1.7333799999999999</v>
          </cell>
          <cell r="DL287">
            <v>1.71265</v>
          </cell>
          <cell r="EI287">
            <v>1.02772</v>
          </cell>
          <cell r="EJ287">
            <v>1.75349</v>
          </cell>
          <cell r="EK287">
            <v>1.7268399999999999</v>
          </cell>
          <cell r="EL287">
            <v>1.7268300000000001</v>
          </cell>
          <cell r="ER287">
            <v>1.0388500000000001</v>
          </cell>
          <cell r="ET287">
            <v>1.41492</v>
          </cell>
          <cell r="EZ287">
            <v>1.9026700000000001</v>
          </cell>
          <cell r="FK287">
            <v>1.7218199999999999</v>
          </cell>
          <cell r="FO287">
            <v>1.0260499999999999</v>
          </cell>
        </row>
        <row r="288">
          <cell r="J288">
            <v>1.7085300000000001</v>
          </cell>
          <cell r="K288">
            <v>1.03233</v>
          </cell>
          <cell r="N288">
            <v>1.6775800000000001</v>
          </cell>
          <cell r="O288">
            <v>1.03023</v>
          </cell>
          <cell r="R288">
            <v>1.7334099999999999</v>
          </cell>
          <cell r="S288">
            <v>1.03102</v>
          </cell>
          <cell r="V288">
            <v>1.7236100000000001</v>
          </cell>
          <cell r="W288">
            <v>1.7289099999999999</v>
          </cell>
          <cell r="Y288">
            <v>1.02728</v>
          </cell>
          <cell r="AD288">
            <v>1.70234</v>
          </cell>
          <cell r="AE288">
            <v>1.7375499999999999</v>
          </cell>
          <cell r="AF288">
            <v>1.7327300000000001</v>
          </cell>
          <cell r="AK288">
            <v>1.02671</v>
          </cell>
          <cell r="AT288">
            <v>1.7121599999999999</v>
          </cell>
          <cell r="AU288">
            <v>1.7135</v>
          </cell>
          <cell r="AV288">
            <v>1.7201900000000001</v>
          </cell>
          <cell r="BA288">
            <v>1.02366</v>
          </cell>
          <cell r="CD288">
            <v>1.6949399999999999</v>
          </cell>
          <cell r="CG288">
            <v>1.46288</v>
          </cell>
          <cell r="CK288">
            <v>1.0262</v>
          </cell>
          <cell r="CN288">
            <v>1.7153799999999999</v>
          </cell>
          <cell r="CO288">
            <v>1.69563</v>
          </cell>
          <cell r="CP288">
            <v>1.7154199999999999</v>
          </cell>
          <cell r="DH288">
            <v>1.0263199999999999</v>
          </cell>
          <cell r="DJ288">
            <v>1.7008399999999999</v>
          </cell>
          <cell r="DK288">
            <v>1.7296</v>
          </cell>
          <cell r="DL288">
            <v>1.7090000000000001</v>
          </cell>
          <cell r="EI288">
            <v>1.0276099999999999</v>
          </cell>
          <cell r="EJ288">
            <v>1.7495799999999999</v>
          </cell>
          <cell r="EK288">
            <v>1.72306</v>
          </cell>
          <cell r="EL288">
            <v>1.72306</v>
          </cell>
          <cell r="ER288">
            <v>1.0386899999999999</v>
          </cell>
          <cell r="ET288">
            <v>1.4132899999999999</v>
          </cell>
          <cell r="EZ288">
            <v>1.89825</v>
          </cell>
          <cell r="FK288">
            <v>1.71814</v>
          </cell>
          <cell r="FO288">
            <v>1.0259499999999999</v>
          </cell>
        </row>
        <row r="289">
          <cell r="J289">
            <v>1.70488</v>
          </cell>
          <cell r="K289">
            <v>1.0321899999999999</v>
          </cell>
          <cell r="N289">
            <v>1.67408</v>
          </cell>
          <cell r="O289">
            <v>1.0301</v>
          </cell>
          <cell r="R289">
            <v>1.72966</v>
          </cell>
          <cell r="S289">
            <v>1.03088</v>
          </cell>
          <cell r="V289">
            <v>1.7198100000000001</v>
          </cell>
          <cell r="W289">
            <v>1.7250799999999999</v>
          </cell>
          <cell r="Y289">
            <v>1.0271600000000001</v>
          </cell>
          <cell r="AD289">
            <v>1.69872</v>
          </cell>
          <cell r="AE289">
            <v>1.7337400000000001</v>
          </cell>
          <cell r="AF289">
            <v>1.7289399999999999</v>
          </cell>
          <cell r="AK289">
            <v>1.0266</v>
          </cell>
          <cell r="AT289">
            <v>1.70851</v>
          </cell>
          <cell r="AU289">
            <v>1.70984</v>
          </cell>
          <cell r="AV289">
            <v>1.71651</v>
          </cell>
          <cell r="BA289">
            <v>1.02356</v>
          </cell>
          <cell r="CD289">
            <v>1.6913400000000001</v>
          </cell>
          <cell r="CG289">
            <v>1.4606300000000001</v>
          </cell>
          <cell r="CK289">
            <v>1.0261</v>
          </cell>
          <cell r="CN289">
            <v>1.7117199999999999</v>
          </cell>
          <cell r="CO289">
            <v>1.6920900000000001</v>
          </cell>
          <cell r="CP289">
            <v>1.7117599999999999</v>
          </cell>
          <cell r="DH289">
            <v>1.0262199999999999</v>
          </cell>
          <cell r="DJ289">
            <v>1.6972700000000001</v>
          </cell>
          <cell r="DK289">
            <v>1.7258500000000001</v>
          </cell>
          <cell r="DL289">
            <v>1.7053799999999999</v>
          </cell>
          <cell r="EI289">
            <v>1.0275000000000001</v>
          </cell>
          <cell r="EJ289">
            <v>1.74569</v>
          </cell>
          <cell r="EK289">
            <v>1.71932</v>
          </cell>
          <cell r="EL289">
            <v>1.7193099999999999</v>
          </cell>
          <cell r="ER289">
            <v>1.03853</v>
          </cell>
          <cell r="ET289">
            <v>1.41168</v>
          </cell>
          <cell r="EZ289">
            <v>1.89385</v>
          </cell>
          <cell r="FK289">
            <v>1.7144900000000001</v>
          </cell>
          <cell r="FO289">
            <v>1.0258499999999999</v>
          </cell>
        </row>
        <row r="290">
          <cell r="J290">
            <v>1.70126</v>
          </cell>
          <cell r="K290">
            <v>1.0320499999999999</v>
          </cell>
          <cell r="N290">
            <v>1.6706099999999999</v>
          </cell>
          <cell r="O290">
            <v>1.0299700000000001</v>
          </cell>
          <cell r="R290">
            <v>1.7259500000000001</v>
          </cell>
          <cell r="S290">
            <v>1.0307500000000001</v>
          </cell>
          <cell r="V290">
            <v>1.7160299999999999</v>
          </cell>
          <cell r="W290">
            <v>1.72129</v>
          </cell>
          <cell r="Y290">
            <v>1.02704</v>
          </cell>
          <cell r="AD290">
            <v>1.69512</v>
          </cell>
          <cell r="AE290">
            <v>1.7299599999999999</v>
          </cell>
          <cell r="AF290">
            <v>1.7251799999999999</v>
          </cell>
          <cell r="AK290">
            <v>1.0264899999999999</v>
          </cell>
          <cell r="AT290">
            <v>1.70489</v>
          </cell>
          <cell r="AU290">
            <v>1.70621</v>
          </cell>
          <cell r="AV290">
            <v>1.71285</v>
          </cell>
          <cell r="BA290">
            <v>1.0234700000000001</v>
          </cell>
          <cell r="CD290">
            <v>1.68777</v>
          </cell>
          <cell r="CG290">
            <v>1.4583999999999999</v>
          </cell>
          <cell r="CK290">
            <v>1.02599</v>
          </cell>
          <cell r="CN290">
            <v>1.70808</v>
          </cell>
          <cell r="CO290">
            <v>1.6885699999999999</v>
          </cell>
          <cell r="CP290">
            <v>1.7081200000000001</v>
          </cell>
          <cell r="DH290">
            <v>1.0261100000000001</v>
          </cell>
          <cell r="DJ290">
            <v>1.69373</v>
          </cell>
          <cell r="DK290">
            <v>1.7221299999999999</v>
          </cell>
          <cell r="DL290">
            <v>1.7017899999999999</v>
          </cell>
          <cell r="EI290">
            <v>1.02738</v>
          </cell>
          <cell r="EJ290">
            <v>1.7418400000000001</v>
          </cell>
          <cell r="EK290">
            <v>1.7156</v>
          </cell>
          <cell r="EL290">
            <v>1.7156</v>
          </cell>
          <cell r="ER290">
            <v>1.03837</v>
          </cell>
          <cell r="ET290">
            <v>1.4100699999999999</v>
          </cell>
          <cell r="EZ290">
            <v>1.8894899999999999</v>
          </cell>
          <cell r="FK290">
            <v>1.7108699999999999</v>
          </cell>
          <cell r="FO290">
            <v>1.0257499999999999</v>
          </cell>
        </row>
        <row r="291">
          <cell r="J291">
            <v>1.6976800000000001</v>
          </cell>
          <cell r="K291">
            <v>1.0319100000000001</v>
          </cell>
          <cell r="N291">
            <v>1.66716</v>
          </cell>
          <cell r="O291">
            <v>1.0298400000000001</v>
          </cell>
          <cell r="R291">
            <v>1.7222599999999999</v>
          </cell>
          <cell r="S291">
            <v>1.03061</v>
          </cell>
          <cell r="V291">
            <v>1.7122900000000001</v>
          </cell>
          <cell r="W291">
            <v>1.71753</v>
          </cell>
          <cell r="Y291">
            <v>1.0269299999999999</v>
          </cell>
          <cell r="AD291">
            <v>1.6915500000000001</v>
          </cell>
          <cell r="AE291">
            <v>1.72621</v>
          </cell>
          <cell r="AF291">
            <v>1.7214499999999999</v>
          </cell>
          <cell r="AK291">
            <v>1.0263800000000001</v>
          </cell>
          <cell r="AT291">
            <v>1.70129</v>
          </cell>
          <cell r="AU291">
            <v>1.70261</v>
          </cell>
          <cell r="AV291">
            <v>1.70922</v>
          </cell>
          <cell r="BA291">
            <v>1.0233699999999999</v>
          </cell>
          <cell r="CD291">
            <v>1.6842200000000001</v>
          </cell>
          <cell r="CG291">
            <v>1.4561900000000001</v>
          </cell>
          <cell r="CK291">
            <v>1.0258799999999999</v>
          </cell>
          <cell r="CN291">
            <v>1.7044699999999999</v>
          </cell>
          <cell r="CO291">
            <v>1.68509</v>
          </cell>
          <cell r="CP291">
            <v>1.70451</v>
          </cell>
          <cell r="DH291">
            <v>1.026</v>
          </cell>
          <cell r="DJ291">
            <v>1.69021</v>
          </cell>
          <cell r="DK291">
            <v>1.71844</v>
          </cell>
          <cell r="DL291">
            <v>1.6982200000000001</v>
          </cell>
          <cell r="EI291">
            <v>1.0272699999999999</v>
          </cell>
          <cell r="EJ291">
            <v>1.7380100000000001</v>
          </cell>
          <cell r="EK291">
            <v>1.7119200000000001</v>
          </cell>
          <cell r="EL291">
            <v>1.71191</v>
          </cell>
          <cell r="ER291">
            <v>1.0382199999999999</v>
          </cell>
          <cell r="ET291">
            <v>1.4084700000000001</v>
          </cell>
          <cell r="EZ291">
            <v>1.8851599999999999</v>
          </cell>
          <cell r="FK291">
            <v>1.7072799999999999</v>
          </cell>
          <cell r="FO291">
            <v>1.02565</v>
          </cell>
        </row>
        <row r="292">
          <cell r="J292">
            <v>1.69411</v>
          </cell>
          <cell r="K292">
            <v>1.0317700000000001</v>
          </cell>
          <cell r="N292">
            <v>1.66374</v>
          </cell>
          <cell r="O292">
            <v>1.0297099999999999</v>
          </cell>
          <cell r="R292">
            <v>1.71861</v>
          </cell>
          <cell r="S292">
            <v>1.0304800000000001</v>
          </cell>
          <cell r="V292">
            <v>1.70858</v>
          </cell>
          <cell r="W292">
            <v>1.7137899999999999</v>
          </cell>
          <cell r="Y292">
            <v>1.02681</v>
          </cell>
          <cell r="AD292">
            <v>1.6879999999999999</v>
          </cell>
          <cell r="AE292">
            <v>1.7224900000000001</v>
          </cell>
          <cell r="AF292">
            <v>1.7177500000000001</v>
          </cell>
          <cell r="AK292">
            <v>1.02627</v>
          </cell>
          <cell r="AT292">
            <v>1.69773</v>
          </cell>
          <cell r="AU292">
            <v>1.69903</v>
          </cell>
          <cell r="AV292">
            <v>1.7056199999999999</v>
          </cell>
          <cell r="BA292">
            <v>1.02328</v>
          </cell>
          <cell r="CD292">
            <v>1.6807099999999999</v>
          </cell>
          <cell r="CG292">
            <v>1.4539899999999999</v>
          </cell>
          <cell r="CK292">
            <v>1.0257799999999999</v>
          </cell>
          <cell r="CN292">
            <v>1.70089</v>
          </cell>
          <cell r="CO292">
            <v>1.6816199999999999</v>
          </cell>
          <cell r="CP292">
            <v>1.7009300000000001</v>
          </cell>
          <cell r="DH292">
            <v>1.0259</v>
          </cell>
          <cell r="DJ292">
            <v>1.68672</v>
          </cell>
          <cell r="DK292">
            <v>1.71478</v>
          </cell>
          <cell r="DL292">
            <v>1.69469</v>
          </cell>
          <cell r="EI292">
            <v>1.0271600000000001</v>
          </cell>
          <cell r="EJ292">
            <v>1.7342200000000001</v>
          </cell>
          <cell r="EK292">
            <v>1.7082599999999999</v>
          </cell>
          <cell r="EL292">
            <v>1.7082599999999999</v>
          </cell>
          <cell r="ER292">
            <v>1.03806</v>
          </cell>
          <cell r="ET292">
            <v>1.40689</v>
          </cell>
          <cell r="EZ292">
            <v>1.88086</v>
          </cell>
          <cell r="FK292">
            <v>1.7037100000000001</v>
          </cell>
          <cell r="FO292">
            <v>1.02555</v>
          </cell>
        </row>
        <row r="293">
          <cell r="J293">
            <v>1.69058</v>
          </cell>
          <cell r="K293">
            <v>1.0316399999999999</v>
          </cell>
          <cell r="N293">
            <v>1.6603399999999999</v>
          </cell>
          <cell r="O293">
            <v>1.0295799999999999</v>
          </cell>
          <cell r="R293">
            <v>1.7149799999999999</v>
          </cell>
          <cell r="S293">
            <v>1.0303500000000001</v>
          </cell>
          <cell r="V293">
            <v>1.70489</v>
          </cell>
          <cell r="W293">
            <v>1.7100900000000001</v>
          </cell>
          <cell r="Y293">
            <v>1.0266999999999999</v>
          </cell>
          <cell r="AD293">
            <v>1.68449</v>
          </cell>
          <cell r="AE293">
            <v>1.7188000000000001</v>
          </cell>
          <cell r="AF293">
            <v>1.71407</v>
          </cell>
          <cell r="AK293">
            <v>1.02617</v>
          </cell>
          <cell r="AT293">
            <v>1.6941900000000001</v>
          </cell>
          <cell r="AU293">
            <v>1.6954899999999999</v>
          </cell>
          <cell r="AV293">
            <v>1.70204</v>
          </cell>
          <cell r="BA293">
            <v>1.02318</v>
          </cell>
          <cell r="CD293">
            <v>1.6772199999999999</v>
          </cell>
          <cell r="CG293">
            <v>1.45181</v>
          </cell>
          <cell r="CK293">
            <v>1.0256700000000001</v>
          </cell>
          <cell r="CN293">
            <v>1.6973400000000001</v>
          </cell>
          <cell r="CO293">
            <v>1.6781900000000001</v>
          </cell>
          <cell r="CP293">
            <v>1.6973800000000001</v>
          </cell>
          <cell r="DH293">
            <v>1.02579</v>
          </cell>
          <cell r="DJ293">
            <v>1.68326</v>
          </cell>
          <cell r="DK293">
            <v>1.7111400000000001</v>
          </cell>
          <cell r="DL293">
            <v>1.6911799999999999</v>
          </cell>
          <cell r="EI293">
            <v>1.02705</v>
          </cell>
          <cell r="EJ293">
            <v>1.73045</v>
          </cell>
          <cell r="EK293">
            <v>1.7046300000000001</v>
          </cell>
          <cell r="EL293">
            <v>1.7046300000000001</v>
          </cell>
          <cell r="ER293">
            <v>1.0379100000000001</v>
          </cell>
          <cell r="ET293">
            <v>1.4053100000000001</v>
          </cell>
          <cell r="EZ293">
            <v>1.8766</v>
          </cell>
          <cell r="FK293">
            <v>1.70018</v>
          </cell>
          <cell r="FO293">
            <v>1.02545</v>
          </cell>
        </row>
        <row r="294">
          <cell r="J294">
            <v>1.6870799999999999</v>
          </cell>
          <cell r="K294">
            <v>1.0315000000000001</v>
          </cell>
          <cell r="N294">
            <v>1.6569799999999999</v>
          </cell>
          <cell r="O294">
            <v>1.02945</v>
          </cell>
          <cell r="R294">
            <v>1.7113799999999999</v>
          </cell>
          <cell r="S294">
            <v>1.0302199999999999</v>
          </cell>
          <cell r="V294">
            <v>1.7012400000000001</v>
          </cell>
          <cell r="W294">
            <v>1.70641</v>
          </cell>
          <cell r="Y294">
            <v>1.02658</v>
          </cell>
          <cell r="AD294">
            <v>1.681</v>
          </cell>
          <cell r="AE294">
            <v>1.7151400000000001</v>
          </cell>
          <cell r="AF294">
            <v>1.7104299999999999</v>
          </cell>
          <cell r="AK294">
            <v>1.02606</v>
          </cell>
          <cell r="AT294">
            <v>1.69068</v>
          </cell>
          <cell r="AU294">
            <v>1.69197</v>
          </cell>
          <cell r="AV294">
            <v>1.6984999999999999</v>
          </cell>
          <cell r="BA294">
            <v>1.0230900000000001</v>
          </cell>
          <cell r="CD294">
            <v>1.6737599999999999</v>
          </cell>
          <cell r="CG294">
            <v>1.44964</v>
          </cell>
          <cell r="CK294">
            <v>1.0255700000000001</v>
          </cell>
          <cell r="CN294">
            <v>1.69381</v>
          </cell>
          <cell r="CO294">
            <v>1.6747799999999999</v>
          </cell>
          <cell r="CP294">
            <v>1.6938500000000001</v>
          </cell>
          <cell r="DH294">
            <v>1.02569</v>
          </cell>
          <cell r="DJ294">
            <v>1.6798200000000001</v>
          </cell>
          <cell r="DK294">
            <v>1.7075400000000001</v>
          </cell>
          <cell r="DL294">
            <v>1.6876899999999999</v>
          </cell>
          <cell r="EI294">
            <v>1.02694</v>
          </cell>
          <cell r="EJ294">
            <v>1.72672</v>
          </cell>
          <cell r="EK294">
            <v>1.7010400000000001</v>
          </cell>
          <cell r="EL294">
            <v>1.70103</v>
          </cell>
          <cell r="ER294">
            <v>1.03775</v>
          </cell>
          <cell r="ET294">
            <v>1.40374</v>
          </cell>
          <cell r="EZ294">
            <v>1.8723700000000001</v>
          </cell>
          <cell r="FK294">
            <v>1.6966699999999999</v>
          </cell>
          <cell r="FO294">
            <v>1.02535</v>
          </cell>
        </row>
        <row r="295">
          <cell r="J295">
            <v>1.6836</v>
          </cell>
          <cell r="K295">
            <v>1.0313699999999999</v>
          </cell>
          <cell r="N295">
            <v>1.6536299999999999</v>
          </cell>
          <cell r="O295">
            <v>1.02932</v>
          </cell>
          <cell r="R295">
            <v>1.7078</v>
          </cell>
          <cell r="S295">
            <v>1.03009</v>
          </cell>
          <cell r="V295">
            <v>1.6976100000000001</v>
          </cell>
          <cell r="W295">
            <v>1.7027699999999999</v>
          </cell>
          <cell r="Y295">
            <v>1.02647</v>
          </cell>
          <cell r="AD295">
            <v>1.67754</v>
          </cell>
          <cell r="AE295">
            <v>1.7115100000000001</v>
          </cell>
          <cell r="AF295">
            <v>1.7068099999999999</v>
          </cell>
          <cell r="AK295">
            <v>1.0259499999999999</v>
          </cell>
          <cell r="AT295">
            <v>1.68719</v>
          </cell>
          <cell r="AU295">
            <v>1.68848</v>
          </cell>
          <cell r="AV295">
            <v>1.6949799999999999</v>
          </cell>
          <cell r="BA295">
            <v>1.0229999999999999</v>
          </cell>
          <cell r="CD295">
            <v>1.6703300000000001</v>
          </cell>
          <cell r="CG295">
            <v>1.4474899999999999</v>
          </cell>
          <cell r="CK295">
            <v>1.02546</v>
          </cell>
          <cell r="CN295">
            <v>1.69032</v>
          </cell>
          <cell r="CO295">
            <v>1.6714</v>
          </cell>
          <cell r="CP295">
            <v>1.6903600000000001</v>
          </cell>
          <cell r="DH295">
            <v>1.0255799999999999</v>
          </cell>
          <cell r="DJ295">
            <v>1.67641</v>
          </cell>
          <cell r="DK295">
            <v>1.7039599999999999</v>
          </cell>
          <cell r="DL295">
            <v>1.68424</v>
          </cell>
          <cell r="EI295">
            <v>1.0268299999999999</v>
          </cell>
          <cell r="EJ295">
            <v>1.7230099999999999</v>
          </cell>
          <cell r="EK295">
            <v>1.69746</v>
          </cell>
          <cell r="EL295">
            <v>1.69746</v>
          </cell>
          <cell r="ER295">
            <v>1.0376000000000001</v>
          </cell>
          <cell r="ET295">
            <v>1.40218</v>
          </cell>
          <cell r="EZ295">
            <v>1.8681700000000001</v>
          </cell>
          <cell r="FK295">
            <v>1.6931799999999999</v>
          </cell>
          <cell r="FO295">
            <v>1.0252600000000001</v>
          </cell>
        </row>
        <row r="296">
          <cell r="J296">
            <v>1.68015</v>
          </cell>
          <cell r="K296">
            <v>1.0312399999999999</v>
          </cell>
          <cell r="N296">
            <v>1.65032</v>
          </cell>
          <cell r="O296">
            <v>1.0291999999999999</v>
          </cell>
          <cell r="R296">
            <v>1.7042600000000001</v>
          </cell>
          <cell r="S296">
            <v>1.02996</v>
          </cell>
          <cell r="V296">
            <v>1.69401</v>
          </cell>
          <cell r="W296">
            <v>1.6991499999999999</v>
          </cell>
          <cell r="Y296">
            <v>1.0263500000000001</v>
          </cell>
          <cell r="AD296">
            <v>1.67411</v>
          </cell>
          <cell r="AE296">
            <v>1.7079</v>
          </cell>
          <cell r="AF296">
            <v>1.70323</v>
          </cell>
          <cell r="AK296">
            <v>1.0258499999999999</v>
          </cell>
          <cell r="AT296">
            <v>1.6837299999999999</v>
          </cell>
          <cell r="AU296">
            <v>1.6850099999999999</v>
          </cell>
          <cell r="AV296">
            <v>1.6914899999999999</v>
          </cell>
          <cell r="BA296">
            <v>1.02291</v>
          </cell>
          <cell r="CD296">
            <v>1.66692</v>
          </cell>
          <cell r="CG296">
            <v>1.4453499999999999</v>
          </cell>
          <cell r="CK296">
            <v>1.02536</v>
          </cell>
          <cell r="CN296">
            <v>1.68685</v>
          </cell>
          <cell r="CO296">
            <v>1.66804</v>
          </cell>
          <cell r="CP296">
            <v>1.68689</v>
          </cell>
          <cell r="DH296">
            <v>1.0254799999999999</v>
          </cell>
          <cell r="DJ296">
            <v>1.67303</v>
          </cell>
          <cell r="DK296">
            <v>1.70041</v>
          </cell>
          <cell r="DL296">
            <v>1.6808099999999999</v>
          </cell>
          <cell r="EI296">
            <v>1.0267200000000001</v>
          </cell>
          <cell r="EJ296">
            <v>1.71933</v>
          </cell>
          <cell r="EK296">
            <v>1.6939200000000001</v>
          </cell>
          <cell r="EL296">
            <v>1.6939200000000001</v>
          </cell>
          <cell r="ER296">
            <v>1.0374399999999999</v>
          </cell>
          <cell r="ET296">
            <v>1.40063</v>
          </cell>
          <cell r="EZ296">
            <v>1.8640000000000001</v>
          </cell>
          <cell r="FK296">
            <v>1.68973</v>
          </cell>
          <cell r="FO296">
            <v>1.0251600000000001</v>
          </cell>
        </row>
        <row r="297">
          <cell r="J297">
            <v>1.67672</v>
          </cell>
          <cell r="K297">
            <v>1.03111</v>
          </cell>
          <cell r="N297">
            <v>1.64703</v>
          </cell>
          <cell r="O297">
            <v>1.0290699999999999</v>
          </cell>
          <cell r="R297">
            <v>1.7007399999999999</v>
          </cell>
          <cell r="S297">
            <v>1.02983</v>
          </cell>
          <cell r="V297">
            <v>1.69045</v>
          </cell>
          <cell r="W297">
            <v>1.69556</v>
          </cell>
          <cell r="Y297">
            <v>1.02624</v>
          </cell>
          <cell r="AD297">
            <v>1.6707000000000001</v>
          </cell>
          <cell r="AE297">
            <v>1.7043200000000001</v>
          </cell>
          <cell r="AF297">
            <v>1.69967</v>
          </cell>
          <cell r="AK297">
            <v>1.0257400000000001</v>
          </cell>
          <cell r="AT297">
            <v>1.6802999999999999</v>
          </cell>
          <cell r="AU297">
            <v>1.68157</v>
          </cell>
          <cell r="AV297">
            <v>1.6880299999999999</v>
          </cell>
          <cell r="BA297">
            <v>1.0228200000000001</v>
          </cell>
          <cell r="CD297">
            <v>1.66354</v>
          </cell>
          <cell r="CG297">
            <v>1.44323</v>
          </cell>
          <cell r="CK297">
            <v>1.0252600000000001</v>
          </cell>
          <cell r="CN297">
            <v>1.6834</v>
          </cell>
          <cell r="CO297">
            <v>1.6647099999999999</v>
          </cell>
          <cell r="CP297">
            <v>1.68344</v>
          </cell>
          <cell r="DH297">
            <v>1.02538</v>
          </cell>
          <cell r="DJ297">
            <v>1.66967</v>
          </cell>
          <cell r="DK297">
            <v>1.6968799999999999</v>
          </cell>
          <cell r="DL297">
            <v>1.6774100000000001</v>
          </cell>
          <cell r="EI297">
            <v>1.02661</v>
          </cell>
          <cell r="EJ297">
            <v>1.7156899999999999</v>
          </cell>
          <cell r="EK297">
            <v>1.69041</v>
          </cell>
          <cell r="EL297">
            <v>1.6903999999999999</v>
          </cell>
          <cell r="ER297">
            <v>1.03729</v>
          </cell>
          <cell r="ET297">
            <v>1.3990899999999999</v>
          </cell>
          <cell r="EZ297">
            <v>1.8598600000000001</v>
          </cell>
          <cell r="FK297">
            <v>1.6862999999999999</v>
          </cell>
          <cell r="FO297">
            <v>1.0250600000000001</v>
          </cell>
        </row>
        <row r="298">
          <cell r="J298">
            <v>1.67333</v>
          </cell>
          <cell r="K298">
            <v>1.0309699999999999</v>
          </cell>
          <cell r="N298">
            <v>1.64377</v>
          </cell>
          <cell r="O298">
            <v>1.02895</v>
          </cell>
          <cell r="R298">
            <v>1.6972499999999999</v>
          </cell>
          <cell r="S298">
            <v>1.0297000000000001</v>
          </cell>
          <cell r="V298">
            <v>1.6869099999999999</v>
          </cell>
          <cell r="W298">
            <v>1.6919999999999999</v>
          </cell>
          <cell r="Y298">
            <v>1.02613</v>
          </cell>
          <cell r="AD298">
            <v>1.6673199999999999</v>
          </cell>
          <cell r="AE298">
            <v>1.7007699999999999</v>
          </cell>
          <cell r="AF298">
            <v>1.6961299999999999</v>
          </cell>
          <cell r="AK298">
            <v>1.0256400000000001</v>
          </cell>
          <cell r="AT298">
            <v>1.6769000000000001</v>
          </cell>
          <cell r="AU298">
            <v>1.6781600000000001</v>
          </cell>
          <cell r="AV298">
            <v>1.68459</v>
          </cell>
          <cell r="BA298">
            <v>1.0227299999999999</v>
          </cell>
          <cell r="CD298">
            <v>1.6601900000000001</v>
          </cell>
          <cell r="CG298">
            <v>1.44113</v>
          </cell>
          <cell r="CK298">
            <v>1.0251600000000001</v>
          </cell>
          <cell r="CN298">
            <v>1.6799900000000001</v>
          </cell>
          <cell r="CO298">
            <v>1.6614100000000001</v>
          </cell>
          <cell r="CP298">
            <v>1.6800200000000001</v>
          </cell>
          <cell r="DH298">
            <v>1.0252699999999999</v>
          </cell>
          <cell r="DJ298">
            <v>1.6663399999999999</v>
          </cell>
          <cell r="DK298">
            <v>1.69339</v>
          </cell>
          <cell r="DL298">
            <v>1.6740299999999999</v>
          </cell>
          <cell r="EI298">
            <v>1.0265</v>
          </cell>
          <cell r="EJ298">
            <v>1.71207</v>
          </cell>
          <cell r="EK298">
            <v>1.68692</v>
          </cell>
          <cell r="EL298">
            <v>1.6869099999999999</v>
          </cell>
          <cell r="ER298">
            <v>1.03714</v>
          </cell>
          <cell r="ET298">
            <v>1.3975599999999999</v>
          </cell>
          <cell r="EZ298">
            <v>1.85575</v>
          </cell>
          <cell r="FK298">
            <v>1.68289</v>
          </cell>
          <cell r="FO298">
            <v>1.0249699999999999</v>
          </cell>
        </row>
        <row r="299">
          <cell r="J299">
            <v>1.6699600000000001</v>
          </cell>
          <cell r="K299">
            <v>1.03084</v>
          </cell>
          <cell r="N299">
            <v>1.64053</v>
          </cell>
          <cell r="O299">
            <v>1.0288200000000001</v>
          </cell>
          <cell r="R299">
            <v>1.6937899999999999</v>
          </cell>
          <cell r="S299">
            <v>1.0295799999999999</v>
          </cell>
          <cell r="V299">
            <v>1.6833899999999999</v>
          </cell>
          <cell r="W299">
            <v>1.6884699999999999</v>
          </cell>
          <cell r="Y299">
            <v>1.0260199999999999</v>
          </cell>
          <cell r="AD299">
            <v>1.6639699999999999</v>
          </cell>
          <cell r="AE299">
            <v>1.6972499999999999</v>
          </cell>
          <cell r="AF299">
            <v>1.6926300000000001</v>
          </cell>
          <cell r="AK299">
            <v>1.0255300000000001</v>
          </cell>
          <cell r="AT299">
            <v>1.6735199999999999</v>
          </cell>
          <cell r="AU299">
            <v>1.6747799999999999</v>
          </cell>
          <cell r="AV299">
            <v>1.6811799999999999</v>
          </cell>
          <cell r="BA299">
            <v>1.0226299999999999</v>
          </cell>
          <cell r="CD299">
            <v>1.65686</v>
          </cell>
          <cell r="CG299">
            <v>1.43903</v>
          </cell>
          <cell r="CK299">
            <v>1.02505</v>
          </cell>
          <cell r="CN299">
            <v>1.67659</v>
          </cell>
          <cell r="CO299">
            <v>1.6581300000000001</v>
          </cell>
          <cell r="CP299">
            <v>1.6766300000000001</v>
          </cell>
          <cell r="DH299">
            <v>1.0251699999999999</v>
          </cell>
          <cell r="DJ299">
            <v>1.66303</v>
          </cell>
          <cell r="DK299">
            <v>1.6899200000000001</v>
          </cell>
          <cell r="DL299">
            <v>1.6706799999999999</v>
          </cell>
          <cell r="EI299">
            <v>1.0264</v>
          </cell>
          <cell r="EJ299">
            <v>1.7084699999999999</v>
          </cell>
          <cell r="EK299">
            <v>1.68346</v>
          </cell>
          <cell r="EL299">
            <v>1.6834499999999999</v>
          </cell>
          <cell r="ER299">
            <v>1.0369900000000001</v>
          </cell>
          <cell r="ET299">
            <v>1.3960300000000001</v>
          </cell>
          <cell r="EZ299">
            <v>1.8516699999999999</v>
          </cell>
          <cell r="FK299">
            <v>1.6795100000000001</v>
          </cell>
          <cell r="FO299">
            <v>1.0248699999999999</v>
          </cell>
        </row>
        <row r="300">
          <cell r="J300">
            <v>1.6666099999999999</v>
          </cell>
          <cell r="K300">
            <v>1.03071</v>
          </cell>
          <cell r="N300">
            <v>1.63731</v>
          </cell>
          <cell r="O300">
            <v>1.0286999999999999</v>
          </cell>
          <cell r="R300">
            <v>1.69035</v>
          </cell>
          <cell r="S300">
            <v>1.02945</v>
          </cell>
          <cell r="V300">
            <v>1.67991</v>
          </cell>
          <cell r="W300">
            <v>1.6849700000000001</v>
          </cell>
          <cell r="Y300">
            <v>1.0259100000000001</v>
          </cell>
          <cell r="AD300">
            <v>1.6606399999999999</v>
          </cell>
          <cell r="AE300">
            <v>1.6937500000000001</v>
          </cell>
          <cell r="AF300">
            <v>1.6891499999999999</v>
          </cell>
          <cell r="AK300">
            <v>1.0254300000000001</v>
          </cell>
          <cell r="AT300">
            <v>1.6701699999999999</v>
          </cell>
          <cell r="AU300">
            <v>1.6714199999999999</v>
          </cell>
          <cell r="AV300">
            <v>1.6777899999999999</v>
          </cell>
          <cell r="BA300">
            <v>1.0225500000000001</v>
          </cell>
          <cell r="CD300">
            <v>1.6535599999999999</v>
          </cell>
          <cell r="CG300">
            <v>1.43696</v>
          </cell>
          <cell r="CK300">
            <v>1.02495</v>
          </cell>
          <cell r="CN300">
            <v>1.67323</v>
          </cell>
          <cell r="CO300">
            <v>1.6548700000000001</v>
          </cell>
          <cell r="CP300">
            <v>1.67327</v>
          </cell>
          <cell r="DH300">
            <v>1.0250699999999999</v>
          </cell>
          <cell r="DJ300">
            <v>1.6597500000000001</v>
          </cell>
          <cell r="DK300">
            <v>1.68648</v>
          </cell>
          <cell r="DL300">
            <v>1.6673500000000001</v>
          </cell>
          <cell r="EI300">
            <v>1.0262899999999999</v>
          </cell>
          <cell r="EJ300">
            <v>1.7049099999999999</v>
          </cell>
          <cell r="EK300">
            <v>1.6800200000000001</v>
          </cell>
          <cell r="EL300">
            <v>1.68001</v>
          </cell>
          <cell r="ER300">
            <v>1.03684</v>
          </cell>
          <cell r="ET300">
            <v>1.39452</v>
          </cell>
          <cell r="EZ300">
            <v>1.8476300000000001</v>
          </cell>
          <cell r="FK300">
            <v>1.6761600000000001</v>
          </cell>
          <cell r="FO300">
            <v>1.02478</v>
          </cell>
        </row>
        <row r="301">
          <cell r="J301">
            <v>1.6632899999999999</v>
          </cell>
          <cell r="K301">
            <v>1.0305800000000001</v>
          </cell>
          <cell r="N301">
            <v>1.63412</v>
          </cell>
          <cell r="O301">
            <v>1.02857</v>
          </cell>
          <cell r="R301">
            <v>1.6869400000000001</v>
          </cell>
          <cell r="S301">
            <v>1.0293300000000001</v>
          </cell>
          <cell r="V301">
            <v>1.67645</v>
          </cell>
          <cell r="W301">
            <v>1.6814899999999999</v>
          </cell>
          <cell r="Y301">
            <v>1.0258</v>
          </cell>
          <cell r="AD301">
            <v>1.65734</v>
          </cell>
          <cell r="AE301">
            <v>1.69028</v>
          </cell>
          <cell r="AF301">
            <v>1.6857</v>
          </cell>
          <cell r="AK301">
            <v>1.0253300000000001</v>
          </cell>
          <cell r="AT301">
            <v>1.6668400000000001</v>
          </cell>
          <cell r="AU301">
            <v>1.66808</v>
          </cell>
          <cell r="AV301">
            <v>1.6744300000000001</v>
          </cell>
          <cell r="BA301">
            <v>1.0224599999999999</v>
          </cell>
          <cell r="CD301">
            <v>1.65028</v>
          </cell>
          <cell r="CG301">
            <v>1.4349000000000001</v>
          </cell>
          <cell r="CK301">
            <v>1.02485</v>
          </cell>
          <cell r="CN301">
            <v>1.6698900000000001</v>
          </cell>
          <cell r="CO301">
            <v>1.65164</v>
          </cell>
          <cell r="CP301">
            <v>1.6699299999999999</v>
          </cell>
          <cell r="DH301">
            <v>1.0249699999999999</v>
          </cell>
          <cell r="DJ301">
            <v>1.65649</v>
          </cell>
          <cell r="DK301">
            <v>1.68306</v>
          </cell>
          <cell r="DL301">
            <v>1.66405</v>
          </cell>
          <cell r="EI301">
            <v>1.0261899999999999</v>
          </cell>
          <cell r="EJ301">
            <v>1.70137</v>
          </cell>
          <cell r="EK301">
            <v>1.6766099999999999</v>
          </cell>
          <cell r="EL301">
            <v>1.6766099999999999</v>
          </cell>
          <cell r="ER301">
            <v>1.0366899999999999</v>
          </cell>
          <cell r="ET301">
            <v>1.3930100000000001</v>
          </cell>
          <cell r="EZ301">
            <v>1.84361</v>
          </cell>
          <cell r="FK301">
            <v>1.67283</v>
          </cell>
          <cell r="FO301">
            <v>1.02468</v>
          </cell>
        </row>
        <row r="302">
          <cell r="J302">
            <v>1.66</v>
          </cell>
          <cell r="K302">
            <v>1.0304599999999999</v>
          </cell>
          <cell r="N302">
            <v>1.63096</v>
          </cell>
          <cell r="O302">
            <v>1.0284500000000001</v>
          </cell>
          <cell r="R302">
            <v>1.6835500000000001</v>
          </cell>
          <cell r="S302">
            <v>1.0291999999999999</v>
          </cell>
          <cell r="V302">
            <v>1.67302</v>
          </cell>
          <cell r="W302">
            <v>1.67804</v>
          </cell>
          <cell r="Y302">
            <v>1.02569</v>
          </cell>
          <cell r="AD302">
            <v>1.6540600000000001</v>
          </cell>
          <cell r="AE302">
            <v>1.6868399999999999</v>
          </cell>
          <cell r="AF302">
            <v>1.6822699999999999</v>
          </cell>
          <cell r="AK302">
            <v>1.02522</v>
          </cell>
          <cell r="AT302">
            <v>1.66354</v>
          </cell>
          <cell r="AU302">
            <v>1.6647799999999999</v>
          </cell>
          <cell r="AV302">
            <v>1.6711</v>
          </cell>
          <cell r="BA302">
            <v>1.02237</v>
          </cell>
          <cell r="CD302">
            <v>1.64703</v>
          </cell>
          <cell r="CG302">
            <v>1.43285</v>
          </cell>
          <cell r="CK302">
            <v>1.02475</v>
          </cell>
          <cell r="CN302">
            <v>1.6665700000000001</v>
          </cell>
          <cell r="CO302">
            <v>1.6484399999999999</v>
          </cell>
          <cell r="CP302">
            <v>1.6666099999999999</v>
          </cell>
          <cell r="DH302">
            <v>1.0248699999999999</v>
          </cell>
          <cell r="DJ302">
            <v>1.65326</v>
          </cell>
          <cell r="DK302">
            <v>1.67967</v>
          </cell>
          <cell r="DL302">
            <v>1.6607799999999999</v>
          </cell>
          <cell r="EI302">
            <v>1.0260800000000001</v>
          </cell>
          <cell r="EJ302">
            <v>1.6978599999999999</v>
          </cell>
          <cell r="EK302">
            <v>1.67323</v>
          </cell>
          <cell r="EL302">
            <v>1.6732199999999999</v>
          </cell>
          <cell r="ER302">
            <v>1.03654</v>
          </cell>
          <cell r="ET302">
            <v>1.3915200000000001</v>
          </cell>
          <cell r="EZ302">
            <v>1.83962</v>
          </cell>
          <cell r="FK302">
            <v>1.66953</v>
          </cell>
          <cell r="FO302">
            <v>1.0245899999999999</v>
          </cell>
        </row>
        <row r="303">
          <cell r="J303">
            <v>1.65673</v>
          </cell>
          <cell r="K303">
            <v>1.03033</v>
          </cell>
          <cell r="N303">
            <v>1.62782</v>
          </cell>
          <cell r="O303">
            <v>1.02833</v>
          </cell>
          <cell r="R303">
            <v>1.6801900000000001</v>
          </cell>
          <cell r="S303">
            <v>1.02908</v>
          </cell>
          <cell r="V303">
            <v>1.66961</v>
          </cell>
          <cell r="W303">
            <v>1.67462</v>
          </cell>
          <cell r="Y303">
            <v>1.0255799999999999</v>
          </cell>
          <cell r="AD303">
            <v>1.6508100000000001</v>
          </cell>
          <cell r="AE303">
            <v>1.68343</v>
          </cell>
          <cell r="AF303">
            <v>1.6788700000000001</v>
          </cell>
          <cell r="AK303">
            <v>1.02512</v>
          </cell>
          <cell r="AT303">
            <v>1.6602600000000001</v>
          </cell>
          <cell r="AU303">
            <v>1.6614899999999999</v>
          </cell>
          <cell r="AV303">
            <v>1.6677900000000001</v>
          </cell>
          <cell r="BA303">
            <v>1.0222800000000001</v>
          </cell>
          <cell r="CD303">
            <v>1.64381</v>
          </cell>
          <cell r="CG303">
            <v>1.43082</v>
          </cell>
          <cell r="CK303">
            <v>1.0246599999999999</v>
          </cell>
          <cell r="CN303">
            <v>1.6632800000000001</v>
          </cell>
          <cell r="CO303">
            <v>1.6452500000000001</v>
          </cell>
          <cell r="CP303">
            <v>1.6633199999999999</v>
          </cell>
          <cell r="DH303">
            <v>1.02477</v>
          </cell>
          <cell r="DJ303">
            <v>1.65005</v>
          </cell>
          <cell r="DK303">
            <v>1.67631</v>
          </cell>
          <cell r="DL303">
            <v>1.6575299999999999</v>
          </cell>
          <cell r="EI303">
            <v>1.0259799999999999</v>
          </cell>
          <cell r="EJ303">
            <v>1.69438</v>
          </cell>
          <cell r="EK303">
            <v>1.66987</v>
          </cell>
          <cell r="EL303">
            <v>1.66987</v>
          </cell>
          <cell r="ER303">
            <v>1.0364</v>
          </cell>
          <cell r="ET303">
            <v>1.3900300000000001</v>
          </cell>
          <cell r="EZ303">
            <v>1.8356600000000001</v>
          </cell>
          <cell r="FK303">
            <v>1.66625</v>
          </cell>
          <cell r="FO303">
            <v>1.0245</v>
          </cell>
        </row>
        <row r="304">
          <cell r="J304">
            <v>1.6534800000000001</v>
          </cell>
          <cell r="K304">
            <v>1.0302</v>
          </cell>
          <cell r="N304">
            <v>1.6247</v>
          </cell>
          <cell r="O304">
            <v>1.0282100000000001</v>
          </cell>
          <cell r="R304">
            <v>1.67686</v>
          </cell>
          <cell r="S304">
            <v>1.0289600000000001</v>
          </cell>
          <cell r="V304">
            <v>1.6662399999999999</v>
          </cell>
          <cell r="W304">
            <v>1.6712199999999999</v>
          </cell>
          <cell r="Y304">
            <v>1.0254700000000001</v>
          </cell>
          <cell r="AD304">
            <v>1.64758</v>
          </cell>
          <cell r="AE304">
            <v>1.68004</v>
          </cell>
          <cell r="AF304">
            <v>1.6755</v>
          </cell>
          <cell r="AK304">
            <v>1.02502</v>
          </cell>
          <cell r="AT304">
            <v>1.6570100000000001</v>
          </cell>
          <cell r="AU304">
            <v>1.6582300000000001</v>
          </cell>
          <cell r="AV304">
            <v>1.6645099999999999</v>
          </cell>
          <cell r="BA304">
            <v>1.0221899999999999</v>
          </cell>
          <cell r="CD304">
            <v>1.6406000000000001</v>
          </cell>
          <cell r="CG304">
            <v>1.4288000000000001</v>
          </cell>
          <cell r="CK304">
            <v>1.0245599999999999</v>
          </cell>
          <cell r="CN304">
            <v>1.6600200000000001</v>
          </cell>
          <cell r="CO304">
            <v>1.6420999999999999</v>
          </cell>
          <cell r="CP304">
            <v>1.6600600000000001</v>
          </cell>
          <cell r="DH304">
            <v>1.02467</v>
          </cell>
          <cell r="DJ304">
            <v>1.6468700000000001</v>
          </cell>
          <cell r="DK304">
            <v>1.6729700000000001</v>
          </cell>
          <cell r="DL304">
            <v>1.6543000000000001</v>
          </cell>
          <cell r="EI304">
            <v>1.0258700000000001</v>
          </cell>
          <cell r="EJ304">
            <v>1.69092</v>
          </cell>
          <cell r="EK304">
            <v>1.6665399999999999</v>
          </cell>
          <cell r="EL304">
            <v>1.6665399999999999</v>
          </cell>
          <cell r="ER304">
            <v>1.0362499999999999</v>
          </cell>
          <cell r="ET304">
            <v>1.38855</v>
          </cell>
          <cell r="EZ304">
            <v>1.8317300000000001</v>
          </cell>
          <cell r="FK304">
            <v>1.663</v>
          </cell>
          <cell r="FO304">
            <v>1.02441</v>
          </cell>
        </row>
        <row r="305">
          <cell r="J305">
            <v>1.6502600000000001</v>
          </cell>
          <cell r="K305">
            <v>1.0300800000000001</v>
          </cell>
          <cell r="N305">
            <v>1.62161</v>
          </cell>
          <cell r="O305">
            <v>1.0280899999999999</v>
          </cell>
          <cell r="R305">
            <v>1.6735500000000001</v>
          </cell>
          <cell r="S305">
            <v>1.0288299999999999</v>
          </cell>
          <cell r="V305">
            <v>1.6628799999999999</v>
          </cell>
          <cell r="W305">
            <v>1.6678500000000001</v>
          </cell>
          <cell r="Y305">
            <v>1.02536</v>
          </cell>
          <cell r="AD305">
            <v>1.6443700000000001</v>
          </cell>
          <cell r="AE305">
            <v>1.6766700000000001</v>
          </cell>
          <cell r="AF305">
            <v>1.67215</v>
          </cell>
          <cell r="AK305">
            <v>1.0249200000000001</v>
          </cell>
          <cell r="AT305">
            <v>1.65378</v>
          </cell>
          <cell r="AU305">
            <v>1.655</v>
          </cell>
          <cell r="AV305">
            <v>1.6612499999999999</v>
          </cell>
          <cell r="BA305">
            <v>1.0221</v>
          </cell>
          <cell r="CD305">
            <v>1.6374200000000001</v>
          </cell>
          <cell r="CG305">
            <v>1.4268000000000001</v>
          </cell>
          <cell r="CK305">
            <v>1.0244599999999999</v>
          </cell>
          <cell r="CN305">
            <v>1.6567799999999999</v>
          </cell>
          <cell r="CO305">
            <v>1.63896</v>
          </cell>
          <cell r="CP305">
            <v>1.65682</v>
          </cell>
          <cell r="DH305">
            <v>1.02457</v>
          </cell>
          <cell r="DJ305">
            <v>1.64371</v>
          </cell>
          <cell r="DK305">
            <v>1.6696500000000001</v>
          </cell>
          <cell r="DL305">
            <v>1.6511</v>
          </cell>
          <cell r="EI305">
            <v>1.0257700000000001</v>
          </cell>
          <cell r="EJ305">
            <v>1.6874899999999999</v>
          </cell>
          <cell r="EK305">
            <v>1.6632400000000001</v>
          </cell>
          <cell r="EL305">
            <v>1.66323</v>
          </cell>
          <cell r="ER305">
            <v>1.0361100000000001</v>
          </cell>
          <cell r="ET305">
            <v>1.3870800000000001</v>
          </cell>
          <cell r="EZ305">
            <v>1.82782</v>
          </cell>
          <cell r="FK305">
            <v>1.65977</v>
          </cell>
          <cell r="FO305">
            <v>1.0243100000000001</v>
          </cell>
        </row>
        <row r="306">
          <cell r="J306">
            <v>1.64707</v>
          </cell>
          <cell r="K306">
            <v>1.0299499999999999</v>
          </cell>
          <cell r="N306">
            <v>1.6185400000000001</v>
          </cell>
          <cell r="O306">
            <v>1.0279700000000001</v>
          </cell>
          <cell r="R306">
            <v>1.6702600000000001</v>
          </cell>
          <cell r="S306">
            <v>1.02871</v>
          </cell>
          <cell r="V306">
            <v>1.6595599999999999</v>
          </cell>
          <cell r="W306">
            <v>1.6645099999999999</v>
          </cell>
          <cell r="Y306">
            <v>1.0252600000000001</v>
          </cell>
          <cell r="AD306">
            <v>1.6411899999999999</v>
          </cell>
          <cell r="AE306">
            <v>1.67333</v>
          </cell>
          <cell r="AF306">
            <v>1.66883</v>
          </cell>
          <cell r="AK306">
            <v>1.0248200000000001</v>
          </cell>
          <cell r="AT306">
            <v>1.6505799999999999</v>
          </cell>
          <cell r="AU306">
            <v>1.6517900000000001</v>
          </cell>
          <cell r="AV306">
            <v>1.65801</v>
          </cell>
          <cell r="BA306">
            <v>1.0220199999999999</v>
          </cell>
          <cell r="CD306">
            <v>1.6342699999999999</v>
          </cell>
          <cell r="CG306">
            <v>1.4248099999999999</v>
          </cell>
          <cell r="CK306">
            <v>1.0243599999999999</v>
          </cell>
          <cell r="CN306">
            <v>1.6535599999999999</v>
          </cell>
          <cell r="CO306">
            <v>1.63585</v>
          </cell>
          <cell r="CP306">
            <v>1.6536</v>
          </cell>
          <cell r="DH306">
            <v>1.0244800000000001</v>
          </cell>
          <cell r="DJ306">
            <v>1.6405700000000001</v>
          </cell>
          <cell r="DK306">
            <v>1.6663600000000001</v>
          </cell>
          <cell r="DL306">
            <v>1.6479200000000001</v>
          </cell>
          <cell r="EI306">
            <v>1.0256700000000001</v>
          </cell>
          <cell r="EJ306">
            <v>1.6840900000000001</v>
          </cell>
          <cell r="EK306">
            <v>1.6599600000000001</v>
          </cell>
          <cell r="EL306">
            <v>1.65995</v>
          </cell>
          <cell r="ER306">
            <v>1.03596</v>
          </cell>
          <cell r="ET306">
            <v>1.3856200000000001</v>
          </cell>
          <cell r="EZ306">
            <v>1.82395</v>
          </cell>
          <cell r="FK306">
            <v>1.65656</v>
          </cell>
          <cell r="FO306">
            <v>1.0242199999999999</v>
          </cell>
        </row>
        <row r="307">
          <cell r="J307">
            <v>1.6438999999999999</v>
          </cell>
          <cell r="K307">
            <v>1.02983</v>
          </cell>
          <cell r="N307">
            <v>1.6154900000000001</v>
          </cell>
          <cell r="O307">
            <v>1.0278499999999999</v>
          </cell>
          <cell r="R307">
            <v>1.667</v>
          </cell>
          <cell r="S307">
            <v>1.0285899999999999</v>
          </cell>
          <cell r="V307">
            <v>1.6562600000000001</v>
          </cell>
          <cell r="W307">
            <v>1.6611899999999999</v>
          </cell>
          <cell r="Y307">
            <v>1.02515</v>
          </cell>
          <cell r="AD307">
            <v>1.6380399999999999</v>
          </cell>
          <cell r="AE307">
            <v>1.6700200000000001</v>
          </cell>
          <cell r="AF307">
            <v>1.66554</v>
          </cell>
          <cell r="AK307">
            <v>1.0247200000000001</v>
          </cell>
          <cell r="AT307">
            <v>1.6474</v>
          </cell>
          <cell r="AU307">
            <v>1.6486000000000001</v>
          </cell>
          <cell r="AV307">
            <v>1.6548</v>
          </cell>
          <cell r="BA307">
            <v>1.02193</v>
          </cell>
          <cell r="CD307">
            <v>1.63114</v>
          </cell>
          <cell r="CG307">
            <v>1.4228400000000001</v>
          </cell>
          <cell r="CK307">
            <v>1.02427</v>
          </cell>
          <cell r="CN307">
            <v>1.6503699999999999</v>
          </cell>
          <cell r="CO307">
            <v>1.63276</v>
          </cell>
          <cell r="CP307">
            <v>1.6504099999999999</v>
          </cell>
          <cell r="DH307">
            <v>1.0243800000000001</v>
          </cell>
          <cell r="DJ307">
            <v>1.6374599999999999</v>
          </cell>
          <cell r="DK307">
            <v>1.6631</v>
          </cell>
          <cell r="DL307">
            <v>1.64476</v>
          </cell>
          <cell r="EI307">
            <v>1.02556</v>
          </cell>
          <cell r="EJ307">
            <v>1.6807099999999999</v>
          </cell>
          <cell r="EK307">
            <v>1.6567000000000001</v>
          </cell>
          <cell r="EL307">
            <v>1.65669</v>
          </cell>
          <cell r="ER307">
            <v>1.03582</v>
          </cell>
          <cell r="ET307">
            <v>1.3841699999999999</v>
          </cell>
          <cell r="EZ307">
            <v>1.8201000000000001</v>
          </cell>
          <cell r="FK307">
            <v>1.6533800000000001</v>
          </cell>
          <cell r="FO307">
            <v>1.02413</v>
          </cell>
        </row>
        <row r="308">
          <cell r="J308">
            <v>1.6407499999999999</v>
          </cell>
          <cell r="K308">
            <v>1.0297000000000001</v>
          </cell>
          <cell r="N308">
            <v>1.6124700000000001</v>
          </cell>
          <cell r="O308">
            <v>1.02773</v>
          </cell>
          <cell r="R308">
            <v>1.6637599999999999</v>
          </cell>
          <cell r="S308">
            <v>1.02847</v>
          </cell>
          <cell r="V308">
            <v>1.6529799999999999</v>
          </cell>
          <cell r="W308">
            <v>1.6578900000000001</v>
          </cell>
          <cell r="Y308">
            <v>1.02505</v>
          </cell>
          <cell r="AD308">
            <v>1.6349100000000001</v>
          </cell>
          <cell r="AE308">
            <v>1.66673</v>
          </cell>
          <cell r="AF308">
            <v>1.6622600000000001</v>
          </cell>
          <cell r="AK308">
            <v>1.0246200000000001</v>
          </cell>
          <cell r="AT308">
            <v>1.6442399999999999</v>
          </cell>
          <cell r="AU308">
            <v>1.64544</v>
          </cell>
          <cell r="AV308">
            <v>1.6516200000000001</v>
          </cell>
          <cell r="BA308">
            <v>1.0218499999999999</v>
          </cell>
          <cell r="CD308">
            <v>1.6280300000000001</v>
          </cell>
          <cell r="CG308">
            <v>1.4208799999999999</v>
          </cell>
          <cell r="CK308">
            <v>1.02417</v>
          </cell>
          <cell r="CN308">
            <v>1.6472</v>
          </cell>
          <cell r="CO308">
            <v>1.6296999999999999</v>
          </cell>
          <cell r="CP308">
            <v>1.64724</v>
          </cell>
          <cell r="DH308">
            <v>1.0242800000000001</v>
          </cell>
          <cell r="DJ308">
            <v>1.6343700000000001</v>
          </cell>
          <cell r="DK308">
            <v>1.6598599999999999</v>
          </cell>
          <cell r="DL308">
            <v>1.6416299999999999</v>
          </cell>
          <cell r="EI308">
            <v>1.02546</v>
          </cell>
          <cell r="EJ308">
            <v>1.67736</v>
          </cell>
          <cell r="EK308">
            <v>1.65347</v>
          </cell>
          <cell r="EL308">
            <v>1.6534599999999999</v>
          </cell>
          <cell r="ER308">
            <v>1.0356799999999999</v>
          </cell>
          <cell r="ET308">
            <v>1.3827199999999999</v>
          </cell>
          <cell r="EZ308">
            <v>1.8162799999999999</v>
          </cell>
          <cell r="FK308">
            <v>1.65022</v>
          </cell>
          <cell r="FO308">
            <v>1.0240400000000001</v>
          </cell>
        </row>
        <row r="309">
          <cell r="J309">
            <v>1.6376299999999999</v>
          </cell>
          <cell r="K309">
            <v>1.0295799999999999</v>
          </cell>
          <cell r="N309">
            <v>1.60947</v>
          </cell>
          <cell r="O309">
            <v>1.02762</v>
          </cell>
          <cell r="R309">
            <v>1.66055</v>
          </cell>
          <cell r="S309">
            <v>1.0283500000000001</v>
          </cell>
          <cell r="V309">
            <v>1.6497299999999999</v>
          </cell>
          <cell r="W309">
            <v>1.65462</v>
          </cell>
          <cell r="Y309">
            <v>1.02494</v>
          </cell>
          <cell r="AD309">
            <v>1.6317999999999999</v>
          </cell>
          <cell r="AE309">
            <v>1.66347</v>
          </cell>
          <cell r="AF309">
            <v>1.6590199999999999</v>
          </cell>
          <cell r="AK309">
            <v>1.0245200000000001</v>
          </cell>
          <cell r="AT309">
            <v>1.6411100000000001</v>
          </cell>
          <cell r="AU309">
            <v>1.6423000000000001</v>
          </cell>
          <cell r="AV309">
            <v>1.64845</v>
          </cell>
          <cell r="BA309">
            <v>1.02176</v>
          </cell>
          <cell r="CD309">
            <v>1.6249499999999999</v>
          </cell>
          <cell r="CG309">
            <v>1.41893</v>
          </cell>
          <cell r="CK309">
            <v>1.02407</v>
          </cell>
          <cell r="CN309">
            <v>1.6440600000000001</v>
          </cell>
          <cell r="CO309">
            <v>1.6266499999999999</v>
          </cell>
          <cell r="CP309">
            <v>1.6440999999999999</v>
          </cell>
          <cell r="DH309">
            <v>1.0241899999999999</v>
          </cell>
          <cell r="DJ309">
            <v>1.6313</v>
          </cell>
          <cell r="DK309">
            <v>1.65665</v>
          </cell>
          <cell r="DL309">
            <v>1.63853</v>
          </cell>
          <cell r="EI309">
            <v>1.02536</v>
          </cell>
          <cell r="EJ309">
            <v>1.6740299999999999</v>
          </cell>
          <cell r="EK309">
            <v>1.6502600000000001</v>
          </cell>
          <cell r="EL309">
            <v>1.6502600000000001</v>
          </cell>
          <cell r="ER309">
            <v>1.0355300000000001</v>
          </cell>
          <cell r="ET309">
            <v>1.3812899999999999</v>
          </cell>
          <cell r="EZ309">
            <v>1.8124899999999999</v>
          </cell>
          <cell r="FK309">
            <v>1.6470899999999999</v>
          </cell>
          <cell r="FO309">
            <v>1.0239499999999999</v>
          </cell>
        </row>
        <row r="310">
          <cell r="J310">
            <v>1.63453</v>
          </cell>
          <cell r="K310">
            <v>1.02946</v>
          </cell>
          <cell r="N310">
            <v>1.60649</v>
          </cell>
          <cell r="O310">
            <v>1.0275000000000001</v>
          </cell>
          <cell r="R310">
            <v>1.6573599999999999</v>
          </cell>
          <cell r="S310">
            <v>1.02823</v>
          </cell>
          <cell r="V310">
            <v>1.6465000000000001</v>
          </cell>
          <cell r="W310">
            <v>1.6513800000000001</v>
          </cell>
          <cell r="Y310">
            <v>1.02484</v>
          </cell>
          <cell r="AD310">
            <v>1.6287100000000001</v>
          </cell>
          <cell r="AE310">
            <v>1.6602300000000001</v>
          </cell>
          <cell r="AF310">
            <v>1.6557900000000001</v>
          </cell>
          <cell r="AK310">
            <v>1.02443</v>
          </cell>
          <cell r="AT310">
            <v>1.6379999999999999</v>
          </cell>
          <cell r="AU310">
            <v>1.6391899999999999</v>
          </cell>
          <cell r="AV310">
            <v>1.6453100000000001</v>
          </cell>
          <cell r="BA310">
            <v>1.0216799999999999</v>
          </cell>
          <cell r="CD310">
            <v>1.6218900000000001</v>
          </cell>
          <cell r="CG310">
            <v>1.41699</v>
          </cell>
          <cell r="CK310">
            <v>1.0239799999999999</v>
          </cell>
          <cell r="CN310">
            <v>1.6409400000000001</v>
          </cell>
          <cell r="CO310">
            <v>1.6236299999999999</v>
          </cell>
          <cell r="CP310">
            <v>1.6409800000000001</v>
          </cell>
          <cell r="DH310">
            <v>1.0240899999999999</v>
          </cell>
          <cell r="DJ310">
            <v>1.62826</v>
          </cell>
          <cell r="DK310">
            <v>1.6534500000000001</v>
          </cell>
          <cell r="DL310">
            <v>1.63544</v>
          </cell>
          <cell r="EI310">
            <v>1.0252600000000001</v>
          </cell>
          <cell r="EJ310">
            <v>1.67073</v>
          </cell>
          <cell r="EK310">
            <v>1.6470800000000001</v>
          </cell>
          <cell r="EL310">
            <v>1.64707</v>
          </cell>
          <cell r="ER310">
            <v>1.03539</v>
          </cell>
          <cell r="ET310">
            <v>1.3798600000000001</v>
          </cell>
          <cell r="EZ310">
            <v>1.8087299999999999</v>
          </cell>
          <cell r="FK310">
            <v>1.6439699999999999</v>
          </cell>
          <cell r="FO310">
            <v>1.02386</v>
          </cell>
        </row>
        <row r="311">
          <cell r="J311">
            <v>1.6314500000000001</v>
          </cell>
          <cell r="K311">
            <v>1.0293399999999999</v>
          </cell>
          <cell r="N311">
            <v>1.6035299999999999</v>
          </cell>
          <cell r="O311">
            <v>1.02739</v>
          </cell>
          <cell r="R311">
            <v>1.6541999999999999</v>
          </cell>
          <cell r="S311">
            <v>1.0281199999999999</v>
          </cell>
          <cell r="V311">
            <v>1.6433</v>
          </cell>
          <cell r="W311">
            <v>1.6481600000000001</v>
          </cell>
          <cell r="Y311">
            <v>1.02474</v>
          </cell>
          <cell r="AD311">
            <v>1.62565</v>
          </cell>
          <cell r="AE311">
            <v>1.6570100000000001</v>
          </cell>
          <cell r="AF311">
            <v>1.65259</v>
          </cell>
          <cell r="AK311">
            <v>1.02433</v>
          </cell>
          <cell r="AT311">
            <v>1.6349100000000001</v>
          </cell>
          <cell r="AU311">
            <v>1.63609</v>
          </cell>
          <cell r="AV311">
            <v>1.6422000000000001</v>
          </cell>
          <cell r="BA311">
            <v>1.02159</v>
          </cell>
          <cell r="CD311">
            <v>1.6188499999999999</v>
          </cell>
          <cell r="CG311">
            <v>1.4150700000000001</v>
          </cell>
          <cell r="CK311">
            <v>1.0238799999999999</v>
          </cell>
          <cell r="CN311">
            <v>1.63784</v>
          </cell>
          <cell r="CO311">
            <v>1.62063</v>
          </cell>
          <cell r="CP311">
            <v>1.63788</v>
          </cell>
          <cell r="DH311">
            <v>1.024</v>
          </cell>
          <cell r="DJ311">
            <v>1.62524</v>
          </cell>
          <cell r="DK311">
            <v>1.65029</v>
          </cell>
          <cell r="DL311">
            <v>1.6323799999999999</v>
          </cell>
          <cell r="EI311">
            <v>1.0251600000000001</v>
          </cell>
          <cell r="EJ311">
            <v>1.6674500000000001</v>
          </cell>
          <cell r="EK311">
            <v>1.64392</v>
          </cell>
          <cell r="EL311">
            <v>1.64391</v>
          </cell>
          <cell r="ER311">
            <v>1.03525</v>
          </cell>
          <cell r="ET311">
            <v>1.3784400000000001</v>
          </cell>
          <cell r="EZ311">
            <v>1.8049900000000001</v>
          </cell>
          <cell r="FK311">
            <v>1.6408799999999999</v>
          </cell>
          <cell r="FO311">
            <v>1.0237700000000001</v>
          </cell>
        </row>
        <row r="312">
          <cell r="J312">
            <v>1.6284000000000001</v>
          </cell>
          <cell r="K312">
            <v>1.02922</v>
          </cell>
          <cell r="N312">
            <v>1.60059</v>
          </cell>
          <cell r="O312">
            <v>1.0272699999999999</v>
          </cell>
          <cell r="R312">
            <v>1.65106</v>
          </cell>
          <cell r="S312">
            <v>1.028</v>
          </cell>
          <cell r="V312">
            <v>1.6401300000000001</v>
          </cell>
          <cell r="W312">
            <v>1.64496</v>
          </cell>
          <cell r="Y312">
            <v>1.0246299999999999</v>
          </cell>
          <cell r="AD312">
            <v>1.6226100000000001</v>
          </cell>
          <cell r="AE312">
            <v>1.6538200000000001</v>
          </cell>
          <cell r="AF312">
            <v>1.6494200000000001</v>
          </cell>
          <cell r="AK312">
            <v>1.02423</v>
          </cell>
          <cell r="AT312">
            <v>1.63185</v>
          </cell>
          <cell r="AU312">
            <v>1.63303</v>
          </cell>
          <cell r="AV312">
            <v>1.6391</v>
          </cell>
          <cell r="BA312">
            <v>1.0215099999999999</v>
          </cell>
          <cell r="CD312">
            <v>1.6158399999999999</v>
          </cell>
          <cell r="CG312">
            <v>1.41317</v>
          </cell>
          <cell r="CK312">
            <v>1.02379</v>
          </cell>
          <cell r="CN312">
            <v>1.6347700000000001</v>
          </cell>
          <cell r="CO312">
            <v>1.6176600000000001</v>
          </cell>
          <cell r="CP312">
            <v>1.6348</v>
          </cell>
          <cell r="DH312">
            <v>1.0239</v>
          </cell>
          <cell r="DJ312">
            <v>1.6222399999999999</v>
          </cell>
          <cell r="DK312">
            <v>1.64714</v>
          </cell>
          <cell r="DL312">
            <v>1.62934</v>
          </cell>
          <cell r="EI312">
            <v>1.0250600000000001</v>
          </cell>
          <cell r="EJ312">
            <v>1.6641999999999999</v>
          </cell>
          <cell r="EK312">
            <v>1.6407799999999999</v>
          </cell>
          <cell r="EL312">
            <v>1.6407799999999999</v>
          </cell>
          <cell r="ER312">
            <v>1.03511</v>
          </cell>
          <cell r="ET312">
            <v>1.37703</v>
          </cell>
          <cell r="EZ312">
            <v>1.80128</v>
          </cell>
          <cell r="FK312">
            <v>1.6378200000000001</v>
          </cell>
          <cell r="FO312">
            <v>1.0236799999999999</v>
          </cell>
        </row>
        <row r="313">
          <cell r="J313">
            <v>1.62537</v>
          </cell>
          <cell r="K313">
            <v>1.0290999999999999</v>
          </cell>
          <cell r="N313">
            <v>1.59768</v>
          </cell>
          <cell r="O313">
            <v>1.0271600000000001</v>
          </cell>
          <cell r="R313">
            <v>1.64794</v>
          </cell>
          <cell r="S313">
            <v>1.0278799999999999</v>
          </cell>
          <cell r="V313">
            <v>1.63697</v>
          </cell>
          <cell r="W313">
            <v>1.6417900000000001</v>
          </cell>
          <cell r="Y313">
            <v>1.0245299999999999</v>
          </cell>
          <cell r="AD313">
            <v>1.6195900000000001</v>
          </cell>
          <cell r="AE313">
            <v>1.65065</v>
          </cell>
          <cell r="AF313">
            <v>1.6462699999999999</v>
          </cell>
          <cell r="AK313">
            <v>1.0241400000000001</v>
          </cell>
          <cell r="AT313">
            <v>1.6288100000000001</v>
          </cell>
          <cell r="AU313">
            <v>1.62998</v>
          </cell>
          <cell r="AV313">
            <v>1.6360300000000001</v>
          </cell>
          <cell r="BA313">
            <v>1.02142</v>
          </cell>
          <cell r="CD313">
            <v>1.6128499999999999</v>
          </cell>
          <cell r="CG313">
            <v>1.41127</v>
          </cell>
          <cell r="CK313">
            <v>1.0237000000000001</v>
          </cell>
          <cell r="CN313">
            <v>1.63171</v>
          </cell>
          <cell r="CO313">
            <v>1.6147</v>
          </cell>
          <cell r="CP313">
            <v>1.63175</v>
          </cell>
          <cell r="DH313">
            <v>1.0238100000000001</v>
          </cell>
          <cell r="DJ313">
            <v>1.6192599999999999</v>
          </cell>
          <cell r="DK313">
            <v>1.64402</v>
          </cell>
          <cell r="DL313">
            <v>1.62632</v>
          </cell>
          <cell r="EI313">
            <v>1.0249600000000001</v>
          </cell>
          <cell r="EJ313">
            <v>1.6609700000000001</v>
          </cell>
          <cell r="EK313">
            <v>1.63767</v>
          </cell>
          <cell r="EL313">
            <v>1.6376599999999999</v>
          </cell>
          <cell r="ER313">
            <v>1.03498</v>
          </cell>
          <cell r="ET313">
            <v>1.3756200000000001</v>
          </cell>
          <cell r="EZ313">
            <v>1.79759</v>
          </cell>
          <cell r="FK313">
            <v>1.6347700000000001</v>
          </cell>
          <cell r="FO313">
            <v>1.0236000000000001</v>
          </cell>
        </row>
        <row r="314">
          <cell r="J314">
            <v>1.62236</v>
          </cell>
          <cell r="K314">
            <v>1.02898</v>
          </cell>
          <cell r="N314">
            <v>1.5947899999999999</v>
          </cell>
          <cell r="O314">
            <v>1.02704</v>
          </cell>
          <cell r="R314">
            <v>1.6448400000000001</v>
          </cell>
          <cell r="S314">
            <v>1.0277700000000001</v>
          </cell>
          <cell r="V314">
            <v>1.63384</v>
          </cell>
          <cell r="W314">
            <v>1.6386499999999999</v>
          </cell>
          <cell r="Y314">
            <v>1.02443</v>
          </cell>
          <cell r="AD314">
            <v>1.6166</v>
          </cell>
          <cell r="AE314">
            <v>1.64751</v>
          </cell>
          <cell r="AF314">
            <v>1.64314</v>
          </cell>
          <cell r="AK314">
            <v>1.0240400000000001</v>
          </cell>
          <cell r="AT314">
            <v>1.6257900000000001</v>
          </cell>
          <cell r="AU314">
            <v>1.6269499999999999</v>
          </cell>
          <cell r="AV314">
            <v>1.6329899999999999</v>
          </cell>
          <cell r="BA314">
            <v>1.0213399999999999</v>
          </cell>
          <cell r="CD314">
            <v>1.60988</v>
          </cell>
          <cell r="CG314">
            <v>1.4093899999999999</v>
          </cell>
          <cell r="CK314">
            <v>1.0236000000000001</v>
          </cell>
          <cell r="CN314">
            <v>1.6286799999999999</v>
          </cell>
          <cell r="CO314">
            <v>1.6117699999999999</v>
          </cell>
          <cell r="CP314">
            <v>1.6287199999999999</v>
          </cell>
          <cell r="DH314">
            <v>1.0237099999999999</v>
          </cell>
          <cell r="DJ314">
            <v>1.6163000000000001</v>
          </cell>
          <cell r="DK314">
            <v>1.6409199999999999</v>
          </cell>
          <cell r="DL314">
            <v>1.6233299999999999</v>
          </cell>
          <cell r="EI314">
            <v>1.0248699999999999</v>
          </cell>
          <cell r="EJ314">
            <v>1.6577599999999999</v>
          </cell>
          <cell r="EK314">
            <v>1.6345799999999999</v>
          </cell>
          <cell r="EL314">
            <v>1.6345799999999999</v>
          </cell>
          <cell r="ER314">
            <v>1.03484</v>
          </cell>
          <cell r="ET314">
            <v>1.3742300000000001</v>
          </cell>
          <cell r="EZ314">
            <v>1.79393</v>
          </cell>
          <cell r="FK314">
            <v>1.63175</v>
          </cell>
          <cell r="FO314">
            <v>1.0235099999999999</v>
          </cell>
        </row>
        <row r="315">
          <cell r="J315">
            <v>1.61937</v>
          </cell>
          <cell r="K315">
            <v>1.0288600000000001</v>
          </cell>
          <cell r="N315">
            <v>1.59192</v>
          </cell>
          <cell r="O315">
            <v>1.0269299999999999</v>
          </cell>
          <cell r="R315">
            <v>1.64177</v>
          </cell>
          <cell r="S315">
            <v>1.02765</v>
          </cell>
          <cell r="V315">
            <v>1.6307400000000001</v>
          </cell>
          <cell r="W315">
            <v>1.6355200000000001</v>
          </cell>
          <cell r="Y315">
            <v>1.02433</v>
          </cell>
          <cell r="AD315">
            <v>1.6136299999999999</v>
          </cell>
          <cell r="AE315">
            <v>1.64439</v>
          </cell>
          <cell r="AF315">
            <v>1.6400300000000001</v>
          </cell>
          <cell r="AK315">
            <v>1.0239499999999999</v>
          </cell>
          <cell r="AT315">
            <v>1.62279</v>
          </cell>
          <cell r="AU315">
            <v>1.62395</v>
          </cell>
          <cell r="AV315">
            <v>1.6299600000000001</v>
          </cell>
          <cell r="BA315">
            <v>1.0212600000000001</v>
          </cell>
          <cell r="CD315">
            <v>1.60693</v>
          </cell>
          <cell r="CG315">
            <v>1.4075200000000001</v>
          </cell>
          <cell r="CK315">
            <v>1.0235099999999999</v>
          </cell>
          <cell r="CN315">
            <v>1.6256699999999999</v>
          </cell>
          <cell r="CO315">
            <v>1.60886</v>
          </cell>
          <cell r="CP315">
            <v>1.62571</v>
          </cell>
          <cell r="DH315">
            <v>1.02362</v>
          </cell>
          <cell r="DJ315">
            <v>1.61337</v>
          </cell>
          <cell r="DK315">
            <v>1.63785</v>
          </cell>
          <cell r="DL315">
            <v>1.62035</v>
          </cell>
          <cell r="EI315">
            <v>1.02477</v>
          </cell>
          <cell r="EJ315">
            <v>1.6545799999999999</v>
          </cell>
          <cell r="EK315">
            <v>1.63151</v>
          </cell>
          <cell r="EL315">
            <v>1.63151</v>
          </cell>
          <cell r="ER315">
            <v>1.0347</v>
          </cell>
          <cell r="ET315">
            <v>1.3728400000000001</v>
          </cell>
          <cell r="EZ315">
            <v>1.7903</v>
          </cell>
          <cell r="FK315">
            <v>1.6287499999999999</v>
          </cell>
          <cell r="FO315">
            <v>1.02342</v>
          </cell>
        </row>
        <row r="316">
          <cell r="J316">
            <v>1.6164099999999999</v>
          </cell>
          <cell r="K316">
            <v>1.02874</v>
          </cell>
          <cell r="N316">
            <v>1.58907</v>
          </cell>
          <cell r="O316">
            <v>1.0268200000000001</v>
          </cell>
          <cell r="R316">
            <v>1.63872</v>
          </cell>
          <cell r="S316">
            <v>1.0275399999999999</v>
          </cell>
          <cell r="V316">
            <v>1.62765</v>
          </cell>
          <cell r="W316">
            <v>1.63242</v>
          </cell>
          <cell r="Y316">
            <v>1.02423</v>
          </cell>
          <cell r="AD316">
            <v>1.61067</v>
          </cell>
          <cell r="AE316">
            <v>1.6412899999999999</v>
          </cell>
          <cell r="AF316">
            <v>1.6369499999999999</v>
          </cell>
          <cell r="AK316">
            <v>1.0238499999999999</v>
          </cell>
          <cell r="AT316">
            <v>1.61982</v>
          </cell>
          <cell r="AU316">
            <v>1.62097</v>
          </cell>
          <cell r="AV316">
            <v>1.62696</v>
          </cell>
          <cell r="BA316">
            <v>1.02118</v>
          </cell>
          <cell r="CD316">
            <v>1.6040000000000001</v>
          </cell>
          <cell r="CG316">
            <v>1.40567</v>
          </cell>
          <cell r="CK316">
            <v>1.02342</v>
          </cell>
          <cell r="CN316">
            <v>1.62269</v>
          </cell>
          <cell r="CO316">
            <v>1.6059699999999999</v>
          </cell>
          <cell r="CP316">
            <v>1.6227199999999999</v>
          </cell>
          <cell r="DH316">
            <v>1.0235300000000001</v>
          </cell>
          <cell r="DJ316">
            <v>1.6104499999999999</v>
          </cell>
          <cell r="DK316">
            <v>1.63479</v>
          </cell>
          <cell r="DL316">
            <v>1.6173999999999999</v>
          </cell>
          <cell r="EI316">
            <v>1.02467</v>
          </cell>
          <cell r="EJ316">
            <v>1.6514200000000001</v>
          </cell>
          <cell r="EK316">
            <v>1.6284700000000001</v>
          </cell>
          <cell r="EL316">
            <v>1.62846</v>
          </cell>
          <cell r="ER316">
            <v>1.03457</v>
          </cell>
          <cell r="ET316">
            <v>1.3714599999999999</v>
          </cell>
          <cell r="EZ316">
            <v>1.7866899999999999</v>
          </cell>
          <cell r="FK316">
            <v>1.6257699999999999</v>
          </cell>
          <cell r="FO316">
            <v>1.0233300000000001</v>
          </cell>
        </row>
        <row r="317">
          <cell r="J317">
            <v>1.61347</v>
          </cell>
          <cell r="K317">
            <v>1.0286299999999999</v>
          </cell>
          <cell r="N317">
            <v>1.5862400000000001</v>
          </cell>
          <cell r="O317">
            <v>1.02671</v>
          </cell>
          <cell r="R317">
            <v>1.6356900000000001</v>
          </cell>
          <cell r="S317">
            <v>1.02742</v>
          </cell>
          <cell r="V317">
            <v>1.62459</v>
          </cell>
          <cell r="W317">
            <v>1.62934</v>
          </cell>
          <cell r="Y317">
            <v>1.02413</v>
          </cell>
          <cell r="AD317">
            <v>1.60775</v>
          </cell>
          <cell r="AE317">
            <v>1.6382099999999999</v>
          </cell>
          <cell r="AF317">
            <v>1.6338900000000001</v>
          </cell>
          <cell r="AK317">
            <v>1.02376</v>
          </cell>
          <cell r="AT317">
            <v>1.61687</v>
          </cell>
          <cell r="AU317">
            <v>1.6180099999999999</v>
          </cell>
          <cell r="AV317">
            <v>1.6239699999999999</v>
          </cell>
          <cell r="BA317">
            <v>1.0210999999999999</v>
          </cell>
          <cell r="CD317">
            <v>1.6011</v>
          </cell>
          <cell r="CG317">
            <v>1.4038299999999999</v>
          </cell>
          <cell r="CK317">
            <v>1.0233300000000001</v>
          </cell>
          <cell r="CN317">
            <v>1.61972</v>
          </cell>
          <cell r="CO317">
            <v>1.6031</v>
          </cell>
          <cell r="CP317">
            <v>1.6197600000000001</v>
          </cell>
          <cell r="DH317">
            <v>1.0234399999999999</v>
          </cell>
          <cell r="DJ317">
            <v>1.6075600000000001</v>
          </cell>
          <cell r="DK317">
            <v>1.6317600000000001</v>
          </cell>
          <cell r="DL317">
            <v>1.6144700000000001</v>
          </cell>
          <cell r="EI317">
            <v>1.02457</v>
          </cell>
          <cell r="EJ317">
            <v>1.64829</v>
          </cell>
          <cell r="EK317">
            <v>1.6254500000000001</v>
          </cell>
          <cell r="EL317">
            <v>1.62544</v>
          </cell>
          <cell r="ER317">
            <v>1.03443</v>
          </cell>
          <cell r="ET317">
            <v>1.37009</v>
          </cell>
          <cell r="EZ317">
            <v>1.78311</v>
          </cell>
          <cell r="FK317">
            <v>1.6228199999999999</v>
          </cell>
          <cell r="FO317">
            <v>1.02325</v>
          </cell>
        </row>
        <row r="318">
          <cell r="J318">
            <v>1.6105400000000001</v>
          </cell>
          <cell r="K318">
            <v>1.02851</v>
          </cell>
          <cell r="N318">
            <v>1.58344</v>
          </cell>
          <cell r="O318">
            <v>1.0266</v>
          </cell>
          <cell r="R318">
            <v>1.6326799999999999</v>
          </cell>
          <cell r="S318">
            <v>1.0273099999999999</v>
          </cell>
          <cell r="V318">
            <v>1.6215599999999999</v>
          </cell>
          <cell r="W318">
            <v>1.62629</v>
          </cell>
          <cell r="Y318">
            <v>1.02403</v>
          </cell>
          <cell r="AD318">
            <v>1.60484</v>
          </cell>
          <cell r="AE318">
            <v>1.6351599999999999</v>
          </cell>
          <cell r="AF318">
            <v>1.6308499999999999</v>
          </cell>
          <cell r="AK318">
            <v>1.0236700000000001</v>
          </cell>
          <cell r="AT318">
            <v>1.6139300000000001</v>
          </cell>
          <cell r="AU318">
            <v>1.6150800000000001</v>
          </cell>
          <cell r="AV318">
            <v>1.6210100000000001</v>
          </cell>
          <cell r="BA318">
            <v>1.02101</v>
          </cell>
          <cell r="CD318">
            <v>1.59822</v>
          </cell>
          <cell r="CG318">
            <v>1.4019999999999999</v>
          </cell>
          <cell r="CK318">
            <v>1.0232399999999999</v>
          </cell>
          <cell r="CN318">
            <v>1.6167800000000001</v>
          </cell>
          <cell r="CO318">
            <v>1.60025</v>
          </cell>
          <cell r="CP318">
            <v>1.6168199999999999</v>
          </cell>
          <cell r="DH318">
            <v>1.02335</v>
          </cell>
          <cell r="DJ318">
            <v>1.6046899999999999</v>
          </cell>
          <cell r="DK318">
            <v>1.6287499999999999</v>
          </cell>
          <cell r="DL318">
            <v>1.6115600000000001</v>
          </cell>
          <cell r="EI318">
            <v>1.0244800000000001</v>
          </cell>
          <cell r="EJ318">
            <v>1.6451800000000001</v>
          </cell>
          <cell r="EK318">
            <v>1.6224499999999999</v>
          </cell>
          <cell r="EL318">
            <v>1.6224400000000001</v>
          </cell>
          <cell r="ER318">
            <v>1.0343</v>
          </cell>
          <cell r="ET318">
            <v>1.3687199999999999</v>
          </cell>
          <cell r="EZ318">
            <v>1.77955</v>
          </cell>
          <cell r="FK318">
            <v>1.61988</v>
          </cell>
          <cell r="FO318">
            <v>1.0231600000000001</v>
          </cell>
        </row>
        <row r="319">
          <cell r="J319">
            <v>1.60764</v>
          </cell>
          <cell r="K319">
            <v>1.0283899999999999</v>
          </cell>
          <cell r="N319">
            <v>1.5806500000000001</v>
          </cell>
          <cell r="O319">
            <v>1.0264899999999999</v>
          </cell>
          <cell r="R319">
            <v>1.6296999999999999</v>
          </cell>
          <cell r="S319">
            <v>1.0271999999999999</v>
          </cell>
          <cell r="V319">
            <v>1.6185400000000001</v>
          </cell>
          <cell r="W319">
            <v>1.6232599999999999</v>
          </cell>
          <cell r="Y319">
            <v>1.02393</v>
          </cell>
          <cell r="AD319">
            <v>1.60195</v>
          </cell>
          <cell r="AE319">
            <v>1.6321300000000001</v>
          </cell>
          <cell r="AF319">
            <v>1.62784</v>
          </cell>
          <cell r="AK319">
            <v>1.0235799999999999</v>
          </cell>
          <cell r="AT319">
            <v>1.6110199999999999</v>
          </cell>
          <cell r="AU319">
            <v>1.61216</v>
          </cell>
          <cell r="AV319">
            <v>1.61808</v>
          </cell>
          <cell r="BA319">
            <v>1.0209299999999999</v>
          </cell>
          <cell r="CD319">
            <v>1.59535</v>
          </cell>
          <cell r="CG319">
            <v>1.40018</v>
          </cell>
          <cell r="CK319">
            <v>1.02315</v>
          </cell>
          <cell r="CN319">
            <v>1.6138600000000001</v>
          </cell>
          <cell r="CO319">
            <v>1.5974200000000001</v>
          </cell>
          <cell r="CP319">
            <v>1.61389</v>
          </cell>
          <cell r="DH319">
            <v>1.0232600000000001</v>
          </cell>
          <cell r="DJ319">
            <v>1.6018399999999999</v>
          </cell>
          <cell r="DK319">
            <v>1.6257699999999999</v>
          </cell>
          <cell r="DL319">
            <v>1.60867</v>
          </cell>
          <cell r="EI319">
            <v>1.0243800000000001</v>
          </cell>
          <cell r="EJ319">
            <v>1.64209</v>
          </cell>
          <cell r="EK319">
            <v>1.61947</v>
          </cell>
          <cell r="EL319">
            <v>1.61947</v>
          </cell>
          <cell r="ER319">
            <v>1.03416</v>
          </cell>
          <cell r="ET319">
            <v>1.36737</v>
          </cell>
          <cell r="EZ319">
            <v>1.7760199999999999</v>
          </cell>
          <cell r="FK319">
            <v>1.61697</v>
          </cell>
          <cell r="FO319">
            <v>1.02308</v>
          </cell>
        </row>
        <row r="320">
          <cell r="J320">
            <v>1.60477</v>
          </cell>
          <cell r="K320">
            <v>1.0282800000000001</v>
          </cell>
          <cell r="N320">
            <v>1.5778799999999999</v>
          </cell>
          <cell r="O320">
            <v>1.0263800000000001</v>
          </cell>
          <cell r="R320">
            <v>1.6267400000000001</v>
          </cell>
          <cell r="S320">
            <v>1.0270900000000001</v>
          </cell>
          <cell r="V320">
            <v>1.61555</v>
          </cell>
          <cell r="W320">
            <v>1.62025</v>
          </cell>
          <cell r="Y320">
            <v>1.02383</v>
          </cell>
          <cell r="AD320">
            <v>1.5990800000000001</v>
          </cell>
          <cell r="AE320">
            <v>1.6291199999999999</v>
          </cell>
          <cell r="AF320">
            <v>1.6248400000000001</v>
          </cell>
          <cell r="AK320">
            <v>1.0234799999999999</v>
          </cell>
          <cell r="AT320">
            <v>1.6081399999999999</v>
          </cell>
          <cell r="AU320">
            <v>1.6092599999999999</v>
          </cell>
          <cell r="AV320">
            <v>1.6151599999999999</v>
          </cell>
          <cell r="BA320">
            <v>1.02085</v>
          </cell>
          <cell r="CD320">
            <v>1.5925100000000001</v>
          </cell>
          <cell r="CG320">
            <v>1.3983699999999999</v>
          </cell>
          <cell r="CK320">
            <v>1.0230600000000001</v>
          </cell>
          <cell r="CN320">
            <v>1.6109599999999999</v>
          </cell>
          <cell r="CO320">
            <v>1.5946100000000001</v>
          </cell>
          <cell r="CP320">
            <v>1.6109899999999999</v>
          </cell>
          <cell r="DH320">
            <v>1.0231699999999999</v>
          </cell>
          <cell r="DJ320">
            <v>1.59901</v>
          </cell>
          <cell r="DK320">
            <v>1.6228</v>
          </cell>
          <cell r="DL320">
            <v>1.6057999999999999</v>
          </cell>
          <cell r="EI320">
            <v>1.0242899999999999</v>
          </cell>
          <cell r="EJ320">
            <v>1.6390199999999999</v>
          </cell>
          <cell r="EK320">
            <v>1.61652</v>
          </cell>
          <cell r="EL320">
            <v>1.6165099999999999</v>
          </cell>
          <cell r="ER320">
            <v>1.03403</v>
          </cell>
          <cell r="ET320">
            <v>1.36602</v>
          </cell>
          <cell r="EZ320">
            <v>1.77251</v>
          </cell>
          <cell r="FK320">
            <v>1.6140699999999999</v>
          </cell>
          <cell r="FO320">
            <v>1.0229900000000001</v>
          </cell>
        </row>
        <row r="321">
          <cell r="J321">
            <v>1.6019099999999999</v>
          </cell>
          <cell r="K321">
            <v>1.02816</v>
          </cell>
          <cell r="N321">
            <v>1.5751299999999999</v>
          </cell>
          <cell r="O321">
            <v>1.02627</v>
          </cell>
          <cell r="R321">
            <v>1.6237900000000001</v>
          </cell>
          <cell r="S321">
            <v>1.02698</v>
          </cell>
          <cell r="V321">
            <v>1.6125799999999999</v>
          </cell>
          <cell r="W321">
            <v>1.6172599999999999</v>
          </cell>
          <cell r="Y321">
            <v>1.0237400000000001</v>
          </cell>
          <cell r="AD321">
            <v>1.5962400000000001</v>
          </cell>
          <cell r="AE321">
            <v>1.6261300000000001</v>
          </cell>
          <cell r="AF321">
            <v>1.6218699999999999</v>
          </cell>
          <cell r="AK321">
            <v>1.02339</v>
          </cell>
          <cell r="AT321">
            <v>1.60527</v>
          </cell>
          <cell r="AU321">
            <v>1.60639</v>
          </cell>
          <cell r="AV321">
            <v>1.61226</v>
          </cell>
          <cell r="BA321">
            <v>1.02077</v>
          </cell>
          <cell r="CD321">
            <v>1.58969</v>
          </cell>
          <cell r="CG321">
            <v>1.3965799999999999</v>
          </cell>
          <cell r="CK321">
            <v>1.0229699999999999</v>
          </cell>
          <cell r="CN321">
            <v>1.60808</v>
          </cell>
          <cell r="CO321">
            <v>1.5918300000000001</v>
          </cell>
          <cell r="CP321">
            <v>1.6081099999999999</v>
          </cell>
          <cell r="DH321">
            <v>1.02308</v>
          </cell>
          <cell r="DJ321">
            <v>1.5962000000000001</v>
          </cell>
          <cell r="DK321">
            <v>1.6198600000000001</v>
          </cell>
          <cell r="DL321">
            <v>1.6029599999999999</v>
          </cell>
          <cell r="EI321">
            <v>1.0242</v>
          </cell>
          <cell r="EJ321">
            <v>1.63598</v>
          </cell>
          <cell r="EK321">
            <v>1.61358</v>
          </cell>
          <cell r="EL321">
            <v>1.61358</v>
          </cell>
          <cell r="ER321">
            <v>1.0339</v>
          </cell>
          <cell r="ET321">
            <v>1.3646799999999999</v>
          </cell>
          <cell r="EZ321">
            <v>1.7690300000000001</v>
          </cell>
          <cell r="FK321">
            <v>1.6112</v>
          </cell>
          <cell r="FO321">
            <v>1.02291</v>
          </cell>
        </row>
        <row r="322">
          <cell r="J322">
            <v>1.59907</v>
          </cell>
          <cell r="K322">
            <v>1.0280499999999999</v>
          </cell>
          <cell r="N322">
            <v>1.5724100000000001</v>
          </cell>
          <cell r="O322">
            <v>1.02616</v>
          </cell>
          <cell r="R322">
            <v>1.62087</v>
          </cell>
          <cell r="S322">
            <v>1.0268699999999999</v>
          </cell>
          <cell r="V322">
            <v>1.6096299999999999</v>
          </cell>
          <cell r="W322">
            <v>1.61429</v>
          </cell>
          <cell r="Y322">
            <v>1.0236400000000001</v>
          </cell>
          <cell r="AD322">
            <v>1.5934200000000001</v>
          </cell>
          <cell r="AE322">
            <v>1.62317</v>
          </cell>
          <cell r="AF322">
            <v>1.6189199999999999</v>
          </cell>
          <cell r="AK322">
            <v>1.0233000000000001</v>
          </cell>
          <cell r="AT322">
            <v>1.60242</v>
          </cell>
          <cell r="AU322">
            <v>1.60354</v>
          </cell>
          <cell r="AV322">
            <v>1.6093900000000001</v>
          </cell>
          <cell r="BA322">
            <v>1.0206999999999999</v>
          </cell>
          <cell r="CD322">
            <v>1.5868899999999999</v>
          </cell>
          <cell r="CG322">
            <v>1.3948</v>
          </cell>
          <cell r="CK322">
            <v>1.02288</v>
          </cell>
          <cell r="CN322">
            <v>1.6052200000000001</v>
          </cell>
          <cell r="CO322">
            <v>1.5890599999999999</v>
          </cell>
          <cell r="CP322">
            <v>1.6052599999999999</v>
          </cell>
          <cell r="DH322">
            <v>1.0229900000000001</v>
          </cell>
          <cell r="DJ322">
            <v>1.59341</v>
          </cell>
          <cell r="DK322">
            <v>1.61693</v>
          </cell>
          <cell r="DL322">
            <v>1.6001300000000001</v>
          </cell>
          <cell r="EI322">
            <v>1.0241</v>
          </cell>
          <cell r="EJ322">
            <v>1.63296</v>
          </cell>
          <cell r="EK322">
            <v>1.61067</v>
          </cell>
          <cell r="EL322">
            <v>1.61066</v>
          </cell>
          <cell r="ER322">
            <v>1.03376</v>
          </cell>
          <cell r="ET322">
            <v>1.36334</v>
          </cell>
          <cell r="EZ322">
            <v>1.7655700000000001</v>
          </cell>
          <cell r="FK322">
            <v>1.6083499999999999</v>
          </cell>
          <cell r="FO322">
            <v>1.0228200000000001</v>
          </cell>
        </row>
        <row r="323">
          <cell r="J323">
            <v>1.59626</v>
          </cell>
          <cell r="K323">
            <v>1.0279400000000001</v>
          </cell>
          <cell r="N323">
            <v>1.5697000000000001</v>
          </cell>
          <cell r="O323">
            <v>1.0260499999999999</v>
          </cell>
          <cell r="R323">
            <v>1.6179699999999999</v>
          </cell>
          <cell r="S323">
            <v>1.0267599999999999</v>
          </cell>
          <cell r="V323">
            <v>1.6067</v>
          </cell>
          <cell r="W323">
            <v>1.6113500000000001</v>
          </cell>
          <cell r="Y323">
            <v>1.0235399999999999</v>
          </cell>
          <cell r="AD323">
            <v>1.5906100000000001</v>
          </cell>
          <cell r="AE323">
            <v>1.62022</v>
          </cell>
          <cell r="AF323">
            <v>1.61599</v>
          </cell>
          <cell r="AK323">
            <v>1.02321</v>
          </cell>
          <cell r="AT323">
            <v>1.5995900000000001</v>
          </cell>
          <cell r="AU323">
            <v>1.6007</v>
          </cell>
          <cell r="AV323">
            <v>1.60653</v>
          </cell>
          <cell r="BA323">
            <v>1.0206200000000001</v>
          </cell>
          <cell r="CD323">
            <v>1.5841099999999999</v>
          </cell>
          <cell r="CG323">
            <v>1.39303</v>
          </cell>
          <cell r="CK323">
            <v>1.0227900000000001</v>
          </cell>
          <cell r="CN323">
            <v>1.6023799999999999</v>
          </cell>
          <cell r="CO323">
            <v>1.5863100000000001</v>
          </cell>
          <cell r="CP323">
            <v>1.60242</v>
          </cell>
          <cell r="DH323">
            <v>1.0228999999999999</v>
          </cell>
          <cell r="DJ323">
            <v>1.5906400000000001</v>
          </cell>
          <cell r="DK323">
            <v>1.6140300000000001</v>
          </cell>
          <cell r="DL323">
            <v>1.5973200000000001</v>
          </cell>
          <cell r="EI323">
            <v>1.0240100000000001</v>
          </cell>
          <cell r="EJ323">
            <v>1.6299600000000001</v>
          </cell>
          <cell r="EK323">
            <v>1.60778</v>
          </cell>
          <cell r="EL323">
            <v>1.6077699999999999</v>
          </cell>
          <cell r="ER323">
            <v>1.03363</v>
          </cell>
          <cell r="ET323">
            <v>1.36202</v>
          </cell>
          <cell r="EZ323">
            <v>1.76213</v>
          </cell>
          <cell r="FK323">
            <v>1.6055200000000001</v>
          </cell>
          <cell r="FO323">
            <v>1.02274</v>
          </cell>
        </row>
        <row r="324">
          <cell r="J324">
            <v>1.5934600000000001</v>
          </cell>
          <cell r="K324">
            <v>1.02783</v>
          </cell>
          <cell r="N324">
            <v>1.56701</v>
          </cell>
          <cell r="O324">
            <v>1.0259499999999999</v>
          </cell>
          <cell r="R324">
            <v>1.6150899999999999</v>
          </cell>
          <cell r="S324">
            <v>1.0266500000000001</v>
          </cell>
          <cell r="V324">
            <v>1.6037999999999999</v>
          </cell>
          <cell r="W324">
            <v>1.60843</v>
          </cell>
          <cell r="Y324">
            <v>1.02345</v>
          </cell>
          <cell r="AD324">
            <v>1.5878300000000001</v>
          </cell>
          <cell r="AE324">
            <v>1.6173</v>
          </cell>
          <cell r="AF324">
            <v>1.6130899999999999</v>
          </cell>
          <cell r="AK324">
            <v>1.02312</v>
          </cell>
          <cell r="AT324">
            <v>1.5967800000000001</v>
          </cell>
          <cell r="AU324">
            <v>1.59789</v>
          </cell>
          <cell r="AV324">
            <v>1.6036999999999999</v>
          </cell>
          <cell r="BA324">
            <v>1.02054</v>
          </cell>
          <cell r="CD324">
            <v>1.58135</v>
          </cell>
          <cell r="CG324">
            <v>1.39127</v>
          </cell>
          <cell r="CK324">
            <v>1.0226999999999999</v>
          </cell>
          <cell r="CN324">
            <v>1.5995600000000001</v>
          </cell>
          <cell r="CO324">
            <v>1.58358</v>
          </cell>
          <cell r="CP324">
            <v>1.5995999999999999</v>
          </cell>
          <cell r="DH324">
            <v>1.02281</v>
          </cell>
          <cell r="DJ324">
            <v>1.58789</v>
          </cell>
          <cell r="DK324">
            <v>1.6111500000000001</v>
          </cell>
          <cell r="DL324">
            <v>1.5945400000000001</v>
          </cell>
          <cell r="EI324">
            <v>1.0239199999999999</v>
          </cell>
          <cell r="EJ324">
            <v>1.6269800000000001</v>
          </cell>
          <cell r="EK324">
            <v>1.6049100000000001</v>
          </cell>
          <cell r="EL324">
            <v>1.6049</v>
          </cell>
          <cell r="ER324">
            <v>1.0335000000000001</v>
          </cell>
          <cell r="ET324">
            <v>1.3607</v>
          </cell>
          <cell r="EZ324">
            <v>1.7587200000000001</v>
          </cell>
          <cell r="FK324">
            <v>1.6027</v>
          </cell>
          <cell r="FO324">
            <v>1.0226599999999999</v>
          </cell>
        </row>
        <row r="325">
          <cell r="J325">
            <v>1.5906800000000001</v>
          </cell>
          <cell r="K325">
            <v>1.0277099999999999</v>
          </cell>
          <cell r="N325">
            <v>1.5643400000000001</v>
          </cell>
          <cell r="O325">
            <v>1.0258400000000001</v>
          </cell>
          <cell r="R325">
            <v>1.6122399999999999</v>
          </cell>
          <cell r="S325">
            <v>1.02654</v>
          </cell>
          <cell r="V325">
            <v>1.6009100000000001</v>
          </cell>
          <cell r="W325">
            <v>1.6055299999999999</v>
          </cell>
          <cell r="Y325">
            <v>1.02335</v>
          </cell>
          <cell r="AD325">
            <v>1.5850599999999999</v>
          </cell>
          <cell r="AE325">
            <v>1.6144000000000001</v>
          </cell>
          <cell r="AF325">
            <v>1.6102000000000001</v>
          </cell>
          <cell r="AK325">
            <v>1.0230300000000001</v>
          </cell>
          <cell r="AT325">
            <v>1.5940000000000001</v>
          </cell>
          <cell r="AU325">
            <v>1.5951</v>
          </cell>
          <cell r="AV325">
            <v>1.6008800000000001</v>
          </cell>
          <cell r="BA325">
            <v>1.0204599999999999</v>
          </cell>
          <cell r="CD325">
            <v>1.5786100000000001</v>
          </cell>
          <cell r="CG325">
            <v>1.3895299999999999</v>
          </cell>
          <cell r="CK325">
            <v>1.0226200000000001</v>
          </cell>
          <cell r="CN325">
            <v>1.59677</v>
          </cell>
          <cell r="CO325">
            <v>1.58087</v>
          </cell>
          <cell r="CP325">
            <v>1.5968</v>
          </cell>
          <cell r="DH325">
            <v>1.0227200000000001</v>
          </cell>
          <cell r="DJ325">
            <v>1.5851599999999999</v>
          </cell>
          <cell r="DK325">
            <v>1.60829</v>
          </cell>
          <cell r="DL325">
            <v>1.5917699999999999</v>
          </cell>
          <cell r="EI325">
            <v>1.02382</v>
          </cell>
          <cell r="EJ325">
            <v>1.62402</v>
          </cell>
          <cell r="EK325">
            <v>1.60206</v>
          </cell>
          <cell r="EL325">
            <v>1.60205</v>
          </cell>
          <cell r="ER325">
            <v>1.0333699999999999</v>
          </cell>
          <cell r="ET325">
            <v>1.35938</v>
          </cell>
          <cell r="EZ325">
            <v>1.7553300000000001</v>
          </cell>
          <cell r="FK325">
            <v>1.5999099999999999</v>
          </cell>
          <cell r="FO325">
            <v>1.02258</v>
          </cell>
        </row>
        <row r="326">
          <cell r="J326">
            <v>1.5879300000000001</v>
          </cell>
          <cell r="K326">
            <v>1.0276000000000001</v>
          </cell>
          <cell r="N326">
            <v>1.5617000000000001</v>
          </cell>
          <cell r="O326">
            <v>1.02573</v>
          </cell>
          <cell r="R326">
            <v>1.6093999999999999</v>
          </cell>
          <cell r="S326">
            <v>1.02643</v>
          </cell>
          <cell r="V326">
            <v>1.59805</v>
          </cell>
          <cell r="W326">
            <v>1.6026499999999999</v>
          </cell>
          <cell r="Y326">
            <v>1.0232600000000001</v>
          </cell>
          <cell r="AD326">
            <v>1.5823199999999999</v>
          </cell>
          <cell r="AE326">
            <v>1.6115200000000001</v>
          </cell>
          <cell r="AF326">
            <v>1.60734</v>
          </cell>
          <cell r="AK326">
            <v>1.02294</v>
          </cell>
          <cell r="AT326">
            <v>1.5912299999999999</v>
          </cell>
          <cell r="AU326">
            <v>1.59233</v>
          </cell>
          <cell r="AV326">
            <v>1.59809</v>
          </cell>
          <cell r="BA326">
            <v>1.0203800000000001</v>
          </cell>
          <cell r="CD326">
            <v>1.57589</v>
          </cell>
          <cell r="CG326">
            <v>1.3877999999999999</v>
          </cell>
          <cell r="CK326">
            <v>1.0225299999999999</v>
          </cell>
          <cell r="CN326">
            <v>1.59399</v>
          </cell>
          <cell r="CO326">
            <v>1.5781799999999999</v>
          </cell>
          <cell r="CP326">
            <v>1.59402</v>
          </cell>
          <cell r="DH326">
            <v>1.02264</v>
          </cell>
          <cell r="DJ326">
            <v>1.5824499999999999</v>
          </cell>
          <cell r="DK326">
            <v>1.60545</v>
          </cell>
          <cell r="DL326">
            <v>1.5890200000000001</v>
          </cell>
          <cell r="EI326">
            <v>1.02373</v>
          </cell>
          <cell r="EJ326">
            <v>1.6210899999999999</v>
          </cell>
          <cell r="EK326">
            <v>1.5992299999999999</v>
          </cell>
          <cell r="EL326">
            <v>1.5992200000000001</v>
          </cell>
          <cell r="ER326">
            <v>1.0332399999999999</v>
          </cell>
          <cell r="ET326">
            <v>1.35808</v>
          </cell>
          <cell r="EZ326">
            <v>1.75196</v>
          </cell>
          <cell r="FK326">
            <v>1.59714</v>
          </cell>
          <cell r="FO326">
            <v>1.0224899999999999</v>
          </cell>
        </row>
        <row r="327">
          <cell r="J327">
            <v>1.5851900000000001</v>
          </cell>
          <cell r="K327">
            <v>1.02749</v>
          </cell>
          <cell r="N327">
            <v>1.5590599999999999</v>
          </cell>
          <cell r="O327">
            <v>1.02563</v>
          </cell>
          <cell r="R327">
            <v>1.6065799999999999</v>
          </cell>
          <cell r="S327">
            <v>1.02633</v>
          </cell>
          <cell r="V327">
            <v>1.59521</v>
          </cell>
          <cell r="W327">
            <v>1.59979</v>
          </cell>
          <cell r="Y327">
            <v>1.0231699999999999</v>
          </cell>
          <cell r="AD327">
            <v>1.57959</v>
          </cell>
          <cell r="AE327">
            <v>1.60866</v>
          </cell>
          <cell r="AF327">
            <v>1.60449</v>
          </cell>
          <cell r="AK327">
            <v>1.02285</v>
          </cell>
          <cell r="AT327">
            <v>1.5884799999999999</v>
          </cell>
          <cell r="AU327">
            <v>1.5895699999999999</v>
          </cell>
          <cell r="AV327">
            <v>1.59531</v>
          </cell>
          <cell r="BA327">
            <v>1.0203100000000001</v>
          </cell>
          <cell r="CD327">
            <v>1.5731900000000001</v>
          </cell>
          <cell r="CG327">
            <v>1.3860699999999999</v>
          </cell>
          <cell r="CK327">
            <v>1.02244</v>
          </cell>
          <cell r="CN327">
            <v>1.5912299999999999</v>
          </cell>
          <cell r="CO327">
            <v>1.57551</v>
          </cell>
          <cell r="CP327">
            <v>1.5912599999999999</v>
          </cell>
          <cell r="DH327">
            <v>1.0225500000000001</v>
          </cell>
          <cell r="DJ327">
            <v>1.57975</v>
          </cell>
          <cell r="DK327">
            <v>1.60263</v>
          </cell>
          <cell r="DL327">
            <v>1.5863</v>
          </cell>
          <cell r="EI327">
            <v>1.0236400000000001</v>
          </cell>
          <cell r="EJ327">
            <v>1.6181700000000001</v>
          </cell>
          <cell r="EK327">
            <v>1.59642</v>
          </cell>
          <cell r="EL327">
            <v>1.5964100000000001</v>
          </cell>
          <cell r="ER327">
            <v>1.03312</v>
          </cell>
          <cell r="ET327">
            <v>1.3567800000000001</v>
          </cell>
          <cell r="EZ327">
            <v>1.7486200000000001</v>
          </cell>
          <cell r="FK327">
            <v>1.5943799999999999</v>
          </cell>
          <cell r="FO327">
            <v>1.02241</v>
          </cell>
        </row>
        <row r="328">
          <cell r="J328">
            <v>1.5824800000000001</v>
          </cell>
          <cell r="K328">
            <v>1.02738</v>
          </cell>
          <cell r="N328">
            <v>1.5564499999999999</v>
          </cell>
          <cell r="O328">
            <v>1.02552</v>
          </cell>
          <cell r="R328">
            <v>1.60378</v>
          </cell>
          <cell r="S328">
            <v>1.0262199999999999</v>
          </cell>
          <cell r="V328">
            <v>1.59239</v>
          </cell>
          <cell r="W328">
            <v>1.5969500000000001</v>
          </cell>
          <cell r="Y328">
            <v>1.0230699999999999</v>
          </cell>
          <cell r="AD328">
            <v>1.5768899999999999</v>
          </cell>
          <cell r="AE328">
            <v>1.60582</v>
          </cell>
          <cell r="AF328">
            <v>1.6016600000000001</v>
          </cell>
          <cell r="AK328">
            <v>1.02277</v>
          </cell>
          <cell r="AT328">
            <v>1.58575</v>
          </cell>
          <cell r="AU328">
            <v>1.58684</v>
          </cell>
          <cell r="AV328">
            <v>1.59256</v>
          </cell>
          <cell r="BA328">
            <v>1.02023</v>
          </cell>
          <cell r="CD328">
            <v>1.5705100000000001</v>
          </cell>
          <cell r="CG328">
            <v>1.38436</v>
          </cell>
          <cell r="CK328">
            <v>1.0223599999999999</v>
          </cell>
          <cell r="CN328">
            <v>1.58849</v>
          </cell>
          <cell r="CO328">
            <v>1.5728599999999999</v>
          </cell>
          <cell r="CP328">
            <v>1.5885199999999999</v>
          </cell>
          <cell r="DH328">
            <v>1.0224599999999999</v>
          </cell>
          <cell r="DJ328">
            <v>1.57708</v>
          </cell>
          <cell r="DK328">
            <v>1.5998300000000001</v>
          </cell>
          <cell r="DL328">
            <v>1.5835900000000001</v>
          </cell>
          <cell r="EI328">
            <v>1.02355</v>
          </cell>
          <cell r="EJ328">
            <v>1.61528</v>
          </cell>
          <cell r="EK328">
            <v>1.5936300000000001</v>
          </cell>
          <cell r="EL328">
            <v>1.59362</v>
          </cell>
          <cell r="ER328">
            <v>1.0329900000000001</v>
          </cell>
          <cell r="ET328">
            <v>1.3554900000000001</v>
          </cell>
          <cell r="EZ328">
            <v>1.7453000000000001</v>
          </cell>
          <cell r="FK328">
            <v>1.59165</v>
          </cell>
          <cell r="FO328">
            <v>1.02233</v>
          </cell>
        </row>
        <row r="329">
          <cell r="J329">
            <v>1.57978</v>
          </cell>
          <cell r="K329">
            <v>1.02728</v>
          </cell>
          <cell r="N329">
            <v>1.55386</v>
          </cell>
          <cell r="O329">
            <v>1.02542</v>
          </cell>
          <cell r="R329">
            <v>1.601</v>
          </cell>
          <cell r="S329">
            <v>1.0261199999999999</v>
          </cell>
          <cell r="V329">
            <v>1.58958</v>
          </cell>
          <cell r="W329">
            <v>1.59413</v>
          </cell>
          <cell r="Y329">
            <v>1.02298</v>
          </cell>
          <cell r="AD329">
            <v>1.5742</v>
          </cell>
          <cell r="AE329">
            <v>1.603</v>
          </cell>
          <cell r="AF329">
            <v>1.5988599999999999</v>
          </cell>
          <cell r="AK329">
            <v>1.02268</v>
          </cell>
          <cell r="AT329">
            <v>1.58304</v>
          </cell>
          <cell r="AU329">
            <v>1.58413</v>
          </cell>
          <cell r="AV329">
            <v>1.58982</v>
          </cell>
          <cell r="BA329">
            <v>1.0201499999999999</v>
          </cell>
          <cell r="CD329">
            <v>1.5678399999999999</v>
          </cell>
          <cell r="CG329">
            <v>1.38266</v>
          </cell>
          <cell r="CK329">
            <v>1.02227</v>
          </cell>
          <cell r="CN329">
            <v>1.5857699999999999</v>
          </cell>
          <cell r="CO329">
            <v>1.5702199999999999</v>
          </cell>
          <cell r="CP329">
            <v>1.5858000000000001</v>
          </cell>
          <cell r="DH329">
            <v>1.0223800000000001</v>
          </cell>
          <cell r="DJ329">
            <v>1.5744199999999999</v>
          </cell>
          <cell r="DK329">
            <v>1.5970500000000001</v>
          </cell>
          <cell r="DL329">
            <v>1.5809</v>
          </cell>
          <cell r="EI329">
            <v>1.02346</v>
          </cell>
          <cell r="EJ329">
            <v>1.6124099999999999</v>
          </cell>
          <cell r="EK329">
            <v>1.5908599999999999</v>
          </cell>
          <cell r="EL329">
            <v>1.5908500000000001</v>
          </cell>
          <cell r="ER329">
            <v>1.0328599999999999</v>
          </cell>
          <cell r="ET329">
            <v>1.3542099999999999</v>
          </cell>
          <cell r="EZ329">
            <v>1.742</v>
          </cell>
          <cell r="FK329">
            <v>1.58894</v>
          </cell>
          <cell r="FO329">
            <v>1.0222500000000001</v>
          </cell>
        </row>
        <row r="330">
          <cell r="J330">
            <v>1.5770999999999999</v>
          </cell>
          <cell r="K330">
            <v>1.0271699999999999</v>
          </cell>
          <cell r="N330">
            <v>1.5512900000000001</v>
          </cell>
          <cell r="O330">
            <v>1.02532</v>
          </cell>
          <cell r="R330">
            <v>1.5982400000000001</v>
          </cell>
          <cell r="S330">
            <v>1.0260100000000001</v>
          </cell>
          <cell r="V330">
            <v>1.5868</v>
          </cell>
          <cell r="W330">
            <v>1.59134</v>
          </cell>
          <cell r="Y330">
            <v>1.0228900000000001</v>
          </cell>
          <cell r="AD330">
            <v>1.5715399999999999</v>
          </cell>
          <cell r="AE330">
            <v>1.6002000000000001</v>
          </cell>
          <cell r="AF330">
            <v>1.5960700000000001</v>
          </cell>
          <cell r="AK330">
            <v>1.0225900000000001</v>
          </cell>
          <cell r="AT330">
            <v>1.5803499999999999</v>
          </cell>
          <cell r="AU330">
            <v>1.5814299999999999</v>
          </cell>
          <cell r="AV330">
            <v>1.5871</v>
          </cell>
          <cell r="BA330">
            <v>1.0200800000000001</v>
          </cell>
          <cell r="CD330">
            <v>1.5651999999999999</v>
          </cell>
          <cell r="CG330">
            <v>1.3809800000000001</v>
          </cell>
          <cell r="CK330">
            <v>1.0221899999999999</v>
          </cell>
          <cell r="CN330">
            <v>1.58307</v>
          </cell>
          <cell r="CO330">
            <v>1.5676099999999999</v>
          </cell>
          <cell r="CP330">
            <v>1.5831</v>
          </cell>
          <cell r="DH330">
            <v>1.0222899999999999</v>
          </cell>
          <cell r="DJ330">
            <v>1.57179</v>
          </cell>
          <cell r="DK330">
            <v>1.59429</v>
          </cell>
          <cell r="DL330">
            <v>1.57823</v>
          </cell>
          <cell r="EI330">
            <v>1.0233699999999999</v>
          </cell>
          <cell r="EJ330">
            <v>1.60955</v>
          </cell>
          <cell r="EK330">
            <v>1.5881099999999999</v>
          </cell>
          <cell r="EL330">
            <v>1.5881000000000001</v>
          </cell>
          <cell r="ER330">
            <v>1.03274</v>
          </cell>
          <cell r="ET330">
            <v>1.35293</v>
          </cell>
          <cell r="EZ330">
            <v>1.7387300000000001</v>
          </cell>
          <cell r="FK330">
            <v>1.5862400000000001</v>
          </cell>
          <cell r="FO330">
            <v>1.02217</v>
          </cell>
        </row>
        <row r="331">
          <cell r="J331">
            <v>1.5744400000000001</v>
          </cell>
          <cell r="K331">
            <v>1.0270600000000001</v>
          </cell>
          <cell r="N331">
            <v>1.5487299999999999</v>
          </cell>
          <cell r="O331">
            <v>1.02522</v>
          </cell>
          <cell r="R331">
            <v>1.5954999999999999</v>
          </cell>
          <cell r="S331">
            <v>1.0259100000000001</v>
          </cell>
          <cell r="V331">
            <v>1.5840399999999999</v>
          </cell>
          <cell r="W331">
            <v>1.58856</v>
          </cell>
          <cell r="Y331">
            <v>1.0227999999999999</v>
          </cell>
          <cell r="AD331">
            <v>1.5688899999999999</v>
          </cell>
          <cell r="AE331">
            <v>1.5974200000000001</v>
          </cell>
          <cell r="AF331">
            <v>1.59331</v>
          </cell>
          <cell r="AK331">
            <v>1.02251</v>
          </cell>
          <cell r="AT331">
            <v>1.57768</v>
          </cell>
          <cell r="AU331">
            <v>1.5787500000000001</v>
          </cell>
          <cell r="AV331">
            <v>1.5844100000000001</v>
          </cell>
          <cell r="BA331">
            <v>1.02</v>
          </cell>
          <cell r="CD331">
            <v>1.56257</v>
          </cell>
          <cell r="CG331">
            <v>1.3793</v>
          </cell>
          <cell r="CK331">
            <v>1.0221</v>
          </cell>
          <cell r="CN331">
            <v>1.58039</v>
          </cell>
          <cell r="CO331">
            <v>1.56501</v>
          </cell>
          <cell r="CP331">
            <v>1.5804199999999999</v>
          </cell>
          <cell r="DH331">
            <v>1.0222100000000001</v>
          </cell>
          <cell r="DJ331">
            <v>1.56917</v>
          </cell>
          <cell r="DK331">
            <v>1.59155</v>
          </cell>
          <cell r="DL331">
            <v>1.57558</v>
          </cell>
          <cell r="EI331">
            <v>1.02328</v>
          </cell>
          <cell r="EJ331">
            <v>1.6067199999999999</v>
          </cell>
          <cell r="EK331">
            <v>1.58538</v>
          </cell>
          <cell r="EL331">
            <v>1.5853699999999999</v>
          </cell>
          <cell r="ER331">
            <v>1.03261</v>
          </cell>
          <cell r="ET331">
            <v>1.3516600000000001</v>
          </cell>
          <cell r="EZ331">
            <v>1.7354799999999999</v>
          </cell>
          <cell r="FK331">
            <v>1.5835600000000001</v>
          </cell>
          <cell r="FO331">
            <v>1.0220899999999999</v>
          </cell>
        </row>
        <row r="332">
          <cell r="J332">
            <v>1.5718000000000001</v>
          </cell>
          <cell r="K332">
            <v>1.02695</v>
          </cell>
          <cell r="N332">
            <v>1.54619</v>
          </cell>
          <cell r="O332">
            <v>1.02511</v>
          </cell>
          <cell r="R332">
            <v>1.5927800000000001</v>
          </cell>
          <cell r="S332">
            <v>1.0258</v>
          </cell>
          <cell r="V332">
            <v>1.5812999999999999</v>
          </cell>
          <cell r="W332">
            <v>1.5858000000000001</v>
          </cell>
          <cell r="Y332">
            <v>1.0226999999999999</v>
          </cell>
          <cell r="AD332">
            <v>1.56626</v>
          </cell>
          <cell r="AE332">
            <v>1.59466</v>
          </cell>
          <cell r="AF332">
            <v>1.59056</v>
          </cell>
          <cell r="AK332">
            <v>1.0224200000000001</v>
          </cell>
          <cell r="AT332">
            <v>1.5750299999999999</v>
          </cell>
          <cell r="AU332">
            <v>1.5761000000000001</v>
          </cell>
          <cell r="AV332">
            <v>1.5817300000000001</v>
          </cell>
          <cell r="BA332">
            <v>1.01993</v>
          </cell>
          <cell r="CD332">
            <v>1.5599700000000001</v>
          </cell>
          <cell r="CG332">
            <v>1.37764</v>
          </cell>
          <cell r="CK332">
            <v>1.0220199999999999</v>
          </cell>
          <cell r="CN332">
            <v>1.5777300000000001</v>
          </cell>
          <cell r="CO332">
            <v>1.56243</v>
          </cell>
          <cell r="CP332">
            <v>1.5777600000000001</v>
          </cell>
          <cell r="DH332">
            <v>1.0221199999999999</v>
          </cell>
          <cell r="DJ332">
            <v>1.56657</v>
          </cell>
          <cell r="DK332">
            <v>1.58883</v>
          </cell>
          <cell r="DL332">
            <v>1.57294</v>
          </cell>
          <cell r="EI332">
            <v>1.02319</v>
          </cell>
          <cell r="EJ332">
            <v>1.6039099999999999</v>
          </cell>
          <cell r="EK332">
            <v>1.58266</v>
          </cell>
          <cell r="EL332">
            <v>1.58266</v>
          </cell>
          <cell r="ER332">
            <v>1.0324899999999999</v>
          </cell>
          <cell r="ET332">
            <v>1.3504</v>
          </cell>
          <cell r="EZ332">
            <v>1.7322500000000001</v>
          </cell>
          <cell r="FK332">
            <v>1.5809</v>
          </cell>
          <cell r="FO332">
            <v>1.0220100000000001</v>
          </cell>
        </row>
        <row r="333">
          <cell r="J333">
            <v>1.56918</v>
          </cell>
          <cell r="K333">
            <v>1.02685</v>
          </cell>
          <cell r="N333">
            <v>1.5436700000000001</v>
          </cell>
          <cell r="O333">
            <v>1.02501</v>
          </cell>
          <cell r="R333">
            <v>1.5900799999999999</v>
          </cell>
          <cell r="S333">
            <v>1.0257000000000001</v>
          </cell>
          <cell r="V333">
            <v>1.5785800000000001</v>
          </cell>
          <cell r="W333">
            <v>1.5830599999999999</v>
          </cell>
          <cell r="Y333">
            <v>1.02261</v>
          </cell>
          <cell r="AD333">
            <v>1.56365</v>
          </cell>
          <cell r="AE333">
            <v>1.5919099999999999</v>
          </cell>
          <cell r="AF333">
            <v>1.5878399999999999</v>
          </cell>
          <cell r="AK333">
            <v>1.02233</v>
          </cell>
          <cell r="AT333">
            <v>1.5724</v>
          </cell>
          <cell r="AU333">
            <v>1.5734600000000001</v>
          </cell>
          <cell r="AV333">
            <v>1.57907</v>
          </cell>
          <cell r="BA333">
            <v>1.0198499999999999</v>
          </cell>
          <cell r="CD333">
            <v>1.55738</v>
          </cell>
          <cell r="CG333">
            <v>1.37598</v>
          </cell>
          <cell r="CK333">
            <v>1.0219400000000001</v>
          </cell>
          <cell r="CN333">
            <v>1.57508</v>
          </cell>
          <cell r="CO333">
            <v>1.5598700000000001</v>
          </cell>
          <cell r="CP333">
            <v>1.57511</v>
          </cell>
          <cell r="DH333">
            <v>1.0220400000000001</v>
          </cell>
          <cell r="DJ333">
            <v>1.56399</v>
          </cell>
          <cell r="DK333">
            <v>1.58613</v>
          </cell>
          <cell r="DL333">
            <v>1.57033</v>
          </cell>
          <cell r="EI333">
            <v>1.02311</v>
          </cell>
          <cell r="EJ333">
            <v>1.6011200000000001</v>
          </cell>
          <cell r="EK333">
            <v>1.5799700000000001</v>
          </cell>
          <cell r="EL333">
            <v>1.5799700000000001</v>
          </cell>
          <cell r="ER333">
            <v>1.0323599999999999</v>
          </cell>
          <cell r="ET333">
            <v>1.3491500000000001</v>
          </cell>
          <cell r="EZ333">
            <v>1.7290399999999999</v>
          </cell>
          <cell r="FK333">
            <v>1.57826</v>
          </cell>
          <cell r="FO333">
            <v>1.02193</v>
          </cell>
        </row>
        <row r="334">
          <cell r="J334">
            <v>1.5665800000000001</v>
          </cell>
          <cell r="K334">
            <v>1.02674</v>
          </cell>
          <cell r="N334">
            <v>1.5411699999999999</v>
          </cell>
          <cell r="O334">
            <v>1.02491</v>
          </cell>
          <cell r="R334">
            <v>1.5873999999999999</v>
          </cell>
          <cell r="S334">
            <v>1.0256000000000001</v>
          </cell>
          <cell r="V334">
            <v>1.5758799999999999</v>
          </cell>
          <cell r="W334">
            <v>1.5803400000000001</v>
          </cell>
          <cell r="Y334">
            <v>1.0225200000000001</v>
          </cell>
          <cell r="AD334">
            <v>1.5610599999999999</v>
          </cell>
          <cell r="AE334">
            <v>1.5891900000000001</v>
          </cell>
          <cell r="AF334">
            <v>1.5851299999999999</v>
          </cell>
          <cell r="AK334">
            <v>1.0222500000000001</v>
          </cell>
          <cell r="AT334">
            <v>1.56978</v>
          </cell>
          <cell r="AU334">
            <v>1.57084</v>
          </cell>
          <cell r="AV334">
            <v>1.57643</v>
          </cell>
          <cell r="BA334">
            <v>1.0197799999999999</v>
          </cell>
          <cell r="CD334">
            <v>1.55481</v>
          </cell>
          <cell r="CG334">
            <v>1.3743399999999999</v>
          </cell>
          <cell r="CK334">
            <v>1.0218499999999999</v>
          </cell>
          <cell r="CN334">
            <v>1.57246</v>
          </cell>
          <cell r="CO334">
            <v>1.55732</v>
          </cell>
          <cell r="CP334">
            <v>1.5724899999999999</v>
          </cell>
          <cell r="DH334">
            <v>1.02196</v>
          </cell>
          <cell r="DJ334">
            <v>1.5614300000000001</v>
          </cell>
          <cell r="DK334">
            <v>1.58345</v>
          </cell>
          <cell r="DL334">
            <v>1.5677300000000001</v>
          </cell>
          <cell r="EI334">
            <v>1.02302</v>
          </cell>
          <cell r="EJ334">
            <v>1.5983400000000001</v>
          </cell>
          <cell r="EK334">
            <v>1.5772999999999999</v>
          </cell>
          <cell r="EL334">
            <v>1.5772900000000001</v>
          </cell>
          <cell r="ER334">
            <v>1.03224</v>
          </cell>
          <cell r="ET334">
            <v>1.3479000000000001</v>
          </cell>
          <cell r="EZ334">
            <v>1.7258500000000001</v>
          </cell>
          <cell r="FK334">
            <v>1.5756399999999999</v>
          </cell>
          <cell r="FO334">
            <v>1.0218499999999999</v>
          </cell>
        </row>
        <row r="335">
          <cell r="J335">
            <v>1.56399</v>
          </cell>
          <cell r="K335">
            <v>1.02664</v>
          </cell>
          <cell r="N335">
            <v>1.53868</v>
          </cell>
          <cell r="O335">
            <v>1.02481</v>
          </cell>
          <cell r="R335">
            <v>1.58473</v>
          </cell>
          <cell r="S335">
            <v>1.02549</v>
          </cell>
          <cell r="V335">
            <v>1.5731900000000001</v>
          </cell>
          <cell r="W335">
            <v>1.5776399999999999</v>
          </cell>
          <cell r="Y335">
            <v>1.0224299999999999</v>
          </cell>
          <cell r="AD335">
            <v>1.5584800000000001</v>
          </cell>
          <cell r="AE335">
            <v>1.58649</v>
          </cell>
          <cell r="AF335">
            <v>1.5824400000000001</v>
          </cell>
          <cell r="AK335">
            <v>1.02216</v>
          </cell>
          <cell r="AT335">
            <v>1.56718</v>
          </cell>
          <cell r="AU335">
            <v>1.5682400000000001</v>
          </cell>
          <cell r="AV335">
            <v>1.5738000000000001</v>
          </cell>
          <cell r="BA335">
            <v>1.0197099999999999</v>
          </cell>
          <cell r="CD335">
            <v>1.55226</v>
          </cell>
          <cell r="CG335">
            <v>1.3727</v>
          </cell>
          <cell r="CK335">
            <v>1.0217700000000001</v>
          </cell>
          <cell r="CN335">
            <v>1.56985</v>
          </cell>
          <cell r="CO335">
            <v>1.5548</v>
          </cell>
          <cell r="CP335">
            <v>1.5698799999999999</v>
          </cell>
          <cell r="DH335">
            <v>1.0218700000000001</v>
          </cell>
          <cell r="DJ335">
            <v>1.55888</v>
          </cell>
          <cell r="DK335">
            <v>1.5807800000000001</v>
          </cell>
          <cell r="DL335">
            <v>1.56515</v>
          </cell>
          <cell r="EI335">
            <v>1.0229299999999999</v>
          </cell>
          <cell r="EJ335">
            <v>1.5955900000000001</v>
          </cell>
          <cell r="EK335">
            <v>1.57464</v>
          </cell>
          <cell r="EL335">
            <v>1.57464</v>
          </cell>
          <cell r="ER335">
            <v>1.0321199999999999</v>
          </cell>
          <cell r="ET335">
            <v>1.34666</v>
          </cell>
          <cell r="EZ335">
            <v>1.72268</v>
          </cell>
          <cell r="FK335">
            <v>1.57304</v>
          </cell>
          <cell r="FO335">
            <v>1.0217700000000001</v>
          </cell>
        </row>
        <row r="336">
          <cell r="J336">
            <v>1.56142</v>
          </cell>
          <cell r="K336">
            <v>1.0265299999999999</v>
          </cell>
          <cell r="N336">
            <v>1.5362100000000001</v>
          </cell>
          <cell r="O336">
            <v>1.02471</v>
          </cell>
          <cell r="R336">
            <v>1.58209</v>
          </cell>
          <cell r="S336">
            <v>1.02539</v>
          </cell>
          <cell r="V336">
            <v>1.57053</v>
          </cell>
          <cell r="W336">
            <v>1.5749599999999999</v>
          </cell>
          <cell r="Y336">
            <v>1.0223500000000001</v>
          </cell>
          <cell r="AD336">
            <v>1.55592</v>
          </cell>
          <cell r="AE336">
            <v>1.5838099999999999</v>
          </cell>
          <cell r="AF336">
            <v>1.5797699999999999</v>
          </cell>
          <cell r="AK336">
            <v>1.0220800000000001</v>
          </cell>
          <cell r="AT336">
            <v>1.5646100000000001</v>
          </cell>
          <cell r="AU336">
            <v>1.56565</v>
          </cell>
          <cell r="AV336">
            <v>1.5711999999999999</v>
          </cell>
          <cell r="BA336">
            <v>1.01963</v>
          </cell>
          <cell r="CD336">
            <v>1.54972</v>
          </cell>
          <cell r="CG336">
            <v>1.3710800000000001</v>
          </cell>
          <cell r="CK336">
            <v>1.02169</v>
          </cell>
          <cell r="CN336">
            <v>1.5672600000000001</v>
          </cell>
          <cell r="CO336">
            <v>1.5522899999999999</v>
          </cell>
          <cell r="CP336">
            <v>1.5672900000000001</v>
          </cell>
          <cell r="DH336">
            <v>1.02179</v>
          </cell>
          <cell r="DJ336">
            <v>1.5563499999999999</v>
          </cell>
          <cell r="DK336">
            <v>1.57813</v>
          </cell>
          <cell r="DL336">
            <v>1.5625899999999999</v>
          </cell>
          <cell r="EI336">
            <v>1.02284</v>
          </cell>
          <cell r="EJ336">
            <v>1.5928599999999999</v>
          </cell>
          <cell r="EK336">
            <v>1.5720099999999999</v>
          </cell>
          <cell r="EL336">
            <v>1.5720000000000001</v>
          </cell>
          <cell r="ER336">
            <v>1.032</v>
          </cell>
          <cell r="ET336">
            <v>1.3454200000000001</v>
          </cell>
          <cell r="EZ336">
            <v>1.7195400000000001</v>
          </cell>
          <cell r="FK336">
            <v>1.5704499999999999</v>
          </cell>
          <cell r="FO336">
            <v>1.0217000000000001</v>
          </cell>
        </row>
        <row r="337">
          <cell r="J337">
            <v>1.55887</v>
          </cell>
          <cell r="K337">
            <v>1.02643</v>
          </cell>
          <cell r="N337">
            <v>1.53376</v>
          </cell>
          <cell r="O337">
            <v>1.02461</v>
          </cell>
          <cell r="R337">
            <v>1.5794600000000001</v>
          </cell>
          <cell r="S337">
            <v>1.02529</v>
          </cell>
          <cell r="V337">
            <v>1.5678799999999999</v>
          </cell>
          <cell r="W337">
            <v>1.5723</v>
          </cell>
          <cell r="Y337">
            <v>1.0222599999999999</v>
          </cell>
          <cell r="AD337">
            <v>1.55339</v>
          </cell>
          <cell r="AE337">
            <v>1.58114</v>
          </cell>
          <cell r="AF337">
            <v>1.5771200000000001</v>
          </cell>
          <cell r="AK337">
            <v>1.022</v>
          </cell>
          <cell r="AT337">
            <v>1.5620400000000001</v>
          </cell>
          <cell r="AU337">
            <v>1.5630900000000001</v>
          </cell>
          <cell r="AV337">
            <v>1.5686100000000001</v>
          </cell>
          <cell r="BA337">
            <v>1.01956</v>
          </cell>
          <cell r="CD337">
            <v>1.54721</v>
          </cell>
          <cell r="CG337">
            <v>1.36947</v>
          </cell>
          <cell r="CK337">
            <v>1.0216099999999999</v>
          </cell>
          <cell r="CN337">
            <v>1.5646899999999999</v>
          </cell>
          <cell r="CO337">
            <v>1.5498000000000001</v>
          </cell>
          <cell r="CP337">
            <v>1.5647200000000001</v>
          </cell>
          <cell r="DH337">
            <v>1.0217099999999999</v>
          </cell>
          <cell r="DJ337">
            <v>1.5538400000000001</v>
          </cell>
          <cell r="DK337">
            <v>1.57551</v>
          </cell>
          <cell r="DL337">
            <v>1.5600499999999999</v>
          </cell>
          <cell r="EI337">
            <v>1.0227599999999999</v>
          </cell>
          <cell r="EJ337">
            <v>1.5901400000000001</v>
          </cell>
          <cell r="EK337">
            <v>1.5693900000000001</v>
          </cell>
          <cell r="EL337">
            <v>1.56938</v>
          </cell>
          <cell r="ER337">
            <v>1.0318799999999999</v>
          </cell>
          <cell r="ET337">
            <v>1.34419</v>
          </cell>
          <cell r="EZ337">
            <v>1.71641</v>
          </cell>
          <cell r="FK337">
            <v>1.56789</v>
          </cell>
          <cell r="FO337">
            <v>1.02162</v>
          </cell>
        </row>
        <row r="338">
          <cell r="J338">
            <v>1.5563400000000001</v>
          </cell>
          <cell r="K338">
            <v>1.0263199999999999</v>
          </cell>
          <cell r="N338">
            <v>1.5313300000000001</v>
          </cell>
          <cell r="O338">
            <v>1.02451</v>
          </cell>
          <cell r="R338">
            <v>1.5768500000000001</v>
          </cell>
          <cell r="S338">
            <v>1.02519</v>
          </cell>
          <cell r="V338">
            <v>1.5652600000000001</v>
          </cell>
          <cell r="W338">
            <v>1.5696600000000001</v>
          </cell>
          <cell r="Y338">
            <v>1.02217</v>
          </cell>
          <cell r="AD338">
            <v>1.5508599999999999</v>
          </cell>
          <cell r="AE338">
            <v>1.5784899999999999</v>
          </cell>
          <cell r="AF338">
            <v>1.5744899999999999</v>
          </cell>
          <cell r="AK338">
            <v>1.0219100000000001</v>
          </cell>
          <cell r="AT338">
            <v>1.5595000000000001</v>
          </cell>
          <cell r="AU338">
            <v>1.56054</v>
          </cell>
          <cell r="AV338">
            <v>1.5660400000000001</v>
          </cell>
          <cell r="BA338">
            <v>1.01949</v>
          </cell>
          <cell r="CD338">
            <v>1.54471</v>
          </cell>
          <cell r="CG338">
            <v>1.3678699999999999</v>
          </cell>
          <cell r="CK338">
            <v>1.02153</v>
          </cell>
          <cell r="CN338">
            <v>1.56213</v>
          </cell>
          <cell r="CO338">
            <v>1.54732</v>
          </cell>
          <cell r="CP338">
            <v>1.5621700000000001</v>
          </cell>
          <cell r="DH338">
            <v>1.02163</v>
          </cell>
          <cell r="DJ338">
            <v>1.55135</v>
          </cell>
          <cell r="DK338">
            <v>1.5729</v>
          </cell>
          <cell r="DL338">
            <v>1.55752</v>
          </cell>
          <cell r="EI338">
            <v>1.02267</v>
          </cell>
          <cell r="EJ338">
            <v>1.58745</v>
          </cell>
          <cell r="EK338">
            <v>1.5667899999999999</v>
          </cell>
          <cell r="EL338">
            <v>1.5667899999999999</v>
          </cell>
          <cell r="ER338">
            <v>1.03176</v>
          </cell>
          <cell r="ET338">
            <v>1.34297</v>
          </cell>
          <cell r="EZ338">
            <v>1.7133100000000001</v>
          </cell>
          <cell r="FK338">
            <v>1.5653300000000001</v>
          </cell>
          <cell r="FO338">
            <v>1.0215399999999999</v>
          </cell>
        </row>
        <row r="339">
          <cell r="J339">
            <v>1.55383</v>
          </cell>
          <cell r="K339">
            <v>1.0262199999999999</v>
          </cell>
          <cell r="N339">
            <v>1.52891</v>
          </cell>
          <cell r="O339">
            <v>1.0244200000000001</v>
          </cell>
          <cell r="R339">
            <v>1.57426</v>
          </cell>
          <cell r="S339">
            <v>1.0250900000000001</v>
          </cell>
          <cell r="V339">
            <v>1.5626500000000001</v>
          </cell>
          <cell r="W339">
            <v>1.56704</v>
          </cell>
          <cell r="Y339">
            <v>1.0220800000000001</v>
          </cell>
          <cell r="AD339">
            <v>1.54836</v>
          </cell>
          <cell r="AE339">
            <v>1.5758700000000001</v>
          </cell>
          <cell r="AF339">
            <v>1.5718799999999999</v>
          </cell>
          <cell r="AK339">
            <v>1.02183</v>
          </cell>
          <cell r="AT339">
            <v>1.55697</v>
          </cell>
          <cell r="AU339">
            <v>1.5580099999999999</v>
          </cell>
          <cell r="AV339">
            <v>1.56349</v>
          </cell>
          <cell r="BA339">
            <v>1.0194099999999999</v>
          </cell>
          <cell r="CD339">
            <v>1.54223</v>
          </cell>
          <cell r="CG339">
            <v>1.3662799999999999</v>
          </cell>
          <cell r="CK339">
            <v>1.02145</v>
          </cell>
          <cell r="CN339">
            <v>1.5596000000000001</v>
          </cell>
          <cell r="CO339">
            <v>1.5448599999999999</v>
          </cell>
          <cell r="CP339">
            <v>1.5596300000000001</v>
          </cell>
          <cell r="DH339">
            <v>1.02155</v>
          </cell>
          <cell r="DJ339">
            <v>1.54887</v>
          </cell>
          <cell r="DK339">
            <v>1.5703</v>
          </cell>
          <cell r="DL339">
            <v>1.55501</v>
          </cell>
          <cell r="EI339">
            <v>1.0225900000000001</v>
          </cell>
          <cell r="EJ339">
            <v>1.58477</v>
          </cell>
          <cell r="EK339">
            <v>1.5642100000000001</v>
          </cell>
          <cell r="EL339">
            <v>1.5642</v>
          </cell>
          <cell r="ER339">
            <v>1.0316399999999999</v>
          </cell>
          <cell r="ET339">
            <v>1.3417600000000001</v>
          </cell>
          <cell r="EZ339">
            <v>1.7102299999999999</v>
          </cell>
          <cell r="FK339">
            <v>1.5628</v>
          </cell>
          <cell r="FO339">
            <v>1.02146</v>
          </cell>
        </row>
        <row r="340">
          <cell r="J340">
            <v>1.5513300000000001</v>
          </cell>
          <cell r="K340">
            <v>1.0261199999999999</v>
          </cell>
          <cell r="N340">
            <v>1.52651</v>
          </cell>
          <cell r="O340">
            <v>1.0243199999999999</v>
          </cell>
          <cell r="R340">
            <v>1.57168</v>
          </cell>
          <cell r="S340">
            <v>1.0249900000000001</v>
          </cell>
          <cell r="V340">
            <v>1.56006</v>
          </cell>
          <cell r="W340">
            <v>1.56443</v>
          </cell>
          <cell r="Y340">
            <v>1.02199</v>
          </cell>
          <cell r="AD340">
            <v>1.5458700000000001</v>
          </cell>
          <cell r="AE340">
            <v>1.5732600000000001</v>
          </cell>
          <cell r="AF340">
            <v>1.56928</v>
          </cell>
          <cell r="AK340">
            <v>1.0217499999999999</v>
          </cell>
          <cell r="AT340">
            <v>1.55447</v>
          </cell>
          <cell r="AU340">
            <v>1.55549</v>
          </cell>
          <cell r="AV340">
            <v>1.5609599999999999</v>
          </cell>
          <cell r="BA340">
            <v>1.0193399999999999</v>
          </cell>
          <cell r="CD340">
            <v>1.53976</v>
          </cell>
          <cell r="CG340">
            <v>1.3647</v>
          </cell>
          <cell r="CK340">
            <v>1.0213699999999999</v>
          </cell>
          <cell r="CN340">
            <v>1.55708</v>
          </cell>
          <cell r="CO340">
            <v>1.5424199999999999</v>
          </cell>
          <cell r="CP340">
            <v>1.55711</v>
          </cell>
          <cell r="DH340">
            <v>1.0214700000000001</v>
          </cell>
          <cell r="DJ340">
            <v>1.5464100000000001</v>
          </cell>
          <cell r="DK340">
            <v>1.5677300000000001</v>
          </cell>
          <cell r="DL340">
            <v>1.5525199999999999</v>
          </cell>
          <cell r="EI340">
            <v>1.0225</v>
          </cell>
          <cell r="EJ340">
            <v>1.5821099999999999</v>
          </cell>
          <cell r="EK340">
            <v>1.56165</v>
          </cell>
          <cell r="EL340">
            <v>1.5616399999999999</v>
          </cell>
          <cell r="ER340">
            <v>1.03152</v>
          </cell>
          <cell r="ET340">
            <v>1.3405499999999999</v>
          </cell>
          <cell r="EZ340">
            <v>1.70716</v>
          </cell>
          <cell r="FK340">
            <v>1.56029</v>
          </cell>
          <cell r="FO340">
            <v>1.02139</v>
          </cell>
        </row>
        <row r="341">
          <cell r="J341">
            <v>1.5488500000000001</v>
          </cell>
          <cell r="K341">
            <v>1.0260199999999999</v>
          </cell>
          <cell r="N341">
            <v>1.52413</v>
          </cell>
          <cell r="O341">
            <v>1.0242199999999999</v>
          </cell>
          <cell r="R341">
            <v>1.5691299999999999</v>
          </cell>
          <cell r="S341">
            <v>1.0248900000000001</v>
          </cell>
          <cell r="V341">
            <v>1.55749</v>
          </cell>
          <cell r="W341">
            <v>1.56185</v>
          </cell>
          <cell r="Y341">
            <v>1.0219100000000001</v>
          </cell>
          <cell r="AD341">
            <v>1.5434000000000001</v>
          </cell>
          <cell r="AE341">
            <v>1.5706599999999999</v>
          </cell>
          <cell r="AF341">
            <v>1.5667</v>
          </cell>
          <cell r="AK341">
            <v>1.0216700000000001</v>
          </cell>
          <cell r="AT341">
            <v>1.5519700000000001</v>
          </cell>
          <cell r="AU341">
            <v>1.5529900000000001</v>
          </cell>
          <cell r="AV341">
            <v>1.55844</v>
          </cell>
          <cell r="BA341">
            <v>1.0192699999999999</v>
          </cell>
          <cell r="CD341">
            <v>1.53731</v>
          </cell>
          <cell r="CG341">
            <v>1.36313</v>
          </cell>
          <cell r="CK341">
            <v>1.02129</v>
          </cell>
          <cell r="CN341">
            <v>1.5545800000000001</v>
          </cell>
          <cell r="CO341">
            <v>1.54</v>
          </cell>
          <cell r="CP341">
            <v>1.55461</v>
          </cell>
          <cell r="DH341">
            <v>1.02139</v>
          </cell>
          <cell r="DJ341">
            <v>1.5439700000000001</v>
          </cell>
          <cell r="DK341">
            <v>1.56517</v>
          </cell>
          <cell r="DL341">
            <v>1.5500499999999999</v>
          </cell>
          <cell r="EI341">
            <v>1.0224200000000001</v>
          </cell>
          <cell r="EJ341">
            <v>1.5794699999999999</v>
          </cell>
          <cell r="EK341">
            <v>1.5590999999999999</v>
          </cell>
          <cell r="EL341">
            <v>1.5590900000000001</v>
          </cell>
          <cell r="ER341">
            <v>1.0314000000000001</v>
          </cell>
          <cell r="ET341">
            <v>1.33935</v>
          </cell>
          <cell r="EZ341">
            <v>1.7041200000000001</v>
          </cell>
          <cell r="FK341">
            <v>1.55779</v>
          </cell>
          <cell r="FO341">
            <v>1.0213099999999999</v>
          </cell>
        </row>
        <row r="342">
          <cell r="J342">
            <v>1.5463899999999999</v>
          </cell>
          <cell r="K342">
            <v>1.0259199999999999</v>
          </cell>
          <cell r="N342">
            <v>1.52176</v>
          </cell>
          <cell r="O342">
            <v>1.02413</v>
          </cell>
          <cell r="R342">
            <v>1.5665899999999999</v>
          </cell>
          <cell r="S342">
            <v>1.0247999999999999</v>
          </cell>
          <cell r="V342">
            <v>1.5549299999999999</v>
          </cell>
          <cell r="W342">
            <v>1.55928</v>
          </cell>
          <cell r="Y342">
            <v>1.02182</v>
          </cell>
          <cell r="AD342">
            <v>1.54095</v>
          </cell>
          <cell r="AE342">
            <v>1.56809</v>
          </cell>
          <cell r="AF342">
            <v>1.5641400000000001</v>
          </cell>
          <cell r="AK342">
            <v>1.02159</v>
          </cell>
          <cell r="AT342">
            <v>1.5495000000000001</v>
          </cell>
          <cell r="AU342">
            <v>1.5505199999999999</v>
          </cell>
          <cell r="AV342">
            <v>1.5559400000000001</v>
          </cell>
          <cell r="BA342">
            <v>1.0192000000000001</v>
          </cell>
          <cell r="CD342">
            <v>1.53488</v>
          </cell>
          <cell r="CG342">
            <v>1.3615699999999999</v>
          </cell>
          <cell r="CK342">
            <v>1.02121</v>
          </cell>
          <cell r="CN342">
            <v>1.55209</v>
          </cell>
          <cell r="CO342">
            <v>1.53759</v>
          </cell>
          <cell r="CP342">
            <v>1.5521199999999999</v>
          </cell>
          <cell r="DH342">
            <v>1.0213099999999999</v>
          </cell>
          <cell r="DJ342">
            <v>1.5415399999999999</v>
          </cell>
          <cell r="DK342">
            <v>1.56264</v>
          </cell>
          <cell r="DL342">
            <v>1.54759</v>
          </cell>
          <cell r="EI342">
            <v>1.02234</v>
          </cell>
          <cell r="EJ342">
            <v>1.5768500000000001</v>
          </cell>
          <cell r="EK342">
            <v>1.55657</v>
          </cell>
          <cell r="EL342">
            <v>1.55657</v>
          </cell>
          <cell r="ER342">
            <v>1.03128</v>
          </cell>
          <cell r="ET342">
            <v>1.33815</v>
          </cell>
          <cell r="EZ342">
            <v>1.7011000000000001</v>
          </cell>
          <cell r="FK342">
            <v>1.55531</v>
          </cell>
          <cell r="FO342">
            <v>1.0212399999999999</v>
          </cell>
        </row>
        <row r="343">
          <cell r="J343">
            <v>1.5439499999999999</v>
          </cell>
          <cell r="K343">
            <v>1.02582</v>
          </cell>
          <cell r="N343">
            <v>1.5194099999999999</v>
          </cell>
          <cell r="O343">
            <v>1.02403</v>
          </cell>
          <cell r="R343">
            <v>1.5640700000000001</v>
          </cell>
          <cell r="S343">
            <v>1.0246999999999999</v>
          </cell>
          <cell r="V343">
            <v>1.5524</v>
          </cell>
          <cell r="W343">
            <v>1.5567200000000001</v>
          </cell>
          <cell r="Y343">
            <v>1.0217400000000001</v>
          </cell>
          <cell r="AD343">
            <v>1.5385200000000001</v>
          </cell>
          <cell r="AE343">
            <v>1.5655300000000001</v>
          </cell>
          <cell r="AF343">
            <v>1.5616000000000001</v>
          </cell>
          <cell r="AK343">
            <v>1.0215000000000001</v>
          </cell>
          <cell r="AT343">
            <v>1.54704</v>
          </cell>
          <cell r="AU343">
            <v>1.5480499999999999</v>
          </cell>
          <cell r="AV343">
            <v>1.5534600000000001</v>
          </cell>
          <cell r="BA343">
            <v>1.0191300000000001</v>
          </cell>
          <cell r="CD343">
            <v>1.53247</v>
          </cell>
          <cell r="CG343">
            <v>1.36002</v>
          </cell>
          <cell r="CK343">
            <v>1.0211300000000001</v>
          </cell>
          <cell r="CN343">
            <v>1.5496300000000001</v>
          </cell>
          <cell r="CO343">
            <v>1.5351999999999999</v>
          </cell>
          <cell r="CP343">
            <v>1.54966</v>
          </cell>
          <cell r="DH343">
            <v>1.0212300000000001</v>
          </cell>
          <cell r="DJ343">
            <v>1.5391300000000001</v>
          </cell>
          <cell r="DK343">
            <v>1.5601100000000001</v>
          </cell>
          <cell r="DL343">
            <v>1.54515</v>
          </cell>
          <cell r="EI343">
            <v>1.0222500000000001</v>
          </cell>
          <cell r="EJ343">
            <v>1.5742400000000001</v>
          </cell>
          <cell r="EK343">
            <v>1.55406</v>
          </cell>
          <cell r="EL343">
            <v>1.55406</v>
          </cell>
          <cell r="ER343">
            <v>1.0311600000000001</v>
          </cell>
          <cell r="ET343">
            <v>1.3369599999999999</v>
          </cell>
          <cell r="EZ343">
            <v>1.6980999999999999</v>
          </cell>
          <cell r="FK343">
            <v>1.55284</v>
          </cell>
          <cell r="FO343">
            <v>1.0211600000000001</v>
          </cell>
        </row>
        <row r="344">
          <cell r="J344">
            <v>1.54152</v>
          </cell>
          <cell r="K344">
            <v>1.02572</v>
          </cell>
          <cell r="N344">
            <v>1.5170699999999999</v>
          </cell>
          <cell r="O344">
            <v>1.0239400000000001</v>
          </cell>
          <cell r="R344">
            <v>1.5615600000000001</v>
          </cell>
          <cell r="S344">
            <v>1.0246</v>
          </cell>
          <cell r="V344">
            <v>1.5498799999999999</v>
          </cell>
          <cell r="W344">
            <v>1.55419</v>
          </cell>
          <cell r="Y344">
            <v>1.0216499999999999</v>
          </cell>
          <cell r="AD344">
            <v>1.5361</v>
          </cell>
          <cell r="AE344">
            <v>1.5629900000000001</v>
          </cell>
          <cell r="AF344">
            <v>1.55907</v>
          </cell>
          <cell r="AK344">
            <v>1.02142</v>
          </cell>
          <cell r="AT344">
            <v>1.5446</v>
          </cell>
          <cell r="AU344">
            <v>1.5456099999999999</v>
          </cell>
          <cell r="AV344">
            <v>1.5509900000000001</v>
          </cell>
          <cell r="BA344">
            <v>1.0190600000000001</v>
          </cell>
          <cell r="CD344">
            <v>1.53007</v>
          </cell>
          <cell r="CG344">
            <v>1.3584799999999999</v>
          </cell>
          <cell r="CK344">
            <v>1.02105</v>
          </cell>
          <cell r="CN344">
            <v>1.5471699999999999</v>
          </cell>
          <cell r="CO344">
            <v>1.5328299999999999</v>
          </cell>
          <cell r="CP344">
            <v>1.5471999999999999</v>
          </cell>
          <cell r="DH344">
            <v>1.02115</v>
          </cell>
          <cell r="DJ344">
            <v>1.53674</v>
          </cell>
          <cell r="DK344">
            <v>1.5576099999999999</v>
          </cell>
          <cell r="DL344">
            <v>1.5427299999999999</v>
          </cell>
          <cell r="EI344">
            <v>1.02217</v>
          </cell>
          <cell r="EJ344">
            <v>1.5716600000000001</v>
          </cell>
          <cell r="EK344">
            <v>1.5515699999999999</v>
          </cell>
          <cell r="EL344">
            <v>1.5515600000000001</v>
          </cell>
          <cell r="ER344">
            <v>1.03105</v>
          </cell>
          <cell r="ET344">
            <v>1.33578</v>
          </cell>
          <cell r="EZ344">
            <v>1.6951099999999999</v>
          </cell>
          <cell r="FK344">
            <v>1.5503899999999999</v>
          </cell>
          <cell r="FO344">
            <v>1.0210900000000001</v>
          </cell>
        </row>
        <row r="345">
          <cell r="J345">
            <v>1.53911</v>
          </cell>
          <cell r="K345">
            <v>1.02562</v>
          </cell>
          <cell r="N345">
            <v>1.51475</v>
          </cell>
          <cell r="O345">
            <v>1.0238400000000001</v>
          </cell>
          <cell r="R345">
            <v>1.55907</v>
          </cell>
          <cell r="S345">
            <v>1.02451</v>
          </cell>
          <cell r="V345">
            <v>1.54738</v>
          </cell>
          <cell r="W345">
            <v>1.5516799999999999</v>
          </cell>
          <cell r="Y345">
            <v>1.0215700000000001</v>
          </cell>
          <cell r="AD345">
            <v>1.5337000000000001</v>
          </cell>
          <cell r="AE345">
            <v>1.56047</v>
          </cell>
          <cell r="AF345">
            <v>1.5565599999999999</v>
          </cell>
          <cell r="AK345">
            <v>1.0213399999999999</v>
          </cell>
          <cell r="AT345">
            <v>1.5421800000000001</v>
          </cell>
          <cell r="AU345">
            <v>1.54318</v>
          </cell>
          <cell r="AV345">
            <v>1.54854</v>
          </cell>
          <cell r="BA345">
            <v>1.0189900000000001</v>
          </cell>
          <cell r="CD345">
            <v>1.52769</v>
          </cell>
          <cell r="CG345">
            <v>1.3569500000000001</v>
          </cell>
          <cell r="CK345">
            <v>1.0209699999999999</v>
          </cell>
          <cell r="CN345">
            <v>1.54474</v>
          </cell>
          <cell r="CO345">
            <v>1.53047</v>
          </cell>
          <cell r="CP345">
            <v>1.54477</v>
          </cell>
          <cell r="DH345">
            <v>1.0210699999999999</v>
          </cell>
          <cell r="DJ345">
            <v>1.5343599999999999</v>
          </cell>
          <cell r="DK345">
            <v>1.5551200000000001</v>
          </cell>
          <cell r="DL345">
            <v>1.5403199999999999</v>
          </cell>
          <cell r="EI345">
            <v>1.0220899999999999</v>
          </cell>
          <cell r="EJ345">
            <v>1.5690900000000001</v>
          </cell>
          <cell r="EK345">
            <v>1.5490900000000001</v>
          </cell>
          <cell r="EL345">
            <v>1.5490900000000001</v>
          </cell>
          <cell r="ER345">
            <v>1.0309299999999999</v>
          </cell>
          <cell r="ET345">
            <v>1.3346</v>
          </cell>
          <cell r="EZ345">
            <v>1.69215</v>
          </cell>
          <cell r="FK345">
            <v>1.54796</v>
          </cell>
          <cell r="FO345">
            <v>1.02101</v>
          </cell>
        </row>
        <row r="346">
          <cell r="J346">
            <v>1.53671</v>
          </cell>
          <cell r="K346">
            <v>1.02552</v>
          </cell>
          <cell r="N346">
            <v>1.5124500000000001</v>
          </cell>
          <cell r="O346">
            <v>1.0237499999999999</v>
          </cell>
          <cell r="R346">
            <v>1.5566</v>
          </cell>
          <cell r="S346">
            <v>1.02441</v>
          </cell>
          <cell r="V346">
            <v>1.5448900000000001</v>
          </cell>
          <cell r="W346">
            <v>1.54918</v>
          </cell>
          <cell r="Y346">
            <v>1.0214799999999999</v>
          </cell>
          <cell r="AD346">
            <v>1.5313099999999999</v>
          </cell>
          <cell r="AE346">
            <v>1.5579700000000001</v>
          </cell>
          <cell r="AF346">
            <v>1.5540700000000001</v>
          </cell>
          <cell r="AK346">
            <v>1.0212600000000001</v>
          </cell>
          <cell r="AT346">
            <v>1.5397700000000001</v>
          </cell>
          <cell r="AU346">
            <v>1.5407599999999999</v>
          </cell>
          <cell r="AV346">
            <v>1.5461100000000001</v>
          </cell>
          <cell r="BA346">
            <v>1.01892</v>
          </cell>
          <cell r="CD346">
            <v>1.5253300000000001</v>
          </cell>
          <cell r="CG346">
            <v>1.3554299999999999</v>
          </cell>
          <cell r="CK346">
            <v>1.0208900000000001</v>
          </cell>
          <cell r="CN346">
            <v>1.5423199999999999</v>
          </cell>
          <cell r="CO346">
            <v>1.5281199999999999</v>
          </cell>
          <cell r="CP346">
            <v>1.5423500000000001</v>
          </cell>
          <cell r="DH346">
            <v>1.0209900000000001</v>
          </cell>
          <cell r="DJ346">
            <v>1.532</v>
          </cell>
          <cell r="DK346">
            <v>1.5526500000000001</v>
          </cell>
          <cell r="DL346">
            <v>1.53793</v>
          </cell>
          <cell r="EI346">
            <v>1.022</v>
          </cell>
          <cell r="EJ346">
            <v>1.56654</v>
          </cell>
          <cell r="EK346">
            <v>1.5466299999999999</v>
          </cell>
          <cell r="EL346">
            <v>1.5466299999999999</v>
          </cell>
          <cell r="ER346">
            <v>1.03081</v>
          </cell>
          <cell r="ET346">
            <v>1.3334299999999999</v>
          </cell>
          <cell r="EZ346">
            <v>1.6892100000000001</v>
          </cell>
          <cell r="FK346">
            <v>1.5455399999999999</v>
          </cell>
          <cell r="FO346">
            <v>1.02094</v>
          </cell>
        </row>
        <row r="347">
          <cell r="J347">
            <v>1.53433</v>
          </cell>
          <cell r="K347">
            <v>1.02542</v>
          </cell>
          <cell r="N347">
            <v>1.5101599999999999</v>
          </cell>
          <cell r="O347">
            <v>1.0236499999999999</v>
          </cell>
          <cell r="R347">
            <v>1.5541499999999999</v>
          </cell>
          <cell r="S347">
            <v>1.0243199999999999</v>
          </cell>
          <cell r="V347">
            <v>1.54243</v>
          </cell>
          <cell r="W347">
            <v>1.5467</v>
          </cell>
          <cell r="Y347">
            <v>1.0214000000000001</v>
          </cell>
          <cell r="AD347">
            <v>1.52894</v>
          </cell>
          <cell r="AE347">
            <v>1.55548</v>
          </cell>
          <cell r="AF347">
            <v>1.5516000000000001</v>
          </cell>
          <cell r="AK347">
            <v>1.02119</v>
          </cell>
          <cell r="AT347">
            <v>1.5373699999999999</v>
          </cell>
          <cell r="AU347">
            <v>1.53837</v>
          </cell>
          <cell r="AV347">
            <v>1.54369</v>
          </cell>
          <cell r="BA347">
            <v>1.01885</v>
          </cell>
          <cell r="CD347">
            <v>1.52298</v>
          </cell>
          <cell r="CG347">
            <v>1.35392</v>
          </cell>
          <cell r="CK347">
            <v>1.0208200000000001</v>
          </cell>
          <cell r="CN347">
            <v>1.53992</v>
          </cell>
          <cell r="CO347">
            <v>1.52579</v>
          </cell>
          <cell r="CP347">
            <v>1.5399499999999999</v>
          </cell>
          <cell r="DH347">
            <v>1.02092</v>
          </cell>
          <cell r="DJ347">
            <v>1.52965</v>
          </cell>
          <cell r="DK347">
            <v>1.5502</v>
          </cell>
          <cell r="DL347">
            <v>1.53555</v>
          </cell>
          <cell r="EI347">
            <v>1.0219199999999999</v>
          </cell>
          <cell r="EJ347">
            <v>1.5640099999999999</v>
          </cell>
          <cell r="EK347">
            <v>1.54419</v>
          </cell>
          <cell r="EL347">
            <v>1.5441800000000001</v>
          </cell>
          <cell r="ER347">
            <v>1.0306999999999999</v>
          </cell>
          <cell r="ET347">
            <v>1.3322700000000001</v>
          </cell>
          <cell r="EZ347">
            <v>1.68628</v>
          </cell>
          <cell r="FK347">
            <v>1.54314</v>
          </cell>
          <cell r="FO347">
            <v>1.0208699999999999</v>
          </cell>
        </row>
        <row r="348">
          <cell r="J348">
            <v>1.5319700000000001</v>
          </cell>
          <cell r="K348">
            <v>1.02532</v>
          </cell>
          <cell r="N348">
            <v>1.50789</v>
          </cell>
          <cell r="O348">
            <v>1.02356</v>
          </cell>
          <cell r="R348">
            <v>1.5517099999999999</v>
          </cell>
          <cell r="S348">
            <v>1.0242199999999999</v>
          </cell>
          <cell r="V348">
            <v>1.5399799999999999</v>
          </cell>
          <cell r="W348">
            <v>1.54423</v>
          </cell>
          <cell r="Y348">
            <v>1.02132</v>
          </cell>
          <cell r="AD348">
            <v>1.5265899999999999</v>
          </cell>
          <cell r="AE348">
            <v>1.55301</v>
          </cell>
          <cell r="AF348">
            <v>1.54914</v>
          </cell>
          <cell r="AK348">
            <v>1.02111</v>
          </cell>
          <cell r="AT348">
            <v>1.5349999999999999</v>
          </cell>
          <cell r="AU348">
            <v>1.53599</v>
          </cell>
          <cell r="AV348">
            <v>1.54129</v>
          </cell>
          <cell r="BA348">
            <v>1.01878</v>
          </cell>
          <cell r="CD348">
            <v>1.5206500000000001</v>
          </cell>
          <cell r="CG348">
            <v>1.35242</v>
          </cell>
          <cell r="CK348">
            <v>1.02074</v>
          </cell>
          <cell r="CN348">
            <v>1.5375399999999999</v>
          </cell>
          <cell r="CO348">
            <v>1.5234799999999999</v>
          </cell>
          <cell r="CP348">
            <v>1.53756</v>
          </cell>
          <cell r="DH348">
            <v>1.02084</v>
          </cell>
          <cell r="DJ348">
            <v>1.52732</v>
          </cell>
          <cell r="DK348">
            <v>1.54776</v>
          </cell>
          <cell r="DL348">
            <v>1.5331900000000001</v>
          </cell>
          <cell r="EI348">
            <v>1.0218400000000001</v>
          </cell>
          <cell r="EJ348">
            <v>1.56149</v>
          </cell>
          <cell r="EK348">
            <v>1.54176</v>
          </cell>
          <cell r="EL348">
            <v>1.54176</v>
          </cell>
          <cell r="ER348">
            <v>1.0305899999999999</v>
          </cell>
          <cell r="ET348">
            <v>1.33111</v>
          </cell>
          <cell r="EZ348">
            <v>1.6833800000000001</v>
          </cell>
          <cell r="FK348">
            <v>1.5407599999999999</v>
          </cell>
          <cell r="FO348">
            <v>1.0207900000000001</v>
          </cell>
        </row>
        <row r="349">
          <cell r="J349">
            <v>1.52962</v>
          </cell>
          <cell r="K349">
            <v>1.0252300000000001</v>
          </cell>
          <cell r="N349">
            <v>1.50563</v>
          </cell>
          <cell r="O349">
            <v>1.0234700000000001</v>
          </cell>
          <cell r="R349">
            <v>1.5492900000000001</v>
          </cell>
          <cell r="S349">
            <v>1.02413</v>
          </cell>
          <cell r="V349">
            <v>1.5375399999999999</v>
          </cell>
          <cell r="W349">
            <v>1.5417799999999999</v>
          </cell>
          <cell r="Y349">
            <v>1.0212300000000001</v>
          </cell>
          <cell r="AD349">
            <v>1.5242500000000001</v>
          </cell>
          <cell r="AE349">
            <v>1.5505599999999999</v>
          </cell>
          <cell r="AF349">
            <v>1.5467</v>
          </cell>
          <cell r="AK349">
            <v>1.0210300000000001</v>
          </cell>
          <cell r="AT349">
            <v>1.53264</v>
          </cell>
          <cell r="AU349">
            <v>1.53362</v>
          </cell>
          <cell r="AV349">
            <v>1.53891</v>
          </cell>
          <cell r="BA349">
            <v>1.01871</v>
          </cell>
          <cell r="CD349">
            <v>1.51833</v>
          </cell>
          <cell r="CG349">
            <v>1.35093</v>
          </cell>
          <cell r="CK349">
            <v>1.0206599999999999</v>
          </cell>
          <cell r="CN349">
            <v>1.5351699999999999</v>
          </cell>
          <cell r="CO349">
            <v>1.52119</v>
          </cell>
          <cell r="CP349">
            <v>1.5351999999999999</v>
          </cell>
          <cell r="DH349">
            <v>1.0207599999999999</v>
          </cell>
          <cell r="DJ349">
            <v>1.52501</v>
          </cell>
          <cell r="DK349">
            <v>1.5453399999999999</v>
          </cell>
          <cell r="DL349">
            <v>1.53085</v>
          </cell>
          <cell r="EI349">
            <v>1.02176</v>
          </cell>
          <cell r="EJ349">
            <v>1.5589900000000001</v>
          </cell>
          <cell r="EK349">
            <v>1.53935</v>
          </cell>
          <cell r="EL349">
            <v>1.53935</v>
          </cell>
          <cell r="ER349">
            <v>1.03047</v>
          </cell>
          <cell r="ET349">
            <v>1.32996</v>
          </cell>
          <cell r="EZ349">
            <v>1.68049</v>
          </cell>
          <cell r="FK349">
            <v>1.5383899999999999</v>
          </cell>
          <cell r="FO349">
            <v>1.0207200000000001</v>
          </cell>
        </row>
        <row r="350">
          <cell r="J350">
            <v>1.52729</v>
          </cell>
          <cell r="K350">
            <v>1.0251300000000001</v>
          </cell>
          <cell r="N350">
            <v>1.50339</v>
          </cell>
          <cell r="O350">
            <v>1.02338</v>
          </cell>
          <cell r="R350">
            <v>1.54688</v>
          </cell>
          <cell r="S350">
            <v>1.02403</v>
          </cell>
          <cell r="V350">
            <v>1.5351300000000001</v>
          </cell>
          <cell r="W350">
            <v>1.53935</v>
          </cell>
          <cell r="Y350">
            <v>1.02115</v>
          </cell>
          <cell r="AD350">
            <v>1.52193</v>
          </cell>
          <cell r="AE350">
            <v>1.5481199999999999</v>
          </cell>
          <cell r="AF350">
            <v>1.5442800000000001</v>
          </cell>
          <cell r="AK350">
            <v>1.02095</v>
          </cell>
          <cell r="AT350">
            <v>1.5302899999999999</v>
          </cell>
          <cell r="AU350">
            <v>1.5312699999999999</v>
          </cell>
          <cell r="AV350">
            <v>1.53654</v>
          </cell>
          <cell r="BA350">
            <v>1.0186500000000001</v>
          </cell>
          <cell r="CD350">
            <v>1.51603</v>
          </cell>
          <cell r="CG350">
            <v>1.34944</v>
          </cell>
          <cell r="CK350">
            <v>1.0205900000000001</v>
          </cell>
          <cell r="CN350">
            <v>1.53281</v>
          </cell>
          <cell r="CO350">
            <v>1.5188999999999999</v>
          </cell>
          <cell r="CP350">
            <v>1.53284</v>
          </cell>
          <cell r="DH350">
            <v>1.0206900000000001</v>
          </cell>
          <cell r="DJ350">
            <v>1.52271</v>
          </cell>
          <cell r="DK350">
            <v>1.54294</v>
          </cell>
          <cell r="DL350">
            <v>1.5285200000000001</v>
          </cell>
          <cell r="EI350">
            <v>1.0216799999999999</v>
          </cell>
          <cell r="EJ350">
            <v>1.5565100000000001</v>
          </cell>
          <cell r="EK350">
            <v>1.5369600000000001</v>
          </cell>
          <cell r="EL350">
            <v>1.53695</v>
          </cell>
          <cell r="ER350">
            <v>1.0303599999999999</v>
          </cell>
          <cell r="ET350">
            <v>1.32881</v>
          </cell>
          <cell r="EZ350">
            <v>1.6776199999999999</v>
          </cell>
          <cell r="FK350">
            <v>1.5360400000000001</v>
          </cell>
          <cell r="FO350">
            <v>1.0206500000000001</v>
          </cell>
        </row>
        <row r="351">
          <cell r="J351">
            <v>1.52498</v>
          </cell>
          <cell r="K351">
            <v>1.0250300000000001</v>
          </cell>
          <cell r="N351">
            <v>1.5011699999999999</v>
          </cell>
          <cell r="O351">
            <v>1.02329</v>
          </cell>
          <cell r="R351">
            <v>1.5444899999999999</v>
          </cell>
          <cell r="S351">
            <v>1.0239400000000001</v>
          </cell>
          <cell r="V351">
            <v>1.5327299999999999</v>
          </cell>
          <cell r="W351">
            <v>1.53694</v>
          </cell>
          <cell r="Y351">
            <v>1.0210699999999999</v>
          </cell>
          <cell r="AD351">
            <v>1.51962</v>
          </cell>
          <cell r="AE351">
            <v>1.5457000000000001</v>
          </cell>
          <cell r="AF351">
            <v>1.5418700000000001</v>
          </cell>
          <cell r="AK351">
            <v>1.0208699999999999</v>
          </cell>
          <cell r="AT351">
            <v>1.5279700000000001</v>
          </cell>
          <cell r="AU351">
            <v>1.52894</v>
          </cell>
          <cell r="AV351">
            <v>1.5341899999999999</v>
          </cell>
          <cell r="BA351">
            <v>1.01858</v>
          </cell>
          <cell r="CD351">
            <v>1.5137400000000001</v>
          </cell>
          <cell r="CG351">
            <v>1.3479699999999999</v>
          </cell>
          <cell r="CK351">
            <v>1.02051</v>
          </cell>
          <cell r="CN351">
            <v>1.53047</v>
          </cell>
          <cell r="CO351">
            <v>1.51664</v>
          </cell>
          <cell r="CP351">
            <v>1.5305</v>
          </cell>
          <cell r="DH351">
            <v>1.02061</v>
          </cell>
          <cell r="DJ351">
            <v>1.5204200000000001</v>
          </cell>
          <cell r="DK351">
            <v>1.5405500000000001</v>
          </cell>
          <cell r="DL351">
            <v>1.5262</v>
          </cell>
          <cell r="EI351">
            <v>1.0216000000000001</v>
          </cell>
          <cell r="EJ351">
            <v>1.5540400000000001</v>
          </cell>
          <cell r="EK351">
            <v>1.5345800000000001</v>
          </cell>
          <cell r="EL351">
            <v>1.5345800000000001</v>
          </cell>
          <cell r="ER351">
            <v>1.0302500000000001</v>
          </cell>
          <cell r="ET351">
            <v>1.3276699999999999</v>
          </cell>
          <cell r="EZ351">
            <v>1.6747700000000001</v>
          </cell>
          <cell r="FK351">
            <v>1.5337000000000001</v>
          </cell>
          <cell r="FO351">
            <v>1.02057</v>
          </cell>
        </row>
        <row r="352">
          <cell r="J352">
            <v>1.52268</v>
          </cell>
          <cell r="K352">
            <v>1.02494</v>
          </cell>
          <cell r="N352">
            <v>1.49895</v>
          </cell>
          <cell r="O352">
            <v>1.0232000000000001</v>
          </cell>
          <cell r="R352">
            <v>1.5421199999999999</v>
          </cell>
          <cell r="S352">
            <v>1.0238499999999999</v>
          </cell>
          <cell r="V352">
            <v>1.5303500000000001</v>
          </cell>
          <cell r="W352">
            <v>1.53454</v>
          </cell>
          <cell r="Y352">
            <v>1.0209900000000001</v>
          </cell>
          <cell r="AD352">
            <v>1.5173300000000001</v>
          </cell>
          <cell r="AE352">
            <v>1.5432900000000001</v>
          </cell>
          <cell r="AF352">
            <v>1.53948</v>
          </cell>
          <cell r="AK352">
            <v>1.0207999999999999</v>
          </cell>
          <cell r="AT352">
            <v>1.52565</v>
          </cell>
          <cell r="AU352">
            <v>1.5266200000000001</v>
          </cell>
          <cell r="AV352">
            <v>1.5318499999999999</v>
          </cell>
          <cell r="BA352">
            <v>1.01851</v>
          </cell>
          <cell r="CD352">
            <v>1.5114700000000001</v>
          </cell>
          <cell r="CG352">
            <v>1.3465100000000001</v>
          </cell>
          <cell r="CK352">
            <v>1.02044</v>
          </cell>
          <cell r="CN352">
            <v>1.5281499999999999</v>
          </cell>
          <cell r="CO352">
            <v>1.5143899999999999</v>
          </cell>
          <cell r="CP352">
            <v>1.5281800000000001</v>
          </cell>
          <cell r="DH352">
            <v>1.0205299999999999</v>
          </cell>
          <cell r="DJ352">
            <v>1.5181500000000001</v>
          </cell>
          <cell r="DK352">
            <v>1.5381800000000001</v>
          </cell>
          <cell r="DL352">
            <v>1.5239100000000001</v>
          </cell>
          <cell r="EI352">
            <v>1.02152</v>
          </cell>
          <cell r="EJ352">
            <v>1.55159</v>
          </cell>
          <cell r="EK352">
            <v>1.5322199999999999</v>
          </cell>
          <cell r="EL352">
            <v>1.5322100000000001</v>
          </cell>
          <cell r="ER352">
            <v>1.0301400000000001</v>
          </cell>
          <cell r="ET352">
            <v>1.3265400000000001</v>
          </cell>
          <cell r="EZ352">
            <v>1.67194</v>
          </cell>
          <cell r="FK352">
            <v>1.53138</v>
          </cell>
          <cell r="FO352">
            <v>1.0205</v>
          </cell>
        </row>
        <row r="353">
          <cell r="J353">
            <v>1.5203899999999999</v>
          </cell>
          <cell r="K353">
            <v>1.02484</v>
          </cell>
          <cell r="N353">
            <v>1.4967600000000001</v>
          </cell>
          <cell r="O353">
            <v>1.02311</v>
          </cell>
          <cell r="R353">
            <v>1.53976</v>
          </cell>
          <cell r="S353">
            <v>1.02376</v>
          </cell>
          <cell r="V353">
            <v>1.5279799999999999</v>
          </cell>
          <cell r="W353">
            <v>1.53216</v>
          </cell>
          <cell r="Y353">
            <v>1.02091</v>
          </cell>
          <cell r="AD353">
            <v>1.51505</v>
          </cell>
          <cell r="AE353">
            <v>1.5408999999999999</v>
          </cell>
          <cell r="AF353">
            <v>1.5370999999999999</v>
          </cell>
          <cell r="AK353">
            <v>1.0207200000000001</v>
          </cell>
          <cell r="AT353">
            <v>1.52336</v>
          </cell>
          <cell r="AU353">
            <v>1.5243199999999999</v>
          </cell>
          <cell r="AV353">
            <v>1.5295300000000001</v>
          </cell>
          <cell r="BA353">
            <v>1.01844</v>
          </cell>
          <cell r="CD353">
            <v>1.50922</v>
          </cell>
          <cell r="CG353">
            <v>1.3450500000000001</v>
          </cell>
          <cell r="CK353">
            <v>1.0203599999999999</v>
          </cell>
          <cell r="CN353">
            <v>1.5258499999999999</v>
          </cell>
          <cell r="CO353">
            <v>1.5121500000000001</v>
          </cell>
          <cell r="CP353">
            <v>1.5258700000000001</v>
          </cell>
          <cell r="DH353">
            <v>1.0204599999999999</v>
          </cell>
          <cell r="DJ353">
            <v>1.5159</v>
          </cell>
          <cell r="DK353">
            <v>1.53582</v>
          </cell>
          <cell r="DL353">
            <v>1.52162</v>
          </cell>
          <cell r="EI353">
            <v>1.0214399999999999</v>
          </cell>
          <cell r="EJ353">
            <v>1.5491600000000001</v>
          </cell>
          <cell r="EK353">
            <v>1.5298700000000001</v>
          </cell>
          <cell r="EL353">
            <v>1.5298700000000001</v>
          </cell>
          <cell r="ER353">
            <v>1.0300199999999999</v>
          </cell>
          <cell r="ET353">
            <v>1.32541</v>
          </cell>
          <cell r="EZ353">
            <v>1.6691199999999999</v>
          </cell>
          <cell r="FK353">
            <v>1.52908</v>
          </cell>
          <cell r="FO353">
            <v>1.0204299999999999</v>
          </cell>
        </row>
        <row r="354">
          <cell r="J354">
            <v>1.5181199999999999</v>
          </cell>
          <cell r="K354">
            <v>1.02475</v>
          </cell>
          <cell r="N354">
            <v>1.49457</v>
          </cell>
          <cell r="O354">
            <v>1.02302</v>
          </cell>
          <cell r="R354">
            <v>1.53742</v>
          </cell>
          <cell r="S354">
            <v>1.02366</v>
          </cell>
          <cell r="V354">
            <v>1.52563</v>
          </cell>
          <cell r="W354">
            <v>1.52979</v>
          </cell>
          <cell r="Y354">
            <v>1.0208299999999999</v>
          </cell>
          <cell r="AD354">
            <v>1.5127900000000001</v>
          </cell>
          <cell r="AE354">
            <v>1.53853</v>
          </cell>
          <cell r="AF354">
            <v>1.53474</v>
          </cell>
          <cell r="AK354">
            <v>1.02064</v>
          </cell>
          <cell r="AT354">
            <v>1.5210699999999999</v>
          </cell>
          <cell r="AU354">
            <v>1.5220400000000001</v>
          </cell>
          <cell r="AV354">
            <v>1.5272300000000001</v>
          </cell>
          <cell r="BA354">
            <v>1.0183800000000001</v>
          </cell>
          <cell r="CD354">
            <v>1.50698</v>
          </cell>
          <cell r="CG354">
            <v>1.34361</v>
          </cell>
          <cell r="CK354">
            <v>1.0202899999999999</v>
          </cell>
          <cell r="CN354">
            <v>1.52355</v>
          </cell>
          <cell r="CO354">
            <v>1.50993</v>
          </cell>
          <cell r="CP354">
            <v>1.5235799999999999</v>
          </cell>
          <cell r="DH354">
            <v>1.0203899999999999</v>
          </cell>
          <cell r="DJ354">
            <v>1.51366</v>
          </cell>
          <cell r="DK354">
            <v>1.53348</v>
          </cell>
          <cell r="DL354">
            <v>1.51936</v>
          </cell>
          <cell r="EI354">
            <v>1.02136</v>
          </cell>
          <cell r="EJ354">
            <v>1.5467500000000001</v>
          </cell>
          <cell r="EK354">
            <v>1.5275399999999999</v>
          </cell>
          <cell r="EL354">
            <v>1.5275399999999999</v>
          </cell>
          <cell r="ER354">
            <v>1.0299100000000001</v>
          </cell>
          <cell r="ET354">
            <v>1.32429</v>
          </cell>
          <cell r="EZ354">
            <v>1.6663300000000001</v>
          </cell>
          <cell r="FK354">
            <v>1.5267900000000001</v>
          </cell>
          <cell r="FO354">
            <v>1.0203599999999999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hanogen M06-L TZVP smd redo"/>
    </sheetNames>
    <sheetDataSet>
      <sheetData sheetId="0">
        <row r="4">
          <cell r="H4">
            <v>19.929960000000001</v>
          </cell>
          <cell r="I4">
            <v>5.2782499410219952</v>
          </cell>
          <cell r="M4">
            <v>18.74042</v>
          </cell>
          <cell r="N4">
            <v>4.8504487979268429</v>
          </cell>
          <cell r="R4">
            <v>20.330839999999998</v>
          </cell>
          <cell r="S4">
            <v>5.1586703718116134</v>
          </cell>
          <cell r="Y4">
            <v>21.757359999999998</v>
          </cell>
          <cell r="Z4">
            <v>21.816859999999998</v>
          </cell>
          <cell r="AB4">
            <v>5.382409078060979</v>
          </cell>
          <cell r="AD4">
            <v>15.860620000000001</v>
          </cell>
          <cell r="AE4">
            <v>17.037569999999999</v>
          </cell>
          <cell r="AF4">
            <v>16.975570000000001</v>
          </cell>
          <cell r="AL4">
            <v>18.50731</v>
          </cell>
          <cell r="AM4">
            <v>19.88073</v>
          </cell>
          <cell r="AN4">
            <v>19.808520000000001</v>
          </cell>
          <cell r="AS4">
            <v>5.9893374676540656</v>
          </cell>
          <cell r="BC4">
            <v>18.169540000000001</v>
          </cell>
          <cell r="BD4">
            <v>18.103259999999999</v>
          </cell>
          <cell r="BE4">
            <v>18.05</v>
          </cell>
          <cell r="BJ4">
            <v>6.3022379984447596</v>
          </cell>
          <cell r="CI4">
            <v>18.315829999999998</v>
          </cell>
          <cell r="CJ4">
            <v>17.106380000000001</v>
          </cell>
          <cell r="CK4">
            <v>18.318549999999998</v>
          </cell>
          <cell r="CL4">
            <v>5.9587879873710392</v>
          </cell>
          <cell r="DD4">
            <v>17.394439999999999</v>
          </cell>
          <cell r="DE4">
            <v>19.117719999999998</v>
          </cell>
          <cell r="DF4">
            <v>17.832329999999999</v>
          </cell>
          <cell r="DG4">
            <v>5.9709604630266977</v>
          </cell>
          <cell r="DZ4">
            <v>20.483730000000001</v>
          </cell>
          <cell r="EA4">
            <v>19.415970000000002</v>
          </cell>
          <cell r="EB4">
            <v>19.415700000000001</v>
          </cell>
          <cell r="EC4">
            <v>6.3497955663411876</v>
          </cell>
          <cell r="ER4">
            <v>16.8322</v>
          </cell>
          <cell r="EV4">
            <v>6.6059478806121952</v>
          </cell>
        </row>
        <row r="5">
          <cell r="H5">
            <v>19.38015</v>
          </cell>
          <cell r="I5">
            <v>5.2179675169148343</v>
          </cell>
          <cell r="M5">
            <v>18.229600000000001</v>
          </cell>
          <cell r="N5">
            <v>4.8006588820850293</v>
          </cell>
          <cell r="R5">
            <v>19.763719999999999</v>
          </cell>
          <cell r="S5">
            <v>5.1060738271790918</v>
          </cell>
          <cell r="Y5">
            <v>21.133759999999999</v>
          </cell>
          <cell r="Z5">
            <v>21.191700000000001</v>
          </cell>
          <cell r="AB5">
            <v>5.3184516491837641</v>
          </cell>
          <cell r="AD5">
            <v>15.4611</v>
          </cell>
          <cell r="AE5">
            <v>16.598790000000001</v>
          </cell>
          <cell r="AF5">
            <v>16.538730000000001</v>
          </cell>
          <cell r="AL5">
            <v>18.013449999999999</v>
          </cell>
          <cell r="AM5">
            <v>19.339089999999999</v>
          </cell>
          <cell r="AN5">
            <v>19.26923</v>
          </cell>
          <cell r="AS5">
            <v>5.9227475142045183</v>
          </cell>
          <cell r="BC5">
            <v>17.69014</v>
          </cell>
          <cell r="BD5">
            <v>17.625080000000001</v>
          </cell>
          <cell r="BE5">
            <v>17.573619999999998</v>
          </cell>
          <cell r="BJ5">
            <v>6.231375561093655</v>
          </cell>
          <cell r="CI5">
            <v>17.83108</v>
          </cell>
          <cell r="CJ5">
            <v>16.66527</v>
          </cell>
          <cell r="CK5">
            <v>17.8337</v>
          </cell>
          <cell r="CL5">
            <v>5.895200794720834</v>
          </cell>
          <cell r="DD5">
            <v>16.942830000000001</v>
          </cell>
          <cell r="DE5">
            <v>18.604330000000001</v>
          </cell>
          <cell r="DF5">
            <v>17.365290000000002</v>
          </cell>
          <cell r="DG5">
            <v>5.9027496746693053</v>
          </cell>
          <cell r="DZ5">
            <v>19.92398</v>
          </cell>
          <cell r="EA5">
            <v>18.89282</v>
          </cell>
          <cell r="EB5">
            <v>18.89256</v>
          </cell>
          <cell r="EC5">
            <v>6.2778520552602135</v>
          </cell>
          <cell r="ER5">
            <v>16.411300000000001</v>
          </cell>
          <cell r="EV5">
            <v>6.522604830554446</v>
          </cell>
        </row>
        <row r="6">
          <cell r="H6">
            <v>18.853380000000001</v>
          </cell>
          <cell r="I6">
            <v>5.1576127687260609</v>
          </cell>
          <cell r="M6">
            <v>17.740079999999999</v>
          </cell>
          <cell r="N6">
            <v>4.7430256564113815</v>
          </cell>
          <cell r="R6">
            <v>19.220669999999998</v>
          </cell>
          <cell r="S6">
            <v>5.0544974387443098</v>
          </cell>
          <cell r="Y6">
            <v>20.53698</v>
          </cell>
          <cell r="Z6">
            <v>20.593419999999998</v>
          </cell>
          <cell r="AB6">
            <v>5.260159802595421</v>
          </cell>
          <cell r="AD6">
            <v>15.077349999999999</v>
          </cell>
          <cell r="AE6">
            <v>16.177579999999999</v>
          </cell>
          <cell r="AF6">
            <v>16.11937</v>
          </cell>
          <cell r="AL6">
            <v>17.539829999999998</v>
          </cell>
          <cell r="AM6">
            <v>18.819949999999999</v>
          </cell>
          <cell r="AN6">
            <v>18.752320000000001</v>
          </cell>
          <cell r="AS6">
            <v>5.8562139706788141</v>
          </cell>
          <cell r="BC6">
            <v>17.230260000000001</v>
          </cell>
          <cell r="BD6">
            <v>17.16639</v>
          </cell>
          <cell r="BE6">
            <v>17.11666</v>
          </cell>
          <cell r="BJ6">
            <v>6.1563286326216105</v>
          </cell>
          <cell r="CI6">
            <v>17.366099999999999</v>
          </cell>
          <cell r="CJ6">
            <v>16.241849999999999</v>
          </cell>
          <cell r="CK6">
            <v>17.36863</v>
          </cell>
          <cell r="CL6">
            <v>5.8307151038810012</v>
          </cell>
          <cell r="DD6">
            <v>16.509409999999999</v>
          </cell>
          <cell r="DE6">
            <v>18.112079999999999</v>
          </cell>
          <cell r="DF6">
            <v>16.917179999999998</v>
          </cell>
          <cell r="DG6">
            <v>5.8422995650435627</v>
          </cell>
          <cell r="DZ6">
            <v>19.387460000000001</v>
          </cell>
          <cell r="EA6">
            <v>18.391190000000002</v>
          </cell>
          <cell r="EB6">
            <v>18.390930000000001</v>
          </cell>
          <cell r="EC6">
            <v>6.2047648795113819</v>
          </cell>
          <cell r="ER6">
            <v>16.00684</v>
          </cell>
          <cell r="EV6">
            <v>6.4486085981070307</v>
          </cell>
        </row>
        <row r="7">
          <cell r="H7">
            <v>18.348420000000001</v>
          </cell>
          <cell r="I7">
            <v>5.0950175583852619</v>
          </cell>
          <cell r="M7">
            <v>17.270710000000001</v>
          </cell>
          <cell r="N7">
            <v>4.6914153279482562</v>
          </cell>
          <cell r="R7">
            <v>18.700379999999999</v>
          </cell>
          <cell r="S7">
            <v>5.0018109133151967</v>
          </cell>
          <cell r="Y7">
            <v>19.96556</v>
          </cell>
          <cell r="Z7">
            <v>20.020569999999999</v>
          </cell>
          <cell r="AB7">
            <v>5.2067615509574505</v>
          </cell>
          <cell r="AD7">
            <v>14.70857</v>
          </cell>
          <cell r="AE7">
            <v>15.773059999999999</v>
          </cell>
          <cell r="AF7">
            <v>15.7166</v>
          </cell>
          <cell r="AL7">
            <v>17.08539</v>
          </cell>
          <cell r="AM7">
            <v>18.322130000000001</v>
          </cell>
          <cell r="AN7">
            <v>18.256620000000002</v>
          </cell>
          <cell r="AS7">
            <v>5.7889031409747993</v>
          </cell>
          <cell r="BC7">
            <v>16.788889999999999</v>
          </cell>
          <cell r="BD7">
            <v>16.72617</v>
          </cell>
          <cell r="BE7">
            <v>16.678090000000001</v>
          </cell>
          <cell r="BJ7">
            <v>6.0943152906600684</v>
          </cell>
          <cell r="CI7">
            <v>16.91987</v>
          </cell>
          <cell r="CJ7">
            <v>15.83522</v>
          </cell>
          <cell r="CK7">
            <v>16.9223</v>
          </cell>
          <cell r="CL7">
            <v>5.7642564527242701</v>
          </cell>
          <cell r="DD7">
            <v>16.09327</v>
          </cell>
          <cell r="DE7">
            <v>17.639859999999999</v>
          </cell>
          <cell r="DF7">
            <v>16.487020000000001</v>
          </cell>
          <cell r="DG7">
            <v>5.78081737265701</v>
          </cell>
          <cell r="DZ7">
            <v>18.87294</v>
          </cell>
          <cell r="EA7">
            <v>17.909939999999999</v>
          </cell>
          <cell r="EB7">
            <v>17.909700000000001</v>
          </cell>
          <cell r="EC7">
            <v>6.1290633306587683</v>
          </cell>
          <cell r="ER7">
            <v>15.61801</v>
          </cell>
          <cell r="EV7">
            <v>6.3752667503069738</v>
          </cell>
        </row>
        <row r="8">
          <cell r="H8">
            <v>17.864129999999999</v>
          </cell>
          <cell r="I8">
            <v>5.0308352257353306</v>
          </cell>
          <cell r="M8">
            <v>16.820450000000001</v>
          </cell>
          <cell r="N8">
            <v>4.6372653536719266</v>
          </cell>
          <cell r="R8">
            <v>18.20166</v>
          </cell>
          <cell r="S8">
            <v>4.9566730121572977</v>
          </cell>
          <cell r="Y8">
            <v>19.418130000000001</v>
          </cell>
          <cell r="Z8">
            <v>19.471769999999999</v>
          </cell>
          <cell r="AB8">
            <v>5.1479241870504566</v>
          </cell>
          <cell r="AD8">
            <v>14.35402</v>
          </cell>
          <cell r="AE8">
            <v>15.384359999999999</v>
          </cell>
          <cell r="AF8">
            <v>15.32957</v>
          </cell>
          <cell r="AL8">
            <v>16.649139999999999</v>
          </cell>
          <cell r="AM8">
            <v>17.84451</v>
          </cell>
          <cell r="AN8">
            <v>17.781020000000002</v>
          </cell>
          <cell r="AS8">
            <v>5.7292727456952353</v>
          </cell>
          <cell r="BC8">
            <v>16.365079999999999</v>
          </cell>
          <cell r="BD8">
            <v>16.30348</v>
          </cell>
          <cell r="BE8">
            <v>16.256969999999999</v>
          </cell>
          <cell r="BJ8">
            <v>6.0268574868491687</v>
          </cell>
          <cell r="CI8">
            <v>16.491420000000002</v>
          </cell>
          <cell r="CJ8">
            <v>15.444520000000001</v>
          </cell>
          <cell r="CK8">
            <v>16.493770000000001</v>
          </cell>
          <cell r="CL8">
            <v>5.7044000399861794</v>
          </cell>
          <cell r="DD8">
            <v>15.6935</v>
          </cell>
          <cell r="DE8">
            <v>17.186620000000001</v>
          </cell>
          <cell r="DF8">
            <v>16.073879999999999</v>
          </cell>
          <cell r="DG8">
            <v>5.7165434760284572</v>
          </cell>
          <cell r="DZ8">
            <v>18.379280000000001</v>
          </cell>
          <cell r="EA8">
            <v>17.448039999999999</v>
          </cell>
          <cell r="EB8">
            <v>17.447800000000001</v>
          </cell>
          <cell r="EC8">
            <v>6.0594340897650589</v>
          </cell>
          <cell r="ER8">
            <v>15.24403</v>
          </cell>
          <cell r="EV8">
            <v>6.3029441637205696</v>
          </cell>
        </row>
        <row r="9">
          <cell r="H9">
            <v>17.399439999999998</v>
          </cell>
          <cell r="I9">
            <v>4.9720572045592881</v>
          </cell>
          <cell r="M9">
            <v>16.388310000000001</v>
          </cell>
          <cell r="N9">
            <v>4.5806577086813238</v>
          </cell>
          <cell r="R9">
            <v>17.72335</v>
          </cell>
          <cell r="S9">
            <v>4.9093192091795856</v>
          </cell>
          <cell r="Y9">
            <v>18.893429999999999</v>
          </cell>
          <cell r="Z9">
            <v>18.94575</v>
          </cell>
          <cell r="AB9">
            <v>5.0843470749619701</v>
          </cell>
          <cell r="AD9">
            <v>14.012980000000001</v>
          </cell>
          <cell r="AE9">
            <v>15.0107</v>
          </cell>
          <cell r="AF9">
            <v>14.957509999999999</v>
          </cell>
          <cell r="AL9">
            <v>16.230149999999998</v>
          </cell>
          <cell r="AM9">
            <v>17.386050000000001</v>
          </cell>
          <cell r="AN9">
            <v>17.324480000000001</v>
          </cell>
          <cell r="AS9">
            <v>5.6589667700630564</v>
          </cell>
          <cell r="BC9">
            <v>15.957940000000001</v>
          </cell>
          <cell r="BD9">
            <v>15.89742</v>
          </cell>
          <cell r="BE9">
            <v>15.852410000000001</v>
          </cell>
          <cell r="BJ9">
            <v>5.9534855079048654</v>
          </cell>
          <cell r="CI9">
            <v>16.079840000000001</v>
          </cell>
          <cell r="CJ9">
            <v>15.068960000000001</v>
          </cell>
          <cell r="CK9">
            <v>16.08211</v>
          </cell>
          <cell r="CL9">
            <v>5.6413733059847981</v>
          </cell>
          <cell r="DD9">
            <v>15.309290000000001</v>
          </cell>
          <cell r="DE9">
            <v>16.75141</v>
          </cell>
          <cell r="DF9">
            <v>15.676909999999999</v>
          </cell>
          <cell r="DG9">
            <v>5.6499570903045804</v>
          </cell>
          <cell r="DZ9">
            <v>17.90541</v>
          </cell>
          <cell r="EA9">
            <v>17.004480000000001</v>
          </cell>
          <cell r="EB9">
            <v>17.004249999999999</v>
          </cell>
          <cell r="EC9">
            <v>5.987014309963623</v>
          </cell>
          <cell r="ER9">
            <v>14.884169999999999</v>
          </cell>
          <cell r="EV9">
            <v>6.2386650259160792</v>
          </cell>
        </row>
        <row r="10">
          <cell r="H10">
            <v>16.953340000000001</v>
          </cell>
          <cell r="I10">
            <v>4.9180002441986392</v>
          </cell>
          <cell r="M10">
            <v>15.97335</v>
          </cell>
          <cell r="N10">
            <v>4.5274629277267664</v>
          </cell>
          <cell r="R10">
            <v>17.264410000000002</v>
          </cell>
          <cell r="S10">
            <v>4.8589945357173647</v>
          </cell>
          <cell r="Y10">
            <v>18.390250000000002</v>
          </cell>
          <cell r="Z10">
            <v>18.441320000000001</v>
          </cell>
          <cell r="AB10">
            <v>5.0316173738806924</v>
          </cell>
          <cell r="AD10">
            <v>13.684810000000001</v>
          </cell>
          <cell r="AE10">
            <v>14.65133</v>
          </cell>
          <cell r="AF10">
            <v>14.59966</v>
          </cell>
          <cell r="AL10">
            <v>15.82755</v>
          </cell>
          <cell r="AM10">
            <v>16.94577</v>
          </cell>
          <cell r="AN10">
            <v>16.886030000000002</v>
          </cell>
          <cell r="AS10">
            <v>5.6036650829447421</v>
          </cell>
          <cell r="BC10">
            <v>15.56663</v>
          </cell>
          <cell r="BD10">
            <v>15.507160000000001</v>
          </cell>
          <cell r="BE10">
            <v>15.46359</v>
          </cell>
          <cell r="BJ10">
            <v>5.8920461986859962</v>
          </cell>
          <cell r="CI10">
            <v>15.684290000000001</v>
          </cell>
          <cell r="CJ10">
            <v>14.707789999999999</v>
          </cell>
          <cell r="CK10">
            <v>15.68648</v>
          </cell>
          <cell r="CL10">
            <v>5.5754292150242968</v>
          </cell>
          <cell r="DD10">
            <v>14.939870000000001</v>
          </cell>
          <cell r="DE10">
            <v>16.333290000000002</v>
          </cell>
          <cell r="DF10">
            <v>15.295299999999999</v>
          </cell>
          <cell r="DG10">
            <v>5.5885501319821174</v>
          </cell>
          <cell r="DZ10">
            <v>17.450299999999999</v>
          </cell>
          <cell r="EA10">
            <v>16.57835</v>
          </cell>
          <cell r="EB10">
            <v>16.578119999999998</v>
          </cell>
          <cell r="EC10">
            <v>5.9195637370683674</v>
          </cell>
          <cell r="ER10">
            <v>14.537750000000001</v>
          </cell>
          <cell r="EV10">
            <v>6.1648570523438195</v>
          </cell>
        </row>
        <row r="11">
          <cell r="H11">
            <v>16.52487</v>
          </cell>
          <cell r="I11">
            <v>4.8590398101771015</v>
          </cell>
          <cell r="M11">
            <v>15.57471</v>
          </cell>
          <cell r="N11">
            <v>4.4787190362369778</v>
          </cell>
          <cell r="R11">
            <v>16.823830000000001</v>
          </cell>
          <cell r="S11">
            <v>4.8138148550567195</v>
          </cell>
          <cell r="Y11">
            <v>17.90748</v>
          </cell>
          <cell r="Z11">
            <v>17.957350000000002</v>
          </cell>
          <cell r="AB11">
            <v>4.9811846724776565</v>
          </cell>
          <cell r="AD11">
            <v>13.368869999999999</v>
          </cell>
          <cell r="AE11">
            <v>14.30555</v>
          </cell>
          <cell r="AF11">
            <v>14.255330000000001</v>
          </cell>
          <cell r="AL11">
            <v>15.440530000000001</v>
          </cell>
          <cell r="AM11">
            <v>16.522749999999998</v>
          </cell>
          <cell r="AN11">
            <v>16.464749999999999</v>
          </cell>
          <cell r="AS11">
            <v>5.5368856920439136</v>
          </cell>
          <cell r="BC11">
            <v>15.19037</v>
          </cell>
          <cell r="BD11">
            <v>15.131919999999999</v>
          </cell>
          <cell r="BE11">
            <v>15.08972</v>
          </cell>
          <cell r="BJ11">
            <v>5.8239891862006399</v>
          </cell>
          <cell r="CI11">
            <v>15.30397</v>
          </cell>
          <cell r="CJ11">
            <v>14.360290000000001</v>
          </cell>
          <cell r="CK11">
            <v>15.306089999999999</v>
          </cell>
          <cell r="CL11">
            <v>5.5225790804864783</v>
          </cell>
          <cell r="DD11">
            <v>14.5845</v>
          </cell>
          <cell r="DE11">
            <v>15.931419999999999</v>
          </cell>
          <cell r="DF11">
            <v>14.928280000000001</v>
          </cell>
          <cell r="DG11">
            <v>5.5323196104424266</v>
          </cell>
          <cell r="DZ11">
            <v>17.013030000000001</v>
          </cell>
          <cell r="EA11">
            <v>16.168759999999999</v>
          </cell>
          <cell r="EB11">
            <v>16.16854</v>
          </cell>
          <cell r="EC11">
            <v>5.8563908709432511</v>
          </cell>
          <cell r="ER11">
            <v>14.20411</v>
          </cell>
          <cell r="EV11">
            <v>6.0984335281411006</v>
          </cell>
        </row>
        <row r="12">
          <cell r="H12">
            <v>16.113160000000001</v>
          </cell>
          <cell r="I12">
            <v>4.8043576355201179</v>
          </cell>
          <cell r="M12">
            <v>15.19157</v>
          </cell>
          <cell r="N12">
            <v>4.4244892237761402</v>
          </cell>
          <cell r="R12">
            <v>16.400670000000002</v>
          </cell>
          <cell r="S12">
            <v>4.7636002879851702</v>
          </cell>
          <cell r="Y12">
            <v>17.44408</v>
          </cell>
          <cell r="Z12">
            <v>17.492789999999999</v>
          </cell>
          <cell r="AB12">
            <v>4.9232053150631838</v>
          </cell>
          <cell r="AD12">
            <v>13.064590000000001</v>
          </cell>
          <cell r="AE12">
            <v>13.9727</v>
          </cell>
          <cell r="AF12">
            <v>13.923859999999999</v>
          </cell>
          <cell r="AL12">
            <v>15.068300000000001</v>
          </cell>
          <cell r="AM12">
            <v>16.116129999999998</v>
          </cell>
          <cell r="AN12">
            <v>16.05979</v>
          </cell>
          <cell r="AS12">
            <v>5.4838323322987659</v>
          </cell>
          <cell r="BC12">
            <v>14.8284</v>
          </cell>
          <cell r="BD12">
            <v>14.770949999999999</v>
          </cell>
          <cell r="BE12">
            <v>14.73007</v>
          </cell>
          <cell r="BJ12">
            <v>5.7666983303514829</v>
          </cell>
          <cell r="CI12">
            <v>14.938129999999999</v>
          </cell>
          <cell r="CJ12">
            <v>14.0258</v>
          </cell>
          <cell r="CK12">
            <v>14.94018</v>
          </cell>
          <cell r="CL12">
            <v>5.4565612286072707</v>
          </cell>
          <cell r="DD12">
            <v>14.24249</v>
          </cell>
          <cell r="DE12">
            <v>15.54499</v>
          </cell>
          <cell r="DF12">
            <v>14.575139999999999</v>
          </cell>
          <cell r="DG12">
            <v>5.4715529103819271</v>
          </cell>
          <cell r="DZ12">
            <v>16.592690000000001</v>
          </cell>
          <cell r="EA12">
            <v>15.774900000000001</v>
          </cell>
          <cell r="EB12">
            <v>15.77469</v>
          </cell>
          <cell r="EC12">
            <v>5.7888283462950163</v>
          </cell>
          <cell r="ER12">
            <v>13.88266</v>
          </cell>
          <cell r="EV12">
            <v>6.0309328172067911</v>
          </cell>
        </row>
        <row r="13">
          <cell r="H13">
            <v>15.717370000000001</v>
          </cell>
          <cell r="I13">
            <v>4.7431822627583831</v>
          </cell>
          <cell r="M13">
            <v>14.82316</v>
          </cell>
          <cell r="N13">
            <v>4.3814372064101548</v>
          </cell>
          <cell r="R13">
            <v>15.994070000000001</v>
          </cell>
          <cell r="S13">
            <v>4.7171452285184046</v>
          </cell>
          <cell r="Y13">
            <v>16.999040000000001</v>
          </cell>
          <cell r="Z13">
            <v>17.04665</v>
          </cell>
          <cell r="AB13">
            <v>4.8741100368887569</v>
          </cell>
          <cell r="AD13">
            <v>12.77139</v>
          </cell>
          <cell r="AE13">
            <v>13.65217</v>
          </cell>
          <cell r="AF13">
            <v>13.604649999999999</v>
          </cell>
          <cell r="AL13">
            <v>14.71016</v>
          </cell>
          <cell r="AM13">
            <v>15.725099999999999</v>
          </cell>
          <cell r="AN13">
            <v>15.670339999999999</v>
          </cell>
          <cell r="AS13">
            <v>5.4182120691683711</v>
          </cell>
          <cell r="BC13">
            <v>14.480040000000001</v>
          </cell>
          <cell r="BD13">
            <v>14.42356</v>
          </cell>
          <cell r="BE13">
            <v>14.383929999999999</v>
          </cell>
          <cell r="BJ13">
            <v>5.7012488963232855</v>
          </cell>
          <cell r="CI13">
            <v>14.586069999999999</v>
          </cell>
          <cell r="CJ13">
            <v>13.7037</v>
          </cell>
          <cell r="CK13">
            <v>14.588039999999999</v>
          </cell>
          <cell r="CL13">
            <v>5.4038467737829166</v>
          </cell>
          <cell r="DD13">
            <v>13.913209999999999</v>
          </cell>
          <cell r="DE13">
            <v>15.17323</v>
          </cell>
          <cell r="DF13">
            <v>14.23521</v>
          </cell>
          <cell r="DG13">
            <v>5.4140385201908447</v>
          </cell>
          <cell r="DZ13">
            <v>16.18845</v>
          </cell>
          <cell r="EA13">
            <v>15.395989999999999</v>
          </cell>
          <cell r="EB13">
            <v>15.39579</v>
          </cell>
          <cell r="EC13">
            <v>5.7240744140190092</v>
          </cell>
          <cell r="ER13">
            <v>13.57282</v>
          </cell>
          <cell r="EV13">
            <v>5.9625180384401677</v>
          </cell>
        </row>
        <row r="14">
          <cell r="H14">
            <v>15.33672</v>
          </cell>
          <cell r="I14">
            <v>4.6933275081737502</v>
          </cell>
          <cell r="M14">
            <v>14.46876</v>
          </cell>
          <cell r="N14">
            <v>4.3319510954518137</v>
          </cell>
          <cell r="R14">
            <v>15.60319</v>
          </cell>
          <cell r="S14">
            <v>4.6733354865657883</v>
          </cell>
          <cell r="Y14">
            <v>16.571459999999998</v>
          </cell>
          <cell r="Z14">
            <v>16.617999999999999</v>
          </cell>
          <cell r="AB14">
            <v>4.8169915881748349</v>
          </cell>
          <cell r="AD14">
            <v>12.48878</v>
          </cell>
          <cell r="AE14">
            <v>13.343349999999999</v>
          </cell>
          <cell r="AF14">
            <v>13.297090000000001</v>
          </cell>
          <cell r="AL14">
            <v>14.365410000000001</v>
          </cell>
          <cell r="AM14">
            <v>15.348890000000001</v>
          </cell>
          <cell r="AN14">
            <v>15.29565</v>
          </cell>
          <cell r="AS14">
            <v>5.3659681557398642</v>
          </cell>
          <cell r="BC14">
            <v>14.144629999999999</v>
          </cell>
          <cell r="BD14">
            <v>14.089090000000001</v>
          </cell>
          <cell r="BE14">
            <v>14.05067</v>
          </cell>
          <cell r="BJ14">
            <v>5.6371113623450153</v>
          </cell>
          <cell r="CI14">
            <v>14.2471</v>
          </cell>
          <cell r="CJ14">
            <v>13.39339</v>
          </cell>
          <cell r="CK14">
            <v>14.24902</v>
          </cell>
          <cell r="CL14">
            <v>5.3448477691842022</v>
          </cell>
          <cell r="DD14">
            <v>13.59604</v>
          </cell>
          <cell r="DE14">
            <v>14.815440000000001</v>
          </cell>
          <cell r="DF14">
            <v>13.907859999999999</v>
          </cell>
          <cell r="DG14">
            <v>5.3611454367452627</v>
          </cell>
          <cell r="DZ14">
            <v>15.799530000000001</v>
          </cell>
          <cell r="EA14">
            <v>15.03131</v>
          </cell>
          <cell r="EB14">
            <v>15.03112</v>
          </cell>
          <cell r="EC14">
            <v>5.6542827475227764</v>
          </cell>
          <cell r="ER14">
            <v>13.274050000000001</v>
          </cell>
          <cell r="EV14">
            <v>5.8910185257983194</v>
          </cell>
        </row>
        <row r="15">
          <cell r="H15">
            <v>14.97045</v>
          </cell>
          <cell r="I15">
            <v>4.6357477163838645</v>
          </cell>
          <cell r="M15">
            <v>14.12768</v>
          </cell>
          <cell r="N15">
            <v>4.2830088476768502</v>
          </cell>
          <cell r="R15">
            <v>15.227270000000001</v>
          </cell>
          <cell r="S15">
            <v>4.6241039709276066</v>
          </cell>
          <cell r="Y15">
            <v>16.16046</v>
          </cell>
          <cell r="Z15">
            <v>16.205970000000001</v>
          </cell>
          <cell r="AB15">
            <v>4.7680972281756162</v>
          </cell>
          <cell r="AD15">
            <v>12.216240000000001</v>
          </cell>
          <cell r="AE15">
            <v>13.04571</v>
          </cell>
          <cell r="AF15">
            <v>13.00066</v>
          </cell>
          <cell r="AL15">
            <v>14.03341</v>
          </cell>
          <cell r="AM15">
            <v>14.98678</v>
          </cell>
          <cell r="AN15">
            <v>14.934979999999999</v>
          </cell>
          <cell r="AS15">
            <v>5.3080112701868742</v>
          </cell>
          <cell r="BC15">
            <v>13.82155</v>
          </cell>
          <cell r="BD15">
            <v>13.76693</v>
          </cell>
          <cell r="BE15">
            <v>13.729660000000001</v>
          </cell>
          <cell r="BJ15">
            <v>5.5824332446414715</v>
          </cell>
          <cell r="CI15">
            <v>13.920629999999999</v>
          </cell>
          <cell r="CJ15">
            <v>13.094329999999999</v>
          </cell>
          <cell r="CK15">
            <v>13.922470000000001</v>
          </cell>
          <cell r="CL15">
            <v>5.2889904996915593</v>
          </cell>
          <cell r="DD15">
            <v>13.290419999999999</v>
          </cell>
          <cell r="DE15">
            <v>14.47095</v>
          </cell>
          <cell r="DF15">
            <v>13.59248</v>
          </cell>
          <cell r="DG15">
            <v>5.3020540914174852</v>
          </cell>
          <cell r="DZ15">
            <v>15.425179999999999</v>
          </cell>
          <cell r="EA15">
            <v>14.68018</v>
          </cell>
          <cell r="EB15">
            <v>14.68</v>
          </cell>
          <cell r="EC15">
            <v>5.5960060378907883</v>
          </cell>
          <cell r="ER15">
            <v>12.98583</v>
          </cell>
          <cell r="EV15">
            <v>5.8261165489104094</v>
          </cell>
        </row>
        <row r="16">
          <cell r="H16">
            <v>14.617889999999999</v>
          </cell>
          <cell r="I16">
            <v>4.5875621324866778</v>
          </cell>
          <cell r="M16">
            <v>13.79928</v>
          </cell>
          <cell r="N16">
            <v>4.2353129383991828</v>
          </cell>
          <cell r="R16">
            <v>14.865550000000001</v>
          </cell>
          <cell r="S16">
            <v>4.5840638186842586</v>
          </cell>
          <cell r="Y16">
            <v>15.765219999999999</v>
          </cell>
          <cell r="Z16">
            <v>15.809749999999999</v>
          </cell>
          <cell r="AB16">
            <v>4.7180752961191175</v>
          </cell>
          <cell r="AD16">
            <v>11.95332</v>
          </cell>
          <cell r="AE16">
            <v>12.75872</v>
          </cell>
          <cell r="AF16">
            <v>12.71482</v>
          </cell>
          <cell r="AL16">
            <v>13.713559999999999</v>
          </cell>
          <cell r="AM16">
            <v>14.6381</v>
          </cell>
          <cell r="AN16">
            <v>14.587680000000001</v>
          </cell>
          <cell r="AS16">
            <v>5.2450485043975537</v>
          </cell>
          <cell r="BC16">
            <v>13.51022</v>
          </cell>
          <cell r="BD16">
            <v>13.456490000000001</v>
          </cell>
          <cell r="BE16">
            <v>13.42032</v>
          </cell>
          <cell r="BJ16">
            <v>5.518618462502678</v>
          </cell>
          <cell r="CI16">
            <v>13.60604</v>
          </cell>
          <cell r="CJ16">
            <v>12.80598</v>
          </cell>
          <cell r="CK16">
            <v>13.60783</v>
          </cell>
          <cell r="CL16">
            <v>5.2358571064141657</v>
          </cell>
          <cell r="DD16">
            <v>12.99579</v>
          </cell>
          <cell r="DE16">
            <v>14.13912</v>
          </cell>
          <cell r="DF16">
            <v>13.28851</v>
          </cell>
          <cell r="DG16">
            <v>5.24561972641302</v>
          </cell>
          <cell r="DZ16">
            <v>15.0647</v>
          </cell>
          <cell r="EA16">
            <v>14.34196</v>
          </cell>
          <cell r="EB16">
            <v>14.34178</v>
          </cell>
          <cell r="EC16">
            <v>5.5308952529331545</v>
          </cell>
          <cell r="ER16">
            <v>12.707700000000001</v>
          </cell>
          <cell r="EV16">
            <v>5.7686652985151632</v>
          </cell>
        </row>
        <row r="17">
          <cell r="H17">
            <v>14.278370000000001</v>
          </cell>
          <cell r="I17">
            <v>4.53155930703808</v>
          </cell>
          <cell r="M17">
            <v>13.48296</v>
          </cell>
          <cell r="N17">
            <v>4.1869374965814998</v>
          </cell>
          <cell r="R17">
            <v>14.51737</v>
          </cell>
          <cell r="S17">
            <v>4.5367932815880696</v>
          </cell>
          <cell r="Y17">
            <v>15.384969999999999</v>
          </cell>
          <cell r="Z17">
            <v>15.42855</v>
          </cell>
          <cell r="AB17">
            <v>4.6659344312929285</v>
          </cell>
          <cell r="AD17">
            <v>11.699579999999999</v>
          </cell>
          <cell r="AE17">
            <v>12.4819</v>
          </cell>
          <cell r="AF17">
            <v>12.4391</v>
          </cell>
          <cell r="AL17">
            <v>13.405279999999999</v>
          </cell>
          <cell r="AM17">
            <v>14.302210000000001</v>
          </cell>
          <cell r="AN17">
            <v>14.25311</v>
          </cell>
          <cell r="AS17">
            <v>5.1930924759757691</v>
          </cell>
          <cell r="BC17">
            <v>13.210089999999999</v>
          </cell>
          <cell r="BD17">
            <v>13.157220000000001</v>
          </cell>
          <cell r="BE17">
            <v>13.122120000000001</v>
          </cell>
          <cell r="BJ17">
            <v>5.4636341811789002</v>
          </cell>
          <cell r="CI17">
            <v>13.30278</v>
          </cell>
          <cell r="CJ17">
            <v>12.527850000000001</v>
          </cell>
          <cell r="CK17">
            <v>13.30452</v>
          </cell>
          <cell r="CL17">
            <v>5.1757612150296062</v>
          </cell>
          <cell r="DD17">
            <v>12.711650000000001</v>
          </cell>
          <cell r="DE17">
            <v>13.81934</v>
          </cell>
          <cell r="DF17">
            <v>12.995419999999999</v>
          </cell>
          <cell r="DG17">
            <v>5.1906491247433184</v>
          </cell>
          <cell r="DZ17">
            <v>14.71744</v>
          </cell>
          <cell r="EA17">
            <v>14.016019999999999</v>
          </cell>
          <cell r="EB17">
            <v>14.01585</v>
          </cell>
          <cell r="EC17">
            <v>5.4675298900748182</v>
          </cell>
          <cell r="ER17">
            <v>12.43918</v>
          </cell>
          <cell r="EV17">
            <v>5.7069438080199486</v>
          </cell>
        </row>
        <row r="18">
          <cell r="H18">
            <v>13.951280000000001</v>
          </cell>
          <cell r="I18">
            <v>4.4841529546679748</v>
          </cell>
          <cell r="M18">
            <v>13.17815</v>
          </cell>
          <cell r="N18">
            <v>4.1471549985074851</v>
          </cell>
          <cell r="R18">
            <v>14.18207</v>
          </cell>
          <cell r="S18">
            <v>4.4979151922202032</v>
          </cell>
          <cell r="Y18">
            <v>15.018990000000001</v>
          </cell>
          <cell r="Z18">
            <v>15.06166</v>
          </cell>
          <cell r="AB18">
            <v>4.620667206133966</v>
          </cell>
          <cell r="AD18">
            <v>11.454610000000001</v>
          </cell>
          <cell r="AE18">
            <v>12.21476</v>
          </cell>
          <cell r="AF18">
            <v>12.173019999999999</v>
          </cell>
          <cell r="AL18">
            <v>13.10805</v>
          </cell>
          <cell r="AM18">
            <v>13.9785</v>
          </cell>
          <cell r="AN18">
            <v>13.930669999999999</v>
          </cell>
          <cell r="AS18">
            <v>5.1353548172083929</v>
          </cell>
          <cell r="BC18">
            <v>12.920640000000001</v>
          </cell>
          <cell r="BD18">
            <v>12.86862</v>
          </cell>
          <cell r="BE18">
            <v>12.834530000000001</v>
          </cell>
          <cell r="BJ18">
            <v>5.3990500743188452</v>
          </cell>
          <cell r="CI18">
            <v>13.010339999999999</v>
          </cell>
          <cell r="CJ18">
            <v>12.25948</v>
          </cell>
          <cell r="CK18">
            <v>13.01202</v>
          </cell>
          <cell r="CL18">
            <v>5.1262456950120772</v>
          </cell>
          <cell r="DD18">
            <v>12.437519999999999</v>
          </cell>
          <cell r="DE18">
            <v>13.51107</v>
          </cell>
          <cell r="DF18">
            <v>12.71271</v>
          </cell>
          <cell r="DG18">
            <v>5.1373833053773854</v>
          </cell>
          <cell r="DZ18">
            <v>14.382770000000001</v>
          </cell>
          <cell r="EA18">
            <v>13.70181</v>
          </cell>
          <cell r="EB18">
            <v>13.701639999999999</v>
          </cell>
          <cell r="EC18">
            <v>5.4055171387832335</v>
          </cell>
          <cell r="ER18">
            <v>12.17985</v>
          </cell>
          <cell r="EV18">
            <v>5.6417927184104766</v>
          </cell>
        </row>
        <row r="19">
          <cell r="H19">
            <v>13.63602</v>
          </cell>
          <cell r="I19">
            <v>4.4348155417837098</v>
          </cell>
          <cell r="M19">
            <v>12.884320000000001</v>
          </cell>
          <cell r="N19">
            <v>4.0977824247274697</v>
          </cell>
          <cell r="R19">
            <v>13.85904</v>
          </cell>
          <cell r="S19">
            <v>4.4503233482486859</v>
          </cell>
          <cell r="Y19">
            <v>14.666589999999999</v>
          </cell>
          <cell r="Z19">
            <v>14.70838</v>
          </cell>
          <cell r="AB19">
            <v>4.5724317267756831</v>
          </cell>
          <cell r="AD19">
            <v>11.21801</v>
          </cell>
          <cell r="AE19">
            <v>11.95689</v>
          </cell>
          <cell r="AF19">
            <v>11.91616</v>
          </cell>
          <cell r="AL19">
            <v>12.821339999999999</v>
          </cell>
          <cell r="AM19">
            <v>13.66642</v>
          </cell>
          <cell r="AN19">
            <v>13.6198</v>
          </cell>
          <cell r="AS19">
            <v>5.0792254251783575</v>
          </cell>
          <cell r="BC19">
            <v>12.641389999999999</v>
          </cell>
          <cell r="BD19">
            <v>12.59018</v>
          </cell>
          <cell r="BE19">
            <v>12.55707</v>
          </cell>
          <cell r="BJ19">
            <v>5.3423975798749801</v>
          </cell>
          <cell r="CI19">
            <v>12.728210000000001</v>
          </cell>
          <cell r="CJ19">
            <v>12.00041</v>
          </cell>
          <cell r="CK19">
            <v>12.72983</v>
          </cell>
          <cell r="CL19">
            <v>5.0687273342491235</v>
          </cell>
          <cell r="DD19">
            <v>12.17295</v>
          </cell>
          <cell r="DE19">
            <v>13.21377</v>
          </cell>
          <cell r="DF19">
            <v>12.439909999999999</v>
          </cell>
          <cell r="DG19">
            <v>5.0862844134567098</v>
          </cell>
          <cell r="DZ19">
            <v>14.06011</v>
          </cell>
          <cell r="EA19">
            <v>13.398770000000001</v>
          </cell>
          <cell r="EB19">
            <v>13.39861</v>
          </cell>
          <cell r="EC19">
            <v>5.3441168355075064</v>
          </cell>
          <cell r="ER19">
            <v>11.929309999999999</v>
          </cell>
          <cell r="EV19">
            <v>5.5817966163580479</v>
          </cell>
        </row>
        <row r="20">
          <cell r="H20">
            <v>13.33207</v>
          </cell>
          <cell r="I20">
            <v>4.3843345371619158</v>
          </cell>
          <cell r="M20">
            <v>12.60094</v>
          </cell>
          <cell r="N20">
            <v>4.0544701476259437</v>
          </cell>
          <cell r="R20">
            <v>13.54771</v>
          </cell>
          <cell r="S20">
            <v>4.4110495565881092</v>
          </cell>
          <cell r="Y20">
            <v>14.32713</v>
          </cell>
          <cell r="Z20">
            <v>14.368080000000001</v>
          </cell>
          <cell r="AB20">
            <v>4.5206451329722341</v>
          </cell>
          <cell r="AD20">
            <v>10.989420000000001</v>
          </cell>
          <cell r="AE20">
            <v>11.70786</v>
          </cell>
          <cell r="AF20">
            <v>11.668100000000001</v>
          </cell>
          <cell r="AL20">
            <v>12.544689999999999</v>
          </cell>
          <cell r="AM20">
            <v>13.36542</v>
          </cell>
          <cell r="AN20">
            <v>13.31995</v>
          </cell>
          <cell r="AS20">
            <v>5.0243536088030449</v>
          </cell>
          <cell r="BC20">
            <v>12.37186</v>
          </cell>
          <cell r="BD20">
            <v>12.32145</v>
          </cell>
          <cell r="BE20">
            <v>12.28928</v>
          </cell>
          <cell r="BJ20">
            <v>5.2837296226229125</v>
          </cell>
          <cell r="CI20">
            <v>12.455920000000001</v>
          </cell>
          <cell r="CJ20">
            <v>11.750249999999999</v>
          </cell>
          <cell r="CK20">
            <v>12.45749</v>
          </cell>
          <cell r="CL20">
            <v>5.0208178287272087</v>
          </cell>
          <cell r="DD20">
            <v>11.9175</v>
          </cell>
          <cell r="DE20">
            <v>12.92693</v>
          </cell>
          <cell r="DF20">
            <v>12.17656</v>
          </cell>
          <cell r="DG20">
            <v>5.0352308346561792</v>
          </cell>
          <cell r="DZ20">
            <v>13.74891</v>
          </cell>
          <cell r="EA20">
            <v>13.10641</v>
          </cell>
          <cell r="EB20">
            <v>13.106249999999999</v>
          </cell>
          <cell r="EC20">
            <v>5.2932366140909792</v>
          </cell>
          <cell r="ER20">
            <v>11.68716</v>
          </cell>
          <cell r="EV20">
            <v>5.5182732728145112</v>
          </cell>
        </row>
        <row r="21">
          <cell r="H21">
            <v>13.03889</v>
          </cell>
          <cell r="I21">
            <v>4.3326052168570772</v>
          </cell>
          <cell r="M21">
            <v>12.32756</v>
          </cell>
          <cell r="N21">
            <v>4.0103396010529035</v>
          </cell>
          <cell r="R21">
            <v>13.247529999999999</v>
          </cell>
          <cell r="S21">
            <v>4.3699670370325183</v>
          </cell>
          <cell r="Y21">
            <v>14.00001</v>
          </cell>
          <cell r="Z21">
            <v>14.040139999999999</v>
          </cell>
          <cell r="AB21">
            <v>4.4742614482224941</v>
          </cell>
          <cell r="AD21">
            <v>10.768470000000001</v>
          </cell>
          <cell r="AE21">
            <v>11.467269999999999</v>
          </cell>
          <cell r="AF21">
            <v>11.42845</v>
          </cell>
          <cell r="AL21">
            <v>12.27763</v>
          </cell>
          <cell r="AM21">
            <v>13.07499</v>
          </cell>
          <cell r="AN21">
            <v>13.03064</v>
          </cell>
          <cell r="AS21">
            <v>4.9800541544888777</v>
          </cell>
          <cell r="BC21">
            <v>12.11162</v>
          </cell>
          <cell r="BD21">
            <v>12.061999999999999</v>
          </cell>
          <cell r="BE21">
            <v>12.030720000000001</v>
          </cell>
          <cell r="BJ21">
            <v>5.2329691515071719</v>
          </cell>
          <cell r="CI21">
            <v>12.19303</v>
          </cell>
          <cell r="CJ21">
            <v>11.50858</v>
          </cell>
          <cell r="CK21">
            <v>12.194559999999999</v>
          </cell>
          <cell r="CL21">
            <v>4.9648619860420684</v>
          </cell>
          <cell r="DD21">
            <v>11.670769999999999</v>
          </cell>
          <cell r="DE21">
            <v>12.650090000000001</v>
          </cell>
          <cell r="DF21">
            <v>11.92225</v>
          </cell>
          <cell r="DG21">
            <v>4.9763126905877364</v>
          </cell>
          <cell r="DZ21">
            <v>13.448639999999999</v>
          </cell>
          <cell r="EA21">
            <v>12.82423</v>
          </cell>
          <cell r="EB21">
            <v>12.824070000000001</v>
          </cell>
          <cell r="EC21">
            <v>5.2324695156344969</v>
          </cell>
          <cell r="ER21">
            <v>11.453049999999999</v>
          </cell>
          <cell r="EV21">
            <v>5.4589036855534623</v>
          </cell>
        </row>
        <row r="22">
          <cell r="H22">
            <v>12.755990000000001</v>
          </cell>
          <cell r="I22">
            <v>4.2861267431064665</v>
          </cell>
          <cell r="M22">
            <v>12.063700000000001</v>
          </cell>
          <cell r="N22">
            <v>3.9710914528470198</v>
          </cell>
          <cell r="R22">
            <v>12.957990000000001</v>
          </cell>
          <cell r="S22">
            <v>4.3272033880619176</v>
          </cell>
          <cell r="Y22">
            <v>13.68464</v>
          </cell>
          <cell r="Z22">
            <v>13.724</v>
          </cell>
          <cell r="AB22">
            <v>4.4226897645787133</v>
          </cell>
          <cell r="AD22">
            <v>10.55485</v>
          </cell>
          <cell r="AE22">
            <v>11.234769999999999</v>
          </cell>
          <cell r="AF22">
            <v>11.19684</v>
          </cell>
          <cell r="AL22">
            <v>12.019740000000001</v>
          </cell>
          <cell r="AM22">
            <v>12.79467</v>
          </cell>
          <cell r="AN22">
            <v>12.751379999999999</v>
          </cell>
          <cell r="AS22">
            <v>4.9273054881071587</v>
          </cell>
          <cell r="BC22">
            <v>11.86026</v>
          </cell>
          <cell r="BD22">
            <v>11.811400000000001</v>
          </cell>
          <cell r="BE22">
            <v>11.780989999999999</v>
          </cell>
          <cell r="BJ22">
            <v>5.1797840285860985</v>
          </cell>
          <cell r="CI22">
            <v>11.93913</v>
          </cell>
          <cell r="CJ22">
            <v>11.275029999999999</v>
          </cell>
          <cell r="CK22">
            <v>11.94061</v>
          </cell>
          <cell r="CL22">
            <v>4.9172438748019687</v>
          </cell>
          <cell r="DD22">
            <v>11.432359999999999</v>
          </cell>
          <cell r="DE22">
            <v>12.38278</v>
          </cell>
          <cell r="DF22">
            <v>11.67657</v>
          </cell>
          <cell r="DG22">
            <v>4.9252646589843518</v>
          </cell>
          <cell r="DZ22">
            <v>13.158810000000001</v>
          </cell>
          <cell r="EA22">
            <v>12.551780000000001</v>
          </cell>
          <cell r="EB22">
            <v>12.551629999999999</v>
          </cell>
          <cell r="EC22">
            <v>5.1725958995374466</v>
          </cell>
          <cell r="ER22">
            <v>11.22662</v>
          </cell>
          <cell r="EV22">
            <v>5.4042019701061594</v>
          </cell>
        </row>
        <row r="23">
          <cell r="H23">
            <v>12.48291</v>
          </cell>
          <cell r="I23">
            <v>4.2371523012705303</v>
          </cell>
          <cell r="M23">
            <v>11.808949999999999</v>
          </cell>
          <cell r="N23">
            <v>3.9286282794419591</v>
          </cell>
          <cell r="R23">
            <v>12.678599999999999</v>
          </cell>
          <cell r="S23">
            <v>4.2899782886618443</v>
          </cell>
          <cell r="Y23">
            <v>13.3805</v>
          </cell>
          <cell r="Z23">
            <v>13.4191</v>
          </cell>
          <cell r="AB23">
            <v>4.3845708286534002</v>
          </cell>
          <cell r="AD23">
            <v>10.348229999999999</v>
          </cell>
          <cell r="AE23">
            <v>11.01</v>
          </cell>
          <cell r="AF23">
            <v>10.97293</v>
          </cell>
          <cell r="AL23">
            <v>11.77061</v>
          </cell>
          <cell r="AM23">
            <v>12.52399</v>
          </cell>
          <cell r="AN23">
            <v>12.481730000000001</v>
          </cell>
          <cell r="AS23">
            <v>4.8746833719304217</v>
          </cell>
          <cell r="BC23">
            <v>11.617380000000001</v>
          </cell>
          <cell r="BD23">
            <v>11.569269999999999</v>
          </cell>
          <cell r="BE23">
            <v>11.53969</v>
          </cell>
          <cell r="BJ23">
            <v>5.1239414988417664</v>
          </cell>
          <cell r="CI23">
            <v>11.693809999999999</v>
          </cell>
          <cell r="CJ23">
            <v>11.04926</v>
          </cell>
          <cell r="CK23">
            <v>11.69525</v>
          </cell>
          <cell r="CL23">
            <v>4.8700321287789006</v>
          </cell>
          <cell r="DD23">
            <v>11.201930000000001</v>
          </cell>
          <cell r="DE23">
            <v>12.124599999999999</v>
          </cell>
          <cell r="DF23">
            <v>11.43915</v>
          </cell>
          <cell r="DG23">
            <v>4.8751338508661313</v>
          </cell>
          <cell r="DZ23">
            <v>12.878959999999999</v>
          </cell>
          <cell r="EA23">
            <v>12.28862</v>
          </cell>
          <cell r="EB23">
            <v>12.28848</v>
          </cell>
          <cell r="EC23">
            <v>5.120569162625932</v>
          </cell>
          <cell r="ER23">
            <v>11.00756</v>
          </cell>
          <cell r="EV23">
            <v>5.3459945190430513</v>
          </cell>
        </row>
        <row r="24">
          <cell r="H24">
            <v>12.21922</v>
          </cell>
          <cell r="I24">
            <v>4.1934608809570673</v>
          </cell>
          <cell r="M24">
            <v>11.56291</v>
          </cell>
          <cell r="N24">
            <v>3.8830659668696033</v>
          </cell>
          <cell r="R24">
            <v>12.408910000000001</v>
          </cell>
          <cell r="S24">
            <v>4.2501926098101883</v>
          </cell>
          <cell r="Y24">
            <v>13.087059999999999</v>
          </cell>
          <cell r="Z24">
            <v>13.124930000000001</v>
          </cell>
          <cell r="AB24">
            <v>4.3329990102713989</v>
          </cell>
          <cell r="AD24">
            <v>10.14831</v>
          </cell>
          <cell r="AE24">
            <v>10.792619999999999</v>
          </cell>
          <cell r="AF24">
            <v>10.75637</v>
          </cell>
          <cell r="AL24">
            <v>11.52985</v>
          </cell>
          <cell r="AM24">
            <v>12.26254</v>
          </cell>
          <cell r="AN24">
            <v>12.22125</v>
          </cell>
          <cell r="AS24">
            <v>4.8225793425988872</v>
          </cell>
          <cell r="BC24">
            <v>11.382619999999999</v>
          </cell>
          <cell r="BD24">
            <v>11.335229999999999</v>
          </cell>
          <cell r="BE24">
            <v>11.30645</v>
          </cell>
          <cell r="BJ24">
            <v>5.0741150202353591</v>
          </cell>
          <cell r="CI24">
            <v>11.4567</v>
          </cell>
          <cell r="CJ24">
            <v>10.830920000000001</v>
          </cell>
          <cell r="CK24">
            <v>11.4581</v>
          </cell>
          <cell r="CL24">
            <v>4.8122835137096587</v>
          </cell>
          <cell r="DD24">
            <v>10.97912</v>
          </cell>
          <cell r="DE24">
            <v>11.87513</v>
          </cell>
          <cell r="DF24">
            <v>11.209619999999999</v>
          </cell>
          <cell r="DG24">
            <v>4.8327193456234596</v>
          </cell>
          <cell r="DZ24">
            <v>12.608639999999999</v>
          </cell>
          <cell r="EA24">
            <v>12.03436</v>
          </cell>
          <cell r="EB24">
            <v>12.034219999999999</v>
          </cell>
          <cell r="EC24">
            <v>5.0673492895092487</v>
          </cell>
          <cell r="ER24">
            <v>10.795540000000001</v>
          </cell>
          <cell r="EV24">
            <v>5.2901536808760419</v>
          </cell>
        </row>
        <row r="25">
          <cell r="H25">
            <v>11.96449</v>
          </cell>
          <cell r="I25">
            <v>4.1453165886495835</v>
          </cell>
          <cell r="M25">
            <v>11.32517</v>
          </cell>
          <cell r="N25">
            <v>3.840990811508016</v>
          </cell>
          <cell r="R25">
            <v>12.148490000000001</v>
          </cell>
          <cell r="S25">
            <v>4.2164261775241574</v>
          </cell>
          <cell r="Y25">
            <v>12.803850000000001</v>
          </cell>
          <cell r="Z25">
            <v>12.841010000000001</v>
          </cell>
          <cell r="AB25">
            <v>4.2924863393818402</v>
          </cell>
          <cell r="AD25">
            <v>9.9548199999999998</v>
          </cell>
          <cell r="AE25">
            <v>10.582319999999999</v>
          </cell>
          <cell r="AF25">
            <v>10.54687</v>
          </cell>
          <cell r="AL25">
            <v>11.29711</v>
          </cell>
          <cell r="AM25">
            <v>12.00989</v>
          </cell>
          <cell r="AN25">
            <v>11.96955</v>
          </cell>
          <cell r="AS25">
            <v>4.7693570076448033</v>
          </cell>
          <cell r="BC25">
            <v>11.15563</v>
          </cell>
          <cell r="BD25">
            <v>11.10894</v>
          </cell>
          <cell r="BE25">
            <v>11.08094</v>
          </cell>
          <cell r="BJ25">
            <v>5.0217436068860088</v>
          </cell>
          <cell r="CI25">
            <v>11.227449999999999</v>
          </cell>
          <cell r="CJ25">
            <v>10.6197</v>
          </cell>
          <cell r="CK25">
            <v>11.2288</v>
          </cell>
          <cell r="CL25">
            <v>4.7714882418308235</v>
          </cell>
          <cell r="DD25">
            <v>10.7636</v>
          </cell>
          <cell r="DE25">
            <v>11.63401</v>
          </cell>
          <cell r="DF25">
            <v>10.987640000000001</v>
          </cell>
          <cell r="DG25">
            <v>4.7796986567512079</v>
          </cell>
          <cell r="DZ25">
            <v>12.347429999999999</v>
          </cell>
          <cell r="EA25">
            <v>11.788589999999999</v>
          </cell>
          <cell r="EB25">
            <v>11.788460000000001</v>
          </cell>
          <cell r="EC25">
            <v>5.0044840054004336</v>
          </cell>
          <cell r="ER25">
            <v>10.59027</v>
          </cell>
          <cell r="EV25">
            <v>5.2289265054885625</v>
          </cell>
        </row>
        <row r="26">
          <cell r="H26">
            <v>11.71833</v>
          </cell>
          <cell r="I26">
            <v>4.1012288407134001</v>
          </cell>
          <cell r="M26">
            <v>11.0954</v>
          </cell>
          <cell r="N26">
            <v>3.8040171654500909</v>
          </cell>
          <cell r="R26">
            <v>11.89691</v>
          </cell>
          <cell r="S26">
            <v>4.1777718104238915</v>
          </cell>
          <cell r="Y26">
            <v>12.53041</v>
          </cell>
          <cell r="Z26">
            <v>12.566890000000001</v>
          </cell>
          <cell r="AB26">
            <v>4.2460043382486212</v>
          </cell>
          <cell r="AD26">
            <v>9.7674900000000004</v>
          </cell>
          <cell r="AE26">
            <v>10.3788</v>
          </cell>
          <cell r="AF26">
            <v>10.344110000000001</v>
          </cell>
          <cell r="AL26">
            <v>11.072039999999999</v>
          </cell>
          <cell r="AM26">
            <v>11.76568</v>
          </cell>
          <cell r="AN26">
            <v>11.726240000000001</v>
          </cell>
          <cell r="AS26">
            <v>4.7245838349148084</v>
          </cell>
          <cell r="BC26">
            <v>10.936070000000001</v>
          </cell>
          <cell r="BD26">
            <v>10.89007</v>
          </cell>
          <cell r="BE26">
            <v>10.8628</v>
          </cell>
          <cell r="BJ26">
            <v>4.9654627568560539</v>
          </cell>
          <cell r="CI26">
            <v>11.005710000000001</v>
          </cell>
          <cell r="CJ26">
            <v>10.4153</v>
          </cell>
          <cell r="CK26">
            <v>11.00703</v>
          </cell>
          <cell r="CL26">
            <v>4.7202132862504964</v>
          </cell>
          <cell r="DD26">
            <v>10.55508</v>
          </cell>
          <cell r="DE26">
            <v>11.40085</v>
          </cell>
          <cell r="DF26">
            <v>10.7729</v>
          </cell>
          <cell r="DG26">
            <v>4.7347940547932676</v>
          </cell>
          <cell r="DZ26">
            <v>12.094939999999999</v>
          </cell>
          <cell r="EA26">
            <v>11.55096</v>
          </cell>
          <cell r="EB26">
            <v>11.550829999999999</v>
          </cell>
          <cell r="EC26">
            <v>4.9571654037610102</v>
          </cell>
          <cell r="ER26">
            <v>10.39148</v>
          </cell>
          <cell r="EV26">
            <v>5.1803882640426568</v>
          </cell>
        </row>
        <row r="27">
          <cell r="H27">
            <v>11.48038</v>
          </cell>
          <cell r="I27">
            <v>4.0614396218050519</v>
          </cell>
          <cell r="M27">
            <v>10.87323</v>
          </cell>
          <cell r="N27">
            <v>3.761284402046039</v>
          </cell>
          <cell r="R27">
            <v>11.6538</v>
          </cell>
          <cell r="S27">
            <v>4.134628842220156</v>
          </cell>
          <cell r="Y27">
            <v>12.266299999999999</v>
          </cell>
          <cell r="Z27">
            <v>12.30212</v>
          </cell>
          <cell r="AB27">
            <v>4.2023456780955204</v>
          </cell>
          <cell r="AD27">
            <v>9.5860500000000002</v>
          </cell>
          <cell r="AE27">
            <v>10.18178</v>
          </cell>
          <cell r="AF27">
            <v>10.147819999999999</v>
          </cell>
          <cell r="AL27">
            <v>10.85431</v>
          </cell>
          <cell r="AM27">
            <v>11.529540000000001</v>
          </cell>
          <cell r="AN27">
            <v>11.490970000000001</v>
          </cell>
          <cell r="AS27">
            <v>4.6790725617127382</v>
          </cell>
          <cell r="BC27">
            <v>10.72362</v>
          </cell>
          <cell r="BD27">
            <v>10.6783</v>
          </cell>
          <cell r="BE27">
            <v>10.65174</v>
          </cell>
          <cell r="BJ27">
            <v>4.914792379464572</v>
          </cell>
          <cell r="CI27">
            <v>10.791169999999999</v>
          </cell>
          <cell r="CJ27">
            <v>10.21743</v>
          </cell>
          <cell r="CK27">
            <v>10.792450000000001</v>
          </cell>
          <cell r="CL27">
            <v>4.6760384295985169</v>
          </cell>
          <cell r="DD27">
            <v>10.35324</v>
          </cell>
          <cell r="DE27">
            <v>11.17534</v>
          </cell>
          <cell r="DF27">
            <v>10.56509</v>
          </cell>
          <cell r="DG27">
            <v>4.6884521800441004</v>
          </cell>
          <cell r="DZ27">
            <v>11.85079</v>
          </cell>
          <cell r="EA27">
            <v>11.321120000000001</v>
          </cell>
          <cell r="EB27">
            <v>11.32099</v>
          </cell>
          <cell r="EC27">
            <v>4.8998012150092141</v>
          </cell>
          <cell r="ER27">
            <v>10.1989</v>
          </cell>
          <cell r="EV27">
            <v>5.1262453207041592</v>
          </cell>
        </row>
        <row r="28">
          <cell r="H28">
            <v>11.25028</v>
          </cell>
          <cell r="I28">
            <v>4.0162838717237026</v>
          </cell>
          <cell r="M28">
            <v>10.65835</v>
          </cell>
          <cell r="N28">
            <v>3.7223006700104477</v>
          </cell>
          <cell r="R28">
            <v>11.41879</v>
          </cell>
          <cell r="S28">
            <v>4.1045094942651073</v>
          </cell>
          <cell r="Y28">
            <v>12.01112</v>
          </cell>
          <cell r="Z28">
            <v>12.0463</v>
          </cell>
          <cell r="AB28">
            <v>4.1598459448501934</v>
          </cell>
          <cell r="AD28">
            <v>9.4102800000000002</v>
          </cell>
          <cell r="AE28">
            <v>9.99099</v>
          </cell>
          <cell r="AF28">
            <v>9.9577299999999997</v>
          </cell>
          <cell r="AL28">
            <v>10.643610000000001</v>
          </cell>
          <cell r="AM28">
            <v>11.301119999999999</v>
          </cell>
          <cell r="AN28">
            <v>11.26338</v>
          </cell>
          <cell r="AS28">
            <v>4.6221915851147877</v>
          </cell>
          <cell r="BC28">
            <v>10.518000000000001</v>
          </cell>
          <cell r="BD28">
            <v>10.473319999999999</v>
          </cell>
          <cell r="BE28">
            <v>10.44746</v>
          </cell>
          <cell r="BJ28">
            <v>4.8688630492710328</v>
          </cell>
          <cell r="CI28">
            <v>10.58353</v>
          </cell>
          <cell r="CJ28">
            <v>10.02582</v>
          </cell>
          <cell r="CK28">
            <v>10.58478</v>
          </cell>
          <cell r="CL28">
            <v>4.6212692964628932</v>
          </cell>
          <cell r="DD28">
            <v>10.15781</v>
          </cell>
          <cell r="DE28">
            <v>10.957129999999999</v>
          </cell>
          <cell r="DF28">
            <v>10.363910000000001</v>
          </cell>
          <cell r="DG28">
            <v>4.639511353193404</v>
          </cell>
          <cell r="DZ28">
            <v>11.61463</v>
          </cell>
          <cell r="EA28">
            <v>11.09873</v>
          </cell>
          <cell r="EB28">
            <v>11.098610000000001</v>
          </cell>
          <cell r="EC28">
            <v>4.8488937435746671</v>
          </cell>
          <cell r="ER28">
            <v>10.012269999999999</v>
          </cell>
          <cell r="EV28">
            <v>5.0649329223886319</v>
          </cell>
        </row>
        <row r="29">
          <cell r="H29">
            <v>11.027699999999999</v>
          </cell>
          <cell r="I29">
            <v>3.9747077270657627</v>
          </cell>
          <cell r="M29">
            <v>10.45044</v>
          </cell>
          <cell r="N29">
            <v>3.6856946380623423</v>
          </cell>
          <cell r="R29">
            <v>11.19153</v>
          </cell>
          <cell r="S29">
            <v>4.0600842302340734</v>
          </cell>
          <cell r="Y29">
            <v>11.764469999999999</v>
          </cell>
          <cell r="Z29">
            <v>11.79904</v>
          </cell>
          <cell r="AB29">
            <v>4.1194008169966878</v>
          </cell>
          <cell r="AD29">
            <v>9.2399299999999993</v>
          </cell>
          <cell r="AE29">
            <v>9.8061600000000002</v>
          </cell>
          <cell r="AF29">
            <v>9.7735800000000008</v>
          </cell>
          <cell r="AL29">
            <v>10.439640000000001</v>
          </cell>
          <cell r="AM29">
            <v>11.08009</v>
          </cell>
          <cell r="AN29">
            <v>11.04316</v>
          </cell>
          <cell r="AS29">
            <v>4.5818708405618302</v>
          </cell>
          <cell r="BC29">
            <v>10.318899999999999</v>
          </cell>
          <cell r="BD29">
            <v>10.27487</v>
          </cell>
          <cell r="BE29">
            <v>10.24967</v>
          </cell>
          <cell r="BJ29">
            <v>4.8188621832847556</v>
          </cell>
          <cell r="CI29">
            <v>10.3825</v>
          </cell>
          <cell r="CJ29">
            <v>9.8402100000000008</v>
          </cell>
          <cell r="CK29">
            <v>10.383710000000001</v>
          </cell>
          <cell r="CL29">
            <v>4.5814007459281658</v>
          </cell>
          <cell r="DD29">
            <v>9.9685400000000008</v>
          </cell>
          <cell r="DE29">
            <v>10.74593</v>
          </cell>
          <cell r="DF29">
            <v>10.1691</v>
          </cell>
          <cell r="DG29">
            <v>4.5889139732240292</v>
          </cell>
          <cell r="DZ29">
            <v>11.38612</v>
          </cell>
          <cell r="EA29">
            <v>10.88349</v>
          </cell>
          <cell r="EB29">
            <v>10.883369999999999</v>
          </cell>
          <cell r="EC29">
            <v>4.7958468954785172</v>
          </cell>
          <cell r="ER29">
            <v>9.8313600000000001</v>
          </cell>
          <cell r="EV29">
            <v>5.0170262756092932</v>
          </cell>
        </row>
        <row r="30">
          <cell r="H30">
            <v>10.81231</v>
          </cell>
          <cell r="I30">
            <v>3.9260137296792674</v>
          </cell>
          <cell r="M30">
            <v>10.249219999999999</v>
          </cell>
          <cell r="N30">
            <v>3.6514190809087133</v>
          </cell>
          <cell r="R30">
            <v>10.971679999999999</v>
          </cell>
          <cell r="S30">
            <v>4.0276362435689439</v>
          </cell>
          <cell r="Y30">
            <v>11.526</v>
          </cell>
          <cell r="Z30">
            <v>11.55997</v>
          </cell>
          <cell r="AB30">
            <v>4.0791287818688904</v>
          </cell>
          <cell r="AD30">
            <v>9.0747900000000001</v>
          </cell>
          <cell r="AE30">
            <v>9.6270600000000002</v>
          </cell>
          <cell r="AF30">
            <v>9.5951400000000007</v>
          </cell>
          <cell r="AL30">
            <v>10.24213</v>
          </cell>
          <cell r="AM30">
            <v>10.866149999999999</v>
          </cell>
          <cell r="AN30">
            <v>10.83</v>
          </cell>
          <cell r="AS30">
            <v>4.530407310332496</v>
          </cell>
          <cell r="BC30">
            <v>10.12607</v>
          </cell>
          <cell r="BD30">
            <v>10.08267</v>
          </cell>
          <cell r="BE30">
            <v>10.0581</v>
          </cell>
          <cell r="BJ30">
            <v>4.7642992784773242</v>
          </cell>
          <cell r="CI30">
            <v>10.187799999999999</v>
          </cell>
          <cell r="CJ30">
            <v>9.6603600000000007</v>
          </cell>
          <cell r="CK30">
            <v>10.188980000000001</v>
          </cell>
          <cell r="CL30">
            <v>4.5302682845933528</v>
          </cell>
          <cell r="DD30">
            <v>9.7851599999999994</v>
          </cell>
          <cell r="DE30">
            <v>10.541449999999999</v>
          </cell>
          <cell r="DF30">
            <v>9.9803899999999999</v>
          </cell>
          <cell r="DG30">
            <v>4.543622122664015</v>
          </cell>
          <cell r="DZ30">
            <v>11.16493</v>
          </cell>
          <cell r="EA30">
            <v>10.675090000000001</v>
          </cell>
          <cell r="EB30">
            <v>10.67497</v>
          </cell>
          <cell r="EC30">
            <v>4.747841321399715</v>
          </cell>
          <cell r="ER30">
            <v>9.6559299999999997</v>
          </cell>
          <cell r="EV30">
            <v>4.9611738077648404</v>
          </cell>
        </row>
        <row r="31">
          <cell r="H31">
            <v>10.603820000000001</v>
          </cell>
          <cell r="I31">
            <v>3.8888961884346873</v>
          </cell>
          <cell r="M31">
            <v>10.054399999999999</v>
          </cell>
          <cell r="N31">
            <v>3.6106603489165501</v>
          </cell>
          <cell r="R31">
            <v>10.758940000000001</v>
          </cell>
          <cell r="S31">
            <v>3.9882216984232777</v>
          </cell>
          <cell r="Y31">
            <v>11.295349999999999</v>
          </cell>
          <cell r="Z31">
            <v>11.32874</v>
          </cell>
          <cell r="AB31">
            <v>4.0321438184129921</v>
          </cell>
          <cell r="AD31">
            <v>8.9146599999999996</v>
          </cell>
          <cell r="AE31">
            <v>9.4534599999999998</v>
          </cell>
          <cell r="AF31">
            <v>9.4221699999999995</v>
          </cell>
          <cell r="AL31">
            <v>10.05082</v>
          </cell>
          <cell r="AM31">
            <v>10.659000000000001</v>
          </cell>
          <cell r="AN31">
            <v>10.62359</v>
          </cell>
          <cell r="AS31">
            <v>4.4848153524739143</v>
          </cell>
          <cell r="BC31">
            <v>9.9392499999999995</v>
          </cell>
          <cell r="BD31">
            <v>9.8964499999999997</v>
          </cell>
          <cell r="BE31">
            <v>9.8725000000000005</v>
          </cell>
          <cell r="BJ31">
            <v>4.7226240578370771</v>
          </cell>
          <cell r="CI31">
            <v>9.9991800000000008</v>
          </cell>
          <cell r="CJ31">
            <v>9.4860299999999995</v>
          </cell>
          <cell r="CK31">
            <v>10.00032</v>
          </cell>
          <cell r="CL31">
            <v>4.4847201339610621</v>
          </cell>
          <cell r="DD31">
            <v>9.6074300000000008</v>
          </cell>
          <cell r="DE31">
            <v>10.343400000000001</v>
          </cell>
          <cell r="DF31">
            <v>9.7975200000000005</v>
          </cell>
          <cell r="DG31">
            <v>4.504238698433749</v>
          </cell>
          <cell r="DZ31">
            <v>10.95077</v>
          </cell>
          <cell r="EA31">
            <v>10.47326</v>
          </cell>
          <cell r="EB31">
            <v>10.473140000000001</v>
          </cell>
          <cell r="EC31">
            <v>4.6977870114026654</v>
          </cell>
          <cell r="ER31">
            <v>9.4857700000000005</v>
          </cell>
          <cell r="EV31">
            <v>4.9072823941176402</v>
          </cell>
        </row>
        <row r="32">
          <cell r="H32">
            <v>10.40194</v>
          </cell>
          <cell r="I32">
            <v>3.8439376823353744</v>
          </cell>
          <cell r="M32">
            <v>9.8657199999999996</v>
          </cell>
          <cell r="N32">
            <v>3.5713352804733756</v>
          </cell>
          <cell r="R32">
            <v>10.55301</v>
          </cell>
          <cell r="S32">
            <v>3.9606145352748534</v>
          </cell>
          <cell r="Y32">
            <v>11.072190000000001</v>
          </cell>
          <cell r="Z32">
            <v>11.105029999999999</v>
          </cell>
          <cell r="AB32">
            <v>3.9934609553580191</v>
          </cell>
          <cell r="AD32">
            <v>8.7593200000000007</v>
          </cell>
          <cell r="AE32">
            <v>9.2851400000000002</v>
          </cell>
          <cell r="AF32">
            <v>9.2544500000000003</v>
          </cell>
          <cell r="AL32">
            <v>9.8654499999999992</v>
          </cell>
          <cell r="AM32">
            <v>10.45837</v>
          </cell>
          <cell r="AN32">
            <v>10.423679999999999</v>
          </cell>
          <cell r="AS32">
            <v>4.4376487073529702</v>
          </cell>
          <cell r="BC32">
            <v>9.7581900000000008</v>
          </cell>
          <cell r="BD32">
            <v>9.7159899999999997</v>
          </cell>
          <cell r="BE32">
            <v>9.6926299999999994</v>
          </cell>
          <cell r="BJ32">
            <v>4.6760299916175363</v>
          </cell>
          <cell r="CI32">
            <v>9.8163900000000002</v>
          </cell>
          <cell r="CJ32">
            <v>9.3170099999999998</v>
          </cell>
          <cell r="CK32">
            <v>9.8175000000000008</v>
          </cell>
          <cell r="CL32">
            <v>4.4451530250857463</v>
          </cell>
          <cell r="DD32">
            <v>9.4351400000000005</v>
          </cell>
          <cell r="DE32">
            <v>10.15152</v>
          </cell>
          <cell r="DF32">
            <v>9.6202799999999993</v>
          </cell>
          <cell r="DG32">
            <v>4.4532444780218672</v>
          </cell>
          <cell r="DZ32">
            <v>10.74335</v>
          </cell>
          <cell r="EA32">
            <v>10.27772</v>
          </cell>
          <cell r="EB32">
            <v>10.277609999999999</v>
          </cell>
          <cell r="EC32">
            <v>4.6524832085312884</v>
          </cell>
          <cell r="ER32">
            <v>9.3206699999999998</v>
          </cell>
          <cell r="EV32">
            <v>4.8561330116938528</v>
          </cell>
        </row>
        <row r="33">
          <cell r="H33">
            <v>10.2064</v>
          </cell>
          <cell r="I33">
            <v>3.8016169788015475</v>
          </cell>
          <cell r="M33">
            <v>9.6829300000000007</v>
          </cell>
          <cell r="N33">
            <v>3.5322626425382531</v>
          </cell>
          <cell r="R33">
            <v>10.35361</v>
          </cell>
          <cell r="S33">
            <v>3.9261583677376866</v>
          </cell>
          <cell r="Y33">
            <v>10.856199999999999</v>
          </cell>
          <cell r="Z33">
            <v>10.888500000000001</v>
          </cell>
          <cell r="AB33">
            <v>3.9542517750723594</v>
          </cell>
          <cell r="AD33">
            <v>8.6086100000000005</v>
          </cell>
          <cell r="AE33">
            <v>9.1218800000000009</v>
          </cell>
          <cell r="AF33">
            <v>9.09178</v>
          </cell>
          <cell r="AL33">
            <v>9.6857699999999998</v>
          </cell>
          <cell r="AM33">
            <v>10.26398</v>
          </cell>
          <cell r="AN33">
            <v>10.229979999999999</v>
          </cell>
          <cell r="AS33">
            <v>4.3949565172272109</v>
          </cell>
          <cell r="BC33">
            <v>9.5826700000000002</v>
          </cell>
          <cell r="BD33">
            <v>9.5410500000000003</v>
          </cell>
          <cell r="BE33">
            <v>9.5182599999999997</v>
          </cell>
          <cell r="BJ33">
            <v>4.6235150010327519</v>
          </cell>
          <cell r="CI33">
            <v>9.6391899999999993</v>
          </cell>
          <cell r="CJ33">
            <v>9.1530799999999992</v>
          </cell>
          <cell r="CK33">
            <v>9.6402699999999992</v>
          </cell>
          <cell r="CL33">
            <v>4.4013879263258282</v>
          </cell>
          <cell r="DD33">
            <v>9.2680600000000002</v>
          </cell>
          <cell r="DE33">
            <v>9.96556</v>
          </cell>
          <cell r="DF33">
            <v>9.4484200000000005</v>
          </cell>
          <cell r="DG33">
            <v>4.4161018540114227</v>
          </cell>
          <cell r="DZ33">
            <v>10.542389999999999</v>
          </cell>
          <cell r="EA33">
            <v>10.088229999999999</v>
          </cell>
          <cell r="EB33">
            <v>10.08812</v>
          </cell>
          <cell r="EC33">
            <v>4.6043573796992199</v>
          </cell>
          <cell r="ER33">
            <v>9.1604399999999995</v>
          </cell>
          <cell r="EV33">
            <v>4.8070017244308261</v>
          </cell>
        </row>
        <row r="34">
          <cell r="H34">
            <v>10.01695</v>
          </cell>
          <cell r="I34">
            <v>3.7686022425789112</v>
          </cell>
          <cell r="M34">
            <v>9.5057899999999993</v>
          </cell>
          <cell r="N34">
            <v>3.5030169268137623</v>
          </cell>
          <cell r="R34">
            <v>10.16046</v>
          </cell>
          <cell r="S34">
            <v>3.8920075214028405</v>
          </cell>
          <cell r="Y34">
            <v>10.6471</v>
          </cell>
          <cell r="Z34">
            <v>10.67887</v>
          </cell>
          <cell r="AB34">
            <v>3.9148707711702535</v>
          </cell>
          <cell r="AD34">
            <v>8.4623200000000001</v>
          </cell>
          <cell r="AE34">
            <v>8.9634900000000002</v>
          </cell>
          <cell r="AF34">
            <v>8.9339499999999994</v>
          </cell>
          <cell r="AL34">
            <v>9.5115700000000007</v>
          </cell>
          <cell r="AM34">
            <v>10.07558</v>
          </cell>
          <cell r="AN34">
            <v>10.042260000000001</v>
          </cell>
          <cell r="AS34">
            <v>4.3501491194211095</v>
          </cell>
          <cell r="BC34">
            <v>9.4124499999999998</v>
          </cell>
          <cell r="BD34">
            <v>9.3713999999999995</v>
          </cell>
          <cell r="BE34">
            <v>9.3491700000000009</v>
          </cell>
          <cell r="BJ34">
            <v>4.574585547053367</v>
          </cell>
          <cell r="CI34">
            <v>9.4673599999999993</v>
          </cell>
          <cell r="CJ34">
            <v>8.99404</v>
          </cell>
          <cell r="CK34">
            <v>9.4684100000000004</v>
          </cell>
          <cell r="CL34">
            <v>4.3536496191396434</v>
          </cell>
          <cell r="DD34">
            <v>9.1059900000000003</v>
          </cell>
          <cell r="DE34">
            <v>9.7852999999999994</v>
          </cell>
          <cell r="DF34">
            <v>9.2817399999999992</v>
          </cell>
          <cell r="DG34">
            <v>4.3664584582816524</v>
          </cell>
          <cell r="DZ34">
            <v>10.347630000000001</v>
          </cell>
          <cell r="EA34">
            <v>9.9045299999999994</v>
          </cell>
          <cell r="EB34">
            <v>9.90442</v>
          </cell>
          <cell r="EC34">
            <v>4.5512736792410191</v>
          </cell>
          <cell r="ER34">
            <v>9.0048899999999996</v>
          </cell>
          <cell r="EV34">
            <v>4.7590176571608023</v>
          </cell>
        </row>
        <row r="35">
          <cell r="H35">
            <v>9.8333300000000001</v>
          </cell>
          <cell r="I35">
            <v>3.7264711372704262</v>
          </cell>
          <cell r="M35">
            <v>9.3340700000000005</v>
          </cell>
          <cell r="N35">
            <v>3.465425085692031</v>
          </cell>
          <cell r="R35">
            <v>9.9733099999999997</v>
          </cell>
          <cell r="S35">
            <v>3.8494407705382816</v>
          </cell>
          <cell r="Y35">
            <v>10.44459</v>
          </cell>
          <cell r="Z35">
            <v>10.475860000000001</v>
          </cell>
          <cell r="AB35">
            <v>3.8746945632675001</v>
          </cell>
          <cell r="AD35">
            <v>8.3203099999999992</v>
          </cell>
          <cell r="AE35">
            <v>8.8097700000000003</v>
          </cell>
          <cell r="AF35">
            <v>8.7807899999999997</v>
          </cell>
          <cell r="AL35">
            <v>9.3426200000000001</v>
          </cell>
          <cell r="AM35">
            <v>9.8929399999999994</v>
          </cell>
          <cell r="AN35">
            <v>9.8602600000000002</v>
          </cell>
          <cell r="AS35">
            <v>4.3095795398875314</v>
          </cell>
          <cell r="BC35">
            <v>9.2473399999999994</v>
          </cell>
          <cell r="BD35">
            <v>9.2068499999999993</v>
          </cell>
          <cell r="BE35">
            <v>9.1851500000000001</v>
          </cell>
          <cell r="BJ35">
            <v>4.5295783748013907</v>
          </cell>
          <cell r="CI35">
            <v>9.3006899999999995</v>
          </cell>
          <cell r="CJ35">
            <v>8.8397000000000006</v>
          </cell>
          <cell r="CK35">
            <v>9.3017199999999995</v>
          </cell>
          <cell r="CL35">
            <v>4.310909678082675</v>
          </cell>
          <cell r="DD35">
            <v>8.9487299999999994</v>
          </cell>
          <cell r="DE35">
            <v>9.6104900000000004</v>
          </cell>
          <cell r="DF35">
            <v>9.1200299999999999</v>
          </cell>
          <cell r="DG35">
            <v>4.3303949845197032</v>
          </cell>
          <cell r="DZ35">
            <v>10.15882</v>
          </cell>
          <cell r="EA35">
            <v>9.7263999999999999</v>
          </cell>
          <cell r="EB35">
            <v>9.7263000000000002</v>
          </cell>
          <cell r="EC35">
            <v>4.5028761551595409</v>
          </cell>
          <cell r="ER35">
            <v>8.8538399999999999</v>
          </cell>
          <cell r="EV35">
            <v>4.7122912200612266</v>
          </cell>
        </row>
        <row r="36">
          <cell r="H36">
            <v>9.6553100000000001</v>
          </cell>
          <cell r="I36">
            <v>3.6845662709961147</v>
          </cell>
          <cell r="M36">
            <v>9.1675599999999999</v>
          </cell>
          <cell r="N36">
            <v>3.4282551303534969</v>
          </cell>
          <cell r="R36">
            <v>9.7919300000000007</v>
          </cell>
          <cell r="S36">
            <v>3.818999471169926</v>
          </cell>
          <cell r="Y36">
            <v>10.24841</v>
          </cell>
          <cell r="Z36">
            <v>10.27918</v>
          </cell>
          <cell r="AB36">
            <v>3.8334546622114107</v>
          </cell>
          <cell r="AD36">
            <v>8.1823899999999998</v>
          </cell>
          <cell r="AE36">
            <v>8.6605600000000003</v>
          </cell>
          <cell r="AF36">
            <v>8.6320999999999994</v>
          </cell>
          <cell r="AL36">
            <v>9.1787200000000002</v>
          </cell>
          <cell r="AM36">
            <v>9.7158300000000004</v>
          </cell>
          <cell r="AN36">
            <v>9.6837700000000009</v>
          </cell>
          <cell r="AS36">
            <v>4.2658181108410353</v>
          </cell>
          <cell r="BC36">
            <v>9.0871300000000002</v>
          </cell>
          <cell r="BD36">
            <v>9.0471800000000009</v>
          </cell>
          <cell r="BE36">
            <v>9.0259999999999998</v>
          </cell>
          <cell r="BJ36">
            <v>4.4868527004768843</v>
          </cell>
          <cell r="CI36">
            <v>9.1389800000000001</v>
          </cell>
          <cell r="CJ36">
            <v>8.6898900000000001</v>
          </cell>
          <cell r="CK36">
            <v>9.1399799999999995</v>
          </cell>
          <cell r="CL36">
            <v>4.2730256054852589</v>
          </cell>
          <cell r="DD36">
            <v>8.7960899999999995</v>
          </cell>
          <cell r="DE36">
            <v>9.4409200000000002</v>
          </cell>
          <cell r="DF36">
            <v>8.9631100000000004</v>
          </cell>
          <cell r="DG36">
            <v>4.2807031490741387</v>
          </cell>
          <cell r="DZ36">
            <v>9.9757200000000008</v>
          </cell>
          <cell r="EA36">
            <v>9.5536200000000004</v>
          </cell>
          <cell r="EB36">
            <v>9.5535200000000007</v>
          </cell>
          <cell r="EC36">
            <v>4.4586388609146876</v>
          </cell>
          <cell r="ER36">
            <v>8.7071100000000001</v>
          </cell>
          <cell r="EV36">
            <v>4.6668491895385245</v>
          </cell>
        </row>
        <row r="37">
          <cell r="H37">
            <v>9.4826800000000002</v>
          </cell>
          <cell r="I37">
            <v>3.653050261378965</v>
          </cell>
          <cell r="M37">
            <v>9.0060500000000001</v>
          </cell>
          <cell r="N37">
            <v>3.3988833771390059</v>
          </cell>
          <cell r="R37">
            <v>9.6160700000000006</v>
          </cell>
          <cell r="S37">
            <v>3.7857855009209018</v>
          </cell>
          <cell r="Y37">
            <v>10.058299999999999</v>
          </cell>
          <cell r="Z37">
            <v>10.0886</v>
          </cell>
          <cell r="AB37">
            <v>3.7995887140305218</v>
          </cell>
          <cell r="AD37">
            <v>8.0484299999999998</v>
          </cell>
          <cell r="AE37">
            <v>8.5156700000000001</v>
          </cell>
          <cell r="AF37">
            <v>8.4877199999999995</v>
          </cell>
          <cell r="AL37">
            <v>9.0196799999999993</v>
          </cell>
          <cell r="AM37">
            <v>9.5440199999999997</v>
          </cell>
          <cell r="AN37">
            <v>9.5125600000000006</v>
          </cell>
          <cell r="AS37">
            <v>4.2261531683507325</v>
          </cell>
          <cell r="BC37">
            <v>8.9316300000000002</v>
          </cell>
          <cell r="BD37">
            <v>8.89222</v>
          </cell>
          <cell r="BE37">
            <v>8.8715299999999999</v>
          </cell>
          <cell r="BJ37">
            <v>4.4467261588698737</v>
          </cell>
          <cell r="CI37">
            <v>8.98203</v>
          </cell>
          <cell r="CJ37">
            <v>8.5444200000000006</v>
          </cell>
          <cell r="CK37">
            <v>8.9830100000000002</v>
          </cell>
          <cell r="CL37">
            <v>4.230113816840575</v>
          </cell>
          <cell r="DD37">
            <v>8.6478999999999999</v>
          </cell>
          <cell r="DE37">
            <v>9.2764000000000006</v>
          </cell>
          <cell r="DF37">
            <v>8.8107799999999994</v>
          </cell>
          <cell r="DG37">
            <v>4.2447905374833894</v>
          </cell>
          <cell r="DZ37">
            <v>9.7981200000000008</v>
          </cell>
          <cell r="EA37">
            <v>9.3859899999999996</v>
          </cell>
          <cell r="EB37">
            <v>9.3858899999999998</v>
          </cell>
          <cell r="EC37">
            <v>4.4112871469224046</v>
          </cell>
          <cell r="ER37">
            <v>8.5645600000000002</v>
          </cell>
          <cell r="EV37">
            <v>4.6142968433535714</v>
          </cell>
        </row>
        <row r="38">
          <cell r="H38">
            <v>9.3152100000000004</v>
          </cell>
          <cell r="I38">
            <v>3.6111938924587861</v>
          </cell>
          <cell r="M38">
            <v>8.8493499999999994</v>
          </cell>
          <cell r="N38">
            <v>3.3603795216896604</v>
          </cell>
          <cell r="R38">
            <v>9.4455200000000001</v>
          </cell>
          <cell r="S38">
            <v>3.7533875984101517</v>
          </cell>
          <cell r="Y38">
            <v>9.8740199999999998</v>
          </cell>
          <cell r="Z38">
            <v>9.9038500000000003</v>
          </cell>
          <cell r="AB38">
            <v>3.7644644190975018</v>
          </cell>
          <cell r="AD38">
            <v>7.9182600000000001</v>
          </cell>
          <cell r="AE38">
            <v>8.3749400000000005</v>
          </cell>
          <cell r="AF38">
            <v>8.3474799999999991</v>
          </cell>
          <cell r="AL38">
            <v>8.8652999999999995</v>
          </cell>
          <cell r="AM38">
            <v>9.3773199999999992</v>
          </cell>
          <cell r="AN38">
            <v>9.3464399999999994</v>
          </cell>
          <cell r="AS38">
            <v>4.1830265426192614</v>
          </cell>
          <cell r="BC38">
            <v>8.7806700000000006</v>
          </cell>
          <cell r="BD38">
            <v>8.7417700000000007</v>
          </cell>
          <cell r="BE38">
            <v>8.7215699999999998</v>
          </cell>
          <cell r="BJ38">
            <v>4.4002568699268441</v>
          </cell>
          <cell r="CI38">
            <v>8.8296700000000001</v>
          </cell>
          <cell r="CJ38">
            <v>8.4031300000000009</v>
          </cell>
          <cell r="CK38">
            <v>8.8306199999999997</v>
          </cell>
          <cell r="CL38">
            <v>4.1908385881197496</v>
          </cell>
          <cell r="DD38">
            <v>8.5039899999999999</v>
          </cell>
          <cell r="DE38">
            <v>9.1167099999999994</v>
          </cell>
          <cell r="DF38">
            <v>8.6628699999999998</v>
          </cell>
          <cell r="DG38">
            <v>4.2032874680681953</v>
          </cell>
          <cell r="DZ38">
            <v>9.6257999999999999</v>
          </cell>
          <cell r="EA38">
            <v>9.2232900000000004</v>
          </cell>
          <cell r="EB38">
            <v>9.2231900000000007</v>
          </cell>
          <cell r="EC38">
            <v>4.3664733579791282</v>
          </cell>
          <cell r="ER38">
            <v>8.4260099999999998</v>
          </cell>
          <cell r="EV38">
            <v>4.5714794310871554</v>
          </cell>
        </row>
        <row r="39">
          <cell r="H39">
            <v>9.1527200000000004</v>
          </cell>
          <cell r="I39">
            <v>3.5770506799737145</v>
          </cell>
          <cell r="M39">
            <v>8.6972699999999996</v>
          </cell>
          <cell r="N39">
            <v>3.3308261893008062</v>
          </cell>
          <cell r="R39">
            <v>9.2800799999999999</v>
          </cell>
          <cell r="S39">
            <v>3.7216063024136936</v>
          </cell>
          <cell r="Y39">
            <v>9.6953399999999998</v>
          </cell>
          <cell r="Z39">
            <v>9.7247199999999996</v>
          </cell>
          <cell r="AB39">
            <v>3.7268772956025042</v>
          </cell>
          <cell r="AD39">
            <v>7.7917500000000004</v>
          </cell>
          <cell r="AE39">
            <v>8.2382100000000005</v>
          </cell>
          <cell r="AF39">
            <v>8.2112300000000005</v>
          </cell>
          <cell r="AL39">
            <v>8.7154000000000007</v>
          </cell>
          <cell r="AM39">
            <v>9.2155100000000001</v>
          </cell>
          <cell r="AN39">
            <v>9.1851900000000004</v>
          </cell>
          <cell r="AS39">
            <v>4.1429087944937493</v>
          </cell>
          <cell r="BC39">
            <v>8.6340699999999995</v>
          </cell>
          <cell r="BD39">
            <v>8.5956799999999998</v>
          </cell>
          <cell r="BE39">
            <v>8.5759399999999992</v>
          </cell>
          <cell r="BJ39">
            <v>4.3557041500501548</v>
          </cell>
          <cell r="CI39">
            <v>8.6817100000000007</v>
          </cell>
          <cell r="CJ39">
            <v>8.26586</v>
          </cell>
          <cell r="CK39">
            <v>8.6826399999999992</v>
          </cell>
          <cell r="CL39">
            <v>4.1465665201652069</v>
          </cell>
          <cell r="DD39">
            <v>8.3641900000000007</v>
          </cell>
          <cell r="DE39">
            <v>8.9616900000000008</v>
          </cell>
          <cell r="DF39">
            <v>8.5191999999999997</v>
          </cell>
          <cell r="DG39">
            <v>4.1560548105128436</v>
          </cell>
          <cell r="DZ39">
            <v>9.4585500000000007</v>
          </cell>
          <cell r="EA39">
            <v>9.0653400000000008</v>
          </cell>
          <cell r="EB39">
            <v>9.0652500000000007</v>
          </cell>
          <cell r="EC39">
            <v>4.3258633706106941</v>
          </cell>
          <cell r="ER39">
            <v>8.2913200000000007</v>
          </cell>
          <cell r="EV39">
            <v>4.5271630161147769</v>
          </cell>
        </row>
        <row r="40">
          <cell r="H40">
            <v>8.9949999999999992</v>
          </cell>
          <cell r="I40">
            <v>3.5340952048750207</v>
          </cell>
          <cell r="M40">
            <v>8.5496300000000005</v>
          </cell>
          <cell r="N40">
            <v>3.2901934604656624</v>
          </cell>
          <cell r="R40">
            <v>9.1195400000000006</v>
          </cell>
          <cell r="S40">
            <v>3.6877189672179789</v>
          </cell>
          <cell r="Y40">
            <v>9.5220400000000005</v>
          </cell>
          <cell r="Z40">
            <v>9.5509699999999995</v>
          </cell>
          <cell r="AB40">
            <v>3.6876384156920849</v>
          </cell>
          <cell r="AD40">
            <v>7.6687599999999998</v>
          </cell>
          <cell r="AE40">
            <v>8.1053499999999996</v>
          </cell>
          <cell r="AF40">
            <v>8.07883</v>
          </cell>
          <cell r="AL40">
            <v>8.56982</v>
          </cell>
          <cell r="AM40">
            <v>9.0584299999999995</v>
          </cell>
          <cell r="AN40">
            <v>9.0286500000000007</v>
          </cell>
          <cell r="AS40">
            <v>4.0979757468033728</v>
          </cell>
          <cell r="BC40">
            <v>8.4916499999999999</v>
          </cell>
          <cell r="BD40">
            <v>8.4537600000000008</v>
          </cell>
          <cell r="BE40">
            <v>8.4344699999999992</v>
          </cell>
          <cell r="BJ40">
            <v>4.3130485696840637</v>
          </cell>
          <cell r="CI40">
            <v>8.5379900000000006</v>
          </cell>
          <cell r="CJ40">
            <v>8.1324699999999996</v>
          </cell>
          <cell r="CK40">
            <v>8.5388999999999999</v>
          </cell>
          <cell r="CL40">
            <v>4.1059405061172338</v>
          </cell>
          <cell r="DD40">
            <v>8.2283500000000007</v>
          </cell>
          <cell r="DE40">
            <v>8.81114</v>
          </cell>
          <cell r="DF40">
            <v>8.3796400000000002</v>
          </cell>
          <cell r="DG40">
            <v>4.1226546935415609</v>
          </cell>
          <cell r="DZ40">
            <v>9.29617</v>
          </cell>
          <cell r="EA40">
            <v>8.9119700000000002</v>
          </cell>
          <cell r="EB40">
            <v>8.91188</v>
          </cell>
          <cell r="EC40">
            <v>4.2800324348784002</v>
          </cell>
          <cell r="ER40">
            <v>8.1603600000000007</v>
          </cell>
          <cell r="EV40">
            <v>4.4765443358720791</v>
          </cell>
        </row>
        <row r="41">
          <cell r="H41">
            <v>8.8418700000000001</v>
          </cell>
          <cell r="I41">
            <v>3.4976321406317012</v>
          </cell>
          <cell r="M41">
            <v>8.4062699999999992</v>
          </cell>
          <cell r="N41">
            <v>3.2659163647961176</v>
          </cell>
          <cell r="R41">
            <v>8.9637100000000007</v>
          </cell>
          <cell r="S41">
            <v>3.6622758279238887</v>
          </cell>
          <cell r="Y41">
            <v>9.3538999999999994</v>
          </cell>
          <cell r="Z41">
            <v>9.3824100000000001</v>
          </cell>
          <cell r="AB41">
            <v>3.6539769034509284</v>
          </cell>
          <cell r="AD41">
            <v>7.5491599999999996</v>
          </cell>
          <cell r="AE41">
            <v>7.9761899999999999</v>
          </cell>
          <cell r="AF41">
            <v>7.9501200000000001</v>
          </cell>
          <cell r="AL41">
            <v>8.4283999999999999</v>
          </cell>
          <cell r="AM41">
            <v>8.9058799999999998</v>
          </cell>
          <cell r="AN41">
            <v>8.8766200000000008</v>
          </cell>
          <cell r="AS41">
            <v>4.0574763637395428</v>
          </cell>
          <cell r="BC41">
            <v>8.3532799999999998</v>
          </cell>
          <cell r="BD41">
            <v>8.3158799999999999</v>
          </cell>
          <cell r="BE41">
            <v>8.2970199999999998</v>
          </cell>
          <cell r="BJ41">
            <v>4.2729245551871298</v>
          </cell>
          <cell r="CI41">
            <v>8.3983600000000003</v>
          </cell>
          <cell r="CJ41">
            <v>8.0028100000000002</v>
          </cell>
          <cell r="CK41">
            <v>8.3992400000000007</v>
          </cell>
          <cell r="CL41">
            <v>4.0693445491473135</v>
          </cell>
          <cell r="DD41">
            <v>8.09633</v>
          </cell>
          <cell r="DE41">
            <v>8.6649100000000008</v>
          </cell>
          <cell r="DF41">
            <v>8.2440099999999994</v>
          </cell>
          <cell r="DG41">
            <v>4.0827964211509471</v>
          </cell>
          <cell r="DZ41">
            <v>9.1384899999999991</v>
          </cell>
          <cell r="EA41">
            <v>8.7629900000000003</v>
          </cell>
          <cell r="EB41">
            <v>8.7629000000000001</v>
          </cell>
          <cell r="EC41">
            <v>4.2360223481927584</v>
          </cell>
          <cell r="ER41">
            <v>8.0329800000000002</v>
          </cell>
          <cell r="EV41">
            <v>4.4344708680492673</v>
          </cell>
        </row>
        <row r="42">
          <cell r="H42">
            <v>8.6931700000000003</v>
          </cell>
          <cell r="I42">
            <v>3.4688295284337478</v>
          </cell>
          <cell r="M42">
            <v>8.2670200000000005</v>
          </cell>
          <cell r="N42">
            <v>3.2299301554405968</v>
          </cell>
          <cell r="R42">
            <v>8.8124199999999995</v>
          </cell>
          <cell r="S42">
            <v>3.6264893530326692</v>
          </cell>
          <cell r="Y42">
            <v>9.1907300000000003</v>
          </cell>
          <cell r="Z42">
            <v>9.2188199999999991</v>
          </cell>
          <cell r="AB42">
            <v>3.6183124767030783</v>
          </cell>
          <cell r="AD42">
            <v>7.4328399999999997</v>
          </cell>
          <cell r="AE42">
            <v>7.8506099999999996</v>
          </cell>
          <cell r="AF42">
            <v>7.8249700000000004</v>
          </cell>
          <cell r="AL42">
            <v>8.2909699999999997</v>
          </cell>
          <cell r="AM42">
            <v>8.7576900000000002</v>
          </cell>
          <cell r="AN42">
            <v>8.7289499999999993</v>
          </cell>
          <cell r="AS42">
            <v>4.0199018662607777</v>
          </cell>
          <cell r="BC42">
            <v>8.2187900000000003</v>
          </cell>
          <cell r="BD42">
            <v>8.18187</v>
          </cell>
          <cell r="BE42">
            <v>8.16343</v>
          </cell>
          <cell r="BJ42">
            <v>4.2336485672804791</v>
          </cell>
          <cell r="CI42">
            <v>8.2626500000000007</v>
          </cell>
          <cell r="CJ42">
            <v>7.8767399999999999</v>
          </cell>
          <cell r="CK42">
            <v>8.2635100000000001</v>
          </cell>
          <cell r="CL42">
            <v>4.0338670299480128</v>
          </cell>
          <cell r="DD42">
            <v>7.9679900000000004</v>
          </cell>
          <cell r="DE42">
            <v>8.5228300000000008</v>
          </cell>
          <cell r="DF42">
            <v>8.1121700000000008</v>
          </cell>
          <cell r="DG42">
            <v>4.046656752539457</v>
          </cell>
          <cell r="DZ42">
            <v>8.9853299999999994</v>
          </cell>
          <cell r="EA42">
            <v>8.6182499999999997</v>
          </cell>
          <cell r="EB42">
            <v>8.6181599999999996</v>
          </cell>
          <cell r="EC42">
            <v>4.1875403496274277</v>
          </cell>
          <cell r="ER42">
            <v>7.9090600000000002</v>
          </cell>
          <cell r="EV42">
            <v>4.3918559654321232</v>
          </cell>
        </row>
        <row r="43">
          <cell r="H43">
            <v>8.5487099999999998</v>
          </cell>
          <cell r="I43">
            <v>3.4276994008792805</v>
          </cell>
          <cell r="M43">
            <v>8.1317199999999996</v>
          </cell>
          <cell r="N43">
            <v>3.2006449571533313</v>
          </cell>
          <cell r="R43">
            <v>8.6654800000000005</v>
          </cell>
          <cell r="S43">
            <v>3.5968888964339474</v>
          </cell>
          <cell r="Y43">
            <v>9.03233</v>
          </cell>
          <cell r="Z43">
            <v>9.0600199999999997</v>
          </cell>
          <cell r="AB43">
            <v>3.5783226624532816</v>
          </cell>
          <cell r="AD43">
            <v>7.3196700000000003</v>
          </cell>
          <cell r="AE43">
            <v>7.7284800000000002</v>
          </cell>
          <cell r="AF43">
            <v>7.7032499999999997</v>
          </cell>
          <cell r="AL43">
            <v>8.1574000000000009</v>
          </cell>
          <cell r="AM43">
            <v>8.6137099999999993</v>
          </cell>
          <cell r="AN43">
            <v>8.5854499999999998</v>
          </cell>
          <cell r="AS43">
            <v>3.976710149727225</v>
          </cell>
          <cell r="BC43">
            <v>8.0880500000000008</v>
          </cell>
          <cell r="BD43">
            <v>8.0515899999999991</v>
          </cell>
          <cell r="BE43">
            <v>8.0335599999999996</v>
          </cell>
          <cell r="BJ43">
            <v>4.1874412430642494</v>
          </cell>
          <cell r="CI43">
            <v>8.1307200000000002</v>
          </cell>
          <cell r="CJ43">
            <v>7.75413</v>
          </cell>
          <cell r="CK43">
            <v>8.1315600000000003</v>
          </cell>
          <cell r="CL43">
            <v>3.9926680875466136</v>
          </cell>
          <cell r="DD43">
            <v>7.8431800000000003</v>
          </cell>
          <cell r="DE43">
            <v>8.3847400000000007</v>
          </cell>
          <cell r="DF43">
            <v>7.9839799999999999</v>
          </cell>
          <cell r="DG43">
            <v>4.0034896803848863</v>
          </cell>
          <cell r="DZ43">
            <v>8.8365200000000002</v>
          </cell>
          <cell r="EA43">
            <v>8.4775799999999997</v>
          </cell>
          <cell r="EB43">
            <v>8.4774999999999991</v>
          </cell>
          <cell r="EC43">
            <v>4.1507394741346904</v>
          </cell>
          <cell r="ER43">
            <v>7.7884700000000002</v>
          </cell>
          <cell r="EV43">
            <v>4.3410769665184201</v>
          </cell>
        </row>
        <row r="44">
          <cell r="H44">
            <v>8.4083600000000001</v>
          </cell>
          <cell r="I44">
            <v>3.3948991391150596</v>
          </cell>
          <cell r="M44">
            <v>8.0002399999999998</v>
          </cell>
          <cell r="N44">
            <v>3.1708470917533038</v>
          </cell>
          <cell r="R44">
            <v>8.5227500000000003</v>
          </cell>
          <cell r="S44">
            <v>3.567942778182065</v>
          </cell>
          <cell r="Y44">
            <v>8.8785299999999996</v>
          </cell>
          <cell r="Z44">
            <v>8.9058299999999999</v>
          </cell>
          <cell r="AB44">
            <v>3.5437450570166007</v>
          </cell>
          <cell r="AD44">
            <v>7.2095399999999996</v>
          </cell>
          <cell r="AE44">
            <v>7.6096599999999999</v>
          </cell>
          <cell r="AF44">
            <v>7.5848500000000003</v>
          </cell>
          <cell r="AL44">
            <v>8.0275300000000005</v>
          </cell>
          <cell r="AM44">
            <v>8.47377</v>
          </cell>
          <cell r="AN44">
            <v>8.4459900000000001</v>
          </cell>
          <cell r="AS44">
            <v>3.9453850646653521</v>
          </cell>
          <cell r="BC44">
            <v>7.9609199999999998</v>
          </cell>
          <cell r="BD44">
            <v>7.9249099999999997</v>
          </cell>
          <cell r="BE44">
            <v>7.9072800000000001</v>
          </cell>
          <cell r="BJ44">
            <v>4.1512299446162526</v>
          </cell>
          <cell r="CI44">
            <v>8.0024499999999996</v>
          </cell>
          <cell r="CJ44">
            <v>7.6348599999999998</v>
          </cell>
          <cell r="CK44">
            <v>8.0032599999999992</v>
          </cell>
          <cell r="CL44">
            <v>3.9549027872014531</v>
          </cell>
          <cell r="DD44">
            <v>7.7217799999999999</v>
          </cell>
          <cell r="DE44">
            <v>8.2505000000000006</v>
          </cell>
          <cell r="DF44">
            <v>7.8593200000000003</v>
          </cell>
          <cell r="DG44">
            <v>3.9629640713998437</v>
          </cell>
          <cell r="DZ44">
            <v>8.6918900000000008</v>
          </cell>
          <cell r="EA44">
            <v>8.34084</v>
          </cell>
          <cell r="EB44">
            <v>8.3407599999999995</v>
          </cell>
          <cell r="EC44">
            <v>4.1070875868172152</v>
          </cell>
          <cell r="ER44">
            <v>7.6711</v>
          </cell>
          <cell r="EV44">
            <v>4.2989132219148907</v>
          </cell>
        </row>
        <row r="45">
          <cell r="H45">
            <v>8.2719400000000007</v>
          </cell>
          <cell r="I45">
            <v>3.3587490953457255</v>
          </cell>
          <cell r="M45">
            <v>7.87242</v>
          </cell>
          <cell r="N45">
            <v>3.135414124114666</v>
          </cell>
          <cell r="R45">
            <v>8.3840500000000002</v>
          </cell>
          <cell r="S45">
            <v>3.5341319223762824</v>
          </cell>
          <cell r="Y45">
            <v>8.7291500000000006</v>
          </cell>
          <cell r="Z45">
            <v>8.7560699999999994</v>
          </cell>
          <cell r="AB45">
            <v>3.5141836510894642</v>
          </cell>
          <cell r="AD45">
            <v>7.1023399999999999</v>
          </cell>
          <cell r="AE45">
            <v>7.4940600000000002</v>
          </cell>
          <cell r="AF45">
            <v>7.4696300000000004</v>
          </cell>
          <cell r="AL45">
            <v>7.9012399999999996</v>
          </cell>
          <cell r="AM45">
            <v>8.3377300000000005</v>
          </cell>
          <cell r="AN45">
            <v>8.3104200000000006</v>
          </cell>
          <cell r="AS45">
            <v>3.8992494432814606</v>
          </cell>
          <cell r="BC45">
            <v>7.8372599999999997</v>
          </cell>
          <cell r="BD45">
            <v>7.8017000000000003</v>
          </cell>
          <cell r="BE45">
            <v>7.7844499999999996</v>
          </cell>
          <cell r="BJ45">
            <v>4.1070055083622936</v>
          </cell>
          <cell r="CI45">
            <v>7.8776799999999998</v>
          </cell>
          <cell r="CJ45">
            <v>7.5188100000000002</v>
          </cell>
          <cell r="CK45">
            <v>7.8784799999999997</v>
          </cell>
          <cell r="CL45">
            <v>3.918471244710453</v>
          </cell>
          <cell r="DD45">
            <v>7.6036700000000002</v>
          </cell>
          <cell r="DE45">
            <v>8.1199700000000004</v>
          </cell>
          <cell r="DF45">
            <v>7.7380500000000003</v>
          </cell>
          <cell r="DG45">
            <v>3.9248425609179627</v>
          </cell>
          <cell r="DZ45">
            <v>8.5512899999999998</v>
          </cell>
          <cell r="EA45">
            <v>8.2078900000000008</v>
          </cell>
          <cell r="EB45">
            <v>8.2078000000000007</v>
          </cell>
          <cell r="EC45">
            <v>4.0661566436390739</v>
          </cell>
          <cell r="ER45">
            <v>7.5568299999999997</v>
          </cell>
          <cell r="EV45">
            <v>4.2560732339880225</v>
          </cell>
        </row>
        <row r="46">
          <cell r="H46">
            <v>8.1393299999999993</v>
          </cell>
          <cell r="I46">
            <v>3.3294498427527408</v>
          </cell>
          <cell r="M46">
            <v>7.7481499999999999</v>
          </cell>
          <cell r="N46">
            <v>3.1085395347927314</v>
          </cell>
          <cell r="R46">
            <v>8.2492400000000004</v>
          </cell>
          <cell r="S46">
            <v>3.505947355108896</v>
          </cell>
          <cell r="Y46">
            <v>8.5840300000000003</v>
          </cell>
          <cell r="Z46">
            <v>8.6105800000000006</v>
          </cell>
          <cell r="AB46">
            <v>3.4811569740484938</v>
          </cell>
          <cell r="AD46">
            <v>6.9979699999999996</v>
          </cell>
          <cell r="AE46">
            <v>7.3815400000000002</v>
          </cell>
          <cell r="AF46">
            <v>7.3574999999999999</v>
          </cell>
          <cell r="AL46">
            <v>7.7783899999999999</v>
          </cell>
          <cell r="AM46">
            <v>8.2054500000000008</v>
          </cell>
          <cell r="AN46">
            <v>8.1785800000000002</v>
          </cell>
          <cell r="AS46">
            <v>3.8641227927314059</v>
          </cell>
          <cell r="BC46">
            <v>7.7169499999999998</v>
          </cell>
          <cell r="BD46">
            <v>7.6818299999999997</v>
          </cell>
          <cell r="BE46">
            <v>7.6649500000000002</v>
          </cell>
          <cell r="BJ46">
            <v>4.0723023254538582</v>
          </cell>
          <cell r="CI46">
            <v>7.75631</v>
          </cell>
          <cell r="CJ46">
            <v>7.4058599999999997</v>
          </cell>
          <cell r="CK46">
            <v>7.7570899999999998</v>
          </cell>
          <cell r="CL46">
            <v>3.8764730437121919</v>
          </cell>
          <cell r="DD46">
            <v>7.4887300000000003</v>
          </cell>
          <cell r="DE46">
            <v>7.9930099999999999</v>
          </cell>
          <cell r="DF46">
            <v>7.6200599999999996</v>
          </cell>
          <cell r="DG46">
            <v>3.889534286461549</v>
          </cell>
          <cell r="DZ46">
            <v>8.4145800000000008</v>
          </cell>
          <cell r="EA46">
            <v>8.0785800000000005</v>
          </cell>
          <cell r="EB46">
            <v>8.0784900000000004</v>
          </cell>
          <cell r="EC46">
            <v>4.0270313203425445</v>
          </cell>
          <cell r="ER46">
            <v>7.4455600000000004</v>
          </cell>
          <cell r="EV46">
            <v>4.2135812215489121</v>
          </cell>
        </row>
        <row r="47">
          <cell r="H47">
            <v>8.01037</v>
          </cell>
          <cell r="I47">
            <v>3.2945571685913944</v>
          </cell>
          <cell r="M47">
            <v>7.6272799999999998</v>
          </cell>
          <cell r="N47">
            <v>3.0757133499683675</v>
          </cell>
          <cell r="R47">
            <v>8.1181800000000006</v>
          </cell>
          <cell r="S47">
            <v>3.4762089140585317</v>
          </cell>
          <cell r="Y47">
            <v>8.4429999999999996</v>
          </cell>
          <cell r="Z47">
            <v>8.4691899999999993</v>
          </cell>
          <cell r="AB47">
            <v>3.443860212376082</v>
          </cell>
          <cell r="AD47">
            <v>6.8963299999999998</v>
          </cell>
          <cell r="AE47">
            <v>7.2720000000000002</v>
          </cell>
          <cell r="AF47">
            <v>7.2483300000000002</v>
          </cell>
          <cell r="AL47">
            <v>7.6588700000000003</v>
          </cell>
          <cell r="AM47">
            <v>8.0767799999999994</v>
          </cell>
          <cell r="AN47">
            <v>8.0503499999999999</v>
          </cell>
          <cell r="AS47">
            <v>3.8320137439011859</v>
          </cell>
          <cell r="BC47">
            <v>7.5998799999999997</v>
          </cell>
          <cell r="BD47">
            <v>7.5651900000000003</v>
          </cell>
          <cell r="BE47">
            <v>7.5486700000000004</v>
          </cell>
          <cell r="BJ47">
            <v>4.0295544254922433</v>
          </cell>
          <cell r="CI47">
            <v>7.6382000000000003</v>
          </cell>
          <cell r="CJ47">
            <v>7.2959100000000001</v>
          </cell>
          <cell r="CK47">
            <v>7.63896</v>
          </cell>
          <cell r="CL47">
            <v>3.8450508520155857</v>
          </cell>
          <cell r="DD47">
            <v>7.3768599999999998</v>
          </cell>
          <cell r="DE47">
            <v>7.8695000000000004</v>
          </cell>
          <cell r="DF47">
            <v>7.5052199999999996</v>
          </cell>
          <cell r="DG47">
            <v>3.8563764682304491</v>
          </cell>
          <cell r="DZ47">
            <v>8.2816200000000002</v>
          </cell>
          <cell r="EA47">
            <v>7.9527799999999997</v>
          </cell>
          <cell r="EB47">
            <v>7.9527000000000001</v>
          </cell>
          <cell r="EC47">
            <v>3.9813554131655771</v>
          </cell>
          <cell r="ER47">
            <v>7.3371700000000004</v>
          </cell>
          <cell r="EV47">
            <v>4.1789231955382533</v>
          </cell>
        </row>
        <row r="48">
          <cell r="H48">
            <v>7.8849400000000003</v>
          </cell>
          <cell r="I48">
            <v>3.2580840825493507</v>
          </cell>
          <cell r="M48">
            <v>7.50969</v>
          </cell>
          <cell r="N48">
            <v>3.0408820612659593</v>
          </cell>
          <cell r="R48">
            <v>7.9907399999999997</v>
          </cell>
          <cell r="S48">
            <v>3.4523950221849731</v>
          </cell>
          <cell r="Y48">
            <v>8.3059200000000004</v>
          </cell>
          <cell r="Z48">
            <v>8.3317599999999992</v>
          </cell>
          <cell r="AB48">
            <v>3.4098734045377999</v>
          </cell>
          <cell r="AD48">
            <v>6.7973299999999997</v>
          </cell>
          <cell r="AE48">
            <v>7.1653399999999996</v>
          </cell>
          <cell r="AF48">
            <v>7.1420300000000001</v>
          </cell>
          <cell r="AL48">
            <v>7.5425500000000003</v>
          </cell>
          <cell r="AM48">
            <v>7.9516099999999996</v>
          </cell>
          <cell r="AN48">
            <v>7.9255899999999997</v>
          </cell>
          <cell r="AS48">
            <v>3.7924717160802146</v>
          </cell>
          <cell r="BC48">
            <v>7.4859200000000001</v>
          </cell>
          <cell r="BD48">
            <v>7.4516499999999999</v>
          </cell>
          <cell r="BE48">
            <v>7.4354800000000001</v>
          </cell>
          <cell r="BJ48">
            <v>3.9865517293871111</v>
          </cell>
          <cell r="CI48">
            <v>7.5232400000000004</v>
          </cell>
          <cell r="CJ48">
            <v>7.1888500000000004</v>
          </cell>
          <cell r="CK48">
            <v>7.5239799999999999</v>
          </cell>
          <cell r="CL48">
            <v>3.8060368937369304</v>
          </cell>
          <cell r="DD48">
            <v>7.2679299999999998</v>
          </cell>
          <cell r="DE48">
            <v>7.7493100000000004</v>
          </cell>
          <cell r="DF48">
            <v>7.3934199999999999</v>
          </cell>
          <cell r="DG48">
            <v>3.8145420419453124</v>
          </cell>
          <cell r="DZ48">
            <v>8.1522699999999997</v>
          </cell>
          <cell r="EA48">
            <v>7.8303700000000003</v>
          </cell>
          <cell r="EB48">
            <v>7.8303000000000003</v>
          </cell>
          <cell r="EC48">
            <v>3.9464738981180858</v>
          </cell>
          <cell r="ER48">
            <v>7.2315800000000001</v>
          </cell>
          <cell r="EV48">
            <v>4.1343555217365768</v>
          </cell>
        </row>
        <row r="49">
          <cell r="H49">
            <v>7.7629200000000003</v>
          </cell>
          <cell r="I49">
            <v>3.2271587726790951</v>
          </cell>
          <cell r="M49">
            <v>7.3952799999999996</v>
          </cell>
          <cell r="N49">
            <v>3.019412015441425</v>
          </cell>
          <cell r="R49">
            <v>7.8667699999999998</v>
          </cell>
          <cell r="S49">
            <v>3.424438267336738</v>
          </cell>
          <cell r="Y49">
            <v>8.1726500000000009</v>
          </cell>
          <cell r="Z49">
            <v>8.1981400000000004</v>
          </cell>
          <cell r="AB49">
            <v>3.3817606539310319</v>
          </cell>
          <cell r="AD49">
            <v>6.7008799999999997</v>
          </cell>
          <cell r="AE49">
            <v>7.0614600000000003</v>
          </cell>
          <cell r="AF49">
            <v>7.0384900000000004</v>
          </cell>
          <cell r="AL49">
            <v>7.4293199999999997</v>
          </cell>
          <cell r="AM49">
            <v>7.8297999999999996</v>
          </cell>
          <cell r="AN49">
            <v>7.8041900000000002</v>
          </cell>
          <cell r="AS49">
            <v>3.754887888129943</v>
          </cell>
          <cell r="BC49">
            <v>7.3749799999999999</v>
          </cell>
          <cell r="BD49">
            <v>7.3411200000000001</v>
          </cell>
          <cell r="BE49">
            <v>7.3252800000000002</v>
          </cell>
          <cell r="BJ49">
            <v>3.953960343876739</v>
          </cell>
          <cell r="CI49">
            <v>7.4113199999999999</v>
          </cell>
          <cell r="CJ49">
            <v>7.0845700000000003</v>
          </cell>
          <cell r="CK49">
            <v>7.4120499999999998</v>
          </cell>
          <cell r="CL49">
            <v>3.768450153988967</v>
          </cell>
          <cell r="DD49">
            <v>7.1618599999999999</v>
          </cell>
          <cell r="DE49">
            <v>7.6323299999999996</v>
          </cell>
          <cell r="DF49">
            <v>7.2845700000000004</v>
          </cell>
          <cell r="DG49">
            <v>3.7850257220541916</v>
          </cell>
          <cell r="DZ49">
            <v>8.0264000000000006</v>
          </cell>
          <cell r="EA49">
            <v>7.7112400000000001</v>
          </cell>
          <cell r="EB49">
            <v>7.7111599999999996</v>
          </cell>
          <cell r="EC49">
            <v>3.9032519954631528</v>
          </cell>
          <cell r="ER49">
            <v>7.1286800000000001</v>
          </cell>
          <cell r="EV49">
            <v>4.0977674309037315</v>
          </cell>
        </row>
        <row r="50">
          <cell r="H50">
            <v>7.6441699999999999</v>
          </cell>
          <cell r="I50">
            <v>3.2002497558833998</v>
          </cell>
          <cell r="M50">
            <v>7.2839200000000002</v>
          </cell>
          <cell r="N50">
            <v>2.9841237802061826</v>
          </cell>
          <cell r="R50">
            <v>7.7461599999999997</v>
          </cell>
          <cell r="S50">
            <v>3.3931801744155887</v>
          </cell>
          <cell r="Y50">
            <v>8.0430399999999995</v>
          </cell>
          <cell r="Z50">
            <v>8.0681999999999992</v>
          </cell>
          <cell r="AB50">
            <v>3.3477147263825113</v>
          </cell>
          <cell r="AD50">
            <v>6.6068899999999999</v>
          </cell>
          <cell r="AE50">
            <v>6.9602599999999999</v>
          </cell>
          <cell r="AF50">
            <v>6.9376300000000004</v>
          </cell>
          <cell r="AL50">
            <v>7.3190799999999996</v>
          </cell>
          <cell r="AM50">
            <v>7.7112400000000001</v>
          </cell>
          <cell r="AN50">
            <v>7.6860299999999997</v>
          </cell>
          <cell r="AS50">
            <v>3.719408820408221</v>
          </cell>
          <cell r="BC50">
            <v>7.2669300000000003</v>
          </cell>
          <cell r="BD50">
            <v>7.2334800000000001</v>
          </cell>
          <cell r="BE50">
            <v>7.2179700000000002</v>
          </cell>
          <cell r="BJ50">
            <v>3.9121351387292336</v>
          </cell>
          <cell r="CI50">
            <v>7.3023400000000001</v>
          </cell>
          <cell r="CJ50">
            <v>6.98299</v>
          </cell>
          <cell r="CK50">
            <v>7.3030499999999998</v>
          </cell>
          <cell r="CL50">
            <v>3.7325964158771985</v>
          </cell>
          <cell r="DD50">
            <v>7.0585300000000002</v>
          </cell>
          <cell r="DE50">
            <v>7.5184300000000004</v>
          </cell>
          <cell r="DF50">
            <v>7.1785500000000004</v>
          </cell>
          <cell r="DG50">
            <v>3.7472058213054993</v>
          </cell>
          <cell r="DZ50">
            <v>7.9038899999999996</v>
          </cell>
          <cell r="EA50">
            <v>7.5952599999999997</v>
          </cell>
          <cell r="EB50">
            <v>7.59518</v>
          </cell>
          <cell r="EC50">
            <v>3.871491523956383</v>
          </cell>
          <cell r="ER50">
            <v>7.0283899999999999</v>
          </cell>
          <cell r="EV50">
            <v>4.0513171146892013</v>
          </cell>
        </row>
        <row r="51">
          <cell r="H51">
            <v>7.5285900000000003</v>
          </cell>
          <cell r="I51">
            <v>3.1690725394426522</v>
          </cell>
          <cell r="M51">
            <v>7.1755100000000001</v>
          </cell>
          <cell r="N51">
            <v>2.9547529440128173</v>
          </cell>
          <cell r="R51">
            <v>7.6287799999999999</v>
          </cell>
          <cell r="S51">
            <v>3.3656846664007478</v>
          </cell>
          <cell r="Y51">
            <v>7.9169600000000004</v>
          </cell>
          <cell r="Z51">
            <v>7.9417999999999997</v>
          </cell>
          <cell r="AB51">
            <v>3.3161746886225529</v>
          </cell>
          <cell r="AD51">
            <v>6.5152700000000001</v>
          </cell>
          <cell r="AE51">
            <v>6.8616400000000004</v>
          </cell>
          <cell r="AF51">
            <v>6.83934</v>
          </cell>
          <cell r="AL51">
            <v>7.2117100000000001</v>
          </cell>
          <cell r="AM51">
            <v>7.5958100000000002</v>
          </cell>
          <cell r="AN51">
            <v>7.5709799999999996</v>
          </cell>
          <cell r="AS51">
            <v>3.6857759405994894</v>
          </cell>
          <cell r="BC51">
            <v>7.1616900000000001</v>
          </cell>
          <cell r="BD51">
            <v>7.1286399999999999</v>
          </cell>
          <cell r="BE51">
            <v>7.1134399999999998</v>
          </cell>
          <cell r="BJ51">
            <v>3.8793522885745002</v>
          </cell>
          <cell r="CI51">
            <v>7.1961899999999996</v>
          </cell>
          <cell r="CJ51">
            <v>6.88401</v>
          </cell>
          <cell r="CK51">
            <v>7.1968800000000002</v>
          </cell>
          <cell r="CL51">
            <v>3.6976655326204089</v>
          </cell>
          <cell r="DD51">
            <v>6.9578600000000002</v>
          </cell>
          <cell r="DE51">
            <v>7.4075300000000004</v>
          </cell>
          <cell r="DF51">
            <v>7.0752699999999997</v>
          </cell>
          <cell r="DG51">
            <v>3.710163431968061</v>
          </cell>
          <cell r="DZ51">
            <v>7.7846200000000003</v>
          </cell>
          <cell r="EA51">
            <v>7.4823199999999996</v>
          </cell>
          <cell r="EB51">
            <v>7.4822499999999996</v>
          </cell>
          <cell r="EC51">
            <v>3.8307463088258498</v>
          </cell>
          <cell r="ER51">
            <v>6.9306200000000002</v>
          </cell>
          <cell r="EV51">
            <v>4.0125263802712752</v>
          </cell>
        </row>
        <row r="52">
          <cell r="H52">
            <v>7.4160700000000004</v>
          </cell>
          <cell r="I52">
            <v>3.1358509841843407</v>
          </cell>
          <cell r="M52">
            <v>7.0699500000000004</v>
          </cell>
          <cell r="N52">
            <v>2.9301022233714225</v>
          </cell>
          <cell r="R52">
            <v>7.5145299999999997</v>
          </cell>
          <cell r="S52">
            <v>3.3350609453712821</v>
          </cell>
          <cell r="Y52">
            <v>7.7942900000000002</v>
          </cell>
          <cell r="Z52">
            <v>7.81881</v>
          </cell>
          <cell r="AB52">
            <v>3.2801861256979148</v>
          </cell>
          <cell r="AD52">
            <v>6.4259500000000003</v>
          </cell>
          <cell r="AE52">
            <v>6.7655399999999997</v>
          </cell>
          <cell r="AF52">
            <v>6.7435600000000004</v>
          </cell>
          <cell r="AL52">
            <v>7.1071299999999997</v>
          </cell>
          <cell r="AM52">
            <v>7.4834100000000001</v>
          </cell>
          <cell r="AN52">
            <v>7.4589499999999997</v>
          </cell>
          <cell r="AS52">
            <v>3.6527116976927676</v>
          </cell>
          <cell r="BC52">
            <v>7.0591600000000003</v>
          </cell>
          <cell r="BD52">
            <v>7.0264899999999999</v>
          </cell>
          <cell r="BE52">
            <v>7.0116100000000001</v>
          </cell>
          <cell r="BJ52">
            <v>3.8462416227145191</v>
          </cell>
          <cell r="CI52">
            <v>7.0927699999999998</v>
          </cell>
          <cell r="CJ52">
            <v>6.7875500000000004</v>
          </cell>
          <cell r="CK52">
            <v>7.0934499999999998</v>
          </cell>
          <cell r="CL52">
            <v>3.6636496508422045</v>
          </cell>
          <cell r="DD52">
            <v>6.8597599999999996</v>
          </cell>
          <cell r="DE52">
            <v>7.2995099999999997</v>
          </cell>
          <cell r="DF52">
            <v>6.97464</v>
          </cell>
          <cell r="DG52">
            <v>3.6745727209304135</v>
          </cell>
          <cell r="DZ52">
            <v>7.6684799999999997</v>
          </cell>
          <cell r="EA52">
            <v>7.3723299999999998</v>
          </cell>
          <cell r="EB52">
            <v>7.3722599999999998</v>
          </cell>
          <cell r="EC52">
            <v>3.7924432640754624</v>
          </cell>
          <cell r="ER52">
            <v>6.8352899999999996</v>
          </cell>
          <cell r="EV52">
            <v>3.9726632455834299</v>
          </cell>
        </row>
        <row r="53">
          <cell r="H53">
            <v>7.3064900000000002</v>
          </cell>
          <cell r="I53">
            <v>3.10413673667842</v>
          </cell>
          <cell r="M53">
            <v>6.96713</v>
          </cell>
          <cell r="N53">
            <v>2.8984621032657198</v>
          </cell>
          <cell r="R53">
            <v>7.4032900000000001</v>
          </cell>
          <cell r="S53">
            <v>3.3079875951063098</v>
          </cell>
          <cell r="Y53">
            <v>7.6749099999999997</v>
          </cell>
          <cell r="Z53">
            <v>7.6991199999999997</v>
          </cell>
          <cell r="AB53">
            <v>3.2464744858557992</v>
          </cell>
          <cell r="AD53">
            <v>6.3388499999999999</v>
          </cell>
          <cell r="AE53">
            <v>6.6718500000000001</v>
          </cell>
          <cell r="AF53">
            <v>6.6501799999999998</v>
          </cell>
          <cell r="AL53">
            <v>7.0052300000000001</v>
          </cell>
          <cell r="AM53">
            <v>7.37392</v>
          </cell>
          <cell r="AN53">
            <v>7.3498299999999999</v>
          </cell>
          <cell r="AS53">
            <v>3.6119919051338378</v>
          </cell>
          <cell r="BC53">
            <v>6.9592499999999999</v>
          </cell>
          <cell r="BD53">
            <v>6.9269600000000002</v>
          </cell>
          <cell r="BE53">
            <v>6.9123700000000001</v>
          </cell>
          <cell r="BJ53">
            <v>3.8037816630593912</v>
          </cell>
          <cell r="CI53">
            <v>6.992</v>
          </cell>
          <cell r="CJ53">
            <v>6.6935099999999998</v>
          </cell>
          <cell r="CK53">
            <v>6.9926700000000004</v>
          </cell>
          <cell r="CL53">
            <v>3.6315406767435388</v>
          </cell>
          <cell r="DD53">
            <v>6.7641400000000003</v>
          </cell>
          <cell r="DE53">
            <v>7.1942700000000004</v>
          </cell>
          <cell r="DF53">
            <v>6.8765700000000001</v>
          </cell>
          <cell r="DG53">
            <v>3.6399455428199889</v>
          </cell>
          <cell r="DZ53">
            <v>7.5553699999999999</v>
          </cell>
          <cell r="EA53">
            <v>7.26518</v>
          </cell>
          <cell r="EB53">
            <v>7.26511</v>
          </cell>
          <cell r="EC53">
            <v>3.7549667576228796</v>
          </cell>
          <cell r="ER53">
            <v>6.7423099999999998</v>
          </cell>
          <cell r="EV53">
            <v>3.9399222306018</v>
          </cell>
        </row>
        <row r="54">
          <cell r="H54">
            <v>7.1997600000000004</v>
          </cell>
          <cell r="I54">
            <v>3.0771462746006506</v>
          </cell>
          <cell r="M54">
            <v>6.8669700000000002</v>
          </cell>
          <cell r="N54">
            <v>2.8717394373631855</v>
          </cell>
          <cell r="R54">
            <v>7.2949599999999997</v>
          </cell>
          <cell r="S54">
            <v>3.2863519322534618</v>
          </cell>
          <cell r="Y54">
            <v>7.5587</v>
          </cell>
          <cell r="Z54">
            <v>7.5826099999999999</v>
          </cell>
          <cell r="AB54">
            <v>3.2169867534002083</v>
          </cell>
          <cell r="AD54">
            <v>6.2539100000000003</v>
          </cell>
          <cell r="AE54">
            <v>6.5804999999999998</v>
          </cell>
          <cell r="AF54">
            <v>6.5591299999999997</v>
          </cell>
          <cell r="AL54">
            <v>6.9059299999999997</v>
          </cell>
          <cell r="AM54">
            <v>7.2672600000000003</v>
          </cell>
          <cell r="AN54">
            <v>7.2435200000000002</v>
          </cell>
          <cell r="AS54">
            <v>3.5813221099008086</v>
          </cell>
          <cell r="BC54">
            <v>6.8618600000000001</v>
          </cell>
          <cell r="BD54">
            <v>6.8299500000000002</v>
          </cell>
          <cell r="BE54">
            <v>6.8156499999999998</v>
          </cell>
          <cell r="BJ54">
            <v>3.7695417571634859</v>
          </cell>
          <cell r="CI54">
            <v>6.8937900000000001</v>
          </cell>
          <cell r="CJ54">
            <v>6.6018299999999996</v>
          </cell>
          <cell r="CK54">
            <v>6.8944400000000003</v>
          </cell>
          <cell r="CL54">
            <v>3.5989867966075284</v>
          </cell>
          <cell r="DD54">
            <v>6.6709199999999997</v>
          </cell>
          <cell r="DE54">
            <v>7.0917199999999996</v>
          </cell>
          <cell r="DF54">
            <v>6.7809600000000003</v>
          </cell>
          <cell r="DG54">
            <v>3.615261042085427</v>
          </cell>
          <cell r="DZ54">
            <v>7.4451700000000001</v>
          </cell>
          <cell r="EA54">
            <v>7.1607700000000003</v>
          </cell>
          <cell r="EB54">
            <v>7.1607000000000003</v>
          </cell>
          <cell r="EC54">
            <v>3.7176245858330237</v>
          </cell>
          <cell r="ER54">
            <v>6.6516000000000002</v>
          </cell>
          <cell r="EV54">
            <v>3.8962270559979029</v>
          </cell>
        </row>
        <row r="55">
          <cell r="H55">
            <v>7.0957800000000004</v>
          </cell>
          <cell r="I55">
            <v>3.0446951295637348</v>
          </cell>
          <cell r="M55">
            <v>6.76938</v>
          </cell>
          <cell r="N55">
            <v>2.8482171560182401</v>
          </cell>
          <cell r="R55">
            <v>7.1894400000000003</v>
          </cell>
          <cell r="S55">
            <v>3.2584222746765423</v>
          </cell>
          <cell r="Y55">
            <v>7.4455600000000004</v>
          </cell>
          <cell r="Z55">
            <v>7.4691700000000001</v>
          </cell>
          <cell r="AB55">
            <v>3.1903946100180214</v>
          </cell>
          <cell r="AD55">
            <v>6.17103</v>
          </cell>
          <cell r="AE55">
            <v>6.4914100000000001</v>
          </cell>
          <cell r="AF55">
            <v>6.4703299999999997</v>
          </cell>
          <cell r="AL55">
            <v>6.8091400000000002</v>
          </cell>
          <cell r="AM55">
            <v>7.1633199999999997</v>
          </cell>
          <cell r="AN55">
            <v>7.1399299999999997</v>
          </cell>
          <cell r="AS55">
            <v>3.5436440525218327</v>
          </cell>
          <cell r="BC55">
            <v>6.7669199999999998</v>
          </cell>
          <cell r="BD55">
            <v>6.7353699999999996</v>
          </cell>
          <cell r="BE55">
            <v>6.7213500000000002</v>
          </cell>
          <cell r="BJ55">
            <v>3.7348711965010661</v>
          </cell>
          <cell r="CI55">
            <v>6.7980400000000003</v>
          </cell>
          <cell r="CJ55">
            <v>6.51241</v>
          </cell>
          <cell r="CK55">
            <v>6.7986700000000004</v>
          </cell>
          <cell r="CL55">
            <v>3.5669111847485002</v>
          </cell>
          <cell r="DD55">
            <v>6.5800099999999997</v>
          </cell>
          <cell r="DE55">
            <v>6.9917600000000002</v>
          </cell>
          <cell r="DF55">
            <v>6.6877500000000003</v>
          </cell>
          <cell r="DG55">
            <v>3.581426194164905</v>
          </cell>
          <cell r="DZ55">
            <v>7.33779</v>
          </cell>
          <cell r="EA55">
            <v>7.0590099999999998</v>
          </cell>
          <cell r="EB55">
            <v>7.0589399999999998</v>
          </cell>
          <cell r="EC55">
            <v>3.6803859355494239</v>
          </cell>
          <cell r="ER55">
            <v>6.5631000000000004</v>
          </cell>
          <cell r="EV55">
            <v>3.8601111909781771</v>
          </cell>
        </row>
        <row r="56">
          <cell r="H56">
            <v>6.9944600000000001</v>
          </cell>
          <cell r="I56">
            <v>3.015664223625425</v>
          </cell>
          <cell r="M56">
            <v>6.6742600000000003</v>
          </cell>
          <cell r="N56">
            <v>2.8189396866717953</v>
          </cell>
          <cell r="R56">
            <v>7.0866400000000001</v>
          </cell>
          <cell r="S56">
            <v>3.2362647542760747</v>
          </cell>
          <cell r="Y56">
            <v>7.3353700000000002</v>
          </cell>
          <cell r="Z56">
            <v>7.3586999999999998</v>
          </cell>
          <cell r="AB56">
            <v>3.1564830610704142</v>
          </cell>
          <cell r="AD56">
            <v>6.0901699999999996</v>
          </cell>
          <cell r="AE56">
            <v>6.4045100000000001</v>
          </cell>
          <cell r="AF56">
            <v>6.3837200000000003</v>
          </cell>
          <cell r="AL56">
            <v>6.7147699999999997</v>
          </cell>
          <cell r="AM56">
            <v>7.0620200000000004</v>
          </cell>
          <cell r="AN56">
            <v>7.0389499999999998</v>
          </cell>
          <cell r="AS56">
            <v>3.5139862034483382</v>
          </cell>
          <cell r="BC56">
            <v>6.6743399999999999</v>
          </cell>
          <cell r="BD56">
            <v>6.6431500000000003</v>
          </cell>
          <cell r="BE56">
            <v>6.62941</v>
          </cell>
          <cell r="BJ56">
            <v>3.6996076296107461</v>
          </cell>
          <cell r="CI56">
            <v>6.7046799999999998</v>
          </cell>
          <cell r="CJ56">
            <v>6.4251899999999997</v>
          </cell>
          <cell r="CK56">
            <v>6.7053000000000003</v>
          </cell>
          <cell r="CL56">
            <v>3.5357444503645308</v>
          </cell>
          <cell r="DD56">
            <v>6.4913499999999997</v>
          </cell>
          <cell r="DE56">
            <v>6.8943300000000001</v>
          </cell>
          <cell r="DF56">
            <v>6.5968400000000003</v>
          </cell>
          <cell r="DG56">
            <v>3.5487098970887754</v>
          </cell>
          <cell r="DZ56">
            <v>7.2331399999999997</v>
          </cell>
          <cell r="EA56">
            <v>6.9598199999999997</v>
          </cell>
          <cell r="EB56">
            <v>6.9597499999999997</v>
          </cell>
          <cell r="EC56">
            <v>3.6436134474255866</v>
          </cell>
          <cell r="ER56">
            <v>6.4767400000000004</v>
          </cell>
          <cell r="EV56">
            <v>3.8242175446112636</v>
          </cell>
        </row>
        <row r="57">
          <cell r="H57">
            <v>6.8957100000000002</v>
          </cell>
          <cell r="I57">
            <v>2.9827079104991494</v>
          </cell>
          <cell r="M57">
            <v>6.5815400000000004</v>
          </cell>
          <cell r="N57">
            <v>2.7939002064572005</v>
          </cell>
          <cell r="R57">
            <v>6.9864499999999996</v>
          </cell>
          <cell r="S57">
            <v>3.2064784871517205</v>
          </cell>
          <cell r="Y57">
            <v>7.22804</v>
          </cell>
          <cell r="Z57">
            <v>7.25108</v>
          </cell>
          <cell r="AB57">
            <v>3.1255879285858601</v>
          </cell>
          <cell r="AD57">
            <v>6.01126</v>
          </cell>
          <cell r="AE57">
            <v>6.3197200000000002</v>
          </cell>
          <cell r="AF57">
            <v>6.2992100000000004</v>
          </cell>
          <cell r="AL57">
            <v>6.6227499999999999</v>
          </cell>
          <cell r="AM57">
            <v>6.96326</v>
          </cell>
          <cell r="AN57">
            <v>6.9405200000000002</v>
          </cell>
          <cell r="AS57">
            <v>3.4768892479963842</v>
          </cell>
          <cell r="BC57">
            <v>6.5840500000000004</v>
          </cell>
          <cell r="BD57">
            <v>6.5532000000000004</v>
          </cell>
          <cell r="BE57">
            <v>6.5397299999999996</v>
          </cell>
          <cell r="BJ57">
            <v>3.6631599818794935</v>
          </cell>
          <cell r="CI57">
            <v>6.6136299999999997</v>
          </cell>
          <cell r="CJ57">
            <v>6.3400999999999996</v>
          </cell>
          <cell r="CK57">
            <v>6.6142300000000001</v>
          </cell>
          <cell r="CL57">
            <v>3.4948116503981108</v>
          </cell>
          <cell r="DD57">
            <v>6.4048499999999997</v>
          </cell>
          <cell r="DE57">
            <v>6.7993100000000002</v>
          </cell>
          <cell r="DF57">
            <v>6.5081699999999998</v>
          </cell>
          <cell r="DG57">
            <v>3.5146214467178805</v>
          </cell>
          <cell r="DZ57">
            <v>7.1311200000000001</v>
          </cell>
          <cell r="EA57">
            <v>6.8631000000000002</v>
          </cell>
          <cell r="EB57">
            <v>6.8630399999999998</v>
          </cell>
          <cell r="EC57">
            <v>3.6078164403154922</v>
          </cell>
          <cell r="ER57">
            <v>6.3924300000000001</v>
          </cell>
          <cell r="EV57">
            <v>3.7914462589303533</v>
          </cell>
        </row>
        <row r="58">
          <cell r="H58">
            <v>6.7994300000000001</v>
          </cell>
          <cell r="I58">
            <v>2.9587635030854376</v>
          </cell>
          <cell r="M58">
            <v>6.4911300000000001</v>
          </cell>
          <cell r="N58">
            <v>2.7710663638487176</v>
          </cell>
          <cell r="R58">
            <v>6.8887999999999998</v>
          </cell>
          <cell r="S58">
            <v>3.1823030918243234</v>
          </cell>
          <cell r="Y58">
            <v>7.1234599999999997</v>
          </cell>
          <cell r="Z58">
            <v>7.1462300000000001</v>
          </cell>
          <cell r="AB58">
            <v>3.096206877527985</v>
          </cell>
          <cell r="AD58">
            <v>5.9342300000000003</v>
          </cell>
          <cell r="AE58">
            <v>6.23698</v>
          </cell>
          <cell r="AF58">
            <v>6.2167399999999997</v>
          </cell>
          <cell r="AL58">
            <v>6.5329899999999999</v>
          </cell>
          <cell r="AM58">
            <v>6.8669599999999997</v>
          </cell>
          <cell r="AN58">
            <v>6.8445400000000003</v>
          </cell>
          <cell r="AS58">
            <v>3.4488347935188735</v>
          </cell>
          <cell r="BC58">
            <v>6.4959600000000002</v>
          </cell>
          <cell r="BD58">
            <v>6.4654600000000002</v>
          </cell>
          <cell r="BE58">
            <v>6.4522500000000003</v>
          </cell>
          <cell r="BJ58">
            <v>3.6350174913786226</v>
          </cell>
          <cell r="CI58">
            <v>6.5248100000000004</v>
          </cell>
          <cell r="CJ58">
            <v>6.2570600000000001</v>
          </cell>
          <cell r="CK58">
            <v>6.5254000000000003</v>
          </cell>
          <cell r="CL58">
            <v>3.4639911011440372</v>
          </cell>
          <cell r="DD58">
            <v>6.3204599999999997</v>
          </cell>
          <cell r="DE58">
            <v>6.7066499999999998</v>
          </cell>
          <cell r="DF58">
            <v>6.4216600000000001</v>
          </cell>
          <cell r="DG58">
            <v>3.4822134690273288</v>
          </cell>
          <cell r="DZ58">
            <v>7.03165</v>
          </cell>
          <cell r="EA58">
            <v>6.7687799999999996</v>
          </cell>
          <cell r="EB58">
            <v>6.7687200000000001</v>
          </cell>
          <cell r="EC58">
            <v>3.5721521841909354</v>
          </cell>
          <cell r="ER58">
            <v>6.31013</v>
          </cell>
          <cell r="EV58">
            <v>3.7497434462148149</v>
          </cell>
        </row>
        <row r="59">
          <cell r="H59">
            <v>6.7055600000000002</v>
          </cell>
          <cell r="I59">
            <v>2.931813143335793</v>
          </cell>
          <cell r="M59">
            <v>6.4029600000000002</v>
          </cell>
          <cell r="N59">
            <v>2.7423898724170392</v>
          </cell>
          <cell r="R59">
            <v>6.79359</v>
          </cell>
          <cell r="S59">
            <v>3.1588176892023423</v>
          </cell>
          <cell r="Y59">
            <v>7.0215500000000004</v>
          </cell>
          <cell r="Z59">
            <v>7.0440500000000004</v>
          </cell>
          <cell r="AB59">
            <v>3.0693805044519351</v>
          </cell>
          <cell r="AD59">
            <v>5.8590299999999997</v>
          </cell>
          <cell r="AE59">
            <v>6.1562299999999999</v>
          </cell>
          <cell r="AF59">
            <v>6.1362500000000004</v>
          </cell>
          <cell r="AL59">
            <v>6.44543</v>
          </cell>
          <cell r="AM59">
            <v>6.7730499999999996</v>
          </cell>
          <cell r="AN59">
            <v>6.7509300000000003</v>
          </cell>
          <cell r="AS59">
            <v>3.4114943531753372</v>
          </cell>
          <cell r="BC59">
            <v>6.4100200000000003</v>
          </cell>
          <cell r="BD59">
            <v>6.3798599999999999</v>
          </cell>
          <cell r="BE59">
            <v>6.3668899999999997</v>
          </cell>
          <cell r="BJ59">
            <v>3.5962363116577301</v>
          </cell>
          <cell r="CI59">
            <v>6.4381500000000003</v>
          </cell>
          <cell r="CJ59">
            <v>6.1760099999999998</v>
          </cell>
          <cell r="CK59">
            <v>6.4387299999999996</v>
          </cell>
          <cell r="CL59">
            <v>3.4328621232107004</v>
          </cell>
          <cell r="DD59">
            <v>6.2380899999999997</v>
          </cell>
          <cell r="DE59">
            <v>6.6162599999999996</v>
          </cell>
          <cell r="DF59">
            <v>6.3372400000000004</v>
          </cell>
          <cell r="DG59">
            <v>3.4481144235047889</v>
          </cell>
          <cell r="DZ59">
            <v>6.9346399999999999</v>
          </cell>
          <cell r="EA59">
            <v>6.6767799999999999</v>
          </cell>
          <cell r="EB59">
            <v>6.6767099999999999</v>
          </cell>
          <cell r="EC59">
            <v>3.5443169073050562</v>
          </cell>
          <cell r="ER59">
            <v>6.2297599999999997</v>
          </cell>
          <cell r="EV59">
            <v>3.714392129703814</v>
          </cell>
        </row>
        <row r="60">
          <cell r="H60">
            <v>6.6140100000000004</v>
          </cell>
          <cell r="I60">
            <v>2.8965303251820007</v>
          </cell>
          <cell r="M60">
            <v>6.3169599999999999</v>
          </cell>
          <cell r="N60">
            <v>2.7159592001710919</v>
          </cell>
          <cell r="R60">
            <v>6.7007500000000002</v>
          </cell>
          <cell r="S60">
            <v>3.1296582888711288</v>
          </cell>
          <cell r="Y60">
            <v>6.9222099999999998</v>
          </cell>
          <cell r="Z60">
            <v>6.9444600000000003</v>
          </cell>
          <cell r="AB60">
            <v>3.0432498344805659</v>
          </cell>
          <cell r="AD60">
            <v>5.78559</v>
          </cell>
          <cell r="AE60">
            <v>6.0773900000000003</v>
          </cell>
          <cell r="AF60">
            <v>6.0576699999999999</v>
          </cell>
          <cell r="AL60">
            <v>6.3599899999999998</v>
          </cell>
          <cell r="AM60">
            <v>6.6814299999999998</v>
          </cell>
          <cell r="AN60">
            <v>6.6596099999999998</v>
          </cell>
          <cell r="AS60">
            <v>3.3833289176916637</v>
          </cell>
          <cell r="BC60">
            <v>6.3261399999999997</v>
          </cell>
          <cell r="BD60">
            <v>6.2963100000000001</v>
          </cell>
          <cell r="BE60">
            <v>6.2835900000000002</v>
          </cell>
          <cell r="BJ60">
            <v>3.5650543827607795</v>
          </cell>
          <cell r="CI60">
            <v>6.35358</v>
          </cell>
          <cell r="CJ60">
            <v>6.0968900000000001</v>
          </cell>
          <cell r="CK60">
            <v>6.3541499999999997</v>
          </cell>
          <cell r="CL60">
            <v>3.4005011061597479</v>
          </cell>
          <cell r="DD60">
            <v>6.1576899999999997</v>
          </cell>
          <cell r="DE60">
            <v>6.5280699999999996</v>
          </cell>
          <cell r="DF60">
            <v>6.2548500000000002</v>
          </cell>
          <cell r="DG60">
            <v>3.4148024693054779</v>
          </cell>
          <cell r="DZ60">
            <v>6.84002</v>
          </cell>
          <cell r="EA60">
            <v>6.5870199999999999</v>
          </cell>
          <cell r="EB60">
            <v>6.5869600000000004</v>
          </cell>
          <cell r="EC60">
            <v>3.5086509865485116</v>
          </cell>
          <cell r="ER60">
            <v>6.1512700000000002</v>
          </cell>
          <cell r="EV60">
            <v>3.6776193983758532</v>
          </cell>
        </row>
        <row r="61">
          <cell r="H61">
            <v>6.5247099999999998</v>
          </cell>
          <cell r="I61">
            <v>2.8751215518074691</v>
          </cell>
          <cell r="M61">
            <v>6.2330500000000004</v>
          </cell>
          <cell r="N61">
            <v>2.6909964718537793</v>
          </cell>
          <cell r="R61">
            <v>6.6101999999999999</v>
          </cell>
          <cell r="S61">
            <v>3.1015267317227035</v>
          </cell>
          <cell r="Y61">
            <v>6.8253700000000004</v>
          </cell>
          <cell r="Z61">
            <v>6.8473600000000001</v>
          </cell>
          <cell r="AB61">
            <v>3.0127429292288177</v>
          </cell>
          <cell r="AD61">
            <v>5.7138600000000004</v>
          </cell>
          <cell r="AE61">
            <v>6.0004200000000001</v>
          </cell>
          <cell r="AF61">
            <v>5.9809400000000004</v>
          </cell>
          <cell r="AL61">
            <v>6.2766099999999998</v>
          </cell>
          <cell r="AM61">
            <v>6.5920399999999999</v>
          </cell>
          <cell r="AN61">
            <v>6.5705099999999996</v>
          </cell>
          <cell r="AS61">
            <v>3.354955790146219</v>
          </cell>
          <cell r="BC61">
            <v>6.2442700000000002</v>
          </cell>
          <cell r="BD61">
            <v>6.2147699999999997</v>
          </cell>
          <cell r="BE61">
            <v>6.20228</v>
          </cell>
          <cell r="BJ61">
            <v>3.5332325331551839</v>
          </cell>
          <cell r="CI61">
            <v>6.2710299999999997</v>
          </cell>
          <cell r="CJ61">
            <v>6.0196300000000003</v>
          </cell>
          <cell r="CK61">
            <v>6.2715899999999998</v>
          </cell>
          <cell r="CL61">
            <v>3.3763533194268724</v>
          </cell>
          <cell r="DD61">
            <v>6.0791899999999996</v>
          </cell>
          <cell r="DE61">
            <v>6.4420099999999998</v>
          </cell>
          <cell r="DF61">
            <v>6.17441</v>
          </cell>
          <cell r="DG61">
            <v>3.3901315623197092</v>
          </cell>
          <cell r="DZ61">
            <v>6.7477</v>
          </cell>
          <cell r="EA61">
            <v>6.4994300000000003</v>
          </cell>
          <cell r="EB61">
            <v>6.4993699999999999</v>
          </cell>
          <cell r="EC61">
            <v>3.471715194469871</v>
          </cell>
          <cell r="ER61">
            <v>6.0746000000000002</v>
          </cell>
          <cell r="EV61">
            <v>3.6485576072693426</v>
          </cell>
        </row>
        <row r="62">
          <cell r="H62">
            <v>6.43757</v>
          </cell>
          <cell r="I62">
            <v>2.844091059898135</v>
          </cell>
          <cell r="M62">
            <v>6.1511699999999996</v>
          </cell>
          <cell r="N62">
            <v>2.6680598248960408</v>
          </cell>
          <cell r="R62">
            <v>6.5218699999999998</v>
          </cell>
          <cell r="S62">
            <v>3.0787104832028511</v>
          </cell>
          <cell r="Y62">
            <v>6.7309299999999999</v>
          </cell>
          <cell r="Z62">
            <v>6.7526700000000002</v>
          </cell>
          <cell r="AB62">
            <v>2.9891169302653786</v>
          </cell>
          <cell r="AD62">
            <v>5.6437900000000001</v>
          </cell>
          <cell r="AE62">
            <v>5.9252399999999996</v>
          </cell>
          <cell r="AF62">
            <v>5.9060100000000002</v>
          </cell>
          <cell r="AL62">
            <v>6.1952199999999999</v>
          </cell>
          <cell r="AM62">
            <v>6.50481</v>
          </cell>
          <cell r="AN62">
            <v>6.4835700000000003</v>
          </cell>
          <cell r="AS62">
            <v>3.3180661048199944</v>
          </cell>
          <cell r="BC62">
            <v>6.1643400000000002</v>
          </cell>
          <cell r="BD62">
            <v>6.1351500000000003</v>
          </cell>
          <cell r="BE62">
            <v>6.1228999999999996</v>
          </cell>
          <cell r="BJ62">
            <v>3.4985459428047427</v>
          </cell>
          <cell r="CI62">
            <v>6.1904500000000002</v>
          </cell>
          <cell r="CJ62">
            <v>5.9441899999999999</v>
          </cell>
          <cell r="CK62">
            <v>6.1909900000000002</v>
          </cell>
          <cell r="CL62">
            <v>3.3444057433571484</v>
          </cell>
          <cell r="DD62">
            <v>6.0025399999999998</v>
          </cell>
          <cell r="DE62">
            <v>6.3579999999999997</v>
          </cell>
          <cell r="DF62">
            <v>6.0958800000000002</v>
          </cell>
          <cell r="DG62">
            <v>3.3557748569357226</v>
          </cell>
          <cell r="DZ62">
            <v>6.65761</v>
          </cell>
          <cell r="EA62">
            <v>6.4139400000000002</v>
          </cell>
          <cell r="EB62">
            <v>6.4138799999999998</v>
          </cell>
          <cell r="EC62">
            <v>3.4435309015217186</v>
          </cell>
          <cell r="ER62">
            <v>5.9996900000000002</v>
          </cell>
          <cell r="EV62">
            <v>3.6141383495253976</v>
          </cell>
        </row>
        <row r="63">
          <cell r="H63">
            <v>6.3525400000000003</v>
          </cell>
          <cell r="I63">
            <v>2.8162703584790894</v>
          </cell>
          <cell r="M63">
            <v>6.0712599999999997</v>
          </cell>
          <cell r="N63">
            <v>2.6405287076143313</v>
          </cell>
          <cell r="R63">
            <v>6.4356799999999996</v>
          </cell>
          <cell r="S63">
            <v>3.0571172475355457</v>
          </cell>
          <cell r="Y63">
            <v>6.6388299999999996</v>
          </cell>
          <cell r="Z63">
            <v>6.6603199999999996</v>
          </cell>
          <cell r="AB63">
            <v>2.9595986952812847</v>
          </cell>
          <cell r="AD63">
            <v>5.5753300000000001</v>
          </cell>
          <cell r="AE63">
            <v>5.8518100000000004</v>
          </cell>
          <cell r="AF63">
            <v>5.8328100000000003</v>
          </cell>
          <cell r="AL63">
            <v>6.1157500000000002</v>
          </cell>
          <cell r="AM63">
            <v>6.41967</v>
          </cell>
          <cell r="AN63">
            <v>6.3986999999999998</v>
          </cell>
          <cell r="AS63">
            <v>3.2891474738430126</v>
          </cell>
          <cell r="BC63">
            <v>6.0862800000000004</v>
          </cell>
          <cell r="BD63">
            <v>6.0574199999999996</v>
          </cell>
          <cell r="BE63">
            <v>6.0453900000000003</v>
          </cell>
          <cell r="BJ63">
            <v>3.463127273165334</v>
          </cell>
          <cell r="CI63">
            <v>6.1117600000000003</v>
          </cell>
          <cell r="CJ63">
            <v>5.8704900000000002</v>
          </cell>
          <cell r="CK63">
            <v>6.1123000000000003</v>
          </cell>
          <cell r="CL63">
            <v>3.3110255007380296</v>
          </cell>
          <cell r="DD63">
            <v>5.9276799999999996</v>
          </cell>
          <cell r="DE63">
            <v>6.2759900000000002</v>
          </cell>
          <cell r="DF63">
            <v>6.0191800000000004</v>
          </cell>
          <cell r="DG63">
            <v>3.3289833397966984</v>
          </cell>
          <cell r="DZ63">
            <v>6.56968</v>
          </cell>
          <cell r="EA63">
            <v>6.3304900000000002</v>
          </cell>
          <cell r="EB63">
            <v>6.3304299999999998</v>
          </cell>
          <cell r="EC63">
            <v>3.4049069395709619</v>
          </cell>
          <cell r="ER63">
            <v>5.9264900000000003</v>
          </cell>
          <cell r="EV63">
            <v>3.5793849234149189</v>
          </cell>
        </row>
        <row r="64">
          <cell r="H64">
            <v>6.2695499999999997</v>
          </cell>
          <cell r="I64">
            <v>2.7907124669872552</v>
          </cell>
          <cell r="M64">
            <v>5.9932400000000001</v>
          </cell>
          <cell r="N64">
            <v>2.6127536568962828</v>
          </cell>
          <cell r="R64">
            <v>6.3515699999999997</v>
          </cell>
          <cell r="S64">
            <v>3.0300851975941789</v>
          </cell>
          <cell r="Y64">
            <v>6.5489800000000002</v>
          </cell>
          <cell r="Z64">
            <v>6.5702299999999996</v>
          </cell>
          <cell r="AB64">
            <v>2.9309246821560553</v>
          </cell>
          <cell r="AD64">
            <v>5.5084299999999997</v>
          </cell>
          <cell r="AE64">
            <v>5.7800700000000003</v>
          </cell>
          <cell r="AF64">
            <v>5.7613099999999999</v>
          </cell>
          <cell r="AL64">
            <v>6.0381499999999999</v>
          </cell>
          <cell r="AM64">
            <v>6.3365499999999999</v>
          </cell>
          <cell r="AN64">
            <v>6.3158500000000002</v>
          </cell>
          <cell r="AS64">
            <v>3.2591097698007054</v>
          </cell>
          <cell r="BC64">
            <v>6.0100499999999997</v>
          </cell>
          <cell r="BD64">
            <v>5.98149</v>
          </cell>
          <cell r="BE64">
            <v>5.9696800000000003</v>
          </cell>
          <cell r="BJ64">
            <v>3.4338068249091247</v>
          </cell>
          <cell r="CI64">
            <v>6.03491</v>
          </cell>
          <cell r="CJ64">
            <v>5.7984900000000001</v>
          </cell>
          <cell r="CK64">
            <v>6.0354400000000004</v>
          </cell>
          <cell r="CL64">
            <v>3.284779208915678</v>
          </cell>
          <cell r="DD64">
            <v>5.8545400000000001</v>
          </cell>
          <cell r="DE64">
            <v>6.1959099999999996</v>
          </cell>
          <cell r="DF64">
            <v>5.9442700000000004</v>
          </cell>
          <cell r="DG64">
            <v>3.2926374428745575</v>
          </cell>
          <cell r="DZ64">
            <v>6.4838500000000003</v>
          </cell>
          <cell r="EA64">
            <v>6.2489999999999997</v>
          </cell>
          <cell r="EB64">
            <v>6.2489499999999998</v>
          </cell>
          <cell r="EC64">
            <v>3.375585566274264</v>
          </cell>
          <cell r="ER64">
            <v>5.85494</v>
          </cell>
          <cell r="EV64">
            <v>3.5496577098304005</v>
          </cell>
        </row>
        <row r="65">
          <cell r="H65">
            <v>6.1885300000000001</v>
          </cell>
          <cell r="I65">
            <v>2.7681815777462759</v>
          </cell>
          <cell r="M65">
            <v>5.9170699999999998</v>
          </cell>
          <cell r="N65">
            <v>2.595603691471382</v>
          </cell>
          <cell r="R65">
            <v>6.2694599999999996</v>
          </cell>
          <cell r="S65">
            <v>3.0112119735545839</v>
          </cell>
          <cell r="Y65">
            <v>6.4613100000000001</v>
          </cell>
          <cell r="Z65">
            <v>6.4823199999999996</v>
          </cell>
          <cell r="AB65">
            <v>2.9036703278249032</v>
          </cell>
          <cell r="AD65">
            <v>5.4430399999999999</v>
          </cell>
          <cell r="AE65">
            <v>5.7099599999999997</v>
          </cell>
          <cell r="AF65">
            <v>5.6914300000000004</v>
          </cell>
          <cell r="AL65">
            <v>5.9623600000000003</v>
          </cell>
          <cell r="AM65">
            <v>6.2553900000000002</v>
          </cell>
          <cell r="AN65">
            <v>6.2349500000000004</v>
          </cell>
          <cell r="AS65">
            <v>3.2298314516421289</v>
          </cell>
          <cell r="BC65">
            <v>5.9355900000000004</v>
          </cell>
          <cell r="BD65">
            <v>5.90733</v>
          </cell>
          <cell r="BE65">
            <v>5.8957300000000004</v>
          </cell>
          <cell r="BJ65">
            <v>3.4038772050428712</v>
          </cell>
          <cell r="CI65">
            <v>5.9598500000000003</v>
          </cell>
          <cell r="CJ65">
            <v>5.7281399999999998</v>
          </cell>
          <cell r="CK65">
            <v>5.9603599999999997</v>
          </cell>
          <cell r="CL65">
            <v>3.2494750688427665</v>
          </cell>
          <cell r="DD65">
            <v>5.78308</v>
          </cell>
          <cell r="DE65">
            <v>6.1177099999999998</v>
          </cell>
          <cell r="DF65">
            <v>5.8710800000000001</v>
          </cell>
          <cell r="DG65">
            <v>3.2649766964105709</v>
          </cell>
          <cell r="DZ65">
            <v>6.4000399999999997</v>
          </cell>
          <cell r="EA65">
            <v>6.1694300000000002</v>
          </cell>
          <cell r="EB65">
            <v>6.1693800000000003</v>
          </cell>
          <cell r="EC65">
            <v>3.3448323884799347</v>
          </cell>
          <cell r="ER65">
            <v>5.7850000000000001</v>
          </cell>
          <cell r="EV65">
            <v>3.516897738277569</v>
          </cell>
        </row>
        <row r="66">
          <cell r="H66">
            <v>6.1094200000000001</v>
          </cell>
          <cell r="I66">
            <v>2.7365694842498289</v>
          </cell>
          <cell r="M66">
            <v>5.8426799999999997</v>
          </cell>
          <cell r="N66">
            <v>2.5716383960900924</v>
          </cell>
          <cell r="R66">
            <v>6.1893000000000002</v>
          </cell>
          <cell r="S66">
            <v>2.9863316570357679</v>
          </cell>
          <cell r="Y66">
            <v>6.37575</v>
          </cell>
          <cell r="Z66">
            <v>6.3965300000000003</v>
          </cell>
          <cell r="AB66">
            <v>2.8766543367249042</v>
          </cell>
          <cell r="AD66">
            <v>5.3791099999999998</v>
          </cell>
          <cell r="AE66">
            <v>5.6414499999999999</v>
          </cell>
          <cell r="AF66">
            <v>5.6231400000000002</v>
          </cell>
          <cell r="AL66">
            <v>5.8883200000000002</v>
          </cell>
          <cell r="AM66">
            <v>6.1761200000000001</v>
          </cell>
          <cell r="AN66">
            <v>6.1559400000000002</v>
          </cell>
          <cell r="AS66">
            <v>3.1984917383696132</v>
          </cell>
          <cell r="BC66">
            <v>5.8628299999999998</v>
          </cell>
          <cell r="BD66">
            <v>5.8348699999999996</v>
          </cell>
          <cell r="BE66">
            <v>5.82348</v>
          </cell>
          <cell r="BJ66">
            <v>3.3720064152158447</v>
          </cell>
          <cell r="CI66">
            <v>5.8865100000000004</v>
          </cell>
          <cell r="CJ66">
            <v>5.6593799999999996</v>
          </cell>
          <cell r="CK66">
            <v>5.8870100000000001</v>
          </cell>
          <cell r="CL66">
            <v>3.2215967618860475</v>
          </cell>
          <cell r="DD66">
            <v>5.7132500000000004</v>
          </cell>
          <cell r="DE66">
            <v>6.0413100000000002</v>
          </cell>
          <cell r="DF66">
            <v>5.7995700000000001</v>
          </cell>
          <cell r="DG66">
            <v>3.2354765600381974</v>
          </cell>
          <cell r="DZ66">
            <v>6.3181900000000004</v>
          </cell>
          <cell r="EA66">
            <v>6.09171</v>
          </cell>
          <cell r="EB66">
            <v>6.0916600000000001</v>
          </cell>
          <cell r="EC66">
            <v>3.3133302752830218</v>
          </cell>
          <cell r="ER66">
            <v>5.7166100000000002</v>
          </cell>
          <cell r="EV66">
            <v>3.4807431616725726</v>
          </cell>
        </row>
        <row r="67">
          <cell r="H67">
            <v>6.0321600000000002</v>
          </cell>
          <cell r="I67">
            <v>2.7160864538824381</v>
          </cell>
          <cell r="M67">
            <v>5.7700199999999997</v>
          </cell>
          <cell r="N67">
            <v>2.5480925591041537</v>
          </cell>
          <cell r="R67">
            <v>6.1110199999999999</v>
          </cell>
          <cell r="S67">
            <v>2.9632933583429999</v>
          </cell>
          <cell r="Y67">
            <v>6.29223</v>
          </cell>
          <cell r="Z67">
            <v>6.3128000000000002</v>
          </cell>
          <cell r="AB67">
            <v>2.8485855556752426</v>
          </cell>
          <cell r="AD67">
            <v>5.3166099999999998</v>
          </cell>
          <cell r="AE67">
            <v>5.5744800000000003</v>
          </cell>
          <cell r="AF67">
            <v>5.5563799999999999</v>
          </cell>
          <cell r="AL67">
            <v>5.8159799999999997</v>
          </cell>
          <cell r="AM67">
            <v>6.0987</v>
          </cell>
          <cell r="AN67">
            <v>6.0787599999999999</v>
          </cell>
          <cell r="AS67">
            <v>3.1666583021923156</v>
          </cell>
          <cell r="BC67">
            <v>5.7917300000000003</v>
          </cell>
          <cell r="BD67">
            <v>5.7640599999999997</v>
          </cell>
          <cell r="BE67">
            <v>5.7528699999999997</v>
          </cell>
          <cell r="BJ67">
            <v>3.3458113142030843</v>
          </cell>
          <cell r="CI67">
            <v>5.8148400000000002</v>
          </cell>
          <cell r="CJ67">
            <v>5.5921700000000003</v>
          </cell>
          <cell r="CK67">
            <v>5.8153300000000003</v>
          </cell>
          <cell r="CL67">
            <v>3.1923066712979953</v>
          </cell>
          <cell r="DD67">
            <v>5.6449999999999996</v>
          </cell>
          <cell r="DE67">
            <v>5.9666800000000002</v>
          </cell>
          <cell r="DF67">
            <v>5.7296699999999996</v>
          </cell>
          <cell r="DG67">
            <v>3.2044308694068047</v>
          </cell>
          <cell r="DZ67">
            <v>6.2382499999999999</v>
          </cell>
          <cell r="EA67">
            <v>6.0157800000000003</v>
          </cell>
          <cell r="EB67">
            <v>6.0157299999999996</v>
          </cell>
          <cell r="EC67">
            <v>3.2804543271869324</v>
          </cell>
          <cell r="ER67">
            <v>5.6497400000000004</v>
          </cell>
          <cell r="EV67">
            <v>3.442264593808364</v>
          </cell>
        </row>
        <row r="68">
          <cell r="H68">
            <v>5.95669</v>
          </cell>
          <cell r="I68">
            <v>2.687309197779042</v>
          </cell>
          <cell r="M68">
            <v>5.6990400000000001</v>
          </cell>
          <cell r="N68">
            <v>2.5269795273332729</v>
          </cell>
          <cell r="R68">
            <v>6.0345700000000004</v>
          </cell>
          <cell r="S68">
            <v>2.9423141819968635</v>
          </cell>
          <cell r="Y68">
            <v>6.2107000000000001</v>
          </cell>
          <cell r="Z68">
            <v>6.2310400000000001</v>
          </cell>
          <cell r="AB68">
            <v>2.8230687330381699</v>
          </cell>
          <cell r="AD68">
            <v>5.25549</v>
          </cell>
          <cell r="AE68">
            <v>5.5090000000000003</v>
          </cell>
          <cell r="AF68">
            <v>5.4911099999999999</v>
          </cell>
          <cell r="AL68">
            <v>5.7452800000000002</v>
          </cell>
          <cell r="AM68">
            <v>6.0230499999999996</v>
          </cell>
          <cell r="AN68">
            <v>6.0033599999999998</v>
          </cell>
          <cell r="AS68">
            <v>3.1423478113810077</v>
          </cell>
          <cell r="BC68">
            <v>5.7222400000000002</v>
          </cell>
          <cell r="BD68">
            <v>5.6948600000000003</v>
          </cell>
          <cell r="BE68">
            <v>5.6838600000000001</v>
          </cell>
          <cell r="BJ68">
            <v>3.3086104269686167</v>
          </cell>
          <cell r="CI68">
            <v>5.7447999999999997</v>
          </cell>
          <cell r="CJ68">
            <v>5.5264699999999998</v>
          </cell>
          <cell r="CK68">
            <v>5.7452800000000002</v>
          </cell>
          <cell r="CL68">
            <v>3.1629890409428096</v>
          </cell>
          <cell r="DD68">
            <v>5.5782800000000003</v>
          </cell>
          <cell r="DE68">
            <v>5.8937499999999998</v>
          </cell>
          <cell r="DF68">
            <v>5.6613600000000002</v>
          </cell>
          <cell r="DG68">
            <v>3.1826506937944199</v>
          </cell>
          <cell r="DZ68">
            <v>6.1601400000000002</v>
          </cell>
          <cell r="EA68">
            <v>5.9415899999999997</v>
          </cell>
          <cell r="EB68">
            <v>5.9415399999999998</v>
          </cell>
          <cell r="EC68">
            <v>3.2455826716379921</v>
          </cell>
          <cell r="ER68">
            <v>5.5843400000000001</v>
          </cell>
          <cell r="EV68">
            <v>3.4195116154334126</v>
          </cell>
        </row>
        <row r="69">
          <cell r="H69">
            <v>5.8829599999999997</v>
          </cell>
          <cell r="I69">
            <v>2.6612606834339747</v>
          </cell>
          <cell r="M69">
            <v>5.6296799999999996</v>
          </cell>
          <cell r="N69">
            <v>2.497560461056425</v>
          </cell>
          <cell r="R69">
            <v>5.9598800000000001</v>
          </cell>
          <cell r="S69">
            <v>2.9111840037447934</v>
          </cell>
          <cell r="Y69">
            <v>6.1310799999999999</v>
          </cell>
          <cell r="Z69">
            <v>6.1512099999999998</v>
          </cell>
          <cell r="AB69">
            <v>2.7953400805618145</v>
          </cell>
          <cell r="AD69">
            <v>5.1957000000000004</v>
          </cell>
          <cell r="AE69">
            <v>5.4449800000000002</v>
          </cell>
          <cell r="AF69">
            <v>5.4272900000000002</v>
          </cell>
          <cell r="AL69">
            <v>5.6761900000000001</v>
          </cell>
          <cell r="AM69">
            <v>5.9491300000000003</v>
          </cell>
          <cell r="AN69">
            <v>5.9296800000000003</v>
          </cell>
          <cell r="AS69">
            <v>3.117305934629</v>
          </cell>
          <cell r="BC69">
            <v>5.6543000000000001</v>
          </cell>
          <cell r="BD69">
            <v>5.6272099999999998</v>
          </cell>
          <cell r="BE69">
            <v>5.6163999999999996</v>
          </cell>
          <cell r="BJ69">
            <v>3.2860255798863314</v>
          </cell>
          <cell r="CI69">
            <v>5.6763300000000001</v>
          </cell>
          <cell r="CJ69">
            <v>5.4622099999999998</v>
          </cell>
          <cell r="CK69">
            <v>5.6768099999999997</v>
          </cell>
          <cell r="CL69">
            <v>3.1401240471908842</v>
          </cell>
          <cell r="DD69">
            <v>5.5130400000000002</v>
          </cell>
          <cell r="DE69">
            <v>5.82247</v>
          </cell>
          <cell r="DF69">
            <v>5.59457</v>
          </cell>
          <cell r="DG69">
            <v>3.1495694418024467</v>
          </cell>
          <cell r="DZ69">
            <v>6.0838299999999998</v>
          </cell>
          <cell r="EA69">
            <v>5.8690800000000003</v>
          </cell>
          <cell r="EB69">
            <v>5.8690300000000004</v>
          </cell>
          <cell r="EC69">
            <v>3.2188751372972391</v>
          </cell>
          <cell r="ER69">
            <v>5.5203600000000002</v>
          </cell>
          <cell r="EV69">
            <v>3.3839970669680142</v>
          </cell>
        </row>
        <row r="70">
          <cell r="H70">
            <v>5.8109200000000003</v>
          </cell>
          <cell r="I70">
            <v>2.6432705253123245</v>
          </cell>
          <cell r="M70">
            <v>5.56189</v>
          </cell>
          <cell r="N70">
            <v>2.477894723603935</v>
          </cell>
          <cell r="R70">
            <v>5.8869100000000003</v>
          </cell>
          <cell r="S70">
            <v>2.8915779670317665</v>
          </cell>
          <cell r="Y70">
            <v>6.0533299999999999</v>
          </cell>
          <cell r="Z70">
            <v>6.0732499999999998</v>
          </cell>
          <cell r="AB70">
            <v>2.7706195411396628</v>
          </cell>
          <cell r="AD70">
            <v>5.1372200000000001</v>
          </cell>
          <cell r="AE70">
            <v>5.3823600000000003</v>
          </cell>
          <cell r="AF70">
            <v>5.3648800000000003</v>
          </cell>
          <cell r="AL70">
            <v>5.6086400000000003</v>
          </cell>
          <cell r="AM70">
            <v>5.8768900000000004</v>
          </cell>
          <cell r="AN70">
            <v>5.8576699999999997</v>
          </cell>
          <cell r="AS70">
            <v>3.0807964699208767</v>
          </cell>
          <cell r="BC70">
            <v>5.5878800000000002</v>
          </cell>
          <cell r="BD70">
            <v>5.5610600000000003</v>
          </cell>
          <cell r="BE70">
            <v>5.5504499999999997</v>
          </cell>
          <cell r="BJ70">
            <v>3.2526153554610637</v>
          </cell>
          <cell r="CI70">
            <v>5.6093900000000003</v>
          </cell>
          <cell r="CJ70">
            <v>5.3993700000000002</v>
          </cell>
          <cell r="CK70">
            <v>5.6098600000000003</v>
          </cell>
          <cell r="CL70">
            <v>3.1066585340828734</v>
          </cell>
          <cell r="DD70">
            <v>5.4492399999999996</v>
          </cell>
          <cell r="DE70">
            <v>5.7527900000000001</v>
          </cell>
          <cell r="DF70">
            <v>5.5292599999999998</v>
          </cell>
          <cell r="DG70">
            <v>3.1224171013515267</v>
          </cell>
          <cell r="DZ70">
            <v>6.0092499999999998</v>
          </cell>
          <cell r="EA70">
            <v>5.7982100000000001</v>
          </cell>
          <cell r="EB70">
            <v>5.7981600000000002</v>
          </cell>
          <cell r="EC70">
            <v>3.1903125135146482</v>
          </cell>
          <cell r="ER70">
            <v>5.4577600000000004</v>
          </cell>
          <cell r="EV70">
            <v>3.3535183092341381</v>
          </cell>
        </row>
        <row r="71">
          <cell r="H71">
            <v>5.7404999999999999</v>
          </cell>
          <cell r="I71">
            <v>2.6176695972630615</v>
          </cell>
          <cell r="M71">
            <v>5.4956300000000002</v>
          </cell>
          <cell r="N71">
            <v>2.4566593656294433</v>
          </cell>
          <cell r="R71">
            <v>5.8156100000000004</v>
          </cell>
          <cell r="S71">
            <v>2.8726718020444242</v>
          </cell>
          <cell r="Y71">
            <v>5.9773699999999996</v>
          </cell>
          <cell r="Z71">
            <v>5.9970800000000004</v>
          </cell>
          <cell r="AB71">
            <v>2.7439486571034788</v>
          </cell>
          <cell r="AD71">
            <v>5.08</v>
          </cell>
          <cell r="AE71">
            <v>5.32111</v>
          </cell>
          <cell r="AF71">
            <v>5.30382</v>
          </cell>
          <cell r="AL71">
            <v>5.5426000000000002</v>
          </cell>
          <cell r="AM71">
            <v>5.8062699999999996</v>
          </cell>
          <cell r="AN71">
            <v>5.78728</v>
          </cell>
          <cell r="AS71">
            <v>3.0528072436390996</v>
          </cell>
          <cell r="BC71">
            <v>5.5229299999999997</v>
          </cell>
          <cell r="BD71">
            <v>5.4963800000000003</v>
          </cell>
          <cell r="BE71">
            <v>5.4859499999999999</v>
          </cell>
          <cell r="BJ71">
            <v>3.2264221146705019</v>
          </cell>
          <cell r="CI71">
            <v>5.5439299999999996</v>
          </cell>
          <cell r="CJ71">
            <v>5.3379099999999999</v>
          </cell>
          <cell r="CK71">
            <v>5.5443899999999999</v>
          </cell>
          <cell r="CL71">
            <v>3.0804575588161409</v>
          </cell>
          <cell r="DD71">
            <v>5.3868400000000003</v>
          </cell>
          <cell r="DE71">
            <v>5.6846699999999997</v>
          </cell>
          <cell r="DF71">
            <v>5.4653900000000002</v>
          </cell>
          <cell r="DG71">
            <v>3.0946328597234452</v>
          </cell>
          <cell r="DZ71">
            <v>5.93635</v>
          </cell>
          <cell r="EA71">
            <v>5.7289300000000001</v>
          </cell>
          <cell r="EB71">
            <v>5.7288800000000002</v>
          </cell>
          <cell r="EC71">
            <v>3.1614769558236944</v>
          </cell>
          <cell r="ER71">
            <v>5.3965100000000001</v>
          </cell>
          <cell r="EV71">
            <v>3.3217813167247812</v>
          </cell>
        </row>
        <row r="72">
          <cell r="H72">
            <v>5.6716800000000003</v>
          </cell>
          <cell r="I72">
            <v>2.5928908118522109</v>
          </cell>
          <cell r="M72">
            <v>5.4308500000000004</v>
          </cell>
          <cell r="N72">
            <v>2.4377704339075823</v>
          </cell>
          <cell r="R72">
            <v>5.7459100000000003</v>
          </cell>
          <cell r="S72">
            <v>2.8438769921572682</v>
          </cell>
          <cell r="Y72">
            <v>5.9031599999999997</v>
          </cell>
          <cell r="Z72">
            <v>5.9226700000000001</v>
          </cell>
          <cell r="AB72">
            <v>2.7278909611878621</v>
          </cell>
          <cell r="AD72">
            <v>5.024</v>
          </cell>
          <cell r="AE72">
            <v>5.2611800000000004</v>
          </cell>
          <cell r="AF72">
            <v>5.2440899999999999</v>
          </cell>
          <cell r="AL72">
            <v>5.4780100000000003</v>
          </cell>
          <cell r="AM72">
            <v>5.7372300000000003</v>
          </cell>
          <cell r="AN72">
            <v>5.7184600000000003</v>
          </cell>
          <cell r="AS72">
            <v>3.0323457832195366</v>
          </cell>
          <cell r="BC72">
            <v>5.4594100000000001</v>
          </cell>
          <cell r="BD72">
            <v>5.4331199999999997</v>
          </cell>
          <cell r="BE72">
            <v>5.4228699999999996</v>
          </cell>
          <cell r="BJ72">
            <v>3.1973825506661502</v>
          </cell>
          <cell r="CI72">
            <v>5.4799100000000003</v>
          </cell>
          <cell r="CJ72">
            <v>5.2777700000000003</v>
          </cell>
          <cell r="CK72">
            <v>5.4803600000000001</v>
          </cell>
          <cell r="CL72">
            <v>3.0524321092886275</v>
          </cell>
          <cell r="DD72">
            <v>5.3258000000000001</v>
          </cell>
          <cell r="DE72">
            <v>5.6180599999999998</v>
          </cell>
          <cell r="DF72">
            <v>5.4029100000000003</v>
          </cell>
          <cell r="DG72">
            <v>3.0657448343840432</v>
          </cell>
          <cell r="DZ72">
            <v>5.8650799999999998</v>
          </cell>
          <cell r="EA72">
            <v>5.6611799999999999</v>
          </cell>
          <cell r="EB72">
            <v>5.66113</v>
          </cell>
          <cell r="EC72">
            <v>3.1289605396103148</v>
          </cell>
          <cell r="ER72">
            <v>5.3365600000000004</v>
          </cell>
          <cell r="EV72">
            <v>3.2933966426051953</v>
          </cell>
        </row>
        <row r="73">
          <cell r="H73">
            <v>5.6043900000000004</v>
          </cell>
          <cell r="I73">
            <v>2.5673312177867391</v>
          </cell>
          <cell r="M73">
            <v>5.3675100000000002</v>
          </cell>
          <cell r="N73">
            <v>2.4097996874063998</v>
          </cell>
          <cell r="R73">
            <v>5.6777800000000003</v>
          </cell>
          <cell r="S73">
            <v>2.8267301606816897</v>
          </cell>
          <cell r="Y73">
            <v>5.8306500000000003</v>
          </cell>
          <cell r="Z73">
            <v>5.8499600000000003</v>
          </cell>
          <cell r="AB73">
            <v>2.702190959103179</v>
          </cell>
          <cell r="AD73">
            <v>4.9691999999999998</v>
          </cell>
          <cell r="AE73">
            <v>5.2025499999999996</v>
          </cell>
          <cell r="AF73">
            <v>5.1856400000000002</v>
          </cell>
          <cell r="AL73">
            <v>5.4148399999999999</v>
          </cell>
          <cell r="AM73">
            <v>5.6697199999999999</v>
          </cell>
          <cell r="AN73">
            <v>5.65116</v>
          </cell>
          <cell r="AS73">
            <v>2.9998008456253444</v>
          </cell>
          <cell r="BC73">
            <v>5.3972600000000002</v>
          </cell>
          <cell r="BD73">
            <v>5.3712400000000002</v>
          </cell>
          <cell r="BE73">
            <v>5.3611599999999999</v>
          </cell>
          <cell r="BJ73">
            <v>3.1641640629960222</v>
          </cell>
          <cell r="CI73">
            <v>5.4172900000000004</v>
          </cell>
          <cell r="CJ73">
            <v>5.2189300000000003</v>
          </cell>
          <cell r="CK73">
            <v>5.4177299999999997</v>
          </cell>
          <cell r="CL73">
            <v>3.0323979145532309</v>
          </cell>
          <cell r="DD73">
            <v>5.26607</v>
          </cell>
          <cell r="DE73">
            <v>5.5529099999999998</v>
          </cell>
          <cell r="DF73">
            <v>5.3417899999999996</v>
          </cell>
          <cell r="DG73">
            <v>3.043038351451699</v>
          </cell>
          <cell r="DZ73">
            <v>5.7953999999999999</v>
          </cell>
          <cell r="EA73">
            <v>5.5949299999999997</v>
          </cell>
          <cell r="EB73">
            <v>5.5948799999999999</v>
          </cell>
          <cell r="EC73">
            <v>3.1051778645065919</v>
          </cell>
          <cell r="ER73">
            <v>5.2778700000000001</v>
          </cell>
          <cell r="EV73">
            <v>3.2601275126291629</v>
          </cell>
        </row>
        <row r="74">
          <cell r="H74">
            <v>5.5385900000000001</v>
          </cell>
          <cell r="I74">
            <v>2.542682009334829</v>
          </cell>
          <cell r="M74">
            <v>5.3055700000000003</v>
          </cell>
          <cell r="N74">
            <v>2.392566184224787</v>
          </cell>
          <cell r="R74">
            <v>5.6111599999999999</v>
          </cell>
          <cell r="S74">
            <v>2.8084139710395917</v>
          </cell>
          <cell r="Y74">
            <v>5.7597800000000001</v>
          </cell>
          <cell r="Z74">
            <v>5.7788899999999996</v>
          </cell>
          <cell r="AB74">
            <v>2.674079674710006</v>
          </cell>
          <cell r="AD74">
            <v>4.9155499999999996</v>
          </cell>
          <cell r="AE74">
            <v>5.1451599999999997</v>
          </cell>
          <cell r="AF74">
            <v>5.1284400000000003</v>
          </cell>
          <cell r="AL74">
            <v>5.3530499999999996</v>
          </cell>
          <cell r="AM74">
            <v>5.6036900000000003</v>
          </cell>
          <cell r="AN74">
            <v>5.58535</v>
          </cell>
          <cell r="AS74">
            <v>2.9762939373934039</v>
          </cell>
          <cell r="BC74">
            <v>5.3364599999999998</v>
          </cell>
          <cell r="BD74">
            <v>5.3106999999999998</v>
          </cell>
          <cell r="BE74">
            <v>5.3007799999999996</v>
          </cell>
          <cell r="BJ74">
            <v>3.1385067913076714</v>
          </cell>
          <cell r="CI74">
            <v>5.35602</v>
          </cell>
          <cell r="CJ74">
            <v>5.16134</v>
          </cell>
          <cell r="CK74">
            <v>5.3564499999999997</v>
          </cell>
          <cell r="CL74">
            <v>2.9985503952263404</v>
          </cell>
          <cell r="DD74">
            <v>5.2076200000000004</v>
          </cell>
          <cell r="DE74">
            <v>5.4891800000000002</v>
          </cell>
          <cell r="DF74">
            <v>5.2819900000000004</v>
          </cell>
          <cell r="DG74">
            <v>3.0178626616399473</v>
          </cell>
          <cell r="DZ74">
            <v>5.7272499999999997</v>
          </cell>
          <cell r="EA74">
            <v>5.5301200000000001</v>
          </cell>
          <cell r="EB74">
            <v>5.5300799999999999</v>
          </cell>
          <cell r="EC74">
            <v>3.0688016334992074</v>
          </cell>
          <cell r="ER74">
            <v>5.2204199999999998</v>
          </cell>
          <cell r="EV74">
            <v>3.2248405197803365</v>
          </cell>
        </row>
        <row r="75">
          <cell r="H75">
            <v>5.4742499999999996</v>
          </cell>
          <cell r="I75">
            <v>2.5204722426532822</v>
          </cell>
          <cell r="M75">
            <v>5.24498</v>
          </cell>
          <cell r="N75">
            <v>2.3725905691116544</v>
          </cell>
          <cell r="R75">
            <v>5.5460200000000004</v>
          </cell>
          <cell r="S75">
            <v>2.7832992321030758</v>
          </cell>
          <cell r="Y75">
            <v>5.6905000000000001</v>
          </cell>
          <cell r="Z75">
            <v>5.7094199999999997</v>
          </cell>
          <cell r="AB75">
            <v>2.6471364984157475</v>
          </cell>
          <cell r="AD75">
            <v>4.8630300000000002</v>
          </cell>
          <cell r="AE75">
            <v>5.0889899999999999</v>
          </cell>
          <cell r="AF75">
            <v>5.0724499999999999</v>
          </cell>
          <cell r="AL75">
            <v>5.2925899999999997</v>
          </cell>
          <cell r="AM75">
            <v>5.5391000000000004</v>
          </cell>
          <cell r="AN75">
            <v>5.5209700000000002</v>
          </cell>
          <cell r="AS75">
            <v>2.9494769178801672</v>
          </cell>
          <cell r="BC75">
            <v>5.2769599999999999</v>
          </cell>
          <cell r="BD75">
            <v>5.2514599999999998</v>
          </cell>
          <cell r="BE75">
            <v>5.2416999999999998</v>
          </cell>
          <cell r="BJ75">
            <v>3.1095580637481302</v>
          </cell>
          <cell r="CI75">
            <v>5.2960700000000003</v>
          </cell>
          <cell r="CJ75">
            <v>5.1049800000000003</v>
          </cell>
          <cell r="CK75">
            <v>5.2964900000000004</v>
          </cell>
          <cell r="CL75">
            <v>2.9739144686808938</v>
          </cell>
          <cell r="DD75">
            <v>5.1504200000000004</v>
          </cell>
          <cell r="DE75">
            <v>5.4268299999999998</v>
          </cell>
          <cell r="DF75">
            <v>5.2234600000000002</v>
          </cell>
          <cell r="DG75">
            <v>2.9907994983937591</v>
          </cell>
          <cell r="DZ75">
            <v>5.66059</v>
          </cell>
          <cell r="EA75">
            <v>5.4667300000000001</v>
          </cell>
          <cell r="EB75">
            <v>5.4666800000000002</v>
          </cell>
          <cell r="EC75">
            <v>3.0401946115827805</v>
          </cell>
          <cell r="ER75">
            <v>5.1641700000000004</v>
          </cell>
          <cell r="EV75">
            <v>3.2052817382997034</v>
          </cell>
        </row>
        <row r="76">
          <cell r="H76">
            <v>5.4112999999999998</v>
          </cell>
          <cell r="I76">
            <v>2.4948575777352655</v>
          </cell>
          <cell r="M76">
            <v>5.1856999999999998</v>
          </cell>
          <cell r="N76">
            <v>2.3444792332671938</v>
          </cell>
          <cell r="R76">
            <v>5.48231</v>
          </cell>
          <cell r="S76">
            <v>2.7673981145004412</v>
          </cell>
          <cell r="Y76">
            <v>5.6227600000000004</v>
          </cell>
          <cell r="Z76">
            <v>5.6414999999999997</v>
          </cell>
          <cell r="AB76">
            <v>2.6264344525945837</v>
          </cell>
          <cell r="AD76">
            <v>4.8116000000000003</v>
          </cell>
          <cell r="AE76">
            <v>5.0340100000000003</v>
          </cell>
          <cell r="AF76">
            <v>5.0176299999999996</v>
          </cell>
          <cell r="AL76">
            <v>5.2334199999999997</v>
          </cell>
          <cell r="AM76">
            <v>5.4759099999999998</v>
          </cell>
          <cell r="AN76">
            <v>5.4579800000000001</v>
          </cell>
          <cell r="AS76">
            <v>2.9199767486283168</v>
          </cell>
          <cell r="BC76">
            <v>5.2187299999999999</v>
          </cell>
          <cell r="BD76">
            <v>5.1934800000000001</v>
          </cell>
          <cell r="BE76">
            <v>5.1838800000000003</v>
          </cell>
          <cell r="BJ76">
            <v>3.0863889076959694</v>
          </cell>
          <cell r="CI76">
            <v>5.2373900000000004</v>
          </cell>
          <cell r="CJ76">
            <v>5.0498000000000003</v>
          </cell>
          <cell r="CK76">
            <v>5.2378099999999996</v>
          </cell>
          <cell r="CL76">
            <v>2.9450718216355032</v>
          </cell>
          <cell r="DD76">
            <v>5.0944200000000004</v>
          </cell>
          <cell r="DE76">
            <v>5.3658299999999999</v>
          </cell>
          <cell r="DF76">
            <v>5.1661700000000002</v>
          </cell>
          <cell r="DG76">
            <v>2.9623942619683152</v>
          </cell>
          <cell r="DZ76">
            <v>5.5953799999999996</v>
          </cell>
          <cell r="EA76">
            <v>5.4047000000000001</v>
          </cell>
          <cell r="EB76">
            <v>5.4046599999999998</v>
          </cell>
          <cell r="EC76">
            <v>3.0187605014910801</v>
          </cell>
          <cell r="ER76">
            <v>5.1090799999999996</v>
          </cell>
          <cell r="EV76">
            <v>3.172501245978232</v>
          </cell>
        </row>
        <row r="77">
          <cell r="H77">
            <v>5.3497300000000001</v>
          </cell>
          <cell r="I77">
            <v>2.4709323092004798</v>
          </cell>
          <cell r="M77">
            <v>5.1276999999999999</v>
          </cell>
          <cell r="N77">
            <v>2.3235469337217207</v>
          </cell>
          <cell r="R77">
            <v>5.4199799999999998</v>
          </cell>
          <cell r="S77">
            <v>2.7403107289860618</v>
          </cell>
          <cell r="Y77">
            <v>5.5565300000000004</v>
          </cell>
          <cell r="Z77">
            <v>5.5750799999999998</v>
          </cell>
          <cell r="AB77">
            <v>2.6080147079627913</v>
          </cell>
          <cell r="AD77">
            <v>4.7612300000000003</v>
          </cell>
          <cell r="AE77">
            <v>4.9801700000000002</v>
          </cell>
          <cell r="AF77">
            <v>4.9639600000000002</v>
          </cell>
          <cell r="AL77">
            <v>5.1755199999999997</v>
          </cell>
          <cell r="AM77">
            <v>5.4140899999999998</v>
          </cell>
          <cell r="AN77">
            <v>5.39635</v>
          </cell>
          <cell r="AS77">
            <v>2.8994966353241836</v>
          </cell>
          <cell r="BC77">
            <v>5.1617300000000004</v>
          </cell>
          <cell r="BD77">
            <v>5.1367200000000004</v>
          </cell>
          <cell r="BE77">
            <v>5.1272799999999998</v>
          </cell>
          <cell r="BJ77">
            <v>3.0586919224460107</v>
          </cell>
          <cell r="CI77">
            <v>5.1799600000000003</v>
          </cell>
          <cell r="CJ77">
            <v>4.9957700000000003</v>
          </cell>
          <cell r="CK77">
            <v>5.1803699999999999</v>
          </cell>
          <cell r="CL77">
            <v>2.9237759358047288</v>
          </cell>
          <cell r="DD77">
            <v>5.0396000000000001</v>
          </cell>
          <cell r="DE77">
            <v>5.3061199999999999</v>
          </cell>
          <cell r="DF77">
            <v>5.1100899999999996</v>
          </cell>
          <cell r="DG77">
            <v>2.9397161429560725</v>
          </cell>
          <cell r="DZ77">
            <v>5.5315700000000003</v>
          </cell>
          <cell r="EA77">
            <v>5.3440000000000003</v>
          </cell>
          <cell r="EB77">
            <v>5.34396</v>
          </cell>
          <cell r="EC77">
            <v>2.9847546531827085</v>
          </cell>
          <cell r="ER77">
            <v>5.0551199999999996</v>
          </cell>
          <cell r="EV77">
            <v>3.1439710435912094</v>
          </cell>
        </row>
        <row r="78">
          <cell r="H78">
            <v>5.2894699999999997</v>
          </cell>
          <cell r="I78">
            <v>2.4537901142236418</v>
          </cell>
          <cell r="M78">
            <v>5.0709400000000002</v>
          </cell>
          <cell r="N78">
            <v>2.3044522739101847</v>
          </cell>
          <cell r="R78">
            <v>5.359</v>
          </cell>
          <cell r="S78">
            <v>2.7236203132980918</v>
          </cell>
          <cell r="Y78">
            <v>5.4917499999999997</v>
          </cell>
          <cell r="Z78">
            <v>5.5101199999999997</v>
          </cell>
          <cell r="AB78">
            <v>2.5766354992222684</v>
          </cell>
          <cell r="AD78">
            <v>4.7119</v>
          </cell>
          <cell r="AE78">
            <v>4.9274399999999998</v>
          </cell>
          <cell r="AF78">
            <v>4.9114100000000001</v>
          </cell>
          <cell r="AL78">
            <v>5.1188399999999996</v>
          </cell>
          <cell r="AM78">
            <v>5.35358</v>
          </cell>
          <cell r="AN78">
            <v>5.3360300000000001</v>
          </cell>
          <cell r="AS78">
            <v>2.8656009016891915</v>
          </cell>
          <cell r="BC78">
            <v>5.1059299999999999</v>
          </cell>
          <cell r="BD78">
            <v>5.0811599999999997</v>
          </cell>
          <cell r="BE78">
            <v>5.0718699999999997</v>
          </cell>
          <cell r="BJ78">
            <v>3.0294836482493981</v>
          </cell>
          <cell r="CI78">
            <v>5.1237399999999997</v>
          </cell>
          <cell r="CJ78">
            <v>4.9428599999999996</v>
          </cell>
          <cell r="CK78">
            <v>5.1241399999999997</v>
          </cell>
          <cell r="CL78">
            <v>2.9005286284611298</v>
          </cell>
          <cell r="DD78">
            <v>4.9859200000000001</v>
          </cell>
          <cell r="DE78">
            <v>5.2476799999999999</v>
          </cell>
          <cell r="DF78">
            <v>5.05518</v>
          </cell>
          <cell r="DG78">
            <v>2.9138521261784511</v>
          </cell>
          <cell r="DZ78">
            <v>5.4691299999999998</v>
          </cell>
          <cell r="EA78">
            <v>5.2845899999999997</v>
          </cell>
          <cell r="EB78">
            <v>5.2845500000000003</v>
          </cell>
          <cell r="EC78">
            <v>2.9585260833719929</v>
          </cell>
          <cell r="ER78">
            <v>5.0022700000000002</v>
          </cell>
          <cell r="EV78">
            <v>3.1111107674810512</v>
          </cell>
        </row>
        <row r="79">
          <cell r="H79">
            <v>5.2305099999999998</v>
          </cell>
          <cell r="I79">
            <v>2.4304929452139135</v>
          </cell>
          <cell r="M79">
            <v>5.01539</v>
          </cell>
          <cell r="N79">
            <v>2.2842434590117922</v>
          </cell>
          <cell r="R79">
            <v>5.2993199999999998</v>
          </cell>
          <cell r="S79">
            <v>2.703826368071871</v>
          </cell>
          <cell r="Y79">
            <v>5.4283799999999998</v>
          </cell>
          <cell r="Z79">
            <v>5.44658</v>
          </cell>
          <cell r="AB79">
            <v>2.5540573517506271</v>
          </cell>
          <cell r="AD79">
            <v>4.66357</v>
          </cell>
          <cell r="AE79">
            <v>4.8757999999999999</v>
          </cell>
          <cell r="AF79">
            <v>4.8599300000000003</v>
          </cell>
          <cell r="AL79">
            <v>5.0633499999999998</v>
          </cell>
          <cell r="AM79">
            <v>5.2943499999999997</v>
          </cell>
          <cell r="AN79">
            <v>5.2770000000000001</v>
          </cell>
          <cell r="AS79">
            <v>2.8491640044145949</v>
          </cell>
          <cell r="BC79">
            <v>5.0512899999999998</v>
          </cell>
          <cell r="BD79">
            <v>5.0267600000000003</v>
          </cell>
          <cell r="BE79">
            <v>5.01762</v>
          </cell>
          <cell r="BJ79">
            <v>3.0056950440500163</v>
          </cell>
          <cell r="CI79">
            <v>5.0686900000000001</v>
          </cell>
          <cell r="CJ79">
            <v>4.8910400000000003</v>
          </cell>
          <cell r="CK79">
            <v>5.0690799999999996</v>
          </cell>
          <cell r="CL79">
            <v>2.8743483307105411</v>
          </cell>
          <cell r="DD79">
            <v>4.9333400000000003</v>
          </cell>
          <cell r="DE79">
            <v>5.1904700000000004</v>
          </cell>
          <cell r="DF79">
            <v>5.0014200000000004</v>
          </cell>
          <cell r="DG79">
            <v>2.8859790986388578</v>
          </cell>
          <cell r="DZ79">
            <v>5.40801</v>
          </cell>
          <cell r="EA79">
            <v>5.2264299999999997</v>
          </cell>
          <cell r="EB79">
            <v>5.2263900000000003</v>
          </cell>
          <cell r="EC79">
            <v>2.9380153219595861</v>
          </cell>
          <cell r="ER79">
            <v>4.9504799999999998</v>
          </cell>
          <cell r="EV79">
            <v>3.0844985303417616</v>
          </cell>
        </row>
        <row r="80">
          <cell r="H80">
            <v>5.1727999999999996</v>
          </cell>
          <cell r="I80">
            <v>2.4055907959203982</v>
          </cell>
          <cell r="M80">
            <v>4.9610099999999999</v>
          </cell>
          <cell r="N80">
            <v>2.2644773294202558</v>
          </cell>
          <cell r="R80">
            <v>5.24092</v>
          </cell>
          <cell r="S80">
            <v>2.6771448391216257</v>
          </cell>
          <cell r="Y80">
            <v>5.36639</v>
          </cell>
          <cell r="Z80">
            <v>5.3844200000000004</v>
          </cell>
          <cell r="AB80">
            <v>2.5303514931338533</v>
          </cell>
          <cell r="AD80">
            <v>4.6162200000000002</v>
          </cell>
          <cell r="AE80">
            <v>4.8252199999999998</v>
          </cell>
          <cell r="AF80">
            <v>4.8095100000000004</v>
          </cell>
          <cell r="AL80">
            <v>5.00901</v>
          </cell>
          <cell r="AM80">
            <v>5.23637</v>
          </cell>
          <cell r="AN80">
            <v>5.2191999999999998</v>
          </cell>
          <cell r="AS80">
            <v>2.8188628973626617</v>
          </cell>
          <cell r="BC80">
            <v>4.99777</v>
          </cell>
          <cell r="BD80">
            <v>4.9734800000000003</v>
          </cell>
          <cell r="BE80">
            <v>4.9644899999999996</v>
          </cell>
          <cell r="BJ80">
            <v>2.9768968356755909</v>
          </cell>
          <cell r="CI80">
            <v>5.01478</v>
          </cell>
          <cell r="CJ80">
            <v>4.8402799999999999</v>
          </cell>
          <cell r="CK80">
            <v>5.0151599999999998</v>
          </cell>
          <cell r="CL80">
            <v>2.8448533943414844</v>
          </cell>
          <cell r="DD80">
            <v>4.88185</v>
          </cell>
          <cell r="DE80">
            <v>5.1344500000000002</v>
          </cell>
          <cell r="DF80">
            <v>4.94876</v>
          </cell>
          <cell r="DG80">
            <v>2.8650635257061463</v>
          </cell>
          <cell r="DZ80">
            <v>5.3481899999999998</v>
          </cell>
          <cell r="EA80">
            <v>5.1694899999999997</v>
          </cell>
          <cell r="EB80">
            <v>5.1694500000000003</v>
          </cell>
          <cell r="EC80">
            <v>2.9050310439941995</v>
          </cell>
          <cell r="ER80">
            <v>4.8997299999999999</v>
          </cell>
          <cell r="EV80">
            <v>3.0605289968133054</v>
          </cell>
        </row>
        <row r="81">
          <cell r="H81">
            <v>5.1162999999999998</v>
          </cell>
          <cell r="I81">
            <v>2.387557423291442</v>
          </cell>
          <cell r="M81">
            <v>4.9077599999999997</v>
          </cell>
          <cell r="N81">
            <v>2.2491163406468395</v>
          </cell>
          <cell r="R81">
            <v>5.1837499999999999</v>
          </cell>
          <cell r="S81">
            <v>2.6593553181679663</v>
          </cell>
          <cell r="Y81">
            <v>5.3057299999999996</v>
          </cell>
          <cell r="Z81">
            <v>5.3235900000000003</v>
          </cell>
          <cell r="AB81">
            <v>2.514267835141748</v>
          </cell>
          <cell r="AD81">
            <v>4.5698100000000004</v>
          </cell>
          <cell r="AE81">
            <v>4.7756600000000002</v>
          </cell>
          <cell r="AF81">
            <v>4.7601100000000001</v>
          </cell>
          <cell r="AL81">
            <v>4.9558</v>
          </cell>
          <cell r="AM81">
            <v>5.1795999999999998</v>
          </cell>
          <cell r="AN81">
            <v>5.1626099999999999</v>
          </cell>
          <cell r="AS81">
            <v>2.7970639056886792</v>
          </cell>
          <cell r="BC81">
            <v>4.94536</v>
          </cell>
          <cell r="BD81">
            <v>4.9212899999999999</v>
          </cell>
          <cell r="BE81">
            <v>4.9124499999999998</v>
          </cell>
          <cell r="BJ81">
            <v>2.9460712918709664</v>
          </cell>
          <cell r="CI81">
            <v>4.9619799999999996</v>
          </cell>
          <cell r="CJ81">
            <v>4.7905499999999996</v>
          </cell>
          <cell r="CK81">
            <v>4.9623600000000003</v>
          </cell>
          <cell r="CL81">
            <v>2.8223198819707918</v>
          </cell>
          <cell r="DD81">
            <v>4.8314000000000004</v>
          </cell>
          <cell r="DE81">
            <v>5.0795899999999996</v>
          </cell>
          <cell r="DF81">
            <v>4.89717</v>
          </cell>
          <cell r="DG81">
            <v>2.8393390593413059</v>
          </cell>
          <cell r="DZ81">
            <v>5.2896200000000002</v>
          </cell>
          <cell r="EA81">
            <v>5.11374</v>
          </cell>
          <cell r="EB81">
            <v>5.1136999999999997</v>
          </cell>
          <cell r="EC81">
            <v>2.8807336669947059</v>
          </cell>
          <cell r="ER81">
            <v>4.8499999999999996</v>
          </cell>
          <cell r="EV81">
            <v>3.0349857415927772</v>
          </cell>
        </row>
        <row r="82">
          <cell r="H82">
            <v>5.0609799999999998</v>
          </cell>
          <cell r="I82">
            <v>2.3686363547266165</v>
          </cell>
          <cell r="M82">
            <v>4.85562</v>
          </cell>
          <cell r="N82">
            <v>2.2254675318089667</v>
          </cell>
          <cell r="R82">
            <v>5.1277799999999996</v>
          </cell>
          <cell r="S82">
            <v>2.6384018794118891</v>
          </cell>
          <cell r="Y82">
            <v>5.2463699999999998</v>
          </cell>
          <cell r="Z82">
            <v>5.2640599999999997</v>
          </cell>
          <cell r="AB82">
            <v>2.4886257476228746</v>
          </cell>
          <cell r="AD82">
            <v>4.5243399999999996</v>
          </cell>
          <cell r="AE82">
            <v>4.7271000000000001</v>
          </cell>
          <cell r="AF82">
            <v>4.7117100000000001</v>
          </cell>
          <cell r="AL82">
            <v>4.9036799999999996</v>
          </cell>
          <cell r="AM82">
            <v>5.1240100000000002</v>
          </cell>
          <cell r="AN82">
            <v>5.1071999999999997</v>
          </cell>
          <cell r="AS82">
            <v>2.7713266234798972</v>
          </cell>
          <cell r="BC82">
            <v>4.8940200000000003</v>
          </cell>
          <cell r="BD82">
            <v>4.8701800000000004</v>
          </cell>
          <cell r="BE82">
            <v>4.8614699999999997</v>
          </cell>
          <cell r="BJ82">
            <v>2.9198562133638806</v>
          </cell>
          <cell r="CI82">
            <v>4.9102600000000001</v>
          </cell>
          <cell r="CJ82">
            <v>4.7418199999999997</v>
          </cell>
          <cell r="CK82">
            <v>4.9106300000000003</v>
          </cell>
          <cell r="CL82">
            <v>2.79640324880015</v>
          </cell>
          <cell r="DD82">
            <v>4.7819799999999999</v>
          </cell>
          <cell r="DE82">
            <v>5.0258700000000003</v>
          </cell>
          <cell r="DF82">
            <v>4.8466399999999998</v>
          </cell>
          <cell r="DG82">
            <v>2.8131771865929078</v>
          </cell>
          <cell r="DZ82">
            <v>5.2322600000000001</v>
          </cell>
          <cell r="EA82">
            <v>5.0591299999999997</v>
          </cell>
          <cell r="EB82">
            <v>5.0590900000000003</v>
          </cell>
          <cell r="EC82">
            <v>2.8508760488066276</v>
          </cell>
          <cell r="ER82">
            <v>4.8012499999999996</v>
          </cell>
          <cell r="EV82">
            <v>3.002265723656139</v>
          </cell>
        </row>
        <row r="83">
          <cell r="H83">
            <v>5.0068200000000003</v>
          </cell>
          <cell r="I83">
            <v>2.3430769299908061</v>
          </cell>
          <cell r="M83">
            <v>4.8045600000000004</v>
          </cell>
          <cell r="N83">
            <v>2.2017200911343959</v>
          </cell>
          <cell r="R83">
            <v>5.0729699999999998</v>
          </cell>
          <cell r="S83">
            <v>2.6179157242345319</v>
          </cell>
          <cell r="Y83">
            <v>5.1882599999999996</v>
          </cell>
          <cell r="Z83">
            <v>5.2057900000000004</v>
          </cell>
          <cell r="AB83">
            <v>2.4671273516398973</v>
          </cell>
          <cell r="AD83">
            <v>4.4797599999999997</v>
          </cell>
          <cell r="AE83">
            <v>4.6795200000000001</v>
          </cell>
          <cell r="AF83">
            <v>4.6642700000000001</v>
          </cell>
          <cell r="AL83">
            <v>4.8526199999999999</v>
          </cell>
          <cell r="AM83">
            <v>5.0695600000000001</v>
          </cell>
          <cell r="AN83">
            <v>5.0529299999999999</v>
          </cell>
          <cell r="AS83">
            <v>2.7428534961368989</v>
          </cell>
          <cell r="BC83">
            <v>4.8437099999999997</v>
          </cell>
          <cell r="BD83">
            <v>4.8200900000000004</v>
          </cell>
          <cell r="BE83">
            <v>4.8115199999999998</v>
          </cell>
          <cell r="BJ83">
            <v>2.8978662801482091</v>
          </cell>
          <cell r="CI83">
            <v>4.8595800000000002</v>
          </cell>
          <cell r="CJ83">
            <v>4.69407</v>
          </cell>
          <cell r="CK83">
            <v>4.8599500000000004</v>
          </cell>
          <cell r="CL83">
            <v>2.7766457539335487</v>
          </cell>
          <cell r="DD83">
            <v>4.7335399999999996</v>
          </cell>
          <cell r="DE83">
            <v>4.9732399999999997</v>
          </cell>
          <cell r="DF83">
            <v>4.7971199999999996</v>
          </cell>
          <cell r="DG83">
            <v>2.792158273622336</v>
          </cell>
          <cell r="DZ83">
            <v>5.1760999999999999</v>
          </cell>
          <cell r="EA83">
            <v>5.0056500000000002</v>
          </cell>
          <cell r="EB83">
            <v>5.0056099999999999</v>
          </cell>
          <cell r="EC83">
            <v>2.8296959709204206</v>
          </cell>
          <cell r="ER83">
            <v>4.7534700000000001</v>
          </cell>
          <cell r="EV83">
            <v>2.979021451666064</v>
          </cell>
        </row>
        <row r="84">
          <cell r="H84">
            <v>4.9537699999999996</v>
          </cell>
          <cell r="I84">
            <v>2.3219880238463109</v>
          </cell>
          <cell r="M84">
            <v>4.7545400000000004</v>
          </cell>
          <cell r="N84">
            <v>2.1862316159420025</v>
          </cell>
          <cell r="R84">
            <v>5.0193000000000003</v>
          </cell>
          <cell r="S84">
            <v>2.5946394221176838</v>
          </cell>
          <cell r="Y84">
            <v>5.1313800000000001</v>
          </cell>
          <cell r="Z84">
            <v>5.1487400000000001</v>
          </cell>
          <cell r="AB84">
            <v>2.4478642488554581</v>
          </cell>
          <cell r="AD84">
            <v>4.4360600000000003</v>
          </cell>
          <cell r="AE84">
            <v>4.6328800000000001</v>
          </cell>
          <cell r="AF84">
            <v>4.6177799999999998</v>
          </cell>
          <cell r="AL84">
            <v>4.8026</v>
          </cell>
          <cell r="AM84">
            <v>5.0162300000000002</v>
          </cell>
          <cell r="AN84">
            <v>4.9997600000000002</v>
          </cell>
          <cell r="AS84">
            <v>2.7204443542929724</v>
          </cell>
          <cell r="BC84">
            <v>4.7944199999999997</v>
          </cell>
          <cell r="BD84">
            <v>4.77102</v>
          </cell>
          <cell r="BE84">
            <v>4.7625799999999998</v>
          </cell>
          <cell r="BJ84">
            <v>2.8750543340116952</v>
          </cell>
          <cell r="CI84">
            <v>4.8099299999999996</v>
          </cell>
          <cell r="CJ84">
            <v>4.6472699999999998</v>
          </cell>
          <cell r="CK84">
            <v>4.8102900000000002</v>
          </cell>
          <cell r="CL84">
            <v>2.7538291033597506</v>
          </cell>
          <cell r="DD84">
            <v>4.6860799999999996</v>
          </cell>
          <cell r="DE84">
            <v>4.9216699999999998</v>
          </cell>
          <cell r="DF84">
            <v>4.7485900000000001</v>
          </cell>
          <cell r="DG84">
            <v>2.7677573026039237</v>
          </cell>
          <cell r="DZ84">
            <v>5.1210800000000001</v>
          </cell>
          <cell r="EA84">
            <v>4.9532600000000002</v>
          </cell>
          <cell r="EB84">
            <v>4.95322</v>
          </cell>
          <cell r="EC84">
            <v>2.8050048244017134</v>
          </cell>
          <cell r="ER84">
            <v>4.70662</v>
          </cell>
          <cell r="EV84">
            <v>2.947912769932115</v>
          </cell>
        </row>
        <row r="85">
          <cell r="H85">
            <v>4.9017999999999997</v>
          </cell>
          <cell r="I85">
            <v>2.2997369349486707</v>
          </cell>
          <cell r="M85">
            <v>4.7055400000000001</v>
          </cell>
          <cell r="N85">
            <v>2.168611719001845</v>
          </cell>
          <cell r="R85">
            <v>4.9667300000000001</v>
          </cell>
          <cell r="S85">
            <v>2.5813698238110749</v>
          </cell>
          <cell r="Y85">
            <v>5.0756800000000002</v>
          </cell>
          <cell r="Z85">
            <v>5.0928899999999997</v>
          </cell>
          <cell r="AB85">
            <v>2.4238949986794545</v>
          </cell>
          <cell r="AD85">
            <v>4.3932099999999998</v>
          </cell>
          <cell r="AE85">
            <v>4.5871500000000003</v>
          </cell>
          <cell r="AF85">
            <v>4.5721999999999996</v>
          </cell>
          <cell r="AL85">
            <v>4.7535800000000004</v>
          </cell>
          <cell r="AM85">
            <v>4.9639800000000003</v>
          </cell>
          <cell r="AN85">
            <v>4.9476800000000001</v>
          </cell>
          <cell r="AS85">
            <v>2.696557334066485</v>
          </cell>
          <cell r="BC85">
            <v>4.7461099999999998</v>
          </cell>
          <cell r="BD85">
            <v>4.7229299999999999</v>
          </cell>
          <cell r="BE85">
            <v>4.7146100000000004</v>
          </cell>
          <cell r="BJ85">
            <v>2.845747287958833</v>
          </cell>
          <cell r="CI85">
            <v>4.7612699999999997</v>
          </cell>
          <cell r="CJ85">
            <v>4.6013900000000003</v>
          </cell>
          <cell r="CK85">
            <v>4.7616199999999997</v>
          </cell>
          <cell r="CL85">
            <v>2.7275300166871297</v>
          </cell>
          <cell r="DD85">
            <v>4.6395499999999998</v>
          </cell>
          <cell r="DE85">
            <v>4.8711500000000001</v>
          </cell>
          <cell r="DF85">
            <v>4.7010300000000003</v>
          </cell>
          <cell r="DG85">
            <v>2.7393199949143909</v>
          </cell>
          <cell r="DZ85">
            <v>5.0671799999999996</v>
          </cell>
          <cell r="EA85">
            <v>4.9019199999999996</v>
          </cell>
          <cell r="EB85">
            <v>4.9018800000000002</v>
          </cell>
          <cell r="EC85">
            <v>2.7756724202119276</v>
          </cell>
          <cell r="ER85">
            <v>4.6606699999999996</v>
          </cell>
          <cell r="EV85">
            <v>2.9213902122411373</v>
          </cell>
        </row>
        <row r="86">
          <cell r="H86">
            <v>4.8508899999999997</v>
          </cell>
          <cell r="I86">
            <v>2.2865210014844095</v>
          </cell>
          <cell r="M86">
            <v>4.6575300000000004</v>
          </cell>
          <cell r="N86">
            <v>2.1501002127830571</v>
          </cell>
          <cell r="R86">
            <v>4.9152300000000002</v>
          </cell>
          <cell r="S86">
            <v>2.5566923479971582</v>
          </cell>
          <cell r="Y86">
            <v>5.0211499999999996</v>
          </cell>
          <cell r="Z86">
            <v>5.0381999999999998</v>
          </cell>
          <cell r="AB86">
            <v>2.4002868400057054</v>
          </cell>
          <cell r="AD86">
            <v>4.3512000000000004</v>
          </cell>
          <cell r="AE86">
            <v>4.5423299999999998</v>
          </cell>
          <cell r="AF86">
            <v>4.52752</v>
          </cell>
          <cell r="AL86">
            <v>4.7055400000000001</v>
          </cell>
          <cell r="AM86">
            <v>4.9127799999999997</v>
          </cell>
          <cell r="AN86">
            <v>4.8966500000000002</v>
          </cell>
          <cell r="AS86">
            <v>2.6763671991771876</v>
          </cell>
          <cell r="BC86">
            <v>4.6987500000000004</v>
          </cell>
          <cell r="BD86">
            <v>4.6757900000000001</v>
          </cell>
          <cell r="BE86">
            <v>4.6676000000000002</v>
          </cell>
          <cell r="BJ86">
            <v>2.8223490719674338</v>
          </cell>
          <cell r="CI86">
            <v>4.7135699999999998</v>
          </cell>
          <cell r="CJ86">
            <v>4.5564</v>
          </cell>
          <cell r="CK86">
            <v>4.7139199999999999</v>
          </cell>
          <cell r="CL86">
            <v>2.7064351309749046</v>
          </cell>
          <cell r="DD86">
            <v>4.5939300000000003</v>
          </cell>
          <cell r="DE86">
            <v>4.8216400000000004</v>
          </cell>
          <cell r="DF86">
            <v>4.6544100000000004</v>
          </cell>
          <cell r="DG86">
            <v>2.7164024222774419</v>
          </cell>
          <cell r="DZ86">
            <v>5.0143700000000004</v>
          </cell>
          <cell r="EA86">
            <v>4.8516199999999996</v>
          </cell>
          <cell r="EB86">
            <v>4.8515800000000002</v>
          </cell>
          <cell r="EC86">
            <v>2.7539985905433717</v>
          </cell>
          <cell r="ER86">
            <v>4.6156199999999998</v>
          </cell>
          <cell r="EV86">
            <v>2.8998400335447094</v>
          </cell>
        </row>
        <row r="87">
          <cell r="H87">
            <v>4.8010200000000003</v>
          </cell>
          <cell r="I87">
            <v>2.2629239565037373</v>
          </cell>
          <cell r="M87">
            <v>4.6104799999999999</v>
          </cell>
          <cell r="N87">
            <v>2.1271923738521714</v>
          </cell>
          <cell r="R87">
            <v>4.8647799999999997</v>
          </cell>
          <cell r="S87">
            <v>2.5421649115215939</v>
          </cell>
          <cell r="Y87">
            <v>4.9677300000000004</v>
          </cell>
          <cell r="Z87">
            <v>4.9846300000000001</v>
          </cell>
          <cell r="AB87">
            <v>2.3814528042478411</v>
          </cell>
          <cell r="AD87">
            <v>4.30999</v>
          </cell>
          <cell r="AE87">
            <v>4.4983700000000004</v>
          </cell>
          <cell r="AF87">
            <v>4.4836999999999998</v>
          </cell>
          <cell r="AL87">
            <v>4.6584599999999998</v>
          </cell>
          <cell r="AM87">
            <v>4.8626100000000001</v>
          </cell>
          <cell r="AN87">
            <v>4.8466300000000002</v>
          </cell>
          <cell r="AS87">
            <v>2.6552490475455492</v>
          </cell>
          <cell r="BC87">
            <v>4.6523300000000001</v>
          </cell>
          <cell r="BD87">
            <v>4.6295799999999998</v>
          </cell>
          <cell r="BE87">
            <v>4.6215099999999998</v>
          </cell>
          <cell r="BJ87">
            <v>2.7947198847930732</v>
          </cell>
          <cell r="CI87">
            <v>4.6668200000000004</v>
          </cell>
          <cell r="CJ87">
            <v>4.5122999999999998</v>
          </cell>
          <cell r="CK87">
            <v>4.66716</v>
          </cell>
          <cell r="CL87">
            <v>2.6827101009154752</v>
          </cell>
          <cell r="DD87">
            <v>4.5492100000000004</v>
          </cell>
          <cell r="DE87">
            <v>4.77311</v>
          </cell>
          <cell r="DF87">
            <v>4.6087100000000003</v>
          </cell>
          <cell r="DG87">
            <v>2.6928478713532655</v>
          </cell>
          <cell r="DZ87">
            <v>4.9626200000000003</v>
          </cell>
          <cell r="EA87">
            <v>4.8023100000000003</v>
          </cell>
          <cell r="EB87">
            <v>4.8022799999999997</v>
          </cell>
          <cell r="EC87">
            <v>2.7274310386273815</v>
          </cell>
          <cell r="ER87">
            <v>4.5714199999999998</v>
          </cell>
          <cell r="EV87">
            <v>2.8727256120892886</v>
          </cell>
        </row>
        <row r="88">
          <cell r="H88">
            <v>4.7521399999999998</v>
          </cell>
          <cell r="I88">
            <v>2.2465575062220466</v>
          </cell>
          <cell r="M88">
            <v>4.5643700000000003</v>
          </cell>
          <cell r="N88">
            <v>2.114803176404445</v>
          </cell>
          <cell r="R88">
            <v>4.81534</v>
          </cell>
          <cell r="S88">
            <v>2.5233121653902568</v>
          </cell>
          <cell r="Y88">
            <v>4.9154099999999996</v>
          </cell>
          <cell r="Z88">
            <v>4.9321599999999997</v>
          </cell>
          <cell r="AB88">
            <v>2.3610843622829947</v>
          </cell>
          <cell r="AD88">
            <v>4.2695699999999999</v>
          </cell>
          <cell r="AE88">
            <v>4.4552699999999996</v>
          </cell>
          <cell r="AF88">
            <v>4.4407399999999999</v>
          </cell>
          <cell r="AL88">
            <v>4.6123000000000003</v>
          </cell>
          <cell r="AM88">
            <v>4.8134300000000003</v>
          </cell>
          <cell r="AN88">
            <v>4.7976200000000002</v>
          </cell>
          <cell r="AS88">
            <v>2.6288668448624097</v>
          </cell>
          <cell r="BC88">
            <v>4.6068199999999999</v>
          </cell>
          <cell r="BD88">
            <v>4.5842700000000001</v>
          </cell>
          <cell r="BE88">
            <v>4.5763199999999999</v>
          </cell>
          <cell r="BJ88">
            <v>2.7715191633945757</v>
          </cell>
          <cell r="CI88">
            <v>4.6209800000000003</v>
          </cell>
          <cell r="CJ88">
            <v>4.4690399999999997</v>
          </cell>
          <cell r="CK88">
            <v>4.6213199999999999</v>
          </cell>
          <cell r="CL88">
            <v>2.6542960460440579</v>
          </cell>
          <cell r="DD88">
            <v>4.50535</v>
          </cell>
          <cell r="DE88">
            <v>4.7255399999999996</v>
          </cell>
          <cell r="DF88">
            <v>4.5638899999999998</v>
          </cell>
          <cell r="DG88">
            <v>2.6720148793575316</v>
          </cell>
          <cell r="DZ88">
            <v>4.9119099999999998</v>
          </cell>
          <cell r="EA88">
            <v>4.7539899999999999</v>
          </cell>
          <cell r="EB88">
            <v>4.7539499999999997</v>
          </cell>
          <cell r="EC88">
            <v>2.7075125936146804</v>
          </cell>
          <cell r="ER88">
            <v>4.5280699999999996</v>
          </cell>
          <cell r="EV88">
            <v>2.8427583607022466</v>
          </cell>
        </row>
        <row r="89">
          <cell r="H89">
            <v>4.7042299999999999</v>
          </cell>
          <cell r="I89">
            <v>2.2201974141939917</v>
          </cell>
          <cell r="M89">
            <v>4.5191800000000004</v>
          </cell>
          <cell r="N89">
            <v>2.0932781697082792</v>
          </cell>
          <cell r="R89">
            <v>4.7668799999999996</v>
          </cell>
          <cell r="S89">
            <v>2.503584710361384</v>
          </cell>
          <cell r="Y89">
            <v>4.8641500000000004</v>
          </cell>
          <cell r="Z89">
            <v>4.8807499999999999</v>
          </cell>
          <cell r="AB89">
            <v>2.3382640330265048</v>
          </cell>
          <cell r="AD89">
            <v>4.2299199999999999</v>
          </cell>
          <cell r="AE89">
            <v>4.4129899999999997</v>
          </cell>
          <cell r="AF89">
            <v>4.3985900000000004</v>
          </cell>
          <cell r="AL89">
            <v>4.5670400000000004</v>
          </cell>
          <cell r="AM89">
            <v>4.7652299999999999</v>
          </cell>
          <cell r="AN89">
            <v>4.7495700000000003</v>
          </cell>
          <cell r="AS89">
            <v>2.6003675476184984</v>
          </cell>
          <cell r="BC89">
            <v>4.5621900000000002</v>
          </cell>
          <cell r="BD89">
            <v>4.5398399999999999</v>
          </cell>
          <cell r="BE89">
            <v>4.5320099999999996</v>
          </cell>
          <cell r="BJ89">
            <v>2.7534957057409049</v>
          </cell>
          <cell r="CI89">
            <v>4.5760399999999999</v>
          </cell>
          <cell r="CJ89">
            <v>4.4266199999999998</v>
          </cell>
          <cell r="CK89">
            <v>4.5763699999999998</v>
          </cell>
          <cell r="CL89">
            <v>2.6335457306858601</v>
          </cell>
          <cell r="DD89">
            <v>4.4623400000000002</v>
          </cell>
          <cell r="DE89">
            <v>4.6788999999999996</v>
          </cell>
          <cell r="DF89">
            <v>4.5199400000000001</v>
          </cell>
          <cell r="DG89">
            <v>2.6492133364752757</v>
          </cell>
          <cell r="DZ89">
            <v>4.8621999999999996</v>
          </cell>
          <cell r="EA89">
            <v>4.7066100000000004</v>
          </cell>
          <cell r="EB89">
            <v>4.7065799999999998</v>
          </cell>
          <cell r="EC89">
            <v>2.6830151561878512</v>
          </cell>
          <cell r="ER89">
            <v>4.4855400000000003</v>
          </cell>
          <cell r="EV89">
            <v>2.8248042891163561</v>
          </cell>
        </row>
        <row r="90">
          <cell r="H90">
            <v>4.6572699999999996</v>
          </cell>
          <cell r="I90">
            <v>2.1984130841972149</v>
          </cell>
          <cell r="M90">
            <v>4.4748700000000001</v>
          </cell>
          <cell r="N90">
            <v>2.0750636766073693</v>
          </cell>
          <cell r="R90">
            <v>4.7193899999999998</v>
          </cell>
          <cell r="S90">
            <v>2.4838000290494655</v>
          </cell>
          <cell r="Y90">
            <v>4.81393</v>
          </cell>
          <cell r="Z90">
            <v>4.8303799999999999</v>
          </cell>
          <cell r="AB90">
            <v>2.3139145028501229</v>
          </cell>
          <cell r="AD90">
            <v>4.19102</v>
          </cell>
          <cell r="AE90">
            <v>4.3715200000000003</v>
          </cell>
          <cell r="AF90">
            <v>4.3572499999999996</v>
          </cell>
          <cell r="AL90">
            <v>4.5226600000000001</v>
          </cell>
          <cell r="AM90">
            <v>4.7179700000000002</v>
          </cell>
          <cell r="AN90">
            <v>4.7024600000000003</v>
          </cell>
          <cell r="AS90">
            <v>2.5855080266310448</v>
          </cell>
          <cell r="BC90">
            <v>4.5184199999999999</v>
          </cell>
          <cell r="BD90">
            <v>4.49627</v>
          </cell>
          <cell r="BE90">
            <v>4.4885599999999997</v>
          </cell>
          <cell r="BJ90">
            <v>2.7217578750280413</v>
          </cell>
          <cell r="CI90">
            <v>4.5319599999999998</v>
          </cell>
          <cell r="CJ90">
            <v>4.3849999999999998</v>
          </cell>
          <cell r="CK90">
            <v>4.5322800000000001</v>
          </cell>
          <cell r="CL90">
            <v>2.6066487750970868</v>
          </cell>
          <cell r="DD90">
            <v>4.4201600000000001</v>
          </cell>
          <cell r="DE90">
            <v>4.6331699999999998</v>
          </cell>
          <cell r="DF90">
            <v>4.4768400000000002</v>
          </cell>
          <cell r="DG90">
            <v>2.6228623326518541</v>
          </cell>
          <cell r="DZ90">
            <v>4.8134699999999997</v>
          </cell>
          <cell r="EA90">
            <v>4.6601699999999999</v>
          </cell>
          <cell r="EB90">
            <v>4.6601299999999997</v>
          </cell>
          <cell r="EC90">
            <v>2.6569962718381301</v>
          </cell>
          <cell r="ER90">
            <v>4.44381</v>
          </cell>
          <cell r="EV90">
            <v>2.7937570590104155</v>
          </cell>
        </row>
        <row r="91">
          <cell r="H91">
            <v>4.6112399999999996</v>
          </cell>
          <cell r="I91">
            <v>2.1869264905434171</v>
          </cell>
          <cell r="M91">
            <v>4.4314200000000001</v>
          </cell>
          <cell r="N91">
            <v>2.0543350998789567</v>
          </cell>
          <cell r="R91">
            <v>4.6728300000000003</v>
          </cell>
          <cell r="S91">
            <v>2.4675242445819645</v>
          </cell>
          <cell r="Y91">
            <v>4.76471</v>
          </cell>
          <cell r="Z91">
            <v>4.7810199999999998</v>
          </cell>
          <cell r="AB91">
            <v>2.2963123873602775</v>
          </cell>
          <cell r="AD91">
            <v>4.1528499999999999</v>
          </cell>
          <cell r="AE91">
            <v>4.3308400000000002</v>
          </cell>
          <cell r="AF91">
            <v>4.3167</v>
          </cell>
          <cell r="AL91">
            <v>4.4791400000000001</v>
          </cell>
          <cell r="AM91">
            <v>4.67164</v>
          </cell>
          <cell r="AN91">
            <v>4.6562700000000001</v>
          </cell>
          <cell r="AS91">
            <v>2.5578277604423327</v>
          </cell>
          <cell r="BC91">
            <v>4.4754899999999997</v>
          </cell>
          <cell r="BD91">
            <v>4.4535400000000003</v>
          </cell>
          <cell r="BE91">
            <v>4.4459400000000002</v>
          </cell>
          <cell r="BJ91">
            <v>2.7052638936824192</v>
          </cell>
          <cell r="CI91">
            <v>4.4887300000000003</v>
          </cell>
          <cell r="CJ91">
            <v>4.3441799999999997</v>
          </cell>
          <cell r="CK91">
            <v>4.4890499999999998</v>
          </cell>
          <cell r="CL91">
            <v>2.5873838434553598</v>
          </cell>
          <cell r="DD91">
            <v>4.3787700000000003</v>
          </cell>
          <cell r="DE91">
            <v>4.58833</v>
          </cell>
          <cell r="DF91">
            <v>4.4345600000000003</v>
          </cell>
          <cell r="DG91">
            <v>2.6015745372216514</v>
          </cell>
          <cell r="DZ91">
            <v>4.7656799999999997</v>
          </cell>
          <cell r="EA91">
            <v>4.6146200000000004</v>
          </cell>
          <cell r="EB91">
            <v>4.6145800000000001</v>
          </cell>
          <cell r="EC91">
            <v>2.6345304987365203</v>
          </cell>
          <cell r="ER91">
            <v>4.4028499999999999</v>
          </cell>
          <cell r="EV91">
            <v>2.7761924881379851</v>
          </cell>
        </row>
        <row r="92">
          <cell r="H92">
            <v>4.5660999999999996</v>
          </cell>
          <cell r="I92">
            <v>2.1641482490051267</v>
          </cell>
          <cell r="M92">
            <v>4.3888199999999999</v>
          </cell>
          <cell r="N92">
            <v>2.0435097677180547</v>
          </cell>
          <cell r="R92">
            <v>4.6271800000000001</v>
          </cell>
          <cell r="S92">
            <v>2.4512155856042384</v>
          </cell>
          <cell r="Y92">
            <v>4.7164700000000002</v>
          </cell>
          <cell r="Z92">
            <v>4.7326499999999996</v>
          </cell>
          <cell r="AB92">
            <v>2.2748012861539824</v>
          </cell>
          <cell r="AD92">
            <v>4.1153899999999997</v>
          </cell>
          <cell r="AE92">
            <v>4.2909199999999998</v>
          </cell>
          <cell r="AF92">
            <v>4.27691</v>
          </cell>
          <cell r="AL92">
            <v>4.4364600000000003</v>
          </cell>
          <cell r="AM92">
            <v>4.6261999999999999</v>
          </cell>
          <cell r="AN92">
            <v>4.6109799999999996</v>
          </cell>
          <cell r="AS92">
            <v>2.5368633056119805</v>
          </cell>
          <cell r="BC92">
            <v>4.4333799999999997</v>
          </cell>
          <cell r="BD92">
            <v>4.4116200000000001</v>
          </cell>
          <cell r="BE92">
            <v>4.4041300000000003</v>
          </cell>
          <cell r="BJ92">
            <v>2.6835381104484135</v>
          </cell>
          <cell r="CI92">
            <v>4.4463200000000001</v>
          </cell>
          <cell r="CJ92">
            <v>4.3041200000000002</v>
          </cell>
          <cell r="CK92">
            <v>4.4466400000000004</v>
          </cell>
          <cell r="CL92">
            <v>2.5634599990087548</v>
          </cell>
          <cell r="DD92">
            <v>4.3381600000000002</v>
          </cell>
          <cell r="DE92">
            <v>4.54434</v>
          </cell>
          <cell r="DF92">
            <v>4.3930699999999998</v>
          </cell>
          <cell r="DG92">
            <v>2.5838932856603325</v>
          </cell>
          <cell r="DZ92">
            <v>4.7188299999999996</v>
          </cell>
          <cell r="EA92">
            <v>4.5699500000000004</v>
          </cell>
          <cell r="EB92">
            <v>4.5699100000000001</v>
          </cell>
          <cell r="EC92">
            <v>2.6083848531306408</v>
          </cell>
          <cell r="ER92">
            <v>4.36266</v>
          </cell>
          <cell r="EV92">
            <v>2.7442664956047746</v>
          </cell>
        </row>
        <row r="93">
          <cell r="H93">
            <v>4.5218400000000001</v>
          </cell>
          <cell r="I93">
            <v>2.149125958763376</v>
          </cell>
          <cell r="M93">
            <v>4.3470399999999998</v>
          </cell>
          <cell r="N93">
            <v>2.0204315028491404</v>
          </cell>
          <cell r="R93">
            <v>4.5824199999999999</v>
          </cell>
          <cell r="S93">
            <v>2.4358893727376429</v>
          </cell>
          <cell r="Y93">
            <v>4.6691900000000004</v>
          </cell>
          <cell r="Z93">
            <v>4.6852200000000002</v>
          </cell>
          <cell r="AB93">
            <v>2.2618263572662389</v>
          </cell>
          <cell r="AD93">
            <v>4.0786199999999999</v>
          </cell>
          <cell r="AE93">
            <v>4.2517399999999999</v>
          </cell>
          <cell r="AF93">
            <v>4.2378600000000004</v>
          </cell>
          <cell r="AL93">
            <v>4.3945800000000004</v>
          </cell>
          <cell r="AM93">
            <v>4.5816299999999996</v>
          </cell>
          <cell r="AN93">
            <v>4.5665500000000003</v>
          </cell>
          <cell r="AS93">
            <v>2.5111203546652749</v>
          </cell>
          <cell r="BC93">
            <v>4.3920599999999999</v>
          </cell>
          <cell r="BD93">
            <v>4.3704999999999998</v>
          </cell>
          <cell r="BE93">
            <v>4.3631099999999998</v>
          </cell>
          <cell r="BJ93">
            <v>2.6572372632951424</v>
          </cell>
          <cell r="CI93">
            <v>4.4047200000000002</v>
          </cell>
          <cell r="CJ93">
            <v>4.2648099999999998</v>
          </cell>
          <cell r="CK93">
            <v>4.40503</v>
          </cell>
          <cell r="CL93">
            <v>2.5456715412337516</v>
          </cell>
          <cell r="DD93">
            <v>4.2983200000000004</v>
          </cell>
          <cell r="DE93">
            <v>4.5011999999999999</v>
          </cell>
          <cell r="DF93">
            <v>4.3523800000000001</v>
          </cell>
          <cell r="DG93">
            <v>2.5555170531301741</v>
          </cell>
          <cell r="DZ93">
            <v>4.6728800000000001</v>
          </cell>
          <cell r="EA93">
            <v>4.5261300000000002</v>
          </cell>
          <cell r="EB93">
            <v>4.5260999999999996</v>
          </cell>
          <cell r="EC93">
            <v>2.5880820279025052</v>
          </cell>
          <cell r="ER93">
            <v>4.3231999999999999</v>
          </cell>
          <cell r="EV93">
            <v>2.7246537509570956</v>
          </cell>
        </row>
        <row r="94">
          <cell r="H94">
            <v>4.4784199999999998</v>
          </cell>
          <cell r="I94">
            <v>2.1267744120476717</v>
          </cell>
          <cell r="M94">
            <v>4.3060499999999999</v>
          </cell>
          <cell r="N94">
            <v>2.0046044010029185</v>
          </cell>
          <cell r="R94">
            <v>4.5385200000000001</v>
          </cell>
          <cell r="S94">
            <v>2.4131198827279654</v>
          </cell>
          <cell r="Y94">
            <v>4.6228300000000004</v>
          </cell>
          <cell r="Z94">
            <v>4.6387299999999998</v>
          </cell>
          <cell r="AB94">
            <v>2.2331011501772746</v>
          </cell>
          <cell r="AD94">
            <v>4.0425300000000002</v>
          </cell>
          <cell r="AE94">
            <v>4.2133000000000003</v>
          </cell>
          <cell r="AF94">
            <v>4.1995300000000002</v>
          </cell>
          <cell r="AL94">
            <v>4.3535000000000004</v>
          </cell>
          <cell r="AM94">
            <v>4.5379100000000001</v>
          </cell>
          <cell r="AN94">
            <v>4.5229799999999996</v>
          </cell>
          <cell r="AS94">
            <v>2.4912631208160452</v>
          </cell>
          <cell r="BC94">
            <v>4.3515199999999998</v>
          </cell>
          <cell r="BD94">
            <v>4.3301400000000001</v>
          </cell>
          <cell r="BE94">
            <v>4.3228600000000004</v>
          </cell>
          <cell r="BJ94">
            <v>2.6340153852055792</v>
          </cell>
          <cell r="CI94">
            <v>4.3639000000000001</v>
          </cell>
          <cell r="CJ94">
            <v>4.2262300000000002</v>
          </cell>
          <cell r="CK94">
            <v>4.3642000000000003</v>
          </cell>
          <cell r="CL94">
            <v>2.5229468452525605</v>
          </cell>
          <cell r="DD94">
            <v>4.25922</v>
          </cell>
          <cell r="DE94">
            <v>4.4588700000000001</v>
          </cell>
          <cell r="DF94">
            <v>4.3124399999999996</v>
          </cell>
          <cell r="DG94">
            <v>2.5406943017478589</v>
          </cell>
          <cell r="DZ94">
            <v>4.6278100000000002</v>
          </cell>
          <cell r="EA94">
            <v>4.4831500000000002</v>
          </cell>
          <cell r="EB94">
            <v>4.4831200000000004</v>
          </cell>
          <cell r="EC94">
            <v>2.5642935605998396</v>
          </cell>
          <cell r="ER94">
            <v>4.2844699999999998</v>
          </cell>
          <cell r="EV94">
            <v>2.7013491934950729</v>
          </cell>
        </row>
        <row r="95">
          <cell r="H95">
            <v>4.4358399999999998</v>
          </cell>
          <cell r="I95">
            <v>2.1073717283524029</v>
          </cell>
          <cell r="M95">
            <v>4.2658500000000004</v>
          </cell>
          <cell r="N95">
            <v>1.9847842910898361</v>
          </cell>
          <cell r="R95">
            <v>4.4954599999999996</v>
          </cell>
          <cell r="S95">
            <v>2.4002025171194763</v>
          </cell>
          <cell r="Y95">
            <v>4.5773799999999998</v>
          </cell>
          <cell r="Z95">
            <v>4.5931499999999996</v>
          </cell>
          <cell r="AB95">
            <v>2.2241335208901258</v>
          </cell>
          <cell r="AD95">
            <v>4.0071000000000003</v>
          </cell>
          <cell r="AE95">
            <v>4.1755599999999999</v>
          </cell>
          <cell r="AF95">
            <v>4.1619099999999998</v>
          </cell>
          <cell r="AL95">
            <v>4.3131899999999996</v>
          </cell>
          <cell r="AM95">
            <v>4.4950299999999999</v>
          </cell>
          <cell r="AN95">
            <v>4.4802299999999997</v>
          </cell>
          <cell r="AS95">
            <v>2.4680100861360632</v>
          </cell>
          <cell r="BC95">
            <v>4.3117400000000004</v>
          </cell>
          <cell r="BD95">
            <v>4.29054</v>
          </cell>
          <cell r="BE95">
            <v>4.2833699999999997</v>
          </cell>
          <cell r="BJ95">
            <v>2.6090704386130259</v>
          </cell>
          <cell r="CI95">
            <v>4.3238399999999997</v>
          </cell>
          <cell r="CJ95">
            <v>4.1883600000000003</v>
          </cell>
          <cell r="CK95">
            <v>4.3241399999999999</v>
          </cell>
          <cell r="CL95">
            <v>2.5045086776427361</v>
          </cell>
          <cell r="DD95">
            <v>4.2208399999999999</v>
          </cell>
          <cell r="DE95">
            <v>4.4173400000000003</v>
          </cell>
          <cell r="DF95">
            <v>4.2732400000000004</v>
          </cell>
          <cell r="DG95">
            <v>2.5128052554046487</v>
          </cell>
          <cell r="DZ95">
            <v>4.5835999999999997</v>
          </cell>
          <cell r="EA95">
            <v>4.4409900000000002</v>
          </cell>
          <cell r="EB95">
            <v>4.44095</v>
          </cell>
          <cell r="EC95">
            <v>2.5369801997323638</v>
          </cell>
          <cell r="ER95">
            <v>4.2464399999999998</v>
          </cell>
          <cell r="EV95">
            <v>2.6726621569848064</v>
          </cell>
        </row>
        <row r="96">
          <cell r="H96">
            <v>4.3940700000000001</v>
          </cell>
          <cell r="I96">
            <v>2.0914029138305867</v>
          </cell>
          <cell r="M96">
            <v>4.2263999999999999</v>
          </cell>
          <cell r="N96">
            <v>1.9714841086275747</v>
          </cell>
          <cell r="R96">
            <v>4.45322</v>
          </cell>
          <cell r="S96">
            <v>2.3748459273362776</v>
          </cell>
          <cell r="Y96">
            <v>4.5328099999999996</v>
          </cell>
          <cell r="Z96">
            <v>4.5484499999999999</v>
          </cell>
          <cell r="AB96">
            <v>2.1986787188179591</v>
          </cell>
          <cell r="AD96">
            <v>3.9723099999999998</v>
          </cell>
          <cell r="AE96">
            <v>4.1385100000000001</v>
          </cell>
          <cell r="AF96">
            <v>4.1249900000000004</v>
          </cell>
          <cell r="AL96">
            <v>4.2736400000000003</v>
          </cell>
          <cell r="AM96">
            <v>4.4529500000000004</v>
          </cell>
          <cell r="AN96">
            <v>4.4382900000000003</v>
          </cell>
          <cell r="AS96">
            <v>2.449876034923415</v>
          </cell>
          <cell r="BC96">
            <v>4.2726899999999999</v>
          </cell>
          <cell r="BD96">
            <v>4.2516800000000003</v>
          </cell>
          <cell r="BE96">
            <v>4.2446000000000002</v>
          </cell>
          <cell r="BJ96">
            <v>2.5868509509379134</v>
          </cell>
          <cell r="CI96">
            <v>4.2845199999999997</v>
          </cell>
          <cell r="CJ96">
            <v>4.1511800000000001</v>
          </cell>
          <cell r="CK96">
            <v>4.2848199999999999</v>
          </cell>
          <cell r="CL96">
            <v>2.4825483273533955</v>
          </cell>
          <cell r="DD96">
            <v>4.1831699999999996</v>
          </cell>
          <cell r="DE96">
            <v>4.3765900000000002</v>
          </cell>
          <cell r="DF96">
            <v>4.2347700000000001</v>
          </cell>
          <cell r="DG96">
            <v>2.4996833771533389</v>
          </cell>
          <cell r="DZ96">
            <v>4.5402199999999997</v>
          </cell>
          <cell r="EA96">
            <v>4.39961</v>
          </cell>
          <cell r="EB96">
            <v>4.3995800000000003</v>
          </cell>
          <cell r="EC96">
            <v>2.514761140594457</v>
          </cell>
          <cell r="ER96">
            <v>4.2090899999999998</v>
          </cell>
          <cell r="EV96">
            <v>2.6554814064945198</v>
          </cell>
        </row>
        <row r="97">
          <cell r="H97">
            <v>4.3530899999999999</v>
          </cell>
          <cell r="I97">
            <v>2.0755865666741702</v>
          </cell>
          <cell r="M97">
            <v>4.1876899999999999</v>
          </cell>
          <cell r="N97">
            <v>1.9561875928599815</v>
          </cell>
          <cell r="R97">
            <v>4.4117800000000003</v>
          </cell>
          <cell r="S97">
            <v>2.3563225155984746</v>
          </cell>
          <cell r="Y97">
            <v>4.4890999999999996</v>
          </cell>
          <cell r="Z97">
            <v>4.5046099999999996</v>
          </cell>
          <cell r="AB97">
            <v>2.1832621862358792</v>
          </cell>
          <cell r="AD97">
            <v>3.9381400000000002</v>
          </cell>
          <cell r="AE97">
            <v>4.1021400000000003</v>
          </cell>
          <cell r="AF97">
            <v>4.08873</v>
          </cell>
          <cell r="AL97">
            <v>4.2348100000000004</v>
          </cell>
          <cell r="AM97">
            <v>4.4116600000000004</v>
          </cell>
          <cell r="AN97">
            <v>4.3971299999999998</v>
          </cell>
          <cell r="AS97">
            <v>2.4274974055544796</v>
          </cell>
          <cell r="BC97">
            <v>4.2343599999999997</v>
          </cell>
          <cell r="BD97">
            <v>4.2135300000000004</v>
          </cell>
          <cell r="BE97">
            <v>4.20655</v>
          </cell>
          <cell r="BJ97">
            <v>2.5686950281975651</v>
          </cell>
          <cell r="CI97">
            <v>4.2459300000000004</v>
          </cell>
          <cell r="CJ97">
            <v>4.1146799999999999</v>
          </cell>
          <cell r="CK97">
            <v>4.2462200000000001</v>
          </cell>
          <cell r="CL97">
            <v>2.4645558503801901</v>
          </cell>
          <cell r="DD97">
            <v>4.1461800000000002</v>
          </cell>
          <cell r="DE97">
            <v>4.3365900000000002</v>
          </cell>
          <cell r="DF97">
            <v>4.1970000000000001</v>
          </cell>
          <cell r="DG97">
            <v>2.4707696234302912</v>
          </cell>
          <cell r="DZ97">
            <v>4.4976500000000001</v>
          </cell>
          <cell r="EA97">
            <v>4.359</v>
          </cell>
          <cell r="EB97">
            <v>4.3589700000000002</v>
          </cell>
          <cell r="EC97">
            <v>2.4951150290251078</v>
          </cell>
          <cell r="ER97">
            <v>4.1724199999999998</v>
          </cell>
          <cell r="EV97">
            <v>2.6269628784663102</v>
          </cell>
        </row>
        <row r="98">
          <cell r="H98">
            <v>4.3128700000000002</v>
          </cell>
          <cell r="I98">
            <v>2.0560456235554359</v>
          </cell>
          <cell r="M98">
            <v>4.1497000000000002</v>
          </cell>
          <cell r="N98">
            <v>1.9371721825554022</v>
          </cell>
          <cell r="R98">
            <v>4.3711200000000003</v>
          </cell>
          <cell r="S98">
            <v>2.3455509618208747</v>
          </cell>
          <cell r="Y98">
            <v>4.4462200000000003</v>
          </cell>
          <cell r="Z98">
            <v>4.4615999999999998</v>
          </cell>
          <cell r="AB98">
            <v>2.1624108920941243</v>
          </cell>
          <cell r="AD98">
            <v>3.9045899999999998</v>
          </cell>
          <cell r="AE98">
            <v>4.0664300000000004</v>
          </cell>
          <cell r="AF98">
            <v>4.0531300000000003</v>
          </cell>
          <cell r="AL98">
            <v>4.1966999999999999</v>
          </cell>
          <cell r="AM98">
            <v>4.3711399999999996</v>
          </cell>
          <cell r="AN98">
            <v>4.3567400000000003</v>
          </cell>
          <cell r="AS98">
            <v>2.4099407100230952</v>
          </cell>
          <cell r="BC98">
            <v>4.1967299999999996</v>
          </cell>
          <cell r="BD98">
            <v>4.1760700000000002</v>
          </cell>
          <cell r="BE98">
            <v>4.1691900000000004</v>
          </cell>
          <cell r="BJ98">
            <v>2.544140419308949</v>
          </cell>
          <cell r="CI98">
            <v>4.2080500000000001</v>
          </cell>
          <cell r="CJ98">
            <v>4.0788500000000001</v>
          </cell>
          <cell r="CK98">
            <v>4.2083300000000001</v>
          </cell>
          <cell r="CL98">
            <v>2.445114564284756</v>
          </cell>
          <cell r="DD98">
            <v>4.1098699999999999</v>
          </cell>
          <cell r="DE98">
            <v>4.2973299999999997</v>
          </cell>
          <cell r="DF98">
            <v>4.1599300000000001</v>
          </cell>
          <cell r="DG98">
            <v>2.4588234115421326</v>
          </cell>
          <cell r="DZ98">
            <v>4.4558900000000001</v>
          </cell>
          <cell r="EA98">
            <v>4.3191499999999996</v>
          </cell>
          <cell r="EB98">
            <v>4.3191199999999998</v>
          </cell>
          <cell r="EC98">
            <v>2.4732542506640254</v>
          </cell>
          <cell r="ER98">
            <v>4.1364000000000001</v>
          </cell>
          <cell r="EV98">
            <v>2.6084399660499802</v>
          </cell>
        </row>
        <row r="99">
          <cell r="H99">
            <v>4.2734100000000002</v>
          </cell>
          <cell r="I99">
            <v>2.0357791846017381</v>
          </cell>
          <cell r="M99">
            <v>4.1124200000000002</v>
          </cell>
          <cell r="N99">
            <v>1.9177282532056861</v>
          </cell>
          <cell r="R99">
            <v>4.3312099999999996</v>
          </cell>
          <cell r="S99">
            <v>2.3319391265814726</v>
          </cell>
          <cell r="Y99">
            <v>4.4041600000000001</v>
          </cell>
          <cell r="Z99">
            <v>4.4194100000000001</v>
          </cell>
          <cell r="AB99">
            <v>2.1484496471144698</v>
          </cell>
          <cell r="AD99">
            <v>3.8716400000000002</v>
          </cell>
          <cell r="AE99">
            <v>4.0313600000000003</v>
          </cell>
          <cell r="AF99">
            <v>4.0181699999999996</v>
          </cell>
          <cell r="AL99">
            <v>4.1592900000000004</v>
          </cell>
          <cell r="AM99">
            <v>4.3313600000000001</v>
          </cell>
          <cell r="AN99">
            <v>4.3170900000000003</v>
          </cell>
          <cell r="AS99">
            <v>2.3870290458614107</v>
          </cell>
          <cell r="BC99">
            <v>4.1597900000000001</v>
          </cell>
          <cell r="BD99">
            <v>4.1393000000000004</v>
          </cell>
          <cell r="BE99">
            <v>4.1325200000000004</v>
          </cell>
          <cell r="BJ99">
            <v>2.5281054740651232</v>
          </cell>
          <cell r="CI99">
            <v>4.1708499999999997</v>
          </cell>
          <cell r="CJ99">
            <v>4.0436500000000004</v>
          </cell>
          <cell r="CK99">
            <v>4.1711299999999998</v>
          </cell>
          <cell r="CL99">
            <v>2.4182164498891545</v>
          </cell>
          <cell r="DD99">
            <v>4.0742099999999999</v>
          </cell>
          <cell r="DE99">
            <v>4.2587900000000003</v>
          </cell>
          <cell r="DF99">
            <v>4.1235200000000001</v>
          </cell>
          <cell r="DG99">
            <v>2.4305647646110096</v>
          </cell>
          <cell r="DZ99">
            <v>4.4148899999999998</v>
          </cell>
          <cell r="EA99">
            <v>4.28003</v>
          </cell>
          <cell r="EB99">
            <v>4.28</v>
          </cell>
          <cell r="EC99">
            <v>2.4477557308799636</v>
          </cell>
          <cell r="ER99">
            <v>4.1010200000000001</v>
          </cell>
          <cell r="EV99">
            <v>2.5866682256270312</v>
          </cell>
        </row>
        <row r="100">
          <cell r="H100">
            <v>4.2346700000000004</v>
          </cell>
          <cell r="I100">
            <v>2.0176116678962686</v>
          </cell>
          <cell r="M100">
            <v>4.0758200000000002</v>
          </cell>
          <cell r="N100">
            <v>1.9028831913854294</v>
          </cell>
          <cell r="R100">
            <v>4.2920499999999997</v>
          </cell>
          <cell r="S100">
            <v>2.3159337917411094</v>
          </cell>
          <cell r="Y100">
            <v>4.3628900000000002</v>
          </cell>
          <cell r="Z100">
            <v>4.3780200000000002</v>
          </cell>
          <cell r="AB100">
            <v>2.1213175196173051</v>
          </cell>
          <cell r="AD100">
            <v>3.83927</v>
          </cell>
          <cell r="AE100">
            <v>3.9969100000000002</v>
          </cell>
          <cell r="AF100">
            <v>3.9838399999999998</v>
          </cell>
          <cell r="AL100">
            <v>4.12256</v>
          </cell>
          <cell r="AM100">
            <v>4.2923200000000001</v>
          </cell>
          <cell r="AN100">
            <v>4.2781700000000003</v>
          </cell>
          <cell r="AS100">
            <v>2.3702956238311756</v>
          </cell>
          <cell r="BC100">
            <v>4.1235099999999996</v>
          </cell>
          <cell r="BD100">
            <v>4.1032000000000002</v>
          </cell>
          <cell r="BE100">
            <v>4.0964999999999998</v>
          </cell>
          <cell r="BJ100">
            <v>2.5042411013809218</v>
          </cell>
          <cell r="CI100">
            <v>4.1343300000000003</v>
          </cell>
          <cell r="CJ100">
            <v>4.00908</v>
          </cell>
          <cell r="CK100">
            <v>4.1346100000000003</v>
          </cell>
          <cell r="CL100">
            <v>2.3970937439936613</v>
          </cell>
          <cell r="DD100">
            <v>4.0391899999999996</v>
          </cell>
          <cell r="DE100">
            <v>4.2209500000000002</v>
          </cell>
          <cell r="DF100">
            <v>4.0877699999999999</v>
          </cell>
          <cell r="DG100">
            <v>2.4087501925316168</v>
          </cell>
          <cell r="DZ100">
            <v>4.3746499999999999</v>
          </cell>
          <cell r="EA100">
            <v>4.2416299999999998</v>
          </cell>
          <cell r="EB100">
            <v>4.2416</v>
          </cell>
          <cell r="EC100">
            <v>2.4267612395256766</v>
          </cell>
          <cell r="ER100">
            <v>4.0662599999999998</v>
          </cell>
          <cell r="EV100">
            <v>2.5596703750789818</v>
          </cell>
        </row>
        <row r="101">
          <cell r="H101">
            <v>4.19665</v>
          </cell>
          <cell r="I101">
            <v>2.000512617030159</v>
          </cell>
          <cell r="M101">
            <v>4.0398899999999998</v>
          </cell>
          <cell r="N101">
            <v>1.8867129942470307</v>
          </cell>
          <cell r="R101">
            <v>4.2535999999999996</v>
          </cell>
          <cell r="S101">
            <v>2.2937009238033212</v>
          </cell>
          <cell r="Y101">
            <v>4.3224</v>
          </cell>
          <cell r="Z101">
            <v>4.3374100000000002</v>
          </cell>
          <cell r="AB101">
            <v>2.1095198288603179</v>
          </cell>
          <cell r="AD101">
            <v>3.8074699999999999</v>
          </cell>
          <cell r="AE101">
            <v>3.9630700000000001</v>
          </cell>
          <cell r="AF101">
            <v>3.95011</v>
          </cell>
          <cell r="AL101">
            <v>4.0864900000000004</v>
          </cell>
          <cell r="AM101">
            <v>4.2539800000000003</v>
          </cell>
          <cell r="AN101">
            <v>4.23996</v>
          </cell>
          <cell r="AS101">
            <v>2.3486768824874105</v>
          </cell>
          <cell r="BC101">
            <v>4.0878800000000002</v>
          </cell>
          <cell r="BD101">
            <v>4.0677399999999997</v>
          </cell>
          <cell r="BE101">
            <v>4.06114</v>
          </cell>
          <cell r="BJ101">
            <v>2.4849952042695911</v>
          </cell>
          <cell r="CI101">
            <v>4.0984699999999998</v>
          </cell>
          <cell r="CJ101">
            <v>3.9751300000000001</v>
          </cell>
          <cell r="CK101">
            <v>4.0987400000000003</v>
          </cell>
          <cell r="CL101">
            <v>2.380684211930717</v>
          </cell>
          <cell r="DD101">
            <v>4.0047899999999998</v>
          </cell>
          <cell r="DE101">
            <v>4.1837999999999997</v>
          </cell>
          <cell r="DF101">
            <v>4.0526600000000004</v>
          </cell>
          <cell r="DG101">
            <v>2.3913525402863289</v>
          </cell>
          <cell r="DZ101">
            <v>4.33514</v>
          </cell>
          <cell r="EA101">
            <v>4.2039200000000001</v>
          </cell>
          <cell r="EB101">
            <v>4.2038900000000003</v>
          </cell>
          <cell r="EC101">
            <v>2.4077899215497744</v>
          </cell>
          <cell r="ER101">
            <v>4.0321100000000003</v>
          </cell>
          <cell r="EV101">
            <v>2.5440772493863228</v>
          </cell>
        </row>
        <row r="102">
          <cell r="H102">
            <v>4.1593200000000001</v>
          </cell>
          <cell r="I102">
            <v>1.9869954362412567</v>
          </cell>
          <cell r="M102">
            <v>4.0046200000000001</v>
          </cell>
          <cell r="N102">
            <v>1.8764101259989285</v>
          </cell>
          <cell r="R102">
            <v>4.2158600000000002</v>
          </cell>
          <cell r="S102">
            <v>2.2799869117287042</v>
          </cell>
          <cell r="Y102">
            <v>4.2826599999999999</v>
          </cell>
          <cell r="Z102">
            <v>4.2975500000000002</v>
          </cell>
          <cell r="AB102">
            <v>2.086119206302417</v>
          </cell>
          <cell r="AD102">
            <v>3.7762199999999999</v>
          </cell>
          <cell r="AE102">
            <v>3.92984</v>
          </cell>
          <cell r="AF102">
            <v>3.9169800000000001</v>
          </cell>
          <cell r="AL102">
            <v>4.0510700000000002</v>
          </cell>
          <cell r="AM102">
            <v>4.2163500000000003</v>
          </cell>
          <cell r="AN102">
            <v>4.2024400000000002</v>
          </cell>
          <cell r="AS102">
            <v>2.3226457472966811</v>
          </cell>
          <cell r="BC102">
            <v>4.0528899999999997</v>
          </cell>
          <cell r="BD102">
            <v>4.0329100000000002</v>
          </cell>
          <cell r="BE102">
            <v>4.0263999999999998</v>
          </cell>
          <cell r="BJ102">
            <v>2.4588857273735165</v>
          </cell>
          <cell r="CI102">
            <v>4.0632400000000004</v>
          </cell>
          <cell r="CJ102">
            <v>3.9417800000000001</v>
          </cell>
          <cell r="CK102">
            <v>4.06351</v>
          </cell>
          <cell r="CL102">
            <v>2.361167909105788</v>
          </cell>
          <cell r="DD102">
            <v>3.9710000000000001</v>
          </cell>
          <cell r="DE102">
            <v>4.1473199999999997</v>
          </cell>
          <cell r="DF102">
            <v>4.0181699999999996</v>
          </cell>
          <cell r="DG102">
            <v>2.3696184821959676</v>
          </cell>
          <cell r="DZ102">
            <v>4.29636</v>
          </cell>
          <cell r="EA102">
            <v>4.1669</v>
          </cell>
          <cell r="EB102">
            <v>4.1668700000000003</v>
          </cell>
          <cell r="EC102">
            <v>2.3885871339619502</v>
          </cell>
          <cell r="ER102">
            <v>3.9985499999999998</v>
          </cell>
          <cell r="EV102">
            <v>2.5215943739369528</v>
          </cell>
        </row>
        <row r="103">
          <cell r="H103">
            <v>4.1226700000000003</v>
          </cell>
          <cell r="I103">
            <v>1.9737430087154451</v>
          </cell>
          <cell r="M103">
            <v>3.96997</v>
          </cell>
          <cell r="N103">
            <v>1.8612754756446304</v>
          </cell>
          <cell r="R103">
            <v>4.1788100000000004</v>
          </cell>
          <cell r="S103">
            <v>2.263869778797778</v>
          </cell>
          <cell r="Y103">
            <v>4.2436499999999997</v>
          </cell>
          <cell r="Z103">
            <v>4.2584200000000001</v>
          </cell>
          <cell r="AB103">
            <v>2.0747668250296059</v>
          </cell>
          <cell r="AD103">
            <v>3.74552</v>
          </cell>
          <cell r="AE103">
            <v>3.8971800000000001</v>
          </cell>
          <cell r="AF103">
            <v>3.88443</v>
          </cell>
          <cell r="AL103">
            <v>4.0162899999999997</v>
          </cell>
          <cell r="AM103">
            <v>4.1793899999999997</v>
          </cell>
          <cell r="AN103">
            <v>4.1656000000000004</v>
          </cell>
          <cell r="AS103">
            <v>2.3115908216304604</v>
          </cell>
          <cell r="BC103">
            <v>4.01851</v>
          </cell>
          <cell r="BD103">
            <v>3.99871</v>
          </cell>
          <cell r="BE103">
            <v>3.9922800000000001</v>
          </cell>
          <cell r="BJ103">
            <v>2.4393255766221866</v>
          </cell>
          <cell r="CI103">
            <v>4.0286400000000002</v>
          </cell>
          <cell r="CJ103">
            <v>3.9090099999999999</v>
          </cell>
          <cell r="CK103">
            <v>4.0289099999999998</v>
          </cell>
          <cell r="CL103">
            <v>2.3448738769951127</v>
          </cell>
          <cell r="DD103">
            <v>3.9378099999999998</v>
          </cell>
          <cell r="DE103">
            <v>4.1114800000000002</v>
          </cell>
          <cell r="DF103">
            <v>3.9842900000000001</v>
          </cell>
          <cell r="DG103">
            <v>2.3526975384993154</v>
          </cell>
          <cell r="DZ103">
            <v>4.2582700000000004</v>
          </cell>
          <cell r="EA103">
            <v>4.1305399999999999</v>
          </cell>
          <cell r="EB103">
            <v>4.1305100000000001</v>
          </cell>
          <cell r="EC103">
            <v>2.3624499634331553</v>
          </cell>
          <cell r="ER103">
            <v>3.96557</v>
          </cell>
          <cell r="EV103">
            <v>2.4952998551248662</v>
          </cell>
        </row>
        <row r="104">
          <cell r="H104">
            <v>4.0866800000000003</v>
          </cell>
          <cell r="I104">
            <v>1.9536763915799504</v>
          </cell>
          <cell r="M104">
            <v>3.9359500000000001</v>
          </cell>
          <cell r="N104">
            <v>1.8414383726643724</v>
          </cell>
          <cell r="R104">
            <v>4.1424200000000004</v>
          </cell>
          <cell r="S104">
            <v>2.2437818860392422</v>
          </cell>
          <cell r="Y104">
            <v>4.2053599999999998</v>
          </cell>
          <cell r="Z104">
            <v>4.2200199999999999</v>
          </cell>
          <cell r="AB104">
            <v>2.0505920176949743</v>
          </cell>
          <cell r="AD104">
            <v>3.7153399999999999</v>
          </cell>
          <cell r="AE104">
            <v>3.8650899999999999</v>
          </cell>
          <cell r="AF104">
            <v>3.8524400000000001</v>
          </cell>
          <cell r="AL104">
            <v>3.9821200000000001</v>
          </cell>
          <cell r="AM104">
            <v>4.1430899999999999</v>
          </cell>
          <cell r="AN104">
            <v>4.1294199999999996</v>
          </cell>
          <cell r="AS104">
            <v>2.2872528690791594</v>
          </cell>
          <cell r="BC104">
            <v>3.98475</v>
          </cell>
          <cell r="BD104">
            <v>3.9651000000000001</v>
          </cell>
          <cell r="BE104">
            <v>3.9587599999999998</v>
          </cell>
          <cell r="BJ104">
            <v>2.4224341845844322</v>
          </cell>
          <cell r="CI104">
            <v>3.99465</v>
          </cell>
          <cell r="CJ104">
            <v>3.8768099999999999</v>
          </cell>
          <cell r="CK104">
            <v>3.99491</v>
          </cell>
          <cell r="CL104">
            <v>2.3230172433601481</v>
          </cell>
          <cell r="DD104">
            <v>3.9051900000000002</v>
          </cell>
          <cell r="DE104">
            <v>4.0762900000000002</v>
          </cell>
          <cell r="DF104">
            <v>3.9510000000000001</v>
          </cell>
          <cell r="DG104">
            <v>2.3298744048023678</v>
          </cell>
          <cell r="DZ104">
            <v>4.2208699999999997</v>
          </cell>
          <cell r="EA104">
            <v>4.09483</v>
          </cell>
          <cell r="EB104">
            <v>4.0948000000000002</v>
          </cell>
          <cell r="EC104">
            <v>2.3510809402766952</v>
          </cell>
          <cell r="ER104">
            <v>3.93316</v>
          </cell>
          <cell r="EV104">
            <v>2.4723673436302107</v>
          </cell>
        </row>
        <row r="105">
          <cell r="H105">
            <v>4.0513399999999997</v>
          </cell>
          <cell r="I105">
            <v>1.9327149860706161</v>
          </cell>
          <cell r="M105">
            <v>3.9025400000000001</v>
          </cell>
          <cell r="N105">
            <v>1.8325100887752743</v>
          </cell>
          <cell r="R105">
            <v>4.1066799999999999</v>
          </cell>
          <cell r="S105">
            <v>2.2295526565725421</v>
          </cell>
          <cell r="Y105">
            <v>4.1677799999999996</v>
          </cell>
          <cell r="Z105">
            <v>4.1823199999999998</v>
          </cell>
          <cell r="AB105">
            <v>2.0353981969292168</v>
          </cell>
          <cell r="AD105">
            <v>3.6856900000000001</v>
          </cell>
          <cell r="AE105">
            <v>3.8335599999999999</v>
          </cell>
          <cell r="AF105">
            <v>3.8210099999999998</v>
          </cell>
          <cell r="AL105">
            <v>3.94855</v>
          </cell>
          <cell r="AM105">
            <v>4.1074299999999999</v>
          </cell>
          <cell r="AN105">
            <v>4.0938800000000004</v>
          </cell>
          <cell r="AS105">
            <v>2.264563104836137</v>
          </cell>
          <cell r="BC105">
            <v>3.9515699999999998</v>
          </cell>
          <cell r="BD105">
            <v>3.93208</v>
          </cell>
          <cell r="BE105">
            <v>3.9258199999999999</v>
          </cell>
          <cell r="BJ105">
            <v>2.4002164890892796</v>
          </cell>
          <cell r="CI105">
            <v>3.9612599999999998</v>
          </cell>
          <cell r="CJ105">
            <v>3.8451599999999999</v>
          </cell>
          <cell r="CK105">
            <v>3.9615200000000002</v>
          </cell>
          <cell r="CL105">
            <v>2.2968945828101273</v>
          </cell>
          <cell r="DD105">
            <v>3.8731399999999998</v>
          </cell>
          <cell r="DE105">
            <v>4.0417100000000001</v>
          </cell>
          <cell r="DF105">
            <v>3.9182899999999998</v>
          </cell>
          <cell r="DG105">
            <v>2.3111923892580322</v>
          </cell>
          <cell r="DZ105">
            <v>4.1841299999999997</v>
          </cell>
          <cell r="EA105">
            <v>4.0597500000000002</v>
          </cell>
          <cell r="EB105">
            <v>4.0597200000000004</v>
          </cell>
          <cell r="EC105">
            <v>2.3245480677152042</v>
          </cell>
          <cell r="ER105">
            <v>3.9013</v>
          </cell>
          <cell r="EV105">
            <v>2.4533700436948358</v>
          </cell>
        </row>
        <row r="106">
          <cell r="H106">
            <v>4.0166199999999996</v>
          </cell>
          <cell r="I106">
            <v>1.9157651545371746</v>
          </cell>
          <cell r="M106">
            <v>3.86971</v>
          </cell>
          <cell r="N106">
            <v>1.8151712140983545</v>
          </cell>
          <cell r="R106">
            <v>4.0715899999999996</v>
          </cell>
          <cell r="S106">
            <v>2.2123362688917236</v>
          </cell>
          <cell r="Y106">
            <v>4.1308699999999998</v>
          </cell>
          <cell r="Z106">
            <v>4.1452999999999998</v>
          </cell>
          <cell r="AB106">
            <v>2.022572983289006</v>
          </cell>
          <cell r="AD106">
            <v>3.6565300000000001</v>
          </cell>
          <cell r="AE106">
            <v>3.8025699999999998</v>
          </cell>
          <cell r="AF106">
            <v>3.7901199999999999</v>
          </cell>
          <cell r="AL106">
            <v>3.9155700000000002</v>
          </cell>
          <cell r="AM106">
            <v>4.0724099999999996</v>
          </cell>
          <cell r="AN106">
            <v>4.0589700000000004</v>
          </cell>
          <cell r="AS106">
            <v>2.2492632633974718</v>
          </cell>
          <cell r="BC106">
            <v>3.9189699999999998</v>
          </cell>
          <cell r="BD106">
            <v>3.8996400000000002</v>
          </cell>
          <cell r="BE106">
            <v>3.8934600000000001</v>
          </cell>
          <cell r="BJ106">
            <v>2.3833519155436189</v>
          </cell>
          <cell r="CI106">
            <v>3.9284500000000002</v>
          </cell>
          <cell r="CJ106">
            <v>3.8140700000000001</v>
          </cell>
          <cell r="CK106">
            <v>3.9287000000000001</v>
          </cell>
          <cell r="CL106">
            <v>2.2859729351263347</v>
          </cell>
          <cell r="DD106">
            <v>3.84165</v>
          </cell>
          <cell r="DE106">
            <v>4.0077400000000001</v>
          </cell>
          <cell r="DF106">
            <v>3.8861500000000002</v>
          </cell>
          <cell r="DG106">
            <v>2.2988531966672276</v>
          </cell>
          <cell r="DZ106">
            <v>4.1480499999999996</v>
          </cell>
          <cell r="EA106">
            <v>4.02529</v>
          </cell>
          <cell r="EB106">
            <v>4.0252600000000003</v>
          </cell>
          <cell r="EC106">
            <v>2.303727958020918</v>
          </cell>
          <cell r="ER106">
            <v>3.86998</v>
          </cell>
          <cell r="EV106">
            <v>2.4292810242108054</v>
          </cell>
        </row>
        <row r="107">
          <cell r="H107">
            <v>3.9825200000000001</v>
          </cell>
          <cell r="I107">
            <v>1.9059120575743993</v>
          </cell>
          <cell r="M107">
            <v>3.8374700000000002</v>
          </cell>
          <cell r="N107">
            <v>1.7979323334265107</v>
          </cell>
          <cell r="R107">
            <v>4.0371100000000002</v>
          </cell>
          <cell r="S107">
            <v>2.199933402990073</v>
          </cell>
          <cell r="Y107">
            <v>4.0946300000000004</v>
          </cell>
          <cell r="Z107">
            <v>4.1089500000000001</v>
          </cell>
          <cell r="AB107">
            <v>2.0057097217629494</v>
          </cell>
          <cell r="AD107">
            <v>3.6278800000000002</v>
          </cell>
          <cell r="AE107">
            <v>3.7721100000000001</v>
          </cell>
          <cell r="AF107">
            <v>3.75976</v>
          </cell>
          <cell r="AL107">
            <v>3.8831600000000002</v>
          </cell>
          <cell r="AM107">
            <v>4.0380000000000003</v>
          </cell>
          <cell r="AN107">
            <v>4.02468</v>
          </cell>
          <cell r="AS107">
            <v>2.2272485216576765</v>
          </cell>
          <cell r="BC107">
            <v>3.88693</v>
          </cell>
          <cell r="BD107">
            <v>3.8677600000000001</v>
          </cell>
          <cell r="BE107">
            <v>3.8616600000000001</v>
          </cell>
          <cell r="BJ107">
            <v>2.3593265942767339</v>
          </cell>
          <cell r="CI107">
            <v>3.8961999999999999</v>
          </cell>
          <cell r="CJ107">
            <v>3.7835000000000001</v>
          </cell>
          <cell r="CK107">
            <v>3.8964500000000002</v>
          </cell>
          <cell r="CL107">
            <v>2.2589712069280843</v>
          </cell>
          <cell r="DD107">
            <v>3.8106900000000001</v>
          </cell>
          <cell r="DE107">
            <v>3.97437</v>
          </cell>
          <cell r="DF107">
            <v>3.8545699999999998</v>
          </cell>
          <cell r="DG107">
            <v>2.280385284581854</v>
          </cell>
          <cell r="DZ107">
            <v>4.1125999999999996</v>
          </cell>
          <cell r="EA107">
            <v>3.9914299999999998</v>
          </cell>
          <cell r="EB107">
            <v>3.9914000000000001</v>
          </cell>
          <cell r="EC107">
            <v>2.2867423459456138</v>
          </cell>
          <cell r="ER107">
            <v>3.8391899999999999</v>
          </cell>
          <cell r="EV107">
            <v>2.4166197853057181</v>
          </cell>
        </row>
        <row r="108">
          <cell r="H108">
            <v>3.94902</v>
          </cell>
          <cell r="I108">
            <v>1.8827971172485913</v>
          </cell>
          <cell r="M108">
            <v>3.8057799999999999</v>
          </cell>
          <cell r="N108">
            <v>1.7828285024950041</v>
          </cell>
          <cell r="R108">
            <v>4.0032399999999999</v>
          </cell>
          <cell r="S108">
            <v>2.1861608462228066</v>
          </cell>
          <cell r="Y108">
            <v>4.0590400000000004</v>
          </cell>
          <cell r="Z108">
            <v>4.0732499999999998</v>
          </cell>
          <cell r="AB108">
            <v>1.9855350635598068</v>
          </cell>
          <cell r="AD108">
            <v>3.5996999999999999</v>
          </cell>
          <cell r="AE108">
            <v>3.7421700000000002</v>
          </cell>
          <cell r="AF108">
            <v>3.7299099999999998</v>
          </cell>
          <cell r="AL108">
            <v>3.8513099999999998</v>
          </cell>
          <cell r="AM108">
            <v>4.0041900000000004</v>
          </cell>
          <cell r="AN108">
            <v>3.99098</v>
          </cell>
          <cell r="AS108">
            <v>2.2103363621019945</v>
          </cell>
          <cell r="BC108">
            <v>3.8554400000000002</v>
          </cell>
          <cell r="BD108">
            <v>3.8364199999999999</v>
          </cell>
          <cell r="BE108">
            <v>3.8304</v>
          </cell>
          <cell r="BJ108">
            <v>2.3390016228888033</v>
          </cell>
          <cell r="CI108">
            <v>3.8645100000000001</v>
          </cell>
          <cell r="CJ108">
            <v>3.75345</v>
          </cell>
          <cell r="CK108">
            <v>3.86476</v>
          </cell>
          <cell r="CL108">
            <v>2.2462507012102062</v>
          </cell>
          <cell r="DD108">
            <v>3.7802600000000002</v>
          </cell>
          <cell r="DE108">
            <v>3.94157</v>
          </cell>
          <cell r="DF108">
            <v>3.8235199999999998</v>
          </cell>
          <cell r="DG108">
            <v>2.2564003143896727</v>
          </cell>
          <cell r="DZ108">
            <v>4.0777700000000001</v>
          </cell>
          <cell r="EA108">
            <v>3.9581599999999999</v>
          </cell>
          <cell r="EB108">
            <v>3.9581300000000001</v>
          </cell>
          <cell r="EC108">
            <v>2.2646600818798657</v>
          </cell>
          <cell r="ER108">
            <v>3.8089200000000001</v>
          </cell>
          <cell r="EV108">
            <v>2.3902163030731227</v>
          </cell>
        </row>
        <row r="109">
          <cell r="H109">
            <v>3.9161000000000001</v>
          </cell>
          <cell r="I109">
            <v>1.8656745354190818</v>
          </cell>
          <cell r="M109">
            <v>3.7746499999999998</v>
          </cell>
          <cell r="N109">
            <v>1.7663892109462953</v>
          </cell>
          <cell r="R109">
            <v>3.9699599999999999</v>
          </cell>
          <cell r="S109">
            <v>2.1663827333080476</v>
          </cell>
          <cell r="Y109">
            <v>4.0240799999999997</v>
          </cell>
          <cell r="Z109">
            <v>4.0381900000000002</v>
          </cell>
          <cell r="AB109">
            <v>1.9694538165275777</v>
          </cell>
          <cell r="AD109">
            <v>3.5720000000000001</v>
          </cell>
          <cell r="AE109">
            <v>3.7127300000000001</v>
          </cell>
          <cell r="AF109">
            <v>3.7005699999999999</v>
          </cell>
          <cell r="AL109">
            <v>3.82002</v>
          </cell>
          <cell r="AM109">
            <v>3.9709699999999999</v>
          </cell>
          <cell r="AN109">
            <v>3.9578600000000002</v>
          </cell>
          <cell r="AS109">
            <v>2.1886236367396616</v>
          </cell>
          <cell r="BC109">
            <v>3.8244899999999999</v>
          </cell>
          <cell r="BD109">
            <v>3.8056199999999998</v>
          </cell>
          <cell r="BE109">
            <v>3.7996799999999999</v>
          </cell>
          <cell r="BJ109">
            <v>2.3226775240325903</v>
          </cell>
          <cell r="CI109">
            <v>3.8333599999999999</v>
          </cell>
          <cell r="CJ109">
            <v>3.7239100000000001</v>
          </cell>
          <cell r="CK109">
            <v>3.8336000000000001</v>
          </cell>
          <cell r="CL109">
            <v>2.2287519925607846</v>
          </cell>
          <cell r="DD109">
            <v>3.7503500000000001</v>
          </cell>
          <cell r="DE109">
            <v>3.9093300000000002</v>
          </cell>
          <cell r="DF109">
            <v>3.7930000000000001</v>
          </cell>
          <cell r="DG109">
            <v>2.2376659155172174</v>
          </cell>
          <cell r="DZ109">
            <v>4.0435499999999998</v>
          </cell>
          <cell r="EA109">
            <v>3.9254699999999998</v>
          </cell>
          <cell r="EB109">
            <v>3.92544</v>
          </cell>
          <cell r="EC109">
            <v>2.2482339707516896</v>
          </cell>
          <cell r="ER109">
            <v>3.77915</v>
          </cell>
          <cell r="EV109">
            <v>2.3761800866033411</v>
          </cell>
        </row>
        <row r="110">
          <cell r="H110">
            <v>3.8837600000000001</v>
          </cell>
          <cell r="I110">
            <v>1.8549195663517537</v>
          </cell>
          <cell r="M110">
            <v>3.7440600000000002</v>
          </cell>
          <cell r="N110">
            <v>1.7558310204488503</v>
          </cell>
          <cell r="R110">
            <v>3.9372600000000002</v>
          </cell>
          <cell r="S110">
            <v>2.1531316768947928</v>
          </cell>
          <cell r="Y110">
            <v>3.9897499999999999</v>
          </cell>
          <cell r="Z110">
            <v>4.0037399999999996</v>
          </cell>
          <cell r="AB110">
            <v>1.9511380814596357</v>
          </cell>
          <cell r="AD110">
            <v>3.5447500000000001</v>
          </cell>
          <cell r="AE110">
            <v>3.6837900000000001</v>
          </cell>
          <cell r="AF110">
            <v>3.6717200000000001</v>
          </cell>
          <cell r="AL110">
            <v>3.78925</v>
          </cell>
          <cell r="AM110">
            <v>3.93832</v>
          </cell>
          <cell r="AN110">
            <v>3.9253200000000001</v>
          </cell>
          <cell r="AS110">
            <v>2.1712116545582472</v>
          </cell>
          <cell r="BC110">
            <v>3.79406</v>
          </cell>
          <cell r="BD110">
            <v>3.77535</v>
          </cell>
          <cell r="BE110">
            <v>3.7694800000000002</v>
          </cell>
          <cell r="BJ110">
            <v>2.3013881704601058</v>
          </cell>
          <cell r="CI110">
            <v>3.80274</v>
          </cell>
          <cell r="CJ110">
            <v>3.6948599999999998</v>
          </cell>
          <cell r="CK110">
            <v>3.8029799999999998</v>
          </cell>
          <cell r="CL110">
            <v>2.2039656207919478</v>
          </cell>
          <cell r="DD110">
            <v>3.7209400000000001</v>
          </cell>
          <cell r="DE110">
            <v>3.87765</v>
          </cell>
          <cell r="DF110">
            <v>3.7629999999999999</v>
          </cell>
          <cell r="DG110">
            <v>2.2227000371339845</v>
          </cell>
          <cell r="DZ110">
            <v>4.0099200000000002</v>
          </cell>
          <cell r="EA110">
            <v>3.8933300000000002</v>
          </cell>
          <cell r="EB110">
            <v>3.89331</v>
          </cell>
          <cell r="EC110">
            <v>2.2252067902206463</v>
          </cell>
          <cell r="ER110">
            <v>3.74987</v>
          </cell>
          <cell r="EV110">
            <v>2.3531471261601933</v>
          </cell>
        </row>
        <row r="111">
          <cell r="H111">
            <v>3.8519800000000002</v>
          </cell>
          <cell r="I111">
            <v>1.8421129387446999</v>
          </cell>
          <cell r="M111">
            <v>3.7139899999999999</v>
          </cell>
          <cell r="N111">
            <v>1.7397494649413758</v>
          </cell>
          <cell r="R111">
            <v>3.9051300000000002</v>
          </cell>
          <cell r="S111">
            <v>2.1377320031732427</v>
          </cell>
          <cell r="Y111">
            <v>3.9560200000000001</v>
          </cell>
          <cell r="Z111">
            <v>3.9699</v>
          </cell>
          <cell r="AB111">
            <v>1.9381611108730823</v>
          </cell>
          <cell r="AD111">
            <v>3.51796</v>
          </cell>
          <cell r="AE111">
            <v>3.6553300000000002</v>
          </cell>
          <cell r="AF111">
            <v>3.6433499999999999</v>
          </cell>
          <cell r="AL111">
            <v>3.75901</v>
          </cell>
          <cell r="AM111">
            <v>3.9062299999999999</v>
          </cell>
          <cell r="AN111">
            <v>3.8933300000000002</v>
          </cell>
          <cell r="AS111">
            <v>2.1576343372511353</v>
          </cell>
          <cell r="BC111">
            <v>3.7641499999999999</v>
          </cell>
          <cell r="BD111">
            <v>3.7455799999999999</v>
          </cell>
          <cell r="BE111">
            <v>3.7397900000000002</v>
          </cell>
          <cell r="BJ111">
            <v>2.2841249960001697</v>
          </cell>
          <cell r="CI111">
            <v>3.77264</v>
          </cell>
          <cell r="CJ111">
            <v>3.6663000000000001</v>
          </cell>
          <cell r="CK111">
            <v>3.7728700000000002</v>
          </cell>
          <cell r="CL111">
            <v>2.1865540370114012</v>
          </cell>
          <cell r="DD111">
            <v>3.6920199999999999</v>
          </cell>
          <cell r="DE111">
            <v>3.8465099999999999</v>
          </cell>
          <cell r="DF111">
            <v>3.7334999999999998</v>
          </cell>
          <cell r="DG111">
            <v>2.2026440319851126</v>
          </cell>
          <cell r="DZ111">
            <v>3.9768699999999999</v>
          </cell>
          <cell r="EA111">
            <v>3.8617499999999998</v>
          </cell>
          <cell r="EB111">
            <v>3.86172</v>
          </cell>
          <cell r="EC111">
            <v>2.2061906809183185</v>
          </cell>
          <cell r="ER111">
            <v>3.7210700000000001</v>
          </cell>
          <cell r="EV111">
            <v>2.3271485121922897</v>
          </cell>
        </row>
        <row r="112">
          <cell r="H112">
            <v>3.8207399999999998</v>
          </cell>
          <cell r="I112">
            <v>1.822387275681514</v>
          </cell>
          <cell r="M112">
            <v>3.6844299999999999</v>
          </cell>
          <cell r="N112">
            <v>1.7215845715443656</v>
          </cell>
          <cell r="R112">
            <v>3.8735400000000002</v>
          </cell>
          <cell r="S112">
            <v>2.1155975950388761</v>
          </cell>
          <cell r="Y112">
            <v>3.9228700000000001</v>
          </cell>
          <cell r="Z112">
            <v>3.9366599999999998</v>
          </cell>
          <cell r="AB112">
            <v>1.9163977645457742</v>
          </cell>
          <cell r="AD112">
            <v>3.4916100000000001</v>
          </cell>
          <cell r="AE112">
            <v>3.6273399999999998</v>
          </cell>
          <cell r="AF112">
            <v>3.6154500000000001</v>
          </cell>
          <cell r="AL112">
            <v>3.7292800000000002</v>
          </cell>
          <cell r="AM112">
            <v>3.8746800000000001</v>
          </cell>
          <cell r="AN112">
            <v>3.8618899999999998</v>
          </cell>
          <cell r="AS112">
            <v>2.138996311927599</v>
          </cell>
          <cell r="BC112">
            <v>3.7347299999999999</v>
          </cell>
          <cell r="BD112">
            <v>3.71631</v>
          </cell>
          <cell r="BE112">
            <v>3.7105899999999998</v>
          </cell>
          <cell r="BJ112">
            <v>2.2571587234960777</v>
          </cell>
          <cell r="CI112">
            <v>3.7430400000000001</v>
          </cell>
          <cell r="CJ112">
            <v>3.6382099999999999</v>
          </cell>
          <cell r="CK112">
            <v>3.7432699999999999</v>
          </cell>
          <cell r="CL112">
            <v>2.1703687774274893</v>
          </cell>
          <cell r="DD112">
            <v>3.6635800000000001</v>
          </cell>
          <cell r="DE112">
            <v>3.81589</v>
          </cell>
          <cell r="DF112">
            <v>3.7044999999999999</v>
          </cell>
          <cell r="DG112">
            <v>2.1874082109003545</v>
          </cell>
          <cell r="DZ112">
            <v>3.9443800000000002</v>
          </cell>
          <cell r="EA112">
            <v>3.8307000000000002</v>
          </cell>
          <cell r="EB112">
            <v>3.8306800000000001</v>
          </cell>
          <cell r="EC112">
            <v>2.1926861110643792</v>
          </cell>
          <cell r="ER112">
            <v>3.6927500000000002</v>
          </cell>
          <cell r="EV112">
            <v>2.3144882135150979</v>
          </cell>
        </row>
        <row r="113">
          <cell r="H113">
            <v>3.7900299999999998</v>
          </cell>
          <cell r="I113">
            <v>1.808343583031391</v>
          </cell>
          <cell r="M113">
            <v>3.65537</v>
          </cell>
          <cell r="N113">
            <v>1.7052796686680693</v>
          </cell>
          <cell r="R113">
            <v>3.8424999999999998</v>
          </cell>
          <cell r="S113">
            <v>2.1016938909890204</v>
          </cell>
          <cell r="Y113">
            <v>3.8903099999999999</v>
          </cell>
          <cell r="Z113">
            <v>3.9039899999999998</v>
          </cell>
          <cell r="AB113">
            <v>1.9062743146365246</v>
          </cell>
          <cell r="AD113">
            <v>3.4656799999999999</v>
          </cell>
          <cell r="AE113">
            <v>3.5998100000000002</v>
          </cell>
          <cell r="AF113">
            <v>3.5880100000000001</v>
          </cell>
          <cell r="AL113">
            <v>3.7000500000000001</v>
          </cell>
          <cell r="AM113">
            <v>3.8436699999999999</v>
          </cell>
          <cell r="AN113">
            <v>3.8309799999999998</v>
          </cell>
          <cell r="AS113">
            <v>2.1166971403649981</v>
          </cell>
          <cell r="BC113">
            <v>3.70581</v>
          </cell>
          <cell r="BD113">
            <v>3.6875300000000002</v>
          </cell>
          <cell r="BE113">
            <v>3.68188</v>
          </cell>
          <cell r="BJ113">
            <v>2.2472465684868492</v>
          </cell>
          <cell r="CI113">
            <v>3.71394</v>
          </cell>
          <cell r="CJ113">
            <v>3.6105900000000002</v>
          </cell>
          <cell r="CK113">
            <v>3.7141700000000002</v>
          </cell>
          <cell r="CL113">
            <v>2.1520143896829325</v>
          </cell>
          <cell r="DD113">
            <v>3.6356099999999998</v>
          </cell>
          <cell r="DE113">
            <v>3.78579</v>
          </cell>
          <cell r="DF113">
            <v>3.67597</v>
          </cell>
          <cell r="DG113">
            <v>2.1660773896028385</v>
          </cell>
          <cell r="DZ113">
            <v>3.9124400000000001</v>
          </cell>
          <cell r="EA113">
            <v>3.8001800000000001</v>
          </cell>
          <cell r="EB113">
            <v>3.8001499999999999</v>
          </cell>
          <cell r="EC113">
            <v>2.173059494984475</v>
          </cell>
          <cell r="ER113">
            <v>3.6648900000000002</v>
          </cell>
          <cell r="EV113">
            <v>2.2939044573557776</v>
          </cell>
        </row>
        <row r="114">
          <cell r="H114">
            <v>3.7598400000000001</v>
          </cell>
          <cell r="I114">
            <v>1.7883991599505489</v>
          </cell>
          <cell r="M114">
            <v>3.6267999999999998</v>
          </cell>
          <cell r="N114">
            <v>1.6972624129221181</v>
          </cell>
          <cell r="R114">
            <v>3.8119800000000001</v>
          </cell>
          <cell r="S114">
            <v>2.091379967518181</v>
          </cell>
          <cell r="Y114">
            <v>3.8582999999999998</v>
          </cell>
          <cell r="Z114">
            <v>3.8718900000000001</v>
          </cell>
          <cell r="AB114">
            <v>1.8857382590180549</v>
          </cell>
          <cell r="AD114">
            <v>3.4401799999999998</v>
          </cell>
          <cell r="AE114">
            <v>3.57273</v>
          </cell>
          <cell r="AF114">
            <v>3.5610300000000001</v>
          </cell>
          <cell r="AL114">
            <v>3.6713</v>
          </cell>
          <cell r="AM114">
            <v>3.8131900000000001</v>
          </cell>
          <cell r="AN114">
            <v>3.8006000000000002</v>
          </cell>
          <cell r="AS114">
            <v>2.1071104062475587</v>
          </cell>
          <cell r="BC114">
            <v>3.6773699999999998</v>
          </cell>
          <cell r="BD114">
            <v>3.65923</v>
          </cell>
          <cell r="BE114">
            <v>3.6536499999999998</v>
          </cell>
          <cell r="BJ114">
            <v>2.2226092790278429</v>
          </cell>
          <cell r="CI114">
            <v>3.6853199999999999</v>
          </cell>
          <cell r="CJ114">
            <v>3.5834199999999998</v>
          </cell>
          <cell r="CK114">
            <v>3.68554</v>
          </cell>
          <cell r="CL114">
            <v>2.1367843692638999</v>
          </cell>
          <cell r="DD114">
            <v>3.6080999999999999</v>
          </cell>
          <cell r="DE114">
            <v>3.7561900000000001</v>
          </cell>
          <cell r="DF114">
            <v>3.6479200000000001</v>
          </cell>
          <cell r="DG114">
            <v>2.1494536566692979</v>
          </cell>
          <cell r="DZ114">
            <v>3.8810500000000001</v>
          </cell>
          <cell r="EA114">
            <v>3.7701699999999998</v>
          </cell>
          <cell r="EB114">
            <v>3.77014</v>
          </cell>
          <cell r="EC114">
            <v>2.1494996483719664</v>
          </cell>
          <cell r="ER114">
            <v>3.63747</v>
          </cell>
          <cell r="EV114">
            <v>2.2753529984285148</v>
          </cell>
        </row>
        <row r="115">
          <cell r="H115">
            <v>3.7301700000000002</v>
          </cell>
          <cell r="I115">
            <v>1.7779077030180002</v>
          </cell>
          <cell r="M115">
            <v>3.5987100000000001</v>
          </cell>
          <cell r="N115">
            <v>1.6828282648648774</v>
          </cell>
          <cell r="R115">
            <v>3.7819799999999999</v>
          </cell>
          <cell r="S115">
            <v>2.0785157574876312</v>
          </cell>
          <cell r="Y115">
            <v>3.8268499999999999</v>
          </cell>
          <cell r="Z115">
            <v>3.8403299999999998</v>
          </cell>
          <cell r="AB115">
            <v>1.87254118327429</v>
          </cell>
          <cell r="AD115">
            <v>3.4150900000000002</v>
          </cell>
          <cell r="AE115">
            <v>3.5461</v>
          </cell>
          <cell r="AF115">
            <v>3.5344799999999998</v>
          </cell>
          <cell r="AL115">
            <v>3.64303</v>
          </cell>
          <cell r="AM115">
            <v>3.78321</v>
          </cell>
          <cell r="AN115">
            <v>3.7707099999999998</v>
          </cell>
          <cell r="AS115">
            <v>2.0808462289967355</v>
          </cell>
          <cell r="BC115">
            <v>3.6493899999999999</v>
          </cell>
          <cell r="BD115">
            <v>3.6313900000000001</v>
          </cell>
          <cell r="BE115">
            <v>3.62588</v>
          </cell>
          <cell r="BJ115">
            <v>2.2073772181068207</v>
          </cell>
          <cell r="CI115">
            <v>3.6571699999999998</v>
          </cell>
          <cell r="CJ115">
            <v>3.5566800000000001</v>
          </cell>
          <cell r="CK115">
            <v>3.6573899999999999</v>
          </cell>
          <cell r="CL115">
            <v>2.1230171792978592</v>
          </cell>
          <cell r="DD115">
            <v>3.5810399999999998</v>
          </cell>
          <cell r="DE115">
            <v>3.7270799999999999</v>
          </cell>
          <cell r="DF115">
            <v>3.62032</v>
          </cell>
          <cell r="DG115">
            <v>2.1341396248744093</v>
          </cell>
          <cell r="DZ115">
            <v>3.8501799999999999</v>
          </cell>
          <cell r="EA115">
            <v>3.7406600000000001</v>
          </cell>
          <cell r="EB115">
            <v>3.7406299999999999</v>
          </cell>
          <cell r="EC115">
            <v>2.1386386649027145</v>
          </cell>
          <cell r="ER115">
            <v>3.6105</v>
          </cell>
          <cell r="EV115">
            <v>2.2523088569981198</v>
          </cell>
        </row>
        <row r="116">
          <cell r="H116">
            <v>3.70099</v>
          </cell>
          <cell r="I116">
            <v>1.7628291441289523</v>
          </cell>
          <cell r="M116">
            <v>3.5710899999999999</v>
          </cell>
          <cell r="N116">
            <v>1.6654659886681245</v>
          </cell>
          <cell r="R116">
            <v>3.7524700000000002</v>
          </cell>
          <cell r="S116">
            <v>2.0583146248778217</v>
          </cell>
          <cell r="Y116">
            <v>3.7959299999999998</v>
          </cell>
          <cell r="Z116">
            <v>3.80932</v>
          </cell>
          <cell r="AB116">
            <v>1.8554126924108516</v>
          </cell>
          <cell r="AD116">
            <v>3.3904000000000001</v>
          </cell>
          <cell r="AE116">
            <v>3.5198900000000002</v>
          </cell>
          <cell r="AF116">
            <v>3.5083600000000001</v>
          </cell>
          <cell r="AL116">
            <v>3.6152299999999999</v>
          </cell>
          <cell r="AM116">
            <v>3.75373</v>
          </cell>
          <cell r="AN116">
            <v>3.74133</v>
          </cell>
          <cell r="AS116">
            <v>2.0710298759698542</v>
          </cell>
          <cell r="BC116">
            <v>3.6218699999999999</v>
          </cell>
          <cell r="BD116">
            <v>3.6040100000000002</v>
          </cell>
          <cell r="BE116">
            <v>3.59857</v>
          </cell>
          <cell r="BJ116">
            <v>2.1885856269674431</v>
          </cell>
          <cell r="CI116">
            <v>3.62948</v>
          </cell>
          <cell r="CJ116">
            <v>3.5303900000000001</v>
          </cell>
          <cell r="CK116">
            <v>3.6297000000000001</v>
          </cell>
          <cell r="CL116">
            <v>2.105547026894028</v>
          </cell>
          <cell r="DD116">
            <v>3.5544199999999999</v>
          </cell>
          <cell r="DE116">
            <v>3.6984499999999998</v>
          </cell>
          <cell r="DF116">
            <v>3.5931799999999998</v>
          </cell>
          <cell r="DG116">
            <v>2.1158861313026467</v>
          </cell>
          <cell r="DZ116">
            <v>3.81982</v>
          </cell>
          <cell r="EA116">
            <v>3.71163</v>
          </cell>
          <cell r="EB116">
            <v>3.7116099999999999</v>
          </cell>
          <cell r="EC116">
            <v>2.1117707696152177</v>
          </cell>
          <cell r="ER116">
            <v>3.5839599999999998</v>
          </cell>
          <cell r="EV116">
            <v>2.2348047259337367</v>
          </cell>
        </row>
        <row r="117">
          <cell r="H117">
            <v>3.6722899999999998</v>
          </cell>
          <cell r="I117">
            <v>1.7470425430974323</v>
          </cell>
          <cell r="M117">
            <v>3.54393</v>
          </cell>
          <cell r="N117">
            <v>1.6550173047891192</v>
          </cell>
          <cell r="R117">
            <v>3.7234600000000002</v>
          </cell>
          <cell r="S117">
            <v>2.0458920925390256</v>
          </cell>
          <cell r="Y117">
            <v>3.7655400000000001</v>
          </cell>
          <cell r="Z117">
            <v>3.7788300000000001</v>
          </cell>
          <cell r="AB117">
            <v>1.8411785532834735</v>
          </cell>
          <cell r="AD117">
            <v>3.3661099999999999</v>
          </cell>
          <cell r="AE117">
            <v>3.49411</v>
          </cell>
          <cell r="AF117">
            <v>3.4826600000000001</v>
          </cell>
          <cell r="AL117">
            <v>3.5878800000000002</v>
          </cell>
          <cell r="AM117">
            <v>3.7247300000000001</v>
          </cell>
          <cell r="AN117">
            <v>3.7124299999999999</v>
          </cell>
          <cell r="AS117">
            <v>2.0527936908738553</v>
          </cell>
          <cell r="BC117">
            <v>3.5948000000000002</v>
          </cell>
          <cell r="BD117">
            <v>3.57708</v>
          </cell>
          <cell r="BE117">
            <v>3.5716999999999999</v>
          </cell>
          <cell r="BJ117">
            <v>2.173231354023919</v>
          </cell>
          <cell r="CI117">
            <v>3.6022400000000001</v>
          </cell>
          <cell r="CJ117">
            <v>3.5045099999999998</v>
          </cell>
          <cell r="CK117">
            <v>3.6024600000000002</v>
          </cell>
          <cell r="CL117">
            <v>2.0809659095426536</v>
          </cell>
          <cell r="DD117">
            <v>3.5282300000000002</v>
          </cell>
          <cell r="DE117">
            <v>3.6702900000000001</v>
          </cell>
          <cell r="DF117">
            <v>3.5664699999999998</v>
          </cell>
          <cell r="DG117">
            <v>2.10072087567581</v>
          </cell>
          <cell r="DZ117">
            <v>3.7899699999999998</v>
          </cell>
          <cell r="EA117">
            <v>3.68309</v>
          </cell>
          <cell r="EB117">
            <v>3.6830699999999998</v>
          </cell>
          <cell r="EC117">
            <v>2.1001888773379829</v>
          </cell>
          <cell r="ER117">
            <v>3.5578400000000001</v>
          </cell>
          <cell r="EV117">
            <v>2.2172732087657465</v>
          </cell>
        </row>
        <row r="118">
          <cell r="H118">
            <v>3.6440800000000002</v>
          </cell>
          <cell r="I118">
            <v>1.736087881271331</v>
          </cell>
          <cell r="M118">
            <v>3.5172099999999999</v>
          </cell>
          <cell r="N118">
            <v>1.639876629342174</v>
          </cell>
          <cell r="R118">
            <v>3.6949299999999998</v>
          </cell>
          <cell r="S118">
            <v>2.026887675293354</v>
          </cell>
          <cell r="Y118">
            <v>3.7356600000000002</v>
          </cell>
          <cell r="Z118">
            <v>3.74885</v>
          </cell>
          <cell r="AB118">
            <v>1.8239542144367071</v>
          </cell>
          <cell r="AD118">
            <v>3.3422000000000001</v>
          </cell>
          <cell r="AE118">
            <v>3.4687399999999999</v>
          </cell>
          <cell r="AF118">
            <v>3.4573700000000001</v>
          </cell>
          <cell r="AL118">
            <v>3.5609799999999998</v>
          </cell>
          <cell r="AM118">
            <v>3.6962100000000002</v>
          </cell>
          <cell r="AN118">
            <v>3.6840099999999998</v>
          </cell>
          <cell r="AS118">
            <v>2.0311891883075806</v>
          </cell>
          <cell r="BC118">
            <v>3.5681600000000002</v>
          </cell>
          <cell r="BD118">
            <v>3.5505800000000001</v>
          </cell>
          <cell r="BE118">
            <v>3.5452599999999999</v>
          </cell>
          <cell r="BJ118">
            <v>2.1503055071123711</v>
          </cell>
          <cell r="CI118">
            <v>3.57545</v>
          </cell>
          <cell r="CJ118">
            <v>3.47905</v>
          </cell>
          <cell r="CK118">
            <v>3.5756600000000001</v>
          </cell>
          <cell r="CL118">
            <v>2.0713078235357063</v>
          </cell>
          <cell r="DD118">
            <v>3.5024600000000001</v>
          </cell>
          <cell r="DE118">
            <v>3.6425900000000002</v>
          </cell>
          <cell r="DF118">
            <v>3.5402</v>
          </cell>
          <cell r="DG118">
            <v>2.0804891806378567</v>
          </cell>
          <cell r="DZ118">
            <v>3.7606099999999998</v>
          </cell>
          <cell r="EA118">
            <v>3.6550199999999999</v>
          </cell>
          <cell r="EB118">
            <v>3.6549900000000002</v>
          </cell>
          <cell r="EC118">
            <v>2.08094278210047</v>
          </cell>
          <cell r="ER118">
            <v>3.53213</v>
          </cell>
          <cell r="EV118">
            <v>2.2030075623573619</v>
          </cell>
        </row>
        <row r="119">
          <cell r="H119">
            <v>3.61632</v>
          </cell>
          <cell r="I119">
            <v>1.7226667624321568</v>
          </cell>
          <cell r="M119">
            <v>3.4909300000000001</v>
          </cell>
          <cell r="N119">
            <v>1.626530411932281</v>
          </cell>
          <cell r="R119">
            <v>3.6668699999999999</v>
          </cell>
          <cell r="S119">
            <v>2.0169519370127897</v>
          </cell>
          <cell r="Y119">
            <v>3.70628</v>
          </cell>
          <cell r="Z119">
            <v>3.7193800000000001</v>
          </cell>
          <cell r="AB119">
            <v>1.8078394818945576</v>
          </cell>
          <cell r="AD119">
            <v>3.31867</v>
          </cell>
          <cell r="AE119">
            <v>3.4437700000000002</v>
          </cell>
          <cell r="AF119">
            <v>3.43249</v>
          </cell>
          <cell r="AL119">
            <v>3.53451</v>
          </cell>
          <cell r="AM119">
            <v>3.6681599999999999</v>
          </cell>
          <cell r="AN119">
            <v>3.65605</v>
          </cell>
          <cell r="AS119">
            <v>2.0122557138650965</v>
          </cell>
          <cell r="BC119">
            <v>3.54196</v>
          </cell>
          <cell r="BD119">
            <v>3.5245000000000002</v>
          </cell>
          <cell r="BE119">
            <v>3.51925</v>
          </cell>
          <cell r="BJ119">
            <v>2.1324558589226328</v>
          </cell>
          <cell r="CI119">
            <v>3.54908</v>
          </cell>
          <cell r="CJ119">
            <v>3.4540000000000002</v>
          </cell>
          <cell r="CK119">
            <v>3.5492900000000001</v>
          </cell>
          <cell r="CL119">
            <v>2.046868759883802</v>
          </cell>
          <cell r="DD119">
            <v>3.4771000000000001</v>
          </cell>
          <cell r="DE119">
            <v>3.6153300000000002</v>
          </cell>
          <cell r="DF119">
            <v>3.5143399999999998</v>
          </cell>
          <cell r="DG119">
            <v>2.0622076050911264</v>
          </cell>
          <cell r="DZ119">
            <v>3.7317300000000002</v>
          </cell>
          <cell r="EA119">
            <v>3.6274000000000002</v>
          </cell>
          <cell r="EB119">
            <v>3.62737</v>
          </cell>
          <cell r="EC119">
            <v>2.0676525493028564</v>
          </cell>
          <cell r="ER119">
            <v>3.5068199999999998</v>
          </cell>
          <cell r="EV119">
            <v>2.1798525478500252</v>
          </cell>
        </row>
        <row r="120">
          <cell r="H120">
            <v>3.5890200000000001</v>
          </cell>
          <cell r="I120">
            <v>1.7094558618548916</v>
          </cell>
          <cell r="M120">
            <v>3.4650699999999999</v>
          </cell>
          <cell r="N120">
            <v>1.6094264727382068</v>
          </cell>
          <cell r="R120">
            <v>3.6392699999999998</v>
          </cell>
          <cell r="S120">
            <v>2.0014287942853315</v>
          </cell>
          <cell r="Y120">
            <v>3.6773899999999999</v>
          </cell>
          <cell r="Z120">
            <v>3.6903999999999999</v>
          </cell>
          <cell r="AB120">
            <v>1.7896579315892502</v>
          </cell>
          <cell r="AD120">
            <v>3.2955100000000002</v>
          </cell>
          <cell r="AE120">
            <v>3.4192</v>
          </cell>
          <cell r="AF120">
            <v>3.4079899999999999</v>
          </cell>
          <cell r="AL120">
            <v>3.50847</v>
          </cell>
          <cell r="AM120">
            <v>3.6405599999999998</v>
          </cell>
          <cell r="AN120">
            <v>3.6285400000000001</v>
          </cell>
          <cell r="AS120">
            <v>1.9973928958685327</v>
          </cell>
          <cell r="BC120">
            <v>3.5161699999999998</v>
          </cell>
          <cell r="BD120">
            <v>3.49884</v>
          </cell>
          <cell r="BE120">
            <v>3.4936600000000002</v>
          </cell>
          <cell r="BJ120">
            <v>2.1161083484941834</v>
          </cell>
          <cell r="CI120">
            <v>3.5231400000000002</v>
          </cell>
          <cell r="CJ120">
            <v>3.4293399999999998</v>
          </cell>
          <cell r="CK120">
            <v>3.5233400000000001</v>
          </cell>
          <cell r="CL120">
            <v>2.034203888746644</v>
          </cell>
          <cell r="DD120">
            <v>3.45214</v>
          </cell>
          <cell r="DE120">
            <v>3.5885199999999999</v>
          </cell>
          <cell r="DF120">
            <v>3.4889000000000001</v>
          </cell>
          <cell r="DG120">
            <v>2.0489672160521888</v>
          </cell>
          <cell r="DZ120">
            <v>3.7033200000000002</v>
          </cell>
          <cell r="EA120">
            <v>3.6002200000000002</v>
          </cell>
          <cell r="EB120">
            <v>3.6002000000000001</v>
          </cell>
          <cell r="EC120">
            <v>2.0464972614027133</v>
          </cell>
          <cell r="ER120">
            <v>3.4819200000000001</v>
          </cell>
          <cell r="EV120">
            <v>2.1633318472671359</v>
          </cell>
        </row>
        <row r="121">
          <cell r="H121">
            <v>3.5621700000000001</v>
          </cell>
          <cell r="I121">
            <v>1.6909783648941801</v>
          </cell>
          <cell r="M121">
            <v>3.4396399999999998</v>
          </cell>
          <cell r="N121">
            <v>1.5979390857288056</v>
          </cell>
          <cell r="R121">
            <v>3.6121099999999999</v>
          </cell>
          <cell r="S121">
            <v>1.9873183531127214</v>
          </cell>
          <cell r="Y121">
            <v>3.6489799999999999</v>
          </cell>
          <cell r="Z121">
            <v>3.6619000000000002</v>
          </cell>
          <cell r="AB121">
            <v>1.7763767384235685</v>
          </cell>
          <cell r="AD121">
            <v>3.27271</v>
          </cell>
          <cell r="AE121">
            <v>3.3950100000000001</v>
          </cell>
          <cell r="AF121">
            <v>3.3838900000000001</v>
          </cell>
          <cell r="AL121">
            <v>3.48285</v>
          </cell>
          <cell r="AM121">
            <v>3.61341</v>
          </cell>
          <cell r="AN121">
            <v>3.60148</v>
          </cell>
          <cell r="AS121">
            <v>1.9868830258147341</v>
          </cell>
          <cell r="BC121">
            <v>3.4907900000000001</v>
          </cell>
          <cell r="BD121">
            <v>3.4735999999999998</v>
          </cell>
          <cell r="BE121">
            <v>3.4684699999999999</v>
          </cell>
          <cell r="BJ121">
            <v>2.103543214697412</v>
          </cell>
          <cell r="CI121">
            <v>3.4976099999999999</v>
          </cell>
          <cell r="CJ121">
            <v>3.4050600000000002</v>
          </cell>
          <cell r="CK121">
            <v>3.4978099999999999</v>
          </cell>
          <cell r="CL121">
            <v>2.0158311641196303</v>
          </cell>
          <cell r="DD121">
            <v>3.4275799999999998</v>
          </cell>
          <cell r="DE121">
            <v>3.5621399999999999</v>
          </cell>
          <cell r="DF121">
            <v>3.4638599999999999</v>
          </cell>
          <cell r="DG121">
            <v>2.0298404362577571</v>
          </cell>
          <cell r="DZ121">
            <v>3.67537</v>
          </cell>
          <cell r="EA121">
            <v>3.5734900000000001</v>
          </cell>
          <cell r="EB121">
            <v>3.5734699999999999</v>
          </cell>
          <cell r="EC121">
            <v>2.0320491580125832</v>
          </cell>
          <cell r="ER121">
            <v>3.4573900000000002</v>
          </cell>
          <cell r="EV121">
            <v>2.1387542574857754</v>
          </cell>
        </row>
        <row r="122">
          <cell r="H122">
            <v>3.5357500000000002</v>
          </cell>
          <cell r="I122">
            <v>1.6772299412577407</v>
          </cell>
          <cell r="M122">
            <v>3.4146100000000001</v>
          </cell>
          <cell r="N122">
            <v>1.5898655822066399</v>
          </cell>
          <cell r="R122">
            <v>3.5853999999999999</v>
          </cell>
          <cell r="S122">
            <v>1.9713074251137552</v>
          </cell>
          <cell r="Y122">
            <v>3.6210399999999998</v>
          </cell>
          <cell r="Z122">
            <v>3.6338599999999999</v>
          </cell>
          <cell r="AB122">
            <v>1.7684579586185745</v>
          </cell>
          <cell r="AD122">
            <v>3.2502599999999999</v>
          </cell>
          <cell r="AE122">
            <v>3.37121</v>
          </cell>
          <cell r="AF122">
            <v>3.36016</v>
          </cell>
          <cell r="AL122">
            <v>3.45764</v>
          </cell>
          <cell r="AM122">
            <v>3.5867</v>
          </cell>
          <cell r="AN122">
            <v>3.5748600000000001</v>
          </cell>
          <cell r="AS122">
            <v>1.9717076355887375</v>
          </cell>
          <cell r="BC122">
            <v>3.4658099999999998</v>
          </cell>
          <cell r="BD122">
            <v>3.44875</v>
          </cell>
          <cell r="BE122">
            <v>3.4436800000000001</v>
          </cell>
          <cell r="BJ122">
            <v>2.0846378306889068</v>
          </cell>
          <cell r="CI122">
            <v>3.47248</v>
          </cell>
          <cell r="CJ122">
            <v>3.38117</v>
          </cell>
          <cell r="CK122">
            <v>3.47268</v>
          </cell>
          <cell r="CL122">
            <v>2.0015141590319363</v>
          </cell>
          <cell r="DD122">
            <v>3.4034</v>
          </cell>
          <cell r="DE122">
            <v>3.5361799999999999</v>
          </cell>
          <cell r="DF122">
            <v>3.4392200000000002</v>
          </cell>
          <cell r="DG122">
            <v>2.0156211146555858</v>
          </cell>
          <cell r="DZ122">
            <v>3.6478700000000002</v>
          </cell>
          <cell r="EA122">
            <v>3.54718</v>
          </cell>
          <cell r="EB122">
            <v>3.5471599999999999</v>
          </cell>
          <cell r="EC122">
            <v>2.0085713022832685</v>
          </cell>
          <cell r="ER122">
            <v>3.4332500000000001</v>
          </cell>
          <cell r="EV122">
            <v>2.1279650334666833</v>
          </cell>
        </row>
        <row r="123">
          <cell r="H123">
            <v>3.5097499999999999</v>
          </cell>
          <cell r="I123">
            <v>1.6656255395963715</v>
          </cell>
          <cell r="M123">
            <v>3.38998</v>
          </cell>
          <cell r="N123">
            <v>1.5699463399700964</v>
          </cell>
          <cell r="R123">
            <v>3.55911</v>
          </cell>
          <cell r="S123">
            <v>1.9606523843447299</v>
          </cell>
          <cell r="Y123">
            <v>3.59355</v>
          </cell>
          <cell r="Z123">
            <v>3.60629</v>
          </cell>
          <cell r="AB123">
            <v>1.7512057581363649</v>
          </cell>
          <cell r="AD123">
            <v>3.2281599999999999</v>
          </cell>
          <cell r="AE123">
            <v>3.3477700000000001</v>
          </cell>
          <cell r="AF123">
            <v>3.3368000000000002</v>
          </cell>
          <cell r="AL123">
            <v>3.43282</v>
          </cell>
          <cell r="AM123">
            <v>3.5604100000000001</v>
          </cell>
          <cell r="AN123">
            <v>3.5486499999999999</v>
          </cell>
          <cell r="AS123">
            <v>1.9484393867010841</v>
          </cell>
          <cell r="BC123">
            <v>3.4412199999999999</v>
          </cell>
          <cell r="BD123">
            <v>3.4242900000000001</v>
          </cell>
          <cell r="BE123">
            <v>3.4192800000000001</v>
          </cell>
          <cell r="BJ123">
            <v>2.0702110572787813</v>
          </cell>
          <cell r="CI123">
            <v>3.4477500000000001</v>
          </cell>
          <cell r="CJ123">
            <v>3.35765</v>
          </cell>
          <cell r="CK123">
            <v>3.4479500000000001</v>
          </cell>
          <cell r="CL123">
            <v>1.9821575312544137</v>
          </cell>
          <cell r="DD123">
            <v>3.3795999999999999</v>
          </cell>
          <cell r="DE123">
            <v>3.5106299999999999</v>
          </cell>
          <cell r="DF123">
            <v>3.4149600000000002</v>
          </cell>
          <cell r="DG123">
            <v>1.994186768483841</v>
          </cell>
          <cell r="DZ123">
            <v>3.6208100000000001</v>
          </cell>
          <cell r="EA123">
            <v>3.5213000000000001</v>
          </cell>
          <cell r="EB123">
            <v>3.5212699999999999</v>
          </cell>
          <cell r="EC123">
            <v>1.9916281259979574</v>
          </cell>
          <cell r="ER123">
            <v>3.4094799999999998</v>
          </cell>
          <cell r="EV123">
            <v>2.1094181637759668</v>
          </cell>
        </row>
        <row r="124">
          <cell r="H124">
            <v>3.4841700000000002</v>
          </cell>
          <cell r="I124">
            <v>1.6501719777908264</v>
          </cell>
          <cell r="M124">
            <v>3.3657499999999998</v>
          </cell>
          <cell r="N124">
            <v>1.5632659535604887</v>
          </cell>
          <cell r="R124">
            <v>3.5332400000000002</v>
          </cell>
          <cell r="S124">
            <v>1.9432461888329033</v>
          </cell>
          <cell r="Y124">
            <v>3.5665200000000001</v>
          </cell>
          <cell r="Z124">
            <v>3.5791599999999999</v>
          </cell>
          <cell r="AB124">
            <v>1.7335690187061381</v>
          </cell>
          <cell r="AD124">
            <v>3.2063999999999999</v>
          </cell>
          <cell r="AE124">
            <v>3.3247</v>
          </cell>
          <cell r="AF124">
            <v>3.3138000000000001</v>
          </cell>
          <cell r="AL124">
            <v>3.4083899999999998</v>
          </cell>
          <cell r="AM124">
            <v>3.5345399999999998</v>
          </cell>
          <cell r="AN124">
            <v>3.5228700000000002</v>
          </cell>
          <cell r="AS124">
            <v>1.9390518217423658</v>
          </cell>
          <cell r="BC124">
            <v>3.4170199999999999</v>
          </cell>
          <cell r="BD124">
            <v>3.40021</v>
          </cell>
          <cell r="BE124">
            <v>3.3952599999999999</v>
          </cell>
          <cell r="BJ124">
            <v>2.0469119069743691</v>
          </cell>
          <cell r="CI124">
            <v>3.4234100000000001</v>
          </cell>
          <cell r="CJ124">
            <v>3.3344900000000002</v>
          </cell>
          <cell r="CK124">
            <v>3.4236</v>
          </cell>
          <cell r="CL124">
            <v>1.9644718016245122</v>
          </cell>
          <cell r="DD124">
            <v>3.3561700000000001</v>
          </cell>
          <cell r="DE124">
            <v>3.4854799999999999</v>
          </cell>
          <cell r="DF124">
            <v>3.3910800000000001</v>
          </cell>
          <cell r="DG124">
            <v>1.985771826942706</v>
          </cell>
          <cell r="DZ124">
            <v>3.5941900000000002</v>
          </cell>
          <cell r="EA124">
            <v>3.4958200000000001</v>
          </cell>
          <cell r="EB124">
            <v>3.49579</v>
          </cell>
          <cell r="EC124">
            <v>1.9766810492602982</v>
          </cell>
          <cell r="ER124">
            <v>3.3860700000000001</v>
          </cell>
          <cell r="EV124">
            <v>2.096036270900159</v>
          </cell>
        </row>
        <row r="125">
          <cell r="H125">
            <v>3.45899</v>
          </cell>
          <cell r="I125">
            <v>1.6408938986947064</v>
          </cell>
          <cell r="M125">
            <v>3.3418899999999998</v>
          </cell>
          <cell r="N125">
            <v>1.5520577721155338</v>
          </cell>
          <cell r="R125">
            <v>3.50779</v>
          </cell>
          <cell r="S125">
            <v>1.9316945672815944</v>
          </cell>
          <cell r="Y125">
            <v>3.53992</v>
          </cell>
          <cell r="Z125">
            <v>3.5524800000000001</v>
          </cell>
          <cell r="AB125">
            <v>1.7168051960159136</v>
          </cell>
          <cell r="AD125">
            <v>3.1849699999999999</v>
          </cell>
          <cell r="AE125">
            <v>3.3019699999999998</v>
          </cell>
          <cell r="AF125">
            <v>3.2911600000000001</v>
          </cell>
          <cell r="AL125">
            <v>3.38435</v>
          </cell>
          <cell r="AM125">
            <v>3.5090699999999999</v>
          </cell>
          <cell r="AN125">
            <v>3.49749</v>
          </cell>
          <cell r="AS125">
            <v>1.9241982556694737</v>
          </cell>
          <cell r="BC125">
            <v>3.3932000000000002</v>
          </cell>
          <cell r="BD125">
            <v>3.3765000000000001</v>
          </cell>
          <cell r="BE125">
            <v>3.37161</v>
          </cell>
          <cell r="BJ125">
            <v>2.0371803724177351</v>
          </cell>
          <cell r="CI125">
            <v>3.3994399999999998</v>
          </cell>
          <cell r="CJ125">
            <v>3.31169</v>
          </cell>
          <cell r="CK125">
            <v>3.3996300000000002</v>
          </cell>
          <cell r="CL125">
            <v>1.9519400289922384</v>
          </cell>
          <cell r="DD125">
            <v>3.3330899999999999</v>
          </cell>
          <cell r="DE125">
            <v>3.4607199999999998</v>
          </cell>
          <cell r="DF125">
            <v>3.3675600000000001</v>
          </cell>
          <cell r="DG125">
            <v>1.9698488185520002</v>
          </cell>
          <cell r="DZ125">
            <v>3.5679799999999999</v>
          </cell>
          <cell r="EA125">
            <v>3.4707400000000002</v>
          </cell>
          <cell r="EB125">
            <v>3.47072</v>
          </cell>
          <cell r="EC125">
            <v>1.9661874318128714</v>
          </cell>
          <cell r="ER125">
            <v>3.3630100000000001</v>
          </cell>
          <cell r="EV125">
            <v>2.0723936702020662</v>
          </cell>
        </row>
        <row r="126">
          <cell r="H126">
            <v>3.4342199999999998</v>
          </cell>
          <cell r="I126">
            <v>1.6253944614192939</v>
          </cell>
          <cell r="M126">
            <v>3.3184200000000001</v>
          </cell>
          <cell r="N126">
            <v>1.5361082167439921</v>
          </cell>
          <cell r="R126">
            <v>3.4827300000000001</v>
          </cell>
          <cell r="S126">
            <v>1.9144995412869736</v>
          </cell>
          <cell r="Y126">
            <v>3.5137399999999999</v>
          </cell>
          <cell r="Z126">
            <v>3.5262199999999999</v>
          </cell>
          <cell r="AB126">
            <v>1.7043090518500392</v>
          </cell>
          <cell r="AD126">
            <v>3.1638600000000001</v>
          </cell>
          <cell r="AE126">
            <v>3.2795999999999998</v>
          </cell>
          <cell r="AF126">
            <v>3.2688600000000001</v>
          </cell>
          <cell r="AL126">
            <v>3.3606799999999999</v>
          </cell>
          <cell r="AM126">
            <v>3.4840100000000001</v>
          </cell>
          <cell r="AN126">
            <v>3.4725100000000002</v>
          </cell>
          <cell r="AS126">
            <v>1.9041074361094701</v>
          </cell>
          <cell r="BC126">
            <v>3.3697400000000002</v>
          </cell>
          <cell r="BD126">
            <v>3.35317</v>
          </cell>
          <cell r="BE126">
            <v>3.3483299999999998</v>
          </cell>
          <cell r="BJ126">
            <v>2.0127040682162978</v>
          </cell>
          <cell r="CI126">
            <v>3.3758400000000002</v>
          </cell>
          <cell r="CJ126">
            <v>3.2892399999999999</v>
          </cell>
          <cell r="CK126">
            <v>3.3760300000000001</v>
          </cell>
          <cell r="CL126">
            <v>1.9406485922592864</v>
          </cell>
          <cell r="DD126">
            <v>3.3103799999999999</v>
          </cell>
          <cell r="DE126">
            <v>3.43635</v>
          </cell>
          <cell r="DF126">
            <v>3.3444099999999999</v>
          </cell>
          <cell r="DG126">
            <v>1.9495782946599149</v>
          </cell>
          <cell r="DZ126">
            <v>3.5421800000000001</v>
          </cell>
          <cell r="EA126">
            <v>3.4460600000000001</v>
          </cell>
          <cell r="EB126">
            <v>3.4460299999999999</v>
          </cell>
          <cell r="EC126">
            <v>1.9489977966733463</v>
          </cell>
          <cell r="ER126">
            <v>3.3403100000000001</v>
          </cell>
          <cell r="EV126">
            <v>2.0542328064163673</v>
          </cell>
        </row>
        <row r="127">
          <cell r="H127">
            <v>3.4098299999999999</v>
          </cell>
          <cell r="I127">
            <v>1.6170418501968431</v>
          </cell>
          <cell r="M127">
            <v>3.2953000000000001</v>
          </cell>
          <cell r="N127">
            <v>1.5226248182764746</v>
          </cell>
          <cell r="R127">
            <v>3.4580700000000002</v>
          </cell>
          <cell r="S127">
            <v>1.9041087528843814</v>
          </cell>
          <cell r="Y127">
            <v>3.4879899999999999</v>
          </cell>
          <cell r="Z127">
            <v>3.5003799999999998</v>
          </cell>
          <cell r="AB127">
            <v>1.6867115466088212</v>
          </cell>
          <cell r="AD127">
            <v>3.1430699999999998</v>
          </cell>
          <cell r="AE127">
            <v>3.2575699999999999</v>
          </cell>
          <cell r="AF127">
            <v>3.2469000000000001</v>
          </cell>
          <cell r="AL127">
            <v>3.33738</v>
          </cell>
          <cell r="AM127">
            <v>3.45933</v>
          </cell>
          <cell r="AN127">
            <v>3.4479099999999998</v>
          </cell>
          <cell r="AS127">
            <v>1.8856478376918506</v>
          </cell>
          <cell r="BC127">
            <v>3.3466399999999998</v>
          </cell>
          <cell r="BD127">
            <v>3.33019</v>
          </cell>
          <cell r="BE127">
            <v>3.3254100000000002</v>
          </cell>
          <cell r="BJ127">
            <v>2.0003310620888559</v>
          </cell>
          <cell r="CI127">
            <v>3.3526099999999999</v>
          </cell>
          <cell r="CJ127">
            <v>3.2671199999999998</v>
          </cell>
          <cell r="CK127">
            <v>3.3527999999999998</v>
          </cell>
          <cell r="CL127">
            <v>1.9245614427148006</v>
          </cell>
          <cell r="DD127">
            <v>3.2879999999999998</v>
          </cell>
          <cell r="DE127">
            <v>3.4123600000000001</v>
          </cell>
          <cell r="DF127">
            <v>3.3216199999999998</v>
          </cell>
          <cell r="DG127">
            <v>1.9338729408830968</v>
          </cell>
          <cell r="DZ127">
            <v>3.5167899999999999</v>
          </cell>
          <cell r="EA127">
            <v>3.4217499999999998</v>
          </cell>
          <cell r="EB127">
            <v>3.4217300000000002</v>
          </cell>
          <cell r="EC127">
            <v>1.9243687705006174</v>
          </cell>
          <cell r="ER127">
            <v>3.3179400000000001</v>
          </cell>
          <cell r="EV127">
            <v>2.0358903477948331</v>
          </cell>
        </row>
        <row r="128">
          <cell r="H128">
            <v>3.3858299999999999</v>
          </cell>
          <cell r="I128">
            <v>1.603397435600229</v>
          </cell>
          <cell r="M128">
            <v>3.2725499999999998</v>
          </cell>
          <cell r="N128">
            <v>1.5146321484538205</v>
          </cell>
          <cell r="R128">
            <v>3.4338000000000002</v>
          </cell>
          <cell r="S128">
            <v>1.8978931540816202</v>
          </cell>
          <cell r="Y128">
            <v>3.46265</v>
          </cell>
          <cell r="Z128">
            <v>3.4749599999999998</v>
          </cell>
          <cell r="AB128">
            <v>1.6740349990735925</v>
          </cell>
          <cell r="AD128">
            <v>3.1225999999999998</v>
          </cell>
          <cell r="AE128">
            <v>3.2358699999999998</v>
          </cell>
          <cell r="AF128">
            <v>3.2252700000000001</v>
          </cell>
          <cell r="AL128">
            <v>3.3144300000000002</v>
          </cell>
          <cell r="AM128">
            <v>3.4350399999999999</v>
          </cell>
          <cell r="AN128">
            <v>3.4237000000000002</v>
          </cell>
          <cell r="AS128">
            <v>1.870969398010347</v>
          </cell>
          <cell r="BC128">
            <v>3.32389</v>
          </cell>
          <cell r="BD128">
            <v>3.3075600000000001</v>
          </cell>
          <cell r="BE128">
            <v>3.3028400000000002</v>
          </cell>
          <cell r="BJ128">
            <v>1.9802141902258708</v>
          </cell>
          <cell r="CI128">
            <v>3.3297300000000001</v>
          </cell>
          <cell r="CJ128">
            <v>3.2453500000000002</v>
          </cell>
          <cell r="CK128">
            <v>3.32992</v>
          </cell>
          <cell r="CL128">
            <v>1.902981651269009</v>
          </cell>
          <cell r="DD128">
            <v>3.2659699999999998</v>
          </cell>
          <cell r="DE128">
            <v>3.3887299999999998</v>
          </cell>
          <cell r="DF128">
            <v>3.2991700000000002</v>
          </cell>
          <cell r="DG128">
            <v>1.9199379324774668</v>
          </cell>
          <cell r="DZ128">
            <v>3.4918</v>
          </cell>
          <cell r="EA128">
            <v>3.3978299999999999</v>
          </cell>
          <cell r="EB128">
            <v>3.3978100000000002</v>
          </cell>
          <cell r="EC128">
            <v>1.915544271936076</v>
          </cell>
          <cell r="ER128">
            <v>3.2959100000000001</v>
          </cell>
          <cell r="EV128">
            <v>2.0237053664382554</v>
          </cell>
        </row>
        <row r="129">
          <cell r="H129">
            <v>3.36219</v>
          </cell>
          <cell r="I129">
            <v>1.5882738803272289</v>
          </cell>
          <cell r="M129">
            <v>3.2501500000000001</v>
          </cell>
          <cell r="N129">
            <v>1.5034702040548353</v>
          </cell>
          <cell r="R129">
            <v>3.4098999999999999</v>
          </cell>
          <cell r="S129">
            <v>1.8840154044581503</v>
          </cell>
          <cell r="Y129">
            <v>3.43771</v>
          </cell>
          <cell r="Z129">
            <v>3.4499300000000002</v>
          </cell>
          <cell r="AB129">
            <v>1.6667105156695783</v>
          </cell>
          <cell r="AD129">
            <v>3.10243</v>
          </cell>
          <cell r="AE129">
            <v>3.2145000000000001</v>
          </cell>
          <cell r="AF129">
            <v>3.20397</v>
          </cell>
          <cell r="AL129">
            <v>3.2918400000000001</v>
          </cell>
          <cell r="AM129">
            <v>3.4111199999999999</v>
          </cell>
          <cell r="AN129">
            <v>3.3998699999999999</v>
          </cell>
          <cell r="AS129">
            <v>1.8604928634569085</v>
          </cell>
          <cell r="BC129">
            <v>3.3014899999999998</v>
          </cell>
          <cell r="BD129">
            <v>3.2852800000000002</v>
          </cell>
          <cell r="BE129">
            <v>3.2806000000000002</v>
          </cell>
          <cell r="BJ129">
            <v>1.9727037668040293</v>
          </cell>
          <cell r="CI129">
            <v>3.30721</v>
          </cell>
          <cell r="CJ129">
            <v>3.2239</v>
          </cell>
          <cell r="CK129">
            <v>3.3073899999999998</v>
          </cell>
          <cell r="CL129">
            <v>1.8950720039661029</v>
          </cell>
          <cell r="DD129">
            <v>3.2442700000000002</v>
          </cell>
          <cell r="DE129">
            <v>3.3654700000000002</v>
          </cell>
          <cell r="DF129">
            <v>3.2770600000000001</v>
          </cell>
          <cell r="DG129">
            <v>1.8984410627393977</v>
          </cell>
          <cell r="DZ129">
            <v>3.46719</v>
          </cell>
          <cell r="EA129">
            <v>3.3742700000000001</v>
          </cell>
          <cell r="EB129">
            <v>3.37425</v>
          </cell>
          <cell r="EC129">
            <v>1.8980410633435696</v>
          </cell>
          <cell r="ER129">
            <v>3.2742100000000001</v>
          </cell>
          <cell r="EV129">
            <v>2.0115955135462382</v>
          </cell>
        </row>
        <row r="130">
          <cell r="H130">
            <v>3.33893</v>
          </cell>
          <cell r="I130">
            <v>1.5749056790448357</v>
          </cell>
          <cell r="M130">
            <v>3.2280899999999999</v>
          </cell>
          <cell r="N130">
            <v>1.4829566634937397</v>
          </cell>
          <cell r="R130">
            <v>3.3863599999999998</v>
          </cell>
          <cell r="S130">
            <v>1.8660300659452123</v>
          </cell>
          <cell r="Y130">
            <v>3.41316</v>
          </cell>
          <cell r="Z130">
            <v>3.4253</v>
          </cell>
          <cell r="AB130">
            <v>1.6495002892649158</v>
          </cell>
          <cell r="AD130">
            <v>3.08256</v>
          </cell>
          <cell r="AE130">
            <v>3.1934399999999998</v>
          </cell>
          <cell r="AF130">
            <v>3.1829900000000002</v>
          </cell>
          <cell r="AL130">
            <v>3.26959</v>
          </cell>
          <cell r="AM130">
            <v>3.3875700000000002</v>
          </cell>
          <cell r="AN130">
            <v>3.3763999999999998</v>
          </cell>
          <cell r="AS130">
            <v>1.844073290524495</v>
          </cell>
          <cell r="BC130">
            <v>3.2794300000000001</v>
          </cell>
          <cell r="BD130">
            <v>3.2633299999999998</v>
          </cell>
          <cell r="BE130">
            <v>3.2587100000000002</v>
          </cell>
          <cell r="BJ130">
            <v>1.9515796938336383</v>
          </cell>
          <cell r="CI130">
            <v>3.2850199999999998</v>
          </cell>
          <cell r="CJ130">
            <v>3.2027600000000001</v>
          </cell>
          <cell r="CK130">
            <v>3.2852000000000001</v>
          </cell>
          <cell r="CL130">
            <v>1.876996820126875</v>
          </cell>
          <cell r="DD130">
            <v>3.22289</v>
          </cell>
          <cell r="DE130">
            <v>3.3425699999999998</v>
          </cell>
          <cell r="DF130">
            <v>3.25528</v>
          </cell>
          <cell r="DG130">
            <v>1.8918798527383096</v>
          </cell>
          <cell r="DZ130">
            <v>3.4429599999999998</v>
          </cell>
          <cell r="EA130">
            <v>3.3510800000000001</v>
          </cell>
          <cell r="EB130">
            <v>3.3510499999999999</v>
          </cell>
          <cell r="EC130">
            <v>1.8771540504745055</v>
          </cell>
          <cell r="ER130">
            <v>3.2528199999999998</v>
          </cell>
          <cell r="EV130">
            <v>1.9937403958099065</v>
          </cell>
        </row>
        <row r="131">
          <cell r="H131">
            <v>3.31602</v>
          </cell>
          <cell r="I131">
            <v>1.5639169478984805</v>
          </cell>
          <cell r="M131">
            <v>3.2063700000000002</v>
          </cell>
          <cell r="N131">
            <v>1.4786319121762315</v>
          </cell>
          <cell r="R131">
            <v>3.3631899999999999</v>
          </cell>
          <cell r="S131">
            <v>1.8501057552595679</v>
          </cell>
          <cell r="Y131">
            <v>3.3889900000000002</v>
          </cell>
          <cell r="Z131">
            <v>3.4010600000000002</v>
          </cell>
          <cell r="AB131">
            <v>1.6384248538749979</v>
          </cell>
          <cell r="AD131">
            <v>3.06298</v>
          </cell>
          <cell r="AE131">
            <v>3.1726999999999999</v>
          </cell>
          <cell r="AF131">
            <v>3.1623100000000002</v>
          </cell>
          <cell r="AL131">
            <v>3.2476699999999998</v>
          </cell>
          <cell r="AM131">
            <v>3.3643800000000001</v>
          </cell>
          <cell r="AN131">
            <v>3.3532799999999998</v>
          </cell>
          <cell r="AS131">
            <v>1.8304792253396318</v>
          </cell>
          <cell r="BC131">
            <v>3.2576900000000002</v>
          </cell>
          <cell r="BD131">
            <v>3.2417099999999999</v>
          </cell>
          <cell r="BE131">
            <v>3.2371400000000001</v>
          </cell>
          <cell r="BJ131">
            <v>1.9383182056311732</v>
          </cell>
          <cell r="CI131">
            <v>3.2631600000000001</v>
          </cell>
          <cell r="CJ131">
            <v>3.1819500000000001</v>
          </cell>
          <cell r="CK131">
            <v>3.2633399999999999</v>
          </cell>
          <cell r="CL131">
            <v>1.865919147231665</v>
          </cell>
          <cell r="DD131">
            <v>3.2018399999999998</v>
          </cell>
          <cell r="DE131">
            <v>3.32</v>
          </cell>
          <cell r="DF131">
            <v>3.2338300000000002</v>
          </cell>
          <cell r="DG131">
            <v>1.8701074277673868</v>
          </cell>
          <cell r="DZ131">
            <v>3.4190999999999998</v>
          </cell>
          <cell r="EA131">
            <v>3.32823</v>
          </cell>
          <cell r="EB131">
            <v>3.3282099999999999</v>
          </cell>
          <cell r="EC131">
            <v>1.86698732412105</v>
          </cell>
          <cell r="ER131">
            <v>3.2317499999999999</v>
          </cell>
          <cell r="EV131">
            <v>1.976353160320965</v>
          </cell>
        </row>
        <row r="132">
          <cell r="H132">
            <v>3.2934600000000001</v>
          </cell>
          <cell r="I132">
            <v>1.5461531814169316</v>
          </cell>
          <cell r="M132">
            <v>3.1849799999999999</v>
          </cell>
          <cell r="N132">
            <v>1.459522123166801</v>
          </cell>
          <cell r="R132">
            <v>3.3403800000000001</v>
          </cell>
          <cell r="S132">
            <v>1.8430733409202649</v>
          </cell>
          <cell r="Y132">
            <v>3.3652000000000002</v>
          </cell>
          <cell r="Z132">
            <v>3.3771900000000001</v>
          </cell>
          <cell r="AB132">
            <v>1.6211395297682785</v>
          </cell>
          <cell r="AD132">
            <v>3.0436899999999998</v>
          </cell>
          <cell r="AE132">
            <v>3.1522700000000001</v>
          </cell>
          <cell r="AF132">
            <v>3.14195</v>
          </cell>
          <cell r="AL132">
            <v>3.2260900000000001</v>
          </cell>
          <cell r="AM132">
            <v>3.3415400000000002</v>
          </cell>
          <cell r="AN132">
            <v>3.3305199999999999</v>
          </cell>
          <cell r="AS132">
            <v>1.8103766579335989</v>
          </cell>
          <cell r="BC132">
            <v>3.2362899999999999</v>
          </cell>
          <cell r="BD132">
            <v>3.2204199999999998</v>
          </cell>
          <cell r="BE132">
            <v>3.2159</v>
          </cell>
          <cell r="BJ132">
            <v>1.9224682845935259</v>
          </cell>
          <cell r="CI132">
            <v>3.2416299999999998</v>
          </cell>
          <cell r="CJ132">
            <v>3.1614399999999998</v>
          </cell>
          <cell r="CK132">
            <v>3.2418100000000001</v>
          </cell>
          <cell r="CL132">
            <v>1.8461505657967336</v>
          </cell>
          <cell r="DD132">
            <v>3.1810900000000002</v>
          </cell>
          <cell r="DE132">
            <v>3.2977799999999999</v>
          </cell>
          <cell r="DF132">
            <v>3.2126999999999999</v>
          </cell>
          <cell r="DG132">
            <v>1.8594834340923683</v>
          </cell>
          <cell r="DZ132">
            <v>3.39561</v>
          </cell>
          <cell r="EA132">
            <v>3.3057300000000001</v>
          </cell>
          <cell r="EB132">
            <v>3.3057099999999999</v>
          </cell>
          <cell r="EC132">
            <v>1.8519994152830233</v>
          </cell>
          <cell r="ER132">
            <v>3.2109899999999998</v>
          </cell>
          <cell r="EV132">
            <v>1.9534814921453592</v>
          </cell>
        </row>
        <row r="133">
          <cell r="H133">
            <v>3.2712400000000001</v>
          </cell>
          <cell r="I133">
            <v>1.5346424236060141</v>
          </cell>
          <cell r="M133">
            <v>3.16391</v>
          </cell>
          <cell r="N133">
            <v>1.454143917675399</v>
          </cell>
          <cell r="R133">
            <v>3.3179099999999999</v>
          </cell>
          <cell r="S133">
            <v>1.829837483275476</v>
          </cell>
          <cell r="Y133">
            <v>3.34178</v>
          </cell>
          <cell r="Z133">
            <v>3.3536899999999998</v>
          </cell>
          <cell r="AB133">
            <v>1.6106386900416325</v>
          </cell>
          <cell r="AD133">
            <v>3.02468</v>
          </cell>
          <cell r="AE133">
            <v>3.1321300000000001</v>
          </cell>
          <cell r="AF133">
            <v>3.12188</v>
          </cell>
          <cell r="AL133">
            <v>3.2048299999999998</v>
          </cell>
          <cell r="AM133">
            <v>3.3190499999999998</v>
          </cell>
          <cell r="AN133">
            <v>3.3081</v>
          </cell>
          <cell r="AS133">
            <v>1.7957350875661415</v>
          </cell>
          <cell r="BC133">
            <v>3.2151999999999998</v>
          </cell>
          <cell r="BD133">
            <v>3.1994400000000001</v>
          </cell>
          <cell r="BE133">
            <v>3.1949700000000001</v>
          </cell>
          <cell r="BJ133">
            <v>1.9075832267598791</v>
          </cell>
          <cell r="CI133">
            <v>3.2204299999999999</v>
          </cell>
          <cell r="CJ133">
            <v>3.1412300000000002</v>
          </cell>
          <cell r="CK133">
            <v>3.2206000000000001</v>
          </cell>
          <cell r="CL133">
            <v>1.8317574467787701</v>
          </cell>
          <cell r="DD133">
            <v>3.16065</v>
          </cell>
          <cell r="DE133">
            <v>3.2759</v>
          </cell>
          <cell r="DF133">
            <v>3.1918799999999998</v>
          </cell>
          <cell r="DG133">
            <v>1.8424292169425538</v>
          </cell>
          <cell r="DZ133">
            <v>3.3724699999999999</v>
          </cell>
          <cell r="EA133">
            <v>3.2835800000000002</v>
          </cell>
          <cell r="EB133">
            <v>3.28355</v>
          </cell>
          <cell r="EC133">
            <v>1.830400244935193</v>
          </cell>
          <cell r="ER133">
            <v>3.1905299999999999</v>
          </cell>
          <cell r="EV133">
            <v>1.9444810118727229</v>
          </cell>
        </row>
        <row r="134">
          <cell r="H134">
            <v>3.2493599999999998</v>
          </cell>
          <cell r="I134">
            <v>1.5263267260468005</v>
          </cell>
          <cell r="M134">
            <v>3.14316</v>
          </cell>
          <cell r="N134">
            <v>1.4439634427569903</v>
          </cell>
          <cell r="R134">
            <v>3.2957700000000001</v>
          </cell>
          <cell r="S134">
            <v>1.8169009459036989</v>
          </cell>
          <cell r="Y134">
            <v>3.3187199999999999</v>
          </cell>
          <cell r="Z134">
            <v>3.3305500000000001</v>
          </cell>
          <cell r="AB134">
            <v>1.5915173984011322</v>
          </cell>
          <cell r="AD134">
            <v>3.0059499999999999</v>
          </cell>
          <cell r="AE134">
            <v>3.1122999999999998</v>
          </cell>
          <cell r="AF134">
            <v>3.1021100000000001</v>
          </cell>
          <cell r="AL134">
            <v>3.1838799999999998</v>
          </cell>
          <cell r="AM134">
            <v>3.2968899999999999</v>
          </cell>
          <cell r="AN134">
            <v>3.2860200000000002</v>
          </cell>
          <cell r="AS134">
            <v>1.7804658660514061</v>
          </cell>
          <cell r="BC134">
            <v>3.19442</v>
          </cell>
          <cell r="BD134">
            <v>3.1787700000000001</v>
          </cell>
          <cell r="BE134">
            <v>3.17435</v>
          </cell>
          <cell r="BJ134">
            <v>1.8948725794141197</v>
          </cell>
          <cell r="CI134">
            <v>3.1995300000000002</v>
          </cell>
          <cell r="CJ134">
            <v>3.1213199999999999</v>
          </cell>
          <cell r="CK134">
            <v>3.1997</v>
          </cell>
          <cell r="CL134">
            <v>1.8176580709825529</v>
          </cell>
          <cell r="DD134">
            <v>3.1405099999999999</v>
          </cell>
          <cell r="DE134">
            <v>3.2543299999999999</v>
          </cell>
          <cell r="DF134">
            <v>3.17136</v>
          </cell>
          <cell r="DG134">
            <v>1.8277922688727521</v>
          </cell>
          <cell r="DZ134">
            <v>3.3496700000000001</v>
          </cell>
          <cell r="EA134">
            <v>3.2617500000000001</v>
          </cell>
          <cell r="EB134">
            <v>3.26173</v>
          </cell>
          <cell r="EC134">
            <v>1.8215395764771269</v>
          </cell>
          <cell r="ER134">
            <v>3.1703700000000001</v>
          </cell>
          <cell r="EV134">
            <v>1.9271500211257564</v>
          </cell>
        </row>
        <row r="135">
          <cell r="H135">
            <v>3.2278099999999998</v>
          </cell>
          <cell r="I135">
            <v>1.512276432089843</v>
          </cell>
          <cell r="M135">
            <v>3.1227200000000002</v>
          </cell>
          <cell r="N135">
            <v>1.4259708121810988</v>
          </cell>
          <cell r="R135">
            <v>3.2739699999999998</v>
          </cell>
          <cell r="S135">
            <v>1.8013607345697125</v>
          </cell>
          <cell r="Y135">
            <v>3.2960099999999999</v>
          </cell>
          <cell r="Z135">
            <v>3.30776</v>
          </cell>
          <cell r="AB135">
            <v>1.5862042507537311</v>
          </cell>
          <cell r="AD135">
            <v>2.9874800000000001</v>
          </cell>
          <cell r="AE135">
            <v>3.0927500000000001</v>
          </cell>
          <cell r="AF135">
            <v>3.08263</v>
          </cell>
          <cell r="AL135">
            <v>3.1632500000000001</v>
          </cell>
          <cell r="AM135">
            <v>3.2750599999999999</v>
          </cell>
          <cell r="AN135">
            <v>3.2642699999999998</v>
          </cell>
          <cell r="AS135">
            <v>1.7712480185576585</v>
          </cell>
          <cell r="BC135">
            <v>3.17394</v>
          </cell>
          <cell r="BD135">
            <v>3.1584099999999999</v>
          </cell>
          <cell r="BE135">
            <v>3.1540300000000001</v>
          </cell>
          <cell r="BJ135">
            <v>1.8750242137075546</v>
          </cell>
          <cell r="CI135">
            <v>3.1789499999999999</v>
          </cell>
          <cell r="CJ135">
            <v>3.1017000000000001</v>
          </cell>
          <cell r="CK135">
            <v>3.1791100000000001</v>
          </cell>
          <cell r="CL135">
            <v>1.8010666848875534</v>
          </cell>
          <cell r="DD135">
            <v>3.1206700000000001</v>
          </cell>
          <cell r="DE135">
            <v>3.2330899999999998</v>
          </cell>
          <cell r="DF135">
            <v>3.1511499999999999</v>
          </cell>
          <cell r="DG135">
            <v>1.8188461331556383</v>
          </cell>
          <cell r="DZ135">
            <v>3.3272200000000001</v>
          </cell>
          <cell r="EA135">
            <v>3.2402500000000001</v>
          </cell>
          <cell r="EB135">
            <v>3.2402199999999999</v>
          </cell>
          <cell r="EC135">
            <v>1.8055495788997789</v>
          </cell>
          <cell r="ER135">
            <v>3.15049</v>
          </cell>
          <cell r="EV135">
            <v>1.9114499646297745</v>
          </cell>
        </row>
        <row r="136">
          <cell r="H136">
            <v>3.2065800000000002</v>
          </cell>
          <cell r="I136">
            <v>1.4962514782179692</v>
          </cell>
          <cell r="M136">
            <v>3.1025800000000001</v>
          </cell>
          <cell r="N136">
            <v>1.4133582080171347</v>
          </cell>
          <cell r="R136">
            <v>3.2524999999999999</v>
          </cell>
          <cell r="S136">
            <v>1.7930512460877512</v>
          </cell>
          <cell r="Y136">
            <v>3.2736499999999999</v>
          </cell>
          <cell r="Z136">
            <v>3.2853300000000001</v>
          </cell>
          <cell r="AB136">
            <v>1.566577677196701</v>
          </cell>
          <cell r="AD136">
            <v>2.96929</v>
          </cell>
          <cell r="AE136">
            <v>3.07348</v>
          </cell>
          <cell r="AF136">
            <v>3.0634299999999999</v>
          </cell>
          <cell r="AL136">
            <v>3.1429200000000002</v>
          </cell>
          <cell r="AM136">
            <v>3.2535599999999998</v>
          </cell>
          <cell r="AN136">
            <v>3.2428400000000002</v>
          </cell>
          <cell r="AS136">
            <v>1.7545011084438844</v>
          </cell>
          <cell r="BC136">
            <v>3.1537700000000002</v>
          </cell>
          <cell r="BD136">
            <v>3.1383399999999999</v>
          </cell>
          <cell r="BE136">
            <v>3.13401</v>
          </cell>
          <cell r="BJ136">
            <v>1.8599880781462463</v>
          </cell>
          <cell r="CI136">
            <v>3.1586599999999998</v>
          </cell>
          <cell r="CJ136">
            <v>3.08236</v>
          </cell>
          <cell r="CK136">
            <v>3.15883</v>
          </cell>
          <cell r="CL136">
            <v>1.7840537723516903</v>
          </cell>
          <cell r="DD136">
            <v>3.1011099999999998</v>
          </cell>
          <cell r="DE136">
            <v>3.2121599999999999</v>
          </cell>
          <cell r="DF136">
            <v>3.13123</v>
          </cell>
          <cell r="DG136">
            <v>1.8021498403737457</v>
          </cell>
          <cell r="DZ136">
            <v>3.30511</v>
          </cell>
          <cell r="EA136">
            <v>3.2190599999999998</v>
          </cell>
          <cell r="EB136">
            <v>3.2190400000000001</v>
          </cell>
          <cell r="EC136">
            <v>1.7943515178411307</v>
          </cell>
          <cell r="ER136">
            <v>3.1309</v>
          </cell>
          <cell r="EV136">
            <v>1.8877894272320006</v>
          </cell>
        </row>
        <row r="137">
          <cell r="H137">
            <v>3.18567</v>
          </cell>
          <cell r="I137">
            <v>1.4904701798721387</v>
          </cell>
          <cell r="M137">
            <v>3.0827399999999998</v>
          </cell>
          <cell r="N137">
            <v>1.4063392469545466</v>
          </cell>
          <cell r="R137">
            <v>3.2313399999999999</v>
          </cell>
          <cell r="S137">
            <v>1.7733336778795739</v>
          </cell>
          <cell r="Y137">
            <v>3.25163</v>
          </cell>
          <cell r="Z137">
            <v>3.2632300000000001</v>
          </cell>
          <cell r="AB137">
            <v>1.5613576540920437</v>
          </cell>
          <cell r="AD137">
            <v>2.9513500000000001</v>
          </cell>
          <cell r="AE137">
            <v>3.0544899999999999</v>
          </cell>
          <cell r="AF137">
            <v>3.0445000000000002</v>
          </cell>
          <cell r="AL137">
            <v>3.1228799999999999</v>
          </cell>
          <cell r="AM137">
            <v>3.23237</v>
          </cell>
          <cell r="AN137">
            <v>3.2217199999999999</v>
          </cell>
          <cell r="AS137">
            <v>1.7401524160660653</v>
          </cell>
          <cell r="BC137">
            <v>3.1338900000000001</v>
          </cell>
          <cell r="BD137">
            <v>3.11856</v>
          </cell>
          <cell r="BE137">
            <v>3.1142799999999999</v>
          </cell>
          <cell r="BJ137">
            <v>1.844483138248032</v>
          </cell>
          <cell r="CI137">
            <v>3.1386699999999998</v>
          </cell>
          <cell r="CJ137">
            <v>3.0632999999999999</v>
          </cell>
          <cell r="CK137">
            <v>3.13883</v>
          </cell>
          <cell r="CL137">
            <v>1.7714029243980356</v>
          </cell>
          <cell r="DD137">
            <v>3.0818400000000001</v>
          </cell>
          <cell r="DE137">
            <v>3.1915399999999998</v>
          </cell>
          <cell r="DF137">
            <v>3.1116000000000001</v>
          </cell>
          <cell r="DG137">
            <v>1.7884435648594099</v>
          </cell>
          <cell r="DZ137">
            <v>3.2833199999999998</v>
          </cell>
          <cell r="EA137">
            <v>3.1981899999999999</v>
          </cell>
          <cell r="EB137">
            <v>3.1981700000000002</v>
          </cell>
          <cell r="EC137">
            <v>1.7755303029871605</v>
          </cell>
          <cell r="ER137">
            <v>3.1115900000000001</v>
          </cell>
          <cell r="EV137">
            <v>1.8788847372070983</v>
          </cell>
        </row>
        <row r="138">
          <cell r="H138">
            <v>3.16506</v>
          </cell>
          <cell r="I138">
            <v>1.4768180666031583</v>
          </cell>
          <cell r="M138">
            <v>3.0631900000000001</v>
          </cell>
          <cell r="N138">
            <v>1.3924708195609536</v>
          </cell>
          <cell r="R138">
            <v>3.2105000000000001</v>
          </cell>
          <cell r="S138">
            <v>1.7614526561391397</v>
          </cell>
          <cell r="Y138">
            <v>3.22994</v>
          </cell>
          <cell r="Z138">
            <v>3.24146</v>
          </cell>
          <cell r="AB138">
            <v>1.5487587779448031</v>
          </cell>
          <cell r="AD138">
            <v>2.9336700000000002</v>
          </cell>
          <cell r="AE138">
            <v>3.0357699999999999</v>
          </cell>
          <cell r="AF138">
            <v>3.0258500000000002</v>
          </cell>
          <cell r="AL138">
            <v>3.1031399999999998</v>
          </cell>
          <cell r="AM138">
            <v>3.2115</v>
          </cell>
          <cell r="AN138">
            <v>3.20092</v>
          </cell>
          <cell r="AS138">
            <v>1.7303558997978641</v>
          </cell>
          <cell r="BC138">
            <v>3.11429</v>
          </cell>
          <cell r="BD138">
            <v>3.0990799999999998</v>
          </cell>
          <cell r="BE138">
            <v>3.09484</v>
          </cell>
          <cell r="BJ138">
            <v>1.8331059689089546</v>
          </cell>
          <cell r="CI138">
            <v>3.11897</v>
          </cell>
          <cell r="CJ138">
            <v>3.0445199999999999</v>
          </cell>
          <cell r="CK138">
            <v>3.1191300000000002</v>
          </cell>
          <cell r="CL138">
            <v>1.762032192791807</v>
          </cell>
          <cell r="DD138">
            <v>3.06284</v>
          </cell>
          <cell r="DE138">
            <v>3.1712099999999999</v>
          </cell>
          <cell r="DF138">
            <v>3.09226</v>
          </cell>
          <cell r="DG138">
            <v>1.7769114280332676</v>
          </cell>
          <cell r="DZ138">
            <v>3.2618499999999999</v>
          </cell>
          <cell r="EA138">
            <v>3.1776200000000001</v>
          </cell>
          <cell r="EB138">
            <v>3.1776</v>
          </cell>
          <cell r="EC138">
            <v>1.7577549320677566</v>
          </cell>
          <cell r="ER138">
            <v>3.0925600000000002</v>
          </cell>
          <cell r="EV138">
            <v>1.8658546411352006</v>
          </cell>
        </row>
        <row r="139">
          <cell r="H139">
            <v>3.1447600000000002</v>
          </cell>
          <cell r="I139">
            <v>1.4620220742058709</v>
          </cell>
          <cell r="M139">
            <v>3.04393</v>
          </cell>
          <cell r="N139">
            <v>1.3812920168447818</v>
          </cell>
          <cell r="R139">
            <v>3.1899600000000001</v>
          </cell>
          <cell r="S139">
            <v>1.7513896308114507</v>
          </cell>
          <cell r="Y139">
            <v>3.2085699999999999</v>
          </cell>
          <cell r="Z139">
            <v>3.2200199999999999</v>
          </cell>
          <cell r="AB139">
            <v>1.5291103998247291</v>
          </cell>
          <cell r="AD139">
            <v>2.9162300000000001</v>
          </cell>
          <cell r="AE139">
            <v>3.0173199999999998</v>
          </cell>
          <cell r="AF139">
            <v>3.00746</v>
          </cell>
          <cell r="AL139">
            <v>3.0836899999999998</v>
          </cell>
          <cell r="AM139">
            <v>3.1909200000000002</v>
          </cell>
          <cell r="AN139">
            <v>3.1804199999999998</v>
          </cell>
          <cell r="AS139">
            <v>1.7139904047309695</v>
          </cell>
          <cell r="BC139">
            <v>3.0949800000000001</v>
          </cell>
          <cell r="BD139">
            <v>3.0798700000000001</v>
          </cell>
          <cell r="BE139">
            <v>3.0756800000000002</v>
          </cell>
          <cell r="BJ139">
            <v>1.8177469239575306</v>
          </cell>
          <cell r="CI139">
            <v>3.0995499999999998</v>
          </cell>
          <cell r="CJ139">
            <v>3.0259999999999998</v>
          </cell>
          <cell r="CK139">
            <v>3.09971</v>
          </cell>
          <cell r="CL139">
            <v>1.7457822504616249</v>
          </cell>
          <cell r="DD139">
            <v>3.0441099999999999</v>
          </cell>
          <cell r="DE139">
            <v>3.1511900000000002</v>
          </cell>
          <cell r="DF139">
            <v>3.0731899999999999</v>
          </cell>
          <cell r="DG139">
            <v>1.7593519066283481</v>
          </cell>
          <cell r="DZ139">
            <v>3.2406999999999999</v>
          </cell>
          <cell r="EA139">
            <v>3.1573600000000002</v>
          </cell>
          <cell r="EB139">
            <v>3.15734</v>
          </cell>
          <cell r="EC139">
            <v>1.7477342363523274</v>
          </cell>
          <cell r="ER139">
            <v>3.0737899999999998</v>
          </cell>
          <cell r="EV139">
            <v>1.8484405378564883</v>
          </cell>
        </row>
        <row r="140">
          <cell r="H140">
            <v>3.1247600000000002</v>
          </cell>
          <cell r="I140">
            <v>1.4490684323960057</v>
          </cell>
          <cell r="M140">
            <v>3.02495</v>
          </cell>
          <cell r="N140">
            <v>1.3767161270372696</v>
          </cell>
          <cell r="R140">
            <v>3.1697199999999999</v>
          </cell>
          <cell r="S140">
            <v>1.7372782624911487</v>
          </cell>
          <cell r="Y140">
            <v>3.1875200000000001</v>
          </cell>
          <cell r="Z140">
            <v>3.1989000000000001</v>
          </cell>
          <cell r="AB140">
            <v>1.5214701994037405</v>
          </cell>
          <cell r="AD140">
            <v>2.8990499999999999</v>
          </cell>
          <cell r="AE140">
            <v>2.9991300000000001</v>
          </cell>
          <cell r="AF140">
            <v>2.9893299999999998</v>
          </cell>
          <cell r="AL140">
            <v>3.0645099999999998</v>
          </cell>
          <cell r="AM140">
            <v>3.1706500000000002</v>
          </cell>
          <cell r="AN140">
            <v>3.1602199999999998</v>
          </cell>
          <cell r="AS140">
            <v>1.6994172369972915</v>
          </cell>
          <cell r="BC140">
            <v>3.0759500000000002</v>
          </cell>
          <cell r="BD140">
            <v>3.0609299999999999</v>
          </cell>
          <cell r="BE140">
            <v>3.0567899999999999</v>
          </cell>
          <cell r="BJ140">
            <v>1.8013793502420494</v>
          </cell>
          <cell r="CI140">
            <v>3.0804100000000001</v>
          </cell>
          <cell r="CJ140">
            <v>3.0077400000000001</v>
          </cell>
          <cell r="CK140">
            <v>3.0805699999999998</v>
          </cell>
          <cell r="CL140">
            <v>1.7299329401547769</v>
          </cell>
          <cell r="DD140">
            <v>3.0256500000000002</v>
          </cell>
          <cell r="DE140">
            <v>3.1314500000000001</v>
          </cell>
          <cell r="DF140">
            <v>3.0543900000000002</v>
          </cell>
          <cell r="DG140">
            <v>1.7456137748272926</v>
          </cell>
          <cell r="DZ140">
            <v>3.2198500000000001</v>
          </cell>
          <cell r="EA140">
            <v>3.1373799999999998</v>
          </cell>
          <cell r="EB140">
            <v>3.1373600000000001</v>
          </cell>
          <cell r="EC140">
            <v>1.7349630729071031</v>
          </cell>
          <cell r="ER140">
            <v>3.0552800000000002</v>
          </cell>
          <cell r="EV140">
            <v>1.8369923090104656</v>
          </cell>
        </row>
        <row r="141">
          <cell r="H141">
            <v>3.1050499999999999</v>
          </cell>
          <cell r="I141">
            <v>1.4417833195108365</v>
          </cell>
          <cell r="M141">
            <v>3.00624</v>
          </cell>
          <cell r="N141">
            <v>1.3626811866584987</v>
          </cell>
          <cell r="R141">
            <v>3.1497799999999998</v>
          </cell>
          <cell r="S141">
            <v>1.7287065577764604</v>
          </cell>
          <cell r="Y141">
            <v>3.1667800000000002</v>
          </cell>
          <cell r="Z141">
            <v>3.1780900000000001</v>
          </cell>
          <cell r="AB141">
            <v>1.5072702443665875</v>
          </cell>
          <cell r="AD141">
            <v>2.8820999999999999</v>
          </cell>
          <cell r="AE141">
            <v>2.9811999999999999</v>
          </cell>
          <cell r="AF141">
            <v>2.97146</v>
          </cell>
          <cell r="AL141">
            <v>3.0456099999999999</v>
          </cell>
          <cell r="AM141">
            <v>3.1506699999999999</v>
          </cell>
          <cell r="AN141">
            <v>3.1403099999999999</v>
          </cell>
          <cell r="AS141">
            <v>1.6881477770911424</v>
          </cell>
          <cell r="BC141">
            <v>3.0571799999999998</v>
          </cell>
          <cell r="BD141">
            <v>3.0422699999999998</v>
          </cell>
          <cell r="BE141">
            <v>3.03817</v>
          </cell>
          <cell r="BJ141">
            <v>1.7887184007057133</v>
          </cell>
          <cell r="CI141">
            <v>3.06155</v>
          </cell>
          <cell r="CJ141">
            <v>2.9897399999999998</v>
          </cell>
          <cell r="CK141">
            <v>3.0617100000000002</v>
          </cell>
          <cell r="CL141">
            <v>1.7215366670344512</v>
          </cell>
          <cell r="DD141">
            <v>3.00745</v>
          </cell>
          <cell r="DE141">
            <v>3.11199</v>
          </cell>
          <cell r="DF141">
            <v>3.03586</v>
          </cell>
          <cell r="DG141">
            <v>1.7335351556437839</v>
          </cell>
          <cell r="DZ141">
            <v>3.1993100000000001</v>
          </cell>
          <cell r="EA141">
            <v>3.1177000000000001</v>
          </cell>
          <cell r="EB141">
            <v>3.11768</v>
          </cell>
          <cell r="EC141">
            <v>1.7198308356545233</v>
          </cell>
          <cell r="ER141">
            <v>3.0370300000000001</v>
          </cell>
          <cell r="EV141">
            <v>1.815203132022658</v>
          </cell>
        </row>
        <row r="142">
          <cell r="H142">
            <v>3.08562</v>
          </cell>
          <cell r="I142">
            <v>1.4277585221962319</v>
          </cell>
          <cell r="M142">
            <v>2.9878</v>
          </cell>
          <cell r="N142">
            <v>1.3522559077594476</v>
          </cell>
          <cell r="R142">
            <v>3.1301199999999998</v>
          </cell>
          <cell r="S142">
            <v>1.7194830215585544</v>
          </cell>
          <cell r="Y142">
            <v>3.14635</v>
          </cell>
          <cell r="Z142">
            <v>3.1575899999999999</v>
          </cell>
          <cell r="AB142">
            <v>1.4900310230534508</v>
          </cell>
          <cell r="AD142">
            <v>2.8653900000000001</v>
          </cell>
          <cell r="AE142">
            <v>2.9635099999999999</v>
          </cell>
          <cell r="AF142">
            <v>2.95384</v>
          </cell>
          <cell r="AL142">
            <v>3.02698</v>
          </cell>
          <cell r="AM142">
            <v>3.1309800000000001</v>
          </cell>
          <cell r="AN142">
            <v>3.1206800000000001</v>
          </cell>
          <cell r="AS142">
            <v>1.6708754637244638</v>
          </cell>
          <cell r="BC142">
            <v>3.0386799999999998</v>
          </cell>
          <cell r="BD142">
            <v>3.0238700000000001</v>
          </cell>
          <cell r="BE142">
            <v>3.0198100000000001</v>
          </cell>
          <cell r="BJ142">
            <v>1.7776990602744736</v>
          </cell>
          <cell r="CI142">
            <v>3.0429499999999998</v>
          </cell>
          <cell r="CJ142">
            <v>2.9719899999999999</v>
          </cell>
          <cell r="CK142">
            <v>3.0430999999999999</v>
          </cell>
          <cell r="CL142">
            <v>1.7023427091267251</v>
          </cell>
          <cell r="DD142">
            <v>2.9895</v>
          </cell>
          <cell r="DE142">
            <v>3.0928100000000001</v>
          </cell>
          <cell r="DF142">
            <v>3.0175900000000002</v>
          </cell>
          <cell r="DG142">
            <v>1.7138816251716094</v>
          </cell>
          <cell r="DZ142">
            <v>3.1790600000000002</v>
          </cell>
          <cell r="EA142">
            <v>3.0983000000000001</v>
          </cell>
          <cell r="EB142">
            <v>3.0982799999999999</v>
          </cell>
          <cell r="EC142">
            <v>1.7067622516548919</v>
          </cell>
          <cell r="ER142">
            <v>3.0190399999999999</v>
          </cell>
          <cell r="EV142">
            <v>1.8091803605331247</v>
          </cell>
        </row>
        <row r="143">
          <cell r="H143">
            <v>3.0664699999999998</v>
          </cell>
          <cell r="I143">
            <v>1.4165129926260178</v>
          </cell>
          <cell r="M143">
            <v>2.96963</v>
          </cell>
          <cell r="N143">
            <v>1.3397918187014746</v>
          </cell>
          <cell r="R143">
            <v>3.1107499999999999</v>
          </cell>
          <cell r="S143">
            <v>1.706958053565133</v>
          </cell>
          <cell r="Y143">
            <v>3.12622</v>
          </cell>
          <cell r="Z143">
            <v>3.1373899999999999</v>
          </cell>
          <cell r="AB143">
            <v>1.4856946513603919</v>
          </cell>
          <cell r="AD143">
            <v>2.8489100000000001</v>
          </cell>
          <cell r="AE143">
            <v>2.9460799999999998</v>
          </cell>
          <cell r="AF143">
            <v>2.9364599999999998</v>
          </cell>
          <cell r="AL143">
            <v>3.0086200000000001</v>
          </cell>
          <cell r="AM143">
            <v>3.1115699999999999</v>
          </cell>
          <cell r="AN143">
            <v>3.10134</v>
          </cell>
          <cell r="AS143">
            <v>1.6572845410787185</v>
          </cell>
          <cell r="BC143">
            <v>3.0204399999999998</v>
          </cell>
          <cell r="BD143">
            <v>3.0057299999999998</v>
          </cell>
          <cell r="BE143">
            <v>3.0017100000000001</v>
          </cell>
          <cell r="BJ143">
            <v>1.7588977539608752</v>
          </cell>
          <cell r="CI143">
            <v>3.02461</v>
          </cell>
          <cell r="CJ143">
            <v>2.9544899999999998</v>
          </cell>
          <cell r="CK143">
            <v>3.0247700000000002</v>
          </cell>
          <cell r="CL143">
            <v>1.6876048581901948</v>
          </cell>
          <cell r="DD143">
            <v>2.9718100000000001</v>
          </cell>
          <cell r="DE143">
            <v>3.0739100000000001</v>
          </cell>
          <cell r="DF143">
            <v>2.9995799999999999</v>
          </cell>
          <cell r="DG143">
            <v>1.7104076468261731</v>
          </cell>
          <cell r="DZ143">
            <v>3.1591100000000001</v>
          </cell>
          <cell r="EA143">
            <v>3.07917</v>
          </cell>
          <cell r="EB143">
            <v>3.0791499999999998</v>
          </cell>
          <cell r="EC143">
            <v>1.6864281855737406</v>
          </cell>
          <cell r="ER143">
            <v>3.00129</v>
          </cell>
          <cell r="EV143">
            <v>1.7933502878022534</v>
          </cell>
        </row>
        <row r="144">
          <cell r="H144">
            <v>3.0476000000000001</v>
          </cell>
          <cell r="I144">
            <v>1.408201531856168</v>
          </cell>
          <cell r="M144">
            <v>2.9517099999999998</v>
          </cell>
          <cell r="N144">
            <v>1.3281334646613185</v>
          </cell>
          <cell r="R144">
            <v>3.09165</v>
          </cell>
          <cell r="S144">
            <v>1.6977146700591916</v>
          </cell>
          <cell r="Y144">
            <v>3.1063800000000001</v>
          </cell>
          <cell r="Z144">
            <v>3.11748</v>
          </cell>
          <cell r="AB144">
            <v>1.4722669465239147</v>
          </cell>
          <cell r="AD144">
            <v>2.8326600000000002</v>
          </cell>
          <cell r="AE144">
            <v>2.92889</v>
          </cell>
          <cell r="AF144">
            <v>2.91933</v>
          </cell>
          <cell r="AL144">
            <v>2.99051</v>
          </cell>
          <cell r="AM144">
            <v>3.0924399999999999</v>
          </cell>
          <cell r="AN144">
            <v>3.0822699999999998</v>
          </cell>
          <cell r="AS144">
            <v>1.6442605426221224</v>
          </cell>
          <cell r="BC144">
            <v>3.0024500000000001</v>
          </cell>
          <cell r="BD144">
            <v>2.9878399999999998</v>
          </cell>
          <cell r="BE144">
            <v>2.98387</v>
          </cell>
          <cell r="BJ144">
            <v>1.7432705279620819</v>
          </cell>
          <cell r="CI144">
            <v>3.0065400000000002</v>
          </cell>
          <cell r="CJ144">
            <v>2.9372400000000001</v>
          </cell>
          <cell r="CK144">
            <v>3.0066899999999999</v>
          </cell>
          <cell r="CL144">
            <v>1.67877042189013</v>
          </cell>
          <cell r="DD144">
            <v>2.9543599999999999</v>
          </cell>
          <cell r="DE144">
            <v>3.0552700000000002</v>
          </cell>
          <cell r="DF144">
            <v>2.9818199999999999</v>
          </cell>
          <cell r="DG144">
            <v>1.6951577695447639</v>
          </cell>
          <cell r="DZ144">
            <v>3.13944</v>
          </cell>
          <cell r="EA144">
            <v>3.0603199999999999</v>
          </cell>
          <cell r="EB144">
            <v>3.0602999999999998</v>
          </cell>
          <cell r="EC144">
            <v>1.6790738527980853</v>
          </cell>
          <cell r="ER144">
            <v>2.9837899999999999</v>
          </cell>
          <cell r="EV144">
            <v>1.7711223061751546</v>
          </cell>
        </row>
        <row r="145">
          <cell r="H145">
            <v>3.0289999999999999</v>
          </cell>
          <cell r="I145">
            <v>1.3973562846631982</v>
          </cell>
          <cell r="M145">
            <v>2.93405</v>
          </cell>
          <cell r="N145">
            <v>1.3208015021388686</v>
          </cell>
          <cell r="R145">
            <v>3.0728300000000002</v>
          </cell>
          <cell r="S145">
            <v>1.6857623285022605</v>
          </cell>
          <cell r="Y145">
            <v>3.08683</v>
          </cell>
          <cell r="Z145">
            <v>3.0978599999999998</v>
          </cell>
          <cell r="AB145">
            <v>1.4567099377567061</v>
          </cell>
          <cell r="AD145">
            <v>2.81663</v>
          </cell>
          <cell r="AE145">
            <v>2.9119299999999999</v>
          </cell>
          <cell r="AF145">
            <v>2.9024299999999998</v>
          </cell>
          <cell r="AL145">
            <v>2.9726599999999999</v>
          </cell>
          <cell r="AM145">
            <v>3.0735700000000001</v>
          </cell>
          <cell r="AN145">
            <v>3.0634700000000001</v>
          </cell>
          <cell r="AS145">
            <v>1.6354769407287417</v>
          </cell>
          <cell r="BC145">
            <v>2.9847199999999998</v>
          </cell>
          <cell r="BD145">
            <v>2.9702099999999998</v>
          </cell>
          <cell r="BE145">
            <v>2.9662700000000002</v>
          </cell>
          <cell r="BJ145">
            <v>1.7321041572091467</v>
          </cell>
          <cell r="CI145">
            <v>2.9887100000000002</v>
          </cell>
          <cell r="CJ145">
            <v>2.92022</v>
          </cell>
          <cell r="CK145">
            <v>2.9888599999999999</v>
          </cell>
          <cell r="CL145">
            <v>1.6668167547981838</v>
          </cell>
          <cell r="DD145">
            <v>2.93716</v>
          </cell>
          <cell r="DE145">
            <v>3.0368900000000001</v>
          </cell>
          <cell r="DF145">
            <v>2.9643000000000002</v>
          </cell>
          <cell r="DG145">
            <v>1.6764606977954788</v>
          </cell>
          <cell r="DZ145">
            <v>3.12005</v>
          </cell>
          <cell r="EA145">
            <v>3.0417299999999998</v>
          </cell>
          <cell r="EB145">
            <v>3.0417100000000001</v>
          </cell>
          <cell r="EC145">
            <v>1.663828067540063</v>
          </cell>
          <cell r="ER145">
            <v>2.96652</v>
          </cell>
          <cell r="EV145">
            <v>1.7584942873085652</v>
          </cell>
        </row>
        <row r="146">
          <cell r="H146">
            <v>3.0106600000000001</v>
          </cell>
          <cell r="I146">
            <v>1.3902478833487386</v>
          </cell>
          <cell r="M146">
            <v>2.9166400000000001</v>
          </cell>
          <cell r="N146">
            <v>1.3087708210595128</v>
          </cell>
          <cell r="R146">
            <v>3.0542699999999998</v>
          </cell>
          <cell r="S146">
            <v>1.6741582499548713</v>
          </cell>
          <cell r="Y146">
            <v>3.0675599999999998</v>
          </cell>
          <cell r="Z146">
            <v>3.0785200000000001</v>
          </cell>
          <cell r="AB146">
            <v>1.448019480720264</v>
          </cell>
          <cell r="AD146">
            <v>2.8008099999999998</v>
          </cell>
          <cell r="AE146">
            <v>2.8952100000000001</v>
          </cell>
          <cell r="AF146">
            <v>2.8857699999999999</v>
          </cell>
          <cell r="AL146">
            <v>2.95506</v>
          </cell>
          <cell r="AM146">
            <v>3.05498</v>
          </cell>
          <cell r="AN146">
            <v>3.04494</v>
          </cell>
          <cell r="AS146">
            <v>1.6215154653542729</v>
          </cell>
          <cell r="BC146">
            <v>2.9672299999999998</v>
          </cell>
          <cell r="BD146">
            <v>2.9528099999999999</v>
          </cell>
          <cell r="BE146">
            <v>2.9489200000000002</v>
          </cell>
          <cell r="BJ146">
            <v>1.7210381891552551</v>
          </cell>
          <cell r="CI146">
            <v>2.97113</v>
          </cell>
          <cell r="CJ146">
            <v>2.9034300000000002</v>
          </cell>
          <cell r="CK146">
            <v>2.9712800000000001</v>
          </cell>
          <cell r="CL146">
            <v>1.6517397001813983</v>
          </cell>
          <cell r="DD146">
            <v>2.9201899999999998</v>
          </cell>
          <cell r="DE146">
            <v>3.01877</v>
          </cell>
          <cell r="DF146">
            <v>2.9470299999999998</v>
          </cell>
          <cell r="DG146">
            <v>1.6699966588034076</v>
          </cell>
          <cell r="DZ146">
            <v>3.10093</v>
          </cell>
          <cell r="EA146">
            <v>3.0234000000000001</v>
          </cell>
          <cell r="EB146">
            <v>3.02338</v>
          </cell>
          <cell r="EC146">
            <v>1.6515135623005328</v>
          </cell>
          <cell r="ER146">
            <v>2.9494899999999999</v>
          </cell>
          <cell r="EV146">
            <v>1.7434076007389887</v>
          </cell>
        </row>
        <row r="147">
          <cell r="H147">
            <v>2.9925799999999998</v>
          </cell>
          <cell r="I147">
            <v>1.3740730967699566</v>
          </cell>
          <cell r="M147">
            <v>2.89947</v>
          </cell>
          <cell r="N147">
            <v>1.2981718027185174</v>
          </cell>
          <cell r="R147">
            <v>3.0359699999999998</v>
          </cell>
          <cell r="S147">
            <v>1.6630029858393236</v>
          </cell>
          <cell r="Y147">
            <v>3.0485699999999998</v>
          </cell>
          <cell r="Z147">
            <v>3.0594600000000001</v>
          </cell>
          <cell r="AB147">
            <v>1.4377167120669387</v>
          </cell>
          <cell r="AD147">
            <v>2.7852199999999998</v>
          </cell>
          <cell r="AE147">
            <v>2.8787099999999999</v>
          </cell>
          <cell r="AF147">
            <v>2.8693300000000002</v>
          </cell>
          <cell r="AL147">
            <v>2.9377</v>
          </cell>
          <cell r="AM147">
            <v>3.0366399999999998</v>
          </cell>
          <cell r="AN147">
            <v>3.0266700000000002</v>
          </cell>
          <cell r="AS147">
            <v>1.6087436961405022</v>
          </cell>
          <cell r="BC147">
            <v>2.9499900000000001</v>
          </cell>
          <cell r="BD147">
            <v>2.9356599999999999</v>
          </cell>
          <cell r="BE147">
            <v>2.93181</v>
          </cell>
          <cell r="BJ147">
            <v>1.7040037587916501</v>
          </cell>
          <cell r="CI147">
            <v>2.9537900000000001</v>
          </cell>
          <cell r="CJ147">
            <v>2.8868800000000001</v>
          </cell>
          <cell r="CK147">
            <v>2.9539399999999998</v>
          </cell>
          <cell r="CL147">
            <v>1.6373102568356668</v>
          </cell>
          <cell r="DD147">
            <v>2.9034499999999999</v>
          </cell>
          <cell r="DE147">
            <v>3.0009000000000001</v>
          </cell>
          <cell r="DF147">
            <v>2.9299900000000001</v>
          </cell>
          <cell r="DG147">
            <v>1.6534302403692358</v>
          </cell>
          <cell r="DZ147">
            <v>3.0820799999999999</v>
          </cell>
          <cell r="EA147">
            <v>3.0053299999999998</v>
          </cell>
          <cell r="EB147">
            <v>3.0053100000000001</v>
          </cell>
          <cell r="EC147">
            <v>1.6327333790384646</v>
          </cell>
          <cell r="ER147">
            <v>2.93269</v>
          </cell>
          <cell r="EV147">
            <v>1.7345388317082655</v>
          </cell>
        </row>
        <row r="148">
          <cell r="H148">
            <v>2.9747499999999998</v>
          </cell>
          <cell r="I148">
            <v>1.3621389057207889</v>
          </cell>
          <cell r="M148">
            <v>2.8825400000000001</v>
          </cell>
          <cell r="N148">
            <v>1.2928132686198524</v>
          </cell>
          <cell r="R148">
            <v>3.0179299999999998</v>
          </cell>
          <cell r="S148">
            <v>1.6500556782255149</v>
          </cell>
          <cell r="Y148">
            <v>3.0298500000000002</v>
          </cell>
          <cell r="Z148">
            <v>3.04068</v>
          </cell>
          <cell r="AB148">
            <v>1.422717422274955</v>
          </cell>
          <cell r="AD148">
            <v>2.7698299999999998</v>
          </cell>
          <cell r="AE148">
            <v>2.8624399999999999</v>
          </cell>
          <cell r="AF148">
            <v>2.8531200000000001</v>
          </cell>
          <cell r="AL148">
            <v>2.9205800000000002</v>
          </cell>
          <cell r="AM148">
            <v>3.0185599999999999</v>
          </cell>
          <cell r="AN148">
            <v>3.0086499999999998</v>
          </cell>
          <cell r="AS148">
            <v>1.5985327925840398</v>
          </cell>
          <cell r="BC148">
            <v>2.9329800000000001</v>
          </cell>
          <cell r="BD148">
            <v>2.9187500000000002</v>
          </cell>
          <cell r="BE148">
            <v>2.91493</v>
          </cell>
          <cell r="BJ148">
            <v>1.6897414694174717</v>
          </cell>
          <cell r="CI148">
            <v>2.9367000000000001</v>
          </cell>
          <cell r="CJ148">
            <v>2.8705500000000002</v>
          </cell>
          <cell r="CK148">
            <v>2.9368400000000001</v>
          </cell>
          <cell r="CL148">
            <v>1.6272380830808508</v>
          </cell>
          <cell r="DD148">
            <v>2.8869400000000001</v>
          </cell>
          <cell r="DE148">
            <v>2.9832800000000002</v>
          </cell>
          <cell r="DF148">
            <v>2.9131900000000002</v>
          </cell>
          <cell r="DG148">
            <v>1.6423247199719437</v>
          </cell>
          <cell r="DZ148">
            <v>3.0634999999999999</v>
          </cell>
          <cell r="EA148">
            <v>2.9875099999999999</v>
          </cell>
          <cell r="EB148">
            <v>2.9874999999999998</v>
          </cell>
          <cell r="EC148">
            <v>1.6183829559797136</v>
          </cell>
          <cell r="ER148">
            <v>2.9161199999999998</v>
          </cell>
          <cell r="EV148">
            <v>1.7236246937111233</v>
          </cell>
        </row>
        <row r="149">
          <cell r="H149">
            <v>2.9571700000000001</v>
          </cell>
          <cell r="I149">
            <v>1.3509973815071241</v>
          </cell>
          <cell r="M149">
            <v>2.8658399999999999</v>
          </cell>
          <cell r="N149">
            <v>1.2762339325793626</v>
          </cell>
          <cell r="R149">
            <v>3.00014</v>
          </cell>
          <cell r="S149">
            <v>1.6416096493179211</v>
          </cell>
          <cell r="Y149">
            <v>3.0114000000000001</v>
          </cell>
          <cell r="Z149">
            <v>3.02216</v>
          </cell>
          <cell r="AB149">
            <v>1.4186390275061633</v>
          </cell>
          <cell r="AD149">
            <v>2.7546499999999998</v>
          </cell>
          <cell r="AE149">
            <v>2.8464</v>
          </cell>
          <cell r="AF149">
            <v>2.8371200000000001</v>
          </cell>
          <cell r="AL149">
            <v>2.9037000000000002</v>
          </cell>
          <cell r="AM149">
            <v>3.0007199999999998</v>
          </cell>
          <cell r="AN149">
            <v>2.9908800000000002</v>
          </cell>
          <cell r="AS149">
            <v>1.5803999140140412</v>
          </cell>
          <cell r="BC149">
            <v>2.9161999999999999</v>
          </cell>
          <cell r="BD149">
            <v>2.9020600000000001</v>
          </cell>
          <cell r="BE149">
            <v>2.8982800000000002</v>
          </cell>
          <cell r="BJ149">
            <v>1.6760517122906826</v>
          </cell>
          <cell r="CI149">
            <v>2.9198300000000001</v>
          </cell>
          <cell r="CJ149">
            <v>2.8544399999999999</v>
          </cell>
          <cell r="CK149">
            <v>2.9199799999999998</v>
          </cell>
          <cell r="CL149">
            <v>1.6182625474865375</v>
          </cell>
          <cell r="DD149">
            <v>2.87066</v>
          </cell>
          <cell r="DE149">
            <v>2.9659</v>
          </cell>
          <cell r="DF149">
            <v>2.89662</v>
          </cell>
          <cell r="DG149">
            <v>1.6250189544728677</v>
          </cell>
          <cell r="DZ149">
            <v>3.0451700000000002</v>
          </cell>
          <cell r="EA149">
            <v>2.9699399999999998</v>
          </cell>
          <cell r="EB149">
            <v>2.9699200000000001</v>
          </cell>
          <cell r="EC149">
            <v>1.6041780717506171</v>
          </cell>
          <cell r="ER149">
            <v>2.8997700000000002</v>
          </cell>
          <cell r="EV149">
            <v>1.7037577144094485</v>
          </cell>
        </row>
        <row r="150">
          <cell r="H150">
            <v>2.9398399999999998</v>
          </cell>
          <cell r="I150">
            <v>1.3386193678330827</v>
          </cell>
          <cell r="M150">
            <v>2.84938</v>
          </cell>
          <cell r="N150">
            <v>1.2688965910432337</v>
          </cell>
          <cell r="R150">
            <v>2.9825900000000001</v>
          </cell>
          <cell r="S150">
            <v>1.6214732356139017</v>
          </cell>
          <cell r="Y150">
            <v>2.9931999999999999</v>
          </cell>
          <cell r="Z150">
            <v>3.0038999999999998</v>
          </cell>
          <cell r="AB150">
            <v>1.403470108215954</v>
          </cell>
          <cell r="AD150">
            <v>2.7396799999999999</v>
          </cell>
          <cell r="AE150">
            <v>2.8305600000000002</v>
          </cell>
          <cell r="AF150">
            <v>2.8213499999999998</v>
          </cell>
          <cell r="AL150">
            <v>2.8870499999999999</v>
          </cell>
          <cell r="AM150">
            <v>2.9831400000000001</v>
          </cell>
          <cell r="AN150">
            <v>2.9733499999999999</v>
          </cell>
          <cell r="AS150">
            <v>1.5650855995281709</v>
          </cell>
          <cell r="BC150">
            <v>2.8996499999999998</v>
          </cell>
          <cell r="BD150">
            <v>2.8856000000000002</v>
          </cell>
          <cell r="BE150">
            <v>2.8818600000000001</v>
          </cell>
          <cell r="BJ150">
            <v>1.6641532047323437</v>
          </cell>
          <cell r="CI150">
            <v>2.9032</v>
          </cell>
          <cell r="CJ150">
            <v>2.8385500000000001</v>
          </cell>
          <cell r="CK150">
            <v>2.90334</v>
          </cell>
          <cell r="CL150">
            <v>1.6033585872612388</v>
          </cell>
          <cell r="DD150">
            <v>2.85459</v>
          </cell>
          <cell r="DE150">
            <v>2.94876</v>
          </cell>
          <cell r="DF150">
            <v>2.8802699999999999</v>
          </cell>
          <cell r="DG150">
            <v>1.6159835012112822</v>
          </cell>
          <cell r="DZ150">
            <v>3.0270999999999999</v>
          </cell>
          <cell r="EA150">
            <v>2.95261</v>
          </cell>
          <cell r="EB150">
            <v>2.9525899999999998</v>
          </cell>
          <cell r="EC150">
            <v>1.5960076166774417</v>
          </cell>
          <cell r="ER150">
            <v>2.8836400000000002</v>
          </cell>
          <cell r="EV150">
            <v>1.6941096223246355</v>
          </cell>
        </row>
        <row r="151">
          <cell r="H151">
            <v>2.9227500000000002</v>
          </cell>
          <cell r="I151">
            <v>1.3312016125197612</v>
          </cell>
          <cell r="M151">
            <v>2.8331400000000002</v>
          </cell>
          <cell r="N151">
            <v>1.2639721945999494</v>
          </cell>
          <cell r="R151">
            <v>2.96529</v>
          </cell>
          <cell r="S151">
            <v>1.6096801076346257</v>
          </cell>
          <cell r="Y151">
            <v>2.9752700000000001</v>
          </cell>
          <cell r="Z151">
            <v>2.9859</v>
          </cell>
          <cell r="AB151">
            <v>1.3875427357372683</v>
          </cell>
          <cell r="AD151">
            <v>2.7248999999999999</v>
          </cell>
          <cell r="AE151">
            <v>2.81494</v>
          </cell>
          <cell r="AF151">
            <v>2.8057799999999999</v>
          </cell>
          <cell r="AL151">
            <v>2.8706200000000002</v>
          </cell>
          <cell r="AM151">
            <v>2.9657900000000001</v>
          </cell>
          <cell r="AN151">
            <v>2.95607</v>
          </cell>
          <cell r="AS151">
            <v>1.5529466481858378</v>
          </cell>
          <cell r="BC151">
            <v>2.8833199999999999</v>
          </cell>
          <cell r="BD151">
            <v>2.86937</v>
          </cell>
          <cell r="BE151">
            <v>2.8656600000000001</v>
          </cell>
          <cell r="BJ151">
            <v>1.6554692502743773</v>
          </cell>
          <cell r="CI151">
            <v>2.88679</v>
          </cell>
          <cell r="CJ151">
            <v>2.82287</v>
          </cell>
          <cell r="CK151">
            <v>2.88693</v>
          </cell>
          <cell r="CL151">
            <v>1.5910541268362444</v>
          </cell>
          <cell r="DD151">
            <v>2.83874</v>
          </cell>
          <cell r="DE151">
            <v>2.9318499999999998</v>
          </cell>
          <cell r="DF151">
            <v>2.8641399999999999</v>
          </cell>
          <cell r="DG151">
            <v>1.6011089149701174</v>
          </cell>
          <cell r="DZ151">
            <v>3.0092699999999999</v>
          </cell>
          <cell r="EA151">
            <v>2.9355199999999999</v>
          </cell>
          <cell r="EB151">
            <v>2.9355000000000002</v>
          </cell>
          <cell r="EC151">
            <v>1.5871203408628354</v>
          </cell>
          <cell r="ER151">
            <v>2.8677199999999998</v>
          </cell>
          <cell r="EV151">
            <v>1.679479753456059</v>
          </cell>
        </row>
        <row r="152">
          <cell r="H152">
            <v>2.9058899999999999</v>
          </cell>
          <cell r="I152">
            <v>1.3217958377829131</v>
          </cell>
          <cell r="M152">
            <v>2.8171300000000001</v>
          </cell>
          <cell r="N152">
            <v>1.2519216682547185</v>
          </cell>
          <cell r="R152">
            <v>2.9482200000000001</v>
          </cell>
          <cell r="S152">
            <v>1.5996625118122054</v>
          </cell>
          <cell r="Y152">
            <v>2.9575800000000001</v>
          </cell>
          <cell r="Z152">
            <v>2.96814</v>
          </cell>
          <cell r="AB152">
            <v>1.3799156629192844</v>
          </cell>
          <cell r="AD152">
            <v>2.7103199999999998</v>
          </cell>
          <cell r="AE152">
            <v>2.7995299999999999</v>
          </cell>
          <cell r="AF152">
            <v>2.7904200000000001</v>
          </cell>
          <cell r="AL152">
            <v>2.8544200000000002</v>
          </cell>
          <cell r="AM152">
            <v>2.94869</v>
          </cell>
          <cell r="AN152">
            <v>2.9390200000000002</v>
          </cell>
          <cell r="AS152">
            <v>1.5440307405354403</v>
          </cell>
          <cell r="BC152">
            <v>2.86721</v>
          </cell>
          <cell r="BD152">
            <v>2.8533499999999998</v>
          </cell>
          <cell r="BE152">
            <v>2.8496800000000002</v>
          </cell>
          <cell r="BJ152">
            <v>1.6406307347889282</v>
          </cell>
          <cell r="CI152">
            <v>2.8706</v>
          </cell>
          <cell r="CJ152">
            <v>2.8073899999999998</v>
          </cell>
          <cell r="CK152">
            <v>2.8707400000000001</v>
          </cell>
          <cell r="CL152">
            <v>1.5791308889991917</v>
          </cell>
          <cell r="DD152">
            <v>2.8231099999999998</v>
          </cell>
          <cell r="DE152">
            <v>2.9151699999999998</v>
          </cell>
          <cell r="DF152">
            <v>2.84823</v>
          </cell>
          <cell r="DG152">
            <v>1.5925240751053504</v>
          </cell>
          <cell r="DZ152">
            <v>2.9916900000000002</v>
          </cell>
          <cell r="EA152">
            <v>2.91866</v>
          </cell>
          <cell r="EB152">
            <v>2.9186399999999999</v>
          </cell>
          <cell r="EC152">
            <v>1.571659479319587</v>
          </cell>
          <cell r="ER152">
            <v>2.8520099999999999</v>
          </cell>
          <cell r="EV152">
            <v>1.6621765511799502</v>
          </cell>
        </row>
        <row r="153">
          <cell r="H153">
            <v>2.8892600000000002</v>
          </cell>
          <cell r="I153">
            <v>1.3084273821790671</v>
          </cell>
          <cell r="M153">
            <v>2.8013300000000001</v>
          </cell>
          <cell r="N153">
            <v>1.2427402031014445</v>
          </cell>
          <cell r="R153">
            <v>2.9313899999999999</v>
          </cell>
          <cell r="S153">
            <v>1.5949485307269473</v>
          </cell>
          <cell r="Y153">
            <v>2.94014</v>
          </cell>
          <cell r="Z153">
            <v>2.9506399999999999</v>
          </cell>
          <cell r="AB153">
            <v>1.3686619845629799</v>
          </cell>
          <cell r="AD153">
            <v>2.6959300000000002</v>
          </cell>
          <cell r="AE153">
            <v>2.7843200000000001</v>
          </cell>
          <cell r="AF153">
            <v>2.7752699999999999</v>
          </cell>
          <cell r="AL153">
            <v>2.8384399999999999</v>
          </cell>
          <cell r="AM153">
            <v>2.93181</v>
          </cell>
          <cell r="AN153">
            <v>2.9222100000000002</v>
          </cell>
          <cell r="AS153">
            <v>1.5279212906049722</v>
          </cell>
          <cell r="BC153">
            <v>2.8513199999999999</v>
          </cell>
          <cell r="BD153">
            <v>2.8375499999999998</v>
          </cell>
          <cell r="BE153">
            <v>2.8339099999999999</v>
          </cell>
          <cell r="BJ153">
            <v>1.6268711786462386</v>
          </cell>
          <cell r="CI153">
            <v>2.8546299999999998</v>
          </cell>
          <cell r="CJ153">
            <v>2.7921299999999998</v>
          </cell>
          <cell r="CK153">
            <v>2.8547699999999998</v>
          </cell>
          <cell r="CL153">
            <v>1.5629710034876787</v>
          </cell>
          <cell r="DD153">
            <v>2.80768</v>
          </cell>
          <cell r="DE153">
            <v>2.89872</v>
          </cell>
          <cell r="DF153">
            <v>2.8325300000000002</v>
          </cell>
          <cell r="DG153">
            <v>1.5747819195641721</v>
          </cell>
          <cell r="DZ153">
            <v>2.9743499999999998</v>
          </cell>
          <cell r="EA153">
            <v>2.9020299999999999</v>
          </cell>
          <cell r="EB153">
            <v>2.9020100000000002</v>
          </cell>
          <cell r="EC153">
            <v>1.5617368092450956</v>
          </cell>
          <cell r="ER153">
            <v>2.8365</v>
          </cell>
          <cell r="EV153">
            <v>1.6497968813171671</v>
          </cell>
        </row>
        <row r="154">
          <cell r="H154">
            <v>2.8728600000000002</v>
          </cell>
          <cell r="I154">
            <v>1.3006740168146624</v>
          </cell>
          <cell r="M154">
            <v>2.7857500000000002</v>
          </cell>
          <cell r="N154">
            <v>1.2268854369354987</v>
          </cell>
          <cell r="R154">
            <v>2.9147799999999999</v>
          </cell>
          <cell r="S154">
            <v>1.5794010785461499</v>
          </cell>
          <cell r="Y154">
            <v>2.9229400000000001</v>
          </cell>
          <cell r="Z154">
            <v>2.9333800000000001</v>
          </cell>
          <cell r="AB154">
            <v>1.3600260813497744</v>
          </cell>
          <cell r="AD154">
            <v>2.6817299999999999</v>
          </cell>
          <cell r="AE154">
            <v>2.7693099999999999</v>
          </cell>
          <cell r="AF154">
            <v>2.76031</v>
          </cell>
          <cell r="AL154">
            <v>2.82267</v>
          </cell>
          <cell r="AM154">
            <v>2.9151600000000002</v>
          </cell>
          <cell r="AN154">
            <v>2.9056199999999999</v>
          </cell>
          <cell r="AS154">
            <v>1.5238561396071493</v>
          </cell>
          <cell r="BC154">
            <v>2.8356400000000002</v>
          </cell>
          <cell r="BD154">
            <v>2.8219500000000002</v>
          </cell>
          <cell r="BE154">
            <v>2.8183600000000002</v>
          </cell>
          <cell r="BJ154">
            <v>1.6156066338286479</v>
          </cell>
          <cell r="CI154">
            <v>2.83887</v>
          </cell>
          <cell r="CJ154">
            <v>2.7770600000000001</v>
          </cell>
          <cell r="CK154">
            <v>2.83901</v>
          </cell>
          <cell r="CL154">
            <v>1.5475053503810621</v>
          </cell>
          <cell r="DD154">
            <v>2.7924500000000001</v>
          </cell>
          <cell r="DE154">
            <v>2.8824900000000002</v>
          </cell>
          <cell r="DF154">
            <v>2.81704</v>
          </cell>
          <cell r="DG154">
            <v>1.5684339288919436</v>
          </cell>
          <cell r="DZ154">
            <v>2.9572500000000002</v>
          </cell>
          <cell r="EA154">
            <v>2.8856199999999999</v>
          </cell>
          <cell r="EB154">
            <v>2.8856000000000002</v>
          </cell>
          <cell r="EC154">
            <v>1.5408626807975612</v>
          </cell>
          <cell r="ER154">
            <v>2.8212000000000002</v>
          </cell>
          <cell r="EV154">
            <v>1.6385713504396549</v>
          </cell>
        </row>
        <row r="155">
          <cell r="H155">
            <v>2.8566799999999999</v>
          </cell>
          <cell r="I155">
            <v>1.2914736417695138</v>
          </cell>
          <cell r="M155">
            <v>2.7703700000000002</v>
          </cell>
          <cell r="N155">
            <v>1.2238083109175069</v>
          </cell>
          <cell r="R155">
            <v>2.8984000000000001</v>
          </cell>
          <cell r="S155">
            <v>1.5696340203856796</v>
          </cell>
          <cell r="Y155">
            <v>2.90598</v>
          </cell>
          <cell r="Z155">
            <v>2.9163600000000001</v>
          </cell>
          <cell r="AB155">
            <v>1.3446252231459344</v>
          </cell>
          <cell r="AD155">
            <v>2.6677200000000001</v>
          </cell>
          <cell r="AE155">
            <v>2.7545000000000002</v>
          </cell>
          <cell r="AF155">
            <v>2.7455500000000002</v>
          </cell>
          <cell r="AL155">
            <v>2.8071199999999998</v>
          </cell>
          <cell r="AM155">
            <v>2.8987400000000001</v>
          </cell>
          <cell r="AN155">
            <v>2.8892600000000002</v>
          </cell>
          <cell r="AS155">
            <v>1.5140137262674713</v>
          </cell>
          <cell r="BC155">
            <v>2.8201700000000001</v>
          </cell>
          <cell r="BD155">
            <v>2.8065699999999998</v>
          </cell>
          <cell r="BE155">
            <v>2.8029999999999999</v>
          </cell>
          <cell r="BJ155">
            <v>1.6057504323376826</v>
          </cell>
          <cell r="CI155">
            <v>2.8233199999999998</v>
          </cell>
          <cell r="CJ155">
            <v>2.7622</v>
          </cell>
          <cell r="CK155">
            <v>2.8234599999999999</v>
          </cell>
          <cell r="CL155">
            <v>1.5353045735335691</v>
          </cell>
          <cell r="DD155">
            <v>2.7774200000000002</v>
          </cell>
          <cell r="DE155">
            <v>2.8664700000000001</v>
          </cell>
          <cell r="DF155">
            <v>2.8017500000000002</v>
          </cell>
          <cell r="DG155">
            <v>1.5545484363506112</v>
          </cell>
          <cell r="DZ155">
            <v>2.9403800000000002</v>
          </cell>
          <cell r="EA155">
            <v>2.8694299999999999</v>
          </cell>
          <cell r="EB155">
            <v>2.8694199999999999</v>
          </cell>
          <cell r="EC155">
            <v>1.5342092788537265</v>
          </cell>
          <cell r="ER155">
            <v>2.8060999999999998</v>
          </cell>
          <cell r="EV155">
            <v>1.6287461089339317</v>
          </cell>
        </row>
        <row r="156">
          <cell r="H156">
            <v>2.8407200000000001</v>
          </cell>
          <cell r="I156">
            <v>1.2789647606215038</v>
          </cell>
          <cell r="M156">
            <v>2.7552099999999999</v>
          </cell>
          <cell r="N156">
            <v>1.2087056950851327</v>
          </cell>
          <cell r="R156">
            <v>2.8822399999999999</v>
          </cell>
          <cell r="S156">
            <v>1.5660380710182942</v>
          </cell>
          <cell r="Y156">
            <v>2.8892500000000001</v>
          </cell>
          <cell r="Z156">
            <v>2.8995700000000002</v>
          </cell>
          <cell r="AB156">
            <v>1.3322683461955975</v>
          </cell>
          <cell r="AD156">
            <v>2.65388</v>
          </cell>
          <cell r="AE156">
            <v>2.7398799999999999</v>
          </cell>
          <cell r="AF156">
            <v>2.7309899999999998</v>
          </cell>
          <cell r="AL156">
            <v>2.79176</v>
          </cell>
          <cell r="AM156">
            <v>2.8825400000000001</v>
          </cell>
          <cell r="AN156">
            <v>2.8731100000000001</v>
          </cell>
          <cell r="AS156">
            <v>1.4951772890450243</v>
          </cell>
          <cell r="BC156">
            <v>2.8048999999999999</v>
          </cell>
          <cell r="BD156">
            <v>2.7913899999999998</v>
          </cell>
          <cell r="BE156">
            <v>2.7878599999999998</v>
          </cell>
          <cell r="BJ156">
            <v>1.5890262282600709</v>
          </cell>
          <cell r="CI156">
            <v>2.8079800000000001</v>
          </cell>
          <cell r="CJ156">
            <v>2.7475299999999998</v>
          </cell>
          <cell r="CK156">
            <v>2.8081100000000001</v>
          </cell>
          <cell r="CL156">
            <v>1.5265808640263501</v>
          </cell>
          <cell r="DD156">
            <v>2.7625999999999999</v>
          </cell>
          <cell r="DE156">
            <v>2.85067</v>
          </cell>
          <cell r="DF156">
            <v>2.7866599999999999</v>
          </cell>
          <cell r="DG156">
            <v>1.5426696197480272</v>
          </cell>
          <cell r="DZ156">
            <v>2.9237299999999999</v>
          </cell>
          <cell r="EA156">
            <v>2.8534600000000001</v>
          </cell>
          <cell r="EB156">
            <v>2.85345</v>
          </cell>
          <cell r="EC156">
            <v>1.5194027516414188</v>
          </cell>
          <cell r="ER156">
            <v>2.7911899999999998</v>
          </cell>
          <cell r="EV156">
            <v>1.6109996379340963</v>
          </cell>
        </row>
        <row r="157">
          <cell r="H157">
            <v>2.82498</v>
          </cell>
          <cell r="I157">
            <v>1.2727390170388375</v>
          </cell>
          <cell r="M157">
            <v>2.74024</v>
          </cell>
          <cell r="N157">
            <v>1.1991440893117655</v>
          </cell>
          <cell r="R157">
            <v>2.8662999999999998</v>
          </cell>
          <cell r="S157">
            <v>1.5519208272056773</v>
          </cell>
          <cell r="Y157">
            <v>2.8727499999999999</v>
          </cell>
          <cell r="Z157">
            <v>2.883</v>
          </cell>
          <cell r="AB157">
            <v>1.3230783773896526</v>
          </cell>
          <cell r="AD157">
            <v>2.6402299999999999</v>
          </cell>
          <cell r="AE157">
            <v>2.72546</v>
          </cell>
          <cell r="AF157">
            <v>2.7166100000000002</v>
          </cell>
          <cell r="AL157">
            <v>2.7766199999999999</v>
          </cell>
          <cell r="AM157">
            <v>2.8665500000000002</v>
          </cell>
          <cell r="AN157">
            <v>2.8571800000000001</v>
          </cell>
          <cell r="AS157">
            <v>1.4887956092286547</v>
          </cell>
          <cell r="BC157">
            <v>2.7898299999999998</v>
          </cell>
          <cell r="BD157">
            <v>2.7764000000000002</v>
          </cell>
          <cell r="BE157">
            <v>2.77291</v>
          </cell>
          <cell r="BJ157">
            <v>1.5740850165684162</v>
          </cell>
          <cell r="CI157">
            <v>2.79284</v>
          </cell>
          <cell r="CJ157">
            <v>2.7330399999999999</v>
          </cell>
          <cell r="CK157">
            <v>2.79297</v>
          </cell>
          <cell r="CL157">
            <v>1.5176851225044974</v>
          </cell>
          <cell r="DD157">
            <v>2.74796</v>
          </cell>
          <cell r="DE157">
            <v>2.83507</v>
          </cell>
          <cell r="DF157">
            <v>2.7717800000000001</v>
          </cell>
          <cell r="DG157">
            <v>1.524802286708038</v>
          </cell>
          <cell r="DZ157">
            <v>2.9073000000000002</v>
          </cell>
          <cell r="EA157">
            <v>2.83771</v>
          </cell>
          <cell r="EB157">
            <v>2.8376899999999998</v>
          </cell>
          <cell r="EC157">
            <v>1.5084926937152243</v>
          </cell>
          <cell r="ER157">
            <v>2.7764799999999998</v>
          </cell>
          <cell r="EV157">
            <v>1.598577996681172</v>
          </cell>
        </row>
        <row r="158">
          <cell r="H158">
            <v>2.8094399999999999</v>
          </cell>
          <cell r="I158">
            <v>1.2620567800032401</v>
          </cell>
          <cell r="M158">
            <v>2.7254700000000001</v>
          </cell>
          <cell r="N158">
            <v>1.1876905676639904</v>
          </cell>
          <cell r="R158">
            <v>2.8505600000000002</v>
          </cell>
          <cell r="S158">
            <v>1.5409457369124357</v>
          </cell>
          <cell r="Y158">
            <v>2.8564699999999998</v>
          </cell>
          <cell r="Z158">
            <v>2.8666700000000001</v>
          </cell>
          <cell r="AB158">
            <v>1.3136742052284323</v>
          </cell>
          <cell r="AD158">
            <v>2.6267499999999999</v>
          </cell>
          <cell r="AE158">
            <v>2.71122</v>
          </cell>
          <cell r="AF158">
            <v>2.70242</v>
          </cell>
          <cell r="AL158">
            <v>2.7616700000000001</v>
          </cell>
          <cell r="AM158">
            <v>2.8507699999999998</v>
          </cell>
          <cell r="AN158">
            <v>2.8414600000000001</v>
          </cell>
          <cell r="AS158">
            <v>1.4748747929480555</v>
          </cell>
          <cell r="BC158">
            <v>2.7749600000000001</v>
          </cell>
          <cell r="BD158">
            <v>2.7616200000000002</v>
          </cell>
          <cell r="BE158">
            <v>2.7581500000000001</v>
          </cell>
          <cell r="BJ158">
            <v>1.562156747116239</v>
          </cell>
          <cell r="CI158">
            <v>2.7778999999999998</v>
          </cell>
          <cell r="CJ158">
            <v>2.71875</v>
          </cell>
          <cell r="CK158">
            <v>2.7780200000000002</v>
          </cell>
          <cell r="CL158">
            <v>1.5030161167346456</v>
          </cell>
          <cell r="DD158">
            <v>2.7335199999999999</v>
          </cell>
          <cell r="DE158">
            <v>2.81969</v>
          </cell>
          <cell r="DF158">
            <v>2.7570800000000002</v>
          </cell>
          <cell r="DG158">
            <v>1.5201204962294046</v>
          </cell>
          <cell r="DZ158">
            <v>2.8910999999999998</v>
          </cell>
          <cell r="EA158">
            <v>2.8221599999999998</v>
          </cell>
          <cell r="EB158">
            <v>2.8221400000000001</v>
          </cell>
          <cell r="EC158">
            <v>1.4991772892147814</v>
          </cell>
          <cell r="ER158">
            <v>2.7619500000000001</v>
          </cell>
          <cell r="EV158">
            <v>1.5843602791185685</v>
          </cell>
        </row>
        <row r="159">
          <cell r="H159">
            <v>2.7941099999999999</v>
          </cell>
          <cell r="I159">
            <v>1.248693229733977</v>
          </cell>
          <cell r="M159">
            <v>2.7109000000000001</v>
          </cell>
          <cell r="N159">
            <v>1.1800695904538028</v>
          </cell>
          <cell r="R159">
            <v>2.8350399999999998</v>
          </cell>
          <cell r="S159">
            <v>1.5270969027547654</v>
          </cell>
          <cell r="Y159">
            <v>2.8404099999999999</v>
          </cell>
          <cell r="Z159">
            <v>2.8505500000000001</v>
          </cell>
          <cell r="AB159">
            <v>1.2983230972454241</v>
          </cell>
          <cell r="AD159">
            <v>2.6134400000000002</v>
          </cell>
          <cell r="AE159">
            <v>2.6971599999999998</v>
          </cell>
          <cell r="AF159">
            <v>2.6884199999999998</v>
          </cell>
          <cell r="AL159">
            <v>2.7469199999999998</v>
          </cell>
          <cell r="AM159">
            <v>2.8351999999999999</v>
          </cell>
          <cell r="AN159">
            <v>2.8259500000000002</v>
          </cell>
          <cell r="AS159">
            <v>1.4642542589762275</v>
          </cell>
          <cell r="BC159">
            <v>2.7602799999999998</v>
          </cell>
          <cell r="BD159">
            <v>2.74702</v>
          </cell>
          <cell r="BE159">
            <v>2.7435900000000002</v>
          </cell>
          <cell r="BJ159">
            <v>1.5509657136338895</v>
          </cell>
          <cell r="CI159">
            <v>2.76315</v>
          </cell>
          <cell r="CJ159">
            <v>2.7046399999999999</v>
          </cell>
          <cell r="CK159">
            <v>2.7632699999999999</v>
          </cell>
          <cell r="CL159">
            <v>1.4910320630270313</v>
          </cell>
          <cell r="DD159">
            <v>2.7192599999999998</v>
          </cell>
          <cell r="DE159">
            <v>2.8045</v>
          </cell>
          <cell r="DF159">
            <v>2.7425799999999998</v>
          </cell>
          <cell r="DG159">
            <v>1.5060117503356008</v>
          </cell>
          <cell r="DZ159">
            <v>2.8751099999999998</v>
          </cell>
          <cell r="EA159">
            <v>2.80681</v>
          </cell>
          <cell r="EB159">
            <v>2.8068</v>
          </cell>
          <cell r="EC159">
            <v>1.4833895199093394</v>
          </cell>
          <cell r="ER159">
            <v>2.7476099999999999</v>
          </cell>
          <cell r="EV159">
            <v>1.575829990632327</v>
          </cell>
        </row>
        <row r="160">
          <cell r="H160">
            <v>2.7789799999999998</v>
          </cell>
          <cell r="I160">
            <v>1.2386502197019311</v>
          </cell>
          <cell r="M160">
            <v>2.69652</v>
          </cell>
          <cell r="N160">
            <v>1.1726983179149997</v>
          </cell>
          <cell r="R160">
            <v>2.8197199999999998</v>
          </cell>
          <cell r="S160">
            <v>1.5223491695746105</v>
          </cell>
          <cell r="Y160">
            <v>2.82457</v>
          </cell>
          <cell r="Z160">
            <v>2.8346499999999999</v>
          </cell>
          <cell r="AB160">
            <v>1.2961769563404335</v>
          </cell>
          <cell r="AD160">
            <v>2.6003099999999999</v>
          </cell>
          <cell r="AE160">
            <v>2.68329</v>
          </cell>
          <cell r="AF160">
            <v>2.6745899999999998</v>
          </cell>
          <cell r="AL160">
            <v>2.7323599999999999</v>
          </cell>
          <cell r="AM160">
            <v>2.8198400000000001</v>
          </cell>
          <cell r="AN160">
            <v>2.8106399999999998</v>
          </cell>
          <cell r="AS160">
            <v>1.4546035747329267</v>
          </cell>
          <cell r="BC160">
            <v>2.74579</v>
          </cell>
          <cell r="BD160">
            <v>2.7326100000000002</v>
          </cell>
          <cell r="BE160">
            <v>2.7292200000000002</v>
          </cell>
          <cell r="BJ160">
            <v>1.5405763283109497</v>
          </cell>
          <cell r="CI160">
            <v>2.7485900000000001</v>
          </cell>
          <cell r="CJ160">
            <v>2.6907100000000002</v>
          </cell>
          <cell r="CK160">
            <v>2.74871</v>
          </cell>
          <cell r="CL160">
            <v>1.4793385803184567</v>
          </cell>
          <cell r="DD160">
            <v>2.7051799999999999</v>
          </cell>
          <cell r="DE160">
            <v>2.7895099999999999</v>
          </cell>
          <cell r="DF160">
            <v>2.7282600000000001</v>
          </cell>
          <cell r="DG160">
            <v>1.4933794842522108</v>
          </cell>
          <cell r="DZ160">
            <v>2.8593299999999999</v>
          </cell>
          <cell r="EA160">
            <v>2.7916699999999999</v>
          </cell>
          <cell r="EB160">
            <v>2.7916500000000002</v>
          </cell>
          <cell r="EC160">
            <v>1.4695947307039603</v>
          </cell>
          <cell r="ER160">
            <v>2.7334499999999999</v>
          </cell>
          <cell r="EV160">
            <v>1.5560414583597471</v>
          </cell>
        </row>
        <row r="161">
          <cell r="H161">
            <v>2.7640600000000002</v>
          </cell>
          <cell r="I161">
            <v>1.2356731771334672</v>
          </cell>
          <cell r="M161">
            <v>2.6823299999999999</v>
          </cell>
          <cell r="N161">
            <v>1.1601360034709796</v>
          </cell>
          <cell r="R161">
            <v>2.8046000000000002</v>
          </cell>
          <cell r="S161">
            <v>1.5116483864368035</v>
          </cell>
          <cell r="Y161">
            <v>2.8089400000000002</v>
          </cell>
          <cell r="Z161">
            <v>2.8189600000000001</v>
          </cell>
          <cell r="AB161">
            <v>1.2790033013958535</v>
          </cell>
          <cell r="AD161">
            <v>2.5873400000000002</v>
          </cell>
          <cell r="AE161">
            <v>2.6695899999999999</v>
          </cell>
          <cell r="AF161">
            <v>2.6609400000000001</v>
          </cell>
          <cell r="AL161">
            <v>2.7179799999999998</v>
          </cell>
          <cell r="AM161">
            <v>2.8046799999999998</v>
          </cell>
          <cell r="AN161">
            <v>2.7955299999999998</v>
          </cell>
          <cell r="AS161">
            <v>1.4378578251774687</v>
          </cell>
          <cell r="BC161">
            <v>2.73149</v>
          </cell>
          <cell r="BD161">
            <v>2.7183899999999999</v>
          </cell>
          <cell r="BE161">
            <v>2.7150300000000001</v>
          </cell>
          <cell r="BJ161">
            <v>1.5253299799249387</v>
          </cell>
          <cell r="CI161">
            <v>2.7342200000000001</v>
          </cell>
          <cell r="CJ161">
            <v>2.6769599999999998</v>
          </cell>
          <cell r="CK161">
            <v>2.73434</v>
          </cell>
          <cell r="CL161">
            <v>1.4718370420485627</v>
          </cell>
          <cell r="DD161">
            <v>2.69129</v>
          </cell>
          <cell r="DE161">
            <v>2.7747099999999998</v>
          </cell>
          <cell r="DF161">
            <v>2.7141299999999999</v>
          </cell>
          <cell r="DG161">
            <v>1.4848580347011087</v>
          </cell>
          <cell r="DZ161">
            <v>2.84375</v>
          </cell>
          <cell r="EA161">
            <v>2.7767300000000001</v>
          </cell>
          <cell r="EB161">
            <v>2.77671</v>
          </cell>
          <cell r="EC161">
            <v>1.4566462028917648</v>
          </cell>
          <cell r="ER161">
            <v>2.7194699999999998</v>
          </cell>
          <cell r="EV161">
            <v>1.5518807132464119</v>
          </cell>
        </row>
        <row r="162">
          <cell r="H162">
            <v>2.74932</v>
          </cell>
          <cell r="I162">
            <v>1.2195794910541125</v>
          </cell>
          <cell r="M162">
            <v>2.66832</v>
          </cell>
          <cell r="N162">
            <v>1.1576902589709448</v>
          </cell>
          <cell r="R162">
            <v>2.7896800000000002</v>
          </cell>
          <cell r="S162">
            <v>1.4989146853967572</v>
          </cell>
          <cell r="Y162">
            <v>2.79352</v>
          </cell>
          <cell r="Z162">
            <v>2.80349</v>
          </cell>
          <cell r="AB162">
            <v>1.2717072196324342</v>
          </cell>
          <cell r="AD162">
            <v>2.5745300000000002</v>
          </cell>
          <cell r="AE162">
            <v>2.6560600000000001</v>
          </cell>
          <cell r="AF162">
            <v>2.6474700000000002</v>
          </cell>
          <cell r="AL162">
            <v>2.7038000000000002</v>
          </cell>
          <cell r="AM162">
            <v>2.7897099999999999</v>
          </cell>
          <cell r="AN162">
            <v>2.7806199999999999</v>
          </cell>
          <cell r="AS162">
            <v>1.4249241205279706</v>
          </cell>
          <cell r="BC162">
            <v>2.7173699999999998</v>
          </cell>
          <cell r="BD162">
            <v>2.7043499999999998</v>
          </cell>
          <cell r="BE162">
            <v>2.7010200000000002</v>
          </cell>
          <cell r="BJ162">
            <v>1.5195263620753074</v>
          </cell>
          <cell r="CI162">
            <v>2.7200299999999999</v>
          </cell>
          <cell r="CJ162">
            <v>2.6633800000000001</v>
          </cell>
          <cell r="CK162">
            <v>2.7201499999999998</v>
          </cell>
          <cell r="CL162">
            <v>1.4554034045697328</v>
          </cell>
          <cell r="DD162">
            <v>2.6775699999999998</v>
          </cell>
          <cell r="DE162">
            <v>2.7601100000000001</v>
          </cell>
          <cell r="DF162">
            <v>2.70017</v>
          </cell>
          <cell r="DG162">
            <v>1.4685846069857345</v>
          </cell>
          <cell r="DZ162">
            <v>2.8283800000000001</v>
          </cell>
          <cell r="EA162">
            <v>2.7619699999999998</v>
          </cell>
          <cell r="EB162">
            <v>2.7619600000000002</v>
          </cell>
          <cell r="EC162">
            <v>1.4472573525352583</v>
          </cell>
          <cell r="ER162">
            <v>2.70567</v>
          </cell>
          <cell r="EV162">
            <v>1.5365755840395234</v>
          </cell>
        </row>
        <row r="163">
          <cell r="H163">
            <v>2.7347800000000002</v>
          </cell>
          <cell r="I163">
            <v>1.207134410891042</v>
          </cell>
          <cell r="M163">
            <v>2.6545000000000001</v>
          </cell>
          <cell r="N163">
            <v>1.1447928342966929</v>
          </cell>
          <cell r="R163">
            <v>2.77495</v>
          </cell>
          <cell r="S163">
            <v>1.4919882941704099</v>
          </cell>
          <cell r="Y163">
            <v>2.7783099999999998</v>
          </cell>
          <cell r="Z163">
            <v>2.7882099999999999</v>
          </cell>
          <cell r="AB163">
            <v>1.2629052264681029</v>
          </cell>
          <cell r="AD163">
            <v>2.5618799999999999</v>
          </cell>
          <cell r="AE163">
            <v>2.6427100000000001</v>
          </cell>
          <cell r="AF163">
            <v>2.6341600000000001</v>
          </cell>
          <cell r="AL163">
            <v>2.6898</v>
          </cell>
          <cell r="AM163">
            <v>2.77494</v>
          </cell>
          <cell r="AN163">
            <v>2.7658999999999998</v>
          </cell>
          <cell r="AS163">
            <v>1.4147012263139302</v>
          </cell>
          <cell r="BC163">
            <v>2.70343</v>
          </cell>
          <cell r="BD163">
            <v>2.6905000000000001</v>
          </cell>
          <cell r="BE163">
            <v>2.6871900000000002</v>
          </cell>
          <cell r="BJ163">
            <v>1.5091108341216408</v>
          </cell>
          <cell r="CI163">
            <v>2.7060300000000002</v>
          </cell>
          <cell r="CJ163">
            <v>2.6499799999999998</v>
          </cell>
          <cell r="CK163">
            <v>2.7061500000000001</v>
          </cell>
          <cell r="CL163">
            <v>1.4446723704464315</v>
          </cell>
          <cell r="DD163">
            <v>2.6640199999999998</v>
          </cell>
          <cell r="DE163">
            <v>2.7456900000000002</v>
          </cell>
          <cell r="DF163">
            <v>2.6863999999999999</v>
          </cell>
          <cell r="DG163">
            <v>1.4624322941214629</v>
          </cell>
          <cell r="DZ163">
            <v>2.8132100000000002</v>
          </cell>
          <cell r="EA163">
            <v>2.7474099999999999</v>
          </cell>
          <cell r="EB163">
            <v>2.7473999999999998</v>
          </cell>
          <cell r="EC163">
            <v>1.4402570151081928</v>
          </cell>
          <cell r="ER163">
            <v>2.69204</v>
          </cell>
          <cell r="EV163">
            <v>1.5237935778997791</v>
          </cell>
        </row>
        <row r="164">
          <cell r="H164">
            <v>2.7204299999999999</v>
          </cell>
          <cell r="I164">
            <v>1.1986899094378334</v>
          </cell>
          <cell r="M164">
            <v>2.6408499999999999</v>
          </cell>
          <cell r="N164">
            <v>1.1384482722240907</v>
          </cell>
          <cell r="R164">
            <v>2.7604099999999998</v>
          </cell>
          <cell r="S164">
            <v>1.4834881550087609</v>
          </cell>
          <cell r="Y164">
            <v>2.76329</v>
          </cell>
          <cell r="Z164">
            <v>2.7731400000000002</v>
          </cell>
          <cell r="AB164">
            <v>1.2512465756744362</v>
          </cell>
          <cell r="AD164">
            <v>2.5493999999999999</v>
          </cell>
          <cell r="AE164">
            <v>2.6295199999999999</v>
          </cell>
          <cell r="AF164">
            <v>2.6210200000000001</v>
          </cell>
          <cell r="AL164">
            <v>2.67597</v>
          </cell>
          <cell r="AM164">
            <v>2.7603599999999999</v>
          </cell>
          <cell r="AN164">
            <v>2.7513700000000001</v>
          </cell>
          <cell r="AS164">
            <v>1.4047833076633598</v>
          </cell>
          <cell r="BC164">
            <v>2.6896599999999999</v>
          </cell>
          <cell r="BD164">
            <v>2.6768100000000001</v>
          </cell>
          <cell r="BE164">
            <v>2.67354</v>
          </cell>
          <cell r="BJ164">
            <v>1.4962240878657607</v>
          </cell>
          <cell r="CI164">
            <v>2.6922000000000001</v>
          </cell>
          <cell r="CJ164">
            <v>2.6367400000000001</v>
          </cell>
          <cell r="CK164">
            <v>2.69232</v>
          </cell>
          <cell r="CL164">
            <v>1.4322882200303866</v>
          </cell>
          <cell r="DD164">
            <v>2.6506500000000002</v>
          </cell>
          <cell r="DE164">
            <v>2.7314600000000002</v>
          </cell>
          <cell r="DF164">
            <v>2.6728000000000001</v>
          </cell>
          <cell r="DG164">
            <v>1.4512677642246619</v>
          </cell>
          <cell r="DZ164">
            <v>2.7982399999999998</v>
          </cell>
          <cell r="EA164">
            <v>2.7330399999999999</v>
          </cell>
          <cell r="EB164">
            <v>2.7330199999999998</v>
          </cell>
          <cell r="EC164">
            <v>1.4262922365670949</v>
          </cell>
          <cell r="ER164">
            <v>2.6785800000000002</v>
          </cell>
          <cell r="EV164">
            <v>1.5136142012133202</v>
          </cell>
        </row>
        <row r="165">
          <cell r="H165">
            <v>2.70627</v>
          </cell>
          <cell r="I165">
            <v>1.1982980750488981</v>
          </cell>
          <cell r="M165">
            <v>2.62738</v>
          </cell>
          <cell r="N165">
            <v>1.1275691832808299</v>
          </cell>
          <cell r="R165">
            <v>2.7460599999999999</v>
          </cell>
          <cell r="S165">
            <v>1.465862715753552</v>
          </cell>
          <cell r="Y165">
            <v>2.7484700000000002</v>
          </cell>
          <cell r="Z165">
            <v>2.7582599999999999</v>
          </cell>
          <cell r="AB165">
            <v>1.2442211416516802</v>
          </cell>
          <cell r="AD165">
            <v>2.5370599999999999</v>
          </cell>
          <cell r="AE165">
            <v>2.6164999999999998</v>
          </cell>
          <cell r="AF165">
            <v>2.60805</v>
          </cell>
          <cell r="AL165">
            <v>2.6623199999999998</v>
          </cell>
          <cell r="AM165">
            <v>2.7459600000000002</v>
          </cell>
          <cell r="AN165">
            <v>2.7370299999999999</v>
          </cell>
          <cell r="AS165">
            <v>1.397937273235339</v>
          </cell>
          <cell r="BC165">
            <v>2.6760799999999998</v>
          </cell>
          <cell r="BD165">
            <v>2.6633</v>
          </cell>
          <cell r="BE165">
            <v>2.6600600000000001</v>
          </cell>
          <cell r="BJ165">
            <v>1.4789351012598484</v>
          </cell>
          <cell r="CI165">
            <v>2.67855</v>
          </cell>
          <cell r="CJ165">
            <v>2.6236700000000002</v>
          </cell>
          <cell r="CK165">
            <v>2.6786699999999999</v>
          </cell>
          <cell r="CL165">
            <v>1.424651735807636</v>
          </cell>
          <cell r="DD165">
            <v>2.6374399999999998</v>
          </cell>
          <cell r="DE165">
            <v>2.7174100000000001</v>
          </cell>
          <cell r="DF165">
            <v>2.65937</v>
          </cell>
          <cell r="DG165">
            <v>1.4423328834638482</v>
          </cell>
          <cell r="DZ165">
            <v>2.7834599999999998</v>
          </cell>
          <cell r="EA165">
            <v>2.7188500000000002</v>
          </cell>
          <cell r="EB165">
            <v>2.7188300000000001</v>
          </cell>
          <cell r="EC165">
            <v>1.4137929435433794</v>
          </cell>
          <cell r="ER165">
            <v>2.6652800000000001</v>
          </cell>
          <cell r="EV165">
            <v>1.5023600300834161</v>
          </cell>
        </row>
        <row r="166">
          <cell r="H166">
            <v>2.6922799999999998</v>
          </cell>
          <cell r="I166">
            <v>1.1853113627338097</v>
          </cell>
          <cell r="M166">
            <v>2.61408</v>
          </cell>
          <cell r="N166">
            <v>1.1219812421476849</v>
          </cell>
          <cell r="R166">
            <v>2.7318899999999999</v>
          </cell>
          <cell r="S166">
            <v>1.4583342505793961</v>
          </cell>
          <cell r="Y166">
            <v>2.7338499999999999</v>
          </cell>
          <cell r="Z166">
            <v>2.7435800000000001</v>
          </cell>
          <cell r="AB166">
            <v>1.2285777268465914</v>
          </cell>
          <cell r="AD166">
            <v>2.5248900000000001</v>
          </cell>
          <cell r="AE166">
            <v>2.60364</v>
          </cell>
          <cell r="AF166">
            <v>2.59524</v>
          </cell>
          <cell r="AL166">
            <v>2.6488499999999999</v>
          </cell>
          <cell r="AM166">
            <v>2.7317499999999999</v>
          </cell>
          <cell r="AN166">
            <v>2.7228699999999999</v>
          </cell>
          <cell r="AS166">
            <v>1.3833001135039602</v>
          </cell>
          <cell r="BC166">
            <v>2.6626599999999998</v>
          </cell>
          <cell r="BD166">
            <v>2.6499600000000001</v>
          </cell>
          <cell r="BE166">
            <v>2.6467499999999999</v>
          </cell>
          <cell r="BJ166">
            <v>1.4728733520363857</v>
          </cell>
          <cell r="CI166">
            <v>2.6650700000000001</v>
          </cell>
          <cell r="CJ166">
            <v>2.61076</v>
          </cell>
          <cell r="CK166">
            <v>2.6651899999999999</v>
          </cell>
          <cell r="CL166">
            <v>1.416784851659747</v>
          </cell>
          <cell r="DD166">
            <v>2.6244000000000001</v>
          </cell>
          <cell r="DE166">
            <v>2.7035399999999998</v>
          </cell>
          <cell r="DF166">
            <v>2.6461000000000001</v>
          </cell>
          <cell r="DG166">
            <v>1.4234845395604268</v>
          </cell>
          <cell r="DZ166">
            <v>2.7688600000000001</v>
          </cell>
          <cell r="EA166">
            <v>2.7048399999999999</v>
          </cell>
          <cell r="EB166">
            <v>2.7048299999999998</v>
          </cell>
          <cell r="EC166">
            <v>1.4042218496941317</v>
          </cell>
          <cell r="ER166">
            <v>2.6521499999999998</v>
          </cell>
          <cell r="EV166">
            <v>1.4881932920123297</v>
          </cell>
        </row>
        <row r="167">
          <cell r="H167">
            <v>2.67848</v>
          </cell>
          <cell r="I167">
            <v>1.1766659117646849</v>
          </cell>
          <cell r="M167">
            <v>2.6009500000000001</v>
          </cell>
          <cell r="N167">
            <v>1.1177519441860628</v>
          </cell>
          <cell r="R167">
            <v>2.7179000000000002</v>
          </cell>
          <cell r="S167">
            <v>1.4459324349966884</v>
          </cell>
          <cell r="Y167">
            <v>2.7194099999999999</v>
          </cell>
          <cell r="Z167">
            <v>2.7290899999999998</v>
          </cell>
          <cell r="AB167">
            <v>1.2277031482492706</v>
          </cell>
          <cell r="AD167">
            <v>2.5128599999999999</v>
          </cell>
          <cell r="AE167">
            <v>2.5909399999999998</v>
          </cell>
          <cell r="AF167">
            <v>2.5825900000000002</v>
          </cell>
          <cell r="AL167">
            <v>2.6355400000000002</v>
          </cell>
          <cell r="AM167">
            <v>2.7177199999999999</v>
          </cell>
          <cell r="AN167">
            <v>2.7088899999999998</v>
          </cell>
          <cell r="AS167">
            <v>1.3707271715568403</v>
          </cell>
          <cell r="BC167">
            <v>2.64941</v>
          </cell>
          <cell r="BD167">
            <v>2.63679</v>
          </cell>
          <cell r="BE167">
            <v>2.6335999999999999</v>
          </cell>
          <cell r="BJ167">
            <v>1.4575565902286147</v>
          </cell>
          <cell r="CI167">
            <v>2.6517599999999999</v>
          </cell>
          <cell r="CJ167">
            <v>2.5980099999999999</v>
          </cell>
          <cell r="CK167">
            <v>2.6518700000000002</v>
          </cell>
          <cell r="CL167">
            <v>1.40191350425245</v>
          </cell>
          <cell r="DD167">
            <v>2.6115200000000001</v>
          </cell>
          <cell r="DE167">
            <v>2.6898399999999998</v>
          </cell>
          <cell r="DF167">
            <v>2.6330100000000001</v>
          </cell>
          <cell r="DG167">
            <v>1.4192605945473336</v>
          </cell>
          <cell r="DZ167">
            <v>2.7544599999999999</v>
          </cell>
          <cell r="EA167">
            <v>2.6910099999999999</v>
          </cell>
          <cell r="EB167">
            <v>2.6909999999999998</v>
          </cell>
          <cell r="EC167">
            <v>1.3975870752187536</v>
          </cell>
          <cell r="ER167">
            <v>2.6391800000000001</v>
          </cell>
          <cell r="EV167">
            <v>1.4826635914511055</v>
          </cell>
        </row>
        <row r="168">
          <cell r="H168">
            <v>2.6648499999999999</v>
          </cell>
          <cell r="I168">
            <v>1.1729415101975338</v>
          </cell>
          <cell r="M168">
            <v>2.5879799999999999</v>
          </cell>
          <cell r="N168">
            <v>1.1016061760231732</v>
          </cell>
          <cell r="R168">
            <v>2.7040899999999999</v>
          </cell>
          <cell r="S168">
            <v>1.4382553052800784</v>
          </cell>
          <cell r="Y168">
            <v>2.7051599999999998</v>
          </cell>
          <cell r="Z168">
            <v>2.7147899999999998</v>
          </cell>
          <cell r="AB168">
            <v>1.2146949079030467</v>
          </cell>
          <cell r="AD168">
            <v>2.5009800000000002</v>
          </cell>
          <cell r="AE168">
            <v>2.5783999999999998</v>
          </cell>
          <cell r="AF168">
            <v>2.57009</v>
          </cell>
          <cell r="AL168">
            <v>2.6224099999999999</v>
          </cell>
          <cell r="AM168">
            <v>2.7038600000000002</v>
          </cell>
          <cell r="AN168">
            <v>2.6950799999999999</v>
          </cell>
          <cell r="AS168">
            <v>1.360334184034917</v>
          </cell>
          <cell r="BC168">
            <v>2.63632</v>
          </cell>
          <cell r="BD168">
            <v>2.62378</v>
          </cell>
          <cell r="BE168">
            <v>2.6206200000000002</v>
          </cell>
          <cell r="BJ168">
            <v>1.4440195533165223</v>
          </cell>
          <cell r="CI168">
            <v>2.6386099999999999</v>
          </cell>
          <cell r="CJ168">
            <v>2.5854200000000001</v>
          </cell>
          <cell r="CK168">
            <v>2.6387299999999998</v>
          </cell>
          <cell r="CL168">
            <v>1.3909230638002867</v>
          </cell>
          <cell r="DD168">
            <v>2.5988000000000002</v>
          </cell>
          <cell r="DE168">
            <v>2.67632</v>
          </cell>
          <cell r="DF168">
            <v>2.6200700000000001</v>
          </cell>
          <cell r="DG168">
            <v>1.4066566501980127</v>
          </cell>
          <cell r="DZ168">
            <v>2.7402299999999999</v>
          </cell>
          <cell r="EA168">
            <v>2.6773500000000001</v>
          </cell>
          <cell r="EB168">
            <v>2.6773400000000001</v>
          </cell>
          <cell r="EC168">
            <v>1.3808722605357371</v>
          </cell>
          <cell r="ER168">
            <v>2.6263700000000001</v>
          </cell>
          <cell r="EV168">
            <v>1.4666178659494822</v>
          </cell>
        </row>
        <row r="169">
          <cell r="H169">
            <v>2.6513900000000001</v>
          </cell>
          <cell r="I169">
            <v>1.1568068053520175</v>
          </cell>
          <cell r="M169">
            <v>2.57518</v>
          </cell>
          <cell r="N169">
            <v>1.0951459508365957</v>
          </cell>
          <cell r="R169">
            <v>2.6904499999999998</v>
          </cell>
          <cell r="S169">
            <v>1.4317101167022894</v>
          </cell>
          <cell r="Y169">
            <v>2.6911</v>
          </cell>
          <cell r="Z169">
            <v>2.7006700000000001</v>
          </cell>
          <cell r="AB169">
            <v>1.2012927718692001</v>
          </cell>
          <cell r="AD169">
            <v>2.4892400000000001</v>
          </cell>
          <cell r="AE169">
            <v>2.56602</v>
          </cell>
          <cell r="AF169">
            <v>2.55775</v>
          </cell>
          <cell r="AL169">
            <v>2.6094300000000001</v>
          </cell>
          <cell r="AM169">
            <v>2.6901799999999998</v>
          </cell>
          <cell r="AN169">
            <v>2.68146</v>
          </cell>
          <cell r="AS169">
            <v>1.3521299004464193</v>
          </cell>
          <cell r="BC169">
            <v>2.6234000000000002</v>
          </cell>
          <cell r="BD169">
            <v>2.6109300000000002</v>
          </cell>
          <cell r="BE169">
            <v>2.6078000000000001</v>
          </cell>
          <cell r="BJ169">
            <v>1.4336552602318697</v>
          </cell>
          <cell r="CI169">
            <v>2.6256300000000001</v>
          </cell>
          <cell r="CJ169">
            <v>2.5729899999999999</v>
          </cell>
          <cell r="CK169">
            <v>2.62574</v>
          </cell>
          <cell r="CL169">
            <v>1.3813723188911275</v>
          </cell>
          <cell r="DD169">
            <v>2.5862400000000001</v>
          </cell>
          <cell r="DE169">
            <v>2.66296</v>
          </cell>
          <cell r="DF169">
            <v>2.6073</v>
          </cell>
          <cell r="DG169">
            <v>1.3954230549697577</v>
          </cell>
          <cell r="DZ169">
            <v>2.7261899999999999</v>
          </cell>
          <cell r="EA169">
            <v>2.6638700000000002</v>
          </cell>
          <cell r="EB169">
            <v>2.6638500000000001</v>
          </cell>
          <cell r="EC169">
            <v>1.3686200230624834</v>
          </cell>
          <cell r="ER169">
            <v>2.6137199999999998</v>
          </cell>
          <cell r="EV169">
            <v>1.4576824403671473</v>
          </cell>
        </row>
        <row r="170">
          <cell r="H170">
            <v>2.6381100000000002</v>
          </cell>
          <cell r="I170">
            <v>1.1495685471569761</v>
          </cell>
          <cell r="M170">
            <v>2.5625399999999998</v>
          </cell>
          <cell r="N170">
            <v>1.0864095182341327</v>
          </cell>
          <cell r="R170">
            <v>2.67699</v>
          </cell>
          <cell r="S170">
            <v>1.4206280165420804</v>
          </cell>
          <cell r="Y170">
            <v>2.6772100000000001</v>
          </cell>
          <cell r="Z170">
            <v>2.6867299999999998</v>
          </cell>
          <cell r="AB170">
            <v>1.195360192347783</v>
          </cell>
          <cell r="AD170">
            <v>2.4776500000000001</v>
          </cell>
          <cell r="AE170">
            <v>2.5537800000000002</v>
          </cell>
          <cell r="AF170">
            <v>2.54556</v>
          </cell>
          <cell r="AL170">
            <v>2.5966200000000002</v>
          </cell>
          <cell r="AM170">
            <v>2.6766800000000002</v>
          </cell>
          <cell r="AN170">
            <v>2.6680000000000001</v>
          </cell>
          <cell r="AS170">
            <v>1.3380236820887959</v>
          </cell>
          <cell r="BC170">
            <v>2.61063</v>
          </cell>
          <cell r="BD170">
            <v>2.5982400000000001</v>
          </cell>
          <cell r="BE170">
            <v>2.5951399999999998</v>
          </cell>
          <cell r="BJ170">
            <v>1.4239980617238857</v>
          </cell>
          <cell r="CI170">
            <v>2.6128100000000001</v>
          </cell>
          <cell r="CJ170">
            <v>2.5607000000000002</v>
          </cell>
          <cell r="CK170">
            <v>2.6129199999999999</v>
          </cell>
          <cell r="CL170">
            <v>1.3706583921326843</v>
          </cell>
          <cell r="DD170">
            <v>2.5738300000000001</v>
          </cell>
          <cell r="DE170">
            <v>2.6497700000000002</v>
          </cell>
          <cell r="DF170">
            <v>2.5946799999999999</v>
          </cell>
          <cell r="DG170">
            <v>1.3856909103295845</v>
          </cell>
          <cell r="DZ170">
            <v>2.7123200000000001</v>
          </cell>
          <cell r="EA170">
            <v>2.65055</v>
          </cell>
          <cell r="EB170">
            <v>2.6505399999999999</v>
          </cell>
          <cell r="EC170">
            <v>1.3572558149637093</v>
          </cell>
          <cell r="ER170">
            <v>2.6012200000000001</v>
          </cell>
          <cell r="EV170">
            <v>1.4481220426691976</v>
          </cell>
        </row>
        <row r="171">
          <cell r="H171">
            <v>2.6249899999999999</v>
          </cell>
          <cell r="I171">
            <v>1.1437879848019694</v>
          </cell>
          <cell r="M171">
            <v>2.5500600000000002</v>
          </cell>
          <cell r="N171">
            <v>1.0837090157749252</v>
          </cell>
          <cell r="R171">
            <v>2.6636899999999999</v>
          </cell>
          <cell r="S171">
            <v>1.4070992889594347</v>
          </cell>
          <cell r="Y171">
            <v>2.6635</v>
          </cell>
          <cell r="Z171">
            <v>2.6729699999999998</v>
          </cell>
          <cell r="AB171">
            <v>1.1815946307500713</v>
          </cell>
          <cell r="AD171">
            <v>2.4661900000000001</v>
          </cell>
          <cell r="AE171">
            <v>2.54169</v>
          </cell>
          <cell r="AF171">
            <v>2.5335100000000002</v>
          </cell>
          <cell r="AL171">
            <v>2.5839599999999998</v>
          </cell>
          <cell r="AM171">
            <v>2.6633399999999998</v>
          </cell>
          <cell r="AN171">
            <v>2.6547000000000001</v>
          </cell>
          <cell r="AS171">
            <v>1.3348679056917057</v>
          </cell>
          <cell r="BC171">
            <v>2.5980300000000001</v>
          </cell>
          <cell r="BD171">
            <v>2.5857100000000002</v>
          </cell>
          <cell r="BE171">
            <v>2.58263</v>
          </cell>
          <cell r="BJ171">
            <v>1.4190580821915599</v>
          </cell>
          <cell r="CI171">
            <v>2.6001500000000002</v>
          </cell>
          <cell r="CJ171">
            <v>2.5485699999999998</v>
          </cell>
          <cell r="CK171">
            <v>2.60026</v>
          </cell>
          <cell r="CL171">
            <v>1.3668910128603606</v>
          </cell>
          <cell r="DD171">
            <v>2.5615700000000001</v>
          </cell>
          <cell r="DE171">
            <v>2.6367400000000001</v>
          </cell>
          <cell r="DF171">
            <v>2.58222</v>
          </cell>
          <cell r="DG171">
            <v>1.3692603989763352</v>
          </cell>
          <cell r="DZ171">
            <v>2.69862</v>
          </cell>
          <cell r="EA171">
            <v>2.6374</v>
          </cell>
          <cell r="EB171">
            <v>2.6373899999999999</v>
          </cell>
          <cell r="EC171">
            <v>1.3482001835471991</v>
          </cell>
          <cell r="ER171">
            <v>2.58887</v>
          </cell>
          <cell r="EV171">
            <v>1.4283667238590425</v>
          </cell>
        </row>
        <row r="172">
          <cell r="H172">
            <v>2.6120299999999999</v>
          </cell>
          <cell r="I172">
            <v>1.1260152428749226</v>
          </cell>
          <cell r="M172">
            <v>2.5377299999999998</v>
          </cell>
          <cell r="N172">
            <v>1.0737414394792477</v>
          </cell>
          <cell r="R172">
            <v>2.65056</v>
          </cell>
          <cell r="S172">
            <v>1.4029073436416795</v>
          </cell>
          <cell r="Y172">
            <v>2.6499700000000002</v>
          </cell>
          <cell r="Z172">
            <v>2.6593900000000001</v>
          </cell>
          <cell r="AB172">
            <v>1.1735826123162596</v>
          </cell>
          <cell r="AD172">
            <v>2.4548800000000002</v>
          </cell>
          <cell r="AE172">
            <v>2.5297499999999999</v>
          </cell>
          <cell r="AF172">
            <v>2.52162</v>
          </cell>
          <cell r="AL172">
            <v>2.5714700000000001</v>
          </cell>
          <cell r="AM172">
            <v>2.6501600000000001</v>
          </cell>
          <cell r="AN172">
            <v>2.6415799999999998</v>
          </cell>
          <cell r="AS172">
            <v>1.3233459720520813</v>
          </cell>
          <cell r="BC172">
            <v>2.5855700000000001</v>
          </cell>
          <cell r="BD172">
            <v>2.5733299999999999</v>
          </cell>
          <cell r="BE172">
            <v>2.5702799999999999</v>
          </cell>
          <cell r="BJ172">
            <v>1.401387371820606</v>
          </cell>
          <cell r="CI172">
            <v>2.5876399999999999</v>
          </cell>
          <cell r="CJ172">
            <v>2.5365799999999998</v>
          </cell>
          <cell r="CK172">
            <v>2.5877500000000002</v>
          </cell>
          <cell r="CL172">
            <v>1.3527170707128278</v>
          </cell>
          <cell r="DD172">
            <v>2.5494599999999998</v>
          </cell>
          <cell r="DE172">
            <v>2.6238700000000001</v>
          </cell>
          <cell r="DF172">
            <v>2.5699100000000001</v>
          </cell>
          <cell r="DG172">
            <v>1.3641747562396223</v>
          </cell>
          <cell r="DZ172">
            <v>2.6850999999999998</v>
          </cell>
          <cell r="EA172">
            <v>2.6244100000000001</v>
          </cell>
          <cell r="EB172">
            <v>2.6244000000000001</v>
          </cell>
          <cell r="EC172">
            <v>1.3402002513962508</v>
          </cell>
          <cell r="ER172">
            <v>2.57667</v>
          </cell>
          <cell r="EV172">
            <v>1.4257602166369843</v>
          </cell>
        </row>
        <row r="173">
          <cell r="H173">
            <v>2.59924</v>
          </cell>
          <cell r="I173">
            <v>1.1272095224814649</v>
          </cell>
          <cell r="M173">
            <v>2.52555</v>
          </cell>
          <cell r="N173">
            <v>1.0618989381954158</v>
          </cell>
          <cell r="R173">
            <v>2.6375899999999999</v>
          </cell>
          <cell r="S173">
            <v>1.3869289643866356</v>
          </cell>
          <cell r="Y173">
            <v>2.6366100000000001</v>
          </cell>
          <cell r="Z173">
            <v>2.6459700000000002</v>
          </cell>
          <cell r="AB173">
            <v>1.1676647929186323</v>
          </cell>
          <cell r="AD173">
            <v>2.4437000000000002</v>
          </cell>
          <cell r="AE173">
            <v>2.51796</v>
          </cell>
          <cell r="AF173">
            <v>2.5098600000000002</v>
          </cell>
          <cell r="AL173">
            <v>2.5591200000000001</v>
          </cell>
          <cell r="AM173">
            <v>2.6371500000000001</v>
          </cell>
          <cell r="AN173">
            <v>2.6286100000000001</v>
          </cell>
          <cell r="AS173">
            <v>1.3133536733860307</v>
          </cell>
          <cell r="BC173">
            <v>2.5732699999999999</v>
          </cell>
          <cell r="BD173">
            <v>2.5611000000000002</v>
          </cell>
          <cell r="BE173">
            <v>2.5580799999999999</v>
          </cell>
          <cell r="BJ173">
            <v>1.3900352193565446</v>
          </cell>
          <cell r="CI173">
            <v>2.5752799999999998</v>
          </cell>
          <cell r="CJ173">
            <v>2.52474</v>
          </cell>
          <cell r="CK173">
            <v>2.5753900000000001</v>
          </cell>
          <cell r="CL173">
            <v>1.3404479246159617</v>
          </cell>
          <cell r="DD173">
            <v>2.5375000000000001</v>
          </cell>
          <cell r="DE173">
            <v>2.6111599999999999</v>
          </cell>
          <cell r="DF173">
            <v>2.55775</v>
          </cell>
          <cell r="DG173">
            <v>1.3526024350336563</v>
          </cell>
          <cell r="DZ173">
            <v>2.6717399999999998</v>
          </cell>
          <cell r="EA173">
            <v>2.6115900000000001</v>
          </cell>
          <cell r="EB173">
            <v>2.6115699999999999</v>
          </cell>
          <cell r="EC173">
            <v>1.3264968214703465</v>
          </cell>
          <cell r="ER173">
            <v>2.5646100000000001</v>
          </cell>
          <cell r="EV173">
            <v>1.4091820278925304</v>
          </cell>
        </row>
        <row r="174">
          <cell r="H174">
            <v>2.5865999999999998</v>
          </cell>
          <cell r="I174">
            <v>1.1167851357523073</v>
          </cell>
          <cell r="M174">
            <v>2.5135299999999998</v>
          </cell>
          <cell r="N174">
            <v>1.0605913431616099</v>
          </cell>
          <cell r="R174">
            <v>2.6247799999999999</v>
          </cell>
          <cell r="S174">
            <v>1.3862262192412267</v>
          </cell>
          <cell r="Y174">
            <v>2.6234099999999998</v>
          </cell>
          <cell r="Z174">
            <v>2.63273</v>
          </cell>
          <cell r="AB174">
            <v>1.1601061272163982</v>
          </cell>
          <cell r="AD174">
            <v>2.4326500000000002</v>
          </cell>
          <cell r="AE174">
            <v>2.5063</v>
          </cell>
          <cell r="AF174">
            <v>2.4982500000000001</v>
          </cell>
          <cell r="AL174">
            <v>2.5469300000000001</v>
          </cell>
          <cell r="AM174">
            <v>2.6242999999999999</v>
          </cell>
          <cell r="AN174">
            <v>2.6158100000000002</v>
          </cell>
          <cell r="AS174">
            <v>1.299271901544774</v>
          </cell>
          <cell r="BC174">
            <v>2.5611199999999998</v>
          </cell>
          <cell r="BD174">
            <v>2.5490200000000001</v>
          </cell>
          <cell r="BE174">
            <v>2.5460199999999999</v>
          </cell>
          <cell r="BJ174">
            <v>1.3866883936122232</v>
          </cell>
          <cell r="CI174">
            <v>2.5630700000000002</v>
          </cell>
          <cell r="CJ174">
            <v>2.5130400000000002</v>
          </cell>
          <cell r="CK174">
            <v>2.56318</v>
          </cell>
          <cell r="CL174">
            <v>1.3315190954745759</v>
          </cell>
          <cell r="DD174">
            <v>2.5256799999999999</v>
          </cell>
          <cell r="DE174">
            <v>2.5986099999999999</v>
          </cell>
          <cell r="DF174">
            <v>2.5457399999999999</v>
          </cell>
          <cell r="DG174">
            <v>1.3429228190005027</v>
          </cell>
          <cell r="DZ174">
            <v>2.65855</v>
          </cell>
          <cell r="EA174">
            <v>2.5989200000000001</v>
          </cell>
          <cell r="EB174">
            <v>2.5989</v>
          </cell>
          <cell r="EC174">
            <v>1.3141169923269747</v>
          </cell>
          <cell r="ER174">
            <v>2.5527000000000002</v>
          </cell>
          <cell r="EV174">
            <v>1.4058293029033386</v>
          </cell>
        </row>
        <row r="175">
          <cell r="H175">
            <v>2.5741200000000002</v>
          </cell>
          <cell r="I175">
            <v>1.1027580203875065</v>
          </cell>
          <cell r="M175">
            <v>2.5016500000000002</v>
          </cell>
          <cell r="N175">
            <v>1.0440694970164088</v>
          </cell>
          <cell r="R175">
            <v>2.6121300000000001</v>
          </cell>
          <cell r="S175">
            <v>1.3778977584242291</v>
          </cell>
          <cell r="Y175">
            <v>2.6103800000000001</v>
          </cell>
          <cell r="Z175">
            <v>2.61965</v>
          </cell>
          <cell r="AB175">
            <v>1.1492350841726395</v>
          </cell>
          <cell r="AD175">
            <v>2.4217399999999998</v>
          </cell>
          <cell r="AE175">
            <v>2.4947900000000001</v>
          </cell>
          <cell r="AF175">
            <v>2.48678</v>
          </cell>
          <cell r="AL175">
            <v>2.5348799999999998</v>
          </cell>
          <cell r="AM175">
            <v>2.6116000000000001</v>
          </cell>
          <cell r="AN175">
            <v>2.6031599999999999</v>
          </cell>
          <cell r="AS175">
            <v>1.2911829336224034</v>
          </cell>
          <cell r="BC175">
            <v>2.5491100000000002</v>
          </cell>
          <cell r="BD175">
            <v>2.53708</v>
          </cell>
          <cell r="BE175">
            <v>2.5341100000000001</v>
          </cell>
          <cell r="BJ175">
            <v>1.366640754621562</v>
          </cell>
          <cell r="CI175">
            <v>2.5510199999999998</v>
          </cell>
          <cell r="CJ175">
            <v>2.5014799999999999</v>
          </cell>
          <cell r="CK175">
            <v>2.5511200000000001</v>
          </cell>
          <cell r="CL175">
            <v>1.3245879769558933</v>
          </cell>
          <cell r="DD175">
            <v>2.5140099999999999</v>
          </cell>
          <cell r="DE175">
            <v>2.5862099999999999</v>
          </cell>
          <cell r="DF175">
            <v>2.5338699999999998</v>
          </cell>
          <cell r="DG175">
            <v>1.3352832192417008</v>
          </cell>
          <cell r="DZ175">
            <v>2.6455199999999999</v>
          </cell>
          <cell r="EA175">
            <v>2.5863999999999998</v>
          </cell>
          <cell r="EB175">
            <v>2.5863900000000002</v>
          </cell>
          <cell r="EC175">
            <v>1.3045373374962477</v>
          </cell>
          <cell r="ER175">
            <v>2.5409299999999999</v>
          </cell>
          <cell r="EV175">
            <v>1.392640153273117</v>
          </cell>
        </row>
        <row r="176">
          <cell r="H176">
            <v>2.5617899999999998</v>
          </cell>
          <cell r="I176">
            <v>1.1003081024327788</v>
          </cell>
          <cell r="M176">
            <v>2.4899200000000001</v>
          </cell>
          <cell r="N176">
            <v>1.034300261473442</v>
          </cell>
          <cell r="R176">
            <v>2.5996299999999999</v>
          </cell>
          <cell r="S176">
            <v>1.3676626170939787</v>
          </cell>
          <cell r="Y176">
            <v>2.5975199999999998</v>
          </cell>
          <cell r="Z176">
            <v>2.6067300000000002</v>
          </cell>
          <cell r="AB176">
            <v>1.1406991390916499</v>
          </cell>
          <cell r="AD176">
            <v>2.4109500000000001</v>
          </cell>
          <cell r="AE176">
            <v>2.4834100000000001</v>
          </cell>
          <cell r="AF176">
            <v>2.4754499999999999</v>
          </cell>
          <cell r="AL176">
            <v>2.52298</v>
          </cell>
          <cell r="AM176">
            <v>2.5990600000000001</v>
          </cell>
          <cell r="AN176">
            <v>2.5906699999999998</v>
          </cell>
          <cell r="AS176">
            <v>1.2792768929208442</v>
          </cell>
          <cell r="BC176">
            <v>2.5372499999999998</v>
          </cell>
          <cell r="BD176">
            <v>2.52529</v>
          </cell>
          <cell r="BE176">
            <v>2.5223499999999999</v>
          </cell>
          <cell r="BJ176">
            <v>1.3587339831244716</v>
          </cell>
          <cell r="CI176">
            <v>2.5390999999999999</v>
          </cell>
          <cell r="CJ176">
            <v>2.4900600000000002</v>
          </cell>
          <cell r="CK176">
            <v>2.5392100000000002</v>
          </cell>
          <cell r="CL176">
            <v>1.3089648436666046</v>
          </cell>
          <cell r="DD176">
            <v>2.5024700000000002</v>
          </cell>
          <cell r="DE176">
            <v>2.57396</v>
          </cell>
          <cell r="DF176">
            <v>2.5221399999999998</v>
          </cell>
          <cell r="DG176">
            <v>1.3271001782568792</v>
          </cell>
          <cell r="DZ176">
            <v>2.6326499999999999</v>
          </cell>
          <cell r="EA176">
            <v>2.5740400000000001</v>
          </cell>
          <cell r="EB176">
            <v>2.57403</v>
          </cell>
          <cell r="EC176">
            <v>1.2978401220156144</v>
          </cell>
          <cell r="ER176">
            <v>2.5293000000000001</v>
          </cell>
          <cell r="EV176">
            <v>1.3875125286313406</v>
          </cell>
        </row>
        <row r="177">
          <cell r="H177">
            <v>2.54962</v>
          </cell>
          <cell r="I177">
            <v>1.0903343089094797</v>
          </cell>
          <cell r="M177">
            <v>2.4783300000000001</v>
          </cell>
          <cell r="N177">
            <v>1.0273854346003475</v>
          </cell>
          <cell r="R177">
            <v>2.5872799999999998</v>
          </cell>
          <cell r="S177">
            <v>1.3542101967762843</v>
          </cell>
          <cell r="Y177">
            <v>2.5848100000000001</v>
          </cell>
          <cell r="Z177">
            <v>2.5939700000000001</v>
          </cell>
          <cell r="AB177">
            <v>1.1308962931673161</v>
          </cell>
          <cell r="AD177">
            <v>2.4003000000000001</v>
          </cell>
          <cell r="AE177">
            <v>2.4721700000000002</v>
          </cell>
          <cell r="AF177">
            <v>2.4642499999999998</v>
          </cell>
          <cell r="AL177">
            <v>2.5112299999999999</v>
          </cell>
          <cell r="AM177">
            <v>2.5866699999999998</v>
          </cell>
          <cell r="AN177">
            <v>2.5783299999999998</v>
          </cell>
          <cell r="AS177">
            <v>1.2678894137025942</v>
          </cell>
          <cell r="BC177">
            <v>2.5255299999999998</v>
          </cell>
          <cell r="BD177">
            <v>2.5136400000000001</v>
          </cell>
          <cell r="BE177">
            <v>2.5107200000000001</v>
          </cell>
          <cell r="BJ177">
            <v>1.3536240232681074</v>
          </cell>
          <cell r="CI177">
            <v>2.5273300000000001</v>
          </cell>
          <cell r="CJ177">
            <v>2.4787699999999999</v>
          </cell>
          <cell r="CK177">
            <v>2.5274399999999999</v>
          </cell>
          <cell r="CL177">
            <v>1.3038508094318502</v>
          </cell>
          <cell r="DD177">
            <v>2.4910700000000001</v>
          </cell>
          <cell r="DE177">
            <v>2.5618500000000002</v>
          </cell>
          <cell r="DF177">
            <v>2.5105499999999998</v>
          </cell>
          <cell r="DG177">
            <v>1.3130153124292221</v>
          </cell>
          <cell r="DZ177">
            <v>2.6199400000000002</v>
          </cell>
          <cell r="EA177">
            <v>2.5618300000000001</v>
          </cell>
          <cell r="EB177">
            <v>2.5618099999999999</v>
          </cell>
          <cell r="EC177">
            <v>1.290137657072199</v>
          </cell>
          <cell r="ER177">
            <v>2.5177999999999998</v>
          </cell>
          <cell r="EV177">
            <v>1.3645490269869054</v>
          </cell>
        </row>
        <row r="178">
          <cell r="H178">
            <v>2.5375899999999998</v>
          </cell>
          <cell r="I178">
            <v>1.0828412866785708</v>
          </cell>
          <cell r="M178">
            <v>2.4668800000000002</v>
          </cell>
          <cell r="N178">
            <v>1.0234101742310209</v>
          </cell>
          <cell r="R178">
            <v>2.5750899999999999</v>
          </cell>
          <cell r="S178">
            <v>1.3428571986038307</v>
          </cell>
          <cell r="Y178">
            <v>2.57226</v>
          </cell>
          <cell r="Z178">
            <v>2.5813700000000002</v>
          </cell>
          <cell r="AB178">
            <v>1.1278251817903318</v>
          </cell>
          <cell r="AD178">
            <v>2.3897599999999999</v>
          </cell>
          <cell r="AE178">
            <v>2.4610599999999998</v>
          </cell>
          <cell r="AF178">
            <v>2.4531800000000001</v>
          </cell>
          <cell r="AL178">
            <v>2.4996100000000001</v>
          </cell>
          <cell r="AM178">
            <v>2.57443</v>
          </cell>
          <cell r="AN178">
            <v>2.5661299999999998</v>
          </cell>
          <cell r="AS178">
            <v>1.2586436391102129</v>
          </cell>
          <cell r="BC178">
            <v>2.5139499999999999</v>
          </cell>
          <cell r="BD178">
            <v>2.5021300000000002</v>
          </cell>
          <cell r="BE178">
            <v>2.4992299999999998</v>
          </cell>
          <cell r="BJ178">
            <v>1.3389274694952658</v>
          </cell>
          <cell r="CI178">
            <v>2.5156999999999998</v>
          </cell>
          <cell r="CJ178">
            <v>2.4676200000000001</v>
          </cell>
          <cell r="CK178">
            <v>2.5158</v>
          </cell>
          <cell r="CL178">
            <v>1.2915869172178684</v>
          </cell>
          <cell r="DD178">
            <v>2.4798</v>
          </cell>
          <cell r="DE178">
            <v>2.54989</v>
          </cell>
          <cell r="DF178">
            <v>2.4990999999999999</v>
          </cell>
          <cell r="DG178">
            <v>1.2998500880534447</v>
          </cell>
          <cell r="DZ178">
            <v>2.60738</v>
          </cell>
          <cell r="EA178">
            <v>2.54976</v>
          </cell>
          <cell r="EB178">
            <v>2.54975</v>
          </cell>
          <cell r="EC178">
            <v>1.2773989396872576</v>
          </cell>
          <cell r="ER178">
            <v>2.50644</v>
          </cell>
          <cell r="EV178">
            <v>1.3593907178073295</v>
          </cell>
        </row>
        <row r="179">
          <cell r="H179">
            <v>2.5257000000000001</v>
          </cell>
          <cell r="I179">
            <v>1.0737236854376775</v>
          </cell>
          <cell r="M179">
            <v>2.4555600000000002</v>
          </cell>
          <cell r="N179">
            <v>1.0183837429345033</v>
          </cell>
          <cell r="R179">
            <v>2.5630299999999999</v>
          </cell>
          <cell r="S179">
            <v>1.3302042159106797</v>
          </cell>
          <cell r="Y179">
            <v>2.55986</v>
          </cell>
          <cell r="Z179">
            <v>2.5689299999999999</v>
          </cell>
          <cell r="AB179">
            <v>1.1140530901394552</v>
          </cell>
          <cell r="AD179">
            <v>2.3793500000000001</v>
          </cell>
          <cell r="AE179">
            <v>2.4500799999999998</v>
          </cell>
          <cell r="AF179">
            <v>2.44224</v>
          </cell>
          <cell r="AL179">
            <v>2.48814</v>
          </cell>
          <cell r="AM179">
            <v>2.5623399999999998</v>
          </cell>
          <cell r="AN179">
            <v>2.55409</v>
          </cell>
          <cell r="AS179">
            <v>1.2540971743728591</v>
          </cell>
          <cell r="BC179">
            <v>2.5024999999999999</v>
          </cell>
          <cell r="BD179">
            <v>2.4907499999999998</v>
          </cell>
          <cell r="BE179">
            <v>2.4878800000000001</v>
          </cell>
          <cell r="BJ179">
            <v>1.3340441016134186</v>
          </cell>
          <cell r="CI179">
            <v>2.50421</v>
          </cell>
          <cell r="CJ179">
            <v>2.4565899999999998</v>
          </cell>
          <cell r="CK179">
            <v>2.5043099999999998</v>
          </cell>
          <cell r="CL179">
            <v>1.2818068670508165</v>
          </cell>
          <cell r="DD179">
            <v>2.4686699999999999</v>
          </cell>
          <cell r="DE179">
            <v>2.5380799999999999</v>
          </cell>
          <cell r="DF179">
            <v>2.4877899999999999</v>
          </cell>
          <cell r="DG179">
            <v>1.2904306011252142</v>
          </cell>
          <cell r="DZ179">
            <v>2.59497</v>
          </cell>
          <cell r="EA179">
            <v>2.5378400000000001</v>
          </cell>
          <cell r="EB179">
            <v>2.53783</v>
          </cell>
          <cell r="EC179">
            <v>1.2651944020960482</v>
          </cell>
          <cell r="ER179">
            <v>2.4952100000000002</v>
          </cell>
          <cell r="EV179">
            <v>1.3447582427708049</v>
          </cell>
        </row>
        <row r="180">
          <cell r="H180">
            <v>2.51396</v>
          </cell>
          <cell r="I180">
            <v>1.0617035938449426</v>
          </cell>
          <cell r="M180">
            <v>2.4443800000000002</v>
          </cell>
          <cell r="N180">
            <v>1.0069137382595628</v>
          </cell>
          <cell r="R180">
            <v>2.5511300000000001</v>
          </cell>
          <cell r="S180">
            <v>1.3280524001053617</v>
          </cell>
          <cell r="Y180">
            <v>2.5476200000000002</v>
          </cell>
          <cell r="Z180">
            <v>2.5566399999999998</v>
          </cell>
          <cell r="AB180">
            <v>1.1030981044863886</v>
          </cell>
          <cell r="AD180">
            <v>2.3690699999999998</v>
          </cell>
          <cell r="AE180">
            <v>2.4392299999999998</v>
          </cell>
          <cell r="AF180">
            <v>2.4314300000000002</v>
          </cell>
          <cell r="AL180">
            <v>2.4767999999999999</v>
          </cell>
          <cell r="AM180">
            <v>2.5503900000000002</v>
          </cell>
          <cell r="AN180">
            <v>2.5421800000000001</v>
          </cell>
          <cell r="AS180">
            <v>1.2368238963036404</v>
          </cell>
          <cell r="BC180">
            <v>2.49119</v>
          </cell>
          <cell r="BD180">
            <v>2.4795099999999999</v>
          </cell>
          <cell r="BE180">
            <v>2.4766699999999999</v>
          </cell>
          <cell r="BJ180">
            <v>1.3238367731485123</v>
          </cell>
          <cell r="CI180">
            <v>2.4928499999999998</v>
          </cell>
          <cell r="CJ180">
            <v>2.4457</v>
          </cell>
          <cell r="CK180">
            <v>2.49295</v>
          </cell>
          <cell r="CL180">
            <v>1.2732659501157872</v>
          </cell>
          <cell r="DD180">
            <v>2.4576699999999998</v>
          </cell>
          <cell r="DE180">
            <v>2.5264000000000002</v>
          </cell>
          <cell r="DF180">
            <v>2.47661</v>
          </cell>
          <cell r="DG180">
            <v>1.2822734480117948</v>
          </cell>
          <cell r="DZ180">
            <v>2.5827100000000001</v>
          </cell>
          <cell r="EA180">
            <v>2.5260600000000002</v>
          </cell>
          <cell r="EB180">
            <v>2.5260500000000001</v>
          </cell>
          <cell r="EC180">
            <v>1.2550168236686865</v>
          </cell>
          <cell r="ER180">
            <v>2.4841099999999998</v>
          </cell>
          <cell r="EV180">
            <v>1.339909019499208</v>
          </cell>
        </row>
        <row r="181">
          <cell r="H181">
            <v>2.50237</v>
          </cell>
          <cell r="I181">
            <v>1.0564044781253834</v>
          </cell>
          <cell r="M181">
            <v>2.4333399999999998</v>
          </cell>
          <cell r="N181">
            <v>0.99860011805708027</v>
          </cell>
          <cell r="R181">
            <v>2.5393599999999998</v>
          </cell>
          <cell r="S181">
            <v>1.320606770502275</v>
          </cell>
          <cell r="Y181">
            <v>2.5355300000000001</v>
          </cell>
          <cell r="Z181">
            <v>2.5444900000000001</v>
          </cell>
          <cell r="AB181">
            <v>1.0952330007312217</v>
          </cell>
          <cell r="AD181">
            <v>2.3589000000000002</v>
          </cell>
          <cell r="AE181">
            <v>2.4285000000000001</v>
          </cell>
          <cell r="AF181">
            <v>2.4207399999999999</v>
          </cell>
          <cell r="AL181">
            <v>2.4655900000000002</v>
          </cell>
          <cell r="AM181">
            <v>2.5385900000000001</v>
          </cell>
          <cell r="AN181">
            <v>2.5304199999999999</v>
          </cell>
          <cell r="AS181">
            <v>1.2355283040506038</v>
          </cell>
          <cell r="BC181">
            <v>2.4800200000000001</v>
          </cell>
          <cell r="BD181">
            <v>2.4683999999999999</v>
          </cell>
          <cell r="BE181">
            <v>2.4655800000000001</v>
          </cell>
          <cell r="BJ181">
            <v>1.3139634551437851</v>
          </cell>
          <cell r="CI181">
            <v>2.48163</v>
          </cell>
          <cell r="CJ181">
            <v>2.43493</v>
          </cell>
          <cell r="CK181">
            <v>2.4817300000000002</v>
          </cell>
          <cell r="CL181">
            <v>1.2592001626070548</v>
          </cell>
          <cell r="DD181">
            <v>2.4468000000000001</v>
          </cell>
          <cell r="DE181">
            <v>2.5148600000000001</v>
          </cell>
          <cell r="DF181">
            <v>2.46556</v>
          </cell>
          <cell r="DG181">
            <v>1.2739565559747312</v>
          </cell>
          <cell r="DZ181">
            <v>2.5706000000000002</v>
          </cell>
          <cell r="EA181">
            <v>2.5144299999999999</v>
          </cell>
          <cell r="EB181">
            <v>2.5144099999999998</v>
          </cell>
          <cell r="EC181">
            <v>1.2469010533686653</v>
          </cell>
          <cell r="ER181">
            <v>2.4731399999999999</v>
          </cell>
          <cell r="EV181">
            <v>1.3298703573401127</v>
          </cell>
        </row>
        <row r="182">
          <cell r="H182">
            <v>2.49091</v>
          </cell>
          <cell r="I182">
            <v>1.0499267195733797</v>
          </cell>
          <cell r="M182">
            <v>2.4224299999999999</v>
          </cell>
          <cell r="N182">
            <v>0.99374605265856175</v>
          </cell>
          <cell r="R182">
            <v>2.5277400000000001</v>
          </cell>
          <cell r="S182">
            <v>1.3104215489780913</v>
          </cell>
          <cell r="Y182">
            <v>2.5235799999999999</v>
          </cell>
          <cell r="Z182">
            <v>2.5325000000000002</v>
          </cell>
          <cell r="AB182">
            <v>1.0907304758602798</v>
          </cell>
          <cell r="AD182">
            <v>2.3488500000000001</v>
          </cell>
          <cell r="AE182">
            <v>2.4178999999999999</v>
          </cell>
          <cell r="AF182">
            <v>2.4101900000000001</v>
          </cell>
          <cell r="AL182">
            <v>2.45452</v>
          </cell>
          <cell r="AM182">
            <v>2.5269200000000001</v>
          </cell>
          <cell r="AN182">
            <v>2.5188000000000001</v>
          </cell>
          <cell r="AS182">
            <v>1.2229772633582936</v>
          </cell>
          <cell r="BC182">
            <v>2.4689700000000001</v>
          </cell>
          <cell r="BD182">
            <v>2.4574199999999999</v>
          </cell>
          <cell r="BE182">
            <v>2.4546199999999998</v>
          </cell>
          <cell r="BJ182">
            <v>1.3045211767710452</v>
          </cell>
          <cell r="CI182">
            <v>2.4705400000000002</v>
          </cell>
          <cell r="CJ182">
            <v>2.4242900000000001</v>
          </cell>
          <cell r="CK182">
            <v>2.4706399999999999</v>
          </cell>
          <cell r="CL182">
            <v>1.2547490025083263</v>
          </cell>
          <cell r="DD182">
            <v>2.4360499999999998</v>
          </cell>
          <cell r="DE182">
            <v>2.50346</v>
          </cell>
          <cell r="DF182">
            <v>2.4546399999999999</v>
          </cell>
          <cell r="DG182">
            <v>1.2683588009854141</v>
          </cell>
          <cell r="DZ182">
            <v>2.55863</v>
          </cell>
          <cell r="EA182">
            <v>2.5029300000000001</v>
          </cell>
          <cell r="EB182">
            <v>2.50291</v>
          </cell>
          <cell r="EC182">
            <v>1.241068221124797</v>
          </cell>
          <cell r="ER182">
            <v>2.4622999999999999</v>
          </cell>
          <cell r="EV182">
            <v>1.320103491538438</v>
          </cell>
        </row>
        <row r="183">
          <cell r="H183">
            <v>2.4795799999999999</v>
          </cell>
          <cell r="I183">
            <v>1.042298686698917</v>
          </cell>
          <cell r="M183">
            <v>2.4116399999999998</v>
          </cell>
          <cell r="N183">
            <v>0.97876268230678853</v>
          </cell>
          <cell r="R183">
            <v>2.5162499999999999</v>
          </cell>
          <cell r="S183">
            <v>1.3033772565964608</v>
          </cell>
          <cell r="Y183">
            <v>2.5117699999999998</v>
          </cell>
          <cell r="Z183">
            <v>2.5206499999999998</v>
          </cell>
          <cell r="AB183">
            <v>1.0759309046757259</v>
          </cell>
          <cell r="AD183">
            <v>2.3389099999999998</v>
          </cell>
          <cell r="AE183">
            <v>2.4074200000000001</v>
          </cell>
          <cell r="AF183">
            <v>2.39975</v>
          </cell>
          <cell r="AL183">
            <v>2.4435699999999998</v>
          </cell>
          <cell r="AM183">
            <v>2.51539</v>
          </cell>
          <cell r="AN183">
            <v>2.50732</v>
          </cell>
          <cell r="AS183">
            <v>1.2143542983040767</v>
          </cell>
          <cell r="BC183">
            <v>2.4580500000000001</v>
          </cell>
          <cell r="BD183">
            <v>2.4465699999999999</v>
          </cell>
          <cell r="BE183">
            <v>2.4438</v>
          </cell>
          <cell r="BJ183">
            <v>1.2900507132005412</v>
          </cell>
          <cell r="CI183">
            <v>2.4595699999999998</v>
          </cell>
          <cell r="CJ183">
            <v>2.41377</v>
          </cell>
          <cell r="CK183">
            <v>2.45967</v>
          </cell>
          <cell r="CL183">
            <v>1.2408982655596201</v>
          </cell>
          <cell r="DD183">
            <v>2.42543</v>
          </cell>
          <cell r="DE183">
            <v>2.4921899999999999</v>
          </cell>
          <cell r="DF183">
            <v>2.4438399999999998</v>
          </cell>
          <cell r="DG183">
            <v>1.2575092947608724</v>
          </cell>
          <cell r="DZ183">
            <v>2.5468099999999998</v>
          </cell>
          <cell r="EA183">
            <v>2.4915600000000002</v>
          </cell>
          <cell r="EB183">
            <v>2.4915500000000002</v>
          </cell>
          <cell r="EC183">
            <v>1.2279425714754044</v>
          </cell>
          <cell r="ER183">
            <v>2.4515799999999999</v>
          </cell>
          <cell r="EV183">
            <v>1.310815425650258</v>
          </cell>
        </row>
        <row r="184">
          <cell r="H184">
            <v>2.4683899999999999</v>
          </cell>
          <cell r="I184">
            <v>1.0376050680778182</v>
          </cell>
          <cell r="M184">
            <v>2.4009900000000002</v>
          </cell>
          <cell r="N184">
            <v>0.98106934257446987</v>
          </cell>
          <cell r="R184">
            <v>2.5049000000000001</v>
          </cell>
          <cell r="S184">
            <v>1.2951350238683546</v>
          </cell>
          <cell r="Y184">
            <v>2.5001099999999998</v>
          </cell>
          <cell r="Z184">
            <v>2.5089399999999999</v>
          </cell>
          <cell r="AB184">
            <v>1.0740142631562311</v>
          </cell>
          <cell r="AD184">
            <v>2.3290899999999999</v>
          </cell>
          <cell r="AE184">
            <v>2.3970699999999998</v>
          </cell>
          <cell r="AF184">
            <v>2.3894299999999999</v>
          </cell>
          <cell r="AL184">
            <v>2.43276</v>
          </cell>
          <cell r="AM184">
            <v>2.504</v>
          </cell>
          <cell r="AN184">
            <v>2.4959699999999998</v>
          </cell>
          <cell r="AS184">
            <v>1.2069311412734596</v>
          </cell>
          <cell r="BC184">
            <v>2.44726</v>
          </cell>
          <cell r="BD184">
            <v>2.4358399999999998</v>
          </cell>
          <cell r="BE184">
            <v>2.43309</v>
          </cell>
          <cell r="BJ184">
            <v>1.28301942182385</v>
          </cell>
          <cell r="CI184">
            <v>2.4487399999999999</v>
          </cell>
          <cell r="CJ184">
            <v>2.4033699999999998</v>
          </cell>
          <cell r="CK184">
            <v>2.4488400000000001</v>
          </cell>
          <cell r="CL184">
            <v>1.2313114926452151</v>
          </cell>
          <cell r="DD184">
            <v>2.41492</v>
          </cell>
          <cell r="DE184">
            <v>2.4810599999999998</v>
          </cell>
          <cell r="DF184">
            <v>2.4331700000000001</v>
          </cell>
          <cell r="DG184">
            <v>1.2438940792454112</v>
          </cell>
          <cell r="DZ184">
            <v>2.53512</v>
          </cell>
          <cell r="EA184">
            <v>2.4803299999999999</v>
          </cell>
          <cell r="EB184">
            <v>2.4803199999999999</v>
          </cell>
          <cell r="EC184">
            <v>1.2240915605350455</v>
          </cell>
          <cell r="ER184">
            <v>2.4409800000000001</v>
          </cell>
          <cell r="EV184">
            <v>1.2924191190835099</v>
          </cell>
        </row>
        <row r="185">
          <cell r="H185">
            <v>2.4573299999999998</v>
          </cell>
          <cell r="I185">
            <v>1.0266477776266214</v>
          </cell>
          <cell r="M185">
            <v>2.39046</v>
          </cell>
          <cell r="N185">
            <v>0.97338110176159454</v>
          </cell>
          <cell r="R185">
            <v>2.4936799999999999</v>
          </cell>
          <cell r="S185">
            <v>1.2806407019656518</v>
          </cell>
          <cell r="Y185">
            <v>2.4885899999999999</v>
          </cell>
          <cell r="Z185">
            <v>2.4973700000000001</v>
          </cell>
          <cell r="AB185">
            <v>1.0618965026527594</v>
          </cell>
          <cell r="AD185">
            <v>2.3193800000000002</v>
          </cell>
          <cell r="AE185">
            <v>2.3868299999999998</v>
          </cell>
          <cell r="AF185">
            <v>2.3792300000000002</v>
          </cell>
          <cell r="AL185">
            <v>2.4220700000000002</v>
          </cell>
          <cell r="AM185">
            <v>2.49274</v>
          </cell>
          <cell r="AN185">
            <v>2.4847600000000001</v>
          </cell>
          <cell r="AS185">
            <v>1.1926450290649093</v>
          </cell>
          <cell r="BC185">
            <v>2.4365999999999999</v>
          </cell>
          <cell r="BD185">
            <v>2.4252400000000001</v>
          </cell>
          <cell r="BE185">
            <v>2.4225099999999999</v>
          </cell>
          <cell r="BJ185">
            <v>1.271116332965283</v>
          </cell>
          <cell r="CI185">
            <v>2.4380299999999999</v>
          </cell>
          <cell r="CJ185">
            <v>2.3931</v>
          </cell>
          <cell r="CK185">
            <v>2.4381300000000001</v>
          </cell>
          <cell r="CL185">
            <v>1.2248803026173594</v>
          </cell>
          <cell r="DD185">
            <v>2.4045399999999999</v>
          </cell>
          <cell r="DE185">
            <v>2.4700500000000001</v>
          </cell>
          <cell r="DF185">
            <v>2.4226200000000002</v>
          </cell>
          <cell r="DG185">
            <v>1.2347735269415683</v>
          </cell>
          <cell r="DZ185">
            <v>2.5235699999999999</v>
          </cell>
          <cell r="EA185">
            <v>2.46923</v>
          </cell>
          <cell r="EB185">
            <v>2.46922</v>
          </cell>
          <cell r="EC185">
            <v>1.2132082105320574</v>
          </cell>
          <cell r="ER185">
            <v>2.4305099999999999</v>
          </cell>
          <cell r="EV185">
            <v>1.2926031612390254</v>
          </cell>
        </row>
        <row r="186">
          <cell r="H186">
            <v>2.4464100000000002</v>
          </cell>
          <cell r="I186">
            <v>1.0231023147901919</v>
          </cell>
          <cell r="M186">
            <v>2.3800500000000002</v>
          </cell>
          <cell r="N186">
            <v>0.96967758352128897</v>
          </cell>
          <cell r="R186">
            <v>2.4825900000000001</v>
          </cell>
          <cell r="S186">
            <v>1.2694964217931926</v>
          </cell>
          <cell r="Y186">
            <v>2.4772099999999999</v>
          </cell>
          <cell r="Z186">
            <v>2.4859399999999998</v>
          </cell>
          <cell r="AB186">
            <v>1.0576379777083034</v>
          </cell>
          <cell r="AD186">
            <v>2.3097799999999999</v>
          </cell>
          <cell r="AE186">
            <v>2.3767100000000001</v>
          </cell>
          <cell r="AF186">
            <v>2.3691499999999999</v>
          </cell>
          <cell r="AL186">
            <v>2.4115000000000002</v>
          </cell>
          <cell r="AM186">
            <v>2.4816199999999999</v>
          </cell>
          <cell r="AN186">
            <v>2.4736699999999998</v>
          </cell>
          <cell r="AS186">
            <v>1.1880028809214682</v>
          </cell>
          <cell r="BC186">
            <v>2.42605</v>
          </cell>
          <cell r="BD186">
            <v>2.4147599999999998</v>
          </cell>
          <cell r="BE186">
            <v>2.4120599999999999</v>
          </cell>
          <cell r="BJ186">
            <v>1.2585208650170987</v>
          </cell>
          <cell r="CI186">
            <v>2.4274399999999998</v>
          </cell>
          <cell r="CJ186">
            <v>2.38293</v>
          </cell>
          <cell r="CK186">
            <v>2.42754</v>
          </cell>
          <cell r="CL186">
            <v>1.2160130753204879</v>
          </cell>
          <cell r="DD186">
            <v>2.3942800000000002</v>
          </cell>
          <cell r="DE186">
            <v>2.4591699999999999</v>
          </cell>
          <cell r="DF186">
            <v>2.4121999999999999</v>
          </cell>
          <cell r="DG186">
            <v>1.22874011130647</v>
          </cell>
          <cell r="DZ186">
            <v>2.5121500000000001</v>
          </cell>
          <cell r="EA186">
            <v>2.4582600000000001</v>
          </cell>
          <cell r="EB186">
            <v>2.45825</v>
          </cell>
          <cell r="EC186">
            <v>1.2049737127244331</v>
          </cell>
          <cell r="ER186">
            <v>2.42015</v>
          </cell>
          <cell r="EV186">
            <v>1.2753699256151663</v>
          </cell>
        </row>
        <row r="187">
          <cell r="H187">
            <v>2.4356100000000001</v>
          </cell>
          <cell r="I187">
            <v>1.0188883337458599</v>
          </cell>
          <cell r="M187">
            <v>2.3697599999999999</v>
          </cell>
          <cell r="N187">
            <v>0.95607355734839139</v>
          </cell>
          <cell r="R187">
            <v>2.4716399999999998</v>
          </cell>
          <cell r="S187">
            <v>1.2711033842081054</v>
          </cell>
          <cell r="Y187">
            <v>2.4659599999999999</v>
          </cell>
          <cell r="Z187">
            <v>2.47465</v>
          </cell>
          <cell r="AB187">
            <v>1.0434943944266362</v>
          </cell>
          <cell r="AD187">
            <v>2.3002799999999999</v>
          </cell>
          <cell r="AE187">
            <v>2.3666999999999998</v>
          </cell>
          <cell r="AF187">
            <v>2.3591799999999998</v>
          </cell>
          <cell r="AL187">
            <v>2.4010600000000002</v>
          </cell>
          <cell r="AM187">
            <v>2.4706199999999998</v>
          </cell>
          <cell r="AN187">
            <v>2.46271</v>
          </cell>
          <cell r="AS187">
            <v>1.1781592252191331</v>
          </cell>
          <cell r="BC187">
            <v>2.4156300000000002</v>
          </cell>
          <cell r="BD187">
            <v>2.4043999999999999</v>
          </cell>
          <cell r="BE187">
            <v>2.4017200000000001</v>
          </cell>
          <cell r="BJ187">
            <v>1.2495569061723444</v>
          </cell>
          <cell r="CI187">
            <v>2.4169800000000001</v>
          </cell>
          <cell r="CJ187">
            <v>2.3728899999999999</v>
          </cell>
          <cell r="CK187">
            <v>2.4170699999999998</v>
          </cell>
          <cell r="CL187">
            <v>1.2117772604545163</v>
          </cell>
          <cell r="DD187">
            <v>2.3841399999999999</v>
          </cell>
          <cell r="DE187">
            <v>2.44842</v>
          </cell>
          <cell r="DF187">
            <v>2.4018899999999999</v>
          </cell>
          <cell r="DG187">
            <v>1.2230968171746959</v>
          </cell>
          <cell r="DZ187">
            <v>2.5008699999999999</v>
          </cell>
          <cell r="EA187">
            <v>2.4474200000000002</v>
          </cell>
          <cell r="EB187">
            <v>2.4474</v>
          </cell>
          <cell r="EC187">
            <v>1.1884424442598629</v>
          </cell>
          <cell r="ER187">
            <v>2.4098999999999999</v>
          </cell>
          <cell r="EV187">
            <v>1.2728793347385192</v>
          </cell>
        </row>
        <row r="188">
          <cell r="H188">
            <v>2.4249299999999998</v>
          </cell>
          <cell r="I188">
            <v>1.0001766909604193</v>
          </cell>
          <cell r="M188">
            <v>2.3595899999999999</v>
          </cell>
          <cell r="N188">
            <v>0.95167270749141331</v>
          </cell>
          <cell r="R188">
            <v>2.4607999999999999</v>
          </cell>
          <cell r="S188">
            <v>1.2533150123830161</v>
          </cell>
          <cell r="Y188">
            <v>2.4548399999999999</v>
          </cell>
          <cell r="Z188">
            <v>2.4634800000000001</v>
          </cell>
          <cell r="AB188">
            <v>1.0386614103383707</v>
          </cell>
          <cell r="AD188">
            <v>2.2909000000000002</v>
          </cell>
          <cell r="AE188">
            <v>2.3568099999999998</v>
          </cell>
          <cell r="AF188">
            <v>2.3493200000000001</v>
          </cell>
          <cell r="AL188">
            <v>2.39073</v>
          </cell>
          <cell r="AM188">
            <v>2.4597500000000001</v>
          </cell>
          <cell r="AN188">
            <v>2.4518800000000001</v>
          </cell>
          <cell r="AS188">
            <v>1.1670362667504097</v>
          </cell>
          <cell r="BC188">
            <v>2.4053200000000001</v>
          </cell>
          <cell r="BD188">
            <v>2.3941599999999998</v>
          </cell>
          <cell r="BE188">
            <v>2.3915000000000002</v>
          </cell>
          <cell r="BJ188">
            <v>1.2400143033999278</v>
          </cell>
          <cell r="CI188">
            <v>2.4066299999999998</v>
          </cell>
          <cell r="CJ188">
            <v>2.3629500000000001</v>
          </cell>
          <cell r="CK188">
            <v>2.40673</v>
          </cell>
          <cell r="CL188">
            <v>1.1969983807802453</v>
          </cell>
          <cell r="DD188">
            <v>2.3741099999999999</v>
          </cell>
          <cell r="DE188">
            <v>2.4377900000000001</v>
          </cell>
          <cell r="DF188">
            <v>2.3917000000000002</v>
          </cell>
          <cell r="DG188">
            <v>1.2082779611624073</v>
          </cell>
          <cell r="DZ188">
            <v>2.4897200000000002</v>
          </cell>
          <cell r="EA188">
            <v>2.4367000000000001</v>
          </cell>
          <cell r="EB188">
            <v>2.43669</v>
          </cell>
          <cell r="EC188">
            <v>1.1843052983884217</v>
          </cell>
          <cell r="ER188">
            <v>2.3997799999999998</v>
          </cell>
          <cell r="EV188">
            <v>1.2612796273394622</v>
          </cell>
        </row>
        <row r="189">
          <cell r="H189">
            <v>2.41438</v>
          </cell>
          <cell r="I189">
            <v>0.99369795896930846</v>
          </cell>
          <cell r="M189">
            <v>2.3495400000000002</v>
          </cell>
          <cell r="N189">
            <v>0.94638510668820786</v>
          </cell>
          <cell r="R189">
            <v>2.4500999999999999</v>
          </cell>
          <cell r="S189">
            <v>1.2527098433512407</v>
          </cell>
          <cell r="Y189">
            <v>2.4438499999999999</v>
          </cell>
          <cell r="Z189">
            <v>2.4524499999999998</v>
          </cell>
          <cell r="AB189">
            <v>1.024006372290609</v>
          </cell>
          <cell r="AD189">
            <v>2.2816200000000002</v>
          </cell>
          <cell r="AE189">
            <v>2.3470200000000001</v>
          </cell>
          <cell r="AF189">
            <v>2.3395800000000002</v>
          </cell>
          <cell r="AL189">
            <v>2.3805299999999998</v>
          </cell>
          <cell r="AM189">
            <v>2.4489999999999998</v>
          </cell>
          <cell r="AN189">
            <v>2.4411800000000001</v>
          </cell>
          <cell r="AS189">
            <v>1.1604351222394005</v>
          </cell>
          <cell r="BC189">
            <v>2.39514</v>
          </cell>
          <cell r="BD189">
            <v>2.3840300000000001</v>
          </cell>
          <cell r="BE189">
            <v>2.3813900000000001</v>
          </cell>
          <cell r="BJ189">
            <v>1.2328125328917583</v>
          </cell>
          <cell r="CI189">
            <v>2.3963999999999999</v>
          </cell>
          <cell r="CJ189">
            <v>2.3531300000000002</v>
          </cell>
          <cell r="CK189">
            <v>2.3965000000000001</v>
          </cell>
          <cell r="CL189">
            <v>1.1857061602420504</v>
          </cell>
          <cell r="DD189">
            <v>2.3641899999999998</v>
          </cell>
          <cell r="DE189">
            <v>2.4272800000000001</v>
          </cell>
          <cell r="DF189">
            <v>2.3816299999999999</v>
          </cell>
          <cell r="DG189">
            <v>1.2050410488464447</v>
          </cell>
          <cell r="DZ189">
            <v>2.4786999999999999</v>
          </cell>
          <cell r="EA189">
            <v>2.42611</v>
          </cell>
          <cell r="EB189">
            <v>2.4260899999999999</v>
          </cell>
          <cell r="EC189">
            <v>1.1692608521092218</v>
          </cell>
          <cell r="ER189">
            <v>2.3897599999999999</v>
          </cell>
          <cell r="EV189">
            <v>1.2507483606292169</v>
          </cell>
        </row>
        <row r="190">
          <cell r="H190">
            <v>2.40395</v>
          </cell>
          <cell r="I190">
            <v>0.99184573791899489</v>
          </cell>
          <cell r="M190">
            <v>2.3395999999999999</v>
          </cell>
          <cell r="N190">
            <v>0.93662786133985598</v>
          </cell>
          <cell r="R190">
            <v>2.4395099999999998</v>
          </cell>
          <cell r="S190">
            <v>1.2380496808219732</v>
          </cell>
          <cell r="Y190">
            <v>2.4329999999999998</v>
          </cell>
          <cell r="Z190">
            <v>2.4415499999999999</v>
          </cell>
          <cell r="AB190">
            <v>1.0175601467659057</v>
          </cell>
          <cell r="AD190">
            <v>2.27244</v>
          </cell>
          <cell r="AE190">
            <v>2.3373499999999998</v>
          </cell>
          <cell r="AF190">
            <v>2.3299500000000002</v>
          </cell>
          <cell r="AL190">
            <v>2.3704399999999999</v>
          </cell>
          <cell r="AM190">
            <v>2.43838</v>
          </cell>
          <cell r="AN190">
            <v>2.4306000000000001</v>
          </cell>
          <cell r="AS190">
            <v>1.1542014747791818</v>
          </cell>
          <cell r="BC190">
            <v>2.3850600000000002</v>
          </cell>
          <cell r="BD190">
            <v>2.3740199999999998</v>
          </cell>
          <cell r="BE190">
            <v>2.37141</v>
          </cell>
          <cell r="BJ190">
            <v>1.2280249003331356</v>
          </cell>
          <cell r="CI190">
            <v>2.3862899999999998</v>
          </cell>
          <cell r="CJ190">
            <v>2.3434200000000001</v>
          </cell>
          <cell r="CK190">
            <v>2.3863799999999999</v>
          </cell>
          <cell r="CL190">
            <v>1.1765217744106327</v>
          </cell>
          <cell r="DD190">
            <v>2.35439</v>
          </cell>
          <cell r="DE190">
            <v>2.41689</v>
          </cell>
          <cell r="DF190">
            <v>2.3716599999999999</v>
          </cell>
          <cell r="DG190">
            <v>1.1942956424486617</v>
          </cell>
          <cell r="DZ190">
            <v>2.4678100000000001</v>
          </cell>
          <cell r="EA190">
            <v>2.4156300000000002</v>
          </cell>
          <cell r="EB190">
            <v>2.4156200000000001</v>
          </cell>
          <cell r="EC190">
            <v>1.1696666805374178</v>
          </cell>
          <cell r="ER190">
            <v>2.3798599999999999</v>
          </cell>
          <cell r="EV190">
            <v>1.2453574454465155</v>
          </cell>
        </row>
        <row r="191">
          <cell r="H191">
            <v>2.39364</v>
          </cell>
          <cell r="I191">
            <v>0.97485359339755107</v>
          </cell>
          <cell r="M191">
            <v>2.32978</v>
          </cell>
          <cell r="N191">
            <v>0.92164425759055923</v>
          </cell>
          <cell r="R191">
            <v>2.4290500000000002</v>
          </cell>
          <cell r="S191">
            <v>1.2366271706707455</v>
          </cell>
          <cell r="Y191">
            <v>2.4222700000000001</v>
          </cell>
          <cell r="Z191">
            <v>2.4307799999999999</v>
          </cell>
          <cell r="AB191">
            <v>1.0112015333365587</v>
          </cell>
          <cell r="AD191">
            <v>2.2633700000000001</v>
          </cell>
          <cell r="AE191">
            <v>2.3277899999999998</v>
          </cell>
          <cell r="AF191">
            <v>2.3204199999999999</v>
          </cell>
          <cell r="AL191">
            <v>2.3604599999999998</v>
          </cell>
          <cell r="AM191">
            <v>2.42787</v>
          </cell>
          <cell r="AN191">
            <v>2.42014</v>
          </cell>
          <cell r="AS191">
            <v>1.1374095366611936</v>
          </cell>
          <cell r="BC191">
            <v>2.3751000000000002</v>
          </cell>
          <cell r="BD191">
            <v>2.3641200000000002</v>
          </cell>
          <cell r="BE191">
            <v>2.3615300000000001</v>
          </cell>
          <cell r="BJ191">
            <v>1.2132148135315379</v>
          </cell>
          <cell r="CI191">
            <v>2.37629</v>
          </cell>
          <cell r="CJ191">
            <v>2.3338199999999998</v>
          </cell>
          <cell r="CK191">
            <v>2.3763800000000002</v>
          </cell>
          <cell r="CL191">
            <v>1.1665730936509799</v>
          </cell>
          <cell r="DD191">
            <v>2.3446899999999999</v>
          </cell>
          <cell r="DE191">
            <v>2.4066100000000001</v>
          </cell>
          <cell r="DF191">
            <v>2.3618100000000002</v>
          </cell>
          <cell r="DG191">
            <v>1.1842624462605755</v>
          </cell>
          <cell r="DZ191">
            <v>2.4570400000000001</v>
          </cell>
          <cell r="EA191">
            <v>2.4052799999999999</v>
          </cell>
          <cell r="EB191">
            <v>2.4052699999999998</v>
          </cell>
          <cell r="EC191">
            <v>1.1607321545927807</v>
          </cell>
          <cell r="ER191">
            <v>2.3700700000000001</v>
          </cell>
          <cell r="EV191">
            <v>1.2269419465544829</v>
          </cell>
        </row>
        <row r="192">
          <cell r="H192">
            <v>2.3834499999999998</v>
          </cell>
          <cell r="I192">
            <v>0.97135832129580102</v>
          </cell>
          <cell r="M192">
            <v>2.3200699999999999</v>
          </cell>
          <cell r="N192">
            <v>0.92082528635195615</v>
          </cell>
          <cell r="R192">
            <v>2.4186999999999999</v>
          </cell>
          <cell r="S192">
            <v>1.2298751454919987</v>
          </cell>
          <cell r="Y192">
            <v>2.4116599999999999</v>
          </cell>
          <cell r="Z192">
            <v>2.4201299999999999</v>
          </cell>
          <cell r="AB192">
            <v>1.004965552609427</v>
          </cell>
          <cell r="AD192">
            <v>2.2543899999999999</v>
          </cell>
          <cell r="AE192">
            <v>2.31833</v>
          </cell>
          <cell r="AF192">
            <v>2.3109999999999999</v>
          </cell>
          <cell r="AL192">
            <v>2.3506</v>
          </cell>
          <cell r="AM192">
            <v>2.4174899999999999</v>
          </cell>
          <cell r="AN192">
            <v>2.4097900000000001</v>
          </cell>
          <cell r="AS192">
            <v>1.1350476847460378</v>
          </cell>
          <cell r="BC192">
            <v>2.3652600000000001</v>
          </cell>
          <cell r="BD192">
            <v>2.3543400000000001</v>
          </cell>
          <cell r="BE192">
            <v>2.3517600000000001</v>
          </cell>
          <cell r="BJ192">
            <v>1.2120127027386296</v>
          </cell>
          <cell r="CI192">
            <v>2.3664100000000001</v>
          </cell>
          <cell r="CJ192">
            <v>2.3243200000000002</v>
          </cell>
          <cell r="CK192">
            <v>2.3664999999999998</v>
          </cell>
          <cell r="CL192">
            <v>1.1617583679128796</v>
          </cell>
          <cell r="DD192">
            <v>2.3351000000000002</v>
          </cell>
          <cell r="DE192">
            <v>2.3964599999999998</v>
          </cell>
          <cell r="DF192">
            <v>2.3520699999999999</v>
          </cell>
          <cell r="DG192">
            <v>1.1778015367460704</v>
          </cell>
          <cell r="DZ192">
            <v>2.4463900000000001</v>
          </cell>
          <cell r="EA192">
            <v>2.3950399999999998</v>
          </cell>
          <cell r="EB192">
            <v>2.3950300000000002</v>
          </cell>
          <cell r="EC192">
            <v>1.1411856919290031</v>
          </cell>
          <cell r="ER192">
            <v>2.3603800000000001</v>
          </cell>
          <cell r="EV192">
            <v>1.2193376498839115</v>
          </cell>
        </row>
        <row r="193">
          <cell r="H193">
            <v>2.37338</v>
          </cell>
          <cell r="I193">
            <v>0.96240643006062498</v>
          </cell>
          <cell r="M193">
            <v>2.31047</v>
          </cell>
          <cell r="N193">
            <v>0.91062384766793514</v>
          </cell>
          <cell r="R193">
            <v>2.4084699999999999</v>
          </cell>
          <cell r="S193">
            <v>1.2132951110588319</v>
          </cell>
          <cell r="Y193">
            <v>2.4011800000000001</v>
          </cell>
          <cell r="Z193">
            <v>2.4096000000000002</v>
          </cell>
          <cell r="AB193">
            <v>1.0030566057177559</v>
          </cell>
          <cell r="AD193">
            <v>2.24552</v>
          </cell>
          <cell r="AE193">
            <v>2.30898</v>
          </cell>
          <cell r="AF193">
            <v>2.3016800000000002</v>
          </cell>
          <cell r="AL193">
            <v>2.3408500000000001</v>
          </cell>
          <cell r="AM193">
            <v>2.4072300000000002</v>
          </cell>
          <cell r="AN193">
            <v>2.3995700000000002</v>
          </cell>
          <cell r="AS193">
            <v>1.1249852884818168</v>
          </cell>
          <cell r="BC193">
            <v>2.3555199999999998</v>
          </cell>
          <cell r="BD193">
            <v>2.3446600000000002</v>
          </cell>
          <cell r="BE193">
            <v>2.3420999999999998</v>
          </cell>
          <cell r="BJ193">
            <v>1.1995072391455253</v>
          </cell>
          <cell r="CI193">
            <v>2.35663</v>
          </cell>
          <cell r="CJ193">
            <v>2.3149299999999999</v>
          </cell>
          <cell r="CK193">
            <v>2.3567200000000001</v>
          </cell>
          <cell r="CL193">
            <v>1.1564702231756652</v>
          </cell>
          <cell r="DD193">
            <v>2.3256199999999998</v>
          </cell>
          <cell r="DE193">
            <v>2.3864200000000002</v>
          </cell>
          <cell r="DF193">
            <v>2.3424399999999999</v>
          </cell>
          <cell r="DG193">
            <v>1.1610560274715187</v>
          </cell>
          <cell r="DZ193">
            <v>2.4358599999999999</v>
          </cell>
          <cell r="EA193">
            <v>2.3849200000000002</v>
          </cell>
          <cell r="EB193">
            <v>2.3849100000000001</v>
          </cell>
          <cell r="EC193">
            <v>1.1359329185500755</v>
          </cell>
          <cell r="ER193">
            <v>2.3508</v>
          </cell>
          <cell r="EV193">
            <v>1.2075722623428042</v>
          </cell>
        </row>
        <row r="194">
          <cell r="H194">
            <v>2.3634200000000001</v>
          </cell>
          <cell r="I194">
            <v>0.96289562558027342</v>
          </cell>
          <cell r="M194">
            <v>2.30097</v>
          </cell>
          <cell r="N194">
            <v>0.90083467570356568</v>
          </cell>
          <cell r="R194">
            <v>2.3983599999999998</v>
          </cell>
          <cell r="S194">
            <v>1.2103890364327796</v>
          </cell>
          <cell r="Y194">
            <v>2.3908200000000002</v>
          </cell>
          <cell r="Z194">
            <v>2.3992</v>
          </cell>
          <cell r="AB194">
            <v>0.99178095840191105</v>
          </cell>
          <cell r="AD194">
            <v>2.2367400000000002</v>
          </cell>
          <cell r="AE194">
            <v>2.2997299999999998</v>
          </cell>
          <cell r="AF194">
            <v>2.2924699999999998</v>
          </cell>
          <cell r="AL194">
            <v>2.33121</v>
          </cell>
          <cell r="AM194">
            <v>2.3970799999999999</v>
          </cell>
          <cell r="AN194">
            <v>2.3894600000000001</v>
          </cell>
          <cell r="AS194">
            <v>1.1156810537957806</v>
          </cell>
          <cell r="BC194">
            <v>2.3458899999999998</v>
          </cell>
          <cell r="BD194">
            <v>2.3350900000000001</v>
          </cell>
          <cell r="BE194">
            <v>2.3325499999999999</v>
          </cell>
          <cell r="BJ194">
            <v>1.1911645169313534</v>
          </cell>
          <cell r="CI194">
            <v>2.3469600000000002</v>
          </cell>
          <cell r="CJ194">
            <v>2.3056399999999999</v>
          </cell>
          <cell r="CK194">
            <v>2.3470499999999999</v>
          </cell>
          <cell r="CL194">
            <v>1.1424744347654503</v>
          </cell>
          <cell r="DD194">
            <v>2.3162400000000001</v>
          </cell>
          <cell r="DE194">
            <v>2.37649</v>
          </cell>
          <cell r="DF194">
            <v>2.3329200000000001</v>
          </cell>
          <cell r="DG194">
            <v>1.1578274891117513</v>
          </cell>
          <cell r="DZ194">
            <v>2.4254500000000001</v>
          </cell>
          <cell r="EA194">
            <v>2.3749199999999999</v>
          </cell>
          <cell r="EB194">
            <v>2.3748999999999998</v>
          </cell>
          <cell r="EC194">
            <v>1.1326230953609961</v>
          </cell>
          <cell r="ER194">
            <v>2.3413300000000001</v>
          </cell>
          <cell r="EV194">
            <v>1.2065596769601505</v>
          </cell>
        </row>
        <row r="195">
          <cell r="H195">
            <v>2.3535699999999999</v>
          </cell>
          <cell r="I195">
            <v>0.95828198202729808</v>
          </cell>
          <cell r="M195">
            <v>2.2915899999999998</v>
          </cell>
          <cell r="N195">
            <v>0.89565059437335393</v>
          </cell>
          <cell r="R195">
            <v>2.38836</v>
          </cell>
          <cell r="S195">
            <v>1.1979638227084255</v>
          </cell>
          <cell r="Y195">
            <v>2.3805700000000001</v>
          </cell>
          <cell r="Z195">
            <v>2.3889100000000001</v>
          </cell>
          <cell r="AB195">
            <v>0.98095241920459486</v>
          </cell>
          <cell r="AD195">
            <v>2.2280600000000002</v>
          </cell>
          <cell r="AE195">
            <v>2.2905799999999998</v>
          </cell>
          <cell r="AF195">
            <v>2.28335</v>
          </cell>
          <cell r="AL195">
            <v>2.3216700000000001</v>
          </cell>
          <cell r="AM195">
            <v>2.3870399999999998</v>
          </cell>
          <cell r="AN195">
            <v>2.3794599999999999</v>
          </cell>
          <cell r="AS195">
            <v>1.1071599559875356</v>
          </cell>
          <cell r="BC195">
            <v>2.33636</v>
          </cell>
          <cell r="BD195">
            <v>2.3256199999999998</v>
          </cell>
          <cell r="BE195">
            <v>2.3231099999999998</v>
          </cell>
          <cell r="BJ195">
            <v>1.1812271018081244</v>
          </cell>
          <cell r="CI195">
            <v>2.3374000000000001</v>
          </cell>
          <cell r="CJ195">
            <v>2.2964600000000002</v>
          </cell>
          <cell r="CK195">
            <v>2.3374899999999998</v>
          </cell>
          <cell r="CL195">
            <v>1.140536194641717</v>
          </cell>
          <cell r="DD195">
            <v>2.3069700000000002</v>
          </cell>
          <cell r="DE195">
            <v>2.3666700000000001</v>
          </cell>
          <cell r="DF195">
            <v>2.3235000000000001</v>
          </cell>
          <cell r="DG195">
            <v>1.1474103915460887</v>
          </cell>
          <cell r="DZ195">
            <v>2.4151600000000002</v>
          </cell>
          <cell r="EA195">
            <v>2.3650199999999999</v>
          </cell>
          <cell r="EB195">
            <v>2.3650099999999998</v>
          </cell>
          <cell r="EC195">
            <v>1.117348632699855</v>
          </cell>
          <cell r="ER195">
            <v>2.33196</v>
          </cell>
          <cell r="EV195">
            <v>1.1972338985883901</v>
          </cell>
        </row>
        <row r="196">
          <cell r="H196">
            <v>2.3438300000000001</v>
          </cell>
          <cell r="I196">
            <v>0.93966746748663788</v>
          </cell>
          <cell r="M196">
            <v>2.2823099999999998</v>
          </cell>
          <cell r="N196">
            <v>0.89098953564237249</v>
          </cell>
          <cell r="R196">
            <v>2.3784700000000001</v>
          </cell>
          <cell r="S196">
            <v>1.1855971759437978</v>
          </cell>
          <cell r="Y196">
            <v>2.3704499999999999</v>
          </cell>
          <cell r="Z196">
            <v>2.3787400000000001</v>
          </cell>
          <cell r="AB196">
            <v>0.9746461985604693</v>
          </cell>
          <cell r="AD196">
            <v>2.2194699999999998</v>
          </cell>
          <cell r="AE196">
            <v>2.2815300000000001</v>
          </cell>
          <cell r="AF196">
            <v>2.27434</v>
          </cell>
          <cell r="AL196">
            <v>2.3122400000000001</v>
          </cell>
          <cell r="AM196">
            <v>2.3771200000000001</v>
          </cell>
          <cell r="AN196">
            <v>2.36958</v>
          </cell>
          <cell r="AS196">
            <v>1.1022836033240946</v>
          </cell>
          <cell r="BC196">
            <v>2.32694</v>
          </cell>
          <cell r="BD196">
            <v>2.3162600000000002</v>
          </cell>
          <cell r="BE196">
            <v>2.3137699999999999</v>
          </cell>
          <cell r="BJ196">
            <v>1.1741123205764037</v>
          </cell>
          <cell r="CI196">
            <v>2.32795</v>
          </cell>
          <cell r="CJ196">
            <v>2.2873700000000001</v>
          </cell>
          <cell r="CK196">
            <v>2.32803</v>
          </cell>
          <cell r="CL196">
            <v>1.1300941311576107</v>
          </cell>
          <cell r="DD196">
            <v>2.2978000000000001</v>
          </cell>
          <cell r="DE196">
            <v>2.3569599999999999</v>
          </cell>
          <cell r="DF196">
            <v>2.3141799999999999</v>
          </cell>
          <cell r="DG196">
            <v>1.1350914760630548</v>
          </cell>
          <cell r="DZ196">
            <v>2.4049900000000002</v>
          </cell>
          <cell r="EA196">
            <v>2.3552399999999998</v>
          </cell>
          <cell r="EB196">
            <v>2.3552300000000002</v>
          </cell>
          <cell r="EC196">
            <v>1.1084897093294188</v>
          </cell>
          <cell r="ER196">
            <v>2.3226900000000001</v>
          </cell>
          <cell r="EV196">
            <v>1.1847885672420233</v>
          </cell>
        </row>
        <row r="197">
          <cell r="H197">
            <v>2.3342000000000001</v>
          </cell>
          <cell r="I197">
            <v>0.93961497528627369</v>
          </cell>
          <cell r="M197">
            <v>2.2731300000000001</v>
          </cell>
          <cell r="N197">
            <v>0.8915039295518401</v>
          </cell>
          <cell r="R197">
            <v>2.3687</v>
          </cell>
          <cell r="S197">
            <v>1.1819866534221735</v>
          </cell>
          <cell r="Y197">
            <v>2.3604400000000001</v>
          </cell>
          <cell r="Z197">
            <v>2.36869</v>
          </cell>
          <cell r="AB197">
            <v>0.9733210747477905</v>
          </cell>
          <cell r="AD197">
            <v>2.2109700000000001</v>
          </cell>
          <cell r="AE197">
            <v>2.27258</v>
          </cell>
          <cell r="AF197">
            <v>2.2654299999999998</v>
          </cell>
          <cell r="AL197">
            <v>2.3029199999999999</v>
          </cell>
          <cell r="AM197">
            <v>2.3673000000000002</v>
          </cell>
          <cell r="AN197">
            <v>2.3597999999999999</v>
          </cell>
          <cell r="AS197">
            <v>1.0873292144837343</v>
          </cell>
          <cell r="BC197">
            <v>2.3176299999999999</v>
          </cell>
          <cell r="BD197">
            <v>2.30701</v>
          </cell>
          <cell r="BE197">
            <v>2.3045300000000002</v>
          </cell>
          <cell r="BJ197">
            <v>1.1602177790610568</v>
          </cell>
          <cell r="CI197">
            <v>2.3186</v>
          </cell>
          <cell r="CJ197">
            <v>2.2783899999999999</v>
          </cell>
          <cell r="CK197">
            <v>2.3186800000000001</v>
          </cell>
          <cell r="CL197">
            <v>1.1222427487938003</v>
          </cell>
          <cell r="DD197">
            <v>2.2887300000000002</v>
          </cell>
          <cell r="DE197">
            <v>2.34735</v>
          </cell>
          <cell r="DF197">
            <v>2.30497</v>
          </cell>
          <cell r="DG197">
            <v>1.1365033749972664</v>
          </cell>
          <cell r="DZ197">
            <v>2.39493</v>
          </cell>
          <cell r="EA197">
            <v>2.3455599999999999</v>
          </cell>
          <cell r="EB197">
            <v>2.3455499999999998</v>
          </cell>
          <cell r="EC197">
            <v>1.0975240132344855</v>
          </cell>
          <cell r="ER197">
            <v>2.31352</v>
          </cell>
          <cell r="EV197">
            <v>1.1782077473747599</v>
          </cell>
        </row>
        <row r="198">
          <cell r="H198">
            <v>2.3246799999999999</v>
          </cell>
          <cell r="I198">
            <v>0.92562886843206016</v>
          </cell>
          <cell r="M198">
            <v>2.2640500000000001</v>
          </cell>
          <cell r="N198">
            <v>0.87845931540164734</v>
          </cell>
          <cell r="R198">
            <v>2.3590300000000002</v>
          </cell>
          <cell r="S198">
            <v>1.1787831791079117</v>
          </cell>
          <cell r="Y198">
            <v>2.3505400000000001</v>
          </cell>
          <cell r="Z198">
            <v>2.3587500000000001</v>
          </cell>
          <cell r="AB198">
            <v>0.96818323241376625</v>
          </cell>
          <cell r="AD198">
            <v>2.2025700000000001</v>
          </cell>
          <cell r="AE198">
            <v>2.2637299999999998</v>
          </cell>
          <cell r="AF198">
            <v>2.2566099999999998</v>
          </cell>
          <cell r="AL198">
            <v>2.2936999999999999</v>
          </cell>
          <cell r="AM198">
            <v>2.3576000000000001</v>
          </cell>
          <cell r="AN198">
            <v>2.3501300000000001</v>
          </cell>
          <cell r="AS198">
            <v>1.0843175558887808</v>
          </cell>
          <cell r="BC198">
            <v>2.3084099999999999</v>
          </cell>
          <cell r="BD198">
            <v>2.2978499999999999</v>
          </cell>
          <cell r="BE198">
            <v>2.2953899999999998</v>
          </cell>
          <cell r="BJ198">
            <v>1.1546377836655353</v>
          </cell>
          <cell r="CI198">
            <v>2.3093499999999998</v>
          </cell>
          <cell r="CJ198">
            <v>2.2694999999999999</v>
          </cell>
          <cell r="CK198">
            <v>2.3094299999999999</v>
          </cell>
          <cell r="CL198">
            <v>1.115686410226191</v>
          </cell>
          <cell r="DD198">
            <v>2.2797499999999999</v>
          </cell>
          <cell r="DE198">
            <v>2.33786</v>
          </cell>
          <cell r="DF198">
            <v>2.2958599999999998</v>
          </cell>
          <cell r="DG198">
            <v>1.1182606976869458</v>
          </cell>
          <cell r="DZ198">
            <v>2.3849800000000001</v>
          </cell>
          <cell r="EA198">
            <v>2.3359899999999998</v>
          </cell>
          <cell r="EB198">
            <v>2.3359800000000002</v>
          </cell>
          <cell r="EC198">
            <v>1.0902897338564976</v>
          </cell>
          <cell r="ER198">
            <v>2.3044500000000001</v>
          </cell>
          <cell r="EV198">
            <v>1.1685507077248136</v>
          </cell>
        </row>
        <row r="199">
          <cell r="H199">
            <v>2.3152699999999999</v>
          </cell>
          <cell r="I199">
            <v>0.93038599243988607</v>
          </cell>
          <cell r="M199">
            <v>2.25508</v>
          </cell>
          <cell r="N199">
            <v>0.87513572519926086</v>
          </cell>
          <cell r="R199">
            <v>2.3494700000000002</v>
          </cell>
          <cell r="S199">
            <v>1.1758139571087511</v>
          </cell>
          <cell r="Y199">
            <v>2.3407499999999999</v>
          </cell>
          <cell r="Z199">
            <v>2.3489200000000001</v>
          </cell>
          <cell r="AB199">
            <v>0.95406977883794042</v>
          </cell>
          <cell r="AD199">
            <v>2.1942599999999999</v>
          </cell>
          <cell r="AE199">
            <v>2.2549700000000001</v>
          </cell>
          <cell r="AF199">
            <v>2.2478899999999999</v>
          </cell>
          <cell r="AL199">
            <v>2.2845800000000001</v>
          </cell>
          <cell r="AM199">
            <v>2.3479999999999999</v>
          </cell>
          <cell r="AN199">
            <v>2.3405800000000001</v>
          </cell>
          <cell r="AS199">
            <v>1.0741596163015288</v>
          </cell>
          <cell r="BC199">
            <v>2.2993000000000001</v>
          </cell>
          <cell r="BD199">
            <v>2.2887900000000001</v>
          </cell>
          <cell r="BE199">
            <v>2.2863500000000001</v>
          </cell>
          <cell r="BJ199">
            <v>1.1424014308807351</v>
          </cell>
          <cell r="CI199">
            <v>2.3001999999999998</v>
          </cell>
          <cell r="CJ199">
            <v>2.2606999999999999</v>
          </cell>
          <cell r="CK199">
            <v>2.3002899999999999</v>
          </cell>
          <cell r="CL199">
            <v>1.1007457940792609</v>
          </cell>
          <cell r="DD199">
            <v>2.27088</v>
          </cell>
          <cell r="DE199">
            <v>2.3284600000000002</v>
          </cell>
          <cell r="DF199">
            <v>2.2868400000000002</v>
          </cell>
          <cell r="DG199">
            <v>1.1109789081782395</v>
          </cell>
          <cell r="DZ199">
            <v>2.37514</v>
          </cell>
          <cell r="EA199">
            <v>2.32653</v>
          </cell>
          <cell r="EB199">
            <v>2.3265199999999999</v>
          </cell>
          <cell r="EC199">
            <v>1.0853332488005574</v>
          </cell>
          <cell r="ER199">
            <v>2.2954699999999999</v>
          </cell>
          <cell r="EV199">
            <v>1.1508618784741298</v>
          </cell>
        </row>
        <row r="200">
          <cell r="H200">
            <v>2.3059500000000002</v>
          </cell>
          <cell r="I200">
            <v>0.92171340607527519</v>
          </cell>
          <cell r="M200">
            <v>2.2462</v>
          </cell>
          <cell r="N200">
            <v>0.86809868116399791</v>
          </cell>
          <cell r="R200">
            <v>2.3400099999999999</v>
          </cell>
          <cell r="S200">
            <v>1.1637646438706906</v>
          </cell>
          <cell r="Y200">
            <v>2.33107</v>
          </cell>
          <cell r="Z200">
            <v>2.3391999999999999</v>
          </cell>
          <cell r="AB200">
            <v>0.94062234233249775</v>
          </cell>
          <cell r="AD200">
            <v>2.1860300000000001</v>
          </cell>
          <cell r="AE200">
            <v>2.2463099999999998</v>
          </cell>
          <cell r="AF200">
            <v>2.2392599999999998</v>
          </cell>
          <cell r="AL200">
            <v>2.27555</v>
          </cell>
          <cell r="AM200">
            <v>2.3385099999999999</v>
          </cell>
          <cell r="AN200">
            <v>2.3311199999999999</v>
          </cell>
          <cell r="AS200">
            <v>1.0637297359485931</v>
          </cell>
          <cell r="BC200">
            <v>2.2902900000000002</v>
          </cell>
          <cell r="BD200">
            <v>2.27983</v>
          </cell>
          <cell r="BE200">
            <v>2.2774200000000002</v>
          </cell>
          <cell r="BJ200">
            <v>1.1413983222521296</v>
          </cell>
          <cell r="CI200">
            <v>2.29115</v>
          </cell>
          <cell r="CJ200">
            <v>2.2520099999999998</v>
          </cell>
          <cell r="CK200">
            <v>2.2912400000000002</v>
          </cell>
          <cell r="CL200">
            <v>1.0968024798987397</v>
          </cell>
          <cell r="DD200">
            <v>2.2621000000000002</v>
          </cell>
          <cell r="DE200">
            <v>2.3191700000000002</v>
          </cell>
          <cell r="DF200">
            <v>2.2779199999999999</v>
          </cell>
          <cell r="DG200">
            <v>1.1064717296300763</v>
          </cell>
          <cell r="DZ200">
            <v>2.3654099999999998</v>
          </cell>
          <cell r="EA200">
            <v>2.31717</v>
          </cell>
          <cell r="EB200">
            <v>2.3171599999999999</v>
          </cell>
          <cell r="EC200">
            <v>1.0798905270421599</v>
          </cell>
          <cell r="ER200">
            <v>2.2866</v>
          </cell>
          <cell r="EV200">
            <v>1.1486791849897315</v>
          </cell>
        </row>
        <row r="201">
          <cell r="H201">
            <v>2.2967499999999998</v>
          </cell>
          <cell r="I201">
            <v>0.90808744273851438</v>
          </cell>
          <cell r="M201">
            <v>2.2374200000000002</v>
          </cell>
          <cell r="N201">
            <v>0.86180848117600739</v>
          </cell>
          <cell r="R201">
            <v>2.3306499999999999</v>
          </cell>
          <cell r="S201">
            <v>1.1522259744494168</v>
          </cell>
          <cell r="Y201">
            <v>2.32151</v>
          </cell>
          <cell r="Z201">
            <v>2.3296000000000001</v>
          </cell>
          <cell r="AB201">
            <v>0.93668553651182762</v>
          </cell>
          <cell r="AD201">
            <v>2.1779000000000002</v>
          </cell>
          <cell r="AE201">
            <v>2.2377400000000001</v>
          </cell>
          <cell r="AF201">
            <v>2.2307199999999998</v>
          </cell>
          <cell r="AL201">
            <v>2.2666300000000001</v>
          </cell>
          <cell r="AM201">
            <v>2.3291200000000001</v>
          </cell>
          <cell r="AN201">
            <v>2.3217699999999999</v>
          </cell>
          <cell r="AS201">
            <v>1.055862195531887</v>
          </cell>
          <cell r="BC201">
            <v>2.2813699999999999</v>
          </cell>
          <cell r="BD201">
            <v>2.2709700000000002</v>
          </cell>
          <cell r="BE201">
            <v>2.26857</v>
          </cell>
          <cell r="BJ201">
            <v>1.1294945422402058</v>
          </cell>
          <cell r="CI201">
            <v>2.2822</v>
          </cell>
          <cell r="CJ201">
            <v>2.2433999999999998</v>
          </cell>
          <cell r="CK201">
            <v>2.2822900000000002</v>
          </cell>
          <cell r="CL201">
            <v>1.0846424329906679</v>
          </cell>
          <cell r="DD201">
            <v>2.2534100000000001</v>
          </cell>
          <cell r="DE201">
            <v>2.3099799999999999</v>
          </cell>
          <cell r="DF201">
            <v>2.2690999999999999</v>
          </cell>
          <cell r="DG201">
            <v>1.0937158607344788</v>
          </cell>
          <cell r="DZ201">
            <v>2.3557800000000002</v>
          </cell>
          <cell r="EA201">
            <v>2.3079200000000002</v>
          </cell>
          <cell r="EB201">
            <v>2.3079100000000001</v>
          </cell>
          <cell r="EC201">
            <v>1.0687926214429933</v>
          </cell>
          <cell r="ER201">
            <v>2.2778100000000001</v>
          </cell>
          <cell r="EV201">
            <v>1.1438277333657432</v>
          </cell>
        </row>
        <row r="202">
          <cell r="H202">
            <v>2.2876400000000001</v>
          </cell>
          <cell r="I202">
            <v>0.90473975988469846</v>
          </cell>
          <cell r="M202">
            <v>2.2287400000000002</v>
          </cell>
          <cell r="N202">
            <v>0.85143557972200412</v>
          </cell>
          <cell r="R202">
            <v>2.3214000000000001</v>
          </cell>
          <cell r="S202">
            <v>1.1455474017429967</v>
          </cell>
          <cell r="Y202">
            <v>2.3120500000000002</v>
          </cell>
          <cell r="Z202">
            <v>2.32009</v>
          </cell>
          <cell r="AB202">
            <v>0.93374505275889419</v>
          </cell>
          <cell r="AD202">
            <v>2.1698499999999998</v>
          </cell>
          <cell r="AE202">
            <v>2.22926</v>
          </cell>
          <cell r="AF202">
            <v>2.22228</v>
          </cell>
          <cell r="AL202">
            <v>2.2578100000000001</v>
          </cell>
          <cell r="AM202">
            <v>2.3198300000000001</v>
          </cell>
          <cell r="AN202">
            <v>2.3125200000000001</v>
          </cell>
          <cell r="AS202">
            <v>1.0492666520312</v>
          </cell>
          <cell r="BC202">
            <v>2.2725499999999998</v>
          </cell>
          <cell r="BD202">
            <v>2.2622100000000001</v>
          </cell>
          <cell r="BE202">
            <v>2.2598199999999999</v>
          </cell>
          <cell r="BJ202">
            <v>1.1238403072910685</v>
          </cell>
          <cell r="CI202">
            <v>2.2733500000000002</v>
          </cell>
          <cell r="CJ202">
            <v>2.23489</v>
          </cell>
          <cell r="CK202">
            <v>2.2734299999999998</v>
          </cell>
          <cell r="CL202">
            <v>1.0835957143695563</v>
          </cell>
          <cell r="DD202">
            <v>2.2448199999999998</v>
          </cell>
          <cell r="DE202">
            <v>2.3008899999999999</v>
          </cell>
          <cell r="DF202">
            <v>2.2603800000000001</v>
          </cell>
          <cell r="DG202">
            <v>1.0934955176002958</v>
          </cell>
          <cell r="DZ202">
            <v>2.3462700000000001</v>
          </cell>
          <cell r="EA202">
            <v>2.2987600000000001</v>
          </cell>
          <cell r="EB202">
            <v>2.2987500000000001</v>
          </cell>
          <cell r="EC202">
            <v>1.0668702234124527</v>
          </cell>
          <cell r="ER202">
            <v>2.26912</v>
          </cell>
          <cell r="EV202">
            <v>1.1308872660258373</v>
          </cell>
        </row>
        <row r="203">
          <cell r="H203">
            <v>2.2786300000000002</v>
          </cell>
          <cell r="I203">
            <v>0.89701193780866717</v>
          </cell>
          <cell r="M203">
            <v>2.2201499999999998</v>
          </cell>
          <cell r="N203">
            <v>0.8421290291464878</v>
          </cell>
          <cell r="R203">
            <v>2.3122500000000001</v>
          </cell>
          <cell r="S203">
            <v>1.1440243032720954</v>
          </cell>
          <cell r="Y203">
            <v>2.3026900000000001</v>
          </cell>
          <cell r="Z203">
            <v>2.3107000000000002</v>
          </cell>
          <cell r="AB203">
            <v>0.92731021475844777</v>
          </cell>
          <cell r="AD203">
            <v>2.16188</v>
          </cell>
          <cell r="AE203">
            <v>2.2208700000000001</v>
          </cell>
          <cell r="AF203">
            <v>2.2139199999999999</v>
          </cell>
          <cell r="AL203">
            <v>2.2490800000000002</v>
          </cell>
          <cell r="AM203">
            <v>2.3106499999999999</v>
          </cell>
          <cell r="AN203">
            <v>2.3033700000000001</v>
          </cell>
          <cell r="AS203">
            <v>1.0469572075002542</v>
          </cell>
          <cell r="BC203">
            <v>2.2638199999999999</v>
          </cell>
          <cell r="BD203">
            <v>2.25353</v>
          </cell>
          <cell r="BE203">
            <v>2.2511700000000001</v>
          </cell>
          <cell r="BJ203">
            <v>1.1154959712855739</v>
          </cell>
          <cell r="CI203">
            <v>2.2645900000000001</v>
          </cell>
          <cell r="CJ203">
            <v>2.2264699999999999</v>
          </cell>
          <cell r="CK203">
            <v>2.2646700000000002</v>
          </cell>
          <cell r="CL203">
            <v>1.0759919731695433</v>
          </cell>
          <cell r="DD203">
            <v>2.23631</v>
          </cell>
          <cell r="DE203">
            <v>2.2919</v>
          </cell>
          <cell r="DF203">
            <v>2.2517399999999999</v>
          </cell>
          <cell r="DG203">
            <v>1.0806577611608414</v>
          </cell>
          <cell r="DZ203">
            <v>2.3368500000000001</v>
          </cell>
          <cell r="EA203">
            <v>2.2897099999999999</v>
          </cell>
          <cell r="EB203">
            <v>2.2896899999999998</v>
          </cell>
          <cell r="EC203">
            <v>1.0550272934450877</v>
          </cell>
          <cell r="ER203">
            <v>2.2605200000000001</v>
          </cell>
          <cell r="EV203">
            <v>1.1197154130682119</v>
          </cell>
        </row>
        <row r="204">
          <cell r="H204">
            <v>2.26972</v>
          </cell>
          <cell r="I204">
            <v>0.88528332414217203</v>
          </cell>
          <cell r="M204">
            <v>2.2116500000000001</v>
          </cell>
          <cell r="N204">
            <v>0.84350265889909792</v>
          </cell>
          <cell r="R204">
            <v>2.3031999999999999</v>
          </cell>
          <cell r="S204">
            <v>1.1290697310117892</v>
          </cell>
          <cell r="Y204">
            <v>2.2934399999999999</v>
          </cell>
          <cell r="Z204">
            <v>2.3014000000000001</v>
          </cell>
          <cell r="AB204">
            <v>0.92627874847561742</v>
          </cell>
          <cell r="AD204">
            <v>2.1539999999999999</v>
          </cell>
          <cell r="AE204">
            <v>2.2125699999999999</v>
          </cell>
          <cell r="AF204">
            <v>2.20566</v>
          </cell>
          <cell r="AL204">
            <v>2.24044</v>
          </cell>
          <cell r="AM204">
            <v>2.3015599999999998</v>
          </cell>
          <cell r="AN204">
            <v>2.2943199999999999</v>
          </cell>
          <cell r="AS204">
            <v>1.0415327955293208</v>
          </cell>
          <cell r="BC204">
            <v>2.2551800000000002</v>
          </cell>
          <cell r="BD204">
            <v>2.2449499999999998</v>
          </cell>
          <cell r="BE204">
            <v>2.24261</v>
          </cell>
          <cell r="BJ204">
            <v>1.099331242949253</v>
          </cell>
          <cell r="CI204">
            <v>2.2559200000000001</v>
          </cell>
          <cell r="CJ204">
            <v>2.2181299999999999</v>
          </cell>
          <cell r="CK204">
            <v>2.2560099999999998</v>
          </cell>
          <cell r="CL204">
            <v>1.0669457561678364</v>
          </cell>
          <cell r="DD204">
            <v>2.2279</v>
          </cell>
          <cell r="DE204">
            <v>2.28301</v>
          </cell>
          <cell r="DF204">
            <v>2.2431999999999999</v>
          </cell>
          <cell r="DG204">
            <v>1.0738637846987586</v>
          </cell>
          <cell r="DZ204">
            <v>2.3275399999999999</v>
          </cell>
          <cell r="EA204">
            <v>2.2807499999999998</v>
          </cell>
          <cell r="EB204">
            <v>2.2807400000000002</v>
          </cell>
          <cell r="EC204">
            <v>1.0503708812454882</v>
          </cell>
          <cell r="ER204">
            <v>2.2520199999999999</v>
          </cell>
          <cell r="EV204">
            <v>1.1147972188192412</v>
          </cell>
        </row>
        <row r="205">
          <cell r="H205">
            <v>2.26091</v>
          </cell>
          <cell r="I205">
            <v>0.88347025184210004</v>
          </cell>
          <cell r="M205">
            <v>2.2032500000000002</v>
          </cell>
          <cell r="N205">
            <v>0.84099261549508419</v>
          </cell>
          <cell r="R205">
            <v>2.2942399999999998</v>
          </cell>
          <cell r="S205">
            <v>1.1291511857738357</v>
          </cell>
          <cell r="Y205">
            <v>2.2842799999999999</v>
          </cell>
          <cell r="Z205">
            <v>2.2922099999999999</v>
          </cell>
          <cell r="AB205">
            <v>0.90779622202941113</v>
          </cell>
          <cell r="AD205">
            <v>2.14621</v>
          </cell>
          <cell r="AE205">
            <v>2.2043599999999999</v>
          </cell>
          <cell r="AF205">
            <v>2.1974800000000001</v>
          </cell>
          <cell r="AL205">
            <v>2.2318899999999999</v>
          </cell>
          <cell r="AM205">
            <v>2.29257</v>
          </cell>
          <cell r="AN205">
            <v>2.2853699999999999</v>
          </cell>
          <cell r="AS205">
            <v>1.0278390866444997</v>
          </cell>
          <cell r="BC205">
            <v>2.2466400000000002</v>
          </cell>
          <cell r="BD205">
            <v>2.2364700000000002</v>
          </cell>
          <cell r="BE205">
            <v>2.23414</v>
          </cell>
          <cell r="BJ205">
            <v>1.0946889154754835</v>
          </cell>
          <cell r="CI205">
            <v>2.24735</v>
          </cell>
          <cell r="CJ205">
            <v>2.2098900000000001</v>
          </cell>
          <cell r="CK205">
            <v>2.24743</v>
          </cell>
          <cell r="CL205">
            <v>1.0610850132950489</v>
          </cell>
          <cell r="DD205">
            <v>2.2195800000000001</v>
          </cell>
          <cell r="DE205">
            <v>2.2742100000000001</v>
          </cell>
          <cell r="DF205">
            <v>2.23475</v>
          </cell>
          <cell r="DG205">
            <v>1.0672153602644396</v>
          </cell>
          <cell r="DZ205">
            <v>2.31833</v>
          </cell>
          <cell r="EA205">
            <v>2.27189</v>
          </cell>
          <cell r="EB205">
            <v>2.2718799999999999</v>
          </cell>
          <cell r="EC205">
            <v>1.0439521751242076</v>
          </cell>
          <cell r="ER205">
            <v>2.2435999999999998</v>
          </cell>
          <cell r="EV205">
            <v>1.1072983405397974</v>
          </cell>
        </row>
        <row r="206">
          <cell r="H206">
            <v>2.2521900000000001</v>
          </cell>
          <cell r="I206">
            <v>0.87794895306259058</v>
          </cell>
          <cell r="M206">
            <v>2.1949399999999999</v>
          </cell>
          <cell r="N206">
            <v>0.82535626874746804</v>
          </cell>
          <cell r="R206">
            <v>2.28538</v>
          </cell>
          <cell r="S206">
            <v>1.1204256400185741</v>
          </cell>
          <cell r="Y206">
            <v>2.2752300000000001</v>
          </cell>
          <cell r="Z206">
            <v>2.2831199999999998</v>
          </cell>
          <cell r="AB206">
            <v>0.89937356574520955</v>
          </cell>
          <cell r="AD206">
            <v>2.13849</v>
          </cell>
          <cell r="AE206">
            <v>2.1962299999999999</v>
          </cell>
          <cell r="AF206">
            <v>2.1893799999999999</v>
          </cell>
          <cell r="AL206">
            <v>2.2234400000000001</v>
          </cell>
          <cell r="AM206">
            <v>2.2836799999999999</v>
          </cell>
          <cell r="AN206">
            <v>2.27651</v>
          </cell>
          <cell r="AS206">
            <v>1.0202229170024335</v>
          </cell>
          <cell r="BC206">
            <v>2.2381899999999999</v>
          </cell>
          <cell r="BD206">
            <v>2.2280700000000002</v>
          </cell>
          <cell r="BE206">
            <v>2.2257600000000002</v>
          </cell>
          <cell r="BJ206">
            <v>1.0920942642664855</v>
          </cell>
          <cell r="CI206">
            <v>2.2388699999999999</v>
          </cell>
          <cell r="CJ206">
            <v>2.20173</v>
          </cell>
          <cell r="CK206">
            <v>2.23895</v>
          </cell>
          <cell r="CL206">
            <v>1.0457324538082347</v>
          </cell>
          <cell r="DD206">
            <v>2.2113399999999999</v>
          </cell>
          <cell r="DE206">
            <v>2.2654999999999998</v>
          </cell>
          <cell r="DF206">
            <v>2.2263899999999999</v>
          </cell>
          <cell r="DG206">
            <v>1.0607949620573542</v>
          </cell>
          <cell r="DZ206">
            <v>2.3092100000000002</v>
          </cell>
          <cell r="EA206">
            <v>2.2631199999999998</v>
          </cell>
          <cell r="EB206">
            <v>2.2631100000000002</v>
          </cell>
          <cell r="EC206">
            <v>1.0263618380155215</v>
          </cell>
          <cell r="ER206">
            <v>2.2352699999999999</v>
          </cell>
          <cell r="EV206">
            <v>1.1016874900517948</v>
          </cell>
        </row>
        <row r="207">
          <cell r="H207">
            <v>2.2435700000000001</v>
          </cell>
          <cell r="I207">
            <v>0.87316819015126335</v>
          </cell>
          <cell r="M207">
            <v>2.1867100000000002</v>
          </cell>
          <cell r="N207">
            <v>0.82073190400699936</v>
          </cell>
          <cell r="R207">
            <v>2.2766199999999999</v>
          </cell>
          <cell r="S207">
            <v>1.1124992480040508</v>
          </cell>
          <cell r="Y207">
            <v>2.2662800000000001</v>
          </cell>
          <cell r="Z207">
            <v>2.27413</v>
          </cell>
          <cell r="AB207">
            <v>0.89213996309189803</v>
          </cell>
          <cell r="AD207">
            <v>2.1308600000000002</v>
          </cell>
          <cell r="AE207">
            <v>2.1881900000000001</v>
          </cell>
          <cell r="AF207">
            <v>2.1813799999999999</v>
          </cell>
          <cell r="AL207">
            <v>2.2150799999999999</v>
          </cell>
          <cell r="AM207">
            <v>2.27488</v>
          </cell>
          <cell r="AN207">
            <v>2.2677499999999999</v>
          </cell>
          <cell r="AS207">
            <v>1.0095569459378506</v>
          </cell>
          <cell r="BC207">
            <v>2.2298300000000002</v>
          </cell>
          <cell r="BD207">
            <v>2.21976</v>
          </cell>
          <cell r="BE207">
            <v>2.21746</v>
          </cell>
          <cell r="BJ207">
            <v>1.0787888121237543</v>
          </cell>
          <cell r="CI207">
            <v>2.23048</v>
          </cell>
          <cell r="CJ207">
            <v>2.1936499999999999</v>
          </cell>
          <cell r="CK207">
            <v>2.2305600000000001</v>
          </cell>
          <cell r="CL207">
            <v>1.0433930225897114</v>
          </cell>
          <cell r="DD207">
            <v>2.2031999999999998</v>
          </cell>
          <cell r="DE207">
            <v>2.2568800000000002</v>
          </cell>
          <cell r="DF207">
            <v>2.2181199999999999</v>
          </cell>
          <cell r="DG207">
            <v>1.0494979577870822</v>
          </cell>
          <cell r="DZ207">
            <v>2.3001999999999998</v>
          </cell>
          <cell r="EA207">
            <v>2.2544499999999998</v>
          </cell>
          <cell r="EB207">
            <v>2.2544400000000002</v>
          </cell>
          <cell r="EC207">
            <v>1.0257365979777777</v>
          </cell>
          <cell r="ER207">
            <v>2.22702</v>
          </cell>
          <cell r="EV207">
            <v>1.0935096137019151</v>
          </cell>
        </row>
        <row r="208">
          <cell r="H208">
            <v>2.2350400000000001</v>
          </cell>
          <cell r="I208">
            <v>0.86451741555904071</v>
          </cell>
          <cell r="M208">
            <v>2.1785700000000001</v>
          </cell>
          <cell r="N208">
            <v>0.81259420727319842</v>
          </cell>
          <cell r="R208">
            <v>2.2679499999999999</v>
          </cell>
          <cell r="S208">
            <v>1.1102361737089783</v>
          </cell>
          <cell r="Y208">
            <v>2.2574299999999998</v>
          </cell>
          <cell r="Z208">
            <v>2.2652399999999999</v>
          </cell>
          <cell r="AB208">
            <v>0.89075051420506313</v>
          </cell>
          <cell r="AD208">
            <v>2.1233</v>
          </cell>
          <cell r="AE208">
            <v>2.18024</v>
          </cell>
          <cell r="AF208">
            <v>2.1734499999999999</v>
          </cell>
          <cell r="AL208">
            <v>2.2067999999999999</v>
          </cell>
          <cell r="AM208">
            <v>2.2661799999999999</v>
          </cell>
          <cell r="AN208">
            <v>2.25908</v>
          </cell>
          <cell r="AS208">
            <v>1.0020630511031747</v>
          </cell>
          <cell r="BC208">
            <v>2.2215500000000001</v>
          </cell>
          <cell r="BD208">
            <v>2.2115300000000002</v>
          </cell>
          <cell r="BE208">
            <v>2.20926</v>
          </cell>
          <cell r="BJ208">
            <v>1.0691580792931976</v>
          </cell>
          <cell r="CI208">
            <v>2.2221700000000002</v>
          </cell>
          <cell r="CJ208">
            <v>2.1856599999999999</v>
          </cell>
          <cell r="CK208">
            <v>2.2222499999999998</v>
          </cell>
          <cell r="CL208">
            <v>1.0286509204391336</v>
          </cell>
          <cell r="DD208">
            <v>2.1951299999999998</v>
          </cell>
          <cell r="DE208">
            <v>2.2483599999999999</v>
          </cell>
          <cell r="DF208">
            <v>2.2099299999999999</v>
          </cell>
          <cell r="DG208">
            <v>1.0450390432388268</v>
          </cell>
          <cell r="DZ208">
            <v>2.29128</v>
          </cell>
          <cell r="EA208">
            <v>2.24587</v>
          </cell>
          <cell r="EB208">
            <v>2.24586</v>
          </cell>
          <cell r="EC208">
            <v>1.0124383253877767</v>
          </cell>
          <cell r="ER208">
            <v>2.2188599999999998</v>
          </cell>
          <cell r="EV208">
            <v>1.0776073072924497</v>
          </cell>
        </row>
        <row r="209">
          <cell r="H209">
            <v>2.2265999999999999</v>
          </cell>
          <cell r="I209">
            <v>0.85692946871995801</v>
          </cell>
          <cell r="M209">
            <v>2.1705199999999998</v>
          </cell>
          <cell r="N209">
            <v>0.81537930091712951</v>
          </cell>
          <cell r="R209">
            <v>2.2593700000000001</v>
          </cell>
          <cell r="S209">
            <v>1.0948734615878752</v>
          </cell>
          <cell r="Y209">
            <v>2.2486700000000002</v>
          </cell>
          <cell r="Z209">
            <v>2.25644</v>
          </cell>
          <cell r="AB209">
            <v>0.88621384437925776</v>
          </cell>
          <cell r="AD209">
            <v>2.1158199999999998</v>
          </cell>
          <cell r="AE209">
            <v>2.1723599999999998</v>
          </cell>
          <cell r="AF209">
            <v>2.16561</v>
          </cell>
          <cell r="AL209">
            <v>2.19862</v>
          </cell>
          <cell r="AM209">
            <v>2.2575699999999999</v>
          </cell>
          <cell r="AN209">
            <v>2.2505099999999998</v>
          </cell>
          <cell r="AS209">
            <v>0.99925135320733105</v>
          </cell>
          <cell r="BC209">
            <v>2.2133600000000002</v>
          </cell>
          <cell r="BD209">
            <v>2.2033999999999998</v>
          </cell>
          <cell r="BE209">
            <v>2.2011400000000001</v>
          </cell>
          <cell r="BJ209">
            <v>1.0681798451550595</v>
          </cell>
          <cell r="CI209">
            <v>2.2139500000000001</v>
          </cell>
          <cell r="CJ209">
            <v>2.1777600000000001</v>
          </cell>
          <cell r="CK209">
            <v>2.2140300000000002</v>
          </cell>
          <cell r="CL209">
            <v>1.0285276426333922</v>
          </cell>
          <cell r="DD209">
            <v>2.1871499999999999</v>
          </cell>
          <cell r="DE209">
            <v>2.2399300000000002</v>
          </cell>
          <cell r="DF209">
            <v>2.2018300000000002</v>
          </cell>
          <cell r="DG209">
            <v>1.0358888734720573</v>
          </cell>
          <cell r="DZ209">
            <v>2.2824599999999999</v>
          </cell>
          <cell r="EA209">
            <v>2.2373799999999999</v>
          </cell>
          <cell r="EB209">
            <v>2.2373699999999999</v>
          </cell>
          <cell r="EC209">
            <v>1.0133815698618598</v>
          </cell>
          <cell r="ER209">
            <v>2.2107899999999998</v>
          </cell>
          <cell r="EV209">
            <v>1.0780364170528411</v>
          </cell>
        </row>
        <row r="210">
          <cell r="H210">
            <v>2.2182499999999998</v>
          </cell>
          <cell r="I210">
            <v>0.85044336515083252</v>
          </cell>
          <cell r="M210">
            <v>2.16256</v>
          </cell>
          <cell r="N210">
            <v>0.80996095861718409</v>
          </cell>
          <cell r="R210">
            <v>2.25088</v>
          </cell>
          <cell r="S210">
            <v>1.0948599749003307</v>
          </cell>
          <cell r="Y210">
            <v>2.2400000000000002</v>
          </cell>
          <cell r="Z210">
            <v>2.2477399999999998</v>
          </cell>
          <cell r="AB210">
            <v>0.87851902001245818</v>
          </cell>
          <cell r="AD210">
            <v>2.1084200000000002</v>
          </cell>
          <cell r="AE210">
            <v>2.1645699999999999</v>
          </cell>
          <cell r="AF210">
            <v>2.1578499999999998</v>
          </cell>
          <cell r="AL210">
            <v>2.1905100000000002</v>
          </cell>
          <cell r="AM210">
            <v>2.24905</v>
          </cell>
          <cell r="AN210">
            <v>2.2420200000000001</v>
          </cell>
          <cell r="AS210">
            <v>0.99211300787382939</v>
          </cell>
          <cell r="BC210">
            <v>2.20526</v>
          </cell>
          <cell r="BD210">
            <v>2.1953399999999998</v>
          </cell>
          <cell r="BE210">
            <v>2.1930999999999998</v>
          </cell>
          <cell r="BJ210">
            <v>1.0582181431615378</v>
          </cell>
          <cell r="CI210">
            <v>2.2058200000000001</v>
          </cell>
          <cell r="CJ210">
            <v>2.1699299999999999</v>
          </cell>
          <cell r="CK210">
            <v>2.2059000000000002</v>
          </cell>
          <cell r="CL210">
            <v>1.0191268284562849</v>
          </cell>
          <cell r="DD210">
            <v>2.1792500000000001</v>
          </cell>
          <cell r="DE210">
            <v>2.2315800000000001</v>
          </cell>
          <cell r="DF210">
            <v>2.19381</v>
          </cell>
          <cell r="DG210">
            <v>1.0224600556700825</v>
          </cell>
          <cell r="DZ210">
            <v>2.27373</v>
          </cell>
          <cell r="EA210">
            <v>2.22898</v>
          </cell>
          <cell r="EB210">
            <v>2.2289699999999999</v>
          </cell>
          <cell r="EC210">
            <v>1.0032094896978982</v>
          </cell>
          <cell r="ER210">
            <v>2.2027899999999998</v>
          </cell>
          <cell r="EV210">
            <v>1.0617628826752323</v>
          </cell>
        </row>
        <row r="211">
          <cell r="H211">
            <v>2.2099899999999999</v>
          </cell>
          <cell r="I211">
            <v>0.84509844980762416</v>
          </cell>
          <cell r="M211">
            <v>2.1546799999999999</v>
          </cell>
          <cell r="N211">
            <v>0.80617039262453893</v>
          </cell>
          <cell r="R211">
            <v>2.24248</v>
          </cell>
          <cell r="S211">
            <v>1.0817873771880038</v>
          </cell>
          <cell r="Y211">
            <v>2.23143</v>
          </cell>
          <cell r="Z211">
            <v>2.2391299999999998</v>
          </cell>
          <cell r="AB211">
            <v>0.87184229508796562</v>
          </cell>
          <cell r="AD211">
            <v>2.1010900000000001</v>
          </cell>
          <cell r="AE211">
            <v>2.15686</v>
          </cell>
          <cell r="AF211">
            <v>2.1501700000000001</v>
          </cell>
          <cell r="AL211">
            <v>2.1825000000000001</v>
          </cell>
          <cell r="AM211">
            <v>2.2406199999999998</v>
          </cell>
          <cell r="AN211">
            <v>2.2336200000000002</v>
          </cell>
          <cell r="AS211">
            <v>0.98019147890004987</v>
          </cell>
          <cell r="BC211">
            <v>2.1972399999999999</v>
          </cell>
          <cell r="BD211">
            <v>2.1873800000000001</v>
          </cell>
          <cell r="BE211">
            <v>2.1851500000000001</v>
          </cell>
          <cell r="BJ211">
            <v>1.0535814418730638</v>
          </cell>
          <cell r="CI211">
            <v>2.1977799999999998</v>
          </cell>
          <cell r="CJ211">
            <v>2.1621899999999998</v>
          </cell>
          <cell r="CK211">
            <v>2.1978499999999999</v>
          </cell>
          <cell r="CL211">
            <v>1.0132918410152847</v>
          </cell>
          <cell r="DD211">
            <v>2.17144</v>
          </cell>
          <cell r="DE211">
            <v>2.2233299999999998</v>
          </cell>
          <cell r="DF211">
            <v>2.18587</v>
          </cell>
          <cell r="DG211">
            <v>1.0252885321837546</v>
          </cell>
          <cell r="DZ211">
            <v>2.2650899999999998</v>
          </cell>
          <cell r="EA211">
            <v>2.2206700000000001</v>
          </cell>
          <cell r="EB211">
            <v>2.22065</v>
          </cell>
          <cell r="EC211">
            <v>0.99318093861455736</v>
          </cell>
          <cell r="ER211">
            <v>2.1948799999999999</v>
          </cell>
          <cell r="EV211">
            <v>1.0619045742481514</v>
          </cell>
        </row>
        <row r="212">
          <cell r="H212">
            <v>2.20181</v>
          </cell>
          <cell r="I212">
            <v>0.8411482544814497</v>
          </cell>
          <cell r="M212">
            <v>2.1468799999999999</v>
          </cell>
          <cell r="N212">
            <v>0.7944574241227631</v>
          </cell>
          <cell r="R212">
            <v>2.2341700000000002</v>
          </cell>
          <cell r="S212">
            <v>1.074594478386981</v>
          </cell>
          <cell r="Y212">
            <v>2.22295</v>
          </cell>
          <cell r="Z212">
            <v>2.23062</v>
          </cell>
          <cell r="AB212">
            <v>0.86208518100594489</v>
          </cell>
          <cell r="AD212">
            <v>2.0938400000000001</v>
          </cell>
          <cell r="AE212">
            <v>2.1492200000000001</v>
          </cell>
          <cell r="AF212">
            <v>2.1425700000000001</v>
          </cell>
          <cell r="AL212">
            <v>2.17456</v>
          </cell>
          <cell r="AM212">
            <v>2.2322700000000002</v>
          </cell>
          <cell r="AN212">
            <v>2.2253099999999999</v>
          </cell>
          <cell r="AS212">
            <v>0.97671115638342521</v>
          </cell>
          <cell r="BC212">
            <v>2.1892999999999998</v>
          </cell>
          <cell r="BD212">
            <v>2.1794899999999999</v>
          </cell>
          <cell r="BE212">
            <v>2.1772800000000001</v>
          </cell>
          <cell r="BJ212">
            <v>1.0369227562272432</v>
          </cell>
          <cell r="CI212">
            <v>2.18981</v>
          </cell>
          <cell r="CJ212">
            <v>2.1545200000000002</v>
          </cell>
          <cell r="CK212">
            <v>2.1898900000000001</v>
          </cell>
          <cell r="CL212">
            <v>1.0048776810676063</v>
          </cell>
          <cell r="DD212">
            <v>2.1637</v>
          </cell>
          <cell r="DE212">
            <v>2.21515</v>
          </cell>
          <cell r="DF212">
            <v>2.1780200000000001</v>
          </cell>
          <cell r="DG212">
            <v>1.0174638567044259</v>
          </cell>
          <cell r="DZ212">
            <v>2.2565400000000002</v>
          </cell>
          <cell r="EA212">
            <v>2.21244</v>
          </cell>
          <cell r="EB212">
            <v>2.2124299999999999</v>
          </cell>
          <cell r="EC212">
            <v>0.98796367704001575</v>
          </cell>
          <cell r="ER212">
            <v>2.1870500000000002</v>
          </cell>
          <cell r="EV212">
            <v>1.0499012554430198</v>
          </cell>
        </row>
        <row r="213">
          <cell r="H213">
            <v>2.1937199999999999</v>
          </cell>
          <cell r="I213">
            <v>0.83841824527786102</v>
          </cell>
          <cell r="M213">
            <v>2.13916</v>
          </cell>
          <cell r="N213">
            <v>0.78915843433535748</v>
          </cell>
          <cell r="R213">
            <v>2.22594</v>
          </cell>
          <cell r="S213">
            <v>1.0688722040630427</v>
          </cell>
          <cell r="Y213">
            <v>2.2145600000000001</v>
          </cell>
          <cell r="Z213">
            <v>2.2221899999999999</v>
          </cell>
          <cell r="AB213">
            <v>0.86357113578094946</v>
          </cell>
          <cell r="AD213">
            <v>2.0866699999999998</v>
          </cell>
          <cell r="AE213">
            <v>2.14167</v>
          </cell>
          <cell r="AF213">
            <v>2.13504</v>
          </cell>
          <cell r="AL213">
            <v>2.1667100000000001</v>
          </cell>
          <cell r="AM213">
            <v>2.2240199999999999</v>
          </cell>
          <cell r="AN213">
            <v>2.2170899999999998</v>
          </cell>
          <cell r="AS213">
            <v>0.9669141582042684</v>
          </cell>
          <cell r="BC213">
            <v>2.1814399999999998</v>
          </cell>
          <cell r="BD213">
            <v>2.1716899999999999</v>
          </cell>
          <cell r="BE213">
            <v>2.1694900000000001</v>
          </cell>
          <cell r="BJ213">
            <v>1.0307006804941565</v>
          </cell>
          <cell r="CI213">
            <v>2.1819299999999999</v>
          </cell>
          <cell r="CJ213">
            <v>2.1469399999999998</v>
          </cell>
          <cell r="CK213">
            <v>2.1819999999999999</v>
          </cell>
          <cell r="CL213">
            <v>1.0001583362020394</v>
          </cell>
          <cell r="DD213">
            <v>2.15605</v>
          </cell>
          <cell r="DE213">
            <v>2.2070699999999999</v>
          </cell>
          <cell r="DF213">
            <v>2.1702499999999998</v>
          </cell>
          <cell r="DG213">
            <v>1.0050985694876058</v>
          </cell>
          <cell r="DZ213">
            <v>2.2480799999999999</v>
          </cell>
          <cell r="EA213">
            <v>2.2042999999999999</v>
          </cell>
          <cell r="EB213">
            <v>2.2042899999999999</v>
          </cell>
          <cell r="EC213">
            <v>0.97333220925799324</v>
          </cell>
          <cell r="ER213">
            <v>2.1793</v>
          </cell>
          <cell r="EV213">
            <v>1.040169618568898</v>
          </cell>
        </row>
        <row r="214">
          <cell r="H214">
            <v>2.1857199999999999</v>
          </cell>
          <cell r="I214">
            <v>0.83216988783840762</v>
          </cell>
          <cell r="M214">
            <v>2.1315200000000001</v>
          </cell>
          <cell r="N214">
            <v>0.78088361471428946</v>
          </cell>
          <cell r="R214">
            <v>2.2178</v>
          </cell>
          <cell r="S214">
            <v>1.0644556051706555</v>
          </cell>
          <cell r="Y214">
            <v>2.2062599999999999</v>
          </cell>
          <cell r="Z214">
            <v>2.2138499999999999</v>
          </cell>
          <cell r="AB214">
            <v>0.84743987273139254</v>
          </cell>
          <cell r="AD214">
            <v>2.0795599999999999</v>
          </cell>
          <cell r="AE214">
            <v>2.1341899999999998</v>
          </cell>
          <cell r="AF214">
            <v>2.1276000000000002</v>
          </cell>
          <cell r="AL214">
            <v>2.1589399999999999</v>
          </cell>
          <cell r="AM214">
            <v>2.2158500000000001</v>
          </cell>
          <cell r="AN214">
            <v>2.2089599999999998</v>
          </cell>
          <cell r="AS214">
            <v>0.95914597821811221</v>
          </cell>
          <cell r="BC214">
            <v>2.17367</v>
          </cell>
          <cell r="BD214">
            <v>2.1639599999999999</v>
          </cell>
          <cell r="BE214">
            <v>2.1617799999999998</v>
          </cell>
          <cell r="BJ214">
            <v>1.0268947152296537</v>
          </cell>
          <cell r="CI214">
            <v>2.1741299999999999</v>
          </cell>
          <cell r="CJ214">
            <v>2.1394299999999999</v>
          </cell>
          <cell r="CK214">
            <v>2.1741999999999999</v>
          </cell>
          <cell r="CL214">
            <v>0.98635654881040757</v>
          </cell>
          <cell r="DD214">
            <v>2.1484700000000001</v>
          </cell>
          <cell r="DE214">
            <v>2.1990599999999998</v>
          </cell>
          <cell r="DF214">
            <v>2.16256</v>
          </cell>
          <cell r="DG214">
            <v>0.99832682609846124</v>
          </cell>
          <cell r="DZ214">
            <v>2.2397100000000001</v>
          </cell>
          <cell r="EA214">
            <v>2.19625</v>
          </cell>
          <cell r="EB214">
            <v>2.19624</v>
          </cell>
          <cell r="EC214">
            <v>0.97010369808137042</v>
          </cell>
          <cell r="ER214">
            <v>2.1716299999999999</v>
          </cell>
          <cell r="EV214">
            <v>1.0375279209744459</v>
          </cell>
        </row>
        <row r="215">
          <cell r="H215">
            <v>2.1778</v>
          </cell>
          <cell r="I215">
            <v>0.82265531283587379</v>
          </cell>
          <cell r="M215">
            <v>2.1239599999999998</v>
          </cell>
          <cell r="N215">
            <v>0.76947994711185075</v>
          </cell>
          <cell r="R215">
            <v>2.2097500000000001</v>
          </cell>
          <cell r="S215">
            <v>1.0517941004506426</v>
          </cell>
          <cell r="Y215">
            <v>2.1980499999999998</v>
          </cell>
          <cell r="Z215">
            <v>2.2056</v>
          </cell>
          <cell r="AB215">
            <v>0.84263404934725727</v>
          </cell>
          <cell r="AD215">
            <v>2.07253</v>
          </cell>
          <cell r="AE215">
            <v>2.1267900000000002</v>
          </cell>
          <cell r="AF215">
            <v>2.1202200000000002</v>
          </cell>
          <cell r="AL215">
            <v>2.1512600000000002</v>
          </cell>
          <cell r="AM215">
            <v>2.2077599999999999</v>
          </cell>
          <cell r="AN215">
            <v>2.2008999999999999</v>
          </cell>
          <cell r="AS215">
            <v>0.95189889245128612</v>
          </cell>
          <cell r="BC215">
            <v>2.1659700000000002</v>
          </cell>
          <cell r="BD215">
            <v>2.1563099999999999</v>
          </cell>
          <cell r="BE215">
            <v>2.15415</v>
          </cell>
          <cell r="BJ215">
            <v>1.0143013201993067</v>
          </cell>
          <cell r="CI215">
            <v>2.1664099999999999</v>
          </cell>
          <cell r="CJ215">
            <v>2.1320000000000001</v>
          </cell>
          <cell r="CK215">
            <v>2.16648</v>
          </cell>
          <cell r="CL215">
            <v>0.9844345316813996</v>
          </cell>
          <cell r="DD215">
            <v>2.1409699999999998</v>
          </cell>
          <cell r="DE215">
            <v>2.1911399999999999</v>
          </cell>
          <cell r="DF215">
            <v>2.1549399999999999</v>
          </cell>
          <cell r="DG215">
            <v>0.99532980746164235</v>
          </cell>
          <cell r="DZ215">
            <v>2.23143</v>
          </cell>
          <cell r="EA215">
            <v>2.1882799999999998</v>
          </cell>
          <cell r="EB215">
            <v>2.1882700000000002</v>
          </cell>
          <cell r="EC215">
            <v>0.96880221454309634</v>
          </cell>
          <cell r="ER215">
            <v>2.1640299999999999</v>
          </cell>
          <cell r="EV215">
            <v>1.0278522513260668</v>
          </cell>
        </row>
        <row r="216">
          <cell r="H216">
            <v>2.1699600000000001</v>
          </cell>
          <cell r="I216">
            <v>0.81951490439569064</v>
          </cell>
          <cell r="M216">
            <v>2.1164800000000001</v>
          </cell>
          <cell r="N216">
            <v>0.7648074858168652</v>
          </cell>
          <cell r="R216">
            <v>2.2017699999999998</v>
          </cell>
          <cell r="S216">
            <v>1.0505130755877889</v>
          </cell>
          <cell r="Y216">
            <v>2.1899199999999999</v>
          </cell>
          <cell r="Z216">
            <v>2.1974399999999998</v>
          </cell>
          <cell r="AB216">
            <v>0.83499121475338889</v>
          </cell>
          <cell r="AD216">
            <v>2.0655700000000001</v>
          </cell>
          <cell r="AE216">
            <v>2.1194600000000001</v>
          </cell>
          <cell r="AF216">
            <v>2.11293</v>
          </cell>
          <cell r="AL216">
            <v>2.14364</v>
          </cell>
          <cell r="AM216">
            <v>2.1997599999999999</v>
          </cell>
          <cell r="AN216">
            <v>2.1929400000000001</v>
          </cell>
          <cell r="AS216">
            <v>0.94506151351603229</v>
          </cell>
          <cell r="BC216">
            <v>2.1583600000000001</v>
          </cell>
          <cell r="BD216">
            <v>2.1487500000000002</v>
          </cell>
          <cell r="BE216">
            <v>2.1465999999999998</v>
          </cell>
          <cell r="BJ216">
            <v>1.0137844312301247</v>
          </cell>
          <cell r="CI216">
            <v>2.1587700000000001</v>
          </cell>
          <cell r="CJ216">
            <v>2.1246399999999999</v>
          </cell>
          <cell r="CK216">
            <v>2.1588400000000001</v>
          </cell>
          <cell r="CL216">
            <v>0.97357145988041793</v>
          </cell>
          <cell r="DD216">
            <v>2.13354</v>
          </cell>
          <cell r="DE216">
            <v>2.1833</v>
          </cell>
          <cell r="DF216">
            <v>2.1474099999999998</v>
          </cell>
          <cell r="DG216">
            <v>0.98327629326133703</v>
          </cell>
          <cell r="DZ216">
            <v>2.22323</v>
          </cell>
          <cell r="EA216">
            <v>2.1803900000000001</v>
          </cell>
          <cell r="EB216">
            <v>2.18038</v>
          </cell>
          <cell r="EC216">
            <v>0.95832449062061009</v>
          </cell>
          <cell r="ER216">
            <v>2.15652</v>
          </cell>
          <cell r="EV216">
            <v>1.0251804622778415</v>
          </cell>
        </row>
        <row r="217">
          <cell r="H217">
            <v>2.1621999999999999</v>
          </cell>
          <cell r="I217">
            <v>0.81315541207716002</v>
          </cell>
          <cell r="M217">
            <v>2.1090800000000001</v>
          </cell>
          <cell r="N217">
            <v>0.76200713823659783</v>
          </cell>
          <cell r="R217">
            <v>2.1938800000000001</v>
          </cell>
          <cell r="S217">
            <v>1.0410625371100046</v>
          </cell>
          <cell r="Y217">
            <v>2.18188</v>
          </cell>
          <cell r="Z217">
            <v>2.1893699999999998</v>
          </cell>
          <cell r="AB217">
            <v>0.83385545021585905</v>
          </cell>
          <cell r="AD217">
            <v>2.0586799999999998</v>
          </cell>
          <cell r="AE217">
            <v>2.1122100000000001</v>
          </cell>
          <cell r="AF217">
            <v>2.1057000000000001</v>
          </cell>
          <cell r="AL217">
            <v>2.13611</v>
          </cell>
          <cell r="AM217">
            <v>2.19184</v>
          </cell>
          <cell r="AN217">
            <v>2.1850499999999999</v>
          </cell>
          <cell r="AS217">
            <v>0.94041538597289254</v>
          </cell>
          <cell r="BC217">
            <v>2.15082</v>
          </cell>
          <cell r="BD217">
            <v>2.1412599999999999</v>
          </cell>
          <cell r="BE217">
            <v>2.1391200000000001</v>
          </cell>
          <cell r="BJ217">
            <v>1.0030407076841996</v>
          </cell>
          <cell r="CI217">
            <v>2.1511999999999998</v>
          </cell>
          <cell r="CJ217">
            <v>2.1173500000000001</v>
          </cell>
          <cell r="CK217">
            <v>2.1512699999999998</v>
          </cell>
          <cell r="CL217">
            <v>0.96353946940785917</v>
          </cell>
          <cell r="DD217">
            <v>2.1261899999999998</v>
          </cell>
          <cell r="DE217">
            <v>2.1755399999999998</v>
          </cell>
          <cell r="DF217">
            <v>2.1399499999999998</v>
          </cell>
          <cell r="DG217">
            <v>0.98162506362564628</v>
          </cell>
          <cell r="DZ217">
            <v>2.2151200000000002</v>
          </cell>
          <cell r="EA217">
            <v>2.17258</v>
          </cell>
          <cell r="EB217">
            <v>2.1725699999999999</v>
          </cell>
          <cell r="EC217">
            <v>0.9482146097314903</v>
          </cell>
          <cell r="ER217">
            <v>2.14907</v>
          </cell>
          <cell r="EV217">
            <v>1.0107805884218557</v>
          </cell>
        </row>
        <row r="218">
          <cell r="H218">
            <v>2.1545200000000002</v>
          </cell>
          <cell r="I218">
            <v>0.79884657467488296</v>
          </cell>
          <cell r="M218">
            <v>2.10175</v>
          </cell>
          <cell r="N218">
            <v>0.7563594431210241</v>
          </cell>
          <cell r="R218">
            <v>2.18607</v>
          </cell>
          <cell r="S218">
            <v>1.033276139109196</v>
          </cell>
          <cell r="Y218">
            <v>2.1739299999999999</v>
          </cell>
          <cell r="Z218">
            <v>2.1813699999999998</v>
          </cell>
          <cell r="AB218">
            <v>0.82967566095359935</v>
          </cell>
          <cell r="AD218">
            <v>2.05186</v>
          </cell>
          <cell r="AE218">
            <v>2.1050300000000002</v>
          </cell>
          <cell r="AF218">
            <v>2.0985499999999999</v>
          </cell>
          <cell r="AL218">
            <v>2.12866</v>
          </cell>
          <cell r="AM218">
            <v>2.1840000000000002</v>
          </cell>
          <cell r="AN218">
            <v>2.1772399999999998</v>
          </cell>
          <cell r="AS218">
            <v>0.93637194115525624</v>
          </cell>
          <cell r="BC218">
            <v>2.1433499999999999</v>
          </cell>
          <cell r="BD218">
            <v>2.1338400000000002</v>
          </cell>
          <cell r="BE218">
            <v>2.1317200000000001</v>
          </cell>
          <cell r="BJ218">
            <v>0.99334093293990122</v>
          </cell>
          <cell r="CI218">
            <v>2.14371</v>
          </cell>
          <cell r="CJ218">
            <v>2.1101399999999999</v>
          </cell>
          <cell r="CK218">
            <v>2.14378</v>
          </cell>
          <cell r="CL218">
            <v>0.96226760616602292</v>
          </cell>
          <cell r="DD218">
            <v>2.1189100000000001</v>
          </cell>
          <cell r="DE218">
            <v>2.1678600000000001</v>
          </cell>
          <cell r="DF218">
            <v>2.1325599999999998</v>
          </cell>
          <cell r="DG218">
            <v>0.97431965074390448</v>
          </cell>
          <cell r="DZ218">
            <v>2.20709</v>
          </cell>
          <cell r="EA218">
            <v>2.1648499999999999</v>
          </cell>
          <cell r="EB218">
            <v>2.1648399999999999</v>
          </cell>
          <cell r="EC218">
            <v>0.93861676593509635</v>
          </cell>
          <cell r="ER218">
            <v>2.1417000000000002</v>
          </cell>
          <cell r="EV218">
            <v>1.0084960788900865</v>
          </cell>
        </row>
        <row r="219">
          <cell r="H219">
            <v>2.1469200000000002</v>
          </cell>
          <cell r="I219">
            <v>0.80065805392659506</v>
          </cell>
          <cell r="M219">
            <v>2.0945</v>
          </cell>
          <cell r="N219">
            <v>0.74801262579771155</v>
          </cell>
          <cell r="R219">
            <v>2.1783399999999999</v>
          </cell>
          <cell r="S219">
            <v>1.0271938113968204</v>
          </cell>
          <cell r="Y219">
            <v>2.1660499999999998</v>
          </cell>
          <cell r="Z219">
            <v>2.17347</v>
          </cell>
          <cell r="AB219">
            <v>0.81814269130875417</v>
          </cell>
          <cell r="AD219">
            <v>2.0451000000000001</v>
          </cell>
          <cell r="AE219">
            <v>2.0979199999999998</v>
          </cell>
          <cell r="AF219">
            <v>2.0914700000000002</v>
          </cell>
          <cell r="AL219">
            <v>2.1212800000000001</v>
          </cell>
          <cell r="AM219">
            <v>2.17624</v>
          </cell>
          <cell r="AN219">
            <v>2.1695199999999999</v>
          </cell>
          <cell r="AS219">
            <v>0.9264896873044659</v>
          </cell>
          <cell r="BC219">
            <v>2.1359599999999999</v>
          </cell>
          <cell r="BD219">
            <v>2.1265000000000001</v>
          </cell>
          <cell r="BE219">
            <v>2.1244000000000001</v>
          </cell>
          <cell r="BJ219">
            <v>0.98621104402574211</v>
          </cell>
          <cell r="CI219">
            <v>2.1362999999999999</v>
          </cell>
          <cell r="CJ219">
            <v>2.1030000000000002</v>
          </cell>
          <cell r="CK219">
            <v>2.1363699999999999</v>
          </cell>
          <cell r="CL219">
            <v>0.95697240880632251</v>
          </cell>
          <cell r="DD219">
            <v>2.11171</v>
          </cell>
          <cell r="DE219">
            <v>2.1602600000000001</v>
          </cell>
          <cell r="DF219">
            <v>2.1252499999999999</v>
          </cell>
          <cell r="DG219">
            <v>0.96612091114955945</v>
          </cell>
          <cell r="DZ219">
            <v>2.1991499999999999</v>
          </cell>
          <cell r="EA219">
            <v>2.1572</v>
          </cell>
          <cell r="EB219">
            <v>2.1571899999999999</v>
          </cell>
          <cell r="EC219">
            <v>0.93264827685635154</v>
          </cell>
          <cell r="ER219">
            <v>2.1344099999999999</v>
          </cell>
          <cell r="EV219">
            <v>0.99902127896478454</v>
          </cell>
        </row>
        <row r="220">
          <cell r="H220">
            <v>2.1394000000000002</v>
          </cell>
          <cell r="I220">
            <v>0.78974023964351048</v>
          </cell>
          <cell r="M220">
            <v>2.0873200000000001</v>
          </cell>
          <cell r="N220">
            <v>0.74647233335034535</v>
          </cell>
          <cell r="R220">
            <v>2.17069</v>
          </cell>
          <cell r="S220">
            <v>1.0180687033274349</v>
          </cell>
          <cell r="Y220">
            <v>2.1582599999999998</v>
          </cell>
          <cell r="Z220">
            <v>2.1656399999999998</v>
          </cell>
          <cell r="AB220">
            <v>0.81328810900149762</v>
          </cell>
          <cell r="AD220">
            <v>2.0384099999999998</v>
          </cell>
          <cell r="AE220">
            <v>2.0908799999999998</v>
          </cell>
          <cell r="AF220">
            <v>2.08447</v>
          </cell>
          <cell r="AL220">
            <v>2.1139700000000001</v>
          </cell>
          <cell r="AM220">
            <v>2.1685599999999998</v>
          </cell>
          <cell r="AN220">
            <v>2.16187</v>
          </cell>
          <cell r="AS220">
            <v>0.92381721230161418</v>
          </cell>
          <cell r="BC220">
            <v>2.1286499999999999</v>
          </cell>
          <cell r="BD220">
            <v>2.1192299999999999</v>
          </cell>
          <cell r="BE220">
            <v>2.1171500000000001</v>
          </cell>
          <cell r="BJ220">
            <v>0.98017944890727016</v>
          </cell>
          <cell r="CI220">
            <v>2.1289600000000002</v>
          </cell>
          <cell r="CJ220">
            <v>2.0959400000000001</v>
          </cell>
          <cell r="CK220">
            <v>2.1290300000000002</v>
          </cell>
          <cell r="CL220">
            <v>0.94128226877132626</v>
          </cell>
          <cell r="DD220">
            <v>2.1045799999999999</v>
          </cell>
          <cell r="DE220">
            <v>2.15273</v>
          </cell>
          <cell r="DF220">
            <v>2.1180099999999999</v>
          </cell>
          <cell r="DG220">
            <v>0.96047124610931789</v>
          </cell>
          <cell r="DZ220">
            <v>2.1912799999999999</v>
          </cell>
          <cell r="EA220">
            <v>2.1496300000000002</v>
          </cell>
          <cell r="EB220">
            <v>2.1496200000000001</v>
          </cell>
          <cell r="EC220">
            <v>0.92732120819905006</v>
          </cell>
          <cell r="ER220">
            <v>2.1271800000000001</v>
          </cell>
          <cell r="EV220">
            <v>0.99233577882995583</v>
          </cell>
        </row>
        <row r="221">
          <cell r="H221">
            <v>2.1319599999999999</v>
          </cell>
          <cell r="I221">
            <v>0.78547530257777609</v>
          </cell>
          <cell r="M221">
            <v>2.0802200000000002</v>
          </cell>
          <cell r="N221">
            <v>0.74234562261721315</v>
          </cell>
          <cell r="R221">
            <v>2.1631200000000002</v>
          </cell>
          <cell r="S221">
            <v>1.0155289398579015</v>
          </cell>
          <cell r="Y221">
            <v>2.15055</v>
          </cell>
          <cell r="Z221">
            <v>2.1578900000000001</v>
          </cell>
          <cell r="AB221">
            <v>0.80571829267994666</v>
          </cell>
          <cell r="AD221">
            <v>2.03179</v>
          </cell>
          <cell r="AE221">
            <v>2.0839099999999999</v>
          </cell>
          <cell r="AF221">
            <v>2.0775299999999999</v>
          </cell>
          <cell r="AL221">
            <v>2.1067399999999998</v>
          </cell>
          <cell r="AM221">
            <v>2.1609600000000002</v>
          </cell>
          <cell r="AN221">
            <v>2.1543000000000001</v>
          </cell>
          <cell r="AS221">
            <v>0.91537356599502573</v>
          </cell>
          <cell r="BC221">
            <v>2.12141</v>
          </cell>
          <cell r="BD221">
            <v>2.1120399999999999</v>
          </cell>
          <cell r="BE221">
            <v>2.1099700000000001</v>
          </cell>
          <cell r="BJ221">
            <v>0.975277667460972</v>
          </cell>
          <cell r="CI221">
            <v>2.1217000000000001</v>
          </cell>
          <cell r="CJ221">
            <v>2.08894</v>
          </cell>
          <cell r="CK221">
            <v>2.1217700000000002</v>
          </cell>
          <cell r="CL221">
            <v>0.9377751558647951</v>
          </cell>
          <cell r="DD221">
            <v>2.0975199999999998</v>
          </cell>
          <cell r="DE221">
            <v>2.1452800000000001</v>
          </cell>
          <cell r="DF221">
            <v>2.11084</v>
          </cell>
          <cell r="DG221">
            <v>0.95243590621563179</v>
          </cell>
          <cell r="DZ221">
            <v>2.1834899999999999</v>
          </cell>
          <cell r="EA221">
            <v>2.1421399999999999</v>
          </cell>
          <cell r="EB221">
            <v>2.1421299999999999</v>
          </cell>
          <cell r="EC221">
            <v>0.92583568518622705</v>
          </cell>
          <cell r="ER221">
            <v>2.1200299999999999</v>
          </cell>
          <cell r="EV221">
            <v>0.98336470145277133</v>
          </cell>
        </row>
        <row r="222">
          <cell r="H222">
            <v>2.12459</v>
          </cell>
          <cell r="I222">
            <v>0.77832054150084318</v>
          </cell>
          <cell r="M222">
            <v>2.0731799999999998</v>
          </cell>
          <cell r="N222">
            <v>0.73567380218886314</v>
          </cell>
          <cell r="R222">
            <v>2.1556199999999999</v>
          </cell>
          <cell r="S222">
            <v>1.0054111686483846</v>
          </cell>
          <cell r="Y222">
            <v>2.1429200000000002</v>
          </cell>
          <cell r="Z222">
            <v>2.1502300000000001</v>
          </cell>
          <cell r="AB222">
            <v>0.80512159473800082</v>
          </cell>
          <cell r="AD222">
            <v>2.0252400000000002</v>
          </cell>
          <cell r="AE222">
            <v>2.07701</v>
          </cell>
          <cell r="AF222">
            <v>2.0706600000000002</v>
          </cell>
          <cell r="AL222">
            <v>2.09958</v>
          </cell>
          <cell r="AM222">
            <v>2.1534300000000002</v>
          </cell>
          <cell r="AN222">
            <v>2.1467999999999998</v>
          </cell>
          <cell r="AS222">
            <v>0.90457104160779345</v>
          </cell>
          <cell r="BC222">
            <v>2.1142400000000001</v>
          </cell>
          <cell r="BD222">
            <v>2.1049099999999998</v>
          </cell>
          <cell r="BE222">
            <v>2.1028600000000002</v>
          </cell>
          <cell r="BJ222">
            <v>0.96836335346428548</v>
          </cell>
          <cell r="CI222">
            <v>2.1145</v>
          </cell>
          <cell r="CJ222">
            <v>2.0820099999999999</v>
          </cell>
          <cell r="CK222">
            <v>2.1145700000000001</v>
          </cell>
          <cell r="CL222">
            <v>0.93048354066116445</v>
          </cell>
          <cell r="DD222">
            <v>2.0905300000000002</v>
          </cell>
          <cell r="DE222">
            <v>2.1379000000000001</v>
          </cell>
          <cell r="DF222">
            <v>2.1037499999999998</v>
          </cell>
          <cell r="DG222">
            <v>0.93891772615672942</v>
          </cell>
          <cell r="DZ222">
            <v>2.1757900000000001</v>
          </cell>
          <cell r="EA222">
            <v>2.1347200000000002</v>
          </cell>
          <cell r="EB222">
            <v>2.1347100000000001</v>
          </cell>
          <cell r="EC222">
            <v>0.91369857938472521</v>
          </cell>
          <cell r="ER222">
            <v>2.1129500000000001</v>
          </cell>
          <cell r="EV222">
            <v>0.97713474480465301</v>
          </cell>
        </row>
        <row r="223">
          <cell r="H223">
            <v>2.1173000000000002</v>
          </cell>
          <cell r="I223">
            <v>0.77793205873799565</v>
          </cell>
          <cell r="M223">
            <v>2.0662199999999999</v>
          </cell>
          <cell r="N223">
            <v>0.7310904811279606</v>
          </cell>
          <cell r="R223">
            <v>2.14819</v>
          </cell>
          <cell r="S223">
            <v>1.0021008691130096</v>
          </cell>
          <cell r="Y223">
            <v>2.1353599999999999</v>
          </cell>
          <cell r="Z223">
            <v>2.1426400000000001</v>
          </cell>
          <cell r="AB223">
            <v>0.79717406504475896</v>
          </cell>
          <cell r="AD223">
            <v>2.0187400000000002</v>
          </cell>
          <cell r="AE223">
            <v>2.0701800000000001</v>
          </cell>
          <cell r="AF223">
            <v>2.06385</v>
          </cell>
          <cell r="AL223">
            <v>2.0924900000000002</v>
          </cell>
          <cell r="AM223">
            <v>2.1459800000000002</v>
          </cell>
          <cell r="AN223">
            <v>2.1393800000000001</v>
          </cell>
          <cell r="AS223">
            <v>0.89943911170964341</v>
          </cell>
          <cell r="BC223">
            <v>2.1071399999999998</v>
          </cell>
          <cell r="BD223">
            <v>2.0978599999999998</v>
          </cell>
          <cell r="BE223">
            <v>2.0958199999999998</v>
          </cell>
          <cell r="BJ223">
            <v>0.95618344884651485</v>
          </cell>
          <cell r="CI223">
            <v>2.10738</v>
          </cell>
          <cell r="CJ223">
            <v>2.0751499999999998</v>
          </cell>
          <cell r="CK223">
            <v>2.10745</v>
          </cell>
          <cell r="CL223">
            <v>0.9209662431690635</v>
          </cell>
          <cell r="DD223">
            <v>2.0836000000000001</v>
          </cell>
          <cell r="DE223">
            <v>2.1305999999999998</v>
          </cell>
          <cell r="DF223">
            <v>2.09673</v>
          </cell>
          <cell r="DG223">
            <v>0.93767340033967805</v>
          </cell>
          <cell r="DZ223">
            <v>2.1681599999999999</v>
          </cell>
          <cell r="EA223">
            <v>2.12737</v>
          </cell>
          <cell r="EB223">
            <v>2.1273599999999999</v>
          </cell>
          <cell r="EC223">
            <v>0.9104607057006664</v>
          </cell>
          <cell r="ER223">
            <v>2.1059299999999999</v>
          </cell>
          <cell r="EV223">
            <v>0.96893382126328476</v>
          </cell>
        </row>
        <row r="224">
          <cell r="H224">
            <v>2.11008</v>
          </cell>
          <cell r="I224">
            <v>0.77470314669048079</v>
          </cell>
          <cell r="M224">
            <v>2.0593300000000001</v>
          </cell>
          <cell r="N224">
            <v>0.7288410981334259</v>
          </cell>
          <cell r="R224">
            <v>2.1408499999999999</v>
          </cell>
          <cell r="S224">
            <v>1.0006084093712175</v>
          </cell>
          <cell r="Y224">
            <v>2.1278899999999998</v>
          </cell>
          <cell r="Z224">
            <v>2.1351300000000002</v>
          </cell>
          <cell r="AB224">
            <v>0.79133369218964411</v>
          </cell>
          <cell r="AD224">
            <v>2.0123199999999999</v>
          </cell>
          <cell r="AE224">
            <v>2.0634199999999998</v>
          </cell>
          <cell r="AF224">
            <v>2.0571199999999998</v>
          </cell>
          <cell r="AL224">
            <v>2.0854699999999999</v>
          </cell>
          <cell r="AM224">
            <v>2.1386099999999999</v>
          </cell>
          <cell r="AN224">
            <v>2.1320399999999999</v>
          </cell>
          <cell r="AS224">
            <v>0.89183365574330153</v>
          </cell>
          <cell r="BC224">
            <v>2.1001099999999999</v>
          </cell>
          <cell r="BD224">
            <v>2.0908799999999998</v>
          </cell>
          <cell r="BE224">
            <v>2.0888499999999999</v>
          </cell>
          <cell r="BJ224">
            <v>0.95331314941660139</v>
          </cell>
          <cell r="CI224">
            <v>2.10033</v>
          </cell>
          <cell r="CJ224">
            <v>2.0683600000000002</v>
          </cell>
          <cell r="CK224">
            <v>2.1004</v>
          </cell>
          <cell r="CL224">
            <v>0.92054199522961788</v>
          </cell>
          <cell r="DD224">
            <v>2.0767500000000001</v>
          </cell>
          <cell r="DE224">
            <v>2.12337</v>
          </cell>
          <cell r="DF224">
            <v>2.0897700000000001</v>
          </cell>
          <cell r="DG224">
            <v>0.93583064265501115</v>
          </cell>
          <cell r="DZ224">
            <v>2.1606000000000001</v>
          </cell>
          <cell r="EA224">
            <v>2.1200999999999999</v>
          </cell>
          <cell r="EB224">
            <v>2.1200899999999998</v>
          </cell>
          <cell r="EC224">
            <v>0.89830868301765676</v>
          </cell>
          <cell r="ER224">
            <v>2.0989900000000001</v>
          </cell>
          <cell r="EV224">
            <v>0.96335866950258975</v>
          </cell>
        </row>
        <row r="225">
          <cell r="H225">
            <v>2.1029300000000002</v>
          </cell>
          <cell r="I225">
            <v>0.7640026264243982</v>
          </cell>
          <cell r="M225">
            <v>2.0525000000000002</v>
          </cell>
          <cell r="N225">
            <v>0.7195536824140536</v>
          </cell>
          <cell r="R225">
            <v>2.1335700000000002</v>
          </cell>
          <cell r="S225">
            <v>0.99170692790528925</v>
          </cell>
          <cell r="Y225">
            <v>2.1204900000000002</v>
          </cell>
          <cell r="Z225">
            <v>2.1276899999999999</v>
          </cell>
          <cell r="AB225">
            <v>0.78781274319461581</v>
          </cell>
          <cell r="AD225">
            <v>2.0059499999999999</v>
          </cell>
          <cell r="AE225">
            <v>2.0567199999999999</v>
          </cell>
          <cell r="AF225">
            <v>2.0504500000000001</v>
          </cell>
          <cell r="AL225">
            <v>2.0785300000000002</v>
          </cell>
          <cell r="AM225">
            <v>2.13131</v>
          </cell>
          <cell r="AN225">
            <v>2.1247699999999998</v>
          </cell>
          <cell r="AS225">
            <v>0.8900845643815547</v>
          </cell>
          <cell r="BC225">
            <v>2.0931500000000001</v>
          </cell>
          <cell r="BD225">
            <v>2.0839699999999999</v>
          </cell>
          <cell r="BE225">
            <v>2.08195</v>
          </cell>
          <cell r="BJ225">
            <v>0.94035903925648867</v>
          </cell>
          <cell r="CI225">
            <v>2.09335</v>
          </cell>
          <cell r="CJ225">
            <v>2.0616300000000001</v>
          </cell>
          <cell r="CK225">
            <v>2.0934200000000001</v>
          </cell>
          <cell r="CL225">
            <v>0.90990827722969847</v>
          </cell>
          <cell r="DD225">
            <v>2.06996</v>
          </cell>
          <cell r="DE225">
            <v>2.1162100000000001</v>
          </cell>
          <cell r="DF225">
            <v>2.0828799999999998</v>
          </cell>
          <cell r="DG225">
            <v>0.92377371719565282</v>
          </cell>
          <cell r="DZ225">
            <v>2.15313</v>
          </cell>
          <cell r="EA225">
            <v>2.1128999999999998</v>
          </cell>
          <cell r="EB225">
            <v>2.1128900000000002</v>
          </cell>
          <cell r="EC225">
            <v>0.89010695931790451</v>
          </cell>
          <cell r="ER225">
            <v>2.0921099999999999</v>
          </cell>
          <cell r="EV225">
            <v>0.9558324175764632</v>
          </cell>
        </row>
        <row r="226">
          <cell r="H226">
            <v>2.09585</v>
          </cell>
          <cell r="I226">
            <v>0.76505488562217394</v>
          </cell>
          <cell r="M226">
            <v>2.04575</v>
          </cell>
          <cell r="N226">
            <v>0.722096410538553</v>
          </cell>
          <cell r="R226">
            <v>2.1263700000000001</v>
          </cell>
          <cell r="S226">
            <v>0.98005285361657535</v>
          </cell>
          <cell r="Y226">
            <v>2.1131600000000001</v>
          </cell>
          <cell r="Z226">
            <v>2.12033</v>
          </cell>
          <cell r="AB226">
            <v>0.77707349492839306</v>
          </cell>
          <cell r="AD226">
            <v>1.9996499999999999</v>
          </cell>
          <cell r="AE226">
            <v>2.05009</v>
          </cell>
          <cell r="AF226">
            <v>2.0438399999999999</v>
          </cell>
          <cell r="AL226">
            <v>2.07165</v>
          </cell>
          <cell r="AM226">
            <v>2.1240800000000002</v>
          </cell>
          <cell r="AN226">
            <v>2.1175700000000002</v>
          </cell>
          <cell r="AS226">
            <v>0.88607981682153891</v>
          </cell>
          <cell r="BC226">
            <v>2.0862599999999998</v>
          </cell>
          <cell r="BD226">
            <v>2.0771199999999999</v>
          </cell>
          <cell r="BE226">
            <v>2.0751200000000001</v>
          </cell>
          <cell r="BJ226">
            <v>0.94175872841506525</v>
          </cell>
          <cell r="CI226">
            <v>2.0864400000000001</v>
          </cell>
          <cell r="CJ226">
            <v>2.05497</v>
          </cell>
          <cell r="CK226">
            <v>2.0865100000000001</v>
          </cell>
          <cell r="CL226">
            <v>0.90200110762217456</v>
          </cell>
          <cell r="DD226">
            <v>2.06324</v>
          </cell>
          <cell r="DE226">
            <v>2.1091199999999999</v>
          </cell>
          <cell r="DF226">
            <v>2.07606</v>
          </cell>
          <cell r="DG226">
            <v>0.9127744183456965</v>
          </cell>
          <cell r="DZ226">
            <v>2.1457299999999999</v>
          </cell>
          <cell r="EA226">
            <v>2.1057800000000002</v>
          </cell>
          <cell r="EB226">
            <v>2.1057700000000001</v>
          </cell>
          <cell r="EC226">
            <v>0.88600230814162018</v>
          </cell>
          <cell r="ER226">
            <v>2.0853000000000002</v>
          </cell>
          <cell r="EV226">
            <v>0.95114949777963531</v>
          </cell>
        </row>
        <row r="227">
          <cell r="H227">
            <v>2.0888499999999999</v>
          </cell>
          <cell r="I227">
            <v>0.75850427966694944</v>
          </cell>
          <cell r="M227">
            <v>2.0390600000000001</v>
          </cell>
          <cell r="N227">
            <v>0.71257222160103773</v>
          </cell>
          <cell r="R227">
            <v>2.1192299999999999</v>
          </cell>
          <cell r="S227">
            <v>0.97058613658185244</v>
          </cell>
          <cell r="Y227">
            <v>2.1059100000000002</v>
          </cell>
          <cell r="Z227">
            <v>2.1130499999999999</v>
          </cell>
          <cell r="AB227">
            <v>0.77356278338913675</v>
          </cell>
          <cell r="AD227">
            <v>1.9934000000000001</v>
          </cell>
          <cell r="AE227">
            <v>2.04352</v>
          </cell>
          <cell r="AF227">
            <v>2.0373000000000001</v>
          </cell>
          <cell r="AL227">
            <v>2.0648399999999998</v>
          </cell>
          <cell r="AM227">
            <v>2.1169199999999999</v>
          </cell>
          <cell r="AN227">
            <v>2.1104400000000001</v>
          </cell>
          <cell r="AS227">
            <v>0.87510107793997705</v>
          </cell>
          <cell r="BC227">
            <v>2.0794299999999999</v>
          </cell>
          <cell r="BD227">
            <v>2.0703399999999998</v>
          </cell>
          <cell r="BE227">
            <v>2.0683500000000001</v>
          </cell>
          <cell r="BJ227">
            <v>0.93157181317260473</v>
          </cell>
          <cell r="CI227">
            <v>2.07959</v>
          </cell>
          <cell r="CJ227">
            <v>2.0483699999999998</v>
          </cell>
          <cell r="CK227">
            <v>2.0796600000000001</v>
          </cell>
          <cell r="CL227">
            <v>0.90343938404502389</v>
          </cell>
          <cell r="DD227">
            <v>2.0565899999999999</v>
          </cell>
          <cell r="DE227">
            <v>2.1021000000000001</v>
          </cell>
          <cell r="DF227">
            <v>2.0693100000000002</v>
          </cell>
          <cell r="DG227">
            <v>0.90787717271756385</v>
          </cell>
          <cell r="DZ227">
            <v>2.1383999999999999</v>
          </cell>
          <cell r="EA227">
            <v>2.0987200000000001</v>
          </cell>
          <cell r="EB227">
            <v>2.0987100000000001</v>
          </cell>
          <cell r="EC227">
            <v>0.87966274229223096</v>
          </cell>
          <cell r="ER227">
            <v>2.0785499999999999</v>
          </cell>
          <cell r="EV227">
            <v>0.93983037219880217</v>
          </cell>
        </row>
        <row r="228">
          <cell r="H228">
            <v>2.0819100000000001</v>
          </cell>
          <cell r="I228">
            <v>0.74938733489293696</v>
          </cell>
          <cell r="M228">
            <v>2.0324300000000002</v>
          </cell>
          <cell r="N228">
            <v>0.7005917432607589</v>
          </cell>
          <cell r="R228">
            <v>2.1121699999999999</v>
          </cell>
          <cell r="S228">
            <v>0.97299829171415553</v>
          </cell>
          <cell r="Y228">
            <v>2.0987300000000002</v>
          </cell>
          <cell r="Z228">
            <v>2.1058400000000002</v>
          </cell>
          <cell r="AB228">
            <v>0.76765855167737485</v>
          </cell>
          <cell r="AD228">
            <v>1.98722</v>
          </cell>
          <cell r="AE228">
            <v>2.03701</v>
          </cell>
          <cell r="AF228">
            <v>2.0308299999999999</v>
          </cell>
          <cell r="AL228">
            <v>2.05809</v>
          </cell>
          <cell r="AM228">
            <v>2.1098300000000001</v>
          </cell>
          <cell r="AN228">
            <v>2.10338</v>
          </cell>
          <cell r="AS228">
            <v>0.87155072116917864</v>
          </cell>
          <cell r="BC228">
            <v>2.0726800000000001</v>
          </cell>
          <cell r="BD228">
            <v>2.0636299999999999</v>
          </cell>
          <cell r="BE228">
            <v>2.0616500000000002</v>
          </cell>
          <cell r="BJ228">
            <v>0.92433025096783084</v>
          </cell>
          <cell r="CI228">
            <v>2.0728200000000001</v>
          </cell>
          <cell r="CJ228">
            <v>2.0418400000000001</v>
          </cell>
          <cell r="CK228">
            <v>2.0728800000000001</v>
          </cell>
          <cell r="CL228">
            <v>0.89793434871654476</v>
          </cell>
          <cell r="DD228">
            <v>2.0499900000000002</v>
          </cell>
          <cell r="DE228">
            <v>2.0951499999999998</v>
          </cell>
          <cell r="DF228">
            <v>2.0626199999999999</v>
          </cell>
          <cell r="DG228">
            <v>0.89927450499582839</v>
          </cell>
          <cell r="DZ228">
            <v>2.1311399999999998</v>
          </cell>
          <cell r="EA228">
            <v>2.0917300000000001</v>
          </cell>
          <cell r="EB228">
            <v>2.09172</v>
          </cell>
          <cell r="EC228">
            <v>0.87099490260711399</v>
          </cell>
          <cell r="ER228">
            <v>2.0718700000000001</v>
          </cell>
          <cell r="EV228">
            <v>0.93612550292232477</v>
          </cell>
        </row>
        <row r="229">
          <cell r="H229">
            <v>2.07504</v>
          </cell>
          <cell r="I229">
            <v>0.74755124447278831</v>
          </cell>
          <cell r="M229">
            <v>2.0258699999999998</v>
          </cell>
          <cell r="N229">
            <v>0.69622953497017193</v>
          </cell>
          <cell r="R229">
            <v>2.1051799999999998</v>
          </cell>
          <cell r="S229">
            <v>0.96314428440669175</v>
          </cell>
          <cell r="Y229">
            <v>2.0916299999999999</v>
          </cell>
          <cell r="Z229">
            <v>2.0987</v>
          </cell>
          <cell r="AB229">
            <v>0.76413954166554277</v>
          </cell>
          <cell r="AD229">
            <v>1.9811000000000001</v>
          </cell>
          <cell r="AE229">
            <v>2.03057</v>
          </cell>
          <cell r="AF229">
            <v>2.02441</v>
          </cell>
          <cell r="AL229">
            <v>2.0514100000000002</v>
          </cell>
          <cell r="AM229">
            <v>2.1028099999999998</v>
          </cell>
          <cell r="AN229">
            <v>2.09639</v>
          </cell>
          <cell r="AS229">
            <v>0.86104423387500795</v>
          </cell>
          <cell r="BC229">
            <v>2.0659800000000001</v>
          </cell>
          <cell r="BD229">
            <v>2.0569799999999998</v>
          </cell>
          <cell r="BE229">
            <v>2.0550199999999998</v>
          </cell>
          <cell r="BJ229">
            <v>0.91695900875610192</v>
          </cell>
          <cell r="CI229">
            <v>2.0661</v>
          </cell>
          <cell r="CJ229">
            <v>2.0353699999999999</v>
          </cell>
          <cell r="CK229">
            <v>2.0661700000000001</v>
          </cell>
          <cell r="CL229">
            <v>0.88073694750101517</v>
          </cell>
          <cell r="DD229">
            <v>2.0434700000000001</v>
          </cell>
          <cell r="DE229">
            <v>2.0882700000000001</v>
          </cell>
          <cell r="DF229">
            <v>2.056</v>
          </cell>
          <cell r="DG229">
            <v>0.89508404988847268</v>
          </cell>
          <cell r="DZ229">
            <v>2.1239499999999998</v>
          </cell>
          <cell r="EA229">
            <v>2.0848200000000001</v>
          </cell>
          <cell r="EB229">
            <v>2.0848100000000001</v>
          </cell>
          <cell r="EC229">
            <v>0.86982927854117875</v>
          </cell>
          <cell r="ER229">
            <v>2.0652499999999998</v>
          </cell>
          <cell r="EV229">
            <v>0.9208217604252944</v>
          </cell>
        </row>
        <row r="230">
          <cell r="H230">
            <v>2.0682399999999999</v>
          </cell>
          <cell r="I230">
            <v>0.74299080081496882</v>
          </cell>
          <cell r="M230">
            <v>2.01938</v>
          </cell>
          <cell r="N230">
            <v>0.69441932972291731</v>
          </cell>
          <cell r="R230">
            <v>2.0982500000000002</v>
          </cell>
          <cell r="S230">
            <v>0.95579965788927801</v>
          </cell>
          <cell r="Y230">
            <v>2.0845899999999999</v>
          </cell>
          <cell r="Z230">
            <v>2.0916299999999999</v>
          </cell>
          <cell r="AB230">
            <v>0.75842307554463417</v>
          </cell>
          <cell r="AD230">
            <v>1.9750300000000001</v>
          </cell>
          <cell r="AE230">
            <v>2.0241899999999999</v>
          </cell>
          <cell r="AF230">
            <v>2.0180600000000002</v>
          </cell>
          <cell r="AL230">
            <v>2.0448</v>
          </cell>
          <cell r="AM230">
            <v>2.0958600000000001</v>
          </cell>
          <cell r="AN230">
            <v>2.0894699999999999</v>
          </cell>
          <cell r="AS230">
            <v>0.85332498721713002</v>
          </cell>
          <cell r="BC230">
            <v>2.0593599999999999</v>
          </cell>
          <cell r="BD230">
            <v>2.0503999999999998</v>
          </cell>
          <cell r="BE230">
            <v>2.0484499999999999</v>
          </cell>
          <cell r="BJ230">
            <v>0.91096831745351992</v>
          </cell>
          <cell r="CI230">
            <v>2.0594600000000001</v>
          </cell>
          <cell r="CJ230">
            <v>2.0289600000000001</v>
          </cell>
          <cell r="CK230">
            <v>2.05952</v>
          </cell>
          <cell r="CL230">
            <v>0.87952063078189369</v>
          </cell>
          <cell r="DD230">
            <v>2.0369999999999999</v>
          </cell>
          <cell r="DE230">
            <v>2.0814599999999999</v>
          </cell>
          <cell r="DF230">
            <v>2.0494400000000002</v>
          </cell>
          <cell r="DG230">
            <v>0.89058921901719046</v>
          </cell>
          <cell r="DZ230">
            <v>2.1168399999999998</v>
          </cell>
          <cell r="EA230">
            <v>2.0779700000000001</v>
          </cell>
          <cell r="EB230">
            <v>2.07796</v>
          </cell>
          <cell r="EC230">
            <v>0.86638569122499121</v>
          </cell>
          <cell r="ER230">
            <v>2.0587</v>
          </cell>
          <cell r="EV230">
            <v>0.92317920487383631</v>
          </cell>
        </row>
        <row r="231">
          <cell r="H231">
            <v>2.0615100000000002</v>
          </cell>
          <cell r="I231">
            <v>0.73622071178247595</v>
          </cell>
          <cell r="M231">
            <v>2.01295</v>
          </cell>
          <cell r="N231">
            <v>0.69023261894485266</v>
          </cell>
          <cell r="R231">
            <v>2.0914000000000001</v>
          </cell>
          <cell r="S231">
            <v>0.95060797087609394</v>
          </cell>
          <cell r="Y231">
            <v>2.0776300000000001</v>
          </cell>
          <cell r="Z231">
            <v>2.0846300000000002</v>
          </cell>
          <cell r="AB231">
            <v>0.75047244320813888</v>
          </cell>
          <cell r="AD231">
            <v>1.96902</v>
          </cell>
          <cell r="AE231">
            <v>2.0178699999999998</v>
          </cell>
          <cell r="AF231">
            <v>2.0117699999999998</v>
          </cell>
          <cell r="AL231">
            <v>2.0382500000000001</v>
          </cell>
          <cell r="AM231">
            <v>2.0889799999999998</v>
          </cell>
          <cell r="AN231">
            <v>2.0826199999999999</v>
          </cell>
          <cell r="AS231">
            <v>0.84676196435107265</v>
          </cell>
          <cell r="BC231">
            <v>2.0527899999999999</v>
          </cell>
          <cell r="BD231">
            <v>2.0438800000000001</v>
          </cell>
          <cell r="BE231">
            <v>2.0419399999999999</v>
          </cell>
          <cell r="BJ231">
            <v>0.90324666925822861</v>
          </cell>
          <cell r="CI231">
            <v>2.05287</v>
          </cell>
          <cell r="CJ231">
            <v>2.0226199999999999</v>
          </cell>
          <cell r="CK231">
            <v>2.05294</v>
          </cell>
          <cell r="CL231">
            <v>0.87627749645369235</v>
          </cell>
          <cell r="DD231">
            <v>2.0306000000000002</v>
          </cell>
          <cell r="DE231">
            <v>2.0747100000000001</v>
          </cell>
          <cell r="DF231">
            <v>2.0429400000000002</v>
          </cell>
          <cell r="DG231">
            <v>0.88404242254536136</v>
          </cell>
          <cell r="DZ231">
            <v>2.1097999999999999</v>
          </cell>
          <cell r="EA231">
            <v>2.07118</v>
          </cell>
          <cell r="EB231">
            <v>2.07117</v>
          </cell>
          <cell r="EC231">
            <v>0.8544190037715893</v>
          </cell>
          <cell r="ER231">
            <v>2.0522100000000001</v>
          </cell>
          <cell r="EV231">
            <v>0.91398696705602411</v>
          </cell>
        </row>
        <row r="232">
          <cell r="H232">
            <v>2.05484</v>
          </cell>
          <cell r="I232">
            <v>0.73151026652751305</v>
          </cell>
          <cell r="M232">
            <v>2.00658</v>
          </cell>
          <cell r="N232">
            <v>0.67922270443232513</v>
          </cell>
          <cell r="R232">
            <v>2.0846100000000001</v>
          </cell>
          <cell r="S232">
            <v>0.94800677332074201</v>
          </cell>
          <cell r="Y232">
            <v>2.0707300000000002</v>
          </cell>
          <cell r="Z232">
            <v>2.0777100000000002</v>
          </cell>
          <cell r="AB232">
            <v>0.75003913311166848</v>
          </cell>
          <cell r="AD232">
            <v>1.9630700000000001</v>
          </cell>
          <cell r="AE232">
            <v>2.0116100000000001</v>
          </cell>
          <cell r="AF232">
            <v>2.0055299999999998</v>
          </cell>
          <cell r="AL232">
            <v>2.0317599999999998</v>
          </cell>
          <cell r="AM232">
            <v>2.0821700000000001</v>
          </cell>
          <cell r="AN232">
            <v>2.0758399999999999</v>
          </cell>
          <cell r="AS232">
            <v>0.84304481594954517</v>
          </cell>
          <cell r="BC232">
            <v>2.0462899999999999</v>
          </cell>
          <cell r="BD232">
            <v>2.03742</v>
          </cell>
          <cell r="BE232">
            <v>2.0354999999999999</v>
          </cell>
          <cell r="BJ232">
            <v>0.90037075116700116</v>
          </cell>
          <cell r="CI232">
            <v>2.0463499999999999</v>
          </cell>
          <cell r="CJ232">
            <v>2.01633</v>
          </cell>
          <cell r="CK232">
            <v>2.0464199999999999</v>
          </cell>
          <cell r="CL232">
            <v>0.86474907847988725</v>
          </cell>
          <cell r="DD232">
            <v>2.0242599999999999</v>
          </cell>
          <cell r="DE232">
            <v>2.0680299999999998</v>
          </cell>
          <cell r="DF232">
            <v>2.0365099999999998</v>
          </cell>
          <cell r="DG232">
            <v>0.87583821424797037</v>
          </cell>
          <cell r="DZ232">
            <v>2.1028199999999999</v>
          </cell>
          <cell r="EA232">
            <v>2.06446</v>
          </cell>
          <cell r="EB232">
            <v>2.0644499999999999</v>
          </cell>
          <cell r="EC232">
            <v>0.84358909319282027</v>
          </cell>
          <cell r="ER232">
            <v>2.0457800000000002</v>
          </cell>
          <cell r="EV232">
            <v>0.90798624036025899</v>
          </cell>
        </row>
        <row r="233">
          <cell r="H233">
            <v>2.0482399999999998</v>
          </cell>
          <cell r="I233">
            <v>0.72466890801003991</v>
          </cell>
          <cell r="M233">
            <v>2.0002800000000001</v>
          </cell>
          <cell r="N233">
            <v>0.68568971743676599</v>
          </cell>
          <cell r="R233">
            <v>2.0778799999999999</v>
          </cell>
          <cell r="S233">
            <v>0.93800692241274852</v>
          </cell>
          <cell r="Y233">
            <v>2.0638999999999998</v>
          </cell>
          <cell r="Z233">
            <v>2.0708500000000001</v>
          </cell>
          <cell r="AB233">
            <v>0.73761320077658787</v>
          </cell>
          <cell r="AD233">
            <v>1.9571799999999999</v>
          </cell>
          <cell r="AE233">
            <v>2.0054099999999999</v>
          </cell>
          <cell r="AF233">
            <v>1.99936</v>
          </cell>
          <cell r="AL233">
            <v>2.0253399999999999</v>
          </cell>
          <cell r="AM233">
            <v>2.0754199999999998</v>
          </cell>
          <cell r="AN233">
            <v>2.0691199999999998</v>
          </cell>
          <cell r="AS233">
            <v>0.83730544922167027</v>
          </cell>
          <cell r="BC233">
            <v>2.0398499999999999</v>
          </cell>
          <cell r="BD233">
            <v>2.0310199999999998</v>
          </cell>
          <cell r="BE233">
            <v>2.0291199999999998</v>
          </cell>
          <cell r="BJ233">
            <v>0.89573554203692396</v>
          </cell>
          <cell r="CI233">
            <v>2.0398999999999998</v>
          </cell>
          <cell r="CJ233">
            <v>2.0101100000000001</v>
          </cell>
          <cell r="CK233">
            <v>2.0399600000000002</v>
          </cell>
          <cell r="CL233">
            <v>0.86426631788993902</v>
          </cell>
          <cell r="DD233">
            <v>2.0179800000000001</v>
          </cell>
          <cell r="DE233">
            <v>2.06141</v>
          </cell>
          <cell r="DF233">
            <v>2.0301399999999998</v>
          </cell>
          <cell r="DG233">
            <v>0.87368927377173833</v>
          </cell>
          <cell r="DZ233">
            <v>2.0959099999999999</v>
          </cell>
          <cell r="EA233">
            <v>2.0578099999999999</v>
          </cell>
          <cell r="EB233">
            <v>2.0577999999999999</v>
          </cell>
          <cell r="EC233">
            <v>0.84353350602772714</v>
          </cell>
          <cell r="ER233">
            <v>2.0394100000000002</v>
          </cell>
          <cell r="EV233">
            <v>0.90014600890331309</v>
          </cell>
        </row>
        <row r="234">
          <cell r="H234">
            <v>2.0417000000000001</v>
          </cell>
          <cell r="I234">
            <v>0.72048698950810675</v>
          </cell>
          <cell r="M234">
            <v>1.99403</v>
          </cell>
          <cell r="N234">
            <v>0.67520969146284138</v>
          </cell>
          <cell r="R234">
            <v>2.0712199999999998</v>
          </cell>
          <cell r="S234">
            <v>0.93085332221920503</v>
          </cell>
          <cell r="Y234">
            <v>2.05714</v>
          </cell>
          <cell r="Z234">
            <v>2.0640499999999999</v>
          </cell>
          <cell r="AB234">
            <v>0.73293177109512442</v>
          </cell>
          <cell r="AD234">
            <v>1.9513400000000001</v>
          </cell>
          <cell r="AE234">
            <v>1.9992700000000001</v>
          </cell>
          <cell r="AF234">
            <v>1.99325</v>
          </cell>
          <cell r="AL234">
            <v>2.01898</v>
          </cell>
          <cell r="AM234">
            <v>2.06873</v>
          </cell>
          <cell r="AN234">
            <v>2.0624600000000002</v>
          </cell>
          <cell r="AS234">
            <v>0.83127028742957521</v>
          </cell>
          <cell r="BC234">
            <v>2.0334699999999999</v>
          </cell>
          <cell r="BD234">
            <v>2.0246900000000001</v>
          </cell>
          <cell r="BE234">
            <v>2.0227900000000001</v>
          </cell>
          <cell r="BJ234">
            <v>0.88301683633495998</v>
          </cell>
          <cell r="CI234">
            <v>2.0335000000000001</v>
          </cell>
          <cell r="CJ234">
            <v>2.0039400000000001</v>
          </cell>
          <cell r="CK234">
            <v>2.03356</v>
          </cell>
          <cell r="CL234">
            <v>0.8522421460441798</v>
          </cell>
          <cell r="DD234">
            <v>2.0117500000000001</v>
          </cell>
          <cell r="DE234">
            <v>2.0548500000000001</v>
          </cell>
          <cell r="DF234">
            <v>2.0238200000000002</v>
          </cell>
          <cell r="DG234">
            <v>0.85999508021905591</v>
          </cell>
          <cell r="DZ234">
            <v>2.08907</v>
          </cell>
          <cell r="EA234">
            <v>2.0512199999999998</v>
          </cell>
          <cell r="EB234">
            <v>2.0512100000000002</v>
          </cell>
          <cell r="EC234">
            <v>0.83499754587212927</v>
          </cell>
          <cell r="ER234">
            <v>2.0331000000000001</v>
          </cell>
          <cell r="EV234">
            <v>0.89046217958044238</v>
          </cell>
        </row>
        <row r="235">
          <cell r="H235">
            <v>2.0352299999999999</v>
          </cell>
          <cell r="I235">
            <v>0.71367593402937857</v>
          </cell>
          <cell r="M235">
            <v>1.9878499999999999</v>
          </cell>
          <cell r="N235">
            <v>0.6726608361002917</v>
          </cell>
          <cell r="R235">
            <v>2.0646200000000001</v>
          </cell>
          <cell r="S235">
            <v>0.92594594543604636</v>
          </cell>
          <cell r="Y235">
            <v>2.0504500000000001</v>
          </cell>
          <cell r="Z235">
            <v>2.0573299999999999</v>
          </cell>
          <cell r="AB235">
            <v>0.72597560847342812</v>
          </cell>
          <cell r="AD235">
            <v>1.94556</v>
          </cell>
          <cell r="AE235">
            <v>1.99319</v>
          </cell>
          <cell r="AF235">
            <v>1.98719</v>
          </cell>
          <cell r="AL235">
            <v>2.01268</v>
          </cell>
          <cell r="AM235">
            <v>2.0621100000000001</v>
          </cell>
          <cell r="AN235">
            <v>2.0558700000000001</v>
          </cell>
          <cell r="AS235">
            <v>0.82815467323915648</v>
          </cell>
          <cell r="BC235">
            <v>2.0271599999999999</v>
          </cell>
          <cell r="BD235">
            <v>2.0184099999999998</v>
          </cell>
          <cell r="BE235">
            <v>2.0165299999999999</v>
          </cell>
          <cell r="BJ235">
            <v>0.8816161417728452</v>
          </cell>
          <cell r="CI235">
            <v>2.0271599999999999</v>
          </cell>
          <cell r="CJ235">
            <v>1.99783</v>
          </cell>
          <cell r="CK235">
            <v>2.0272299999999999</v>
          </cell>
          <cell r="CL235">
            <v>0.84504486568981463</v>
          </cell>
          <cell r="DD235">
            <v>2.0055900000000002</v>
          </cell>
          <cell r="DE235">
            <v>2.0483600000000002</v>
          </cell>
          <cell r="DF235">
            <v>2.0175700000000001</v>
          </cell>
          <cell r="DG235">
            <v>0.86407442119851297</v>
          </cell>
          <cell r="DZ235">
            <v>2.08229</v>
          </cell>
          <cell r="EA235">
            <v>2.0447000000000002</v>
          </cell>
          <cell r="EB235">
            <v>2.0446900000000001</v>
          </cell>
          <cell r="EC235">
            <v>0.83105589878051944</v>
          </cell>
          <cell r="ER235">
            <v>2.02685</v>
          </cell>
          <cell r="EV235">
            <v>0.8840327169030715</v>
          </cell>
        </row>
        <row r="236">
          <cell r="H236">
            <v>2.02881</v>
          </cell>
          <cell r="I236">
            <v>0.70978187699921591</v>
          </cell>
          <cell r="M236">
            <v>1.9817199999999999</v>
          </cell>
          <cell r="N236">
            <v>0.66278549063025771</v>
          </cell>
          <cell r="R236">
            <v>2.05809</v>
          </cell>
          <cell r="S236">
            <v>0.91896391816037593</v>
          </cell>
          <cell r="Y236">
            <v>2.0438200000000002</v>
          </cell>
          <cell r="Z236">
            <v>2.0506700000000002</v>
          </cell>
          <cell r="AB236">
            <v>0.72198378241883354</v>
          </cell>
          <cell r="AD236">
            <v>1.9398299999999999</v>
          </cell>
          <cell r="AE236">
            <v>1.98716</v>
          </cell>
          <cell r="AF236">
            <v>1.98119</v>
          </cell>
          <cell r="AL236">
            <v>2.00644</v>
          </cell>
          <cell r="AM236">
            <v>2.0555599999999998</v>
          </cell>
          <cell r="AN236">
            <v>2.0493399999999999</v>
          </cell>
          <cell r="AS236">
            <v>0.81840391433996018</v>
          </cell>
          <cell r="BC236">
            <v>2.0209000000000001</v>
          </cell>
          <cell r="BD236">
            <v>2.0122</v>
          </cell>
          <cell r="BE236">
            <v>2.0103300000000002</v>
          </cell>
          <cell r="BJ236">
            <v>0.87219021929607621</v>
          </cell>
          <cell r="CI236">
            <v>2.0208900000000001</v>
          </cell>
          <cell r="CJ236">
            <v>1.9917800000000001</v>
          </cell>
          <cell r="CK236">
            <v>2.02095</v>
          </cell>
          <cell r="CL236">
            <v>0.83766767724879898</v>
          </cell>
          <cell r="DD236">
            <v>1.99949</v>
          </cell>
          <cell r="DE236">
            <v>2.0419299999999998</v>
          </cell>
          <cell r="DF236">
            <v>2.0113799999999999</v>
          </cell>
          <cell r="DG236">
            <v>0.85659694148798593</v>
          </cell>
          <cell r="DZ236">
            <v>2.07558</v>
          </cell>
          <cell r="EA236">
            <v>2.03823</v>
          </cell>
          <cell r="EB236">
            <v>2.03823</v>
          </cell>
          <cell r="EC236">
            <v>0.82340839452177406</v>
          </cell>
          <cell r="ER236">
            <v>2.0206599999999999</v>
          </cell>
          <cell r="EV236">
            <v>0.88089867504614894</v>
          </cell>
        </row>
        <row r="237">
          <cell r="H237">
            <v>2.0224600000000001</v>
          </cell>
          <cell r="I237">
            <v>0.7084338432601367</v>
          </cell>
          <cell r="M237">
            <v>1.9756499999999999</v>
          </cell>
          <cell r="N237">
            <v>0.66112386099992371</v>
          </cell>
          <cell r="R237">
            <v>2.0516200000000002</v>
          </cell>
          <cell r="S237">
            <v>0.90966638955003454</v>
          </cell>
          <cell r="Y237">
            <v>2.0372499999999998</v>
          </cell>
          <cell r="Z237">
            <v>2.0440700000000001</v>
          </cell>
          <cell r="AB237">
            <v>0.71591282716898519</v>
          </cell>
          <cell r="AD237">
            <v>1.93415</v>
          </cell>
          <cell r="AE237">
            <v>1.98119</v>
          </cell>
          <cell r="AF237">
            <v>1.97525</v>
          </cell>
          <cell r="AL237">
            <v>2.0002599999999999</v>
          </cell>
          <cell r="AM237">
            <v>2.0490599999999999</v>
          </cell>
          <cell r="AN237">
            <v>2.0428799999999998</v>
          </cell>
          <cell r="AS237">
            <v>0.81811808095122451</v>
          </cell>
          <cell r="BC237">
            <v>2.0146999999999999</v>
          </cell>
          <cell r="BD237">
            <v>2.00604</v>
          </cell>
          <cell r="BE237">
            <v>2.0041799999999999</v>
          </cell>
          <cell r="BJ237">
            <v>0.86114428803729659</v>
          </cell>
          <cell r="CI237">
            <v>2.0146700000000002</v>
          </cell>
          <cell r="CJ237">
            <v>1.9857800000000001</v>
          </cell>
          <cell r="CK237">
            <v>2.0147400000000002</v>
          </cell>
          <cell r="CL237">
            <v>0.84155638857397186</v>
          </cell>
          <cell r="DD237">
            <v>1.9934400000000001</v>
          </cell>
          <cell r="DE237">
            <v>2.0355599999999998</v>
          </cell>
          <cell r="DF237">
            <v>2.0052400000000001</v>
          </cell>
          <cell r="DG237">
            <v>0.84898026178725772</v>
          </cell>
          <cell r="DZ237">
            <v>2.06894</v>
          </cell>
          <cell r="EA237">
            <v>2.0318299999999998</v>
          </cell>
          <cell r="EB237">
            <v>2.0318200000000002</v>
          </cell>
          <cell r="EC237">
            <v>0.81871582960468814</v>
          </cell>
          <cell r="ER237">
            <v>2.0145200000000001</v>
          </cell>
          <cell r="EV237">
            <v>0.87613278068388034</v>
          </cell>
        </row>
        <row r="238">
          <cell r="H238">
            <v>2.0161699999999998</v>
          </cell>
          <cell r="I238">
            <v>0.69509379007715033</v>
          </cell>
          <cell r="M238">
            <v>1.9696400000000001</v>
          </cell>
          <cell r="N238">
            <v>0.65720825809534311</v>
          </cell>
          <cell r="R238">
            <v>2.04521</v>
          </cell>
          <cell r="S238">
            <v>0.90313864568281055</v>
          </cell>
          <cell r="Y238">
            <v>2.0307499999999998</v>
          </cell>
          <cell r="Z238">
            <v>2.0375399999999999</v>
          </cell>
          <cell r="AB238">
            <v>0.71268606517493893</v>
          </cell>
          <cell r="AD238">
            <v>1.9285300000000001</v>
          </cell>
          <cell r="AE238">
            <v>1.9752799999999999</v>
          </cell>
          <cell r="AF238">
            <v>1.96936</v>
          </cell>
          <cell r="AL238">
            <v>1.99414</v>
          </cell>
          <cell r="AM238">
            <v>2.0426299999999999</v>
          </cell>
          <cell r="AN238">
            <v>2.03647</v>
          </cell>
          <cell r="AS238">
            <v>0.80789426887872828</v>
          </cell>
          <cell r="BC238">
            <v>2.0085600000000001</v>
          </cell>
          <cell r="BD238">
            <v>1.9999400000000001</v>
          </cell>
          <cell r="BE238">
            <v>1.9981</v>
          </cell>
          <cell r="BJ238">
            <v>0.86492451557695915</v>
          </cell>
          <cell r="CI238">
            <v>2.0085199999999999</v>
          </cell>
          <cell r="CJ238">
            <v>1.97984</v>
          </cell>
          <cell r="CK238">
            <v>2.0085799999999998</v>
          </cell>
          <cell r="CL238">
            <v>0.82591519777674982</v>
          </cell>
          <cell r="DD238">
            <v>1.9874499999999999</v>
          </cell>
          <cell r="DE238">
            <v>2.0292500000000002</v>
          </cell>
          <cell r="DF238">
            <v>1.9991699999999999</v>
          </cell>
          <cell r="DG238">
            <v>0.84462405653251693</v>
          </cell>
          <cell r="DZ238">
            <v>2.06236</v>
          </cell>
          <cell r="EA238">
            <v>2.02549</v>
          </cell>
          <cell r="EB238">
            <v>2.0254799999999999</v>
          </cell>
          <cell r="EC238">
            <v>0.8153442055576221</v>
          </cell>
          <cell r="ER238">
            <v>2.0084499999999998</v>
          </cell>
          <cell r="EV238">
            <v>0.86485118243251335</v>
          </cell>
        </row>
        <row r="239">
          <cell r="H239">
            <v>2.0099399999999998</v>
          </cell>
          <cell r="I239">
            <v>0.69935618613814476</v>
          </cell>
          <cell r="M239">
            <v>1.9636899999999999</v>
          </cell>
          <cell r="N239">
            <v>0.64668771254061674</v>
          </cell>
          <cell r="R239">
            <v>2.0388600000000001</v>
          </cell>
          <cell r="S239">
            <v>0.8994212801667345</v>
          </cell>
          <cell r="Y239">
            <v>2.0243099999999998</v>
          </cell>
          <cell r="Z239">
            <v>2.0310700000000002</v>
          </cell>
          <cell r="AB239">
            <v>0.70284234193884743</v>
          </cell>
          <cell r="AD239">
            <v>1.92296</v>
          </cell>
          <cell r="AE239">
            <v>1.9694199999999999</v>
          </cell>
          <cell r="AF239">
            <v>1.96353</v>
          </cell>
          <cell r="AL239">
            <v>1.98807</v>
          </cell>
          <cell r="AM239">
            <v>2.03626</v>
          </cell>
          <cell r="AN239">
            <v>2.0301300000000002</v>
          </cell>
          <cell r="AS239">
            <v>0.79912723345199055</v>
          </cell>
          <cell r="BC239">
            <v>2.0024799999999998</v>
          </cell>
          <cell r="BD239">
            <v>1.9939</v>
          </cell>
          <cell r="BE239">
            <v>1.99207</v>
          </cell>
          <cell r="BJ239">
            <v>0.8573436159200476</v>
          </cell>
          <cell r="CI239">
            <v>2.0024199999999999</v>
          </cell>
          <cell r="CJ239">
            <v>1.9739599999999999</v>
          </cell>
          <cell r="CK239">
            <v>2.0024799999999998</v>
          </cell>
          <cell r="CL239">
            <v>0.82504989618858993</v>
          </cell>
          <cell r="DD239">
            <v>1.9815100000000001</v>
          </cell>
          <cell r="DE239">
            <v>2.0230000000000001</v>
          </cell>
          <cell r="DF239">
            <v>1.99315</v>
          </cell>
          <cell r="DG239">
            <v>0.83844174154612539</v>
          </cell>
          <cell r="DZ239">
            <v>2.0558399999999999</v>
          </cell>
          <cell r="EA239">
            <v>2.0192100000000002</v>
          </cell>
          <cell r="EB239">
            <v>2.0192000000000001</v>
          </cell>
          <cell r="EC239">
            <v>0.80205084658824255</v>
          </cell>
          <cell r="ER239">
            <v>2.0024199999999999</v>
          </cell>
          <cell r="EV239">
            <v>0.86182179081428778</v>
          </cell>
        </row>
        <row r="240">
          <cell r="H240">
            <v>2.0037699999999998</v>
          </cell>
          <cell r="I240">
            <v>0.69167517735091444</v>
          </cell>
          <cell r="M240">
            <v>1.9578</v>
          </cell>
          <cell r="N240">
            <v>0.64888415487063256</v>
          </cell>
          <cell r="R240">
            <v>2.0325700000000002</v>
          </cell>
          <cell r="S240">
            <v>0.898554945579777</v>
          </cell>
          <cell r="Y240">
            <v>2.0179399999999998</v>
          </cell>
          <cell r="Z240">
            <v>2.02467</v>
          </cell>
          <cell r="AB240">
            <v>0.70560273045816579</v>
          </cell>
          <cell r="AD240">
            <v>1.91744</v>
          </cell>
          <cell r="AE240">
            <v>1.9636199999999999</v>
          </cell>
          <cell r="AF240">
            <v>1.9577500000000001</v>
          </cell>
          <cell r="AL240">
            <v>1.9820599999999999</v>
          </cell>
          <cell r="AM240">
            <v>2.0299499999999999</v>
          </cell>
          <cell r="AN240">
            <v>2.0238499999999999</v>
          </cell>
          <cell r="AS240">
            <v>0.79188330014323682</v>
          </cell>
          <cell r="BC240">
            <v>1.9964500000000001</v>
          </cell>
          <cell r="BD240">
            <v>1.9879199999999999</v>
          </cell>
          <cell r="BE240">
            <v>1.9860899999999999</v>
          </cell>
          <cell r="BJ240">
            <v>0.85164580237484522</v>
          </cell>
          <cell r="CI240">
            <v>1.99637</v>
          </cell>
          <cell r="CJ240">
            <v>1.9681299999999999</v>
          </cell>
          <cell r="CK240">
            <v>1.9964299999999999</v>
          </cell>
          <cell r="CL240">
            <v>0.81905371727275522</v>
          </cell>
          <cell r="DD240">
            <v>1.97563</v>
          </cell>
          <cell r="DE240">
            <v>2.0167999999999999</v>
          </cell>
          <cell r="DF240">
            <v>1.9871799999999999</v>
          </cell>
          <cell r="DG240">
            <v>0.8340050240467356</v>
          </cell>
          <cell r="DZ240">
            <v>2.0493800000000002</v>
          </cell>
          <cell r="EA240">
            <v>2.0129899999999998</v>
          </cell>
          <cell r="EB240">
            <v>2.0129800000000002</v>
          </cell>
          <cell r="EC240">
            <v>0.80156967690836467</v>
          </cell>
          <cell r="ER240">
            <v>1.9964599999999999</v>
          </cell>
          <cell r="EV240">
            <v>0.86202943267599252</v>
          </cell>
        </row>
        <row r="241">
          <cell r="H241">
            <v>1.99766</v>
          </cell>
          <cell r="I241">
            <v>0.68687712093717934</v>
          </cell>
          <cell r="M241">
            <v>1.9519599999999999</v>
          </cell>
          <cell r="N241">
            <v>0.63943051629400394</v>
          </cell>
          <cell r="R241">
            <v>2.0263399999999998</v>
          </cell>
          <cell r="S241">
            <v>0.89544623032389303</v>
          </cell>
          <cell r="Y241">
            <v>2.0116200000000002</v>
          </cell>
          <cell r="Z241">
            <v>2.0183200000000001</v>
          </cell>
          <cell r="AB241">
            <v>0.69170649035488196</v>
          </cell>
          <cell r="AD241">
            <v>1.9119699999999999</v>
          </cell>
          <cell r="AE241">
            <v>1.95787</v>
          </cell>
          <cell r="AF241">
            <v>1.9520200000000001</v>
          </cell>
          <cell r="AL241">
            <v>1.97611</v>
          </cell>
          <cell r="AM241">
            <v>2.0236999999999998</v>
          </cell>
          <cell r="AN241">
            <v>2.01762</v>
          </cell>
          <cell r="AS241">
            <v>0.78623947538614125</v>
          </cell>
          <cell r="BC241">
            <v>1.99048</v>
          </cell>
          <cell r="BD241">
            <v>1.9819899999999999</v>
          </cell>
          <cell r="BE241">
            <v>1.9801800000000001</v>
          </cell>
          <cell r="BJ241">
            <v>0.84600946408142086</v>
          </cell>
          <cell r="CI241">
            <v>1.9903900000000001</v>
          </cell>
          <cell r="CJ241">
            <v>1.9623600000000001</v>
          </cell>
          <cell r="CK241">
            <v>1.9904500000000001</v>
          </cell>
          <cell r="CL241">
            <v>0.81976033149500083</v>
          </cell>
          <cell r="DD241">
            <v>1.9698</v>
          </cell>
          <cell r="DE241">
            <v>2.0106700000000002</v>
          </cell>
          <cell r="DF241">
            <v>1.9812700000000001</v>
          </cell>
          <cell r="DG241">
            <v>0.82143822088376339</v>
          </cell>
          <cell r="DZ241">
            <v>2.04298</v>
          </cell>
          <cell r="EA241">
            <v>2.0068299999999999</v>
          </cell>
          <cell r="EB241">
            <v>2.0068199999999998</v>
          </cell>
          <cell r="EC241">
            <v>0.79286545901791072</v>
          </cell>
          <cell r="ER241">
            <v>1.99055</v>
          </cell>
          <cell r="EV241">
            <v>0.85094634701121663</v>
          </cell>
        </row>
        <row r="242">
          <cell r="H242">
            <v>1.9916</v>
          </cell>
          <cell r="I242">
            <v>0.67475062309951817</v>
          </cell>
          <cell r="M242">
            <v>1.94617</v>
          </cell>
          <cell r="N242">
            <v>0.64294701516920405</v>
          </cell>
          <cell r="R242">
            <v>2.0201699999999998</v>
          </cell>
          <cell r="S242">
            <v>0.88560071402410401</v>
          </cell>
          <cell r="Y242">
            <v>2.0053700000000001</v>
          </cell>
          <cell r="Z242">
            <v>2.0120399999999998</v>
          </cell>
          <cell r="AB242">
            <v>0.69560263188161997</v>
          </cell>
          <cell r="AD242">
            <v>1.90655</v>
          </cell>
          <cell r="AE242">
            <v>1.95217</v>
          </cell>
          <cell r="AF242">
            <v>1.94635</v>
          </cell>
          <cell r="AL242">
            <v>1.9702200000000001</v>
          </cell>
          <cell r="AM242">
            <v>2.0175100000000001</v>
          </cell>
          <cell r="AN242">
            <v>2.01146</v>
          </cell>
          <cell r="AS242">
            <v>0.783825067331545</v>
          </cell>
          <cell r="BC242">
            <v>1.9845699999999999</v>
          </cell>
          <cell r="BD242">
            <v>1.97611</v>
          </cell>
          <cell r="BE242">
            <v>1.97431</v>
          </cell>
          <cell r="BJ242">
            <v>0.83885565087804537</v>
          </cell>
          <cell r="CI242">
            <v>1.9844599999999999</v>
          </cell>
          <cell r="CJ242">
            <v>1.9566300000000001</v>
          </cell>
          <cell r="CK242">
            <v>1.9845200000000001</v>
          </cell>
          <cell r="CL242">
            <v>0.8074090001748413</v>
          </cell>
          <cell r="DD242">
            <v>1.9640299999999999</v>
          </cell>
          <cell r="DE242">
            <v>2.0045899999999999</v>
          </cell>
          <cell r="DF242">
            <v>1.97542</v>
          </cell>
          <cell r="DG242">
            <v>0.8185436441041638</v>
          </cell>
          <cell r="DZ242">
            <v>2.0366399999999998</v>
          </cell>
          <cell r="EA242">
            <v>2.0007299999999999</v>
          </cell>
          <cell r="EB242">
            <v>2.0007199999999998</v>
          </cell>
          <cell r="EC242">
            <v>0.78567244532412595</v>
          </cell>
          <cell r="ER242">
            <v>1.9846900000000001</v>
          </cell>
          <cell r="EV242">
            <v>0.84347541391616154</v>
          </cell>
        </row>
        <row r="243">
          <cell r="H243">
            <v>1.9856100000000001</v>
          </cell>
          <cell r="I243">
            <v>0.67581214811940349</v>
          </cell>
          <cell r="M243">
            <v>1.9404399999999999</v>
          </cell>
          <cell r="N243">
            <v>0.63998988413627167</v>
          </cell>
          <cell r="R243">
            <v>2.0140500000000001</v>
          </cell>
          <cell r="S243">
            <v>0.88336746993067372</v>
          </cell>
          <cell r="Y243">
            <v>1.9991699999999999</v>
          </cell>
          <cell r="Z243">
            <v>2.0058099999999999</v>
          </cell>
          <cell r="AB243">
            <v>0.68800825703263513</v>
          </cell>
          <cell r="AD243">
            <v>1.9011899999999999</v>
          </cell>
          <cell r="AE243">
            <v>1.94652</v>
          </cell>
          <cell r="AF243">
            <v>1.9407300000000001</v>
          </cell>
          <cell r="AL243">
            <v>1.9643699999999999</v>
          </cell>
          <cell r="AM243">
            <v>2.0113699999999999</v>
          </cell>
          <cell r="AN243">
            <v>2.00535</v>
          </cell>
          <cell r="AS243">
            <v>0.77626411277975649</v>
          </cell>
          <cell r="BC243">
            <v>1.97871</v>
          </cell>
          <cell r="BD243">
            <v>1.9702900000000001</v>
          </cell>
          <cell r="BE243">
            <v>1.9684999999999999</v>
          </cell>
          <cell r="BJ243">
            <v>0.82559158177275549</v>
          </cell>
          <cell r="CI243">
            <v>1.97858</v>
          </cell>
          <cell r="CJ243">
            <v>1.95096</v>
          </cell>
          <cell r="CK243">
            <v>1.97864</v>
          </cell>
          <cell r="CL243">
            <v>0.80479657279353134</v>
          </cell>
          <cell r="DD243">
            <v>1.95831</v>
          </cell>
          <cell r="DE243">
            <v>1.99857</v>
          </cell>
          <cell r="DF243">
            <v>1.9696199999999999</v>
          </cell>
          <cell r="DG243">
            <v>0.80942995883059865</v>
          </cell>
          <cell r="DZ243">
            <v>2.03037</v>
          </cell>
          <cell r="EA243">
            <v>1.99468</v>
          </cell>
          <cell r="EB243">
            <v>1.9946699999999999</v>
          </cell>
          <cell r="EC243">
            <v>0.78796790162805053</v>
          </cell>
          <cell r="ER243">
            <v>1.97889</v>
          </cell>
          <cell r="EV243">
            <v>0.83427562452631499</v>
          </cell>
        </row>
        <row r="244">
          <cell r="H244">
            <v>1.97967</v>
          </cell>
          <cell r="I244">
            <v>0.67482565948373541</v>
          </cell>
          <cell r="M244">
            <v>1.93476</v>
          </cell>
          <cell r="N244">
            <v>0.63507366772874718</v>
          </cell>
          <cell r="R244">
            <v>2.008</v>
          </cell>
          <cell r="S244">
            <v>0.87943028780057553</v>
          </cell>
          <cell r="Y244">
            <v>1.9930399999999999</v>
          </cell>
          <cell r="Z244">
            <v>1.9996499999999999</v>
          </cell>
          <cell r="AB244">
            <v>0.68344855949376004</v>
          </cell>
          <cell r="AD244">
            <v>1.8958699999999999</v>
          </cell>
          <cell r="AE244">
            <v>1.94093</v>
          </cell>
          <cell r="AF244">
            <v>1.93516</v>
          </cell>
          <cell r="AL244">
            <v>1.9585900000000001</v>
          </cell>
          <cell r="AM244">
            <v>2.00529</v>
          </cell>
          <cell r="AN244">
            <v>1.9993000000000001</v>
          </cell>
          <cell r="AS244">
            <v>0.7737653047776849</v>
          </cell>
          <cell r="BC244">
            <v>1.9729000000000001</v>
          </cell>
          <cell r="BD244">
            <v>1.96452</v>
          </cell>
          <cell r="BE244">
            <v>1.96275</v>
          </cell>
          <cell r="BJ244">
            <v>0.82227226823095023</v>
          </cell>
          <cell r="CI244">
            <v>1.9727600000000001</v>
          </cell>
          <cell r="CJ244">
            <v>1.9453499999999999</v>
          </cell>
          <cell r="CK244">
            <v>1.97282</v>
          </cell>
          <cell r="CL244">
            <v>0.79768981756767054</v>
          </cell>
          <cell r="DD244">
            <v>1.95265</v>
          </cell>
          <cell r="DE244">
            <v>1.99261</v>
          </cell>
          <cell r="DF244">
            <v>1.96387</v>
          </cell>
          <cell r="DG244">
            <v>0.81351296473952672</v>
          </cell>
          <cell r="DZ244">
            <v>2.0241500000000001</v>
          </cell>
          <cell r="EA244">
            <v>1.9886900000000001</v>
          </cell>
          <cell r="EB244">
            <v>1.98868</v>
          </cell>
          <cell r="EC244">
            <v>0.78048740320579846</v>
          </cell>
          <cell r="ER244">
            <v>1.9731300000000001</v>
          </cell>
          <cell r="EV244">
            <v>0.83337505653502397</v>
          </cell>
        </row>
        <row r="245">
          <cell r="H245">
            <v>1.9737800000000001</v>
          </cell>
          <cell r="I245">
            <v>0.66215851760742517</v>
          </cell>
          <cell r="M245">
            <v>1.9291400000000001</v>
          </cell>
          <cell r="N245">
            <v>0.62373184295649864</v>
          </cell>
          <cell r="R245">
            <v>2.0019900000000002</v>
          </cell>
          <cell r="S245">
            <v>0.86851649231411976</v>
          </cell>
          <cell r="Y245">
            <v>1.9869600000000001</v>
          </cell>
          <cell r="Z245">
            <v>1.9935400000000001</v>
          </cell>
          <cell r="AB245">
            <v>0.68230794119727989</v>
          </cell>
          <cell r="AD245">
            <v>1.89059</v>
          </cell>
          <cell r="AE245">
            <v>1.9353899999999999</v>
          </cell>
          <cell r="AF245">
            <v>1.92964</v>
          </cell>
          <cell r="AL245">
            <v>1.95285</v>
          </cell>
          <cell r="AM245">
            <v>1.9992700000000001</v>
          </cell>
          <cell r="AN245">
            <v>1.9933000000000001</v>
          </cell>
          <cell r="AS245">
            <v>0.77131067120972396</v>
          </cell>
          <cell r="BC245">
            <v>1.96715</v>
          </cell>
          <cell r="BD245">
            <v>1.9588099999999999</v>
          </cell>
          <cell r="BE245">
            <v>1.95705</v>
          </cell>
          <cell r="BJ245">
            <v>0.82261808496908451</v>
          </cell>
          <cell r="CI245">
            <v>1.96699</v>
          </cell>
          <cell r="CJ245">
            <v>1.9397800000000001</v>
          </cell>
          <cell r="CK245">
            <v>1.96705</v>
          </cell>
          <cell r="CL245">
            <v>0.78898700239582453</v>
          </cell>
          <cell r="DD245">
            <v>1.94703</v>
          </cell>
          <cell r="DE245">
            <v>1.9866999999999999</v>
          </cell>
          <cell r="DF245">
            <v>1.95817</v>
          </cell>
          <cell r="DG245">
            <v>0.80105828355603315</v>
          </cell>
          <cell r="DZ245">
            <v>2.0179900000000002</v>
          </cell>
          <cell r="EA245">
            <v>1.98275</v>
          </cell>
          <cell r="EB245">
            <v>1.98275</v>
          </cell>
          <cell r="EC245">
            <v>0.77460416380792374</v>
          </cell>
          <cell r="ER245">
            <v>1.9674400000000001</v>
          </cell>
          <cell r="EV245">
            <v>0.83136924908022714</v>
          </cell>
        </row>
        <row r="246">
          <cell r="H246">
            <v>1.9679500000000001</v>
          </cell>
          <cell r="I246">
            <v>0.66214754227145178</v>
          </cell>
          <cell r="M246">
            <v>1.92357</v>
          </cell>
          <cell r="N246">
            <v>0.62010449902771825</v>
          </cell>
          <cell r="R246">
            <v>1.9960500000000001</v>
          </cell>
          <cell r="S246">
            <v>0.86562042241755677</v>
          </cell>
          <cell r="Y246">
            <v>1.9809399999999999</v>
          </cell>
          <cell r="Z246">
            <v>1.98749</v>
          </cell>
          <cell r="AB246">
            <v>0.66954852330280978</v>
          </cell>
          <cell r="AD246">
            <v>1.88537</v>
          </cell>
          <cell r="AE246">
            <v>1.9298900000000001</v>
          </cell>
          <cell r="AF246">
            <v>1.9241699999999999</v>
          </cell>
          <cell r="AL246">
            <v>1.9471700000000001</v>
          </cell>
          <cell r="AM246">
            <v>1.9933099999999999</v>
          </cell>
          <cell r="AN246">
            <v>1.98736</v>
          </cell>
          <cell r="AS246">
            <v>0.76250930960841679</v>
          </cell>
          <cell r="BC246">
            <v>1.9614499999999999</v>
          </cell>
          <cell r="BD246">
            <v>1.9531499999999999</v>
          </cell>
          <cell r="BE246">
            <v>1.9514</v>
          </cell>
          <cell r="BJ246">
            <v>0.81178886747856893</v>
          </cell>
          <cell r="CI246">
            <v>1.9612700000000001</v>
          </cell>
          <cell r="CJ246">
            <v>1.9342600000000001</v>
          </cell>
          <cell r="CK246">
            <v>1.96133</v>
          </cell>
          <cell r="CL246">
            <v>0.78043448873277299</v>
          </cell>
          <cell r="DD246">
            <v>1.94147</v>
          </cell>
          <cell r="DE246">
            <v>1.9808399999999999</v>
          </cell>
          <cell r="DF246">
            <v>1.9525300000000001</v>
          </cell>
          <cell r="DG246">
            <v>0.79388762087750919</v>
          </cell>
          <cell r="DZ246">
            <v>2.0118800000000001</v>
          </cell>
          <cell r="EA246">
            <v>1.9768699999999999</v>
          </cell>
          <cell r="EB246">
            <v>1.9768699999999999</v>
          </cell>
          <cell r="EC246">
            <v>0.76868643816352389</v>
          </cell>
          <cell r="ER246">
            <v>1.9617899999999999</v>
          </cell>
          <cell r="EV246">
            <v>0.82274446325270034</v>
          </cell>
        </row>
        <row r="247">
          <cell r="H247">
            <v>1.96217</v>
          </cell>
          <cell r="I247">
            <v>0.65047554013819564</v>
          </cell>
          <cell r="M247">
            <v>1.91804</v>
          </cell>
          <cell r="N247">
            <v>0.61473398779066102</v>
          </cell>
          <cell r="R247">
            <v>1.9901599999999999</v>
          </cell>
          <cell r="S247">
            <v>0.8607695308486818</v>
          </cell>
          <cell r="Y247">
            <v>1.97498</v>
          </cell>
          <cell r="Z247">
            <v>1.9815</v>
          </cell>
          <cell r="AB247">
            <v>0.66977639461973659</v>
          </cell>
          <cell r="AD247">
            <v>1.88019</v>
          </cell>
          <cell r="AE247">
            <v>1.92445</v>
          </cell>
          <cell r="AF247">
            <v>1.91876</v>
          </cell>
          <cell r="AL247">
            <v>1.9415500000000001</v>
          </cell>
          <cell r="AM247">
            <v>1.9874000000000001</v>
          </cell>
          <cell r="AN247">
            <v>1.9814799999999999</v>
          </cell>
          <cell r="AS247">
            <v>0.76346003273908281</v>
          </cell>
          <cell r="BC247">
            <v>1.9558</v>
          </cell>
          <cell r="BD247">
            <v>1.94754</v>
          </cell>
          <cell r="BE247">
            <v>1.9458</v>
          </cell>
          <cell r="BJ247">
            <v>0.81099315917043668</v>
          </cell>
          <cell r="CI247">
            <v>1.9556100000000001</v>
          </cell>
          <cell r="CJ247">
            <v>1.9288000000000001</v>
          </cell>
          <cell r="CK247">
            <v>1.95567</v>
          </cell>
          <cell r="CL247">
            <v>0.77716065952904145</v>
          </cell>
          <cell r="DD247">
            <v>1.9359500000000001</v>
          </cell>
          <cell r="DE247">
            <v>1.9750399999999999</v>
          </cell>
          <cell r="DF247">
            <v>1.9469399999999999</v>
          </cell>
          <cell r="DG247">
            <v>0.78861111142769502</v>
          </cell>
          <cell r="DZ247">
            <v>2.0058400000000001</v>
          </cell>
          <cell r="EA247">
            <v>1.97105</v>
          </cell>
          <cell r="EB247">
            <v>1.9710399999999999</v>
          </cell>
          <cell r="EC247">
            <v>0.76607183826182812</v>
          </cell>
          <cell r="ER247">
            <v>1.9561900000000001</v>
          </cell>
          <cell r="EV247">
            <v>0.81784743620749722</v>
          </cell>
        </row>
        <row r="248">
          <cell r="H248">
            <v>1.95645</v>
          </cell>
          <cell r="I248">
            <v>0.65683228016233386</v>
          </cell>
          <cell r="M248">
            <v>1.9125700000000001</v>
          </cell>
          <cell r="N248">
            <v>0.60842508600322809</v>
          </cell>
          <cell r="R248">
            <v>1.9843200000000001</v>
          </cell>
          <cell r="S248">
            <v>0.85396046386265745</v>
          </cell>
          <cell r="Y248">
            <v>1.9690700000000001</v>
          </cell>
          <cell r="Z248">
            <v>1.97556</v>
          </cell>
          <cell r="AB248">
            <v>0.66301482798181155</v>
          </cell>
          <cell r="AD248">
            <v>1.8750599999999999</v>
          </cell>
          <cell r="AE248">
            <v>1.91906</v>
          </cell>
          <cell r="AF248">
            <v>1.9133899999999999</v>
          </cell>
          <cell r="AL248">
            <v>1.93597</v>
          </cell>
          <cell r="AM248">
            <v>1.9815400000000001</v>
          </cell>
          <cell r="AN248">
            <v>1.9756499999999999</v>
          </cell>
          <cell r="AS248">
            <v>0.75309094286768463</v>
          </cell>
          <cell r="BC248">
            <v>1.9501999999999999</v>
          </cell>
          <cell r="BD248">
            <v>1.94198</v>
          </cell>
          <cell r="BE248">
            <v>1.94025</v>
          </cell>
          <cell r="BJ248">
            <v>0.7990159369615224</v>
          </cell>
          <cell r="CI248">
            <v>1.95</v>
          </cell>
          <cell r="CJ248">
            <v>1.9233800000000001</v>
          </cell>
          <cell r="CK248">
            <v>1.9500599999999999</v>
          </cell>
          <cell r="CL248">
            <v>0.77412110421537506</v>
          </cell>
          <cell r="DD248">
            <v>1.93049</v>
          </cell>
          <cell r="DE248">
            <v>1.96929</v>
          </cell>
          <cell r="DF248">
            <v>1.9414</v>
          </cell>
          <cell r="DG248">
            <v>0.78171204081245449</v>
          </cell>
          <cell r="DZ248">
            <v>1.9998499999999999</v>
          </cell>
          <cell r="EA248">
            <v>1.9652799999999999</v>
          </cell>
          <cell r="EB248">
            <v>1.9652700000000001</v>
          </cell>
          <cell r="EC248">
            <v>0.75377577004887009</v>
          </cell>
          <cell r="ER248">
            <v>1.95065</v>
          </cell>
          <cell r="EV248">
            <v>0.80684584616008692</v>
          </cell>
        </row>
        <row r="249">
          <cell r="H249">
            <v>1.95078</v>
          </cell>
          <cell r="I249">
            <v>0.65157714851604709</v>
          </cell>
          <cell r="M249">
            <v>1.9071499999999999</v>
          </cell>
          <cell r="N249">
            <v>0.60022981300655864</v>
          </cell>
          <cell r="R249">
            <v>1.9785299999999999</v>
          </cell>
          <cell r="S249">
            <v>0.84078942497223252</v>
          </cell>
          <cell r="Y249">
            <v>1.96322</v>
          </cell>
          <cell r="Z249">
            <v>1.9696800000000001</v>
          </cell>
          <cell r="AB249">
            <v>0.65515511135183502</v>
          </cell>
          <cell r="AD249">
            <v>1.86998</v>
          </cell>
          <cell r="AE249">
            <v>1.91371</v>
          </cell>
          <cell r="AF249">
            <v>1.9080699999999999</v>
          </cell>
          <cell r="AL249">
            <v>1.9304399999999999</v>
          </cell>
          <cell r="AM249">
            <v>1.9757400000000001</v>
          </cell>
          <cell r="AN249">
            <v>1.96987</v>
          </cell>
          <cell r="AS249">
            <v>0.74450723287999843</v>
          </cell>
          <cell r="BC249">
            <v>1.94465</v>
          </cell>
          <cell r="BD249">
            <v>1.9364699999999999</v>
          </cell>
          <cell r="BE249">
            <v>1.93475</v>
          </cell>
          <cell r="BJ249">
            <v>0.80063507283201218</v>
          </cell>
          <cell r="CI249">
            <v>1.9444399999999999</v>
          </cell>
          <cell r="CJ249">
            <v>1.91801</v>
          </cell>
          <cell r="CK249">
            <v>1.9444900000000001</v>
          </cell>
          <cell r="CL249">
            <v>0.76778676308153493</v>
          </cell>
          <cell r="DD249">
            <v>1.9250700000000001</v>
          </cell>
          <cell r="DE249">
            <v>1.9635899999999999</v>
          </cell>
          <cell r="DF249">
            <v>1.9359</v>
          </cell>
          <cell r="DG249">
            <v>0.7750366804999409</v>
          </cell>
          <cell r="DZ249">
            <v>1.9939100000000001</v>
          </cell>
          <cell r="EA249">
            <v>1.95956</v>
          </cell>
          <cell r="EB249">
            <v>1.9595499999999999</v>
          </cell>
          <cell r="EC249">
            <v>0.75300434126535087</v>
          </cell>
          <cell r="ER249">
            <v>1.9451499999999999</v>
          </cell>
          <cell r="EV249">
            <v>0.80421872316027709</v>
          </cell>
        </row>
        <row r="250">
          <cell r="H250">
            <v>1.94516</v>
          </cell>
          <cell r="I250">
            <v>0.64433921010498274</v>
          </cell>
          <cell r="M250">
            <v>1.90178</v>
          </cell>
          <cell r="N250">
            <v>0.60525858552096246</v>
          </cell>
          <cell r="R250">
            <v>1.9728000000000001</v>
          </cell>
          <cell r="S250">
            <v>0.84040550586839124</v>
          </cell>
          <cell r="Y250">
            <v>1.9574199999999999</v>
          </cell>
          <cell r="Z250">
            <v>1.9638599999999999</v>
          </cell>
          <cell r="AB250">
            <v>0.65527103374307671</v>
          </cell>
          <cell r="AD250">
            <v>1.86494</v>
          </cell>
          <cell r="AE250">
            <v>1.9084099999999999</v>
          </cell>
          <cell r="AF250">
            <v>1.90279</v>
          </cell>
          <cell r="AL250">
            <v>1.9249700000000001</v>
          </cell>
          <cell r="AM250">
            <v>1.9699899999999999</v>
          </cell>
          <cell r="AN250">
            <v>1.9641500000000001</v>
          </cell>
          <cell r="AS250">
            <v>0.74126728032752887</v>
          </cell>
          <cell r="BC250">
            <v>1.9391499999999999</v>
          </cell>
          <cell r="BD250">
            <v>1.9310099999999999</v>
          </cell>
          <cell r="BE250">
            <v>1.9293</v>
          </cell>
          <cell r="BJ250">
            <v>0.79287341492872976</v>
          </cell>
          <cell r="CI250">
            <v>1.93893</v>
          </cell>
          <cell r="CJ250">
            <v>1.91269</v>
          </cell>
          <cell r="CK250">
            <v>1.9389799999999999</v>
          </cell>
          <cell r="CL250">
            <v>0.7651556797316772</v>
          </cell>
          <cell r="DD250">
            <v>1.91971</v>
          </cell>
          <cell r="DE250">
            <v>1.9579500000000001</v>
          </cell>
          <cell r="DF250">
            <v>1.9304600000000001</v>
          </cell>
          <cell r="DG250">
            <v>0.77196834632209388</v>
          </cell>
          <cell r="DZ250">
            <v>1.98803</v>
          </cell>
          <cell r="EA250">
            <v>1.9538899999999999</v>
          </cell>
          <cell r="EB250">
            <v>1.9538800000000001</v>
          </cell>
          <cell r="EC250">
            <v>0.73902430974936983</v>
          </cell>
          <cell r="ER250">
            <v>1.9397</v>
          </cell>
          <cell r="EV250">
            <v>0.80009192175234389</v>
          </cell>
        </row>
        <row r="251">
          <cell r="H251">
            <v>1.9395899999999999</v>
          </cell>
          <cell r="I251">
            <v>0.64047511422371528</v>
          </cell>
          <cell r="M251">
            <v>1.89646</v>
          </cell>
          <cell r="N251">
            <v>0.59876903294697748</v>
          </cell>
          <cell r="R251">
            <v>1.96712</v>
          </cell>
          <cell r="S251">
            <v>0.83373736295433432</v>
          </cell>
          <cell r="Y251">
            <v>1.95167</v>
          </cell>
          <cell r="Z251">
            <v>1.95808</v>
          </cell>
          <cell r="AB251">
            <v>0.64927226497712986</v>
          </cell>
          <cell r="AD251">
            <v>1.85995</v>
          </cell>
          <cell r="AE251">
            <v>1.90316</v>
          </cell>
          <cell r="AF251">
            <v>1.89757</v>
          </cell>
          <cell r="AL251">
            <v>1.91954</v>
          </cell>
          <cell r="AM251">
            <v>1.9642900000000001</v>
          </cell>
          <cell r="AN251">
            <v>1.95848</v>
          </cell>
          <cell r="AS251">
            <v>0.73293858673961765</v>
          </cell>
          <cell r="BC251">
            <v>1.93371</v>
          </cell>
          <cell r="BD251">
            <v>1.9256</v>
          </cell>
          <cell r="BE251">
            <v>1.9238999999999999</v>
          </cell>
          <cell r="BJ251">
            <v>0.78541887204530703</v>
          </cell>
          <cell r="CI251">
            <v>1.93347</v>
          </cell>
          <cell r="CJ251">
            <v>1.9074199999999999</v>
          </cell>
          <cell r="CK251">
            <v>1.9335199999999999</v>
          </cell>
          <cell r="CL251">
            <v>0.76273969004847508</v>
          </cell>
          <cell r="DD251">
            <v>1.91439</v>
          </cell>
          <cell r="DE251">
            <v>1.9523600000000001</v>
          </cell>
          <cell r="DF251">
            <v>1.9250700000000001</v>
          </cell>
          <cell r="DG251">
            <v>0.77093486878121453</v>
          </cell>
          <cell r="DZ251">
            <v>1.9822</v>
          </cell>
          <cell r="EA251">
            <v>1.9482699999999999</v>
          </cell>
          <cell r="EB251">
            <v>1.9482600000000001</v>
          </cell>
          <cell r="EC251">
            <v>0.73836361809753726</v>
          </cell>
          <cell r="ER251">
            <v>1.9342999999999999</v>
          </cell>
          <cell r="EV251">
            <v>0.78474790078852941</v>
          </cell>
        </row>
        <row r="252">
          <cell r="H252">
            <v>1.93408</v>
          </cell>
          <cell r="I252">
            <v>0.63555894623346099</v>
          </cell>
          <cell r="M252">
            <v>1.8911899999999999</v>
          </cell>
          <cell r="N252">
            <v>0.59589906539803117</v>
          </cell>
          <cell r="R252">
            <v>1.9615</v>
          </cell>
          <cell r="S252">
            <v>0.83028533510098868</v>
          </cell>
          <cell r="Y252">
            <v>1.94598</v>
          </cell>
          <cell r="Z252">
            <v>1.9523600000000001</v>
          </cell>
          <cell r="AB252">
            <v>0.64141192664335378</v>
          </cell>
          <cell r="AD252">
            <v>1.855</v>
          </cell>
          <cell r="AE252">
            <v>1.8979600000000001</v>
          </cell>
          <cell r="AF252">
            <v>1.89239</v>
          </cell>
          <cell r="AL252">
            <v>1.9141600000000001</v>
          </cell>
          <cell r="AM252">
            <v>1.9586399999999999</v>
          </cell>
          <cell r="AN252">
            <v>1.95286</v>
          </cell>
          <cell r="AS252">
            <v>0.7265559954967582</v>
          </cell>
          <cell r="BC252">
            <v>1.92831</v>
          </cell>
          <cell r="BD252">
            <v>1.9202399999999999</v>
          </cell>
          <cell r="BE252">
            <v>1.91855</v>
          </cell>
          <cell r="BJ252">
            <v>0.78196721407519654</v>
          </cell>
          <cell r="CI252">
            <v>1.92805</v>
          </cell>
          <cell r="CJ252">
            <v>1.90219</v>
          </cell>
          <cell r="CK252">
            <v>1.92811</v>
          </cell>
          <cell r="CL252">
            <v>0.75097373422772229</v>
          </cell>
          <cell r="DD252">
            <v>1.9091199999999999</v>
          </cell>
          <cell r="DE252">
            <v>1.9468099999999999</v>
          </cell>
          <cell r="DF252">
            <v>1.9197299999999999</v>
          </cell>
          <cell r="DG252">
            <v>0.76048432827646728</v>
          </cell>
          <cell r="DZ252">
            <v>1.9764200000000001</v>
          </cell>
          <cell r="EA252">
            <v>1.9427099999999999</v>
          </cell>
          <cell r="EB252">
            <v>1.9427000000000001</v>
          </cell>
          <cell r="EC252">
            <v>0.73153332582309716</v>
          </cell>
          <cell r="ER252">
            <v>1.9289499999999999</v>
          </cell>
          <cell r="EV252">
            <v>0.78831015255587111</v>
          </cell>
        </row>
        <row r="253">
          <cell r="H253">
            <v>1.9286099999999999</v>
          </cell>
          <cell r="I253">
            <v>0.62780129459016898</v>
          </cell>
          <cell r="M253">
            <v>1.8859600000000001</v>
          </cell>
          <cell r="N253">
            <v>0.59138454562424059</v>
          </cell>
          <cell r="R253">
            <v>1.9559200000000001</v>
          </cell>
          <cell r="S253">
            <v>0.82951395771502234</v>
          </cell>
          <cell r="Y253">
            <v>1.94034</v>
          </cell>
          <cell r="Z253">
            <v>1.9467000000000001</v>
          </cell>
          <cell r="AB253">
            <v>0.6371817710211225</v>
          </cell>
          <cell r="AD253">
            <v>1.85009</v>
          </cell>
          <cell r="AE253">
            <v>1.8928</v>
          </cell>
          <cell r="AF253">
            <v>1.8872500000000001</v>
          </cell>
          <cell r="AL253">
            <v>1.9088400000000001</v>
          </cell>
          <cell r="AM253">
            <v>1.95305</v>
          </cell>
          <cell r="AN253">
            <v>1.94729</v>
          </cell>
          <cell r="AS253">
            <v>0.72736376433191197</v>
          </cell>
          <cell r="BC253">
            <v>1.92296</v>
          </cell>
          <cell r="BD253">
            <v>1.91493</v>
          </cell>
          <cell r="BE253">
            <v>1.9132499999999999</v>
          </cell>
          <cell r="BJ253">
            <v>0.77713337187912401</v>
          </cell>
          <cell r="CI253">
            <v>1.92269</v>
          </cell>
          <cell r="CJ253">
            <v>1.8970100000000001</v>
          </cell>
          <cell r="CK253">
            <v>1.9227399999999999</v>
          </cell>
          <cell r="CL253">
            <v>0.75094587173341054</v>
          </cell>
          <cell r="DD253">
            <v>1.9038900000000001</v>
          </cell>
          <cell r="DE253">
            <v>1.9413199999999999</v>
          </cell>
          <cell r="DF253">
            <v>1.9144300000000001</v>
          </cell>
          <cell r="DG253">
            <v>0.75826118526078901</v>
          </cell>
          <cell r="DZ253">
            <v>1.9706999999999999</v>
          </cell>
          <cell r="EA253">
            <v>1.93719</v>
          </cell>
          <cell r="EB253">
            <v>1.93719</v>
          </cell>
          <cell r="EC253">
            <v>0.72307570593688197</v>
          </cell>
          <cell r="ER253">
            <v>1.92364</v>
          </cell>
          <cell r="EV253">
            <v>0.77550268715631532</v>
          </cell>
        </row>
        <row r="254">
          <cell r="H254">
            <v>1.92319</v>
          </cell>
          <cell r="I254">
            <v>0.6288841635784248</v>
          </cell>
          <cell r="M254">
            <v>1.8807799999999999</v>
          </cell>
          <cell r="N254">
            <v>0.58087838226450472</v>
          </cell>
          <cell r="R254">
            <v>1.9503900000000001</v>
          </cell>
          <cell r="S254">
            <v>0.82251714868353254</v>
          </cell>
          <cell r="Y254">
            <v>1.93476</v>
          </cell>
          <cell r="Z254">
            <v>1.9410799999999999</v>
          </cell>
          <cell r="AB254">
            <v>0.63645518038413229</v>
          </cell>
          <cell r="AD254">
            <v>1.8452299999999999</v>
          </cell>
          <cell r="AE254">
            <v>1.8876900000000001</v>
          </cell>
          <cell r="AF254">
            <v>1.8821600000000001</v>
          </cell>
          <cell r="AL254">
            <v>1.9035500000000001</v>
          </cell>
          <cell r="AM254">
            <v>1.9475</v>
          </cell>
          <cell r="AN254">
            <v>1.94177</v>
          </cell>
          <cell r="AS254">
            <v>0.72140179210022914</v>
          </cell>
          <cell r="BC254">
            <v>1.9176500000000001</v>
          </cell>
          <cell r="BD254">
            <v>1.9096599999999999</v>
          </cell>
          <cell r="BE254">
            <v>1.9079900000000001</v>
          </cell>
          <cell r="BJ254">
            <v>0.76925772597880027</v>
          </cell>
          <cell r="CI254">
            <v>1.91737</v>
          </cell>
          <cell r="CJ254">
            <v>1.89188</v>
          </cell>
          <cell r="CK254">
            <v>1.91743</v>
          </cell>
          <cell r="CL254">
            <v>0.74149020999358939</v>
          </cell>
          <cell r="DD254">
            <v>1.89872</v>
          </cell>
          <cell r="DE254">
            <v>1.93587</v>
          </cell>
          <cell r="DF254">
            <v>1.9091800000000001</v>
          </cell>
          <cell r="DG254">
            <v>0.75016694648222249</v>
          </cell>
          <cell r="DZ254">
            <v>1.9650300000000001</v>
          </cell>
          <cell r="EA254">
            <v>1.9317299999999999</v>
          </cell>
          <cell r="EB254">
            <v>1.9317200000000001</v>
          </cell>
          <cell r="EC254">
            <v>0.72622123678445227</v>
          </cell>
          <cell r="ER254">
            <v>1.91839</v>
          </cell>
          <cell r="EV254">
            <v>0.7815244032700619</v>
          </cell>
        </row>
        <row r="255">
          <cell r="H255">
            <v>1.9178299999999999</v>
          </cell>
          <cell r="I255">
            <v>0.62363067029047592</v>
          </cell>
          <cell r="M255">
            <v>1.87565</v>
          </cell>
          <cell r="N255">
            <v>0.57822437493615375</v>
          </cell>
          <cell r="R255">
            <v>1.9449099999999999</v>
          </cell>
          <cell r="S255">
            <v>0.80933051747233975</v>
          </cell>
          <cell r="Y255">
            <v>1.9292199999999999</v>
          </cell>
          <cell r="Z255">
            <v>1.9355199999999999</v>
          </cell>
          <cell r="AB255">
            <v>0.62890088140199474</v>
          </cell>
          <cell r="AD255">
            <v>1.8404100000000001</v>
          </cell>
          <cell r="AE255">
            <v>1.88263</v>
          </cell>
          <cell r="AF255">
            <v>1.8771199999999999</v>
          </cell>
          <cell r="AL255">
            <v>1.89832</v>
          </cell>
          <cell r="AM255">
            <v>1.94201</v>
          </cell>
          <cell r="AN255">
            <v>1.9362999999999999</v>
          </cell>
          <cell r="AS255">
            <v>0.71914387962990212</v>
          </cell>
          <cell r="BC255">
            <v>1.9124000000000001</v>
          </cell>
          <cell r="BD255">
            <v>1.9044399999999999</v>
          </cell>
          <cell r="BE255">
            <v>1.9027799999999999</v>
          </cell>
          <cell r="BJ255">
            <v>0.76714352826345866</v>
          </cell>
          <cell r="CI255">
            <v>1.9120999999999999</v>
          </cell>
          <cell r="CJ255">
            <v>1.88679</v>
          </cell>
          <cell r="CK255">
            <v>1.9121600000000001</v>
          </cell>
          <cell r="CL255">
            <v>0.7324145375033897</v>
          </cell>
          <cell r="DD255">
            <v>1.89358</v>
          </cell>
          <cell r="DE255">
            <v>1.93048</v>
          </cell>
          <cell r="DF255">
            <v>1.9039699999999999</v>
          </cell>
          <cell r="DG255">
            <v>0.75033699656312791</v>
          </cell>
          <cell r="DZ255">
            <v>1.9594100000000001</v>
          </cell>
          <cell r="EA255">
            <v>1.92631</v>
          </cell>
          <cell r="EB255">
            <v>1.9262999999999999</v>
          </cell>
          <cell r="EC255">
            <v>0.72165853145134129</v>
          </cell>
          <cell r="ER255">
            <v>1.91317</v>
          </cell>
          <cell r="EV255">
            <v>0.76593890029719169</v>
          </cell>
        </row>
        <row r="256">
          <cell r="H256">
            <v>1.9125099999999999</v>
          </cell>
          <cell r="I256">
            <v>0.6166906805342709</v>
          </cell>
          <cell r="M256">
            <v>1.8705700000000001</v>
          </cell>
          <cell r="N256">
            <v>0.58483709531342853</v>
          </cell>
          <cell r="R256">
            <v>1.9394800000000001</v>
          </cell>
          <cell r="S256">
            <v>0.80396384139080901</v>
          </cell>
          <cell r="Y256">
            <v>1.92374</v>
          </cell>
          <cell r="Z256">
            <v>1.93001</v>
          </cell>
          <cell r="AB256">
            <v>0.6302440260832487</v>
          </cell>
          <cell r="AD256">
            <v>1.8356300000000001</v>
          </cell>
          <cell r="AE256">
            <v>1.87761</v>
          </cell>
          <cell r="AF256">
            <v>1.87212</v>
          </cell>
          <cell r="AL256">
            <v>1.89313</v>
          </cell>
          <cell r="AM256">
            <v>1.9365600000000001</v>
          </cell>
          <cell r="AN256">
            <v>1.9308700000000001</v>
          </cell>
          <cell r="AS256">
            <v>0.70578338639015747</v>
          </cell>
          <cell r="BC256">
            <v>1.9071899999999999</v>
          </cell>
          <cell r="BD256">
            <v>1.89927</v>
          </cell>
          <cell r="BE256">
            <v>1.8976200000000001</v>
          </cell>
          <cell r="BJ256">
            <v>0.75577286403105681</v>
          </cell>
          <cell r="CI256">
            <v>1.9068799999999999</v>
          </cell>
          <cell r="CJ256">
            <v>1.88175</v>
          </cell>
          <cell r="CK256">
            <v>1.90693</v>
          </cell>
          <cell r="CL256">
            <v>0.73521919412278258</v>
          </cell>
          <cell r="DD256">
            <v>1.8885000000000001</v>
          </cell>
          <cell r="DE256">
            <v>1.92513</v>
          </cell>
          <cell r="DF256">
            <v>1.89882</v>
          </cell>
          <cell r="DG256">
            <v>0.74105921436329325</v>
          </cell>
          <cell r="DZ256">
            <v>1.95384</v>
          </cell>
          <cell r="EA256">
            <v>1.9209499999999999</v>
          </cell>
          <cell r="EB256">
            <v>1.9209400000000001</v>
          </cell>
          <cell r="EC256">
            <v>0.71541615634251876</v>
          </cell>
          <cell r="ER256">
            <v>1.90801</v>
          </cell>
          <cell r="EV256">
            <v>0.76492027249774885</v>
          </cell>
        </row>
        <row r="257">
          <cell r="H257">
            <v>1.90723</v>
          </cell>
          <cell r="I257">
            <v>0.60806129722568159</v>
          </cell>
          <cell r="M257">
            <v>1.8655299999999999</v>
          </cell>
          <cell r="N257">
            <v>0.5746604497329777</v>
          </cell>
          <cell r="R257">
            <v>1.9340999999999999</v>
          </cell>
          <cell r="S257">
            <v>0.80211989839829023</v>
          </cell>
          <cell r="Y257">
            <v>1.9182999999999999</v>
          </cell>
          <cell r="Z257">
            <v>1.92455</v>
          </cell>
          <cell r="AB257">
            <v>0.62043578878512307</v>
          </cell>
          <cell r="AD257">
            <v>1.8309</v>
          </cell>
          <cell r="AE257">
            <v>1.87263</v>
          </cell>
          <cell r="AF257">
            <v>1.86717</v>
          </cell>
          <cell r="AL257">
            <v>1.8879900000000001</v>
          </cell>
          <cell r="AM257">
            <v>1.93116</v>
          </cell>
          <cell r="AN257">
            <v>1.9255</v>
          </cell>
          <cell r="AS257">
            <v>0.7040861667277909</v>
          </cell>
          <cell r="BC257">
            <v>1.90202</v>
          </cell>
          <cell r="BD257">
            <v>1.8941399999999999</v>
          </cell>
          <cell r="BE257">
            <v>1.8925000000000001</v>
          </cell>
          <cell r="BJ257">
            <v>0.75113767817636123</v>
          </cell>
          <cell r="CI257">
            <v>1.9016999999999999</v>
          </cell>
          <cell r="CJ257">
            <v>1.8767499999999999</v>
          </cell>
          <cell r="CK257">
            <v>1.9017599999999999</v>
          </cell>
          <cell r="CL257">
            <v>0.73047702607698106</v>
          </cell>
          <cell r="DD257">
            <v>1.8834500000000001</v>
          </cell>
          <cell r="DE257">
            <v>1.9198299999999999</v>
          </cell>
          <cell r="DF257">
            <v>1.8936999999999999</v>
          </cell>
          <cell r="DG257">
            <v>0.73224711588970592</v>
          </cell>
          <cell r="DZ257">
            <v>1.9483200000000001</v>
          </cell>
          <cell r="EA257">
            <v>1.9156299999999999</v>
          </cell>
          <cell r="EB257">
            <v>1.9156200000000001</v>
          </cell>
          <cell r="EC257">
            <v>0.71481638843495787</v>
          </cell>
          <cell r="ER257">
            <v>1.90289</v>
          </cell>
          <cell r="EV257">
            <v>0.75723867975785453</v>
          </cell>
        </row>
        <row r="258">
          <cell r="H258">
            <v>1.90201</v>
          </cell>
          <cell r="I258">
            <v>0.60280293985770506</v>
          </cell>
          <cell r="M258">
            <v>1.86053</v>
          </cell>
          <cell r="N258">
            <v>0.56845138992023259</v>
          </cell>
          <cell r="R258">
            <v>1.9287700000000001</v>
          </cell>
          <cell r="S258">
            <v>0.80383886470292154</v>
          </cell>
          <cell r="Y258">
            <v>1.9129100000000001</v>
          </cell>
          <cell r="Z258">
            <v>1.91913</v>
          </cell>
          <cell r="AB258">
            <v>0.61331160494448866</v>
          </cell>
          <cell r="AD258">
            <v>1.8262</v>
          </cell>
          <cell r="AE258">
            <v>1.8676900000000001</v>
          </cell>
          <cell r="AF258">
            <v>1.86226</v>
          </cell>
          <cell r="AL258">
            <v>1.8829</v>
          </cell>
          <cell r="AM258">
            <v>1.92581</v>
          </cell>
          <cell r="AN258">
            <v>1.92018</v>
          </cell>
          <cell r="AS258">
            <v>0.69836583035742805</v>
          </cell>
          <cell r="BC258">
            <v>1.8969</v>
          </cell>
          <cell r="BD258">
            <v>1.8890499999999999</v>
          </cell>
          <cell r="BE258">
            <v>1.8874299999999999</v>
          </cell>
          <cell r="BJ258">
            <v>0.75061935263787127</v>
          </cell>
          <cell r="CI258">
            <v>1.8965700000000001</v>
          </cell>
          <cell r="CJ258">
            <v>1.8717900000000001</v>
          </cell>
          <cell r="CK258">
            <v>1.89663</v>
          </cell>
          <cell r="CL258">
            <v>0.72254519265801953</v>
          </cell>
          <cell r="DD258">
            <v>1.87846</v>
          </cell>
          <cell r="DE258">
            <v>1.9145799999999999</v>
          </cell>
          <cell r="DF258">
            <v>1.8886400000000001</v>
          </cell>
          <cell r="DG258">
            <v>0.73093725439266066</v>
          </cell>
          <cell r="DZ258">
            <v>1.94285</v>
          </cell>
          <cell r="EA258">
            <v>1.91035</v>
          </cell>
          <cell r="EB258">
            <v>1.91035</v>
          </cell>
          <cell r="EC258">
            <v>0.69943204887068511</v>
          </cell>
          <cell r="ER258">
            <v>1.89781</v>
          </cell>
          <cell r="EV258">
            <v>0.74828198738519092</v>
          </cell>
        </row>
        <row r="259">
          <cell r="H259">
            <v>1.89683</v>
          </cell>
          <cell r="I259">
            <v>0.60135190144405826</v>
          </cell>
          <cell r="M259">
            <v>1.85558</v>
          </cell>
          <cell r="N259">
            <v>0.560479569976291</v>
          </cell>
          <cell r="R259">
            <v>1.9234800000000001</v>
          </cell>
          <cell r="S259">
            <v>0.79429136671671507</v>
          </cell>
          <cell r="Y259">
            <v>1.9075800000000001</v>
          </cell>
          <cell r="Z259">
            <v>1.91377</v>
          </cell>
          <cell r="AB259">
            <v>0.6109025455682815</v>
          </cell>
          <cell r="AD259">
            <v>1.82155</v>
          </cell>
          <cell r="AE259">
            <v>1.8628</v>
          </cell>
          <cell r="AF259">
            <v>1.8573900000000001</v>
          </cell>
          <cell r="AL259">
            <v>1.87785</v>
          </cell>
          <cell r="AM259">
            <v>1.9205099999999999</v>
          </cell>
          <cell r="AN259">
            <v>1.9149</v>
          </cell>
          <cell r="AS259">
            <v>0.69912849605979765</v>
          </cell>
          <cell r="BC259">
            <v>1.8918299999999999</v>
          </cell>
          <cell r="BD259">
            <v>1.88402</v>
          </cell>
          <cell r="BE259">
            <v>1.8824000000000001</v>
          </cell>
          <cell r="BJ259">
            <v>0.74265672302331609</v>
          </cell>
          <cell r="CI259">
            <v>1.8914899999999999</v>
          </cell>
          <cell r="CJ259">
            <v>1.8668800000000001</v>
          </cell>
          <cell r="CK259">
            <v>1.89154</v>
          </cell>
          <cell r="CL259">
            <v>0.72046327660824083</v>
          </cell>
          <cell r="DD259">
            <v>1.8734999999999999</v>
          </cell>
          <cell r="DE259">
            <v>1.90937</v>
          </cell>
          <cell r="DF259">
            <v>1.88361</v>
          </cell>
          <cell r="DG259">
            <v>0.72294724620203255</v>
          </cell>
          <cell r="DZ259">
            <v>1.93743</v>
          </cell>
          <cell r="EA259">
            <v>1.90513</v>
          </cell>
          <cell r="EB259">
            <v>1.9051199999999999</v>
          </cell>
          <cell r="EC259">
            <v>0.69933172846292635</v>
          </cell>
          <cell r="ER259">
            <v>1.8927799999999999</v>
          </cell>
          <cell r="EV259">
            <v>0.74333534478032703</v>
          </cell>
        </row>
        <row r="260">
          <cell r="H260">
            <v>1.8916999999999999</v>
          </cell>
          <cell r="I260">
            <v>0.59806429165787378</v>
          </cell>
          <cell r="M260">
            <v>1.85067</v>
          </cell>
          <cell r="N260">
            <v>0.55652838042075103</v>
          </cell>
          <cell r="R260">
            <v>1.9182399999999999</v>
          </cell>
          <cell r="S260">
            <v>0.78295050839494174</v>
          </cell>
          <cell r="Y260">
            <v>1.90229</v>
          </cell>
          <cell r="Z260">
            <v>1.90845</v>
          </cell>
          <cell r="AB260">
            <v>0.61137202815886305</v>
          </cell>
          <cell r="AD260">
            <v>1.8169299999999999</v>
          </cell>
          <cell r="AE260">
            <v>1.85795</v>
          </cell>
          <cell r="AF260">
            <v>1.85256</v>
          </cell>
          <cell r="AL260">
            <v>1.8728400000000001</v>
          </cell>
          <cell r="AM260">
            <v>1.91526</v>
          </cell>
          <cell r="AN260">
            <v>1.90967</v>
          </cell>
          <cell r="AS260">
            <v>0.69414654842714363</v>
          </cell>
          <cell r="BC260">
            <v>1.8868</v>
          </cell>
          <cell r="BD260">
            <v>1.8790199999999999</v>
          </cell>
          <cell r="BE260">
            <v>1.87741</v>
          </cell>
          <cell r="BJ260">
            <v>0.73966833154859302</v>
          </cell>
          <cell r="CI260">
            <v>1.88645</v>
          </cell>
          <cell r="CJ260">
            <v>1.8620099999999999</v>
          </cell>
          <cell r="CK260">
            <v>1.8865000000000001</v>
          </cell>
          <cell r="CL260">
            <v>0.71520699965099688</v>
          </cell>
          <cell r="DD260">
            <v>1.86859</v>
          </cell>
          <cell r="DE260">
            <v>1.90421</v>
          </cell>
          <cell r="DF260">
            <v>1.87863</v>
          </cell>
          <cell r="DG260">
            <v>0.7189606596733622</v>
          </cell>
          <cell r="DZ260">
            <v>1.93205</v>
          </cell>
          <cell r="EA260">
            <v>1.89995</v>
          </cell>
          <cell r="EB260">
            <v>1.89994</v>
          </cell>
          <cell r="EC260">
            <v>0.69420059287916835</v>
          </cell>
          <cell r="ER260">
            <v>1.8877900000000001</v>
          </cell>
          <cell r="EV260">
            <v>0.74259660702891139</v>
          </cell>
        </row>
        <row r="261">
          <cell r="H261">
            <v>1.8866099999999999</v>
          </cell>
          <cell r="I261">
            <v>0.59863569573326281</v>
          </cell>
          <cell r="M261">
            <v>1.84581</v>
          </cell>
          <cell r="N261">
            <v>0.55644953246880569</v>
          </cell>
          <cell r="R261">
            <v>1.9130499999999999</v>
          </cell>
          <cell r="S261">
            <v>0.79032182318083954</v>
          </cell>
          <cell r="Y261">
            <v>1.8970400000000001</v>
          </cell>
          <cell r="Z261">
            <v>1.9031800000000001</v>
          </cell>
          <cell r="AB261">
            <v>0.60070469182371689</v>
          </cell>
          <cell r="AD261">
            <v>1.81236</v>
          </cell>
          <cell r="AE261">
            <v>1.8531500000000001</v>
          </cell>
          <cell r="AF261">
            <v>1.84778</v>
          </cell>
          <cell r="AL261">
            <v>1.86788</v>
          </cell>
          <cell r="AM261">
            <v>1.91005</v>
          </cell>
          <cell r="AN261">
            <v>1.90448</v>
          </cell>
          <cell r="AS261">
            <v>0.68417411743304513</v>
          </cell>
          <cell r="BC261">
            <v>1.88181</v>
          </cell>
          <cell r="BD261">
            <v>1.8740699999999999</v>
          </cell>
          <cell r="BE261">
            <v>1.8724700000000001</v>
          </cell>
          <cell r="BJ261">
            <v>0.72929763993090369</v>
          </cell>
          <cell r="CI261">
            <v>1.8814500000000001</v>
          </cell>
          <cell r="CJ261">
            <v>1.8571800000000001</v>
          </cell>
          <cell r="CK261">
            <v>1.8815</v>
          </cell>
          <cell r="CL261">
            <v>0.71229336413192179</v>
          </cell>
          <cell r="DD261">
            <v>1.86372</v>
          </cell>
          <cell r="DE261">
            <v>1.8990899999999999</v>
          </cell>
          <cell r="DF261">
            <v>1.8736999999999999</v>
          </cell>
          <cell r="DG261">
            <v>0.71542244380506936</v>
          </cell>
          <cell r="DZ261">
            <v>1.9267300000000001</v>
          </cell>
          <cell r="EA261">
            <v>1.8948199999999999</v>
          </cell>
          <cell r="EB261">
            <v>1.8948100000000001</v>
          </cell>
          <cell r="EC261">
            <v>0.68857555826618011</v>
          </cell>
          <cell r="ER261">
            <v>1.8828400000000001</v>
          </cell>
          <cell r="EV261">
            <v>0.73515957351810712</v>
          </cell>
        </row>
        <row r="262">
          <cell r="H262">
            <v>1.88157</v>
          </cell>
          <cell r="I262">
            <v>0.58773959175972834</v>
          </cell>
          <cell r="M262">
            <v>1.8409899999999999</v>
          </cell>
          <cell r="N262">
            <v>0.5548492651596959</v>
          </cell>
          <cell r="R262">
            <v>1.9078999999999999</v>
          </cell>
          <cell r="S262">
            <v>0.78103907580828746</v>
          </cell>
          <cell r="Y262">
            <v>1.89185</v>
          </cell>
          <cell r="Z262">
            <v>1.8979600000000001</v>
          </cell>
          <cell r="AB262">
            <v>0.59918085519772291</v>
          </cell>
          <cell r="AD262">
            <v>1.80783</v>
          </cell>
          <cell r="AE262">
            <v>1.8483799999999999</v>
          </cell>
          <cell r="AF262">
            <v>1.8430299999999999</v>
          </cell>
          <cell r="AL262">
            <v>1.8629599999999999</v>
          </cell>
          <cell r="AM262">
            <v>1.9048799999999999</v>
          </cell>
          <cell r="AN262">
            <v>1.89934</v>
          </cell>
          <cell r="AS262">
            <v>0.67822130758710131</v>
          </cell>
          <cell r="BC262">
            <v>1.87687</v>
          </cell>
          <cell r="BD262">
            <v>1.8691599999999999</v>
          </cell>
          <cell r="BE262">
            <v>1.86757</v>
          </cell>
          <cell r="BJ262">
            <v>0.72136094701935605</v>
          </cell>
          <cell r="CI262">
            <v>1.87649</v>
          </cell>
          <cell r="CJ262">
            <v>1.85239</v>
          </cell>
          <cell r="CK262">
            <v>1.8765499999999999</v>
          </cell>
          <cell r="CL262">
            <v>0.69833435476063244</v>
          </cell>
          <cell r="DD262">
            <v>1.8588899999999999</v>
          </cell>
          <cell r="DE262">
            <v>1.89402</v>
          </cell>
          <cell r="DF262">
            <v>1.8688</v>
          </cell>
          <cell r="DG262">
            <v>0.71239945863710297</v>
          </cell>
          <cell r="DZ262">
            <v>1.9214500000000001</v>
          </cell>
          <cell r="EA262">
            <v>1.8897299999999999</v>
          </cell>
          <cell r="EB262">
            <v>1.8897200000000001</v>
          </cell>
          <cell r="EC262">
            <v>0.68587468112757399</v>
          </cell>
          <cell r="ER262">
            <v>1.8779300000000001</v>
          </cell>
          <cell r="EV262">
            <v>0.73195410793114313</v>
          </cell>
        </row>
        <row r="263">
          <cell r="H263">
            <v>1.8765700000000001</v>
          </cell>
          <cell r="I263">
            <v>0.58488064495199055</v>
          </cell>
          <cell r="M263">
            <v>1.8362099999999999</v>
          </cell>
          <cell r="N263">
            <v>0.55172618457732803</v>
          </cell>
          <cell r="R263">
            <v>1.9028</v>
          </cell>
          <cell r="S263">
            <v>0.78087874085008835</v>
          </cell>
          <cell r="Y263">
            <v>1.8867</v>
          </cell>
          <cell r="Z263">
            <v>1.89279</v>
          </cell>
          <cell r="AB263">
            <v>0.59627811092255456</v>
          </cell>
          <cell r="AD263">
            <v>1.8033300000000001</v>
          </cell>
          <cell r="AE263">
            <v>1.8436600000000001</v>
          </cell>
          <cell r="AF263">
            <v>1.83833</v>
          </cell>
          <cell r="AL263">
            <v>1.85808</v>
          </cell>
          <cell r="AM263">
            <v>1.89977</v>
          </cell>
          <cell r="AN263">
            <v>1.89425</v>
          </cell>
          <cell r="AS263">
            <v>0.67444201523225722</v>
          </cell>
          <cell r="BC263">
            <v>1.8719699999999999</v>
          </cell>
          <cell r="BD263">
            <v>1.8643000000000001</v>
          </cell>
          <cell r="BE263">
            <v>1.8627199999999999</v>
          </cell>
          <cell r="BJ263">
            <v>0.72559461678456394</v>
          </cell>
          <cell r="CI263">
            <v>1.87158</v>
          </cell>
          <cell r="CJ263">
            <v>1.84765</v>
          </cell>
          <cell r="CK263">
            <v>1.8716299999999999</v>
          </cell>
          <cell r="CL263">
            <v>0.69641928238417528</v>
          </cell>
          <cell r="DD263">
            <v>1.8541099999999999</v>
          </cell>
          <cell r="DE263">
            <v>1.8889899999999999</v>
          </cell>
          <cell r="DF263">
            <v>1.86395</v>
          </cell>
          <cell r="DG263">
            <v>0.70986397429484427</v>
          </cell>
          <cell r="DZ263">
            <v>1.91621</v>
          </cell>
          <cell r="EA263">
            <v>1.8846799999999999</v>
          </cell>
          <cell r="EB263">
            <v>1.8846700000000001</v>
          </cell>
          <cell r="EC263">
            <v>0.67573692396938334</v>
          </cell>
          <cell r="ER263">
            <v>1.87307</v>
          </cell>
          <cell r="EV263">
            <v>0.72736237230763834</v>
          </cell>
        </row>
        <row r="264">
          <cell r="H264">
            <v>1.8716200000000001</v>
          </cell>
          <cell r="I264">
            <v>0.58163184447868055</v>
          </cell>
          <cell r="M264">
            <v>1.8314699999999999</v>
          </cell>
          <cell r="N264">
            <v>0.54707909552376144</v>
          </cell>
          <cell r="R264">
            <v>1.89774</v>
          </cell>
          <cell r="S264">
            <v>0.77372865363267707</v>
          </cell>
          <cell r="Y264">
            <v>1.8815999999999999</v>
          </cell>
          <cell r="Z264">
            <v>1.8876599999999999</v>
          </cell>
          <cell r="AB264">
            <v>0.59182954057646064</v>
          </cell>
          <cell r="AD264">
            <v>1.79887</v>
          </cell>
          <cell r="AE264">
            <v>1.83897</v>
          </cell>
          <cell r="AF264">
            <v>1.8336699999999999</v>
          </cell>
          <cell r="AL264">
            <v>1.8532500000000001</v>
          </cell>
          <cell r="AM264">
            <v>1.89469</v>
          </cell>
          <cell r="AN264">
            <v>1.8892</v>
          </cell>
          <cell r="AS264">
            <v>0.67120807328002741</v>
          </cell>
          <cell r="BC264">
            <v>1.86711</v>
          </cell>
          <cell r="BD264">
            <v>1.85947</v>
          </cell>
          <cell r="BE264">
            <v>1.8579000000000001</v>
          </cell>
          <cell r="BJ264">
            <v>0.71902328665851556</v>
          </cell>
          <cell r="CI264">
            <v>1.8667100000000001</v>
          </cell>
          <cell r="CJ264">
            <v>1.84294</v>
          </cell>
          <cell r="CK264">
            <v>1.86676</v>
          </cell>
          <cell r="CL264">
            <v>0.6853423256427682</v>
          </cell>
          <cell r="DD264">
            <v>1.8493599999999999</v>
          </cell>
          <cell r="DE264">
            <v>1.8839999999999999</v>
          </cell>
          <cell r="DF264">
            <v>1.85914</v>
          </cell>
          <cell r="DG264">
            <v>0.69633031895577346</v>
          </cell>
          <cell r="DZ264">
            <v>1.91103</v>
          </cell>
          <cell r="EA264">
            <v>1.87968</v>
          </cell>
          <cell r="EB264">
            <v>1.87967</v>
          </cell>
          <cell r="EC264">
            <v>0.6694144575445371</v>
          </cell>
          <cell r="ER264">
            <v>1.86825</v>
          </cell>
          <cell r="EV264">
            <v>0.71732430173510053</v>
          </cell>
        </row>
        <row r="265">
          <cell r="H265">
            <v>1.8667100000000001</v>
          </cell>
          <cell r="I265">
            <v>0.5864751806277102</v>
          </cell>
          <cell r="M265">
            <v>1.82677</v>
          </cell>
          <cell r="N265">
            <v>0.53689007682344858</v>
          </cell>
          <cell r="R265">
            <v>1.89272</v>
          </cell>
          <cell r="S265">
            <v>0.76081784750048342</v>
          </cell>
          <cell r="Y265">
            <v>1.8765400000000001</v>
          </cell>
          <cell r="Z265">
            <v>1.8825700000000001</v>
          </cell>
          <cell r="AB265">
            <v>0.58599854825636122</v>
          </cell>
          <cell r="AD265">
            <v>1.7944500000000001</v>
          </cell>
          <cell r="AE265">
            <v>1.83433</v>
          </cell>
          <cell r="AF265">
            <v>1.82904</v>
          </cell>
          <cell r="AL265">
            <v>1.84846</v>
          </cell>
          <cell r="AM265">
            <v>1.8896599999999999</v>
          </cell>
          <cell r="AN265">
            <v>1.88419</v>
          </cell>
          <cell r="AS265">
            <v>0.66844409011168615</v>
          </cell>
          <cell r="BC265">
            <v>1.86229</v>
          </cell>
          <cell r="BD265">
            <v>1.8546899999999999</v>
          </cell>
          <cell r="BE265">
            <v>1.8531299999999999</v>
          </cell>
          <cell r="BJ265">
            <v>0.71121775371540963</v>
          </cell>
          <cell r="CI265">
            <v>1.86189</v>
          </cell>
          <cell r="CJ265">
            <v>1.8382799999999999</v>
          </cell>
          <cell r="CK265">
            <v>1.8619399999999999</v>
          </cell>
          <cell r="CL265">
            <v>0.68998500346406644</v>
          </cell>
          <cell r="DD265">
            <v>1.84466</v>
          </cell>
          <cell r="DE265">
            <v>1.87906</v>
          </cell>
          <cell r="DF265">
            <v>1.8543700000000001</v>
          </cell>
          <cell r="DG265">
            <v>0.70039328081583641</v>
          </cell>
          <cell r="DZ265">
            <v>1.9058900000000001</v>
          </cell>
          <cell r="EA265">
            <v>1.87473</v>
          </cell>
          <cell r="EB265">
            <v>1.8747199999999999</v>
          </cell>
          <cell r="EC265">
            <v>0.66717667212889964</v>
          </cell>
          <cell r="ER265">
            <v>1.86347</v>
          </cell>
          <cell r="EV265">
            <v>0.71580992930786458</v>
          </cell>
        </row>
        <row r="266">
          <cell r="H266">
            <v>1.8618399999999999</v>
          </cell>
          <cell r="I266">
            <v>0.58009010138371231</v>
          </cell>
          <cell r="M266">
            <v>1.82212</v>
          </cell>
          <cell r="N266">
            <v>0.54037273977480815</v>
          </cell>
          <cell r="R266">
            <v>1.88775</v>
          </cell>
          <cell r="S266">
            <v>0.75586147908679457</v>
          </cell>
          <cell r="Y266">
            <v>1.8715200000000001</v>
          </cell>
          <cell r="Z266">
            <v>1.87754</v>
          </cell>
          <cell r="AB266">
            <v>0.58429376246293963</v>
          </cell>
          <cell r="AD266">
            <v>1.7900700000000001</v>
          </cell>
          <cell r="AE266">
            <v>1.82972</v>
          </cell>
          <cell r="AF266">
            <v>1.82446</v>
          </cell>
          <cell r="AL266">
            <v>1.84371</v>
          </cell>
          <cell r="AM266">
            <v>1.8846799999999999</v>
          </cell>
          <cell r="AN266">
            <v>1.87923</v>
          </cell>
          <cell r="AS266">
            <v>0.66792688504646591</v>
          </cell>
          <cell r="BC266">
            <v>1.8575200000000001</v>
          </cell>
          <cell r="BD266">
            <v>1.84995</v>
          </cell>
          <cell r="BE266">
            <v>1.8484</v>
          </cell>
          <cell r="BJ266">
            <v>0.70960923448004642</v>
          </cell>
          <cell r="CI266">
            <v>1.8571</v>
          </cell>
          <cell r="CJ266">
            <v>1.83365</v>
          </cell>
          <cell r="CK266">
            <v>1.8571500000000001</v>
          </cell>
          <cell r="CL266">
            <v>0.67825463849358059</v>
          </cell>
          <cell r="DD266">
            <v>1.83999</v>
          </cell>
          <cell r="DE266">
            <v>1.87416</v>
          </cell>
          <cell r="DF266">
            <v>1.84964</v>
          </cell>
          <cell r="DG266">
            <v>0.68611997667167302</v>
          </cell>
          <cell r="DZ266">
            <v>1.90079</v>
          </cell>
          <cell r="EA266">
            <v>1.86981</v>
          </cell>
          <cell r="EB266">
            <v>1.8697999999999999</v>
          </cell>
          <cell r="EC266">
            <v>0.6679320140887679</v>
          </cell>
          <cell r="ER266">
            <v>1.85873</v>
          </cell>
          <cell r="EV266">
            <v>0.70889812833230259</v>
          </cell>
        </row>
        <row r="267">
          <cell r="H267">
            <v>1.8570199999999999</v>
          </cell>
          <cell r="I267">
            <v>0.57752184528769845</v>
          </cell>
          <cell r="M267">
            <v>1.8174999999999999</v>
          </cell>
          <cell r="N267">
            <v>0.53288612724911033</v>
          </cell>
          <cell r="R267">
            <v>1.8828199999999999</v>
          </cell>
          <cell r="S267">
            <v>0.75487103311000503</v>
          </cell>
          <cell r="Y267">
            <v>1.86656</v>
          </cell>
          <cell r="Z267">
            <v>1.8725400000000001</v>
          </cell>
          <cell r="AB267">
            <v>0.57671291353922349</v>
          </cell>
          <cell r="AD267">
            <v>1.78573</v>
          </cell>
          <cell r="AE267">
            <v>1.8251599999999999</v>
          </cell>
          <cell r="AF267">
            <v>1.81992</v>
          </cell>
          <cell r="AL267">
            <v>1.839</v>
          </cell>
          <cell r="AM267">
            <v>1.8797299999999999</v>
          </cell>
          <cell r="AN267">
            <v>1.8743099999999999</v>
          </cell>
          <cell r="AS267">
            <v>0.65280926359445601</v>
          </cell>
          <cell r="BC267">
            <v>1.8527800000000001</v>
          </cell>
          <cell r="BD267">
            <v>1.8452500000000001</v>
          </cell>
          <cell r="BE267">
            <v>1.84371</v>
          </cell>
          <cell r="BJ267">
            <v>0.70508913197619982</v>
          </cell>
          <cell r="CI267">
            <v>1.85236</v>
          </cell>
          <cell r="CJ267">
            <v>1.82907</v>
          </cell>
          <cell r="CK267">
            <v>1.8524099999999999</v>
          </cell>
          <cell r="CL267">
            <v>0.68226562005135882</v>
          </cell>
          <cell r="DD267">
            <v>1.8353699999999999</v>
          </cell>
          <cell r="DE267">
            <v>1.86931</v>
          </cell>
          <cell r="DF267">
            <v>1.8449500000000001</v>
          </cell>
          <cell r="DG267">
            <v>0.68946357666233027</v>
          </cell>
          <cell r="DZ267">
            <v>1.8957299999999999</v>
          </cell>
          <cell r="EA267">
            <v>1.86494</v>
          </cell>
          <cell r="EB267">
            <v>1.86493</v>
          </cell>
          <cell r="EC267">
            <v>0.66121130173946163</v>
          </cell>
          <cell r="ER267">
            <v>1.8540300000000001</v>
          </cell>
          <cell r="EV267">
            <v>0.71053616393301766</v>
          </cell>
        </row>
        <row r="268">
          <cell r="H268">
            <v>1.8522400000000001</v>
          </cell>
          <cell r="I268">
            <v>0.57340877158984505</v>
          </cell>
          <cell r="M268">
            <v>1.8129299999999999</v>
          </cell>
          <cell r="N268">
            <v>0.52944234583995886</v>
          </cell>
          <cell r="R268">
            <v>1.8779399999999999</v>
          </cell>
          <cell r="S268">
            <v>0.75353510756026587</v>
          </cell>
          <cell r="Y268">
            <v>1.8616299999999999</v>
          </cell>
          <cell r="Z268">
            <v>1.8675900000000001</v>
          </cell>
          <cell r="AB268">
            <v>0.57214013825546139</v>
          </cell>
          <cell r="AD268">
            <v>1.78142</v>
          </cell>
          <cell r="AE268">
            <v>1.82063</v>
          </cell>
          <cell r="AF268">
            <v>1.81541</v>
          </cell>
          <cell r="AL268">
            <v>1.83433</v>
          </cell>
          <cell r="AM268">
            <v>1.87483</v>
          </cell>
          <cell r="AN268">
            <v>1.8694299999999999</v>
          </cell>
          <cell r="AS268">
            <v>0.65343857964039742</v>
          </cell>
          <cell r="BC268">
            <v>1.84809</v>
          </cell>
          <cell r="BD268">
            <v>1.8405899999999999</v>
          </cell>
          <cell r="BE268">
            <v>1.8390500000000001</v>
          </cell>
          <cell r="BJ268">
            <v>0.69943867084498734</v>
          </cell>
          <cell r="CI268">
            <v>1.84765</v>
          </cell>
          <cell r="CJ268">
            <v>1.8245199999999999</v>
          </cell>
          <cell r="CK268">
            <v>1.8476999999999999</v>
          </cell>
          <cell r="CL268">
            <v>0.67176209605879222</v>
          </cell>
          <cell r="DD268">
            <v>1.8307800000000001</v>
          </cell>
          <cell r="DE268">
            <v>1.86449</v>
          </cell>
          <cell r="DF268">
            <v>1.8403099999999999</v>
          </cell>
          <cell r="DG268">
            <v>0.68188706425953427</v>
          </cell>
          <cell r="DZ268">
            <v>1.89072</v>
          </cell>
          <cell r="EA268">
            <v>1.8601099999999999</v>
          </cell>
          <cell r="EB268">
            <v>1.8601000000000001</v>
          </cell>
          <cell r="EC268">
            <v>0.65677803719421668</v>
          </cell>
          <cell r="ER268">
            <v>1.84937</v>
          </cell>
          <cell r="EV268">
            <v>0.70125859918612754</v>
          </cell>
        </row>
        <row r="269">
          <cell r="H269">
            <v>1.8474900000000001</v>
          </cell>
          <cell r="I269">
            <v>0.56794309410568289</v>
          </cell>
          <cell r="M269">
            <v>1.8083899999999999</v>
          </cell>
          <cell r="N269">
            <v>0.52473474903869111</v>
          </cell>
          <cell r="R269">
            <v>1.8730899999999999</v>
          </cell>
          <cell r="S269">
            <v>0.74955104340812539</v>
          </cell>
          <cell r="Y269">
            <v>1.8567499999999999</v>
          </cell>
          <cell r="Z269">
            <v>1.8626799999999999</v>
          </cell>
          <cell r="AB269">
            <v>0.57714766425753794</v>
          </cell>
          <cell r="AD269">
            <v>1.77715</v>
          </cell>
          <cell r="AE269">
            <v>1.8161400000000001</v>
          </cell>
          <cell r="AF269">
            <v>1.81094</v>
          </cell>
          <cell r="AL269">
            <v>1.8297000000000001</v>
          </cell>
          <cell r="AM269">
            <v>1.8699699999999999</v>
          </cell>
          <cell r="AN269">
            <v>1.86459</v>
          </cell>
          <cell r="AS269">
            <v>0.64308254473988136</v>
          </cell>
          <cell r="BC269">
            <v>1.84344</v>
          </cell>
          <cell r="BD269">
            <v>1.83596</v>
          </cell>
          <cell r="BE269">
            <v>1.8344400000000001</v>
          </cell>
          <cell r="BJ269">
            <v>0.69639051646874783</v>
          </cell>
          <cell r="CI269">
            <v>1.8429899999999999</v>
          </cell>
          <cell r="CJ269">
            <v>1.8200099999999999</v>
          </cell>
          <cell r="CK269">
            <v>1.84304</v>
          </cell>
          <cell r="CL269">
            <v>0.667353551009775</v>
          </cell>
          <cell r="DD269">
            <v>1.8262400000000001</v>
          </cell>
          <cell r="DE269">
            <v>1.85972</v>
          </cell>
          <cell r="DF269">
            <v>1.8357000000000001</v>
          </cell>
          <cell r="DG269">
            <v>0.67677917457675818</v>
          </cell>
          <cell r="DZ269">
            <v>1.8857600000000001</v>
          </cell>
          <cell r="EA269">
            <v>1.8553200000000001</v>
          </cell>
          <cell r="EB269">
            <v>1.8553200000000001</v>
          </cell>
          <cell r="EC269">
            <v>0.64674007437215408</v>
          </cell>
          <cell r="ER269">
            <v>1.8447499999999999</v>
          </cell>
          <cell r="EV269">
            <v>0.70053051329677096</v>
          </cell>
        </row>
        <row r="270">
          <cell r="H270">
            <v>1.8427899999999999</v>
          </cell>
          <cell r="I270">
            <v>0.55669163233296182</v>
          </cell>
          <cell r="M270">
            <v>1.8039000000000001</v>
          </cell>
          <cell r="N270">
            <v>0.52412322248240883</v>
          </cell>
          <cell r="R270">
            <v>1.86829</v>
          </cell>
          <cell r="S270">
            <v>0.74527023495796207</v>
          </cell>
          <cell r="Y270">
            <v>1.8519099999999999</v>
          </cell>
          <cell r="Z270">
            <v>1.85782</v>
          </cell>
          <cell r="AB270">
            <v>0.57113047056334132</v>
          </cell>
          <cell r="AD270">
            <v>1.77291</v>
          </cell>
          <cell r="AE270">
            <v>1.81169</v>
          </cell>
          <cell r="AF270">
            <v>1.8065100000000001</v>
          </cell>
          <cell r="AL270">
            <v>1.82511</v>
          </cell>
          <cell r="AM270">
            <v>1.8651599999999999</v>
          </cell>
          <cell r="AN270">
            <v>1.8597999999999999</v>
          </cell>
          <cell r="AS270">
            <v>0.64665178841449844</v>
          </cell>
          <cell r="BC270">
            <v>1.8388199999999999</v>
          </cell>
          <cell r="BD270">
            <v>1.83138</v>
          </cell>
          <cell r="BE270">
            <v>1.8298700000000001</v>
          </cell>
          <cell r="BJ270">
            <v>0.68435510215913986</v>
          </cell>
          <cell r="CI270">
            <v>1.83836</v>
          </cell>
          <cell r="CJ270">
            <v>1.8155399999999999</v>
          </cell>
          <cell r="CK270">
            <v>1.8384100000000001</v>
          </cell>
          <cell r="CL270">
            <v>0.65999229121871394</v>
          </cell>
          <cell r="DD270">
            <v>1.8217300000000001</v>
          </cell>
          <cell r="DE270">
            <v>1.8549800000000001</v>
          </cell>
          <cell r="DF270">
            <v>1.8311299999999999</v>
          </cell>
          <cell r="DG270">
            <v>0.66867117478319749</v>
          </cell>
          <cell r="DZ270">
            <v>1.88083</v>
          </cell>
          <cell r="EA270">
            <v>1.8505799999999999</v>
          </cell>
          <cell r="EB270">
            <v>1.85057</v>
          </cell>
          <cell r="EC270">
            <v>0.64336140559517752</v>
          </cell>
          <cell r="ER270">
            <v>1.84016</v>
          </cell>
          <cell r="EV270">
            <v>0.68903794085106718</v>
          </cell>
        </row>
        <row r="271">
          <cell r="H271">
            <v>1.83813</v>
          </cell>
          <cell r="I271">
            <v>0.55922073690739538</v>
          </cell>
          <cell r="M271">
            <v>1.7994399999999999</v>
          </cell>
          <cell r="N271">
            <v>0.52227274869887097</v>
          </cell>
          <cell r="R271">
            <v>1.8635200000000001</v>
          </cell>
          <cell r="S271">
            <v>0.73415776453056303</v>
          </cell>
          <cell r="Y271">
            <v>1.84711</v>
          </cell>
          <cell r="Z271">
            <v>1.8529899999999999</v>
          </cell>
          <cell r="AB271">
            <v>0.5582238545471796</v>
          </cell>
          <cell r="AD271">
            <v>1.76871</v>
          </cell>
          <cell r="AE271">
            <v>1.80728</v>
          </cell>
          <cell r="AF271">
            <v>1.8021199999999999</v>
          </cell>
          <cell r="AL271">
            <v>1.82056</v>
          </cell>
          <cell r="AM271">
            <v>1.8603799999999999</v>
          </cell>
          <cell r="AN271">
            <v>1.85504</v>
          </cell>
          <cell r="AS271">
            <v>0.63566734556963489</v>
          </cell>
          <cell r="BC271">
            <v>1.8342400000000001</v>
          </cell>
          <cell r="BD271">
            <v>1.82684</v>
          </cell>
          <cell r="BE271">
            <v>1.8253299999999999</v>
          </cell>
          <cell r="BJ271">
            <v>0.68102555226423611</v>
          </cell>
          <cell r="CI271">
            <v>1.83378</v>
          </cell>
          <cell r="CJ271">
            <v>1.81111</v>
          </cell>
          <cell r="CK271">
            <v>1.83382</v>
          </cell>
          <cell r="CL271">
            <v>0.65699149574327542</v>
          </cell>
          <cell r="DD271">
            <v>1.8172600000000001</v>
          </cell>
          <cell r="DE271">
            <v>1.85029</v>
          </cell>
          <cell r="DF271">
            <v>1.8266</v>
          </cell>
          <cell r="DG271">
            <v>0.66490198115176646</v>
          </cell>
          <cell r="DZ271">
            <v>1.87595</v>
          </cell>
          <cell r="EA271">
            <v>1.8458699999999999</v>
          </cell>
          <cell r="EB271">
            <v>1.8458600000000001</v>
          </cell>
          <cell r="EC271">
            <v>0.64235477667562435</v>
          </cell>
          <cell r="ER271">
            <v>1.83562</v>
          </cell>
          <cell r="EV271">
            <v>0.68741586442966351</v>
          </cell>
        </row>
        <row r="272">
          <cell r="H272">
            <v>1.83351</v>
          </cell>
          <cell r="I272">
            <v>0.55058391239515281</v>
          </cell>
          <cell r="M272">
            <v>1.7950200000000001</v>
          </cell>
          <cell r="N272">
            <v>0.51899770102359355</v>
          </cell>
          <cell r="R272">
            <v>1.8588</v>
          </cell>
          <cell r="S272">
            <v>0.73250626090137771</v>
          </cell>
          <cell r="Y272">
            <v>1.8423499999999999</v>
          </cell>
          <cell r="Z272">
            <v>1.8482099999999999</v>
          </cell>
          <cell r="AB272">
            <v>0.54957176308345623</v>
          </cell>
          <cell r="AD272">
            <v>1.76454</v>
          </cell>
          <cell r="AE272">
            <v>1.8028999999999999</v>
          </cell>
          <cell r="AF272">
            <v>1.79776</v>
          </cell>
          <cell r="AL272">
            <v>1.8160499999999999</v>
          </cell>
          <cell r="AM272">
            <v>1.85565</v>
          </cell>
          <cell r="AN272">
            <v>1.85033</v>
          </cell>
          <cell r="AS272">
            <v>0.64234985760491803</v>
          </cell>
          <cell r="BC272">
            <v>1.8297099999999999</v>
          </cell>
          <cell r="BD272">
            <v>1.82233</v>
          </cell>
          <cell r="BE272">
            <v>1.82084</v>
          </cell>
          <cell r="BJ272">
            <v>0.68029412450987259</v>
          </cell>
          <cell r="CI272">
            <v>1.8292299999999999</v>
          </cell>
          <cell r="CJ272">
            <v>1.80671</v>
          </cell>
          <cell r="CK272">
            <v>1.82928</v>
          </cell>
          <cell r="CL272">
            <v>0.65469739969192808</v>
          </cell>
          <cell r="DD272">
            <v>1.8128200000000001</v>
          </cell>
          <cell r="DE272">
            <v>1.8456300000000001</v>
          </cell>
          <cell r="DF272">
            <v>1.8221000000000001</v>
          </cell>
          <cell r="DG272">
            <v>0.65820176403952324</v>
          </cell>
          <cell r="DZ272">
            <v>1.8711100000000001</v>
          </cell>
          <cell r="EA272">
            <v>1.8411999999999999</v>
          </cell>
          <cell r="EB272">
            <v>1.8411999999999999</v>
          </cell>
          <cell r="EC272">
            <v>0.63032795863038338</v>
          </cell>
          <cell r="ER272">
            <v>1.83111</v>
          </cell>
          <cell r="EV272">
            <v>0.6791935628400747</v>
          </cell>
        </row>
        <row r="273">
          <cell r="H273">
            <v>1.8289299999999999</v>
          </cell>
          <cell r="I273">
            <v>0.55011924290582215</v>
          </cell>
          <cell r="M273">
            <v>1.7906299999999999</v>
          </cell>
          <cell r="N273">
            <v>0.51448145078403229</v>
          </cell>
          <cell r="R273">
            <v>1.85412</v>
          </cell>
          <cell r="S273">
            <v>0.72941760273548262</v>
          </cell>
          <cell r="Y273">
            <v>1.8376399999999999</v>
          </cell>
          <cell r="Z273">
            <v>1.8434699999999999</v>
          </cell>
          <cell r="AB273">
            <v>0.5603808389020859</v>
          </cell>
          <cell r="AD273">
            <v>1.76041</v>
          </cell>
          <cell r="AE273">
            <v>1.7985599999999999</v>
          </cell>
          <cell r="AF273">
            <v>1.7934399999999999</v>
          </cell>
          <cell r="AL273">
            <v>1.8115699999999999</v>
          </cell>
          <cell r="AM273">
            <v>1.8509500000000001</v>
          </cell>
          <cell r="AN273">
            <v>1.8456600000000001</v>
          </cell>
          <cell r="AS273">
            <v>0.63444874571172427</v>
          </cell>
          <cell r="BC273">
            <v>1.8251999999999999</v>
          </cell>
          <cell r="BD273">
            <v>1.81786</v>
          </cell>
          <cell r="BE273">
            <v>1.8163800000000001</v>
          </cell>
          <cell r="BJ273">
            <v>0.67075231147595282</v>
          </cell>
          <cell r="CI273">
            <v>1.8247199999999999</v>
          </cell>
          <cell r="CJ273">
            <v>1.8023499999999999</v>
          </cell>
          <cell r="CK273">
            <v>1.82477</v>
          </cell>
          <cell r="CL273">
            <v>0.6512883430294103</v>
          </cell>
          <cell r="DD273">
            <v>1.80843</v>
          </cell>
          <cell r="DE273">
            <v>1.8410200000000001</v>
          </cell>
          <cell r="DF273">
            <v>1.81765</v>
          </cell>
          <cell r="DG273">
            <v>0.6576649393632561</v>
          </cell>
          <cell r="DZ273">
            <v>1.8663099999999999</v>
          </cell>
          <cell r="EA273">
            <v>1.8365800000000001</v>
          </cell>
          <cell r="EB273">
            <v>1.83657</v>
          </cell>
          <cell r="EC273">
            <v>0.63232465474505339</v>
          </cell>
          <cell r="ER273">
            <v>1.82664</v>
          </cell>
          <cell r="EV273">
            <v>0.6754411315421649</v>
          </cell>
        </row>
        <row r="274">
          <cell r="H274">
            <v>1.82439</v>
          </cell>
          <cell r="I274">
            <v>0.5441600900508714</v>
          </cell>
          <cell r="M274">
            <v>1.7862899999999999</v>
          </cell>
          <cell r="N274">
            <v>0.51023170881925317</v>
          </cell>
          <cell r="R274">
            <v>1.8494699999999999</v>
          </cell>
          <cell r="S274">
            <v>0.71948000917476662</v>
          </cell>
          <cell r="Y274">
            <v>1.8329599999999999</v>
          </cell>
          <cell r="Z274">
            <v>1.83877</v>
          </cell>
          <cell r="AB274">
            <v>0.55475197507326435</v>
          </cell>
          <cell r="AD274">
            <v>1.7563200000000001</v>
          </cell>
          <cell r="AE274">
            <v>1.7942499999999999</v>
          </cell>
          <cell r="AF274">
            <v>1.7891600000000001</v>
          </cell>
          <cell r="AL274">
            <v>1.80714</v>
          </cell>
          <cell r="AM274">
            <v>1.84629</v>
          </cell>
          <cell r="AN274">
            <v>1.8410200000000001</v>
          </cell>
          <cell r="AS274">
            <v>0.62720837276808439</v>
          </cell>
          <cell r="BC274">
            <v>1.82074</v>
          </cell>
          <cell r="BD274">
            <v>1.8134300000000001</v>
          </cell>
          <cell r="BE274">
            <v>1.81196</v>
          </cell>
          <cell r="BJ274">
            <v>0.67172906656343123</v>
          </cell>
          <cell r="CI274">
            <v>1.8202499999999999</v>
          </cell>
          <cell r="CJ274">
            <v>1.79803</v>
          </cell>
          <cell r="CK274">
            <v>1.82029</v>
          </cell>
          <cell r="CL274">
            <v>0.64673999673381388</v>
          </cell>
          <cell r="DD274">
            <v>1.8040700000000001</v>
          </cell>
          <cell r="DE274">
            <v>1.8364400000000001</v>
          </cell>
          <cell r="DF274">
            <v>1.8132299999999999</v>
          </cell>
          <cell r="DG274">
            <v>0.65423662260521986</v>
          </cell>
          <cell r="DZ274">
            <v>1.86155</v>
          </cell>
          <cell r="EA274">
            <v>1.83199</v>
          </cell>
          <cell r="EB274">
            <v>1.8319799999999999</v>
          </cell>
          <cell r="EC274">
            <v>0.62337318299277023</v>
          </cell>
          <cell r="ER274">
            <v>1.8222100000000001</v>
          </cell>
          <cell r="EV274">
            <v>0.67055113698688551</v>
          </cell>
        </row>
        <row r="275">
          <cell r="H275">
            <v>1.8198799999999999</v>
          </cell>
          <cell r="I275">
            <v>0.53691779390763195</v>
          </cell>
          <cell r="M275">
            <v>1.7819799999999999</v>
          </cell>
          <cell r="N275">
            <v>0.50868678363502617</v>
          </cell>
          <cell r="R275">
            <v>1.84487</v>
          </cell>
          <cell r="S275">
            <v>0.71910748479120379</v>
          </cell>
          <cell r="Y275">
            <v>1.82833</v>
          </cell>
          <cell r="Z275">
            <v>1.83412</v>
          </cell>
          <cell r="AB275">
            <v>0.55330850242341079</v>
          </cell>
          <cell r="AD275">
            <v>1.7522500000000001</v>
          </cell>
          <cell r="AE275">
            <v>1.7899799999999999</v>
          </cell>
          <cell r="AF275">
            <v>1.78491</v>
          </cell>
          <cell r="AL275">
            <v>1.80274</v>
          </cell>
          <cell r="AM275">
            <v>1.84168</v>
          </cell>
          <cell r="AN275">
            <v>1.83643</v>
          </cell>
          <cell r="AS275">
            <v>0.62619665974916749</v>
          </cell>
          <cell r="BC275">
            <v>1.8163199999999999</v>
          </cell>
          <cell r="BD275">
            <v>1.80904</v>
          </cell>
          <cell r="BE275">
            <v>1.8075699999999999</v>
          </cell>
          <cell r="BJ275">
            <v>0.66192499272266225</v>
          </cell>
          <cell r="CI275">
            <v>1.8158099999999999</v>
          </cell>
          <cell r="CJ275">
            <v>1.7937399999999999</v>
          </cell>
          <cell r="CK275">
            <v>1.81586</v>
          </cell>
          <cell r="CL275">
            <v>0.64483007279991789</v>
          </cell>
          <cell r="DD275">
            <v>1.7997399999999999</v>
          </cell>
          <cell r="DE275">
            <v>1.8319099999999999</v>
          </cell>
          <cell r="DF275">
            <v>1.8088500000000001</v>
          </cell>
          <cell r="DG275">
            <v>0.65145778303143942</v>
          </cell>
          <cell r="DZ275">
            <v>1.85683</v>
          </cell>
          <cell r="EA275">
            <v>1.82744</v>
          </cell>
          <cell r="EB275">
            <v>1.8274300000000001</v>
          </cell>
          <cell r="EC275">
            <v>0.62291942626724328</v>
          </cell>
          <cell r="ER275">
            <v>1.8178099999999999</v>
          </cell>
          <cell r="EV275">
            <v>0.66467698319150337</v>
          </cell>
        </row>
        <row r="276">
          <cell r="H276">
            <v>1.81542</v>
          </cell>
          <cell r="I276">
            <v>0.53941332697404754</v>
          </cell>
          <cell r="M276">
            <v>1.7777000000000001</v>
          </cell>
          <cell r="N276">
            <v>0.49622913297664439</v>
          </cell>
          <cell r="R276">
            <v>1.8403</v>
          </cell>
          <cell r="S276">
            <v>0.70781331173397355</v>
          </cell>
          <cell r="Y276">
            <v>1.8237300000000001</v>
          </cell>
          <cell r="Z276">
            <v>1.8294999999999999</v>
          </cell>
          <cell r="AB276">
            <v>0.54511842959037438</v>
          </cell>
          <cell r="AD276">
            <v>1.7482200000000001</v>
          </cell>
          <cell r="AE276">
            <v>1.7857499999999999</v>
          </cell>
          <cell r="AF276">
            <v>1.7806999999999999</v>
          </cell>
          <cell r="AL276">
            <v>1.79837</v>
          </cell>
          <cell r="AM276">
            <v>1.8371</v>
          </cell>
          <cell r="AN276">
            <v>1.8318700000000001</v>
          </cell>
          <cell r="AS276">
            <v>0.6185045348459095</v>
          </cell>
          <cell r="BC276">
            <v>1.81193</v>
          </cell>
          <cell r="BD276">
            <v>1.8046800000000001</v>
          </cell>
          <cell r="BE276">
            <v>1.80322</v>
          </cell>
          <cell r="BJ276">
            <v>0.66469469392060887</v>
          </cell>
          <cell r="CI276">
            <v>1.81141</v>
          </cell>
          <cell r="CJ276">
            <v>1.78949</v>
          </cell>
          <cell r="CK276">
            <v>1.8114600000000001</v>
          </cell>
          <cell r="CL276">
            <v>0.63397523117059151</v>
          </cell>
          <cell r="DD276">
            <v>1.79545</v>
          </cell>
          <cell r="DE276">
            <v>1.82741</v>
          </cell>
          <cell r="DF276">
            <v>1.8045</v>
          </cell>
          <cell r="DG276">
            <v>0.65142165348630598</v>
          </cell>
          <cell r="DZ276">
            <v>1.85216</v>
          </cell>
          <cell r="EA276">
            <v>1.8229299999999999</v>
          </cell>
          <cell r="EB276">
            <v>1.8229200000000001</v>
          </cell>
          <cell r="EC276">
            <v>0.61702741495572866</v>
          </cell>
          <cell r="ER276">
            <v>1.81345</v>
          </cell>
          <cell r="EV276">
            <v>0.66333530780959826</v>
          </cell>
        </row>
        <row r="277">
          <cell r="H277">
            <v>1.8109900000000001</v>
          </cell>
          <cell r="I277">
            <v>0.5292458777503839</v>
          </cell>
          <cell r="M277">
            <v>1.7734700000000001</v>
          </cell>
          <cell r="N277">
            <v>0.50353088873023033</v>
          </cell>
          <cell r="R277">
            <v>1.8357699999999999</v>
          </cell>
          <cell r="S277">
            <v>0.70479332730322142</v>
          </cell>
          <cell r="Y277">
            <v>1.81917</v>
          </cell>
          <cell r="Z277">
            <v>1.8249200000000001</v>
          </cell>
          <cell r="AB277">
            <v>0.53157350355870214</v>
          </cell>
          <cell r="AD277">
            <v>1.7442299999999999</v>
          </cell>
          <cell r="AE277">
            <v>1.78155</v>
          </cell>
          <cell r="AF277">
            <v>1.7765200000000001</v>
          </cell>
          <cell r="AL277">
            <v>1.7940499999999999</v>
          </cell>
          <cell r="AM277">
            <v>1.83256</v>
          </cell>
          <cell r="AN277">
            <v>1.82735</v>
          </cell>
          <cell r="AS277">
            <v>0.61520420523075714</v>
          </cell>
          <cell r="BC277">
            <v>1.8075699999999999</v>
          </cell>
          <cell r="BD277">
            <v>1.80036</v>
          </cell>
          <cell r="BE277">
            <v>1.79891</v>
          </cell>
          <cell r="BJ277">
            <v>0.65670637213699479</v>
          </cell>
          <cell r="CI277">
            <v>1.80705</v>
          </cell>
          <cell r="CJ277">
            <v>1.7852699999999999</v>
          </cell>
          <cell r="CK277">
            <v>1.8070999999999999</v>
          </cell>
          <cell r="CL277">
            <v>0.63364036662116874</v>
          </cell>
          <cell r="DD277">
            <v>1.7911999999999999</v>
          </cell>
          <cell r="DE277">
            <v>1.82294</v>
          </cell>
          <cell r="DF277">
            <v>1.80019</v>
          </cell>
          <cell r="DG277">
            <v>0.63865200460155869</v>
          </cell>
          <cell r="DZ277">
            <v>1.8475200000000001</v>
          </cell>
          <cell r="EA277">
            <v>1.8184499999999999</v>
          </cell>
          <cell r="EB277">
            <v>1.8184499999999999</v>
          </cell>
          <cell r="EC277">
            <v>0.61001319856024416</v>
          </cell>
          <cell r="ER277">
            <v>1.8091299999999999</v>
          </cell>
          <cell r="EV277">
            <v>0.66087961458682898</v>
          </cell>
        </row>
        <row r="278">
          <cell r="H278">
            <v>1.8066</v>
          </cell>
          <cell r="I278">
            <v>0.5290585659856184</v>
          </cell>
          <cell r="M278">
            <v>1.7692600000000001</v>
          </cell>
          <cell r="N278">
            <v>0.49431406277555823</v>
          </cell>
          <cell r="R278">
            <v>1.83128</v>
          </cell>
          <cell r="S278">
            <v>0.70600385625008144</v>
          </cell>
          <cell r="Y278">
            <v>1.8146599999999999</v>
          </cell>
          <cell r="Z278">
            <v>1.8203800000000001</v>
          </cell>
          <cell r="AB278">
            <v>0.53767936398330107</v>
          </cell>
          <cell r="AD278">
            <v>1.7402599999999999</v>
          </cell>
          <cell r="AE278">
            <v>1.77739</v>
          </cell>
          <cell r="AF278">
            <v>1.77237</v>
          </cell>
          <cell r="AL278">
            <v>1.78976</v>
          </cell>
          <cell r="AM278">
            <v>1.82806</v>
          </cell>
          <cell r="AN278">
            <v>1.82287</v>
          </cell>
          <cell r="AS278">
            <v>0.61456430093076442</v>
          </cell>
          <cell r="BC278">
            <v>1.8032600000000001</v>
          </cell>
          <cell r="BD278">
            <v>1.7960799999999999</v>
          </cell>
          <cell r="BE278">
            <v>1.7946299999999999</v>
          </cell>
          <cell r="BJ278">
            <v>0.64956328197807167</v>
          </cell>
          <cell r="CI278">
            <v>1.8027299999999999</v>
          </cell>
          <cell r="CJ278">
            <v>1.7810900000000001</v>
          </cell>
          <cell r="CK278">
            <v>1.80277</v>
          </cell>
          <cell r="CL278">
            <v>0.62438323314717437</v>
          </cell>
          <cell r="DD278">
            <v>1.78698</v>
          </cell>
          <cell r="DE278">
            <v>1.8185199999999999</v>
          </cell>
          <cell r="DF278">
            <v>1.7959099999999999</v>
          </cell>
          <cell r="DG278">
            <v>0.63826892099849708</v>
          </cell>
          <cell r="DZ278">
            <v>1.8429199999999999</v>
          </cell>
          <cell r="EA278">
            <v>1.81402</v>
          </cell>
          <cell r="EB278">
            <v>1.8140099999999999</v>
          </cell>
          <cell r="EC278">
            <v>0.61527964563623527</v>
          </cell>
          <cell r="ER278">
            <v>1.80484</v>
          </cell>
          <cell r="EV278">
            <v>0.65341674578944797</v>
          </cell>
        </row>
        <row r="279">
          <cell r="H279">
            <v>1.8022400000000001</v>
          </cell>
          <cell r="I279">
            <v>0.52763642987696535</v>
          </cell>
          <cell r="M279">
            <v>1.7650999999999999</v>
          </cell>
          <cell r="N279">
            <v>0.49523805757933914</v>
          </cell>
          <cell r="R279">
            <v>1.82683</v>
          </cell>
          <cell r="S279">
            <v>0.70178916345109421</v>
          </cell>
          <cell r="Y279">
            <v>1.8101799999999999</v>
          </cell>
          <cell r="Z279">
            <v>1.8158700000000001</v>
          </cell>
          <cell r="AB279">
            <v>0.53704903097107071</v>
          </cell>
          <cell r="AD279">
            <v>1.7363299999999999</v>
          </cell>
          <cell r="AE279">
            <v>1.7732600000000001</v>
          </cell>
          <cell r="AF279">
            <v>1.7682599999999999</v>
          </cell>
          <cell r="AL279">
            <v>1.7855000000000001</v>
          </cell>
          <cell r="AM279">
            <v>1.82359</v>
          </cell>
          <cell r="AN279">
            <v>1.81843</v>
          </cell>
          <cell r="AS279">
            <v>0.60119794577184749</v>
          </cell>
          <cell r="BC279">
            <v>1.79898</v>
          </cell>
          <cell r="BD279">
            <v>1.79182</v>
          </cell>
          <cell r="BE279">
            <v>1.7903899999999999</v>
          </cell>
          <cell r="BJ279">
            <v>0.64532844909281906</v>
          </cell>
          <cell r="CI279">
            <v>1.79844</v>
          </cell>
          <cell r="CJ279">
            <v>1.77694</v>
          </cell>
          <cell r="CK279">
            <v>1.7984800000000001</v>
          </cell>
          <cell r="CL279">
            <v>0.62572461261733991</v>
          </cell>
          <cell r="DD279">
            <v>1.7827999999999999</v>
          </cell>
          <cell r="DE279">
            <v>1.81413</v>
          </cell>
          <cell r="DF279">
            <v>1.7916700000000001</v>
          </cell>
          <cell r="DG279">
            <v>0.62897655591886981</v>
          </cell>
          <cell r="DZ279">
            <v>1.8383499999999999</v>
          </cell>
          <cell r="EA279">
            <v>1.80962</v>
          </cell>
          <cell r="EB279">
            <v>1.8096099999999999</v>
          </cell>
          <cell r="EC279">
            <v>0.6078466091958834</v>
          </cell>
          <cell r="ER279">
            <v>1.8005899999999999</v>
          </cell>
          <cell r="EV279">
            <v>0.65460669332662036</v>
          </cell>
        </row>
        <row r="280">
          <cell r="H280">
            <v>1.79792</v>
          </cell>
          <cell r="I280">
            <v>0.52478880782991233</v>
          </cell>
          <cell r="M280">
            <v>1.7609600000000001</v>
          </cell>
          <cell r="N280">
            <v>0.48347504894041826</v>
          </cell>
          <cell r="R280">
            <v>1.8224100000000001</v>
          </cell>
          <cell r="S280">
            <v>0.6907167172571782</v>
          </cell>
          <cell r="Y280">
            <v>1.8057399999999999</v>
          </cell>
          <cell r="Z280">
            <v>1.81141</v>
          </cell>
          <cell r="AB280">
            <v>0.52545156101890811</v>
          </cell>
          <cell r="AD280">
            <v>1.7324299999999999</v>
          </cell>
          <cell r="AE280">
            <v>1.7691600000000001</v>
          </cell>
          <cell r="AF280">
            <v>1.7641899999999999</v>
          </cell>
          <cell r="AL280">
            <v>1.78128</v>
          </cell>
          <cell r="AM280">
            <v>1.81917</v>
          </cell>
          <cell r="AN280">
            <v>1.81402</v>
          </cell>
          <cell r="AS280">
            <v>0.60018804194794662</v>
          </cell>
          <cell r="BC280">
            <v>1.7947299999999999</v>
          </cell>
          <cell r="BD280">
            <v>1.7876099999999999</v>
          </cell>
          <cell r="BE280">
            <v>1.7861800000000001</v>
          </cell>
          <cell r="BJ280">
            <v>0.63820696760408246</v>
          </cell>
          <cell r="CI280">
            <v>1.7941800000000001</v>
          </cell>
          <cell r="CJ280">
            <v>1.7728200000000001</v>
          </cell>
          <cell r="CK280">
            <v>1.79423</v>
          </cell>
          <cell r="CL280">
            <v>0.61626169253359286</v>
          </cell>
          <cell r="DD280">
            <v>1.7786500000000001</v>
          </cell>
          <cell r="DE280">
            <v>1.8097700000000001</v>
          </cell>
          <cell r="DF280">
            <v>1.7874699999999999</v>
          </cell>
          <cell r="DG280">
            <v>0.63030448769052505</v>
          </cell>
          <cell r="DZ280">
            <v>1.8338300000000001</v>
          </cell>
          <cell r="EA280">
            <v>1.8052600000000001</v>
          </cell>
          <cell r="EB280">
            <v>1.80525</v>
          </cell>
          <cell r="EC280">
            <v>0.60478187520618398</v>
          </cell>
          <cell r="ER280">
            <v>1.79637</v>
          </cell>
          <cell r="EV280">
            <v>0.65485927307018521</v>
          </cell>
        </row>
        <row r="281">
          <cell r="H281">
            <v>1.7936399999999999</v>
          </cell>
          <cell r="I281">
            <v>0.52628271527566106</v>
          </cell>
          <cell r="M281">
            <v>1.7568699999999999</v>
          </cell>
          <cell r="N281">
            <v>0.48778043215569333</v>
          </cell>
          <cell r="R281">
            <v>1.81803</v>
          </cell>
          <cell r="S281">
            <v>0.68393510206932184</v>
          </cell>
          <cell r="Y281">
            <v>1.8013300000000001</v>
          </cell>
          <cell r="Z281">
            <v>1.80698</v>
          </cell>
          <cell r="AB281">
            <v>0.52250538638776156</v>
          </cell>
          <cell r="AD281">
            <v>1.7285600000000001</v>
          </cell>
          <cell r="AE281">
            <v>1.7650999999999999</v>
          </cell>
          <cell r="AF281">
            <v>1.76014</v>
          </cell>
          <cell r="AL281">
            <v>1.7770999999999999</v>
          </cell>
          <cell r="AM281">
            <v>1.81477</v>
          </cell>
          <cell r="AN281">
            <v>1.80965</v>
          </cell>
          <cell r="AS281">
            <v>0.60005498819126757</v>
          </cell>
          <cell r="BC281">
            <v>1.7905199999999999</v>
          </cell>
          <cell r="BD281">
            <v>1.7834300000000001</v>
          </cell>
          <cell r="BE281">
            <v>1.7820100000000001</v>
          </cell>
          <cell r="BJ281">
            <v>0.63392460023958819</v>
          </cell>
          <cell r="CI281">
            <v>1.78996</v>
          </cell>
          <cell r="CJ281">
            <v>1.76874</v>
          </cell>
          <cell r="CK281">
            <v>1.7900100000000001</v>
          </cell>
          <cell r="CL281">
            <v>0.61149555833894809</v>
          </cell>
          <cell r="DD281">
            <v>1.77454</v>
          </cell>
          <cell r="DE281">
            <v>1.8054600000000001</v>
          </cell>
          <cell r="DF281">
            <v>1.7833000000000001</v>
          </cell>
          <cell r="DG281">
            <v>0.62455575829378773</v>
          </cell>
          <cell r="DZ281">
            <v>1.82934</v>
          </cell>
          <cell r="EA281">
            <v>1.8009299999999999</v>
          </cell>
          <cell r="EB281">
            <v>1.8009200000000001</v>
          </cell>
          <cell r="EC281">
            <v>0.60067969613153416</v>
          </cell>
          <cell r="ER281">
            <v>1.7921800000000001</v>
          </cell>
          <cell r="EV281">
            <v>0.63869081795075999</v>
          </cell>
        </row>
        <row r="282">
          <cell r="H282">
            <v>1.78939</v>
          </cell>
          <cell r="I282">
            <v>0.51688140533157068</v>
          </cell>
          <cell r="M282">
            <v>1.7527999999999999</v>
          </cell>
          <cell r="N282">
            <v>0.47937163137312666</v>
          </cell>
          <cell r="R282">
            <v>1.81369</v>
          </cell>
          <cell r="S282">
            <v>0.69118066314866056</v>
          </cell>
          <cell r="Y282">
            <v>1.7969599999999999</v>
          </cell>
          <cell r="Z282">
            <v>1.8025899999999999</v>
          </cell>
          <cell r="AB282">
            <v>0.51431533700885268</v>
          </cell>
          <cell r="AD282">
            <v>1.7247300000000001</v>
          </cell>
          <cell r="AE282">
            <v>1.7610699999999999</v>
          </cell>
          <cell r="AF282">
            <v>1.75613</v>
          </cell>
          <cell r="AL282">
            <v>1.77295</v>
          </cell>
          <cell r="AM282">
            <v>1.8104199999999999</v>
          </cell>
          <cell r="AN282">
            <v>1.80532</v>
          </cell>
          <cell r="AS282">
            <v>0.59087884748398878</v>
          </cell>
          <cell r="BC282">
            <v>1.78634</v>
          </cell>
          <cell r="BD282">
            <v>1.77928</v>
          </cell>
          <cell r="BE282">
            <v>1.7778700000000001</v>
          </cell>
          <cell r="BJ282">
            <v>0.62877245004311355</v>
          </cell>
          <cell r="CI282">
            <v>1.7857799999999999</v>
          </cell>
          <cell r="CJ282">
            <v>1.7646900000000001</v>
          </cell>
          <cell r="CK282">
            <v>1.78582</v>
          </cell>
          <cell r="CL282">
            <v>0.61351529165265539</v>
          </cell>
          <cell r="DD282">
            <v>1.7704500000000001</v>
          </cell>
          <cell r="DE282">
            <v>1.80118</v>
          </cell>
          <cell r="DF282">
            <v>1.7791600000000001</v>
          </cell>
          <cell r="DG282">
            <v>0.61594179984503228</v>
          </cell>
          <cell r="DZ282">
            <v>1.8248899999999999</v>
          </cell>
          <cell r="EA282">
            <v>1.79664</v>
          </cell>
          <cell r="EB282">
            <v>1.7966299999999999</v>
          </cell>
          <cell r="EC282">
            <v>0.58946819710725684</v>
          </cell>
          <cell r="ER282">
            <v>1.78803</v>
          </cell>
          <cell r="EV282">
            <v>0.64264804051417102</v>
          </cell>
        </row>
        <row r="283">
          <cell r="H283">
            <v>1.78518</v>
          </cell>
          <cell r="I283">
            <v>0.51576218199667068</v>
          </cell>
          <cell r="M283">
            <v>1.7487699999999999</v>
          </cell>
          <cell r="N283">
            <v>0.48141373564836165</v>
          </cell>
          <cell r="R283">
            <v>1.80938</v>
          </cell>
          <cell r="S283">
            <v>0.68756634433064789</v>
          </cell>
          <cell r="Y283">
            <v>1.7926299999999999</v>
          </cell>
          <cell r="Z283">
            <v>1.7982400000000001</v>
          </cell>
          <cell r="AB283">
            <v>0.51065095167013297</v>
          </cell>
          <cell r="AD283">
            <v>1.72092</v>
          </cell>
          <cell r="AE283">
            <v>1.7570699999999999</v>
          </cell>
          <cell r="AF283">
            <v>1.7521500000000001</v>
          </cell>
          <cell r="AL283">
            <v>1.7688299999999999</v>
          </cell>
          <cell r="AM283">
            <v>1.8061</v>
          </cell>
          <cell r="AN283">
            <v>1.8010200000000001</v>
          </cell>
          <cell r="AS283">
            <v>0.59238424328778017</v>
          </cell>
          <cell r="BC283">
            <v>1.7822</v>
          </cell>
          <cell r="BD283">
            <v>1.7751699999999999</v>
          </cell>
          <cell r="BE283">
            <v>1.77376</v>
          </cell>
          <cell r="BJ283">
            <v>0.62648197829395791</v>
          </cell>
          <cell r="CI283">
            <v>1.78163</v>
          </cell>
          <cell r="CJ283">
            <v>1.76068</v>
          </cell>
          <cell r="CK283">
            <v>1.7816700000000001</v>
          </cell>
          <cell r="CL283">
            <v>0.61053006100886265</v>
          </cell>
          <cell r="DD283">
            <v>1.7664</v>
          </cell>
          <cell r="DE283">
            <v>1.7969299999999999</v>
          </cell>
          <cell r="DF283">
            <v>1.7750600000000001</v>
          </cell>
          <cell r="DG283">
            <v>0.61989097376691227</v>
          </cell>
          <cell r="DZ283">
            <v>1.8204800000000001</v>
          </cell>
          <cell r="EA283">
            <v>1.7923800000000001</v>
          </cell>
          <cell r="EB283">
            <v>1.7923800000000001</v>
          </cell>
          <cell r="EC283">
            <v>0.58874247620255282</v>
          </cell>
          <cell r="ER283">
            <v>1.7839100000000001</v>
          </cell>
          <cell r="EV283">
            <v>0.63594228127139552</v>
          </cell>
        </row>
        <row r="284">
          <cell r="H284">
            <v>1.7809999999999999</v>
          </cell>
          <cell r="I284">
            <v>0.50954928926749687</v>
          </cell>
          <cell r="M284">
            <v>1.7447699999999999</v>
          </cell>
          <cell r="N284">
            <v>0.47642281621085303</v>
          </cell>
          <cell r="R284">
            <v>1.80511</v>
          </cell>
          <cell r="S284">
            <v>0.6883313886696385</v>
          </cell>
          <cell r="Y284">
            <v>1.78834</v>
          </cell>
          <cell r="Z284">
            <v>1.79392</v>
          </cell>
          <cell r="AB284">
            <v>0.51553320410979708</v>
          </cell>
          <cell r="AD284">
            <v>1.71715</v>
          </cell>
          <cell r="AE284">
            <v>1.7531000000000001</v>
          </cell>
          <cell r="AF284">
            <v>1.74821</v>
          </cell>
          <cell r="AL284">
            <v>1.76475</v>
          </cell>
          <cell r="AM284">
            <v>1.80182</v>
          </cell>
          <cell r="AN284">
            <v>1.7967599999999999</v>
          </cell>
          <cell r="AS284">
            <v>0.5849082607392031</v>
          </cell>
          <cell r="BC284">
            <v>1.7780899999999999</v>
          </cell>
          <cell r="BD284">
            <v>1.7710900000000001</v>
          </cell>
          <cell r="BE284">
            <v>1.76969</v>
          </cell>
          <cell r="BJ284">
            <v>0.62328340402784121</v>
          </cell>
          <cell r="CI284">
            <v>1.7775099999999999</v>
          </cell>
          <cell r="CJ284">
            <v>1.7566900000000001</v>
          </cell>
          <cell r="CK284">
            <v>1.77755</v>
          </cell>
          <cell r="CL284">
            <v>0.60081896998576134</v>
          </cell>
          <cell r="DD284">
            <v>1.7623899999999999</v>
          </cell>
          <cell r="DE284">
            <v>1.7927200000000001</v>
          </cell>
          <cell r="DF284">
            <v>1.7709900000000001</v>
          </cell>
          <cell r="DG284">
            <v>0.61688494439371411</v>
          </cell>
          <cell r="DZ284">
            <v>1.8161</v>
          </cell>
          <cell r="EA284">
            <v>1.78816</v>
          </cell>
          <cell r="EB284">
            <v>1.78816</v>
          </cell>
          <cell r="EC284">
            <v>0.58505975291978096</v>
          </cell>
          <cell r="ER284">
            <v>1.77982</v>
          </cell>
          <cell r="EV284">
            <v>0.62254529254679447</v>
          </cell>
        </row>
        <row r="285">
          <cell r="H285">
            <v>1.7768600000000001</v>
          </cell>
          <cell r="I285">
            <v>0.50195849823730931</v>
          </cell>
          <cell r="M285">
            <v>1.74081</v>
          </cell>
          <cell r="N285">
            <v>0.47225237458348168</v>
          </cell>
          <cell r="R285">
            <v>1.80087</v>
          </cell>
          <cell r="S285">
            <v>0.67252014643459646</v>
          </cell>
          <cell r="Y285">
            <v>1.7840800000000001</v>
          </cell>
          <cell r="Z285">
            <v>1.7896399999999999</v>
          </cell>
          <cell r="AB285">
            <v>0.50965134349278962</v>
          </cell>
          <cell r="AD285">
            <v>1.7134</v>
          </cell>
          <cell r="AE285">
            <v>1.7491699999999999</v>
          </cell>
          <cell r="AF285">
            <v>1.7442899999999999</v>
          </cell>
          <cell r="AL285">
            <v>1.7606999999999999</v>
          </cell>
          <cell r="AM285">
            <v>1.7975699999999999</v>
          </cell>
          <cell r="AN285">
            <v>1.79253</v>
          </cell>
          <cell r="AS285">
            <v>0.57840312691936902</v>
          </cell>
          <cell r="BC285">
            <v>1.7740100000000001</v>
          </cell>
          <cell r="BD285">
            <v>1.7670399999999999</v>
          </cell>
          <cell r="BE285">
            <v>1.7656499999999999</v>
          </cell>
          <cell r="BJ285">
            <v>0.61922875343922712</v>
          </cell>
          <cell r="CI285">
            <v>1.7734300000000001</v>
          </cell>
          <cell r="CJ285">
            <v>1.75274</v>
          </cell>
          <cell r="CK285">
            <v>1.7734700000000001</v>
          </cell>
          <cell r="CL285">
            <v>0.59968322030434784</v>
          </cell>
          <cell r="DD285">
            <v>1.7584</v>
          </cell>
          <cell r="DE285">
            <v>1.78854</v>
          </cell>
          <cell r="DF285">
            <v>1.76695</v>
          </cell>
          <cell r="DG285">
            <v>0.60906169996588488</v>
          </cell>
          <cell r="DZ285">
            <v>1.81176</v>
          </cell>
          <cell r="EA285">
            <v>1.7839799999999999</v>
          </cell>
          <cell r="EB285">
            <v>1.7839700000000001</v>
          </cell>
          <cell r="EC285">
            <v>0.58595719001353075</v>
          </cell>
          <cell r="ER285">
            <v>1.7757700000000001</v>
          </cell>
          <cell r="EV285">
            <v>0.62937653321326614</v>
          </cell>
        </row>
        <row r="286">
          <cell r="H286">
            <v>1.77275</v>
          </cell>
          <cell r="I286">
            <v>0.49900781846723419</v>
          </cell>
          <cell r="M286">
            <v>1.7368699999999999</v>
          </cell>
          <cell r="N286">
            <v>0.47093335634196265</v>
          </cell>
          <cell r="R286">
            <v>1.7966599999999999</v>
          </cell>
          <cell r="S286">
            <v>0.66524411007029549</v>
          </cell>
          <cell r="Y286">
            <v>1.77986</v>
          </cell>
          <cell r="Z286">
            <v>1.78539</v>
          </cell>
          <cell r="AB286">
            <v>0.50835938455806584</v>
          </cell>
          <cell r="AD286">
            <v>1.7096899999999999</v>
          </cell>
          <cell r="AE286">
            <v>1.7452700000000001</v>
          </cell>
          <cell r="AF286">
            <v>1.74041</v>
          </cell>
          <cell r="AL286">
            <v>1.75668</v>
          </cell>
          <cell r="AM286">
            <v>1.79335</v>
          </cell>
          <cell r="AN286">
            <v>1.78833</v>
          </cell>
          <cell r="AS286">
            <v>0.57680066683651887</v>
          </cell>
          <cell r="BC286">
            <v>1.76997</v>
          </cell>
          <cell r="BD286">
            <v>1.7630300000000001</v>
          </cell>
          <cell r="BE286">
            <v>1.7616400000000001</v>
          </cell>
          <cell r="BJ286">
            <v>0.62001672576306177</v>
          </cell>
          <cell r="CI286">
            <v>1.7693700000000001</v>
          </cell>
          <cell r="CJ286">
            <v>1.74882</v>
          </cell>
          <cell r="CK286">
            <v>1.76942</v>
          </cell>
          <cell r="CL286">
            <v>0.595728988118438</v>
          </cell>
          <cell r="DD286">
            <v>1.7544500000000001</v>
          </cell>
          <cell r="DE286">
            <v>1.7843899999999999</v>
          </cell>
          <cell r="DF286">
            <v>1.76295</v>
          </cell>
          <cell r="DG286">
            <v>0.60604155623833478</v>
          </cell>
          <cell r="DZ286">
            <v>1.8074600000000001</v>
          </cell>
          <cell r="EA286">
            <v>1.77982</v>
          </cell>
          <cell r="EB286">
            <v>1.77982</v>
          </cell>
          <cell r="EC286">
            <v>0.57606852631719718</v>
          </cell>
          <cell r="ER286">
            <v>1.7717499999999999</v>
          </cell>
          <cell r="EV286">
            <v>0.61976612132297326</v>
          </cell>
        </row>
        <row r="287">
          <cell r="H287">
            <v>1.76868</v>
          </cell>
          <cell r="I287">
            <v>0.5005478196999924</v>
          </cell>
          <cell r="M287">
            <v>1.7329699999999999</v>
          </cell>
          <cell r="N287">
            <v>0.46455687285096303</v>
          </cell>
          <cell r="R287">
            <v>1.7924899999999999</v>
          </cell>
          <cell r="S287">
            <v>0.66814468381282133</v>
          </cell>
          <cell r="Y287">
            <v>1.7756700000000001</v>
          </cell>
          <cell r="Z287">
            <v>1.78118</v>
          </cell>
          <cell r="AB287">
            <v>0.50026985565843063</v>
          </cell>
          <cell r="AD287">
            <v>1.706</v>
          </cell>
          <cell r="AE287">
            <v>1.74139</v>
          </cell>
          <cell r="AF287">
            <v>1.73655</v>
          </cell>
          <cell r="AL287">
            <v>1.7526999999999999</v>
          </cell>
          <cell r="AM287">
            <v>1.7891699999999999</v>
          </cell>
          <cell r="AN287">
            <v>1.78417</v>
          </cell>
          <cell r="AS287">
            <v>0.57589196822371846</v>
          </cell>
          <cell r="BC287">
            <v>1.7659499999999999</v>
          </cell>
          <cell r="BD287">
            <v>1.7590399999999999</v>
          </cell>
          <cell r="BE287">
            <v>1.7576700000000001</v>
          </cell>
          <cell r="BJ287">
            <v>0.61614337694115839</v>
          </cell>
          <cell r="CI287">
            <v>1.76536</v>
          </cell>
          <cell r="CJ287">
            <v>1.7449300000000001</v>
          </cell>
          <cell r="CK287">
            <v>1.7654000000000001</v>
          </cell>
          <cell r="CL287">
            <v>0.59267065569024169</v>
          </cell>
          <cell r="DD287">
            <v>1.7505299999999999</v>
          </cell>
          <cell r="DE287">
            <v>1.7802800000000001</v>
          </cell>
          <cell r="DF287">
            <v>1.7589699999999999</v>
          </cell>
          <cell r="DG287">
            <v>0.60205748896491329</v>
          </cell>
          <cell r="DZ287">
            <v>1.8031900000000001</v>
          </cell>
          <cell r="EA287">
            <v>1.7757099999999999</v>
          </cell>
          <cell r="EB287">
            <v>1.7757000000000001</v>
          </cell>
          <cell r="EC287">
            <v>0.57867058406024796</v>
          </cell>
          <cell r="ER287">
            <v>1.76776</v>
          </cell>
          <cell r="EV287">
            <v>0.61504802938383563</v>
          </cell>
        </row>
        <row r="288">
          <cell r="H288">
            <v>1.76464</v>
          </cell>
          <cell r="I288">
            <v>0.4950910247469853</v>
          </cell>
          <cell r="M288">
            <v>1.7291000000000001</v>
          </cell>
          <cell r="N288">
            <v>0.46679381701042466</v>
          </cell>
          <cell r="R288">
            <v>1.7883599999999999</v>
          </cell>
          <cell r="S288">
            <v>0.6600463022026215</v>
          </cell>
          <cell r="Y288">
            <v>1.7715099999999999</v>
          </cell>
          <cell r="Z288">
            <v>1.77701</v>
          </cell>
          <cell r="AB288">
            <v>0.49695258741033754</v>
          </cell>
          <cell r="AD288">
            <v>1.70234</v>
          </cell>
          <cell r="AE288">
            <v>1.7375499999999999</v>
          </cell>
          <cell r="AF288">
            <v>1.7327300000000001</v>
          </cell>
          <cell r="AL288">
            <v>1.74875</v>
          </cell>
          <cell r="AM288">
            <v>1.7850299999999999</v>
          </cell>
          <cell r="AN288">
            <v>1.7800499999999999</v>
          </cell>
          <cell r="AS288">
            <v>0.5739404219555766</v>
          </cell>
          <cell r="BC288">
            <v>1.76197</v>
          </cell>
          <cell r="BD288">
            <v>1.75509</v>
          </cell>
          <cell r="BE288">
            <v>1.75373</v>
          </cell>
          <cell r="BJ288">
            <v>0.60542418994691261</v>
          </cell>
          <cell r="CI288">
            <v>1.7613700000000001</v>
          </cell>
          <cell r="CJ288">
            <v>1.7410699999999999</v>
          </cell>
          <cell r="CK288">
            <v>1.7614099999999999</v>
          </cell>
          <cell r="CL288">
            <v>0.59067304097526474</v>
          </cell>
          <cell r="DD288">
            <v>1.74664</v>
          </cell>
          <cell r="DE288">
            <v>1.7762</v>
          </cell>
          <cell r="DF288">
            <v>1.7550300000000001</v>
          </cell>
          <cell r="DG288">
            <v>0.5990321539428578</v>
          </cell>
          <cell r="DZ288">
            <v>1.79895</v>
          </cell>
          <cell r="EA288">
            <v>1.77162</v>
          </cell>
          <cell r="EB288">
            <v>1.7716099999999999</v>
          </cell>
          <cell r="EC288">
            <v>0.56676369292230078</v>
          </cell>
          <cell r="ER288">
            <v>1.7638</v>
          </cell>
          <cell r="EV288">
            <v>0.6094351378032048</v>
          </cell>
        </row>
        <row r="289">
          <cell r="H289">
            <v>1.7606299999999999</v>
          </cell>
          <cell r="I289">
            <v>0.49433602132897825</v>
          </cell>
          <cell r="M289">
            <v>1.7252700000000001</v>
          </cell>
          <cell r="N289">
            <v>0.46402204102835576</v>
          </cell>
          <cell r="R289">
            <v>1.7842499999999999</v>
          </cell>
          <cell r="S289">
            <v>0.66071323286021055</v>
          </cell>
          <cell r="Y289">
            <v>1.76739</v>
          </cell>
          <cell r="Z289">
            <v>1.7728600000000001</v>
          </cell>
          <cell r="AB289">
            <v>0.49247128846441335</v>
          </cell>
          <cell r="AD289">
            <v>1.69872</v>
          </cell>
          <cell r="AE289">
            <v>1.7337400000000001</v>
          </cell>
          <cell r="AF289">
            <v>1.7289399999999999</v>
          </cell>
          <cell r="AL289">
            <v>1.74482</v>
          </cell>
          <cell r="AM289">
            <v>1.78091</v>
          </cell>
          <cell r="AN289">
            <v>1.7759499999999999</v>
          </cell>
          <cell r="AS289">
            <v>0.56342221404115378</v>
          </cell>
          <cell r="BC289">
            <v>1.75803</v>
          </cell>
          <cell r="BD289">
            <v>1.7511699999999999</v>
          </cell>
          <cell r="BE289">
            <v>1.7498199999999999</v>
          </cell>
          <cell r="BJ289">
            <v>0.60554355896913492</v>
          </cell>
          <cell r="CI289">
            <v>1.7574099999999999</v>
          </cell>
          <cell r="CJ289">
            <v>1.73725</v>
          </cell>
          <cell r="CK289">
            <v>1.75746</v>
          </cell>
          <cell r="CL289">
            <v>0.5779180992788735</v>
          </cell>
          <cell r="DD289">
            <v>1.74278</v>
          </cell>
          <cell r="DE289">
            <v>1.77216</v>
          </cell>
          <cell r="DF289">
            <v>1.75112</v>
          </cell>
          <cell r="DG289">
            <v>0.58720487253260956</v>
          </cell>
          <cell r="DZ289">
            <v>1.7947500000000001</v>
          </cell>
          <cell r="EA289">
            <v>1.7675700000000001</v>
          </cell>
          <cell r="EB289">
            <v>1.76756</v>
          </cell>
          <cell r="EC289">
            <v>0.56139632498064529</v>
          </cell>
          <cell r="ER289">
            <v>1.7598800000000001</v>
          </cell>
          <cell r="EV289">
            <v>0.60861250722576976</v>
          </cell>
        </row>
        <row r="290">
          <cell r="H290">
            <v>1.75665</v>
          </cell>
          <cell r="I290">
            <v>0.49243888710526207</v>
          </cell>
          <cell r="M290">
            <v>1.72146</v>
          </cell>
          <cell r="N290">
            <v>0.45436637037354899</v>
          </cell>
          <cell r="R290">
            <v>1.7801800000000001</v>
          </cell>
          <cell r="S290">
            <v>0.65037805828760398</v>
          </cell>
          <cell r="Y290">
            <v>1.7633099999999999</v>
          </cell>
          <cell r="Z290">
            <v>1.7687600000000001</v>
          </cell>
          <cell r="AB290">
            <v>0.49848679187047829</v>
          </cell>
          <cell r="AD290">
            <v>1.69512</v>
          </cell>
          <cell r="AE290">
            <v>1.7299599999999999</v>
          </cell>
          <cell r="AF290">
            <v>1.7251799999999999</v>
          </cell>
          <cell r="AL290">
            <v>1.7409399999999999</v>
          </cell>
          <cell r="AM290">
            <v>1.7768299999999999</v>
          </cell>
          <cell r="AN290">
            <v>1.77189</v>
          </cell>
          <cell r="AS290">
            <v>0.5614866468155455</v>
          </cell>
          <cell r="BC290">
            <v>1.7541100000000001</v>
          </cell>
          <cell r="BD290">
            <v>1.74729</v>
          </cell>
          <cell r="BE290">
            <v>1.74593</v>
          </cell>
          <cell r="BJ290">
            <v>0.59509855686701307</v>
          </cell>
          <cell r="CI290">
            <v>1.75349</v>
          </cell>
          <cell r="CJ290">
            <v>1.7334499999999999</v>
          </cell>
          <cell r="CK290">
            <v>1.75353</v>
          </cell>
          <cell r="CL290">
            <v>0.57794318404202905</v>
          </cell>
          <cell r="DD290">
            <v>1.73895</v>
          </cell>
          <cell r="DE290">
            <v>1.7681500000000001</v>
          </cell>
          <cell r="DF290">
            <v>1.7472399999999999</v>
          </cell>
          <cell r="DG290">
            <v>0.5842013071657437</v>
          </cell>
          <cell r="DZ290">
            <v>1.7905800000000001</v>
          </cell>
          <cell r="EA290">
            <v>1.76355</v>
          </cell>
          <cell r="EB290">
            <v>1.7635400000000001</v>
          </cell>
          <cell r="EC290">
            <v>0.56288352425348798</v>
          </cell>
          <cell r="ER290">
            <v>1.7559800000000001</v>
          </cell>
          <cell r="EV290">
            <v>0.60122088329661594</v>
          </cell>
        </row>
        <row r="291">
          <cell r="H291">
            <v>1.7526999999999999</v>
          </cell>
          <cell r="I291">
            <v>0.48350587354373253</v>
          </cell>
          <cell r="M291">
            <v>1.7176800000000001</v>
          </cell>
          <cell r="N291">
            <v>0.44961382644892467</v>
          </cell>
          <cell r="R291">
            <v>1.7761400000000001</v>
          </cell>
          <cell r="S291">
            <v>0.65444256336033568</v>
          </cell>
          <cell r="Y291">
            <v>1.75926</v>
          </cell>
          <cell r="Z291">
            <v>1.76468</v>
          </cell>
          <cell r="AB291">
            <v>0.48796027005493237</v>
          </cell>
          <cell r="AD291">
            <v>1.6915500000000001</v>
          </cell>
          <cell r="AE291">
            <v>1.72621</v>
          </cell>
          <cell r="AF291">
            <v>1.7214499999999999</v>
          </cell>
          <cell r="AL291">
            <v>1.73708</v>
          </cell>
          <cell r="AM291">
            <v>1.7727900000000001</v>
          </cell>
          <cell r="AN291">
            <v>1.7678700000000001</v>
          </cell>
          <cell r="AS291">
            <v>0.56046522634489726</v>
          </cell>
          <cell r="BC291">
            <v>1.7502200000000001</v>
          </cell>
          <cell r="BD291">
            <v>1.74343</v>
          </cell>
          <cell r="BE291">
            <v>1.7420899999999999</v>
          </cell>
          <cell r="BJ291">
            <v>0.59747304783175359</v>
          </cell>
          <cell r="CI291">
            <v>1.7496</v>
          </cell>
          <cell r="CJ291">
            <v>1.7296800000000001</v>
          </cell>
          <cell r="CK291">
            <v>1.7496400000000001</v>
          </cell>
          <cell r="CL291">
            <v>0.57698453292043261</v>
          </cell>
          <cell r="DD291">
            <v>1.73516</v>
          </cell>
          <cell r="DE291">
            <v>1.76417</v>
          </cell>
          <cell r="DF291">
            <v>1.7434000000000001</v>
          </cell>
          <cell r="DG291">
            <v>0.58804434734449629</v>
          </cell>
          <cell r="DZ291">
            <v>1.7864500000000001</v>
          </cell>
          <cell r="EA291">
            <v>1.75956</v>
          </cell>
          <cell r="EB291">
            <v>1.7595499999999999</v>
          </cell>
          <cell r="EC291">
            <v>0.5574400202414953</v>
          </cell>
          <cell r="ER291">
            <v>1.7521199999999999</v>
          </cell>
          <cell r="EV291">
            <v>0.59864366538708857</v>
          </cell>
        </row>
        <row r="292">
          <cell r="H292">
            <v>1.7487900000000001</v>
          </cell>
          <cell r="I292">
            <v>0.49093749729078873</v>
          </cell>
          <cell r="M292">
            <v>1.71394</v>
          </cell>
          <cell r="N292">
            <v>0.44962538916948347</v>
          </cell>
          <cell r="R292">
            <v>1.77214</v>
          </cell>
          <cell r="S292">
            <v>0.64752771425724553</v>
          </cell>
          <cell r="Y292">
            <v>1.7552399999999999</v>
          </cell>
          <cell r="Z292">
            <v>1.76064</v>
          </cell>
          <cell r="AB292">
            <v>0.48619271888772353</v>
          </cell>
          <cell r="AD292">
            <v>1.6879999999999999</v>
          </cell>
          <cell r="AE292">
            <v>1.7224900000000001</v>
          </cell>
          <cell r="AF292">
            <v>1.7177500000000001</v>
          </cell>
          <cell r="AL292">
            <v>1.73325</v>
          </cell>
          <cell r="AM292">
            <v>1.76877</v>
          </cell>
          <cell r="AN292">
            <v>1.76387</v>
          </cell>
          <cell r="AS292">
            <v>0.55671750428953892</v>
          </cell>
          <cell r="BC292">
            <v>1.74637</v>
          </cell>
          <cell r="BD292">
            <v>1.7396</v>
          </cell>
          <cell r="BE292">
            <v>1.73827</v>
          </cell>
          <cell r="BJ292">
            <v>0.58924248753911002</v>
          </cell>
          <cell r="CI292">
            <v>1.7457400000000001</v>
          </cell>
          <cell r="CJ292">
            <v>1.7259500000000001</v>
          </cell>
          <cell r="CK292">
            <v>1.7457800000000001</v>
          </cell>
          <cell r="CL292">
            <v>0.57125995434503807</v>
          </cell>
          <cell r="DD292">
            <v>1.73139</v>
          </cell>
          <cell r="DE292">
            <v>1.7602199999999999</v>
          </cell>
          <cell r="DF292">
            <v>1.7395799999999999</v>
          </cell>
          <cell r="DG292">
            <v>0.57542927993936566</v>
          </cell>
          <cell r="DZ292">
            <v>1.7823500000000001</v>
          </cell>
          <cell r="EA292">
            <v>1.7556099999999999</v>
          </cell>
          <cell r="EB292">
            <v>1.7556</v>
          </cell>
          <cell r="EC292">
            <v>0.55291047919570069</v>
          </cell>
          <cell r="ER292">
            <v>1.7482800000000001</v>
          </cell>
          <cell r="EV292">
            <v>0.59534444307862699</v>
          </cell>
        </row>
        <row r="293">
          <cell r="H293">
            <v>1.74491</v>
          </cell>
          <cell r="I293">
            <v>0.48166003859084761</v>
          </cell>
          <cell r="M293">
            <v>1.7102200000000001</v>
          </cell>
          <cell r="N293">
            <v>0.44876511029201538</v>
          </cell>
          <cell r="R293">
            <v>1.76816</v>
          </cell>
          <cell r="S293">
            <v>0.63969328668478376</v>
          </cell>
          <cell r="Y293">
            <v>1.75125</v>
          </cell>
          <cell r="Z293">
            <v>1.7566299999999999</v>
          </cell>
          <cell r="AB293">
            <v>0.47956577602081829</v>
          </cell>
          <cell r="AD293">
            <v>1.68449</v>
          </cell>
          <cell r="AE293">
            <v>1.7188000000000001</v>
          </cell>
          <cell r="AF293">
            <v>1.71407</v>
          </cell>
          <cell r="AL293">
            <v>1.7294499999999999</v>
          </cell>
          <cell r="AM293">
            <v>1.7647900000000001</v>
          </cell>
          <cell r="AN293">
            <v>1.7599100000000001</v>
          </cell>
          <cell r="AS293">
            <v>0.54603520384022275</v>
          </cell>
          <cell r="BC293">
            <v>1.74254</v>
          </cell>
          <cell r="BD293">
            <v>1.7358100000000001</v>
          </cell>
          <cell r="BE293">
            <v>1.73448</v>
          </cell>
          <cell r="BJ293">
            <v>0.59194124789696545</v>
          </cell>
          <cell r="CI293">
            <v>1.7419100000000001</v>
          </cell>
          <cell r="CJ293">
            <v>1.72224</v>
          </cell>
          <cell r="CK293">
            <v>1.7419500000000001</v>
          </cell>
          <cell r="CL293">
            <v>0.57047829535972205</v>
          </cell>
          <cell r="DD293">
            <v>1.7276499999999999</v>
          </cell>
          <cell r="DE293">
            <v>1.7563</v>
          </cell>
          <cell r="DF293">
            <v>1.7357899999999999</v>
          </cell>
          <cell r="DG293">
            <v>0.57556936728708763</v>
          </cell>
          <cell r="DZ293">
            <v>1.7782800000000001</v>
          </cell>
          <cell r="EA293">
            <v>1.7516799999999999</v>
          </cell>
          <cell r="EB293">
            <v>1.7516799999999999</v>
          </cell>
          <cell r="EC293">
            <v>0.54940654872726036</v>
          </cell>
          <cell r="ER293">
            <v>1.74448</v>
          </cell>
          <cell r="EV293">
            <v>0.59102311373360195</v>
          </cell>
        </row>
        <row r="294">
          <cell r="H294">
            <v>1.7410600000000001</v>
          </cell>
          <cell r="I294">
            <v>0.48096134252939571</v>
          </cell>
          <cell r="M294">
            <v>1.7065300000000001</v>
          </cell>
          <cell r="N294">
            <v>0.44081877777202294</v>
          </cell>
          <cell r="R294">
            <v>1.7642199999999999</v>
          </cell>
          <cell r="S294">
            <v>0.63643453815531714</v>
          </cell>
          <cell r="Y294">
            <v>1.74729</v>
          </cell>
          <cell r="Z294">
            <v>1.75265</v>
          </cell>
          <cell r="AB294">
            <v>0.47584330317196333</v>
          </cell>
          <cell r="AD294">
            <v>1.681</v>
          </cell>
          <cell r="AE294">
            <v>1.7151400000000001</v>
          </cell>
          <cell r="AF294">
            <v>1.7104299999999999</v>
          </cell>
          <cell r="AL294">
            <v>1.7256899999999999</v>
          </cell>
          <cell r="AM294">
            <v>1.76084</v>
          </cell>
          <cell r="AN294">
            <v>1.7559800000000001</v>
          </cell>
          <cell r="AS294">
            <v>0.54615077941666534</v>
          </cell>
          <cell r="BC294">
            <v>1.73875</v>
          </cell>
          <cell r="BD294">
            <v>1.73204</v>
          </cell>
          <cell r="BE294">
            <v>1.73072</v>
          </cell>
          <cell r="BJ294">
            <v>0.58405141801354254</v>
          </cell>
          <cell r="CI294">
            <v>1.7381</v>
          </cell>
          <cell r="CJ294">
            <v>1.7185600000000001</v>
          </cell>
          <cell r="CK294">
            <v>1.7381500000000001</v>
          </cell>
          <cell r="CL294">
            <v>0.56304801219231315</v>
          </cell>
          <cell r="DD294">
            <v>1.72394</v>
          </cell>
          <cell r="DE294">
            <v>1.75241</v>
          </cell>
          <cell r="DF294">
            <v>1.73203</v>
          </cell>
          <cell r="DG294">
            <v>0.56706059790512242</v>
          </cell>
          <cell r="DZ294">
            <v>1.77424</v>
          </cell>
          <cell r="EA294">
            <v>1.74779</v>
          </cell>
          <cell r="EB294">
            <v>1.7477799999999999</v>
          </cell>
          <cell r="EC294">
            <v>0.54106377663964977</v>
          </cell>
          <cell r="ER294">
            <v>1.7406999999999999</v>
          </cell>
          <cell r="EV294">
            <v>0.58597854633934965</v>
          </cell>
        </row>
        <row r="295">
          <cell r="H295">
            <v>1.7372399999999999</v>
          </cell>
          <cell r="I295">
            <v>0.47538648449885201</v>
          </cell>
          <cell r="M295">
            <v>1.7028799999999999</v>
          </cell>
          <cell r="N295">
            <v>0.4497749303966625</v>
          </cell>
          <cell r="R295">
            <v>1.76031</v>
          </cell>
          <cell r="S295">
            <v>0.63796375948066419</v>
          </cell>
          <cell r="Y295">
            <v>1.7433700000000001</v>
          </cell>
          <cell r="Z295">
            <v>1.74871</v>
          </cell>
          <cell r="AB295">
            <v>0.47302247662139862</v>
          </cell>
          <cell r="AD295">
            <v>1.67754</v>
          </cell>
          <cell r="AE295">
            <v>1.7115100000000001</v>
          </cell>
          <cell r="AF295">
            <v>1.7068099999999999</v>
          </cell>
          <cell r="AL295">
            <v>1.7219500000000001</v>
          </cell>
          <cell r="AM295">
            <v>1.75692</v>
          </cell>
          <cell r="AN295">
            <v>1.7520800000000001</v>
          </cell>
          <cell r="AS295">
            <v>0.54537322601855287</v>
          </cell>
          <cell r="BC295">
            <v>1.73499</v>
          </cell>
          <cell r="BD295">
            <v>1.7282999999999999</v>
          </cell>
          <cell r="BE295">
            <v>1.72699</v>
          </cell>
          <cell r="BJ295">
            <v>0.57929555704849811</v>
          </cell>
          <cell r="CI295">
            <v>1.7343299999999999</v>
          </cell>
          <cell r="CJ295">
            <v>1.7149099999999999</v>
          </cell>
          <cell r="CK295">
            <v>1.73437</v>
          </cell>
          <cell r="CL295">
            <v>0.56053968161107193</v>
          </cell>
          <cell r="DD295">
            <v>1.7202599999999999</v>
          </cell>
          <cell r="DE295">
            <v>1.74855</v>
          </cell>
          <cell r="DF295">
            <v>1.7282999999999999</v>
          </cell>
          <cell r="DG295">
            <v>0.56738869682693149</v>
          </cell>
          <cell r="DZ295">
            <v>1.77024</v>
          </cell>
          <cell r="EA295">
            <v>1.74393</v>
          </cell>
          <cell r="EB295">
            <v>1.7439199999999999</v>
          </cell>
          <cell r="EC295">
            <v>0.54141893473969027</v>
          </cell>
          <cell r="ER295">
            <v>1.7369600000000001</v>
          </cell>
          <cell r="EV295">
            <v>0.58197146173255554</v>
          </cell>
        </row>
        <row r="296">
          <cell r="H296">
            <v>1.7334499999999999</v>
          </cell>
          <cell r="I296">
            <v>0.46871536549097925</v>
          </cell>
          <cell r="M296">
            <v>1.6992499999999999</v>
          </cell>
          <cell r="N296">
            <v>0.43606236410553834</v>
          </cell>
          <cell r="R296">
            <v>1.7564299999999999</v>
          </cell>
          <cell r="S296">
            <v>0.6325744789015264</v>
          </cell>
          <cell r="Y296">
            <v>1.7394799999999999</v>
          </cell>
          <cell r="Z296">
            <v>1.7447999999999999</v>
          </cell>
          <cell r="AB296">
            <v>0.47901409640993542</v>
          </cell>
          <cell r="AD296">
            <v>1.67411</v>
          </cell>
          <cell r="AE296">
            <v>1.7079</v>
          </cell>
          <cell r="AF296">
            <v>1.70323</v>
          </cell>
          <cell r="AL296">
            <v>1.71824</v>
          </cell>
          <cell r="AM296">
            <v>1.7530300000000001</v>
          </cell>
          <cell r="AN296">
            <v>1.74821</v>
          </cell>
          <cell r="AS296">
            <v>0.5339262539880707</v>
          </cell>
          <cell r="BC296">
            <v>1.73125</v>
          </cell>
          <cell r="BD296">
            <v>1.7245900000000001</v>
          </cell>
          <cell r="BE296">
            <v>1.72329</v>
          </cell>
          <cell r="BJ296">
            <v>0.57379808535973353</v>
          </cell>
          <cell r="CI296">
            <v>1.7305900000000001</v>
          </cell>
          <cell r="CJ296">
            <v>1.71129</v>
          </cell>
          <cell r="CK296">
            <v>1.7306299999999999</v>
          </cell>
          <cell r="CL296">
            <v>0.55525072163464806</v>
          </cell>
          <cell r="DD296">
            <v>1.71661</v>
          </cell>
          <cell r="DE296">
            <v>1.7447299999999999</v>
          </cell>
          <cell r="DF296">
            <v>1.7245999999999999</v>
          </cell>
          <cell r="DG296">
            <v>0.56096126916971301</v>
          </cell>
          <cell r="DZ296">
            <v>1.76627</v>
          </cell>
          <cell r="EA296">
            <v>1.7401</v>
          </cell>
          <cell r="EB296">
            <v>1.7400899999999999</v>
          </cell>
          <cell r="EC296">
            <v>0.53888278006830603</v>
          </cell>
          <cell r="ER296">
            <v>1.7332399999999999</v>
          </cell>
          <cell r="EV296">
            <v>0.57520385475151592</v>
          </cell>
        </row>
        <row r="297">
          <cell r="H297">
            <v>1.7296899999999999</v>
          </cell>
          <cell r="I297">
            <v>0.46691471454862743</v>
          </cell>
          <cell r="M297">
            <v>1.6956500000000001</v>
          </cell>
          <cell r="N297">
            <v>0.43709593208074438</v>
          </cell>
          <cell r="R297">
            <v>1.75257</v>
          </cell>
          <cell r="S297">
            <v>0.62628756111537953</v>
          </cell>
          <cell r="Y297">
            <v>1.7356199999999999</v>
          </cell>
          <cell r="Z297">
            <v>1.74092</v>
          </cell>
          <cell r="AB297">
            <v>0.46840473256715143</v>
          </cell>
          <cell r="AD297">
            <v>1.6707000000000001</v>
          </cell>
          <cell r="AE297">
            <v>1.7043200000000001</v>
          </cell>
          <cell r="AF297">
            <v>1.69967</v>
          </cell>
          <cell r="AL297">
            <v>1.7145600000000001</v>
          </cell>
          <cell r="AM297">
            <v>1.7491699999999999</v>
          </cell>
          <cell r="AN297">
            <v>1.74437</v>
          </cell>
          <cell r="AS297">
            <v>0.53527906144501536</v>
          </cell>
          <cell r="BC297">
            <v>1.7275400000000001</v>
          </cell>
          <cell r="BD297">
            <v>1.72092</v>
          </cell>
          <cell r="BE297">
            <v>1.7196199999999999</v>
          </cell>
          <cell r="BJ297">
            <v>0.56944390028657033</v>
          </cell>
          <cell r="CI297">
            <v>1.72688</v>
          </cell>
          <cell r="CJ297">
            <v>1.7076899999999999</v>
          </cell>
          <cell r="CK297">
            <v>1.72692</v>
          </cell>
          <cell r="CL297">
            <v>0.55109827633637032</v>
          </cell>
          <cell r="DD297">
            <v>1.7129799999999999</v>
          </cell>
          <cell r="DE297">
            <v>1.7409300000000001</v>
          </cell>
          <cell r="DF297">
            <v>1.7209300000000001</v>
          </cell>
          <cell r="DG297">
            <v>0.55375414749869734</v>
          </cell>
          <cell r="DZ297">
            <v>1.76233</v>
          </cell>
          <cell r="EA297">
            <v>1.7363</v>
          </cell>
          <cell r="EB297">
            <v>1.7362899999999999</v>
          </cell>
          <cell r="EC297">
            <v>0.53544466064714413</v>
          </cell>
          <cell r="ER297">
            <v>1.7295499999999999</v>
          </cell>
          <cell r="EV297">
            <v>0.57349629643277389</v>
          </cell>
        </row>
        <row r="298">
          <cell r="H298">
            <v>1.7259599999999999</v>
          </cell>
          <cell r="I298">
            <v>0.46776714060747793</v>
          </cell>
          <cell r="M298">
            <v>1.69208</v>
          </cell>
          <cell r="N298">
            <v>0.42738371587147661</v>
          </cell>
          <cell r="R298">
            <v>1.74875</v>
          </cell>
          <cell r="S298">
            <v>0.62465013005330583</v>
          </cell>
          <cell r="Y298">
            <v>1.7317899999999999</v>
          </cell>
          <cell r="Z298">
            <v>1.7370699999999999</v>
          </cell>
          <cell r="AB298">
            <v>0.462765343568039</v>
          </cell>
          <cell r="AD298">
            <v>1.6673199999999999</v>
          </cell>
          <cell r="AE298">
            <v>1.7007699999999999</v>
          </cell>
          <cell r="AF298">
            <v>1.6961299999999999</v>
          </cell>
          <cell r="AL298">
            <v>1.7109099999999999</v>
          </cell>
          <cell r="AM298">
            <v>1.7453399999999999</v>
          </cell>
          <cell r="AN298">
            <v>1.7405600000000001</v>
          </cell>
          <cell r="AS298">
            <v>0.52794809734901804</v>
          </cell>
          <cell r="BC298">
            <v>1.72387</v>
          </cell>
          <cell r="BD298">
            <v>1.7172700000000001</v>
          </cell>
          <cell r="BE298">
            <v>1.71597</v>
          </cell>
          <cell r="BJ298">
            <v>0.56433189341076329</v>
          </cell>
          <cell r="CI298">
            <v>1.7232000000000001</v>
          </cell>
          <cell r="CJ298">
            <v>1.7041299999999999</v>
          </cell>
          <cell r="CK298">
            <v>1.7232400000000001</v>
          </cell>
          <cell r="CL298">
            <v>0.54605280573238879</v>
          </cell>
          <cell r="DD298">
            <v>1.70939</v>
          </cell>
          <cell r="DE298">
            <v>1.7371700000000001</v>
          </cell>
          <cell r="DF298">
            <v>1.71729</v>
          </cell>
          <cell r="DG298">
            <v>0.55931930555774834</v>
          </cell>
          <cell r="DZ298">
            <v>1.7584200000000001</v>
          </cell>
          <cell r="EA298">
            <v>1.7325200000000001</v>
          </cell>
          <cell r="EB298">
            <v>1.7325200000000001</v>
          </cell>
          <cell r="EC298">
            <v>0.53307519625578337</v>
          </cell>
          <cell r="ER298">
            <v>1.7258899999999999</v>
          </cell>
          <cell r="EV298">
            <v>0.56712274842896093</v>
          </cell>
        </row>
        <row r="299">
          <cell r="H299">
            <v>1.7222599999999999</v>
          </cell>
          <cell r="I299">
            <v>0.46381145857909978</v>
          </cell>
          <cell r="M299">
            <v>1.6885300000000001</v>
          </cell>
          <cell r="N299">
            <v>0.42654408267517319</v>
          </cell>
          <cell r="R299">
            <v>1.7449600000000001</v>
          </cell>
          <cell r="S299">
            <v>0.6122464070630329</v>
          </cell>
          <cell r="Y299">
            <v>1.7279899999999999</v>
          </cell>
          <cell r="Z299">
            <v>1.73325</v>
          </cell>
          <cell r="AB299">
            <v>0.46213292374086556</v>
          </cell>
          <cell r="AD299">
            <v>1.6639699999999999</v>
          </cell>
          <cell r="AE299">
            <v>1.6972499999999999</v>
          </cell>
          <cell r="AF299">
            <v>1.6926300000000001</v>
          </cell>
          <cell r="AL299">
            <v>1.70729</v>
          </cell>
          <cell r="AM299">
            <v>1.7415400000000001</v>
          </cell>
          <cell r="AN299">
            <v>1.73678</v>
          </cell>
          <cell r="AS299">
            <v>0.52751413806406688</v>
          </cell>
          <cell r="BC299">
            <v>1.7202200000000001</v>
          </cell>
          <cell r="BD299">
            <v>1.7136400000000001</v>
          </cell>
          <cell r="BE299">
            <v>1.7123600000000001</v>
          </cell>
          <cell r="BJ299">
            <v>0.56827283499694126</v>
          </cell>
          <cell r="CI299">
            <v>1.7195400000000001</v>
          </cell>
          <cell r="CJ299">
            <v>1.70059</v>
          </cell>
          <cell r="CK299">
            <v>1.7195800000000001</v>
          </cell>
          <cell r="CL299">
            <v>0.5500531028490574</v>
          </cell>
          <cell r="DD299">
            <v>1.7058199999999999</v>
          </cell>
          <cell r="DE299">
            <v>1.73343</v>
          </cell>
          <cell r="DF299">
            <v>1.7136800000000001</v>
          </cell>
          <cell r="DG299">
            <v>0.55436231993311047</v>
          </cell>
          <cell r="DZ299">
            <v>1.75454</v>
          </cell>
          <cell r="EA299">
            <v>1.72878</v>
          </cell>
          <cell r="EB299">
            <v>1.72878</v>
          </cell>
          <cell r="EC299">
            <v>0.52391538728913112</v>
          </cell>
          <cell r="ER299">
            <v>1.7222599999999999</v>
          </cell>
          <cell r="EV299">
            <v>0.56968455684480723</v>
          </cell>
        </row>
        <row r="300">
          <cell r="H300">
            <v>1.7185900000000001</v>
          </cell>
          <cell r="I300">
            <v>0.46478682466899457</v>
          </cell>
          <cell r="M300">
            <v>1.68502</v>
          </cell>
          <cell r="N300">
            <v>0.42700389460192945</v>
          </cell>
          <cell r="R300">
            <v>1.7412000000000001</v>
          </cell>
          <cell r="S300">
            <v>0.61443225727164652</v>
          </cell>
          <cell r="Y300">
            <v>1.7242200000000001</v>
          </cell>
          <cell r="Z300">
            <v>1.72946</v>
          </cell>
          <cell r="AB300">
            <v>0.45463346894569767</v>
          </cell>
          <cell r="AD300">
            <v>1.6606399999999999</v>
          </cell>
          <cell r="AE300">
            <v>1.6937500000000001</v>
          </cell>
          <cell r="AF300">
            <v>1.6891499999999999</v>
          </cell>
          <cell r="AL300">
            <v>1.7037</v>
          </cell>
          <cell r="AM300">
            <v>1.7377800000000001</v>
          </cell>
          <cell r="AN300">
            <v>1.7330300000000001</v>
          </cell>
          <cell r="AS300">
            <v>0.52429892084449037</v>
          </cell>
          <cell r="BC300">
            <v>1.7165999999999999</v>
          </cell>
          <cell r="BD300">
            <v>1.7100500000000001</v>
          </cell>
          <cell r="BE300">
            <v>1.7087699999999999</v>
          </cell>
          <cell r="BJ300">
            <v>0.55584032511579728</v>
          </cell>
          <cell r="CI300">
            <v>1.7159199999999999</v>
          </cell>
          <cell r="CJ300">
            <v>1.6970799999999999</v>
          </cell>
          <cell r="CK300">
            <v>1.7159599999999999</v>
          </cell>
          <cell r="CL300">
            <v>0.54733752518787426</v>
          </cell>
          <cell r="DD300">
            <v>1.70228</v>
          </cell>
          <cell r="DE300">
            <v>1.7297199999999999</v>
          </cell>
          <cell r="DF300">
            <v>1.7100900000000001</v>
          </cell>
          <cell r="DG300">
            <v>0.54859095991210971</v>
          </cell>
          <cell r="DZ300">
            <v>1.7506900000000001</v>
          </cell>
          <cell r="EA300">
            <v>1.7250700000000001</v>
          </cell>
          <cell r="EB300">
            <v>1.72506</v>
          </cell>
          <cell r="EC300">
            <v>0.52367601924041551</v>
          </cell>
          <cell r="ER300">
            <v>1.7186600000000001</v>
          </cell>
          <cell r="EV300">
            <v>0.56165679151787273</v>
          </cell>
        </row>
        <row r="301">
          <cell r="H301">
            <v>1.7149399999999999</v>
          </cell>
          <cell r="I301">
            <v>0.45888063240839827</v>
          </cell>
          <cell r="M301">
            <v>1.68153</v>
          </cell>
          <cell r="N301">
            <v>0.43026455889272341</v>
          </cell>
          <cell r="R301">
            <v>1.7374700000000001</v>
          </cell>
          <cell r="S301">
            <v>0.60587360311425975</v>
          </cell>
          <cell r="Y301">
            <v>1.72048</v>
          </cell>
          <cell r="Z301">
            <v>1.7257</v>
          </cell>
          <cell r="AB301">
            <v>0.45216544181037044</v>
          </cell>
          <cell r="AD301">
            <v>1.65734</v>
          </cell>
          <cell r="AE301">
            <v>1.69028</v>
          </cell>
          <cell r="AF301">
            <v>1.6857</v>
          </cell>
          <cell r="AL301">
            <v>1.70014</v>
          </cell>
          <cell r="AM301">
            <v>1.73404</v>
          </cell>
          <cell r="AN301">
            <v>1.7293099999999999</v>
          </cell>
          <cell r="AS301">
            <v>0.51829587014307066</v>
          </cell>
          <cell r="BC301">
            <v>1.7130000000000001</v>
          </cell>
          <cell r="BD301">
            <v>1.70648</v>
          </cell>
          <cell r="BE301">
            <v>1.7052099999999999</v>
          </cell>
          <cell r="BJ301">
            <v>0.55252002426087188</v>
          </cell>
          <cell r="CI301">
            <v>1.7123200000000001</v>
          </cell>
          <cell r="CJ301">
            <v>1.6935899999999999</v>
          </cell>
          <cell r="CK301">
            <v>1.7123600000000001</v>
          </cell>
          <cell r="CL301">
            <v>0.54190279612642556</v>
          </cell>
          <cell r="DD301">
            <v>1.6987699999999999</v>
          </cell>
          <cell r="DE301">
            <v>1.72604</v>
          </cell>
          <cell r="DF301">
            <v>1.7065300000000001</v>
          </cell>
          <cell r="DG301">
            <v>0.5459501257656374</v>
          </cell>
          <cell r="DZ301">
            <v>1.7468699999999999</v>
          </cell>
          <cell r="EA301">
            <v>1.72139</v>
          </cell>
          <cell r="EB301">
            <v>1.7213799999999999</v>
          </cell>
          <cell r="EC301">
            <v>0.51468749456962115</v>
          </cell>
          <cell r="ER301">
            <v>1.7150799999999999</v>
          </cell>
          <cell r="EV301">
            <v>0.56271332432777932</v>
          </cell>
        </row>
        <row r="302">
          <cell r="H302">
            <v>1.71133</v>
          </cell>
          <cell r="I302">
            <v>0.44803946488758406</v>
          </cell>
          <cell r="M302">
            <v>1.67807</v>
          </cell>
          <cell r="N302">
            <v>0.42279990979054993</v>
          </cell>
          <cell r="R302">
            <v>1.73377</v>
          </cell>
          <cell r="S302">
            <v>0.61195480378417599</v>
          </cell>
          <cell r="Y302">
            <v>1.7167699999999999</v>
          </cell>
          <cell r="Z302">
            <v>1.72197</v>
          </cell>
          <cell r="AB302">
            <v>0.44878569472550645</v>
          </cell>
          <cell r="AD302">
            <v>1.6540600000000001</v>
          </cell>
          <cell r="AE302">
            <v>1.6868399999999999</v>
          </cell>
          <cell r="AF302">
            <v>1.6822699999999999</v>
          </cell>
          <cell r="AL302">
            <v>1.6966000000000001</v>
          </cell>
          <cell r="AM302">
            <v>1.7303299999999999</v>
          </cell>
          <cell r="AN302">
            <v>1.7256199999999999</v>
          </cell>
          <cell r="AS302">
            <v>0.52321202470739792</v>
          </cell>
          <cell r="BC302">
            <v>1.7094400000000001</v>
          </cell>
          <cell r="BD302">
            <v>1.7029399999999999</v>
          </cell>
          <cell r="BE302">
            <v>1.7016800000000001</v>
          </cell>
          <cell r="BJ302">
            <v>0.54837625487769159</v>
          </cell>
          <cell r="CI302">
            <v>1.70875</v>
          </cell>
          <cell r="CJ302">
            <v>1.6901299999999999</v>
          </cell>
          <cell r="CK302">
            <v>1.70879</v>
          </cell>
          <cell r="CL302">
            <v>0.53961327034635076</v>
          </cell>
          <cell r="DD302">
            <v>1.6952799999999999</v>
          </cell>
          <cell r="DE302">
            <v>1.7223900000000001</v>
          </cell>
          <cell r="DF302">
            <v>1.7030000000000001</v>
          </cell>
          <cell r="DG302">
            <v>0.5404935642832065</v>
          </cell>
          <cell r="DZ302">
            <v>1.74308</v>
          </cell>
          <cell r="EA302">
            <v>1.71773</v>
          </cell>
          <cell r="EB302">
            <v>1.71773</v>
          </cell>
          <cell r="EC302">
            <v>0.51659312354779274</v>
          </cell>
          <cell r="ER302">
            <v>1.71153</v>
          </cell>
          <cell r="EV302">
            <v>0.55317800373022585</v>
          </cell>
        </row>
        <row r="303">
          <cell r="H303">
            <v>1.70774</v>
          </cell>
          <cell r="I303">
            <v>0.44603903685591639</v>
          </cell>
          <cell r="M303">
            <v>1.6746399999999999</v>
          </cell>
          <cell r="N303">
            <v>0.42048163184271736</v>
          </cell>
          <cell r="R303">
            <v>1.7300899999999999</v>
          </cell>
          <cell r="S303">
            <v>0.60152965211779374</v>
          </cell>
          <cell r="Y303">
            <v>1.71309</v>
          </cell>
          <cell r="Z303">
            <v>1.71827</v>
          </cell>
          <cell r="AB303">
            <v>0.45048636934641451</v>
          </cell>
          <cell r="AD303">
            <v>1.6508100000000001</v>
          </cell>
          <cell r="AE303">
            <v>1.68343</v>
          </cell>
          <cell r="AF303">
            <v>1.6788700000000001</v>
          </cell>
          <cell r="AL303">
            <v>1.69309</v>
          </cell>
          <cell r="AM303">
            <v>1.72665</v>
          </cell>
          <cell r="AN303">
            <v>1.7219500000000001</v>
          </cell>
          <cell r="AS303">
            <v>0.51556832362886773</v>
          </cell>
          <cell r="BC303">
            <v>1.7059</v>
          </cell>
          <cell r="BD303">
            <v>1.69943</v>
          </cell>
          <cell r="BE303">
            <v>1.69817</v>
          </cell>
          <cell r="BJ303">
            <v>0.5475658695983654</v>
          </cell>
          <cell r="CI303">
            <v>1.7052</v>
          </cell>
          <cell r="CJ303">
            <v>1.6867000000000001</v>
          </cell>
          <cell r="CK303">
            <v>1.7052400000000001</v>
          </cell>
          <cell r="CL303">
            <v>0.52686071120255917</v>
          </cell>
          <cell r="DD303">
            <v>1.6918200000000001</v>
          </cell>
          <cell r="DE303">
            <v>1.7187699999999999</v>
          </cell>
          <cell r="DF303">
            <v>1.6995</v>
          </cell>
          <cell r="DG303">
            <v>0.53821406039067377</v>
          </cell>
          <cell r="DZ303">
            <v>1.73932</v>
          </cell>
          <cell r="EA303">
            <v>1.71411</v>
          </cell>
          <cell r="EB303">
            <v>1.7141</v>
          </cell>
          <cell r="EC303">
            <v>0.50785515799822711</v>
          </cell>
          <cell r="ER303">
            <v>1.70801</v>
          </cell>
          <cell r="EV303">
            <v>0.5488194889131659</v>
          </cell>
        </row>
        <row r="304">
          <cell r="H304">
            <v>1.7041900000000001</v>
          </cell>
          <cell r="I304">
            <v>0.45491201869674036</v>
          </cell>
          <cell r="M304">
            <v>1.67123</v>
          </cell>
          <cell r="N304">
            <v>0.41735966239375699</v>
          </cell>
          <cell r="R304">
            <v>1.72645</v>
          </cell>
          <cell r="S304">
            <v>0.59587421516904548</v>
          </cell>
          <cell r="Y304">
            <v>1.7094400000000001</v>
          </cell>
          <cell r="Z304">
            <v>1.7145999999999999</v>
          </cell>
          <cell r="AB304">
            <v>0.44529554168137864</v>
          </cell>
          <cell r="AD304">
            <v>1.64758</v>
          </cell>
          <cell r="AE304">
            <v>1.68004</v>
          </cell>
          <cell r="AF304">
            <v>1.6755</v>
          </cell>
          <cell r="AL304">
            <v>1.6896100000000001</v>
          </cell>
          <cell r="AM304">
            <v>1.72299</v>
          </cell>
          <cell r="AN304">
            <v>1.7183200000000001</v>
          </cell>
          <cell r="AS304">
            <v>0.51106615368645691</v>
          </cell>
          <cell r="BC304">
            <v>1.7023900000000001</v>
          </cell>
          <cell r="BD304">
            <v>1.6959500000000001</v>
          </cell>
          <cell r="BE304">
            <v>1.6947000000000001</v>
          </cell>
          <cell r="BJ304">
            <v>0.54796833384607169</v>
          </cell>
          <cell r="CI304">
            <v>1.7016899999999999</v>
          </cell>
          <cell r="CJ304">
            <v>1.6833</v>
          </cell>
          <cell r="CK304">
            <v>1.7017199999999999</v>
          </cell>
          <cell r="CL304">
            <v>0.52295933512347403</v>
          </cell>
          <cell r="DD304">
            <v>1.6883900000000001</v>
          </cell>
          <cell r="DE304">
            <v>1.7151700000000001</v>
          </cell>
          <cell r="DF304">
            <v>1.6960200000000001</v>
          </cell>
          <cell r="DG304">
            <v>0.53519285072489708</v>
          </cell>
          <cell r="DZ304">
            <v>1.73559</v>
          </cell>
          <cell r="EA304">
            <v>1.71051</v>
          </cell>
          <cell r="EB304">
            <v>1.7104999999999999</v>
          </cell>
          <cell r="EC304">
            <v>0.50999995752643024</v>
          </cell>
          <cell r="ER304">
            <v>1.70451</v>
          </cell>
          <cell r="EV304">
            <v>0.53778663896641987</v>
          </cell>
        </row>
        <row r="305">
          <cell r="H305">
            <v>1.7006600000000001</v>
          </cell>
          <cell r="I305">
            <v>0.44719058776188092</v>
          </cell>
          <cell r="M305">
            <v>1.6678500000000001</v>
          </cell>
          <cell r="N305">
            <v>0.41326248017448108</v>
          </cell>
          <cell r="R305">
            <v>1.7228300000000001</v>
          </cell>
          <cell r="S305">
            <v>0.59911396836098696</v>
          </cell>
          <cell r="Y305">
            <v>1.7058199999999999</v>
          </cell>
          <cell r="Z305">
            <v>1.71095</v>
          </cell>
          <cell r="AB305">
            <v>0.4512260125268952</v>
          </cell>
          <cell r="AD305">
            <v>1.6443700000000001</v>
          </cell>
          <cell r="AE305">
            <v>1.6766700000000001</v>
          </cell>
          <cell r="AF305">
            <v>1.67215</v>
          </cell>
          <cell r="AL305">
            <v>1.68615</v>
          </cell>
          <cell r="AM305">
            <v>1.7193700000000001</v>
          </cell>
          <cell r="AN305">
            <v>1.71471</v>
          </cell>
          <cell r="AS305">
            <v>0.50973549149668784</v>
          </cell>
          <cell r="BC305">
            <v>1.6989000000000001</v>
          </cell>
          <cell r="BD305">
            <v>1.69249</v>
          </cell>
          <cell r="BE305">
            <v>1.6912400000000001</v>
          </cell>
          <cell r="BJ305">
            <v>0.54377047858267247</v>
          </cell>
          <cell r="CI305">
            <v>1.6981999999999999</v>
          </cell>
          <cell r="CJ305">
            <v>1.6799200000000001</v>
          </cell>
          <cell r="CK305">
            <v>1.69824</v>
          </cell>
          <cell r="CL305">
            <v>0.52432760713716497</v>
          </cell>
          <cell r="DD305">
            <v>1.6849799999999999</v>
          </cell>
          <cell r="DE305">
            <v>1.7116</v>
          </cell>
          <cell r="DF305">
            <v>1.6925699999999999</v>
          </cell>
          <cell r="DG305">
            <v>0.53337835887967699</v>
          </cell>
          <cell r="DZ305">
            <v>1.7318899999999999</v>
          </cell>
          <cell r="EA305">
            <v>1.7069399999999999</v>
          </cell>
          <cell r="EB305">
            <v>1.7069300000000001</v>
          </cell>
          <cell r="EC305">
            <v>0.50351226187039799</v>
          </cell>
          <cell r="ER305">
            <v>1.70105</v>
          </cell>
          <cell r="EV305">
            <v>0.54760360612138292</v>
          </cell>
        </row>
        <row r="306">
          <cell r="H306">
            <v>1.6971499999999999</v>
          </cell>
          <cell r="I306">
            <v>0.44226220945153827</v>
          </cell>
          <cell r="M306">
            <v>1.66449</v>
          </cell>
          <cell r="N306">
            <v>0.40836151349354921</v>
          </cell>
          <cell r="R306">
            <v>1.7192400000000001</v>
          </cell>
          <cell r="S306">
            <v>0.59761816586889616</v>
          </cell>
          <cell r="Y306">
            <v>1.7022200000000001</v>
          </cell>
          <cell r="Z306">
            <v>1.7073400000000001</v>
          </cell>
          <cell r="AB306">
            <v>0.43462996270537957</v>
          </cell>
          <cell r="AD306">
            <v>1.6411899999999999</v>
          </cell>
          <cell r="AE306">
            <v>1.67333</v>
          </cell>
          <cell r="AF306">
            <v>1.66883</v>
          </cell>
          <cell r="AL306">
            <v>1.68272</v>
          </cell>
          <cell r="AM306">
            <v>1.71577</v>
          </cell>
          <cell r="AN306">
            <v>1.71113</v>
          </cell>
          <cell r="AS306">
            <v>0.5056199239346082</v>
          </cell>
          <cell r="BC306">
            <v>1.6954400000000001</v>
          </cell>
          <cell r="BD306">
            <v>1.68906</v>
          </cell>
          <cell r="BE306">
            <v>1.6878200000000001</v>
          </cell>
          <cell r="BJ306">
            <v>0.53502635619007144</v>
          </cell>
          <cell r="CI306">
            <v>1.6947300000000001</v>
          </cell>
          <cell r="CJ306">
            <v>1.6765600000000001</v>
          </cell>
          <cell r="CK306">
            <v>1.6947700000000001</v>
          </cell>
          <cell r="CL306">
            <v>0.52101964365514064</v>
          </cell>
          <cell r="DD306">
            <v>1.6816</v>
          </cell>
          <cell r="DE306">
            <v>1.7080599999999999</v>
          </cell>
          <cell r="DF306">
            <v>1.6891400000000001</v>
          </cell>
          <cell r="DG306">
            <v>0.52304744918241219</v>
          </cell>
          <cell r="DZ306">
            <v>1.7282200000000001</v>
          </cell>
          <cell r="EA306">
            <v>1.70339</v>
          </cell>
          <cell r="EB306">
            <v>1.70339</v>
          </cell>
          <cell r="EC306">
            <v>0.49619800911560041</v>
          </cell>
          <cell r="ER306">
            <v>1.6976</v>
          </cell>
          <cell r="EV306">
            <v>0.54112489152569054</v>
          </cell>
        </row>
        <row r="307">
          <cell r="H307">
            <v>1.6936800000000001</v>
          </cell>
          <cell r="I307">
            <v>0.43856491085647598</v>
          </cell>
          <cell r="M307">
            <v>1.66116</v>
          </cell>
          <cell r="N307">
            <v>0.40867877317407597</v>
          </cell>
          <cell r="R307">
            <v>1.71567</v>
          </cell>
          <cell r="S307">
            <v>0.58931232837822201</v>
          </cell>
          <cell r="Y307">
            <v>1.6986600000000001</v>
          </cell>
          <cell r="Z307">
            <v>1.7037500000000001</v>
          </cell>
          <cell r="AB307">
            <v>0.43880937901330519</v>
          </cell>
          <cell r="AD307">
            <v>1.6380399999999999</v>
          </cell>
          <cell r="AE307">
            <v>1.6700200000000001</v>
          </cell>
          <cell r="AF307">
            <v>1.66554</v>
          </cell>
          <cell r="AL307">
            <v>1.6793199999999999</v>
          </cell>
          <cell r="AM307">
            <v>1.7121999999999999</v>
          </cell>
          <cell r="AN307">
            <v>1.7075800000000001</v>
          </cell>
          <cell r="AS307">
            <v>0.50065529522225205</v>
          </cell>
          <cell r="BC307">
            <v>1.69201</v>
          </cell>
          <cell r="BD307">
            <v>1.6856500000000001</v>
          </cell>
          <cell r="BE307">
            <v>1.68442</v>
          </cell>
          <cell r="BJ307">
            <v>0.53542110173410151</v>
          </cell>
          <cell r="CI307">
            <v>1.6913</v>
          </cell>
          <cell r="CJ307">
            <v>1.67323</v>
          </cell>
          <cell r="CK307">
            <v>1.69133</v>
          </cell>
          <cell r="CL307">
            <v>0.51112494412608456</v>
          </cell>
          <cell r="DD307">
            <v>1.67825</v>
          </cell>
          <cell r="DE307">
            <v>1.70455</v>
          </cell>
          <cell r="DF307">
            <v>1.68574</v>
          </cell>
          <cell r="DG307">
            <v>0.5236849781740105</v>
          </cell>
          <cell r="DZ307">
            <v>1.7245699999999999</v>
          </cell>
          <cell r="EA307">
            <v>1.6998800000000001</v>
          </cell>
          <cell r="EB307">
            <v>1.69987</v>
          </cell>
          <cell r="EC307">
            <v>0.50183799391811945</v>
          </cell>
          <cell r="ER307">
            <v>1.6941900000000001</v>
          </cell>
          <cell r="EV307">
            <v>0.5397469567507418</v>
          </cell>
        </row>
        <row r="308">
          <cell r="H308">
            <v>1.6902299999999999</v>
          </cell>
          <cell r="I308">
            <v>0.44376072990837123</v>
          </cell>
          <cell r="M308">
            <v>1.6578599999999999</v>
          </cell>
          <cell r="N308">
            <v>0.40804580808440072</v>
          </cell>
          <cell r="R308">
            <v>1.71214</v>
          </cell>
          <cell r="S308">
            <v>0.59186293810542523</v>
          </cell>
          <cell r="Y308">
            <v>1.69512</v>
          </cell>
          <cell r="Z308">
            <v>1.7001900000000001</v>
          </cell>
          <cell r="AB308">
            <v>0.43251685450562682</v>
          </cell>
          <cell r="AD308">
            <v>1.6349100000000001</v>
          </cell>
          <cell r="AE308">
            <v>1.66673</v>
          </cell>
          <cell r="AF308">
            <v>1.6622600000000001</v>
          </cell>
          <cell r="AL308">
            <v>1.67594</v>
          </cell>
          <cell r="AM308">
            <v>1.7086600000000001</v>
          </cell>
          <cell r="AN308">
            <v>1.7040599999999999</v>
          </cell>
          <cell r="AS308">
            <v>0.50090536898395044</v>
          </cell>
          <cell r="BC308">
            <v>1.6886099999999999</v>
          </cell>
          <cell r="BD308">
            <v>1.6822699999999999</v>
          </cell>
          <cell r="BE308">
            <v>1.6810400000000001</v>
          </cell>
          <cell r="BJ308">
            <v>0.52532969745100466</v>
          </cell>
          <cell r="CI308">
            <v>1.6878899999999999</v>
          </cell>
          <cell r="CJ308">
            <v>1.6699299999999999</v>
          </cell>
          <cell r="CK308">
            <v>1.6879200000000001</v>
          </cell>
          <cell r="CL308">
            <v>0.5122539077129229</v>
          </cell>
          <cell r="DD308">
            <v>1.67492</v>
          </cell>
          <cell r="DE308">
            <v>1.70106</v>
          </cell>
          <cell r="DF308">
            <v>1.6823699999999999</v>
          </cell>
          <cell r="DG308">
            <v>0.52360414082675</v>
          </cell>
          <cell r="DZ308">
            <v>1.72096</v>
          </cell>
          <cell r="EA308">
            <v>1.6963900000000001</v>
          </cell>
          <cell r="EB308">
            <v>1.69638</v>
          </cell>
          <cell r="EC308">
            <v>0.49683312927872869</v>
          </cell>
          <cell r="ER308">
            <v>1.69079</v>
          </cell>
          <cell r="EV308">
            <v>0.53181598482465731</v>
          </cell>
        </row>
        <row r="309">
          <cell r="H309">
            <v>1.6868000000000001</v>
          </cell>
          <cell r="I309">
            <v>0.43230952834005798</v>
          </cell>
          <cell r="M309">
            <v>1.6545799999999999</v>
          </cell>
          <cell r="N309">
            <v>0.39689778616147642</v>
          </cell>
          <cell r="R309">
            <v>1.7086300000000001</v>
          </cell>
          <cell r="S309">
            <v>0.58760358055254258</v>
          </cell>
          <cell r="Y309">
            <v>1.6916100000000001</v>
          </cell>
          <cell r="Z309">
            <v>1.6966600000000001</v>
          </cell>
          <cell r="AB309">
            <v>0.43512034851267423</v>
          </cell>
          <cell r="AD309">
            <v>1.6317999999999999</v>
          </cell>
          <cell r="AE309">
            <v>1.66347</v>
          </cell>
          <cell r="AF309">
            <v>1.6590199999999999</v>
          </cell>
          <cell r="AL309">
            <v>1.67259</v>
          </cell>
          <cell r="AM309">
            <v>1.7051400000000001</v>
          </cell>
          <cell r="AN309">
            <v>1.7005600000000001</v>
          </cell>
          <cell r="AS309">
            <v>0.49644695279615902</v>
          </cell>
          <cell r="BC309">
            <v>1.68523</v>
          </cell>
          <cell r="BD309">
            <v>1.67892</v>
          </cell>
          <cell r="BE309">
            <v>1.6777</v>
          </cell>
          <cell r="BJ309">
            <v>0.53037584347959132</v>
          </cell>
          <cell r="CI309">
            <v>1.6845000000000001</v>
          </cell>
          <cell r="CJ309">
            <v>1.66665</v>
          </cell>
          <cell r="CK309">
            <v>1.6845399999999999</v>
          </cell>
          <cell r="CL309">
            <v>0.51269355511052161</v>
          </cell>
          <cell r="DD309">
            <v>1.67161</v>
          </cell>
          <cell r="DE309">
            <v>1.6976</v>
          </cell>
          <cell r="DF309">
            <v>1.67902</v>
          </cell>
          <cell r="DG309">
            <v>0.5110009739917043</v>
          </cell>
          <cell r="DZ309">
            <v>1.7173700000000001</v>
          </cell>
          <cell r="EA309">
            <v>1.69293</v>
          </cell>
          <cell r="EB309">
            <v>1.69292</v>
          </cell>
          <cell r="EC309">
            <v>0.49303755831830998</v>
          </cell>
          <cell r="ER309">
            <v>1.68743</v>
          </cell>
          <cell r="EV309">
            <v>0.52900948741885223</v>
          </cell>
        </row>
        <row r="310">
          <cell r="H310">
            <v>1.6834100000000001</v>
          </cell>
          <cell r="I310">
            <v>0.43189720843694879</v>
          </cell>
          <cell r="M310">
            <v>1.65133</v>
          </cell>
          <cell r="N310">
            <v>0.40076187921367357</v>
          </cell>
          <cell r="R310">
            <v>1.7051400000000001</v>
          </cell>
          <cell r="S310">
            <v>0.58253603772695506</v>
          </cell>
          <cell r="Y310">
            <v>1.6881200000000001</v>
          </cell>
          <cell r="Z310">
            <v>1.69316</v>
          </cell>
          <cell r="AB310">
            <v>0.42724926017201348</v>
          </cell>
          <cell r="AD310">
            <v>1.6287100000000001</v>
          </cell>
          <cell r="AE310">
            <v>1.6602300000000001</v>
          </cell>
          <cell r="AF310">
            <v>1.6557900000000001</v>
          </cell>
          <cell r="AL310">
            <v>1.66926</v>
          </cell>
          <cell r="AM310">
            <v>1.7016500000000001</v>
          </cell>
          <cell r="AN310">
            <v>1.69709</v>
          </cell>
          <cell r="AS310">
            <v>0.48746805306598695</v>
          </cell>
          <cell r="BC310">
            <v>1.68187</v>
          </cell>
          <cell r="BD310">
            <v>1.6755899999999999</v>
          </cell>
          <cell r="BE310">
            <v>1.6743699999999999</v>
          </cell>
          <cell r="BJ310">
            <v>0.51899265025667773</v>
          </cell>
          <cell r="CI310">
            <v>1.6811400000000001</v>
          </cell>
          <cell r="CJ310">
            <v>1.6634</v>
          </cell>
          <cell r="CK310">
            <v>1.6811799999999999</v>
          </cell>
          <cell r="CL310">
            <v>0.50463444300330451</v>
          </cell>
          <cell r="DD310">
            <v>1.6683300000000001</v>
          </cell>
          <cell r="DE310">
            <v>1.69417</v>
          </cell>
          <cell r="DF310">
            <v>1.6757</v>
          </cell>
          <cell r="DG310">
            <v>0.51545426313670539</v>
          </cell>
          <cell r="DZ310">
            <v>1.7138100000000001</v>
          </cell>
          <cell r="EA310">
            <v>1.6894899999999999</v>
          </cell>
          <cell r="EB310">
            <v>1.6894800000000001</v>
          </cell>
          <cell r="EC310">
            <v>0.48848967501258223</v>
          </cell>
          <cell r="ER310">
            <v>1.6840900000000001</v>
          </cell>
          <cell r="EV310">
            <v>0.5316530372112549</v>
          </cell>
        </row>
        <row r="311">
          <cell r="H311">
            <v>1.6800299999999999</v>
          </cell>
          <cell r="I311">
            <v>0.42473047623259319</v>
          </cell>
          <cell r="M311">
            <v>1.6480999999999999</v>
          </cell>
          <cell r="N311">
            <v>0.39413216143091567</v>
          </cell>
          <cell r="R311">
            <v>1.7016899999999999</v>
          </cell>
          <cell r="S311">
            <v>0.57263878298652315</v>
          </cell>
          <cell r="Y311">
            <v>1.6846699999999999</v>
          </cell>
          <cell r="Z311">
            <v>1.6896800000000001</v>
          </cell>
          <cell r="AB311">
            <v>0.42445189882300838</v>
          </cell>
          <cell r="AD311">
            <v>1.62565</v>
          </cell>
          <cell r="AE311">
            <v>1.6570100000000001</v>
          </cell>
          <cell r="AF311">
            <v>1.65259</v>
          </cell>
          <cell r="AL311">
            <v>1.6659600000000001</v>
          </cell>
          <cell r="AM311">
            <v>1.6981900000000001</v>
          </cell>
          <cell r="AN311">
            <v>1.69364</v>
          </cell>
          <cell r="AS311">
            <v>0.48748088430894398</v>
          </cell>
          <cell r="BC311">
            <v>1.6785399999999999</v>
          </cell>
          <cell r="BD311">
            <v>1.67228</v>
          </cell>
          <cell r="BE311">
            <v>1.6710700000000001</v>
          </cell>
          <cell r="BJ311">
            <v>0.52078523478127359</v>
          </cell>
          <cell r="CI311">
            <v>1.67781</v>
          </cell>
          <cell r="CJ311">
            <v>1.6601699999999999</v>
          </cell>
          <cell r="CK311">
            <v>1.67784</v>
          </cell>
          <cell r="CL311">
            <v>0.50767806785412262</v>
          </cell>
          <cell r="DD311">
            <v>1.6650700000000001</v>
          </cell>
          <cell r="DE311">
            <v>1.69076</v>
          </cell>
          <cell r="DF311">
            <v>1.6724000000000001</v>
          </cell>
          <cell r="DG311">
            <v>0.50340580798202694</v>
          </cell>
          <cell r="DZ311">
            <v>1.71027</v>
          </cell>
          <cell r="EA311">
            <v>1.68608</v>
          </cell>
          <cell r="EB311">
            <v>1.68607</v>
          </cell>
          <cell r="EC311">
            <v>0.48516645936169667</v>
          </cell>
          <cell r="ER311">
            <v>1.6807700000000001</v>
          </cell>
          <cell r="EV311">
            <v>0.52758556483079033</v>
          </cell>
        </row>
        <row r="312">
          <cell r="H312">
            <v>1.67669</v>
          </cell>
          <cell r="I312">
            <v>0.42252963589373138</v>
          </cell>
          <cell r="M312">
            <v>1.64489</v>
          </cell>
          <cell r="N312">
            <v>0.39648193545849253</v>
          </cell>
          <cell r="R312">
            <v>1.6982600000000001</v>
          </cell>
          <cell r="S312">
            <v>0.57168791599560009</v>
          </cell>
          <cell r="Y312">
            <v>1.6812400000000001</v>
          </cell>
          <cell r="Z312">
            <v>1.6862299999999999</v>
          </cell>
          <cell r="AB312">
            <v>0.42462772330931209</v>
          </cell>
          <cell r="AD312">
            <v>1.6226100000000001</v>
          </cell>
          <cell r="AE312">
            <v>1.6538200000000001</v>
          </cell>
          <cell r="AF312">
            <v>1.6494200000000001</v>
          </cell>
          <cell r="AL312">
            <v>1.6626799999999999</v>
          </cell>
          <cell r="AM312">
            <v>1.69476</v>
          </cell>
          <cell r="AN312">
            <v>1.6902200000000001</v>
          </cell>
          <cell r="AS312">
            <v>0.48672622844492253</v>
          </cell>
          <cell r="BC312">
            <v>1.6752400000000001</v>
          </cell>
          <cell r="BD312">
            <v>1.669</v>
          </cell>
          <cell r="BE312">
            <v>1.6677999999999999</v>
          </cell>
          <cell r="BJ312">
            <v>0.514087265919283</v>
          </cell>
          <cell r="CI312">
            <v>1.6745000000000001</v>
          </cell>
          <cell r="CJ312">
            <v>1.65696</v>
          </cell>
          <cell r="CK312">
            <v>1.6745300000000001</v>
          </cell>
          <cell r="CL312">
            <v>0.4981917010982162</v>
          </cell>
          <cell r="DD312">
            <v>1.66184</v>
          </cell>
          <cell r="DE312">
            <v>1.6873800000000001</v>
          </cell>
          <cell r="DF312">
            <v>1.66913</v>
          </cell>
          <cell r="DG312">
            <v>0.50846338556764792</v>
          </cell>
          <cell r="DZ312">
            <v>1.7067600000000001</v>
          </cell>
          <cell r="EA312">
            <v>1.6827000000000001</v>
          </cell>
          <cell r="EB312">
            <v>1.68269</v>
          </cell>
          <cell r="EC312">
            <v>0.48302962713053788</v>
          </cell>
          <cell r="ER312">
            <v>1.6774800000000001</v>
          </cell>
          <cell r="EV312">
            <v>0.52273680654724153</v>
          </cell>
        </row>
        <row r="313">
          <cell r="H313">
            <v>1.67337</v>
          </cell>
          <cell r="I313">
            <v>0.41952909243558878</v>
          </cell>
          <cell r="M313">
            <v>1.64171</v>
          </cell>
          <cell r="N313">
            <v>0.38816750037762304</v>
          </cell>
          <cell r="R313">
            <v>1.69485</v>
          </cell>
          <cell r="S313">
            <v>0.56995194282705164</v>
          </cell>
          <cell r="Y313">
            <v>1.6778299999999999</v>
          </cell>
          <cell r="Z313">
            <v>1.6828099999999999</v>
          </cell>
          <cell r="AB313">
            <v>0.42043732752961027</v>
          </cell>
          <cell r="AD313">
            <v>1.6195900000000001</v>
          </cell>
          <cell r="AE313">
            <v>1.65065</v>
          </cell>
          <cell r="AF313">
            <v>1.6462699999999999</v>
          </cell>
          <cell r="AL313">
            <v>1.65943</v>
          </cell>
          <cell r="AM313">
            <v>1.6913499999999999</v>
          </cell>
          <cell r="AN313">
            <v>1.6868300000000001</v>
          </cell>
          <cell r="AS313">
            <v>0.47951926530820366</v>
          </cell>
          <cell r="BC313">
            <v>1.6719599999999999</v>
          </cell>
          <cell r="BD313">
            <v>1.6657500000000001</v>
          </cell>
          <cell r="BE313">
            <v>1.66455</v>
          </cell>
          <cell r="BJ313">
            <v>0.51860940922154874</v>
          </cell>
          <cell r="CI313">
            <v>1.6712100000000001</v>
          </cell>
          <cell r="CJ313">
            <v>1.65378</v>
          </cell>
          <cell r="CK313">
            <v>1.6712499999999999</v>
          </cell>
          <cell r="CL313">
            <v>0.49412614999333471</v>
          </cell>
          <cell r="DD313">
            <v>1.65863</v>
          </cell>
          <cell r="DE313">
            <v>1.6840200000000001</v>
          </cell>
          <cell r="DF313">
            <v>1.66588</v>
          </cell>
          <cell r="DG313">
            <v>0.50108113518843034</v>
          </cell>
          <cell r="DZ313">
            <v>1.7032799999999999</v>
          </cell>
          <cell r="EA313">
            <v>1.6793400000000001</v>
          </cell>
          <cell r="EB313">
            <v>1.67933</v>
          </cell>
          <cell r="EC313">
            <v>0.48216365243791692</v>
          </cell>
          <cell r="ER313">
            <v>1.67421</v>
          </cell>
          <cell r="EV313">
            <v>0.51359709936482645</v>
          </cell>
        </row>
        <row r="314">
          <cell r="H314">
            <v>1.6700699999999999</v>
          </cell>
          <cell r="I314">
            <v>0.41572851352422724</v>
          </cell>
          <cell r="M314">
            <v>1.63855</v>
          </cell>
          <cell r="N314">
            <v>0.38883527557187492</v>
          </cell>
          <cell r="R314">
            <v>1.69147</v>
          </cell>
          <cell r="S314">
            <v>0.56361047149788845</v>
          </cell>
          <cell r="Y314">
            <v>1.67445</v>
          </cell>
          <cell r="Z314">
            <v>1.6794100000000001</v>
          </cell>
          <cell r="AB314">
            <v>0.41540662759453895</v>
          </cell>
          <cell r="AD314">
            <v>1.6166</v>
          </cell>
          <cell r="AE314">
            <v>1.64751</v>
          </cell>
          <cell r="AF314">
            <v>1.64314</v>
          </cell>
          <cell r="AL314">
            <v>1.6561999999999999</v>
          </cell>
          <cell r="AM314">
            <v>1.6879599999999999</v>
          </cell>
          <cell r="AN314">
            <v>1.68346</v>
          </cell>
          <cell r="AS314">
            <v>0.47733861470566907</v>
          </cell>
          <cell r="BC314">
            <v>1.6687000000000001</v>
          </cell>
          <cell r="BD314">
            <v>1.66252</v>
          </cell>
          <cell r="BE314">
            <v>1.66133</v>
          </cell>
          <cell r="BJ314">
            <v>0.51272479253428038</v>
          </cell>
          <cell r="CI314">
            <v>1.66795</v>
          </cell>
          <cell r="CJ314">
            <v>1.65062</v>
          </cell>
          <cell r="CK314">
            <v>1.6679900000000001</v>
          </cell>
          <cell r="CL314">
            <v>0.49708354959276946</v>
          </cell>
          <cell r="DD314">
            <v>1.6554500000000001</v>
          </cell>
          <cell r="DE314">
            <v>1.68069</v>
          </cell>
          <cell r="DF314">
            <v>1.66265</v>
          </cell>
          <cell r="DG314">
            <v>0.50476796580922745</v>
          </cell>
          <cell r="DZ314">
            <v>1.69983</v>
          </cell>
          <cell r="EA314">
            <v>1.6759999999999999</v>
          </cell>
          <cell r="EB314">
            <v>1.6759999999999999</v>
          </cell>
          <cell r="EC314">
            <v>0.47072728836217159</v>
          </cell>
          <cell r="ER314">
            <v>1.6709700000000001</v>
          </cell>
          <cell r="EV314">
            <v>0.51347291246850446</v>
          </cell>
        </row>
        <row r="315">
          <cell r="H315">
            <v>1.6668000000000001</v>
          </cell>
          <cell r="I315">
            <v>0.41712964813633846</v>
          </cell>
          <cell r="M315">
            <v>1.6354200000000001</v>
          </cell>
          <cell r="N315">
            <v>0.38512239724663999</v>
          </cell>
          <cell r="R315">
            <v>1.6881200000000001</v>
          </cell>
          <cell r="S315">
            <v>0.56607358123339502</v>
          </cell>
          <cell r="Y315">
            <v>1.6711</v>
          </cell>
          <cell r="Z315">
            <v>1.67604</v>
          </cell>
          <cell r="AB315">
            <v>0.40953621088024583</v>
          </cell>
          <cell r="AD315">
            <v>1.6136299999999999</v>
          </cell>
          <cell r="AE315">
            <v>1.64439</v>
          </cell>
          <cell r="AF315">
            <v>1.6400300000000001</v>
          </cell>
          <cell r="AL315">
            <v>1.653</v>
          </cell>
          <cell r="AM315">
            <v>1.6846000000000001</v>
          </cell>
          <cell r="AN315">
            <v>1.6801200000000001</v>
          </cell>
          <cell r="AS315">
            <v>0.47069897416918138</v>
          </cell>
          <cell r="BC315">
            <v>1.66547</v>
          </cell>
          <cell r="BD315">
            <v>1.6593100000000001</v>
          </cell>
          <cell r="BE315">
            <v>1.65812</v>
          </cell>
          <cell r="BJ315">
            <v>0.50624628930173721</v>
          </cell>
          <cell r="CI315">
            <v>1.66472</v>
          </cell>
          <cell r="CJ315">
            <v>1.6474800000000001</v>
          </cell>
          <cell r="CK315">
            <v>1.66475</v>
          </cell>
          <cell r="CL315">
            <v>0.49162942738845139</v>
          </cell>
          <cell r="DD315">
            <v>1.65229</v>
          </cell>
          <cell r="DE315">
            <v>1.6773800000000001</v>
          </cell>
          <cell r="DF315">
            <v>1.6594500000000001</v>
          </cell>
          <cell r="DG315">
            <v>0.49800611010675233</v>
          </cell>
          <cell r="DZ315">
            <v>1.6963999999999999</v>
          </cell>
          <cell r="EA315">
            <v>1.67269</v>
          </cell>
          <cell r="EB315">
            <v>1.67269</v>
          </cell>
          <cell r="EC315">
            <v>0.47039464288145538</v>
          </cell>
          <cell r="ER315">
            <v>1.6677500000000001</v>
          </cell>
          <cell r="EV315">
            <v>0.5127346553690515</v>
          </cell>
        </row>
        <row r="316">
          <cell r="H316">
            <v>1.6635599999999999</v>
          </cell>
          <cell r="I316">
            <v>0.41757829991118101</v>
          </cell>
          <cell r="M316">
            <v>1.6323099999999999</v>
          </cell>
          <cell r="N316">
            <v>0.38067465937685618</v>
          </cell>
          <cell r="R316">
            <v>1.68479</v>
          </cell>
          <cell r="S316">
            <v>0.55803723927705384</v>
          </cell>
          <cell r="Y316">
            <v>1.66777</v>
          </cell>
          <cell r="Z316">
            <v>1.6727000000000001</v>
          </cell>
          <cell r="AB316">
            <v>0.40912088418210146</v>
          </cell>
          <cell r="AD316">
            <v>1.61067</v>
          </cell>
          <cell r="AE316">
            <v>1.6412899999999999</v>
          </cell>
          <cell r="AF316">
            <v>1.6369499999999999</v>
          </cell>
          <cell r="AL316">
            <v>1.6498200000000001</v>
          </cell>
          <cell r="AM316">
            <v>1.68127</v>
          </cell>
          <cell r="AN316">
            <v>1.6768000000000001</v>
          </cell>
          <cell r="AS316">
            <v>0.47519891067970832</v>
          </cell>
          <cell r="BC316">
            <v>1.6622600000000001</v>
          </cell>
          <cell r="BD316">
            <v>1.6561300000000001</v>
          </cell>
          <cell r="BE316">
            <v>1.6549499999999999</v>
          </cell>
          <cell r="BJ316">
            <v>0.50112551617109702</v>
          </cell>
          <cell r="CI316">
            <v>1.6615</v>
          </cell>
          <cell r="CJ316">
            <v>1.6443700000000001</v>
          </cell>
          <cell r="CK316">
            <v>1.66154</v>
          </cell>
          <cell r="CL316">
            <v>0.48551429363241638</v>
          </cell>
          <cell r="DD316">
            <v>1.6491499999999999</v>
          </cell>
          <cell r="DE316">
            <v>1.6740999999999999</v>
          </cell>
          <cell r="DF316">
            <v>1.6562699999999999</v>
          </cell>
          <cell r="DG316">
            <v>0.49464434980706073</v>
          </cell>
          <cell r="DZ316">
            <v>1.6930000000000001</v>
          </cell>
          <cell r="EA316">
            <v>1.6694100000000001</v>
          </cell>
          <cell r="EB316">
            <v>1.6694</v>
          </cell>
          <cell r="EC316">
            <v>0.47130938414352563</v>
          </cell>
          <cell r="ER316">
            <v>1.66455</v>
          </cell>
          <cell r="EV316">
            <v>0.51138204117018304</v>
          </cell>
        </row>
        <row r="317">
          <cell r="H317">
            <v>1.6603399999999999</v>
          </cell>
          <cell r="I317">
            <v>0.40752468223881344</v>
          </cell>
          <cell r="M317">
            <v>1.62923</v>
          </cell>
          <cell r="N317">
            <v>0.38163230223609013</v>
          </cell>
          <cell r="R317">
            <v>1.6814800000000001</v>
          </cell>
          <cell r="S317">
            <v>0.55897500419344048</v>
          </cell>
          <cell r="Y317">
            <v>1.6644699999999999</v>
          </cell>
          <cell r="Z317">
            <v>1.6693800000000001</v>
          </cell>
          <cell r="AB317">
            <v>0.40788966553240158</v>
          </cell>
          <cell r="AD317">
            <v>1.60775</v>
          </cell>
          <cell r="AE317">
            <v>1.6382099999999999</v>
          </cell>
          <cell r="AF317">
            <v>1.6338900000000001</v>
          </cell>
          <cell r="AL317">
            <v>1.64666</v>
          </cell>
          <cell r="AM317">
            <v>1.6779599999999999</v>
          </cell>
          <cell r="AN317">
            <v>1.6735100000000001</v>
          </cell>
          <cell r="AS317">
            <v>0.46713087990624125</v>
          </cell>
          <cell r="BC317">
            <v>1.6590800000000001</v>
          </cell>
          <cell r="BD317">
            <v>1.65296</v>
          </cell>
          <cell r="BE317">
            <v>1.6517900000000001</v>
          </cell>
          <cell r="BJ317">
            <v>0.49546213540074824</v>
          </cell>
          <cell r="CI317">
            <v>1.65832</v>
          </cell>
          <cell r="CJ317">
            <v>1.6412800000000001</v>
          </cell>
          <cell r="CK317">
            <v>1.65835</v>
          </cell>
          <cell r="CL317">
            <v>0.48278738657292486</v>
          </cell>
          <cell r="DD317">
            <v>1.6460399999999999</v>
          </cell>
          <cell r="DE317">
            <v>1.6708400000000001</v>
          </cell>
          <cell r="DF317">
            <v>1.6531199999999999</v>
          </cell>
          <cell r="DG317">
            <v>0.49058191850681609</v>
          </cell>
          <cell r="DZ317">
            <v>1.6896199999999999</v>
          </cell>
          <cell r="EA317">
            <v>1.66615</v>
          </cell>
          <cell r="EB317">
            <v>1.66614</v>
          </cell>
          <cell r="EC317">
            <v>0.46948624908771386</v>
          </cell>
          <cell r="ER317">
            <v>1.6613800000000001</v>
          </cell>
          <cell r="EV317">
            <v>0.49949397355453229</v>
          </cell>
        </row>
        <row r="318">
          <cell r="H318">
            <v>1.6571400000000001</v>
          </cell>
          <cell r="I318">
            <v>0.41263057731866226</v>
          </cell>
          <cell r="M318">
            <v>1.62616</v>
          </cell>
          <cell r="N318">
            <v>0.36940880879621218</v>
          </cell>
          <cell r="R318">
            <v>1.6781999999999999</v>
          </cell>
          <cell r="S318">
            <v>0.55537274151951088</v>
          </cell>
          <cell r="Y318">
            <v>1.6611899999999999</v>
          </cell>
          <cell r="Z318">
            <v>1.66608</v>
          </cell>
          <cell r="AB318">
            <v>0.39982099966850981</v>
          </cell>
          <cell r="AD318">
            <v>1.60484</v>
          </cell>
          <cell r="AE318">
            <v>1.6351599999999999</v>
          </cell>
          <cell r="AF318">
            <v>1.6308499999999999</v>
          </cell>
          <cell r="AL318">
            <v>1.6435299999999999</v>
          </cell>
          <cell r="AM318">
            <v>1.6746700000000001</v>
          </cell>
          <cell r="AN318">
            <v>1.6702399999999999</v>
          </cell>
          <cell r="AS318">
            <v>0.46048159628164775</v>
          </cell>
          <cell r="BC318">
            <v>1.65591</v>
          </cell>
          <cell r="BD318">
            <v>1.6498299999999999</v>
          </cell>
          <cell r="BE318">
            <v>1.64866</v>
          </cell>
          <cell r="BJ318">
            <v>0.50102351525049826</v>
          </cell>
          <cell r="CI318">
            <v>1.6551499999999999</v>
          </cell>
          <cell r="CJ318">
            <v>1.6382099999999999</v>
          </cell>
          <cell r="CK318">
            <v>1.6551899999999999</v>
          </cell>
          <cell r="CL318">
            <v>0.47737910534517702</v>
          </cell>
          <cell r="DD318">
            <v>1.6429400000000001</v>
          </cell>
          <cell r="DE318">
            <v>1.6676</v>
          </cell>
          <cell r="DF318">
            <v>1.6499900000000001</v>
          </cell>
          <cell r="DG318">
            <v>0.48386398062971736</v>
          </cell>
          <cell r="DZ318">
            <v>1.6862699999999999</v>
          </cell>
          <cell r="EA318">
            <v>1.66292</v>
          </cell>
          <cell r="EB318">
            <v>1.6629100000000001</v>
          </cell>
          <cell r="EC318">
            <v>0.46321375042923663</v>
          </cell>
          <cell r="ER318">
            <v>1.6582300000000001</v>
          </cell>
          <cell r="EV318">
            <v>0.5029449741407177</v>
          </cell>
        </row>
        <row r="319">
          <cell r="H319">
            <v>1.6539600000000001</v>
          </cell>
          <cell r="I319">
            <v>0.41075923647615475</v>
          </cell>
          <cell r="M319">
            <v>1.6231199999999999</v>
          </cell>
          <cell r="N319">
            <v>0.36892055363635379</v>
          </cell>
          <cell r="R319">
            <v>1.6749400000000001</v>
          </cell>
          <cell r="S319">
            <v>0.54488938487451399</v>
          </cell>
          <cell r="Y319">
            <v>1.65794</v>
          </cell>
          <cell r="Z319">
            <v>1.6628099999999999</v>
          </cell>
          <cell r="AB319">
            <v>0.40327594759737018</v>
          </cell>
          <cell r="AD319">
            <v>1.60195</v>
          </cell>
          <cell r="AE319">
            <v>1.6321300000000001</v>
          </cell>
          <cell r="AF319">
            <v>1.62784</v>
          </cell>
          <cell r="AL319">
            <v>1.64042</v>
          </cell>
          <cell r="AM319">
            <v>1.6714100000000001</v>
          </cell>
          <cell r="AN319">
            <v>1.667</v>
          </cell>
          <cell r="AS319">
            <v>0.45513794582507927</v>
          </cell>
          <cell r="BC319">
            <v>1.6527799999999999</v>
          </cell>
          <cell r="BD319">
            <v>1.6467099999999999</v>
          </cell>
          <cell r="BE319">
            <v>1.6455500000000001</v>
          </cell>
          <cell r="BJ319">
            <v>0.49617204455754127</v>
          </cell>
          <cell r="CI319">
            <v>1.65201</v>
          </cell>
          <cell r="CJ319">
            <v>1.63517</v>
          </cell>
          <cell r="CK319">
            <v>1.65204</v>
          </cell>
          <cell r="CL319">
            <v>0.47545053802977577</v>
          </cell>
          <cell r="DD319">
            <v>1.6398699999999999</v>
          </cell>
          <cell r="DE319">
            <v>1.66439</v>
          </cell>
          <cell r="DF319">
            <v>1.6468799999999999</v>
          </cell>
          <cell r="DG319">
            <v>0.47849874692040828</v>
          </cell>
          <cell r="DZ319">
            <v>1.6829400000000001</v>
          </cell>
          <cell r="EA319">
            <v>1.6597</v>
          </cell>
          <cell r="EB319">
            <v>1.6597</v>
          </cell>
          <cell r="EC319">
            <v>0.46198817487375088</v>
          </cell>
          <cell r="ER319">
            <v>1.6551</v>
          </cell>
          <cell r="EV319">
            <v>0.48983706775840297</v>
          </cell>
        </row>
        <row r="320">
          <cell r="H320">
            <v>1.6508100000000001</v>
          </cell>
          <cell r="I320">
            <v>0.39820819134517293</v>
          </cell>
          <cell r="M320">
            <v>1.6201000000000001</v>
          </cell>
          <cell r="N320">
            <v>0.36772087352265892</v>
          </cell>
          <cell r="R320">
            <v>1.67171</v>
          </cell>
          <cell r="S320">
            <v>0.53962704953525176</v>
          </cell>
          <cell r="Y320">
            <v>1.6547099999999999</v>
          </cell>
          <cell r="Z320">
            <v>1.6595599999999999</v>
          </cell>
          <cell r="AB320">
            <v>0.39989364121173487</v>
          </cell>
          <cell r="AD320">
            <v>1.5990800000000001</v>
          </cell>
          <cell r="AE320">
            <v>1.6291199999999999</v>
          </cell>
          <cell r="AF320">
            <v>1.6248400000000001</v>
          </cell>
          <cell r="AL320">
            <v>1.63733</v>
          </cell>
          <cell r="AM320">
            <v>1.66818</v>
          </cell>
          <cell r="AN320">
            <v>1.66378</v>
          </cell>
          <cell r="AS320">
            <v>0.46298709189951381</v>
          </cell>
          <cell r="BC320">
            <v>1.6496599999999999</v>
          </cell>
          <cell r="BD320">
            <v>1.6436200000000001</v>
          </cell>
          <cell r="BE320">
            <v>1.6424700000000001</v>
          </cell>
          <cell r="BJ320">
            <v>0.49278717368306246</v>
          </cell>
          <cell r="CI320">
            <v>1.64889</v>
          </cell>
          <cell r="CJ320">
            <v>1.63215</v>
          </cell>
          <cell r="CK320">
            <v>1.64893</v>
          </cell>
          <cell r="CL320">
            <v>0.47488557191255332</v>
          </cell>
          <cell r="DD320">
            <v>1.63683</v>
          </cell>
          <cell r="DE320">
            <v>1.6612100000000001</v>
          </cell>
          <cell r="DF320">
            <v>1.6437900000000001</v>
          </cell>
          <cell r="DG320">
            <v>0.47860788569775714</v>
          </cell>
          <cell r="DZ320">
            <v>1.67963</v>
          </cell>
          <cell r="EA320">
            <v>1.65652</v>
          </cell>
          <cell r="EB320">
            <v>1.6565099999999999</v>
          </cell>
          <cell r="EC320">
            <v>0.45435681667904682</v>
          </cell>
          <cell r="ER320">
            <v>1.6519999999999999</v>
          </cell>
          <cell r="EV320">
            <v>0.49814796731006972</v>
          </cell>
        </row>
        <row r="321">
          <cell r="H321">
            <v>1.6476900000000001</v>
          </cell>
          <cell r="I321">
            <v>0.40692553050059033</v>
          </cell>
          <cell r="M321">
            <v>1.61711</v>
          </cell>
          <cell r="N321">
            <v>0.37199608822557906</v>
          </cell>
          <cell r="R321">
            <v>1.6685000000000001</v>
          </cell>
          <cell r="S321">
            <v>0.53978524748199419</v>
          </cell>
          <cell r="Y321">
            <v>1.65151</v>
          </cell>
          <cell r="Z321">
            <v>1.6563399999999999</v>
          </cell>
          <cell r="AB321">
            <v>0.39212880630223879</v>
          </cell>
          <cell r="AD321">
            <v>1.5962400000000001</v>
          </cell>
          <cell r="AE321">
            <v>1.6261300000000001</v>
          </cell>
          <cell r="AF321">
            <v>1.6218699999999999</v>
          </cell>
          <cell r="AL321">
            <v>1.6342699999999999</v>
          </cell>
          <cell r="AM321">
            <v>1.66496</v>
          </cell>
          <cell r="AN321">
            <v>1.6605799999999999</v>
          </cell>
          <cell r="AS321">
            <v>0.45633563602343052</v>
          </cell>
          <cell r="BC321">
            <v>1.6465700000000001</v>
          </cell>
          <cell r="BD321">
            <v>1.64055</v>
          </cell>
          <cell r="BE321">
            <v>1.63941</v>
          </cell>
          <cell r="BJ321">
            <v>0.49087441188722103</v>
          </cell>
          <cell r="CI321">
            <v>1.6457900000000001</v>
          </cell>
          <cell r="CJ321">
            <v>1.62914</v>
          </cell>
          <cell r="CK321">
            <v>1.6458299999999999</v>
          </cell>
          <cell r="CL321">
            <v>0.4675487809615575</v>
          </cell>
          <cell r="DD321">
            <v>1.6337999999999999</v>
          </cell>
          <cell r="DE321">
            <v>1.65804</v>
          </cell>
          <cell r="DF321">
            <v>1.64073</v>
          </cell>
          <cell r="DG321">
            <v>0.47195479855233202</v>
          </cell>
          <cell r="DZ321">
            <v>1.6763600000000001</v>
          </cell>
          <cell r="EA321">
            <v>1.6533500000000001</v>
          </cell>
          <cell r="EB321">
            <v>1.6533500000000001</v>
          </cell>
          <cell r="EC321">
            <v>0.44801442166808592</v>
          </cell>
          <cell r="ER321">
            <v>1.6489100000000001</v>
          </cell>
          <cell r="EV321">
            <v>0.48383102214666351</v>
          </cell>
        </row>
        <row r="322">
          <cell r="H322">
            <v>1.6445799999999999</v>
          </cell>
          <cell r="I322">
            <v>0.399097850339869</v>
          </cell>
          <cell r="M322">
            <v>1.6141399999999999</v>
          </cell>
          <cell r="N322">
            <v>0.36922098766400957</v>
          </cell>
          <cell r="R322">
            <v>1.6653199999999999</v>
          </cell>
          <cell r="S322">
            <v>0.53905961421119031</v>
          </cell>
          <cell r="Y322">
            <v>1.6483300000000001</v>
          </cell>
          <cell r="Z322">
            <v>1.6531400000000001</v>
          </cell>
          <cell r="AB322">
            <v>0.39349033154612023</v>
          </cell>
          <cell r="AD322">
            <v>1.5934200000000001</v>
          </cell>
          <cell r="AE322">
            <v>1.62317</v>
          </cell>
          <cell r="AF322">
            <v>1.6189199999999999</v>
          </cell>
          <cell r="AL322">
            <v>1.63123</v>
          </cell>
          <cell r="AM322">
            <v>1.66177</v>
          </cell>
          <cell r="AN322">
            <v>1.65741</v>
          </cell>
          <cell r="AS322">
            <v>0.451014747489209</v>
          </cell>
          <cell r="BC322">
            <v>1.6435</v>
          </cell>
          <cell r="BD322">
            <v>1.63751</v>
          </cell>
          <cell r="BE322">
            <v>1.6363700000000001</v>
          </cell>
          <cell r="BJ322">
            <v>0.47857686198682359</v>
          </cell>
          <cell r="CI322">
            <v>1.64272</v>
          </cell>
          <cell r="CJ322">
            <v>1.6261699999999999</v>
          </cell>
          <cell r="CK322">
            <v>1.64276</v>
          </cell>
          <cell r="CL322">
            <v>0.46776896517863875</v>
          </cell>
          <cell r="DD322">
            <v>1.6308</v>
          </cell>
          <cell r="DE322">
            <v>1.6549</v>
          </cell>
          <cell r="DF322">
            <v>1.6376900000000001</v>
          </cell>
          <cell r="DG322">
            <v>0.47288300464409794</v>
          </cell>
          <cell r="DZ322">
            <v>1.6731</v>
          </cell>
          <cell r="EA322">
            <v>1.65021</v>
          </cell>
          <cell r="EB322">
            <v>1.65021</v>
          </cell>
          <cell r="EC322">
            <v>0.45082512148653109</v>
          </cell>
          <cell r="ER322">
            <v>1.6458600000000001</v>
          </cell>
          <cell r="EV322">
            <v>0.49083720849685264</v>
          </cell>
        </row>
        <row r="323">
          <cell r="H323">
            <v>1.6415</v>
          </cell>
          <cell r="I323">
            <v>0.39034152423300661</v>
          </cell>
          <cell r="M323">
            <v>1.6111800000000001</v>
          </cell>
          <cell r="N323">
            <v>0.36589991826518897</v>
          </cell>
          <cell r="R323">
            <v>1.6621600000000001</v>
          </cell>
          <cell r="S323">
            <v>0.53761548626418687</v>
          </cell>
          <cell r="Y323">
            <v>1.6451800000000001</v>
          </cell>
          <cell r="Z323">
            <v>1.6499699999999999</v>
          </cell>
          <cell r="AB323">
            <v>0.40028781182699369</v>
          </cell>
          <cell r="AD323">
            <v>1.5906100000000001</v>
          </cell>
          <cell r="AE323">
            <v>1.62022</v>
          </cell>
          <cell r="AF323">
            <v>1.61599</v>
          </cell>
          <cell r="AL323">
            <v>1.6282099999999999</v>
          </cell>
          <cell r="AM323">
            <v>1.6586099999999999</v>
          </cell>
          <cell r="AN323">
            <v>1.6542600000000001</v>
          </cell>
          <cell r="AS323">
            <v>0.45123331499796748</v>
          </cell>
          <cell r="BC323">
            <v>1.64045</v>
          </cell>
          <cell r="BD323">
            <v>1.6344799999999999</v>
          </cell>
          <cell r="BE323">
            <v>1.6333500000000001</v>
          </cell>
          <cell r="BJ323">
            <v>0.47765238630237405</v>
          </cell>
          <cell r="CI323">
            <v>1.63967</v>
          </cell>
          <cell r="CJ323">
            <v>1.62321</v>
          </cell>
          <cell r="CK323">
            <v>1.6396999999999999</v>
          </cell>
          <cell r="CL323">
            <v>0.46538613984092869</v>
          </cell>
          <cell r="DD323">
            <v>1.62782</v>
          </cell>
          <cell r="DE323">
            <v>1.65178</v>
          </cell>
          <cell r="DF323">
            <v>1.6346700000000001</v>
          </cell>
          <cell r="DG323">
            <v>0.47114944927506563</v>
          </cell>
          <cell r="DZ323">
            <v>1.66987</v>
          </cell>
          <cell r="EA323">
            <v>1.6470899999999999</v>
          </cell>
          <cell r="EB323">
            <v>1.6470899999999999</v>
          </cell>
          <cell r="EC323">
            <v>0.44314673017153972</v>
          </cell>
          <cell r="ER323">
            <v>1.6428199999999999</v>
          </cell>
          <cell r="EV323">
            <v>0.48140133174290334</v>
          </cell>
        </row>
        <row r="324">
          <cell r="H324">
            <v>1.63845</v>
          </cell>
          <cell r="I324">
            <v>0.39321397236569133</v>
          </cell>
          <cell r="M324">
            <v>1.60825</v>
          </cell>
          <cell r="N324">
            <v>0.35833790459371961</v>
          </cell>
          <cell r="R324">
            <v>1.6590199999999999</v>
          </cell>
          <cell r="S324">
            <v>0.53545279898403741</v>
          </cell>
          <cell r="Y324">
            <v>1.6420399999999999</v>
          </cell>
          <cell r="Z324">
            <v>1.64682</v>
          </cell>
          <cell r="AB324">
            <v>0.38435877817200037</v>
          </cell>
          <cell r="AD324">
            <v>1.5878300000000001</v>
          </cell>
          <cell r="AE324">
            <v>1.6173</v>
          </cell>
          <cell r="AF324">
            <v>1.6130899999999999</v>
          </cell>
          <cell r="AL324">
            <v>1.62521</v>
          </cell>
          <cell r="AM324">
            <v>1.65547</v>
          </cell>
          <cell r="AN324">
            <v>1.65113</v>
          </cell>
          <cell r="AS324">
            <v>0.44461868551870509</v>
          </cell>
          <cell r="BC324">
            <v>1.6374299999999999</v>
          </cell>
          <cell r="BD324">
            <v>1.63148</v>
          </cell>
          <cell r="BE324">
            <v>1.63035</v>
          </cell>
          <cell r="BJ324">
            <v>0.47610220433158545</v>
          </cell>
          <cell r="CI324">
            <v>1.6366400000000001</v>
          </cell>
          <cell r="CJ324">
            <v>1.6202700000000001</v>
          </cell>
          <cell r="CK324">
            <v>1.6366799999999999</v>
          </cell>
          <cell r="CL324">
            <v>0.46647505576502546</v>
          </cell>
          <cell r="DD324">
            <v>1.62486</v>
          </cell>
          <cell r="DE324">
            <v>1.64869</v>
          </cell>
          <cell r="DF324">
            <v>1.63167</v>
          </cell>
          <cell r="DG324">
            <v>0.46874422246045988</v>
          </cell>
          <cell r="DZ324">
            <v>1.66666</v>
          </cell>
          <cell r="EA324">
            <v>1.6439999999999999</v>
          </cell>
          <cell r="EB324">
            <v>1.6439900000000001</v>
          </cell>
          <cell r="EC324">
            <v>0.43685319241260068</v>
          </cell>
          <cell r="ER324">
            <v>1.6397999999999999</v>
          </cell>
          <cell r="EV324">
            <v>0.47761427311265869</v>
          </cell>
        </row>
        <row r="325">
          <cell r="H325">
            <v>1.63541</v>
          </cell>
          <cell r="I325">
            <v>0.39899318591563038</v>
          </cell>
          <cell r="M325">
            <v>1.60534</v>
          </cell>
          <cell r="N325">
            <v>0.35983790971649832</v>
          </cell>
          <cell r="R325">
            <v>1.6558999999999999</v>
          </cell>
          <cell r="S325">
            <v>0.52636568855612964</v>
          </cell>
          <cell r="Y325">
            <v>1.63893</v>
          </cell>
          <cell r="Z325">
            <v>1.6436900000000001</v>
          </cell>
          <cell r="AB325">
            <v>0.38988885558954856</v>
          </cell>
          <cell r="AD325">
            <v>1.5850599999999999</v>
          </cell>
          <cell r="AE325">
            <v>1.6144000000000001</v>
          </cell>
          <cell r="AF325">
            <v>1.6102000000000001</v>
          </cell>
          <cell r="AL325">
            <v>1.6222399999999999</v>
          </cell>
          <cell r="AM325">
            <v>1.65235</v>
          </cell>
          <cell r="AN325">
            <v>1.6480300000000001</v>
          </cell>
          <cell r="AS325">
            <v>0.445632375044136</v>
          </cell>
          <cell r="BC325">
            <v>1.63442</v>
          </cell>
          <cell r="BD325">
            <v>1.6285000000000001</v>
          </cell>
          <cell r="BE325">
            <v>1.62738</v>
          </cell>
          <cell r="BJ325">
            <v>0.47401232608024202</v>
          </cell>
          <cell r="CI325">
            <v>1.6336299999999999</v>
          </cell>
          <cell r="CJ325">
            <v>1.6173599999999999</v>
          </cell>
          <cell r="CK325">
            <v>1.63367</v>
          </cell>
          <cell r="CL325">
            <v>0.45512433682559639</v>
          </cell>
          <cell r="DD325">
            <v>1.62192</v>
          </cell>
          <cell r="DE325">
            <v>1.6456200000000001</v>
          </cell>
          <cell r="DF325">
            <v>1.6287</v>
          </cell>
          <cell r="DG325">
            <v>0.46987903265049979</v>
          </cell>
          <cell r="DZ325">
            <v>1.6634800000000001</v>
          </cell>
          <cell r="EA325">
            <v>1.64093</v>
          </cell>
          <cell r="EB325">
            <v>1.6409199999999999</v>
          </cell>
          <cell r="EC325">
            <v>0.44373210128845209</v>
          </cell>
          <cell r="ER325">
            <v>1.6368100000000001</v>
          </cell>
          <cell r="EV325">
            <v>0.4731144151073341</v>
          </cell>
        </row>
        <row r="326">
          <cell r="H326">
            <v>1.6324000000000001</v>
          </cell>
          <cell r="I326">
            <v>0.39413469776805599</v>
          </cell>
          <cell r="M326">
            <v>1.60246</v>
          </cell>
          <cell r="N326">
            <v>0.36048772941832397</v>
          </cell>
          <cell r="R326">
            <v>1.6528099999999999</v>
          </cell>
          <cell r="S326">
            <v>0.52880848063519004</v>
          </cell>
          <cell r="Y326">
            <v>1.63585</v>
          </cell>
          <cell r="Z326">
            <v>1.64059</v>
          </cell>
          <cell r="AB326">
            <v>0.38487588980373744</v>
          </cell>
          <cell r="AD326">
            <v>1.5823199999999999</v>
          </cell>
          <cell r="AE326">
            <v>1.6115200000000001</v>
          </cell>
          <cell r="AF326">
            <v>1.60734</v>
          </cell>
          <cell r="AL326">
            <v>1.6192800000000001</v>
          </cell>
          <cell r="AM326">
            <v>1.6492500000000001</v>
          </cell>
          <cell r="AN326">
            <v>1.6449499999999999</v>
          </cell>
          <cell r="AS326">
            <v>0.43980830460199627</v>
          </cell>
          <cell r="BC326">
            <v>1.63144</v>
          </cell>
          <cell r="BD326">
            <v>1.62554</v>
          </cell>
          <cell r="BE326">
            <v>1.62442</v>
          </cell>
          <cell r="BJ326">
            <v>0.47138314923866886</v>
          </cell>
          <cell r="CI326">
            <v>1.6306499999999999</v>
          </cell>
          <cell r="CJ326">
            <v>1.61446</v>
          </cell>
          <cell r="CK326">
            <v>1.6306799999999999</v>
          </cell>
          <cell r="CL326">
            <v>0.45503213415543087</v>
          </cell>
          <cell r="DD326">
            <v>1.619</v>
          </cell>
          <cell r="DE326">
            <v>1.64256</v>
          </cell>
          <cell r="DF326">
            <v>1.62575</v>
          </cell>
          <cell r="DG326">
            <v>0.45861250890011362</v>
          </cell>
          <cell r="DZ326">
            <v>1.66032</v>
          </cell>
          <cell r="EA326">
            <v>1.63788</v>
          </cell>
          <cell r="EB326">
            <v>1.6378699999999999</v>
          </cell>
          <cell r="EC326">
            <v>0.43816214640068907</v>
          </cell>
          <cell r="ER326">
            <v>1.6338299999999999</v>
          </cell>
          <cell r="EV326">
            <v>0.47170437804244791</v>
          </cell>
        </row>
        <row r="327">
          <cell r="H327">
            <v>1.6294</v>
          </cell>
          <cell r="I327">
            <v>0.38871548191221628</v>
          </cell>
          <cell r="M327">
            <v>1.5995900000000001</v>
          </cell>
          <cell r="N327">
            <v>0.35727674555241506</v>
          </cell>
          <cell r="R327">
            <v>1.64974</v>
          </cell>
          <cell r="S327">
            <v>0.52080681933341921</v>
          </cell>
          <cell r="Y327">
            <v>1.6327799999999999</v>
          </cell>
          <cell r="Z327">
            <v>1.63751</v>
          </cell>
          <cell r="AB327">
            <v>0.37311304645282206</v>
          </cell>
          <cell r="AD327">
            <v>1.57959</v>
          </cell>
          <cell r="AE327">
            <v>1.60866</v>
          </cell>
          <cell r="AF327">
            <v>1.60449</v>
          </cell>
          <cell r="AL327">
            <v>1.61635</v>
          </cell>
          <cell r="AM327">
            <v>1.6461699999999999</v>
          </cell>
          <cell r="AN327">
            <v>1.6418900000000001</v>
          </cell>
          <cell r="AS327">
            <v>0.43961883234522325</v>
          </cell>
          <cell r="BC327">
            <v>1.6284799999999999</v>
          </cell>
          <cell r="BD327">
            <v>1.6226</v>
          </cell>
          <cell r="BE327">
            <v>1.6214900000000001</v>
          </cell>
          <cell r="BJ327">
            <v>0.46465414048335596</v>
          </cell>
          <cell r="CI327">
            <v>1.62768</v>
          </cell>
          <cell r="CJ327">
            <v>1.6115900000000001</v>
          </cell>
          <cell r="CK327">
            <v>1.6277200000000001</v>
          </cell>
          <cell r="CL327">
            <v>0.45642104950771589</v>
          </cell>
          <cell r="DD327">
            <v>1.6161099999999999</v>
          </cell>
          <cell r="DE327">
            <v>1.63954</v>
          </cell>
          <cell r="DF327">
            <v>1.6228100000000001</v>
          </cell>
          <cell r="DG327">
            <v>0.46061836576227755</v>
          </cell>
          <cell r="DZ327">
            <v>1.6571800000000001</v>
          </cell>
          <cell r="EA327">
            <v>1.6348499999999999</v>
          </cell>
          <cell r="EB327">
            <v>1.6348400000000001</v>
          </cell>
          <cell r="EC327">
            <v>0.43402458404062649</v>
          </cell>
          <cell r="ER327">
            <v>1.6308800000000001</v>
          </cell>
          <cell r="EV327">
            <v>0.47232651394346625</v>
          </cell>
        </row>
        <row r="328">
          <cell r="H328">
            <v>1.62643</v>
          </cell>
          <cell r="I328">
            <v>0.38239292977038097</v>
          </cell>
          <cell r="M328">
            <v>1.5967499999999999</v>
          </cell>
          <cell r="N328">
            <v>0.36299127333139225</v>
          </cell>
          <cell r="R328">
            <v>1.64669</v>
          </cell>
          <cell r="S328">
            <v>0.52185694750006562</v>
          </cell>
          <cell r="Y328">
            <v>1.62974</v>
          </cell>
          <cell r="Z328">
            <v>1.63445</v>
          </cell>
          <cell r="AB328">
            <v>0.37662067593546844</v>
          </cell>
          <cell r="AD328">
            <v>1.5768899999999999</v>
          </cell>
          <cell r="AE328">
            <v>1.60582</v>
          </cell>
          <cell r="AF328">
            <v>1.6016600000000001</v>
          </cell>
          <cell r="AL328">
            <v>1.61344</v>
          </cell>
          <cell r="AM328">
            <v>1.6431199999999999</v>
          </cell>
          <cell r="AN328">
            <v>1.6388499999999999</v>
          </cell>
          <cell r="AS328">
            <v>0.42896643510537125</v>
          </cell>
          <cell r="BC328">
            <v>1.62554</v>
          </cell>
          <cell r="BD328">
            <v>1.6196900000000001</v>
          </cell>
          <cell r="BE328">
            <v>1.6185799999999999</v>
          </cell>
          <cell r="BJ328">
            <v>0.46507591601363529</v>
          </cell>
          <cell r="CI328">
            <v>1.6247400000000001</v>
          </cell>
          <cell r="CJ328">
            <v>1.6087400000000001</v>
          </cell>
          <cell r="CK328">
            <v>1.6247799999999999</v>
          </cell>
          <cell r="CL328">
            <v>0.44949610568645326</v>
          </cell>
          <cell r="DD328">
            <v>1.6132299999999999</v>
          </cell>
          <cell r="DE328">
            <v>1.63653</v>
          </cell>
          <cell r="DF328">
            <v>1.6198999999999999</v>
          </cell>
          <cell r="DG328">
            <v>0.45998904110788885</v>
          </cell>
          <cell r="DZ328">
            <v>1.6540699999999999</v>
          </cell>
          <cell r="EA328">
            <v>1.63184</v>
          </cell>
          <cell r="EB328">
            <v>1.63184</v>
          </cell>
          <cell r="EC328">
            <v>0.43126112458047317</v>
          </cell>
          <cell r="ER328">
            <v>1.62795</v>
          </cell>
          <cell r="EV328">
            <v>0.46611322592204907</v>
          </cell>
        </row>
        <row r="329">
          <cell r="H329">
            <v>1.6234900000000001</v>
          </cell>
          <cell r="I329">
            <v>0.37809509128683416</v>
          </cell>
          <cell r="M329">
            <v>1.59392</v>
          </cell>
          <cell r="N329">
            <v>0.3520102860286034</v>
          </cell>
          <cell r="R329">
            <v>1.6436599999999999</v>
          </cell>
          <cell r="S329">
            <v>0.51246086815748271</v>
          </cell>
          <cell r="Y329">
            <v>1.6267199999999999</v>
          </cell>
          <cell r="Z329">
            <v>1.63141</v>
          </cell>
          <cell r="AB329">
            <v>0.376021392053838</v>
          </cell>
          <cell r="AD329">
            <v>1.5742</v>
          </cell>
          <cell r="AE329">
            <v>1.603</v>
          </cell>
          <cell r="AF329">
            <v>1.5988599999999999</v>
          </cell>
          <cell r="AL329">
            <v>1.6105499999999999</v>
          </cell>
          <cell r="AM329">
            <v>1.64009</v>
          </cell>
          <cell r="AN329">
            <v>1.63584</v>
          </cell>
          <cell r="AS329">
            <v>0.42957040456914619</v>
          </cell>
          <cell r="BC329">
            <v>1.62262</v>
          </cell>
          <cell r="BD329">
            <v>1.6167899999999999</v>
          </cell>
          <cell r="BE329">
            <v>1.6156900000000001</v>
          </cell>
          <cell r="BJ329">
            <v>0.46500836829732606</v>
          </cell>
          <cell r="CI329">
            <v>1.62182</v>
          </cell>
          <cell r="CJ329">
            <v>1.6059000000000001</v>
          </cell>
          <cell r="CK329">
            <v>1.62185</v>
          </cell>
          <cell r="CL329">
            <v>0.44977400792545197</v>
          </cell>
          <cell r="DD329">
            <v>1.6103799999999999</v>
          </cell>
          <cell r="DE329">
            <v>1.63354</v>
          </cell>
          <cell r="DF329">
            <v>1.6170100000000001</v>
          </cell>
          <cell r="DG329">
            <v>0.45317563925850735</v>
          </cell>
          <cell r="DZ329">
            <v>1.6509799999999999</v>
          </cell>
          <cell r="EA329">
            <v>1.62886</v>
          </cell>
          <cell r="EB329">
            <v>1.6288499999999999</v>
          </cell>
          <cell r="EC329">
            <v>0.42788431067264376</v>
          </cell>
          <cell r="ER329">
            <v>1.62504</v>
          </cell>
          <cell r="EV329">
            <v>0.4593288154992603</v>
          </cell>
        </row>
        <row r="330">
          <cell r="H330">
            <v>1.62056</v>
          </cell>
          <cell r="I330">
            <v>0.37667401629559727</v>
          </cell>
          <cell r="M330">
            <v>1.5911200000000001</v>
          </cell>
          <cell r="N330">
            <v>0.34662898427129107</v>
          </cell>
          <cell r="R330">
            <v>1.6406499999999999</v>
          </cell>
          <cell r="S330">
            <v>0.51211877358015023</v>
          </cell>
          <cell r="Y330">
            <v>1.6237299999999999</v>
          </cell>
          <cell r="Z330">
            <v>1.6284000000000001</v>
          </cell>
          <cell r="AB330">
            <v>0.37467796964874012</v>
          </cell>
          <cell r="AD330">
            <v>1.5715399999999999</v>
          </cell>
          <cell r="AE330">
            <v>1.6002000000000001</v>
          </cell>
          <cell r="AF330">
            <v>1.5960700000000001</v>
          </cell>
          <cell r="AL330">
            <v>1.60768</v>
          </cell>
          <cell r="AM330">
            <v>1.6370800000000001</v>
          </cell>
          <cell r="AN330">
            <v>1.6328499999999999</v>
          </cell>
          <cell r="AS330">
            <v>0.42955356921514642</v>
          </cell>
          <cell r="BC330">
            <v>1.61972</v>
          </cell>
          <cell r="BD330">
            <v>1.61392</v>
          </cell>
          <cell r="BE330">
            <v>1.6128199999999999</v>
          </cell>
          <cell r="BJ330">
            <v>0.45878385019615386</v>
          </cell>
          <cell r="CI330">
            <v>1.6189199999999999</v>
          </cell>
          <cell r="CJ330">
            <v>1.6030899999999999</v>
          </cell>
          <cell r="CK330">
            <v>1.6189499999999999</v>
          </cell>
          <cell r="CL330">
            <v>0.44169691587647719</v>
          </cell>
          <cell r="DD330">
            <v>1.60754</v>
          </cell>
          <cell r="DE330">
            <v>1.6305799999999999</v>
          </cell>
          <cell r="DF330">
            <v>1.6141399999999999</v>
          </cell>
          <cell r="DG330">
            <v>0.45342314463070466</v>
          </cell>
          <cell r="DZ330">
            <v>1.64791</v>
          </cell>
          <cell r="EA330">
            <v>1.6258999999999999</v>
          </cell>
          <cell r="EB330">
            <v>1.6258900000000001</v>
          </cell>
          <cell r="EC330">
            <v>0.42801707228878882</v>
          </cell>
          <cell r="ER330">
            <v>1.62215</v>
          </cell>
          <cell r="EV330">
            <v>0.45828051015561755</v>
          </cell>
        </row>
        <row r="331">
          <cell r="H331">
            <v>1.61765</v>
          </cell>
          <cell r="I331">
            <v>0.37454359328381592</v>
          </cell>
          <cell r="M331">
            <v>1.58833</v>
          </cell>
          <cell r="N331">
            <v>0.34074389608318434</v>
          </cell>
          <cell r="R331">
            <v>1.63767</v>
          </cell>
          <cell r="S331">
            <v>0.50743829691701769</v>
          </cell>
          <cell r="Y331">
            <v>1.6207499999999999</v>
          </cell>
          <cell r="Z331">
            <v>1.62541</v>
          </cell>
          <cell r="AB331">
            <v>0.36656220693886965</v>
          </cell>
          <cell r="AD331">
            <v>1.5688899999999999</v>
          </cell>
          <cell r="AE331">
            <v>1.5974200000000001</v>
          </cell>
          <cell r="AF331">
            <v>1.59331</v>
          </cell>
          <cell r="AL331">
            <v>1.60483</v>
          </cell>
          <cell r="AM331">
            <v>1.6341000000000001</v>
          </cell>
          <cell r="AN331">
            <v>1.62988</v>
          </cell>
          <cell r="AS331">
            <v>0.42123800190463356</v>
          </cell>
          <cell r="BC331">
            <v>1.6168499999999999</v>
          </cell>
          <cell r="BD331">
            <v>1.6110599999999999</v>
          </cell>
          <cell r="BE331">
            <v>1.6099699999999999</v>
          </cell>
          <cell r="BJ331">
            <v>0.45974440714058318</v>
          </cell>
          <cell r="CI331">
            <v>1.6160399999999999</v>
          </cell>
          <cell r="CJ331">
            <v>1.6003000000000001</v>
          </cell>
          <cell r="CK331">
            <v>1.6160699999999999</v>
          </cell>
          <cell r="CL331">
            <v>0.44496450107800456</v>
          </cell>
          <cell r="DD331">
            <v>1.60473</v>
          </cell>
          <cell r="DE331">
            <v>1.62764</v>
          </cell>
          <cell r="DF331">
            <v>1.6112899999999999</v>
          </cell>
          <cell r="DG331">
            <v>0.44750720684794132</v>
          </cell>
          <cell r="DZ331">
            <v>1.64486</v>
          </cell>
          <cell r="EA331">
            <v>1.62296</v>
          </cell>
          <cell r="EB331">
            <v>1.6229499999999999</v>
          </cell>
          <cell r="EC331">
            <v>0.42547583651519894</v>
          </cell>
          <cell r="ER331">
            <v>1.6192800000000001</v>
          </cell>
          <cell r="EV331">
            <v>0.45668269934884265</v>
          </cell>
        </row>
        <row r="332">
          <cell r="H332">
            <v>1.61477</v>
          </cell>
          <cell r="I332">
            <v>0.37789933849241564</v>
          </cell>
          <cell r="M332">
            <v>1.5855699999999999</v>
          </cell>
          <cell r="N332">
            <v>0.35026113899827571</v>
          </cell>
          <cell r="R332">
            <v>1.6347100000000001</v>
          </cell>
          <cell r="S332">
            <v>0.5118363724907482</v>
          </cell>
          <cell r="Y332">
            <v>1.6177999999999999</v>
          </cell>
          <cell r="Z332">
            <v>1.6224400000000001</v>
          </cell>
          <cell r="AB332">
            <v>0.37378906648100063</v>
          </cell>
          <cell r="AD332">
            <v>1.56626</v>
          </cell>
          <cell r="AE332">
            <v>1.59466</v>
          </cell>
          <cell r="AF332">
            <v>1.59056</v>
          </cell>
          <cell r="AL332">
            <v>1.6020000000000001</v>
          </cell>
          <cell r="AM332">
            <v>1.63113</v>
          </cell>
          <cell r="AN332">
            <v>1.62693</v>
          </cell>
          <cell r="AS332">
            <v>0.42217729857951802</v>
          </cell>
          <cell r="BC332">
            <v>1.61399</v>
          </cell>
          <cell r="BD332">
            <v>1.60823</v>
          </cell>
          <cell r="BE332">
            <v>1.60714</v>
          </cell>
          <cell r="BJ332">
            <v>0.45037908507383762</v>
          </cell>
          <cell r="CI332">
            <v>1.6131800000000001</v>
          </cell>
          <cell r="CJ332">
            <v>1.5975200000000001</v>
          </cell>
          <cell r="CK332">
            <v>1.61321</v>
          </cell>
          <cell r="CL332">
            <v>0.43579036157370687</v>
          </cell>
          <cell r="DD332">
            <v>1.6019300000000001</v>
          </cell>
          <cell r="DE332">
            <v>1.6247199999999999</v>
          </cell>
          <cell r="DF332">
            <v>1.60846</v>
          </cell>
          <cell r="DG332">
            <v>0.4508509027454366</v>
          </cell>
          <cell r="DZ332">
            <v>1.6418299999999999</v>
          </cell>
          <cell r="EA332">
            <v>1.6200399999999999</v>
          </cell>
          <cell r="EB332">
            <v>1.6200300000000001</v>
          </cell>
          <cell r="EC332">
            <v>0.42443593842667049</v>
          </cell>
          <cell r="ER332">
            <v>1.61643</v>
          </cell>
          <cell r="EV332">
            <v>0.45453549289176109</v>
          </cell>
        </row>
        <row r="333">
          <cell r="H333">
            <v>1.61191</v>
          </cell>
          <cell r="I333">
            <v>0.37082627131845847</v>
          </cell>
          <cell r="M333">
            <v>1.5828199999999999</v>
          </cell>
          <cell r="N333">
            <v>0.34305828622360757</v>
          </cell>
          <cell r="R333">
            <v>1.6317600000000001</v>
          </cell>
          <cell r="S333">
            <v>0.49967593758104556</v>
          </cell>
          <cell r="Y333">
            <v>1.61487</v>
          </cell>
          <cell r="Z333">
            <v>1.6194900000000001</v>
          </cell>
          <cell r="AB333">
            <v>0.37063537835546612</v>
          </cell>
          <cell r="AD333">
            <v>1.56365</v>
          </cell>
          <cell r="AE333">
            <v>1.5919099999999999</v>
          </cell>
          <cell r="AF333">
            <v>1.5878399999999999</v>
          </cell>
          <cell r="AL333">
            <v>1.5991899999999999</v>
          </cell>
          <cell r="AM333">
            <v>1.62819</v>
          </cell>
          <cell r="AN333">
            <v>1.6240000000000001</v>
          </cell>
          <cell r="AS333">
            <v>0.42457884101287924</v>
          </cell>
          <cell r="BC333">
            <v>1.6111500000000001</v>
          </cell>
          <cell r="BD333">
            <v>1.60541</v>
          </cell>
          <cell r="BE333">
            <v>1.60433</v>
          </cell>
          <cell r="BJ333">
            <v>0.45034787516606833</v>
          </cell>
          <cell r="CI333">
            <v>1.6103400000000001</v>
          </cell>
          <cell r="CJ333">
            <v>1.59477</v>
          </cell>
          <cell r="CK333">
            <v>1.6103700000000001</v>
          </cell>
          <cell r="CL333">
            <v>0.43236783154343428</v>
          </cell>
          <cell r="DD333">
            <v>1.5991599999999999</v>
          </cell>
          <cell r="DE333">
            <v>1.62182</v>
          </cell>
          <cell r="DF333">
            <v>1.60565</v>
          </cell>
          <cell r="DG333">
            <v>0.4438025497981446</v>
          </cell>
          <cell r="DZ333">
            <v>1.63883</v>
          </cell>
          <cell r="EA333">
            <v>1.61714</v>
          </cell>
          <cell r="EB333">
            <v>1.61713</v>
          </cell>
          <cell r="EC333">
            <v>0.41294360004906494</v>
          </cell>
          <cell r="ER333">
            <v>1.6135999999999999</v>
          </cell>
          <cell r="EV333">
            <v>0.45183904400603048</v>
          </cell>
        </row>
        <row r="334">
          <cell r="H334">
            <v>1.6090599999999999</v>
          </cell>
          <cell r="I334">
            <v>0.36659102873315419</v>
          </cell>
          <cell r="M334">
            <v>1.5801000000000001</v>
          </cell>
          <cell r="N334">
            <v>0.34152239482709845</v>
          </cell>
          <cell r="R334">
            <v>1.6288400000000001</v>
          </cell>
          <cell r="S334">
            <v>0.49296163606671328</v>
          </cell>
          <cell r="Y334">
            <v>1.6119600000000001</v>
          </cell>
          <cell r="Z334">
            <v>1.61656</v>
          </cell>
          <cell r="AB334">
            <v>0.3668821150955015</v>
          </cell>
          <cell r="AD334">
            <v>1.5610599999999999</v>
          </cell>
          <cell r="AE334">
            <v>1.5891900000000001</v>
          </cell>
          <cell r="AF334">
            <v>1.5851299999999999</v>
          </cell>
          <cell r="AL334">
            <v>1.5964100000000001</v>
          </cell>
          <cell r="AM334">
            <v>1.6252599999999999</v>
          </cell>
          <cell r="AN334">
            <v>1.6210899999999999</v>
          </cell>
          <cell r="AS334">
            <v>0.41666341544166485</v>
          </cell>
          <cell r="BC334">
            <v>1.6083400000000001</v>
          </cell>
          <cell r="BD334">
            <v>1.6026199999999999</v>
          </cell>
          <cell r="BE334">
            <v>1.60154</v>
          </cell>
          <cell r="BJ334">
            <v>0.44626858808394232</v>
          </cell>
          <cell r="CI334">
            <v>1.6075200000000001</v>
          </cell>
          <cell r="CJ334">
            <v>1.5920399999999999</v>
          </cell>
          <cell r="CK334">
            <v>1.60755</v>
          </cell>
          <cell r="CL334">
            <v>0.43608334944322813</v>
          </cell>
          <cell r="DD334">
            <v>1.5964</v>
          </cell>
          <cell r="DE334">
            <v>1.61893</v>
          </cell>
          <cell r="DF334">
            <v>1.60286</v>
          </cell>
          <cell r="DG334">
            <v>0.43416642147353635</v>
          </cell>
          <cell r="DZ334">
            <v>1.63585</v>
          </cell>
          <cell r="EA334">
            <v>1.61426</v>
          </cell>
          <cell r="EB334">
            <v>1.61425</v>
          </cell>
          <cell r="EC334">
            <v>0.41483125416541533</v>
          </cell>
          <cell r="ER334">
            <v>1.6108</v>
          </cell>
          <cell r="EV334">
            <v>0.45480446849333056</v>
          </cell>
        </row>
        <row r="335">
          <cell r="H335">
            <v>1.6062399999999999</v>
          </cell>
          <cell r="I335">
            <v>0.36452819048382601</v>
          </cell>
          <cell r="M335">
            <v>1.5773900000000001</v>
          </cell>
          <cell r="N335">
            <v>0.33950446842290205</v>
          </cell>
          <cell r="R335">
            <v>1.6259399999999999</v>
          </cell>
          <cell r="S335">
            <v>0.50164289918108729</v>
          </cell>
          <cell r="Y335">
            <v>1.60907</v>
          </cell>
          <cell r="Z335">
            <v>1.61365</v>
          </cell>
          <cell r="AB335">
            <v>0.36888835120674202</v>
          </cell>
          <cell r="AD335">
            <v>1.5584800000000001</v>
          </cell>
          <cell r="AE335">
            <v>1.58649</v>
          </cell>
          <cell r="AF335">
            <v>1.5824400000000001</v>
          </cell>
          <cell r="AL335">
            <v>1.5936399999999999</v>
          </cell>
          <cell r="AM335">
            <v>1.62236</v>
          </cell>
          <cell r="AN335">
            <v>1.6182000000000001</v>
          </cell>
          <cell r="AS335">
            <v>0.42006351785528473</v>
          </cell>
          <cell r="BC335">
            <v>1.60554</v>
          </cell>
          <cell r="BD335">
            <v>1.5998399999999999</v>
          </cell>
          <cell r="BE335">
            <v>1.59877</v>
          </cell>
          <cell r="BJ335">
            <v>0.43965078315144623</v>
          </cell>
          <cell r="CI335">
            <v>1.6047199999999999</v>
          </cell>
          <cell r="CJ335">
            <v>1.5893200000000001</v>
          </cell>
          <cell r="CK335">
            <v>1.6047499999999999</v>
          </cell>
          <cell r="CL335">
            <v>0.42945560364593405</v>
          </cell>
          <cell r="DD335">
            <v>1.5936600000000001</v>
          </cell>
          <cell r="DE335">
            <v>1.6160699999999999</v>
          </cell>
          <cell r="DF335">
            <v>1.60009</v>
          </cell>
          <cell r="DG335">
            <v>0.44005952234260626</v>
          </cell>
          <cell r="DZ335">
            <v>1.6328800000000001</v>
          </cell>
          <cell r="EA335">
            <v>1.6113999999999999</v>
          </cell>
          <cell r="EB335">
            <v>1.6113900000000001</v>
          </cell>
          <cell r="EC335">
            <v>0.41200328011181675</v>
          </cell>
          <cell r="ER335">
            <v>1.6080099999999999</v>
          </cell>
          <cell r="EV335">
            <v>0.4510209225851991</v>
          </cell>
        </row>
        <row r="336">
          <cell r="H336">
            <v>1.6034299999999999</v>
          </cell>
          <cell r="I336">
            <v>0.36530518712774018</v>
          </cell>
          <cell r="M336">
            <v>1.5747</v>
          </cell>
          <cell r="N336">
            <v>0.33684480361984015</v>
          </cell>
          <cell r="R336">
            <v>1.6230599999999999</v>
          </cell>
          <cell r="S336">
            <v>0.49359243446844836</v>
          </cell>
          <cell r="Y336">
            <v>1.6062000000000001</v>
          </cell>
          <cell r="Z336">
            <v>1.61077</v>
          </cell>
          <cell r="AB336">
            <v>0.35416255518039286</v>
          </cell>
          <cell r="AD336">
            <v>1.55592</v>
          </cell>
          <cell r="AE336">
            <v>1.5838099999999999</v>
          </cell>
          <cell r="AF336">
            <v>1.5797699999999999</v>
          </cell>
          <cell r="AL336">
            <v>1.5908899999999999</v>
          </cell>
          <cell r="AM336">
            <v>1.61948</v>
          </cell>
          <cell r="AN336">
            <v>1.6153299999999999</v>
          </cell>
          <cell r="AS336">
            <v>0.41311010543343407</v>
          </cell>
          <cell r="BC336">
            <v>1.60276</v>
          </cell>
          <cell r="BD336">
            <v>1.5970899999999999</v>
          </cell>
          <cell r="BE336">
            <v>1.59602</v>
          </cell>
          <cell r="BJ336">
            <v>0.442305807276</v>
          </cell>
          <cell r="CI336">
            <v>1.6019399999999999</v>
          </cell>
          <cell r="CJ336">
            <v>1.58663</v>
          </cell>
          <cell r="CK336">
            <v>1.6019699999999999</v>
          </cell>
          <cell r="CL336">
            <v>0.42651921379821545</v>
          </cell>
          <cell r="DD336">
            <v>1.5909500000000001</v>
          </cell>
          <cell r="DE336">
            <v>1.6132299999999999</v>
          </cell>
          <cell r="DF336">
            <v>1.59734</v>
          </cell>
          <cell r="DG336">
            <v>0.43770765373096765</v>
          </cell>
          <cell r="DZ336">
            <v>1.6299399999999999</v>
          </cell>
          <cell r="EA336">
            <v>1.60856</v>
          </cell>
          <cell r="EB336">
            <v>1.60856</v>
          </cell>
          <cell r="EC336">
            <v>0.41269650472197661</v>
          </cell>
          <cell r="ER336">
            <v>1.60524</v>
          </cell>
          <cell r="EV336">
            <v>0.44326721683907166</v>
          </cell>
        </row>
        <row r="337">
          <cell r="H337">
            <v>1.6006499999999999</v>
          </cell>
          <cell r="I337">
            <v>0.36190014308679075</v>
          </cell>
          <cell r="M337">
            <v>1.5720400000000001</v>
          </cell>
          <cell r="N337">
            <v>0.33990736055766746</v>
          </cell>
          <cell r="R337">
            <v>1.6202000000000001</v>
          </cell>
          <cell r="S337">
            <v>0.49120314206962945</v>
          </cell>
          <cell r="Y337">
            <v>1.6033500000000001</v>
          </cell>
          <cell r="Z337">
            <v>1.6079000000000001</v>
          </cell>
          <cell r="AB337">
            <v>0.35500245939790176</v>
          </cell>
          <cell r="AD337">
            <v>1.55339</v>
          </cell>
          <cell r="AE337">
            <v>1.58114</v>
          </cell>
          <cell r="AF337">
            <v>1.5771200000000001</v>
          </cell>
          <cell r="AL337">
            <v>1.58816</v>
          </cell>
          <cell r="AM337">
            <v>1.6166199999999999</v>
          </cell>
          <cell r="AN337">
            <v>1.61249</v>
          </cell>
          <cell r="AS337">
            <v>0.407620319121893</v>
          </cell>
          <cell r="BC337">
            <v>1.6</v>
          </cell>
          <cell r="BD337">
            <v>1.5943499999999999</v>
          </cell>
          <cell r="BE337">
            <v>1.5932900000000001</v>
          </cell>
          <cell r="BJ337">
            <v>0.4368177633864434</v>
          </cell>
          <cell r="CI337">
            <v>1.59918</v>
          </cell>
          <cell r="CJ337">
            <v>1.58395</v>
          </cell>
          <cell r="CK337">
            <v>1.59921</v>
          </cell>
          <cell r="CL337">
            <v>0.42093315307845103</v>
          </cell>
          <cell r="DD337">
            <v>1.5882499999999999</v>
          </cell>
          <cell r="DE337">
            <v>1.6104099999999999</v>
          </cell>
          <cell r="DF337">
            <v>1.5946</v>
          </cell>
          <cell r="DG337">
            <v>0.42850402348881822</v>
          </cell>
          <cell r="DZ337">
            <v>1.6270199999999999</v>
          </cell>
          <cell r="EA337">
            <v>1.6057399999999999</v>
          </cell>
          <cell r="EB337">
            <v>1.6057399999999999</v>
          </cell>
          <cell r="EC337">
            <v>0.40517050343735761</v>
          </cell>
          <cell r="ER337">
            <v>1.6024799999999999</v>
          </cell>
          <cell r="EV337">
            <v>0.43215350239611539</v>
          </cell>
        </row>
        <row r="338">
          <cell r="H338">
            <v>1.59789</v>
          </cell>
          <cell r="I338">
            <v>0.36757662649233858</v>
          </cell>
          <cell r="M338">
            <v>1.5693900000000001</v>
          </cell>
          <cell r="N338">
            <v>0.33597690440068106</v>
          </cell>
          <cell r="R338">
            <v>1.6173599999999999</v>
          </cell>
          <cell r="S338">
            <v>0.48816202473744852</v>
          </cell>
          <cell r="Y338">
            <v>1.6005199999999999</v>
          </cell>
          <cell r="Z338">
            <v>1.6050599999999999</v>
          </cell>
          <cell r="AB338">
            <v>0.34887445128117811</v>
          </cell>
          <cell r="AD338">
            <v>1.5508599999999999</v>
          </cell>
          <cell r="AE338">
            <v>1.5784899999999999</v>
          </cell>
          <cell r="AF338">
            <v>1.5744899999999999</v>
          </cell>
          <cell r="AL338">
            <v>1.58545</v>
          </cell>
          <cell r="AM338">
            <v>1.6137699999999999</v>
          </cell>
          <cell r="AN338">
            <v>1.6096600000000001</v>
          </cell>
          <cell r="AS338">
            <v>0.41152334212002373</v>
          </cell>
          <cell r="BC338">
            <v>1.5972599999999999</v>
          </cell>
          <cell r="BD338">
            <v>1.5916300000000001</v>
          </cell>
          <cell r="BE338">
            <v>1.5905800000000001</v>
          </cell>
          <cell r="BJ338">
            <v>0.43083282041700421</v>
          </cell>
          <cell r="CI338">
            <v>1.5964400000000001</v>
          </cell>
          <cell r="CJ338">
            <v>1.5812900000000001</v>
          </cell>
          <cell r="CK338">
            <v>1.5964700000000001</v>
          </cell>
          <cell r="CL338">
            <v>0.41908593253880966</v>
          </cell>
          <cell r="DD338">
            <v>1.5855699999999999</v>
          </cell>
          <cell r="DE338">
            <v>1.60761</v>
          </cell>
          <cell r="DF338">
            <v>1.59189</v>
          </cell>
          <cell r="DG338">
            <v>0.42509137395452257</v>
          </cell>
          <cell r="DZ338">
            <v>1.6241300000000001</v>
          </cell>
          <cell r="EA338">
            <v>1.6029500000000001</v>
          </cell>
          <cell r="EB338">
            <v>1.60294</v>
          </cell>
          <cell r="EC338">
            <v>0.40675395018974214</v>
          </cell>
          <cell r="ER338">
            <v>1.59975</v>
          </cell>
          <cell r="EV338">
            <v>0.43950659892733057</v>
          </cell>
        </row>
        <row r="339">
          <cell r="H339">
            <v>1.59514</v>
          </cell>
          <cell r="I339">
            <v>0.35657066967442752</v>
          </cell>
          <cell r="M339">
            <v>1.5667599999999999</v>
          </cell>
          <cell r="N339">
            <v>0.32818459286820811</v>
          </cell>
          <cell r="R339">
            <v>1.6145400000000001</v>
          </cell>
          <cell r="S339">
            <v>0.48446948746239116</v>
          </cell>
          <cell r="Y339">
            <v>1.59772</v>
          </cell>
          <cell r="Z339">
            <v>1.60223</v>
          </cell>
          <cell r="AB339">
            <v>0.35481127312064764</v>
          </cell>
          <cell r="AD339">
            <v>1.54836</v>
          </cell>
          <cell r="AE339">
            <v>1.5758700000000001</v>
          </cell>
          <cell r="AF339">
            <v>1.5718799999999999</v>
          </cell>
          <cell r="AL339">
            <v>1.5827599999999999</v>
          </cell>
          <cell r="AM339">
            <v>1.6109500000000001</v>
          </cell>
          <cell r="AN339">
            <v>1.6068499999999999</v>
          </cell>
          <cell r="AS339">
            <v>0.40287842676911545</v>
          </cell>
          <cell r="BC339">
            <v>1.5945400000000001</v>
          </cell>
          <cell r="BD339">
            <v>1.58893</v>
          </cell>
          <cell r="BE339">
            <v>1.58788</v>
          </cell>
          <cell r="BJ339">
            <v>0.43420820065676047</v>
          </cell>
          <cell r="CI339">
            <v>1.59372</v>
          </cell>
          <cell r="CJ339">
            <v>1.5786500000000001</v>
          </cell>
          <cell r="CK339">
            <v>1.59375</v>
          </cell>
          <cell r="CL339">
            <v>0.41670182516395649</v>
          </cell>
          <cell r="DD339">
            <v>1.58291</v>
          </cell>
          <cell r="DE339">
            <v>1.60483</v>
          </cell>
          <cell r="DF339">
            <v>1.5891999999999999</v>
          </cell>
          <cell r="DG339">
            <v>0.42541174094679057</v>
          </cell>
          <cell r="DZ339">
            <v>1.6212500000000001</v>
          </cell>
          <cell r="EA339">
            <v>1.6001700000000001</v>
          </cell>
          <cell r="EB339">
            <v>1.60016</v>
          </cell>
          <cell r="EC339">
            <v>0.40020634393567178</v>
          </cell>
          <cell r="ER339">
            <v>1.59704</v>
          </cell>
          <cell r="EV339">
            <v>0.43995202599012018</v>
          </cell>
        </row>
        <row r="340">
          <cell r="H340">
            <v>1.5924199999999999</v>
          </cell>
          <cell r="I340">
            <v>0.35760915633509249</v>
          </cell>
          <cell r="M340">
            <v>1.5641499999999999</v>
          </cell>
          <cell r="N340">
            <v>0.32953783409550574</v>
          </cell>
          <cell r="R340">
            <v>1.61174</v>
          </cell>
          <cell r="S340">
            <v>0.48649166223380114</v>
          </cell>
          <cell r="Y340">
            <v>1.59493</v>
          </cell>
          <cell r="Z340">
            <v>1.5994299999999999</v>
          </cell>
          <cell r="AB340">
            <v>0.35392168379799749</v>
          </cell>
          <cell r="AD340">
            <v>1.5458700000000001</v>
          </cell>
          <cell r="AE340">
            <v>1.5732600000000001</v>
          </cell>
          <cell r="AF340">
            <v>1.56928</v>
          </cell>
          <cell r="AL340">
            <v>1.5800799999999999</v>
          </cell>
          <cell r="AM340">
            <v>1.60815</v>
          </cell>
          <cell r="AN340">
            <v>1.6040700000000001</v>
          </cell>
          <cell r="AS340">
            <v>0.40003795384024876</v>
          </cell>
          <cell r="BC340">
            <v>1.5918399999999999</v>
          </cell>
          <cell r="BD340">
            <v>1.5862499999999999</v>
          </cell>
          <cell r="BE340">
            <v>1.58521</v>
          </cell>
          <cell r="BJ340">
            <v>0.42937775387819066</v>
          </cell>
          <cell r="CI340">
            <v>1.59101</v>
          </cell>
          <cell r="CJ340">
            <v>1.57603</v>
          </cell>
          <cell r="CK340">
            <v>1.59104</v>
          </cell>
          <cell r="CL340">
            <v>0.41173102595570832</v>
          </cell>
          <cell r="DD340">
            <v>1.58026</v>
          </cell>
          <cell r="DE340">
            <v>1.6020700000000001</v>
          </cell>
          <cell r="DF340">
            <v>1.5865199999999999</v>
          </cell>
          <cell r="DG340">
            <v>0.41886340548691336</v>
          </cell>
          <cell r="DZ340">
            <v>1.61839</v>
          </cell>
          <cell r="EA340">
            <v>1.59741</v>
          </cell>
          <cell r="EB340">
            <v>1.5973999999999999</v>
          </cell>
          <cell r="EC340">
            <v>0.40073740239443545</v>
          </cell>
          <cell r="ER340">
            <v>1.5943400000000001</v>
          </cell>
          <cell r="EV340">
            <v>0.42380115532858476</v>
          </cell>
        </row>
        <row r="341">
          <cell r="H341">
            <v>1.58971</v>
          </cell>
          <cell r="I341">
            <v>0.35171168310510481</v>
          </cell>
          <cell r="M341">
            <v>1.56155</v>
          </cell>
          <cell r="N341">
            <v>0.32386739975964751</v>
          </cell>
          <cell r="R341">
            <v>1.6089599999999999</v>
          </cell>
          <cell r="S341">
            <v>0.48150802867219511</v>
          </cell>
          <cell r="Y341">
            <v>1.59216</v>
          </cell>
          <cell r="Z341">
            <v>1.5966499999999999</v>
          </cell>
          <cell r="AB341">
            <v>0.34266718713071853</v>
          </cell>
          <cell r="AD341">
            <v>1.5434000000000001</v>
          </cell>
          <cell r="AE341">
            <v>1.5706599999999999</v>
          </cell>
          <cell r="AF341">
            <v>1.5667</v>
          </cell>
          <cell r="AL341">
            <v>1.5774300000000001</v>
          </cell>
          <cell r="AM341">
            <v>1.60537</v>
          </cell>
          <cell r="AN341">
            <v>1.6012999999999999</v>
          </cell>
          <cell r="AS341">
            <v>0.39880772715705781</v>
          </cell>
          <cell r="BC341">
            <v>1.5891599999999999</v>
          </cell>
          <cell r="BD341">
            <v>1.5835900000000001</v>
          </cell>
          <cell r="BE341">
            <v>1.5825499999999999</v>
          </cell>
          <cell r="BJ341">
            <v>0.42838985722704059</v>
          </cell>
          <cell r="CI341">
            <v>1.58833</v>
          </cell>
          <cell r="CJ341">
            <v>1.57342</v>
          </cell>
          <cell r="CK341">
            <v>1.58836</v>
          </cell>
          <cell r="CL341">
            <v>0.40829652363250091</v>
          </cell>
          <cell r="DD341">
            <v>1.5776399999999999</v>
          </cell>
          <cell r="DE341">
            <v>1.5993299999999999</v>
          </cell>
          <cell r="DF341">
            <v>1.58386</v>
          </cell>
          <cell r="DG341">
            <v>0.41600933453511679</v>
          </cell>
          <cell r="DZ341">
            <v>1.61555</v>
          </cell>
          <cell r="EA341">
            <v>1.59467</v>
          </cell>
          <cell r="EB341">
            <v>1.59466</v>
          </cell>
          <cell r="EC341">
            <v>0.39518662436499596</v>
          </cell>
          <cell r="ER341">
            <v>1.5916699999999999</v>
          </cell>
          <cell r="EV341">
            <v>0.42960458677354652</v>
          </cell>
        </row>
        <row r="342">
          <cell r="H342">
            <v>1.5870299999999999</v>
          </cell>
          <cell r="I342">
            <v>0.35145344468534567</v>
          </cell>
          <cell r="M342">
            <v>1.55898</v>
          </cell>
          <cell r="N342">
            <v>0.32078125990087081</v>
          </cell>
          <cell r="R342">
            <v>1.6062000000000001</v>
          </cell>
          <cell r="S342">
            <v>0.47249808363014623</v>
          </cell>
          <cell r="Y342">
            <v>1.58941</v>
          </cell>
          <cell r="Z342">
            <v>1.59388</v>
          </cell>
          <cell r="AB342">
            <v>0.34705883173602459</v>
          </cell>
          <cell r="AD342">
            <v>1.54095</v>
          </cell>
          <cell r="AE342">
            <v>1.56809</v>
          </cell>
          <cell r="AF342">
            <v>1.5641400000000001</v>
          </cell>
          <cell r="AL342">
            <v>1.5747899999999999</v>
          </cell>
          <cell r="AM342">
            <v>1.6026100000000001</v>
          </cell>
          <cell r="AN342">
            <v>1.5985499999999999</v>
          </cell>
          <cell r="AS342">
            <v>0.39279628233335195</v>
          </cell>
          <cell r="BC342">
            <v>1.5865</v>
          </cell>
          <cell r="BD342">
            <v>1.5809500000000001</v>
          </cell>
          <cell r="BE342">
            <v>1.5799099999999999</v>
          </cell>
          <cell r="BJ342">
            <v>0.4226255182446792</v>
          </cell>
          <cell r="CI342">
            <v>1.5856600000000001</v>
          </cell>
          <cell r="CJ342">
            <v>1.57084</v>
          </cell>
          <cell r="CK342">
            <v>1.58569</v>
          </cell>
          <cell r="CL342">
            <v>0.40870899415912376</v>
          </cell>
          <cell r="DD342">
            <v>1.5750299999999999</v>
          </cell>
          <cell r="DE342">
            <v>1.5966100000000001</v>
          </cell>
          <cell r="DF342">
            <v>1.5812200000000001</v>
          </cell>
          <cell r="DG342">
            <v>0.41268634795166292</v>
          </cell>
          <cell r="DZ342">
            <v>1.61273</v>
          </cell>
          <cell r="EA342">
            <v>1.59195</v>
          </cell>
          <cell r="EB342">
            <v>1.5919399999999999</v>
          </cell>
          <cell r="EC342">
            <v>0.38693137433543079</v>
          </cell>
          <cell r="ER342">
            <v>1.58901</v>
          </cell>
          <cell r="EV342">
            <v>0.41881057975179381</v>
          </cell>
        </row>
        <row r="343">
          <cell r="H343">
            <v>1.58436</v>
          </cell>
          <cell r="I343">
            <v>0.34423911418612896</v>
          </cell>
          <cell r="M343">
            <v>1.5564199999999999</v>
          </cell>
          <cell r="N343">
            <v>0.32043886847632486</v>
          </cell>
          <cell r="R343">
            <v>1.6034600000000001</v>
          </cell>
          <cell r="S343">
            <v>0.47262107989110014</v>
          </cell>
          <cell r="Y343">
            <v>1.5866800000000001</v>
          </cell>
          <cell r="Z343">
            <v>1.59114</v>
          </cell>
          <cell r="AB343">
            <v>0.33466209107690936</v>
          </cell>
          <cell r="AD343">
            <v>1.5385200000000001</v>
          </cell>
          <cell r="AE343">
            <v>1.5655300000000001</v>
          </cell>
          <cell r="AF343">
            <v>1.5616000000000001</v>
          </cell>
          <cell r="AL343">
            <v>1.5721799999999999</v>
          </cell>
          <cell r="AM343">
            <v>1.5998600000000001</v>
          </cell>
          <cell r="AN343">
            <v>1.59582</v>
          </cell>
          <cell r="AS343">
            <v>0.39819416404451857</v>
          </cell>
          <cell r="BC343">
            <v>1.58385</v>
          </cell>
          <cell r="BD343">
            <v>1.57833</v>
          </cell>
          <cell r="BE343">
            <v>1.5772900000000001</v>
          </cell>
          <cell r="BJ343">
            <v>0.42073271382792043</v>
          </cell>
          <cell r="CI343">
            <v>1.5830200000000001</v>
          </cell>
          <cell r="CJ343">
            <v>1.5682700000000001</v>
          </cell>
          <cell r="CK343">
            <v>1.5830500000000001</v>
          </cell>
          <cell r="CL343">
            <v>0.40638250190649927</v>
          </cell>
          <cell r="DD343">
            <v>1.5724400000000001</v>
          </cell>
          <cell r="DE343">
            <v>1.5939000000000001</v>
          </cell>
          <cell r="DF343">
            <v>1.5786</v>
          </cell>
          <cell r="DG343">
            <v>0.41101067153404003</v>
          </cell>
          <cell r="DZ343">
            <v>1.6099300000000001</v>
          </cell>
          <cell r="EA343">
            <v>1.5892500000000001</v>
          </cell>
          <cell r="EB343">
            <v>1.58924</v>
          </cell>
          <cell r="EC343">
            <v>0.39215746111764815</v>
          </cell>
          <cell r="ER343">
            <v>1.5863700000000001</v>
          </cell>
          <cell r="EV343">
            <v>0.42372857883399284</v>
          </cell>
        </row>
        <row r="344">
          <cell r="H344">
            <v>1.5817099999999999</v>
          </cell>
          <cell r="I344">
            <v>0.34285138341094701</v>
          </cell>
          <cell r="M344">
            <v>1.5538799999999999</v>
          </cell>
          <cell r="N344">
            <v>0.31630474328836478</v>
          </cell>
          <cell r="R344">
            <v>1.6007400000000001</v>
          </cell>
          <cell r="S344">
            <v>0.4785226635406481</v>
          </cell>
          <cell r="Y344">
            <v>1.5839700000000001</v>
          </cell>
          <cell r="Z344">
            <v>1.5884100000000001</v>
          </cell>
          <cell r="AB344">
            <v>0.33793495351419622</v>
          </cell>
          <cell r="AD344">
            <v>1.5361</v>
          </cell>
          <cell r="AE344">
            <v>1.5629900000000001</v>
          </cell>
          <cell r="AF344">
            <v>1.55907</v>
          </cell>
          <cell r="AL344">
            <v>1.56958</v>
          </cell>
          <cell r="AM344">
            <v>1.59714</v>
          </cell>
          <cell r="AN344">
            <v>1.59311</v>
          </cell>
          <cell r="AS344">
            <v>0.39752904404100065</v>
          </cell>
          <cell r="BC344">
            <v>1.5812200000000001</v>
          </cell>
          <cell r="BD344">
            <v>1.57572</v>
          </cell>
          <cell r="BE344">
            <v>1.5746899999999999</v>
          </cell>
          <cell r="BJ344">
            <v>0.416243128090521</v>
          </cell>
          <cell r="CI344">
            <v>1.58039</v>
          </cell>
          <cell r="CJ344">
            <v>1.56572</v>
          </cell>
          <cell r="CK344">
            <v>1.5804199999999999</v>
          </cell>
          <cell r="CL344">
            <v>0.40792932289313022</v>
          </cell>
          <cell r="DD344">
            <v>1.5698700000000001</v>
          </cell>
          <cell r="DE344">
            <v>1.5912200000000001</v>
          </cell>
          <cell r="DF344">
            <v>1.5760000000000001</v>
          </cell>
          <cell r="DG344">
            <v>0.40876148038471172</v>
          </cell>
          <cell r="DZ344">
            <v>1.6071500000000001</v>
          </cell>
          <cell r="EA344">
            <v>1.58656</v>
          </cell>
          <cell r="EB344">
            <v>1.58656</v>
          </cell>
          <cell r="EC344">
            <v>0.38496939921994766</v>
          </cell>
          <cell r="ER344">
            <v>1.58375</v>
          </cell>
          <cell r="EV344">
            <v>0.41834377811134082</v>
          </cell>
        </row>
        <row r="345">
          <cell r="H345">
            <v>1.57908</v>
          </cell>
          <cell r="I345">
            <v>0.3408219740834717</v>
          </cell>
          <cell r="M345">
            <v>1.5513600000000001</v>
          </cell>
          <cell r="N345">
            <v>0.32134394658189791</v>
          </cell>
          <cell r="R345">
            <v>1.5980300000000001</v>
          </cell>
          <cell r="S345">
            <v>0.46779086166437445</v>
          </cell>
          <cell r="Y345">
            <v>1.58128</v>
          </cell>
          <cell r="Z345">
            <v>1.58571</v>
          </cell>
          <cell r="AB345">
            <v>0.3308626211577792</v>
          </cell>
          <cell r="AD345">
            <v>1.5337000000000001</v>
          </cell>
          <cell r="AE345">
            <v>1.56047</v>
          </cell>
          <cell r="AF345">
            <v>1.5565599999999999</v>
          </cell>
          <cell r="AL345">
            <v>1.5669999999999999</v>
          </cell>
          <cell r="AM345">
            <v>1.59443</v>
          </cell>
          <cell r="AN345">
            <v>1.5904199999999999</v>
          </cell>
          <cell r="AS345">
            <v>0.39424324625514373</v>
          </cell>
          <cell r="BC345">
            <v>1.5786199999999999</v>
          </cell>
          <cell r="BD345">
            <v>1.5731299999999999</v>
          </cell>
          <cell r="BE345">
            <v>1.5721099999999999</v>
          </cell>
          <cell r="BJ345">
            <v>0.41554741051430533</v>
          </cell>
          <cell r="CI345">
            <v>1.5777699999999999</v>
          </cell>
          <cell r="CJ345">
            <v>1.56318</v>
          </cell>
          <cell r="CK345">
            <v>1.5778099999999999</v>
          </cell>
          <cell r="CL345">
            <v>0.40257658895348492</v>
          </cell>
          <cell r="DD345">
            <v>1.56732</v>
          </cell>
          <cell r="DE345">
            <v>1.5885499999999999</v>
          </cell>
          <cell r="DF345">
            <v>1.57342</v>
          </cell>
          <cell r="DG345">
            <v>0.41036808251360135</v>
          </cell>
          <cell r="DZ345">
            <v>1.60439</v>
          </cell>
          <cell r="EA345">
            <v>1.5839000000000001</v>
          </cell>
          <cell r="EB345">
            <v>1.58389</v>
          </cell>
          <cell r="EC345">
            <v>0.37934529955019336</v>
          </cell>
          <cell r="ER345">
            <v>1.5811500000000001</v>
          </cell>
          <cell r="EV345">
            <v>0.42225101578408086</v>
          </cell>
        </row>
        <row r="346">
          <cell r="H346">
            <v>1.57647</v>
          </cell>
          <cell r="I346">
            <v>0.34466117746667635</v>
          </cell>
          <cell r="M346">
            <v>1.5488500000000001</v>
          </cell>
          <cell r="N346">
            <v>0.309559270186055</v>
          </cell>
          <cell r="R346">
            <v>1.59534</v>
          </cell>
          <cell r="S346">
            <v>0.46619564923355838</v>
          </cell>
          <cell r="Y346">
            <v>1.5786100000000001</v>
          </cell>
          <cell r="Z346">
            <v>1.5830200000000001</v>
          </cell>
          <cell r="AB346">
            <v>0.33950418007622218</v>
          </cell>
          <cell r="AD346">
            <v>1.5313099999999999</v>
          </cell>
          <cell r="AE346">
            <v>1.5579700000000001</v>
          </cell>
          <cell r="AF346">
            <v>1.5540700000000001</v>
          </cell>
          <cell r="AL346">
            <v>1.56443</v>
          </cell>
          <cell r="AM346">
            <v>1.5917399999999999</v>
          </cell>
          <cell r="AN346">
            <v>1.58775</v>
          </cell>
          <cell r="AS346">
            <v>0.39046767985251307</v>
          </cell>
          <cell r="BC346">
            <v>1.57602</v>
          </cell>
          <cell r="BD346">
            <v>1.57056</v>
          </cell>
          <cell r="BE346">
            <v>1.5695399999999999</v>
          </cell>
          <cell r="BJ346">
            <v>0.41235996985489187</v>
          </cell>
          <cell r="CI346">
            <v>1.57518</v>
          </cell>
          <cell r="CJ346">
            <v>1.56067</v>
          </cell>
          <cell r="CK346">
            <v>1.57521</v>
          </cell>
          <cell r="CL346">
            <v>0.4053326205173402</v>
          </cell>
          <cell r="DD346">
            <v>1.5647800000000001</v>
          </cell>
          <cell r="DE346">
            <v>1.5859000000000001</v>
          </cell>
          <cell r="DF346">
            <v>1.5708500000000001</v>
          </cell>
          <cell r="DG346">
            <v>0.40720688917539327</v>
          </cell>
          <cell r="DZ346">
            <v>1.60165</v>
          </cell>
          <cell r="EA346">
            <v>1.58125</v>
          </cell>
          <cell r="EB346">
            <v>1.58125</v>
          </cell>
          <cell r="EC346">
            <v>0.38511180823963542</v>
          </cell>
          <cell r="ER346">
            <v>1.57856</v>
          </cell>
          <cell r="EV346">
            <v>0.41599017635718383</v>
          </cell>
        </row>
        <row r="347">
          <cell r="H347">
            <v>1.5738700000000001</v>
          </cell>
          <cell r="I347">
            <v>0.34152433920930925</v>
          </cell>
          <cell r="M347">
            <v>1.54637</v>
          </cell>
          <cell r="N347">
            <v>0.32002322898905255</v>
          </cell>
          <cell r="R347">
            <v>1.5926800000000001</v>
          </cell>
          <cell r="S347">
            <v>0.46048771294238122</v>
          </cell>
          <cell r="Y347">
            <v>1.57596</v>
          </cell>
          <cell r="Z347">
            <v>1.5803499999999999</v>
          </cell>
          <cell r="AB347">
            <v>0.33133515843664085</v>
          </cell>
          <cell r="AD347">
            <v>1.52894</v>
          </cell>
          <cell r="AE347">
            <v>1.55548</v>
          </cell>
          <cell r="AF347">
            <v>1.5516000000000001</v>
          </cell>
          <cell r="AL347">
            <v>1.56189</v>
          </cell>
          <cell r="AM347">
            <v>1.58907</v>
          </cell>
          <cell r="AN347">
            <v>1.5850900000000001</v>
          </cell>
          <cell r="AS347">
            <v>0.37853529176556933</v>
          </cell>
          <cell r="BC347">
            <v>1.57345</v>
          </cell>
          <cell r="BD347">
            <v>1.5680099999999999</v>
          </cell>
          <cell r="BE347">
            <v>1.5669900000000001</v>
          </cell>
          <cell r="BJ347">
            <v>0.41298134568590328</v>
          </cell>
          <cell r="CI347">
            <v>1.5726100000000001</v>
          </cell>
          <cell r="CJ347">
            <v>1.5581700000000001</v>
          </cell>
          <cell r="CK347">
            <v>1.57264</v>
          </cell>
          <cell r="CL347">
            <v>0.39776216964582112</v>
          </cell>
          <cell r="DD347">
            <v>1.56226</v>
          </cell>
          <cell r="DE347">
            <v>1.58327</v>
          </cell>
          <cell r="DF347">
            <v>1.5683</v>
          </cell>
          <cell r="DG347">
            <v>0.39807117938628345</v>
          </cell>
          <cell r="DZ347">
            <v>1.59893</v>
          </cell>
          <cell r="EA347">
            <v>1.57863</v>
          </cell>
          <cell r="EB347">
            <v>1.5786199999999999</v>
          </cell>
          <cell r="EC347">
            <v>0.38270350832725342</v>
          </cell>
          <cell r="ER347">
            <v>1.57599</v>
          </cell>
          <cell r="EV347">
            <v>0.40922341723215183</v>
          </cell>
        </row>
        <row r="348">
          <cell r="H348">
            <v>1.5712999999999999</v>
          </cell>
          <cell r="I348">
            <v>0.34411353663266198</v>
          </cell>
          <cell r="M348">
            <v>1.5439000000000001</v>
          </cell>
          <cell r="N348">
            <v>0.3136624442177105</v>
          </cell>
          <cell r="R348">
            <v>1.5900300000000001</v>
          </cell>
          <cell r="S348">
            <v>0.46409571484895551</v>
          </cell>
          <cell r="Y348">
            <v>1.5733299999999999</v>
          </cell>
          <cell r="Z348">
            <v>1.5777000000000001</v>
          </cell>
          <cell r="AB348">
            <v>0.32910880451386682</v>
          </cell>
          <cell r="AD348">
            <v>1.5265899999999999</v>
          </cell>
          <cell r="AE348">
            <v>1.55301</v>
          </cell>
          <cell r="AF348">
            <v>1.54914</v>
          </cell>
          <cell r="AL348">
            <v>1.5593600000000001</v>
          </cell>
          <cell r="AM348">
            <v>1.5864199999999999</v>
          </cell>
          <cell r="AN348">
            <v>1.58246</v>
          </cell>
          <cell r="AS348">
            <v>0.37799147578909675</v>
          </cell>
          <cell r="BC348">
            <v>1.5708899999999999</v>
          </cell>
          <cell r="BD348">
            <v>1.5654699999999999</v>
          </cell>
          <cell r="BE348">
            <v>1.56446</v>
          </cell>
          <cell r="BJ348">
            <v>0.40889031386570629</v>
          </cell>
          <cell r="CI348">
            <v>1.5700499999999999</v>
          </cell>
          <cell r="CJ348">
            <v>1.55569</v>
          </cell>
          <cell r="CK348">
            <v>1.5700799999999999</v>
          </cell>
          <cell r="CL348">
            <v>0.39740580668423675</v>
          </cell>
          <cell r="DD348">
            <v>1.55976</v>
          </cell>
          <cell r="DE348">
            <v>1.58066</v>
          </cell>
          <cell r="DF348">
            <v>1.5657700000000001</v>
          </cell>
          <cell r="DG348">
            <v>0.40037509642343316</v>
          </cell>
          <cell r="DZ348">
            <v>1.59623</v>
          </cell>
          <cell r="EA348">
            <v>1.57602</v>
          </cell>
          <cell r="EB348">
            <v>1.5760099999999999</v>
          </cell>
          <cell r="EC348">
            <v>0.37977554197299312</v>
          </cell>
          <cell r="ER348">
            <v>1.5734399999999999</v>
          </cell>
          <cell r="EV348">
            <v>0.41175148089167557</v>
          </cell>
        </row>
        <row r="349">
          <cell r="H349">
            <v>1.56874</v>
          </cell>
          <cell r="I349">
            <v>0.33648976975886313</v>
          </cell>
          <cell r="M349">
            <v>1.54145</v>
          </cell>
          <cell r="N349">
            <v>0.31335119918396437</v>
          </cell>
          <cell r="R349">
            <v>1.5873999999999999</v>
          </cell>
          <cell r="S349">
            <v>0.45732906182371913</v>
          </cell>
          <cell r="Y349">
            <v>1.5707100000000001</v>
          </cell>
          <cell r="Z349">
            <v>1.57507</v>
          </cell>
          <cell r="AB349">
            <v>0.33628318798450962</v>
          </cell>
          <cell r="AD349">
            <v>1.5242500000000001</v>
          </cell>
          <cell r="AE349">
            <v>1.5505599999999999</v>
          </cell>
          <cell r="AF349">
            <v>1.5467</v>
          </cell>
          <cell r="AL349">
            <v>1.5568500000000001</v>
          </cell>
          <cell r="AM349">
            <v>1.58379</v>
          </cell>
          <cell r="AN349">
            <v>1.5798399999999999</v>
          </cell>
          <cell r="AS349">
            <v>0.37700372580573571</v>
          </cell>
          <cell r="BC349">
            <v>1.56836</v>
          </cell>
          <cell r="BD349">
            <v>1.5629500000000001</v>
          </cell>
          <cell r="BE349">
            <v>1.5619499999999999</v>
          </cell>
          <cell r="BJ349">
            <v>0.41080439111818023</v>
          </cell>
          <cell r="CI349">
            <v>1.56751</v>
          </cell>
          <cell r="CJ349">
            <v>1.55322</v>
          </cell>
          <cell r="CK349">
            <v>1.5675399999999999</v>
          </cell>
          <cell r="CL349">
            <v>0.3943898731930684</v>
          </cell>
          <cell r="DD349">
            <v>1.55728</v>
          </cell>
          <cell r="DE349">
            <v>1.57806</v>
          </cell>
          <cell r="DF349">
            <v>1.56325</v>
          </cell>
          <cell r="DG349">
            <v>0.39792683120176697</v>
          </cell>
          <cell r="DZ349">
            <v>1.59354</v>
          </cell>
          <cell r="EA349">
            <v>1.5734300000000001</v>
          </cell>
          <cell r="EB349">
            <v>1.57342</v>
          </cell>
          <cell r="EC349">
            <v>0.37638224342417814</v>
          </cell>
          <cell r="ER349">
            <v>1.5709</v>
          </cell>
          <cell r="EV349">
            <v>0.40410951136804485</v>
          </cell>
        </row>
        <row r="350">
          <cell r="H350">
            <v>1.5662</v>
          </cell>
          <cell r="I350">
            <v>0.33800355782154234</v>
          </cell>
          <cell r="M350">
            <v>1.53901</v>
          </cell>
          <cell r="N350">
            <v>0.30596671322569158</v>
          </cell>
          <cell r="R350">
            <v>1.5847800000000001</v>
          </cell>
          <cell r="S350">
            <v>0.45987998992402801</v>
          </cell>
          <cell r="Y350">
            <v>1.5681099999999999</v>
          </cell>
          <cell r="Z350">
            <v>1.57246</v>
          </cell>
          <cell r="AB350">
            <v>0.32661466789507543</v>
          </cell>
          <cell r="AD350">
            <v>1.52193</v>
          </cell>
          <cell r="AE350">
            <v>1.5481199999999999</v>
          </cell>
          <cell r="AF350">
            <v>1.5442800000000001</v>
          </cell>
          <cell r="AL350">
            <v>1.5543499999999999</v>
          </cell>
          <cell r="AM350">
            <v>1.58118</v>
          </cell>
          <cell r="AN350">
            <v>1.57724</v>
          </cell>
          <cell r="AS350">
            <v>0.37550394023466716</v>
          </cell>
          <cell r="BC350">
            <v>1.5658300000000001</v>
          </cell>
          <cell r="BD350">
            <v>1.5604499999999999</v>
          </cell>
          <cell r="BE350">
            <v>1.55945</v>
          </cell>
          <cell r="BJ350">
            <v>0.40039863255736385</v>
          </cell>
          <cell r="CI350">
            <v>1.56498</v>
          </cell>
          <cell r="CJ350">
            <v>1.55077</v>
          </cell>
          <cell r="CK350">
            <v>1.56501</v>
          </cell>
          <cell r="CL350">
            <v>0.38770872059434858</v>
          </cell>
          <cell r="DD350">
            <v>1.55481</v>
          </cell>
          <cell r="DE350">
            <v>1.5754900000000001</v>
          </cell>
          <cell r="DF350">
            <v>1.5607500000000001</v>
          </cell>
          <cell r="DG350">
            <v>0.38950171676299661</v>
          </cell>
          <cell r="DZ350">
            <v>1.5908800000000001</v>
          </cell>
          <cell r="EA350">
            <v>1.5708500000000001</v>
          </cell>
          <cell r="EB350">
            <v>1.5708500000000001</v>
          </cell>
          <cell r="EC350">
            <v>0.37459305037090829</v>
          </cell>
          <cell r="ER350">
            <v>1.56839</v>
          </cell>
          <cell r="EV350">
            <v>0.40234111816328522</v>
          </cell>
        </row>
        <row r="351">
          <cell r="H351">
            <v>1.5636699999999999</v>
          </cell>
          <cell r="I351">
            <v>0.3325020100910514</v>
          </cell>
          <cell r="M351">
            <v>1.5365899999999999</v>
          </cell>
          <cell r="N351">
            <v>0.29798912184064719</v>
          </cell>
          <cell r="R351">
            <v>1.58219</v>
          </cell>
          <cell r="S351">
            <v>0.45837837604434384</v>
          </cell>
          <cell r="Y351">
            <v>1.5655300000000001</v>
          </cell>
          <cell r="Z351">
            <v>1.56986</v>
          </cell>
          <cell r="AB351">
            <v>0.32292073440043367</v>
          </cell>
          <cell r="AD351">
            <v>1.51962</v>
          </cell>
          <cell r="AE351">
            <v>1.5457000000000001</v>
          </cell>
          <cell r="AF351">
            <v>1.5418700000000001</v>
          </cell>
          <cell r="AL351">
            <v>1.5518799999999999</v>
          </cell>
          <cell r="AM351">
            <v>1.5785800000000001</v>
          </cell>
          <cell r="AN351">
            <v>1.5746599999999999</v>
          </cell>
          <cell r="AS351">
            <v>0.3778773291316373</v>
          </cell>
          <cell r="BC351">
            <v>1.5633300000000001</v>
          </cell>
          <cell r="BD351">
            <v>1.5579700000000001</v>
          </cell>
          <cell r="BE351">
            <v>1.55697</v>
          </cell>
          <cell r="BJ351">
            <v>0.39930651531405736</v>
          </cell>
          <cell r="CI351">
            <v>1.5624800000000001</v>
          </cell>
          <cell r="CJ351">
            <v>1.54834</v>
          </cell>
          <cell r="CK351">
            <v>1.5625100000000001</v>
          </cell>
          <cell r="CL351">
            <v>0.39239981357996889</v>
          </cell>
          <cell r="DD351">
            <v>1.55236</v>
          </cell>
          <cell r="DE351">
            <v>1.5729299999999999</v>
          </cell>
          <cell r="DF351">
            <v>1.55827</v>
          </cell>
          <cell r="DG351">
            <v>0.39479462593994263</v>
          </cell>
          <cell r="DZ351">
            <v>1.58823</v>
          </cell>
          <cell r="EA351">
            <v>1.5683</v>
          </cell>
          <cell r="EB351">
            <v>1.56829</v>
          </cell>
          <cell r="EC351">
            <v>0.37231855903163691</v>
          </cell>
          <cell r="ER351">
            <v>1.56589</v>
          </cell>
          <cell r="EV351">
            <v>0.41002506587117793</v>
          </cell>
        </row>
        <row r="352">
          <cell r="H352">
            <v>1.5611699999999999</v>
          </cell>
          <cell r="I352">
            <v>0.32957994517213152</v>
          </cell>
          <cell r="M352">
            <v>1.5341899999999999</v>
          </cell>
          <cell r="N352">
            <v>0.30276601491774358</v>
          </cell>
          <cell r="R352">
            <v>1.57961</v>
          </cell>
          <cell r="S352">
            <v>0.44995769021571874</v>
          </cell>
          <cell r="Y352">
            <v>1.56297</v>
          </cell>
          <cell r="Z352">
            <v>1.56728</v>
          </cell>
          <cell r="AB352">
            <v>0.31869594154687597</v>
          </cell>
          <cell r="AD352">
            <v>1.5173300000000001</v>
          </cell>
          <cell r="AE352">
            <v>1.5432900000000001</v>
          </cell>
          <cell r="AF352">
            <v>1.53948</v>
          </cell>
          <cell r="AL352">
            <v>1.54942</v>
          </cell>
          <cell r="AM352">
            <v>1.5760000000000001</v>
          </cell>
          <cell r="AN352">
            <v>1.57209</v>
          </cell>
          <cell r="AS352">
            <v>0.36783182549759985</v>
          </cell>
          <cell r="BC352">
            <v>1.56084</v>
          </cell>
          <cell r="BD352">
            <v>1.5555000000000001</v>
          </cell>
          <cell r="BE352">
            <v>1.5545100000000001</v>
          </cell>
          <cell r="BJ352">
            <v>0.4022103044525327</v>
          </cell>
          <cell r="CI352">
            <v>1.55999</v>
          </cell>
          <cell r="CJ352">
            <v>1.54592</v>
          </cell>
          <cell r="CK352">
            <v>1.56002</v>
          </cell>
          <cell r="CL352">
            <v>0.38256603745190354</v>
          </cell>
          <cell r="DD352">
            <v>1.54992</v>
          </cell>
          <cell r="DE352">
            <v>1.5703800000000001</v>
          </cell>
          <cell r="DF352">
            <v>1.5558099999999999</v>
          </cell>
          <cell r="DG352">
            <v>0.39313281593078564</v>
          </cell>
          <cell r="DZ352">
            <v>1.5855999999999999</v>
          </cell>
          <cell r="EA352">
            <v>1.56576</v>
          </cell>
          <cell r="EB352">
            <v>1.56575</v>
          </cell>
          <cell r="EC352">
            <v>0.37173585860550418</v>
          </cell>
          <cell r="ER352">
            <v>1.5633999999999999</v>
          </cell>
          <cell r="EV352">
            <v>0.40102425861143765</v>
          </cell>
        </row>
        <row r="353">
          <cell r="H353">
            <v>1.5586800000000001</v>
          </cell>
          <cell r="I353">
            <v>0.33598191463202198</v>
          </cell>
          <cell r="M353">
            <v>1.5318000000000001</v>
          </cell>
          <cell r="N353">
            <v>0.29377762346238789</v>
          </cell>
          <cell r="R353">
            <v>1.5770500000000001</v>
          </cell>
          <cell r="S353">
            <v>0.44742904332650824</v>
          </cell>
          <cell r="Y353">
            <v>1.56043</v>
          </cell>
          <cell r="Z353">
            <v>1.5647200000000001</v>
          </cell>
          <cell r="AB353">
            <v>0.32048757328473343</v>
          </cell>
          <cell r="AD353">
            <v>1.51505</v>
          </cell>
          <cell r="AE353">
            <v>1.5408999999999999</v>
          </cell>
          <cell r="AF353">
            <v>1.5370999999999999</v>
          </cell>
          <cell r="AL353">
            <v>1.54697</v>
          </cell>
          <cell r="AM353">
            <v>1.5734399999999999</v>
          </cell>
          <cell r="AN353">
            <v>1.5695399999999999</v>
          </cell>
          <cell r="AS353">
            <v>0.36928747153042174</v>
          </cell>
          <cell r="BC353">
            <v>1.55837</v>
          </cell>
          <cell r="BD353">
            <v>1.55305</v>
          </cell>
          <cell r="BE353">
            <v>1.55206</v>
          </cell>
          <cell r="BJ353">
            <v>0.40033339539746748</v>
          </cell>
          <cell r="CI353">
            <v>1.55751</v>
          </cell>
          <cell r="CJ353">
            <v>1.54352</v>
          </cell>
          <cell r="CK353">
            <v>1.5575399999999999</v>
          </cell>
          <cell r="CL353">
            <v>0.3821394483622953</v>
          </cell>
          <cell r="DD353">
            <v>1.5475099999999999</v>
          </cell>
          <cell r="DE353">
            <v>1.56786</v>
          </cell>
          <cell r="DF353">
            <v>1.5533600000000001</v>
          </cell>
          <cell r="DG353">
            <v>0.3898457426130264</v>
          </cell>
          <cell r="DZ353">
            <v>1.5829899999999999</v>
          </cell>
          <cell r="EA353">
            <v>1.56324</v>
          </cell>
          <cell r="EB353">
            <v>1.5632299999999999</v>
          </cell>
          <cell r="EC353">
            <v>0.3706290347307295</v>
          </cell>
          <cell r="ER353">
            <v>1.56094</v>
          </cell>
          <cell r="EV353">
            <v>0.39792860207210623</v>
          </cell>
        </row>
        <row r="354">
          <cell r="H354">
            <v>1.5562</v>
          </cell>
          <cell r="I354">
            <v>0.32559756132433115</v>
          </cell>
          <cell r="M354">
            <v>1.5294300000000001</v>
          </cell>
          <cell r="N354">
            <v>0.29758406748525701</v>
          </cell>
          <cell r="R354">
            <v>1.5745</v>
          </cell>
          <cell r="S354">
            <v>0.4477347050086955</v>
          </cell>
          <cell r="Y354">
            <v>1.5579000000000001</v>
          </cell>
          <cell r="Z354">
            <v>1.5621799999999999</v>
          </cell>
          <cell r="AB354">
            <v>0.31534885189499207</v>
          </cell>
          <cell r="AD354">
            <v>1.5127900000000001</v>
          </cell>
          <cell r="AE354">
            <v>1.53853</v>
          </cell>
          <cell r="AF354">
            <v>1.53474</v>
          </cell>
          <cell r="AL354">
            <v>1.54454</v>
          </cell>
          <cell r="AM354">
            <v>1.5709</v>
          </cell>
          <cell r="AN354">
            <v>1.56701</v>
          </cell>
          <cell r="AS354">
            <v>0.37023738269437168</v>
          </cell>
          <cell r="BC354">
            <v>1.55592</v>
          </cell>
          <cell r="BD354">
            <v>1.55061</v>
          </cell>
          <cell r="BE354">
            <v>1.5496300000000001</v>
          </cell>
          <cell r="BJ354">
            <v>0.39041120632421489</v>
          </cell>
          <cell r="CI354">
            <v>1.5550600000000001</v>
          </cell>
          <cell r="CJ354">
            <v>1.54114</v>
          </cell>
          <cell r="CK354">
            <v>1.5550900000000001</v>
          </cell>
          <cell r="CL354">
            <v>0.38007000788198297</v>
          </cell>
          <cell r="DD354">
            <v>1.5450999999999999</v>
          </cell>
          <cell r="DE354">
            <v>1.56535</v>
          </cell>
          <cell r="DF354">
            <v>1.5509299999999999</v>
          </cell>
          <cell r="DG354">
            <v>0.37963496085757775</v>
          </cell>
          <cell r="DZ354">
            <v>1.58039</v>
          </cell>
          <cell r="EA354">
            <v>1.56073</v>
          </cell>
          <cell r="EB354">
            <v>1.56073</v>
          </cell>
          <cell r="EC354">
            <v>0.36693512257457428</v>
          </cell>
          <cell r="ER354">
            <v>1.5584899999999999</v>
          </cell>
          <cell r="EV354">
            <v>0.39448314190271283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0720A-7FA7-DD4B-A87D-33F50D9D7962}">
  <dimension ref="A1:Y352"/>
  <sheetViews>
    <sheetView zoomScale="125" workbookViewId="0">
      <selection activeCell="V17" sqref="V17"/>
    </sheetView>
  </sheetViews>
  <sheetFormatPr baseColWidth="10" defaultRowHeight="15" x14ac:dyDescent="0.2"/>
  <cols>
    <col min="1" max="1" width="10.83203125" style="111"/>
    <col min="2" max="12" width="10.83203125" style="109"/>
    <col min="13" max="13" width="19.33203125" style="109" bestFit="1" customWidth="1"/>
    <col min="14" max="15" width="10.83203125" style="109"/>
    <col min="16" max="18" width="10.83203125" style="104"/>
    <col min="19" max="19" width="14.6640625" style="104" bestFit="1" customWidth="1"/>
    <col min="20" max="16384" width="10.83203125" style="104"/>
  </cols>
  <sheetData>
    <row r="1" spans="1:24" x14ac:dyDescent="0.2">
      <c r="A1" s="111" t="str">
        <f>'13c-beta'!A3</f>
        <v>temp_C</v>
      </c>
      <c r="B1" s="109" t="str">
        <f>'13c-beta'!E3</f>
        <v>co2_g</v>
      </c>
      <c r="C1" s="109" t="str">
        <f>'13c-beta'!F3</f>
        <v>ch4_g</v>
      </c>
      <c r="D1" s="109" t="str">
        <f>'13c-beta'!G3</f>
        <v>co2</v>
      </c>
      <c r="E1" s="109" t="str">
        <f>'13c-beta'!H3</f>
        <v>chomfr</v>
      </c>
      <c r="F1" s="109" t="str">
        <f>'13c-beta'!I3</f>
        <v>choh4mpt</v>
      </c>
      <c r="G1" s="109" t="str">
        <f>'13c-beta'!J3</f>
        <v>chh4mpt</v>
      </c>
      <c r="H1" s="109" t="str">
        <f>'13c-beta'!K3</f>
        <v>ch2h4mpt</v>
      </c>
      <c r="I1" s="109" t="str">
        <f>'13c-beta'!L3</f>
        <v>ch3h4mpt</v>
      </c>
      <c r="J1" s="109" t="str">
        <f>'13c-beta'!M3</f>
        <v>ch3scom</v>
      </c>
      <c r="K1" s="109" t="str">
        <f>'13c-beta'!N3</f>
        <v>methanol</v>
      </c>
      <c r="L1" s="109" t="str">
        <f>'13c-beta'!O3</f>
        <v>acetate_CH3</v>
      </c>
      <c r="M1" s="109" t="str">
        <f>'13c-beta'!P3</f>
        <v>acetylpo4_CH3</v>
      </c>
      <c r="N1" s="109" t="str">
        <f>'13c-beta'!Q3</f>
        <v>acetylcoA_CH3</v>
      </c>
      <c r="O1" s="109" t="str">
        <f>'13c-beta'!R3</f>
        <v>acetate_COO</v>
      </c>
      <c r="P1" s="109" t="str">
        <f>'13c-beta'!S3</f>
        <v>acetylcoA_COO</v>
      </c>
      <c r="Q1" s="109" t="str">
        <f>'13c-beta'!T3</f>
        <v>ch4</v>
      </c>
    </row>
    <row r="2" spans="1:24" x14ac:dyDescent="0.2">
      <c r="A2" s="111">
        <f>'13c-beta'!A5</f>
        <v>0</v>
      </c>
      <c r="B2" s="109">
        <f>'13c-beta'!E5</f>
        <v>1.2245699999999999</v>
      </c>
      <c r="C2" s="109">
        <f>'13c-beta'!F5</f>
        <v>1.13252</v>
      </c>
      <c r="D2" s="109">
        <f>'13c-beta'!G5</f>
        <v>1.2172000000000001</v>
      </c>
      <c r="E2" s="109">
        <f>'13c-beta'!H5</f>
        <v>1.2066300000000001</v>
      </c>
      <c r="F2" s="109">
        <f>'13c-beta'!I5</f>
        <v>1.1997199999999999</v>
      </c>
      <c r="G2" s="109">
        <f>'13c-beta'!J5</f>
        <v>1.20444</v>
      </c>
      <c r="H2" s="109">
        <f>'13c-beta'!K5</f>
        <v>1.18161</v>
      </c>
      <c r="I2" s="109">
        <f>'13c-beta'!L5</f>
        <v>1.1599299999999999</v>
      </c>
      <c r="J2" s="109">
        <f>'13c-beta'!M5</f>
        <v>1.13662</v>
      </c>
      <c r="K2" s="109">
        <f>'13c-beta'!N5</f>
        <v>1.1605399999999999</v>
      </c>
      <c r="L2" s="109">
        <f>'13c-beta'!O5</f>
        <v>1.1550800000000001</v>
      </c>
      <c r="M2" s="109">
        <f>'13c-beta'!P5</f>
        <v>1.1515299999999999</v>
      </c>
      <c r="N2" s="109">
        <f>'13c-beta'!Q5</f>
        <v>1.1555800000000001</v>
      </c>
      <c r="O2" s="109">
        <f>'13c-beta'!R5</f>
        <v>1.2085300000000001</v>
      </c>
      <c r="P2" s="103">
        <f>'13c-beta'!S5</f>
        <v>1.1812</v>
      </c>
      <c r="Q2" s="109">
        <f>'13c-beta'!T5</f>
        <v>1.13487</v>
      </c>
      <c r="S2" s="112"/>
      <c r="T2" s="112"/>
      <c r="U2" s="112"/>
      <c r="V2" s="112"/>
      <c r="W2" s="112"/>
      <c r="X2" s="112"/>
    </row>
    <row r="3" spans="1:24" x14ac:dyDescent="0.2">
      <c r="A3" s="111">
        <f>'13c-beta'!A6</f>
        <v>2</v>
      </c>
      <c r="B3" s="109">
        <f>'13c-beta'!E6</f>
        <v>1.2222</v>
      </c>
      <c r="C3" s="109">
        <f>'13c-beta'!F6</f>
        <v>1.13127</v>
      </c>
      <c r="D3" s="109">
        <f>'13c-beta'!G6</f>
        <v>1.2149000000000001</v>
      </c>
      <c r="E3" s="109">
        <f>'13c-beta'!H6</f>
        <v>1.2043900000000001</v>
      </c>
      <c r="F3" s="109">
        <f>'13c-beta'!I6</f>
        <v>1.1975100000000001</v>
      </c>
      <c r="G3" s="109">
        <f>'13c-beta'!J6</f>
        <v>1.20217</v>
      </c>
      <c r="H3" s="109">
        <f>'13c-beta'!K6</f>
        <v>1.1795800000000001</v>
      </c>
      <c r="I3" s="109">
        <f>'13c-beta'!L6</f>
        <v>1.1582300000000001</v>
      </c>
      <c r="J3" s="109">
        <f>'13c-beta'!M6</f>
        <v>1.1351899999999999</v>
      </c>
      <c r="K3" s="109">
        <f>'13c-beta'!N6</f>
        <v>1.15889</v>
      </c>
      <c r="L3" s="109">
        <f>'13c-beta'!O6</f>
        <v>1.15344</v>
      </c>
      <c r="M3" s="109">
        <f>'13c-beta'!P6</f>
        <v>1.1499299999999999</v>
      </c>
      <c r="N3" s="109">
        <f>'13c-beta'!Q6</f>
        <v>1.15394</v>
      </c>
      <c r="O3" s="109">
        <f>'13c-beta'!R6</f>
        <v>1.20618</v>
      </c>
      <c r="P3" s="103">
        <f>'13c-beta'!S6</f>
        <v>1.1791400000000001</v>
      </c>
      <c r="Q3" s="109">
        <f>'13c-beta'!T6</f>
        <v>1.1335900000000001</v>
      </c>
      <c r="S3" s="113"/>
      <c r="T3" s="114"/>
      <c r="U3" s="114"/>
      <c r="V3" s="114"/>
      <c r="W3" s="114"/>
      <c r="X3" s="115"/>
    </row>
    <row r="4" spans="1:24" x14ac:dyDescent="0.2">
      <c r="A4" s="111">
        <f>'13c-beta'!A7</f>
        <v>4</v>
      </c>
      <c r="B4" s="109">
        <f>'13c-beta'!E7</f>
        <v>1.21987</v>
      </c>
      <c r="C4" s="109">
        <f>'13c-beta'!F7</f>
        <v>1.1300300000000001</v>
      </c>
      <c r="D4" s="109">
        <f>'13c-beta'!G7</f>
        <v>1.2126399999999999</v>
      </c>
      <c r="E4" s="109">
        <f>'13c-beta'!H7</f>
        <v>1.2021900000000001</v>
      </c>
      <c r="F4" s="109">
        <f>'13c-beta'!I7</f>
        <v>1.1953499999999999</v>
      </c>
      <c r="G4" s="109">
        <f>'13c-beta'!J7</f>
        <v>1.19994</v>
      </c>
      <c r="H4" s="109">
        <f>'13c-beta'!K7</f>
        <v>1.1775800000000001</v>
      </c>
      <c r="I4" s="109">
        <f>'13c-beta'!L7</f>
        <v>1.15656</v>
      </c>
      <c r="J4" s="109">
        <f>'13c-beta'!M7</f>
        <v>1.1337900000000001</v>
      </c>
      <c r="K4" s="109">
        <f>'13c-beta'!N7</f>
        <v>1.15727</v>
      </c>
      <c r="L4" s="109">
        <f>'13c-beta'!O7</f>
        <v>1.1518299999999999</v>
      </c>
      <c r="M4" s="109">
        <f>'13c-beta'!P7</f>
        <v>1.14836</v>
      </c>
      <c r="N4" s="109">
        <f>'13c-beta'!Q7</f>
        <v>1.15232</v>
      </c>
      <c r="O4" s="109">
        <f>'13c-beta'!R7</f>
        <v>1.2038599999999999</v>
      </c>
      <c r="P4" s="103">
        <f>'13c-beta'!S7</f>
        <v>1.1771199999999999</v>
      </c>
      <c r="Q4" s="109">
        <f>'13c-beta'!T7</f>
        <v>1.1323399999999999</v>
      </c>
      <c r="S4" s="113"/>
      <c r="T4" s="114"/>
      <c r="U4" s="114"/>
      <c r="V4" s="114"/>
      <c r="W4" s="114"/>
      <c r="X4" s="115"/>
    </row>
    <row r="5" spans="1:24" x14ac:dyDescent="0.2">
      <c r="A5" s="111">
        <f>'13c-beta'!A8</f>
        <v>6</v>
      </c>
      <c r="B5" s="109">
        <f>'13c-beta'!E8</f>
        <v>1.2175800000000001</v>
      </c>
      <c r="C5" s="109">
        <f>'13c-beta'!F8</f>
        <v>1.1288100000000001</v>
      </c>
      <c r="D5" s="109">
        <f>'13c-beta'!G8</f>
        <v>1.2104200000000001</v>
      </c>
      <c r="E5" s="109">
        <f>'13c-beta'!H8</f>
        <v>1.2000299999999999</v>
      </c>
      <c r="F5" s="109">
        <f>'13c-beta'!I8</f>
        <v>1.1932199999999999</v>
      </c>
      <c r="G5" s="109">
        <f>'13c-beta'!J8</f>
        <v>1.1977500000000001</v>
      </c>
      <c r="H5" s="109">
        <f>'13c-beta'!K8</f>
        <v>1.17561</v>
      </c>
      <c r="I5" s="109">
        <f>'13c-beta'!L8</f>
        <v>1.1549199999999999</v>
      </c>
      <c r="J5" s="109">
        <f>'13c-beta'!M8</f>
        <v>1.1324000000000001</v>
      </c>
      <c r="K5" s="109">
        <f>'13c-beta'!N8</f>
        <v>1.15568</v>
      </c>
      <c r="L5" s="109">
        <f>'13c-beta'!O8</f>
        <v>1.15025</v>
      </c>
      <c r="M5" s="109">
        <f>'13c-beta'!P8</f>
        <v>1.1468100000000001</v>
      </c>
      <c r="N5" s="109">
        <f>'13c-beta'!Q8</f>
        <v>1.15073</v>
      </c>
      <c r="O5" s="109">
        <f>'13c-beta'!R8</f>
        <v>1.2015899999999999</v>
      </c>
      <c r="P5" s="103">
        <f>'13c-beta'!S8</f>
        <v>1.17513</v>
      </c>
      <c r="Q5" s="109">
        <f>'13c-beta'!T8</f>
        <v>1.1311</v>
      </c>
      <c r="S5" s="113"/>
      <c r="T5" s="114"/>
      <c r="U5" s="114"/>
      <c r="V5" s="114"/>
      <c r="W5" s="114"/>
      <c r="X5" s="115"/>
    </row>
    <row r="6" spans="1:24" x14ac:dyDescent="0.2">
      <c r="A6" s="111">
        <f>'13c-beta'!A9</f>
        <v>8</v>
      </c>
      <c r="B6" s="109">
        <f>'13c-beta'!E9</f>
        <v>1.21532</v>
      </c>
      <c r="C6" s="109">
        <f>'13c-beta'!F9</f>
        <v>1.12761</v>
      </c>
      <c r="D6" s="109">
        <f>'13c-beta'!G9</f>
        <v>1.2082299999999999</v>
      </c>
      <c r="E6" s="109">
        <f>'13c-beta'!H9</f>
        <v>1.19791</v>
      </c>
      <c r="F6" s="109">
        <f>'13c-beta'!I9</f>
        <v>1.19113</v>
      </c>
      <c r="G6" s="109">
        <f>'13c-beta'!J9</f>
        <v>1.1955899999999999</v>
      </c>
      <c r="H6" s="109">
        <f>'13c-beta'!K9</f>
        <v>1.1736800000000001</v>
      </c>
      <c r="I6" s="109">
        <f>'13c-beta'!L9</f>
        <v>1.1533</v>
      </c>
      <c r="J6" s="109">
        <f>'13c-beta'!M9</f>
        <v>1.13104</v>
      </c>
      <c r="K6" s="109">
        <f>'13c-beta'!N9</f>
        <v>1.15411</v>
      </c>
      <c r="L6" s="109">
        <f>'13c-beta'!O9</f>
        <v>1.14869</v>
      </c>
      <c r="M6" s="109">
        <f>'13c-beta'!P9</f>
        <v>1.1453</v>
      </c>
      <c r="N6" s="109">
        <f>'13c-beta'!Q9</f>
        <v>1.14917</v>
      </c>
      <c r="O6" s="109">
        <f>'13c-beta'!R9</f>
        <v>1.1993499999999999</v>
      </c>
      <c r="P6" s="103">
        <f>'13c-beta'!S9</f>
        <v>1.1731799999999999</v>
      </c>
      <c r="Q6" s="109">
        <f>'13c-beta'!T9</f>
        <v>1.12988</v>
      </c>
      <c r="S6" s="113"/>
      <c r="T6" s="114"/>
      <c r="U6" s="114"/>
      <c r="V6" s="114"/>
      <c r="W6" s="114"/>
      <c r="X6" s="115"/>
    </row>
    <row r="7" spans="1:24" x14ac:dyDescent="0.2">
      <c r="A7" s="111">
        <f>'13c-beta'!A10</f>
        <v>10</v>
      </c>
      <c r="B7" s="109">
        <f>'13c-beta'!E10</f>
        <v>1.2131099999999999</v>
      </c>
      <c r="C7" s="109">
        <f>'13c-beta'!F10</f>
        <v>1.12642</v>
      </c>
      <c r="D7" s="109">
        <f>'13c-beta'!G10</f>
        <v>1.2060900000000001</v>
      </c>
      <c r="E7" s="109">
        <f>'13c-beta'!H10</f>
        <v>1.1958200000000001</v>
      </c>
      <c r="F7" s="109">
        <f>'13c-beta'!I10</f>
        <v>1.1890799999999999</v>
      </c>
      <c r="G7" s="109">
        <f>'13c-beta'!J10</f>
        <v>1.19347</v>
      </c>
      <c r="H7" s="109">
        <f>'13c-beta'!K10</f>
        <v>1.1717900000000001</v>
      </c>
      <c r="I7" s="109">
        <f>'13c-beta'!L10</f>
        <v>1.1517200000000001</v>
      </c>
      <c r="J7" s="109">
        <f>'13c-beta'!M10</f>
        <v>1.12971</v>
      </c>
      <c r="K7" s="109">
        <f>'13c-beta'!N10</f>
        <v>1.1525700000000001</v>
      </c>
      <c r="L7" s="109">
        <f>'13c-beta'!O10</f>
        <v>1.14716</v>
      </c>
      <c r="M7" s="109">
        <f>'13c-beta'!P10</f>
        <v>1.1437999999999999</v>
      </c>
      <c r="N7" s="109">
        <f>'13c-beta'!Q10</f>
        <v>1.14764</v>
      </c>
      <c r="O7" s="109">
        <f>'13c-beta'!R10</f>
        <v>1.19716</v>
      </c>
      <c r="P7" s="103">
        <f>'13c-beta'!S10</f>
        <v>1.17126</v>
      </c>
      <c r="Q7" s="109">
        <f>'13c-beta'!T10</f>
        <v>1.1286799999999999</v>
      </c>
      <c r="S7" s="113"/>
      <c r="T7" s="114"/>
      <c r="U7" s="114"/>
      <c r="V7" s="114"/>
      <c r="W7" s="114"/>
      <c r="X7" s="115"/>
    </row>
    <row r="8" spans="1:24" x14ac:dyDescent="0.2">
      <c r="A8" s="111">
        <f>'13c-beta'!A11</f>
        <v>12</v>
      </c>
      <c r="B8" s="109">
        <f>'13c-beta'!E11</f>
        <v>1.2109300000000001</v>
      </c>
      <c r="C8" s="109">
        <f>'13c-beta'!F11</f>
        <v>1.1252599999999999</v>
      </c>
      <c r="D8" s="109">
        <f>'13c-beta'!G11</f>
        <v>1.2039800000000001</v>
      </c>
      <c r="E8" s="109">
        <f>'13c-beta'!H11</f>
        <v>1.1937599999999999</v>
      </c>
      <c r="F8" s="109">
        <f>'13c-beta'!I11</f>
        <v>1.18706</v>
      </c>
      <c r="G8" s="109">
        <f>'13c-beta'!J11</f>
        <v>1.1913899999999999</v>
      </c>
      <c r="H8" s="109">
        <f>'13c-beta'!K11</f>
        <v>1.1699200000000001</v>
      </c>
      <c r="I8" s="109">
        <f>'13c-beta'!L11</f>
        <v>1.15015</v>
      </c>
      <c r="J8" s="109">
        <f>'13c-beta'!M11</f>
        <v>1.12839</v>
      </c>
      <c r="K8" s="109">
        <f>'13c-beta'!N11</f>
        <v>1.1510499999999999</v>
      </c>
      <c r="L8" s="109">
        <f>'13c-beta'!O11</f>
        <v>1.1456599999999999</v>
      </c>
      <c r="M8" s="109">
        <f>'13c-beta'!P11</f>
        <v>1.1423300000000001</v>
      </c>
      <c r="N8" s="109">
        <f>'13c-beta'!Q11</f>
        <v>1.1461300000000001</v>
      </c>
      <c r="O8" s="109">
        <f>'13c-beta'!R11</f>
        <v>1.19499</v>
      </c>
      <c r="P8" s="103">
        <f>'13c-beta'!S11</f>
        <v>1.1693800000000001</v>
      </c>
      <c r="Q8" s="109">
        <f>'13c-beta'!T11</f>
        <v>1.1274999999999999</v>
      </c>
      <c r="S8" s="113"/>
      <c r="T8" s="114"/>
      <c r="U8" s="114"/>
      <c r="V8" s="114"/>
      <c r="W8" s="114"/>
      <c r="X8" s="115"/>
    </row>
    <row r="9" spans="1:24" x14ac:dyDescent="0.2">
      <c r="A9" s="111">
        <f>'13c-beta'!A12</f>
        <v>14</v>
      </c>
      <c r="B9" s="109">
        <f>'13c-beta'!E12</f>
        <v>1.20879</v>
      </c>
      <c r="C9" s="109">
        <f>'13c-beta'!F12</f>
        <v>1.1241099999999999</v>
      </c>
      <c r="D9" s="109">
        <f>'13c-beta'!G12</f>
        <v>1.2019</v>
      </c>
      <c r="E9" s="109">
        <f>'13c-beta'!H12</f>
        <v>1.19174</v>
      </c>
      <c r="F9" s="109">
        <f>'13c-beta'!I12</f>
        <v>1.1850700000000001</v>
      </c>
      <c r="G9" s="109">
        <f>'13c-beta'!J12</f>
        <v>1.1893400000000001</v>
      </c>
      <c r="H9" s="109">
        <f>'13c-beta'!K12</f>
        <v>1.16808</v>
      </c>
      <c r="I9" s="109">
        <f>'13c-beta'!L12</f>
        <v>1.14862</v>
      </c>
      <c r="J9" s="109">
        <f>'13c-beta'!M12</f>
        <v>1.1271</v>
      </c>
      <c r="K9" s="109">
        <f>'13c-beta'!N12</f>
        <v>1.1495500000000001</v>
      </c>
      <c r="L9" s="109">
        <f>'13c-beta'!O12</f>
        <v>1.1441699999999999</v>
      </c>
      <c r="M9" s="109">
        <f>'13c-beta'!P12</f>
        <v>1.14089</v>
      </c>
      <c r="N9" s="109">
        <f>'13c-beta'!Q12</f>
        <v>1.1446400000000001</v>
      </c>
      <c r="O9" s="109">
        <f>'13c-beta'!R12</f>
        <v>1.1928700000000001</v>
      </c>
      <c r="P9" s="103">
        <f>'13c-beta'!S12</f>
        <v>1.1675199999999999</v>
      </c>
      <c r="Q9" s="109">
        <f>'13c-beta'!T12</f>
        <v>1.1263300000000001</v>
      </c>
      <c r="S9" s="113"/>
      <c r="T9" s="114"/>
      <c r="U9" s="114"/>
      <c r="V9" s="114"/>
      <c r="W9" s="114"/>
      <c r="X9" s="115"/>
    </row>
    <row r="10" spans="1:24" x14ac:dyDescent="0.2">
      <c r="A10" s="111">
        <f>'13c-beta'!A13</f>
        <v>16</v>
      </c>
      <c r="B10" s="109">
        <f>'13c-beta'!E13</f>
        <v>1.20669</v>
      </c>
      <c r="C10" s="109">
        <f>'13c-beta'!F13</f>
        <v>1.1229800000000001</v>
      </c>
      <c r="D10" s="109">
        <f>'13c-beta'!G13</f>
        <v>1.1998599999999999</v>
      </c>
      <c r="E10" s="109">
        <f>'13c-beta'!H13</f>
        <v>1.1897500000000001</v>
      </c>
      <c r="F10" s="109">
        <f>'13c-beta'!I13</f>
        <v>1.1831199999999999</v>
      </c>
      <c r="G10" s="109">
        <f>'13c-beta'!J13</f>
        <v>1.18733</v>
      </c>
      <c r="H10" s="109">
        <f>'13c-beta'!K13</f>
        <v>1.16628</v>
      </c>
      <c r="I10" s="109">
        <f>'13c-beta'!L13</f>
        <v>1.1471</v>
      </c>
      <c r="J10" s="109">
        <f>'13c-beta'!M13</f>
        <v>1.12582</v>
      </c>
      <c r="K10" s="109">
        <f>'13c-beta'!N13</f>
        <v>1.14808</v>
      </c>
      <c r="L10" s="109">
        <f>'13c-beta'!O13</f>
        <v>1.14272</v>
      </c>
      <c r="M10" s="109">
        <f>'13c-beta'!P13</f>
        <v>1.1394599999999999</v>
      </c>
      <c r="N10" s="109">
        <f>'13c-beta'!Q13</f>
        <v>1.1431800000000001</v>
      </c>
      <c r="O10" s="109">
        <f>'13c-beta'!R13</f>
        <v>1.1907799999999999</v>
      </c>
      <c r="P10" s="103">
        <f>'13c-beta'!S13</f>
        <v>1.1657</v>
      </c>
      <c r="Q10" s="109">
        <f>'13c-beta'!T13</f>
        <v>1.1251800000000001</v>
      </c>
      <c r="S10" s="113"/>
      <c r="T10" s="114"/>
      <c r="U10" s="114"/>
      <c r="V10" s="114"/>
      <c r="W10" s="114"/>
      <c r="X10" s="115"/>
    </row>
    <row r="11" spans="1:24" x14ac:dyDescent="0.2">
      <c r="A11" s="111">
        <f>'13c-beta'!A14</f>
        <v>18</v>
      </c>
      <c r="B11" s="109">
        <f>'13c-beta'!E14</f>
        <v>1.20462</v>
      </c>
      <c r="C11" s="109">
        <f>'13c-beta'!F14</f>
        <v>1.1218699999999999</v>
      </c>
      <c r="D11" s="109">
        <f>'13c-beta'!G14</f>
        <v>1.1978500000000001</v>
      </c>
      <c r="E11" s="109">
        <f>'13c-beta'!H14</f>
        <v>1.1878</v>
      </c>
      <c r="F11" s="109">
        <f>'13c-beta'!I14</f>
        <v>1.18119</v>
      </c>
      <c r="G11" s="109">
        <f>'13c-beta'!J14</f>
        <v>1.1853499999999999</v>
      </c>
      <c r="H11" s="109">
        <f>'13c-beta'!K14</f>
        <v>1.1645000000000001</v>
      </c>
      <c r="I11" s="109">
        <f>'13c-beta'!L14</f>
        <v>1.1456200000000001</v>
      </c>
      <c r="J11" s="109">
        <f>'13c-beta'!M14</f>
        <v>1.1245700000000001</v>
      </c>
      <c r="K11" s="109">
        <f>'13c-beta'!N14</f>
        <v>1.14663</v>
      </c>
      <c r="L11" s="109">
        <f>'13c-beta'!O14</f>
        <v>1.1412800000000001</v>
      </c>
      <c r="M11" s="109">
        <f>'13c-beta'!P14</f>
        <v>1.1380699999999999</v>
      </c>
      <c r="N11" s="109">
        <f>'13c-beta'!Q14</f>
        <v>1.14174</v>
      </c>
      <c r="O11" s="109">
        <f>'13c-beta'!R14</f>
        <v>1.18872</v>
      </c>
      <c r="P11" s="103">
        <f>'13c-beta'!S14</f>
        <v>1.16391</v>
      </c>
      <c r="Q11" s="109">
        <f>'13c-beta'!T14</f>
        <v>1.12405</v>
      </c>
      <c r="S11" s="113"/>
      <c r="T11" s="114"/>
      <c r="U11" s="114"/>
      <c r="V11" s="114"/>
      <c r="W11" s="114"/>
      <c r="X11" s="115"/>
    </row>
    <row r="12" spans="1:24" x14ac:dyDescent="0.2">
      <c r="A12" s="111">
        <f>'13c-beta'!A15</f>
        <v>20</v>
      </c>
      <c r="B12" s="109">
        <f>'13c-beta'!E15</f>
        <v>1.20258</v>
      </c>
      <c r="C12" s="109">
        <f>'13c-beta'!F15</f>
        <v>1.1207800000000001</v>
      </c>
      <c r="D12" s="109">
        <f>'13c-beta'!G15</f>
        <v>1.1958800000000001</v>
      </c>
      <c r="E12" s="109">
        <f>'13c-beta'!H15</f>
        <v>1.18587</v>
      </c>
      <c r="F12" s="109">
        <f>'13c-beta'!I15</f>
        <v>1.1793</v>
      </c>
      <c r="G12" s="109">
        <f>'13c-beta'!J15</f>
        <v>1.1834</v>
      </c>
      <c r="H12" s="109">
        <f>'13c-beta'!K15</f>
        <v>1.16276</v>
      </c>
      <c r="I12" s="109">
        <f>'13c-beta'!L15</f>
        <v>1.14415</v>
      </c>
      <c r="J12" s="109">
        <f>'13c-beta'!M15</f>
        <v>1.12334</v>
      </c>
      <c r="K12" s="109">
        <f>'13c-beta'!N15</f>
        <v>1.1452100000000001</v>
      </c>
      <c r="L12" s="109">
        <f>'13c-beta'!O15</f>
        <v>1.1398699999999999</v>
      </c>
      <c r="M12" s="109">
        <f>'13c-beta'!P15</f>
        <v>1.13669</v>
      </c>
      <c r="N12" s="109">
        <f>'13c-beta'!Q15</f>
        <v>1.14032</v>
      </c>
      <c r="O12" s="109">
        <f>'13c-beta'!R15</f>
        <v>1.1867000000000001</v>
      </c>
      <c r="P12" s="103">
        <f>'13c-beta'!S15</f>
        <v>1.16214</v>
      </c>
      <c r="Q12" s="109">
        <f>'13c-beta'!T15</f>
        <v>1.12294</v>
      </c>
      <c r="S12" s="113"/>
      <c r="T12" s="114"/>
      <c r="U12" s="114"/>
      <c r="V12" s="114"/>
      <c r="W12" s="114"/>
      <c r="X12" s="115"/>
    </row>
    <row r="13" spans="1:24" x14ac:dyDescent="0.2">
      <c r="A13" s="111">
        <f>'13c-beta'!A16</f>
        <v>22</v>
      </c>
      <c r="B13" s="109">
        <f>'13c-beta'!E16</f>
        <v>1.20058</v>
      </c>
      <c r="C13" s="109">
        <f>'13c-beta'!F16</f>
        <v>1.1196999999999999</v>
      </c>
      <c r="D13" s="109">
        <f>'13c-beta'!G16</f>
        <v>1.19394</v>
      </c>
      <c r="E13" s="109">
        <f>'13c-beta'!H16</f>
        <v>1.18398</v>
      </c>
      <c r="F13" s="109">
        <f>'13c-beta'!I16</f>
        <v>1.17744</v>
      </c>
      <c r="G13" s="109">
        <f>'13c-beta'!J16</f>
        <v>1.1814899999999999</v>
      </c>
      <c r="H13" s="109">
        <f>'13c-beta'!K16</f>
        <v>1.1610400000000001</v>
      </c>
      <c r="I13" s="109">
        <f>'13c-beta'!L16</f>
        <v>1.1427099999999999</v>
      </c>
      <c r="J13" s="109">
        <f>'13c-beta'!M16</f>
        <v>1.12212</v>
      </c>
      <c r="K13" s="109">
        <f>'13c-beta'!N16</f>
        <v>1.1437999999999999</v>
      </c>
      <c r="L13" s="109">
        <f>'13c-beta'!O16</f>
        <v>1.1384799999999999</v>
      </c>
      <c r="M13" s="109">
        <f>'13c-beta'!P16</f>
        <v>1.13533</v>
      </c>
      <c r="N13" s="109">
        <f>'13c-beta'!Q16</f>
        <v>1.13893</v>
      </c>
      <c r="O13" s="109">
        <f>'13c-beta'!R16</f>
        <v>1.1847099999999999</v>
      </c>
      <c r="P13" s="103">
        <f>'13c-beta'!S16</f>
        <v>1.1604099999999999</v>
      </c>
      <c r="Q13" s="109">
        <f>'13c-beta'!T16</f>
        <v>1.12185</v>
      </c>
      <c r="S13" s="113"/>
      <c r="T13" s="114"/>
      <c r="U13" s="114"/>
      <c r="V13" s="114"/>
      <c r="W13" s="114"/>
      <c r="X13" s="115"/>
    </row>
    <row r="14" spans="1:24" x14ac:dyDescent="0.2">
      <c r="A14" s="111">
        <f>'13c-beta'!A17</f>
        <v>24</v>
      </c>
      <c r="B14" s="109">
        <f>'13c-beta'!E17</f>
        <v>1.19861</v>
      </c>
      <c r="C14" s="109">
        <f>'13c-beta'!F17</f>
        <v>1.11863</v>
      </c>
      <c r="D14" s="109">
        <f>'13c-beta'!G17</f>
        <v>1.1920299999999999</v>
      </c>
      <c r="E14" s="109">
        <f>'13c-beta'!H17</f>
        <v>1.18211</v>
      </c>
      <c r="F14" s="109">
        <f>'13c-beta'!I17</f>
        <v>1.17561</v>
      </c>
      <c r="G14" s="109">
        <f>'13c-beta'!J17</f>
        <v>1.1796</v>
      </c>
      <c r="H14" s="109">
        <f>'13c-beta'!K17</f>
        <v>1.1593500000000001</v>
      </c>
      <c r="I14" s="109">
        <f>'13c-beta'!L17</f>
        <v>1.1413</v>
      </c>
      <c r="J14" s="109">
        <f>'13c-beta'!M17</f>
        <v>1.12093</v>
      </c>
      <c r="K14" s="109">
        <f>'13c-beta'!N17</f>
        <v>1.14242</v>
      </c>
      <c r="L14" s="109">
        <f>'13c-beta'!O17</f>
        <v>1.1371100000000001</v>
      </c>
      <c r="M14" s="109">
        <f>'13c-beta'!P17</f>
        <v>1.1339999999999999</v>
      </c>
      <c r="N14" s="109">
        <f>'13c-beta'!Q17</f>
        <v>1.1375599999999999</v>
      </c>
      <c r="O14" s="109">
        <f>'13c-beta'!R17</f>
        <v>1.18275</v>
      </c>
      <c r="P14" s="103">
        <f>'13c-beta'!S17</f>
        <v>1.1587000000000001</v>
      </c>
      <c r="Q14" s="109">
        <f>'13c-beta'!T17</f>
        <v>1.12077</v>
      </c>
      <c r="S14" s="113"/>
      <c r="T14" s="114"/>
      <c r="U14" s="114"/>
      <c r="V14" s="114"/>
      <c r="W14" s="114"/>
      <c r="X14" s="115"/>
    </row>
    <row r="15" spans="1:24" x14ac:dyDescent="0.2">
      <c r="A15" s="111">
        <f>'13c-beta'!A18</f>
        <v>26</v>
      </c>
      <c r="B15" s="109">
        <f>'13c-beta'!E18</f>
        <v>1.1966699999999999</v>
      </c>
      <c r="C15" s="109">
        <f>'13c-beta'!F18</f>
        <v>1.11758</v>
      </c>
      <c r="D15" s="109">
        <f>'13c-beta'!G18</f>
        <v>1.19015</v>
      </c>
      <c r="E15" s="109">
        <f>'13c-beta'!H18</f>
        <v>1.18028</v>
      </c>
      <c r="F15" s="109">
        <f>'13c-beta'!I18</f>
        <v>1.17381</v>
      </c>
      <c r="G15" s="109">
        <f>'13c-beta'!J18</f>
        <v>1.1777500000000001</v>
      </c>
      <c r="H15" s="109">
        <f>'13c-beta'!K18</f>
        <v>1.1576900000000001</v>
      </c>
      <c r="I15" s="109">
        <f>'13c-beta'!L18</f>
        <v>1.1398999999999999</v>
      </c>
      <c r="J15" s="109">
        <f>'13c-beta'!M18</f>
        <v>1.11975</v>
      </c>
      <c r="K15" s="109">
        <f>'13c-beta'!N18</f>
        <v>1.14106</v>
      </c>
      <c r="L15" s="109">
        <f>'13c-beta'!O18</f>
        <v>1.1357699999999999</v>
      </c>
      <c r="M15" s="109">
        <f>'13c-beta'!P18</f>
        <v>1.13269</v>
      </c>
      <c r="N15" s="109">
        <f>'13c-beta'!Q18</f>
        <v>1.1362099999999999</v>
      </c>
      <c r="O15" s="109">
        <f>'13c-beta'!R18</f>
        <v>1.18083</v>
      </c>
      <c r="P15" s="103">
        <f>'13c-beta'!S18</f>
        <v>1.1570199999999999</v>
      </c>
      <c r="Q15" s="109">
        <f>'13c-beta'!T18</f>
        <v>1.1196999999999999</v>
      </c>
      <c r="S15" s="113"/>
      <c r="T15" s="114"/>
      <c r="U15" s="114"/>
      <c r="V15" s="114"/>
      <c r="W15" s="114"/>
      <c r="X15" s="115"/>
    </row>
    <row r="16" spans="1:24" x14ac:dyDescent="0.2">
      <c r="A16" s="111">
        <f>'13c-beta'!A19</f>
        <v>28</v>
      </c>
      <c r="B16" s="109">
        <f>'13c-beta'!E19</f>
        <v>1.19476</v>
      </c>
      <c r="C16" s="109">
        <f>'13c-beta'!F19</f>
        <v>1.1165499999999999</v>
      </c>
      <c r="D16" s="109">
        <f>'13c-beta'!G19</f>
        <v>1.1882999999999999</v>
      </c>
      <c r="E16" s="109">
        <f>'13c-beta'!H19</f>
        <v>1.1784699999999999</v>
      </c>
      <c r="F16" s="109">
        <f>'13c-beta'!I19</f>
        <v>1.1720299999999999</v>
      </c>
      <c r="G16" s="109">
        <f>'13c-beta'!J19</f>
        <v>1.1759200000000001</v>
      </c>
      <c r="H16" s="109">
        <f>'13c-beta'!K19</f>
        <v>1.15605</v>
      </c>
      <c r="I16" s="109">
        <f>'13c-beta'!L19</f>
        <v>1.13853</v>
      </c>
      <c r="J16" s="109">
        <f>'13c-beta'!M19</f>
        <v>1.1186</v>
      </c>
      <c r="K16" s="109">
        <f>'13c-beta'!N19</f>
        <v>1.1397200000000001</v>
      </c>
      <c r="L16" s="109">
        <f>'13c-beta'!O19</f>
        <v>1.1344399999999999</v>
      </c>
      <c r="M16" s="109">
        <f>'13c-beta'!P19</f>
        <v>1.1313899999999999</v>
      </c>
      <c r="N16" s="109">
        <f>'13c-beta'!Q19</f>
        <v>1.1348800000000001</v>
      </c>
      <c r="O16" s="109">
        <f>'13c-beta'!R19</f>
        <v>1.17893</v>
      </c>
      <c r="P16" s="103">
        <f>'13c-beta'!S19</f>
        <v>1.15537</v>
      </c>
      <c r="Q16" s="109">
        <f>'13c-beta'!T19</f>
        <v>1.1186499999999999</v>
      </c>
      <c r="R16" s="116"/>
      <c r="S16" s="116"/>
      <c r="T16" s="116"/>
      <c r="U16" s="116"/>
      <c r="V16" s="114"/>
      <c r="W16" s="114"/>
      <c r="X16" s="115"/>
    </row>
    <row r="17" spans="1:25" x14ac:dyDescent="0.2">
      <c r="A17" s="111">
        <f>'13c-beta'!A20</f>
        <v>30</v>
      </c>
      <c r="B17" s="109">
        <f>'13c-beta'!E20</f>
        <v>1.1928799999999999</v>
      </c>
      <c r="C17" s="109">
        <f>'13c-beta'!F20</f>
        <v>1.1155299999999999</v>
      </c>
      <c r="D17" s="109">
        <f>'13c-beta'!G20</f>
        <v>1.18648</v>
      </c>
      <c r="E17" s="109">
        <f>'13c-beta'!H20</f>
        <v>1.17669</v>
      </c>
      <c r="F17" s="109">
        <f>'13c-beta'!I20</f>
        <v>1.1702900000000001</v>
      </c>
      <c r="G17" s="109">
        <f>'13c-beta'!J20</f>
        <v>1.1741299999999999</v>
      </c>
      <c r="H17" s="109">
        <f>'13c-beta'!K20</f>
        <v>1.1544399999999999</v>
      </c>
      <c r="I17" s="109">
        <f>'13c-beta'!L20</f>
        <v>1.1371800000000001</v>
      </c>
      <c r="J17" s="109">
        <f>'13c-beta'!M20</f>
        <v>1.1174599999999999</v>
      </c>
      <c r="K17" s="109">
        <f>'13c-beta'!N20</f>
        <v>1.1384000000000001</v>
      </c>
      <c r="L17" s="109">
        <f>'13c-beta'!O20</f>
        <v>1.13314</v>
      </c>
      <c r="M17" s="109">
        <f>'13c-beta'!P20</f>
        <v>1.13012</v>
      </c>
      <c r="N17" s="109">
        <f>'13c-beta'!Q20</f>
        <v>1.13357</v>
      </c>
      <c r="O17" s="109">
        <f>'13c-beta'!R20</f>
        <v>1.1770700000000001</v>
      </c>
      <c r="P17" s="103">
        <f>'13c-beta'!S20</f>
        <v>1.1537500000000001</v>
      </c>
      <c r="Q17" s="109">
        <f>'13c-beta'!T20</f>
        <v>1.1176200000000001</v>
      </c>
      <c r="X17" s="108"/>
    </row>
    <row r="18" spans="1:25" x14ac:dyDescent="0.2">
      <c r="A18" s="111">
        <f>'13c-beta'!A21</f>
        <v>32</v>
      </c>
      <c r="B18" s="109">
        <f>'13c-beta'!E21</f>
        <v>1.19103</v>
      </c>
      <c r="C18" s="109">
        <f>'13c-beta'!F21</f>
        <v>1.11453</v>
      </c>
      <c r="D18" s="109">
        <f>'13c-beta'!G21</f>
        <v>1.18469</v>
      </c>
      <c r="E18" s="109">
        <f>'13c-beta'!H21</f>
        <v>1.1749400000000001</v>
      </c>
      <c r="F18" s="109">
        <f>'13c-beta'!I21</f>
        <v>1.1685700000000001</v>
      </c>
      <c r="G18" s="109">
        <f>'13c-beta'!J21</f>
        <v>1.1723600000000001</v>
      </c>
      <c r="H18" s="109">
        <f>'13c-beta'!K21</f>
        <v>1.15286</v>
      </c>
      <c r="I18" s="109">
        <f>'13c-beta'!L21</f>
        <v>1.13585</v>
      </c>
      <c r="J18" s="109">
        <f>'13c-beta'!M21</f>
        <v>1.1163400000000001</v>
      </c>
      <c r="K18" s="109">
        <f>'13c-beta'!N21</f>
        <v>1.1370899999999999</v>
      </c>
      <c r="L18" s="109">
        <f>'13c-beta'!O21</f>
        <v>1.13185</v>
      </c>
      <c r="M18" s="109">
        <f>'13c-beta'!P21</f>
        <v>1.12887</v>
      </c>
      <c r="N18" s="109">
        <f>'13c-beta'!Q21</f>
        <v>1.13228</v>
      </c>
      <c r="O18" s="109">
        <f>'13c-beta'!R21</f>
        <v>1.17523</v>
      </c>
      <c r="P18" s="103">
        <f>'13c-beta'!S21</f>
        <v>1.15215</v>
      </c>
      <c r="Q18" s="109">
        <f>'13c-beta'!T21</f>
        <v>1.1166</v>
      </c>
    </row>
    <row r="19" spans="1:25" x14ac:dyDescent="0.2">
      <c r="A19" s="111">
        <f>'13c-beta'!A22</f>
        <v>34</v>
      </c>
      <c r="B19" s="109">
        <f>'13c-beta'!E22</f>
        <v>1.1892100000000001</v>
      </c>
      <c r="C19" s="109">
        <f>'13c-beta'!F22</f>
        <v>1.11354</v>
      </c>
      <c r="D19" s="109">
        <f>'13c-beta'!G22</f>
        <v>1.18292</v>
      </c>
      <c r="E19" s="109">
        <f>'13c-beta'!H22</f>
        <v>1.1732199999999999</v>
      </c>
      <c r="F19" s="109">
        <f>'13c-beta'!I22</f>
        <v>1.1668799999999999</v>
      </c>
      <c r="G19" s="109">
        <f>'13c-beta'!J22</f>
        <v>1.17062</v>
      </c>
      <c r="H19" s="109">
        <f>'13c-beta'!K22</f>
        <v>1.1513</v>
      </c>
      <c r="I19" s="109">
        <f>'13c-beta'!L22</f>
        <v>1.13453</v>
      </c>
      <c r="J19" s="109">
        <f>'13c-beta'!M22</f>
        <v>1.1152299999999999</v>
      </c>
      <c r="K19" s="109">
        <f>'13c-beta'!N22</f>
        <v>1.13581</v>
      </c>
      <c r="L19" s="109">
        <f>'13c-beta'!O22</f>
        <v>1.13059</v>
      </c>
      <c r="M19" s="109">
        <f>'13c-beta'!P22</f>
        <v>1.1276299999999999</v>
      </c>
      <c r="N19" s="109">
        <f>'13c-beta'!Q22</f>
        <v>1.1310199999999999</v>
      </c>
      <c r="O19" s="109">
        <f>'13c-beta'!R22</f>
        <v>1.1734199999999999</v>
      </c>
      <c r="P19" s="103">
        <f>'13c-beta'!S22</f>
        <v>1.1505700000000001</v>
      </c>
      <c r="Q19" s="109">
        <f>'13c-beta'!T22</f>
        <v>1.1155900000000001</v>
      </c>
    </row>
    <row r="20" spans="1:25" x14ac:dyDescent="0.2">
      <c r="A20" s="111">
        <f>'13c-beta'!A23</f>
        <v>36</v>
      </c>
      <c r="B20" s="109">
        <f>'13c-beta'!E23</f>
        <v>1.1874199999999999</v>
      </c>
      <c r="C20" s="109">
        <f>'13c-beta'!F23</f>
        <v>1.11256</v>
      </c>
      <c r="D20" s="109">
        <f>'13c-beta'!G23</f>
        <v>1.18119</v>
      </c>
      <c r="E20" s="109">
        <f>'13c-beta'!H23</f>
        <v>1.1715199999999999</v>
      </c>
      <c r="F20" s="109">
        <f>'13c-beta'!I23</f>
        <v>1.1652100000000001</v>
      </c>
      <c r="G20" s="109">
        <f>'13c-beta'!J23</f>
        <v>1.1689099999999999</v>
      </c>
      <c r="H20" s="109">
        <f>'13c-beta'!K23</f>
        <v>1.14977</v>
      </c>
      <c r="I20" s="109">
        <f>'13c-beta'!L23</f>
        <v>1.13324</v>
      </c>
      <c r="J20" s="109">
        <f>'13c-beta'!M23</f>
        <v>1.1141399999999999</v>
      </c>
      <c r="K20" s="109">
        <f>'13c-beta'!N23</f>
        <v>1.1345499999999999</v>
      </c>
      <c r="L20" s="109">
        <f>'13c-beta'!O23</f>
        <v>1.12934</v>
      </c>
      <c r="M20" s="109">
        <f>'13c-beta'!P23</f>
        <v>1.12642</v>
      </c>
      <c r="N20" s="109">
        <f>'13c-beta'!Q23</f>
        <v>1.1297699999999999</v>
      </c>
      <c r="O20" s="109">
        <f>'13c-beta'!R23</f>
        <v>1.1716500000000001</v>
      </c>
      <c r="P20" s="103">
        <f>'13c-beta'!S23</f>
        <v>1.1490199999999999</v>
      </c>
      <c r="Q20" s="109">
        <f>'13c-beta'!T23</f>
        <v>1.1146</v>
      </c>
    </row>
    <row r="21" spans="1:25" x14ac:dyDescent="0.2">
      <c r="A21" s="111">
        <f>'13c-beta'!A24</f>
        <v>38</v>
      </c>
      <c r="B21" s="109">
        <f>'13c-beta'!E24</f>
        <v>1.1856599999999999</v>
      </c>
      <c r="C21" s="109">
        <f>'13c-beta'!F24</f>
        <v>1.1115999999999999</v>
      </c>
      <c r="D21" s="109">
        <f>'13c-beta'!G24</f>
        <v>1.1794800000000001</v>
      </c>
      <c r="E21" s="109">
        <f>'13c-beta'!H24</f>
        <v>1.1698500000000001</v>
      </c>
      <c r="F21" s="109">
        <f>'13c-beta'!I24</f>
        <v>1.16357</v>
      </c>
      <c r="G21" s="109">
        <f>'13c-beta'!J24</f>
        <v>1.1672199999999999</v>
      </c>
      <c r="H21" s="109">
        <f>'13c-beta'!K24</f>
        <v>1.14825</v>
      </c>
      <c r="I21" s="109">
        <f>'13c-beta'!L24</f>
        <v>1.1319699999999999</v>
      </c>
      <c r="J21" s="109">
        <f>'13c-beta'!M24</f>
        <v>1.11307</v>
      </c>
      <c r="K21" s="109">
        <f>'13c-beta'!N24</f>
        <v>1.1333</v>
      </c>
      <c r="L21" s="109">
        <f>'13c-beta'!O24</f>
        <v>1.1281099999999999</v>
      </c>
      <c r="M21" s="109">
        <f>'13c-beta'!P24</f>
        <v>1.1252200000000001</v>
      </c>
      <c r="N21" s="109">
        <f>'13c-beta'!Q24</f>
        <v>1.1285400000000001</v>
      </c>
      <c r="O21" s="109">
        <f>'13c-beta'!R24</f>
        <v>1.1698900000000001</v>
      </c>
      <c r="P21" s="103">
        <f>'13c-beta'!S24</f>
        <v>1.1475</v>
      </c>
      <c r="Q21" s="109">
        <f>'13c-beta'!T24</f>
        <v>1.1136299999999999</v>
      </c>
    </row>
    <row r="22" spans="1:25" x14ac:dyDescent="0.2">
      <c r="A22" s="111">
        <f>'13c-beta'!A25</f>
        <v>40</v>
      </c>
      <c r="B22" s="109">
        <f>'13c-beta'!E25</f>
        <v>1.1839200000000001</v>
      </c>
      <c r="C22" s="109">
        <f>'13c-beta'!F25</f>
        <v>1.1106499999999999</v>
      </c>
      <c r="D22" s="109">
        <f>'13c-beta'!G25</f>
        <v>1.1777899999999999</v>
      </c>
      <c r="E22" s="109">
        <f>'13c-beta'!H25</f>
        <v>1.1681999999999999</v>
      </c>
      <c r="F22" s="109">
        <f>'13c-beta'!I25</f>
        <v>1.1619600000000001</v>
      </c>
      <c r="G22" s="109">
        <f>'13c-beta'!J25</f>
        <v>1.1655599999999999</v>
      </c>
      <c r="H22" s="109">
        <f>'13c-beta'!K25</f>
        <v>1.1467700000000001</v>
      </c>
      <c r="I22" s="109">
        <f>'13c-beta'!L25</f>
        <v>1.1307199999999999</v>
      </c>
      <c r="J22" s="109">
        <f>'13c-beta'!M25</f>
        <v>1.1120099999999999</v>
      </c>
      <c r="K22" s="109">
        <f>'13c-beta'!N25</f>
        <v>1.1320699999999999</v>
      </c>
      <c r="L22" s="109">
        <f>'13c-beta'!O25</f>
        <v>1.1269100000000001</v>
      </c>
      <c r="M22" s="109">
        <f>'13c-beta'!P25</f>
        <v>1.1240399999999999</v>
      </c>
      <c r="N22" s="109">
        <f>'13c-beta'!Q25</f>
        <v>1.1273200000000001</v>
      </c>
      <c r="O22" s="109">
        <f>'13c-beta'!R25</f>
        <v>1.1681699999999999</v>
      </c>
      <c r="P22" s="103">
        <f>'13c-beta'!S25</f>
        <v>1.1459900000000001</v>
      </c>
      <c r="Q22" s="109">
        <f>'13c-beta'!T25</f>
        <v>1.11266</v>
      </c>
    </row>
    <row r="23" spans="1:25" x14ac:dyDescent="0.2">
      <c r="A23" s="111">
        <f>'13c-beta'!A26</f>
        <v>42</v>
      </c>
      <c r="B23" s="109">
        <f>'13c-beta'!E26</f>
        <v>1.18221</v>
      </c>
      <c r="C23" s="109">
        <f>'13c-beta'!F26</f>
        <v>1.10972</v>
      </c>
      <c r="D23" s="109">
        <f>'13c-beta'!G26</f>
        <v>1.1761299999999999</v>
      </c>
      <c r="E23" s="109">
        <f>'13c-beta'!H26</f>
        <v>1.16658</v>
      </c>
      <c r="F23" s="109">
        <f>'13c-beta'!I26</f>
        <v>1.1603699999999999</v>
      </c>
      <c r="G23" s="109">
        <f>'13c-beta'!J26</f>
        <v>1.1639200000000001</v>
      </c>
      <c r="H23" s="109">
        <f>'13c-beta'!K26</f>
        <v>1.1453</v>
      </c>
      <c r="I23" s="109">
        <f>'13c-beta'!L26</f>
        <v>1.1294900000000001</v>
      </c>
      <c r="J23" s="109">
        <f>'13c-beta'!M26</f>
        <v>1.11097</v>
      </c>
      <c r="K23" s="109">
        <f>'13c-beta'!N26</f>
        <v>1.13087</v>
      </c>
      <c r="L23" s="109">
        <f>'13c-beta'!O26</f>
        <v>1.12571</v>
      </c>
      <c r="M23" s="109">
        <f>'13c-beta'!P26</f>
        <v>1.1228800000000001</v>
      </c>
      <c r="N23" s="109">
        <f>'13c-beta'!Q26</f>
        <v>1.1261300000000001</v>
      </c>
      <c r="O23" s="109">
        <f>'13c-beta'!R26</f>
        <v>1.1664699999999999</v>
      </c>
      <c r="P23" s="103">
        <f>'13c-beta'!S26</f>
        <v>1.14452</v>
      </c>
      <c r="Q23" s="109">
        <f>'13c-beta'!T26</f>
        <v>1.11172</v>
      </c>
    </row>
    <row r="24" spans="1:25" x14ac:dyDescent="0.2">
      <c r="A24" s="111">
        <f>'13c-beta'!A27</f>
        <v>44</v>
      </c>
      <c r="B24" s="109">
        <f>'13c-beta'!E27</f>
        <v>1.1805300000000001</v>
      </c>
      <c r="C24" s="109">
        <f>'13c-beta'!F27</f>
        <v>1.1087899999999999</v>
      </c>
      <c r="D24" s="109">
        <f>'13c-beta'!G27</f>
        <v>1.1745000000000001</v>
      </c>
      <c r="E24" s="109">
        <f>'13c-beta'!H27</f>
        <v>1.1649799999999999</v>
      </c>
      <c r="F24" s="109">
        <f>'13c-beta'!I27</f>
        <v>1.1588000000000001</v>
      </c>
      <c r="G24" s="109">
        <f>'13c-beta'!J27</f>
        <v>1.16231</v>
      </c>
      <c r="H24" s="109">
        <f>'13c-beta'!K27</f>
        <v>1.1438600000000001</v>
      </c>
      <c r="I24" s="109">
        <f>'13c-beta'!L27</f>
        <v>1.1282700000000001</v>
      </c>
      <c r="J24" s="109">
        <f>'13c-beta'!M27</f>
        <v>1.10995</v>
      </c>
      <c r="K24" s="109">
        <f>'13c-beta'!N27</f>
        <v>1.12967</v>
      </c>
      <c r="L24" s="109">
        <f>'13c-beta'!O27</f>
        <v>1.1245400000000001</v>
      </c>
      <c r="M24" s="109">
        <f>'13c-beta'!P27</f>
        <v>1.12174</v>
      </c>
      <c r="N24" s="109">
        <f>'13c-beta'!Q27</f>
        <v>1.1249499999999999</v>
      </c>
      <c r="O24" s="109">
        <f>'13c-beta'!R27</f>
        <v>1.1648000000000001</v>
      </c>
      <c r="P24" s="103">
        <f>'13c-beta'!S27</f>
        <v>1.14306</v>
      </c>
      <c r="Q24" s="109">
        <f>'13c-beta'!T27</f>
        <v>1.1107800000000001</v>
      </c>
    </row>
    <row r="25" spans="1:25" x14ac:dyDescent="0.2">
      <c r="A25" s="111">
        <f>'13c-beta'!A28</f>
        <v>46</v>
      </c>
      <c r="B25" s="109">
        <f>'13c-beta'!E28</f>
        <v>1.1788700000000001</v>
      </c>
      <c r="C25" s="109">
        <f>'13c-beta'!F28</f>
        <v>1.10788</v>
      </c>
      <c r="D25" s="109">
        <f>'13c-beta'!G28</f>
        <v>1.17289</v>
      </c>
      <c r="E25" s="109">
        <f>'13c-beta'!H28</f>
        <v>1.1634</v>
      </c>
      <c r="F25" s="109">
        <f>'13c-beta'!I28</f>
        <v>1.15726</v>
      </c>
      <c r="G25" s="109">
        <f>'13c-beta'!J28</f>
        <v>1.16073</v>
      </c>
      <c r="H25" s="109">
        <f>'13c-beta'!K28</f>
        <v>1.1424399999999999</v>
      </c>
      <c r="I25" s="109">
        <f>'13c-beta'!L28</f>
        <v>1.12707</v>
      </c>
      <c r="J25" s="109">
        <f>'13c-beta'!M28</f>
        <v>1.10894</v>
      </c>
      <c r="K25" s="109">
        <f>'13c-beta'!N28</f>
        <v>1.1285000000000001</v>
      </c>
      <c r="L25" s="109">
        <f>'13c-beta'!O28</f>
        <v>1.12338</v>
      </c>
      <c r="M25" s="109">
        <f>'13c-beta'!P28</f>
        <v>1.1206100000000001</v>
      </c>
      <c r="N25" s="109">
        <f>'13c-beta'!Q28</f>
        <v>1.1237900000000001</v>
      </c>
      <c r="O25" s="109">
        <f>'13c-beta'!R28</f>
        <v>1.1631499999999999</v>
      </c>
      <c r="P25" s="103">
        <f>'13c-beta'!S28</f>
        <v>1.1416200000000001</v>
      </c>
      <c r="Q25" s="109">
        <f>'13c-beta'!T28</f>
        <v>1.10985</v>
      </c>
    </row>
    <row r="26" spans="1:25" x14ac:dyDescent="0.2">
      <c r="A26" s="111">
        <f>'13c-beta'!A29</f>
        <v>48</v>
      </c>
      <c r="B26" s="109">
        <f>'13c-beta'!E29</f>
        <v>1.17723</v>
      </c>
      <c r="C26" s="109">
        <f>'13c-beta'!F29</f>
        <v>1.1069899999999999</v>
      </c>
      <c r="D26" s="109">
        <f>'13c-beta'!G29</f>
        <v>1.1713100000000001</v>
      </c>
      <c r="E26" s="109">
        <f>'13c-beta'!H29</f>
        <v>1.16185</v>
      </c>
      <c r="F26" s="109">
        <f>'13c-beta'!I29</f>
        <v>1.15574</v>
      </c>
      <c r="G26" s="109">
        <f>'13c-beta'!J29</f>
        <v>1.15916</v>
      </c>
      <c r="H26" s="109">
        <f>'13c-beta'!K29</f>
        <v>1.1410400000000001</v>
      </c>
      <c r="I26" s="109">
        <f>'13c-beta'!L29</f>
        <v>1.1258999999999999</v>
      </c>
      <c r="J26" s="109">
        <f>'13c-beta'!M29</f>
        <v>1.1079399999999999</v>
      </c>
      <c r="K26" s="109">
        <f>'13c-beta'!N29</f>
        <v>1.12734</v>
      </c>
      <c r="L26" s="109">
        <f>'13c-beta'!O29</f>
        <v>1.12225</v>
      </c>
      <c r="M26" s="109">
        <f>'13c-beta'!P29</f>
        <v>1.1194999999999999</v>
      </c>
      <c r="N26" s="109">
        <f>'13c-beta'!Q29</f>
        <v>1.1226499999999999</v>
      </c>
      <c r="O26" s="109">
        <f>'13c-beta'!R29</f>
        <v>1.16153</v>
      </c>
      <c r="P26" s="103">
        <f>'13c-beta'!S29</f>
        <v>1.1402099999999999</v>
      </c>
      <c r="Q26" s="109">
        <f>'13c-beta'!T29</f>
        <v>1.10894</v>
      </c>
    </row>
    <row r="27" spans="1:25" x14ac:dyDescent="0.2">
      <c r="A27" s="111">
        <f>'13c-beta'!A30</f>
        <v>50</v>
      </c>
      <c r="B27" s="109">
        <f>'13c-beta'!E30</f>
        <v>1.1756200000000001</v>
      </c>
      <c r="C27" s="109">
        <f>'13c-beta'!F30</f>
        <v>1.1061000000000001</v>
      </c>
      <c r="D27" s="109">
        <f>'13c-beta'!G30</f>
        <v>1.16974</v>
      </c>
      <c r="E27" s="109">
        <f>'13c-beta'!H30</f>
        <v>1.16032</v>
      </c>
      <c r="F27" s="109">
        <f>'13c-beta'!I30</f>
        <v>1.1542399999999999</v>
      </c>
      <c r="G27" s="109">
        <f>'13c-beta'!J30</f>
        <v>1.1576299999999999</v>
      </c>
      <c r="H27" s="109">
        <f>'13c-beta'!K30</f>
        <v>1.1396599999999999</v>
      </c>
      <c r="I27" s="109">
        <f>'13c-beta'!L30</f>
        <v>1.12473</v>
      </c>
      <c r="J27" s="109">
        <f>'13c-beta'!M30</f>
        <v>1.1069599999999999</v>
      </c>
      <c r="K27" s="109">
        <f>'13c-beta'!N30</f>
        <v>1.1262000000000001</v>
      </c>
      <c r="L27" s="109">
        <f>'13c-beta'!O30</f>
        <v>1.1211199999999999</v>
      </c>
      <c r="M27" s="109">
        <f>'13c-beta'!P30</f>
        <v>1.1184000000000001</v>
      </c>
      <c r="N27" s="109">
        <f>'13c-beta'!Q30</f>
        <v>1.1215299999999999</v>
      </c>
      <c r="O27" s="109">
        <f>'13c-beta'!R30</f>
        <v>1.1599299999999999</v>
      </c>
      <c r="P27" s="103">
        <f>'13c-beta'!S30</f>
        <v>1.1388199999999999</v>
      </c>
      <c r="Q27" s="109">
        <f>'13c-beta'!T30</f>
        <v>1.1080399999999999</v>
      </c>
      <c r="S27" s="107"/>
      <c r="T27" s="107"/>
      <c r="V27" s="107"/>
      <c r="W27" s="107"/>
      <c r="X27" s="107"/>
      <c r="Y27" s="107"/>
    </row>
    <row r="28" spans="1:25" x14ac:dyDescent="0.2">
      <c r="A28" s="111">
        <f>'13c-beta'!A31</f>
        <v>52</v>
      </c>
      <c r="B28" s="109">
        <f>'13c-beta'!E31</f>
        <v>1.17404</v>
      </c>
      <c r="C28" s="109">
        <f>'13c-beta'!F31</f>
        <v>1.1052299999999999</v>
      </c>
      <c r="D28" s="109">
        <f>'13c-beta'!G31</f>
        <v>1.16821</v>
      </c>
      <c r="E28" s="109">
        <f>'13c-beta'!H31</f>
        <v>1.15882</v>
      </c>
      <c r="F28" s="109">
        <f>'13c-beta'!I31</f>
        <v>1.15276</v>
      </c>
      <c r="G28" s="109">
        <f>'13c-beta'!J31</f>
        <v>1.15611</v>
      </c>
      <c r="H28" s="109">
        <f>'13c-beta'!K31</f>
        <v>1.1383000000000001</v>
      </c>
      <c r="I28" s="109">
        <f>'13c-beta'!L31</f>
        <v>1.1235900000000001</v>
      </c>
      <c r="J28" s="109">
        <f>'13c-beta'!M31</f>
        <v>1.1060000000000001</v>
      </c>
      <c r="K28" s="109">
        <f>'13c-beta'!N31</f>
        <v>1.12507</v>
      </c>
      <c r="L28" s="109">
        <f>'13c-beta'!O31</f>
        <v>1.12002</v>
      </c>
      <c r="M28" s="109">
        <f>'13c-beta'!P31</f>
        <v>1.1173200000000001</v>
      </c>
      <c r="N28" s="109">
        <f>'13c-beta'!Q31</f>
        <v>1.12042</v>
      </c>
      <c r="O28" s="109">
        <f>'13c-beta'!R31</f>
        <v>1.15835</v>
      </c>
      <c r="P28" s="103">
        <f>'13c-beta'!S31</f>
        <v>1.1374500000000001</v>
      </c>
      <c r="Q28" s="109">
        <f>'13c-beta'!T31</f>
        <v>1.1071599999999999</v>
      </c>
    </row>
    <row r="29" spans="1:25" x14ac:dyDescent="0.2">
      <c r="A29" s="111">
        <f>'13c-beta'!A32</f>
        <v>54</v>
      </c>
      <c r="B29" s="109">
        <f>'13c-beta'!E32</f>
        <v>1.1724699999999999</v>
      </c>
      <c r="C29" s="109">
        <f>'13c-beta'!F32</f>
        <v>1.1043700000000001</v>
      </c>
      <c r="D29" s="109">
        <f>'13c-beta'!G32</f>
        <v>1.16669</v>
      </c>
      <c r="E29" s="109">
        <f>'13c-beta'!H32</f>
        <v>1.15733</v>
      </c>
      <c r="F29" s="109">
        <f>'13c-beta'!I32</f>
        <v>1.1513100000000001</v>
      </c>
      <c r="G29" s="109">
        <f>'13c-beta'!J32</f>
        <v>1.15462</v>
      </c>
      <c r="H29" s="109">
        <f>'13c-beta'!K32</f>
        <v>1.13697</v>
      </c>
      <c r="I29" s="109">
        <f>'13c-beta'!L32</f>
        <v>1.12246</v>
      </c>
      <c r="J29" s="109">
        <f>'13c-beta'!M32</f>
        <v>1.10504</v>
      </c>
      <c r="K29" s="109">
        <f>'13c-beta'!N32</f>
        <v>1.1239600000000001</v>
      </c>
      <c r="L29" s="109">
        <f>'13c-beta'!O32</f>
        <v>1.11893</v>
      </c>
      <c r="M29" s="109">
        <f>'13c-beta'!P32</f>
        <v>1.11626</v>
      </c>
      <c r="N29" s="109">
        <f>'13c-beta'!Q32</f>
        <v>1.1193200000000001</v>
      </c>
      <c r="O29" s="109">
        <f>'13c-beta'!R32</f>
        <v>1.1568000000000001</v>
      </c>
      <c r="P29" s="103">
        <f>'13c-beta'!S32</f>
        <v>1.1361000000000001</v>
      </c>
      <c r="Q29" s="109">
        <f>'13c-beta'!T32</f>
        <v>1.1062799999999999</v>
      </c>
    </row>
    <row r="30" spans="1:25" x14ac:dyDescent="0.2">
      <c r="A30" s="111">
        <f>'13c-beta'!A33</f>
        <v>56</v>
      </c>
      <c r="B30" s="109">
        <f>'13c-beta'!E33</f>
        <v>1.17093</v>
      </c>
      <c r="C30" s="109">
        <f>'13c-beta'!F33</f>
        <v>1.1035200000000001</v>
      </c>
      <c r="D30" s="109">
        <f>'13c-beta'!G33</f>
        <v>1.1652</v>
      </c>
      <c r="E30" s="109">
        <f>'13c-beta'!H33</f>
        <v>1.15587</v>
      </c>
      <c r="F30" s="109">
        <f>'13c-beta'!I33</f>
        <v>1.14988</v>
      </c>
      <c r="G30" s="109">
        <f>'13c-beta'!J33</f>
        <v>1.1531400000000001</v>
      </c>
      <c r="H30" s="109">
        <f>'13c-beta'!K33</f>
        <v>1.13565</v>
      </c>
      <c r="I30" s="109">
        <f>'13c-beta'!L33</f>
        <v>1.1213500000000001</v>
      </c>
      <c r="J30" s="109">
        <f>'13c-beta'!M33</f>
        <v>1.1041000000000001</v>
      </c>
      <c r="K30" s="109">
        <f>'13c-beta'!N33</f>
        <v>1.12286</v>
      </c>
      <c r="L30" s="109">
        <f>'13c-beta'!O33</f>
        <v>1.11785</v>
      </c>
      <c r="M30" s="109">
        <f>'13c-beta'!P33</f>
        <v>1.11521</v>
      </c>
      <c r="N30" s="109">
        <f>'13c-beta'!Q33</f>
        <v>1.11825</v>
      </c>
      <c r="O30" s="109">
        <f>'13c-beta'!R33</f>
        <v>1.15527</v>
      </c>
      <c r="P30" s="103">
        <f>'13c-beta'!S33</f>
        <v>1.1347700000000001</v>
      </c>
      <c r="Q30" s="109">
        <f>'13c-beta'!T33</f>
        <v>1.1054200000000001</v>
      </c>
    </row>
    <row r="31" spans="1:25" x14ac:dyDescent="0.2">
      <c r="A31" s="111">
        <f>'13c-beta'!A34</f>
        <v>58</v>
      </c>
      <c r="B31" s="109">
        <f>'13c-beta'!E34</f>
        <v>1.1694100000000001</v>
      </c>
      <c r="C31" s="109">
        <f>'13c-beta'!F34</f>
        <v>1.1026800000000001</v>
      </c>
      <c r="D31" s="109">
        <f>'13c-beta'!G34</f>
        <v>1.1637200000000001</v>
      </c>
      <c r="E31" s="109">
        <f>'13c-beta'!H34</f>
        <v>1.1544300000000001</v>
      </c>
      <c r="F31" s="109">
        <f>'13c-beta'!I34</f>
        <v>1.1484700000000001</v>
      </c>
      <c r="G31" s="109">
        <f>'13c-beta'!J34</f>
        <v>1.1516900000000001</v>
      </c>
      <c r="H31" s="109">
        <f>'13c-beta'!K34</f>
        <v>1.13435</v>
      </c>
      <c r="I31" s="109">
        <f>'13c-beta'!L34</f>
        <v>1.12025</v>
      </c>
      <c r="J31" s="109">
        <f>'13c-beta'!M34</f>
        <v>1.10318</v>
      </c>
      <c r="K31" s="109">
        <f>'13c-beta'!N34</f>
        <v>1.12178</v>
      </c>
      <c r="L31" s="109">
        <f>'13c-beta'!O34</f>
        <v>1.1167899999999999</v>
      </c>
      <c r="M31" s="109">
        <f>'13c-beta'!P34</f>
        <v>1.1141799999999999</v>
      </c>
      <c r="N31" s="109">
        <f>'13c-beta'!Q34</f>
        <v>1.1171800000000001</v>
      </c>
      <c r="O31" s="109">
        <f>'13c-beta'!R34</f>
        <v>1.1537599999999999</v>
      </c>
      <c r="P31" s="103">
        <f>'13c-beta'!S34</f>
        <v>1.1334599999999999</v>
      </c>
      <c r="Q31" s="109">
        <f>'13c-beta'!T34</f>
        <v>1.1045700000000001</v>
      </c>
    </row>
    <row r="32" spans="1:25" x14ac:dyDescent="0.2">
      <c r="A32" s="111">
        <f>'13c-beta'!A35</f>
        <v>60</v>
      </c>
      <c r="B32" s="109">
        <f>'13c-beta'!E35</f>
        <v>1.1679200000000001</v>
      </c>
      <c r="C32" s="109">
        <f>'13c-beta'!F35</f>
        <v>1.10185</v>
      </c>
      <c r="D32" s="109">
        <f>'13c-beta'!G35</f>
        <v>1.1622699999999999</v>
      </c>
      <c r="E32" s="109">
        <f>'13c-beta'!H35</f>
        <v>1.153</v>
      </c>
      <c r="F32" s="109">
        <f>'13c-beta'!I35</f>
        <v>1.14707</v>
      </c>
      <c r="G32" s="109">
        <f>'13c-beta'!J35</f>
        <v>1.1502600000000001</v>
      </c>
      <c r="H32" s="109">
        <f>'13c-beta'!K35</f>
        <v>1.13307</v>
      </c>
      <c r="I32" s="109">
        <f>'13c-beta'!L35</f>
        <v>1.11917</v>
      </c>
      <c r="J32" s="109">
        <f>'13c-beta'!M35</f>
        <v>1.1022700000000001</v>
      </c>
      <c r="K32" s="109">
        <f>'13c-beta'!N35</f>
        <v>1.1207199999999999</v>
      </c>
      <c r="L32" s="109">
        <f>'13c-beta'!O35</f>
        <v>1.11575</v>
      </c>
      <c r="M32" s="109">
        <f>'13c-beta'!P35</f>
        <v>1.1131599999999999</v>
      </c>
      <c r="N32" s="109">
        <f>'13c-beta'!Q35</f>
        <v>1.1161399999999999</v>
      </c>
      <c r="O32" s="109">
        <f>'13c-beta'!R35</f>
        <v>1.15228</v>
      </c>
      <c r="P32" s="103">
        <f>'13c-beta'!S35</f>
        <v>1.1321699999999999</v>
      </c>
      <c r="Q32" s="109">
        <f>'13c-beta'!T35</f>
        <v>1.1037300000000001</v>
      </c>
    </row>
    <row r="33" spans="1:17" x14ac:dyDescent="0.2">
      <c r="A33" s="111">
        <f>'13c-beta'!A36</f>
        <v>62</v>
      </c>
      <c r="B33" s="109">
        <f>'13c-beta'!E36</f>
        <v>1.1664399999999999</v>
      </c>
      <c r="C33" s="109">
        <f>'13c-beta'!F36</f>
        <v>1.10103</v>
      </c>
      <c r="D33" s="109">
        <f>'13c-beta'!G36</f>
        <v>1.1608400000000001</v>
      </c>
      <c r="E33" s="109">
        <f>'13c-beta'!H36</f>
        <v>1.1516</v>
      </c>
      <c r="F33" s="109">
        <f>'13c-beta'!I36</f>
        <v>1.1456999999999999</v>
      </c>
      <c r="G33" s="109">
        <f>'13c-beta'!J36</f>
        <v>1.14886</v>
      </c>
      <c r="H33" s="109">
        <f>'13c-beta'!K36</f>
        <v>1.13181</v>
      </c>
      <c r="I33" s="109">
        <f>'13c-beta'!L36</f>
        <v>1.1181000000000001</v>
      </c>
      <c r="J33" s="109">
        <f>'13c-beta'!M36</f>
        <v>1.10137</v>
      </c>
      <c r="K33" s="109">
        <f>'13c-beta'!N36</f>
        <v>1.1196699999999999</v>
      </c>
      <c r="L33" s="109">
        <f>'13c-beta'!O36</f>
        <v>1.1147199999999999</v>
      </c>
      <c r="M33" s="109">
        <f>'13c-beta'!P36</f>
        <v>1.11215</v>
      </c>
      <c r="N33" s="109">
        <f>'13c-beta'!Q36</f>
        <v>1.1151</v>
      </c>
      <c r="O33" s="109">
        <f>'13c-beta'!R36</f>
        <v>1.1508100000000001</v>
      </c>
      <c r="P33" s="103">
        <f>'13c-beta'!S36</f>
        <v>1.13089</v>
      </c>
      <c r="Q33" s="109">
        <f>'13c-beta'!T36</f>
        <v>1.1029</v>
      </c>
    </row>
    <row r="34" spans="1:17" x14ac:dyDescent="0.2">
      <c r="A34" s="111">
        <f>'13c-beta'!A37</f>
        <v>64</v>
      </c>
      <c r="B34" s="109">
        <f>'13c-beta'!E37</f>
        <v>1.16499</v>
      </c>
      <c r="C34" s="109">
        <f>'13c-beta'!F37</f>
        <v>1.10022</v>
      </c>
      <c r="D34" s="109">
        <f>'13c-beta'!G37</f>
        <v>1.15943</v>
      </c>
      <c r="E34" s="109">
        <f>'13c-beta'!H37</f>
        <v>1.15022</v>
      </c>
      <c r="F34" s="109">
        <f>'13c-beta'!I37</f>
        <v>1.14435</v>
      </c>
      <c r="G34" s="109">
        <f>'13c-beta'!J37</f>
        <v>1.14747</v>
      </c>
      <c r="H34" s="109">
        <f>'13c-beta'!K37</f>
        <v>1.1305700000000001</v>
      </c>
      <c r="I34" s="109">
        <f>'13c-beta'!L37</f>
        <v>1.1170500000000001</v>
      </c>
      <c r="J34" s="109">
        <f>'13c-beta'!M37</f>
        <v>1.1004799999999999</v>
      </c>
      <c r="K34" s="109">
        <f>'13c-beta'!N37</f>
        <v>1.11863</v>
      </c>
      <c r="L34" s="109">
        <f>'13c-beta'!O37</f>
        <v>1.1136999999999999</v>
      </c>
      <c r="M34" s="109">
        <f>'13c-beta'!P37</f>
        <v>1.1111599999999999</v>
      </c>
      <c r="N34" s="109">
        <f>'13c-beta'!Q37</f>
        <v>1.11409</v>
      </c>
      <c r="O34" s="109">
        <f>'13c-beta'!R37</f>
        <v>1.14937</v>
      </c>
      <c r="P34" s="103">
        <f>'13c-beta'!S37</f>
        <v>1.12964</v>
      </c>
      <c r="Q34" s="109">
        <f>'13c-beta'!T37</f>
        <v>1.1020799999999999</v>
      </c>
    </row>
    <row r="35" spans="1:17" x14ac:dyDescent="0.2">
      <c r="A35" s="111">
        <f>'13c-beta'!A38</f>
        <v>66</v>
      </c>
      <c r="B35" s="109">
        <f>'13c-beta'!E38</f>
        <v>1.1635500000000001</v>
      </c>
      <c r="C35" s="109">
        <f>'13c-beta'!F38</f>
        <v>1.0994299999999999</v>
      </c>
      <c r="D35" s="109">
        <f>'13c-beta'!G38</f>
        <v>1.15804</v>
      </c>
      <c r="E35" s="109">
        <f>'13c-beta'!H38</f>
        <v>1.1488499999999999</v>
      </c>
      <c r="F35" s="109">
        <f>'13c-beta'!I38</f>
        <v>1.1430100000000001</v>
      </c>
      <c r="G35" s="109">
        <f>'13c-beta'!J38</f>
        <v>1.1460999999999999</v>
      </c>
      <c r="H35" s="109">
        <f>'13c-beta'!K38</f>
        <v>1.12934</v>
      </c>
      <c r="I35" s="109">
        <f>'13c-beta'!L38</f>
        <v>1.1160099999999999</v>
      </c>
      <c r="J35" s="109">
        <f>'13c-beta'!M38</f>
        <v>1.0995999999999999</v>
      </c>
      <c r="K35" s="109">
        <f>'13c-beta'!N38</f>
        <v>1.11761</v>
      </c>
      <c r="L35" s="109">
        <f>'13c-beta'!O38</f>
        <v>1.1127</v>
      </c>
      <c r="M35" s="109">
        <f>'13c-beta'!P38</f>
        <v>1.1101799999999999</v>
      </c>
      <c r="N35" s="109">
        <f>'13c-beta'!Q38</f>
        <v>1.1130800000000001</v>
      </c>
      <c r="O35" s="109">
        <f>'13c-beta'!R38</f>
        <v>1.14795</v>
      </c>
      <c r="P35" s="103">
        <f>'13c-beta'!S38</f>
        <v>1.1284000000000001</v>
      </c>
      <c r="Q35" s="109">
        <f>'13c-beta'!T38</f>
        <v>1.10127</v>
      </c>
    </row>
    <row r="36" spans="1:17" x14ac:dyDescent="0.2">
      <c r="A36" s="111">
        <f>'13c-beta'!A39</f>
        <v>68</v>
      </c>
      <c r="B36" s="109">
        <f>'13c-beta'!E39</f>
        <v>1.16214</v>
      </c>
      <c r="C36" s="109">
        <f>'13c-beta'!F39</f>
        <v>1.0986400000000001</v>
      </c>
      <c r="D36" s="109">
        <f>'13c-beta'!G39</f>
        <v>1.1566700000000001</v>
      </c>
      <c r="E36" s="109">
        <f>'13c-beta'!H39</f>
        <v>1.14751</v>
      </c>
      <c r="F36" s="109">
        <f>'13c-beta'!I39</f>
        <v>1.1416999999999999</v>
      </c>
      <c r="G36" s="109">
        <f>'13c-beta'!J39</f>
        <v>1.1447499999999999</v>
      </c>
      <c r="H36" s="109">
        <f>'13c-beta'!K39</f>
        <v>1.1281300000000001</v>
      </c>
      <c r="I36" s="109">
        <f>'13c-beta'!L39</f>
        <v>1.1149899999999999</v>
      </c>
      <c r="J36" s="109">
        <f>'13c-beta'!M39</f>
        <v>1.09874</v>
      </c>
      <c r="K36" s="109">
        <f>'13c-beta'!N39</f>
        <v>1.1166</v>
      </c>
      <c r="L36" s="109">
        <f>'13c-beta'!O39</f>
        <v>1.11171</v>
      </c>
      <c r="M36" s="109">
        <f>'13c-beta'!P39</f>
        <v>1.1092200000000001</v>
      </c>
      <c r="N36" s="109">
        <f>'13c-beta'!Q39</f>
        <v>1.11209</v>
      </c>
      <c r="O36" s="109">
        <f>'13c-beta'!R39</f>
        <v>1.14655</v>
      </c>
      <c r="P36" s="103">
        <f>'13c-beta'!S39</f>
        <v>1.1271800000000001</v>
      </c>
      <c r="Q36" s="109">
        <f>'13c-beta'!T39</f>
        <v>1.1004700000000001</v>
      </c>
    </row>
    <row r="37" spans="1:17" x14ac:dyDescent="0.2">
      <c r="A37" s="111">
        <f>'13c-beta'!A40</f>
        <v>70</v>
      </c>
      <c r="B37" s="109">
        <f>'13c-beta'!E40</f>
        <v>1.1607400000000001</v>
      </c>
      <c r="C37" s="109">
        <f>'13c-beta'!F40</f>
        <v>1.0978600000000001</v>
      </c>
      <c r="D37" s="109">
        <f>'13c-beta'!G40</f>
        <v>1.1553199999999999</v>
      </c>
      <c r="E37" s="109">
        <f>'13c-beta'!H40</f>
        <v>1.14618</v>
      </c>
      <c r="F37" s="109">
        <f>'13c-beta'!I40</f>
        <v>1.1404000000000001</v>
      </c>
      <c r="G37" s="109">
        <f>'13c-beta'!J40</f>
        <v>1.1434200000000001</v>
      </c>
      <c r="H37" s="109">
        <f>'13c-beta'!K40</f>
        <v>1.1269400000000001</v>
      </c>
      <c r="I37" s="109">
        <f>'13c-beta'!L40</f>
        <v>1.11398</v>
      </c>
      <c r="J37" s="109">
        <f>'13c-beta'!M40</f>
        <v>1.09789</v>
      </c>
      <c r="K37" s="109">
        <f>'13c-beta'!N40</f>
        <v>1.1155999999999999</v>
      </c>
      <c r="L37" s="109">
        <f>'13c-beta'!O40</f>
        <v>1.1107400000000001</v>
      </c>
      <c r="M37" s="109">
        <f>'13c-beta'!P40</f>
        <v>1.1082700000000001</v>
      </c>
      <c r="N37" s="109">
        <f>'13c-beta'!Q40</f>
        <v>1.1111200000000001</v>
      </c>
      <c r="O37" s="109">
        <f>'13c-beta'!R40</f>
        <v>1.14516</v>
      </c>
      <c r="P37" s="103">
        <f>'13c-beta'!S40</f>
        <v>1.12598</v>
      </c>
      <c r="Q37" s="109">
        <f>'13c-beta'!T40</f>
        <v>1.09968</v>
      </c>
    </row>
    <row r="38" spans="1:17" x14ac:dyDescent="0.2">
      <c r="A38" s="111">
        <f>'13c-beta'!A41</f>
        <v>72</v>
      </c>
      <c r="B38" s="109">
        <f>'13c-beta'!E41</f>
        <v>1.15937</v>
      </c>
      <c r="C38" s="109">
        <f>'13c-beta'!F41</f>
        <v>1.0971</v>
      </c>
      <c r="D38" s="109">
        <f>'13c-beta'!G41</f>
        <v>1.15398</v>
      </c>
      <c r="E38" s="109">
        <f>'13c-beta'!H41</f>
        <v>1.1448799999999999</v>
      </c>
      <c r="F38" s="109">
        <f>'13c-beta'!I41</f>
        <v>1.13913</v>
      </c>
      <c r="G38" s="109">
        <f>'13c-beta'!J41</f>
        <v>1.14211</v>
      </c>
      <c r="H38" s="109">
        <f>'13c-beta'!K41</f>
        <v>1.1257699999999999</v>
      </c>
      <c r="I38" s="109">
        <f>'13c-beta'!L41</f>
        <v>1.1129899999999999</v>
      </c>
      <c r="J38" s="109">
        <f>'13c-beta'!M41</f>
        <v>1.0970500000000001</v>
      </c>
      <c r="K38" s="109">
        <f>'13c-beta'!N41</f>
        <v>1.1146199999999999</v>
      </c>
      <c r="L38" s="109">
        <f>'13c-beta'!O41</f>
        <v>1.10978</v>
      </c>
      <c r="M38" s="109">
        <f>'13c-beta'!P41</f>
        <v>1.1073299999999999</v>
      </c>
      <c r="N38" s="109">
        <f>'13c-beta'!Q41</f>
        <v>1.11015</v>
      </c>
      <c r="O38" s="109">
        <f>'13c-beta'!R41</f>
        <v>1.1437999999999999</v>
      </c>
      <c r="P38" s="103">
        <f>'13c-beta'!S41</f>
        <v>1.1248</v>
      </c>
      <c r="Q38" s="109">
        <f>'13c-beta'!T41</f>
        <v>1.0989</v>
      </c>
    </row>
    <row r="39" spans="1:17" x14ac:dyDescent="0.2">
      <c r="A39" s="111">
        <f>'13c-beta'!A42</f>
        <v>74</v>
      </c>
      <c r="B39" s="109">
        <f>'13c-beta'!E42</f>
        <v>1.15801</v>
      </c>
      <c r="C39" s="109">
        <f>'13c-beta'!F42</f>
        <v>1.0963400000000001</v>
      </c>
      <c r="D39" s="109">
        <f>'13c-beta'!G42</f>
        <v>1.1526700000000001</v>
      </c>
      <c r="E39" s="109">
        <f>'13c-beta'!H42</f>
        <v>1.1435900000000001</v>
      </c>
      <c r="F39" s="109">
        <f>'13c-beta'!I42</f>
        <v>1.1378600000000001</v>
      </c>
      <c r="G39" s="109">
        <f>'13c-beta'!J42</f>
        <v>1.1408100000000001</v>
      </c>
      <c r="H39" s="109">
        <f>'13c-beta'!K42</f>
        <v>1.1246100000000001</v>
      </c>
      <c r="I39" s="109">
        <f>'13c-beta'!L42</f>
        <v>1.1120099999999999</v>
      </c>
      <c r="J39" s="109">
        <f>'13c-beta'!M42</f>
        <v>1.09622</v>
      </c>
      <c r="K39" s="109">
        <f>'13c-beta'!N42</f>
        <v>1.11365</v>
      </c>
      <c r="L39" s="109">
        <f>'13c-beta'!O42</f>
        <v>1.10883</v>
      </c>
      <c r="M39" s="109">
        <f>'13c-beta'!P42</f>
        <v>1.1064099999999999</v>
      </c>
      <c r="N39" s="109">
        <f>'13c-beta'!Q42</f>
        <v>1.1092</v>
      </c>
      <c r="O39" s="109">
        <f>'13c-beta'!R42</f>
        <v>1.14245</v>
      </c>
      <c r="P39" s="103">
        <f>'13c-beta'!S42</f>
        <v>1.1236299999999999</v>
      </c>
      <c r="Q39" s="109">
        <f>'13c-beta'!T42</f>
        <v>1.0981399999999999</v>
      </c>
    </row>
    <row r="40" spans="1:17" x14ac:dyDescent="0.2">
      <c r="A40" s="111">
        <f>'13c-beta'!A43</f>
        <v>76</v>
      </c>
      <c r="B40" s="109">
        <f>'13c-beta'!E43</f>
        <v>1.1566700000000001</v>
      </c>
      <c r="C40" s="109">
        <f>'13c-beta'!F43</f>
        <v>1.0955900000000001</v>
      </c>
      <c r="D40" s="109">
        <f>'13c-beta'!G43</f>
        <v>1.15137</v>
      </c>
      <c r="E40" s="109">
        <f>'13c-beta'!H43</f>
        <v>1.1423099999999999</v>
      </c>
      <c r="F40" s="109">
        <f>'13c-beta'!I43</f>
        <v>1.13662</v>
      </c>
      <c r="G40" s="109">
        <f>'13c-beta'!J43</f>
        <v>1.13954</v>
      </c>
      <c r="H40" s="109">
        <f>'13c-beta'!K43</f>
        <v>1.12347</v>
      </c>
      <c r="I40" s="109">
        <f>'13c-beta'!L43</f>
        <v>1.11104</v>
      </c>
      <c r="J40" s="109">
        <f>'13c-beta'!M43</f>
        <v>1.0953999999999999</v>
      </c>
      <c r="K40" s="109">
        <f>'13c-beta'!N43</f>
        <v>1.1127</v>
      </c>
      <c r="L40" s="109">
        <f>'13c-beta'!O43</f>
        <v>1.10789</v>
      </c>
      <c r="M40" s="109">
        <f>'13c-beta'!P43</f>
        <v>1.1054999999999999</v>
      </c>
      <c r="N40" s="109">
        <f>'13c-beta'!Q43</f>
        <v>1.10826</v>
      </c>
      <c r="O40" s="109">
        <f>'13c-beta'!R43</f>
        <v>1.14113</v>
      </c>
      <c r="P40" s="103">
        <f>'13c-beta'!S43</f>
        <v>1.1224799999999999</v>
      </c>
      <c r="Q40" s="109">
        <f>'13c-beta'!T43</f>
        <v>1.09738</v>
      </c>
    </row>
    <row r="41" spans="1:17" x14ac:dyDescent="0.2">
      <c r="A41" s="111">
        <f>'13c-beta'!A44</f>
        <v>78</v>
      </c>
      <c r="B41" s="109">
        <f>'13c-beta'!E44</f>
        <v>1.1553500000000001</v>
      </c>
      <c r="C41" s="109">
        <f>'13c-beta'!F44</f>
        <v>1.0948599999999999</v>
      </c>
      <c r="D41" s="109">
        <f>'13c-beta'!G44</f>
        <v>1.1500900000000001</v>
      </c>
      <c r="E41" s="109">
        <f>'13c-beta'!H44</f>
        <v>1.14106</v>
      </c>
      <c r="F41" s="109">
        <f>'13c-beta'!I44</f>
        <v>1.1353899999999999</v>
      </c>
      <c r="G41" s="109">
        <f>'13c-beta'!J44</f>
        <v>1.13828</v>
      </c>
      <c r="H41" s="109">
        <f>'13c-beta'!K44</f>
        <v>1.12235</v>
      </c>
      <c r="I41" s="109">
        <f>'13c-beta'!L44</f>
        <v>1.11009</v>
      </c>
      <c r="J41" s="109">
        <f>'13c-beta'!M44</f>
        <v>1.0946</v>
      </c>
      <c r="K41" s="109">
        <f>'13c-beta'!N44</f>
        <v>1.11175</v>
      </c>
      <c r="L41" s="109">
        <f>'13c-beta'!O44</f>
        <v>1.10697</v>
      </c>
      <c r="M41" s="109">
        <f>'13c-beta'!P44</f>
        <v>1.1046</v>
      </c>
      <c r="N41" s="109">
        <f>'13c-beta'!Q44</f>
        <v>1.10734</v>
      </c>
      <c r="O41" s="109">
        <f>'13c-beta'!R44</f>
        <v>1.1398200000000001</v>
      </c>
      <c r="P41" s="103">
        <f>'13c-beta'!S44</f>
        <v>1.12134</v>
      </c>
      <c r="Q41" s="109">
        <f>'13c-beta'!T44</f>
        <v>1.09663</v>
      </c>
    </row>
    <row r="42" spans="1:17" x14ac:dyDescent="0.2">
      <c r="A42" s="111">
        <f>'13c-beta'!A45</f>
        <v>80</v>
      </c>
      <c r="B42" s="109">
        <f>'13c-beta'!E45</f>
        <v>1.15405</v>
      </c>
      <c r="C42" s="109">
        <f>'13c-beta'!F45</f>
        <v>1.09413</v>
      </c>
      <c r="D42" s="109">
        <f>'13c-beta'!G45</f>
        <v>1.14883</v>
      </c>
      <c r="E42" s="109">
        <f>'13c-beta'!H45</f>
        <v>1.1398200000000001</v>
      </c>
      <c r="F42" s="109">
        <f>'13c-beta'!I45</f>
        <v>1.13418</v>
      </c>
      <c r="G42" s="109">
        <f>'13c-beta'!J45</f>
        <v>1.1370400000000001</v>
      </c>
      <c r="H42" s="109">
        <f>'13c-beta'!K45</f>
        <v>1.12124</v>
      </c>
      <c r="I42" s="109">
        <f>'13c-beta'!L45</f>
        <v>1.10914</v>
      </c>
      <c r="J42" s="109">
        <f>'13c-beta'!M45</f>
        <v>1.0938000000000001</v>
      </c>
      <c r="K42" s="109">
        <f>'13c-beta'!N45</f>
        <v>1.1108199999999999</v>
      </c>
      <c r="L42" s="109">
        <f>'13c-beta'!O45</f>
        <v>1.10606</v>
      </c>
      <c r="M42" s="109">
        <f>'13c-beta'!P45</f>
        <v>1.10371</v>
      </c>
      <c r="N42" s="109">
        <f>'13c-beta'!Q45</f>
        <v>1.10643</v>
      </c>
      <c r="O42" s="109">
        <f>'13c-beta'!R45</f>
        <v>1.13853</v>
      </c>
      <c r="P42" s="103">
        <f>'13c-beta'!S45</f>
        <v>1.12022</v>
      </c>
      <c r="Q42" s="109">
        <f>'13c-beta'!T45</f>
        <v>1.09589</v>
      </c>
    </row>
    <row r="43" spans="1:17" x14ac:dyDescent="0.2">
      <c r="A43" s="111">
        <f>'13c-beta'!A46</f>
        <v>82</v>
      </c>
      <c r="B43" s="109">
        <f>'13c-beta'!E46</f>
        <v>1.1527700000000001</v>
      </c>
      <c r="C43" s="109">
        <f>'13c-beta'!F46</f>
        <v>1.09341</v>
      </c>
      <c r="D43" s="109">
        <f>'13c-beta'!G46</f>
        <v>1.14758</v>
      </c>
      <c r="E43" s="109">
        <f>'13c-beta'!H46</f>
        <v>1.1386000000000001</v>
      </c>
      <c r="F43" s="109">
        <f>'13c-beta'!I46</f>
        <v>1.1329899999999999</v>
      </c>
      <c r="G43" s="109">
        <f>'13c-beta'!J46</f>
        <v>1.1358200000000001</v>
      </c>
      <c r="H43" s="109">
        <f>'13c-beta'!K46</f>
        <v>1.1201399999999999</v>
      </c>
      <c r="I43" s="109">
        <f>'13c-beta'!L46</f>
        <v>1.10822</v>
      </c>
      <c r="J43" s="109">
        <f>'13c-beta'!M46</f>
        <v>1.0930200000000001</v>
      </c>
      <c r="K43" s="109">
        <f>'13c-beta'!N46</f>
        <v>1.1099000000000001</v>
      </c>
      <c r="L43" s="109">
        <f>'13c-beta'!O46</f>
        <v>1.1051599999999999</v>
      </c>
      <c r="M43" s="109">
        <f>'13c-beta'!P46</f>
        <v>1.10283</v>
      </c>
      <c r="N43" s="109">
        <f>'13c-beta'!Q46</f>
        <v>1.1055299999999999</v>
      </c>
      <c r="O43" s="109">
        <f>'13c-beta'!R46</f>
        <v>1.1372599999999999</v>
      </c>
      <c r="P43" s="103">
        <f>'13c-beta'!S46</f>
        <v>1.1191199999999999</v>
      </c>
      <c r="Q43" s="109">
        <f>'13c-beta'!T46</f>
        <v>1.0951599999999999</v>
      </c>
    </row>
    <row r="44" spans="1:17" x14ac:dyDescent="0.2">
      <c r="A44" s="111">
        <f>'13c-beta'!A47</f>
        <v>84</v>
      </c>
      <c r="B44" s="109">
        <f>'13c-beta'!E47</f>
        <v>1.1515</v>
      </c>
      <c r="C44" s="109">
        <f>'13c-beta'!F47</f>
        <v>1.0927</v>
      </c>
      <c r="D44" s="109">
        <f>'13c-beta'!G47</f>
        <v>1.14635</v>
      </c>
      <c r="E44" s="109">
        <f>'13c-beta'!H47</f>
        <v>1.1373899999999999</v>
      </c>
      <c r="F44" s="109">
        <f>'13c-beta'!I47</f>
        <v>1.13181</v>
      </c>
      <c r="G44" s="109">
        <f>'13c-beta'!J47</f>
        <v>1.1346099999999999</v>
      </c>
      <c r="H44" s="109">
        <f>'13c-beta'!K47</f>
        <v>1.1190599999999999</v>
      </c>
      <c r="I44" s="109">
        <f>'13c-beta'!L47</f>
        <v>1.1073</v>
      </c>
      <c r="J44" s="109">
        <f>'13c-beta'!M47</f>
        <v>1.0922400000000001</v>
      </c>
      <c r="K44" s="109">
        <f>'13c-beta'!N47</f>
        <v>1.1089899999999999</v>
      </c>
      <c r="L44" s="109">
        <f>'13c-beta'!O47</f>
        <v>1.1042799999999999</v>
      </c>
      <c r="M44" s="109">
        <f>'13c-beta'!P47</f>
        <v>1.1019699999999999</v>
      </c>
      <c r="N44" s="109">
        <f>'13c-beta'!Q47</f>
        <v>1.1046400000000001</v>
      </c>
      <c r="O44" s="109">
        <f>'13c-beta'!R47</f>
        <v>1.13601</v>
      </c>
      <c r="P44" s="103">
        <f>'13c-beta'!S47</f>
        <v>1.1180300000000001</v>
      </c>
      <c r="Q44" s="109">
        <f>'13c-beta'!T47</f>
        <v>1.0944400000000001</v>
      </c>
    </row>
    <row r="45" spans="1:17" x14ac:dyDescent="0.2">
      <c r="A45" s="111">
        <f>'13c-beta'!A48</f>
        <v>86</v>
      </c>
      <c r="B45" s="109">
        <f>'13c-beta'!E48</f>
        <v>1.15025</v>
      </c>
      <c r="C45" s="109">
        <f>'13c-beta'!F48</f>
        <v>1.09199</v>
      </c>
      <c r="D45" s="109">
        <f>'13c-beta'!G48</f>
        <v>1.14514</v>
      </c>
      <c r="E45" s="109">
        <f>'13c-beta'!H48</f>
        <v>1.1362000000000001</v>
      </c>
      <c r="F45" s="109">
        <f>'13c-beta'!I48</f>
        <v>1.1306499999999999</v>
      </c>
      <c r="G45" s="109">
        <f>'13c-beta'!J48</f>
        <v>1.1334200000000001</v>
      </c>
      <c r="H45" s="109">
        <f>'13c-beta'!K48</f>
        <v>1.1180000000000001</v>
      </c>
      <c r="I45" s="109">
        <f>'13c-beta'!L48</f>
        <v>1.10639</v>
      </c>
      <c r="J45" s="109">
        <f>'13c-beta'!M48</f>
        <v>1.09148</v>
      </c>
      <c r="K45" s="109">
        <f>'13c-beta'!N48</f>
        <v>1.1081000000000001</v>
      </c>
      <c r="L45" s="109">
        <f>'13c-beta'!O48</f>
        <v>1.1033999999999999</v>
      </c>
      <c r="M45" s="109">
        <f>'13c-beta'!P48</f>
        <v>1.10111</v>
      </c>
      <c r="N45" s="109">
        <f>'13c-beta'!Q48</f>
        <v>1.1037600000000001</v>
      </c>
      <c r="O45" s="109">
        <f>'13c-beta'!R48</f>
        <v>1.1347700000000001</v>
      </c>
      <c r="P45" s="103">
        <f>'13c-beta'!S48</f>
        <v>1.11696</v>
      </c>
      <c r="Q45" s="109">
        <f>'13c-beta'!T48</f>
        <v>1.09372</v>
      </c>
    </row>
    <row r="46" spans="1:17" x14ac:dyDescent="0.2">
      <c r="A46" s="111">
        <f>'13c-beta'!A49</f>
        <v>88</v>
      </c>
      <c r="B46" s="109">
        <f>'13c-beta'!E49</f>
        <v>1.1490199999999999</v>
      </c>
      <c r="C46" s="109">
        <f>'13c-beta'!F49</f>
        <v>1.0912999999999999</v>
      </c>
      <c r="D46" s="109">
        <f>'13c-beta'!G49</f>
        <v>1.14395</v>
      </c>
      <c r="E46" s="109">
        <f>'13c-beta'!H49</f>
        <v>1.13503</v>
      </c>
      <c r="F46" s="109">
        <f>'13c-beta'!I49</f>
        <v>1.12951</v>
      </c>
      <c r="G46" s="109">
        <f>'13c-beta'!J49</f>
        <v>1.1322399999999999</v>
      </c>
      <c r="H46" s="109">
        <f>'13c-beta'!K49</f>
        <v>1.1169500000000001</v>
      </c>
      <c r="I46" s="109">
        <f>'13c-beta'!L49</f>
        <v>1.1054999999999999</v>
      </c>
      <c r="J46" s="109">
        <f>'13c-beta'!M49</f>
        <v>1.09073</v>
      </c>
      <c r="K46" s="109">
        <f>'13c-beta'!N49</f>
        <v>1.10721</v>
      </c>
      <c r="L46" s="109">
        <f>'13c-beta'!O49</f>
        <v>1.1025400000000001</v>
      </c>
      <c r="M46" s="109">
        <f>'13c-beta'!P49</f>
        <v>1.1002700000000001</v>
      </c>
      <c r="N46" s="109">
        <f>'13c-beta'!Q49</f>
        <v>1.1029</v>
      </c>
      <c r="O46" s="109">
        <f>'13c-beta'!R49</f>
        <v>1.1335500000000001</v>
      </c>
      <c r="P46" s="103">
        <f>'13c-beta'!S49</f>
        <v>1.1158999999999999</v>
      </c>
      <c r="Q46" s="109">
        <f>'13c-beta'!T49</f>
        <v>1.0930200000000001</v>
      </c>
    </row>
    <row r="47" spans="1:17" x14ac:dyDescent="0.2">
      <c r="A47" s="111">
        <f>'13c-beta'!A50</f>
        <v>90</v>
      </c>
      <c r="B47" s="109">
        <f>'13c-beta'!E50</f>
        <v>1.1477999999999999</v>
      </c>
      <c r="C47" s="109">
        <f>'13c-beta'!F50</f>
        <v>1.0906100000000001</v>
      </c>
      <c r="D47" s="109">
        <f>'13c-beta'!G50</f>
        <v>1.14276</v>
      </c>
      <c r="E47" s="109">
        <f>'13c-beta'!H50</f>
        <v>1.1338699999999999</v>
      </c>
      <c r="F47" s="109">
        <f>'13c-beta'!I50</f>
        <v>1.1283700000000001</v>
      </c>
      <c r="G47" s="109">
        <f>'13c-beta'!J50</f>
        <v>1.1310800000000001</v>
      </c>
      <c r="H47" s="109">
        <f>'13c-beta'!K50</f>
        <v>1.11591</v>
      </c>
      <c r="I47" s="109">
        <f>'13c-beta'!L50</f>
        <v>1.1046199999999999</v>
      </c>
      <c r="J47" s="109">
        <f>'13c-beta'!M50</f>
        <v>1.0899799999999999</v>
      </c>
      <c r="K47" s="109">
        <f>'13c-beta'!N50</f>
        <v>1.1063400000000001</v>
      </c>
      <c r="L47" s="109">
        <f>'13c-beta'!O50</f>
        <v>1.1016900000000001</v>
      </c>
      <c r="M47" s="109">
        <f>'13c-beta'!P50</f>
        <v>1.09944</v>
      </c>
      <c r="N47" s="109">
        <f>'13c-beta'!Q50</f>
        <v>1.1020399999999999</v>
      </c>
      <c r="O47" s="109">
        <f>'13c-beta'!R50</f>
        <v>1.1323399999999999</v>
      </c>
      <c r="P47" s="103">
        <f>'13c-beta'!S50</f>
        <v>1.1148499999999999</v>
      </c>
      <c r="Q47" s="109">
        <f>'13c-beta'!T50</f>
        <v>1.09232</v>
      </c>
    </row>
    <row r="48" spans="1:17" x14ac:dyDescent="0.2">
      <c r="A48" s="111">
        <f>'13c-beta'!A51</f>
        <v>92</v>
      </c>
      <c r="B48" s="109">
        <f>'13c-beta'!E51</f>
        <v>1.1466000000000001</v>
      </c>
      <c r="C48" s="109">
        <f>'13c-beta'!F51</f>
        <v>1.0899399999999999</v>
      </c>
      <c r="D48" s="109">
        <f>'13c-beta'!G51</f>
        <v>1.1415999999999999</v>
      </c>
      <c r="E48" s="109">
        <f>'13c-beta'!H51</f>
        <v>1.1327199999999999</v>
      </c>
      <c r="F48" s="109">
        <f>'13c-beta'!I51</f>
        <v>1.1272599999999999</v>
      </c>
      <c r="G48" s="109">
        <f>'13c-beta'!J51</f>
        <v>1.1299399999999999</v>
      </c>
      <c r="H48" s="109">
        <f>'13c-beta'!K51</f>
        <v>1.1148899999999999</v>
      </c>
      <c r="I48" s="109">
        <f>'13c-beta'!L51</f>
        <v>1.10375</v>
      </c>
      <c r="J48" s="109">
        <f>'13c-beta'!M51</f>
        <v>1.0892500000000001</v>
      </c>
      <c r="K48" s="109">
        <f>'13c-beta'!N51</f>
        <v>1.10547</v>
      </c>
      <c r="L48" s="109">
        <f>'13c-beta'!O51</f>
        <v>1.1008500000000001</v>
      </c>
      <c r="M48" s="109">
        <f>'13c-beta'!P51</f>
        <v>1.0986199999999999</v>
      </c>
      <c r="N48" s="109">
        <f>'13c-beta'!Q51</f>
        <v>1.1012</v>
      </c>
      <c r="O48" s="109">
        <f>'13c-beta'!R51</f>
        <v>1.1311500000000001</v>
      </c>
      <c r="P48" s="103">
        <f>'13c-beta'!S51</f>
        <v>1.11382</v>
      </c>
      <c r="Q48" s="109">
        <f>'13c-beta'!T51</f>
        <v>1.0916399999999999</v>
      </c>
    </row>
    <row r="49" spans="1:17" x14ac:dyDescent="0.2">
      <c r="A49" s="111">
        <f>'13c-beta'!A52</f>
        <v>94</v>
      </c>
      <c r="B49" s="109">
        <f>'13c-beta'!E52</f>
        <v>1.14541</v>
      </c>
      <c r="C49" s="109">
        <f>'13c-beta'!F52</f>
        <v>1.08927</v>
      </c>
      <c r="D49" s="109">
        <f>'13c-beta'!G52</f>
        <v>1.14045</v>
      </c>
      <c r="E49" s="109">
        <f>'13c-beta'!H52</f>
        <v>1.1315900000000001</v>
      </c>
      <c r="F49" s="109">
        <f>'13c-beta'!I52</f>
        <v>1.12616</v>
      </c>
      <c r="G49" s="109">
        <f>'13c-beta'!J52</f>
        <v>1.1288100000000001</v>
      </c>
      <c r="H49" s="109">
        <f>'13c-beta'!K52</f>
        <v>1.11388</v>
      </c>
      <c r="I49" s="109">
        <f>'13c-beta'!L52</f>
        <v>1.1028899999999999</v>
      </c>
      <c r="J49" s="109">
        <f>'13c-beta'!M52</f>
        <v>1.0885199999999999</v>
      </c>
      <c r="K49" s="109">
        <f>'13c-beta'!N52</f>
        <v>1.1046199999999999</v>
      </c>
      <c r="L49" s="109">
        <f>'13c-beta'!O52</f>
        <v>1.10002</v>
      </c>
      <c r="M49" s="109">
        <f>'13c-beta'!P52</f>
        <v>1.09781</v>
      </c>
      <c r="N49" s="109">
        <f>'13c-beta'!Q52</f>
        <v>1.1003700000000001</v>
      </c>
      <c r="O49" s="109">
        <f>'13c-beta'!R52</f>
        <v>1.12998</v>
      </c>
      <c r="P49" s="103">
        <f>'13c-beta'!S52</f>
        <v>1.1128</v>
      </c>
      <c r="Q49" s="109">
        <f>'13c-beta'!T52</f>
        <v>1.0909599999999999</v>
      </c>
    </row>
    <row r="50" spans="1:17" x14ac:dyDescent="0.2">
      <c r="A50" s="111">
        <f>'13c-beta'!A53</f>
        <v>96</v>
      </c>
      <c r="B50" s="109">
        <f>'13c-beta'!E53</f>
        <v>1.1442399999999999</v>
      </c>
      <c r="C50" s="109">
        <f>'13c-beta'!F53</f>
        <v>1.0886100000000001</v>
      </c>
      <c r="D50" s="109">
        <f>'13c-beta'!G53</f>
        <v>1.13931</v>
      </c>
      <c r="E50" s="109">
        <f>'13c-beta'!H53</f>
        <v>1.1304799999999999</v>
      </c>
      <c r="F50" s="109">
        <f>'13c-beta'!I53</f>
        <v>1.12507</v>
      </c>
      <c r="G50" s="109">
        <f>'13c-beta'!J53</f>
        <v>1.1276999999999999</v>
      </c>
      <c r="H50" s="109">
        <f>'13c-beta'!K53</f>
        <v>1.1128899999999999</v>
      </c>
      <c r="I50" s="109">
        <f>'13c-beta'!L53</f>
        <v>1.1020399999999999</v>
      </c>
      <c r="J50" s="109">
        <f>'13c-beta'!M53</f>
        <v>1.0878000000000001</v>
      </c>
      <c r="K50" s="109">
        <f>'13c-beta'!N53</f>
        <v>1.10378</v>
      </c>
      <c r="L50" s="109">
        <f>'13c-beta'!O53</f>
        <v>1.0992</v>
      </c>
      <c r="M50" s="109">
        <f>'13c-beta'!P53</f>
        <v>1.09701</v>
      </c>
      <c r="N50" s="109">
        <f>'13c-beta'!Q53</f>
        <v>1.09955</v>
      </c>
      <c r="O50" s="109">
        <f>'13c-beta'!R53</f>
        <v>1.1288199999999999</v>
      </c>
      <c r="P50" s="103">
        <f>'13c-beta'!S53</f>
        <v>1.1117999999999999</v>
      </c>
      <c r="Q50" s="109">
        <f>'13c-beta'!T53</f>
        <v>1.09029</v>
      </c>
    </row>
    <row r="51" spans="1:17" x14ac:dyDescent="0.2">
      <c r="A51" s="111">
        <f>'13c-beta'!A54</f>
        <v>98</v>
      </c>
      <c r="B51" s="109">
        <f>'13c-beta'!E54</f>
        <v>1.1430800000000001</v>
      </c>
      <c r="C51" s="109">
        <f>'13c-beta'!F54</f>
        <v>1.08795</v>
      </c>
      <c r="D51" s="109">
        <f>'13c-beta'!G54</f>
        <v>1.13819</v>
      </c>
      <c r="E51" s="109">
        <f>'13c-beta'!H54</f>
        <v>1.1293800000000001</v>
      </c>
      <c r="F51" s="109">
        <f>'13c-beta'!I54</f>
        <v>1.1240000000000001</v>
      </c>
      <c r="G51" s="109">
        <f>'13c-beta'!J54</f>
        <v>1.1266</v>
      </c>
      <c r="H51" s="109">
        <f>'13c-beta'!K54</f>
        <v>1.11191</v>
      </c>
      <c r="I51" s="109">
        <f>'13c-beta'!L54</f>
        <v>1.10121</v>
      </c>
      <c r="J51" s="109">
        <f>'13c-beta'!M54</f>
        <v>1.0871</v>
      </c>
      <c r="K51" s="109">
        <f>'13c-beta'!N54</f>
        <v>1.1029500000000001</v>
      </c>
      <c r="L51" s="109">
        <f>'13c-beta'!O54</f>
        <v>1.09839</v>
      </c>
      <c r="M51" s="109">
        <f>'13c-beta'!P54</f>
        <v>1.09622</v>
      </c>
      <c r="N51" s="109">
        <f>'13c-beta'!Q54</f>
        <v>1.09874</v>
      </c>
      <c r="O51" s="109">
        <f>'13c-beta'!R54</f>
        <v>1.12768</v>
      </c>
      <c r="P51" s="103">
        <f>'13c-beta'!S54</f>
        <v>1.1108</v>
      </c>
      <c r="Q51" s="109">
        <f>'13c-beta'!T54</f>
        <v>1.08962</v>
      </c>
    </row>
    <row r="52" spans="1:17" x14ac:dyDescent="0.2">
      <c r="A52" s="111">
        <f>'13c-beta'!A55</f>
        <v>100</v>
      </c>
      <c r="B52" s="109">
        <f>'13c-beta'!E55</f>
        <v>1.14194</v>
      </c>
      <c r="C52" s="109">
        <f>'13c-beta'!F55</f>
        <v>1.08731</v>
      </c>
      <c r="D52" s="109">
        <f>'13c-beta'!G55</f>
        <v>1.1370899999999999</v>
      </c>
      <c r="E52" s="109">
        <f>'13c-beta'!H55</f>
        <v>1.12829</v>
      </c>
      <c r="F52" s="109">
        <f>'13c-beta'!I55</f>
        <v>1.12294</v>
      </c>
      <c r="G52" s="109">
        <f>'13c-beta'!J55</f>
        <v>1.12551</v>
      </c>
      <c r="H52" s="109">
        <f>'13c-beta'!K55</f>
        <v>1.11094</v>
      </c>
      <c r="I52" s="109">
        <f>'13c-beta'!L55</f>
        <v>1.1003799999999999</v>
      </c>
      <c r="J52" s="109">
        <f>'13c-beta'!M55</f>
        <v>1.0864</v>
      </c>
      <c r="K52" s="109">
        <f>'13c-beta'!N55</f>
        <v>1.1021300000000001</v>
      </c>
      <c r="L52" s="109">
        <f>'13c-beta'!O55</f>
        <v>1.0975900000000001</v>
      </c>
      <c r="M52" s="109">
        <f>'13c-beta'!P55</f>
        <v>1.09544</v>
      </c>
      <c r="N52" s="109">
        <f>'13c-beta'!Q55</f>
        <v>1.0979300000000001</v>
      </c>
      <c r="O52" s="109">
        <f>'13c-beta'!R55</f>
        <v>1.1265499999999999</v>
      </c>
      <c r="P52" s="103">
        <f>'13c-beta'!S55</f>
        <v>1.1098300000000001</v>
      </c>
      <c r="Q52" s="109">
        <f>'13c-beta'!T55</f>
        <v>1.08897</v>
      </c>
    </row>
    <row r="53" spans="1:17" x14ac:dyDescent="0.2">
      <c r="A53" s="111">
        <f>'13c-beta'!A56</f>
        <v>102</v>
      </c>
      <c r="B53" s="109">
        <f>'13c-beta'!E56</f>
        <v>1.1408199999999999</v>
      </c>
      <c r="C53" s="109">
        <f>'13c-beta'!F56</f>
        <v>1.08667</v>
      </c>
      <c r="D53" s="109">
        <f>'13c-beta'!G56</f>
        <v>1.1359900000000001</v>
      </c>
      <c r="E53" s="109">
        <f>'13c-beta'!H56</f>
        <v>1.1272200000000001</v>
      </c>
      <c r="F53" s="109">
        <f>'13c-beta'!I56</f>
        <v>1.1218900000000001</v>
      </c>
      <c r="G53" s="109">
        <f>'13c-beta'!J56</f>
        <v>1.1244400000000001</v>
      </c>
      <c r="H53" s="109">
        <f>'13c-beta'!K56</f>
        <v>1.10998</v>
      </c>
      <c r="I53" s="109">
        <f>'13c-beta'!L56</f>
        <v>1.0995699999999999</v>
      </c>
      <c r="J53" s="109">
        <f>'13c-beta'!M56</f>
        <v>1.08571</v>
      </c>
      <c r="K53" s="109">
        <f>'13c-beta'!N56</f>
        <v>1.1013200000000001</v>
      </c>
      <c r="L53" s="109">
        <f>'13c-beta'!O56</f>
        <v>1.0968</v>
      </c>
      <c r="M53" s="109">
        <f>'13c-beta'!P56</f>
        <v>1.09467</v>
      </c>
      <c r="N53" s="109">
        <f>'13c-beta'!Q56</f>
        <v>1.09714</v>
      </c>
      <c r="O53" s="109">
        <f>'13c-beta'!R56</f>
        <v>1.12544</v>
      </c>
      <c r="P53" s="103">
        <f>'13c-beta'!S56</f>
        <v>1.10886</v>
      </c>
      <c r="Q53" s="109">
        <f>'13c-beta'!T56</f>
        <v>1.08832</v>
      </c>
    </row>
    <row r="54" spans="1:17" x14ac:dyDescent="0.2">
      <c r="A54" s="111">
        <f>'13c-beta'!A57</f>
        <v>104</v>
      </c>
      <c r="B54" s="109">
        <f>'13c-beta'!E57</f>
        <v>1.1396999999999999</v>
      </c>
      <c r="C54" s="109">
        <f>'13c-beta'!F57</f>
        <v>1.0860399999999999</v>
      </c>
      <c r="D54" s="109">
        <f>'13c-beta'!G57</f>
        <v>1.1349100000000001</v>
      </c>
      <c r="E54" s="109">
        <f>'13c-beta'!H57</f>
        <v>1.12616</v>
      </c>
      <c r="F54" s="109">
        <f>'13c-beta'!I57</f>
        <v>1.12086</v>
      </c>
      <c r="G54" s="109">
        <f>'13c-beta'!J57</f>
        <v>1.12338</v>
      </c>
      <c r="H54" s="109">
        <f>'13c-beta'!K57</f>
        <v>1.10904</v>
      </c>
      <c r="I54" s="109">
        <f>'13c-beta'!L57</f>
        <v>1.09876</v>
      </c>
      <c r="J54" s="109">
        <f>'13c-beta'!M57</f>
        <v>1.0850299999999999</v>
      </c>
      <c r="K54" s="109">
        <f>'13c-beta'!N57</f>
        <v>1.1005199999999999</v>
      </c>
      <c r="L54" s="109">
        <f>'13c-beta'!O57</f>
        <v>1.09602</v>
      </c>
      <c r="M54" s="109">
        <f>'13c-beta'!P57</f>
        <v>1.09392</v>
      </c>
      <c r="N54" s="109">
        <f>'13c-beta'!Q57</f>
        <v>1.09636</v>
      </c>
      <c r="O54" s="109">
        <f>'13c-beta'!R57</f>
        <v>1.1243399999999999</v>
      </c>
      <c r="P54" s="103">
        <f>'13c-beta'!S57</f>
        <v>1.10791</v>
      </c>
      <c r="Q54" s="109">
        <f>'13c-beta'!T57</f>
        <v>1.08768</v>
      </c>
    </row>
    <row r="55" spans="1:17" x14ac:dyDescent="0.2">
      <c r="A55" s="111">
        <f>'13c-beta'!A58</f>
        <v>106</v>
      </c>
      <c r="B55" s="109">
        <f>'13c-beta'!E58</f>
        <v>1.1386000000000001</v>
      </c>
      <c r="C55" s="109">
        <f>'13c-beta'!F58</f>
        <v>1.08541</v>
      </c>
      <c r="D55" s="109">
        <f>'13c-beta'!G58</f>
        <v>1.13385</v>
      </c>
      <c r="E55" s="109">
        <f>'13c-beta'!H58</f>
        <v>1.1251199999999999</v>
      </c>
      <c r="F55" s="109">
        <f>'13c-beta'!I58</f>
        <v>1.1198399999999999</v>
      </c>
      <c r="G55" s="109">
        <f>'13c-beta'!J58</f>
        <v>1.1223399999999999</v>
      </c>
      <c r="H55" s="109">
        <f>'13c-beta'!K58</f>
        <v>1.1081099999999999</v>
      </c>
      <c r="I55" s="109">
        <f>'13c-beta'!L58</f>
        <v>1.0979699999999999</v>
      </c>
      <c r="J55" s="109">
        <f>'13c-beta'!M58</f>
        <v>1.08436</v>
      </c>
      <c r="K55" s="109">
        <f>'13c-beta'!N58</f>
        <v>1.0997300000000001</v>
      </c>
      <c r="L55" s="109">
        <f>'13c-beta'!O58</f>
        <v>1.0952599999999999</v>
      </c>
      <c r="M55" s="109">
        <f>'13c-beta'!P58</f>
        <v>1.09317</v>
      </c>
      <c r="N55" s="109">
        <f>'13c-beta'!Q58</f>
        <v>1.0955900000000001</v>
      </c>
      <c r="O55" s="109">
        <f>'13c-beta'!R58</f>
        <v>1.1232599999999999</v>
      </c>
      <c r="P55" s="103">
        <f>'13c-beta'!S58</f>
        <v>1.10697</v>
      </c>
      <c r="Q55" s="109">
        <f>'13c-beta'!T58</f>
        <v>1.0870500000000001</v>
      </c>
    </row>
    <row r="56" spans="1:17" x14ac:dyDescent="0.2">
      <c r="A56" s="111">
        <f>'13c-beta'!A59</f>
        <v>108</v>
      </c>
      <c r="B56" s="109">
        <f>'13c-beta'!E59</f>
        <v>1.1375200000000001</v>
      </c>
      <c r="C56" s="109">
        <f>'13c-beta'!F59</f>
        <v>1.0848</v>
      </c>
      <c r="D56" s="109">
        <f>'13c-beta'!G59</f>
        <v>1.1328</v>
      </c>
      <c r="E56" s="109">
        <f>'13c-beta'!H59</f>
        <v>1.12408</v>
      </c>
      <c r="F56" s="109">
        <f>'13c-beta'!I59</f>
        <v>1.11883</v>
      </c>
      <c r="G56" s="109">
        <f>'13c-beta'!J59</f>
        <v>1.12131</v>
      </c>
      <c r="H56" s="109">
        <f>'13c-beta'!K59</f>
        <v>1.1071899999999999</v>
      </c>
      <c r="I56" s="109">
        <f>'13c-beta'!L59</f>
        <v>1.09718</v>
      </c>
      <c r="J56" s="109">
        <f>'13c-beta'!M59</f>
        <v>1.08369</v>
      </c>
      <c r="K56" s="109">
        <f>'13c-beta'!N59</f>
        <v>1.0989500000000001</v>
      </c>
      <c r="L56" s="109">
        <f>'13c-beta'!O59</f>
        <v>1.0945</v>
      </c>
      <c r="M56" s="109">
        <f>'13c-beta'!P59</f>
        <v>1.0924199999999999</v>
      </c>
      <c r="N56" s="109">
        <f>'13c-beta'!Q59</f>
        <v>1.09483</v>
      </c>
      <c r="O56" s="109">
        <f>'13c-beta'!R59</f>
        <v>1.12219</v>
      </c>
      <c r="P56" s="103">
        <f>'13c-beta'!S59</f>
        <v>1.1060399999999999</v>
      </c>
      <c r="Q56" s="109">
        <f>'13c-beta'!T59</f>
        <v>1.0864199999999999</v>
      </c>
    </row>
    <row r="57" spans="1:17" x14ac:dyDescent="0.2">
      <c r="A57" s="111">
        <f>'13c-beta'!A60</f>
        <v>110</v>
      </c>
      <c r="B57" s="109">
        <f>'13c-beta'!E60</f>
        <v>1.13645</v>
      </c>
      <c r="C57" s="109">
        <f>'13c-beta'!F60</f>
        <v>1.08419</v>
      </c>
      <c r="D57" s="109">
        <f>'13c-beta'!G60</f>
        <v>1.1317600000000001</v>
      </c>
      <c r="E57" s="109">
        <f>'13c-beta'!H60</f>
        <v>1.1230599999999999</v>
      </c>
      <c r="F57" s="109">
        <f>'13c-beta'!I60</f>
        <v>1.1178399999999999</v>
      </c>
      <c r="G57" s="109">
        <f>'13c-beta'!J60</f>
        <v>1.12029</v>
      </c>
      <c r="H57" s="109">
        <f>'13c-beta'!K60</f>
        <v>1.1062799999999999</v>
      </c>
      <c r="I57" s="109">
        <f>'13c-beta'!L60</f>
        <v>1.0964100000000001</v>
      </c>
      <c r="J57" s="109">
        <f>'13c-beta'!M60</f>
        <v>1.08304</v>
      </c>
      <c r="K57" s="109">
        <f>'13c-beta'!N60</f>
        <v>1.0981700000000001</v>
      </c>
      <c r="L57" s="109">
        <f>'13c-beta'!O60</f>
        <v>1.09375</v>
      </c>
      <c r="M57" s="109">
        <f>'13c-beta'!P60</f>
        <v>1.09169</v>
      </c>
      <c r="N57" s="109">
        <f>'13c-beta'!Q60</f>
        <v>1.0940799999999999</v>
      </c>
      <c r="O57" s="109">
        <f>'13c-beta'!R60</f>
        <v>1.12113</v>
      </c>
      <c r="P57" s="103">
        <f>'13c-beta'!S60</f>
        <v>1.1051200000000001</v>
      </c>
      <c r="Q57" s="109">
        <f>'13c-beta'!T60</f>
        <v>1.0858000000000001</v>
      </c>
    </row>
    <row r="58" spans="1:17" x14ac:dyDescent="0.2">
      <c r="A58" s="111">
        <f>'13c-beta'!A61</f>
        <v>112</v>
      </c>
      <c r="B58" s="109">
        <f>'13c-beta'!E61</f>
        <v>1.1353899999999999</v>
      </c>
      <c r="C58" s="109">
        <f>'13c-beta'!F61</f>
        <v>1.0835900000000001</v>
      </c>
      <c r="D58" s="109">
        <f>'13c-beta'!G61</f>
        <v>1.13073</v>
      </c>
      <c r="E58" s="109">
        <f>'13c-beta'!H61</f>
        <v>1.1220600000000001</v>
      </c>
      <c r="F58" s="109">
        <f>'13c-beta'!I61</f>
        <v>1.11686</v>
      </c>
      <c r="G58" s="109">
        <f>'13c-beta'!J61</f>
        <v>1.1192899999999999</v>
      </c>
      <c r="H58" s="109">
        <f>'13c-beta'!K61</f>
        <v>1.10538</v>
      </c>
      <c r="I58" s="109">
        <f>'13c-beta'!L61</f>
        <v>1.0956399999999999</v>
      </c>
      <c r="J58" s="109">
        <f>'13c-beta'!M61</f>
        <v>1.08239</v>
      </c>
      <c r="K58" s="109">
        <f>'13c-beta'!N61</f>
        <v>1.09741</v>
      </c>
      <c r="L58" s="109">
        <f>'13c-beta'!O61</f>
        <v>1.09301</v>
      </c>
      <c r="M58" s="109">
        <f>'13c-beta'!P61</f>
        <v>1.09097</v>
      </c>
      <c r="N58" s="109">
        <f>'13c-beta'!Q61</f>
        <v>1.09334</v>
      </c>
      <c r="O58" s="109">
        <f>'13c-beta'!R61</f>
        <v>1.12009</v>
      </c>
      <c r="P58" s="103">
        <f>'13c-beta'!S61</f>
        <v>1.10422</v>
      </c>
      <c r="Q58" s="109">
        <f>'13c-beta'!T61</f>
        <v>1.0851900000000001</v>
      </c>
    </row>
    <row r="59" spans="1:17" x14ac:dyDescent="0.2">
      <c r="A59" s="111">
        <f>'13c-beta'!A62</f>
        <v>114</v>
      </c>
      <c r="B59" s="109">
        <f>'13c-beta'!E62</f>
        <v>1.1343399999999999</v>
      </c>
      <c r="C59" s="109">
        <f>'13c-beta'!F62</f>
        <v>1.0829899999999999</v>
      </c>
      <c r="D59" s="109">
        <f>'13c-beta'!G62</f>
        <v>1.1297200000000001</v>
      </c>
      <c r="E59" s="109">
        <f>'13c-beta'!H62</f>
        <v>1.1210599999999999</v>
      </c>
      <c r="F59" s="109">
        <f>'13c-beta'!I62</f>
        <v>1.11589</v>
      </c>
      <c r="G59" s="109">
        <f>'13c-beta'!J62</f>
        <v>1.1183000000000001</v>
      </c>
      <c r="H59" s="109">
        <f>'13c-beta'!K62</f>
        <v>1.1045</v>
      </c>
      <c r="I59" s="109">
        <f>'13c-beta'!L62</f>
        <v>1.0948800000000001</v>
      </c>
      <c r="J59" s="109">
        <f>'13c-beta'!M62</f>
        <v>1.08175</v>
      </c>
      <c r="K59" s="109">
        <f>'13c-beta'!N62</f>
        <v>1.09666</v>
      </c>
      <c r="L59" s="109">
        <f>'13c-beta'!O62</f>
        <v>1.0922700000000001</v>
      </c>
      <c r="M59" s="109">
        <f>'13c-beta'!P62</f>
        <v>1.09026</v>
      </c>
      <c r="N59" s="109">
        <f>'13c-beta'!Q62</f>
        <v>1.0926</v>
      </c>
      <c r="O59" s="109">
        <f>'13c-beta'!R62</f>
        <v>1.1190599999999999</v>
      </c>
      <c r="P59" s="103">
        <f>'13c-beta'!S62</f>
        <v>1.1033299999999999</v>
      </c>
      <c r="Q59" s="109">
        <f>'13c-beta'!T62</f>
        <v>1.0845899999999999</v>
      </c>
    </row>
    <row r="60" spans="1:17" x14ac:dyDescent="0.2">
      <c r="A60" s="111">
        <f>'13c-beta'!A63</f>
        <v>116</v>
      </c>
      <c r="B60" s="109">
        <f>'13c-beta'!E63</f>
        <v>1.13331</v>
      </c>
      <c r="C60" s="109">
        <f>'13c-beta'!F63</f>
        <v>1.0824</v>
      </c>
      <c r="D60" s="109">
        <f>'13c-beta'!G63</f>
        <v>1.1287199999999999</v>
      </c>
      <c r="E60" s="109">
        <f>'13c-beta'!H63</f>
        <v>1.12008</v>
      </c>
      <c r="F60" s="109">
        <f>'13c-beta'!I63</f>
        <v>1.11493</v>
      </c>
      <c r="G60" s="109">
        <f>'13c-beta'!J63</f>
        <v>1.1173200000000001</v>
      </c>
      <c r="H60" s="109">
        <f>'13c-beta'!K63</f>
        <v>1.10362</v>
      </c>
      <c r="I60" s="109">
        <f>'13c-beta'!L63</f>
        <v>1.0941399999999999</v>
      </c>
      <c r="J60" s="109">
        <f>'13c-beta'!M63</f>
        <v>1.0811200000000001</v>
      </c>
      <c r="K60" s="109">
        <f>'13c-beta'!N63</f>
        <v>1.0959099999999999</v>
      </c>
      <c r="L60" s="109">
        <f>'13c-beta'!O63</f>
        <v>1.09155</v>
      </c>
      <c r="M60" s="109">
        <f>'13c-beta'!P63</f>
        <v>1.08955</v>
      </c>
      <c r="N60" s="109">
        <f>'13c-beta'!Q63</f>
        <v>1.09188</v>
      </c>
      <c r="O60" s="109">
        <f>'13c-beta'!R63</f>
        <v>1.1180399999999999</v>
      </c>
      <c r="P60" s="103">
        <f>'13c-beta'!S63</f>
        <v>1.1024499999999999</v>
      </c>
      <c r="Q60" s="109">
        <f>'13c-beta'!T63</f>
        <v>1.08399</v>
      </c>
    </row>
    <row r="61" spans="1:17" x14ac:dyDescent="0.2">
      <c r="A61" s="111">
        <f>'13c-beta'!A64</f>
        <v>118</v>
      </c>
      <c r="B61" s="109">
        <f>'13c-beta'!E64</f>
        <v>1.13229</v>
      </c>
      <c r="C61" s="109">
        <f>'13c-beta'!F64</f>
        <v>1.08182</v>
      </c>
      <c r="D61" s="109">
        <f>'13c-beta'!G64</f>
        <v>1.1277299999999999</v>
      </c>
      <c r="E61" s="109">
        <f>'13c-beta'!H64</f>
        <v>1.11911</v>
      </c>
      <c r="F61" s="109">
        <f>'13c-beta'!I64</f>
        <v>1.11399</v>
      </c>
      <c r="G61" s="109">
        <f>'13c-beta'!J64</f>
        <v>1.11635</v>
      </c>
      <c r="H61" s="109">
        <f>'13c-beta'!K64</f>
        <v>1.10276</v>
      </c>
      <c r="I61" s="109">
        <f>'13c-beta'!L64</f>
        <v>1.0933999999999999</v>
      </c>
      <c r="J61" s="109">
        <f>'13c-beta'!M64</f>
        <v>1.0805</v>
      </c>
      <c r="K61" s="109">
        <f>'13c-beta'!N64</f>
        <v>1.09518</v>
      </c>
      <c r="L61" s="109">
        <f>'13c-beta'!O64</f>
        <v>1.09084</v>
      </c>
      <c r="M61" s="109">
        <f>'13c-beta'!P64</f>
        <v>1.0888500000000001</v>
      </c>
      <c r="N61" s="109">
        <f>'13c-beta'!Q64</f>
        <v>1.0911599999999999</v>
      </c>
      <c r="O61" s="109">
        <f>'13c-beta'!R64</f>
        <v>1.11704</v>
      </c>
      <c r="P61" s="103">
        <f>'13c-beta'!S64</f>
        <v>1.1015699999999999</v>
      </c>
      <c r="Q61" s="109">
        <f>'13c-beta'!T64</f>
        <v>1.0833999999999999</v>
      </c>
    </row>
    <row r="62" spans="1:17" x14ac:dyDescent="0.2">
      <c r="A62" s="111">
        <f>'13c-beta'!A65</f>
        <v>120</v>
      </c>
      <c r="B62" s="109">
        <f>'13c-beta'!E65</f>
        <v>1.1312800000000001</v>
      </c>
      <c r="C62" s="109">
        <f>'13c-beta'!F65</f>
        <v>1.08124</v>
      </c>
      <c r="D62" s="109">
        <f>'13c-beta'!G65</f>
        <v>1.1267499999999999</v>
      </c>
      <c r="E62" s="109">
        <f>'13c-beta'!H65</f>
        <v>1.11815</v>
      </c>
      <c r="F62" s="109">
        <f>'13c-beta'!I65</f>
        <v>1.1130599999999999</v>
      </c>
      <c r="G62" s="109">
        <f>'13c-beta'!J65</f>
        <v>1.1153999999999999</v>
      </c>
      <c r="H62" s="109">
        <f>'13c-beta'!K65</f>
        <v>1.1019099999999999</v>
      </c>
      <c r="I62" s="109">
        <f>'13c-beta'!L65</f>
        <v>1.09267</v>
      </c>
      <c r="J62" s="109">
        <f>'13c-beta'!M65</f>
        <v>1.07988</v>
      </c>
      <c r="K62" s="109">
        <f>'13c-beta'!N65</f>
        <v>1.0944499999999999</v>
      </c>
      <c r="L62" s="109">
        <f>'13c-beta'!O65</f>
        <v>1.09013</v>
      </c>
      <c r="M62" s="109">
        <f>'13c-beta'!P65</f>
        <v>1.0881700000000001</v>
      </c>
      <c r="N62" s="109">
        <f>'13c-beta'!Q65</f>
        <v>1.09046</v>
      </c>
      <c r="O62" s="109">
        <f>'13c-beta'!R65</f>
        <v>1.11605</v>
      </c>
      <c r="P62" s="103">
        <f>'13c-beta'!S65</f>
        <v>1.1007199999999999</v>
      </c>
      <c r="Q62" s="109">
        <f>'13c-beta'!T65</f>
        <v>1.0828100000000001</v>
      </c>
    </row>
    <row r="63" spans="1:17" x14ac:dyDescent="0.2">
      <c r="A63" s="111">
        <f>'13c-beta'!A66</f>
        <v>122</v>
      </c>
      <c r="B63" s="109">
        <f>'13c-beta'!E66</f>
        <v>1.13029</v>
      </c>
      <c r="C63" s="109">
        <f>'13c-beta'!F66</f>
        <v>1.08067</v>
      </c>
      <c r="D63" s="109">
        <f>'13c-beta'!G66</f>
        <v>1.12578</v>
      </c>
      <c r="E63" s="109">
        <f>'13c-beta'!H66</f>
        <v>1.1172</v>
      </c>
      <c r="F63" s="109">
        <f>'13c-beta'!I66</f>
        <v>1.1121300000000001</v>
      </c>
      <c r="G63" s="109">
        <f>'13c-beta'!J66</f>
        <v>1.1144499999999999</v>
      </c>
      <c r="H63" s="109">
        <f>'13c-beta'!K66</f>
        <v>1.10107</v>
      </c>
      <c r="I63" s="109">
        <f>'13c-beta'!L66</f>
        <v>1.09195</v>
      </c>
      <c r="J63" s="109">
        <f>'13c-beta'!M66</f>
        <v>1.07927</v>
      </c>
      <c r="K63" s="109">
        <f>'13c-beta'!N66</f>
        <v>1.0937300000000001</v>
      </c>
      <c r="L63" s="109">
        <f>'13c-beta'!O66</f>
        <v>1.08944</v>
      </c>
      <c r="M63" s="109">
        <f>'13c-beta'!P66</f>
        <v>1.0874900000000001</v>
      </c>
      <c r="N63" s="109">
        <f>'13c-beta'!Q66</f>
        <v>1.0897600000000001</v>
      </c>
      <c r="O63" s="109">
        <f>'13c-beta'!R66</f>
        <v>1.11507</v>
      </c>
      <c r="P63" s="103">
        <f>'13c-beta'!S66</f>
        <v>1.0998699999999999</v>
      </c>
      <c r="Q63" s="109">
        <f>'13c-beta'!T66</f>
        <v>1.0822400000000001</v>
      </c>
    </row>
    <row r="64" spans="1:17" x14ac:dyDescent="0.2">
      <c r="A64" s="111">
        <f>'13c-beta'!A67</f>
        <v>124</v>
      </c>
      <c r="B64" s="109">
        <f>'13c-beta'!E67</f>
        <v>1.1293</v>
      </c>
      <c r="C64" s="109">
        <f>'13c-beta'!F67</f>
        <v>1.0801099999999999</v>
      </c>
      <c r="D64" s="109">
        <f>'13c-beta'!G67</f>
        <v>1.12483</v>
      </c>
      <c r="E64" s="109">
        <f>'13c-beta'!H67</f>
        <v>1.1162700000000001</v>
      </c>
      <c r="F64" s="109">
        <f>'13c-beta'!I67</f>
        <v>1.1112200000000001</v>
      </c>
      <c r="G64" s="109">
        <f>'13c-beta'!J67</f>
        <v>1.1135200000000001</v>
      </c>
      <c r="H64" s="109">
        <f>'13c-beta'!K67</f>
        <v>1.1002400000000001</v>
      </c>
      <c r="I64" s="109">
        <f>'13c-beta'!L67</f>
        <v>1.09124</v>
      </c>
      <c r="J64" s="109">
        <f>'13c-beta'!M67</f>
        <v>1.07867</v>
      </c>
      <c r="K64" s="109">
        <f>'13c-beta'!N67</f>
        <v>1.0930200000000001</v>
      </c>
      <c r="L64" s="109">
        <f>'13c-beta'!O67</f>
        <v>1.0887500000000001</v>
      </c>
      <c r="M64" s="109">
        <f>'13c-beta'!P67</f>
        <v>1.0868199999999999</v>
      </c>
      <c r="N64" s="109">
        <f>'13c-beta'!Q67</f>
        <v>1.08907</v>
      </c>
      <c r="O64" s="109">
        <f>'13c-beta'!R67</f>
        <v>1.1141000000000001</v>
      </c>
      <c r="P64" s="103">
        <f>'13c-beta'!S67</f>
        <v>1.09903</v>
      </c>
      <c r="Q64" s="109">
        <f>'13c-beta'!T67</f>
        <v>1.0816699999999999</v>
      </c>
    </row>
    <row r="65" spans="1:17" x14ac:dyDescent="0.2">
      <c r="A65" s="111">
        <f>'13c-beta'!A68</f>
        <v>126</v>
      </c>
      <c r="B65" s="109">
        <f>'13c-beta'!E68</f>
        <v>1.1283300000000001</v>
      </c>
      <c r="C65" s="109">
        <f>'13c-beta'!F68</f>
        <v>1.0795600000000001</v>
      </c>
      <c r="D65" s="109">
        <f>'13c-beta'!G68</f>
        <v>1.1238900000000001</v>
      </c>
      <c r="E65" s="109">
        <f>'13c-beta'!H68</f>
        <v>1.11534</v>
      </c>
      <c r="F65" s="109">
        <f>'13c-beta'!I68</f>
        <v>1.11032</v>
      </c>
      <c r="G65" s="109">
        <f>'13c-beta'!J68</f>
        <v>1.1126</v>
      </c>
      <c r="H65" s="109">
        <f>'13c-beta'!K68</f>
        <v>1.0994200000000001</v>
      </c>
      <c r="I65" s="109">
        <f>'13c-beta'!L68</f>
        <v>1.0905400000000001</v>
      </c>
      <c r="J65" s="109">
        <f>'13c-beta'!M68</f>
        <v>1.0780700000000001</v>
      </c>
      <c r="K65" s="109">
        <f>'13c-beta'!N68</f>
        <v>1.09232</v>
      </c>
      <c r="L65" s="109">
        <f>'13c-beta'!O68</f>
        <v>1.0880700000000001</v>
      </c>
      <c r="M65" s="109">
        <f>'13c-beta'!P68</f>
        <v>1.0861499999999999</v>
      </c>
      <c r="N65" s="109">
        <f>'13c-beta'!Q68</f>
        <v>1.08839</v>
      </c>
      <c r="O65" s="109">
        <f>'13c-beta'!R68</f>
        <v>1.1131500000000001</v>
      </c>
      <c r="P65" s="103">
        <f>'13c-beta'!S68</f>
        <v>1.0982000000000001</v>
      </c>
      <c r="Q65" s="109">
        <f>'13c-beta'!T68</f>
        <v>1.0810999999999999</v>
      </c>
    </row>
    <row r="66" spans="1:17" x14ac:dyDescent="0.2">
      <c r="A66" s="111">
        <f>'13c-beta'!A69</f>
        <v>128</v>
      </c>
      <c r="B66" s="109">
        <f>'13c-beta'!E69</f>
        <v>1.12737</v>
      </c>
      <c r="C66" s="109">
        <f>'13c-beta'!F69</f>
        <v>1.079</v>
      </c>
      <c r="D66" s="109">
        <f>'13c-beta'!G69</f>
        <v>1.12296</v>
      </c>
      <c r="E66" s="109">
        <f>'13c-beta'!H69</f>
        <v>1.11443</v>
      </c>
      <c r="F66" s="109">
        <f>'13c-beta'!I69</f>
        <v>1.1094299999999999</v>
      </c>
      <c r="G66" s="109">
        <f>'13c-beta'!J69</f>
        <v>1.1116900000000001</v>
      </c>
      <c r="H66" s="109">
        <f>'13c-beta'!K69</f>
        <v>1.0986100000000001</v>
      </c>
      <c r="I66" s="109">
        <f>'13c-beta'!L69</f>
        <v>1.0898399999999999</v>
      </c>
      <c r="J66" s="109">
        <f>'13c-beta'!M69</f>
        <v>1.0774900000000001</v>
      </c>
      <c r="K66" s="109">
        <f>'13c-beta'!N69</f>
        <v>1.0916300000000001</v>
      </c>
      <c r="L66" s="109">
        <f>'13c-beta'!O69</f>
        <v>1.0873999999999999</v>
      </c>
      <c r="M66" s="109">
        <f>'13c-beta'!P69</f>
        <v>1.0854999999999999</v>
      </c>
      <c r="N66" s="109">
        <f>'13c-beta'!Q69</f>
        <v>1.08771</v>
      </c>
      <c r="O66" s="109">
        <f>'13c-beta'!R69</f>
        <v>1.1122000000000001</v>
      </c>
      <c r="P66" s="103">
        <f>'13c-beta'!S69</f>
        <v>1.09738</v>
      </c>
      <c r="Q66" s="109">
        <f>'13c-beta'!T69</f>
        <v>1.0805400000000001</v>
      </c>
    </row>
    <row r="67" spans="1:17" x14ac:dyDescent="0.2">
      <c r="A67" s="111">
        <f>'13c-beta'!A70</f>
        <v>130</v>
      </c>
      <c r="B67" s="109">
        <f>'13c-beta'!E70</f>
        <v>1.12642</v>
      </c>
      <c r="C67" s="109">
        <f>'13c-beta'!F70</f>
        <v>1.07846</v>
      </c>
      <c r="D67" s="109">
        <f>'13c-beta'!G70</f>
        <v>1.1220399999999999</v>
      </c>
      <c r="E67" s="109">
        <f>'13c-beta'!H70</f>
        <v>1.1135299999999999</v>
      </c>
      <c r="F67" s="109">
        <f>'13c-beta'!I70</f>
        <v>1.10856</v>
      </c>
      <c r="G67" s="109">
        <f>'13c-beta'!J70</f>
        <v>1.1108</v>
      </c>
      <c r="H67" s="109">
        <f>'13c-beta'!K70</f>
        <v>1.09781</v>
      </c>
      <c r="I67" s="109">
        <f>'13c-beta'!L70</f>
        <v>1.0891500000000001</v>
      </c>
      <c r="J67" s="109">
        <f>'13c-beta'!M70</f>
        <v>1.0769</v>
      </c>
      <c r="K67" s="109">
        <f>'13c-beta'!N70</f>
        <v>1.09094</v>
      </c>
      <c r="L67" s="109">
        <f>'13c-beta'!O70</f>
        <v>1.08673</v>
      </c>
      <c r="M67" s="109">
        <f>'13c-beta'!P70</f>
        <v>1.0848500000000001</v>
      </c>
      <c r="N67" s="109">
        <f>'13c-beta'!Q70</f>
        <v>1.0870500000000001</v>
      </c>
      <c r="O67" s="109">
        <f>'13c-beta'!R70</f>
        <v>1.11127</v>
      </c>
      <c r="P67" s="103">
        <f>'13c-beta'!S70</f>
        <v>1.0965800000000001</v>
      </c>
      <c r="Q67" s="109">
        <f>'13c-beta'!T70</f>
        <v>1.07999</v>
      </c>
    </row>
    <row r="68" spans="1:17" x14ac:dyDescent="0.2">
      <c r="A68" s="111">
        <f>'13c-beta'!A71</f>
        <v>132</v>
      </c>
      <c r="B68" s="109">
        <f>'13c-beta'!E71</f>
        <v>1.12548</v>
      </c>
      <c r="C68" s="109">
        <f>'13c-beta'!F71</f>
        <v>1.07792</v>
      </c>
      <c r="D68" s="109">
        <f>'13c-beta'!G71</f>
        <v>1.12113</v>
      </c>
      <c r="E68" s="109">
        <f>'13c-beta'!H71</f>
        <v>1.11263</v>
      </c>
      <c r="F68" s="109">
        <f>'13c-beta'!I71</f>
        <v>1.1076900000000001</v>
      </c>
      <c r="G68" s="109">
        <f>'13c-beta'!J71</f>
        <v>1.10991</v>
      </c>
      <c r="H68" s="109">
        <f>'13c-beta'!K71</f>
        <v>1.0970200000000001</v>
      </c>
      <c r="I68" s="109">
        <f>'13c-beta'!L71</f>
        <v>1.0884799999999999</v>
      </c>
      <c r="J68" s="109">
        <f>'13c-beta'!M71</f>
        <v>1.07633</v>
      </c>
      <c r="K68" s="109">
        <f>'13c-beta'!N71</f>
        <v>1.09026</v>
      </c>
      <c r="L68" s="109">
        <f>'13c-beta'!O71</f>
        <v>1.0860799999999999</v>
      </c>
      <c r="M68" s="109">
        <f>'13c-beta'!P71</f>
        <v>1.0842099999999999</v>
      </c>
      <c r="N68" s="109">
        <f>'13c-beta'!Q71</f>
        <v>1.08639</v>
      </c>
      <c r="O68" s="109">
        <f>'13c-beta'!R71</f>
        <v>1.1103499999999999</v>
      </c>
      <c r="P68" s="103">
        <f>'13c-beta'!S71</f>
        <v>1.09578</v>
      </c>
      <c r="Q68" s="109">
        <f>'13c-beta'!T71</f>
        <v>1.07944</v>
      </c>
    </row>
    <row r="69" spans="1:17" x14ac:dyDescent="0.2">
      <c r="A69" s="111">
        <f>'13c-beta'!A72</f>
        <v>134</v>
      </c>
      <c r="B69" s="109">
        <f>'13c-beta'!E72</f>
        <v>1.12456</v>
      </c>
      <c r="C69" s="109">
        <f>'13c-beta'!F72</f>
        <v>1.0773900000000001</v>
      </c>
      <c r="D69" s="109">
        <f>'13c-beta'!G72</f>
        <v>1.1202300000000001</v>
      </c>
      <c r="E69" s="109">
        <f>'13c-beta'!H72</f>
        <v>1.11175</v>
      </c>
      <c r="F69" s="109">
        <f>'13c-beta'!I72</f>
        <v>1.10683</v>
      </c>
      <c r="G69" s="109">
        <f>'13c-beta'!J72</f>
        <v>1.10903</v>
      </c>
      <c r="H69" s="109">
        <f>'13c-beta'!K72</f>
        <v>1.0962400000000001</v>
      </c>
      <c r="I69" s="109">
        <f>'13c-beta'!L72</f>
        <v>1.0878099999999999</v>
      </c>
      <c r="J69" s="109">
        <f>'13c-beta'!M72</f>
        <v>1.07576</v>
      </c>
      <c r="K69" s="109">
        <f>'13c-beta'!N72</f>
        <v>1.0895900000000001</v>
      </c>
      <c r="L69" s="109">
        <f>'13c-beta'!O72</f>
        <v>1.0854299999999999</v>
      </c>
      <c r="M69" s="109">
        <f>'13c-beta'!P72</f>
        <v>1.0835699999999999</v>
      </c>
      <c r="N69" s="109">
        <f>'13c-beta'!Q72</f>
        <v>1.0857399999999999</v>
      </c>
      <c r="O69" s="109">
        <f>'13c-beta'!R72</f>
        <v>1.10944</v>
      </c>
      <c r="P69" s="103">
        <f>'13c-beta'!S72</f>
        <v>1.0949899999999999</v>
      </c>
      <c r="Q69" s="109">
        <f>'13c-beta'!T72</f>
        <v>1.0789</v>
      </c>
    </row>
    <row r="70" spans="1:17" x14ac:dyDescent="0.2">
      <c r="A70" s="111">
        <f>'13c-beta'!A73</f>
        <v>136</v>
      </c>
      <c r="B70" s="109">
        <f>'13c-beta'!E73</f>
        <v>1.12364</v>
      </c>
      <c r="C70" s="109">
        <f>'13c-beta'!F73</f>
        <v>1.0768599999999999</v>
      </c>
      <c r="D70" s="109">
        <f>'13c-beta'!G73</f>
        <v>1.11934</v>
      </c>
      <c r="E70" s="109">
        <f>'13c-beta'!H73</f>
        <v>1.1108800000000001</v>
      </c>
      <c r="F70" s="109">
        <f>'13c-beta'!I73</f>
        <v>1.10598</v>
      </c>
      <c r="G70" s="109">
        <f>'13c-beta'!J73</f>
        <v>1.1081700000000001</v>
      </c>
      <c r="H70" s="109">
        <f>'13c-beta'!K73</f>
        <v>1.0954600000000001</v>
      </c>
      <c r="I70" s="109">
        <f>'13c-beta'!L73</f>
        <v>1.08714</v>
      </c>
      <c r="J70" s="109">
        <f>'13c-beta'!M73</f>
        <v>1.0751999999999999</v>
      </c>
      <c r="K70" s="109">
        <f>'13c-beta'!N73</f>
        <v>1.08893</v>
      </c>
      <c r="L70" s="109">
        <f>'13c-beta'!O73</f>
        <v>1.0847899999999999</v>
      </c>
      <c r="M70" s="109">
        <f>'13c-beta'!P73</f>
        <v>1.0829500000000001</v>
      </c>
      <c r="N70" s="109">
        <f>'13c-beta'!Q73</f>
        <v>1.0851</v>
      </c>
      <c r="O70" s="109">
        <f>'13c-beta'!R73</f>
        <v>1.1085400000000001</v>
      </c>
      <c r="P70" s="103">
        <f>'13c-beta'!S73</f>
        <v>1.0942099999999999</v>
      </c>
      <c r="Q70" s="109">
        <f>'13c-beta'!T73</f>
        <v>1.0783700000000001</v>
      </c>
    </row>
    <row r="71" spans="1:17" x14ac:dyDescent="0.2">
      <c r="A71" s="111">
        <f>'13c-beta'!A74</f>
        <v>138</v>
      </c>
      <c r="B71" s="109">
        <f>'13c-beta'!E74</f>
        <v>1.1227400000000001</v>
      </c>
      <c r="C71" s="109">
        <f>'13c-beta'!F74</f>
        <v>1.0763400000000001</v>
      </c>
      <c r="D71" s="109">
        <f>'13c-beta'!G74</f>
        <v>1.11846</v>
      </c>
      <c r="E71" s="109">
        <f>'13c-beta'!H74</f>
        <v>1.11002</v>
      </c>
      <c r="F71" s="109">
        <f>'13c-beta'!I74</f>
        <v>1.1051500000000001</v>
      </c>
      <c r="G71" s="109">
        <f>'13c-beta'!J74</f>
        <v>1.10731</v>
      </c>
      <c r="H71" s="109">
        <f>'13c-beta'!K74</f>
        <v>1.0947</v>
      </c>
      <c r="I71" s="109">
        <f>'13c-beta'!L74</f>
        <v>1.08649</v>
      </c>
      <c r="J71" s="109">
        <f>'13c-beta'!M74</f>
        <v>1.0746500000000001</v>
      </c>
      <c r="K71" s="109">
        <f>'13c-beta'!N74</f>
        <v>1.0882700000000001</v>
      </c>
      <c r="L71" s="109">
        <f>'13c-beta'!O74</f>
        <v>1.0841499999999999</v>
      </c>
      <c r="M71" s="109">
        <f>'13c-beta'!P74</f>
        <v>1.08233</v>
      </c>
      <c r="N71" s="109">
        <f>'13c-beta'!Q74</f>
        <v>1.08446</v>
      </c>
      <c r="O71" s="109">
        <f>'13c-beta'!R74</f>
        <v>1.10765</v>
      </c>
      <c r="P71" s="103">
        <f>'13c-beta'!S74</f>
        <v>1.09344</v>
      </c>
      <c r="Q71" s="109">
        <f>'13c-beta'!T74</f>
        <v>1.0778399999999999</v>
      </c>
    </row>
    <row r="72" spans="1:17" x14ac:dyDescent="0.2">
      <c r="A72" s="111">
        <f>'13c-beta'!A75</f>
        <v>140</v>
      </c>
      <c r="B72" s="109">
        <f>'13c-beta'!E75</f>
        <v>1.1218399999999999</v>
      </c>
      <c r="C72" s="109">
        <f>'13c-beta'!F75</f>
        <v>1.0758300000000001</v>
      </c>
      <c r="D72" s="109">
        <f>'13c-beta'!G75</f>
        <v>1.1175900000000001</v>
      </c>
      <c r="E72" s="109">
        <f>'13c-beta'!H75</f>
        <v>1.10917</v>
      </c>
      <c r="F72" s="109">
        <f>'13c-beta'!I75</f>
        <v>1.10432</v>
      </c>
      <c r="G72" s="109">
        <f>'13c-beta'!J75</f>
        <v>1.10646</v>
      </c>
      <c r="H72" s="109">
        <f>'13c-beta'!K75</f>
        <v>1.09395</v>
      </c>
      <c r="I72" s="109">
        <f>'13c-beta'!L75</f>
        <v>1.0858399999999999</v>
      </c>
      <c r="J72" s="109">
        <f>'13c-beta'!M75</f>
        <v>1.0741000000000001</v>
      </c>
      <c r="K72" s="109">
        <f>'13c-beta'!N75</f>
        <v>1.0876300000000001</v>
      </c>
      <c r="L72" s="109">
        <f>'13c-beta'!O75</f>
        <v>1.0835300000000001</v>
      </c>
      <c r="M72" s="109">
        <f>'13c-beta'!P75</f>
        <v>1.08172</v>
      </c>
      <c r="N72" s="109">
        <f>'13c-beta'!Q75</f>
        <v>1.0838300000000001</v>
      </c>
      <c r="O72" s="109">
        <f>'13c-beta'!R75</f>
        <v>1.1067800000000001</v>
      </c>
      <c r="P72" s="103">
        <f>'13c-beta'!S75</f>
        <v>1.0926800000000001</v>
      </c>
      <c r="Q72" s="109">
        <f>'13c-beta'!T75</f>
        <v>1.07731</v>
      </c>
    </row>
    <row r="73" spans="1:17" x14ac:dyDescent="0.2">
      <c r="A73" s="111">
        <f>'13c-beta'!A76</f>
        <v>142</v>
      </c>
      <c r="B73" s="109">
        <f>'13c-beta'!E76</f>
        <v>1.1209499999999999</v>
      </c>
      <c r="C73" s="109">
        <f>'13c-beta'!F76</f>
        <v>1.07531</v>
      </c>
      <c r="D73" s="109">
        <f>'13c-beta'!G76</f>
        <v>1.11673</v>
      </c>
      <c r="E73" s="109">
        <f>'13c-beta'!H76</f>
        <v>1.10833</v>
      </c>
      <c r="F73" s="109">
        <f>'13c-beta'!I76</f>
        <v>1.1034999999999999</v>
      </c>
      <c r="G73" s="109">
        <f>'13c-beta'!J76</f>
        <v>1.1056299999999999</v>
      </c>
      <c r="H73" s="109">
        <f>'13c-beta'!K76</f>
        <v>1.09321</v>
      </c>
      <c r="I73" s="109">
        <f>'13c-beta'!L76</f>
        <v>1.0851999999999999</v>
      </c>
      <c r="J73" s="109">
        <f>'13c-beta'!M76</f>
        <v>1.0735600000000001</v>
      </c>
      <c r="K73" s="109">
        <f>'13c-beta'!N76</f>
        <v>1.0869899999999999</v>
      </c>
      <c r="L73" s="109">
        <f>'13c-beta'!O76</f>
        <v>1.08291</v>
      </c>
      <c r="M73" s="109">
        <f>'13c-beta'!P76</f>
        <v>1.08111</v>
      </c>
      <c r="N73" s="109">
        <f>'13c-beta'!Q76</f>
        <v>1.08321</v>
      </c>
      <c r="O73" s="109">
        <f>'13c-beta'!R76</f>
        <v>1.1059099999999999</v>
      </c>
      <c r="P73" s="103">
        <f>'13c-beta'!S76</f>
        <v>1.0919300000000001</v>
      </c>
      <c r="Q73" s="109">
        <f>'13c-beta'!T76</f>
        <v>1.0768</v>
      </c>
    </row>
    <row r="74" spans="1:17" x14ac:dyDescent="0.2">
      <c r="A74" s="111">
        <f>'13c-beta'!A77</f>
        <v>144</v>
      </c>
      <c r="B74" s="109">
        <f>'13c-beta'!E77</f>
        <v>1.12008</v>
      </c>
      <c r="C74" s="109">
        <f>'13c-beta'!F77</f>
        <v>1.07481</v>
      </c>
      <c r="D74" s="109">
        <f>'13c-beta'!G77</f>
        <v>1.11588</v>
      </c>
      <c r="E74" s="109">
        <f>'13c-beta'!H77</f>
        <v>1.1074999999999999</v>
      </c>
      <c r="F74" s="109">
        <f>'13c-beta'!I77</f>
        <v>1.1027</v>
      </c>
      <c r="G74" s="109">
        <f>'13c-beta'!J77</f>
        <v>1.1048</v>
      </c>
      <c r="H74" s="109">
        <f>'13c-beta'!K77</f>
        <v>1.0924700000000001</v>
      </c>
      <c r="I74" s="109">
        <f>'13c-beta'!L77</f>
        <v>1.08457</v>
      </c>
      <c r="J74" s="109">
        <f>'13c-beta'!M77</f>
        <v>1.0730200000000001</v>
      </c>
      <c r="K74" s="109">
        <f>'13c-beta'!N77</f>
        <v>1.0863499999999999</v>
      </c>
      <c r="L74" s="109">
        <f>'13c-beta'!O77</f>
        <v>1.0823</v>
      </c>
      <c r="M74" s="109">
        <f>'13c-beta'!P77</f>
        <v>1.0805199999999999</v>
      </c>
      <c r="N74" s="109">
        <f>'13c-beta'!Q77</f>
        <v>1.0826</v>
      </c>
      <c r="O74" s="109">
        <f>'13c-beta'!R77</f>
        <v>1.1050500000000001</v>
      </c>
      <c r="P74" s="103">
        <f>'13c-beta'!S77</f>
        <v>1.0911900000000001</v>
      </c>
      <c r="Q74" s="109">
        <f>'13c-beta'!T77</f>
        <v>1.0762799999999999</v>
      </c>
    </row>
    <row r="75" spans="1:17" x14ac:dyDescent="0.2">
      <c r="A75" s="111">
        <f>'13c-beta'!A78</f>
        <v>146</v>
      </c>
      <c r="B75" s="109">
        <f>'13c-beta'!E78</f>
        <v>1.11921</v>
      </c>
      <c r="C75" s="109">
        <f>'13c-beta'!F78</f>
        <v>1.0743100000000001</v>
      </c>
      <c r="D75" s="109">
        <f>'13c-beta'!G78</f>
        <v>1.11504</v>
      </c>
      <c r="E75" s="109">
        <f>'13c-beta'!H78</f>
        <v>1.1066800000000001</v>
      </c>
      <c r="F75" s="109">
        <f>'13c-beta'!I78</f>
        <v>1.1019000000000001</v>
      </c>
      <c r="G75" s="109">
        <f>'13c-beta'!J78</f>
        <v>1.10399</v>
      </c>
      <c r="H75" s="109">
        <f>'13c-beta'!K78</f>
        <v>1.0917399999999999</v>
      </c>
      <c r="I75" s="109">
        <f>'13c-beta'!L78</f>
        <v>1.0839399999999999</v>
      </c>
      <c r="J75" s="109">
        <f>'13c-beta'!M78</f>
        <v>1.0724899999999999</v>
      </c>
      <c r="K75" s="109">
        <f>'13c-beta'!N78</f>
        <v>1.0857300000000001</v>
      </c>
      <c r="L75" s="109">
        <f>'13c-beta'!O78</f>
        <v>1.08169</v>
      </c>
      <c r="M75" s="109">
        <f>'13c-beta'!P78</f>
        <v>1.0799300000000001</v>
      </c>
      <c r="N75" s="109">
        <f>'13c-beta'!Q78</f>
        <v>1.08199</v>
      </c>
      <c r="O75" s="109">
        <f>'13c-beta'!R78</f>
        <v>1.1042099999999999</v>
      </c>
      <c r="P75" s="103">
        <f>'13c-beta'!S78</f>
        <v>1.09046</v>
      </c>
      <c r="Q75" s="109">
        <f>'13c-beta'!T78</f>
        <v>1.07578</v>
      </c>
    </row>
    <row r="76" spans="1:17" x14ac:dyDescent="0.2">
      <c r="A76" s="111">
        <f>'13c-beta'!A79</f>
        <v>148</v>
      </c>
      <c r="B76" s="109">
        <f>'13c-beta'!E79</f>
        <v>1.11836</v>
      </c>
      <c r="C76" s="109">
        <f>'13c-beta'!F79</f>
        <v>1.07382</v>
      </c>
      <c r="D76" s="109">
        <f>'13c-beta'!G79</f>
        <v>1.1142099999999999</v>
      </c>
      <c r="E76" s="109">
        <f>'13c-beta'!H79</f>
        <v>1.1058600000000001</v>
      </c>
      <c r="F76" s="109">
        <f>'13c-beta'!I79</f>
        <v>1.10111</v>
      </c>
      <c r="G76" s="109">
        <f>'13c-beta'!J79</f>
        <v>1.10318</v>
      </c>
      <c r="H76" s="109">
        <f>'13c-beta'!K79</f>
        <v>1.0910299999999999</v>
      </c>
      <c r="I76" s="109">
        <f>'13c-beta'!L79</f>
        <v>1.0833299999999999</v>
      </c>
      <c r="J76" s="109">
        <f>'13c-beta'!M79</f>
        <v>1.0719700000000001</v>
      </c>
      <c r="K76" s="109">
        <f>'13c-beta'!N79</f>
        <v>1.08511</v>
      </c>
      <c r="L76" s="109">
        <f>'13c-beta'!O79</f>
        <v>1.0810900000000001</v>
      </c>
      <c r="M76" s="109">
        <f>'13c-beta'!P79</f>
        <v>1.07934</v>
      </c>
      <c r="N76" s="109">
        <f>'13c-beta'!Q79</f>
        <v>1.0813900000000001</v>
      </c>
      <c r="O76" s="109">
        <f>'13c-beta'!R79</f>
        <v>1.10337</v>
      </c>
      <c r="P76" s="103">
        <f>'13c-beta'!S79</f>
        <v>1.0897300000000001</v>
      </c>
      <c r="Q76" s="109">
        <f>'13c-beta'!T79</f>
        <v>1.07528</v>
      </c>
    </row>
    <row r="77" spans="1:17" x14ac:dyDescent="0.2">
      <c r="A77" s="111">
        <f>'13c-beta'!A80</f>
        <v>150</v>
      </c>
      <c r="B77" s="109">
        <f>'13c-beta'!E80</f>
        <v>1.11751</v>
      </c>
      <c r="C77" s="109">
        <f>'13c-beta'!F80</f>
        <v>1.0733299999999999</v>
      </c>
      <c r="D77" s="109">
        <f>'13c-beta'!G80</f>
        <v>1.1133900000000001</v>
      </c>
      <c r="E77" s="109">
        <f>'13c-beta'!H80</f>
        <v>1.1050599999999999</v>
      </c>
      <c r="F77" s="109">
        <f>'13c-beta'!I80</f>
        <v>1.10033</v>
      </c>
      <c r="G77" s="109">
        <f>'13c-beta'!J80</f>
        <v>1.1023799999999999</v>
      </c>
      <c r="H77" s="109">
        <f>'13c-beta'!K80</f>
        <v>1.09032</v>
      </c>
      <c r="I77" s="109">
        <f>'13c-beta'!L80</f>
        <v>1.0827100000000001</v>
      </c>
      <c r="J77" s="109">
        <f>'13c-beta'!M80</f>
        <v>1.07145</v>
      </c>
      <c r="K77" s="109">
        <f>'13c-beta'!N80</f>
        <v>1.08449</v>
      </c>
      <c r="L77" s="109">
        <f>'13c-beta'!O80</f>
        <v>1.0805</v>
      </c>
      <c r="M77" s="109">
        <f>'13c-beta'!P80</f>
        <v>1.07877</v>
      </c>
      <c r="N77" s="109">
        <f>'13c-beta'!Q80</f>
        <v>1.0808</v>
      </c>
      <c r="O77" s="109">
        <f>'13c-beta'!R80</f>
        <v>1.1025400000000001</v>
      </c>
      <c r="P77" s="103">
        <f>'13c-beta'!S80</f>
        <v>1.0890200000000001</v>
      </c>
      <c r="Q77" s="109">
        <f>'13c-beta'!T80</f>
        <v>1.0747800000000001</v>
      </c>
    </row>
    <row r="78" spans="1:17" x14ac:dyDescent="0.2">
      <c r="A78" s="111">
        <f>'13c-beta'!A81</f>
        <v>152</v>
      </c>
      <c r="B78" s="109">
        <f>'13c-beta'!E81</f>
        <v>1.1166799999999999</v>
      </c>
      <c r="C78" s="109">
        <f>'13c-beta'!F81</f>
        <v>1.07284</v>
      </c>
      <c r="D78" s="109">
        <f>'13c-beta'!G81</f>
        <v>1.1125799999999999</v>
      </c>
      <c r="E78" s="109">
        <f>'13c-beta'!H81</f>
        <v>1.1042700000000001</v>
      </c>
      <c r="F78" s="109">
        <f>'13c-beta'!I81</f>
        <v>1.0995600000000001</v>
      </c>
      <c r="G78" s="109">
        <f>'13c-beta'!J81</f>
        <v>1.1015999999999999</v>
      </c>
      <c r="H78" s="109">
        <f>'13c-beta'!K81</f>
        <v>1.08962</v>
      </c>
      <c r="I78" s="109">
        <f>'13c-beta'!L81</f>
        <v>1.0821099999999999</v>
      </c>
      <c r="J78" s="109">
        <f>'13c-beta'!M81</f>
        <v>1.07094</v>
      </c>
      <c r="K78" s="109">
        <f>'13c-beta'!N81</f>
        <v>1.08389</v>
      </c>
      <c r="L78" s="109">
        <f>'13c-beta'!O81</f>
        <v>1.07992</v>
      </c>
      <c r="M78" s="109">
        <f>'13c-beta'!P81</f>
        <v>1.0782</v>
      </c>
      <c r="N78" s="109">
        <f>'13c-beta'!Q81</f>
        <v>1.0802099999999999</v>
      </c>
      <c r="O78" s="109">
        <f>'13c-beta'!R81</f>
        <v>1.1017300000000001</v>
      </c>
      <c r="P78" s="103">
        <f>'13c-beta'!S81</f>
        <v>1.0883100000000001</v>
      </c>
      <c r="Q78" s="109">
        <f>'13c-beta'!T81</f>
        <v>1.07429</v>
      </c>
    </row>
    <row r="79" spans="1:17" x14ac:dyDescent="0.2">
      <c r="A79" s="111">
        <f>'13c-beta'!A82</f>
        <v>154</v>
      </c>
      <c r="B79" s="109">
        <f>'13c-beta'!E82</f>
        <v>1.11585</v>
      </c>
      <c r="C79" s="109">
        <f>'13c-beta'!F82</f>
        <v>1.07236</v>
      </c>
      <c r="D79" s="109">
        <f>'13c-beta'!G82</f>
        <v>1.11178</v>
      </c>
      <c r="E79" s="109">
        <f>'13c-beta'!H82</f>
        <v>1.10348</v>
      </c>
      <c r="F79" s="109">
        <f>'13c-beta'!I82</f>
        <v>1.0987899999999999</v>
      </c>
      <c r="G79" s="109">
        <f>'13c-beta'!J82</f>
        <v>1.1008199999999999</v>
      </c>
      <c r="H79" s="109">
        <f>'13c-beta'!K82</f>
        <v>1.0889200000000001</v>
      </c>
      <c r="I79" s="109">
        <f>'13c-beta'!L82</f>
        <v>1.08151</v>
      </c>
      <c r="J79" s="109">
        <f>'13c-beta'!M82</f>
        <v>1.0704400000000001</v>
      </c>
      <c r="K79" s="109">
        <f>'13c-beta'!N82</f>
        <v>1.0832900000000001</v>
      </c>
      <c r="L79" s="109">
        <f>'13c-beta'!O82</f>
        <v>1.07934</v>
      </c>
      <c r="M79" s="109">
        <f>'13c-beta'!P82</f>
        <v>1.0776300000000001</v>
      </c>
      <c r="N79" s="109">
        <f>'13c-beta'!Q82</f>
        <v>1.0796300000000001</v>
      </c>
      <c r="O79" s="109">
        <f>'13c-beta'!R82</f>
        <v>1.1009199999999999</v>
      </c>
      <c r="P79" s="103">
        <f>'13c-beta'!S82</f>
        <v>1.08761</v>
      </c>
      <c r="Q79" s="109">
        <f>'13c-beta'!T82</f>
        <v>1.0738000000000001</v>
      </c>
    </row>
    <row r="80" spans="1:17" x14ac:dyDescent="0.2">
      <c r="A80" s="111">
        <f>'13c-beta'!A83</f>
        <v>156</v>
      </c>
      <c r="B80" s="109">
        <f>'13c-beta'!E83</f>
        <v>1.11503</v>
      </c>
      <c r="C80" s="109">
        <f>'13c-beta'!F83</f>
        <v>1.07189</v>
      </c>
      <c r="D80" s="109">
        <f>'13c-beta'!G83</f>
        <v>1.1109899999999999</v>
      </c>
      <c r="E80" s="109">
        <f>'13c-beta'!H83</f>
        <v>1.1027</v>
      </c>
      <c r="F80" s="109">
        <f>'13c-beta'!I83</f>
        <v>1.0980399999999999</v>
      </c>
      <c r="G80" s="109">
        <f>'13c-beta'!J83</f>
        <v>1.10005</v>
      </c>
      <c r="H80" s="109">
        <f>'13c-beta'!K83</f>
        <v>1.0882400000000001</v>
      </c>
      <c r="I80" s="109">
        <f>'13c-beta'!L83</f>
        <v>1.0809200000000001</v>
      </c>
      <c r="J80" s="109">
        <f>'13c-beta'!M83</f>
        <v>1.0699399999999999</v>
      </c>
      <c r="K80" s="109">
        <f>'13c-beta'!N83</f>
        <v>1.0827</v>
      </c>
      <c r="L80" s="109">
        <f>'13c-beta'!O83</f>
        <v>1.07877</v>
      </c>
      <c r="M80" s="109">
        <f>'13c-beta'!P83</f>
        <v>1.07707</v>
      </c>
      <c r="N80" s="109">
        <f>'13c-beta'!Q83</f>
        <v>1.0790599999999999</v>
      </c>
      <c r="O80" s="109">
        <f>'13c-beta'!R83</f>
        <v>1.10012</v>
      </c>
      <c r="P80" s="103">
        <f>'13c-beta'!S83</f>
        <v>1.0869200000000001</v>
      </c>
      <c r="Q80" s="109">
        <f>'13c-beta'!T83</f>
        <v>1.0733200000000001</v>
      </c>
    </row>
    <row r="81" spans="1:17" x14ac:dyDescent="0.2">
      <c r="A81" s="111">
        <f>'13c-beta'!A84</f>
        <v>158</v>
      </c>
      <c r="B81" s="109">
        <f>'13c-beta'!E84</f>
        <v>1.11422</v>
      </c>
      <c r="C81" s="109">
        <f>'13c-beta'!F84</f>
        <v>1.07142</v>
      </c>
      <c r="D81" s="109">
        <f>'13c-beta'!G84</f>
        <v>1.1102000000000001</v>
      </c>
      <c r="E81" s="109">
        <f>'13c-beta'!H84</f>
        <v>1.1019399999999999</v>
      </c>
      <c r="F81" s="109">
        <f>'13c-beta'!I84</f>
        <v>1.0972999999999999</v>
      </c>
      <c r="G81" s="109">
        <f>'13c-beta'!J84</f>
        <v>1.0992900000000001</v>
      </c>
      <c r="H81" s="109">
        <f>'13c-beta'!K84</f>
        <v>1.0875600000000001</v>
      </c>
      <c r="I81" s="109">
        <f>'13c-beta'!L84</f>
        <v>1.0803400000000001</v>
      </c>
      <c r="J81" s="109">
        <f>'13c-beta'!M84</f>
        <v>1.0694399999999999</v>
      </c>
      <c r="K81" s="109">
        <f>'13c-beta'!N84</f>
        <v>1.0821099999999999</v>
      </c>
      <c r="L81" s="109">
        <f>'13c-beta'!O84</f>
        <v>1.0782</v>
      </c>
      <c r="M81" s="109">
        <f>'13c-beta'!P84</f>
        <v>1.0765199999999999</v>
      </c>
      <c r="N81" s="109">
        <f>'13c-beta'!Q84</f>
        <v>1.0784899999999999</v>
      </c>
      <c r="O81" s="109">
        <f>'13c-beta'!R84</f>
        <v>1.0993299999999999</v>
      </c>
      <c r="P81" s="103">
        <f>'13c-beta'!S84</f>
        <v>1.0862400000000001</v>
      </c>
      <c r="Q81" s="109">
        <f>'13c-beta'!T84</f>
        <v>1.07284</v>
      </c>
    </row>
    <row r="82" spans="1:17" x14ac:dyDescent="0.2">
      <c r="A82" s="111">
        <f>'13c-beta'!A85</f>
        <v>160</v>
      </c>
      <c r="B82" s="109">
        <f>'13c-beta'!E85</f>
        <v>1.1134200000000001</v>
      </c>
      <c r="C82" s="109">
        <f>'13c-beta'!F85</f>
        <v>1.0709599999999999</v>
      </c>
      <c r="D82" s="109">
        <f>'13c-beta'!G85</f>
        <v>1.1094299999999999</v>
      </c>
      <c r="E82" s="109">
        <f>'13c-beta'!H85</f>
        <v>1.10118</v>
      </c>
      <c r="F82" s="109">
        <f>'13c-beta'!I85</f>
        <v>1.09656</v>
      </c>
      <c r="G82" s="109">
        <f>'13c-beta'!J85</f>
        <v>1.0985400000000001</v>
      </c>
      <c r="H82" s="109">
        <f>'13c-beta'!K85</f>
        <v>1.0868899999999999</v>
      </c>
      <c r="I82" s="109">
        <f>'13c-beta'!L85</f>
        <v>1.0797600000000001</v>
      </c>
      <c r="J82" s="109">
        <f>'13c-beta'!M85</f>
        <v>1.0689500000000001</v>
      </c>
      <c r="K82" s="109">
        <f>'13c-beta'!N85</f>
        <v>1.0815300000000001</v>
      </c>
      <c r="L82" s="109">
        <f>'13c-beta'!O85</f>
        <v>1.0776399999999999</v>
      </c>
      <c r="M82" s="109">
        <f>'13c-beta'!P85</f>
        <v>1.0759799999999999</v>
      </c>
      <c r="N82" s="109">
        <f>'13c-beta'!Q85</f>
        <v>1.0779300000000001</v>
      </c>
      <c r="O82" s="109">
        <f>'13c-beta'!R85</f>
        <v>1.0985499999999999</v>
      </c>
      <c r="P82" s="103">
        <f>'13c-beta'!S85</f>
        <v>1.0855600000000001</v>
      </c>
      <c r="Q82" s="109">
        <f>'13c-beta'!T85</f>
        <v>1.07237</v>
      </c>
    </row>
    <row r="83" spans="1:17" x14ac:dyDescent="0.2">
      <c r="A83" s="111">
        <f>'13c-beta'!A86</f>
        <v>162</v>
      </c>
      <c r="B83" s="109">
        <f>'13c-beta'!E86</f>
        <v>1.11263</v>
      </c>
      <c r="C83" s="109">
        <f>'13c-beta'!F86</f>
        <v>1.0705</v>
      </c>
      <c r="D83" s="109">
        <f>'13c-beta'!G86</f>
        <v>1.10866</v>
      </c>
      <c r="E83" s="109">
        <f>'13c-beta'!H86</f>
        <v>1.10043</v>
      </c>
      <c r="F83" s="109">
        <f>'13c-beta'!I86</f>
        <v>1.0958300000000001</v>
      </c>
      <c r="G83" s="109">
        <f>'13c-beta'!J86</f>
        <v>1.09779</v>
      </c>
      <c r="H83" s="109">
        <f>'13c-beta'!K86</f>
        <v>1.08623</v>
      </c>
      <c r="I83" s="109">
        <f>'13c-beta'!L86</f>
        <v>1.0791900000000001</v>
      </c>
      <c r="J83" s="109">
        <f>'13c-beta'!M86</f>
        <v>1.06847</v>
      </c>
      <c r="K83" s="109">
        <f>'13c-beta'!N86</f>
        <v>1.0809599999999999</v>
      </c>
      <c r="L83" s="109">
        <f>'13c-beta'!O86</f>
        <v>1.0770900000000001</v>
      </c>
      <c r="M83" s="109">
        <f>'13c-beta'!P86</f>
        <v>1.07544</v>
      </c>
      <c r="N83" s="109">
        <f>'13c-beta'!Q86</f>
        <v>1.07738</v>
      </c>
      <c r="O83" s="109">
        <f>'13c-beta'!R86</f>
        <v>1.09778</v>
      </c>
      <c r="P83" s="103">
        <f>'13c-beta'!S86</f>
        <v>1.0848899999999999</v>
      </c>
      <c r="Q83" s="109">
        <f>'13c-beta'!T86</f>
        <v>1.0719099999999999</v>
      </c>
    </row>
    <row r="84" spans="1:17" x14ac:dyDescent="0.2">
      <c r="A84" s="111">
        <f>'13c-beta'!A87</f>
        <v>164</v>
      </c>
      <c r="B84" s="109">
        <f>'13c-beta'!E87</f>
        <v>1.11185</v>
      </c>
      <c r="C84" s="109">
        <f>'13c-beta'!F87</f>
        <v>1.0700400000000001</v>
      </c>
      <c r="D84" s="109">
        <f>'13c-beta'!G87</f>
        <v>1.1079000000000001</v>
      </c>
      <c r="E84" s="109">
        <f>'13c-beta'!H87</f>
        <v>1.09968</v>
      </c>
      <c r="F84" s="109">
        <f>'13c-beta'!I87</f>
        <v>1.09511</v>
      </c>
      <c r="G84" s="109">
        <f>'13c-beta'!J87</f>
        <v>1.0970599999999999</v>
      </c>
      <c r="H84" s="109">
        <f>'13c-beta'!K87</f>
        <v>1.08558</v>
      </c>
      <c r="I84" s="109">
        <f>'13c-beta'!L87</f>
        <v>1.0786199999999999</v>
      </c>
      <c r="J84" s="109">
        <f>'13c-beta'!M87</f>
        <v>1.06799</v>
      </c>
      <c r="K84" s="109">
        <f>'13c-beta'!N87</f>
        <v>1.08039</v>
      </c>
      <c r="L84" s="109">
        <f>'13c-beta'!O87</f>
        <v>1.0765400000000001</v>
      </c>
      <c r="M84" s="109">
        <f>'13c-beta'!P87</f>
        <v>1.0749</v>
      </c>
      <c r="N84" s="109">
        <f>'13c-beta'!Q87</f>
        <v>1.07683</v>
      </c>
      <c r="O84" s="109">
        <f>'13c-beta'!R87</f>
        <v>1.0970200000000001</v>
      </c>
      <c r="P84" s="103">
        <f>'13c-beta'!S87</f>
        <v>1.08423</v>
      </c>
      <c r="Q84" s="109">
        <f>'13c-beta'!T87</f>
        <v>1.07145</v>
      </c>
    </row>
    <row r="85" spans="1:17" x14ac:dyDescent="0.2">
      <c r="A85" s="111">
        <f>'13c-beta'!A88</f>
        <v>166</v>
      </c>
      <c r="B85" s="109">
        <f>'13c-beta'!E88</f>
        <v>1.11107</v>
      </c>
      <c r="C85" s="109">
        <f>'13c-beta'!F88</f>
        <v>1.06959</v>
      </c>
      <c r="D85" s="109">
        <f>'13c-beta'!G88</f>
        <v>1.1071500000000001</v>
      </c>
      <c r="E85" s="109">
        <f>'13c-beta'!H88</f>
        <v>1.0989500000000001</v>
      </c>
      <c r="F85" s="109">
        <f>'13c-beta'!I88</f>
        <v>1.0944</v>
      </c>
      <c r="G85" s="109">
        <f>'13c-beta'!J88</f>
        <v>1.09633</v>
      </c>
      <c r="H85" s="109">
        <f>'13c-beta'!K88</f>
        <v>1.0849299999999999</v>
      </c>
      <c r="I85" s="109">
        <f>'13c-beta'!L88</f>
        <v>1.07806</v>
      </c>
      <c r="J85" s="109">
        <f>'13c-beta'!M88</f>
        <v>1.06752</v>
      </c>
      <c r="K85" s="109">
        <f>'13c-beta'!N88</f>
        <v>1.0798300000000001</v>
      </c>
      <c r="L85" s="109">
        <f>'13c-beta'!O88</f>
        <v>1.0760000000000001</v>
      </c>
      <c r="M85" s="109">
        <f>'13c-beta'!P88</f>
        <v>1.07437</v>
      </c>
      <c r="N85" s="109">
        <f>'13c-beta'!Q88</f>
        <v>1.07629</v>
      </c>
      <c r="O85" s="109">
        <f>'13c-beta'!R88</f>
        <v>1.0962700000000001</v>
      </c>
      <c r="P85" s="103">
        <f>'13c-beta'!S88</f>
        <v>1.08358</v>
      </c>
      <c r="Q85" s="109">
        <f>'13c-beta'!T88</f>
        <v>1.0709900000000001</v>
      </c>
    </row>
    <row r="86" spans="1:17" x14ac:dyDescent="0.2">
      <c r="A86" s="111">
        <f>'13c-beta'!A89</f>
        <v>168</v>
      </c>
      <c r="B86" s="109">
        <f>'13c-beta'!E89</f>
        <v>1.1103099999999999</v>
      </c>
      <c r="C86" s="109">
        <f>'13c-beta'!F89</f>
        <v>1.06915</v>
      </c>
      <c r="D86" s="109">
        <f>'13c-beta'!G89</f>
        <v>1.1064099999999999</v>
      </c>
      <c r="E86" s="109">
        <f>'13c-beta'!H89</f>
        <v>1.09822</v>
      </c>
      <c r="F86" s="109">
        <f>'13c-beta'!I89</f>
        <v>1.0936900000000001</v>
      </c>
      <c r="G86" s="109">
        <f>'13c-beta'!J89</f>
        <v>1.09561</v>
      </c>
      <c r="H86" s="109">
        <f>'13c-beta'!K89</f>
        <v>1.08429</v>
      </c>
      <c r="I86" s="109">
        <f>'13c-beta'!L89</f>
        <v>1.07751</v>
      </c>
      <c r="J86" s="109">
        <f>'13c-beta'!M89</f>
        <v>1.0670500000000001</v>
      </c>
      <c r="K86" s="109">
        <f>'13c-beta'!N89</f>
        <v>1.07927</v>
      </c>
      <c r="L86" s="109">
        <f>'13c-beta'!O89</f>
        <v>1.0754699999999999</v>
      </c>
      <c r="M86" s="109">
        <f>'13c-beta'!P89</f>
        <v>1.07385</v>
      </c>
      <c r="N86" s="109">
        <f>'13c-beta'!Q89</f>
        <v>1.07575</v>
      </c>
      <c r="O86" s="109">
        <f>'13c-beta'!R89</f>
        <v>1.09552</v>
      </c>
      <c r="P86" s="103">
        <f>'13c-beta'!S89</f>
        <v>1.08294</v>
      </c>
      <c r="Q86" s="109">
        <f>'13c-beta'!T89</f>
        <v>1.07054</v>
      </c>
    </row>
    <row r="87" spans="1:17" x14ac:dyDescent="0.2">
      <c r="A87" s="111">
        <f>'13c-beta'!A90</f>
        <v>170</v>
      </c>
      <c r="B87" s="109">
        <f>'13c-beta'!E90</f>
        <v>1.10955</v>
      </c>
      <c r="C87" s="109">
        <f>'13c-beta'!F90</f>
        <v>1.0687</v>
      </c>
      <c r="D87" s="109">
        <f>'13c-beta'!G90</f>
        <v>1.1056699999999999</v>
      </c>
      <c r="E87" s="109">
        <f>'13c-beta'!H90</f>
        <v>1.09751</v>
      </c>
      <c r="F87" s="109">
        <f>'13c-beta'!I90</f>
        <v>1.093</v>
      </c>
      <c r="G87" s="109">
        <f>'13c-beta'!J90</f>
        <v>1.0949</v>
      </c>
      <c r="H87" s="109">
        <f>'13c-beta'!K90</f>
        <v>1.0836600000000001</v>
      </c>
      <c r="I87" s="109">
        <f>'13c-beta'!L90</f>
        <v>1.07697</v>
      </c>
      <c r="J87" s="109">
        <f>'13c-beta'!M90</f>
        <v>1.0665800000000001</v>
      </c>
      <c r="K87" s="109">
        <f>'13c-beta'!N90</f>
        <v>1.0787199999999999</v>
      </c>
      <c r="L87" s="109">
        <f>'13c-beta'!O90</f>
        <v>1.07494</v>
      </c>
      <c r="M87" s="109">
        <f>'13c-beta'!P90</f>
        <v>1.07334</v>
      </c>
      <c r="N87" s="109">
        <f>'13c-beta'!Q90</f>
        <v>1.0752200000000001</v>
      </c>
      <c r="O87" s="109">
        <f>'13c-beta'!R90</f>
        <v>1.0947899999999999</v>
      </c>
      <c r="P87" s="103">
        <f>'13c-beta'!S90</f>
        <v>1.0823</v>
      </c>
      <c r="Q87" s="109">
        <f>'13c-beta'!T90</f>
        <v>1.07009</v>
      </c>
    </row>
    <row r="88" spans="1:17" x14ac:dyDescent="0.2">
      <c r="A88" s="111">
        <f>'13c-beta'!A91</f>
        <v>172</v>
      </c>
      <c r="B88" s="109">
        <f>'13c-beta'!E91</f>
        <v>1.1088</v>
      </c>
      <c r="C88" s="109">
        <f>'13c-beta'!F91</f>
        <v>1.0682700000000001</v>
      </c>
      <c r="D88" s="109">
        <f>'13c-beta'!G91</f>
        <v>1.10494</v>
      </c>
      <c r="E88" s="109">
        <f>'13c-beta'!H91</f>
        <v>1.0968</v>
      </c>
      <c r="F88" s="109">
        <f>'13c-beta'!I91</f>
        <v>1.0923099999999999</v>
      </c>
      <c r="G88" s="109">
        <f>'13c-beta'!J91</f>
        <v>1.0942000000000001</v>
      </c>
      <c r="H88" s="109">
        <f>'13c-beta'!K91</f>
        <v>1.08304</v>
      </c>
      <c r="I88" s="109">
        <f>'13c-beta'!L91</f>
        <v>1.0764199999999999</v>
      </c>
      <c r="J88" s="109">
        <f>'13c-beta'!M91</f>
        <v>1.06613</v>
      </c>
      <c r="K88" s="109">
        <f>'13c-beta'!N91</f>
        <v>1.0781799999999999</v>
      </c>
      <c r="L88" s="109">
        <f>'13c-beta'!O91</f>
        <v>1.0744199999999999</v>
      </c>
      <c r="M88" s="109">
        <f>'13c-beta'!P91</f>
        <v>1.0728200000000001</v>
      </c>
      <c r="N88" s="109">
        <f>'13c-beta'!Q91</f>
        <v>1.0747</v>
      </c>
      <c r="O88" s="109">
        <f>'13c-beta'!R91</f>
        <v>1.09406</v>
      </c>
      <c r="P88" s="103">
        <f>'13c-beta'!S91</f>
        <v>1.0816699999999999</v>
      </c>
      <c r="Q88" s="109">
        <f>'13c-beta'!T91</f>
        <v>1.0696399999999999</v>
      </c>
    </row>
    <row r="89" spans="1:17" x14ac:dyDescent="0.2">
      <c r="A89" s="111">
        <f>'13c-beta'!A92</f>
        <v>174</v>
      </c>
      <c r="B89" s="109">
        <f>'13c-beta'!E92</f>
        <v>1.10806</v>
      </c>
      <c r="C89" s="109">
        <f>'13c-beta'!F92</f>
        <v>1.0678300000000001</v>
      </c>
      <c r="D89" s="109">
        <f>'13c-beta'!G92</f>
        <v>1.10422</v>
      </c>
      <c r="E89" s="109">
        <f>'13c-beta'!H92</f>
        <v>1.09609</v>
      </c>
      <c r="F89" s="109">
        <f>'13c-beta'!I92</f>
        <v>1.0916300000000001</v>
      </c>
      <c r="G89" s="109">
        <f>'13c-beta'!J92</f>
        <v>1.0934999999999999</v>
      </c>
      <c r="H89" s="109">
        <f>'13c-beta'!K92</f>
        <v>1.0824199999999999</v>
      </c>
      <c r="I89" s="109">
        <f>'13c-beta'!L92</f>
        <v>1.07589</v>
      </c>
      <c r="J89" s="109">
        <f>'13c-beta'!M92</f>
        <v>1.0656699999999999</v>
      </c>
      <c r="K89" s="109">
        <f>'13c-beta'!N92</f>
        <v>1.0776399999999999</v>
      </c>
      <c r="L89" s="109">
        <f>'13c-beta'!O92</f>
        <v>1.0739000000000001</v>
      </c>
      <c r="M89" s="109">
        <f>'13c-beta'!P92</f>
        <v>1.0723199999999999</v>
      </c>
      <c r="N89" s="109">
        <f>'13c-beta'!Q92</f>
        <v>1.0741799999999999</v>
      </c>
      <c r="O89" s="109">
        <f>'13c-beta'!R92</f>
        <v>1.09334</v>
      </c>
      <c r="P89" s="103">
        <f>'13c-beta'!S92</f>
        <v>1.0810500000000001</v>
      </c>
      <c r="Q89" s="109">
        <f>'13c-beta'!T92</f>
        <v>1.0691999999999999</v>
      </c>
    </row>
    <row r="90" spans="1:17" x14ac:dyDescent="0.2">
      <c r="A90" s="111">
        <f>'13c-beta'!A93</f>
        <v>176</v>
      </c>
      <c r="B90" s="109">
        <f>'13c-beta'!E93</f>
        <v>1.1073200000000001</v>
      </c>
      <c r="C90" s="109">
        <f>'13c-beta'!F93</f>
        <v>1.06741</v>
      </c>
      <c r="D90" s="109">
        <f>'13c-beta'!G93</f>
        <v>1.10351</v>
      </c>
      <c r="E90" s="109">
        <f>'13c-beta'!H93</f>
        <v>1.0953999999999999</v>
      </c>
      <c r="F90" s="109">
        <f>'13c-beta'!I93</f>
        <v>1.0909500000000001</v>
      </c>
      <c r="G90" s="109">
        <f>'13c-beta'!J93</f>
        <v>1.0928100000000001</v>
      </c>
      <c r="H90" s="109">
        <f>'13c-beta'!K93</f>
        <v>1.0818099999999999</v>
      </c>
      <c r="I90" s="109">
        <f>'13c-beta'!L93</f>
        <v>1.0753600000000001</v>
      </c>
      <c r="J90" s="109">
        <f>'13c-beta'!M93</f>
        <v>1.0652200000000001</v>
      </c>
      <c r="K90" s="109">
        <f>'13c-beta'!N93</f>
        <v>1.07711</v>
      </c>
      <c r="L90" s="109">
        <f>'13c-beta'!O93</f>
        <v>1.0733900000000001</v>
      </c>
      <c r="M90" s="109">
        <f>'13c-beta'!P93</f>
        <v>1.07182</v>
      </c>
      <c r="N90" s="109">
        <f>'13c-beta'!Q93</f>
        <v>1.0736600000000001</v>
      </c>
      <c r="O90" s="109">
        <f>'13c-beta'!R93</f>
        <v>1.09263</v>
      </c>
      <c r="P90" s="103">
        <f>'13c-beta'!S93</f>
        <v>1.08043</v>
      </c>
      <c r="Q90" s="109">
        <f>'13c-beta'!T93</f>
        <v>1.06877</v>
      </c>
    </row>
    <row r="91" spans="1:17" x14ac:dyDescent="0.2">
      <c r="A91" s="111">
        <f>'13c-beta'!A94</f>
        <v>178</v>
      </c>
      <c r="B91" s="109">
        <f>'13c-beta'!E94</f>
        <v>1.1066</v>
      </c>
      <c r="C91" s="109">
        <f>'13c-beta'!F94</f>
        <v>1.06698</v>
      </c>
      <c r="D91" s="109">
        <f>'13c-beta'!G94</f>
        <v>1.1028100000000001</v>
      </c>
      <c r="E91" s="109">
        <f>'13c-beta'!H94</f>
        <v>1.0947100000000001</v>
      </c>
      <c r="F91" s="109">
        <f>'13c-beta'!I94</f>
        <v>1.09029</v>
      </c>
      <c r="G91" s="109">
        <f>'13c-beta'!J94</f>
        <v>1.09213</v>
      </c>
      <c r="H91" s="109">
        <f>'13c-beta'!K94</f>
        <v>1.0811999999999999</v>
      </c>
      <c r="I91" s="109">
        <f>'13c-beta'!L94</f>
        <v>1.07484</v>
      </c>
      <c r="J91" s="109">
        <f>'13c-beta'!M94</f>
        <v>1.0647800000000001</v>
      </c>
      <c r="K91" s="109">
        <f>'13c-beta'!N94</f>
        <v>1.0765800000000001</v>
      </c>
      <c r="L91" s="109">
        <f>'13c-beta'!O94</f>
        <v>1.0728800000000001</v>
      </c>
      <c r="M91" s="109">
        <f>'13c-beta'!P94</f>
        <v>1.0713200000000001</v>
      </c>
      <c r="N91" s="109">
        <f>'13c-beta'!Q94</f>
        <v>1.0731599999999999</v>
      </c>
      <c r="O91" s="109">
        <f>'13c-beta'!R94</f>
        <v>1.09192</v>
      </c>
      <c r="P91" s="103">
        <f>'13c-beta'!S94</f>
        <v>1.07982</v>
      </c>
      <c r="Q91" s="109">
        <f>'13c-beta'!T94</f>
        <v>1.0683400000000001</v>
      </c>
    </row>
    <row r="92" spans="1:17" x14ac:dyDescent="0.2">
      <c r="A92" s="111">
        <f>'13c-beta'!A95</f>
        <v>180</v>
      </c>
      <c r="B92" s="109">
        <f>'13c-beta'!E95</f>
        <v>1.10588</v>
      </c>
      <c r="C92" s="109">
        <f>'13c-beta'!F95</f>
        <v>1.06656</v>
      </c>
      <c r="D92" s="109">
        <f>'13c-beta'!G95</f>
        <v>1.1021099999999999</v>
      </c>
      <c r="E92" s="109">
        <f>'13c-beta'!H95</f>
        <v>1.0940300000000001</v>
      </c>
      <c r="F92" s="109">
        <f>'13c-beta'!I95</f>
        <v>1.0896300000000001</v>
      </c>
      <c r="G92" s="109">
        <f>'13c-beta'!J95</f>
        <v>1.0914600000000001</v>
      </c>
      <c r="H92" s="109">
        <f>'13c-beta'!K95</f>
        <v>1.0806100000000001</v>
      </c>
      <c r="I92" s="109">
        <f>'13c-beta'!L95</f>
        <v>1.0743199999999999</v>
      </c>
      <c r="J92" s="109">
        <f>'13c-beta'!M95</f>
        <v>1.0643400000000001</v>
      </c>
      <c r="K92" s="109">
        <f>'13c-beta'!N95</f>
        <v>1.07606</v>
      </c>
      <c r="L92" s="109">
        <f>'13c-beta'!O95</f>
        <v>1.0723800000000001</v>
      </c>
      <c r="M92" s="109">
        <f>'13c-beta'!P95</f>
        <v>1.0708299999999999</v>
      </c>
      <c r="N92" s="109">
        <f>'13c-beta'!Q95</f>
        <v>1.0726500000000001</v>
      </c>
      <c r="O92" s="109">
        <f>'13c-beta'!R95</f>
        <v>1.0912299999999999</v>
      </c>
      <c r="P92" s="103">
        <f>'13c-beta'!S95</f>
        <v>1.0792200000000001</v>
      </c>
      <c r="Q92" s="109">
        <f>'13c-beta'!T95</f>
        <v>1.0679099999999999</v>
      </c>
    </row>
    <row r="93" spans="1:17" x14ac:dyDescent="0.2">
      <c r="A93" s="111">
        <f>'13c-beta'!A96</f>
        <v>182</v>
      </c>
      <c r="B93" s="109">
        <f>'13c-beta'!E96</f>
        <v>1.10517</v>
      </c>
      <c r="C93" s="109">
        <f>'13c-beta'!F96</f>
        <v>1.0661499999999999</v>
      </c>
      <c r="D93" s="109">
        <f>'13c-beta'!G96</f>
        <v>1.1014200000000001</v>
      </c>
      <c r="E93" s="109">
        <f>'13c-beta'!H96</f>
        <v>1.0933600000000001</v>
      </c>
      <c r="F93" s="109">
        <f>'13c-beta'!I96</f>
        <v>1.0889800000000001</v>
      </c>
      <c r="G93" s="109">
        <f>'13c-beta'!J96</f>
        <v>1.0907899999999999</v>
      </c>
      <c r="H93" s="109">
        <f>'13c-beta'!K96</f>
        <v>1.0800099999999999</v>
      </c>
      <c r="I93" s="109">
        <f>'13c-beta'!L96</f>
        <v>1.0738099999999999</v>
      </c>
      <c r="J93" s="109">
        <f>'13c-beta'!M96</f>
        <v>1.0639099999999999</v>
      </c>
      <c r="K93" s="109">
        <f>'13c-beta'!N96</f>
        <v>1.07555</v>
      </c>
      <c r="L93" s="109">
        <f>'13c-beta'!O96</f>
        <v>1.0718799999999999</v>
      </c>
      <c r="M93" s="109">
        <f>'13c-beta'!P96</f>
        <v>1.0703499999999999</v>
      </c>
      <c r="N93" s="109">
        <f>'13c-beta'!Q96</f>
        <v>1.07216</v>
      </c>
      <c r="O93" s="109">
        <f>'13c-beta'!R96</f>
        <v>1.0905400000000001</v>
      </c>
      <c r="P93" s="103">
        <f>'13c-beta'!S96</f>
        <v>1.0786199999999999</v>
      </c>
      <c r="Q93" s="109">
        <f>'13c-beta'!T96</f>
        <v>1.06749</v>
      </c>
    </row>
    <row r="94" spans="1:17" x14ac:dyDescent="0.2">
      <c r="A94" s="111">
        <f>'13c-beta'!A97</f>
        <v>184</v>
      </c>
      <c r="B94" s="109">
        <f>'13c-beta'!E97</f>
        <v>1.10446</v>
      </c>
      <c r="C94" s="109">
        <f>'13c-beta'!F97</f>
        <v>1.0657300000000001</v>
      </c>
      <c r="D94" s="109">
        <f>'13c-beta'!G97</f>
        <v>1.1007400000000001</v>
      </c>
      <c r="E94" s="109">
        <f>'13c-beta'!H97</f>
        <v>1.0926899999999999</v>
      </c>
      <c r="F94" s="109">
        <f>'13c-beta'!I97</f>
        <v>1.08833</v>
      </c>
      <c r="G94" s="109">
        <f>'13c-beta'!J97</f>
        <v>1.0901400000000001</v>
      </c>
      <c r="H94" s="109">
        <f>'13c-beta'!K97</f>
        <v>1.0794299999999999</v>
      </c>
      <c r="I94" s="109">
        <f>'13c-beta'!L97</f>
        <v>1.0732999999999999</v>
      </c>
      <c r="J94" s="109">
        <f>'13c-beta'!M97</f>
        <v>1.06348</v>
      </c>
      <c r="K94" s="109">
        <f>'13c-beta'!N97</f>
        <v>1.07504</v>
      </c>
      <c r="L94" s="109">
        <f>'13c-beta'!O97</f>
        <v>1.0713900000000001</v>
      </c>
      <c r="M94" s="109">
        <f>'13c-beta'!P97</f>
        <v>1.0698700000000001</v>
      </c>
      <c r="N94" s="109">
        <f>'13c-beta'!Q97</f>
        <v>1.0716600000000001</v>
      </c>
      <c r="O94" s="109">
        <f>'13c-beta'!R97</f>
        <v>1.0898600000000001</v>
      </c>
      <c r="P94" s="103">
        <f>'13c-beta'!S97</f>
        <v>1.07803</v>
      </c>
      <c r="Q94" s="109">
        <f>'13c-beta'!T97</f>
        <v>1.06707</v>
      </c>
    </row>
    <row r="95" spans="1:17" x14ac:dyDescent="0.2">
      <c r="A95" s="111">
        <f>'13c-beta'!A98</f>
        <v>186</v>
      </c>
      <c r="B95" s="109">
        <f>'13c-beta'!E98</f>
        <v>1.1037600000000001</v>
      </c>
      <c r="C95" s="109">
        <f>'13c-beta'!F98</f>
        <v>1.0653300000000001</v>
      </c>
      <c r="D95" s="109">
        <f>'13c-beta'!G98</f>
        <v>1.10006</v>
      </c>
      <c r="E95" s="109">
        <f>'13c-beta'!H98</f>
        <v>1.0920300000000001</v>
      </c>
      <c r="F95" s="109">
        <f>'13c-beta'!I98</f>
        <v>1.08769</v>
      </c>
      <c r="G95" s="109">
        <f>'13c-beta'!J98</f>
        <v>1.0894900000000001</v>
      </c>
      <c r="H95" s="109">
        <f>'13c-beta'!K98</f>
        <v>1.0788500000000001</v>
      </c>
      <c r="I95" s="109">
        <f>'13c-beta'!L98</f>
        <v>1.0728</v>
      </c>
      <c r="J95" s="109">
        <f>'13c-beta'!M98</f>
        <v>1.0630500000000001</v>
      </c>
      <c r="K95" s="109">
        <f>'13c-beta'!N98</f>
        <v>1.07453</v>
      </c>
      <c r="L95" s="109">
        <f>'13c-beta'!O98</f>
        <v>1.0709</v>
      </c>
      <c r="M95" s="109">
        <f>'13c-beta'!P98</f>
        <v>1.0693999999999999</v>
      </c>
      <c r="N95" s="109">
        <f>'13c-beta'!Q98</f>
        <v>1.07118</v>
      </c>
      <c r="O95" s="109">
        <f>'13c-beta'!R98</f>
        <v>1.08918</v>
      </c>
      <c r="P95" s="103">
        <f>'13c-beta'!S98</f>
        <v>1.07745</v>
      </c>
      <c r="Q95" s="109">
        <f>'13c-beta'!T98</f>
        <v>1.0666599999999999</v>
      </c>
    </row>
    <row r="96" spans="1:17" x14ac:dyDescent="0.2">
      <c r="A96" s="111">
        <f>'13c-beta'!A99</f>
        <v>188</v>
      </c>
      <c r="B96" s="109">
        <f>'13c-beta'!E99</f>
        <v>1.10307</v>
      </c>
      <c r="C96" s="109">
        <f>'13c-beta'!F99</f>
        <v>1.0649200000000001</v>
      </c>
      <c r="D96" s="109">
        <f>'13c-beta'!G99</f>
        <v>1.0993900000000001</v>
      </c>
      <c r="E96" s="109">
        <f>'13c-beta'!H99</f>
        <v>1.09138</v>
      </c>
      <c r="F96" s="109">
        <f>'13c-beta'!I99</f>
        <v>1.0870599999999999</v>
      </c>
      <c r="G96" s="109">
        <f>'13c-beta'!J99</f>
        <v>1.08884</v>
      </c>
      <c r="H96" s="109">
        <f>'13c-beta'!K99</f>
        <v>1.0782799999999999</v>
      </c>
      <c r="I96" s="109">
        <f>'13c-beta'!L99</f>
        <v>1.0723</v>
      </c>
      <c r="J96" s="109">
        <f>'13c-beta'!M99</f>
        <v>1.06263</v>
      </c>
      <c r="K96" s="109">
        <f>'13c-beta'!N99</f>
        <v>1.07403</v>
      </c>
      <c r="L96" s="109">
        <f>'13c-beta'!O99</f>
        <v>1.0704199999999999</v>
      </c>
      <c r="M96" s="109">
        <f>'13c-beta'!P99</f>
        <v>1.0689299999999999</v>
      </c>
      <c r="N96" s="109">
        <f>'13c-beta'!Q99</f>
        <v>1.0706899999999999</v>
      </c>
      <c r="O96" s="109">
        <f>'13c-beta'!R99</f>
        <v>1.0885199999999999</v>
      </c>
      <c r="P96" s="103">
        <f>'13c-beta'!S99</f>
        <v>1.07687</v>
      </c>
      <c r="Q96" s="109">
        <f>'13c-beta'!T99</f>
        <v>1.0662499999999999</v>
      </c>
    </row>
    <row r="97" spans="1:17" x14ac:dyDescent="0.2">
      <c r="A97" s="111">
        <f>'13c-beta'!A100</f>
        <v>190</v>
      </c>
      <c r="B97" s="109">
        <f>'13c-beta'!E100</f>
        <v>1.10239</v>
      </c>
      <c r="C97" s="109">
        <f>'13c-beta'!F100</f>
        <v>1.0645199999999999</v>
      </c>
      <c r="D97" s="109">
        <f>'13c-beta'!G100</f>
        <v>1.09873</v>
      </c>
      <c r="E97" s="109">
        <f>'13c-beta'!H100</f>
        <v>1.09074</v>
      </c>
      <c r="F97" s="109">
        <f>'13c-beta'!I100</f>
        <v>1.0864400000000001</v>
      </c>
      <c r="G97" s="109">
        <f>'13c-beta'!J100</f>
        <v>1.0882000000000001</v>
      </c>
      <c r="H97" s="109">
        <f>'13c-beta'!K100</f>
        <v>1.0777099999999999</v>
      </c>
      <c r="I97" s="109">
        <f>'13c-beta'!L100</f>
        <v>1.0718099999999999</v>
      </c>
      <c r="J97" s="109">
        <f>'13c-beta'!M100</f>
        <v>1.0622100000000001</v>
      </c>
      <c r="K97" s="109">
        <f>'13c-beta'!N100</f>
        <v>1.0735399999999999</v>
      </c>
      <c r="L97" s="109">
        <f>'13c-beta'!O100</f>
        <v>1.06995</v>
      </c>
      <c r="M97" s="109">
        <f>'13c-beta'!P100</f>
        <v>1.06846</v>
      </c>
      <c r="N97" s="109">
        <f>'13c-beta'!Q100</f>
        <v>1.0702199999999999</v>
      </c>
      <c r="O97" s="109">
        <f>'13c-beta'!R100</f>
        <v>1.08786</v>
      </c>
      <c r="P97" s="103">
        <f>'13c-beta'!S100</f>
        <v>1.0763</v>
      </c>
      <c r="Q97" s="109">
        <f>'13c-beta'!T100</f>
        <v>1.0658399999999999</v>
      </c>
    </row>
    <row r="98" spans="1:17" x14ac:dyDescent="0.2">
      <c r="A98" s="111">
        <f>'13c-beta'!A101</f>
        <v>192</v>
      </c>
      <c r="B98" s="109">
        <f>'13c-beta'!E101</f>
        <v>1.10172</v>
      </c>
      <c r="C98" s="109">
        <f>'13c-beta'!F101</f>
        <v>1.06413</v>
      </c>
      <c r="D98" s="109">
        <f>'13c-beta'!G101</f>
        <v>1.0980799999999999</v>
      </c>
      <c r="E98" s="109">
        <f>'13c-beta'!H101</f>
        <v>1.0901000000000001</v>
      </c>
      <c r="F98" s="109">
        <f>'13c-beta'!I101</f>
        <v>1.08582</v>
      </c>
      <c r="G98" s="109">
        <f>'13c-beta'!J101</f>
        <v>1.0875699999999999</v>
      </c>
      <c r="H98" s="109">
        <f>'13c-beta'!K101</f>
        <v>1.0771599999999999</v>
      </c>
      <c r="I98" s="109">
        <f>'13c-beta'!L101</f>
        <v>1.0713200000000001</v>
      </c>
      <c r="J98" s="109">
        <f>'13c-beta'!M101</f>
        <v>1.0618000000000001</v>
      </c>
      <c r="K98" s="109">
        <f>'13c-beta'!N101</f>
        <v>1.0730500000000001</v>
      </c>
      <c r="L98" s="109">
        <f>'13c-beta'!O101</f>
        <v>1.06948</v>
      </c>
      <c r="M98" s="109">
        <f>'13c-beta'!P101</f>
        <v>1.0680000000000001</v>
      </c>
      <c r="N98" s="109">
        <f>'13c-beta'!Q101</f>
        <v>1.06975</v>
      </c>
      <c r="O98" s="109">
        <f>'13c-beta'!R101</f>
        <v>1.08721</v>
      </c>
      <c r="P98" s="103">
        <f>'13c-beta'!S101</f>
        <v>1.0757399999999999</v>
      </c>
      <c r="Q98" s="109">
        <f>'13c-beta'!T101</f>
        <v>1.0654399999999999</v>
      </c>
    </row>
    <row r="99" spans="1:17" x14ac:dyDescent="0.2">
      <c r="A99" s="111">
        <f>'13c-beta'!A102</f>
        <v>194</v>
      </c>
      <c r="B99" s="109">
        <f>'13c-beta'!E102</f>
        <v>1.1010500000000001</v>
      </c>
      <c r="C99" s="109">
        <f>'13c-beta'!F102</f>
        <v>1.0637300000000001</v>
      </c>
      <c r="D99" s="109">
        <f>'13c-beta'!G102</f>
        <v>1.0974299999999999</v>
      </c>
      <c r="E99" s="109">
        <f>'13c-beta'!H102</f>
        <v>1.0894699999999999</v>
      </c>
      <c r="F99" s="109">
        <f>'13c-beta'!I102</f>
        <v>1.08521</v>
      </c>
      <c r="G99" s="109">
        <f>'13c-beta'!J102</f>
        <v>1.0869500000000001</v>
      </c>
      <c r="H99" s="109">
        <f>'13c-beta'!K102</f>
        <v>1.0766</v>
      </c>
      <c r="I99" s="109">
        <f>'13c-beta'!L102</f>
        <v>1.07084</v>
      </c>
      <c r="J99" s="109">
        <f>'13c-beta'!M102</f>
        <v>1.0613900000000001</v>
      </c>
      <c r="K99" s="109">
        <f>'13c-beta'!N102</f>
        <v>1.07256</v>
      </c>
      <c r="L99" s="109">
        <f>'13c-beta'!O102</f>
        <v>1.06901</v>
      </c>
      <c r="M99" s="109">
        <f>'13c-beta'!P102</f>
        <v>1.06755</v>
      </c>
      <c r="N99" s="109">
        <f>'13c-beta'!Q102</f>
        <v>1.06928</v>
      </c>
      <c r="O99" s="109">
        <f>'13c-beta'!R102</f>
        <v>1.08656</v>
      </c>
      <c r="P99" s="103">
        <f>'13c-beta'!S102</f>
        <v>1.07518</v>
      </c>
      <c r="Q99" s="109">
        <f>'13c-beta'!T102</f>
        <v>1.06504</v>
      </c>
    </row>
    <row r="100" spans="1:17" x14ac:dyDescent="0.2">
      <c r="A100" s="111">
        <f>'13c-beta'!A103</f>
        <v>196</v>
      </c>
      <c r="B100" s="109">
        <f>'13c-beta'!E103</f>
        <v>1.10039</v>
      </c>
      <c r="C100" s="109">
        <f>'13c-beta'!F103</f>
        <v>1.06334</v>
      </c>
      <c r="D100" s="109">
        <f>'13c-beta'!G103</f>
        <v>1.0967899999999999</v>
      </c>
      <c r="E100" s="109">
        <f>'13c-beta'!H103</f>
        <v>1.08884</v>
      </c>
      <c r="F100" s="109">
        <f>'13c-beta'!I103</f>
        <v>1.0846</v>
      </c>
      <c r="G100" s="109">
        <f>'13c-beta'!J103</f>
        <v>1.08633</v>
      </c>
      <c r="H100" s="109">
        <f>'13c-beta'!K103</f>
        <v>1.07606</v>
      </c>
      <c r="I100" s="109">
        <f>'13c-beta'!L103</f>
        <v>1.07037</v>
      </c>
      <c r="J100" s="109">
        <f>'13c-beta'!M103</f>
        <v>1.0609900000000001</v>
      </c>
      <c r="K100" s="109">
        <f>'13c-beta'!N103</f>
        <v>1.0720799999999999</v>
      </c>
      <c r="L100" s="109">
        <f>'13c-beta'!O103</f>
        <v>1.0685500000000001</v>
      </c>
      <c r="M100" s="109">
        <f>'13c-beta'!P103</f>
        <v>1.0670999999999999</v>
      </c>
      <c r="N100" s="109">
        <f>'13c-beta'!Q103</f>
        <v>1.0688200000000001</v>
      </c>
      <c r="O100" s="109">
        <f>'13c-beta'!R103</f>
        <v>1.08592</v>
      </c>
      <c r="P100" s="103">
        <f>'13c-beta'!S103</f>
        <v>1.07463</v>
      </c>
      <c r="Q100" s="109">
        <f>'13c-beta'!T103</f>
        <v>1.0646500000000001</v>
      </c>
    </row>
    <row r="101" spans="1:17" x14ac:dyDescent="0.2">
      <c r="A101" s="111">
        <f>'13c-beta'!A104</f>
        <v>198</v>
      </c>
      <c r="B101" s="109">
        <f>'13c-beta'!E104</f>
        <v>1.0997300000000001</v>
      </c>
      <c r="C101" s="109">
        <f>'13c-beta'!F104</f>
        <v>1.0629599999999999</v>
      </c>
      <c r="D101" s="109">
        <f>'13c-beta'!G104</f>
        <v>1.09615</v>
      </c>
      <c r="E101" s="109">
        <f>'13c-beta'!H104</f>
        <v>1.08822</v>
      </c>
      <c r="F101" s="109">
        <f>'13c-beta'!I104</f>
        <v>1.0840000000000001</v>
      </c>
      <c r="G101" s="109">
        <f>'13c-beta'!J104</f>
        <v>1.08572</v>
      </c>
      <c r="H101" s="109">
        <f>'13c-beta'!K104</f>
        <v>1.07551</v>
      </c>
      <c r="I101" s="109">
        <f>'13c-beta'!L104</f>
        <v>1.06989</v>
      </c>
      <c r="J101" s="109">
        <f>'13c-beta'!M104</f>
        <v>1.0605899999999999</v>
      </c>
      <c r="K101" s="109">
        <f>'13c-beta'!N104</f>
        <v>1.07161</v>
      </c>
      <c r="L101" s="109">
        <f>'13c-beta'!O104</f>
        <v>1.06809</v>
      </c>
      <c r="M101" s="109">
        <f>'13c-beta'!P104</f>
        <v>1.0666500000000001</v>
      </c>
      <c r="N101" s="109">
        <f>'13c-beta'!Q104</f>
        <v>1.06836</v>
      </c>
      <c r="O101" s="109">
        <f>'13c-beta'!R104</f>
        <v>1.0852900000000001</v>
      </c>
      <c r="P101" s="103">
        <f>'13c-beta'!S104</f>
        <v>1.0740799999999999</v>
      </c>
      <c r="Q101" s="109">
        <f>'13c-beta'!T104</f>
        <v>1.06426</v>
      </c>
    </row>
    <row r="102" spans="1:17" x14ac:dyDescent="0.2">
      <c r="A102" s="111">
        <f>'13c-beta'!A105</f>
        <v>200</v>
      </c>
      <c r="B102" s="109">
        <f>'13c-beta'!E105</f>
        <v>1.0990800000000001</v>
      </c>
      <c r="C102" s="109">
        <f>'13c-beta'!F105</f>
        <v>1.0625800000000001</v>
      </c>
      <c r="D102" s="109">
        <f>'13c-beta'!G105</f>
        <v>1.09552</v>
      </c>
      <c r="E102" s="109">
        <f>'13c-beta'!H105</f>
        <v>1.08761</v>
      </c>
      <c r="F102" s="109">
        <f>'13c-beta'!I105</f>
        <v>1.08341</v>
      </c>
      <c r="G102" s="109">
        <f>'13c-beta'!J105</f>
        <v>1.0851200000000001</v>
      </c>
      <c r="H102" s="109">
        <f>'13c-beta'!K105</f>
        <v>1.07498</v>
      </c>
      <c r="I102" s="109">
        <f>'13c-beta'!L105</f>
        <v>1.0694300000000001</v>
      </c>
      <c r="J102" s="109">
        <f>'13c-beta'!M105</f>
        <v>1.06019</v>
      </c>
      <c r="K102" s="109">
        <f>'13c-beta'!N105</f>
        <v>1.0711299999999999</v>
      </c>
      <c r="L102" s="109">
        <f>'13c-beta'!O105</f>
        <v>1.0676399999999999</v>
      </c>
      <c r="M102" s="109">
        <f>'13c-beta'!P105</f>
        <v>1.0662100000000001</v>
      </c>
      <c r="N102" s="109">
        <f>'13c-beta'!Q105</f>
        <v>1.0679099999999999</v>
      </c>
      <c r="O102" s="109">
        <f>'13c-beta'!R105</f>
        <v>1.08467</v>
      </c>
      <c r="P102" s="103">
        <f>'13c-beta'!S105</f>
        <v>1.0735399999999999</v>
      </c>
      <c r="Q102" s="109">
        <f>'13c-beta'!T105</f>
        <v>1.0638700000000001</v>
      </c>
    </row>
    <row r="103" spans="1:17" x14ac:dyDescent="0.2">
      <c r="A103" s="111">
        <f>'13c-beta'!A106</f>
        <v>202</v>
      </c>
      <c r="B103" s="109">
        <f>'13c-beta'!E106</f>
        <v>1.0984400000000001</v>
      </c>
      <c r="C103" s="109">
        <f>'13c-beta'!F106</f>
        <v>1.0622</v>
      </c>
      <c r="D103" s="109">
        <f>'13c-beta'!G106</f>
        <v>1.0949</v>
      </c>
      <c r="E103" s="109">
        <f>'13c-beta'!H106</f>
        <v>1.08701</v>
      </c>
      <c r="F103" s="109">
        <f>'13c-beta'!I106</f>
        <v>1.0828199999999999</v>
      </c>
      <c r="G103" s="109">
        <f>'13c-beta'!J106</f>
        <v>1.0845199999999999</v>
      </c>
      <c r="H103" s="109">
        <f>'13c-beta'!K106</f>
        <v>1.0744499999999999</v>
      </c>
      <c r="I103" s="109">
        <f>'13c-beta'!L106</f>
        <v>1.06897</v>
      </c>
      <c r="J103" s="109">
        <f>'13c-beta'!M106</f>
        <v>1.0598000000000001</v>
      </c>
      <c r="K103" s="109">
        <f>'13c-beta'!N106</f>
        <v>1.07067</v>
      </c>
      <c r="L103" s="109">
        <f>'13c-beta'!O106</f>
        <v>1.0671999999999999</v>
      </c>
      <c r="M103" s="109">
        <f>'13c-beta'!P106</f>
        <v>1.0657700000000001</v>
      </c>
      <c r="N103" s="109">
        <f>'13c-beta'!Q106</f>
        <v>1.0674600000000001</v>
      </c>
      <c r="O103" s="109">
        <f>'13c-beta'!R106</f>
        <v>1.08405</v>
      </c>
      <c r="P103" s="103">
        <f>'13c-beta'!S106</f>
        <v>1.07301</v>
      </c>
      <c r="Q103" s="109">
        <f>'13c-beta'!T106</f>
        <v>1.06349</v>
      </c>
    </row>
    <row r="104" spans="1:17" x14ac:dyDescent="0.2">
      <c r="A104" s="111">
        <f>'13c-beta'!A107</f>
        <v>204</v>
      </c>
      <c r="B104" s="109">
        <f>'13c-beta'!E107</f>
        <v>1.0978000000000001</v>
      </c>
      <c r="C104" s="109">
        <f>'13c-beta'!F107</f>
        <v>1.0618300000000001</v>
      </c>
      <c r="D104" s="109">
        <f>'13c-beta'!G107</f>
        <v>1.0942799999999999</v>
      </c>
      <c r="E104" s="109">
        <f>'13c-beta'!H107</f>
        <v>1.0864100000000001</v>
      </c>
      <c r="F104" s="109">
        <f>'13c-beta'!I107</f>
        <v>1.0822400000000001</v>
      </c>
      <c r="G104" s="109">
        <f>'13c-beta'!J107</f>
        <v>1.0839300000000001</v>
      </c>
      <c r="H104" s="109">
        <f>'13c-beta'!K107</f>
        <v>1.07392</v>
      </c>
      <c r="I104" s="109">
        <f>'13c-beta'!L107</f>
        <v>1.0685100000000001</v>
      </c>
      <c r="J104" s="109">
        <f>'13c-beta'!M107</f>
        <v>1.05941</v>
      </c>
      <c r="K104" s="109">
        <f>'13c-beta'!N107</f>
        <v>1.0702100000000001</v>
      </c>
      <c r="L104" s="109">
        <f>'13c-beta'!O107</f>
        <v>1.0667500000000001</v>
      </c>
      <c r="M104" s="109">
        <f>'13c-beta'!P107</f>
        <v>1.06534</v>
      </c>
      <c r="N104" s="109">
        <f>'13c-beta'!Q107</f>
        <v>1.06701</v>
      </c>
      <c r="O104" s="109">
        <f>'13c-beta'!R107</f>
        <v>1.08344</v>
      </c>
      <c r="P104" s="103">
        <f>'13c-beta'!S107</f>
        <v>1.0724800000000001</v>
      </c>
      <c r="Q104" s="109">
        <f>'13c-beta'!T107</f>
        <v>1.06311</v>
      </c>
    </row>
    <row r="105" spans="1:17" x14ac:dyDescent="0.2">
      <c r="A105" s="111">
        <f>'13c-beta'!A108</f>
        <v>206</v>
      </c>
      <c r="B105" s="109">
        <f>'13c-beta'!E108</f>
        <v>1.09717</v>
      </c>
      <c r="C105" s="109">
        <f>'13c-beta'!F108</f>
        <v>1.06145</v>
      </c>
      <c r="D105" s="109">
        <f>'13c-beta'!G108</f>
        <v>1.0936699999999999</v>
      </c>
      <c r="E105" s="109">
        <f>'13c-beta'!H108</f>
        <v>1.0858099999999999</v>
      </c>
      <c r="F105" s="109">
        <f>'13c-beta'!I108</f>
        <v>1.0816699999999999</v>
      </c>
      <c r="G105" s="109">
        <f>'13c-beta'!J108</f>
        <v>1.08334</v>
      </c>
      <c r="H105" s="109">
        <f>'13c-beta'!K108</f>
        <v>1.0733999999999999</v>
      </c>
      <c r="I105" s="109">
        <f>'13c-beta'!L108</f>
        <v>1.06806</v>
      </c>
      <c r="J105" s="109">
        <f>'13c-beta'!M108</f>
        <v>1.0590299999999999</v>
      </c>
      <c r="K105" s="109">
        <f>'13c-beta'!N108</f>
        <v>1.06975</v>
      </c>
      <c r="L105" s="109">
        <f>'13c-beta'!O108</f>
        <v>1.0663199999999999</v>
      </c>
      <c r="M105" s="109">
        <f>'13c-beta'!P108</f>
        <v>1.06491</v>
      </c>
      <c r="N105" s="109">
        <f>'13c-beta'!Q108</f>
        <v>1.06657</v>
      </c>
      <c r="O105" s="109">
        <f>'13c-beta'!R108</f>
        <v>1.08283</v>
      </c>
      <c r="P105" s="103">
        <f>'13c-beta'!S108</f>
        <v>1.07196</v>
      </c>
      <c r="Q105" s="109">
        <f>'13c-beta'!T108</f>
        <v>1.06273</v>
      </c>
    </row>
    <row r="106" spans="1:17" x14ac:dyDescent="0.2">
      <c r="A106" s="111">
        <f>'13c-beta'!A109</f>
        <v>208</v>
      </c>
      <c r="B106" s="109">
        <f>'13c-beta'!E109</f>
        <v>1.0965499999999999</v>
      </c>
      <c r="C106" s="109">
        <f>'13c-beta'!F109</f>
        <v>1.0610900000000001</v>
      </c>
      <c r="D106" s="109">
        <f>'13c-beta'!G109</f>
        <v>1.09307</v>
      </c>
      <c r="E106" s="109">
        <f>'13c-beta'!H109</f>
        <v>1.0852299999999999</v>
      </c>
      <c r="F106" s="109">
        <f>'13c-beta'!I109</f>
        <v>1.0810999999999999</v>
      </c>
      <c r="G106" s="109">
        <f>'13c-beta'!J109</f>
        <v>1.0827599999999999</v>
      </c>
      <c r="H106" s="109">
        <f>'13c-beta'!K109</f>
        <v>1.0728899999999999</v>
      </c>
      <c r="I106" s="109">
        <f>'13c-beta'!L109</f>
        <v>1.0676099999999999</v>
      </c>
      <c r="J106" s="109">
        <f>'13c-beta'!M109</f>
        <v>1.0586500000000001</v>
      </c>
      <c r="K106" s="109">
        <f>'13c-beta'!N109</f>
        <v>1.0692999999999999</v>
      </c>
      <c r="L106" s="109">
        <f>'13c-beta'!O109</f>
        <v>1.0658799999999999</v>
      </c>
      <c r="M106" s="109">
        <f>'13c-beta'!P109</f>
        <v>1.0644899999999999</v>
      </c>
      <c r="N106" s="109">
        <f>'13c-beta'!Q109</f>
        <v>1.0661400000000001</v>
      </c>
      <c r="O106" s="109">
        <f>'13c-beta'!R109</f>
        <v>1.08223</v>
      </c>
      <c r="P106" s="103">
        <f>'13c-beta'!S109</f>
        <v>1.0714399999999999</v>
      </c>
      <c r="Q106" s="109">
        <f>'13c-beta'!T109</f>
        <v>1.06236</v>
      </c>
    </row>
    <row r="107" spans="1:17" x14ac:dyDescent="0.2">
      <c r="A107" s="111">
        <f>'13c-beta'!A110</f>
        <v>210</v>
      </c>
      <c r="B107" s="109">
        <f>'13c-beta'!E110</f>
        <v>1.0959300000000001</v>
      </c>
      <c r="C107" s="109">
        <f>'13c-beta'!F110</f>
        <v>1.0607200000000001</v>
      </c>
      <c r="D107" s="109">
        <f>'13c-beta'!G110</f>
        <v>1.0924700000000001</v>
      </c>
      <c r="E107" s="109">
        <f>'13c-beta'!H110</f>
        <v>1.0846499999999999</v>
      </c>
      <c r="F107" s="109">
        <f>'13c-beta'!I110</f>
        <v>1.0805400000000001</v>
      </c>
      <c r="G107" s="109">
        <f>'13c-beta'!J110</f>
        <v>1.08219</v>
      </c>
      <c r="H107" s="109">
        <f>'13c-beta'!K110</f>
        <v>1.0723800000000001</v>
      </c>
      <c r="I107" s="109">
        <f>'13c-beta'!L110</f>
        <v>1.06717</v>
      </c>
      <c r="J107" s="109">
        <f>'13c-beta'!M110</f>
        <v>1.05827</v>
      </c>
      <c r="K107" s="109">
        <f>'13c-beta'!N110</f>
        <v>1.0688500000000001</v>
      </c>
      <c r="L107" s="109">
        <f>'13c-beta'!O110</f>
        <v>1.06545</v>
      </c>
      <c r="M107" s="109">
        <f>'13c-beta'!P110</f>
        <v>1.0640700000000001</v>
      </c>
      <c r="N107" s="109">
        <f>'13c-beta'!Q110</f>
        <v>1.0657099999999999</v>
      </c>
      <c r="O107" s="109">
        <f>'13c-beta'!R110</f>
        <v>1.0816399999999999</v>
      </c>
      <c r="P107" s="103">
        <f>'13c-beta'!S110</f>
        <v>1.0709299999999999</v>
      </c>
      <c r="Q107" s="109">
        <f>'13c-beta'!T110</f>
        <v>1.06199</v>
      </c>
    </row>
    <row r="108" spans="1:17" x14ac:dyDescent="0.2">
      <c r="A108" s="111">
        <f>'13c-beta'!A111</f>
        <v>212</v>
      </c>
      <c r="B108" s="109">
        <f>'13c-beta'!E111</f>
        <v>1.0953200000000001</v>
      </c>
      <c r="C108" s="109">
        <f>'13c-beta'!F111</f>
        <v>1.06036</v>
      </c>
      <c r="D108" s="109">
        <f>'13c-beta'!G111</f>
        <v>1.09188</v>
      </c>
      <c r="E108" s="109">
        <f>'13c-beta'!H111</f>
        <v>1.0840700000000001</v>
      </c>
      <c r="F108" s="109">
        <f>'13c-beta'!I111</f>
        <v>1.0799799999999999</v>
      </c>
      <c r="G108" s="109">
        <f>'13c-beta'!J111</f>
        <v>1.08162</v>
      </c>
      <c r="H108" s="109">
        <f>'13c-beta'!K111</f>
        <v>1.0718799999999999</v>
      </c>
      <c r="I108" s="109">
        <f>'13c-beta'!L111</f>
        <v>1.06673</v>
      </c>
      <c r="J108" s="109">
        <f>'13c-beta'!M111</f>
        <v>1.0579000000000001</v>
      </c>
      <c r="K108" s="109">
        <f>'13c-beta'!N111</f>
        <v>1.0684100000000001</v>
      </c>
      <c r="L108" s="109">
        <f>'13c-beta'!O111</f>
        <v>1.0650299999999999</v>
      </c>
      <c r="M108" s="109">
        <f>'13c-beta'!P111</f>
        <v>1.06366</v>
      </c>
      <c r="N108" s="109">
        <f>'13c-beta'!Q111</f>
        <v>1.06528</v>
      </c>
      <c r="O108" s="109">
        <f>'13c-beta'!R111</f>
        <v>1.0810599999999999</v>
      </c>
      <c r="P108" s="103">
        <f>'13c-beta'!S111</f>
        <v>1.0704199999999999</v>
      </c>
      <c r="Q108" s="109">
        <f>'13c-beta'!T111</f>
        <v>1.06162</v>
      </c>
    </row>
    <row r="109" spans="1:17" x14ac:dyDescent="0.2">
      <c r="A109" s="111">
        <f>'13c-beta'!A112</f>
        <v>214</v>
      </c>
      <c r="B109" s="109">
        <f>'13c-beta'!E112</f>
        <v>1.0947199999999999</v>
      </c>
      <c r="C109" s="109">
        <f>'13c-beta'!F112</f>
        <v>1.0600099999999999</v>
      </c>
      <c r="D109" s="109">
        <f>'13c-beta'!G112</f>
        <v>1.0912900000000001</v>
      </c>
      <c r="E109" s="109">
        <f>'13c-beta'!H112</f>
        <v>1.0834999999999999</v>
      </c>
      <c r="F109" s="109">
        <f>'13c-beta'!I112</f>
        <v>1.0794299999999999</v>
      </c>
      <c r="G109" s="109">
        <f>'13c-beta'!J112</f>
        <v>1.0810599999999999</v>
      </c>
      <c r="H109" s="109">
        <f>'13c-beta'!K112</f>
        <v>1.07138</v>
      </c>
      <c r="I109" s="109">
        <f>'13c-beta'!L112</f>
        <v>1.06629</v>
      </c>
      <c r="J109" s="109">
        <f>'13c-beta'!M112</f>
        <v>1.0575300000000001</v>
      </c>
      <c r="K109" s="109">
        <f>'13c-beta'!N112</f>
        <v>1.0679700000000001</v>
      </c>
      <c r="L109" s="109">
        <f>'13c-beta'!O112</f>
        <v>1.0646100000000001</v>
      </c>
      <c r="M109" s="109">
        <f>'13c-beta'!P112</f>
        <v>1.06324</v>
      </c>
      <c r="N109" s="109">
        <f>'13c-beta'!Q112</f>
        <v>1.0648599999999999</v>
      </c>
      <c r="O109" s="109">
        <f>'13c-beta'!R112</f>
        <v>1.0804800000000001</v>
      </c>
      <c r="P109" s="103">
        <f>'13c-beta'!S112</f>
        <v>1.06992</v>
      </c>
      <c r="Q109" s="109">
        <f>'13c-beta'!T112</f>
        <v>1.0612600000000001</v>
      </c>
    </row>
    <row r="110" spans="1:17" x14ac:dyDescent="0.2">
      <c r="A110" s="111">
        <f>'13c-beta'!A113</f>
        <v>216</v>
      </c>
      <c r="B110" s="109">
        <f>'13c-beta'!E113</f>
        <v>1.09412</v>
      </c>
      <c r="C110" s="109">
        <f>'13c-beta'!F113</f>
        <v>1.05965</v>
      </c>
      <c r="D110" s="109">
        <f>'13c-beta'!G113</f>
        <v>1.0907100000000001</v>
      </c>
      <c r="E110" s="109">
        <f>'13c-beta'!H113</f>
        <v>1.08294</v>
      </c>
      <c r="F110" s="109">
        <f>'13c-beta'!I113</f>
        <v>1.0788899999999999</v>
      </c>
      <c r="G110" s="109">
        <f>'13c-beta'!J113</f>
        <v>1.0805100000000001</v>
      </c>
      <c r="H110" s="109">
        <f>'13c-beta'!K113</f>
        <v>1.0708899999999999</v>
      </c>
      <c r="I110" s="109">
        <f>'13c-beta'!L113</f>
        <v>1.06586</v>
      </c>
      <c r="J110" s="109">
        <f>'13c-beta'!M113</f>
        <v>1.0571699999999999</v>
      </c>
      <c r="K110" s="109">
        <f>'13c-beta'!N113</f>
        <v>1.0675300000000001</v>
      </c>
      <c r="L110" s="109">
        <f>'13c-beta'!O113</f>
        <v>1.06419</v>
      </c>
      <c r="M110" s="109">
        <f>'13c-beta'!P113</f>
        <v>1.06284</v>
      </c>
      <c r="N110" s="109">
        <f>'13c-beta'!Q113</f>
        <v>1.0644400000000001</v>
      </c>
      <c r="O110" s="109">
        <f>'13c-beta'!R113</f>
        <v>1.0799000000000001</v>
      </c>
      <c r="P110" s="103">
        <f>'13c-beta'!S113</f>
        <v>1.06942</v>
      </c>
      <c r="Q110" s="109">
        <f>'13c-beta'!T113</f>
        <v>1.0609</v>
      </c>
    </row>
    <row r="111" spans="1:17" x14ac:dyDescent="0.2">
      <c r="A111" s="111">
        <f>'13c-beta'!A114</f>
        <v>218</v>
      </c>
      <c r="B111" s="109">
        <f>'13c-beta'!E114</f>
        <v>1.09352</v>
      </c>
      <c r="C111" s="109">
        <f>'13c-beta'!F114</f>
        <v>1.0592999999999999</v>
      </c>
      <c r="D111" s="109">
        <f>'13c-beta'!G114</f>
        <v>1.09013</v>
      </c>
      <c r="E111" s="109">
        <f>'13c-beta'!H114</f>
        <v>1.0823799999999999</v>
      </c>
      <c r="F111" s="109">
        <f>'13c-beta'!I114</f>
        <v>1.0783499999999999</v>
      </c>
      <c r="G111" s="109">
        <f>'13c-beta'!J114</f>
        <v>1.07996</v>
      </c>
      <c r="H111" s="109">
        <f>'13c-beta'!K114</f>
        <v>1.0704</v>
      </c>
      <c r="I111" s="109">
        <f>'13c-beta'!L114</f>
        <v>1.0654399999999999</v>
      </c>
      <c r="J111" s="109">
        <f>'13c-beta'!M114</f>
        <v>1.0568</v>
      </c>
      <c r="K111" s="109">
        <f>'13c-beta'!N114</f>
        <v>1.0670999999999999</v>
      </c>
      <c r="L111" s="109">
        <f>'13c-beta'!O114</f>
        <v>1.0637799999999999</v>
      </c>
      <c r="M111" s="109">
        <f>'13c-beta'!P114</f>
        <v>1.06243</v>
      </c>
      <c r="N111" s="109">
        <f>'13c-beta'!Q114</f>
        <v>1.06403</v>
      </c>
      <c r="O111" s="109">
        <f>'13c-beta'!R114</f>
        <v>1.07934</v>
      </c>
      <c r="P111" s="103">
        <f>'13c-beta'!S114</f>
        <v>1.0689299999999999</v>
      </c>
      <c r="Q111" s="109">
        <f>'13c-beta'!T114</f>
        <v>1.06054</v>
      </c>
    </row>
    <row r="112" spans="1:17" x14ac:dyDescent="0.2">
      <c r="A112" s="111">
        <f>'13c-beta'!A115</f>
        <v>220</v>
      </c>
      <c r="B112" s="109">
        <f>'13c-beta'!E115</f>
        <v>1.09294</v>
      </c>
      <c r="C112" s="109">
        <f>'13c-beta'!F115</f>
        <v>1.0589500000000001</v>
      </c>
      <c r="D112" s="109">
        <f>'13c-beta'!G115</f>
        <v>1.0895600000000001</v>
      </c>
      <c r="E112" s="109">
        <f>'13c-beta'!H115</f>
        <v>1.0818300000000001</v>
      </c>
      <c r="F112" s="109">
        <f>'13c-beta'!I115</f>
        <v>1.0778099999999999</v>
      </c>
      <c r="G112" s="109">
        <f>'13c-beta'!J115</f>
        <v>1.07941</v>
      </c>
      <c r="H112" s="109">
        <f>'13c-beta'!K115</f>
        <v>1.06992</v>
      </c>
      <c r="I112" s="109">
        <f>'13c-beta'!L115</f>
        <v>1.06501</v>
      </c>
      <c r="J112" s="109">
        <f>'13c-beta'!M115</f>
        <v>1.0564499999999999</v>
      </c>
      <c r="K112" s="109">
        <f>'13c-beta'!N115</f>
        <v>1.0666800000000001</v>
      </c>
      <c r="L112" s="109">
        <f>'13c-beta'!O115</f>
        <v>1.0633699999999999</v>
      </c>
      <c r="M112" s="109">
        <f>'13c-beta'!P115</f>
        <v>1.0620400000000001</v>
      </c>
      <c r="N112" s="109">
        <f>'13c-beta'!Q115</f>
        <v>1.06362</v>
      </c>
      <c r="O112" s="109">
        <f>'13c-beta'!R115</f>
        <v>1.07877</v>
      </c>
      <c r="P112" s="103">
        <f>'13c-beta'!S115</f>
        <v>1.0684400000000001</v>
      </c>
      <c r="Q112" s="109">
        <f>'13c-beta'!T115</f>
        <v>1.06019</v>
      </c>
    </row>
    <row r="113" spans="1:17" x14ac:dyDescent="0.2">
      <c r="A113" s="111">
        <f>'13c-beta'!A116</f>
        <v>222</v>
      </c>
      <c r="B113" s="109">
        <f>'13c-beta'!E116</f>
        <v>1.0923499999999999</v>
      </c>
      <c r="C113" s="109">
        <f>'13c-beta'!F116</f>
        <v>1.0586100000000001</v>
      </c>
      <c r="D113" s="109">
        <f>'13c-beta'!G116</f>
        <v>1.089</v>
      </c>
      <c r="E113" s="109">
        <f>'13c-beta'!H116</f>
        <v>1.08128</v>
      </c>
      <c r="F113" s="109">
        <f>'13c-beta'!I116</f>
        <v>1.07728</v>
      </c>
      <c r="G113" s="109">
        <f>'13c-beta'!J116</f>
        <v>1.07887</v>
      </c>
      <c r="H113" s="109">
        <f>'13c-beta'!K116</f>
        <v>1.0694399999999999</v>
      </c>
      <c r="I113" s="109">
        <f>'13c-beta'!L116</f>
        <v>1.0646</v>
      </c>
      <c r="J113" s="109">
        <f>'13c-beta'!M116</f>
        <v>1.05609</v>
      </c>
      <c r="K113" s="109">
        <f>'13c-beta'!N116</f>
        <v>1.0662499999999999</v>
      </c>
      <c r="L113" s="109">
        <f>'13c-beta'!O116</f>
        <v>1.0629599999999999</v>
      </c>
      <c r="M113" s="109">
        <f>'13c-beta'!P116</f>
        <v>1.0616399999999999</v>
      </c>
      <c r="N113" s="109">
        <f>'13c-beta'!Q116</f>
        <v>1.06321</v>
      </c>
      <c r="O113" s="109">
        <f>'13c-beta'!R116</f>
        <v>1.07822</v>
      </c>
      <c r="P113" s="103">
        <f>'13c-beta'!S116</f>
        <v>1.06796</v>
      </c>
      <c r="Q113" s="109">
        <f>'13c-beta'!T116</f>
        <v>1.0598399999999999</v>
      </c>
    </row>
    <row r="114" spans="1:17" x14ac:dyDescent="0.2">
      <c r="A114" s="111">
        <f>'13c-beta'!A117</f>
        <v>224</v>
      </c>
      <c r="B114" s="109">
        <f>'13c-beta'!E117</f>
        <v>1.09178</v>
      </c>
      <c r="C114" s="109">
        <f>'13c-beta'!F117</f>
        <v>1.05827</v>
      </c>
      <c r="D114" s="109">
        <f>'13c-beta'!G117</f>
        <v>1.0884400000000001</v>
      </c>
      <c r="E114" s="109">
        <f>'13c-beta'!H117</f>
        <v>1.08074</v>
      </c>
      <c r="F114" s="109">
        <f>'13c-beta'!I117</f>
        <v>1.0767599999999999</v>
      </c>
      <c r="G114" s="109">
        <f>'13c-beta'!J117</f>
        <v>1.0783400000000001</v>
      </c>
      <c r="H114" s="109">
        <f>'13c-beta'!K117</f>
        <v>1.06897</v>
      </c>
      <c r="I114" s="109">
        <f>'13c-beta'!L117</f>
        <v>1.0641799999999999</v>
      </c>
      <c r="J114" s="109">
        <f>'13c-beta'!M117</f>
        <v>1.0557399999999999</v>
      </c>
      <c r="K114" s="109">
        <f>'13c-beta'!N117</f>
        <v>1.0658399999999999</v>
      </c>
      <c r="L114" s="109">
        <f>'13c-beta'!O117</f>
        <v>1.0625599999999999</v>
      </c>
      <c r="M114" s="109">
        <f>'13c-beta'!P117</f>
        <v>1.06125</v>
      </c>
      <c r="N114" s="109">
        <f>'13c-beta'!Q117</f>
        <v>1.06281</v>
      </c>
      <c r="O114" s="109">
        <f>'13c-beta'!R117</f>
        <v>1.0776699999999999</v>
      </c>
      <c r="P114" s="103">
        <f>'13c-beta'!S117</f>
        <v>1.06749</v>
      </c>
      <c r="Q114" s="109">
        <f>'13c-beta'!T117</f>
        <v>1.0595000000000001</v>
      </c>
    </row>
    <row r="115" spans="1:17" x14ac:dyDescent="0.2">
      <c r="A115" s="111">
        <f>'13c-beta'!A118</f>
        <v>226</v>
      </c>
      <c r="B115" s="109">
        <f>'13c-beta'!E118</f>
        <v>1.09121</v>
      </c>
      <c r="C115" s="109">
        <f>'13c-beta'!F118</f>
        <v>1.05793</v>
      </c>
      <c r="D115" s="109">
        <f>'13c-beta'!G118</f>
        <v>1.08789</v>
      </c>
      <c r="E115" s="109">
        <f>'13c-beta'!H118</f>
        <v>1.0802</v>
      </c>
      <c r="F115" s="109">
        <f>'13c-beta'!I118</f>
        <v>1.0762400000000001</v>
      </c>
      <c r="G115" s="109">
        <f>'13c-beta'!J118</f>
        <v>1.0778099999999999</v>
      </c>
      <c r="H115" s="109">
        <f>'13c-beta'!K118</f>
        <v>1.0685</v>
      </c>
      <c r="I115" s="109">
        <f>'13c-beta'!L118</f>
        <v>1.0637700000000001</v>
      </c>
      <c r="J115" s="109">
        <f>'13c-beta'!M118</f>
        <v>1.0553900000000001</v>
      </c>
      <c r="K115" s="109">
        <f>'13c-beta'!N118</f>
        <v>1.06542</v>
      </c>
      <c r="L115" s="109">
        <f>'13c-beta'!O118</f>
        <v>1.0621700000000001</v>
      </c>
      <c r="M115" s="109">
        <f>'13c-beta'!P118</f>
        <v>1.0608599999999999</v>
      </c>
      <c r="N115" s="109">
        <f>'13c-beta'!Q118</f>
        <v>1.0624100000000001</v>
      </c>
      <c r="O115" s="109">
        <f>'13c-beta'!R118</f>
        <v>1.0771200000000001</v>
      </c>
      <c r="P115" s="103">
        <f>'13c-beta'!S118</f>
        <v>1.06701</v>
      </c>
      <c r="Q115" s="109">
        <f>'13c-beta'!T118</f>
        <v>1.05915</v>
      </c>
    </row>
    <row r="116" spans="1:17" x14ac:dyDescent="0.2">
      <c r="A116" s="111">
        <f>'13c-beta'!A119</f>
        <v>228</v>
      </c>
      <c r="B116" s="109">
        <f>'13c-beta'!E119</f>
        <v>1.0906400000000001</v>
      </c>
      <c r="C116" s="109">
        <f>'13c-beta'!F119</f>
        <v>1.05759</v>
      </c>
      <c r="D116" s="109">
        <f>'13c-beta'!G119</f>
        <v>1.08734</v>
      </c>
      <c r="E116" s="109">
        <f>'13c-beta'!H119</f>
        <v>1.0796699999999999</v>
      </c>
      <c r="F116" s="109">
        <f>'13c-beta'!I119</f>
        <v>1.0757300000000001</v>
      </c>
      <c r="G116" s="109">
        <f>'13c-beta'!J119</f>
        <v>1.0772900000000001</v>
      </c>
      <c r="H116" s="109">
        <f>'13c-beta'!K119</f>
        <v>1.0680400000000001</v>
      </c>
      <c r="I116" s="109">
        <f>'13c-beta'!L119</f>
        <v>1.0633699999999999</v>
      </c>
      <c r="J116" s="109">
        <f>'13c-beta'!M119</f>
        <v>1.05505</v>
      </c>
      <c r="K116" s="109">
        <f>'13c-beta'!N119</f>
        <v>1.06501</v>
      </c>
      <c r="L116" s="109">
        <f>'13c-beta'!O119</f>
        <v>1.0617700000000001</v>
      </c>
      <c r="M116" s="109">
        <f>'13c-beta'!P119</f>
        <v>1.0604800000000001</v>
      </c>
      <c r="N116" s="109">
        <f>'13c-beta'!Q119</f>
        <v>1.06202</v>
      </c>
      <c r="O116" s="109">
        <f>'13c-beta'!R119</f>
        <v>1.0765800000000001</v>
      </c>
      <c r="P116" s="103">
        <f>'13c-beta'!S119</f>
        <v>1.0665500000000001</v>
      </c>
      <c r="Q116" s="109">
        <f>'13c-beta'!T119</f>
        <v>1.05881</v>
      </c>
    </row>
    <row r="117" spans="1:17" x14ac:dyDescent="0.2">
      <c r="A117" s="111">
        <f>'13c-beta'!A120</f>
        <v>230</v>
      </c>
      <c r="B117" s="109">
        <f>'13c-beta'!E120</f>
        <v>1.0900799999999999</v>
      </c>
      <c r="C117" s="109">
        <f>'13c-beta'!F120</f>
        <v>1.0572600000000001</v>
      </c>
      <c r="D117" s="109">
        <f>'13c-beta'!G120</f>
        <v>1.0868</v>
      </c>
      <c r="E117" s="109">
        <f>'13c-beta'!H120</f>
        <v>1.07914</v>
      </c>
      <c r="F117" s="109">
        <f>'13c-beta'!I120</f>
        <v>1.0752200000000001</v>
      </c>
      <c r="G117" s="109">
        <f>'13c-beta'!J120</f>
        <v>1.07677</v>
      </c>
      <c r="H117" s="109">
        <f>'13c-beta'!K120</f>
        <v>1.06758</v>
      </c>
      <c r="I117" s="109">
        <f>'13c-beta'!L120</f>
        <v>1.06297</v>
      </c>
      <c r="J117" s="109">
        <f>'13c-beta'!M120</f>
        <v>1.05471</v>
      </c>
      <c r="K117" s="109">
        <f>'13c-beta'!N120</f>
        <v>1.0646</v>
      </c>
      <c r="L117" s="109">
        <f>'13c-beta'!O120</f>
        <v>1.0613900000000001</v>
      </c>
      <c r="M117" s="109">
        <f>'13c-beta'!P120</f>
        <v>1.0601</v>
      </c>
      <c r="N117" s="109">
        <f>'13c-beta'!Q120</f>
        <v>1.0616300000000001</v>
      </c>
      <c r="O117" s="109">
        <f>'13c-beta'!R120</f>
        <v>1.07605</v>
      </c>
      <c r="P117" s="103">
        <f>'13c-beta'!S120</f>
        <v>1.06609</v>
      </c>
      <c r="Q117" s="109">
        <f>'13c-beta'!T120</f>
        <v>1.05847</v>
      </c>
    </row>
    <row r="118" spans="1:17" x14ac:dyDescent="0.2">
      <c r="A118" s="111">
        <f>'13c-beta'!A121</f>
        <v>232</v>
      </c>
      <c r="B118" s="109">
        <f>'13c-beta'!E121</f>
        <v>1.08952</v>
      </c>
      <c r="C118" s="109">
        <f>'13c-beta'!F121</f>
        <v>1.0569299999999999</v>
      </c>
      <c r="D118" s="109">
        <f>'13c-beta'!G121</f>
        <v>1.08626</v>
      </c>
      <c r="E118" s="109">
        <f>'13c-beta'!H121</f>
        <v>1.0786199999999999</v>
      </c>
      <c r="F118" s="109">
        <f>'13c-beta'!I121</f>
        <v>1.0747199999999999</v>
      </c>
      <c r="G118" s="109">
        <f>'13c-beta'!J121</f>
        <v>1.07626</v>
      </c>
      <c r="H118" s="109">
        <f>'13c-beta'!K121</f>
        <v>1.0671299999999999</v>
      </c>
      <c r="I118" s="109">
        <f>'13c-beta'!L121</f>
        <v>1.06257</v>
      </c>
      <c r="J118" s="109">
        <f>'13c-beta'!M121</f>
        <v>1.05437</v>
      </c>
      <c r="K118" s="109">
        <f>'13c-beta'!N121</f>
        <v>1.0642</v>
      </c>
      <c r="L118" s="109">
        <f>'13c-beta'!O121</f>
        <v>1.0609999999999999</v>
      </c>
      <c r="M118" s="109">
        <f>'13c-beta'!P121</f>
        <v>1.05972</v>
      </c>
      <c r="N118" s="109">
        <f>'13c-beta'!Q121</f>
        <v>1.06124</v>
      </c>
      <c r="O118" s="109">
        <f>'13c-beta'!R121</f>
        <v>1.07552</v>
      </c>
      <c r="P118" s="103">
        <f>'13c-beta'!S121</f>
        <v>1.0656300000000001</v>
      </c>
      <c r="Q118" s="109">
        <f>'13c-beta'!T121</f>
        <v>1.0581400000000001</v>
      </c>
    </row>
    <row r="119" spans="1:17" x14ac:dyDescent="0.2">
      <c r="A119" s="111">
        <f>'13c-beta'!A122</f>
        <v>234</v>
      </c>
      <c r="B119" s="109">
        <f>'13c-beta'!E122</f>
        <v>1.08897</v>
      </c>
      <c r="C119" s="109">
        <f>'13c-beta'!F122</f>
        <v>1.05661</v>
      </c>
      <c r="D119" s="109">
        <f>'13c-beta'!G122</f>
        <v>1.08572</v>
      </c>
      <c r="E119" s="109">
        <f>'13c-beta'!H122</f>
        <v>1.0781099999999999</v>
      </c>
      <c r="F119" s="109">
        <f>'13c-beta'!I122</f>
        <v>1.07422</v>
      </c>
      <c r="G119" s="109">
        <f>'13c-beta'!J122</f>
        <v>1.07575</v>
      </c>
      <c r="H119" s="109">
        <f>'13c-beta'!K122</f>
        <v>1.0666800000000001</v>
      </c>
      <c r="I119" s="109">
        <f>'13c-beta'!L122</f>
        <v>1.0621700000000001</v>
      </c>
      <c r="J119" s="109">
        <f>'13c-beta'!M122</f>
        <v>1.05403</v>
      </c>
      <c r="K119" s="109">
        <f>'13c-beta'!N122</f>
        <v>1.0638000000000001</v>
      </c>
      <c r="L119" s="109">
        <f>'13c-beta'!O122</f>
        <v>1.0606199999999999</v>
      </c>
      <c r="M119" s="109">
        <f>'13c-beta'!P122</f>
        <v>1.05935</v>
      </c>
      <c r="N119" s="109">
        <f>'13c-beta'!Q122</f>
        <v>1.0608599999999999</v>
      </c>
      <c r="O119" s="109">
        <f>'13c-beta'!R122</f>
        <v>1.075</v>
      </c>
      <c r="P119" s="103">
        <f>'13c-beta'!S122</f>
        <v>1.06518</v>
      </c>
      <c r="Q119" s="109">
        <f>'13c-beta'!T122</f>
        <v>1.0578099999999999</v>
      </c>
    </row>
    <row r="120" spans="1:17" x14ac:dyDescent="0.2">
      <c r="A120" s="111">
        <f>'13c-beta'!A123</f>
        <v>236</v>
      </c>
      <c r="B120" s="109">
        <f>'13c-beta'!E123</f>
        <v>1.08843</v>
      </c>
      <c r="C120" s="109">
        <f>'13c-beta'!F123</f>
        <v>1.0562800000000001</v>
      </c>
      <c r="D120" s="109">
        <f>'13c-beta'!G123</f>
        <v>1.0851999999999999</v>
      </c>
      <c r="E120" s="109">
        <f>'13c-beta'!H123</f>
        <v>1.0775999999999999</v>
      </c>
      <c r="F120" s="109">
        <f>'13c-beta'!I123</f>
        <v>1.07372</v>
      </c>
      <c r="G120" s="109">
        <f>'13c-beta'!J123</f>
        <v>1.07525</v>
      </c>
      <c r="H120" s="109">
        <f>'13c-beta'!K123</f>
        <v>1.06623</v>
      </c>
      <c r="I120" s="109">
        <f>'13c-beta'!L123</f>
        <v>1.0617799999999999</v>
      </c>
      <c r="J120" s="109">
        <f>'13c-beta'!M123</f>
        <v>1.0537000000000001</v>
      </c>
      <c r="K120" s="109">
        <f>'13c-beta'!N123</f>
        <v>1.06341</v>
      </c>
      <c r="L120" s="109">
        <f>'13c-beta'!O123</f>
        <v>1.0602400000000001</v>
      </c>
      <c r="M120" s="109">
        <f>'13c-beta'!P123</f>
        <v>1.05898</v>
      </c>
      <c r="N120" s="109">
        <f>'13c-beta'!Q123</f>
        <v>1.0604800000000001</v>
      </c>
      <c r="O120" s="109">
        <f>'13c-beta'!R123</f>
        <v>1.0744800000000001</v>
      </c>
      <c r="P120" s="103">
        <f>'13c-beta'!S123</f>
        <v>1.06473</v>
      </c>
      <c r="Q120" s="109">
        <f>'13c-beta'!T123</f>
        <v>1.05748</v>
      </c>
    </row>
    <row r="121" spans="1:17" x14ac:dyDescent="0.2">
      <c r="A121" s="111">
        <f>'13c-beta'!A124</f>
        <v>238</v>
      </c>
      <c r="B121" s="109">
        <f>'13c-beta'!E124</f>
        <v>1.08789</v>
      </c>
      <c r="C121" s="109">
        <f>'13c-beta'!F124</f>
        <v>1.05596</v>
      </c>
      <c r="D121" s="109">
        <f>'13c-beta'!G124</f>
        <v>1.08467</v>
      </c>
      <c r="E121" s="109">
        <f>'13c-beta'!H124</f>
        <v>1.0770900000000001</v>
      </c>
      <c r="F121" s="109">
        <f>'13c-beta'!I124</f>
        <v>1.07324</v>
      </c>
      <c r="G121" s="109">
        <f>'13c-beta'!J124</f>
        <v>1.0747500000000001</v>
      </c>
      <c r="H121" s="109">
        <f>'13c-beta'!K124</f>
        <v>1.06579</v>
      </c>
      <c r="I121" s="109">
        <f>'13c-beta'!L124</f>
        <v>1.0613999999999999</v>
      </c>
      <c r="J121" s="109">
        <f>'13c-beta'!M124</f>
        <v>1.0533699999999999</v>
      </c>
      <c r="K121" s="109">
        <f>'13c-beta'!N124</f>
        <v>1.0630200000000001</v>
      </c>
      <c r="L121" s="109">
        <f>'13c-beta'!O124</f>
        <v>1.0598700000000001</v>
      </c>
      <c r="M121" s="109">
        <f>'13c-beta'!P124</f>
        <v>1.0586100000000001</v>
      </c>
      <c r="N121" s="109">
        <f>'13c-beta'!Q124</f>
        <v>1.0601100000000001</v>
      </c>
      <c r="O121" s="109">
        <f>'13c-beta'!R124</f>
        <v>1.0739700000000001</v>
      </c>
      <c r="P121" s="103">
        <f>'13c-beta'!S124</f>
        <v>1.0642799999999999</v>
      </c>
      <c r="Q121" s="109">
        <f>'13c-beta'!T124</f>
        <v>1.05715</v>
      </c>
    </row>
    <row r="122" spans="1:17" x14ac:dyDescent="0.2">
      <c r="A122" s="111">
        <f>'13c-beta'!A125</f>
        <v>240</v>
      </c>
      <c r="B122" s="109">
        <f>'13c-beta'!E125</f>
        <v>1.08735</v>
      </c>
      <c r="C122" s="109">
        <f>'13c-beta'!F125</f>
        <v>1.0556399999999999</v>
      </c>
      <c r="D122" s="109">
        <f>'13c-beta'!G125</f>
        <v>1.0841499999999999</v>
      </c>
      <c r="E122" s="109">
        <f>'13c-beta'!H125</f>
        <v>1.0765899999999999</v>
      </c>
      <c r="F122" s="109">
        <f>'13c-beta'!I125</f>
        <v>1.0727500000000001</v>
      </c>
      <c r="G122" s="109">
        <f>'13c-beta'!J125</f>
        <v>1.07426</v>
      </c>
      <c r="H122" s="109">
        <f>'13c-beta'!K125</f>
        <v>1.0653600000000001</v>
      </c>
      <c r="I122" s="109">
        <f>'13c-beta'!L125</f>
        <v>1.06101</v>
      </c>
      <c r="J122" s="109">
        <f>'13c-beta'!M125</f>
        <v>1.05305</v>
      </c>
      <c r="K122" s="109">
        <f>'13c-beta'!N125</f>
        <v>1.06263</v>
      </c>
      <c r="L122" s="109">
        <f>'13c-beta'!O125</f>
        <v>1.0595000000000001</v>
      </c>
      <c r="M122" s="109">
        <f>'13c-beta'!P125</f>
        <v>1.0582499999999999</v>
      </c>
      <c r="N122" s="109">
        <f>'13c-beta'!Q125</f>
        <v>1.0597300000000001</v>
      </c>
      <c r="O122" s="109">
        <f>'13c-beta'!R125</f>
        <v>1.0734600000000001</v>
      </c>
      <c r="P122" s="103">
        <f>'13c-beta'!S125</f>
        <v>1.06385</v>
      </c>
      <c r="Q122" s="109">
        <f>'13c-beta'!T125</f>
        <v>1.0568299999999999</v>
      </c>
    </row>
    <row r="123" spans="1:17" x14ac:dyDescent="0.2">
      <c r="A123" s="111">
        <f>'13c-beta'!A126</f>
        <v>242</v>
      </c>
      <c r="B123" s="109">
        <f>'13c-beta'!E126</f>
        <v>1.0868199999999999</v>
      </c>
      <c r="C123" s="109">
        <f>'13c-beta'!F126</f>
        <v>1.0553300000000001</v>
      </c>
      <c r="D123" s="109">
        <f>'13c-beta'!G126</f>
        <v>1.0836399999999999</v>
      </c>
      <c r="E123" s="109">
        <f>'13c-beta'!H126</f>
        <v>1.07609</v>
      </c>
      <c r="F123" s="109">
        <f>'13c-beta'!I126</f>
        <v>1.0722700000000001</v>
      </c>
      <c r="G123" s="109">
        <f>'13c-beta'!J126</f>
        <v>1.0737699999999999</v>
      </c>
      <c r="H123" s="109">
        <f>'13c-beta'!K126</f>
        <v>1.0649299999999999</v>
      </c>
      <c r="I123" s="109">
        <f>'13c-beta'!L126</f>
        <v>1.06063</v>
      </c>
      <c r="J123" s="109">
        <f>'13c-beta'!M126</f>
        <v>1.0527200000000001</v>
      </c>
      <c r="K123" s="109">
        <f>'13c-beta'!N126</f>
        <v>1.0622400000000001</v>
      </c>
      <c r="L123" s="109">
        <f>'13c-beta'!O126</f>
        <v>1.0591299999999999</v>
      </c>
      <c r="M123" s="109">
        <f>'13c-beta'!P126</f>
        <v>1.05789</v>
      </c>
      <c r="N123" s="109">
        <f>'13c-beta'!Q126</f>
        <v>1.0593600000000001</v>
      </c>
      <c r="O123" s="109">
        <f>'13c-beta'!R126</f>
        <v>1.0729599999999999</v>
      </c>
      <c r="P123" s="103">
        <f>'13c-beta'!S126</f>
        <v>1.06341</v>
      </c>
      <c r="Q123" s="109">
        <f>'13c-beta'!T126</f>
        <v>1.0565100000000001</v>
      </c>
    </row>
    <row r="124" spans="1:17" x14ac:dyDescent="0.2">
      <c r="A124" s="111">
        <f>'13c-beta'!A127</f>
        <v>244</v>
      </c>
      <c r="B124" s="109">
        <f>'13c-beta'!E127</f>
        <v>1.0863</v>
      </c>
      <c r="C124" s="109">
        <f>'13c-beta'!F127</f>
        <v>1.0550200000000001</v>
      </c>
      <c r="D124" s="109">
        <f>'13c-beta'!G127</f>
        <v>1.0831299999999999</v>
      </c>
      <c r="E124" s="109">
        <f>'13c-beta'!H127</f>
        <v>1.0755999999999999</v>
      </c>
      <c r="F124" s="109">
        <f>'13c-beta'!I127</f>
        <v>1.0718000000000001</v>
      </c>
      <c r="G124" s="109">
        <f>'13c-beta'!J127</f>
        <v>1.0732900000000001</v>
      </c>
      <c r="H124" s="109">
        <f>'13c-beta'!K127</f>
        <v>1.0645</v>
      </c>
      <c r="I124" s="109">
        <f>'13c-beta'!L127</f>
        <v>1.06026</v>
      </c>
      <c r="J124" s="109">
        <f>'13c-beta'!M127</f>
        <v>1.0524100000000001</v>
      </c>
      <c r="K124" s="109">
        <f>'13c-beta'!N127</f>
        <v>1.06186</v>
      </c>
      <c r="L124" s="109">
        <f>'13c-beta'!O127</f>
        <v>1.0587599999999999</v>
      </c>
      <c r="M124" s="109">
        <f>'13c-beta'!P127</f>
        <v>1.0575399999999999</v>
      </c>
      <c r="N124" s="109">
        <f>'13c-beta'!Q127</f>
        <v>1.0589999999999999</v>
      </c>
      <c r="O124" s="109">
        <f>'13c-beta'!R127</f>
        <v>1.07246</v>
      </c>
      <c r="P124" s="103">
        <f>'13c-beta'!S127</f>
        <v>1.06298</v>
      </c>
      <c r="Q124" s="109">
        <f>'13c-beta'!T127</f>
        <v>1.0562</v>
      </c>
    </row>
    <row r="125" spans="1:17" x14ac:dyDescent="0.2">
      <c r="A125" s="111">
        <f>'13c-beta'!A128</f>
        <v>246</v>
      </c>
      <c r="B125" s="109">
        <f>'13c-beta'!E128</f>
        <v>1.08578</v>
      </c>
      <c r="C125" s="109">
        <f>'13c-beta'!F128</f>
        <v>1.05471</v>
      </c>
      <c r="D125" s="109">
        <f>'13c-beta'!G128</f>
        <v>1.08263</v>
      </c>
      <c r="E125" s="109">
        <f>'13c-beta'!H128</f>
        <v>1.07511</v>
      </c>
      <c r="F125" s="109">
        <f>'13c-beta'!I128</f>
        <v>1.0713299999999999</v>
      </c>
      <c r="G125" s="109">
        <f>'13c-beta'!J128</f>
        <v>1.07281</v>
      </c>
      <c r="H125" s="109">
        <f>'13c-beta'!K128</f>
        <v>1.0640799999999999</v>
      </c>
      <c r="I125" s="109">
        <f>'13c-beta'!L128</f>
        <v>1.05989</v>
      </c>
      <c r="J125" s="109">
        <f>'13c-beta'!M128</f>
        <v>1.05209</v>
      </c>
      <c r="K125" s="109">
        <f>'13c-beta'!N128</f>
        <v>1.06149</v>
      </c>
      <c r="L125" s="109">
        <f>'13c-beta'!O128</f>
        <v>1.0584</v>
      </c>
      <c r="M125" s="109">
        <f>'13c-beta'!P128</f>
        <v>1.05718</v>
      </c>
      <c r="N125" s="109">
        <f>'13c-beta'!Q128</f>
        <v>1.05864</v>
      </c>
      <c r="O125" s="109">
        <f>'13c-beta'!R128</f>
        <v>1.0719700000000001</v>
      </c>
      <c r="P125" s="103">
        <f>'13c-beta'!S128</f>
        <v>1.0625500000000001</v>
      </c>
      <c r="Q125" s="109">
        <f>'13c-beta'!T128</f>
        <v>1.0558799999999999</v>
      </c>
    </row>
    <row r="126" spans="1:17" x14ac:dyDescent="0.2">
      <c r="A126" s="111">
        <f>'13c-beta'!A129</f>
        <v>248</v>
      </c>
      <c r="B126" s="109">
        <f>'13c-beta'!E129</f>
        <v>1.0852599999999999</v>
      </c>
      <c r="C126" s="109">
        <f>'13c-beta'!F129</f>
        <v>1.0544</v>
      </c>
      <c r="D126" s="109">
        <f>'13c-beta'!G129</f>
        <v>1.08213</v>
      </c>
      <c r="E126" s="109">
        <f>'13c-beta'!H129</f>
        <v>1.07463</v>
      </c>
      <c r="F126" s="109">
        <f>'13c-beta'!I129</f>
        <v>1.0708599999999999</v>
      </c>
      <c r="G126" s="109">
        <f>'13c-beta'!J129</f>
        <v>1.07233</v>
      </c>
      <c r="H126" s="109">
        <f>'13c-beta'!K129</f>
        <v>1.06366</v>
      </c>
      <c r="I126" s="109">
        <f>'13c-beta'!L129</f>
        <v>1.05952</v>
      </c>
      <c r="J126" s="109">
        <f>'13c-beta'!M129</f>
        <v>1.0517799999999999</v>
      </c>
      <c r="K126" s="109">
        <f>'13c-beta'!N129</f>
        <v>1.06111</v>
      </c>
      <c r="L126" s="109">
        <f>'13c-beta'!O129</f>
        <v>1.0580499999999999</v>
      </c>
      <c r="M126" s="109">
        <f>'13c-beta'!P129</f>
        <v>1.05684</v>
      </c>
      <c r="N126" s="109">
        <f>'13c-beta'!Q129</f>
        <v>1.0582800000000001</v>
      </c>
      <c r="O126" s="109">
        <f>'13c-beta'!R129</f>
        <v>1.07148</v>
      </c>
      <c r="P126" s="103">
        <f>'13c-beta'!S129</f>
        <v>1.06213</v>
      </c>
      <c r="Q126" s="109">
        <f>'13c-beta'!T129</f>
        <v>1.0555699999999999</v>
      </c>
    </row>
    <row r="127" spans="1:17" x14ac:dyDescent="0.2">
      <c r="A127" s="111">
        <f>'13c-beta'!A130</f>
        <v>250</v>
      </c>
      <c r="B127" s="109">
        <f>'13c-beta'!E130</f>
        <v>1.0847500000000001</v>
      </c>
      <c r="C127" s="109">
        <f>'13c-beta'!F130</f>
        <v>1.05409</v>
      </c>
      <c r="D127" s="109">
        <f>'13c-beta'!G130</f>
        <v>1.0816300000000001</v>
      </c>
      <c r="E127" s="109">
        <f>'13c-beta'!H130</f>
        <v>1.0741499999999999</v>
      </c>
      <c r="F127" s="109">
        <f>'13c-beta'!I130</f>
        <v>1.0704</v>
      </c>
      <c r="G127" s="109">
        <f>'13c-beta'!J130</f>
        <v>1.07186</v>
      </c>
      <c r="H127" s="109">
        <f>'13c-beta'!K130</f>
        <v>1.06324</v>
      </c>
      <c r="I127" s="109">
        <f>'13c-beta'!L130</f>
        <v>1.05915</v>
      </c>
      <c r="J127" s="109">
        <f>'13c-beta'!M130</f>
        <v>1.0514600000000001</v>
      </c>
      <c r="K127" s="109">
        <f>'13c-beta'!N130</f>
        <v>1.06074</v>
      </c>
      <c r="L127" s="109">
        <f>'13c-beta'!O130</f>
        <v>1.05769</v>
      </c>
      <c r="M127" s="109">
        <f>'13c-beta'!P130</f>
        <v>1.0564899999999999</v>
      </c>
      <c r="N127" s="109">
        <f>'13c-beta'!Q130</f>
        <v>1.05793</v>
      </c>
      <c r="O127" s="109">
        <f>'13c-beta'!R130</f>
        <v>1.071</v>
      </c>
      <c r="P127" s="103">
        <f>'13c-beta'!S130</f>
        <v>1.0617099999999999</v>
      </c>
      <c r="Q127" s="109">
        <f>'13c-beta'!T130</f>
        <v>1.0552600000000001</v>
      </c>
    </row>
    <row r="128" spans="1:17" x14ac:dyDescent="0.2">
      <c r="A128" s="111">
        <f>'13c-beta'!A131</f>
        <v>252</v>
      </c>
      <c r="B128" s="109">
        <f>'13c-beta'!E131</f>
        <v>1.0842499999999999</v>
      </c>
      <c r="C128" s="109">
        <f>'13c-beta'!F131</f>
        <v>1.05379</v>
      </c>
      <c r="D128" s="109">
        <f>'13c-beta'!G131</f>
        <v>1.08114</v>
      </c>
      <c r="E128" s="109">
        <f>'13c-beta'!H131</f>
        <v>1.07368</v>
      </c>
      <c r="F128" s="109">
        <f>'13c-beta'!I131</f>
        <v>1.06995</v>
      </c>
      <c r="G128" s="109">
        <f>'13c-beta'!J131</f>
        <v>1.0713999999999999</v>
      </c>
      <c r="H128" s="109">
        <f>'13c-beta'!K131</f>
        <v>1.0628299999999999</v>
      </c>
      <c r="I128" s="109">
        <f>'13c-beta'!L131</f>
        <v>1.0587899999999999</v>
      </c>
      <c r="J128" s="109">
        <f>'13c-beta'!M131</f>
        <v>1.0511600000000001</v>
      </c>
      <c r="K128" s="109">
        <f>'13c-beta'!N131</f>
        <v>1.0603800000000001</v>
      </c>
      <c r="L128" s="109">
        <f>'13c-beta'!O131</f>
        <v>1.0573399999999999</v>
      </c>
      <c r="M128" s="109">
        <f>'13c-beta'!P131</f>
        <v>1.0561499999999999</v>
      </c>
      <c r="N128" s="109">
        <f>'13c-beta'!Q131</f>
        <v>1.0575699999999999</v>
      </c>
      <c r="O128" s="109">
        <f>'13c-beta'!R131</f>
        <v>1.0705199999999999</v>
      </c>
      <c r="P128" s="103">
        <f>'13c-beta'!S131</f>
        <v>1.0612999999999999</v>
      </c>
      <c r="Q128" s="109">
        <f>'13c-beta'!T131</f>
        <v>1.0549500000000001</v>
      </c>
    </row>
    <row r="129" spans="1:17" x14ac:dyDescent="0.2">
      <c r="A129" s="111">
        <f>'13c-beta'!A132</f>
        <v>254</v>
      </c>
      <c r="B129" s="109">
        <f>'13c-beta'!E132</f>
        <v>1.0837399999999999</v>
      </c>
      <c r="C129" s="109">
        <f>'13c-beta'!F132</f>
        <v>1.05349</v>
      </c>
      <c r="D129" s="109">
        <f>'13c-beta'!G132</f>
        <v>1.08066</v>
      </c>
      <c r="E129" s="109">
        <f>'13c-beta'!H132</f>
        <v>1.07321</v>
      </c>
      <c r="F129" s="109">
        <f>'13c-beta'!I132</f>
        <v>1.0694900000000001</v>
      </c>
      <c r="G129" s="109">
        <f>'13c-beta'!J132</f>
        <v>1.07094</v>
      </c>
      <c r="H129" s="109">
        <f>'13c-beta'!K132</f>
        <v>1.0624199999999999</v>
      </c>
      <c r="I129" s="109">
        <f>'13c-beta'!L132</f>
        <v>1.05843</v>
      </c>
      <c r="J129" s="109">
        <f>'13c-beta'!M132</f>
        <v>1.0508500000000001</v>
      </c>
      <c r="K129" s="109">
        <f>'13c-beta'!N132</f>
        <v>1.0600099999999999</v>
      </c>
      <c r="L129" s="109">
        <f>'13c-beta'!O132</f>
        <v>1.0569900000000001</v>
      </c>
      <c r="M129" s="109">
        <f>'13c-beta'!P132</f>
        <v>1.0558099999999999</v>
      </c>
      <c r="N129" s="109">
        <f>'13c-beta'!Q132</f>
        <v>1.0572299999999999</v>
      </c>
      <c r="O129" s="109">
        <f>'13c-beta'!R132</f>
        <v>1.0700400000000001</v>
      </c>
      <c r="P129" s="103">
        <f>'13c-beta'!S132</f>
        <v>1.0608900000000001</v>
      </c>
      <c r="Q129" s="109">
        <f>'13c-beta'!T132</f>
        <v>1.0546500000000001</v>
      </c>
    </row>
    <row r="130" spans="1:17" x14ac:dyDescent="0.2">
      <c r="A130" s="111">
        <f>'13c-beta'!A133</f>
        <v>256</v>
      </c>
      <c r="B130" s="109">
        <f>'13c-beta'!E133</f>
        <v>1.08325</v>
      </c>
      <c r="C130" s="109">
        <f>'13c-beta'!F133</f>
        <v>1.0531999999999999</v>
      </c>
      <c r="D130" s="109">
        <f>'13c-beta'!G133</f>
        <v>1.0801700000000001</v>
      </c>
      <c r="E130" s="109">
        <f>'13c-beta'!H133</f>
        <v>1.0727500000000001</v>
      </c>
      <c r="F130" s="109">
        <f>'13c-beta'!I133</f>
        <v>1.0690500000000001</v>
      </c>
      <c r="G130" s="109">
        <f>'13c-beta'!J133</f>
        <v>1.0704800000000001</v>
      </c>
      <c r="H130" s="109">
        <f>'13c-beta'!K133</f>
        <v>1.06202</v>
      </c>
      <c r="I130" s="109">
        <f>'13c-beta'!L133</f>
        <v>1.0580799999999999</v>
      </c>
      <c r="J130" s="109">
        <f>'13c-beta'!M133</f>
        <v>1.0505500000000001</v>
      </c>
      <c r="K130" s="109">
        <f>'13c-beta'!N133</f>
        <v>1.05965</v>
      </c>
      <c r="L130" s="109">
        <f>'13c-beta'!O133</f>
        <v>1.0566500000000001</v>
      </c>
      <c r="M130" s="109">
        <f>'13c-beta'!P133</f>
        <v>1.0554699999999999</v>
      </c>
      <c r="N130" s="109">
        <f>'13c-beta'!Q133</f>
        <v>1.05688</v>
      </c>
      <c r="O130" s="109">
        <f>'13c-beta'!R133</f>
        <v>1.0695699999999999</v>
      </c>
      <c r="P130" s="103">
        <f>'13c-beta'!S133</f>
        <v>1.0604800000000001</v>
      </c>
      <c r="Q130" s="109">
        <f>'13c-beta'!T133</f>
        <v>1.0543499999999999</v>
      </c>
    </row>
    <row r="131" spans="1:17" x14ac:dyDescent="0.2">
      <c r="A131" s="111">
        <f>'13c-beta'!A134</f>
        <v>258</v>
      </c>
      <c r="B131" s="109">
        <f>'13c-beta'!E134</f>
        <v>1.0827500000000001</v>
      </c>
      <c r="C131" s="109">
        <f>'13c-beta'!F134</f>
        <v>1.0528999999999999</v>
      </c>
      <c r="D131" s="109">
        <f>'13c-beta'!G134</f>
        <v>1.0797000000000001</v>
      </c>
      <c r="E131" s="109">
        <f>'13c-beta'!H134</f>
        <v>1.07229</v>
      </c>
      <c r="F131" s="109">
        <f>'13c-beta'!I134</f>
        <v>1.0686</v>
      </c>
      <c r="G131" s="109">
        <f>'13c-beta'!J134</f>
        <v>1.07003</v>
      </c>
      <c r="H131" s="109">
        <f>'13c-beta'!K134</f>
        <v>1.06162</v>
      </c>
      <c r="I131" s="109">
        <f>'13c-beta'!L134</f>
        <v>1.0577300000000001</v>
      </c>
      <c r="J131" s="109">
        <f>'13c-beta'!M134</f>
        <v>1.0502499999999999</v>
      </c>
      <c r="K131" s="109">
        <f>'13c-beta'!N134</f>
        <v>1.0592999999999999</v>
      </c>
      <c r="L131" s="109">
        <f>'13c-beta'!O134</f>
        <v>1.0563100000000001</v>
      </c>
      <c r="M131" s="109">
        <f>'13c-beta'!P134</f>
        <v>1.05514</v>
      </c>
      <c r="N131" s="109">
        <f>'13c-beta'!Q134</f>
        <v>1.05654</v>
      </c>
      <c r="O131" s="109">
        <f>'13c-beta'!R134</f>
        <v>1.06911</v>
      </c>
      <c r="P131" s="103">
        <f>'13c-beta'!S134</f>
        <v>1.0600799999999999</v>
      </c>
      <c r="Q131" s="109">
        <f>'13c-beta'!T134</f>
        <v>1.0540499999999999</v>
      </c>
    </row>
    <row r="132" spans="1:17" x14ac:dyDescent="0.2">
      <c r="A132" s="111">
        <f>'13c-beta'!A135</f>
        <v>260</v>
      </c>
      <c r="B132" s="109">
        <f>'13c-beta'!E135</f>
        <v>1.0822700000000001</v>
      </c>
      <c r="C132" s="109">
        <f>'13c-beta'!F135</f>
        <v>1.05261</v>
      </c>
      <c r="D132" s="109">
        <f>'13c-beta'!G135</f>
        <v>1.0792200000000001</v>
      </c>
      <c r="E132" s="109">
        <f>'13c-beta'!H135</f>
        <v>1.0718300000000001</v>
      </c>
      <c r="F132" s="109">
        <f>'13c-beta'!I135</f>
        <v>1.06816</v>
      </c>
      <c r="G132" s="109">
        <f>'13c-beta'!J135</f>
        <v>1.06958</v>
      </c>
      <c r="H132" s="109">
        <f>'13c-beta'!K135</f>
        <v>1.0612299999999999</v>
      </c>
      <c r="I132" s="109">
        <f>'13c-beta'!L135</f>
        <v>1.05738</v>
      </c>
      <c r="J132" s="109">
        <f>'13c-beta'!M135</f>
        <v>1.0499499999999999</v>
      </c>
      <c r="K132" s="109">
        <f>'13c-beta'!N135</f>
        <v>1.05894</v>
      </c>
      <c r="L132" s="109">
        <f>'13c-beta'!O135</f>
        <v>1.0559700000000001</v>
      </c>
      <c r="M132" s="109">
        <f>'13c-beta'!P135</f>
        <v>1.05481</v>
      </c>
      <c r="N132" s="109">
        <f>'13c-beta'!Q135</f>
        <v>1.0562</v>
      </c>
      <c r="O132" s="109">
        <f>'13c-beta'!R135</f>
        <v>1.0686500000000001</v>
      </c>
      <c r="P132" s="103">
        <f>'13c-beta'!S135</f>
        <v>1.05969</v>
      </c>
      <c r="Q132" s="109">
        <f>'13c-beta'!T135</f>
        <v>1.05375</v>
      </c>
    </row>
    <row r="133" spans="1:17" x14ac:dyDescent="0.2">
      <c r="A133" s="111">
        <f>'13c-beta'!A136</f>
        <v>262</v>
      </c>
      <c r="B133" s="109">
        <f>'13c-beta'!E136</f>
        <v>1.08178</v>
      </c>
      <c r="C133" s="109">
        <f>'13c-beta'!F136</f>
        <v>1.0523199999999999</v>
      </c>
      <c r="D133" s="109">
        <f>'13c-beta'!G136</f>
        <v>1.0787500000000001</v>
      </c>
      <c r="E133" s="109">
        <f>'13c-beta'!H136</f>
        <v>1.07138</v>
      </c>
      <c r="F133" s="109">
        <f>'13c-beta'!I136</f>
        <v>1.0677300000000001</v>
      </c>
      <c r="G133" s="109">
        <f>'13c-beta'!J136</f>
        <v>1.06914</v>
      </c>
      <c r="H133" s="109">
        <f>'13c-beta'!K136</f>
        <v>1.0608299999999999</v>
      </c>
      <c r="I133" s="109">
        <f>'13c-beta'!L136</f>
        <v>1.0570299999999999</v>
      </c>
      <c r="J133" s="109">
        <f>'13c-beta'!M136</f>
        <v>1.04966</v>
      </c>
      <c r="K133" s="109">
        <f>'13c-beta'!N136</f>
        <v>1.0585899999999999</v>
      </c>
      <c r="L133" s="109">
        <f>'13c-beta'!O136</f>
        <v>1.0556399999999999</v>
      </c>
      <c r="M133" s="109">
        <f>'13c-beta'!P136</f>
        <v>1.0544800000000001</v>
      </c>
      <c r="N133" s="109">
        <f>'13c-beta'!Q136</f>
        <v>1.05586</v>
      </c>
      <c r="O133" s="109">
        <f>'13c-beta'!R136</f>
        <v>1.06819</v>
      </c>
      <c r="P133" s="103">
        <f>'13c-beta'!S136</f>
        <v>1.0592900000000001</v>
      </c>
      <c r="Q133" s="109">
        <f>'13c-beta'!T136</f>
        <v>1.0534600000000001</v>
      </c>
    </row>
    <row r="134" spans="1:17" x14ac:dyDescent="0.2">
      <c r="A134" s="111">
        <f>'13c-beta'!A137</f>
        <v>264</v>
      </c>
      <c r="B134" s="109">
        <f>'13c-beta'!E137</f>
        <v>1.0812999999999999</v>
      </c>
      <c r="C134" s="109">
        <f>'13c-beta'!F137</f>
        <v>1.0520400000000001</v>
      </c>
      <c r="D134" s="109">
        <f>'13c-beta'!G137</f>
        <v>1.07829</v>
      </c>
      <c r="E134" s="109">
        <f>'13c-beta'!H137</f>
        <v>1.07094</v>
      </c>
      <c r="F134" s="109">
        <f>'13c-beta'!I137</f>
        <v>1.0672999999999999</v>
      </c>
      <c r="G134" s="109">
        <f>'13c-beta'!J137</f>
        <v>1.0687</v>
      </c>
      <c r="H134" s="109">
        <f>'13c-beta'!K137</f>
        <v>1.0604499999999999</v>
      </c>
      <c r="I134" s="109">
        <f>'13c-beta'!L137</f>
        <v>1.0566899999999999</v>
      </c>
      <c r="J134" s="109">
        <f>'13c-beta'!M137</f>
        <v>1.0493699999999999</v>
      </c>
      <c r="K134" s="109">
        <f>'13c-beta'!N137</f>
        <v>1.0582400000000001</v>
      </c>
      <c r="L134" s="109">
        <f>'13c-beta'!O137</f>
        <v>1.05531</v>
      </c>
      <c r="M134" s="109">
        <f>'13c-beta'!P137</f>
        <v>1.05416</v>
      </c>
      <c r="N134" s="109">
        <f>'13c-beta'!Q137</f>
        <v>1.0555300000000001</v>
      </c>
      <c r="O134" s="109">
        <f>'13c-beta'!R137</f>
        <v>1.0677399999999999</v>
      </c>
      <c r="P134" s="103">
        <f>'13c-beta'!S137</f>
        <v>1.0589</v>
      </c>
      <c r="Q134" s="109">
        <f>'13c-beta'!T137</f>
        <v>1.0531699999999999</v>
      </c>
    </row>
    <row r="135" spans="1:17" x14ac:dyDescent="0.2">
      <c r="A135" s="111">
        <f>'13c-beta'!A138</f>
        <v>266</v>
      </c>
      <c r="B135" s="109">
        <f>'13c-beta'!E138</f>
        <v>1.08083</v>
      </c>
      <c r="C135" s="109">
        <f>'13c-beta'!F138</f>
        <v>1.05175</v>
      </c>
      <c r="D135" s="109">
        <f>'13c-beta'!G138</f>
        <v>1.0778300000000001</v>
      </c>
      <c r="E135" s="109">
        <f>'13c-beta'!H138</f>
        <v>1.0704899999999999</v>
      </c>
      <c r="F135" s="109">
        <f>'13c-beta'!I138</f>
        <v>1.06687</v>
      </c>
      <c r="G135" s="109">
        <f>'13c-beta'!J138</f>
        <v>1.0682700000000001</v>
      </c>
      <c r="H135" s="109">
        <f>'13c-beta'!K138</f>
        <v>1.06006</v>
      </c>
      <c r="I135" s="109">
        <f>'13c-beta'!L138</f>
        <v>1.0563499999999999</v>
      </c>
      <c r="J135" s="109">
        <f>'13c-beta'!M138</f>
        <v>1.04908</v>
      </c>
      <c r="K135" s="109">
        <f>'13c-beta'!N138</f>
        <v>1.0579000000000001</v>
      </c>
      <c r="L135" s="109">
        <f>'13c-beta'!O138</f>
        <v>1.05498</v>
      </c>
      <c r="M135" s="109">
        <f>'13c-beta'!P138</f>
        <v>1.0538400000000001</v>
      </c>
      <c r="N135" s="109">
        <f>'13c-beta'!Q138</f>
        <v>1.0551999999999999</v>
      </c>
      <c r="O135" s="109">
        <f>'13c-beta'!R138</f>
        <v>1.0672999999999999</v>
      </c>
      <c r="P135" s="103">
        <f>'13c-beta'!S138</f>
        <v>1.0585100000000001</v>
      </c>
      <c r="Q135" s="109">
        <f>'13c-beta'!T138</f>
        <v>1.05288</v>
      </c>
    </row>
    <row r="136" spans="1:17" x14ac:dyDescent="0.2">
      <c r="A136" s="111">
        <f>'13c-beta'!A139</f>
        <v>268</v>
      </c>
      <c r="B136" s="109">
        <f>'13c-beta'!E139</f>
        <v>1.0803499999999999</v>
      </c>
      <c r="C136" s="109">
        <f>'13c-beta'!F139</f>
        <v>1.0514699999999999</v>
      </c>
      <c r="D136" s="109">
        <f>'13c-beta'!G139</f>
        <v>1.0773699999999999</v>
      </c>
      <c r="E136" s="109">
        <f>'13c-beta'!H139</f>
        <v>1.0700499999999999</v>
      </c>
      <c r="F136" s="109">
        <f>'13c-beta'!I139</f>
        <v>1.0664499999999999</v>
      </c>
      <c r="G136" s="109">
        <f>'13c-beta'!J139</f>
        <v>1.0678399999999999</v>
      </c>
      <c r="H136" s="109">
        <f>'13c-beta'!K139</f>
        <v>1.05968</v>
      </c>
      <c r="I136" s="109">
        <f>'13c-beta'!L139</f>
        <v>1.0560099999999999</v>
      </c>
      <c r="J136" s="109">
        <f>'13c-beta'!M139</f>
        <v>1.0487899999999999</v>
      </c>
      <c r="K136" s="109">
        <f>'13c-beta'!N139</f>
        <v>1.0575600000000001</v>
      </c>
      <c r="L136" s="109">
        <f>'13c-beta'!O139</f>
        <v>1.0546500000000001</v>
      </c>
      <c r="M136" s="109">
        <f>'13c-beta'!P139</f>
        <v>1.05352</v>
      </c>
      <c r="N136" s="109">
        <f>'13c-beta'!Q139</f>
        <v>1.05487</v>
      </c>
      <c r="O136" s="109">
        <f>'13c-beta'!R139</f>
        <v>1.0668500000000001</v>
      </c>
      <c r="P136" s="103">
        <f>'13c-beta'!S139</f>
        <v>1.05813</v>
      </c>
      <c r="Q136" s="109">
        <f>'13c-beta'!T139</f>
        <v>1.0526</v>
      </c>
    </row>
    <row r="137" spans="1:17" x14ac:dyDescent="0.2">
      <c r="A137" s="111">
        <f>'13c-beta'!A140</f>
        <v>270</v>
      </c>
      <c r="B137" s="109">
        <f>'13c-beta'!E140</f>
        <v>1.07989</v>
      </c>
      <c r="C137" s="109">
        <f>'13c-beta'!F140</f>
        <v>1.0511900000000001</v>
      </c>
      <c r="D137" s="109">
        <f>'13c-beta'!G140</f>
        <v>1.0769200000000001</v>
      </c>
      <c r="E137" s="109">
        <f>'13c-beta'!H140</f>
        <v>1.06962</v>
      </c>
      <c r="F137" s="109">
        <f>'13c-beta'!I140</f>
        <v>1.06603</v>
      </c>
      <c r="G137" s="109">
        <f>'13c-beta'!J140</f>
        <v>1.06741</v>
      </c>
      <c r="H137" s="109">
        <f>'13c-beta'!K140</f>
        <v>1.05931</v>
      </c>
      <c r="I137" s="109">
        <f>'13c-beta'!L140</f>
        <v>1.05568</v>
      </c>
      <c r="J137" s="109">
        <f>'13c-beta'!M140</f>
        <v>1.0485100000000001</v>
      </c>
      <c r="K137" s="109">
        <f>'13c-beta'!N140</f>
        <v>1.05722</v>
      </c>
      <c r="L137" s="109">
        <f>'13c-beta'!O140</f>
        <v>1.05433</v>
      </c>
      <c r="M137" s="109">
        <f>'13c-beta'!P140</f>
        <v>1.0531999999999999</v>
      </c>
      <c r="N137" s="109">
        <f>'13c-beta'!Q140</f>
        <v>1.0545500000000001</v>
      </c>
      <c r="O137" s="109">
        <f>'13c-beta'!R140</f>
        <v>1.0664199999999999</v>
      </c>
      <c r="P137" s="103">
        <f>'13c-beta'!S140</f>
        <v>1.05775</v>
      </c>
      <c r="Q137" s="109">
        <f>'13c-beta'!T140</f>
        <v>1.0523100000000001</v>
      </c>
    </row>
    <row r="138" spans="1:17" x14ac:dyDescent="0.2">
      <c r="A138" s="111">
        <f>'13c-beta'!A141</f>
        <v>272</v>
      </c>
      <c r="B138" s="109">
        <f>'13c-beta'!E141</f>
        <v>1.07942</v>
      </c>
      <c r="C138" s="109">
        <f>'13c-beta'!F141</f>
        <v>1.05091</v>
      </c>
      <c r="D138" s="109">
        <f>'13c-beta'!G141</f>
        <v>1.07647</v>
      </c>
      <c r="E138" s="109">
        <f>'13c-beta'!H141</f>
        <v>1.0691900000000001</v>
      </c>
      <c r="F138" s="109">
        <f>'13c-beta'!I141</f>
        <v>1.0656099999999999</v>
      </c>
      <c r="G138" s="109">
        <f>'13c-beta'!J141</f>
        <v>1.0669900000000001</v>
      </c>
      <c r="H138" s="109">
        <f>'13c-beta'!K141</f>
        <v>1.0589299999999999</v>
      </c>
      <c r="I138" s="109">
        <f>'13c-beta'!L141</f>
        <v>1.05535</v>
      </c>
      <c r="J138" s="109">
        <f>'13c-beta'!M141</f>
        <v>1.04823</v>
      </c>
      <c r="K138" s="109">
        <f>'13c-beta'!N141</f>
        <v>1.05688</v>
      </c>
      <c r="L138" s="109">
        <f>'13c-beta'!O141</f>
        <v>1.0540099999999999</v>
      </c>
      <c r="M138" s="109">
        <f>'13c-beta'!P141</f>
        <v>1.0528900000000001</v>
      </c>
      <c r="N138" s="109">
        <f>'13c-beta'!Q141</f>
        <v>1.05423</v>
      </c>
      <c r="O138" s="109">
        <f>'13c-beta'!R141</f>
        <v>1.0659799999999999</v>
      </c>
      <c r="P138" s="103">
        <f>'13c-beta'!S141</f>
        <v>1.05738</v>
      </c>
      <c r="Q138" s="109">
        <f>'13c-beta'!T141</f>
        <v>1.05203</v>
      </c>
    </row>
    <row r="139" spans="1:17" x14ac:dyDescent="0.2">
      <c r="A139" s="111">
        <f>'13c-beta'!A142</f>
        <v>274</v>
      </c>
      <c r="B139" s="109">
        <f>'13c-beta'!E142</f>
        <v>1.07897</v>
      </c>
      <c r="C139" s="109">
        <f>'13c-beta'!F142</f>
        <v>1.05064</v>
      </c>
      <c r="D139" s="109">
        <f>'13c-beta'!G142</f>
        <v>1.07603</v>
      </c>
      <c r="E139" s="109">
        <f>'13c-beta'!H142</f>
        <v>1.0687599999999999</v>
      </c>
      <c r="F139" s="109">
        <f>'13c-beta'!I142</f>
        <v>1.0651999999999999</v>
      </c>
      <c r="G139" s="109">
        <f>'13c-beta'!J142</f>
        <v>1.06657</v>
      </c>
      <c r="H139" s="109">
        <f>'13c-beta'!K142</f>
        <v>1.0585599999999999</v>
      </c>
      <c r="I139" s="109">
        <f>'13c-beta'!L142</f>
        <v>1.0550200000000001</v>
      </c>
      <c r="J139" s="109">
        <f>'13c-beta'!M142</f>
        <v>1.0479499999999999</v>
      </c>
      <c r="K139" s="109">
        <f>'13c-beta'!N142</f>
        <v>1.0565500000000001</v>
      </c>
      <c r="L139" s="109">
        <f>'13c-beta'!O142</f>
        <v>1.05369</v>
      </c>
      <c r="M139" s="109">
        <f>'13c-beta'!P142</f>
        <v>1.0525800000000001</v>
      </c>
      <c r="N139" s="109">
        <f>'13c-beta'!Q142</f>
        <v>1.0539099999999999</v>
      </c>
      <c r="O139" s="109">
        <f>'13c-beta'!R142</f>
        <v>1.06555</v>
      </c>
      <c r="P139" s="103">
        <f>'13c-beta'!S142</f>
        <v>1.0569999999999999</v>
      </c>
      <c r="Q139" s="109">
        <f>'13c-beta'!T142</f>
        <v>1.05175</v>
      </c>
    </row>
    <row r="140" spans="1:17" x14ac:dyDescent="0.2">
      <c r="A140" s="111">
        <f>'13c-beta'!A143</f>
        <v>276</v>
      </c>
      <c r="B140" s="109">
        <f>'13c-beta'!E143</f>
        <v>1.0785100000000001</v>
      </c>
      <c r="C140" s="109">
        <f>'13c-beta'!F143</f>
        <v>1.05036</v>
      </c>
      <c r="D140" s="109">
        <f>'13c-beta'!G143</f>
        <v>1.07559</v>
      </c>
      <c r="E140" s="109">
        <f>'13c-beta'!H143</f>
        <v>1.0683400000000001</v>
      </c>
      <c r="F140" s="109">
        <f>'13c-beta'!I143</f>
        <v>1.0647899999999999</v>
      </c>
      <c r="G140" s="109">
        <f>'13c-beta'!J143</f>
        <v>1.0661499999999999</v>
      </c>
      <c r="H140" s="109">
        <f>'13c-beta'!K143</f>
        <v>1.0582</v>
      </c>
      <c r="I140" s="109">
        <f>'13c-beta'!L143</f>
        <v>1.0547</v>
      </c>
      <c r="J140" s="109">
        <f>'13c-beta'!M143</f>
        <v>1.0476700000000001</v>
      </c>
      <c r="K140" s="109">
        <f>'13c-beta'!N143</f>
        <v>1.0562199999999999</v>
      </c>
      <c r="L140" s="109">
        <f>'13c-beta'!O143</f>
        <v>1.05338</v>
      </c>
      <c r="M140" s="109">
        <f>'13c-beta'!P143</f>
        <v>1.05227</v>
      </c>
      <c r="N140" s="109">
        <f>'13c-beta'!Q143</f>
        <v>1.0536000000000001</v>
      </c>
      <c r="O140" s="109">
        <f>'13c-beta'!R143</f>
        <v>1.0651299999999999</v>
      </c>
      <c r="P140" s="103">
        <f>'13c-beta'!S143</f>
        <v>1.05664</v>
      </c>
      <c r="Q140" s="109">
        <f>'13c-beta'!T143</f>
        <v>1.0514699999999999</v>
      </c>
    </row>
    <row r="141" spans="1:17" x14ac:dyDescent="0.2">
      <c r="A141" s="111">
        <f>'13c-beta'!A144</f>
        <v>278</v>
      </c>
      <c r="B141" s="109">
        <f>'13c-beta'!E144</f>
        <v>1.07806</v>
      </c>
      <c r="C141" s="109">
        <f>'13c-beta'!F144</f>
        <v>1.05009</v>
      </c>
      <c r="D141" s="109">
        <f>'13c-beta'!G144</f>
        <v>1.0751500000000001</v>
      </c>
      <c r="E141" s="109">
        <f>'13c-beta'!H144</f>
        <v>1.06792</v>
      </c>
      <c r="F141" s="109">
        <f>'13c-beta'!I144</f>
        <v>1.0643899999999999</v>
      </c>
      <c r="G141" s="109">
        <f>'13c-beta'!J144</f>
        <v>1.0657399999999999</v>
      </c>
      <c r="H141" s="109">
        <f>'13c-beta'!K144</f>
        <v>1.05783</v>
      </c>
      <c r="I141" s="109">
        <f>'13c-beta'!L144</f>
        <v>1.0543800000000001</v>
      </c>
      <c r="J141" s="109">
        <f>'13c-beta'!M144</f>
        <v>1.0474000000000001</v>
      </c>
      <c r="K141" s="109">
        <f>'13c-beta'!N144</f>
        <v>1.0559000000000001</v>
      </c>
      <c r="L141" s="109">
        <f>'13c-beta'!O144</f>
        <v>1.05307</v>
      </c>
      <c r="M141" s="109">
        <f>'13c-beta'!P144</f>
        <v>1.0519700000000001</v>
      </c>
      <c r="N141" s="109">
        <f>'13c-beta'!Q144</f>
        <v>1.05328</v>
      </c>
      <c r="O141" s="109">
        <f>'13c-beta'!R144</f>
        <v>1.0647</v>
      </c>
      <c r="P141" s="103">
        <f>'13c-beta'!S144</f>
        <v>1.05627</v>
      </c>
      <c r="Q141" s="109">
        <f>'13c-beta'!T144</f>
        <v>1.0511999999999999</v>
      </c>
    </row>
    <row r="142" spans="1:17" x14ac:dyDescent="0.2">
      <c r="A142" s="111">
        <f>'13c-beta'!A145</f>
        <v>280</v>
      </c>
      <c r="B142" s="109">
        <f>'13c-beta'!E145</f>
        <v>1.07761</v>
      </c>
      <c r="C142" s="109">
        <f>'13c-beta'!F145</f>
        <v>1.04983</v>
      </c>
      <c r="D142" s="109">
        <f>'13c-beta'!G145</f>
        <v>1.0747199999999999</v>
      </c>
      <c r="E142" s="109">
        <f>'13c-beta'!H145</f>
        <v>1.0674999999999999</v>
      </c>
      <c r="F142" s="109">
        <f>'13c-beta'!I145</f>
        <v>1.06399</v>
      </c>
      <c r="G142" s="109">
        <f>'13c-beta'!J145</f>
        <v>1.0653300000000001</v>
      </c>
      <c r="H142" s="109">
        <f>'13c-beta'!K145</f>
        <v>1.0574699999999999</v>
      </c>
      <c r="I142" s="109">
        <f>'13c-beta'!L145</f>
        <v>1.05406</v>
      </c>
      <c r="J142" s="109">
        <f>'13c-beta'!M145</f>
        <v>1.0471299999999999</v>
      </c>
      <c r="K142" s="109">
        <f>'13c-beta'!N145</f>
        <v>1.0555699999999999</v>
      </c>
      <c r="L142" s="109">
        <f>'13c-beta'!O145</f>
        <v>1.0527599999999999</v>
      </c>
      <c r="M142" s="109">
        <f>'13c-beta'!P145</f>
        <v>1.0516700000000001</v>
      </c>
      <c r="N142" s="109">
        <f>'13c-beta'!Q145</f>
        <v>1.05297</v>
      </c>
      <c r="O142" s="109">
        <f>'13c-beta'!R145</f>
        <v>1.06429</v>
      </c>
      <c r="P142" s="103">
        <f>'13c-beta'!S145</f>
        <v>1.0559099999999999</v>
      </c>
      <c r="Q142" s="109">
        <f>'13c-beta'!T145</f>
        <v>1.0509299999999999</v>
      </c>
    </row>
    <row r="143" spans="1:17" x14ac:dyDescent="0.2">
      <c r="A143" s="111">
        <f>'13c-beta'!A146</f>
        <v>282</v>
      </c>
      <c r="B143" s="109">
        <f>'13c-beta'!E146</f>
        <v>1.07717</v>
      </c>
      <c r="C143" s="109">
        <f>'13c-beta'!F146</f>
        <v>1.04956</v>
      </c>
      <c r="D143" s="109">
        <f>'13c-beta'!G146</f>
        <v>1.07429</v>
      </c>
      <c r="E143" s="109">
        <f>'13c-beta'!H146</f>
        <v>1.0670900000000001</v>
      </c>
      <c r="F143" s="109">
        <f>'13c-beta'!I146</f>
        <v>1.06359</v>
      </c>
      <c r="G143" s="109">
        <f>'13c-beta'!J146</f>
        <v>1.0649299999999999</v>
      </c>
      <c r="H143" s="109">
        <f>'13c-beta'!K146</f>
        <v>1.0571200000000001</v>
      </c>
      <c r="I143" s="109">
        <f>'13c-beta'!L146</f>
        <v>1.0537399999999999</v>
      </c>
      <c r="J143" s="109">
        <f>'13c-beta'!M146</f>
        <v>1.0468599999999999</v>
      </c>
      <c r="K143" s="109">
        <f>'13c-beta'!N146</f>
        <v>1.05525</v>
      </c>
      <c r="L143" s="109">
        <f>'13c-beta'!O146</f>
        <v>1.0524500000000001</v>
      </c>
      <c r="M143" s="109">
        <f>'13c-beta'!P146</f>
        <v>1.0513699999999999</v>
      </c>
      <c r="N143" s="109">
        <f>'13c-beta'!Q146</f>
        <v>1.05267</v>
      </c>
      <c r="O143" s="109">
        <f>'13c-beta'!R146</f>
        <v>1.0638700000000001</v>
      </c>
      <c r="P143" s="103">
        <f>'13c-beta'!S146</f>
        <v>1.05555</v>
      </c>
      <c r="Q143" s="109">
        <f>'13c-beta'!T146</f>
        <v>1.0506599999999999</v>
      </c>
    </row>
    <row r="144" spans="1:17" x14ac:dyDescent="0.2">
      <c r="A144" s="111">
        <f>'13c-beta'!A147</f>
        <v>284</v>
      </c>
      <c r="B144" s="109">
        <f>'13c-beta'!E147</f>
        <v>1.07673</v>
      </c>
      <c r="C144" s="109">
        <f>'13c-beta'!F147</f>
        <v>1.0492999999999999</v>
      </c>
      <c r="D144" s="109">
        <f>'13c-beta'!G147</f>
        <v>1.07386</v>
      </c>
      <c r="E144" s="109">
        <f>'13c-beta'!H147</f>
        <v>1.0666800000000001</v>
      </c>
      <c r="F144" s="109">
        <f>'13c-beta'!I147</f>
        <v>1.0631999999999999</v>
      </c>
      <c r="G144" s="109">
        <f>'13c-beta'!J147</f>
        <v>1.06453</v>
      </c>
      <c r="H144" s="109">
        <f>'13c-beta'!K147</f>
        <v>1.0567599999999999</v>
      </c>
      <c r="I144" s="109">
        <f>'13c-beta'!L147</f>
        <v>1.0534300000000001</v>
      </c>
      <c r="J144" s="109">
        <f>'13c-beta'!M147</f>
        <v>1.0465899999999999</v>
      </c>
      <c r="K144" s="109">
        <f>'13c-beta'!N147</f>
        <v>1.0549299999999999</v>
      </c>
      <c r="L144" s="109">
        <f>'13c-beta'!O147</f>
        <v>1.0521499999999999</v>
      </c>
      <c r="M144" s="109">
        <f>'13c-beta'!P147</f>
        <v>1.0510699999999999</v>
      </c>
      <c r="N144" s="109">
        <f>'13c-beta'!Q147</f>
        <v>1.05236</v>
      </c>
      <c r="O144" s="109">
        <f>'13c-beta'!R147</f>
        <v>1.0634600000000001</v>
      </c>
      <c r="P144" s="103">
        <f>'13c-beta'!S147</f>
        <v>1.0551999999999999</v>
      </c>
      <c r="Q144" s="109">
        <f>'13c-beta'!T147</f>
        <v>1.0503899999999999</v>
      </c>
    </row>
    <row r="145" spans="1:17" x14ac:dyDescent="0.2">
      <c r="A145" s="111">
        <f>'13c-beta'!A148</f>
        <v>286</v>
      </c>
      <c r="B145" s="109">
        <f>'13c-beta'!E148</f>
        <v>1.07629</v>
      </c>
      <c r="C145" s="109">
        <f>'13c-beta'!F148</f>
        <v>1.0490299999999999</v>
      </c>
      <c r="D145" s="109">
        <f>'13c-beta'!G148</f>
        <v>1.0734399999999999</v>
      </c>
      <c r="E145" s="109">
        <f>'13c-beta'!H148</f>
        <v>1.0662799999999999</v>
      </c>
      <c r="F145" s="109">
        <f>'13c-beta'!I148</f>
        <v>1.06281</v>
      </c>
      <c r="G145" s="109">
        <f>'13c-beta'!J148</f>
        <v>1.06413</v>
      </c>
      <c r="H145" s="109">
        <f>'13c-beta'!K148</f>
        <v>1.0564100000000001</v>
      </c>
      <c r="I145" s="109">
        <f>'13c-beta'!L148</f>
        <v>1.0531200000000001</v>
      </c>
      <c r="J145" s="109">
        <f>'13c-beta'!M148</f>
        <v>1.04633</v>
      </c>
      <c r="K145" s="109">
        <f>'13c-beta'!N148</f>
        <v>1.0546199999999999</v>
      </c>
      <c r="L145" s="109">
        <f>'13c-beta'!O148</f>
        <v>1.05185</v>
      </c>
      <c r="M145" s="109">
        <f>'13c-beta'!P148</f>
        <v>1.05078</v>
      </c>
      <c r="N145" s="109">
        <f>'13c-beta'!Q148</f>
        <v>1.05206</v>
      </c>
      <c r="O145" s="109">
        <f>'13c-beta'!R148</f>
        <v>1.0630500000000001</v>
      </c>
      <c r="P145" s="103">
        <f>'13c-beta'!S148</f>
        <v>1.05484</v>
      </c>
      <c r="Q145" s="109">
        <f>'13c-beta'!T148</f>
        <v>1.0501199999999999</v>
      </c>
    </row>
    <row r="146" spans="1:17" x14ac:dyDescent="0.2">
      <c r="A146" s="111">
        <f>'13c-beta'!A149</f>
        <v>288</v>
      </c>
      <c r="B146" s="109">
        <f>'13c-beta'!E149</f>
        <v>1.07586</v>
      </c>
      <c r="C146" s="109">
        <f>'13c-beta'!F149</f>
        <v>1.04877</v>
      </c>
      <c r="D146" s="109">
        <f>'13c-beta'!G149</f>
        <v>1.0730200000000001</v>
      </c>
      <c r="E146" s="109">
        <f>'13c-beta'!H149</f>
        <v>1.0658799999999999</v>
      </c>
      <c r="F146" s="109">
        <f>'13c-beta'!I149</f>
        <v>1.0624199999999999</v>
      </c>
      <c r="G146" s="109">
        <f>'13c-beta'!J149</f>
        <v>1.0637399999999999</v>
      </c>
      <c r="H146" s="109">
        <f>'13c-beta'!K149</f>
        <v>1.0560700000000001</v>
      </c>
      <c r="I146" s="109">
        <f>'13c-beta'!L149</f>
        <v>1.05281</v>
      </c>
      <c r="J146" s="109">
        <f>'13c-beta'!M149</f>
        <v>1.0460700000000001</v>
      </c>
      <c r="K146" s="109">
        <f>'13c-beta'!N149</f>
        <v>1.0543100000000001</v>
      </c>
      <c r="L146" s="109">
        <f>'13c-beta'!O149</f>
        <v>1.05155</v>
      </c>
      <c r="M146" s="109">
        <f>'13c-beta'!P149</f>
        <v>1.0504899999999999</v>
      </c>
      <c r="N146" s="109">
        <f>'13c-beta'!Q149</f>
        <v>1.05176</v>
      </c>
      <c r="O146" s="109">
        <f>'13c-beta'!R149</f>
        <v>1.0626500000000001</v>
      </c>
      <c r="P146" s="103">
        <f>'13c-beta'!S149</f>
        <v>1.0545</v>
      </c>
      <c r="Q146" s="109">
        <f>'13c-beta'!T149</f>
        <v>1.04986</v>
      </c>
    </row>
    <row r="147" spans="1:17" x14ac:dyDescent="0.2">
      <c r="A147" s="111">
        <f>'13c-beta'!A150</f>
        <v>290</v>
      </c>
      <c r="B147" s="109">
        <f>'13c-beta'!E150</f>
        <v>1.0754300000000001</v>
      </c>
      <c r="C147" s="109">
        <f>'13c-beta'!F150</f>
        <v>1.0485199999999999</v>
      </c>
      <c r="D147" s="109">
        <f>'13c-beta'!G150</f>
        <v>1.0726</v>
      </c>
      <c r="E147" s="109">
        <f>'13c-beta'!H150</f>
        <v>1.06548</v>
      </c>
      <c r="F147" s="109">
        <f>'13c-beta'!I150</f>
        <v>1.0620400000000001</v>
      </c>
      <c r="G147" s="109">
        <f>'13c-beta'!J150</f>
        <v>1.06335</v>
      </c>
      <c r="H147" s="109">
        <f>'13c-beta'!K150</f>
        <v>1.05572</v>
      </c>
      <c r="I147" s="109">
        <f>'13c-beta'!L150</f>
        <v>1.0525100000000001</v>
      </c>
      <c r="J147" s="109">
        <f>'13c-beta'!M150</f>
        <v>1.0458099999999999</v>
      </c>
      <c r="K147" s="109">
        <f>'13c-beta'!N150</f>
        <v>1.054</v>
      </c>
      <c r="L147" s="109">
        <f>'13c-beta'!O150</f>
        <v>1.05125</v>
      </c>
      <c r="M147" s="109">
        <f>'13c-beta'!P150</f>
        <v>1.0502</v>
      </c>
      <c r="N147" s="109">
        <f>'13c-beta'!Q150</f>
        <v>1.0514699999999999</v>
      </c>
      <c r="O147" s="109">
        <f>'13c-beta'!R150</f>
        <v>1.0622499999999999</v>
      </c>
      <c r="P147" s="103">
        <f>'13c-beta'!S150</f>
        <v>1.0541499999999999</v>
      </c>
      <c r="Q147" s="109">
        <f>'13c-beta'!T150</f>
        <v>1.0496000000000001</v>
      </c>
    </row>
    <row r="148" spans="1:17" x14ac:dyDescent="0.2">
      <c r="A148" s="111">
        <f>'13c-beta'!A151</f>
        <v>292</v>
      </c>
      <c r="B148" s="109">
        <f>'13c-beta'!E151</f>
        <v>1.07501</v>
      </c>
      <c r="C148" s="109">
        <f>'13c-beta'!F151</f>
        <v>1.04826</v>
      </c>
      <c r="D148" s="109">
        <f>'13c-beta'!G151</f>
        <v>1.07219</v>
      </c>
      <c r="E148" s="109">
        <f>'13c-beta'!H151</f>
        <v>1.0650900000000001</v>
      </c>
      <c r="F148" s="109">
        <f>'13c-beta'!I151</f>
        <v>1.06166</v>
      </c>
      <c r="G148" s="109">
        <f>'13c-beta'!J151</f>
        <v>1.06297</v>
      </c>
      <c r="H148" s="109">
        <f>'13c-beta'!K151</f>
        <v>1.05538</v>
      </c>
      <c r="I148" s="109">
        <f>'13c-beta'!L151</f>
        <v>1.0522100000000001</v>
      </c>
      <c r="J148" s="109">
        <f>'13c-beta'!M151</f>
        <v>1.04555</v>
      </c>
      <c r="K148" s="109">
        <f>'13c-beta'!N151</f>
        <v>1.05369</v>
      </c>
      <c r="L148" s="109">
        <f>'13c-beta'!O151</f>
        <v>1.0509599999999999</v>
      </c>
      <c r="M148" s="109">
        <f>'13c-beta'!P151</f>
        <v>1.0499099999999999</v>
      </c>
      <c r="N148" s="109">
        <f>'13c-beta'!Q151</f>
        <v>1.0511699999999999</v>
      </c>
      <c r="O148" s="109">
        <f>'13c-beta'!R151</f>
        <v>1.06186</v>
      </c>
      <c r="P148" s="103">
        <f>'13c-beta'!S151</f>
        <v>1.0538099999999999</v>
      </c>
      <c r="Q148" s="109">
        <f>'13c-beta'!T151</f>
        <v>1.0493399999999999</v>
      </c>
    </row>
    <row r="149" spans="1:17" x14ac:dyDescent="0.2">
      <c r="A149" s="111">
        <f>'13c-beta'!A152</f>
        <v>294</v>
      </c>
      <c r="B149" s="109">
        <f>'13c-beta'!E152</f>
        <v>1.0745899999999999</v>
      </c>
      <c r="C149" s="109">
        <f>'13c-beta'!F152</f>
        <v>1.0480100000000001</v>
      </c>
      <c r="D149" s="109">
        <f>'13c-beta'!G152</f>
        <v>1.07178</v>
      </c>
      <c r="E149" s="109">
        <f>'13c-beta'!H152</f>
        <v>1.0647</v>
      </c>
      <c r="F149" s="109">
        <f>'13c-beta'!I152</f>
        <v>1.06128</v>
      </c>
      <c r="G149" s="109">
        <f>'13c-beta'!J152</f>
        <v>1.0625899999999999</v>
      </c>
      <c r="H149" s="109">
        <f>'13c-beta'!K152</f>
        <v>1.05505</v>
      </c>
      <c r="I149" s="109">
        <f>'13c-beta'!L152</f>
        <v>1.0519099999999999</v>
      </c>
      <c r="J149" s="109">
        <f>'13c-beta'!M152</f>
        <v>1.0452900000000001</v>
      </c>
      <c r="K149" s="109">
        <f>'13c-beta'!N152</f>
        <v>1.05338</v>
      </c>
      <c r="L149" s="109">
        <f>'13c-beta'!O152</f>
        <v>1.05067</v>
      </c>
      <c r="M149" s="109">
        <f>'13c-beta'!P152</f>
        <v>1.0496300000000001</v>
      </c>
      <c r="N149" s="109">
        <f>'13c-beta'!Q152</f>
        <v>1.05088</v>
      </c>
      <c r="O149" s="109">
        <f>'13c-beta'!R152</f>
        <v>1.0614699999999999</v>
      </c>
      <c r="P149" s="103">
        <f>'13c-beta'!S152</f>
        <v>1.0534699999999999</v>
      </c>
      <c r="Q149" s="109">
        <f>'13c-beta'!T152</f>
        <v>1.04908</v>
      </c>
    </row>
    <row r="150" spans="1:17" x14ac:dyDescent="0.2">
      <c r="A150" s="111">
        <f>'13c-beta'!A153</f>
        <v>296</v>
      </c>
      <c r="B150" s="109">
        <f>'13c-beta'!E153</f>
        <v>1.0741700000000001</v>
      </c>
      <c r="C150" s="109">
        <f>'13c-beta'!F153</f>
        <v>1.04776</v>
      </c>
      <c r="D150" s="109">
        <f>'13c-beta'!G153</f>
        <v>1.07138</v>
      </c>
      <c r="E150" s="109">
        <f>'13c-beta'!H153</f>
        <v>1.0643100000000001</v>
      </c>
      <c r="F150" s="109">
        <f>'13c-beta'!I153</f>
        <v>1.06091</v>
      </c>
      <c r="G150" s="109">
        <f>'13c-beta'!J153</f>
        <v>1.0622100000000001</v>
      </c>
      <c r="H150" s="109">
        <f>'13c-beta'!K153</f>
        <v>1.05471</v>
      </c>
      <c r="I150" s="109">
        <f>'13c-beta'!L153</f>
        <v>1.0516099999999999</v>
      </c>
      <c r="J150" s="109">
        <f>'13c-beta'!M153</f>
        <v>1.04504</v>
      </c>
      <c r="K150" s="109">
        <f>'13c-beta'!N153</f>
        <v>1.05308</v>
      </c>
      <c r="L150" s="109">
        <f>'13c-beta'!O153</f>
        <v>1.0503800000000001</v>
      </c>
      <c r="M150" s="109">
        <f>'13c-beta'!P153</f>
        <v>1.04935</v>
      </c>
      <c r="N150" s="109">
        <f>'13c-beta'!Q153</f>
        <v>1.0505899999999999</v>
      </c>
      <c r="O150" s="109">
        <f>'13c-beta'!R153</f>
        <v>1.06108</v>
      </c>
      <c r="P150" s="103">
        <f>'13c-beta'!S153</f>
        <v>1.0531299999999999</v>
      </c>
      <c r="Q150" s="109">
        <f>'13c-beta'!T153</f>
        <v>1.0488299999999999</v>
      </c>
    </row>
    <row r="151" spans="1:17" x14ac:dyDescent="0.2">
      <c r="A151" s="111">
        <f>'13c-beta'!A154</f>
        <v>298</v>
      </c>
      <c r="B151" s="109">
        <f>'13c-beta'!E154</f>
        <v>1.07375</v>
      </c>
      <c r="C151" s="109">
        <f>'13c-beta'!F154</f>
        <v>1.0475099999999999</v>
      </c>
      <c r="D151" s="109">
        <f>'13c-beta'!G154</f>
        <v>1.07098</v>
      </c>
      <c r="E151" s="109">
        <f>'13c-beta'!H154</f>
        <v>1.06393</v>
      </c>
      <c r="F151" s="109">
        <f>'13c-beta'!I154</f>
        <v>1.06054</v>
      </c>
      <c r="G151" s="109">
        <f>'13c-beta'!J154</f>
        <v>1.0618300000000001</v>
      </c>
      <c r="H151" s="109">
        <f>'13c-beta'!K154</f>
        <v>1.0543800000000001</v>
      </c>
      <c r="I151" s="109">
        <f>'13c-beta'!L154</f>
        <v>1.05132</v>
      </c>
      <c r="J151" s="109">
        <f>'13c-beta'!M154</f>
        <v>1.0447900000000001</v>
      </c>
      <c r="K151" s="109">
        <f>'13c-beta'!N154</f>
        <v>1.05278</v>
      </c>
      <c r="L151" s="109">
        <f>'13c-beta'!O154</f>
        <v>1.0501</v>
      </c>
      <c r="M151" s="109">
        <f>'13c-beta'!P154</f>
        <v>1.0490699999999999</v>
      </c>
      <c r="N151" s="109">
        <f>'13c-beta'!Q154</f>
        <v>1.0503100000000001</v>
      </c>
      <c r="O151" s="109">
        <f>'13c-beta'!R154</f>
        <v>1.0606899999999999</v>
      </c>
      <c r="P151" s="103">
        <f>'13c-beta'!S154</f>
        <v>1.0528</v>
      </c>
      <c r="Q151" s="109">
        <f>'13c-beta'!T154</f>
        <v>1.04857</v>
      </c>
    </row>
    <row r="152" spans="1:17" x14ac:dyDescent="0.2">
      <c r="A152" s="111">
        <f>'13c-beta'!A155</f>
        <v>300</v>
      </c>
      <c r="B152" s="109">
        <f>'13c-beta'!E155</f>
        <v>1.07334</v>
      </c>
      <c r="C152" s="109">
        <f>'13c-beta'!F155</f>
        <v>1.0472600000000001</v>
      </c>
      <c r="D152" s="109">
        <f>'13c-beta'!G155</f>
        <v>1.0705800000000001</v>
      </c>
      <c r="E152" s="109">
        <f>'13c-beta'!H155</f>
        <v>1.06355</v>
      </c>
      <c r="F152" s="109">
        <f>'13c-beta'!I155</f>
        <v>1.0601799999999999</v>
      </c>
      <c r="G152" s="109">
        <f>'13c-beta'!J155</f>
        <v>1.0614600000000001</v>
      </c>
      <c r="H152" s="109">
        <f>'13c-beta'!K155</f>
        <v>1.0540499999999999</v>
      </c>
      <c r="I152" s="109">
        <f>'13c-beta'!L155</f>
        <v>1.0510200000000001</v>
      </c>
      <c r="J152" s="109">
        <f>'13c-beta'!M155</f>
        <v>1.04454</v>
      </c>
      <c r="K152" s="109">
        <f>'13c-beta'!N155</f>
        <v>1.0524899999999999</v>
      </c>
      <c r="L152" s="109">
        <f>'13c-beta'!O155</f>
        <v>1.04982</v>
      </c>
      <c r="M152" s="109">
        <f>'13c-beta'!P155</f>
        <v>1.0487899999999999</v>
      </c>
      <c r="N152" s="109">
        <f>'13c-beta'!Q155</f>
        <v>1.05002</v>
      </c>
      <c r="O152" s="109">
        <f>'13c-beta'!R155</f>
        <v>1.0603100000000001</v>
      </c>
      <c r="P152" s="103">
        <f>'13c-beta'!S155</f>
        <v>1.05247</v>
      </c>
      <c r="Q152" s="109">
        <f>'13c-beta'!T155</f>
        <v>1.0483199999999999</v>
      </c>
    </row>
    <row r="153" spans="1:17" x14ac:dyDescent="0.2">
      <c r="A153" s="111">
        <f>'13c-beta'!A156</f>
        <v>302</v>
      </c>
      <c r="B153" s="109">
        <f>'13c-beta'!E156</f>
        <v>1.07294</v>
      </c>
      <c r="C153" s="109">
        <f>'13c-beta'!F156</f>
        <v>1.04701</v>
      </c>
      <c r="D153" s="109">
        <f>'13c-beta'!G156</f>
        <v>1.07019</v>
      </c>
      <c r="E153" s="109">
        <f>'13c-beta'!H156</f>
        <v>1.0631699999999999</v>
      </c>
      <c r="F153" s="109">
        <f>'13c-beta'!I156</f>
        <v>1.0598099999999999</v>
      </c>
      <c r="G153" s="109">
        <f>'13c-beta'!J156</f>
        <v>1.0610900000000001</v>
      </c>
      <c r="H153" s="109">
        <f>'13c-beta'!K156</f>
        <v>1.0537300000000001</v>
      </c>
      <c r="I153" s="109">
        <f>'13c-beta'!L156</f>
        <v>1.0507299999999999</v>
      </c>
      <c r="J153" s="109">
        <f>'13c-beta'!M156</f>
        <v>1.0442899999999999</v>
      </c>
      <c r="K153" s="109">
        <f>'13c-beta'!N156</f>
        <v>1.05219</v>
      </c>
      <c r="L153" s="109">
        <f>'13c-beta'!O156</f>
        <v>1.0495399999999999</v>
      </c>
      <c r="M153" s="109">
        <f>'13c-beta'!P156</f>
        <v>1.0485199999999999</v>
      </c>
      <c r="N153" s="109">
        <f>'13c-beta'!Q156</f>
        <v>1.0497399999999999</v>
      </c>
      <c r="O153" s="109">
        <f>'13c-beta'!R156</f>
        <v>1.0599400000000001</v>
      </c>
      <c r="P153" s="103">
        <f>'13c-beta'!S156</f>
        <v>1.0521400000000001</v>
      </c>
      <c r="Q153" s="109">
        <f>'13c-beta'!T156</f>
        <v>1.0480700000000001</v>
      </c>
    </row>
    <row r="154" spans="1:17" x14ac:dyDescent="0.2">
      <c r="A154" s="111">
        <f>'13c-beta'!A157</f>
        <v>304</v>
      </c>
      <c r="B154" s="109">
        <f>'13c-beta'!E157</f>
        <v>1.07253</v>
      </c>
      <c r="C154" s="109">
        <f>'13c-beta'!F157</f>
        <v>1.04677</v>
      </c>
      <c r="D154" s="109">
        <f>'13c-beta'!G157</f>
        <v>1.06979</v>
      </c>
      <c r="E154" s="109">
        <f>'13c-beta'!H157</f>
        <v>1.0628</v>
      </c>
      <c r="F154" s="109">
        <f>'13c-beta'!I157</f>
        <v>1.0594600000000001</v>
      </c>
      <c r="G154" s="109">
        <f>'13c-beta'!J157</f>
        <v>1.0607200000000001</v>
      </c>
      <c r="H154" s="109">
        <f>'13c-beta'!K157</f>
        <v>1.05341</v>
      </c>
      <c r="I154" s="109">
        <f>'13c-beta'!L157</f>
        <v>1.0504500000000001</v>
      </c>
      <c r="J154" s="109">
        <f>'13c-beta'!M157</f>
        <v>1.0440499999999999</v>
      </c>
      <c r="K154" s="109">
        <f>'13c-beta'!N157</f>
        <v>1.0519000000000001</v>
      </c>
      <c r="L154" s="109">
        <f>'13c-beta'!O157</f>
        <v>1.0492600000000001</v>
      </c>
      <c r="M154" s="109">
        <f>'13c-beta'!P157</f>
        <v>1.0482499999999999</v>
      </c>
      <c r="N154" s="109">
        <f>'13c-beta'!Q157</f>
        <v>1.0494600000000001</v>
      </c>
      <c r="O154" s="109">
        <f>'13c-beta'!R157</f>
        <v>1.0595600000000001</v>
      </c>
      <c r="P154" s="103">
        <f>'13c-beta'!S157</f>
        <v>1.05182</v>
      </c>
      <c r="Q154" s="109">
        <f>'13c-beta'!T157</f>
        <v>1.04783</v>
      </c>
    </row>
    <row r="155" spans="1:17" x14ac:dyDescent="0.2">
      <c r="A155" s="111">
        <f>'13c-beta'!A158</f>
        <v>306</v>
      </c>
      <c r="B155" s="109">
        <f>'13c-beta'!E158</f>
        <v>1.07213</v>
      </c>
      <c r="C155" s="109">
        <f>'13c-beta'!F158</f>
        <v>1.04653</v>
      </c>
      <c r="D155" s="109">
        <f>'13c-beta'!G158</f>
        <v>1.06941</v>
      </c>
      <c r="E155" s="109">
        <f>'13c-beta'!H158</f>
        <v>1.06243</v>
      </c>
      <c r="F155" s="109">
        <f>'13c-beta'!I158</f>
        <v>1.0590999999999999</v>
      </c>
      <c r="G155" s="109">
        <f>'13c-beta'!J158</f>
        <v>1.06036</v>
      </c>
      <c r="H155" s="109">
        <f>'13c-beta'!K158</f>
        <v>1.0530900000000001</v>
      </c>
      <c r="I155" s="109">
        <f>'13c-beta'!L158</f>
        <v>1.05016</v>
      </c>
      <c r="J155" s="109">
        <f>'13c-beta'!M158</f>
        <v>1.0438099999999999</v>
      </c>
      <c r="K155" s="109">
        <f>'13c-beta'!N158</f>
        <v>1.0516099999999999</v>
      </c>
      <c r="L155" s="109">
        <f>'13c-beta'!O158</f>
        <v>1.04898</v>
      </c>
      <c r="M155" s="109">
        <f>'13c-beta'!P158</f>
        <v>1.0479799999999999</v>
      </c>
      <c r="N155" s="109">
        <f>'13c-beta'!Q158</f>
        <v>1.0491900000000001</v>
      </c>
      <c r="O155" s="109">
        <f>'13c-beta'!R158</f>
        <v>1.0591900000000001</v>
      </c>
      <c r="P155" s="103">
        <f>'13c-beta'!S158</f>
        <v>1.0515000000000001</v>
      </c>
      <c r="Q155" s="109">
        <f>'13c-beta'!T158</f>
        <v>1.04758</v>
      </c>
    </row>
    <row r="156" spans="1:17" x14ac:dyDescent="0.2">
      <c r="A156" s="111">
        <f>'13c-beta'!A159</f>
        <v>308</v>
      </c>
      <c r="B156" s="109">
        <f>'13c-beta'!E159</f>
        <v>1.0717300000000001</v>
      </c>
      <c r="C156" s="109">
        <f>'13c-beta'!F159</f>
        <v>1.0462899999999999</v>
      </c>
      <c r="D156" s="109">
        <f>'13c-beta'!G159</f>
        <v>1.0690200000000001</v>
      </c>
      <c r="E156" s="109">
        <f>'13c-beta'!H159</f>
        <v>1.06206</v>
      </c>
      <c r="F156" s="109">
        <f>'13c-beta'!I159</f>
        <v>1.0587500000000001</v>
      </c>
      <c r="G156" s="109">
        <f>'13c-beta'!J159</f>
        <v>1.06</v>
      </c>
      <c r="H156" s="109">
        <f>'13c-beta'!K159</f>
        <v>1.05277</v>
      </c>
      <c r="I156" s="109">
        <f>'13c-beta'!L159</f>
        <v>1.0498799999999999</v>
      </c>
      <c r="J156" s="109">
        <f>'13c-beta'!M159</f>
        <v>1.0435700000000001</v>
      </c>
      <c r="K156" s="109">
        <f>'13c-beta'!N159</f>
        <v>1.05132</v>
      </c>
      <c r="L156" s="109">
        <f>'13c-beta'!O159</f>
        <v>1.04871</v>
      </c>
      <c r="M156" s="109">
        <f>'13c-beta'!P159</f>
        <v>1.0477099999999999</v>
      </c>
      <c r="N156" s="109">
        <f>'13c-beta'!Q159</f>
        <v>1.04891</v>
      </c>
      <c r="O156" s="109">
        <f>'13c-beta'!R159</f>
        <v>1.0588200000000001</v>
      </c>
      <c r="P156" s="103">
        <f>'13c-beta'!S159</f>
        <v>1.05118</v>
      </c>
      <c r="Q156" s="109">
        <f>'13c-beta'!T159</f>
        <v>1.0473399999999999</v>
      </c>
    </row>
    <row r="157" spans="1:17" x14ac:dyDescent="0.2">
      <c r="A157" s="111">
        <f>'13c-beta'!A160</f>
        <v>310</v>
      </c>
      <c r="B157" s="109">
        <f>'13c-beta'!E160</f>
        <v>1.07134</v>
      </c>
      <c r="C157" s="109">
        <f>'13c-beta'!F160</f>
        <v>1.0460499999999999</v>
      </c>
      <c r="D157" s="109">
        <f>'13c-beta'!G160</f>
        <v>1.06864</v>
      </c>
      <c r="E157" s="109">
        <f>'13c-beta'!H160</f>
        <v>1.0617000000000001</v>
      </c>
      <c r="F157" s="109">
        <f>'13c-beta'!I160</f>
        <v>1.0584</v>
      </c>
      <c r="G157" s="109">
        <f>'13c-beta'!J160</f>
        <v>1.05965</v>
      </c>
      <c r="H157" s="109">
        <f>'13c-beta'!K160</f>
        <v>1.05246</v>
      </c>
      <c r="I157" s="109">
        <f>'13c-beta'!L160</f>
        <v>1.0496000000000001</v>
      </c>
      <c r="J157" s="109">
        <f>'13c-beta'!M160</f>
        <v>1.0433300000000001</v>
      </c>
      <c r="K157" s="109">
        <f>'13c-beta'!N160</f>
        <v>1.05104</v>
      </c>
      <c r="L157" s="109">
        <f>'13c-beta'!O160</f>
        <v>1.04844</v>
      </c>
      <c r="M157" s="109">
        <f>'13c-beta'!P160</f>
        <v>1.0474399999999999</v>
      </c>
      <c r="N157" s="109">
        <f>'13c-beta'!Q160</f>
        <v>1.04864</v>
      </c>
      <c r="O157" s="109">
        <f>'13c-beta'!R160</f>
        <v>1.05846</v>
      </c>
      <c r="P157" s="103">
        <f>'13c-beta'!S160</f>
        <v>1.05087</v>
      </c>
      <c r="Q157" s="109">
        <f>'13c-beta'!T160</f>
        <v>1.0470900000000001</v>
      </c>
    </row>
    <row r="158" spans="1:17" x14ac:dyDescent="0.2">
      <c r="A158" s="111">
        <f>'13c-beta'!A161</f>
        <v>312</v>
      </c>
      <c r="B158" s="109">
        <f>'13c-beta'!E161</f>
        <v>1.0709500000000001</v>
      </c>
      <c r="C158" s="109">
        <f>'13c-beta'!F161</f>
        <v>1.04582</v>
      </c>
      <c r="D158" s="109">
        <f>'13c-beta'!G161</f>
        <v>1.06826</v>
      </c>
      <c r="E158" s="109">
        <f>'13c-beta'!H161</f>
        <v>1.06134</v>
      </c>
      <c r="F158" s="109">
        <f>'13c-beta'!I161</f>
        <v>1.0580499999999999</v>
      </c>
      <c r="G158" s="109">
        <f>'13c-beta'!J161</f>
        <v>1.0592900000000001</v>
      </c>
      <c r="H158" s="109">
        <f>'13c-beta'!K161</f>
        <v>1.0521400000000001</v>
      </c>
      <c r="I158" s="109">
        <f>'13c-beta'!L161</f>
        <v>1.04932</v>
      </c>
      <c r="J158" s="109">
        <f>'13c-beta'!M161</f>
        <v>1.0430900000000001</v>
      </c>
      <c r="K158" s="109">
        <f>'13c-beta'!N161</f>
        <v>1.0507599999999999</v>
      </c>
      <c r="L158" s="109">
        <f>'13c-beta'!O161</f>
        <v>1.04817</v>
      </c>
      <c r="M158" s="109">
        <f>'13c-beta'!P161</f>
        <v>1.04718</v>
      </c>
      <c r="N158" s="109">
        <f>'13c-beta'!Q161</f>
        <v>1.04837</v>
      </c>
      <c r="O158" s="109">
        <f>'13c-beta'!R161</f>
        <v>1.0581</v>
      </c>
      <c r="P158" s="103">
        <f>'13c-beta'!S161</f>
        <v>1.0505500000000001</v>
      </c>
      <c r="Q158" s="109">
        <f>'13c-beta'!T161</f>
        <v>1.0468599999999999</v>
      </c>
    </row>
    <row r="159" spans="1:17" x14ac:dyDescent="0.2">
      <c r="A159" s="111">
        <f>'13c-beta'!A162</f>
        <v>314</v>
      </c>
      <c r="B159" s="109">
        <f>'13c-beta'!E162</f>
        <v>1.07056</v>
      </c>
      <c r="C159" s="109">
        <f>'13c-beta'!F162</f>
        <v>1.04558</v>
      </c>
      <c r="D159" s="109">
        <f>'13c-beta'!G162</f>
        <v>1.06789</v>
      </c>
      <c r="E159" s="109">
        <f>'13c-beta'!H162</f>
        <v>1.06098</v>
      </c>
      <c r="F159" s="109">
        <f>'13c-beta'!I162</f>
        <v>1.0577099999999999</v>
      </c>
      <c r="G159" s="109">
        <f>'13c-beta'!J162</f>
        <v>1.05894</v>
      </c>
      <c r="H159" s="109">
        <f>'13c-beta'!K162</f>
        <v>1.0518400000000001</v>
      </c>
      <c r="I159" s="109">
        <f>'13c-beta'!L162</f>
        <v>1.04905</v>
      </c>
      <c r="J159" s="109">
        <f>'13c-beta'!M162</f>
        <v>1.0428599999999999</v>
      </c>
      <c r="K159" s="109">
        <f>'13c-beta'!N162</f>
        <v>1.0504800000000001</v>
      </c>
      <c r="L159" s="109">
        <f>'13c-beta'!O162</f>
        <v>1.0479000000000001</v>
      </c>
      <c r="M159" s="109">
        <f>'13c-beta'!P162</f>
        <v>1.0469200000000001</v>
      </c>
      <c r="N159" s="109">
        <f>'13c-beta'!Q162</f>
        <v>1.0481</v>
      </c>
      <c r="O159" s="109">
        <f>'13c-beta'!R162</f>
        <v>1.0577399999999999</v>
      </c>
      <c r="P159" s="103">
        <f>'13c-beta'!S162</f>
        <v>1.0502499999999999</v>
      </c>
      <c r="Q159" s="109">
        <f>'13c-beta'!T162</f>
        <v>1.0466200000000001</v>
      </c>
    </row>
    <row r="160" spans="1:17" x14ac:dyDescent="0.2">
      <c r="A160" s="111">
        <f>'13c-beta'!A163</f>
        <v>316</v>
      </c>
      <c r="B160" s="109">
        <f>'13c-beta'!E163</f>
        <v>1.0701799999999999</v>
      </c>
      <c r="C160" s="109">
        <f>'13c-beta'!F163</f>
        <v>1.04535</v>
      </c>
      <c r="D160" s="109">
        <f>'13c-beta'!G163</f>
        <v>1.06751</v>
      </c>
      <c r="E160" s="109">
        <f>'13c-beta'!H163</f>
        <v>1.06063</v>
      </c>
      <c r="F160" s="109">
        <f>'13c-beta'!I163</f>
        <v>1.0573600000000001</v>
      </c>
      <c r="G160" s="109">
        <f>'13c-beta'!J163</f>
        <v>1.0586</v>
      </c>
      <c r="H160" s="109">
        <f>'13c-beta'!K163</f>
        <v>1.0515300000000001</v>
      </c>
      <c r="I160" s="109">
        <f>'13c-beta'!L163</f>
        <v>1.04878</v>
      </c>
      <c r="J160" s="109">
        <f>'13c-beta'!M163</f>
        <v>1.0426200000000001</v>
      </c>
      <c r="K160" s="109">
        <f>'13c-beta'!N163</f>
        <v>1.0502</v>
      </c>
      <c r="L160" s="109">
        <f>'13c-beta'!O163</f>
        <v>1.0476399999999999</v>
      </c>
      <c r="M160" s="109">
        <f>'13c-beta'!P163</f>
        <v>1.0466599999999999</v>
      </c>
      <c r="N160" s="109">
        <f>'13c-beta'!Q163</f>
        <v>1.0478400000000001</v>
      </c>
      <c r="O160" s="109">
        <f>'13c-beta'!R163</f>
        <v>1.0573900000000001</v>
      </c>
      <c r="P160" s="103">
        <f>'13c-beta'!S163</f>
        <v>1.0499400000000001</v>
      </c>
      <c r="Q160" s="109">
        <f>'13c-beta'!T163</f>
        <v>1.0463800000000001</v>
      </c>
    </row>
    <row r="161" spans="1:17" x14ac:dyDescent="0.2">
      <c r="A161" s="111">
        <f>'13c-beta'!A164</f>
        <v>318</v>
      </c>
      <c r="B161" s="109">
        <f>'13c-beta'!E164</f>
        <v>1.06979</v>
      </c>
      <c r="C161" s="109">
        <f>'13c-beta'!F164</f>
        <v>1.04512</v>
      </c>
      <c r="D161" s="109">
        <f>'13c-beta'!G164</f>
        <v>1.06714</v>
      </c>
      <c r="E161" s="109">
        <f>'13c-beta'!H164</f>
        <v>1.0602799999999999</v>
      </c>
      <c r="F161" s="109">
        <f>'13c-beta'!I164</f>
        <v>1.0570299999999999</v>
      </c>
      <c r="G161" s="109">
        <f>'13c-beta'!J164</f>
        <v>1.0582499999999999</v>
      </c>
      <c r="H161" s="109">
        <f>'13c-beta'!K164</f>
        <v>1.0512300000000001</v>
      </c>
      <c r="I161" s="109">
        <f>'13c-beta'!L164</f>
        <v>1.0485100000000001</v>
      </c>
      <c r="J161" s="109">
        <f>'13c-beta'!M164</f>
        <v>1.0423899999999999</v>
      </c>
      <c r="K161" s="109">
        <f>'13c-beta'!N164</f>
        <v>1.04992</v>
      </c>
      <c r="L161" s="109">
        <f>'13c-beta'!O164</f>
        <v>1.04738</v>
      </c>
      <c r="M161" s="109">
        <f>'13c-beta'!P164</f>
        <v>1.0464100000000001</v>
      </c>
      <c r="N161" s="109">
        <f>'13c-beta'!Q164</f>
        <v>1.0475699999999999</v>
      </c>
      <c r="O161" s="109">
        <f>'13c-beta'!R164</f>
        <v>1.05704</v>
      </c>
      <c r="P161" s="103">
        <f>'13c-beta'!S164</f>
        <v>1.0496300000000001</v>
      </c>
      <c r="Q161" s="109">
        <f>'13c-beta'!T164</f>
        <v>1.0461499999999999</v>
      </c>
    </row>
    <row r="162" spans="1:17" x14ac:dyDescent="0.2">
      <c r="A162" s="111">
        <f>'13c-beta'!A165</f>
        <v>320</v>
      </c>
      <c r="B162" s="109">
        <f>'13c-beta'!E165</f>
        <v>1.06942</v>
      </c>
      <c r="C162" s="109">
        <f>'13c-beta'!F165</f>
        <v>1.0448900000000001</v>
      </c>
      <c r="D162" s="109">
        <f>'13c-beta'!G165</f>
        <v>1.0667800000000001</v>
      </c>
      <c r="E162" s="109">
        <f>'13c-beta'!H165</f>
        <v>1.05993</v>
      </c>
      <c r="F162" s="109">
        <f>'13c-beta'!I165</f>
        <v>1.0566899999999999</v>
      </c>
      <c r="G162" s="109">
        <f>'13c-beta'!J165</f>
        <v>1.0579099999999999</v>
      </c>
      <c r="H162" s="109">
        <f>'13c-beta'!K165</f>
        <v>1.0509299999999999</v>
      </c>
      <c r="I162" s="109">
        <f>'13c-beta'!L165</f>
        <v>1.0482400000000001</v>
      </c>
      <c r="J162" s="109">
        <f>'13c-beta'!M165</f>
        <v>1.04216</v>
      </c>
      <c r="K162" s="109">
        <f>'13c-beta'!N165</f>
        <v>1.04965</v>
      </c>
      <c r="L162" s="109">
        <f>'13c-beta'!O165</f>
        <v>1.0471200000000001</v>
      </c>
      <c r="M162" s="109">
        <f>'13c-beta'!P165</f>
        <v>1.0461499999999999</v>
      </c>
      <c r="N162" s="109">
        <f>'13c-beta'!Q165</f>
        <v>1.04731</v>
      </c>
      <c r="O162" s="109">
        <f>'13c-beta'!R165</f>
        <v>1.0566899999999999</v>
      </c>
      <c r="P162" s="103">
        <f>'13c-beta'!S165</f>
        <v>1.0493300000000001</v>
      </c>
      <c r="Q162" s="109">
        <f>'13c-beta'!T165</f>
        <v>1.0459099999999999</v>
      </c>
    </row>
    <row r="163" spans="1:17" x14ac:dyDescent="0.2">
      <c r="A163" s="111">
        <f>'13c-beta'!A166</f>
        <v>322</v>
      </c>
      <c r="B163" s="109">
        <f>'13c-beta'!E166</f>
        <v>1.06904</v>
      </c>
      <c r="C163" s="109">
        <f>'13c-beta'!F166</f>
        <v>1.0446599999999999</v>
      </c>
      <c r="D163" s="109">
        <f>'13c-beta'!G166</f>
        <v>1.0664100000000001</v>
      </c>
      <c r="E163" s="109">
        <f>'13c-beta'!H166</f>
        <v>1.05958</v>
      </c>
      <c r="F163" s="109">
        <f>'13c-beta'!I166</f>
        <v>1.05636</v>
      </c>
      <c r="G163" s="109">
        <f>'13c-beta'!J166</f>
        <v>1.05758</v>
      </c>
      <c r="H163" s="109">
        <f>'13c-beta'!K166</f>
        <v>1.05063</v>
      </c>
      <c r="I163" s="109">
        <f>'13c-beta'!L166</f>
        <v>1.0479700000000001</v>
      </c>
      <c r="J163" s="109">
        <f>'13c-beta'!M166</f>
        <v>1.0419400000000001</v>
      </c>
      <c r="K163" s="109">
        <f>'13c-beta'!N166</f>
        <v>1.04938</v>
      </c>
      <c r="L163" s="109">
        <f>'13c-beta'!O166</f>
        <v>1.0468599999999999</v>
      </c>
      <c r="M163" s="109">
        <f>'13c-beta'!P166</f>
        <v>1.0459000000000001</v>
      </c>
      <c r="N163" s="109">
        <f>'13c-beta'!Q166</f>
        <v>1.04705</v>
      </c>
      <c r="O163" s="109">
        <f>'13c-beta'!R166</f>
        <v>1.0563400000000001</v>
      </c>
      <c r="P163" s="103">
        <f>'13c-beta'!S166</f>
        <v>1.0490299999999999</v>
      </c>
      <c r="Q163" s="109">
        <f>'13c-beta'!T166</f>
        <v>1.0456799999999999</v>
      </c>
    </row>
    <row r="164" spans="1:17" x14ac:dyDescent="0.2">
      <c r="A164" s="111">
        <f>'13c-beta'!A167</f>
        <v>324</v>
      </c>
      <c r="B164" s="109">
        <f>'13c-beta'!E167</f>
        <v>1.06867</v>
      </c>
      <c r="C164" s="109">
        <f>'13c-beta'!F167</f>
        <v>1.04444</v>
      </c>
      <c r="D164" s="109">
        <f>'13c-beta'!G167</f>
        <v>1.0660499999999999</v>
      </c>
      <c r="E164" s="109">
        <f>'13c-beta'!H167</f>
        <v>1.05924</v>
      </c>
      <c r="F164" s="109">
        <f>'13c-beta'!I167</f>
        <v>1.05603</v>
      </c>
      <c r="G164" s="109">
        <f>'13c-beta'!J167</f>
        <v>1.05724</v>
      </c>
      <c r="H164" s="109">
        <f>'13c-beta'!K167</f>
        <v>1.0503400000000001</v>
      </c>
      <c r="I164" s="109">
        <f>'13c-beta'!L167</f>
        <v>1.0477099999999999</v>
      </c>
      <c r="J164" s="109">
        <f>'13c-beta'!M167</f>
        <v>1.0417099999999999</v>
      </c>
      <c r="K164" s="109">
        <f>'13c-beta'!N167</f>
        <v>1.04911</v>
      </c>
      <c r="L164" s="109">
        <f>'13c-beta'!O167</f>
        <v>1.0466</v>
      </c>
      <c r="M164" s="109">
        <f>'13c-beta'!P167</f>
        <v>1.04565</v>
      </c>
      <c r="N164" s="109">
        <f>'13c-beta'!Q167</f>
        <v>1.0468</v>
      </c>
      <c r="O164" s="109">
        <f>'13c-beta'!R167</f>
        <v>1.056</v>
      </c>
      <c r="P164" s="103">
        <f>'13c-beta'!S167</f>
        <v>1.04874</v>
      </c>
      <c r="Q164" s="109">
        <f>'13c-beta'!T167</f>
        <v>1.0454600000000001</v>
      </c>
    </row>
    <row r="165" spans="1:17" x14ac:dyDescent="0.2">
      <c r="A165" s="111">
        <f>'13c-beta'!A168</f>
        <v>326</v>
      </c>
      <c r="B165" s="109">
        <f>'13c-beta'!E168</f>
        <v>1.0683</v>
      </c>
      <c r="C165" s="109">
        <f>'13c-beta'!F168</f>
        <v>1.0442100000000001</v>
      </c>
      <c r="D165" s="109">
        <f>'13c-beta'!G168</f>
        <v>1.0657000000000001</v>
      </c>
      <c r="E165" s="109">
        <f>'13c-beta'!H168</f>
        <v>1.0589</v>
      </c>
      <c r="F165" s="109">
        <f>'13c-beta'!I168</f>
        <v>1.0557000000000001</v>
      </c>
      <c r="G165" s="109">
        <f>'13c-beta'!J168</f>
        <v>1.05691</v>
      </c>
      <c r="H165" s="109">
        <f>'13c-beta'!K168</f>
        <v>1.0500400000000001</v>
      </c>
      <c r="I165" s="109">
        <f>'13c-beta'!L168</f>
        <v>1.04745</v>
      </c>
      <c r="J165" s="109">
        <f>'13c-beta'!M168</f>
        <v>1.04149</v>
      </c>
      <c r="K165" s="109">
        <f>'13c-beta'!N168</f>
        <v>1.04884</v>
      </c>
      <c r="L165" s="109">
        <f>'13c-beta'!O168</f>
        <v>1.0463499999999999</v>
      </c>
      <c r="M165" s="109">
        <f>'13c-beta'!P168</f>
        <v>1.0454000000000001</v>
      </c>
      <c r="N165" s="109">
        <f>'13c-beta'!Q168</f>
        <v>1.04654</v>
      </c>
      <c r="O165" s="109">
        <f>'13c-beta'!R168</f>
        <v>1.05566</v>
      </c>
      <c r="P165" s="103">
        <f>'13c-beta'!S168</f>
        <v>1.0484500000000001</v>
      </c>
      <c r="Q165" s="109">
        <f>'13c-beta'!T168</f>
        <v>1.0452300000000001</v>
      </c>
    </row>
    <row r="166" spans="1:17" x14ac:dyDescent="0.2">
      <c r="A166" s="111">
        <f>'13c-beta'!A169</f>
        <v>328</v>
      </c>
      <c r="B166" s="109">
        <f>'13c-beta'!E169</f>
        <v>1.06793</v>
      </c>
      <c r="C166" s="109">
        <f>'13c-beta'!F169</f>
        <v>1.04399</v>
      </c>
      <c r="D166" s="109">
        <f>'13c-beta'!G169</f>
        <v>1.06534</v>
      </c>
      <c r="E166" s="109">
        <f>'13c-beta'!H169</f>
        <v>1.0585599999999999</v>
      </c>
      <c r="F166" s="109">
        <f>'13c-beta'!I169</f>
        <v>1.05538</v>
      </c>
      <c r="G166" s="109">
        <f>'13c-beta'!J169</f>
        <v>1.0565800000000001</v>
      </c>
      <c r="H166" s="109">
        <f>'13c-beta'!K169</f>
        <v>1.04975</v>
      </c>
      <c r="I166" s="109">
        <f>'13c-beta'!L169</f>
        <v>1.0471900000000001</v>
      </c>
      <c r="J166" s="109">
        <f>'13c-beta'!M169</f>
        <v>1.0412699999999999</v>
      </c>
      <c r="K166" s="109">
        <f>'13c-beta'!N169</f>
        <v>1.0485800000000001</v>
      </c>
      <c r="L166" s="109">
        <f>'13c-beta'!O169</f>
        <v>1.0461</v>
      </c>
      <c r="M166" s="109">
        <f>'13c-beta'!P169</f>
        <v>1.0451600000000001</v>
      </c>
      <c r="N166" s="109">
        <f>'13c-beta'!Q169</f>
        <v>1.0462899999999999</v>
      </c>
      <c r="O166" s="109">
        <f>'13c-beta'!R169</f>
        <v>1.0553300000000001</v>
      </c>
      <c r="P166" s="103">
        <f>'13c-beta'!S169</f>
        <v>1.0481499999999999</v>
      </c>
      <c r="Q166" s="109">
        <f>'13c-beta'!T169</f>
        <v>1.0449999999999999</v>
      </c>
    </row>
    <row r="167" spans="1:17" x14ac:dyDescent="0.2">
      <c r="A167" s="111">
        <f>'13c-beta'!A170</f>
        <v>330</v>
      </c>
      <c r="B167" s="109">
        <f>'13c-beta'!E170</f>
        <v>1.0675699999999999</v>
      </c>
      <c r="C167" s="109">
        <f>'13c-beta'!F170</f>
        <v>1.0437700000000001</v>
      </c>
      <c r="D167" s="109">
        <f>'13c-beta'!G170</f>
        <v>1.0649900000000001</v>
      </c>
      <c r="E167" s="109">
        <f>'13c-beta'!H170</f>
        <v>1.05823</v>
      </c>
      <c r="F167" s="109">
        <f>'13c-beta'!I170</f>
        <v>1.0550600000000001</v>
      </c>
      <c r="G167" s="109">
        <f>'13c-beta'!J170</f>
        <v>1.0562499999999999</v>
      </c>
      <c r="H167" s="109">
        <f>'13c-beta'!K170</f>
        <v>1.0494699999999999</v>
      </c>
      <c r="I167" s="109">
        <f>'13c-beta'!L170</f>
        <v>1.0469299999999999</v>
      </c>
      <c r="J167" s="109">
        <f>'13c-beta'!M170</f>
        <v>1.04105</v>
      </c>
      <c r="K167" s="109">
        <f>'13c-beta'!N170</f>
        <v>1.0483199999999999</v>
      </c>
      <c r="L167" s="109">
        <f>'13c-beta'!O170</f>
        <v>1.0458499999999999</v>
      </c>
      <c r="M167" s="109">
        <f>'13c-beta'!P170</f>
        <v>1.04491</v>
      </c>
      <c r="N167" s="109">
        <f>'13c-beta'!Q170</f>
        <v>1.0460400000000001</v>
      </c>
      <c r="O167" s="109">
        <f>'13c-beta'!R170</f>
        <v>1.0549900000000001</v>
      </c>
      <c r="P167" s="103">
        <f>'13c-beta'!S170</f>
        <v>1.0478700000000001</v>
      </c>
      <c r="Q167" s="109">
        <f>'13c-beta'!T170</f>
        <v>1.04478</v>
      </c>
    </row>
    <row r="168" spans="1:17" x14ac:dyDescent="0.2">
      <c r="A168" s="111">
        <f>'13c-beta'!A171</f>
        <v>332</v>
      </c>
      <c r="B168" s="109">
        <f>'13c-beta'!E171</f>
        <v>1.06721</v>
      </c>
      <c r="C168" s="109">
        <f>'13c-beta'!F171</f>
        <v>1.04355</v>
      </c>
      <c r="D168" s="109">
        <f>'13c-beta'!G171</f>
        <v>1.06464</v>
      </c>
      <c r="E168" s="109">
        <f>'13c-beta'!H171</f>
        <v>1.0579000000000001</v>
      </c>
      <c r="F168" s="109">
        <f>'13c-beta'!I171</f>
        <v>1.05474</v>
      </c>
      <c r="G168" s="109">
        <f>'13c-beta'!J171</f>
        <v>1.05593</v>
      </c>
      <c r="H168" s="109">
        <f>'13c-beta'!K171</f>
        <v>1.04918</v>
      </c>
      <c r="I168" s="109">
        <f>'13c-beta'!L171</f>
        <v>1.0466800000000001</v>
      </c>
      <c r="J168" s="109">
        <f>'13c-beta'!M171</f>
        <v>1.0408299999999999</v>
      </c>
      <c r="K168" s="109">
        <f>'13c-beta'!N171</f>
        <v>1.04806</v>
      </c>
      <c r="L168" s="109">
        <f>'13c-beta'!O171</f>
        <v>1.0456000000000001</v>
      </c>
      <c r="M168" s="109">
        <f>'13c-beta'!P171</f>
        <v>1.04467</v>
      </c>
      <c r="N168" s="109">
        <f>'13c-beta'!Q171</f>
        <v>1.04579</v>
      </c>
      <c r="O168" s="109">
        <f>'13c-beta'!R171</f>
        <v>1.0546599999999999</v>
      </c>
      <c r="P168" s="103">
        <f>'13c-beta'!S171</f>
        <v>1.04758</v>
      </c>
      <c r="Q168" s="109">
        <f>'13c-beta'!T171</f>
        <v>1.0445599999999999</v>
      </c>
    </row>
    <row r="169" spans="1:17" x14ac:dyDescent="0.2">
      <c r="A169" s="111">
        <f>'13c-beta'!A172</f>
        <v>334</v>
      </c>
      <c r="B169" s="109">
        <f>'13c-beta'!E172</f>
        <v>1.0668500000000001</v>
      </c>
      <c r="C169" s="109">
        <f>'13c-beta'!F172</f>
        <v>1.0433399999999999</v>
      </c>
      <c r="D169" s="109">
        <f>'13c-beta'!G172</f>
        <v>1.06429</v>
      </c>
      <c r="E169" s="109">
        <f>'13c-beta'!H172</f>
        <v>1.0575699999999999</v>
      </c>
      <c r="F169" s="109">
        <f>'13c-beta'!I172</f>
        <v>1.0544199999999999</v>
      </c>
      <c r="G169" s="109">
        <f>'13c-beta'!J172</f>
        <v>1.0556099999999999</v>
      </c>
      <c r="H169" s="109">
        <f>'13c-beta'!K172</f>
        <v>1.0488999999999999</v>
      </c>
      <c r="I169" s="109">
        <f>'13c-beta'!L172</f>
        <v>1.0464199999999999</v>
      </c>
      <c r="J169" s="109">
        <f>'13c-beta'!M172</f>
        <v>1.04061</v>
      </c>
      <c r="K169" s="109">
        <f>'13c-beta'!N172</f>
        <v>1.0478000000000001</v>
      </c>
      <c r="L169" s="109">
        <f>'13c-beta'!O172</f>
        <v>1.04535</v>
      </c>
      <c r="M169" s="109">
        <f>'13c-beta'!P172</f>
        <v>1.04443</v>
      </c>
      <c r="N169" s="109">
        <f>'13c-beta'!Q172</f>
        <v>1.04555</v>
      </c>
      <c r="O169" s="109">
        <f>'13c-beta'!R172</f>
        <v>1.05433</v>
      </c>
      <c r="P169" s="103">
        <f>'13c-beta'!S172</f>
        <v>1.0472999999999999</v>
      </c>
      <c r="Q169" s="109">
        <f>'13c-beta'!T172</f>
        <v>1.04434</v>
      </c>
    </row>
    <row r="170" spans="1:17" x14ac:dyDescent="0.2">
      <c r="A170" s="111">
        <f>'13c-beta'!A173</f>
        <v>336</v>
      </c>
      <c r="B170" s="109">
        <f>'13c-beta'!E173</f>
        <v>1.0665</v>
      </c>
      <c r="C170" s="109">
        <f>'13c-beta'!F173</f>
        <v>1.04312</v>
      </c>
      <c r="D170" s="109">
        <f>'13c-beta'!G173</f>
        <v>1.06395</v>
      </c>
      <c r="E170" s="109">
        <f>'13c-beta'!H173</f>
        <v>1.05725</v>
      </c>
      <c r="F170" s="109">
        <f>'13c-beta'!I173</f>
        <v>1.0541100000000001</v>
      </c>
      <c r="G170" s="109">
        <f>'13c-beta'!J173</f>
        <v>1.0552900000000001</v>
      </c>
      <c r="H170" s="109">
        <f>'13c-beta'!K173</f>
        <v>1.0486200000000001</v>
      </c>
      <c r="I170" s="109">
        <f>'13c-beta'!L173</f>
        <v>1.04617</v>
      </c>
      <c r="J170" s="109">
        <f>'13c-beta'!M173</f>
        <v>1.0404</v>
      </c>
      <c r="K170" s="109">
        <f>'13c-beta'!N173</f>
        <v>1.0475399999999999</v>
      </c>
      <c r="L170" s="109">
        <f>'13c-beta'!O173</f>
        <v>1.04511</v>
      </c>
      <c r="M170" s="109">
        <f>'13c-beta'!P173</f>
        <v>1.04419</v>
      </c>
      <c r="N170" s="109">
        <f>'13c-beta'!Q173</f>
        <v>1.0452999999999999</v>
      </c>
      <c r="O170" s="109">
        <f>'13c-beta'!R173</f>
        <v>1.0540099999999999</v>
      </c>
      <c r="P170" s="103">
        <f>'13c-beta'!S173</f>
        <v>1.0470200000000001</v>
      </c>
      <c r="Q170" s="109">
        <f>'13c-beta'!T173</f>
        <v>1.0441199999999999</v>
      </c>
    </row>
    <row r="171" spans="1:17" x14ac:dyDescent="0.2">
      <c r="A171" s="111">
        <f>'13c-beta'!A174</f>
        <v>338</v>
      </c>
      <c r="B171" s="109">
        <f>'13c-beta'!E174</f>
        <v>1.0661400000000001</v>
      </c>
      <c r="C171" s="109">
        <f>'13c-beta'!F174</f>
        <v>1.04291</v>
      </c>
      <c r="D171" s="109">
        <f>'13c-beta'!G174</f>
        <v>1.0636099999999999</v>
      </c>
      <c r="E171" s="109">
        <f>'13c-beta'!H174</f>
        <v>1.0569200000000001</v>
      </c>
      <c r="F171" s="109">
        <f>'13c-beta'!I174</f>
        <v>1.0538000000000001</v>
      </c>
      <c r="G171" s="109">
        <f>'13c-beta'!J174</f>
        <v>1.05498</v>
      </c>
      <c r="H171" s="109">
        <f>'13c-beta'!K174</f>
        <v>1.04834</v>
      </c>
      <c r="I171" s="109">
        <f>'13c-beta'!L174</f>
        <v>1.04592</v>
      </c>
      <c r="J171" s="109">
        <f>'13c-beta'!M174</f>
        <v>1.0401899999999999</v>
      </c>
      <c r="K171" s="109">
        <f>'13c-beta'!N174</f>
        <v>1.0472900000000001</v>
      </c>
      <c r="L171" s="109">
        <f>'13c-beta'!O174</f>
        <v>1.04487</v>
      </c>
      <c r="M171" s="109">
        <f>'13c-beta'!P174</f>
        <v>1.04396</v>
      </c>
      <c r="N171" s="109">
        <f>'13c-beta'!Q174</f>
        <v>1.0450600000000001</v>
      </c>
      <c r="O171" s="109">
        <f>'13c-beta'!R174</f>
        <v>1.05369</v>
      </c>
      <c r="P171" s="103">
        <f>'13c-beta'!S174</f>
        <v>1.04674</v>
      </c>
      <c r="Q171" s="109">
        <f>'13c-beta'!T174</f>
        <v>1.0439000000000001</v>
      </c>
    </row>
    <row r="172" spans="1:17" x14ac:dyDescent="0.2">
      <c r="A172" s="111">
        <f>'13c-beta'!A175</f>
        <v>340</v>
      </c>
      <c r="B172" s="109">
        <f>'13c-beta'!E175</f>
        <v>1.0658000000000001</v>
      </c>
      <c r="C172" s="109">
        <f>'13c-beta'!F175</f>
        <v>1.0426899999999999</v>
      </c>
      <c r="D172" s="109">
        <f>'13c-beta'!G175</f>
        <v>1.0632699999999999</v>
      </c>
      <c r="E172" s="109">
        <f>'13c-beta'!H175</f>
        <v>1.0566</v>
      </c>
      <c r="F172" s="109">
        <f>'13c-beta'!I175</f>
        <v>1.05349</v>
      </c>
      <c r="G172" s="109">
        <f>'13c-beta'!J175</f>
        <v>1.0546599999999999</v>
      </c>
      <c r="H172" s="109">
        <f>'13c-beta'!K175</f>
        <v>1.04806</v>
      </c>
      <c r="I172" s="109">
        <f>'13c-beta'!L175</f>
        <v>1.0456799999999999</v>
      </c>
      <c r="J172" s="109">
        <f>'13c-beta'!M175</f>
        <v>1.0399700000000001</v>
      </c>
      <c r="K172" s="109">
        <f>'13c-beta'!N175</f>
        <v>1.04704</v>
      </c>
      <c r="L172" s="109">
        <f>'13c-beta'!O175</f>
        <v>1.0446299999999999</v>
      </c>
      <c r="M172" s="109">
        <f>'13c-beta'!P175</f>
        <v>1.04372</v>
      </c>
      <c r="N172" s="109">
        <f>'13c-beta'!Q175</f>
        <v>1.0448200000000001</v>
      </c>
      <c r="O172" s="109">
        <f>'13c-beta'!R175</f>
        <v>1.0533699999999999</v>
      </c>
      <c r="P172" s="103">
        <f>'13c-beta'!S175</f>
        <v>1.0464599999999999</v>
      </c>
      <c r="Q172" s="109">
        <f>'13c-beta'!T175</f>
        <v>1.04369</v>
      </c>
    </row>
    <row r="173" spans="1:17" x14ac:dyDescent="0.2">
      <c r="A173" s="111">
        <f>'13c-beta'!A176</f>
        <v>342</v>
      </c>
      <c r="B173" s="109">
        <f>'13c-beta'!E176</f>
        <v>1.06545</v>
      </c>
      <c r="C173" s="109">
        <f>'13c-beta'!F176</f>
        <v>1.0424800000000001</v>
      </c>
      <c r="D173" s="109">
        <f>'13c-beta'!G176</f>
        <v>1.06294</v>
      </c>
      <c r="E173" s="109">
        <f>'13c-beta'!H176</f>
        <v>1.05629</v>
      </c>
      <c r="F173" s="109">
        <f>'13c-beta'!I176</f>
        <v>1.0531900000000001</v>
      </c>
      <c r="G173" s="109">
        <f>'13c-beta'!J176</f>
        <v>1.0543499999999999</v>
      </c>
      <c r="H173" s="109">
        <f>'13c-beta'!K176</f>
        <v>1.04779</v>
      </c>
      <c r="I173" s="109">
        <f>'13c-beta'!L176</f>
        <v>1.0454300000000001</v>
      </c>
      <c r="J173" s="109">
        <f>'13c-beta'!M176</f>
        <v>1.0397700000000001</v>
      </c>
      <c r="K173" s="109">
        <f>'13c-beta'!N176</f>
        <v>1.0467900000000001</v>
      </c>
      <c r="L173" s="109">
        <f>'13c-beta'!O176</f>
        <v>1.0443899999999999</v>
      </c>
      <c r="M173" s="109">
        <f>'13c-beta'!P176</f>
        <v>1.04349</v>
      </c>
      <c r="N173" s="109">
        <f>'13c-beta'!Q176</f>
        <v>1.0445800000000001</v>
      </c>
      <c r="O173" s="109">
        <f>'13c-beta'!R176</f>
        <v>1.05305</v>
      </c>
      <c r="P173" s="103">
        <f>'13c-beta'!S176</f>
        <v>1.04619</v>
      </c>
      <c r="Q173" s="109">
        <f>'13c-beta'!T176</f>
        <v>1.0434699999999999</v>
      </c>
    </row>
    <row r="174" spans="1:17" x14ac:dyDescent="0.2">
      <c r="A174" s="111">
        <f>'13c-beta'!A177</f>
        <v>344</v>
      </c>
      <c r="B174" s="109">
        <f>'13c-beta'!E177</f>
        <v>1.0650999999999999</v>
      </c>
      <c r="C174" s="109">
        <f>'13c-beta'!F177</f>
        <v>1.04227</v>
      </c>
      <c r="D174" s="109">
        <f>'13c-beta'!G177</f>
        <v>1.0626</v>
      </c>
      <c r="E174" s="109">
        <f>'13c-beta'!H177</f>
        <v>1.0559700000000001</v>
      </c>
      <c r="F174" s="109">
        <f>'13c-beta'!I177</f>
        <v>1.0528900000000001</v>
      </c>
      <c r="G174" s="109">
        <f>'13c-beta'!J177</f>
        <v>1.0540400000000001</v>
      </c>
      <c r="H174" s="109">
        <f>'13c-beta'!K177</f>
        <v>1.04752</v>
      </c>
      <c r="I174" s="109">
        <f>'13c-beta'!L177</f>
        <v>1.0451900000000001</v>
      </c>
      <c r="J174" s="109">
        <f>'13c-beta'!M177</f>
        <v>1.03956</v>
      </c>
      <c r="K174" s="109">
        <f>'13c-beta'!N177</f>
        <v>1.04654</v>
      </c>
      <c r="L174" s="109">
        <f>'13c-beta'!O177</f>
        <v>1.04416</v>
      </c>
      <c r="M174" s="109">
        <f>'13c-beta'!P177</f>
        <v>1.0432600000000001</v>
      </c>
      <c r="N174" s="109">
        <f>'13c-beta'!Q177</f>
        <v>1.04434</v>
      </c>
      <c r="O174" s="109">
        <f>'13c-beta'!R177</f>
        <v>1.05274</v>
      </c>
      <c r="P174" s="103">
        <f>'13c-beta'!S177</f>
        <v>1.04592</v>
      </c>
      <c r="Q174" s="109">
        <f>'13c-beta'!T177</f>
        <v>1.0432600000000001</v>
      </c>
    </row>
    <row r="175" spans="1:17" x14ac:dyDescent="0.2">
      <c r="A175" s="111">
        <f>'13c-beta'!A178</f>
        <v>346</v>
      </c>
      <c r="B175" s="109">
        <f>'13c-beta'!E178</f>
        <v>1.0647599999999999</v>
      </c>
      <c r="C175" s="109">
        <f>'13c-beta'!F178</f>
        <v>1.0420700000000001</v>
      </c>
      <c r="D175" s="109">
        <f>'13c-beta'!G178</f>
        <v>1.06227</v>
      </c>
      <c r="E175" s="109">
        <f>'13c-beta'!H178</f>
        <v>1.05566</v>
      </c>
      <c r="F175" s="109">
        <f>'13c-beta'!I178</f>
        <v>1.0525899999999999</v>
      </c>
      <c r="G175" s="109">
        <f>'13c-beta'!J178</f>
        <v>1.0537399999999999</v>
      </c>
      <c r="H175" s="109">
        <f>'13c-beta'!K178</f>
        <v>1.04725</v>
      </c>
      <c r="I175" s="109">
        <f>'13c-beta'!L178</f>
        <v>1.04495</v>
      </c>
      <c r="J175" s="109">
        <f>'13c-beta'!M178</f>
        <v>1.03935</v>
      </c>
      <c r="K175" s="109">
        <f>'13c-beta'!N178</f>
        <v>1.0462899999999999</v>
      </c>
      <c r="L175" s="109">
        <f>'13c-beta'!O178</f>
        <v>1.04392</v>
      </c>
      <c r="M175" s="109">
        <f>'13c-beta'!P178</f>
        <v>1.0430299999999999</v>
      </c>
      <c r="N175" s="109">
        <f>'13c-beta'!Q178</f>
        <v>1.0441100000000001</v>
      </c>
      <c r="O175" s="109">
        <f>'13c-beta'!R178</f>
        <v>1.05243</v>
      </c>
      <c r="P175" s="103">
        <f>'13c-beta'!S178</f>
        <v>1.04565</v>
      </c>
      <c r="Q175" s="109">
        <f>'13c-beta'!T178</f>
        <v>1.04305</v>
      </c>
    </row>
    <row r="176" spans="1:17" x14ac:dyDescent="0.2">
      <c r="A176" s="111">
        <f>'13c-beta'!A179</f>
        <v>348</v>
      </c>
      <c r="B176" s="109">
        <f>'13c-beta'!E179</f>
        <v>1.0644199999999999</v>
      </c>
      <c r="C176" s="109">
        <f>'13c-beta'!F179</f>
        <v>1.04186</v>
      </c>
      <c r="D176" s="109">
        <f>'13c-beta'!G179</f>
        <v>1.0619499999999999</v>
      </c>
      <c r="E176" s="109">
        <f>'13c-beta'!H179</f>
        <v>1.05535</v>
      </c>
      <c r="F176" s="109">
        <f>'13c-beta'!I179</f>
        <v>1.0522899999999999</v>
      </c>
      <c r="G176" s="109">
        <f>'13c-beta'!J179</f>
        <v>1.0534399999999999</v>
      </c>
      <c r="H176" s="109">
        <f>'13c-beta'!K179</f>
        <v>1.04698</v>
      </c>
      <c r="I176" s="109">
        <f>'13c-beta'!L179</f>
        <v>1.04471</v>
      </c>
      <c r="J176" s="109">
        <f>'13c-beta'!M179</f>
        <v>1.03915</v>
      </c>
      <c r="K176" s="109">
        <f>'13c-beta'!N179</f>
        <v>1.0460499999999999</v>
      </c>
      <c r="L176" s="109">
        <f>'13c-beta'!O179</f>
        <v>1.04369</v>
      </c>
      <c r="M176" s="109">
        <f>'13c-beta'!P179</f>
        <v>1.0427999999999999</v>
      </c>
      <c r="N176" s="109">
        <f>'13c-beta'!Q179</f>
        <v>1.0438799999999999</v>
      </c>
      <c r="O176" s="109">
        <f>'13c-beta'!R179</f>
        <v>1.0521199999999999</v>
      </c>
      <c r="P176" s="103">
        <f>'13c-beta'!S179</f>
        <v>1.04538</v>
      </c>
      <c r="Q176" s="109">
        <f>'13c-beta'!T179</f>
        <v>1.04284</v>
      </c>
    </row>
    <row r="177" spans="1:17" x14ac:dyDescent="0.2">
      <c r="A177" s="111">
        <f>'13c-beta'!A180</f>
        <v>350</v>
      </c>
      <c r="B177" s="109">
        <f>'13c-beta'!E180</f>
        <v>1.06409</v>
      </c>
      <c r="C177" s="109">
        <f>'13c-beta'!F180</f>
        <v>1.04166</v>
      </c>
      <c r="D177" s="109">
        <f>'13c-beta'!G180</f>
        <v>1.06162</v>
      </c>
      <c r="E177" s="109">
        <f>'13c-beta'!H180</f>
        <v>1.05504</v>
      </c>
      <c r="F177" s="109">
        <f>'13c-beta'!I180</f>
        <v>1.05199</v>
      </c>
      <c r="G177" s="109">
        <f>'13c-beta'!J180</f>
        <v>1.05314</v>
      </c>
      <c r="H177" s="109">
        <f>'13c-beta'!K180</f>
        <v>1.0467200000000001</v>
      </c>
      <c r="I177" s="109">
        <f>'13c-beta'!L180</f>
        <v>1.04447</v>
      </c>
      <c r="J177" s="109">
        <f>'13c-beta'!M180</f>
        <v>1.03894</v>
      </c>
      <c r="K177" s="109">
        <f>'13c-beta'!N180</f>
        <v>1.0458099999999999</v>
      </c>
      <c r="L177" s="109">
        <f>'13c-beta'!O180</f>
        <v>1.0434600000000001</v>
      </c>
      <c r="M177" s="109">
        <f>'13c-beta'!P180</f>
        <v>1.0425800000000001</v>
      </c>
      <c r="N177" s="109">
        <f>'13c-beta'!Q180</f>
        <v>1.04365</v>
      </c>
      <c r="O177" s="109">
        <f>'13c-beta'!R180</f>
        <v>1.05182</v>
      </c>
      <c r="P177" s="103">
        <f>'13c-beta'!S180</f>
        <v>1.04512</v>
      </c>
      <c r="Q177" s="109">
        <f>'13c-beta'!T180</f>
        <v>1.0426299999999999</v>
      </c>
    </row>
    <row r="178" spans="1:17" x14ac:dyDescent="0.2">
      <c r="A178" s="111">
        <f>'13c-beta'!A181</f>
        <v>352</v>
      </c>
      <c r="B178" s="109">
        <f>'13c-beta'!E181</f>
        <v>1.06376</v>
      </c>
      <c r="C178" s="109">
        <f>'13c-beta'!F181</f>
        <v>1.04145</v>
      </c>
      <c r="D178" s="109">
        <f>'13c-beta'!G181</f>
        <v>1.0612999999999999</v>
      </c>
      <c r="E178" s="109">
        <f>'13c-beta'!H181</f>
        <v>1.05474</v>
      </c>
      <c r="F178" s="109">
        <f>'13c-beta'!I181</f>
        <v>1.0517000000000001</v>
      </c>
      <c r="G178" s="109">
        <f>'13c-beta'!J181</f>
        <v>1.05284</v>
      </c>
      <c r="H178" s="109">
        <f>'13c-beta'!K181</f>
        <v>1.0464599999999999</v>
      </c>
      <c r="I178" s="109">
        <f>'13c-beta'!L181</f>
        <v>1.0442400000000001</v>
      </c>
      <c r="J178" s="109">
        <f>'13c-beta'!M181</f>
        <v>1.03874</v>
      </c>
      <c r="K178" s="109">
        <f>'13c-beta'!N181</f>
        <v>1.0455700000000001</v>
      </c>
      <c r="L178" s="109">
        <f>'13c-beta'!O181</f>
        <v>1.0432300000000001</v>
      </c>
      <c r="M178" s="109">
        <f>'13c-beta'!P181</f>
        <v>1.0423500000000001</v>
      </c>
      <c r="N178" s="109">
        <f>'13c-beta'!Q181</f>
        <v>1.04342</v>
      </c>
      <c r="O178" s="109">
        <f>'13c-beta'!R181</f>
        <v>1.0515099999999999</v>
      </c>
      <c r="P178" s="103">
        <f>'13c-beta'!S181</f>
        <v>1.0448500000000001</v>
      </c>
      <c r="Q178" s="109">
        <f>'13c-beta'!T181</f>
        <v>1.04243</v>
      </c>
    </row>
    <row r="179" spans="1:17" x14ac:dyDescent="0.2">
      <c r="A179" s="111">
        <f>'13c-beta'!A182</f>
        <v>354</v>
      </c>
      <c r="B179" s="109">
        <f>'13c-beta'!E182</f>
        <v>1.06342</v>
      </c>
      <c r="C179" s="109">
        <f>'13c-beta'!F182</f>
        <v>1.04125</v>
      </c>
      <c r="D179" s="109">
        <f>'13c-beta'!G182</f>
        <v>1.06098</v>
      </c>
      <c r="E179" s="109">
        <f>'13c-beta'!H182</f>
        <v>1.05444</v>
      </c>
      <c r="F179" s="109">
        <f>'13c-beta'!I182</f>
        <v>1.05141</v>
      </c>
      <c r="G179" s="109">
        <f>'13c-beta'!J182</f>
        <v>1.05254</v>
      </c>
      <c r="H179" s="109">
        <f>'13c-beta'!K182</f>
        <v>1.0462</v>
      </c>
      <c r="I179" s="109">
        <f>'13c-beta'!L182</f>
        <v>1.044</v>
      </c>
      <c r="J179" s="109">
        <f>'13c-beta'!M182</f>
        <v>1.03854</v>
      </c>
      <c r="K179" s="109">
        <f>'13c-beta'!N182</f>
        <v>1.0453300000000001</v>
      </c>
      <c r="L179" s="109">
        <f>'13c-beta'!O182</f>
        <v>1.04301</v>
      </c>
      <c r="M179" s="109">
        <f>'13c-beta'!P182</f>
        <v>1.04213</v>
      </c>
      <c r="N179" s="109">
        <f>'13c-beta'!Q182</f>
        <v>1.0431900000000001</v>
      </c>
      <c r="O179" s="109">
        <f>'13c-beta'!R182</f>
        <v>1.05121</v>
      </c>
      <c r="P179" s="103">
        <f>'13c-beta'!S182</f>
        <v>1.0445899999999999</v>
      </c>
      <c r="Q179" s="109">
        <f>'13c-beta'!T182</f>
        <v>1.0422199999999999</v>
      </c>
    </row>
    <row r="180" spans="1:17" x14ac:dyDescent="0.2">
      <c r="A180" s="111">
        <f>'13c-beta'!A183</f>
        <v>356</v>
      </c>
      <c r="B180" s="109">
        <f>'13c-beta'!E183</f>
        <v>1.0630999999999999</v>
      </c>
      <c r="C180" s="109">
        <f>'13c-beta'!F183</f>
        <v>1.04105</v>
      </c>
      <c r="D180" s="109">
        <f>'13c-beta'!G183</f>
        <v>1.0606599999999999</v>
      </c>
      <c r="E180" s="109">
        <f>'13c-beta'!H183</f>
        <v>1.0541400000000001</v>
      </c>
      <c r="F180" s="109">
        <f>'13c-beta'!I183</f>
        <v>1.0511200000000001</v>
      </c>
      <c r="G180" s="109">
        <f>'13c-beta'!J183</f>
        <v>1.0522499999999999</v>
      </c>
      <c r="H180" s="109">
        <f>'13c-beta'!K183</f>
        <v>1.0459400000000001</v>
      </c>
      <c r="I180" s="109">
        <f>'13c-beta'!L183</f>
        <v>1.0437700000000001</v>
      </c>
      <c r="J180" s="109">
        <f>'13c-beta'!M183</f>
        <v>1.03834</v>
      </c>
      <c r="K180" s="109">
        <f>'13c-beta'!N183</f>
        <v>1.0450900000000001</v>
      </c>
      <c r="L180" s="109">
        <f>'13c-beta'!O183</f>
        <v>1.04278</v>
      </c>
      <c r="M180" s="109">
        <f>'13c-beta'!P183</f>
        <v>1.0419099999999999</v>
      </c>
      <c r="N180" s="109">
        <f>'13c-beta'!Q183</f>
        <v>1.0429600000000001</v>
      </c>
      <c r="O180" s="109">
        <f>'13c-beta'!R183</f>
        <v>1.05091</v>
      </c>
      <c r="P180" s="103">
        <f>'13c-beta'!S183</f>
        <v>1.04434</v>
      </c>
      <c r="Q180" s="109">
        <f>'13c-beta'!T183</f>
        <v>1.0420199999999999</v>
      </c>
    </row>
    <row r="181" spans="1:17" x14ac:dyDescent="0.2">
      <c r="A181" s="111">
        <f>'13c-beta'!A184</f>
        <v>358</v>
      </c>
      <c r="B181" s="109">
        <f>'13c-beta'!E184</f>
        <v>1.06277</v>
      </c>
      <c r="C181" s="109">
        <f>'13c-beta'!F184</f>
        <v>1.0408500000000001</v>
      </c>
      <c r="D181" s="109">
        <f>'13c-beta'!G184</f>
        <v>1.0603400000000001</v>
      </c>
      <c r="E181" s="109">
        <f>'13c-beta'!H184</f>
        <v>1.0538400000000001</v>
      </c>
      <c r="F181" s="109">
        <f>'13c-beta'!I184</f>
        <v>1.05084</v>
      </c>
      <c r="G181" s="109">
        <f>'13c-beta'!J184</f>
        <v>1.05196</v>
      </c>
      <c r="H181" s="109">
        <f>'13c-beta'!K184</f>
        <v>1.04569</v>
      </c>
      <c r="I181" s="109">
        <f>'13c-beta'!L184</f>
        <v>1.0435399999999999</v>
      </c>
      <c r="J181" s="109">
        <f>'13c-beta'!M184</f>
        <v>1.0381499999999999</v>
      </c>
      <c r="K181" s="109">
        <f>'13c-beta'!N184</f>
        <v>1.0448599999999999</v>
      </c>
      <c r="L181" s="109">
        <f>'13c-beta'!O184</f>
        <v>1.0425599999999999</v>
      </c>
      <c r="M181" s="109">
        <f>'13c-beta'!P184</f>
        <v>1.0417000000000001</v>
      </c>
      <c r="N181" s="109">
        <f>'13c-beta'!Q184</f>
        <v>1.04274</v>
      </c>
      <c r="O181" s="109">
        <f>'13c-beta'!R184</f>
        <v>1.0506200000000001</v>
      </c>
      <c r="P181" s="103">
        <f>'13c-beta'!S184</f>
        <v>1.0440799999999999</v>
      </c>
      <c r="Q181" s="109">
        <f>'13c-beta'!T184</f>
        <v>1.04182</v>
      </c>
    </row>
    <row r="182" spans="1:17" x14ac:dyDescent="0.2">
      <c r="A182" s="111">
        <f>'13c-beta'!A185</f>
        <v>360</v>
      </c>
      <c r="B182" s="109">
        <f>'13c-beta'!E185</f>
        <v>1.0624499999999999</v>
      </c>
      <c r="C182" s="109">
        <f>'13c-beta'!F185</f>
        <v>1.0406599999999999</v>
      </c>
      <c r="D182" s="109">
        <f>'13c-beta'!G185</f>
        <v>1.06003</v>
      </c>
      <c r="E182" s="109">
        <f>'13c-beta'!H185</f>
        <v>1.0535399999999999</v>
      </c>
      <c r="F182" s="109">
        <f>'13c-beta'!I185</f>
        <v>1.0505500000000001</v>
      </c>
      <c r="G182" s="109">
        <f>'13c-beta'!J185</f>
        <v>1.0516700000000001</v>
      </c>
      <c r="H182" s="109">
        <f>'13c-beta'!K185</f>
        <v>1.0454300000000001</v>
      </c>
      <c r="I182" s="109">
        <f>'13c-beta'!L185</f>
        <v>1.04331</v>
      </c>
      <c r="J182" s="109">
        <f>'13c-beta'!M185</f>
        <v>1.0379499999999999</v>
      </c>
      <c r="K182" s="109">
        <f>'13c-beta'!N185</f>
        <v>1.0446200000000001</v>
      </c>
      <c r="L182" s="109">
        <f>'13c-beta'!O185</f>
        <v>1.04234</v>
      </c>
      <c r="M182" s="109">
        <f>'13c-beta'!P185</f>
        <v>1.04148</v>
      </c>
      <c r="N182" s="109">
        <f>'13c-beta'!Q185</f>
        <v>1.0425199999999999</v>
      </c>
      <c r="O182" s="109">
        <f>'13c-beta'!R185</f>
        <v>1.05033</v>
      </c>
      <c r="P182" s="103">
        <f>'13c-beta'!S185</f>
        <v>1.04383</v>
      </c>
      <c r="Q182" s="109">
        <f>'13c-beta'!T185</f>
        <v>1.04162</v>
      </c>
    </row>
    <row r="183" spans="1:17" x14ac:dyDescent="0.2">
      <c r="A183" s="111">
        <f>'13c-beta'!A186</f>
        <v>362</v>
      </c>
      <c r="B183" s="109">
        <f>'13c-beta'!E186</f>
        <v>1.06213</v>
      </c>
      <c r="C183" s="109">
        <f>'13c-beta'!F186</f>
        <v>1.0404599999999999</v>
      </c>
      <c r="D183" s="109">
        <f>'13c-beta'!G186</f>
        <v>1.05972</v>
      </c>
      <c r="E183" s="109">
        <f>'13c-beta'!H186</f>
        <v>1.05325</v>
      </c>
      <c r="F183" s="109">
        <f>'13c-beta'!I186</f>
        <v>1.05027</v>
      </c>
      <c r="G183" s="109">
        <f>'13c-beta'!J186</f>
        <v>1.05139</v>
      </c>
      <c r="H183" s="109">
        <f>'13c-beta'!K186</f>
        <v>1.04518</v>
      </c>
      <c r="I183" s="109">
        <f>'13c-beta'!L186</f>
        <v>1.0430900000000001</v>
      </c>
      <c r="J183" s="109">
        <f>'13c-beta'!M186</f>
        <v>1.03776</v>
      </c>
      <c r="K183" s="109">
        <f>'13c-beta'!N186</f>
        <v>1.0443899999999999</v>
      </c>
      <c r="L183" s="109">
        <f>'13c-beta'!O186</f>
        <v>1.0421199999999999</v>
      </c>
      <c r="M183" s="109">
        <f>'13c-beta'!P186</f>
        <v>1.0412600000000001</v>
      </c>
      <c r="N183" s="109">
        <f>'13c-beta'!Q186</f>
        <v>1.0423</v>
      </c>
      <c r="O183" s="109">
        <f>'13c-beta'!R186</f>
        <v>1.0500400000000001</v>
      </c>
      <c r="P183" s="103">
        <f>'13c-beta'!S186</f>
        <v>1.0435700000000001</v>
      </c>
      <c r="Q183" s="109">
        <f>'13c-beta'!T186</f>
        <v>1.04142</v>
      </c>
    </row>
    <row r="184" spans="1:17" x14ac:dyDescent="0.2">
      <c r="A184" s="111">
        <f>'13c-beta'!A187</f>
        <v>364</v>
      </c>
      <c r="B184" s="109">
        <f>'13c-beta'!E187</f>
        <v>1.0618099999999999</v>
      </c>
      <c r="C184" s="109">
        <f>'13c-beta'!F187</f>
        <v>1.04027</v>
      </c>
      <c r="D184" s="109">
        <f>'13c-beta'!G187</f>
        <v>1.05941</v>
      </c>
      <c r="E184" s="109">
        <f>'13c-beta'!H187</f>
        <v>1.0529599999999999</v>
      </c>
      <c r="F184" s="109">
        <f>'13c-beta'!I187</f>
        <v>1.04999</v>
      </c>
      <c r="G184" s="109">
        <f>'13c-beta'!J187</f>
        <v>1.05111</v>
      </c>
      <c r="H184" s="109">
        <f>'13c-beta'!K187</f>
        <v>1.0449299999999999</v>
      </c>
      <c r="I184" s="109">
        <f>'13c-beta'!L187</f>
        <v>1.0428599999999999</v>
      </c>
      <c r="J184" s="109">
        <f>'13c-beta'!M187</f>
        <v>1.0375700000000001</v>
      </c>
      <c r="K184" s="109">
        <f>'13c-beta'!N187</f>
        <v>1.04416</v>
      </c>
      <c r="L184" s="109">
        <f>'13c-beta'!O187</f>
        <v>1.0419</v>
      </c>
      <c r="M184" s="109">
        <f>'13c-beta'!P187</f>
        <v>1.04105</v>
      </c>
      <c r="N184" s="109">
        <f>'13c-beta'!Q187</f>
        <v>1.0420799999999999</v>
      </c>
      <c r="O184" s="109">
        <f>'13c-beta'!R187</f>
        <v>1.04975</v>
      </c>
      <c r="P184" s="103">
        <f>'13c-beta'!S187</f>
        <v>1.0433300000000001</v>
      </c>
      <c r="Q184" s="109">
        <f>'13c-beta'!T187</f>
        <v>1.04122</v>
      </c>
    </row>
    <row r="185" spans="1:17" x14ac:dyDescent="0.2">
      <c r="A185" s="111">
        <f>'13c-beta'!A188</f>
        <v>366</v>
      </c>
      <c r="B185" s="109">
        <f>'13c-beta'!E188</f>
        <v>1.06149</v>
      </c>
      <c r="C185" s="109">
        <f>'13c-beta'!F188</f>
        <v>1.0400700000000001</v>
      </c>
      <c r="D185" s="109">
        <f>'13c-beta'!G188</f>
        <v>1.05911</v>
      </c>
      <c r="E185" s="109">
        <f>'13c-beta'!H188</f>
        <v>1.05267</v>
      </c>
      <c r="F185" s="109">
        <f>'13c-beta'!I188</f>
        <v>1.04972</v>
      </c>
      <c r="G185" s="109">
        <f>'13c-beta'!J188</f>
        <v>1.0508200000000001</v>
      </c>
      <c r="H185" s="109">
        <f>'13c-beta'!K188</f>
        <v>1.0446899999999999</v>
      </c>
      <c r="I185" s="109">
        <f>'13c-beta'!L188</f>
        <v>1.04264</v>
      </c>
      <c r="J185" s="109">
        <f>'13c-beta'!M188</f>
        <v>1.03738</v>
      </c>
      <c r="K185" s="109">
        <f>'13c-beta'!N188</f>
        <v>1.0439400000000001</v>
      </c>
      <c r="L185" s="109">
        <f>'13c-beta'!O188</f>
        <v>1.0416799999999999</v>
      </c>
      <c r="M185" s="109">
        <f>'13c-beta'!P188</f>
        <v>1.04084</v>
      </c>
      <c r="N185" s="109">
        <f>'13c-beta'!Q188</f>
        <v>1.04186</v>
      </c>
      <c r="O185" s="109">
        <f>'13c-beta'!R188</f>
        <v>1.0494600000000001</v>
      </c>
      <c r="P185" s="103">
        <f>'13c-beta'!S188</f>
        <v>1.04308</v>
      </c>
      <c r="Q185" s="109">
        <f>'13c-beta'!T188</f>
        <v>1.0410299999999999</v>
      </c>
    </row>
    <row r="186" spans="1:17" x14ac:dyDescent="0.2">
      <c r="A186" s="111">
        <f>'13c-beta'!A189</f>
        <v>368</v>
      </c>
      <c r="B186" s="109">
        <f>'13c-beta'!E189</f>
        <v>1.06118</v>
      </c>
      <c r="C186" s="109">
        <f>'13c-beta'!F189</f>
        <v>1.0398799999999999</v>
      </c>
      <c r="D186" s="109">
        <f>'13c-beta'!G189</f>
        <v>1.0588</v>
      </c>
      <c r="E186" s="109">
        <f>'13c-beta'!H189</f>
        <v>1.0523899999999999</v>
      </c>
      <c r="F186" s="109">
        <f>'13c-beta'!I189</f>
        <v>1.0494399999999999</v>
      </c>
      <c r="G186" s="109">
        <f>'13c-beta'!J189</f>
        <v>1.0505500000000001</v>
      </c>
      <c r="H186" s="109">
        <f>'13c-beta'!K189</f>
        <v>1.04444</v>
      </c>
      <c r="I186" s="109">
        <f>'13c-beta'!L189</f>
        <v>1.0424199999999999</v>
      </c>
      <c r="J186" s="109">
        <f>'13c-beta'!M189</f>
        <v>1.0371900000000001</v>
      </c>
      <c r="K186" s="109">
        <f>'13c-beta'!N189</f>
        <v>1.0437099999999999</v>
      </c>
      <c r="L186" s="109">
        <f>'13c-beta'!O189</f>
        <v>1.0414699999999999</v>
      </c>
      <c r="M186" s="109">
        <f>'13c-beta'!P189</f>
        <v>1.0406299999999999</v>
      </c>
      <c r="N186" s="109">
        <f>'13c-beta'!Q189</f>
        <v>1.04165</v>
      </c>
      <c r="O186" s="109">
        <f>'13c-beta'!R189</f>
        <v>1.04918</v>
      </c>
      <c r="P186" s="103">
        <f>'13c-beta'!S189</f>
        <v>1.0428299999999999</v>
      </c>
      <c r="Q186" s="109">
        <f>'13c-beta'!T189</f>
        <v>1.0408299999999999</v>
      </c>
    </row>
    <row r="187" spans="1:17" x14ac:dyDescent="0.2">
      <c r="A187" s="111">
        <f>'13c-beta'!A190</f>
        <v>370</v>
      </c>
      <c r="B187" s="109">
        <f>'13c-beta'!E190</f>
        <v>1.06087</v>
      </c>
      <c r="C187" s="109">
        <f>'13c-beta'!F190</f>
        <v>1.03969</v>
      </c>
      <c r="D187" s="109">
        <f>'13c-beta'!G190</f>
        <v>1.0585</v>
      </c>
      <c r="E187" s="109">
        <f>'13c-beta'!H190</f>
        <v>1.0521100000000001</v>
      </c>
      <c r="F187" s="109">
        <f>'13c-beta'!I190</f>
        <v>1.0491699999999999</v>
      </c>
      <c r="G187" s="109">
        <f>'13c-beta'!J190</f>
        <v>1.05027</v>
      </c>
      <c r="H187" s="109">
        <f>'13c-beta'!K190</f>
        <v>1.0442</v>
      </c>
      <c r="I187" s="109">
        <f>'13c-beta'!L190</f>
        <v>1.0422</v>
      </c>
      <c r="J187" s="109">
        <f>'13c-beta'!M190</f>
        <v>1.0369999999999999</v>
      </c>
      <c r="K187" s="109">
        <f>'13c-beta'!N190</f>
        <v>1.04349</v>
      </c>
      <c r="L187" s="109">
        <f>'13c-beta'!O190</f>
        <v>1.0412600000000001</v>
      </c>
      <c r="M187" s="109">
        <f>'13c-beta'!P190</f>
        <v>1.0404199999999999</v>
      </c>
      <c r="N187" s="109">
        <f>'13c-beta'!Q190</f>
        <v>1.0414300000000001</v>
      </c>
      <c r="O187" s="109">
        <f>'13c-beta'!R190</f>
        <v>1.0488999999999999</v>
      </c>
      <c r="P187" s="103">
        <f>'13c-beta'!S190</f>
        <v>1.0425899999999999</v>
      </c>
      <c r="Q187" s="109">
        <f>'13c-beta'!T190</f>
        <v>1.04064</v>
      </c>
    </row>
    <row r="188" spans="1:17" x14ac:dyDescent="0.2">
      <c r="A188" s="111">
        <f>'13c-beta'!A191</f>
        <v>372</v>
      </c>
      <c r="B188" s="109">
        <f>'13c-beta'!E191</f>
        <v>1.0605599999999999</v>
      </c>
      <c r="C188" s="109">
        <f>'13c-beta'!F191</f>
        <v>1.0395000000000001</v>
      </c>
      <c r="D188" s="109">
        <f>'13c-beta'!G191</f>
        <v>1.0582</v>
      </c>
      <c r="E188" s="109">
        <f>'13c-beta'!H191</f>
        <v>1.05182</v>
      </c>
      <c r="F188" s="109">
        <f>'13c-beta'!I191</f>
        <v>1.0488999999999999</v>
      </c>
      <c r="G188" s="109">
        <f>'13c-beta'!J191</f>
        <v>1.05</v>
      </c>
      <c r="H188" s="109">
        <f>'13c-beta'!K191</f>
        <v>1.04396</v>
      </c>
      <c r="I188" s="109">
        <f>'13c-beta'!L191</f>
        <v>1.0419799999999999</v>
      </c>
      <c r="J188" s="109">
        <f>'13c-beta'!M191</f>
        <v>1.03681</v>
      </c>
      <c r="K188" s="109">
        <f>'13c-beta'!N191</f>
        <v>1.0432600000000001</v>
      </c>
      <c r="L188" s="109">
        <f>'13c-beta'!O191</f>
        <v>1.04105</v>
      </c>
      <c r="M188" s="109">
        <f>'13c-beta'!P191</f>
        <v>1.0402199999999999</v>
      </c>
      <c r="N188" s="109">
        <f>'13c-beta'!Q191</f>
        <v>1.04122</v>
      </c>
      <c r="O188" s="109">
        <f>'13c-beta'!R191</f>
        <v>1.0486200000000001</v>
      </c>
      <c r="P188" s="103">
        <f>'13c-beta'!S191</f>
        <v>1.0423500000000001</v>
      </c>
      <c r="Q188" s="109">
        <f>'13c-beta'!T191</f>
        <v>1.0404500000000001</v>
      </c>
    </row>
    <row r="189" spans="1:17" x14ac:dyDescent="0.2">
      <c r="A189" s="111">
        <f>'13c-beta'!A192</f>
        <v>374</v>
      </c>
      <c r="B189" s="109">
        <f>'13c-beta'!E192</f>
        <v>1.0602499999999999</v>
      </c>
      <c r="C189" s="109">
        <f>'13c-beta'!F192</f>
        <v>1.03932</v>
      </c>
      <c r="D189" s="109">
        <f>'13c-beta'!G192</f>
        <v>1.0579099999999999</v>
      </c>
      <c r="E189" s="109">
        <f>'13c-beta'!H192</f>
        <v>1.05155</v>
      </c>
      <c r="F189" s="109">
        <f>'13c-beta'!I192</f>
        <v>1.04864</v>
      </c>
      <c r="G189" s="109">
        <f>'13c-beta'!J192</f>
        <v>1.04972</v>
      </c>
      <c r="H189" s="109">
        <f>'13c-beta'!K192</f>
        <v>1.04372</v>
      </c>
      <c r="I189" s="109">
        <f>'13c-beta'!L192</f>
        <v>1.0417700000000001</v>
      </c>
      <c r="J189" s="109">
        <f>'13c-beta'!M192</f>
        <v>1.0366299999999999</v>
      </c>
      <c r="K189" s="109">
        <f>'13c-beta'!N192</f>
        <v>1.04304</v>
      </c>
      <c r="L189" s="109">
        <f>'13c-beta'!O192</f>
        <v>1.04084</v>
      </c>
      <c r="M189" s="109">
        <f>'13c-beta'!P192</f>
        <v>1.0400100000000001</v>
      </c>
      <c r="N189" s="109">
        <f>'13c-beta'!Q192</f>
        <v>1.04101</v>
      </c>
      <c r="O189" s="109">
        <f>'13c-beta'!R192</f>
        <v>1.04834</v>
      </c>
      <c r="P189" s="103">
        <f>'13c-beta'!S192</f>
        <v>1.0421100000000001</v>
      </c>
      <c r="Q189" s="109">
        <f>'13c-beta'!T192</f>
        <v>1.04026</v>
      </c>
    </row>
    <row r="190" spans="1:17" x14ac:dyDescent="0.2">
      <c r="A190" s="111">
        <f>'13c-beta'!A193</f>
        <v>376</v>
      </c>
      <c r="B190" s="109">
        <f>'13c-beta'!E193</f>
        <v>1.0599499999999999</v>
      </c>
      <c r="C190" s="109">
        <f>'13c-beta'!F193</f>
        <v>1.0391300000000001</v>
      </c>
      <c r="D190" s="109">
        <f>'13c-beta'!G193</f>
        <v>1.0576099999999999</v>
      </c>
      <c r="E190" s="109">
        <f>'13c-beta'!H193</f>
        <v>1.0512699999999999</v>
      </c>
      <c r="F190" s="109">
        <f>'13c-beta'!I193</f>
        <v>1.04837</v>
      </c>
      <c r="G190" s="109">
        <f>'13c-beta'!J193</f>
        <v>1.04945</v>
      </c>
      <c r="H190" s="109">
        <f>'13c-beta'!K193</f>
        <v>1.04348</v>
      </c>
      <c r="I190" s="109">
        <f>'13c-beta'!L193</f>
        <v>1.04155</v>
      </c>
      <c r="J190" s="109">
        <f>'13c-beta'!M193</f>
        <v>1.03644</v>
      </c>
      <c r="K190" s="109">
        <f>'13c-beta'!N193</f>
        <v>1.0428299999999999</v>
      </c>
      <c r="L190" s="109">
        <f>'13c-beta'!O193</f>
        <v>1.0406299999999999</v>
      </c>
      <c r="M190" s="109">
        <f>'13c-beta'!P193</f>
        <v>1.0398099999999999</v>
      </c>
      <c r="N190" s="109">
        <f>'13c-beta'!Q193</f>
        <v>1.0407999999999999</v>
      </c>
      <c r="O190" s="109">
        <f>'13c-beta'!R193</f>
        <v>1.0480700000000001</v>
      </c>
      <c r="P190" s="103">
        <f>'13c-beta'!S193</f>
        <v>1.0418700000000001</v>
      </c>
      <c r="Q190" s="109">
        <f>'13c-beta'!T193</f>
        <v>1.0400700000000001</v>
      </c>
    </row>
    <row r="191" spans="1:17" x14ac:dyDescent="0.2">
      <c r="A191" s="111">
        <f>'13c-beta'!A194</f>
        <v>378</v>
      </c>
      <c r="B191" s="109">
        <f>'13c-beta'!E194</f>
        <v>1.0596399999999999</v>
      </c>
      <c r="C191" s="109">
        <f>'13c-beta'!F194</f>
        <v>1.03895</v>
      </c>
      <c r="D191" s="109">
        <f>'13c-beta'!G194</f>
        <v>1.05732</v>
      </c>
      <c r="E191" s="109">
        <f>'13c-beta'!H194</f>
        <v>1.0509999999999999</v>
      </c>
      <c r="F191" s="109">
        <f>'13c-beta'!I194</f>
        <v>1.0481100000000001</v>
      </c>
      <c r="G191" s="109">
        <f>'13c-beta'!J194</f>
        <v>1.0491900000000001</v>
      </c>
      <c r="H191" s="109">
        <f>'13c-beta'!K194</f>
        <v>1.0432399999999999</v>
      </c>
      <c r="I191" s="109">
        <f>'13c-beta'!L194</f>
        <v>1.0413399999999999</v>
      </c>
      <c r="J191" s="109">
        <f>'13c-beta'!M194</f>
        <v>1.03626</v>
      </c>
      <c r="K191" s="109">
        <f>'13c-beta'!N194</f>
        <v>1.04261</v>
      </c>
      <c r="L191" s="109">
        <f>'13c-beta'!O194</f>
        <v>1.0404199999999999</v>
      </c>
      <c r="M191" s="109">
        <f>'13c-beta'!P194</f>
        <v>1.0396099999999999</v>
      </c>
      <c r="N191" s="109">
        <f>'13c-beta'!Q194</f>
        <v>1.0406</v>
      </c>
      <c r="O191" s="109">
        <f>'13c-beta'!R194</f>
        <v>1.0478000000000001</v>
      </c>
      <c r="P191" s="103">
        <f>'13c-beta'!S194</f>
        <v>1.0416399999999999</v>
      </c>
      <c r="Q191" s="109">
        <f>'13c-beta'!T194</f>
        <v>1.0398799999999999</v>
      </c>
    </row>
    <row r="192" spans="1:17" x14ac:dyDescent="0.2">
      <c r="A192" s="111">
        <f>'13c-beta'!A195</f>
        <v>380</v>
      </c>
      <c r="B192" s="109">
        <f>'13c-beta'!E195</f>
        <v>1.05935</v>
      </c>
      <c r="C192" s="109">
        <f>'13c-beta'!F195</f>
        <v>1.0387599999999999</v>
      </c>
      <c r="D192" s="109">
        <f>'13c-beta'!G195</f>
        <v>1.0570299999999999</v>
      </c>
      <c r="E192" s="109">
        <f>'13c-beta'!H195</f>
        <v>1.0507200000000001</v>
      </c>
      <c r="F192" s="109">
        <f>'13c-beta'!I195</f>
        <v>1.0478499999999999</v>
      </c>
      <c r="G192" s="109">
        <f>'13c-beta'!J195</f>
        <v>1.0489200000000001</v>
      </c>
      <c r="H192" s="109">
        <f>'13c-beta'!K195</f>
        <v>1.04301</v>
      </c>
      <c r="I192" s="109">
        <f>'13c-beta'!L195</f>
        <v>1.0411300000000001</v>
      </c>
      <c r="J192" s="109">
        <f>'13c-beta'!M195</f>
        <v>1.0360799999999999</v>
      </c>
      <c r="K192" s="109">
        <f>'13c-beta'!N195</f>
        <v>1.0423899999999999</v>
      </c>
      <c r="L192" s="109">
        <f>'13c-beta'!O195</f>
        <v>1.0402199999999999</v>
      </c>
      <c r="M192" s="109">
        <f>'13c-beta'!P195</f>
        <v>1.0394099999999999</v>
      </c>
      <c r="N192" s="109">
        <f>'13c-beta'!Q195</f>
        <v>1.0403899999999999</v>
      </c>
      <c r="O192" s="109">
        <f>'13c-beta'!R195</f>
        <v>1.0475300000000001</v>
      </c>
      <c r="P192" s="103">
        <f>'13c-beta'!S195</f>
        <v>1.0414000000000001</v>
      </c>
      <c r="Q192" s="109">
        <f>'13c-beta'!T195</f>
        <v>1.03969</v>
      </c>
    </row>
    <row r="193" spans="1:17" x14ac:dyDescent="0.2">
      <c r="A193" s="111">
        <f>'13c-beta'!A196</f>
        <v>382</v>
      </c>
      <c r="B193" s="109">
        <f>'13c-beta'!E196</f>
        <v>1.05905</v>
      </c>
      <c r="C193" s="109">
        <f>'13c-beta'!F196</f>
        <v>1.0385800000000001</v>
      </c>
      <c r="D193" s="109">
        <f>'13c-beta'!G196</f>
        <v>1.05674</v>
      </c>
      <c r="E193" s="109">
        <f>'13c-beta'!H196</f>
        <v>1.0504500000000001</v>
      </c>
      <c r="F193" s="109">
        <f>'13c-beta'!I196</f>
        <v>1.04759</v>
      </c>
      <c r="G193" s="109">
        <f>'13c-beta'!J196</f>
        <v>1.0486599999999999</v>
      </c>
      <c r="H193" s="109">
        <f>'13c-beta'!K196</f>
        <v>1.04278</v>
      </c>
      <c r="I193" s="109">
        <f>'13c-beta'!L196</f>
        <v>1.0409200000000001</v>
      </c>
      <c r="J193" s="109">
        <f>'13c-beta'!M196</f>
        <v>1.0359</v>
      </c>
      <c r="K193" s="109">
        <f>'13c-beta'!N196</f>
        <v>1.0421800000000001</v>
      </c>
      <c r="L193" s="109">
        <f>'13c-beta'!O196</f>
        <v>1.0400100000000001</v>
      </c>
      <c r="M193" s="109">
        <f>'13c-beta'!P196</f>
        <v>1.03921</v>
      </c>
      <c r="N193" s="109">
        <f>'13c-beta'!Q196</f>
        <v>1.0401899999999999</v>
      </c>
      <c r="O193" s="109">
        <f>'13c-beta'!R196</f>
        <v>1.0472600000000001</v>
      </c>
      <c r="P193" s="103">
        <f>'13c-beta'!S196</f>
        <v>1.0411699999999999</v>
      </c>
      <c r="Q193" s="109">
        <f>'13c-beta'!T196</f>
        <v>1.0395099999999999</v>
      </c>
    </row>
    <row r="194" spans="1:17" x14ac:dyDescent="0.2">
      <c r="A194" s="111">
        <f>'13c-beta'!A197</f>
        <v>384</v>
      </c>
      <c r="B194" s="109">
        <f>'13c-beta'!E197</f>
        <v>1.0587500000000001</v>
      </c>
      <c r="C194" s="109">
        <f>'13c-beta'!F197</f>
        <v>1.0384</v>
      </c>
      <c r="D194" s="109">
        <f>'13c-beta'!G197</f>
        <v>1.05646</v>
      </c>
      <c r="E194" s="109">
        <f>'13c-beta'!H197</f>
        <v>1.05019</v>
      </c>
      <c r="F194" s="109">
        <f>'13c-beta'!I197</f>
        <v>1.0473300000000001</v>
      </c>
      <c r="G194" s="109">
        <f>'13c-beta'!J197</f>
        <v>1.0484</v>
      </c>
      <c r="H194" s="109">
        <f>'13c-beta'!K197</f>
        <v>1.0425500000000001</v>
      </c>
      <c r="I194" s="109">
        <f>'13c-beta'!L197</f>
        <v>1.04071</v>
      </c>
      <c r="J194" s="109">
        <f>'13c-beta'!M197</f>
        <v>1.03572</v>
      </c>
      <c r="K194" s="109">
        <f>'13c-beta'!N197</f>
        <v>1.0419700000000001</v>
      </c>
      <c r="L194" s="109">
        <f>'13c-beta'!O197</f>
        <v>1.0398099999999999</v>
      </c>
      <c r="M194" s="109">
        <f>'13c-beta'!P197</f>
        <v>1.03901</v>
      </c>
      <c r="N194" s="109">
        <f>'13c-beta'!Q197</f>
        <v>1.03999</v>
      </c>
      <c r="O194" s="109">
        <f>'13c-beta'!R197</f>
        <v>1.0469999999999999</v>
      </c>
      <c r="P194" s="103">
        <f>'13c-beta'!S197</f>
        <v>1.04094</v>
      </c>
      <c r="Q194" s="109">
        <f>'13c-beta'!T197</f>
        <v>1.03932</v>
      </c>
    </row>
    <row r="195" spans="1:17" x14ac:dyDescent="0.2">
      <c r="A195" s="111">
        <f>'13c-beta'!A198</f>
        <v>386</v>
      </c>
      <c r="B195" s="109">
        <f>'13c-beta'!E198</f>
        <v>1.05846</v>
      </c>
      <c r="C195" s="109">
        <f>'13c-beta'!F198</f>
        <v>1.0382199999999999</v>
      </c>
      <c r="D195" s="109">
        <f>'13c-beta'!G198</f>
        <v>1.0561700000000001</v>
      </c>
      <c r="E195" s="109">
        <f>'13c-beta'!H198</f>
        <v>1.04992</v>
      </c>
      <c r="F195" s="109">
        <f>'13c-beta'!I198</f>
        <v>1.0470699999999999</v>
      </c>
      <c r="G195" s="109">
        <f>'13c-beta'!J198</f>
        <v>1.0481400000000001</v>
      </c>
      <c r="H195" s="109">
        <f>'13c-beta'!K198</f>
        <v>1.0423199999999999</v>
      </c>
      <c r="I195" s="109">
        <f>'13c-beta'!L198</f>
        <v>1.04051</v>
      </c>
      <c r="J195" s="109">
        <f>'13c-beta'!M198</f>
        <v>1.03555</v>
      </c>
      <c r="K195" s="109">
        <f>'13c-beta'!N198</f>
        <v>1.04176</v>
      </c>
      <c r="L195" s="109">
        <f>'13c-beta'!O198</f>
        <v>1.0396099999999999</v>
      </c>
      <c r="M195" s="109">
        <f>'13c-beta'!P198</f>
        <v>1.03881</v>
      </c>
      <c r="N195" s="109">
        <f>'13c-beta'!Q198</f>
        <v>1.0397799999999999</v>
      </c>
      <c r="O195" s="109">
        <f>'13c-beta'!R198</f>
        <v>1.0467299999999999</v>
      </c>
      <c r="P195" s="103">
        <f>'13c-beta'!S198</f>
        <v>1.04071</v>
      </c>
      <c r="Q195" s="109">
        <f>'13c-beta'!T198</f>
        <v>1.03914</v>
      </c>
    </row>
    <row r="196" spans="1:17" x14ac:dyDescent="0.2">
      <c r="A196" s="111">
        <f>'13c-beta'!A199</f>
        <v>388</v>
      </c>
      <c r="B196" s="109">
        <f>'13c-beta'!E199</f>
        <v>1.0581700000000001</v>
      </c>
      <c r="C196" s="109">
        <f>'13c-beta'!F199</f>
        <v>1.0380400000000001</v>
      </c>
      <c r="D196" s="109">
        <f>'13c-beta'!G199</f>
        <v>1.05589</v>
      </c>
      <c r="E196" s="109">
        <f>'13c-beta'!H199</f>
        <v>1.04966</v>
      </c>
      <c r="F196" s="109">
        <f>'13c-beta'!I199</f>
        <v>1.0468200000000001</v>
      </c>
      <c r="G196" s="109">
        <f>'13c-beta'!J199</f>
        <v>1.0478799999999999</v>
      </c>
      <c r="H196" s="109">
        <f>'13c-beta'!K199</f>
        <v>1.04209</v>
      </c>
      <c r="I196" s="109">
        <f>'13c-beta'!L199</f>
        <v>1.0403</v>
      </c>
      <c r="J196" s="109">
        <f>'13c-beta'!M199</f>
        <v>1.0353699999999999</v>
      </c>
      <c r="K196" s="109">
        <f>'13c-beta'!N199</f>
        <v>1.04155</v>
      </c>
      <c r="L196" s="109">
        <f>'13c-beta'!O199</f>
        <v>1.0394099999999999</v>
      </c>
      <c r="M196" s="109">
        <f>'13c-beta'!P199</f>
        <v>1.0386200000000001</v>
      </c>
      <c r="N196" s="109">
        <f>'13c-beta'!Q199</f>
        <v>1.03959</v>
      </c>
      <c r="O196" s="109">
        <f>'13c-beta'!R199</f>
        <v>1.04647</v>
      </c>
      <c r="P196" s="103">
        <f>'13c-beta'!S199</f>
        <v>1.0404899999999999</v>
      </c>
      <c r="Q196" s="109">
        <f>'13c-beta'!T199</f>
        <v>1.0389600000000001</v>
      </c>
    </row>
    <row r="197" spans="1:17" x14ac:dyDescent="0.2">
      <c r="A197" s="111">
        <f>'13c-beta'!A200</f>
        <v>390</v>
      </c>
      <c r="B197" s="109">
        <f>'13c-beta'!E200</f>
        <v>1.0578799999999999</v>
      </c>
      <c r="C197" s="109">
        <f>'13c-beta'!F200</f>
        <v>1.0378700000000001</v>
      </c>
      <c r="D197" s="109">
        <f>'13c-beta'!G200</f>
        <v>1.0556099999999999</v>
      </c>
      <c r="E197" s="109">
        <f>'13c-beta'!H200</f>
        <v>1.04939</v>
      </c>
      <c r="F197" s="109">
        <f>'13c-beta'!I200</f>
        <v>1.04657</v>
      </c>
      <c r="G197" s="109">
        <f>'13c-beta'!J200</f>
        <v>1.04762</v>
      </c>
      <c r="H197" s="109">
        <f>'13c-beta'!K200</f>
        <v>1.0418700000000001</v>
      </c>
      <c r="I197" s="109">
        <f>'13c-beta'!L200</f>
        <v>1.0401</v>
      </c>
      <c r="J197" s="109">
        <f>'13c-beta'!M200</f>
        <v>1.0351999999999999</v>
      </c>
      <c r="K197" s="109">
        <f>'13c-beta'!N200</f>
        <v>1.0413399999999999</v>
      </c>
      <c r="L197" s="109">
        <f>'13c-beta'!O200</f>
        <v>1.03922</v>
      </c>
      <c r="M197" s="109">
        <f>'13c-beta'!P200</f>
        <v>1.03843</v>
      </c>
      <c r="N197" s="109">
        <f>'13c-beta'!Q200</f>
        <v>1.03939</v>
      </c>
      <c r="O197" s="109">
        <f>'13c-beta'!R200</f>
        <v>1.0462100000000001</v>
      </c>
      <c r="P197" s="103">
        <f>'13c-beta'!S200</f>
        <v>1.04026</v>
      </c>
      <c r="Q197" s="109">
        <f>'13c-beta'!T200</f>
        <v>1.03878</v>
      </c>
    </row>
    <row r="198" spans="1:17" x14ac:dyDescent="0.2">
      <c r="A198" s="111">
        <f>'13c-beta'!A201</f>
        <v>392</v>
      </c>
      <c r="B198" s="109">
        <f>'13c-beta'!E201</f>
        <v>1.05759</v>
      </c>
      <c r="C198" s="109">
        <f>'13c-beta'!F201</f>
        <v>1.03769</v>
      </c>
      <c r="D198" s="109">
        <f>'13c-beta'!G201</f>
        <v>1.0553300000000001</v>
      </c>
      <c r="E198" s="109">
        <f>'13c-beta'!H201</f>
        <v>1.0491299999999999</v>
      </c>
      <c r="F198" s="109">
        <f>'13c-beta'!I201</f>
        <v>1.0463199999999999</v>
      </c>
      <c r="G198" s="109">
        <f>'13c-beta'!J201</f>
        <v>1.0473699999999999</v>
      </c>
      <c r="H198" s="109">
        <f>'13c-beta'!K201</f>
        <v>1.04165</v>
      </c>
      <c r="I198" s="109">
        <f>'13c-beta'!L201</f>
        <v>1.0399</v>
      </c>
      <c r="J198" s="109">
        <f>'13c-beta'!M201</f>
        <v>1.0350200000000001</v>
      </c>
      <c r="K198" s="109">
        <f>'13c-beta'!N201</f>
        <v>1.0411300000000001</v>
      </c>
      <c r="L198" s="109">
        <f>'13c-beta'!O201</f>
        <v>1.0390200000000001</v>
      </c>
      <c r="M198" s="109">
        <f>'13c-beta'!P201</f>
        <v>1.03823</v>
      </c>
      <c r="N198" s="109">
        <f>'13c-beta'!Q201</f>
        <v>1.0391900000000001</v>
      </c>
      <c r="O198" s="109">
        <f>'13c-beta'!R201</f>
        <v>1.04596</v>
      </c>
      <c r="P198" s="103">
        <f>'13c-beta'!S201</f>
        <v>1.0400400000000001</v>
      </c>
      <c r="Q198" s="109">
        <f>'13c-beta'!T201</f>
        <v>1.0386</v>
      </c>
    </row>
    <row r="199" spans="1:17" x14ac:dyDescent="0.2">
      <c r="A199" s="111">
        <f>'13c-beta'!A202</f>
        <v>394</v>
      </c>
      <c r="B199" s="109">
        <f>'13c-beta'!E202</f>
        <v>1.05731</v>
      </c>
      <c r="C199" s="109">
        <f>'13c-beta'!F202</f>
        <v>1.0375099999999999</v>
      </c>
      <c r="D199" s="109">
        <f>'13c-beta'!G202</f>
        <v>1.0550600000000001</v>
      </c>
      <c r="E199" s="109">
        <f>'13c-beta'!H202</f>
        <v>1.04888</v>
      </c>
      <c r="F199" s="109">
        <f>'13c-beta'!I202</f>
        <v>1.0460700000000001</v>
      </c>
      <c r="G199" s="109">
        <f>'13c-beta'!J202</f>
        <v>1.0471200000000001</v>
      </c>
      <c r="H199" s="109">
        <f>'13c-beta'!K202</f>
        <v>1.0414300000000001</v>
      </c>
      <c r="I199" s="109">
        <f>'13c-beta'!L202</f>
        <v>1.0397000000000001</v>
      </c>
      <c r="J199" s="109">
        <f>'13c-beta'!M202</f>
        <v>1.03485</v>
      </c>
      <c r="K199" s="109">
        <f>'13c-beta'!N202</f>
        <v>1.0409299999999999</v>
      </c>
      <c r="L199" s="109">
        <f>'13c-beta'!O202</f>
        <v>1.0388299999999999</v>
      </c>
      <c r="M199" s="109">
        <f>'13c-beta'!P202</f>
        <v>1.0380400000000001</v>
      </c>
      <c r="N199" s="109">
        <f>'13c-beta'!Q202</f>
        <v>1.0389999999999999</v>
      </c>
      <c r="O199" s="109">
        <f>'13c-beta'!R202</f>
        <v>1.0457000000000001</v>
      </c>
      <c r="P199" s="103">
        <f>'13c-beta'!S202</f>
        <v>1.03982</v>
      </c>
      <c r="Q199" s="109">
        <f>'13c-beta'!T202</f>
        <v>1.03843</v>
      </c>
    </row>
    <row r="200" spans="1:17" x14ac:dyDescent="0.2">
      <c r="A200" s="111">
        <f>'13c-beta'!A203</f>
        <v>396</v>
      </c>
      <c r="B200" s="109">
        <f>'13c-beta'!E203</f>
        <v>1.0570200000000001</v>
      </c>
      <c r="C200" s="109">
        <f>'13c-beta'!F203</f>
        <v>1.0373399999999999</v>
      </c>
      <c r="D200" s="109">
        <f>'13c-beta'!G203</f>
        <v>1.0547899999999999</v>
      </c>
      <c r="E200" s="109">
        <f>'13c-beta'!H203</f>
        <v>1.0486200000000001</v>
      </c>
      <c r="F200" s="109">
        <f>'13c-beta'!I203</f>
        <v>1.04583</v>
      </c>
      <c r="G200" s="109">
        <f>'13c-beta'!J203</f>
        <v>1.04687</v>
      </c>
      <c r="H200" s="109">
        <f>'13c-beta'!K203</f>
        <v>1.04121</v>
      </c>
      <c r="I200" s="109">
        <f>'13c-beta'!L203</f>
        <v>1.0395000000000001</v>
      </c>
      <c r="J200" s="109">
        <f>'13c-beta'!M203</f>
        <v>1.03468</v>
      </c>
      <c r="K200" s="109">
        <f>'13c-beta'!N203</f>
        <v>1.0407200000000001</v>
      </c>
      <c r="L200" s="109">
        <f>'13c-beta'!O203</f>
        <v>1.0386299999999999</v>
      </c>
      <c r="M200" s="109">
        <f>'13c-beta'!P203</f>
        <v>1.03786</v>
      </c>
      <c r="N200" s="109">
        <f>'13c-beta'!Q203</f>
        <v>1.0387999999999999</v>
      </c>
      <c r="O200" s="109">
        <f>'13c-beta'!R203</f>
        <v>1.04545</v>
      </c>
      <c r="P200" s="103">
        <f>'13c-beta'!S203</f>
        <v>1.0396000000000001</v>
      </c>
      <c r="Q200" s="109">
        <f>'13c-beta'!T203</f>
        <v>1.0382499999999999</v>
      </c>
    </row>
    <row r="201" spans="1:17" x14ac:dyDescent="0.2">
      <c r="A201" s="111">
        <f>'13c-beta'!A204</f>
        <v>398</v>
      </c>
      <c r="B201" s="109">
        <f>'13c-beta'!E204</f>
        <v>1.05674</v>
      </c>
      <c r="C201" s="109">
        <f>'13c-beta'!F204</f>
        <v>1.0371699999999999</v>
      </c>
      <c r="D201" s="109">
        <f>'13c-beta'!G204</f>
        <v>1.0545100000000001</v>
      </c>
      <c r="E201" s="109">
        <f>'13c-beta'!H204</f>
        <v>1.04837</v>
      </c>
      <c r="F201" s="109">
        <f>'13c-beta'!I204</f>
        <v>1.04559</v>
      </c>
      <c r="G201" s="109">
        <f>'13c-beta'!J204</f>
        <v>1.0466200000000001</v>
      </c>
      <c r="H201" s="109">
        <f>'13c-beta'!K204</f>
        <v>1.0409900000000001</v>
      </c>
      <c r="I201" s="109">
        <f>'13c-beta'!L204</f>
        <v>1.0392999999999999</v>
      </c>
      <c r="J201" s="109">
        <f>'13c-beta'!M204</f>
        <v>1.03451</v>
      </c>
      <c r="K201" s="109">
        <f>'13c-beta'!N204</f>
        <v>1.0405199999999999</v>
      </c>
      <c r="L201" s="109">
        <f>'13c-beta'!O204</f>
        <v>1.03844</v>
      </c>
      <c r="M201" s="109">
        <f>'13c-beta'!P204</f>
        <v>1.0376700000000001</v>
      </c>
      <c r="N201" s="109">
        <f>'13c-beta'!Q204</f>
        <v>1.03861</v>
      </c>
      <c r="O201" s="109">
        <f>'13c-beta'!R204</f>
        <v>1.0451999999999999</v>
      </c>
      <c r="P201" s="103">
        <f>'13c-beta'!S204</f>
        <v>1.03938</v>
      </c>
      <c r="Q201" s="109">
        <f>'13c-beta'!T204</f>
        <v>1.03807</v>
      </c>
    </row>
    <row r="202" spans="1:17" x14ac:dyDescent="0.2">
      <c r="A202" s="111">
        <f>'13c-beta'!A205</f>
        <v>400</v>
      </c>
      <c r="B202" s="109">
        <f>'13c-beta'!E205</f>
        <v>1.05647</v>
      </c>
      <c r="C202" s="109">
        <f>'13c-beta'!F205</f>
        <v>1.0369999999999999</v>
      </c>
      <c r="D202" s="109">
        <f>'13c-beta'!G205</f>
        <v>1.0542499999999999</v>
      </c>
      <c r="E202" s="109">
        <f>'13c-beta'!H205</f>
        <v>1.0481199999999999</v>
      </c>
      <c r="F202" s="109">
        <f>'13c-beta'!I205</f>
        <v>1.0453399999999999</v>
      </c>
      <c r="G202" s="109">
        <f>'13c-beta'!J205</f>
        <v>1.0463800000000001</v>
      </c>
      <c r="H202" s="109">
        <f>'13c-beta'!K205</f>
        <v>1.04077</v>
      </c>
      <c r="I202" s="109">
        <f>'13c-beta'!L205</f>
        <v>1.0390999999999999</v>
      </c>
      <c r="J202" s="109">
        <f>'13c-beta'!M205</f>
        <v>1.0343500000000001</v>
      </c>
      <c r="K202" s="109">
        <f>'13c-beta'!N205</f>
        <v>1.0403199999999999</v>
      </c>
      <c r="L202" s="109">
        <f>'13c-beta'!O205</f>
        <v>1.0382499999999999</v>
      </c>
      <c r="M202" s="109">
        <f>'13c-beta'!P205</f>
        <v>1.03748</v>
      </c>
      <c r="N202" s="109">
        <f>'13c-beta'!Q205</f>
        <v>1.0384199999999999</v>
      </c>
      <c r="O202" s="109">
        <f>'13c-beta'!R205</f>
        <v>1.04495</v>
      </c>
      <c r="P202" s="103">
        <f>'13c-beta'!S205</f>
        <v>1.0391699999999999</v>
      </c>
      <c r="Q202" s="109">
        <f>'13c-beta'!T205</f>
        <v>1.0379</v>
      </c>
    </row>
    <row r="203" spans="1:17" x14ac:dyDescent="0.2">
      <c r="A203" s="111">
        <f>'13c-beta'!A206</f>
        <v>402</v>
      </c>
      <c r="B203" s="109">
        <f>'13c-beta'!E206</f>
        <v>1.05619</v>
      </c>
      <c r="C203" s="109">
        <f>'13c-beta'!F206</f>
        <v>1.0368299999999999</v>
      </c>
      <c r="D203" s="109">
        <f>'13c-beta'!G206</f>
        <v>1.0539799999999999</v>
      </c>
      <c r="E203" s="109">
        <f>'13c-beta'!H206</f>
        <v>1.0478700000000001</v>
      </c>
      <c r="F203" s="109">
        <f>'13c-beta'!I206</f>
        <v>1.0450999999999999</v>
      </c>
      <c r="G203" s="109">
        <f>'13c-beta'!J206</f>
        <v>1.04613</v>
      </c>
      <c r="H203" s="109">
        <f>'13c-beta'!K206</f>
        <v>1.0405599999999999</v>
      </c>
      <c r="I203" s="109">
        <f>'13c-beta'!L206</f>
        <v>1.03891</v>
      </c>
      <c r="J203" s="109">
        <f>'13c-beta'!M206</f>
        <v>1.0341800000000001</v>
      </c>
      <c r="K203" s="109">
        <f>'13c-beta'!N206</f>
        <v>1.0401199999999999</v>
      </c>
      <c r="L203" s="109">
        <f>'13c-beta'!O206</f>
        <v>1.03806</v>
      </c>
      <c r="M203" s="109">
        <f>'13c-beta'!P206</f>
        <v>1.0373000000000001</v>
      </c>
      <c r="N203" s="109">
        <f>'13c-beta'!Q206</f>
        <v>1.03823</v>
      </c>
      <c r="O203" s="109">
        <f>'13c-beta'!R206</f>
        <v>1.04471</v>
      </c>
      <c r="P203" s="103">
        <f>'13c-beta'!S206</f>
        <v>1.0389600000000001</v>
      </c>
      <c r="Q203" s="109">
        <f>'13c-beta'!T206</f>
        <v>1.03773</v>
      </c>
    </row>
    <row r="204" spans="1:17" x14ac:dyDescent="0.2">
      <c r="A204" s="111">
        <f>'13c-beta'!A207</f>
        <v>404</v>
      </c>
      <c r="B204" s="109">
        <f>'13c-beta'!E207</f>
        <v>1.0559099999999999</v>
      </c>
      <c r="C204" s="109">
        <f>'13c-beta'!F207</f>
        <v>1.0366599999999999</v>
      </c>
      <c r="D204" s="109">
        <f>'13c-beta'!G207</f>
        <v>1.0537099999999999</v>
      </c>
      <c r="E204" s="109">
        <f>'13c-beta'!H207</f>
        <v>1.04762</v>
      </c>
      <c r="F204" s="109">
        <f>'13c-beta'!I207</f>
        <v>1.04487</v>
      </c>
      <c r="G204" s="109">
        <f>'13c-beta'!J207</f>
        <v>1.04589</v>
      </c>
      <c r="H204" s="109">
        <f>'13c-beta'!K207</f>
        <v>1.0403500000000001</v>
      </c>
      <c r="I204" s="109">
        <f>'13c-beta'!L207</f>
        <v>1.0387200000000001</v>
      </c>
      <c r="J204" s="109">
        <f>'13c-beta'!M207</f>
        <v>1.0340100000000001</v>
      </c>
      <c r="K204" s="109">
        <f>'13c-beta'!N207</f>
        <v>1.03993</v>
      </c>
      <c r="L204" s="109">
        <f>'13c-beta'!O207</f>
        <v>1.0378799999999999</v>
      </c>
      <c r="M204" s="109">
        <f>'13c-beta'!P207</f>
        <v>1.03712</v>
      </c>
      <c r="N204" s="109">
        <f>'13c-beta'!Q207</f>
        <v>1.0380400000000001</v>
      </c>
      <c r="O204" s="109">
        <f>'13c-beta'!R207</f>
        <v>1.0444599999999999</v>
      </c>
      <c r="P204" s="103">
        <f>'13c-beta'!S207</f>
        <v>1.03874</v>
      </c>
      <c r="Q204" s="109">
        <f>'13c-beta'!T207</f>
        <v>1.03756</v>
      </c>
    </row>
    <row r="205" spans="1:17" x14ac:dyDescent="0.2">
      <c r="A205" s="111">
        <f>'13c-beta'!A208</f>
        <v>406</v>
      </c>
      <c r="B205" s="109">
        <f>'13c-beta'!E208</f>
        <v>1.0556399999999999</v>
      </c>
      <c r="C205" s="109">
        <f>'13c-beta'!F208</f>
        <v>1.0364899999999999</v>
      </c>
      <c r="D205" s="109">
        <f>'13c-beta'!G208</f>
        <v>1.05345</v>
      </c>
      <c r="E205" s="109">
        <f>'13c-beta'!H208</f>
        <v>1.0473699999999999</v>
      </c>
      <c r="F205" s="109">
        <f>'13c-beta'!I208</f>
        <v>1.0446299999999999</v>
      </c>
      <c r="G205" s="109">
        <f>'13c-beta'!J208</f>
        <v>1.04565</v>
      </c>
      <c r="H205" s="109">
        <f>'13c-beta'!K208</f>
        <v>1.0401400000000001</v>
      </c>
      <c r="I205" s="109">
        <f>'13c-beta'!L208</f>
        <v>1.03853</v>
      </c>
      <c r="J205" s="109">
        <f>'13c-beta'!M208</f>
        <v>1.0338499999999999</v>
      </c>
      <c r="K205" s="109">
        <f>'13c-beta'!N208</f>
        <v>1.03973</v>
      </c>
      <c r="L205" s="109">
        <f>'13c-beta'!O208</f>
        <v>1.03769</v>
      </c>
      <c r="M205" s="109">
        <f>'13c-beta'!P208</f>
        <v>1.0369299999999999</v>
      </c>
      <c r="N205" s="109">
        <f>'13c-beta'!Q208</f>
        <v>1.03786</v>
      </c>
      <c r="O205" s="109">
        <f>'13c-beta'!R208</f>
        <v>1.0442199999999999</v>
      </c>
      <c r="P205" s="103">
        <f>'13c-beta'!S208</f>
        <v>1.03853</v>
      </c>
      <c r="Q205" s="109">
        <f>'13c-beta'!T208</f>
        <v>1.03739</v>
      </c>
    </row>
    <row r="206" spans="1:17" x14ac:dyDescent="0.2">
      <c r="A206" s="111">
        <f>'13c-beta'!A209</f>
        <v>408</v>
      </c>
      <c r="B206" s="109">
        <f>'13c-beta'!E209</f>
        <v>1.0553699999999999</v>
      </c>
      <c r="C206" s="109">
        <f>'13c-beta'!F209</f>
        <v>1.03633</v>
      </c>
      <c r="D206" s="109">
        <f>'13c-beta'!G209</f>
        <v>1.0531900000000001</v>
      </c>
      <c r="E206" s="109">
        <f>'13c-beta'!H209</f>
        <v>1.0471299999999999</v>
      </c>
      <c r="F206" s="109">
        <f>'13c-beta'!I209</f>
        <v>1.0444</v>
      </c>
      <c r="G206" s="109">
        <f>'13c-beta'!J209</f>
        <v>1.04541</v>
      </c>
      <c r="H206" s="109">
        <f>'13c-beta'!K209</f>
        <v>1.03993</v>
      </c>
      <c r="I206" s="109">
        <f>'13c-beta'!L209</f>
        <v>1.03834</v>
      </c>
      <c r="J206" s="109">
        <f>'13c-beta'!M209</f>
        <v>1.03369</v>
      </c>
      <c r="K206" s="109">
        <f>'13c-beta'!N209</f>
        <v>1.0395399999999999</v>
      </c>
      <c r="L206" s="109">
        <f>'13c-beta'!O209</f>
        <v>1.0375099999999999</v>
      </c>
      <c r="M206" s="109">
        <f>'13c-beta'!P209</f>
        <v>1.0367500000000001</v>
      </c>
      <c r="N206" s="109">
        <f>'13c-beta'!Q209</f>
        <v>1.0376700000000001</v>
      </c>
      <c r="O206" s="109">
        <f>'13c-beta'!R209</f>
        <v>1.0439799999999999</v>
      </c>
      <c r="P206" s="103">
        <f>'13c-beta'!S209</f>
        <v>1.03833</v>
      </c>
      <c r="Q206" s="109">
        <f>'13c-beta'!T209</f>
        <v>1.03722</v>
      </c>
    </row>
    <row r="207" spans="1:17" x14ac:dyDescent="0.2">
      <c r="A207" s="111">
        <f>'13c-beta'!A210</f>
        <v>410</v>
      </c>
      <c r="B207" s="109">
        <f>'13c-beta'!E210</f>
        <v>1.0550999999999999</v>
      </c>
      <c r="C207" s="109">
        <f>'13c-beta'!F210</f>
        <v>1.03616</v>
      </c>
      <c r="D207" s="109">
        <f>'13c-beta'!G210</f>
        <v>1.0529299999999999</v>
      </c>
      <c r="E207" s="109">
        <f>'13c-beta'!H210</f>
        <v>1.0468900000000001</v>
      </c>
      <c r="F207" s="109">
        <f>'13c-beta'!I210</f>
        <v>1.04416</v>
      </c>
      <c r="G207" s="109">
        <f>'13c-beta'!J210</f>
        <v>1.04518</v>
      </c>
      <c r="H207" s="109">
        <f>'13c-beta'!K210</f>
        <v>1.03972</v>
      </c>
      <c r="I207" s="109">
        <f>'13c-beta'!L210</f>
        <v>1.0381499999999999</v>
      </c>
      <c r="J207" s="109">
        <f>'13c-beta'!M210</f>
        <v>1.03352</v>
      </c>
      <c r="K207" s="109">
        <f>'13c-beta'!N210</f>
        <v>1.0393399999999999</v>
      </c>
      <c r="L207" s="109">
        <f>'13c-beta'!O210</f>
        <v>1.03732</v>
      </c>
      <c r="M207" s="109">
        <f>'13c-beta'!P210</f>
        <v>1.03657</v>
      </c>
      <c r="N207" s="109">
        <f>'13c-beta'!Q210</f>
        <v>1.03749</v>
      </c>
      <c r="O207" s="109">
        <f>'13c-beta'!R210</f>
        <v>1.0437399999999999</v>
      </c>
      <c r="P207" s="103">
        <f>'13c-beta'!S210</f>
        <v>1.0381199999999999</v>
      </c>
      <c r="Q207" s="109">
        <f>'13c-beta'!T210</f>
        <v>1.03705</v>
      </c>
    </row>
    <row r="208" spans="1:17" x14ac:dyDescent="0.2">
      <c r="A208" s="111">
        <f>'13c-beta'!A211</f>
        <v>412</v>
      </c>
      <c r="B208" s="109">
        <f>'13c-beta'!E211</f>
        <v>1.0548299999999999</v>
      </c>
      <c r="C208" s="109">
        <f>'13c-beta'!F211</f>
        <v>1.036</v>
      </c>
      <c r="D208" s="109">
        <f>'13c-beta'!G211</f>
        <v>1.05267</v>
      </c>
      <c r="E208" s="109">
        <f>'13c-beta'!H211</f>
        <v>1.0466500000000001</v>
      </c>
      <c r="F208" s="109">
        <f>'13c-beta'!I211</f>
        <v>1.04393</v>
      </c>
      <c r="G208" s="109">
        <f>'13c-beta'!J211</f>
        <v>1.04494</v>
      </c>
      <c r="H208" s="109">
        <f>'13c-beta'!K211</f>
        <v>1.0395099999999999</v>
      </c>
      <c r="I208" s="109">
        <f>'13c-beta'!L211</f>
        <v>1.03796</v>
      </c>
      <c r="J208" s="109">
        <f>'13c-beta'!M211</f>
        <v>1.0333600000000001</v>
      </c>
      <c r="K208" s="109">
        <f>'13c-beta'!N211</f>
        <v>1.03915</v>
      </c>
      <c r="L208" s="109">
        <f>'13c-beta'!O211</f>
        <v>1.03714</v>
      </c>
      <c r="M208" s="109">
        <f>'13c-beta'!P211</f>
        <v>1.0364</v>
      </c>
      <c r="N208" s="109">
        <f>'13c-beta'!Q211</f>
        <v>1.03731</v>
      </c>
      <c r="O208" s="109">
        <f>'13c-beta'!R211</f>
        <v>1.0435000000000001</v>
      </c>
      <c r="P208" s="103">
        <f>'13c-beta'!S211</f>
        <v>1.0379100000000001</v>
      </c>
      <c r="Q208" s="109">
        <f>'13c-beta'!T211</f>
        <v>1.03688</v>
      </c>
    </row>
    <row r="209" spans="1:17" x14ac:dyDescent="0.2">
      <c r="A209" s="111">
        <f>'13c-beta'!A212</f>
        <v>414</v>
      </c>
      <c r="B209" s="109">
        <f>'13c-beta'!E212</f>
        <v>1.05457</v>
      </c>
      <c r="C209" s="109">
        <f>'13c-beta'!F212</f>
        <v>1.03583</v>
      </c>
      <c r="D209" s="109">
        <f>'13c-beta'!G212</f>
        <v>1.0524100000000001</v>
      </c>
      <c r="E209" s="109">
        <f>'13c-beta'!H212</f>
        <v>1.0464100000000001</v>
      </c>
      <c r="F209" s="109">
        <f>'13c-beta'!I212</f>
        <v>1.0437000000000001</v>
      </c>
      <c r="G209" s="109">
        <f>'13c-beta'!J212</f>
        <v>1.04471</v>
      </c>
      <c r="H209" s="109">
        <f>'13c-beta'!K212</f>
        <v>1.03931</v>
      </c>
      <c r="I209" s="109">
        <f>'13c-beta'!L212</f>
        <v>1.0377799999999999</v>
      </c>
      <c r="J209" s="109">
        <f>'13c-beta'!M212</f>
        <v>1.0331999999999999</v>
      </c>
      <c r="K209" s="109">
        <f>'13c-beta'!N212</f>
        <v>1.0389600000000001</v>
      </c>
      <c r="L209" s="109">
        <f>'13c-beta'!O212</f>
        <v>1.0369600000000001</v>
      </c>
      <c r="M209" s="109">
        <f>'13c-beta'!P212</f>
        <v>1.0362199999999999</v>
      </c>
      <c r="N209" s="109">
        <f>'13c-beta'!Q212</f>
        <v>1.03712</v>
      </c>
      <c r="O209" s="109">
        <f>'13c-beta'!R212</f>
        <v>1.0432699999999999</v>
      </c>
      <c r="P209" s="103">
        <f>'13c-beta'!S212</f>
        <v>1.0377099999999999</v>
      </c>
      <c r="Q209" s="109">
        <f>'13c-beta'!T212</f>
        <v>1.0367200000000001</v>
      </c>
    </row>
    <row r="210" spans="1:17" x14ac:dyDescent="0.2">
      <c r="A210" s="111">
        <f>'13c-beta'!A213</f>
        <v>416</v>
      </c>
      <c r="B210" s="109">
        <f>'13c-beta'!E213</f>
        <v>1.0543100000000001</v>
      </c>
      <c r="C210" s="109">
        <f>'13c-beta'!F213</f>
        <v>1.0356700000000001</v>
      </c>
      <c r="D210" s="109">
        <f>'13c-beta'!G213</f>
        <v>1.05216</v>
      </c>
      <c r="E210" s="109">
        <f>'13c-beta'!H213</f>
        <v>1.04617</v>
      </c>
      <c r="F210" s="109">
        <f>'13c-beta'!I213</f>
        <v>1.04348</v>
      </c>
      <c r="G210" s="109">
        <f>'13c-beta'!J213</f>
        <v>1.0444800000000001</v>
      </c>
      <c r="H210" s="109">
        <f>'13c-beta'!K213</f>
        <v>1.03911</v>
      </c>
      <c r="I210" s="109">
        <f>'13c-beta'!L213</f>
        <v>1.03759</v>
      </c>
      <c r="J210" s="109">
        <f>'13c-beta'!M213</f>
        <v>1.03305</v>
      </c>
      <c r="K210" s="109">
        <f>'13c-beta'!N213</f>
        <v>1.03877</v>
      </c>
      <c r="L210" s="109">
        <f>'13c-beta'!O213</f>
        <v>1.03678</v>
      </c>
      <c r="M210" s="109">
        <f>'13c-beta'!P213</f>
        <v>1.0360400000000001</v>
      </c>
      <c r="N210" s="109">
        <f>'13c-beta'!Q213</f>
        <v>1.03694</v>
      </c>
      <c r="O210" s="109">
        <f>'13c-beta'!R213</f>
        <v>1.0430299999999999</v>
      </c>
      <c r="P210" s="103">
        <f>'13c-beta'!S213</f>
        <v>1.0375099999999999</v>
      </c>
      <c r="Q210" s="109">
        <f>'13c-beta'!T213</f>
        <v>1.0365500000000001</v>
      </c>
    </row>
    <row r="211" spans="1:17" x14ac:dyDescent="0.2">
      <c r="A211" s="111">
        <f>'13c-beta'!A214</f>
        <v>418</v>
      </c>
      <c r="B211" s="109">
        <f>'13c-beta'!E214</f>
        <v>1.0540499999999999</v>
      </c>
      <c r="C211" s="109">
        <f>'13c-beta'!F214</f>
        <v>1.0355099999999999</v>
      </c>
      <c r="D211" s="109">
        <f>'13c-beta'!G214</f>
        <v>1.0519099999999999</v>
      </c>
      <c r="E211" s="109">
        <f>'13c-beta'!H214</f>
        <v>1.04593</v>
      </c>
      <c r="F211" s="109">
        <f>'13c-beta'!I214</f>
        <v>1.04325</v>
      </c>
      <c r="G211" s="109">
        <f>'13c-beta'!J214</f>
        <v>1.0442499999999999</v>
      </c>
      <c r="H211" s="109">
        <f>'13c-beta'!K214</f>
        <v>1.0388999999999999</v>
      </c>
      <c r="I211" s="109">
        <f>'13c-beta'!L214</f>
        <v>1.0374099999999999</v>
      </c>
      <c r="J211" s="109">
        <f>'13c-beta'!M214</f>
        <v>1.0328900000000001</v>
      </c>
      <c r="K211" s="109">
        <f>'13c-beta'!N214</f>
        <v>1.0385899999999999</v>
      </c>
      <c r="L211" s="109">
        <f>'13c-beta'!O214</f>
        <v>1.0366</v>
      </c>
      <c r="M211" s="109">
        <f>'13c-beta'!P214</f>
        <v>1.0358700000000001</v>
      </c>
      <c r="N211" s="109">
        <f>'13c-beta'!Q214</f>
        <v>1.03677</v>
      </c>
      <c r="O211" s="109">
        <f>'13c-beta'!R214</f>
        <v>1.0427999999999999</v>
      </c>
      <c r="P211" s="103">
        <f>'13c-beta'!S214</f>
        <v>1.03731</v>
      </c>
      <c r="Q211" s="109">
        <f>'13c-beta'!T214</f>
        <v>1.0363899999999999</v>
      </c>
    </row>
    <row r="212" spans="1:17" x14ac:dyDescent="0.2">
      <c r="A212" s="111">
        <f>'13c-beta'!A215</f>
        <v>420</v>
      </c>
      <c r="B212" s="109">
        <f>'13c-beta'!E215</f>
        <v>1.05379</v>
      </c>
      <c r="C212" s="109">
        <f>'13c-beta'!F215</f>
        <v>1.03535</v>
      </c>
      <c r="D212" s="109">
        <f>'13c-beta'!G215</f>
        <v>1.05165</v>
      </c>
      <c r="E212" s="109">
        <f>'13c-beta'!H215</f>
        <v>1.0457000000000001</v>
      </c>
      <c r="F212" s="109">
        <f>'13c-beta'!I215</f>
        <v>1.0430299999999999</v>
      </c>
      <c r="G212" s="109">
        <f>'13c-beta'!J215</f>
        <v>1.0440199999999999</v>
      </c>
      <c r="H212" s="109">
        <f>'13c-beta'!K215</f>
        <v>1.03871</v>
      </c>
      <c r="I212" s="109">
        <f>'13c-beta'!L215</f>
        <v>1.0372300000000001</v>
      </c>
      <c r="J212" s="109">
        <f>'13c-beta'!M215</f>
        <v>1.0327299999999999</v>
      </c>
      <c r="K212" s="109">
        <f>'13c-beta'!N215</f>
        <v>1.0384</v>
      </c>
      <c r="L212" s="109">
        <f>'13c-beta'!O215</f>
        <v>1.03643</v>
      </c>
      <c r="M212" s="109">
        <f>'13c-beta'!P215</f>
        <v>1.0357000000000001</v>
      </c>
      <c r="N212" s="109">
        <f>'13c-beta'!Q215</f>
        <v>1.0365899999999999</v>
      </c>
      <c r="O212" s="109">
        <f>'13c-beta'!R215</f>
        <v>1.04257</v>
      </c>
      <c r="P212" s="103">
        <f>'13c-beta'!S215</f>
        <v>1.03711</v>
      </c>
      <c r="Q212" s="109">
        <f>'13c-beta'!T215</f>
        <v>1.03623</v>
      </c>
    </row>
    <row r="213" spans="1:17" x14ac:dyDescent="0.2">
      <c r="A213" s="111">
        <f>'13c-beta'!A216</f>
        <v>422</v>
      </c>
      <c r="B213" s="109">
        <f>'13c-beta'!E216</f>
        <v>1.0535300000000001</v>
      </c>
      <c r="C213" s="109">
        <f>'13c-beta'!F216</f>
        <v>1.0351900000000001</v>
      </c>
      <c r="D213" s="109">
        <f>'13c-beta'!G216</f>
        <v>1.05141</v>
      </c>
      <c r="E213" s="109">
        <f>'13c-beta'!H216</f>
        <v>1.0454699999999999</v>
      </c>
      <c r="F213" s="109">
        <f>'13c-beta'!I216</f>
        <v>1.04281</v>
      </c>
      <c r="G213" s="109">
        <f>'13c-beta'!J216</f>
        <v>1.0438000000000001</v>
      </c>
      <c r="H213" s="109">
        <f>'13c-beta'!K216</f>
        <v>1.03851</v>
      </c>
      <c r="I213" s="109">
        <f>'13c-beta'!L216</f>
        <v>1.03705</v>
      </c>
      <c r="J213" s="109">
        <f>'13c-beta'!M216</f>
        <v>1.0325800000000001</v>
      </c>
      <c r="K213" s="109">
        <f>'13c-beta'!N216</f>
        <v>1.0382100000000001</v>
      </c>
      <c r="L213" s="109">
        <f>'13c-beta'!O216</f>
        <v>1.0362499999999999</v>
      </c>
      <c r="M213" s="109">
        <f>'13c-beta'!P216</f>
        <v>1.0355300000000001</v>
      </c>
      <c r="N213" s="109">
        <f>'13c-beta'!Q216</f>
        <v>1.0364100000000001</v>
      </c>
      <c r="O213" s="109">
        <f>'13c-beta'!R216</f>
        <v>1.0423500000000001</v>
      </c>
      <c r="P213" s="103">
        <f>'13c-beta'!S216</f>
        <v>1.03691</v>
      </c>
      <c r="Q213" s="109">
        <f>'13c-beta'!T216</f>
        <v>1.03607</v>
      </c>
    </row>
    <row r="214" spans="1:17" x14ac:dyDescent="0.2">
      <c r="A214" s="111">
        <f>'13c-beta'!A217</f>
        <v>424</v>
      </c>
      <c r="B214" s="109">
        <f>'13c-beta'!E217</f>
        <v>1.0532699999999999</v>
      </c>
      <c r="C214" s="109">
        <f>'13c-beta'!F217</f>
        <v>1.0350299999999999</v>
      </c>
      <c r="D214" s="109">
        <f>'13c-beta'!G217</f>
        <v>1.0511600000000001</v>
      </c>
      <c r="E214" s="109">
        <f>'13c-beta'!H217</f>
        <v>1.0452399999999999</v>
      </c>
      <c r="F214" s="109">
        <f>'13c-beta'!I217</f>
        <v>1.0425899999999999</v>
      </c>
      <c r="G214" s="109">
        <f>'13c-beta'!J217</f>
        <v>1.0435700000000001</v>
      </c>
      <c r="H214" s="109">
        <f>'13c-beta'!K217</f>
        <v>1.0383100000000001</v>
      </c>
      <c r="I214" s="109">
        <f>'13c-beta'!L217</f>
        <v>1.03687</v>
      </c>
      <c r="J214" s="109">
        <f>'13c-beta'!M217</f>
        <v>1.0324199999999999</v>
      </c>
      <c r="K214" s="109">
        <f>'13c-beta'!N217</f>
        <v>1.03803</v>
      </c>
      <c r="L214" s="109">
        <f>'13c-beta'!O217</f>
        <v>1.0360799999999999</v>
      </c>
      <c r="M214" s="109">
        <f>'13c-beta'!P217</f>
        <v>1.0353600000000001</v>
      </c>
      <c r="N214" s="109">
        <f>'13c-beta'!Q217</f>
        <v>1.03624</v>
      </c>
      <c r="O214" s="109">
        <f>'13c-beta'!R217</f>
        <v>1.0421199999999999</v>
      </c>
      <c r="P214" s="103">
        <f>'13c-beta'!S217</f>
        <v>1.03671</v>
      </c>
      <c r="Q214" s="109">
        <f>'13c-beta'!T217</f>
        <v>1.0359100000000001</v>
      </c>
    </row>
    <row r="215" spans="1:17" x14ac:dyDescent="0.2">
      <c r="A215" s="111">
        <f>'13c-beta'!A218</f>
        <v>426</v>
      </c>
      <c r="B215" s="109">
        <f>'13c-beta'!E218</f>
        <v>1.0530200000000001</v>
      </c>
      <c r="C215" s="109">
        <f>'13c-beta'!F218</f>
        <v>1.03488</v>
      </c>
      <c r="D215" s="109">
        <f>'13c-beta'!G218</f>
        <v>1.05091</v>
      </c>
      <c r="E215" s="109">
        <f>'13c-beta'!H218</f>
        <v>1.04501</v>
      </c>
      <c r="F215" s="109">
        <f>'13c-beta'!I218</f>
        <v>1.04237</v>
      </c>
      <c r="G215" s="109">
        <f>'13c-beta'!J218</f>
        <v>1.04335</v>
      </c>
      <c r="H215" s="109">
        <f>'13c-beta'!K218</f>
        <v>1.0381100000000001</v>
      </c>
      <c r="I215" s="109">
        <f>'13c-beta'!L218</f>
        <v>1.0366899999999999</v>
      </c>
      <c r="J215" s="109">
        <f>'13c-beta'!M218</f>
        <v>1.03227</v>
      </c>
      <c r="K215" s="109">
        <f>'13c-beta'!N218</f>
        <v>1.0378499999999999</v>
      </c>
      <c r="L215" s="109">
        <f>'13c-beta'!O218</f>
        <v>1.0359100000000001</v>
      </c>
      <c r="M215" s="109">
        <f>'13c-beta'!P218</f>
        <v>1.0351900000000001</v>
      </c>
      <c r="N215" s="109">
        <f>'13c-beta'!Q218</f>
        <v>1.03606</v>
      </c>
      <c r="O215" s="109">
        <f>'13c-beta'!R218</f>
        <v>1.04189</v>
      </c>
      <c r="P215" s="103">
        <f>'13c-beta'!S218</f>
        <v>1.0365200000000001</v>
      </c>
      <c r="Q215" s="109">
        <f>'13c-beta'!T218</f>
        <v>1.0357499999999999</v>
      </c>
    </row>
    <row r="216" spans="1:17" x14ac:dyDescent="0.2">
      <c r="A216" s="111">
        <f>'13c-beta'!A219</f>
        <v>428</v>
      </c>
      <c r="B216" s="109">
        <f>'13c-beta'!E219</f>
        <v>1.05277</v>
      </c>
      <c r="C216" s="109">
        <f>'13c-beta'!F219</f>
        <v>1.0347200000000001</v>
      </c>
      <c r="D216" s="109">
        <f>'13c-beta'!G219</f>
        <v>1.05067</v>
      </c>
      <c r="E216" s="109">
        <f>'13c-beta'!H219</f>
        <v>1.0447900000000001</v>
      </c>
      <c r="F216" s="109">
        <f>'13c-beta'!I219</f>
        <v>1.0421499999999999</v>
      </c>
      <c r="G216" s="109">
        <f>'13c-beta'!J219</f>
        <v>1.0431299999999999</v>
      </c>
      <c r="H216" s="109">
        <f>'13c-beta'!K219</f>
        <v>1.03792</v>
      </c>
      <c r="I216" s="109">
        <f>'13c-beta'!L219</f>
        <v>1.03651</v>
      </c>
      <c r="J216" s="109">
        <f>'13c-beta'!M219</f>
        <v>1.0321199999999999</v>
      </c>
      <c r="K216" s="109">
        <f>'13c-beta'!N219</f>
        <v>1.0376700000000001</v>
      </c>
      <c r="L216" s="109">
        <f>'13c-beta'!O219</f>
        <v>1.03573</v>
      </c>
      <c r="M216" s="109">
        <f>'13c-beta'!P219</f>
        <v>1.0350200000000001</v>
      </c>
      <c r="N216" s="109">
        <f>'13c-beta'!Q219</f>
        <v>1.03589</v>
      </c>
      <c r="O216" s="109">
        <f>'13c-beta'!R219</f>
        <v>1.0416700000000001</v>
      </c>
      <c r="P216" s="103">
        <f>'13c-beta'!S219</f>
        <v>1.03633</v>
      </c>
      <c r="Q216" s="109">
        <f>'13c-beta'!T219</f>
        <v>1.03559</v>
      </c>
    </row>
    <row r="217" spans="1:17" x14ac:dyDescent="0.2">
      <c r="A217" s="111">
        <f>'13c-beta'!A220</f>
        <v>430</v>
      </c>
      <c r="B217" s="109">
        <f>'13c-beta'!E220</f>
        <v>1.0525199999999999</v>
      </c>
      <c r="C217" s="109">
        <f>'13c-beta'!F220</f>
        <v>1.03457</v>
      </c>
      <c r="D217" s="109">
        <f>'13c-beta'!G220</f>
        <v>1.05043</v>
      </c>
      <c r="E217" s="109">
        <f>'13c-beta'!H220</f>
        <v>1.0445599999999999</v>
      </c>
      <c r="F217" s="109">
        <f>'13c-beta'!I220</f>
        <v>1.0419400000000001</v>
      </c>
      <c r="G217" s="109">
        <f>'13c-beta'!J220</f>
        <v>1.04291</v>
      </c>
      <c r="H217" s="109">
        <f>'13c-beta'!K220</f>
        <v>1.03773</v>
      </c>
      <c r="I217" s="109">
        <f>'13c-beta'!L220</f>
        <v>1.03634</v>
      </c>
      <c r="J217" s="109">
        <f>'13c-beta'!M220</f>
        <v>1.0319700000000001</v>
      </c>
      <c r="K217" s="109">
        <f>'13c-beta'!N220</f>
        <v>1.03749</v>
      </c>
      <c r="L217" s="109">
        <f>'13c-beta'!O220</f>
        <v>1.03556</v>
      </c>
      <c r="M217" s="109">
        <f>'13c-beta'!P220</f>
        <v>1.03485</v>
      </c>
      <c r="N217" s="109">
        <f>'13c-beta'!Q220</f>
        <v>1.03572</v>
      </c>
      <c r="O217" s="109">
        <f>'13c-beta'!R220</f>
        <v>1.04145</v>
      </c>
      <c r="P217" s="103">
        <f>'13c-beta'!S220</f>
        <v>1.03613</v>
      </c>
      <c r="Q217" s="109">
        <f>'13c-beta'!T220</f>
        <v>1.0354300000000001</v>
      </c>
    </row>
    <row r="218" spans="1:17" x14ac:dyDescent="0.2">
      <c r="A218" s="111">
        <f>'13c-beta'!A221</f>
        <v>432</v>
      </c>
      <c r="B218" s="109">
        <f>'13c-beta'!E221</f>
        <v>1.05227</v>
      </c>
      <c r="C218" s="109">
        <f>'13c-beta'!F221</f>
        <v>1.0344100000000001</v>
      </c>
      <c r="D218" s="109">
        <f>'13c-beta'!G221</f>
        <v>1.05019</v>
      </c>
      <c r="E218" s="109">
        <f>'13c-beta'!H221</f>
        <v>1.04434</v>
      </c>
      <c r="F218" s="109">
        <f>'13c-beta'!I221</f>
        <v>1.04172</v>
      </c>
      <c r="G218" s="109">
        <f>'13c-beta'!J221</f>
        <v>1.0427</v>
      </c>
      <c r="H218" s="109">
        <f>'13c-beta'!K221</f>
        <v>1.0375399999999999</v>
      </c>
      <c r="I218" s="109">
        <f>'13c-beta'!L221</f>
        <v>1.03616</v>
      </c>
      <c r="J218" s="109">
        <f>'13c-beta'!M221</f>
        <v>1.03182</v>
      </c>
      <c r="K218" s="109">
        <f>'13c-beta'!N221</f>
        <v>1.03731</v>
      </c>
      <c r="L218" s="109">
        <f>'13c-beta'!O221</f>
        <v>1.0354000000000001</v>
      </c>
      <c r="M218" s="109">
        <f>'13c-beta'!P221</f>
        <v>1.0346900000000001</v>
      </c>
      <c r="N218" s="109">
        <f>'13c-beta'!Q221</f>
        <v>1.03555</v>
      </c>
      <c r="O218" s="109">
        <f>'13c-beta'!R221</f>
        <v>1.0412300000000001</v>
      </c>
      <c r="P218" s="103">
        <f>'13c-beta'!S221</f>
        <v>1.0359400000000001</v>
      </c>
      <c r="Q218" s="109">
        <f>'13c-beta'!T221</f>
        <v>1.03528</v>
      </c>
    </row>
    <row r="219" spans="1:17" x14ac:dyDescent="0.2">
      <c r="A219" s="111">
        <f>'13c-beta'!A222</f>
        <v>434</v>
      </c>
      <c r="B219" s="109">
        <f>'13c-beta'!E222</f>
        <v>1.05202</v>
      </c>
      <c r="C219" s="109">
        <f>'13c-beta'!F222</f>
        <v>1.03426</v>
      </c>
      <c r="D219" s="109">
        <f>'13c-beta'!G222</f>
        <v>1.0499499999999999</v>
      </c>
      <c r="E219" s="109">
        <f>'13c-beta'!H222</f>
        <v>1.0441199999999999</v>
      </c>
      <c r="F219" s="109">
        <f>'13c-beta'!I222</f>
        <v>1.0415099999999999</v>
      </c>
      <c r="G219" s="109">
        <f>'13c-beta'!J222</f>
        <v>1.0424800000000001</v>
      </c>
      <c r="H219" s="109">
        <f>'13c-beta'!K222</f>
        <v>1.03735</v>
      </c>
      <c r="I219" s="109">
        <f>'13c-beta'!L222</f>
        <v>1.03599</v>
      </c>
      <c r="J219" s="109">
        <f>'13c-beta'!M222</f>
        <v>1.0316700000000001</v>
      </c>
      <c r="K219" s="109">
        <f>'13c-beta'!N222</f>
        <v>1.0371300000000001</v>
      </c>
      <c r="L219" s="109">
        <f>'13c-beta'!O222</f>
        <v>1.0352300000000001</v>
      </c>
      <c r="M219" s="109">
        <f>'13c-beta'!P222</f>
        <v>1.0345200000000001</v>
      </c>
      <c r="N219" s="109">
        <f>'13c-beta'!Q222</f>
        <v>1.03538</v>
      </c>
      <c r="O219" s="109">
        <f>'13c-beta'!R222</f>
        <v>1.04101</v>
      </c>
      <c r="P219" s="103">
        <f>'13c-beta'!S222</f>
        <v>1.03576</v>
      </c>
      <c r="Q219" s="109">
        <f>'13c-beta'!T222</f>
        <v>1.03512</v>
      </c>
    </row>
    <row r="220" spans="1:17" x14ac:dyDescent="0.2">
      <c r="A220" s="111">
        <f>'13c-beta'!A223</f>
        <v>436</v>
      </c>
      <c r="B220" s="109">
        <f>'13c-beta'!E223</f>
        <v>1.0517700000000001</v>
      </c>
      <c r="C220" s="109">
        <f>'13c-beta'!F223</f>
        <v>1.0341100000000001</v>
      </c>
      <c r="D220" s="109">
        <f>'13c-beta'!G223</f>
        <v>1.0497099999999999</v>
      </c>
      <c r="E220" s="109">
        <f>'13c-beta'!H223</f>
        <v>1.0439000000000001</v>
      </c>
      <c r="F220" s="109">
        <f>'13c-beta'!I223</f>
        <v>1.0412999999999999</v>
      </c>
      <c r="G220" s="109">
        <f>'13c-beta'!J223</f>
        <v>1.04227</v>
      </c>
      <c r="H220" s="109">
        <f>'13c-beta'!K223</f>
        <v>1.0371600000000001</v>
      </c>
      <c r="I220" s="109">
        <f>'13c-beta'!L223</f>
        <v>1.03582</v>
      </c>
      <c r="J220" s="109">
        <f>'13c-beta'!M223</f>
        <v>1.03152</v>
      </c>
      <c r="K220" s="109">
        <f>'13c-beta'!N223</f>
        <v>1.0369600000000001</v>
      </c>
      <c r="L220" s="109">
        <f>'13c-beta'!O223</f>
        <v>1.0350600000000001</v>
      </c>
      <c r="M220" s="109">
        <f>'13c-beta'!P223</f>
        <v>1.0343599999999999</v>
      </c>
      <c r="N220" s="109">
        <f>'13c-beta'!Q223</f>
        <v>1.03522</v>
      </c>
      <c r="O220" s="109">
        <f>'13c-beta'!R223</f>
        <v>1.0407999999999999</v>
      </c>
      <c r="P220" s="103">
        <f>'13c-beta'!S223</f>
        <v>1.0355700000000001</v>
      </c>
      <c r="Q220" s="109">
        <f>'13c-beta'!T223</f>
        <v>1.0349699999999999</v>
      </c>
    </row>
    <row r="221" spans="1:17" x14ac:dyDescent="0.2">
      <c r="A221" s="111">
        <f>'13c-beta'!A224</f>
        <v>438</v>
      </c>
      <c r="B221" s="109">
        <f>'13c-beta'!E224</f>
        <v>1.0515300000000001</v>
      </c>
      <c r="C221" s="109">
        <f>'13c-beta'!F224</f>
        <v>1.03396</v>
      </c>
      <c r="D221" s="109">
        <f>'13c-beta'!G224</f>
        <v>1.04948</v>
      </c>
      <c r="E221" s="109">
        <f>'13c-beta'!H224</f>
        <v>1.0436799999999999</v>
      </c>
      <c r="F221" s="109">
        <f>'13c-beta'!I224</f>
        <v>1.0410900000000001</v>
      </c>
      <c r="G221" s="109">
        <f>'13c-beta'!J224</f>
        <v>1.0420499999999999</v>
      </c>
      <c r="H221" s="109">
        <f>'13c-beta'!K224</f>
        <v>1.0369699999999999</v>
      </c>
      <c r="I221" s="109">
        <f>'13c-beta'!L224</f>
        <v>1.03565</v>
      </c>
      <c r="J221" s="109">
        <f>'13c-beta'!M224</f>
        <v>1.03138</v>
      </c>
      <c r="K221" s="109">
        <f>'13c-beta'!N224</f>
        <v>1.03678</v>
      </c>
      <c r="L221" s="109">
        <f>'13c-beta'!O224</f>
        <v>1.0348999999999999</v>
      </c>
      <c r="M221" s="109">
        <f>'13c-beta'!P224</f>
        <v>1.0342</v>
      </c>
      <c r="N221" s="109">
        <f>'13c-beta'!Q224</f>
        <v>1.03505</v>
      </c>
      <c r="O221" s="109">
        <f>'13c-beta'!R224</f>
        <v>1.0405800000000001</v>
      </c>
      <c r="P221" s="103">
        <f>'13c-beta'!S224</f>
        <v>1.03538</v>
      </c>
      <c r="Q221" s="109">
        <f>'13c-beta'!T224</f>
        <v>1.03481</v>
      </c>
    </row>
    <row r="222" spans="1:17" x14ac:dyDescent="0.2">
      <c r="A222" s="111">
        <f>'13c-beta'!A225</f>
        <v>440</v>
      </c>
      <c r="B222" s="109">
        <f>'13c-beta'!E225</f>
        <v>1.0512900000000001</v>
      </c>
      <c r="C222" s="109">
        <f>'13c-beta'!F225</f>
        <v>1.0338099999999999</v>
      </c>
      <c r="D222" s="109">
        <f>'13c-beta'!G225</f>
        <v>1.04924</v>
      </c>
      <c r="E222" s="109">
        <f>'13c-beta'!H225</f>
        <v>1.0434600000000001</v>
      </c>
      <c r="F222" s="109">
        <f>'13c-beta'!I225</f>
        <v>1.04088</v>
      </c>
      <c r="G222" s="109">
        <f>'13c-beta'!J225</f>
        <v>1.0418400000000001</v>
      </c>
      <c r="H222" s="109">
        <f>'13c-beta'!K225</f>
        <v>1.0367900000000001</v>
      </c>
      <c r="I222" s="109">
        <f>'13c-beta'!L225</f>
        <v>1.03548</v>
      </c>
      <c r="J222" s="109">
        <f>'13c-beta'!M225</f>
        <v>1.0312300000000001</v>
      </c>
      <c r="K222" s="109">
        <f>'13c-beta'!N225</f>
        <v>1.03661</v>
      </c>
      <c r="L222" s="109">
        <f>'13c-beta'!O225</f>
        <v>1.0347299999999999</v>
      </c>
      <c r="M222" s="109">
        <f>'13c-beta'!P225</f>
        <v>1.0340400000000001</v>
      </c>
      <c r="N222" s="109">
        <f>'13c-beta'!Q225</f>
        <v>1.03488</v>
      </c>
      <c r="O222" s="109">
        <f>'13c-beta'!R225</f>
        <v>1.04037</v>
      </c>
      <c r="P222" s="103">
        <f>'13c-beta'!S225</f>
        <v>1.0351999999999999</v>
      </c>
      <c r="Q222" s="109">
        <f>'13c-beta'!T225</f>
        <v>1.0346599999999999</v>
      </c>
    </row>
    <row r="223" spans="1:17" x14ac:dyDescent="0.2">
      <c r="A223" s="111">
        <f>'13c-beta'!A226</f>
        <v>442</v>
      </c>
      <c r="B223" s="109">
        <f>'13c-beta'!E226</f>
        <v>1.05105</v>
      </c>
      <c r="C223" s="109">
        <f>'13c-beta'!F226</f>
        <v>1.03366</v>
      </c>
      <c r="D223" s="109">
        <f>'13c-beta'!G226</f>
        <v>1.04901</v>
      </c>
      <c r="E223" s="109">
        <f>'13c-beta'!H226</f>
        <v>1.04325</v>
      </c>
      <c r="F223" s="109">
        <f>'13c-beta'!I226</f>
        <v>1.04068</v>
      </c>
      <c r="G223" s="109">
        <f>'13c-beta'!J226</f>
        <v>1.0416300000000001</v>
      </c>
      <c r="H223" s="109">
        <f>'13c-beta'!K226</f>
        <v>1.0366</v>
      </c>
      <c r="I223" s="109">
        <f>'13c-beta'!L226</f>
        <v>1.03531</v>
      </c>
      <c r="J223" s="109">
        <f>'13c-beta'!M226</f>
        <v>1.0310900000000001</v>
      </c>
      <c r="K223" s="109">
        <f>'13c-beta'!N226</f>
        <v>1.03644</v>
      </c>
      <c r="L223" s="109">
        <f>'13c-beta'!O226</f>
        <v>1.03457</v>
      </c>
      <c r="M223" s="109">
        <f>'13c-beta'!P226</f>
        <v>1.0338799999999999</v>
      </c>
      <c r="N223" s="109">
        <f>'13c-beta'!Q226</f>
        <v>1.0347200000000001</v>
      </c>
      <c r="O223" s="109">
        <f>'13c-beta'!R226</f>
        <v>1.04016</v>
      </c>
      <c r="P223" s="103">
        <f>'13c-beta'!S226</f>
        <v>1.0350200000000001</v>
      </c>
      <c r="Q223" s="109">
        <f>'13c-beta'!T226</f>
        <v>1.03451</v>
      </c>
    </row>
    <row r="224" spans="1:17" x14ac:dyDescent="0.2">
      <c r="A224" s="111">
        <f>'13c-beta'!A227</f>
        <v>444</v>
      </c>
      <c r="B224" s="109">
        <f>'13c-beta'!E227</f>
        <v>1.05081</v>
      </c>
      <c r="C224" s="109">
        <f>'13c-beta'!F227</f>
        <v>1.0335099999999999</v>
      </c>
      <c r="D224" s="109">
        <f>'13c-beta'!G227</f>
        <v>1.04878</v>
      </c>
      <c r="E224" s="109">
        <f>'13c-beta'!H227</f>
        <v>1.0430299999999999</v>
      </c>
      <c r="F224" s="109">
        <f>'13c-beta'!I227</f>
        <v>1.04047</v>
      </c>
      <c r="G224" s="109">
        <f>'13c-beta'!J227</f>
        <v>1.0414300000000001</v>
      </c>
      <c r="H224" s="109">
        <f>'13c-beta'!K227</f>
        <v>1.0364199999999999</v>
      </c>
      <c r="I224" s="109">
        <f>'13c-beta'!L227</f>
        <v>1.0351399999999999</v>
      </c>
      <c r="J224" s="109">
        <f>'13c-beta'!M227</f>
        <v>1.03094</v>
      </c>
      <c r="K224" s="109">
        <f>'13c-beta'!N227</f>
        <v>1.03627</v>
      </c>
      <c r="L224" s="109">
        <f>'13c-beta'!O227</f>
        <v>1.0344100000000001</v>
      </c>
      <c r="M224" s="109">
        <f>'13c-beta'!P227</f>
        <v>1.03372</v>
      </c>
      <c r="N224" s="109">
        <f>'13c-beta'!Q227</f>
        <v>1.0345599999999999</v>
      </c>
      <c r="O224" s="109">
        <f>'13c-beta'!R227</f>
        <v>1.0399499999999999</v>
      </c>
      <c r="P224" s="103">
        <f>'13c-beta'!S227</f>
        <v>1.0348299999999999</v>
      </c>
      <c r="Q224" s="109">
        <f>'13c-beta'!T227</f>
        <v>1.0343599999999999</v>
      </c>
    </row>
    <row r="225" spans="1:17" x14ac:dyDescent="0.2">
      <c r="A225" s="111">
        <f>'13c-beta'!A228</f>
        <v>446</v>
      </c>
      <c r="B225" s="109">
        <f>'13c-beta'!E228</f>
        <v>1.05057</v>
      </c>
      <c r="C225" s="109">
        <f>'13c-beta'!F228</f>
        <v>1.0333699999999999</v>
      </c>
      <c r="D225" s="109">
        <f>'13c-beta'!G228</f>
        <v>1.0485500000000001</v>
      </c>
      <c r="E225" s="109">
        <f>'13c-beta'!H228</f>
        <v>1.0428200000000001</v>
      </c>
      <c r="F225" s="109">
        <f>'13c-beta'!I228</f>
        <v>1.04027</v>
      </c>
      <c r="G225" s="109">
        <f>'13c-beta'!J228</f>
        <v>1.04122</v>
      </c>
      <c r="H225" s="109">
        <f>'13c-beta'!K228</f>
        <v>1.03624</v>
      </c>
      <c r="I225" s="109">
        <f>'13c-beta'!L228</f>
        <v>1.03498</v>
      </c>
      <c r="J225" s="109">
        <f>'13c-beta'!M228</f>
        <v>1.0307999999999999</v>
      </c>
      <c r="K225" s="109">
        <f>'13c-beta'!N228</f>
        <v>1.0361</v>
      </c>
      <c r="L225" s="109">
        <f>'13c-beta'!O228</f>
        <v>1.03424</v>
      </c>
      <c r="M225" s="109">
        <f>'13c-beta'!P228</f>
        <v>1.03356</v>
      </c>
      <c r="N225" s="109">
        <f>'13c-beta'!Q228</f>
        <v>1.0344</v>
      </c>
      <c r="O225" s="109">
        <f>'13c-beta'!R228</f>
        <v>1.0397400000000001</v>
      </c>
      <c r="P225" s="103">
        <f>'13c-beta'!S228</f>
        <v>1.0346500000000001</v>
      </c>
      <c r="Q225" s="109">
        <f>'13c-beta'!T228</f>
        <v>1.0342100000000001</v>
      </c>
    </row>
    <row r="226" spans="1:17" x14ac:dyDescent="0.2">
      <c r="A226" s="111">
        <f>'13c-beta'!A229</f>
        <v>448</v>
      </c>
      <c r="B226" s="109">
        <f>'13c-beta'!E229</f>
        <v>1.0503400000000001</v>
      </c>
      <c r="C226" s="109">
        <f>'13c-beta'!F229</f>
        <v>1.03322</v>
      </c>
      <c r="D226" s="109">
        <f>'13c-beta'!G229</f>
        <v>1.0483199999999999</v>
      </c>
      <c r="E226" s="109">
        <f>'13c-beta'!H229</f>
        <v>1.04261</v>
      </c>
      <c r="F226" s="109">
        <f>'13c-beta'!I229</f>
        <v>1.0400700000000001</v>
      </c>
      <c r="G226" s="109">
        <f>'13c-beta'!J229</f>
        <v>1.04101</v>
      </c>
      <c r="H226" s="109">
        <f>'13c-beta'!K229</f>
        <v>1.03606</v>
      </c>
      <c r="I226" s="109">
        <f>'13c-beta'!L229</f>
        <v>1.03481</v>
      </c>
      <c r="J226" s="109">
        <f>'13c-beta'!M229</f>
        <v>1.0306599999999999</v>
      </c>
      <c r="K226" s="109">
        <f>'13c-beta'!N229</f>
        <v>1.03593</v>
      </c>
      <c r="L226" s="109">
        <f>'13c-beta'!O229</f>
        <v>1.0340800000000001</v>
      </c>
      <c r="M226" s="109">
        <f>'13c-beta'!P229</f>
        <v>1.0334000000000001</v>
      </c>
      <c r="N226" s="109">
        <f>'13c-beta'!Q229</f>
        <v>1.03424</v>
      </c>
      <c r="O226" s="109">
        <f>'13c-beta'!R229</f>
        <v>1.0395399999999999</v>
      </c>
      <c r="P226" s="103">
        <f>'13c-beta'!S229</f>
        <v>1.0344800000000001</v>
      </c>
      <c r="Q226" s="109">
        <f>'13c-beta'!T229</f>
        <v>1.03406</v>
      </c>
    </row>
    <row r="227" spans="1:17" x14ac:dyDescent="0.2">
      <c r="A227" s="111">
        <f>'13c-beta'!A230</f>
        <v>450</v>
      </c>
      <c r="B227" s="109">
        <f>'13c-beta'!E230</f>
        <v>1.0501</v>
      </c>
      <c r="C227" s="109">
        <f>'13c-beta'!F230</f>
        <v>1.03308</v>
      </c>
      <c r="D227" s="109">
        <f>'13c-beta'!G230</f>
        <v>1.0481</v>
      </c>
      <c r="E227" s="109">
        <f>'13c-beta'!H230</f>
        <v>1.0424</v>
      </c>
      <c r="F227" s="109">
        <f>'13c-beta'!I230</f>
        <v>1.0398700000000001</v>
      </c>
      <c r="G227" s="109">
        <f>'13c-beta'!J230</f>
        <v>1.04081</v>
      </c>
      <c r="H227" s="109">
        <f>'13c-beta'!K230</f>
        <v>1.0358799999999999</v>
      </c>
      <c r="I227" s="109">
        <f>'13c-beta'!L230</f>
        <v>1.0346500000000001</v>
      </c>
      <c r="J227" s="109">
        <f>'13c-beta'!M230</f>
        <v>1.0305200000000001</v>
      </c>
      <c r="K227" s="109">
        <f>'13c-beta'!N230</f>
        <v>1.03576</v>
      </c>
      <c r="L227" s="109">
        <f>'13c-beta'!O230</f>
        <v>1.03393</v>
      </c>
      <c r="M227" s="109">
        <f>'13c-beta'!P230</f>
        <v>1.03325</v>
      </c>
      <c r="N227" s="109">
        <f>'13c-beta'!Q230</f>
        <v>1.0340800000000001</v>
      </c>
      <c r="O227" s="109">
        <f>'13c-beta'!R230</f>
        <v>1.0393300000000001</v>
      </c>
      <c r="P227" s="103">
        <f>'13c-beta'!S230</f>
        <v>1.0343</v>
      </c>
      <c r="Q227" s="109">
        <f>'13c-beta'!T230</f>
        <v>1.03392</v>
      </c>
    </row>
    <row r="228" spans="1:17" x14ac:dyDescent="0.2">
      <c r="A228" s="111">
        <f>'13c-beta'!A231</f>
        <v>452</v>
      </c>
      <c r="B228" s="109">
        <f>'13c-beta'!E231</f>
        <v>1.0498700000000001</v>
      </c>
      <c r="C228" s="109">
        <f>'13c-beta'!F231</f>
        <v>1.0329299999999999</v>
      </c>
      <c r="D228" s="109">
        <f>'13c-beta'!G231</f>
        <v>1.0478700000000001</v>
      </c>
      <c r="E228" s="109">
        <f>'13c-beta'!H231</f>
        <v>1.0421899999999999</v>
      </c>
      <c r="F228" s="109">
        <f>'13c-beta'!I231</f>
        <v>1.0396700000000001</v>
      </c>
      <c r="G228" s="109">
        <f>'13c-beta'!J231</f>
        <v>1.04061</v>
      </c>
      <c r="H228" s="109">
        <f>'13c-beta'!K231</f>
        <v>1.0357000000000001</v>
      </c>
      <c r="I228" s="109">
        <f>'13c-beta'!L231</f>
        <v>1.0344899999999999</v>
      </c>
      <c r="J228" s="109">
        <f>'13c-beta'!M231</f>
        <v>1.0303800000000001</v>
      </c>
      <c r="K228" s="109">
        <f>'13c-beta'!N231</f>
        <v>1.03559</v>
      </c>
      <c r="L228" s="109">
        <f>'13c-beta'!O231</f>
        <v>1.0337700000000001</v>
      </c>
      <c r="M228" s="109">
        <f>'13c-beta'!P231</f>
        <v>1.0330900000000001</v>
      </c>
      <c r="N228" s="109">
        <f>'13c-beta'!Q231</f>
        <v>1.03392</v>
      </c>
      <c r="O228" s="109">
        <f>'13c-beta'!R231</f>
        <v>1.0391300000000001</v>
      </c>
      <c r="P228" s="103">
        <f>'13c-beta'!S231</f>
        <v>1.0341199999999999</v>
      </c>
      <c r="Q228" s="109">
        <f>'13c-beta'!T231</f>
        <v>1.0337700000000001</v>
      </c>
    </row>
    <row r="229" spans="1:17" x14ac:dyDescent="0.2">
      <c r="A229" s="111">
        <f>'13c-beta'!A232</f>
        <v>454</v>
      </c>
      <c r="B229" s="109">
        <f>'13c-beta'!E232</f>
        <v>1.0496399999999999</v>
      </c>
      <c r="C229" s="109">
        <f>'13c-beta'!F232</f>
        <v>1.0327900000000001</v>
      </c>
      <c r="D229" s="109">
        <f>'13c-beta'!G232</f>
        <v>1.04765</v>
      </c>
      <c r="E229" s="109">
        <f>'13c-beta'!H232</f>
        <v>1.04199</v>
      </c>
      <c r="F229" s="109">
        <f>'13c-beta'!I232</f>
        <v>1.0394699999999999</v>
      </c>
      <c r="G229" s="109">
        <f>'13c-beta'!J232</f>
        <v>1.0404100000000001</v>
      </c>
      <c r="H229" s="109">
        <f>'13c-beta'!K232</f>
        <v>1.0355300000000001</v>
      </c>
      <c r="I229" s="109">
        <f>'13c-beta'!L232</f>
        <v>1.03433</v>
      </c>
      <c r="J229" s="109">
        <f>'13c-beta'!M232</f>
        <v>1.03024</v>
      </c>
      <c r="K229" s="109">
        <f>'13c-beta'!N232</f>
        <v>1.0354300000000001</v>
      </c>
      <c r="L229" s="109">
        <f>'13c-beta'!O232</f>
        <v>1.0336099999999999</v>
      </c>
      <c r="M229" s="109">
        <f>'13c-beta'!P232</f>
        <v>1.03294</v>
      </c>
      <c r="N229" s="109">
        <f>'13c-beta'!Q232</f>
        <v>1.03376</v>
      </c>
      <c r="O229" s="109">
        <f>'13c-beta'!R232</f>
        <v>1.0389299999999999</v>
      </c>
      <c r="P229" s="103">
        <f>'13c-beta'!S232</f>
        <v>1.0339499999999999</v>
      </c>
      <c r="Q229" s="109">
        <f>'13c-beta'!T232</f>
        <v>1.03363</v>
      </c>
    </row>
    <row r="230" spans="1:17" x14ac:dyDescent="0.2">
      <c r="A230" s="111">
        <f>'13c-beta'!A233</f>
        <v>456</v>
      </c>
      <c r="B230" s="109">
        <f>'13c-beta'!E233</f>
        <v>1.04941</v>
      </c>
      <c r="C230" s="109">
        <f>'13c-beta'!F233</f>
        <v>1.0326500000000001</v>
      </c>
      <c r="D230" s="109">
        <f>'13c-beta'!G233</f>
        <v>1.0474300000000001</v>
      </c>
      <c r="E230" s="109">
        <f>'13c-beta'!H233</f>
        <v>1.0417799999999999</v>
      </c>
      <c r="F230" s="109">
        <f>'13c-beta'!I233</f>
        <v>1.03928</v>
      </c>
      <c r="G230" s="109">
        <f>'13c-beta'!J233</f>
        <v>1.0402100000000001</v>
      </c>
      <c r="H230" s="109">
        <f>'13c-beta'!K233</f>
        <v>1.03535</v>
      </c>
      <c r="I230" s="109">
        <f>'13c-beta'!L233</f>
        <v>1.03417</v>
      </c>
      <c r="J230" s="109">
        <f>'13c-beta'!M233</f>
        <v>1.0301</v>
      </c>
      <c r="K230" s="109">
        <f>'13c-beta'!N233</f>
        <v>1.0352699999999999</v>
      </c>
      <c r="L230" s="109">
        <f>'13c-beta'!O233</f>
        <v>1.03346</v>
      </c>
      <c r="M230" s="109">
        <f>'13c-beta'!P233</f>
        <v>1.0327900000000001</v>
      </c>
      <c r="N230" s="109">
        <f>'13c-beta'!Q233</f>
        <v>1.0336099999999999</v>
      </c>
      <c r="O230" s="109">
        <f>'13c-beta'!R233</f>
        <v>1.0387299999999999</v>
      </c>
      <c r="P230" s="103">
        <f>'13c-beta'!S233</f>
        <v>1.0337700000000001</v>
      </c>
      <c r="Q230" s="109">
        <f>'13c-beta'!T233</f>
        <v>1.03348</v>
      </c>
    </row>
    <row r="231" spans="1:17" x14ac:dyDescent="0.2">
      <c r="A231" s="111">
        <f>'13c-beta'!A234</f>
        <v>458</v>
      </c>
      <c r="B231" s="109">
        <f>'13c-beta'!E234</f>
        <v>1.04918</v>
      </c>
      <c r="C231" s="109">
        <f>'13c-beta'!F234</f>
        <v>1.03251</v>
      </c>
      <c r="D231" s="109">
        <f>'13c-beta'!G234</f>
        <v>1.04721</v>
      </c>
      <c r="E231" s="109">
        <f>'13c-beta'!H234</f>
        <v>1.04158</v>
      </c>
      <c r="F231" s="109">
        <f>'13c-beta'!I234</f>
        <v>1.03908</v>
      </c>
      <c r="G231" s="109">
        <f>'13c-beta'!J234</f>
        <v>1.0400100000000001</v>
      </c>
      <c r="H231" s="109">
        <f>'13c-beta'!K234</f>
        <v>1.03518</v>
      </c>
      <c r="I231" s="109">
        <f>'13c-beta'!L234</f>
        <v>1.0340100000000001</v>
      </c>
      <c r="J231" s="109">
        <f>'13c-beta'!M234</f>
        <v>1.02996</v>
      </c>
      <c r="K231" s="109">
        <f>'13c-beta'!N234</f>
        <v>1.0350999999999999</v>
      </c>
      <c r="L231" s="109">
        <f>'13c-beta'!O234</f>
        <v>1.0333000000000001</v>
      </c>
      <c r="M231" s="109">
        <f>'13c-beta'!P234</f>
        <v>1.03264</v>
      </c>
      <c r="N231" s="109">
        <f>'13c-beta'!Q234</f>
        <v>1.03345</v>
      </c>
      <c r="O231" s="109">
        <f>'13c-beta'!R234</f>
        <v>1.03853</v>
      </c>
      <c r="P231" s="103">
        <f>'13c-beta'!S234</f>
        <v>1.0336000000000001</v>
      </c>
      <c r="Q231" s="109">
        <f>'13c-beta'!T234</f>
        <v>1.0333399999999999</v>
      </c>
    </row>
    <row r="232" spans="1:17" x14ac:dyDescent="0.2">
      <c r="A232" s="111">
        <f>'13c-beta'!A235</f>
        <v>460</v>
      </c>
      <c r="B232" s="109">
        <f>'13c-beta'!E235</f>
        <v>1.0489599999999999</v>
      </c>
      <c r="C232" s="109">
        <f>'13c-beta'!F235</f>
        <v>1.03237</v>
      </c>
      <c r="D232" s="109">
        <f>'13c-beta'!G235</f>
        <v>1.0469900000000001</v>
      </c>
      <c r="E232" s="109">
        <f>'13c-beta'!H235</f>
        <v>1.04138</v>
      </c>
      <c r="F232" s="109">
        <f>'13c-beta'!I235</f>
        <v>1.0388900000000001</v>
      </c>
      <c r="G232" s="109">
        <f>'13c-beta'!J235</f>
        <v>1.03982</v>
      </c>
      <c r="H232" s="109">
        <f>'13c-beta'!K235</f>
        <v>1.03501</v>
      </c>
      <c r="I232" s="109">
        <f>'13c-beta'!L235</f>
        <v>1.0338499999999999</v>
      </c>
      <c r="J232" s="109">
        <f>'13c-beta'!M235</f>
        <v>1.02983</v>
      </c>
      <c r="K232" s="109">
        <f>'13c-beta'!N235</f>
        <v>1.03494</v>
      </c>
      <c r="L232" s="109">
        <f>'13c-beta'!O235</f>
        <v>1.03315</v>
      </c>
      <c r="M232" s="109">
        <f>'13c-beta'!P235</f>
        <v>1.0324899999999999</v>
      </c>
      <c r="N232" s="109">
        <f>'13c-beta'!Q235</f>
        <v>1.0333000000000001</v>
      </c>
      <c r="O232" s="109">
        <f>'13c-beta'!R235</f>
        <v>1.03833</v>
      </c>
      <c r="P232" s="103">
        <f>'13c-beta'!S235</f>
        <v>1.0334300000000001</v>
      </c>
      <c r="Q232" s="109">
        <f>'13c-beta'!T235</f>
        <v>1.0331999999999999</v>
      </c>
    </row>
    <row r="233" spans="1:17" x14ac:dyDescent="0.2">
      <c r="A233" s="111">
        <f>'13c-beta'!A236</f>
        <v>462</v>
      </c>
      <c r="B233" s="109">
        <f>'13c-beta'!E236</f>
        <v>1.0487299999999999</v>
      </c>
      <c r="C233" s="109">
        <f>'13c-beta'!F236</f>
        <v>1.03223</v>
      </c>
      <c r="D233" s="109">
        <f>'13c-beta'!G236</f>
        <v>1.04677</v>
      </c>
      <c r="E233" s="109">
        <f>'13c-beta'!H236</f>
        <v>1.04118</v>
      </c>
      <c r="F233" s="109">
        <f>'13c-beta'!I236</f>
        <v>1.0387</v>
      </c>
      <c r="G233" s="109">
        <f>'13c-beta'!J236</f>
        <v>1.03962</v>
      </c>
      <c r="H233" s="109">
        <f>'13c-beta'!K236</f>
        <v>1.03484</v>
      </c>
      <c r="I233" s="109">
        <f>'13c-beta'!L236</f>
        <v>1.03369</v>
      </c>
      <c r="J233" s="109">
        <f>'13c-beta'!M236</f>
        <v>1.02969</v>
      </c>
      <c r="K233" s="109">
        <f>'13c-beta'!N236</f>
        <v>1.03478</v>
      </c>
      <c r="L233" s="109">
        <f>'13c-beta'!O236</f>
        <v>1.0329999999999999</v>
      </c>
      <c r="M233" s="109">
        <f>'13c-beta'!P236</f>
        <v>1.03234</v>
      </c>
      <c r="N233" s="109">
        <f>'13c-beta'!Q236</f>
        <v>1.0331399999999999</v>
      </c>
      <c r="O233" s="109">
        <f>'13c-beta'!R236</f>
        <v>1.0381400000000001</v>
      </c>
      <c r="P233" s="103">
        <f>'13c-beta'!S236</f>
        <v>1.0332600000000001</v>
      </c>
      <c r="Q233" s="109">
        <f>'13c-beta'!T236</f>
        <v>1.03305</v>
      </c>
    </row>
    <row r="234" spans="1:17" x14ac:dyDescent="0.2">
      <c r="A234" s="111">
        <f>'13c-beta'!A237</f>
        <v>464</v>
      </c>
      <c r="B234" s="109">
        <f>'13c-beta'!E237</f>
        <v>1.0485100000000001</v>
      </c>
      <c r="C234" s="109">
        <f>'13c-beta'!F237</f>
        <v>1.03209</v>
      </c>
      <c r="D234" s="109">
        <f>'13c-beta'!G237</f>
        <v>1.0465599999999999</v>
      </c>
      <c r="E234" s="109">
        <f>'13c-beta'!H237</f>
        <v>1.04098</v>
      </c>
      <c r="F234" s="109">
        <f>'13c-beta'!I237</f>
        <v>1.03851</v>
      </c>
      <c r="G234" s="109">
        <f>'13c-beta'!J237</f>
        <v>1.0394300000000001</v>
      </c>
      <c r="H234" s="109">
        <f>'13c-beta'!K237</f>
        <v>1.03467</v>
      </c>
      <c r="I234" s="109">
        <f>'13c-beta'!L237</f>
        <v>1.0335399999999999</v>
      </c>
      <c r="J234" s="109">
        <f>'13c-beta'!M237</f>
        <v>1.02956</v>
      </c>
      <c r="K234" s="109">
        <f>'13c-beta'!N237</f>
        <v>1.0346200000000001</v>
      </c>
      <c r="L234" s="109">
        <f>'13c-beta'!O237</f>
        <v>1.03285</v>
      </c>
      <c r="M234" s="109">
        <f>'13c-beta'!P237</f>
        <v>1.0321899999999999</v>
      </c>
      <c r="N234" s="109">
        <f>'13c-beta'!Q237</f>
        <v>1.0329900000000001</v>
      </c>
      <c r="O234" s="109">
        <f>'13c-beta'!R237</f>
        <v>1.0379400000000001</v>
      </c>
      <c r="P234" s="103">
        <f>'13c-beta'!S237</f>
        <v>1.0330900000000001</v>
      </c>
      <c r="Q234" s="109">
        <f>'13c-beta'!T237</f>
        <v>1.03291</v>
      </c>
    </row>
    <row r="235" spans="1:17" x14ac:dyDescent="0.2">
      <c r="A235" s="111">
        <f>'13c-beta'!A238</f>
        <v>466</v>
      </c>
      <c r="B235" s="109">
        <f>'13c-beta'!E238</f>
        <v>1.0482899999999999</v>
      </c>
      <c r="C235" s="109">
        <f>'13c-beta'!F238</f>
        <v>1.0319499999999999</v>
      </c>
      <c r="D235" s="109">
        <f>'13c-beta'!G238</f>
        <v>1.04634</v>
      </c>
      <c r="E235" s="109">
        <f>'13c-beta'!H238</f>
        <v>1.04078</v>
      </c>
      <c r="F235" s="109">
        <f>'13c-beta'!I238</f>
        <v>1.0383199999999999</v>
      </c>
      <c r="G235" s="109">
        <f>'13c-beta'!J238</f>
        <v>1.0392399999999999</v>
      </c>
      <c r="H235" s="109">
        <f>'13c-beta'!K238</f>
        <v>1.0345</v>
      </c>
      <c r="I235" s="109">
        <f>'13c-beta'!L238</f>
        <v>1.03338</v>
      </c>
      <c r="J235" s="109">
        <f>'13c-beta'!M238</f>
        <v>1.0294300000000001</v>
      </c>
      <c r="K235" s="109">
        <f>'13c-beta'!N238</f>
        <v>1.0344599999999999</v>
      </c>
      <c r="L235" s="109">
        <f>'13c-beta'!O238</f>
        <v>1.0326900000000001</v>
      </c>
      <c r="M235" s="109">
        <f>'13c-beta'!P238</f>
        <v>1.0320400000000001</v>
      </c>
      <c r="N235" s="109">
        <f>'13c-beta'!Q238</f>
        <v>1.03284</v>
      </c>
      <c r="O235" s="109">
        <f>'13c-beta'!R238</f>
        <v>1.03775</v>
      </c>
      <c r="P235" s="103">
        <f>'13c-beta'!S238</f>
        <v>1.0329200000000001</v>
      </c>
      <c r="Q235" s="109">
        <f>'13c-beta'!T238</f>
        <v>1.03277</v>
      </c>
    </row>
    <row r="236" spans="1:17" x14ac:dyDescent="0.2">
      <c r="A236" s="111">
        <f>'13c-beta'!A239</f>
        <v>468</v>
      </c>
      <c r="B236" s="109">
        <f>'13c-beta'!E239</f>
        <v>1.0480700000000001</v>
      </c>
      <c r="C236" s="109">
        <f>'13c-beta'!F239</f>
        <v>1.03182</v>
      </c>
      <c r="D236" s="109">
        <f>'13c-beta'!G239</f>
        <v>1.04613</v>
      </c>
      <c r="E236" s="109">
        <f>'13c-beta'!H239</f>
        <v>1.0405899999999999</v>
      </c>
      <c r="F236" s="109">
        <f>'13c-beta'!I239</f>
        <v>1.03813</v>
      </c>
      <c r="G236" s="109">
        <f>'13c-beta'!J239</f>
        <v>1.03905</v>
      </c>
      <c r="H236" s="109">
        <f>'13c-beta'!K239</f>
        <v>1.03433</v>
      </c>
      <c r="I236" s="109">
        <f>'13c-beta'!L239</f>
        <v>1.0332300000000001</v>
      </c>
      <c r="J236" s="109">
        <f>'13c-beta'!M239</f>
        <v>1.02929</v>
      </c>
      <c r="K236" s="109">
        <f>'13c-beta'!N239</f>
        <v>1.0343</v>
      </c>
      <c r="L236" s="109">
        <f>'13c-beta'!O239</f>
        <v>1.0325500000000001</v>
      </c>
      <c r="M236" s="109">
        <f>'13c-beta'!P239</f>
        <v>1.0319</v>
      </c>
      <c r="N236" s="109">
        <f>'13c-beta'!Q239</f>
        <v>1.0326900000000001</v>
      </c>
      <c r="O236" s="109">
        <f>'13c-beta'!R239</f>
        <v>1.03756</v>
      </c>
      <c r="P236" s="103">
        <f>'13c-beta'!S239</f>
        <v>1.0327599999999999</v>
      </c>
      <c r="Q236" s="109">
        <f>'13c-beta'!T239</f>
        <v>1.0326299999999999</v>
      </c>
    </row>
    <row r="237" spans="1:17" x14ac:dyDescent="0.2">
      <c r="A237" s="111">
        <f>'13c-beta'!A240</f>
        <v>470</v>
      </c>
      <c r="B237" s="109">
        <f>'13c-beta'!E240</f>
        <v>1.0478499999999999</v>
      </c>
      <c r="C237" s="109">
        <f>'13c-beta'!F240</f>
        <v>1.0316799999999999</v>
      </c>
      <c r="D237" s="109">
        <f>'13c-beta'!G240</f>
        <v>1.04592</v>
      </c>
      <c r="E237" s="109">
        <f>'13c-beta'!H240</f>
        <v>1.0403899999999999</v>
      </c>
      <c r="F237" s="109">
        <f>'13c-beta'!I240</f>
        <v>1.0379499999999999</v>
      </c>
      <c r="G237" s="109">
        <f>'13c-beta'!J240</f>
        <v>1.0388599999999999</v>
      </c>
      <c r="H237" s="109">
        <f>'13c-beta'!K240</f>
        <v>1.03417</v>
      </c>
      <c r="I237" s="109">
        <f>'13c-beta'!L240</f>
        <v>1.03308</v>
      </c>
      <c r="J237" s="109">
        <f>'13c-beta'!M240</f>
        <v>1.0291600000000001</v>
      </c>
      <c r="K237" s="109">
        <f>'13c-beta'!N240</f>
        <v>1.0341499999999999</v>
      </c>
      <c r="L237" s="109">
        <f>'13c-beta'!O240</f>
        <v>1.0324</v>
      </c>
      <c r="M237" s="109">
        <f>'13c-beta'!P240</f>
        <v>1.0317499999999999</v>
      </c>
      <c r="N237" s="109">
        <f>'13c-beta'!Q240</f>
        <v>1.03254</v>
      </c>
      <c r="O237" s="109">
        <f>'13c-beta'!R240</f>
        <v>1.0373699999999999</v>
      </c>
      <c r="P237" s="103">
        <f>'13c-beta'!S240</f>
        <v>1.0325899999999999</v>
      </c>
      <c r="Q237" s="109">
        <f>'13c-beta'!T240</f>
        <v>1.0325</v>
      </c>
    </row>
    <row r="238" spans="1:17" x14ac:dyDescent="0.2">
      <c r="A238" s="111">
        <f>'13c-beta'!A241</f>
        <v>472</v>
      </c>
      <c r="B238" s="109">
        <f>'13c-beta'!E241</f>
        <v>1.0476300000000001</v>
      </c>
      <c r="C238" s="109">
        <f>'13c-beta'!F241</f>
        <v>1.0315399999999999</v>
      </c>
      <c r="D238" s="109">
        <f>'13c-beta'!G241</f>
        <v>1.0457099999999999</v>
      </c>
      <c r="E238" s="109">
        <f>'13c-beta'!H241</f>
        <v>1.0402</v>
      </c>
      <c r="F238" s="109">
        <f>'13c-beta'!I241</f>
        <v>1.03776</v>
      </c>
      <c r="G238" s="109">
        <f>'13c-beta'!J241</f>
        <v>1.03867</v>
      </c>
      <c r="H238" s="109">
        <f>'13c-beta'!K241</f>
        <v>1.034</v>
      </c>
      <c r="I238" s="109">
        <f>'13c-beta'!L241</f>
        <v>1.0329299999999999</v>
      </c>
      <c r="J238" s="109">
        <f>'13c-beta'!M241</f>
        <v>1.0290299999999999</v>
      </c>
      <c r="K238" s="109">
        <f>'13c-beta'!N241</f>
        <v>1.03399</v>
      </c>
      <c r="L238" s="109">
        <f>'13c-beta'!O241</f>
        <v>1.0322499999999999</v>
      </c>
      <c r="M238" s="109">
        <f>'13c-beta'!P241</f>
        <v>1.0316099999999999</v>
      </c>
      <c r="N238" s="109">
        <f>'13c-beta'!Q241</f>
        <v>1.0323899999999999</v>
      </c>
      <c r="O238" s="109">
        <f>'13c-beta'!R241</f>
        <v>1.03718</v>
      </c>
      <c r="P238" s="103">
        <f>'13c-beta'!S241</f>
        <v>1.03243</v>
      </c>
      <c r="Q238" s="109">
        <f>'13c-beta'!T241</f>
        <v>1.0323599999999999</v>
      </c>
    </row>
    <row r="239" spans="1:17" x14ac:dyDescent="0.2">
      <c r="A239" s="111">
        <f>'13c-beta'!A242</f>
        <v>474</v>
      </c>
      <c r="B239" s="109">
        <f>'13c-beta'!E242</f>
        <v>1.04742</v>
      </c>
      <c r="C239" s="109">
        <f>'13c-beta'!F242</f>
        <v>1.0314099999999999</v>
      </c>
      <c r="D239" s="109">
        <f>'13c-beta'!G242</f>
        <v>1.0455000000000001</v>
      </c>
      <c r="E239" s="109">
        <f>'13c-beta'!H242</f>
        <v>1.0400100000000001</v>
      </c>
      <c r="F239" s="109">
        <f>'13c-beta'!I242</f>
        <v>1.0375799999999999</v>
      </c>
      <c r="G239" s="109">
        <f>'13c-beta'!J242</f>
        <v>1.0384800000000001</v>
      </c>
      <c r="H239" s="109">
        <f>'13c-beta'!K242</f>
        <v>1.0338400000000001</v>
      </c>
      <c r="I239" s="109">
        <f>'13c-beta'!L242</f>
        <v>1.03278</v>
      </c>
      <c r="J239" s="109">
        <f>'13c-beta'!M242</f>
        <v>1.0288999999999999</v>
      </c>
      <c r="K239" s="109">
        <f>'13c-beta'!N242</f>
        <v>1.0338400000000001</v>
      </c>
      <c r="L239" s="109">
        <f>'13c-beta'!O242</f>
        <v>1.0321</v>
      </c>
      <c r="M239" s="109">
        <f>'13c-beta'!P242</f>
        <v>1.0314700000000001</v>
      </c>
      <c r="N239" s="109">
        <f>'13c-beta'!Q242</f>
        <v>1.0322499999999999</v>
      </c>
      <c r="O239" s="109">
        <f>'13c-beta'!R242</f>
        <v>1.0369900000000001</v>
      </c>
      <c r="P239" s="103">
        <f>'13c-beta'!S242</f>
        <v>1.03227</v>
      </c>
      <c r="Q239" s="109">
        <f>'13c-beta'!T242</f>
        <v>1.0322199999999999</v>
      </c>
    </row>
    <row r="240" spans="1:17" x14ac:dyDescent="0.2">
      <c r="A240" s="111">
        <f>'13c-beta'!A243</f>
        <v>476</v>
      </c>
      <c r="B240" s="109">
        <f>'13c-beta'!E243</f>
        <v>1.0471999999999999</v>
      </c>
      <c r="C240" s="109">
        <f>'13c-beta'!F243</f>
        <v>1.03128</v>
      </c>
      <c r="D240" s="109">
        <f>'13c-beta'!G243</f>
        <v>1.0452900000000001</v>
      </c>
      <c r="E240" s="109">
        <f>'13c-beta'!H243</f>
        <v>1.03982</v>
      </c>
      <c r="F240" s="109">
        <f>'13c-beta'!I243</f>
        <v>1.03739</v>
      </c>
      <c r="G240" s="109">
        <f>'13c-beta'!J243</f>
        <v>1.0383</v>
      </c>
      <c r="H240" s="109">
        <f>'13c-beta'!K243</f>
        <v>1.0336700000000001</v>
      </c>
      <c r="I240" s="109">
        <f>'13c-beta'!L243</f>
        <v>1.0326299999999999</v>
      </c>
      <c r="J240" s="109">
        <f>'13c-beta'!M243</f>
        <v>1.02877</v>
      </c>
      <c r="K240" s="109">
        <f>'13c-beta'!N243</f>
        <v>1.03369</v>
      </c>
      <c r="L240" s="109">
        <f>'13c-beta'!O243</f>
        <v>1.03196</v>
      </c>
      <c r="M240" s="109">
        <f>'13c-beta'!P243</f>
        <v>1.03132</v>
      </c>
      <c r="N240" s="109">
        <f>'13c-beta'!Q243</f>
        <v>1.0321</v>
      </c>
      <c r="O240" s="109">
        <f>'13c-beta'!R243</f>
        <v>1.03681</v>
      </c>
      <c r="P240" s="103">
        <f>'13c-beta'!S243</f>
        <v>1.0321100000000001</v>
      </c>
      <c r="Q240" s="109">
        <f>'13c-beta'!T243</f>
        <v>1.03209</v>
      </c>
    </row>
    <row r="241" spans="1:17" x14ac:dyDescent="0.2">
      <c r="A241" s="111">
        <f>'13c-beta'!A244</f>
        <v>478</v>
      </c>
      <c r="B241" s="109">
        <f>'13c-beta'!E244</f>
        <v>1.0469900000000001</v>
      </c>
      <c r="C241" s="109">
        <f>'13c-beta'!F244</f>
        <v>1.03115</v>
      </c>
      <c r="D241" s="109">
        <f>'13c-beta'!G244</f>
        <v>1.0450900000000001</v>
      </c>
      <c r="E241" s="109">
        <f>'13c-beta'!H244</f>
        <v>1.0396300000000001</v>
      </c>
      <c r="F241" s="109">
        <f>'13c-beta'!I244</f>
        <v>1.03721</v>
      </c>
      <c r="G241" s="109">
        <f>'13c-beta'!J244</f>
        <v>1.0381100000000001</v>
      </c>
      <c r="H241" s="109">
        <f>'13c-beta'!K244</f>
        <v>1.0335099999999999</v>
      </c>
      <c r="I241" s="109">
        <f>'13c-beta'!L244</f>
        <v>1.0324800000000001</v>
      </c>
      <c r="J241" s="109">
        <f>'13c-beta'!M244</f>
        <v>1.0286500000000001</v>
      </c>
      <c r="K241" s="109">
        <f>'13c-beta'!N244</f>
        <v>1.0335300000000001</v>
      </c>
      <c r="L241" s="109">
        <f>'13c-beta'!O244</f>
        <v>1.0318099999999999</v>
      </c>
      <c r="M241" s="109">
        <f>'13c-beta'!P244</f>
        <v>1.03118</v>
      </c>
      <c r="N241" s="109">
        <f>'13c-beta'!Q244</f>
        <v>1.03196</v>
      </c>
      <c r="O241" s="109">
        <f>'13c-beta'!R244</f>
        <v>1.0366200000000001</v>
      </c>
      <c r="P241" s="103">
        <f>'13c-beta'!S244</f>
        <v>1.0319499999999999</v>
      </c>
      <c r="Q241" s="109">
        <f>'13c-beta'!T244</f>
        <v>1.0319499999999999</v>
      </c>
    </row>
    <row r="242" spans="1:17" x14ac:dyDescent="0.2">
      <c r="A242" s="111">
        <f>'13c-beta'!A245</f>
        <v>480</v>
      </c>
      <c r="B242" s="109">
        <f>'13c-beta'!E245</f>
        <v>1.04678</v>
      </c>
      <c r="C242" s="109">
        <f>'13c-beta'!F245</f>
        <v>1.03101</v>
      </c>
      <c r="D242" s="109">
        <f>'13c-beta'!G245</f>
        <v>1.04488</v>
      </c>
      <c r="E242" s="109">
        <f>'13c-beta'!H245</f>
        <v>1.0394399999999999</v>
      </c>
      <c r="F242" s="109">
        <f>'13c-beta'!I245</f>
        <v>1.0370299999999999</v>
      </c>
      <c r="G242" s="109">
        <f>'13c-beta'!J245</f>
        <v>1.03793</v>
      </c>
      <c r="H242" s="109">
        <f>'13c-beta'!K245</f>
        <v>1.03335</v>
      </c>
      <c r="I242" s="109">
        <f>'13c-beta'!L245</f>
        <v>1.03233</v>
      </c>
      <c r="J242" s="109">
        <f>'13c-beta'!M245</f>
        <v>1.0285200000000001</v>
      </c>
      <c r="K242" s="109">
        <f>'13c-beta'!N245</f>
        <v>1.03338</v>
      </c>
      <c r="L242" s="109">
        <f>'13c-beta'!O245</f>
        <v>1.0316700000000001</v>
      </c>
      <c r="M242" s="109">
        <f>'13c-beta'!P245</f>
        <v>1.03104</v>
      </c>
      <c r="N242" s="109">
        <f>'13c-beta'!Q245</f>
        <v>1.0318099999999999</v>
      </c>
      <c r="O242" s="109">
        <f>'13c-beta'!R245</f>
        <v>1.03644</v>
      </c>
      <c r="P242" s="103">
        <f>'13c-beta'!S245</f>
        <v>1.03179</v>
      </c>
      <c r="Q242" s="109">
        <f>'13c-beta'!T245</f>
        <v>1.03182</v>
      </c>
    </row>
    <row r="243" spans="1:17" x14ac:dyDescent="0.2">
      <c r="A243" s="111">
        <f>'13c-beta'!A246</f>
        <v>482</v>
      </c>
      <c r="B243" s="109">
        <f>'13c-beta'!E246</f>
        <v>1.04657</v>
      </c>
      <c r="C243" s="109">
        <f>'13c-beta'!F246</f>
        <v>1.03088</v>
      </c>
      <c r="D243" s="109">
        <f>'13c-beta'!G246</f>
        <v>1.0446800000000001</v>
      </c>
      <c r="E243" s="109">
        <f>'13c-beta'!H246</f>
        <v>1.0392600000000001</v>
      </c>
      <c r="F243" s="109">
        <f>'13c-beta'!I246</f>
        <v>1.0368599999999999</v>
      </c>
      <c r="G243" s="109">
        <f>'13c-beta'!J246</f>
        <v>1.03775</v>
      </c>
      <c r="H243" s="109">
        <f>'13c-beta'!K246</f>
        <v>1.0331900000000001</v>
      </c>
      <c r="I243" s="109">
        <f>'13c-beta'!L246</f>
        <v>1.0321800000000001</v>
      </c>
      <c r="J243" s="109">
        <f>'13c-beta'!M246</f>
        <v>1.0283899999999999</v>
      </c>
      <c r="K243" s="109">
        <f>'13c-beta'!N246</f>
        <v>1.0332300000000001</v>
      </c>
      <c r="L243" s="109">
        <f>'13c-beta'!O246</f>
        <v>1.0315300000000001</v>
      </c>
      <c r="M243" s="109">
        <f>'13c-beta'!P246</f>
        <v>1.0308999999999999</v>
      </c>
      <c r="N243" s="109">
        <f>'13c-beta'!Q246</f>
        <v>1.0316700000000001</v>
      </c>
      <c r="O243" s="109">
        <f>'13c-beta'!R246</f>
        <v>1.03626</v>
      </c>
      <c r="P243" s="103">
        <f>'13c-beta'!S246</f>
        <v>1.03163</v>
      </c>
      <c r="Q243" s="109">
        <f>'13c-beta'!T246</f>
        <v>1.03169</v>
      </c>
    </row>
    <row r="244" spans="1:17" x14ac:dyDescent="0.2">
      <c r="A244" s="111">
        <f>'13c-beta'!A247</f>
        <v>484</v>
      </c>
      <c r="B244" s="109">
        <f>'13c-beta'!E247</f>
        <v>1.04636</v>
      </c>
      <c r="C244" s="109">
        <f>'13c-beta'!F247</f>
        <v>1.0307500000000001</v>
      </c>
      <c r="D244" s="109">
        <f>'13c-beta'!G247</f>
        <v>1.0444800000000001</v>
      </c>
      <c r="E244" s="109">
        <f>'13c-beta'!H247</f>
        <v>1.0390699999999999</v>
      </c>
      <c r="F244" s="109">
        <f>'13c-beta'!I247</f>
        <v>1.03668</v>
      </c>
      <c r="G244" s="109">
        <f>'13c-beta'!J247</f>
        <v>1.0375700000000001</v>
      </c>
      <c r="H244" s="109">
        <f>'13c-beta'!K247</f>
        <v>1.03304</v>
      </c>
      <c r="I244" s="109">
        <f>'13c-beta'!L247</f>
        <v>1.0320400000000001</v>
      </c>
      <c r="J244" s="109">
        <f>'13c-beta'!M247</f>
        <v>1.02827</v>
      </c>
      <c r="K244" s="109">
        <f>'13c-beta'!N247</f>
        <v>1.03308</v>
      </c>
      <c r="L244" s="109">
        <f>'13c-beta'!O247</f>
        <v>1.03139</v>
      </c>
      <c r="M244" s="109">
        <f>'13c-beta'!P247</f>
        <v>1.0307599999999999</v>
      </c>
      <c r="N244" s="109">
        <f>'13c-beta'!Q247</f>
        <v>1.0315300000000001</v>
      </c>
      <c r="O244" s="109">
        <f>'13c-beta'!R247</f>
        <v>1.0360799999999999</v>
      </c>
      <c r="P244" s="103">
        <f>'13c-beta'!S247</f>
        <v>1.0314700000000001</v>
      </c>
      <c r="Q244" s="109">
        <f>'13c-beta'!T247</f>
        <v>1.03155</v>
      </c>
    </row>
    <row r="245" spans="1:17" x14ac:dyDescent="0.2">
      <c r="A245" s="111">
        <f>'13c-beta'!A248</f>
        <v>486</v>
      </c>
      <c r="B245" s="109">
        <f>'13c-beta'!E248</f>
        <v>1.0461499999999999</v>
      </c>
      <c r="C245" s="109">
        <f>'13c-beta'!F248</f>
        <v>1.0306200000000001</v>
      </c>
      <c r="D245" s="109">
        <f>'13c-beta'!G248</f>
        <v>1.0442800000000001</v>
      </c>
      <c r="E245" s="109">
        <f>'13c-beta'!H248</f>
        <v>1.0388900000000001</v>
      </c>
      <c r="F245" s="109">
        <f>'13c-beta'!I248</f>
        <v>1.0365</v>
      </c>
      <c r="G245" s="109">
        <f>'13c-beta'!J248</f>
        <v>1.03739</v>
      </c>
      <c r="H245" s="109">
        <f>'13c-beta'!K248</f>
        <v>1.03288</v>
      </c>
      <c r="I245" s="109">
        <f>'13c-beta'!L248</f>
        <v>1.03189</v>
      </c>
      <c r="J245" s="109">
        <f>'13c-beta'!M248</f>
        <v>1.0281400000000001</v>
      </c>
      <c r="K245" s="109">
        <f>'13c-beta'!N248</f>
        <v>1.0329299999999999</v>
      </c>
      <c r="L245" s="109">
        <f>'13c-beta'!O248</f>
        <v>1.03125</v>
      </c>
      <c r="M245" s="109">
        <f>'13c-beta'!P248</f>
        <v>1.0306299999999999</v>
      </c>
      <c r="N245" s="109">
        <f>'13c-beta'!Q248</f>
        <v>1.03139</v>
      </c>
      <c r="O245" s="109">
        <f>'13c-beta'!R248</f>
        <v>1.0359</v>
      </c>
      <c r="P245" s="103">
        <f>'13c-beta'!S248</f>
        <v>1.03132</v>
      </c>
      <c r="Q245" s="109">
        <f>'13c-beta'!T248</f>
        <v>1.03142</v>
      </c>
    </row>
    <row r="246" spans="1:17" x14ac:dyDescent="0.2">
      <c r="A246" s="111">
        <f>'13c-beta'!A249</f>
        <v>488</v>
      </c>
      <c r="B246" s="109">
        <f>'13c-beta'!E249</f>
        <v>1.0459499999999999</v>
      </c>
      <c r="C246" s="109">
        <f>'13c-beta'!F249</f>
        <v>1.0305</v>
      </c>
      <c r="D246" s="109">
        <f>'13c-beta'!G249</f>
        <v>1.0440799999999999</v>
      </c>
      <c r="E246" s="109">
        <f>'13c-beta'!H249</f>
        <v>1.0387</v>
      </c>
      <c r="F246" s="109">
        <f>'13c-beta'!I249</f>
        <v>1.03633</v>
      </c>
      <c r="G246" s="109">
        <f>'13c-beta'!J249</f>
        <v>1.03721</v>
      </c>
      <c r="H246" s="109">
        <f>'13c-beta'!K249</f>
        <v>1.0327200000000001</v>
      </c>
      <c r="I246" s="109">
        <f>'13c-beta'!L249</f>
        <v>1.0317499999999999</v>
      </c>
      <c r="J246" s="109">
        <f>'13c-beta'!M249</f>
        <v>1.0280199999999999</v>
      </c>
      <c r="K246" s="109">
        <f>'13c-beta'!N249</f>
        <v>1.0327900000000001</v>
      </c>
      <c r="L246" s="109">
        <f>'13c-beta'!O249</f>
        <v>1.03111</v>
      </c>
      <c r="M246" s="109">
        <f>'13c-beta'!P249</f>
        <v>1.0304899999999999</v>
      </c>
      <c r="N246" s="109">
        <f>'13c-beta'!Q249</f>
        <v>1.03125</v>
      </c>
      <c r="O246" s="109">
        <f>'13c-beta'!R249</f>
        <v>1.03572</v>
      </c>
      <c r="P246" s="103">
        <f>'13c-beta'!S249</f>
        <v>1.0311600000000001</v>
      </c>
      <c r="Q246" s="109">
        <f>'13c-beta'!T249</f>
        <v>1.03129</v>
      </c>
    </row>
    <row r="247" spans="1:17" x14ac:dyDescent="0.2">
      <c r="A247" s="111">
        <f>'13c-beta'!A250</f>
        <v>490</v>
      </c>
      <c r="B247" s="109">
        <f>'13c-beta'!E250</f>
        <v>1.0457399999999999</v>
      </c>
      <c r="C247" s="109">
        <f>'13c-beta'!F250</f>
        <v>1.03037</v>
      </c>
      <c r="D247" s="109">
        <f>'13c-beta'!G250</f>
        <v>1.0438799999999999</v>
      </c>
      <c r="E247" s="109">
        <f>'13c-beta'!H250</f>
        <v>1.0385200000000001</v>
      </c>
      <c r="F247" s="109">
        <f>'13c-beta'!I250</f>
        <v>1.03616</v>
      </c>
      <c r="G247" s="109">
        <f>'13c-beta'!J250</f>
        <v>1.03704</v>
      </c>
      <c r="H247" s="109">
        <f>'13c-beta'!K250</f>
        <v>1.03257</v>
      </c>
      <c r="I247" s="109">
        <f>'13c-beta'!L250</f>
        <v>1.0316099999999999</v>
      </c>
      <c r="J247" s="109">
        <f>'13c-beta'!M250</f>
        <v>1.02789</v>
      </c>
      <c r="K247" s="109">
        <f>'13c-beta'!N250</f>
        <v>1.03264</v>
      </c>
      <c r="L247" s="109">
        <f>'13c-beta'!O250</f>
        <v>1.0309699999999999</v>
      </c>
      <c r="M247" s="109">
        <f>'13c-beta'!P250</f>
        <v>1.0303500000000001</v>
      </c>
      <c r="N247" s="109">
        <f>'13c-beta'!Q250</f>
        <v>1.03111</v>
      </c>
      <c r="O247" s="109">
        <f>'13c-beta'!R250</f>
        <v>1.0355399999999999</v>
      </c>
      <c r="P247" s="103">
        <f>'13c-beta'!S250</f>
        <v>1.03101</v>
      </c>
      <c r="Q247" s="109">
        <f>'13c-beta'!T250</f>
        <v>1.0311600000000001</v>
      </c>
    </row>
    <row r="248" spans="1:17" x14ac:dyDescent="0.2">
      <c r="A248" s="111">
        <f>'13c-beta'!A251</f>
        <v>492</v>
      </c>
      <c r="B248" s="109">
        <f>'13c-beta'!E251</f>
        <v>1.0455399999999999</v>
      </c>
      <c r="C248" s="109">
        <f>'13c-beta'!F251</f>
        <v>1.03024</v>
      </c>
      <c r="D248" s="109">
        <f>'13c-beta'!G251</f>
        <v>1.04369</v>
      </c>
      <c r="E248" s="109">
        <f>'13c-beta'!H251</f>
        <v>1.03834</v>
      </c>
      <c r="F248" s="109">
        <f>'13c-beta'!I251</f>
        <v>1.0359799999999999</v>
      </c>
      <c r="G248" s="109">
        <f>'13c-beta'!J251</f>
        <v>1.0368599999999999</v>
      </c>
      <c r="H248" s="109">
        <f>'13c-beta'!K251</f>
        <v>1.03241</v>
      </c>
      <c r="I248" s="109">
        <f>'13c-beta'!L251</f>
        <v>1.0314700000000001</v>
      </c>
      <c r="J248" s="109">
        <f>'13c-beta'!M251</f>
        <v>1.0277700000000001</v>
      </c>
      <c r="K248" s="109">
        <f>'13c-beta'!N251</f>
        <v>1.0325</v>
      </c>
      <c r="L248" s="109">
        <f>'13c-beta'!O251</f>
        <v>1.0308299999999999</v>
      </c>
      <c r="M248" s="109">
        <f>'13c-beta'!P251</f>
        <v>1.0302199999999999</v>
      </c>
      <c r="N248" s="109">
        <f>'13c-beta'!Q251</f>
        <v>1.0309699999999999</v>
      </c>
      <c r="O248" s="109">
        <f>'13c-beta'!R251</f>
        <v>1.0353699999999999</v>
      </c>
      <c r="P248" s="103">
        <f>'13c-beta'!S251</f>
        <v>1.0308600000000001</v>
      </c>
      <c r="Q248" s="109">
        <f>'13c-beta'!T251</f>
        <v>1.0310299999999999</v>
      </c>
    </row>
    <row r="249" spans="1:17" x14ac:dyDescent="0.2">
      <c r="A249" s="111">
        <f>'13c-beta'!A252</f>
        <v>494</v>
      </c>
      <c r="B249" s="109">
        <f>'13c-beta'!E252</f>
        <v>1.0453399999999999</v>
      </c>
      <c r="C249" s="109">
        <f>'13c-beta'!F252</f>
        <v>1.0301199999999999</v>
      </c>
      <c r="D249" s="109">
        <f>'13c-beta'!G252</f>
        <v>1.04349</v>
      </c>
      <c r="E249" s="109">
        <f>'13c-beta'!H252</f>
        <v>1.03816</v>
      </c>
      <c r="F249" s="109">
        <f>'13c-beta'!I252</f>
        <v>1.0358099999999999</v>
      </c>
      <c r="G249" s="109">
        <f>'13c-beta'!J252</f>
        <v>1.0366899999999999</v>
      </c>
      <c r="H249" s="109">
        <f>'13c-beta'!K252</f>
        <v>1.03226</v>
      </c>
      <c r="I249" s="109">
        <f>'13c-beta'!L252</f>
        <v>1.0313300000000001</v>
      </c>
      <c r="J249" s="109">
        <f>'13c-beta'!M252</f>
        <v>1.02765</v>
      </c>
      <c r="K249" s="109">
        <f>'13c-beta'!N252</f>
        <v>1.0323500000000001</v>
      </c>
      <c r="L249" s="109">
        <f>'13c-beta'!O252</f>
        <v>1.0306900000000001</v>
      </c>
      <c r="M249" s="109">
        <f>'13c-beta'!P252</f>
        <v>1.03009</v>
      </c>
      <c r="N249" s="109">
        <f>'13c-beta'!Q252</f>
        <v>1.0308299999999999</v>
      </c>
      <c r="O249" s="109">
        <f>'13c-beta'!R252</f>
        <v>1.0351999999999999</v>
      </c>
      <c r="P249" s="103">
        <f>'13c-beta'!S252</f>
        <v>1.03071</v>
      </c>
      <c r="Q249" s="109">
        <f>'13c-beta'!T252</f>
        <v>1.03091</v>
      </c>
    </row>
    <row r="250" spans="1:17" x14ac:dyDescent="0.2">
      <c r="A250" s="111">
        <f>'13c-beta'!A253</f>
        <v>496</v>
      </c>
      <c r="B250" s="109">
        <f>'13c-beta'!E253</f>
        <v>1.04514</v>
      </c>
      <c r="C250" s="109">
        <f>'13c-beta'!F253</f>
        <v>1.02999</v>
      </c>
      <c r="D250" s="109">
        <f>'13c-beta'!G253</f>
        <v>1.0432999999999999</v>
      </c>
      <c r="E250" s="109">
        <f>'13c-beta'!H253</f>
        <v>1.03799</v>
      </c>
      <c r="F250" s="109">
        <f>'13c-beta'!I253</f>
        <v>1.0356399999999999</v>
      </c>
      <c r="G250" s="109">
        <f>'13c-beta'!J253</f>
        <v>1.0365200000000001</v>
      </c>
      <c r="H250" s="109">
        <f>'13c-beta'!K253</f>
        <v>1.0321100000000001</v>
      </c>
      <c r="I250" s="109">
        <f>'13c-beta'!L253</f>
        <v>1.0311900000000001</v>
      </c>
      <c r="J250" s="109">
        <f>'13c-beta'!M253</f>
        <v>1.0275300000000001</v>
      </c>
      <c r="K250" s="109">
        <f>'13c-beta'!N253</f>
        <v>1.0322100000000001</v>
      </c>
      <c r="L250" s="109">
        <f>'13c-beta'!O253</f>
        <v>1.0305599999999999</v>
      </c>
      <c r="M250" s="109">
        <f>'13c-beta'!P253</f>
        <v>1.0299499999999999</v>
      </c>
      <c r="N250" s="109">
        <f>'13c-beta'!Q253</f>
        <v>1.0306999999999999</v>
      </c>
      <c r="O250" s="109">
        <f>'13c-beta'!R253</f>
        <v>1.0350200000000001</v>
      </c>
      <c r="P250" s="103">
        <f>'13c-beta'!S253</f>
        <v>1.0305599999999999</v>
      </c>
      <c r="Q250" s="109">
        <f>'13c-beta'!T253</f>
        <v>1.03078</v>
      </c>
    </row>
    <row r="251" spans="1:17" x14ac:dyDescent="0.2">
      <c r="A251" s="111">
        <f>'13c-beta'!A254</f>
        <v>498</v>
      </c>
      <c r="B251" s="109">
        <f>'13c-beta'!E254</f>
        <v>1.04494</v>
      </c>
      <c r="C251" s="109">
        <f>'13c-beta'!F254</f>
        <v>1.0298700000000001</v>
      </c>
      <c r="D251" s="109">
        <f>'13c-beta'!G254</f>
        <v>1.04311</v>
      </c>
      <c r="E251" s="109">
        <f>'13c-beta'!H254</f>
        <v>1.0378099999999999</v>
      </c>
      <c r="F251" s="109">
        <f>'13c-beta'!I254</f>
        <v>1.0354699999999999</v>
      </c>
      <c r="G251" s="109">
        <f>'13c-beta'!J254</f>
        <v>1.03634</v>
      </c>
      <c r="H251" s="109">
        <f>'13c-beta'!K254</f>
        <v>1.03196</v>
      </c>
      <c r="I251" s="109">
        <f>'13c-beta'!L254</f>
        <v>1.03105</v>
      </c>
      <c r="J251" s="109">
        <f>'13c-beta'!M254</f>
        <v>1.0274099999999999</v>
      </c>
      <c r="K251" s="109">
        <f>'13c-beta'!N254</f>
        <v>1.03207</v>
      </c>
      <c r="L251" s="109">
        <f>'13c-beta'!O254</f>
        <v>1.0304199999999999</v>
      </c>
      <c r="M251" s="109">
        <f>'13c-beta'!P254</f>
        <v>1.02982</v>
      </c>
      <c r="N251" s="109">
        <f>'13c-beta'!Q254</f>
        <v>1.0305599999999999</v>
      </c>
      <c r="O251" s="109">
        <f>'13c-beta'!R254</f>
        <v>1.03485</v>
      </c>
      <c r="P251" s="103">
        <f>'13c-beta'!S254</f>
        <v>1.03041</v>
      </c>
      <c r="Q251" s="109">
        <f>'13c-beta'!T254</f>
        <v>1.0306500000000001</v>
      </c>
    </row>
    <row r="252" spans="1:17" x14ac:dyDescent="0.2">
      <c r="A252" s="111">
        <f>'13c-beta'!A255</f>
        <v>500</v>
      </c>
      <c r="B252" s="109">
        <f>'13c-beta'!E255</f>
        <v>1.04474</v>
      </c>
      <c r="C252" s="109">
        <f>'13c-beta'!F255</f>
        <v>1.0297400000000001</v>
      </c>
      <c r="D252" s="109">
        <f>'13c-beta'!G255</f>
        <v>1.04291</v>
      </c>
      <c r="E252" s="109">
        <f>'13c-beta'!H255</f>
        <v>1.0376300000000001</v>
      </c>
      <c r="F252" s="109">
        <f>'13c-beta'!I255</f>
        <v>1.03531</v>
      </c>
      <c r="G252" s="109">
        <f>'13c-beta'!J255</f>
        <v>1.03617</v>
      </c>
      <c r="H252" s="109">
        <f>'13c-beta'!K255</f>
        <v>1.0318099999999999</v>
      </c>
      <c r="I252" s="109">
        <f>'13c-beta'!L255</f>
        <v>1.03091</v>
      </c>
      <c r="J252" s="109">
        <f>'13c-beta'!M255</f>
        <v>1.02729</v>
      </c>
      <c r="K252" s="109">
        <f>'13c-beta'!N255</f>
        <v>1.0319199999999999</v>
      </c>
      <c r="L252" s="109">
        <f>'13c-beta'!O255</f>
        <v>1.0302899999999999</v>
      </c>
      <c r="M252" s="109">
        <f>'13c-beta'!P255</f>
        <v>1.02969</v>
      </c>
      <c r="N252" s="109">
        <f>'13c-beta'!Q255</f>
        <v>1.03043</v>
      </c>
      <c r="O252" s="109">
        <f>'13c-beta'!R255</f>
        <v>1.03468</v>
      </c>
      <c r="P252" s="103">
        <f>'13c-beta'!S255</f>
        <v>1.03026</v>
      </c>
      <c r="Q252" s="109">
        <f>'13c-beta'!T255</f>
        <v>1.0305299999999999</v>
      </c>
    </row>
    <row r="253" spans="1:17" x14ac:dyDescent="0.2">
      <c r="A253" s="111">
        <f>'13c-beta'!A256</f>
        <v>502</v>
      </c>
      <c r="B253" s="109">
        <f>'13c-beta'!E256</f>
        <v>1.04454</v>
      </c>
      <c r="C253" s="109">
        <f>'13c-beta'!F256</f>
        <v>1.02962</v>
      </c>
      <c r="D253" s="109">
        <f>'13c-beta'!G256</f>
        <v>1.0427200000000001</v>
      </c>
      <c r="E253" s="109">
        <f>'13c-beta'!H256</f>
        <v>1.03746</v>
      </c>
      <c r="F253" s="109">
        <f>'13c-beta'!I256</f>
        <v>1.0351399999999999</v>
      </c>
      <c r="G253" s="109">
        <f>'13c-beta'!J256</f>
        <v>1.0360100000000001</v>
      </c>
      <c r="H253" s="109">
        <f>'13c-beta'!K256</f>
        <v>1.03166</v>
      </c>
      <c r="I253" s="109">
        <f>'13c-beta'!L256</f>
        <v>1.03077</v>
      </c>
      <c r="J253" s="109">
        <f>'13c-beta'!M256</f>
        <v>1.0271699999999999</v>
      </c>
      <c r="K253" s="109">
        <f>'13c-beta'!N256</f>
        <v>1.0317799999999999</v>
      </c>
      <c r="L253" s="109">
        <f>'13c-beta'!O256</f>
        <v>1.03016</v>
      </c>
      <c r="M253" s="109">
        <f>'13c-beta'!P256</f>
        <v>1.02956</v>
      </c>
      <c r="N253" s="109">
        <f>'13c-beta'!Q256</f>
        <v>1.0302899999999999</v>
      </c>
      <c r="O253" s="109">
        <f>'13c-beta'!R256</f>
        <v>1.03451</v>
      </c>
      <c r="P253" s="103">
        <f>'13c-beta'!S256</f>
        <v>1.0301100000000001</v>
      </c>
      <c r="Q253" s="109">
        <f>'13c-beta'!T256</f>
        <v>1.0304</v>
      </c>
    </row>
    <row r="254" spans="1:17" x14ac:dyDescent="0.2">
      <c r="A254" s="111">
        <f>'13c-beta'!A257</f>
        <v>504</v>
      </c>
      <c r="B254" s="109">
        <f>'13c-beta'!E257</f>
        <v>1.0443499999999999</v>
      </c>
      <c r="C254" s="109">
        <f>'13c-beta'!F257</f>
        <v>1.0295000000000001</v>
      </c>
      <c r="D254" s="109">
        <f>'13c-beta'!G257</f>
        <v>1.04254</v>
      </c>
      <c r="E254" s="109">
        <f>'13c-beta'!H257</f>
        <v>1.03729</v>
      </c>
      <c r="F254" s="109">
        <f>'13c-beta'!I257</f>
        <v>1.0349699999999999</v>
      </c>
      <c r="G254" s="109">
        <f>'13c-beta'!J257</f>
        <v>1.0358400000000001</v>
      </c>
      <c r="H254" s="109">
        <f>'13c-beta'!K257</f>
        <v>1.0315099999999999</v>
      </c>
      <c r="I254" s="109">
        <f>'13c-beta'!L257</f>
        <v>1.03064</v>
      </c>
      <c r="J254" s="109">
        <f>'13c-beta'!M257</f>
        <v>1.0270600000000001</v>
      </c>
      <c r="K254" s="109">
        <f>'13c-beta'!N257</f>
        <v>1.0316399999999999</v>
      </c>
      <c r="L254" s="109">
        <f>'13c-beta'!O257</f>
        <v>1.0300199999999999</v>
      </c>
      <c r="M254" s="109">
        <f>'13c-beta'!P257</f>
        <v>1.0294300000000001</v>
      </c>
      <c r="N254" s="109">
        <f>'13c-beta'!Q257</f>
        <v>1.03016</v>
      </c>
      <c r="O254" s="109">
        <f>'13c-beta'!R257</f>
        <v>1.03434</v>
      </c>
      <c r="P254" s="103">
        <f>'13c-beta'!S257</f>
        <v>1.0299700000000001</v>
      </c>
      <c r="Q254" s="109">
        <f>'13c-beta'!T257</f>
        <v>1.0302800000000001</v>
      </c>
    </row>
    <row r="255" spans="1:17" x14ac:dyDescent="0.2">
      <c r="A255" s="111">
        <f>'13c-beta'!A258</f>
        <v>506</v>
      </c>
      <c r="B255" s="109">
        <f>'13c-beta'!E258</f>
        <v>1.0441499999999999</v>
      </c>
      <c r="C255" s="109">
        <f>'13c-beta'!F258</f>
        <v>1.02938</v>
      </c>
      <c r="D255" s="109">
        <f>'13c-beta'!G258</f>
        <v>1.0423500000000001</v>
      </c>
      <c r="E255" s="109">
        <f>'13c-beta'!H258</f>
        <v>1.03712</v>
      </c>
      <c r="F255" s="109">
        <f>'13c-beta'!I258</f>
        <v>1.03481</v>
      </c>
      <c r="G255" s="109">
        <f>'13c-beta'!J258</f>
        <v>1.0356700000000001</v>
      </c>
      <c r="H255" s="109">
        <f>'13c-beta'!K258</f>
        <v>1.0313699999999999</v>
      </c>
      <c r="I255" s="109">
        <f>'13c-beta'!L258</f>
        <v>1.0305</v>
      </c>
      <c r="J255" s="109">
        <f>'13c-beta'!M258</f>
        <v>1.02694</v>
      </c>
      <c r="K255" s="109">
        <f>'13c-beta'!N258</f>
        <v>1.0315000000000001</v>
      </c>
      <c r="L255" s="109">
        <f>'13c-beta'!O258</f>
        <v>1.02989</v>
      </c>
      <c r="M255" s="109">
        <f>'13c-beta'!P258</f>
        <v>1.0293000000000001</v>
      </c>
      <c r="N255" s="109">
        <f>'13c-beta'!Q258</f>
        <v>1.03003</v>
      </c>
      <c r="O255" s="109">
        <f>'13c-beta'!R258</f>
        <v>1.0341800000000001</v>
      </c>
      <c r="P255" s="103">
        <f>'13c-beta'!S258</f>
        <v>1.02982</v>
      </c>
      <c r="Q255" s="109">
        <f>'13c-beta'!T258</f>
        <v>1.0301499999999999</v>
      </c>
    </row>
    <row r="256" spans="1:17" x14ac:dyDescent="0.2">
      <c r="A256" s="111">
        <f>'13c-beta'!A259</f>
        <v>508</v>
      </c>
      <c r="B256" s="109">
        <f>'13c-beta'!E259</f>
        <v>1.04396</v>
      </c>
      <c r="C256" s="109">
        <f>'13c-beta'!F259</f>
        <v>1.0292600000000001</v>
      </c>
      <c r="D256" s="109">
        <f>'13c-beta'!G259</f>
        <v>1.04216</v>
      </c>
      <c r="E256" s="109">
        <f>'13c-beta'!H259</f>
        <v>1.03695</v>
      </c>
      <c r="F256" s="109">
        <f>'13c-beta'!I259</f>
        <v>1.0346500000000001</v>
      </c>
      <c r="G256" s="109">
        <f>'13c-beta'!J259</f>
        <v>1.0355000000000001</v>
      </c>
      <c r="H256" s="109">
        <f>'13c-beta'!K259</f>
        <v>1.03122</v>
      </c>
      <c r="I256" s="109">
        <f>'13c-beta'!L259</f>
        <v>1.03037</v>
      </c>
      <c r="J256" s="109">
        <f>'13c-beta'!M259</f>
        <v>1.0268200000000001</v>
      </c>
      <c r="K256" s="109">
        <f>'13c-beta'!N259</f>
        <v>1.0313699999999999</v>
      </c>
      <c r="L256" s="109">
        <f>'13c-beta'!O259</f>
        <v>1.02976</v>
      </c>
      <c r="M256" s="109">
        <f>'13c-beta'!P259</f>
        <v>1.0291699999999999</v>
      </c>
      <c r="N256" s="109">
        <f>'13c-beta'!Q259</f>
        <v>1.0299</v>
      </c>
      <c r="O256" s="109">
        <f>'13c-beta'!R259</f>
        <v>1.0340100000000001</v>
      </c>
      <c r="P256" s="103">
        <f>'13c-beta'!S259</f>
        <v>1.0296799999999999</v>
      </c>
      <c r="Q256" s="109">
        <f>'13c-beta'!T259</f>
        <v>1.03003</v>
      </c>
    </row>
    <row r="257" spans="1:17" x14ac:dyDescent="0.2">
      <c r="A257" s="111">
        <f>'13c-beta'!A260</f>
        <v>510</v>
      </c>
      <c r="B257" s="109">
        <f>'13c-beta'!E260</f>
        <v>1.0437700000000001</v>
      </c>
      <c r="C257" s="109">
        <f>'13c-beta'!F260</f>
        <v>1.0291399999999999</v>
      </c>
      <c r="D257" s="109">
        <f>'13c-beta'!G260</f>
        <v>1.0419799999999999</v>
      </c>
      <c r="E257" s="109">
        <f>'13c-beta'!H260</f>
        <v>1.03678</v>
      </c>
      <c r="F257" s="109">
        <f>'13c-beta'!I260</f>
        <v>1.0344899999999999</v>
      </c>
      <c r="G257" s="109">
        <f>'13c-beta'!J260</f>
        <v>1.0353399999999999</v>
      </c>
      <c r="H257" s="109">
        <f>'13c-beta'!K260</f>
        <v>1.03108</v>
      </c>
      <c r="I257" s="109">
        <f>'13c-beta'!L260</f>
        <v>1.03023</v>
      </c>
      <c r="J257" s="109">
        <f>'13c-beta'!M260</f>
        <v>1.02671</v>
      </c>
      <c r="K257" s="109">
        <f>'13c-beta'!N260</f>
        <v>1.0312300000000001</v>
      </c>
      <c r="L257" s="109">
        <f>'13c-beta'!O260</f>
        <v>1.02963</v>
      </c>
      <c r="M257" s="109">
        <f>'13c-beta'!P260</f>
        <v>1.02905</v>
      </c>
      <c r="N257" s="109">
        <f>'13c-beta'!Q260</f>
        <v>1.0297700000000001</v>
      </c>
      <c r="O257" s="109">
        <f>'13c-beta'!R260</f>
        <v>1.0338499999999999</v>
      </c>
      <c r="P257" s="103">
        <f>'13c-beta'!S260</f>
        <v>1.0295399999999999</v>
      </c>
      <c r="Q257" s="109">
        <f>'13c-beta'!T260</f>
        <v>1.0299100000000001</v>
      </c>
    </row>
    <row r="258" spans="1:17" x14ac:dyDescent="0.2">
      <c r="A258" s="111">
        <f>'13c-beta'!A261</f>
        <v>512</v>
      </c>
      <c r="B258" s="109">
        <f>'13c-beta'!E261</f>
        <v>1.04358</v>
      </c>
      <c r="C258" s="109">
        <f>'13c-beta'!F261</f>
        <v>1.02902</v>
      </c>
      <c r="D258" s="109">
        <f>'13c-beta'!G261</f>
        <v>1.04179</v>
      </c>
      <c r="E258" s="109">
        <f>'13c-beta'!H261</f>
        <v>1.03661</v>
      </c>
      <c r="F258" s="109">
        <f>'13c-beta'!I261</f>
        <v>1.03433</v>
      </c>
      <c r="G258" s="109">
        <f>'13c-beta'!J261</f>
        <v>1.03518</v>
      </c>
      <c r="H258" s="109">
        <f>'13c-beta'!K261</f>
        <v>1.0309299999999999</v>
      </c>
      <c r="I258" s="109">
        <f>'13c-beta'!L261</f>
        <v>1.0301</v>
      </c>
      <c r="J258" s="109">
        <f>'13c-beta'!M261</f>
        <v>1.0265899999999999</v>
      </c>
      <c r="K258" s="109">
        <f>'13c-beta'!N261</f>
        <v>1.0310900000000001</v>
      </c>
      <c r="L258" s="109">
        <f>'13c-beta'!O261</f>
        <v>1.0295000000000001</v>
      </c>
      <c r="M258" s="109">
        <f>'13c-beta'!P261</f>
        <v>1.0289200000000001</v>
      </c>
      <c r="N258" s="109">
        <f>'13c-beta'!Q261</f>
        <v>1.0296400000000001</v>
      </c>
      <c r="O258" s="109">
        <f>'13c-beta'!R261</f>
        <v>1.0336799999999999</v>
      </c>
      <c r="P258" s="103">
        <f>'13c-beta'!S261</f>
        <v>1.02939</v>
      </c>
      <c r="Q258" s="109">
        <f>'13c-beta'!T261</f>
        <v>1.02979</v>
      </c>
    </row>
    <row r="259" spans="1:17" x14ac:dyDescent="0.2">
      <c r="A259" s="111">
        <f>'13c-beta'!A262</f>
        <v>514</v>
      </c>
      <c r="B259" s="109">
        <f>'13c-beta'!E262</f>
        <v>1.04339</v>
      </c>
      <c r="C259" s="109">
        <f>'13c-beta'!F262</f>
        <v>1.0288999999999999</v>
      </c>
      <c r="D259" s="109">
        <f>'13c-beta'!G262</f>
        <v>1.0416099999999999</v>
      </c>
      <c r="E259" s="109">
        <f>'13c-beta'!H262</f>
        <v>1.03644</v>
      </c>
      <c r="F259" s="109">
        <f>'13c-beta'!I262</f>
        <v>1.03417</v>
      </c>
      <c r="G259" s="109">
        <f>'13c-beta'!J262</f>
        <v>1.03501</v>
      </c>
      <c r="H259" s="109">
        <f>'13c-beta'!K262</f>
        <v>1.0307900000000001</v>
      </c>
      <c r="I259" s="109">
        <f>'13c-beta'!L262</f>
        <v>1.0299700000000001</v>
      </c>
      <c r="J259" s="109">
        <f>'13c-beta'!M262</f>
        <v>1.0264800000000001</v>
      </c>
      <c r="K259" s="109">
        <f>'13c-beta'!N262</f>
        <v>1.0309600000000001</v>
      </c>
      <c r="L259" s="109">
        <f>'13c-beta'!O262</f>
        <v>1.0293699999999999</v>
      </c>
      <c r="M259" s="109">
        <f>'13c-beta'!P262</f>
        <v>1.0287900000000001</v>
      </c>
      <c r="N259" s="109">
        <f>'13c-beta'!Q262</f>
        <v>1.0295099999999999</v>
      </c>
      <c r="O259" s="109">
        <f>'13c-beta'!R262</f>
        <v>1.03352</v>
      </c>
      <c r="P259" s="103">
        <f>'13c-beta'!S262</f>
        <v>1.02925</v>
      </c>
      <c r="Q259" s="109">
        <f>'13c-beta'!T262</f>
        <v>1.0296700000000001</v>
      </c>
    </row>
    <row r="260" spans="1:17" x14ac:dyDescent="0.2">
      <c r="A260" s="111">
        <f>'13c-beta'!A263</f>
        <v>516</v>
      </c>
      <c r="B260" s="109">
        <f>'13c-beta'!E263</f>
        <v>1.0431999999999999</v>
      </c>
      <c r="C260" s="109">
        <f>'13c-beta'!F263</f>
        <v>1.02878</v>
      </c>
      <c r="D260" s="109">
        <f>'13c-beta'!G263</f>
        <v>1.0414300000000001</v>
      </c>
      <c r="E260" s="109">
        <f>'13c-beta'!H263</f>
        <v>1.0362800000000001</v>
      </c>
      <c r="F260" s="109">
        <f>'13c-beta'!I263</f>
        <v>1.0340100000000001</v>
      </c>
      <c r="G260" s="109">
        <f>'13c-beta'!J263</f>
        <v>1.03485</v>
      </c>
      <c r="H260" s="109">
        <f>'13c-beta'!K263</f>
        <v>1.0306500000000001</v>
      </c>
      <c r="I260" s="109">
        <f>'13c-beta'!L263</f>
        <v>1.0298400000000001</v>
      </c>
      <c r="J260" s="109">
        <f>'13c-beta'!M263</f>
        <v>1.02637</v>
      </c>
      <c r="K260" s="109">
        <f>'13c-beta'!N263</f>
        <v>1.0308200000000001</v>
      </c>
      <c r="L260" s="109">
        <f>'13c-beta'!O263</f>
        <v>1.02925</v>
      </c>
      <c r="M260" s="109">
        <f>'13c-beta'!P263</f>
        <v>1.02867</v>
      </c>
      <c r="N260" s="109">
        <f>'13c-beta'!Q263</f>
        <v>1.02938</v>
      </c>
      <c r="O260" s="109">
        <f>'13c-beta'!R263</f>
        <v>1.0333600000000001</v>
      </c>
      <c r="P260" s="103">
        <f>'13c-beta'!S263</f>
        <v>1.02911</v>
      </c>
      <c r="Q260" s="109">
        <f>'13c-beta'!T263</f>
        <v>1.02955</v>
      </c>
    </row>
    <row r="261" spans="1:17" x14ac:dyDescent="0.2">
      <c r="A261" s="111">
        <f>'13c-beta'!A264</f>
        <v>518</v>
      </c>
      <c r="B261" s="109">
        <f>'13c-beta'!E264</f>
        <v>1.04301</v>
      </c>
      <c r="C261" s="109">
        <f>'13c-beta'!F264</f>
        <v>1.0286599999999999</v>
      </c>
      <c r="D261" s="109">
        <f>'13c-beta'!G264</f>
        <v>1.04125</v>
      </c>
      <c r="E261" s="109">
        <f>'13c-beta'!H264</f>
        <v>1.0361100000000001</v>
      </c>
      <c r="F261" s="109">
        <f>'13c-beta'!I264</f>
        <v>1.0338499999999999</v>
      </c>
      <c r="G261" s="109">
        <f>'13c-beta'!J264</f>
        <v>1.0346900000000001</v>
      </c>
      <c r="H261" s="109">
        <f>'13c-beta'!K264</f>
        <v>1.03051</v>
      </c>
      <c r="I261" s="109">
        <f>'13c-beta'!L264</f>
        <v>1.0297099999999999</v>
      </c>
      <c r="J261" s="109">
        <f>'13c-beta'!M264</f>
        <v>1.0262500000000001</v>
      </c>
      <c r="K261" s="109">
        <f>'13c-beta'!N264</f>
        <v>1.0306900000000001</v>
      </c>
      <c r="L261" s="109">
        <f>'13c-beta'!O264</f>
        <v>1.02912</v>
      </c>
      <c r="M261" s="109">
        <f>'13c-beta'!P264</f>
        <v>1.02854</v>
      </c>
      <c r="N261" s="109">
        <f>'13c-beta'!Q264</f>
        <v>1.02925</v>
      </c>
      <c r="O261" s="109">
        <f>'13c-beta'!R264</f>
        <v>1.0331999999999999</v>
      </c>
      <c r="P261" s="103">
        <f>'13c-beta'!S264</f>
        <v>1.0289699999999999</v>
      </c>
      <c r="Q261" s="109">
        <f>'13c-beta'!T264</f>
        <v>1.0294300000000001</v>
      </c>
    </row>
    <row r="262" spans="1:17" x14ac:dyDescent="0.2">
      <c r="A262" s="111">
        <f>'13c-beta'!A265</f>
        <v>520</v>
      </c>
      <c r="B262" s="109">
        <f>'13c-beta'!E265</f>
        <v>1.0428299999999999</v>
      </c>
      <c r="C262" s="109">
        <f>'13c-beta'!F265</f>
        <v>1.0285500000000001</v>
      </c>
      <c r="D262" s="109">
        <f>'13c-beta'!G265</f>
        <v>1.0410699999999999</v>
      </c>
      <c r="E262" s="109">
        <f>'13c-beta'!H265</f>
        <v>1.0359499999999999</v>
      </c>
      <c r="F262" s="109">
        <f>'13c-beta'!I265</f>
        <v>1.03369</v>
      </c>
      <c r="G262" s="109">
        <f>'13c-beta'!J265</f>
        <v>1.0345299999999999</v>
      </c>
      <c r="H262" s="109">
        <f>'13c-beta'!K265</f>
        <v>1.03037</v>
      </c>
      <c r="I262" s="109">
        <f>'13c-beta'!L265</f>
        <v>1.0295799999999999</v>
      </c>
      <c r="J262" s="109">
        <f>'13c-beta'!M265</f>
        <v>1.0261400000000001</v>
      </c>
      <c r="K262" s="109">
        <f>'13c-beta'!N265</f>
        <v>1.0305599999999999</v>
      </c>
      <c r="L262" s="109">
        <f>'13c-beta'!O265</f>
        <v>1.0289999999999999</v>
      </c>
      <c r="M262" s="109">
        <f>'13c-beta'!P265</f>
        <v>1.0284199999999999</v>
      </c>
      <c r="N262" s="109">
        <f>'13c-beta'!Q265</f>
        <v>1.0291300000000001</v>
      </c>
      <c r="O262" s="109">
        <f>'13c-beta'!R265</f>
        <v>1.03304</v>
      </c>
      <c r="P262" s="103">
        <f>'13c-beta'!S265</f>
        <v>1.02884</v>
      </c>
      <c r="Q262" s="109">
        <f>'13c-beta'!T265</f>
        <v>1.0293099999999999</v>
      </c>
    </row>
    <row r="263" spans="1:17" x14ac:dyDescent="0.2">
      <c r="A263" s="111">
        <f>'13c-beta'!A266</f>
        <v>522</v>
      </c>
      <c r="B263" s="109">
        <f>'13c-beta'!E266</f>
        <v>1.04264</v>
      </c>
      <c r="C263" s="109">
        <f>'13c-beta'!F266</f>
        <v>1.02843</v>
      </c>
      <c r="D263" s="109">
        <f>'13c-beta'!G266</f>
        <v>1.0408900000000001</v>
      </c>
      <c r="E263" s="109">
        <f>'13c-beta'!H266</f>
        <v>1.0357799999999999</v>
      </c>
      <c r="F263" s="109">
        <f>'13c-beta'!I266</f>
        <v>1.0335399999999999</v>
      </c>
      <c r="G263" s="109">
        <f>'13c-beta'!J266</f>
        <v>1.0343800000000001</v>
      </c>
      <c r="H263" s="109">
        <f>'13c-beta'!K266</f>
        <v>1.03023</v>
      </c>
      <c r="I263" s="109">
        <f>'13c-beta'!L266</f>
        <v>1.02945</v>
      </c>
      <c r="J263" s="109">
        <f>'13c-beta'!M266</f>
        <v>1.02603</v>
      </c>
      <c r="K263" s="109">
        <f>'13c-beta'!N266</f>
        <v>1.03043</v>
      </c>
      <c r="L263" s="109">
        <f>'13c-beta'!O266</f>
        <v>1.02887</v>
      </c>
      <c r="M263" s="109">
        <f>'13c-beta'!P266</f>
        <v>1.0283</v>
      </c>
      <c r="N263" s="109">
        <f>'13c-beta'!Q266</f>
        <v>1.0289999999999999</v>
      </c>
      <c r="O263" s="109">
        <f>'13c-beta'!R266</f>
        <v>1.03288</v>
      </c>
      <c r="P263" s="103">
        <f>'13c-beta'!S266</f>
        <v>1.0286999999999999</v>
      </c>
      <c r="Q263" s="109">
        <f>'13c-beta'!T266</f>
        <v>1.02919</v>
      </c>
    </row>
    <row r="264" spans="1:17" x14ac:dyDescent="0.2">
      <c r="A264" s="111">
        <f>'13c-beta'!A267</f>
        <v>524</v>
      </c>
      <c r="B264" s="109">
        <f>'13c-beta'!E267</f>
        <v>1.0424599999999999</v>
      </c>
      <c r="C264" s="109">
        <f>'13c-beta'!F267</f>
        <v>1.0283199999999999</v>
      </c>
      <c r="D264" s="109">
        <f>'13c-beta'!G267</f>
        <v>1.04071</v>
      </c>
      <c r="E264" s="109">
        <f>'13c-beta'!H267</f>
        <v>1.03562</v>
      </c>
      <c r="F264" s="109">
        <f>'13c-beta'!I267</f>
        <v>1.03338</v>
      </c>
      <c r="G264" s="109">
        <f>'13c-beta'!J267</f>
        <v>1.0342199999999999</v>
      </c>
      <c r="H264" s="109">
        <f>'13c-beta'!K267</f>
        <v>1.03009</v>
      </c>
      <c r="I264" s="109">
        <f>'13c-beta'!L267</f>
        <v>1.02932</v>
      </c>
      <c r="J264" s="109">
        <f>'13c-beta'!M267</f>
        <v>1.0259199999999999</v>
      </c>
      <c r="K264" s="109">
        <f>'13c-beta'!N267</f>
        <v>1.0302899999999999</v>
      </c>
      <c r="L264" s="109">
        <f>'13c-beta'!O267</f>
        <v>1.0287500000000001</v>
      </c>
      <c r="M264" s="109">
        <f>'13c-beta'!P267</f>
        <v>1.0281800000000001</v>
      </c>
      <c r="N264" s="109">
        <f>'13c-beta'!Q267</f>
        <v>1.02888</v>
      </c>
      <c r="O264" s="109">
        <f>'13c-beta'!R267</f>
        <v>1.0327299999999999</v>
      </c>
      <c r="P264" s="103">
        <f>'13c-beta'!S267</f>
        <v>1.0285599999999999</v>
      </c>
      <c r="Q264" s="109">
        <f>'13c-beta'!T267</f>
        <v>1.02908</v>
      </c>
    </row>
    <row r="265" spans="1:17" x14ac:dyDescent="0.2">
      <c r="A265" s="111">
        <f>'13c-beta'!A268</f>
        <v>526</v>
      </c>
      <c r="B265" s="109">
        <f>'13c-beta'!E268</f>
        <v>1.0422800000000001</v>
      </c>
      <c r="C265" s="109">
        <f>'13c-beta'!F268</f>
        <v>1.0282</v>
      </c>
      <c r="D265" s="109">
        <f>'13c-beta'!G268</f>
        <v>1.04054</v>
      </c>
      <c r="E265" s="109">
        <f>'13c-beta'!H268</f>
        <v>1.03546</v>
      </c>
      <c r="F265" s="109">
        <f>'13c-beta'!I268</f>
        <v>1.0332300000000001</v>
      </c>
      <c r="G265" s="109">
        <f>'13c-beta'!J268</f>
        <v>1.03406</v>
      </c>
      <c r="H265" s="109">
        <f>'13c-beta'!K268</f>
        <v>1.02996</v>
      </c>
      <c r="I265" s="109">
        <f>'13c-beta'!L268</f>
        <v>1.0291999999999999</v>
      </c>
      <c r="J265" s="109">
        <f>'13c-beta'!M268</f>
        <v>1.0258100000000001</v>
      </c>
      <c r="K265" s="109">
        <f>'13c-beta'!N268</f>
        <v>1.03016</v>
      </c>
      <c r="L265" s="109">
        <f>'13c-beta'!O268</f>
        <v>1.0286200000000001</v>
      </c>
      <c r="M265" s="109">
        <f>'13c-beta'!P268</f>
        <v>1.02806</v>
      </c>
      <c r="N265" s="109">
        <f>'13c-beta'!Q268</f>
        <v>1.0287500000000001</v>
      </c>
      <c r="O265" s="109">
        <f>'13c-beta'!R268</f>
        <v>1.03257</v>
      </c>
      <c r="P265" s="103">
        <f>'13c-beta'!S268</f>
        <v>1.02843</v>
      </c>
      <c r="Q265" s="109">
        <f>'13c-beta'!T268</f>
        <v>1.0289600000000001</v>
      </c>
    </row>
    <row r="266" spans="1:17" x14ac:dyDescent="0.2">
      <c r="A266" s="111">
        <f>'13c-beta'!A269</f>
        <v>528</v>
      </c>
      <c r="B266" s="109">
        <f>'13c-beta'!E269</f>
        <v>1.04209</v>
      </c>
      <c r="C266" s="109">
        <f>'13c-beta'!F269</f>
        <v>1.0280899999999999</v>
      </c>
      <c r="D266" s="109">
        <f>'13c-beta'!G269</f>
        <v>1.04036</v>
      </c>
      <c r="E266" s="109">
        <f>'13c-beta'!H269</f>
        <v>1.0353000000000001</v>
      </c>
      <c r="F266" s="109">
        <f>'13c-beta'!I269</f>
        <v>1.03308</v>
      </c>
      <c r="G266" s="109">
        <f>'13c-beta'!J269</f>
        <v>1.0339100000000001</v>
      </c>
      <c r="H266" s="109">
        <f>'13c-beta'!K269</f>
        <v>1.02982</v>
      </c>
      <c r="I266" s="109">
        <f>'13c-beta'!L269</f>
        <v>1.0290699999999999</v>
      </c>
      <c r="J266" s="109">
        <f>'13c-beta'!M269</f>
        <v>1.0257000000000001</v>
      </c>
      <c r="K266" s="109">
        <f>'13c-beta'!N269</f>
        <v>1.03003</v>
      </c>
      <c r="L266" s="109">
        <f>'13c-beta'!O269</f>
        <v>1.0285</v>
      </c>
      <c r="M266" s="109">
        <f>'13c-beta'!P269</f>
        <v>1.0279400000000001</v>
      </c>
      <c r="N266" s="109">
        <f>'13c-beta'!Q269</f>
        <v>1.0286299999999999</v>
      </c>
      <c r="O266" s="109">
        <f>'13c-beta'!R269</f>
        <v>1.0324199999999999</v>
      </c>
      <c r="P266" s="103">
        <f>'13c-beta'!S269</f>
        <v>1.0282899999999999</v>
      </c>
      <c r="Q266" s="109">
        <f>'13c-beta'!T269</f>
        <v>1.02884</v>
      </c>
    </row>
    <row r="267" spans="1:17" x14ac:dyDescent="0.2">
      <c r="A267" s="111">
        <f>'13c-beta'!A270</f>
        <v>530</v>
      </c>
      <c r="B267" s="109">
        <f>'13c-beta'!E270</f>
        <v>1.0419099999999999</v>
      </c>
      <c r="C267" s="109">
        <f>'13c-beta'!F270</f>
        <v>1.0279700000000001</v>
      </c>
      <c r="D267" s="109">
        <f>'13c-beta'!G270</f>
        <v>1.0401899999999999</v>
      </c>
      <c r="E267" s="109">
        <f>'13c-beta'!H270</f>
        <v>1.0351399999999999</v>
      </c>
      <c r="F267" s="109">
        <f>'13c-beta'!I270</f>
        <v>1.0329299999999999</v>
      </c>
      <c r="G267" s="109">
        <f>'13c-beta'!J270</f>
        <v>1.0337499999999999</v>
      </c>
      <c r="H267" s="109">
        <f>'13c-beta'!K270</f>
        <v>1.0296799999999999</v>
      </c>
      <c r="I267" s="109">
        <f>'13c-beta'!L270</f>
        <v>1.02895</v>
      </c>
      <c r="J267" s="109">
        <f>'13c-beta'!M270</f>
        <v>1.02559</v>
      </c>
      <c r="K267" s="109">
        <f>'13c-beta'!N270</f>
        <v>1.0299100000000001</v>
      </c>
      <c r="L267" s="109">
        <f>'13c-beta'!O270</f>
        <v>1.0283800000000001</v>
      </c>
      <c r="M267" s="109">
        <f>'13c-beta'!P270</f>
        <v>1.02782</v>
      </c>
      <c r="N267" s="109">
        <f>'13c-beta'!Q270</f>
        <v>1.02851</v>
      </c>
      <c r="O267" s="109">
        <f>'13c-beta'!R270</f>
        <v>1.03226</v>
      </c>
      <c r="P267" s="103">
        <f>'13c-beta'!S270</f>
        <v>1.02816</v>
      </c>
      <c r="Q267" s="109">
        <f>'13c-beta'!T270</f>
        <v>1.0287299999999999</v>
      </c>
    </row>
    <row r="268" spans="1:17" x14ac:dyDescent="0.2">
      <c r="A268" s="111">
        <f>'13c-beta'!A271</f>
        <v>532</v>
      </c>
      <c r="B268" s="109">
        <f>'13c-beta'!E271</f>
        <v>1.04173</v>
      </c>
      <c r="C268" s="109">
        <f>'13c-beta'!F271</f>
        <v>1.02786</v>
      </c>
      <c r="D268" s="109">
        <f>'13c-beta'!G271</f>
        <v>1.0400100000000001</v>
      </c>
      <c r="E268" s="109">
        <f>'13c-beta'!H271</f>
        <v>1.0349900000000001</v>
      </c>
      <c r="F268" s="109">
        <f>'13c-beta'!I271</f>
        <v>1.03278</v>
      </c>
      <c r="G268" s="109">
        <f>'13c-beta'!J271</f>
        <v>1.0336000000000001</v>
      </c>
      <c r="H268" s="109">
        <f>'13c-beta'!K271</f>
        <v>1.02955</v>
      </c>
      <c r="I268" s="109">
        <f>'13c-beta'!L271</f>
        <v>1.0288200000000001</v>
      </c>
      <c r="J268" s="109">
        <f>'13c-beta'!M271</f>
        <v>1.02549</v>
      </c>
      <c r="K268" s="109">
        <f>'13c-beta'!N271</f>
        <v>1.0297799999999999</v>
      </c>
      <c r="L268" s="109">
        <f>'13c-beta'!O271</f>
        <v>1.02826</v>
      </c>
      <c r="M268" s="109">
        <f>'13c-beta'!P271</f>
        <v>1.0277000000000001</v>
      </c>
      <c r="N268" s="109">
        <f>'13c-beta'!Q271</f>
        <v>1.0283899999999999</v>
      </c>
      <c r="O268" s="109">
        <f>'13c-beta'!R271</f>
        <v>1.0321100000000001</v>
      </c>
      <c r="P268" s="103">
        <f>'13c-beta'!S271</f>
        <v>1.02803</v>
      </c>
      <c r="Q268" s="109">
        <f>'13c-beta'!T271</f>
        <v>1.0286200000000001</v>
      </c>
    </row>
    <row r="269" spans="1:17" x14ac:dyDescent="0.2">
      <c r="A269" s="111">
        <f>'13c-beta'!A272</f>
        <v>534</v>
      </c>
      <c r="B269" s="109">
        <f>'13c-beta'!E272</f>
        <v>1.04156</v>
      </c>
      <c r="C269" s="109">
        <f>'13c-beta'!F272</f>
        <v>1.0277499999999999</v>
      </c>
      <c r="D269" s="109">
        <f>'13c-beta'!G272</f>
        <v>1.0398400000000001</v>
      </c>
      <c r="E269" s="109">
        <f>'13c-beta'!H272</f>
        <v>1.0348299999999999</v>
      </c>
      <c r="F269" s="109">
        <f>'13c-beta'!I272</f>
        <v>1.0326299999999999</v>
      </c>
      <c r="G269" s="109">
        <f>'13c-beta'!J272</f>
        <v>1.03345</v>
      </c>
      <c r="H269" s="109">
        <f>'13c-beta'!K272</f>
        <v>1.02942</v>
      </c>
      <c r="I269" s="109">
        <f>'13c-beta'!L272</f>
        <v>1.0286999999999999</v>
      </c>
      <c r="J269" s="109">
        <f>'13c-beta'!M272</f>
        <v>1.02538</v>
      </c>
      <c r="K269" s="109">
        <f>'13c-beta'!N272</f>
        <v>1.02965</v>
      </c>
      <c r="L269" s="109">
        <f>'13c-beta'!O272</f>
        <v>1.0281400000000001</v>
      </c>
      <c r="M269" s="109">
        <f>'13c-beta'!P272</f>
        <v>1.0275799999999999</v>
      </c>
      <c r="N269" s="109">
        <f>'13c-beta'!Q272</f>
        <v>1.02827</v>
      </c>
      <c r="O269" s="109">
        <f>'13c-beta'!R272</f>
        <v>1.03196</v>
      </c>
      <c r="P269" s="103">
        <f>'13c-beta'!S272</f>
        <v>1.0279</v>
      </c>
      <c r="Q269" s="109">
        <f>'13c-beta'!T272</f>
        <v>1.0285</v>
      </c>
    </row>
    <row r="270" spans="1:17" x14ac:dyDescent="0.2">
      <c r="A270" s="111">
        <f>'13c-beta'!A273</f>
        <v>536</v>
      </c>
      <c r="B270" s="109">
        <f>'13c-beta'!E273</f>
        <v>1.04138</v>
      </c>
      <c r="C270" s="109">
        <f>'13c-beta'!F273</f>
        <v>1.0276400000000001</v>
      </c>
      <c r="D270" s="109">
        <f>'13c-beta'!G273</f>
        <v>1.0396700000000001</v>
      </c>
      <c r="E270" s="109">
        <f>'13c-beta'!H273</f>
        <v>1.03468</v>
      </c>
      <c r="F270" s="109">
        <f>'13c-beta'!I273</f>
        <v>1.0324800000000001</v>
      </c>
      <c r="G270" s="109">
        <f>'13c-beta'!J273</f>
        <v>1.0333000000000001</v>
      </c>
      <c r="H270" s="109">
        <f>'13c-beta'!K273</f>
        <v>1.02929</v>
      </c>
      <c r="I270" s="109">
        <f>'13c-beta'!L273</f>
        <v>1.02857</v>
      </c>
      <c r="J270" s="109">
        <f>'13c-beta'!M273</f>
        <v>1.0252699999999999</v>
      </c>
      <c r="K270" s="109">
        <f>'13c-beta'!N273</f>
        <v>1.0295300000000001</v>
      </c>
      <c r="L270" s="109">
        <f>'13c-beta'!O273</f>
        <v>1.0280199999999999</v>
      </c>
      <c r="M270" s="109">
        <f>'13c-beta'!P273</f>
        <v>1.02746</v>
      </c>
      <c r="N270" s="109">
        <f>'13c-beta'!Q273</f>
        <v>1.0281499999999999</v>
      </c>
      <c r="O270" s="109">
        <f>'13c-beta'!R273</f>
        <v>1.0318099999999999</v>
      </c>
      <c r="P270" s="103">
        <f>'13c-beta'!S273</f>
        <v>1.0277700000000001</v>
      </c>
      <c r="Q270" s="109">
        <f>'13c-beta'!T273</f>
        <v>1.0283899999999999</v>
      </c>
    </row>
    <row r="271" spans="1:17" x14ac:dyDescent="0.2">
      <c r="A271" s="111">
        <f>'13c-beta'!A274</f>
        <v>538</v>
      </c>
      <c r="B271" s="109">
        <f>'13c-beta'!E274</f>
        <v>1.0411999999999999</v>
      </c>
      <c r="C271" s="109">
        <f>'13c-beta'!F274</f>
        <v>1.0275300000000001</v>
      </c>
      <c r="D271" s="109">
        <f>'13c-beta'!G274</f>
        <v>1.0395000000000001</v>
      </c>
      <c r="E271" s="109">
        <f>'13c-beta'!H274</f>
        <v>1.0345200000000001</v>
      </c>
      <c r="F271" s="109">
        <f>'13c-beta'!I274</f>
        <v>1.03233</v>
      </c>
      <c r="G271" s="109">
        <f>'13c-beta'!J274</f>
        <v>1.03315</v>
      </c>
      <c r="H271" s="109">
        <f>'13c-beta'!K274</f>
        <v>1.02915</v>
      </c>
      <c r="I271" s="109">
        <f>'13c-beta'!L274</f>
        <v>1.0284500000000001</v>
      </c>
      <c r="J271" s="109">
        <f>'13c-beta'!M274</f>
        <v>1.0251699999999999</v>
      </c>
      <c r="K271" s="109">
        <f>'13c-beta'!N274</f>
        <v>1.0294000000000001</v>
      </c>
      <c r="L271" s="109">
        <f>'13c-beta'!O274</f>
        <v>1.0279</v>
      </c>
      <c r="M271" s="109">
        <f>'13c-beta'!P274</f>
        <v>1.02735</v>
      </c>
      <c r="N271" s="109">
        <f>'13c-beta'!Q274</f>
        <v>1.02803</v>
      </c>
      <c r="O271" s="109">
        <f>'13c-beta'!R274</f>
        <v>1.03166</v>
      </c>
      <c r="P271" s="103">
        <f>'13c-beta'!S274</f>
        <v>1.0276400000000001</v>
      </c>
      <c r="Q271" s="109">
        <f>'13c-beta'!T274</f>
        <v>1.0282800000000001</v>
      </c>
    </row>
    <row r="272" spans="1:17" x14ac:dyDescent="0.2">
      <c r="A272" s="111">
        <f>'13c-beta'!A275</f>
        <v>540</v>
      </c>
      <c r="B272" s="109">
        <f>'13c-beta'!E275</f>
        <v>1.0410299999999999</v>
      </c>
      <c r="C272" s="109">
        <f>'13c-beta'!F275</f>
        <v>1.02742</v>
      </c>
      <c r="D272" s="109">
        <f>'13c-beta'!G275</f>
        <v>1.0393300000000001</v>
      </c>
      <c r="E272" s="109">
        <f>'13c-beta'!H275</f>
        <v>1.03437</v>
      </c>
      <c r="F272" s="109">
        <f>'13c-beta'!I275</f>
        <v>1.0321899999999999</v>
      </c>
      <c r="G272" s="109">
        <f>'13c-beta'!J275</f>
        <v>1.0329999999999999</v>
      </c>
      <c r="H272" s="109">
        <f>'13c-beta'!K275</f>
        <v>1.02902</v>
      </c>
      <c r="I272" s="109">
        <f>'13c-beta'!L275</f>
        <v>1.02833</v>
      </c>
      <c r="J272" s="109">
        <f>'13c-beta'!M275</f>
        <v>1.0250600000000001</v>
      </c>
      <c r="K272" s="109">
        <f>'13c-beta'!N275</f>
        <v>1.02928</v>
      </c>
      <c r="L272" s="109">
        <f>'13c-beta'!O275</f>
        <v>1.0277799999999999</v>
      </c>
      <c r="M272" s="109">
        <f>'13c-beta'!P275</f>
        <v>1.0272300000000001</v>
      </c>
      <c r="N272" s="109">
        <f>'13c-beta'!Q275</f>
        <v>1.0279100000000001</v>
      </c>
      <c r="O272" s="109">
        <f>'13c-beta'!R275</f>
        <v>1.0315099999999999</v>
      </c>
      <c r="P272" s="103">
        <f>'13c-beta'!S275</f>
        <v>1.0275099999999999</v>
      </c>
      <c r="Q272" s="109">
        <f>'13c-beta'!T275</f>
        <v>1.02817</v>
      </c>
    </row>
    <row r="273" spans="1:17" x14ac:dyDescent="0.2">
      <c r="A273" s="111">
        <f>'13c-beta'!A276</f>
        <v>542</v>
      </c>
      <c r="B273" s="109">
        <f>'13c-beta'!E276</f>
        <v>1.0408599999999999</v>
      </c>
      <c r="C273" s="109">
        <f>'13c-beta'!F276</f>
        <v>1.0273099999999999</v>
      </c>
      <c r="D273" s="109">
        <f>'13c-beta'!G276</f>
        <v>1.0391699999999999</v>
      </c>
      <c r="E273" s="109">
        <f>'13c-beta'!H276</f>
        <v>1.0342199999999999</v>
      </c>
      <c r="F273" s="109">
        <f>'13c-beta'!I276</f>
        <v>1.0320400000000001</v>
      </c>
      <c r="G273" s="109">
        <f>'13c-beta'!J276</f>
        <v>1.03285</v>
      </c>
      <c r="H273" s="109">
        <f>'13c-beta'!K276</f>
        <v>1.0288900000000001</v>
      </c>
      <c r="I273" s="109">
        <f>'13c-beta'!L276</f>
        <v>1.0282100000000001</v>
      </c>
      <c r="J273" s="109">
        <f>'13c-beta'!M276</f>
        <v>1.0249600000000001</v>
      </c>
      <c r="K273" s="109">
        <f>'13c-beta'!N276</f>
        <v>1.02915</v>
      </c>
      <c r="L273" s="109">
        <f>'13c-beta'!O276</f>
        <v>1.02766</v>
      </c>
      <c r="M273" s="109">
        <f>'13c-beta'!P276</f>
        <v>1.02712</v>
      </c>
      <c r="N273" s="109">
        <f>'13c-beta'!Q276</f>
        <v>1.02779</v>
      </c>
      <c r="O273" s="109">
        <f>'13c-beta'!R276</f>
        <v>1.0313699999999999</v>
      </c>
      <c r="P273" s="103">
        <f>'13c-beta'!S276</f>
        <v>1.02738</v>
      </c>
      <c r="Q273" s="109">
        <f>'13c-beta'!T276</f>
        <v>1.0280499999999999</v>
      </c>
    </row>
    <row r="274" spans="1:17" x14ac:dyDescent="0.2">
      <c r="A274" s="111">
        <f>'13c-beta'!A277</f>
        <v>544</v>
      </c>
      <c r="B274" s="109">
        <f>'13c-beta'!E277</f>
        <v>1.04068</v>
      </c>
      <c r="C274" s="109">
        <f>'13c-beta'!F277</f>
        <v>1.0271999999999999</v>
      </c>
      <c r="D274" s="109">
        <f>'13c-beta'!G277</f>
        <v>1.0389999999999999</v>
      </c>
      <c r="E274" s="109">
        <f>'13c-beta'!H277</f>
        <v>1.03407</v>
      </c>
      <c r="F274" s="109">
        <f>'13c-beta'!I277</f>
        <v>1.0319</v>
      </c>
      <c r="G274" s="109">
        <f>'13c-beta'!J277</f>
        <v>1.03271</v>
      </c>
      <c r="H274" s="109">
        <f>'13c-beta'!K277</f>
        <v>1.0287599999999999</v>
      </c>
      <c r="I274" s="109">
        <f>'13c-beta'!L277</f>
        <v>1.0280899999999999</v>
      </c>
      <c r="J274" s="109">
        <f>'13c-beta'!M277</f>
        <v>1.02485</v>
      </c>
      <c r="K274" s="109">
        <f>'13c-beta'!N277</f>
        <v>1.0290299999999999</v>
      </c>
      <c r="L274" s="109">
        <f>'13c-beta'!O277</f>
        <v>1.02755</v>
      </c>
      <c r="M274" s="109">
        <f>'13c-beta'!P277</f>
        <v>1.0269999999999999</v>
      </c>
      <c r="N274" s="109">
        <f>'13c-beta'!Q277</f>
        <v>1.0276700000000001</v>
      </c>
      <c r="O274" s="109">
        <f>'13c-beta'!R277</f>
        <v>1.03122</v>
      </c>
      <c r="P274" s="103">
        <f>'13c-beta'!S277</f>
        <v>1.02725</v>
      </c>
      <c r="Q274" s="109">
        <f>'13c-beta'!T277</f>
        <v>1.0279400000000001</v>
      </c>
    </row>
    <row r="275" spans="1:17" x14ac:dyDescent="0.2">
      <c r="A275" s="111">
        <f>'13c-beta'!A278</f>
        <v>546</v>
      </c>
      <c r="B275" s="109">
        <f>'13c-beta'!E278</f>
        <v>1.04051</v>
      </c>
      <c r="C275" s="109">
        <f>'13c-beta'!F278</f>
        <v>1.0270900000000001</v>
      </c>
      <c r="D275" s="109">
        <f>'13c-beta'!G278</f>
        <v>1.03884</v>
      </c>
      <c r="E275" s="109">
        <f>'13c-beta'!H278</f>
        <v>1.03392</v>
      </c>
      <c r="F275" s="109">
        <f>'13c-beta'!I278</f>
        <v>1.0317499999999999</v>
      </c>
      <c r="G275" s="109">
        <f>'13c-beta'!J278</f>
        <v>1.0325599999999999</v>
      </c>
      <c r="H275" s="109">
        <f>'13c-beta'!K278</f>
        <v>1.02864</v>
      </c>
      <c r="I275" s="109">
        <f>'13c-beta'!L278</f>
        <v>1.0279700000000001</v>
      </c>
      <c r="J275" s="109">
        <f>'13c-beta'!M278</f>
        <v>1.02475</v>
      </c>
      <c r="K275" s="109">
        <f>'13c-beta'!N278</f>
        <v>1.02891</v>
      </c>
      <c r="L275" s="109">
        <f>'13c-beta'!O278</f>
        <v>1.0274300000000001</v>
      </c>
      <c r="M275" s="109">
        <f>'13c-beta'!P278</f>
        <v>1.0268900000000001</v>
      </c>
      <c r="N275" s="109">
        <f>'13c-beta'!Q278</f>
        <v>1.02756</v>
      </c>
      <c r="O275" s="109">
        <f>'13c-beta'!R278</f>
        <v>1.0310699999999999</v>
      </c>
      <c r="P275" s="103">
        <f>'13c-beta'!S278</f>
        <v>1.0271300000000001</v>
      </c>
      <c r="Q275" s="109">
        <f>'13c-beta'!T278</f>
        <v>1.02783</v>
      </c>
    </row>
    <row r="276" spans="1:17" x14ac:dyDescent="0.2">
      <c r="A276" s="111">
        <f>'13c-beta'!A279</f>
        <v>548</v>
      </c>
      <c r="B276" s="109">
        <f>'13c-beta'!E279</f>
        <v>1.04034</v>
      </c>
      <c r="C276" s="109">
        <f>'13c-beta'!F279</f>
        <v>1.0269900000000001</v>
      </c>
      <c r="D276" s="109">
        <f>'13c-beta'!G279</f>
        <v>1.03867</v>
      </c>
      <c r="E276" s="109">
        <f>'13c-beta'!H279</f>
        <v>1.0337700000000001</v>
      </c>
      <c r="F276" s="109">
        <f>'13c-beta'!I279</f>
        <v>1.0316099999999999</v>
      </c>
      <c r="G276" s="109">
        <f>'13c-beta'!J279</f>
        <v>1.03241</v>
      </c>
      <c r="H276" s="109">
        <f>'13c-beta'!K279</f>
        <v>1.02851</v>
      </c>
      <c r="I276" s="109">
        <f>'13c-beta'!L279</f>
        <v>1.0278499999999999</v>
      </c>
      <c r="J276" s="109">
        <f>'13c-beta'!M279</f>
        <v>1.0246500000000001</v>
      </c>
      <c r="K276" s="109">
        <f>'13c-beta'!N279</f>
        <v>1.02878</v>
      </c>
      <c r="L276" s="109">
        <f>'13c-beta'!O279</f>
        <v>1.02732</v>
      </c>
      <c r="M276" s="109">
        <f>'13c-beta'!P279</f>
        <v>1.02678</v>
      </c>
      <c r="N276" s="109">
        <f>'13c-beta'!Q279</f>
        <v>1.0274399999999999</v>
      </c>
      <c r="O276" s="109">
        <f>'13c-beta'!R279</f>
        <v>1.0309299999999999</v>
      </c>
      <c r="P276" s="103">
        <f>'13c-beta'!S279</f>
        <v>1.0269999999999999</v>
      </c>
      <c r="Q276" s="109">
        <f>'13c-beta'!T279</f>
        <v>1.02773</v>
      </c>
    </row>
    <row r="277" spans="1:17" x14ac:dyDescent="0.2">
      <c r="A277" s="111">
        <f>'13c-beta'!A280</f>
        <v>550</v>
      </c>
      <c r="B277" s="109">
        <f>'13c-beta'!E280</f>
        <v>1.04017</v>
      </c>
      <c r="C277" s="109">
        <f>'13c-beta'!F280</f>
        <v>1.02688</v>
      </c>
      <c r="D277" s="109">
        <f>'13c-beta'!G280</f>
        <v>1.03851</v>
      </c>
      <c r="E277" s="109">
        <f>'13c-beta'!H280</f>
        <v>1.03362</v>
      </c>
      <c r="F277" s="109">
        <f>'13c-beta'!I280</f>
        <v>1.0314700000000001</v>
      </c>
      <c r="G277" s="109">
        <f>'13c-beta'!J280</f>
        <v>1.03227</v>
      </c>
      <c r="H277" s="109">
        <f>'13c-beta'!K280</f>
        <v>1.0283800000000001</v>
      </c>
      <c r="I277" s="109">
        <f>'13c-beta'!L280</f>
        <v>1.0277400000000001</v>
      </c>
      <c r="J277" s="109">
        <f>'13c-beta'!M280</f>
        <v>1.0245500000000001</v>
      </c>
      <c r="K277" s="109">
        <f>'13c-beta'!N280</f>
        <v>1.0286599999999999</v>
      </c>
      <c r="L277" s="109">
        <f>'13c-beta'!O280</f>
        <v>1.0271999999999999</v>
      </c>
      <c r="M277" s="109">
        <f>'13c-beta'!P280</f>
        <v>1.02667</v>
      </c>
      <c r="N277" s="109">
        <f>'13c-beta'!Q280</f>
        <v>1.0273300000000001</v>
      </c>
      <c r="O277" s="109">
        <f>'13c-beta'!R280</f>
        <v>1.0307900000000001</v>
      </c>
      <c r="P277" s="103">
        <f>'13c-beta'!S280</f>
        <v>1.02688</v>
      </c>
      <c r="Q277" s="109">
        <f>'13c-beta'!T280</f>
        <v>1.02762</v>
      </c>
    </row>
    <row r="278" spans="1:17" x14ac:dyDescent="0.2">
      <c r="A278" s="111">
        <f>'13c-beta'!A281</f>
        <v>552</v>
      </c>
      <c r="B278" s="109">
        <f>'13c-beta'!E281</f>
        <v>1.04</v>
      </c>
      <c r="C278" s="109">
        <f>'13c-beta'!F281</f>
        <v>1.02677</v>
      </c>
      <c r="D278" s="109">
        <f>'13c-beta'!G281</f>
        <v>1.03834</v>
      </c>
      <c r="E278" s="109">
        <f>'13c-beta'!H281</f>
        <v>1.0334700000000001</v>
      </c>
      <c r="F278" s="109">
        <f>'13c-beta'!I281</f>
        <v>1.0313300000000001</v>
      </c>
      <c r="G278" s="109">
        <f>'13c-beta'!J281</f>
        <v>1.03213</v>
      </c>
      <c r="H278" s="109">
        <f>'13c-beta'!K281</f>
        <v>1.02826</v>
      </c>
      <c r="I278" s="109">
        <f>'13c-beta'!L281</f>
        <v>1.02762</v>
      </c>
      <c r="J278" s="109">
        <f>'13c-beta'!M281</f>
        <v>1.0244500000000001</v>
      </c>
      <c r="K278" s="109">
        <f>'13c-beta'!N281</f>
        <v>1.02854</v>
      </c>
      <c r="L278" s="109">
        <f>'13c-beta'!O281</f>
        <v>1.0270900000000001</v>
      </c>
      <c r="M278" s="109">
        <f>'13c-beta'!P281</f>
        <v>1.0265500000000001</v>
      </c>
      <c r="N278" s="109">
        <f>'13c-beta'!Q281</f>
        <v>1.02721</v>
      </c>
      <c r="O278" s="109">
        <f>'13c-beta'!R281</f>
        <v>1.03064</v>
      </c>
      <c r="P278" s="103">
        <f>'13c-beta'!S281</f>
        <v>1.0267500000000001</v>
      </c>
      <c r="Q278" s="109">
        <f>'13c-beta'!T281</f>
        <v>1.0275099999999999</v>
      </c>
    </row>
    <row r="279" spans="1:17" x14ac:dyDescent="0.2">
      <c r="A279" s="111">
        <f>'13c-beta'!A282</f>
        <v>554</v>
      </c>
      <c r="B279" s="109">
        <f>'13c-beta'!E282</f>
        <v>1.0398400000000001</v>
      </c>
      <c r="C279" s="109">
        <f>'13c-beta'!F282</f>
        <v>1.02667</v>
      </c>
      <c r="D279" s="109">
        <f>'13c-beta'!G282</f>
        <v>1.0381800000000001</v>
      </c>
      <c r="E279" s="109">
        <f>'13c-beta'!H282</f>
        <v>1.03332</v>
      </c>
      <c r="F279" s="109">
        <f>'13c-beta'!I282</f>
        <v>1.0311900000000001</v>
      </c>
      <c r="G279" s="109">
        <f>'13c-beta'!J282</f>
        <v>1.03199</v>
      </c>
      <c r="H279" s="109">
        <f>'13c-beta'!K282</f>
        <v>1.02813</v>
      </c>
      <c r="I279" s="109">
        <f>'13c-beta'!L282</f>
        <v>1.0275000000000001</v>
      </c>
      <c r="J279" s="109">
        <f>'13c-beta'!M282</f>
        <v>1.0243500000000001</v>
      </c>
      <c r="K279" s="109">
        <f>'13c-beta'!N282</f>
        <v>1.0284199999999999</v>
      </c>
      <c r="L279" s="109">
        <f>'13c-beta'!O282</f>
        <v>1.02698</v>
      </c>
      <c r="M279" s="109">
        <f>'13c-beta'!P282</f>
        <v>1.02644</v>
      </c>
      <c r="N279" s="109">
        <f>'13c-beta'!Q282</f>
        <v>1.0270999999999999</v>
      </c>
      <c r="O279" s="109">
        <f>'13c-beta'!R282</f>
        <v>1.0305</v>
      </c>
      <c r="P279" s="103">
        <f>'13c-beta'!S282</f>
        <v>1.0266299999999999</v>
      </c>
      <c r="Q279" s="109">
        <f>'13c-beta'!T282</f>
        <v>1.0274000000000001</v>
      </c>
    </row>
    <row r="280" spans="1:17" x14ac:dyDescent="0.2">
      <c r="A280" s="111">
        <f>'13c-beta'!A283</f>
        <v>556</v>
      </c>
      <c r="B280" s="109">
        <f>'13c-beta'!E283</f>
        <v>1.0396700000000001</v>
      </c>
      <c r="C280" s="109">
        <f>'13c-beta'!F283</f>
        <v>1.0265599999999999</v>
      </c>
      <c r="D280" s="109">
        <f>'13c-beta'!G283</f>
        <v>1.0380199999999999</v>
      </c>
      <c r="E280" s="109">
        <f>'13c-beta'!H283</f>
        <v>1.03318</v>
      </c>
      <c r="F280" s="109">
        <f>'13c-beta'!I283</f>
        <v>1.03105</v>
      </c>
      <c r="G280" s="109">
        <f>'13c-beta'!J283</f>
        <v>1.0318400000000001</v>
      </c>
      <c r="H280" s="109">
        <f>'13c-beta'!K283</f>
        <v>1.0280100000000001</v>
      </c>
      <c r="I280" s="109">
        <f>'13c-beta'!L283</f>
        <v>1.02739</v>
      </c>
      <c r="J280" s="109">
        <f>'13c-beta'!M283</f>
        <v>1.0242500000000001</v>
      </c>
      <c r="K280" s="109">
        <f>'13c-beta'!N283</f>
        <v>1.0283100000000001</v>
      </c>
      <c r="L280" s="109">
        <f>'13c-beta'!O283</f>
        <v>1.0268600000000001</v>
      </c>
      <c r="M280" s="109">
        <f>'13c-beta'!P283</f>
        <v>1.02633</v>
      </c>
      <c r="N280" s="109">
        <f>'13c-beta'!Q283</f>
        <v>1.0269900000000001</v>
      </c>
      <c r="O280" s="109">
        <f>'13c-beta'!R283</f>
        <v>1.0303599999999999</v>
      </c>
      <c r="P280" s="103">
        <f>'13c-beta'!S283</f>
        <v>1.02651</v>
      </c>
      <c r="Q280" s="109">
        <f>'13c-beta'!T283</f>
        <v>1.0273000000000001</v>
      </c>
    </row>
    <row r="281" spans="1:17" x14ac:dyDescent="0.2">
      <c r="A281" s="111">
        <f>'13c-beta'!A284</f>
        <v>558</v>
      </c>
      <c r="B281" s="109">
        <f>'13c-beta'!E284</f>
        <v>1.0395000000000001</v>
      </c>
      <c r="C281" s="109">
        <f>'13c-beta'!F284</f>
        <v>1.0264599999999999</v>
      </c>
      <c r="D281" s="109">
        <f>'13c-beta'!G284</f>
        <v>1.03786</v>
      </c>
      <c r="E281" s="109">
        <f>'13c-beta'!H284</f>
        <v>1.0330299999999999</v>
      </c>
      <c r="F281" s="109">
        <f>'13c-beta'!I284</f>
        <v>1.03091</v>
      </c>
      <c r="G281" s="109">
        <f>'13c-beta'!J284</f>
        <v>1.0317000000000001</v>
      </c>
      <c r="H281" s="109">
        <f>'13c-beta'!K284</f>
        <v>1.02789</v>
      </c>
      <c r="I281" s="109">
        <f>'13c-beta'!L284</f>
        <v>1.0272699999999999</v>
      </c>
      <c r="J281" s="109">
        <f>'13c-beta'!M284</f>
        <v>1.0241499999999999</v>
      </c>
      <c r="K281" s="109">
        <f>'13c-beta'!N284</f>
        <v>1.0281899999999999</v>
      </c>
      <c r="L281" s="109">
        <f>'13c-beta'!O284</f>
        <v>1.0267500000000001</v>
      </c>
      <c r="M281" s="109">
        <f>'13c-beta'!P284</f>
        <v>1.0262199999999999</v>
      </c>
      <c r="N281" s="109">
        <f>'13c-beta'!Q284</f>
        <v>1.0268699999999999</v>
      </c>
      <c r="O281" s="109">
        <f>'13c-beta'!R284</f>
        <v>1.0302199999999999</v>
      </c>
      <c r="P281" s="103">
        <f>'13c-beta'!S284</f>
        <v>1.0263899999999999</v>
      </c>
      <c r="Q281" s="109">
        <f>'13c-beta'!T284</f>
        <v>1.02719</v>
      </c>
    </row>
    <row r="282" spans="1:17" x14ac:dyDescent="0.2">
      <c r="A282" s="111">
        <f>'13c-beta'!A285</f>
        <v>560</v>
      </c>
      <c r="B282" s="109">
        <f>'13c-beta'!E285</f>
        <v>1.0393399999999999</v>
      </c>
      <c r="C282" s="109">
        <f>'13c-beta'!F285</f>
        <v>1.0263599999999999</v>
      </c>
      <c r="D282" s="109">
        <f>'13c-beta'!G285</f>
        <v>1.0377099999999999</v>
      </c>
      <c r="E282" s="109">
        <f>'13c-beta'!H285</f>
        <v>1.0328900000000001</v>
      </c>
      <c r="F282" s="109">
        <f>'13c-beta'!I285</f>
        <v>1.03077</v>
      </c>
      <c r="G282" s="109">
        <f>'13c-beta'!J285</f>
        <v>1.03156</v>
      </c>
      <c r="H282" s="109">
        <f>'13c-beta'!K285</f>
        <v>1.02776</v>
      </c>
      <c r="I282" s="109">
        <f>'13c-beta'!L285</f>
        <v>1.0271600000000001</v>
      </c>
      <c r="J282" s="109">
        <f>'13c-beta'!M285</f>
        <v>1.0240499999999999</v>
      </c>
      <c r="K282" s="109">
        <f>'13c-beta'!N285</f>
        <v>1.02807</v>
      </c>
      <c r="L282" s="109">
        <f>'13c-beta'!O285</f>
        <v>1.02664</v>
      </c>
      <c r="M282" s="109">
        <f>'13c-beta'!P285</f>
        <v>1.0261199999999999</v>
      </c>
      <c r="N282" s="109">
        <f>'13c-beta'!Q285</f>
        <v>1.0267599999999999</v>
      </c>
      <c r="O282" s="109">
        <f>'13c-beta'!R285</f>
        <v>1.0300800000000001</v>
      </c>
      <c r="P282" s="103">
        <f>'13c-beta'!S285</f>
        <v>1.02627</v>
      </c>
      <c r="Q282" s="109">
        <f>'13c-beta'!T285</f>
        <v>1.0270900000000001</v>
      </c>
    </row>
    <row r="283" spans="1:17" x14ac:dyDescent="0.2">
      <c r="A283" s="111">
        <f>'13c-beta'!A286</f>
        <v>562</v>
      </c>
      <c r="B283" s="109">
        <f>'13c-beta'!E286</f>
        <v>1.03918</v>
      </c>
      <c r="C283" s="109">
        <f>'13c-beta'!F286</f>
        <v>1.0262500000000001</v>
      </c>
      <c r="D283" s="109">
        <f>'13c-beta'!G286</f>
        <v>1.03755</v>
      </c>
      <c r="E283" s="109">
        <f>'13c-beta'!H286</f>
        <v>1.0327500000000001</v>
      </c>
      <c r="F283" s="109">
        <f>'13c-beta'!I286</f>
        <v>1.03064</v>
      </c>
      <c r="G283" s="109">
        <f>'13c-beta'!J286</f>
        <v>1.0314300000000001</v>
      </c>
      <c r="H283" s="109">
        <f>'13c-beta'!K286</f>
        <v>1.0276400000000001</v>
      </c>
      <c r="I283" s="109">
        <f>'13c-beta'!L286</f>
        <v>1.02705</v>
      </c>
      <c r="J283" s="109">
        <f>'13c-beta'!M286</f>
        <v>1.0239499999999999</v>
      </c>
      <c r="K283" s="109">
        <f>'13c-beta'!N286</f>
        <v>1.0279499999999999</v>
      </c>
      <c r="L283" s="109">
        <f>'13c-beta'!O286</f>
        <v>1.0265299999999999</v>
      </c>
      <c r="M283" s="109">
        <f>'13c-beta'!P286</f>
        <v>1.0260100000000001</v>
      </c>
      <c r="N283" s="109">
        <f>'13c-beta'!Q286</f>
        <v>1.0266500000000001</v>
      </c>
      <c r="O283" s="109">
        <f>'13c-beta'!R286</f>
        <v>1.0299499999999999</v>
      </c>
      <c r="P283" s="103">
        <f>'13c-beta'!S286</f>
        <v>1.0261499999999999</v>
      </c>
      <c r="Q283" s="109">
        <f>'13c-beta'!T286</f>
        <v>1.02698</v>
      </c>
    </row>
    <row r="284" spans="1:17" x14ac:dyDescent="0.2">
      <c r="A284" s="111">
        <f>'13c-beta'!A287</f>
        <v>564</v>
      </c>
      <c r="B284" s="109">
        <f>'13c-beta'!E287</f>
        <v>1.03901</v>
      </c>
      <c r="C284" s="109">
        <f>'13c-beta'!F287</f>
        <v>1.0261499999999999</v>
      </c>
      <c r="D284" s="109">
        <f>'13c-beta'!G287</f>
        <v>1.03739</v>
      </c>
      <c r="E284" s="109">
        <f>'13c-beta'!H287</f>
        <v>1.03261</v>
      </c>
      <c r="F284" s="109">
        <f>'13c-beta'!I287</f>
        <v>1.0305</v>
      </c>
      <c r="G284" s="109">
        <f>'13c-beta'!J287</f>
        <v>1.03129</v>
      </c>
      <c r="H284" s="109">
        <f>'13c-beta'!K287</f>
        <v>1.02752</v>
      </c>
      <c r="I284" s="109">
        <f>'13c-beta'!L287</f>
        <v>1.0269299999999999</v>
      </c>
      <c r="J284" s="109">
        <f>'13c-beta'!M287</f>
        <v>1.0238499999999999</v>
      </c>
      <c r="K284" s="109">
        <f>'13c-beta'!N287</f>
        <v>1.0278400000000001</v>
      </c>
      <c r="L284" s="109">
        <f>'13c-beta'!O287</f>
        <v>1.0264200000000001</v>
      </c>
      <c r="M284" s="109">
        <f>'13c-beta'!P287</f>
        <v>1.0259</v>
      </c>
      <c r="N284" s="109">
        <f>'13c-beta'!Q287</f>
        <v>1.02654</v>
      </c>
      <c r="O284" s="109">
        <f>'13c-beta'!R287</f>
        <v>1.0298099999999999</v>
      </c>
      <c r="P284" s="103">
        <f>'13c-beta'!S287</f>
        <v>1.02603</v>
      </c>
      <c r="Q284" s="109">
        <f>'13c-beta'!T287</f>
        <v>1.02688</v>
      </c>
    </row>
    <row r="285" spans="1:17" x14ac:dyDescent="0.2">
      <c r="A285" s="111">
        <f>'13c-beta'!A288</f>
        <v>566</v>
      </c>
      <c r="B285" s="109">
        <f>'13c-beta'!E288</f>
        <v>1.0388500000000001</v>
      </c>
      <c r="C285" s="109">
        <f>'13c-beta'!F288</f>
        <v>1.0260499999999999</v>
      </c>
      <c r="D285" s="109">
        <f>'13c-beta'!G288</f>
        <v>1.0372399999999999</v>
      </c>
      <c r="E285" s="109">
        <f>'13c-beta'!H288</f>
        <v>1.03247</v>
      </c>
      <c r="F285" s="109">
        <f>'13c-beta'!I288</f>
        <v>1.03037</v>
      </c>
      <c r="G285" s="109">
        <f>'13c-beta'!J288</f>
        <v>1.03115</v>
      </c>
      <c r="H285" s="109">
        <f>'13c-beta'!K288</f>
        <v>1.0274000000000001</v>
      </c>
      <c r="I285" s="109">
        <f>'13c-beta'!L288</f>
        <v>1.0268200000000001</v>
      </c>
      <c r="J285" s="109">
        <f>'13c-beta'!M288</f>
        <v>1.0237499999999999</v>
      </c>
      <c r="K285" s="109">
        <f>'13c-beta'!N288</f>
        <v>1.02772</v>
      </c>
      <c r="L285" s="109">
        <f>'13c-beta'!O288</f>
        <v>1.0263100000000001</v>
      </c>
      <c r="M285" s="109">
        <f>'13c-beta'!P288</f>
        <v>1.02579</v>
      </c>
      <c r="N285" s="109">
        <f>'13c-beta'!Q288</f>
        <v>1.02643</v>
      </c>
      <c r="O285" s="109">
        <f>'13c-beta'!R288</f>
        <v>1.0296700000000001</v>
      </c>
      <c r="P285" s="103">
        <f>'13c-beta'!S288</f>
        <v>1.0259100000000001</v>
      </c>
      <c r="Q285" s="109">
        <f>'13c-beta'!T288</f>
        <v>1.02677</v>
      </c>
    </row>
    <row r="286" spans="1:17" x14ac:dyDescent="0.2">
      <c r="A286" s="111">
        <f>'13c-beta'!A289</f>
        <v>568</v>
      </c>
      <c r="B286" s="109">
        <f>'13c-beta'!E289</f>
        <v>1.0386899999999999</v>
      </c>
      <c r="C286" s="109">
        <f>'13c-beta'!F289</f>
        <v>1.0259499999999999</v>
      </c>
      <c r="D286" s="109">
        <f>'13c-beta'!G289</f>
        <v>1.03708</v>
      </c>
      <c r="E286" s="109">
        <f>'13c-beta'!H289</f>
        <v>1.03233</v>
      </c>
      <c r="F286" s="109">
        <f>'13c-beta'!I289</f>
        <v>1.03023</v>
      </c>
      <c r="G286" s="109">
        <f>'13c-beta'!J289</f>
        <v>1.03102</v>
      </c>
      <c r="H286" s="109">
        <f>'13c-beta'!K289</f>
        <v>1.02728</v>
      </c>
      <c r="I286" s="109">
        <f>'13c-beta'!L289</f>
        <v>1.02671</v>
      </c>
      <c r="J286" s="109">
        <f>'13c-beta'!M289</f>
        <v>1.02366</v>
      </c>
      <c r="K286" s="109">
        <f>'13c-beta'!N289</f>
        <v>1.0276099999999999</v>
      </c>
      <c r="L286" s="109">
        <f>'13c-beta'!O289</f>
        <v>1.0262</v>
      </c>
      <c r="M286" s="109">
        <f>'13c-beta'!P289</f>
        <v>1.02569</v>
      </c>
      <c r="N286" s="109">
        <f>'13c-beta'!Q289</f>
        <v>1.0263199999999999</v>
      </c>
      <c r="O286" s="109">
        <f>'13c-beta'!R289</f>
        <v>1.0295399999999999</v>
      </c>
      <c r="P286" s="103">
        <f>'13c-beta'!S289</f>
        <v>1.02579</v>
      </c>
      <c r="Q286" s="109">
        <f>'13c-beta'!T289</f>
        <v>1.02667</v>
      </c>
    </row>
    <row r="287" spans="1:17" x14ac:dyDescent="0.2">
      <c r="A287" s="111">
        <f>'13c-beta'!A290</f>
        <v>570</v>
      </c>
      <c r="B287" s="109">
        <f>'13c-beta'!E290</f>
        <v>1.03853</v>
      </c>
      <c r="C287" s="109">
        <f>'13c-beta'!F290</f>
        <v>1.0258499999999999</v>
      </c>
      <c r="D287" s="109">
        <f>'13c-beta'!G290</f>
        <v>1.0369299999999999</v>
      </c>
      <c r="E287" s="109">
        <f>'13c-beta'!H290</f>
        <v>1.0321899999999999</v>
      </c>
      <c r="F287" s="109">
        <f>'13c-beta'!I290</f>
        <v>1.0301</v>
      </c>
      <c r="G287" s="109">
        <f>'13c-beta'!J290</f>
        <v>1.03088</v>
      </c>
      <c r="H287" s="109">
        <f>'13c-beta'!K290</f>
        <v>1.0271600000000001</v>
      </c>
      <c r="I287" s="109">
        <f>'13c-beta'!L290</f>
        <v>1.0266</v>
      </c>
      <c r="J287" s="109">
        <f>'13c-beta'!M290</f>
        <v>1.02356</v>
      </c>
      <c r="K287" s="109">
        <f>'13c-beta'!N290</f>
        <v>1.0275000000000001</v>
      </c>
      <c r="L287" s="109">
        <f>'13c-beta'!O290</f>
        <v>1.0261</v>
      </c>
      <c r="M287" s="109">
        <f>'13c-beta'!P290</f>
        <v>1.0255799999999999</v>
      </c>
      <c r="N287" s="109">
        <f>'13c-beta'!Q290</f>
        <v>1.0262199999999999</v>
      </c>
      <c r="O287" s="109">
        <f>'13c-beta'!R290</f>
        <v>1.0294099999999999</v>
      </c>
      <c r="P287" s="103">
        <f>'13c-beta'!S290</f>
        <v>1.0256799999999999</v>
      </c>
      <c r="Q287" s="109">
        <f>'13c-beta'!T290</f>
        <v>1.02657</v>
      </c>
    </row>
    <row r="288" spans="1:17" x14ac:dyDescent="0.2">
      <c r="A288" s="111">
        <f>'13c-beta'!A291</f>
        <v>572</v>
      </c>
      <c r="B288" s="109">
        <f>'13c-beta'!E291</f>
        <v>1.03837</v>
      </c>
      <c r="C288" s="109">
        <f>'13c-beta'!F291</f>
        <v>1.0257499999999999</v>
      </c>
      <c r="D288" s="109">
        <f>'13c-beta'!G291</f>
        <v>1.03677</v>
      </c>
      <c r="E288" s="109">
        <f>'13c-beta'!H291</f>
        <v>1.0320499999999999</v>
      </c>
      <c r="F288" s="109">
        <f>'13c-beta'!I291</f>
        <v>1.0299700000000001</v>
      </c>
      <c r="G288" s="109">
        <f>'13c-beta'!J291</f>
        <v>1.0307500000000001</v>
      </c>
      <c r="H288" s="109">
        <f>'13c-beta'!K291</f>
        <v>1.02704</v>
      </c>
      <c r="I288" s="109">
        <f>'13c-beta'!L291</f>
        <v>1.0264899999999999</v>
      </c>
      <c r="J288" s="109">
        <f>'13c-beta'!M291</f>
        <v>1.0234700000000001</v>
      </c>
      <c r="K288" s="109">
        <f>'13c-beta'!N291</f>
        <v>1.02738</v>
      </c>
      <c r="L288" s="109">
        <f>'13c-beta'!O291</f>
        <v>1.02599</v>
      </c>
      <c r="M288" s="109">
        <f>'13c-beta'!P291</f>
        <v>1.0254799999999999</v>
      </c>
      <c r="N288" s="109">
        <f>'13c-beta'!Q291</f>
        <v>1.0261100000000001</v>
      </c>
      <c r="O288" s="109">
        <f>'13c-beta'!R291</f>
        <v>1.0292699999999999</v>
      </c>
      <c r="P288" s="103">
        <f>'13c-beta'!S291</f>
        <v>1.02556</v>
      </c>
      <c r="Q288" s="109">
        <f>'13c-beta'!T291</f>
        <v>1.02647</v>
      </c>
    </row>
    <row r="289" spans="1:17" x14ac:dyDescent="0.2">
      <c r="A289" s="111">
        <f>'13c-beta'!A292</f>
        <v>574</v>
      </c>
      <c r="B289" s="109">
        <f>'13c-beta'!E292</f>
        <v>1.0382199999999999</v>
      </c>
      <c r="C289" s="109">
        <f>'13c-beta'!F292</f>
        <v>1.02565</v>
      </c>
      <c r="D289" s="109">
        <f>'13c-beta'!G292</f>
        <v>1.0366200000000001</v>
      </c>
      <c r="E289" s="109">
        <f>'13c-beta'!H292</f>
        <v>1.0319100000000001</v>
      </c>
      <c r="F289" s="109">
        <f>'13c-beta'!I292</f>
        <v>1.0298400000000001</v>
      </c>
      <c r="G289" s="109">
        <f>'13c-beta'!J292</f>
        <v>1.03061</v>
      </c>
      <c r="H289" s="109">
        <f>'13c-beta'!K292</f>
        <v>1.0269299999999999</v>
      </c>
      <c r="I289" s="109">
        <f>'13c-beta'!L292</f>
        <v>1.0263800000000001</v>
      </c>
      <c r="J289" s="109">
        <f>'13c-beta'!M292</f>
        <v>1.0233699999999999</v>
      </c>
      <c r="K289" s="109">
        <f>'13c-beta'!N292</f>
        <v>1.0272699999999999</v>
      </c>
      <c r="L289" s="109">
        <f>'13c-beta'!O292</f>
        <v>1.0258799999999999</v>
      </c>
      <c r="M289" s="109">
        <f>'13c-beta'!P292</f>
        <v>1.0253699999999999</v>
      </c>
      <c r="N289" s="109">
        <f>'13c-beta'!Q292</f>
        <v>1.026</v>
      </c>
      <c r="O289" s="109">
        <f>'13c-beta'!R292</f>
        <v>1.0291399999999999</v>
      </c>
      <c r="P289" s="103">
        <f>'13c-beta'!S292</f>
        <v>1.02545</v>
      </c>
      <c r="Q289" s="109">
        <f>'13c-beta'!T292</f>
        <v>1.0263599999999999</v>
      </c>
    </row>
    <row r="290" spans="1:17" x14ac:dyDescent="0.2">
      <c r="A290" s="111">
        <f>'13c-beta'!A293</f>
        <v>576</v>
      </c>
      <c r="B290" s="109">
        <f>'13c-beta'!E293</f>
        <v>1.03806</v>
      </c>
      <c r="C290" s="109">
        <f>'13c-beta'!F293</f>
        <v>1.02555</v>
      </c>
      <c r="D290" s="109">
        <f>'13c-beta'!G293</f>
        <v>1.03647</v>
      </c>
      <c r="E290" s="109">
        <f>'13c-beta'!H293</f>
        <v>1.0317700000000001</v>
      </c>
      <c r="F290" s="109">
        <f>'13c-beta'!I293</f>
        <v>1.0297099999999999</v>
      </c>
      <c r="G290" s="109">
        <f>'13c-beta'!J293</f>
        <v>1.0304800000000001</v>
      </c>
      <c r="H290" s="109">
        <f>'13c-beta'!K293</f>
        <v>1.02681</v>
      </c>
      <c r="I290" s="109">
        <f>'13c-beta'!L293</f>
        <v>1.02627</v>
      </c>
      <c r="J290" s="109">
        <f>'13c-beta'!M293</f>
        <v>1.02328</v>
      </c>
      <c r="K290" s="109">
        <f>'13c-beta'!N293</f>
        <v>1.0271600000000001</v>
      </c>
      <c r="L290" s="109">
        <f>'13c-beta'!O293</f>
        <v>1.0257799999999999</v>
      </c>
      <c r="M290" s="109">
        <f>'13c-beta'!P293</f>
        <v>1.0252699999999999</v>
      </c>
      <c r="N290" s="109">
        <f>'13c-beta'!Q293</f>
        <v>1.0259</v>
      </c>
      <c r="O290" s="109">
        <f>'13c-beta'!R293</f>
        <v>1.02901</v>
      </c>
      <c r="P290" s="103">
        <f>'13c-beta'!S293</f>
        <v>1.0253300000000001</v>
      </c>
      <c r="Q290" s="109">
        <f>'13c-beta'!T293</f>
        <v>1.02626</v>
      </c>
    </row>
    <row r="291" spans="1:17" x14ac:dyDescent="0.2">
      <c r="A291" s="111">
        <f>'13c-beta'!A294</f>
        <v>578</v>
      </c>
      <c r="B291" s="109">
        <f>'13c-beta'!E294</f>
        <v>1.0379100000000001</v>
      </c>
      <c r="C291" s="109">
        <f>'13c-beta'!F294</f>
        <v>1.02545</v>
      </c>
      <c r="D291" s="109">
        <f>'13c-beta'!G294</f>
        <v>1.0363199999999999</v>
      </c>
      <c r="E291" s="109">
        <f>'13c-beta'!H294</f>
        <v>1.0316399999999999</v>
      </c>
      <c r="F291" s="109">
        <f>'13c-beta'!I294</f>
        <v>1.0295799999999999</v>
      </c>
      <c r="G291" s="109">
        <f>'13c-beta'!J294</f>
        <v>1.0303500000000001</v>
      </c>
      <c r="H291" s="109">
        <f>'13c-beta'!K294</f>
        <v>1.0266999999999999</v>
      </c>
      <c r="I291" s="109">
        <f>'13c-beta'!L294</f>
        <v>1.02617</v>
      </c>
      <c r="J291" s="109">
        <f>'13c-beta'!M294</f>
        <v>1.02318</v>
      </c>
      <c r="K291" s="109">
        <f>'13c-beta'!N294</f>
        <v>1.02705</v>
      </c>
      <c r="L291" s="109">
        <f>'13c-beta'!O294</f>
        <v>1.0256700000000001</v>
      </c>
      <c r="M291" s="109">
        <f>'13c-beta'!P294</f>
        <v>1.0251699999999999</v>
      </c>
      <c r="N291" s="109">
        <f>'13c-beta'!Q294</f>
        <v>1.02579</v>
      </c>
      <c r="O291" s="109">
        <f>'13c-beta'!R294</f>
        <v>1.02888</v>
      </c>
      <c r="P291" s="103">
        <f>'13c-beta'!S294</f>
        <v>1.02522</v>
      </c>
      <c r="Q291" s="109">
        <f>'13c-beta'!T294</f>
        <v>1.02616</v>
      </c>
    </row>
    <row r="292" spans="1:17" x14ac:dyDescent="0.2">
      <c r="A292" s="111">
        <f>'13c-beta'!A295</f>
        <v>580</v>
      </c>
      <c r="B292" s="109">
        <f>'13c-beta'!E295</f>
        <v>1.03775</v>
      </c>
      <c r="C292" s="109">
        <f>'13c-beta'!F295</f>
        <v>1.02535</v>
      </c>
      <c r="D292" s="109">
        <f>'13c-beta'!G295</f>
        <v>1.03617</v>
      </c>
      <c r="E292" s="109">
        <f>'13c-beta'!H295</f>
        <v>1.0315000000000001</v>
      </c>
      <c r="F292" s="109">
        <f>'13c-beta'!I295</f>
        <v>1.02945</v>
      </c>
      <c r="G292" s="109">
        <f>'13c-beta'!J295</f>
        <v>1.0302199999999999</v>
      </c>
      <c r="H292" s="109">
        <f>'13c-beta'!K295</f>
        <v>1.02658</v>
      </c>
      <c r="I292" s="109">
        <f>'13c-beta'!L295</f>
        <v>1.02606</v>
      </c>
      <c r="J292" s="109">
        <f>'13c-beta'!M295</f>
        <v>1.0230900000000001</v>
      </c>
      <c r="K292" s="109">
        <f>'13c-beta'!N295</f>
        <v>1.02694</v>
      </c>
      <c r="L292" s="109">
        <f>'13c-beta'!O295</f>
        <v>1.0255700000000001</v>
      </c>
      <c r="M292" s="109">
        <f>'13c-beta'!P295</f>
        <v>1.0250699999999999</v>
      </c>
      <c r="N292" s="109">
        <f>'13c-beta'!Q295</f>
        <v>1.02569</v>
      </c>
      <c r="O292" s="109">
        <f>'13c-beta'!R295</f>
        <v>1.0287500000000001</v>
      </c>
      <c r="P292" s="103">
        <f>'13c-beta'!S295</f>
        <v>1.02511</v>
      </c>
      <c r="Q292" s="109">
        <f>'13c-beta'!T295</f>
        <v>1.02606</v>
      </c>
    </row>
    <row r="293" spans="1:17" x14ac:dyDescent="0.2">
      <c r="A293" s="111">
        <f>'13c-beta'!A296</f>
        <v>582</v>
      </c>
      <c r="B293" s="109">
        <f>'13c-beta'!E296</f>
        <v>1.0376000000000001</v>
      </c>
      <c r="C293" s="109">
        <f>'13c-beta'!F296</f>
        <v>1.0252600000000001</v>
      </c>
      <c r="D293" s="109">
        <f>'13c-beta'!G296</f>
        <v>1.0360199999999999</v>
      </c>
      <c r="E293" s="109">
        <f>'13c-beta'!H296</f>
        <v>1.0313699999999999</v>
      </c>
      <c r="F293" s="109">
        <f>'13c-beta'!I296</f>
        <v>1.02932</v>
      </c>
      <c r="G293" s="109">
        <f>'13c-beta'!J296</f>
        <v>1.03009</v>
      </c>
      <c r="H293" s="109">
        <f>'13c-beta'!K296</f>
        <v>1.02647</v>
      </c>
      <c r="I293" s="109">
        <f>'13c-beta'!L296</f>
        <v>1.0259499999999999</v>
      </c>
      <c r="J293" s="109">
        <f>'13c-beta'!M296</f>
        <v>1.0229999999999999</v>
      </c>
      <c r="K293" s="109">
        <f>'13c-beta'!N296</f>
        <v>1.0268299999999999</v>
      </c>
      <c r="L293" s="109">
        <f>'13c-beta'!O296</f>
        <v>1.02546</v>
      </c>
      <c r="M293" s="109">
        <f>'13c-beta'!P296</f>
        <v>1.0249600000000001</v>
      </c>
      <c r="N293" s="109">
        <f>'13c-beta'!Q296</f>
        <v>1.0255799999999999</v>
      </c>
      <c r="O293" s="109">
        <f>'13c-beta'!R296</f>
        <v>1.0286200000000001</v>
      </c>
      <c r="P293" s="103">
        <f>'13c-beta'!S296</f>
        <v>1.0249900000000001</v>
      </c>
      <c r="Q293" s="109">
        <f>'13c-beta'!T296</f>
        <v>1.02597</v>
      </c>
    </row>
    <row r="294" spans="1:17" x14ac:dyDescent="0.2">
      <c r="A294" s="111">
        <f>'13c-beta'!A297</f>
        <v>584</v>
      </c>
      <c r="B294" s="109">
        <f>'13c-beta'!E297</f>
        <v>1.0374399999999999</v>
      </c>
      <c r="C294" s="109">
        <f>'13c-beta'!F297</f>
        <v>1.0251600000000001</v>
      </c>
      <c r="D294" s="109">
        <f>'13c-beta'!G297</f>
        <v>1.0358799999999999</v>
      </c>
      <c r="E294" s="109">
        <f>'13c-beta'!H297</f>
        <v>1.0312399999999999</v>
      </c>
      <c r="F294" s="109">
        <f>'13c-beta'!I297</f>
        <v>1.0291999999999999</v>
      </c>
      <c r="G294" s="109">
        <f>'13c-beta'!J297</f>
        <v>1.02996</v>
      </c>
      <c r="H294" s="109">
        <f>'13c-beta'!K297</f>
        <v>1.0263500000000001</v>
      </c>
      <c r="I294" s="109">
        <f>'13c-beta'!L297</f>
        <v>1.0258499999999999</v>
      </c>
      <c r="J294" s="109">
        <f>'13c-beta'!M297</f>
        <v>1.02291</v>
      </c>
      <c r="K294" s="109">
        <f>'13c-beta'!N297</f>
        <v>1.0267200000000001</v>
      </c>
      <c r="L294" s="109">
        <f>'13c-beta'!O297</f>
        <v>1.02536</v>
      </c>
      <c r="M294" s="109">
        <f>'13c-beta'!P297</f>
        <v>1.0248600000000001</v>
      </c>
      <c r="N294" s="109">
        <f>'13c-beta'!Q297</f>
        <v>1.0254799999999999</v>
      </c>
      <c r="O294" s="109">
        <f>'13c-beta'!R297</f>
        <v>1.0284899999999999</v>
      </c>
      <c r="P294" s="103">
        <f>'13c-beta'!S297</f>
        <v>1.02488</v>
      </c>
      <c r="Q294" s="109">
        <f>'13c-beta'!T297</f>
        <v>1.0258700000000001</v>
      </c>
    </row>
    <row r="295" spans="1:17" x14ac:dyDescent="0.2">
      <c r="A295" s="111">
        <f>'13c-beta'!A298</f>
        <v>586</v>
      </c>
      <c r="B295" s="109">
        <f>'13c-beta'!E298</f>
        <v>1.03729</v>
      </c>
      <c r="C295" s="109">
        <f>'13c-beta'!F298</f>
        <v>1.0250600000000001</v>
      </c>
      <c r="D295" s="109">
        <f>'13c-beta'!G298</f>
        <v>1.03573</v>
      </c>
      <c r="E295" s="109">
        <f>'13c-beta'!H298</f>
        <v>1.03111</v>
      </c>
      <c r="F295" s="109">
        <f>'13c-beta'!I298</f>
        <v>1.0290699999999999</v>
      </c>
      <c r="G295" s="109">
        <f>'13c-beta'!J298</f>
        <v>1.02983</v>
      </c>
      <c r="H295" s="109">
        <f>'13c-beta'!K298</f>
        <v>1.02624</v>
      </c>
      <c r="I295" s="109">
        <f>'13c-beta'!L298</f>
        <v>1.0257400000000001</v>
      </c>
      <c r="J295" s="109">
        <f>'13c-beta'!M298</f>
        <v>1.0228200000000001</v>
      </c>
      <c r="K295" s="109">
        <f>'13c-beta'!N298</f>
        <v>1.02661</v>
      </c>
      <c r="L295" s="109">
        <f>'13c-beta'!O298</f>
        <v>1.0252600000000001</v>
      </c>
      <c r="M295" s="109">
        <f>'13c-beta'!P298</f>
        <v>1.0247599999999999</v>
      </c>
      <c r="N295" s="109">
        <f>'13c-beta'!Q298</f>
        <v>1.02538</v>
      </c>
      <c r="O295" s="109">
        <f>'13c-beta'!R298</f>
        <v>1.0283599999999999</v>
      </c>
      <c r="P295" s="103">
        <f>'13c-beta'!S298</f>
        <v>1.02477</v>
      </c>
      <c r="Q295" s="109">
        <f>'13c-beta'!T298</f>
        <v>1.0257700000000001</v>
      </c>
    </row>
    <row r="296" spans="1:17" x14ac:dyDescent="0.2">
      <c r="A296" s="111">
        <f>'13c-beta'!A299</f>
        <v>588</v>
      </c>
      <c r="B296" s="109">
        <f>'13c-beta'!E299</f>
        <v>1.03714</v>
      </c>
      <c r="C296" s="109">
        <f>'13c-beta'!F299</f>
        <v>1.0249699999999999</v>
      </c>
      <c r="D296" s="109">
        <f>'13c-beta'!G299</f>
        <v>1.0355799999999999</v>
      </c>
      <c r="E296" s="109">
        <f>'13c-beta'!H299</f>
        <v>1.0309699999999999</v>
      </c>
      <c r="F296" s="109">
        <f>'13c-beta'!I299</f>
        <v>1.02895</v>
      </c>
      <c r="G296" s="109">
        <f>'13c-beta'!J299</f>
        <v>1.0297000000000001</v>
      </c>
      <c r="H296" s="109">
        <f>'13c-beta'!K299</f>
        <v>1.02613</v>
      </c>
      <c r="I296" s="109">
        <f>'13c-beta'!L299</f>
        <v>1.0256400000000001</v>
      </c>
      <c r="J296" s="109">
        <f>'13c-beta'!M299</f>
        <v>1.0227299999999999</v>
      </c>
      <c r="K296" s="109">
        <f>'13c-beta'!N299</f>
        <v>1.0265</v>
      </c>
      <c r="L296" s="109">
        <f>'13c-beta'!O299</f>
        <v>1.0251600000000001</v>
      </c>
      <c r="M296" s="109">
        <f>'13c-beta'!P299</f>
        <v>1.0246599999999999</v>
      </c>
      <c r="N296" s="109">
        <f>'13c-beta'!Q299</f>
        <v>1.0252699999999999</v>
      </c>
      <c r="O296" s="109">
        <f>'13c-beta'!R299</f>
        <v>1.02824</v>
      </c>
      <c r="P296" s="103">
        <f>'13c-beta'!S299</f>
        <v>1.0246599999999999</v>
      </c>
      <c r="Q296" s="109">
        <f>'13c-beta'!T299</f>
        <v>1.0256700000000001</v>
      </c>
    </row>
    <row r="297" spans="1:17" x14ac:dyDescent="0.2">
      <c r="A297" s="111">
        <f>'13c-beta'!A300</f>
        <v>590</v>
      </c>
      <c r="B297" s="109">
        <f>'13c-beta'!E300</f>
        <v>1.0369900000000001</v>
      </c>
      <c r="C297" s="109">
        <f>'13c-beta'!F300</f>
        <v>1.0248699999999999</v>
      </c>
      <c r="D297" s="109">
        <f>'13c-beta'!G300</f>
        <v>1.0354399999999999</v>
      </c>
      <c r="E297" s="109">
        <f>'13c-beta'!H300</f>
        <v>1.03084</v>
      </c>
      <c r="F297" s="109">
        <f>'13c-beta'!I300</f>
        <v>1.0288200000000001</v>
      </c>
      <c r="G297" s="109">
        <f>'13c-beta'!J300</f>
        <v>1.0295799999999999</v>
      </c>
      <c r="H297" s="109">
        <f>'13c-beta'!K300</f>
        <v>1.0260199999999999</v>
      </c>
      <c r="I297" s="109">
        <f>'13c-beta'!L300</f>
        <v>1.0255300000000001</v>
      </c>
      <c r="J297" s="109">
        <f>'13c-beta'!M300</f>
        <v>1.0226299999999999</v>
      </c>
      <c r="K297" s="109">
        <f>'13c-beta'!N300</f>
        <v>1.0264</v>
      </c>
      <c r="L297" s="109">
        <f>'13c-beta'!O300</f>
        <v>1.02505</v>
      </c>
      <c r="M297" s="109">
        <f>'13c-beta'!P300</f>
        <v>1.0245599999999999</v>
      </c>
      <c r="N297" s="109">
        <f>'13c-beta'!Q300</f>
        <v>1.0251699999999999</v>
      </c>
      <c r="O297" s="109">
        <f>'13c-beta'!R300</f>
        <v>1.0281100000000001</v>
      </c>
      <c r="P297" s="103">
        <f>'13c-beta'!S300</f>
        <v>1.0245500000000001</v>
      </c>
      <c r="Q297" s="109">
        <f>'13c-beta'!T300</f>
        <v>1.0255799999999999</v>
      </c>
    </row>
    <row r="298" spans="1:17" x14ac:dyDescent="0.2">
      <c r="A298" s="111">
        <f>'13c-beta'!A301</f>
        <v>592</v>
      </c>
      <c r="B298" s="109">
        <f>'13c-beta'!E301</f>
        <v>1.03684</v>
      </c>
      <c r="C298" s="109">
        <f>'13c-beta'!F301</f>
        <v>1.02478</v>
      </c>
      <c r="D298" s="109">
        <f>'13c-beta'!G301</f>
        <v>1.0353000000000001</v>
      </c>
      <c r="E298" s="109">
        <f>'13c-beta'!H301</f>
        <v>1.03071</v>
      </c>
      <c r="F298" s="109">
        <f>'13c-beta'!I301</f>
        <v>1.0286999999999999</v>
      </c>
      <c r="G298" s="109">
        <f>'13c-beta'!J301</f>
        <v>1.02945</v>
      </c>
      <c r="H298" s="109">
        <f>'13c-beta'!K301</f>
        <v>1.0259100000000001</v>
      </c>
      <c r="I298" s="109">
        <f>'13c-beta'!L301</f>
        <v>1.0254300000000001</v>
      </c>
      <c r="J298" s="109">
        <f>'13c-beta'!M301</f>
        <v>1.0225500000000001</v>
      </c>
      <c r="K298" s="109">
        <f>'13c-beta'!N301</f>
        <v>1.0262899999999999</v>
      </c>
      <c r="L298" s="109">
        <f>'13c-beta'!O301</f>
        <v>1.02495</v>
      </c>
      <c r="M298" s="109">
        <f>'13c-beta'!P301</f>
        <v>1.0244599999999999</v>
      </c>
      <c r="N298" s="109">
        <f>'13c-beta'!Q301</f>
        <v>1.0250699999999999</v>
      </c>
      <c r="O298" s="109">
        <f>'13c-beta'!R301</f>
        <v>1.02799</v>
      </c>
      <c r="P298" s="103">
        <f>'13c-beta'!S301</f>
        <v>1.0244500000000001</v>
      </c>
      <c r="Q298" s="109">
        <f>'13c-beta'!T301</f>
        <v>1.0254799999999999</v>
      </c>
    </row>
    <row r="299" spans="1:17" x14ac:dyDescent="0.2">
      <c r="A299" s="111">
        <f>'13c-beta'!A302</f>
        <v>594</v>
      </c>
      <c r="B299" s="109">
        <f>'13c-beta'!E302</f>
        <v>1.0366899999999999</v>
      </c>
      <c r="C299" s="109">
        <f>'13c-beta'!F302</f>
        <v>1.02468</v>
      </c>
      <c r="D299" s="109">
        <f>'13c-beta'!G302</f>
        <v>1.03515</v>
      </c>
      <c r="E299" s="109">
        <f>'13c-beta'!H302</f>
        <v>1.0305800000000001</v>
      </c>
      <c r="F299" s="109">
        <f>'13c-beta'!I302</f>
        <v>1.02857</v>
      </c>
      <c r="G299" s="109">
        <f>'13c-beta'!J302</f>
        <v>1.0293300000000001</v>
      </c>
      <c r="H299" s="109">
        <f>'13c-beta'!K302</f>
        <v>1.0258</v>
      </c>
      <c r="I299" s="109">
        <f>'13c-beta'!L302</f>
        <v>1.0253300000000001</v>
      </c>
      <c r="J299" s="109">
        <f>'13c-beta'!M302</f>
        <v>1.0224599999999999</v>
      </c>
      <c r="K299" s="109">
        <f>'13c-beta'!N302</f>
        <v>1.0261899999999999</v>
      </c>
      <c r="L299" s="109">
        <f>'13c-beta'!O302</f>
        <v>1.02485</v>
      </c>
      <c r="M299" s="109">
        <f>'13c-beta'!P302</f>
        <v>1.02437</v>
      </c>
      <c r="N299" s="109">
        <f>'13c-beta'!Q302</f>
        <v>1.0249699999999999</v>
      </c>
      <c r="O299" s="109">
        <f>'13c-beta'!R302</f>
        <v>1.02786</v>
      </c>
      <c r="P299" s="103">
        <f>'13c-beta'!S302</f>
        <v>1.02434</v>
      </c>
      <c r="Q299" s="109">
        <f>'13c-beta'!T302</f>
        <v>1.02538</v>
      </c>
    </row>
    <row r="300" spans="1:17" x14ac:dyDescent="0.2">
      <c r="A300" s="111">
        <f>'13c-beta'!A303</f>
        <v>596</v>
      </c>
      <c r="B300" s="109">
        <f>'13c-beta'!E303</f>
        <v>1.03654</v>
      </c>
      <c r="C300" s="109">
        <f>'13c-beta'!F303</f>
        <v>1.0245899999999999</v>
      </c>
      <c r="D300" s="109">
        <f>'13c-beta'!G303</f>
        <v>1.03501</v>
      </c>
      <c r="E300" s="109">
        <f>'13c-beta'!H303</f>
        <v>1.0304599999999999</v>
      </c>
      <c r="F300" s="109">
        <f>'13c-beta'!I303</f>
        <v>1.0284500000000001</v>
      </c>
      <c r="G300" s="109">
        <f>'13c-beta'!J303</f>
        <v>1.0291999999999999</v>
      </c>
      <c r="H300" s="109">
        <f>'13c-beta'!K303</f>
        <v>1.02569</v>
      </c>
      <c r="I300" s="109">
        <f>'13c-beta'!L303</f>
        <v>1.02522</v>
      </c>
      <c r="J300" s="109">
        <f>'13c-beta'!M303</f>
        <v>1.02237</v>
      </c>
      <c r="K300" s="109">
        <f>'13c-beta'!N303</f>
        <v>1.0260800000000001</v>
      </c>
      <c r="L300" s="109">
        <f>'13c-beta'!O303</f>
        <v>1.02475</v>
      </c>
      <c r="M300" s="109">
        <f>'13c-beta'!P303</f>
        <v>1.02427</v>
      </c>
      <c r="N300" s="109">
        <f>'13c-beta'!Q303</f>
        <v>1.0248699999999999</v>
      </c>
      <c r="O300" s="109">
        <f>'13c-beta'!R303</f>
        <v>1.0277400000000001</v>
      </c>
      <c r="P300" s="103">
        <f>'13c-beta'!S303</f>
        <v>1.02423</v>
      </c>
      <c r="Q300" s="109">
        <f>'13c-beta'!T303</f>
        <v>1.02529</v>
      </c>
    </row>
    <row r="301" spans="1:17" x14ac:dyDescent="0.2">
      <c r="A301" s="111">
        <f>'13c-beta'!A304</f>
        <v>598</v>
      </c>
      <c r="B301" s="109">
        <f>'13c-beta'!E304</f>
        <v>1.0364</v>
      </c>
      <c r="C301" s="109">
        <f>'13c-beta'!F304</f>
        <v>1.0245</v>
      </c>
      <c r="D301" s="109">
        <f>'13c-beta'!G304</f>
        <v>1.03487</v>
      </c>
      <c r="E301" s="109">
        <f>'13c-beta'!H304</f>
        <v>1.03033</v>
      </c>
      <c r="F301" s="109">
        <f>'13c-beta'!I304</f>
        <v>1.02833</v>
      </c>
      <c r="G301" s="109">
        <f>'13c-beta'!J304</f>
        <v>1.02908</v>
      </c>
      <c r="H301" s="109">
        <f>'13c-beta'!K304</f>
        <v>1.0255799999999999</v>
      </c>
      <c r="I301" s="109">
        <f>'13c-beta'!L304</f>
        <v>1.02512</v>
      </c>
      <c r="J301" s="109">
        <f>'13c-beta'!M304</f>
        <v>1.0222800000000001</v>
      </c>
      <c r="K301" s="109">
        <f>'13c-beta'!N304</f>
        <v>1.0259799999999999</v>
      </c>
      <c r="L301" s="109">
        <f>'13c-beta'!O304</f>
        <v>1.0246599999999999</v>
      </c>
      <c r="M301" s="109">
        <f>'13c-beta'!P304</f>
        <v>1.02417</v>
      </c>
      <c r="N301" s="109">
        <f>'13c-beta'!Q304</f>
        <v>1.02477</v>
      </c>
      <c r="O301" s="109">
        <f>'13c-beta'!R304</f>
        <v>1.02762</v>
      </c>
      <c r="P301" s="103">
        <f>'13c-beta'!S304</f>
        <v>1.0241199999999999</v>
      </c>
      <c r="Q301" s="109">
        <f>'13c-beta'!T304</f>
        <v>1.02519</v>
      </c>
    </row>
    <row r="302" spans="1:17" x14ac:dyDescent="0.2">
      <c r="A302" s="111">
        <f>'13c-beta'!A305</f>
        <v>600</v>
      </c>
      <c r="B302" s="109">
        <f>'13c-beta'!E305</f>
        <v>1.0362499999999999</v>
      </c>
      <c r="C302" s="109">
        <f>'13c-beta'!F305</f>
        <v>1.02441</v>
      </c>
      <c r="D302" s="109">
        <f>'13c-beta'!G305</f>
        <v>1.0347299999999999</v>
      </c>
      <c r="E302" s="109">
        <f>'13c-beta'!H305</f>
        <v>1.0302</v>
      </c>
      <c r="F302" s="109">
        <f>'13c-beta'!I305</f>
        <v>1.0282100000000001</v>
      </c>
      <c r="G302" s="109">
        <f>'13c-beta'!J305</f>
        <v>1.0289600000000001</v>
      </c>
      <c r="H302" s="109">
        <f>'13c-beta'!K305</f>
        <v>1.0254700000000001</v>
      </c>
      <c r="I302" s="109">
        <f>'13c-beta'!L305</f>
        <v>1.02502</v>
      </c>
      <c r="J302" s="109">
        <f>'13c-beta'!M305</f>
        <v>1.0221899999999999</v>
      </c>
      <c r="K302" s="109">
        <f>'13c-beta'!N305</f>
        <v>1.0258700000000001</v>
      </c>
      <c r="L302" s="109">
        <f>'13c-beta'!O305</f>
        <v>1.0245599999999999</v>
      </c>
      <c r="M302" s="109">
        <f>'13c-beta'!P305</f>
        <v>1.0240800000000001</v>
      </c>
      <c r="N302" s="109">
        <f>'13c-beta'!Q305</f>
        <v>1.02467</v>
      </c>
      <c r="O302" s="109">
        <f>'13c-beta'!R305</f>
        <v>1.0275000000000001</v>
      </c>
      <c r="P302" s="103">
        <f>'13c-beta'!S305</f>
        <v>1.0240199999999999</v>
      </c>
      <c r="Q302" s="109">
        <f>'13c-beta'!T305</f>
        <v>1.0250999999999999</v>
      </c>
    </row>
    <row r="303" spans="1:17" x14ac:dyDescent="0.2">
      <c r="A303" s="111">
        <f>'13c-beta'!A306</f>
        <v>602</v>
      </c>
      <c r="B303" s="109">
        <f>'13c-beta'!E306</f>
        <v>1.0361100000000001</v>
      </c>
      <c r="C303" s="109">
        <f>'13c-beta'!F306</f>
        <v>1.0243100000000001</v>
      </c>
      <c r="D303" s="109">
        <f>'13c-beta'!G306</f>
        <v>1.0345899999999999</v>
      </c>
      <c r="E303" s="109">
        <f>'13c-beta'!H306</f>
        <v>1.0300800000000001</v>
      </c>
      <c r="F303" s="109">
        <f>'13c-beta'!I306</f>
        <v>1.0280899999999999</v>
      </c>
      <c r="G303" s="109">
        <f>'13c-beta'!J306</f>
        <v>1.0288299999999999</v>
      </c>
      <c r="H303" s="109">
        <f>'13c-beta'!K306</f>
        <v>1.02536</v>
      </c>
      <c r="I303" s="109">
        <f>'13c-beta'!L306</f>
        <v>1.0249200000000001</v>
      </c>
      <c r="J303" s="109">
        <f>'13c-beta'!M306</f>
        <v>1.0221</v>
      </c>
      <c r="K303" s="109">
        <f>'13c-beta'!N306</f>
        <v>1.0257700000000001</v>
      </c>
      <c r="L303" s="109">
        <f>'13c-beta'!O306</f>
        <v>1.0244599999999999</v>
      </c>
      <c r="M303" s="109">
        <f>'13c-beta'!P306</f>
        <v>1.0239799999999999</v>
      </c>
      <c r="N303" s="109">
        <f>'13c-beta'!Q306</f>
        <v>1.02457</v>
      </c>
      <c r="O303" s="109">
        <f>'13c-beta'!R306</f>
        <v>1.02738</v>
      </c>
      <c r="P303" s="103">
        <f>'13c-beta'!S306</f>
        <v>1.0239100000000001</v>
      </c>
      <c r="Q303" s="109">
        <f>'13c-beta'!T306</f>
        <v>1.02501</v>
      </c>
    </row>
    <row r="304" spans="1:17" x14ac:dyDescent="0.2">
      <c r="A304" s="111">
        <f>'13c-beta'!A307</f>
        <v>604</v>
      </c>
      <c r="B304" s="109">
        <f>'13c-beta'!E307</f>
        <v>1.03596</v>
      </c>
      <c r="C304" s="109">
        <f>'13c-beta'!F307</f>
        <v>1.0242199999999999</v>
      </c>
      <c r="D304" s="109">
        <f>'13c-beta'!G307</f>
        <v>1.0344500000000001</v>
      </c>
      <c r="E304" s="109">
        <f>'13c-beta'!H307</f>
        <v>1.0299499999999999</v>
      </c>
      <c r="F304" s="109">
        <f>'13c-beta'!I307</f>
        <v>1.0279700000000001</v>
      </c>
      <c r="G304" s="109">
        <f>'13c-beta'!J307</f>
        <v>1.02871</v>
      </c>
      <c r="H304" s="109">
        <f>'13c-beta'!K307</f>
        <v>1.0252600000000001</v>
      </c>
      <c r="I304" s="109">
        <f>'13c-beta'!L307</f>
        <v>1.0248200000000001</v>
      </c>
      <c r="J304" s="109">
        <f>'13c-beta'!M307</f>
        <v>1.0220199999999999</v>
      </c>
      <c r="K304" s="109">
        <f>'13c-beta'!N307</f>
        <v>1.0256700000000001</v>
      </c>
      <c r="L304" s="109">
        <f>'13c-beta'!O307</f>
        <v>1.0243599999999999</v>
      </c>
      <c r="M304" s="109">
        <f>'13c-beta'!P307</f>
        <v>1.0238799999999999</v>
      </c>
      <c r="N304" s="109">
        <f>'13c-beta'!Q307</f>
        <v>1.0244800000000001</v>
      </c>
      <c r="O304" s="109">
        <f>'13c-beta'!R307</f>
        <v>1.0272600000000001</v>
      </c>
      <c r="P304" s="103">
        <f>'13c-beta'!S307</f>
        <v>1.0238100000000001</v>
      </c>
      <c r="Q304" s="109">
        <f>'13c-beta'!T307</f>
        <v>1.02491</v>
      </c>
    </row>
    <row r="305" spans="1:17" x14ac:dyDescent="0.2">
      <c r="A305" s="111">
        <f>'13c-beta'!A308</f>
        <v>606</v>
      </c>
      <c r="B305" s="109">
        <f>'13c-beta'!E308</f>
        <v>1.03582</v>
      </c>
      <c r="C305" s="109">
        <f>'13c-beta'!F308</f>
        <v>1.02413</v>
      </c>
      <c r="D305" s="109">
        <f>'13c-beta'!G308</f>
        <v>1.0343100000000001</v>
      </c>
      <c r="E305" s="109">
        <f>'13c-beta'!H308</f>
        <v>1.02983</v>
      </c>
      <c r="F305" s="109">
        <f>'13c-beta'!I308</f>
        <v>1.0278499999999999</v>
      </c>
      <c r="G305" s="109">
        <f>'13c-beta'!J308</f>
        <v>1.0285899999999999</v>
      </c>
      <c r="H305" s="109">
        <f>'13c-beta'!K308</f>
        <v>1.02515</v>
      </c>
      <c r="I305" s="109">
        <f>'13c-beta'!L308</f>
        <v>1.0247200000000001</v>
      </c>
      <c r="J305" s="109">
        <f>'13c-beta'!M308</f>
        <v>1.02193</v>
      </c>
      <c r="K305" s="109">
        <f>'13c-beta'!N308</f>
        <v>1.02556</v>
      </c>
      <c r="L305" s="109">
        <f>'13c-beta'!O308</f>
        <v>1.02427</v>
      </c>
      <c r="M305" s="109">
        <f>'13c-beta'!P308</f>
        <v>1.02379</v>
      </c>
      <c r="N305" s="109">
        <f>'13c-beta'!Q308</f>
        <v>1.0243800000000001</v>
      </c>
      <c r="O305" s="109">
        <f>'13c-beta'!R308</f>
        <v>1.0271399999999999</v>
      </c>
      <c r="P305" s="103">
        <f>'13c-beta'!S308</f>
        <v>1.0237099999999999</v>
      </c>
      <c r="Q305" s="109">
        <f>'13c-beta'!T308</f>
        <v>1.0248200000000001</v>
      </c>
    </row>
    <row r="306" spans="1:17" x14ac:dyDescent="0.2">
      <c r="A306" s="111">
        <f>'13c-beta'!A309</f>
        <v>608</v>
      </c>
      <c r="B306" s="109">
        <f>'13c-beta'!E309</f>
        <v>1.0356799999999999</v>
      </c>
      <c r="C306" s="109">
        <f>'13c-beta'!F309</f>
        <v>1.0240400000000001</v>
      </c>
      <c r="D306" s="109">
        <f>'13c-beta'!G309</f>
        <v>1.03417</v>
      </c>
      <c r="E306" s="109">
        <f>'13c-beta'!H309</f>
        <v>1.0297000000000001</v>
      </c>
      <c r="F306" s="109">
        <f>'13c-beta'!I309</f>
        <v>1.02773</v>
      </c>
      <c r="G306" s="109">
        <f>'13c-beta'!J309</f>
        <v>1.02847</v>
      </c>
      <c r="H306" s="109">
        <f>'13c-beta'!K309</f>
        <v>1.02505</v>
      </c>
      <c r="I306" s="109">
        <f>'13c-beta'!L309</f>
        <v>1.0246200000000001</v>
      </c>
      <c r="J306" s="109">
        <f>'13c-beta'!M309</f>
        <v>1.0218499999999999</v>
      </c>
      <c r="K306" s="109">
        <f>'13c-beta'!N309</f>
        <v>1.02546</v>
      </c>
      <c r="L306" s="109">
        <f>'13c-beta'!O309</f>
        <v>1.02417</v>
      </c>
      <c r="M306" s="109">
        <f>'13c-beta'!P309</f>
        <v>1.0237000000000001</v>
      </c>
      <c r="N306" s="109">
        <f>'13c-beta'!Q309</f>
        <v>1.0242800000000001</v>
      </c>
      <c r="O306" s="109">
        <f>'13c-beta'!R309</f>
        <v>1.02702</v>
      </c>
      <c r="P306" s="103">
        <f>'13c-beta'!S309</f>
        <v>1.0236000000000001</v>
      </c>
      <c r="Q306" s="109">
        <f>'13c-beta'!T309</f>
        <v>1.0247299999999999</v>
      </c>
    </row>
    <row r="307" spans="1:17" x14ac:dyDescent="0.2">
      <c r="A307" s="111">
        <f>'13c-beta'!A310</f>
        <v>610</v>
      </c>
      <c r="B307" s="109">
        <f>'13c-beta'!E310</f>
        <v>1.0355300000000001</v>
      </c>
      <c r="C307" s="109">
        <f>'13c-beta'!F310</f>
        <v>1.0239499999999999</v>
      </c>
      <c r="D307" s="109">
        <f>'13c-beta'!G310</f>
        <v>1.0340400000000001</v>
      </c>
      <c r="E307" s="109">
        <f>'13c-beta'!H310</f>
        <v>1.0295799999999999</v>
      </c>
      <c r="F307" s="109">
        <f>'13c-beta'!I310</f>
        <v>1.02762</v>
      </c>
      <c r="G307" s="109">
        <f>'13c-beta'!J310</f>
        <v>1.0283500000000001</v>
      </c>
      <c r="H307" s="109">
        <f>'13c-beta'!K310</f>
        <v>1.02494</v>
      </c>
      <c r="I307" s="109">
        <f>'13c-beta'!L310</f>
        <v>1.0245200000000001</v>
      </c>
      <c r="J307" s="109">
        <f>'13c-beta'!M310</f>
        <v>1.02176</v>
      </c>
      <c r="K307" s="109">
        <f>'13c-beta'!N310</f>
        <v>1.02536</v>
      </c>
      <c r="L307" s="109">
        <f>'13c-beta'!O310</f>
        <v>1.02407</v>
      </c>
      <c r="M307" s="109">
        <f>'13c-beta'!P310</f>
        <v>1.0236000000000001</v>
      </c>
      <c r="N307" s="109">
        <f>'13c-beta'!Q310</f>
        <v>1.0241899999999999</v>
      </c>
      <c r="O307" s="109">
        <f>'13c-beta'!R310</f>
        <v>1.0268999999999999</v>
      </c>
      <c r="P307" s="103">
        <f>'13c-beta'!S310</f>
        <v>1.0235000000000001</v>
      </c>
      <c r="Q307" s="109">
        <f>'13c-beta'!T310</f>
        <v>1.02464</v>
      </c>
    </row>
    <row r="308" spans="1:17" x14ac:dyDescent="0.2">
      <c r="A308" s="111">
        <f>'13c-beta'!A311</f>
        <v>612</v>
      </c>
      <c r="B308" s="109">
        <f>'13c-beta'!E311</f>
        <v>1.03539</v>
      </c>
      <c r="C308" s="109">
        <f>'13c-beta'!F311</f>
        <v>1.02386</v>
      </c>
      <c r="D308" s="109">
        <f>'13c-beta'!G311</f>
        <v>1.0339</v>
      </c>
      <c r="E308" s="109">
        <f>'13c-beta'!H311</f>
        <v>1.02946</v>
      </c>
      <c r="F308" s="109">
        <f>'13c-beta'!I311</f>
        <v>1.0275000000000001</v>
      </c>
      <c r="G308" s="109">
        <f>'13c-beta'!J311</f>
        <v>1.02823</v>
      </c>
      <c r="H308" s="109">
        <f>'13c-beta'!K311</f>
        <v>1.02484</v>
      </c>
      <c r="I308" s="109">
        <f>'13c-beta'!L311</f>
        <v>1.02443</v>
      </c>
      <c r="J308" s="109">
        <f>'13c-beta'!M311</f>
        <v>1.0216799999999999</v>
      </c>
      <c r="K308" s="109">
        <f>'13c-beta'!N311</f>
        <v>1.0252600000000001</v>
      </c>
      <c r="L308" s="109">
        <f>'13c-beta'!O311</f>
        <v>1.0239799999999999</v>
      </c>
      <c r="M308" s="109">
        <f>'13c-beta'!P311</f>
        <v>1.0235099999999999</v>
      </c>
      <c r="N308" s="109">
        <f>'13c-beta'!Q311</f>
        <v>1.0240899999999999</v>
      </c>
      <c r="O308" s="109">
        <f>'13c-beta'!R311</f>
        <v>1.02678</v>
      </c>
      <c r="P308" s="103">
        <f>'13c-beta'!S311</f>
        <v>1.0234000000000001</v>
      </c>
      <c r="Q308" s="109">
        <f>'13c-beta'!T311</f>
        <v>1.0245500000000001</v>
      </c>
    </row>
    <row r="309" spans="1:17" x14ac:dyDescent="0.2">
      <c r="A309" s="111">
        <f>'13c-beta'!A312</f>
        <v>614</v>
      </c>
      <c r="B309" s="109">
        <f>'13c-beta'!E312</f>
        <v>1.03525</v>
      </c>
      <c r="C309" s="109">
        <f>'13c-beta'!F312</f>
        <v>1.0237700000000001</v>
      </c>
      <c r="D309" s="109">
        <f>'13c-beta'!G312</f>
        <v>1.0337700000000001</v>
      </c>
      <c r="E309" s="109">
        <f>'13c-beta'!H312</f>
        <v>1.0293399999999999</v>
      </c>
      <c r="F309" s="109">
        <f>'13c-beta'!I312</f>
        <v>1.02739</v>
      </c>
      <c r="G309" s="109">
        <f>'13c-beta'!J312</f>
        <v>1.0281199999999999</v>
      </c>
      <c r="H309" s="109">
        <f>'13c-beta'!K312</f>
        <v>1.02474</v>
      </c>
      <c r="I309" s="109">
        <f>'13c-beta'!L312</f>
        <v>1.02433</v>
      </c>
      <c r="J309" s="109">
        <f>'13c-beta'!M312</f>
        <v>1.02159</v>
      </c>
      <c r="K309" s="109">
        <f>'13c-beta'!N312</f>
        <v>1.0251600000000001</v>
      </c>
      <c r="L309" s="109">
        <f>'13c-beta'!O312</f>
        <v>1.0238799999999999</v>
      </c>
      <c r="M309" s="109">
        <f>'13c-beta'!P312</f>
        <v>1.02342</v>
      </c>
      <c r="N309" s="109">
        <f>'13c-beta'!Q312</f>
        <v>1.024</v>
      </c>
      <c r="O309" s="109">
        <f>'13c-beta'!R312</f>
        <v>1.02667</v>
      </c>
      <c r="P309" s="103">
        <f>'13c-beta'!S312</f>
        <v>1.0233000000000001</v>
      </c>
      <c r="Q309" s="109">
        <f>'13c-beta'!T312</f>
        <v>1.0244599999999999</v>
      </c>
    </row>
    <row r="310" spans="1:17" x14ac:dyDescent="0.2">
      <c r="A310" s="111">
        <f>'13c-beta'!A313</f>
        <v>616</v>
      </c>
      <c r="B310" s="109">
        <f>'13c-beta'!E313</f>
        <v>1.03511</v>
      </c>
      <c r="C310" s="109">
        <f>'13c-beta'!F313</f>
        <v>1.0236799999999999</v>
      </c>
      <c r="D310" s="109">
        <f>'13c-beta'!G313</f>
        <v>1.03363</v>
      </c>
      <c r="E310" s="109">
        <f>'13c-beta'!H313</f>
        <v>1.02922</v>
      </c>
      <c r="F310" s="109">
        <f>'13c-beta'!I313</f>
        <v>1.0272699999999999</v>
      </c>
      <c r="G310" s="109">
        <f>'13c-beta'!J313</f>
        <v>1.028</v>
      </c>
      <c r="H310" s="109">
        <f>'13c-beta'!K313</f>
        <v>1.0246299999999999</v>
      </c>
      <c r="I310" s="109">
        <f>'13c-beta'!L313</f>
        <v>1.02423</v>
      </c>
      <c r="J310" s="109">
        <f>'13c-beta'!M313</f>
        <v>1.0215099999999999</v>
      </c>
      <c r="K310" s="109">
        <f>'13c-beta'!N313</f>
        <v>1.0250600000000001</v>
      </c>
      <c r="L310" s="109">
        <f>'13c-beta'!O313</f>
        <v>1.02379</v>
      </c>
      <c r="M310" s="109">
        <f>'13c-beta'!P313</f>
        <v>1.02332</v>
      </c>
      <c r="N310" s="109">
        <f>'13c-beta'!Q313</f>
        <v>1.0239</v>
      </c>
      <c r="O310" s="109">
        <f>'13c-beta'!R313</f>
        <v>1.0265500000000001</v>
      </c>
      <c r="P310" s="103">
        <f>'13c-beta'!S313</f>
        <v>1.0232000000000001</v>
      </c>
      <c r="Q310" s="109">
        <f>'13c-beta'!T313</f>
        <v>1.02437</v>
      </c>
    </row>
    <row r="311" spans="1:17" x14ac:dyDescent="0.2">
      <c r="A311" s="111">
        <f>'13c-beta'!A314</f>
        <v>618</v>
      </c>
      <c r="B311" s="109">
        <f>'13c-beta'!E314</f>
        <v>1.03498</v>
      </c>
      <c r="C311" s="109">
        <f>'13c-beta'!F314</f>
        <v>1.0236000000000001</v>
      </c>
      <c r="D311" s="109">
        <f>'13c-beta'!G314</f>
        <v>1.0335000000000001</v>
      </c>
      <c r="E311" s="109">
        <f>'13c-beta'!H314</f>
        <v>1.0290999999999999</v>
      </c>
      <c r="F311" s="109">
        <f>'13c-beta'!I314</f>
        <v>1.0271600000000001</v>
      </c>
      <c r="G311" s="109">
        <f>'13c-beta'!J314</f>
        <v>1.0278799999999999</v>
      </c>
      <c r="H311" s="109">
        <f>'13c-beta'!K314</f>
        <v>1.0245299999999999</v>
      </c>
      <c r="I311" s="109">
        <f>'13c-beta'!L314</f>
        <v>1.0241400000000001</v>
      </c>
      <c r="J311" s="109">
        <f>'13c-beta'!M314</f>
        <v>1.02142</v>
      </c>
      <c r="K311" s="109">
        <f>'13c-beta'!N314</f>
        <v>1.0249600000000001</v>
      </c>
      <c r="L311" s="109">
        <f>'13c-beta'!O314</f>
        <v>1.0237000000000001</v>
      </c>
      <c r="M311" s="109">
        <f>'13c-beta'!P314</f>
        <v>1.0232300000000001</v>
      </c>
      <c r="N311" s="109">
        <f>'13c-beta'!Q314</f>
        <v>1.0238100000000001</v>
      </c>
      <c r="O311" s="109">
        <f>'13c-beta'!R314</f>
        <v>1.02644</v>
      </c>
      <c r="P311" s="103">
        <f>'13c-beta'!S314</f>
        <v>1.0230999999999999</v>
      </c>
      <c r="Q311" s="109">
        <f>'13c-beta'!T314</f>
        <v>1.0242800000000001</v>
      </c>
    </row>
    <row r="312" spans="1:17" x14ac:dyDescent="0.2">
      <c r="A312" s="111">
        <f>'13c-beta'!A315</f>
        <v>620</v>
      </c>
      <c r="B312" s="109">
        <f>'13c-beta'!E315</f>
        <v>1.03484</v>
      </c>
      <c r="C312" s="109">
        <f>'13c-beta'!F315</f>
        <v>1.0235099999999999</v>
      </c>
      <c r="D312" s="109">
        <f>'13c-beta'!G315</f>
        <v>1.0333699999999999</v>
      </c>
      <c r="E312" s="109">
        <f>'13c-beta'!H315</f>
        <v>1.02898</v>
      </c>
      <c r="F312" s="109">
        <f>'13c-beta'!I315</f>
        <v>1.02704</v>
      </c>
      <c r="G312" s="109">
        <f>'13c-beta'!J315</f>
        <v>1.0277700000000001</v>
      </c>
      <c r="H312" s="109">
        <f>'13c-beta'!K315</f>
        <v>1.02443</v>
      </c>
      <c r="I312" s="109">
        <f>'13c-beta'!L315</f>
        <v>1.0240400000000001</v>
      </c>
      <c r="J312" s="109">
        <f>'13c-beta'!M315</f>
        <v>1.0213399999999999</v>
      </c>
      <c r="K312" s="109">
        <f>'13c-beta'!N315</f>
        <v>1.0248699999999999</v>
      </c>
      <c r="L312" s="109">
        <f>'13c-beta'!O315</f>
        <v>1.0236000000000001</v>
      </c>
      <c r="M312" s="109">
        <f>'13c-beta'!P315</f>
        <v>1.0231399999999999</v>
      </c>
      <c r="N312" s="109">
        <f>'13c-beta'!Q315</f>
        <v>1.0237099999999999</v>
      </c>
      <c r="O312" s="109">
        <f>'13c-beta'!R315</f>
        <v>1.0263199999999999</v>
      </c>
      <c r="P312" s="103">
        <f>'13c-beta'!S315</f>
        <v>1.0229999999999999</v>
      </c>
      <c r="Q312" s="109">
        <f>'13c-beta'!T315</f>
        <v>1.0241899999999999</v>
      </c>
    </row>
    <row r="313" spans="1:17" x14ac:dyDescent="0.2">
      <c r="A313" s="111">
        <f>'13c-beta'!A316</f>
        <v>622</v>
      </c>
      <c r="B313" s="109">
        <f>'13c-beta'!E316</f>
        <v>1.0347</v>
      </c>
      <c r="C313" s="109">
        <f>'13c-beta'!F316</f>
        <v>1.02342</v>
      </c>
      <c r="D313" s="109">
        <f>'13c-beta'!G316</f>
        <v>1.0332300000000001</v>
      </c>
      <c r="E313" s="109">
        <f>'13c-beta'!H316</f>
        <v>1.0288600000000001</v>
      </c>
      <c r="F313" s="109">
        <f>'13c-beta'!I316</f>
        <v>1.0269299999999999</v>
      </c>
      <c r="G313" s="109">
        <f>'13c-beta'!J316</f>
        <v>1.02765</v>
      </c>
      <c r="H313" s="109">
        <f>'13c-beta'!K316</f>
        <v>1.02433</v>
      </c>
      <c r="I313" s="109">
        <f>'13c-beta'!L316</f>
        <v>1.0239499999999999</v>
      </c>
      <c r="J313" s="109">
        <f>'13c-beta'!M316</f>
        <v>1.0212600000000001</v>
      </c>
      <c r="K313" s="109">
        <f>'13c-beta'!N316</f>
        <v>1.02477</v>
      </c>
      <c r="L313" s="109">
        <f>'13c-beta'!O316</f>
        <v>1.0235099999999999</v>
      </c>
      <c r="M313" s="109">
        <f>'13c-beta'!P316</f>
        <v>1.02305</v>
      </c>
      <c r="N313" s="109">
        <f>'13c-beta'!Q316</f>
        <v>1.02362</v>
      </c>
      <c r="O313" s="109">
        <f>'13c-beta'!R316</f>
        <v>1.0262100000000001</v>
      </c>
      <c r="P313" s="103">
        <f>'13c-beta'!S316</f>
        <v>1.0228999999999999</v>
      </c>
      <c r="Q313" s="109">
        <f>'13c-beta'!T316</f>
        <v>1.0241</v>
      </c>
    </row>
    <row r="314" spans="1:17" x14ac:dyDescent="0.2">
      <c r="A314" s="111">
        <f>'13c-beta'!A317</f>
        <v>624</v>
      </c>
      <c r="B314" s="109">
        <f>'13c-beta'!E317</f>
        <v>1.03457</v>
      </c>
      <c r="C314" s="109">
        <f>'13c-beta'!F317</f>
        <v>1.0233300000000001</v>
      </c>
      <c r="D314" s="109">
        <f>'13c-beta'!G317</f>
        <v>1.0330999999999999</v>
      </c>
      <c r="E314" s="109">
        <f>'13c-beta'!H317</f>
        <v>1.02874</v>
      </c>
      <c r="F314" s="109">
        <f>'13c-beta'!I317</f>
        <v>1.0268200000000001</v>
      </c>
      <c r="G314" s="109">
        <f>'13c-beta'!J317</f>
        <v>1.0275399999999999</v>
      </c>
      <c r="H314" s="109">
        <f>'13c-beta'!K317</f>
        <v>1.02423</v>
      </c>
      <c r="I314" s="109">
        <f>'13c-beta'!L317</f>
        <v>1.0238499999999999</v>
      </c>
      <c r="J314" s="109">
        <f>'13c-beta'!M317</f>
        <v>1.02118</v>
      </c>
      <c r="K314" s="109">
        <f>'13c-beta'!N317</f>
        <v>1.02467</v>
      </c>
      <c r="L314" s="109">
        <f>'13c-beta'!O317</f>
        <v>1.02342</v>
      </c>
      <c r="M314" s="109">
        <f>'13c-beta'!P317</f>
        <v>1.0229600000000001</v>
      </c>
      <c r="N314" s="109">
        <f>'13c-beta'!Q317</f>
        <v>1.0235300000000001</v>
      </c>
      <c r="O314" s="109">
        <f>'13c-beta'!R317</f>
        <v>1.0261</v>
      </c>
      <c r="P314" s="103">
        <f>'13c-beta'!S317</f>
        <v>1.0227999999999999</v>
      </c>
      <c r="Q314" s="109">
        <f>'13c-beta'!T317</f>
        <v>1.0240100000000001</v>
      </c>
    </row>
    <row r="315" spans="1:17" x14ac:dyDescent="0.2">
      <c r="A315" s="111">
        <f>'13c-beta'!A318</f>
        <v>626</v>
      </c>
      <c r="B315" s="109">
        <f>'13c-beta'!E318</f>
        <v>1.03443</v>
      </c>
      <c r="C315" s="109">
        <f>'13c-beta'!F318</f>
        <v>1.02325</v>
      </c>
      <c r="D315" s="109">
        <f>'13c-beta'!G318</f>
        <v>1.0329699999999999</v>
      </c>
      <c r="E315" s="109">
        <f>'13c-beta'!H318</f>
        <v>1.0286299999999999</v>
      </c>
      <c r="F315" s="109">
        <f>'13c-beta'!I318</f>
        <v>1.02671</v>
      </c>
      <c r="G315" s="109">
        <f>'13c-beta'!J318</f>
        <v>1.02742</v>
      </c>
      <c r="H315" s="109">
        <f>'13c-beta'!K318</f>
        <v>1.02413</v>
      </c>
      <c r="I315" s="109">
        <f>'13c-beta'!L318</f>
        <v>1.02376</v>
      </c>
      <c r="J315" s="109">
        <f>'13c-beta'!M318</f>
        <v>1.0210999999999999</v>
      </c>
      <c r="K315" s="109">
        <f>'13c-beta'!N318</f>
        <v>1.02457</v>
      </c>
      <c r="L315" s="109">
        <f>'13c-beta'!O318</f>
        <v>1.0233300000000001</v>
      </c>
      <c r="M315" s="109">
        <f>'13c-beta'!P318</f>
        <v>1.0228699999999999</v>
      </c>
      <c r="N315" s="109">
        <f>'13c-beta'!Q318</f>
        <v>1.0234399999999999</v>
      </c>
      <c r="O315" s="109">
        <f>'13c-beta'!R318</f>
        <v>1.02599</v>
      </c>
      <c r="P315" s="103">
        <f>'13c-beta'!S318</f>
        <v>1.0226999999999999</v>
      </c>
      <c r="Q315" s="109">
        <f>'13c-beta'!T318</f>
        <v>1.0239199999999999</v>
      </c>
    </row>
    <row r="316" spans="1:17" x14ac:dyDescent="0.2">
      <c r="A316" s="111">
        <f>'13c-beta'!A319</f>
        <v>628</v>
      </c>
      <c r="B316" s="109">
        <f>'13c-beta'!E319</f>
        <v>1.0343</v>
      </c>
      <c r="C316" s="109">
        <f>'13c-beta'!F319</f>
        <v>1.0231600000000001</v>
      </c>
      <c r="D316" s="109">
        <f>'13c-beta'!G319</f>
        <v>1.03284</v>
      </c>
      <c r="E316" s="109">
        <f>'13c-beta'!H319</f>
        <v>1.02851</v>
      </c>
      <c r="F316" s="109">
        <f>'13c-beta'!I319</f>
        <v>1.0266</v>
      </c>
      <c r="G316" s="109">
        <f>'13c-beta'!J319</f>
        <v>1.0273099999999999</v>
      </c>
      <c r="H316" s="109">
        <f>'13c-beta'!K319</f>
        <v>1.02403</v>
      </c>
      <c r="I316" s="109">
        <f>'13c-beta'!L319</f>
        <v>1.0236700000000001</v>
      </c>
      <c r="J316" s="109">
        <f>'13c-beta'!M319</f>
        <v>1.02101</v>
      </c>
      <c r="K316" s="109">
        <f>'13c-beta'!N319</f>
        <v>1.0244800000000001</v>
      </c>
      <c r="L316" s="109">
        <f>'13c-beta'!O319</f>
        <v>1.0232399999999999</v>
      </c>
      <c r="M316" s="109">
        <f>'13c-beta'!P319</f>
        <v>1.02278</v>
      </c>
      <c r="N316" s="109">
        <f>'13c-beta'!Q319</f>
        <v>1.02335</v>
      </c>
      <c r="O316" s="109">
        <f>'13c-beta'!R319</f>
        <v>1.0258700000000001</v>
      </c>
      <c r="P316" s="103">
        <f>'13c-beta'!S319</f>
        <v>1.02261</v>
      </c>
      <c r="Q316" s="109">
        <f>'13c-beta'!T319</f>
        <v>1.0238400000000001</v>
      </c>
    </row>
    <row r="317" spans="1:17" x14ac:dyDescent="0.2">
      <c r="A317" s="111">
        <f>'13c-beta'!A320</f>
        <v>630</v>
      </c>
      <c r="B317" s="109">
        <f>'13c-beta'!E320</f>
        <v>1.03416</v>
      </c>
      <c r="C317" s="109">
        <f>'13c-beta'!F320</f>
        <v>1.02308</v>
      </c>
      <c r="D317" s="109">
        <f>'13c-beta'!G320</f>
        <v>1.03271</v>
      </c>
      <c r="E317" s="109">
        <f>'13c-beta'!H320</f>
        <v>1.0283899999999999</v>
      </c>
      <c r="F317" s="109">
        <f>'13c-beta'!I320</f>
        <v>1.0264899999999999</v>
      </c>
      <c r="G317" s="109">
        <f>'13c-beta'!J320</f>
        <v>1.0271999999999999</v>
      </c>
      <c r="H317" s="109">
        <f>'13c-beta'!K320</f>
        <v>1.02393</v>
      </c>
      <c r="I317" s="109">
        <f>'13c-beta'!L320</f>
        <v>1.0235799999999999</v>
      </c>
      <c r="J317" s="109">
        <f>'13c-beta'!M320</f>
        <v>1.0209299999999999</v>
      </c>
      <c r="K317" s="109">
        <f>'13c-beta'!N320</f>
        <v>1.0243800000000001</v>
      </c>
      <c r="L317" s="109">
        <f>'13c-beta'!O320</f>
        <v>1.02315</v>
      </c>
      <c r="M317" s="109">
        <f>'13c-beta'!P320</f>
        <v>1.0226999999999999</v>
      </c>
      <c r="N317" s="109">
        <f>'13c-beta'!Q320</f>
        <v>1.0232600000000001</v>
      </c>
      <c r="O317" s="109">
        <f>'13c-beta'!R320</f>
        <v>1.02576</v>
      </c>
      <c r="P317" s="103">
        <f>'13c-beta'!S320</f>
        <v>1.02251</v>
      </c>
      <c r="Q317" s="109">
        <f>'13c-beta'!T320</f>
        <v>1.0237499999999999</v>
      </c>
    </row>
    <row r="318" spans="1:17" x14ac:dyDescent="0.2">
      <c r="A318" s="111">
        <f>'13c-beta'!A321</f>
        <v>632</v>
      </c>
      <c r="B318" s="109">
        <f>'13c-beta'!E321</f>
        <v>1.03403</v>
      </c>
      <c r="C318" s="109">
        <f>'13c-beta'!F321</f>
        <v>1.0229900000000001</v>
      </c>
      <c r="D318" s="109">
        <f>'13c-beta'!G321</f>
        <v>1.0325800000000001</v>
      </c>
      <c r="E318" s="109">
        <f>'13c-beta'!H321</f>
        <v>1.0282800000000001</v>
      </c>
      <c r="F318" s="109">
        <f>'13c-beta'!I321</f>
        <v>1.0263800000000001</v>
      </c>
      <c r="G318" s="109">
        <f>'13c-beta'!J321</f>
        <v>1.0270900000000001</v>
      </c>
      <c r="H318" s="109">
        <f>'13c-beta'!K321</f>
        <v>1.02383</v>
      </c>
      <c r="I318" s="109">
        <f>'13c-beta'!L321</f>
        <v>1.0234799999999999</v>
      </c>
      <c r="J318" s="109">
        <f>'13c-beta'!M321</f>
        <v>1.02085</v>
      </c>
      <c r="K318" s="109">
        <f>'13c-beta'!N321</f>
        <v>1.0242899999999999</v>
      </c>
      <c r="L318" s="109">
        <f>'13c-beta'!O321</f>
        <v>1.0230600000000001</v>
      </c>
      <c r="M318" s="109">
        <f>'13c-beta'!P321</f>
        <v>1.02261</v>
      </c>
      <c r="N318" s="109">
        <f>'13c-beta'!Q321</f>
        <v>1.0231699999999999</v>
      </c>
      <c r="O318" s="109">
        <f>'13c-beta'!R321</f>
        <v>1.02565</v>
      </c>
      <c r="P318" s="103">
        <f>'13c-beta'!S321</f>
        <v>1.02241</v>
      </c>
      <c r="Q318" s="109">
        <f>'13c-beta'!T321</f>
        <v>1.02366</v>
      </c>
    </row>
    <row r="319" spans="1:17" x14ac:dyDescent="0.2">
      <c r="A319" s="111">
        <f>'13c-beta'!A322</f>
        <v>634</v>
      </c>
      <c r="B319" s="109">
        <f>'13c-beta'!E322</f>
        <v>1.0339</v>
      </c>
      <c r="C319" s="109">
        <f>'13c-beta'!F322</f>
        <v>1.02291</v>
      </c>
      <c r="D319" s="109">
        <f>'13c-beta'!G322</f>
        <v>1.0324599999999999</v>
      </c>
      <c r="E319" s="109">
        <f>'13c-beta'!H322</f>
        <v>1.02816</v>
      </c>
      <c r="F319" s="109">
        <f>'13c-beta'!I322</f>
        <v>1.02627</v>
      </c>
      <c r="G319" s="109">
        <f>'13c-beta'!J322</f>
        <v>1.02698</v>
      </c>
      <c r="H319" s="109">
        <f>'13c-beta'!K322</f>
        <v>1.0237400000000001</v>
      </c>
      <c r="I319" s="109">
        <f>'13c-beta'!L322</f>
        <v>1.02339</v>
      </c>
      <c r="J319" s="109">
        <f>'13c-beta'!M322</f>
        <v>1.02077</v>
      </c>
      <c r="K319" s="109">
        <f>'13c-beta'!N322</f>
        <v>1.0242</v>
      </c>
      <c r="L319" s="109">
        <f>'13c-beta'!O322</f>
        <v>1.0229699999999999</v>
      </c>
      <c r="M319" s="109">
        <f>'13c-beta'!P322</f>
        <v>1.0225200000000001</v>
      </c>
      <c r="N319" s="109">
        <f>'13c-beta'!Q322</f>
        <v>1.02308</v>
      </c>
      <c r="O319" s="109">
        <f>'13c-beta'!R322</f>
        <v>1.0255399999999999</v>
      </c>
      <c r="P319" s="103">
        <f>'13c-beta'!S322</f>
        <v>1.0223199999999999</v>
      </c>
      <c r="Q319" s="109">
        <f>'13c-beta'!T322</f>
        <v>1.0235799999999999</v>
      </c>
    </row>
    <row r="320" spans="1:17" x14ac:dyDescent="0.2">
      <c r="A320" s="111">
        <f>'13c-beta'!A323</f>
        <v>636</v>
      </c>
      <c r="B320" s="109">
        <f>'13c-beta'!E323</f>
        <v>1.03376</v>
      </c>
      <c r="C320" s="109">
        <f>'13c-beta'!F323</f>
        <v>1.0228200000000001</v>
      </c>
      <c r="D320" s="109">
        <f>'13c-beta'!G323</f>
        <v>1.03233</v>
      </c>
      <c r="E320" s="109">
        <f>'13c-beta'!H323</f>
        <v>1.0280499999999999</v>
      </c>
      <c r="F320" s="109">
        <f>'13c-beta'!I323</f>
        <v>1.02616</v>
      </c>
      <c r="G320" s="109">
        <f>'13c-beta'!J323</f>
        <v>1.0268699999999999</v>
      </c>
      <c r="H320" s="109">
        <f>'13c-beta'!K323</f>
        <v>1.0236400000000001</v>
      </c>
      <c r="I320" s="109">
        <f>'13c-beta'!L323</f>
        <v>1.0233000000000001</v>
      </c>
      <c r="J320" s="109">
        <f>'13c-beta'!M323</f>
        <v>1.0206999999999999</v>
      </c>
      <c r="K320" s="109">
        <f>'13c-beta'!N323</f>
        <v>1.0241</v>
      </c>
      <c r="L320" s="109">
        <f>'13c-beta'!O323</f>
        <v>1.02288</v>
      </c>
      <c r="M320" s="109">
        <f>'13c-beta'!P323</f>
        <v>1.0224299999999999</v>
      </c>
      <c r="N320" s="109">
        <f>'13c-beta'!Q323</f>
        <v>1.0229900000000001</v>
      </c>
      <c r="O320" s="109">
        <f>'13c-beta'!R323</f>
        <v>1.0254399999999999</v>
      </c>
      <c r="P320" s="103">
        <f>'13c-beta'!S323</f>
        <v>1.02223</v>
      </c>
      <c r="Q320" s="109">
        <f>'13c-beta'!T323</f>
        <v>1.02349</v>
      </c>
    </row>
    <row r="321" spans="1:17" x14ac:dyDescent="0.2">
      <c r="A321" s="111">
        <f>'13c-beta'!A324</f>
        <v>638</v>
      </c>
      <c r="B321" s="109">
        <f>'13c-beta'!E324</f>
        <v>1.03363</v>
      </c>
      <c r="C321" s="109">
        <f>'13c-beta'!F324</f>
        <v>1.02274</v>
      </c>
      <c r="D321" s="109">
        <f>'13c-beta'!G324</f>
        <v>1.0322</v>
      </c>
      <c r="E321" s="109">
        <f>'13c-beta'!H324</f>
        <v>1.0279400000000001</v>
      </c>
      <c r="F321" s="109">
        <f>'13c-beta'!I324</f>
        <v>1.0260499999999999</v>
      </c>
      <c r="G321" s="109">
        <f>'13c-beta'!J324</f>
        <v>1.0267599999999999</v>
      </c>
      <c r="H321" s="109">
        <f>'13c-beta'!K324</f>
        <v>1.0235399999999999</v>
      </c>
      <c r="I321" s="109">
        <f>'13c-beta'!L324</f>
        <v>1.02321</v>
      </c>
      <c r="J321" s="109">
        <f>'13c-beta'!M324</f>
        <v>1.0206200000000001</v>
      </c>
      <c r="K321" s="109">
        <f>'13c-beta'!N324</f>
        <v>1.0240100000000001</v>
      </c>
      <c r="L321" s="109">
        <f>'13c-beta'!O324</f>
        <v>1.0227900000000001</v>
      </c>
      <c r="M321" s="109">
        <f>'13c-beta'!P324</f>
        <v>1.0223500000000001</v>
      </c>
      <c r="N321" s="109">
        <f>'13c-beta'!Q324</f>
        <v>1.0228999999999999</v>
      </c>
      <c r="O321" s="109">
        <f>'13c-beta'!R324</f>
        <v>1.0253300000000001</v>
      </c>
      <c r="P321" s="103">
        <f>'13c-beta'!S324</f>
        <v>1.02213</v>
      </c>
      <c r="Q321" s="109">
        <f>'13c-beta'!T324</f>
        <v>1.0234099999999999</v>
      </c>
    </row>
    <row r="322" spans="1:17" x14ac:dyDescent="0.2">
      <c r="A322" s="111">
        <f>'13c-beta'!A325</f>
        <v>640</v>
      </c>
      <c r="B322" s="109">
        <f>'13c-beta'!E325</f>
        <v>1.0335000000000001</v>
      </c>
      <c r="C322" s="109">
        <f>'13c-beta'!F325</f>
        <v>1.0226599999999999</v>
      </c>
      <c r="D322" s="109">
        <f>'13c-beta'!G325</f>
        <v>1.0320800000000001</v>
      </c>
      <c r="E322" s="109">
        <f>'13c-beta'!H325</f>
        <v>1.02783</v>
      </c>
      <c r="F322" s="109">
        <f>'13c-beta'!I325</f>
        <v>1.0259499999999999</v>
      </c>
      <c r="G322" s="109">
        <f>'13c-beta'!J325</f>
        <v>1.0266500000000001</v>
      </c>
      <c r="H322" s="109">
        <f>'13c-beta'!K325</f>
        <v>1.02345</v>
      </c>
      <c r="I322" s="109">
        <f>'13c-beta'!L325</f>
        <v>1.02312</v>
      </c>
      <c r="J322" s="109">
        <f>'13c-beta'!M325</f>
        <v>1.02054</v>
      </c>
      <c r="K322" s="109">
        <f>'13c-beta'!N325</f>
        <v>1.0239199999999999</v>
      </c>
      <c r="L322" s="109">
        <f>'13c-beta'!O325</f>
        <v>1.0226999999999999</v>
      </c>
      <c r="M322" s="109">
        <f>'13c-beta'!P325</f>
        <v>1.0222599999999999</v>
      </c>
      <c r="N322" s="109">
        <f>'13c-beta'!Q325</f>
        <v>1.02281</v>
      </c>
      <c r="O322" s="109">
        <f>'13c-beta'!R325</f>
        <v>1.02522</v>
      </c>
      <c r="P322" s="103">
        <f>'13c-beta'!S325</f>
        <v>1.0220400000000001</v>
      </c>
      <c r="Q322" s="109">
        <f>'13c-beta'!T325</f>
        <v>1.02332</v>
      </c>
    </row>
    <row r="323" spans="1:17" x14ac:dyDescent="0.2">
      <c r="A323" s="111">
        <f>'13c-beta'!A326</f>
        <v>642</v>
      </c>
      <c r="B323" s="109">
        <f>'13c-beta'!E326</f>
        <v>1.0333699999999999</v>
      </c>
      <c r="C323" s="109">
        <f>'13c-beta'!F326</f>
        <v>1.02258</v>
      </c>
      <c r="D323" s="109">
        <f>'13c-beta'!G326</f>
        <v>1.0319499999999999</v>
      </c>
      <c r="E323" s="109">
        <f>'13c-beta'!H326</f>
        <v>1.0277099999999999</v>
      </c>
      <c r="F323" s="109">
        <f>'13c-beta'!I326</f>
        <v>1.0258400000000001</v>
      </c>
      <c r="G323" s="109">
        <f>'13c-beta'!J326</f>
        <v>1.02654</v>
      </c>
      <c r="H323" s="109">
        <f>'13c-beta'!K326</f>
        <v>1.02335</v>
      </c>
      <c r="I323" s="109">
        <f>'13c-beta'!L326</f>
        <v>1.0230300000000001</v>
      </c>
      <c r="J323" s="109">
        <f>'13c-beta'!M326</f>
        <v>1.0204599999999999</v>
      </c>
      <c r="K323" s="109">
        <f>'13c-beta'!N326</f>
        <v>1.02382</v>
      </c>
      <c r="L323" s="109">
        <f>'13c-beta'!O326</f>
        <v>1.0226200000000001</v>
      </c>
      <c r="M323" s="109">
        <f>'13c-beta'!P326</f>
        <v>1.0221800000000001</v>
      </c>
      <c r="N323" s="109">
        <f>'13c-beta'!Q326</f>
        <v>1.0227200000000001</v>
      </c>
      <c r="O323" s="109">
        <f>'13c-beta'!R326</f>
        <v>1.02511</v>
      </c>
      <c r="P323" s="103">
        <f>'13c-beta'!S326</f>
        <v>1.0219499999999999</v>
      </c>
      <c r="Q323" s="109">
        <f>'13c-beta'!T326</f>
        <v>1.0232399999999999</v>
      </c>
    </row>
    <row r="324" spans="1:17" x14ac:dyDescent="0.2">
      <c r="A324" s="111">
        <f>'13c-beta'!A327</f>
        <v>644</v>
      </c>
      <c r="B324" s="109">
        <f>'13c-beta'!E327</f>
        <v>1.0332399999999999</v>
      </c>
      <c r="C324" s="109">
        <f>'13c-beta'!F327</f>
        <v>1.0224899999999999</v>
      </c>
      <c r="D324" s="109">
        <f>'13c-beta'!G327</f>
        <v>1.03183</v>
      </c>
      <c r="E324" s="109">
        <f>'13c-beta'!H327</f>
        <v>1.0276000000000001</v>
      </c>
      <c r="F324" s="109">
        <f>'13c-beta'!I327</f>
        <v>1.02573</v>
      </c>
      <c r="G324" s="109">
        <f>'13c-beta'!J327</f>
        <v>1.02643</v>
      </c>
      <c r="H324" s="109">
        <f>'13c-beta'!K327</f>
        <v>1.0232600000000001</v>
      </c>
      <c r="I324" s="109">
        <f>'13c-beta'!L327</f>
        <v>1.02294</v>
      </c>
      <c r="J324" s="109">
        <f>'13c-beta'!M327</f>
        <v>1.0203800000000001</v>
      </c>
      <c r="K324" s="109">
        <f>'13c-beta'!N327</f>
        <v>1.02373</v>
      </c>
      <c r="L324" s="109">
        <f>'13c-beta'!O327</f>
        <v>1.0225299999999999</v>
      </c>
      <c r="M324" s="109">
        <f>'13c-beta'!P327</f>
        <v>1.0220899999999999</v>
      </c>
      <c r="N324" s="109">
        <f>'13c-beta'!Q327</f>
        <v>1.02264</v>
      </c>
      <c r="O324" s="109">
        <f>'13c-beta'!R327</f>
        <v>1.02501</v>
      </c>
      <c r="P324" s="103">
        <f>'13c-beta'!S327</f>
        <v>1.0218499999999999</v>
      </c>
      <c r="Q324" s="109">
        <f>'13c-beta'!T327</f>
        <v>1.02315</v>
      </c>
    </row>
    <row r="325" spans="1:17" x14ac:dyDescent="0.2">
      <c r="A325" s="111">
        <f>'13c-beta'!A328</f>
        <v>646</v>
      </c>
      <c r="B325" s="109">
        <f>'13c-beta'!E328</f>
        <v>1.03312</v>
      </c>
      <c r="C325" s="109">
        <f>'13c-beta'!F328</f>
        <v>1.02241</v>
      </c>
      <c r="D325" s="109">
        <f>'13c-beta'!G328</f>
        <v>1.0317099999999999</v>
      </c>
      <c r="E325" s="109">
        <f>'13c-beta'!H328</f>
        <v>1.02749</v>
      </c>
      <c r="F325" s="109">
        <f>'13c-beta'!I328</f>
        <v>1.02563</v>
      </c>
      <c r="G325" s="109">
        <f>'13c-beta'!J328</f>
        <v>1.02633</v>
      </c>
      <c r="H325" s="109">
        <f>'13c-beta'!K328</f>
        <v>1.0231699999999999</v>
      </c>
      <c r="I325" s="109">
        <f>'13c-beta'!L328</f>
        <v>1.02285</v>
      </c>
      <c r="J325" s="109">
        <f>'13c-beta'!M328</f>
        <v>1.0203100000000001</v>
      </c>
      <c r="K325" s="109">
        <f>'13c-beta'!N328</f>
        <v>1.0236400000000001</v>
      </c>
      <c r="L325" s="109">
        <f>'13c-beta'!O328</f>
        <v>1.02244</v>
      </c>
      <c r="M325" s="109">
        <f>'13c-beta'!P328</f>
        <v>1.0220100000000001</v>
      </c>
      <c r="N325" s="109">
        <f>'13c-beta'!Q328</f>
        <v>1.0225500000000001</v>
      </c>
      <c r="O325" s="109">
        <f>'13c-beta'!R328</f>
        <v>1.0248999999999999</v>
      </c>
      <c r="P325" s="103">
        <f>'13c-beta'!S328</f>
        <v>1.02176</v>
      </c>
      <c r="Q325" s="109">
        <f>'13c-beta'!T328</f>
        <v>1.0230699999999999</v>
      </c>
    </row>
    <row r="326" spans="1:17" x14ac:dyDescent="0.2">
      <c r="A326" s="111">
        <f>'13c-beta'!A329</f>
        <v>648</v>
      </c>
      <c r="B326" s="109">
        <f>'13c-beta'!E329</f>
        <v>1.0329900000000001</v>
      </c>
      <c r="C326" s="109">
        <f>'13c-beta'!F329</f>
        <v>1.02233</v>
      </c>
      <c r="D326" s="109">
        <f>'13c-beta'!G329</f>
        <v>1.0315799999999999</v>
      </c>
      <c r="E326" s="109">
        <f>'13c-beta'!H329</f>
        <v>1.02738</v>
      </c>
      <c r="F326" s="109">
        <f>'13c-beta'!I329</f>
        <v>1.02552</v>
      </c>
      <c r="G326" s="109">
        <f>'13c-beta'!J329</f>
        <v>1.0262199999999999</v>
      </c>
      <c r="H326" s="109">
        <f>'13c-beta'!K329</f>
        <v>1.0230699999999999</v>
      </c>
      <c r="I326" s="109">
        <f>'13c-beta'!L329</f>
        <v>1.02277</v>
      </c>
      <c r="J326" s="109">
        <f>'13c-beta'!M329</f>
        <v>1.02023</v>
      </c>
      <c r="K326" s="109">
        <f>'13c-beta'!N329</f>
        <v>1.02355</v>
      </c>
      <c r="L326" s="109">
        <f>'13c-beta'!O329</f>
        <v>1.0223599999999999</v>
      </c>
      <c r="M326" s="109">
        <f>'13c-beta'!P329</f>
        <v>1.0219199999999999</v>
      </c>
      <c r="N326" s="109">
        <f>'13c-beta'!Q329</f>
        <v>1.0224599999999999</v>
      </c>
      <c r="O326" s="109">
        <f>'13c-beta'!R329</f>
        <v>1.0247999999999999</v>
      </c>
      <c r="P326" s="103">
        <f>'13c-beta'!S329</f>
        <v>1.0216700000000001</v>
      </c>
      <c r="Q326" s="109">
        <f>'13c-beta'!T329</f>
        <v>1.0229900000000001</v>
      </c>
    </row>
    <row r="327" spans="1:17" x14ac:dyDescent="0.2">
      <c r="A327" s="111">
        <f>'13c-beta'!A330</f>
        <v>650</v>
      </c>
      <c r="B327" s="109">
        <f>'13c-beta'!E330</f>
        <v>1.0328599999999999</v>
      </c>
      <c r="C327" s="109">
        <f>'13c-beta'!F330</f>
        <v>1.0222500000000001</v>
      </c>
      <c r="D327" s="109">
        <f>'13c-beta'!G330</f>
        <v>1.03146</v>
      </c>
      <c r="E327" s="109">
        <f>'13c-beta'!H330</f>
        <v>1.02728</v>
      </c>
      <c r="F327" s="109">
        <f>'13c-beta'!I330</f>
        <v>1.02542</v>
      </c>
      <c r="G327" s="109">
        <f>'13c-beta'!J330</f>
        <v>1.0261199999999999</v>
      </c>
      <c r="H327" s="109">
        <f>'13c-beta'!K330</f>
        <v>1.02298</v>
      </c>
      <c r="I327" s="109">
        <f>'13c-beta'!L330</f>
        <v>1.02268</v>
      </c>
      <c r="J327" s="109">
        <f>'13c-beta'!M330</f>
        <v>1.0201499999999999</v>
      </c>
      <c r="K327" s="109">
        <f>'13c-beta'!N330</f>
        <v>1.02346</v>
      </c>
      <c r="L327" s="109">
        <f>'13c-beta'!O330</f>
        <v>1.02227</v>
      </c>
      <c r="M327" s="109">
        <f>'13c-beta'!P330</f>
        <v>1.0218400000000001</v>
      </c>
      <c r="N327" s="109">
        <f>'13c-beta'!Q330</f>
        <v>1.0223800000000001</v>
      </c>
      <c r="O327" s="109">
        <f>'13c-beta'!R330</f>
        <v>1.0246999999999999</v>
      </c>
      <c r="P327" s="103">
        <f>'13c-beta'!S330</f>
        <v>1.0215799999999999</v>
      </c>
      <c r="Q327" s="109">
        <f>'13c-beta'!T330</f>
        <v>1.02291</v>
      </c>
    </row>
    <row r="328" spans="1:17" x14ac:dyDescent="0.2">
      <c r="A328" s="111">
        <f>'13c-beta'!A331</f>
        <v>652</v>
      </c>
      <c r="B328" s="109">
        <f>'13c-beta'!E331</f>
        <v>1.03274</v>
      </c>
      <c r="C328" s="109">
        <f>'13c-beta'!F331</f>
        <v>1.02217</v>
      </c>
      <c r="D328" s="109">
        <f>'13c-beta'!G331</f>
        <v>1.0313399999999999</v>
      </c>
      <c r="E328" s="109">
        <f>'13c-beta'!H331</f>
        <v>1.0271699999999999</v>
      </c>
      <c r="F328" s="109">
        <f>'13c-beta'!I331</f>
        <v>1.02532</v>
      </c>
      <c r="G328" s="109">
        <f>'13c-beta'!J331</f>
        <v>1.0260100000000001</v>
      </c>
      <c r="H328" s="109">
        <f>'13c-beta'!K331</f>
        <v>1.0228900000000001</v>
      </c>
      <c r="I328" s="109">
        <f>'13c-beta'!L331</f>
        <v>1.0225900000000001</v>
      </c>
      <c r="J328" s="109">
        <f>'13c-beta'!M331</f>
        <v>1.0200800000000001</v>
      </c>
      <c r="K328" s="109">
        <f>'13c-beta'!N331</f>
        <v>1.0233699999999999</v>
      </c>
      <c r="L328" s="109">
        <f>'13c-beta'!O331</f>
        <v>1.0221899999999999</v>
      </c>
      <c r="M328" s="109">
        <f>'13c-beta'!P331</f>
        <v>1.02176</v>
      </c>
      <c r="N328" s="109">
        <f>'13c-beta'!Q331</f>
        <v>1.0222899999999999</v>
      </c>
      <c r="O328" s="109">
        <f>'13c-beta'!R331</f>
        <v>1.0245899999999999</v>
      </c>
      <c r="P328" s="103">
        <f>'13c-beta'!S331</f>
        <v>1.02149</v>
      </c>
      <c r="Q328" s="109">
        <f>'13c-beta'!T331</f>
        <v>1.0228200000000001</v>
      </c>
    </row>
    <row r="329" spans="1:17" x14ac:dyDescent="0.2">
      <c r="A329" s="111">
        <f>'13c-beta'!A332</f>
        <v>654</v>
      </c>
      <c r="B329" s="109">
        <f>'13c-beta'!E332</f>
        <v>1.03261</v>
      </c>
      <c r="C329" s="109">
        <f>'13c-beta'!F332</f>
        <v>1.0220899999999999</v>
      </c>
      <c r="D329" s="109">
        <f>'13c-beta'!G332</f>
        <v>1.03122</v>
      </c>
      <c r="E329" s="109">
        <f>'13c-beta'!H332</f>
        <v>1.0270600000000001</v>
      </c>
      <c r="F329" s="109">
        <f>'13c-beta'!I332</f>
        <v>1.02522</v>
      </c>
      <c r="G329" s="109">
        <f>'13c-beta'!J332</f>
        <v>1.0259100000000001</v>
      </c>
      <c r="H329" s="109">
        <f>'13c-beta'!K332</f>
        <v>1.0227999999999999</v>
      </c>
      <c r="I329" s="109">
        <f>'13c-beta'!L332</f>
        <v>1.02251</v>
      </c>
      <c r="J329" s="109">
        <f>'13c-beta'!M332</f>
        <v>1.02</v>
      </c>
      <c r="K329" s="109">
        <f>'13c-beta'!N332</f>
        <v>1.02328</v>
      </c>
      <c r="L329" s="109">
        <f>'13c-beta'!O332</f>
        <v>1.0221</v>
      </c>
      <c r="M329" s="109">
        <f>'13c-beta'!P332</f>
        <v>1.0216700000000001</v>
      </c>
      <c r="N329" s="109">
        <f>'13c-beta'!Q332</f>
        <v>1.0222100000000001</v>
      </c>
      <c r="O329" s="109">
        <f>'13c-beta'!R332</f>
        <v>1.0244899999999999</v>
      </c>
      <c r="P329" s="103">
        <f>'13c-beta'!S332</f>
        <v>1.0214000000000001</v>
      </c>
      <c r="Q329" s="109">
        <f>'13c-beta'!T332</f>
        <v>1.02274</v>
      </c>
    </row>
    <row r="330" spans="1:17" x14ac:dyDescent="0.2">
      <c r="A330" s="111">
        <f>'13c-beta'!A333</f>
        <v>656</v>
      </c>
      <c r="B330" s="109">
        <f>'13c-beta'!E333</f>
        <v>1.0324899999999999</v>
      </c>
      <c r="C330" s="109">
        <f>'13c-beta'!F333</f>
        <v>1.0220100000000001</v>
      </c>
      <c r="D330" s="109">
        <f>'13c-beta'!G333</f>
        <v>1.0310999999999999</v>
      </c>
      <c r="E330" s="109">
        <f>'13c-beta'!H333</f>
        <v>1.02695</v>
      </c>
      <c r="F330" s="109">
        <f>'13c-beta'!I333</f>
        <v>1.02511</v>
      </c>
      <c r="G330" s="109">
        <f>'13c-beta'!J333</f>
        <v>1.0258</v>
      </c>
      <c r="H330" s="109">
        <f>'13c-beta'!K333</f>
        <v>1.0226999999999999</v>
      </c>
      <c r="I330" s="109">
        <f>'13c-beta'!L333</f>
        <v>1.0224200000000001</v>
      </c>
      <c r="J330" s="109">
        <f>'13c-beta'!M333</f>
        <v>1.01993</v>
      </c>
      <c r="K330" s="109">
        <f>'13c-beta'!N333</f>
        <v>1.02319</v>
      </c>
      <c r="L330" s="109">
        <f>'13c-beta'!O333</f>
        <v>1.0220199999999999</v>
      </c>
      <c r="M330" s="109">
        <f>'13c-beta'!P333</f>
        <v>1.02159</v>
      </c>
      <c r="N330" s="109">
        <f>'13c-beta'!Q333</f>
        <v>1.0221199999999999</v>
      </c>
      <c r="O330" s="109">
        <f>'13c-beta'!R333</f>
        <v>1.0243899999999999</v>
      </c>
      <c r="P330" s="103">
        <f>'13c-beta'!S333</f>
        <v>1.0213099999999999</v>
      </c>
      <c r="Q330" s="109">
        <f>'13c-beta'!T333</f>
        <v>1.0226599999999999</v>
      </c>
    </row>
    <row r="331" spans="1:17" x14ac:dyDescent="0.2">
      <c r="A331" s="111">
        <f>'13c-beta'!A334</f>
        <v>658</v>
      </c>
      <c r="B331" s="109">
        <f>'13c-beta'!E334</f>
        <v>1.0323599999999999</v>
      </c>
      <c r="C331" s="109">
        <f>'13c-beta'!F334</f>
        <v>1.02193</v>
      </c>
      <c r="D331" s="109">
        <f>'13c-beta'!G334</f>
        <v>1.03098</v>
      </c>
      <c r="E331" s="109">
        <f>'13c-beta'!H334</f>
        <v>1.02685</v>
      </c>
      <c r="F331" s="109">
        <f>'13c-beta'!I334</f>
        <v>1.02501</v>
      </c>
      <c r="G331" s="109">
        <f>'13c-beta'!J334</f>
        <v>1.0257000000000001</v>
      </c>
      <c r="H331" s="109">
        <f>'13c-beta'!K334</f>
        <v>1.02261</v>
      </c>
      <c r="I331" s="109">
        <f>'13c-beta'!L334</f>
        <v>1.02233</v>
      </c>
      <c r="J331" s="109">
        <f>'13c-beta'!M334</f>
        <v>1.0198499999999999</v>
      </c>
      <c r="K331" s="109">
        <f>'13c-beta'!N334</f>
        <v>1.02311</v>
      </c>
      <c r="L331" s="109">
        <f>'13c-beta'!O334</f>
        <v>1.0219400000000001</v>
      </c>
      <c r="M331" s="109">
        <f>'13c-beta'!P334</f>
        <v>1.0215099999999999</v>
      </c>
      <c r="N331" s="109">
        <f>'13c-beta'!Q334</f>
        <v>1.0220400000000001</v>
      </c>
      <c r="O331" s="109">
        <f>'13c-beta'!R334</f>
        <v>1.0242899999999999</v>
      </c>
      <c r="P331" s="103">
        <f>'13c-beta'!S334</f>
        <v>1.02122</v>
      </c>
      <c r="Q331" s="109">
        <f>'13c-beta'!T334</f>
        <v>1.02258</v>
      </c>
    </row>
    <row r="332" spans="1:17" x14ac:dyDescent="0.2">
      <c r="A332" s="111">
        <f>'13c-beta'!A335</f>
        <v>660</v>
      </c>
      <c r="B332" s="109">
        <f>'13c-beta'!E335</f>
        <v>1.03224</v>
      </c>
      <c r="C332" s="109">
        <f>'13c-beta'!F335</f>
        <v>1.0218499999999999</v>
      </c>
      <c r="D332" s="109">
        <f>'13c-beta'!G335</f>
        <v>1.0308600000000001</v>
      </c>
      <c r="E332" s="109">
        <f>'13c-beta'!H335</f>
        <v>1.02674</v>
      </c>
      <c r="F332" s="109">
        <f>'13c-beta'!I335</f>
        <v>1.02491</v>
      </c>
      <c r="G332" s="109">
        <f>'13c-beta'!J335</f>
        <v>1.0256000000000001</v>
      </c>
      <c r="H332" s="109">
        <f>'13c-beta'!K335</f>
        <v>1.0225200000000001</v>
      </c>
      <c r="I332" s="109">
        <f>'13c-beta'!L335</f>
        <v>1.0222500000000001</v>
      </c>
      <c r="J332" s="109">
        <f>'13c-beta'!M335</f>
        <v>1.0197799999999999</v>
      </c>
      <c r="K332" s="109">
        <f>'13c-beta'!N335</f>
        <v>1.02302</v>
      </c>
      <c r="L332" s="109">
        <f>'13c-beta'!O335</f>
        <v>1.0218499999999999</v>
      </c>
      <c r="M332" s="109">
        <f>'13c-beta'!P335</f>
        <v>1.0214300000000001</v>
      </c>
      <c r="N332" s="109">
        <f>'13c-beta'!Q335</f>
        <v>1.02196</v>
      </c>
      <c r="O332" s="109">
        <f>'13c-beta'!R335</f>
        <v>1.0241899999999999</v>
      </c>
      <c r="P332" s="103">
        <f>'13c-beta'!S335</f>
        <v>1.0211399999999999</v>
      </c>
      <c r="Q332" s="109">
        <f>'13c-beta'!T335</f>
        <v>1.0225</v>
      </c>
    </row>
    <row r="333" spans="1:17" x14ac:dyDescent="0.2">
      <c r="A333" s="111">
        <f>'13c-beta'!A336</f>
        <v>662</v>
      </c>
      <c r="B333" s="109">
        <f>'13c-beta'!E336</f>
        <v>1.0321199999999999</v>
      </c>
      <c r="C333" s="109">
        <f>'13c-beta'!F336</f>
        <v>1.0217700000000001</v>
      </c>
      <c r="D333" s="109">
        <f>'13c-beta'!G336</f>
        <v>1.0307500000000001</v>
      </c>
      <c r="E333" s="109">
        <f>'13c-beta'!H336</f>
        <v>1.02664</v>
      </c>
      <c r="F333" s="109">
        <f>'13c-beta'!I336</f>
        <v>1.02481</v>
      </c>
      <c r="G333" s="109">
        <f>'13c-beta'!J336</f>
        <v>1.02549</v>
      </c>
      <c r="H333" s="109">
        <f>'13c-beta'!K336</f>
        <v>1.0224299999999999</v>
      </c>
      <c r="I333" s="109">
        <f>'13c-beta'!L336</f>
        <v>1.02216</v>
      </c>
      <c r="J333" s="109">
        <f>'13c-beta'!M336</f>
        <v>1.0197099999999999</v>
      </c>
      <c r="K333" s="109">
        <f>'13c-beta'!N336</f>
        <v>1.0229299999999999</v>
      </c>
      <c r="L333" s="109">
        <f>'13c-beta'!O336</f>
        <v>1.0217700000000001</v>
      </c>
      <c r="M333" s="109">
        <f>'13c-beta'!P336</f>
        <v>1.02135</v>
      </c>
      <c r="N333" s="109">
        <f>'13c-beta'!Q336</f>
        <v>1.0218700000000001</v>
      </c>
      <c r="O333" s="109">
        <f>'13c-beta'!R336</f>
        <v>1.0240800000000001</v>
      </c>
      <c r="P333" s="103">
        <f>'13c-beta'!S336</f>
        <v>1.02105</v>
      </c>
      <c r="Q333" s="109">
        <f>'13c-beta'!T336</f>
        <v>1.0224200000000001</v>
      </c>
    </row>
    <row r="334" spans="1:17" x14ac:dyDescent="0.2">
      <c r="A334" s="111">
        <f>'13c-beta'!A337</f>
        <v>664</v>
      </c>
      <c r="B334" s="109">
        <f>'13c-beta'!E337</f>
        <v>1.032</v>
      </c>
      <c r="C334" s="109">
        <f>'13c-beta'!F337</f>
        <v>1.0217000000000001</v>
      </c>
      <c r="D334" s="109">
        <f>'13c-beta'!G337</f>
        <v>1.0306299999999999</v>
      </c>
      <c r="E334" s="109">
        <f>'13c-beta'!H337</f>
        <v>1.0265299999999999</v>
      </c>
      <c r="F334" s="109">
        <f>'13c-beta'!I337</f>
        <v>1.02471</v>
      </c>
      <c r="G334" s="109">
        <f>'13c-beta'!J337</f>
        <v>1.02539</v>
      </c>
      <c r="H334" s="109">
        <f>'13c-beta'!K337</f>
        <v>1.0223500000000001</v>
      </c>
      <c r="I334" s="109">
        <f>'13c-beta'!L337</f>
        <v>1.0220800000000001</v>
      </c>
      <c r="J334" s="109">
        <f>'13c-beta'!M337</f>
        <v>1.01963</v>
      </c>
      <c r="K334" s="109">
        <f>'13c-beta'!N337</f>
        <v>1.02284</v>
      </c>
      <c r="L334" s="109">
        <f>'13c-beta'!O337</f>
        <v>1.02169</v>
      </c>
      <c r="M334" s="109">
        <f>'13c-beta'!P337</f>
        <v>1.0212699999999999</v>
      </c>
      <c r="N334" s="109">
        <f>'13c-beta'!Q337</f>
        <v>1.02179</v>
      </c>
      <c r="O334" s="109">
        <f>'13c-beta'!R337</f>
        <v>1.02399</v>
      </c>
      <c r="P334" s="103">
        <f>'13c-beta'!S337</f>
        <v>1.0209600000000001</v>
      </c>
      <c r="Q334" s="109">
        <f>'13c-beta'!T337</f>
        <v>1.02234</v>
      </c>
    </row>
    <row r="335" spans="1:17" x14ac:dyDescent="0.2">
      <c r="A335" s="111">
        <f>'13c-beta'!A338</f>
        <v>666</v>
      </c>
      <c r="B335" s="109">
        <f>'13c-beta'!E338</f>
        <v>1.0318799999999999</v>
      </c>
      <c r="C335" s="109">
        <f>'13c-beta'!F338</f>
        <v>1.02162</v>
      </c>
      <c r="D335" s="109">
        <f>'13c-beta'!G338</f>
        <v>1.03051</v>
      </c>
      <c r="E335" s="109">
        <f>'13c-beta'!H338</f>
        <v>1.02643</v>
      </c>
      <c r="F335" s="109">
        <f>'13c-beta'!I338</f>
        <v>1.02461</v>
      </c>
      <c r="G335" s="109">
        <f>'13c-beta'!J338</f>
        <v>1.02529</v>
      </c>
      <c r="H335" s="109">
        <f>'13c-beta'!K338</f>
        <v>1.0222599999999999</v>
      </c>
      <c r="I335" s="109">
        <f>'13c-beta'!L338</f>
        <v>1.022</v>
      </c>
      <c r="J335" s="109">
        <f>'13c-beta'!M338</f>
        <v>1.01956</v>
      </c>
      <c r="K335" s="109">
        <f>'13c-beta'!N338</f>
        <v>1.0227599999999999</v>
      </c>
      <c r="L335" s="109">
        <f>'13c-beta'!O338</f>
        <v>1.0216099999999999</v>
      </c>
      <c r="M335" s="109">
        <f>'13c-beta'!P338</f>
        <v>1.02119</v>
      </c>
      <c r="N335" s="109">
        <f>'13c-beta'!Q338</f>
        <v>1.0217099999999999</v>
      </c>
      <c r="O335" s="109">
        <f>'13c-beta'!R338</f>
        <v>1.02389</v>
      </c>
      <c r="P335" s="103">
        <f>'13c-beta'!S338</f>
        <v>1.02088</v>
      </c>
      <c r="Q335" s="109">
        <f>'13c-beta'!T338</f>
        <v>1.0222599999999999</v>
      </c>
    </row>
    <row r="336" spans="1:17" x14ac:dyDescent="0.2">
      <c r="A336" s="111">
        <f>'13c-beta'!A339</f>
        <v>668</v>
      </c>
      <c r="B336" s="109">
        <f>'13c-beta'!E339</f>
        <v>1.03176</v>
      </c>
      <c r="C336" s="109">
        <f>'13c-beta'!F339</f>
        <v>1.0215399999999999</v>
      </c>
      <c r="D336" s="109">
        <f>'13c-beta'!G339</f>
        <v>1.0304</v>
      </c>
      <c r="E336" s="109">
        <f>'13c-beta'!H339</f>
        <v>1.0263199999999999</v>
      </c>
      <c r="F336" s="109">
        <f>'13c-beta'!I339</f>
        <v>1.02451</v>
      </c>
      <c r="G336" s="109">
        <f>'13c-beta'!J339</f>
        <v>1.02519</v>
      </c>
      <c r="H336" s="109">
        <f>'13c-beta'!K339</f>
        <v>1.02217</v>
      </c>
      <c r="I336" s="109">
        <f>'13c-beta'!L339</f>
        <v>1.0219100000000001</v>
      </c>
      <c r="J336" s="109">
        <f>'13c-beta'!M339</f>
        <v>1.01949</v>
      </c>
      <c r="K336" s="109">
        <f>'13c-beta'!N339</f>
        <v>1.02267</v>
      </c>
      <c r="L336" s="109">
        <f>'13c-beta'!O339</f>
        <v>1.02153</v>
      </c>
      <c r="M336" s="109">
        <f>'13c-beta'!P339</f>
        <v>1.02111</v>
      </c>
      <c r="N336" s="109">
        <f>'13c-beta'!Q339</f>
        <v>1.02163</v>
      </c>
      <c r="O336" s="109">
        <f>'13c-beta'!R339</f>
        <v>1.02379</v>
      </c>
      <c r="P336" s="103">
        <f>'13c-beta'!S339</f>
        <v>1.0207900000000001</v>
      </c>
      <c r="Q336" s="109">
        <f>'13c-beta'!T339</f>
        <v>1.0221899999999999</v>
      </c>
    </row>
    <row r="337" spans="1:17" x14ac:dyDescent="0.2">
      <c r="A337" s="111">
        <f>'13c-beta'!A340</f>
        <v>670</v>
      </c>
      <c r="B337" s="109">
        <f>'13c-beta'!E340</f>
        <v>1.0316399999999999</v>
      </c>
      <c r="C337" s="109">
        <f>'13c-beta'!F340</f>
        <v>1.02146</v>
      </c>
      <c r="D337" s="109">
        <f>'13c-beta'!G340</f>
        <v>1.0302800000000001</v>
      </c>
      <c r="E337" s="109">
        <f>'13c-beta'!H340</f>
        <v>1.0262199999999999</v>
      </c>
      <c r="F337" s="109">
        <f>'13c-beta'!I340</f>
        <v>1.0244200000000001</v>
      </c>
      <c r="G337" s="109">
        <f>'13c-beta'!J340</f>
        <v>1.0250900000000001</v>
      </c>
      <c r="H337" s="109">
        <f>'13c-beta'!K340</f>
        <v>1.0220800000000001</v>
      </c>
      <c r="I337" s="109">
        <f>'13c-beta'!L340</f>
        <v>1.02183</v>
      </c>
      <c r="J337" s="109">
        <f>'13c-beta'!M340</f>
        <v>1.0194099999999999</v>
      </c>
      <c r="K337" s="109">
        <f>'13c-beta'!N340</f>
        <v>1.0225900000000001</v>
      </c>
      <c r="L337" s="109">
        <f>'13c-beta'!O340</f>
        <v>1.02145</v>
      </c>
      <c r="M337" s="109">
        <f>'13c-beta'!P340</f>
        <v>1.0210300000000001</v>
      </c>
      <c r="N337" s="109">
        <f>'13c-beta'!Q340</f>
        <v>1.02155</v>
      </c>
      <c r="O337" s="109">
        <f>'13c-beta'!R340</f>
        <v>1.02369</v>
      </c>
      <c r="P337" s="103">
        <f>'13c-beta'!S340</f>
        <v>1.02071</v>
      </c>
      <c r="Q337" s="109">
        <f>'13c-beta'!T340</f>
        <v>1.0221100000000001</v>
      </c>
    </row>
    <row r="338" spans="1:17" x14ac:dyDescent="0.2">
      <c r="A338" s="111">
        <f>'13c-beta'!A341</f>
        <v>672</v>
      </c>
      <c r="B338" s="109">
        <f>'13c-beta'!E341</f>
        <v>1.03152</v>
      </c>
      <c r="C338" s="109">
        <f>'13c-beta'!F341</f>
        <v>1.02139</v>
      </c>
      <c r="D338" s="109">
        <f>'13c-beta'!G341</f>
        <v>1.03017</v>
      </c>
      <c r="E338" s="109">
        <f>'13c-beta'!H341</f>
        <v>1.0261199999999999</v>
      </c>
      <c r="F338" s="109">
        <f>'13c-beta'!I341</f>
        <v>1.0243199999999999</v>
      </c>
      <c r="G338" s="109">
        <f>'13c-beta'!J341</f>
        <v>1.0249900000000001</v>
      </c>
      <c r="H338" s="109">
        <f>'13c-beta'!K341</f>
        <v>1.02199</v>
      </c>
      <c r="I338" s="109">
        <f>'13c-beta'!L341</f>
        <v>1.0217499999999999</v>
      </c>
      <c r="J338" s="109">
        <f>'13c-beta'!M341</f>
        <v>1.0193399999999999</v>
      </c>
      <c r="K338" s="109">
        <f>'13c-beta'!N341</f>
        <v>1.0225</v>
      </c>
      <c r="L338" s="109">
        <f>'13c-beta'!O341</f>
        <v>1.0213699999999999</v>
      </c>
      <c r="M338" s="109">
        <f>'13c-beta'!P341</f>
        <v>1.02095</v>
      </c>
      <c r="N338" s="109">
        <f>'13c-beta'!Q341</f>
        <v>1.0214700000000001</v>
      </c>
      <c r="O338" s="109">
        <f>'13c-beta'!R341</f>
        <v>1.02359</v>
      </c>
      <c r="P338" s="103">
        <f>'13c-beta'!S341</f>
        <v>1.0206200000000001</v>
      </c>
      <c r="Q338" s="109">
        <f>'13c-beta'!T341</f>
        <v>1.02203</v>
      </c>
    </row>
    <row r="339" spans="1:17" x14ac:dyDescent="0.2">
      <c r="A339" s="111">
        <f>'13c-beta'!A342</f>
        <v>674</v>
      </c>
      <c r="B339" s="109">
        <f>'13c-beta'!E342</f>
        <v>1.0314000000000001</v>
      </c>
      <c r="C339" s="109">
        <f>'13c-beta'!F342</f>
        <v>1.0213099999999999</v>
      </c>
      <c r="D339" s="109">
        <f>'13c-beta'!G342</f>
        <v>1.0300499999999999</v>
      </c>
      <c r="E339" s="109">
        <f>'13c-beta'!H342</f>
        <v>1.0260199999999999</v>
      </c>
      <c r="F339" s="109">
        <f>'13c-beta'!I342</f>
        <v>1.0242199999999999</v>
      </c>
      <c r="G339" s="109">
        <f>'13c-beta'!J342</f>
        <v>1.0248900000000001</v>
      </c>
      <c r="H339" s="109">
        <f>'13c-beta'!K342</f>
        <v>1.0219100000000001</v>
      </c>
      <c r="I339" s="109">
        <f>'13c-beta'!L342</f>
        <v>1.0216700000000001</v>
      </c>
      <c r="J339" s="109">
        <f>'13c-beta'!M342</f>
        <v>1.0192699999999999</v>
      </c>
      <c r="K339" s="109">
        <f>'13c-beta'!N342</f>
        <v>1.0224200000000001</v>
      </c>
      <c r="L339" s="109">
        <f>'13c-beta'!O342</f>
        <v>1.02129</v>
      </c>
      <c r="M339" s="109">
        <f>'13c-beta'!P342</f>
        <v>1.0208699999999999</v>
      </c>
      <c r="N339" s="109">
        <f>'13c-beta'!Q342</f>
        <v>1.02139</v>
      </c>
      <c r="O339" s="109">
        <f>'13c-beta'!R342</f>
        <v>1.0235000000000001</v>
      </c>
      <c r="P339" s="103">
        <f>'13c-beta'!S342</f>
        <v>1.02054</v>
      </c>
      <c r="Q339" s="109">
        <f>'13c-beta'!T342</f>
        <v>1.0219499999999999</v>
      </c>
    </row>
    <row r="340" spans="1:17" x14ac:dyDescent="0.2">
      <c r="A340" s="111">
        <f>'13c-beta'!A343</f>
        <v>676</v>
      </c>
      <c r="B340" s="109">
        <f>'13c-beta'!E343</f>
        <v>1.03128</v>
      </c>
      <c r="C340" s="109">
        <f>'13c-beta'!F343</f>
        <v>1.0212399999999999</v>
      </c>
      <c r="D340" s="109">
        <f>'13c-beta'!G343</f>
        <v>1.0299400000000001</v>
      </c>
      <c r="E340" s="109">
        <f>'13c-beta'!H343</f>
        <v>1.0259199999999999</v>
      </c>
      <c r="F340" s="109">
        <f>'13c-beta'!I343</f>
        <v>1.02413</v>
      </c>
      <c r="G340" s="109">
        <f>'13c-beta'!J343</f>
        <v>1.0247999999999999</v>
      </c>
      <c r="H340" s="109">
        <f>'13c-beta'!K343</f>
        <v>1.02182</v>
      </c>
      <c r="I340" s="109">
        <f>'13c-beta'!L343</f>
        <v>1.02159</v>
      </c>
      <c r="J340" s="109">
        <f>'13c-beta'!M343</f>
        <v>1.0192000000000001</v>
      </c>
      <c r="K340" s="109">
        <f>'13c-beta'!N343</f>
        <v>1.02234</v>
      </c>
      <c r="L340" s="109">
        <f>'13c-beta'!O343</f>
        <v>1.02121</v>
      </c>
      <c r="M340" s="109">
        <f>'13c-beta'!P343</f>
        <v>1.0207900000000001</v>
      </c>
      <c r="N340" s="109">
        <f>'13c-beta'!Q343</f>
        <v>1.0213099999999999</v>
      </c>
      <c r="O340" s="109">
        <f>'13c-beta'!R343</f>
        <v>1.0234000000000001</v>
      </c>
      <c r="P340" s="103">
        <f>'13c-beta'!S343</f>
        <v>1.0204500000000001</v>
      </c>
      <c r="Q340" s="109">
        <f>'13c-beta'!T343</f>
        <v>1.0218799999999999</v>
      </c>
    </row>
    <row r="341" spans="1:17" x14ac:dyDescent="0.2">
      <c r="A341" s="111">
        <f>'13c-beta'!A344</f>
        <v>678</v>
      </c>
      <c r="B341" s="109">
        <f>'13c-beta'!E344</f>
        <v>1.0311600000000001</v>
      </c>
      <c r="C341" s="109">
        <f>'13c-beta'!F344</f>
        <v>1.0211600000000001</v>
      </c>
      <c r="D341" s="109">
        <f>'13c-beta'!G344</f>
        <v>1.02983</v>
      </c>
      <c r="E341" s="109">
        <f>'13c-beta'!H344</f>
        <v>1.02582</v>
      </c>
      <c r="F341" s="109">
        <f>'13c-beta'!I344</f>
        <v>1.02403</v>
      </c>
      <c r="G341" s="109">
        <f>'13c-beta'!J344</f>
        <v>1.0246999999999999</v>
      </c>
      <c r="H341" s="109">
        <f>'13c-beta'!K344</f>
        <v>1.0217400000000001</v>
      </c>
      <c r="I341" s="109">
        <f>'13c-beta'!L344</f>
        <v>1.0215000000000001</v>
      </c>
      <c r="J341" s="109">
        <f>'13c-beta'!M344</f>
        <v>1.0191300000000001</v>
      </c>
      <c r="K341" s="109">
        <f>'13c-beta'!N344</f>
        <v>1.0222500000000001</v>
      </c>
      <c r="L341" s="109">
        <f>'13c-beta'!O344</f>
        <v>1.0211300000000001</v>
      </c>
      <c r="M341" s="109">
        <f>'13c-beta'!P344</f>
        <v>1.0207200000000001</v>
      </c>
      <c r="N341" s="109">
        <f>'13c-beta'!Q344</f>
        <v>1.0212300000000001</v>
      </c>
      <c r="O341" s="109">
        <f>'13c-beta'!R344</f>
        <v>1.0233000000000001</v>
      </c>
      <c r="P341" s="103">
        <f>'13c-beta'!S344</f>
        <v>1.02037</v>
      </c>
      <c r="Q341" s="109">
        <f>'13c-beta'!T344</f>
        <v>1.0218</v>
      </c>
    </row>
    <row r="342" spans="1:17" x14ac:dyDescent="0.2">
      <c r="A342" s="111">
        <f>'13c-beta'!A345</f>
        <v>680</v>
      </c>
      <c r="B342" s="109">
        <f>'13c-beta'!E345</f>
        <v>1.03105</v>
      </c>
      <c r="C342" s="109">
        <f>'13c-beta'!F345</f>
        <v>1.0210900000000001</v>
      </c>
      <c r="D342" s="109">
        <f>'13c-beta'!G345</f>
        <v>1.0297099999999999</v>
      </c>
      <c r="E342" s="109">
        <f>'13c-beta'!H345</f>
        <v>1.02572</v>
      </c>
      <c r="F342" s="109">
        <f>'13c-beta'!I345</f>
        <v>1.0239400000000001</v>
      </c>
      <c r="G342" s="109">
        <f>'13c-beta'!J345</f>
        <v>1.0246</v>
      </c>
      <c r="H342" s="109">
        <f>'13c-beta'!K345</f>
        <v>1.0216499999999999</v>
      </c>
      <c r="I342" s="109">
        <f>'13c-beta'!L345</f>
        <v>1.02142</v>
      </c>
      <c r="J342" s="109">
        <f>'13c-beta'!M345</f>
        <v>1.0190600000000001</v>
      </c>
      <c r="K342" s="109">
        <f>'13c-beta'!N345</f>
        <v>1.02217</v>
      </c>
      <c r="L342" s="109">
        <f>'13c-beta'!O345</f>
        <v>1.02105</v>
      </c>
      <c r="M342" s="109">
        <f>'13c-beta'!P345</f>
        <v>1.02064</v>
      </c>
      <c r="N342" s="109">
        <f>'13c-beta'!Q345</f>
        <v>1.02115</v>
      </c>
      <c r="O342" s="109">
        <f>'13c-beta'!R345</f>
        <v>1.02321</v>
      </c>
      <c r="P342" s="103">
        <f>'13c-beta'!S345</f>
        <v>1.0202899999999999</v>
      </c>
      <c r="Q342" s="109">
        <f>'13c-beta'!T345</f>
        <v>1.02172</v>
      </c>
    </row>
    <row r="343" spans="1:17" x14ac:dyDescent="0.2">
      <c r="A343" s="111">
        <f>'13c-beta'!A346</f>
        <v>682</v>
      </c>
      <c r="B343" s="109">
        <f>'13c-beta'!E346</f>
        <v>1.0309299999999999</v>
      </c>
      <c r="C343" s="109">
        <f>'13c-beta'!F346</f>
        <v>1.02101</v>
      </c>
      <c r="D343" s="109">
        <f>'13c-beta'!G346</f>
        <v>1.0296000000000001</v>
      </c>
      <c r="E343" s="109">
        <f>'13c-beta'!H346</f>
        <v>1.02562</v>
      </c>
      <c r="F343" s="109">
        <f>'13c-beta'!I346</f>
        <v>1.0238400000000001</v>
      </c>
      <c r="G343" s="109">
        <f>'13c-beta'!J346</f>
        <v>1.02451</v>
      </c>
      <c r="H343" s="109">
        <f>'13c-beta'!K346</f>
        <v>1.0215700000000001</v>
      </c>
      <c r="I343" s="109">
        <f>'13c-beta'!L346</f>
        <v>1.0213399999999999</v>
      </c>
      <c r="J343" s="109">
        <f>'13c-beta'!M346</f>
        <v>1.0189900000000001</v>
      </c>
      <c r="K343" s="109">
        <f>'13c-beta'!N346</f>
        <v>1.0220899999999999</v>
      </c>
      <c r="L343" s="109">
        <f>'13c-beta'!O346</f>
        <v>1.0209699999999999</v>
      </c>
      <c r="M343" s="109">
        <f>'13c-beta'!P346</f>
        <v>1.0205599999999999</v>
      </c>
      <c r="N343" s="109">
        <f>'13c-beta'!Q346</f>
        <v>1.0210699999999999</v>
      </c>
      <c r="O343" s="109">
        <f>'13c-beta'!R346</f>
        <v>1.02312</v>
      </c>
      <c r="P343" s="103">
        <f>'13c-beta'!S346</f>
        <v>1.0202</v>
      </c>
      <c r="Q343" s="109">
        <f>'13c-beta'!T346</f>
        <v>1.0216499999999999</v>
      </c>
    </row>
    <row r="344" spans="1:17" x14ac:dyDescent="0.2">
      <c r="A344" s="111">
        <f>'13c-beta'!A347</f>
        <v>684</v>
      </c>
      <c r="B344" s="109">
        <f>'13c-beta'!E347</f>
        <v>1.03081</v>
      </c>
      <c r="C344" s="109">
        <f>'13c-beta'!F347</f>
        <v>1.02094</v>
      </c>
      <c r="D344" s="109">
        <f>'13c-beta'!G347</f>
        <v>1.02949</v>
      </c>
      <c r="E344" s="109">
        <f>'13c-beta'!H347</f>
        <v>1.02552</v>
      </c>
      <c r="F344" s="109">
        <f>'13c-beta'!I347</f>
        <v>1.0237499999999999</v>
      </c>
      <c r="G344" s="109">
        <f>'13c-beta'!J347</f>
        <v>1.02441</v>
      </c>
      <c r="H344" s="109">
        <f>'13c-beta'!K347</f>
        <v>1.0214799999999999</v>
      </c>
      <c r="I344" s="109">
        <f>'13c-beta'!L347</f>
        <v>1.0212600000000001</v>
      </c>
      <c r="J344" s="109">
        <f>'13c-beta'!M347</f>
        <v>1.01892</v>
      </c>
      <c r="K344" s="109">
        <f>'13c-beta'!N347</f>
        <v>1.022</v>
      </c>
      <c r="L344" s="109">
        <f>'13c-beta'!O347</f>
        <v>1.0208900000000001</v>
      </c>
      <c r="M344" s="109">
        <f>'13c-beta'!P347</f>
        <v>1.0204899999999999</v>
      </c>
      <c r="N344" s="109">
        <f>'13c-beta'!Q347</f>
        <v>1.0209900000000001</v>
      </c>
      <c r="O344" s="109">
        <f>'13c-beta'!R347</f>
        <v>1.02302</v>
      </c>
      <c r="P344" s="103">
        <f>'13c-beta'!S347</f>
        <v>1.0201199999999999</v>
      </c>
      <c r="Q344" s="109">
        <f>'13c-beta'!T347</f>
        <v>1.0215700000000001</v>
      </c>
    </row>
    <row r="345" spans="1:17" x14ac:dyDescent="0.2">
      <c r="A345" s="111">
        <f>'13c-beta'!A348</f>
        <v>686</v>
      </c>
      <c r="B345" s="109">
        <f>'13c-beta'!E348</f>
        <v>1.0306999999999999</v>
      </c>
      <c r="C345" s="109">
        <f>'13c-beta'!F348</f>
        <v>1.0208699999999999</v>
      </c>
      <c r="D345" s="109">
        <f>'13c-beta'!G348</f>
        <v>1.02938</v>
      </c>
      <c r="E345" s="109">
        <f>'13c-beta'!H348</f>
        <v>1.02542</v>
      </c>
      <c r="F345" s="109">
        <f>'13c-beta'!I348</f>
        <v>1.0236499999999999</v>
      </c>
      <c r="G345" s="109">
        <f>'13c-beta'!J348</f>
        <v>1.0243199999999999</v>
      </c>
      <c r="H345" s="109">
        <f>'13c-beta'!K348</f>
        <v>1.0214000000000001</v>
      </c>
      <c r="I345" s="109">
        <f>'13c-beta'!L348</f>
        <v>1.02119</v>
      </c>
      <c r="J345" s="109">
        <f>'13c-beta'!M348</f>
        <v>1.01885</v>
      </c>
      <c r="K345" s="109">
        <f>'13c-beta'!N348</f>
        <v>1.0219199999999999</v>
      </c>
      <c r="L345" s="109">
        <f>'13c-beta'!O348</f>
        <v>1.0208200000000001</v>
      </c>
      <c r="M345" s="109">
        <f>'13c-beta'!P348</f>
        <v>1.02041</v>
      </c>
      <c r="N345" s="109">
        <f>'13c-beta'!Q348</f>
        <v>1.02092</v>
      </c>
      <c r="O345" s="109">
        <f>'13c-beta'!R348</f>
        <v>1.0229299999999999</v>
      </c>
      <c r="P345" s="103">
        <f>'13c-beta'!S348</f>
        <v>1.0200400000000001</v>
      </c>
      <c r="Q345" s="109">
        <f>'13c-beta'!T348</f>
        <v>1.0215000000000001</v>
      </c>
    </row>
    <row r="346" spans="1:17" x14ac:dyDescent="0.2">
      <c r="A346" s="111">
        <f>'13c-beta'!A349</f>
        <v>688</v>
      </c>
      <c r="B346" s="109">
        <f>'13c-beta'!E349</f>
        <v>1.0305899999999999</v>
      </c>
      <c r="C346" s="109">
        <f>'13c-beta'!F349</f>
        <v>1.0207900000000001</v>
      </c>
      <c r="D346" s="109">
        <f>'13c-beta'!G349</f>
        <v>1.0292699999999999</v>
      </c>
      <c r="E346" s="109">
        <f>'13c-beta'!H349</f>
        <v>1.02532</v>
      </c>
      <c r="F346" s="109">
        <f>'13c-beta'!I349</f>
        <v>1.02356</v>
      </c>
      <c r="G346" s="109">
        <f>'13c-beta'!J349</f>
        <v>1.0242199999999999</v>
      </c>
      <c r="H346" s="109">
        <f>'13c-beta'!K349</f>
        <v>1.02132</v>
      </c>
      <c r="I346" s="109">
        <f>'13c-beta'!L349</f>
        <v>1.02111</v>
      </c>
      <c r="J346" s="109">
        <f>'13c-beta'!M349</f>
        <v>1.01878</v>
      </c>
      <c r="K346" s="109">
        <f>'13c-beta'!N349</f>
        <v>1.0218400000000001</v>
      </c>
      <c r="L346" s="109">
        <f>'13c-beta'!O349</f>
        <v>1.02074</v>
      </c>
      <c r="M346" s="109">
        <f>'13c-beta'!P349</f>
        <v>1.02034</v>
      </c>
      <c r="N346" s="109">
        <f>'13c-beta'!Q349</f>
        <v>1.02084</v>
      </c>
      <c r="O346" s="109">
        <f>'13c-beta'!R349</f>
        <v>1.02284</v>
      </c>
      <c r="P346" s="103">
        <f>'13c-beta'!S349</f>
        <v>1.01996</v>
      </c>
      <c r="Q346" s="109">
        <f>'13c-beta'!T349</f>
        <v>1.02142</v>
      </c>
    </row>
    <row r="347" spans="1:17" x14ac:dyDescent="0.2">
      <c r="A347" s="111">
        <f>'13c-beta'!A350</f>
        <v>690</v>
      </c>
      <c r="B347" s="109">
        <f>'13c-beta'!E350</f>
        <v>1.03047</v>
      </c>
      <c r="C347" s="109">
        <f>'13c-beta'!F350</f>
        <v>1.0207200000000001</v>
      </c>
      <c r="D347" s="109">
        <f>'13c-beta'!G350</f>
        <v>1.0291600000000001</v>
      </c>
      <c r="E347" s="109">
        <f>'13c-beta'!H350</f>
        <v>1.0252300000000001</v>
      </c>
      <c r="F347" s="109">
        <f>'13c-beta'!I350</f>
        <v>1.0234700000000001</v>
      </c>
      <c r="G347" s="109">
        <f>'13c-beta'!J350</f>
        <v>1.02413</v>
      </c>
      <c r="H347" s="109">
        <f>'13c-beta'!K350</f>
        <v>1.0212300000000001</v>
      </c>
      <c r="I347" s="109">
        <f>'13c-beta'!L350</f>
        <v>1.0210300000000001</v>
      </c>
      <c r="J347" s="109">
        <f>'13c-beta'!M350</f>
        <v>1.01871</v>
      </c>
      <c r="K347" s="109">
        <f>'13c-beta'!N350</f>
        <v>1.02176</v>
      </c>
      <c r="L347" s="109">
        <f>'13c-beta'!O350</f>
        <v>1.0206599999999999</v>
      </c>
      <c r="M347" s="109">
        <f>'13c-beta'!P350</f>
        <v>1.0202599999999999</v>
      </c>
      <c r="N347" s="109">
        <f>'13c-beta'!Q350</f>
        <v>1.0207599999999999</v>
      </c>
      <c r="O347" s="109">
        <f>'13c-beta'!R350</f>
        <v>1.02274</v>
      </c>
      <c r="P347" s="103">
        <f>'13c-beta'!S350</f>
        <v>1.0198799999999999</v>
      </c>
      <c r="Q347" s="109">
        <f>'13c-beta'!T350</f>
        <v>1.02135</v>
      </c>
    </row>
    <row r="348" spans="1:17" x14ac:dyDescent="0.2">
      <c r="A348" s="111">
        <f>'13c-beta'!A351</f>
        <v>692</v>
      </c>
      <c r="B348" s="109">
        <f>'13c-beta'!E351</f>
        <v>1.0303599999999999</v>
      </c>
      <c r="C348" s="109">
        <f>'13c-beta'!F351</f>
        <v>1.0206500000000001</v>
      </c>
      <c r="D348" s="109">
        <f>'13c-beta'!G351</f>
        <v>1.02905</v>
      </c>
      <c r="E348" s="109">
        <f>'13c-beta'!H351</f>
        <v>1.0251300000000001</v>
      </c>
      <c r="F348" s="109">
        <f>'13c-beta'!I351</f>
        <v>1.02338</v>
      </c>
      <c r="G348" s="109">
        <f>'13c-beta'!J351</f>
        <v>1.02403</v>
      </c>
      <c r="H348" s="109">
        <f>'13c-beta'!K351</f>
        <v>1.02115</v>
      </c>
      <c r="I348" s="109">
        <f>'13c-beta'!L351</f>
        <v>1.02095</v>
      </c>
      <c r="J348" s="109">
        <f>'13c-beta'!M351</f>
        <v>1.0186500000000001</v>
      </c>
      <c r="K348" s="109">
        <f>'13c-beta'!N351</f>
        <v>1.0216799999999999</v>
      </c>
      <c r="L348" s="109">
        <f>'13c-beta'!O351</f>
        <v>1.0205900000000001</v>
      </c>
      <c r="M348" s="109">
        <f>'13c-beta'!P351</f>
        <v>1.0201899999999999</v>
      </c>
      <c r="N348" s="109">
        <f>'13c-beta'!Q351</f>
        <v>1.0206900000000001</v>
      </c>
      <c r="O348" s="109">
        <f>'13c-beta'!R351</f>
        <v>1.0226500000000001</v>
      </c>
      <c r="P348" s="103">
        <f>'13c-beta'!S351</f>
        <v>1.0198</v>
      </c>
      <c r="Q348" s="109">
        <f>'13c-beta'!T351</f>
        <v>1.02128</v>
      </c>
    </row>
    <row r="349" spans="1:17" x14ac:dyDescent="0.2">
      <c r="A349" s="111">
        <f>'13c-beta'!A352</f>
        <v>694</v>
      </c>
      <c r="B349" s="109">
        <f>'13c-beta'!E352</f>
        <v>1.0302500000000001</v>
      </c>
      <c r="C349" s="109">
        <f>'13c-beta'!F352</f>
        <v>1.02057</v>
      </c>
      <c r="D349" s="109">
        <f>'13c-beta'!G352</f>
        <v>1.02894</v>
      </c>
      <c r="E349" s="109">
        <f>'13c-beta'!H352</f>
        <v>1.0250300000000001</v>
      </c>
      <c r="F349" s="109">
        <f>'13c-beta'!I352</f>
        <v>1.02329</v>
      </c>
      <c r="G349" s="109">
        <f>'13c-beta'!J352</f>
        <v>1.0239400000000001</v>
      </c>
      <c r="H349" s="109">
        <f>'13c-beta'!K352</f>
        <v>1.0210699999999999</v>
      </c>
      <c r="I349" s="109">
        <f>'13c-beta'!L352</f>
        <v>1.0208699999999999</v>
      </c>
      <c r="J349" s="109">
        <f>'13c-beta'!M352</f>
        <v>1.01858</v>
      </c>
      <c r="K349" s="109">
        <f>'13c-beta'!N352</f>
        <v>1.0216000000000001</v>
      </c>
      <c r="L349" s="109">
        <f>'13c-beta'!O352</f>
        <v>1.02051</v>
      </c>
      <c r="M349" s="109">
        <f>'13c-beta'!P352</f>
        <v>1.0201100000000001</v>
      </c>
      <c r="N349" s="109">
        <f>'13c-beta'!Q352</f>
        <v>1.02061</v>
      </c>
      <c r="O349" s="109">
        <f>'13c-beta'!R352</f>
        <v>1.0225599999999999</v>
      </c>
      <c r="P349" s="103">
        <f>'13c-beta'!S352</f>
        <v>1.01972</v>
      </c>
      <c r="Q349" s="109">
        <f>'13c-beta'!T352</f>
        <v>1.0212000000000001</v>
      </c>
    </row>
    <row r="350" spans="1:17" x14ac:dyDescent="0.2">
      <c r="A350" s="111">
        <f>'13c-beta'!A353</f>
        <v>696</v>
      </c>
      <c r="B350" s="109">
        <f>'13c-beta'!E353</f>
        <v>1.0301400000000001</v>
      </c>
      <c r="C350" s="109">
        <f>'13c-beta'!F353</f>
        <v>1.0205</v>
      </c>
      <c r="D350" s="109">
        <f>'13c-beta'!G353</f>
        <v>1.02884</v>
      </c>
      <c r="E350" s="109">
        <f>'13c-beta'!H353</f>
        <v>1.02494</v>
      </c>
      <c r="F350" s="109">
        <f>'13c-beta'!I353</f>
        <v>1.0232000000000001</v>
      </c>
      <c r="G350" s="109">
        <f>'13c-beta'!J353</f>
        <v>1.0238499999999999</v>
      </c>
      <c r="H350" s="109">
        <f>'13c-beta'!K353</f>
        <v>1.0209900000000001</v>
      </c>
      <c r="I350" s="109">
        <f>'13c-beta'!L353</f>
        <v>1.0207999999999999</v>
      </c>
      <c r="J350" s="109">
        <f>'13c-beta'!M353</f>
        <v>1.01851</v>
      </c>
      <c r="K350" s="109">
        <f>'13c-beta'!N353</f>
        <v>1.02152</v>
      </c>
      <c r="L350" s="109">
        <f>'13c-beta'!O353</f>
        <v>1.02044</v>
      </c>
      <c r="M350" s="109">
        <f>'13c-beta'!P353</f>
        <v>1.0200400000000001</v>
      </c>
      <c r="N350" s="109">
        <f>'13c-beta'!Q353</f>
        <v>1.0205299999999999</v>
      </c>
      <c r="O350" s="109">
        <f>'13c-beta'!R353</f>
        <v>1.02247</v>
      </c>
      <c r="P350" s="103">
        <f>'13c-beta'!S353</f>
        <v>1.0196400000000001</v>
      </c>
      <c r="Q350" s="109">
        <f>'13c-beta'!T353</f>
        <v>1.0211300000000001</v>
      </c>
    </row>
    <row r="351" spans="1:17" x14ac:dyDescent="0.2">
      <c r="A351" s="111">
        <f>'13c-beta'!A354</f>
        <v>698</v>
      </c>
      <c r="B351" s="109">
        <f>'13c-beta'!E354</f>
        <v>1.0300199999999999</v>
      </c>
      <c r="C351" s="109">
        <f>'13c-beta'!F354</f>
        <v>1.0204299999999999</v>
      </c>
      <c r="D351" s="109">
        <f>'13c-beta'!G354</f>
        <v>1.0287299999999999</v>
      </c>
      <c r="E351" s="109">
        <f>'13c-beta'!H354</f>
        <v>1.02484</v>
      </c>
      <c r="F351" s="109">
        <f>'13c-beta'!I354</f>
        <v>1.02311</v>
      </c>
      <c r="G351" s="109">
        <f>'13c-beta'!J354</f>
        <v>1.02376</v>
      </c>
      <c r="H351" s="109">
        <f>'13c-beta'!K354</f>
        <v>1.02091</v>
      </c>
      <c r="I351" s="109">
        <f>'13c-beta'!L354</f>
        <v>1.0207200000000001</v>
      </c>
      <c r="J351" s="109">
        <f>'13c-beta'!M354</f>
        <v>1.01844</v>
      </c>
      <c r="K351" s="109">
        <f>'13c-beta'!N354</f>
        <v>1.0214399999999999</v>
      </c>
      <c r="L351" s="109">
        <f>'13c-beta'!O354</f>
        <v>1.0203599999999999</v>
      </c>
      <c r="M351" s="109">
        <f>'13c-beta'!P354</f>
        <v>1.01997</v>
      </c>
      <c r="N351" s="109">
        <f>'13c-beta'!Q354</f>
        <v>1.0204599999999999</v>
      </c>
      <c r="O351" s="109">
        <f>'13c-beta'!R354</f>
        <v>1.0223800000000001</v>
      </c>
      <c r="P351" s="103">
        <f>'13c-beta'!S354</f>
        <v>1.01956</v>
      </c>
      <c r="Q351" s="109">
        <f>'13c-beta'!T354</f>
        <v>1.0210600000000001</v>
      </c>
    </row>
    <row r="352" spans="1:17" x14ac:dyDescent="0.2">
      <c r="A352" s="111">
        <f>'13c-beta'!A355</f>
        <v>700</v>
      </c>
      <c r="B352" s="109">
        <f>'13c-beta'!E355</f>
        <v>1.0299100000000001</v>
      </c>
      <c r="C352" s="109">
        <f>'13c-beta'!F355</f>
        <v>1.0203599999999999</v>
      </c>
      <c r="E352" s="109">
        <f>'13c-beta'!H355</f>
        <v>1.02475</v>
      </c>
      <c r="F352" s="109">
        <f>'13c-beta'!I355</f>
        <v>1.02302</v>
      </c>
      <c r="G352" s="109">
        <f>'13c-beta'!J355</f>
        <v>1.02366</v>
      </c>
      <c r="H352" s="109">
        <f>'13c-beta'!K355</f>
        <v>1.0208299999999999</v>
      </c>
      <c r="I352" s="109">
        <f>'13c-beta'!L355</f>
        <v>1.02064</v>
      </c>
      <c r="J352" s="109">
        <f>'13c-beta'!M355</f>
        <v>1.0183800000000001</v>
      </c>
      <c r="K352" s="109">
        <f>'13c-beta'!N355</f>
        <v>1.02136</v>
      </c>
      <c r="L352" s="109">
        <f>'13c-beta'!O355</f>
        <v>1.0202899999999999</v>
      </c>
      <c r="M352" s="109">
        <f>'13c-beta'!P355</f>
        <v>1.01989</v>
      </c>
      <c r="N352" s="109">
        <f>'13c-beta'!Q355</f>
        <v>1.0203899999999999</v>
      </c>
      <c r="O352" s="109">
        <f>'13c-beta'!R355</f>
        <v>1.0222899999999999</v>
      </c>
      <c r="P352" s="103">
        <f>'13c-beta'!S355</f>
        <v>1.01949</v>
      </c>
      <c r="Q352" s="109">
        <f>'13c-beta'!T355</f>
        <v>1.02098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14C86-1041-9148-B372-EDEED6BEC273}">
  <dimension ref="A1:Z352"/>
  <sheetViews>
    <sheetView topLeftCell="F1" zoomScale="139" workbookViewId="0">
      <selection activeCell="R2" sqref="R2"/>
    </sheetView>
  </sheetViews>
  <sheetFormatPr baseColWidth="10" defaultRowHeight="15" x14ac:dyDescent="0.2"/>
  <cols>
    <col min="1" max="1" width="10.83203125" style="103"/>
    <col min="2" max="18" width="10.83203125" style="102"/>
    <col min="19" max="20" width="10.83203125" style="104"/>
    <col min="21" max="21" width="12.5" style="104" bestFit="1" customWidth="1"/>
    <col min="22" max="22" width="14" style="104" bestFit="1" customWidth="1"/>
    <col min="23" max="16384" width="10.83203125" style="104"/>
  </cols>
  <sheetData>
    <row r="1" spans="1:26" x14ac:dyDescent="0.2">
      <c r="A1" s="103" t="str">
        <f>'d-beta'!A3</f>
        <v>T_C</v>
      </c>
      <c r="B1" s="102" t="str">
        <f>'d-beta'!E3</f>
        <v>HDO_g</v>
      </c>
      <c r="C1" s="102" t="str">
        <f>'d-beta'!F3</f>
        <v>HDO_l</v>
      </c>
      <c r="D1" s="102" t="str">
        <f>'d-beta'!G3</f>
        <v>C12H3D_g</v>
      </c>
      <c r="E1" s="102" t="str">
        <f>'d-beta'!H3</f>
        <v>HD_g</v>
      </c>
      <c r="F1" s="102" t="str">
        <f>'d-beta'!J3</f>
        <v>chomfr</v>
      </c>
      <c r="G1" s="102" t="str">
        <f>'d-beta'!K3</f>
        <v>choh4mpt</v>
      </c>
      <c r="H1" s="102" t="str">
        <f>'d-beta'!L3</f>
        <v>chh4mpt</v>
      </c>
      <c r="I1" s="102" t="str">
        <f>'d-beta'!M3</f>
        <v>ch2h4mpt_S</v>
      </c>
      <c r="J1" s="102" t="str">
        <f>'d-beta'!N3</f>
        <v>ch2h4mpt_R</v>
      </c>
      <c r="K1" s="102" t="str">
        <f>'d-beta'!P3</f>
        <v>ch3h4mpt</v>
      </c>
      <c r="L1" s="102" t="str">
        <f>'d-beta'!Q3</f>
        <v>ch3scom</v>
      </c>
      <c r="M1" s="102" t="str">
        <f>'d-beta'!R3</f>
        <v>f420</v>
      </c>
      <c r="N1" s="102" t="str">
        <f>'d-beta'!S3</f>
        <v>cob</v>
      </c>
      <c r="O1" s="102" t="str">
        <f>'d-beta'!T3</f>
        <v>methanol</v>
      </c>
      <c r="P1" s="102" t="str">
        <f>'d-beta'!U3</f>
        <v>aetate</v>
      </c>
      <c r="Q1" s="102" t="str">
        <f>'d-beta'!V3</f>
        <v>acetyl_po4</v>
      </c>
      <c r="R1" s="102" t="str">
        <f>'d-beta'!W3</f>
        <v>acetylcoa</v>
      </c>
    </row>
    <row r="2" spans="1:26" x14ac:dyDescent="0.2">
      <c r="A2" s="103">
        <f>'d-beta'!A5</f>
        <v>0</v>
      </c>
      <c r="B2" s="102">
        <f>'d-beta'!E5</f>
        <v>16.562760000000001</v>
      </c>
      <c r="C2" s="102">
        <f>'d-beta'!F5</f>
        <v>18.389507086290614</v>
      </c>
      <c r="D2" s="102">
        <f>'d-beta'!G5</f>
        <v>14.76507</v>
      </c>
      <c r="E2" s="102">
        <f>'d-beta'!H5</f>
        <v>3.89975</v>
      </c>
      <c r="F2" s="102">
        <f>'d-beta'!J5</f>
        <v>16.430319999999998</v>
      </c>
      <c r="G2" s="102">
        <f>'d-beta'!K5</f>
        <v>15.545260000000001</v>
      </c>
      <c r="H2" s="102">
        <f>'d-beta'!L5</f>
        <v>16.793279999999999</v>
      </c>
      <c r="I2" s="102">
        <f>'d-beta'!M5</f>
        <v>18.362079999999999</v>
      </c>
      <c r="J2" s="102">
        <f>'d-beta'!N5</f>
        <v>18.31474</v>
      </c>
      <c r="K2" s="102">
        <f>'d-beta'!P5</f>
        <v>16.615652203333855</v>
      </c>
      <c r="L2" s="102">
        <f>'d-beta'!Q5</f>
        <v>15.831263481023456</v>
      </c>
      <c r="M2" s="102">
        <f>'d-beta'!R5</f>
        <v>16.272030000000001</v>
      </c>
      <c r="N2" s="102">
        <f>'d-beta'!S5</f>
        <v>7.3267199999999999</v>
      </c>
      <c r="O2" s="102">
        <f>'d-beta'!T5</f>
        <v>16.923803968091736</v>
      </c>
      <c r="P2" s="102">
        <f>'d-beta'!U5</f>
        <v>15.408712473461126</v>
      </c>
      <c r="Q2" s="102">
        <f>'d-beta'!V5</f>
        <v>15.07985793059259</v>
      </c>
      <c r="R2" s="102">
        <f>'d-beta'!W5</f>
        <v>15.570387443210873</v>
      </c>
    </row>
    <row r="3" spans="1:26" x14ac:dyDescent="0.2">
      <c r="A3" s="103">
        <f>'d-beta'!A6</f>
        <v>2</v>
      </c>
      <c r="B3" s="102">
        <f>'d-beta'!E6</f>
        <v>16.175460000000001</v>
      </c>
      <c r="C3" s="102">
        <f>'d-beta'!F6</f>
        <v>17.91160241379815</v>
      </c>
      <c r="D3" s="102">
        <f>'d-beta'!G6</f>
        <v>14.41296</v>
      </c>
      <c r="E3" s="102">
        <f>'d-beta'!H6</f>
        <v>3.8573400000000002</v>
      </c>
      <c r="F3" s="102">
        <f>'d-beta'!J6</f>
        <v>16.007729999999999</v>
      </c>
      <c r="G3" s="102">
        <f>'d-beta'!K6</f>
        <v>15.15019</v>
      </c>
      <c r="H3" s="102">
        <f>'d-beta'!L6</f>
        <v>16.35652</v>
      </c>
      <c r="I3" s="102">
        <f>'d-beta'!M6</f>
        <v>17.86777</v>
      </c>
      <c r="J3" s="102">
        <f>'d-beta'!N6</f>
        <v>17.821560000000002</v>
      </c>
      <c r="K3" s="102">
        <f>'d-beta'!P6</f>
        <v>16.190974630367162</v>
      </c>
      <c r="L3" s="102">
        <f>'d-beta'!Q6</f>
        <v>15.433868214364669</v>
      </c>
      <c r="M3" s="102">
        <f>'d-beta'!R6</f>
        <v>15.85163</v>
      </c>
      <c r="N3" s="102">
        <f>'d-beta'!S6</f>
        <v>7.1920700000000002</v>
      </c>
      <c r="O3" s="102">
        <f>'d-beta'!T6</f>
        <v>16.490270078333037</v>
      </c>
      <c r="P3" s="102">
        <f>'d-beta'!U6</f>
        <v>15.026669763783088</v>
      </c>
      <c r="Q3" s="102">
        <f>'d-beta'!V6</f>
        <v>14.708552736961142</v>
      </c>
      <c r="R3" s="102">
        <f>'d-beta'!W6</f>
        <v>15.182901904578403</v>
      </c>
      <c r="V3" s="105"/>
      <c r="W3" s="105"/>
      <c r="X3" s="105"/>
      <c r="Y3" s="105"/>
      <c r="Z3" s="105"/>
    </row>
    <row r="4" spans="1:26" x14ac:dyDescent="0.2">
      <c r="A4" s="103">
        <f>'d-beta'!A7</f>
        <v>4</v>
      </c>
      <c r="B4" s="102">
        <f>'d-beta'!E7</f>
        <v>15.802630000000001</v>
      </c>
      <c r="C4" s="102">
        <f>'d-beta'!F7</f>
        <v>17.452973755406962</v>
      </c>
      <c r="D4" s="102">
        <f>'d-beta'!G7</f>
        <v>14.074210000000001</v>
      </c>
      <c r="E4" s="102">
        <f>'d-beta'!H7</f>
        <v>3.8159800000000001</v>
      </c>
      <c r="F4" s="102">
        <f>'d-beta'!J7</f>
        <v>15.60206</v>
      </c>
      <c r="G4" s="102">
        <f>'d-beta'!K7</f>
        <v>14.770849999999999</v>
      </c>
      <c r="H4" s="102">
        <f>'d-beta'!L7</f>
        <v>15.937469999999999</v>
      </c>
      <c r="I4" s="102">
        <f>'d-beta'!M7</f>
        <v>17.39386</v>
      </c>
      <c r="J4" s="102">
        <f>'d-beta'!N7</f>
        <v>17.34873</v>
      </c>
      <c r="K4" s="102">
        <f>'d-beta'!P7</f>
        <v>15.783217654069194</v>
      </c>
      <c r="L4" s="102">
        <f>'d-beta'!Q7</f>
        <v>15.05214954882007</v>
      </c>
      <c r="M4" s="102">
        <f>'d-beta'!R7</f>
        <v>15.44815</v>
      </c>
      <c r="N4" s="102">
        <f>'d-beta'!S7</f>
        <v>7.0618699999999999</v>
      </c>
      <c r="O4" s="102">
        <f>'d-beta'!T7</f>
        <v>16.073991998939505</v>
      </c>
      <c r="P4" s="102">
        <f>'d-beta'!U7</f>
        <v>14.659568015320383</v>
      </c>
      <c r="Q4" s="102">
        <f>'d-beta'!V7</f>
        <v>14.351721918293682</v>
      </c>
      <c r="R4" s="102">
        <f>'d-beta'!W7</f>
        <v>14.810610313686425</v>
      </c>
      <c r="V4" s="102"/>
      <c r="W4" s="102"/>
      <c r="X4" s="102"/>
      <c r="Y4" s="102"/>
      <c r="Z4" s="106"/>
    </row>
    <row r="5" spans="1:26" x14ac:dyDescent="0.2">
      <c r="A5" s="103">
        <f>'d-beta'!A8</f>
        <v>6</v>
      </c>
      <c r="B5" s="102">
        <f>'d-beta'!E8</f>
        <v>15.44356</v>
      </c>
      <c r="C5" s="102">
        <f>'d-beta'!F8</f>
        <v>17.012673564132474</v>
      </c>
      <c r="D5" s="102">
        <f>'d-beta'!G8</f>
        <v>13.74817</v>
      </c>
      <c r="E5" s="102">
        <f>'d-beta'!H8</f>
        <v>3.7756500000000002</v>
      </c>
      <c r="F5" s="102">
        <f>'d-beta'!J8</f>
        <v>15.21246</v>
      </c>
      <c r="G5" s="102">
        <f>'d-beta'!K8</f>
        <v>14.40645</v>
      </c>
      <c r="H5" s="102">
        <f>'d-beta'!L8</f>
        <v>15.535220000000001</v>
      </c>
      <c r="I5" s="102">
        <f>'d-beta'!M8</f>
        <v>16.93927</v>
      </c>
      <c r="J5" s="102">
        <f>'d-beta'!N8</f>
        <v>16.89518</v>
      </c>
      <c r="K5" s="102">
        <f>'d-beta'!P8</f>
        <v>15.391525602398708</v>
      </c>
      <c r="L5" s="102">
        <f>'d-beta'!Q8</f>
        <v>14.685307516612754</v>
      </c>
      <c r="M5" s="102">
        <f>'d-beta'!R8</f>
        <v>15.060750000000001</v>
      </c>
      <c r="N5" s="102">
        <f>'d-beta'!S8</f>
        <v>6.9359299999999999</v>
      </c>
      <c r="O5" s="102">
        <f>'d-beta'!T8</f>
        <v>15.674103441929018</v>
      </c>
      <c r="P5" s="102">
        <f>'d-beta'!U8</f>
        <v>14.306664689114728</v>
      </c>
      <c r="Q5" s="102">
        <f>'d-beta'!V8</f>
        <v>14.008637033057026</v>
      </c>
      <c r="R5" s="102">
        <f>'d-beta'!W8</f>
        <v>14.452747488999162</v>
      </c>
      <c r="V5" s="102"/>
      <c r="W5" s="102"/>
      <c r="X5" s="102"/>
      <c r="Y5" s="102"/>
      <c r="Z5" s="106"/>
    </row>
    <row r="6" spans="1:26" x14ac:dyDescent="0.2">
      <c r="A6" s="103">
        <f>'d-beta'!A9</f>
        <v>8</v>
      </c>
      <c r="B6" s="102">
        <f>'d-beta'!E9</f>
        <v>15.0976</v>
      </c>
      <c r="C6" s="102">
        <f>'d-beta'!F9</f>
        <v>16.589821583261024</v>
      </c>
      <c r="D6" s="102">
        <f>'d-beta'!G9</f>
        <v>13.43421</v>
      </c>
      <c r="E6" s="102">
        <f>'d-beta'!H9</f>
        <v>3.7363200000000001</v>
      </c>
      <c r="F6" s="102">
        <f>'d-beta'!J9</f>
        <v>14.838100000000001</v>
      </c>
      <c r="G6" s="102">
        <f>'d-beta'!K9</f>
        <v>14.056240000000001</v>
      </c>
      <c r="H6" s="102">
        <f>'d-beta'!L9</f>
        <v>15.148910000000001</v>
      </c>
      <c r="I6" s="102">
        <f>'d-beta'!M9</f>
        <v>16.50301</v>
      </c>
      <c r="J6" s="102">
        <f>'d-beta'!N9</f>
        <v>16.45992</v>
      </c>
      <c r="K6" s="102">
        <f>'d-beta'!P9</f>
        <v>15.01508002968237</v>
      </c>
      <c r="L6" s="102">
        <f>'d-beta'!Q9</f>
        <v>14.332605414381156</v>
      </c>
      <c r="M6" s="102">
        <f>'d-beta'!R9</f>
        <v>14.68858</v>
      </c>
      <c r="N6" s="102">
        <f>'d-beta'!S9</f>
        <v>6.8140499999999999</v>
      </c>
      <c r="O6" s="102">
        <f>'d-beta'!T9</f>
        <v>15.289775084802416</v>
      </c>
      <c r="P6" s="102">
        <f>'d-beta'!U9</f>
        <v>13.967251183904299</v>
      </c>
      <c r="Q6" s="102">
        <f>'d-beta'!V9</f>
        <v>13.678615879499747</v>
      </c>
      <c r="R6" s="102">
        <f>'d-beta'!W9</f>
        <v>14.108595929989381</v>
      </c>
      <c r="V6" s="102"/>
      <c r="W6" s="102"/>
      <c r="X6" s="102"/>
      <c r="Y6" s="102"/>
      <c r="Z6" s="106"/>
    </row>
    <row r="7" spans="1:26" x14ac:dyDescent="0.2">
      <c r="A7" s="103">
        <f>'d-beta'!A10</f>
        <v>10</v>
      </c>
      <c r="B7" s="102">
        <f>'d-beta'!E10</f>
        <v>14.76413</v>
      </c>
      <c r="C7" s="102">
        <f>'d-beta'!F10</f>
        <v>16.183573213237462</v>
      </c>
      <c r="D7" s="102">
        <f>'d-beta'!G10</f>
        <v>13.131769999999999</v>
      </c>
      <c r="E7" s="102">
        <f>'d-beta'!H10</f>
        <v>3.69794</v>
      </c>
      <c r="F7" s="102">
        <f>'d-beta'!J10</f>
        <v>14.47823</v>
      </c>
      <c r="G7" s="102">
        <f>'d-beta'!K10</f>
        <v>13.7195</v>
      </c>
      <c r="H7" s="102">
        <f>'d-beta'!L10</f>
        <v>14.77772</v>
      </c>
      <c r="I7" s="102">
        <f>'d-beta'!M10</f>
        <v>16.084129999999998</v>
      </c>
      <c r="J7" s="102">
        <f>'d-beta'!N10</f>
        <v>16.042000000000002</v>
      </c>
      <c r="K7" s="102">
        <f>'d-beta'!P10</f>
        <v>14.653124843848913</v>
      </c>
      <c r="L7" s="102">
        <f>'d-beta'!Q10</f>
        <v>13.993339940562525</v>
      </c>
      <c r="M7" s="102">
        <f>'d-beta'!R10</f>
        <v>14.3309</v>
      </c>
      <c r="N7" s="102">
        <f>'d-beta'!S10</f>
        <v>6.6960800000000003</v>
      </c>
      <c r="O7" s="102">
        <f>'d-beta'!T10</f>
        <v>14.92022422083609</v>
      </c>
      <c r="P7" s="102">
        <f>'d-beta'!U10</f>
        <v>13.640665193168356</v>
      </c>
      <c r="Q7" s="102">
        <f>'d-beta'!V10</f>
        <v>13.361023254072244</v>
      </c>
      <c r="R7" s="102">
        <f>'d-beta'!W10</f>
        <v>13.777479650230539</v>
      </c>
      <c r="V7" s="102"/>
      <c r="W7" s="102"/>
      <c r="X7" s="102"/>
      <c r="Y7" s="102"/>
      <c r="Z7" s="106"/>
    </row>
    <row r="8" spans="1:26" x14ac:dyDescent="0.2">
      <c r="A8" s="103">
        <f>'d-beta'!A11</f>
        <v>12</v>
      </c>
      <c r="B8" s="102">
        <f>'d-beta'!E11</f>
        <v>14.44256</v>
      </c>
      <c r="C8" s="102">
        <f>'d-beta'!F11</f>
        <v>15.793120776971531</v>
      </c>
      <c r="D8" s="102">
        <f>'d-beta'!G11</f>
        <v>12.840299999999999</v>
      </c>
      <c r="E8" s="102">
        <f>'d-beta'!H11</f>
        <v>3.6604800000000002</v>
      </c>
      <c r="F8" s="102">
        <f>'d-beta'!J11</f>
        <v>14.13213</v>
      </c>
      <c r="G8" s="102">
        <f>'d-beta'!K11</f>
        <v>13.395580000000001</v>
      </c>
      <c r="H8" s="102">
        <f>'d-beta'!L11</f>
        <v>14.420909999999999</v>
      </c>
      <c r="I8" s="102">
        <f>'d-beta'!M11</f>
        <v>15.681749999999999</v>
      </c>
      <c r="J8" s="102">
        <f>'d-beta'!N11</f>
        <v>15.64054</v>
      </c>
      <c r="K8" s="102">
        <f>'d-beta'!P11</f>
        <v>14.304944859923786</v>
      </c>
      <c r="L8" s="102">
        <f>'d-beta'!Q11</f>
        <v>13.666851102364244</v>
      </c>
      <c r="M8" s="102">
        <f>'d-beta'!R11</f>
        <v>13.986969999999999</v>
      </c>
      <c r="N8" s="102">
        <f>'d-beta'!S11</f>
        <v>6.5818399999999997</v>
      </c>
      <c r="O8" s="102">
        <f>'d-beta'!T11</f>
        <v>14.564728153803365</v>
      </c>
      <c r="P8" s="102">
        <f>'d-beta'!U11</f>
        <v>13.326277670914163</v>
      </c>
      <c r="Q8" s="102">
        <f>'d-beta'!V11</f>
        <v>13.055253259494792</v>
      </c>
      <c r="R8" s="102">
        <f>'d-beta'!W11</f>
        <v>13.458767692478332</v>
      </c>
      <c r="V8" s="102"/>
      <c r="W8" s="102"/>
      <c r="X8" s="102"/>
      <c r="Y8" s="102"/>
      <c r="Z8" s="106"/>
    </row>
    <row r="9" spans="1:26" x14ac:dyDescent="0.2">
      <c r="A9" s="103">
        <f>'d-beta'!A12</f>
        <v>14</v>
      </c>
      <c r="B9" s="102">
        <f>'d-beta'!E12</f>
        <v>14.132339999999999</v>
      </c>
      <c r="C9" s="102">
        <f>'d-beta'!F12</f>
        <v>15.417705355689659</v>
      </c>
      <c r="D9" s="102">
        <f>'d-beta'!G12</f>
        <v>12.559279999999999</v>
      </c>
      <c r="E9" s="102">
        <f>'d-beta'!H12</f>
        <v>3.62392</v>
      </c>
      <c r="F9" s="102">
        <f>'d-beta'!J12</f>
        <v>13.79912</v>
      </c>
      <c r="G9" s="102">
        <f>'d-beta'!K12</f>
        <v>13.08384</v>
      </c>
      <c r="H9" s="102">
        <f>'d-beta'!L12</f>
        <v>14.07775</v>
      </c>
      <c r="I9" s="102">
        <f>'d-beta'!M12</f>
        <v>15.29505</v>
      </c>
      <c r="J9" s="102">
        <f>'d-beta'!N12</f>
        <v>15.254709999999999</v>
      </c>
      <c r="K9" s="102">
        <f>'d-beta'!P12</f>
        <v>13.969864006835376</v>
      </c>
      <c r="L9" s="102">
        <f>'d-beta'!Q12</f>
        <v>13.352525544251442</v>
      </c>
      <c r="M9" s="102">
        <f>'d-beta'!R12</f>
        <v>13.65612</v>
      </c>
      <c r="N9" s="102">
        <f>'d-beta'!S12</f>
        <v>6.4711699999999999</v>
      </c>
      <c r="O9" s="102">
        <f>'d-beta'!T12</f>
        <v>14.222607244891453</v>
      </c>
      <c r="P9" s="102">
        <f>'d-beta'!U12</f>
        <v>13.023512843331449</v>
      </c>
      <c r="Q9" s="102">
        <f>'d-beta'!V12</f>
        <v>12.760730428752098</v>
      </c>
      <c r="R9" s="102">
        <f>'d-beta'!W12</f>
        <v>13.151854091103234</v>
      </c>
      <c r="V9" s="102"/>
      <c r="W9" s="102"/>
      <c r="X9" s="102"/>
      <c r="Y9" s="102"/>
      <c r="Z9" s="106"/>
    </row>
    <row r="10" spans="1:26" x14ac:dyDescent="0.2">
      <c r="A10" s="103">
        <f>'d-beta'!A13</f>
        <v>16</v>
      </c>
      <c r="B10" s="102">
        <f>'d-beta'!E13</f>
        <v>13.83296</v>
      </c>
      <c r="C10" s="102">
        <f>'d-beta'!F13</f>
        <v>15.056617311989577</v>
      </c>
      <c r="D10" s="102">
        <f>'d-beta'!G13</f>
        <v>12.28823</v>
      </c>
      <c r="E10" s="102">
        <f>'d-beta'!H13</f>
        <v>3.5882200000000002</v>
      </c>
      <c r="F10" s="102">
        <f>'d-beta'!J13</f>
        <v>13.47856</v>
      </c>
      <c r="G10" s="102">
        <f>'d-beta'!K13</f>
        <v>12.7837</v>
      </c>
      <c r="H10" s="102">
        <f>'d-beta'!L13</f>
        <v>13.747579999999999</v>
      </c>
      <c r="I10" s="102">
        <f>'d-beta'!M13</f>
        <v>14.92323</v>
      </c>
      <c r="J10" s="102">
        <f>'d-beta'!N13</f>
        <v>14.883749999999999</v>
      </c>
      <c r="K10" s="102">
        <f>'d-beta'!P13</f>
        <v>13.647253410607622</v>
      </c>
      <c r="L10" s="102">
        <f>'d-beta'!Q13</f>
        <v>13.049773260374369</v>
      </c>
      <c r="M10" s="102">
        <f>'d-beta'!R13</f>
        <v>13.33771</v>
      </c>
      <c r="N10" s="102">
        <f>'d-beta'!S13</f>
        <v>6.3639400000000004</v>
      </c>
      <c r="O10" s="102">
        <f>'d-beta'!T13</f>
        <v>13.893205416704379</v>
      </c>
      <c r="P10" s="102">
        <f>'d-beta'!U13</f>
        <v>12.731808402713545</v>
      </c>
      <c r="Q10" s="102">
        <f>'d-beta'!V13</f>
        <v>12.47693586654866</v>
      </c>
      <c r="R10" s="102">
        <f>'d-beta'!W13</f>
        <v>12.856180540733652</v>
      </c>
      <c r="V10" s="102"/>
      <c r="W10" s="102"/>
      <c r="X10" s="102"/>
      <c r="Y10" s="102"/>
      <c r="Z10" s="106"/>
    </row>
    <row r="11" spans="1:26" x14ac:dyDescent="0.2">
      <c r="A11" s="103">
        <f>'d-beta'!A14</f>
        <v>18</v>
      </c>
      <c r="B11" s="102">
        <f>'d-beta'!E14</f>
        <v>13.54391</v>
      </c>
      <c r="C11" s="102">
        <f>'d-beta'!F14</f>
        <v>14.709153153849689</v>
      </c>
      <c r="D11" s="102">
        <f>'d-beta'!G14</f>
        <v>12.026680000000001</v>
      </c>
      <c r="E11" s="102">
        <f>'d-beta'!H14</f>
        <v>3.55335</v>
      </c>
      <c r="F11" s="102">
        <f>'d-beta'!J14</f>
        <v>13.16987</v>
      </c>
      <c r="G11" s="102">
        <f>'d-beta'!K14</f>
        <v>12.4946</v>
      </c>
      <c r="H11" s="102">
        <f>'d-beta'!L14</f>
        <v>13.42977</v>
      </c>
      <c r="I11" s="102">
        <f>'d-beta'!M14</f>
        <v>14.565580000000001</v>
      </c>
      <c r="J11" s="102">
        <f>'d-beta'!N14</f>
        <v>14.526910000000001</v>
      </c>
      <c r="K11" s="102">
        <f>'d-beta'!P14</f>
        <v>13.336516584690148</v>
      </c>
      <c r="L11" s="102">
        <f>'d-beta'!Q14</f>
        <v>12.758054297668094</v>
      </c>
      <c r="M11" s="102">
        <f>'d-beta'!R14</f>
        <v>13.031140000000001</v>
      </c>
      <c r="N11" s="102">
        <f>'d-beta'!S14</f>
        <v>6.2599799999999997</v>
      </c>
      <c r="O11" s="102">
        <f>'d-beta'!T14</f>
        <v>13.575926434983073</v>
      </c>
      <c r="P11" s="102">
        <f>'d-beta'!U14</f>
        <v>12.450638142924477</v>
      </c>
      <c r="Q11" s="102">
        <f>'d-beta'!V14</f>
        <v>12.203356871558398</v>
      </c>
      <c r="R11" s="102">
        <f>'d-beta'!W14</f>
        <v>12.571224776083685</v>
      </c>
      <c r="V11" s="102"/>
      <c r="W11" s="102"/>
      <c r="X11" s="102"/>
      <c r="Y11" s="102"/>
      <c r="Z11" s="106"/>
    </row>
    <row r="12" spans="1:26" x14ac:dyDescent="0.2">
      <c r="A12" s="103">
        <f>'d-beta'!A15</f>
        <v>20</v>
      </c>
      <c r="B12" s="102">
        <f>'d-beta'!E15</f>
        <v>13.26474</v>
      </c>
      <c r="C12" s="102">
        <f>'d-beta'!F15</f>
        <v>14.374681157114097</v>
      </c>
      <c r="D12" s="102">
        <f>'d-beta'!G15</f>
        <v>11.77422</v>
      </c>
      <c r="E12" s="102">
        <f>'d-beta'!H15</f>
        <v>3.5192999999999999</v>
      </c>
      <c r="F12" s="102">
        <f>'d-beta'!J15</f>
        <v>12.87247</v>
      </c>
      <c r="G12" s="102">
        <f>'d-beta'!K15</f>
        <v>12.21602</v>
      </c>
      <c r="H12" s="102">
        <f>'d-beta'!L15</f>
        <v>13.12372</v>
      </c>
      <c r="I12" s="102">
        <f>'d-beta'!M15</f>
        <v>14.221399999999999</v>
      </c>
      <c r="J12" s="102">
        <f>'d-beta'!N15</f>
        <v>14.18351</v>
      </c>
      <c r="K12" s="102">
        <f>'d-beta'!P15</f>
        <v>13.037085100932241</v>
      </c>
      <c r="L12" s="102">
        <f>'d-beta'!Q15</f>
        <v>12.476841962508825</v>
      </c>
      <c r="M12" s="102">
        <f>'d-beta'!R15</f>
        <v>12.73584</v>
      </c>
      <c r="N12" s="102">
        <f>'d-beta'!S15</f>
        <v>6.1591800000000001</v>
      </c>
      <c r="O12" s="102">
        <f>'d-beta'!T15</f>
        <v>13.270183899296876</v>
      </c>
      <c r="P12" s="102">
        <f>'d-beta'!U15</f>
        <v>12.179523031357858</v>
      </c>
      <c r="Q12" s="102">
        <f>'d-beta'!V15</f>
        <v>11.939521263533269</v>
      </c>
      <c r="R12" s="102">
        <f>'d-beta'!W15</f>
        <v>12.296464519050321</v>
      </c>
      <c r="V12" s="102"/>
      <c r="W12" s="102"/>
      <c r="X12" s="102"/>
      <c r="Y12" s="102"/>
      <c r="Z12" s="106"/>
    </row>
    <row r="13" spans="1:26" x14ac:dyDescent="0.2">
      <c r="A13" s="103">
        <f>'d-beta'!A16</f>
        <v>22</v>
      </c>
      <c r="B13" s="102">
        <f>'d-beta'!E16</f>
        <v>12.995010000000001</v>
      </c>
      <c r="C13" s="102">
        <f>'d-beta'!F16</f>
        <v>14.052587031371321</v>
      </c>
      <c r="D13" s="102">
        <f>'d-beta'!G16</f>
        <v>11.530419999999999</v>
      </c>
      <c r="E13" s="102">
        <f>'d-beta'!H16</f>
        <v>3.4860199999999999</v>
      </c>
      <c r="F13" s="102">
        <f>'d-beta'!J16</f>
        <v>12.58583</v>
      </c>
      <c r="G13" s="102">
        <f>'d-beta'!K16</f>
        <v>11.947469999999999</v>
      </c>
      <c r="H13" s="102">
        <f>'d-beta'!L16</f>
        <v>12.82887</v>
      </c>
      <c r="I13" s="102">
        <f>'d-beta'!M16</f>
        <v>13.890040000000001</v>
      </c>
      <c r="J13" s="102">
        <f>'d-beta'!N16</f>
        <v>13.8529</v>
      </c>
      <c r="K13" s="102">
        <f>'d-beta'!P16</f>
        <v>12.748435538263045</v>
      </c>
      <c r="L13" s="102">
        <f>'d-beta'!Q16</f>
        <v>12.205649587897732</v>
      </c>
      <c r="M13" s="102">
        <f>'d-beta'!R16</f>
        <v>12.45129</v>
      </c>
      <c r="N13" s="102">
        <f>'d-beta'!S16</f>
        <v>6.0613999999999999</v>
      </c>
      <c r="O13" s="102">
        <f>'d-beta'!T16</f>
        <v>12.97544497495938</v>
      </c>
      <c r="P13" s="102">
        <f>'d-beta'!U16</f>
        <v>11.917993812142795</v>
      </c>
      <c r="Q13" s="102">
        <f>'d-beta'!V16</f>
        <v>11.684976197310567</v>
      </c>
      <c r="R13" s="102">
        <f>'d-beta'!W16</f>
        <v>12.031447523186094</v>
      </c>
      <c r="V13" s="102"/>
      <c r="W13" s="102"/>
      <c r="X13" s="102"/>
      <c r="Y13" s="102"/>
      <c r="Z13" s="106"/>
    </row>
    <row r="14" spans="1:26" x14ac:dyDescent="0.2">
      <c r="A14" s="103">
        <f>'d-beta'!A17</f>
        <v>24</v>
      </c>
      <c r="B14" s="102">
        <f>'d-beta'!E17</f>
        <v>12.73429</v>
      </c>
      <c r="C14" s="102">
        <f>'d-beta'!F17</f>
        <v>13.742274122221552</v>
      </c>
      <c r="D14" s="102">
        <f>'d-beta'!G17</f>
        <v>11.2949</v>
      </c>
      <c r="E14" s="102">
        <f>'d-beta'!H17</f>
        <v>3.4535</v>
      </c>
      <c r="F14" s="102">
        <f>'d-beta'!J17</f>
        <v>12.30946</v>
      </c>
      <c r="G14" s="102">
        <f>'d-beta'!K17</f>
        <v>11.688470000000001</v>
      </c>
      <c r="H14" s="102">
        <f>'d-beta'!L17</f>
        <v>12.544689999999999</v>
      </c>
      <c r="I14" s="102">
        <f>'d-beta'!M17</f>
        <v>13.570880000000001</v>
      </c>
      <c r="J14" s="102">
        <f>'d-beta'!N17</f>
        <v>13.534470000000001</v>
      </c>
      <c r="K14" s="102">
        <f>'d-beta'!P17</f>
        <v>12.470062294683032</v>
      </c>
      <c r="L14" s="102">
        <f>'d-beta'!Q17</f>
        <v>11.944017181282174</v>
      </c>
      <c r="M14" s="102">
        <f>'d-beta'!R17</f>
        <v>12.176970000000001</v>
      </c>
      <c r="N14" s="102">
        <f>'d-beta'!S17</f>
        <v>5.96652</v>
      </c>
      <c r="O14" s="102">
        <f>'d-beta'!T17</f>
        <v>12.691203277643831</v>
      </c>
      <c r="P14" s="102">
        <f>'d-beta'!U17</f>
        <v>11.665607553675741</v>
      </c>
      <c r="Q14" s="102">
        <f>'d-beta'!V17</f>
        <v>11.439302676030442</v>
      </c>
      <c r="R14" s="102">
        <f>'d-beta'!W17</f>
        <v>11.775714896380688</v>
      </c>
      <c r="S14" s="102"/>
      <c r="T14" s="102"/>
      <c r="U14" s="102"/>
      <c r="V14" s="102"/>
      <c r="W14" s="102"/>
      <c r="X14" s="102"/>
      <c r="Y14" s="102"/>
      <c r="Z14" s="106"/>
    </row>
    <row r="15" spans="1:26" x14ac:dyDescent="0.2">
      <c r="A15" s="103">
        <f>'d-beta'!A18</f>
        <v>26</v>
      </c>
      <c r="B15" s="102">
        <f>'d-beta'!E18</f>
        <v>12.482200000000001</v>
      </c>
      <c r="C15" s="102">
        <f>'d-beta'!F18</f>
        <v>13.44320657968183</v>
      </c>
      <c r="D15" s="102">
        <f>'d-beta'!G18</f>
        <v>11.067299999999999</v>
      </c>
      <c r="E15" s="102">
        <f>'d-beta'!H18</f>
        <v>3.4217200000000001</v>
      </c>
      <c r="F15" s="102">
        <f>'d-beta'!J18</f>
        <v>12.042870000000001</v>
      </c>
      <c r="G15" s="102">
        <f>'d-beta'!K18</f>
        <v>11.438599999999999</v>
      </c>
      <c r="H15" s="102">
        <f>'d-beta'!L18</f>
        <v>12.27069</v>
      </c>
      <c r="I15" s="102">
        <f>'d-beta'!M18</f>
        <v>13.26336</v>
      </c>
      <c r="J15" s="102">
        <f>'d-beta'!N18</f>
        <v>13.227650000000001</v>
      </c>
      <c r="K15" s="102">
        <f>'d-beta'!P18</f>
        <v>12.201502404063577</v>
      </c>
      <c r="L15" s="102">
        <f>'d-beta'!Q18</f>
        <v>11.691508075882831</v>
      </c>
      <c r="M15" s="102">
        <f>'d-beta'!R18</f>
        <v>11.912409999999999</v>
      </c>
      <c r="N15" s="102">
        <f>'d-beta'!S18</f>
        <v>5.8744300000000003</v>
      </c>
      <c r="O15" s="102">
        <f>'d-beta'!T18</f>
        <v>12.416969361396534</v>
      </c>
      <c r="P15" s="102">
        <f>'d-beta'!U18</f>
        <v>11.421951739442727</v>
      </c>
      <c r="Q15" s="102">
        <f>'d-beta'!V18</f>
        <v>11.202087857682928</v>
      </c>
      <c r="R15" s="102">
        <f>'d-beta'!W18</f>
        <v>11.528853903703025</v>
      </c>
      <c r="S15" s="102"/>
      <c r="T15" s="102"/>
      <c r="U15" s="102"/>
      <c r="V15" s="102"/>
      <c r="W15" s="102"/>
      <c r="X15" s="102"/>
      <c r="Y15" s="102"/>
      <c r="Z15" s="106"/>
    </row>
    <row r="16" spans="1:26" x14ac:dyDescent="0.2">
      <c r="A16" s="103">
        <f>'d-beta'!A19</f>
        <v>28</v>
      </c>
      <c r="B16" s="102">
        <f>'d-beta'!E19</f>
        <v>12.23837</v>
      </c>
      <c r="C16" s="102">
        <f>'d-beta'!F19</f>
        <v>13.154865939178569</v>
      </c>
      <c r="D16" s="102">
        <f>'d-beta'!G19</f>
        <v>10.84727</v>
      </c>
      <c r="E16" s="102">
        <f>'d-beta'!H19</f>
        <v>3.3906399999999999</v>
      </c>
      <c r="F16" s="102">
        <f>'d-beta'!J19</f>
        <v>11.78562</v>
      </c>
      <c r="G16" s="102">
        <f>'d-beta'!K19</f>
        <v>11.197430000000001</v>
      </c>
      <c r="H16" s="102">
        <f>'d-beta'!L19</f>
        <v>12.006399999999999</v>
      </c>
      <c r="I16" s="102">
        <f>'d-beta'!M19</f>
        <v>12.96693</v>
      </c>
      <c r="J16" s="102">
        <f>'d-beta'!N19</f>
        <v>12.931889999999999</v>
      </c>
      <c r="K16" s="102">
        <f>'d-beta'!P19</f>
        <v>11.942296796752474</v>
      </c>
      <c r="L16" s="102">
        <f>'d-beta'!Q19</f>
        <v>11.447712270268477</v>
      </c>
      <c r="M16" s="102">
        <f>'d-beta'!R19</f>
        <v>11.657170000000001</v>
      </c>
      <c r="N16" s="102">
        <f>'d-beta'!S19</f>
        <v>5.7850200000000003</v>
      </c>
      <c r="O16" s="102">
        <f>'d-beta'!T19</f>
        <v>12.1522933009512</v>
      </c>
      <c r="P16" s="102">
        <f>'d-beta'!U19</f>
        <v>11.186639979181873</v>
      </c>
      <c r="Q16" s="102">
        <f>'d-beta'!V19</f>
        <v>10.97297583648179</v>
      </c>
      <c r="R16" s="102">
        <f>'d-beta'!W19</f>
        <v>11.29046573919122</v>
      </c>
      <c r="S16" s="110"/>
      <c r="T16" s="110"/>
      <c r="U16" s="110"/>
      <c r="V16" s="110"/>
      <c r="W16" s="110"/>
      <c r="X16" s="102"/>
      <c r="Y16" s="102"/>
      <c r="Z16" s="106"/>
    </row>
    <row r="17" spans="1:26" x14ac:dyDescent="0.2">
      <c r="A17" s="103">
        <f>'d-beta'!A20</f>
        <v>30</v>
      </c>
      <c r="B17" s="102">
        <f>'d-beta'!E20</f>
        <v>12.00243</v>
      </c>
      <c r="C17" s="102">
        <f>'d-beta'!F20</f>
        <v>12.876740340977983</v>
      </c>
      <c r="D17" s="102">
        <f>'d-beta'!G20</f>
        <v>10.63449</v>
      </c>
      <c r="E17" s="102">
        <f>'d-beta'!H20</f>
        <v>3.3602500000000002</v>
      </c>
      <c r="F17" s="102">
        <f>'d-beta'!J20</f>
        <v>11.53729</v>
      </c>
      <c r="G17" s="102">
        <f>'d-beta'!K20</f>
        <v>10.96458</v>
      </c>
      <c r="H17" s="102">
        <f>'d-beta'!L20</f>
        <v>11.75137</v>
      </c>
      <c r="I17" s="102">
        <f>'d-beta'!M20</f>
        <v>12.68107</v>
      </c>
      <c r="J17" s="102">
        <f>'d-beta'!N20</f>
        <v>12.64668</v>
      </c>
      <c r="K17" s="102">
        <f>'d-beta'!P20</f>
        <v>11.692035559759335</v>
      </c>
      <c r="L17" s="102">
        <f>'d-beta'!Q20</f>
        <v>11.212239785645256</v>
      </c>
      <c r="M17" s="102">
        <f>'d-beta'!R20</f>
        <v>11.410819999999999</v>
      </c>
      <c r="N17" s="102">
        <f>'d-beta'!S20</f>
        <v>5.6981799999999998</v>
      </c>
      <c r="O17" s="102">
        <f>'d-beta'!T20</f>
        <v>11.896745497686195</v>
      </c>
      <c r="P17" s="102">
        <f>'d-beta'!U20</f>
        <v>10.959296482739187</v>
      </c>
      <c r="Q17" s="102">
        <f>'d-beta'!V20</f>
        <v>10.751586963297461</v>
      </c>
      <c r="R17" s="102">
        <f>'d-beta'!W20</f>
        <v>11.060164411732458</v>
      </c>
      <c r="V17" s="102"/>
      <c r="W17" s="102"/>
      <c r="X17" s="102"/>
      <c r="Y17" s="102"/>
      <c r="Z17" s="106"/>
    </row>
    <row r="18" spans="1:26" x14ac:dyDescent="0.2">
      <c r="A18" s="103">
        <f>'d-beta'!A21</f>
        <v>32</v>
      </c>
      <c r="B18" s="102">
        <f>'d-beta'!E21</f>
        <v>11.77406</v>
      </c>
      <c r="C18" s="102">
        <f>'d-beta'!F21</f>
        <v>12.608378061074127</v>
      </c>
      <c r="D18" s="102">
        <f>'d-beta'!G21</f>
        <v>10.42863</v>
      </c>
      <c r="E18" s="102">
        <f>'d-beta'!H21</f>
        <v>3.3305199999999999</v>
      </c>
      <c r="F18" s="102">
        <f>'d-beta'!J21</f>
        <v>11.29749</v>
      </c>
      <c r="G18" s="102">
        <f>'d-beta'!K21</f>
        <v>10.73967</v>
      </c>
      <c r="H18" s="102">
        <f>'d-beta'!L21</f>
        <v>11.505179999999999</v>
      </c>
      <c r="I18" s="102">
        <f>'d-beta'!M21</f>
        <v>12.4053</v>
      </c>
      <c r="J18" s="102">
        <f>'d-beta'!N21</f>
        <v>12.37154</v>
      </c>
      <c r="K18" s="102">
        <f>'d-beta'!P21</f>
        <v>11.450316159139261</v>
      </c>
      <c r="L18" s="102">
        <f>'d-beta'!Q21</f>
        <v>10.984727263172671</v>
      </c>
      <c r="M18" s="102">
        <f>'d-beta'!R21</f>
        <v>11.17296</v>
      </c>
      <c r="N18" s="102">
        <f>'d-beta'!S21</f>
        <v>5.6138199999999996</v>
      </c>
      <c r="O18" s="102">
        <f>'d-beta'!T21</f>
        <v>11.649909578592256</v>
      </c>
      <c r="P18" s="102">
        <f>'d-beta'!U21</f>
        <v>10.73957812999463</v>
      </c>
      <c r="Q18" s="102">
        <f>'d-beta'!V21</f>
        <v>10.537595612534966</v>
      </c>
      <c r="R18" s="102">
        <f>'d-beta'!W21</f>
        <v>10.837603750784774</v>
      </c>
      <c r="V18" s="102"/>
      <c r="W18" s="102"/>
      <c r="X18" s="102"/>
      <c r="Y18" s="102"/>
      <c r="Z18" s="106"/>
    </row>
    <row r="19" spans="1:26" x14ac:dyDescent="0.2">
      <c r="A19" s="103">
        <f>'d-beta'!A22</f>
        <v>34</v>
      </c>
      <c r="B19" s="102">
        <f>'d-beta'!E22</f>
        <v>11.55294</v>
      </c>
      <c r="C19" s="102">
        <f>'d-beta'!F22</f>
        <v>12.34933351573908</v>
      </c>
      <c r="D19" s="102">
        <f>'d-beta'!G22</f>
        <v>10.229419999999999</v>
      </c>
      <c r="E19" s="102">
        <f>'d-beta'!H22</f>
        <v>3.3014399999999999</v>
      </c>
      <c r="F19" s="102">
        <f>'d-beta'!J22</f>
        <v>11.06582</v>
      </c>
      <c r="G19" s="102">
        <f>'d-beta'!K22</f>
        <v>10.522349999999999</v>
      </c>
      <c r="H19" s="102">
        <f>'d-beta'!L22</f>
        <v>11.267440000000001</v>
      </c>
      <c r="I19" s="102">
        <f>'d-beta'!M22</f>
        <v>12.13916</v>
      </c>
      <c r="J19" s="102">
        <f>'d-beta'!N22</f>
        <v>12.106009999999999</v>
      </c>
      <c r="K19" s="102">
        <f>'d-beta'!P22</f>
        <v>11.216752170504689</v>
      </c>
      <c r="L19" s="102">
        <f>'d-beta'!Q22</f>
        <v>10.764814715361201</v>
      </c>
      <c r="M19" s="102">
        <f>'d-beta'!R22</f>
        <v>10.943210000000001</v>
      </c>
      <c r="N19" s="102">
        <f>'d-beta'!S22</f>
        <v>5.5318399999999999</v>
      </c>
      <c r="O19" s="102">
        <f>'d-beta'!T22</f>
        <v>11.411419023051714</v>
      </c>
      <c r="P19" s="102">
        <f>'d-beta'!U22</f>
        <v>10.527142191995438</v>
      </c>
      <c r="Q19" s="102">
        <f>'d-beta'!V22</f>
        <v>10.330671858177279</v>
      </c>
      <c r="R19" s="102">
        <f>'d-beta'!W22</f>
        <v>10.622441298781938</v>
      </c>
      <c r="V19" s="102"/>
      <c r="W19" s="102"/>
      <c r="X19" s="102"/>
      <c r="Y19" s="102"/>
      <c r="Z19" s="106"/>
    </row>
    <row r="20" spans="1:26" x14ac:dyDescent="0.2">
      <c r="A20" s="103">
        <f>'d-beta'!A23</f>
        <v>36</v>
      </c>
      <c r="B20" s="102">
        <f>'d-beta'!E23</f>
        <v>11.338760000000001</v>
      </c>
      <c r="C20" s="102">
        <f>'d-beta'!F23</f>
        <v>12.099177849192397</v>
      </c>
      <c r="D20" s="102">
        <f>'d-beta'!G23</f>
        <v>10.03656</v>
      </c>
      <c r="E20" s="102">
        <f>'d-beta'!H23</f>
        <v>3.27298</v>
      </c>
      <c r="F20" s="102">
        <f>'d-beta'!J23</f>
        <v>10.841939999999999</v>
      </c>
      <c r="G20" s="102">
        <f>'d-beta'!K23</f>
        <v>10.312290000000001</v>
      </c>
      <c r="H20" s="102">
        <f>'d-beta'!L23</f>
        <v>11.03777</v>
      </c>
      <c r="I20" s="102">
        <f>'d-beta'!M23</f>
        <v>11.88222</v>
      </c>
      <c r="J20" s="102">
        <f>'d-beta'!N23</f>
        <v>11.84966</v>
      </c>
      <c r="K20" s="102">
        <f>'d-beta'!P23</f>
        <v>10.991000846257579</v>
      </c>
      <c r="L20" s="102">
        <f>'d-beta'!Q23</f>
        <v>10.552182149804061</v>
      </c>
      <c r="M20" s="102">
        <f>'d-beta'!R23</f>
        <v>10.721220000000001</v>
      </c>
      <c r="N20" s="102">
        <f>'d-beta'!S23</f>
        <v>5.45214</v>
      </c>
      <c r="O20" s="102">
        <f>'d-beta'!T23</f>
        <v>11.180890847955988</v>
      </c>
      <c r="P20" s="102">
        <f>'d-beta'!U23</f>
        <v>10.321685556607104</v>
      </c>
      <c r="Q20" s="102">
        <f>'d-beta'!V23</f>
        <v>10.130519640448028</v>
      </c>
      <c r="R20" s="102">
        <f>'d-beta'!W23</f>
        <v>10.414361343998156</v>
      </c>
    </row>
    <row r="21" spans="1:26" x14ac:dyDescent="0.2">
      <c r="A21" s="103">
        <f>'d-beta'!A24</f>
        <v>38</v>
      </c>
      <c r="B21" s="102">
        <f>'d-beta'!E24</f>
        <v>11.13125</v>
      </c>
      <c r="C21" s="102">
        <f>'d-beta'!F24</f>
        <v>11.857530681404935</v>
      </c>
      <c r="D21" s="102">
        <f>'d-beta'!G24</f>
        <v>9.8497900000000005</v>
      </c>
      <c r="E21" s="102">
        <f>'d-beta'!H24</f>
        <v>3.2451400000000001</v>
      </c>
      <c r="F21" s="102">
        <f>'d-beta'!J24</f>
        <v>10.625500000000001</v>
      </c>
      <c r="G21" s="102">
        <f>'d-beta'!K24</f>
        <v>10.10918</v>
      </c>
      <c r="H21" s="102">
        <f>'d-beta'!L24</f>
        <v>10.81582</v>
      </c>
      <c r="I21" s="102">
        <f>'d-beta'!M24</f>
        <v>11.634069999999999</v>
      </c>
      <c r="J21" s="102">
        <f>'d-beta'!N24</f>
        <v>11.602080000000001</v>
      </c>
      <c r="K21" s="102">
        <f>'d-beta'!P24</f>
        <v>10.772719044850978</v>
      </c>
      <c r="L21" s="102">
        <f>'d-beta'!Q24</f>
        <v>10.34651287785697</v>
      </c>
      <c r="M21" s="102">
        <f>'d-beta'!R24</f>
        <v>10.506640000000001</v>
      </c>
      <c r="N21" s="102">
        <f>'d-beta'!S24</f>
        <v>5.3746499999999999</v>
      </c>
      <c r="O21" s="102">
        <f>'d-beta'!T24</f>
        <v>10.957991922370073</v>
      </c>
      <c r="P21" s="102">
        <f>'d-beta'!U24</f>
        <v>10.122898953316874</v>
      </c>
      <c r="Q21" s="102">
        <f>'d-beta'!V24</f>
        <v>9.9368460416593667</v>
      </c>
      <c r="R21" s="102">
        <f>'d-beta'!W24</f>
        <v>10.213053808313774</v>
      </c>
    </row>
    <row r="22" spans="1:26" x14ac:dyDescent="0.2">
      <c r="A22" s="103">
        <f>'d-beta'!A25</f>
        <v>40</v>
      </c>
      <c r="B22" s="102">
        <f>'d-beta'!E25</f>
        <v>10.930120000000001</v>
      </c>
      <c r="C22" s="102">
        <f>'d-beta'!F25</f>
        <v>11.623995804937891</v>
      </c>
      <c r="D22" s="102">
        <f>'d-beta'!G25</f>
        <v>9.6688700000000001</v>
      </c>
      <c r="E22" s="102">
        <f>'d-beta'!H25</f>
        <v>3.21787</v>
      </c>
      <c r="F22" s="102">
        <f>'d-beta'!J25</f>
        <v>10.41619</v>
      </c>
      <c r="G22" s="102">
        <f>'d-beta'!K25</f>
        <v>9.9127200000000002</v>
      </c>
      <c r="H22" s="102">
        <f>'d-beta'!L25</f>
        <v>10.60125</v>
      </c>
      <c r="I22" s="102">
        <f>'d-beta'!M25</f>
        <v>11.39433</v>
      </c>
      <c r="J22" s="102">
        <f>'d-beta'!N25</f>
        <v>11.362869999999999</v>
      </c>
      <c r="K22" s="102">
        <f>'d-beta'!P25</f>
        <v>10.561577284637599</v>
      </c>
      <c r="L22" s="102">
        <f>'d-beta'!Q25</f>
        <v>10.147510264803875</v>
      </c>
      <c r="M22" s="102">
        <f>'d-beta'!R25</f>
        <v>10.299160000000001</v>
      </c>
      <c r="N22" s="102">
        <f>'d-beta'!S25</f>
        <v>5.2992900000000001</v>
      </c>
      <c r="O22" s="102">
        <f>'d-beta'!T25</f>
        <v>10.742399116144542</v>
      </c>
      <c r="P22" s="102">
        <f>'d-beta'!U25</f>
        <v>9.9305125390439954</v>
      </c>
      <c r="Q22" s="102">
        <f>'d-beta'!V25</f>
        <v>9.7493784211017935</v>
      </c>
      <c r="R22" s="102">
        <f>'d-beta'!W25</f>
        <v>10.018236617241014</v>
      </c>
    </row>
    <row r="23" spans="1:26" x14ac:dyDescent="0.2">
      <c r="A23" s="103">
        <f>'d-beta'!A26</f>
        <v>42</v>
      </c>
      <c r="B23" s="102">
        <f>'d-beta'!E26</f>
        <v>10.73512</v>
      </c>
      <c r="C23" s="102">
        <f>'d-beta'!F26</f>
        <v>11.39822491995427</v>
      </c>
      <c r="D23" s="102">
        <f>'d-beta'!G26</f>
        <v>9.4935500000000008</v>
      </c>
      <c r="E23" s="102">
        <f>'d-beta'!H26</f>
        <v>3.1911800000000001</v>
      </c>
      <c r="F23" s="102">
        <f>'d-beta'!J26</f>
        <v>10.213699999999999</v>
      </c>
      <c r="G23" s="102">
        <f>'d-beta'!K26</f>
        <v>9.7226199999999992</v>
      </c>
      <c r="H23" s="102">
        <f>'d-beta'!L26</f>
        <v>10.393739999999999</v>
      </c>
      <c r="I23" s="102">
        <f>'d-beta'!M26</f>
        <v>11.162610000000001</v>
      </c>
      <c r="J23" s="102">
        <f>'d-beta'!N26</f>
        <v>11.131690000000001</v>
      </c>
      <c r="K23" s="102">
        <f>'d-beta'!P26</f>
        <v>10.357285907757232</v>
      </c>
      <c r="L23" s="102">
        <f>'d-beta'!Q26</f>
        <v>9.9548942870354438</v>
      </c>
      <c r="M23" s="102">
        <f>'d-beta'!R26</f>
        <v>10.098470000000001</v>
      </c>
      <c r="N23" s="102">
        <f>'d-beta'!S26</f>
        <v>5.2259599999999997</v>
      </c>
      <c r="O23" s="102">
        <f>'d-beta'!T26</f>
        <v>10.533785912143674</v>
      </c>
      <c r="P23" s="102">
        <f>'d-beta'!U26</f>
        <v>9.7442499287731206</v>
      </c>
      <c r="Q23" s="102">
        <f>'d-beta'!V26</f>
        <v>9.5678602051532238</v>
      </c>
      <c r="R23" s="102">
        <f>'d-beta'!W26</f>
        <v>9.8296432235506934</v>
      </c>
    </row>
    <row r="24" spans="1:26" x14ac:dyDescent="0.2">
      <c r="A24" s="103">
        <f>'d-beta'!A27</f>
        <v>44</v>
      </c>
      <c r="B24" s="102">
        <f>'d-beta'!E27</f>
        <v>10.546010000000001</v>
      </c>
      <c r="C24" s="102">
        <f>'d-beta'!F27</f>
        <v>11.179885328752327</v>
      </c>
      <c r="D24" s="102">
        <f>'d-beta'!G27</f>
        <v>9.3236100000000004</v>
      </c>
      <c r="E24" s="102">
        <f>'d-beta'!H27</f>
        <v>3.1650499999999999</v>
      </c>
      <c r="F24" s="102">
        <f>'d-beta'!J27</f>
        <v>10.01774</v>
      </c>
      <c r="G24" s="102">
        <f>'d-beta'!K27</f>
        <v>9.5386199999999999</v>
      </c>
      <c r="H24" s="102">
        <f>'d-beta'!L27</f>
        <v>10.19299</v>
      </c>
      <c r="I24" s="102">
        <f>'d-beta'!M27</f>
        <v>10.93859</v>
      </c>
      <c r="J24" s="102">
        <f>'d-beta'!N27</f>
        <v>10.90818</v>
      </c>
      <c r="K24" s="102">
        <f>'d-beta'!P27</f>
        <v>10.15954869404397</v>
      </c>
      <c r="L24" s="102">
        <f>'d-beta'!Q27</f>
        <v>9.7683983098729943</v>
      </c>
      <c r="M24" s="102">
        <f>'d-beta'!R27</f>
        <v>9.90428</v>
      </c>
      <c r="N24" s="102">
        <f>'d-beta'!S27</f>
        <v>5.1546099999999999</v>
      </c>
      <c r="O24" s="102">
        <f>'d-beta'!T27</f>
        <v>10.331875956502458</v>
      </c>
      <c r="P24" s="102">
        <f>'d-beta'!U27</f>
        <v>9.5638616584927654</v>
      </c>
      <c r="Q24" s="102">
        <f>'d-beta'!V27</f>
        <v>9.3920420342251703</v>
      </c>
      <c r="R24" s="102">
        <f>'d-beta'!W27</f>
        <v>9.647004200578376</v>
      </c>
    </row>
    <row r="25" spans="1:26" x14ac:dyDescent="0.2">
      <c r="A25" s="103">
        <f>'d-beta'!A28</f>
        <v>46</v>
      </c>
      <c r="B25" s="102">
        <f>'d-beta'!E28</f>
        <v>10.36256</v>
      </c>
      <c r="C25" s="102">
        <f>'d-beta'!F28</f>
        <v>10.968659692687391</v>
      </c>
      <c r="D25" s="102">
        <f>'d-beta'!G28</f>
        <v>9.15883</v>
      </c>
      <c r="E25" s="102">
        <f>'d-beta'!H28</f>
        <v>3.1394500000000001</v>
      </c>
      <c r="F25" s="102">
        <f>'d-beta'!J28</f>
        <v>9.8280399999999997</v>
      </c>
      <c r="G25" s="102">
        <f>'d-beta'!K28</f>
        <v>9.3604599999999998</v>
      </c>
      <c r="H25" s="102">
        <f>'d-beta'!L28</f>
        <v>9.9987200000000005</v>
      </c>
      <c r="I25" s="102">
        <f>'d-beta'!M28</f>
        <v>10.721920000000001</v>
      </c>
      <c r="J25" s="102">
        <f>'d-beta'!N28</f>
        <v>10.692</v>
      </c>
      <c r="K25" s="102">
        <f>'d-beta'!P28</f>
        <v>9.9680923144497768</v>
      </c>
      <c r="L25" s="102">
        <f>'d-beta'!Q28</f>
        <v>9.587765622422749</v>
      </c>
      <c r="M25" s="102">
        <f>'d-beta'!R28</f>
        <v>9.7163199999999996</v>
      </c>
      <c r="N25" s="102">
        <f>'d-beta'!S28</f>
        <v>5.0851600000000001</v>
      </c>
      <c r="O25" s="102">
        <f>'d-beta'!T28</f>
        <v>10.136375967981399</v>
      </c>
      <c r="P25" s="102">
        <f>'d-beta'!U28</f>
        <v>9.3891011563084543</v>
      </c>
      <c r="Q25" s="102">
        <f>'d-beta'!V28</f>
        <v>9.2216907216447535</v>
      </c>
      <c r="R25" s="102">
        <f>'d-beta'!W28</f>
        <v>9.4700768232733292</v>
      </c>
    </row>
    <row r="26" spans="1:26" x14ac:dyDescent="0.2">
      <c r="A26" s="103">
        <f>'d-beta'!A29</f>
        <v>48</v>
      </c>
      <c r="B26" s="102">
        <f>'d-beta'!E29</f>
        <v>10.184530000000001</v>
      </c>
      <c r="C26" s="102">
        <f>'d-beta'!F29</f>
        <v>10.764224648433302</v>
      </c>
      <c r="D26" s="102">
        <f>'d-beta'!G29</f>
        <v>8.9990100000000002</v>
      </c>
      <c r="E26" s="102">
        <f>'d-beta'!H29</f>
        <v>3.1143700000000001</v>
      </c>
      <c r="F26" s="102">
        <f>'d-beta'!J29</f>
        <v>9.6443399999999997</v>
      </c>
      <c r="G26" s="102">
        <f>'d-beta'!K29</f>
        <v>9.1879000000000008</v>
      </c>
      <c r="H26" s="102">
        <f>'d-beta'!L29</f>
        <v>9.8106500000000008</v>
      </c>
      <c r="I26" s="102">
        <f>'d-beta'!M29</f>
        <v>10.51229</v>
      </c>
      <c r="J26" s="102">
        <f>'d-beta'!N29</f>
        <v>10.482860000000001</v>
      </c>
      <c r="K26" s="102">
        <f>'d-beta'!P29</f>
        <v>9.7826640351510168</v>
      </c>
      <c r="L26" s="102">
        <f>'d-beta'!Q29</f>
        <v>9.4127629337917256</v>
      </c>
      <c r="M26" s="102">
        <f>'d-beta'!R29</f>
        <v>9.5343199999999992</v>
      </c>
      <c r="N26" s="102">
        <f>'d-beta'!S29</f>
        <v>5.0175299999999998</v>
      </c>
      <c r="O26" s="102">
        <f>'d-beta'!T29</f>
        <v>9.9470295921449878</v>
      </c>
      <c r="P26" s="102">
        <f>'d-beta'!U29</f>
        <v>9.2197422246503749</v>
      </c>
      <c r="Q26" s="102">
        <f>'d-beta'!V29</f>
        <v>9.0565832991335249</v>
      </c>
      <c r="R26" s="102">
        <f>'d-beta'!W29</f>
        <v>9.2986280410796116</v>
      </c>
    </row>
    <row r="27" spans="1:26" x14ac:dyDescent="0.2">
      <c r="A27" s="103">
        <f>'d-beta'!A30</f>
        <v>50</v>
      </c>
      <c r="B27" s="102">
        <f>'d-beta'!E30</f>
        <v>10.01172</v>
      </c>
      <c r="C27" s="102">
        <f>'d-beta'!F30</f>
        <v>10.566303485308115</v>
      </c>
      <c r="D27" s="102">
        <f>'d-beta'!G30</f>
        <v>8.8439399999999999</v>
      </c>
      <c r="E27" s="102">
        <f>'d-beta'!H30</f>
        <v>3.0897999999999999</v>
      </c>
      <c r="F27" s="102">
        <f>'d-beta'!J30</f>
        <v>9.4663900000000005</v>
      </c>
      <c r="G27" s="102">
        <f>'d-beta'!K30</f>
        <v>9.0207099999999993</v>
      </c>
      <c r="H27" s="102">
        <f>'d-beta'!L30</f>
        <v>9.6285299999999996</v>
      </c>
      <c r="I27" s="102">
        <f>'d-beta'!M30</f>
        <v>10.309419999999999</v>
      </c>
      <c r="J27" s="102">
        <f>'d-beta'!N30</f>
        <v>10.28044</v>
      </c>
      <c r="K27" s="102">
        <f>'d-beta'!P30</f>
        <v>9.603003992650919</v>
      </c>
      <c r="L27" s="102">
        <f>'d-beta'!Q30</f>
        <v>9.2431535414307113</v>
      </c>
      <c r="M27" s="102">
        <f>'d-beta'!R30</f>
        <v>9.3580500000000004</v>
      </c>
      <c r="N27" s="102">
        <f>'d-beta'!S30</f>
        <v>4.9516799999999996</v>
      </c>
      <c r="O27" s="102">
        <f>'d-beta'!T30</f>
        <v>9.7635800216851116</v>
      </c>
      <c r="P27" s="102">
        <f>'d-beta'!U30</f>
        <v>9.0555684776673377</v>
      </c>
      <c r="Q27" s="102">
        <f>'d-beta'!V30</f>
        <v>8.8965102720826312</v>
      </c>
      <c r="R27" s="102">
        <f>'d-beta'!W30</f>
        <v>9.1324383836011318</v>
      </c>
      <c r="T27" s="107"/>
      <c r="U27" s="107"/>
      <c r="V27" s="107"/>
      <c r="W27" s="107"/>
      <c r="X27" s="107"/>
      <c r="Y27" s="107"/>
      <c r="Z27" s="107"/>
    </row>
    <row r="28" spans="1:26" x14ac:dyDescent="0.2">
      <c r="A28" s="103">
        <f>'d-beta'!A31</f>
        <v>52</v>
      </c>
      <c r="B28" s="102">
        <f>'d-beta'!E31</f>
        <v>9.8439200000000007</v>
      </c>
      <c r="C28" s="102">
        <f>'d-beta'!F31</f>
        <v>10.374612976421592</v>
      </c>
      <c r="D28" s="102">
        <f>'d-beta'!G31</f>
        <v>8.6934500000000003</v>
      </c>
      <c r="E28" s="102">
        <f>'d-beta'!H31</f>
        <v>3.0657299999999998</v>
      </c>
      <c r="F28" s="102">
        <f>'d-beta'!J31</f>
        <v>9.2939600000000002</v>
      </c>
      <c r="G28" s="102">
        <f>'d-beta'!K31</f>
        <v>8.8586799999999997</v>
      </c>
      <c r="H28" s="102">
        <f>'d-beta'!L31</f>
        <v>9.4520999999999997</v>
      </c>
      <c r="I28" s="102">
        <f>'d-beta'!M31</f>
        <v>10.113009999999999</v>
      </c>
      <c r="J28" s="102">
        <f>'d-beta'!N31</f>
        <v>10.084490000000001</v>
      </c>
      <c r="K28" s="102">
        <f>'d-beta'!P31</f>
        <v>9.4288890636596303</v>
      </c>
      <c r="L28" s="102">
        <f>'d-beta'!Q31</f>
        <v>9.0787241379769306</v>
      </c>
      <c r="M28" s="102">
        <f>'d-beta'!R31</f>
        <v>9.1872699999999998</v>
      </c>
      <c r="N28" s="102">
        <f>'d-beta'!S31</f>
        <v>4.8875200000000003</v>
      </c>
      <c r="O28" s="102">
        <f>'d-beta'!T31</f>
        <v>9.5857944362600502</v>
      </c>
      <c r="P28" s="102">
        <f>'d-beta'!U31</f>
        <v>8.8963666199310332</v>
      </c>
      <c r="Q28" s="102">
        <f>'d-beta'!V31</f>
        <v>8.7412716536658213</v>
      </c>
      <c r="R28" s="102">
        <f>'d-beta'!W31</f>
        <v>8.9713048066631167</v>
      </c>
    </row>
    <row r="29" spans="1:26" x14ac:dyDescent="0.2">
      <c r="A29" s="103">
        <f>'d-beta'!A32</f>
        <v>54</v>
      </c>
      <c r="B29" s="102">
        <f>'d-beta'!E32</f>
        <v>9.6809499999999993</v>
      </c>
      <c r="C29" s="102">
        <f>'d-beta'!F32</f>
        <v>10.188905388035964</v>
      </c>
      <c r="D29" s="102">
        <f>'d-beta'!G32</f>
        <v>8.5473599999999994</v>
      </c>
      <c r="E29" s="102">
        <f>'d-beta'!H32</f>
        <v>3.0421299999999998</v>
      </c>
      <c r="F29" s="102">
        <f>'d-beta'!J32</f>
        <v>9.1268200000000004</v>
      </c>
      <c r="G29" s="102">
        <f>'d-beta'!K32</f>
        <v>8.7015899999999995</v>
      </c>
      <c r="H29" s="102">
        <f>'d-beta'!L32</f>
        <v>9.2811500000000002</v>
      </c>
      <c r="I29" s="102">
        <f>'d-beta'!M32</f>
        <v>9.9228000000000005</v>
      </c>
      <c r="J29" s="102">
        <f>'d-beta'!N32</f>
        <v>9.8947099999999999</v>
      </c>
      <c r="K29" s="102">
        <f>'d-beta'!P32</f>
        <v>9.2600963097391844</v>
      </c>
      <c r="L29" s="102">
        <f>'d-beta'!Q32</f>
        <v>8.919268066397418</v>
      </c>
      <c r="M29" s="102">
        <f>'d-beta'!R32</f>
        <v>9.0217600000000004</v>
      </c>
      <c r="N29" s="102">
        <f>'d-beta'!S32</f>
        <v>4.8250099999999998</v>
      </c>
      <c r="O29" s="102">
        <f>'d-beta'!T32</f>
        <v>9.413436179886661</v>
      </c>
      <c r="P29" s="102">
        <f>'d-beta'!U32</f>
        <v>8.7419437221279548</v>
      </c>
      <c r="Q29" s="102">
        <f>'d-beta'!V32</f>
        <v>8.5906711008746779</v>
      </c>
      <c r="R29" s="102">
        <f>'d-beta'!W32</f>
        <v>8.8150111314913158</v>
      </c>
    </row>
    <row r="30" spans="1:26" x14ac:dyDescent="0.2">
      <c r="A30" s="103">
        <f>'d-beta'!A33</f>
        <v>56</v>
      </c>
      <c r="B30" s="102">
        <f>'d-beta'!E33</f>
        <v>9.5226299999999995</v>
      </c>
      <c r="C30" s="102">
        <f>'d-beta'!F33</f>
        <v>10.008936571196445</v>
      </c>
      <c r="D30" s="102">
        <f>'d-beta'!G33</f>
        <v>8.4054900000000004</v>
      </c>
      <c r="E30" s="102">
        <f>'d-beta'!H33</f>
        <v>3.0189900000000001</v>
      </c>
      <c r="F30" s="102">
        <f>'d-beta'!J33</f>
        <v>8.9647699999999997</v>
      </c>
      <c r="G30" s="102">
        <f>'d-beta'!K33</f>
        <v>8.5492500000000007</v>
      </c>
      <c r="H30" s="102">
        <f>'d-beta'!L33</f>
        <v>9.1154399999999995</v>
      </c>
      <c r="I30" s="102">
        <f>'d-beta'!M33</f>
        <v>9.7385300000000008</v>
      </c>
      <c r="J30" s="102">
        <f>'d-beta'!N33</f>
        <v>9.7108699999999999</v>
      </c>
      <c r="K30" s="102">
        <f>'d-beta'!P33</f>
        <v>9.0964056806915305</v>
      </c>
      <c r="L30" s="102">
        <f>'d-beta'!Q33</f>
        <v>8.7645886323776061</v>
      </c>
      <c r="M30" s="102">
        <f>'d-beta'!R33</f>
        <v>8.8612900000000003</v>
      </c>
      <c r="N30" s="102">
        <f>'d-beta'!S33</f>
        <v>4.7640900000000004</v>
      </c>
      <c r="O30" s="102">
        <f>'d-beta'!T33</f>
        <v>9.2463019878046016</v>
      </c>
      <c r="P30" s="102">
        <f>'d-beta'!U33</f>
        <v>8.5921133961156855</v>
      </c>
      <c r="Q30" s="102">
        <f>'d-beta'!V33</f>
        <v>8.444535867800532</v>
      </c>
      <c r="R30" s="102">
        <f>'d-beta'!W33</f>
        <v>8.6633743139102535</v>
      </c>
    </row>
    <row r="31" spans="1:26" x14ac:dyDescent="0.2">
      <c r="A31" s="103">
        <f>'d-beta'!A34</f>
        <v>58</v>
      </c>
      <c r="B31" s="102">
        <f>'d-beta'!E34</f>
        <v>9.3687699999999996</v>
      </c>
      <c r="C31" s="102">
        <f>'d-beta'!F34</f>
        <v>9.8344553112496076</v>
      </c>
      <c r="D31" s="102">
        <f>'d-beta'!G34</f>
        <v>8.26769</v>
      </c>
      <c r="E31" s="102">
        <f>'d-beta'!H34</f>
        <v>2.9963099999999998</v>
      </c>
      <c r="F31" s="102">
        <f>'d-beta'!J34</f>
        <v>8.8075899999999994</v>
      </c>
      <c r="G31" s="102">
        <f>'d-beta'!K34</f>
        <v>8.4014799999999994</v>
      </c>
      <c r="H31" s="102">
        <f>'d-beta'!L34</f>
        <v>8.9547699999999999</v>
      </c>
      <c r="I31" s="102">
        <f>'d-beta'!M34</f>
        <v>9.5599699999999999</v>
      </c>
      <c r="J31" s="102">
        <f>'d-beta'!N34</f>
        <v>9.5327199999999994</v>
      </c>
      <c r="K31" s="102">
        <f>'d-beta'!P34</f>
        <v>8.9376244494611488</v>
      </c>
      <c r="L31" s="102">
        <f>'d-beta'!Q34</f>
        <v>8.6145058497667488</v>
      </c>
      <c r="M31" s="102">
        <f>'d-beta'!R34</f>
        <v>8.7056799999999992</v>
      </c>
      <c r="N31" s="102">
        <f>'d-beta'!S34</f>
        <v>4.7046999999999999</v>
      </c>
      <c r="O31" s="102">
        <f>'d-beta'!T34</f>
        <v>9.0841719738363196</v>
      </c>
      <c r="P31" s="102">
        <f>'d-beta'!U34</f>
        <v>8.4466956269163109</v>
      </c>
      <c r="Q31" s="102">
        <f>'d-beta'!V34</f>
        <v>8.3026858368543746</v>
      </c>
      <c r="R31" s="102">
        <f>'d-beta'!W34</f>
        <v>8.5162112627733286</v>
      </c>
    </row>
    <row r="32" spans="1:26" x14ac:dyDescent="0.2">
      <c r="A32" s="103">
        <f>'d-beta'!A35</f>
        <v>60</v>
      </c>
      <c r="B32" s="102">
        <f>'d-beta'!E35</f>
        <v>9.2192100000000003</v>
      </c>
      <c r="C32" s="102">
        <f>'d-beta'!F35</f>
        <v>9.6652451774344339</v>
      </c>
      <c r="D32" s="102">
        <f>'d-beta'!G35</f>
        <v>8.1338100000000004</v>
      </c>
      <c r="E32" s="102">
        <f>'d-beta'!H35</f>
        <v>2.9740700000000002</v>
      </c>
      <c r="F32" s="102">
        <f>'d-beta'!J35</f>
        <v>8.6551100000000005</v>
      </c>
      <c r="G32" s="102">
        <f>'d-beta'!K35</f>
        <v>8.2580899999999993</v>
      </c>
      <c r="H32" s="102">
        <f>'d-beta'!L35</f>
        <v>8.79894</v>
      </c>
      <c r="I32" s="102">
        <f>'d-beta'!M35</f>
        <v>9.3868899999999993</v>
      </c>
      <c r="J32" s="102">
        <f>'d-beta'!N35</f>
        <v>9.3600399999999997</v>
      </c>
      <c r="K32" s="102">
        <f>'d-beta'!P35</f>
        <v>8.7835490989699494</v>
      </c>
      <c r="L32" s="102">
        <f>'d-beta'!Q35</f>
        <v>8.4688263969986561</v>
      </c>
      <c r="M32" s="102">
        <f>'d-beta'!R35</f>
        <v>8.5547299999999993</v>
      </c>
      <c r="N32" s="102">
        <f>'d-beta'!S35</f>
        <v>4.6467900000000002</v>
      </c>
      <c r="O32" s="102">
        <f>'d-beta'!T35</f>
        <v>8.9268596395413766</v>
      </c>
      <c r="P32" s="102">
        <f>'d-beta'!U35</f>
        <v>8.3055174757196557</v>
      </c>
      <c r="Q32" s="102">
        <f>'d-beta'!V35</f>
        <v>8.1649547527154187</v>
      </c>
      <c r="R32" s="102">
        <f>'d-beta'!W35</f>
        <v>8.3733523043626494</v>
      </c>
    </row>
    <row r="33" spans="1:18" x14ac:dyDescent="0.2">
      <c r="A33" s="103">
        <f>'d-beta'!A36</f>
        <v>62</v>
      </c>
      <c r="B33" s="102">
        <f>'d-beta'!E36</f>
        <v>9.0737900000000007</v>
      </c>
      <c r="C33" s="102">
        <f>'d-beta'!F36</f>
        <v>9.5010927637721103</v>
      </c>
      <c r="D33" s="102">
        <f>'d-beta'!G36</f>
        <v>8.0037000000000003</v>
      </c>
      <c r="E33" s="102">
        <f>'d-beta'!H36</f>
        <v>2.9522599999999999</v>
      </c>
      <c r="F33" s="102">
        <f>'d-beta'!J36</f>
        <v>8.5071399999999997</v>
      </c>
      <c r="G33" s="102">
        <f>'d-beta'!K36</f>
        <v>8.1189099999999996</v>
      </c>
      <c r="H33" s="102">
        <f>'d-beta'!L36</f>
        <v>8.6477599999999999</v>
      </c>
      <c r="I33" s="102">
        <f>'d-beta'!M36</f>
        <v>9.2190600000000007</v>
      </c>
      <c r="J33" s="102">
        <f>'d-beta'!N36</f>
        <v>9.1926000000000005</v>
      </c>
      <c r="K33" s="102">
        <f>'d-beta'!P36</f>
        <v>8.6340101768590998</v>
      </c>
      <c r="L33" s="102">
        <f>'d-beta'!Q36</f>
        <v>8.3273869152789519</v>
      </c>
      <c r="M33" s="102">
        <f>'d-beta'!R36</f>
        <v>8.4082600000000003</v>
      </c>
      <c r="N33" s="102">
        <f>'d-beta'!S36</f>
        <v>4.5903099999999997</v>
      </c>
      <c r="O33" s="102">
        <f>'d-beta'!T36</f>
        <v>8.7741783403716287</v>
      </c>
      <c r="P33" s="102">
        <f>'d-beta'!U36</f>
        <v>8.1684191032363298</v>
      </c>
      <c r="Q33" s="102">
        <f>'d-beta'!V36</f>
        <v>8.0311893890517432</v>
      </c>
      <c r="R33" s="102">
        <f>'d-beta'!W36</f>
        <v>8.2346278887855995</v>
      </c>
    </row>
    <row r="34" spans="1:18" x14ac:dyDescent="0.2">
      <c r="A34" s="103">
        <f>'d-beta'!A37</f>
        <v>64</v>
      </c>
      <c r="B34" s="102">
        <f>'d-beta'!E37</f>
        <v>8.9323599999999992</v>
      </c>
      <c r="C34" s="102">
        <f>'d-beta'!F37</f>
        <v>9.3417980084264354</v>
      </c>
      <c r="D34" s="102">
        <f>'d-beta'!G37</f>
        <v>7.8772099999999998</v>
      </c>
      <c r="E34" s="102">
        <f>'d-beta'!H37</f>
        <v>2.93086</v>
      </c>
      <c r="F34" s="102">
        <f>'d-beta'!J37</f>
        <v>8.3635000000000002</v>
      </c>
      <c r="G34" s="102">
        <f>'d-beta'!K37</f>
        <v>7.9837800000000003</v>
      </c>
      <c r="H34" s="102">
        <f>'d-beta'!L37</f>
        <v>8.5010300000000001</v>
      </c>
      <c r="I34" s="102">
        <f>'d-beta'!M37</f>
        <v>9.0562799999999992</v>
      </c>
      <c r="J34" s="102">
        <f>'d-beta'!N37</f>
        <v>9.0302000000000007</v>
      </c>
      <c r="K34" s="102">
        <f>'d-beta'!P37</f>
        <v>8.4888241635367958</v>
      </c>
      <c r="L34" s="102">
        <f>'d-beta'!Q37</f>
        <v>8.1900274266482818</v>
      </c>
      <c r="M34" s="102">
        <f>'d-beta'!R37</f>
        <v>8.2660999999999998</v>
      </c>
      <c r="N34" s="102">
        <f>'d-beta'!S37</f>
        <v>4.5352199999999998</v>
      </c>
      <c r="O34" s="102">
        <f>'d-beta'!T37</f>
        <v>8.6259451002562972</v>
      </c>
      <c r="P34" s="102">
        <f>'d-beta'!U37</f>
        <v>8.0352439458445755</v>
      </c>
      <c r="Q34" s="102">
        <f>'d-beta'!V37</f>
        <v>7.9012433590529536</v>
      </c>
      <c r="R34" s="102">
        <f>'d-beta'!W37</f>
        <v>8.0998847971348464</v>
      </c>
    </row>
    <row r="35" spans="1:18" x14ac:dyDescent="0.2">
      <c r="A35" s="103">
        <f>'d-beta'!A38</f>
        <v>66</v>
      </c>
      <c r="B35" s="102">
        <f>'d-beta'!E38</f>
        <v>8.7947799999999994</v>
      </c>
      <c r="C35" s="102">
        <f>'d-beta'!F38</f>
        <v>9.187173997057041</v>
      </c>
      <c r="D35" s="102">
        <f>'d-beta'!G38</f>
        <v>7.7542200000000001</v>
      </c>
      <c r="E35" s="102">
        <f>'d-beta'!H38</f>
        <v>2.9098700000000002</v>
      </c>
      <c r="F35" s="102">
        <f>'d-beta'!J38</f>
        <v>8.2240199999999994</v>
      </c>
      <c r="G35" s="102">
        <f>'d-beta'!K38</f>
        <v>7.8525499999999999</v>
      </c>
      <c r="H35" s="102">
        <f>'d-beta'!L38</f>
        <v>8.3586100000000005</v>
      </c>
      <c r="I35" s="102">
        <f>'d-beta'!M38</f>
        <v>8.8983500000000006</v>
      </c>
      <c r="J35" s="102">
        <f>'d-beta'!N38</f>
        <v>8.8726400000000005</v>
      </c>
      <c r="K35" s="102">
        <f>'d-beta'!P38</f>
        <v>8.3478316014518139</v>
      </c>
      <c r="L35" s="102">
        <f>'d-beta'!Q38</f>
        <v>8.0565945948276418</v>
      </c>
      <c r="M35" s="102">
        <f>'d-beta'!R38</f>
        <v>8.1280699999999992</v>
      </c>
      <c r="N35" s="102">
        <f>'d-beta'!S38</f>
        <v>4.4814600000000002</v>
      </c>
      <c r="O35" s="102">
        <f>'d-beta'!T38</f>
        <v>8.4819863701241847</v>
      </c>
      <c r="P35" s="102">
        <f>'d-beta'!U38</f>
        <v>7.9058456109487558</v>
      </c>
      <c r="Q35" s="102">
        <f>'d-beta'!V38</f>
        <v>7.7749601405207951</v>
      </c>
      <c r="R35" s="102">
        <f>'d-beta'!W38</f>
        <v>7.9689700443228171</v>
      </c>
    </row>
    <row r="36" spans="1:18" x14ac:dyDescent="0.2">
      <c r="A36" s="103">
        <f>'d-beta'!A39</f>
        <v>68</v>
      </c>
      <c r="B36" s="102">
        <f>'d-beta'!E39</f>
        <v>8.6608999999999998</v>
      </c>
      <c r="C36" s="102">
        <f>'d-beta'!F39</f>
        <v>9.0370259063575684</v>
      </c>
      <c r="D36" s="102">
        <f>'d-beta'!G39</f>
        <v>7.6345900000000002</v>
      </c>
      <c r="E36" s="102">
        <f>'d-beta'!H39</f>
        <v>2.8892699999999998</v>
      </c>
      <c r="F36" s="102">
        <f>'d-beta'!J39</f>
        <v>8.0885499999999997</v>
      </c>
      <c r="G36" s="102">
        <f>'d-beta'!K39</f>
        <v>7.7250699999999997</v>
      </c>
      <c r="H36" s="102">
        <f>'d-beta'!L39</f>
        <v>8.2203099999999996</v>
      </c>
      <c r="I36" s="102">
        <f>'d-beta'!M39</f>
        <v>8.7450899999999994</v>
      </c>
      <c r="J36" s="102">
        <f>'d-beta'!N39</f>
        <v>8.7197300000000002</v>
      </c>
      <c r="K36" s="102">
        <f>'d-beta'!P39</f>
        <v>8.2108657210096254</v>
      </c>
      <c r="L36" s="102">
        <f>'d-beta'!Q39</f>
        <v>7.926938403662235</v>
      </c>
      <c r="M36" s="102">
        <f>'d-beta'!R39</f>
        <v>7.9940300000000004</v>
      </c>
      <c r="N36" s="102">
        <f>'d-beta'!S39</f>
        <v>4.4289899999999998</v>
      </c>
      <c r="O36" s="102">
        <f>'d-beta'!T39</f>
        <v>8.3421524160752387</v>
      </c>
      <c r="P36" s="102">
        <f>'d-beta'!U39</f>
        <v>7.7800875352870262</v>
      </c>
      <c r="Q36" s="102">
        <f>'d-beta'!V39</f>
        <v>7.6522233494448351</v>
      </c>
      <c r="R36" s="102">
        <f>'d-beta'!W39</f>
        <v>7.8417438450856807</v>
      </c>
    </row>
    <row r="37" spans="1:18" x14ac:dyDescent="0.2">
      <c r="A37" s="103">
        <f>'d-beta'!A40</f>
        <v>70</v>
      </c>
      <c r="B37" s="102">
        <f>'d-beta'!E40</f>
        <v>8.5305999999999997</v>
      </c>
      <c r="C37" s="102">
        <f>'d-beta'!F40</f>
        <v>8.8911926314359846</v>
      </c>
      <c r="D37" s="102">
        <f>'d-beta'!G40</f>
        <v>7.5182200000000003</v>
      </c>
      <c r="E37" s="102">
        <f>'d-beta'!H40</f>
        <v>2.8690500000000001</v>
      </c>
      <c r="F37" s="102">
        <f>'d-beta'!J40</f>
        <v>7.95695</v>
      </c>
      <c r="G37" s="102">
        <f>'d-beta'!K40</f>
        <v>7.6011899999999999</v>
      </c>
      <c r="H37" s="102">
        <f>'d-beta'!L40</f>
        <v>8.0859799999999993</v>
      </c>
      <c r="I37" s="102">
        <f>'d-beta'!M40</f>
        <v>8.5963100000000008</v>
      </c>
      <c r="J37" s="102">
        <f>'d-beta'!N40</f>
        <v>8.5713000000000008</v>
      </c>
      <c r="K37" s="102">
        <f>'d-beta'!P40</f>
        <v>8.0777801388555961</v>
      </c>
      <c r="L37" s="102">
        <f>'d-beta'!Q40</f>
        <v>7.8009255474320076</v>
      </c>
      <c r="M37" s="102">
        <f>'d-beta'!R40</f>
        <v>7.86381</v>
      </c>
      <c r="N37" s="102">
        <f>'d-beta'!S40</f>
        <v>4.3777799999999996</v>
      </c>
      <c r="O37" s="102">
        <f>'d-beta'!T40</f>
        <v>8.206279976128334</v>
      </c>
      <c r="P37" s="102">
        <f>'d-beta'!U40</f>
        <v>7.6578264320849252</v>
      </c>
      <c r="Q37" s="102">
        <f>'d-beta'!V40</f>
        <v>7.5328797125401552</v>
      </c>
      <c r="R37" s="102">
        <f>'d-beta'!W40</f>
        <v>7.7180697187376532</v>
      </c>
    </row>
    <row r="38" spans="1:18" x14ac:dyDescent="0.2">
      <c r="A38" s="103">
        <f>'d-beta'!A41</f>
        <v>72</v>
      </c>
      <c r="B38" s="102">
        <f>'d-beta'!E41</f>
        <v>8.4037500000000005</v>
      </c>
      <c r="C38" s="102">
        <f>'d-beta'!F41</f>
        <v>8.7495048507410331</v>
      </c>
      <c r="D38" s="102">
        <f>'d-beta'!G41</f>
        <v>7.4049699999999996</v>
      </c>
      <c r="E38" s="102">
        <f>'d-beta'!H41</f>
        <v>2.8492099999999998</v>
      </c>
      <c r="F38" s="102">
        <f>'d-beta'!J41</f>
        <v>7.8290499999999996</v>
      </c>
      <c r="G38" s="102">
        <f>'d-beta'!K41</f>
        <v>7.4807899999999998</v>
      </c>
      <c r="H38" s="102">
        <f>'d-beta'!L41</f>
        <v>7.9554799999999997</v>
      </c>
      <c r="I38" s="102">
        <f>'d-beta'!M41</f>
        <v>8.4518400000000007</v>
      </c>
      <c r="J38" s="102">
        <f>'d-beta'!N41</f>
        <v>8.4271700000000003</v>
      </c>
      <c r="K38" s="102">
        <f>'d-beta'!P41</f>
        <v>7.9484380977385891</v>
      </c>
      <c r="L38" s="102">
        <f>'d-beta'!Q41</f>
        <v>7.6784060028494405</v>
      </c>
      <c r="M38" s="102">
        <f>'d-beta'!R41</f>
        <v>7.7372800000000002</v>
      </c>
      <c r="N38" s="102">
        <f>'d-beta'!S41</f>
        <v>4.3277799999999997</v>
      </c>
      <c r="O38" s="102">
        <f>'d-beta'!T41</f>
        <v>8.0742224114339312</v>
      </c>
      <c r="P38" s="102">
        <f>'d-beta'!U41</f>
        <v>7.5389393487360037</v>
      </c>
      <c r="Q38" s="102">
        <f>'d-beta'!V41</f>
        <v>7.4168228805051228</v>
      </c>
      <c r="R38" s="102">
        <f>'d-beta'!W41</f>
        <v>7.597807937391071</v>
      </c>
    </row>
    <row r="39" spans="1:18" x14ac:dyDescent="0.2">
      <c r="A39" s="103">
        <f>'d-beta'!A42</f>
        <v>74</v>
      </c>
      <c r="B39" s="102">
        <f>'d-beta'!E42</f>
        <v>8.2802199999999999</v>
      </c>
      <c r="C39" s="102">
        <f>'d-beta'!F42</f>
        <v>8.6117953743983886</v>
      </c>
      <c r="D39" s="102">
        <f>'d-beta'!G42</f>
        <v>7.29474</v>
      </c>
      <c r="E39" s="102">
        <f>'d-beta'!H42</f>
        <v>2.8297300000000001</v>
      </c>
      <c r="F39" s="102">
        <f>'d-beta'!J42</f>
        <v>7.7047299999999996</v>
      </c>
      <c r="G39" s="102">
        <f>'d-beta'!K42</f>
        <v>7.36374</v>
      </c>
      <c r="H39" s="102">
        <f>'d-beta'!L42</f>
        <v>7.8286499999999997</v>
      </c>
      <c r="I39" s="102">
        <f>'d-beta'!M42</f>
        <v>8.3115299999999994</v>
      </c>
      <c r="J39" s="102">
        <f>'d-beta'!N42</f>
        <v>8.2871799999999993</v>
      </c>
      <c r="K39" s="102">
        <f>'d-beta'!P42</f>
        <v>7.8226866623115647</v>
      </c>
      <c r="L39" s="102">
        <f>'d-beta'!Q42</f>
        <v>7.5592664637460789</v>
      </c>
      <c r="M39" s="102">
        <f>'d-beta'!R42</f>
        <v>7.6143099999999997</v>
      </c>
      <c r="N39" s="102">
        <f>'d-beta'!S42</f>
        <v>4.27895</v>
      </c>
      <c r="O39" s="102">
        <f>'d-beta'!T42</f>
        <v>7.9458498459449647</v>
      </c>
      <c r="P39" s="102">
        <f>'d-beta'!U42</f>
        <v>7.4232995544860003</v>
      </c>
      <c r="Q39" s="102">
        <f>'d-beta'!V42</f>
        <v>7.3039262549152824</v>
      </c>
      <c r="R39" s="102">
        <f>'d-beta'!W42</f>
        <v>7.4808486581417029</v>
      </c>
    </row>
    <row r="40" spans="1:18" x14ac:dyDescent="0.2">
      <c r="A40" s="103">
        <f>'d-beta'!A43</f>
        <v>76</v>
      </c>
      <c r="B40" s="102">
        <f>'d-beta'!E43</f>
        <v>8.15991</v>
      </c>
      <c r="C40" s="102">
        <f>'d-beta'!F43</f>
        <v>8.4779302075898659</v>
      </c>
      <c r="D40" s="102">
        <f>'d-beta'!G43</f>
        <v>7.18743</v>
      </c>
      <c r="E40" s="102">
        <f>'d-beta'!H43</f>
        <v>2.8106</v>
      </c>
      <c r="F40" s="102">
        <f>'d-beta'!J43</f>
        <v>7.5838599999999996</v>
      </c>
      <c r="G40" s="102">
        <f>'d-beta'!K43</f>
        <v>7.2499200000000004</v>
      </c>
      <c r="H40" s="102">
        <f>'d-beta'!L43</f>
        <v>7.7053700000000003</v>
      </c>
      <c r="I40" s="102">
        <f>'d-beta'!M43</f>
        <v>8.1752000000000002</v>
      </c>
      <c r="J40" s="102">
        <f>'d-beta'!N43</f>
        <v>8.1511700000000005</v>
      </c>
      <c r="K40" s="102">
        <f>'d-beta'!P43</f>
        <v>7.7004059845741262</v>
      </c>
      <c r="L40" s="102">
        <f>'d-beta'!Q43</f>
        <v>7.4433802354047476</v>
      </c>
      <c r="M40" s="102">
        <f>'d-beta'!R43</f>
        <v>7.4947499999999998</v>
      </c>
      <c r="N40" s="102">
        <f>'d-beta'!S43</f>
        <v>4.2312500000000002</v>
      </c>
      <c r="O40" s="102">
        <f>'d-beta'!T43</f>
        <v>7.8210123980339263</v>
      </c>
      <c r="P40" s="102">
        <f>'d-beta'!U43</f>
        <v>7.3108039317343758</v>
      </c>
      <c r="Q40" s="102">
        <f>'d-beta'!V43</f>
        <v>7.1940797076840886</v>
      </c>
      <c r="R40" s="102">
        <f>'d-beta'!W43</f>
        <v>7.3670620893890852</v>
      </c>
    </row>
    <row r="41" spans="1:18" x14ac:dyDescent="0.2">
      <c r="A41" s="103">
        <f>'d-beta'!A44</f>
        <v>78</v>
      </c>
      <c r="B41" s="102">
        <f>'d-beta'!E44</f>
        <v>8.0426900000000003</v>
      </c>
      <c r="C41" s="102">
        <f>'d-beta'!F44</f>
        <v>8.3477460166610022</v>
      </c>
      <c r="D41" s="102">
        <f>'d-beta'!G44</f>
        <v>7.0829199999999997</v>
      </c>
      <c r="E41" s="102">
        <f>'d-beta'!H44</f>
        <v>2.79182</v>
      </c>
      <c r="F41" s="102">
        <f>'d-beta'!J44</f>
        <v>7.46631</v>
      </c>
      <c r="G41" s="102">
        <f>'d-beta'!K44</f>
        <v>7.1391999999999998</v>
      </c>
      <c r="H41" s="102">
        <f>'d-beta'!L44</f>
        <v>7.5854999999999997</v>
      </c>
      <c r="I41" s="102">
        <f>'d-beta'!M44</f>
        <v>8.0427199999999992</v>
      </c>
      <c r="J41" s="102">
        <f>'d-beta'!N44</f>
        <v>8.0190000000000001</v>
      </c>
      <c r="K41" s="102">
        <f>'d-beta'!P44</f>
        <v>7.5814660393222528</v>
      </c>
      <c r="L41" s="102">
        <f>'d-beta'!Q44</f>
        <v>7.3306239965780744</v>
      </c>
      <c r="M41" s="102">
        <f>'d-beta'!R44</f>
        <v>7.3784900000000002</v>
      </c>
      <c r="N41" s="102">
        <f>'d-beta'!S44</f>
        <v>4.1846500000000004</v>
      </c>
      <c r="O41" s="102">
        <f>'d-beta'!T44</f>
        <v>7.6995900530573094</v>
      </c>
      <c r="P41" s="102">
        <f>'d-beta'!U44</f>
        <v>7.2013224717338042</v>
      </c>
      <c r="Q41" s="102">
        <f>'d-beta'!V44</f>
        <v>7.0871706469988984</v>
      </c>
      <c r="R41" s="102">
        <f>'d-beta'!W44</f>
        <v>7.2563384444774481</v>
      </c>
    </row>
    <row r="42" spans="1:18" x14ac:dyDescent="0.2">
      <c r="A42" s="103">
        <f>'d-beta'!A45</f>
        <v>80</v>
      </c>
      <c r="B42" s="102">
        <f>'d-beta'!E45</f>
        <v>7.9284699999999999</v>
      </c>
      <c r="C42" s="102">
        <f>'d-beta'!F45</f>
        <v>8.2211227761973404</v>
      </c>
      <c r="D42" s="102">
        <f>'d-beta'!G45</f>
        <v>6.9811300000000003</v>
      </c>
      <c r="E42" s="102">
        <f>'d-beta'!H45</f>
        <v>2.77338</v>
      </c>
      <c r="F42" s="102">
        <f>'d-beta'!J45</f>
        <v>7.3519600000000001</v>
      </c>
      <c r="G42" s="102">
        <f>'d-beta'!K45</f>
        <v>7.0314699999999997</v>
      </c>
      <c r="H42" s="102">
        <f>'d-beta'!L45</f>
        <v>7.4689100000000002</v>
      </c>
      <c r="I42" s="102">
        <f>'d-beta'!M45</f>
        <v>7.9139499999999998</v>
      </c>
      <c r="J42" s="102">
        <f>'d-beta'!N45</f>
        <v>7.89053</v>
      </c>
      <c r="K42" s="102">
        <f>'d-beta'!P45</f>
        <v>7.4657469991138035</v>
      </c>
      <c r="L42" s="102">
        <f>'d-beta'!Q45</f>
        <v>7.2208977468845905</v>
      </c>
      <c r="M42" s="102">
        <f>'d-beta'!R45</f>
        <v>7.2654100000000001</v>
      </c>
      <c r="N42" s="102">
        <f>'d-beta'!S45</f>
        <v>4.1391200000000001</v>
      </c>
      <c r="O42" s="102">
        <f>'d-beta'!T45</f>
        <v>7.5814595545721124</v>
      </c>
      <c r="P42" s="102">
        <f>'d-beta'!U45</f>
        <v>7.0947554912237809</v>
      </c>
      <c r="Q42" s="102">
        <f>'d-beta'!V45</f>
        <v>6.9830952604834939</v>
      </c>
      <c r="R42" s="102">
        <f>'d-beta'!W45</f>
        <v>7.1485713011003602</v>
      </c>
    </row>
    <row r="43" spans="1:18" x14ac:dyDescent="0.2">
      <c r="A43" s="103">
        <f>'d-beta'!A46</f>
        <v>82</v>
      </c>
      <c r="B43" s="102">
        <f>'d-beta'!E46</f>
        <v>7.8171400000000002</v>
      </c>
      <c r="C43" s="102">
        <f>'d-beta'!F46</f>
        <v>8.097921322132839</v>
      </c>
      <c r="D43" s="102">
        <f>'d-beta'!G46</f>
        <v>6.8819600000000003</v>
      </c>
      <c r="E43" s="102">
        <f>'d-beta'!H46</f>
        <v>2.7552599999999998</v>
      </c>
      <c r="F43" s="102">
        <f>'d-beta'!J46</f>
        <v>7.2406899999999998</v>
      </c>
      <c r="G43" s="102">
        <f>'d-beta'!K46</f>
        <v>6.9266399999999999</v>
      </c>
      <c r="H43" s="102">
        <f>'d-beta'!L46</f>
        <v>7.3555000000000001</v>
      </c>
      <c r="I43" s="102">
        <f>'d-beta'!M46</f>
        <v>7.7887399999999998</v>
      </c>
      <c r="J43" s="102">
        <f>'d-beta'!N46</f>
        <v>7.7656200000000002</v>
      </c>
      <c r="K43" s="102">
        <f>'d-beta'!P46</f>
        <v>7.353135543447527</v>
      </c>
      <c r="L43" s="102">
        <f>'d-beta'!Q46</f>
        <v>7.114084821825382</v>
      </c>
      <c r="M43" s="102">
        <f>'d-beta'!R46</f>
        <v>7.1553800000000001</v>
      </c>
      <c r="N43" s="102">
        <f>'d-beta'!S46</f>
        <v>4.0946199999999999</v>
      </c>
      <c r="O43" s="102">
        <f>'d-beta'!T46</f>
        <v>7.4665010244455292</v>
      </c>
      <c r="P43" s="102">
        <f>'d-beta'!U46</f>
        <v>6.9910062676839377</v>
      </c>
      <c r="Q43" s="102">
        <f>'d-beta'!V46</f>
        <v>6.8817607943018411</v>
      </c>
      <c r="R43" s="102">
        <f>'d-beta'!W46</f>
        <v>7.0436538562085218</v>
      </c>
    </row>
    <row r="44" spans="1:18" x14ac:dyDescent="0.2">
      <c r="A44" s="103">
        <f>'d-beta'!A47</f>
        <v>84</v>
      </c>
      <c r="B44" s="102">
        <f>'d-beta'!E47</f>
        <v>7.7086100000000002</v>
      </c>
      <c r="C44" s="102">
        <f>'d-beta'!F47</f>
        <v>7.9780247673734062</v>
      </c>
      <c r="D44" s="102">
        <f>'d-beta'!G47</f>
        <v>6.7853199999999996</v>
      </c>
      <c r="E44" s="102">
        <f>'d-beta'!H47</f>
        <v>2.7374700000000001</v>
      </c>
      <c r="F44" s="102">
        <f>'d-beta'!J47</f>
        <v>7.1323999999999996</v>
      </c>
      <c r="G44" s="102">
        <f>'d-beta'!K47</f>
        <v>6.8245899999999997</v>
      </c>
      <c r="H44" s="102">
        <f>'d-beta'!L47</f>
        <v>7.2451499999999998</v>
      </c>
      <c r="I44" s="102">
        <f>'d-beta'!M47</f>
        <v>7.6669700000000001</v>
      </c>
      <c r="J44" s="102">
        <f>'d-beta'!N47</f>
        <v>7.6441400000000002</v>
      </c>
      <c r="K44" s="102">
        <f>'d-beta'!P47</f>
        <v>7.2435218562175381</v>
      </c>
      <c r="L44" s="102">
        <f>'d-beta'!Q47</f>
        <v>7.0100885491629832</v>
      </c>
      <c r="M44" s="102">
        <f>'d-beta'!R47</f>
        <v>7.0483099999999999</v>
      </c>
      <c r="N44" s="102">
        <f>'d-beta'!S47</f>
        <v>4.0511100000000004</v>
      </c>
      <c r="O44" s="102">
        <f>'d-beta'!T47</f>
        <v>7.3546078285536591</v>
      </c>
      <c r="P44" s="102">
        <f>'d-beta'!U47</f>
        <v>6.88996495258555</v>
      </c>
      <c r="Q44" s="102">
        <f>'d-beta'!V47</f>
        <v>6.7830636712877768</v>
      </c>
      <c r="R44" s="102">
        <f>'d-beta'!W47</f>
        <v>6.9414832704699911</v>
      </c>
    </row>
    <row r="45" spans="1:18" x14ac:dyDescent="0.2">
      <c r="A45" s="103">
        <f>'d-beta'!A48</f>
        <v>86</v>
      </c>
      <c r="B45" s="102">
        <f>'d-beta'!E48</f>
        <v>7.6027800000000001</v>
      </c>
      <c r="C45" s="102">
        <f>'d-beta'!F48</f>
        <v>7.8613073067259718</v>
      </c>
      <c r="D45" s="102">
        <f>'d-beta'!G48</f>
        <v>6.6911199999999997</v>
      </c>
      <c r="E45" s="102">
        <f>'d-beta'!H48</f>
        <v>2.7199800000000001</v>
      </c>
      <c r="F45" s="102">
        <f>'d-beta'!J48</f>
        <v>7.0269899999999996</v>
      </c>
      <c r="G45" s="102">
        <f>'d-beta'!K48</f>
        <v>6.7252400000000003</v>
      </c>
      <c r="H45" s="102">
        <f>'d-beta'!L48</f>
        <v>7.13774</v>
      </c>
      <c r="I45" s="102">
        <f>'d-beta'!M48</f>
        <v>7.5485199999999999</v>
      </c>
      <c r="J45" s="102">
        <f>'d-beta'!N48</f>
        <v>7.5259600000000004</v>
      </c>
      <c r="K45" s="102">
        <f>'d-beta'!P48</f>
        <v>7.1367960761245888</v>
      </c>
      <c r="L45" s="102">
        <f>'d-beta'!Q48</f>
        <v>6.9088122797813547</v>
      </c>
      <c r="M45" s="102">
        <f>'d-beta'!R48</f>
        <v>6.9440900000000001</v>
      </c>
      <c r="N45" s="102">
        <f>'d-beta'!S48</f>
        <v>4.0085800000000003</v>
      </c>
      <c r="O45" s="102">
        <f>'d-beta'!T48</f>
        <v>7.2456667097422773</v>
      </c>
      <c r="P45" s="102">
        <f>'d-beta'!U48</f>
        <v>6.7915449819018896</v>
      </c>
      <c r="Q45" s="102">
        <f>'d-beta'!V48</f>
        <v>6.6869143488511122</v>
      </c>
      <c r="R45" s="102">
        <f>'d-beta'!W48</f>
        <v>6.8419695365735995</v>
      </c>
    </row>
    <row r="46" spans="1:18" x14ac:dyDescent="0.2">
      <c r="A46" s="103">
        <f>'d-beta'!A49</f>
        <v>88</v>
      </c>
      <c r="B46" s="102">
        <f>'d-beta'!E49</f>
        <v>7.4995599999999998</v>
      </c>
      <c r="C46" s="102">
        <f>'d-beta'!F49</f>
        <v>7.7476548525806805</v>
      </c>
      <c r="D46" s="102">
        <f>'d-beta'!G49</f>
        <v>6.5992899999999999</v>
      </c>
      <c r="E46" s="102">
        <f>'d-beta'!H49</f>
        <v>2.7027999999999999</v>
      </c>
      <c r="F46" s="102">
        <f>'d-beta'!J49</f>
        <v>6.9243399999999999</v>
      </c>
      <c r="G46" s="102">
        <f>'d-beta'!K49</f>
        <v>6.6284700000000001</v>
      </c>
      <c r="H46" s="102">
        <f>'d-beta'!L49</f>
        <v>7.0331799999999998</v>
      </c>
      <c r="I46" s="102">
        <f>'d-beta'!M49</f>
        <v>7.4332599999999998</v>
      </c>
      <c r="J46" s="102">
        <f>'d-beta'!N49</f>
        <v>7.4109800000000003</v>
      </c>
      <c r="K46" s="102">
        <f>'d-beta'!P49</f>
        <v>7.032864917897423</v>
      </c>
      <c r="L46" s="102">
        <f>'d-beta'!Q49</f>
        <v>6.8101559826725238</v>
      </c>
      <c r="M46" s="102">
        <f>'d-beta'!R49</f>
        <v>6.8426099999999996</v>
      </c>
      <c r="N46" s="102">
        <f>'d-beta'!S49</f>
        <v>3.96699</v>
      </c>
      <c r="O46" s="102">
        <f>'d-beta'!T49</f>
        <v>7.1395776567758347</v>
      </c>
      <c r="P46" s="102">
        <f>'d-beta'!U49</f>
        <v>6.6956565065993852</v>
      </c>
      <c r="Q46" s="102">
        <f>'d-beta'!V49</f>
        <v>6.5932326702253343</v>
      </c>
      <c r="R46" s="102">
        <f>'d-beta'!W49</f>
        <v>6.7450229206372843</v>
      </c>
    </row>
    <row r="47" spans="1:18" x14ac:dyDescent="0.2">
      <c r="A47" s="103">
        <f>'d-beta'!A50</f>
        <v>90</v>
      </c>
      <c r="B47" s="102">
        <f>'d-beta'!E50</f>
        <v>7.39886</v>
      </c>
      <c r="C47" s="102">
        <f>'d-beta'!F50</f>
        <v>7.6369545971711368</v>
      </c>
      <c r="D47" s="102">
        <f>'d-beta'!G50</f>
        <v>6.5097399999999999</v>
      </c>
      <c r="E47" s="102">
        <f>'d-beta'!H50</f>
        <v>2.6859099999999998</v>
      </c>
      <c r="F47" s="102">
        <f>'d-beta'!J50</f>
        <v>6.82437</v>
      </c>
      <c r="G47" s="102">
        <f>'d-beta'!K50</f>
        <v>6.5342200000000004</v>
      </c>
      <c r="H47" s="102">
        <f>'d-beta'!L50</f>
        <v>6.9313599999999997</v>
      </c>
      <c r="I47" s="102">
        <f>'d-beta'!M50</f>
        <v>7.3210899999999999</v>
      </c>
      <c r="J47" s="102">
        <f>'d-beta'!N50</f>
        <v>7.2990700000000004</v>
      </c>
      <c r="K47" s="102">
        <f>'d-beta'!P50</f>
        <v>6.9316285310408308</v>
      </c>
      <c r="L47" s="102">
        <f>'d-beta'!Q50</f>
        <v>6.7140330315005716</v>
      </c>
      <c r="M47" s="102">
        <f>'d-beta'!R50</f>
        <v>6.7437899999999997</v>
      </c>
      <c r="N47" s="102">
        <f>'d-beta'!S50</f>
        <v>3.92631</v>
      </c>
      <c r="O47" s="102">
        <f>'d-beta'!T50</f>
        <v>7.0362474155487513</v>
      </c>
      <c r="P47" s="102">
        <f>'d-beta'!U50</f>
        <v>6.6022128065574499</v>
      </c>
      <c r="Q47" s="102">
        <f>'d-beta'!V50</f>
        <v>6.5019255562828553</v>
      </c>
      <c r="R47" s="102">
        <f>'d-beta'!W50</f>
        <v>6.6505499328234219</v>
      </c>
    </row>
    <row r="48" spans="1:18" x14ac:dyDescent="0.2">
      <c r="A48" s="103">
        <f>'d-beta'!A51</f>
        <v>92</v>
      </c>
      <c r="B48" s="102">
        <f>'d-beta'!E51</f>
        <v>7.3006099999999998</v>
      </c>
      <c r="C48" s="102">
        <f>'d-beta'!F51</f>
        <v>7.5291155732453392</v>
      </c>
      <c r="D48" s="102">
        <f>'d-beta'!G51</f>
        <v>6.4223999999999997</v>
      </c>
      <c r="E48" s="102">
        <f>'d-beta'!H51</f>
        <v>2.6693099999999998</v>
      </c>
      <c r="F48" s="102">
        <f>'d-beta'!J51</f>
        <v>6.7269800000000002</v>
      </c>
      <c r="G48" s="102">
        <f>'d-beta'!K51</f>
        <v>6.4423899999999996</v>
      </c>
      <c r="H48" s="102">
        <f>'d-beta'!L51</f>
        <v>6.8321899999999998</v>
      </c>
      <c r="I48" s="102">
        <f>'d-beta'!M51</f>
        <v>7.2118900000000004</v>
      </c>
      <c r="J48" s="102">
        <f>'d-beta'!N51</f>
        <v>7.1901299999999999</v>
      </c>
      <c r="K48" s="102">
        <f>'d-beta'!P51</f>
        <v>6.8329969117369771</v>
      </c>
      <c r="L48" s="102">
        <f>'d-beta'!Q51</f>
        <v>6.6203533879058192</v>
      </c>
      <c r="M48" s="102">
        <f>'d-beta'!R51</f>
        <v>6.6475299999999997</v>
      </c>
      <c r="N48" s="102">
        <f>'d-beta'!S51</f>
        <v>3.8865099999999999</v>
      </c>
      <c r="O48" s="102">
        <f>'d-beta'!T51</f>
        <v>6.9355693513783381</v>
      </c>
      <c r="P48" s="102">
        <f>'d-beta'!U51</f>
        <v>6.5111305993325104</v>
      </c>
      <c r="Q48" s="102">
        <f>'d-beta'!V51</f>
        <v>6.4129229709956652</v>
      </c>
      <c r="R48" s="102">
        <f>'d-beta'!W51</f>
        <v>6.5584644128400171</v>
      </c>
    </row>
    <row r="49" spans="1:18" x14ac:dyDescent="0.2">
      <c r="A49" s="103">
        <f>'d-beta'!A52</f>
        <v>94</v>
      </c>
      <c r="B49" s="102">
        <f>'d-beta'!E52</f>
        <v>7.20472</v>
      </c>
      <c r="C49" s="102">
        <f>'d-beta'!F52</f>
        <v>7.424027288365572</v>
      </c>
      <c r="D49" s="102">
        <f>'d-beta'!G52</f>
        <v>6.3372000000000002</v>
      </c>
      <c r="E49" s="102">
        <f>'d-beta'!H52</f>
        <v>2.653</v>
      </c>
      <c r="F49" s="102">
        <f>'d-beta'!J52</f>
        <v>6.6320899999999998</v>
      </c>
      <c r="G49" s="102">
        <f>'d-beta'!K52</f>
        <v>6.3528900000000004</v>
      </c>
      <c r="H49" s="102">
        <f>'d-beta'!L52</f>
        <v>6.7355799999999997</v>
      </c>
      <c r="I49" s="102">
        <f>'d-beta'!M52</f>
        <v>7.1055599999999997</v>
      </c>
      <c r="J49" s="102">
        <f>'d-beta'!N52</f>
        <v>7.08406</v>
      </c>
      <c r="K49" s="102">
        <f>'d-beta'!P52</f>
        <v>6.7368702075080398</v>
      </c>
      <c r="L49" s="102">
        <f>'d-beta'!Q52</f>
        <v>6.5290404103115618</v>
      </c>
      <c r="M49" s="102">
        <f>'d-beta'!R52</f>
        <v>6.5537400000000003</v>
      </c>
      <c r="N49" s="102">
        <f>'d-beta'!S52</f>
        <v>3.8475700000000002</v>
      </c>
      <c r="O49" s="102">
        <f>'d-beta'!T52</f>
        <v>6.837466965674027</v>
      </c>
      <c r="P49" s="102">
        <f>'d-beta'!U52</f>
        <v>6.4223301844193124</v>
      </c>
      <c r="Q49" s="102">
        <f>'d-beta'!V52</f>
        <v>6.326141832298398</v>
      </c>
      <c r="R49" s="102">
        <f>'d-beta'!W52</f>
        <v>6.4686995143029016</v>
      </c>
    </row>
    <row r="50" spans="1:18" x14ac:dyDescent="0.2">
      <c r="A50" s="103">
        <f>'d-beta'!A53</f>
        <v>96</v>
      </c>
      <c r="B50" s="102">
        <f>'d-beta'!E53</f>
        <v>7.1111199999999997</v>
      </c>
      <c r="C50" s="102">
        <f>'d-beta'!F53</f>
        <v>7.3216009378237974</v>
      </c>
      <c r="D50" s="102">
        <f>'d-beta'!G53</f>
        <v>6.2540699999999996</v>
      </c>
      <c r="E50" s="102">
        <f>'d-beta'!H53</f>
        <v>2.6369600000000002</v>
      </c>
      <c r="F50" s="102">
        <f>'d-beta'!J53</f>
        <v>6.5396000000000001</v>
      </c>
      <c r="G50" s="102">
        <f>'d-beta'!K53</f>
        <v>6.2656499999999999</v>
      </c>
      <c r="H50" s="102">
        <f>'d-beta'!L53</f>
        <v>6.6414400000000002</v>
      </c>
      <c r="I50" s="102">
        <f>'d-beta'!M53</f>
        <v>7.0020100000000003</v>
      </c>
      <c r="J50" s="102">
        <f>'d-beta'!N53</f>
        <v>6.9807499999999996</v>
      </c>
      <c r="K50" s="102">
        <f>'d-beta'!P53</f>
        <v>6.6431849662135969</v>
      </c>
      <c r="L50" s="102">
        <f>'d-beta'!Q53</f>
        <v>6.4400140984473371</v>
      </c>
      <c r="M50" s="102">
        <f>'d-beta'!R53</f>
        <v>6.4623400000000002</v>
      </c>
      <c r="N50" s="102">
        <f>'d-beta'!S53</f>
        <v>3.8094600000000001</v>
      </c>
      <c r="O50" s="102">
        <f>'d-beta'!T53</f>
        <v>6.7418402457010389</v>
      </c>
      <c r="P50" s="102">
        <f>'d-beta'!U53</f>
        <v>6.3357382750005042</v>
      </c>
      <c r="Q50" s="102">
        <f>'d-beta'!V53</f>
        <v>6.2415053630103685</v>
      </c>
      <c r="R50" s="102">
        <f>'d-beta'!W53</f>
        <v>6.3811688597253209</v>
      </c>
    </row>
    <row r="51" spans="1:18" x14ac:dyDescent="0.2">
      <c r="A51" s="103">
        <f>'d-beta'!A54</f>
        <v>98</v>
      </c>
      <c r="B51" s="102">
        <f>'d-beta'!E54</f>
        <v>7.0197399999999996</v>
      </c>
      <c r="C51" s="102">
        <f>'d-beta'!F54</f>
        <v>7.2217486907877149</v>
      </c>
      <c r="D51" s="102">
        <f>'d-beta'!G54</f>
        <v>6.1729399999999996</v>
      </c>
      <c r="E51" s="102">
        <f>'d-beta'!H54</f>
        <v>2.6211799999999998</v>
      </c>
      <c r="F51" s="102">
        <f>'d-beta'!J54</f>
        <v>6.4494499999999997</v>
      </c>
      <c r="G51" s="102">
        <f>'d-beta'!K54</f>
        <v>6.1806000000000001</v>
      </c>
      <c r="H51" s="102">
        <f>'d-beta'!L54</f>
        <v>6.54969</v>
      </c>
      <c r="I51" s="102">
        <f>'d-beta'!M54</f>
        <v>6.9011300000000002</v>
      </c>
      <c r="J51" s="102">
        <f>'d-beta'!N54</f>
        <v>6.8801199999999998</v>
      </c>
      <c r="K51" s="102">
        <f>'d-beta'!P54</f>
        <v>6.5518415070525373</v>
      </c>
      <c r="L51" s="102">
        <f>'d-beta'!Q54</f>
        <v>6.3531977726593203</v>
      </c>
      <c r="M51" s="102">
        <f>'d-beta'!R54</f>
        <v>6.3732499999999996</v>
      </c>
      <c r="N51" s="102">
        <f>'d-beta'!S54</f>
        <v>3.77216</v>
      </c>
      <c r="O51" s="102">
        <f>'d-beta'!T54</f>
        <v>6.6486158077199464</v>
      </c>
      <c r="P51" s="102">
        <f>'d-beta'!U54</f>
        <v>6.2512747203940151</v>
      </c>
      <c r="Q51" s="102">
        <f>'d-beta'!V54</f>
        <v>6.1589505160410116</v>
      </c>
      <c r="R51" s="102">
        <f>'d-beta'!W54</f>
        <v>6.2957990247312825</v>
      </c>
    </row>
    <row r="52" spans="1:18" x14ac:dyDescent="0.2">
      <c r="A52" s="103">
        <f>'d-beta'!A55</f>
        <v>100</v>
      </c>
      <c r="B52" s="102">
        <f>'d-beta'!E55</f>
        <v>6.9305000000000003</v>
      </c>
      <c r="C52" s="102">
        <f>'d-beta'!F55</f>
        <v>7.1243733609592983</v>
      </c>
      <c r="D52" s="102">
        <f>'d-beta'!G55</f>
        <v>6.0937400000000004</v>
      </c>
      <c r="E52" s="102">
        <f>'d-beta'!H55</f>
        <v>2.6056699999999999</v>
      </c>
      <c r="F52" s="102">
        <f>'d-beta'!J55</f>
        <v>6.3615500000000003</v>
      </c>
      <c r="G52" s="102">
        <f>'d-beta'!K55</f>
        <v>6.0976600000000003</v>
      </c>
      <c r="H52" s="102">
        <f>'d-beta'!L55</f>
        <v>6.4602399999999998</v>
      </c>
      <c r="I52" s="102">
        <f>'d-beta'!M55</f>
        <v>6.8028399999999998</v>
      </c>
      <c r="J52" s="102">
        <f>'d-beta'!N55</f>
        <v>6.7820600000000004</v>
      </c>
      <c r="K52" s="102">
        <f>'d-beta'!P55</f>
        <v>6.462773264275798</v>
      </c>
      <c r="L52" s="102">
        <f>'d-beta'!Q55</f>
        <v>6.2685214396926199</v>
      </c>
      <c r="M52" s="102">
        <f>'d-beta'!R55</f>
        <v>6.2864000000000004</v>
      </c>
      <c r="N52" s="102">
        <f>'d-beta'!S55</f>
        <v>3.7356500000000001</v>
      </c>
      <c r="O52" s="102">
        <f>'d-beta'!T55</f>
        <v>6.5577103967196591</v>
      </c>
      <c r="P52" s="102">
        <f>'d-beta'!U55</f>
        <v>6.1688863873392563</v>
      </c>
      <c r="Q52" s="102">
        <f>'d-beta'!V55</f>
        <v>6.0784005481614107</v>
      </c>
      <c r="R52" s="102">
        <f>'d-beta'!W55</f>
        <v>6.2125169952326864</v>
      </c>
    </row>
    <row r="53" spans="1:18" x14ac:dyDescent="0.2">
      <c r="A53" s="103">
        <f>'d-beta'!A56</f>
        <v>102</v>
      </c>
      <c r="B53" s="102">
        <f>'d-beta'!E56</f>
        <v>6.8433400000000004</v>
      </c>
      <c r="C53" s="102">
        <f>'d-beta'!F56</f>
        <v>7.0293992144290929</v>
      </c>
      <c r="D53" s="102">
        <f>'d-beta'!G56</f>
        <v>6.0164200000000001</v>
      </c>
      <c r="E53" s="102">
        <f>'d-beta'!H56</f>
        <v>2.5904199999999999</v>
      </c>
      <c r="F53" s="102">
        <f>'d-beta'!J56</f>
        <v>6.27583</v>
      </c>
      <c r="G53" s="102">
        <f>'d-beta'!K56</f>
        <v>6.0167700000000002</v>
      </c>
      <c r="H53" s="102">
        <f>'d-beta'!L56</f>
        <v>6.37303</v>
      </c>
      <c r="I53" s="102">
        <f>'d-beta'!M56</f>
        <v>6.7070400000000001</v>
      </c>
      <c r="J53" s="102">
        <f>'d-beta'!N56</f>
        <v>6.6864999999999997</v>
      </c>
      <c r="K53" s="102">
        <f>'d-beta'!P56</f>
        <v>6.3758933359359036</v>
      </c>
      <c r="L53" s="102">
        <f>'d-beta'!Q56</f>
        <v>6.1859084283902988</v>
      </c>
      <c r="M53" s="102">
        <f>'d-beta'!R56</f>
        <v>6.2016999999999998</v>
      </c>
      <c r="N53" s="102">
        <f>'d-beta'!S56</f>
        <v>3.6999</v>
      </c>
      <c r="O53" s="102">
        <f>'d-beta'!T56</f>
        <v>6.4690507581717576</v>
      </c>
      <c r="P53" s="102">
        <f>'d-beta'!U56</f>
        <v>6.0884867013895478</v>
      </c>
      <c r="Q53" s="102">
        <f>'d-beta'!V56</f>
        <v>5.9998056063776541</v>
      </c>
      <c r="R53" s="102">
        <f>'d-beta'!W56</f>
        <v>6.1312595511487444</v>
      </c>
    </row>
    <row r="54" spans="1:18" x14ac:dyDescent="0.2">
      <c r="A54" s="103">
        <f>'d-beta'!A57</f>
        <v>104</v>
      </c>
      <c r="B54" s="102">
        <f>'d-beta'!E57</f>
        <v>6.7582000000000004</v>
      </c>
      <c r="C54" s="102">
        <f>'d-beta'!F57</f>
        <v>6.9367513180695859</v>
      </c>
      <c r="D54" s="102">
        <f>'d-beta'!G57</f>
        <v>5.9409099999999997</v>
      </c>
      <c r="E54" s="102">
        <f>'d-beta'!H57</f>
        <v>2.5754100000000002</v>
      </c>
      <c r="F54" s="102">
        <f>'d-beta'!J57</f>
        <v>6.1922199999999998</v>
      </c>
      <c r="G54" s="102">
        <f>'d-beta'!K57</f>
        <v>5.9378500000000001</v>
      </c>
      <c r="H54" s="102">
        <f>'d-beta'!L57</f>
        <v>6.2879699999999996</v>
      </c>
      <c r="I54" s="102">
        <f>'d-beta'!M57</f>
        <v>6.6136600000000003</v>
      </c>
      <c r="J54" s="102">
        <f>'d-beta'!N57</f>
        <v>6.59335</v>
      </c>
      <c r="K54" s="102">
        <f>'d-beta'!P57</f>
        <v>6.2911453309276144</v>
      </c>
      <c r="L54" s="102">
        <f>'d-beta'!Q57</f>
        <v>6.1052987612013689</v>
      </c>
      <c r="M54" s="102">
        <f>'d-beta'!R57</f>
        <v>6.1190899999999999</v>
      </c>
      <c r="N54" s="102">
        <f>'d-beta'!S57</f>
        <v>3.6648900000000002</v>
      </c>
      <c r="O54" s="102">
        <f>'d-beta'!T57</f>
        <v>6.382566885289882</v>
      </c>
      <c r="P54" s="102">
        <f>'d-beta'!U57</f>
        <v>6.0100223779949555</v>
      </c>
      <c r="Q54" s="102">
        <f>'d-beta'!V57</f>
        <v>5.9230857175305864</v>
      </c>
      <c r="R54" s="102">
        <f>'d-beta'!W57</f>
        <v>6.0519599062467204</v>
      </c>
    </row>
    <row r="55" spans="1:18" x14ac:dyDescent="0.2">
      <c r="A55" s="103">
        <f>'d-beta'!A58</f>
        <v>106</v>
      </c>
      <c r="B55" s="102">
        <f>'d-beta'!E58</f>
        <v>6.6749999999999998</v>
      </c>
      <c r="C55" s="102">
        <f>'d-beta'!F58</f>
        <v>6.8463349855587277</v>
      </c>
      <c r="D55" s="102">
        <f>'d-beta'!G58</f>
        <v>5.8671699999999998</v>
      </c>
      <c r="E55" s="102">
        <f>'d-beta'!H58</f>
        <v>2.5606499999999999</v>
      </c>
      <c r="F55" s="102">
        <f>'d-beta'!J58</f>
        <v>6.1106400000000001</v>
      </c>
      <c r="G55" s="102">
        <f>'d-beta'!K58</f>
        <v>5.8608399999999996</v>
      </c>
      <c r="H55" s="102">
        <f>'d-beta'!L58</f>
        <v>6.2050000000000001</v>
      </c>
      <c r="I55" s="102">
        <f>'d-beta'!M58</f>
        <v>6.5226199999999999</v>
      </c>
      <c r="J55" s="102">
        <f>'d-beta'!N58</f>
        <v>6.5025300000000001</v>
      </c>
      <c r="K55" s="102">
        <f>'d-beta'!P58</f>
        <v>6.2084493939377747</v>
      </c>
      <c r="L55" s="102">
        <f>'d-beta'!Q58</f>
        <v>6.0266223996276151</v>
      </c>
      <c r="M55" s="102">
        <f>'d-beta'!R58</f>
        <v>6.0384900000000004</v>
      </c>
      <c r="N55" s="102">
        <f>'d-beta'!S58</f>
        <v>3.6305999999999998</v>
      </c>
      <c r="O55" s="102">
        <f>'d-beta'!T58</f>
        <v>6.2981755208600481</v>
      </c>
      <c r="P55" s="102">
        <f>'d-beta'!U58</f>
        <v>5.9334334177541175</v>
      </c>
      <c r="Q55" s="102">
        <f>'d-beta'!V58</f>
        <v>5.8481942903176023</v>
      </c>
      <c r="R55" s="102">
        <f>'d-beta'!W58</f>
        <v>5.9745582605634455</v>
      </c>
    </row>
    <row r="56" spans="1:18" x14ac:dyDescent="0.2">
      <c r="A56" s="103">
        <f>'d-beta'!A59</f>
        <v>108</v>
      </c>
      <c r="B56" s="102">
        <f>'d-beta'!E59</f>
        <v>6.5936899999999996</v>
      </c>
      <c r="C56" s="102">
        <f>'d-beta'!F59</f>
        <v>6.7580870590699957</v>
      </c>
      <c r="D56" s="102">
        <f>'d-beta'!G59</f>
        <v>5.7951300000000003</v>
      </c>
      <c r="E56" s="102">
        <f>'d-beta'!H59</f>
        <v>2.5461299999999998</v>
      </c>
      <c r="F56" s="102">
        <f>'d-beta'!J59</f>
        <v>6.03104</v>
      </c>
      <c r="G56" s="102">
        <f>'d-beta'!K59</f>
        <v>5.7856800000000002</v>
      </c>
      <c r="H56" s="102">
        <f>'d-beta'!L59</f>
        <v>6.1240399999999999</v>
      </c>
      <c r="I56" s="102">
        <f>'d-beta'!M59</f>
        <v>6.43384</v>
      </c>
      <c r="J56" s="102">
        <f>'d-beta'!N59</f>
        <v>6.4139600000000003</v>
      </c>
      <c r="K56" s="102">
        <f>'d-beta'!P59</f>
        <v>6.127742073741766</v>
      </c>
      <c r="L56" s="102">
        <f>'d-beta'!Q59</f>
        <v>5.9498193659988008</v>
      </c>
      <c r="M56" s="102">
        <f>'d-beta'!R59</f>
        <v>5.9598599999999999</v>
      </c>
      <c r="N56" s="102">
        <f>'d-beta'!S59</f>
        <v>3.59701</v>
      </c>
      <c r="O56" s="102">
        <f>'d-beta'!T59</f>
        <v>6.2158166595980759</v>
      </c>
      <c r="P56" s="102">
        <f>'d-beta'!U59</f>
        <v>5.8586499600356614</v>
      </c>
      <c r="Q56" s="102">
        <f>'d-beta'!V59</f>
        <v>5.7750614934355067</v>
      </c>
      <c r="R56" s="102">
        <f>'d-beta'!W59</f>
        <v>5.8989879738334903</v>
      </c>
    </row>
    <row r="57" spans="1:18" x14ac:dyDescent="0.2">
      <c r="A57" s="103">
        <f>'d-beta'!A60</f>
        <v>110</v>
      </c>
      <c r="B57" s="102">
        <f>'d-beta'!E60</f>
        <v>6.5142199999999999</v>
      </c>
      <c r="C57" s="102">
        <f>'d-beta'!F60</f>
        <v>6.6719450352811442</v>
      </c>
      <c r="D57" s="102">
        <f>'d-beta'!G60</f>
        <v>5.7247399999999997</v>
      </c>
      <c r="E57" s="102">
        <f>'d-beta'!H60</f>
        <v>2.5318399999999999</v>
      </c>
      <c r="F57" s="102">
        <f>'d-beta'!J60</f>
        <v>5.9533399999999999</v>
      </c>
      <c r="G57" s="102">
        <f>'d-beta'!K60</f>
        <v>5.7123100000000004</v>
      </c>
      <c r="H57" s="102">
        <f>'d-beta'!L60</f>
        <v>6.0450400000000002</v>
      </c>
      <c r="I57" s="102">
        <f>'d-beta'!M60</f>
        <v>6.3472299999999997</v>
      </c>
      <c r="J57" s="102">
        <f>'d-beta'!N60</f>
        <v>6.3275699999999997</v>
      </c>
      <c r="K57" s="102">
        <f>'d-beta'!P60</f>
        <v>6.0489668053870815</v>
      </c>
      <c r="L57" s="102">
        <f>'d-beta'!Q60</f>
        <v>5.8748363395192014</v>
      </c>
      <c r="M57" s="102">
        <f>'d-beta'!R60</f>
        <v>5.8831100000000003</v>
      </c>
      <c r="N57" s="102">
        <f>'d-beta'!S60</f>
        <v>3.5641099999999999</v>
      </c>
      <c r="O57" s="102">
        <f>'d-beta'!T60</f>
        <v>6.1354304220590921</v>
      </c>
      <c r="P57" s="102">
        <f>'d-beta'!U60</f>
        <v>5.7856218658591754</v>
      </c>
      <c r="Q57" s="102">
        <f>'d-beta'!V60</f>
        <v>5.7036439229299765</v>
      </c>
      <c r="R57" s="102">
        <f>'d-beta'!W60</f>
        <v>5.8251992439468827</v>
      </c>
    </row>
    <row r="58" spans="1:18" x14ac:dyDescent="0.2">
      <c r="A58" s="103">
        <f>'d-beta'!A61</f>
        <v>112</v>
      </c>
      <c r="B58" s="102">
        <f>'d-beta'!E61</f>
        <v>6.4365300000000003</v>
      </c>
      <c r="C58" s="102">
        <f>'d-beta'!F61</f>
        <v>6.5878367973446421</v>
      </c>
      <c r="D58" s="102">
        <f>'d-beta'!G61</f>
        <v>5.6559499999999998</v>
      </c>
      <c r="E58" s="102">
        <f>'d-beta'!H61</f>
        <v>2.5177700000000001</v>
      </c>
      <c r="F58" s="102">
        <f>'d-beta'!J61</f>
        <v>5.8775000000000004</v>
      </c>
      <c r="G58" s="102">
        <f>'d-beta'!K61</f>
        <v>5.6406799999999997</v>
      </c>
      <c r="H58" s="102">
        <f>'d-beta'!L61</f>
        <v>5.96793</v>
      </c>
      <c r="I58" s="102">
        <f>'d-beta'!M61</f>
        <v>6.2627499999999996</v>
      </c>
      <c r="J58" s="102">
        <f>'d-beta'!N61</f>
        <v>6.24329</v>
      </c>
      <c r="K58" s="102">
        <f>'d-beta'!P61</f>
        <v>5.9720503033805299</v>
      </c>
      <c r="L58" s="102">
        <f>'d-beta'!Q61</f>
        <v>5.8016066337003531</v>
      </c>
      <c r="M58" s="102">
        <f>'d-beta'!R61</f>
        <v>5.8081899999999997</v>
      </c>
      <c r="N58" s="102">
        <f>'d-beta'!S61</f>
        <v>3.53186</v>
      </c>
      <c r="O58" s="102">
        <f>'d-beta'!T61</f>
        <v>6.0569468003548401</v>
      </c>
      <c r="P58" s="102">
        <f>'d-beta'!U61</f>
        <v>5.7142994170875578</v>
      </c>
      <c r="Q58" s="102">
        <f>'d-beta'!V61</f>
        <v>5.6338782472699291</v>
      </c>
      <c r="R58" s="102">
        <f>'d-beta'!W61</f>
        <v>5.7531288444964064</v>
      </c>
    </row>
    <row r="59" spans="1:18" x14ac:dyDescent="0.2">
      <c r="A59" s="103">
        <f>'d-beta'!A62</f>
        <v>114</v>
      </c>
      <c r="B59" s="102">
        <f>'d-beta'!E62</f>
        <v>6.3605600000000004</v>
      </c>
      <c r="C59" s="102">
        <f>'d-beta'!F62</f>
        <v>6.5056908463511043</v>
      </c>
      <c r="D59" s="102">
        <f>'d-beta'!G62</f>
        <v>5.5887099999999998</v>
      </c>
      <c r="E59" s="102">
        <f>'d-beta'!H62</f>
        <v>2.50393</v>
      </c>
      <c r="F59" s="102">
        <f>'d-beta'!J62</f>
        <v>5.8034400000000002</v>
      </c>
      <c r="G59" s="102">
        <f>'d-beta'!K62</f>
        <v>5.5707300000000002</v>
      </c>
      <c r="H59" s="102">
        <f>'d-beta'!L62</f>
        <v>5.8926600000000002</v>
      </c>
      <c r="I59" s="102">
        <f>'d-beta'!M62</f>
        <v>6.1802999999999999</v>
      </c>
      <c r="J59" s="102">
        <f>'d-beta'!N62</f>
        <v>6.1610399999999998</v>
      </c>
      <c r="K59" s="102">
        <f>'d-beta'!P62</f>
        <v>5.8969425521997323</v>
      </c>
      <c r="L59" s="102">
        <f>'d-beta'!Q62</f>
        <v>5.7300802551566576</v>
      </c>
      <c r="M59" s="102">
        <f>'d-beta'!R62</f>
        <v>5.7350500000000002</v>
      </c>
      <c r="N59" s="102">
        <f>'d-beta'!S62</f>
        <v>3.5002499999999999</v>
      </c>
      <c r="O59" s="102">
        <f>'d-beta'!T62</f>
        <v>5.9803090399687502</v>
      </c>
      <c r="P59" s="102">
        <f>'d-beta'!U62</f>
        <v>5.6446226106641948</v>
      </c>
      <c r="Q59" s="102">
        <f>'d-beta'!V62</f>
        <v>5.5657213716715495</v>
      </c>
      <c r="R59" s="102">
        <f>'d-beta'!W62</f>
        <v>5.6827232182782748</v>
      </c>
    </row>
    <row r="60" spans="1:18" x14ac:dyDescent="0.2">
      <c r="A60" s="103">
        <f>'d-beta'!A63</f>
        <v>116</v>
      </c>
      <c r="B60" s="102">
        <f>'d-beta'!E63</f>
        <v>6.2862600000000004</v>
      </c>
      <c r="C60" s="102">
        <f>'d-beta'!F63</f>
        <v>6.4254464917466745</v>
      </c>
      <c r="D60" s="102">
        <f>'d-beta'!G63</f>
        <v>5.5229900000000001</v>
      </c>
      <c r="E60" s="102">
        <f>'d-beta'!H63</f>
        <v>2.49031</v>
      </c>
      <c r="F60" s="102">
        <f>'d-beta'!J63</f>
        <v>5.7311199999999998</v>
      </c>
      <c r="G60" s="102">
        <f>'d-beta'!K63</f>
        <v>5.5024100000000002</v>
      </c>
      <c r="H60" s="102">
        <f>'d-beta'!L63</f>
        <v>5.8191499999999996</v>
      </c>
      <c r="I60" s="102">
        <f>'d-beta'!M63</f>
        <v>6.0998400000000004</v>
      </c>
      <c r="J60" s="102">
        <f>'d-beta'!N63</f>
        <v>6.0807799999999999</v>
      </c>
      <c r="K60" s="102">
        <f>'d-beta'!P63</f>
        <v>5.8235837192496156</v>
      </c>
      <c r="L60" s="102">
        <f>'d-beta'!Q63</f>
        <v>5.6602072036617868</v>
      </c>
      <c r="M60" s="102">
        <f>'d-beta'!R63</f>
        <v>5.6636199999999999</v>
      </c>
      <c r="N60" s="102">
        <f>'d-beta'!S63</f>
        <v>3.4692699999999999</v>
      </c>
      <c r="O60" s="102">
        <f>'d-beta'!T63</f>
        <v>5.9054572603171884</v>
      </c>
      <c r="P60" s="102">
        <f>'d-beta'!U63</f>
        <v>5.5765380214304567</v>
      </c>
      <c r="Q60" s="102">
        <f>'d-beta'!V63</f>
        <v>5.4991132916433676</v>
      </c>
      <c r="R60" s="102">
        <f>'d-beta'!W63</f>
        <v>5.6139361146336384</v>
      </c>
    </row>
    <row r="61" spans="1:18" x14ac:dyDescent="0.2">
      <c r="A61" s="103">
        <f>'d-beta'!A64</f>
        <v>118</v>
      </c>
      <c r="B61" s="102">
        <f>'d-beta'!E64</f>
        <v>6.2135899999999999</v>
      </c>
      <c r="C61" s="102">
        <f>'d-beta'!F64</f>
        <v>6.3470537888857512</v>
      </c>
      <c r="D61" s="102">
        <f>'d-beta'!G64</f>
        <v>5.4587199999999996</v>
      </c>
      <c r="E61" s="102">
        <f>'d-beta'!H64</f>
        <v>2.4769000000000001</v>
      </c>
      <c r="F61" s="102">
        <f>'d-beta'!J64</f>
        <v>5.6604799999999997</v>
      </c>
      <c r="G61" s="102">
        <f>'d-beta'!K64</f>
        <v>5.4356600000000004</v>
      </c>
      <c r="H61" s="102">
        <f>'d-beta'!L64</f>
        <v>5.7473599999999996</v>
      </c>
      <c r="I61" s="102">
        <f>'d-beta'!M64</f>
        <v>6.0212899999999996</v>
      </c>
      <c r="J61" s="102">
        <f>'d-beta'!N64</f>
        <v>6.0024300000000004</v>
      </c>
      <c r="K61" s="102">
        <f>'d-beta'!P64</f>
        <v>5.7519205006477554</v>
      </c>
      <c r="L61" s="102">
        <f>'d-beta'!Q64</f>
        <v>5.5919308153736127</v>
      </c>
      <c r="M61" s="102">
        <f>'d-beta'!R64</f>
        <v>5.5938600000000003</v>
      </c>
      <c r="N61" s="102">
        <f>'d-beta'!S64</f>
        <v>3.4388999999999998</v>
      </c>
      <c r="O61" s="102">
        <f>'d-beta'!T64</f>
        <v>5.832344832141148</v>
      </c>
      <c r="P61" s="102">
        <f>'d-beta'!U64</f>
        <v>5.510002500326034</v>
      </c>
      <c r="Q61" s="102">
        <f>'d-beta'!V64</f>
        <v>5.4340240106758433</v>
      </c>
      <c r="R61" s="102">
        <f>'d-beta'!W64</f>
        <v>5.546720892838457</v>
      </c>
    </row>
    <row r="62" spans="1:18" x14ac:dyDescent="0.2">
      <c r="A62" s="103">
        <f>'d-beta'!A65</f>
        <v>120</v>
      </c>
      <c r="B62" s="102">
        <f>'d-beta'!E65</f>
        <v>6.1425000000000001</v>
      </c>
      <c r="C62" s="102">
        <f>'d-beta'!F65</f>
        <v>6.2704530635571087</v>
      </c>
      <c r="D62" s="102">
        <f>'d-beta'!G65</f>
        <v>5.3958700000000004</v>
      </c>
      <c r="E62" s="102">
        <f>'d-beta'!H65</f>
        <v>2.4636900000000002</v>
      </c>
      <c r="F62" s="102">
        <f>'d-beta'!J65</f>
        <v>5.5914700000000002</v>
      </c>
      <c r="G62" s="102">
        <f>'d-beta'!K65</f>
        <v>5.3704400000000003</v>
      </c>
      <c r="H62" s="102">
        <f>'d-beta'!L65</f>
        <v>5.6772299999999998</v>
      </c>
      <c r="I62" s="102">
        <f>'d-beta'!M65</f>
        <v>5.9446000000000003</v>
      </c>
      <c r="J62" s="102">
        <f>'d-beta'!N65</f>
        <v>5.9259300000000001</v>
      </c>
      <c r="K62" s="102">
        <f>'d-beta'!P65</f>
        <v>5.6819061881705197</v>
      </c>
      <c r="L62" s="102">
        <f>'d-beta'!Q65</f>
        <v>5.5252077537264501</v>
      </c>
      <c r="M62" s="102">
        <f>'d-beta'!R65</f>
        <v>5.5256999999999996</v>
      </c>
      <c r="N62" s="102">
        <f>'d-beta'!S65</f>
        <v>3.4091200000000002</v>
      </c>
      <c r="O62" s="102">
        <f>'d-beta'!T65</f>
        <v>5.7609051227560961</v>
      </c>
      <c r="P62" s="102">
        <f>'d-beta'!U65</f>
        <v>5.4449726247144499</v>
      </c>
      <c r="Q62" s="102">
        <f>'d-beta'!V65</f>
        <v>5.3703902262725993</v>
      </c>
      <c r="R62" s="102">
        <f>'d-beta'!W65</f>
        <v>5.4810206365363419</v>
      </c>
    </row>
    <row r="63" spans="1:18" x14ac:dyDescent="0.2">
      <c r="A63" s="103">
        <f>'d-beta'!A66</f>
        <v>122</v>
      </c>
      <c r="B63" s="102">
        <f>'d-beta'!E66</f>
        <v>6.0729300000000004</v>
      </c>
      <c r="C63" s="102">
        <f>'d-beta'!F66</f>
        <v>6.1955749200462726</v>
      </c>
      <c r="D63" s="102">
        <f>'d-beta'!G66</f>
        <v>5.3343999999999996</v>
      </c>
      <c r="E63" s="102">
        <f>'d-beta'!H66</f>
        <v>2.4506899999999998</v>
      </c>
      <c r="F63" s="102">
        <f>'d-beta'!J66</f>
        <v>5.5240299999999998</v>
      </c>
      <c r="G63" s="102">
        <f>'d-beta'!K66</f>
        <v>5.3067099999999998</v>
      </c>
      <c r="H63" s="102">
        <f>'d-beta'!L66</f>
        <v>5.6087199999999999</v>
      </c>
      <c r="I63" s="102">
        <f>'d-beta'!M66</f>
        <v>5.8697100000000004</v>
      </c>
      <c r="J63" s="102">
        <f>'d-beta'!N66</f>
        <v>5.8512199999999996</v>
      </c>
      <c r="K63" s="102">
        <f>'d-beta'!P66</f>
        <v>5.6134776370168495</v>
      </c>
      <c r="L63" s="102">
        <f>'d-beta'!Q66</f>
        <v>5.4599880344296947</v>
      </c>
      <c r="M63" s="102">
        <f>'d-beta'!R66</f>
        <v>5.4591099999999999</v>
      </c>
      <c r="N63" s="102">
        <f>'d-beta'!S66</f>
        <v>3.3799199999999998</v>
      </c>
      <c r="O63" s="102">
        <f>'d-beta'!T66</f>
        <v>5.6910981292773526</v>
      </c>
      <c r="P63" s="102">
        <f>'d-beta'!U66</f>
        <v>5.381395240053239</v>
      </c>
      <c r="Q63" s="102">
        <f>'d-beta'!V66</f>
        <v>5.3081819730830704</v>
      </c>
      <c r="R63" s="102">
        <f>'d-beta'!W66</f>
        <v>5.4167922606841072</v>
      </c>
    </row>
    <row r="64" spans="1:18" x14ac:dyDescent="0.2">
      <c r="A64" s="103">
        <f>'d-beta'!A67</f>
        <v>124</v>
      </c>
      <c r="B64" s="102">
        <f>'d-beta'!E67</f>
        <v>6.0048500000000002</v>
      </c>
      <c r="C64" s="102">
        <f>'d-beta'!F67</f>
        <v>6.1223810314543208</v>
      </c>
      <c r="D64" s="102">
        <f>'d-beta'!G67</f>
        <v>5.2742599999999999</v>
      </c>
      <c r="E64" s="102">
        <f>'d-beta'!H67</f>
        <v>2.4378899999999999</v>
      </c>
      <c r="F64" s="102">
        <f>'d-beta'!J67</f>
        <v>5.4581299999999997</v>
      </c>
      <c r="G64" s="102">
        <f>'d-beta'!K67</f>
        <v>5.2444100000000002</v>
      </c>
      <c r="H64" s="102">
        <f>'d-beta'!L67</f>
        <v>5.5417699999999996</v>
      </c>
      <c r="I64" s="102">
        <f>'d-beta'!M67</f>
        <v>5.7965600000000004</v>
      </c>
      <c r="J64" s="102">
        <f>'d-beta'!N67</f>
        <v>5.7782499999999999</v>
      </c>
      <c r="K64" s="102">
        <f>'d-beta'!P67</f>
        <v>5.5465979701693282</v>
      </c>
      <c r="L64" s="102">
        <f>'d-beta'!Q67</f>
        <v>5.3962216188859529</v>
      </c>
      <c r="M64" s="102">
        <f>'d-beta'!R67</f>
        <v>5.3940400000000004</v>
      </c>
      <c r="N64" s="102">
        <f>'d-beta'!S67</f>
        <v>3.35128</v>
      </c>
      <c r="O64" s="102">
        <f>'d-beta'!T67</f>
        <v>5.6228672202840118</v>
      </c>
      <c r="P64" s="102">
        <f>'d-beta'!U67</f>
        <v>5.3192303463606292</v>
      </c>
      <c r="Q64" s="102">
        <f>'d-beta'!V67</f>
        <v>5.2473428119020005</v>
      </c>
      <c r="R64" s="102">
        <f>'d-beta'!W67</f>
        <v>5.353995952254019</v>
      </c>
    </row>
    <row r="65" spans="1:18" x14ac:dyDescent="0.2">
      <c r="A65" s="103">
        <f>'d-beta'!A68</f>
        <v>126</v>
      </c>
      <c r="B65" s="102">
        <f>'d-beta'!E68</f>
        <v>5.9382099999999998</v>
      </c>
      <c r="C65" s="102">
        <f>'d-beta'!F68</f>
        <v>6.050813076341611</v>
      </c>
      <c r="D65" s="102">
        <f>'d-beta'!G68</f>
        <v>5.2154199999999999</v>
      </c>
      <c r="E65" s="102">
        <f>'d-beta'!H68</f>
        <v>2.4252799999999999</v>
      </c>
      <c r="F65" s="102">
        <f>'d-beta'!J68</f>
        <v>5.3937099999999996</v>
      </c>
      <c r="G65" s="102">
        <f>'d-beta'!K68</f>
        <v>5.1835100000000001</v>
      </c>
      <c r="H65" s="102">
        <f>'d-beta'!L68</f>
        <v>5.4763299999999999</v>
      </c>
      <c r="I65" s="102">
        <f>'d-beta'!M68</f>
        <v>5.7251000000000003</v>
      </c>
      <c r="J65" s="102">
        <f>'d-beta'!N68</f>
        <v>5.7069700000000001</v>
      </c>
      <c r="K65" s="102">
        <f>'d-beta'!P68</f>
        <v>5.4812174913850082</v>
      </c>
      <c r="L65" s="102">
        <f>'d-beta'!Q68</f>
        <v>5.3338752089420147</v>
      </c>
      <c r="M65" s="102">
        <f>'d-beta'!R68</f>
        <v>5.3304299999999998</v>
      </c>
      <c r="N65" s="102">
        <f>'d-beta'!S68</f>
        <v>3.3231899999999999</v>
      </c>
      <c r="O65" s="102">
        <f>'d-beta'!T68</f>
        <v>5.5561690190825566</v>
      </c>
      <c r="P65" s="102">
        <f>'d-beta'!U68</f>
        <v>5.2584345229051381</v>
      </c>
      <c r="Q65" s="102">
        <f>'d-beta'!V68</f>
        <v>5.1878458824861537</v>
      </c>
      <c r="R65" s="102">
        <f>'d-beta'!W68</f>
        <v>5.2925883478274036</v>
      </c>
    </row>
    <row r="66" spans="1:18" x14ac:dyDescent="0.2">
      <c r="A66" s="103">
        <f>'d-beta'!A69</f>
        <v>128</v>
      </c>
      <c r="B66" s="102">
        <f>'d-beta'!E69</f>
        <v>5.8729800000000001</v>
      </c>
      <c r="C66" s="102">
        <f>'d-beta'!F69</f>
        <v>5.9808335143093272</v>
      </c>
      <c r="D66" s="102">
        <f>'d-beta'!G69</f>
        <v>5.1578400000000002</v>
      </c>
      <c r="E66" s="102">
        <f>'d-beta'!H69</f>
        <v>2.4128599999999998</v>
      </c>
      <c r="F66" s="102">
        <f>'d-beta'!J69</f>
        <v>5.33073</v>
      </c>
      <c r="G66" s="102">
        <f>'d-beta'!K69</f>
        <v>5.1239600000000003</v>
      </c>
      <c r="H66" s="102">
        <f>'d-beta'!L69</f>
        <v>5.4123599999999996</v>
      </c>
      <c r="I66" s="102">
        <f>'d-beta'!M69</f>
        <v>5.6552699999999998</v>
      </c>
      <c r="J66" s="102">
        <f>'d-beta'!N69</f>
        <v>5.6373199999999999</v>
      </c>
      <c r="K66" s="102">
        <f>'d-beta'!P69</f>
        <v>5.4172894811119283</v>
      </c>
      <c r="L66" s="102">
        <f>'d-beta'!Q69</f>
        <v>5.2729021249100949</v>
      </c>
      <c r="M66" s="102">
        <f>'d-beta'!R69</f>
        <v>5.2682500000000001</v>
      </c>
      <c r="N66" s="102">
        <f>'d-beta'!S69</f>
        <v>3.2956300000000001</v>
      </c>
      <c r="O66" s="102">
        <f>'d-beta'!T69</f>
        <v>5.4909570155377851</v>
      </c>
      <c r="P66" s="102">
        <f>'d-beta'!U69</f>
        <v>5.1989680331584571</v>
      </c>
      <c r="Q66" s="102">
        <f>'d-beta'!V69</f>
        <v>5.1296413444303139</v>
      </c>
      <c r="R66" s="102">
        <f>'d-beta'!W69</f>
        <v>5.2325228065403202</v>
      </c>
    </row>
    <row r="67" spans="1:18" x14ac:dyDescent="0.2">
      <c r="A67" s="103">
        <f>'d-beta'!A70</f>
        <v>130</v>
      </c>
      <c r="B67" s="102">
        <f>'d-beta'!E70</f>
        <v>5.8090999999999999</v>
      </c>
      <c r="C67" s="102">
        <f>'d-beta'!F70</f>
        <v>5.9123746183080881</v>
      </c>
      <c r="D67" s="102">
        <f>'d-beta'!G70</f>
        <v>5.1014799999999996</v>
      </c>
      <c r="E67" s="102">
        <f>'d-beta'!H70</f>
        <v>2.40063</v>
      </c>
      <c r="F67" s="102">
        <f>'d-beta'!J70</f>
        <v>5.2691400000000002</v>
      </c>
      <c r="G67" s="102">
        <f>'d-beta'!K70</f>
        <v>5.0657199999999998</v>
      </c>
      <c r="H67" s="102">
        <f>'d-beta'!L70</f>
        <v>5.3498200000000002</v>
      </c>
      <c r="I67" s="102">
        <f>'d-beta'!M70</f>
        <v>5.58704</v>
      </c>
      <c r="J67" s="102">
        <f>'d-beta'!N70</f>
        <v>5.5692599999999999</v>
      </c>
      <c r="K67" s="102">
        <f>'d-beta'!P70</f>
        <v>5.3547737777700251</v>
      </c>
      <c r="L67" s="102">
        <f>'d-beta'!Q70</f>
        <v>5.2132657031582541</v>
      </c>
      <c r="M67" s="102">
        <f>'d-beta'!R70</f>
        <v>5.2074499999999997</v>
      </c>
      <c r="N67" s="102">
        <f>'d-beta'!S70</f>
        <v>3.26858</v>
      </c>
      <c r="O67" s="102">
        <f>'d-beta'!T70</f>
        <v>5.4271844587236053</v>
      </c>
      <c r="P67" s="102">
        <f>'d-beta'!U70</f>
        <v>5.1407940364934861</v>
      </c>
      <c r="Q67" s="102">
        <f>'d-beta'!V70</f>
        <v>5.0727059005747623</v>
      </c>
      <c r="R67" s="102">
        <f>'d-beta'!W70</f>
        <v>5.1737625587635154</v>
      </c>
    </row>
    <row r="68" spans="1:18" x14ac:dyDescent="0.2">
      <c r="A68" s="103">
        <f>'d-beta'!A71</f>
        <v>132</v>
      </c>
      <c r="B68" s="102">
        <f>'d-beta'!E71</f>
        <v>5.74655</v>
      </c>
      <c r="C68" s="102">
        <f>'d-beta'!F71</f>
        <v>5.8454097482998399</v>
      </c>
      <c r="D68" s="102">
        <f>'d-beta'!G71</f>
        <v>5.0463100000000001</v>
      </c>
      <c r="E68" s="102">
        <f>'d-beta'!H71</f>
        <v>2.3885800000000001</v>
      </c>
      <c r="F68" s="102">
        <f>'d-beta'!J71</f>
        <v>5.20892</v>
      </c>
      <c r="G68" s="102">
        <f>'d-beta'!K71</f>
        <v>5.00875</v>
      </c>
      <c r="H68" s="102">
        <f>'d-beta'!L71</f>
        <v>5.2886600000000001</v>
      </c>
      <c r="I68" s="102">
        <f>'d-beta'!M71</f>
        <v>5.52034</v>
      </c>
      <c r="J68" s="102">
        <f>'d-beta'!N71</f>
        <v>5.5027299999999997</v>
      </c>
      <c r="K68" s="102">
        <f>'d-beta'!P71</f>
        <v>5.2936306929304884</v>
      </c>
      <c r="L68" s="102">
        <f>'d-beta'!Q71</f>
        <v>5.1549192864835529</v>
      </c>
      <c r="M68" s="102">
        <f>'d-beta'!R71</f>
        <v>5.1479900000000001</v>
      </c>
      <c r="N68" s="102">
        <f>'d-beta'!S71</f>
        <v>3.2420399999999998</v>
      </c>
      <c r="O68" s="102">
        <f>'d-beta'!T71</f>
        <v>5.3648147194469535</v>
      </c>
      <c r="P68" s="102">
        <f>'d-beta'!U71</f>
        <v>5.0838725350855896</v>
      </c>
      <c r="Q68" s="102">
        <f>'d-beta'!V71</f>
        <v>5.0169828473148703</v>
      </c>
      <c r="R68" s="102">
        <f>'d-beta'!W71</f>
        <v>5.1162779208888942</v>
      </c>
    </row>
    <row r="69" spans="1:18" x14ac:dyDescent="0.2">
      <c r="A69" s="103">
        <f>'d-beta'!A72</f>
        <v>134</v>
      </c>
      <c r="B69" s="102">
        <f>'d-beta'!E72</f>
        <v>5.6852900000000002</v>
      </c>
      <c r="C69" s="102">
        <f>'d-beta'!F72</f>
        <v>5.7798922209073993</v>
      </c>
      <c r="D69" s="102">
        <f>'d-beta'!G72</f>
        <v>4.9922899999999997</v>
      </c>
      <c r="E69" s="102">
        <f>'d-beta'!H72</f>
        <v>2.3767100000000001</v>
      </c>
      <c r="F69" s="102">
        <f>'d-beta'!J72</f>
        <v>5.15</v>
      </c>
      <c r="G69" s="102">
        <f>'d-beta'!K72</f>
        <v>4.95303</v>
      </c>
      <c r="H69" s="102">
        <f>'d-beta'!L72</f>
        <v>5.2288500000000004</v>
      </c>
      <c r="I69" s="102">
        <f>'d-beta'!M72</f>
        <v>5.4551299999999996</v>
      </c>
      <c r="J69" s="102">
        <f>'d-beta'!N72</f>
        <v>5.4376899999999999</v>
      </c>
      <c r="K69" s="102">
        <f>'d-beta'!P72</f>
        <v>5.233813486469117</v>
      </c>
      <c r="L69" s="102">
        <f>'d-beta'!Q72</f>
        <v>5.0978261952245418</v>
      </c>
      <c r="M69" s="102">
        <f>'d-beta'!R72</f>
        <v>5.0898300000000001</v>
      </c>
      <c r="N69" s="102">
        <f>'d-beta'!S72</f>
        <v>3.2160000000000002</v>
      </c>
      <c r="O69" s="102">
        <f>'d-beta'!T72</f>
        <v>5.3037977935185276</v>
      </c>
      <c r="P69" s="102">
        <f>'d-beta'!U72</f>
        <v>5.0281704959023417</v>
      </c>
      <c r="Q69" s="102">
        <f>'d-beta'!V72</f>
        <v>4.9624488881645163</v>
      </c>
      <c r="R69" s="102">
        <f>'d-beta'!W72</f>
        <v>5.0600221679667312</v>
      </c>
    </row>
    <row r="70" spans="1:18" x14ac:dyDescent="0.2">
      <c r="A70" s="103">
        <f>'d-beta'!A73</f>
        <v>136</v>
      </c>
      <c r="B70" s="102">
        <f>'d-beta'!E73</f>
        <v>5.6252800000000001</v>
      </c>
      <c r="C70" s="102">
        <f>'d-beta'!F73</f>
        <v>5.7157756725545807</v>
      </c>
      <c r="D70" s="102">
        <f>'d-beta'!G73</f>
        <v>4.9394</v>
      </c>
      <c r="E70" s="102">
        <f>'d-beta'!H73</f>
        <v>2.3650099999999998</v>
      </c>
      <c r="F70" s="102">
        <f>'d-beta'!J73</f>
        <v>5.0923699999999998</v>
      </c>
      <c r="G70" s="102">
        <f>'d-beta'!K73</f>
        <v>4.8985000000000003</v>
      </c>
      <c r="H70" s="102">
        <f>'d-beta'!L73</f>
        <v>5.1703400000000004</v>
      </c>
      <c r="I70" s="102">
        <f>'d-beta'!M73</f>
        <v>5.3913799999999998</v>
      </c>
      <c r="J70" s="102">
        <f>'d-beta'!N73</f>
        <v>5.3740899999999998</v>
      </c>
      <c r="K70" s="102">
        <f>'d-beta'!P73</f>
        <v>5.1752854541939044</v>
      </c>
      <c r="L70" s="102">
        <f>'d-beta'!Q73</f>
        <v>5.0419564229290481</v>
      </c>
      <c r="M70" s="102">
        <f>'d-beta'!R73</f>
        <v>5.03294</v>
      </c>
      <c r="N70" s="102">
        <f>'d-beta'!S73</f>
        <v>3.1904300000000001</v>
      </c>
      <c r="O70" s="102">
        <f>'d-beta'!T73</f>
        <v>5.2441037968318263</v>
      </c>
      <c r="P70" s="102">
        <f>'d-beta'!U73</f>
        <v>4.9736476630533666</v>
      </c>
      <c r="Q70" s="102">
        <f>'d-beta'!V73</f>
        <v>4.9090676056975386</v>
      </c>
      <c r="R70" s="102">
        <f>'d-beta'!W73</f>
        <v>5.0049586115708946</v>
      </c>
    </row>
    <row r="71" spans="1:18" x14ac:dyDescent="0.2">
      <c r="A71" s="103">
        <f>'d-beta'!A74</f>
        <v>138</v>
      </c>
      <c r="B71" s="102">
        <f>'d-beta'!E74</f>
        <v>5.5664899999999999</v>
      </c>
      <c r="C71" s="102">
        <f>'d-beta'!F74</f>
        <v>5.653024199664352</v>
      </c>
      <c r="D71" s="102">
        <f>'d-beta'!G74</f>
        <v>4.8875999999999999</v>
      </c>
      <c r="E71" s="102">
        <f>'d-beta'!H74</f>
        <v>2.3534799999999998</v>
      </c>
      <c r="F71" s="102">
        <f>'d-beta'!J74</f>
        <v>5.0359800000000003</v>
      </c>
      <c r="G71" s="102">
        <f>'d-beta'!K74</f>
        <v>4.8451399999999998</v>
      </c>
      <c r="H71" s="102">
        <f>'d-beta'!L74</f>
        <v>5.1130899999999997</v>
      </c>
      <c r="I71" s="102">
        <f>'d-beta'!M74</f>
        <v>5.3290300000000004</v>
      </c>
      <c r="J71" s="102">
        <f>'d-beta'!N74</f>
        <v>5.3118999999999996</v>
      </c>
      <c r="K71" s="102">
        <f>'d-beta'!P74</f>
        <v>5.1180167276851192</v>
      </c>
      <c r="L71" s="102">
        <f>'d-beta'!Q74</f>
        <v>4.9872733187114999</v>
      </c>
      <c r="M71" s="102">
        <f>'d-beta'!R74</f>
        <v>4.9772699999999999</v>
      </c>
      <c r="N71" s="102">
        <f>'d-beta'!S74</f>
        <v>3.16533</v>
      </c>
      <c r="O71" s="102">
        <f>'d-beta'!T74</f>
        <v>5.1856892363685034</v>
      </c>
      <c r="P71" s="102">
        <f>'d-beta'!U74</f>
        <v>4.9202741657470419</v>
      </c>
      <c r="Q71" s="102">
        <f>'d-beta'!V74</f>
        <v>4.8568087191451204</v>
      </c>
      <c r="R71" s="102">
        <f>'d-beta'!W74</f>
        <v>4.9510607117591361</v>
      </c>
    </row>
    <row r="72" spans="1:18" x14ac:dyDescent="0.2">
      <c r="A72" s="103">
        <f>'d-beta'!A75</f>
        <v>140</v>
      </c>
      <c r="B72" s="102">
        <f>'d-beta'!E75</f>
        <v>5.5088800000000004</v>
      </c>
      <c r="C72" s="102">
        <f>'d-beta'!F75</f>
        <v>5.5915920173552029</v>
      </c>
      <c r="D72" s="102">
        <f>'d-beta'!G75</f>
        <v>4.8368599999999997</v>
      </c>
      <c r="E72" s="102">
        <f>'d-beta'!H75</f>
        <v>2.34212</v>
      </c>
      <c r="F72" s="102">
        <f>'d-beta'!J75</f>
        <v>4.9807899999999998</v>
      </c>
      <c r="G72" s="102">
        <f>'d-beta'!K75</f>
        <v>4.79291</v>
      </c>
      <c r="H72" s="102">
        <f>'d-beta'!L75</f>
        <v>5.0570700000000004</v>
      </c>
      <c r="I72" s="102">
        <f>'d-beta'!M75</f>
        <v>5.2680400000000001</v>
      </c>
      <c r="J72" s="102">
        <f>'d-beta'!N75</f>
        <v>5.25108</v>
      </c>
      <c r="K72" s="102">
        <f>'d-beta'!P75</f>
        <v>5.0619606003043485</v>
      </c>
      <c r="L72" s="102">
        <f>'d-beta'!Q75</f>
        <v>4.9337368760999532</v>
      </c>
      <c r="M72" s="102">
        <f>'d-beta'!R75</f>
        <v>4.9227999999999996</v>
      </c>
      <c r="N72" s="102">
        <f>'d-beta'!S75</f>
        <v>3.1406900000000002</v>
      </c>
      <c r="O72" s="102">
        <f>'d-beta'!T75</f>
        <v>5.1285209713526534</v>
      </c>
      <c r="P72" s="102">
        <f>'d-beta'!U75</f>
        <v>4.8680234222689611</v>
      </c>
      <c r="Q72" s="102">
        <f>'d-beta'!V75</f>
        <v>4.8056390829350715</v>
      </c>
      <c r="R72" s="102">
        <f>'d-beta'!W75</f>
        <v>4.8982950609892919</v>
      </c>
    </row>
    <row r="73" spans="1:18" x14ac:dyDescent="0.2">
      <c r="A73" s="103">
        <f>'d-beta'!A76</f>
        <v>142</v>
      </c>
      <c r="B73" s="102">
        <f>'d-beta'!E76</f>
        <v>5.45242</v>
      </c>
      <c r="C73" s="102">
        <f>'d-beta'!F76</f>
        <v>5.5314437626863651</v>
      </c>
      <c r="D73" s="102">
        <f>'d-beta'!G76</f>
        <v>4.7871499999999996</v>
      </c>
      <c r="E73" s="102">
        <f>'d-beta'!H76</f>
        <v>2.3309299999999999</v>
      </c>
      <c r="F73" s="102">
        <f>'d-beta'!J76</f>
        <v>4.9267700000000003</v>
      </c>
      <c r="G73" s="102">
        <f>'d-beta'!K76</f>
        <v>4.7417899999999999</v>
      </c>
      <c r="H73" s="102">
        <f>'d-beta'!L76</f>
        <v>5.0022399999999996</v>
      </c>
      <c r="I73" s="102">
        <f>'d-beta'!M76</f>
        <v>5.20838</v>
      </c>
      <c r="J73" s="102">
        <f>'d-beta'!N76</f>
        <v>5.1915699999999996</v>
      </c>
      <c r="K73" s="102">
        <f>'d-beta'!P76</f>
        <v>5.0070904916104269</v>
      </c>
      <c r="L73" s="102">
        <f>'d-beta'!Q76</f>
        <v>4.8813204378876991</v>
      </c>
      <c r="M73" s="102">
        <f>'d-beta'!R76</f>
        <v>4.8694800000000003</v>
      </c>
      <c r="N73" s="102">
        <f>'d-beta'!S76</f>
        <v>3.1164900000000002</v>
      </c>
      <c r="O73" s="102">
        <f>'d-beta'!T76</f>
        <v>5.0725589976874943</v>
      </c>
      <c r="P73" s="102">
        <f>'d-beta'!U76</f>
        <v>4.8168520150482426</v>
      </c>
      <c r="Q73" s="102">
        <f>'d-beta'!V76</f>
        <v>4.7555253953934082</v>
      </c>
      <c r="R73" s="102">
        <f>'d-beta'!W76</f>
        <v>4.8466251935200226</v>
      </c>
    </row>
    <row r="74" spans="1:18" x14ac:dyDescent="0.2">
      <c r="A74" s="103">
        <f>'d-beta'!A77</f>
        <v>144</v>
      </c>
      <c r="B74" s="102">
        <f>'d-beta'!E77</f>
        <v>5.3970799999999999</v>
      </c>
      <c r="C74" s="102">
        <f>'d-beta'!F77</f>
        <v>5.4725443162807297</v>
      </c>
      <c r="D74" s="102">
        <f>'d-beta'!G77</f>
        <v>4.7384399999999998</v>
      </c>
      <c r="E74" s="102">
        <f>'d-beta'!H77</f>
        <v>2.31989</v>
      </c>
      <c r="F74" s="102">
        <f>'d-beta'!J77</f>
        <v>4.8738900000000003</v>
      </c>
      <c r="G74" s="102">
        <f>'d-beta'!K77</f>
        <v>4.6917299999999997</v>
      </c>
      <c r="H74" s="102">
        <f>'d-beta'!L77</f>
        <v>4.9485700000000001</v>
      </c>
      <c r="I74" s="102">
        <f>'d-beta'!M77</f>
        <v>5.15001</v>
      </c>
      <c r="J74" s="102">
        <f>'d-beta'!N77</f>
        <v>5.1333500000000001</v>
      </c>
      <c r="K74" s="102">
        <f>'d-beta'!P77</f>
        <v>4.9533696763150177</v>
      </c>
      <c r="L74" s="102">
        <f>'d-beta'!Q77</f>
        <v>4.8299939815875428</v>
      </c>
      <c r="M74" s="102">
        <f>'d-beta'!R77</f>
        <v>4.8172899999999998</v>
      </c>
      <c r="N74" s="102">
        <f>'d-beta'!S77</f>
        <v>3.0927199999999999</v>
      </c>
      <c r="O74" s="102">
        <f>'d-beta'!T77</f>
        <v>5.0177731982403015</v>
      </c>
      <c r="P74" s="102">
        <f>'d-beta'!U77</f>
        <v>4.7667400702343423</v>
      </c>
      <c r="Q74" s="102">
        <f>'d-beta'!V77</f>
        <v>4.7064476865717824</v>
      </c>
      <c r="R74" s="102">
        <f>'d-beta'!W77</f>
        <v>4.7960177013606939</v>
      </c>
    </row>
    <row r="75" spans="1:18" x14ac:dyDescent="0.2">
      <c r="A75" s="103">
        <f>'d-beta'!A78</f>
        <v>146</v>
      </c>
      <c r="B75" s="102">
        <f>'d-beta'!E78</f>
        <v>5.3428300000000002</v>
      </c>
      <c r="C75" s="102">
        <f>'d-beta'!F78</f>
        <v>5.414858790975674</v>
      </c>
      <c r="D75" s="102">
        <f>'d-beta'!G78</f>
        <v>4.6907100000000002</v>
      </c>
      <c r="E75" s="102">
        <f>'d-beta'!H78</f>
        <v>2.3090099999999998</v>
      </c>
      <c r="F75" s="102">
        <f>'d-beta'!J78</f>
        <v>4.82212</v>
      </c>
      <c r="G75" s="102">
        <f>'d-beta'!K78</f>
        <v>4.6427199999999997</v>
      </c>
      <c r="H75" s="102">
        <f>'d-beta'!L78</f>
        <v>4.8960299999999997</v>
      </c>
      <c r="I75" s="102">
        <f>'d-beta'!M78</f>
        <v>5.0928899999999997</v>
      </c>
      <c r="J75" s="102">
        <f>'d-beta'!N78</f>
        <v>5.0763699999999998</v>
      </c>
      <c r="K75" s="102">
        <f>'d-beta'!P78</f>
        <v>4.9007648829981445</v>
      </c>
      <c r="L75" s="102">
        <f>'d-beta'!Q78</f>
        <v>4.7797275294552914</v>
      </c>
      <c r="M75" s="102">
        <f>'d-beta'!R78</f>
        <v>4.7661899999999999</v>
      </c>
      <c r="N75" s="102">
        <f>'d-beta'!S78</f>
        <v>3.0693800000000002</v>
      </c>
      <c r="O75" s="102">
        <f>'d-beta'!T78</f>
        <v>4.964130428815027</v>
      </c>
      <c r="P75" s="102">
        <f>'d-beta'!U78</f>
        <v>4.7176508796337506</v>
      </c>
      <c r="Q75" s="102">
        <f>'d-beta'!V78</f>
        <v>4.6583659271018965</v>
      </c>
      <c r="R75" s="102">
        <f>'d-beta'!W78</f>
        <v>4.7464526352181489</v>
      </c>
    </row>
    <row r="76" spans="1:18" x14ac:dyDescent="0.2">
      <c r="A76" s="103">
        <f>'d-beta'!A79</f>
        <v>148</v>
      </c>
      <c r="B76" s="102">
        <f>'d-beta'!E79</f>
        <v>5.2896400000000003</v>
      </c>
      <c r="C76" s="102">
        <f>'d-beta'!F79</f>
        <v>5.3583525210669682</v>
      </c>
      <c r="D76" s="102">
        <f>'d-beta'!G79</f>
        <v>4.6439399999999997</v>
      </c>
      <c r="E76" s="102">
        <f>'d-beta'!H79</f>
        <v>2.2982800000000001</v>
      </c>
      <c r="F76" s="102">
        <f>'d-beta'!J79</f>
        <v>4.77142</v>
      </c>
      <c r="G76" s="102">
        <f>'d-beta'!K79</f>
        <v>4.5947100000000001</v>
      </c>
      <c r="H76" s="102">
        <f>'d-beta'!L79</f>
        <v>4.8445799999999997</v>
      </c>
      <c r="I76" s="102">
        <f>'d-beta'!M79</f>
        <v>5.0369799999999998</v>
      </c>
      <c r="J76" s="102">
        <f>'d-beta'!N79</f>
        <v>5.0206099999999996</v>
      </c>
      <c r="K76" s="102">
        <f>'d-beta'!P79</f>
        <v>4.8492495398045339</v>
      </c>
      <c r="L76" s="102">
        <f>'d-beta'!Q79</f>
        <v>4.7304844180302927</v>
      </c>
      <c r="M76" s="102">
        <f>'d-beta'!R79</f>
        <v>4.7161499999999998</v>
      </c>
      <c r="N76" s="102">
        <f>'d-beta'!S79</f>
        <v>3.04644</v>
      </c>
      <c r="O76" s="102">
        <f>'d-beta'!T79</f>
        <v>4.9115938294447039</v>
      </c>
      <c r="P76" s="102">
        <f>'d-beta'!U79</f>
        <v>4.6695577381053406</v>
      </c>
      <c r="Q76" s="102">
        <f>'d-beta'!V79</f>
        <v>4.6112601473677008</v>
      </c>
      <c r="R76" s="102">
        <f>'d-beta'!W79</f>
        <v>4.6979001191394412</v>
      </c>
    </row>
    <row r="77" spans="1:18" x14ac:dyDescent="0.2">
      <c r="A77" s="103">
        <f>'d-beta'!A80</f>
        <v>150</v>
      </c>
      <c r="B77" s="102">
        <f>'d-beta'!E80</f>
        <v>5.2374799999999997</v>
      </c>
      <c r="C77" s="102">
        <f>'d-beta'!F80</f>
        <v>5.3029910521114703</v>
      </c>
      <c r="D77" s="102">
        <f>'d-beta'!G80</f>
        <v>4.5980800000000004</v>
      </c>
      <c r="E77" s="102">
        <f>'d-beta'!H80</f>
        <v>2.2877100000000001</v>
      </c>
      <c r="F77" s="102">
        <f>'d-beta'!J80</f>
        <v>4.7217599999999997</v>
      </c>
      <c r="G77" s="102">
        <f>'d-beta'!K80</f>
        <v>4.5476900000000002</v>
      </c>
      <c r="H77" s="102">
        <f>'d-beta'!L80</f>
        <v>4.7942</v>
      </c>
      <c r="I77" s="102">
        <f>'d-beta'!M80</f>
        <v>4.9822499999999996</v>
      </c>
      <c r="J77" s="102">
        <f>'d-beta'!N80</f>
        <v>4.9660200000000003</v>
      </c>
      <c r="K77" s="102">
        <f>'d-beta'!P80</f>
        <v>4.7987869110489223</v>
      </c>
      <c r="L77" s="102">
        <f>'d-beta'!Q80</f>
        <v>4.6822446148219647</v>
      </c>
      <c r="M77" s="102">
        <f>'d-beta'!R80</f>
        <v>4.6671500000000004</v>
      </c>
      <c r="N77" s="102">
        <f>'d-beta'!S80</f>
        <v>3.0239099999999999</v>
      </c>
      <c r="O77" s="102">
        <f>'d-beta'!T80</f>
        <v>4.8601368843641257</v>
      </c>
      <c r="P77" s="102">
        <f>'d-beta'!U80</f>
        <v>4.6224341812339151</v>
      </c>
      <c r="Q77" s="102">
        <f>'d-beta'!V80</f>
        <v>4.5651004679136129</v>
      </c>
      <c r="R77" s="102">
        <f>'d-beta'!W80</f>
        <v>4.6503266238333945</v>
      </c>
    </row>
    <row r="78" spans="1:18" x14ac:dyDescent="0.2">
      <c r="A78" s="103">
        <f>'d-beta'!A81</f>
        <v>152</v>
      </c>
      <c r="B78" s="102">
        <f>'d-beta'!E81</f>
        <v>5.1863299999999999</v>
      </c>
      <c r="C78" s="102">
        <f>'d-beta'!F81</f>
        <v>5.2487502516112494</v>
      </c>
      <c r="D78" s="102">
        <f>'d-beta'!G81</f>
        <v>4.5531300000000003</v>
      </c>
      <c r="E78" s="102">
        <f>'d-beta'!H81</f>
        <v>2.2772800000000002</v>
      </c>
      <c r="F78" s="102">
        <f>'d-beta'!J81</f>
        <v>4.6731199999999999</v>
      </c>
      <c r="G78" s="102">
        <f>'d-beta'!K81</f>
        <v>4.50162</v>
      </c>
      <c r="H78" s="102">
        <f>'d-beta'!L81</f>
        <v>4.7448499999999996</v>
      </c>
      <c r="I78" s="102">
        <f>'d-beta'!M81</f>
        <v>4.9286700000000003</v>
      </c>
      <c r="J78" s="102">
        <f>'d-beta'!N81</f>
        <v>4.9125800000000002</v>
      </c>
      <c r="K78" s="102">
        <f>'d-beta'!P81</f>
        <v>4.7493570070099578</v>
      </c>
      <c r="L78" s="102">
        <f>'d-beta'!Q81</f>
        <v>4.634978152131052</v>
      </c>
      <c r="M78" s="102">
        <f>'d-beta'!R81</f>
        <v>4.6191500000000003</v>
      </c>
      <c r="N78" s="102">
        <f>'d-beta'!S81</f>
        <v>3.0017800000000001</v>
      </c>
      <c r="O78" s="102">
        <f>'d-beta'!T81</f>
        <v>4.8097363337852244</v>
      </c>
      <c r="P78" s="102">
        <f>'d-beta'!U81</f>
        <v>4.5762567955225926</v>
      </c>
      <c r="Q78" s="102">
        <f>'d-beta'!V81</f>
        <v>4.5198534652994118</v>
      </c>
      <c r="R78" s="102">
        <f>'d-beta'!W81</f>
        <v>4.6037057252861446</v>
      </c>
    </row>
    <row r="79" spans="1:18" x14ac:dyDescent="0.2">
      <c r="A79" s="103">
        <f>'d-beta'!A82</f>
        <v>154</v>
      </c>
      <c r="B79" s="102">
        <f>'d-beta'!E82</f>
        <v>5.1361600000000003</v>
      </c>
      <c r="C79" s="102">
        <f>'d-beta'!F82</f>
        <v>5.1955960452230325</v>
      </c>
      <c r="D79" s="102">
        <f>'d-beta'!G82</f>
        <v>4.5090500000000002</v>
      </c>
      <c r="E79" s="102">
        <f>'d-beta'!H82</f>
        <v>2.2669899999999998</v>
      </c>
      <c r="F79" s="102">
        <f>'d-beta'!J82</f>
        <v>4.62547</v>
      </c>
      <c r="G79" s="102">
        <f>'d-beta'!K82</f>
        <v>4.4564899999999996</v>
      </c>
      <c r="H79" s="102">
        <f>'d-beta'!L82</f>
        <v>4.6965000000000003</v>
      </c>
      <c r="I79" s="102">
        <f>'d-beta'!M82</f>
        <v>4.8761999999999999</v>
      </c>
      <c r="J79" s="102">
        <f>'d-beta'!N82</f>
        <v>4.8602499999999997</v>
      </c>
      <c r="K79" s="102">
        <f>'d-beta'!P82</f>
        <v>4.7009198234363785</v>
      </c>
      <c r="L79" s="102">
        <f>'d-beta'!Q82</f>
        <v>4.5886516931159065</v>
      </c>
      <c r="M79" s="102">
        <f>'d-beta'!R82</f>
        <v>4.5721299999999996</v>
      </c>
      <c r="N79" s="102">
        <f>'d-beta'!S82</f>
        <v>2.9800200000000001</v>
      </c>
      <c r="O79" s="102">
        <f>'d-beta'!T82</f>
        <v>4.7603486903486028</v>
      </c>
      <c r="P79" s="102">
        <f>'d-beta'!U82</f>
        <v>4.5309988755168931</v>
      </c>
      <c r="Q79" s="102">
        <f>'d-beta'!V82</f>
        <v>4.4755158690361174</v>
      </c>
      <c r="R79" s="102">
        <f>'d-beta'!W82</f>
        <v>4.5580173331978928</v>
      </c>
    </row>
    <row r="80" spans="1:18" x14ac:dyDescent="0.2">
      <c r="A80" s="103">
        <f>'d-beta'!A83</f>
        <v>156</v>
      </c>
      <c r="B80" s="102">
        <f>'d-beta'!E83</f>
        <v>5.0869499999999999</v>
      </c>
      <c r="C80" s="102">
        <f>'d-beta'!F83</f>
        <v>5.1435046540211848</v>
      </c>
      <c r="D80" s="102">
        <f>'d-beta'!G83</f>
        <v>4.4658300000000004</v>
      </c>
      <c r="E80" s="102">
        <f>'d-beta'!H83</f>
        <v>2.25685</v>
      </c>
      <c r="F80" s="102">
        <f>'d-beta'!J83</f>
        <v>4.5787800000000001</v>
      </c>
      <c r="G80" s="102">
        <f>'d-beta'!K83</f>
        <v>4.4122599999999998</v>
      </c>
      <c r="H80" s="102">
        <f>'d-beta'!L83</f>
        <v>4.6491400000000001</v>
      </c>
      <c r="I80" s="102">
        <f>'d-beta'!M83</f>
        <v>4.8248199999999999</v>
      </c>
      <c r="J80" s="102">
        <f>'d-beta'!N83</f>
        <v>4.8090000000000002</v>
      </c>
      <c r="K80" s="102">
        <f>'d-beta'!P83</f>
        <v>4.6534622173741536</v>
      </c>
      <c r="L80" s="102">
        <f>'d-beta'!Q83</f>
        <v>4.5432552154685677</v>
      </c>
      <c r="M80" s="102">
        <f>'d-beta'!R83</f>
        <v>4.5260499999999997</v>
      </c>
      <c r="N80" s="102">
        <f>'d-beta'!S83</f>
        <v>2.9586399999999999</v>
      </c>
      <c r="O80" s="102">
        <f>'d-beta'!T83</f>
        <v>4.7119574367244947</v>
      </c>
      <c r="P80" s="102">
        <f>'d-beta'!U83</f>
        <v>4.4866338347006227</v>
      </c>
      <c r="Q80" s="102">
        <f>'d-beta'!V83</f>
        <v>4.4320443736036701</v>
      </c>
      <c r="R80" s="102">
        <f>'d-beta'!W83</f>
        <v>4.5132317043314174</v>
      </c>
    </row>
    <row r="81" spans="1:18" x14ac:dyDescent="0.2">
      <c r="A81" s="103">
        <f>'d-beta'!A84</f>
        <v>158</v>
      </c>
      <c r="B81" s="102">
        <f>'d-beta'!E84</f>
        <v>5.0386600000000001</v>
      </c>
      <c r="C81" s="102">
        <f>'d-beta'!F84</f>
        <v>5.0924322437688501</v>
      </c>
      <c r="D81" s="102">
        <f>'d-beta'!G84</f>
        <v>4.4234299999999998</v>
      </c>
      <c r="E81" s="102">
        <f>'d-beta'!H84</f>
        <v>2.2468499999999998</v>
      </c>
      <c r="F81" s="102">
        <f>'d-beta'!J84</f>
        <v>4.5330199999999996</v>
      </c>
      <c r="G81" s="102">
        <f>'d-beta'!K84</f>
        <v>4.3689099999999996</v>
      </c>
      <c r="H81" s="102">
        <f>'d-beta'!L84</f>
        <v>4.6027199999999997</v>
      </c>
      <c r="I81" s="102">
        <f>'d-beta'!M84</f>
        <v>4.7744900000000001</v>
      </c>
      <c r="J81" s="102">
        <f>'d-beta'!N84</f>
        <v>4.7588100000000004</v>
      </c>
      <c r="K81" s="102">
        <f>'d-beta'!P84</f>
        <v>4.6069473175125006</v>
      </c>
      <c r="L81" s="102">
        <f>'d-beta'!Q84</f>
        <v>4.4987520840533035</v>
      </c>
      <c r="M81" s="102">
        <f>'d-beta'!R84</f>
        <v>4.4809099999999997</v>
      </c>
      <c r="N81" s="102">
        <f>'d-beta'!S84</f>
        <v>2.93763</v>
      </c>
      <c r="O81" s="102">
        <f>'d-beta'!T84</f>
        <v>4.6645324593397843</v>
      </c>
      <c r="P81" s="102">
        <f>'d-beta'!U84</f>
        <v>4.4431382627440454</v>
      </c>
      <c r="Q81" s="102">
        <f>'d-beta'!V84</f>
        <v>4.3894224007119407</v>
      </c>
      <c r="R81" s="102">
        <f>'d-beta'!W84</f>
        <v>4.4693218656909535</v>
      </c>
    </row>
    <row r="82" spans="1:18" x14ac:dyDescent="0.2">
      <c r="A82" s="103">
        <f>'d-beta'!A85</f>
        <v>160</v>
      </c>
      <c r="B82" s="102">
        <f>'d-beta'!E85</f>
        <v>4.9912799999999997</v>
      </c>
      <c r="C82" s="102">
        <f>'d-beta'!F85</f>
        <v>5.042365473356436</v>
      </c>
      <c r="D82" s="102">
        <f>'d-beta'!G85</f>
        <v>4.38185</v>
      </c>
      <c r="E82" s="102">
        <f>'d-beta'!H85</f>
        <v>2.23698</v>
      </c>
      <c r="F82" s="102">
        <f>'d-beta'!J85</f>
        <v>4.4881799999999998</v>
      </c>
      <c r="G82" s="102">
        <f>'d-beta'!K85</f>
        <v>4.3264100000000001</v>
      </c>
      <c r="H82" s="102">
        <f>'d-beta'!L85</f>
        <v>4.5572400000000002</v>
      </c>
      <c r="I82" s="102">
        <f>'d-beta'!M85</f>
        <v>4.7251799999999999</v>
      </c>
      <c r="J82" s="102">
        <f>'d-beta'!N85</f>
        <v>4.7096299999999998</v>
      </c>
      <c r="K82" s="102">
        <f>'d-beta'!P85</f>
        <v>4.5613552807515472</v>
      </c>
      <c r="L82" s="102">
        <f>'d-beta'!Q85</f>
        <v>4.4551156132736187</v>
      </c>
      <c r="M82" s="102">
        <f>'d-beta'!R85</f>
        <v>4.4366599999999998</v>
      </c>
      <c r="N82" s="102">
        <f>'d-beta'!S85</f>
        <v>2.9169700000000001</v>
      </c>
      <c r="O82" s="102">
        <f>'d-beta'!T85</f>
        <v>4.6180472378726343</v>
      </c>
      <c r="P82" s="102">
        <f>'d-beta'!U85</f>
        <v>4.4004923939478253</v>
      </c>
      <c r="Q82" s="102">
        <f>'d-beta'!V85</f>
        <v>4.3476298346591706</v>
      </c>
      <c r="R82" s="102">
        <f>'d-beta'!W85</f>
        <v>4.4262713436230126</v>
      </c>
    </row>
    <row r="83" spans="1:18" x14ac:dyDescent="0.2">
      <c r="A83" s="103">
        <f>'d-beta'!A86</f>
        <v>162</v>
      </c>
      <c r="B83" s="102">
        <f>'d-beta'!E86</f>
        <v>4.9447799999999997</v>
      </c>
      <c r="C83" s="102">
        <f>'d-beta'!F86</f>
        <v>4.993270931854684</v>
      </c>
      <c r="D83" s="102">
        <f>'d-beta'!G86</f>
        <v>4.3410500000000001</v>
      </c>
      <c r="E83" s="102">
        <f>'d-beta'!H86</f>
        <v>2.2272500000000002</v>
      </c>
      <c r="F83" s="102">
        <f>'d-beta'!J86</f>
        <v>4.4442199999999996</v>
      </c>
      <c r="G83" s="102">
        <f>'d-beta'!K86</f>
        <v>4.2847499999999998</v>
      </c>
      <c r="H83" s="102">
        <f>'d-beta'!L86</f>
        <v>4.5126499999999998</v>
      </c>
      <c r="I83" s="102">
        <f>'d-beta'!M86</f>
        <v>4.6768700000000001</v>
      </c>
      <c r="J83" s="102">
        <f>'d-beta'!N86</f>
        <v>4.6614500000000003</v>
      </c>
      <c r="K83" s="102">
        <f>'d-beta'!P86</f>
        <v>4.5166528109121531</v>
      </c>
      <c r="L83" s="102">
        <f>'d-beta'!Q86</f>
        <v>4.4123358031281352</v>
      </c>
      <c r="M83" s="102">
        <f>'d-beta'!R86</f>
        <v>4.3932799999999999</v>
      </c>
      <c r="N83" s="102">
        <f>'d-beta'!S86</f>
        <v>2.8966599999999998</v>
      </c>
      <c r="O83" s="102">
        <f>'d-beta'!T86</f>
        <v>4.5724784002341421</v>
      </c>
      <c r="P83" s="102">
        <f>'d-beta'!U86</f>
        <v>4.3586694060022273</v>
      </c>
      <c r="Q83" s="102">
        <f>'d-beta'!V86</f>
        <v>4.3066467927524172</v>
      </c>
      <c r="R83" s="102">
        <f>'d-beta'!W86</f>
        <v>4.3840601839508597</v>
      </c>
    </row>
    <row r="84" spans="1:18" x14ac:dyDescent="0.2">
      <c r="A84" s="103">
        <f>'d-beta'!A87</f>
        <v>164</v>
      </c>
      <c r="B84" s="102">
        <f>'d-beta'!E87</f>
        <v>4.8991400000000001</v>
      </c>
      <c r="C84" s="102">
        <f>'d-beta'!F87</f>
        <v>4.9451254566712262</v>
      </c>
      <c r="D84" s="102">
        <f>'d-beta'!G87</f>
        <v>4.3010299999999999</v>
      </c>
      <c r="E84" s="102">
        <f>'d-beta'!H87</f>
        <v>2.2176399999999998</v>
      </c>
      <c r="F84" s="102">
        <f>'d-beta'!J87</f>
        <v>4.4011199999999997</v>
      </c>
      <c r="G84" s="102">
        <f>'d-beta'!K87</f>
        <v>4.2439</v>
      </c>
      <c r="H84" s="102">
        <f>'d-beta'!L87</f>
        <v>4.4689399999999999</v>
      </c>
      <c r="I84" s="102">
        <f>'d-beta'!M87</f>
        <v>4.6295299999999999</v>
      </c>
      <c r="J84" s="102">
        <f>'d-beta'!N87</f>
        <v>4.6142399999999997</v>
      </c>
      <c r="K84" s="102">
        <f>'d-beta'!P87</f>
        <v>4.4728331904049181</v>
      </c>
      <c r="L84" s="102">
        <f>'d-beta'!Q87</f>
        <v>4.3703793167025422</v>
      </c>
      <c r="M84" s="102">
        <f>'d-beta'!R87</f>
        <v>4.3507600000000002</v>
      </c>
      <c r="N84" s="102">
        <f>'d-beta'!S87</f>
        <v>2.87669</v>
      </c>
      <c r="O84" s="102">
        <f>'d-beta'!T87</f>
        <v>4.5277992050649818</v>
      </c>
      <c r="P84" s="102">
        <f>'d-beta'!U87</f>
        <v>4.3176493010486174</v>
      </c>
      <c r="Q84" s="102">
        <f>'d-beta'!V87</f>
        <v>4.2664398552992617</v>
      </c>
      <c r="R84" s="102">
        <f>'d-beta'!W87</f>
        <v>4.3426616994025009</v>
      </c>
    </row>
    <row r="85" spans="1:18" x14ac:dyDescent="0.2">
      <c r="A85" s="103">
        <f>'d-beta'!A88</f>
        <v>166</v>
      </c>
      <c r="B85" s="102">
        <f>'d-beta'!E88</f>
        <v>4.8543500000000002</v>
      </c>
      <c r="C85" s="102">
        <f>'d-beta'!F88</f>
        <v>4.897916106156508</v>
      </c>
      <c r="D85" s="102">
        <f>'d-beta'!G88</f>
        <v>4.2617500000000001</v>
      </c>
      <c r="E85" s="102">
        <f>'d-beta'!H88</f>
        <v>2.20817</v>
      </c>
      <c r="F85" s="102">
        <f>'d-beta'!J88</f>
        <v>4.3588699999999996</v>
      </c>
      <c r="G85" s="102">
        <f>'d-beta'!K88</f>
        <v>4.2038500000000001</v>
      </c>
      <c r="H85" s="102">
        <f>'d-beta'!L88</f>
        <v>4.4260799999999998</v>
      </c>
      <c r="I85" s="102">
        <f>'d-beta'!M88</f>
        <v>4.5831400000000002</v>
      </c>
      <c r="J85" s="102">
        <f>'d-beta'!N88</f>
        <v>4.5679699999999999</v>
      </c>
      <c r="K85" s="102">
        <f>'d-beta'!P88</f>
        <v>4.4298531318598453</v>
      </c>
      <c r="L85" s="102">
        <f>'d-beta'!Q88</f>
        <v>4.3292294965900817</v>
      </c>
      <c r="M85" s="102">
        <f>'d-beta'!R88</f>
        <v>4.3090700000000002</v>
      </c>
      <c r="N85" s="102">
        <f>'d-beta'!S88</f>
        <v>2.8570600000000002</v>
      </c>
      <c r="O85" s="102">
        <f>'d-beta'!T88</f>
        <v>4.4839897610647039</v>
      </c>
      <c r="P85" s="102">
        <f>'d-beta'!U88</f>
        <v>4.277415489982757</v>
      </c>
      <c r="Q85" s="102">
        <f>'d-beta'!V88</f>
        <v>4.2270024697106798</v>
      </c>
      <c r="R85" s="102">
        <f>'d-beta'!W88</f>
        <v>4.302045977155414</v>
      </c>
    </row>
    <row r="86" spans="1:18" x14ac:dyDescent="0.2">
      <c r="A86" s="103">
        <f>'d-beta'!A89</f>
        <v>168</v>
      </c>
      <c r="B86" s="102">
        <f>'d-beta'!E89</f>
        <v>4.8103600000000002</v>
      </c>
      <c r="C86" s="102">
        <f>'d-beta'!F89</f>
        <v>4.8515897052046464</v>
      </c>
      <c r="D86" s="102">
        <f>'d-beta'!G89</f>
        <v>4.2232000000000003</v>
      </c>
      <c r="E86" s="102">
        <f>'d-beta'!H89</f>
        <v>2.19882</v>
      </c>
      <c r="F86" s="102">
        <f>'d-beta'!J89</f>
        <v>4.3174299999999999</v>
      </c>
      <c r="G86" s="102">
        <f>'d-beta'!K89</f>
        <v>4.1645599999999998</v>
      </c>
      <c r="H86" s="102">
        <f>'d-beta'!L89</f>
        <v>4.3840599999999998</v>
      </c>
      <c r="I86" s="102">
        <f>'d-beta'!M89</f>
        <v>4.5376599999999998</v>
      </c>
      <c r="J86" s="102">
        <f>'d-beta'!N89</f>
        <v>4.5226199999999999</v>
      </c>
      <c r="K86" s="102">
        <f>'d-beta'!P89</f>
        <v>4.3877092120852659</v>
      </c>
      <c r="L86" s="102">
        <f>'d-beta'!Q89</f>
        <v>4.2888663368566364</v>
      </c>
      <c r="M86" s="102">
        <f>'d-beta'!R89</f>
        <v>4.2681800000000001</v>
      </c>
      <c r="N86" s="102">
        <f>'d-beta'!S89</f>
        <v>2.8377400000000002</v>
      </c>
      <c r="O86" s="102">
        <f>'d-beta'!T89</f>
        <v>4.4410266971216235</v>
      </c>
      <c r="P86" s="102">
        <f>'d-beta'!U89</f>
        <v>4.2379445651071563</v>
      </c>
      <c r="Q86" s="102">
        <f>'d-beta'!V89</f>
        <v>4.188308026594953</v>
      </c>
      <c r="R86" s="102">
        <f>'d-beta'!W89</f>
        <v>4.2622095765711263</v>
      </c>
    </row>
    <row r="87" spans="1:18" x14ac:dyDescent="0.2">
      <c r="A87" s="103">
        <f>'d-beta'!A90</f>
        <v>170</v>
      </c>
      <c r="B87" s="102">
        <f>'d-beta'!E90</f>
        <v>4.7671799999999998</v>
      </c>
      <c r="C87" s="102">
        <f>'d-beta'!F90</f>
        <v>4.8061537373326733</v>
      </c>
      <c r="D87" s="102">
        <f>'d-beta'!G90</f>
        <v>4.1853699999999998</v>
      </c>
      <c r="E87" s="102">
        <f>'d-beta'!H90</f>
        <v>2.1896</v>
      </c>
      <c r="F87" s="102">
        <f>'d-beta'!J90</f>
        <v>4.2767799999999996</v>
      </c>
      <c r="G87" s="102">
        <f>'d-beta'!K90</f>
        <v>4.1260199999999996</v>
      </c>
      <c r="H87" s="102">
        <f>'d-beta'!L90</f>
        <v>4.3428399999999998</v>
      </c>
      <c r="I87" s="102">
        <f>'d-beta'!M90</f>
        <v>4.49308</v>
      </c>
      <c r="J87" s="102">
        <f>'d-beta'!N90</f>
        <v>4.4781599999999999</v>
      </c>
      <c r="K87" s="102">
        <f>'d-beta'!P90</f>
        <v>4.3463649838898011</v>
      </c>
      <c r="L87" s="102">
        <f>'d-beta'!Q90</f>
        <v>4.2492665169412112</v>
      </c>
      <c r="M87" s="102">
        <f>'d-beta'!R90</f>
        <v>4.2280800000000003</v>
      </c>
      <c r="N87" s="102">
        <f>'d-beta'!S90</f>
        <v>2.8187500000000001</v>
      </c>
      <c r="O87" s="102">
        <f>'d-beta'!T90</f>
        <v>4.3988900124430019</v>
      </c>
      <c r="P87" s="102">
        <f>'d-beta'!U90</f>
        <v>4.1992133433379379</v>
      </c>
      <c r="Q87" s="102">
        <f>'d-beta'!V90</f>
        <v>4.1503464152643774</v>
      </c>
      <c r="R87" s="102">
        <f>'d-beta'!W90</f>
        <v>4.2231192546596752</v>
      </c>
    </row>
    <row r="88" spans="1:18" x14ac:dyDescent="0.2">
      <c r="A88" s="103">
        <f>'d-beta'!A91</f>
        <v>172</v>
      </c>
      <c r="B88" s="102">
        <f>'d-beta'!E91</f>
        <v>4.72478</v>
      </c>
      <c r="C88" s="102">
        <f>'d-beta'!F91</f>
        <v>4.7615754420927372</v>
      </c>
      <c r="D88" s="102">
        <f>'d-beta'!G91</f>
        <v>4.1482299999999999</v>
      </c>
      <c r="E88" s="102">
        <f>'d-beta'!H91</f>
        <v>2.1804899999999998</v>
      </c>
      <c r="F88" s="102">
        <f>'d-beta'!J91</f>
        <v>4.2369199999999996</v>
      </c>
      <c r="G88" s="102">
        <f>'d-beta'!K91</f>
        <v>4.0882199999999997</v>
      </c>
      <c r="H88" s="102">
        <f>'d-beta'!L91</f>
        <v>4.3024100000000001</v>
      </c>
      <c r="I88" s="102">
        <f>'d-beta'!M91</f>
        <v>4.44937</v>
      </c>
      <c r="J88" s="102">
        <f>'d-beta'!N91</f>
        <v>4.4345699999999999</v>
      </c>
      <c r="K88" s="102">
        <f>'d-beta'!P91</f>
        <v>4.3058103153652709</v>
      </c>
      <c r="L88" s="102">
        <f>'d-beta'!Q91</f>
        <v>4.2104133630565013</v>
      </c>
      <c r="M88" s="102">
        <f>'d-beta'!R91</f>
        <v>4.1887499999999998</v>
      </c>
      <c r="N88" s="102">
        <f>'d-beta'!S91</f>
        <v>2.8000600000000002</v>
      </c>
      <c r="O88" s="102">
        <f>'d-beta'!T91</f>
        <v>4.3575498123674787</v>
      </c>
      <c r="P88" s="102">
        <f>'d-beta'!U91</f>
        <v>4.1612084180571429</v>
      </c>
      <c r="Q88" s="102">
        <f>'d-beta'!V91</f>
        <v>4.1130843308145204</v>
      </c>
      <c r="R88" s="102">
        <f>'d-beta'!W91</f>
        <v>4.1847650574382866</v>
      </c>
    </row>
    <row r="89" spans="1:18" x14ac:dyDescent="0.2">
      <c r="A89" s="103">
        <f>'d-beta'!A92</f>
        <v>174</v>
      </c>
      <c r="B89" s="102">
        <f>'d-beta'!E92</f>
        <v>4.6831300000000002</v>
      </c>
      <c r="C89" s="102">
        <f>'d-beta'!F92</f>
        <v>4.7178221848510997</v>
      </c>
      <c r="D89" s="102">
        <f>'d-beta'!G92</f>
        <v>4.1117600000000003</v>
      </c>
      <c r="E89" s="102">
        <f>'d-beta'!H92</f>
        <v>2.1715100000000001</v>
      </c>
      <c r="F89" s="102">
        <f>'d-beta'!J92</f>
        <v>4.1978099999999996</v>
      </c>
      <c r="G89" s="102">
        <f>'d-beta'!K92</f>
        <v>4.0511299999999997</v>
      </c>
      <c r="H89" s="102">
        <f>'d-beta'!L92</f>
        <v>4.2627600000000001</v>
      </c>
      <c r="I89" s="102">
        <f>'d-beta'!M92</f>
        <v>4.4065099999999999</v>
      </c>
      <c r="J89" s="102">
        <f>'d-beta'!N92</f>
        <v>4.3918200000000001</v>
      </c>
      <c r="K89" s="102">
        <f>'d-beta'!P92</f>
        <v>4.2660252056165993</v>
      </c>
      <c r="L89" s="102">
        <f>'d-beta'!Q92</f>
        <v>4.1722835324619894</v>
      </c>
      <c r="M89" s="102">
        <f>'d-beta'!R92</f>
        <v>4.1501700000000001</v>
      </c>
      <c r="N89" s="102">
        <f>'d-beta'!S92</f>
        <v>2.7816800000000002</v>
      </c>
      <c r="O89" s="102">
        <f>'d-beta'!T92</f>
        <v>4.3169926202020426</v>
      </c>
      <c r="P89" s="102">
        <f>'d-beta'!U92</f>
        <v>4.1239099000828379</v>
      </c>
      <c r="Q89" s="102">
        <f>'d-beta'!V92</f>
        <v>4.0765119111868184</v>
      </c>
      <c r="R89" s="102">
        <f>'d-beta'!W92</f>
        <v>4.1471237405508088</v>
      </c>
    </row>
    <row r="90" spans="1:18" x14ac:dyDescent="0.2">
      <c r="A90" s="103">
        <f>'d-beta'!A93</f>
        <v>176</v>
      </c>
      <c r="B90" s="102">
        <f>'d-beta'!E93</f>
        <v>4.64222</v>
      </c>
      <c r="C90" s="102">
        <f>'d-beta'!F93</f>
        <v>4.6748815920797462</v>
      </c>
      <c r="D90" s="102">
        <f>'d-beta'!G93</f>
        <v>4.0759600000000002</v>
      </c>
      <c r="E90" s="102">
        <f>'d-beta'!H93</f>
        <v>2.1626400000000001</v>
      </c>
      <c r="F90" s="102">
        <f>'d-beta'!J93</f>
        <v>4.1594300000000004</v>
      </c>
      <c r="G90" s="102">
        <f>'d-beta'!K93</f>
        <v>4.0147300000000001</v>
      </c>
      <c r="H90" s="102">
        <f>'d-beta'!L93</f>
        <v>4.2238499999999997</v>
      </c>
      <c r="I90" s="102">
        <f>'d-beta'!M93</f>
        <v>4.3644800000000004</v>
      </c>
      <c r="J90" s="102">
        <f>'d-beta'!N93</f>
        <v>4.3498999999999999</v>
      </c>
      <c r="K90" s="102">
        <f>'d-beta'!P93</f>
        <v>4.2269830758247178</v>
      </c>
      <c r="L90" s="102">
        <f>'d-beta'!Q93</f>
        <v>4.1348636989079406</v>
      </c>
      <c r="M90" s="102">
        <f>'d-beta'!R93</f>
        <v>4.1123099999999999</v>
      </c>
      <c r="N90" s="102">
        <f>'d-beta'!S93</f>
        <v>2.7635999999999998</v>
      </c>
      <c r="O90" s="102">
        <f>'d-beta'!T93</f>
        <v>4.2772019111565376</v>
      </c>
      <c r="P90" s="102">
        <f>'d-beta'!U93</f>
        <v>4.0872976792154976</v>
      </c>
      <c r="Q90" s="102">
        <f>'d-beta'!V93</f>
        <v>4.0406157418318642</v>
      </c>
      <c r="R90" s="102">
        <f>'d-beta'!W93</f>
        <v>4.1101783941467458</v>
      </c>
    </row>
    <row r="91" spans="1:18" x14ac:dyDescent="0.2">
      <c r="A91" s="103">
        <f>'d-beta'!A94</f>
        <v>178</v>
      </c>
      <c r="B91" s="102">
        <f>'d-beta'!E94</f>
        <v>4.6020399999999997</v>
      </c>
      <c r="C91" s="102">
        <f>'d-beta'!F94</f>
        <v>4.6327413762948595</v>
      </c>
      <c r="D91" s="102">
        <f>'d-beta'!G94</f>
        <v>4.0407999999999999</v>
      </c>
      <c r="E91" s="102">
        <f>'d-beta'!H94</f>
        <v>2.15388</v>
      </c>
      <c r="F91" s="102">
        <f>'d-beta'!J94</f>
        <v>4.1217699999999997</v>
      </c>
      <c r="G91" s="102">
        <f>'d-beta'!K94</f>
        <v>3.9790100000000002</v>
      </c>
      <c r="H91" s="102">
        <f>'d-beta'!L94</f>
        <v>4.1856600000000004</v>
      </c>
      <c r="I91" s="102">
        <f>'d-beta'!M94</f>
        <v>4.3232400000000002</v>
      </c>
      <c r="J91" s="102">
        <f>'d-beta'!N94</f>
        <v>4.3087799999999996</v>
      </c>
      <c r="K91" s="102">
        <f>'d-beta'!P94</f>
        <v>4.1886639241167094</v>
      </c>
      <c r="L91" s="102">
        <f>'d-beta'!Q94</f>
        <v>4.0981338516504326</v>
      </c>
      <c r="M91" s="102">
        <f>'d-beta'!R94</f>
        <v>4.07517</v>
      </c>
      <c r="N91" s="102">
        <f>'d-beta'!S94</f>
        <v>2.7458</v>
      </c>
      <c r="O91" s="102">
        <f>'d-beta'!T94</f>
        <v>4.2381509456072708</v>
      </c>
      <c r="P91" s="102">
        <f>'d-beta'!U94</f>
        <v>4.0513550546457013</v>
      </c>
      <c r="Q91" s="102">
        <f>'d-beta'!V94</f>
        <v>4.0053758234815575</v>
      </c>
      <c r="R91" s="102">
        <f>'d-beta'!W94</f>
        <v>4.0739126432050945</v>
      </c>
    </row>
    <row r="92" spans="1:18" x14ac:dyDescent="0.2">
      <c r="A92" s="103">
        <f>'d-beta'!A95</f>
        <v>180</v>
      </c>
      <c r="B92" s="102">
        <f>'d-beta'!E95</f>
        <v>4.5625600000000004</v>
      </c>
      <c r="C92" s="102">
        <f>'d-beta'!F95</f>
        <v>4.5913692063162985</v>
      </c>
      <c r="D92" s="102">
        <f>'d-beta'!G95</f>
        <v>4.0062699999999998</v>
      </c>
      <c r="E92" s="102">
        <f>'d-beta'!H95</f>
        <v>2.1452399999999998</v>
      </c>
      <c r="F92" s="102">
        <f>'d-beta'!J95</f>
        <v>4.0848199999999997</v>
      </c>
      <c r="G92" s="102">
        <f>'d-beta'!K95</f>
        <v>3.94394</v>
      </c>
      <c r="H92" s="102">
        <f>'d-beta'!L95</f>
        <v>4.1482000000000001</v>
      </c>
      <c r="I92" s="102">
        <f>'d-beta'!M95</f>
        <v>4.2827999999999999</v>
      </c>
      <c r="J92" s="102">
        <f>'d-beta'!N95</f>
        <v>4.2684499999999996</v>
      </c>
      <c r="K92" s="102">
        <f>'d-beta'!P95</f>
        <v>4.1510577398038144</v>
      </c>
      <c r="L92" s="102">
        <f>'d-beta'!Q95</f>
        <v>4.0620806864707708</v>
      </c>
      <c r="M92" s="102">
        <f>'d-beta'!R95</f>
        <v>4.03871</v>
      </c>
      <c r="N92" s="102">
        <f>'d-beta'!S95</f>
        <v>2.7282899999999999</v>
      </c>
      <c r="O92" s="102">
        <f>'d-beta'!T95</f>
        <v>4.1998230916270778</v>
      </c>
      <c r="P92" s="102">
        <f>'d-beta'!U95</f>
        <v>4.0160689471469677</v>
      </c>
      <c r="Q92" s="102">
        <f>'d-beta'!V95</f>
        <v>3.9707722649932164</v>
      </c>
      <c r="R92" s="102">
        <f>'d-beta'!W95</f>
        <v>4.0383064178212589</v>
      </c>
    </row>
    <row r="93" spans="1:18" x14ac:dyDescent="0.2">
      <c r="A93" s="103">
        <f>'d-beta'!A96</f>
        <v>182</v>
      </c>
      <c r="B93" s="102">
        <f>'d-beta'!E96</f>
        <v>4.5237699999999998</v>
      </c>
      <c r="C93" s="102">
        <f>'d-beta'!F96</f>
        <v>4.5507529775307676</v>
      </c>
      <c r="D93" s="102">
        <f>'d-beta'!G96</f>
        <v>3.97235</v>
      </c>
      <c r="E93" s="102">
        <f>'d-beta'!H96</f>
        <v>2.1367099999999999</v>
      </c>
      <c r="F93" s="102">
        <f>'d-beta'!J96</f>
        <v>4.04854</v>
      </c>
      <c r="G93" s="102">
        <f>'d-beta'!K96</f>
        <v>3.9095300000000002</v>
      </c>
      <c r="H93" s="102">
        <f>'d-beta'!L96</f>
        <v>4.1114199999999999</v>
      </c>
      <c r="I93" s="102">
        <f>'d-beta'!M96</f>
        <v>4.2431200000000002</v>
      </c>
      <c r="J93" s="102">
        <f>'d-beta'!N96</f>
        <v>4.2288699999999997</v>
      </c>
      <c r="K93" s="102">
        <f>'d-beta'!P96</f>
        <v>4.1141412477555281</v>
      </c>
      <c r="L93" s="102">
        <f>'d-beta'!Q96</f>
        <v>4.02667751817655</v>
      </c>
      <c r="M93" s="102">
        <f>'d-beta'!R96</f>
        <v>4.0029300000000001</v>
      </c>
      <c r="N93" s="102">
        <f>'d-beta'!S96</f>
        <v>2.7110500000000002</v>
      </c>
      <c r="O93" s="102">
        <f>'d-beta'!T96</f>
        <v>4.1622017166289167</v>
      </c>
      <c r="P93" s="102">
        <f>'d-beta'!U96</f>
        <v>3.9814257363358059</v>
      </c>
      <c r="Q93" s="102">
        <f>'d-beta'!V96</f>
        <v>3.9367949835244329</v>
      </c>
      <c r="R93" s="102">
        <f>'d-beta'!W96</f>
        <v>4.0033430330779343</v>
      </c>
    </row>
    <row r="94" spans="1:18" x14ac:dyDescent="0.2">
      <c r="A94" s="103">
        <f>'d-beta'!A97</f>
        <v>184</v>
      </c>
      <c r="B94" s="102">
        <f>'d-beta'!E97</f>
        <v>4.4856499999999997</v>
      </c>
      <c r="C94" s="102">
        <f>'d-beta'!F97</f>
        <v>4.510870604409976</v>
      </c>
      <c r="D94" s="102">
        <f>'d-beta'!G97</f>
        <v>3.9390299999999998</v>
      </c>
      <c r="E94" s="102">
        <f>'d-beta'!H97</f>
        <v>2.1282899999999998</v>
      </c>
      <c r="F94" s="102">
        <f>'d-beta'!J97</f>
        <v>4.0129400000000004</v>
      </c>
      <c r="G94" s="102">
        <f>'d-beta'!K97</f>
        <v>3.87574</v>
      </c>
      <c r="H94" s="102">
        <f>'d-beta'!L97</f>
        <v>4.0753199999999996</v>
      </c>
      <c r="I94" s="102">
        <f>'d-beta'!M97</f>
        <v>4.20418</v>
      </c>
      <c r="J94" s="102">
        <f>'d-beta'!N97</f>
        <v>4.1900500000000003</v>
      </c>
      <c r="K94" s="102">
        <f>'d-beta'!P97</f>
        <v>4.0779010257228947</v>
      </c>
      <c r="L94" s="102">
        <f>'d-beta'!Q97</f>
        <v>3.9919176784890893</v>
      </c>
      <c r="M94" s="102">
        <f>'d-beta'!R97</f>
        <v>3.9678</v>
      </c>
      <c r="N94" s="102">
        <f>'d-beta'!S97</f>
        <v>2.6940900000000001</v>
      </c>
      <c r="O94" s="102">
        <f>'d-beta'!T97</f>
        <v>4.1252667150277729</v>
      </c>
      <c r="P94" s="102">
        <f>'d-beta'!U97</f>
        <v>3.9473990410880391</v>
      </c>
      <c r="Q94" s="102">
        <f>'d-beta'!V97</f>
        <v>3.9034239321761555</v>
      </c>
      <c r="R94" s="102">
        <f>'d-beta'!W97</f>
        <v>3.9690125327938004</v>
      </c>
    </row>
    <row r="95" spans="1:18" x14ac:dyDescent="0.2">
      <c r="A95" s="103">
        <f>'d-beta'!A98</f>
        <v>186</v>
      </c>
      <c r="B95" s="102">
        <f>'d-beta'!E98</f>
        <v>4.4481900000000003</v>
      </c>
      <c r="C95" s="102">
        <f>'d-beta'!F98</f>
        <v>4.4717101400636308</v>
      </c>
      <c r="D95" s="102">
        <f>'d-beta'!G98</f>
        <v>3.9062899999999998</v>
      </c>
      <c r="E95" s="102">
        <f>'d-beta'!H98</f>
        <v>2.1199699999999999</v>
      </c>
      <c r="F95" s="102">
        <f>'d-beta'!J98</f>
        <v>3.9779800000000001</v>
      </c>
      <c r="G95" s="102">
        <f>'d-beta'!K98</f>
        <v>3.8425600000000002</v>
      </c>
      <c r="H95" s="102">
        <f>'d-beta'!L98</f>
        <v>4.0398800000000001</v>
      </c>
      <c r="I95" s="102">
        <f>'d-beta'!M98</f>
        <v>4.1659699999999997</v>
      </c>
      <c r="J95" s="102">
        <f>'d-beta'!N98</f>
        <v>4.1519399999999997</v>
      </c>
      <c r="K95" s="102">
        <f>'d-beta'!P98</f>
        <v>4.0423137668099542</v>
      </c>
      <c r="L95" s="102">
        <f>'d-beta'!Q98</f>
        <v>3.9577844986799451</v>
      </c>
      <c r="M95" s="102">
        <f>'d-beta'!R98</f>
        <v>3.9333200000000001</v>
      </c>
      <c r="N95" s="102">
        <f>'d-beta'!S98</f>
        <v>2.6773899999999999</v>
      </c>
      <c r="O95" s="102">
        <f>'d-beta'!T98</f>
        <v>4.0890082951772273</v>
      </c>
      <c r="P95" s="102">
        <f>'d-beta'!U98</f>
        <v>3.9139852463918281</v>
      </c>
      <c r="Q95" s="102">
        <f>'d-beta'!V98</f>
        <v>3.8706459609232073</v>
      </c>
      <c r="R95" s="102">
        <f>'d-beta'!W98</f>
        <v>3.9352982732357331</v>
      </c>
    </row>
    <row r="96" spans="1:18" x14ac:dyDescent="0.2">
      <c r="A96" s="103">
        <f>'d-beta'!A99</f>
        <v>188</v>
      </c>
      <c r="B96" s="102">
        <f>'d-beta'!E99</f>
        <v>4.4113699999999998</v>
      </c>
      <c r="C96" s="102">
        <f>'d-beta'!F99</f>
        <v>4.4332496571358764</v>
      </c>
      <c r="D96" s="102">
        <f>'d-beta'!G99</f>
        <v>3.8741300000000001</v>
      </c>
      <c r="E96" s="102">
        <f>'d-beta'!H99</f>
        <v>2.1117599999999999</v>
      </c>
      <c r="F96" s="102">
        <f>'d-beta'!J99</f>
        <v>3.9436499999999999</v>
      </c>
      <c r="G96" s="102">
        <f>'d-beta'!K99</f>
        <v>3.8099799999999999</v>
      </c>
      <c r="H96" s="102">
        <f>'d-beta'!L99</f>
        <v>4.0050800000000004</v>
      </c>
      <c r="I96" s="102">
        <f>'d-beta'!M99</f>
        <v>4.1284599999999996</v>
      </c>
      <c r="J96" s="102">
        <f>'d-beta'!N99</f>
        <v>4.1145399999999999</v>
      </c>
      <c r="K96" s="102">
        <f>'d-beta'!P99</f>
        <v>4.0073729034463188</v>
      </c>
      <c r="L96" s="102">
        <f>'d-beta'!Q99</f>
        <v>3.9242613212028838</v>
      </c>
      <c r="M96" s="102">
        <f>'d-beta'!R99</f>
        <v>3.8994599999999999</v>
      </c>
      <c r="N96" s="102">
        <f>'d-beta'!S99</f>
        <v>2.6609500000000001</v>
      </c>
      <c r="O96" s="102">
        <f>'d-beta'!T99</f>
        <v>4.0534062480343174</v>
      </c>
      <c r="P96" s="102">
        <f>'d-beta'!U99</f>
        <v>3.8811579674409726</v>
      </c>
      <c r="Q96" s="102">
        <f>'d-beta'!V99</f>
        <v>3.8384509644291245</v>
      </c>
      <c r="R96" s="102">
        <f>'d-beta'!W99</f>
        <v>3.9021801469298056</v>
      </c>
    </row>
    <row r="97" spans="1:18" x14ac:dyDescent="0.2">
      <c r="A97" s="103">
        <f>'d-beta'!A100</f>
        <v>190</v>
      </c>
      <c r="B97" s="102">
        <f>'d-beta'!E100</f>
        <v>4.3751800000000003</v>
      </c>
      <c r="C97" s="102">
        <f>'d-beta'!F100</f>
        <v>4.3954773539633196</v>
      </c>
      <c r="D97" s="102">
        <f>'d-beta'!G100</f>
        <v>3.8425199999999999</v>
      </c>
      <c r="E97" s="102">
        <f>'d-beta'!H100</f>
        <v>2.10364</v>
      </c>
      <c r="F97" s="102">
        <f>'d-beta'!J100</f>
        <v>3.9099400000000002</v>
      </c>
      <c r="G97" s="102">
        <f>'d-beta'!K100</f>
        <v>3.7779799999999999</v>
      </c>
      <c r="H97" s="102">
        <f>'d-beta'!L100</f>
        <v>3.9708999999999999</v>
      </c>
      <c r="I97" s="102">
        <f>'d-beta'!M100</f>
        <v>4.0916499999999996</v>
      </c>
      <c r="J97" s="102">
        <f>'d-beta'!N100</f>
        <v>4.0778299999999996</v>
      </c>
      <c r="K97" s="102">
        <f>'d-beta'!P100</f>
        <v>3.9730584333321413</v>
      </c>
      <c r="L97" s="102">
        <f>'d-beta'!Q100</f>
        <v>3.8913248034930761</v>
      </c>
      <c r="M97" s="102">
        <f>'d-beta'!R100</f>
        <v>3.8662100000000001</v>
      </c>
      <c r="N97" s="102">
        <f>'d-beta'!S100</f>
        <v>2.6447699999999998</v>
      </c>
      <c r="O97" s="102">
        <f>'d-beta'!T100</f>
        <v>4.0184340432915269</v>
      </c>
      <c r="P97" s="102">
        <f>'d-beta'!U100</f>
        <v>3.8489138010456863</v>
      </c>
      <c r="Q97" s="102">
        <f>'d-beta'!V100</f>
        <v>3.806819047698919</v>
      </c>
      <c r="R97" s="102">
        <f>'d-beta'!W100</f>
        <v>3.8696517673197213</v>
      </c>
    </row>
    <row r="98" spans="1:18" x14ac:dyDescent="0.2">
      <c r="A98" s="103">
        <f>'d-beta'!A101</f>
        <v>192</v>
      </c>
      <c r="B98" s="102">
        <f>'d-beta'!E101</f>
        <v>4.3395900000000003</v>
      </c>
      <c r="C98" s="102">
        <f>'d-beta'!F101</f>
        <v>4.3583614058927527</v>
      </c>
      <c r="D98" s="102">
        <f>'d-beta'!G101</f>
        <v>3.8114499999999998</v>
      </c>
      <c r="E98" s="102">
        <f>'d-beta'!H101</f>
        <v>2.0956299999999999</v>
      </c>
      <c r="F98" s="102">
        <f>'d-beta'!J101</f>
        <v>3.8768400000000001</v>
      </c>
      <c r="G98" s="102">
        <f>'d-beta'!K101</f>
        <v>3.74655</v>
      </c>
      <c r="H98" s="102">
        <f>'d-beta'!L101</f>
        <v>3.9373399999999998</v>
      </c>
      <c r="I98" s="102">
        <f>'d-beta'!M101</f>
        <v>4.0555099999999999</v>
      </c>
      <c r="J98" s="102">
        <f>'d-beta'!N101</f>
        <v>4.0417899999999998</v>
      </c>
      <c r="K98" s="102">
        <f>'d-beta'!P101</f>
        <v>3.93935365043974</v>
      </c>
      <c r="L98" s="102">
        <f>'d-beta'!Q101</f>
        <v>3.858974951045262</v>
      </c>
      <c r="M98" s="102">
        <f>'d-beta'!R101</f>
        <v>3.8335599999999999</v>
      </c>
      <c r="N98" s="102">
        <f>'d-beta'!S101</f>
        <v>2.6288299999999998</v>
      </c>
      <c r="O98" s="102">
        <f>'d-beta'!T101</f>
        <v>3.9840916814474578</v>
      </c>
      <c r="P98" s="102">
        <f>'d-beta'!U101</f>
        <v>3.8172359429235247</v>
      </c>
      <c r="Q98" s="102">
        <f>'d-beta'!V101</f>
        <v>3.7757400839708506</v>
      </c>
      <c r="R98" s="102">
        <f>'d-beta'!W101</f>
        <v>3.8376895234666057</v>
      </c>
    </row>
    <row r="99" spans="1:18" x14ac:dyDescent="0.2">
      <c r="A99" s="103">
        <f>'d-beta'!A102</f>
        <v>194</v>
      </c>
      <c r="B99" s="102">
        <f>'d-beta'!E102</f>
        <v>4.3045999999999998</v>
      </c>
      <c r="C99" s="102">
        <f>'d-beta'!F102</f>
        <v>4.3219001944890065</v>
      </c>
      <c r="D99" s="102">
        <f>'d-beta'!G102</f>
        <v>3.7809200000000001</v>
      </c>
      <c r="E99" s="102">
        <f>'d-beta'!H102</f>
        <v>2.08772</v>
      </c>
      <c r="F99" s="102">
        <f>'d-beta'!J102</f>
        <v>3.8443200000000002</v>
      </c>
      <c r="G99" s="102">
        <f>'d-beta'!K102</f>
        <v>3.7156699999999998</v>
      </c>
      <c r="H99" s="102">
        <f>'d-beta'!L102</f>
        <v>3.9043800000000002</v>
      </c>
      <c r="I99" s="102">
        <f>'d-beta'!M102</f>
        <v>4.0200199999999997</v>
      </c>
      <c r="J99" s="102">
        <f>'d-beta'!N102</f>
        <v>4.0064099999999998</v>
      </c>
      <c r="K99" s="102">
        <f>'d-beta'!P102</f>
        <v>3.9062419624142177</v>
      </c>
      <c r="L99" s="102">
        <f>'d-beta'!Q102</f>
        <v>3.8271917583090187</v>
      </c>
      <c r="M99" s="102">
        <f>'d-beta'!R102</f>
        <v>3.8014800000000002</v>
      </c>
      <c r="N99" s="102">
        <f>'d-beta'!S102</f>
        <v>2.61314</v>
      </c>
      <c r="O99" s="102">
        <f>'d-beta'!T102</f>
        <v>3.9503624268127036</v>
      </c>
      <c r="P99" s="102">
        <f>'d-beta'!U102</f>
        <v>3.7861111991337379</v>
      </c>
      <c r="Q99" s="102">
        <f>'d-beta'!V102</f>
        <v>3.7452042019444218</v>
      </c>
      <c r="R99" s="102">
        <f>'d-beta'!W102</f>
        <v>3.80628692032206</v>
      </c>
    </row>
    <row r="100" spans="1:18" x14ac:dyDescent="0.2">
      <c r="A100" s="103">
        <f>'d-beta'!A103</f>
        <v>196</v>
      </c>
      <c r="B100" s="102">
        <f>'d-beta'!E103</f>
        <v>4.2702</v>
      </c>
      <c r="C100" s="102">
        <f>'d-beta'!F103</f>
        <v>4.2860821101340845</v>
      </c>
      <c r="D100" s="102">
        <f>'d-beta'!G103</f>
        <v>3.7509100000000002</v>
      </c>
      <c r="E100" s="102">
        <f>'d-beta'!H103</f>
        <v>2.0799099999999999</v>
      </c>
      <c r="F100" s="102">
        <f>'d-beta'!J103</f>
        <v>3.8123800000000001</v>
      </c>
      <c r="G100" s="102">
        <f>'d-beta'!K103</f>
        <v>3.6853400000000001</v>
      </c>
      <c r="H100" s="102">
        <f>'d-beta'!L103</f>
        <v>3.8719999999999999</v>
      </c>
      <c r="I100" s="102">
        <f>'d-beta'!M103</f>
        <v>3.9851800000000002</v>
      </c>
      <c r="J100" s="102">
        <f>'d-beta'!N103</f>
        <v>3.97166</v>
      </c>
      <c r="K100" s="102">
        <f>'d-beta'!P103</f>
        <v>3.873716531260786</v>
      </c>
      <c r="L100" s="102">
        <f>'d-beta'!Q103</f>
        <v>3.7959652471213419</v>
      </c>
      <c r="M100" s="102">
        <f>'d-beta'!R103</f>
        <v>3.7699799999999999</v>
      </c>
      <c r="N100" s="102">
        <f>'d-beta'!S103</f>
        <v>2.59768</v>
      </c>
      <c r="O100" s="102">
        <f>'d-beta'!T103</f>
        <v>3.9172196452439936</v>
      </c>
      <c r="P100" s="102">
        <f>'d-beta'!U103</f>
        <v>3.7555162696161948</v>
      </c>
      <c r="Q100" s="102">
        <f>'d-beta'!V103</f>
        <v>3.7151881160887248</v>
      </c>
      <c r="R100" s="102">
        <f>'d-beta'!W103</f>
        <v>3.7754273126101885</v>
      </c>
    </row>
    <row r="101" spans="1:18" x14ac:dyDescent="0.2">
      <c r="A101" s="103">
        <f>'d-beta'!A104</f>
        <v>198</v>
      </c>
      <c r="B101" s="102">
        <f>'d-beta'!E104</f>
        <v>4.23637</v>
      </c>
      <c r="C101" s="102">
        <f>'d-beta'!F104</f>
        <v>4.2508855651811475</v>
      </c>
      <c r="D101" s="102">
        <f>'d-beta'!G104</f>
        <v>3.7214</v>
      </c>
      <c r="E101" s="102">
        <f>'d-beta'!H104</f>
        <v>2.07219</v>
      </c>
      <c r="F101" s="102">
        <f>'d-beta'!J104</f>
        <v>3.7809900000000001</v>
      </c>
      <c r="G101" s="102">
        <f>'d-beta'!K104</f>
        <v>3.6555300000000002</v>
      </c>
      <c r="H101" s="102">
        <f>'d-beta'!L104</f>
        <v>3.8401900000000002</v>
      </c>
      <c r="I101" s="102">
        <f>'d-beta'!M104</f>
        <v>3.9509599999999998</v>
      </c>
      <c r="J101" s="102">
        <f>'d-beta'!N104</f>
        <v>3.9375399999999998</v>
      </c>
      <c r="K101" s="102">
        <f>'d-beta'!P104</f>
        <v>3.8417576231251189</v>
      </c>
      <c r="L101" s="102">
        <f>'d-beta'!Q104</f>
        <v>3.7652720585267603</v>
      </c>
      <c r="M101" s="102">
        <f>'d-beta'!R104</f>
        <v>3.73902</v>
      </c>
      <c r="N101" s="102">
        <f>'d-beta'!S104</f>
        <v>2.5824600000000002</v>
      </c>
      <c r="O101" s="102">
        <f>'d-beta'!T104</f>
        <v>3.8846600713691615</v>
      </c>
      <c r="P101" s="102">
        <f>'d-beta'!U104</f>
        <v>3.7254543543361698</v>
      </c>
      <c r="Q101" s="102">
        <f>'d-beta'!V104</f>
        <v>3.6856915785585818</v>
      </c>
      <c r="R101" s="102">
        <f>'d-beta'!W104</f>
        <v>3.745097345728071</v>
      </c>
    </row>
    <row r="102" spans="1:18" x14ac:dyDescent="0.2">
      <c r="A102" s="103">
        <f>'d-beta'!A105</f>
        <v>200</v>
      </c>
      <c r="B102" s="102">
        <f>'d-beta'!E105</f>
        <v>4.2030900000000004</v>
      </c>
      <c r="C102" s="102">
        <f>'d-beta'!F105</f>
        <v>4.2162890375809603</v>
      </c>
      <c r="D102" s="102">
        <f>'d-beta'!G105</f>
        <v>3.6923900000000001</v>
      </c>
      <c r="E102" s="102">
        <f>'d-beta'!H105</f>
        <v>2.0645600000000002</v>
      </c>
      <c r="F102" s="102">
        <f>'d-beta'!J105</f>
        <v>3.7501600000000002</v>
      </c>
      <c r="G102" s="102">
        <f>'d-beta'!K105</f>
        <v>3.6262500000000002</v>
      </c>
      <c r="H102" s="102">
        <f>'d-beta'!L105</f>
        <v>3.8089300000000001</v>
      </c>
      <c r="I102" s="102">
        <f>'d-beta'!M105</f>
        <v>3.9173499999999999</v>
      </c>
      <c r="J102" s="102">
        <f>'d-beta'!N105</f>
        <v>3.9040300000000001</v>
      </c>
      <c r="K102" s="102">
        <f>'d-beta'!P105</f>
        <v>3.8103483882092202</v>
      </c>
      <c r="L102" s="102">
        <f>'d-beta'!Q105</f>
        <v>3.7351121925370583</v>
      </c>
      <c r="M102" s="102">
        <f>'d-beta'!R105</f>
        <v>3.7086100000000002</v>
      </c>
      <c r="N102" s="102">
        <f>'d-beta'!S105</f>
        <v>2.5674700000000001</v>
      </c>
      <c r="O102" s="102">
        <f>'d-beta'!T105</f>
        <v>3.8526669701823266</v>
      </c>
      <c r="P102" s="102">
        <f>'d-beta'!U105</f>
        <v>3.69590565592536</v>
      </c>
      <c r="Q102" s="102">
        <f>'d-beta'!V105</f>
        <v>3.6566948394832486</v>
      </c>
      <c r="R102" s="102">
        <f>'d-beta'!W105</f>
        <v>3.7152903760843734</v>
      </c>
    </row>
    <row r="103" spans="1:18" x14ac:dyDescent="0.2">
      <c r="A103" s="103">
        <f>'d-beta'!A106</f>
        <v>202</v>
      </c>
      <c r="B103" s="102">
        <f>'d-beta'!E106</f>
        <v>4.1703599999999996</v>
      </c>
      <c r="C103" s="102">
        <f>'d-beta'!F106</f>
        <v>4.1822911254401278</v>
      </c>
      <c r="D103" s="102">
        <f>'d-beta'!G106</f>
        <v>3.6638600000000001</v>
      </c>
      <c r="E103" s="102">
        <f>'d-beta'!H106</f>
        <v>2.0570300000000001</v>
      </c>
      <c r="F103" s="102">
        <f>'d-beta'!J106</f>
        <v>3.7198600000000002</v>
      </c>
      <c r="G103" s="102">
        <f>'d-beta'!K106</f>
        <v>3.5974599999999999</v>
      </c>
      <c r="H103" s="102">
        <f>'d-beta'!L106</f>
        <v>3.7782100000000001</v>
      </c>
      <c r="I103" s="102">
        <f>'d-beta'!M106</f>
        <v>3.8843399999999999</v>
      </c>
      <c r="J103" s="102">
        <f>'d-beta'!N106</f>
        <v>3.8711099999999998</v>
      </c>
      <c r="K103" s="102">
        <f>'d-beta'!P106</f>
        <v>3.7794889606232305</v>
      </c>
      <c r="L103" s="102">
        <f>'d-beta'!Q106</f>
        <v>3.705462328471087</v>
      </c>
      <c r="M103" s="102">
        <f>'d-beta'!R106</f>
        <v>3.6787299999999998</v>
      </c>
      <c r="N103" s="102">
        <f>'d-beta'!S106</f>
        <v>2.5527000000000002</v>
      </c>
      <c r="O103" s="102">
        <f>'d-beta'!T106</f>
        <v>3.8212270748257402</v>
      </c>
      <c r="P103" s="102">
        <f>'d-beta'!U106</f>
        <v>3.666860073605307</v>
      </c>
      <c r="Q103" s="102">
        <f>'d-beta'!V106</f>
        <v>3.628187898506797</v>
      </c>
      <c r="R103" s="102">
        <f>'d-beta'!W106</f>
        <v>3.6859896946435806</v>
      </c>
    </row>
    <row r="104" spans="1:18" x14ac:dyDescent="0.2">
      <c r="A104" s="103">
        <f>'d-beta'!A107</f>
        <v>204</v>
      </c>
      <c r="B104" s="102">
        <f>'d-beta'!E107</f>
        <v>4.1381600000000001</v>
      </c>
      <c r="C104" s="102">
        <f>'d-beta'!F107</f>
        <v>4.1488704136583996</v>
      </c>
      <c r="D104" s="102">
        <f>'d-beta'!G107</f>
        <v>3.6358000000000001</v>
      </c>
      <c r="E104" s="102">
        <f>'d-beta'!H107</f>
        <v>2.0495899999999998</v>
      </c>
      <c r="F104" s="102">
        <f>'d-beta'!J107</f>
        <v>3.69008</v>
      </c>
      <c r="G104" s="102">
        <f>'d-beta'!K107</f>
        <v>3.5691700000000002</v>
      </c>
      <c r="H104" s="102">
        <f>'d-beta'!L107</f>
        <v>3.74803</v>
      </c>
      <c r="I104" s="102">
        <f>'d-beta'!M107</f>
        <v>3.8519100000000002</v>
      </c>
      <c r="J104" s="102">
        <f>'d-beta'!N107</f>
        <v>3.8387699999999998</v>
      </c>
      <c r="K104" s="102">
        <f>'d-beta'!P107</f>
        <v>3.7491525021577456</v>
      </c>
      <c r="L104" s="102">
        <f>'d-beta'!Q107</f>
        <v>3.6763158033435488</v>
      </c>
      <c r="M104" s="102">
        <f>'d-beta'!R107</f>
        <v>3.6493500000000001</v>
      </c>
      <c r="N104" s="102">
        <f>'d-beta'!S107</f>
        <v>2.5381499999999999</v>
      </c>
      <c r="O104" s="102">
        <f>'d-beta'!T107</f>
        <v>3.7903270178371531</v>
      </c>
      <c r="P104" s="102">
        <f>'d-beta'!U107</f>
        <v>3.6383009078821833</v>
      </c>
      <c r="Q104" s="102">
        <f>'d-beta'!V107</f>
        <v>3.6001639192785535</v>
      </c>
      <c r="R104" s="102">
        <f>'d-beta'!W107</f>
        <v>3.6571820114336937</v>
      </c>
    </row>
    <row r="105" spans="1:18" x14ac:dyDescent="0.2">
      <c r="A105" s="103">
        <f>'d-beta'!A108</f>
        <v>206</v>
      </c>
      <c r="B105" s="102">
        <f>'d-beta'!E108</f>
        <v>4.10649</v>
      </c>
      <c r="C105" s="102">
        <f>'d-beta'!F108</f>
        <v>4.1160255922756717</v>
      </c>
      <c r="D105" s="102">
        <f>'d-beta'!G108</f>
        <v>3.6082100000000001</v>
      </c>
      <c r="E105" s="102">
        <f>'d-beta'!H108</f>
        <v>2.04223</v>
      </c>
      <c r="F105" s="102">
        <f>'d-beta'!J108</f>
        <v>3.6608100000000001</v>
      </c>
      <c r="G105" s="102">
        <f>'d-beta'!K108</f>
        <v>3.5413600000000001</v>
      </c>
      <c r="H105" s="102">
        <f>'d-beta'!L108</f>
        <v>3.7183600000000001</v>
      </c>
      <c r="I105" s="102">
        <f>'d-beta'!M108</f>
        <v>3.8200400000000001</v>
      </c>
      <c r="J105" s="102">
        <f>'d-beta'!N108</f>
        <v>3.8069999999999999</v>
      </c>
      <c r="K105" s="102">
        <f>'d-beta'!P108</f>
        <v>3.719339266340143</v>
      </c>
      <c r="L105" s="102">
        <f>'d-beta'!Q108</f>
        <v>3.6476659430273601</v>
      </c>
      <c r="M105" s="102">
        <f>'d-beta'!R108</f>
        <v>3.6204900000000002</v>
      </c>
      <c r="N105" s="102">
        <f>'d-beta'!S108</f>
        <v>2.5238100000000001</v>
      </c>
      <c r="O105" s="102">
        <f>'d-beta'!T108</f>
        <v>3.7599534324391515</v>
      </c>
      <c r="P105" s="102">
        <f>'d-beta'!U108</f>
        <v>3.6102215595144038</v>
      </c>
      <c r="Q105" s="102">
        <f>'d-beta'!V108</f>
        <v>3.57260314588751</v>
      </c>
      <c r="R105" s="102">
        <f>'d-beta'!W108</f>
        <v>3.6288639745469906</v>
      </c>
    </row>
    <row r="106" spans="1:18" x14ac:dyDescent="0.2">
      <c r="A106" s="103">
        <f>'d-beta'!A109</f>
        <v>208</v>
      </c>
      <c r="B106" s="102">
        <f>'d-beta'!E109</f>
        <v>4.0753199999999996</v>
      </c>
      <c r="C106" s="102">
        <f>'d-beta'!F109</f>
        <v>4.0837253249964398</v>
      </c>
      <c r="D106" s="102">
        <f>'d-beta'!G109</f>
        <v>3.58107</v>
      </c>
      <c r="E106" s="102">
        <f>'d-beta'!H109</f>
        <v>2.0349599999999999</v>
      </c>
      <c r="F106" s="102">
        <f>'d-beta'!J109</f>
        <v>3.6320399999999999</v>
      </c>
      <c r="G106" s="102">
        <f>'d-beta'!K109</f>
        <v>3.5140199999999999</v>
      </c>
      <c r="H106" s="102">
        <f>'d-beta'!L109</f>
        <v>3.68919</v>
      </c>
      <c r="I106" s="102">
        <f>'d-beta'!M109</f>
        <v>3.7887300000000002</v>
      </c>
      <c r="J106" s="102">
        <f>'d-beta'!N109</f>
        <v>3.7757800000000001</v>
      </c>
      <c r="K106" s="102">
        <f>'d-beta'!P109</f>
        <v>3.6900257024751468</v>
      </c>
      <c r="L106" s="102">
        <f>'d-beta'!Q109</f>
        <v>3.6194927421662375</v>
      </c>
      <c r="M106" s="102">
        <f>'d-beta'!R109</f>
        <v>3.5921099999999999</v>
      </c>
      <c r="N106" s="102">
        <f>'d-beta'!S109</f>
        <v>2.50969</v>
      </c>
      <c r="O106" s="102">
        <f>'d-beta'!T109</f>
        <v>3.7300964174895359</v>
      </c>
      <c r="P106" s="102">
        <f>'d-beta'!U109</f>
        <v>3.5826120293602322</v>
      </c>
      <c r="Q106" s="102">
        <f>'d-beta'!V109</f>
        <v>3.5455021496389514</v>
      </c>
      <c r="R106" s="102">
        <f>'d-beta'!W109</f>
        <v>3.6010157228667325</v>
      </c>
    </row>
    <row r="107" spans="1:18" x14ac:dyDescent="0.2">
      <c r="A107" s="103">
        <f>'d-beta'!A110</f>
        <v>210</v>
      </c>
      <c r="B107" s="102">
        <f>'d-beta'!E110</f>
        <v>4.0446499999999999</v>
      </c>
      <c r="C107" s="102">
        <f>'d-beta'!F110</f>
        <v>4.0519683947062459</v>
      </c>
      <c r="D107" s="102">
        <f>'d-beta'!G110</f>
        <v>3.55437</v>
      </c>
      <c r="E107" s="102">
        <f>'d-beta'!H110</f>
        <v>2.0277799999999999</v>
      </c>
      <c r="F107" s="102">
        <f>'d-beta'!J110</f>
        <v>3.6037499999999998</v>
      </c>
      <c r="G107" s="102">
        <f>'d-beta'!K110</f>
        <v>3.4871400000000001</v>
      </c>
      <c r="H107" s="102">
        <f>'d-beta'!L110</f>
        <v>3.66052</v>
      </c>
      <c r="I107" s="102">
        <f>'d-beta'!M110</f>
        <v>3.7579600000000002</v>
      </c>
      <c r="J107" s="102">
        <f>'d-beta'!N110</f>
        <v>3.7450999999999999</v>
      </c>
      <c r="K107" s="102">
        <f>'d-beta'!P110</f>
        <v>3.6612086555015866</v>
      </c>
      <c r="L107" s="102">
        <f>'d-beta'!Q110</f>
        <v>3.5917928637113246</v>
      </c>
      <c r="M107" s="102">
        <f>'d-beta'!R110</f>
        <v>3.5642100000000001</v>
      </c>
      <c r="N107" s="102">
        <f>'d-beta'!S110</f>
        <v>2.4957699999999998</v>
      </c>
      <c r="O107" s="102">
        <f>'d-beta'!T110</f>
        <v>3.7007426057436428</v>
      </c>
      <c r="P107" s="102">
        <f>'d-beta'!U110</f>
        <v>3.5554556179398666</v>
      </c>
      <c r="Q107" s="102">
        <f>'d-beta'!V110</f>
        <v>3.5188541415124388</v>
      </c>
      <c r="R107" s="102">
        <f>'d-beta'!W110</f>
        <v>3.5736270796435128</v>
      </c>
    </row>
    <row r="108" spans="1:18" x14ac:dyDescent="0.2">
      <c r="A108" s="103">
        <f>'d-beta'!A111</f>
        <v>212</v>
      </c>
      <c r="B108" s="102">
        <f>'d-beta'!E111</f>
        <v>4.0144599999999997</v>
      </c>
      <c r="C108" s="102">
        <f>'d-beta'!F111</f>
        <v>4.0207335854500368</v>
      </c>
      <c r="D108" s="102">
        <f>'d-beta'!G111</f>
        <v>3.5281099999999999</v>
      </c>
      <c r="E108" s="102">
        <f>'d-beta'!H111</f>
        <v>2.0206900000000001</v>
      </c>
      <c r="F108" s="102">
        <f>'d-beta'!J111</f>
        <v>3.5759400000000001</v>
      </c>
      <c r="G108" s="102">
        <f>'d-beta'!K111</f>
        <v>3.4607100000000002</v>
      </c>
      <c r="H108" s="102">
        <f>'d-beta'!L111</f>
        <v>3.6323300000000001</v>
      </c>
      <c r="I108" s="102">
        <f>'d-beta'!M111</f>
        <v>3.7277200000000001</v>
      </c>
      <c r="J108" s="102">
        <f>'d-beta'!N111</f>
        <v>3.71495</v>
      </c>
      <c r="K108" s="102">
        <f>'d-beta'!P111</f>
        <v>3.6328712809207095</v>
      </c>
      <c r="L108" s="102">
        <f>'d-beta'!Q111</f>
        <v>3.5645496663330487</v>
      </c>
      <c r="M108" s="102">
        <f>'d-beta'!R111</f>
        <v>3.5367899999999999</v>
      </c>
      <c r="N108" s="102">
        <f>'d-beta'!S111</f>
        <v>2.4820500000000001</v>
      </c>
      <c r="O108" s="102">
        <f>'d-beta'!T111</f>
        <v>3.6718818991152085</v>
      </c>
      <c r="P108" s="102">
        <f>'d-beta'!U111</f>
        <v>3.5287557255816395</v>
      </c>
      <c r="Q108" s="102">
        <f>'d-beta'!V111</f>
        <v>3.4926393391660038</v>
      </c>
      <c r="R108" s="102">
        <f>'d-beta'!W111</f>
        <v>3.5466948317537712</v>
      </c>
    </row>
    <row r="109" spans="1:18" x14ac:dyDescent="0.2">
      <c r="A109" s="103">
        <f>'d-beta'!A112</f>
        <v>214</v>
      </c>
      <c r="B109" s="102">
        <f>'d-beta'!E112</f>
        <v>3.9847600000000001</v>
      </c>
      <c r="C109" s="102">
        <f>'d-beta'!F112</f>
        <v>3.9900297716969768</v>
      </c>
      <c r="D109" s="102">
        <f>'d-beta'!G112</f>
        <v>3.5022600000000002</v>
      </c>
      <c r="E109" s="102">
        <f>'d-beta'!H112</f>
        <v>2.0136699999999998</v>
      </c>
      <c r="F109" s="102">
        <f>'d-beta'!J112</f>
        <v>3.5485899999999999</v>
      </c>
      <c r="G109" s="102">
        <f>'d-beta'!K112</f>
        <v>3.43472</v>
      </c>
      <c r="H109" s="102">
        <f>'d-beta'!L112</f>
        <v>3.6046100000000001</v>
      </c>
      <c r="I109" s="102">
        <f>'d-beta'!M112</f>
        <v>3.6979899999999999</v>
      </c>
      <c r="J109" s="102">
        <f>'d-beta'!N112</f>
        <v>3.6853099999999999</v>
      </c>
      <c r="K109" s="102">
        <f>'d-beta'!P112</f>
        <v>3.6050071239946551</v>
      </c>
      <c r="L109" s="102">
        <f>'d-beta'!Q112</f>
        <v>3.5377531283449</v>
      </c>
      <c r="M109" s="102">
        <f>'d-beta'!R112</f>
        <v>3.5098199999999999</v>
      </c>
      <c r="N109" s="102">
        <f>'d-beta'!S112</f>
        <v>2.4685299999999999</v>
      </c>
      <c r="O109" s="102">
        <f>'d-beta'!T112</f>
        <v>3.6435044929626876</v>
      </c>
      <c r="P109" s="102">
        <f>'d-beta'!U112</f>
        <v>3.5024823502187137</v>
      </c>
      <c r="Q109" s="102">
        <f>'d-beta'!V112</f>
        <v>3.4668509107851477</v>
      </c>
      <c r="R109" s="102">
        <f>'d-beta'!W112</f>
        <v>3.5202023699359546</v>
      </c>
    </row>
    <row r="110" spans="1:18" x14ac:dyDescent="0.2">
      <c r="A110" s="103">
        <f>'d-beta'!A113</f>
        <v>216</v>
      </c>
      <c r="B110" s="102">
        <f>'d-beta'!E113</f>
        <v>3.9555199999999999</v>
      </c>
      <c r="C110" s="102">
        <f>'d-beta'!F113</f>
        <v>3.9598258049485691</v>
      </c>
      <c r="D110" s="102">
        <f>'d-beta'!G113</f>
        <v>3.4768300000000001</v>
      </c>
      <c r="E110" s="102">
        <f>'d-beta'!H113</f>
        <v>2.0067400000000002</v>
      </c>
      <c r="F110" s="102">
        <f>'d-beta'!J113</f>
        <v>3.5217000000000001</v>
      </c>
      <c r="G110" s="102">
        <f>'d-beta'!K113</f>
        <v>3.4091499999999999</v>
      </c>
      <c r="H110" s="102">
        <f>'d-beta'!L113</f>
        <v>3.57735</v>
      </c>
      <c r="I110" s="102">
        <f>'d-beta'!M113</f>
        <v>3.6687699999999999</v>
      </c>
      <c r="J110" s="102">
        <f>'d-beta'!N113</f>
        <v>3.65618</v>
      </c>
      <c r="K110" s="102">
        <f>'d-beta'!P113</f>
        <v>3.5776027675828685</v>
      </c>
      <c r="L110" s="102">
        <f>'d-beta'!Q113</f>
        <v>3.5114032549333167</v>
      </c>
      <c r="M110" s="102">
        <f>'d-beta'!R113</f>
        <v>3.4832999999999998</v>
      </c>
      <c r="N110" s="102">
        <f>'d-beta'!S113</f>
        <v>2.4552</v>
      </c>
      <c r="O110" s="102">
        <f>'d-beta'!T113</f>
        <v>3.6155935570530842</v>
      </c>
      <c r="P110" s="102">
        <f>'d-beta'!U113</f>
        <v>3.4766453986479147</v>
      </c>
      <c r="Q110" s="102">
        <f>'d-beta'!V113</f>
        <v>3.4414823804655716</v>
      </c>
      <c r="R110" s="102">
        <f>'d-beta'!W113</f>
        <v>3.4941395584661699</v>
      </c>
    </row>
    <row r="111" spans="1:18" x14ac:dyDescent="0.2">
      <c r="A111" s="103">
        <f>'d-beta'!A114</f>
        <v>218</v>
      </c>
      <c r="B111" s="102">
        <f>'d-beta'!E114</f>
        <v>3.9267300000000001</v>
      </c>
      <c r="C111" s="102">
        <f>'d-beta'!F114</f>
        <v>3.9301106107698605</v>
      </c>
      <c r="D111" s="102">
        <f>'d-beta'!G114</f>
        <v>3.45181</v>
      </c>
      <c r="E111" s="102">
        <f>'d-beta'!H114</f>
        <v>1.9998800000000001</v>
      </c>
      <c r="F111" s="102">
        <f>'d-beta'!J114</f>
        <v>3.49525</v>
      </c>
      <c r="G111" s="102">
        <f>'d-beta'!K114</f>
        <v>3.38401</v>
      </c>
      <c r="H111" s="102">
        <f>'d-beta'!L114</f>
        <v>3.5505399999999998</v>
      </c>
      <c r="I111" s="102">
        <f>'d-beta'!M114</f>
        <v>3.6400399999999999</v>
      </c>
      <c r="J111" s="102">
        <f>'d-beta'!N114</f>
        <v>3.6275300000000001</v>
      </c>
      <c r="K111" s="102">
        <f>'d-beta'!P114</f>
        <v>3.5506447961486853</v>
      </c>
      <c r="L111" s="102">
        <f>'d-beta'!Q114</f>
        <v>3.4854733830663482</v>
      </c>
      <c r="M111" s="102">
        <f>'d-beta'!R114</f>
        <v>3.4572099999999999</v>
      </c>
      <c r="N111" s="102">
        <f>'d-beta'!S114</f>
        <v>2.4420600000000001</v>
      </c>
      <c r="O111" s="102">
        <f>'d-beta'!T114</f>
        <v>3.5881425540660272</v>
      </c>
      <c r="P111" s="102">
        <f>'d-beta'!U114</f>
        <v>3.4512216644493527</v>
      </c>
      <c r="Q111" s="102">
        <f>'d-beta'!V114</f>
        <v>3.416523555924686</v>
      </c>
      <c r="R111" s="102">
        <f>'d-beta'!W114</f>
        <v>3.4684998877923436</v>
      </c>
    </row>
    <row r="112" spans="1:18" x14ac:dyDescent="0.2">
      <c r="A112" s="103">
        <f>'d-beta'!A115</f>
        <v>220</v>
      </c>
      <c r="B112" s="102">
        <f>'d-beta'!E115</f>
        <v>3.8984000000000001</v>
      </c>
      <c r="C112" s="102">
        <f>'d-beta'!F115</f>
        <v>3.9008931640355224</v>
      </c>
      <c r="D112" s="102">
        <f>'d-beta'!G115</f>
        <v>3.4271799999999999</v>
      </c>
      <c r="E112" s="102">
        <f>'d-beta'!H115</f>
        <v>1.9931099999999999</v>
      </c>
      <c r="F112" s="102">
        <f>'d-beta'!J115</f>
        <v>3.4692400000000001</v>
      </c>
      <c r="G112" s="102">
        <f>'d-beta'!K115</f>
        <v>3.35927</v>
      </c>
      <c r="H112" s="102">
        <f>'d-beta'!L115</f>
        <v>3.5241699999999998</v>
      </c>
      <c r="I112" s="102">
        <f>'d-beta'!M115</f>
        <v>3.6118000000000001</v>
      </c>
      <c r="J112" s="102">
        <f>'d-beta'!N115</f>
        <v>3.59937</v>
      </c>
      <c r="K112" s="102">
        <f>'d-beta'!P115</f>
        <v>3.5241333385497224</v>
      </c>
      <c r="L112" s="102">
        <f>'d-beta'!Q115</f>
        <v>3.4599634912053139</v>
      </c>
      <c r="M112" s="102">
        <f>'d-beta'!R115</f>
        <v>3.4315600000000002</v>
      </c>
      <c r="N112" s="102">
        <f>'d-beta'!S115</f>
        <v>2.4291100000000001</v>
      </c>
      <c r="O112" s="102">
        <f>'d-beta'!T115</f>
        <v>3.5611413869808972</v>
      </c>
      <c r="P112" s="102">
        <f>'d-beta'!U115</f>
        <v>3.4262044496083548</v>
      </c>
      <c r="Q112" s="102">
        <f>'d-beta'!V115</f>
        <v>3.391961225130149</v>
      </c>
      <c r="R112" s="102">
        <f>'d-beta'!W115</f>
        <v>3.4432732236824259</v>
      </c>
    </row>
    <row r="113" spans="1:18" x14ac:dyDescent="0.2">
      <c r="A113" s="103">
        <f>'d-beta'!A116</f>
        <v>222</v>
      </c>
      <c r="B113" s="102">
        <f>'d-beta'!E116</f>
        <v>3.8704999999999998</v>
      </c>
      <c r="C113" s="102">
        <f>'d-beta'!F116</f>
        <v>3.8721424406431284</v>
      </c>
      <c r="D113" s="102">
        <f>'d-beta'!G116</f>
        <v>3.4029400000000001</v>
      </c>
      <c r="E113" s="102">
        <f>'d-beta'!H116</f>
        <v>1.98641</v>
      </c>
      <c r="F113" s="102">
        <f>'d-beta'!J116</f>
        <v>3.4436499999999999</v>
      </c>
      <c r="G113" s="102">
        <f>'d-beta'!K116</f>
        <v>3.33494</v>
      </c>
      <c r="H113" s="102">
        <f>'d-beta'!L116</f>
        <v>3.49823</v>
      </c>
      <c r="I113" s="102">
        <f>'d-beta'!M116</f>
        <v>3.5840200000000002</v>
      </c>
      <c r="J113" s="102">
        <f>'d-beta'!N116</f>
        <v>3.5716800000000002</v>
      </c>
      <c r="K113" s="102">
        <f>'d-beta'!P116</f>
        <v>3.4980516697515758</v>
      </c>
      <c r="L113" s="102">
        <f>'d-beta'!Q116</f>
        <v>3.4348702802227682</v>
      </c>
      <c r="M113" s="102">
        <f>'d-beta'!R116</f>
        <v>3.40632</v>
      </c>
      <c r="N113" s="102">
        <f>'d-beta'!S116</f>
        <v>2.4163399999999999</v>
      </c>
      <c r="O113" s="102">
        <f>'d-beta'!T116</f>
        <v>3.5345800560142946</v>
      </c>
      <c r="P113" s="102">
        <f>'d-beta'!U116</f>
        <v>3.4015937550408655</v>
      </c>
      <c r="Q113" s="102">
        <f>'d-beta'!V116</f>
        <v>3.3677953892643933</v>
      </c>
      <c r="R113" s="102">
        <f>'d-beta'!W116</f>
        <v>3.4184563486572332</v>
      </c>
    </row>
    <row r="114" spans="1:18" x14ac:dyDescent="0.2">
      <c r="A114" s="103">
        <f>'d-beta'!A117</f>
        <v>224</v>
      </c>
      <c r="B114" s="102">
        <f>'d-beta'!E117</f>
        <v>3.8430200000000001</v>
      </c>
      <c r="C114" s="102">
        <f>'d-beta'!F117</f>
        <v>3.8438474722090472</v>
      </c>
      <c r="D114" s="102">
        <f>'d-beta'!G117</f>
        <v>3.37907</v>
      </c>
      <c r="E114" s="102">
        <f>'d-beta'!H117</f>
        <v>1.9797899999999999</v>
      </c>
      <c r="F114" s="102">
        <f>'d-beta'!J117</f>
        <v>3.4184700000000001</v>
      </c>
      <c r="G114" s="102">
        <f>'d-beta'!K117</f>
        <v>3.3109999999999999</v>
      </c>
      <c r="H114" s="102">
        <f>'d-beta'!L117</f>
        <v>3.4727100000000002</v>
      </c>
      <c r="I114" s="102">
        <f>'d-beta'!M117</f>
        <v>3.5567000000000002</v>
      </c>
      <c r="J114" s="102">
        <f>'d-beta'!N117</f>
        <v>3.5444399999999998</v>
      </c>
      <c r="K114" s="102">
        <f>'d-beta'!P117</f>
        <v>3.4723865119150745</v>
      </c>
      <c r="L114" s="102">
        <f>'d-beta'!Q117</f>
        <v>3.4101737335730662</v>
      </c>
      <c r="M114" s="102">
        <f>'d-beta'!R117</f>
        <v>3.3815</v>
      </c>
      <c r="N114" s="102">
        <f>'d-beta'!S117</f>
        <v>2.4037600000000001</v>
      </c>
      <c r="O114" s="102">
        <f>'d-beta'!T117</f>
        <v>3.5084486564982318</v>
      </c>
      <c r="P114" s="102">
        <f>'d-beta'!U117</f>
        <v>3.3773728829670153</v>
      </c>
      <c r="Q114" s="102">
        <f>'d-beta'!V117</f>
        <v>3.344009336080223</v>
      </c>
      <c r="R114" s="102">
        <f>'d-beta'!W117</f>
        <v>3.3940292246973076</v>
      </c>
    </row>
    <row r="115" spans="1:18" x14ac:dyDescent="0.2">
      <c r="A115" s="103">
        <f>'d-beta'!A118</f>
        <v>226</v>
      </c>
      <c r="B115" s="102">
        <f>'d-beta'!E118</f>
        <v>3.8159700000000001</v>
      </c>
      <c r="C115" s="102">
        <f>'d-beta'!F118</f>
        <v>3.8160173233286558</v>
      </c>
      <c r="D115" s="102">
        <f>'d-beta'!G118</f>
        <v>3.3555799999999998</v>
      </c>
      <c r="E115" s="102">
        <f>'d-beta'!H118</f>
        <v>1.9732499999999999</v>
      </c>
      <c r="F115" s="102">
        <f>'d-beta'!J118</f>
        <v>3.39371</v>
      </c>
      <c r="G115" s="102">
        <f>'d-beta'!K118</f>
        <v>3.2874400000000001</v>
      </c>
      <c r="H115" s="102">
        <f>'d-beta'!L118</f>
        <v>3.4476</v>
      </c>
      <c r="I115" s="102">
        <f>'d-beta'!M118</f>
        <v>3.5298400000000001</v>
      </c>
      <c r="J115" s="102">
        <f>'d-beta'!N118</f>
        <v>3.5176599999999998</v>
      </c>
      <c r="K115" s="102">
        <f>'d-beta'!P118</f>
        <v>3.4471378548921154</v>
      </c>
      <c r="L115" s="102">
        <f>'d-beta'!Q118</f>
        <v>3.3858705254831953</v>
      </c>
      <c r="M115" s="102">
        <f>'d-beta'!R118</f>
        <v>3.3570700000000002</v>
      </c>
      <c r="N115" s="102">
        <f>'d-beta'!S118</f>
        <v>2.39134</v>
      </c>
      <c r="O115" s="102">
        <f>'d-beta'!T118</f>
        <v>3.4827371874905744</v>
      </c>
      <c r="P115" s="102">
        <f>'d-beta'!U118</f>
        <v>3.3535351373252449</v>
      </c>
      <c r="Q115" s="102">
        <f>'d-beta'!V118</f>
        <v>3.320599799124762</v>
      </c>
      <c r="R115" s="102">
        <f>'d-beta'!W118</f>
        <v>3.3699885368539704</v>
      </c>
    </row>
    <row r="116" spans="1:18" x14ac:dyDescent="0.2">
      <c r="A116" s="103">
        <f>'d-beta'!A119</f>
        <v>228</v>
      </c>
      <c r="B116" s="102">
        <f>'d-beta'!E119</f>
        <v>3.7893300000000001</v>
      </c>
      <c r="C116" s="102">
        <f>'d-beta'!F119</f>
        <v>3.7886310799386096</v>
      </c>
      <c r="D116" s="102">
        <f>'d-beta'!G119</f>
        <v>3.3324500000000001</v>
      </c>
      <c r="E116" s="102">
        <f>'d-beta'!H119</f>
        <v>1.96678</v>
      </c>
      <c r="F116" s="102">
        <f>'d-beta'!J119</f>
        <v>3.3693300000000002</v>
      </c>
      <c r="G116" s="102">
        <f>'d-beta'!K119</f>
        <v>3.2642500000000001</v>
      </c>
      <c r="H116" s="102">
        <f>'d-beta'!L119</f>
        <v>3.4228999999999998</v>
      </c>
      <c r="I116" s="102">
        <f>'d-beta'!M119</f>
        <v>3.5034100000000001</v>
      </c>
      <c r="J116" s="102">
        <f>'d-beta'!N119</f>
        <v>3.4913099999999999</v>
      </c>
      <c r="K116" s="102">
        <f>'d-beta'!P119</f>
        <v>3.4222889960315452</v>
      </c>
      <c r="L116" s="102">
        <f>'d-beta'!Q119</f>
        <v>3.3619506395009187</v>
      </c>
      <c r="M116" s="102">
        <f>'d-beta'!R119</f>
        <v>3.33304</v>
      </c>
      <c r="N116" s="102">
        <f>'d-beta'!S119</f>
        <v>2.3791000000000002</v>
      </c>
      <c r="O116" s="102">
        <f>'d-beta'!T119</f>
        <v>3.4574421896464482</v>
      </c>
      <c r="P116" s="102">
        <f>'d-beta'!U119</f>
        <v>3.3300707026760223</v>
      </c>
      <c r="Q116" s="102">
        <f>'d-beta'!V119</f>
        <v>3.2975567578972207</v>
      </c>
      <c r="R116" s="102">
        <f>'d-beta'!W119</f>
        <v>3.3463276026921136</v>
      </c>
    </row>
    <row r="117" spans="1:18" x14ac:dyDescent="0.2">
      <c r="A117" s="103">
        <f>'d-beta'!A120</f>
        <v>230</v>
      </c>
      <c r="B117" s="102">
        <f>'d-beta'!E120</f>
        <v>3.76308</v>
      </c>
      <c r="C117" s="102">
        <f>'d-beta'!F120</f>
        <v>3.7616678667508485</v>
      </c>
      <c r="D117" s="102">
        <f>'d-beta'!G120</f>
        <v>3.3096800000000002</v>
      </c>
      <c r="E117" s="102">
        <f>'d-beta'!H120</f>
        <v>1.96038</v>
      </c>
      <c r="F117" s="102">
        <f>'d-beta'!J120</f>
        <v>3.3453499999999998</v>
      </c>
      <c r="G117" s="102">
        <f>'d-beta'!K120</f>
        <v>3.2414399999999999</v>
      </c>
      <c r="H117" s="102">
        <f>'d-beta'!L120</f>
        <v>3.3985799999999999</v>
      </c>
      <c r="I117" s="102">
        <f>'d-beta'!M120</f>
        <v>3.4774099999999999</v>
      </c>
      <c r="J117" s="102">
        <f>'d-beta'!N120</f>
        <v>3.4653999999999998</v>
      </c>
      <c r="K117" s="102">
        <f>'d-beta'!P120</f>
        <v>3.3978366477484525</v>
      </c>
      <c r="L117" s="102">
        <f>'d-beta'!Q120</f>
        <v>3.3384040920285867</v>
      </c>
      <c r="M117" s="102">
        <f>'d-beta'!R120</f>
        <v>3.30938</v>
      </c>
      <c r="N117" s="102">
        <f>'d-beta'!S120</f>
        <v>2.3670300000000002</v>
      </c>
      <c r="O117" s="102">
        <f>'d-beta'!T120</f>
        <v>3.4325404855922064</v>
      </c>
      <c r="P117" s="102">
        <f>'d-beta'!U120</f>
        <v>3.3069693952910484</v>
      </c>
      <c r="Q117" s="102">
        <f>'d-beta'!V120</f>
        <v>3.2748702126961184</v>
      </c>
      <c r="R117" s="102">
        <f>'d-beta'!W120</f>
        <v>3.3230364230098952</v>
      </c>
    </row>
    <row r="118" spans="1:18" x14ac:dyDescent="0.2">
      <c r="A118" s="103">
        <f>'d-beta'!A121</f>
        <v>232</v>
      </c>
      <c r="B118" s="102">
        <f>'d-beta'!E121</f>
        <v>3.7372299999999998</v>
      </c>
      <c r="C118" s="102">
        <f>'d-beta'!F121</f>
        <v>3.7351368287430682</v>
      </c>
      <c r="D118" s="102">
        <f>'d-beta'!G121</f>
        <v>3.2872599999999998</v>
      </c>
      <c r="E118" s="102">
        <f>'d-beta'!H121</f>
        <v>1.9540500000000001</v>
      </c>
      <c r="F118" s="102">
        <f>'d-beta'!J121</f>
        <v>3.3217400000000001</v>
      </c>
      <c r="G118" s="102">
        <f>'d-beta'!K121</f>
        <v>3.2189800000000002</v>
      </c>
      <c r="H118" s="102">
        <f>'d-beta'!L121</f>
        <v>3.3746499999999999</v>
      </c>
      <c r="I118" s="102">
        <f>'d-beta'!M121</f>
        <v>3.4518399999999998</v>
      </c>
      <c r="J118" s="102">
        <f>'d-beta'!N121</f>
        <v>3.4399000000000002</v>
      </c>
      <c r="K118" s="102">
        <f>'d-beta'!P121</f>
        <v>3.3737674987531312</v>
      </c>
      <c r="L118" s="102">
        <f>'d-beta'!Q121</f>
        <v>3.3152308716159444</v>
      </c>
      <c r="M118" s="102">
        <f>'d-beta'!R121</f>
        <v>3.2861099999999999</v>
      </c>
      <c r="N118" s="102">
        <f>'d-beta'!S121</f>
        <v>2.3551199999999999</v>
      </c>
      <c r="O118" s="102">
        <f>'d-beta'!T121</f>
        <v>3.4080386176756523</v>
      </c>
      <c r="P118" s="102">
        <f>'d-beta'!U121</f>
        <v>3.284231307782949</v>
      </c>
      <c r="Q118" s="102">
        <f>'d-beta'!V121</f>
        <v>3.2525367837024191</v>
      </c>
      <c r="R118" s="102">
        <f>'d-beta'!W121</f>
        <v>3.3001084228586635</v>
      </c>
    </row>
    <row r="119" spans="1:18" x14ac:dyDescent="0.2">
      <c r="A119" s="103">
        <f>'d-beta'!A122</f>
        <v>234</v>
      </c>
      <c r="B119" s="102">
        <f>'d-beta'!E122</f>
        <v>3.71177</v>
      </c>
      <c r="C119" s="102">
        <f>'d-beta'!F122</f>
        <v>3.7090271396111598</v>
      </c>
      <c r="D119" s="102">
        <f>'d-beta'!G122</f>
        <v>3.2651699999999999</v>
      </c>
      <c r="E119" s="102">
        <f>'d-beta'!H122</f>
        <v>1.9477899999999999</v>
      </c>
      <c r="F119" s="102">
        <f>'d-beta'!J122</f>
        <v>3.2985099999999998</v>
      </c>
      <c r="G119" s="102">
        <f>'d-beta'!K122</f>
        <v>3.1968800000000002</v>
      </c>
      <c r="H119" s="102">
        <f>'d-beta'!L122</f>
        <v>3.3511000000000002</v>
      </c>
      <c r="I119" s="102">
        <f>'d-beta'!M122</f>
        <v>3.4266700000000001</v>
      </c>
      <c r="J119" s="102">
        <f>'d-beta'!N122</f>
        <v>3.4148100000000001</v>
      </c>
      <c r="K119" s="102">
        <f>'d-beta'!P122</f>
        <v>3.3500781588405126</v>
      </c>
      <c r="L119" s="102">
        <f>'d-beta'!Q122</f>
        <v>3.2924176475568623</v>
      </c>
      <c r="M119" s="102">
        <f>'d-beta'!R122</f>
        <v>3.2631999999999999</v>
      </c>
      <c r="N119" s="102">
        <f>'d-beta'!S122</f>
        <v>2.3433799999999998</v>
      </c>
      <c r="O119" s="102">
        <f>'d-beta'!T122</f>
        <v>3.3839166784308712</v>
      </c>
      <c r="P119" s="102">
        <f>'d-beta'!U122</f>
        <v>3.2618430469632305</v>
      </c>
      <c r="Q119" s="102">
        <f>'d-beta'!V122</f>
        <v>3.2305499438948724</v>
      </c>
      <c r="R119" s="102">
        <f>'d-beta'!W122</f>
        <v>3.277536791006189</v>
      </c>
    </row>
    <row r="120" spans="1:18" x14ac:dyDescent="0.2">
      <c r="A120" s="103">
        <f>'d-beta'!A123</f>
        <v>236</v>
      </c>
      <c r="B120" s="102">
        <f>'d-beta'!E123</f>
        <v>3.68668</v>
      </c>
      <c r="C120" s="102">
        <f>'d-beta'!F123</f>
        <v>3.6833180100959892</v>
      </c>
      <c r="D120" s="102">
        <f>'d-beta'!G123</f>
        <v>3.24342</v>
      </c>
      <c r="E120" s="102">
        <f>'d-beta'!H123</f>
        <v>1.9416</v>
      </c>
      <c r="F120" s="102">
        <f>'d-beta'!J123</f>
        <v>3.2756400000000001</v>
      </c>
      <c r="G120" s="102">
        <f>'d-beta'!K123</f>
        <v>3.1751200000000002</v>
      </c>
      <c r="H120" s="102">
        <f>'d-beta'!L123</f>
        <v>3.3279200000000002</v>
      </c>
      <c r="I120" s="102">
        <f>'d-beta'!M123</f>
        <v>3.40191</v>
      </c>
      <c r="J120" s="102">
        <f>'d-beta'!N123</f>
        <v>3.39012</v>
      </c>
      <c r="K120" s="102">
        <f>'d-beta'!P123</f>
        <v>3.3267586063930485</v>
      </c>
      <c r="L120" s="102">
        <f>'d-beta'!Q123</f>
        <v>3.2699544247768531</v>
      </c>
      <c r="M120" s="102">
        <f>'d-beta'!R123</f>
        <v>3.24065</v>
      </c>
      <c r="N120" s="102">
        <f>'d-beta'!S123</f>
        <v>2.3317899999999998</v>
      </c>
      <c r="O120" s="102">
        <f>'d-beta'!T123</f>
        <v>3.3601779398154861</v>
      </c>
      <c r="P120" s="102">
        <f>'d-beta'!U123</f>
        <v>3.2397980960919504</v>
      </c>
      <c r="Q120" s="102">
        <f>'d-beta'!V123</f>
        <v>3.2088929109613877</v>
      </c>
      <c r="R120" s="102">
        <f>'d-beta'!W123</f>
        <v>3.2553083391007909</v>
      </c>
    </row>
    <row r="121" spans="1:18" x14ac:dyDescent="0.2">
      <c r="A121" s="103">
        <f>'d-beta'!A124</f>
        <v>238</v>
      </c>
      <c r="B121" s="102">
        <f>'d-beta'!E124</f>
        <v>3.6619700000000002</v>
      </c>
      <c r="C121" s="102">
        <f>'d-beta'!F124</f>
        <v>3.6580186521675766</v>
      </c>
      <c r="D121" s="102">
        <f>'d-beta'!G124</f>
        <v>3.222</v>
      </c>
      <c r="E121" s="102">
        <f>'d-beta'!H124</f>
        <v>1.9354800000000001</v>
      </c>
      <c r="F121" s="102">
        <f>'d-beta'!J124</f>
        <v>3.2531300000000001</v>
      </c>
      <c r="G121" s="102">
        <f>'d-beta'!K124</f>
        <v>3.1536900000000001</v>
      </c>
      <c r="H121" s="102">
        <f>'d-beta'!L124</f>
        <v>3.3050899999999999</v>
      </c>
      <c r="I121" s="102">
        <f>'d-beta'!M124</f>
        <v>3.3775400000000002</v>
      </c>
      <c r="J121" s="102">
        <f>'d-beta'!N124</f>
        <v>3.3658299999999999</v>
      </c>
      <c r="K121" s="102">
        <f>'d-beta'!P124</f>
        <v>3.3037989741653981</v>
      </c>
      <c r="L121" s="102">
        <f>'d-beta'!Q124</f>
        <v>3.2478312032294414</v>
      </c>
      <c r="M121" s="102">
        <f>'d-beta'!R124</f>
        <v>3.2184499999999998</v>
      </c>
      <c r="N121" s="102">
        <f>'d-beta'!S124</f>
        <v>2.32036</v>
      </c>
      <c r="O121" s="102">
        <f>'d-beta'!T124</f>
        <v>3.3368024933126348</v>
      </c>
      <c r="P121" s="102">
        <f>'d-beta'!U124</f>
        <v>3.2180895801613398</v>
      </c>
      <c r="Q121" s="102">
        <f>'d-beta'!V124</f>
        <v>3.1875690868577822</v>
      </c>
      <c r="R121" s="102">
        <f>'d-beta'!W124</f>
        <v>3.2334230328708151</v>
      </c>
    </row>
    <row r="122" spans="1:18" x14ac:dyDescent="0.2">
      <c r="A122" s="103">
        <f>'d-beta'!A125</f>
        <v>240</v>
      </c>
      <c r="B122" s="102">
        <f>'d-beta'!E125</f>
        <v>3.63761</v>
      </c>
      <c r="C122" s="102">
        <f>'d-beta'!F125</f>
        <v>3.6330983400921415</v>
      </c>
      <c r="D122" s="102">
        <f>'d-beta'!G125</f>
        <v>3.2008899999999998</v>
      </c>
      <c r="E122" s="102">
        <f>'d-beta'!H125</f>
        <v>1.92943</v>
      </c>
      <c r="F122" s="102">
        <f>'d-beta'!J125</f>
        <v>3.2309700000000001</v>
      </c>
      <c r="G122" s="102">
        <f>'d-beta'!K125</f>
        <v>3.1326000000000001</v>
      </c>
      <c r="H122" s="102">
        <f>'d-beta'!L125</f>
        <v>3.2826200000000001</v>
      </c>
      <c r="I122" s="102">
        <f>'d-beta'!M125</f>
        <v>3.3535599999999999</v>
      </c>
      <c r="J122" s="102">
        <f>'d-beta'!N125</f>
        <v>3.34192</v>
      </c>
      <c r="K122" s="102">
        <f>'d-beta'!P125</f>
        <v>3.2811958401578445</v>
      </c>
      <c r="L122" s="102">
        <f>'d-beta'!Q125</f>
        <v>3.2260546457590538</v>
      </c>
      <c r="M122" s="102">
        <f>'d-beta'!R125</f>
        <v>3.19659</v>
      </c>
      <c r="N122" s="102">
        <f>'d-beta'!S125</f>
        <v>2.3090899999999999</v>
      </c>
      <c r="O122" s="102">
        <f>'d-beta'!T125</f>
        <v>3.3137936110087036</v>
      </c>
      <c r="P122" s="102">
        <f>'d-beta'!U125</f>
        <v>3.1967143744994191</v>
      </c>
      <c r="Q122" s="102">
        <f>'d-beta'!V125</f>
        <v>3.1665650522425053</v>
      </c>
      <c r="R122" s="102">
        <f>'d-beta'!W125</f>
        <v>3.2118708724344422</v>
      </c>
    </row>
    <row r="123" spans="1:18" x14ac:dyDescent="0.2">
      <c r="A123" s="103">
        <f>'d-beta'!A126</f>
        <v>242</v>
      </c>
      <c r="B123" s="102">
        <f>'d-beta'!E126</f>
        <v>3.61361</v>
      </c>
      <c r="C123" s="102">
        <f>'d-beta'!F126</f>
        <v>3.6085663300754018</v>
      </c>
      <c r="D123" s="102">
        <f>'d-beta'!G126</f>
        <v>3.1800999999999999</v>
      </c>
      <c r="E123" s="102">
        <f>'d-beta'!H126</f>
        <v>1.92344</v>
      </c>
      <c r="F123" s="102">
        <f>'d-beta'!J126</f>
        <v>3.2091400000000001</v>
      </c>
      <c r="G123" s="102">
        <f>'d-beta'!K126</f>
        <v>3.1118199999999998</v>
      </c>
      <c r="H123" s="102">
        <f>'d-beta'!L126</f>
        <v>3.2605</v>
      </c>
      <c r="I123" s="102">
        <f>'d-beta'!M126</f>
        <v>3.3299500000000002</v>
      </c>
      <c r="J123" s="102">
        <f>'d-beta'!N126</f>
        <v>3.31839</v>
      </c>
      <c r="K123" s="102">
        <f>'d-beta'!P126</f>
        <v>3.2589359249268539</v>
      </c>
      <c r="L123" s="102">
        <f>'d-beta'!Q126</f>
        <v>3.2046047474204182</v>
      </c>
      <c r="M123" s="102">
        <f>'d-beta'!R126</f>
        <v>3.1750699999999998</v>
      </c>
      <c r="N123" s="102">
        <f>'d-beta'!S126</f>
        <v>2.2979599999999998</v>
      </c>
      <c r="O123" s="102">
        <f>'d-beta'!T126</f>
        <v>3.2911345644600383</v>
      </c>
      <c r="P123" s="102">
        <f>'d-beta'!U126</f>
        <v>3.1756556933447313</v>
      </c>
      <c r="Q123" s="102">
        <f>'d-beta'!V126</f>
        <v>3.1458809367944633</v>
      </c>
      <c r="R123" s="102">
        <f>'d-beta'!W126</f>
        <v>3.1906418579845459</v>
      </c>
    </row>
    <row r="124" spans="1:18" x14ac:dyDescent="0.2">
      <c r="A124" s="103">
        <f>'d-beta'!A127</f>
        <v>244</v>
      </c>
      <c r="B124" s="102">
        <f>'d-beta'!E127</f>
        <v>3.58996</v>
      </c>
      <c r="C124" s="102">
        <f>'d-beta'!F127</f>
        <v>3.5844119209665348</v>
      </c>
      <c r="D124" s="102">
        <f>'d-beta'!G127</f>
        <v>3.1596199999999999</v>
      </c>
      <c r="E124" s="102">
        <f>'d-beta'!H127</f>
        <v>1.91751</v>
      </c>
      <c r="F124" s="102">
        <f>'d-beta'!J127</f>
        <v>3.1876600000000002</v>
      </c>
      <c r="G124" s="102">
        <f>'d-beta'!K127</f>
        <v>3.09137</v>
      </c>
      <c r="H124" s="102">
        <f>'d-beta'!L127</f>
        <v>3.2387100000000002</v>
      </c>
      <c r="I124" s="102">
        <f>'d-beta'!M127</f>
        <v>3.3067099999999998</v>
      </c>
      <c r="J124" s="102">
        <f>'d-beta'!N127</f>
        <v>3.29522</v>
      </c>
      <c r="K124" s="102">
        <f>'d-beta'!P127</f>
        <v>3.2370157969426665</v>
      </c>
      <c r="L124" s="102">
        <f>'d-beta'!Q127</f>
        <v>3.1834781922533724</v>
      </c>
      <c r="M124" s="102">
        <f>'d-beta'!R127</f>
        <v>3.15388</v>
      </c>
      <c r="N124" s="102">
        <f>'d-beta'!S127</f>
        <v>2.2869899999999999</v>
      </c>
      <c r="O124" s="102">
        <f>'d-beta'!T127</f>
        <v>3.268822173188985</v>
      </c>
      <c r="P124" s="102">
        <f>'d-beta'!U127</f>
        <v>3.1549202344576122</v>
      </c>
      <c r="Q124" s="102">
        <f>'d-beta'!V127</f>
        <v>3.1255066130312676</v>
      </c>
      <c r="R124" s="102">
        <f>'d-beta'!W127</f>
        <v>3.1697359910218128</v>
      </c>
    </row>
    <row r="125" spans="1:18" x14ac:dyDescent="0.2">
      <c r="A125" s="103">
        <f>'d-beta'!A128</f>
        <v>246</v>
      </c>
      <c r="B125" s="102">
        <f>'d-beta'!E128</f>
        <v>3.5666500000000001</v>
      </c>
      <c r="C125" s="102">
        <f>'d-beta'!F128</f>
        <v>3.5606244351139753</v>
      </c>
      <c r="D125" s="102">
        <f>'d-beta'!G128</f>
        <v>3.13944</v>
      </c>
      <c r="E125" s="102">
        <f>'d-beta'!H128</f>
        <v>1.9116500000000001</v>
      </c>
      <c r="F125" s="102">
        <f>'d-beta'!J128</f>
        <v>3.16649</v>
      </c>
      <c r="G125" s="102">
        <f>'d-beta'!K128</f>
        <v>3.0712199999999998</v>
      </c>
      <c r="H125" s="102">
        <f>'d-beta'!L128</f>
        <v>3.2172499999999999</v>
      </c>
      <c r="I125" s="102">
        <f>'d-beta'!M128</f>
        <v>3.2838400000000001</v>
      </c>
      <c r="J125" s="102">
        <f>'d-beta'!N128</f>
        <v>3.2724199999999999</v>
      </c>
      <c r="K125" s="102">
        <f>'d-beta'!P128</f>
        <v>3.2154288773016648</v>
      </c>
      <c r="L125" s="102">
        <f>'d-beta'!Q128</f>
        <v>3.1626682961995489</v>
      </c>
      <c r="M125" s="102">
        <f>'d-beta'!R128</f>
        <v>3.1330100000000001</v>
      </c>
      <c r="N125" s="102">
        <f>'d-beta'!S128</f>
        <v>2.27616</v>
      </c>
      <c r="O125" s="102">
        <f>'d-beta'!T128</f>
        <v>3.2468530728016307</v>
      </c>
      <c r="P125" s="102">
        <f>'d-beta'!U128</f>
        <v>3.1344913020843252</v>
      </c>
      <c r="Q125" s="102">
        <f>'d-beta'!V128</f>
        <v>3.1054356064935131</v>
      </c>
      <c r="R125" s="102">
        <f>'d-beta'!W128</f>
        <v>3.149136656859846</v>
      </c>
    </row>
    <row r="126" spans="1:18" x14ac:dyDescent="0.2">
      <c r="A126" s="103">
        <f>'d-beta'!A129</f>
        <v>248</v>
      </c>
      <c r="B126" s="102">
        <f>'d-beta'!E129</f>
        <v>3.5436700000000001</v>
      </c>
      <c r="C126" s="102">
        <f>'d-beta'!F129</f>
        <v>3.537193217483205</v>
      </c>
      <c r="D126" s="102">
        <f>'d-beta'!G129</f>
        <v>3.1195499999999998</v>
      </c>
      <c r="E126" s="102">
        <f>'d-beta'!H129</f>
        <v>1.9058600000000001</v>
      </c>
      <c r="F126" s="102">
        <f>'d-beta'!J129</f>
        <v>3.1456499999999998</v>
      </c>
      <c r="G126" s="102">
        <f>'d-beta'!K129</f>
        <v>3.05138</v>
      </c>
      <c r="H126" s="102">
        <f>'d-beta'!L129</f>
        <v>3.1961200000000001</v>
      </c>
      <c r="I126" s="102">
        <f>'d-beta'!M129</f>
        <v>3.2613099999999999</v>
      </c>
      <c r="J126" s="102">
        <f>'d-beta'!N129</f>
        <v>3.2499699999999998</v>
      </c>
      <c r="K126" s="102">
        <f>'d-beta'!P129</f>
        <v>3.1941685749918665</v>
      </c>
      <c r="L126" s="102">
        <f>'d-beta'!Q129</f>
        <v>3.1421717220921215</v>
      </c>
      <c r="M126" s="102">
        <f>'d-beta'!R129</f>
        <v>3.11246</v>
      </c>
      <c r="N126" s="102">
        <f>'d-beta'!S129</f>
        <v>2.2654700000000001</v>
      </c>
      <c r="O126" s="102">
        <f>'d-beta'!T129</f>
        <v>3.2252138083122959</v>
      </c>
      <c r="P126" s="102">
        <f>'d-beta'!U129</f>
        <v>3.1143655925294924</v>
      </c>
      <c r="Q126" s="102">
        <f>'d-beta'!V129</f>
        <v>3.0856577031834145</v>
      </c>
      <c r="R126" s="102">
        <f>'d-beta'!W129</f>
        <v>3.1288471195180243</v>
      </c>
    </row>
    <row r="127" spans="1:18" x14ac:dyDescent="0.2">
      <c r="A127" s="103">
        <f>'d-beta'!A130</f>
        <v>250</v>
      </c>
      <c r="B127" s="102">
        <f>'d-beta'!E130</f>
        <v>3.52102</v>
      </c>
      <c r="C127" s="102">
        <f>'d-beta'!F130</f>
        <v>3.5141176151933915</v>
      </c>
      <c r="D127" s="102">
        <f>'d-beta'!G130</f>
        <v>3.0999599999999998</v>
      </c>
      <c r="E127" s="102">
        <f>'d-beta'!H130</f>
        <v>1.90012</v>
      </c>
      <c r="F127" s="102">
        <f>'d-beta'!J130</f>
        <v>3.12513</v>
      </c>
      <c r="G127" s="102">
        <f>'d-beta'!K130</f>
        <v>3.0318299999999998</v>
      </c>
      <c r="H127" s="102">
        <f>'d-beta'!L130</f>
        <v>3.1753100000000001</v>
      </c>
      <c r="I127" s="102">
        <f>'d-beta'!M130</f>
        <v>3.2391399999999999</v>
      </c>
      <c r="J127" s="102">
        <f>'d-beta'!N130</f>
        <v>3.2278600000000002</v>
      </c>
      <c r="K127" s="102">
        <f>'d-beta'!P130</f>
        <v>3.1732280708027778</v>
      </c>
      <c r="L127" s="102">
        <f>'d-beta'!Q130</f>
        <v>3.1219784862766393</v>
      </c>
      <c r="M127" s="102">
        <f>'d-beta'!R130</f>
        <v>3.0922200000000002</v>
      </c>
      <c r="N127" s="102">
        <f>'d-beta'!S130</f>
        <v>2.2549199999999998</v>
      </c>
      <c r="O127" s="102">
        <f>'d-beta'!T130</f>
        <v>3.2039011074773511</v>
      </c>
      <c r="P127" s="102">
        <f>'d-beta'!U130</f>
        <v>3.0945364969567866</v>
      </c>
      <c r="Q127" s="102">
        <f>'d-beta'!V130</f>
        <v>3.0661730977913035</v>
      </c>
      <c r="R127" s="102">
        <f>'d-beta'!W130</f>
        <v>3.1088640833302987</v>
      </c>
    </row>
    <row r="128" spans="1:18" x14ac:dyDescent="0.2">
      <c r="A128" s="103">
        <f>'d-beta'!A131</f>
        <v>252</v>
      </c>
      <c r="B128" s="102">
        <f>'d-beta'!E131</f>
        <v>3.4986999999999999</v>
      </c>
      <c r="C128" s="102">
        <f>'d-beta'!F131</f>
        <v>3.491396991201329</v>
      </c>
      <c r="D128" s="102">
        <f>'d-beta'!G131</f>
        <v>3.0806399999999998</v>
      </c>
      <c r="E128" s="102">
        <f>'d-beta'!H131</f>
        <v>1.89445</v>
      </c>
      <c r="F128" s="102">
        <f>'d-beta'!J131</f>
        <v>3.1049099999999998</v>
      </c>
      <c r="G128" s="102">
        <f>'d-beta'!K131</f>
        <v>3.0125799999999998</v>
      </c>
      <c r="H128" s="102">
        <f>'d-beta'!L131</f>
        <v>3.1547999999999998</v>
      </c>
      <c r="I128" s="102">
        <f>'d-beta'!M131</f>
        <v>3.2172999999999998</v>
      </c>
      <c r="J128" s="102">
        <f>'d-beta'!N131</f>
        <v>3.2061000000000002</v>
      </c>
      <c r="K128" s="102">
        <f>'d-beta'!P131</f>
        <v>3.1525974834281216</v>
      </c>
      <c r="L128" s="102">
        <f>'d-beta'!Q131</f>
        <v>3.1020785934556914</v>
      </c>
      <c r="M128" s="102">
        <f>'d-beta'!R131</f>
        <v>3.0722800000000001</v>
      </c>
      <c r="N128" s="102">
        <f>'d-beta'!S131</f>
        <v>2.24451</v>
      </c>
      <c r="O128" s="102">
        <f>'d-beta'!T131</f>
        <v>3.1829016962384529</v>
      </c>
      <c r="P128" s="102">
        <f>'d-beta'!U131</f>
        <v>3.0750039300779251</v>
      </c>
      <c r="Q128" s="102">
        <f>'d-beta'!V131</f>
        <v>3.0469749093054288</v>
      </c>
      <c r="R128" s="102">
        <f>'d-beta'!W131</f>
        <v>3.0891675808278536</v>
      </c>
    </row>
    <row r="129" spans="1:18" x14ac:dyDescent="0.2">
      <c r="A129" s="103">
        <f>'d-beta'!A132</f>
        <v>254</v>
      </c>
      <c r="B129" s="102">
        <f>'d-beta'!E132</f>
        <v>3.47668</v>
      </c>
      <c r="C129" s="102">
        <f>'d-beta'!F132</f>
        <v>3.4690007903042841</v>
      </c>
      <c r="D129" s="102">
        <f>'d-beta'!G132</f>
        <v>3.0616099999999999</v>
      </c>
      <c r="E129" s="102">
        <f>'d-beta'!H132</f>
        <v>1.88883</v>
      </c>
      <c r="F129" s="102">
        <f>'d-beta'!J132</f>
        <v>3.0849899999999999</v>
      </c>
      <c r="G129" s="102">
        <f>'d-beta'!K132</f>
        <v>2.9936099999999999</v>
      </c>
      <c r="H129" s="102">
        <f>'d-beta'!L132</f>
        <v>3.1346099999999999</v>
      </c>
      <c r="I129" s="102">
        <f>'d-beta'!M132</f>
        <v>3.1957900000000001</v>
      </c>
      <c r="J129" s="102">
        <f>'d-beta'!N132</f>
        <v>3.18466</v>
      </c>
      <c r="K129" s="102">
        <f>'d-beta'!P132</f>
        <v>3.1322700918136896</v>
      </c>
      <c r="L129" s="102">
        <f>'d-beta'!Q132</f>
        <v>3.0824787016695079</v>
      </c>
      <c r="M129" s="102">
        <f>'d-beta'!R132</f>
        <v>3.0526399999999998</v>
      </c>
      <c r="N129" s="102">
        <f>'d-beta'!S132</f>
        <v>2.2342300000000002</v>
      </c>
      <c r="O129" s="102">
        <f>'d-beta'!T132</f>
        <v>3.1622188486759142</v>
      </c>
      <c r="P129" s="102">
        <f>'d-beta'!U132</f>
        <v>3.0557479765110975</v>
      </c>
      <c r="Q129" s="102">
        <f>'d-beta'!V132</f>
        <v>3.0280567263906035</v>
      </c>
      <c r="R129" s="102">
        <f>'d-beta'!W132</f>
        <v>3.0697574924197597</v>
      </c>
    </row>
    <row r="130" spans="1:18" x14ac:dyDescent="0.2">
      <c r="A130" s="103">
        <f>'d-beta'!A133</f>
        <v>256</v>
      </c>
      <c r="B130" s="102">
        <f>'d-beta'!E133</f>
        <v>3.4549799999999999</v>
      </c>
      <c r="C130" s="102">
        <f>'d-beta'!F133</f>
        <v>3.4469483703009343</v>
      </c>
      <c r="D130" s="102">
        <f>'d-beta'!G133</f>
        <v>3.0428500000000001</v>
      </c>
      <c r="E130" s="102">
        <f>'d-beta'!H133</f>
        <v>1.8832800000000001</v>
      </c>
      <c r="F130" s="102">
        <f>'d-beta'!J133</f>
        <v>3.0653700000000002</v>
      </c>
      <c r="G130" s="102">
        <f>'d-beta'!K133</f>
        <v>2.97492</v>
      </c>
      <c r="H130" s="102">
        <f>'d-beta'!L133</f>
        <v>3.1147100000000001</v>
      </c>
      <c r="I130" s="102">
        <f>'d-beta'!M133</f>
        <v>3.1746099999999999</v>
      </c>
      <c r="J130" s="102">
        <f>'d-beta'!N133</f>
        <v>3.1635499999999999</v>
      </c>
      <c r="K130" s="102">
        <f>'d-beta'!P133</f>
        <v>3.1122492092716874</v>
      </c>
      <c r="L130" s="102">
        <f>'d-beta'!Q133</f>
        <v>3.0631621317373519</v>
      </c>
      <c r="M130" s="102">
        <f>'d-beta'!R133</f>
        <v>3.03329</v>
      </c>
      <c r="N130" s="102">
        <f>'d-beta'!S133</f>
        <v>2.2240899999999999</v>
      </c>
      <c r="O130" s="102">
        <f>'d-beta'!T133</f>
        <v>3.1418392902782752</v>
      </c>
      <c r="P130" s="102">
        <f>'d-beta'!U133</f>
        <v>3.0367785531489968</v>
      </c>
      <c r="Q130" s="102">
        <f>'d-beta'!V133</f>
        <v>3.0094116514610545</v>
      </c>
      <c r="R130" s="102">
        <f>'d-beta'!W133</f>
        <v>3.0506340271379377</v>
      </c>
    </row>
    <row r="131" spans="1:18" x14ac:dyDescent="0.2">
      <c r="A131" s="103">
        <f>'d-beta'!A134</f>
        <v>258</v>
      </c>
      <c r="B131" s="102">
        <f>'d-beta'!E134</f>
        <v>3.4335800000000001</v>
      </c>
      <c r="C131" s="102">
        <f>'d-beta'!F134</f>
        <v>3.4252191916605592</v>
      </c>
      <c r="D131" s="102">
        <f>'d-beta'!G134</f>
        <v>3.0243500000000001</v>
      </c>
      <c r="E131" s="102">
        <f>'d-beta'!H134</f>
        <v>1.87778</v>
      </c>
      <c r="F131" s="102">
        <f>'d-beta'!J134</f>
        <v>3.04603</v>
      </c>
      <c r="G131" s="102">
        <f>'d-beta'!K134</f>
        <v>2.9565000000000001</v>
      </c>
      <c r="H131" s="102">
        <f>'d-beta'!L134</f>
        <v>3.0951</v>
      </c>
      <c r="I131" s="102">
        <f>'d-beta'!M134</f>
        <v>3.1537500000000001</v>
      </c>
      <c r="J131" s="102">
        <f>'d-beta'!N134</f>
        <v>3.1427499999999999</v>
      </c>
      <c r="K131" s="102">
        <f>'d-beta'!P134</f>
        <v>3.0925149405800325</v>
      </c>
      <c r="L131" s="102">
        <f>'d-beta'!Q134</f>
        <v>3.0441255627768005</v>
      </c>
      <c r="M131" s="102">
        <f>'d-beta'!R134</f>
        <v>3.0142199999999999</v>
      </c>
      <c r="N131" s="102">
        <f>'d-beta'!S134</f>
        <v>2.21408</v>
      </c>
      <c r="O131" s="102">
        <f>'d-beta'!T134</f>
        <v>3.1217630210070588</v>
      </c>
      <c r="P131" s="102">
        <f>'d-beta'!U134</f>
        <v>3.0180790491323535</v>
      </c>
      <c r="Q131" s="102">
        <f>'d-beta'!V134</f>
        <v>2.9910331853521361</v>
      </c>
      <c r="R131" s="102">
        <f>'d-beta'!W134</f>
        <v>3.0317903626039406</v>
      </c>
    </row>
    <row r="132" spans="1:18" x14ac:dyDescent="0.2">
      <c r="A132" s="103">
        <f>'d-beta'!A135</f>
        <v>260</v>
      </c>
      <c r="B132" s="102">
        <f>'d-beta'!E135</f>
        <v>3.4124699999999999</v>
      </c>
      <c r="C132" s="102">
        <f>'d-beta'!F135</f>
        <v>3.4038027123841781</v>
      </c>
      <c r="D132" s="102">
        <f>'d-beta'!G135</f>
        <v>3.0061200000000001</v>
      </c>
      <c r="E132" s="102">
        <f>'d-beta'!H135</f>
        <v>1.8723399999999999</v>
      </c>
      <c r="F132" s="102">
        <f>'d-beta'!J135</f>
        <v>3.02698</v>
      </c>
      <c r="G132" s="102">
        <f>'d-beta'!K135</f>
        <v>2.9383499999999998</v>
      </c>
      <c r="H132" s="102">
        <f>'d-beta'!L135</f>
        <v>3.07578</v>
      </c>
      <c r="I132" s="102">
        <f>'d-beta'!M135</f>
        <v>3.1332</v>
      </c>
      <c r="J132" s="102">
        <f>'d-beta'!N135</f>
        <v>3.1222699999999999</v>
      </c>
      <c r="K132" s="102">
        <f>'d-beta'!P135</f>
        <v>3.0730771703131516</v>
      </c>
      <c r="L132" s="102">
        <f>'d-beta'!Q135</f>
        <v>3.0253656529044948</v>
      </c>
      <c r="M132" s="102">
        <f>'d-beta'!R135</f>
        <v>2.9954399999999999</v>
      </c>
      <c r="N132" s="102">
        <f>'d-beta'!S135</f>
        <v>2.2041900000000001</v>
      </c>
      <c r="O132" s="102">
        <f>'d-beta'!T135</f>
        <v>3.1019765890496251</v>
      </c>
      <c r="P132" s="102">
        <f>'d-beta'!U135</f>
        <v>2.9996527710362595</v>
      </c>
      <c r="Q132" s="102">
        <f>'d-beta'!V135</f>
        <v>2.9729246214737395</v>
      </c>
      <c r="R132" s="102">
        <f>'d-beta'!W135</f>
        <v>3.0132132339358324</v>
      </c>
    </row>
    <row r="133" spans="1:18" x14ac:dyDescent="0.2">
      <c r="A133" s="103">
        <f>'d-beta'!A136</f>
        <v>262</v>
      </c>
      <c r="B133" s="102">
        <f>'d-beta'!E136</f>
        <v>3.3916599999999999</v>
      </c>
      <c r="C133" s="102">
        <f>'d-beta'!F136</f>
        <v>3.3827083553368378</v>
      </c>
      <c r="D133" s="102">
        <f>'d-beta'!G136</f>
        <v>2.98814</v>
      </c>
      <c r="E133" s="102">
        <f>'d-beta'!H136</f>
        <v>1.8669500000000001</v>
      </c>
      <c r="F133" s="102">
        <f>'d-beta'!J136</f>
        <v>3.0082100000000001</v>
      </c>
      <c r="G133" s="102">
        <f>'d-beta'!K136</f>
        <v>2.9204699999999999</v>
      </c>
      <c r="H133" s="102">
        <f>'d-beta'!L136</f>
        <v>3.05674</v>
      </c>
      <c r="I133" s="102">
        <f>'d-beta'!M136</f>
        <v>3.1129600000000002</v>
      </c>
      <c r="J133" s="102">
        <f>'d-beta'!N136</f>
        <v>3.10209</v>
      </c>
      <c r="K133" s="102">
        <f>'d-beta'!P136</f>
        <v>3.0539159080192197</v>
      </c>
      <c r="L133" s="102">
        <f>'d-beta'!Q136</f>
        <v>3.0068757439849034</v>
      </c>
      <c r="M133" s="102">
        <f>'d-beta'!R136</f>
        <v>2.9769199999999998</v>
      </c>
      <c r="N133" s="102">
        <f>'d-beta'!S136</f>
        <v>2.1944300000000001</v>
      </c>
      <c r="O133" s="102">
        <f>'d-beta'!T136</f>
        <v>3.0824801712644723</v>
      </c>
      <c r="P133" s="102">
        <f>'d-beta'!U136</f>
        <v>2.9814831070592427</v>
      </c>
      <c r="Q133" s="102">
        <f>'d-beta'!V136</f>
        <v>2.955069270549993</v>
      </c>
      <c r="R133" s="102">
        <f>'d-beta'!W136</f>
        <v>2.9949026093651159</v>
      </c>
    </row>
    <row r="134" spans="1:18" x14ac:dyDescent="0.2">
      <c r="A134" s="103">
        <f>'d-beta'!A137</f>
        <v>264</v>
      </c>
      <c r="B134" s="102">
        <f>'d-beta'!E137</f>
        <v>3.37113</v>
      </c>
      <c r="C134" s="102">
        <f>'d-beta'!F137</f>
        <v>3.3619156347735673</v>
      </c>
      <c r="D134" s="102">
        <f>'d-beta'!G137</f>
        <v>2.9704199999999998</v>
      </c>
      <c r="E134" s="102">
        <f>'d-beta'!H137</f>
        <v>1.8616299999999999</v>
      </c>
      <c r="F134" s="102">
        <f>'d-beta'!J137</f>
        <v>2.9897</v>
      </c>
      <c r="G134" s="102">
        <f>'d-beta'!K137</f>
        <v>2.9028399999999999</v>
      </c>
      <c r="H134" s="102">
        <f>'d-beta'!L137</f>
        <v>3.0379700000000001</v>
      </c>
      <c r="I134" s="102">
        <f>'d-beta'!M137</f>
        <v>3.09301</v>
      </c>
      <c r="J134" s="102">
        <f>'d-beta'!N137</f>
        <v>3.0822099999999999</v>
      </c>
      <c r="K134" s="102">
        <f>'d-beta'!P137</f>
        <v>3.0350346667850672</v>
      </c>
      <c r="L134" s="102">
        <f>'d-beta'!Q137</f>
        <v>2.9886458359748476</v>
      </c>
      <c r="M134" s="102">
        <f>'d-beta'!R137</f>
        <v>2.9586800000000002</v>
      </c>
      <c r="N134" s="102">
        <f>'d-beta'!S137</f>
        <v>2.18479</v>
      </c>
      <c r="O134" s="102">
        <f>'d-beta'!T137</f>
        <v>3.0632635914989685</v>
      </c>
      <c r="P134" s="102">
        <f>'d-beta'!U137</f>
        <v>2.9635800579698874</v>
      </c>
      <c r="Q134" s="102">
        <f>'d-beta'!V137</f>
        <v>2.9374638217156273</v>
      </c>
      <c r="R134" s="102">
        <f>'d-beta'!W137</f>
        <v>2.9768519052405189</v>
      </c>
    </row>
    <row r="135" spans="1:18" x14ac:dyDescent="0.2">
      <c r="A135" s="103">
        <f>'d-beta'!A138</f>
        <v>266</v>
      </c>
      <c r="B135" s="102">
        <f>'d-beta'!E138</f>
        <v>3.3508800000000001</v>
      </c>
      <c r="C135" s="102">
        <f>'d-beta'!F138</f>
        <v>3.3414240288883392</v>
      </c>
      <c r="D135" s="102">
        <f>'d-beta'!G138</f>
        <v>2.9529399999999999</v>
      </c>
      <c r="E135" s="102">
        <f>'d-beta'!H138</f>
        <v>1.8563499999999999</v>
      </c>
      <c r="F135" s="102">
        <f>'d-beta'!J138</f>
        <v>2.9714700000000001</v>
      </c>
      <c r="G135" s="102">
        <f>'d-beta'!K138</f>
        <v>2.8854600000000001</v>
      </c>
      <c r="H135" s="102">
        <f>'d-beta'!L138</f>
        <v>3.0194800000000002</v>
      </c>
      <c r="I135" s="102">
        <f>'d-beta'!M138</f>
        <v>3.0733600000000001</v>
      </c>
      <c r="J135" s="102">
        <f>'d-beta'!N138</f>
        <v>3.0626199999999999</v>
      </c>
      <c r="K135" s="102">
        <f>'d-beta'!P138</f>
        <v>3.016419922445194</v>
      </c>
      <c r="L135" s="102">
        <f>'d-beta'!Q138</f>
        <v>2.970682591661145</v>
      </c>
      <c r="M135" s="102">
        <f>'d-beta'!R138</f>
        <v>2.9407000000000001</v>
      </c>
      <c r="N135" s="102">
        <f>'d-beta'!S138</f>
        <v>2.1752799999999999</v>
      </c>
      <c r="O135" s="102">
        <f>'d-beta'!T138</f>
        <v>3.0443270251798902</v>
      </c>
      <c r="P135" s="102">
        <f>'d-beta'!U138</f>
        <v>2.9459235412220841</v>
      </c>
      <c r="Q135" s="102">
        <f>'d-beta'!V138</f>
        <v>2.9201082935452378</v>
      </c>
      <c r="R135" s="102">
        <f>'d-beta'!W138</f>
        <v>2.959060973148588</v>
      </c>
    </row>
    <row r="136" spans="1:18" x14ac:dyDescent="0.2">
      <c r="A136" s="103">
        <f>'d-beta'!A139</f>
        <v>268</v>
      </c>
      <c r="B136" s="102">
        <f>'d-beta'!E139</f>
        <v>3.3309099999999998</v>
      </c>
      <c r="C136" s="102">
        <f>'d-beta'!F139</f>
        <v>3.3212330283396314</v>
      </c>
      <c r="D136" s="102">
        <f>'d-beta'!G139</f>
        <v>2.9357000000000002</v>
      </c>
      <c r="E136" s="102">
        <f>'d-beta'!H139</f>
        <v>1.8511299999999999</v>
      </c>
      <c r="F136" s="102">
        <f>'d-beta'!J139</f>
        <v>2.9535</v>
      </c>
      <c r="G136" s="102">
        <f>'d-beta'!K139</f>
        <v>2.8683299999999998</v>
      </c>
      <c r="H136" s="102">
        <f>'d-beta'!L139</f>
        <v>3.0012500000000002</v>
      </c>
      <c r="I136" s="102">
        <f>'d-beta'!M139</f>
        <v>3.0539999999999998</v>
      </c>
      <c r="J136" s="102">
        <f>'d-beta'!N139</f>
        <v>3.04332</v>
      </c>
      <c r="K136" s="102">
        <f>'d-beta'!P139</f>
        <v>2.9980750935969387</v>
      </c>
      <c r="L136" s="102">
        <f>'d-beta'!Q139</f>
        <v>2.9529726854463032</v>
      </c>
      <c r="M136" s="102">
        <f>'d-beta'!R139</f>
        <v>2.9229799999999999</v>
      </c>
      <c r="N136" s="102">
        <f>'d-beta'!S139</f>
        <v>2.16588</v>
      </c>
      <c r="O136" s="102">
        <f>'d-beta'!T139</f>
        <v>3.0256637467089909</v>
      </c>
      <c r="P136" s="102">
        <f>'d-beta'!U139</f>
        <v>2.928520333251885</v>
      </c>
      <c r="Q136" s="102">
        <f>'d-beta'!V139</f>
        <v>2.9029992744759068</v>
      </c>
      <c r="R136" s="102">
        <f>'d-beta'!W139</f>
        <v>2.9415200457159707</v>
      </c>
    </row>
    <row r="137" spans="1:18" x14ac:dyDescent="0.2">
      <c r="A137" s="103">
        <f>'d-beta'!A140</f>
        <v>270</v>
      </c>
      <c r="B137" s="102">
        <f>'d-beta'!E140</f>
        <v>3.31121</v>
      </c>
      <c r="C137" s="102">
        <f>'d-beta'!F140</f>
        <v>3.301332165914459</v>
      </c>
      <c r="D137" s="102">
        <f>'d-beta'!G140</f>
        <v>2.9187099999999999</v>
      </c>
      <c r="E137" s="102">
        <f>'d-beta'!H140</f>
        <v>1.84596</v>
      </c>
      <c r="F137" s="102">
        <f>'d-beta'!J140</f>
        <v>2.9357799999999998</v>
      </c>
      <c r="G137" s="102">
        <f>'d-beta'!K140</f>
        <v>2.8514499999999998</v>
      </c>
      <c r="H137" s="102">
        <f>'d-beta'!L140</f>
        <v>2.9832800000000002</v>
      </c>
      <c r="I137" s="102">
        <f>'d-beta'!M140</f>
        <v>3.0349200000000001</v>
      </c>
      <c r="J137" s="102">
        <f>'d-beta'!N140</f>
        <v>3.0243000000000002</v>
      </c>
      <c r="K137" s="102">
        <f>'d-beta'!P140</f>
        <v>2.9799867624035801</v>
      </c>
      <c r="L137" s="102">
        <f>'d-beta'!Q140</f>
        <v>2.9355027800453577</v>
      </c>
      <c r="M137" s="102">
        <f>'d-beta'!R140</f>
        <v>2.90551</v>
      </c>
      <c r="N137" s="102">
        <f>'d-beta'!S140</f>
        <v>2.1566000000000001</v>
      </c>
      <c r="O137" s="102">
        <f>'d-beta'!T140</f>
        <v>3.0072603068084489</v>
      </c>
      <c r="P137" s="102">
        <f>'d-beta'!U140</f>
        <v>2.9113569655525371</v>
      </c>
      <c r="Q137" s="102">
        <f>'d-beta'!V140</f>
        <v>2.8861301593399267</v>
      </c>
      <c r="R137" s="102">
        <f>'d-beta'!W140</f>
        <v>2.9242255412645211</v>
      </c>
    </row>
    <row r="138" spans="1:18" x14ac:dyDescent="0.2">
      <c r="A138" s="103">
        <f>'d-beta'!A141</f>
        <v>272</v>
      </c>
      <c r="B138" s="102">
        <f>'d-beta'!E141</f>
        <v>3.2917700000000001</v>
      </c>
      <c r="C138" s="102">
        <f>'d-beta'!F141</f>
        <v>3.2817109894424803</v>
      </c>
      <c r="D138" s="102">
        <f>'d-beta'!G141</f>
        <v>2.9019400000000002</v>
      </c>
      <c r="E138" s="102">
        <f>'d-beta'!H141</f>
        <v>1.8408500000000001</v>
      </c>
      <c r="F138" s="102">
        <f>'d-beta'!J141</f>
        <v>2.91832</v>
      </c>
      <c r="G138" s="102">
        <f>'d-beta'!K141</f>
        <v>2.8348</v>
      </c>
      <c r="H138" s="102">
        <f>'d-beta'!L141</f>
        <v>2.96556</v>
      </c>
      <c r="I138" s="102">
        <f>'d-beta'!M141</f>
        <v>3.0161099999999998</v>
      </c>
      <c r="J138" s="102">
        <f>'d-beta'!N141</f>
        <v>3.00556</v>
      </c>
      <c r="K138" s="102">
        <f>'d-beta'!P141</f>
        <v>2.9621584497297575</v>
      </c>
      <c r="L138" s="102">
        <f>'d-beta'!Q141</f>
        <v>2.9182861964936753</v>
      </c>
      <c r="M138" s="102">
        <f>'d-beta'!R141</f>
        <v>2.88829</v>
      </c>
      <c r="N138" s="102">
        <f>'d-beta'!S141</f>
        <v>2.14744</v>
      </c>
      <c r="O138" s="102">
        <f>'d-beta'!T141</f>
        <v>2.9891235173227453</v>
      </c>
      <c r="P138" s="102">
        <f>'d-beta'!U141</f>
        <v>2.8944402139179579</v>
      </c>
      <c r="Q138" s="102">
        <f>'d-beta'!V141</f>
        <v>2.8694909655743026</v>
      </c>
      <c r="R138" s="102">
        <f>'d-beta'!W141</f>
        <v>2.9071675759438302</v>
      </c>
    </row>
    <row r="139" spans="1:18" x14ac:dyDescent="0.2">
      <c r="A139" s="103">
        <f>'d-beta'!A142</f>
        <v>274</v>
      </c>
      <c r="B139" s="102">
        <f>'d-beta'!E142</f>
        <v>3.2725900000000001</v>
      </c>
      <c r="C139" s="102">
        <f>'d-beta'!F142</f>
        <v>3.2623690298837653</v>
      </c>
      <c r="D139" s="102">
        <f>'d-beta'!G142</f>
        <v>2.8854099999999998</v>
      </c>
      <c r="E139" s="102">
        <f>'d-beta'!H142</f>
        <v>1.83579</v>
      </c>
      <c r="F139" s="102">
        <f>'d-beta'!J142</f>
        <v>2.9011</v>
      </c>
      <c r="G139" s="102">
        <f>'d-beta'!K142</f>
        <v>2.81839</v>
      </c>
      <c r="H139" s="102">
        <f>'d-beta'!L142</f>
        <v>2.9480900000000001</v>
      </c>
      <c r="I139" s="102">
        <f>'d-beta'!M142</f>
        <v>2.9975700000000001</v>
      </c>
      <c r="J139" s="102">
        <f>'d-beta'!N142</f>
        <v>2.9870899999999998</v>
      </c>
      <c r="K139" s="102">
        <f>'d-beta'!P142</f>
        <v>2.94457993782015</v>
      </c>
      <c r="L139" s="102">
        <f>'d-beta'!Q142</f>
        <v>2.9013062927488584</v>
      </c>
      <c r="M139" s="102">
        <f>'d-beta'!R142</f>
        <v>2.8713099999999998</v>
      </c>
      <c r="N139" s="102">
        <f>'d-beta'!S142</f>
        <v>2.1383899999999998</v>
      </c>
      <c r="O139" s="102">
        <f>'d-beta'!T142</f>
        <v>2.9712400151187648</v>
      </c>
      <c r="P139" s="102">
        <f>'d-beta'!U142</f>
        <v>2.877750077257792</v>
      </c>
      <c r="Q139" s="102">
        <f>'d-beta'!V142</f>
        <v>2.8530850694030745</v>
      </c>
      <c r="R139" s="102">
        <f>'d-beta'!W142</f>
        <v>2.8903496147808538</v>
      </c>
    </row>
    <row r="140" spans="1:18" x14ac:dyDescent="0.2">
      <c r="A140" s="103">
        <f>'d-beta'!A143</f>
        <v>276</v>
      </c>
      <c r="B140" s="102">
        <f>'d-beta'!E143</f>
        <v>3.2536700000000001</v>
      </c>
      <c r="C140" s="102">
        <f>'d-beta'!F143</f>
        <v>3.2433058294059149</v>
      </c>
      <c r="D140" s="102">
        <f>'d-beta'!G143</f>
        <v>2.8691</v>
      </c>
      <c r="E140" s="102">
        <f>'d-beta'!H143</f>
        <v>1.83077</v>
      </c>
      <c r="F140" s="102">
        <f>'d-beta'!J143</f>
        <v>2.8841199999999998</v>
      </c>
      <c r="G140" s="102">
        <f>'d-beta'!K143</f>
        <v>2.8022100000000001</v>
      </c>
      <c r="H140" s="102">
        <f>'d-beta'!L143</f>
        <v>2.9308700000000001</v>
      </c>
      <c r="I140" s="102">
        <f>'d-beta'!M143</f>
        <v>2.9793099999999999</v>
      </c>
      <c r="J140" s="102">
        <f>'d-beta'!N143</f>
        <v>2.96888</v>
      </c>
      <c r="K140" s="102">
        <f>'d-beta'!P143</f>
        <v>2.9272447453391268</v>
      </c>
      <c r="L140" s="102">
        <f>'d-beta'!Q143</f>
        <v>2.8845630318293187</v>
      </c>
      <c r="M140" s="102">
        <f>'d-beta'!R143</f>
        <v>2.8545699999999998</v>
      </c>
      <c r="N140" s="102">
        <f>'d-beta'!S143</f>
        <v>2.1294499999999998</v>
      </c>
      <c r="O140" s="102">
        <f>'d-beta'!T143</f>
        <v>2.9536064383491536</v>
      </c>
      <c r="P140" s="102">
        <f>'d-beta'!U143</f>
        <v>2.8612932492916339</v>
      </c>
      <c r="Q140" s="102">
        <f>'d-beta'!V143</f>
        <v>2.8369056849781598</v>
      </c>
      <c r="R140" s="102">
        <f>'d-beta'!W143</f>
        <v>2.8737648115723791</v>
      </c>
    </row>
    <row r="141" spans="1:18" x14ac:dyDescent="0.2">
      <c r="A141" s="103">
        <f>'d-beta'!A144</f>
        <v>278</v>
      </c>
      <c r="B141" s="102">
        <f>'d-beta'!E144</f>
        <v>3.2349999999999999</v>
      </c>
      <c r="C141" s="102">
        <f>'d-beta'!F144</f>
        <v>3.2245109736707378</v>
      </c>
      <c r="D141" s="102">
        <f>'d-beta'!G144</f>
        <v>2.8530099999999998</v>
      </c>
      <c r="E141" s="102">
        <f>'d-beta'!H144</f>
        <v>1.8258099999999999</v>
      </c>
      <c r="F141" s="102">
        <f>'d-beta'!J144</f>
        <v>2.8673799999999998</v>
      </c>
      <c r="G141" s="102">
        <f>'d-beta'!K144</f>
        <v>2.7862499999999999</v>
      </c>
      <c r="H141" s="102">
        <f>'d-beta'!L144</f>
        <v>2.9138899999999999</v>
      </c>
      <c r="I141" s="102">
        <f>'d-beta'!M144</f>
        <v>2.9613</v>
      </c>
      <c r="J141" s="102">
        <f>'d-beta'!N144</f>
        <v>2.9509300000000001</v>
      </c>
      <c r="K141" s="102">
        <f>'d-beta'!P144</f>
        <v>2.9101527487457948</v>
      </c>
      <c r="L141" s="102">
        <f>'d-beta'!Q144</f>
        <v>2.8680531296563068</v>
      </c>
      <c r="M141" s="102">
        <f>'d-beta'!R144</f>
        <v>2.83806</v>
      </c>
      <c r="N141" s="102">
        <f>'d-beta'!S144</f>
        <v>2.1206200000000002</v>
      </c>
      <c r="O141" s="102">
        <f>'d-beta'!T144</f>
        <v>2.9362194256046084</v>
      </c>
      <c r="P141" s="102">
        <f>'d-beta'!U144</f>
        <v>2.8450629577917681</v>
      </c>
      <c r="Q141" s="102">
        <f>'d-beta'!V144</f>
        <v>2.8209429102150123</v>
      </c>
      <c r="R141" s="102">
        <f>'d-beta'!W144</f>
        <v>2.857403167224005</v>
      </c>
    </row>
    <row r="142" spans="1:18" x14ac:dyDescent="0.2">
      <c r="A142" s="103">
        <f>'d-beta'!A145</f>
        <v>280</v>
      </c>
      <c r="B142" s="102">
        <f>'d-beta'!E145</f>
        <v>3.2165699999999999</v>
      </c>
      <c r="C142" s="102">
        <f>'d-beta'!F145</f>
        <v>3.2059740613514074</v>
      </c>
      <c r="D142" s="102">
        <f>'d-beta'!G145</f>
        <v>2.8371400000000002</v>
      </c>
      <c r="E142" s="102">
        <f>'d-beta'!H145</f>
        <v>1.8209</v>
      </c>
      <c r="F142" s="102">
        <f>'d-beta'!J145</f>
        <v>2.8508800000000001</v>
      </c>
      <c r="G142" s="102">
        <f>'d-beta'!K145</f>
        <v>2.7705099999999998</v>
      </c>
      <c r="H142" s="102">
        <f>'d-beta'!L145</f>
        <v>2.8971399999999998</v>
      </c>
      <c r="I142" s="102">
        <f>'d-beta'!M145</f>
        <v>2.94354</v>
      </c>
      <c r="J142" s="102">
        <f>'d-beta'!N145</f>
        <v>2.9332400000000001</v>
      </c>
      <c r="K142" s="102">
        <f>'d-beta'!P145</f>
        <v>2.8933006668896772</v>
      </c>
      <c r="L142" s="102">
        <f>'d-beta'!Q145</f>
        <v>2.851766549250879</v>
      </c>
      <c r="M142" s="102">
        <f>'d-beta'!R145</f>
        <v>2.82178</v>
      </c>
      <c r="N142" s="102">
        <f>'d-beta'!S145</f>
        <v>2.1118999999999999</v>
      </c>
      <c r="O142" s="102">
        <f>'d-beta'!T145</f>
        <v>2.919075785005866</v>
      </c>
      <c r="P142" s="102">
        <f>'d-beta'!U145</f>
        <v>2.8290492819454394</v>
      </c>
      <c r="Q142" s="102">
        <f>'d-beta'!V145</f>
        <v>2.8051967452799982</v>
      </c>
      <c r="R142" s="102">
        <f>'d-beta'!W145</f>
        <v>2.8412747962345959</v>
      </c>
    </row>
    <row r="143" spans="1:18" x14ac:dyDescent="0.2">
      <c r="A143" s="103">
        <f>'d-beta'!A146</f>
        <v>282</v>
      </c>
      <c r="B143" s="102">
        <f>'d-beta'!E146</f>
        <v>3.1983799999999998</v>
      </c>
      <c r="C143" s="102">
        <f>'d-beta'!F146</f>
        <v>3.187694670083415</v>
      </c>
      <c r="D143" s="102">
        <f>'d-beta'!G146</f>
        <v>2.8214800000000002</v>
      </c>
      <c r="E143" s="102">
        <f>'d-beta'!H146</f>
        <v>1.81603</v>
      </c>
      <c r="F143" s="102">
        <f>'d-beta'!J146</f>
        <v>2.8346</v>
      </c>
      <c r="G143" s="102">
        <f>'d-beta'!K146</f>
        <v>2.7549899999999998</v>
      </c>
      <c r="H143" s="102">
        <f>'d-beta'!L146</f>
        <v>2.88062</v>
      </c>
      <c r="I143" s="102">
        <f>'d-beta'!M146</f>
        <v>2.92604</v>
      </c>
      <c r="J143" s="102">
        <f>'d-beta'!N146</f>
        <v>2.9157899999999999</v>
      </c>
      <c r="K143" s="102">
        <f>'d-beta'!P146</f>
        <v>2.8766751953494394</v>
      </c>
      <c r="L143" s="102">
        <f>'d-beta'!Q146</f>
        <v>2.8356999695725027</v>
      </c>
      <c r="M143" s="102">
        <f>'d-beta'!R146</f>
        <v>2.8057300000000001</v>
      </c>
      <c r="N143" s="102">
        <f>'d-beta'!S146</f>
        <v>2.1032799999999998</v>
      </c>
      <c r="O143" s="102">
        <f>'d-beta'!T146</f>
        <v>2.9021687081904046</v>
      </c>
      <c r="P143" s="102">
        <f>'d-beta'!U146</f>
        <v>2.81326222260856</v>
      </c>
      <c r="Q143" s="102">
        <f>'d-beta'!V146</f>
        <v>2.7896670946121085</v>
      </c>
      <c r="R143" s="102">
        <f>'d-beta'!W146</f>
        <v>2.8253563156623995</v>
      </c>
    </row>
    <row r="144" spans="1:18" x14ac:dyDescent="0.2">
      <c r="A144" s="103">
        <f>'d-beta'!A147</f>
        <v>284</v>
      </c>
      <c r="B144" s="102">
        <f>'d-beta'!E147</f>
        <v>3.1804399999999999</v>
      </c>
      <c r="C144" s="102">
        <f>'d-beta'!F147</f>
        <v>3.1696823537554444</v>
      </c>
      <c r="D144" s="102">
        <f>'d-beta'!G147</f>
        <v>2.8060200000000002</v>
      </c>
      <c r="E144" s="102">
        <f>'d-beta'!H147</f>
        <v>1.8112200000000001</v>
      </c>
      <c r="F144" s="102">
        <f>'d-beta'!J147</f>
        <v>2.81854</v>
      </c>
      <c r="G144" s="102">
        <f>'d-beta'!K147</f>
        <v>2.7396799999999999</v>
      </c>
      <c r="H144" s="102">
        <f>'d-beta'!L147</f>
        <v>2.8643299999999998</v>
      </c>
      <c r="I144" s="102">
        <f>'d-beta'!M147</f>
        <v>2.9087800000000001</v>
      </c>
      <c r="J144" s="102">
        <f>'d-beta'!N147</f>
        <v>2.8986000000000001</v>
      </c>
      <c r="K144" s="102">
        <f>'d-beta'!P147</f>
        <v>2.8602795270986112</v>
      </c>
      <c r="L144" s="102">
        <f>'d-beta'!Q147</f>
        <v>2.819853370033639</v>
      </c>
      <c r="M144" s="102">
        <f>'d-beta'!R147</f>
        <v>2.7898999999999998</v>
      </c>
      <c r="N144" s="102">
        <f>'d-beta'!S147</f>
        <v>2.09477</v>
      </c>
      <c r="O144" s="102">
        <f>'d-beta'!T147</f>
        <v>2.8854915568274131</v>
      </c>
      <c r="P144" s="102">
        <f>'d-beta'!U147</f>
        <v>2.7976783938578729</v>
      </c>
      <c r="Q144" s="102">
        <f>'d-beta'!V147</f>
        <v>2.7743507589996392</v>
      </c>
      <c r="R144" s="102">
        <f>'d-beta'!W147</f>
        <v>2.8096543774211331</v>
      </c>
    </row>
    <row r="145" spans="1:18" x14ac:dyDescent="0.2">
      <c r="A145" s="103">
        <f>'d-beta'!A148</f>
        <v>286</v>
      </c>
      <c r="B145" s="102">
        <f>'d-beta'!E148</f>
        <v>3.1627200000000002</v>
      </c>
      <c r="C145" s="102">
        <f>'d-beta'!F148</f>
        <v>3.15190681151853</v>
      </c>
      <c r="D145" s="102">
        <f>'d-beta'!G148</f>
        <v>2.7907799999999998</v>
      </c>
      <c r="E145" s="102">
        <f>'d-beta'!H148</f>
        <v>1.8064499999999999</v>
      </c>
      <c r="F145" s="102">
        <f>'d-beta'!J148</f>
        <v>2.8027099999999998</v>
      </c>
      <c r="G145" s="102">
        <f>'d-beta'!K148</f>
        <v>2.72458</v>
      </c>
      <c r="H145" s="102">
        <f>'d-beta'!L148</f>
        <v>2.8482699999999999</v>
      </c>
      <c r="I145" s="102">
        <f>'d-beta'!M148</f>
        <v>2.8917700000000002</v>
      </c>
      <c r="J145" s="102">
        <f>'d-beta'!N148</f>
        <v>2.88164</v>
      </c>
      <c r="K145" s="102">
        <f>'d-beta'!P148</f>
        <v>2.8441072769709033</v>
      </c>
      <c r="L145" s="102">
        <f>'d-beta'!Q148</f>
        <v>2.8042234707135254</v>
      </c>
      <c r="M145" s="102">
        <f>'d-beta'!R148</f>
        <v>2.7742900000000001</v>
      </c>
      <c r="N145" s="102">
        <f>'d-beta'!S148</f>
        <v>2.0863499999999999</v>
      </c>
      <c r="O145" s="102">
        <f>'d-beta'!T148</f>
        <v>2.8690444149105048</v>
      </c>
      <c r="P145" s="102">
        <f>'d-beta'!U148</f>
        <v>2.7823111821539919</v>
      </c>
      <c r="Q145" s="102">
        <f>'d-beta'!V148</f>
        <v>2.7592343293901753</v>
      </c>
      <c r="R145" s="102">
        <f>'d-beta'!W148</f>
        <v>2.7941690617612966</v>
      </c>
    </row>
    <row r="146" spans="1:18" x14ac:dyDescent="0.2">
      <c r="A146" s="103">
        <f>'d-beta'!A149</f>
        <v>288</v>
      </c>
      <c r="B146" s="102">
        <f>'d-beta'!E149</f>
        <v>3.1452399999999998</v>
      </c>
      <c r="C146" s="102">
        <f>'d-beta'!F149</f>
        <v>3.1343875839371718</v>
      </c>
      <c r="D146" s="102">
        <f>'d-beta'!G149</f>
        <v>2.7757299999999998</v>
      </c>
      <c r="E146" s="102">
        <f>'d-beta'!H149</f>
        <v>1.80172</v>
      </c>
      <c r="F146" s="102">
        <f>'d-beta'!J149</f>
        <v>2.7870900000000001</v>
      </c>
      <c r="G146" s="102">
        <f>'d-beta'!K149</f>
        <v>2.7096800000000001</v>
      </c>
      <c r="H146" s="102">
        <f>'d-beta'!L149</f>
        <v>2.8324199999999999</v>
      </c>
      <c r="I146" s="102">
        <f>'d-beta'!M149</f>
        <v>2.8749899999999999</v>
      </c>
      <c r="J146" s="102">
        <f>'d-beta'!N149</f>
        <v>2.8649100000000001</v>
      </c>
      <c r="K146" s="102">
        <f>'d-beta'!P149</f>
        <v>2.828154830327593</v>
      </c>
      <c r="L146" s="102">
        <f>'d-beta'!Q149</f>
        <v>2.7888002142496462</v>
      </c>
      <c r="M146" s="102">
        <f>'d-beta'!R149</f>
        <v>2.7588900000000001</v>
      </c>
      <c r="N146" s="102">
        <f>'d-beta'!S149</f>
        <v>2.0780400000000001</v>
      </c>
      <c r="O146" s="102">
        <f>'d-beta'!T149</f>
        <v>2.852820476207603</v>
      </c>
      <c r="P146" s="102">
        <f>'d-beta'!U149</f>
        <v>2.7671472791694196</v>
      </c>
      <c r="Q146" s="102">
        <f>'d-beta'!V149</f>
        <v>2.7443178066813214</v>
      </c>
      <c r="R146" s="102">
        <f>'d-beta'!W149</f>
        <v>2.7788869391252629</v>
      </c>
    </row>
    <row r="147" spans="1:18" x14ac:dyDescent="0.2">
      <c r="A147" s="103">
        <f>'d-beta'!A150</f>
        <v>290</v>
      </c>
      <c r="B147" s="102">
        <f>'d-beta'!E150</f>
        <v>3.12798</v>
      </c>
      <c r="C147" s="102">
        <f>'d-beta'!F150</f>
        <v>3.1171043576818307</v>
      </c>
      <c r="D147" s="102">
        <f>'d-beta'!G150</f>
        <v>2.7608799999999998</v>
      </c>
      <c r="E147" s="102">
        <f>'d-beta'!H150</f>
        <v>1.79705</v>
      </c>
      <c r="F147" s="102">
        <f>'d-beta'!J150</f>
        <v>2.77169</v>
      </c>
      <c r="G147" s="102">
        <f>'d-beta'!K150</f>
        <v>2.6949900000000002</v>
      </c>
      <c r="H147" s="102">
        <f>'d-beta'!L150</f>
        <v>2.8167800000000001</v>
      </c>
      <c r="I147" s="102">
        <f>'d-beta'!M150</f>
        <v>2.8584399999999999</v>
      </c>
      <c r="J147" s="102">
        <f>'d-beta'!N150</f>
        <v>2.84842</v>
      </c>
      <c r="K147" s="102">
        <f>'d-beta'!P150</f>
        <v>2.8124189836022886</v>
      </c>
      <c r="L147" s="102">
        <f>'d-beta'!Q150</f>
        <v>2.7735836168556953</v>
      </c>
      <c r="M147" s="102">
        <f>'d-beta'!R150</f>
        <v>2.74369</v>
      </c>
      <c r="N147" s="102">
        <f>'d-beta'!S150</f>
        <v>2.0698300000000001</v>
      </c>
      <c r="O147" s="102">
        <f>'d-beta'!T150</f>
        <v>2.8368165463636483</v>
      </c>
      <c r="P147" s="102">
        <f>'d-beta'!U150</f>
        <v>2.7521866086809084</v>
      </c>
      <c r="Q147" s="102">
        <f>'d-beta'!V150</f>
        <v>2.7296012082781131</v>
      </c>
      <c r="R147" s="102">
        <f>'d-beta'!W150</f>
        <v>2.7638080589513621</v>
      </c>
    </row>
    <row r="148" spans="1:18" x14ac:dyDescent="0.2">
      <c r="A148" s="103">
        <f>'d-beta'!A151</f>
        <v>292</v>
      </c>
      <c r="B148" s="102">
        <f>'d-beta'!E151</f>
        <v>3.1109399999999998</v>
      </c>
      <c r="C148" s="102">
        <f>'d-beta'!F151</f>
        <v>3.1000567608227305</v>
      </c>
      <c r="D148" s="102">
        <f>'d-beta'!G151</f>
        <v>2.7462300000000002</v>
      </c>
      <c r="E148" s="102">
        <f>'d-beta'!H151</f>
        <v>1.7924100000000001</v>
      </c>
      <c r="F148" s="102">
        <f>'d-beta'!J151</f>
        <v>2.7564899999999999</v>
      </c>
      <c r="G148" s="102">
        <f>'d-beta'!K151</f>
        <v>2.6804899999999998</v>
      </c>
      <c r="H148" s="102">
        <f>'d-beta'!L151</f>
        <v>2.8013599999999999</v>
      </c>
      <c r="I148" s="102">
        <f>'d-beta'!M151</f>
        <v>2.84212</v>
      </c>
      <c r="J148" s="102">
        <f>'d-beta'!N151</f>
        <v>2.83216</v>
      </c>
      <c r="K148" s="102">
        <f>'d-beta'!P151</f>
        <v>2.7968964647519732</v>
      </c>
      <c r="L148" s="102">
        <f>'d-beta'!Q151</f>
        <v>2.7585736990290832</v>
      </c>
      <c r="M148" s="102">
        <f>'d-beta'!R151</f>
        <v>2.7286999999999999</v>
      </c>
      <c r="N148" s="102">
        <f>'d-beta'!S151</f>
        <v>2.0617200000000002</v>
      </c>
      <c r="O148" s="102">
        <f>'d-beta'!T151</f>
        <v>2.8210225417462347</v>
      </c>
      <c r="P148" s="102">
        <f>'d-beta'!U151</f>
        <v>2.7374225554199967</v>
      </c>
      <c r="Q148" s="102">
        <f>'d-beta'!V151</f>
        <v>2.7150779077351022</v>
      </c>
      <c r="R148" s="102">
        <f>'d-beta'!W151</f>
        <v>2.7489357237217256</v>
      </c>
    </row>
    <row r="149" spans="1:18" x14ac:dyDescent="0.2">
      <c r="A149" s="103">
        <f>'d-beta'!A152</f>
        <v>294</v>
      </c>
      <c r="B149" s="102">
        <f>'d-beta'!E152</f>
        <v>3.0941100000000001</v>
      </c>
      <c r="C149" s="102">
        <f>'d-beta'!F152</f>
        <v>3.0832344655341335</v>
      </c>
      <c r="D149" s="102">
        <f>'d-beta'!G152</f>
        <v>2.73176</v>
      </c>
      <c r="E149" s="102">
        <f>'d-beta'!H152</f>
        <v>1.78783</v>
      </c>
      <c r="F149" s="102">
        <f>'d-beta'!J152</f>
        <v>2.7414900000000002</v>
      </c>
      <c r="G149" s="102">
        <f>'d-beta'!K152</f>
        <v>2.6661800000000002</v>
      </c>
      <c r="H149" s="102">
        <f>'d-beta'!L152</f>
        <v>2.7861400000000001</v>
      </c>
      <c r="I149" s="102">
        <f>'d-beta'!M152</f>
        <v>2.8260200000000002</v>
      </c>
      <c r="J149" s="102">
        <f>'d-beta'!N152</f>
        <v>2.8161200000000002</v>
      </c>
      <c r="K149" s="102">
        <f>'d-beta'!P152</f>
        <v>2.7815771420383459</v>
      </c>
      <c r="L149" s="102">
        <f>'d-beta'!Q152</f>
        <v>2.7437604445799577</v>
      </c>
      <c r="M149" s="102">
        <f>'d-beta'!R152</f>
        <v>2.7139199999999999</v>
      </c>
      <c r="N149" s="102">
        <f>'d-beta'!S152</f>
        <v>2.0537000000000001</v>
      </c>
      <c r="O149" s="102">
        <f>'d-beta'!T152</f>
        <v>2.8054484635730166</v>
      </c>
      <c r="P149" s="102">
        <f>'d-beta'!U152</f>
        <v>2.7228518109371631</v>
      </c>
      <c r="Q149" s="102">
        <f>'d-beta'!V152</f>
        <v>2.7007478288193978</v>
      </c>
      <c r="R149" s="102">
        <f>'d-beta'!W152</f>
        <v>2.7342566615636645</v>
      </c>
    </row>
    <row r="150" spans="1:18" x14ac:dyDescent="0.2">
      <c r="A150" s="103">
        <f>'d-beta'!A153</f>
        <v>296</v>
      </c>
      <c r="B150" s="102">
        <f>'d-beta'!E153</f>
        <v>3.0775000000000001</v>
      </c>
      <c r="C150" s="102">
        <f>'d-beta'!F153</f>
        <v>3.066647082788331</v>
      </c>
      <c r="D150" s="102">
        <f>'d-beta'!G153</f>
        <v>2.7174900000000002</v>
      </c>
      <c r="E150" s="102">
        <f>'d-beta'!H153</f>
        <v>1.78328</v>
      </c>
      <c r="F150" s="102">
        <f>'d-beta'!J153</f>
        <v>2.7267000000000001</v>
      </c>
      <c r="G150" s="102">
        <f>'d-beta'!K153</f>
        <v>2.6520700000000001</v>
      </c>
      <c r="H150" s="102">
        <f>'d-beta'!L153</f>
        <v>2.7711199999999998</v>
      </c>
      <c r="I150" s="102">
        <f>'d-beta'!M153</f>
        <v>2.8101400000000001</v>
      </c>
      <c r="J150" s="102">
        <f>'d-beta'!N153</f>
        <v>2.8003</v>
      </c>
      <c r="K150" s="102">
        <f>'d-beta'!P153</f>
        <v>2.7664644296045484</v>
      </c>
      <c r="L150" s="102">
        <f>'d-beta'!Q153</f>
        <v>2.7291371907350688</v>
      </c>
      <c r="M150" s="102">
        <f>'d-beta'!R153</f>
        <v>2.6993299999999998</v>
      </c>
      <c r="N150" s="102">
        <f>'d-beta'!S153</f>
        <v>2.0457700000000001</v>
      </c>
      <c r="O150" s="102">
        <f>'d-beta'!T153</f>
        <v>2.7900810326796242</v>
      </c>
      <c r="P150" s="102">
        <f>'d-beta'!U153</f>
        <v>2.7084743006688088</v>
      </c>
      <c r="Q150" s="102">
        <f>'d-beta'!V153</f>
        <v>2.6866010478021312</v>
      </c>
      <c r="R150" s="102">
        <f>'d-beta'!W153</f>
        <v>2.7197641442107936</v>
      </c>
    </row>
    <row r="151" spans="1:18" x14ac:dyDescent="0.2">
      <c r="A151" s="103">
        <f>'d-beta'!A154</f>
        <v>298</v>
      </c>
      <c r="B151" s="102">
        <f>'d-beta'!E154</f>
        <v>3.0611000000000002</v>
      </c>
      <c r="C151" s="102">
        <f>'d-beta'!F154</f>
        <v>3.0502843024357875</v>
      </c>
      <c r="D151" s="102">
        <f>'d-beta'!G154</f>
        <v>2.7033900000000002</v>
      </c>
      <c r="E151" s="102">
        <f>'d-beta'!H154</f>
        <v>1.77878</v>
      </c>
      <c r="F151" s="102">
        <f>'d-beta'!J154</f>
        <v>2.7121</v>
      </c>
      <c r="G151" s="102">
        <f>'d-beta'!K154</f>
        <v>2.6381399999999999</v>
      </c>
      <c r="H151" s="102">
        <f>'d-beta'!L154</f>
        <v>2.7563</v>
      </c>
      <c r="I151" s="102">
        <f>'d-beta'!M154</f>
        <v>2.7944800000000001</v>
      </c>
      <c r="J151" s="102">
        <f>'d-beta'!N154</f>
        <v>2.7846899999999999</v>
      </c>
      <c r="K151" s="102">
        <f>'d-beta'!P154</f>
        <v>2.7515516313972519</v>
      </c>
      <c r="L151" s="102">
        <f>'d-beta'!Q154</f>
        <v>2.7147105959696707</v>
      </c>
      <c r="M151" s="102">
        <f>'d-beta'!R154</f>
        <v>2.68493</v>
      </c>
      <c r="N151" s="102">
        <f>'d-beta'!S154</f>
        <v>2.0379399999999999</v>
      </c>
      <c r="O151" s="102">
        <f>'d-beta'!T154</f>
        <v>2.7749102482890677</v>
      </c>
      <c r="P151" s="102">
        <f>'d-beta'!U154</f>
        <v>2.6942834081836571</v>
      </c>
      <c r="Q151" s="102">
        <f>'d-beta'!V154</f>
        <v>2.6726441923178523</v>
      </c>
      <c r="R151" s="102">
        <f>'d-beta'!W154</f>
        <v>2.7054649774298474</v>
      </c>
    </row>
    <row r="152" spans="1:18" x14ac:dyDescent="0.2">
      <c r="A152" s="103">
        <f>'d-beta'!A155</f>
        <v>300</v>
      </c>
      <c r="B152" s="102">
        <f>'d-beta'!E155</f>
        <v>3.0449000000000002</v>
      </c>
      <c r="C152" s="102">
        <f>'d-beta'!F155</f>
        <v>3.0341358230923694</v>
      </c>
      <c r="D152" s="102">
        <f>'d-beta'!G155</f>
        <v>2.6894800000000001</v>
      </c>
      <c r="E152" s="102">
        <f>'d-beta'!H155</f>
        <v>1.7743199999999999</v>
      </c>
      <c r="F152" s="102">
        <f>'d-beta'!J155</f>
        <v>2.6976900000000001</v>
      </c>
      <c r="G152" s="102">
        <f>'d-beta'!K155</f>
        <v>2.6244000000000001</v>
      </c>
      <c r="H152" s="102">
        <f>'d-beta'!L155</f>
        <v>2.7416800000000001</v>
      </c>
      <c r="I152" s="102">
        <f>'d-beta'!M155</f>
        <v>2.7790300000000001</v>
      </c>
      <c r="J152" s="102">
        <f>'d-beta'!N155</f>
        <v>2.7692899999999998</v>
      </c>
      <c r="K152" s="102">
        <f>'d-beta'!P155</f>
        <v>2.736832138035024</v>
      </c>
      <c r="L152" s="102">
        <f>'d-beta'!Q155</f>
        <v>2.7004706806151546</v>
      </c>
      <c r="M152" s="102">
        <f>'d-beta'!R155</f>
        <v>2.6707299999999998</v>
      </c>
      <c r="N152" s="102">
        <f>'d-beta'!S155</f>
        <v>2.0301999999999998</v>
      </c>
      <c r="O152" s="102">
        <f>'d-beta'!T155</f>
        <v>2.75994939041738</v>
      </c>
      <c r="P152" s="102">
        <f>'d-beta'!U155</f>
        <v>2.6802758985768746</v>
      </c>
      <c r="Q152" s="102">
        <f>'d-beta'!V155</f>
        <v>2.6588606344209769</v>
      </c>
      <c r="R152" s="102">
        <f>'d-beta'!W155</f>
        <v>2.6913522509312631</v>
      </c>
    </row>
    <row r="153" spans="1:18" x14ac:dyDescent="0.2">
      <c r="A153" s="103">
        <f>'d-beta'!A156</f>
        <v>302</v>
      </c>
      <c r="B153" s="102">
        <f>'d-beta'!E156</f>
        <v>3.0289100000000002</v>
      </c>
      <c r="C153" s="102">
        <f>'d-beta'!F156</f>
        <v>3.0182112809284738</v>
      </c>
      <c r="D153" s="102">
        <f>'d-beta'!G156</f>
        <v>2.6757499999999999</v>
      </c>
      <c r="E153" s="102">
        <f>'d-beta'!H156</f>
        <v>1.7699100000000001</v>
      </c>
      <c r="F153" s="102">
        <f>'d-beta'!J156</f>
        <v>2.6834799999999999</v>
      </c>
      <c r="G153" s="102">
        <f>'d-beta'!K156</f>
        <v>2.61083</v>
      </c>
      <c r="H153" s="102">
        <f>'d-beta'!L156</f>
        <v>2.7272500000000002</v>
      </c>
      <c r="I153" s="102">
        <f>'d-beta'!M156</f>
        <v>2.7637800000000001</v>
      </c>
      <c r="J153" s="102">
        <f>'d-beta'!N156</f>
        <v>2.7541000000000002</v>
      </c>
      <c r="K153" s="102">
        <f>'d-beta'!P156</f>
        <v>2.7223092544162659</v>
      </c>
      <c r="L153" s="102">
        <f>'d-beta'!Q156</f>
        <v>2.6864174082793695</v>
      </c>
      <c r="M153" s="102">
        <f>'d-beta'!R156</f>
        <v>2.6567099999999999</v>
      </c>
      <c r="N153" s="102">
        <f>'d-beta'!S156</f>
        <v>2.0225499999999998</v>
      </c>
      <c r="O153" s="102">
        <f>'d-beta'!T156</f>
        <v>2.7451818187910542</v>
      </c>
      <c r="P153" s="102">
        <f>'d-beta'!U156</f>
        <v>2.6664515507776789</v>
      </c>
      <c r="Q153" s="102">
        <f>'d-beta'!V156</f>
        <v>2.6452603003315707</v>
      </c>
      <c r="R153" s="102">
        <f>'d-beta'!W156</f>
        <v>2.6774195255967954</v>
      </c>
    </row>
    <row r="154" spans="1:18" x14ac:dyDescent="0.2">
      <c r="A154" s="103">
        <f>'d-beta'!A157</f>
        <v>304</v>
      </c>
      <c r="B154" s="102">
        <f>'d-beta'!E157</f>
        <v>3.0131100000000002</v>
      </c>
      <c r="C154" s="102">
        <f>'d-beta'!F157</f>
        <v>3.0024904261074314</v>
      </c>
      <c r="D154" s="102">
        <f>'d-beta'!G157</f>
        <v>2.6621899999999998</v>
      </c>
      <c r="E154" s="102">
        <f>'d-beta'!H157</f>
        <v>1.7655400000000001</v>
      </c>
      <c r="F154" s="102">
        <f>'d-beta'!J157</f>
        <v>2.6694499999999999</v>
      </c>
      <c r="G154" s="102">
        <f>'d-beta'!K157</f>
        <v>2.5974400000000002</v>
      </c>
      <c r="H154" s="102">
        <f>'d-beta'!L157</f>
        <v>2.7130000000000001</v>
      </c>
      <c r="I154" s="102">
        <f>'d-beta'!M157</f>
        <v>2.7487400000000002</v>
      </c>
      <c r="J154" s="102">
        <f>'d-beta'!N157</f>
        <v>2.7391100000000002</v>
      </c>
      <c r="K154" s="102">
        <f>'d-beta'!P157</f>
        <v>2.7079728836775154</v>
      </c>
      <c r="L154" s="102">
        <f>'d-beta'!Q157</f>
        <v>2.672547494096694</v>
      </c>
      <c r="M154" s="102">
        <f>'d-beta'!R157</f>
        <v>2.6428799999999999</v>
      </c>
      <c r="N154" s="102">
        <f>'d-beta'!S157</f>
        <v>2.01498</v>
      </c>
      <c r="O154" s="102">
        <f>'d-beta'!T157</f>
        <v>2.7306075336539539</v>
      </c>
      <c r="P154" s="102">
        <f>'d-beta'!U157</f>
        <v>2.6528005122660314</v>
      </c>
      <c r="Q154" s="102">
        <f>'d-beta'!V157</f>
        <v>2.6318332646960818</v>
      </c>
      <c r="R154" s="102">
        <f>'d-beta'!W157</f>
        <v>2.6636733482934551</v>
      </c>
    </row>
    <row r="155" spans="1:18" x14ac:dyDescent="0.2">
      <c r="A155" s="103">
        <f>'d-beta'!A158</f>
        <v>306</v>
      </c>
      <c r="B155" s="102">
        <f>'d-beta'!E158</f>
        <v>2.9975100000000001</v>
      </c>
      <c r="C155" s="102">
        <f>'d-beta'!F158</f>
        <v>2.9869829105942785</v>
      </c>
      <c r="D155" s="102">
        <f>'d-beta'!G158</f>
        <v>2.6488</v>
      </c>
      <c r="E155" s="102">
        <f>'d-beta'!H158</f>
        <v>1.7612000000000001</v>
      </c>
      <c r="F155" s="102">
        <f>'d-beta'!J158</f>
        <v>2.6556000000000002</v>
      </c>
      <c r="G155" s="102">
        <f>'d-beta'!K158</f>
        <v>2.5842299999999998</v>
      </c>
      <c r="H155" s="102">
        <f>'d-beta'!L158</f>
        <v>2.69895</v>
      </c>
      <c r="I155" s="102">
        <f>'d-beta'!M158</f>
        <v>2.7339000000000002</v>
      </c>
      <c r="J155" s="102">
        <f>'d-beta'!N158</f>
        <v>2.7243200000000001</v>
      </c>
      <c r="K155" s="102">
        <f>'d-beta'!P158</f>
        <v>2.693826513145352</v>
      </c>
      <c r="L155" s="102">
        <f>'d-beta'!Q158</f>
        <v>2.6588509016850725</v>
      </c>
      <c r="M155" s="102">
        <f>'d-beta'!R158</f>
        <v>2.6292200000000001</v>
      </c>
      <c r="N155" s="102">
        <f>'d-beta'!S158</f>
        <v>2.0075099999999999</v>
      </c>
      <c r="O155" s="102">
        <f>'d-beta'!T158</f>
        <v>2.716219894910207</v>
      </c>
      <c r="P155" s="102">
        <f>'d-beta'!U158</f>
        <v>2.6393294742486391</v>
      </c>
      <c r="Q155" s="102">
        <f>'d-beta'!V158</f>
        <v>2.6185761553325504</v>
      </c>
      <c r="R155" s="102">
        <f>'d-beta'!W158</f>
        <v>2.6500971710988686</v>
      </c>
    </row>
    <row r="156" spans="1:18" x14ac:dyDescent="0.2">
      <c r="A156" s="103">
        <f>'d-beta'!A159</f>
        <v>308</v>
      </c>
      <c r="B156" s="102">
        <f>'d-beta'!E159</f>
        <v>2.98211</v>
      </c>
      <c r="C156" s="102">
        <f>'d-beta'!F159</f>
        <v>2.9716884295076436</v>
      </c>
      <c r="D156" s="102">
        <f>'d-beta'!G159</f>
        <v>2.63558</v>
      </c>
      <c r="E156" s="102">
        <f>'d-beta'!H159</f>
        <v>1.75691</v>
      </c>
      <c r="F156" s="102">
        <f>'d-beta'!J159</f>
        <v>2.64194</v>
      </c>
      <c r="G156" s="102">
        <f>'d-beta'!K159</f>
        <v>2.57118</v>
      </c>
      <c r="H156" s="102">
        <f>'d-beta'!L159</f>
        <v>2.6850700000000001</v>
      </c>
      <c r="I156" s="102">
        <f>'d-beta'!M159</f>
        <v>2.7192599999999998</v>
      </c>
      <c r="J156" s="102">
        <f>'d-beta'!N159</f>
        <v>2.70973</v>
      </c>
      <c r="K156" s="102">
        <f>'d-beta'!P159</f>
        <v>2.679860056717954</v>
      </c>
      <c r="L156" s="102">
        <f>'d-beta'!Q159</f>
        <v>2.6453309725627654</v>
      </c>
      <c r="M156" s="102">
        <f>'d-beta'!R159</f>
        <v>2.6157499999999998</v>
      </c>
      <c r="N156" s="102">
        <f>'d-beta'!S159</f>
        <v>2.0001199999999999</v>
      </c>
      <c r="O156" s="102">
        <f>'d-beta'!T159</f>
        <v>2.7020221827446163</v>
      </c>
      <c r="P156" s="102">
        <f>'d-beta'!U159</f>
        <v>2.626028363637718</v>
      </c>
      <c r="Q156" s="102">
        <f>'d-beta'!V159</f>
        <v>2.6054889573032778</v>
      </c>
      <c r="R156" s="102">
        <f>'d-beta'!W159</f>
        <v>2.6366941646565318</v>
      </c>
    </row>
    <row r="157" spans="1:18" x14ac:dyDescent="0.2">
      <c r="A157" s="103">
        <f>'d-beta'!A160</f>
        <v>310</v>
      </c>
      <c r="B157" s="102">
        <f>'d-beta'!E160</f>
        <v>2.9668899999999998</v>
      </c>
      <c r="C157" s="102">
        <f>'d-beta'!F160</f>
        <v>2.9565867551517271</v>
      </c>
      <c r="D157" s="102">
        <f>'d-beta'!G160</f>
        <v>2.6225200000000002</v>
      </c>
      <c r="E157" s="102">
        <f>'d-beta'!H160</f>
        <v>1.7526600000000001</v>
      </c>
      <c r="F157" s="102">
        <f>'d-beta'!J160</f>
        <v>2.62845</v>
      </c>
      <c r="G157" s="102">
        <f>'d-beta'!K160</f>
        <v>2.5583</v>
      </c>
      <c r="H157" s="102">
        <f>'d-beta'!L160</f>
        <v>2.67137</v>
      </c>
      <c r="I157" s="102">
        <f>'d-beta'!M160</f>
        <v>2.7048000000000001</v>
      </c>
      <c r="J157" s="102">
        <f>'d-beta'!N160</f>
        <v>2.6953299999999998</v>
      </c>
      <c r="K157" s="102">
        <f>'d-beta'!P160</f>
        <v>2.6660735150281711</v>
      </c>
      <c r="L157" s="102">
        <f>'d-beta'!Q160</f>
        <v>2.6319843812484227</v>
      </c>
      <c r="M157" s="102">
        <f>'d-beta'!R160</f>
        <v>2.6024400000000001</v>
      </c>
      <c r="N157" s="102">
        <f>'d-beta'!S160</f>
        <v>1.99281</v>
      </c>
      <c r="O157" s="102">
        <f>'d-beta'!T160</f>
        <v>2.6880044767121909</v>
      </c>
      <c r="P157" s="102">
        <f>'d-beta'!U160</f>
        <v>2.6128938718400643</v>
      </c>
      <c r="Q157" s="102">
        <f>'d-beta'!V160</f>
        <v>2.5925650582040971</v>
      </c>
      <c r="R157" s="102">
        <f>'d-beta'!W160</f>
        <v>2.6234644335110398</v>
      </c>
    </row>
    <row r="158" spans="1:18" x14ac:dyDescent="0.2">
      <c r="A158" s="103">
        <f>'d-beta'!A161</f>
        <v>312</v>
      </c>
      <c r="B158" s="102">
        <f>'d-beta'!E161</f>
        <v>2.9518499999999999</v>
      </c>
      <c r="C158" s="102">
        <f>'d-beta'!F161</f>
        <v>2.9416775964387245</v>
      </c>
      <c r="D158" s="102">
        <f>'d-beta'!G161</f>
        <v>2.6096300000000001</v>
      </c>
      <c r="E158" s="102">
        <f>'d-beta'!H161</f>
        <v>1.7484500000000001</v>
      </c>
      <c r="F158" s="102">
        <f>'d-beta'!J161</f>
        <v>2.6151300000000002</v>
      </c>
      <c r="G158" s="102">
        <f>'d-beta'!K161</f>
        <v>2.5455899999999998</v>
      </c>
      <c r="H158" s="102">
        <f>'d-beta'!L161</f>
        <v>2.6578499999999998</v>
      </c>
      <c r="I158" s="102">
        <f>'d-beta'!M161</f>
        <v>2.6905399999999999</v>
      </c>
      <c r="J158" s="102">
        <f>'d-beta'!N161</f>
        <v>2.6811199999999999</v>
      </c>
      <c r="K158" s="102">
        <f>'d-beta'!P161</f>
        <v>2.652466972431768</v>
      </c>
      <c r="L158" s="102">
        <f>'d-beta'!Q161</f>
        <v>2.6188111117715422</v>
      </c>
      <c r="M158" s="102">
        <f>'d-beta'!R161</f>
        <v>2.5893099999999998</v>
      </c>
      <c r="N158" s="102">
        <f>'d-beta'!S161</f>
        <v>1.9855799999999999</v>
      </c>
      <c r="O158" s="102">
        <f>'d-beta'!T161</f>
        <v>2.6741666971449569</v>
      </c>
      <c r="P158" s="102">
        <f>'d-beta'!U161</f>
        <v>2.5999293087728894</v>
      </c>
      <c r="Q158" s="102">
        <f>'d-beta'!V161</f>
        <v>2.5798044735167194</v>
      </c>
      <c r="R158" s="102">
        <f>'d-beta'!W161</f>
        <v>2.6104013257147982</v>
      </c>
    </row>
    <row r="159" spans="1:18" x14ac:dyDescent="0.2">
      <c r="A159" s="103">
        <f>'d-beta'!A162</f>
        <v>314</v>
      </c>
      <c r="B159" s="102">
        <f>'d-beta'!E162</f>
        <v>2.9369999999999998</v>
      </c>
      <c r="C159" s="102">
        <f>'d-beta'!F162</f>
        <v>2.9269706351668194</v>
      </c>
      <c r="D159" s="102">
        <f>'d-beta'!G162</f>
        <v>2.5968900000000001</v>
      </c>
      <c r="E159" s="102">
        <f>'d-beta'!H162</f>
        <v>1.74427</v>
      </c>
      <c r="F159" s="102">
        <f>'d-beta'!J162</f>
        <v>2.6019800000000002</v>
      </c>
      <c r="G159" s="102">
        <f>'d-beta'!K162</f>
        <v>2.5330400000000002</v>
      </c>
      <c r="H159" s="102">
        <f>'d-beta'!L162</f>
        <v>2.6444999999999999</v>
      </c>
      <c r="I159" s="102">
        <f>'d-beta'!M162</f>
        <v>2.6764600000000001</v>
      </c>
      <c r="J159" s="102">
        <f>'d-beta'!N162</f>
        <v>2.66709</v>
      </c>
      <c r="K159" s="102">
        <f>'d-beta'!P162</f>
        <v>2.6390303440673999</v>
      </c>
      <c r="L159" s="102">
        <f>'d-beta'!Q162</f>
        <v>2.605797858759781</v>
      </c>
      <c r="M159" s="102">
        <f>'d-beta'!R162</f>
        <v>2.5763500000000001</v>
      </c>
      <c r="N159" s="102">
        <f>'d-beta'!S162</f>
        <v>1.97844</v>
      </c>
      <c r="O159" s="102">
        <f>'d-beta'!T162</f>
        <v>2.6605122045264773</v>
      </c>
      <c r="P159" s="102">
        <f>'d-beta'!U162</f>
        <v>2.5871247456376127</v>
      </c>
      <c r="Q159" s="102">
        <f>'d-beta'!V162</f>
        <v>2.5672071156252865</v>
      </c>
      <c r="R159" s="102">
        <f>'d-beta'!W162</f>
        <v>2.5975014928012565</v>
      </c>
    </row>
    <row r="160" spans="1:18" x14ac:dyDescent="0.2">
      <c r="A160" s="103">
        <f>'d-beta'!A163</f>
        <v>316</v>
      </c>
      <c r="B160" s="102">
        <f>'d-beta'!E163</f>
        <v>2.9223300000000001</v>
      </c>
      <c r="C160" s="102">
        <f>'d-beta'!F163</f>
        <v>2.9124556291214407</v>
      </c>
      <c r="D160" s="102">
        <f>'d-beta'!G163</f>
        <v>2.58432</v>
      </c>
      <c r="E160" s="102">
        <f>'d-beta'!H163</f>
        <v>1.74014</v>
      </c>
      <c r="F160" s="102">
        <f>'d-beta'!J163</f>
        <v>2.589</v>
      </c>
      <c r="G160" s="102">
        <f>'d-beta'!K163</f>
        <v>2.5206499999999998</v>
      </c>
      <c r="H160" s="102">
        <f>'d-beta'!L163</f>
        <v>2.63131</v>
      </c>
      <c r="I160" s="102">
        <f>'d-beta'!M163</f>
        <v>2.6625700000000001</v>
      </c>
      <c r="J160" s="102">
        <f>'d-beta'!N163</f>
        <v>2.6532499999999999</v>
      </c>
      <c r="K160" s="102">
        <f>'d-beta'!P163</f>
        <v>2.625763630589808</v>
      </c>
      <c r="L160" s="102">
        <f>'d-beta'!Q163</f>
        <v>2.592951253047548</v>
      </c>
      <c r="M160" s="102">
        <f>'d-beta'!R163</f>
        <v>2.5635500000000002</v>
      </c>
      <c r="N160" s="102">
        <f>'d-beta'!S163</f>
        <v>1.9713799999999999</v>
      </c>
      <c r="O160" s="102">
        <f>'d-beta'!T163</f>
        <v>2.6470243576201971</v>
      </c>
      <c r="P160" s="102">
        <f>'d-beta'!U163</f>
        <v>2.5744801116803231</v>
      </c>
      <c r="Q160" s="102">
        <f>'d-beta'!V163</f>
        <v>2.5547630568472703</v>
      </c>
      <c r="R160" s="102">
        <f>'d-beta'!W163</f>
        <v>2.5847614857902159</v>
      </c>
    </row>
    <row r="161" spans="1:18" x14ac:dyDescent="0.2">
      <c r="A161" s="103">
        <f>'d-beta'!A164</f>
        <v>318</v>
      </c>
      <c r="B161" s="102">
        <f>'d-beta'!E164</f>
        <v>2.9078300000000001</v>
      </c>
      <c r="C161" s="102">
        <f>'d-beta'!F164</f>
        <v>2.898122341656002</v>
      </c>
      <c r="D161" s="102">
        <f>'d-beta'!G164</f>
        <v>2.5718999999999999</v>
      </c>
      <c r="E161" s="102">
        <f>'d-beta'!H164</f>
        <v>1.73604</v>
      </c>
      <c r="F161" s="102">
        <f>'d-beta'!J164</f>
        <v>2.57619</v>
      </c>
      <c r="G161" s="102">
        <f>'d-beta'!K164</f>
        <v>2.50841</v>
      </c>
      <c r="H161" s="102">
        <f>'d-beta'!L164</f>
        <v>2.6183000000000001</v>
      </c>
      <c r="I161" s="102">
        <f>'d-beta'!M164</f>
        <v>2.6488499999999999</v>
      </c>
      <c r="J161" s="102">
        <f>'d-beta'!N164</f>
        <v>2.63958</v>
      </c>
      <c r="K161" s="102">
        <f>'d-beta'!P164</f>
        <v>2.6126635158248783</v>
      </c>
      <c r="L161" s="102">
        <f>'d-beta'!Q164</f>
        <v>2.5802613223695414</v>
      </c>
      <c r="M161" s="102">
        <f>'d-beta'!R164</f>
        <v>2.55091</v>
      </c>
      <c r="N161" s="102">
        <f>'d-beta'!S164</f>
        <v>1.9643900000000001</v>
      </c>
      <c r="O161" s="102">
        <f>'d-beta'!T164</f>
        <v>2.6337097973707908</v>
      </c>
      <c r="P161" s="102">
        <f>'d-beta'!U164</f>
        <v>2.5619920973344272</v>
      </c>
      <c r="Q161" s="102">
        <f>'d-beta'!V164</f>
        <v>2.5424756121032255</v>
      </c>
      <c r="R161" s="102">
        <f>'d-beta'!W164</f>
        <v>2.5721848278613679</v>
      </c>
    </row>
    <row r="162" spans="1:18" x14ac:dyDescent="0.2">
      <c r="A162" s="103">
        <f>'d-beta'!A165</f>
        <v>320</v>
      </c>
      <c r="B162" s="102">
        <f>'d-beta'!E165</f>
        <v>2.89351</v>
      </c>
      <c r="C162" s="102">
        <f>'d-beta'!F165</f>
        <v>2.8839804753052261</v>
      </c>
      <c r="D162" s="102">
        <f>'d-beta'!G165</f>
        <v>2.5596299999999998</v>
      </c>
      <c r="E162" s="102">
        <f>'d-beta'!H165</f>
        <v>1.7319800000000001</v>
      </c>
      <c r="F162" s="102">
        <f>'d-beta'!J165</f>
        <v>2.5635400000000002</v>
      </c>
      <c r="G162" s="102">
        <f>'d-beta'!K165</f>
        <v>2.4963299999999999</v>
      </c>
      <c r="H162" s="102">
        <f>'d-beta'!L165</f>
        <v>2.6054400000000002</v>
      </c>
      <c r="I162" s="102">
        <f>'d-beta'!M165</f>
        <v>2.63531</v>
      </c>
      <c r="J162" s="102">
        <f>'d-beta'!N165</f>
        <v>2.62609</v>
      </c>
      <c r="K162" s="102">
        <f>'d-beta'!P165</f>
        <v>2.5997301143340672</v>
      </c>
      <c r="L162" s="102">
        <f>'d-beta'!Q165</f>
        <v>2.5677347335593788</v>
      </c>
      <c r="M162" s="102">
        <f>'d-beta'!R165</f>
        <v>2.53843</v>
      </c>
      <c r="N162" s="102">
        <f>'d-beta'!S165</f>
        <v>1.95749</v>
      </c>
      <c r="O162" s="102">
        <f>'d-beta'!T165</f>
        <v>2.6205618830038935</v>
      </c>
      <c r="P162" s="102">
        <f>'d-beta'!U165</f>
        <v>2.5496607033040659</v>
      </c>
      <c r="Q162" s="102">
        <f>'d-beta'!V165</f>
        <v>2.5303347811593824</v>
      </c>
      <c r="R162" s="102">
        <f>'d-beta'!W165</f>
        <v>2.5597614454696207</v>
      </c>
    </row>
    <row r="163" spans="1:18" x14ac:dyDescent="0.2">
      <c r="A163" s="103">
        <f>'d-beta'!A166</f>
        <v>322</v>
      </c>
      <c r="B163" s="102">
        <f>'d-beta'!E166</f>
        <v>2.8793500000000001</v>
      </c>
      <c r="C163" s="102">
        <f>'d-beta'!F166</f>
        <v>2.8700098384226593</v>
      </c>
      <c r="D163" s="102">
        <f>'d-beta'!G166</f>
        <v>2.5475099999999999</v>
      </c>
      <c r="E163" s="102">
        <f>'d-beta'!H166</f>
        <v>1.7279500000000001</v>
      </c>
      <c r="F163" s="102">
        <f>'d-beta'!J166</f>
        <v>2.55104</v>
      </c>
      <c r="G163" s="102">
        <f>'d-beta'!K166</f>
        <v>2.4843999999999999</v>
      </c>
      <c r="H163" s="102">
        <f>'d-beta'!L166</f>
        <v>2.5927500000000001</v>
      </c>
      <c r="I163" s="102">
        <f>'d-beta'!M166</f>
        <v>2.62195</v>
      </c>
      <c r="J163" s="102">
        <f>'d-beta'!N166</f>
        <v>2.6127699999999998</v>
      </c>
      <c r="K163" s="102">
        <f>'d-beta'!P166</f>
        <v>2.5869565242746702</v>
      </c>
      <c r="L163" s="102">
        <f>'d-beta'!Q166</f>
        <v>2.555361466577327</v>
      </c>
      <c r="M163" s="102">
        <f>'d-beta'!R166</f>
        <v>2.5261100000000001</v>
      </c>
      <c r="N163" s="102">
        <f>'d-beta'!S166</f>
        <v>1.9506600000000001</v>
      </c>
      <c r="O163" s="102">
        <f>'d-beta'!T166</f>
        <v>2.607580614528588</v>
      </c>
      <c r="P163" s="102">
        <f>'d-beta'!U166</f>
        <v>2.5374793089110406</v>
      </c>
      <c r="Q163" s="102">
        <f>'d-beta'!V166</f>
        <v>2.5183472500530613</v>
      </c>
      <c r="R163" s="102">
        <f>'d-beta'!W166</f>
        <v>2.5474879630305387</v>
      </c>
    </row>
    <row r="164" spans="1:18" x14ac:dyDescent="0.2">
      <c r="A164" s="103">
        <f>'d-beta'!A167</f>
        <v>324</v>
      </c>
      <c r="B164" s="102">
        <f>'d-beta'!E167</f>
        <v>2.86537</v>
      </c>
      <c r="C164" s="102">
        <f>'d-beta'!F167</f>
        <v>2.8562301141809892</v>
      </c>
      <c r="D164" s="102">
        <f>'d-beta'!G167</f>
        <v>2.5355300000000001</v>
      </c>
      <c r="E164" s="102">
        <f>'d-beta'!H167</f>
        <v>1.72397</v>
      </c>
      <c r="F164" s="102">
        <f>'d-beta'!J167</f>
        <v>2.5387</v>
      </c>
      <c r="G164" s="102">
        <f>'d-beta'!K167</f>
        <v>2.47261</v>
      </c>
      <c r="H164" s="102">
        <f>'d-beta'!L167</f>
        <v>2.5802200000000002</v>
      </c>
      <c r="I164" s="102">
        <f>'d-beta'!M167</f>
        <v>2.6087500000000001</v>
      </c>
      <c r="J164" s="102">
        <f>'d-beta'!N167</f>
        <v>2.5996299999999999</v>
      </c>
      <c r="K164" s="102">
        <f>'d-beta'!P167</f>
        <v>2.5743463410404583</v>
      </c>
      <c r="L164" s="102">
        <f>'d-beta'!Q167</f>
        <v>2.543138200050207</v>
      </c>
      <c r="M164" s="102">
        <f>'d-beta'!R167</f>
        <v>2.5139399999999998</v>
      </c>
      <c r="N164" s="102">
        <f>'d-beta'!S167</f>
        <v>1.9439</v>
      </c>
      <c r="O164" s="102">
        <f>'d-beta'!T167</f>
        <v>2.5947592732170013</v>
      </c>
      <c r="P164" s="102">
        <f>'d-beta'!U167</f>
        <v>2.5254512245545579</v>
      </c>
      <c r="Q164" s="102">
        <f>'d-beta'!V167</f>
        <v>2.5065096484797791</v>
      </c>
      <c r="R164" s="102">
        <f>'d-beta'!W167</f>
        <v>2.5353711330306012</v>
      </c>
    </row>
    <row r="165" spans="1:18" x14ac:dyDescent="0.2">
      <c r="A165" s="103">
        <f>'d-beta'!A168</f>
        <v>326</v>
      </c>
      <c r="B165" s="102">
        <f>'d-beta'!E168</f>
        <v>2.85155</v>
      </c>
      <c r="C165" s="102">
        <f>'d-beta'!F168</f>
        <v>2.8426211218274746</v>
      </c>
      <c r="D165" s="102">
        <f>'d-beta'!G168</f>
        <v>2.5236999999999998</v>
      </c>
      <c r="E165" s="102">
        <f>'d-beta'!H168</f>
        <v>1.72001</v>
      </c>
      <c r="F165" s="102">
        <f>'d-beta'!J168</f>
        <v>2.5265200000000001</v>
      </c>
      <c r="G165" s="102">
        <f>'d-beta'!K168</f>
        <v>2.4609700000000001</v>
      </c>
      <c r="H165" s="102">
        <f>'d-beta'!L168</f>
        <v>2.5678399999999999</v>
      </c>
      <c r="I165" s="102">
        <f>'d-beta'!M168</f>
        <v>2.59572</v>
      </c>
      <c r="J165" s="102">
        <f>'d-beta'!N168</f>
        <v>2.5866400000000001</v>
      </c>
      <c r="K165" s="102">
        <f>'d-beta'!P168</f>
        <v>2.5618893682815771</v>
      </c>
      <c r="L165" s="102">
        <f>'d-beta'!Q168</f>
        <v>2.5310682554059158</v>
      </c>
      <c r="M165" s="102">
        <f>'d-beta'!R168</f>
        <v>2.5019200000000001</v>
      </c>
      <c r="N165" s="102">
        <f>'d-beta'!S168</f>
        <v>1.9372199999999999</v>
      </c>
      <c r="O165" s="102">
        <f>'d-beta'!T168</f>
        <v>2.5820979368238262</v>
      </c>
      <c r="P165" s="102">
        <f>'d-beta'!U168</f>
        <v>2.5135663812158269</v>
      </c>
      <c r="Q165" s="102">
        <f>'d-beta'!V168</f>
        <v>2.4948087311402443</v>
      </c>
      <c r="R165" s="102">
        <f>'d-beta'!W168</f>
        <v>2.5233974806905017</v>
      </c>
    </row>
    <row r="166" spans="1:18" x14ac:dyDescent="0.2">
      <c r="A166" s="103">
        <f>'d-beta'!A169</f>
        <v>328</v>
      </c>
      <c r="B166" s="102">
        <f>'d-beta'!E169</f>
        <v>2.8378899999999998</v>
      </c>
      <c r="C166" s="102">
        <f>'d-beta'!F169</f>
        <v>2.8291826208300717</v>
      </c>
      <c r="D166" s="102">
        <f>'d-beta'!G169</f>
        <v>2.5120200000000001</v>
      </c>
      <c r="E166" s="102">
        <f>'d-beta'!H169</f>
        <v>1.7161</v>
      </c>
      <c r="F166" s="102">
        <f>'d-beta'!J169</f>
        <v>2.5144799999999998</v>
      </c>
      <c r="G166" s="102">
        <f>'d-beta'!K169</f>
        <v>2.4494799999999999</v>
      </c>
      <c r="H166" s="102">
        <f>'d-beta'!L169</f>
        <v>2.5556100000000002</v>
      </c>
      <c r="I166" s="102">
        <f>'d-beta'!M169</f>
        <v>2.5828600000000002</v>
      </c>
      <c r="J166" s="102">
        <f>'d-beta'!N169</f>
        <v>2.5738300000000001</v>
      </c>
      <c r="K166" s="102">
        <f>'d-beta'!P169</f>
        <v>2.5495856984562786</v>
      </c>
      <c r="L166" s="102">
        <f>'d-beta'!Q169</f>
        <v>2.5191449897909872</v>
      </c>
      <c r="M166" s="102">
        <f>'d-beta'!R169</f>
        <v>2.4900600000000002</v>
      </c>
      <c r="N166" s="102">
        <f>'d-beta'!S169</f>
        <v>1.93062</v>
      </c>
      <c r="O166" s="102">
        <f>'d-beta'!T169</f>
        <v>2.569593169051239</v>
      </c>
      <c r="P166" s="102">
        <f>'d-beta'!U169</f>
        <v>2.5018248483025789</v>
      </c>
      <c r="Q166" s="102">
        <f>'d-beta'!V169</f>
        <v>2.4832543591024869</v>
      </c>
      <c r="R166" s="102">
        <f>'d-beta'!W169</f>
        <v>2.5115705512326678</v>
      </c>
    </row>
    <row r="167" spans="1:18" x14ac:dyDescent="0.2">
      <c r="A167" s="103">
        <f>'d-beta'!A170</f>
        <v>330</v>
      </c>
      <c r="B167" s="102">
        <f>'d-beta'!E170</f>
        <v>2.8243900000000002</v>
      </c>
      <c r="C167" s="102">
        <f>'d-beta'!F170</f>
        <v>2.8159143766956065</v>
      </c>
      <c r="D167" s="102">
        <f>'d-beta'!G170</f>
        <v>2.50047</v>
      </c>
      <c r="E167" s="102">
        <f>'d-beta'!H170</f>
        <v>1.7122200000000001</v>
      </c>
      <c r="F167" s="102">
        <f>'d-beta'!J170</f>
        <v>2.5026000000000002</v>
      </c>
      <c r="G167" s="102">
        <f>'d-beta'!K170</f>
        <v>2.4381200000000001</v>
      </c>
      <c r="H167" s="102">
        <f>'d-beta'!L170</f>
        <v>2.5435300000000001</v>
      </c>
      <c r="I167" s="102">
        <f>'d-beta'!M170</f>
        <v>2.5701499999999999</v>
      </c>
      <c r="J167" s="102">
        <f>'d-beta'!N170</f>
        <v>2.5611700000000002</v>
      </c>
      <c r="K167" s="102">
        <f>'d-beta'!P170</f>
        <v>2.5374352405041476</v>
      </c>
      <c r="L167" s="102">
        <f>'d-beta'!Q170</f>
        <v>2.5073650618665355</v>
      </c>
      <c r="M167" s="102">
        <f>'d-beta'!R170</f>
        <v>2.4783300000000001</v>
      </c>
      <c r="N167" s="102">
        <f>'d-beta'!S170</f>
        <v>1.92408</v>
      </c>
      <c r="O167" s="102">
        <f>'d-beta'!T170</f>
        <v>2.5572417648945471</v>
      </c>
      <c r="P167" s="102">
        <f>'d-beta'!U170</f>
        <v>2.4902266257232504</v>
      </c>
      <c r="Q167" s="102">
        <f>'d-beta'!V170</f>
        <v>2.4718399722184845</v>
      </c>
      <c r="R167" s="102">
        <f>'d-beta'!W170</f>
        <v>2.4998901761468177</v>
      </c>
    </row>
    <row r="168" spans="1:18" x14ac:dyDescent="0.2">
      <c r="A168" s="103">
        <f>'d-beta'!A171</f>
        <v>332</v>
      </c>
      <c r="B168" s="102">
        <f>'d-beta'!E171</f>
        <v>2.8110499999999998</v>
      </c>
      <c r="C168" s="102">
        <f>'d-beta'!F171</f>
        <v>2.8028161609201825</v>
      </c>
      <c r="D168" s="102">
        <f>'d-beta'!G171</f>
        <v>2.4890599999999998</v>
      </c>
      <c r="E168" s="102">
        <f>'d-beta'!H171</f>
        <v>1.7083699999999999</v>
      </c>
      <c r="F168" s="102">
        <f>'d-beta'!J171</f>
        <v>2.4908600000000001</v>
      </c>
      <c r="G168" s="102">
        <f>'d-beta'!K171</f>
        <v>2.4269099999999999</v>
      </c>
      <c r="H168" s="102">
        <f>'d-beta'!L171</f>
        <v>2.5316000000000001</v>
      </c>
      <c r="I168" s="102">
        <f>'d-beta'!M171</f>
        <v>2.5576099999999999</v>
      </c>
      <c r="J168" s="102">
        <f>'d-beta'!N171</f>
        <v>2.54867</v>
      </c>
      <c r="K168" s="102">
        <f>'d-beta'!P171</f>
        <v>2.5254314934724338</v>
      </c>
      <c r="L168" s="102">
        <f>'d-beta'!Q171</f>
        <v>2.4957284558260517</v>
      </c>
      <c r="M168" s="102">
        <f>'d-beta'!R171</f>
        <v>2.4667500000000002</v>
      </c>
      <c r="N168" s="102">
        <f>'d-beta'!S171</f>
        <v>1.9176200000000001</v>
      </c>
      <c r="O168" s="102">
        <f>'d-beta'!T171</f>
        <v>2.5450436474928044</v>
      </c>
      <c r="P168" s="102">
        <f>'d-beta'!U171</f>
        <v>2.4787750246287397</v>
      </c>
      <c r="Q168" s="102">
        <f>'d-beta'!V171</f>
        <v>2.460555515568887</v>
      </c>
      <c r="R168" s="102">
        <f>'d-beta'!W171</f>
        <v>2.4883497037171098</v>
      </c>
    </row>
    <row r="169" spans="1:18" x14ac:dyDescent="0.2">
      <c r="A169" s="103">
        <f>'d-beta'!A172</f>
        <v>334</v>
      </c>
      <c r="B169" s="102">
        <f>'d-beta'!E172</f>
        <v>2.79786</v>
      </c>
      <c r="C169" s="102">
        <f>'d-beta'!F172</f>
        <v>2.7898777794698502</v>
      </c>
      <c r="D169" s="102">
        <f>'d-beta'!G172</f>
        <v>2.4777900000000002</v>
      </c>
      <c r="E169" s="102">
        <f>'d-beta'!H172</f>
        <v>1.7045600000000001</v>
      </c>
      <c r="F169" s="102">
        <f>'d-beta'!J172</f>
        <v>2.47926</v>
      </c>
      <c r="G169" s="102">
        <f>'d-beta'!K172</f>
        <v>2.4158300000000001</v>
      </c>
      <c r="H169" s="102">
        <f>'d-beta'!L172</f>
        <v>2.5198200000000002</v>
      </c>
      <c r="I169" s="102">
        <f>'d-beta'!M172</f>
        <v>2.54522</v>
      </c>
      <c r="J169" s="102">
        <f>'d-beta'!N172</f>
        <v>2.53633</v>
      </c>
      <c r="K169" s="102">
        <f>'d-beta'!P172</f>
        <v>2.5135676511925804</v>
      </c>
      <c r="L169" s="102">
        <f>'d-beta'!Q172</f>
        <v>2.4842285129373787</v>
      </c>
      <c r="M169" s="102">
        <f>'d-beta'!R172</f>
        <v>2.4553199999999999</v>
      </c>
      <c r="N169" s="102">
        <f>'d-beta'!S172</f>
        <v>1.9112199999999999</v>
      </c>
      <c r="O169" s="102">
        <f>'d-beta'!T172</f>
        <v>2.532992175433638</v>
      </c>
      <c r="P169" s="102">
        <f>'d-beta'!U172</f>
        <v>2.4674534227299345</v>
      </c>
      <c r="Q169" s="102">
        <f>'d-beta'!V172</f>
        <v>2.4494143599472586</v>
      </c>
      <c r="R169" s="102">
        <f>'d-beta'!W172</f>
        <v>2.4769459526304312</v>
      </c>
    </row>
    <row r="170" spans="1:18" x14ac:dyDescent="0.2">
      <c r="A170" s="103">
        <f>'d-beta'!A173</f>
        <v>336</v>
      </c>
      <c r="B170" s="102">
        <f>'d-beta'!E173</f>
        <v>2.7848299999999999</v>
      </c>
      <c r="C170" s="102">
        <f>'d-beta'!F173</f>
        <v>2.7771089855338054</v>
      </c>
      <c r="D170" s="102">
        <f>'d-beta'!G173</f>
        <v>2.4666399999999999</v>
      </c>
      <c r="E170" s="102">
        <f>'d-beta'!H173</f>
        <v>1.70078</v>
      </c>
      <c r="F170" s="102">
        <f>'d-beta'!J173</f>
        <v>2.4678100000000001</v>
      </c>
      <c r="G170" s="102">
        <f>'d-beta'!K173</f>
        <v>2.4048799999999999</v>
      </c>
      <c r="H170" s="102">
        <f>'d-beta'!L173</f>
        <v>2.5081699999999998</v>
      </c>
      <c r="I170" s="102">
        <f>'d-beta'!M173</f>
        <v>2.5329899999999999</v>
      </c>
      <c r="J170" s="102">
        <f>'d-beta'!N173</f>
        <v>2.5241400000000001</v>
      </c>
      <c r="K170" s="102">
        <f>'d-beta'!P173</f>
        <v>2.501857123058195</v>
      </c>
      <c r="L170" s="102">
        <f>'d-beta'!Q173</f>
        <v>2.472875248988927</v>
      </c>
      <c r="M170" s="102">
        <f>'d-beta'!R173</f>
        <v>2.4440200000000001</v>
      </c>
      <c r="N170" s="102">
        <f>'d-beta'!S173</f>
        <v>1.9049</v>
      </c>
      <c r="O170" s="102">
        <f>'d-beta'!T173</f>
        <v>2.5210906318150514</v>
      </c>
      <c r="P170" s="102">
        <f>'d-beta'!U173</f>
        <v>2.4562684422568206</v>
      </c>
      <c r="Q170" s="102">
        <f>'d-beta'!V173</f>
        <v>2.4384032036077339</v>
      </c>
      <c r="R170" s="102">
        <f>'d-beta'!W173</f>
        <v>2.465678661524215</v>
      </c>
    </row>
    <row r="171" spans="1:18" x14ac:dyDescent="0.2">
      <c r="A171" s="103">
        <f>'d-beta'!A174</f>
        <v>338</v>
      </c>
      <c r="B171" s="102">
        <f>'d-beta'!E174</f>
        <v>2.7719399999999998</v>
      </c>
      <c r="C171" s="102">
        <f>'d-beta'!F174</f>
        <v>2.7644896219101218</v>
      </c>
      <c r="D171" s="102">
        <f>'d-beta'!G174</f>
        <v>2.4556300000000002</v>
      </c>
      <c r="E171" s="102">
        <f>'d-beta'!H174</f>
        <v>1.69703</v>
      </c>
      <c r="F171" s="102">
        <f>'d-beta'!J174</f>
        <v>2.4564900000000001</v>
      </c>
      <c r="G171" s="102">
        <f>'d-beta'!K174</f>
        <v>2.3940700000000001</v>
      </c>
      <c r="H171" s="102">
        <f>'d-beta'!L174</f>
        <v>2.4966699999999999</v>
      </c>
      <c r="I171" s="102">
        <f>'d-beta'!M174</f>
        <v>2.5209000000000001</v>
      </c>
      <c r="J171" s="102">
        <f>'d-beta'!N174</f>
        <v>2.5121000000000002</v>
      </c>
      <c r="K171" s="102">
        <f>'d-beta'!P174</f>
        <v>2.4902831932805229</v>
      </c>
      <c r="L171" s="102">
        <f>'d-beta'!Q174</f>
        <v>2.4616486441780294</v>
      </c>
      <c r="M171" s="102">
        <f>'d-beta'!R174</f>
        <v>2.4328599999999998</v>
      </c>
      <c r="N171" s="102">
        <f>'d-beta'!S174</f>
        <v>1.8986400000000001</v>
      </c>
      <c r="O171" s="102">
        <f>'d-beta'!T174</f>
        <v>2.5093290920949545</v>
      </c>
      <c r="P171" s="102">
        <f>'d-beta'!U174</f>
        <v>2.4452167059613408</v>
      </c>
      <c r="Q171" s="102">
        <f>'d-beta'!V174</f>
        <v>2.4275219785892466</v>
      </c>
      <c r="R171" s="102">
        <f>'d-beta'!W174</f>
        <v>2.4545447443500006</v>
      </c>
    </row>
    <row r="172" spans="1:18" x14ac:dyDescent="0.2">
      <c r="A172" s="103">
        <f>'d-beta'!A175</f>
        <v>340</v>
      </c>
      <c r="B172" s="102">
        <f>'d-beta'!E175</f>
        <v>2.7591999999999999</v>
      </c>
      <c r="C172" s="102">
        <f>'d-beta'!F175</f>
        <v>2.7520294521096007</v>
      </c>
      <c r="D172" s="102">
        <f>'d-beta'!G175</f>
        <v>2.44475</v>
      </c>
      <c r="E172" s="102">
        <f>'d-beta'!H175</f>
        <v>1.6933199999999999</v>
      </c>
      <c r="F172" s="102">
        <f>'d-beta'!J175</f>
        <v>2.4453100000000001</v>
      </c>
      <c r="G172" s="102">
        <f>'d-beta'!K175</f>
        <v>2.3833799999999998</v>
      </c>
      <c r="H172" s="102">
        <f>'d-beta'!L175</f>
        <v>2.4853000000000001</v>
      </c>
      <c r="I172" s="102">
        <f>'d-beta'!M175</f>
        <v>2.5089600000000001</v>
      </c>
      <c r="J172" s="102">
        <f>'d-beta'!N175</f>
        <v>2.50021</v>
      </c>
      <c r="K172" s="102">
        <f>'d-beta'!P175</f>
        <v>2.4788458834847127</v>
      </c>
      <c r="L172" s="102">
        <f>'d-beta'!Q175</f>
        <v>2.4505620397814196</v>
      </c>
      <c r="M172" s="102">
        <f>'d-beta'!R175</f>
        <v>2.4218299999999999</v>
      </c>
      <c r="N172" s="102">
        <f>'d-beta'!S175</f>
        <v>1.89245</v>
      </c>
      <c r="O172" s="102">
        <f>'d-beta'!T175</f>
        <v>2.4977108394530236</v>
      </c>
      <c r="P172" s="102">
        <f>'d-beta'!U175</f>
        <v>2.4342916580572118</v>
      </c>
      <c r="Q172" s="102">
        <f>'d-beta'!V175</f>
        <v>2.4167706714638491</v>
      </c>
      <c r="R172" s="102">
        <f>'d-beta'!W175</f>
        <v>2.4435441054146616</v>
      </c>
    </row>
    <row r="173" spans="1:18" x14ac:dyDescent="0.2">
      <c r="A173" s="103">
        <f>'d-beta'!A176</f>
        <v>342</v>
      </c>
      <c r="B173" s="102">
        <f>'d-beta'!E176</f>
        <v>2.74661</v>
      </c>
      <c r="C173" s="102">
        <f>'d-beta'!F176</f>
        <v>2.7397282736688475</v>
      </c>
      <c r="D173" s="102">
        <f>'d-beta'!G176</f>
        <v>2.4340000000000002</v>
      </c>
      <c r="E173" s="102">
        <f>'d-beta'!H176</f>
        <v>1.68964</v>
      </c>
      <c r="F173" s="102">
        <f>'d-beta'!J176</f>
        <v>2.4342600000000001</v>
      </c>
      <c r="G173" s="102">
        <f>'d-beta'!K176</f>
        <v>2.37283</v>
      </c>
      <c r="H173" s="102">
        <f>'d-beta'!L176</f>
        <v>2.4740700000000002</v>
      </c>
      <c r="I173" s="102">
        <f>'d-beta'!M176</f>
        <v>2.4971700000000001</v>
      </c>
      <c r="J173" s="102">
        <f>'d-beta'!N176</f>
        <v>2.4884599999999999</v>
      </c>
      <c r="K173" s="102">
        <f>'d-beta'!P176</f>
        <v>2.4675518767182774</v>
      </c>
      <c r="L173" s="102">
        <f>'d-beta'!Q176</f>
        <v>2.4396020984903397</v>
      </c>
      <c r="M173" s="102">
        <f>'d-beta'!R176</f>
        <v>2.4109400000000001</v>
      </c>
      <c r="N173" s="102">
        <f>'d-beta'!S176</f>
        <v>1.88632</v>
      </c>
      <c r="O173" s="102">
        <f>'d-beta'!T176</f>
        <v>2.4862292321393396</v>
      </c>
      <c r="P173" s="102">
        <f>'d-beta'!U176</f>
        <v>2.4234999209984682</v>
      </c>
      <c r="Q173" s="102">
        <f>'d-beta'!V176</f>
        <v>2.4061460482795831</v>
      </c>
      <c r="R173" s="102">
        <f>'d-beta'!W176</f>
        <v>2.4326734391138474</v>
      </c>
    </row>
    <row r="174" spans="1:18" x14ac:dyDescent="0.2">
      <c r="A174" s="103">
        <f>'d-beta'!A177</f>
        <v>344</v>
      </c>
      <c r="B174" s="102">
        <f>'d-beta'!E177</f>
        <v>2.7341600000000001</v>
      </c>
      <c r="C174" s="102">
        <f>'d-beta'!F177</f>
        <v>2.7275759136569966</v>
      </c>
      <c r="D174" s="102">
        <f>'d-beta'!G177</f>
        <v>2.4233600000000002</v>
      </c>
      <c r="E174" s="102">
        <f>'d-beta'!H177</f>
        <v>1.6859900000000001</v>
      </c>
      <c r="F174" s="102">
        <f>'d-beta'!J177</f>
        <v>2.42334</v>
      </c>
      <c r="G174" s="102">
        <f>'d-beta'!K177</f>
        <v>2.3624000000000001</v>
      </c>
      <c r="H174" s="102">
        <f>'d-beta'!L177</f>
        <v>2.4629799999999999</v>
      </c>
      <c r="I174" s="102">
        <f>'d-beta'!M177</f>
        <v>2.4855299999999998</v>
      </c>
      <c r="J174" s="102">
        <f>'d-beta'!N177</f>
        <v>2.4768599999999998</v>
      </c>
      <c r="K174" s="102">
        <f>'d-beta'!P177</f>
        <v>2.4563877865535946</v>
      </c>
      <c r="L174" s="102">
        <f>'d-beta'!Q177</f>
        <v>2.4287754948478293</v>
      </c>
      <c r="M174" s="102">
        <f>'d-beta'!R177</f>
        <v>2.4001700000000001</v>
      </c>
      <c r="N174" s="102">
        <f>'d-beta'!S177</f>
        <v>1.88026</v>
      </c>
      <c r="O174" s="102">
        <f>'d-beta'!T177</f>
        <v>2.4748842701849232</v>
      </c>
      <c r="P174" s="102">
        <f>'d-beta'!U177</f>
        <v>2.41283480624472</v>
      </c>
      <c r="Q174" s="102">
        <f>'d-beta'!V177</f>
        <v>2.3956413573193176</v>
      </c>
      <c r="R174" s="102">
        <f>'d-beta'!W177</f>
        <v>2.4219327043518408</v>
      </c>
    </row>
    <row r="175" spans="1:18" x14ac:dyDescent="0.2">
      <c r="A175" s="103">
        <f>'d-beta'!A178</f>
        <v>346</v>
      </c>
      <c r="B175" s="102">
        <f>'d-beta'!E178</f>
        <v>2.7218499999999999</v>
      </c>
      <c r="C175" s="102">
        <f>'d-beta'!F178</f>
        <v>2.7155721774210808</v>
      </c>
      <c r="D175" s="102">
        <f>'d-beta'!G178</f>
        <v>2.4128599999999998</v>
      </c>
      <c r="E175" s="102">
        <f>'d-beta'!H178</f>
        <v>1.6823699999999999</v>
      </c>
      <c r="F175" s="102">
        <f>'d-beta'!J178</f>
        <v>2.41256</v>
      </c>
      <c r="G175" s="102">
        <f>'d-beta'!K178</f>
        <v>2.35209</v>
      </c>
      <c r="H175" s="102">
        <f>'d-beta'!L178</f>
        <v>2.45201</v>
      </c>
      <c r="I175" s="102">
        <f>'d-beta'!M178</f>
        <v>2.4740199999999999</v>
      </c>
      <c r="J175" s="102">
        <f>'d-beta'!N178</f>
        <v>2.4653999999999998</v>
      </c>
      <c r="K175" s="102">
        <f>'d-beta'!P178</f>
        <v>2.4453603949312739</v>
      </c>
      <c r="L175" s="102">
        <f>'d-beta'!Q178</f>
        <v>2.418068891540242</v>
      </c>
      <c r="M175" s="102">
        <f>'d-beta'!R178</f>
        <v>2.3895300000000002</v>
      </c>
      <c r="N175" s="102">
        <f>'d-beta'!S178</f>
        <v>1.87426</v>
      </c>
      <c r="O175" s="102">
        <f>'d-beta'!T178</f>
        <v>2.4636793119380642</v>
      </c>
      <c r="P175" s="102">
        <f>'d-beta'!U178</f>
        <v>2.4022963142481264</v>
      </c>
      <c r="Q175" s="102">
        <f>'d-beta'!V178</f>
        <v>2.3852599677083552</v>
      </c>
      <c r="R175" s="102">
        <f>'d-beta'!W178</f>
        <v>2.4113118749668341</v>
      </c>
    </row>
    <row r="176" spans="1:18" x14ac:dyDescent="0.2">
      <c r="A176" s="103">
        <f>'d-beta'!A179</f>
        <v>348</v>
      </c>
      <c r="B176" s="102">
        <f>'d-beta'!E179</f>
        <v>2.7096800000000001</v>
      </c>
      <c r="C176" s="102">
        <f>'d-beta'!F179</f>
        <v>2.7037168754228915</v>
      </c>
      <c r="D176" s="102">
        <f>'d-beta'!G179</f>
        <v>2.4024700000000001</v>
      </c>
      <c r="E176" s="102">
        <f>'d-beta'!H179</f>
        <v>1.6787799999999999</v>
      </c>
      <c r="F176" s="102">
        <f>'d-beta'!J179</f>
        <v>2.4018999999999999</v>
      </c>
      <c r="G176" s="102">
        <f>'d-beta'!K179</f>
        <v>2.3418999999999999</v>
      </c>
      <c r="H176" s="102">
        <f>'d-beta'!L179</f>
        <v>2.4411800000000001</v>
      </c>
      <c r="I176" s="102">
        <f>'d-beta'!M179</f>
        <v>2.46265</v>
      </c>
      <c r="J176" s="102">
        <f>'d-beta'!N179</f>
        <v>2.4540700000000002</v>
      </c>
      <c r="K176" s="102">
        <f>'d-beta'!P179</f>
        <v>2.4344562168311663</v>
      </c>
      <c r="L176" s="102">
        <f>'d-beta'!Q179</f>
        <v>2.40749227295789</v>
      </c>
      <c r="M176" s="102">
        <f>'d-beta'!R179</f>
        <v>2.3790200000000001</v>
      </c>
      <c r="N176" s="102">
        <f>'d-beta'!S179</f>
        <v>1.86833</v>
      </c>
      <c r="O176" s="102">
        <f>'d-beta'!T179</f>
        <v>2.4526009244046527</v>
      </c>
      <c r="P176" s="102">
        <f>'d-beta'!U179</f>
        <v>2.3918778215570176</v>
      </c>
      <c r="Q176" s="102">
        <f>'d-beta'!V179</f>
        <v>2.3750018934715009</v>
      </c>
      <c r="R176" s="102">
        <f>'d-beta'!W179</f>
        <v>2.4008176982477143</v>
      </c>
    </row>
    <row r="177" spans="1:18" x14ac:dyDescent="0.2">
      <c r="A177" s="103">
        <f>'d-beta'!A180</f>
        <v>350</v>
      </c>
      <c r="B177" s="102">
        <f>'d-beta'!E180</f>
        <v>2.6976399999999998</v>
      </c>
      <c r="C177" s="102">
        <f>'d-beta'!F180</f>
        <v>2.6919998441059549</v>
      </c>
      <c r="D177" s="102">
        <f>'d-beta'!G180</f>
        <v>2.3921999999999999</v>
      </c>
      <c r="E177" s="102">
        <f>'d-beta'!H180</f>
        <v>1.67523</v>
      </c>
      <c r="F177" s="102">
        <f>'d-beta'!J180</f>
        <v>2.3913700000000002</v>
      </c>
      <c r="G177" s="102">
        <f>'d-beta'!K180</f>
        <v>2.3318300000000001</v>
      </c>
      <c r="H177" s="102">
        <f>'d-beta'!L180</f>
        <v>2.4304700000000001</v>
      </c>
      <c r="I177" s="102">
        <f>'d-beta'!M180</f>
        <v>2.4514200000000002</v>
      </c>
      <c r="J177" s="102">
        <f>'d-beta'!N180</f>
        <v>2.4428800000000002</v>
      </c>
      <c r="K177" s="102">
        <f>'d-beta'!P180</f>
        <v>2.4236820442192051</v>
      </c>
      <c r="L177" s="102">
        <f>'d-beta'!Q180</f>
        <v>2.397039011479833</v>
      </c>
      <c r="M177" s="102">
        <f>'d-beta'!R180</f>
        <v>2.36863</v>
      </c>
      <c r="N177" s="102">
        <f>'d-beta'!S180</f>
        <v>1.86246</v>
      </c>
      <c r="O177" s="102">
        <f>'d-beta'!T180</f>
        <v>2.4416558984190186</v>
      </c>
      <c r="P177" s="102">
        <f>'d-beta'!U180</f>
        <v>2.3815792637837219</v>
      </c>
      <c r="Q177" s="102">
        <f>'d-beta'!V180</f>
        <v>2.3648604365322305</v>
      </c>
      <c r="R177" s="102">
        <f>'d-beta'!W180</f>
        <v>2.3904467752431207</v>
      </c>
    </row>
    <row r="178" spans="1:18" x14ac:dyDescent="0.2">
      <c r="A178" s="103">
        <f>'d-beta'!A181</f>
        <v>352</v>
      </c>
      <c r="B178" s="102">
        <f>'d-beta'!E181</f>
        <v>2.68574</v>
      </c>
      <c r="C178" s="102">
        <f>'d-beta'!F181</f>
        <v>2.680430880851854</v>
      </c>
      <c r="D178" s="102">
        <f>'d-beta'!G181</f>
        <v>2.38205</v>
      </c>
      <c r="E178" s="102">
        <f>'d-beta'!H181</f>
        <v>1.6717</v>
      </c>
      <c r="F178" s="102">
        <f>'d-beta'!J181</f>
        <v>2.38096</v>
      </c>
      <c r="G178" s="102">
        <f>'d-beta'!K181</f>
        <v>2.3218800000000002</v>
      </c>
      <c r="H178" s="102">
        <f>'d-beta'!L181</f>
        <v>2.41988</v>
      </c>
      <c r="I178" s="102">
        <f>'d-beta'!M181</f>
        <v>2.4403199999999998</v>
      </c>
      <c r="J178" s="102">
        <f>'d-beta'!N181</f>
        <v>2.4318300000000002</v>
      </c>
      <c r="K178" s="102">
        <f>'d-beta'!P181</f>
        <v>2.4130378767630201</v>
      </c>
      <c r="L178" s="102">
        <f>'d-beta'!Q181</f>
        <v>2.3867057308593136</v>
      </c>
      <c r="M178" s="102">
        <f>'d-beta'!R181</f>
        <v>2.3583699999999999</v>
      </c>
      <c r="N178" s="102">
        <f>'d-beta'!S181</f>
        <v>1.8566499999999999</v>
      </c>
      <c r="O178" s="102">
        <f>'d-beta'!T181</f>
        <v>2.4308375174980887</v>
      </c>
      <c r="P178" s="102">
        <f>'d-beta'!U181</f>
        <v>2.3714007054102209</v>
      </c>
      <c r="Q178" s="102">
        <f>'d-beta'!V181</f>
        <v>2.3548355837141317</v>
      </c>
      <c r="R178" s="102">
        <f>'d-beta'!W181</f>
        <v>2.38019250456433</v>
      </c>
    </row>
    <row r="179" spans="1:18" x14ac:dyDescent="0.2">
      <c r="A179" s="103">
        <f>'d-beta'!A182</f>
        <v>354</v>
      </c>
      <c r="B179" s="102">
        <f>'d-beta'!E182</f>
        <v>2.6739700000000002</v>
      </c>
      <c r="C179" s="102">
        <f>'d-beta'!F182</f>
        <v>2.6689998296880688</v>
      </c>
      <c r="D179" s="102">
        <f>'d-beta'!G182</f>
        <v>2.37201</v>
      </c>
      <c r="E179" s="102">
        <f>'d-beta'!H182</f>
        <v>1.66821</v>
      </c>
      <c r="F179" s="102">
        <f>'d-beta'!J182</f>
        <v>2.3706700000000001</v>
      </c>
      <c r="G179" s="102">
        <f>'d-beta'!K182</f>
        <v>2.3120500000000002</v>
      </c>
      <c r="H179" s="102">
        <f>'d-beta'!L182</f>
        <v>2.4094199999999999</v>
      </c>
      <c r="I179" s="102">
        <f>'d-beta'!M182</f>
        <v>2.4293499999999999</v>
      </c>
      <c r="J179" s="102">
        <f>'d-beta'!N182</f>
        <v>2.4209100000000001</v>
      </c>
      <c r="K179" s="102">
        <f>'d-beta'!P182</f>
        <v>2.402510318319194</v>
      </c>
      <c r="L179" s="102">
        <f>'d-beta'!Q182</f>
        <v>2.3764924505923517</v>
      </c>
      <c r="M179" s="102">
        <f>'d-beta'!R182</f>
        <v>2.34822</v>
      </c>
      <c r="N179" s="102">
        <f>'d-beta'!S182</f>
        <v>1.8509</v>
      </c>
      <c r="O179" s="102">
        <f>'d-beta'!T182</f>
        <v>2.4201490664327912</v>
      </c>
      <c r="P179" s="102">
        <f>'d-beta'!U182</f>
        <v>2.3613354582920563</v>
      </c>
      <c r="Q179" s="102">
        <f>'d-beta'!V182</f>
        <v>2.3449274277438721</v>
      </c>
      <c r="R179" s="102">
        <f>'d-beta'!W182</f>
        <v>2.3700615142384636</v>
      </c>
    </row>
    <row r="180" spans="1:18" x14ac:dyDescent="0.2">
      <c r="A180" s="103">
        <f>'d-beta'!A183</f>
        <v>356</v>
      </c>
      <c r="B180" s="102">
        <f>'d-beta'!E183</f>
        <v>2.6623299999999999</v>
      </c>
      <c r="C180" s="102">
        <f>'d-beta'!F183</f>
        <v>2.6577065173459049</v>
      </c>
      <c r="D180" s="102">
        <f>'d-beta'!G183</f>
        <v>2.3620899999999998</v>
      </c>
      <c r="E180" s="102">
        <f>'d-beta'!H183</f>
        <v>1.6647400000000001</v>
      </c>
      <c r="F180" s="102">
        <f>'d-beta'!J183</f>
        <v>2.3605</v>
      </c>
      <c r="G180" s="102">
        <f>'d-beta'!K183</f>
        <v>2.30233</v>
      </c>
      <c r="H180" s="102">
        <f>'d-beta'!L183</f>
        <v>2.3990800000000001</v>
      </c>
      <c r="I180" s="102">
        <f>'d-beta'!M183</f>
        <v>2.41852</v>
      </c>
      <c r="J180" s="102">
        <f>'d-beta'!N183</f>
        <v>2.41011</v>
      </c>
      <c r="K180" s="102">
        <f>'d-beta'!P183</f>
        <v>2.3921126784724267</v>
      </c>
      <c r="L180" s="102">
        <f>'d-beta'!Q183</f>
        <v>2.3663958489752366</v>
      </c>
      <c r="M180" s="102">
        <f>'d-beta'!R183</f>
        <v>2.33819</v>
      </c>
      <c r="N180" s="102">
        <f>'d-beta'!S183</f>
        <v>1.84521</v>
      </c>
      <c r="O180" s="102">
        <f>'d-beta'!T183</f>
        <v>2.4095806181915944</v>
      </c>
      <c r="P180" s="102">
        <f>'d-beta'!U183</f>
        <v>2.3513901473465006</v>
      </c>
      <c r="Q180" s="102">
        <f>'d-beta'!V183</f>
        <v>2.3351291922973978</v>
      </c>
      <c r="R180" s="102">
        <f>'d-beta'!W183</f>
        <v>2.3600438692913421</v>
      </c>
    </row>
    <row r="181" spans="1:18" x14ac:dyDescent="0.2">
      <c r="A181" s="103">
        <f>'d-beta'!A184</f>
        <v>358</v>
      </c>
      <c r="B181" s="102">
        <f>'d-beta'!E184</f>
        <v>2.6508099999999999</v>
      </c>
      <c r="C181" s="102">
        <f>'d-beta'!F184</f>
        <v>2.6465407913352341</v>
      </c>
      <c r="D181" s="102">
        <f>'d-beta'!G184</f>
        <v>2.3522799999999999</v>
      </c>
      <c r="E181" s="102">
        <f>'d-beta'!H184</f>
        <v>1.6613100000000001</v>
      </c>
      <c r="F181" s="102">
        <f>'d-beta'!J184</f>
        <v>2.3504499999999999</v>
      </c>
      <c r="G181" s="102">
        <f>'d-beta'!K184</f>
        <v>2.2927200000000001</v>
      </c>
      <c r="H181" s="102">
        <f>'d-beta'!L184</f>
        <v>2.3888500000000001</v>
      </c>
      <c r="I181" s="102">
        <f>'d-beta'!M184</f>
        <v>2.40781</v>
      </c>
      <c r="J181" s="102">
        <f>'d-beta'!N184</f>
        <v>2.3994399999999998</v>
      </c>
      <c r="K181" s="102">
        <f>'d-beta'!P184</f>
        <v>2.3818283402007268</v>
      </c>
      <c r="L181" s="102">
        <f>'d-beta'!Q184</f>
        <v>2.356412569356698</v>
      </c>
      <c r="M181" s="102">
        <f>'d-beta'!R184</f>
        <v>2.3282799999999999</v>
      </c>
      <c r="N181" s="102">
        <f>'d-beta'!S184</f>
        <v>1.83958</v>
      </c>
      <c r="O181" s="102">
        <f>'d-beta'!T184</f>
        <v>2.3991354577009525</v>
      </c>
      <c r="P181" s="102">
        <f>'d-beta'!U184</f>
        <v>2.3415548356442013</v>
      </c>
      <c r="Q181" s="102">
        <f>'d-beta'!V184</f>
        <v>2.3254442725522733</v>
      </c>
      <c r="R181" s="102">
        <f>'d-beta'!W184</f>
        <v>2.3501327854588916</v>
      </c>
    </row>
    <row r="182" spans="1:18" x14ac:dyDescent="0.2">
      <c r="A182" s="103">
        <f>'d-beta'!A185</f>
        <v>360</v>
      </c>
      <c r="B182" s="102">
        <f>'d-beta'!E185</f>
        <v>2.6394299999999999</v>
      </c>
      <c r="C182" s="102">
        <f>'d-beta'!F185</f>
        <v>2.6355224541853062</v>
      </c>
      <c r="D182" s="102">
        <f>'d-beta'!G185</f>
        <v>2.3425799999999999</v>
      </c>
      <c r="E182" s="102">
        <f>'d-beta'!H185</f>
        <v>1.6578999999999999</v>
      </c>
      <c r="F182" s="102">
        <f>'d-beta'!J185</f>
        <v>2.3405200000000002</v>
      </c>
      <c r="G182" s="102">
        <f>'d-beta'!K185</f>
        <v>2.28322</v>
      </c>
      <c r="H182" s="102">
        <f>'d-beta'!L185</f>
        <v>2.3787500000000001</v>
      </c>
      <c r="I182" s="102">
        <f>'d-beta'!M185</f>
        <v>2.39723</v>
      </c>
      <c r="J182" s="102">
        <f>'d-beta'!N185</f>
        <v>2.3889</v>
      </c>
      <c r="K182" s="102">
        <f>'d-beta'!P185</f>
        <v>2.3716673044085934</v>
      </c>
      <c r="L182" s="102">
        <f>'d-beta'!Q185</f>
        <v>2.3465459528178827</v>
      </c>
      <c r="M182" s="102">
        <f>'d-beta'!R185</f>
        <v>2.3184800000000001</v>
      </c>
      <c r="N182" s="102">
        <f>'d-beta'!S185</f>
        <v>1.8340000000000001</v>
      </c>
      <c r="O182" s="102">
        <f>'d-beta'!T185</f>
        <v>2.3888136576575874</v>
      </c>
      <c r="P182" s="102">
        <f>'d-beta'!U185</f>
        <v>2.3318328357961517</v>
      </c>
      <c r="Q182" s="102">
        <f>'d-beta'!V185</f>
        <v>2.3158659712999903</v>
      </c>
      <c r="R182" s="102">
        <f>'d-beta'!W185</f>
        <v>2.3403449832230265</v>
      </c>
    </row>
    <row r="183" spans="1:18" x14ac:dyDescent="0.2">
      <c r="A183" s="103">
        <f>'d-beta'!A186</f>
        <v>362</v>
      </c>
      <c r="B183" s="102">
        <f>'d-beta'!E186</f>
        <v>2.6281599999999998</v>
      </c>
      <c r="C183" s="102">
        <f>'d-beta'!F186</f>
        <v>2.6246213908307476</v>
      </c>
      <c r="D183" s="102">
        <f>'d-beta'!G186</f>
        <v>2.3329800000000001</v>
      </c>
      <c r="E183" s="102">
        <f>'d-beta'!H186</f>
        <v>1.65452</v>
      </c>
      <c r="F183" s="102">
        <f>'d-beta'!J186</f>
        <v>2.3307000000000002</v>
      </c>
      <c r="G183" s="102">
        <f>'d-beta'!K186</f>
        <v>2.2738299999999998</v>
      </c>
      <c r="H183" s="102">
        <f>'d-beta'!L186</f>
        <v>2.36876</v>
      </c>
      <c r="I183" s="102">
        <f>'d-beta'!M186</f>
        <v>2.3867699999999998</v>
      </c>
      <c r="J183" s="102">
        <f>'d-beta'!N186</f>
        <v>2.3784900000000002</v>
      </c>
      <c r="K183" s="102">
        <f>'d-beta'!P186</f>
        <v>2.3616195808571514</v>
      </c>
      <c r="L183" s="102">
        <f>'d-beta'!Q186</f>
        <v>2.3367893520941139</v>
      </c>
      <c r="M183" s="102">
        <f>'d-beta'!R186</f>
        <v>2.3088000000000002</v>
      </c>
      <c r="N183" s="102">
        <f>'d-beta'!S186</f>
        <v>1.8284899999999999</v>
      </c>
      <c r="O183" s="102">
        <f>'d-beta'!T186</f>
        <v>2.3786084304113992</v>
      </c>
      <c r="P183" s="102">
        <f>'d-beta'!U186</f>
        <v>2.322217460195386</v>
      </c>
      <c r="Q183" s="102">
        <f>'d-beta'!V186</f>
        <v>2.3064009727873183</v>
      </c>
      <c r="R183" s="102">
        <f>'d-beta'!W186</f>
        <v>2.3306605259694</v>
      </c>
    </row>
    <row r="184" spans="1:18" x14ac:dyDescent="0.2">
      <c r="A184" s="103">
        <f>'d-beta'!A187</f>
        <v>364</v>
      </c>
      <c r="B184" s="102">
        <f>'d-beta'!E187</f>
        <v>2.6170200000000001</v>
      </c>
      <c r="C184" s="102">
        <f>'d-beta'!F187</f>
        <v>2.6138574140269113</v>
      </c>
      <c r="D184" s="102">
        <f>'d-beta'!G187</f>
        <v>2.3235000000000001</v>
      </c>
      <c r="E184" s="102">
        <f>'d-beta'!H187</f>
        <v>1.65117</v>
      </c>
      <c r="F184" s="102">
        <f>'d-beta'!J187</f>
        <v>2.3209900000000001</v>
      </c>
      <c r="G184" s="102">
        <f>'d-beta'!K187</f>
        <v>2.2645400000000002</v>
      </c>
      <c r="H184" s="102">
        <f>'d-beta'!L187</f>
        <v>2.3588800000000001</v>
      </c>
      <c r="I184" s="102">
        <f>'d-beta'!M187</f>
        <v>2.37643</v>
      </c>
      <c r="J184" s="102">
        <f>'d-beta'!N187</f>
        <v>2.3681899999999998</v>
      </c>
      <c r="K184" s="102">
        <f>'d-beta'!P187</f>
        <v>2.35168846784007</v>
      </c>
      <c r="L184" s="102">
        <f>'d-beta'!Q187</f>
        <v>2.3271460734114524</v>
      </c>
      <c r="M184" s="102">
        <f>'d-beta'!R187</f>
        <v>2.29922</v>
      </c>
      <c r="N184" s="102">
        <f>'d-beta'!S187</f>
        <v>1.8230200000000001</v>
      </c>
      <c r="O184" s="102">
        <f>'d-beta'!T187</f>
        <v>2.3685165630765508</v>
      </c>
      <c r="P184" s="102">
        <f>'d-beta'!U187</f>
        <v>2.3127120840368196</v>
      </c>
      <c r="Q184" s="102">
        <f>'d-beta'!V187</f>
        <v>2.2970359731102388</v>
      </c>
      <c r="R184" s="102">
        <f>'d-beta'!W187</f>
        <v>2.321086003430556</v>
      </c>
    </row>
    <row r="185" spans="1:18" x14ac:dyDescent="0.2">
      <c r="A185" s="103">
        <f>'d-beta'!A188</f>
        <v>366</v>
      </c>
      <c r="B185" s="102">
        <f>'d-beta'!E188</f>
        <v>2.6059999999999999</v>
      </c>
      <c r="C185" s="102">
        <f>'d-beta'!F188</f>
        <v>2.6032203839332508</v>
      </c>
      <c r="D185" s="102">
        <f>'d-beta'!G188</f>
        <v>2.3141099999999999</v>
      </c>
      <c r="E185" s="102">
        <f>'d-beta'!H188</f>
        <v>1.64785</v>
      </c>
      <c r="F185" s="102">
        <f>'d-beta'!J188</f>
        <v>2.3113899999999998</v>
      </c>
      <c r="G185" s="102">
        <f>'d-beta'!K188</f>
        <v>2.25536</v>
      </c>
      <c r="H185" s="102">
        <f>'d-beta'!L188</f>
        <v>2.3491200000000001</v>
      </c>
      <c r="I185" s="102">
        <f>'d-beta'!M188</f>
        <v>2.3662100000000001</v>
      </c>
      <c r="J185" s="102">
        <f>'d-beta'!N188</f>
        <v>2.3580100000000002</v>
      </c>
      <c r="K185" s="102">
        <f>'d-beta'!P188</f>
        <v>2.3418639649381037</v>
      </c>
      <c r="L185" s="102">
        <f>'d-beta'!Q188</f>
        <v>2.3176061167907593</v>
      </c>
      <c r="M185" s="102">
        <f>'d-beta'!R188</f>
        <v>2.2897599999999998</v>
      </c>
      <c r="N185" s="102">
        <f>'d-beta'!S188</f>
        <v>1.81762</v>
      </c>
      <c r="O185" s="102">
        <f>'d-beta'!T188</f>
        <v>2.3585413410169891</v>
      </c>
      <c r="P185" s="102">
        <f>'d-beta'!U188</f>
        <v>2.3033133326114683</v>
      </c>
      <c r="Q185" s="102">
        <f>'d-beta'!V188</f>
        <v>2.287777592726552</v>
      </c>
      <c r="R185" s="102">
        <f>'d-beta'!W188</f>
        <v>2.3116213914138095</v>
      </c>
    </row>
    <row r="186" spans="1:18" x14ac:dyDescent="0.2">
      <c r="A186" s="103">
        <f>'d-beta'!A189</f>
        <v>368</v>
      </c>
      <c r="B186" s="102">
        <f>'d-beta'!E189</f>
        <v>2.5951</v>
      </c>
      <c r="C186" s="102">
        <f>'d-beta'!F189</f>
        <v>2.5927101501620133</v>
      </c>
      <c r="D186" s="102">
        <f>'d-beta'!G189</f>
        <v>2.30484</v>
      </c>
      <c r="E186" s="102">
        <f>'d-beta'!H189</f>
        <v>1.64455</v>
      </c>
      <c r="F186" s="102">
        <f>'d-beta'!J189</f>
        <v>2.3019099999999999</v>
      </c>
      <c r="G186" s="102">
        <f>'d-beta'!K189</f>
        <v>2.2462900000000001</v>
      </c>
      <c r="H186" s="102">
        <f>'d-beta'!L189</f>
        <v>2.3394599999999999</v>
      </c>
      <c r="I186" s="102">
        <f>'d-beta'!M189</f>
        <v>2.3561100000000001</v>
      </c>
      <c r="J186" s="102">
        <f>'d-beta'!N189</f>
        <v>2.34795</v>
      </c>
      <c r="K186" s="102">
        <f>'d-beta'!P189</f>
        <v>2.3321561577607741</v>
      </c>
      <c r="L186" s="102">
        <f>'d-beta'!Q189</f>
        <v>2.3081761759408552</v>
      </c>
      <c r="M186" s="102">
        <f>'d-beta'!R189</f>
        <v>2.2804000000000002</v>
      </c>
      <c r="N186" s="102">
        <f>'d-beta'!S189</f>
        <v>1.81227</v>
      </c>
      <c r="O186" s="102">
        <f>'d-beta'!T189</f>
        <v>2.3486794070367494</v>
      </c>
      <c r="P186" s="102">
        <f>'d-beta'!U189</f>
        <v>2.294021267715773</v>
      </c>
      <c r="Q186" s="102">
        <f>'d-beta'!V189</f>
        <v>2.2786225281753727</v>
      </c>
      <c r="R186" s="102">
        <f>'d-beta'!W189</f>
        <v>2.3022634958064221</v>
      </c>
    </row>
    <row r="187" spans="1:18" x14ac:dyDescent="0.2">
      <c r="A187" s="103">
        <f>'d-beta'!A190</f>
        <v>370</v>
      </c>
      <c r="B187" s="102">
        <f>'d-beta'!E190</f>
        <v>2.58432</v>
      </c>
      <c r="C187" s="102">
        <f>'d-beta'!F190</f>
        <v>2.5823265665487329</v>
      </c>
      <c r="D187" s="102">
        <f>'d-beta'!G190</f>
        <v>2.2956599999999998</v>
      </c>
      <c r="E187" s="102">
        <f>'d-beta'!H190</f>
        <v>1.6412800000000001</v>
      </c>
      <c r="F187" s="102">
        <f>'d-beta'!J190</f>
        <v>2.2925200000000001</v>
      </c>
      <c r="G187" s="102">
        <f>'d-beta'!K190</f>
        <v>2.2373099999999999</v>
      </c>
      <c r="H187" s="102">
        <f>'d-beta'!L190</f>
        <v>2.3299099999999999</v>
      </c>
      <c r="I187" s="102">
        <f>'d-beta'!M190</f>
        <v>2.34613</v>
      </c>
      <c r="J187" s="102">
        <f>'d-beta'!N190</f>
        <v>2.3380100000000001</v>
      </c>
      <c r="K187" s="102">
        <f>'d-beta'!P190</f>
        <v>2.3225549713534157</v>
      </c>
      <c r="L187" s="102">
        <f>'d-beta'!Q190</f>
        <v>2.2988495608801935</v>
      </c>
      <c r="M187" s="102">
        <f>'d-beta'!R190</f>
        <v>2.2711399999999999</v>
      </c>
      <c r="N187" s="102">
        <f>'d-beta'!S190</f>
        <v>1.80697</v>
      </c>
      <c r="O187" s="102">
        <f>'d-beta'!T190</f>
        <v>2.3389341186889032</v>
      </c>
      <c r="P187" s="102">
        <f>'d-beta'!U190</f>
        <v>2.2848291405349834</v>
      </c>
      <c r="Q187" s="102">
        <f>'d-beta'!V190</f>
        <v>2.2695640701237045</v>
      </c>
      <c r="R187" s="102">
        <f>'d-beta'!W190</f>
        <v>2.2930088817088312</v>
      </c>
    </row>
    <row r="188" spans="1:18" x14ac:dyDescent="0.2">
      <c r="A188" s="103">
        <f>'d-beta'!A191</f>
        <v>372</v>
      </c>
      <c r="B188" s="102">
        <f>'d-beta'!E191</f>
        <v>2.5736500000000002</v>
      </c>
      <c r="C188" s="102">
        <f>'d-beta'!F191</f>
        <v>2.5720594972982211</v>
      </c>
      <c r="D188" s="102">
        <f>'d-beta'!G191</f>
        <v>2.2865799999999998</v>
      </c>
      <c r="E188" s="102">
        <f>'d-beta'!H191</f>
        <v>1.6380399999999999</v>
      </c>
      <c r="F188" s="102">
        <f>'d-beta'!J191</f>
        <v>2.2832499999999998</v>
      </c>
      <c r="G188" s="102">
        <f>'d-beta'!K191</f>
        <v>2.22844</v>
      </c>
      <c r="H188" s="102">
        <f>'d-beta'!L191</f>
        <v>2.3204699999999998</v>
      </c>
      <c r="I188" s="102">
        <f>'d-beta'!M191</f>
        <v>2.3362599999999998</v>
      </c>
      <c r="J188" s="102">
        <f>'d-beta'!N191</f>
        <v>2.3281800000000001</v>
      </c>
      <c r="K188" s="102">
        <f>'d-beta'!P191</f>
        <v>2.3130636943059399</v>
      </c>
      <c r="L188" s="102">
        <f>'d-beta'!Q191</f>
        <v>2.2896262833261165</v>
      </c>
      <c r="M188" s="102">
        <f>'d-beta'!R191</f>
        <v>2.262</v>
      </c>
      <c r="N188" s="102">
        <f>'d-beta'!S191</f>
        <v>1.8017300000000001</v>
      </c>
      <c r="O188" s="102">
        <f>'d-beta'!T191</f>
        <v>2.3292888321221343</v>
      </c>
      <c r="P188" s="102">
        <f>'d-beta'!U191</f>
        <v>2.2757370125519203</v>
      </c>
      <c r="Q188" s="102">
        <f>'d-beta'!V191</f>
        <v>2.2606123074995836</v>
      </c>
      <c r="R188" s="102">
        <f>'d-beta'!W191</f>
        <v>2.2838541788798667</v>
      </c>
    </row>
    <row r="189" spans="1:18" x14ac:dyDescent="0.2">
      <c r="A189" s="103">
        <f>'d-beta'!A192</f>
        <v>374</v>
      </c>
      <c r="B189" s="102">
        <f>'d-beta'!E192</f>
        <v>2.5630899999999999</v>
      </c>
      <c r="C189" s="102">
        <f>'d-beta'!F192</f>
        <v>2.5619087998763739</v>
      </c>
      <c r="D189" s="102">
        <f>'d-beta'!G192</f>
        <v>2.2776100000000001</v>
      </c>
      <c r="E189" s="102">
        <f>'d-beta'!H192</f>
        <v>1.6348199999999999</v>
      </c>
      <c r="F189" s="102">
        <f>'d-beta'!J192</f>
        <v>2.2740800000000001</v>
      </c>
      <c r="G189" s="102">
        <f>'d-beta'!K192</f>
        <v>2.2196699999999998</v>
      </c>
      <c r="H189" s="102">
        <f>'d-beta'!L192</f>
        <v>2.31114</v>
      </c>
      <c r="I189" s="102">
        <f>'d-beta'!M192</f>
        <v>2.3264999999999998</v>
      </c>
      <c r="J189" s="102">
        <f>'d-beta'!N192</f>
        <v>2.31846</v>
      </c>
      <c r="K189" s="102">
        <f>'d-beta'!P192</f>
        <v>2.3036791119779378</v>
      </c>
      <c r="L189" s="102">
        <f>'d-beta'!Q192</f>
        <v>2.2805063278926596</v>
      </c>
      <c r="M189" s="102">
        <f>'d-beta'!R192</f>
        <v>2.2529499999999998</v>
      </c>
      <c r="N189" s="102">
        <f>'d-beta'!S192</f>
        <v>1.79654</v>
      </c>
      <c r="O189" s="102">
        <f>'d-beta'!T192</f>
        <v>2.3197568342066064</v>
      </c>
      <c r="P189" s="102">
        <f>'d-beta'!U192</f>
        <v>2.2667515102948146</v>
      </c>
      <c r="Q189" s="102">
        <f>'d-beta'!V192</f>
        <v>2.2517570902167492</v>
      </c>
      <c r="R189" s="102">
        <f>'d-beta'!W192</f>
        <v>2.2747994750127001</v>
      </c>
    </row>
    <row r="190" spans="1:18" x14ac:dyDescent="0.2">
      <c r="A190" s="103">
        <f>'d-beta'!A193</f>
        <v>376</v>
      </c>
      <c r="B190" s="102">
        <f>'d-beta'!E193</f>
        <v>2.5526399999999998</v>
      </c>
      <c r="C190" s="102" t="e">
        <f>'d-beta'!F193</f>
        <v>#N/A</v>
      </c>
      <c r="D190" s="102">
        <f>'d-beta'!G193</f>
        <v>2.2687300000000001</v>
      </c>
      <c r="E190" s="102">
        <f>'d-beta'!H193</f>
        <v>1.63164</v>
      </c>
      <c r="F190" s="102">
        <f>'d-beta'!J193</f>
        <v>2.2650100000000002</v>
      </c>
      <c r="G190" s="102">
        <f>'d-beta'!K193</f>
        <v>2.2109899999999998</v>
      </c>
      <c r="H190" s="102">
        <f>'d-beta'!L193</f>
        <v>2.3018999999999998</v>
      </c>
      <c r="I190" s="102">
        <f>'d-beta'!M193</f>
        <v>2.3168500000000001</v>
      </c>
      <c r="J190" s="102">
        <f>'d-beta'!N193</f>
        <v>2.3088500000000001</v>
      </c>
      <c r="K190" s="102">
        <f>'d-beta'!P193</f>
        <v>2.2943944493153703</v>
      </c>
      <c r="L190" s="102">
        <f>'d-beta'!Q193</f>
        <v>2.2714863881009171</v>
      </c>
      <c r="M190" s="102">
        <f>'d-beta'!R193</f>
        <v>2.2440000000000002</v>
      </c>
      <c r="N190" s="102">
        <f>'d-beta'!S193</f>
        <v>1.7914000000000001</v>
      </c>
      <c r="O190" s="102">
        <f>'d-beta'!T193</f>
        <v>2.3103314816902332</v>
      </c>
      <c r="P190" s="102">
        <f>'d-beta'!U193</f>
        <v>2.2578593204689184</v>
      </c>
      <c r="Q190" s="102">
        <f>'d-beta'!V193</f>
        <v>2.2429985680819833</v>
      </c>
      <c r="R190" s="102">
        <f>'d-beta'!W193</f>
        <v>2.2658447079128194</v>
      </c>
    </row>
    <row r="191" spans="1:18" x14ac:dyDescent="0.2">
      <c r="A191" s="103">
        <f>'d-beta'!A194</f>
        <v>378</v>
      </c>
      <c r="B191" s="102">
        <f>'d-beta'!E194</f>
        <v>2.5423100000000001</v>
      </c>
      <c r="C191" s="102" t="e">
        <f>'d-beta'!F194</f>
        <v>#N/A</v>
      </c>
      <c r="D191" s="102">
        <f>'d-beta'!G194</f>
        <v>2.2599399999999998</v>
      </c>
      <c r="E191" s="102">
        <f>'d-beta'!H194</f>
        <v>1.6284700000000001</v>
      </c>
      <c r="F191" s="102">
        <f>'d-beta'!J194</f>
        <v>2.25604</v>
      </c>
      <c r="G191" s="102">
        <f>'d-beta'!K194</f>
        <v>2.20241</v>
      </c>
      <c r="H191" s="102">
        <f>'d-beta'!L194</f>
        <v>2.29277</v>
      </c>
      <c r="I191" s="102">
        <f>'d-beta'!M194</f>
        <v>2.3073100000000002</v>
      </c>
      <c r="J191" s="102">
        <f>'d-beta'!N194</f>
        <v>2.29935</v>
      </c>
      <c r="K191" s="102">
        <f>'d-beta'!P194</f>
        <v>2.2852164811201425</v>
      </c>
      <c r="L191" s="102">
        <f>'d-beta'!Q194</f>
        <v>2.2625664332177302</v>
      </c>
      <c r="M191" s="102">
        <f>'d-beta'!R194</f>
        <v>2.23515</v>
      </c>
      <c r="N191" s="102">
        <f>'d-beta'!S194</f>
        <v>1.7863100000000001</v>
      </c>
      <c r="O191" s="102">
        <f>'d-beta'!T194</f>
        <v>2.3010061310314214</v>
      </c>
      <c r="P191" s="102">
        <f>'d-beta'!U194</f>
        <v>2.2490637565890794</v>
      </c>
      <c r="Q191" s="102">
        <f>'d-beta'!V194</f>
        <v>2.234333349363625</v>
      </c>
      <c r="R191" s="102">
        <f>'d-beta'!W194</f>
        <v>2.2569932858928046</v>
      </c>
    </row>
    <row r="192" spans="1:18" x14ac:dyDescent="0.2">
      <c r="A192" s="103">
        <f>'d-beta'!A195</f>
        <v>380</v>
      </c>
      <c r="B192" s="102">
        <f>'d-beta'!E195</f>
        <v>2.5320800000000001</v>
      </c>
      <c r="C192" s="102" t="e">
        <f>'d-beta'!F195</f>
        <v>#N/A</v>
      </c>
      <c r="D192" s="102">
        <f>'d-beta'!G195</f>
        <v>2.2512500000000002</v>
      </c>
      <c r="E192" s="102">
        <f>'d-beta'!H195</f>
        <v>1.62534</v>
      </c>
      <c r="F192" s="102">
        <f>'d-beta'!J195</f>
        <v>2.2471700000000001</v>
      </c>
      <c r="G192" s="102">
        <f>'d-beta'!K195</f>
        <v>2.1939199999999999</v>
      </c>
      <c r="H192" s="102">
        <f>'d-beta'!L195</f>
        <v>2.2837399999999999</v>
      </c>
      <c r="I192" s="102">
        <f>'d-beta'!M195</f>
        <v>2.2978800000000001</v>
      </c>
      <c r="J192" s="102">
        <f>'d-beta'!N195</f>
        <v>2.2899600000000002</v>
      </c>
      <c r="K192" s="102">
        <f>'d-beta'!P195</f>
        <v>2.2761384332027417</v>
      </c>
      <c r="L192" s="102">
        <f>'d-beta'!Q195</f>
        <v>2.2537398194494296</v>
      </c>
      <c r="M192" s="102">
        <f>'d-beta'!R195</f>
        <v>2.2263999999999999</v>
      </c>
      <c r="N192" s="102">
        <f>'d-beta'!S195</f>
        <v>1.7812699999999999</v>
      </c>
      <c r="O192" s="102">
        <f>'d-beta'!T195</f>
        <v>2.291784069070502</v>
      </c>
      <c r="P192" s="102">
        <f>'d-beta'!U195</f>
        <v>2.2403648787085895</v>
      </c>
      <c r="Q192" s="102">
        <f>'d-beta'!V195</f>
        <v>2.2257648250960935</v>
      </c>
      <c r="R192" s="102">
        <f>'d-beta'!W195</f>
        <v>2.2482317766089759</v>
      </c>
    </row>
    <row r="193" spans="1:18" x14ac:dyDescent="0.2">
      <c r="A193" s="103">
        <f>'d-beta'!A196</f>
        <v>382</v>
      </c>
      <c r="B193" s="102">
        <f>'d-beta'!E196</f>
        <v>2.52196</v>
      </c>
      <c r="C193" s="102" t="e">
        <f>'d-beta'!F196</f>
        <v>#N/A</v>
      </c>
      <c r="D193" s="102">
        <f>'d-beta'!G196</f>
        <v>2.2426499999999998</v>
      </c>
      <c r="E193" s="102">
        <f>'d-beta'!H196</f>
        <v>1.62222</v>
      </c>
      <c r="F193" s="102">
        <f>'d-beta'!J196</f>
        <v>2.2383899999999999</v>
      </c>
      <c r="G193" s="102">
        <f>'d-beta'!K196</f>
        <v>2.18553</v>
      </c>
      <c r="H193" s="102">
        <f>'d-beta'!L196</f>
        <v>2.27481</v>
      </c>
      <c r="I193" s="102">
        <f>'d-beta'!M196</f>
        <v>2.2885599999999999</v>
      </c>
      <c r="J193" s="102">
        <f>'d-beta'!N196</f>
        <v>2.2806700000000002</v>
      </c>
      <c r="K193" s="102">
        <f>'d-beta'!P196</f>
        <v>2.2671570787414796</v>
      </c>
      <c r="L193" s="102">
        <f>'d-beta'!Q196</f>
        <v>2.2450132023093143</v>
      </c>
      <c r="M193" s="102">
        <f>'d-beta'!R196</f>
        <v>2.2177500000000001</v>
      </c>
      <c r="N193" s="102">
        <f>'d-beta'!S196</f>
        <v>1.7762800000000001</v>
      </c>
      <c r="O193" s="102">
        <f>'d-beta'!T196</f>
        <v>2.2826720095006734</v>
      </c>
      <c r="P193" s="102">
        <f>'d-beta'!U196</f>
        <v>2.2317626272004718</v>
      </c>
      <c r="Q193" s="102">
        <f>'d-beta'!V196</f>
        <v>2.2172862262090223</v>
      </c>
      <c r="R193" s="102">
        <f>'d-beta'!W196</f>
        <v>2.2395636358484405</v>
      </c>
    </row>
    <row r="194" spans="1:18" x14ac:dyDescent="0.2">
      <c r="A194" s="103">
        <f>'d-beta'!A197</f>
        <v>384</v>
      </c>
      <c r="B194" s="102">
        <f>'d-beta'!E197</f>
        <v>2.5119500000000001</v>
      </c>
      <c r="C194" s="102" t="e">
        <f>'d-beta'!F197</f>
        <v>#N/A</v>
      </c>
      <c r="D194" s="102">
        <f>'d-beta'!G197</f>
        <v>2.2341500000000001</v>
      </c>
      <c r="E194" s="102">
        <f>'d-beta'!H197</f>
        <v>1.61914</v>
      </c>
      <c r="F194" s="102">
        <f>'d-beta'!J197</f>
        <v>2.2297199999999999</v>
      </c>
      <c r="G194" s="102">
        <f>'d-beta'!K197</f>
        <v>2.1772300000000002</v>
      </c>
      <c r="H194" s="102">
        <f>'d-beta'!L197</f>
        <v>2.2659799999999999</v>
      </c>
      <c r="I194" s="102">
        <f>'d-beta'!M197</f>
        <v>2.2793399999999999</v>
      </c>
      <c r="J194" s="102">
        <f>'d-beta'!N197</f>
        <v>2.27149</v>
      </c>
      <c r="K194" s="102">
        <f>'d-beta'!P197</f>
        <v>2.2582756451826058</v>
      </c>
      <c r="L194" s="102">
        <f>'d-beta'!Q197</f>
        <v>2.2363799262377539</v>
      </c>
      <c r="M194" s="102">
        <f>'d-beta'!R197</f>
        <v>2.20919</v>
      </c>
      <c r="N194" s="102">
        <f>'d-beta'!S197</f>
        <v>1.7713399999999999</v>
      </c>
      <c r="O194" s="102">
        <f>'d-beta'!T197</f>
        <v>2.2736532385252195</v>
      </c>
      <c r="P194" s="102">
        <f>'d-beta'!U197</f>
        <v>2.2232503748294294</v>
      </c>
      <c r="Q194" s="102">
        <f>'d-beta'!V197</f>
        <v>2.2089009313632255</v>
      </c>
      <c r="R194" s="102">
        <f>'d-beta'!W197</f>
        <v>2.2309954092686124</v>
      </c>
    </row>
    <row r="195" spans="1:18" x14ac:dyDescent="0.2">
      <c r="A195" s="103">
        <f>'d-beta'!A198</f>
        <v>386</v>
      </c>
      <c r="B195" s="102">
        <f>'d-beta'!E198</f>
        <v>2.50204</v>
      </c>
      <c r="C195" s="102" t="e">
        <f>'d-beta'!F198</f>
        <v>#N/A</v>
      </c>
      <c r="D195" s="102">
        <f>'d-beta'!G198</f>
        <v>2.22573</v>
      </c>
      <c r="E195" s="102">
        <f>'d-beta'!H198</f>
        <v>1.61608</v>
      </c>
      <c r="F195" s="102">
        <f>'d-beta'!J198</f>
        <v>2.22113</v>
      </c>
      <c r="G195" s="102">
        <f>'d-beta'!K198</f>
        <v>2.1690100000000001</v>
      </c>
      <c r="H195" s="102">
        <f>'d-beta'!L198</f>
        <v>2.2572399999999999</v>
      </c>
      <c r="I195" s="102">
        <f>'d-beta'!M198</f>
        <v>2.2702200000000001</v>
      </c>
      <c r="J195" s="102">
        <f>'d-beta'!N198</f>
        <v>2.2624</v>
      </c>
      <c r="K195" s="102">
        <f>'d-beta'!P198</f>
        <v>2.24949082335324</v>
      </c>
      <c r="L195" s="102">
        <f>'d-beta'!Q198</f>
        <v>2.2278399723525069</v>
      </c>
      <c r="M195" s="102">
        <f>'d-beta'!R198</f>
        <v>2.2007300000000001</v>
      </c>
      <c r="N195" s="102">
        <f>'d-beta'!S198</f>
        <v>1.7664500000000001</v>
      </c>
      <c r="O195" s="102">
        <f>'d-beta'!T198</f>
        <v>2.2647344695070073</v>
      </c>
      <c r="P195" s="102">
        <f>'d-beta'!U198</f>
        <v>2.2148314354618055</v>
      </c>
      <c r="Q195" s="102">
        <f>'d-beta'!V198</f>
        <v>2.2005989527555623</v>
      </c>
      <c r="R195" s="102">
        <f>'d-beta'!W198</f>
        <v>2.2225138356657892</v>
      </c>
    </row>
    <row r="196" spans="1:18" x14ac:dyDescent="0.2">
      <c r="A196" s="103">
        <f>'d-beta'!A199</f>
        <v>388</v>
      </c>
      <c r="B196" s="102">
        <f>'d-beta'!E199</f>
        <v>2.4922300000000002</v>
      </c>
      <c r="C196" s="102" t="e">
        <f>'d-beta'!F199</f>
        <v>#N/A</v>
      </c>
      <c r="D196" s="102">
        <f>'d-beta'!G199</f>
        <v>2.2174100000000001</v>
      </c>
      <c r="E196" s="102">
        <f>'d-beta'!H199</f>
        <v>1.61304</v>
      </c>
      <c r="F196" s="102">
        <f>'d-beta'!J199</f>
        <v>2.21265</v>
      </c>
      <c r="G196" s="102">
        <f>'d-beta'!K199</f>
        <v>2.1608900000000002</v>
      </c>
      <c r="H196" s="102">
        <f>'d-beta'!L199</f>
        <v>2.2485900000000001</v>
      </c>
      <c r="I196" s="102">
        <f>'d-beta'!M199</f>
        <v>2.2612000000000001</v>
      </c>
      <c r="J196" s="102">
        <f>'d-beta'!N199</f>
        <v>2.2534200000000002</v>
      </c>
      <c r="K196" s="102">
        <f>'d-beta'!P199</f>
        <v>2.2408026948879738</v>
      </c>
      <c r="L196" s="102">
        <f>'d-beta'!Q199</f>
        <v>2.2193900187014011</v>
      </c>
      <c r="M196" s="102">
        <f>'d-beta'!R199</f>
        <v>2.1923499999999998</v>
      </c>
      <c r="N196" s="102">
        <f>'d-beta'!S199</f>
        <v>1.7616000000000001</v>
      </c>
      <c r="O196" s="102">
        <f>'d-beta'!T199</f>
        <v>2.2559089894802815</v>
      </c>
      <c r="P196" s="102">
        <f>'d-beta'!U199</f>
        <v>2.2064991227686881</v>
      </c>
      <c r="Q196" s="102">
        <f>'d-beta'!V199</f>
        <v>2.1923935963044907</v>
      </c>
      <c r="R196" s="102">
        <f>'d-beta'!W199</f>
        <v>2.2141288919715998</v>
      </c>
    </row>
    <row r="197" spans="1:18" x14ac:dyDescent="0.2">
      <c r="A197" s="103">
        <f>'d-beta'!A200</f>
        <v>390</v>
      </c>
      <c r="B197" s="102">
        <f>'d-beta'!E200</f>
        <v>2.4825200000000001</v>
      </c>
      <c r="C197" s="102" t="e">
        <f>'d-beta'!F200</f>
        <v>#N/A</v>
      </c>
      <c r="D197" s="102">
        <f>'d-beta'!G200</f>
        <v>2.2091699999999999</v>
      </c>
      <c r="E197" s="102">
        <f>'d-beta'!H200</f>
        <v>1.61002</v>
      </c>
      <c r="F197" s="102">
        <f>'d-beta'!J200</f>
        <v>2.20425</v>
      </c>
      <c r="G197" s="102">
        <f>'d-beta'!K200</f>
        <v>2.1528499999999999</v>
      </c>
      <c r="H197" s="102">
        <f>'d-beta'!L200</f>
        <v>2.24004</v>
      </c>
      <c r="I197" s="102">
        <f>'d-beta'!M200</f>
        <v>2.2522799999999998</v>
      </c>
      <c r="J197" s="102">
        <f>'d-beta'!N200</f>
        <v>2.2445400000000002</v>
      </c>
      <c r="K197" s="102">
        <f>'d-beta'!P200</f>
        <v>2.2322078786930741</v>
      </c>
      <c r="L197" s="102">
        <f>'d-beta'!Q200</f>
        <v>2.2110300652814669</v>
      </c>
      <c r="M197" s="102">
        <f>'d-beta'!R200</f>
        <v>2.1840700000000002</v>
      </c>
      <c r="N197" s="102">
        <f>'d-beta'!S200</f>
        <v>1.7567999999999999</v>
      </c>
      <c r="O197" s="102">
        <f>'d-beta'!T200</f>
        <v>2.247180223660342</v>
      </c>
      <c r="P197" s="102">
        <f>'d-beta'!U200</f>
        <v>2.1982568095206081</v>
      </c>
      <c r="Q197" s="102">
        <f>'d-beta'!V200</f>
        <v>2.1842716157386866</v>
      </c>
      <c r="R197" s="102">
        <f>'d-beta'!W200</f>
        <v>2.2058306014088749</v>
      </c>
    </row>
    <row r="198" spans="1:18" x14ac:dyDescent="0.2">
      <c r="A198" s="103">
        <f>'d-beta'!A201</f>
        <v>392</v>
      </c>
      <c r="B198" s="102">
        <f>'d-beta'!E201</f>
        <v>2.4729100000000002</v>
      </c>
      <c r="C198" s="102" t="e">
        <f>'d-beta'!F201</f>
        <v>#N/A</v>
      </c>
      <c r="D198" s="102">
        <f>'d-beta'!G201</f>
        <v>2.2010200000000002</v>
      </c>
      <c r="E198" s="102">
        <f>'d-beta'!H201</f>
        <v>1.60703</v>
      </c>
      <c r="F198" s="102">
        <f>'d-beta'!J201</f>
        <v>2.1959399999999998</v>
      </c>
      <c r="G198" s="102">
        <f>'d-beta'!K201</f>
        <v>2.1448999999999998</v>
      </c>
      <c r="H198" s="102">
        <f>'d-beta'!L201</f>
        <v>2.2315800000000001</v>
      </c>
      <c r="I198" s="102">
        <f>'d-beta'!M201</f>
        <v>2.2434599999999998</v>
      </c>
      <c r="J198" s="102">
        <f>'d-beta'!N201</f>
        <v>2.23576</v>
      </c>
      <c r="K198" s="102">
        <f>'d-beta'!P201</f>
        <v>2.2237029737078413</v>
      </c>
      <c r="L198" s="102">
        <f>'d-beta'!Q201</f>
        <v>2.2027634493116839</v>
      </c>
      <c r="M198" s="102">
        <f>'d-beta'!R201</f>
        <v>2.1758799999999998</v>
      </c>
      <c r="N198" s="102">
        <f>'d-beta'!S201</f>
        <v>1.7520500000000001</v>
      </c>
      <c r="O198" s="102">
        <f>'d-beta'!T201</f>
        <v>2.2385480348808544</v>
      </c>
      <c r="P198" s="102">
        <f>'d-beta'!U201</f>
        <v>2.1901044377559789</v>
      </c>
      <c r="Q198" s="102">
        <f>'d-beta'!V201</f>
        <v>2.1762361858421193</v>
      </c>
      <c r="R198" s="102">
        <f>'d-beta'!W201</f>
        <v>2.1976189405868229</v>
      </c>
    </row>
    <row r="199" spans="1:18" x14ac:dyDescent="0.2">
      <c r="A199" s="103">
        <f>'d-beta'!A202</f>
        <v>394</v>
      </c>
      <c r="B199" s="102">
        <f>'d-beta'!E202</f>
        <v>2.4634</v>
      </c>
      <c r="C199" s="102" t="e">
        <f>'d-beta'!F202</f>
        <v>#N/A</v>
      </c>
      <c r="D199" s="102">
        <f>'d-beta'!G202</f>
        <v>2.1929500000000002</v>
      </c>
      <c r="E199" s="102">
        <f>'d-beta'!H202</f>
        <v>1.6040700000000001</v>
      </c>
      <c r="F199" s="102">
        <f>'d-beta'!J202</f>
        <v>2.1877300000000002</v>
      </c>
      <c r="G199" s="102">
        <f>'d-beta'!K202</f>
        <v>2.1370399999999998</v>
      </c>
      <c r="H199" s="102">
        <f>'d-beta'!L202</f>
        <v>2.2232099999999999</v>
      </c>
      <c r="I199" s="102">
        <f>'d-beta'!M202</f>
        <v>2.2347299999999999</v>
      </c>
      <c r="J199" s="102">
        <f>'d-beta'!N202</f>
        <v>2.2270699999999999</v>
      </c>
      <c r="K199" s="102">
        <f>'d-beta'!P202</f>
        <v>2.215291461921896</v>
      </c>
      <c r="L199" s="102">
        <f>'d-beta'!Q202</f>
        <v>2.1945834963441362</v>
      </c>
      <c r="M199" s="102">
        <f>'d-beta'!R202</f>
        <v>2.16777</v>
      </c>
      <c r="N199" s="102">
        <f>'d-beta'!S202</f>
        <v>1.74735</v>
      </c>
      <c r="O199" s="102">
        <f>'d-beta'!T202</f>
        <v>2.2300058477169045</v>
      </c>
      <c r="P199" s="102">
        <f>'d-beta'!U202</f>
        <v>2.1820354369791057</v>
      </c>
      <c r="Q199" s="102">
        <f>'d-beta'!V202</f>
        <v>2.16828413179041</v>
      </c>
      <c r="R199" s="102">
        <f>'d-beta'!W202</f>
        <v>2.1894939098209241</v>
      </c>
    </row>
    <row r="200" spans="1:18" x14ac:dyDescent="0.2">
      <c r="A200" s="103">
        <f>'d-beta'!A203</f>
        <v>396</v>
      </c>
      <c r="B200" s="102">
        <f>'d-beta'!E203</f>
        <v>2.4539900000000001</v>
      </c>
      <c r="C200" s="102" t="e">
        <f>'d-beta'!F203</f>
        <v>#N/A</v>
      </c>
      <c r="D200" s="102">
        <f>'d-beta'!G203</f>
        <v>2.1849699999999999</v>
      </c>
      <c r="E200" s="102">
        <f>'d-beta'!H203</f>
        <v>1.6011299999999999</v>
      </c>
      <c r="F200" s="102">
        <f>'d-beta'!J203</f>
        <v>2.1796000000000002</v>
      </c>
      <c r="G200" s="102">
        <f>'d-beta'!K203</f>
        <v>2.1292599999999999</v>
      </c>
      <c r="H200" s="102">
        <f>'d-beta'!L203</f>
        <v>2.2149299999999998</v>
      </c>
      <c r="I200" s="102">
        <f>'d-beta'!M203</f>
        <v>2.2261000000000002</v>
      </c>
      <c r="J200" s="102">
        <f>'d-beta'!N203</f>
        <v>2.2184699999999999</v>
      </c>
      <c r="K200" s="102">
        <f>'d-beta'!P203</f>
        <v>2.2069698721776096</v>
      </c>
      <c r="L200" s="102">
        <f>'d-beta'!Q203</f>
        <v>2.1864835435685746</v>
      </c>
      <c r="M200" s="102">
        <f>'d-beta'!R203</f>
        <v>2.1597499999999998</v>
      </c>
      <c r="N200" s="102">
        <f>'d-beta'!S203</f>
        <v>1.7426900000000001</v>
      </c>
      <c r="O200" s="102">
        <f>'d-beta'!T203</f>
        <v>2.2215570181181867</v>
      </c>
      <c r="P200" s="102">
        <f>'d-beta'!U203</f>
        <v>2.1740530638430684</v>
      </c>
      <c r="Q200" s="102">
        <f>'d-beta'!V203</f>
        <v>2.1604153943978024</v>
      </c>
      <c r="R200" s="102">
        <f>'d-beta'!W203</f>
        <v>2.1814555325629872</v>
      </c>
    </row>
    <row r="201" spans="1:18" x14ac:dyDescent="0.2">
      <c r="A201" s="103">
        <f>'d-beta'!A204</f>
        <v>398</v>
      </c>
      <c r="B201" s="102">
        <f>'d-beta'!E204</f>
        <v>2.4446699999999999</v>
      </c>
      <c r="C201" s="102" t="e">
        <f>'d-beta'!F204</f>
        <v>#N/A</v>
      </c>
      <c r="D201" s="102">
        <f>'d-beta'!G204</f>
        <v>2.1770700000000001</v>
      </c>
      <c r="E201" s="102">
        <f>'d-beta'!H204</f>
        <v>1.5982099999999999</v>
      </c>
      <c r="F201" s="102">
        <f>'d-beta'!J204</f>
        <v>2.1715499999999999</v>
      </c>
      <c r="G201" s="102">
        <f>'d-beta'!K204</f>
        <v>2.1215600000000001</v>
      </c>
      <c r="H201" s="102">
        <f>'d-beta'!L204</f>
        <v>2.2067299999999999</v>
      </c>
      <c r="I201" s="102">
        <f>'d-beta'!M204</f>
        <v>2.2175699999999998</v>
      </c>
      <c r="J201" s="102">
        <f>'d-beta'!N204</f>
        <v>2.2099700000000002</v>
      </c>
      <c r="K201" s="102">
        <f>'d-beta'!P204</f>
        <v>2.1987315842635198</v>
      </c>
      <c r="L201" s="102">
        <f>'d-beta'!Q204</f>
        <v>2.1784735910113326</v>
      </c>
      <c r="M201" s="102">
        <f>'d-beta'!R204</f>
        <v>2.1518199999999998</v>
      </c>
      <c r="N201" s="102">
        <f>'d-beta'!S204</f>
        <v>1.73807</v>
      </c>
      <c r="O201" s="102">
        <f>'d-beta'!T204</f>
        <v>2.2132014782117206</v>
      </c>
      <c r="P201" s="102">
        <f>'d-beta'!U204</f>
        <v>2.1661506897722509</v>
      </c>
      <c r="Q201" s="102">
        <f>'d-beta'!V204</f>
        <v>2.1526332798431862</v>
      </c>
      <c r="R201" s="102">
        <f>'d-beta'!W204</f>
        <v>2.173503785763347</v>
      </c>
    </row>
    <row r="202" spans="1:18" x14ac:dyDescent="0.2">
      <c r="A202" s="103">
        <f>'d-beta'!A205</f>
        <v>400</v>
      </c>
      <c r="B202" s="102">
        <f>'d-beta'!E205</f>
        <v>2.4354399999999998</v>
      </c>
      <c r="C202" s="102" t="e">
        <f>'d-beta'!F205</f>
        <v>#N/A</v>
      </c>
      <c r="D202" s="102">
        <f>'d-beta'!G205</f>
        <v>2.1692499999999999</v>
      </c>
      <c r="E202" s="102">
        <f>'d-beta'!H205</f>
        <v>1.59531</v>
      </c>
      <c r="F202" s="102">
        <f>'d-beta'!J205</f>
        <v>2.1636000000000002</v>
      </c>
      <c r="G202" s="102">
        <f>'d-beta'!K205</f>
        <v>2.1139399999999999</v>
      </c>
      <c r="H202" s="102">
        <f>'d-beta'!L205</f>
        <v>2.1986300000000001</v>
      </c>
      <c r="I202" s="102">
        <f>'d-beta'!M205</f>
        <v>2.20912</v>
      </c>
      <c r="J202" s="102">
        <f>'d-beta'!N205</f>
        <v>2.2015600000000002</v>
      </c>
      <c r="K202" s="102">
        <f>'d-beta'!P205</f>
        <v>2.1905866093914113</v>
      </c>
      <c r="L202" s="102">
        <f>'d-beta'!Q205</f>
        <v>2.1705469758479548</v>
      </c>
      <c r="M202" s="102">
        <f>'d-beta'!R205</f>
        <v>2.1439699999999999</v>
      </c>
      <c r="N202" s="102">
        <f>'d-beta'!S205</f>
        <v>1.7335</v>
      </c>
      <c r="O202" s="102">
        <f>'d-beta'!T205</f>
        <v>2.2049258719522249</v>
      </c>
      <c r="P202" s="102">
        <f>'d-beta'!U205</f>
        <v>2.1583349438646677</v>
      </c>
      <c r="Q202" s="102">
        <f>'d-beta'!V205</f>
        <v>2.14492777627675</v>
      </c>
      <c r="R202" s="102">
        <f>'d-beta'!W205</f>
        <v>2.1656320374255968</v>
      </c>
    </row>
    <row r="203" spans="1:18" x14ac:dyDescent="0.2">
      <c r="A203" s="103">
        <f>'d-beta'!A206</f>
        <v>402</v>
      </c>
      <c r="B203" s="102">
        <f>'d-beta'!E206</f>
        <v>2.42631</v>
      </c>
      <c r="C203" s="102" t="e">
        <f>'d-beta'!F206</f>
        <v>#N/A</v>
      </c>
      <c r="D203" s="102">
        <f>'d-beta'!G206</f>
        <v>2.1615099999999998</v>
      </c>
      <c r="E203" s="102">
        <f>'d-beta'!H206</f>
        <v>1.5924400000000001</v>
      </c>
      <c r="F203" s="102">
        <f>'d-beta'!J206</f>
        <v>2.1557200000000001</v>
      </c>
      <c r="G203" s="102">
        <f>'d-beta'!K206</f>
        <v>2.1063999999999998</v>
      </c>
      <c r="H203" s="102">
        <f>'d-beta'!L206</f>
        <v>2.1905999999999999</v>
      </c>
      <c r="I203" s="102">
        <f>'d-beta'!M206</f>
        <v>2.2007699999999999</v>
      </c>
      <c r="J203" s="102">
        <f>'d-beta'!N206</f>
        <v>2.1932499999999999</v>
      </c>
      <c r="K203" s="102">
        <f>'d-beta'!P206</f>
        <v>2.1825283263585988</v>
      </c>
      <c r="L203" s="102">
        <f>'d-beta'!Q206</f>
        <v>2.1627070236864556</v>
      </c>
      <c r="M203" s="102">
        <f>'d-beta'!R206</f>
        <v>2.1362100000000002</v>
      </c>
      <c r="N203" s="102">
        <f>'d-beta'!S206</f>
        <v>1.7289699999999999</v>
      </c>
      <c r="O203" s="102">
        <f>'d-beta'!T206</f>
        <v>2.1967436903731405</v>
      </c>
      <c r="P203" s="102">
        <f>'d-beta'!U206</f>
        <v>2.1505991971676957</v>
      </c>
      <c r="Q203" s="102">
        <f>'d-beta'!V206</f>
        <v>2.1373056596489968</v>
      </c>
      <c r="R203" s="102">
        <f>'d-beta'!W206</f>
        <v>2.1578435746030631</v>
      </c>
    </row>
    <row r="204" spans="1:18" x14ac:dyDescent="0.2">
      <c r="A204" s="103">
        <f>'d-beta'!A207</f>
        <v>404</v>
      </c>
      <c r="B204" s="102">
        <f>'d-beta'!E207</f>
        <v>2.4172699999999998</v>
      </c>
      <c r="C204" s="102" t="e">
        <f>'d-beta'!F207</f>
        <v>#N/A</v>
      </c>
      <c r="D204" s="102">
        <f>'d-beta'!G207</f>
        <v>2.1538499999999998</v>
      </c>
      <c r="E204" s="102">
        <f>'d-beta'!H207</f>
        <v>1.58958</v>
      </c>
      <c r="F204" s="102">
        <f>'d-beta'!J207</f>
        <v>2.1479300000000001</v>
      </c>
      <c r="G204" s="102">
        <f>'d-beta'!K207</f>
        <v>2.0989499999999999</v>
      </c>
      <c r="H204" s="102">
        <f>'d-beta'!L207</f>
        <v>2.1826599999999998</v>
      </c>
      <c r="I204" s="102">
        <f>'d-beta'!M207</f>
        <v>2.19251</v>
      </c>
      <c r="J204" s="102">
        <f>'d-beta'!N207</f>
        <v>2.1850200000000002</v>
      </c>
      <c r="K204" s="102">
        <f>'d-beta'!P207</f>
        <v>2.1745466551970645</v>
      </c>
      <c r="L204" s="102">
        <f>'d-beta'!Q207</f>
        <v>2.1549437310370116</v>
      </c>
      <c r="M204" s="102">
        <f>'d-beta'!R207</f>
        <v>2.12852</v>
      </c>
      <c r="N204" s="102">
        <f>'d-beta'!S207</f>
        <v>1.72448</v>
      </c>
      <c r="O204" s="102">
        <f>'d-beta'!T207</f>
        <v>2.1886480872455656</v>
      </c>
      <c r="P204" s="102">
        <f>'d-beta'!U207</f>
        <v>2.1429467644178666</v>
      </c>
      <c r="Q204" s="102">
        <f>'d-beta'!V207</f>
        <v>2.1297601542703051</v>
      </c>
      <c r="R204" s="102">
        <f>'d-beta'!W207</f>
        <v>2.1501350299049284</v>
      </c>
    </row>
    <row r="205" spans="1:18" x14ac:dyDescent="0.2">
      <c r="A205" s="103">
        <f>'d-beta'!A208</f>
        <v>406</v>
      </c>
      <c r="B205" s="102">
        <f>'d-beta'!E208</f>
        <v>2.4083199999999998</v>
      </c>
      <c r="C205" s="102" t="e">
        <f>'d-beta'!F208</f>
        <v>#N/A</v>
      </c>
      <c r="D205" s="102">
        <f>'d-beta'!G208</f>
        <v>2.1462699999999999</v>
      </c>
      <c r="E205" s="102">
        <f>'d-beta'!H208</f>
        <v>1.5867500000000001</v>
      </c>
      <c r="F205" s="102">
        <f>'d-beta'!J208</f>
        <v>2.1402299999999999</v>
      </c>
      <c r="G205" s="102">
        <f>'d-beta'!K208</f>
        <v>2.0915699999999999</v>
      </c>
      <c r="H205" s="102">
        <f>'d-beta'!L208</f>
        <v>2.1748099999999999</v>
      </c>
      <c r="I205" s="102">
        <f>'d-beta'!M208</f>
        <v>2.1843300000000001</v>
      </c>
      <c r="J205" s="102">
        <f>'d-beta'!N208</f>
        <v>2.1768800000000001</v>
      </c>
      <c r="K205" s="102">
        <f>'d-beta'!P208</f>
        <v>2.166658297234024</v>
      </c>
      <c r="L205" s="102">
        <f>'d-beta'!Q208</f>
        <v>2.1472637792497244</v>
      </c>
      <c r="M205" s="102">
        <f>'d-beta'!R208</f>
        <v>2.1209199999999999</v>
      </c>
      <c r="N205" s="102">
        <f>'d-beta'!S208</f>
        <v>1.72004</v>
      </c>
      <c r="O205" s="102">
        <f>'d-beta'!T208</f>
        <v>2.1806324852218975</v>
      </c>
      <c r="P205" s="102">
        <f>'d-beta'!U208</f>
        <v>2.1353676453567707</v>
      </c>
      <c r="Q205" s="102">
        <f>'d-beta'!V208</f>
        <v>2.1222912842619355</v>
      </c>
      <c r="R205" s="102">
        <f>'d-beta'!W208</f>
        <v>2.14250321929357</v>
      </c>
    </row>
    <row r="206" spans="1:18" x14ac:dyDescent="0.2">
      <c r="A206" s="103">
        <f>'d-beta'!A209</f>
        <v>408</v>
      </c>
      <c r="B206" s="102">
        <f>'d-beta'!E209</f>
        <v>2.3994599999999999</v>
      </c>
      <c r="C206" s="102" t="e">
        <f>'d-beta'!F209</f>
        <v>#N/A</v>
      </c>
      <c r="D206" s="102">
        <f>'d-beta'!G209</f>
        <v>2.1387700000000001</v>
      </c>
      <c r="E206" s="102">
        <f>'d-beta'!H209</f>
        <v>1.58395</v>
      </c>
      <c r="F206" s="102">
        <f>'d-beta'!J209</f>
        <v>2.1326000000000001</v>
      </c>
      <c r="G206" s="102">
        <f>'d-beta'!K209</f>
        <v>2.08426</v>
      </c>
      <c r="H206" s="102">
        <f>'d-beta'!L209</f>
        <v>2.16703</v>
      </c>
      <c r="I206" s="102">
        <f>'d-beta'!M209</f>
        <v>2.17624</v>
      </c>
      <c r="J206" s="102">
        <f>'d-beta'!N209</f>
        <v>2.1688200000000002</v>
      </c>
      <c r="K206" s="102">
        <f>'d-beta'!P209</f>
        <v>2.158846541505496</v>
      </c>
      <c r="L206" s="102">
        <f>'d-beta'!Q209</f>
        <v>2.1396571498070833</v>
      </c>
      <c r="M206" s="102">
        <f>'d-beta'!R209</f>
        <v>2.1133899999999999</v>
      </c>
      <c r="N206" s="102">
        <f>'d-beta'!S209</f>
        <v>1.7156400000000001</v>
      </c>
      <c r="O206" s="102">
        <f>'d-beta'!T209</f>
        <v>2.1727068846392728</v>
      </c>
      <c r="P206" s="102">
        <f>'d-beta'!U209</f>
        <v>2.1278718404630008</v>
      </c>
      <c r="Q206" s="102">
        <f>'d-beta'!V209</f>
        <v>2.1149024017634912</v>
      </c>
      <c r="R206" s="102">
        <f>'d-beta'!W209</f>
        <v>2.1349546724014132</v>
      </c>
    </row>
    <row r="207" spans="1:18" x14ac:dyDescent="0.2">
      <c r="A207" s="103">
        <f>'d-beta'!A210</f>
        <v>410</v>
      </c>
      <c r="B207" s="102">
        <f>'d-beta'!E210</f>
        <v>2.3906800000000001</v>
      </c>
      <c r="C207" s="102" t="e">
        <f>'d-beta'!F210</f>
        <v>#N/A</v>
      </c>
      <c r="D207" s="102">
        <f>'d-beta'!G210</f>
        <v>2.1313399999999998</v>
      </c>
      <c r="E207" s="102">
        <f>'d-beta'!H210</f>
        <v>1.5811599999999999</v>
      </c>
      <c r="F207" s="102">
        <f>'d-beta'!J210</f>
        <v>2.1250499999999999</v>
      </c>
      <c r="G207" s="102">
        <f>'d-beta'!K210</f>
        <v>2.0770300000000002</v>
      </c>
      <c r="H207" s="102">
        <f>'d-beta'!L210</f>
        <v>2.1593399999999998</v>
      </c>
      <c r="I207" s="102">
        <f>'d-beta'!M210</f>
        <v>2.1682399999999999</v>
      </c>
      <c r="J207" s="102">
        <f>'d-beta'!N210</f>
        <v>2.1608499999999999</v>
      </c>
      <c r="K207" s="102">
        <f>'d-beta'!P210</f>
        <v>2.1511147980021597</v>
      </c>
      <c r="L207" s="102">
        <f>'d-beta'!Q210</f>
        <v>2.1321371983835693</v>
      </c>
      <c r="M207" s="102">
        <f>'d-beta'!R210</f>
        <v>2.10595</v>
      </c>
      <c r="N207" s="102">
        <f>'d-beta'!S210</f>
        <v>1.7112799999999999</v>
      </c>
      <c r="O207" s="102">
        <f>'d-beta'!T210</f>
        <v>2.1648578633292379</v>
      </c>
      <c r="P207" s="102">
        <f>'d-beta'!U210</f>
        <v>2.1204493497129095</v>
      </c>
      <c r="Q207" s="102">
        <f>'d-beta'!V210</f>
        <v>2.1075868365378012</v>
      </c>
      <c r="R207" s="102">
        <f>'d-beta'!W210</f>
        <v>2.1274794119340479</v>
      </c>
    </row>
    <row r="208" spans="1:18" x14ac:dyDescent="0.2">
      <c r="A208" s="103">
        <f>'d-beta'!A211</f>
        <v>412</v>
      </c>
      <c r="B208" s="102">
        <f>'d-beta'!E211</f>
        <v>2.3820000000000001</v>
      </c>
      <c r="C208" s="102" t="e">
        <f>'d-beta'!F211</f>
        <v>#N/A</v>
      </c>
      <c r="D208" s="102">
        <f>'d-beta'!G211</f>
        <v>2.12399</v>
      </c>
      <c r="E208" s="102">
        <f>'d-beta'!H211</f>
        <v>1.57839</v>
      </c>
      <c r="F208" s="102">
        <f>'d-beta'!J211</f>
        <v>2.1175799999999998</v>
      </c>
      <c r="G208" s="102">
        <f>'d-beta'!K211</f>
        <v>2.0698799999999999</v>
      </c>
      <c r="H208" s="102">
        <f>'d-beta'!L211</f>
        <v>2.1517200000000001</v>
      </c>
      <c r="I208" s="102">
        <f>'d-beta'!M211</f>
        <v>2.16032</v>
      </c>
      <c r="J208" s="102">
        <f>'d-beta'!N211</f>
        <v>2.1529699999999998</v>
      </c>
      <c r="K208" s="102">
        <f>'d-beta'!P211</f>
        <v>2.1434663570864201</v>
      </c>
      <c r="L208" s="102">
        <f>'d-beta'!Q211</f>
        <v>2.1246905842844521</v>
      </c>
      <c r="M208" s="102">
        <f>'d-beta'!R211</f>
        <v>2.0985800000000001</v>
      </c>
      <c r="N208" s="102">
        <f>'d-beta'!S211</f>
        <v>1.70696</v>
      </c>
      <c r="O208" s="102">
        <f>'d-beta'!T211</f>
        <v>2.1570955543107737</v>
      </c>
      <c r="P208" s="102">
        <f>'d-beta'!U211</f>
        <v>2.1131035432868401</v>
      </c>
      <c r="Q208" s="102">
        <f>'d-beta'!V211</f>
        <v>2.1003412700857798</v>
      </c>
      <c r="R208" s="102">
        <f>'d-beta'!W211</f>
        <v>2.1200875177730469</v>
      </c>
    </row>
    <row r="209" spans="1:18" x14ac:dyDescent="0.2">
      <c r="A209" s="103">
        <f>'d-beta'!A212</f>
        <v>414</v>
      </c>
      <c r="B209" s="102">
        <f>'d-beta'!E212</f>
        <v>2.3733900000000001</v>
      </c>
      <c r="C209" s="102" t="e">
        <f>'d-beta'!F212</f>
        <v>#N/A</v>
      </c>
      <c r="D209" s="102">
        <f>'d-beta'!G212</f>
        <v>2.1167099999999999</v>
      </c>
      <c r="E209" s="102">
        <f>'d-beta'!H212</f>
        <v>1.57565</v>
      </c>
      <c r="F209" s="102">
        <f>'d-beta'!J212</f>
        <v>2.1101899999999998</v>
      </c>
      <c r="G209" s="102">
        <f>'d-beta'!K212</f>
        <v>2.0628000000000002</v>
      </c>
      <c r="H209" s="102">
        <f>'d-beta'!L212</f>
        <v>2.14419</v>
      </c>
      <c r="I209" s="102">
        <f>'d-beta'!M212</f>
        <v>2.1524800000000002</v>
      </c>
      <c r="J209" s="102">
        <f>'d-beta'!N212</f>
        <v>2.1451600000000002</v>
      </c>
      <c r="K209" s="102">
        <f>'d-beta'!P212</f>
        <v>2.1358945294282248</v>
      </c>
      <c r="L209" s="102">
        <f>'d-beta'!Q212</f>
        <v>2.1173172776523308</v>
      </c>
      <c r="M209" s="102">
        <f>'d-beta'!R212</f>
        <v>2.0912799999999998</v>
      </c>
      <c r="N209" s="102">
        <f>'d-beta'!S212</f>
        <v>1.70268</v>
      </c>
      <c r="O209" s="102">
        <f>'d-beta'!T212</f>
        <v>2.1494132462939031</v>
      </c>
      <c r="P209" s="102">
        <f>'d-beta'!U212</f>
        <v>2.1058310508719176</v>
      </c>
      <c r="Q209" s="102">
        <f>'d-beta'!V212</f>
        <v>2.0931756353002049</v>
      </c>
      <c r="R209" s="102">
        <f>'d-beta'!W212</f>
        <v>2.1127655432034795</v>
      </c>
    </row>
    <row r="210" spans="1:18" x14ac:dyDescent="0.2">
      <c r="A210" s="103">
        <f>'d-beta'!A213</f>
        <v>416</v>
      </c>
      <c r="B210" s="102">
        <f>'d-beta'!E213</f>
        <v>2.3648699999999998</v>
      </c>
      <c r="C210" s="102" t="e">
        <f>'d-beta'!F213</f>
        <v>#N/A</v>
      </c>
      <c r="D210" s="102">
        <f>'d-beta'!G213</f>
        <v>2.1095100000000002</v>
      </c>
      <c r="E210" s="102">
        <f>'d-beta'!H213</f>
        <v>1.5729299999999999</v>
      </c>
      <c r="F210" s="102">
        <f>'d-beta'!J213</f>
        <v>2.1028699999999998</v>
      </c>
      <c r="G210" s="102">
        <f>'d-beta'!K213</f>
        <v>2.05579</v>
      </c>
      <c r="H210" s="102">
        <f>'d-beta'!L213</f>
        <v>2.13673</v>
      </c>
      <c r="I210" s="102">
        <f>'d-beta'!M213</f>
        <v>2.14473</v>
      </c>
      <c r="J210" s="102">
        <f>'d-beta'!N213</f>
        <v>2.1374399999999998</v>
      </c>
      <c r="K210" s="102">
        <f>'d-beta'!P213</f>
        <v>2.1283994027762434</v>
      </c>
      <c r="L210" s="102">
        <f>'d-beta'!Q213</f>
        <v>2.1100206638870964</v>
      </c>
      <c r="M210" s="102">
        <f>'d-beta'!R213</f>
        <v>2.0840700000000001</v>
      </c>
      <c r="N210" s="102">
        <f>'d-beta'!S213</f>
        <v>1.6984399999999999</v>
      </c>
      <c r="O210" s="102">
        <f>'d-beta'!T213</f>
        <v>2.1418042286208632</v>
      </c>
      <c r="P210" s="102">
        <f>'d-beta'!U213</f>
        <v>2.0986351880281502</v>
      </c>
      <c r="Q210" s="102">
        <f>'d-beta'!V213</f>
        <v>2.086080066754016</v>
      </c>
      <c r="R210" s="102">
        <f>'d-beta'!W213</f>
        <v>2.1055169121352413</v>
      </c>
    </row>
    <row r="211" spans="1:18" x14ac:dyDescent="0.2">
      <c r="A211" s="103">
        <f>'d-beta'!A214</f>
        <v>418</v>
      </c>
      <c r="B211" s="102">
        <f>'d-beta'!E214</f>
        <v>2.3564400000000001</v>
      </c>
      <c r="C211" s="102" t="e">
        <f>'d-beta'!F214</f>
        <v>#N/A</v>
      </c>
      <c r="D211" s="102">
        <f>'d-beta'!G214</f>
        <v>2.1023800000000001</v>
      </c>
      <c r="E211" s="102">
        <f>'d-beta'!H214</f>
        <v>1.5702199999999999</v>
      </c>
      <c r="F211" s="102">
        <f>'d-beta'!J214</f>
        <v>2.0956299999999999</v>
      </c>
      <c r="G211" s="102">
        <f>'d-beta'!K214</f>
        <v>2.0488599999999999</v>
      </c>
      <c r="H211" s="102">
        <f>'d-beta'!L214</f>
        <v>2.12934</v>
      </c>
      <c r="I211" s="102">
        <f>'d-beta'!M214</f>
        <v>2.1370499999999999</v>
      </c>
      <c r="J211" s="102">
        <f>'d-beta'!N214</f>
        <v>2.1297999999999999</v>
      </c>
      <c r="K211" s="102">
        <f>'d-beta'!P214</f>
        <v>2.120984267568669</v>
      </c>
      <c r="L211" s="102">
        <f>'d-beta'!Q214</f>
        <v>2.1028007130917317</v>
      </c>
      <c r="M211" s="102">
        <f>'d-beta'!R214</f>
        <v>2.0769199999999999</v>
      </c>
      <c r="N211" s="102">
        <f>'d-beta'!S214</f>
        <v>1.69424</v>
      </c>
      <c r="O211" s="102">
        <f>'d-beta'!T214</f>
        <v>2.1342752120662114</v>
      </c>
      <c r="P211" s="102">
        <f>'d-beta'!U214</f>
        <v>2.0915093243657465</v>
      </c>
      <c r="Q211" s="102">
        <f>'d-beta'!V214</f>
        <v>2.0790544299039011</v>
      </c>
      <c r="R211" s="102">
        <f>'d-beta'!W214</f>
        <v>2.0983415904926632</v>
      </c>
    </row>
    <row r="212" spans="1:18" x14ac:dyDescent="0.2">
      <c r="A212" s="103">
        <f>'d-beta'!A215</f>
        <v>420</v>
      </c>
      <c r="B212" s="102">
        <f>'d-beta'!E215</f>
        <v>2.3480799999999999</v>
      </c>
      <c r="C212" s="102" t="e">
        <f>'d-beta'!F215</f>
        <v>#N/A</v>
      </c>
      <c r="D212" s="102">
        <f>'d-beta'!G215</f>
        <v>2.09531</v>
      </c>
      <c r="E212" s="102">
        <f>'d-beta'!H215</f>
        <v>1.5675399999999999</v>
      </c>
      <c r="F212" s="102">
        <f>'d-beta'!J215</f>
        <v>2.08846</v>
      </c>
      <c r="G212" s="102">
        <f>'d-beta'!K215</f>
        <v>2.0419900000000002</v>
      </c>
      <c r="H212" s="102">
        <f>'d-beta'!L215</f>
        <v>2.1220300000000001</v>
      </c>
      <c r="I212" s="102">
        <f>'d-beta'!M215</f>
        <v>2.1294599999999999</v>
      </c>
      <c r="J212" s="102">
        <f>'d-beta'!N215</f>
        <v>2.1222400000000001</v>
      </c>
      <c r="K212" s="102">
        <f>'d-beta'!P215</f>
        <v>2.1136423682379335</v>
      </c>
      <c r="L212" s="102">
        <f>'d-beta'!Q215</f>
        <v>2.0956507442121337</v>
      </c>
      <c r="M212" s="102">
        <f>'d-beta'!R215</f>
        <v>2.0698500000000002</v>
      </c>
      <c r="N212" s="102">
        <f>'d-beta'!S215</f>
        <v>1.69007</v>
      </c>
      <c r="O212" s="102">
        <f>'d-beta'!T215</f>
        <v>2.1268261965313844</v>
      </c>
      <c r="P212" s="102">
        <f>'d-beta'!U215</f>
        <v>2.0844567752349454</v>
      </c>
      <c r="Q212" s="102">
        <f>'d-beta'!V215</f>
        <v>2.0721021108545097</v>
      </c>
      <c r="R212" s="102">
        <f>'d-beta'!W215</f>
        <v>2.0912429012510452</v>
      </c>
    </row>
    <row r="213" spans="1:18" x14ac:dyDescent="0.2">
      <c r="A213" s="103">
        <f>'d-beta'!A216</f>
        <v>422</v>
      </c>
      <c r="B213" s="102">
        <f>'d-beta'!E216</f>
        <v>2.3398099999999999</v>
      </c>
      <c r="C213" s="102" t="e">
        <f>'d-beta'!F216</f>
        <v>#N/A</v>
      </c>
      <c r="D213" s="102">
        <f>'d-beta'!G216</f>
        <v>2.08832</v>
      </c>
      <c r="E213" s="102">
        <f>'d-beta'!H216</f>
        <v>1.56488</v>
      </c>
      <c r="F213" s="102">
        <f>'d-beta'!J216</f>
        <v>2.0813700000000002</v>
      </c>
      <c r="G213" s="102">
        <f>'d-beta'!K216</f>
        <v>2.0352000000000001</v>
      </c>
      <c r="H213" s="102">
        <f>'d-beta'!L216</f>
        <v>2.1147999999999998</v>
      </c>
      <c r="I213" s="102">
        <f>'d-beta'!M216</f>
        <v>2.12195</v>
      </c>
      <c r="J213" s="102">
        <f>'d-beta'!N216</f>
        <v>2.11476</v>
      </c>
      <c r="K213" s="102">
        <f>'d-beta'!P216</f>
        <v>2.1063738479538934</v>
      </c>
      <c r="L213" s="102">
        <f>'d-beta'!Q216</f>
        <v>2.0885707937089859</v>
      </c>
      <c r="M213" s="102">
        <f>'d-beta'!R216</f>
        <v>2.0628500000000001</v>
      </c>
      <c r="N213" s="102">
        <f>'d-beta'!S216</f>
        <v>1.6859500000000001</v>
      </c>
      <c r="O213" s="102">
        <f>'d-beta'!T216</f>
        <v>2.1194504718322356</v>
      </c>
      <c r="P213" s="102">
        <f>'d-beta'!U216</f>
        <v>2.0774742254009659</v>
      </c>
      <c r="Q213" s="102">
        <f>'d-beta'!V216</f>
        <v>2.0652164057935987</v>
      </c>
      <c r="R213" s="102">
        <f>'d-beta'!W216</f>
        <v>2.0842108442577287</v>
      </c>
    </row>
    <row r="214" spans="1:18" x14ac:dyDescent="0.2">
      <c r="A214" s="103">
        <f>'d-beta'!A217</f>
        <v>424</v>
      </c>
      <c r="B214" s="102">
        <f>'d-beta'!E217</f>
        <v>2.33162</v>
      </c>
      <c r="C214" s="102" t="e">
        <f>'d-beta'!F217</f>
        <v>#N/A</v>
      </c>
      <c r="D214" s="102">
        <f>'d-beta'!G217</f>
        <v>2.0813999999999999</v>
      </c>
      <c r="E214" s="102">
        <f>'d-beta'!H217</f>
        <v>1.5622400000000001</v>
      </c>
      <c r="F214" s="102">
        <f>'d-beta'!J217</f>
        <v>2.0743399999999999</v>
      </c>
      <c r="G214" s="102">
        <f>'d-beta'!K217</f>
        <v>2.02847</v>
      </c>
      <c r="H214" s="102">
        <f>'d-beta'!L217</f>
        <v>2.1076299999999999</v>
      </c>
      <c r="I214" s="102">
        <f>'d-beta'!M217</f>
        <v>2.1145100000000001</v>
      </c>
      <c r="J214" s="102">
        <f>'d-beta'!N217</f>
        <v>2.1073599999999999</v>
      </c>
      <c r="K214" s="102">
        <f>'d-beta'!P217</f>
        <v>2.0991819519713038</v>
      </c>
      <c r="L214" s="102">
        <f>'d-beta'!Q217</f>
        <v>2.0815675028528764</v>
      </c>
      <c r="M214" s="102">
        <f>'d-beta'!R217</f>
        <v>2.05592</v>
      </c>
      <c r="N214" s="102">
        <f>'d-beta'!S217</f>
        <v>1.6818599999999999</v>
      </c>
      <c r="O214" s="102">
        <f>'d-beta'!T217</f>
        <v>2.1121480383323505</v>
      </c>
      <c r="P214" s="102">
        <f>'d-beta'!U217</f>
        <v>2.0705616213226277</v>
      </c>
      <c r="Q214" s="102">
        <f>'d-beta'!V217</f>
        <v>2.0583973922890078</v>
      </c>
      <c r="R214" s="102">
        <f>'d-beta'!W217</f>
        <v>2.077252152381019</v>
      </c>
    </row>
    <row r="215" spans="1:18" x14ac:dyDescent="0.2">
      <c r="A215" s="103">
        <f>'d-beta'!A218</f>
        <v>426</v>
      </c>
      <c r="B215" s="102">
        <f>'d-beta'!E218</f>
        <v>2.3235000000000001</v>
      </c>
      <c r="C215" s="102" t="e">
        <f>'d-beta'!F218</f>
        <v>#N/A</v>
      </c>
      <c r="D215" s="102">
        <f>'d-beta'!G218</f>
        <v>2.0745399999999998</v>
      </c>
      <c r="E215" s="102">
        <f>'d-beta'!H218</f>
        <v>1.5596099999999999</v>
      </c>
      <c r="F215" s="102">
        <f>'d-beta'!J218</f>
        <v>2.0673900000000001</v>
      </c>
      <c r="G215" s="102">
        <f>'d-beta'!K218</f>
        <v>2.0218099999999999</v>
      </c>
      <c r="H215" s="102">
        <f>'d-beta'!L218</f>
        <v>2.1005400000000001</v>
      </c>
      <c r="I215" s="102">
        <f>'d-beta'!M218</f>
        <v>2.1071499999999999</v>
      </c>
      <c r="J215" s="102">
        <f>'d-beta'!N218</f>
        <v>2.1000299999999998</v>
      </c>
      <c r="K215" s="102">
        <f>'d-beta'!P218</f>
        <v>2.0920600470153317</v>
      </c>
      <c r="L215" s="102">
        <f>'d-beta'!Q218</f>
        <v>2.0746308749893525</v>
      </c>
      <c r="M215" s="102">
        <f>'d-beta'!R218</f>
        <v>2.0490599999999999</v>
      </c>
      <c r="N215" s="102">
        <f>'d-beta'!S218</f>
        <v>1.67781</v>
      </c>
      <c r="O215" s="102">
        <f>'d-beta'!T218</f>
        <v>2.1049223155585364</v>
      </c>
      <c r="P215" s="102">
        <f>'d-beta'!U218</f>
        <v>2.0637123852651293</v>
      </c>
      <c r="Q215" s="102">
        <f>'d-beta'!V218</f>
        <v>2.0516516968394587</v>
      </c>
      <c r="R215" s="102">
        <f>'d-beta'!W218</f>
        <v>2.0703633826184755</v>
      </c>
    </row>
    <row r="216" spans="1:18" x14ac:dyDescent="0.2">
      <c r="A216" s="103">
        <f>'d-beta'!A219</f>
        <v>428</v>
      </c>
      <c r="B216" s="102">
        <f>'d-beta'!E219</f>
        <v>2.3154599999999999</v>
      </c>
      <c r="C216" s="102" t="e">
        <f>'d-beta'!F219</f>
        <v>#N/A</v>
      </c>
      <c r="D216" s="102">
        <f>'d-beta'!G219</f>
        <v>2.0677500000000002</v>
      </c>
      <c r="E216" s="102">
        <f>'d-beta'!H219</f>
        <v>1.55701</v>
      </c>
      <c r="F216" s="102">
        <f>'d-beta'!J219</f>
        <v>2.0605099999999998</v>
      </c>
      <c r="G216" s="102">
        <f>'d-beta'!K219</f>
        <v>2.0152199999999998</v>
      </c>
      <c r="H216" s="102">
        <f>'d-beta'!L219</f>
        <v>2.0935199999999998</v>
      </c>
      <c r="I216" s="102">
        <f>'d-beta'!M219</f>
        <v>2.0998600000000001</v>
      </c>
      <c r="J216" s="102">
        <f>'d-beta'!N219</f>
        <v>2.0927699999999998</v>
      </c>
      <c r="K216" s="102">
        <f>'d-beta'!P219</f>
        <v>2.0850114550023924</v>
      </c>
      <c r="L216" s="102">
        <f>'d-beta'!Q219</f>
        <v>2.0677609068101739</v>
      </c>
      <c r="M216" s="102">
        <f>'d-beta'!R219</f>
        <v>2.0422699999999998</v>
      </c>
      <c r="N216" s="102">
        <f>'d-beta'!S219</f>
        <v>1.6738</v>
      </c>
      <c r="O216" s="102">
        <f>'d-beta'!T219</f>
        <v>2.0977698841081374</v>
      </c>
      <c r="P216" s="102">
        <f>'d-beta'!U219</f>
        <v>2.0569397799809392</v>
      </c>
      <c r="Q216" s="102">
        <f>'d-beta'!V219</f>
        <v>2.0449693081253053</v>
      </c>
      <c r="R216" s="102">
        <f>'d-beta'!W219</f>
        <v>2.0635346113779964</v>
      </c>
    </row>
    <row r="217" spans="1:18" x14ac:dyDescent="0.2">
      <c r="A217" s="103">
        <f>'d-beta'!A220</f>
        <v>430</v>
      </c>
      <c r="B217" s="102">
        <f>'d-beta'!E220</f>
        <v>2.3075000000000001</v>
      </c>
      <c r="C217" s="102" t="e">
        <f>'d-beta'!F220</f>
        <v>#N/A</v>
      </c>
      <c r="D217" s="102">
        <f>'d-beta'!G220</f>
        <v>2.0610300000000001</v>
      </c>
      <c r="E217" s="102">
        <f>'d-beta'!H220</f>
        <v>1.55443</v>
      </c>
      <c r="F217" s="102">
        <f>'d-beta'!J220</f>
        <v>2.05369</v>
      </c>
      <c r="G217" s="102">
        <f>'d-beta'!K220</f>
        <v>2.0086900000000001</v>
      </c>
      <c r="H217" s="102">
        <f>'d-beta'!L220</f>
        <v>2.08657</v>
      </c>
      <c r="I217" s="102">
        <f>'d-beta'!M220</f>
        <v>2.0926499999999999</v>
      </c>
      <c r="J217" s="102">
        <f>'d-beta'!N220</f>
        <v>2.0855899999999998</v>
      </c>
      <c r="K217" s="102">
        <f>'d-beta'!P220</f>
        <v>2.0780294771527892</v>
      </c>
      <c r="L217" s="102">
        <f>'d-beta'!Q220</f>
        <v>2.0609609568566576</v>
      </c>
      <c r="M217" s="102">
        <f>'d-beta'!R220</f>
        <v>2.0355500000000002</v>
      </c>
      <c r="N217" s="102">
        <f>'d-beta'!S220</f>
        <v>1.6698200000000001</v>
      </c>
      <c r="O217" s="102">
        <f>'d-beta'!T220</f>
        <v>2.0906874534215372</v>
      </c>
      <c r="P217" s="102">
        <f>'d-beta'!U220</f>
        <v>2.0502271737791236</v>
      </c>
      <c r="Q217" s="102">
        <f>'d-beta'!V220</f>
        <v>2.0383535994294446</v>
      </c>
      <c r="R217" s="102">
        <f>'d-beta'!W220</f>
        <v>2.0567824950451286</v>
      </c>
    </row>
    <row r="218" spans="1:18" x14ac:dyDescent="0.2">
      <c r="A218" s="103">
        <f>'d-beta'!A221</f>
        <v>432</v>
      </c>
      <c r="B218" s="102">
        <f>'d-beta'!E221</f>
        <v>2.29962</v>
      </c>
      <c r="C218" s="102" t="e">
        <f>'d-beta'!F221</f>
        <v>#N/A</v>
      </c>
      <c r="D218" s="102">
        <f>'d-beta'!G221</f>
        <v>2.0543800000000001</v>
      </c>
      <c r="E218" s="102">
        <f>'d-beta'!H221</f>
        <v>1.55186</v>
      </c>
      <c r="F218" s="102">
        <f>'d-beta'!J221</f>
        <v>2.0469499999999998</v>
      </c>
      <c r="G218" s="102">
        <f>'d-beta'!K221</f>
        <v>2.00223</v>
      </c>
      <c r="H218" s="102">
        <f>'d-beta'!L221</f>
        <v>2.0796800000000002</v>
      </c>
      <c r="I218" s="102">
        <f>'d-beta'!M221</f>
        <v>2.0855100000000002</v>
      </c>
      <c r="J218" s="102">
        <f>'d-beta'!N221</f>
        <v>2.0784799999999999</v>
      </c>
      <c r="K218" s="102">
        <f>'d-beta'!P221</f>
        <v>2.0711208127109422</v>
      </c>
      <c r="L218" s="102">
        <f>'d-beta'!Q221</f>
        <v>2.0542276665755144</v>
      </c>
      <c r="M218" s="102">
        <f>'d-beta'!R221</f>
        <v>2.0289000000000001</v>
      </c>
      <c r="N218" s="102">
        <f>'d-beta'!S221</f>
        <v>1.66588</v>
      </c>
      <c r="O218" s="102">
        <f>'d-beta'!T221</f>
        <v>2.0836750234159718</v>
      </c>
      <c r="P218" s="102">
        <f>'d-beta'!U221</f>
        <v>2.0435845668586161</v>
      </c>
      <c r="Q218" s="102">
        <f>'d-beta'!V221</f>
        <v>2.031801208559405</v>
      </c>
      <c r="R218" s="102">
        <f>'d-beta'!W221</f>
        <v>2.0500903557826526</v>
      </c>
    </row>
    <row r="219" spans="1:18" x14ac:dyDescent="0.2">
      <c r="A219" s="103">
        <f>'d-beta'!A222</f>
        <v>434</v>
      </c>
      <c r="B219" s="102">
        <f>'d-beta'!E222</f>
        <v>2.2918099999999999</v>
      </c>
      <c r="C219" s="102" t="e">
        <f>'d-beta'!F222</f>
        <v>#N/A</v>
      </c>
      <c r="D219" s="102">
        <f>'d-beta'!G222</f>
        <v>2.04779</v>
      </c>
      <c r="E219" s="102">
        <f>'d-beta'!H222</f>
        <v>1.54932</v>
      </c>
      <c r="F219" s="102">
        <f>'d-beta'!J222</f>
        <v>2.04027</v>
      </c>
      <c r="G219" s="102">
        <f>'d-beta'!K222</f>
        <v>1.99583</v>
      </c>
      <c r="H219" s="102">
        <f>'d-beta'!L222</f>
        <v>2.07287</v>
      </c>
      <c r="I219" s="102">
        <f>'d-beta'!M222</f>
        <v>2.0784400000000001</v>
      </c>
      <c r="J219" s="102">
        <f>'d-beta'!N222</f>
        <v>2.07145</v>
      </c>
      <c r="K219" s="102">
        <f>'d-beta'!P222</f>
        <v>2.0642788376550922</v>
      </c>
      <c r="L219" s="102">
        <f>'d-beta'!Q222</f>
        <v>2.0475610392903074</v>
      </c>
      <c r="M219" s="102">
        <f>'d-beta'!R222</f>
        <v>2.0223100000000001</v>
      </c>
      <c r="N219" s="102">
        <f>'d-beta'!S222</f>
        <v>1.66198</v>
      </c>
      <c r="O219" s="102">
        <f>'d-beta'!T222</f>
        <v>2.0767291760410505</v>
      </c>
      <c r="P219" s="102">
        <f>'d-beta'!U222</f>
        <v>2.0370052750077079</v>
      </c>
      <c r="Q219" s="102">
        <f>'d-beta'!V222</f>
        <v>2.0253120714175306</v>
      </c>
      <c r="R219" s="102">
        <f>'d-beta'!W222</f>
        <v>2.0434715272758432</v>
      </c>
    </row>
    <row r="220" spans="1:18" x14ac:dyDescent="0.2">
      <c r="A220" s="103">
        <f>'d-beta'!A223</f>
        <v>436</v>
      </c>
      <c r="B220" s="102">
        <f>'d-beta'!E223</f>
        <v>2.2840699999999998</v>
      </c>
      <c r="C220" s="102" t="e">
        <f>'d-beta'!F223</f>
        <v>#N/A</v>
      </c>
      <c r="D220" s="102">
        <f>'d-beta'!G223</f>
        <v>2.0412599999999999</v>
      </c>
      <c r="E220" s="102">
        <f>'d-beta'!H223</f>
        <v>1.5467900000000001</v>
      </c>
      <c r="F220" s="102">
        <f>'d-beta'!J223</f>
        <v>2.0336599999999998</v>
      </c>
      <c r="G220" s="102">
        <f>'d-beta'!K223</f>
        <v>1.98949</v>
      </c>
      <c r="H220" s="102">
        <f>'d-beta'!L223</f>
        <v>2.0661200000000002</v>
      </c>
      <c r="I220" s="102">
        <f>'d-beta'!M223</f>
        <v>2.07145</v>
      </c>
      <c r="J220" s="102">
        <f>'d-beta'!N223</f>
        <v>2.0644800000000001</v>
      </c>
      <c r="K220" s="102">
        <f>'d-beta'!P223</f>
        <v>2.057506863765612</v>
      </c>
      <c r="L220" s="102">
        <f>'d-beta'!Q223</f>
        <v>2.0409610717491833</v>
      </c>
      <c r="M220" s="102">
        <f>'d-beta'!R223</f>
        <v>2.0157799999999999</v>
      </c>
      <c r="N220" s="102">
        <f>'d-beta'!S223</f>
        <v>1.65811</v>
      </c>
      <c r="O220" s="102">
        <f>'d-beta'!T223</f>
        <v>2.0698567474600713</v>
      </c>
      <c r="P220" s="102">
        <f>'d-beta'!U223</f>
        <v>2.0304926144121627</v>
      </c>
      <c r="Q220" s="102">
        <f>'d-beta'!V223</f>
        <v>2.0188863060016966</v>
      </c>
      <c r="R220" s="102">
        <f>'d-beta'!W223</f>
        <v>2.0369126761940435</v>
      </c>
    </row>
    <row r="221" spans="1:18" x14ac:dyDescent="0.2">
      <c r="A221" s="103">
        <f>'d-beta'!A224</f>
        <v>438</v>
      </c>
      <c r="B221" s="102">
        <f>'d-beta'!E224</f>
        <v>2.2764000000000002</v>
      </c>
      <c r="C221" s="102" t="e">
        <f>'d-beta'!F224</f>
        <v>#N/A</v>
      </c>
      <c r="D221" s="102">
        <f>'d-beta'!G224</f>
        <v>2.0347900000000001</v>
      </c>
      <c r="E221" s="102">
        <f>'d-beta'!H224</f>
        <v>1.5442800000000001</v>
      </c>
      <c r="F221" s="102">
        <f>'d-beta'!J224</f>
        <v>2.02711</v>
      </c>
      <c r="G221" s="102">
        <f>'d-beta'!K224</f>
        <v>1.98322</v>
      </c>
      <c r="H221" s="102">
        <f>'d-beta'!L224</f>
        <v>2.0594399999999999</v>
      </c>
      <c r="I221" s="102">
        <f>'d-beta'!M224</f>
        <v>2.0645199999999999</v>
      </c>
      <c r="J221" s="102">
        <f>'d-beta'!N224</f>
        <v>2.0575899999999998</v>
      </c>
      <c r="K221" s="102">
        <f>'d-beta'!P224</f>
        <v>2.0507948061588914</v>
      </c>
      <c r="L221" s="102">
        <f>'d-beta'!Q224</f>
        <v>2.034421104353461</v>
      </c>
      <c r="M221" s="102">
        <f>'d-beta'!R224</f>
        <v>2.0093200000000002</v>
      </c>
      <c r="N221" s="102">
        <f>'d-beta'!S224</f>
        <v>1.6542699999999999</v>
      </c>
      <c r="O221" s="102">
        <f>'d-beta'!T224</f>
        <v>2.063050901936712</v>
      </c>
      <c r="P221" s="102">
        <f>'d-beta'!U224</f>
        <v>2.0240366369067426</v>
      </c>
      <c r="Q221" s="102">
        <f>'d-beta'!V224</f>
        <v>2.0125238480727607</v>
      </c>
      <c r="R221" s="102">
        <f>'d-beta'!W224</f>
        <v>2.0304138237207319</v>
      </c>
    </row>
    <row r="222" spans="1:18" x14ac:dyDescent="0.2">
      <c r="A222" s="103">
        <f>'d-beta'!A225</f>
        <v>440</v>
      </c>
      <c r="B222" s="102">
        <f>'d-beta'!E225</f>
        <v>2.2688100000000002</v>
      </c>
      <c r="C222" s="102" t="e">
        <f>'d-beta'!F225</f>
        <v>#N/A</v>
      </c>
      <c r="D222" s="102">
        <f>'d-beta'!G225</f>
        <v>2.0283899999999999</v>
      </c>
      <c r="E222" s="102">
        <f>'d-beta'!H225</f>
        <v>1.54179</v>
      </c>
      <c r="F222" s="102">
        <f>'d-beta'!J225</f>
        <v>2.0206300000000001</v>
      </c>
      <c r="G222" s="102">
        <f>'d-beta'!K225</f>
        <v>1.9770099999999999</v>
      </c>
      <c r="H222" s="102">
        <f>'d-beta'!L225</f>
        <v>2.0528200000000001</v>
      </c>
      <c r="I222" s="102">
        <f>'d-beta'!M225</f>
        <v>2.0576599999999998</v>
      </c>
      <c r="J222" s="102">
        <f>'d-beta'!N225</f>
        <v>2.0507599999999999</v>
      </c>
      <c r="K222" s="102">
        <f>'d-beta'!P225</f>
        <v>2.0441594484547769</v>
      </c>
      <c r="L222" s="102">
        <f>'d-beta'!Q225</f>
        <v>2.0279478146177903</v>
      </c>
      <c r="M222" s="102">
        <f>'d-beta'!R225</f>
        <v>2.0029300000000001</v>
      </c>
      <c r="N222" s="102">
        <f>'d-beta'!S225</f>
        <v>1.6504700000000001</v>
      </c>
      <c r="O222" s="102">
        <f>'d-beta'!T225</f>
        <v>2.0563150573640394</v>
      </c>
      <c r="P222" s="102">
        <f>'d-beta'!U225</f>
        <v>2.0176472911092356</v>
      </c>
      <c r="Q222" s="102">
        <f>'d-beta'!V225</f>
        <v>2.0062247085934843</v>
      </c>
      <c r="R222" s="102">
        <f>'d-beta'!W225</f>
        <v>2.0239816260562793</v>
      </c>
    </row>
    <row r="223" spans="1:18" x14ac:dyDescent="0.2">
      <c r="A223" s="103">
        <f>'d-beta'!A226</f>
        <v>442</v>
      </c>
      <c r="B223" s="102">
        <f>'d-beta'!E226</f>
        <v>2.2612899999999998</v>
      </c>
      <c r="C223" s="102" t="e">
        <f>'d-beta'!F226</f>
        <v>#N/A</v>
      </c>
      <c r="D223" s="102">
        <f>'d-beta'!G226</f>
        <v>2.0220500000000001</v>
      </c>
      <c r="E223" s="102">
        <f>'d-beta'!H226</f>
        <v>1.53932</v>
      </c>
      <c r="F223" s="102">
        <f>'d-beta'!J226</f>
        <v>2.0142099999999998</v>
      </c>
      <c r="G223" s="102">
        <f>'d-beta'!K226</f>
        <v>1.97085</v>
      </c>
      <c r="H223" s="102">
        <f>'d-beta'!L226</f>
        <v>2.0462699999999998</v>
      </c>
      <c r="I223" s="102">
        <f>'d-beta'!M226</f>
        <v>2.0508799999999998</v>
      </c>
      <c r="J223" s="102">
        <f>'d-beta'!N226</f>
        <v>2.0440100000000001</v>
      </c>
      <c r="K223" s="102">
        <f>'d-beta'!P226</f>
        <v>2.0375807054139252</v>
      </c>
      <c r="L223" s="102">
        <f>'d-beta'!Q226</f>
        <v>2.0215411878839054</v>
      </c>
      <c r="M223" s="102">
        <f>'d-beta'!R226</f>
        <v>1.9965999999999999</v>
      </c>
      <c r="N223" s="102">
        <f>'d-beta'!S226</f>
        <v>1.6467000000000001</v>
      </c>
      <c r="O223" s="102">
        <f>'d-beta'!T226</f>
        <v>2.0496425675820595</v>
      </c>
      <c r="P223" s="102">
        <f>'d-beta'!U226</f>
        <v>2.0113212610763829</v>
      </c>
      <c r="Q223" s="102">
        <f>'d-beta'!V226</f>
        <v>1.999985568120173</v>
      </c>
      <c r="R223" s="102">
        <f>'d-beta'!W226</f>
        <v>2.0176127183263457</v>
      </c>
    </row>
    <row r="224" spans="1:18" x14ac:dyDescent="0.2">
      <c r="A224" s="103">
        <f>'d-beta'!A227</f>
        <v>444</v>
      </c>
      <c r="B224" s="102">
        <f>'d-beta'!E227</f>
        <v>2.2538399999999998</v>
      </c>
      <c r="C224" s="102" t="e">
        <f>'d-beta'!F227</f>
        <v>#N/A</v>
      </c>
      <c r="D224" s="102">
        <f>'d-beta'!G227</f>
        <v>2.0157699999999998</v>
      </c>
      <c r="E224" s="102">
        <f>'d-beta'!H227</f>
        <v>1.53687</v>
      </c>
      <c r="F224" s="102">
        <f>'d-beta'!J227</f>
        <v>2.0078499999999999</v>
      </c>
      <c r="G224" s="102">
        <f>'d-beta'!K227</f>
        <v>1.9647600000000001</v>
      </c>
      <c r="H224" s="102">
        <f>'d-beta'!L227</f>
        <v>2.0397799999999999</v>
      </c>
      <c r="I224" s="102">
        <f>'d-beta'!M227</f>
        <v>2.0441600000000002</v>
      </c>
      <c r="J224" s="102">
        <f>'d-beta'!N227</f>
        <v>2.0373199999999998</v>
      </c>
      <c r="K224" s="102">
        <f>'d-beta'!P227</f>
        <v>2.0310686513078458</v>
      </c>
      <c r="L224" s="102">
        <f>'d-beta'!Q227</f>
        <v>2.0151878983578762</v>
      </c>
      <c r="M224" s="102">
        <f>'d-beta'!R227</f>
        <v>1.9903200000000001</v>
      </c>
      <c r="N224" s="102">
        <f>'d-beta'!S227</f>
        <v>1.64297</v>
      </c>
      <c r="O224" s="102">
        <f>'d-beta'!T227</f>
        <v>2.0430333699922114</v>
      </c>
      <c r="P224" s="102">
        <f>'d-beta'!U227</f>
        <v>2.0050552811990268</v>
      </c>
      <c r="Q224" s="102">
        <f>'d-beta'!V227</f>
        <v>1.9938064159876747</v>
      </c>
      <c r="R224" s="102">
        <f>'d-beta'!W227</f>
        <v>2.0113071533913209</v>
      </c>
    </row>
    <row r="225" spans="1:18" x14ac:dyDescent="0.2">
      <c r="A225" s="103">
        <f>'d-beta'!A228</f>
        <v>446</v>
      </c>
      <c r="B225" s="102">
        <f>'d-beta'!E228</f>
        <v>2.2464499999999998</v>
      </c>
      <c r="C225" s="102" t="e">
        <f>'d-beta'!F228</f>
        <v>#N/A</v>
      </c>
      <c r="D225" s="102">
        <f>'d-beta'!G228</f>
        <v>2.0095399999999999</v>
      </c>
      <c r="E225" s="102">
        <f>'d-beta'!H228</f>
        <v>1.53443</v>
      </c>
      <c r="F225" s="102">
        <f>'d-beta'!J228</f>
        <v>2.00156</v>
      </c>
      <c r="G225" s="102">
        <f>'d-beta'!K228</f>
        <v>1.9587300000000001</v>
      </c>
      <c r="H225" s="102">
        <f>'d-beta'!L228</f>
        <v>2.0333600000000001</v>
      </c>
      <c r="I225" s="102">
        <f>'d-beta'!M228</f>
        <v>2.0375000000000001</v>
      </c>
      <c r="J225" s="102">
        <f>'d-beta'!N228</f>
        <v>2.0306899999999999</v>
      </c>
      <c r="K225" s="102">
        <f>'d-beta'!P228</f>
        <v>2.0246165247943422</v>
      </c>
      <c r="L225" s="102">
        <f>'d-beta'!Q228</f>
        <v>2.0088979315122799</v>
      </c>
      <c r="M225" s="102">
        <f>'d-beta'!R228</f>
        <v>1.98411</v>
      </c>
      <c r="N225" s="102">
        <f>'d-beta'!S228</f>
        <v>1.63927</v>
      </c>
      <c r="O225" s="102">
        <f>'d-beta'!T228</f>
        <v>2.0364875270517455</v>
      </c>
      <c r="P225" s="102">
        <f>'d-beta'!U228</f>
        <v>1.9988458824303588</v>
      </c>
      <c r="Q225" s="102">
        <f>'d-beta'!V228</f>
        <v>1.9876839017972874</v>
      </c>
      <c r="R225" s="102">
        <f>'d-beta'!W228</f>
        <v>2.0050548784289162</v>
      </c>
    </row>
    <row r="226" spans="1:18" x14ac:dyDescent="0.2">
      <c r="A226" s="103">
        <f>'d-beta'!A229</f>
        <v>448</v>
      </c>
      <c r="B226" s="102">
        <f>'d-beta'!E229</f>
        <v>2.2391399999999999</v>
      </c>
      <c r="C226" s="102" t="e">
        <f>'d-beta'!F229</f>
        <v>#N/A</v>
      </c>
      <c r="D226" s="102">
        <f>'d-beta'!G229</f>
        <v>2.0033799999999999</v>
      </c>
      <c r="E226" s="102">
        <f>'d-beta'!H229</f>
        <v>1.5320100000000001</v>
      </c>
      <c r="F226" s="102">
        <f>'d-beta'!J229</f>
        <v>1.99533</v>
      </c>
      <c r="G226" s="102">
        <f>'d-beta'!K229</f>
        <v>1.9527600000000001</v>
      </c>
      <c r="H226" s="102">
        <f>'d-beta'!L229</f>
        <v>2.0269900000000001</v>
      </c>
      <c r="I226" s="102">
        <f>'d-beta'!M229</f>
        <v>2.03091</v>
      </c>
      <c r="J226" s="102">
        <f>'d-beta'!N229</f>
        <v>2.02413</v>
      </c>
      <c r="K226" s="102">
        <f>'d-beta'!P229</f>
        <v>2.0182310972517761</v>
      </c>
      <c r="L226" s="102">
        <f>'d-beta'!Q229</f>
        <v>2.0026713051159346</v>
      </c>
      <c r="M226" s="102">
        <f>'d-beta'!R229</f>
        <v>1.9779599999999999</v>
      </c>
      <c r="N226" s="102">
        <f>'d-beta'!S229</f>
        <v>1.6355999999999999</v>
      </c>
      <c r="O226" s="102">
        <f>'d-beta'!T229</f>
        <v>2.0300116847684748</v>
      </c>
      <c r="P226" s="102">
        <f>'d-beta'!U229</f>
        <v>1.9926998503300655</v>
      </c>
      <c r="Q226" s="102">
        <f>'d-beta'!V229</f>
        <v>1.9816246959674029</v>
      </c>
      <c r="R226" s="102">
        <f>'d-beta'!W229</f>
        <v>1.9988658943420585</v>
      </c>
    </row>
    <row r="227" spans="1:18" x14ac:dyDescent="0.2">
      <c r="A227" s="103">
        <f>'d-beta'!A230</f>
        <v>450</v>
      </c>
      <c r="B227" s="102">
        <f>'d-beta'!E230</f>
        <v>2.2318899999999999</v>
      </c>
      <c r="C227" s="102" t="e">
        <f>'d-beta'!F230</f>
        <v>#N/A</v>
      </c>
      <c r="D227" s="102">
        <f>'d-beta'!G230</f>
        <v>1.9972799999999999</v>
      </c>
      <c r="E227" s="102">
        <f>'d-beta'!H230</f>
        <v>1.5296099999999999</v>
      </c>
      <c r="F227" s="102">
        <f>'d-beta'!J230</f>
        <v>1.98915</v>
      </c>
      <c r="G227" s="102">
        <f>'d-beta'!K230</f>
        <v>1.9468399999999999</v>
      </c>
      <c r="H227" s="102">
        <f>'d-beta'!L230</f>
        <v>2.0206900000000001</v>
      </c>
      <c r="I227" s="102">
        <f>'d-beta'!M230</f>
        <v>2.0243899999999999</v>
      </c>
      <c r="J227" s="102">
        <f>'d-beta'!N230</f>
        <v>2.0176400000000001</v>
      </c>
      <c r="K227" s="102">
        <f>'d-beta'!P230</f>
        <v>2.011905660325791</v>
      </c>
      <c r="L227" s="102">
        <f>'d-beta'!Q230</f>
        <v>1.9965013385292343</v>
      </c>
      <c r="M227" s="102">
        <f>'d-beta'!R230</f>
        <v>1.97187</v>
      </c>
      <c r="N227" s="102">
        <f>'d-beta'!S230</f>
        <v>1.6319600000000001</v>
      </c>
      <c r="O227" s="102">
        <f>'d-beta'!T230</f>
        <v>2.0235924270293295</v>
      </c>
      <c r="P227" s="102">
        <f>'d-beta'!U230</f>
        <v>1.9866138173303363</v>
      </c>
      <c r="Q227" s="102">
        <f>'d-beta'!V230</f>
        <v>1.97561548907269</v>
      </c>
      <c r="R227" s="102">
        <f>'d-beta'!W230</f>
        <v>1.9927369814995513</v>
      </c>
    </row>
    <row r="228" spans="1:18" x14ac:dyDescent="0.2">
      <c r="A228" s="103">
        <f>'d-beta'!A231</f>
        <v>452</v>
      </c>
      <c r="B228" s="102">
        <f>'d-beta'!E231</f>
        <v>2.2246999999999999</v>
      </c>
      <c r="C228" s="102" t="e">
        <f>'d-beta'!F231</f>
        <v>#N/A</v>
      </c>
      <c r="D228" s="102">
        <f>'d-beta'!G231</f>
        <v>1.9912300000000001</v>
      </c>
      <c r="E228" s="102">
        <f>'d-beta'!H231</f>
        <v>1.5272300000000001</v>
      </c>
      <c r="F228" s="102">
        <f>'d-beta'!J231</f>
        <v>1.9830399999999999</v>
      </c>
      <c r="G228" s="102">
        <f>'d-beta'!K231</f>
        <v>1.9409799999999999</v>
      </c>
      <c r="H228" s="102">
        <f>'d-beta'!L231</f>
        <v>2.01444</v>
      </c>
      <c r="I228" s="102">
        <f>'d-beta'!M231</f>
        <v>2.0179299999999998</v>
      </c>
      <c r="J228" s="102">
        <f>'d-beta'!N231</f>
        <v>2.0112100000000002</v>
      </c>
      <c r="K228" s="102">
        <f>'d-beta'!P231</f>
        <v>2.0056401518187732</v>
      </c>
      <c r="L228" s="102">
        <f>'d-beta'!Q231</f>
        <v>1.990394712352795</v>
      </c>
      <c r="M228" s="102">
        <f>'d-beta'!R231</f>
        <v>1.96584</v>
      </c>
      <c r="N228" s="102">
        <f>'d-beta'!S231</f>
        <v>1.62835</v>
      </c>
      <c r="O228" s="102">
        <f>'d-beta'!T231</f>
        <v>2.0172398778794101</v>
      </c>
      <c r="P228" s="102">
        <f>'d-beta'!U231</f>
        <v>1.980577733421667</v>
      </c>
      <c r="Q228" s="102">
        <f>'d-beta'!V231</f>
        <v>1.9696662813674428</v>
      </c>
      <c r="R228" s="102">
        <f>'d-beta'!W231</f>
        <v>1.9866646310456504</v>
      </c>
    </row>
    <row r="229" spans="1:18" x14ac:dyDescent="0.2">
      <c r="A229" s="103">
        <f>'d-beta'!A232</f>
        <v>454</v>
      </c>
      <c r="B229" s="102">
        <f>'d-beta'!E232</f>
        <v>2.21759</v>
      </c>
      <c r="C229" s="102" t="e">
        <f>'d-beta'!F232</f>
        <v>#N/A</v>
      </c>
      <c r="D229" s="102">
        <f>'d-beta'!G232</f>
        <v>1.9852399999999999</v>
      </c>
      <c r="E229" s="102">
        <f>'d-beta'!H232</f>
        <v>1.5248600000000001</v>
      </c>
      <c r="F229" s="102">
        <f>'d-beta'!J232</f>
        <v>1.97698</v>
      </c>
      <c r="G229" s="102">
        <f>'d-beta'!K232</f>
        <v>1.9351799999999999</v>
      </c>
      <c r="H229" s="102">
        <f>'d-beta'!L232</f>
        <v>2.0082599999999999</v>
      </c>
      <c r="I229" s="102">
        <f>'d-beta'!M232</f>
        <v>2.01153</v>
      </c>
      <c r="J229" s="102">
        <f>'d-beta'!N232</f>
        <v>2.0048400000000002</v>
      </c>
      <c r="K229" s="102">
        <f>'d-beta'!P232</f>
        <v>1.999434644316509</v>
      </c>
      <c r="L229" s="102">
        <f>'d-beta'!Q232</f>
        <v>1.9843447460167463</v>
      </c>
      <c r="M229" s="102">
        <f>'d-beta'!R232</f>
        <v>1.95987</v>
      </c>
      <c r="N229" s="102">
        <f>'d-beta'!S232</f>
        <v>1.6247799999999999</v>
      </c>
      <c r="O229" s="102">
        <f>'d-beta'!T232</f>
        <v>2.0109439752220535</v>
      </c>
      <c r="P229" s="102">
        <f>'d-beta'!U232</f>
        <v>1.9746050155757793</v>
      </c>
      <c r="Q229" s="102">
        <f>'d-beta'!V232</f>
        <v>1.9637770727714667</v>
      </c>
      <c r="R229" s="102">
        <f>'d-beta'!W232</f>
        <v>1.9806556438458107</v>
      </c>
    </row>
    <row r="230" spans="1:18" x14ac:dyDescent="0.2">
      <c r="A230" s="103">
        <f>'d-beta'!A233</f>
        <v>456</v>
      </c>
      <c r="B230" s="102">
        <f>'d-beta'!E233</f>
        <v>2.2105299999999999</v>
      </c>
      <c r="C230" s="102" t="e">
        <f>'d-beta'!F233</f>
        <v>#N/A</v>
      </c>
      <c r="D230" s="102">
        <f>'d-beta'!G233</f>
        <v>1.9793000000000001</v>
      </c>
      <c r="E230" s="102">
        <f>'d-beta'!H233</f>
        <v>1.52251</v>
      </c>
      <c r="F230" s="102">
        <f>'d-beta'!J233</f>
        <v>1.97099</v>
      </c>
      <c r="G230" s="102">
        <f>'d-beta'!K233</f>
        <v>1.92943</v>
      </c>
      <c r="H230" s="102">
        <f>'d-beta'!L233</f>
        <v>2.0021300000000002</v>
      </c>
      <c r="I230" s="102">
        <f>'d-beta'!M233</f>
        <v>2.0051899999999998</v>
      </c>
      <c r="J230" s="102">
        <f>'d-beta'!N233</f>
        <v>1.9985299999999999</v>
      </c>
      <c r="K230" s="102">
        <f>'d-beta'!P233</f>
        <v>1.9932858247460088</v>
      </c>
      <c r="L230" s="102">
        <f>'d-beta'!Q233</f>
        <v>1.9783481168802031</v>
      </c>
      <c r="M230" s="102">
        <f>'d-beta'!R233</f>
        <v>1.9539500000000001</v>
      </c>
      <c r="N230" s="102">
        <f>'d-beta'!S233</f>
        <v>1.62124</v>
      </c>
      <c r="O230" s="102">
        <f>'d-beta'!T233</f>
        <v>2.0047080729938194</v>
      </c>
      <c r="P230" s="102">
        <f>'d-beta'!U233</f>
        <v>1.9686856136745288</v>
      </c>
      <c r="Q230" s="102">
        <f>'d-beta'!V233</f>
        <v>1.9579378121837594</v>
      </c>
      <c r="R230" s="102">
        <f>'d-beta'!W233</f>
        <v>1.9746932911518056</v>
      </c>
    </row>
    <row r="231" spans="1:18" x14ac:dyDescent="0.2">
      <c r="A231" s="103">
        <f>'d-beta'!A234</f>
        <v>458</v>
      </c>
      <c r="B231" s="102">
        <f>'d-beta'!E234</f>
        <v>2.2035499999999999</v>
      </c>
      <c r="C231" s="102" t="e">
        <f>'d-beta'!F234</f>
        <v>#N/A</v>
      </c>
      <c r="D231" s="102">
        <f>'d-beta'!G234</f>
        <v>1.97342</v>
      </c>
      <c r="E231" s="102">
        <f>'d-beta'!H234</f>
        <v>1.52017</v>
      </c>
      <c r="F231" s="102">
        <f>'d-beta'!J234</f>
        <v>1.96505</v>
      </c>
      <c r="G231" s="102">
        <f>'d-beta'!K234</f>
        <v>1.9237299999999999</v>
      </c>
      <c r="H231" s="102">
        <f>'d-beta'!L234</f>
        <v>1.99607</v>
      </c>
      <c r="I231" s="102">
        <f>'d-beta'!M234</f>
        <v>1.99892</v>
      </c>
      <c r="J231" s="102">
        <f>'d-beta'!N234</f>
        <v>1.9922899999999999</v>
      </c>
      <c r="K231" s="102">
        <f>'d-beta'!P234</f>
        <v>1.9872003188862963</v>
      </c>
      <c r="L231" s="102">
        <f>'d-beta'!Q234</f>
        <v>1.9724114910014936</v>
      </c>
      <c r="M231" s="102">
        <f>'d-beta'!R234</f>
        <v>1.9480900000000001</v>
      </c>
      <c r="N231" s="102">
        <f>'d-beta'!S234</f>
        <v>1.61772</v>
      </c>
      <c r="O231" s="102">
        <f>'d-beta'!T234</f>
        <v>1.9985354640612205</v>
      </c>
      <c r="P231" s="102">
        <f>'d-beta'!U234</f>
        <v>1.9628261618314222</v>
      </c>
      <c r="Q231" s="102">
        <f>'d-beta'!V234</f>
        <v>1.9521552310056447</v>
      </c>
      <c r="R231" s="102">
        <f>'d-beta'!W234</f>
        <v>1.9687942505570006</v>
      </c>
    </row>
    <row r="232" spans="1:18" x14ac:dyDescent="0.2">
      <c r="A232" s="103">
        <f>'d-beta'!A235</f>
        <v>460</v>
      </c>
      <c r="B232" s="102">
        <f>'d-beta'!E235</f>
        <v>2.1966199999999998</v>
      </c>
      <c r="C232" s="102" t="e">
        <f>'d-beta'!F235</f>
        <v>#N/A</v>
      </c>
      <c r="D232" s="102">
        <f>'d-beta'!G235</f>
        <v>1.9676</v>
      </c>
      <c r="E232" s="102">
        <f>'d-beta'!H235</f>
        <v>1.51786</v>
      </c>
      <c r="F232" s="102">
        <f>'d-beta'!J235</f>
        <v>1.95916</v>
      </c>
      <c r="G232" s="102">
        <f>'d-beta'!K235</f>
        <v>1.9180900000000001</v>
      </c>
      <c r="H232" s="102">
        <f>'d-beta'!L235</f>
        <v>1.9900500000000001</v>
      </c>
      <c r="I232" s="102">
        <f>'d-beta'!M235</f>
        <v>1.99271</v>
      </c>
      <c r="J232" s="102">
        <f>'d-beta'!N235</f>
        <v>1.9861</v>
      </c>
      <c r="K232" s="102">
        <f>'d-beta'!P235</f>
        <v>1.9811714294522165</v>
      </c>
      <c r="L232" s="102">
        <f>'d-beta'!Q235</f>
        <v>1.966528187908378</v>
      </c>
      <c r="M232" s="102">
        <f>'d-beta'!R235</f>
        <v>1.94228</v>
      </c>
      <c r="N232" s="102">
        <f>'d-beta'!S235</f>
        <v>1.6142399999999999</v>
      </c>
      <c r="O232" s="102">
        <f>'d-beta'!T235</f>
        <v>1.9924195626591026</v>
      </c>
      <c r="P232" s="102">
        <f>'d-beta'!U235</f>
        <v>1.9570200754798801</v>
      </c>
      <c r="Q232" s="102">
        <f>'d-beta'!V235</f>
        <v>1.9464259586641495</v>
      </c>
      <c r="R232" s="102">
        <f>'d-beta'!W235</f>
        <v>1.9629485322576232</v>
      </c>
    </row>
    <row r="233" spans="1:18" x14ac:dyDescent="0.2">
      <c r="A233" s="103">
        <f>'d-beta'!A236</f>
        <v>462</v>
      </c>
      <c r="B233" s="102">
        <f>'d-beta'!E236</f>
        <v>2.1897600000000002</v>
      </c>
      <c r="C233" s="102" t="e">
        <f>'d-beta'!F236</f>
        <v>#N/A</v>
      </c>
      <c r="D233" s="102">
        <f>'d-beta'!G236</f>
        <v>1.96183</v>
      </c>
      <c r="E233" s="102">
        <f>'d-beta'!H236</f>
        <v>1.51556</v>
      </c>
      <c r="F233" s="102">
        <f>'d-beta'!J236</f>
        <v>1.9533400000000001</v>
      </c>
      <c r="G233" s="102">
        <f>'d-beta'!K236</f>
        <v>1.9125000000000001</v>
      </c>
      <c r="H233" s="102">
        <f>'d-beta'!L236</f>
        <v>1.9841</v>
      </c>
      <c r="I233" s="102">
        <f>'d-beta'!M236</f>
        <v>1.98655</v>
      </c>
      <c r="J233" s="102">
        <f>'d-beta'!N236</f>
        <v>1.9799800000000001</v>
      </c>
      <c r="K233" s="102">
        <f>'d-beta'!P236</f>
        <v>1.975199227772084</v>
      </c>
      <c r="L233" s="102">
        <f>'d-beta'!Q236</f>
        <v>1.9607015590952717</v>
      </c>
      <c r="M233" s="102">
        <f>'d-beta'!R236</f>
        <v>1.9365300000000001</v>
      </c>
      <c r="N233" s="102">
        <f>'d-beta'!S236</f>
        <v>1.6107899999999999</v>
      </c>
      <c r="O233" s="102">
        <f>'d-beta'!T236</f>
        <v>1.986356954338905</v>
      </c>
      <c r="P233" s="102">
        <f>'d-beta'!U236</f>
        <v>1.9512639882168841</v>
      </c>
      <c r="Q233" s="102">
        <f>'d-beta'!V236</f>
        <v>1.9407533756830817</v>
      </c>
      <c r="R233" s="102">
        <f>'d-beta'!W236</f>
        <v>1.9571528326058627</v>
      </c>
    </row>
    <row r="234" spans="1:18" x14ac:dyDescent="0.2">
      <c r="A234" s="103">
        <f>'d-beta'!A237</f>
        <v>464</v>
      </c>
      <c r="B234" s="102">
        <f>'d-beta'!E237</f>
        <v>2.1829499999999999</v>
      </c>
      <c r="C234" s="102" t="e">
        <f>'d-beta'!F237</f>
        <v>#N/A</v>
      </c>
      <c r="D234" s="102">
        <f>'d-beta'!G237</f>
        <v>1.95611</v>
      </c>
      <c r="E234" s="102">
        <f>'d-beta'!H237</f>
        <v>1.5132699999999999</v>
      </c>
      <c r="F234" s="102">
        <f>'d-beta'!J237</f>
        <v>1.94756</v>
      </c>
      <c r="G234" s="102">
        <f>'d-beta'!K237</f>
        <v>1.9069700000000001</v>
      </c>
      <c r="H234" s="102">
        <f>'d-beta'!L237</f>
        <v>1.9782</v>
      </c>
      <c r="I234" s="102">
        <f>'d-beta'!M237</f>
        <v>1.9804600000000001</v>
      </c>
      <c r="J234" s="102">
        <f>'d-beta'!N237</f>
        <v>1.9739100000000001</v>
      </c>
      <c r="K234" s="102">
        <f>'d-beta'!P237</f>
        <v>1.9692803395290697</v>
      </c>
      <c r="L234" s="102">
        <f>'d-beta'!Q237</f>
        <v>1.9549282562307997</v>
      </c>
      <c r="M234" s="102">
        <f>'d-beta'!R237</f>
        <v>1.9308399999999999</v>
      </c>
      <c r="N234" s="102">
        <f>'d-beta'!S237</f>
        <v>1.6073599999999999</v>
      </c>
      <c r="O234" s="102">
        <f>'d-beta'!T237</f>
        <v>1.9803576398033125</v>
      </c>
      <c r="P234" s="102">
        <f>'d-beta'!U237</f>
        <v>1.945564534486395</v>
      </c>
      <c r="Q234" s="102">
        <f>'d-beta'!V237</f>
        <v>1.9351274215005396</v>
      </c>
      <c r="R234" s="102">
        <f>'d-beta'!W237</f>
        <v>1.9514170619448128</v>
      </c>
    </row>
    <row r="235" spans="1:18" x14ac:dyDescent="0.2">
      <c r="A235" s="103">
        <f>'d-beta'!A238</f>
        <v>466</v>
      </c>
      <c r="B235" s="102">
        <f>'d-beta'!E238</f>
        <v>2.1762100000000002</v>
      </c>
      <c r="C235" s="102" t="e">
        <f>'d-beta'!F238</f>
        <v>#N/A</v>
      </c>
      <c r="D235" s="102">
        <f>'d-beta'!G238</f>
        <v>1.95044</v>
      </c>
      <c r="E235" s="102">
        <f>'d-beta'!H238</f>
        <v>1.5109999999999999</v>
      </c>
      <c r="F235" s="102">
        <f>'d-beta'!J238</f>
        <v>1.94184</v>
      </c>
      <c r="G235" s="102">
        <f>'d-beta'!K238</f>
        <v>1.9014800000000001</v>
      </c>
      <c r="H235" s="102">
        <f>'d-beta'!L238</f>
        <v>1.9723599999999999</v>
      </c>
      <c r="I235" s="102">
        <f>'d-beta'!M238</f>
        <v>1.9744200000000001</v>
      </c>
      <c r="J235" s="102">
        <f>'d-beta'!N238</f>
        <v>1.9679</v>
      </c>
      <c r="K235" s="102">
        <f>'d-beta'!P238</f>
        <v>1.9634180683049138</v>
      </c>
      <c r="L235" s="102">
        <f>'d-beta'!Q238</f>
        <v>1.9492082905451165</v>
      </c>
      <c r="M235" s="102">
        <f>'d-beta'!R238</f>
        <v>1.92519</v>
      </c>
      <c r="N235" s="102">
        <f>'d-beta'!S238</f>
        <v>1.6039699999999999</v>
      </c>
      <c r="O235" s="102">
        <f>'d-beta'!T238</f>
        <v>1.9744116790442907</v>
      </c>
      <c r="P235" s="102">
        <f>'d-beta'!U238</f>
        <v>1.9399150800433422</v>
      </c>
      <c r="Q235" s="102">
        <f>'d-beta'!V238</f>
        <v>1.929558146434466</v>
      </c>
      <c r="R235" s="102">
        <f>'d-beta'!W238</f>
        <v>1.9457313598078714</v>
      </c>
    </row>
    <row r="236" spans="1:18" x14ac:dyDescent="0.2">
      <c r="A236" s="103">
        <f>'d-beta'!A239</f>
        <v>468</v>
      </c>
      <c r="B236" s="102">
        <f>'d-beta'!E239</f>
        <v>2.16953</v>
      </c>
      <c r="C236" s="102" t="e">
        <f>'d-beta'!F239</f>
        <v>#N/A</v>
      </c>
      <c r="D236" s="102">
        <f>'d-beta'!G239</f>
        <v>1.9448300000000001</v>
      </c>
      <c r="E236" s="102">
        <f>'d-beta'!H239</f>
        <v>1.50875</v>
      </c>
      <c r="F236" s="102">
        <f>'d-beta'!J239</f>
        <v>1.93618</v>
      </c>
      <c r="G236" s="102">
        <f>'d-beta'!K239</f>
        <v>1.89605</v>
      </c>
      <c r="H236" s="102">
        <f>'d-beta'!L239</f>
        <v>1.9665699999999999</v>
      </c>
      <c r="I236" s="102">
        <f>'d-beta'!M239</f>
        <v>1.96844</v>
      </c>
      <c r="J236" s="102">
        <f>'d-beta'!N239</f>
        <v>1.9619500000000001</v>
      </c>
      <c r="K236" s="102">
        <f>'d-beta'!P239</f>
        <v>1.9576124846761598</v>
      </c>
      <c r="L236" s="102">
        <f>'d-beta'!Q239</f>
        <v>1.9435383249503677</v>
      </c>
      <c r="M236" s="102">
        <f>'d-beta'!R239</f>
        <v>1.9196</v>
      </c>
      <c r="N236" s="102">
        <f>'d-beta'!S239</f>
        <v>1.6006100000000001</v>
      </c>
      <c r="O236" s="102">
        <f>'d-beta'!T239</f>
        <v>1.9685224251803584</v>
      </c>
      <c r="P236" s="102">
        <f>'d-beta'!U239</f>
        <v>1.9343222596199414</v>
      </c>
      <c r="Q236" s="102">
        <f>'d-beta'!V239</f>
        <v>1.9240355105501428</v>
      </c>
      <c r="R236" s="102">
        <f>'d-beta'!W239</f>
        <v>1.940098880624229</v>
      </c>
    </row>
    <row r="237" spans="1:18" x14ac:dyDescent="0.2">
      <c r="A237" s="103">
        <f>'d-beta'!A240</f>
        <v>470</v>
      </c>
      <c r="B237" s="102">
        <f>'d-beta'!E240</f>
        <v>2.1629100000000001</v>
      </c>
      <c r="C237" s="102" t="e">
        <f>'d-beta'!F240</f>
        <v>#N/A</v>
      </c>
      <c r="D237" s="102">
        <f>'d-beta'!G240</f>
        <v>1.93926</v>
      </c>
      <c r="E237" s="102">
        <f>'d-beta'!H240</f>
        <v>1.50651</v>
      </c>
      <c r="F237" s="102">
        <f>'d-beta'!J240</f>
        <v>1.9305600000000001</v>
      </c>
      <c r="G237" s="102">
        <f>'d-beta'!K240</f>
        <v>1.8906700000000001</v>
      </c>
      <c r="H237" s="102">
        <f>'d-beta'!L240</f>
        <v>1.9608300000000001</v>
      </c>
      <c r="I237" s="102">
        <f>'d-beta'!M240</f>
        <v>1.96252</v>
      </c>
      <c r="J237" s="102">
        <f>'d-beta'!N240</f>
        <v>1.9560500000000001</v>
      </c>
      <c r="K237" s="102">
        <f>'d-beta'!P240</f>
        <v>1.9518602148032251</v>
      </c>
      <c r="L237" s="102">
        <f>'d-beta'!Q240</f>
        <v>1.9379250366447649</v>
      </c>
      <c r="M237" s="102">
        <f>'d-beta'!R240</f>
        <v>1.9140600000000001</v>
      </c>
      <c r="N237" s="102">
        <f>'d-beta'!S240</f>
        <v>1.59727</v>
      </c>
      <c r="O237" s="102">
        <f>'d-beta'!T240</f>
        <v>1.9626897585798513</v>
      </c>
      <c r="P237" s="102">
        <f>'d-beta'!U240</f>
        <v>1.9287728037555605</v>
      </c>
      <c r="Q237" s="102">
        <f>'d-beta'!V240</f>
        <v>1.9185661841664448</v>
      </c>
      <c r="R237" s="102">
        <f>'d-beta'!W240</f>
        <v>1.9345198128913947</v>
      </c>
    </row>
    <row r="238" spans="1:18" x14ac:dyDescent="0.2">
      <c r="A238" s="103">
        <f>'d-beta'!A241</f>
        <v>472</v>
      </c>
      <c r="B238" s="102">
        <f>'d-beta'!E241</f>
        <v>2.1563400000000001</v>
      </c>
      <c r="C238" s="102" t="e">
        <f>'d-beta'!F241</f>
        <v>#N/A</v>
      </c>
      <c r="D238" s="102">
        <f>'d-beta'!G241</f>
        <v>1.9337500000000001</v>
      </c>
      <c r="E238" s="102">
        <f>'d-beta'!H241</f>
        <v>1.5042899999999999</v>
      </c>
      <c r="F238" s="102">
        <f>'d-beta'!J241</f>
        <v>1.925</v>
      </c>
      <c r="G238" s="102">
        <f>'d-beta'!K241</f>
        <v>1.88534</v>
      </c>
      <c r="H238" s="102">
        <f>'d-beta'!L241</f>
        <v>1.9551400000000001</v>
      </c>
      <c r="I238" s="102">
        <f>'d-beta'!M241</f>
        <v>1.95665</v>
      </c>
      <c r="J238" s="102">
        <f>'d-beta'!N241</f>
        <v>1.95021</v>
      </c>
      <c r="K238" s="102">
        <f>'d-beta'!P241</f>
        <v>1.9461612489371201</v>
      </c>
      <c r="L238" s="102">
        <f>'d-beta'!Q241</f>
        <v>1.9323583940517262</v>
      </c>
      <c r="M238" s="102">
        <f>'d-beta'!R241</f>
        <v>1.9085799999999999</v>
      </c>
      <c r="N238" s="102">
        <f>'d-beta'!S241</f>
        <v>1.59396</v>
      </c>
      <c r="O238" s="102">
        <f>'d-beta'!T241</f>
        <v>1.9569070922676466</v>
      </c>
      <c r="P238" s="102">
        <f>'d-beta'!U241</f>
        <v>1.9232799821045334</v>
      </c>
      <c r="Q238" s="102">
        <f>'d-beta'!V241</f>
        <v>1.9131468471369739</v>
      </c>
      <c r="R238" s="102">
        <f>'d-beta'!W241</f>
        <v>1.9289873316537076</v>
      </c>
    </row>
    <row r="239" spans="1:18" x14ac:dyDescent="0.2">
      <c r="A239" s="103">
        <f>'d-beta'!A242</f>
        <v>474</v>
      </c>
      <c r="B239" s="102">
        <f>'d-beta'!E242</f>
        <v>2.1498400000000002</v>
      </c>
      <c r="C239" s="102" t="e">
        <f>'d-beta'!F242</f>
        <v>#N/A</v>
      </c>
      <c r="D239" s="102">
        <f>'d-beta'!G242</f>
        <v>1.9282900000000001</v>
      </c>
      <c r="E239" s="102">
        <f>'d-beta'!H242</f>
        <v>1.5020899999999999</v>
      </c>
      <c r="F239" s="102">
        <f>'d-beta'!J242</f>
        <v>1.9194899999999999</v>
      </c>
      <c r="G239" s="102">
        <f>'d-beta'!K242</f>
        <v>1.8800600000000001</v>
      </c>
      <c r="H239" s="102">
        <f>'d-beta'!L242</f>
        <v>1.9495100000000001</v>
      </c>
      <c r="I239" s="102">
        <f>'d-beta'!M242</f>
        <v>1.9508399999999999</v>
      </c>
      <c r="J239" s="102">
        <f>'d-beta'!N242</f>
        <v>1.9444300000000001</v>
      </c>
      <c r="K239" s="102">
        <f>'d-beta'!P242</f>
        <v>1.9405122834772077</v>
      </c>
      <c r="L239" s="102">
        <f>'d-beta'!Q242</f>
        <v>1.9268484287437895</v>
      </c>
      <c r="M239" s="102">
        <f>'d-beta'!R242</f>
        <v>1.9031400000000001</v>
      </c>
      <c r="N239" s="102">
        <f>'d-beta'!S242</f>
        <v>1.5906800000000001</v>
      </c>
      <c r="O239" s="102">
        <f>'d-beta'!T242</f>
        <v>1.9511777793796692</v>
      </c>
      <c r="P239" s="102">
        <f>'d-beta'!U242</f>
        <v>1.9178371598409933</v>
      </c>
      <c r="Q239" s="102">
        <f>'d-beta'!V242</f>
        <v>1.9077775191449562</v>
      </c>
      <c r="R239" s="102">
        <f>'d-beta'!W242</f>
        <v>1.9235081927079132</v>
      </c>
    </row>
    <row r="240" spans="1:18" x14ac:dyDescent="0.2">
      <c r="A240" s="103">
        <f>'d-beta'!A243</f>
        <v>476</v>
      </c>
      <c r="B240" s="102">
        <f>'d-beta'!E243</f>
        <v>2.1433900000000001</v>
      </c>
      <c r="C240" s="102" t="e">
        <f>'d-beta'!F243</f>
        <v>#N/A</v>
      </c>
      <c r="D240" s="102">
        <f>'d-beta'!G243</f>
        <v>1.9228700000000001</v>
      </c>
      <c r="E240" s="102">
        <f>'d-beta'!H243</f>
        <v>1.4998899999999999</v>
      </c>
      <c r="F240" s="102">
        <f>'d-beta'!J243</f>
        <v>1.91404</v>
      </c>
      <c r="G240" s="102">
        <f>'d-beta'!K243</f>
        <v>1.8748199999999999</v>
      </c>
      <c r="H240" s="102">
        <f>'d-beta'!L243</f>
        <v>1.9439299999999999</v>
      </c>
      <c r="I240" s="102">
        <f>'d-beta'!M243</f>
        <v>1.9450799999999999</v>
      </c>
      <c r="J240" s="102">
        <f>'d-beta'!N243</f>
        <v>1.9387000000000001</v>
      </c>
      <c r="K240" s="102">
        <f>'d-beta'!P243</f>
        <v>1.9349166321045839</v>
      </c>
      <c r="L240" s="102">
        <f>'d-beta'!Q243</f>
        <v>1.9213884635189065</v>
      </c>
      <c r="M240" s="102">
        <f>'d-beta'!R243</f>
        <v>1.89775</v>
      </c>
      <c r="N240" s="102">
        <f>'d-beta'!S243</f>
        <v>1.5874299999999999</v>
      </c>
      <c r="O240" s="102">
        <f>'d-beta'!T243</f>
        <v>1.945501760662901</v>
      </c>
      <c r="P240" s="102">
        <f>'d-beta'!U243</f>
        <v>1.9124443369195256</v>
      </c>
      <c r="Q240" s="102">
        <f>'d-beta'!V243</f>
        <v>1.9024548212285723</v>
      </c>
      <c r="R240" s="102">
        <f>'d-beta'!W243</f>
        <v>1.9180823665665634</v>
      </c>
    </row>
    <row r="241" spans="1:18" x14ac:dyDescent="0.2">
      <c r="A241" s="103">
        <f>'d-beta'!A244</f>
        <v>478</v>
      </c>
      <c r="B241" s="102">
        <f>'d-beta'!E244</f>
        <v>2.137</v>
      </c>
      <c r="C241" s="102" t="e">
        <f>'d-beta'!F244</f>
        <v>#N/A</v>
      </c>
      <c r="D241" s="102">
        <f>'d-beta'!G244</f>
        <v>1.91751</v>
      </c>
      <c r="E241" s="102">
        <f>'d-beta'!H244</f>
        <v>1.4977199999999999</v>
      </c>
      <c r="F241" s="102">
        <f>'d-beta'!J244</f>
        <v>1.90863</v>
      </c>
      <c r="G241" s="102">
        <f>'d-beta'!K244</f>
        <v>1.8696299999999999</v>
      </c>
      <c r="H241" s="102">
        <f>'d-beta'!L244</f>
        <v>1.9383999999999999</v>
      </c>
      <c r="I241" s="102">
        <f>'d-beta'!M244</f>
        <v>1.9393800000000001</v>
      </c>
      <c r="J241" s="102">
        <f>'d-beta'!N244</f>
        <v>1.93302</v>
      </c>
      <c r="K241" s="102">
        <f>'d-beta'!P244</f>
        <v>1.9293743638911003</v>
      </c>
      <c r="L241" s="102">
        <f>'d-beta'!Q244</f>
        <v>1.915975161328739</v>
      </c>
      <c r="M241" s="102">
        <f>'d-beta'!R244</f>
        <v>1.89242</v>
      </c>
      <c r="N241" s="102">
        <f>'d-beta'!S244</f>
        <v>1.5842000000000001</v>
      </c>
      <c r="O241" s="102">
        <f>'d-beta'!T244</f>
        <v>1.9398790952667</v>
      </c>
      <c r="P241" s="102">
        <f>'d-beta'!U244</f>
        <v>1.9071015132943063</v>
      </c>
      <c r="Q241" s="102">
        <f>'d-beta'!V244</f>
        <v>1.8971821709254875</v>
      </c>
      <c r="R241" s="102">
        <f>'d-beta'!W244</f>
        <v>1.9126998821946013</v>
      </c>
    </row>
    <row r="242" spans="1:18" x14ac:dyDescent="0.2">
      <c r="A242" s="103">
        <f>'d-beta'!A245</f>
        <v>480</v>
      </c>
      <c r="B242" s="102">
        <f>'d-beta'!E245</f>
        <v>2.1306600000000002</v>
      </c>
      <c r="C242" s="102" t="e">
        <f>'d-beta'!F245</f>
        <v>#N/A</v>
      </c>
      <c r="D242" s="102">
        <f>'d-beta'!G245</f>
        <v>1.9121900000000001</v>
      </c>
      <c r="E242" s="102">
        <f>'d-beta'!H245</f>
        <v>1.49556</v>
      </c>
      <c r="F242" s="102">
        <f>'d-beta'!J245</f>
        <v>1.90327</v>
      </c>
      <c r="G242" s="102">
        <f>'d-beta'!K245</f>
        <v>1.86449</v>
      </c>
      <c r="H242" s="102">
        <f>'d-beta'!L245</f>
        <v>1.93292</v>
      </c>
      <c r="I242" s="102">
        <f>'d-beta'!M245</f>
        <v>1.9337200000000001</v>
      </c>
      <c r="J242" s="102">
        <f>'d-beta'!N245</f>
        <v>1.9274</v>
      </c>
      <c r="K242" s="102">
        <f>'d-beta'!P245</f>
        <v>1.9238820171423681</v>
      </c>
      <c r="L242" s="102">
        <f>'d-beta'!Q245</f>
        <v>1.9106118562097181</v>
      </c>
      <c r="M242" s="102">
        <f>'d-beta'!R245</f>
        <v>1.88713</v>
      </c>
      <c r="N242" s="102">
        <f>'d-beta'!S245</f>
        <v>1.581</v>
      </c>
      <c r="O242" s="102">
        <f>'d-beta'!T245</f>
        <v>1.9343097243441134</v>
      </c>
      <c r="P242" s="102">
        <f>'d-beta'!U245</f>
        <v>1.9018053243390529</v>
      </c>
      <c r="Q242" s="102">
        <f>'d-beta'!V245</f>
        <v>1.8919527821203865</v>
      </c>
      <c r="R242" s="102">
        <f>'d-beta'!W245</f>
        <v>1.9073640343303628</v>
      </c>
    </row>
    <row r="243" spans="1:18" x14ac:dyDescent="0.2">
      <c r="A243" s="103">
        <f>'d-beta'!A246</f>
        <v>482</v>
      </c>
      <c r="B243" s="102">
        <f>'d-beta'!E246</f>
        <v>2.1243799999999999</v>
      </c>
      <c r="C243" s="102" t="e">
        <f>'d-beta'!F246</f>
        <v>#N/A</v>
      </c>
      <c r="D243" s="102">
        <f>'d-beta'!G246</f>
        <v>1.9069199999999999</v>
      </c>
      <c r="E243" s="102">
        <f>'d-beta'!H246</f>
        <v>1.4934099999999999</v>
      </c>
      <c r="F243" s="102">
        <f>'d-beta'!J246</f>
        <v>1.8979600000000001</v>
      </c>
      <c r="G243" s="102">
        <f>'d-beta'!K246</f>
        <v>1.8593999999999999</v>
      </c>
      <c r="H243" s="102">
        <f>'d-beta'!L246</f>
        <v>1.9274899999999999</v>
      </c>
      <c r="I243" s="102">
        <f>'d-beta'!M246</f>
        <v>1.9281299999999999</v>
      </c>
      <c r="J243" s="102">
        <f>'d-beta'!N246</f>
        <v>1.9218200000000001</v>
      </c>
      <c r="K243" s="102">
        <f>'d-beta'!P246</f>
        <v>1.9184362883993846</v>
      </c>
      <c r="L243" s="102">
        <f>'d-beta'!Q246</f>
        <v>1.9052952312651052</v>
      </c>
      <c r="M243" s="102">
        <f>'d-beta'!R246</f>
        <v>1.8818900000000001</v>
      </c>
      <c r="N243" s="102">
        <f>'d-beta'!S246</f>
        <v>1.5778300000000001</v>
      </c>
      <c r="O243" s="102">
        <f>'d-beta'!T246</f>
        <v>1.9287903537220217</v>
      </c>
      <c r="P243" s="102">
        <f>'d-beta'!U246</f>
        <v>1.8965558170385841</v>
      </c>
      <c r="Q243" s="102">
        <f>'d-beta'!V246</f>
        <v>1.886780081958483</v>
      </c>
      <c r="R243" s="102">
        <f>'d-beta'!W246</f>
        <v>1.9020848427431074</v>
      </c>
    </row>
    <row r="244" spans="1:18" x14ac:dyDescent="0.2">
      <c r="A244" s="103">
        <f>'d-beta'!A247</f>
        <v>484</v>
      </c>
      <c r="B244" s="102">
        <f>'d-beta'!E247</f>
        <v>2.11815</v>
      </c>
      <c r="C244" s="102" t="e">
        <f>'d-beta'!F247</f>
        <v>#N/A</v>
      </c>
      <c r="D244" s="102">
        <f>'d-beta'!G247</f>
        <v>1.9016999999999999</v>
      </c>
      <c r="E244" s="102">
        <f>'d-beta'!H247</f>
        <v>1.4912799999999999</v>
      </c>
      <c r="F244" s="102">
        <f>'d-beta'!J247</f>
        <v>1.8927</v>
      </c>
      <c r="G244" s="102">
        <f>'d-beta'!K247</f>
        <v>1.85436</v>
      </c>
      <c r="H244" s="102">
        <f>'d-beta'!L247</f>
        <v>1.92211</v>
      </c>
      <c r="I244" s="102">
        <f>'d-beta'!M247</f>
        <v>1.92258</v>
      </c>
      <c r="J244" s="102">
        <f>'d-beta'!N247</f>
        <v>1.9162999999999999</v>
      </c>
      <c r="K244" s="102">
        <f>'d-beta'!P247</f>
        <v>1.9130406383789895</v>
      </c>
      <c r="L244" s="102">
        <f>'d-beta'!Q247</f>
        <v>1.9000285893001843</v>
      </c>
      <c r="M244" s="102">
        <f>'d-beta'!R247</f>
        <v>1.8767</v>
      </c>
      <c r="N244" s="102">
        <f>'d-beta'!S247</f>
        <v>1.5746800000000001</v>
      </c>
      <c r="O244" s="102">
        <f>'d-beta'!T247</f>
        <v>1.9233209833541283</v>
      </c>
      <c r="P244" s="102">
        <f>'d-beta'!U247</f>
        <v>1.8913529446504727</v>
      </c>
      <c r="Q244" s="102">
        <f>'d-beta'!V247</f>
        <v>1.8816406915900361</v>
      </c>
      <c r="R244" s="102">
        <f>'d-beta'!W247</f>
        <v>1.8968489928385075</v>
      </c>
    </row>
    <row r="245" spans="1:18" x14ac:dyDescent="0.2">
      <c r="A245" s="103">
        <f>'d-beta'!A248</f>
        <v>486</v>
      </c>
      <c r="B245" s="102">
        <f>'d-beta'!E248</f>
        <v>2.11198</v>
      </c>
      <c r="C245" s="102" t="e">
        <f>'d-beta'!F248</f>
        <v>#N/A</v>
      </c>
      <c r="D245" s="102">
        <f>'d-beta'!G248</f>
        <v>1.89652</v>
      </c>
      <c r="E245" s="102">
        <f>'d-beta'!H248</f>
        <v>1.48916</v>
      </c>
      <c r="F245" s="102">
        <f>'d-beta'!J248</f>
        <v>1.8874899999999999</v>
      </c>
      <c r="G245" s="102">
        <f>'d-beta'!K248</f>
        <v>1.8493599999999999</v>
      </c>
      <c r="H245" s="102">
        <f>'d-beta'!L248</f>
        <v>1.9167799999999999</v>
      </c>
      <c r="I245" s="102">
        <f>'d-beta'!M248</f>
        <v>1.9170799999999999</v>
      </c>
      <c r="J245" s="102">
        <f>'d-beta'!N248</f>
        <v>1.91083</v>
      </c>
      <c r="K245" s="102">
        <f>'d-beta'!P248</f>
        <v>1.9076982248116647</v>
      </c>
      <c r="L245" s="102">
        <f>'d-beta'!Q248</f>
        <v>1.8948086244666233</v>
      </c>
      <c r="M245" s="102">
        <f>'d-beta'!R248</f>
        <v>1.87155</v>
      </c>
      <c r="N245" s="102">
        <f>'d-beta'!S248</f>
        <v>1.5715600000000001</v>
      </c>
      <c r="O245" s="102">
        <f>'d-beta'!T248</f>
        <v>1.9179016131935649</v>
      </c>
      <c r="P245" s="102">
        <f>'d-beta'!U248</f>
        <v>1.8861967538363422</v>
      </c>
      <c r="Q245" s="102">
        <f>'d-beta'!V248</f>
        <v>1.8765579895472049</v>
      </c>
      <c r="R245" s="102">
        <f>'d-beta'!W248</f>
        <v>1.8916564368858837</v>
      </c>
    </row>
    <row r="246" spans="1:18" x14ac:dyDescent="0.2">
      <c r="A246" s="103">
        <f>'d-beta'!A249</f>
        <v>488</v>
      </c>
      <c r="B246" s="102">
        <f>'d-beta'!E249</f>
        <v>2.1058599999999998</v>
      </c>
      <c r="C246" s="102" t="e">
        <f>'d-beta'!F249</f>
        <v>#N/A</v>
      </c>
      <c r="D246" s="102">
        <f>'d-beta'!G249</f>
        <v>1.8913899999999999</v>
      </c>
      <c r="E246" s="102">
        <f>'d-beta'!H249</f>
        <v>1.48706</v>
      </c>
      <c r="F246" s="102">
        <f>'d-beta'!J249</f>
        <v>1.88232</v>
      </c>
      <c r="G246" s="102">
        <f>'d-beta'!K249</f>
        <v>1.8444</v>
      </c>
      <c r="H246" s="102">
        <f>'d-beta'!L249</f>
        <v>1.9115</v>
      </c>
      <c r="I246" s="102">
        <f>'d-beta'!M249</f>
        <v>1.91164</v>
      </c>
      <c r="J246" s="102">
        <f>'d-beta'!N249</f>
        <v>1.9054199999999999</v>
      </c>
      <c r="K246" s="102">
        <f>'d-beta'!P249</f>
        <v>1.9024024977374827</v>
      </c>
      <c r="L246" s="102">
        <f>'d-beta'!Q249</f>
        <v>1.8896386597043107</v>
      </c>
      <c r="M246" s="102">
        <f>'d-beta'!R249</f>
        <v>1.86646</v>
      </c>
      <c r="N246" s="102">
        <f>'d-beta'!S249</f>
        <v>1.56847</v>
      </c>
      <c r="O246" s="102">
        <f>'d-beta'!T249</f>
        <v>1.9125322431928944</v>
      </c>
      <c r="P246" s="102">
        <f>'d-beta'!U249</f>
        <v>1.8810838803217997</v>
      </c>
      <c r="Q246" s="102">
        <f>'d-beta'!V249</f>
        <v>1.871515229634034</v>
      </c>
      <c r="R246" s="102">
        <f>'d-beta'!W249</f>
        <v>1.8865171756796917</v>
      </c>
    </row>
    <row r="247" spans="1:18" x14ac:dyDescent="0.2">
      <c r="A247" s="103">
        <f>'d-beta'!A250</f>
        <v>490</v>
      </c>
      <c r="B247" s="102">
        <f>'d-beta'!E250</f>
        <v>2.09979</v>
      </c>
      <c r="C247" s="102" t="e">
        <f>'d-beta'!F250</f>
        <v>#N/A</v>
      </c>
      <c r="D247" s="102">
        <f>'d-beta'!G250</f>
        <v>1.8863000000000001</v>
      </c>
      <c r="E247" s="102">
        <f>'d-beta'!H250</f>
        <v>1.4849699999999999</v>
      </c>
      <c r="F247" s="102">
        <f>'d-beta'!J250</f>
        <v>1.8772</v>
      </c>
      <c r="G247" s="102">
        <f>'d-beta'!K250</f>
        <v>1.8394900000000001</v>
      </c>
      <c r="H247" s="102">
        <f>'d-beta'!L250</f>
        <v>1.9062600000000001</v>
      </c>
      <c r="I247" s="102">
        <f>'d-beta'!M250</f>
        <v>1.9062399999999999</v>
      </c>
      <c r="J247" s="102">
        <f>'d-beta'!N250</f>
        <v>1.90005</v>
      </c>
      <c r="K247" s="102">
        <f>'d-beta'!P250</f>
        <v>1.8971534666448524</v>
      </c>
      <c r="L247" s="102">
        <f>'d-beta'!Q250</f>
        <v>1.8845086949864407</v>
      </c>
      <c r="M247" s="102">
        <f>'d-beta'!R250</f>
        <v>1.8613999999999999</v>
      </c>
      <c r="N247" s="102">
        <f>'d-beta'!S250</f>
        <v>1.5653999999999999</v>
      </c>
      <c r="O247" s="102">
        <f>'d-beta'!T250</f>
        <v>1.9072061680008607</v>
      </c>
      <c r="P247" s="102">
        <f>'d-beta'!U250</f>
        <v>1.8760210061802907</v>
      </c>
      <c r="Q247" s="102">
        <f>'d-beta'!V250</f>
        <v>1.8665158368815831</v>
      </c>
      <c r="R247" s="102">
        <f>'d-beta'!W250</f>
        <v>1.8814179794142019</v>
      </c>
    </row>
    <row r="248" spans="1:18" x14ac:dyDescent="0.2">
      <c r="A248" s="103">
        <f>'d-beta'!A251</f>
        <v>492</v>
      </c>
      <c r="B248" s="102">
        <f>'d-beta'!E251</f>
        <v>2.0937700000000001</v>
      </c>
      <c r="C248" s="102" t="e">
        <f>'d-beta'!F251</f>
        <v>#N/A</v>
      </c>
      <c r="D248" s="102">
        <f>'d-beta'!G251</f>
        <v>1.8812599999999999</v>
      </c>
      <c r="E248" s="102">
        <f>'d-beta'!H251</f>
        <v>1.4829000000000001</v>
      </c>
      <c r="F248" s="102">
        <f>'d-beta'!J251</f>
        <v>1.8721300000000001</v>
      </c>
      <c r="G248" s="102">
        <f>'d-beta'!K251</f>
        <v>1.8346199999999999</v>
      </c>
      <c r="H248" s="102">
        <f>'d-beta'!L251</f>
        <v>1.90107</v>
      </c>
      <c r="I248" s="102">
        <f>'d-beta'!M251</f>
        <v>1.9009</v>
      </c>
      <c r="J248" s="102">
        <f>'d-beta'!N251</f>
        <v>1.89473</v>
      </c>
      <c r="K248" s="102">
        <f>'d-beta'!P251</f>
        <v>1.8919477398310698</v>
      </c>
      <c r="L248" s="102">
        <f>'d-beta'!Q251</f>
        <v>1.8794253903699467</v>
      </c>
      <c r="M248" s="102">
        <f>'d-beta'!R251</f>
        <v>1.8564000000000001</v>
      </c>
      <c r="N248" s="102">
        <f>'d-beta'!S251</f>
        <v>1.56236</v>
      </c>
      <c r="O248" s="102">
        <f>'d-beta'!T251</f>
        <v>1.901936798313727</v>
      </c>
      <c r="P248" s="102">
        <f>'d-beta'!U251</f>
        <v>1.8710014495360103</v>
      </c>
      <c r="Q248" s="102">
        <f>'d-beta'!V251</f>
        <v>1.8615630755606034</v>
      </c>
      <c r="R248" s="102">
        <f>'d-beta'!W251</f>
        <v>1.8763687163039626</v>
      </c>
    </row>
    <row r="249" spans="1:18" x14ac:dyDescent="0.2">
      <c r="A249" s="103">
        <f>'d-beta'!A252</f>
        <v>494</v>
      </c>
      <c r="B249" s="102">
        <f>'d-beta'!E252</f>
        <v>2.0878100000000002</v>
      </c>
      <c r="C249" s="102" t="e">
        <f>'d-beta'!F252</f>
        <v>#N/A</v>
      </c>
      <c r="D249" s="102">
        <f>'d-beta'!G252</f>
        <v>1.8762700000000001</v>
      </c>
      <c r="E249" s="102">
        <f>'d-beta'!H252</f>
        <v>1.4808399999999999</v>
      </c>
      <c r="F249" s="102">
        <f>'d-beta'!J252</f>
        <v>1.8671</v>
      </c>
      <c r="G249" s="102">
        <f>'d-beta'!K252</f>
        <v>1.8298000000000001</v>
      </c>
      <c r="H249" s="102">
        <f>'d-beta'!L252</f>
        <v>1.89592</v>
      </c>
      <c r="I249" s="102">
        <f>'d-beta'!M252</f>
        <v>1.8956</v>
      </c>
      <c r="J249" s="102">
        <f>'d-beta'!N252</f>
        <v>1.8894500000000001</v>
      </c>
      <c r="K249" s="102">
        <f>'d-beta'!P252</f>
        <v>1.886795327763106</v>
      </c>
      <c r="L249" s="102">
        <f>'d-beta'!Q252</f>
        <v>1.874392088803102</v>
      </c>
      <c r="M249" s="102">
        <f>'d-beta'!R252</f>
        <v>1.85144</v>
      </c>
      <c r="N249" s="102">
        <f>'d-beta'!S252</f>
        <v>1.5593399999999999</v>
      </c>
      <c r="O249" s="102">
        <f>'d-beta'!T252</f>
        <v>1.8967073710875406</v>
      </c>
      <c r="P249" s="102">
        <f>'d-beta'!U252</f>
        <v>1.8660285741738321</v>
      </c>
      <c r="Q249" s="102">
        <f>'d-beta'!V252</f>
        <v>1.8566536250780148</v>
      </c>
      <c r="R249" s="102">
        <f>'d-beta'!W252</f>
        <v>1.8713594521192569</v>
      </c>
    </row>
    <row r="250" spans="1:18" x14ac:dyDescent="0.2">
      <c r="A250" s="103">
        <f>'d-beta'!A253</f>
        <v>496</v>
      </c>
      <c r="B250" s="102">
        <f>'d-beta'!E253</f>
        <v>2.08189</v>
      </c>
      <c r="C250" s="102" t="e">
        <f>'d-beta'!F253</f>
        <v>#N/A</v>
      </c>
      <c r="D250" s="102">
        <f>'d-beta'!G253</f>
        <v>1.87131</v>
      </c>
      <c r="E250" s="102">
        <f>'d-beta'!H253</f>
        <v>1.47879</v>
      </c>
      <c r="F250" s="102">
        <f>'d-beta'!J253</f>
        <v>1.8621099999999999</v>
      </c>
      <c r="G250" s="102">
        <f>'d-beta'!K253</f>
        <v>1.8250200000000001</v>
      </c>
      <c r="H250" s="102">
        <f>'d-beta'!L253</f>
        <v>1.8908199999999999</v>
      </c>
      <c r="I250" s="102">
        <f>'d-beta'!M253</f>
        <v>1.89035</v>
      </c>
      <c r="J250" s="102">
        <f>'d-beta'!N253</f>
        <v>1.8842300000000001</v>
      </c>
      <c r="K250" s="102">
        <f>'d-beta'!P253</f>
        <v>1.8816862203424718</v>
      </c>
      <c r="L250" s="102">
        <f>'d-beta'!Q253</f>
        <v>1.8693954473490149</v>
      </c>
      <c r="M250" s="102">
        <f>'d-beta'!R253</f>
        <v>1.8465199999999999</v>
      </c>
      <c r="N250" s="102">
        <f>'d-beta'!S253</f>
        <v>1.5563499999999999</v>
      </c>
      <c r="O250" s="102">
        <f>'d-beta'!T253</f>
        <v>1.8915246488095696</v>
      </c>
      <c r="P250" s="102">
        <f>'d-beta'!U253</f>
        <v>1.8610956527918927</v>
      </c>
      <c r="Q250" s="102">
        <f>'d-beta'!V253</f>
        <v>1.8517875506339865</v>
      </c>
      <c r="R250" s="102">
        <f>'d-beta'!W253</f>
        <v>1.8663935481008043</v>
      </c>
    </row>
    <row r="251" spans="1:18" x14ac:dyDescent="0.2">
      <c r="A251" s="103">
        <f>'d-beta'!A254</f>
        <v>498</v>
      </c>
      <c r="B251" s="102">
        <f>'d-beta'!E254</f>
        <v>2.0760299999999998</v>
      </c>
      <c r="C251" s="102" t="e">
        <f>'d-beta'!F254</f>
        <v>#N/A</v>
      </c>
      <c r="D251" s="102">
        <f>'d-beta'!G254</f>
        <v>1.8664000000000001</v>
      </c>
      <c r="E251" s="102">
        <f>'d-beta'!H254</f>
        <v>1.4767600000000001</v>
      </c>
      <c r="F251" s="102">
        <f>'d-beta'!J254</f>
        <v>1.8571800000000001</v>
      </c>
      <c r="G251" s="102">
        <f>'d-beta'!K254</f>
        <v>1.8202799999999999</v>
      </c>
      <c r="H251" s="102">
        <f>'d-beta'!L254</f>
        <v>1.8857699999999999</v>
      </c>
      <c r="I251" s="102">
        <f>'d-beta'!M254</f>
        <v>1.8851500000000001</v>
      </c>
      <c r="J251" s="102">
        <f>'d-beta'!N254</f>
        <v>1.8790500000000001</v>
      </c>
      <c r="K251" s="102">
        <f>'d-beta'!P254</f>
        <v>1.8766171129271163</v>
      </c>
      <c r="L251" s="102">
        <f>'d-beta'!Q254</f>
        <v>1.8644488059966038</v>
      </c>
      <c r="M251" s="102">
        <f>'d-beta'!R254</f>
        <v>1.8416399999999999</v>
      </c>
      <c r="N251" s="102">
        <f>'d-beta'!S254</f>
        <v>1.55338</v>
      </c>
      <c r="O251" s="102">
        <f>'d-beta'!T254</f>
        <v>1.8863918697481397</v>
      </c>
      <c r="P251" s="102">
        <f>'d-beta'!U254</f>
        <v>1.8562060942809513</v>
      </c>
      <c r="Q251" s="102">
        <f>'d-beta'!V254</f>
        <v>1.8469647869357109</v>
      </c>
      <c r="R251" s="102">
        <f>'d-beta'!W254</f>
        <v>1.8614742170785337</v>
      </c>
    </row>
    <row r="252" spans="1:18" x14ac:dyDescent="0.2">
      <c r="A252" s="103">
        <f>'d-beta'!A255</f>
        <v>500</v>
      </c>
      <c r="B252" s="102">
        <f>'d-beta'!E255</f>
        <v>2.0702099999999999</v>
      </c>
      <c r="C252" s="102" t="e">
        <f>'d-beta'!F255</f>
        <v>#N/A</v>
      </c>
      <c r="D252" s="102">
        <f>'d-beta'!G255</f>
        <v>1.8615299999999999</v>
      </c>
      <c r="E252" s="102">
        <f>'d-beta'!H255</f>
        <v>1.4747399999999999</v>
      </c>
      <c r="F252" s="102">
        <f>'d-beta'!J255</f>
        <v>1.8522799999999999</v>
      </c>
      <c r="G252" s="102">
        <f>'d-beta'!K255</f>
        <v>1.81558</v>
      </c>
      <c r="H252" s="102">
        <f>'d-beta'!L255</f>
        <v>1.88076</v>
      </c>
      <c r="I252" s="102">
        <f>'d-beta'!M255</f>
        <v>1.87999</v>
      </c>
      <c r="J252" s="102">
        <f>'d-beta'!N255</f>
        <v>1.87392</v>
      </c>
      <c r="K252" s="102">
        <f>'d-beta'!P255</f>
        <v>1.8715980059712112</v>
      </c>
      <c r="L252" s="102">
        <f>'d-beta'!Q255</f>
        <v>1.8595455184903493</v>
      </c>
      <c r="M252" s="102">
        <f>'d-beta'!R255</f>
        <v>1.8368100000000001</v>
      </c>
      <c r="N252" s="102">
        <f>'d-beta'!S255</f>
        <v>1.55043</v>
      </c>
      <c r="O252" s="102">
        <f>'d-beta'!T255</f>
        <v>1.8813024431056851</v>
      </c>
      <c r="P252" s="102">
        <f>'d-beta'!U255</f>
        <v>1.851363171969683</v>
      </c>
      <c r="Q252" s="102">
        <f>'d-beta'!V255</f>
        <v>1.8421819670919666</v>
      </c>
      <c r="R252" s="102">
        <f>'d-beta'!W255</f>
        <v>1.8565949498304617</v>
      </c>
    </row>
    <row r="253" spans="1:18" x14ac:dyDescent="0.2">
      <c r="A253" s="103">
        <f>'d-beta'!A256</f>
        <v>502</v>
      </c>
      <c r="B253" s="102">
        <f>'d-beta'!E256</f>
        <v>2.0644499999999999</v>
      </c>
      <c r="C253" s="102" t="e">
        <f>'d-beta'!F256</f>
        <v>#N/A</v>
      </c>
      <c r="D253" s="102">
        <f>'d-beta'!G256</f>
        <v>1.8567100000000001</v>
      </c>
      <c r="E253" s="102">
        <f>'d-beta'!H256</f>
        <v>1.4727300000000001</v>
      </c>
      <c r="F253" s="102">
        <f>'d-beta'!J256</f>
        <v>1.8474299999999999</v>
      </c>
      <c r="G253" s="102">
        <f>'d-beta'!K256</f>
        <v>1.8109299999999999</v>
      </c>
      <c r="H253" s="102">
        <f>'d-beta'!L256</f>
        <v>1.8757900000000001</v>
      </c>
      <c r="I253" s="102">
        <f>'d-beta'!M256</f>
        <v>1.8748800000000001</v>
      </c>
      <c r="J253" s="102">
        <f>'d-beta'!N256</f>
        <v>1.8688400000000001</v>
      </c>
      <c r="K253" s="102">
        <f>'d-beta'!P256</f>
        <v>1.866625518597842</v>
      </c>
      <c r="L253" s="102">
        <f>'d-beta'!Q256</f>
        <v>1.8546822004074215</v>
      </c>
      <c r="M253" s="102">
        <f>'d-beta'!R256</f>
        <v>1.83202</v>
      </c>
      <c r="N253" s="102">
        <f>'d-beta'!S256</f>
        <v>1.5475099999999999</v>
      </c>
      <c r="O253" s="102">
        <f>'d-beta'!T256</f>
        <v>1.8762530163739526</v>
      </c>
      <c r="P253" s="102">
        <f>'d-beta'!U256</f>
        <v>1.8465602491069226</v>
      </c>
      <c r="Q253" s="102">
        <f>'d-beta'!V256</f>
        <v>1.8374392016624017</v>
      </c>
      <c r="R253" s="102">
        <f>'d-beta'!W256</f>
        <v>1.8517589780464041</v>
      </c>
    </row>
    <row r="254" spans="1:18" x14ac:dyDescent="0.2">
      <c r="A254" s="103">
        <f>'d-beta'!A257</f>
        <v>504</v>
      </c>
      <c r="B254" s="102">
        <f>'d-beta'!E257</f>
        <v>2.0587300000000002</v>
      </c>
      <c r="C254" s="102" t="e">
        <f>'d-beta'!F257</f>
        <v>#N/A</v>
      </c>
      <c r="D254" s="102">
        <f>'d-beta'!G257</f>
        <v>1.85192</v>
      </c>
      <c r="E254" s="102">
        <f>'d-beta'!H257</f>
        <v>1.4707399999999999</v>
      </c>
      <c r="F254" s="102">
        <f>'d-beta'!J257</f>
        <v>1.8426199999999999</v>
      </c>
      <c r="G254" s="102">
        <f>'d-beta'!K257</f>
        <v>1.8063100000000001</v>
      </c>
      <c r="H254" s="102">
        <f>'d-beta'!L257</f>
        <v>1.87087</v>
      </c>
      <c r="I254" s="102">
        <f>'d-beta'!M257</f>
        <v>1.86982</v>
      </c>
      <c r="J254" s="102">
        <f>'d-beta'!N257</f>
        <v>1.8637999999999999</v>
      </c>
      <c r="K254" s="102">
        <f>'d-beta'!P257</f>
        <v>1.8616930313604791</v>
      </c>
      <c r="L254" s="102">
        <f>'d-beta'!Q257</f>
        <v>1.84986223612574</v>
      </c>
      <c r="M254" s="102">
        <f>'d-beta'!R257</f>
        <v>1.82728</v>
      </c>
      <c r="N254" s="102">
        <f>'d-beta'!S257</f>
        <v>1.54461</v>
      </c>
      <c r="O254" s="102">
        <f>'d-beta'!T257</f>
        <v>1.8712602379604157</v>
      </c>
      <c r="P254" s="102">
        <f>'d-beta'!U257</f>
        <v>1.8417973256615539</v>
      </c>
      <c r="Q254" s="102">
        <f>'d-beta'!V257</f>
        <v>1.8327430685886792</v>
      </c>
      <c r="R254" s="102">
        <f>'d-beta'!W257</f>
        <v>1.8469730055577842</v>
      </c>
    </row>
    <row r="255" spans="1:18" x14ac:dyDescent="0.2">
      <c r="A255" s="103">
        <f>'d-beta'!A258</f>
        <v>506</v>
      </c>
      <c r="B255" s="102">
        <f>'d-beta'!E258</f>
        <v>2.0530599999999999</v>
      </c>
      <c r="C255" s="102" t="e">
        <f>'d-beta'!F258</f>
        <v>#N/A</v>
      </c>
      <c r="D255" s="102">
        <f>'d-beta'!G258</f>
        <v>1.84718</v>
      </c>
      <c r="E255" s="102">
        <f>'d-beta'!H258</f>
        <v>1.4687600000000001</v>
      </c>
      <c r="F255" s="102">
        <f>'d-beta'!J258</f>
        <v>1.83785</v>
      </c>
      <c r="G255" s="102">
        <f>'d-beta'!K258</f>
        <v>1.8017399999999999</v>
      </c>
      <c r="H255" s="102">
        <f>'d-beta'!L258</f>
        <v>1.86599</v>
      </c>
      <c r="I255" s="102">
        <f>'d-beta'!M258</f>
        <v>1.8648</v>
      </c>
      <c r="J255" s="102">
        <f>'d-beta'!N258</f>
        <v>1.8588</v>
      </c>
      <c r="K255" s="102">
        <f>'d-beta'!P258</f>
        <v>1.8568072395447124</v>
      </c>
      <c r="L255" s="102">
        <f>'d-beta'!Q258</f>
        <v>1.8450855950645195</v>
      </c>
      <c r="M255" s="102">
        <f>'d-beta'!R258</f>
        <v>1.82257</v>
      </c>
      <c r="N255" s="102">
        <f>'d-beta'!S258</f>
        <v>1.54173</v>
      </c>
      <c r="O255" s="102">
        <f>'d-beta'!T258</f>
        <v>1.8662974591957937</v>
      </c>
      <c r="P255" s="102">
        <f>'d-beta'!U258</f>
        <v>1.8370744016022156</v>
      </c>
      <c r="Q255" s="102">
        <f>'d-beta'!V258</f>
        <v>1.8280835680090677</v>
      </c>
      <c r="R255" s="102">
        <f>'d-beta'!W258</f>
        <v>1.8422203741960421</v>
      </c>
    </row>
    <row r="256" spans="1:18" x14ac:dyDescent="0.2">
      <c r="A256" s="103">
        <f>'d-beta'!A259</f>
        <v>508</v>
      </c>
      <c r="B256" s="102">
        <f>'d-beta'!E259</f>
        <v>2.0474299999999999</v>
      </c>
      <c r="C256" s="102" t="e">
        <f>'d-beta'!F259</f>
        <v>#N/A</v>
      </c>
      <c r="D256" s="102">
        <f>'d-beta'!G259</f>
        <v>1.8424799999999999</v>
      </c>
      <c r="E256" s="102">
        <f>'d-beta'!H259</f>
        <v>1.46679</v>
      </c>
      <c r="F256" s="102">
        <f>'d-beta'!J259</f>
        <v>1.8331299999999999</v>
      </c>
      <c r="G256" s="102">
        <f>'d-beta'!K259</f>
        <v>1.7971999999999999</v>
      </c>
      <c r="H256" s="102">
        <f>'d-beta'!L259</f>
        <v>1.8611500000000001</v>
      </c>
      <c r="I256" s="102">
        <f>'d-beta'!M259</f>
        <v>1.85982</v>
      </c>
      <c r="J256" s="102">
        <f>'d-beta'!N259</f>
        <v>1.8538600000000001</v>
      </c>
      <c r="K256" s="102">
        <f>'d-beta'!P259</f>
        <v>1.8519580672317089</v>
      </c>
      <c r="L256" s="102">
        <f>'d-beta'!Q259</f>
        <v>1.840345630867315</v>
      </c>
      <c r="M256" s="102">
        <f>'d-beta'!R259</f>
        <v>1.8179099999999999</v>
      </c>
      <c r="N256" s="102">
        <f>'d-beta'!S259</f>
        <v>1.53888</v>
      </c>
      <c r="O256" s="102">
        <f>'d-beta'!T259</f>
        <v>1.8613879768272295</v>
      </c>
      <c r="P256" s="102">
        <f>'d-beta'!U259</f>
        <v>1.8323981143855839</v>
      </c>
      <c r="Q256" s="102">
        <f>'d-beta'!V259</f>
        <v>1.8234641120917832</v>
      </c>
      <c r="R256" s="102">
        <f>'d-beta'!W259</f>
        <v>1.8375076963656576</v>
      </c>
    </row>
    <row r="257" spans="1:18" x14ac:dyDescent="0.2">
      <c r="A257" s="103">
        <f>'d-beta'!A260</f>
        <v>510</v>
      </c>
      <c r="B257" s="102">
        <f>'d-beta'!E260</f>
        <v>2.0418599999999998</v>
      </c>
      <c r="C257" s="102" t="e">
        <f>'d-beta'!F260</f>
        <v>#N/A</v>
      </c>
      <c r="D257" s="102">
        <f>'d-beta'!G260</f>
        <v>1.83782</v>
      </c>
      <c r="E257" s="102">
        <f>'d-beta'!H260</f>
        <v>1.4648399999999999</v>
      </c>
      <c r="F257" s="102">
        <f>'d-beta'!J260</f>
        <v>1.8284400000000001</v>
      </c>
      <c r="G257" s="102">
        <f>'d-beta'!K260</f>
        <v>1.79271</v>
      </c>
      <c r="H257" s="102">
        <f>'d-beta'!L260</f>
        <v>1.8563499999999999</v>
      </c>
      <c r="I257" s="102">
        <f>'d-beta'!M260</f>
        <v>1.8548899999999999</v>
      </c>
      <c r="J257" s="102">
        <f>'d-beta'!N260</f>
        <v>1.8489500000000001</v>
      </c>
      <c r="K257" s="102">
        <f>'d-beta'!P260</f>
        <v>1.8471555805589628</v>
      </c>
      <c r="L257" s="102">
        <f>'d-beta'!Q260</f>
        <v>1.835648989931101</v>
      </c>
      <c r="M257" s="102">
        <f>'d-beta'!R260</f>
        <v>1.8132900000000001</v>
      </c>
      <c r="N257" s="102">
        <f>'d-beta'!S260</f>
        <v>1.5360499999999999</v>
      </c>
      <c r="O257" s="102">
        <f>'d-beta'!T260</f>
        <v>1.8565151983294716</v>
      </c>
      <c r="P257" s="102">
        <f>'d-beta'!U260</f>
        <v>1.8277551891358208</v>
      </c>
      <c r="Q257" s="102">
        <f>'d-beta'!V260</f>
        <v>1.8188846101820118</v>
      </c>
      <c r="R257" s="102">
        <f>'d-beta'!W260</f>
        <v>1.8328383601170339</v>
      </c>
    </row>
    <row r="258" spans="1:18" x14ac:dyDescent="0.2">
      <c r="A258" s="103">
        <f>'d-beta'!A261</f>
        <v>512</v>
      </c>
      <c r="B258" s="102">
        <f>'d-beta'!E261</f>
        <v>2.03633</v>
      </c>
      <c r="C258" s="102" t="e">
        <f>'d-beta'!F261</f>
        <v>#N/A</v>
      </c>
      <c r="D258" s="102">
        <f>'d-beta'!G261</f>
        <v>1.8331900000000001</v>
      </c>
      <c r="E258" s="102">
        <f>'d-beta'!H261</f>
        <v>1.4629000000000001</v>
      </c>
      <c r="F258" s="102">
        <f>'d-beta'!J261</f>
        <v>1.8238000000000001</v>
      </c>
      <c r="G258" s="102">
        <f>'d-beta'!K261</f>
        <v>1.7882499999999999</v>
      </c>
      <c r="H258" s="102">
        <f>'d-beta'!L261</f>
        <v>1.8515999999999999</v>
      </c>
      <c r="I258" s="102">
        <f>'d-beta'!M261</f>
        <v>1.8500099999999999</v>
      </c>
      <c r="J258" s="102">
        <f>'d-beta'!N261</f>
        <v>1.84409</v>
      </c>
      <c r="K258" s="102">
        <f>'d-beta'!P261</f>
        <v>1.8423897137609759</v>
      </c>
      <c r="L258" s="102">
        <f>'d-beta'!Q261</f>
        <v>1.8309956860218297</v>
      </c>
      <c r="M258" s="102">
        <f>'d-beta'!R261</f>
        <v>1.8087</v>
      </c>
      <c r="N258" s="102">
        <f>'d-beta'!S261</f>
        <v>1.5332399999999999</v>
      </c>
      <c r="O258" s="102">
        <f>'d-beta'!T261</f>
        <v>1.8516924199990961</v>
      </c>
      <c r="P258" s="102">
        <f>'d-beta'!U261</f>
        <v>1.8231589009205131</v>
      </c>
      <c r="Q258" s="102">
        <f>'d-beta'!V261</f>
        <v>1.8143451076403727</v>
      </c>
      <c r="R258" s="102">
        <f>'d-beta'!W261</f>
        <v>1.8282089780064887</v>
      </c>
    </row>
    <row r="259" spans="1:18" x14ac:dyDescent="0.2">
      <c r="A259" s="103">
        <f>'d-beta'!A262</f>
        <v>514</v>
      </c>
      <c r="B259" s="102">
        <f>'d-beta'!E262</f>
        <v>2.03084</v>
      </c>
      <c r="C259" s="102" t="e">
        <f>'d-beta'!F262</f>
        <v>#N/A</v>
      </c>
      <c r="D259" s="102">
        <f>'d-beta'!G262</f>
        <v>1.8286100000000001</v>
      </c>
      <c r="E259" s="102">
        <f>'d-beta'!H262</f>
        <v>1.4609700000000001</v>
      </c>
      <c r="F259" s="102">
        <f>'d-beta'!J262</f>
        <v>1.8191900000000001</v>
      </c>
      <c r="G259" s="102">
        <f>'d-beta'!K262</f>
        <v>1.78383</v>
      </c>
      <c r="H259" s="102">
        <f>'d-beta'!L262</f>
        <v>1.8468800000000001</v>
      </c>
      <c r="I259" s="102">
        <f>'d-beta'!M262</f>
        <v>1.8451599999999999</v>
      </c>
      <c r="J259" s="102">
        <f>'d-beta'!N262</f>
        <v>1.83927</v>
      </c>
      <c r="K259" s="102">
        <f>'d-beta'!P262</f>
        <v>1.8376738476189991</v>
      </c>
      <c r="L259" s="102">
        <f>'d-beta'!Q262</f>
        <v>1.8263823850176799</v>
      </c>
      <c r="M259" s="102">
        <f>'d-beta'!R262</f>
        <v>1.80416</v>
      </c>
      <c r="N259" s="102">
        <f>'d-beta'!S262</f>
        <v>1.5304599999999999</v>
      </c>
      <c r="O259" s="102">
        <f>'d-beta'!T262</f>
        <v>1.8469029376994786</v>
      </c>
      <c r="P259" s="102">
        <f>'d-beta'!U262</f>
        <v>1.8185959743572295</v>
      </c>
      <c r="Q259" s="102">
        <f>'d-beta'!V262</f>
        <v>1.8098422829349423</v>
      </c>
      <c r="R259" s="102">
        <f>'d-beta'!W262</f>
        <v>1.8236196399022404</v>
      </c>
    </row>
    <row r="260" spans="1:18" x14ac:dyDescent="0.2">
      <c r="A260" s="103">
        <f>'d-beta'!A263</f>
        <v>516</v>
      </c>
      <c r="B260" s="102">
        <f>'d-beta'!E263</f>
        <v>2.0253999999999999</v>
      </c>
      <c r="C260" s="102" t="e">
        <f>'d-beta'!F263</f>
        <v>#N/A</v>
      </c>
      <c r="D260" s="102">
        <f>'d-beta'!G263</f>
        <v>1.82406</v>
      </c>
      <c r="E260" s="102">
        <f>'d-beta'!H263</f>
        <v>1.45905</v>
      </c>
      <c r="F260" s="102">
        <f>'d-beta'!J263</f>
        <v>1.81463</v>
      </c>
      <c r="G260" s="102">
        <f>'d-beta'!K263</f>
        <v>1.77945</v>
      </c>
      <c r="H260" s="102">
        <f>'d-beta'!L263</f>
        <v>1.8422099999999999</v>
      </c>
      <c r="I260" s="102">
        <f>'d-beta'!M263</f>
        <v>1.84036</v>
      </c>
      <c r="J260" s="102">
        <f>'d-beta'!N263</f>
        <v>1.83449</v>
      </c>
      <c r="K260" s="102">
        <f>'d-beta'!P263</f>
        <v>1.8329913608332737</v>
      </c>
      <c r="L260" s="102">
        <f>'d-beta'!Q263</f>
        <v>1.8218057442665478</v>
      </c>
      <c r="M260" s="102">
        <f>'d-beta'!R263</f>
        <v>1.79966</v>
      </c>
      <c r="N260" s="102">
        <f>'d-beta'!S263</f>
        <v>1.5277000000000001</v>
      </c>
      <c r="O260" s="102">
        <f>'d-beta'!T263</f>
        <v>1.8421634557394644</v>
      </c>
      <c r="P260" s="102">
        <f>'d-beta'!U263</f>
        <v>1.8140763228281498</v>
      </c>
      <c r="Q260" s="102">
        <f>'d-beta'!V263</f>
        <v>1.8053827789707411</v>
      </c>
      <c r="R260" s="102">
        <f>'d-beta'!W263</f>
        <v>1.8190669583642447</v>
      </c>
    </row>
    <row r="261" spans="1:18" x14ac:dyDescent="0.2">
      <c r="A261" s="103">
        <f>'d-beta'!A264</f>
        <v>518</v>
      </c>
      <c r="B261" s="102">
        <f>'d-beta'!E264</f>
        <v>2.0200100000000001</v>
      </c>
      <c r="C261" s="102" t="e">
        <f>'d-beta'!F264</f>
        <v>#N/A</v>
      </c>
      <c r="D261" s="102">
        <f>'d-beta'!G264</f>
        <v>1.8195600000000001</v>
      </c>
      <c r="E261" s="102">
        <f>'d-beta'!H264</f>
        <v>1.4571499999999999</v>
      </c>
      <c r="F261" s="102">
        <f>'d-beta'!J264</f>
        <v>1.8101100000000001</v>
      </c>
      <c r="G261" s="102">
        <f>'d-beta'!K264</f>
        <v>1.77511</v>
      </c>
      <c r="H261" s="102">
        <f>'d-beta'!L264</f>
        <v>1.8375699999999999</v>
      </c>
      <c r="I261" s="102">
        <f>'d-beta'!M264</f>
        <v>1.8355999999999999</v>
      </c>
      <c r="J261" s="102">
        <f>'d-beta'!N264</f>
        <v>1.82975</v>
      </c>
      <c r="K261" s="102">
        <f>'d-beta'!P264</f>
        <v>1.8283521151282973</v>
      </c>
      <c r="L261" s="102">
        <f>'d-beta'!Q264</f>
        <v>1.8172691035801956</v>
      </c>
      <c r="M261" s="102">
        <f>'d-beta'!R264</f>
        <v>1.7951900000000001</v>
      </c>
      <c r="N261" s="102">
        <f>'d-beta'!S264</f>
        <v>1.5249600000000001</v>
      </c>
      <c r="O261" s="102">
        <f>'d-beta'!T264</f>
        <v>1.8374572702228213</v>
      </c>
      <c r="P261" s="102">
        <f>'d-beta'!U264</f>
        <v>1.8095933949659415</v>
      </c>
      <c r="Q261" s="102">
        <f>'d-beta'!V264</f>
        <v>1.8009565868229507</v>
      </c>
      <c r="R261" s="102">
        <f>'d-beta'!W264</f>
        <v>1.8145575560612042</v>
      </c>
    </row>
    <row r="262" spans="1:18" x14ac:dyDescent="0.2">
      <c r="A262" s="103">
        <f>'d-beta'!A265</f>
        <v>520</v>
      </c>
      <c r="B262" s="102">
        <f>'d-beta'!E265</f>
        <v>2.0146600000000001</v>
      </c>
      <c r="C262" s="102" t="e">
        <f>'d-beta'!F265</f>
        <v>#N/A</v>
      </c>
      <c r="D262" s="102">
        <f>'d-beta'!G265</f>
        <v>1.8150900000000001</v>
      </c>
      <c r="E262" s="102">
        <f>'d-beta'!H265</f>
        <v>1.45526</v>
      </c>
      <c r="F262" s="102">
        <f>'d-beta'!J265</f>
        <v>1.80562</v>
      </c>
      <c r="G262" s="102">
        <f>'d-beta'!K265</f>
        <v>1.77081</v>
      </c>
      <c r="H262" s="102">
        <f>'d-beta'!L265</f>
        <v>1.8329800000000001</v>
      </c>
      <c r="I262" s="102">
        <f>'d-beta'!M265</f>
        <v>1.8308899999999999</v>
      </c>
      <c r="J262" s="102">
        <f>'d-beta'!N265</f>
        <v>1.8250599999999999</v>
      </c>
      <c r="K262" s="102">
        <f>'d-beta'!P265</f>
        <v>1.8237495639870609</v>
      </c>
      <c r="L262" s="102">
        <f>'d-beta'!Q265</f>
        <v>1.8127657998739293</v>
      </c>
      <c r="M262" s="102">
        <f>'d-beta'!R265</f>
        <v>1.79077</v>
      </c>
      <c r="N262" s="102">
        <f>'d-beta'!S265</f>
        <v>1.52224</v>
      </c>
      <c r="O262" s="102">
        <f>'d-beta'!T265</f>
        <v>1.8327944914728198</v>
      </c>
      <c r="P262" s="102">
        <f>'d-beta'!U265</f>
        <v>1.8051471043405398</v>
      </c>
      <c r="Q262" s="102">
        <f>'d-beta'!V265</f>
        <v>1.7965670811871575</v>
      </c>
      <c r="R262" s="102">
        <f>'d-beta'!W265</f>
        <v>1.8100848725752612</v>
      </c>
    </row>
    <row r="263" spans="1:18" x14ac:dyDescent="0.2">
      <c r="A263" s="103">
        <f>'d-beta'!A266</f>
        <v>522</v>
      </c>
      <c r="B263" s="102">
        <f>'d-beta'!E266</f>
        <v>2.00935</v>
      </c>
      <c r="C263" s="102" t="e">
        <f>'d-beta'!F266</f>
        <v>#N/A</v>
      </c>
      <c r="D263" s="102">
        <f>'d-beta'!G266</f>
        <v>1.8106599999999999</v>
      </c>
      <c r="E263" s="102">
        <f>'d-beta'!H266</f>
        <v>1.4533799999999999</v>
      </c>
      <c r="F263" s="102">
        <f>'d-beta'!J266</f>
        <v>1.8011699999999999</v>
      </c>
      <c r="G263" s="102">
        <f>'d-beta'!K266</f>
        <v>1.76654</v>
      </c>
      <c r="H263" s="102">
        <f>'d-beta'!L266</f>
        <v>1.8284199999999999</v>
      </c>
      <c r="I263" s="102">
        <f>'d-beta'!M266</f>
        <v>1.8262100000000001</v>
      </c>
      <c r="J263" s="102">
        <f>'d-beta'!N266</f>
        <v>1.8204100000000001</v>
      </c>
      <c r="K263" s="102">
        <f>'d-beta'!P266</f>
        <v>1.8191870033914956</v>
      </c>
      <c r="L263" s="102">
        <f>'d-beta'!Q266</f>
        <v>1.8083091593101388</v>
      </c>
      <c r="M263" s="102">
        <f>'d-beta'!R266</f>
        <v>1.7863800000000001</v>
      </c>
      <c r="N263" s="102">
        <f>'d-beta'!S266</f>
        <v>1.5195399999999999</v>
      </c>
      <c r="O263" s="102">
        <f>'d-beta'!T266</f>
        <v>1.82816830609923</v>
      </c>
      <c r="P263" s="102">
        <f>'d-beta'!U266</f>
        <v>1.8007374513074681</v>
      </c>
      <c r="Q263" s="102">
        <f>'d-beta'!V266</f>
        <v>1.7922175221555794</v>
      </c>
      <c r="R263" s="102">
        <f>'d-beta'!W266</f>
        <v>1.805642126175762</v>
      </c>
    </row>
    <row r="264" spans="1:18" x14ac:dyDescent="0.2">
      <c r="A264" s="103">
        <f>'d-beta'!A267</f>
        <v>524</v>
      </c>
      <c r="B264" s="102">
        <f>'d-beta'!E267</f>
        <v>2.0040800000000001</v>
      </c>
      <c r="C264" s="102" t="e">
        <f>'d-beta'!F267</f>
        <v>#N/A</v>
      </c>
      <c r="D264" s="102">
        <f>'d-beta'!G267</f>
        <v>1.80626</v>
      </c>
      <c r="E264" s="102">
        <f>'d-beta'!H267</f>
        <v>1.4515100000000001</v>
      </c>
      <c r="F264" s="102">
        <f>'d-beta'!J267</f>
        <v>1.7967599999999999</v>
      </c>
      <c r="G264" s="102">
        <f>'d-beta'!K267</f>
        <v>1.76231</v>
      </c>
      <c r="H264" s="102">
        <f>'d-beta'!L267</f>
        <v>1.8239099999999999</v>
      </c>
      <c r="I264" s="102">
        <f>'d-beta'!M267</f>
        <v>1.8215699999999999</v>
      </c>
      <c r="J264" s="102">
        <f>'d-beta'!N267</f>
        <v>1.81579</v>
      </c>
      <c r="K264" s="102">
        <f>'d-beta'!P267</f>
        <v>1.8146644524066513</v>
      </c>
      <c r="L264" s="102">
        <f>'d-beta'!Q267</f>
        <v>1.8038825187843024</v>
      </c>
      <c r="M264" s="102">
        <f>'d-beta'!R267</f>
        <v>1.78203</v>
      </c>
      <c r="N264" s="102">
        <f>'d-beta'!S267</f>
        <v>1.5168600000000001</v>
      </c>
      <c r="O264" s="102">
        <f>'d-beta'!T267</f>
        <v>1.8235854724618858</v>
      </c>
      <c r="P264" s="102">
        <f>'d-beta'!U267</f>
        <v>1.7963677978976045</v>
      </c>
      <c r="Q264" s="102">
        <f>'d-beta'!V267</f>
        <v>1.7879046496613804</v>
      </c>
      <c r="R264" s="102">
        <f>'d-beta'!W267</f>
        <v>1.8012493794033055</v>
      </c>
    </row>
    <row r="265" spans="1:18" x14ac:dyDescent="0.2">
      <c r="A265" s="103">
        <f>'d-beta'!A268</f>
        <v>526</v>
      </c>
      <c r="B265" s="102">
        <f>'d-beta'!E268</f>
        <v>1.9988600000000001</v>
      </c>
      <c r="C265" s="102" t="e">
        <f>'d-beta'!F268</f>
        <v>#N/A</v>
      </c>
      <c r="D265" s="102">
        <f>'d-beta'!G268</f>
        <v>1.8019000000000001</v>
      </c>
      <c r="E265" s="102">
        <f>'d-beta'!H268</f>
        <v>1.4496599999999999</v>
      </c>
      <c r="F265" s="102">
        <f>'d-beta'!J268</f>
        <v>1.7923899999999999</v>
      </c>
      <c r="G265" s="102">
        <f>'d-beta'!K268</f>
        <v>1.7581100000000001</v>
      </c>
      <c r="H265" s="102">
        <f>'d-beta'!L268</f>
        <v>1.8194300000000001</v>
      </c>
      <c r="I265" s="102">
        <f>'d-beta'!M268</f>
        <v>1.81698</v>
      </c>
      <c r="J265" s="102">
        <f>'d-beta'!N268</f>
        <v>1.8112200000000001</v>
      </c>
      <c r="K265" s="102">
        <f>'d-beta'!P268</f>
        <v>1.8101852073983939</v>
      </c>
      <c r="L265" s="102">
        <f>'d-beta'!Q268</f>
        <v>1.7994958783182784</v>
      </c>
      <c r="M265" s="102">
        <f>'d-beta'!R268</f>
        <v>1.7777099999999999</v>
      </c>
      <c r="N265" s="102">
        <f>'d-beta'!S268</f>
        <v>1.5142100000000001</v>
      </c>
      <c r="O265" s="102">
        <f>'d-beta'!T268</f>
        <v>1.8190426388014165</v>
      </c>
      <c r="P265" s="102">
        <f>'d-beta'!U268</f>
        <v>1.792034824825778</v>
      </c>
      <c r="Q265" s="102">
        <f>'d-beta'!V268</f>
        <v>1.7836217763258289</v>
      </c>
      <c r="R265" s="102">
        <f>'d-beta'!W268</f>
        <v>1.7968866316137373</v>
      </c>
    </row>
    <row r="266" spans="1:18" x14ac:dyDescent="0.2">
      <c r="A266" s="103">
        <f>'d-beta'!A269</f>
        <v>528</v>
      </c>
      <c r="B266" s="102">
        <f>'d-beta'!E269</f>
        <v>1.9936799999999999</v>
      </c>
      <c r="C266" s="102" t="e">
        <f>'d-beta'!F269</f>
        <v>#N/A</v>
      </c>
      <c r="D266" s="102">
        <f>'d-beta'!G269</f>
        <v>1.79758</v>
      </c>
      <c r="E266" s="102">
        <f>'d-beta'!H269</f>
        <v>1.4478200000000001</v>
      </c>
      <c r="F266" s="102">
        <f>'d-beta'!J269</f>
        <v>1.78806</v>
      </c>
      <c r="G266" s="102">
        <f>'d-beta'!K269</f>
        <v>1.7539499999999999</v>
      </c>
      <c r="H266" s="102">
        <f>'d-beta'!L269</f>
        <v>1.81498</v>
      </c>
      <c r="I266" s="102">
        <f>'d-beta'!M269</f>
        <v>1.8124199999999999</v>
      </c>
      <c r="J266" s="102">
        <f>'d-beta'!N269</f>
        <v>1.8066899999999999</v>
      </c>
      <c r="K266" s="102">
        <f>'d-beta'!P269</f>
        <v>1.8057359620285272</v>
      </c>
      <c r="L266" s="102">
        <f>'d-beta'!Q269</f>
        <v>1.7951492379107559</v>
      </c>
      <c r="M266" s="102">
        <f>'d-beta'!R269</f>
        <v>1.7734300000000001</v>
      </c>
      <c r="N266" s="102">
        <f>'d-beta'!S269</f>
        <v>1.5115700000000001</v>
      </c>
      <c r="O266" s="102">
        <f>'d-beta'!T269</f>
        <v>1.8145364536265058</v>
      </c>
      <c r="P266" s="102">
        <f>'d-beta'!U269</f>
        <v>1.787738489666485</v>
      </c>
      <c r="Q266" s="102">
        <f>'d-beta'!V269</f>
        <v>1.7793788937783217</v>
      </c>
      <c r="R266" s="102">
        <f>'d-beta'!W269</f>
        <v>1.7925605842957308</v>
      </c>
    </row>
    <row r="267" spans="1:18" x14ac:dyDescent="0.2">
      <c r="A267" s="103">
        <f>'d-beta'!A270</f>
        <v>530</v>
      </c>
      <c r="B267" s="102">
        <f>'d-beta'!E270</f>
        <v>1.98854</v>
      </c>
      <c r="C267" s="102" t="e">
        <f>'d-beta'!F270</f>
        <v>#N/A</v>
      </c>
      <c r="D267" s="102">
        <f>'d-beta'!G270</f>
        <v>1.7932999999999999</v>
      </c>
      <c r="E267" s="102">
        <f>'d-beta'!H270</f>
        <v>1.4459900000000001</v>
      </c>
      <c r="F267" s="102">
        <f>'d-beta'!J270</f>
        <v>1.78376</v>
      </c>
      <c r="G267" s="102">
        <f>'d-beta'!K270</f>
        <v>1.7498199999999999</v>
      </c>
      <c r="H267" s="102">
        <f>'d-beta'!L270</f>
        <v>1.8105800000000001</v>
      </c>
      <c r="I267" s="102">
        <f>'d-beta'!M270</f>
        <v>1.8079000000000001</v>
      </c>
      <c r="J267" s="102">
        <f>'d-beta'!N270</f>
        <v>1.80219</v>
      </c>
      <c r="K267" s="102">
        <f>'d-beta'!P270</f>
        <v>1.8013267167208327</v>
      </c>
      <c r="L267" s="102">
        <f>'d-beta'!Q270</f>
        <v>1.7908359344472546</v>
      </c>
      <c r="M267" s="102">
        <f>'d-beta'!R270</f>
        <v>1.76919</v>
      </c>
      <c r="N267" s="102">
        <f>'d-beta'!S270</f>
        <v>1.5089600000000001</v>
      </c>
      <c r="O267" s="102">
        <f>'d-beta'!T270</f>
        <v>1.8100669170826211</v>
      </c>
      <c r="P267" s="102">
        <f>'d-beta'!U270</f>
        <v>1.7834755154171436</v>
      </c>
      <c r="Q267" s="102">
        <f>'d-beta'!V270</f>
        <v>1.775172654156042</v>
      </c>
      <c r="R267" s="102">
        <f>'d-beta'!W270</f>
        <v>1.7882711334182688</v>
      </c>
    </row>
    <row r="268" spans="1:18" x14ac:dyDescent="0.2">
      <c r="A268" s="103">
        <f>'d-beta'!A271</f>
        <v>532</v>
      </c>
      <c r="B268" s="102">
        <f>'d-beta'!E271</f>
        <v>1.9834499999999999</v>
      </c>
      <c r="C268" s="102" t="e">
        <f>'d-beta'!F271</f>
        <v>#N/A</v>
      </c>
      <c r="D268" s="102">
        <f>'d-beta'!G271</f>
        <v>1.78905</v>
      </c>
      <c r="E268" s="102">
        <f>'d-beta'!H271</f>
        <v>1.44417</v>
      </c>
      <c r="F268" s="102">
        <f>'d-beta'!J271</f>
        <v>1.7795000000000001</v>
      </c>
      <c r="G268" s="102">
        <f>'d-beta'!K271</f>
        <v>1.74573</v>
      </c>
      <c r="H268" s="102">
        <f>'d-beta'!L271</f>
        <v>1.8062100000000001</v>
      </c>
      <c r="I268" s="102">
        <f>'d-beta'!M271</f>
        <v>1.80342</v>
      </c>
      <c r="J268" s="102">
        <f>'d-beta'!N271</f>
        <v>1.7977300000000001</v>
      </c>
      <c r="K268" s="102">
        <f>'d-beta'!P271</f>
        <v>1.7969540928917158</v>
      </c>
      <c r="L268" s="102">
        <f>'d-beta'!Q271</f>
        <v>1.7865592941263571</v>
      </c>
      <c r="M268" s="102">
        <f>'d-beta'!R271</f>
        <v>1.76498</v>
      </c>
      <c r="N268" s="102">
        <f>'d-beta'!S271</f>
        <v>1.5063599999999999</v>
      </c>
      <c r="O268" s="102">
        <f>'d-beta'!T271</f>
        <v>1.8056373806573336</v>
      </c>
      <c r="P268" s="102">
        <f>'d-beta'!U271</f>
        <v>1.7792491792721439</v>
      </c>
      <c r="Q268" s="102">
        <f>'d-beta'!V271</f>
        <v>1.7709997787635627</v>
      </c>
      <c r="R268" s="102">
        <f>'d-beta'!W271</f>
        <v>1.7840183829278016</v>
      </c>
    </row>
    <row r="269" spans="1:18" x14ac:dyDescent="0.2">
      <c r="A269" s="103">
        <f>'d-beta'!A272</f>
        <v>534</v>
      </c>
      <c r="B269" s="102">
        <f>'d-beta'!E272</f>
        <v>1.9783900000000001</v>
      </c>
      <c r="C269" s="102" t="e">
        <f>'d-beta'!F272</f>
        <v>#N/A</v>
      </c>
      <c r="D269" s="102">
        <f>'d-beta'!G272</f>
        <v>1.7848299999999999</v>
      </c>
      <c r="E269" s="102">
        <f>'d-beta'!H272</f>
        <v>1.4423600000000001</v>
      </c>
      <c r="F269" s="102">
        <f>'d-beta'!J272</f>
        <v>1.7752699999999999</v>
      </c>
      <c r="G269" s="102">
        <f>'d-beta'!K272</f>
        <v>1.7416700000000001</v>
      </c>
      <c r="H269" s="102">
        <f>'d-beta'!L272</f>
        <v>1.8018799999999999</v>
      </c>
      <c r="I269" s="102">
        <f>'d-beta'!M272</f>
        <v>1.79898</v>
      </c>
      <c r="J269" s="102">
        <f>'d-beta'!N272</f>
        <v>1.79332</v>
      </c>
      <c r="K269" s="102">
        <f>'d-beta'!P272</f>
        <v>1.7926214693219213</v>
      </c>
      <c r="L269" s="102">
        <f>'d-beta'!Q272</f>
        <v>1.782319316958233</v>
      </c>
      <c r="M269" s="102">
        <f>'d-beta'!R272</f>
        <v>1.76081</v>
      </c>
      <c r="N269" s="102">
        <f>'d-beta'!S272</f>
        <v>1.50379</v>
      </c>
      <c r="O269" s="102">
        <f>'d-beta'!T272</f>
        <v>1.8012411953469873</v>
      </c>
      <c r="P269" s="102">
        <f>'d-beta'!U272</f>
        <v>1.7750561621483496</v>
      </c>
      <c r="Q269" s="102">
        <f>'d-beta'!V272</f>
        <v>1.7668602159217208</v>
      </c>
      <c r="R269" s="102">
        <f>'d-beta'!W272</f>
        <v>1.7797989304722035</v>
      </c>
    </row>
    <row r="270" spans="1:18" x14ac:dyDescent="0.2">
      <c r="A270" s="103">
        <f>'d-beta'!A273</f>
        <v>536</v>
      </c>
      <c r="B270" s="102">
        <f>'d-beta'!E273</f>
        <v>1.9733700000000001</v>
      </c>
      <c r="C270" s="102" t="e">
        <f>'d-beta'!F273</f>
        <v>#N/A</v>
      </c>
      <c r="D270" s="102">
        <f>'d-beta'!G273</f>
        <v>1.7806500000000001</v>
      </c>
      <c r="E270" s="102">
        <f>'d-beta'!H273</f>
        <v>1.4405600000000001</v>
      </c>
      <c r="F270" s="102">
        <f>'d-beta'!J273</f>
        <v>1.77108</v>
      </c>
      <c r="G270" s="102">
        <f>'d-beta'!K273</f>
        <v>1.7376499999999999</v>
      </c>
      <c r="H270" s="102">
        <f>'d-beta'!L273</f>
        <v>1.79758</v>
      </c>
      <c r="I270" s="102">
        <f>'d-beta'!M273</f>
        <v>1.7945800000000001</v>
      </c>
      <c r="J270" s="102">
        <f>'d-beta'!N273</f>
        <v>1.78894</v>
      </c>
      <c r="K270" s="102">
        <f>'d-beta'!P273</f>
        <v>1.7883188455097863</v>
      </c>
      <c r="L270" s="102">
        <f>'d-beta'!Q273</f>
        <v>1.7781160136243805</v>
      </c>
      <c r="M270" s="102">
        <f>'d-beta'!R273</f>
        <v>1.75668</v>
      </c>
      <c r="N270" s="102">
        <f>'d-beta'!S273</f>
        <v>1.5012300000000001</v>
      </c>
      <c r="O270" s="102">
        <f>'d-beta'!T273</f>
        <v>1.7968883077935252</v>
      </c>
      <c r="P270" s="102">
        <f>'d-beta'!U273</f>
        <v>1.7708965055469479</v>
      </c>
      <c r="Q270" s="102">
        <f>'d-beta'!V273</f>
        <v>1.7627572878657622</v>
      </c>
      <c r="R270" s="102">
        <f>'d-beta'!W273</f>
        <v>1.7756128190263873</v>
      </c>
    </row>
    <row r="271" spans="1:18" x14ac:dyDescent="0.2">
      <c r="A271" s="103">
        <f>'d-beta'!A274</f>
        <v>538</v>
      </c>
      <c r="B271" s="102">
        <f>'d-beta'!E274</f>
        <v>1.9683999999999999</v>
      </c>
      <c r="C271" s="102" t="e">
        <f>'d-beta'!F274</f>
        <v>#N/A</v>
      </c>
      <c r="D271" s="102">
        <f>'d-beta'!G274</f>
        <v>1.7765</v>
      </c>
      <c r="E271" s="102">
        <f>'d-beta'!H274</f>
        <v>1.4387799999999999</v>
      </c>
      <c r="F271" s="102">
        <f>'d-beta'!J274</f>
        <v>1.7669299999999999</v>
      </c>
      <c r="G271" s="102">
        <f>'d-beta'!K274</f>
        <v>1.73366</v>
      </c>
      <c r="H271" s="102">
        <f>'d-beta'!L274</f>
        <v>1.79332</v>
      </c>
      <c r="I271" s="102">
        <f>'d-beta'!M274</f>
        <v>1.7902100000000001</v>
      </c>
      <c r="J271" s="102">
        <f>'d-beta'!N274</f>
        <v>1.7845899999999999</v>
      </c>
      <c r="K271" s="102">
        <f>'d-beta'!P274</f>
        <v>1.7840562218704248</v>
      </c>
      <c r="L271" s="102">
        <f>'d-beta'!Q274</f>
        <v>1.7739393734183913</v>
      </c>
      <c r="M271" s="102">
        <f>'d-beta'!R274</f>
        <v>1.75258</v>
      </c>
      <c r="N271" s="102">
        <f>'d-beta'!S274</f>
        <v>1.4986999999999999</v>
      </c>
      <c r="O271" s="102">
        <f>'d-beta'!T274</f>
        <v>1.7925654201073418</v>
      </c>
      <c r="P271" s="102">
        <f>'d-beta'!U274</f>
        <v>1.7667734875338765</v>
      </c>
      <c r="Q271" s="102">
        <f>'d-beta'!V274</f>
        <v>1.7586877237282108</v>
      </c>
      <c r="R271" s="102">
        <f>'d-beta'!W274</f>
        <v>1.7714633649472238</v>
      </c>
    </row>
    <row r="272" spans="1:18" x14ac:dyDescent="0.2">
      <c r="A272" s="103">
        <f>'d-beta'!A275</f>
        <v>540</v>
      </c>
      <c r="B272" s="102">
        <f>'d-beta'!E275</f>
        <v>1.96346</v>
      </c>
      <c r="C272" s="102" t="e">
        <f>'d-beta'!F275</f>
        <v>#N/A</v>
      </c>
      <c r="D272" s="102">
        <f>'d-beta'!G275</f>
        <v>1.7723899999999999</v>
      </c>
      <c r="E272" s="102">
        <f>'d-beta'!H275</f>
        <v>1.4370000000000001</v>
      </c>
      <c r="F272" s="102">
        <f>'d-beta'!J275</f>
        <v>1.76281</v>
      </c>
      <c r="G272" s="102">
        <f>'d-beta'!K275</f>
        <v>1.7297</v>
      </c>
      <c r="H272" s="102">
        <f>'d-beta'!L275</f>
        <v>1.7890999999999999</v>
      </c>
      <c r="I272" s="102">
        <f>'d-beta'!M275</f>
        <v>1.7858799999999999</v>
      </c>
      <c r="J272" s="102">
        <f>'d-beta'!N275</f>
        <v>1.7802800000000001</v>
      </c>
      <c r="K272" s="102">
        <f>'d-beta'!P275</f>
        <v>1.7798302918185687</v>
      </c>
      <c r="L272" s="102">
        <f>'d-beta'!Q275</f>
        <v>1.7698027332630992</v>
      </c>
      <c r="M272" s="102">
        <f>'d-beta'!R275</f>
        <v>1.74851</v>
      </c>
      <c r="N272" s="102">
        <f>'d-beta'!S275</f>
        <v>1.4961800000000001</v>
      </c>
      <c r="O272" s="102">
        <f>'d-beta'!T275</f>
        <v>1.788279234521287</v>
      </c>
      <c r="P272" s="102">
        <f>'d-beta'!U275</f>
        <v>1.7626871495152885</v>
      </c>
      <c r="Q272" s="102">
        <f>'d-beta'!V275</f>
        <v>1.7546481587185481</v>
      </c>
      <c r="R272" s="102">
        <f>'d-beta'!W275</f>
        <v>1.7673472095115932</v>
      </c>
    </row>
    <row r="273" spans="1:18" x14ac:dyDescent="0.2">
      <c r="A273" s="103">
        <f>'d-beta'!A276</f>
        <v>542</v>
      </c>
      <c r="B273" s="102">
        <f>'d-beta'!E276</f>
        <v>1.9585600000000001</v>
      </c>
      <c r="C273" s="102" t="e">
        <f>'d-beta'!F276</f>
        <v>#N/A</v>
      </c>
      <c r="D273" s="102">
        <f>'d-beta'!G276</f>
        <v>1.76831</v>
      </c>
      <c r="E273" s="102">
        <f>'d-beta'!H276</f>
        <v>1.4352400000000001</v>
      </c>
      <c r="F273" s="102">
        <f>'d-beta'!J276</f>
        <v>1.7587200000000001</v>
      </c>
      <c r="G273" s="102">
        <f>'d-beta'!K276</f>
        <v>1.7257800000000001</v>
      </c>
      <c r="H273" s="102">
        <f>'d-beta'!L276</f>
        <v>1.78491</v>
      </c>
      <c r="I273" s="102">
        <f>'d-beta'!M276</f>
        <v>1.78159</v>
      </c>
      <c r="J273" s="102">
        <f>'d-beta'!N276</f>
        <v>1.7760100000000001</v>
      </c>
      <c r="K273" s="102">
        <f>'d-beta'!P276</f>
        <v>1.7756342900455511</v>
      </c>
      <c r="L273" s="102">
        <f>'d-beta'!Q276</f>
        <v>1.765702753564397</v>
      </c>
      <c r="M273" s="102">
        <f>'d-beta'!R276</f>
        <v>1.74448</v>
      </c>
      <c r="N273" s="102">
        <f>'d-beta'!S276</f>
        <v>1.4936799999999999</v>
      </c>
      <c r="O273" s="102">
        <f>'d-beta'!T276</f>
        <v>1.78403299588291</v>
      </c>
      <c r="P273" s="102">
        <f>'d-beta'!U276</f>
        <v>1.7586308107668309</v>
      </c>
      <c r="Q273" s="102">
        <f>'d-beta'!V276</f>
        <v>1.7506452288077043</v>
      </c>
      <c r="R273" s="102">
        <f>'d-beta'!W276</f>
        <v>1.7632677538374173</v>
      </c>
    </row>
    <row r="274" spans="1:18" x14ac:dyDescent="0.2">
      <c r="A274" s="103">
        <f>'d-beta'!A277</f>
        <v>544</v>
      </c>
      <c r="B274" s="102">
        <f>'d-beta'!E277</f>
        <v>1.9537</v>
      </c>
      <c r="C274" s="102" t="e">
        <f>'d-beta'!F277</f>
        <v>#N/A</v>
      </c>
      <c r="D274" s="102">
        <f>'d-beta'!G277</f>
        <v>1.7642599999999999</v>
      </c>
      <c r="E274" s="102">
        <f>'d-beta'!H277</f>
        <v>1.4334899999999999</v>
      </c>
      <c r="F274" s="102">
        <f>'d-beta'!J277</f>
        <v>1.7546600000000001</v>
      </c>
      <c r="G274" s="102">
        <f>'d-beta'!K277</f>
        <v>1.7218899999999999</v>
      </c>
      <c r="H274" s="102">
        <f>'d-beta'!L277</f>
        <v>1.7807500000000001</v>
      </c>
      <c r="I274" s="102">
        <f>'d-beta'!M277</f>
        <v>1.7773300000000001</v>
      </c>
      <c r="J274" s="102">
        <f>'d-beta'!N277</f>
        <v>1.7717799999999999</v>
      </c>
      <c r="K274" s="102">
        <f>'d-beta'!P277</f>
        <v>1.7714782885967781</v>
      </c>
      <c r="L274" s="102">
        <f>'d-beta'!Q277</f>
        <v>1.7616294530547962</v>
      </c>
      <c r="M274" s="102">
        <f>'d-beta'!R277</f>
        <v>1.74047</v>
      </c>
      <c r="N274" s="102">
        <f>'d-beta'!S277</f>
        <v>1.4912000000000001</v>
      </c>
      <c r="O274" s="102">
        <f>'d-beta'!T277</f>
        <v>1.779820108155173</v>
      </c>
      <c r="P274" s="102">
        <f>'d-beta'!U277</f>
        <v>1.7546077912246401</v>
      </c>
      <c r="Q274" s="102">
        <f>'d-beta'!V277</f>
        <v>1.7466722982350578</v>
      </c>
      <c r="R274" s="102">
        <f>'d-beta'!W277</f>
        <v>1.7592149385233171</v>
      </c>
    </row>
    <row r="275" spans="1:18" x14ac:dyDescent="0.2">
      <c r="A275" s="103">
        <f>'d-beta'!A278</f>
        <v>546</v>
      </c>
      <c r="B275" s="102">
        <f>'d-beta'!E278</f>
        <v>1.9488799999999999</v>
      </c>
      <c r="C275" s="102" t="e">
        <f>'d-beta'!F278</f>
        <v>#N/A</v>
      </c>
      <c r="D275" s="102">
        <f>'d-beta'!G278</f>
        <v>1.7602500000000001</v>
      </c>
      <c r="E275" s="102">
        <f>'d-beta'!H278</f>
        <v>1.4317500000000001</v>
      </c>
      <c r="F275" s="102">
        <f>'d-beta'!J278</f>
        <v>1.75065</v>
      </c>
      <c r="G275" s="102">
        <f>'d-beta'!K278</f>
        <v>1.7180299999999999</v>
      </c>
      <c r="H275" s="102">
        <f>'d-beta'!L278</f>
        <v>1.7766299999999999</v>
      </c>
      <c r="I275" s="102">
        <f>'d-beta'!M278</f>
        <v>1.77311</v>
      </c>
      <c r="J275" s="102">
        <f>'d-beta'!N278</f>
        <v>1.7675799999999999</v>
      </c>
      <c r="K275" s="102">
        <f>'d-beta'!P278</f>
        <v>1.7673556645220281</v>
      </c>
      <c r="L275" s="102">
        <f>'d-beta'!Q278</f>
        <v>1.7575928129992415</v>
      </c>
      <c r="M275" s="102">
        <f>'d-beta'!R278</f>
        <v>1.73651</v>
      </c>
      <c r="N275" s="102">
        <f>'d-beta'!S278</f>
        <v>1.48875</v>
      </c>
      <c r="O275" s="102">
        <f>'d-beta'!T278</f>
        <v>1.7756405711403189</v>
      </c>
      <c r="P275" s="102">
        <f>'d-beta'!U278</f>
        <v>1.750618091041739</v>
      </c>
      <c r="Q275" s="102">
        <f>'d-beta'!V278</f>
        <v>1.7427360032178039</v>
      </c>
      <c r="R275" s="102">
        <f>'d-beta'!W278</f>
        <v>1.7552021225969803</v>
      </c>
    </row>
    <row r="276" spans="1:18" x14ac:dyDescent="0.2">
      <c r="A276" s="103">
        <f>'d-beta'!A279</f>
        <v>548</v>
      </c>
      <c r="B276" s="102">
        <f>'d-beta'!E279</f>
        <v>1.9440999999999999</v>
      </c>
      <c r="C276" s="102" t="e">
        <f>'d-beta'!F279</f>
        <v>#N/A</v>
      </c>
      <c r="D276" s="102">
        <f>'d-beta'!G279</f>
        <v>1.7562599999999999</v>
      </c>
      <c r="E276" s="102">
        <f>'d-beta'!H279</f>
        <v>1.4300200000000001</v>
      </c>
      <c r="F276" s="102">
        <f>'d-beta'!J279</f>
        <v>1.7466600000000001</v>
      </c>
      <c r="G276" s="102">
        <f>'d-beta'!K279</f>
        <v>1.7141999999999999</v>
      </c>
      <c r="H276" s="102">
        <f>'d-beta'!L279</f>
        <v>1.77254</v>
      </c>
      <c r="I276" s="102">
        <f>'d-beta'!M279</f>
        <v>1.76892</v>
      </c>
      <c r="J276" s="102">
        <f>'d-beta'!N279</f>
        <v>1.7634099999999999</v>
      </c>
      <c r="K276" s="102">
        <f>'d-beta'!P279</f>
        <v>1.7632629694223785</v>
      </c>
      <c r="L276" s="102">
        <f>'d-beta'!Q279</f>
        <v>1.753592833448177</v>
      </c>
      <c r="M276" s="102">
        <f>'d-beta'!R279</f>
        <v>1.7325699999999999</v>
      </c>
      <c r="N276" s="102">
        <f>'d-beta'!S279</f>
        <v>1.48631</v>
      </c>
      <c r="O276" s="102">
        <f>'d-beta'!T279</f>
        <v>1.7714943322455794</v>
      </c>
      <c r="P276" s="102">
        <f>'d-beta'!U279</f>
        <v>1.7466617102793405</v>
      </c>
      <c r="Q276" s="102">
        <f>'d-beta'!V279</f>
        <v>1.7388230713748551</v>
      </c>
      <c r="R276" s="102">
        <f>'d-beta'!W279</f>
        <v>1.7512193057489844</v>
      </c>
    </row>
    <row r="277" spans="1:18" x14ac:dyDescent="0.2">
      <c r="A277" s="103">
        <f>'d-beta'!A280</f>
        <v>550</v>
      </c>
      <c r="B277" s="102">
        <f>'d-beta'!E280</f>
        <v>1.9393499999999999</v>
      </c>
      <c r="C277" s="102" t="e">
        <f>'d-beta'!F280</f>
        <v>#N/A</v>
      </c>
      <c r="D277" s="102">
        <f>'d-beta'!G280</f>
        <v>1.75231</v>
      </c>
      <c r="E277" s="102">
        <f>'d-beta'!H280</f>
        <v>1.4282999999999999</v>
      </c>
      <c r="F277" s="102">
        <f>'d-beta'!J280</f>
        <v>1.7426999999999999</v>
      </c>
      <c r="G277" s="102">
        <f>'d-beta'!K280</f>
        <v>1.7103999999999999</v>
      </c>
      <c r="H277" s="102">
        <f>'d-beta'!L280</f>
        <v>1.7684800000000001</v>
      </c>
      <c r="I277" s="102">
        <f>'d-beta'!M280</f>
        <v>1.7647699999999999</v>
      </c>
      <c r="J277" s="102">
        <f>'d-beta'!N280</f>
        <v>1.75928</v>
      </c>
      <c r="K277" s="102">
        <f>'d-beta'!P280</f>
        <v>1.7592069677578039</v>
      </c>
      <c r="L277" s="102">
        <f>'d-beta'!Q280</f>
        <v>1.7496161934558132</v>
      </c>
      <c r="M277" s="102">
        <f>'d-beta'!R280</f>
        <v>1.7286699999999999</v>
      </c>
      <c r="N277" s="102">
        <f>'d-beta'!S280</f>
        <v>1.4838800000000001</v>
      </c>
      <c r="O277" s="102">
        <f>'d-beta'!T280</f>
        <v>1.7673847426079163</v>
      </c>
      <c r="P277" s="102">
        <f>'d-beta'!U280</f>
        <v>1.7427353291316923</v>
      </c>
      <c r="Q277" s="102">
        <f>'d-beta'!V280</f>
        <v>1.7349501390057724</v>
      </c>
      <c r="R277" s="102">
        <f>'d-beta'!W280</f>
        <v>1.7472698048964959</v>
      </c>
    </row>
    <row r="278" spans="1:18" x14ac:dyDescent="0.2">
      <c r="A278" s="103">
        <f>'d-beta'!A281</f>
        <v>552</v>
      </c>
      <c r="B278" s="102">
        <f>'d-beta'!E281</f>
        <v>1.9346399999999999</v>
      </c>
      <c r="C278" s="102" t="e">
        <f>'d-beta'!F281</f>
        <v>#N/A</v>
      </c>
      <c r="D278" s="102">
        <f>'d-beta'!G281</f>
        <v>1.7483900000000001</v>
      </c>
      <c r="E278" s="102">
        <f>'d-beta'!H281</f>
        <v>1.42659</v>
      </c>
      <c r="F278" s="102">
        <f>'d-beta'!J281</f>
        <v>1.73878</v>
      </c>
      <c r="G278" s="102">
        <f>'d-beta'!K281</f>
        <v>1.7066399999999999</v>
      </c>
      <c r="H278" s="102">
        <f>'d-beta'!L281</f>
        <v>1.7644599999999999</v>
      </c>
      <c r="I278" s="102">
        <f>'d-beta'!M281</f>
        <v>1.76065</v>
      </c>
      <c r="J278" s="102">
        <f>'d-beta'!N281</f>
        <v>1.75519</v>
      </c>
      <c r="K278" s="102">
        <f>'d-beta'!P281</f>
        <v>1.755184282143943</v>
      </c>
      <c r="L278" s="102">
        <f>'d-beta'!Q281</f>
        <v>1.745679553506247</v>
      </c>
      <c r="M278" s="102">
        <f>'d-beta'!R281</f>
        <v>1.7248000000000001</v>
      </c>
      <c r="N278" s="102">
        <f>'d-beta'!S281</f>
        <v>1.4814799999999999</v>
      </c>
      <c r="O278" s="102">
        <f>'d-beta'!T281</f>
        <v>1.7633085036644878</v>
      </c>
      <c r="P278" s="102">
        <f>'d-beta'!U281</f>
        <v>1.7388423076501478</v>
      </c>
      <c r="Q278" s="102">
        <f>'d-beta'!V281</f>
        <v>1.7311038422826046</v>
      </c>
      <c r="R278" s="102">
        <f>'d-beta'!W281</f>
        <v>1.7433502866671706</v>
      </c>
    </row>
    <row r="279" spans="1:18" x14ac:dyDescent="0.2">
      <c r="A279" s="103">
        <f>'d-beta'!A282</f>
        <v>554</v>
      </c>
      <c r="B279" s="102">
        <f>'d-beta'!E282</f>
        <v>1.92997</v>
      </c>
      <c r="C279" s="102" t="e">
        <f>'d-beta'!F282</f>
        <v>#N/A</v>
      </c>
      <c r="D279" s="102">
        <f>'d-beta'!G282</f>
        <v>1.74451</v>
      </c>
      <c r="E279" s="102">
        <f>'d-beta'!H282</f>
        <v>1.42489</v>
      </c>
      <c r="F279" s="102">
        <f>'d-beta'!J282</f>
        <v>1.73489</v>
      </c>
      <c r="G279" s="102">
        <f>'d-beta'!K282</f>
        <v>1.7029000000000001</v>
      </c>
      <c r="H279" s="102">
        <f>'d-beta'!L282</f>
        <v>1.76047</v>
      </c>
      <c r="I279" s="102">
        <f>'d-beta'!M282</f>
        <v>1.75657</v>
      </c>
      <c r="J279" s="102">
        <f>'d-beta'!N282</f>
        <v>1.7511300000000001</v>
      </c>
      <c r="K279" s="102">
        <f>'d-beta'!P282</f>
        <v>1.7511915870340915</v>
      </c>
      <c r="L279" s="102">
        <f>'d-beta'!Q282</f>
        <v>1.7417729135764017</v>
      </c>
      <c r="M279" s="102">
        <f>'d-beta'!R282</f>
        <v>1.72096</v>
      </c>
      <c r="N279" s="102">
        <f>'d-beta'!S282</f>
        <v>1.47909</v>
      </c>
      <c r="O279" s="102">
        <f>'d-beta'!T282</f>
        <v>1.7592622645096037</v>
      </c>
      <c r="P279" s="102">
        <f>'d-beta'!U282</f>
        <v>1.7349759255710675</v>
      </c>
      <c r="Q279" s="102">
        <f>'d-beta'!V282</f>
        <v>1.7272909084888293</v>
      </c>
      <c r="R279" s="102">
        <f>'d-beta'!W282</f>
        <v>1.7394641092887029</v>
      </c>
    </row>
    <row r="280" spans="1:18" x14ac:dyDescent="0.2">
      <c r="A280" s="103">
        <f>'d-beta'!A283</f>
        <v>556</v>
      </c>
      <c r="B280" s="102">
        <f>'d-beta'!E283</f>
        <v>1.92533</v>
      </c>
      <c r="C280" s="102" t="e">
        <f>'d-beta'!F283</f>
        <v>#N/A</v>
      </c>
      <c r="D280" s="102">
        <f>'d-beta'!G283</f>
        <v>1.74065</v>
      </c>
      <c r="E280" s="102">
        <f>'d-beta'!H283</f>
        <v>1.4232</v>
      </c>
      <c r="F280" s="102">
        <f>'d-beta'!J283</f>
        <v>1.7310300000000001</v>
      </c>
      <c r="G280" s="102">
        <f>'d-beta'!K283</f>
        <v>1.6992</v>
      </c>
      <c r="H280" s="102">
        <f>'d-beta'!L283</f>
        <v>1.75651</v>
      </c>
      <c r="I280" s="102">
        <f>'d-beta'!M283</f>
        <v>1.7525200000000001</v>
      </c>
      <c r="J280" s="102">
        <f>'d-beta'!N283</f>
        <v>1.7471000000000001</v>
      </c>
      <c r="K280" s="102">
        <f>'d-beta'!P283</f>
        <v>1.7472355850125174</v>
      </c>
      <c r="L280" s="102">
        <f>'d-beta'!Q283</f>
        <v>1.737896257877086</v>
      </c>
      <c r="M280" s="102">
        <f>'d-beta'!R283</f>
        <v>1.71715</v>
      </c>
      <c r="N280" s="102">
        <f>'d-beta'!S283</f>
        <v>1.4767300000000001</v>
      </c>
      <c r="O280" s="102">
        <f>'d-beta'!T283</f>
        <v>1.7552493240261284</v>
      </c>
      <c r="P280" s="102">
        <f>'d-beta'!U283</f>
        <v>1.7311462230091845</v>
      </c>
      <c r="Q280" s="102">
        <f>'d-beta'!V283</f>
        <v>1.723504610547661</v>
      </c>
      <c r="R280" s="102">
        <f>'d-beta'!W283</f>
        <v>1.7356079474799824</v>
      </c>
    </row>
    <row r="281" spans="1:18" x14ac:dyDescent="0.2">
      <c r="A281" s="103">
        <f>'d-beta'!A284</f>
        <v>558</v>
      </c>
      <c r="B281" s="102">
        <f>'d-beta'!E284</f>
        <v>1.92073</v>
      </c>
      <c r="C281" s="102" t="e">
        <f>'d-beta'!F284</f>
        <v>#N/A</v>
      </c>
      <c r="D281" s="102">
        <f>'d-beta'!G284</f>
        <v>1.73682</v>
      </c>
      <c r="E281" s="102">
        <f>'d-beta'!H284</f>
        <v>1.42153</v>
      </c>
      <c r="F281" s="102">
        <f>'d-beta'!J284</f>
        <v>1.7272099999999999</v>
      </c>
      <c r="G281" s="102">
        <f>'d-beta'!K284</f>
        <v>1.6955199999999999</v>
      </c>
      <c r="H281" s="102">
        <f>'d-beta'!L284</f>
        <v>1.75258</v>
      </c>
      <c r="I281" s="102">
        <f>'d-beta'!M284</f>
        <v>1.7484999999999999</v>
      </c>
      <c r="J281" s="102">
        <f>'d-beta'!N284</f>
        <v>1.7431000000000001</v>
      </c>
      <c r="K281" s="102">
        <f>'d-beta'!P284</f>
        <v>1.743306205916354</v>
      </c>
      <c r="L281" s="102">
        <f>'d-beta'!Q284</f>
        <v>1.7340496180246825</v>
      </c>
      <c r="M281" s="102">
        <f>'d-beta'!R284</f>
        <v>1.7133700000000001</v>
      </c>
      <c r="N281" s="102">
        <f>'d-beta'!S284</f>
        <v>1.47438</v>
      </c>
      <c r="O281" s="102">
        <f>'d-beta'!T284</f>
        <v>1.7512697341195693</v>
      </c>
      <c r="P281" s="102">
        <f>'d-beta'!U284</f>
        <v>1.7273431602346121</v>
      </c>
      <c r="Q281" s="102">
        <f>'d-beta'!V284</f>
        <v>1.7197549490089172</v>
      </c>
      <c r="R281" s="102">
        <f>'d-beta'!W284</f>
        <v>1.7317817276900873</v>
      </c>
    </row>
    <row r="282" spans="1:18" x14ac:dyDescent="0.2">
      <c r="A282" s="103">
        <f>'d-beta'!A285</f>
        <v>560</v>
      </c>
      <c r="B282" s="102">
        <f>'d-beta'!E285</f>
        <v>1.9161600000000001</v>
      </c>
      <c r="C282" s="102" t="e">
        <f>'d-beta'!F285</f>
        <v>#N/A</v>
      </c>
      <c r="D282" s="102">
        <f>'d-beta'!G285</f>
        <v>1.7330300000000001</v>
      </c>
      <c r="E282" s="102">
        <f>'d-beta'!H285</f>
        <v>1.4198599999999999</v>
      </c>
      <c r="F282" s="102">
        <f>'d-beta'!J285</f>
        <v>1.7234100000000001</v>
      </c>
      <c r="G282" s="102">
        <f>'d-beta'!K285</f>
        <v>1.6918800000000001</v>
      </c>
      <c r="H282" s="102">
        <f>'d-beta'!L285</f>
        <v>1.74868</v>
      </c>
      <c r="I282" s="102">
        <f>'d-beta'!M285</f>
        <v>1.7445200000000001</v>
      </c>
      <c r="J282" s="102">
        <f>'d-beta'!N285</f>
        <v>1.7391399999999999</v>
      </c>
      <c r="K282" s="102">
        <f>'d-beta'!P285</f>
        <v>1.7394135198006417</v>
      </c>
      <c r="L282" s="102">
        <f>'d-beta'!Q285</f>
        <v>1.7302363150119731</v>
      </c>
      <c r="M282" s="102">
        <f>'d-beta'!R285</f>
        <v>1.70963</v>
      </c>
      <c r="N282" s="102">
        <f>'d-beta'!S285</f>
        <v>1.47204</v>
      </c>
      <c r="O282" s="102">
        <f>'d-beta'!T285</f>
        <v>1.7473267937404977</v>
      </c>
      <c r="P282" s="102">
        <f>'d-beta'!U285</f>
        <v>1.7235767769390038</v>
      </c>
      <c r="Q282" s="102">
        <f>'d-beta'!V285</f>
        <v>1.7160286500015802</v>
      </c>
      <c r="R282" s="102">
        <f>'d-beta'!W285</f>
        <v>1.72798550733483</v>
      </c>
    </row>
    <row r="283" spans="1:18" x14ac:dyDescent="0.2">
      <c r="A283" s="103">
        <f>'d-beta'!A286</f>
        <v>562</v>
      </c>
      <c r="B283" s="102">
        <f>'d-beta'!E286</f>
        <v>1.9116299999999999</v>
      </c>
      <c r="C283" s="102" t="e">
        <f>'d-beta'!F286</f>
        <v>#N/A</v>
      </c>
      <c r="D283" s="102">
        <f>'d-beta'!G286</f>
        <v>1.72926</v>
      </c>
      <c r="E283" s="102">
        <f>'d-beta'!H286</f>
        <v>1.4181999999999999</v>
      </c>
      <c r="F283" s="102">
        <f>'d-beta'!J286</f>
        <v>1.7196499999999999</v>
      </c>
      <c r="G283" s="102">
        <f>'d-beta'!K286</f>
        <v>1.6882600000000001</v>
      </c>
      <c r="H283" s="102">
        <f>'d-beta'!L286</f>
        <v>1.74482</v>
      </c>
      <c r="I283" s="102">
        <f>'d-beta'!M286</f>
        <v>1.74057</v>
      </c>
      <c r="J283" s="102">
        <f>'d-beta'!N286</f>
        <v>1.7352099999999999</v>
      </c>
      <c r="K283" s="102">
        <f>'d-beta'!P286</f>
        <v>1.7355474476956994</v>
      </c>
      <c r="L283" s="102">
        <f>'d-beta'!Q286</f>
        <v>1.7264529989439286</v>
      </c>
      <c r="M283" s="102">
        <f>'d-beta'!R286</f>
        <v>1.70591</v>
      </c>
      <c r="N283" s="102">
        <f>'d-beta'!S286</f>
        <v>1.46973</v>
      </c>
      <c r="O283" s="102">
        <f>'d-beta'!T286</f>
        <v>1.7434105540124776</v>
      </c>
      <c r="P283" s="102">
        <f>'d-beta'!U286</f>
        <v>1.719833713272142</v>
      </c>
      <c r="Q283" s="102">
        <f>'d-beta'!V286</f>
        <v>1.7123356650171178</v>
      </c>
      <c r="R283" s="102">
        <f>'d-beta'!W286</f>
        <v>1.724222684358466</v>
      </c>
    </row>
    <row r="284" spans="1:18" x14ac:dyDescent="0.2">
      <c r="A284" s="103">
        <f>'d-beta'!A287</f>
        <v>564</v>
      </c>
      <c r="B284" s="102">
        <f>'d-beta'!E287</f>
        <v>1.9071400000000001</v>
      </c>
      <c r="C284" s="102" t="e">
        <f>'d-beta'!F287</f>
        <v>#N/A</v>
      </c>
      <c r="D284" s="102">
        <f>'d-beta'!G287</f>
        <v>1.72553</v>
      </c>
      <c r="E284" s="102">
        <f>'d-beta'!H287</f>
        <v>1.41656</v>
      </c>
      <c r="F284" s="102">
        <f>'d-beta'!J287</f>
        <v>1.71591</v>
      </c>
      <c r="G284" s="102">
        <f>'d-beta'!K287</f>
        <v>1.6846699999999999</v>
      </c>
      <c r="H284" s="102">
        <f>'d-beta'!L287</f>
        <v>1.74099</v>
      </c>
      <c r="I284" s="102">
        <f>'d-beta'!M287</f>
        <v>1.73665</v>
      </c>
      <c r="J284" s="102">
        <f>'d-beta'!N287</f>
        <v>1.7313099999999999</v>
      </c>
      <c r="K284" s="102">
        <f>'d-beta'!P287</f>
        <v>1.7317180684990858</v>
      </c>
      <c r="L284" s="102">
        <f>'d-beta'!Q287</f>
        <v>1.7226963591556645</v>
      </c>
      <c r="M284" s="102">
        <f>'d-beta'!R287</f>
        <v>1.7022200000000001</v>
      </c>
      <c r="N284" s="102">
        <f>'d-beta'!S287</f>
        <v>1.46743</v>
      </c>
      <c r="O284" s="102">
        <f>'d-beta'!T287</f>
        <v>1.7395276133185948</v>
      </c>
      <c r="P284" s="102">
        <f>'d-beta'!U287</f>
        <v>1.7161206492901335</v>
      </c>
      <c r="Q284" s="102">
        <f>'d-beta'!V287</f>
        <v>1.7086693648122671</v>
      </c>
      <c r="R284" s="102">
        <f>'d-beta'!W287</f>
        <v>1.720486462533358</v>
      </c>
    </row>
    <row r="285" spans="1:18" x14ac:dyDescent="0.2">
      <c r="A285" s="103">
        <f>'d-beta'!A288</f>
        <v>566</v>
      </c>
      <c r="B285" s="102">
        <f>'d-beta'!E288</f>
        <v>1.9026700000000001</v>
      </c>
      <c r="C285" s="102" t="e">
        <f>'d-beta'!F288</f>
        <v>#N/A</v>
      </c>
      <c r="D285" s="102">
        <f>'d-beta'!G288</f>
        <v>1.7218199999999999</v>
      </c>
      <c r="E285" s="102">
        <f>'d-beta'!H288</f>
        <v>1.41492</v>
      </c>
      <c r="F285" s="102">
        <f>'d-beta'!J288</f>
        <v>1.7121999999999999</v>
      </c>
      <c r="G285" s="102">
        <f>'d-beta'!K288</f>
        <v>1.6811100000000001</v>
      </c>
      <c r="H285" s="102">
        <f>'d-beta'!L288</f>
        <v>1.7371799999999999</v>
      </c>
      <c r="I285" s="102">
        <f>'d-beta'!M288</f>
        <v>1.7327600000000001</v>
      </c>
      <c r="J285" s="102">
        <f>'d-beta'!N288</f>
        <v>1.7274499999999999</v>
      </c>
      <c r="K285" s="102">
        <f>'d-beta'!P288</f>
        <v>1.7279086886438768</v>
      </c>
      <c r="L285" s="102">
        <f>'d-beta'!Q288</f>
        <v>1.7189730431737871</v>
      </c>
      <c r="M285" s="102">
        <f>'d-beta'!R288</f>
        <v>1.6985699999999999</v>
      </c>
      <c r="N285" s="102">
        <f>'d-beta'!S288</f>
        <v>1.46515</v>
      </c>
      <c r="O285" s="102">
        <f>'d-beta'!T288</f>
        <v>1.7356746724784866</v>
      </c>
      <c r="P285" s="102">
        <f>'d-beta'!U288</f>
        <v>1.7124409052693457</v>
      </c>
      <c r="Q285" s="102">
        <f>'d-beta'!V288</f>
        <v>1.7050330639325373</v>
      </c>
      <c r="R285" s="102">
        <f>'d-beta'!W288</f>
        <v>1.7167802400591339</v>
      </c>
    </row>
    <row r="286" spans="1:18" x14ac:dyDescent="0.2">
      <c r="A286" s="103">
        <f>'d-beta'!A289</f>
        <v>568</v>
      </c>
      <c r="B286" s="102">
        <f>'d-beta'!E289</f>
        <v>1.89825</v>
      </c>
      <c r="C286" s="102" t="e">
        <f>'d-beta'!F289</f>
        <v>#N/A</v>
      </c>
      <c r="D286" s="102">
        <f>'d-beta'!G289</f>
        <v>1.71814</v>
      </c>
      <c r="E286" s="102">
        <f>'d-beta'!H289</f>
        <v>1.4132899999999999</v>
      </c>
      <c r="F286" s="102">
        <f>'d-beta'!J289</f>
        <v>1.7085300000000001</v>
      </c>
      <c r="G286" s="102">
        <f>'d-beta'!K289</f>
        <v>1.6775800000000001</v>
      </c>
      <c r="H286" s="102">
        <f>'d-beta'!L289</f>
        <v>1.7334099999999999</v>
      </c>
      <c r="I286" s="102">
        <f>'d-beta'!M289</f>
        <v>1.7289099999999999</v>
      </c>
      <c r="J286" s="102">
        <f>'d-beta'!N289</f>
        <v>1.7236100000000001</v>
      </c>
      <c r="K286" s="102">
        <f>'d-beta'!P289</f>
        <v>1.724135932922257</v>
      </c>
      <c r="L286" s="102">
        <f>'d-beta'!Q289</f>
        <v>1.7152797402361935</v>
      </c>
      <c r="M286" s="102">
        <f>'d-beta'!R289</f>
        <v>1.6949399999999999</v>
      </c>
      <c r="N286" s="102">
        <f>'d-beta'!S289</f>
        <v>1.46288</v>
      </c>
      <c r="O286" s="102">
        <f>'d-beta'!T289</f>
        <v>1.731855031059959</v>
      </c>
      <c r="P286" s="102">
        <f>'d-beta'!U289</f>
        <v>1.7087845199672622</v>
      </c>
      <c r="Q286" s="102">
        <f>'d-beta'!V289</f>
        <v>1.7014233997510586</v>
      </c>
      <c r="R286" s="102">
        <f>'d-beta'!W289</f>
        <v>1.7131040169082774</v>
      </c>
    </row>
    <row r="287" spans="1:18" x14ac:dyDescent="0.2">
      <c r="A287" s="103">
        <f>'d-beta'!A290</f>
        <v>570</v>
      </c>
      <c r="B287" s="102">
        <f>'d-beta'!E290</f>
        <v>1.89385</v>
      </c>
      <c r="C287" s="102" t="e">
        <f>'d-beta'!F290</f>
        <v>#N/A</v>
      </c>
      <c r="D287" s="102">
        <f>'d-beta'!G290</f>
        <v>1.7144900000000001</v>
      </c>
      <c r="E287" s="102">
        <f>'d-beta'!H290</f>
        <v>1.41168</v>
      </c>
      <c r="F287" s="102">
        <f>'d-beta'!J290</f>
        <v>1.70488</v>
      </c>
      <c r="G287" s="102">
        <f>'d-beta'!K290</f>
        <v>1.67408</v>
      </c>
      <c r="H287" s="102">
        <f>'d-beta'!L290</f>
        <v>1.72966</v>
      </c>
      <c r="I287" s="102">
        <f>'d-beta'!M290</f>
        <v>1.7250799999999999</v>
      </c>
      <c r="J287" s="102">
        <f>'d-beta'!N290</f>
        <v>1.7198100000000001</v>
      </c>
      <c r="K287" s="102">
        <f>'d-beta'!P290</f>
        <v>1.7203965530363066</v>
      </c>
      <c r="L287" s="102">
        <f>'d-beta'!Q290</f>
        <v>1.711616424338172</v>
      </c>
      <c r="M287" s="102">
        <f>'d-beta'!R290</f>
        <v>1.6913400000000001</v>
      </c>
      <c r="N287" s="102">
        <f>'d-beta'!S290</f>
        <v>1.4606300000000001</v>
      </c>
      <c r="O287" s="102">
        <f>'d-beta'!T290</f>
        <v>1.7280620899929271</v>
      </c>
      <c r="P287" s="102">
        <f>'d-beta'!U290</f>
        <v>1.7051647751665646</v>
      </c>
      <c r="Q287" s="102">
        <f>'d-beta'!V290</f>
        <v>1.6978504125486236</v>
      </c>
      <c r="R287" s="102">
        <f>'d-beta'!W290</f>
        <v>1.7094577930531054</v>
      </c>
    </row>
    <row r="288" spans="1:18" x14ac:dyDescent="0.2">
      <c r="A288" s="103">
        <f>'d-beta'!A291</f>
        <v>572</v>
      </c>
      <c r="B288" s="102">
        <f>'d-beta'!E291</f>
        <v>1.8894899999999999</v>
      </c>
      <c r="C288" s="102" t="e">
        <f>'d-beta'!F291</f>
        <v>#N/A</v>
      </c>
      <c r="D288" s="102">
        <f>'d-beta'!G291</f>
        <v>1.7108699999999999</v>
      </c>
      <c r="E288" s="102">
        <f>'d-beta'!H291</f>
        <v>1.4100699999999999</v>
      </c>
      <c r="F288" s="102">
        <f>'d-beta'!J291</f>
        <v>1.70126</v>
      </c>
      <c r="G288" s="102">
        <f>'d-beta'!K291</f>
        <v>1.6706099999999999</v>
      </c>
      <c r="H288" s="102">
        <f>'d-beta'!L291</f>
        <v>1.7259500000000001</v>
      </c>
      <c r="I288" s="102">
        <f>'d-beta'!M291</f>
        <v>1.72129</v>
      </c>
      <c r="J288" s="102">
        <f>'d-beta'!N291</f>
        <v>1.7160299999999999</v>
      </c>
      <c r="K288" s="102">
        <f>'d-beta'!P291</f>
        <v>1.7166837970739319</v>
      </c>
      <c r="L288" s="102">
        <f>'d-beta'!Q291</f>
        <v>1.7079797846373286</v>
      </c>
      <c r="M288" s="102">
        <f>'d-beta'!R291</f>
        <v>1.68777</v>
      </c>
      <c r="N288" s="102">
        <f>'d-beta'!S291</f>
        <v>1.4583999999999999</v>
      </c>
      <c r="O288" s="102">
        <f>'d-beta'!T291</f>
        <v>1.7243024485142082</v>
      </c>
      <c r="P288" s="102">
        <f>'d-beta'!U291</f>
        <v>1.7015650298552401</v>
      </c>
      <c r="Q288" s="102">
        <f>'d-beta'!V291</f>
        <v>1.6942973849819025</v>
      </c>
      <c r="R288" s="102">
        <f>'d-beta'!W291</f>
        <v>1.7058415684657702</v>
      </c>
    </row>
    <row r="289" spans="1:18" x14ac:dyDescent="0.2">
      <c r="A289" s="103">
        <f>'d-beta'!A292</f>
        <v>574</v>
      </c>
      <c r="B289" s="102">
        <f>'d-beta'!E292</f>
        <v>1.8851599999999999</v>
      </c>
      <c r="C289" s="102" t="e">
        <f>'d-beta'!F292</f>
        <v>#N/A</v>
      </c>
      <c r="D289" s="102">
        <f>'d-beta'!G292</f>
        <v>1.7072799999999999</v>
      </c>
      <c r="E289" s="102">
        <f>'d-beta'!H292</f>
        <v>1.4084700000000001</v>
      </c>
      <c r="F289" s="102">
        <f>'d-beta'!J292</f>
        <v>1.6976800000000001</v>
      </c>
      <c r="G289" s="102">
        <f>'d-beta'!K292</f>
        <v>1.66716</v>
      </c>
      <c r="H289" s="102">
        <f>'d-beta'!L292</f>
        <v>1.7222599999999999</v>
      </c>
      <c r="I289" s="102">
        <f>'d-beta'!M292</f>
        <v>1.71753</v>
      </c>
      <c r="J289" s="102">
        <f>'d-beta'!N292</f>
        <v>1.7122900000000001</v>
      </c>
      <c r="K289" s="102">
        <f>'d-beta'!P292</f>
        <v>1.713001041009317</v>
      </c>
      <c r="L289" s="102">
        <f>'d-beta'!Q292</f>
        <v>1.7043698055831884</v>
      </c>
      <c r="M289" s="102">
        <f>'d-beta'!R292</f>
        <v>1.6842200000000001</v>
      </c>
      <c r="N289" s="102">
        <f>'d-beta'!S292</f>
        <v>1.4561900000000001</v>
      </c>
      <c r="O289" s="102">
        <f>'d-beta'!T292</f>
        <v>1.7205695071381508</v>
      </c>
      <c r="P289" s="102">
        <f>'d-beta'!U292</f>
        <v>1.6979986430419645</v>
      </c>
      <c r="Q289" s="102">
        <f>'d-beta'!V292</f>
        <v>1.6907710814563532</v>
      </c>
      <c r="R289" s="102">
        <f>'d-beta'!W292</f>
        <v>1.7022486448086906</v>
      </c>
    </row>
    <row r="290" spans="1:18" x14ac:dyDescent="0.2">
      <c r="A290" s="103">
        <f>'d-beta'!A293</f>
        <v>576</v>
      </c>
      <c r="B290" s="102">
        <f>'d-beta'!E293</f>
        <v>1.88086</v>
      </c>
      <c r="C290" s="102" t="e">
        <f>'d-beta'!F293</f>
        <v>#N/A</v>
      </c>
      <c r="D290" s="102">
        <f>'d-beta'!G293</f>
        <v>1.7037100000000001</v>
      </c>
      <c r="E290" s="102">
        <f>'d-beta'!H293</f>
        <v>1.40689</v>
      </c>
      <c r="F290" s="102">
        <f>'d-beta'!J293</f>
        <v>1.69411</v>
      </c>
      <c r="G290" s="102">
        <f>'d-beta'!K293</f>
        <v>1.66374</v>
      </c>
      <c r="H290" s="102">
        <f>'d-beta'!L293</f>
        <v>1.71861</v>
      </c>
      <c r="I290" s="102">
        <f>'d-beta'!M293</f>
        <v>1.7137899999999999</v>
      </c>
      <c r="J290" s="102">
        <f>'d-beta'!N293</f>
        <v>1.70858</v>
      </c>
      <c r="K290" s="102">
        <f>'d-beta'!P293</f>
        <v>1.7093449093343291</v>
      </c>
      <c r="L290" s="102">
        <f>'d-beta'!Q293</f>
        <v>1.700789829137096</v>
      </c>
      <c r="M290" s="102">
        <f>'d-beta'!R293</f>
        <v>1.6807099999999999</v>
      </c>
      <c r="N290" s="102">
        <f>'d-beta'!S293</f>
        <v>1.4539899999999999</v>
      </c>
      <c r="O290" s="102">
        <f>'d-beta'!T293</f>
        <v>1.7168698655206336</v>
      </c>
      <c r="P290" s="102">
        <f>'d-beta'!U293</f>
        <v>1.6944555380858268</v>
      </c>
      <c r="Q290" s="102">
        <f>'d-beta'!V293</f>
        <v>1.6872747302146145</v>
      </c>
      <c r="R290" s="102">
        <f>'d-beta'!W293</f>
        <v>1.6986890618294008</v>
      </c>
    </row>
    <row r="291" spans="1:18" x14ac:dyDescent="0.2">
      <c r="A291" s="103">
        <f>'d-beta'!A294</f>
        <v>578</v>
      </c>
      <c r="B291" s="102">
        <f>'d-beta'!E294</f>
        <v>1.8766</v>
      </c>
      <c r="C291" s="102" t="e">
        <f>'d-beta'!F294</f>
        <v>#N/A</v>
      </c>
      <c r="D291" s="102">
        <f>'d-beta'!G294</f>
        <v>1.70018</v>
      </c>
      <c r="E291" s="102">
        <f>'d-beta'!H294</f>
        <v>1.4053100000000001</v>
      </c>
      <c r="F291" s="102">
        <f>'d-beta'!J294</f>
        <v>1.69058</v>
      </c>
      <c r="G291" s="102">
        <f>'d-beta'!K294</f>
        <v>1.6603399999999999</v>
      </c>
      <c r="H291" s="102">
        <f>'d-beta'!L294</f>
        <v>1.7149799999999999</v>
      </c>
      <c r="I291" s="102">
        <f>'d-beta'!M294</f>
        <v>1.7100900000000001</v>
      </c>
      <c r="J291" s="102">
        <f>'d-beta'!N294</f>
        <v>1.70489</v>
      </c>
      <c r="K291" s="102">
        <f>'d-beta'!P294</f>
        <v>1.7057188360203159</v>
      </c>
      <c r="L291" s="102">
        <f>'d-beta'!Q294</f>
        <v>1.6972365262345324</v>
      </c>
      <c r="M291" s="102">
        <f>'d-beta'!R294</f>
        <v>1.6772199999999999</v>
      </c>
      <c r="N291" s="102">
        <f>'d-beta'!S294</f>
        <v>1.45181</v>
      </c>
      <c r="O291" s="102">
        <f>'d-beta'!T294</f>
        <v>1.7131935736796187</v>
      </c>
      <c r="P291" s="102">
        <f>'d-beta'!U294</f>
        <v>1.6909457915958219</v>
      </c>
      <c r="Q291" s="102">
        <f>'d-beta'!V294</f>
        <v>1.6838050633029813</v>
      </c>
      <c r="R291" s="102">
        <f>'d-beta'!W294</f>
        <v>1.6951528348788947</v>
      </c>
    </row>
    <row r="292" spans="1:18" x14ac:dyDescent="0.2">
      <c r="A292" s="103">
        <f>'d-beta'!A295</f>
        <v>580</v>
      </c>
      <c r="B292" s="102">
        <f>'d-beta'!E295</f>
        <v>1.8723700000000001</v>
      </c>
      <c r="C292" s="102" t="e">
        <f>'d-beta'!F295</f>
        <v>#N/A</v>
      </c>
      <c r="D292" s="102">
        <f>'d-beta'!G295</f>
        <v>1.6966699999999999</v>
      </c>
      <c r="E292" s="102">
        <f>'d-beta'!H295</f>
        <v>1.40374</v>
      </c>
      <c r="F292" s="102">
        <f>'d-beta'!J295</f>
        <v>1.6870799999999999</v>
      </c>
      <c r="G292" s="102">
        <f>'d-beta'!K295</f>
        <v>1.6569799999999999</v>
      </c>
      <c r="H292" s="102">
        <f>'d-beta'!L295</f>
        <v>1.7113799999999999</v>
      </c>
      <c r="I292" s="102">
        <f>'d-beta'!M295</f>
        <v>1.70641</v>
      </c>
      <c r="J292" s="102">
        <f>'d-beta'!N295</f>
        <v>1.7012400000000001</v>
      </c>
      <c r="K292" s="102">
        <f>'d-beta'!P295</f>
        <v>1.7021227043282432</v>
      </c>
      <c r="L292" s="102">
        <f>'d-beta'!Q295</f>
        <v>1.6937132105022787</v>
      </c>
      <c r="M292" s="102">
        <f>'d-beta'!R295</f>
        <v>1.6737599999999999</v>
      </c>
      <c r="N292" s="102">
        <f>'d-beta'!S295</f>
        <v>1.44964</v>
      </c>
      <c r="O292" s="102">
        <f>'d-beta'!T295</f>
        <v>1.7095539318856432</v>
      </c>
      <c r="P292" s="102">
        <f>'d-beta'!U295</f>
        <v>1.6874560445385389</v>
      </c>
      <c r="Q292" s="102">
        <f>'d-beta'!V295</f>
        <v>1.6803620339133174</v>
      </c>
      <c r="R292" s="102">
        <f>'d-beta'!W295</f>
        <v>1.6916432114804918</v>
      </c>
    </row>
    <row r="293" spans="1:18" x14ac:dyDescent="0.2">
      <c r="A293" s="103">
        <f>'d-beta'!A296</f>
        <v>582</v>
      </c>
      <c r="B293" s="102">
        <f>'d-beta'!E296</f>
        <v>1.8681700000000001</v>
      </c>
      <c r="C293" s="102" t="e">
        <f>'d-beta'!F296</f>
        <v>#N/A</v>
      </c>
      <c r="D293" s="102">
        <f>'d-beta'!G296</f>
        <v>1.6931799999999999</v>
      </c>
      <c r="E293" s="102">
        <f>'d-beta'!H296</f>
        <v>1.40218</v>
      </c>
      <c r="F293" s="102">
        <f>'d-beta'!J296</f>
        <v>1.6836</v>
      </c>
      <c r="G293" s="102">
        <f>'d-beta'!K296</f>
        <v>1.6536299999999999</v>
      </c>
      <c r="H293" s="102">
        <f>'d-beta'!L296</f>
        <v>1.7078</v>
      </c>
      <c r="I293" s="102">
        <f>'d-beta'!M296</f>
        <v>1.7027699999999999</v>
      </c>
      <c r="J293" s="102">
        <f>'d-beta'!N296</f>
        <v>1.6976100000000001</v>
      </c>
      <c r="K293" s="102">
        <f>'d-beta'!P296</f>
        <v>1.69855325546921</v>
      </c>
      <c r="L293" s="102">
        <f>'d-beta'!Q296</f>
        <v>1.6902132315537111</v>
      </c>
      <c r="M293" s="102">
        <f>'d-beta'!R296</f>
        <v>1.6703300000000001</v>
      </c>
      <c r="N293" s="102">
        <f>'d-beta'!S296</f>
        <v>1.4474899999999999</v>
      </c>
      <c r="O293" s="102">
        <f>'d-beta'!T296</f>
        <v>1.7059342897665415</v>
      </c>
      <c r="P293" s="102">
        <f>'d-beta'!U296</f>
        <v>1.6840029387225175</v>
      </c>
      <c r="Q293" s="102">
        <f>'d-beta'!V296</f>
        <v>1.6769456811824763</v>
      </c>
      <c r="R293" s="102">
        <f>'d-beta'!W296</f>
        <v>1.6881636264038988</v>
      </c>
    </row>
    <row r="294" spans="1:18" x14ac:dyDescent="0.2">
      <c r="A294" s="103">
        <f>'d-beta'!A297</f>
        <v>584</v>
      </c>
      <c r="B294" s="102">
        <f>'d-beta'!E297</f>
        <v>1.8640000000000001</v>
      </c>
      <c r="C294" s="102" t="e">
        <f>'d-beta'!F297</f>
        <v>#N/A</v>
      </c>
      <c r="D294" s="102">
        <f>'d-beta'!G297</f>
        <v>1.68973</v>
      </c>
      <c r="E294" s="102">
        <f>'d-beta'!H297</f>
        <v>1.40063</v>
      </c>
      <c r="F294" s="102">
        <f>'d-beta'!J297</f>
        <v>1.68015</v>
      </c>
      <c r="G294" s="102">
        <f>'d-beta'!K297</f>
        <v>1.65032</v>
      </c>
      <c r="H294" s="102">
        <f>'d-beta'!L297</f>
        <v>1.7042600000000001</v>
      </c>
      <c r="I294" s="102">
        <f>'d-beta'!M297</f>
        <v>1.6991499999999999</v>
      </c>
      <c r="J294" s="102">
        <f>'d-beta'!N297</f>
        <v>1.69401</v>
      </c>
      <c r="K294" s="102">
        <f>'d-beta'!P297</f>
        <v>1.6950138155897576</v>
      </c>
      <c r="L294" s="102">
        <f>'d-beta'!Q297</f>
        <v>1.6867399158859038</v>
      </c>
      <c r="M294" s="102">
        <f>'d-beta'!R297</f>
        <v>1.66692</v>
      </c>
      <c r="N294" s="102">
        <f>'d-beta'!S297</f>
        <v>1.4453499999999999</v>
      </c>
      <c r="O294" s="102">
        <f>'d-beta'!T297</f>
        <v>1.7023479974586218</v>
      </c>
      <c r="P294" s="102">
        <f>'d-beta'!U297</f>
        <v>1.6805698325135814</v>
      </c>
      <c r="Q294" s="102">
        <f>'d-beta'!V297</f>
        <v>1.6735560124991578</v>
      </c>
      <c r="R294" s="102">
        <f>'d-beta'!W297</f>
        <v>1.6847106995670253</v>
      </c>
    </row>
    <row r="295" spans="1:18" x14ac:dyDescent="0.2">
      <c r="A295" s="103">
        <f>'d-beta'!A298</f>
        <v>586</v>
      </c>
      <c r="B295" s="102">
        <f>'d-beta'!E298</f>
        <v>1.8598600000000001</v>
      </c>
      <c r="C295" s="102" t="e">
        <f>'d-beta'!F298</f>
        <v>#N/A</v>
      </c>
      <c r="D295" s="102">
        <f>'d-beta'!G298</f>
        <v>1.6862999999999999</v>
      </c>
      <c r="E295" s="102">
        <f>'d-beta'!H298</f>
        <v>1.3990899999999999</v>
      </c>
      <c r="F295" s="102">
        <f>'d-beta'!J298</f>
        <v>1.67672</v>
      </c>
      <c r="G295" s="102">
        <f>'d-beta'!K298</f>
        <v>1.64703</v>
      </c>
      <c r="H295" s="102">
        <f>'d-beta'!L298</f>
        <v>1.7007399999999999</v>
      </c>
      <c r="I295" s="102">
        <f>'d-beta'!M298</f>
        <v>1.69556</v>
      </c>
      <c r="J295" s="102">
        <f>'d-beta'!N298</f>
        <v>1.69045</v>
      </c>
      <c r="K295" s="102">
        <f>'d-beta'!P298</f>
        <v>1.6914976834026505</v>
      </c>
      <c r="L295" s="102">
        <f>'d-beta'!Q298</f>
        <v>1.6832966002592131</v>
      </c>
      <c r="M295" s="102">
        <f>'d-beta'!R298</f>
        <v>1.66354</v>
      </c>
      <c r="N295" s="102">
        <f>'d-beta'!S298</f>
        <v>1.44323</v>
      </c>
      <c r="O295" s="102">
        <f>'d-beta'!T298</f>
        <v>1.6987916555579441</v>
      </c>
      <c r="P295" s="102">
        <f>'d-beta'!U298</f>
        <v>1.6771600841706777</v>
      </c>
      <c r="Q295" s="102">
        <f>'d-beta'!V298</f>
        <v>1.6701929741280643</v>
      </c>
      <c r="R295" s="102">
        <f>'d-beta'!W298</f>
        <v>1.6812811128807204</v>
      </c>
    </row>
    <row r="296" spans="1:18" x14ac:dyDescent="0.2">
      <c r="A296" s="103">
        <f>'d-beta'!A299</f>
        <v>588</v>
      </c>
      <c r="B296" s="102">
        <f>'d-beta'!E299</f>
        <v>1.85575</v>
      </c>
      <c r="C296" s="102" t="e">
        <f>'d-beta'!F299</f>
        <v>#N/A</v>
      </c>
      <c r="D296" s="102">
        <f>'d-beta'!G299</f>
        <v>1.68289</v>
      </c>
      <c r="E296" s="102">
        <f>'d-beta'!H299</f>
        <v>1.3975599999999999</v>
      </c>
      <c r="F296" s="102">
        <f>'d-beta'!J299</f>
        <v>1.67333</v>
      </c>
      <c r="G296" s="102">
        <f>'d-beta'!K299</f>
        <v>1.64377</v>
      </c>
      <c r="H296" s="102">
        <f>'d-beta'!L299</f>
        <v>1.6972499999999999</v>
      </c>
      <c r="I296" s="102">
        <f>'d-beta'!M299</f>
        <v>1.6919999999999999</v>
      </c>
      <c r="J296" s="102">
        <f>'d-beta'!N299</f>
        <v>1.6869099999999999</v>
      </c>
      <c r="K296" s="102">
        <f>'d-beta'!P299</f>
        <v>1.6880082338027997</v>
      </c>
      <c r="L296" s="102">
        <f>'d-beta'!Q299</f>
        <v>1.6798799606660411</v>
      </c>
      <c r="M296" s="102">
        <f>'d-beta'!R299</f>
        <v>1.6601900000000001</v>
      </c>
      <c r="N296" s="102">
        <f>'d-beta'!S299</f>
        <v>1.44113</v>
      </c>
      <c r="O296" s="102">
        <f>'d-beta'!T299</f>
        <v>1.695258663297827</v>
      </c>
      <c r="P296" s="102">
        <f>'d-beta'!U299</f>
        <v>1.6737836563699544</v>
      </c>
      <c r="Q296" s="102">
        <f>'d-beta'!V299</f>
        <v>1.6668532657988708</v>
      </c>
      <c r="R296" s="102">
        <f>'d-beta'!W299</f>
        <v>1.6778814872709398</v>
      </c>
    </row>
    <row r="297" spans="1:18" x14ac:dyDescent="0.2">
      <c r="A297" s="103">
        <f>'d-beta'!A300</f>
        <v>590</v>
      </c>
      <c r="B297" s="102">
        <f>'d-beta'!E300</f>
        <v>1.8516699999999999</v>
      </c>
      <c r="C297" s="102" t="e">
        <f>'d-beta'!F300</f>
        <v>#N/A</v>
      </c>
      <c r="D297" s="102">
        <f>'d-beta'!G300</f>
        <v>1.6795100000000001</v>
      </c>
      <c r="E297" s="102">
        <f>'d-beta'!H300</f>
        <v>1.3960300000000001</v>
      </c>
      <c r="F297" s="102">
        <f>'d-beta'!J300</f>
        <v>1.6699600000000001</v>
      </c>
      <c r="G297" s="102">
        <f>'d-beta'!K300</f>
        <v>1.64053</v>
      </c>
      <c r="H297" s="102">
        <f>'d-beta'!L300</f>
        <v>1.6937899999999999</v>
      </c>
      <c r="I297" s="102">
        <f>'d-beta'!M300</f>
        <v>1.6884699999999999</v>
      </c>
      <c r="J297" s="102">
        <f>'d-beta'!N300</f>
        <v>1.6833899999999999</v>
      </c>
      <c r="K297" s="102">
        <f>'d-beta'!P300</f>
        <v>1.684552101438773</v>
      </c>
      <c r="L297" s="102">
        <f>'d-beta'!Q300</f>
        <v>1.6764899818286458</v>
      </c>
      <c r="M297" s="102">
        <f>'d-beta'!R300</f>
        <v>1.65686</v>
      </c>
      <c r="N297" s="102">
        <f>'d-beta'!S300</f>
        <v>1.43903</v>
      </c>
      <c r="O297" s="102">
        <f>'d-beta'!T300</f>
        <v>1.6917523702714956</v>
      </c>
      <c r="P297" s="102">
        <f>'d-beta'!U300</f>
        <v>1.6704272279702406</v>
      </c>
      <c r="Q297" s="102">
        <f>'d-beta'!V300</f>
        <v>1.6635402265353241</v>
      </c>
      <c r="R297" s="102">
        <f>'d-beta'!W300</f>
        <v>1.6745052019513338</v>
      </c>
    </row>
    <row r="298" spans="1:18" x14ac:dyDescent="0.2">
      <c r="A298" s="103">
        <f>'d-beta'!A301</f>
        <v>592</v>
      </c>
      <c r="B298" s="102">
        <f>'d-beta'!E301</f>
        <v>1.8476300000000001</v>
      </c>
      <c r="C298" s="102" t="e">
        <f>'d-beta'!F301</f>
        <v>#N/A</v>
      </c>
      <c r="D298" s="102">
        <f>'d-beta'!G301</f>
        <v>1.6761600000000001</v>
      </c>
      <c r="E298" s="102">
        <f>'d-beta'!H301</f>
        <v>1.39452</v>
      </c>
      <c r="F298" s="102">
        <f>'d-beta'!J301</f>
        <v>1.6666099999999999</v>
      </c>
      <c r="G298" s="102">
        <f>'d-beta'!K301</f>
        <v>1.63731</v>
      </c>
      <c r="H298" s="102">
        <f>'d-beta'!L301</f>
        <v>1.69035</v>
      </c>
      <c r="I298" s="102">
        <f>'d-beta'!M301</f>
        <v>1.6849700000000001</v>
      </c>
      <c r="J298" s="102">
        <f>'d-beta'!N301</f>
        <v>1.67991</v>
      </c>
      <c r="K298" s="102">
        <f>'d-beta'!P301</f>
        <v>1.6811159685864658</v>
      </c>
      <c r="L298" s="102">
        <f>'d-beta'!Q301</f>
        <v>1.6731233422317424</v>
      </c>
      <c r="M298" s="102">
        <f>'d-beta'!R301</f>
        <v>1.6535599999999999</v>
      </c>
      <c r="N298" s="102">
        <f>'d-beta'!S301</f>
        <v>1.43696</v>
      </c>
      <c r="O298" s="102">
        <f>'d-beta'!T301</f>
        <v>1.6882726783496684</v>
      </c>
      <c r="P298" s="102">
        <f>'d-beta'!U301</f>
        <v>1.6671007623281604</v>
      </c>
      <c r="Q298" s="102">
        <f>'d-beta'!V301</f>
        <v>1.6602538785131322</v>
      </c>
      <c r="R298" s="102">
        <f>'d-beta'!W301</f>
        <v>1.6711555751618421</v>
      </c>
    </row>
    <row r="299" spans="1:18" x14ac:dyDescent="0.2">
      <c r="A299" s="103">
        <f>'d-beta'!A302</f>
        <v>594</v>
      </c>
      <c r="B299" s="102">
        <f>'d-beta'!E302</f>
        <v>1.84361</v>
      </c>
      <c r="C299" s="102" t="e">
        <f>'d-beta'!F302</f>
        <v>#N/A</v>
      </c>
      <c r="D299" s="102">
        <f>'d-beta'!G302</f>
        <v>1.67283</v>
      </c>
      <c r="E299" s="102">
        <f>'d-beta'!H302</f>
        <v>1.3930100000000001</v>
      </c>
      <c r="F299" s="102">
        <f>'d-beta'!J302</f>
        <v>1.6632899999999999</v>
      </c>
      <c r="G299" s="102">
        <f>'d-beta'!K302</f>
        <v>1.63412</v>
      </c>
      <c r="H299" s="102">
        <f>'d-beta'!L302</f>
        <v>1.6869400000000001</v>
      </c>
      <c r="I299" s="102">
        <f>'d-beta'!M302</f>
        <v>1.6814899999999999</v>
      </c>
      <c r="J299" s="102">
        <f>'d-beta'!N302</f>
        <v>1.67645</v>
      </c>
      <c r="K299" s="102">
        <f>'d-beta'!P302</f>
        <v>1.6777098356036571</v>
      </c>
      <c r="L299" s="102">
        <f>'d-beta'!Q302</f>
        <v>1.6697800266938196</v>
      </c>
      <c r="M299" s="102">
        <f>'d-beta'!R302</f>
        <v>1.65028</v>
      </c>
      <c r="N299" s="102">
        <f>'d-beta'!S302</f>
        <v>1.4349000000000001</v>
      </c>
      <c r="O299" s="102">
        <f>'d-beta'!T302</f>
        <v>1.6848230352962255</v>
      </c>
      <c r="P299" s="102">
        <f>'d-beta'!U302</f>
        <v>1.6637976542938098</v>
      </c>
      <c r="Q299" s="102">
        <f>'d-beta'!V302</f>
        <v>1.6569908381787584</v>
      </c>
      <c r="R299" s="102">
        <f>'d-beta'!W302</f>
        <v>1.667829288562076</v>
      </c>
    </row>
    <row r="300" spans="1:18" x14ac:dyDescent="0.2">
      <c r="A300" s="103">
        <f>'d-beta'!A303</f>
        <v>596</v>
      </c>
      <c r="B300" s="102">
        <f>'d-beta'!E303</f>
        <v>1.83962</v>
      </c>
      <c r="C300" s="102" t="e">
        <f>'d-beta'!F303</f>
        <v>#N/A</v>
      </c>
      <c r="D300" s="102">
        <f>'d-beta'!G303</f>
        <v>1.66953</v>
      </c>
      <c r="E300" s="102">
        <f>'d-beta'!H303</f>
        <v>1.3915200000000001</v>
      </c>
      <c r="F300" s="102">
        <f>'d-beta'!J303</f>
        <v>1.66</v>
      </c>
      <c r="G300" s="102">
        <f>'d-beta'!K303</f>
        <v>1.63096</v>
      </c>
      <c r="H300" s="102">
        <f>'d-beta'!L303</f>
        <v>1.6835500000000001</v>
      </c>
      <c r="I300" s="102">
        <f>'d-beta'!M303</f>
        <v>1.67804</v>
      </c>
      <c r="J300" s="102">
        <f>'d-beta'!N303</f>
        <v>1.67302</v>
      </c>
      <c r="K300" s="102">
        <f>'d-beta'!P303</f>
        <v>1.6743270106964561</v>
      </c>
      <c r="L300" s="102">
        <f>'d-beta'!Q303</f>
        <v>1.6664700479171419</v>
      </c>
      <c r="M300" s="102">
        <f>'d-beta'!R303</f>
        <v>1.64703</v>
      </c>
      <c r="N300" s="102">
        <f>'d-beta'!S303</f>
        <v>1.43285</v>
      </c>
      <c r="O300" s="102">
        <f>'d-beta'!T303</f>
        <v>1.6813966927962314</v>
      </c>
      <c r="P300" s="102">
        <f>'d-beta'!U303</f>
        <v>1.6605179035581941</v>
      </c>
      <c r="Q300" s="102">
        <f>'d-beta'!V303</f>
        <v>1.653754443764464</v>
      </c>
      <c r="R300" s="102">
        <f>'d-beta'!W303</f>
        <v>1.6645330013834401</v>
      </c>
    </row>
    <row r="301" spans="1:18" x14ac:dyDescent="0.2">
      <c r="A301" s="103">
        <f>'d-beta'!A304</f>
        <v>598</v>
      </c>
      <c r="B301" s="102">
        <f>'d-beta'!E304</f>
        <v>1.8356600000000001</v>
      </c>
      <c r="C301" s="102" t="e">
        <f>'d-beta'!F304</f>
        <v>#N/A</v>
      </c>
      <c r="D301" s="102">
        <f>'d-beta'!G304</f>
        <v>1.66625</v>
      </c>
      <c r="E301" s="102">
        <f>'d-beta'!H304</f>
        <v>1.3900300000000001</v>
      </c>
      <c r="F301" s="102">
        <f>'d-beta'!J304</f>
        <v>1.65673</v>
      </c>
      <c r="G301" s="102">
        <f>'d-beta'!K304</f>
        <v>1.62782</v>
      </c>
      <c r="H301" s="102">
        <f>'d-beta'!L304</f>
        <v>1.6801900000000001</v>
      </c>
      <c r="I301" s="102">
        <f>'d-beta'!M304</f>
        <v>1.67462</v>
      </c>
      <c r="J301" s="102">
        <f>'d-beta'!N304</f>
        <v>1.66961</v>
      </c>
      <c r="K301" s="102">
        <f>'d-beta'!P304</f>
        <v>1.6709741857436369</v>
      </c>
      <c r="L301" s="102">
        <f>'d-beta'!Q304</f>
        <v>1.6631767324334992</v>
      </c>
      <c r="M301" s="102">
        <f>'d-beta'!R304</f>
        <v>1.64381</v>
      </c>
      <c r="N301" s="102">
        <f>'d-beta'!S304</f>
        <v>1.43082</v>
      </c>
      <c r="O301" s="102">
        <f>'d-beta'!T304</f>
        <v>1.6780003502805954</v>
      </c>
      <c r="P301" s="102">
        <f>'d-beta'!U304</f>
        <v>1.6572614369537955</v>
      </c>
      <c r="Q301" s="102">
        <f>'d-beta'!V304</f>
        <v>1.6505347255962244</v>
      </c>
      <c r="R301" s="102">
        <f>'d-beta'!W304</f>
        <v>1.6612600167950702</v>
      </c>
    </row>
    <row r="302" spans="1:18" x14ac:dyDescent="0.2">
      <c r="A302" s="103">
        <f>'d-beta'!A305</f>
        <v>600</v>
      </c>
      <c r="B302" s="102">
        <f>'d-beta'!E305</f>
        <v>1.8317300000000001</v>
      </c>
      <c r="C302" s="102" t="e">
        <f>'d-beta'!F305</f>
        <v>#N/A</v>
      </c>
      <c r="D302" s="102">
        <f>'d-beta'!G305</f>
        <v>1.663</v>
      </c>
      <c r="E302" s="102">
        <f>'d-beta'!H305</f>
        <v>1.38855</v>
      </c>
      <c r="F302" s="102">
        <f>'d-beta'!J305</f>
        <v>1.6534800000000001</v>
      </c>
      <c r="G302" s="102">
        <f>'d-beta'!K305</f>
        <v>1.6247</v>
      </c>
      <c r="H302" s="102">
        <f>'d-beta'!L305</f>
        <v>1.67686</v>
      </c>
      <c r="I302" s="102">
        <f>'d-beta'!M305</f>
        <v>1.6712199999999999</v>
      </c>
      <c r="J302" s="102">
        <f>'d-beta'!N305</f>
        <v>1.6662399999999999</v>
      </c>
      <c r="K302" s="102">
        <f>'d-beta'!P305</f>
        <v>1.6676446780564789</v>
      </c>
      <c r="L302" s="102">
        <f>'d-beta'!Q305</f>
        <v>1.6599134169857459</v>
      </c>
      <c r="M302" s="102">
        <f>'d-beta'!R305</f>
        <v>1.6406000000000001</v>
      </c>
      <c r="N302" s="102">
        <f>'d-beta'!S305</f>
        <v>1.4288000000000001</v>
      </c>
      <c r="O302" s="102">
        <f>'d-beta'!T305</f>
        <v>1.6746273569936581</v>
      </c>
      <c r="P302" s="102">
        <f>'d-beta'!U305</f>
        <v>1.6540383277554154</v>
      </c>
      <c r="Q302" s="102">
        <f>'d-beta'!V305</f>
        <v>1.6473483303837193</v>
      </c>
      <c r="R302" s="102">
        <f>'d-beta'!W305</f>
        <v>1.6580103874944736</v>
      </c>
    </row>
    <row r="303" spans="1:18" x14ac:dyDescent="0.2">
      <c r="A303" s="103">
        <f>'d-beta'!A306</f>
        <v>602</v>
      </c>
      <c r="B303" s="102">
        <f>'d-beta'!E306</f>
        <v>1.82782</v>
      </c>
      <c r="C303" s="102" t="e">
        <f>'d-beta'!F306</f>
        <v>#N/A</v>
      </c>
      <c r="D303" s="102">
        <f>'d-beta'!G306</f>
        <v>1.65977</v>
      </c>
      <c r="E303" s="102">
        <f>'d-beta'!H306</f>
        <v>1.3870800000000001</v>
      </c>
      <c r="F303" s="102">
        <f>'d-beta'!J306</f>
        <v>1.6502600000000001</v>
      </c>
      <c r="G303" s="102">
        <f>'d-beta'!K306</f>
        <v>1.62161</v>
      </c>
      <c r="H303" s="102">
        <f>'d-beta'!L306</f>
        <v>1.6735500000000001</v>
      </c>
      <c r="I303" s="102">
        <f>'d-beta'!M306</f>
        <v>1.6678500000000001</v>
      </c>
      <c r="J303" s="102">
        <f>'d-beta'!N306</f>
        <v>1.6628799999999999</v>
      </c>
      <c r="K303" s="102">
        <f>'d-beta'!P306</f>
        <v>1.6643351700138915</v>
      </c>
      <c r="L303" s="102">
        <f>'d-beta'!Q306</f>
        <v>1.6566734382641557</v>
      </c>
      <c r="M303" s="102">
        <f>'d-beta'!R306</f>
        <v>1.6374200000000001</v>
      </c>
      <c r="N303" s="102">
        <f>'d-beta'!S306</f>
        <v>1.4268000000000001</v>
      </c>
      <c r="O303" s="102">
        <f>'d-beta'!T306</f>
        <v>1.6712810140821164</v>
      </c>
      <c r="P303" s="102">
        <f>'d-beta'!U306</f>
        <v>1.6508318605838532</v>
      </c>
      <c r="Q303" s="102">
        <f>'d-beta'!V306</f>
        <v>1.6441819719913506</v>
      </c>
      <c r="R303" s="102">
        <f>'d-beta'!W306</f>
        <v>1.6547840981724269</v>
      </c>
    </row>
    <row r="304" spans="1:18" x14ac:dyDescent="0.2">
      <c r="A304" s="103">
        <f>'d-beta'!A307</f>
        <v>604</v>
      </c>
      <c r="B304" s="102">
        <f>'d-beta'!E307</f>
        <v>1.82395</v>
      </c>
      <c r="C304" s="102" t="e">
        <f>'d-beta'!F307</f>
        <v>#N/A</v>
      </c>
      <c r="D304" s="102">
        <f>'d-beta'!G307</f>
        <v>1.65656</v>
      </c>
      <c r="E304" s="102">
        <f>'d-beta'!H307</f>
        <v>1.3856200000000001</v>
      </c>
      <c r="F304" s="102">
        <f>'d-beta'!J307</f>
        <v>1.64707</v>
      </c>
      <c r="G304" s="102">
        <f>'d-beta'!K307</f>
        <v>1.6185400000000001</v>
      </c>
      <c r="H304" s="102">
        <f>'d-beta'!L307</f>
        <v>1.6702600000000001</v>
      </c>
      <c r="I304" s="102">
        <f>'d-beta'!M307</f>
        <v>1.6645099999999999</v>
      </c>
      <c r="J304" s="102">
        <f>'d-beta'!N307</f>
        <v>1.6595599999999999</v>
      </c>
      <c r="K304" s="102">
        <f>'d-beta'!P307</f>
        <v>1.6610556619645709</v>
      </c>
      <c r="L304" s="102">
        <f>'d-beta'!Q307</f>
        <v>1.6534567986937165</v>
      </c>
      <c r="M304" s="102">
        <f>'d-beta'!R307</f>
        <v>1.6342699999999999</v>
      </c>
      <c r="N304" s="102">
        <f>'d-beta'!S307</f>
        <v>1.4248099999999999</v>
      </c>
      <c r="O304" s="102">
        <f>'d-beta'!T307</f>
        <v>1.667961321690393</v>
      </c>
      <c r="P304" s="102">
        <f>'d-beta'!U307</f>
        <v>1.6476487504743489</v>
      </c>
      <c r="Q304" s="102">
        <f>'d-beta'!V307</f>
        <v>1.6410388918477077</v>
      </c>
      <c r="R304" s="102">
        <f>'d-beta'!W307</f>
        <v>1.6515811117456867</v>
      </c>
    </row>
    <row r="305" spans="1:18" x14ac:dyDescent="0.2">
      <c r="A305" s="103">
        <f>'d-beta'!A308</f>
        <v>606</v>
      </c>
      <c r="B305" s="102">
        <f>'d-beta'!E308</f>
        <v>1.8201000000000001</v>
      </c>
      <c r="C305" s="102" t="e">
        <f>'d-beta'!F308</f>
        <v>#N/A</v>
      </c>
      <c r="D305" s="102">
        <f>'d-beta'!G308</f>
        <v>1.6533800000000001</v>
      </c>
      <c r="E305" s="102">
        <f>'d-beta'!H308</f>
        <v>1.3841699999999999</v>
      </c>
      <c r="F305" s="102">
        <f>'d-beta'!J308</f>
        <v>1.6438999999999999</v>
      </c>
      <c r="G305" s="102">
        <f>'d-beta'!K308</f>
        <v>1.6154900000000001</v>
      </c>
      <c r="H305" s="102">
        <f>'d-beta'!L308</f>
        <v>1.667</v>
      </c>
      <c r="I305" s="102">
        <f>'d-beta'!M308</f>
        <v>1.6611899999999999</v>
      </c>
      <c r="J305" s="102">
        <f>'d-beta'!N308</f>
        <v>1.6562600000000001</v>
      </c>
      <c r="K305" s="102">
        <f>'d-beta'!P308</f>
        <v>1.6578061538816697</v>
      </c>
      <c r="L305" s="102">
        <f>'d-beta'!Q308</f>
        <v>1.6502634832944778</v>
      </c>
      <c r="M305" s="102">
        <f>'d-beta'!R308</f>
        <v>1.63114</v>
      </c>
      <c r="N305" s="102">
        <f>'d-beta'!S308</f>
        <v>1.4228400000000001</v>
      </c>
      <c r="O305" s="102">
        <f>'d-beta'!T308</f>
        <v>1.6646616290748564</v>
      </c>
      <c r="P305" s="102">
        <f>'d-beta'!U308</f>
        <v>1.6444922826916157</v>
      </c>
      <c r="Q305" s="102">
        <f>'d-beta'!V308</f>
        <v>1.6379191717832344</v>
      </c>
      <c r="R305" s="102">
        <f>'d-beta'!W308</f>
        <v>1.6484047841644316</v>
      </c>
    </row>
    <row r="306" spans="1:18" x14ac:dyDescent="0.2">
      <c r="A306" s="103">
        <f>'d-beta'!A309</f>
        <v>608</v>
      </c>
      <c r="B306" s="102">
        <f>'d-beta'!E309</f>
        <v>1.8162799999999999</v>
      </c>
      <c r="C306" s="102" t="e">
        <f>'d-beta'!F309</f>
        <v>#N/A</v>
      </c>
      <c r="D306" s="102">
        <f>'d-beta'!G309</f>
        <v>1.65022</v>
      </c>
      <c r="E306" s="102">
        <f>'d-beta'!H309</f>
        <v>1.3827199999999999</v>
      </c>
      <c r="F306" s="102">
        <f>'d-beta'!J309</f>
        <v>1.6407499999999999</v>
      </c>
      <c r="G306" s="102">
        <f>'d-beta'!K309</f>
        <v>1.6124700000000001</v>
      </c>
      <c r="H306" s="102">
        <f>'d-beta'!L309</f>
        <v>1.6637599999999999</v>
      </c>
      <c r="I306" s="102">
        <f>'d-beta'!M309</f>
        <v>1.6578900000000001</v>
      </c>
      <c r="J306" s="102">
        <f>'d-beta'!N309</f>
        <v>1.6529799999999999</v>
      </c>
      <c r="K306" s="102">
        <f>'d-beta'!P309</f>
        <v>1.6545733274614445</v>
      </c>
      <c r="L306" s="102">
        <f>'d-beta'!Q309</f>
        <v>1.6470968288098831</v>
      </c>
      <c r="M306" s="102">
        <f>'d-beta'!R309</f>
        <v>1.6280300000000001</v>
      </c>
      <c r="N306" s="102">
        <f>'d-beta'!S309</f>
        <v>1.4208799999999999</v>
      </c>
      <c r="O306" s="102">
        <f>'d-beta'!T309</f>
        <v>1.6613919364514793</v>
      </c>
      <c r="P306" s="102">
        <f>'d-beta'!U309</f>
        <v>1.6413591717553122</v>
      </c>
      <c r="Q306" s="102">
        <f>'d-beta'!V309</f>
        <v>1.6348227745981116</v>
      </c>
      <c r="R306" s="102">
        <f>'d-beta'!W309</f>
        <v>1.6452517966547644</v>
      </c>
    </row>
    <row r="307" spans="1:18" x14ac:dyDescent="0.2">
      <c r="A307" s="103">
        <f>'d-beta'!A310</f>
        <v>610</v>
      </c>
      <c r="B307" s="102">
        <f>'d-beta'!E310</f>
        <v>1.8124899999999999</v>
      </c>
      <c r="C307" s="102" t="e">
        <f>'d-beta'!F310</f>
        <v>#N/A</v>
      </c>
      <c r="D307" s="102">
        <f>'d-beta'!G310</f>
        <v>1.6470899999999999</v>
      </c>
      <c r="E307" s="102">
        <f>'d-beta'!H310</f>
        <v>1.3812899999999999</v>
      </c>
      <c r="F307" s="102">
        <f>'d-beta'!J310</f>
        <v>1.6376299999999999</v>
      </c>
      <c r="G307" s="102">
        <f>'d-beta'!K310</f>
        <v>1.60947</v>
      </c>
      <c r="H307" s="102">
        <f>'d-beta'!L310</f>
        <v>1.66055</v>
      </c>
      <c r="I307" s="102">
        <f>'d-beta'!M310</f>
        <v>1.65462</v>
      </c>
      <c r="J307" s="102">
        <f>'d-beta'!N310</f>
        <v>1.6497299999999999</v>
      </c>
      <c r="K307" s="102">
        <f>'d-beta'!P310</f>
        <v>1.6513704455155858</v>
      </c>
      <c r="L307" s="102">
        <f>'d-beta'!Q310</f>
        <v>1.6439501892447914</v>
      </c>
      <c r="M307" s="102">
        <f>'d-beta'!R310</f>
        <v>1.6249499999999999</v>
      </c>
      <c r="N307" s="102">
        <f>'d-beta'!S310</f>
        <v>1.41893</v>
      </c>
      <c r="O307" s="102">
        <f>'d-beta'!T310</f>
        <v>1.6581455928446847</v>
      </c>
      <c r="P307" s="102">
        <f>'d-beta'!U310</f>
        <v>1.6382493462201433</v>
      </c>
      <c r="Q307" s="102">
        <f>'d-beta'!V310</f>
        <v>1.6317496932743423</v>
      </c>
      <c r="R307" s="102">
        <f>'d-beta'!W310</f>
        <v>1.6421254532176055</v>
      </c>
    </row>
    <row r="308" spans="1:18" x14ac:dyDescent="0.2">
      <c r="A308" s="103">
        <f>'d-beta'!A311</f>
        <v>612</v>
      </c>
      <c r="B308" s="102">
        <f>'d-beta'!E311</f>
        <v>1.8087299999999999</v>
      </c>
      <c r="C308" s="102" t="e">
        <f>'d-beta'!F311</f>
        <v>#N/A</v>
      </c>
      <c r="D308" s="102">
        <f>'d-beta'!G311</f>
        <v>1.6439699999999999</v>
      </c>
      <c r="E308" s="102">
        <f>'d-beta'!H311</f>
        <v>1.3798600000000001</v>
      </c>
      <c r="F308" s="102">
        <f>'d-beta'!J311</f>
        <v>1.63453</v>
      </c>
      <c r="G308" s="102">
        <f>'d-beta'!K311</f>
        <v>1.60649</v>
      </c>
      <c r="H308" s="102">
        <f>'d-beta'!L311</f>
        <v>1.6573599999999999</v>
      </c>
      <c r="I308" s="102">
        <f>'d-beta'!M311</f>
        <v>1.6513800000000001</v>
      </c>
      <c r="J308" s="102">
        <f>'d-beta'!N311</f>
        <v>1.6465000000000001</v>
      </c>
      <c r="K308" s="102">
        <f>'d-beta'!P311</f>
        <v>1.6481842453261906</v>
      </c>
      <c r="L308" s="102">
        <f>'d-beta'!Q311</f>
        <v>1.6408302105787627</v>
      </c>
      <c r="M308" s="102">
        <f>'d-beta'!R311</f>
        <v>1.6218900000000001</v>
      </c>
      <c r="N308" s="102">
        <f>'d-beta'!S311</f>
        <v>1.41699</v>
      </c>
      <c r="O308" s="102">
        <f>'d-beta'!T311</f>
        <v>1.6549225506632224</v>
      </c>
      <c r="P308" s="102">
        <f>'d-beta'!U311</f>
        <v>1.6351628775109315</v>
      </c>
      <c r="Q308" s="102">
        <f>'d-beta'!V311</f>
        <v>1.628699971669576</v>
      </c>
      <c r="R308" s="102">
        <f>'d-beta'!W311</f>
        <v>1.6390158197553613</v>
      </c>
    </row>
    <row r="309" spans="1:18" x14ac:dyDescent="0.2">
      <c r="A309" s="103">
        <f>'d-beta'!A312</f>
        <v>614</v>
      </c>
      <c r="B309" s="102">
        <f>'d-beta'!E312</f>
        <v>1.8049900000000001</v>
      </c>
      <c r="C309" s="102" t="e">
        <f>'d-beta'!F312</f>
        <v>#N/A</v>
      </c>
      <c r="D309" s="102">
        <f>'d-beta'!G312</f>
        <v>1.6408799999999999</v>
      </c>
      <c r="E309" s="102">
        <f>'d-beta'!H312</f>
        <v>1.3784400000000001</v>
      </c>
      <c r="F309" s="102">
        <f>'d-beta'!J312</f>
        <v>1.6314500000000001</v>
      </c>
      <c r="G309" s="102">
        <f>'d-beta'!K312</f>
        <v>1.6035299999999999</v>
      </c>
      <c r="H309" s="102">
        <f>'d-beta'!L312</f>
        <v>1.6541999999999999</v>
      </c>
      <c r="I309" s="102">
        <f>'d-beta'!M312</f>
        <v>1.6481600000000001</v>
      </c>
      <c r="J309" s="102">
        <f>'d-beta'!N312</f>
        <v>1.6433</v>
      </c>
      <c r="K309" s="102">
        <f>'d-beta'!P312</f>
        <v>1.6450247359280692</v>
      </c>
      <c r="L309" s="102">
        <f>'d-beta'!Q312</f>
        <v>1.6377302195157784</v>
      </c>
      <c r="M309" s="102">
        <f>'d-beta'!R312</f>
        <v>1.6188499999999999</v>
      </c>
      <c r="N309" s="102">
        <f>'d-beta'!S312</f>
        <v>1.4150700000000001</v>
      </c>
      <c r="O309" s="102">
        <f>'d-beta'!T312</f>
        <v>1.6517228574702625</v>
      </c>
      <c r="P309" s="102">
        <f>'d-beta'!U312</f>
        <v>1.6320964084308656</v>
      </c>
      <c r="Q309" s="102">
        <f>'d-beta'!V312</f>
        <v>1.62567688955421</v>
      </c>
      <c r="R309" s="102">
        <f>'d-beta'!W312</f>
        <v>1.635936134676365</v>
      </c>
    </row>
    <row r="310" spans="1:18" x14ac:dyDescent="0.2">
      <c r="A310" s="103">
        <f>'d-beta'!A313</f>
        <v>616</v>
      </c>
      <c r="B310" s="102">
        <f>'d-beta'!E313</f>
        <v>1.80128</v>
      </c>
      <c r="C310" s="102" t="e">
        <f>'d-beta'!F313</f>
        <v>#N/A</v>
      </c>
      <c r="D310" s="102">
        <f>'d-beta'!G313</f>
        <v>1.6378200000000001</v>
      </c>
      <c r="E310" s="102">
        <f>'d-beta'!H313</f>
        <v>1.37703</v>
      </c>
      <c r="F310" s="102">
        <f>'d-beta'!J313</f>
        <v>1.6284000000000001</v>
      </c>
      <c r="G310" s="102">
        <f>'d-beta'!K313</f>
        <v>1.60059</v>
      </c>
      <c r="H310" s="102">
        <f>'d-beta'!L313</f>
        <v>1.65106</v>
      </c>
      <c r="I310" s="102">
        <f>'d-beta'!M313</f>
        <v>1.64496</v>
      </c>
      <c r="J310" s="102">
        <f>'d-beta'!N313</f>
        <v>1.6401300000000001</v>
      </c>
      <c r="K310" s="102">
        <f>'d-beta'!P313</f>
        <v>1.6418918534374065</v>
      </c>
      <c r="L310" s="102">
        <f>'d-beta'!Q313</f>
        <v>1.6346569166090219</v>
      </c>
      <c r="M310" s="102">
        <f>'d-beta'!R313</f>
        <v>1.6158399999999999</v>
      </c>
      <c r="N310" s="102">
        <f>'d-beta'!S313</f>
        <v>1.41317</v>
      </c>
      <c r="O310" s="102">
        <f>'d-beta'!T313</f>
        <v>1.6485498150963709</v>
      </c>
      <c r="P310" s="102">
        <f>'d-beta'!U313</f>
        <v>1.6290566174781127</v>
      </c>
      <c r="Q310" s="102">
        <f>'d-beta'!V313</f>
        <v>1.6226671304554641</v>
      </c>
      <c r="R310" s="102">
        <f>'d-beta'!W313</f>
        <v>1.6328731446266835</v>
      </c>
    </row>
    <row r="311" spans="1:18" x14ac:dyDescent="0.2">
      <c r="A311" s="103">
        <f>'d-beta'!A314</f>
        <v>618</v>
      </c>
      <c r="B311" s="102">
        <f>'d-beta'!E314</f>
        <v>1.79759</v>
      </c>
      <c r="C311" s="102" t="e">
        <f>'d-beta'!F314</f>
        <v>#N/A</v>
      </c>
      <c r="D311" s="102">
        <f>'d-beta'!G314</f>
        <v>1.6347700000000001</v>
      </c>
      <c r="E311" s="102">
        <f>'d-beta'!H314</f>
        <v>1.3756200000000001</v>
      </c>
      <c r="F311" s="102">
        <f>'d-beta'!J314</f>
        <v>1.62537</v>
      </c>
      <c r="G311" s="102">
        <f>'d-beta'!K314</f>
        <v>1.59768</v>
      </c>
      <c r="H311" s="102">
        <f>'d-beta'!L314</f>
        <v>1.64794</v>
      </c>
      <c r="I311" s="102">
        <f>'d-beta'!M314</f>
        <v>1.6417900000000001</v>
      </c>
      <c r="J311" s="102">
        <f>'d-beta'!N314</f>
        <v>1.63697</v>
      </c>
      <c r="K311" s="102">
        <f>'d-beta'!P314</f>
        <v>1.6387789706591127</v>
      </c>
      <c r="L311" s="102">
        <f>'d-beta'!Q314</f>
        <v>1.6316036013183213</v>
      </c>
      <c r="M311" s="102">
        <f>'d-beta'!R314</f>
        <v>1.6128499999999999</v>
      </c>
      <c r="N311" s="102">
        <f>'d-beta'!S314</f>
        <v>1.41127</v>
      </c>
      <c r="O311" s="102">
        <f>'d-beta'!T314</f>
        <v>1.6453967725024619</v>
      </c>
      <c r="P311" s="102">
        <f>'d-beta'!U314</f>
        <v>1.626033469243064</v>
      </c>
      <c r="Q311" s="102">
        <f>'d-beta'!V314</f>
        <v>1.6196840474724969</v>
      </c>
      <c r="R311" s="102">
        <f>'d-beta'!W314</f>
        <v>1.6298334583931549</v>
      </c>
    </row>
    <row r="312" spans="1:18" x14ac:dyDescent="0.2">
      <c r="A312" s="103">
        <f>'d-beta'!A315</f>
        <v>620</v>
      </c>
      <c r="B312" s="102">
        <f>'d-beta'!E315</f>
        <v>1.79393</v>
      </c>
      <c r="C312" s="102" t="e">
        <f>'d-beta'!F315</f>
        <v>#N/A</v>
      </c>
      <c r="D312" s="102">
        <f>'d-beta'!G315</f>
        <v>1.63175</v>
      </c>
      <c r="E312" s="102">
        <f>'d-beta'!H315</f>
        <v>1.3742300000000001</v>
      </c>
      <c r="F312" s="102">
        <f>'d-beta'!J315</f>
        <v>1.62236</v>
      </c>
      <c r="G312" s="102">
        <f>'d-beta'!K315</f>
        <v>1.5947899999999999</v>
      </c>
      <c r="H312" s="102">
        <f>'d-beta'!L315</f>
        <v>1.6448400000000001</v>
      </c>
      <c r="I312" s="102">
        <f>'d-beta'!M315</f>
        <v>1.6386499999999999</v>
      </c>
      <c r="J312" s="102">
        <f>'d-beta'!N315</f>
        <v>1.63384</v>
      </c>
      <c r="K312" s="102">
        <f>'d-beta'!P315</f>
        <v>1.635692769707346</v>
      </c>
      <c r="L312" s="102">
        <f>'d-beta'!Q315</f>
        <v>1.6285736103624313</v>
      </c>
      <c r="M312" s="102">
        <f>'d-beta'!R315</f>
        <v>1.60988</v>
      </c>
      <c r="N312" s="102">
        <f>'d-beta'!S315</f>
        <v>1.4093899999999999</v>
      </c>
      <c r="O312" s="102">
        <f>'d-beta'!T315</f>
        <v>1.6422704277362195</v>
      </c>
      <c r="P312" s="102">
        <f>'d-beta'!U315</f>
        <v>1.62303699911447</v>
      </c>
      <c r="Q312" s="102">
        <f>'d-beta'!V315</f>
        <v>1.6167209640190063</v>
      </c>
      <c r="R312" s="102">
        <f>'d-beta'!W315</f>
        <v>1.6268171121144472</v>
      </c>
    </row>
    <row r="313" spans="1:18" x14ac:dyDescent="0.2">
      <c r="A313" s="103">
        <f>'d-beta'!A316</f>
        <v>622</v>
      </c>
      <c r="B313" s="102">
        <f>'d-beta'!E316</f>
        <v>1.7903</v>
      </c>
      <c r="C313" s="102" t="e">
        <f>'d-beta'!F316</f>
        <v>#N/A</v>
      </c>
      <c r="D313" s="102">
        <f>'d-beta'!G316</f>
        <v>1.6287499999999999</v>
      </c>
      <c r="E313" s="102">
        <f>'d-beta'!H316</f>
        <v>1.3728400000000001</v>
      </c>
      <c r="F313" s="102">
        <f>'d-beta'!J316</f>
        <v>1.61937</v>
      </c>
      <c r="G313" s="102">
        <f>'d-beta'!K316</f>
        <v>1.59192</v>
      </c>
      <c r="H313" s="102">
        <f>'d-beta'!L316</f>
        <v>1.64177</v>
      </c>
      <c r="I313" s="102">
        <f>'d-beta'!M316</f>
        <v>1.6355200000000001</v>
      </c>
      <c r="J313" s="102">
        <f>'d-beta'!N316</f>
        <v>1.6307400000000001</v>
      </c>
      <c r="K313" s="102">
        <f>'d-beta'!P316</f>
        <v>1.6326265683199428</v>
      </c>
      <c r="L313" s="102">
        <f>'d-beta'!Q316</f>
        <v>1.6255636317600839</v>
      </c>
      <c r="M313" s="102">
        <f>'d-beta'!R316</f>
        <v>1.60693</v>
      </c>
      <c r="N313" s="102">
        <f>'d-beta'!S316</f>
        <v>1.4075200000000001</v>
      </c>
      <c r="O313" s="102">
        <f>'d-beta'!T316</f>
        <v>1.6391640358450579</v>
      </c>
      <c r="P313" s="102">
        <f>'d-beta'!U316</f>
        <v>1.6200605285752752</v>
      </c>
      <c r="Q313" s="102">
        <f>'d-beta'!V316</f>
        <v>1.613784556503048</v>
      </c>
      <c r="R313" s="102">
        <f>'d-beta'!W316</f>
        <v>1.6238240844744019</v>
      </c>
    </row>
    <row r="314" spans="1:18" x14ac:dyDescent="0.2">
      <c r="A314" s="103">
        <f>'d-beta'!A317</f>
        <v>624</v>
      </c>
      <c r="B314" s="102">
        <f>'d-beta'!E317</f>
        <v>1.7866899999999999</v>
      </c>
      <c r="C314" s="102" t="e">
        <f>'d-beta'!F317</f>
        <v>#N/A</v>
      </c>
      <c r="D314" s="102">
        <f>'d-beta'!G317</f>
        <v>1.6257699999999999</v>
      </c>
      <c r="E314" s="102">
        <f>'d-beta'!H317</f>
        <v>1.3714599999999999</v>
      </c>
      <c r="F314" s="102">
        <f>'d-beta'!J317</f>
        <v>1.6164099999999999</v>
      </c>
      <c r="G314" s="102">
        <f>'d-beta'!K317</f>
        <v>1.58907</v>
      </c>
      <c r="H314" s="102">
        <f>'d-beta'!L317</f>
        <v>1.63872</v>
      </c>
      <c r="I314" s="102">
        <f>'d-beta'!M317</f>
        <v>1.63242</v>
      </c>
      <c r="J314" s="102">
        <f>'d-beta'!N317</f>
        <v>1.62765</v>
      </c>
      <c r="K314" s="102">
        <f>'d-beta'!P317</f>
        <v>1.6295803123554218</v>
      </c>
      <c r="L314" s="102">
        <f>'d-beta'!Q317</f>
        <v>1.6225803165318553</v>
      </c>
      <c r="M314" s="102">
        <f>'d-beta'!R317</f>
        <v>1.6040000000000001</v>
      </c>
      <c r="N314" s="102">
        <f>'d-beta'!S317</f>
        <v>1.40567</v>
      </c>
      <c r="O314" s="102">
        <f>'d-beta'!T317</f>
        <v>1.6360809927180506</v>
      </c>
      <c r="P314" s="102">
        <f>'d-beta'!U317</f>
        <v>1.6171073794882562</v>
      </c>
      <c r="Q314" s="102">
        <f>'d-beta'!V317</f>
        <v>1.6108647958096762</v>
      </c>
      <c r="R314" s="102">
        <f>'d-beta'!W317</f>
        <v>1.6208477370038172</v>
      </c>
    </row>
    <row r="315" spans="1:18" x14ac:dyDescent="0.2">
      <c r="A315" s="103">
        <f>'d-beta'!A318</f>
        <v>626</v>
      </c>
      <c r="B315" s="102">
        <f>'d-beta'!E318</f>
        <v>1.78311</v>
      </c>
      <c r="C315" s="102" t="e">
        <f>'d-beta'!F318</f>
        <v>#N/A</v>
      </c>
      <c r="D315" s="102">
        <f>'d-beta'!G318</f>
        <v>1.6228199999999999</v>
      </c>
      <c r="E315" s="102">
        <f>'d-beta'!H318</f>
        <v>1.37009</v>
      </c>
      <c r="F315" s="102">
        <f>'d-beta'!J318</f>
        <v>1.61347</v>
      </c>
      <c r="G315" s="102">
        <f>'d-beta'!K318</f>
        <v>1.5862400000000001</v>
      </c>
      <c r="H315" s="102">
        <f>'d-beta'!L318</f>
        <v>1.6356900000000001</v>
      </c>
      <c r="I315" s="102">
        <f>'d-beta'!M318</f>
        <v>1.62934</v>
      </c>
      <c r="J315" s="102">
        <f>'d-beta'!N318</f>
        <v>1.62459</v>
      </c>
      <c r="K315" s="102">
        <f>'d-beta'!P318</f>
        <v>1.626560800948406</v>
      </c>
      <c r="L315" s="102">
        <f>'d-beta'!Q318</f>
        <v>1.6196136769265841</v>
      </c>
      <c r="M315" s="102">
        <f>'d-beta'!R318</f>
        <v>1.6011</v>
      </c>
      <c r="N315" s="102">
        <f>'d-beta'!S318</f>
        <v>1.4038299999999999</v>
      </c>
      <c r="O315" s="102">
        <f>'d-beta'!T318</f>
        <v>1.6330246006763522</v>
      </c>
      <c r="P315" s="102">
        <f>'d-beta'!U318</f>
        <v>1.6141742299922714</v>
      </c>
      <c r="Q315" s="102">
        <f>'d-beta'!V318</f>
        <v>1.6079683516099463</v>
      </c>
      <c r="R315" s="102">
        <f>'d-beta'!W318</f>
        <v>1.6178980486670935</v>
      </c>
    </row>
    <row r="316" spans="1:18" x14ac:dyDescent="0.2">
      <c r="A316" s="103">
        <f>'d-beta'!A319</f>
        <v>628</v>
      </c>
      <c r="B316" s="102">
        <f>'d-beta'!E319</f>
        <v>1.77955</v>
      </c>
      <c r="C316" s="102" t="e">
        <f>'d-beta'!F319</f>
        <v>#N/A</v>
      </c>
      <c r="D316" s="102">
        <f>'d-beta'!G319</f>
        <v>1.61988</v>
      </c>
      <c r="E316" s="102">
        <f>'d-beta'!H319</f>
        <v>1.3687199999999999</v>
      </c>
      <c r="F316" s="102">
        <f>'d-beta'!J319</f>
        <v>1.6105400000000001</v>
      </c>
      <c r="G316" s="102">
        <f>'d-beta'!K319</f>
        <v>1.58344</v>
      </c>
      <c r="H316" s="102">
        <f>'d-beta'!L319</f>
        <v>1.6326799999999999</v>
      </c>
      <c r="I316" s="102">
        <f>'d-beta'!M319</f>
        <v>1.62629</v>
      </c>
      <c r="J316" s="102">
        <f>'d-beta'!N319</f>
        <v>1.6215599999999999</v>
      </c>
      <c r="K316" s="102">
        <f>'d-beta'!P319</f>
        <v>1.6235612263901902</v>
      </c>
      <c r="L316" s="102">
        <f>'d-beta'!Q319</f>
        <v>1.6166703593384422</v>
      </c>
      <c r="M316" s="102">
        <f>'d-beta'!R319</f>
        <v>1.59822</v>
      </c>
      <c r="N316" s="102">
        <f>'d-beta'!S319</f>
        <v>1.4019999999999999</v>
      </c>
      <c r="O316" s="102">
        <f>'d-beta'!T319</f>
        <v>1.6299882084547321</v>
      </c>
      <c r="P316" s="102">
        <f>'d-beta'!U319</f>
        <v>1.6112644021084812</v>
      </c>
      <c r="Q316" s="102">
        <f>'d-beta'!V319</f>
        <v>1.6050886255698309</v>
      </c>
      <c r="R316" s="102">
        <f>'d-beta'!W319</f>
        <v>1.614968359722438</v>
      </c>
    </row>
    <row r="317" spans="1:18" x14ac:dyDescent="0.2">
      <c r="A317" s="103">
        <f>'d-beta'!A320</f>
        <v>630</v>
      </c>
      <c r="B317" s="102">
        <f>'d-beta'!E320</f>
        <v>1.7760199999999999</v>
      </c>
      <c r="C317" s="102" t="e">
        <f>'d-beta'!F320</f>
        <v>#N/A</v>
      </c>
      <c r="D317" s="102">
        <f>'d-beta'!G320</f>
        <v>1.61697</v>
      </c>
      <c r="E317" s="102">
        <f>'d-beta'!H320</f>
        <v>1.36737</v>
      </c>
      <c r="F317" s="102">
        <f>'d-beta'!J320</f>
        <v>1.60764</v>
      </c>
      <c r="G317" s="102">
        <f>'d-beta'!K320</f>
        <v>1.5806500000000001</v>
      </c>
      <c r="H317" s="102">
        <f>'d-beta'!L320</f>
        <v>1.6296999999999999</v>
      </c>
      <c r="I317" s="102">
        <f>'d-beta'!M320</f>
        <v>1.6232599999999999</v>
      </c>
      <c r="J317" s="102">
        <f>'d-beta'!N320</f>
        <v>1.6185400000000001</v>
      </c>
      <c r="K317" s="102">
        <f>'d-beta'!P320</f>
        <v>1.6205849700439592</v>
      </c>
      <c r="L317" s="102">
        <f>'d-beta'!Q320</f>
        <v>1.6137503685507917</v>
      </c>
      <c r="M317" s="102">
        <f>'d-beta'!R320</f>
        <v>1.59535</v>
      </c>
      <c r="N317" s="102">
        <f>'d-beta'!S320</f>
        <v>1.40018</v>
      </c>
      <c r="O317" s="102">
        <f>'d-beta'!T320</f>
        <v>1.6269751648300941</v>
      </c>
      <c r="P317" s="102">
        <f>'d-beta'!U320</f>
        <v>1.6083712520286852</v>
      </c>
      <c r="Q317" s="102">
        <f>'d-beta'!V320</f>
        <v>1.6022321805321607</v>
      </c>
      <c r="R317" s="102">
        <f>'d-beta'!W320</f>
        <v>1.6120619753893703</v>
      </c>
    </row>
    <row r="318" spans="1:18" x14ac:dyDescent="0.2">
      <c r="A318" s="103">
        <f>'d-beta'!A321</f>
        <v>632</v>
      </c>
      <c r="B318" s="102">
        <f>'d-beta'!E321</f>
        <v>1.77251</v>
      </c>
      <c r="C318" s="102" t="e">
        <f>'d-beta'!F321</f>
        <v>#N/A</v>
      </c>
      <c r="D318" s="102">
        <f>'d-beta'!G321</f>
        <v>1.6140699999999999</v>
      </c>
      <c r="E318" s="102">
        <f>'d-beta'!H321</f>
        <v>1.36602</v>
      </c>
      <c r="F318" s="102">
        <f>'d-beta'!J321</f>
        <v>1.60477</v>
      </c>
      <c r="G318" s="102">
        <f>'d-beta'!K321</f>
        <v>1.5778799999999999</v>
      </c>
      <c r="H318" s="102">
        <f>'d-beta'!L321</f>
        <v>1.6267400000000001</v>
      </c>
      <c r="I318" s="102">
        <f>'d-beta'!M321</f>
        <v>1.62025</v>
      </c>
      <c r="J318" s="102">
        <f>'d-beta'!N321</f>
        <v>1.61555</v>
      </c>
      <c r="K318" s="102">
        <f>'d-beta'!P321</f>
        <v>1.6176253949799471</v>
      </c>
      <c r="L318" s="102">
        <f>'d-beta'!Q321</f>
        <v>1.6108503923246436</v>
      </c>
      <c r="M318" s="102">
        <f>'d-beta'!R321</f>
        <v>1.5925100000000001</v>
      </c>
      <c r="N318" s="102">
        <f>'d-beta'!S321</f>
        <v>1.3983699999999999</v>
      </c>
      <c r="O318" s="102">
        <f>'d-beta'!T321</f>
        <v>1.6239821208959604</v>
      </c>
      <c r="P318" s="102">
        <f>'d-beta'!U321</f>
        <v>1.6055014235591758</v>
      </c>
      <c r="Q318" s="102">
        <f>'d-beta'!V321</f>
        <v>1.5993957351522325</v>
      </c>
      <c r="R318" s="102">
        <f>'d-beta'!W321</f>
        <v>1.6091722852976751</v>
      </c>
    </row>
    <row r="319" spans="1:18" x14ac:dyDescent="0.2">
      <c r="A319" s="103">
        <f>'d-beta'!A322</f>
        <v>634</v>
      </c>
      <c r="B319" s="102">
        <f>'d-beta'!E322</f>
        <v>1.7690300000000001</v>
      </c>
      <c r="C319" s="102" t="e">
        <f>'d-beta'!F322</f>
        <v>#N/A</v>
      </c>
      <c r="D319" s="102">
        <f>'d-beta'!G322</f>
        <v>1.6112</v>
      </c>
      <c r="E319" s="102">
        <f>'d-beta'!H322</f>
        <v>1.3646799999999999</v>
      </c>
      <c r="F319" s="102">
        <f>'d-beta'!J322</f>
        <v>1.6019099999999999</v>
      </c>
      <c r="G319" s="102">
        <f>'d-beta'!K322</f>
        <v>1.5751299999999999</v>
      </c>
      <c r="H319" s="102">
        <f>'d-beta'!L322</f>
        <v>1.6237900000000001</v>
      </c>
      <c r="I319" s="102">
        <f>'d-beta'!M322</f>
        <v>1.6172599999999999</v>
      </c>
      <c r="J319" s="102">
        <f>'d-beta'!N322</f>
        <v>1.6125799999999999</v>
      </c>
      <c r="K319" s="102">
        <f>'d-beta'!P322</f>
        <v>1.61469251006499</v>
      </c>
      <c r="L319" s="102">
        <f>'d-beta'!Q322</f>
        <v>1.6079704137475626</v>
      </c>
      <c r="M319" s="102">
        <f>'d-beta'!R322</f>
        <v>1.58969</v>
      </c>
      <c r="N319" s="102">
        <f>'d-beta'!S322</f>
        <v>1.3965799999999999</v>
      </c>
      <c r="O319" s="102">
        <f>'d-beta'!T322</f>
        <v>1.6210123795039995</v>
      </c>
      <c r="P319" s="102">
        <f>'d-beta'!U322</f>
        <v>1.602654950813702</v>
      </c>
      <c r="Q319" s="102">
        <f>'d-beta'!V322</f>
        <v>1.59658264843311</v>
      </c>
      <c r="R319" s="102">
        <f>'d-beta'!W322</f>
        <v>1.6063092403075807</v>
      </c>
    </row>
    <row r="320" spans="1:18" x14ac:dyDescent="0.2">
      <c r="A320" s="103">
        <f>'d-beta'!A323</f>
        <v>636</v>
      </c>
      <c r="B320" s="102">
        <f>'d-beta'!E323</f>
        <v>1.7655700000000001</v>
      </c>
      <c r="C320" s="102" t="e">
        <f>'d-beta'!F323</f>
        <v>#N/A</v>
      </c>
      <c r="D320" s="102">
        <f>'d-beta'!G323</f>
        <v>1.6083499999999999</v>
      </c>
      <c r="E320" s="102">
        <f>'d-beta'!H323</f>
        <v>1.36334</v>
      </c>
      <c r="F320" s="102">
        <f>'d-beta'!J323</f>
        <v>1.59907</v>
      </c>
      <c r="G320" s="102">
        <f>'d-beta'!K323</f>
        <v>1.5724100000000001</v>
      </c>
      <c r="H320" s="102">
        <f>'d-beta'!L323</f>
        <v>1.62087</v>
      </c>
      <c r="I320" s="102">
        <f>'d-beta'!M323</f>
        <v>1.61429</v>
      </c>
      <c r="J320" s="102">
        <f>'d-beta'!N323</f>
        <v>1.6096299999999999</v>
      </c>
      <c r="K320" s="102">
        <f>'d-beta'!P323</f>
        <v>1.61178293464262</v>
      </c>
      <c r="L320" s="102">
        <f>'d-beta'!Q323</f>
        <v>1.6051137596424245</v>
      </c>
      <c r="M320" s="102">
        <f>'d-beta'!R323</f>
        <v>1.5868899999999999</v>
      </c>
      <c r="N320" s="102">
        <f>'d-beta'!S323</f>
        <v>1.3948</v>
      </c>
      <c r="O320" s="102">
        <f>'d-beta'!T323</f>
        <v>1.6180626379652892</v>
      </c>
      <c r="P320" s="102">
        <f>'d-beta'!U323</f>
        <v>1.5998284437437298</v>
      </c>
      <c r="Q320" s="102">
        <f>'d-beta'!V323</f>
        <v>1.593786202242456</v>
      </c>
      <c r="R320" s="102">
        <f>'d-beta'!W323</f>
        <v>1.6034595489831416</v>
      </c>
    </row>
    <row r="321" spans="1:18" x14ac:dyDescent="0.2">
      <c r="A321" s="103">
        <f>'d-beta'!A324</f>
        <v>638</v>
      </c>
      <c r="B321" s="102">
        <f>'d-beta'!E324</f>
        <v>1.76213</v>
      </c>
      <c r="C321" s="102" t="e">
        <f>'d-beta'!F324</f>
        <v>#N/A</v>
      </c>
      <c r="D321" s="102">
        <f>'d-beta'!G324</f>
        <v>1.6055200000000001</v>
      </c>
      <c r="E321" s="102">
        <f>'d-beta'!H324</f>
        <v>1.36202</v>
      </c>
      <c r="F321" s="102">
        <f>'d-beta'!J324</f>
        <v>1.59626</v>
      </c>
      <c r="G321" s="102">
        <f>'d-beta'!K324</f>
        <v>1.5697000000000001</v>
      </c>
      <c r="H321" s="102">
        <f>'d-beta'!L324</f>
        <v>1.6179699999999999</v>
      </c>
      <c r="I321" s="102">
        <f>'d-beta'!M324</f>
        <v>1.6113500000000001</v>
      </c>
      <c r="J321" s="102">
        <f>'d-beta'!N324</f>
        <v>1.6067</v>
      </c>
      <c r="K321" s="102">
        <f>'d-beta'!P324</f>
        <v>1.6088866772296264</v>
      </c>
      <c r="L321" s="102">
        <f>'d-beta'!Q324</f>
        <v>1.6022704444707137</v>
      </c>
      <c r="M321" s="102">
        <f>'d-beta'!R324</f>
        <v>1.5841099999999999</v>
      </c>
      <c r="N321" s="102">
        <f>'d-beta'!S324</f>
        <v>1.39303</v>
      </c>
      <c r="O321" s="102">
        <f>'d-beta'!T324</f>
        <v>1.6151362448819051</v>
      </c>
      <c r="P321" s="102">
        <f>'d-beta'!U324</f>
        <v>1.5970186143544056</v>
      </c>
      <c r="Q321" s="102">
        <f>'d-beta'!V324</f>
        <v>1.5910163970058584</v>
      </c>
      <c r="R321" s="102">
        <f>'d-beta'!W324</f>
        <v>1.600633162649765</v>
      </c>
    </row>
    <row r="322" spans="1:18" x14ac:dyDescent="0.2">
      <c r="A322" s="103">
        <f>'d-beta'!A325</f>
        <v>640</v>
      </c>
      <c r="B322" s="102">
        <f>'d-beta'!E325</f>
        <v>1.7587200000000001</v>
      </c>
      <c r="C322" s="102" t="e">
        <f>'d-beta'!F325</f>
        <v>#N/A</v>
      </c>
      <c r="D322" s="102">
        <f>'d-beta'!G325</f>
        <v>1.6027</v>
      </c>
      <c r="E322" s="102">
        <f>'d-beta'!H325</f>
        <v>1.3607</v>
      </c>
      <c r="F322" s="102">
        <f>'d-beta'!J325</f>
        <v>1.5934600000000001</v>
      </c>
      <c r="G322" s="102">
        <f>'d-beta'!K325</f>
        <v>1.56701</v>
      </c>
      <c r="H322" s="102">
        <f>'d-beta'!L325</f>
        <v>1.6150899999999999</v>
      </c>
      <c r="I322" s="102">
        <f>'d-beta'!M325</f>
        <v>1.60843</v>
      </c>
      <c r="J322" s="102">
        <f>'d-beta'!N325</f>
        <v>1.6037999999999999</v>
      </c>
      <c r="K322" s="102">
        <f>'d-beta'!P325</f>
        <v>1.6060204198878183</v>
      </c>
      <c r="L322" s="102">
        <f>'d-beta'!Q325</f>
        <v>1.5994537904122281</v>
      </c>
      <c r="M322" s="102">
        <f>'d-beta'!R325</f>
        <v>1.58135</v>
      </c>
      <c r="N322" s="102">
        <f>'d-beta'!S325</f>
        <v>1.39127</v>
      </c>
      <c r="O322" s="102">
        <f>'d-beta'!T325</f>
        <v>1.61222985154833</v>
      </c>
      <c r="P322" s="102">
        <f>'d-beta'!U325</f>
        <v>1.5942287846567897</v>
      </c>
      <c r="Q322" s="102">
        <f>'d-beta'!V325</f>
        <v>1.5882599501538095</v>
      </c>
      <c r="R322" s="102">
        <f>'d-beta'!W325</f>
        <v>1.5978301160571617</v>
      </c>
    </row>
    <row r="323" spans="1:18" x14ac:dyDescent="0.2">
      <c r="A323" s="103">
        <f>'d-beta'!A326</f>
        <v>642</v>
      </c>
      <c r="B323" s="102">
        <f>'d-beta'!E326</f>
        <v>1.7553300000000001</v>
      </c>
      <c r="C323" s="102" t="e">
        <f>'d-beta'!F326</f>
        <v>#N/A</v>
      </c>
      <c r="D323" s="102">
        <f>'d-beta'!G326</f>
        <v>1.5999099999999999</v>
      </c>
      <c r="E323" s="102">
        <f>'d-beta'!H326</f>
        <v>1.35938</v>
      </c>
      <c r="F323" s="102">
        <f>'d-beta'!J326</f>
        <v>1.5906800000000001</v>
      </c>
      <c r="G323" s="102">
        <f>'d-beta'!K326</f>
        <v>1.5643400000000001</v>
      </c>
      <c r="H323" s="102">
        <f>'d-beta'!L326</f>
        <v>1.6122399999999999</v>
      </c>
      <c r="I323" s="102">
        <f>'d-beta'!M326</f>
        <v>1.6055299999999999</v>
      </c>
      <c r="J323" s="102">
        <f>'d-beta'!N326</f>
        <v>1.6009100000000001</v>
      </c>
      <c r="K323" s="102">
        <f>'d-beta'!P326</f>
        <v>1.6031674720849962</v>
      </c>
      <c r="L323" s="102">
        <f>'d-beta'!Q326</f>
        <v>1.5966571507486691</v>
      </c>
      <c r="M323" s="102">
        <f>'d-beta'!R326</f>
        <v>1.5786100000000001</v>
      </c>
      <c r="N323" s="102">
        <f>'d-beta'!S326</f>
        <v>1.3895299999999999</v>
      </c>
      <c r="O323" s="102">
        <f>'d-beta'!T326</f>
        <v>1.6093434579530408</v>
      </c>
      <c r="P323" s="102">
        <f>'d-beta'!U326</f>
        <v>1.591462276902978</v>
      </c>
      <c r="Q323" s="102">
        <f>'d-beta'!V326</f>
        <v>1.5855235029083019</v>
      </c>
      <c r="R323" s="102">
        <f>'d-beta'!W326</f>
        <v>1.5950437287335693</v>
      </c>
    </row>
    <row r="324" spans="1:18" x14ac:dyDescent="0.2">
      <c r="A324" s="103">
        <f>'d-beta'!A327</f>
        <v>644</v>
      </c>
      <c r="B324" s="102">
        <f>'d-beta'!E327</f>
        <v>1.75196</v>
      </c>
      <c r="C324" s="102" t="e">
        <f>'d-beta'!F327</f>
        <v>#N/A</v>
      </c>
      <c r="D324" s="102">
        <f>'d-beta'!G327</f>
        <v>1.59714</v>
      </c>
      <c r="E324" s="102">
        <f>'d-beta'!H327</f>
        <v>1.35808</v>
      </c>
      <c r="F324" s="102">
        <f>'d-beta'!J327</f>
        <v>1.5879300000000001</v>
      </c>
      <c r="G324" s="102">
        <f>'d-beta'!K327</f>
        <v>1.5617000000000001</v>
      </c>
      <c r="H324" s="102">
        <f>'d-beta'!L327</f>
        <v>1.6093999999999999</v>
      </c>
      <c r="I324" s="102">
        <f>'d-beta'!M327</f>
        <v>1.6026499999999999</v>
      </c>
      <c r="J324" s="102">
        <f>'d-beta'!N327</f>
        <v>1.59805</v>
      </c>
      <c r="K324" s="102">
        <f>'d-beta'!P327</f>
        <v>1.6003412142377214</v>
      </c>
      <c r="L324" s="102">
        <f>'d-beta'!Q327</f>
        <v>1.5938804967225926</v>
      </c>
      <c r="M324" s="102">
        <f>'d-beta'!R327</f>
        <v>1.57589</v>
      </c>
      <c r="N324" s="102">
        <f>'d-beta'!S327</f>
        <v>1.3877999999999999</v>
      </c>
      <c r="O324" s="102">
        <f>'d-beta'!T327</f>
        <v>1.6064803673838177</v>
      </c>
      <c r="P324" s="102">
        <f>'d-beta'!U327</f>
        <v>1.5887124466083804</v>
      </c>
      <c r="Q324" s="102">
        <f>'d-beta'!V327</f>
        <v>1.5828070552589684</v>
      </c>
      <c r="R324" s="102">
        <f>'d-beta'!W327</f>
        <v>1.5922773409062629</v>
      </c>
    </row>
    <row r="325" spans="1:18" x14ac:dyDescent="0.2">
      <c r="A325" s="103">
        <f>'d-beta'!A328</f>
        <v>646</v>
      </c>
      <c r="B325" s="102">
        <f>'d-beta'!E328</f>
        <v>1.7486200000000001</v>
      </c>
      <c r="C325" s="102" t="e">
        <f>'d-beta'!F328</f>
        <v>#N/A</v>
      </c>
      <c r="D325" s="102">
        <f>'d-beta'!G328</f>
        <v>1.5943799999999999</v>
      </c>
      <c r="E325" s="102">
        <f>'d-beta'!H328</f>
        <v>1.3567800000000001</v>
      </c>
      <c r="F325" s="102">
        <f>'d-beta'!J328</f>
        <v>1.5851900000000001</v>
      </c>
      <c r="G325" s="102">
        <f>'d-beta'!K328</f>
        <v>1.5590599999999999</v>
      </c>
      <c r="H325" s="102">
        <f>'d-beta'!L328</f>
        <v>1.6065799999999999</v>
      </c>
      <c r="I325" s="102">
        <f>'d-beta'!M328</f>
        <v>1.59979</v>
      </c>
      <c r="J325" s="102">
        <f>'d-beta'!N328</f>
        <v>1.59521</v>
      </c>
      <c r="K325" s="102">
        <f>'d-beta'!P328</f>
        <v>1.5975282660260894</v>
      </c>
      <c r="L325" s="102">
        <f>'d-beta'!Q328</f>
        <v>1.5911171815768974</v>
      </c>
      <c r="M325" s="102">
        <f>'d-beta'!R328</f>
        <v>1.5731900000000001</v>
      </c>
      <c r="N325" s="102">
        <f>'d-beta'!S328</f>
        <v>1.3860699999999999</v>
      </c>
      <c r="O325" s="102">
        <f>'d-beta'!T328</f>
        <v>1.6036339733277063</v>
      </c>
      <c r="P325" s="102">
        <f>'d-beta'!U328</f>
        <v>1.5859826159815413</v>
      </c>
      <c r="Q325" s="102">
        <f>'d-beta'!V328</f>
        <v>1.5801106071954008</v>
      </c>
      <c r="R325" s="102">
        <f>'d-beta'!W328</f>
        <v>1.5895309387343388</v>
      </c>
    </row>
    <row r="326" spans="1:18" x14ac:dyDescent="0.2">
      <c r="A326" s="103">
        <f>'d-beta'!A329</f>
        <v>648</v>
      </c>
      <c r="B326" s="102">
        <f>'d-beta'!E329</f>
        <v>1.7453000000000001</v>
      </c>
      <c r="C326" s="102" t="e">
        <f>'d-beta'!F329</f>
        <v>#N/A</v>
      </c>
      <c r="D326" s="102">
        <f>'d-beta'!G329</f>
        <v>1.59165</v>
      </c>
      <c r="E326" s="102">
        <f>'d-beta'!H329</f>
        <v>1.3554900000000001</v>
      </c>
      <c r="F326" s="102">
        <f>'d-beta'!J329</f>
        <v>1.5824800000000001</v>
      </c>
      <c r="G326" s="102">
        <f>'d-beta'!K329</f>
        <v>1.5564499999999999</v>
      </c>
      <c r="H326" s="102">
        <f>'d-beta'!L329</f>
        <v>1.60378</v>
      </c>
      <c r="I326" s="102">
        <f>'d-beta'!M329</f>
        <v>1.5969500000000001</v>
      </c>
      <c r="J326" s="102">
        <f>'d-beta'!N329</f>
        <v>1.59239</v>
      </c>
      <c r="K326" s="102">
        <f>'d-beta'!P329</f>
        <v>1.5947386886856418</v>
      </c>
      <c r="L326" s="102">
        <f>'d-beta'!Q329</f>
        <v>1.588380527593674</v>
      </c>
      <c r="M326" s="102">
        <f>'d-beta'!R329</f>
        <v>1.5705100000000001</v>
      </c>
      <c r="N326" s="102">
        <f>'d-beta'!S329</f>
        <v>1.38436</v>
      </c>
      <c r="O326" s="102">
        <f>'d-beta'!T329</f>
        <v>1.6008108824569616</v>
      </c>
      <c r="P326" s="102">
        <f>'d-beta'!U329</f>
        <v>1.5832727850143185</v>
      </c>
      <c r="Q326" s="102">
        <f>'d-beta'!V329</f>
        <v>1.5774274761883726</v>
      </c>
      <c r="R326" s="102">
        <f>'d-beta'!W329</f>
        <v>1.5868045499215166</v>
      </c>
    </row>
    <row r="327" spans="1:18" x14ac:dyDescent="0.2">
      <c r="A327" s="103">
        <f>'d-beta'!A330</f>
        <v>650</v>
      </c>
      <c r="B327" s="102">
        <f>'d-beta'!E330</f>
        <v>1.742</v>
      </c>
      <c r="C327" s="102" t="e">
        <f>'d-beta'!F330</f>
        <v>#N/A</v>
      </c>
      <c r="D327" s="102">
        <f>'d-beta'!G330</f>
        <v>1.58894</v>
      </c>
      <c r="E327" s="102">
        <f>'d-beta'!H330</f>
        <v>1.3542099999999999</v>
      </c>
      <c r="F327" s="102">
        <f>'d-beta'!J330</f>
        <v>1.57978</v>
      </c>
      <c r="G327" s="102">
        <f>'d-beta'!K330</f>
        <v>1.55386</v>
      </c>
      <c r="H327" s="102">
        <f>'d-beta'!L330</f>
        <v>1.601</v>
      </c>
      <c r="I327" s="102">
        <f>'d-beta'!M330</f>
        <v>1.59413</v>
      </c>
      <c r="J327" s="102">
        <f>'d-beta'!N330</f>
        <v>1.58958</v>
      </c>
      <c r="K327" s="102">
        <f>'d-beta'!P330</f>
        <v>1.5919690589231392</v>
      </c>
      <c r="L327" s="102">
        <f>'d-beta'!Q330</f>
        <v>1.5856605490281042</v>
      </c>
      <c r="M327" s="102">
        <f>'d-beta'!R330</f>
        <v>1.5678399999999999</v>
      </c>
      <c r="N327" s="102">
        <f>'d-beta'!S330</f>
        <v>1.38266</v>
      </c>
      <c r="O327" s="102">
        <f>'d-beta'!T330</f>
        <v>1.5980077914625344</v>
      </c>
      <c r="P327" s="102">
        <f>'d-beta'!U330</f>
        <v>1.5805795983805098</v>
      </c>
      <c r="Q327" s="102">
        <f>'d-beta'!V330</f>
        <v>1.574771027331048</v>
      </c>
      <c r="R327" s="102">
        <f>'d-beta'!W330</f>
        <v>1.5840948067562124</v>
      </c>
    </row>
    <row r="328" spans="1:18" x14ac:dyDescent="0.2">
      <c r="A328" s="103">
        <f>'d-beta'!A331</f>
        <v>652</v>
      </c>
      <c r="B328" s="102">
        <f>'d-beta'!E331</f>
        <v>1.7387300000000001</v>
      </c>
      <c r="C328" s="102" t="e">
        <f>'d-beta'!F331</f>
        <v>#N/A</v>
      </c>
      <c r="D328" s="102">
        <f>'d-beta'!G331</f>
        <v>1.5862400000000001</v>
      </c>
      <c r="E328" s="102">
        <f>'d-beta'!H331</f>
        <v>1.35293</v>
      </c>
      <c r="F328" s="102">
        <f>'d-beta'!J331</f>
        <v>1.5770999999999999</v>
      </c>
      <c r="G328" s="102">
        <f>'d-beta'!K331</f>
        <v>1.5512900000000001</v>
      </c>
      <c r="H328" s="102">
        <f>'d-beta'!L331</f>
        <v>1.5982400000000001</v>
      </c>
      <c r="I328" s="102">
        <f>'d-beta'!M331</f>
        <v>1.59134</v>
      </c>
      <c r="J328" s="102">
        <f>'d-beta'!N331</f>
        <v>1.5868</v>
      </c>
      <c r="K328" s="102">
        <f>'d-beta'!P331</f>
        <v>1.589219480847627</v>
      </c>
      <c r="L328" s="102">
        <f>'d-beta'!Q331</f>
        <v>1.5829572338995588</v>
      </c>
      <c r="M328" s="102">
        <f>'d-beta'!R331</f>
        <v>1.5651999999999999</v>
      </c>
      <c r="N328" s="102">
        <f>'d-beta'!S331</f>
        <v>1.3809800000000001</v>
      </c>
      <c r="O328" s="102">
        <f>'d-beta'!T331</f>
        <v>1.5952213966823294</v>
      </c>
      <c r="P328" s="102">
        <f>'d-beta'!U331</f>
        <v>1.5779097667985942</v>
      </c>
      <c r="Q328" s="102">
        <f>'d-beta'!V331</f>
        <v>1.5721312198787425</v>
      </c>
      <c r="R328" s="102">
        <f>'d-beta'!W331</f>
        <v>1.5814084169295666</v>
      </c>
    </row>
    <row r="329" spans="1:18" x14ac:dyDescent="0.2">
      <c r="A329" s="103">
        <f>'d-beta'!A332</f>
        <v>654</v>
      </c>
      <c r="B329" s="102">
        <f>'d-beta'!E332</f>
        <v>1.7354799999999999</v>
      </c>
      <c r="C329" s="102" t="e">
        <f>'d-beta'!F332</f>
        <v>#N/A</v>
      </c>
      <c r="D329" s="102">
        <f>'d-beta'!G332</f>
        <v>1.5835600000000001</v>
      </c>
      <c r="E329" s="102">
        <f>'d-beta'!H332</f>
        <v>1.3516600000000001</v>
      </c>
      <c r="F329" s="102">
        <f>'d-beta'!J332</f>
        <v>1.5744400000000001</v>
      </c>
      <c r="G329" s="102">
        <f>'d-beta'!K332</f>
        <v>1.5487299999999999</v>
      </c>
      <c r="H329" s="102">
        <f>'d-beta'!L332</f>
        <v>1.5954999999999999</v>
      </c>
      <c r="I329" s="102">
        <f>'d-beta'!M332</f>
        <v>1.58856</v>
      </c>
      <c r="J329" s="102">
        <f>'d-beta'!N332</f>
        <v>1.5840399999999999</v>
      </c>
      <c r="K329" s="102">
        <f>'d-beta'!P332</f>
        <v>1.5864898506448752</v>
      </c>
      <c r="L329" s="102">
        <f>'d-beta'!Q332</f>
        <v>1.5802772434154182</v>
      </c>
      <c r="M329" s="102">
        <f>'d-beta'!R332</f>
        <v>1.56257</v>
      </c>
      <c r="N329" s="102">
        <f>'d-beta'!S332</f>
        <v>1.3793</v>
      </c>
      <c r="O329" s="102">
        <f>'d-beta'!T332</f>
        <v>1.5924583053247179</v>
      </c>
      <c r="P329" s="102">
        <f>'d-beta'!U332</f>
        <v>1.5752565797017746</v>
      </c>
      <c r="Q329" s="102">
        <f>'d-beta'!V332</f>
        <v>1.5695047700820484</v>
      </c>
      <c r="R329" s="102">
        <f>'d-beta'!W332</f>
        <v>1.5787386728812847</v>
      </c>
    </row>
    <row r="330" spans="1:18" x14ac:dyDescent="0.2">
      <c r="A330" s="103">
        <f>'d-beta'!A333</f>
        <v>656</v>
      </c>
      <c r="B330" s="102">
        <f>'d-beta'!E333</f>
        <v>1.7322500000000001</v>
      </c>
      <c r="C330" s="102" t="e">
        <f>'d-beta'!F333</f>
        <v>#N/A</v>
      </c>
      <c r="D330" s="102">
        <f>'d-beta'!G333</f>
        <v>1.5809</v>
      </c>
      <c r="E330" s="102">
        <f>'d-beta'!H333</f>
        <v>1.3504</v>
      </c>
      <c r="F330" s="102">
        <f>'d-beta'!J333</f>
        <v>1.5718000000000001</v>
      </c>
      <c r="G330" s="102">
        <f>'d-beta'!K333</f>
        <v>1.54619</v>
      </c>
      <c r="H330" s="102">
        <f>'d-beta'!L333</f>
        <v>1.5927800000000001</v>
      </c>
      <c r="I330" s="102">
        <f>'d-beta'!M333</f>
        <v>1.5858000000000001</v>
      </c>
      <c r="J330" s="102">
        <f>'d-beta'!N333</f>
        <v>1.5812999999999999</v>
      </c>
      <c r="K330" s="102">
        <f>'d-beta'!P333</f>
        <v>1.5837769011598339</v>
      </c>
      <c r="L330" s="102">
        <f>'d-beta'!Q333</f>
        <v>1.5776172648533169</v>
      </c>
      <c r="M330" s="102">
        <f>'d-beta'!R333</f>
        <v>1.5599700000000001</v>
      </c>
      <c r="N330" s="102">
        <f>'d-beta'!S333</f>
        <v>1.37764</v>
      </c>
      <c r="O330" s="102">
        <f>'d-beta'!T333</f>
        <v>1.5897118656347164</v>
      </c>
      <c r="P330" s="102">
        <f>'d-beta'!U333</f>
        <v>1.5726233924014976</v>
      </c>
      <c r="Q330" s="102">
        <f>'d-beta'!V333</f>
        <v>1.5669049620000552</v>
      </c>
      <c r="R330" s="102">
        <f>'d-beta'!W333</f>
        <v>1.5760855884167901</v>
      </c>
    </row>
    <row r="331" spans="1:18" x14ac:dyDescent="0.2">
      <c r="A331" s="103">
        <f>'d-beta'!A334</f>
        <v>658</v>
      </c>
      <c r="B331" s="102">
        <f>'d-beta'!E334</f>
        <v>1.7290399999999999</v>
      </c>
      <c r="C331" s="102" t="e">
        <f>'d-beta'!F334</f>
        <v>#N/A</v>
      </c>
      <c r="D331" s="102">
        <f>'d-beta'!G334</f>
        <v>1.57826</v>
      </c>
      <c r="E331" s="102">
        <f>'d-beta'!H334</f>
        <v>1.3491500000000001</v>
      </c>
      <c r="F331" s="102">
        <f>'d-beta'!J334</f>
        <v>1.56918</v>
      </c>
      <c r="G331" s="102">
        <f>'d-beta'!K334</f>
        <v>1.5436700000000001</v>
      </c>
      <c r="H331" s="102">
        <f>'d-beta'!L334</f>
        <v>1.5900799999999999</v>
      </c>
      <c r="I331" s="102">
        <f>'d-beta'!M334</f>
        <v>1.5830599999999999</v>
      </c>
      <c r="J331" s="102">
        <f>'d-beta'!N334</f>
        <v>1.5785800000000001</v>
      </c>
      <c r="K331" s="102">
        <f>'d-beta'!P334</f>
        <v>1.5810839599027326</v>
      </c>
      <c r="L331" s="102">
        <f>'d-beta'!Q334</f>
        <v>1.5749739497377793</v>
      </c>
      <c r="M331" s="102">
        <f>'d-beta'!R334</f>
        <v>1.55738</v>
      </c>
      <c r="N331" s="102">
        <f>'d-beta'!S334</f>
        <v>1.37598</v>
      </c>
      <c r="O331" s="102">
        <f>'d-beta'!T334</f>
        <v>1.5869887740042083</v>
      </c>
      <c r="P331" s="102">
        <f>'d-beta'!U334</f>
        <v>1.5700035597812854</v>
      </c>
      <c r="Q331" s="102">
        <f>'d-beta'!V334</f>
        <v>1.5643185113673224</v>
      </c>
      <c r="R331" s="102">
        <f>'d-beta'!W334</f>
        <v>1.5734558435396577</v>
      </c>
    </row>
    <row r="332" spans="1:18" x14ac:dyDescent="0.2">
      <c r="A332" s="103">
        <f>'d-beta'!A335</f>
        <v>660</v>
      </c>
      <c r="B332" s="102">
        <f>'d-beta'!E335</f>
        <v>1.7258500000000001</v>
      </c>
      <c r="C332" s="102" t="e">
        <f>'d-beta'!F335</f>
        <v>#N/A</v>
      </c>
      <c r="D332" s="102">
        <f>'d-beta'!G335</f>
        <v>1.5756399999999999</v>
      </c>
      <c r="E332" s="102">
        <f>'d-beta'!H335</f>
        <v>1.3479000000000001</v>
      </c>
      <c r="F332" s="102">
        <f>'d-beta'!J335</f>
        <v>1.5665800000000001</v>
      </c>
      <c r="G332" s="102">
        <f>'d-beta'!K335</f>
        <v>1.5411699999999999</v>
      </c>
      <c r="H332" s="102">
        <f>'d-beta'!L335</f>
        <v>1.5873999999999999</v>
      </c>
      <c r="I332" s="102">
        <f>'d-beta'!M335</f>
        <v>1.5803400000000001</v>
      </c>
      <c r="J332" s="102">
        <f>'d-beta'!N335</f>
        <v>1.5758799999999999</v>
      </c>
      <c r="K332" s="102">
        <f>'d-beta'!P335</f>
        <v>1.5784110098376405</v>
      </c>
      <c r="L332" s="102">
        <f>'d-beta'!Q335</f>
        <v>1.5723472958412283</v>
      </c>
      <c r="M332" s="102">
        <f>'d-beta'!R335</f>
        <v>1.55481</v>
      </c>
      <c r="N332" s="102">
        <f>'d-beta'!S335</f>
        <v>1.3743399999999999</v>
      </c>
      <c r="O332" s="102">
        <f>'d-beta'!T335</f>
        <v>1.5842790300946943</v>
      </c>
      <c r="P332" s="102">
        <f>'d-beta'!U335</f>
        <v>1.5674070170597749</v>
      </c>
      <c r="Q332" s="102">
        <f>'d-beta'!V335</f>
        <v>1.5617520204659225</v>
      </c>
      <c r="R332" s="102">
        <f>'d-beta'!W335</f>
        <v>1.5708427582703717</v>
      </c>
    </row>
    <row r="333" spans="1:18" x14ac:dyDescent="0.2">
      <c r="A333" s="103">
        <f>'d-beta'!A336</f>
        <v>662</v>
      </c>
      <c r="B333" s="102">
        <f>'d-beta'!E336</f>
        <v>1.72268</v>
      </c>
      <c r="C333" s="102" t="e">
        <f>'d-beta'!F336</f>
        <v>#N/A</v>
      </c>
      <c r="D333" s="102">
        <f>'d-beta'!G336</f>
        <v>1.57304</v>
      </c>
      <c r="E333" s="102">
        <f>'d-beta'!H336</f>
        <v>1.34666</v>
      </c>
      <c r="F333" s="102">
        <f>'d-beta'!J336</f>
        <v>1.56399</v>
      </c>
      <c r="G333" s="102">
        <f>'d-beta'!K336</f>
        <v>1.53868</v>
      </c>
      <c r="H333" s="102">
        <f>'d-beta'!L336</f>
        <v>1.58473</v>
      </c>
      <c r="I333" s="102">
        <f>'d-beta'!M336</f>
        <v>1.5776399999999999</v>
      </c>
      <c r="J333" s="102">
        <f>'d-beta'!N336</f>
        <v>1.5731900000000001</v>
      </c>
      <c r="K333" s="102">
        <f>'d-beta'!P336</f>
        <v>1.5757546891874747</v>
      </c>
      <c r="L333" s="102">
        <f>'d-beta'!Q336</f>
        <v>1.5697373172436717</v>
      </c>
      <c r="M333" s="102">
        <f>'d-beta'!R336</f>
        <v>1.55226</v>
      </c>
      <c r="N333" s="102">
        <f>'d-beta'!S336</f>
        <v>1.3727</v>
      </c>
      <c r="O333" s="102">
        <f>'d-beta'!T336</f>
        <v>1.581592590019419</v>
      </c>
      <c r="P333" s="102">
        <f>'d-beta'!U336</f>
        <v>1.5648271838443313</v>
      </c>
      <c r="Q333" s="102">
        <f>'d-beta'!V336</f>
        <v>1.559202211338943</v>
      </c>
      <c r="R333" s="102">
        <f>'d-beta'!W336</f>
        <v>1.5682430123456439</v>
      </c>
    </row>
    <row r="334" spans="1:18" x14ac:dyDescent="0.2">
      <c r="A334" s="103">
        <f>'d-beta'!A337</f>
        <v>664</v>
      </c>
      <c r="B334" s="102">
        <f>'d-beta'!E337</f>
        <v>1.7195400000000001</v>
      </c>
      <c r="C334" s="102" t="e">
        <f>'d-beta'!F337</f>
        <v>#N/A</v>
      </c>
      <c r="D334" s="102">
        <f>'d-beta'!G337</f>
        <v>1.5704499999999999</v>
      </c>
      <c r="E334" s="102">
        <f>'d-beta'!H337</f>
        <v>1.3454200000000001</v>
      </c>
      <c r="F334" s="102">
        <f>'d-beta'!J337</f>
        <v>1.56142</v>
      </c>
      <c r="G334" s="102">
        <f>'d-beta'!K337</f>
        <v>1.5362100000000001</v>
      </c>
      <c r="H334" s="102">
        <f>'d-beta'!L337</f>
        <v>1.58209</v>
      </c>
      <c r="I334" s="102">
        <f>'d-beta'!M337</f>
        <v>1.5749599999999999</v>
      </c>
      <c r="J334" s="102">
        <f>'d-beta'!N337</f>
        <v>1.57053</v>
      </c>
      <c r="K334" s="102">
        <f>'d-beta'!P337</f>
        <v>1.573118368429762</v>
      </c>
      <c r="L334" s="102">
        <f>'d-beta'!Q337</f>
        <v>1.5671506656127128</v>
      </c>
      <c r="M334" s="102">
        <f>'d-beta'!R337</f>
        <v>1.54972</v>
      </c>
      <c r="N334" s="102">
        <f>'d-beta'!S337</f>
        <v>1.3710800000000001</v>
      </c>
      <c r="O334" s="102">
        <f>'d-beta'!T337</f>
        <v>1.5789261498273031</v>
      </c>
      <c r="P334" s="102">
        <f>'d-beta'!U337</f>
        <v>1.562263995483111</v>
      </c>
      <c r="Q334" s="102">
        <f>'d-beta'!V337</f>
        <v>1.556665759364078</v>
      </c>
      <c r="R334" s="102">
        <f>'d-beta'!W337</f>
        <v>1.5656632659522594</v>
      </c>
    </row>
    <row r="335" spans="1:18" x14ac:dyDescent="0.2">
      <c r="A335" s="103">
        <f>'d-beta'!A338</f>
        <v>666</v>
      </c>
      <c r="B335" s="102">
        <f>'d-beta'!E338</f>
        <v>1.71641</v>
      </c>
      <c r="C335" s="102" t="e">
        <f>'d-beta'!F338</f>
        <v>#N/A</v>
      </c>
      <c r="D335" s="102">
        <f>'d-beta'!G338</f>
        <v>1.56789</v>
      </c>
      <c r="E335" s="102">
        <f>'d-beta'!H338</f>
        <v>1.34419</v>
      </c>
      <c r="F335" s="102">
        <f>'d-beta'!J338</f>
        <v>1.55887</v>
      </c>
      <c r="G335" s="102">
        <f>'d-beta'!K338</f>
        <v>1.53376</v>
      </c>
      <c r="H335" s="102">
        <f>'d-beta'!L338</f>
        <v>1.5794600000000001</v>
      </c>
      <c r="I335" s="102">
        <f>'d-beta'!M338</f>
        <v>1.5723</v>
      </c>
      <c r="J335" s="102">
        <f>'d-beta'!N338</f>
        <v>1.5678799999999999</v>
      </c>
      <c r="K335" s="102">
        <f>'d-beta'!P338</f>
        <v>1.5705021067185709</v>
      </c>
      <c r="L335" s="102">
        <f>'d-beta'!Q338</f>
        <v>1.564577348261124</v>
      </c>
      <c r="M335" s="102">
        <f>'d-beta'!R338</f>
        <v>1.54721</v>
      </c>
      <c r="N335" s="102">
        <f>'d-beta'!S338</f>
        <v>1.36947</v>
      </c>
      <c r="O335" s="102">
        <f>'d-beta'!T338</f>
        <v>1.5762730572987185</v>
      </c>
      <c r="P335" s="102">
        <f>'d-beta'!U338</f>
        <v>1.5597208068861006</v>
      </c>
      <c r="Q335" s="102">
        <f>'d-beta'!V338</f>
        <v>1.5541525920129473</v>
      </c>
      <c r="R335" s="102">
        <f>'d-beta'!W338</f>
        <v>1.5631068261768937</v>
      </c>
    </row>
    <row r="336" spans="1:18" x14ac:dyDescent="0.2">
      <c r="A336" s="103">
        <f>'d-beta'!A339</f>
        <v>668</v>
      </c>
      <c r="B336" s="102">
        <f>'d-beta'!E339</f>
        <v>1.7133100000000001</v>
      </c>
      <c r="C336" s="102" t="e">
        <f>'d-beta'!F339</f>
        <v>#N/A</v>
      </c>
      <c r="D336" s="102">
        <f>'d-beta'!G339</f>
        <v>1.5653300000000001</v>
      </c>
      <c r="E336" s="102">
        <f>'d-beta'!H339</f>
        <v>1.34297</v>
      </c>
      <c r="F336" s="102">
        <f>'d-beta'!J339</f>
        <v>1.5563400000000001</v>
      </c>
      <c r="G336" s="102">
        <f>'d-beta'!K339</f>
        <v>1.5313300000000001</v>
      </c>
      <c r="H336" s="102">
        <f>'d-beta'!L339</f>
        <v>1.5768500000000001</v>
      </c>
      <c r="I336" s="102">
        <f>'d-beta'!M339</f>
        <v>1.5696600000000001</v>
      </c>
      <c r="J336" s="102">
        <f>'d-beta'!N339</f>
        <v>1.5652600000000001</v>
      </c>
      <c r="K336" s="102">
        <f>'d-beta'!P339</f>
        <v>1.5678991046277884</v>
      </c>
      <c r="L336" s="102">
        <f>'d-beta'!Q339</f>
        <v>1.5620240331429101</v>
      </c>
      <c r="M336" s="102">
        <f>'d-beta'!R339</f>
        <v>1.54471</v>
      </c>
      <c r="N336" s="102">
        <f>'d-beta'!S339</f>
        <v>1.3678699999999999</v>
      </c>
      <c r="O336" s="102">
        <f>'d-beta'!T339</f>
        <v>1.573646616835833</v>
      </c>
      <c r="P336" s="102">
        <f>'d-beta'!U339</f>
        <v>1.5571909406616129</v>
      </c>
      <c r="Q336" s="102">
        <f>'d-beta'!V339</f>
        <v>1.5516527817981647</v>
      </c>
      <c r="R336" s="102">
        <f>'d-beta'!W339</f>
        <v>1.5605637390750982</v>
      </c>
    </row>
    <row r="337" spans="1:18" x14ac:dyDescent="0.2">
      <c r="A337" s="103">
        <f>'d-beta'!A340</f>
        <v>670</v>
      </c>
      <c r="B337" s="102">
        <f>'d-beta'!E340</f>
        <v>1.7102299999999999</v>
      </c>
      <c r="C337" s="102" t="e">
        <f>'d-beta'!F340</f>
        <v>#N/A</v>
      </c>
      <c r="D337" s="102">
        <f>'d-beta'!G340</f>
        <v>1.5628</v>
      </c>
      <c r="E337" s="102">
        <f>'d-beta'!H340</f>
        <v>1.3417600000000001</v>
      </c>
      <c r="F337" s="102">
        <f>'d-beta'!J340</f>
        <v>1.55383</v>
      </c>
      <c r="G337" s="102">
        <f>'d-beta'!K340</f>
        <v>1.52891</v>
      </c>
      <c r="H337" s="102">
        <f>'d-beta'!L340</f>
        <v>1.57426</v>
      </c>
      <c r="I337" s="102">
        <f>'d-beta'!M340</f>
        <v>1.56704</v>
      </c>
      <c r="J337" s="102">
        <f>'d-beta'!N340</f>
        <v>1.5626500000000001</v>
      </c>
      <c r="K337" s="102">
        <f>'d-beta'!P340</f>
        <v>1.565322783353944</v>
      </c>
      <c r="L337" s="102">
        <f>'d-beta'!Q340</f>
        <v>1.5594873793025497</v>
      </c>
      <c r="M337" s="102">
        <f>'d-beta'!R340</f>
        <v>1.54223</v>
      </c>
      <c r="N337" s="102">
        <f>'d-beta'!S340</f>
        <v>1.3662799999999999</v>
      </c>
      <c r="O337" s="102">
        <f>'d-beta'!T340</f>
        <v>1.5710301760388754</v>
      </c>
      <c r="P337" s="102">
        <f>'d-beta'!U340</f>
        <v>1.5546810743404067</v>
      </c>
      <c r="Q337" s="102">
        <f>'d-beta'!V340</f>
        <v>1.5491729649895007</v>
      </c>
      <c r="R337" s="102">
        <f>'d-beta'!W340</f>
        <v>1.5580339911745458</v>
      </c>
    </row>
    <row r="338" spans="1:18" x14ac:dyDescent="0.2">
      <c r="A338" s="103">
        <f>'d-beta'!A341</f>
        <v>672</v>
      </c>
      <c r="B338" s="102">
        <f>'d-beta'!E341</f>
        <v>1.70716</v>
      </c>
      <c r="C338" s="102" t="e">
        <f>'d-beta'!F341</f>
        <v>#N/A</v>
      </c>
      <c r="D338" s="102">
        <f>'d-beta'!G341</f>
        <v>1.56029</v>
      </c>
      <c r="E338" s="102">
        <f>'d-beta'!H341</f>
        <v>1.3405499999999999</v>
      </c>
      <c r="F338" s="102">
        <f>'d-beta'!J341</f>
        <v>1.5513300000000001</v>
      </c>
      <c r="G338" s="102">
        <f>'d-beta'!K341</f>
        <v>1.52651</v>
      </c>
      <c r="H338" s="102">
        <f>'d-beta'!L341</f>
        <v>1.57168</v>
      </c>
      <c r="I338" s="102">
        <f>'d-beta'!M341</f>
        <v>1.56443</v>
      </c>
      <c r="J338" s="102">
        <f>'d-beta'!N341</f>
        <v>1.56006</v>
      </c>
      <c r="K338" s="102">
        <f>'d-beta'!P341</f>
        <v>1.5627564616149938</v>
      </c>
      <c r="L338" s="102">
        <f>'d-beta'!Q341</f>
        <v>1.5569707276912399</v>
      </c>
      <c r="M338" s="102">
        <f>'d-beta'!R341</f>
        <v>1.53976</v>
      </c>
      <c r="N338" s="102">
        <f>'d-beta'!S341</f>
        <v>1.3647</v>
      </c>
      <c r="O338" s="102">
        <f>'d-beta'!T341</f>
        <v>1.5684370829389342</v>
      </c>
      <c r="P338" s="102">
        <f>'d-beta'!U341</f>
        <v>1.5521878849781046</v>
      </c>
      <c r="Q338" s="102">
        <f>'d-beta'!V341</f>
        <v>1.5467098358000095</v>
      </c>
      <c r="R338" s="102">
        <f>'d-beta'!W341</f>
        <v>1.5555275501557608</v>
      </c>
    </row>
    <row r="339" spans="1:18" x14ac:dyDescent="0.2">
      <c r="A339" s="103">
        <f>'d-beta'!A342</f>
        <v>674</v>
      </c>
      <c r="B339" s="102">
        <f>'d-beta'!E342</f>
        <v>1.7041200000000001</v>
      </c>
      <c r="C339" s="102" t="e">
        <f>'d-beta'!F342</f>
        <v>#N/A</v>
      </c>
      <c r="D339" s="102">
        <f>'d-beta'!G342</f>
        <v>1.55779</v>
      </c>
      <c r="E339" s="102">
        <f>'d-beta'!H342</f>
        <v>1.33935</v>
      </c>
      <c r="F339" s="102">
        <f>'d-beta'!J342</f>
        <v>1.5488500000000001</v>
      </c>
      <c r="G339" s="102">
        <f>'d-beta'!K342</f>
        <v>1.52413</v>
      </c>
      <c r="H339" s="102">
        <f>'d-beta'!L342</f>
        <v>1.5691299999999999</v>
      </c>
      <c r="I339" s="102">
        <f>'d-beta'!M342</f>
        <v>1.56185</v>
      </c>
      <c r="J339" s="102">
        <f>'d-beta'!N342</f>
        <v>1.55749</v>
      </c>
      <c r="K339" s="102">
        <f>'d-beta'!P342</f>
        <v>1.560206828559153</v>
      </c>
      <c r="L339" s="102">
        <f>'d-beta'!Q342</f>
        <v>1.5544640738738746</v>
      </c>
      <c r="M339" s="102">
        <f>'d-beta'!R342</f>
        <v>1.53731</v>
      </c>
      <c r="N339" s="102">
        <f>'d-beta'!S342</f>
        <v>1.36313</v>
      </c>
      <c r="O339" s="102">
        <f>'d-beta'!T342</f>
        <v>1.5658572940228479</v>
      </c>
      <c r="P339" s="102">
        <f>'d-beta'!U342</f>
        <v>1.5497146953549885</v>
      </c>
      <c r="Q339" s="102">
        <f>'d-beta'!V342</f>
        <v>1.5442633427873107</v>
      </c>
      <c r="R339" s="102">
        <f>'d-beta'!W342</f>
        <v>1.5530378013230952</v>
      </c>
    </row>
    <row r="340" spans="1:18" x14ac:dyDescent="0.2">
      <c r="A340" s="103">
        <f>'d-beta'!A343</f>
        <v>676</v>
      </c>
      <c r="B340" s="102">
        <f>'d-beta'!E343</f>
        <v>1.7011000000000001</v>
      </c>
      <c r="C340" s="102" t="e">
        <f>'d-beta'!F343</f>
        <v>#N/A</v>
      </c>
      <c r="D340" s="102">
        <f>'d-beta'!G343</f>
        <v>1.55531</v>
      </c>
      <c r="E340" s="102">
        <f>'d-beta'!H343</f>
        <v>1.33815</v>
      </c>
      <c r="F340" s="102">
        <f>'d-beta'!J343</f>
        <v>1.5463899999999999</v>
      </c>
      <c r="G340" s="102">
        <f>'d-beta'!K343</f>
        <v>1.52176</v>
      </c>
      <c r="H340" s="102">
        <f>'d-beta'!L343</f>
        <v>1.5665899999999999</v>
      </c>
      <c r="I340" s="102">
        <f>'d-beta'!M343</f>
        <v>1.55928</v>
      </c>
      <c r="J340" s="102">
        <f>'d-beta'!N343</f>
        <v>1.5549299999999999</v>
      </c>
      <c r="K340" s="102">
        <f>'d-beta'!P343</f>
        <v>1.5576805063998929</v>
      </c>
      <c r="L340" s="102">
        <f>'d-beta'!Q343</f>
        <v>1.5519840952392954</v>
      </c>
      <c r="M340" s="102">
        <f>'d-beta'!R343</f>
        <v>1.53488</v>
      </c>
      <c r="N340" s="102">
        <f>'d-beta'!S343</f>
        <v>1.3615699999999999</v>
      </c>
      <c r="O340" s="102">
        <f>'d-beta'!T343</f>
        <v>1.5633008527851013</v>
      </c>
      <c r="P340" s="102">
        <f>'d-beta'!U343</f>
        <v>1.5472515053660369</v>
      </c>
      <c r="Q340" s="102">
        <f>'d-beta'!V343</f>
        <v>1.5418301740266904</v>
      </c>
      <c r="R340" s="102">
        <f>'d-beta'!W343</f>
        <v>1.550564666968437</v>
      </c>
    </row>
    <row r="341" spans="1:18" x14ac:dyDescent="0.2">
      <c r="A341" s="103">
        <f>'d-beta'!A344</f>
        <v>678</v>
      </c>
      <c r="B341" s="102">
        <f>'d-beta'!E344</f>
        <v>1.6980999999999999</v>
      </c>
      <c r="C341" s="102" t="e">
        <f>'d-beta'!F344</f>
        <v>#N/A</v>
      </c>
      <c r="D341" s="102">
        <f>'d-beta'!G344</f>
        <v>1.55284</v>
      </c>
      <c r="E341" s="102">
        <f>'d-beta'!H344</f>
        <v>1.3369599999999999</v>
      </c>
      <c r="F341" s="102">
        <f>'d-beta'!J344</f>
        <v>1.5439499999999999</v>
      </c>
      <c r="G341" s="102">
        <f>'d-beta'!K344</f>
        <v>1.5194099999999999</v>
      </c>
      <c r="H341" s="102">
        <f>'d-beta'!L344</f>
        <v>1.5640700000000001</v>
      </c>
      <c r="I341" s="102">
        <f>'d-beta'!M344</f>
        <v>1.5567200000000001</v>
      </c>
      <c r="J341" s="102">
        <f>'d-beta'!N344</f>
        <v>1.5524</v>
      </c>
      <c r="K341" s="102">
        <f>'d-beta'!P344</f>
        <v>1.5551708727673235</v>
      </c>
      <c r="L341" s="102">
        <f>'d-beta'!Q344</f>
        <v>1.5495141049627188</v>
      </c>
      <c r="M341" s="102">
        <f>'d-beta'!R344</f>
        <v>1.53247</v>
      </c>
      <c r="N341" s="102">
        <f>'d-beta'!S344</f>
        <v>1.36002</v>
      </c>
      <c r="O341" s="102">
        <f>'d-beta'!T344</f>
        <v>1.560757758889193</v>
      </c>
      <c r="P341" s="102">
        <f>'d-beta'!U344</f>
        <v>1.5448149609988344</v>
      </c>
      <c r="Q341" s="102">
        <f>'d-beta'!V344</f>
        <v>1.539420362050965</v>
      </c>
      <c r="R341" s="102">
        <f>'d-beta'!W344</f>
        <v>1.5481049171054952</v>
      </c>
    </row>
    <row r="342" spans="1:18" x14ac:dyDescent="0.2">
      <c r="A342" s="103">
        <f>'d-beta'!A345</f>
        <v>680</v>
      </c>
      <c r="B342" s="102">
        <f>'d-beta'!E345</f>
        <v>1.6951099999999999</v>
      </c>
      <c r="C342" s="102" t="e">
        <f>'d-beta'!F345</f>
        <v>#N/A</v>
      </c>
      <c r="D342" s="102">
        <f>'d-beta'!G345</f>
        <v>1.5503899999999999</v>
      </c>
      <c r="E342" s="102">
        <f>'d-beta'!H345</f>
        <v>1.33578</v>
      </c>
      <c r="F342" s="102">
        <f>'d-beta'!J345</f>
        <v>1.54152</v>
      </c>
      <c r="G342" s="102">
        <f>'d-beta'!K345</f>
        <v>1.5170699999999999</v>
      </c>
      <c r="H342" s="102">
        <f>'d-beta'!L345</f>
        <v>1.5615600000000001</v>
      </c>
      <c r="I342" s="102">
        <f>'d-beta'!M345</f>
        <v>1.55419</v>
      </c>
      <c r="J342" s="102">
        <f>'d-beta'!N345</f>
        <v>1.5498799999999999</v>
      </c>
      <c r="K342" s="102">
        <f>'d-beta'!P345</f>
        <v>1.5526745498351548</v>
      </c>
      <c r="L342" s="102">
        <f>'d-beta'!Q345</f>
        <v>1.5470641263019702</v>
      </c>
      <c r="M342" s="102">
        <f>'d-beta'!R345</f>
        <v>1.53007</v>
      </c>
      <c r="N342" s="102">
        <f>'d-beta'!S345</f>
        <v>1.3584799999999999</v>
      </c>
      <c r="O342" s="102">
        <f>'d-beta'!T345</f>
        <v>1.5582346219321275</v>
      </c>
      <c r="P342" s="102">
        <f>'d-beta'!U345</f>
        <v>1.5423851245624296</v>
      </c>
      <c r="Q342" s="102">
        <f>'d-beta'!V345</f>
        <v>1.537023868130809</v>
      </c>
      <c r="R342" s="102">
        <f>'d-beta'!W345</f>
        <v>1.5456684744698856</v>
      </c>
    </row>
    <row r="343" spans="1:18" x14ac:dyDescent="0.2">
      <c r="A343" s="103">
        <f>'d-beta'!A346</f>
        <v>682</v>
      </c>
      <c r="B343" s="102">
        <f>'d-beta'!E346</f>
        <v>1.69215</v>
      </c>
      <c r="C343" s="102" t="e">
        <f>'d-beta'!F346</f>
        <v>#N/A</v>
      </c>
      <c r="D343" s="102">
        <f>'d-beta'!G346</f>
        <v>1.54796</v>
      </c>
      <c r="E343" s="102">
        <f>'d-beta'!H346</f>
        <v>1.3346</v>
      </c>
      <c r="F343" s="102">
        <f>'d-beta'!J346</f>
        <v>1.53911</v>
      </c>
      <c r="G343" s="102">
        <f>'d-beta'!K346</f>
        <v>1.51475</v>
      </c>
      <c r="H343" s="102">
        <f>'d-beta'!L346</f>
        <v>1.55907</v>
      </c>
      <c r="I343" s="102">
        <f>'d-beta'!M346</f>
        <v>1.5516799999999999</v>
      </c>
      <c r="J343" s="102">
        <f>'d-beta'!N346</f>
        <v>1.54738</v>
      </c>
      <c r="K343" s="102">
        <f>'d-beta'!P346</f>
        <v>1.5501982266735783</v>
      </c>
      <c r="L343" s="102">
        <f>'d-beta'!Q346</f>
        <v>1.5446308111523253</v>
      </c>
      <c r="M343" s="102">
        <f>'d-beta'!R346</f>
        <v>1.52769</v>
      </c>
      <c r="N343" s="102">
        <f>'d-beta'!S346</f>
        <v>1.3569500000000001</v>
      </c>
      <c r="O343" s="102">
        <f>'d-beta'!T346</f>
        <v>1.5557281800214438</v>
      </c>
      <c r="P343" s="102">
        <f>'d-beta'!U346</f>
        <v>1.5399785796984911</v>
      </c>
      <c r="Q343" s="102">
        <f>'d-beta'!V346</f>
        <v>1.5346406985334995</v>
      </c>
      <c r="R343" s="102">
        <f>'d-beta'!W346</f>
        <v>1.5432420313098867</v>
      </c>
    </row>
    <row r="344" spans="1:18" x14ac:dyDescent="0.2">
      <c r="A344" s="103">
        <f>'d-beta'!A347</f>
        <v>684</v>
      </c>
      <c r="B344" s="102">
        <f>'d-beta'!E347</f>
        <v>1.6892100000000001</v>
      </c>
      <c r="C344" s="102" t="e">
        <f>'d-beta'!F347</f>
        <v>#N/A</v>
      </c>
      <c r="D344" s="102">
        <f>'d-beta'!G347</f>
        <v>1.5455399999999999</v>
      </c>
      <c r="E344" s="102">
        <f>'d-beta'!H347</f>
        <v>1.3334299999999999</v>
      </c>
      <c r="F344" s="102">
        <f>'d-beta'!J347</f>
        <v>1.53671</v>
      </c>
      <c r="G344" s="102">
        <f>'d-beta'!K347</f>
        <v>1.5124500000000001</v>
      </c>
      <c r="H344" s="102">
        <f>'d-beta'!L347</f>
        <v>1.5566</v>
      </c>
      <c r="I344" s="102">
        <f>'d-beta'!M347</f>
        <v>1.54918</v>
      </c>
      <c r="J344" s="102">
        <f>'d-beta'!N347</f>
        <v>1.5448900000000001</v>
      </c>
      <c r="K344" s="102">
        <f>'d-beta'!P347</f>
        <v>1.547738534180745</v>
      </c>
      <c r="L344" s="102">
        <f>'d-beta'!Q347</f>
        <v>1.5422108209096057</v>
      </c>
      <c r="M344" s="102">
        <f>'d-beta'!R347</f>
        <v>1.5253300000000001</v>
      </c>
      <c r="N344" s="102">
        <f>'d-beta'!S347</f>
        <v>1.3554299999999999</v>
      </c>
      <c r="O344" s="102">
        <f>'d-beta'!T347</f>
        <v>1.5532383903360272</v>
      </c>
      <c r="P344" s="102">
        <f>'d-beta'!U347</f>
        <v>1.5375820345998719</v>
      </c>
      <c r="Q344" s="102">
        <f>'d-beta'!V347</f>
        <v>1.5322742039772577</v>
      </c>
      <c r="R344" s="102">
        <f>'d-beta'!W347</f>
        <v>1.5408355877768254</v>
      </c>
    </row>
    <row r="345" spans="1:18" x14ac:dyDescent="0.2">
      <c r="A345" s="103">
        <f>'d-beta'!A348</f>
        <v>686</v>
      </c>
      <c r="B345" s="102">
        <f>'d-beta'!E348</f>
        <v>1.68628</v>
      </c>
      <c r="C345" s="102" t="e">
        <f>'d-beta'!F348</f>
        <v>#N/A</v>
      </c>
      <c r="D345" s="102">
        <f>'d-beta'!G348</f>
        <v>1.54314</v>
      </c>
      <c r="E345" s="102">
        <f>'d-beta'!H348</f>
        <v>1.3322700000000001</v>
      </c>
      <c r="F345" s="102">
        <f>'d-beta'!J348</f>
        <v>1.53433</v>
      </c>
      <c r="G345" s="102">
        <f>'d-beta'!K348</f>
        <v>1.5101599999999999</v>
      </c>
      <c r="H345" s="102">
        <f>'d-beta'!L348</f>
        <v>1.5541499999999999</v>
      </c>
      <c r="I345" s="102">
        <f>'d-beta'!M348</f>
        <v>1.5467</v>
      </c>
      <c r="J345" s="102">
        <f>'d-beta'!N348</f>
        <v>1.54243</v>
      </c>
      <c r="K345" s="102">
        <f>'d-beta'!P348</f>
        <v>1.5452955301359355</v>
      </c>
      <c r="L345" s="102">
        <f>'d-beta'!Q348</f>
        <v>1.5398075035956476</v>
      </c>
      <c r="M345" s="102">
        <f>'d-beta'!R348</f>
        <v>1.52298</v>
      </c>
      <c r="N345" s="102">
        <f>'d-beta'!S348</f>
        <v>1.35392</v>
      </c>
      <c r="O345" s="102">
        <f>'d-beta'!T348</f>
        <v>1.5507652529916536</v>
      </c>
      <c r="P345" s="102">
        <f>'d-beta'!U348</f>
        <v>1.5352054893578106</v>
      </c>
      <c r="Q345" s="102">
        <f>'d-beta'!V348</f>
        <v>1.5299243904210684</v>
      </c>
      <c r="R345" s="102">
        <f>'d-beta'!W348</f>
        <v>1.5384424517619539</v>
      </c>
    </row>
    <row r="346" spans="1:18" x14ac:dyDescent="0.2">
      <c r="A346" s="103">
        <f>'d-beta'!A349</f>
        <v>688</v>
      </c>
      <c r="B346" s="102">
        <f>'d-beta'!E349</f>
        <v>1.6833800000000001</v>
      </c>
      <c r="C346" s="102" t="e">
        <f>'d-beta'!F349</f>
        <v>#N/A</v>
      </c>
      <c r="D346" s="102">
        <f>'d-beta'!G349</f>
        <v>1.5407599999999999</v>
      </c>
      <c r="E346" s="102">
        <f>'d-beta'!H349</f>
        <v>1.33111</v>
      </c>
      <c r="F346" s="102">
        <f>'d-beta'!J349</f>
        <v>1.5319700000000001</v>
      </c>
      <c r="G346" s="102">
        <f>'d-beta'!K349</f>
        <v>1.50789</v>
      </c>
      <c r="H346" s="102">
        <f>'d-beta'!L349</f>
        <v>1.5517099999999999</v>
      </c>
      <c r="I346" s="102">
        <f>'d-beta'!M349</f>
        <v>1.54423</v>
      </c>
      <c r="J346" s="102">
        <f>'d-beta'!N349</f>
        <v>1.5399799999999999</v>
      </c>
      <c r="K346" s="102">
        <f>'d-beta'!P349</f>
        <v>1.5428692060770237</v>
      </c>
      <c r="L346" s="102">
        <f>'d-beta'!Q349</f>
        <v>1.5374241884365598</v>
      </c>
      <c r="M346" s="102">
        <f>'d-beta'!R349</f>
        <v>1.5206500000000001</v>
      </c>
      <c r="N346" s="102">
        <f>'d-beta'!S349</f>
        <v>1.35242</v>
      </c>
      <c r="O346" s="102">
        <f>'d-beta'!T349</f>
        <v>1.5483088104241818</v>
      </c>
      <c r="P346" s="102">
        <f>'d-beta'!U349</f>
        <v>1.5328456208612298</v>
      </c>
      <c r="Q346" s="102">
        <f>'d-beta'!V349</f>
        <v>1.5275912199251658</v>
      </c>
      <c r="R346" s="102">
        <f>'d-beta'!W349</f>
        <v>1.5360660073938688</v>
      </c>
    </row>
    <row r="347" spans="1:18" x14ac:dyDescent="0.2">
      <c r="A347" s="103">
        <f>'d-beta'!A350</f>
        <v>690</v>
      </c>
      <c r="B347" s="102">
        <f>'d-beta'!E350</f>
        <v>1.68049</v>
      </c>
      <c r="C347" s="102" t="e">
        <f>'d-beta'!F350</f>
        <v>#N/A</v>
      </c>
      <c r="D347" s="102">
        <f>'d-beta'!G350</f>
        <v>1.5383899999999999</v>
      </c>
      <c r="E347" s="102">
        <f>'d-beta'!H350</f>
        <v>1.32996</v>
      </c>
      <c r="F347" s="102">
        <f>'d-beta'!J350</f>
        <v>1.52962</v>
      </c>
      <c r="G347" s="102">
        <f>'d-beta'!K350</f>
        <v>1.50563</v>
      </c>
      <c r="H347" s="102">
        <f>'d-beta'!L350</f>
        <v>1.5492900000000001</v>
      </c>
      <c r="I347" s="102">
        <f>'d-beta'!M350</f>
        <v>1.5417799999999999</v>
      </c>
      <c r="J347" s="102">
        <f>'d-beta'!N350</f>
        <v>1.5375399999999999</v>
      </c>
      <c r="K347" s="102">
        <f>'d-beta'!P350</f>
        <v>1.5404595129611494</v>
      </c>
      <c r="L347" s="102">
        <f>'d-beta'!Q350</f>
        <v>1.5350541982374315</v>
      </c>
      <c r="M347" s="102">
        <f>'d-beta'!R350</f>
        <v>1.51833</v>
      </c>
      <c r="N347" s="102">
        <f>'d-beta'!S350</f>
        <v>1.35093</v>
      </c>
      <c r="O347" s="102">
        <f>'d-beta'!T350</f>
        <v>1.5458690201824692</v>
      </c>
      <c r="P347" s="102">
        <f>'d-beta'!U350</f>
        <v>1.5305057520822007</v>
      </c>
      <c r="Q347" s="102">
        <f>'d-beta'!V350</f>
        <v>1.5252713678998129</v>
      </c>
      <c r="R347" s="102">
        <f>'d-beta'!W350</f>
        <v>1.53370956262432</v>
      </c>
    </row>
    <row r="348" spans="1:18" x14ac:dyDescent="0.2">
      <c r="A348" s="103">
        <f>'d-beta'!A351</f>
        <v>692</v>
      </c>
      <c r="B348" s="102">
        <f>'d-beta'!E351</f>
        <v>1.6776199999999999</v>
      </c>
      <c r="C348" s="102" t="e">
        <f>'d-beta'!F351</f>
        <v>#N/A</v>
      </c>
      <c r="D348" s="102">
        <f>'d-beta'!G351</f>
        <v>1.5360400000000001</v>
      </c>
      <c r="E348" s="102">
        <f>'d-beta'!H351</f>
        <v>1.32881</v>
      </c>
      <c r="F348" s="102">
        <f>'d-beta'!J351</f>
        <v>1.52729</v>
      </c>
      <c r="G348" s="102">
        <f>'d-beta'!K351</f>
        <v>1.50339</v>
      </c>
      <c r="H348" s="102">
        <f>'d-beta'!L351</f>
        <v>1.54688</v>
      </c>
      <c r="I348" s="102">
        <f>'d-beta'!M351</f>
        <v>1.53935</v>
      </c>
      <c r="J348" s="102">
        <f>'d-beta'!N351</f>
        <v>1.5351300000000001</v>
      </c>
      <c r="K348" s="102">
        <f>'d-beta'!P351</f>
        <v>1.5380665080800806</v>
      </c>
      <c r="L348" s="102">
        <f>'d-beta'!Q351</f>
        <v>1.5326975444892914</v>
      </c>
      <c r="M348" s="102">
        <f>'d-beta'!R351</f>
        <v>1.51603</v>
      </c>
      <c r="N348" s="102">
        <f>'d-beta'!S351</f>
        <v>1.34944</v>
      </c>
      <c r="O348" s="102">
        <f>'d-beta'!T351</f>
        <v>1.5434458823847415</v>
      </c>
      <c r="P348" s="102">
        <f>'d-beta'!U351</f>
        <v>1.528169206120928</v>
      </c>
      <c r="Q348" s="102">
        <f>'d-beta'!V351</f>
        <v>1.5229681968589837</v>
      </c>
      <c r="R348" s="102">
        <f>'d-beta'!W351</f>
        <v>1.531366425626439</v>
      </c>
    </row>
    <row r="349" spans="1:18" x14ac:dyDescent="0.2">
      <c r="A349" s="103">
        <f>'d-beta'!A352</f>
        <v>694</v>
      </c>
      <c r="B349" s="102">
        <f>'d-beta'!E352</f>
        <v>1.6747700000000001</v>
      </c>
      <c r="C349" s="102" t="e">
        <f>'d-beta'!F352</f>
        <v>#N/A</v>
      </c>
      <c r="D349" s="102">
        <f>'d-beta'!G352</f>
        <v>1.5337000000000001</v>
      </c>
      <c r="E349" s="102">
        <f>'d-beta'!H352</f>
        <v>1.3276699999999999</v>
      </c>
      <c r="F349" s="102">
        <f>'d-beta'!J352</f>
        <v>1.52498</v>
      </c>
      <c r="G349" s="102">
        <f>'d-beta'!K352</f>
        <v>1.5011699999999999</v>
      </c>
      <c r="H349" s="102">
        <f>'d-beta'!L352</f>
        <v>1.5444899999999999</v>
      </c>
      <c r="I349" s="102">
        <f>'d-beta'!M352</f>
        <v>1.53694</v>
      </c>
      <c r="J349" s="102">
        <f>'d-beta'!N352</f>
        <v>1.5327299999999999</v>
      </c>
      <c r="K349" s="102">
        <f>'d-beta'!P352</f>
        <v>1.5356868144451756</v>
      </c>
      <c r="L349" s="102">
        <f>'d-beta'!Q352</f>
        <v>1.5303642293185766</v>
      </c>
      <c r="M349" s="102">
        <f>'d-beta'!R352</f>
        <v>1.5137400000000001</v>
      </c>
      <c r="N349" s="102">
        <f>'d-beta'!S352</f>
        <v>1.3479699999999999</v>
      </c>
      <c r="O349" s="102">
        <f>'d-beta'!T352</f>
        <v>1.5410394390889821</v>
      </c>
      <c r="P349" s="102">
        <f>'d-beta'!U352</f>
        <v>1.5258560135925447</v>
      </c>
      <c r="Q349" s="102">
        <f>'d-beta'!V352</f>
        <v>1.520681700677722</v>
      </c>
      <c r="R349" s="102">
        <f>'d-beta'!W352</f>
        <v>1.5290332882389175</v>
      </c>
    </row>
    <row r="350" spans="1:18" x14ac:dyDescent="0.2">
      <c r="A350" s="103">
        <f>'d-beta'!A353</f>
        <v>696</v>
      </c>
      <c r="B350" s="102">
        <f>'d-beta'!E353</f>
        <v>1.67194</v>
      </c>
      <c r="C350" s="102" t="e">
        <f>'d-beta'!F353</f>
        <v>#N/A</v>
      </c>
      <c r="D350" s="102">
        <f>'d-beta'!G353</f>
        <v>1.53138</v>
      </c>
      <c r="E350" s="102">
        <f>'d-beta'!H353</f>
        <v>1.3265400000000001</v>
      </c>
      <c r="F350" s="102">
        <f>'d-beta'!J353</f>
        <v>1.52268</v>
      </c>
      <c r="G350" s="102">
        <f>'d-beta'!K353</f>
        <v>1.49895</v>
      </c>
      <c r="H350" s="102">
        <f>'d-beta'!L353</f>
        <v>1.5421199999999999</v>
      </c>
      <c r="I350" s="102">
        <f>'d-beta'!M353</f>
        <v>1.53454</v>
      </c>
      <c r="J350" s="102">
        <f>'d-beta'!N353</f>
        <v>1.5303500000000001</v>
      </c>
      <c r="K350" s="102">
        <f>'d-beta'!P353</f>
        <v>1.5333238089020733</v>
      </c>
      <c r="L350" s="102">
        <f>'d-beta'!Q353</f>
        <v>1.5280375755749052</v>
      </c>
      <c r="M350" s="102">
        <f>'d-beta'!R353</f>
        <v>1.5114700000000001</v>
      </c>
      <c r="N350" s="102">
        <f>'d-beta'!S353</f>
        <v>1.3465100000000001</v>
      </c>
      <c r="O350" s="102">
        <f>'d-beta'!T353</f>
        <v>1.5386463008934392</v>
      </c>
      <c r="P350" s="102">
        <f>'d-beta'!U353</f>
        <v>1.5235594672271346</v>
      </c>
      <c r="Q350" s="102">
        <f>'d-beta'!V353</f>
        <v>1.51840852898474</v>
      </c>
      <c r="R350" s="102">
        <f>'d-beta'!W353</f>
        <v>1.5267234901024491</v>
      </c>
    </row>
    <row r="351" spans="1:18" x14ac:dyDescent="0.2">
      <c r="A351" s="103">
        <f>'d-beta'!A354</f>
        <v>698</v>
      </c>
      <c r="B351" s="102">
        <f>'d-beta'!E354</f>
        <v>1.6691199999999999</v>
      </c>
      <c r="C351" s="102" t="e">
        <f>'d-beta'!F354</f>
        <v>#N/A</v>
      </c>
      <c r="D351" s="102">
        <f>'d-beta'!G354</f>
        <v>1.52908</v>
      </c>
      <c r="E351" s="102">
        <f>'d-beta'!H354</f>
        <v>1.32541</v>
      </c>
      <c r="F351" s="102">
        <f>'d-beta'!J354</f>
        <v>1.5203899999999999</v>
      </c>
      <c r="G351" s="102">
        <f>'d-beta'!K354</f>
        <v>1.4967600000000001</v>
      </c>
      <c r="H351" s="102">
        <f>'d-beta'!L354</f>
        <v>1.53976</v>
      </c>
      <c r="I351" s="102">
        <f>'d-beta'!M354</f>
        <v>1.53216</v>
      </c>
      <c r="J351" s="102">
        <f>'d-beta'!N354</f>
        <v>1.5279799999999999</v>
      </c>
      <c r="K351" s="102">
        <f>'d-beta'!P354</f>
        <v>1.5309741147061158</v>
      </c>
      <c r="L351" s="102">
        <f>'d-beta'!Q354</f>
        <v>1.5257342603799324</v>
      </c>
      <c r="M351" s="102">
        <f>'d-beta'!R354</f>
        <v>1.50922</v>
      </c>
      <c r="N351" s="102">
        <f>'d-beta'!S354</f>
        <v>1.3450500000000001</v>
      </c>
      <c r="O351" s="102">
        <f>'d-beta'!T354</f>
        <v>1.5362731626261259</v>
      </c>
      <c r="P351" s="102">
        <f>'d-beta'!U354</f>
        <v>1.5212762439454246</v>
      </c>
      <c r="Q351" s="102">
        <f>'d-beta'!V354</f>
        <v>1.5161520320747557</v>
      </c>
      <c r="R351" s="102">
        <f>'d-beta'!W354</f>
        <v>1.5244237041322966</v>
      </c>
    </row>
    <row r="352" spans="1:18" x14ac:dyDescent="0.2">
      <c r="A352" s="103">
        <f>'d-beta'!A355</f>
        <v>700</v>
      </c>
      <c r="B352" s="102">
        <f>'d-beta'!E355</f>
        <v>1.6663300000000001</v>
      </c>
      <c r="D352" s="102">
        <f>'d-beta'!G355</f>
        <v>1.5267900000000001</v>
      </c>
      <c r="E352" s="102">
        <f>'d-beta'!H355</f>
        <v>1.32429</v>
      </c>
      <c r="F352" s="102">
        <f>'d-beta'!J355</f>
        <v>1.5181199999999999</v>
      </c>
      <c r="G352" s="102">
        <f>'d-beta'!K355</f>
        <v>1.49457</v>
      </c>
      <c r="H352" s="102">
        <f>'d-beta'!L355</f>
        <v>1.53742</v>
      </c>
      <c r="I352" s="102">
        <f>'d-beta'!M355</f>
        <v>1.52979</v>
      </c>
      <c r="J352" s="102">
        <f>'d-beta'!N355</f>
        <v>1.52563</v>
      </c>
      <c r="K352" s="102">
        <f>'d-beta'!P355</f>
        <v>1.5286444203798706</v>
      </c>
      <c r="L352" s="102">
        <f>'d-beta'!Q355</f>
        <v>1.5234442681256102</v>
      </c>
      <c r="M352" s="102">
        <f>'d-beta'!R355</f>
        <v>1.50698</v>
      </c>
      <c r="N352" s="102">
        <f>'d-beta'!S355</f>
        <v>1.34361</v>
      </c>
      <c r="O352" s="102">
        <f>'d-beta'!T355</f>
        <v>1.53391667701624</v>
      </c>
      <c r="P352" s="102">
        <f>'d-beta'!U355</f>
        <v>1.5190063737870869</v>
      </c>
      <c r="Q352" s="102">
        <f>'d-beta'!V355</f>
        <v>1.5139088597040671</v>
      </c>
      <c r="R352" s="102">
        <f>'d-beta'!W355</f>
        <v>1.5221439052002248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536E-2B07-E847-ADEB-96CBBFC7C9B6}">
  <dimension ref="A1:T352"/>
  <sheetViews>
    <sheetView zoomScale="119" workbookViewId="0">
      <selection activeCell="F3" sqref="F3"/>
    </sheetView>
  </sheetViews>
  <sheetFormatPr baseColWidth="10" defaultRowHeight="15" x14ac:dyDescent="0.2"/>
  <cols>
    <col min="1" max="1" width="10.83203125" style="1"/>
    <col min="2" max="2" width="10.83203125" style="2"/>
    <col min="3" max="3" width="12.5" style="2" bestFit="1" customWidth="1"/>
    <col min="4" max="4" width="11.33203125" style="2" bestFit="1" customWidth="1"/>
    <col min="5" max="5" width="15.1640625" style="2" bestFit="1" customWidth="1"/>
    <col min="6" max="6" width="15" style="2" bestFit="1" customWidth="1"/>
    <col min="7" max="7" width="13.5" style="2" bestFit="1" customWidth="1"/>
    <col min="8" max="8" width="13" style="2" bestFit="1" customWidth="1"/>
    <col min="9" max="9" width="10.83203125" style="2"/>
    <col min="11" max="11" width="15.1640625" bestFit="1" customWidth="1"/>
    <col min="12" max="12" width="13" bestFit="1" customWidth="1"/>
    <col min="15" max="15" width="15.1640625" bestFit="1" customWidth="1"/>
    <col min="20" max="20" width="11.6640625" bestFit="1" customWidth="1"/>
  </cols>
  <sheetData>
    <row r="1" spans="1:20" s="82" customFormat="1" x14ac:dyDescent="0.2">
      <c r="A1" s="80" t="str">
        <f>Delta!A2</f>
        <v>T_C</v>
      </c>
      <c r="B1" s="81" t="str">
        <f>Delta!BD2</f>
        <v>C13DO_MFR</v>
      </c>
      <c r="C1" s="81" t="str">
        <f>Delta!BE2</f>
        <v>C13DO_H4MPT</v>
      </c>
      <c r="D1" s="81" t="str">
        <f>Delta!BF2</f>
        <v>C13D_H4MPT</v>
      </c>
      <c r="E1" s="81" t="str">
        <f>Delta!BG2</f>
        <v>C13HD_H4MPT_R</v>
      </c>
      <c r="F1" s="81" t="str">
        <f>Delta!BH2</f>
        <v xml:space="preserve">C13HD_H4MPT_S </v>
      </c>
      <c r="G1" s="81" t="str">
        <f>Delta!BI2</f>
        <v>C13H2D_H4MPT</v>
      </c>
      <c r="H1" s="81" t="str">
        <f>Delta!BJ2</f>
        <v>C13H2D_SCoM</v>
      </c>
      <c r="I1" s="81" t="str">
        <f>Delta!BK2</f>
        <v>C13H3D</v>
      </c>
      <c r="J1" s="81" t="str">
        <f>Delta!BL2</f>
        <v>C13H2D_OH</v>
      </c>
      <c r="K1" s="81" t="str">
        <f>Delta!BM2</f>
        <v>C13H2D_COO</v>
      </c>
      <c r="L1" s="81" t="str">
        <f>Delta!BN2</f>
        <v>C13H2D_CoA</v>
      </c>
    </row>
    <row r="2" spans="1:20" x14ac:dyDescent="0.2">
      <c r="A2" s="1">
        <f>Delta!A4</f>
        <v>0</v>
      </c>
      <c r="B2" s="2">
        <f>Delta!BD4</f>
        <v>19.929960000000001</v>
      </c>
      <c r="C2" s="2">
        <f>Delta!BE4</f>
        <v>18.74042</v>
      </c>
      <c r="D2" s="2">
        <f>Delta!BF4</f>
        <v>20.330839999999998</v>
      </c>
      <c r="E2" s="2">
        <f>Delta!BG4</f>
        <v>21.757359999999998</v>
      </c>
      <c r="F2" s="2">
        <f>Delta!BH4</f>
        <v>21.816859999999998</v>
      </c>
      <c r="G2" s="2">
        <f>Delta!BI4</f>
        <v>19.388425922058143</v>
      </c>
      <c r="H2" s="2">
        <f>Delta!BJ4</f>
        <v>18.107533992033542</v>
      </c>
      <c r="I2" s="2">
        <f>Delta!BK4</f>
        <v>16.8322</v>
      </c>
      <c r="J2" s="2">
        <f>Delta!BL4</f>
        <v>19.765466213651269</v>
      </c>
      <c r="K2" s="2">
        <f>Delta!BM4</f>
        <v>17.90435187388535</v>
      </c>
      <c r="L2" s="2">
        <f>Delta!BN4</f>
        <v>18.100262788152072</v>
      </c>
    </row>
    <row r="3" spans="1:20" x14ac:dyDescent="0.2">
      <c r="A3" s="1">
        <f>Delta!A5</f>
        <v>2</v>
      </c>
      <c r="B3" s="2">
        <f>Delta!BD5</f>
        <v>19.38015</v>
      </c>
      <c r="C3" s="2">
        <f>Delta!BE5</f>
        <v>18.229600000000001</v>
      </c>
      <c r="D3" s="2">
        <f>Delta!BF5</f>
        <v>19.763719999999999</v>
      </c>
      <c r="E3" s="2">
        <f>Delta!BG5</f>
        <v>21.133759999999999</v>
      </c>
      <c r="F3" s="2">
        <f>Delta!BH5</f>
        <v>21.191700000000001</v>
      </c>
      <c r="G3" s="2">
        <f>Delta!BI5</f>
        <v>18.863941075386947</v>
      </c>
      <c r="H3" s="2">
        <f>Delta!BJ5</f>
        <v>17.629548881514864</v>
      </c>
      <c r="I3" s="2">
        <f>Delta!BK5</f>
        <v>16.411300000000001</v>
      </c>
      <c r="J3" s="2">
        <f>Delta!BL5</f>
        <v>19.23038141206867</v>
      </c>
      <c r="K3" s="2">
        <f>Delta!BM5</f>
        <v>17.434539726411682</v>
      </c>
      <c r="L3" s="2">
        <f>Delta!BN5</f>
        <v>17.623574929663611</v>
      </c>
    </row>
    <row r="4" spans="1:20" x14ac:dyDescent="0.2">
      <c r="A4" s="1">
        <f>Delta!A6</f>
        <v>4</v>
      </c>
      <c r="B4" s="2">
        <f>Delta!BD6</f>
        <v>18.853380000000001</v>
      </c>
      <c r="C4" s="2">
        <f>Delta!BE6</f>
        <v>17.740079999999999</v>
      </c>
      <c r="D4" s="2">
        <f>Delta!BF6</f>
        <v>19.220669999999998</v>
      </c>
      <c r="E4" s="2">
        <f>Delta!BG6</f>
        <v>20.53698</v>
      </c>
      <c r="F4" s="2">
        <f>Delta!BH6</f>
        <v>20.593419999999998</v>
      </c>
      <c r="G4" s="2">
        <f>Delta!BI6</f>
        <v>18.36113893481971</v>
      </c>
      <c r="H4" s="2">
        <f>Delta!BJ6</f>
        <v>17.171040397570458</v>
      </c>
      <c r="I4" s="2">
        <f>Delta!BK6</f>
        <v>16.00684</v>
      </c>
      <c r="J4" s="2">
        <f>Delta!BL6</f>
        <v>18.717369438724852</v>
      </c>
      <c r="K4" s="2">
        <f>Delta!BM6</f>
        <v>16.983783777075569</v>
      </c>
      <c r="L4" s="2">
        <f>Delta!BN6</f>
        <v>17.166270447201363</v>
      </c>
      <c r="P4" s="77"/>
      <c r="Q4" s="77"/>
      <c r="R4" s="77"/>
      <c r="S4" s="77"/>
      <c r="T4" s="77"/>
    </row>
    <row r="5" spans="1:20" x14ac:dyDescent="0.2">
      <c r="A5" s="1">
        <f>Delta!A7</f>
        <v>6</v>
      </c>
      <c r="B5" s="2">
        <f>Delta!BD7</f>
        <v>18.348420000000001</v>
      </c>
      <c r="C5" s="2">
        <f>Delta!BE7</f>
        <v>17.270710000000001</v>
      </c>
      <c r="D5" s="2">
        <f>Delta!BF7</f>
        <v>18.700379999999999</v>
      </c>
      <c r="E5" s="2">
        <f>Delta!BG7</f>
        <v>19.96556</v>
      </c>
      <c r="F5" s="2">
        <f>Delta!BH7</f>
        <v>20.020569999999999</v>
      </c>
      <c r="G5" s="2">
        <f>Delta!BI7</f>
        <v>17.8788841795125</v>
      </c>
      <c r="H5" s="2">
        <f>Delta!BJ7</f>
        <v>16.730988514743824</v>
      </c>
      <c r="I5" s="2">
        <f>Delta!BK7</f>
        <v>15.61801</v>
      </c>
      <c r="J5" s="2">
        <f>Delta!BL7</f>
        <v>18.225271238125075</v>
      </c>
      <c r="K5" s="2">
        <f>Delta!BM7</f>
        <v>16.551099052364147</v>
      </c>
      <c r="L5" s="2">
        <f>Delta!BN7</f>
        <v>16.727352106394541</v>
      </c>
      <c r="P5" s="78"/>
      <c r="Q5" s="78"/>
      <c r="R5" s="78"/>
      <c r="S5" s="78"/>
      <c r="T5" s="79"/>
    </row>
    <row r="6" spans="1:20" x14ac:dyDescent="0.2">
      <c r="A6" s="1">
        <f>Delta!A8</f>
        <v>8</v>
      </c>
      <c r="B6" s="2">
        <f>Delta!BD8</f>
        <v>17.864129999999999</v>
      </c>
      <c r="C6" s="2">
        <f>Delta!BE8</f>
        <v>16.820450000000001</v>
      </c>
      <c r="D6" s="2">
        <f>Delta!BF8</f>
        <v>18.20166</v>
      </c>
      <c r="E6" s="2">
        <f>Delta!BG8</f>
        <v>19.418130000000001</v>
      </c>
      <c r="F6" s="2">
        <f>Delta!BH8</f>
        <v>19.471769999999999</v>
      </c>
      <c r="G6" s="2">
        <f>Delta!BI8</f>
        <v>17.416104994452446</v>
      </c>
      <c r="H6" s="2">
        <f>Delta!BJ8</f>
        <v>16.308449908054644</v>
      </c>
      <c r="I6" s="2">
        <f>Delta!BK8</f>
        <v>15.24403</v>
      </c>
      <c r="J6" s="2">
        <f>Delta!BL8</f>
        <v>17.753007595900836</v>
      </c>
      <c r="K6" s="2">
        <f>Delta!BM8</f>
        <v>16.135563394910228</v>
      </c>
      <c r="L6" s="2">
        <f>Delta!BN8</f>
        <v>16.305858505694648</v>
      </c>
      <c r="P6" s="78"/>
      <c r="Q6" s="78"/>
      <c r="R6" s="78"/>
      <c r="S6" s="78"/>
      <c r="T6" s="79"/>
    </row>
    <row r="7" spans="1:20" x14ac:dyDescent="0.2">
      <c r="A7" s="1">
        <f>Delta!A9</f>
        <v>10</v>
      </c>
      <c r="B7" s="2">
        <f>Delta!BD9</f>
        <v>17.399439999999998</v>
      </c>
      <c r="C7" s="2">
        <f>Delta!BE9</f>
        <v>16.388310000000001</v>
      </c>
      <c r="D7" s="2">
        <f>Delta!BF9</f>
        <v>17.72335</v>
      </c>
      <c r="E7" s="2">
        <f>Delta!BG9</f>
        <v>18.893429999999999</v>
      </c>
      <c r="F7" s="2">
        <f>Delta!BH9</f>
        <v>18.94575</v>
      </c>
      <c r="G7" s="2">
        <f>Delta!BI9</f>
        <v>16.971799348772034</v>
      </c>
      <c r="H7" s="2">
        <f>Delta!BJ9</f>
        <v>15.902531240194349</v>
      </c>
      <c r="I7" s="2">
        <f>Delta!BK9</f>
        <v>14.884169999999999</v>
      </c>
      <c r="J7" s="2">
        <f>Delta!BL9</f>
        <v>17.299559137436276</v>
      </c>
      <c r="K7" s="2">
        <f>Delta!BM9</f>
        <v>15.736301836246149</v>
      </c>
      <c r="L7" s="2">
        <f>Delta!BN9</f>
        <v>15.900921532433921</v>
      </c>
      <c r="P7" s="78"/>
      <c r="Q7" s="78"/>
      <c r="R7" s="78"/>
      <c r="S7" s="78"/>
      <c r="T7" s="79"/>
    </row>
    <row r="8" spans="1:20" x14ac:dyDescent="0.2">
      <c r="A8" s="1">
        <f>Delta!A10</f>
        <v>12</v>
      </c>
      <c r="B8" s="2">
        <f>Delta!BD10</f>
        <v>16.953340000000001</v>
      </c>
      <c r="C8" s="2">
        <f>Delta!BE10</f>
        <v>15.97335</v>
      </c>
      <c r="D8" s="2">
        <f>Delta!BF10</f>
        <v>17.264410000000002</v>
      </c>
      <c r="E8" s="2">
        <f>Delta!BG10</f>
        <v>18.390250000000002</v>
      </c>
      <c r="F8" s="2">
        <f>Delta!BH10</f>
        <v>18.441320000000001</v>
      </c>
      <c r="G8" s="2">
        <f>Delta!BI10</f>
        <v>16.545028492688104</v>
      </c>
      <c r="H8" s="2">
        <f>Delta!BJ10</f>
        <v>15.512402530427504</v>
      </c>
      <c r="I8" s="2">
        <f>Delta!BK10</f>
        <v>14.537750000000001</v>
      </c>
      <c r="J8" s="2">
        <f>Delta!BL10</f>
        <v>16.863970231226251</v>
      </c>
      <c r="K8" s="2">
        <f>Delta!BM10</f>
        <v>15.352505491216064</v>
      </c>
      <c r="L8" s="2">
        <f>Delta!BN10</f>
        <v>15.511703580996807</v>
      </c>
      <c r="P8" s="78"/>
      <c r="Q8" s="78"/>
      <c r="R8" s="78"/>
      <c r="S8" s="78"/>
      <c r="T8" s="79"/>
    </row>
    <row r="9" spans="1:20" x14ac:dyDescent="0.2">
      <c r="A9" s="1">
        <f>Delta!A11</f>
        <v>14</v>
      </c>
      <c r="B9" s="2">
        <f>Delta!BD11</f>
        <v>16.52487</v>
      </c>
      <c r="C9" s="2">
        <f>Delta!BE11</f>
        <v>15.57471</v>
      </c>
      <c r="D9" s="2">
        <f>Delta!BF11</f>
        <v>16.823830000000001</v>
      </c>
      <c r="E9" s="2">
        <f>Delta!BG11</f>
        <v>17.90748</v>
      </c>
      <c r="F9" s="2">
        <f>Delta!BH11</f>
        <v>17.957350000000002</v>
      </c>
      <c r="G9" s="2">
        <f>Delta!BI11</f>
        <v>16.134910424325991</v>
      </c>
      <c r="H9" s="2">
        <f>Delta!BJ11</f>
        <v>15.137280432276455</v>
      </c>
      <c r="I9" s="2">
        <f>Delta!BK11</f>
        <v>14.20411</v>
      </c>
      <c r="J9" s="2">
        <f>Delta!BL11</f>
        <v>16.445347795763212</v>
      </c>
      <c r="K9" s="2">
        <f>Delta!BM11</f>
        <v>14.983405263172058</v>
      </c>
      <c r="L9" s="2">
        <f>Delta!BN11</f>
        <v>15.13742257119236</v>
      </c>
      <c r="P9" s="78"/>
      <c r="Q9" s="78"/>
      <c r="R9" s="78"/>
      <c r="S9" s="78"/>
      <c r="T9" s="79"/>
    </row>
    <row r="10" spans="1:20" x14ac:dyDescent="0.2">
      <c r="A10" s="1">
        <f>Delta!A12</f>
        <v>16</v>
      </c>
      <c r="B10" s="2">
        <f>Delta!BD12</f>
        <v>16.113160000000001</v>
      </c>
      <c r="C10" s="2">
        <f>Delta!BE12</f>
        <v>15.19157</v>
      </c>
      <c r="D10" s="2">
        <f>Delta!BF12</f>
        <v>16.400670000000002</v>
      </c>
      <c r="E10" s="2">
        <f>Delta!BG12</f>
        <v>17.44408</v>
      </c>
      <c r="F10" s="2">
        <f>Delta!BH12</f>
        <v>17.492789999999999</v>
      </c>
      <c r="G10" s="2">
        <f>Delta!BI12</f>
        <v>15.740612490409641</v>
      </c>
      <c r="H10" s="2">
        <f>Delta!BJ12</f>
        <v>14.776418309242398</v>
      </c>
      <c r="I10" s="2">
        <f>Delta!BK12</f>
        <v>13.88266</v>
      </c>
      <c r="J10" s="2">
        <f>Delta!BL12</f>
        <v>16.04284604661548</v>
      </c>
      <c r="K10" s="2">
        <f>Delta!BM12</f>
        <v>14.62827901848968</v>
      </c>
      <c r="L10" s="2">
        <f>Delta!BN12</f>
        <v>14.777343492302643</v>
      </c>
      <c r="P10" s="78"/>
      <c r="Q10" s="78"/>
      <c r="R10" s="78"/>
      <c r="S10" s="78"/>
      <c r="T10" s="79"/>
    </row>
    <row r="11" spans="1:20" x14ac:dyDescent="0.2">
      <c r="A11" s="1">
        <f>Delta!A13</f>
        <v>18</v>
      </c>
      <c r="B11" s="2">
        <f>Delta!BD13</f>
        <v>15.717370000000001</v>
      </c>
      <c r="C11" s="2">
        <f>Delta!BE13</f>
        <v>14.82316</v>
      </c>
      <c r="D11" s="2">
        <f>Delta!BF13</f>
        <v>15.994070000000001</v>
      </c>
      <c r="E11" s="2">
        <f>Delta!BG13</f>
        <v>16.999040000000001</v>
      </c>
      <c r="F11" s="2">
        <f>Delta!BH13</f>
        <v>17.04665</v>
      </c>
      <c r="G11" s="2">
        <f>Delta!BI13</f>
        <v>15.361362717011511</v>
      </c>
      <c r="H11" s="2">
        <f>Delta!BJ13</f>
        <v>14.429122793042914</v>
      </c>
      <c r="I11" s="2">
        <f>Delta!BK13</f>
        <v>13.57282</v>
      </c>
      <c r="J11" s="2">
        <f>Delta!BL13</f>
        <v>15.655668701874371</v>
      </c>
      <c r="K11" s="2">
        <f>Delta!BM13</f>
        <v>14.286451148339626</v>
      </c>
      <c r="L11" s="2">
        <f>Delta!BN13</f>
        <v>14.430778250660817</v>
      </c>
      <c r="P11" s="78"/>
      <c r="Q11" s="78"/>
      <c r="R11" s="78"/>
      <c r="S11" s="78"/>
      <c r="T11" s="79"/>
    </row>
    <row r="12" spans="1:20" x14ac:dyDescent="0.2">
      <c r="A12" s="1">
        <f>Delta!A14</f>
        <v>20</v>
      </c>
      <c r="B12" s="2">
        <f>Delta!BD14</f>
        <v>15.33672</v>
      </c>
      <c r="C12" s="2">
        <f>Delta!BE14</f>
        <v>14.46876</v>
      </c>
      <c r="D12" s="2">
        <f>Delta!BF14</f>
        <v>15.60319</v>
      </c>
      <c r="E12" s="2">
        <f>Delta!BG14</f>
        <v>16.571459999999998</v>
      </c>
      <c r="F12" s="2">
        <f>Delta!BH14</f>
        <v>16.617999999999999</v>
      </c>
      <c r="G12" s="2">
        <f>Delta!BI14</f>
        <v>14.99642174323774</v>
      </c>
      <c r="H12" s="2">
        <f>Delta!BJ14</f>
        <v>14.094743912849829</v>
      </c>
      <c r="I12" s="2">
        <f>Delta!BK14</f>
        <v>13.274050000000001</v>
      </c>
      <c r="J12" s="2">
        <f>Delta!BL14</f>
        <v>15.283076271122468</v>
      </c>
      <c r="K12" s="2">
        <f>Delta!BM14</f>
        <v>13.957275829067761</v>
      </c>
      <c r="L12" s="2">
        <f>Delta!BN14</f>
        <v>14.09707788926117</v>
      </c>
      <c r="P12" s="78"/>
      <c r="Q12" s="78"/>
      <c r="R12" s="78"/>
      <c r="S12" s="78"/>
      <c r="T12" s="79"/>
    </row>
    <row r="13" spans="1:20" x14ac:dyDescent="0.2">
      <c r="A13" s="1">
        <f>Delta!A15</f>
        <v>22</v>
      </c>
      <c r="B13" s="2">
        <f>Delta!BD15</f>
        <v>14.97045</v>
      </c>
      <c r="C13" s="2">
        <f>Delta!BE15</f>
        <v>14.12768</v>
      </c>
      <c r="D13" s="2">
        <f>Delta!BF15</f>
        <v>15.227270000000001</v>
      </c>
      <c r="E13" s="2">
        <f>Delta!BG15</f>
        <v>16.16046</v>
      </c>
      <c r="F13" s="2">
        <f>Delta!BH15</f>
        <v>16.205970000000001</v>
      </c>
      <c r="G13" s="2">
        <f>Delta!BI15</f>
        <v>14.645090633530007</v>
      </c>
      <c r="H13" s="2">
        <f>Delta!BJ15</f>
        <v>13.772661657402507</v>
      </c>
      <c r="I13" s="2">
        <f>Delta!BK15</f>
        <v>12.98583</v>
      </c>
      <c r="J13" s="2">
        <f>Delta!BL15</f>
        <v>14.924366044902129</v>
      </c>
      <c r="K13" s="2">
        <f>Delta!BM15</f>
        <v>13.640160721225634</v>
      </c>
      <c r="L13" s="2">
        <f>Delta!BN15</f>
        <v>13.775630450345005</v>
      </c>
      <c r="P13" s="78"/>
      <c r="Q13" s="78"/>
      <c r="R13" s="78"/>
      <c r="S13" s="78"/>
      <c r="T13" s="79"/>
    </row>
    <row r="14" spans="1:20" x14ac:dyDescent="0.2">
      <c r="A14" s="1">
        <f>Delta!A16</f>
        <v>24</v>
      </c>
      <c r="B14" s="2">
        <f>Delta!BD16</f>
        <v>14.617889999999999</v>
      </c>
      <c r="C14" s="2">
        <f>Delta!BE16</f>
        <v>13.79928</v>
      </c>
      <c r="D14" s="2">
        <f>Delta!BF16</f>
        <v>14.865550000000001</v>
      </c>
      <c r="E14" s="2">
        <f>Delta!BG16</f>
        <v>15.765219999999999</v>
      </c>
      <c r="F14" s="2">
        <f>Delta!BH16</f>
        <v>15.809749999999999</v>
      </c>
      <c r="G14" s="2">
        <f>Delta!BI16</f>
        <v>14.306730057838665</v>
      </c>
      <c r="H14" s="2">
        <f>Delta!BJ16</f>
        <v>13.462292690056239</v>
      </c>
      <c r="I14" s="2">
        <f>Delta!BK16</f>
        <v>12.707700000000001</v>
      </c>
      <c r="J14" s="2">
        <f>Delta!BL16</f>
        <v>14.578875153435549</v>
      </c>
      <c r="K14" s="2">
        <f>Delta!BM16</f>
        <v>13.334533063537584</v>
      </c>
      <c r="L14" s="2">
        <f>Delta!BN16</f>
        <v>13.465850367958774</v>
      </c>
      <c r="P14" s="78"/>
      <c r="Q14" s="78"/>
      <c r="R14" s="78"/>
      <c r="S14" s="78"/>
      <c r="T14" s="79"/>
    </row>
    <row r="15" spans="1:20" x14ac:dyDescent="0.2">
      <c r="A15" s="1">
        <f>Delta!A17</f>
        <v>26</v>
      </c>
      <c r="B15" s="2">
        <f>Delta!BD17</f>
        <v>14.278370000000001</v>
      </c>
      <c r="C15" s="2">
        <f>Delta!BE17</f>
        <v>13.48296</v>
      </c>
      <c r="D15" s="2">
        <f>Delta!BF17</f>
        <v>14.51737</v>
      </c>
      <c r="E15" s="2">
        <f>Delta!BG17</f>
        <v>15.384969999999999</v>
      </c>
      <c r="F15" s="2">
        <f>Delta!BH17</f>
        <v>15.42855</v>
      </c>
      <c r="G15" s="2">
        <f>Delta!BI17</f>
        <v>13.9807206786154</v>
      </c>
      <c r="H15" s="2">
        <f>Delta!BJ17</f>
        <v>13.163093696370284</v>
      </c>
      <c r="I15" s="2">
        <f>Delta!BK17</f>
        <v>12.43918</v>
      </c>
      <c r="J15" s="2">
        <f>Delta!BL17</f>
        <v>14.245973795360763</v>
      </c>
      <c r="K15" s="2">
        <f>Delta!BM17</f>
        <v>13.039853777036567</v>
      </c>
      <c r="L15" s="2">
        <f>Delta!BN17</f>
        <v>13.167192440238139</v>
      </c>
      <c r="P15" s="78"/>
      <c r="Q15" s="78"/>
      <c r="R15" s="78"/>
      <c r="S15" s="78"/>
      <c r="T15" s="79"/>
    </row>
    <row r="16" spans="1:20" x14ac:dyDescent="0.2">
      <c r="A16" s="1">
        <f>Delta!A18</f>
        <v>28</v>
      </c>
      <c r="B16" s="2">
        <f>Delta!BD18</f>
        <v>13.951280000000001</v>
      </c>
      <c r="C16" s="2">
        <f>Delta!BE18</f>
        <v>13.17815</v>
      </c>
      <c r="D16" s="2">
        <f>Delta!BF18</f>
        <v>14.18207</v>
      </c>
      <c r="E16" s="2">
        <f>Delta!BG18</f>
        <v>15.018990000000001</v>
      </c>
      <c r="F16" s="2">
        <f>Delta!BH18</f>
        <v>15.06166</v>
      </c>
      <c r="G16" s="2">
        <f>Delta!BI18</f>
        <v>13.666486861724918</v>
      </c>
      <c r="H16" s="2">
        <f>Delta!BJ18</f>
        <v>12.874548000439423</v>
      </c>
      <c r="I16" s="2">
        <f>Delta!BK18</f>
        <v>12.17985</v>
      </c>
      <c r="J16" s="2">
        <f>Delta!BL18</f>
        <v>13.925079277793529</v>
      </c>
      <c r="K16" s="2">
        <f>Delta!BM18</f>
        <v>12.755626847337311</v>
      </c>
      <c r="L16" s="2">
        <f>Delta!BN18</f>
        <v>12.879150713654557</v>
      </c>
    </row>
    <row r="17" spans="1:12" x14ac:dyDescent="0.2">
      <c r="A17" s="1">
        <f>Delta!A19</f>
        <v>30</v>
      </c>
      <c r="B17" s="2">
        <f>Delta!BD19</f>
        <v>13.63602</v>
      </c>
      <c r="C17" s="2">
        <f>Delta!BE19</f>
        <v>12.884320000000001</v>
      </c>
      <c r="D17" s="2">
        <f>Delta!BF19</f>
        <v>13.85904</v>
      </c>
      <c r="E17" s="2">
        <f>Delta!BG19</f>
        <v>14.666589999999999</v>
      </c>
      <c r="F17" s="2">
        <f>Delta!BH19</f>
        <v>14.70838</v>
      </c>
      <c r="G17" s="2">
        <f>Delta!BI19</f>
        <v>13.363482120048859</v>
      </c>
      <c r="H17" s="2">
        <f>Delta!BJ19</f>
        <v>12.596165596070005</v>
      </c>
      <c r="I17" s="2">
        <f>Delta!BK19</f>
        <v>11.929309999999999</v>
      </c>
      <c r="J17" s="2">
        <f>Delta!BL19</f>
        <v>13.615631812017526</v>
      </c>
      <c r="K17" s="2">
        <f>Delta!BM19</f>
        <v>12.481362787244219</v>
      </c>
      <c r="L17" s="2">
        <f>Delta!BN19</f>
        <v>12.601239713363155</v>
      </c>
    </row>
    <row r="18" spans="1:12" x14ac:dyDescent="0.2">
      <c r="A18" s="1">
        <f>Delta!A20</f>
        <v>32</v>
      </c>
      <c r="B18" s="2">
        <f>Delta!BD20</f>
        <v>13.33207</v>
      </c>
      <c r="C18" s="2">
        <f>Delta!BE20</f>
        <v>12.60094</v>
      </c>
      <c r="D18" s="2">
        <f>Delta!BF20</f>
        <v>13.54771</v>
      </c>
      <c r="E18" s="2">
        <f>Delta!BG20</f>
        <v>14.32713</v>
      </c>
      <c r="F18" s="2">
        <f>Delta!BH20</f>
        <v>14.368080000000001</v>
      </c>
      <c r="G18" s="2">
        <f>Delta!BI20</f>
        <v>13.07118755658383</v>
      </c>
      <c r="H18" s="2">
        <f>Delta!BJ20</f>
        <v>12.32748317366392</v>
      </c>
      <c r="I18" s="2">
        <f>Delta!BK20</f>
        <v>11.68716</v>
      </c>
      <c r="J18" s="2">
        <f>Delta!BL20</f>
        <v>13.317115165295956</v>
      </c>
      <c r="K18" s="2">
        <f>Delta!BM20</f>
        <v>12.216622516988654</v>
      </c>
      <c r="L18" s="2">
        <f>Delta!BN20</f>
        <v>12.332990309501088</v>
      </c>
    </row>
    <row r="19" spans="1:12" x14ac:dyDescent="0.2">
      <c r="A19" s="1">
        <f>Delta!A21</f>
        <v>34</v>
      </c>
      <c r="B19" s="2">
        <f>Delta!BD21</f>
        <v>13.03889</v>
      </c>
      <c r="C19" s="2">
        <f>Delta!BE21</f>
        <v>12.32756</v>
      </c>
      <c r="D19" s="2">
        <f>Delta!BF21</f>
        <v>13.247529999999999</v>
      </c>
      <c r="E19" s="2">
        <f>Delta!BG21</f>
        <v>14.00001</v>
      </c>
      <c r="F19" s="2">
        <f>Delta!BH21</f>
        <v>14.040139999999999</v>
      </c>
      <c r="G19" s="2">
        <f>Delta!BI21</f>
        <v>12.789116723521943</v>
      </c>
      <c r="H19" s="2">
        <f>Delta!BJ21</f>
        <v>12.068067388169037</v>
      </c>
      <c r="I19" s="2">
        <f>Delta!BK21</f>
        <v>11.453049999999999</v>
      </c>
      <c r="J19" s="2">
        <f>Delta!BL21</f>
        <v>13.029022944554086</v>
      </c>
      <c r="K19" s="2">
        <f>Delta!BM21</f>
        <v>11.960972890817382</v>
      </c>
      <c r="L19" s="2">
        <f>Delta!BN21</f>
        <v>12.073979941616948</v>
      </c>
    </row>
    <row r="20" spans="1:12" x14ac:dyDescent="0.2">
      <c r="A20" s="1">
        <f>Delta!A22</f>
        <v>36</v>
      </c>
      <c r="B20" s="2">
        <f>Delta!BD22</f>
        <v>12.755990000000001</v>
      </c>
      <c r="C20" s="2">
        <f>Delta!BE22</f>
        <v>12.063700000000001</v>
      </c>
      <c r="D20" s="2">
        <f>Delta!BF22</f>
        <v>12.957990000000001</v>
      </c>
      <c r="E20" s="2">
        <f>Delta!BG22</f>
        <v>13.68464</v>
      </c>
      <c r="F20" s="2">
        <f>Delta!BH22</f>
        <v>13.724</v>
      </c>
      <c r="G20" s="2">
        <f>Delta!BI22</f>
        <v>12.516813565746014</v>
      </c>
      <c r="H20" s="2">
        <f>Delta!BJ22</f>
        <v>11.817504911872978</v>
      </c>
      <c r="I20" s="2">
        <f>Delta!BK22</f>
        <v>11.22662</v>
      </c>
      <c r="J20" s="2">
        <f>Delta!BL22</f>
        <v>12.750895537368907</v>
      </c>
      <c r="K20" s="2">
        <f>Delta!BM22</f>
        <v>11.714011165638283</v>
      </c>
      <c r="L20" s="2">
        <f>Delta!BN22</f>
        <v>11.823782857144085</v>
      </c>
    </row>
    <row r="21" spans="1:12" x14ac:dyDescent="0.2">
      <c r="A21" s="1">
        <f>Delta!A23</f>
        <v>38</v>
      </c>
      <c r="B21" s="2">
        <f>Delta!BD23</f>
        <v>12.48291</v>
      </c>
      <c r="C21" s="2">
        <f>Delta!BE23</f>
        <v>11.808949999999999</v>
      </c>
      <c r="D21" s="2">
        <f>Delta!BF23</f>
        <v>12.678599999999999</v>
      </c>
      <c r="E21" s="2">
        <f>Delta!BG23</f>
        <v>13.3805</v>
      </c>
      <c r="F21" s="2">
        <f>Delta!BH23</f>
        <v>13.4191</v>
      </c>
      <c r="G21" s="2">
        <f>Delta!BI23</f>
        <v>12.253838590651135</v>
      </c>
      <c r="H21" s="2">
        <f>Delta!BJ23</f>
        <v>11.575402413421735</v>
      </c>
      <c r="I21" s="2">
        <f>Delta!BK23</f>
        <v>11.00756</v>
      </c>
      <c r="J21" s="2">
        <f>Delta!BL23</f>
        <v>12.482283018175076</v>
      </c>
      <c r="K21" s="2">
        <f>Delta!BM23</f>
        <v>11.475358056159875</v>
      </c>
      <c r="L21" s="2">
        <f>Delta!BN23</f>
        <v>11.582029756334126</v>
      </c>
    </row>
    <row r="22" spans="1:12" x14ac:dyDescent="0.2">
      <c r="A22" s="1">
        <f>Delta!A24</f>
        <v>40</v>
      </c>
      <c r="B22" s="2">
        <f>Delta!BD24</f>
        <v>12.21922</v>
      </c>
      <c r="C22" s="2">
        <f>Delta!BE24</f>
        <v>11.56291</v>
      </c>
      <c r="D22" s="2">
        <f>Delta!BF24</f>
        <v>12.408910000000001</v>
      </c>
      <c r="E22" s="2">
        <f>Delta!BG24</f>
        <v>13.087059999999999</v>
      </c>
      <c r="F22" s="2">
        <f>Delta!BH24</f>
        <v>13.124930000000001</v>
      </c>
      <c r="G22" s="2">
        <f>Delta!BI24</f>
        <v>11.999778810012534</v>
      </c>
      <c r="H22" s="2">
        <f>Delta!BJ24</f>
        <v>11.341389877749826</v>
      </c>
      <c r="I22" s="2">
        <f>Delta!BK24</f>
        <v>10.795540000000001</v>
      </c>
      <c r="J22" s="2">
        <f>Delta!BL24</f>
        <v>12.222772550912572</v>
      </c>
      <c r="K22" s="2">
        <f>Delta!BM24</f>
        <v>11.244647158293978</v>
      </c>
      <c r="L22" s="2">
        <f>Delta!BN24</f>
        <v>11.348338068552071</v>
      </c>
    </row>
    <row r="23" spans="1:12" x14ac:dyDescent="0.2">
      <c r="A23" s="1">
        <f>Delta!A25</f>
        <v>42</v>
      </c>
      <c r="B23" s="2">
        <f>Delta!BD25</f>
        <v>11.96449</v>
      </c>
      <c r="C23" s="2">
        <f>Delta!BE25</f>
        <v>11.32517</v>
      </c>
      <c r="D23" s="2">
        <f>Delta!BF25</f>
        <v>12.148490000000001</v>
      </c>
      <c r="E23" s="2">
        <f>Delta!BG25</f>
        <v>12.803850000000001</v>
      </c>
      <c r="F23" s="2">
        <f>Delta!BH25</f>
        <v>12.841010000000001</v>
      </c>
      <c r="G23" s="2">
        <f>Delta!BI25</f>
        <v>11.754244948540221</v>
      </c>
      <c r="H23" s="2">
        <f>Delta!BJ25</f>
        <v>11.115127325951599</v>
      </c>
      <c r="I23" s="2">
        <f>Delta!BK25</f>
        <v>10.59027</v>
      </c>
      <c r="J23" s="2">
        <f>Delta!BL25</f>
        <v>11.971957601846235</v>
      </c>
      <c r="K23" s="2">
        <f>Delta!BM25</f>
        <v>11.02153899417238</v>
      </c>
      <c r="L23" s="2">
        <f>Delta!BN25</f>
        <v>11.122364787900823</v>
      </c>
    </row>
    <row r="24" spans="1:12" x14ac:dyDescent="0.2">
      <c r="A24" s="1">
        <f>Delta!A26</f>
        <v>44</v>
      </c>
      <c r="B24" s="2">
        <f>Delta!BD26</f>
        <v>11.71833</v>
      </c>
      <c r="C24" s="2">
        <f>Delta!BE26</f>
        <v>11.0954</v>
      </c>
      <c r="D24" s="2">
        <f>Delta!BF26</f>
        <v>11.89691</v>
      </c>
      <c r="E24" s="2">
        <f>Delta!BG26</f>
        <v>12.53041</v>
      </c>
      <c r="F24" s="2">
        <f>Delta!BH26</f>
        <v>12.566890000000001</v>
      </c>
      <c r="G24" s="2">
        <f>Delta!BI26</f>
        <v>11.516870558321402</v>
      </c>
      <c r="H24" s="2">
        <f>Delta!BJ26</f>
        <v>10.896271404794639</v>
      </c>
      <c r="I24" s="2">
        <f>Delta!BK26</f>
        <v>10.39148</v>
      </c>
      <c r="J24" s="2">
        <f>Delta!BL26</f>
        <v>11.729468414625877</v>
      </c>
      <c r="K24" s="2">
        <f>Delta!BM26</f>
        <v>10.805710623673509</v>
      </c>
      <c r="L24" s="2">
        <f>Delta!BN26</f>
        <v>10.903781242014135</v>
      </c>
    </row>
    <row r="25" spans="1:12" x14ac:dyDescent="0.2">
      <c r="A25" s="1">
        <f>Delta!A27</f>
        <v>46</v>
      </c>
      <c r="B25" s="2">
        <f>Delta!BD27</f>
        <v>11.48038</v>
      </c>
      <c r="C25" s="2">
        <f>Delta!BE27</f>
        <v>10.87323</v>
      </c>
      <c r="D25" s="2">
        <f>Delta!BF27</f>
        <v>11.6538</v>
      </c>
      <c r="E25" s="2">
        <f>Delta!BG27</f>
        <v>12.266299999999999</v>
      </c>
      <c r="F25" s="2">
        <f>Delta!BH27</f>
        <v>12.30212</v>
      </c>
      <c r="G25" s="2">
        <f>Delta!BI27</f>
        <v>11.287305958247606</v>
      </c>
      <c r="H25" s="2">
        <f>Delta!BJ27</f>
        <v>10.684512144072487</v>
      </c>
      <c r="I25" s="2">
        <f>Delta!BK27</f>
        <v>10.1989</v>
      </c>
      <c r="J25" s="2">
        <f>Delta!BL27</f>
        <v>11.49494861735667</v>
      </c>
      <c r="K25" s="2">
        <f>Delta!BM27</f>
        <v>10.596849105375886</v>
      </c>
      <c r="L25" s="2">
        <f>Delta!BN27</f>
        <v>10.692273911841689</v>
      </c>
    </row>
    <row r="26" spans="1:12" x14ac:dyDescent="0.2">
      <c r="A26" s="1">
        <f>Delta!A28</f>
        <v>48</v>
      </c>
      <c r="B26" s="2">
        <f>Delta!BD28</f>
        <v>11.25028</v>
      </c>
      <c r="C26" s="2">
        <f>Delta!BE28</f>
        <v>10.65835</v>
      </c>
      <c r="D26" s="2">
        <f>Delta!BF28</f>
        <v>11.41879</v>
      </c>
      <c r="E26" s="2">
        <f>Delta!BG28</f>
        <v>12.01112</v>
      </c>
      <c r="F26" s="2">
        <f>Delta!BH28</f>
        <v>12.0463</v>
      </c>
      <c r="G26" s="2">
        <f>Delta!BI28</f>
        <v>11.065211648595364</v>
      </c>
      <c r="H26" s="2">
        <f>Delta!BJ28</f>
        <v>10.479552849730979</v>
      </c>
      <c r="I26" s="2">
        <f>Delta!BK28</f>
        <v>10.012269999999999</v>
      </c>
      <c r="J26" s="2">
        <f>Delta!BL28</f>
        <v>11.26805830424936</v>
      </c>
      <c r="K26" s="2">
        <f>Delta!BM28</f>
        <v>10.394671318228895</v>
      </c>
      <c r="L26" s="2">
        <f>Delta!BN28</f>
        <v>10.487537115417092</v>
      </c>
    </row>
    <row r="27" spans="1:12" x14ac:dyDescent="0.2">
      <c r="A27" s="1">
        <f>Delta!A29</f>
        <v>50</v>
      </c>
      <c r="B27" s="2">
        <f>Delta!BD29</f>
        <v>11.027699999999999</v>
      </c>
      <c r="C27" s="2">
        <f>Delta!BE29</f>
        <v>10.45044</v>
      </c>
      <c r="D27" s="2">
        <f>Delta!BF29</f>
        <v>11.19153</v>
      </c>
      <c r="E27" s="2">
        <f>Delta!BG29</f>
        <v>11.764469999999999</v>
      </c>
      <c r="F27" s="2">
        <f>Delta!BH29</f>
        <v>11.79904</v>
      </c>
      <c r="G27" s="2">
        <f>Delta!BI29</f>
        <v>10.850274490201485</v>
      </c>
      <c r="H27" s="2">
        <f>Delta!BJ29</f>
        <v>10.281106884304808</v>
      </c>
      <c r="I27" s="2">
        <f>Delta!BK29</f>
        <v>9.8313600000000001</v>
      </c>
      <c r="J27" s="2">
        <f>Delta!BL29</f>
        <v>11.048477724286421</v>
      </c>
      <c r="K27" s="2">
        <f>Delta!BM29</f>
        <v>10.19889104809296</v>
      </c>
      <c r="L27" s="2">
        <f>Delta!BN29</f>
        <v>10.289304670561652</v>
      </c>
    </row>
    <row r="28" spans="1:12" x14ac:dyDescent="0.2">
      <c r="A28" s="1">
        <f>Delta!A30</f>
        <v>52</v>
      </c>
      <c r="B28" s="2">
        <f>Delta!BD30</f>
        <v>10.81231</v>
      </c>
      <c r="C28" s="2">
        <f>Delta!BE30</f>
        <v>10.249219999999999</v>
      </c>
      <c r="D28" s="2">
        <f>Delta!BF30</f>
        <v>10.971679999999999</v>
      </c>
      <c r="E28" s="2">
        <f>Delta!BG30</f>
        <v>11.526</v>
      </c>
      <c r="F28" s="2">
        <f>Delta!BH30</f>
        <v>11.55997</v>
      </c>
      <c r="G28" s="2">
        <f>Delta!BI30</f>
        <v>10.642201528914235</v>
      </c>
      <c r="H28" s="2">
        <f>Delta!BJ30</f>
        <v>10.088907553901709</v>
      </c>
      <c r="I28" s="2">
        <f>Delta!BK30</f>
        <v>9.6559299999999997</v>
      </c>
      <c r="J28" s="2">
        <f>Delta!BL30</f>
        <v>10.835893742019543</v>
      </c>
      <c r="K28" s="2">
        <f>Delta!BM30</f>
        <v>10.009248626565663</v>
      </c>
      <c r="L28" s="2">
        <f>Delta!BN30</f>
        <v>10.097300136880826</v>
      </c>
    </row>
    <row r="29" spans="1:12" x14ac:dyDescent="0.2">
      <c r="A29" s="1">
        <f>Delta!A31</f>
        <v>54</v>
      </c>
      <c r="B29" s="2">
        <f>Delta!BD31</f>
        <v>10.603820000000001</v>
      </c>
      <c r="C29" s="2">
        <f>Delta!BE31</f>
        <v>10.054399999999999</v>
      </c>
      <c r="D29" s="2">
        <f>Delta!BF31</f>
        <v>10.758940000000001</v>
      </c>
      <c r="E29" s="2">
        <f>Delta!BG31</f>
        <v>11.295349999999999</v>
      </c>
      <c r="F29" s="2">
        <f>Delta!BH31</f>
        <v>11.32874</v>
      </c>
      <c r="G29" s="2">
        <f>Delta!BI31</f>
        <v>10.44070326793894</v>
      </c>
      <c r="H29" s="2">
        <f>Delta!BJ31</f>
        <v>9.9026948656790772</v>
      </c>
      <c r="I29" s="2">
        <f>Delta!BK31</f>
        <v>9.4857700000000005</v>
      </c>
      <c r="J29" s="2">
        <f>Delta!BL31</f>
        <v>10.630029845530322</v>
      </c>
      <c r="K29" s="2">
        <f>Delta!BM31</f>
        <v>9.825490931010691</v>
      </c>
      <c r="L29" s="2">
        <f>Delta!BN31</f>
        <v>9.9112607643366193</v>
      </c>
    </row>
    <row r="30" spans="1:12" x14ac:dyDescent="0.2">
      <c r="A30" s="1">
        <f>Delta!A32</f>
        <v>56</v>
      </c>
      <c r="B30" s="2">
        <f>Delta!BD32</f>
        <v>10.40194</v>
      </c>
      <c r="C30" s="2">
        <f>Delta!BE32</f>
        <v>9.8657199999999996</v>
      </c>
      <c r="D30" s="2">
        <f>Delta!BF32</f>
        <v>10.55301</v>
      </c>
      <c r="E30" s="2">
        <f>Delta!BG32</f>
        <v>11.072190000000001</v>
      </c>
      <c r="F30" s="2">
        <f>Delta!BH32</f>
        <v>11.105029999999999</v>
      </c>
      <c r="G30" s="2">
        <f>Delta!BI32</f>
        <v>10.245519656284614</v>
      </c>
      <c r="H30" s="2">
        <f>Delta!BJ32</f>
        <v>9.7222321685133917</v>
      </c>
      <c r="I30" s="2">
        <f>Delta!BK32</f>
        <v>9.3206699999999998</v>
      </c>
      <c r="J30" s="2">
        <f>Delta!BL32</f>
        <v>10.430606138771411</v>
      </c>
      <c r="K30" s="2">
        <f>Delta!BM32</f>
        <v>9.6473882942585583</v>
      </c>
      <c r="L30" s="2">
        <f>Delta!BN32</f>
        <v>9.7309605499968406</v>
      </c>
    </row>
    <row r="31" spans="1:12" x14ac:dyDescent="0.2">
      <c r="A31" s="1">
        <f>Delta!A33</f>
        <v>58</v>
      </c>
      <c r="B31" s="2">
        <f>Delta!BD33</f>
        <v>10.2064</v>
      </c>
      <c r="C31" s="2">
        <f>Delta!BE33</f>
        <v>9.6829300000000007</v>
      </c>
      <c r="D31" s="2">
        <f>Delta!BF33</f>
        <v>10.35361</v>
      </c>
      <c r="E31" s="2">
        <f>Delta!BG33</f>
        <v>10.856199999999999</v>
      </c>
      <c r="F31" s="2">
        <f>Delta!BH33</f>
        <v>10.888500000000001</v>
      </c>
      <c r="G31" s="2">
        <f>Delta!BI33</f>
        <v>10.056377736947969</v>
      </c>
      <c r="H31" s="2">
        <f>Delta!BJ33</f>
        <v>9.547289447235384</v>
      </c>
      <c r="I31" s="2">
        <f>Delta!BK33</f>
        <v>9.1604399999999995</v>
      </c>
      <c r="J31" s="2">
        <f>Delta!BL33</f>
        <v>10.237362875646433</v>
      </c>
      <c r="K31" s="2">
        <f>Delta!BM33</f>
        <v>9.4747043166703637</v>
      </c>
      <c r="L31" s="2">
        <f>Delta!BN33</f>
        <v>9.5561563138065004</v>
      </c>
    </row>
    <row r="32" spans="1:12" x14ac:dyDescent="0.2">
      <c r="A32" s="1">
        <f>Delta!A34</f>
        <v>60</v>
      </c>
      <c r="B32" s="2">
        <f>Delta!BD34</f>
        <v>10.01695</v>
      </c>
      <c r="C32" s="2">
        <f>Delta!BE34</f>
        <v>9.5057899999999993</v>
      </c>
      <c r="D32" s="2">
        <f>Delta!BF34</f>
        <v>10.16046</v>
      </c>
      <c r="E32" s="2">
        <f>Delta!BG34</f>
        <v>10.6471</v>
      </c>
      <c r="F32" s="2">
        <f>Delta!BH34</f>
        <v>10.67887</v>
      </c>
      <c r="G32" s="2">
        <f>Delta!BI34</f>
        <v>9.8730478491867153</v>
      </c>
      <c r="H32" s="2">
        <f>Delta!BJ34</f>
        <v>9.3776367234513422</v>
      </c>
      <c r="I32" s="2">
        <f>Delta!BK34</f>
        <v>9.0048899999999996</v>
      </c>
      <c r="J32" s="2">
        <f>Delta!BL34</f>
        <v>10.050043398878969</v>
      </c>
      <c r="K32" s="2">
        <f>Delta!BM34</f>
        <v>9.3072258770082925</v>
      </c>
      <c r="L32" s="2">
        <f>Delta!BN34</f>
        <v>9.3866416344694343</v>
      </c>
    </row>
    <row r="33" spans="1:12" x14ac:dyDescent="0.2">
      <c r="A33" s="1">
        <f>Delta!A35</f>
        <v>62</v>
      </c>
      <c r="B33" s="2">
        <f>Delta!BD35</f>
        <v>9.8333300000000001</v>
      </c>
      <c r="C33" s="2">
        <f>Delta!BE35</f>
        <v>9.3340700000000005</v>
      </c>
      <c r="D33" s="2">
        <f>Delta!BF35</f>
        <v>9.9733099999999997</v>
      </c>
      <c r="E33" s="2">
        <f>Delta!BG35</f>
        <v>10.44459</v>
      </c>
      <c r="F33" s="2">
        <f>Delta!BH35</f>
        <v>10.475860000000001</v>
      </c>
      <c r="G33" s="2">
        <f>Delta!BI35</f>
        <v>9.6952901097723263</v>
      </c>
      <c r="H33" s="2">
        <f>Delta!BJ35</f>
        <v>9.2130773095256497</v>
      </c>
      <c r="I33" s="2">
        <f>Delta!BK35</f>
        <v>8.8538399999999999</v>
      </c>
      <c r="J33" s="2">
        <f>Delta!BL35</f>
        <v>9.8684213474227924</v>
      </c>
      <c r="K33" s="2">
        <f>Delta!BM35</f>
        <v>9.1447531314488071</v>
      </c>
      <c r="L33" s="2">
        <f>Delta!BN35</f>
        <v>9.2221971230134692</v>
      </c>
    </row>
    <row r="34" spans="1:12" x14ac:dyDescent="0.2">
      <c r="A34" s="1">
        <f>Delta!A36</f>
        <v>64</v>
      </c>
      <c r="B34" s="2">
        <f>Delta!BD36</f>
        <v>9.6553100000000001</v>
      </c>
      <c r="C34" s="2">
        <f>Delta!BE36</f>
        <v>9.1675599999999999</v>
      </c>
      <c r="D34" s="2">
        <f>Delta!BF36</f>
        <v>9.7919300000000007</v>
      </c>
      <c r="E34" s="2">
        <f>Delta!BG36</f>
        <v>10.24841</v>
      </c>
      <c r="F34" s="2">
        <f>Delta!BH36</f>
        <v>10.27918</v>
      </c>
      <c r="G34" s="2">
        <f>Delta!BI36</f>
        <v>9.5228914005675485</v>
      </c>
      <c r="H34" s="2">
        <f>Delta!BJ36</f>
        <v>9.0534012125961656</v>
      </c>
      <c r="I34" s="2">
        <f>Delta!BK36</f>
        <v>8.7071100000000001</v>
      </c>
      <c r="J34" s="2">
        <f>Delta!BL36</f>
        <v>9.6922634482557246</v>
      </c>
      <c r="K34" s="2">
        <f>Delta!BM36</f>
        <v>8.9870898527295466</v>
      </c>
      <c r="L34" s="2">
        <f>Delta!BN36</f>
        <v>9.0626297216552452</v>
      </c>
    </row>
    <row r="35" spans="1:12" x14ac:dyDescent="0.2">
      <c r="A35" s="1">
        <f>Delta!A37</f>
        <v>66</v>
      </c>
      <c r="B35" s="2">
        <f>Delta!BD37</f>
        <v>9.4826800000000002</v>
      </c>
      <c r="C35" s="2">
        <f>Delta!BE37</f>
        <v>9.0060500000000001</v>
      </c>
      <c r="D35" s="2">
        <f>Delta!BF37</f>
        <v>9.6160700000000006</v>
      </c>
      <c r="E35" s="2">
        <f>Delta!BG37</f>
        <v>10.058299999999999</v>
      </c>
      <c r="F35" s="2">
        <f>Delta!BH37</f>
        <v>10.0886</v>
      </c>
      <c r="G35" s="2">
        <f>Delta!BI37</f>
        <v>9.3556355022363977</v>
      </c>
      <c r="H35" s="2">
        <f>Delta!BJ37</f>
        <v>8.8984251032143522</v>
      </c>
      <c r="I35" s="2">
        <f>Delta!BK37</f>
        <v>8.5645600000000002</v>
      </c>
      <c r="J35" s="2">
        <f>Delta!BL37</f>
        <v>9.52136981648286</v>
      </c>
      <c r="K35" s="2">
        <f>Delta!BM37</f>
        <v>8.8340460220903907</v>
      </c>
      <c r="L35" s="2">
        <f>Delta!BN37</f>
        <v>8.9077528984772147</v>
      </c>
    </row>
    <row r="36" spans="1:12" x14ac:dyDescent="0.2">
      <c r="A36" s="1">
        <f>Delta!A38</f>
        <v>68</v>
      </c>
      <c r="B36" s="2">
        <f>Delta!BD38</f>
        <v>9.3152100000000004</v>
      </c>
      <c r="C36" s="2">
        <f>Delta!BE38</f>
        <v>8.8493499999999994</v>
      </c>
      <c r="D36" s="2">
        <f>Delta!BF38</f>
        <v>9.4455200000000001</v>
      </c>
      <c r="E36" s="2">
        <f>Delta!BG38</f>
        <v>9.8740199999999998</v>
      </c>
      <c r="F36" s="2">
        <f>Delta!BH38</f>
        <v>9.9038500000000003</v>
      </c>
      <c r="G36" s="2">
        <f>Delta!BI38</f>
        <v>9.1933289170183148</v>
      </c>
      <c r="H36" s="2">
        <f>Delta!BJ38</f>
        <v>8.7479689738127551</v>
      </c>
      <c r="I36" s="2">
        <f>Delta!BK38</f>
        <v>8.4260099999999998</v>
      </c>
      <c r="J36" s="2">
        <f>Delta!BL38</f>
        <v>9.3555204207420353</v>
      </c>
      <c r="K36" s="2">
        <f>Delta!BM38</f>
        <v>8.6854485196382871</v>
      </c>
      <c r="L36" s="2">
        <f>Delta!BN38</f>
        <v>8.7573806264192786</v>
      </c>
    </row>
    <row r="37" spans="1:12" x14ac:dyDescent="0.2">
      <c r="A37" s="1">
        <f>Delta!A39</f>
        <v>70</v>
      </c>
      <c r="B37" s="2">
        <f>Delta!BD39</f>
        <v>9.1527200000000004</v>
      </c>
      <c r="C37" s="2">
        <f>Delta!BE39</f>
        <v>8.6972699999999996</v>
      </c>
      <c r="D37" s="2">
        <f>Delta!BF39</f>
        <v>9.2800799999999999</v>
      </c>
      <c r="E37" s="2">
        <f>Delta!BG39</f>
        <v>9.6953399999999998</v>
      </c>
      <c r="F37" s="2">
        <f>Delta!BH39</f>
        <v>9.7247199999999996</v>
      </c>
      <c r="G37" s="2">
        <f>Delta!BI39</f>
        <v>9.0357654238764891</v>
      </c>
      <c r="H37" s="2">
        <f>Delta!BJ39</f>
        <v>8.6018628307442491</v>
      </c>
      <c r="I37" s="2">
        <f>Delta!BK39</f>
        <v>8.2913200000000007</v>
      </c>
      <c r="J37" s="2">
        <f>Delta!BL39</f>
        <v>9.1945289001591899</v>
      </c>
      <c r="K37" s="2">
        <f>Delta!BM39</f>
        <v>8.5411242211397447</v>
      </c>
      <c r="L37" s="2">
        <f>Delta!BN39</f>
        <v>8.6113427118795602</v>
      </c>
    </row>
    <row r="38" spans="1:12" x14ac:dyDescent="0.2">
      <c r="A38" s="1">
        <f>Delta!A40</f>
        <v>72</v>
      </c>
      <c r="B38" s="2">
        <f>Delta!BD40</f>
        <v>8.9949999999999992</v>
      </c>
      <c r="C38" s="2">
        <f>Delta!BE40</f>
        <v>8.5496300000000005</v>
      </c>
      <c r="D38" s="2">
        <f>Delta!BF40</f>
        <v>9.1195400000000006</v>
      </c>
      <c r="E38" s="2">
        <f>Delta!BG40</f>
        <v>9.5220400000000005</v>
      </c>
      <c r="F38" s="2">
        <f>Delta!BH40</f>
        <v>9.5509699999999995</v>
      </c>
      <c r="G38" s="2">
        <f>Delta!BI40</f>
        <v>8.8827849924666005</v>
      </c>
      <c r="H38" s="2">
        <f>Delta!BJ40</f>
        <v>8.4599266811096445</v>
      </c>
      <c r="I38" s="2">
        <f>Delta!BK40</f>
        <v>8.1603600000000007</v>
      </c>
      <c r="J38" s="2">
        <f>Delta!BL40</f>
        <v>9.0382087484128473</v>
      </c>
      <c r="K38" s="2">
        <f>Delta!BM40</f>
        <v>8.400916724918325</v>
      </c>
      <c r="L38" s="2">
        <f>Delta!BN40</f>
        <v>8.4694798639601014</v>
      </c>
    </row>
    <row r="39" spans="1:12" x14ac:dyDescent="0.2">
      <c r="A39" s="1">
        <f>Delta!A41</f>
        <v>74</v>
      </c>
      <c r="B39" s="2">
        <f>Delta!BD41</f>
        <v>8.8418700000000001</v>
      </c>
      <c r="C39" s="2">
        <f>Delta!BE41</f>
        <v>8.4062699999999992</v>
      </c>
      <c r="D39" s="2">
        <f>Delta!BF41</f>
        <v>8.9637100000000007</v>
      </c>
      <c r="E39" s="2">
        <f>Delta!BG41</f>
        <v>9.3538999999999994</v>
      </c>
      <c r="F39" s="2">
        <f>Delta!BH41</f>
        <v>9.3824100000000001</v>
      </c>
      <c r="G39" s="2">
        <f>Delta!BI41</f>
        <v>8.7342014000121413</v>
      </c>
      <c r="H39" s="2">
        <f>Delta!BJ41</f>
        <v>8.3220271810464794</v>
      </c>
      <c r="I39" s="2">
        <f>Delta!BK41</f>
        <v>8.0329800000000002</v>
      </c>
      <c r="J39" s="2">
        <f>Delta!BL41</f>
        <v>8.8863798007978829</v>
      </c>
      <c r="K39" s="2">
        <f>Delta!BM41</f>
        <v>8.2646727412557208</v>
      </c>
      <c r="L39" s="2">
        <f>Delta!BN41</f>
        <v>8.3316353855478553</v>
      </c>
    </row>
    <row r="40" spans="1:12" x14ac:dyDescent="0.2">
      <c r="A40" s="1">
        <f>Delta!A42</f>
        <v>76</v>
      </c>
      <c r="B40" s="2">
        <f>Delta!BD42</f>
        <v>8.6931700000000003</v>
      </c>
      <c r="C40" s="2">
        <f>Delta!BE42</f>
        <v>8.2670200000000005</v>
      </c>
      <c r="D40" s="2">
        <f>Delta!BF42</f>
        <v>8.8124199999999995</v>
      </c>
      <c r="E40" s="2">
        <f>Delta!BG42</f>
        <v>9.1907300000000003</v>
      </c>
      <c r="F40" s="2">
        <f>Delta!BH42</f>
        <v>9.2188199999999991</v>
      </c>
      <c r="G40" s="2">
        <f>Delta!BI42</f>
        <v>8.5898511709637564</v>
      </c>
      <c r="H40" s="2">
        <f>Delta!BJ42</f>
        <v>8.1879976733207211</v>
      </c>
      <c r="I40" s="2">
        <f>Delta!BK42</f>
        <v>7.9090600000000002</v>
      </c>
      <c r="J40" s="2">
        <f>Delta!BL42</f>
        <v>8.7388823160066185</v>
      </c>
      <c r="K40" s="2">
        <f>Delta!BM42</f>
        <v>8.1322391424644369</v>
      </c>
      <c r="L40" s="2">
        <f>Delta!BN42</f>
        <v>8.197659646776799</v>
      </c>
    </row>
    <row r="41" spans="1:12" x14ac:dyDescent="0.2">
      <c r="A41" s="1">
        <f>Delta!A43</f>
        <v>78</v>
      </c>
      <c r="B41" s="2">
        <f>Delta!BD43</f>
        <v>8.5487099999999998</v>
      </c>
      <c r="C41" s="2">
        <f>Delta!BE43</f>
        <v>8.1317199999999996</v>
      </c>
      <c r="D41" s="2">
        <f>Delta!BF43</f>
        <v>8.6654800000000005</v>
      </c>
      <c r="E41" s="2">
        <f>Delta!BG43</f>
        <v>9.03233</v>
      </c>
      <c r="F41" s="2">
        <f>Delta!BH43</f>
        <v>9.0600199999999997</v>
      </c>
      <c r="G41" s="2">
        <f>Delta!BI43</f>
        <v>8.4495780642003115</v>
      </c>
      <c r="H41" s="2">
        <f>Delta!BJ43</f>
        <v>8.0577014782318859</v>
      </c>
      <c r="I41" s="2">
        <f>Delta!BK43</f>
        <v>7.7884700000000002</v>
      </c>
      <c r="J41" s="2">
        <f>Delta!BL43</f>
        <v>8.5955496512514546</v>
      </c>
      <c r="K41" s="2">
        <f>Delta!BM43</f>
        <v>8.0034760808565295</v>
      </c>
      <c r="L41" s="2">
        <f>Delta!BN43</f>
        <v>8.0674027887579136</v>
      </c>
    </row>
    <row r="42" spans="1:12" x14ac:dyDescent="0.2">
      <c r="A42" s="1">
        <f>Delta!A44</f>
        <v>80</v>
      </c>
      <c r="B42" s="2">
        <f>Delta!BD44</f>
        <v>8.4083600000000001</v>
      </c>
      <c r="C42" s="2">
        <f>Delta!BE44</f>
        <v>8.0002399999999998</v>
      </c>
      <c r="D42" s="2">
        <f>Delta!BF44</f>
        <v>8.5227500000000003</v>
      </c>
      <c r="E42" s="2">
        <f>Delta!BG44</f>
        <v>8.8785299999999996</v>
      </c>
      <c r="F42" s="2">
        <f>Delta!BH44</f>
        <v>8.9058299999999999</v>
      </c>
      <c r="G42" s="2">
        <f>Delta!BI44</f>
        <v>8.3132286189295463</v>
      </c>
      <c r="H42" s="2">
        <f>Delta!BJ44</f>
        <v>7.931005274428518</v>
      </c>
      <c r="I42" s="2">
        <f>Delta!BK44</f>
        <v>7.6711</v>
      </c>
      <c r="J42" s="2">
        <f>Delta!BL44</f>
        <v>8.4562253027923635</v>
      </c>
      <c r="K42" s="2">
        <f>Delta!BM44</f>
        <v>7.8782602716700998</v>
      </c>
      <c r="L42" s="2">
        <f>Delta!BN44</f>
        <v>7.9407383879131785</v>
      </c>
    </row>
    <row r="43" spans="1:12" x14ac:dyDescent="0.2">
      <c r="A43" s="1">
        <f>Delta!A45</f>
        <v>82</v>
      </c>
      <c r="B43" s="2">
        <f>Delta!BD45</f>
        <v>8.2719400000000007</v>
      </c>
      <c r="C43" s="2">
        <f>Delta!BE45</f>
        <v>7.87242</v>
      </c>
      <c r="D43" s="2">
        <f>Delta!BF45</f>
        <v>8.3840500000000002</v>
      </c>
      <c r="E43" s="2">
        <f>Delta!BG45</f>
        <v>8.7291500000000006</v>
      </c>
      <c r="F43" s="2">
        <f>Delta!BH45</f>
        <v>8.7560699999999994</v>
      </c>
      <c r="G43" s="2">
        <f>Delta!BI45</f>
        <v>8.1806664340545172</v>
      </c>
      <c r="H43" s="2">
        <f>Delta!BJ45</f>
        <v>7.8077723973096518</v>
      </c>
      <c r="I43" s="2">
        <f>Delta!BK45</f>
        <v>7.5568299999999997</v>
      </c>
      <c r="J43" s="2">
        <f>Delta!BL45</f>
        <v>8.3207660096830889</v>
      </c>
      <c r="K43" s="2">
        <f>Delta!BM45</f>
        <v>7.7564553028625234</v>
      </c>
      <c r="L43" s="2">
        <f>Delta!BN45</f>
        <v>7.8175332814727385</v>
      </c>
    </row>
    <row r="44" spans="1:12" x14ac:dyDescent="0.2">
      <c r="A44" s="1">
        <f>Delta!A46</f>
        <v>84</v>
      </c>
      <c r="B44" s="2">
        <f>Delta!BD46</f>
        <v>8.1393299999999993</v>
      </c>
      <c r="C44" s="2">
        <f>Delta!BE46</f>
        <v>7.7481499999999999</v>
      </c>
      <c r="D44" s="2">
        <f>Delta!BF46</f>
        <v>8.2492400000000004</v>
      </c>
      <c r="E44" s="2">
        <f>Delta!BG46</f>
        <v>8.5840300000000003</v>
      </c>
      <c r="F44" s="2">
        <f>Delta!BH46</f>
        <v>8.6105800000000006</v>
      </c>
      <c r="G44" s="2">
        <f>Delta!BI46</f>
        <v>8.0517449210470655</v>
      </c>
      <c r="H44" s="2">
        <f>Delta!BJ46</f>
        <v>7.6878795105569848</v>
      </c>
      <c r="I44" s="2">
        <f>Delta!BK46</f>
        <v>7.4455600000000004</v>
      </c>
      <c r="J44" s="2">
        <f>Delta!BL46</f>
        <v>8.1890317544218956</v>
      </c>
      <c r="K44" s="2">
        <f>Delta!BM46</f>
        <v>7.6379444511004699</v>
      </c>
      <c r="L44" s="2">
        <f>Delta!BN46</f>
        <v>7.6976644067858153</v>
      </c>
    </row>
    <row r="45" spans="1:12" x14ac:dyDescent="0.2">
      <c r="A45" s="1">
        <f>Delta!A47</f>
        <v>86</v>
      </c>
      <c r="B45" s="2">
        <f>Delta!BD47</f>
        <v>8.01037</v>
      </c>
      <c r="C45" s="2">
        <f>Delta!BE47</f>
        <v>7.6272799999999998</v>
      </c>
      <c r="D45" s="2">
        <f>Delta!BF47</f>
        <v>8.1181800000000006</v>
      </c>
      <c r="E45" s="2">
        <f>Delta!BG47</f>
        <v>8.4429999999999996</v>
      </c>
      <c r="F45" s="2">
        <f>Delta!BH47</f>
        <v>8.4691899999999993</v>
      </c>
      <c r="G45" s="2">
        <f>Delta!BI47</f>
        <v>7.9263376970208856</v>
      </c>
      <c r="H45" s="2">
        <f>Delta!BJ47</f>
        <v>7.5712166137553041</v>
      </c>
      <c r="I45" s="2">
        <f>Delta!BK47</f>
        <v>7.3371700000000004</v>
      </c>
      <c r="J45" s="2">
        <f>Delta!BL47</f>
        <v>8.0608892782323789</v>
      </c>
      <c r="K45" s="2">
        <f>Delta!BM47</f>
        <v>7.5226047394734099</v>
      </c>
      <c r="L45" s="2">
        <f>Delta!BN47</f>
        <v>7.5810152354281808</v>
      </c>
    </row>
    <row r="46" spans="1:12" x14ac:dyDescent="0.2">
      <c r="A46" s="1">
        <f>Delta!A48</f>
        <v>88</v>
      </c>
      <c r="B46" s="2">
        <f>Delta!BD48</f>
        <v>7.8849400000000003</v>
      </c>
      <c r="C46" s="2">
        <f>Delta!BE48</f>
        <v>7.50969</v>
      </c>
      <c r="D46" s="2">
        <f>Delta!BF48</f>
        <v>7.9907399999999997</v>
      </c>
      <c r="E46" s="2">
        <f>Delta!BG48</f>
        <v>8.3059200000000004</v>
      </c>
      <c r="F46" s="2">
        <f>Delta!BH48</f>
        <v>8.3317599999999992</v>
      </c>
      <c r="G46" s="2">
        <f>Delta!BI48</f>
        <v>7.8043179978252164</v>
      </c>
      <c r="H46" s="2">
        <f>Delta!BJ48</f>
        <v>7.4576537064089816</v>
      </c>
      <c r="I46" s="2">
        <f>Delta!BK48</f>
        <v>7.2315800000000001</v>
      </c>
      <c r="J46" s="2">
        <f>Delta!BL48</f>
        <v>7.9362087000024353</v>
      </c>
      <c r="K46" s="2">
        <f>Delta!BM48</f>
        <v>7.4103261611930415</v>
      </c>
      <c r="L46" s="2">
        <f>Delta!BN48</f>
        <v>7.467462484629146</v>
      </c>
    </row>
    <row r="47" spans="1:12" x14ac:dyDescent="0.2">
      <c r="A47" s="1">
        <f>Delta!A49</f>
        <v>90</v>
      </c>
      <c r="B47" s="2">
        <f>Delta!BD49</f>
        <v>7.7629200000000003</v>
      </c>
      <c r="C47" s="2">
        <f>Delta!BE49</f>
        <v>7.3952799999999996</v>
      </c>
      <c r="D47" s="2">
        <f>Delta!BF49</f>
        <v>7.8667699999999998</v>
      </c>
      <c r="E47" s="2">
        <f>Delta!BG49</f>
        <v>8.1726500000000009</v>
      </c>
      <c r="F47" s="2">
        <f>Delta!BH49</f>
        <v>8.1981400000000004</v>
      </c>
      <c r="G47" s="2">
        <f>Delta!BI49</f>
        <v>7.6855659917708001</v>
      </c>
      <c r="H47" s="2">
        <f>Delta!BJ49</f>
        <v>7.3470974449204807</v>
      </c>
      <c r="I47" s="2">
        <f>Delta!BK49</f>
        <v>7.1286800000000001</v>
      </c>
      <c r="J47" s="2">
        <f>Delta!BL49</f>
        <v>7.8148667604845432</v>
      </c>
      <c r="K47" s="2">
        <f>Delta!BM49</f>
        <v>7.3010019950962457</v>
      </c>
      <c r="L47" s="2">
        <f>Delta!BN49</f>
        <v>7.3569131526916456</v>
      </c>
    </row>
    <row r="48" spans="1:12" x14ac:dyDescent="0.2">
      <c r="A48" s="1">
        <f>Delta!A50</f>
        <v>92</v>
      </c>
      <c r="B48" s="2">
        <f>Delta!BD50</f>
        <v>7.6441699999999999</v>
      </c>
      <c r="C48" s="2">
        <f>Delta!BE50</f>
        <v>7.2839200000000002</v>
      </c>
      <c r="D48" s="2">
        <f>Delta!BF50</f>
        <v>7.7461599999999997</v>
      </c>
      <c r="E48" s="2">
        <f>Delta!BG50</f>
        <v>8.0430399999999995</v>
      </c>
      <c r="F48" s="2">
        <f>Delta!BH50</f>
        <v>8.0681999999999992</v>
      </c>
      <c r="G48" s="2">
        <f>Delta!BI50</f>
        <v>7.569971826370046</v>
      </c>
      <c r="H48" s="2">
        <f>Delta!BJ50</f>
        <v>7.2394311946489722</v>
      </c>
      <c r="I48" s="2">
        <f>Delta!BK50</f>
        <v>7.0283899999999999</v>
      </c>
      <c r="J48" s="2">
        <f>Delta!BL50</f>
        <v>7.6967468235804803</v>
      </c>
      <c r="K48" s="2">
        <f>Delta!BM50</f>
        <v>7.1945325431967362</v>
      </c>
      <c r="L48" s="2">
        <f>Delta!BN50</f>
        <v>7.2492440101479385</v>
      </c>
    </row>
    <row r="49" spans="1:12" x14ac:dyDescent="0.2">
      <c r="A49" s="1">
        <f>Delta!A51</f>
        <v>94</v>
      </c>
      <c r="B49" s="2">
        <f>Delta!BD51</f>
        <v>7.5285900000000003</v>
      </c>
      <c r="C49" s="2">
        <f>Delta!BE51</f>
        <v>7.1755100000000001</v>
      </c>
      <c r="D49" s="2">
        <f>Delta!BF51</f>
        <v>7.6287799999999999</v>
      </c>
      <c r="E49" s="2">
        <f>Delta!BG51</f>
        <v>7.9169600000000004</v>
      </c>
      <c r="F49" s="2">
        <f>Delta!BH51</f>
        <v>7.9417999999999997</v>
      </c>
      <c r="G49" s="2">
        <f>Delta!BI51</f>
        <v>7.4574121971139178</v>
      </c>
      <c r="H49" s="2">
        <f>Delta!BJ51</f>
        <v>7.1345615894946626</v>
      </c>
      <c r="I49" s="2">
        <f>Delta!BK51</f>
        <v>6.9306200000000002</v>
      </c>
      <c r="J49" s="2">
        <f>Delta!BL51</f>
        <v>7.581735630915559</v>
      </c>
      <c r="K49" s="2">
        <f>Delta!BM51</f>
        <v>7.0908145162757501</v>
      </c>
      <c r="L49" s="2">
        <f>Delta!BN51</f>
        <v>7.1443716901578602</v>
      </c>
    </row>
    <row r="50" spans="1:12" x14ac:dyDescent="0.2">
      <c r="A50" s="1">
        <f>Delta!A52</f>
        <v>96</v>
      </c>
      <c r="B50" s="2">
        <f>Delta!BD52</f>
        <v>7.4160700000000004</v>
      </c>
      <c r="C50" s="2">
        <f>Delta!BE52</f>
        <v>7.0699500000000004</v>
      </c>
      <c r="D50" s="2">
        <f>Delta!BF52</f>
        <v>7.5145299999999997</v>
      </c>
      <c r="E50" s="2">
        <f>Delta!BG52</f>
        <v>7.7942900000000002</v>
      </c>
      <c r="F50" s="2">
        <f>Delta!BH52</f>
        <v>7.81881</v>
      </c>
      <c r="G50" s="2">
        <f>Delta!BI52</f>
        <v>7.3477972654501098</v>
      </c>
      <c r="H50" s="2">
        <f>Delta!BJ52</f>
        <v>7.0323919794215906</v>
      </c>
      <c r="I50" s="2">
        <f>Delta!BK52</f>
        <v>6.8352899999999996</v>
      </c>
      <c r="J50" s="2">
        <f>Delta!BL52</f>
        <v>7.4697299249061535</v>
      </c>
      <c r="K50" s="2">
        <f>Delta!BM52</f>
        <v>6.9897580601912361</v>
      </c>
      <c r="L50" s="2">
        <f>Delta!BN52</f>
        <v>7.0421965440014747</v>
      </c>
    </row>
    <row r="51" spans="1:12" x14ac:dyDescent="0.2">
      <c r="A51" s="1">
        <f>Delta!A53</f>
        <v>98</v>
      </c>
      <c r="B51" s="2">
        <f>Delta!BD53</f>
        <v>7.3064900000000002</v>
      </c>
      <c r="C51" s="2">
        <f>Delta!BE53</f>
        <v>6.96713</v>
      </c>
      <c r="D51" s="2">
        <f>Delta!BF53</f>
        <v>7.4032900000000001</v>
      </c>
      <c r="E51" s="2">
        <f>Delta!BG53</f>
        <v>7.6749099999999997</v>
      </c>
      <c r="F51" s="2">
        <f>Delta!BH53</f>
        <v>7.6991199999999997</v>
      </c>
      <c r="G51" s="2">
        <f>Delta!BI53</f>
        <v>7.2410137392074079</v>
      </c>
      <c r="H51" s="2">
        <f>Delta!BJ53</f>
        <v>6.9328323498805773</v>
      </c>
      <c r="I51" s="2">
        <f>Delta!BK53</f>
        <v>6.7423099999999998</v>
      </c>
      <c r="J51" s="2">
        <f>Delta!BL53</f>
        <v>7.3606263173285891</v>
      </c>
      <c r="K51" s="2">
        <f>Delta!BM53</f>
        <v>6.8912730245739819</v>
      </c>
      <c r="L51" s="2">
        <f>Delta!BN53</f>
        <v>6.9426253479710125</v>
      </c>
    </row>
    <row r="52" spans="1:12" x14ac:dyDescent="0.2">
      <c r="A52" s="1">
        <f>Delta!A54</f>
        <v>100</v>
      </c>
      <c r="B52" s="2">
        <f>Delta!BD54</f>
        <v>7.1997600000000004</v>
      </c>
      <c r="C52" s="2">
        <f>Delta!BE54</f>
        <v>6.8669700000000002</v>
      </c>
      <c r="D52" s="2">
        <f>Delta!BF54</f>
        <v>7.2949599999999997</v>
      </c>
      <c r="E52" s="2">
        <f>Delta!BG54</f>
        <v>7.5587</v>
      </c>
      <c r="F52" s="2">
        <f>Delta!BH54</f>
        <v>7.5826099999999999</v>
      </c>
      <c r="G52" s="2">
        <f>Delta!BI54</f>
        <v>7.1369750398083491</v>
      </c>
      <c r="H52" s="2">
        <f>Delta!BJ54</f>
        <v>6.8357927301717307</v>
      </c>
      <c r="I52" s="2">
        <f>Delta!BK54</f>
        <v>6.6516000000000002</v>
      </c>
      <c r="J52" s="2">
        <f>Delta!BL54</f>
        <v>7.2543183029685148</v>
      </c>
      <c r="K52" s="2">
        <f>Delta!BM54</f>
        <v>6.795276418408295</v>
      </c>
      <c r="L52" s="2">
        <f>Delta!BN54</f>
        <v>6.8455681503763195</v>
      </c>
    </row>
    <row r="53" spans="1:12" x14ac:dyDescent="0.2">
      <c r="A53" s="1">
        <f>Delta!A55</f>
        <v>102</v>
      </c>
      <c r="B53" s="2">
        <f>Delta!BD55</f>
        <v>7.0957800000000004</v>
      </c>
      <c r="C53" s="2">
        <f>Delta!BE55</f>
        <v>6.76938</v>
      </c>
      <c r="D53" s="2">
        <f>Delta!BF55</f>
        <v>7.1894400000000003</v>
      </c>
      <c r="E53" s="2">
        <f>Delta!BG55</f>
        <v>7.4455600000000004</v>
      </c>
      <c r="F53" s="2">
        <f>Delta!BH55</f>
        <v>7.4691700000000001</v>
      </c>
      <c r="G53" s="2">
        <f>Delta!BI55</f>
        <v>7.0355846061688894</v>
      </c>
      <c r="H53" s="2">
        <f>Delta!BJ55</f>
        <v>6.7411864180897183</v>
      </c>
      <c r="I53" s="2">
        <f>Delta!BK55</f>
        <v>6.5631000000000004</v>
      </c>
      <c r="J53" s="2">
        <f>Delta!BL55</f>
        <v>7.1507158721156472</v>
      </c>
      <c r="K53" s="2">
        <f>Delta!BM55</f>
        <v>6.7016715198365695</v>
      </c>
      <c r="L53" s="2">
        <f>Delta!BN55</f>
        <v>6.7509418211138321</v>
      </c>
    </row>
    <row r="54" spans="1:12" x14ac:dyDescent="0.2">
      <c r="A54" s="1">
        <f>Delta!A56</f>
        <v>104</v>
      </c>
      <c r="B54" s="2">
        <f>Delta!BD56</f>
        <v>6.9944600000000001</v>
      </c>
      <c r="C54" s="2">
        <f>Delta!BE56</f>
        <v>6.6742600000000003</v>
      </c>
      <c r="D54" s="2">
        <f>Delta!BF56</f>
        <v>7.0866400000000001</v>
      </c>
      <c r="E54" s="2">
        <f>Delta!BG56</f>
        <v>7.3353700000000002</v>
      </c>
      <c r="F54" s="2">
        <f>Delta!BH56</f>
        <v>7.3586999999999998</v>
      </c>
      <c r="G54" s="2">
        <f>Delta!BI56</f>
        <v>6.9367491288190788</v>
      </c>
      <c r="H54" s="2">
        <f>Delta!BJ56</f>
        <v>6.6489401152002401</v>
      </c>
      <c r="I54" s="2">
        <f>Delta!BK56</f>
        <v>6.4767400000000004</v>
      </c>
      <c r="J54" s="2">
        <f>Delta!BL56</f>
        <v>7.0497357687001871</v>
      </c>
      <c r="K54" s="2">
        <f>Delta!BM56</f>
        <v>6.6103950457115364</v>
      </c>
      <c r="L54" s="2">
        <f>Delta!BN56</f>
        <v>6.6586729028242866</v>
      </c>
    </row>
    <row r="55" spans="1:12" x14ac:dyDescent="0.2">
      <c r="A55" s="1">
        <f>Delta!A57</f>
        <v>106</v>
      </c>
      <c r="B55" s="2">
        <f>Delta!BD57</f>
        <v>6.8957100000000002</v>
      </c>
      <c r="C55" s="2">
        <f>Delta!BE57</f>
        <v>6.5815400000000004</v>
      </c>
      <c r="D55" s="2">
        <f>Delta!BF57</f>
        <v>6.9864499999999996</v>
      </c>
      <c r="E55" s="2">
        <f>Delta!BG57</f>
        <v>7.22804</v>
      </c>
      <c r="F55" s="2">
        <f>Delta!BH57</f>
        <v>7.25108</v>
      </c>
      <c r="G55" s="2">
        <f>Delta!BI57</f>
        <v>6.8403920613362033</v>
      </c>
      <c r="H55" s="2">
        <f>Delta!BJ57</f>
        <v>6.5589671192819541</v>
      </c>
      <c r="I55" s="2">
        <f>Delta!BK57</f>
        <v>6.3924300000000001</v>
      </c>
      <c r="J55" s="2">
        <f>Delta!BL57</f>
        <v>6.9512813577438672</v>
      </c>
      <c r="K55" s="2">
        <f>Delta!BM57</f>
        <v>6.5213638508473304</v>
      </c>
      <c r="L55" s="2">
        <f>Delta!BN57</f>
        <v>6.5686718237979376</v>
      </c>
    </row>
    <row r="56" spans="1:12" x14ac:dyDescent="0.2">
      <c r="A56" s="1">
        <f>Delta!A58</f>
        <v>108</v>
      </c>
      <c r="B56" s="2">
        <f>Delta!BD58</f>
        <v>6.7994300000000001</v>
      </c>
      <c r="C56" s="2">
        <f>Delta!BE58</f>
        <v>6.4911300000000001</v>
      </c>
      <c r="D56" s="2">
        <f>Delta!BF58</f>
        <v>6.8887999999999998</v>
      </c>
      <c r="E56" s="2">
        <f>Delta!BG58</f>
        <v>7.1234599999999997</v>
      </c>
      <c r="F56" s="2">
        <f>Delta!BH58</f>
        <v>7.1462300000000001</v>
      </c>
      <c r="G56" s="2">
        <f>Delta!BI58</f>
        <v>6.7464233788769885</v>
      </c>
      <c r="H56" s="2">
        <f>Delta!BJ58</f>
        <v>6.4711974682061157</v>
      </c>
      <c r="I56" s="2">
        <f>Delta!BK58</f>
        <v>6.31013</v>
      </c>
      <c r="J56" s="2">
        <f>Delta!BL58</f>
        <v>6.8552726313929204</v>
      </c>
      <c r="K56" s="2">
        <f>Delta!BM58</f>
        <v>6.4345045050056475</v>
      </c>
      <c r="L56" s="2">
        <f>Delta!BN58</f>
        <v>6.4808784925679497</v>
      </c>
    </row>
    <row r="57" spans="1:12" x14ac:dyDescent="0.2">
      <c r="A57" s="1">
        <f>Delta!A59</f>
        <v>110</v>
      </c>
      <c r="B57" s="2">
        <f>Delta!BD59</f>
        <v>6.7055600000000002</v>
      </c>
      <c r="C57" s="2">
        <f>Delta!BE59</f>
        <v>6.4029600000000002</v>
      </c>
      <c r="D57" s="2">
        <f>Delta!BF59</f>
        <v>6.79359</v>
      </c>
      <c r="E57" s="2">
        <f>Delta!BG59</f>
        <v>7.0215500000000004</v>
      </c>
      <c r="F57" s="2">
        <f>Delta!BH59</f>
        <v>7.0440500000000004</v>
      </c>
      <c r="G57" s="2">
        <f>Delta!BI59</f>
        <v>6.6547732295056896</v>
      </c>
      <c r="H57" s="2">
        <f>Delta!BJ59</f>
        <v>6.3855644598949377</v>
      </c>
      <c r="I57" s="2">
        <f>Delta!BK59</f>
        <v>6.2297599999999997</v>
      </c>
      <c r="J57" s="2">
        <f>Delta!BL59</f>
        <v>6.7616263323340871</v>
      </c>
      <c r="K57" s="2">
        <f>Delta!BM59</f>
        <v>6.3497471493987376</v>
      </c>
      <c r="L57" s="2">
        <f>Delta!BN59</f>
        <v>6.395209628858618</v>
      </c>
    </row>
    <row r="58" spans="1:12" x14ac:dyDescent="0.2">
      <c r="A58" s="1">
        <f>Delta!A60</f>
        <v>112</v>
      </c>
      <c r="B58" s="2">
        <f>Delta!BD60</f>
        <v>6.6140100000000004</v>
      </c>
      <c r="C58" s="2">
        <f>Delta!BE60</f>
        <v>6.3169599999999999</v>
      </c>
      <c r="D58" s="2">
        <f>Delta!BF60</f>
        <v>6.7007500000000002</v>
      </c>
      <c r="E58" s="2">
        <f>Delta!BG60</f>
        <v>6.9222099999999998</v>
      </c>
      <c r="F58" s="2">
        <f>Delta!BH60</f>
        <v>6.9444600000000003</v>
      </c>
      <c r="G58" s="2">
        <f>Delta!BI60</f>
        <v>6.5653550503443805</v>
      </c>
      <c r="H58" s="2">
        <f>Delta!BJ60</f>
        <v>6.3019881233331185</v>
      </c>
      <c r="I58" s="2">
        <f>Delta!BK60</f>
        <v>6.1512700000000002</v>
      </c>
      <c r="J58" s="2">
        <f>Delta!BL60</f>
        <v>6.6702758298455658</v>
      </c>
      <c r="K58" s="2">
        <f>Delta!BM60</f>
        <v>6.2670252094528731</v>
      </c>
      <c r="L58" s="2">
        <f>Delta!BN60</f>
        <v>6.311605428265989</v>
      </c>
    </row>
    <row r="59" spans="1:12" x14ac:dyDescent="0.2">
      <c r="A59" s="1">
        <f>Delta!A61</f>
        <v>114</v>
      </c>
      <c r="B59" s="2">
        <f>Delta!BD61</f>
        <v>6.5247099999999998</v>
      </c>
      <c r="C59" s="2">
        <f>Delta!BE61</f>
        <v>6.2330500000000004</v>
      </c>
      <c r="D59" s="2">
        <f>Delta!BF61</f>
        <v>6.6101999999999999</v>
      </c>
      <c r="E59" s="2">
        <f>Delta!BG61</f>
        <v>6.8253700000000004</v>
      </c>
      <c r="F59" s="2">
        <f>Delta!BH61</f>
        <v>6.8473600000000001</v>
      </c>
      <c r="G59" s="2">
        <f>Delta!BI61</f>
        <v>6.4781055472824862</v>
      </c>
      <c r="H59" s="2">
        <f>Delta!BJ61</f>
        <v>6.2204151084542891</v>
      </c>
      <c r="I59" s="2">
        <f>Delta!BK61</f>
        <v>6.0746000000000002</v>
      </c>
      <c r="J59" s="2">
        <f>Delta!BL61</f>
        <v>6.5811344896645787</v>
      </c>
      <c r="K59" s="2">
        <f>Delta!BM61</f>
        <v>6.1862686830700211</v>
      </c>
      <c r="L59" s="2">
        <f>Delta!BN61</f>
        <v>6.2299925232401439</v>
      </c>
    </row>
    <row r="60" spans="1:12" x14ac:dyDescent="0.2">
      <c r="A60" s="1">
        <f>Delta!A62</f>
        <v>116</v>
      </c>
      <c r="B60" s="2">
        <f>Delta!BD62</f>
        <v>6.43757</v>
      </c>
      <c r="C60" s="2">
        <f>Delta!BE62</f>
        <v>6.1511699999999996</v>
      </c>
      <c r="D60" s="2">
        <f>Delta!BF62</f>
        <v>6.5218699999999998</v>
      </c>
      <c r="E60" s="2">
        <f>Delta!BG62</f>
        <v>6.7309299999999999</v>
      </c>
      <c r="F60" s="2">
        <f>Delta!BH62</f>
        <v>6.7526700000000002</v>
      </c>
      <c r="G60" s="2">
        <f>Delta!BI62</f>
        <v>6.3929579969124601</v>
      </c>
      <c r="H60" s="2">
        <f>Delta!BJ62</f>
        <v>6.140772085360803</v>
      </c>
      <c r="I60" s="2">
        <f>Delta!BK62</f>
        <v>5.9996900000000002</v>
      </c>
      <c r="J60" s="2">
        <f>Delta!BL62</f>
        <v>6.494135680469614</v>
      </c>
      <c r="K60" s="2">
        <f>Delta!BM62</f>
        <v>6.10742770941913</v>
      </c>
      <c r="L60" s="2">
        <f>Delta!BN62</f>
        <v>6.1503146075363269</v>
      </c>
    </row>
    <row r="61" spans="1:12" x14ac:dyDescent="0.2">
      <c r="A61" s="1">
        <f>Delta!A63</f>
        <v>118</v>
      </c>
      <c r="B61" s="2">
        <f>Delta!BD63</f>
        <v>6.3525400000000003</v>
      </c>
      <c r="C61" s="2">
        <f>Delta!BE63</f>
        <v>6.0712599999999997</v>
      </c>
      <c r="D61" s="2">
        <f>Delta!BF63</f>
        <v>6.4356799999999996</v>
      </c>
      <c r="E61" s="2">
        <f>Delta!BG63</f>
        <v>6.6388299999999996</v>
      </c>
      <c r="F61" s="2">
        <f>Delta!BH63</f>
        <v>6.6603199999999996</v>
      </c>
      <c r="G61" s="2">
        <f>Delta!BI63</f>
        <v>6.3098358168335746</v>
      </c>
      <c r="H61" s="2">
        <f>Delta!BJ63</f>
        <v>6.0630057423609305</v>
      </c>
      <c r="I61" s="2">
        <f>Delta!BK63</f>
        <v>5.9264900000000003</v>
      </c>
      <c r="J61" s="2">
        <f>Delta!BL63</f>
        <v>6.4092161453860506</v>
      </c>
      <c r="K61" s="2">
        <f>Delta!BM63</f>
        <v>6.0304321492916371</v>
      </c>
      <c r="L61" s="2">
        <f>Delta!BN63</f>
        <v>6.0725081749342946</v>
      </c>
    </row>
    <row r="62" spans="1:12" x14ac:dyDescent="0.2">
      <c r="A62" s="1">
        <f>Delta!A64</f>
        <v>120</v>
      </c>
      <c r="B62" s="2">
        <f>Delta!BD64</f>
        <v>6.2695499999999997</v>
      </c>
      <c r="C62" s="2">
        <f>Delta!BE64</f>
        <v>5.9932400000000001</v>
      </c>
      <c r="D62" s="2">
        <f>Delta!BF64</f>
        <v>6.3515699999999997</v>
      </c>
      <c r="E62" s="2">
        <f>Delta!BG64</f>
        <v>6.5489800000000002</v>
      </c>
      <c r="F62" s="2">
        <f>Delta!BH64</f>
        <v>6.5702299999999996</v>
      </c>
      <c r="G62" s="2">
        <f>Delta!BI64</f>
        <v>6.2286824495768824</v>
      </c>
      <c r="H62" s="2">
        <f>Delta!BJ64</f>
        <v>5.9870493681758772</v>
      </c>
      <c r="I62" s="2">
        <f>Delta!BK64</f>
        <v>5.85494</v>
      </c>
      <c r="J62" s="2">
        <f>Delta!BL64</f>
        <v>6.3263057549231601</v>
      </c>
      <c r="K62" s="2">
        <f>Delta!BM64</f>
        <v>5.9552255633283844</v>
      </c>
      <c r="L62" s="2">
        <f>Delta!BN64</f>
        <v>5.996513309956355</v>
      </c>
    </row>
    <row r="63" spans="1:12" x14ac:dyDescent="0.2">
      <c r="A63" s="1">
        <f>Delta!A65</f>
        <v>122</v>
      </c>
      <c r="B63" s="2">
        <f>Delta!BD65</f>
        <v>6.1885300000000001</v>
      </c>
      <c r="C63" s="2">
        <f>Delta!BE65</f>
        <v>5.9170699999999998</v>
      </c>
      <c r="D63" s="2">
        <f>Delta!BF65</f>
        <v>6.2694599999999996</v>
      </c>
      <c r="E63" s="2">
        <f>Delta!BG65</f>
        <v>6.4613100000000001</v>
      </c>
      <c r="F63" s="2">
        <f>Delta!BH65</f>
        <v>6.4823199999999996</v>
      </c>
      <c r="G63" s="2">
        <f>Delta!BI65</f>
        <v>6.1494345998058568</v>
      </c>
      <c r="H63" s="2">
        <f>Delta!BJ65</f>
        <v>5.9128596578899222</v>
      </c>
      <c r="I63" s="2">
        <f>Delta!BK65</f>
        <v>5.7850000000000001</v>
      </c>
      <c r="J63" s="2">
        <f>Delta!BL65</f>
        <v>6.2453447489444089</v>
      </c>
      <c r="K63" s="2">
        <f>Delta!BM65</f>
        <v>5.8817579513044613</v>
      </c>
      <c r="L63" s="2">
        <f>Delta!BN65</f>
        <v>5.9222767029804633</v>
      </c>
    </row>
    <row r="64" spans="1:12" x14ac:dyDescent="0.2">
      <c r="A64" s="1">
        <f>Delta!A66</f>
        <v>124</v>
      </c>
      <c r="B64" s="2">
        <f>Delta!BD66</f>
        <v>6.1094200000000001</v>
      </c>
      <c r="C64" s="2">
        <f>Delta!BE66</f>
        <v>5.8426799999999997</v>
      </c>
      <c r="D64" s="2">
        <f>Delta!BF66</f>
        <v>6.1893000000000002</v>
      </c>
      <c r="E64" s="2">
        <f>Delta!BG66</f>
        <v>6.37575</v>
      </c>
      <c r="F64" s="2">
        <f>Delta!BH66</f>
        <v>6.3965300000000003</v>
      </c>
      <c r="G64" s="2">
        <f>Delta!BI66</f>
        <v>6.0720289825790008</v>
      </c>
      <c r="H64" s="2">
        <f>Delta!BJ66</f>
        <v>5.8403699542689562</v>
      </c>
      <c r="I64" s="2">
        <f>Delta!BK66</f>
        <v>5.7166100000000002</v>
      </c>
      <c r="J64" s="2">
        <f>Delta!BL66</f>
        <v>6.166269746624141</v>
      </c>
      <c r="K64" s="2">
        <f>Delta!BM66</f>
        <v>5.8099693117139832</v>
      </c>
      <c r="L64" s="2">
        <f>Delta!BN66</f>
        <v>5.8497420355464689</v>
      </c>
    </row>
    <row r="65" spans="1:12" x14ac:dyDescent="0.2">
      <c r="A65" s="1">
        <f>Delta!A67</f>
        <v>126</v>
      </c>
      <c r="B65" s="2">
        <f>Delta!BD67</f>
        <v>6.0321600000000002</v>
      </c>
      <c r="C65" s="2">
        <f>Delta!BE67</f>
        <v>5.7700199999999997</v>
      </c>
      <c r="D65" s="2">
        <f>Delta!BF67</f>
        <v>6.1110199999999999</v>
      </c>
      <c r="E65" s="2">
        <f>Delta!BG67</f>
        <v>6.29223</v>
      </c>
      <c r="F65" s="2">
        <f>Delta!BH67</f>
        <v>6.3128000000000002</v>
      </c>
      <c r="G65" s="2">
        <f>Delta!BI67</f>
        <v>5.9964155816461453</v>
      </c>
      <c r="H65" s="2">
        <f>Delta!BJ67</f>
        <v>5.7695302346783102</v>
      </c>
      <c r="I65" s="2">
        <f>Delta!BK67</f>
        <v>5.6497400000000004</v>
      </c>
      <c r="J65" s="2">
        <f>Delta!BL67</f>
        <v>6.0890239959887875</v>
      </c>
      <c r="K65" s="2">
        <f>Delta!BM67</f>
        <v>5.7398097771364487</v>
      </c>
      <c r="L65" s="2">
        <f>Delta!BN67</f>
        <v>5.7788590362150805</v>
      </c>
    </row>
    <row r="66" spans="1:12" x14ac:dyDescent="0.2">
      <c r="A66" s="1">
        <f>Delta!A68</f>
        <v>128</v>
      </c>
      <c r="B66" s="2">
        <f>Delta!BD68</f>
        <v>5.95669</v>
      </c>
      <c r="C66" s="2">
        <f>Delta!BE68</f>
        <v>5.6990400000000001</v>
      </c>
      <c r="D66" s="2">
        <f>Delta!BF68</f>
        <v>6.0345700000000004</v>
      </c>
      <c r="E66" s="2">
        <f>Delta!BG68</f>
        <v>6.2107000000000001</v>
      </c>
      <c r="F66" s="2">
        <f>Delta!BH68</f>
        <v>6.2310400000000001</v>
      </c>
      <c r="G66" s="2">
        <f>Delta!BI68</f>
        <v>5.9225311228553865</v>
      </c>
      <c r="H66" s="2">
        <f>Delta!BJ68</f>
        <v>5.7002971784291425</v>
      </c>
      <c r="I66" s="2">
        <f>Delta!BK68</f>
        <v>5.5843400000000001</v>
      </c>
      <c r="J66" s="2">
        <f>Delta!BL68</f>
        <v>6.0135477325650353</v>
      </c>
      <c r="K66" s="2">
        <f>Delta!BM68</f>
        <v>5.671239348146603</v>
      </c>
      <c r="L66" s="2">
        <f>Delta!BN68</f>
        <v>5.7095813345136905</v>
      </c>
    </row>
    <row r="67" spans="1:12" x14ac:dyDescent="0.2">
      <c r="A67" s="1">
        <f>Delta!A69</f>
        <v>130</v>
      </c>
      <c r="B67" s="2">
        <f>Delta!BD69</f>
        <v>5.8829599999999997</v>
      </c>
      <c r="C67" s="2">
        <f>Delta!BE69</f>
        <v>5.6296799999999996</v>
      </c>
      <c r="D67" s="2">
        <f>Delta!BF69</f>
        <v>5.9598800000000001</v>
      </c>
      <c r="E67" s="2">
        <f>Delta!BG69</f>
        <v>6.1310799999999999</v>
      </c>
      <c r="F67" s="2">
        <f>Delta!BH69</f>
        <v>6.1512099999999998</v>
      </c>
      <c r="G67" s="2">
        <f>Delta!BI69</f>
        <v>5.8503324616632399</v>
      </c>
      <c r="H67" s="2">
        <f>Delta!BJ69</f>
        <v>5.6326141282770594</v>
      </c>
      <c r="I67" s="2">
        <f>Delta!BK69</f>
        <v>5.5203600000000002</v>
      </c>
      <c r="J67" s="2">
        <f>Delta!BL69</f>
        <v>5.9397907124037879</v>
      </c>
      <c r="K67" s="2">
        <f>Delta!BM69</f>
        <v>5.6041978933117331</v>
      </c>
      <c r="L67" s="2">
        <f>Delta!BN69</f>
        <v>5.6418522045418431</v>
      </c>
    </row>
    <row r="68" spans="1:12" x14ac:dyDescent="0.2">
      <c r="A68" s="1">
        <f>Delta!A70</f>
        <v>132</v>
      </c>
      <c r="B68" s="2">
        <f>Delta!BD70</f>
        <v>5.8109200000000003</v>
      </c>
      <c r="C68" s="2">
        <f>Delta!BE70</f>
        <v>5.56189</v>
      </c>
      <c r="D68" s="2">
        <f>Delta!BF70</f>
        <v>5.8869100000000003</v>
      </c>
      <c r="E68" s="2">
        <f>Delta!BG70</f>
        <v>6.0533299999999999</v>
      </c>
      <c r="F68" s="2">
        <f>Delta!BH70</f>
        <v>6.0732499999999998</v>
      </c>
      <c r="G68" s="2">
        <f>Delta!BI70</f>
        <v>5.7797627202103854</v>
      </c>
      <c r="H68" s="2">
        <f>Delta!BJ70</f>
        <v>5.5664410680398797</v>
      </c>
      <c r="I68" s="2">
        <f>Delta!BK70</f>
        <v>5.4577600000000004</v>
      </c>
      <c r="J68" s="2">
        <f>Delta!BL70</f>
        <v>5.8677031707675056</v>
      </c>
      <c r="K68" s="2">
        <f>Delta!BM70</f>
        <v>5.5386456740273191</v>
      </c>
      <c r="L68" s="2">
        <f>Delta!BN70</f>
        <v>5.5756284176759587</v>
      </c>
    </row>
    <row r="69" spans="1:12" x14ac:dyDescent="0.2">
      <c r="A69" s="1">
        <f>Delta!A71</f>
        <v>134</v>
      </c>
      <c r="B69" s="2">
        <f>Delta!BD71</f>
        <v>5.7404999999999999</v>
      </c>
      <c r="C69" s="2">
        <f>Delta!BE71</f>
        <v>5.4956300000000002</v>
      </c>
      <c r="D69" s="2">
        <f>Delta!BF71</f>
        <v>5.8156100000000004</v>
      </c>
      <c r="E69" s="2">
        <f>Delta!BG71</f>
        <v>5.9773699999999996</v>
      </c>
      <c r="F69" s="2">
        <f>Delta!BH71</f>
        <v>5.9970800000000004</v>
      </c>
      <c r="G69" s="2">
        <f>Delta!BI71</f>
        <v>5.7107754851404655</v>
      </c>
      <c r="H69" s="2">
        <f>Delta!BJ71</f>
        <v>5.5017313276675202</v>
      </c>
      <c r="I69" s="2">
        <f>Delta!BK71</f>
        <v>5.3965100000000001</v>
      </c>
      <c r="J69" s="2">
        <f>Delta!BL71</f>
        <v>5.7972351026354945</v>
      </c>
      <c r="K69" s="2">
        <f>Delta!BM71</f>
        <v>5.4745393980706414</v>
      </c>
      <c r="L69" s="2">
        <f>Delta!BN71</f>
        <v>5.5108699745382754</v>
      </c>
    </row>
    <row r="70" spans="1:12" x14ac:dyDescent="0.2">
      <c r="A70" s="1">
        <f>Delta!A72</f>
        <v>136</v>
      </c>
      <c r="B70" s="2">
        <f>Delta!BD72</f>
        <v>5.6716800000000003</v>
      </c>
      <c r="C70" s="2">
        <f>Delta!BE72</f>
        <v>5.4308500000000004</v>
      </c>
      <c r="D70" s="2">
        <f>Delta!BF72</f>
        <v>5.7459100000000003</v>
      </c>
      <c r="E70" s="2">
        <f>Delta!BG72</f>
        <v>5.9031599999999997</v>
      </c>
      <c r="F70" s="2">
        <f>Delta!BH72</f>
        <v>5.9226700000000001</v>
      </c>
      <c r="G70" s="2">
        <f>Delta!BI72</f>
        <v>5.6433205939391335</v>
      </c>
      <c r="H70" s="2">
        <f>Delta!BJ72</f>
        <v>5.438444913395494</v>
      </c>
      <c r="I70" s="2">
        <f>Delta!BK72</f>
        <v>5.3365600000000004</v>
      </c>
      <c r="J70" s="2">
        <f>Delta!BL72</f>
        <v>5.7283297575807044</v>
      </c>
      <c r="K70" s="2">
        <f>Delta!BM72</f>
        <v>5.4118322284243634</v>
      </c>
      <c r="L70" s="2">
        <f>Delta!BN72</f>
        <v>5.4475302835287351</v>
      </c>
    </row>
    <row r="71" spans="1:12" x14ac:dyDescent="0.2">
      <c r="A71" s="1">
        <f>Delta!A73</f>
        <v>138</v>
      </c>
      <c r="B71" s="2">
        <f>Delta!BD73</f>
        <v>5.6043900000000004</v>
      </c>
      <c r="C71" s="2">
        <f>Delta!BE73</f>
        <v>5.3675100000000002</v>
      </c>
      <c r="D71" s="2">
        <f>Delta!BF73</f>
        <v>5.6777800000000003</v>
      </c>
      <c r="E71" s="2">
        <f>Delta!BG73</f>
        <v>5.8306500000000003</v>
      </c>
      <c r="F71" s="2">
        <f>Delta!BH73</f>
        <v>5.8499600000000003</v>
      </c>
      <c r="G71" s="2">
        <f>Delta!BI73</f>
        <v>5.5773549090134411</v>
      </c>
      <c r="H71" s="2">
        <f>Delta!BJ73</f>
        <v>5.3765318410934224</v>
      </c>
      <c r="I71" s="2">
        <f>Delta!BK73</f>
        <v>5.2778700000000001</v>
      </c>
      <c r="J71" s="2">
        <f>Delta!BL73</f>
        <v>5.6609538792570895</v>
      </c>
      <c r="K71" s="2">
        <f>Delta!BM73</f>
        <v>5.3504910031942812</v>
      </c>
      <c r="L71" s="2">
        <f>Delta!BN73</f>
        <v>5.3855660640642746</v>
      </c>
    </row>
    <row r="72" spans="1:12" x14ac:dyDescent="0.2">
      <c r="A72" s="1">
        <f>Delta!A74</f>
        <v>140</v>
      </c>
      <c r="B72" s="2">
        <f>Delta!BD74</f>
        <v>5.5385900000000001</v>
      </c>
      <c r="C72" s="2">
        <f>Delta!BE74</f>
        <v>5.3055700000000003</v>
      </c>
      <c r="D72" s="2">
        <f>Delta!BF74</f>
        <v>5.6111599999999999</v>
      </c>
      <c r="E72" s="2">
        <f>Delta!BG74</f>
        <v>5.7597800000000001</v>
      </c>
      <c r="F72" s="2">
        <f>Delta!BH74</f>
        <v>5.7788899999999996</v>
      </c>
      <c r="G72" s="2">
        <f>Delta!BI74</f>
        <v>5.5128384362468177</v>
      </c>
      <c r="H72" s="2">
        <f>Delta!BJ74</f>
        <v>5.3159587517030147</v>
      </c>
      <c r="I72" s="2">
        <f>Delta!BK74</f>
        <v>5.2204199999999998</v>
      </c>
      <c r="J72" s="2">
        <f>Delta!BL74</f>
        <v>5.5950508347846215</v>
      </c>
      <c r="K72" s="2">
        <f>Delta!BM74</f>
        <v>5.2904657208303041</v>
      </c>
      <c r="L72" s="2">
        <f>Delta!BN74</f>
        <v>5.3249407247860798</v>
      </c>
    </row>
    <row r="73" spans="1:12" x14ac:dyDescent="0.2">
      <c r="A73" s="1">
        <f>Delta!A75</f>
        <v>142</v>
      </c>
      <c r="B73" s="2">
        <f>Delta!BD75</f>
        <v>5.4742499999999996</v>
      </c>
      <c r="C73" s="2">
        <f>Delta!BE75</f>
        <v>5.24498</v>
      </c>
      <c r="D73" s="2">
        <f>Delta!BF75</f>
        <v>5.5460200000000004</v>
      </c>
      <c r="E73" s="2">
        <f>Delta!BG75</f>
        <v>5.6905000000000001</v>
      </c>
      <c r="F73" s="2">
        <f>Delta!BH75</f>
        <v>5.7094199999999997</v>
      </c>
      <c r="G73" s="2">
        <f>Delta!BI75</f>
        <v>5.449721158301557</v>
      </c>
      <c r="H73" s="2">
        <f>Delta!BJ75</f>
        <v>5.2566856674287594</v>
      </c>
      <c r="I73" s="2">
        <f>Delta!BK75</f>
        <v>5.1641700000000004</v>
      </c>
      <c r="J73" s="2">
        <f>Delta!BL75</f>
        <v>5.5305839935006267</v>
      </c>
      <c r="K73" s="2">
        <f>Delta!BM75</f>
        <v>5.231729799465195</v>
      </c>
      <c r="L73" s="2">
        <f>Delta!BN75</f>
        <v>5.2656143126685953</v>
      </c>
    </row>
    <row r="74" spans="1:12" x14ac:dyDescent="0.2">
      <c r="A74" s="1">
        <f>Delta!A76</f>
        <v>144</v>
      </c>
      <c r="B74" s="2">
        <f>Delta!BD76</f>
        <v>5.4112999999999998</v>
      </c>
      <c r="C74" s="2">
        <f>Delta!BE76</f>
        <v>5.1856999999999998</v>
      </c>
      <c r="D74" s="2">
        <f>Delta!BF76</f>
        <v>5.48231</v>
      </c>
      <c r="E74" s="2">
        <f>Delta!BG76</f>
        <v>5.6227600000000004</v>
      </c>
      <c r="F74" s="2">
        <f>Delta!BH76</f>
        <v>5.6414999999999997</v>
      </c>
      <c r="G74" s="2">
        <f>Delta!BI76</f>
        <v>5.3879630712857249</v>
      </c>
      <c r="H74" s="2">
        <f>Delta!BJ76</f>
        <v>5.1986759086258507</v>
      </c>
      <c r="I74" s="2">
        <f>Delta!BK76</f>
        <v>5.1090799999999996</v>
      </c>
      <c r="J74" s="2">
        <f>Delta!BL76</f>
        <v>5.4675133522301982</v>
      </c>
      <c r="K74" s="2">
        <f>Delta!BM76</f>
        <v>5.1742365295267714</v>
      </c>
      <c r="L74" s="2">
        <f>Delta!BN76</f>
        <v>5.2075500144452302</v>
      </c>
    </row>
    <row r="75" spans="1:12" x14ac:dyDescent="0.2">
      <c r="A75" s="1">
        <f>Delta!A77</f>
        <v>146</v>
      </c>
      <c r="B75" s="2">
        <f>Delta!BD77</f>
        <v>5.3497300000000001</v>
      </c>
      <c r="C75" s="2">
        <f>Delta!BE77</f>
        <v>5.1276999999999999</v>
      </c>
      <c r="D75" s="2">
        <f>Delta!BF77</f>
        <v>5.4199799999999998</v>
      </c>
      <c r="E75" s="2">
        <f>Delta!BG77</f>
        <v>5.5565300000000004</v>
      </c>
      <c r="F75" s="2">
        <f>Delta!BH77</f>
        <v>5.5750799999999998</v>
      </c>
      <c r="G75" s="2">
        <f>Delta!BI77</f>
        <v>5.3275376050889554</v>
      </c>
      <c r="H75" s="2">
        <f>Delta!BJ77</f>
        <v>5.1418894751181767</v>
      </c>
      <c r="I75" s="2">
        <f>Delta!BK77</f>
        <v>5.0551199999999996</v>
      </c>
      <c r="J75" s="2">
        <f>Delta!BL77</f>
        <v>5.4057922785417656</v>
      </c>
      <c r="K75" s="2">
        <f>Delta!BM77</f>
        <v>5.1179559132041197</v>
      </c>
      <c r="L75" s="2">
        <f>Delta!BN77</f>
        <v>5.150711535002527</v>
      </c>
    </row>
    <row r="76" spans="1:12" x14ac:dyDescent="0.2">
      <c r="A76" s="1">
        <f>Delta!A78</f>
        <v>148</v>
      </c>
      <c r="B76" s="2">
        <f>Delta!BD78</f>
        <v>5.2894699999999997</v>
      </c>
      <c r="C76" s="2">
        <f>Delta!BE78</f>
        <v>5.0709400000000002</v>
      </c>
      <c r="D76" s="2">
        <f>Delta!BF78</f>
        <v>5.359</v>
      </c>
      <c r="E76" s="2">
        <f>Delta!BG78</f>
        <v>5.4917499999999997</v>
      </c>
      <c r="F76" s="2">
        <f>Delta!BH78</f>
        <v>5.5101199999999997</v>
      </c>
      <c r="G76" s="2">
        <f>Delta!BI78</f>
        <v>5.2683914726446615</v>
      </c>
      <c r="H76" s="2">
        <f>Delta!BJ78</f>
        <v>5.0862997034747739</v>
      </c>
      <c r="I76" s="2">
        <f>Delta!BK78</f>
        <v>5.0022700000000002</v>
      </c>
      <c r="J76" s="2">
        <f>Delta!BL78</f>
        <v>5.3453873988114182</v>
      </c>
      <c r="K76" s="2">
        <f>Delta!BM78</f>
        <v>5.0628546590246932</v>
      </c>
      <c r="L76" s="2">
        <f>Delta!BN78</f>
        <v>5.0950653426778754</v>
      </c>
    </row>
    <row r="77" spans="1:12" x14ac:dyDescent="0.2">
      <c r="A77" s="1">
        <f>Delta!A79</f>
        <v>150</v>
      </c>
      <c r="B77" s="2">
        <f>Delta!BD79</f>
        <v>5.2305099999999998</v>
      </c>
      <c r="C77" s="2">
        <f>Delta!BE79</f>
        <v>5.01539</v>
      </c>
      <c r="D77" s="2">
        <f>Delta!BF79</f>
        <v>5.2993199999999998</v>
      </c>
      <c r="E77" s="2">
        <f>Delta!BG79</f>
        <v>5.4283799999999998</v>
      </c>
      <c r="F77" s="2">
        <f>Delta!BH79</f>
        <v>5.44658</v>
      </c>
      <c r="G77" s="2">
        <f>Delta!BI79</f>
        <v>5.2104979624269658</v>
      </c>
      <c r="H77" s="2">
        <f>Delta!BJ79</f>
        <v>5.0318699363743393</v>
      </c>
      <c r="I77" s="2">
        <f>Delta!BK79</f>
        <v>4.9504799999999998</v>
      </c>
      <c r="J77" s="2">
        <f>Delta!BL79</f>
        <v>5.2862554523010621</v>
      </c>
      <c r="K77" s="2">
        <f>Delta!BM79</f>
        <v>5.0088961809166923</v>
      </c>
      <c r="L77" s="2">
        <f>Delta!BN79</f>
        <v>5.0405781567087677</v>
      </c>
    </row>
    <row r="78" spans="1:12" x14ac:dyDescent="0.2">
      <c r="A78" s="1">
        <f>Delta!A80</f>
        <v>152</v>
      </c>
      <c r="B78" s="2">
        <f>Delta!BD80</f>
        <v>5.1727999999999996</v>
      </c>
      <c r="C78" s="2">
        <f>Delta!BE80</f>
        <v>4.9610099999999999</v>
      </c>
      <c r="D78" s="2">
        <f>Delta!BF80</f>
        <v>5.24092</v>
      </c>
      <c r="E78" s="2">
        <f>Delta!BG80</f>
        <v>5.36639</v>
      </c>
      <c r="F78" s="2">
        <f>Delta!BH80</f>
        <v>5.3844200000000004</v>
      </c>
      <c r="G78" s="2">
        <f>Delta!BI80</f>
        <v>5.1538137682382006</v>
      </c>
      <c r="H78" s="2">
        <f>Delta!BJ80</f>
        <v>4.9785601736440359</v>
      </c>
      <c r="I78" s="2">
        <f>Delta!BK80</f>
        <v>4.8997299999999999</v>
      </c>
      <c r="J78" s="2">
        <f>Delta!BL80</f>
        <v>5.2283696956243686</v>
      </c>
      <c r="K78" s="2">
        <f>Delta!BM80</f>
        <v>4.956050479170754</v>
      </c>
      <c r="L78" s="2">
        <f>Delta!BN80</f>
        <v>4.9872168334974409</v>
      </c>
    </row>
    <row r="79" spans="1:12" x14ac:dyDescent="0.2">
      <c r="A79" s="1">
        <f>Delta!A81</f>
        <v>154</v>
      </c>
      <c r="B79" s="2">
        <f>Delta!BD81</f>
        <v>5.1162999999999998</v>
      </c>
      <c r="C79" s="2">
        <f>Delta!BE81</f>
        <v>4.9077599999999997</v>
      </c>
      <c r="D79" s="2">
        <f>Delta!BF81</f>
        <v>5.1837499999999999</v>
      </c>
      <c r="E79" s="2">
        <f>Delta!BG81</f>
        <v>5.3057299999999996</v>
      </c>
      <c r="F79" s="2">
        <f>Delta!BH81</f>
        <v>5.3235900000000003</v>
      </c>
      <c r="G79" s="2">
        <f>Delta!BI81</f>
        <v>5.098312327906755</v>
      </c>
      <c r="H79" s="2">
        <f>Delta!BJ81</f>
        <v>4.9263470561897886</v>
      </c>
      <c r="I79" s="2">
        <f>Delta!BK81</f>
        <v>4.8499999999999996</v>
      </c>
      <c r="J79" s="2">
        <f>Delta!BL81</f>
        <v>5.1716936099920447</v>
      </c>
      <c r="K79" s="2">
        <f>Delta!BM81</f>
        <v>4.9042908487362666</v>
      </c>
      <c r="L79" s="2">
        <f>Delta!BN81</f>
        <v>4.9349445621695702</v>
      </c>
    </row>
    <row r="80" spans="1:12" x14ac:dyDescent="0.2">
      <c r="A80" s="1">
        <f>Delta!A82</f>
        <v>156</v>
      </c>
      <c r="B80" s="2">
        <f>Delta!BD82</f>
        <v>5.0609799999999998</v>
      </c>
      <c r="C80" s="2">
        <f>Delta!BE82</f>
        <v>4.85562</v>
      </c>
      <c r="D80" s="2">
        <f>Delta!BF82</f>
        <v>5.1277799999999996</v>
      </c>
      <c r="E80" s="2">
        <f>Delta!BG82</f>
        <v>5.2463699999999998</v>
      </c>
      <c r="F80" s="2">
        <f>Delta!BH82</f>
        <v>5.2640599999999997</v>
      </c>
      <c r="G80" s="2">
        <f>Delta!BI82</f>
        <v>5.043960209399823</v>
      </c>
      <c r="H80" s="2">
        <f>Delta!BJ82</f>
        <v>4.8752039369069893</v>
      </c>
      <c r="I80" s="2">
        <f>Delta!BK82</f>
        <v>4.8012499999999996</v>
      </c>
      <c r="J80" s="2">
        <f>Delta!BL82</f>
        <v>5.1161804495267305</v>
      </c>
      <c r="K80" s="2">
        <f>Delta!BM82</f>
        <v>4.8535807021680055</v>
      </c>
      <c r="L80" s="2">
        <f>Delta!BN82</f>
        <v>4.883748110252526</v>
      </c>
    </row>
    <row r="81" spans="1:12" x14ac:dyDescent="0.2">
      <c r="A81" s="1">
        <f>Delta!A83</f>
        <v>158</v>
      </c>
      <c r="B81" s="2">
        <f>Delta!BD83</f>
        <v>5.0068200000000003</v>
      </c>
      <c r="C81" s="2">
        <f>Delta!BE83</f>
        <v>4.8045600000000004</v>
      </c>
      <c r="D81" s="2">
        <f>Delta!BF83</f>
        <v>5.0729699999999998</v>
      </c>
      <c r="E81" s="2">
        <f>Delta!BG83</f>
        <v>5.1882599999999996</v>
      </c>
      <c r="F81" s="2">
        <f>Delta!BH83</f>
        <v>5.2057900000000004</v>
      </c>
      <c r="G81" s="2">
        <f>Delta!BI83</f>
        <v>4.9907208373840515</v>
      </c>
      <c r="H81" s="2">
        <f>Delta!BJ83</f>
        <v>4.8250874848768861</v>
      </c>
      <c r="I81" s="2">
        <f>Delta!BK83</f>
        <v>4.7534700000000001</v>
      </c>
      <c r="J81" s="2">
        <f>Delta!BL83</f>
        <v>5.0618202153094787</v>
      </c>
      <c r="K81" s="2">
        <f>Delta!BM83</f>
        <v>4.8038934509235443</v>
      </c>
      <c r="L81" s="2">
        <f>Delta!BN83</f>
        <v>4.833577473904211</v>
      </c>
    </row>
    <row r="82" spans="1:12" x14ac:dyDescent="0.2">
      <c r="A82" s="1">
        <f>Delta!A84</f>
        <v>160</v>
      </c>
      <c r="B82" s="2">
        <f>Delta!BD84</f>
        <v>4.9537699999999996</v>
      </c>
      <c r="C82" s="2">
        <f>Delta!BE84</f>
        <v>4.7545400000000004</v>
      </c>
      <c r="D82" s="2">
        <f>Delta!BF84</f>
        <v>5.0193000000000003</v>
      </c>
      <c r="E82" s="2">
        <f>Delta!BG84</f>
        <v>5.1313800000000001</v>
      </c>
      <c r="F82" s="2">
        <f>Delta!BH84</f>
        <v>5.1487400000000001</v>
      </c>
      <c r="G82" s="2">
        <f>Delta!BI84</f>
        <v>4.9385676260842777</v>
      </c>
      <c r="H82" s="2">
        <f>Delta!BJ84</f>
        <v>4.7759876940885482</v>
      </c>
      <c r="I82" s="2">
        <f>Delta!BK84</f>
        <v>4.70662</v>
      </c>
      <c r="J82" s="2">
        <f>Delta!BL84</f>
        <v>5.0085663846169783</v>
      </c>
      <c r="K82" s="2">
        <f>Delta!BM84</f>
        <v>4.7552056847978905</v>
      </c>
      <c r="L82" s="2">
        <f>Delta!BN84</f>
        <v>4.7844162226041353</v>
      </c>
    </row>
    <row r="83" spans="1:12" x14ac:dyDescent="0.2">
      <c r="A83" s="1">
        <f>Delta!A85</f>
        <v>162</v>
      </c>
      <c r="B83" s="2">
        <f>Delta!BD85</f>
        <v>4.9017999999999997</v>
      </c>
      <c r="C83" s="2">
        <f>Delta!BE85</f>
        <v>4.7055400000000001</v>
      </c>
      <c r="D83" s="2">
        <f>Delta!BF85</f>
        <v>4.9667300000000001</v>
      </c>
      <c r="E83" s="2">
        <f>Delta!BG85</f>
        <v>5.0756800000000002</v>
      </c>
      <c r="F83" s="2">
        <f>Delta!BH85</f>
        <v>5.0928899999999997</v>
      </c>
      <c r="G83" s="2">
        <f>Delta!BI85</f>
        <v>4.8874704480072575</v>
      </c>
      <c r="H83" s="2">
        <f>Delta!BJ85</f>
        <v>4.7278645644180592</v>
      </c>
      <c r="I83" s="2">
        <f>Delta!BK85</f>
        <v>4.6606699999999996</v>
      </c>
      <c r="J83" s="2">
        <f>Delta!BL85</f>
        <v>4.9563854739137465</v>
      </c>
      <c r="K83" s="2">
        <f>Delta!BM85</f>
        <v>4.707484109030875</v>
      </c>
      <c r="L83" s="2">
        <f>Delta!BN85</f>
        <v>4.7362373877228974</v>
      </c>
    </row>
    <row r="84" spans="1:12" x14ac:dyDescent="0.2">
      <c r="A84" s="1">
        <f>Delta!A86</f>
        <v>164</v>
      </c>
      <c r="B84" s="2">
        <f>Delta!BD86</f>
        <v>4.8508899999999997</v>
      </c>
      <c r="C84" s="2">
        <f>Delta!BE86</f>
        <v>4.6575300000000004</v>
      </c>
      <c r="D84" s="2">
        <f>Delta!BF86</f>
        <v>4.9152300000000002</v>
      </c>
      <c r="E84" s="2">
        <f>Delta!BG86</f>
        <v>5.0211499999999996</v>
      </c>
      <c r="F84" s="2">
        <f>Delta!BH86</f>
        <v>5.0381999999999998</v>
      </c>
      <c r="G84" s="2">
        <f>Delta!BI86</f>
        <v>4.8373994354930252</v>
      </c>
      <c r="H84" s="2">
        <f>Delta!BJ86</f>
        <v>4.6806947811550161</v>
      </c>
      <c r="I84" s="2">
        <f>Delta!BK86</f>
        <v>4.6156199999999998</v>
      </c>
      <c r="J84" s="2">
        <f>Delta!BL86</f>
        <v>4.9052609631250137</v>
      </c>
      <c r="K84" s="2">
        <f>Delta!BM86</f>
        <v>4.6607020197079727</v>
      </c>
      <c r="L84" s="2">
        <f>Delta!BN86</f>
        <v>4.6890111332266073</v>
      </c>
    </row>
    <row r="85" spans="1:12" x14ac:dyDescent="0.2">
      <c r="A85" s="1">
        <f>Delta!A87</f>
        <v>166</v>
      </c>
      <c r="B85" s="2">
        <f>Delta!BD87</f>
        <v>4.8010200000000003</v>
      </c>
      <c r="C85" s="2">
        <f>Delta!BE87</f>
        <v>4.6104799999999999</v>
      </c>
      <c r="D85" s="2">
        <f>Delta!BF87</f>
        <v>4.8647799999999997</v>
      </c>
      <c r="E85" s="2">
        <f>Delta!BG87</f>
        <v>4.9677300000000004</v>
      </c>
      <c r="F85" s="2">
        <f>Delta!BH87</f>
        <v>4.9846300000000001</v>
      </c>
      <c r="G85" s="2">
        <f>Delta!BI87</f>
        <v>4.788328000721874</v>
      </c>
      <c r="H85" s="2">
        <f>Delta!BJ87</f>
        <v>4.6344549793432694</v>
      </c>
      <c r="I85" s="2">
        <f>Delta!BK87</f>
        <v>4.5714199999999998</v>
      </c>
      <c r="J85" s="2">
        <f>Delta!BL87</f>
        <v>4.8551527393084273</v>
      </c>
      <c r="K85" s="2">
        <f>Delta!BM87</f>
        <v>4.6148462379585355</v>
      </c>
      <c r="L85" s="2">
        <f>Delta!BN87</f>
        <v>4.6427176210904548</v>
      </c>
    </row>
    <row r="86" spans="1:12" x14ac:dyDescent="0.2">
      <c r="A86" s="1">
        <f>Delta!A88</f>
        <v>168</v>
      </c>
      <c r="B86" s="2">
        <f>Delta!BD88</f>
        <v>4.7521399999999998</v>
      </c>
      <c r="C86" s="2">
        <f>Delta!BE88</f>
        <v>4.5643700000000003</v>
      </c>
      <c r="D86" s="2">
        <f>Delta!BF88</f>
        <v>4.81534</v>
      </c>
      <c r="E86" s="2">
        <f>Delta!BG88</f>
        <v>4.9154099999999996</v>
      </c>
      <c r="F86" s="2">
        <f>Delta!BH88</f>
        <v>4.9321599999999997</v>
      </c>
      <c r="G86" s="2">
        <f>Delta!BI88</f>
        <v>4.7402293112371989</v>
      </c>
      <c r="H86" s="2">
        <f>Delta!BJ88</f>
        <v>4.5891185015596756</v>
      </c>
      <c r="I86" s="2">
        <f>Delta!BK88</f>
        <v>4.5280699999999996</v>
      </c>
      <c r="J86" s="2">
        <f>Delta!BL88</f>
        <v>4.8060441723513039</v>
      </c>
      <c r="K86" s="2">
        <f>Delta!BM88</f>
        <v>4.5698799448179663</v>
      </c>
      <c r="L86" s="2">
        <f>Delta!BN88</f>
        <v>4.5973233324750487</v>
      </c>
    </row>
    <row r="87" spans="1:12" x14ac:dyDescent="0.2">
      <c r="A87" s="1">
        <f>Delta!A89</f>
        <v>170</v>
      </c>
      <c r="B87" s="2">
        <f>Delta!BD89</f>
        <v>4.7042299999999999</v>
      </c>
      <c r="C87" s="2">
        <f>Delta!BE89</f>
        <v>4.5191800000000004</v>
      </c>
      <c r="D87" s="2">
        <f>Delta!BF89</f>
        <v>4.7668799999999996</v>
      </c>
      <c r="E87" s="2">
        <f>Delta!BG89</f>
        <v>4.8641500000000004</v>
      </c>
      <c r="F87" s="2">
        <f>Delta!BH89</f>
        <v>4.8807499999999999</v>
      </c>
      <c r="G87" s="2">
        <f>Delta!BI89</f>
        <v>4.6930767693665922</v>
      </c>
      <c r="H87" s="2">
        <f>Delta!BJ89</f>
        <v>4.5446620271906841</v>
      </c>
      <c r="I87" s="2">
        <f>Delta!BK89</f>
        <v>4.4855400000000003</v>
      </c>
      <c r="J87" s="2">
        <f>Delta!BL89</f>
        <v>4.7579019989528319</v>
      </c>
      <c r="K87" s="2">
        <f>Delta!BM89</f>
        <v>4.5257899596589919</v>
      </c>
      <c r="L87" s="2">
        <f>Delta!BN89</f>
        <v>4.5528117859826169</v>
      </c>
    </row>
    <row r="88" spans="1:12" x14ac:dyDescent="0.2">
      <c r="A88" s="1">
        <f>Delta!A90</f>
        <v>172</v>
      </c>
      <c r="B88" s="2">
        <f>Delta!BD90</f>
        <v>4.6572699999999996</v>
      </c>
      <c r="C88" s="2">
        <f>Delta!BE90</f>
        <v>4.4748700000000001</v>
      </c>
      <c r="D88" s="2">
        <f>Delta!BF90</f>
        <v>4.7193899999999998</v>
      </c>
      <c r="E88" s="2">
        <f>Delta!BG90</f>
        <v>4.81393</v>
      </c>
      <c r="F88" s="2">
        <f>Delta!BH90</f>
        <v>4.8303799999999999</v>
      </c>
      <c r="G88" s="2">
        <f>Delta!BI90</f>
        <v>4.6468438082760031</v>
      </c>
      <c r="H88" s="2">
        <f>Delta!BJ90</f>
        <v>4.5010655561458437</v>
      </c>
      <c r="I88" s="2">
        <f>Delta!BK90</f>
        <v>4.44381</v>
      </c>
      <c r="J88" s="2">
        <f>Delta!BL90</f>
        <v>4.7107062178442787</v>
      </c>
      <c r="K88" s="2">
        <f>Delta!BM90</f>
        <v>4.4825395768676275</v>
      </c>
      <c r="L88" s="2">
        <f>Delta!BN90</f>
        <v>4.5091629817482985</v>
      </c>
    </row>
    <row r="89" spans="1:12" x14ac:dyDescent="0.2">
      <c r="A89" s="1">
        <f>Delta!A91</f>
        <v>174</v>
      </c>
      <c r="B89" s="2">
        <f>Delta!BD91</f>
        <v>4.6112399999999996</v>
      </c>
      <c r="C89" s="2">
        <f>Delta!BE91</f>
        <v>4.4314200000000001</v>
      </c>
      <c r="D89" s="2">
        <f>Delta!BF91</f>
        <v>4.6728300000000003</v>
      </c>
      <c r="E89" s="2">
        <f>Delta!BG91</f>
        <v>4.76471</v>
      </c>
      <c r="F89" s="2">
        <f>Delta!BH91</f>
        <v>4.7810199999999998</v>
      </c>
      <c r="G89" s="2">
        <f>Delta!BI91</f>
        <v>4.6015137094601917</v>
      </c>
      <c r="H89" s="2">
        <f>Delta!BJ91</f>
        <v>4.4583057457287465</v>
      </c>
      <c r="I89" s="2">
        <f>Delta!BK91</f>
        <v>4.4028499999999999</v>
      </c>
      <c r="J89" s="2">
        <f>Delta!BL91</f>
        <v>4.6644201949859498</v>
      </c>
      <c r="K89" s="2">
        <f>Delta!BM91</f>
        <v>4.4401255027332187</v>
      </c>
      <c r="L89" s="2">
        <f>Delta!BN91</f>
        <v>4.4663467629931999</v>
      </c>
    </row>
    <row r="90" spans="1:12" x14ac:dyDescent="0.2">
      <c r="A90" s="1">
        <f>Delta!A92</f>
        <v>176</v>
      </c>
      <c r="B90" s="2">
        <f>Delta!BD92</f>
        <v>4.5660999999999996</v>
      </c>
      <c r="C90" s="2">
        <f>Delta!BE92</f>
        <v>4.3888199999999999</v>
      </c>
      <c r="D90" s="2">
        <f>Delta!BF92</f>
        <v>4.6271800000000001</v>
      </c>
      <c r="E90" s="2">
        <f>Delta!BG92</f>
        <v>4.7164700000000002</v>
      </c>
      <c r="F90" s="2">
        <f>Delta!BH92</f>
        <v>4.7326499999999996</v>
      </c>
      <c r="G90" s="2">
        <f>Delta!BI92</f>
        <v>4.5570599049269322</v>
      </c>
      <c r="H90" s="2">
        <f>Delta!BJ92</f>
        <v>4.4163592589830349</v>
      </c>
      <c r="I90" s="2">
        <f>Delta!BK92</f>
        <v>4.36266</v>
      </c>
      <c r="J90" s="2">
        <f>Delta!BL92</f>
        <v>4.619033823757686</v>
      </c>
      <c r="K90" s="2">
        <f>Delta!BM92</f>
        <v>4.3985110328308776</v>
      </c>
      <c r="L90" s="2">
        <f>Delta!BN92</f>
        <v>4.4243366855402035</v>
      </c>
    </row>
    <row r="91" spans="1:12" x14ac:dyDescent="0.2">
      <c r="A91" s="1">
        <f>Delta!A93</f>
        <v>178</v>
      </c>
      <c r="B91" s="2">
        <f>Delta!BD93</f>
        <v>4.5218400000000001</v>
      </c>
      <c r="C91" s="2">
        <f>Delta!BE93</f>
        <v>4.3470399999999998</v>
      </c>
      <c r="D91" s="2">
        <f>Delta!BF93</f>
        <v>4.5824199999999999</v>
      </c>
      <c r="E91" s="2">
        <f>Delta!BG93</f>
        <v>4.6691900000000004</v>
      </c>
      <c r="F91" s="2">
        <f>Delta!BH93</f>
        <v>4.6852200000000002</v>
      </c>
      <c r="G91" s="2">
        <f>Delta!BI93</f>
        <v>4.5134489564609304</v>
      </c>
      <c r="H91" s="2">
        <f>Delta!BJ93</f>
        <v>4.3752061122125863</v>
      </c>
      <c r="I91" s="2">
        <f>Delta!BK93</f>
        <v>4.3231999999999999</v>
      </c>
      <c r="J91" s="2">
        <f>Delta!BL93</f>
        <v>4.5745172090058039</v>
      </c>
      <c r="K91" s="2">
        <f>Delta!BM93</f>
        <v>4.357682872290435</v>
      </c>
      <c r="L91" s="2">
        <f>Delta!BN93</f>
        <v>4.3831327107531548</v>
      </c>
    </row>
    <row r="92" spans="1:12" x14ac:dyDescent="0.2">
      <c r="A92" s="1">
        <f>Delta!A94</f>
        <v>180</v>
      </c>
      <c r="B92" s="2">
        <f>Delta!BD94</f>
        <v>4.4784199999999998</v>
      </c>
      <c r="C92" s="2">
        <f>Delta!BE94</f>
        <v>4.3060499999999999</v>
      </c>
      <c r="D92" s="2">
        <f>Delta!BF94</f>
        <v>4.5385200000000001</v>
      </c>
      <c r="E92" s="2">
        <f>Delta!BG94</f>
        <v>4.6228300000000004</v>
      </c>
      <c r="F92" s="2">
        <f>Delta!BH94</f>
        <v>4.6387299999999998</v>
      </c>
      <c r="G92" s="2">
        <f>Delta!BI94</f>
        <v>4.4706742992286506</v>
      </c>
      <c r="H92" s="2">
        <f>Delta!BJ94</f>
        <v>4.3348229520341821</v>
      </c>
      <c r="I92" s="2">
        <f>Delta!BK94</f>
        <v>4.2844699999999998</v>
      </c>
      <c r="J92" s="2">
        <f>Delta!BL94</f>
        <v>4.5308503494880323</v>
      </c>
      <c r="K92" s="2">
        <f>Delta!BM94</f>
        <v>4.3176177239574072</v>
      </c>
      <c r="L92" s="2">
        <f>Delta!BN94</f>
        <v>4.3426948775983343</v>
      </c>
    </row>
    <row r="93" spans="1:12" x14ac:dyDescent="0.2">
      <c r="A93" s="1">
        <f>Delta!A95</f>
        <v>182</v>
      </c>
      <c r="B93" s="2">
        <f>Delta!BD95</f>
        <v>4.4358399999999998</v>
      </c>
      <c r="C93" s="2">
        <f>Delta!BE95</f>
        <v>4.2658500000000004</v>
      </c>
      <c r="D93" s="2">
        <f>Delta!BF95</f>
        <v>4.4954599999999996</v>
      </c>
      <c r="E93" s="2">
        <f>Delta!BG95</f>
        <v>4.5773799999999998</v>
      </c>
      <c r="F93" s="2">
        <f>Delta!BH95</f>
        <v>4.5931499999999996</v>
      </c>
      <c r="G93" s="2">
        <f>Delta!BI95</f>
        <v>4.428709203051663</v>
      </c>
      <c r="H93" s="2">
        <f>Delta!BJ95</f>
        <v>4.2951997947698644</v>
      </c>
      <c r="I93" s="2">
        <f>Delta!BK95</f>
        <v>4.2464399999999998</v>
      </c>
      <c r="J93" s="2">
        <f>Delta!BL95</f>
        <v>4.4880132440961278</v>
      </c>
      <c r="K93" s="2">
        <f>Delta!BM95</f>
        <v>4.278298886089865</v>
      </c>
      <c r="L93" s="2">
        <f>Delta!BN95</f>
        <v>4.3030097900386854</v>
      </c>
    </row>
    <row r="94" spans="1:12" x14ac:dyDescent="0.2">
      <c r="A94" s="1">
        <f>Delta!A96</f>
        <v>184</v>
      </c>
      <c r="B94" s="2">
        <f>Delta!BD96</f>
        <v>4.3940700000000001</v>
      </c>
      <c r="C94" s="2">
        <f>Delta!BE96</f>
        <v>4.2263999999999999</v>
      </c>
      <c r="D94" s="2">
        <f>Delta!BF96</f>
        <v>4.45322</v>
      </c>
      <c r="E94" s="2">
        <f>Delta!BG96</f>
        <v>4.5328099999999996</v>
      </c>
      <c r="F94" s="2">
        <f>Delta!BH96</f>
        <v>4.5484499999999999</v>
      </c>
      <c r="G94" s="2">
        <f>Delta!BI96</f>
        <v>4.3875338157053765</v>
      </c>
      <c r="H94" s="2">
        <f>Delta!BJ96</f>
        <v>4.2563066347310299</v>
      </c>
      <c r="I94" s="2">
        <f>Delta!BK96</f>
        <v>4.2090899999999998</v>
      </c>
      <c r="J94" s="2">
        <f>Delta!BL96</f>
        <v>4.445979259247629</v>
      </c>
      <c r="K94" s="2">
        <f>Delta!BM96</f>
        <v>4.2397030615965967</v>
      </c>
      <c r="L94" s="2">
        <f>Delta!BN96</f>
        <v>4.2640642040873002</v>
      </c>
    </row>
    <row r="95" spans="1:12" x14ac:dyDescent="0.2">
      <c r="A95" s="1">
        <f>Delta!A97</f>
        <v>186</v>
      </c>
      <c r="B95" s="2">
        <f>Delta!BD97</f>
        <v>4.3530899999999999</v>
      </c>
      <c r="C95" s="2">
        <f>Delta!BE97</f>
        <v>4.1876899999999999</v>
      </c>
      <c r="D95" s="2">
        <f>Delta!BF97</f>
        <v>4.4117800000000003</v>
      </c>
      <c r="E95" s="2">
        <f>Delta!BG97</f>
        <v>4.4890999999999996</v>
      </c>
      <c r="F95" s="2">
        <f>Delta!BH97</f>
        <v>4.5046099999999996</v>
      </c>
      <c r="G95" s="2">
        <f>Delta!BI97</f>
        <v>4.3471212802250907</v>
      </c>
      <c r="H95" s="2">
        <f>Delta!BJ97</f>
        <v>4.2181301405091798</v>
      </c>
      <c r="I95" s="2">
        <f>Delta!BK97</f>
        <v>4.1724199999999998</v>
      </c>
      <c r="J95" s="2">
        <f>Delta!BL97</f>
        <v>4.4047250252250798</v>
      </c>
      <c r="K95" s="2">
        <f>Delta!BM97</f>
        <v>4.2018169536766292</v>
      </c>
      <c r="L95" s="2">
        <f>Delta!BN97</f>
        <v>4.2258281182317976</v>
      </c>
    </row>
    <row r="96" spans="1:12" x14ac:dyDescent="0.2">
      <c r="A96" s="1">
        <f>Delta!A98</f>
        <v>188</v>
      </c>
      <c r="B96" s="2">
        <f>Delta!BD98</f>
        <v>4.3128700000000002</v>
      </c>
      <c r="C96" s="2">
        <f>Delta!BE98</f>
        <v>4.1497000000000002</v>
      </c>
      <c r="D96" s="2">
        <f>Delta!BF98</f>
        <v>4.3711200000000003</v>
      </c>
      <c r="E96" s="2">
        <f>Delta!BG98</f>
        <v>4.4462200000000003</v>
      </c>
      <c r="F96" s="2">
        <f>Delta!BH98</f>
        <v>4.4615999999999998</v>
      </c>
      <c r="G96" s="2">
        <f>Delta!BI98</f>
        <v>4.3074617349642956</v>
      </c>
      <c r="H96" s="2">
        <f>Delta!BJ98</f>
        <v>4.1806469694865633</v>
      </c>
      <c r="I96" s="2">
        <f>Delta!BK98</f>
        <v>4.1364000000000001</v>
      </c>
      <c r="J96" s="2">
        <f>Delta!BL98</f>
        <v>4.3642471752752572</v>
      </c>
      <c r="K96" s="2">
        <f>Delta!BM98</f>
        <v>4.1646272644395852</v>
      </c>
      <c r="L96" s="2">
        <f>Delta!BN98</f>
        <v>4.1882982878433044</v>
      </c>
    </row>
    <row r="97" spans="1:12" x14ac:dyDescent="0.2">
      <c r="A97" s="1">
        <f>Delta!A99</f>
        <v>190</v>
      </c>
      <c r="B97" s="2">
        <f>Delta!BD99</f>
        <v>4.2734100000000002</v>
      </c>
      <c r="C97" s="2">
        <f>Delta!BE99</f>
        <v>4.1124200000000002</v>
      </c>
      <c r="D97" s="2">
        <f>Delta!BF99</f>
        <v>4.3312099999999996</v>
      </c>
      <c r="E97" s="2">
        <f>Delta!BG99</f>
        <v>4.4041600000000001</v>
      </c>
      <c r="F97" s="2">
        <f>Delta!BH99</f>
        <v>4.4194100000000001</v>
      </c>
      <c r="G97" s="2">
        <f>Delta!BI99</f>
        <v>4.2685285974113247</v>
      </c>
      <c r="H97" s="2">
        <f>Delta!BJ99</f>
        <v>4.1438538010994588</v>
      </c>
      <c r="I97" s="2">
        <f>Delta!BK99</f>
        <v>4.1010200000000001</v>
      </c>
      <c r="J97" s="2">
        <f>Delta!BL99</f>
        <v>4.3245091778940727</v>
      </c>
      <c r="K97" s="2">
        <f>Delta!BM99</f>
        <v>4.1281038881881456</v>
      </c>
      <c r="L97" s="2">
        <f>Delta!BN99</f>
        <v>4.1514446036010932</v>
      </c>
    </row>
    <row r="98" spans="1:12" x14ac:dyDescent="0.2">
      <c r="A98" s="1">
        <f>Delta!A100</f>
        <v>192</v>
      </c>
      <c r="B98" s="2">
        <f>Delta!BD100</f>
        <v>4.2346700000000004</v>
      </c>
      <c r="C98" s="2">
        <f>Delta!BE100</f>
        <v>4.0758200000000002</v>
      </c>
      <c r="D98" s="2">
        <f>Delta!BF100</f>
        <v>4.2920499999999997</v>
      </c>
      <c r="E98" s="2">
        <f>Delta!BG100</f>
        <v>4.3628900000000002</v>
      </c>
      <c r="F98" s="2">
        <f>Delta!BH100</f>
        <v>4.3780200000000002</v>
      </c>
      <c r="G98" s="2">
        <f>Delta!BI100</f>
        <v>4.2303117312089364</v>
      </c>
      <c r="H98" s="2">
        <f>Delta!BJ100</f>
        <v>4.1077206297689894</v>
      </c>
      <c r="I98" s="2">
        <f>Delta!BK100</f>
        <v>4.0662599999999998</v>
      </c>
      <c r="J98" s="2">
        <f>Delta!BL100</f>
        <v>4.2855042975329214</v>
      </c>
      <c r="K98" s="2">
        <f>Delta!BM100</f>
        <v>4.0922435295622028</v>
      </c>
      <c r="L98" s="2">
        <f>Delta!BN100</f>
        <v>4.1152571745745803</v>
      </c>
    </row>
    <row r="99" spans="1:12" x14ac:dyDescent="0.2">
      <c r="A99" s="1">
        <f>Delta!A101</f>
        <v>194</v>
      </c>
      <c r="B99" s="2">
        <f>Delta!BD101</f>
        <v>4.19665</v>
      </c>
      <c r="C99" s="2">
        <f>Delta!BE101</f>
        <v>4.0398899999999998</v>
      </c>
      <c r="D99" s="2">
        <f>Delta!BF101</f>
        <v>4.2535999999999996</v>
      </c>
      <c r="E99" s="2">
        <f>Delta!BG101</f>
        <v>4.3224</v>
      </c>
      <c r="F99" s="2">
        <f>Delta!BH101</f>
        <v>4.3374100000000002</v>
      </c>
      <c r="G99" s="2">
        <f>Delta!BI101</f>
        <v>4.1927845648199451</v>
      </c>
      <c r="H99" s="2">
        <f>Delta!BJ101</f>
        <v>4.0722374663756407</v>
      </c>
      <c r="I99" s="2">
        <f>Delta!BK101</f>
        <v>4.0321100000000003</v>
      </c>
      <c r="J99" s="2">
        <f>Delta!BL101</f>
        <v>4.2472025321442883</v>
      </c>
      <c r="K99" s="2">
        <f>Delta!BM101</f>
        <v>4.0570262922034912</v>
      </c>
      <c r="L99" s="2">
        <f>Delta!BN101</f>
        <v>4.0797192506654563</v>
      </c>
    </row>
    <row r="100" spans="1:12" x14ac:dyDescent="0.2">
      <c r="A100" s="1">
        <f>Delta!A102</f>
        <v>196</v>
      </c>
      <c r="B100" s="2">
        <f>Delta!BD102</f>
        <v>4.1593200000000001</v>
      </c>
      <c r="C100" s="2">
        <f>Delta!BE102</f>
        <v>4.0046200000000001</v>
      </c>
      <c r="D100" s="2">
        <f>Delta!BF102</f>
        <v>4.2158600000000002</v>
      </c>
      <c r="E100" s="2">
        <f>Delta!BG102</f>
        <v>4.2826599999999999</v>
      </c>
      <c r="F100" s="2">
        <f>Delta!BH102</f>
        <v>4.2975500000000002</v>
      </c>
      <c r="G100" s="2">
        <f>Delta!BI102</f>
        <v>4.1559403727694573</v>
      </c>
      <c r="H100" s="2">
        <f>Delta!BJ102</f>
        <v>4.0373842835034104</v>
      </c>
      <c r="I100" s="2">
        <f>Delta!BK102</f>
        <v>3.9985499999999998</v>
      </c>
      <c r="J100" s="2">
        <f>Delta!BL102</f>
        <v>4.209603882920427</v>
      </c>
      <c r="K100" s="2">
        <f>Delta!BM102</f>
        <v>4.0224321749746617</v>
      </c>
      <c r="L100" s="2">
        <f>Delta!BN102</f>
        <v>4.0448142285054818</v>
      </c>
    </row>
    <row r="101" spans="1:12" x14ac:dyDescent="0.2">
      <c r="A101" s="1">
        <f>Delta!A103</f>
        <v>198</v>
      </c>
      <c r="B101" s="2">
        <f>Delta!BD103</f>
        <v>4.1226700000000003</v>
      </c>
      <c r="C101" s="2">
        <f>Delta!BE103</f>
        <v>3.96997</v>
      </c>
      <c r="D101" s="2">
        <f>Delta!BF103</f>
        <v>4.1788100000000004</v>
      </c>
      <c r="E101" s="2">
        <f>Delta!BG103</f>
        <v>4.2436499999999997</v>
      </c>
      <c r="F101" s="2">
        <f>Delta!BH103</f>
        <v>4.2584200000000001</v>
      </c>
      <c r="G101" s="2">
        <f>Delta!BI103</f>
        <v>4.1197592982192335</v>
      </c>
      <c r="H101" s="2">
        <f>Delta!BJ103</f>
        <v>4.0031511194417364</v>
      </c>
      <c r="I101" s="2">
        <f>Delta!BK103</f>
        <v>3.96557</v>
      </c>
      <c r="J101" s="2">
        <f>Delta!BL103</f>
        <v>4.1726750816537317</v>
      </c>
      <c r="K101" s="2">
        <f>Delta!BM103</f>
        <v>3.9884510771336825</v>
      </c>
      <c r="L101" s="2">
        <f>Delta!BN103</f>
        <v>4.0105256071069046</v>
      </c>
    </row>
    <row r="102" spans="1:12" x14ac:dyDescent="0.2">
      <c r="A102" s="1">
        <f>Delta!A104</f>
        <v>200</v>
      </c>
      <c r="B102" s="2">
        <f>Delta!BD104</f>
        <v>4.0866800000000003</v>
      </c>
      <c r="C102" s="2">
        <f>Delta!BE104</f>
        <v>3.9359500000000001</v>
      </c>
      <c r="D102" s="2">
        <f>Delta!BF104</f>
        <v>4.1424200000000004</v>
      </c>
      <c r="E102" s="2">
        <f>Delta!BG104</f>
        <v>4.2053599999999998</v>
      </c>
      <c r="F102" s="2">
        <f>Delta!BH104</f>
        <v>4.2200199999999999</v>
      </c>
      <c r="G102" s="2">
        <f>Delta!BI104</f>
        <v>4.0842212055242664</v>
      </c>
      <c r="H102" s="2">
        <f>Delta!BJ104</f>
        <v>3.9695212618038882</v>
      </c>
      <c r="I102" s="2">
        <f>Delta!BK104</f>
        <v>3.93316</v>
      </c>
      <c r="J102" s="2">
        <f>Delta!BL104</f>
        <v>4.1364093943490499</v>
      </c>
      <c r="K102" s="2">
        <f>Delta!BM104</f>
        <v>3.9550631006004346</v>
      </c>
      <c r="L102" s="2">
        <f>Delta!BN104</f>
        <v>3.9768397453003623</v>
      </c>
    </row>
    <row r="103" spans="1:12" x14ac:dyDescent="0.2">
      <c r="A103" s="1">
        <f>Delta!A105</f>
        <v>202</v>
      </c>
      <c r="B103" s="2">
        <f>Delta!BD105</f>
        <v>4.0513399999999997</v>
      </c>
      <c r="C103" s="2">
        <f>Delta!BE105</f>
        <v>3.9025400000000001</v>
      </c>
      <c r="D103" s="2">
        <f>Delta!BF105</f>
        <v>4.1066799999999999</v>
      </c>
      <c r="E103" s="2">
        <f>Delta!BG105</f>
        <v>4.1677799999999996</v>
      </c>
      <c r="F103" s="2">
        <f>Delta!BH105</f>
        <v>4.1823199999999998</v>
      </c>
      <c r="G103" s="2">
        <f>Delta!BI105</f>
        <v>4.0493095122226599</v>
      </c>
      <c r="H103" s="2">
        <f>Delta!BJ105</f>
        <v>3.9364747434186276</v>
      </c>
      <c r="I103" s="2">
        <f>Delta!BK105</f>
        <v>3.9013</v>
      </c>
      <c r="J103" s="2">
        <f>Delta!BL105</f>
        <v>4.1007835533971075</v>
      </c>
      <c r="K103" s="2">
        <f>Delta!BM105</f>
        <v>3.92226144626839</v>
      </c>
      <c r="L103" s="2">
        <f>Delta!BN105</f>
        <v>3.9437402846268448</v>
      </c>
    </row>
    <row r="104" spans="1:12" x14ac:dyDescent="0.2">
      <c r="A104" s="1">
        <f>Delta!A106</f>
        <v>204</v>
      </c>
      <c r="B104" s="2">
        <f>Delta!BD106</f>
        <v>4.0166199999999996</v>
      </c>
      <c r="C104" s="2">
        <f>Delta!BE106</f>
        <v>3.86971</v>
      </c>
      <c r="D104" s="2">
        <f>Delta!BF106</f>
        <v>4.0715899999999996</v>
      </c>
      <c r="E104" s="2">
        <f>Delta!BG106</f>
        <v>4.1308699999999998</v>
      </c>
      <c r="F104" s="2">
        <f>Delta!BH106</f>
        <v>4.1452999999999998</v>
      </c>
      <c r="G104" s="2">
        <f>Delta!BI106</f>
        <v>4.0150175043238114</v>
      </c>
      <c r="H104" s="2">
        <f>Delta!BJ106</f>
        <v>3.9040082272379095</v>
      </c>
      <c r="I104" s="2">
        <f>Delta!BK106</f>
        <v>3.86998</v>
      </c>
      <c r="J104" s="2">
        <f>Delta!BL106</f>
        <v>4.0657908255382935</v>
      </c>
      <c r="K104" s="2">
        <f>Delta!BM106</f>
        <v>3.8900297144703853</v>
      </c>
      <c r="L104" s="2">
        <f>Delta!BN106</f>
        <v>3.9112204773962609</v>
      </c>
    </row>
    <row r="105" spans="1:12" x14ac:dyDescent="0.2">
      <c r="A105" s="1">
        <f>Delta!A107</f>
        <v>206</v>
      </c>
      <c r="B105" s="2">
        <f>Delta!BD107</f>
        <v>3.9825200000000001</v>
      </c>
      <c r="C105" s="2">
        <f>Delta!BE107</f>
        <v>3.8374700000000002</v>
      </c>
      <c r="D105" s="2">
        <f>Delta!BF107</f>
        <v>4.0371100000000002</v>
      </c>
      <c r="E105" s="2">
        <f>Delta!BG107</f>
        <v>4.0946300000000004</v>
      </c>
      <c r="F105" s="2">
        <f>Delta!BH107</f>
        <v>4.1089500000000001</v>
      </c>
      <c r="G105" s="2">
        <f>Delta!BI107</f>
        <v>3.9813251914393351</v>
      </c>
      <c r="H105" s="2">
        <f>Delta!BJ107</f>
        <v>3.872101713172464</v>
      </c>
      <c r="I105" s="2">
        <f>Delta!BK107</f>
        <v>3.8391899999999999</v>
      </c>
      <c r="J105" s="2">
        <f>Delta!BL107</f>
        <v>4.0314079427046332</v>
      </c>
      <c r="K105" s="2">
        <f>Delta!BM107</f>
        <v>3.8583477051312065</v>
      </c>
      <c r="L105" s="2">
        <f>Delta!BN107</f>
        <v>3.8792635379369362</v>
      </c>
    </row>
    <row r="106" spans="1:12" x14ac:dyDescent="0.2">
      <c r="A106" s="1">
        <f>Delta!A108</f>
        <v>208</v>
      </c>
      <c r="B106" s="2">
        <f>Delta!BD108</f>
        <v>3.94902</v>
      </c>
      <c r="C106" s="2">
        <f>Delta!BE108</f>
        <v>3.8057799999999999</v>
      </c>
      <c r="D106" s="2">
        <f>Delta!BF108</f>
        <v>4.0032399999999999</v>
      </c>
      <c r="E106" s="2">
        <f>Delta!BG108</f>
        <v>4.0590400000000004</v>
      </c>
      <c r="F106" s="2">
        <f>Delta!BH108</f>
        <v>4.0732499999999998</v>
      </c>
      <c r="G106" s="2">
        <f>Delta!BI108</f>
        <v>3.9482159787526827</v>
      </c>
      <c r="H106" s="2">
        <f>Delta!BJ108</f>
        <v>3.8407385217569394</v>
      </c>
      <c r="I106" s="2">
        <f>Delta!BK108</f>
        <v>3.8089200000000001</v>
      </c>
      <c r="J106" s="2">
        <f>Delta!BL108</f>
        <v>3.9976249045315693</v>
      </c>
      <c r="K106" s="2">
        <f>Delta!BM108</f>
        <v>3.8272121202999099</v>
      </c>
      <c r="L106" s="2">
        <f>Delta!BN108</f>
        <v>3.847849645311566</v>
      </c>
    </row>
    <row r="107" spans="1:12" x14ac:dyDescent="0.2">
      <c r="A107" s="1">
        <f>Delta!A109</f>
        <v>210</v>
      </c>
      <c r="B107" s="2">
        <f>Delta!BD109</f>
        <v>3.9161000000000001</v>
      </c>
      <c r="C107" s="2">
        <f>Delta!BE109</f>
        <v>3.7746499999999998</v>
      </c>
      <c r="D107" s="2">
        <f>Delta!BF109</f>
        <v>3.9699599999999999</v>
      </c>
      <c r="E107" s="2">
        <f>Delta!BG109</f>
        <v>4.0240799999999997</v>
      </c>
      <c r="F107" s="2">
        <f>Delta!BH109</f>
        <v>4.0381900000000002</v>
      </c>
      <c r="G107" s="2">
        <f>Delta!BI109</f>
        <v>3.9156832824281858</v>
      </c>
      <c r="H107" s="2">
        <f>Delta!BJ109</f>
        <v>3.8099153323711965</v>
      </c>
      <c r="I107" s="2">
        <f>Delta!BK109</f>
        <v>3.77915</v>
      </c>
      <c r="J107" s="2">
        <f>Delta!BL109</f>
        <v>3.9644317107038307</v>
      </c>
      <c r="K107" s="2">
        <f>Delta!BM109</f>
        <v>3.7966030577014744</v>
      </c>
      <c r="L107" s="2">
        <f>Delta!BN109</f>
        <v>3.8169721540602755</v>
      </c>
    </row>
    <row r="108" spans="1:12" x14ac:dyDescent="0.2">
      <c r="A108" s="1">
        <f>Delta!A110</f>
        <v>212</v>
      </c>
      <c r="B108" s="2">
        <f>Delta!BD110</f>
        <v>3.8837600000000001</v>
      </c>
      <c r="C108" s="2">
        <f>Delta!BE110</f>
        <v>3.7440600000000002</v>
      </c>
      <c r="D108" s="2">
        <f>Delta!BF110</f>
        <v>3.9372600000000002</v>
      </c>
      <c r="E108" s="2">
        <f>Delta!BG110</f>
        <v>3.9897499999999999</v>
      </c>
      <c r="F108" s="2">
        <f>Delta!BH110</f>
        <v>4.0037399999999996</v>
      </c>
      <c r="G108" s="2">
        <f>Delta!BI110</f>
        <v>3.8837068623485589</v>
      </c>
      <c r="H108" s="2">
        <f>Delta!BJ110</f>
        <v>3.7796154820288423</v>
      </c>
      <c r="I108" s="2">
        <f>Delta!BK110</f>
        <v>3.74987</v>
      </c>
      <c r="J108" s="2">
        <f>Delta!BL110</f>
        <v>3.9318049937184254</v>
      </c>
      <c r="K108" s="2">
        <f>Delta!BM110</f>
        <v>3.7665137216969748</v>
      </c>
      <c r="L108" s="2">
        <f>Delta!BN110</f>
        <v>3.7866209269294706</v>
      </c>
    </row>
    <row r="109" spans="1:12" x14ac:dyDescent="0.2">
      <c r="A109" s="1">
        <f>Delta!A111</f>
        <v>214</v>
      </c>
      <c r="B109" s="2">
        <f>Delta!BD111</f>
        <v>3.8519800000000002</v>
      </c>
      <c r="C109" s="2">
        <f>Delta!BE111</f>
        <v>3.7139899999999999</v>
      </c>
      <c r="D109" s="2">
        <f>Delta!BF111</f>
        <v>3.9051300000000002</v>
      </c>
      <c r="E109" s="2">
        <f>Delta!BG111</f>
        <v>3.9560200000000001</v>
      </c>
      <c r="F109" s="2">
        <f>Delta!BH111</f>
        <v>3.9699</v>
      </c>
      <c r="G109" s="2">
        <f>Delta!BI111</f>
        <v>3.8522769560566483</v>
      </c>
      <c r="H109" s="2">
        <f>Delta!BJ111</f>
        <v>3.7498256171339559</v>
      </c>
      <c r="I109" s="2">
        <f>Delta!BK111</f>
        <v>3.7210700000000001</v>
      </c>
      <c r="J109" s="2">
        <f>Delta!BL111</f>
        <v>3.8997381199244114</v>
      </c>
      <c r="K109" s="2">
        <f>Delta!BM111</f>
        <v>3.7369309088756348</v>
      </c>
      <c r="L109" s="2">
        <f>Delta!BN111</f>
        <v>3.7567793567943344</v>
      </c>
    </row>
    <row r="110" spans="1:12" x14ac:dyDescent="0.2">
      <c r="A110" s="1">
        <f>Delta!A112</f>
        <v>216</v>
      </c>
      <c r="B110" s="2">
        <f>Delta!BD112</f>
        <v>3.8207399999999998</v>
      </c>
      <c r="C110" s="2">
        <f>Delta!BE112</f>
        <v>3.6844299999999999</v>
      </c>
      <c r="D110" s="2">
        <f>Delta!BF112</f>
        <v>3.8735400000000002</v>
      </c>
      <c r="E110" s="2">
        <f>Delta!BG112</f>
        <v>3.9228700000000001</v>
      </c>
      <c r="F110" s="2">
        <f>Delta!BH112</f>
        <v>3.9366599999999998</v>
      </c>
      <c r="G110" s="2">
        <f>Delta!BI112</f>
        <v>3.8213801572564772</v>
      </c>
      <c r="H110" s="2">
        <f>Delta!BJ112</f>
        <v>3.7205290911773514</v>
      </c>
      <c r="I110" s="2">
        <f>Delta!BK112</f>
        <v>3.6927500000000002</v>
      </c>
      <c r="J110" s="2">
        <f>Delta!BL112</f>
        <v>3.8682178202424033</v>
      </c>
      <c r="K110" s="2">
        <f>Delta!BM112</f>
        <v>3.7078412216429335</v>
      </c>
      <c r="L110" s="2">
        <f>Delta!BN112</f>
        <v>3.7274375431540112</v>
      </c>
    </row>
    <row r="111" spans="1:12" x14ac:dyDescent="0.2">
      <c r="A111" s="1">
        <f>Delta!A113</f>
        <v>218</v>
      </c>
      <c r="B111" s="2">
        <f>Delta!BD113</f>
        <v>3.7900299999999998</v>
      </c>
      <c r="C111" s="2">
        <f>Delta!BE113</f>
        <v>3.65537</v>
      </c>
      <c r="D111" s="2">
        <f>Delta!BF113</f>
        <v>3.8424999999999998</v>
      </c>
      <c r="E111" s="2">
        <f>Delta!BG113</f>
        <v>3.8903099999999999</v>
      </c>
      <c r="F111" s="2">
        <f>Delta!BH113</f>
        <v>3.9039899999999998</v>
      </c>
      <c r="G111" s="2">
        <f>Delta!BI113</f>
        <v>3.791006454756197</v>
      </c>
      <c r="H111" s="2">
        <f>Delta!BJ113</f>
        <v>3.6917258877122245</v>
      </c>
      <c r="I111" s="2">
        <f>Delta!BK113</f>
        <v>3.6648900000000002</v>
      </c>
      <c r="J111" s="2">
        <f>Delta!BL113</f>
        <v>3.8372273619805668</v>
      </c>
      <c r="K111" s="2">
        <f>Delta!BM113</f>
        <v>3.6792413599702707</v>
      </c>
      <c r="L111" s="2">
        <f>Delta!BN113</f>
        <v>3.6985820346893479</v>
      </c>
    </row>
    <row r="112" spans="1:12" x14ac:dyDescent="0.2">
      <c r="A112" s="1">
        <f>Delta!A114</f>
        <v>220</v>
      </c>
      <c r="B112" s="2">
        <f>Delta!BD114</f>
        <v>3.7598400000000001</v>
      </c>
      <c r="C112" s="2">
        <f>Delta!BE114</f>
        <v>3.6267999999999998</v>
      </c>
      <c r="D112" s="2">
        <f>Delta!BF114</f>
        <v>3.8119800000000001</v>
      </c>
      <c r="E112" s="2">
        <f>Delta!BG114</f>
        <v>3.8582999999999998</v>
      </c>
      <c r="F112" s="2">
        <f>Delta!BH114</f>
        <v>3.8718900000000001</v>
      </c>
      <c r="G112" s="2">
        <f>Delta!BI114</f>
        <v>3.7611457321488757</v>
      </c>
      <c r="H112" s="2">
        <f>Delta!BJ114</f>
        <v>3.6634026860404325</v>
      </c>
      <c r="I112" s="2">
        <f>Delta!BK114</f>
        <v>3.63747</v>
      </c>
      <c r="J112" s="2">
        <f>Delta!BL114</f>
        <v>3.8067633803634724</v>
      </c>
      <c r="K112" s="2">
        <f>Delta!BM114</f>
        <v>3.6511080212732749</v>
      </c>
      <c r="L112" s="2">
        <f>Delta!BN114</f>
        <v>3.6702062839534726</v>
      </c>
    </row>
    <row r="113" spans="1:12" x14ac:dyDescent="0.2">
      <c r="A113" s="1">
        <f>Delta!A115</f>
        <v>222</v>
      </c>
      <c r="B113" s="2">
        <f>Delta!BD115</f>
        <v>3.7301700000000002</v>
      </c>
      <c r="C113" s="2">
        <f>Delta!BE115</f>
        <v>3.5987100000000001</v>
      </c>
      <c r="D113" s="2">
        <f>Delta!BF115</f>
        <v>3.7819799999999999</v>
      </c>
      <c r="E113" s="2">
        <f>Delta!BG115</f>
        <v>3.8268499999999999</v>
      </c>
      <c r="F113" s="2">
        <f>Delta!BH115</f>
        <v>3.8403299999999998</v>
      </c>
      <c r="G113" s="2">
        <f>Delta!BI115</f>
        <v>3.7317749326759948</v>
      </c>
      <c r="H113" s="2">
        <f>Delta!BJ115</f>
        <v>3.6355394860756838</v>
      </c>
      <c r="I113" s="2">
        <f>Delta!BK115</f>
        <v>3.6105</v>
      </c>
      <c r="J113" s="2">
        <f>Delta!BL115</f>
        <v>3.7768059706063717</v>
      </c>
      <c r="K113" s="2">
        <f>Delta!BM115</f>
        <v>3.6234344144161761</v>
      </c>
      <c r="L113" s="2">
        <f>Delta!BN115</f>
        <v>3.6422935838311141</v>
      </c>
    </row>
    <row r="114" spans="1:12" x14ac:dyDescent="0.2">
      <c r="A114" s="1">
        <f>Delta!A116</f>
        <v>224</v>
      </c>
      <c r="B114" s="2">
        <f>Delta!BD116</f>
        <v>3.70099</v>
      </c>
      <c r="C114" s="2">
        <f>Delta!BE116</f>
        <v>3.5710899999999999</v>
      </c>
      <c r="D114" s="2">
        <f>Delta!BF116</f>
        <v>3.7524700000000002</v>
      </c>
      <c r="E114" s="2">
        <f>Delta!BG116</f>
        <v>3.7959299999999998</v>
      </c>
      <c r="F114" s="2">
        <f>Delta!BH116</f>
        <v>3.80932</v>
      </c>
      <c r="G114" s="2">
        <f>Delta!BI116</f>
        <v>3.702897239549046</v>
      </c>
      <c r="H114" s="2">
        <f>Delta!BJ116</f>
        <v>3.6081362878065621</v>
      </c>
      <c r="I114" s="2">
        <f>Delta!BK116</f>
        <v>3.5839599999999998</v>
      </c>
      <c r="J114" s="2">
        <f>Delta!BL116</f>
        <v>3.7473417665103592</v>
      </c>
      <c r="K114" s="2">
        <f>Delta!BM116</f>
        <v>3.5962174257204489</v>
      </c>
      <c r="L114" s="2">
        <f>Delta!BN116</f>
        <v>3.6148406421042831</v>
      </c>
    </row>
    <row r="115" spans="1:12" x14ac:dyDescent="0.2">
      <c r="A115" s="1">
        <f>Delta!A117</f>
        <v>226</v>
      </c>
      <c r="B115" s="2">
        <f>Delta!BD117</f>
        <v>3.6722899999999998</v>
      </c>
      <c r="C115" s="2">
        <f>Delta!BE117</f>
        <v>3.54393</v>
      </c>
      <c r="D115" s="2">
        <f>Delta!BF117</f>
        <v>3.7234600000000002</v>
      </c>
      <c r="E115" s="2">
        <f>Delta!BG117</f>
        <v>3.7655400000000001</v>
      </c>
      <c r="F115" s="2">
        <f>Delta!BH117</f>
        <v>3.7788300000000001</v>
      </c>
      <c r="G115" s="2">
        <f>Delta!BI117</f>
        <v>3.6744893520199935</v>
      </c>
      <c r="H115" s="2">
        <f>Delta!BJ117</f>
        <v>3.5811797490048156</v>
      </c>
      <c r="I115" s="2">
        <f>Delta!BK117</f>
        <v>3.5578400000000001</v>
      </c>
      <c r="J115" s="2">
        <f>Delta!BL117</f>
        <v>3.7183707686342973</v>
      </c>
      <c r="K115" s="2">
        <f>Delta!BM117</f>
        <v>3.569436868193101</v>
      </c>
      <c r="L115" s="2">
        <f>Delta!BN117</f>
        <v>3.5878307523920947</v>
      </c>
    </row>
    <row r="116" spans="1:12" x14ac:dyDescent="0.2">
      <c r="A116" s="1">
        <f>Delta!A118</f>
        <v>228</v>
      </c>
      <c r="B116" s="2">
        <f>Delta!BD118</f>
        <v>3.6440800000000002</v>
      </c>
      <c r="C116" s="2">
        <f>Delta!BE118</f>
        <v>3.5172099999999999</v>
      </c>
      <c r="D116" s="2">
        <f>Delta!BF118</f>
        <v>3.6949299999999998</v>
      </c>
      <c r="E116" s="2">
        <f>Delta!BG118</f>
        <v>3.7356600000000002</v>
      </c>
      <c r="F116" s="2">
        <f>Delta!BH118</f>
        <v>3.74885</v>
      </c>
      <c r="G116" s="2">
        <f>Delta!BI118</f>
        <v>3.6465512710388426</v>
      </c>
      <c r="H116" s="2">
        <f>Delta!BJ118</f>
        <v>3.5546532117948639</v>
      </c>
      <c r="I116" s="2">
        <f>Delta!BK118</f>
        <v>3.53213</v>
      </c>
      <c r="J116" s="2">
        <f>Delta!BL118</f>
        <v>3.6898729757708217</v>
      </c>
      <c r="K116" s="2">
        <f>Delta!BM118</f>
        <v>3.5430928363243175</v>
      </c>
      <c r="L116" s="2">
        <f>Delta!BN118</f>
        <v>3.5612606221223975</v>
      </c>
    </row>
    <row r="117" spans="1:12" x14ac:dyDescent="0.2">
      <c r="A117" s="1">
        <f>Delta!A119</f>
        <v>230</v>
      </c>
      <c r="B117" s="2">
        <f>Delta!BD119</f>
        <v>3.61632</v>
      </c>
      <c r="C117" s="2">
        <f>Delta!BE119</f>
        <v>3.4909300000000001</v>
      </c>
      <c r="D117" s="2">
        <f>Delta!BF119</f>
        <v>3.6668699999999999</v>
      </c>
      <c r="E117" s="2">
        <f>Delta!BG119</f>
        <v>3.70628</v>
      </c>
      <c r="F117" s="2">
        <f>Delta!BH119</f>
        <v>3.7193800000000001</v>
      </c>
      <c r="G117" s="2">
        <f>Delta!BI119</f>
        <v>3.619066283468078</v>
      </c>
      <c r="H117" s="2">
        <f>Delta!BJ119</f>
        <v>3.5285566597242548</v>
      </c>
      <c r="I117" s="2">
        <f>Delta!BK119</f>
        <v>3.5068199999999998</v>
      </c>
      <c r="J117" s="2">
        <f>Delta!BL119</f>
        <v>3.6618383876972143</v>
      </c>
      <c r="K117" s="2">
        <f>Delta!BM119</f>
        <v>3.5171687235697457</v>
      </c>
      <c r="L117" s="2">
        <f>Delta!BN119</f>
        <v>3.535110286251836</v>
      </c>
    </row>
    <row r="118" spans="1:12" x14ac:dyDescent="0.2">
      <c r="A118" s="1">
        <f>Delta!A120</f>
        <v>232</v>
      </c>
      <c r="B118" s="2">
        <f>Delta!BD120</f>
        <v>3.5890200000000001</v>
      </c>
      <c r="C118" s="2">
        <f>Delta!BE120</f>
        <v>3.4650699999999999</v>
      </c>
      <c r="D118" s="2">
        <f>Delta!BF120</f>
        <v>3.6392699999999998</v>
      </c>
      <c r="E118" s="2">
        <f>Delta!BG120</f>
        <v>3.6773899999999999</v>
      </c>
      <c r="F118" s="2">
        <f>Delta!BH120</f>
        <v>3.6903999999999999</v>
      </c>
      <c r="G118" s="2">
        <f>Delta!BI120</f>
        <v>3.5920245132983277</v>
      </c>
      <c r="H118" s="2">
        <f>Delta!BJ120</f>
        <v>3.5028767884609029</v>
      </c>
      <c r="I118" s="2">
        <f>Delta!BK120</f>
        <v>3.4819200000000001</v>
      </c>
      <c r="J118" s="2">
        <f>Delta!BL120</f>
        <v>3.6342570042052578</v>
      </c>
      <c r="K118" s="2">
        <f>Delta!BM120</f>
        <v>3.4916577422175128</v>
      </c>
      <c r="L118" s="2">
        <f>Delta!BN120</f>
        <v>3.5093829701297747</v>
      </c>
    </row>
    <row r="119" spans="1:12" x14ac:dyDescent="0.2">
      <c r="A119" s="1">
        <f>Delta!A121</f>
        <v>234</v>
      </c>
      <c r="B119" s="2">
        <f>Delta!BD121</f>
        <v>3.5621700000000001</v>
      </c>
      <c r="C119" s="2">
        <f>Delta!BE121</f>
        <v>3.4396399999999998</v>
      </c>
      <c r="D119" s="2">
        <f>Delta!BF121</f>
        <v>3.6121099999999999</v>
      </c>
      <c r="E119" s="2">
        <f>Delta!BG121</f>
        <v>3.6489799999999999</v>
      </c>
      <c r="F119" s="2">
        <f>Delta!BH121</f>
        <v>3.6619000000000002</v>
      </c>
      <c r="G119" s="2">
        <f>Delta!BI121</f>
        <v>3.5654225481934585</v>
      </c>
      <c r="H119" s="2">
        <f>Delta!BJ121</f>
        <v>3.4776069137404453</v>
      </c>
      <c r="I119" s="2">
        <f>Delta!BK121</f>
        <v>3.4573900000000002</v>
      </c>
      <c r="J119" s="2">
        <f>Delta!BL121</f>
        <v>3.6071255545373235</v>
      </c>
      <c r="K119" s="2">
        <f>Delta!BM121</f>
        <v>3.4665498935300856</v>
      </c>
      <c r="L119" s="2">
        <f>Delta!BN121</f>
        <v>3.4840654508930848</v>
      </c>
    </row>
    <row r="120" spans="1:12" x14ac:dyDescent="0.2">
      <c r="A120" s="1">
        <f>Delta!A122</f>
        <v>236</v>
      </c>
      <c r="B120" s="2">
        <f>Delta!BD122</f>
        <v>3.5357500000000002</v>
      </c>
      <c r="C120" s="2">
        <f>Delta!BE122</f>
        <v>3.4146100000000001</v>
      </c>
      <c r="D120" s="2">
        <f>Delta!BF122</f>
        <v>3.5853999999999999</v>
      </c>
      <c r="E120" s="2">
        <f>Delta!BG122</f>
        <v>3.6210399999999998</v>
      </c>
      <c r="F120" s="2">
        <f>Delta!BH122</f>
        <v>3.6338599999999999</v>
      </c>
      <c r="G120" s="2">
        <f>Delta!BI122</f>
        <v>3.5392503878864718</v>
      </c>
      <c r="H120" s="2">
        <f>Delta!BJ122</f>
        <v>3.4527337033023988</v>
      </c>
      <c r="I120" s="2">
        <f>Delta!BK122</f>
        <v>3.4332500000000001</v>
      </c>
      <c r="J120" s="2">
        <f>Delta!BL122</f>
        <v>3.5804239440037966</v>
      </c>
      <c r="K120" s="2">
        <f>Delta!BM122</f>
        <v>3.4418386615483896</v>
      </c>
      <c r="L120" s="2">
        <f>Delta!BN122</f>
        <v>3.4591476932707406</v>
      </c>
    </row>
    <row r="121" spans="1:12" x14ac:dyDescent="0.2">
      <c r="A121" s="1">
        <f>Delta!A123</f>
        <v>238</v>
      </c>
      <c r="B121" s="2">
        <f>Delta!BD123</f>
        <v>3.5097499999999999</v>
      </c>
      <c r="C121" s="2">
        <f>Delta!BE123</f>
        <v>3.38998</v>
      </c>
      <c r="D121" s="2">
        <f>Delta!BF123</f>
        <v>3.55911</v>
      </c>
      <c r="E121" s="2">
        <f>Delta!BG123</f>
        <v>3.59355</v>
      </c>
      <c r="F121" s="2">
        <f>Delta!BH123</f>
        <v>3.60629</v>
      </c>
      <c r="G121" s="2">
        <f>Delta!BI123</f>
        <v>3.5134847305018457</v>
      </c>
      <c r="H121" s="2">
        <f>Delta!BJ123</f>
        <v>3.428250494274105</v>
      </c>
      <c r="I121" s="2">
        <f>Delta!BK123</f>
        <v>3.4094799999999998</v>
      </c>
      <c r="J121" s="2">
        <f>Delta!BL123</f>
        <v>3.5541522662420575</v>
      </c>
      <c r="K121" s="2">
        <f>Delta!BM123</f>
        <v>3.417517260214157</v>
      </c>
      <c r="L121" s="2">
        <f>Delta!BN123</f>
        <v>3.4346197330569224</v>
      </c>
    </row>
    <row r="122" spans="1:12" x14ac:dyDescent="0.2">
      <c r="A122" s="1">
        <f>Delta!A124</f>
        <v>240</v>
      </c>
      <c r="B122" s="2">
        <f>Delta!BD124</f>
        <v>3.4841700000000002</v>
      </c>
      <c r="C122" s="2">
        <f>Delta!BE124</f>
        <v>3.3657499999999998</v>
      </c>
      <c r="D122" s="2">
        <f>Delta!BF124</f>
        <v>3.5332400000000002</v>
      </c>
      <c r="E122" s="2">
        <f>Delta!BG124</f>
        <v>3.5665200000000001</v>
      </c>
      <c r="F122" s="2">
        <f>Delta!BH124</f>
        <v>3.5791599999999999</v>
      </c>
      <c r="G122" s="2">
        <f>Delta!BI124</f>
        <v>3.4881321776963663</v>
      </c>
      <c r="H122" s="2">
        <f>Delta!BJ124</f>
        <v>3.4041506073883583</v>
      </c>
      <c r="I122" s="2">
        <f>Delta!BK124</f>
        <v>3.3860700000000001</v>
      </c>
      <c r="J122" s="2">
        <f>Delta!BL124</f>
        <v>3.5282970640034161</v>
      </c>
      <c r="K122" s="2">
        <f>Delta!BM124</f>
        <v>3.393572386415856</v>
      </c>
      <c r="L122" s="2">
        <f>Delta!BN124</f>
        <v>3.4104749228250992</v>
      </c>
    </row>
    <row r="123" spans="1:12" x14ac:dyDescent="0.2">
      <c r="A123" s="1">
        <f>Delta!A125</f>
        <v>242</v>
      </c>
      <c r="B123" s="2">
        <f>Delta!BD125</f>
        <v>3.45899</v>
      </c>
      <c r="C123" s="2">
        <f>Delta!BE125</f>
        <v>3.3418899999999998</v>
      </c>
      <c r="D123" s="2">
        <f>Delta!BF125</f>
        <v>3.50779</v>
      </c>
      <c r="E123" s="2">
        <f>Delta!BG125</f>
        <v>3.53992</v>
      </c>
      <c r="F123" s="2">
        <f>Delta!BH125</f>
        <v>3.5524800000000001</v>
      </c>
      <c r="G123" s="2">
        <f>Delta!BI125</f>
        <v>3.4631762498350347</v>
      </c>
      <c r="H123" s="2">
        <f>Delta!BJ125</f>
        <v>3.3804240426253331</v>
      </c>
      <c r="I123" s="2">
        <f>Delta!BK125</f>
        <v>3.3630100000000001</v>
      </c>
      <c r="J123" s="2">
        <f>Delta!BL125</f>
        <v>3.5028485214259142</v>
      </c>
      <c r="K123" s="2">
        <f>Delta!BM125</f>
        <v>3.3699974324664748</v>
      </c>
      <c r="L123" s="2">
        <f>Delta!BN125</f>
        <v>3.3866965232420041</v>
      </c>
    </row>
    <row r="124" spans="1:12" x14ac:dyDescent="0.2">
      <c r="A124" s="1">
        <f>Delta!A126</f>
        <v>244</v>
      </c>
      <c r="B124" s="2">
        <f>Delta!BD126</f>
        <v>3.4342199999999998</v>
      </c>
      <c r="C124" s="2">
        <f>Delta!BE126</f>
        <v>3.3184200000000001</v>
      </c>
      <c r="D124" s="2">
        <f>Delta!BF126</f>
        <v>3.4827300000000001</v>
      </c>
      <c r="E124" s="2">
        <f>Delta!BG126</f>
        <v>3.5137399999999999</v>
      </c>
      <c r="F124" s="2">
        <f>Delta!BH126</f>
        <v>3.5262199999999999</v>
      </c>
      <c r="G124" s="2">
        <f>Delta!BI126</f>
        <v>3.4386134148099003</v>
      </c>
      <c r="H124" s="2">
        <f>Delta!BJ126</f>
        <v>3.3570674956262447</v>
      </c>
      <c r="I124" s="2">
        <f>Delta!BK126</f>
        <v>3.3403100000000001</v>
      </c>
      <c r="J124" s="2">
        <f>Delta!BL126</f>
        <v>3.4777965455931303</v>
      </c>
      <c r="K124" s="2">
        <f>Delta!BM126</f>
        <v>3.3467857024232583</v>
      </c>
      <c r="L124" s="2">
        <f>Delta!BN126</f>
        <v>3.3632946622407838</v>
      </c>
    </row>
    <row r="125" spans="1:12" x14ac:dyDescent="0.2">
      <c r="A125" s="1">
        <f>Delta!A127</f>
        <v>246</v>
      </c>
      <c r="B125" s="2">
        <f>Delta!BD127</f>
        <v>3.4098299999999999</v>
      </c>
      <c r="C125" s="2">
        <f>Delta!BE127</f>
        <v>3.2953000000000001</v>
      </c>
      <c r="D125" s="2">
        <f>Delta!BF127</f>
        <v>3.4580700000000002</v>
      </c>
      <c r="E125" s="2">
        <f>Delta!BG127</f>
        <v>3.4879899999999999</v>
      </c>
      <c r="F125" s="2">
        <f>Delta!BH127</f>
        <v>3.5003799999999998</v>
      </c>
      <c r="G125" s="2">
        <f>Delta!BI127</f>
        <v>3.4144272023152658</v>
      </c>
      <c r="H125" s="2">
        <f>Delta!BJ127</f>
        <v>3.3340676127039441</v>
      </c>
      <c r="I125" s="2">
        <f>Delta!BK127</f>
        <v>3.3179400000000001</v>
      </c>
      <c r="J125" s="2">
        <f>Delta!BL127</f>
        <v>3.4531344091958061</v>
      </c>
      <c r="K125" s="2">
        <f>Delta!BM127</f>
        <v>3.3239304144609534</v>
      </c>
      <c r="L125" s="2">
        <f>Delta!BN127</f>
        <v>3.3402491799549945</v>
      </c>
    </row>
    <row r="126" spans="1:12" x14ac:dyDescent="0.2">
      <c r="A126" s="1">
        <f>Delta!A128</f>
        <v>248</v>
      </c>
      <c r="B126" s="2">
        <f>Delta!BD128</f>
        <v>3.3858299999999999</v>
      </c>
      <c r="C126" s="2">
        <f>Delta!BE128</f>
        <v>3.2725499999999998</v>
      </c>
      <c r="D126" s="2">
        <f>Delta!BF128</f>
        <v>3.4338000000000002</v>
      </c>
      <c r="E126" s="2">
        <f>Delta!BG128</f>
        <v>3.46265</v>
      </c>
      <c r="F126" s="2">
        <f>Delta!BH128</f>
        <v>3.4749599999999998</v>
      </c>
      <c r="G126" s="2">
        <f>Delta!BI128</f>
        <v>3.3906173831586375</v>
      </c>
      <c r="H126" s="2">
        <f>Delta!BJ128</f>
        <v>3.311417731013873</v>
      </c>
      <c r="I126" s="2">
        <f>Delta!BK128</f>
        <v>3.2959100000000001</v>
      </c>
      <c r="J126" s="2">
        <f>Delta!BL128</f>
        <v>3.4288622039889369</v>
      </c>
      <c r="K126" s="2">
        <f>Delta!BM128</f>
        <v>3.3014251337563052</v>
      </c>
      <c r="L126" s="2">
        <f>Delta!BN128</f>
        <v>3.3175536210786976</v>
      </c>
    </row>
    <row r="127" spans="1:12" x14ac:dyDescent="0.2">
      <c r="A127" s="1">
        <f>Delta!A129</f>
        <v>250</v>
      </c>
      <c r="B127" s="2">
        <f>Delta!BD129</f>
        <v>3.36219</v>
      </c>
      <c r="C127" s="2">
        <f>Delta!BE129</f>
        <v>3.2501500000000001</v>
      </c>
      <c r="D127" s="2">
        <f>Delta!BF129</f>
        <v>3.4098999999999999</v>
      </c>
      <c r="E127" s="2">
        <f>Delta!BG129</f>
        <v>3.43771</v>
      </c>
      <c r="F127" s="2">
        <f>Delta!BH129</f>
        <v>3.4499300000000002</v>
      </c>
      <c r="G127" s="2">
        <f>Delta!BI129</f>
        <v>3.3671774872584503</v>
      </c>
      <c r="H127" s="2">
        <f>Delta!BJ129</f>
        <v>3.2891111665947133</v>
      </c>
      <c r="I127" s="2">
        <f>Delta!BK129</f>
        <v>3.2742100000000001</v>
      </c>
      <c r="J127" s="2">
        <f>Delta!BL129</f>
        <v>3.4049565648028421</v>
      </c>
      <c r="K127" s="2">
        <f>Delta!BM129</f>
        <v>3.2792629924221957</v>
      </c>
      <c r="L127" s="2">
        <f>Delta!BN129</f>
        <v>3.295204477495814</v>
      </c>
    </row>
    <row r="128" spans="1:12" x14ac:dyDescent="0.2">
      <c r="A128" s="1">
        <f>Delta!A130</f>
        <v>252</v>
      </c>
      <c r="B128" s="2">
        <f>Delta!BD130</f>
        <v>3.33893</v>
      </c>
      <c r="C128" s="2">
        <f>Delta!BE130</f>
        <v>3.2280899999999999</v>
      </c>
      <c r="D128" s="2">
        <f>Delta!BF130</f>
        <v>3.3863599999999998</v>
      </c>
      <c r="E128" s="2">
        <f>Delta!BG130</f>
        <v>3.41316</v>
      </c>
      <c r="F128" s="2">
        <f>Delta!BH130</f>
        <v>3.4253</v>
      </c>
      <c r="G128" s="2">
        <f>Delta!BI130</f>
        <v>3.3440940930615368</v>
      </c>
      <c r="H128" s="2">
        <f>Delta!BJ130</f>
        <v>3.2671446081542981</v>
      </c>
      <c r="I128" s="2">
        <f>Delta!BK130</f>
        <v>3.2528199999999998</v>
      </c>
      <c r="J128" s="2">
        <f>Delta!BL130</f>
        <v>3.3814208557001568</v>
      </c>
      <c r="K128" s="2">
        <f>Delta!BM130</f>
        <v>3.2574273814680326</v>
      </c>
      <c r="L128" s="2">
        <f>Delta!BN130</f>
        <v>3.2731917506670913</v>
      </c>
    </row>
    <row r="129" spans="1:12" x14ac:dyDescent="0.2">
      <c r="A129" s="1">
        <f>Delta!A131</f>
        <v>254</v>
      </c>
      <c r="B129" s="2">
        <f>Delta!BD131</f>
        <v>3.31602</v>
      </c>
      <c r="C129" s="2">
        <f>Delta!BE131</f>
        <v>3.2063700000000002</v>
      </c>
      <c r="D129" s="2">
        <f>Delta!BF131</f>
        <v>3.3631899999999999</v>
      </c>
      <c r="E129" s="2">
        <f>Delta!BG131</f>
        <v>3.3889900000000002</v>
      </c>
      <c r="F129" s="2">
        <f>Delta!BH131</f>
        <v>3.4010600000000002</v>
      </c>
      <c r="G129" s="2">
        <f>Delta!BI131</f>
        <v>3.3213572002475842</v>
      </c>
      <c r="H129" s="2">
        <f>Delta!BJ131</f>
        <v>3.245501388065513</v>
      </c>
      <c r="I129" s="2">
        <f>Delta!BK131</f>
        <v>3.2317499999999999</v>
      </c>
      <c r="J129" s="2">
        <f>Delta!BL131</f>
        <v>3.3582417126801496</v>
      </c>
      <c r="K129" s="2">
        <f>Delta!BM131</f>
        <v>3.2359217767166988</v>
      </c>
      <c r="L129" s="2">
        <f>Delta!BN131</f>
        <v>3.2515090346259243</v>
      </c>
    </row>
    <row r="130" spans="1:12" x14ac:dyDescent="0.2">
      <c r="A130" s="1">
        <f>Delta!A132</f>
        <v>256</v>
      </c>
      <c r="B130" s="2">
        <f>Delta!BD132</f>
        <v>3.2934600000000001</v>
      </c>
      <c r="C130" s="2">
        <f>Delta!BE132</f>
        <v>3.1849799999999999</v>
      </c>
      <c r="D130" s="2">
        <f>Delta!BF132</f>
        <v>3.3403800000000001</v>
      </c>
      <c r="E130" s="2">
        <f>Delta!BG132</f>
        <v>3.3652000000000002</v>
      </c>
      <c r="F130" s="2">
        <f>Delta!BH132</f>
        <v>3.3771900000000001</v>
      </c>
      <c r="G130" s="2">
        <f>Delta!BI132</f>
        <v>3.2989702293284742</v>
      </c>
      <c r="H130" s="2">
        <f>Delta!BJ132</f>
        <v>3.2241914900055764</v>
      </c>
      <c r="I130" s="2">
        <f>Delta!BK132</f>
        <v>3.2109899999999998</v>
      </c>
      <c r="J130" s="2">
        <f>Delta!BL132</f>
        <v>3.3354157730040086</v>
      </c>
      <c r="K130" s="2">
        <f>Delta!BM132</f>
        <v>3.214736008381641</v>
      </c>
      <c r="L130" s="2">
        <f>Delta!BN132</f>
        <v>3.2301493517219786</v>
      </c>
    </row>
    <row r="131" spans="1:12" x14ac:dyDescent="0.2">
      <c r="A131" s="1">
        <f>Delta!A133</f>
        <v>258</v>
      </c>
      <c r="B131" s="2">
        <f>Delta!BD133</f>
        <v>3.2712400000000001</v>
      </c>
      <c r="C131" s="2">
        <f>Delta!BE133</f>
        <v>3.16391</v>
      </c>
      <c r="D131" s="2">
        <f>Delta!BF133</f>
        <v>3.3179099999999999</v>
      </c>
      <c r="E131" s="2">
        <f>Delta!BG133</f>
        <v>3.34178</v>
      </c>
      <c r="F131" s="2">
        <f>Delta!BH133</f>
        <v>3.3536899999999998</v>
      </c>
      <c r="G131" s="2">
        <f>Delta!BI133</f>
        <v>3.2769197598662738</v>
      </c>
      <c r="H131" s="2">
        <f>Delta!BJ133</f>
        <v>3.2031915930439396</v>
      </c>
      <c r="I131" s="2">
        <f>Delta!BK133</f>
        <v>3.1905299999999999</v>
      </c>
      <c r="J131" s="2">
        <f>Delta!BL133</f>
        <v>3.3129364886458958</v>
      </c>
      <c r="K131" s="2">
        <f>Delta!BM133</f>
        <v>3.1938667727340317</v>
      </c>
      <c r="L131" s="2">
        <f>Delta!BN133</f>
        <v>3.2091094733252592</v>
      </c>
    </row>
    <row r="132" spans="1:12" x14ac:dyDescent="0.2">
      <c r="A132" s="1">
        <f>Delta!A134</f>
        <v>260</v>
      </c>
      <c r="B132" s="2">
        <f>Delta!BD134</f>
        <v>3.2493599999999998</v>
      </c>
      <c r="C132" s="2">
        <f>Delta!BE134</f>
        <v>3.14316</v>
      </c>
      <c r="D132" s="2">
        <f>Delta!BF134</f>
        <v>3.2957700000000001</v>
      </c>
      <c r="E132" s="2">
        <f>Delta!BG134</f>
        <v>3.3187199999999999</v>
      </c>
      <c r="F132" s="2">
        <f>Delta!BH134</f>
        <v>3.3305500000000001</v>
      </c>
      <c r="G132" s="2">
        <f>Delta!BI134</f>
        <v>3.2551958025379393</v>
      </c>
      <c r="H132" s="2">
        <f>Delta!BJ134</f>
        <v>3.1825016971722624</v>
      </c>
      <c r="I132" s="2">
        <f>Delta!BK134</f>
        <v>3.1703700000000001</v>
      </c>
      <c r="J132" s="2">
        <f>Delta!BL134</f>
        <v>3.2907904953222955</v>
      </c>
      <c r="K132" s="2">
        <f>Delta!BM134</f>
        <v>3.173300847342174</v>
      </c>
      <c r="L132" s="2">
        <f>Delta!BN134</f>
        <v>3.1883728686018435</v>
      </c>
    </row>
    <row r="133" spans="1:12" x14ac:dyDescent="0.2">
      <c r="A133" s="1">
        <f>Delta!A135</f>
        <v>262</v>
      </c>
      <c r="B133" s="2">
        <f>Delta!BD135</f>
        <v>3.2278099999999998</v>
      </c>
      <c r="C133" s="2">
        <f>Delta!BE135</f>
        <v>3.1227200000000002</v>
      </c>
      <c r="D133" s="2">
        <f>Delta!BF135</f>
        <v>3.2739699999999998</v>
      </c>
      <c r="E133" s="2">
        <f>Delta!BG135</f>
        <v>3.2960099999999999</v>
      </c>
      <c r="F133" s="2">
        <f>Delta!BH135</f>
        <v>3.30776</v>
      </c>
      <c r="G133" s="2">
        <f>Delta!BI135</f>
        <v>3.233798463854304</v>
      </c>
      <c r="H133" s="2">
        <f>Delta!BJ135</f>
        <v>3.162115139592113</v>
      </c>
      <c r="I133" s="2">
        <f>Delta!BK135</f>
        <v>3.15049</v>
      </c>
      <c r="J133" s="2">
        <f>Delta!BL135</f>
        <v>3.2689743420657691</v>
      </c>
      <c r="K133" s="2">
        <f>Delta!BM135</f>
        <v>3.1530414554798938</v>
      </c>
      <c r="L133" s="2">
        <f>Delta!BN135</f>
        <v>3.167949420490781</v>
      </c>
    </row>
    <row r="134" spans="1:12" x14ac:dyDescent="0.2">
      <c r="A134" s="1">
        <f>Delta!A136</f>
        <v>264</v>
      </c>
      <c r="B134" s="2">
        <f>Delta!BD136</f>
        <v>3.2065800000000002</v>
      </c>
      <c r="C134" s="2">
        <f>Delta!BE136</f>
        <v>3.1025800000000001</v>
      </c>
      <c r="D134" s="2">
        <f>Delta!BF136</f>
        <v>3.2524999999999999</v>
      </c>
      <c r="E134" s="2">
        <f>Delta!BG136</f>
        <v>3.2736499999999999</v>
      </c>
      <c r="F134" s="2">
        <f>Delta!BH136</f>
        <v>3.2853300000000001</v>
      </c>
      <c r="G134" s="2">
        <f>Delta!BI136</f>
        <v>3.2127176263770907</v>
      </c>
      <c r="H134" s="2">
        <f>Delta!BJ136</f>
        <v>3.142028566730132</v>
      </c>
      <c r="I134" s="2">
        <f>Delta!BK136</f>
        <v>3.1309</v>
      </c>
      <c r="J134" s="2">
        <f>Delta!BL136</f>
        <v>3.2474847550771719</v>
      </c>
      <c r="K134" s="2">
        <f>Delta!BM136</f>
        <v>3.13307529142602</v>
      </c>
      <c r="L134" s="2">
        <f>Delta!BN136</f>
        <v>3.1478191283581807</v>
      </c>
    </row>
    <row r="135" spans="1:12" x14ac:dyDescent="0.2">
      <c r="A135" s="1">
        <f>Delta!A137</f>
        <v>266</v>
      </c>
      <c r="B135" s="2">
        <f>Delta!BD137</f>
        <v>3.18567</v>
      </c>
      <c r="C135" s="2">
        <f>Delta!BE137</f>
        <v>3.0827399999999998</v>
      </c>
      <c r="D135" s="2">
        <f>Delta!BF137</f>
        <v>3.2313399999999999</v>
      </c>
      <c r="E135" s="2">
        <f>Delta!BG137</f>
        <v>3.25163</v>
      </c>
      <c r="F135" s="2">
        <f>Delta!BH137</f>
        <v>3.2632300000000001</v>
      </c>
      <c r="G135" s="2">
        <f>Delta!BI137</f>
        <v>3.1919399983548296</v>
      </c>
      <c r="H135" s="2">
        <f>Delta!BJ137</f>
        <v>3.1222319948827169</v>
      </c>
      <c r="I135" s="2">
        <f>Delta!BK137</f>
        <v>3.1115900000000001</v>
      </c>
      <c r="J135" s="2">
        <f>Delta!BL137</f>
        <v>3.2263118213970814</v>
      </c>
      <c r="K135" s="2">
        <f>Delta!BM137</f>
        <v>3.1133957436927751</v>
      </c>
      <c r="L135" s="2">
        <f>Delta!BN137</f>
        <v>3.1279853770901052</v>
      </c>
    </row>
    <row r="136" spans="1:12" x14ac:dyDescent="0.2">
      <c r="A136" s="1">
        <f>Delta!A138</f>
        <v>268</v>
      </c>
      <c r="B136" s="2">
        <f>Delta!BD138</f>
        <v>3.16506</v>
      </c>
      <c r="C136" s="2">
        <f>Delta!BE138</f>
        <v>3.0631900000000001</v>
      </c>
      <c r="D136" s="2">
        <f>Delta!BF138</f>
        <v>3.2105000000000001</v>
      </c>
      <c r="E136" s="2">
        <f>Delta!BG138</f>
        <v>3.22994</v>
      </c>
      <c r="F136" s="2">
        <f>Delta!BH138</f>
        <v>3.24146</v>
      </c>
      <c r="G136" s="2">
        <f>Delta!BI138</f>
        <v>3.1714755816607845</v>
      </c>
      <c r="H136" s="2">
        <f>Delta!BJ138</f>
        <v>3.1027254403523852</v>
      </c>
      <c r="I136" s="2">
        <f>Delta!BK138</f>
        <v>3.0925600000000002</v>
      </c>
      <c r="J136" s="2">
        <f>Delta!BL138</f>
        <v>3.2054454530296193</v>
      </c>
      <c r="K136" s="2">
        <f>Delta!BM138</f>
        <v>3.0940061186077936</v>
      </c>
      <c r="L136" s="2">
        <f>Delta!BN138</f>
        <v>3.1084348668549278</v>
      </c>
    </row>
    <row r="137" spans="1:12" x14ac:dyDescent="0.2">
      <c r="A137" s="1">
        <f>Delta!A139</f>
        <v>270</v>
      </c>
      <c r="B137" s="2">
        <f>Delta!BD139</f>
        <v>3.1447600000000002</v>
      </c>
      <c r="C137" s="2">
        <f>Delta!BE139</f>
        <v>3.04393</v>
      </c>
      <c r="D137" s="2">
        <f>Delta!BF139</f>
        <v>3.1899600000000001</v>
      </c>
      <c r="E137" s="2">
        <f>Delta!BG139</f>
        <v>3.2085699999999999</v>
      </c>
      <c r="F137" s="2">
        <f>Delta!BH139</f>
        <v>3.2200199999999999</v>
      </c>
      <c r="G137" s="2">
        <f>Delta!BI139</f>
        <v>3.1513044890453581</v>
      </c>
      <c r="H137" s="2">
        <f>Delta!BJ139</f>
        <v>3.0834988704697772</v>
      </c>
      <c r="I137" s="2">
        <f>Delta!BK139</f>
        <v>3.0737899999999998</v>
      </c>
      <c r="J137" s="2">
        <f>Delta!BL139</f>
        <v>3.1848923754884186</v>
      </c>
      <c r="K137" s="2">
        <f>Delta!BM139</f>
        <v>3.074889722209702</v>
      </c>
      <c r="L137" s="2">
        <f>Delta!BN139</f>
        <v>3.0891674319861133</v>
      </c>
    </row>
    <row r="138" spans="1:12" x14ac:dyDescent="0.2">
      <c r="A138" s="1">
        <f>Delta!A140</f>
        <v>272</v>
      </c>
      <c r="B138" s="2">
        <f>Delta!BD140</f>
        <v>3.1247600000000002</v>
      </c>
      <c r="C138" s="2">
        <f>Delta!BE140</f>
        <v>3.02495</v>
      </c>
      <c r="D138" s="2">
        <f>Delta!BF140</f>
        <v>3.1697199999999999</v>
      </c>
      <c r="E138" s="2">
        <f>Delta!BG140</f>
        <v>3.1875200000000001</v>
      </c>
      <c r="F138" s="2">
        <f>Delta!BH140</f>
        <v>3.1989000000000001</v>
      </c>
      <c r="G138" s="2">
        <f>Delta!BI140</f>
        <v>3.1314264918026331</v>
      </c>
      <c r="H138" s="2">
        <f>Delta!BJ140</f>
        <v>3.0645456224829766</v>
      </c>
      <c r="I138" s="2">
        <f>Delta!BK140</f>
        <v>3.0552800000000002</v>
      </c>
      <c r="J138" s="2">
        <f>Delta!BL140</f>
        <v>3.1646258626673114</v>
      </c>
      <c r="K138" s="2">
        <f>Delta!BM140</f>
        <v>3.0560465555362524</v>
      </c>
      <c r="L138" s="2">
        <f>Delta!BN140</f>
        <v>3.0701732713110492</v>
      </c>
    </row>
    <row r="139" spans="1:12" x14ac:dyDescent="0.2">
      <c r="A139" s="1">
        <f>Delta!A141</f>
        <v>274</v>
      </c>
      <c r="B139" s="2">
        <f>Delta!BD141</f>
        <v>3.1050499999999999</v>
      </c>
      <c r="C139" s="2">
        <f>Delta!BE141</f>
        <v>3.00624</v>
      </c>
      <c r="D139" s="2">
        <f>Delta!BF141</f>
        <v>3.1497799999999998</v>
      </c>
      <c r="E139" s="2">
        <f>Delta!BG141</f>
        <v>3.1667800000000002</v>
      </c>
      <c r="F139" s="2">
        <f>Delta!BH141</f>
        <v>3.1780900000000001</v>
      </c>
      <c r="G139" s="2">
        <f>Delta!BI141</f>
        <v>3.1118351102274424</v>
      </c>
      <c r="H139" s="2">
        <f>Delta!BJ141</f>
        <v>3.0458623917147838</v>
      </c>
      <c r="I139" s="2">
        <f>Delta!BK141</f>
        <v>3.0370300000000001</v>
      </c>
      <c r="J139" s="2">
        <f>Delta!BL141</f>
        <v>3.1446626403795674</v>
      </c>
      <c r="K139" s="2">
        <f>Delta!BM141</f>
        <v>3.0374766196180523</v>
      </c>
      <c r="L139" s="2">
        <f>Delta!BN141</f>
        <v>3.0514490024601164</v>
      </c>
    </row>
    <row r="140" spans="1:12" x14ac:dyDescent="0.2">
      <c r="A140" s="1">
        <f>Delta!A142</f>
        <v>276</v>
      </c>
      <c r="B140" s="2">
        <f>Delta!BD142</f>
        <v>3.08562</v>
      </c>
      <c r="C140" s="2">
        <f>Delta!BE142</f>
        <v>2.9878</v>
      </c>
      <c r="D140" s="2">
        <f>Delta!BF142</f>
        <v>3.1301199999999998</v>
      </c>
      <c r="E140" s="2">
        <f>Delta!BG142</f>
        <v>3.14635</v>
      </c>
      <c r="F140" s="2">
        <f>Delta!BH142</f>
        <v>3.1575899999999999</v>
      </c>
      <c r="G140" s="2">
        <f>Delta!BI142</f>
        <v>3.0925236353902257</v>
      </c>
      <c r="H140" s="2">
        <f>Delta!BJ142</f>
        <v>3.0274424828251285</v>
      </c>
      <c r="I140" s="2">
        <f>Delta!BK142</f>
        <v>3.0190399999999999</v>
      </c>
      <c r="J140" s="2">
        <f>Delta!BL142</f>
        <v>3.124982707153849</v>
      </c>
      <c r="K140" s="2">
        <f>Delta!BM142</f>
        <v>3.019159993373258</v>
      </c>
      <c r="L140" s="2">
        <f>Delta!BN142</f>
        <v>3.0329878938672992</v>
      </c>
    </row>
    <row r="141" spans="1:12" x14ac:dyDescent="0.2">
      <c r="A141" s="1">
        <f>Delta!A143</f>
        <v>278</v>
      </c>
      <c r="B141" s="2">
        <f>Delta!BD143</f>
        <v>3.0664699999999998</v>
      </c>
      <c r="C141" s="2">
        <f>Delta!BE143</f>
        <v>2.96963</v>
      </c>
      <c r="D141" s="2">
        <f>Delta!BF143</f>
        <v>3.1107499999999999</v>
      </c>
      <c r="E141" s="2">
        <f>Delta!BG143</f>
        <v>3.12622</v>
      </c>
      <c r="F141" s="2">
        <f>Delta!BH143</f>
        <v>3.1373899999999999</v>
      </c>
      <c r="G141" s="2">
        <f>Delta!BI143</f>
        <v>3.0734920784694917</v>
      </c>
      <c r="H141" s="2">
        <f>Delta!BJ143</f>
        <v>3.009282574828668</v>
      </c>
      <c r="I141" s="2">
        <f>Delta!BK143</f>
        <v>3.00129</v>
      </c>
      <c r="J141" s="2">
        <f>Delta!BL143</f>
        <v>3.105582616021064</v>
      </c>
      <c r="K141" s="2">
        <f>Delta!BM143</f>
        <v>3.0011065982548284</v>
      </c>
      <c r="L141" s="2">
        <f>Delta!BN143</f>
        <v>3.0147933288358146</v>
      </c>
    </row>
    <row r="142" spans="1:12" x14ac:dyDescent="0.2">
      <c r="A142" s="1">
        <f>Delta!A144</f>
        <v>280</v>
      </c>
      <c r="B142" s="2">
        <f>Delta!BD144</f>
        <v>3.0476000000000001</v>
      </c>
      <c r="C142" s="2">
        <f>Delta!BE144</f>
        <v>2.9517099999999998</v>
      </c>
      <c r="D142" s="2">
        <f>Delta!BF144</f>
        <v>3.09165</v>
      </c>
      <c r="E142" s="2">
        <f>Delta!BG144</f>
        <v>3.1063800000000001</v>
      </c>
      <c r="F142" s="2">
        <f>Delta!BH144</f>
        <v>3.11748</v>
      </c>
      <c r="G142" s="2">
        <f>Delta!BI144</f>
        <v>3.0547270228733732</v>
      </c>
      <c r="H142" s="2">
        <f>Delta!BJ144</f>
        <v>2.9913760094042479</v>
      </c>
      <c r="I142" s="2">
        <f>Delta!BK144</f>
        <v>2.9837899999999999</v>
      </c>
      <c r="J142" s="2">
        <f>Delta!BL144</f>
        <v>3.0864625378799331</v>
      </c>
      <c r="K142" s="2">
        <f>Delta!BM144</f>
        <v>2.9833098206652577</v>
      </c>
      <c r="L142" s="2">
        <f>Delta!BN144</f>
        <v>2.9968486564245711</v>
      </c>
    </row>
    <row r="143" spans="1:12" x14ac:dyDescent="0.2">
      <c r="A143" s="1">
        <f>Delta!A145</f>
        <v>282</v>
      </c>
      <c r="B143" s="2">
        <f>Delta!BD145</f>
        <v>3.0289999999999999</v>
      </c>
      <c r="C143" s="2">
        <f>Delta!BE145</f>
        <v>2.93405</v>
      </c>
      <c r="D143" s="2">
        <f>Delta!BF145</f>
        <v>3.0728300000000002</v>
      </c>
      <c r="E143" s="2">
        <f>Delta!BG145</f>
        <v>3.08683</v>
      </c>
      <c r="F143" s="2">
        <f>Delta!BH145</f>
        <v>3.0978599999999998</v>
      </c>
      <c r="G143" s="2">
        <f>Delta!BI145</f>
        <v>3.0362252888053218</v>
      </c>
      <c r="H143" s="2">
        <f>Delta!BJ145</f>
        <v>2.9737227614128621</v>
      </c>
      <c r="I143" s="2">
        <f>Delta!BK145</f>
        <v>2.96652</v>
      </c>
      <c r="J143" s="2">
        <f>Delta!BL145</f>
        <v>3.0676090252852246</v>
      </c>
      <c r="K143" s="2">
        <f>Delta!BM145</f>
        <v>2.9657529669449687</v>
      </c>
      <c r="L143" s="2">
        <f>Delta!BN145</f>
        <v>2.9791539082886889</v>
      </c>
    </row>
    <row r="144" spans="1:12" x14ac:dyDescent="0.2">
      <c r="A144" s="1">
        <f>Delta!A146</f>
        <v>284</v>
      </c>
      <c r="B144" s="2">
        <f>Delta!BD146</f>
        <v>3.0106600000000001</v>
      </c>
      <c r="C144" s="2">
        <f>Delta!BE146</f>
        <v>2.9166400000000001</v>
      </c>
      <c r="D144" s="2">
        <f>Delta!BF146</f>
        <v>3.0542699999999998</v>
      </c>
      <c r="E144" s="2">
        <f>Delta!BG146</f>
        <v>3.0675599999999998</v>
      </c>
      <c r="F144" s="2">
        <f>Delta!BH146</f>
        <v>3.0785200000000001</v>
      </c>
      <c r="G144" s="2">
        <f>Delta!BI146</f>
        <v>3.0179900573914233</v>
      </c>
      <c r="H144" s="2">
        <f>Delta!BJ146</f>
        <v>2.9563095186611332</v>
      </c>
      <c r="I144" s="2">
        <f>Delta!BK146</f>
        <v>2.9494899999999999</v>
      </c>
      <c r="J144" s="2">
        <f>Delta!BL146</f>
        <v>3.0490188014681565</v>
      </c>
      <c r="K144" s="2">
        <f>Delta!BM146</f>
        <v>2.9484393456210225</v>
      </c>
      <c r="L144" s="2">
        <f>Delta!BN146</f>
        <v>2.9617056731044009</v>
      </c>
    </row>
    <row r="145" spans="1:12" x14ac:dyDescent="0.2">
      <c r="A145" s="1">
        <f>Delta!A147</f>
        <v>286</v>
      </c>
      <c r="B145" s="2">
        <f>Delta!BD147</f>
        <v>2.9925799999999998</v>
      </c>
      <c r="C145" s="2">
        <f>Delta!BE147</f>
        <v>2.89947</v>
      </c>
      <c r="D145" s="2">
        <f>Delta!BF147</f>
        <v>3.0359699999999998</v>
      </c>
      <c r="E145" s="2">
        <f>Delta!BG147</f>
        <v>3.0485699999999998</v>
      </c>
      <c r="F145" s="2">
        <f>Delta!BH147</f>
        <v>3.0594600000000001</v>
      </c>
      <c r="G145" s="2">
        <f>Delta!BI147</f>
        <v>3.0000047425309377</v>
      </c>
      <c r="H145" s="2">
        <f>Delta!BJ147</f>
        <v>2.9391429350580824</v>
      </c>
      <c r="I145" s="2">
        <f>Delta!BK147</f>
        <v>2.93269</v>
      </c>
      <c r="J145" s="2">
        <f>Delta!BL147</f>
        <v>3.0306918665209621</v>
      </c>
      <c r="K145" s="2">
        <f>Delta!BM147</f>
        <v>2.9313657266040152</v>
      </c>
      <c r="L145" s="2">
        <f>Delta!BN147</f>
        <v>2.9444939820462457</v>
      </c>
    </row>
    <row r="146" spans="1:12" x14ac:dyDescent="0.2">
      <c r="A146" s="1">
        <f>Delta!A148</f>
        <v>288</v>
      </c>
      <c r="B146" s="2">
        <f>Delta!BD148</f>
        <v>2.9747499999999998</v>
      </c>
      <c r="C146" s="2">
        <f>Delta!BE148</f>
        <v>2.8825400000000001</v>
      </c>
      <c r="D146" s="2">
        <f>Delta!BF148</f>
        <v>3.0179299999999998</v>
      </c>
      <c r="E146" s="2">
        <f>Delta!BG148</f>
        <v>3.0298500000000002</v>
      </c>
      <c r="F146" s="2">
        <f>Delta!BH148</f>
        <v>3.04068</v>
      </c>
      <c r="G146" s="2">
        <f>Delta!BI148</f>
        <v>2.982269333791967</v>
      </c>
      <c r="H146" s="2">
        <f>Delta!BJ148</f>
        <v>2.9222096895197711</v>
      </c>
      <c r="I146" s="2">
        <f>Delta!BK148</f>
        <v>2.9161199999999998</v>
      </c>
      <c r="J146" s="2">
        <f>Delta!BL148</f>
        <v>3.0126248591878722</v>
      </c>
      <c r="K146" s="2">
        <f>Delta!BM148</f>
        <v>2.9145286485679915</v>
      </c>
      <c r="L146" s="2">
        <f>Delta!BN148</f>
        <v>2.9275221858933227</v>
      </c>
    </row>
    <row r="147" spans="1:12" x14ac:dyDescent="0.2">
      <c r="A147" s="1">
        <f>Delta!A149</f>
        <v>290</v>
      </c>
      <c r="B147" s="2">
        <f>Delta!BD149</f>
        <v>2.9571700000000001</v>
      </c>
      <c r="C147" s="2">
        <f>Delta!BE149</f>
        <v>2.8658399999999999</v>
      </c>
      <c r="D147" s="2">
        <f>Delta!BF149</f>
        <v>3.00014</v>
      </c>
      <c r="E147" s="2">
        <f>Delta!BG149</f>
        <v>3.0114000000000001</v>
      </c>
      <c r="F147" s="2">
        <f>Delta!BH149</f>
        <v>3.02216</v>
      </c>
      <c r="G147" s="2">
        <f>Delta!BI149</f>
        <v>2.9647772448013612</v>
      </c>
      <c r="H147" s="2">
        <f>Delta!BJ149</f>
        <v>2.9055031074670783</v>
      </c>
      <c r="I147" s="2">
        <f>Delta!BK149</f>
        <v>2.8997700000000002</v>
      </c>
      <c r="J147" s="2">
        <f>Delta!BL149</f>
        <v>2.9948011397449932</v>
      </c>
      <c r="K147" s="2">
        <f>Delta!BM149</f>
        <v>2.8979181881145943</v>
      </c>
      <c r="L147" s="2">
        <f>Delta!BN149</f>
        <v>2.910783664375534</v>
      </c>
    </row>
    <row r="148" spans="1:12" x14ac:dyDescent="0.2">
      <c r="A148" s="1">
        <f>Delta!A150</f>
        <v>292</v>
      </c>
      <c r="B148" s="2">
        <f>Delta!BD150</f>
        <v>2.9398399999999998</v>
      </c>
      <c r="C148" s="2">
        <f>Delta!BE150</f>
        <v>2.84938</v>
      </c>
      <c r="D148" s="2">
        <f>Delta!BF150</f>
        <v>2.9825900000000001</v>
      </c>
      <c r="E148" s="2">
        <f>Delta!BG150</f>
        <v>2.9931999999999999</v>
      </c>
      <c r="F148" s="2">
        <f>Delta!BH150</f>
        <v>3.0038999999999998</v>
      </c>
      <c r="G148" s="2">
        <f>Delta!BI150</f>
        <v>2.9475283546911069</v>
      </c>
      <c r="H148" s="2">
        <f>Delta!BJ150</f>
        <v>2.8890265261774597</v>
      </c>
      <c r="I148" s="2">
        <f>Delta!BK150</f>
        <v>2.8836400000000002</v>
      </c>
      <c r="J148" s="2">
        <f>Delta!BL150</f>
        <v>2.9772273479072884</v>
      </c>
      <c r="K148" s="2">
        <f>Delta!BM150</f>
        <v>2.8815343458106173</v>
      </c>
      <c r="L148" s="2">
        <f>Delta!BN150</f>
        <v>2.8942683086334489</v>
      </c>
    </row>
    <row r="149" spans="1:12" x14ac:dyDescent="0.2">
      <c r="A149" s="1">
        <f>Delta!A151</f>
        <v>294</v>
      </c>
      <c r="B149" s="2">
        <f>Delta!BD151</f>
        <v>2.9227500000000002</v>
      </c>
      <c r="C149" s="2">
        <f>Delta!BE151</f>
        <v>2.8331400000000002</v>
      </c>
      <c r="D149" s="2">
        <f>Delta!BF151</f>
        <v>2.96529</v>
      </c>
      <c r="E149" s="2">
        <f>Delta!BG151</f>
        <v>2.9752700000000001</v>
      </c>
      <c r="F149" s="2">
        <f>Delta!BH151</f>
        <v>2.9859</v>
      </c>
      <c r="G149" s="2">
        <f>Delta!BI151</f>
        <v>2.9305126849400431</v>
      </c>
      <c r="H149" s="2">
        <f>Delta!BJ151</f>
        <v>2.8727732828993844</v>
      </c>
      <c r="I149" s="2">
        <f>Delta!BK151</f>
        <v>2.8677199999999998</v>
      </c>
      <c r="J149" s="2">
        <f>Delta!BL151</f>
        <v>2.9598935658314196</v>
      </c>
      <c r="K149" s="2">
        <f>Delta!BM151</f>
        <v>2.8653704296155209</v>
      </c>
      <c r="L149" s="2">
        <f>Delta!BN151</f>
        <v>2.8779762278580932</v>
      </c>
    </row>
    <row r="150" spans="1:12" x14ac:dyDescent="0.2">
      <c r="A150" s="1">
        <f>Delta!A152</f>
        <v>296</v>
      </c>
      <c r="B150" s="2">
        <f>Delta!BD152</f>
        <v>2.9058899999999999</v>
      </c>
      <c r="C150" s="2">
        <f>Delta!BE152</f>
        <v>2.8171300000000001</v>
      </c>
      <c r="D150" s="2">
        <f>Delta!BF152</f>
        <v>2.9482200000000001</v>
      </c>
      <c r="E150" s="2">
        <f>Delta!BG152</f>
        <v>2.9575800000000001</v>
      </c>
      <c r="F150" s="2">
        <f>Delta!BH152</f>
        <v>2.96814</v>
      </c>
      <c r="G150" s="2">
        <f>Delta!BI152</f>
        <v>2.9137336173692976</v>
      </c>
      <c r="H150" s="2">
        <f>Delta!BJ152</f>
        <v>2.8567367030465616</v>
      </c>
      <c r="I150" s="2">
        <f>Delta!BK152</f>
        <v>2.8520099999999999</v>
      </c>
      <c r="J150" s="2">
        <f>Delta!BL152</f>
        <v>2.9427963500389867</v>
      </c>
      <c r="K150" s="2">
        <f>Delta!BM152</f>
        <v>2.8494197484117256</v>
      </c>
      <c r="L150" s="2">
        <f>Delta!BN152</f>
        <v>2.8619074220996223</v>
      </c>
    </row>
    <row r="151" spans="1:12" x14ac:dyDescent="0.2">
      <c r="A151" s="1">
        <f>Delta!A153</f>
        <v>298</v>
      </c>
      <c r="B151" s="2">
        <f>Delta!BD153</f>
        <v>2.8892600000000002</v>
      </c>
      <c r="C151" s="2">
        <f>Delta!BE153</f>
        <v>2.8013300000000001</v>
      </c>
      <c r="D151" s="2">
        <f>Delta!BF153</f>
        <v>2.9313899999999999</v>
      </c>
      <c r="E151" s="2">
        <f>Delta!BG153</f>
        <v>2.94014</v>
      </c>
      <c r="F151" s="2">
        <f>Delta!BH153</f>
        <v>2.9506399999999999</v>
      </c>
      <c r="G151" s="2">
        <f>Delta!BI153</f>
        <v>2.8971811726400625</v>
      </c>
      <c r="H151" s="2">
        <f>Delta!BJ153</f>
        <v>2.8409167823275845</v>
      </c>
      <c r="I151" s="2">
        <f>Delta!BK153</f>
        <v>2.8365</v>
      </c>
      <c r="J151" s="2">
        <f>Delta!BL153</f>
        <v>2.9259324222736707</v>
      </c>
      <c r="K151" s="2">
        <f>Delta!BM153</f>
        <v>2.8336890692266197</v>
      </c>
      <c r="L151" s="2">
        <f>Delta!BN153</f>
        <v>2.8460517844017099</v>
      </c>
    </row>
    <row r="152" spans="1:12" x14ac:dyDescent="0.2">
      <c r="A152" s="1">
        <f>Delta!A154</f>
        <v>300</v>
      </c>
      <c r="B152" s="2">
        <f>Delta!BD154</f>
        <v>2.8728600000000002</v>
      </c>
      <c r="C152" s="2">
        <f>Delta!BE154</f>
        <v>2.7857500000000002</v>
      </c>
      <c r="D152" s="2">
        <f>Delta!BF154</f>
        <v>2.9147799999999999</v>
      </c>
      <c r="E152" s="2">
        <f>Delta!BG154</f>
        <v>2.9229400000000001</v>
      </c>
      <c r="F152" s="2">
        <f>Delta!BH154</f>
        <v>2.9333800000000001</v>
      </c>
      <c r="G152" s="2">
        <f>Delta!BI154</f>
        <v>2.8808486330462464</v>
      </c>
      <c r="H152" s="2">
        <f>Delta!BJ154</f>
        <v>2.8253068665681487</v>
      </c>
      <c r="I152" s="2">
        <f>Delta!BK154</f>
        <v>2.8212000000000002</v>
      </c>
      <c r="J152" s="2">
        <f>Delta!BL154</f>
        <v>2.9092950613183128</v>
      </c>
      <c r="K152" s="2">
        <f>Delta!BM154</f>
        <v>2.8181616256087643</v>
      </c>
      <c r="L152" s="2">
        <f>Delta!BN154</f>
        <v>2.8304060435412168</v>
      </c>
    </row>
    <row r="153" spans="1:12" x14ac:dyDescent="0.2">
      <c r="A153" s="1">
        <f>Delta!A155</f>
        <v>302</v>
      </c>
      <c r="B153" s="2">
        <f>Delta!BD155</f>
        <v>2.8566799999999999</v>
      </c>
      <c r="C153" s="2">
        <f>Delta!BE155</f>
        <v>2.7703700000000002</v>
      </c>
      <c r="D153" s="2">
        <f>Delta!BF155</f>
        <v>2.8984000000000001</v>
      </c>
      <c r="E153" s="2">
        <f>Delta!BG155</f>
        <v>2.90598</v>
      </c>
      <c r="F153" s="2">
        <f>Delta!BH155</f>
        <v>2.9163600000000001</v>
      </c>
      <c r="G153" s="2">
        <f>Delta!BI155</f>
        <v>2.8647427059279629</v>
      </c>
      <c r="H153" s="2">
        <f>Delta!BJ155</f>
        <v>2.8099036056847124</v>
      </c>
      <c r="I153" s="2">
        <f>Delta!BK155</f>
        <v>2.8060999999999998</v>
      </c>
      <c r="J153" s="2">
        <f>Delta!BL155</f>
        <v>2.8928843490899019</v>
      </c>
      <c r="K153" s="2">
        <f>Delta!BM155</f>
        <v>2.8028441834722497</v>
      </c>
      <c r="L153" s="2">
        <f>Delta!BN155</f>
        <v>2.8149635778874318</v>
      </c>
    </row>
    <row r="154" spans="1:12" x14ac:dyDescent="0.2">
      <c r="A154" s="1">
        <f>Delta!A156</f>
        <v>304</v>
      </c>
      <c r="B154" s="2">
        <f>Delta!BD156</f>
        <v>2.8407200000000001</v>
      </c>
      <c r="C154" s="2">
        <f>Delta!BE156</f>
        <v>2.7552099999999999</v>
      </c>
      <c r="D154" s="2">
        <f>Delta!BF156</f>
        <v>2.8822399999999999</v>
      </c>
      <c r="E154" s="2">
        <f>Delta!BG156</f>
        <v>2.8892500000000001</v>
      </c>
      <c r="F154" s="2">
        <f>Delta!BH156</f>
        <v>2.8995700000000002</v>
      </c>
      <c r="G154" s="2">
        <f>Delta!BI156</f>
        <v>2.8488432821966216</v>
      </c>
      <c r="H154" s="2">
        <f>Delta!BJ156</f>
        <v>2.7947070285282796</v>
      </c>
      <c r="I154" s="2">
        <f>Delta!BK156</f>
        <v>2.7911899999999998</v>
      </c>
      <c r="J154" s="2">
        <f>Delta!BL156</f>
        <v>2.8766902847768359</v>
      </c>
      <c r="K154" s="2">
        <f>Delta!BM156</f>
        <v>2.7877266689345372</v>
      </c>
      <c r="L154" s="2">
        <f>Delta!BN156</f>
        <v>2.7997310394982682</v>
      </c>
    </row>
    <row r="155" spans="1:12" x14ac:dyDescent="0.2">
      <c r="A155" s="1">
        <f>Delta!A157</f>
        <v>306</v>
      </c>
      <c r="B155" s="2">
        <f>Delta!BD157</f>
        <v>2.82498</v>
      </c>
      <c r="C155" s="2">
        <f>Delta!BE157</f>
        <v>2.74024</v>
      </c>
      <c r="D155" s="2">
        <f>Delta!BF157</f>
        <v>2.8662999999999998</v>
      </c>
      <c r="E155" s="2">
        <f>Delta!BG157</f>
        <v>2.8727499999999999</v>
      </c>
      <c r="F155" s="2">
        <f>Delta!BH157</f>
        <v>2.883</v>
      </c>
      <c r="G155" s="2">
        <f>Delta!BI157</f>
        <v>2.8331605776728912</v>
      </c>
      <c r="H155" s="2">
        <f>Delta!BJ157</f>
        <v>2.7797037731787158</v>
      </c>
      <c r="I155" s="2">
        <f>Delta!BK157</f>
        <v>2.7764799999999998</v>
      </c>
      <c r="J155" s="2">
        <f>Delta!BL157</f>
        <v>2.8607128682563827</v>
      </c>
      <c r="K155" s="2">
        <f>Delta!BM157</f>
        <v>2.7728057007431168</v>
      </c>
      <c r="L155" s="2">
        <f>Delta!BN157</f>
        <v>2.7846950957749135</v>
      </c>
    </row>
    <row r="156" spans="1:12" x14ac:dyDescent="0.2">
      <c r="A156" s="1">
        <f>Delta!A158</f>
        <v>308</v>
      </c>
      <c r="B156" s="2">
        <f>Delta!BD158</f>
        <v>2.8094399999999999</v>
      </c>
      <c r="C156" s="2">
        <f>Delta!BE158</f>
        <v>2.7254700000000001</v>
      </c>
      <c r="D156" s="2">
        <f>Delta!BF158</f>
        <v>2.8505600000000002</v>
      </c>
      <c r="E156" s="2">
        <f>Delta!BG158</f>
        <v>2.8564699999999998</v>
      </c>
      <c r="F156" s="2">
        <f>Delta!BH158</f>
        <v>2.8666700000000001</v>
      </c>
      <c r="G156" s="2">
        <f>Delta!BI158</f>
        <v>2.8176810830006755</v>
      </c>
      <c r="H156" s="2">
        <f>Delta!BJ158</f>
        <v>2.7649005142747645</v>
      </c>
      <c r="I156" s="2">
        <f>Delta!BK158</f>
        <v>2.7619500000000001</v>
      </c>
      <c r="J156" s="2">
        <f>Delta!BL158</f>
        <v>2.8449486590385464</v>
      </c>
      <c r="K156" s="2">
        <f>Delta!BM158</f>
        <v>2.7580814247495287</v>
      </c>
      <c r="L156" s="2">
        <f>Delta!BN158</f>
        <v>2.7698590049127669</v>
      </c>
    </row>
    <row r="157" spans="1:12" x14ac:dyDescent="0.2">
      <c r="A157" s="1">
        <f>Delta!A159</f>
        <v>310</v>
      </c>
      <c r="B157" s="2">
        <f>Delta!BD159</f>
        <v>2.7941099999999999</v>
      </c>
      <c r="C157" s="2">
        <f>Delta!BE159</f>
        <v>2.7109000000000001</v>
      </c>
      <c r="D157" s="2">
        <f>Delta!BF159</f>
        <v>2.8350399999999998</v>
      </c>
      <c r="E157" s="2">
        <f>Delta!BG159</f>
        <v>2.8404099999999999</v>
      </c>
      <c r="F157" s="2">
        <f>Delta!BH159</f>
        <v>2.8505500000000001</v>
      </c>
      <c r="G157" s="2">
        <f>Delta!BI159</f>
        <v>2.8024081998238488</v>
      </c>
      <c r="H157" s="2">
        <f>Delta!BJ159</f>
        <v>2.7502872601748072</v>
      </c>
      <c r="I157" s="2">
        <f>Delta!BK159</f>
        <v>2.7476099999999999</v>
      </c>
      <c r="J157" s="2">
        <f>Delta!BL159</f>
        <v>2.8293910976092937</v>
      </c>
      <c r="K157" s="2">
        <f>Delta!BM159</f>
        <v>2.7435470773418849</v>
      </c>
      <c r="L157" s="2">
        <f>Delta!BN159</f>
        <v>2.7552128869168064</v>
      </c>
    </row>
    <row r="158" spans="1:12" x14ac:dyDescent="0.2">
      <c r="A158" s="1">
        <f>Delta!A160</f>
        <v>312</v>
      </c>
      <c r="B158" s="2">
        <f>Delta!BD160</f>
        <v>2.7789799999999998</v>
      </c>
      <c r="C158" s="2">
        <f>Delta!BE160</f>
        <v>2.69652</v>
      </c>
      <c r="D158" s="2">
        <f>Delta!BF160</f>
        <v>2.8197199999999998</v>
      </c>
      <c r="E158" s="2">
        <f>Delta!BG160</f>
        <v>2.82457</v>
      </c>
      <c r="F158" s="2">
        <f>Delta!BH160</f>
        <v>2.8346499999999999</v>
      </c>
      <c r="G158" s="2">
        <f>Delta!BI160</f>
        <v>2.7873352222132621</v>
      </c>
      <c r="H158" s="2">
        <f>Delta!BJ160</f>
        <v>2.7358640066594537</v>
      </c>
      <c r="I158" s="2">
        <f>Delta!BK160</f>
        <v>2.7334499999999999</v>
      </c>
      <c r="J158" s="2">
        <f>Delta!BL160</f>
        <v>2.8140368237989186</v>
      </c>
      <c r="K158" s="2">
        <f>Delta!BM160</f>
        <v>2.7291993495940856</v>
      </c>
      <c r="L158" s="2">
        <f>Delta!BN160</f>
        <v>2.7407533193531344</v>
      </c>
    </row>
    <row r="159" spans="1:12" x14ac:dyDescent="0.2">
      <c r="A159" s="1">
        <f>Delta!A161</f>
        <v>314</v>
      </c>
      <c r="B159" s="2">
        <f>Delta!BD161</f>
        <v>2.7640600000000002</v>
      </c>
      <c r="C159" s="2">
        <f>Delta!BE161</f>
        <v>2.6823299999999999</v>
      </c>
      <c r="D159" s="2">
        <f>Delta!BF161</f>
        <v>2.8046000000000002</v>
      </c>
      <c r="E159" s="2">
        <f>Delta!BG161</f>
        <v>2.8089400000000002</v>
      </c>
      <c r="F159" s="2">
        <f>Delta!BH161</f>
        <v>2.8189600000000001</v>
      </c>
      <c r="G159" s="2">
        <f>Delta!BI161</f>
        <v>2.7724554555736494</v>
      </c>
      <c r="H159" s="2">
        <f>Delta!BJ161</f>
        <v>2.7216274122922024</v>
      </c>
      <c r="I159" s="2">
        <f>Delta!BK161</f>
        <v>2.7194699999999998</v>
      </c>
      <c r="J159" s="2">
        <f>Delta!BL161</f>
        <v>2.7988859170654683</v>
      </c>
      <c r="K159" s="2">
        <f>Delta!BM161</f>
        <v>2.7150382418536667</v>
      </c>
      <c r="L159" s="2">
        <f>Delta!BN161</f>
        <v>2.7264837534649908</v>
      </c>
    </row>
    <row r="160" spans="1:12" x14ac:dyDescent="0.2">
      <c r="A160" s="1">
        <f>Delta!A162</f>
        <v>316</v>
      </c>
      <c r="B160" s="2">
        <f>Delta!BD162</f>
        <v>2.74932</v>
      </c>
      <c r="C160" s="2">
        <f>Delta!BE162</f>
        <v>2.66832</v>
      </c>
      <c r="D160" s="2">
        <f>Delta!BF162</f>
        <v>2.7896800000000002</v>
      </c>
      <c r="E160" s="2">
        <f>Delta!BG162</f>
        <v>2.79352</v>
      </c>
      <c r="F160" s="2">
        <f>Delta!BH162</f>
        <v>2.80349</v>
      </c>
      <c r="G160" s="2">
        <f>Delta!BI162</f>
        <v>2.757772405471616</v>
      </c>
      <c r="H160" s="2">
        <f>Delta!BJ162</f>
        <v>2.7075708184997955</v>
      </c>
      <c r="I160" s="2">
        <f>Delta!BK162</f>
        <v>2.70567</v>
      </c>
      <c r="J160" s="2">
        <f>Delta!BL162</f>
        <v>2.7839282182949248</v>
      </c>
      <c r="K160" s="2">
        <f>Delta!BM162</f>
        <v>2.7010537539754846</v>
      </c>
      <c r="L160" s="2">
        <f>Delta!BN162</f>
        <v>2.7123940140153087</v>
      </c>
    </row>
    <row r="161" spans="1:12" x14ac:dyDescent="0.2">
      <c r="A161" s="1">
        <f>Delta!A163</f>
        <v>318</v>
      </c>
      <c r="B161" s="2">
        <f>Delta!BD163</f>
        <v>2.7347800000000002</v>
      </c>
      <c r="C161" s="2">
        <f>Delta!BE163</f>
        <v>2.6545000000000001</v>
      </c>
      <c r="D161" s="2">
        <f>Delta!BF163</f>
        <v>2.77495</v>
      </c>
      <c r="E161" s="2">
        <f>Delta!BG163</f>
        <v>2.7783099999999998</v>
      </c>
      <c r="F161" s="2">
        <f>Delta!BH163</f>
        <v>2.7882099999999999</v>
      </c>
      <c r="G161" s="2">
        <f>Delta!BI163</f>
        <v>2.743279260925279</v>
      </c>
      <c r="H161" s="2">
        <f>Delta!BJ163</f>
        <v>2.6936975625756534</v>
      </c>
      <c r="I161" s="2">
        <f>Delta!BK163</f>
        <v>2.69204</v>
      </c>
      <c r="J161" s="2">
        <f>Delta!BL163</f>
        <v>2.7691671669600129</v>
      </c>
      <c r="K161" s="2">
        <f>Delta!BM163</f>
        <v>2.6872558868155756</v>
      </c>
      <c r="L161" s="2">
        <f>Delta!BN163</f>
        <v>2.6984842477892168</v>
      </c>
    </row>
    <row r="162" spans="1:12" x14ac:dyDescent="0.2">
      <c r="A162" s="1">
        <f>Delta!A164</f>
        <v>320</v>
      </c>
      <c r="B162" s="2">
        <f>Delta!BD164</f>
        <v>2.7204299999999999</v>
      </c>
      <c r="C162" s="2">
        <f>Delta!BE164</f>
        <v>2.6408499999999999</v>
      </c>
      <c r="D162" s="2">
        <f>Delta!BF164</f>
        <v>2.7604099999999998</v>
      </c>
      <c r="E162" s="2">
        <f>Delta!BG164</f>
        <v>2.76329</v>
      </c>
      <c r="F162" s="2">
        <f>Delta!BH164</f>
        <v>2.7731400000000002</v>
      </c>
      <c r="G162" s="2">
        <f>Delta!BI164</f>
        <v>2.7289693277708955</v>
      </c>
      <c r="H162" s="2">
        <f>Delta!BJ164</f>
        <v>2.679994311266396</v>
      </c>
      <c r="I162" s="2">
        <f>Delta!BK164</f>
        <v>2.6785800000000002</v>
      </c>
      <c r="J162" s="2">
        <f>Delta!BL164</f>
        <v>2.7545960437271932</v>
      </c>
      <c r="K162" s="2">
        <f>Delta!BM164</f>
        <v>2.6736246397585988</v>
      </c>
      <c r="L162" s="2">
        <f>Delta!BN164</f>
        <v>2.6847544106091634</v>
      </c>
    </row>
    <row r="163" spans="1:12" x14ac:dyDescent="0.2">
      <c r="A163" s="1">
        <f>Delta!A165</f>
        <v>322</v>
      </c>
      <c r="B163" s="2">
        <f>Delta!BD165</f>
        <v>2.70627</v>
      </c>
      <c r="C163" s="2">
        <f>Delta!BE165</f>
        <v>2.62738</v>
      </c>
      <c r="D163" s="2">
        <f>Delta!BF165</f>
        <v>2.7460599999999999</v>
      </c>
      <c r="E163" s="2">
        <f>Delta!BG165</f>
        <v>2.7484700000000002</v>
      </c>
      <c r="F163" s="2">
        <f>Delta!BH165</f>
        <v>2.7582599999999999</v>
      </c>
      <c r="G163" s="2">
        <f>Delta!BI165</f>
        <v>2.7148427105431376</v>
      </c>
      <c r="H163" s="2">
        <f>Delta!BJ165</f>
        <v>2.6664710404803942</v>
      </c>
      <c r="I163" s="2">
        <f>Delta!BK165</f>
        <v>2.6652800000000001</v>
      </c>
      <c r="J163" s="2">
        <f>Delta!BL165</f>
        <v>2.7402115676211527</v>
      </c>
      <c r="K163" s="2">
        <f>Delta!BM165</f>
        <v>2.66017001366742</v>
      </c>
      <c r="L163" s="2">
        <f>Delta!BN165</f>
        <v>2.6711944743727032</v>
      </c>
    </row>
    <row r="164" spans="1:12" x14ac:dyDescent="0.2">
      <c r="A164" s="1">
        <f>Delta!A166</f>
        <v>324</v>
      </c>
      <c r="B164" s="2">
        <f>Delta!BD166</f>
        <v>2.6922799999999998</v>
      </c>
      <c r="C164" s="2">
        <f>Delta!BE166</f>
        <v>2.61408</v>
      </c>
      <c r="D164" s="2">
        <f>Delta!BF166</f>
        <v>2.7318899999999999</v>
      </c>
      <c r="E164" s="2">
        <f>Delta!BG166</f>
        <v>2.7338499999999999</v>
      </c>
      <c r="F164" s="2">
        <f>Delta!BH166</f>
        <v>2.7435800000000001</v>
      </c>
      <c r="G164" s="2">
        <f>Delta!BI166</f>
        <v>2.7008993983322345</v>
      </c>
      <c r="H164" s="2">
        <f>Delta!BJ166</f>
        <v>2.6531144488611464</v>
      </c>
      <c r="I164" s="2">
        <f>Delta!BK166</f>
        <v>2.6521499999999998</v>
      </c>
      <c r="J164" s="2">
        <f>Delta!BL166</f>
        <v>2.7260104568544206</v>
      </c>
      <c r="K164" s="2">
        <f>Delta!BM166</f>
        <v>2.6468820084377516</v>
      </c>
      <c r="L164" s="2">
        <f>Delta!BN166</f>
        <v>2.6578044677496941</v>
      </c>
    </row>
    <row r="165" spans="1:12" x14ac:dyDescent="0.2">
      <c r="A165" s="1">
        <f>Delta!A167</f>
        <v>326</v>
      </c>
      <c r="B165" s="2">
        <f>Delta!BD167</f>
        <v>2.67848</v>
      </c>
      <c r="C165" s="2">
        <f>Delta!BE167</f>
        <v>2.6009500000000001</v>
      </c>
      <c r="D165" s="2">
        <f>Delta!BF167</f>
        <v>2.7179000000000002</v>
      </c>
      <c r="E165" s="2">
        <f>Delta!BG167</f>
        <v>2.7194099999999999</v>
      </c>
      <c r="F165" s="2">
        <f>Delta!BH167</f>
        <v>2.7290899999999998</v>
      </c>
      <c r="G165" s="2">
        <f>Delta!BI167</f>
        <v>2.6871292980315578</v>
      </c>
      <c r="H165" s="2">
        <f>Delta!BJ167</f>
        <v>2.6399245164184038</v>
      </c>
      <c r="I165" s="2">
        <f>Delta!BK167</f>
        <v>2.6391800000000001</v>
      </c>
      <c r="J165" s="2">
        <f>Delta!BL167</f>
        <v>2.7119925559971523</v>
      </c>
      <c r="K165" s="2">
        <f>Delta!BM167</f>
        <v>2.6337573138918384</v>
      </c>
      <c r="L165" s="2">
        <f>Delta!BN167</f>
        <v>2.6445844344802119</v>
      </c>
    </row>
    <row r="166" spans="1:12" x14ac:dyDescent="0.2">
      <c r="A166" s="1">
        <f>Delta!A168</f>
        <v>328</v>
      </c>
      <c r="B166" s="2">
        <f>Delta!BD168</f>
        <v>2.6648499999999999</v>
      </c>
      <c r="C166" s="2">
        <f>Delta!BE168</f>
        <v>2.5879799999999999</v>
      </c>
      <c r="D166" s="2">
        <f>Delta!BF168</f>
        <v>2.7040899999999999</v>
      </c>
      <c r="E166" s="2">
        <f>Delta!BG168</f>
        <v>2.7051599999999998</v>
      </c>
      <c r="F166" s="2">
        <f>Delta!BH168</f>
        <v>2.7147899999999998</v>
      </c>
      <c r="G166" s="2">
        <f>Delta!BI168</f>
        <v>2.6735326046852919</v>
      </c>
      <c r="H166" s="2">
        <f>Delta!BJ168</f>
        <v>2.6268979257996459</v>
      </c>
      <c r="I166" s="2">
        <f>Delta!BK168</f>
        <v>2.6263700000000001</v>
      </c>
      <c r="J166" s="2">
        <f>Delta!BL168</f>
        <v>2.6981446605706561</v>
      </c>
      <c r="K166" s="2">
        <f>Delta!BM168</f>
        <v>2.6207992405876315</v>
      </c>
      <c r="L166" s="2">
        <f>Delta!BN168</f>
        <v>2.6315276082148555</v>
      </c>
    </row>
    <row r="167" spans="1:12" x14ac:dyDescent="0.2">
      <c r="A167" s="1">
        <f>Delta!A169</f>
        <v>330</v>
      </c>
      <c r="B167" s="2">
        <f>Delta!BD169</f>
        <v>2.6513900000000001</v>
      </c>
      <c r="C167" s="2">
        <f>Delta!BE169</f>
        <v>2.57518</v>
      </c>
      <c r="D167" s="2">
        <f>Delta!BF169</f>
        <v>2.6904499999999998</v>
      </c>
      <c r="E167" s="2">
        <f>Delta!BG169</f>
        <v>2.6911</v>
      </c>
      <c r="F167" s="2">
        <f>Delta!BH169</f>
        <v>2.7006700000000001</v>
      </c>
      <c r="G167" s="2">
        <f>Delta!BI169</f>
        <v>2.6601090325109746</v>
      </c>
      <c r="H167" s="2">
        <f>Delta!BJ169</f>
        <v>2.6140346570827999</v>
      </c>
      <c r="I167" s="2">
        <f>Delta!BK169</f>
        <v>2.6137199999999998</v>
      </c>
      <c r="J167" s="2">
        <f>Delta!BL169</f>
        <v>2.6844766940526243</v>
      </c>
      <c r="K167" s="2">
        <f>Delta!BM169</f>
        <v>2.6080011674375947</v>
      </c>
      <c r="L167" s="2">
        <f>Delta!BN169</f>
        <v>2.6186341303812681</v>
      </c>
    </row>
    <row r="168" spans="1:12" x14ac:dyDescent="0.2">
      <c r="A168" s="1">
        <f>Delta!A170</f>
        <v>332</v>
      </c>
      <c r="B168" s="2">
        <f>Delta!BD170</f>
        <v>2.6381100000000002</v>
      </c>
      <c r="C168" s="2">
        <f>Delta!BE170</f>
        <v>2.5625399999999998</v>
      </c>
      <c r="D168" s="2">
        <f>Delta!BF170</f>
        <v>2.67699</v>
      </c>
      <c r="E168" s="2">
        <f>Delta!BG170</f>
        <v>2.6772100000000001</v>
      </c>
      <c r="F168" s="2">
        <f>Delta!BH170</f>
        <v>2.6867299999999998</v>
      </c>
      <c r="G168" s="2">
        <f>Delta!BI170</f>
        <v>2.6468554585214501</v>
      </c>
      <c r="H168" s="2">
        <f>Delta!BJ170</f>
        <v>2.6013280674078239</v>
      </c>
      <c r="I168" s="2">
        <f>Delta!BK170</f>
        <v>2.6012200000000001</v>
      </c>
      <c r="J168" s="2">
        <f>Delta!BL170</f>
        <v>2.6709787329516375</v>
      </c>
      <c r="K168" s="2">
        <f>Delta!BM170</f>
        <v>2.5953596479943379</v>
      </c>
      <c r="L168" s="2">
        <f>Delta!BN170</f>
        <v>2.6058972079629732</v>
      </c>
    </row>
    <row r="169" spans="1:12" x14ac:dyDescent="0.2">
      <c r="A169" s="1">
        <f>Delta!A171</f>
        <v>334</v>
      </c>
      <c r="B169" s="2">
        <f>Delta!BD171</f>
        <v>2.6249899999999999</v>
      </c>
      <c r="C169" s="2">
        <f>Delta!BE171</f>
        <v>2.5500600000000002</v>
      </c>
      <c r="D169" s="2">
        <f>Delta!BF171</f>
        <v>2.6636899999999999</v>
      </c>
      <c r="E169" s="2">
        <f>Delta!BG171</f>
        <v>2.6635</v>
      </c>
      <c r="F169" s="2">
        <f>Delta!BH171</f>
        <v>2.6729699999999998</v>
      </c>
      <c r="G169" s="2">
        <f>Delta!BI171</f>
        <v>2.6337584944814045</v>
      </c>
      <c r="H169" s="2">
        <f>Delta!BJ171</f>
        <v>2.588781458390407</v>
      </c>
      <c r="I169" s="2">
        <f>Delta!BK171</f>
        <v>2.58887</v>
      </c>
      <c r="J169" s="2">
        <f>Delta!BL171</f>
        <v>2.6576474180038665</v>
      </c>
      <c r="K169" s="2">
        <f>Delta!BM171</f>
        <v>2.5828781291137544</v>
      </c>
      <c r="L169" s="2">
        <f>Delta!BN171</f>
        <v>2.5933169114274413</v>
      </c>
    </row>
    <row r="170" spans="1:12" x14ac:dyDescent="0.2">
      <c r="A170" s="1">
        <f>Delta!A172</f>
        <v>336</v>
      </c>
      <c r="B170" s="2">
        <f>Delta!BD172</f>
        <v>2.6120299999999999</v>
      </c>
      <c r="C170" s="2">
        <f>Delta!BE172</f>
        <v>2.5377299999999998</v>
      </c>
      <c r="D170" s="2">
        <f>Delta!BF172</f>
        <v>2.65056</v>
      </c>
      <c r="E170" s="2">
        <f>Delta!BG172</f>
        <v>2.6499700000000002</v>
      </c>
      <c r="F170" s="2">
        <f>Delta!BH172</f>
        <v>2.6593900000000001</v>
      </c>
      <c r="G170" s="2">
        <f>Delta!BI172</f>
        <v>2.6208315496532104</v>
      </c>
      <c r="H170" s="2">
        <f>Delta!BJ172</f>
        <v>2.5763848696223994</v>
      </c>
      <c r="I170" s="2">
        <f>Delta!BK172</f>
        <v>2.57667</v>
      </c>
      <c r="J170" s="2">
        <f>Delta!BL172</f>
        <v>2.6444826732999234</v>
      </c>
      <c r="K170" s="2">
        <f>Delta!BM172</f>
        <v>2.5705432320604515</v>
      </c>
      <c r="L170" s="2">
        <f>Delta!BN172</f>
        <v>2.5808898933097053</v>
      </c>
    </row>
    <row r="171" spans="1:12" x14ac:dyDescent="0.2">
      <c r="A171" s="1">
        <f>Delta!A173</f>
        <v>338</v>
      </c>
      <c r="B171" s="2">
        <f>Delta!BD173</f>
        <v>2.59924</v>
      </c>
      <c r="C171" s="2">
        <f>Delta!BE173</f>
        <v>2.52555</v>
      </c>
      <c r="D171" s="2">
        <f>Delta!BF173</f>
        <v>2.6375899999999999</v>
      </c>
      <c r="E171" s="2">
        <f>Delta!BG173</f>
        <v>2.6366100000000001</v>
      </c>
      <c r="F171" s="2">
        <f>Delta!BH173</f>
        <v>2.6459700000000002</v>
      </c>
      <c r="G171" s="2">
        <f>Delta!BI173</f>
        <v>2.6080578070844895</v>
      </c>
      <c r="H171" s="2">
        <f>Delta!BJ173</f>
        <v>2.5641416027710364</v>
      </c>
      <c r="I171" s="2">
        <f>Delta!BK173</f>
        <v>2.5646100000000001</v>
      </c>
      <c r="J171" s="2">
        <f>Delta!BL173</f>
        <v>2.6314812922258013</v>
      </c>
      <c r="K171" s="2">
        <f>Delta!BM173</f>
        <v>2.558358334972076</v>
      </c>
      <c r="L171" s="2">
        <f>Delta!BN173</f>
        <v>2.5686161539738257</v>
      </c>
    </row>
    <row r="172" spans="1:12" x14ac:dyDescent="0.2">
      <c r="A172" s="1">
        <f>Delta!A174</f>
        <v>340</v>
      </c>
      <c r="B172" s="2">
        <f>Delta!BD174</f>
        <v>2.5865999999999998</v>
      </c>
      <c r="C172" s="2">
        <f>Delta!BE174</f>
        <v>2.5135299999999998</v>
      </c>
      <c r="D172" s="2">
        <f>Delta!BF174</f>
        <v>2.6247799999999999</v>
      </c>
      <c r="E172" s="2">
        <f>Delta!BG174</f>
        <v>2.6234099999999998</v>
      </c>
      <c r="F172" s="2">
        <f>Delta!BH174</f>
        <v>2.63273</v>
      </c>
      <c r="G172" s="2">
        <f>Delta!BI174</f>
        <v>2.595447379585643</v>
      </c>
      <c r="H172" s="2">
        <f>Delta!BJ174</f>
        <v>2.5520449951424324</v>
      </c>
      <c r="I172" s="2">
        <f>Delta!BK174</f>
        <v>2.5527000000000002</v>
      </c>
      <c r="J172" s="2">
        <f>Delta!BL174</f>
        <v>2.6186398402483428</v>
      </c>
      <c r="K172" s="2">
        <f>Delta!BM174</f>
        <v>2.5463200600620066</v>
      </c>
      <c r="L172" s="2">
        <f>Delta!BN174</f>
        <v>2.5564923197905656</v>
      </c>
    </row>
    <row r="173" spans="1:12" x14ac:dyDescent="0.2">
      <c r="A173" s="1">
        <f>Delta!A175</f>
        <v>342</v>
      </c>
      <c r="B173" s="2">
        <f>Delta!BD175</f>
        <v>2.5741200000000002</v>
      </c>
      <c r="C173" s="2">
        <f>Delta!BE175</f>
        <v>2.5016500000000002</v>
      </c>
      <c r="D173" s="2">
        <f>Delta!BF175</f>
        <v>2.6121300000000001</v>
      </c>
      <c r="E173" s="2">
        <f>Delta!BG175</f>
        <v>2.6103800000000001</v>
      </c>
      <c r="F173" s="2">
        <f>Delta!BH175</f>
        <v>2.61965</v>
      </c>
      <c r="G173" s="2">
        <f>Delta!BI175</f>
        <v>2.5829835620940069</v>
      </c>
      <c r="H173" s="2">
        <f>Delta!BJ175</f>
        <v>2.540091729152552</v>
      </c>
      <c r="I173" s="2">
        <f>Delta!BK175</f>
        <v>2.5409299999999999</v>
      </c>
      <c r="J173" s="2">
        <f>Delta!BL175</f>
        <v>2.6059550344710352</v>
      </c>
      <c r="K173" s="2">
        <f>Delta!BM175</f>
        <v>2.5344317194129826</v>
      </c>
      <c r="L173" s="2">
        <f>Delta!BN175</f>
        <v>2.5445151386222693</v>
      </c>
    </row>
    <row r="174" spans="1:12" x14ac:dyDescent="0.2">
      <c r="A174" s="1">
        <f>Delta!A176</f>
        <v>344</v>
      </c>
      <c r="B174" s="2">
        <f>Delta!BD176</f>
        <v>2.5617899999999998</v>
      </c>
      <c r="C174" s="2">
        <f>Delta!BE176</f>
        <v>2.4899200000000001</v>
      </c>
      <c r="D174" s="2">
        <f>Delta!BF176</f>
        <v>2.5996299999999999</v>
      </c>
      <c r="E174" s="2">
        <f>Delta!BG176</f>
        <v>2.5975199999999998</v>
      </c>
      <c r="F174" s="2">
        <f>Delta!BH176</f>
        <v>2.6067300000000002</v>
      </c>
      <c r="G174" s="2">
        <f>Delta!BI176</f>
        <v>2.5706763558254608</v>
      </c>
      <c r="H174" s="2">
        <f>Delta!BJ176</f>
        <v>2.5282884635920153</v>
      </c>
      <c r="I174" s="2">
        <f>Delta!BK176</f>
        <v>2.5293000000000001</v>
      </c>
      <c r="J174" s="2">
        <f>Delta!BL176</f>
        <v>2.5934268748934839</v>
      </c>
      <c r="K174" s="2">
        <f>Delta!BM176</f>
        <v>2.5226833784551235</v>
      </c>
      <c r="L174" s="2">
        <f>Delta!BN176</f>
        <v>2.5326778630788049</v>
      </c>
    </row>
    <row r="175" spans="1:12" x14ac:dyDescent="0.2">
      <c r="A175" s="1">
        <f>Delta!A177</f>
        <v>346</v>
      </c>
      <c r="B175" s="2">
        <f>Delta!BD177</f>
        <v>2.54962</v>
      </c>
      <c r="C175" s="2">
        <f>Delta!BE177</f>
        <v>2.4783300000000001</v>
      </c>
      <c r="D175" s="2">
        <f>Delta!BF177</f>
        <v>2.5872799999999998</v>
      </c>
      <c r="E175" s="2">
        <f>Delta!BG177</f>
        <v>2.5848100000000001</v>
      </c>
      <c r="F175" s="2">
        <f>Delta!BH177</f>
        <v>2.5939700000000001</v>
      </c>
      <c r="G175" s="2">
        <f>Delta!BI177</f>
        <v>2.5585191563136118</v>
      </c>
      <c r="H175" s="2">
        <f>Delta!BJ177</f>
        <v>2.5166218572580248</v>
      </c>
      <c r="I175" s="2">
        <f>Delta!BK177</f>
        <v>2.5177999999999998</v>
      </c>
      <c r="J175" s="2">
        <f>Delta!BL177</f>
        <v>2.581048644834683</v>
      </c>
      <c r="K175" s="2">
        <f>Delta!BM177</f>
        <v>2.5110749721685806</v>
      </c>
      <c r="L175" s="2">
        <f>Delta!BN177</f>
        <v>2.5209805873905853</v>
      </c>
    </row>
    <row r="176" spans="1:12" x14ac:dyDescent="0.2">
      <c r="A176" s="1">
        <f>Delta!A178</f>
        <v>348</v>
      </c>
      <c r="B176" s="2">
        <f>Delta!BD178</f>
        <v>2.5375899999999998</v>
      </c>
      <c r="C176" s="2">
        <f>Delta!BE178</f>
        <v>2.4668800000000002</v>
      </c>
      <c r="D176" s="2">
        <f>Delta!BF178</f>
        <v>2.5750899999999999</v>
      </c>
      <c r="E176" s="2">
        <f>Delta!BG178</f>
        <v>2.57226</v>
      </c>
      <c r="F176" s="2">
        <f>Delta!BH178</f>
        <v>2.5813700000000002</v>
      </c>
      <c r="G176" s="2">
        <f>Delta!BI178</f>
        <v>2.5465018636024137</v>
      </c>
      <c r="H176" s="2">
        <f>Delta!BJ178</f>
        <v>2.5050952513436204</v>
      </c>
      <c r="I176" s="2">
        <f>Delta!BK178</f>
        <v>2.50644</v>
      </c>
      <c r="J176" s="2">
        <f>Delta!BL178</f>
        <v>2.5688204191330226</v>
      </c>
      <c r="K176" s="2">
        <f>Delta!BM178</f>
        <v>2.4996032539906228</v>
      </c>
      <c r="L176" s="2">
        <f>Delta!BN178</f>
        <v>2.5094232183951646</v>
      </c>
    </row>
    <row r="177" spans="1:12" x14ac:dyDescent="0.2">
      <c r="A177" s="1">
        <f>Delta!A179</f>
        <v>350</v>
      </c>
      <c r="B177" s="2">
        <f>Delta!BD179</f>
        <v>2.5257000000000001</v>
      </c>
      <c r="C177" s="2">
        <f>Delta!BE179</f>
        <v>2.4555600000000002</v>
      </c>
      <c r="D177" s="2">
        <f>Delta!BF179</f>
        <v>2.5630299999999999</v>
      </c>
      <c r="E177" s="2">
        <f>Delta!BG179</f>
        <v>2.55986</v>
      </c>
      <c r="F177" s="2">
        <f>Delta!BH179</f>
        <v>2.5689299999999999</v>
      </c>
      <c r="G177" s="2">
        <f>Delta!BI179</f>
        <v>2.5346378855526268</v>
      </c>
      <c r="H177" s="2">
        <f>Delta!BJ179</f>
        <v>2.4937019869505441</v>
      </c>
      <c r="I177" s="2">
        <f>Delta!BK179</f>
        <v>2.4952100000000002</v>
      </c>
      <c r="J177" s="2">
        <f>Delta!BL179</f>
        <v>2.556738839349165</v>
      </c>
      <c r="K177" s="2">
        <f>Delta!BM179</f>
        <v>2.4882680946560018</v>
      </c>
      <c r="L177" s="2">
        <f>Delta!BN179</f>
        <v>2.4980091300540757</v>
      </c>
    </row>
    <row r="178" spans="1:12" x14ac:dyDescent="0.2">
      <c r="A178" s="1">
        <f>Delta!A180</f>
        <v>352</v>
      </c>
      <c r="B178" s="2">
        <f>Delta!BD180</f>
        <v>2.51396</v>
      </c>
      <c r="C178" s="2">
        <f>Delta!BE180</f>
        <v>2.4443800000000002</v>
      </c>
      <c r="D178" s="2">
        <f>Delta!BF180</f>
        <v>2.5511300000000001</v>
      </c>
      <c r="E178" s="2">
        <f>Delta!BG180</f>
        <v>2.5476200000000002</v>
      </c>
      <c r="F178" s="2">
        <f>Delta!BH180</f>
        <v>2.5566399999999998</v>
      </c>
      <c r="G178" s="2">
        <f>Delta!BI180</f>
        <v>2.5229072097483618</v>
      </c>
      <c r="H178" s="2">
        <f>Delta!BJ180</f>
        <v>2.4824487229314225</v>
      </c>
      <c r="I178" s="2">
        <f>Delta!BK180</f>
        <v>2.4841099999999998</v>
      </c>
      <c r="J178" s="2">
        <f>Delta!BL180</f>
        <v>2.5448005474625734</v>
      </c>
      <c r="K178" s="2">
        <f>Delta!BM180</f>
        <v>2.4770663113670603</v>
      </c>
      <c r="L178" s="2">
        <f>Delta!BN180</f>
        <v>2.4867250411054251</v>
      </c>
    </row>
    <row r="179" spans="1:12" x14ac:dyDescent="0.2">
      <c r="A179" s="1">
        <f>Delta!A181</f>
        <v>354</v>
      </c>
      <c r="B179" s="2">
        <f>Delta!BD181</f>
        <v>2.50237</v>
      </c>
      <c r="C179" s="2">
        <f>Delta!BE181</f>
        <v>2.4333399999999998</v>
      </c>
      <c r="D179" s="2">
        <f>Delta!BF181</f>
        <v>2.5393599999999998</v>
      </c>
      <c r="E179" s="2">
        <f>Delta!BG181</f>
        <v>2.5355300000000001</v>
      </c>
      <c r="F179" s="2">
        <f>Delta!BH181</f>
        <v>2.5444900000000001</v>
      </c>
      <c r="G179" s="2">
        <f>Delta!BI181</f>
        <v>2.5113197500822544</v>
      </c>
      <c r="H179" s="2">
        <f>Delta!BJ181</f>
        <v>2.471325439807567</v>
      </c>
      <c r="I179" s="2">
        <f>Delta!BK181</f>
        <v>2.4731399999999999</v>
      </c>
      <c r="J179" s="2">
        <f>Delta!BL181</f>
        <v>2.5330089017598634</v>
      </c>
      <c r="K179" s="2">
        <f>Delta!BM181</f>
        <v>2.4659977760218896</v>
      </c>
      <c r="L179" s="2">
        <f>Delta!BN181</f>
        <v>2.4755742324024546</v>
      </c>
    </row>
    <row r="180" spans="1:12" x14ac:dyDescent="0.2">
      <c r="A180" s="1">
        <f>Delta!A182</f>
        <v>356</v>
      </c>
      <c r="B180" s="2">
        <f>Delta!BD182</f>
        <v>2.49091</v>
      </c>
      <c r="C180" s="2">
        <f>Delta!BE182</f>
        <v>2.4224299999999999</v>
      </c>
      <c r="D180" s="2">
        <f>Delta!BF182</f>
        <v>2.5277400000000001</v>
      </c>
      <c r="E180" s="2">
        <f>Delta!BG182</f>
        <v>2.5235799999999999</v>
      </c>
      <c r="F180" s="2">
        <f>Delta!BH182</f>
        <v>2.5325000000000002</v>
      </c>
      <c r="G180" s="2">
        <f>Delta!BI182</f>
        <v>2.4998689989358174</v>
      </c>
      <c r="H180" s="2">
        <f>Delta!BJ182</f>
        <v>2.4603288354200568</v>
      </c>
      <c r="I180" s="2">
        <f>Delta!BK182</f>
        <v>2.4622999999999999</v>
      </c>
      <c r="J180" s="2">
        <f>Delta!BL182</f>
        <v>2.5213539017650999</v>
      </c>
      <c r="K180" s="2">
        <f>Delta!BM182</f>
        <v>2.4550592405938989</v>
      </c>
      <c r="L180" s="2">
        <f>Delta!BN182</f>
        <v>2.4645533320368598</v>
      </c>
    </row>
    <row r="181" spans="1:12" x14ac:dyDescent="0.2">
      <c r="A181" s="1">
        <f>Delta!A183</f>
        <v>358</v>
      </c>
      <c r="B181" s="2">
        <f>Delta!BD183</f>
        <v>2.4795799999999999</v>
      </c>
      <c r="C181" s="2">
        <f>Delta!BE183</f>
        <v>2.4116399999999998</v>
      </c>
      <c r="D181" s="2">
        <f>Delta!BF183</f>
        <v>2.5162499999999999</v>
      </c>
      <c r="E181" s="2">
        <f>Delta!BG183</f>
        <v>2.5117699999999998</v>
      </c>
      <c r="F181" s="2">
        <f>Delta!BH183</f>
        <v>2.5206499999999998</v>
      </c>
      <c r="G181" s="2">
        <f>Delta!BI183</f>
        <v>2.4885514639926503</v>
      </c>
      <c r="H181" s="2">
        <f>Delta!BJ183</f>
        <v>2.4494655724623025</v>
      </c>
      <c r="I181" s="2">
        <f>Delta!BK183</f>
        <v>2.4515799999999999</v>
      </c>
      <c r="J181" s="2">
        <f>Delta!BL183</f>
        <v>2.5098388324819316</v>
      </c>
      <c r="K181" s="2">
        <f>Delta!BM183</f>
        <v>2.4442407044530685</v>
      </c>
      <c r="L181" s="2">
        <f>Delta!BN183</f>
        <v>2.4536590846437782</v>
      </c>
    </row>
    <row r="182" spans="1:12" x14ac:dyDescent="0.2">
      <c r="A182" s="1">
        <f>Delta!A184</f>
        <v>360</v>
      </c>
      <c r="B182" s="2">
        <f>Delta!BD184</f>
        <v>2.4683899999999999</v>
      </c>
      <c r="C182" s="2">
        <f>Delta!BE184</f>
        <v>2.4009900000000002</v>
      </c>
      <c r="D182" s="2">
        <f>Delta!BF184</f>
        <v>2.5049000000000001</v>
      </c>
      <c r="E182" s="2">
        <f>Delta!BG184</f>
        <v>2.5001099999999998</v>
      </c>
      <c r="F182" s="2">
        <f>Delta!BH184</f>
        <v>2.5089399999999999</v>
      </c>
      <c r="G182" s="2">
        <f>Delta!BI184</f>
        <v>2.4773706267275259</v>
      </c>
      <c r="H182" s="2">
        <f>Delta!BJ184</f>
        <v>2.4387222904589905</v>
      </c>
      <c r="I182" s="2">
        <f>Delta!BK184</f>
        <v>2.4409800000000001</v>
      </c>
      <c r="J182" s="2">
        <f>Delta!BL184</f>
        <v>2.4984571242308875</v>
      </c>
      <c r="K182" s="2">
        <f>Delta!BM184</f>
        <v>2.433555417773603</v>
      </c>
      <c r="L182" s="2">
        <f>Delta!BN184</f>
        <v>2.4428913749044083</v>
      </c>
    </row>
    <row r="183" spans="1:12" x14ac:dyDescent="0.2">
      <c r="A183" s="1">
        <f>Delta!A185</f>
        <v>362</v>
      </c>
      <c r="B183" s="2">
        <f>Delta!BD185</f>
        <v>2.4573299999999998</v>
      </c>
      <c r="C183" s="2">
        <f>Delta!BE185</f>
        <v>2.39046</v>
      </c>
      <c r="D183" s="2">
        <f>Delta!BF185</f>
        <v>2.4936799999999999</v>
      </c>
      <c r="E183" s="2">
        <f>Delta!BG185</f>
        <v>2.4885899999999999</v>
      </c>
      <c r="F183" s="2">
        <f>Delta!BH185</f>
        <v>2.4973700000000001</v>
      </c>
      <c r="G183" s="2">
        <f>Delta!BI185</f>
        <v>2.4663197086172914</v>
      </c>
      <c r="H183" s="2">
        <f>Delta!BJ185</f>
        <v>2.4281090088441282</v>
      </c>
      <c r="I183" s="2">
        <f>Delta!BK185</f>
        <v>2.4305099999999999</v>
      </c>
      <c r="J183" s="2">
        <f>Delta!BL185</f>
        <v>2.4872087042364215</v>
      </c>
      <c r="K183" s="2">
        <f>Delta!BM185</f>
        <v>2.4229935057906804</v>
      </c>
      <c r="L183" s="2">
        <f>Delta!BN185</f>
        <v>2.432247036679581</v>
      </c>
    </row>
    <row r="184" spans="1:12" x14ac:dyDescent="0.2">
      <c r="A184" s="1">
        <f>Delta!A186</f>
        <v>364</v>
      </c>
      <c r="B184" s="2">
        <f>Delta!BD186</f>
        <v>2.4464100000000002</v>
      </c>
      <c r="C184" s="2">
        <f>Delta!BE186</f>
        <v>2.3800500000000002</v>
      </c>
      <c r="D184" s="2">
        <f>Delta!BF186</f>
        <v>2.4825900000000001</v>
      </c>
      <c r="E184" s="2">
        <f>Delta!BG186</f>
        <v>2.4772099999999999</v>
      </c>
      <c r="F184" s="2">
        <f>Delta!BH186</f>
        <v>2.4859399999999998</v>
      </c>
      <c r="G184" s="2">
        <f>Delta!BI186</f>
        <v>2.4553953910577619</v>
      </c>
      <c r="H184" s="2">
        <f>Delta!BJ186</f>
        <v>2.4176157468630342</v>
      </c>
      <c r="I184" s="2">
        <f>Delta!BK186</f>
        <v>2.42015</v>
      </c>
      <c r="J184" s="2">
        <f>Delta!BL186</f>
        <v>2.4760902873473554</v>
      </c>
      <c r="K184" s="2">
        <f>Delta!BM186</f>
        <v>2.4125448433644023</v>
      </c>
      <c r="L184" s="2">
        <f>Delta!BN186</f>
        <v>2.4217293265719553</v>
      </c>
    </row>
    <row r="185" spans="1:12" x14ac:dyDescent="0.2">
      <c r="A185" s="1">
        <f>Delta!A187</f>
        <v>366</v>
      </c>
      <c r="B185" s="2">
        <f>Delta!BD187</f>
        <v>2.4356100000000001</v>
      </c>
      <c r="C185" s="2">
        <f>Delta!BE187</f>
        <v>2.3697599999999999</v>
      </c>
      <c r="D185" s="2">
        <f>Delta!BF187</f>
        <v>2.4716399999999998</v>
      </c>
      <c r="E185" s="2">
        <f>Delta!BG187</f>
        <v>2.4659599999999999</v>
      </c>
      <c r="F185" s="2">
        <f>Delta!BH187</f>
        <v>2.47465</v>
      </c>
      <c r="G185" s="2">
        <f>Delta!BI187</f>
        <v>2.4445977805769394</v>
      </c>
      <c r="H185" s="2">
        <f>Delta!BJ187</f>
        <v>2.4072424659250715</v>
      </c>
      <c r="I185" s="2">
        <f>Delta!BK187</f>
        <v>2.4098999999999999</v>
      </c>
      <c r="J185" s="2">
        <f>Delta!BL187</f>
        <v>2.4651018015860369</v>
      </c>
      <c r="K185" s="2">
        <f>Delta!BM187</f>
        <v>2.4022228681962505</v>
      </c>
      <c r="L185" s="2">
        <f>Delta!BN187</f>
        <v>2.4113315519417822</v>
      </c>
    </row>
    <row r="186" spans="1:12" x14ac:dyDescent="0.2">
      <c r="A186" s="1">
        <f>Delta!A188</f>
        <v>368</v>
      </c>
      <c r="B186" s="2">
        <f>Delta!BD188</f>
        <v>2.4249299999999998</v>
      </c>
      <c r="C186" s="2">
        <f>Delta!BE188</f>
        <v>2.3595899999999999</v>
      </c>
      <c r="D186" s="2">
        <f>Delta!BF188</f>
        <v>2.4607999999999999</v>
      </c>
      <c r="E186" s="2">
        <f>Delta!BG188</f>
        <v>2.4548399999999999</v>
      </c>
      <c r="F186" s="2">
        <f>Delta!BH188</f>
        <v>2.4634800000000001</v>
      </c>
      <c r="G186" s="2">
        <f>Delta!BI188</f>
        <v>2.4339233877616255</v>
      </c>
      <c r="H186" s="2">
        <f>Delta!BJ188</f>
        <v>2.3969858635541077</v>
      </c>
      <c r="I186" s="2">
        <f>Delta!BK188</f>
        <v>2.3997799999999998</v>
      </c>
      <c r="J186" s="2">
        <f>Delta!BL188</f>
        <v>2.4542433190862925</v>
      </c>
      <c r="K186" s="2">
        <f>Delta!BM188</f>
        <v>2.3920141435520166</v>
      </c>
      <c r="L186" s="2">
        <f>Delta!BN188</f>
        <v>2.4010504055467425</v>
      </c>
    </row>
    <row r="187" spans="1:12" x14ac:dyDescent="0.2">
      <c r="A187" s="1">
        <f>Delta!A189</f>
        <v>370</v>
      </c>
      <c r="B187" s="2">
        <f>Delta!BD189</f>
        <v>2.41438</v>
      </c>
      <c r="C187" s="2">
        <f>Delta!BE189</f>
        <v>2.3495400000000002</v>
      </c>
      <c r="D187" s="2">
        <f>Delta!BF189</f>
        <v>2.4500999999999999</v>
      </c>
      <c r="E187" s="2">
        <f>Delta!BG189</f>
        <v>2.4438499999999999</v>
      </c>
      <c r="F187" s="2">
        <f>Delta!BH189</f>
        <v>2.4524499999999998</v>
      </c>
      <c r="G187" s="2">
        <f>Delta!BI189</f>
        <v>2.4233757018647002</v>
      </c>
      <c r="H187" s="2">
        <f>Delta!BJ189</f>
        <v>2.3868459050529918</v>
      </c>
      <c r="I187" s="2">
        <f>Delta!BK189</f>
        <v>2.3897599999999999</v>
      </c>
      <c r="J187" s="2">
        <f>Delta!BL189</f>
        <v>2.4435081251114661</v>
      </c>
      <c r="K187" s="2">
        <f>Delta!BM189</f>
        <v>2.3819221058113151</v>
      </c>
      <c r="L187" s="2">
        <f>Delta!BN189</f>
        <v>2.390885887631824</v>
      </c>
    </row>
    <row r="188" spans="1:12" x14ac:dyDescent="0.2">
      <c r="A188" s="1">
        <f>Delta!A190</f>
        <v>372</v>
      </c>
      <c r="B188" s="2">
        <f>Delta!BD190</f>
        <v>2.40395</v>
      </c>
      <c r="C188" s="2">
        <f>Delta!BE190</f>
        <v>2.3395999999999999</v>
      </c>
      <c r="D188" s="2">
        <f>Delta!BF190</f>
        <v>2.4395099999999998</v>
      </c>
      <c r="E188" s="2">
        <f>Delta!BG190</f>
        <v>2.4329999999999998</v>
      </c>
      <c r="F188" s="2">
        <f>Delta!BH190</f>
        <v>2.4415499999999999</v>
      </c>
      <c r="G188" s="2">
        <f>Delta!BI190</f>
        <v>2.4129479254694419</v>
      </c>
      <c r="H188" s="2">
        <f>Delta!BJ190</f>
        <v>2.3768226442465656</v>
      </c>
      <c r="I188" s="2">
        <f>Delta!BK190</f>
        <v>2.3798599999999999</v>
      </c>
      <c r="J188" s="2">
        <f>Delta!BL190</f>
        <v>2.4328962200398787</v>
      </c>
      <c r="K188" s="2">
        <f>Delta!BM190</f>
        <v>2.3719433805580556</v>
      </c>
      <c r="L188" s="2">
        <f>Delta!BN190</f>
        <v>2.3808346767793265</v>
      </c>
    </row>
    <row r="189" spans="1:12" x14ac:dyDescent="0.2">
      <c r="A189" s="1">
        <f>Delta!A191</f>
        <v>374</v>
      </c>
      <c r="B189" s="2">
        <f>Delta!BD191</f>
        <v>2.39364</v>
      </c>
      <c r="C189" s="2">
        <f>Delta!BE191</f>
        <v>2.32978</v>
      </c>
      <c r="D189" s="2">
        <f>Delta!BF191</f>
        <v>2.4290500000000002</v>
      </c>
      <c r="E189" s="2">
        <f>Delta!BG191</f>
        <v>2.4222700000000001</v>
      </c>
      <c r="F189" s="2">
        <f>Delta!BH191</f>
        <v>2.4307799999999999</v>
      </c>
      <c r="G189" s="2">
        <f>Delta!BI191</f>
        <v>2.402633461941349</v>
      </c>
      <c r="H189" s="2">
        <f>Delta!BJ191</f>
        <v>2.3669093645776136</v>
      </c>
      <c r="I189" s="2">
        <f>Delta!BK191</f>
        <v>2.3700700000000001</v>
      </c>
      <c r="J189" s="2">
        <f>Delta!BL191</f>
        <v>2.4224076749067898</v>
      </c>
      <c r="K189" s="2">
        <f>Delta!BM191</f>
        <v>2.3620779677883439</v>
      </c>
      <c r="L189" s="2">
        <f>Delta!BN191</f>
        <v>2.3708934403568298</v>
      </c>
    </row>
    <row r="190" spans="1:12" x14ac:dyDescent="0.2">
      <c r="A190" s="1">
        <f>Delta!A192</f>
        <v>376</v>
      </c>
      <c r="B190" s="2">
        <f>Delta!BD192</f>
        <v>2.3834499999999998</v>
      </c>
      <c r="C190" s="2">
        <f>Delta!BE192</f>
        <v>2.3200699999999999</v>
      </c>
      <c r="D190" s="2">
        <f>Delta!BF192</f>
        <v>2.4186999999999999</v>
      </c>
      <c r="E190" s="2">
        <f>Delta!BG192</f>
        <v>2.4116599999999999</v>
      </c>
      <c r="F190" s="2">
        <f>Delta!BH192</f>
        <v>2.4201299999999999</v>
      </c>
      <c r="G190" s="2">
        <f>Delta!BI192</f>
        <v>2.3924389922593341</v>
      </c>
      <c r="H190" s="2">
        <f>Delta!BJ192</f>
        <v>2.3571127443235809</v>
      </c>
      <c r="I190" s="2">
        <f>Delta!BK192</f>
        <v>2.3603800000000001</v>
      </c>
      <c r="J190" s="2">
        <f>Delta!BL192</f>
        <v>2.4120324183145265</v>
      </c>
      <c r="K190" s="2">
        <f>Delta!BM192</f>
        <v>2.3523258076418441</v>
      </c>
      <c r="L190" s="2">
        <f>Delta!BN192</f>
        <v>2.3610687709621332</v>
      </c>
    </row>
    <row r="191" spans="1:12" x14ac:dyDescent="0.2">
      <c r="A191" s="1">
        <f>Delta!A193</f>
        <v>378</v>
      </c>
      <c r="B191" s="2">
        <f>Delta!BD193</f>
        <v>2.37338</v>
      </c>
      <c r="C191" s="2">
        <f>Delta!BE193</f>
        <v>2.31047</v>
      </c>
      <c r="D191" s="2">
        <f>Delta!BF193</f>
        <v>2.4084699999999999</v>
      </c>
      <c r="E191" s="2">
        <f>Delta!BG193</f>
        <v>2.4011800000000001</v>
      </c>
      <c r="F191" s="2">
        <f>Delta!BH193</f>
        <v>2.4096000000000002</v>
      </c>
      <c r="G191" s="2">
        <f>Delta!BI193</f>
        <v>2.3823644436875915</v>
      </c>
      <c r="H191" s="2">
        <f>Delta!BJ193</f>
        <v>2.347419465266114</v>
      </c>
      <c r="I191" s="2">
        <f>Delta!BK193</f>
        <v>2.3508</v>
      </c>
      <c r="J191" s="2">
        <f>Delta!BL193</f>
        <v>2.4017771644173678</v>
      </c>
      <c r="K191" s="2">
        <f>Delta!BM193</f>
        <v>2.3426770203151204</v>
      </c>
      <c r="L191" s="2">
        <f>Delta!BN193</f>
        <v>2.3513541010823382</v>
      </c>
    </row>
    <row r="192" spans="1:12" x14ac:dyDescent="0.2">
      <c r="A192" s="1">
        <f>Delta!A194</f>
        <v>380</v>
      </c>
      <c r="B192" s="2">
        <f>Delta!BD194</f>
        <v>2.3634200000000001</v>
      </c>
      <c r="C192" s="2">
        <f>Delta!BE194</f>
        <v>2.30097</v>
      </c>
      <c r="D192" s="2">
        <f>Delta!BF194</f>
        <v>2.3983599999999998</v>
      </c>
      <c r="E192" s="2">
        <f>Delta!BG194</f>
        <v>2.3908200000000002</v>
      </c>
      <c r="F192" s="2">
        <f>Delta!BH194</f>
        <v>2.3992</v>
      </c>
      <c r="G192" s="2">
        <f>Delta!BI194</f>
        <v>2.372399898839455</v>
      </c>
      <c r="H192" s="2">
        <f>Delta!BJ194</f>
        <v>2.3378361865010002</v>
      </c>
      <c r="I192" s="2">
        <f>Delta!BK194</f>
        <v>2.3413300000000001</v>
      </c>
      <c r="J192" s="2">
        <f>Delta!BL194</f>
        <v>2.391638556216142</v>
      </c>
      <c r="K192" s="2">
        <f>Delta!BM194</f>
        <v>2.3331348592157704</v>
      </c>
      <c r="L192" s="2">
        <f>Delta!BN194</f>
        <v>2.3417460603963547</v>
      </c>
    </row>
    <row r="193" spans="1:12" x14ac:dyDescent="0.2">
      <c r="A193" s="1">
        <f>Delta!A195</f>
        <v>382</v>
      </c>
      <c r="B193" s="2">
        <f>Delta!BD195</f>
        <v>2.3535699999999999</v>
      </c>
      <c r="C193" s="2">
        <f>Delta!BE195</f>
        <v>2.2915899999999998</v>
      </c>
      <c r="D193" s="2">
        <f>Delta!BF195</f>
        <v>2.38836</v>
      </c>
      <c r="E193" s="2">
        <f>Delta!BG195</f>
        <v>2.3805700000000001</v>
      </c>
      <c r="F193" s="2">
        <f>Delta!BH195</f>
        <v>2.3889100000000001</v>
      </c>
      <c r="G193" s="2">
        <f>Delta!BI195</f>
        <v>2.3625419654534472</v>
      </c>
      <c r="H193" s="2">
        <f>Delta!BJ195</f>
        <v>2.3283562488594449</v>
      </c>
      <c r="I193" s="2">
        <f>Delta!BK195</f>
        <v>2.33196</v>
      </c>
      <c r="J193" s="2">
        <f>Delta!BL195</f>
        <v>2.3816132371062571</v>
      </c>
      <c r="K193" s="2">
        <f>Delta!BM195</f>
        <v>2.3237026976651611</v>
      </c>
      <c r="L193" s="2">
        <f>Delta!BN195</f>
        <v>2.3322446731477542</v>
      </c>
    </row>
    <row r="194" spans="1:12" x14ac:dyDescent="0.2">
      <c r="A194" s="1">
        <f>Delta!A196</f>
        <v>384</v>
      </c>
      <c r="B194" s="2">
        <f>Delta!BD196</f>
        <v>2.3438300000000001</v>
      </c>
      <c r="C194" s="2">
        <f>Delta!BE196</f>
        <v>2.2823099999999998</v>
      </c>
      <c r="D194" s="2">
        <f>Delta!BF196</f>
        <v>2.3784700000000001</v>
      </c>
      <c r="E194" s="2">
        <f>Delta!BG196</f>
        <v>2.3704499999999999</v>
      </c>
      <c r="F194" s="2">
        <f>Delta!BH196</f>
        <v>2.3787400000000001</v>
      </c>
      <c r="G194" s="2">
        <f>Delta!BI196</f>
        <v>2.3528006446968326</v>
      </c>
      <c r="H194" s="2">
        <f>Delta!BJ196</f>
        <v>2.318982970618805</v>
      </c>
      <c r="I194" s="2">
        <f>Delta!BK196</f>
        <v>2.3226900000000001</v>
      </c>
      <c r="J194" s="2">
        <f>Delta!BL196</f>
        <v>2.37170456404511</v>
      </c>
      <c r="K194" s="2">
        <f>Delta!BM196</f>
        <v>2.3143704763684867</v>
      </c>
      <c r="L194" s="2">
        <f>Delta!BN196</f>
        <v>2.3228465695885099</v>
      </c>
    </row>
    <row r="195" spans="1:12" x14ac:dyDescent="0.2">
      <c r="A195" s="1">
        <f>Delta!A197</f>
        <v>386</v>
      </c>
      <c r="B195" s="2">
        <f>Delta!BD197</f>
        <v>2.3342000000000001</v>
      </c>
      <c r="C195" s="2">
        <f>Delta!BE197</f>
        <v>2.2731300000000001</v>
      </c>
      <c r="D195" s="2">
        <f>Delta!BF197</f>
        <v>2.3687</v>
      </c>
      <c r="E195" s="2">
        <f>Delta!BG197</f>
        <v>2.3604400000000001</v>
      </c>
      <c r="F195" s="2">
        <f>Delta!BH197</f>
        <v>2.36869</v>
      </c>
      <c r="G195" s="2">
        <f>Delta!BI197</f>
        <v>2.3431627186087387</v>
      </c>
      <c r="H195" s="2">
        <f>Delta!BJ197</f>
        <v>2.3097163518272832</v>
      </c>
      <c r="I195" s="2">
        <f>Delta!BK197</f>
        <v>2.31352</v>
      </c>
      <c r="J195" s="2">
        <f>Delta!BL197</f>
        <v>2.3618991800928755</v>
      </c>
      <c r="K195" s="2">
        <f>Delta!BM197</f>
        <v>2.3051449409038027</v>
      </c>
      <c r="L195" s="2">
        <f>Delta!BN197</f>
        <v>2.3135518106060107</v>
      </c>
    </row>
    <row r="196" spans="1:12" x14ac:dyDescent="0.2">
      <c r="A196" s="1">
        <f>Delta!A198</f>
        <v>388</v>
      </c>
      <c r="B196" s="2">
        <f>Delta!BD198</f>
        <v>2.3246799999999999</v>
      </c>
      <c r="C196" s="2">
        <f>Delta!BE198</f>
        <v>2.2640500000000001</v>
      </c>
      <c r="D196" s="2">
        <f>Delta!BF198</f>
        <v>2.3590300000000002</v>
      </c>
      <c r="E196" s="2">
        <f>Delta!BG198</f>
        <v>2.3505400000000001</v>
      </c>
      <c r="F196" s="2">
        <f>Delta!BH198</f>
        <v>2.3587500000000001</v>
      </c>
      <c r="G196" s="2">
        <f>Delta!BI198</f>
        <v>2.3336347037838734</v>
      </c>
      <c r="H196" s="2">
        <f>Delta!BJ198</f>
        <v>2.300543074099064</v>
      </c>
      <c r="I196" s="2">
        <f>Delta!BK198</f>
        <v>2.3044500000000001</v>
      </c>
      <c r="J196" s="2">
        <f>Delta!BL198</f>
        <v>2.3522037985527398</v>
      </c>
      <c r="K196" s="2">
        <f>Delta!BM198</f>
        <v>2.2960160322868286</v>
      </c>
      <c r="L196" s="2">
        <f>Delta!BN198</f>
        <v>2.3043602519079798</v>
      </c>
    </row>
    <row r="197" spans="1:12" x14ac:dyDescent="0.2">
      <c r="A197" s="1">
        <f>Delta!A199</f>
        <v>390</v>
      </c>
      <c r="B197" s="2">
        <f>Delta!BD199</f>
        <v>2.3152699999999999</v>
      </c>
      <c r="C197" s="2">
        <f>Delta!BE199</f>
        <v>2.25508</v>
      </c>
      <c r="D197" s="2">
        <f>Delta!BF199</f>
        <v>2.3494700000000002</v>
      </c>
      <c r="E197" s="2">
        <f>Delta!BG199</f>
        <v>2.3407499999999999</v>
      </c>
      <c r="F197" s="2">
        <f>Delta!BH199</f>
        <v>2.3489200000000001</v>
      </c>
      <c r="G197" s="2">
        <f>Delta!BI199</f>
        <v>2.3242133118642441</v>
      </c>
      <c r="H197" s="2">
        <f>Delta!BJ199</f>
        <v>2.2914731186033146</v>
      </c>
      <c r="I197" s="2">
        <f>Delta!BK199</f>
        <v>2.2954699999999999</v>
      </c>
      <c r="J197" s="2">
        <f>Delta!BL199</f>
        <v>2.3426184192745705</v>
      </c>
      <c r="K197" s="2">
        <f>Delta!BM199</f>
        <v>2.2869870650217767</v>
      </c>
      <c r="L197" s="2">
        <f>Delta!BN199</f>
        <v>2.2952654304374005</v>
      </c>
    </row>
    <row r="198" spans="1:12" x14ac:dyDescent="0.2">
      <c r="A198" s="1">
        <f>Delta!A200</f>
        <v>392</v>
      </c>
      <c r="B198" s="2">
        <f>Delta!BD200</f>
        <v>2.3059500000000002</v>
      </c>
      <c r="C198" s="2">
        <f>Delta!BE200</f>
        <v>2.2462</v>
      </c>
      <c r="D198" s="2">
        <f>Delta!BF200</f>
        <v>2.3400099999999999</v>
      </c>
      <c r="E198" s="2">
        <f>Delta!BG200</f>
        <v>2.33107</v>
      </c>
      <c r="F198" s="2">
        <f>Delta!BH200</f>
        <v>2.3391999999999999</v>
      </c>
      <c r="G198" s="2">
        <f>Delta!BI200</f>
        <v>2.3148885215530193</v>
      </c>
      <c r="H198" s="2">
        <f>Delta!BJ200</f>
        <v>2.2825065041642394</v>
      </c>
      <c r="I198" s="2">
        <f>Delta!BK200</f>
        <v>2.2866</v>
      </c>
      <c r="J198" s="2">
        <f>Delta!BL200</f>
        <v>2.3331363294924925</v>
      </c>
      <c r="K198" s="2">
        <f>Delta!BM200</f>
        <v>2.2780581553051893</v>
      </c>
      <c r="L198" s="2">
        <f>Delta!BN200</f>
        <v>2.2862705246292738</v>
      </c>
    </row>
    <row r="199" spans="1:12" x14ac:dyDescent="0.2">
      <c r="A199" s="1">
        <f>Delta!A201</f>
        <v>394</v>
      </c>
      <c r="B199" s="2">
        <f>Delta!BD201</f>
        <v>2.2967499999999998</v>
      </c>
      <c r="C199" s="2">
        <f>Delta!BE201</f>
        <v>2.2374200000000002</v>
      </c>
      <c r="D199" s="2">
        <f>Delta!BF201</f>
        <v>2.3306499999999999</v>
      </c>
      <c r="E199" s="2">
        <f>Delta!BG201</f>
        <v>2.32151</v>
      </c>
      <c r="F199" s="2">
        <f>Delta!BH201</f>
        <v>2.3296000000000001</v>
      </c>
      <c r="G199" s="2">
        <f>Delta!BI201</f>
        <v>2.3056704354544406</v>
      </c>
      <c r="H199" s="2">
        <f>Delta!BJ201</f>
        <v>2.273629886410685</v>
      </c>
      <c r="I199" s="2">
        <f>Delta!BK201</f>
        <v>2.2778100000000001</v>
      </c>
      <c r="J199" s="2">
        <f>Delta!BL201</f>
        <v>2.3237609539864343</v>
      </c>
      <c r="K199" s="2">
        <f>Delta!BM201</f>
        <v>2.2692225012792271</v>
      </c>
      <c r="L199" s="2">
        <f>Delta!BN201</f>
        <v>2.2773722492045225</v>
      </c>
    </row>
    <row r="200" spans="1:12" x14ac:dyDescent="0.2">
      <c r="A200" s="1">
        <f>Delta!A202</f>
        <v>396</v>
      </c>
      <c r="B200" s="2">
        <f>Delta!BD202</f>
        <v>2.2876400000000001</v>
      </c>
      <c r="C200" s="2">
        <f>Delta!BE202</f>
        <v>2.2287400000000002</v>
      </c>
      <c r="D200" s="2">
        <f>Delta!BF202</f>
        <v>2.3214000000000001</v>
      </c>
      <c r="E200" s="2">
        <f>Delta!BG202</f>
        <v>2.3120500000000002</v>
      </c>
      <c r="F200" s="2">
        <f>Delta!BH202</f>
        <v>2.32009</v>
      </c>
      <c r="G200" s="2">
        <f>Delta!BI202</f>
        <v>2.2965523521631508</v>
      </c>
      <c r="H200" s="2">
        <f>Delta!BJ202</f>
        <v>2.264853268916168</v>
      </c>
      <c r="I200" s="2">
        <f>Delta!BK202</f>
        <v>2.26912</v>
      </c>
      <c r="J200" s="2">
        <f>Delta!BL202</f>
        <v>2.3144854439308755</v>
      </c>
      <c r="K200" s="2">
        <f>Delta!BM202</f>
        <v>2.2604835326268518</v>
      </c>
      <c r="L200" s="2">
        <f>Delta!BN202</f>
        <v>2.268573973052785</v>
      </c>
    </row>
    <row r="201" spans="1:12" x14ac:dyDescent="0.2">
      <c r="A201" s="1">
        <f>Delta!A203</f>
        <v>398</v>
      </c>
      <c r="B201" s="2">
        <f>Delta!BD203</f>
        <v>2.2786300000000002</v>
      </c>
      <c r="C201" s="2">
        <f>Delta!BE203</f>
        <v>2.2201499999999998</v>
      </c>
      <c r="D201" s="2">
        <f>Delta!BF203</f>
        <v>2.3122500000000001</v>
      </c>
      <c r="E201" s="2">
        <f>Delta!BG203</f>
        <v>2.3026900000000001</v>
      </c>
      <c r="F201" s="2">
        <f>Delta!BH203</f>
        <v>2.3107000000000002</v>
      </c>
      <c r="G201" s="2">
        <f>Delta!BI203</f>
        <v>2.2875341811352436</v>
      </c>
      <c r="H201" s="2">
        <f>Delta!BJ203</f>
        <v>2.2561666551609885</v>
      </c>
      <c r="I201" s="2">
        <f>Delta!BK203</f>
        <v>2.2605200000000001</v>
      </c>
      <c r="J201" s="2">
        <f>Delta!BL203</f>
        <v>2.3053100037866239</v>
      </c>
      <c r="K201" s="2">
        <f>Delta!BM203</f>
        <v>2.2518378774853844</v>
      </c>
      <c r="L201" s="2">
        <f>Delta!BN203</f>
        <v>2.2598622683649756</v>
      </c>
    </row>
    <row r="202" spans="1:12" x14ac:dyDescent="0.2">
      <c r="A202" s="1">
        <f>Delta!A204</f>
        <v>400</v>
      </c>
      <c r="B202" s="2">
        <f>Delta!BD204</f>
        <v>2.26972</v>
      </c>
      <c r="C202" s="2">
        <f>Delta!BE204</f>
        <v>2.2116500000000001</v>
      </c>
      <c r="D202" s="2">
        <f>Delta!BF204</f>
        <v>2.3031999999999999</v>
      </c>
      <c r="E202" s="2">
        <f>Delta!BG204</f>
        <v>2.2934399999999999</v>
      </c>
      <c r="F202" s="2">
        <f>Delta!BH204</f>
        <v>2.3014000000000001</v>
      </c>
      <c r="G202" s="2">
        <f>Delta!BI204</f>
        <v>2.2786093229145337</v>
      </c>
      <c r="H202" s="2">
        <f>Delta!BJ204</f>
        <v>2.2475733788292724</v>
      </c>
      <c r="I202" s="2">
        <f>Delta!BK204</f>
        <v>2.2520199999999999</v>
      </c>
      <c r="J202" s="2">
        <f>Delta!BL204</f>
        <v>2.296237853754568</v>
      </c>
      <c r="K202" s="2">
        <f>Delta!BM204</f>
        <v>2.2432821648825456</v>
      </c>
      <c r="L202" s="2">
        <f>Delta!BN204</f>
        <v>2.2512505634338726</v>
      </c>
    </row>
    <row r="203" spans="1:12" x14ac:dyDescent="0.2">
      <c r="A203" s="1">
        <f>Delta!A205</f>
        <v>402</v>
      </c>
      <c r="B203" s="2">
        <f>Delta!BD205</f>
        <v>2.26091</v>
      </c>
      <c r="C203" s="2">
        <f>Delta!BE205</f>
        <v>2.2032500000000002</v>
      </c>
      <c r="D203" s="2">
        <f>Delta!BF205</f>
        <v>2.2942399999999998</v>
      </c>
      <c r="E203" s="2">
        <f>Delta!BG205</f>
        <v>2.2842799999999999</v>
      </c>
      <c r="F203" s="2">
        <f>Delta!BH205</f>
        <v>2.2922099999999999</v>
      </c>
      <c r="G203" s="2">
        <f>Delta!BI205</f>
        <v>2.2697810777917793</v>
      </c>
      <c r="H203" s="2">
        <f>Delta!BJ205</f>
        <v>2.2390767620185748</v>
      </c>
      <c r="I203" s="2">
        <f>Delta!BK205</f>
        <v>2.2435999999999998</v>
      </c>
      <c r="J203" s="2">
        <f>Delta!BL205</f>
        <v>2.287262349594259</v>
      </c>
      <c r="K203" s="2">
        <f>Delta!BM205</f>
        <v>2.2348198229136851</v>
      </c>
      <c r="L203" s="2">
        <f>Delta!BN205</f>
        <v>2.2427288575159774</v>
      </c>
    </row>
    <row r="204" spans="1:12" x14ac:dyDescent="0.2">
      <c r="A204" s="1">
        <f>Delta!A206</f>
        <v>404</v>
      </c>
      <c r="B204" s="2">
        <f>Delta!BD206</f>
        <v>2.2521900000000001</v>
      </c>
      <c r="C204" s="2">
        <f>Delta!BE206</f>
        <v>2.1949399999999999</v>
      </c>
      <c r="D204" s="2">
        <f>Delta!BF206</f>
        <v>2.28538</v>
      </c>
      <c r="E204" s="2">
        <f>Delta!BG206</f>
        <v>2.2752300000000001</v>
      </c>
      <c r="F204" s="2">
        <f>Delta!BH206</f>
        <v>2.2831199999999998</v>
      </c>
      <c r="G204" s="2">
        <f>Delta!BI206</f>
        <v>2.2610495252027025</v>
      </c>
      <c r="H204" s="2">
        <f>Delta!BJ206</f>
        <v>2.2306668082094885</v>
      </c>
      <c r="I204" s="2">
        <f>Delta!BK206</f>
        <v>2.2352699999999999</v>
      </c>
      <c r="J204" s="2">
        <f>Delta!BL206</f>
        <v>2.278376846793678</v>
      </c>
      <c r="K204" s="2">
        <f>Delta!BM206</f>
        <v>2.2264474239796495</v>
      </c>
      <c r="L204" s="2">
        <f>Delta!BN206</f>
        <v>2.2342937824755582</v>
      </c>
    </row>
    <row r="205" spans="1:12" x14ac:dyDescent="0.2">
      <c r="A205" s="1">
        <f>Delta!A207</f>
        <v>406</v>
      </c>
      <c r="B205" s="2">
        <f>Delta!BD207</f>
        <v>2.2435700000000001</v>
      </c>
      <c r="C205" s="2">
        <f>Delta!BE207</f>
        <v>2.1867100000000002</v>
      </c>
      <c r="D205" s="2">
        <f>Delta!BF207</f>
        <v>2.2766199999999999</v>
      </c>
      <c r="E205" s="2">
        <f>Delta!BG207</f>
        <v>2.2662800000000001</v>
      </c>
      <c r="F205" s="2">
        <f>Delta!BH207</f>
        <v>2.27413</v>
      </c>
      <c r="G205" s="2">
        <f>Delta!BI207</f>
        <v>2.252411285530783</v>
      </c>
      <c r="H205" s="2">
        <f>Delta!BJ207</f>
        <v>2.2223435139532581</v>
      </c>
      <c r="I205" s="2">
        <f>Delta!BK207</f>
        <v>2.22702</v>
      </c>
      <c r="J205" s="2">
        <f>Delta!BL207</f>
        <v>2.2695946346647404</v>
      </c>
      <c r="K205" s="2">
        <f>Delta!BM207</f>
        <v>2.2181616539761784</v>
      </c>
      <c r="L205" s="2">
        <f>Delta!BN207</f>
        <v>2.2259520741364618</v>
      </c>
    </row>
    <row r="206" spans="1:12" x14ac:dyDescent="0.2">
      <c r="A206" s="1">
        <f>Delta!A208</f>
        <v>408</v>
      </c>
      <c r="B206" s="2">
        <f>Delta!BD208</f>
        <v>2.2350400000000001</v>
      </c>
      <c r="C206" s="2">
        <f>Delta!BE208</f>
        <v>2.1785700000000001</v>
      </c>
      <c r="D206" s="2">
        <f>Delta!BF208</f>
        <v>2.2679499999999999</v>
      </c>
      <c r="E206" s="2">
        <f>Delta!BG208</f>
        <v>2.2574299999999998</v>
      </c>
      <c r="F206" s="2">
        <f>Delta!BH208</f>
        <v>2.2652399999999999</v>
      </c>
      <c r="G206" s="2">
        <f>Delta!BI208</f>
        <v>2.243862959194566</v>
      </c>
      <c r="H206" s="2">
        <f>Delta!BJ208</f>
        <v>2.2141069012256556</v>
      </c>
      <c r="I206" s="2">
        <f>Delta!BK208</f>
        <v>2.2188599999999998</v>
      </c>
      <c r="J206" s="2">
        <f>Delta!BL208</f>
        <v>2.2609024239699544</v>
      </c>
      <c r="K206" s="2">
        <f>Delta!BM208</f>
        <v>2.2099592538141826</v>
      </c>
      <c r="L206" s="2">
        <f>Delta!BN208</f>
        <v>2.2176935718499049</v>
      </c>
    </row>
    <row r="207" spans="1:12" x14ac:dyDescent="0.2">
      <c r="A207" s="1">
        <f>Delta!A209</f>
        <v>410</v>
      </c>
      <c r="B207" s="2">
        <f>Delta!BD209</f>
        <v>2.2265999999999999</v>
      </c>
      <c r="C207" s="2">
        <f>Delta!BE209</f>
        <v>2.1705199999999998</v>
      </c>
      <c r="D207" s="2">
        <f>Delta!BF209</f>
        <v>2.2593700000000001</v>
      </c>
      <c r="E207" s="2">
        <f>Delta!BG209</f>
        <v>2.2486700000000002</v>
      </c>
      <c r="F207" s="2">
        <f>Delta!BH209</f>
        <v>2.25644</v>
      </c>
      <c r="G207" s="2">
        <f>Delta!BI209</f>
        <v>2.2354113355105727</v>
      </c>
      <c r="H207" s="2">
        <f>Delta!BJ209</f>
        <v>2.205960285256336</v>
      </c>
      <c r="I207" s="2">
        <f>Delta!BK209</f>
        <v>2.2107899999999998</v>
      </c>
      <c r="J207" s="2">
        <f>Delta!BL209</f>
        <v>2.2523035038892214</v>
      </c>
      <c r="K207" s="2">
        <f>Delta!BM209</f>
        <v>2.2018468529247524</v>
      </c>
      <c r="L207" s="2">
        <f>Delta!BN209</f>
        <v>2.2095250690099224</v>
      </c>
    </row>
    <row r="208" spans="1:12" x14ac:dyDescent="0.2">
      <c r="A208" s="1">
        <f>Delta!A210</f>
        <v>412</v>
      </c>
      <c r="B208" s="2">
        <f>Delta!BD210</f>
        <v>2.2182499999999998</v>
      </c>
      <c r="C208" s="2">
        <f>Delta!BE210</f>
        <v>2.16256</v>
      </c>
      <c r="D208" s="2">
        <f>Delta!BF210</f>
        <v>2.25088</v>
      </c>
      <c r="E208" s="2">
        <f>Delta!BG210</f>
        <v>2.2400000000000002</v>
      </c>
      <c r="F208" s="2">
        <f>Delta!BH210</f>
        <v>2.2477399999999998</v>
      </c>
      <c r="G208" s="2">
        <f>Delta!BI210</f>
        <v>2.2270396251062743</v>
      </c>
      <c r="H208" s="2">
        <f>Delta!BJ210</f>
        <v>2.1978936544622023</v>
      </c>
      <c r="I208" s="2">
        <f>Delta!BK210</f>
        <v>2.2027899999999998</v>
      </c>
      <c r="J208" s="2">
        <f>Delta!BL210</f>
        <v>2.2437945853256003</v>
      </c>
      <c r="K208" s="2">
        <f>Delta!BM210</f>
        <v>2.1938177111486086</v>
      </c>
      <c r="L208" s="2">
        <f>Delta!BN210</f>
        <v>2.2014365649287493</v>
      </c>
    </row>
    <row r="209" spans="1:12" x14ac:dyDescent="0.2">
      <c r="A209" s="1">
        <f>Delta!A211</f>
        <v>414</v>
      </c>
      <c r="B209" s="2">
        <f>Delta!BD211</f>
        <v>2.2099899999999999</v>
      </c>
      <c r="C209" s="2">
        <f>Delta!BE211</f>
        <v>2.1546799999999999</v>
      </c>
      <c r="D209" s="2">
        <f>Delta!BF211</f>
        <v>2.24248</v>
      </c>
      <c r="E209" s="2">
        <f>Delta!BG211</f>
        <v>2.23143</v>
      </c>
      <c r="F209" s="2">
        <f>Delta!BH211</f>
        <v>2.2391299999999998</v>
      </c>
      <c r="G209" s="2">
        <f>Delta!BI211</f>
        <v>2.2187613060322295</v>
      </c>
      <c r="H209" s="2">
        <f>Delta!BJ211</f>
        <v>2.1899170388981974</v>
      </c>
      <c r="I209" s="2">
        <f>Delta!BK211</f>
        <v>2.1948799999999999</v>
      </c>
      <c r="J209" s="2">
        <f>Delta!BL211</f>
        <v>2.2353723127390395</v>
      </c>
      <c r="K209" s="2">
        <f>Delta!BM211</f>
        <v>2.1858752539743214</v>
      </c>
      <c r="L209" s="2">
        <f>Delta!BN211</f>
        <v>2.1934380035816039</v>
      </c>
    </row>
    <row r="210" spans="1:12" x14ac:dyDescent="0.2">
      <c r="A210" s="1">
        <f>Delta!A212</f>
        <v>416</v>
      </c>
      <c r="B210" s="2">
        <f>Delta!BD212</f>
        <v>2.20181</v>
      </c>
      <c r="C210" s="2">
        <f>Delta!BE212</f>
        <v>2.1468799999999999</v>
      </c>
      <c r="D210" s="2">
        <f>Delta!BF212</f>
        <v>2.2341700000000002</v>
      </c>
      <c r="E210" s="2">
        <f>Delta!BG212</f>
        <v>2.22295</v>
      </c>
      <c r="F210" s="2">
        <f>Delta!BH212</f>
        <v>2.23062</v>
      </c>
      <c r="G210" s="2">
        <f>Delta!BI212</f>
        <v>2.2105629110424361</v>
      </c>
      <c r="H210" s="2">
        <f>Delta!BJ212</f>
        <v>2.1820170863060837</v>
      </c>
      <c r="I210" s="2">
        <f>Delta!BK212</f>
        <v>2.1870500000000002</v>
      </c>
      <c r="J210" s="2">
        <f>Delta!BL212</f>
        <v>2.2270400416264695</v>
      </c>
      <c r="K210" s="2">
        <f>Delta!BM212</f>
        <v>2.1780094262046754</v>
      </c>
      <c r="L210" s="2">
        <f>Delta!BN212</f>
        <v>2.185516130322291</v>
      </c>
    </row>
    <row r="211" spans="1:12" x14ac:dyDescent="0.2">
      <c r="A211" s="1">
        <f>Delta!A213</f>
        <v>418</v>
      </c>
      <c r="B211" s="2">
        <f>Delta!BD213</f>
        <v>2.1937199999999999</v>
      </c>
      <c r="C211" s="2">
        <f>Delta!BE213</f>
        <v>2.13916</v>
      </c>
      <c r="D211" s="2">
        <f>Delta!BF213</f>
        <v>2.22594</v>
      </c>
      <c r="E211" s="2">
        <f>Delta!BG213</f>
        <v>2.2145600000000001</v>
      </c>
      <c r="F211" s="2">
        <f>Delta!BH213</f>
        <v>2.2221899999999999</v>
      </c>
      <c r="G211" s="2">
        <f>Delta!BI213</f>
        <v>2.2024578195275901</v>
      </c>
      <c r="H211" s="2">
        <f>Delta!BJ213</f>
        <v>2.1742004710800078</v>
      </c>
      <c r="I211" s="2">
        <f>Delta!BK213</f>
        <v>2.1793</v>
      </c>
      <c r="J211" s="2">
        <f>Delta!BL213</f>
        <v>2.2187944165835458</v>
      </c>
      <c r="K211" s="2">
        <f>Delta!BM213</f>
        <v>2.1702269674853296</v>
      </c>
      <c r="L211" s="2">
        <f>Delta!BN213</f>
        <v>2.1776842003115924</v>
      </c>
    </row>
    <row r="212" spans="1:12" x14ac:dyDescent="0.2">
      <c r="A212" s="1">
        <f>Delta!A214</f>
        <v>420</v>
      </c>
      <c r="B212" s="2">
        <f>Delta!BD214</f>
        <v>2.1857199999999999</v>
      </c>
      <c r="C212" s="2">
        <f>Delta!BE214</f>
        <v>2.1315200000000001</v>
      </c>
      <c r="D212" s="2">
        <f>Delta!BF214</f>
        <v>2.2178</v>
      </c>
      <c r="E212" s="2">
        <f>Delta!BG214</f>
        <v>2.2062599999999999</v>
      </c>
      <c r="F212" s="2">
        <f>Delta!BH214</f>
        <v>2.2138499999999999</v>
      </c>
      <c r="G212" s="2">
        <f>Delta!BI214</f>
        <v>2.1944360412497259</v>
      </c>
      <c r="H212" s="2">
        <f>Delta!BJ214</f>
        <v>2.1664638411192221</v>
      </c>
      <c r="I212" s="2">
        <f>Delta!BK214</f>
        <v>2.1716299999999999</v>
      </c>
      <c r="J212" s="2">
        <f>Delta!BL214</f>
        <v>2.2106387929278251</v>
      </c>
      <c r="K212" s="2">
        <f>Delta!BM214</f>
        <v>2.1625244538685586</v>
      </c>
      <c r="L212" s="2">
        <f>Delta!BN214</f>
        <v>2.1699256134448972</v>
      </c>
    </row>
    <row r="213" spans="1:12" x14ac:dyDescent="0.2">
      <c r="A213" s="1">
        <f>Delta!A215</f>
        <v>422</v>
      </c>
      <c r="B213" s="2">
        <f>Delta!BD215</f>
        <v>2.1778</v>
      </c>
      <c r="C213" s="2">
        <f>Delta!BE215</f>
        <v>2.1239599999999998</v>
      </c>
      <c r="D213" s="2">
        <f>Delta!BF215</f>
        <v>2.2097500000000001</v>
      </c>
      <c r="E213" s="2">
        <f>Delta!BG215</f>
        <v>2.1980499999999998</v>
      </c>
      <c r="F213" s="2">
        <f>Delta!BH215</f>
        <v>2.2056</v>
      </c>
      <c r="G213" s="2">
        <f>Delta!BI215</f>
        <v>2.1864943412388067</v>
      </c>
      <c r="H213" s="2">
        <f>Delta!BJ215</f>
        <v>2.1588038890603078</v>
      </c>
      <c r="I213" s="2">
        <f>Delta!BK215</f>
        <v>2.1640299999999999</v>
      </c>
      <c r="J213" s="2">
        <f>Delta!BL215</f>
        <v>2.2025664603464237</v>
      </c>
      <c r="K213" s="2">
        <f>Delta!BM215</f>
        <v>2.1549019396674369</v>
      </c>
      <c r="L213" s="2">
        <f>Delta!BN215</f>
        <v>2.1622469699895399</v>
      </c>
    </row>
    <row r="214" spans="1:12" x14ac:dyDescent="0.2">
      <c r="A214" s="1">
        <f>Delta!A216</f>
        <v>424</v>
      </c>
      <c r="B214" s="2">
        <f>Delta!BD216</f>
        <v>2.1699600000000001</v>
      </c>
      <c r="C214" s="2">
        <f>Delta!BE216</f>
        <v>2.1164800000000001</v>
      </c>
      <c r="D214" s="2">
        <f>Delta!BF216</f>
        <v>2.2017699999999998</v>
      </c>
      <c r="E214" s="2">
        <f>Delta!BG216</f>
        <v>2.1899199999999999</v>
      </c>
      <c r="F214" s="2">
        <f>Delta!BH216</f>
        <v>2.1974399999999998</v>
      </c>
      <c r="G214" s="2">
        <f>Delta!BI216</f>
        <v>2.1786357913865606</v>
      </c>
      <c r="H214" s="2">
        <f>Delta!BJ216</f>
        <v>2.1512305966750809</v>
      </c>
      <c r="I214" s="2">
        <f>Delta!BK216</f>
        <v>2.15652</v>
      </c>
      <c r="J214" s="2">
        <f>Delta!BL216</f>
        <v>2.194574128828108</v>
      </c>
      <c r="K214" s="2">
        <f>Delta!BM216</f>
        <v>2.1473560558167835</v>
      </c>
      <c r="L214" s="2">
        <f>Delta!BN216</f>
        <v>2.1546483038436173</v>
      </c>
    </row>
    <row r="215" spans="1:12" x14ac:dyDescent="0.2">
      <c r="A215" s="1">
        <f>Delta!A217</f>
        <v>426</v>
      </c>
      <c r="B215" s="2">
        <f>Delta!BD217</f>
        <v>2.1621999999999999</v>
      </c>
      <c r="C215" s="2">
        <f>Delta!BE217</f>
        <v>2.1090800000000001</v>
      </c>
      <c r="D215" s="2">
        <f>Delta!BF217</f>
        <v>2.1938800000000001</v>
      </c>
      <c r="E215" s="2">
        <f>Delta!BG217</f>
        <v>2.18188</v>
      </c>
      <c r="F215" s="2">
        <f>Delta!BH217</f>
        <v>2.1893699999999998</v>
      </c>
      <c r="G215" s="2">
        <f>Delta!BI217</f>
        <v>2.1708573197031185</v>
      </c>
      <c r="H215" s="2">
        <f>Delta!BJ217</f>
        <v>2.1437273044549543</v>
      </c>
      <c r="I215" s="2">
        <f>Delta!BK217</f>
        <v>2.14907</v>
      </c>
      <c r="J215" s="2">
        <f>Delta!BL217</f>
        <v>2.1866650887941699</v>
      </c>
      <c r="K215" s="2">
        <f>Delta!BM217</f>
        <v>2.1398801712546804</v>
      </c>
      <c r="L215" s="2">
        <f>Delta!BN217</f>
        <v>2.147126292263263</v>
      </c>
    </row>
    <row r="216" spans="1:12" x14ac:dyDescent="0.2">
      <c r="A216" s="1">
        <f>Delta!A218</f>
        <v>428</v>
      </c>
      <c r="B216" s="2">
        <f>Delta!BD218</f>
        <v>2.1545200000000002</v>
      </c>
      <c r="C216" s="2">
        <f>Delta!BE218</f>
        <v>2.10175</v>
      </c>
      <c r="D216" s="2">
        <f>Delta!BF218</f>
        <v>2.18607</v>
      </c>
      <c r="E216" s="2">
        <f>Delta!BG218</f>
        <v>2.1739299999999999</v>
      </c>
      <c r="F216" s="2">
        <f>Delta!BH218</f>
        <v>2.1813699999999998</v>
      </c>
      <c r="G216" s="2">
        <f>Delta!BI218</f>
        <v>2.1631588496085996</v>
      </c>
      <c r="H216" s="2">
        <f>Delta!BJ218</f>
        <v>2.1362973528937146</v>
      </c>
      <c r="I216" s="2">
        <f>Delta!BK218</f>
        <v>2.1417000000000002</v>
      </c>
      <c r="J216" s="2">
        <f>Delta!BL218</f>
        <v>2.1788360499315371</v>
      </c>
      <c r="K216" s="2">
        <f>Delta!BM218</f>
        <v>2.1324842861742601</v>
      </c>
      <c r="L216" s="2">
        <f>Delta!BN218</f>
        <v>2.1396775692661398</v>
      </c>
    </row>
    <row r="217" spans="1:12" x14ac:dyDescent="0.2">
      <c r="A217" s="1">
        <f>Delta!A219</f>
        <v>430</v>
      </c>
      <c r="B217" s="2">
        <f>Delta!BD219</f>
        <v>2.1469200000000002</v>
      </c>
      <c r="C217" s="2">
        <f>Delta!BE219</f>
        <v>2.0945</v>
      </c>
      <c r="D217" s="2">
        <f>Delta!BF219</f>
        <v>2.1783399999999999</v>
      </c>
      <c r="E217" s="2">
        <f>Delta!BG219</f>
        <v>2.1660499999999998</v>
      </c>
      <c r="F217" s="2">
        <f>Delta!BH219</f>
        <v>2.17347</v>
      </c>
      <c r="G217" s="2">
        <f>Delta!BI219</f>
        <v>2.1555403056494957</v>
      </c>
      <c r="H217" s="2">
        <f>Delta!BJ219</f>
        <v>2.1289474014866716</v>
      </c>
      <c r="I217" s="2">
        <f>Delta!BK219</f>
        <v>2.1344099999999999</v>
      </c>
      <c r="J217" s="2">
        <f>Delta!BL219</f>
        <v>2.1710903029543367</v>
      </c>
      <c r="K217" s="2">
        <f>Delta!BM219</f>
        <v>2.1251650320211679</v>
      </c>
      <c r="L217" s="2">
        <f>Delta!BN219</f>
        <v>2.1323088455789416</v>
      </c>
    </row>
    <row r="218" spans="1:12" x14ac:dyDescent="0.2">
      <c r="A218" s="1">
        <f>Delta!A220</f>
        <v>432</v>
      </c>
      <c r="B218" s="2">
        <f>Delta!BD220</f>
        <v>2.1394000000000002</v>
      </c>
      <c r="C218" s="2">
        <f>Delta!BE220</f>
        <v>2.0873200000000001</v>
      </c>
      <c r="D218" s="2">
        <f>Delta!BF220</f>
        <v>2.17069</v>
      </c>
      <c r="E218" s="2">
        <f>Delta!BG220</f>
        <v>2.1582599999999998</v>
      </c>
      <c r="F218" s="2">
        <f>Delta!BH220</f>
        <v>2.1656399999999998</v>
      </c>
      <c r="G218" s="2">
        <f>Delta!BI220</f>
        <v>2.1479950646220365</v>
      </c>
      <c r="H218" s="2">
        <f>Delta!BJ220</f>
        <v>2.1216707726117368</v>
      </c>
      <c r="I218" s="2">
        <f>Delta!BK220</f>
        <v>2.1271800000000001</v>
      </c>
      <c r="J218" s="2">
        <f>Delta!BL220</f>
        <v>2.1634212663064902</v>
      </c>
      <c r="K218" s="2">
        <f>Delta!BM220</f>
        <v>2.1179191455260105</v>
      </c>
      <c r="L218" s="2">
        <f>Delta!BN220</f>
        <v>2.1250101205977954</v>
      </c>
    </row>
    <row r="219" spans="1:12" x14ac:dyDescent="0.2">
      <c r="A219" s="1">
        <f>Delta!A221</f>
        <v>434</v>
      </c>
      <c r="B219" s="2">
        <f>Delta!BD221</f>
        <v>2.1319599999999999</v>
      </c>
      <c r="C219" s="2">
        <f>Delta!BE221</f>
        <v>2.0802200000000002</v>
      </c>
      <c r="D219" s="2">
        <f>Delta!BF221</f>
        <v>2.1631200000000002</v>
      </c>
      <c r="E219" s="2">
        <f>Delta!BG221</f>
        <v>2.15055</v>
      </c>
      <c r="F219" s="2">
        <f>Delta!BH221</f>
        <v>2.1578900000000001</v>
      </c>
      <c r="G219" s="2">
        <f>Delta!BI221</f>
        <v>2.1405298255133789</v>
      </c>
      <c r="H219" s="2">
        <f>Delta!BJ221</f>
        <v>2.1144674810663719</v>
      </c>
      <c r="I219" s="2">
        <f>Delta!BK221</f>
        <v>2.1200299999999999</v>
      </c>
      <c r="J219" s="2">
        <f>Delta!BL221</f>
        <v>2.1558322305486453</v>
      </c>
      <c r="K219" s="2">
        <f>Delta!BM221</f>
        <v>2.110746521996548</v>
      </c>
      <c r="L219" s="2">
        <f>Delta!BN221</f>
        <v>2.1177846847994752</v>
      </c>
    </row>
    <row r="220" spans="1:12" x14ac:dyDescent="0.2">
      <c r="A220" s="1">
        <f>Delta!A222</f>
        <v>436</v>
      </c>
      <c r="B220" s="2">
        <f>Delta!BD222</f>
        <v>2.12459</v>
      </c>
      <c r="C220" s="2">
        <f>Delta!BE222</f>
        <v>2.0731799999999998</v>
      </c>
      <c r="D220" s="2">
        <f>Delta!BF222</f>
        <v>2.1556199999999999</v>
      </c>
      <c r="E220" s="2">
        <f>Delta!BG222</f>
        <v>2.1429200000000002</v>
      </c>
      <c r="F220" s="2">
        <f>Delta!BH222</f>
        <v>2.1502300000000001</v>
      </c>
      <c r="G220" s="2">
        <f>Delta!BI222</f>
        <v>2.1331345875441325</v>
      </c>
      <c r="H220" s="2">
        <f>Delta!BJ222</f>
        <v>2.1073308525113781</v>
      </c>
      <c r="I220" s="2">
        <f>Delta!BK222</f>
        <v>2.1129500000000001</v>
      </c>
      <c r="J220" s="2">
        <f>Delta!BL222</f>
        <v>2.1483197776981515</v>
      </c>
      <c r="K220" s="2">
        <f>Delta!BM222</f>
        <v>2.1036372656894953</v>
      </c>
      <c r="L220" s="2">
        <f>Delta!BN222</f>
        <v>2.1106325920861027</v>
      </c>
    </row>
    <row r="221" spans="1:12" x14ac:dyDescent="0.2">
      <c r="A221" s="1">
        <f>Delta!A223</f>
        <v>438</v>
      </c>
      <c r="B221" s="2">
        <f>Delta!BD223</f>
        <v>2.1173000000000002</v>
      </c>
      <c r="C221" s="2">
        <f>Delta!BE223</f>
        <v>2.0662199999999999</v>
      </c>
      <c r="D221" s="2">
        <f>Delta!BF223</f>
        <v>2.14819</v>
      </c>
      <c r="E221" s="2">
        <f>Delta!BG223</f>
        <v>2.1353599999999999</v>
      </c>
      <c r="F221" s="2">
        <f>Delta!BH223</f>
        <v>2.1426400000000001</v>
      </c>
      <c r="G221" s="2">
        <f>Delta!BI223</f>
        <v>2.1258159648015504</v>
      </c>
      <c r="H221" s="2">
        <f>Delta!BJ223</f>
        <v>2.1002675612757855</v>
      </c>
      <c r="I221" s="2">
        <f>Delta!BK223</f>
        <v>2.1059299999999999</v>
      </c>
      <c r="J221" s="2">
        <f>Delta!BL223</f>
        <v>2.1408773257489893</v>
      </c>
      <c r="K221" s="2">
        <f>Delta!BM223</f>
        <v>2.0966046409749879</v>
      </c>
      <c r="L221" s="2">
        <f>Delta!BN223</f>
        <v>2.1035504237457765</v>
      </c>
    </row>
    <row r="222" spans="1:12" x14ac:dyDescent="0.2">
      <c r="A222" s="1">
        <f>Delta!A224</f>
        <v>440</v>
      </c>
      <c r="B222" s="2">
        <f>Delta!BD224</f>
        <v>2.11008</v>
      </c>
      <c r="C222" s="2">
        <f>Delta!BE224</f>
        <v>2.0593300000000001</v>
      </c>
      <c r="D222" s="2">
        <f>Delta!BF224</f>
        <v>2.1408499999999999</v>
      </c>
      <c r="E222" s="2">
        <f>Delta!BG224</f>
        <v>2.1278899999999998</v>
      </c>
      <c r="F222" s="2">
        <f>Delta!BH224</f>
        <v>2.1351300000000002</v>
      </c>
      <c r="G222" s="2">
        <f>Delta!BI224</f>
        <v>2.1185739577006673</v>
      </c>
      <c r="H222" s="2">
        <f>Delta!BJ224</f>
        <v>2.0932742701871114</v>
      </c>
      <c r="I222" s="2">
        <f>Delta!BK224</f>
        <v>2.0989900000000001</v>
      </c>
      <c r="J222" s="2">
        <f>Delta!BL224</f>
        <v>2.1335115834848044</v>
      </c>
      <c r="K222" s="2">
        <f>Delta!BM224</f>
        <v>2.0896420156308455</v>
      </c>
      <c r="L222" s="2">
        <f>Delta!BN224</f>
        <v>2.0965382755473776</v>
      </c>
    </row>
    <row r="223" spans="1:12" x14ac:dyDescent="0.2">
      <c r="A223" s="1">
        <f>Delta!A225</f>
        <v>442</v>
      </c>
      <c r="B223" s="2">
        <f>Delta!BD225</f>
        <v>2.1029300000000002</v>
      </c>
      <c r="C223" s="2">
        <f>Delta!BE225</f>
        <v>2.0525000000000002</v>
      </c>
      <c r="D223" s="2">
        <f>Delta!BF225</f>
        <v>2.1335700000000002</v>
      </c>
      <c r="E223" s="2">
        <f>Delta!BG225</f>
        <v>2.1204900000000002</v>
      </c>
      <c r="F223" s="2">
        <f>Delta!BH225</f>
        <v>2.1276899999999999</v>
      </c>
      <c r="G223" s="2">
        <f>Delta!BI225</f>
        <v>2.1114053381483031</v>
      </c>
      <c r="H223" s="2">
        <f>Delta!BJ225</f>
        <v>2.0863509792425865</v>
      </c>
      <c r="I223" s="2">
        <f>Delta!BK225</f>
        <v>2.0921099999999999</v>
      </c>
      <c r="J223" s="2">
        <f>Delta!BL225</f>
        <v>2.1262224250348454</v>
      </c>
      <c r="K223" s="2">
        <f>Delta!BM225</f>
        <v>2.0827460221099603</v>
      </c>
      <c r="L223" s="2">
        <f>Delta!BN225</f>
        <v>2.0895927612544014</v>
      </c>
    </row>
    <row r="224" spans="1:12" x14ac:dyDescent="0.2">
      <c r="A224" s="1">
        <f>Delta!A226</f>
        <v>444</v>
      </c>
      <c r="B224" s="2">
        <f>Delta!BD226</f>
        <v>2.09585</v>
      </c>
      <c r="C224" s="2">
        <f>Delta!BE226</f>
        <v>2.04575</v>
      </c>
      <c r="D224" s="2">
        <f>Delta!BF226</f>
        <v>2.1263700000000001</v>
      </c>
      <c r="E224" s="2">
        <f>Delta!BG226</f>
        <v>2.1131600000000001</v>
      </c>
      <c r="F224" s="2">
        <f>Delta!BH226</f>
        <v>2.12033</v>
      </c>
      <c r="G224" s="2">
        <f>Delta!BI226</f>
        <v>2.1043033337226054</v>
      </c>
      <c r="H224" s="2">
        <f>Delta!BJ226</f>
        <v>2.0794943513010691</v>
      </c>
      <c r="I224" s="2">
        <f>Delta!BK226</f>
        <v>2.0853000000000002</v>
      </c>
      <c r="J224" s="2">
        <f>Delta!BL226</f>
        <v>2.1190099761010996</v>
      </c>
      <c r="K224" s="2">
        <f>Delta!BM226</f>
        <v>2.0759200281308976</v>
      </c>
      <c r="L224" s="2">
        <f>Delta!BN226</f>
        <v>2.0827172459869976</v>
      </c>
    </row>
    <row r="225" spans="1:12" x14ac:dyDescent="0.2">
      <c r="A225" s="1">
        <f>Delta!A227</f>
        <v>446</v>
      </c>
      <c r="B225" s="2">
        <f>Delta!BD227</f>
        <v>2.0888499999999999</v>
      </c>
      <c r="C225" s="2">
        <f>Delta!BE227</f>
        <v>2.0390600000000001</v>
      </c>
      <c r="D225" s="2">
        <f>Delta!BF227</f>
        <v>2.1192299999999999</v>
      </c>
      <c r="E225" s="2">
        <f>Delta!BG227</f>
        <v>2.1059100000000002</v>
      </c>
      <c r="F225" s="2">
        <f>Delta!BH227</f>
        <v>2.1130499999999999</v>
      </c>
      <c r="G225" s="2">
        <f>Delta!BI227</f>
        <v>2.0972713305436432</v>
      </c>
      <c r="H225" s="2">
        <f>Delta!BJ227</f>
        <v>2.0727010606182024</v>
      </c>
      <c r="I225" s="2">
        <f>Delta!BK227</f>
        <v>2.0785499999999999</v>
      </c>
      <c r="J225" s="2">
        <f>Delta!BL227</f>
        <v>2.111860819322521</v>
      </c>
      <c r="K225" s="2">
        <f>Delta!BM227</f>
        <v>2.0691540333654164</v>
      </c>
      <c r="L225" s="2">
        <f>Delta!BN227</f>
        <v>2.0759117296193059</v>
      </c>
    </row>
    <row r="226" spans="1:12" x14ac:dyDescent="0.2">
      <c r="A226" s="1">
        <f>Delta!A228</f>
        <v>448</v>
      </c>
      <c r="B226" s="2">
        <f>Delta!BD228</f>
        <v>2.0819100000000001</v>
      </c>
      <c r="C226" s="2">
        <f>Delta!BE228</f>
        <v>2.0324300000000002</v>
      </c>
      <c r="D226" s="2">
        <f>Delta!BF228</f>
        <v>2.1121699999999999</v>
      </c>
      <c r="E226" s="2">
        <f>Delta!BG228</f>
        <v>2.0987300000000002</v>
      </c>
      <c r="F226" s="2">
        <f>Delta!BH228</f>
        <v>2.1058400000000002</v>
      </c>
      <c r="G226" s="2">
        <f>Delta!BI228</f>
        <v>2.0903059429840507</v>
      </c>
      <c r="H226" s="2">
        <f>Delta!BJ228</f>
        <v>2.065981092636537</v>
      </c>
      <c r="I226" s="2">
        <f>Delta!BK228</f>
        <v>2.0718700000000001</v>
      </c>
      <c r="J226" s="2">
        <f>Delta!BL228</f>
        <v>2.1047816633366523</v>
      </c>
      <c r="K226" s="2">
        <f>Delta!BM228</f>
        <v>2.0624613546805373</v>
      </c>
      <c r="L226" s="2">
        <f>Delta!BN228</f>
        <v>2.0691661390996927</v>
      </c>
    </row>
    <row r="227" spans="1:12" x14ac:dyDescent="0.2">
      <c r="A227" s="1">
        <f>Delta!A229</f>
        <v>450</v>
      </c>
      <c r="B227" s="2">
        <f>Delta!BD229</f>
        <v>2.07504</v>
      </c>
      <c r="C227" s="2">
        <f>Delta!BE229</f>
        <v>2.0258699999999998</v>
      </c>
      <c r="D227" s="2">
        <f>Delta!BF229</f>
        <v>2.1051799999999998</v>
      </c>
      <c r="E227" s="2">
        <f>Delta!BG229</f>
        <v>2.0916299999999999</v>
      </c>
      <c r="F227" s="2">
        <f>Delta!BH229</f>
        <v>2.0987</v>
      </c>
      <c r="G227" s="2">
        <f>Delta!BI229</f>
        <v>2.0834105567969625</v>
      </c>
      <c r="H227" s="2">
        <f>Delta!BJ229</f>
        <v>2.0593211425352975</v>
      </c>
      <c r="I227" s="2">
        <f>Delta!BK229</f>
        <v>2.0652499999999998</v>
      </c>
      <c r="J227" s="2">
        <f>Delta!BL229</f>
        <v>2.0977792161954483</v>
      </c>
      <c r="K227" s="2">
        <f>Delta!BM229</f>
        <v>2.0558286751262376</v>
      </c>
      <c r="L227" s="2">
        <f>Delta!BN229</f>
        <v>2.0624939122911705</v>
      </c>
    </row>
    <row r="228" spans="1:12" x14ac:dyDescent="0.2">
      <c r="A228" s="1">
        <f>Delta!A230</f>
        <v>452</v>
      </c>
      <c r="B228" s="2">
        <f>Delta!BD230</f>
        <v>2.0682399999999999</v>
      </c>
      <c r="C228" s="2">
        <f>Delta!BE230</f>
        <v>2.01938</v>
      </c>
      <c r="D228" s="2">
        <f>Delta!BF230</f>
        <v>2.0982500000000002</v>
      </c>
      <c r="E228" s="2">
        <f>Delta!BG230</f>
        <v>2.0845899999999999</v>
      </c>
      <c r="F228" s="2">
        <f>Delta!BH230</f>
        <v>2.0916299999999999</v>
      </c>
      <c r="G228" s="2">
        <f>Delta!BI230</f>
        <v>2.0765851718658506</v>
      </c>
      <c r="H228" s="2">
        <f>Delta!BJ230</f>
        <v>2.0527311748427972</v>
      </c>
      <c r="I228" s="2">
        <f>Delta!BK230</f>
        <v>2.0587</v>
      </c>
      <c r="J228" s="2">
        <f>Delta!BL230</f>
        <v>2.0908433538184918</v>
      </c>
      <c r="K228" s="2">
        <f>Delta!BM230</f>
        <v>2.0492626284113955</v>
      </c>
      <c r="L228" s="2">
        <f>Delta!BN230</f>
        <v>2.0558816121602379</v>
      </c>
    </row>
    <row r="229" spans="1:12" x14ac:dyDescent="0.2">
      <c r="A229" s="1">
        <f>Delta!A231</f>
        <v>454</v>
      </c>
      <c r="B229" s="2">
        <f>Delta!BD231</f>
        <v>2.0615100000000002</v>
      </c>
      <c r="C229" s="2">
        <f>Delta!BE231</f>
        <v>2.01295</v>
      </c>
      <c r="D229" s="2">
        <f>Delta!BF231</f>
        <v>2.0914000000000001</v>
      </c>
      <c r="E229" s="2">
        <f>Delta!BG231</f>
        <v>2.0776300000000001</v>
      </c>
      <c r="F229" s="2">
        <f>Delta!BH231</f>
        <v>2.0846300000000002</v>
      </c>
      <c r="G229" s="2">
        <f>Delta!BI231</f>
        <v>2.0698264031048645</v>
      </c>
      <c r="H229" s="2">
        <f>Delta!BJ231</f>
        <v>2.0461978846669355</v>
      </c>
      <c r="I229" s="2">
        <f>Delta!BK231</f>
        <v>2.0522100000000001</v>
      </c>
      <c r="J229" s="2">
        <f>Delta!BL231</f>
        <v>2.0839707844394604</v>
      </c>
      <c r="K229" s="2">
        <f>Delta!BM231</f>
        <v>2.0427599475370024</v>
      </c>
      <c r="L229" s="2">
        <f>Delta!BN231</f>
        <v>2.0493326752024545</v>
      </c>
    </row>
    <row r="230" spans="1:12" x14ac:dyDescent="0.2">
      <c r="A230" s="1">
        <f>Delta!A232</f>
        <v>456</v>
      </c>
      <c r="B230" s="2">
        <f>Delta!BD232</f>
        <v>2.05484</v>
      </c>
      <c r="C230" s="2">
        <f>Delta!BE232</f>
        <v>2.00658</v>
      </c>
      <c r="D230" s="2">
        <f>Delta!BF232</f>
        <v>2.0846100000000001</v>
      </c>
      <c r="E230" s="2">
        <f>Delta!BG232</f>
        <v>2.0707300000000002</v>
      </c>
      <c r="F230" s="2">
        <f>Delta!BH232</f>
        <v>2.0777100000000002</v>
      </c>
      <c r="G230" s="2">
        <f>Delta!BI232</f>
        <v>2.0631342509273782</v>
      </c>
      <c r="H230" s="2">
        <f>Delta!BJ232</f>
        <v>2.0397312575064426</v>
      </c>
      <c r="I230" s="2">
        <f>Delta!BK232</f>
        <v>2.0457800000000002</v>
      </c>
      <c r="J230" s="2">
        <f>Delta!BL232</f>
        <v>2.0771649234494776</v>
      </c>
      <c r="K230" s="2">
        <f>Delta!BM232</f>
        <v>2.0363172163204104</v>
      </c>
      <c r="L230" s="2">
        <f>Delta!BN232</f>
        <v>2.042850373406365</v>
      </c>
    </row>
    <row r="231" spans="1:12" x14ac:dyDescent="0.2">
      <c r="A231" s="1">
        <f>Delta!A233</f>
        <v>458</v>
      </c>
      <c r="B231" s="2">
        <f>Delta!BD233</f>
        <v>2.0482399999999998</v>
      </c>
      <c r="C231" s="2">
        <f>Delta!BE233</f>
        <v>2.0002800000000001</v>
      </c>
      <c r="D231" s="2">
        <f>Delta!BF233</f>
        <v>2.0778799999999999</v>
      </c>
      <c r="E231" s="2">
        <f>Delta!BG233</f>
        <v>2.0638999999999998</v>
      </c>
      <c r="F231" s="2">
        <f>Delta!BH233</f>
        <v>2.0708500000000001</v>
      </c>
      <c r="G231" s="2">
        <f>Delta!BI233</f>
        <v>2.0565054844105486</v>
      </c>
      <c r="H231" s="2">
        <f>Delta!BJ233</f>
        <v>2.0333246304498278</v>
      </c>
      <c r="I231" s="2">
        <f>Delta!BK233</f>
        <v>2.0394100000000002</v>
      </c>
      <c r="J231" s="2">
        <f>Delta!BL233</f>
        <v>2.0704290631667943</v>
      </c>
      <c r="K231" s="2">
        <f>Delta!BM233</f>
        <v>2.0299411678311197</v>
      </c>
      <c r="L231" s="2">
        <f>Delta!BN233</f>
        <v>2.0364280704844222</v>
      </c>
    </row>
    <row r="232" spans="1:12" x14ac:dyDescent="0.2">
      <c r="A232" s="1">
        <f>Delta!A234</f>
        <v>460</v>
      </c>
      <c r="B232" s="2">
        <f>Delta!BD234</f>
        <v>2.0417000000000001</v>
      </c>
      <c r="C232" s="2">
        <f>Delta!BE234</f>
        <v>1.99403</v>
      </c>
      <c r="D232" s="2">
        <f>Delta!BF234</f>
        <v>2.0712199999999998</v>
      </c>
      <c r="E232" s="2">
        <f>Delta!BG234</f>
        <v>2.05714</v>
      </c>
      <c r="F232" s="2">
        <f>Delta!BH234</f>
        <v>2.0640499999999999</v>
      </c>
      <c r="G232" s="2">
        <f>Delta!BI234</f>
        <v>2.0499367184735231</v>
      </c>
      <c r="H232" s="2">
        <f>Delta!BJ234</f>
        <v>2.0269780003765319</v>
      </c>
      <c r="I232" s="2">
        <f>Delta!BK234</f>
        <v>2.0331000000000001</v>
      </c>
      <c r="J232" s="2">
        <f>Delta!BL234</f>
        <v>2.0637564960942338</v>
      </c>
      <c r="K232" s="2">
        <f>Delta!BM234</f>
        <v>2.0236184353639013</v>
      </c>
      <c r="L232" s="2">
        <f>Delta!BN234</f>
        <v>2.0300590590607466</v>
      </c>
    </row>
    <row r="233" spans="1:12" x14ac:dyDescent="0.2">
      <c r="A233" s="1">
        <f>Delta!A235</f>
        <v>462</v>
      </c>
      <c r="B233" s="2">
        <f>Delta!BD235</f>
        <v>2.0352299999999999</v>
      </c>
      <c r="C233" s="2">
        <f>Delta!BE235</f>
        <v>1.9878499999999999</v>
      </c>
      <c r="D233" s="2">
        <f>Delta!BF235</f>
        <v>2.0646200000000001</v>
      </c>
      <c r="E233" s="2">
        <f>Delta!BG235</f>
        <v>2.0504500000000001</v>
      </c>
      <c r="F233" s="2">
        <f>Delta!BH235</f>
        <v>2.0573299999999999</v>
      </c>
      <c r="G233" s="2">
        <f>Delta!BI235</f>
        <v>2.0434345693339533</v>
      </c>
      <c r="H233" s="2">
        <f>Delta!BJ235</f>
        <v>2.0206946962511143</v>
      </c>
      <c r="I233" s="2">
        <f>Delta!BK235</f>
        <v>2.02685</v>
      </c>
      <c r="J233" s="2">
        <f>Delta!BL235</f>
        <v>2.0571506367828327</v>
      </c>
      <c r="K233" s="2">
        <f>Delta!BM235</f>
        <v>2.0173590193281794</v>
      </c>
      <c r="L233" s="2">
        <f>Delta!BN235</f>
        <v>2.023760047085184</v>
      </c>
    </row>
    <row r="234" spans="1:12" x14ac:dyDescent="0.2">
      <c r="A234" s="1">
        <f>Delta!A236</f>
        <v>464</v>
      </c>
      <c r="B234" s="2">
        <f>Delta!BD236</f>
        <v>2.02881</v>
      </c>
      <c r="C234" s="2">
        <f>Delta!BE236</f>
        <v>1.9817199999999999</v>
      </c>
      <c r="D234" s="2">
        <f>Delta!BF236</f>
        <v>2.05809</v>
      </c>
      <c r="E234" s="2">
        <f>Delta!BG236</f>
        <v>2.0438200000000002</v>
      </c>
      <c r="F234" s="2">
        <f>Delta!BH236</f>
        <v>2.0506700000000002</v>
      </c>
      <c r="G234" s="2">
        <f>Delta!BI236</f>
        <v>2.0369957241575807</v>
      </c>
      <c r="H234" s="2">
        <f>Delta!BJ236</f>
        <v>2.0144714066381337</v>
      </c>
      <c r="I234" s="2">
        <f>Delta!BK236</f>
        <v>2.0206599999999999</v>
      </c>
      <c r="J234" s="2">
        <f>Delta!BL236</f>
        <v>2.0506047172623596</v>
      </c>
      <c r="K234" s="2">
        <f>Delta!BM236</f>
        <v>2.0111596028136454</v>
      </c>
      <c r="L234" s="2">
        <f>Delta!BN236</f>
        <v>2.0175210340596883</v>
      </c>
    </row>
    <row r="235" spans="1:12" x14ac:dyDescent="0.2">
      <c r="A235" s="1">
        <f>Delta!A237</f>
        <v>466</v>
      </c>
      <c r="B235" s="2">
        <f>Delta!BD237</f>
        <v>2.0224600000000001</v>
      </c>
      <c r="C235" s="2">
        <f>Delta!BE237</f>
        <v>1.9756499999999999</v>
      </c>
      <c r="D235" s="2">
        <f>Delta!BF237</f>
        <v>2.0516200000000002</v>
      </c>
      <c r="E235" s="2">
        <f>Delta!BG237</f>
        <v>2.0372499999999998</v>
      </c>
      <c r="F235" s="2">
        <f>Delta!BH237</f>
        <v>2.0440700000000001</v>
      </c>
      <c r="G235" s="2">
        <f>Delta!BI237</f>
        <v>2.0306168898021815</v>
      </c>
      <c r="H235" s="2">
        <f>Delta!BJ237</f>
        <v>2.0083014398357615</v>
      </c>
      <c r="I235" s="2">
        <f>Delta!BK237</f>
        <v>2.0145200000000001</v>
      </c>
      <c r="J235" s="2">
        <f>Delta!BL237</f>
        <v>2.0441220915729676</v>
      </c>
      <c r="K235" s="2">
        <f>Delta!BM237</f>
        <v>2.0050168199306566</v>
      </c>
      <c r="L235" s="2">
        <f>Delta!BN237</f>
        <v>2.0113353131693104</v>
      </c>
    </row>
    <row r="236" spans="1:12" x14ac:dyDescent="0.2">
      <c r="A236" s="1">
        <f>Delta!A238</f>
        <v>468</v>
      </c>
      <c r="B236" s="2">
        <f>Delta!BD238</f>
        <v>2.0161699999999998</v>
      </c>
      <c r="C236" s="2">
        <f>Delta!BE238</f>
        <v>1.9696400000000001</v>
      </c>
      <c r="D236" s="2">
        <f>Delta!BF238</f>
        <v>2.04521</v>
      </c>
      <c r="E236" s="2">
        <f>Delta!BG238</f>
        <v>2.0307499999999998</v>
      </c>
      <c r="F236" s="2">
        <f>Delta!BH238</f>
        <v>2.0375399999999999</v>
      </c>
      <c r="G236" s="2">
        <f>Delta!BI238</f>
        <v>2.0242980461530355</v>
      </c>
      <c r="H236" s="2">
        <f>Delta!BJ238</f>
        <v>2.002194813330803</v>
      </c>
      <c r="I236" s="2">
        <f>Delta!BK238</f>
        <v>2.0084499999999998</v>
      </c>
      <c r="J236" s="2">
        <f>Delta!BL238</f>
        <v>2.0377028200179295</v>
      </c>
      <c r="K236" s="2">
        <f>Delta!BM238</f>
        <v>1.9989340367514239</v>
      </c>
      <c r="L236" s="2">
        <f>Delta!BN238</f>
        <v>2.005212934823823</v>
      </c>
    </row>
    <row r="237" spans="1:12" x14ac:dyDescent="0.2">
      <c r="A237" s="1">
        <f>Delta!A239</f>
        <v>470</v>
      </c>
      <c r="B237" s="2">
        <f>Delta!BD239</f>
        <v>2.0099399999999998</v>
      </c>
      <c r="C237" s="2">
        <f>Delta!BE239</f>
        <v>1.9636899999999999</v>
      </c>
      <c r="D237" s="2">
        <f>Delta!BF239</f>
        <v>2.0388600000000001</v>
      </c>
      <c r="E237" s="2">
        <f>Delta!BG239</f>
        <v>2.0243099999999998</v>
      </c>
      <c r="F237" s="2">
        <f>Delta!BH239</f>
        <v>2.0310700000000002</v>
      </c>
      <c r="G237" s="2">
        <f>Delta!BI239</f>
        <v>2.0180391330387959</v>
      </c>
      <c r="H237" s="2">
        <f>Delta!BJ239</f>
        <v>1.9961448467685412</v>
      </c>
      <c r="I237" s="2">
        <f>Delta!BK239</f>
        <v>2.0024199999999999</v>
      </c>
      <c r="J237" s="2">
        <f>Delta!BL239</f>
        <v>2.0313435489617628</v>
      </c>
      <c r="K237" s="2">
        <f>Delta!BM239</f>
        <v>1.9929079356139194</v>
      </c>
      <c r="L237" s="2">
        <f>Delta!BN239</f>
        <v>1.9991438490633748</v>
      </c>
    </row>
    <row r="238" spans="1:12" x14ac:dyDescent="0.2">
      <c r="A238" s="1">
        <f>Delta!A240</f>
        <v>472</v>
      </c>
      <c r="B238" s="2">
        <f>Delta!BD240</f>
        <v>2.0037699999999998</v>
      </c>
      <c r="C238" s="2">
        <f>Delta!BE240</f>
        <v>1.9578</v>
      </c>
      <c r="D238" s="2">
        <f>Delta!BF240</f>
        <v>2.0325700000000002</v>
      </c>
      <c r="E238" s="2">
        <f>Delta!BG240</f>
        <v>2.0179399999999998</v>
      </c>
      <c r="F238" s="2">
        <f>Delta!BH240</f>
        <v>2.02467</v>
      </c>
      <c r="G238" s="2">
        <f>Delta!BI240</f>
        <v>2.0118402209533066</v>
      </c>
      <c r="H238" s="2">
        <f>Delta!BJ240</f>
        <v>1.9901482173791072</v>
      </c>
      <c r="I238" s="2">
        <f>Delta!BK240</f>
        <v>1.9964599999999999</v>
      </c>
      <c r="J238" s="2">
        <f>Delta!BL240</f>
        <v>2.0250442783446521</v>
      </c>
      <c r="K238" s="2">
        <f>Delta!BM240</f>
        <v>1.9869318335913064</v>
      </c>
      <c r="L238" s="2">
        <f>Delta!BN240</f>
        <v>1.9931281250021216</v>
      </c>
    </row>
    <row r="239" spans="1:12" x14ac:dyDescent="0.2">
      <c r="A239" s="1">
        <f>Delta!A241</f>
        <v>474</v>
      </c>
      <c r="B239" s="2">
        <f>Delta!BD241</f>
        <v>1.99766</v>
      </c>
      <c r="C239" s="2">
        <f>Delta!BE241</f>
        <v>1.9519599999999999</v>
      </c>
      <c r="D239" s="2">
        <f>Delta!BF241</f>
        <v>2.0263399999999998</v>
      </c>
      <c r="E239" s="2">
        <f>Delta!BG241</f>
        <v>2.0116200000000002</v>
      </c>
      <c r="F239" s="2">
        <f>Delta!BH241</f>
        <v>2.0183200000000001</v>
      </c>
      <c r="G239" s="2">
        <f>Delta!BI241</f>
        <v>2.0056979961765844</v>
      </c>
      <c r="H239" s="2">
        <f>Delta!BJ241</f>
        <v>1.9842115911560423</v>
      </c>
      <c r="I239" s="2">
        <f>Delta!BK241</f>
        <v>1.99055</v>
      </c>
      <c r="J239" s="2">
        <f>Delta!BL241</f>
        <v>2.0188050081059492</v>
      </c>
      <c r="K239" s="2">
        <f>Delta!BM241</f>
        <v>1.9810223660529056</v>
      </c>
      <c r="L239" s="2">
        <f>Delta!BN241</f>
        <v>1.9871723314619287</v>
      </c>
    </row>
    <row r="240" spans="1:12" x14ac:dyDescent="0.2">
      <c r="A240" s="1">
        <f>Delta!A242</f>
        <v>476</v>
      </c>
      <c r="B240" s="2">
        <f>Delta!BD242</f>
        <v>1.9916</v>
      </c>
      <c r="C240" s="2">
        <f>Delta!BE242</f>
        <v>1.94617</v>
      </c>
      <c r="D240" s="2">
        <f>Delta!BF242</f>
        <v>2.0201699999999998</v>
      </c>
      <c r="E240" s="2">
        <f>Delta!BG242</f>
        <v>2.0053700000000001</v>
      </c>
      <c r="F240" s="2">
        <f>Delta!BH242</f>
        <v>2.0120399999999998</v>
      </c>
      <c r="G240" s="2">
        <f>Delta!BI242</f>
        <v>1.9996190858074792</v>
      </c>
      <c r="H240" s="2">
        <f>Delta!BJ242</f>
        <v>1.9783249477374936</v>
      </c>
      <c r="I240" s="2">
        <f>Delta!BK242</f>
        <v>1.9846900000000001</v>
      </c>
      <c r="J240" s="2">
        <f>Delta!BL242</f>
        <v>2.0126257381841808</v>
      </c>
      <c r="K240" s="2">
        <f>Delta!BM242</f>
        <v>1.9751595329250837</v>
      </c>
      <c r="L240" s="2">
        <f>Delta!BN242</f>
        <v>1.9812732427589452</v>
      </c>
    </row>
    <row r="241" spans="1:12" x14ac:dyDescent="0.2">
      <c r="A241" s="1">
        <f>Delta!A243</f>
        <v>478</v>
      </c>
      <c r="B241" s="2">
        <f>Delta!BD243</f>
        <v>1.9856100000000001</v>
      </c>
      <c r="C241" s="2">
        <f>Delta!BE243</f>
        <v>1.9404399999999999</v>
      </c>
      <c r="D241" s="2">
        <f>Delta!BF243</f>
        <v>2.0140500000000001</v>
      </c>
      <c r="E241" s="2">
        <f>Delta!BG243</f>
        <v>1.9991699999999999</v>
      </c>
      <c r="F241" s="2">
        <f>Delta!BH243</f>
        <v>2.0058099999999999</v>
      </c>
      <c r="G241" s="2">
        <f>Delta!BI243</f>
        <v>1.993586792737569</v>
      </c>
      <c r="H241" s="2">
        <f>Delta!BJ243</f>
        <v>1.9724949816063069</v>
      </c>
      <c r="I241" s="2">
        <f>Delta!BK243</f>
        <v>1.97889</v>
      </c>
      <c r="J241" s="2">
        <f>Delta!BL243</f>
        <v>2.0065030564903896</v>
      </c>
      <c r="K241" s="2">
        <f>Delta!BM243</f>
        <v>1.9693500640969817</v>
      </c>
      <c r="L241" s="2">
        <f>Delta!BN243</f>
        <v>1.975427447379358</v>
      </c>
    </row>
    <row r="242" spans="1:12" x14ac:dyDescent="0.2">
      <c r="A242" s="1">
        <f>Delta!A244</f>
        <v>480</v>
      </c>
      <c r="B242" s="2">
        <f>Delta!BD244</f>
        <v>1.97967</v>
      </c>
      <c r="C242" s="2">
        <f>Delta!BE244</f>
        <v>1.93476</v>
      </c>
      <c r="D242" s="2">
        <f>Delta!BF244</f>
        <v>2.008</v>
      </c>
      <c r="E242" s="2">
        <f>Delta!BG244</f>
        <v>1.9930399999999999</v>
      </c>
      <c r="F242" s="2">
        <f>Delta!BH244</f>
        <v>1.9996499999999999</v>
      </c>
      <c r="G242" s="2">
        <f>Delta!BI244</f>
        <v>1.9876178834218439</v>
      </c>
      <c r="H242" s="2">
        <f>Delta!BJ244</f>
        <v>1.9667183556440211</v>
      </c>
      <c r="I242" s="2">
        <f>Delta!BK244</f>
        <v>1.9731300000000001</v>
      </c>
      <c r="J242" s="2">
        <f>Delta!BL244</f>
        <v>2.0004370812484646</v>
      </c>
      <c r="K242" s="2">
        <f>Delta!BM244</f>
        <v>1.9636005947000981</v>
      </c>
      <c r="L242" s="2">
        <f>Delta!BN244</f>
        <v>1.9696383081082496</v>
      </c>
    </row>
    <row r="243" spans="1:12" x14ac:dyDescent="0.2">
      <c r="A243" s="1">
        <f>Delta!A245</f>
        <v>482</v>
      </c>
      <c r="B243" s="2">
        <f>Delta!BD245</f>
        <v>1.9737800000000001</v>
      </c>
      <c r="C243" s="2">
        <f>Delta!BE245</f>
        <v>1.9291400000000001</v>
      </c>
      <c r="D243" s="2">
        <f>Delta!BF245</f>
        <v>2.0019900000000002</v>
      </c>
      <c r="E243" s="2">
        <f>Delta!BG245</f>
        <v>1.9869600000000001</v>
      </c>
      <c r="F243" s="2">
        <f>Delta!BH245</f>
        <v>1.9935400000000001</v>
      </c>
      <c r="G243" s="2">
        <f>Delta!BI245</f>
        <v>1.981698895621425</v>
      </c>
      <c r="H243" s="2">
        <f>Delta!BJ245</f>
        <v>1.9609983897027927</v>
      </c>
      <c r="I243" s="2">
        <f>Delta!BK245</f>
        <v>1.9674400000000001</v>
      </c>
      <c r="J243" s="2">
        <f>Delta!BL245</f>
        <v>1.99442775346488</v>
      </c>
      <c r="K243" s="2">
        <f>Delta!BM245</f>
        <v>1.9578977600030114</v>
      </c>
      <c r="L243" s="2">
        <f>Delta!BN245</f>
        <v>1.9638958055036349</v>
      </c>
    </row>
    <row r="244" spans="1:12" x14ac:dyDescent="0.2">
      <c r="A244" s="1">
        <f>Delta!A246</f>
        <v>484</v>
      </c>
      <c r="B244" s="2">
        <f>Delta!BD246</f>
        <v>1.9679500000000001</v>
      </c>
      <c r="C244" s="2">
        <f>Delta!BE246</f>
        <v>1.92357</v>
      </c>
      <c r="D244" s="2">
        <f>Delta!BF246</f>
        <v>1.9960500000000001</v>
      </c>
      <c r="E244" s="2">
        <f>Delta!BG246</f>
        <v>1.9809399999999999</v>
      </c>
      <c r="F244" s="2">
        <f>Delta!BH246</f>
        <v>1.98749</v>
      </c>
      <c r="G244" s="2">
        <f>Delta!BI246</f>
        <v>1.9758399088390131</v>
      </c>
      <c r="H244" s="2">
        <f>Delta!BJ246</f>
        <v>1.9553284238479278</v>
      </c>
      <c r="I244" s="2">
        <f>Delta!BK246</f>
        <v>1.9617899999999999</v>
      </c>
      <c r="J244" s="2">
        <f>Delta!BL246</f>
        <v>1.9884717787290356</v>
      </c>
      <c r="K244" s="2">
        <f>Delta!BM246</f>
        <v>1.9522449247105986</v>
      </c>
      <c r="L244" s="2">
        <f>Delta!BN246</f>
        <v>1.958210007068766</v>
      </c>
    </row>
    <row r="245" spans="1:12" x14ac:dyDescent="0.2">
      <c r="A245" s="1">
        <f>Delta!A247</f>
        <v>486</v>
      </c>
      <c r="B245" s="2">
        <f>Delta!BD247</f>
        <v>1.96217</v>
      </c>
      <c r="C245" s="2">
        <f>Delta!BE247</f>
        <v>1.91804</v>
      </c>
      <c r="D245" s="2">
        <f>Delta!BF247</f>
        <v>1.9901599999999999</v>
      </c>
      <c r="E245" s="2">
        <f>Delta!BG247</f>
        <v>1.97498</v>
      </c>
      <c r="F245" s="2">
        <f>Delta!BH247</f>
        <v>1.9815</v>
      </c>
      <c r="G245" s="2">
        <f>Delta!BI247</f>
        <v>1.9700376187836046</v>
      </c>
      <c r="H245" s="2">
        <f>Delta!BJ247</f>
        <v>1.9497084580775568</v>
      </c>
      <c r="I245" s="2">
        <f>Delta!BK247</f>
        <v>1.9561900000000001</v>
      </c>
      <c r="J245" s="2">
        <f>Delta!BL247</f>
        <v>1.9825757461466003</v>
      </c>
      <c r="K245" s="2">
        <f>Delta!BM247</f>
        <v>1.9466520889917289</v>
      </c>
      <c r="L245" s="2">
        <f>Delta!BN247</f>
        <v>1.9525741407394037</v>
      </c>
    </row>
    <row r="246" spans="1:12" x14ac:dyDescent="0.2">
      <c r="A246" s="1">
        <f>Delta!A248</f>
        <v>488</v>
      </c>
      <c r="B246" s="2">
        <f>Delta!BD248</f>
        <v>1.95645</v>
      </c>
      <c r="C246" s="2">
        <f>Delta!BE248</f>
        <v>1.9125700000000001</v>
      </c>
      <c r="D246" s="2">
        <f>Delta!BF248</f>
        <v>1.9843200000000001</v>
      </c>
      <c r="E246" s="2">
        <f>Delta!BG248</f>
        <v>1.9690700000000001</v>
      </c>
      <c r="F246" s="2">
        <f>Delta!BH248</f>
        <v>1.97556</v>
      </c>
      <c r="G246" s="2">
        <f>Delta!BI248</f>
        <v>1.9642819467877637</v>
      </c>
      <c r="H246" s="2">
        <f>Delta!BJ248</f>
        <v>1.9441384923897733</v>
      </c>
      <c r="I246" s="2">
        <f>Delta!BK248</f>
        <v>1.95065</v>
      </c>
      <c r="J246" s="2">
        <f>Delta!BL248</f>
        <v>1.9767330666465717</v>
      </c>
      <c r="K246" s="2">
        <f>Delta!BM248</f>
        <v>1.941105888538355</v>
      </c>
      <c r="L246" s="2">
        <f>Delta!BN248</f>
        <v>1.9469916353983423</v>
      </c>
    </row>
    <row r="247" spans="1:12" x14ac:dyDescent="0.2">
      <c r="A247" s="1">
        <f>Delta!A249</f>
        <v>490</v>
      </c>
      <c r="B247" s="2">
        <f>Delta!BD249</f>
        <v>1.95078</v>
      </c>
      <c r="C247" s="2">
        <f>Delta!BE249</f>
        <v>1.9071499999999999</v>
      </c>
      <c r="D247" s="2">
        <f>Delta!BF249</f>
        <v>1.9785299999999999</v>
      </c>
      <c r="E247" s="2">
        <f>Delta!BG249</f>
        <v>1.96322</v>
      </c>
      <c r="F247" s="2">
        <f>Delta!BH249</f>
        <v>1.9696800000000001</v>
      </c>
      <c r="G247" s="2">
        <f>Delta!BI249</f>
        <v>1.9585795795732399</v>
      </c>
      <c r="H247" s="2">
        <f>Delta!BJ249</f>
        <v>1.9386185267826377</v>
      </c>
      <c r="I247" s="2">
        <f>Delta!BK249</f>
        <v>1.9451499999999999</v>
      </c>
      <c r="J247" s="2">
        <f>Delta!BL249</f>
        <v>1.9709403872794711</v>
      </c>
      <c r="K247" s="2">
        <f>Delta!BM249</f>
        <v>1.9356063695329493</v>
      </c>
      <c r="L247" s="2">
        <f>Delta!BN249</f>
        <v>1.9414524243039573</v>
      </c>
    </row>
    <row r="248" spans="1:12" x14ac:dyDescent="0.2">
      <c r="A248" s="1">
        <f>Delta!A250</f>
        <v>492</v>
      </c>
      <c r="B248" s="2">
        <f>Delta!BD250</f>
        <v>1.94516</v>
      </c>
      <c r="C248" s="2">
        <f>Delta!BE250</f>
        <v>1.90178</v>
      </c>
      <c r="D248" s="2">
        <f>Delta!BF250</f>
        <v>1.9728000000000001</v>
      </c>
      <c r="E248" s="2">
        <f>Delta!BG250</f>
        <v>1.9574199999999999</v>
      </c>
      <c r="F248" s="2">
        <f>Delta!BH250</f>
        <v>1.9638599999999999</v>
      </c>
      <c r="G248" s="2">
        <f>Delta!BI250</f>
        <v>1.9529339089131137</v>
      </c>
      <c r="H248" s="2">
        <f>Delta!BJ250</f>
        <v>1.9331485612541748</v>
      </c>
      <c r="I248" s="2">
        <f>Delta!BK250</f>
        <v>1.9397</v>
      </c>
      <c r="J248" s="2">
        <f>Delta!BL250</f>
        <v>1.9652010030581946</v>
      </c>
      <c r="K248" s="2">
        <f>Delta!BM250</f>
        <v>1.9301601680668115</v>
      </c>
      <c r="L248" s="2">
        <f>Delta!BN250</f>
        <v>1.9359732126628997</v>
      </c>
    </row>
    <row r="249" spans="1:12" x14ac:dyDescent="0.2">
      <c r="A249" s="1">
        <f>Delta!A251</f>
        <v>494</v>
      </c>
      <c r="B249" s="2">
        <f>Delta!BD251</f>
        <v>1.9395899999999999</v>
      </c>
      <c r="C249" s="2">
        <f>Delta!BE251</f>
        <v>1.89646</v>
      </c>
      <c r="D249" s="2">
        <f>Delta!BF251</f>
        <v>1.96712</v>
      </c>
      <c r="E249" s="2">
        <f>Delta!BG251</f>
        <v>1.95167</v>
      </c>
      <c r="F249" s="2">
        <f>Delta!BH251</f>
        <v>1.95808</v>
      </c>
      <c r="G249" s="2">
        <f>Delta!BI251</f>
        <v>1.947334856899736</v>
      </c>
      <c r="H249" s="2">
        <f>Delta!BJ251</f>
        <v>1.9277319188364084</v>
      </c>
      <c r="I249" s="2">
        <f>Delta!BK251</f>
        <v>1.9342999999999999</v>
      </c>
      <c r="J249" s="2">
        <f>Delta!BL251</f>
        <v>1.959511619131056</v>
      </c>
      <c r="K249" s="2">
        <f>Delta!BM251</f>
        <v>1.9247639660661016</v>
      </c>
      <c r="L249" s="2">
        <f>Delta!BN251</f>
        <v>1.9305406386072561</v>
      </c>
    </row>
    <row r="250" spans="1:12" x14ac:dyDescent="0.2">
      <c r="A250" s="1">
        <f>Delta!A252</f>
        <v>496</v>
      </c>
      <c r="B250" s="2">
        <f>Delta!BD252</f>
        <v>1.93408</v>
      </c>
      <c r="C250" s="2">
        <f>Delta!BE252</f>
        <v>1.8911899999999999</v>
      </c>
      <c r="D250" s="2">
        <f>Delta!BF252</f>
        <v>1.9615</v>
      </c>
      <c r="E250" s="2">
        <f>Delta!BG252</f>
        <v>1.94598</v>
      </c>
      <c r="F250" s="2">
        <f>Delta!BH252</f>
        <v>1.9523600000000001</v>
      </c>
      <c r="G250" s="2">
        <f>Delta!BI252</f>
        <v>1.9417858053811201</v>
      </c>
      <c r="H250" s="2">
        <f>Delta!BJ252</f>
        <v>1.9223619534823044</v>
      </c>
      <c r="I250" s="2">
        <f>Delta!BK252</f>
        <v>1.9289499999999999</v>
      </c>
      <c r="J250" s="2">
        <f>Delta!BL252</f>
        <v>1.9538789404708938</v>
      </c>
      <c r="K250" s="2">
        <f>Delta!BM252</f>
        <v>1.9194110815869221</v>
      </c>
      <c r="L250" s="2">
        <f>Delta!BN252</f>
        <v>1.9251547675166685</v>
      </c>
    </row>
    <row r="251" spans="1:12" x14ac:dyDescent="0.2">
      <c r="A251" s="1">
        <f>Delta!A253</f>
        <v>498</v>
      </c>
      <c r="B251" s="2">
        <f>Delta!BD253</f>
        <v>1.9286099999999999</v>
      </c>
      <c r="C251" s="2">
        <f>Delta!BE253</f>
        <v>1.8859600000000001</v>
      </c>
      <c r="D251" s="2">
        <f>Delta!BF253</f>
        <v>1.9559200000000001</v>
      </c>
      <c r="E251" s="2">
        <f>Delta!BG253</f>
        <v>1.94034</v>
      </c>
      <c r="F251" s="2">
        <f>Delta!BH253</f>
        <v>1.9467000000000001</v>
      </c>
      <c r="G251" s="2">
        <f>Delta!BI253</f>
        <v>1.9362934403020478</v>
      </c>
      <c r="H251" s="2">
        <f>Delta!BJ253</f>
        <v>1.9170419882011367</v>
      </c>
      <c r="I251" s="2">
        <f>Delta!BK253</f>
        <v>1.92364</v>
      </c>
      <c r="J251" s="2">
        <f>Delta!BL253</f>
        <v>1.9482962047563961</v>
      </c>
      <c r="K251" s="2">
        <f>Delta!BM253</f>
        <v>1.9141081967239995</v>
      </c>
      <c r="L251" s="2">
        <f>Delta!BN253</f>
        <v>1.9198154877388549</v>
      </c>
    </row>
    <row r="252" spans="1:12" x14ac:dyDescent="0.2">
      <c r="A252" s="1">
        <f>Delta!A254</f>
        <v>500</v>
      </c>
      <c r="B252" s="2">
        <f>Delta!BD254</f>
        <v>1.92319</v>
      </c>
      <c r="C252" s="2">
        <f>Delta!BE254</f>
        <v>1.8807799999999999</v>
      </c>
      <c r="D252" s="2">
        <f>Delta!BF254</f>
        <v>1.9503900000000001</v>
      </c>
      <c r="E252" s="2">
        <f>Delta!BG254</f>
        <v>1.93476</v>
      </c>
      <c r="F252" s="2">
        <f>Delta!BH254</f>
        <v>1.9410799999999999</v>
      </c>
      <c r="G252" s="2">
        <f>Delta!BI254</f>
        <v>1.93084100837453</v>
      </c>
      <c r="H252" s="2">
        <f>Delta!BJ254</f>
        <v>1.9117620229665249</v>
      </c>
      <c r="I252" s="2">
        <f>Delta!BK254</f>
        <v>1.91839</v>
      </c>
      <c r="J252" s="2">
        <f>Delta!BL254</f>
        <v>1.9427634693144573</v>
      </c>
      <c r="K252" s="2">
        <f>Delta!BM254</f>
        <v>1.9088553112484408</v>
      </c>
      <c r="L252" s="2">
        <f>Delta!BN254</f>
        <v>1.9145262718882528</v>
      </c>
    </row>
    <row r="253" spans="1:12" x14ac:dyDescent="0.2">
      <c r="A253" s="1">
        <f>Delta!A255</f>
        <v>502</v>
      </c>
      <c r="B253" s="2">
        <f>Delta!BD255</f>
        <v>1.9178299999999999</v>
      </c>
      <c r="C253" s="2">
        <f>Delta!BE255</f>
        <v>1.87565</v>
      </c>
      <c r="D253" s="2">
        <f>Delta!BF255</f>
        <v>1.9449099999999999</v>
      </c>
      <c r="E253" s="2">
        <f>Delta!BG255</f>
        <v>1.9292199999999999</v>
      </c>
      <c r="F253" s="2">
        <f>Delta!BH255</f>
        <v>1.9355199999999999</v>
      </c>
      <c r="G253" s="2">
        <f>Delta!BI255</f>
        <v>1.9254452629185603</v>
      </c>
      <c r="H253" s="2">
        <f>Delta!BJ255</f>
        <v>1.9065353809178547</v>
      </c>
      <c r="I253" s="2">
        <f>Delta!BK255</f>
        <v>1.91317</v>
      </c>
      <c r="J253" s="2">
        <f>Delta!BL255</f>
        <v>1.9372773817955506</v>
      </c>
      <c r="K253" s="2">
        <f>Delta!BM255</f>
        <v>1.9036457436095451</v>
      </c>
      <c r="L253" s="2">
        <f>Delta!BN255</f>
        <v>1.9092802869980223</v>
      </c>
    </row>
    <row r="254" spans="1:12" x14ac:dyDescent="0.2">
      <c r="A254" s="1">
        <f>Delta!A256</f>
        <v>504</v>
      </c>
      <c r="B254" s="2">
        <f>Delta!BD256</f>
        <v>1.9125099999999999</v>
      </c>
      <c r="C254" s="2">
        <f>Delta!BE256</f>
        <v>1.8705700000000001</v>
      </c>
      <c r="D254" s="2">
        <f>Delta!BF256</f>
        <v>1.9394800000000001</v>
      </c>
      <c r="E254" s="2">
        <f>Delta!BG256</f>
        <v>1.92374</v>
      </c>
      <c r="F254" s="2">
        <f>Delta!BH256</f>
        <v>1.93001</v>
      </c>
      <c r="G254" s="2">
        <f>Delta!BI256</f>
        <v>1.9200895173431074</v>
      </c>
      <c r="H254" s="2">
        <f>Delta!BJ256</f>
        <v>1.90135541584347</v>
      </c>
      <c r="I254" s="2">
        <f>Delta!BK256</f>
        <v>1.90801</v>
      </c>
      <c r="J254" s="2">
        <f>Delta!BL256</f>
        <v>1.9318479991075335</v>
      </c>
      <c r="K254" s="2">
        <f>Delta!BM256</f>
        <v>1.8984828569482841</v>
      </c>
      <c r="L254" s="2">
        <f>Delta!BN256</f>
        <v>1.9040877082554073</v>
      </c>
    </row>
    <row r="255" spans="1:12" x14ac:dyDescent="0.2">
      <c r="A255" s="1">
        <f>Delta!A257</f>
        <v>506</v>
      </c>
      <c r="B255" s="2">
        <f>Delta!BD257</f>
        <v>1.90723</v>
      </c>
      <c r="C255" s="2">
        <f>Delta!BE257</f>
        <v>1.8655299999999999</v>
      </c>
      <c r="D255" s="2">
        <f>Delta!BF257</f>
        <v>1.9340999999999999</v>
      </c>
      <c r="E255" s="2">
        <f>Delta!BG257</f>
        <v>1.9182999999999999</v>
      </c>
      <c r="F255" s="2">
        <f>Delta!BH257</f>
        <v>1.92455</v>
      </c>
      <c r="G255" s="2">
        <f>Delta!BI257</f>
        <v>1.9147870868873647</v>
      </c>
      <c r="H255" s="2">
        <f>Delta!BJ257</f>
        <v>1.8962154508100399</v>
      </c>
      <c r="I255" s="2">
        <f>Delta!BK257</f>
        <v>1.90289</v>
      </c>
      <c r="J255" s="2">
        <f>Delta!BL257</f>
        <v>1.9264619120602893</v>
      </c>
      <c r="K255" s="2">
        <f>Delta!BM257</f>
        <v>1.8933666067175663</v>
      </c>
      <c r="L255" s="2">
        <f>Delta!BN257</f>
        <v>1.8989317218744795</v>
      </c>
    </row>
    <row r="256" spans="1:12" x14ac:dyDescent="0.2">
      <c r="A256" s="1">
        <f>Delta!A258</f>
        <v>508</v>
      </c>
      <c r="B256" s="2">
        <f>Delta!BD258</f>
        <v>1.90201</v>
      </c>
      <c r="C256" s="2">
        <f>Delta!BE258</f>
        <v>1.86053</v>
      </c>
      <c r="D256" s="2">
        <f>Delta!BF258</f>
        <v>1.9287700000000001</v>
      </c>
      <c r="E256" s="2">
        <f>Delta!BG258</f>
        <v>1.9129100000000001</v>
      </c>
      <c r="F256" s="2">
        <f>Delta!BH258</f>
        <v>1.91913</v>
      </c>
      <c r="G256" s="2">
        <f>Delta!BI258</f>
        <v>1.9095346568313141</v>
      </c>
      <c r="H256" s="2">
        <f>Delta!BJ258</f>
        <v>1.8911221488556638</v>
      </c>
      <c r="I256" s="2">
        <f>Delta!BK258</f>
        <v>1.89781</v>
      </c>
      <c r="J256" s="2">
        <f>Delta!BL258</f>
        <v>1.921122473121603</v>
      </c>
      <c r="K256" s="2">
        <f>Delta!BM258</f>
        <v>1.8882936746740335</v>
      </c>
      <c r="L256" s="2">
        <f>Delta!BN258</f>
        <v>1.8938324380921301</v>
      </c>
    </row>
    <row r="257" spans="1:12" x14ac:dyDescent="0.2">
      <c r="A257" s="1">
        <f>Delta!A259</f>
        <v>510</v>
      </c>
      <c r="B257" s="2">
        <f>Delta!BD259</f>
        <v>1.89683</v>
      </c>
      <c r="C257" s="2">
        <f>Delta!BE259</f>
        <v>1.85558</v>
      </c>
      <c r="D257" s="2">
        <f>Delta!BF259</f>
        <v>1.9234800000000001</v>
      </c>
      <c r="E257" s="2">
        <f>Delta!BG259</f>
        <v>1.9075800000000001</v>
      </c>
      <c r="F257" s="2">
        <f>Delta!BH259</f>
        <v>1.91377</v>
      </c>
      <c r="G257" s="2">
        <f>Delta!BI259</f>
        <v>1.9043255318571692</v>
      </c>
      <c r="H257" s="2">
        <f>Delta!BJ259</f>
        <v>1.8860788441118097</v>
      </c>
      <c r="I257" s="2">
        <f>Delta!BK259</f>
        <v>1.8927799999999999</v>
      </c>
      <c r="J257" s="2">
        <f>Delta!BL259</f>
        <v>1.9158330344889223</v>
      </c>
      <c r="K257" s="2">
        <f>Delta!BM259</f>
        <v>1.8832674235698077</v>
      </c>
      <c r="L257" s="2">
        <f>Delta!BN259</f>
        <v>1.888766450145801</v>
      </c>
    </row>
    <row r="258" spans="1:12" x14ac:dyDescent="0.2">
      <c r="A258" s="1">
        <f>Delta!A260</f>
        <v>512</v>
      </c>
      <c r="B258" s="2">
        <f>Delta!BD260</f>
        <v>1.8916999999999999</v>
      </c>
      <c r="C258" s="2">
        <f>Delta!BE260</f>
        <v>1.85067</v>
      </c>
      <c r="D258" s="2">
        <f>Delta!BF260</f>
        <v>1.9182399999999999</v>
      </c>
      <c r="E258" s="2">
        <f>Delta!BG260</f>
        <v>1.90229</v>
      </c>
      <c r="F258" s="2">
        <f>Delta!BH260</f>
        <v>1.90845</v>
      </c>
      <c r="G258" s="2">
        <f>Delta!BI260</f>
        <v>1.8991630271485123</v>
      </c>
      <c r="H258" s="2">
        <f>Delta!BJ260</f>
        <v>1.8810722024593494</v>
      </c>
      <c r="I258" s="2">
        <f>Delta!BK260</f>
        <v>1.8877900000000001</v>
      </c>
      <c r="J258" s="2">
        <f>Delta!BL260</f>
        <v>1.9105869478280488</v>
      </c>
      <c r="K258" s="2">
        <f>Delta!BM260</f>
        <v>1.8782844906173017</v>
      </c>
      <c r="L258" s="2">
        <f>Delta!BN260</f>
        <v>1.8837504615697154</v>
      </c>
    </row>
    <row r="259" spans="1:12" x14ac:dyDescent="0.2">
      <c r="A259" s="1">
        <f>Delta!A261</f>
        <v>514</v>
      </c>
      <c r="B259" s="2">
        <f>Delta!BD261</f>
        <v>1.8866099999999999</v>
      </c>
      <c r="C259" s="2">
        <f>Delta!BE261</f>
        <v>1.84581</v>
      </c>
      <c r="D259" s="2">
        <f>Delta!BF261</f>
        <v>1.9130499999999999</v>
      </c>
      <c r="E259" s="2">
        <f>Delta!BG261</f>
        <v>1.8970400000000001</v>
      </c>
      <c r="F259" s="2">
        <f>Delta!BH261</f>
        <v>1.9031800000000001</v>
      </c>
      <c r="G259" s="2">
        <f>Delta!BI261</f>
        <v>1.8940439026627833</v>
      </c>
      <c r="H259" s="2">
        <f>Delta!BJ261</f>
        <v>1.8761122376700452</v>
      </c>
      <c r="I259" s="2">
        <f>Delta!BK261</f>
        <v>1.8828400000000001</v>
      </c>
      <c r="J259" s="2">
        <f>Delta!BL261</f>
        <v>1.9053941577016187</v>
      </c>
      <c r="K259" s="2">
        <f>Delta!BM261</f>
        <v>1.8733415570984877</v>
      </c>
      <c r="L259" s="2">
        <f>Delta!BN261</f>
        <v>1.8787778143650604</v>
      </c>
    </row>
    <row r="260" spans="1:12" x14ac:dyDescent="0.2">
      <c r="A260" s="1">
        <f>Delta!A262</f>
        <v>516</v>
      </c>
      <c r="B260" s="2">
        <f>Delta!BD262</f>
        <v>1.88157</v>
      </c>
      <c r="C260" s="2">
        <f>Delta!BE262</f>
        <v>1.8409899999999999</v>
      </c>
      <c r="D260" s="2">
        <f>Delta!BF262</f>
        <v>1.9078999999999999</v>
      </c>
      <c r="E260" s="2">
        <f>Delta!BG262</f>
        <v>1.89185</v>
      </c>
      <c r="F260" s="2">
        <f>Delta!BH262</f>
        <v>1.8979600000000001</v>
      </c>
      <c r="G260" s="2">
        <f>Delta!BI262</f>
        <v>1.8889680931441974</v>
      </c>
      <c r="H260" s="2">
        <f>Delta!BJ262</f>
        <v>1.8711955961736886</v>
      </c>
      <c r="I260" s="2">
        <f>Delta!BK262</f>
        <v>1.8779300000000001</v>
      </c>
      <c r="J260" s="2">
        <f>Delta!BL262</f>
        <v>1.9002413675808123</v>
      </c>
      <c r="K260" s="2">
        <f>Delta!BM262</f>
        <v>1.8684419419199498</v>
      </c>
      <c r="L260" s="2">
        <f>Delta!BN262</f>
        <v>1.8738451215274041</v>
      </c>
    </row>
    <row r="261" spans="1:12" x14ac:dyDescent="0.2">
      <c r="A261" s="1">
        <f>Delta!A263</f>
        <v>518</v>
      </c>
      <c r="B261" s="2">
        <f>Delta!BD263</f>
        <v>1.8765700000000001</v>
      </c>
      <c r="C261" s="2">
        <f>Delta!BE263</f>
        <v>1.8362099999999999</v>
      </c>
      <c r="D261" s="2">
        <f>Delta!BF263</f>
        <v>1.9028</v>
      </c>
      <c r="E261" s="2">
        <f>Delta!BG263</f>
        <v>1.8867</v>
      </c>
      <c r="F261" s="2">
        <f>Delta!BH263</f>
        <v>1.89279</v>
      </c>
      <c r="G261" s="2">
        <f>Delta!BI263</f>
        <v>1.8839422098743221</v>
      </c>
      <c r="H261" s="2">
        <f>Delta!BJ263</f>
        <v>1.8663256314958014</v>
      </c>
      <c r="I261" s="2">
        <f>Delta!BK263</f>
        <v>1.87307</v>
      </c>
      <c r="J261" s="2">
        <f>Delta!BL263</f>
        <v>1.8951285774314059</v>
      </c>
      <c r="K261" s="2">
        <f>Delta!BM263</f>
        <v>1.8635856884254396</v>
      </c>
      <c r="L261" s="2">
        <f>Delta!BN263</f>
        <v>1.8689591302186979</v>
      </c>
    </row>
    <row r="262" spans="1:12" x14ac:dyDescent="0.2">
      <c r="A262" s="1">
        <f>Delta!A264</f>
        <v>520</v>
      </c>
      <c r="B262" s="2">
        <f>Delta!BD264</f>
        <v>1.8716200000000001</v>
      </c>
      <c r="C262" s="2">
        <f>Delta!BE264</f>
        <v>1.8314699999999999</v>
      </c>
      <c r="D262" s="2">
        <f>Delta!BF264</f>
        <v>1.89774</v>
      </c>
      <c r="E262" s="2">
        <f>Delta!BG264</f>
        <v>1.8815999999999999</v>
      </c>
      <c r="F262" s="2">
        <f>Delta!BH264</f>
        <v>1.8876599999999999</v>
      </c>
      <c r="G262" s="2">
        <f>Delta!BI264</f>
        <v>1.8789564008552357</v>
      </c>
      <c r="H262" s="2">
        <f>Delta!BJ264</f>
        <v>1.8614889901263243</v>
      </c>
      <c r="I262" s="2">
        <f>Delta!BK264</f>
        <v>1.86825</v>
      </c>
      <c r="J262" s="2">
        <f>Delta!BL264</f>
        <v>1.890069084299951</v>
      </c>
      <c r="K262" s="2">
        <f>Delta!BM264</f>
        <v>1.8587693912487553</v>
      </c>
      <c r="L262" s="2">
        <f>Delta!BN264</f>
        <v>1.8641097778365663</v>
      </c>
    </row>
    <row r="263" spans="1:12" x14ac:dyDescent="0.2">
      <c r="A263" s="1">
        <f>Delta!A265</f>
        <v>522</v>
      </c>
      <c r="B263" s="2">
        <f>Delta!BD265</f>
        <v>1.8667100000000001</v>
      </c>
      <c r="C263" s="2">
        <f>Delta!BE265</f>
        <v>1.82677</v>
      </c>
      <c r="D263" s="2">
        <f>Delta!BF265</f>
        <v>1.89272</v>
      </c>
      <c r="E263" s="2">
        <f>Delta!BG265</f>
        <v>1.8765400000000001</v>
      </c>
      <c r="F263" s="2">
        <f>Delta!BH265</f>
        <v>1.8825700000000001</v>
      </c>
      <c r="G263" s="2">
        <f>Delta!BI265</f>
        <v>1.8740138973729961</v>
      </c>
      <c r="H263" s="2">
        <f>Delta!BJ265</f>
        <v>1.8566990255293727</v>
      </c>
      <c r="I263" s="2">
        <f>Delta!BK265</f>
        <v>1.86347</v>
      </c>
      <c r="J263" s="2">
        <f>Delta!BL265</f>
        <v>1.8850562947136169</v>
      </c>
      <c r="K263" s="2">
        <f>Delta!BM265</f>
        <v>1.8540030938139147</v>
      </c>
      <c r="L263" s="2">
        <f>Delta!BN265</f>
        <v>1.8593070825763598</v>
      </c>
    </row>
    <row r="264" spans="1:12" x14ac:dyDescent="0.2">
      <c r="A264" s="1">
        <f>Delta!A266</f>
        <v>524</v>
      </c>
      <c r="B264" s="2">
        <f>Delta!BD266</f>
        <v>1.8618399999999999</v>
      </c>
      <c r="C264" s="2">
        <f>Delta!BE266</f>
        <v>1.82212</v>
      </c>
      <c r="D264" s="2">
        <f>Delta!BF266</f>
        <v>1.88775</v>
      </c>
      <c r="E264" s="2">
        <f>Delta!BG266</f>
        <v>1.8715200000000001</v>
      </c>
      <c r="F264" s="2">
        <f>Delta!BH266</f>
        <v>1.87754</v>
      </c>
      <c r="G264" s="2">
        <f>Delta!BI266</f>
        <v>1.8691180150186091</v>
      </c>
      <c r="H264" s="2">
        <f>Delta!BJ266</f>
        <v>1.8519523843043266</v>
      </c>
      <c r="I264" s="2">
        <f>Delta!BK266</f>
        <v>1.85873</v>
      </c>
      <c r="J264" s="2">
        <f>Delta!BL266</f>
        <v>1.8800768017027893</v>
      </c>
      <c r="K264" s="2">
        <f>Delta!BM266</f>
        <v>1.8492667957287769</v>
      </c>
      <c r="L264" s="2">
        <f>Delta!BN266</f>
        <v>1.8545410266801503</v>
      </c>
    </row>
    <row r="265" spans="1:12" x14ac:dyDescent="0.2">
      <c r="A265" s="1">
        <f>Delta!A267</f>
        <v>526</v>
      </c>
      <c r="B265" s="2">
        <f>Delta!BD267</f>
        <v>1.8570199999999999</v>
      </c>
      <c r="C265" s="2">
        <f>Delta!BE267</f>
        <v>1.8174999999999999</v>
      </c>
      <c r="D265" s="2">
        <f>Delta!BF267</f>
        <v>1.8828199999999999</v>
      </c>
      <c r="E265" s="2">
        <f>Delta!BG267</f>
        <v>1.86656</v>
      </c>
      <c r="F265" s="2">
        <f>Delta!BH267</f>
        <v>1.8725400000000001</v>
      </c>
      <c r="G265" s="2">
        <f>Delta!BI267</f>
        <v>1.8642588269322666</v>
      </c>
      <c r="H265" s="2">
        <f>Delta!BJ267</f>
        <v>1.8472424197812218</v>
      </c>
      <c r="I265" s="2">
        <f>Delta!BK267</f>
        <v>1.8540300000000001</v>
      </c>
      <c r="J265" s="2">
        <f>Delta!BL267</f>
        <v>1.8751440119287706</v>
      </c>
      <c r="K265" s="2">
        <f>Delta!BM267</f>
        <v>1.8445804973273563</v>
      </c>
      <c r="L265" s="2">
        <f>Delta!BN267</f>
        <v>1.8498216281831834</v>
      </c>
    </row>
    <row r="266" spans="1:12" x14ac:dyDescent="0.2">
      <c r="A266" s="1">
        <f>Delta!A268</f>
        <v>528</v>
      </c>
      <c r="B266" s="2">
        <f>Delta!BD268</f>
        <v>1.8522400000000001</v>
      </c>
      <c r="C266" s="2">
        <f>Delta!BE268</f>
        <v>1.8129299999999999</v>
      </c>
      <c r="D266" s="2">
        <f>Delta!BF268</f>
        <v>1.8779399999999999</v>
      </c>
      <c r="E266" s="2">
        <f>Delta!BG268</f>
        <v>1.8616299999999999</v>
      </c>
      <c r="F266" s="2">
        <f>Delta!BH268</f>
        <v>1.8675900000000001</v>
      </c>
      <c r="G266" s="2">
        <f>Delta!BI268</f>
        <v>1.8594429447712828</v>
      </c>
      <c r="H266" s="2">
        <f>Delta!BJ268</f>
        <v>1.8425724389596763</v>
      </c>
      <c r="I266" s="2">
        <f>Delta!BK268</f>
        <v>1.84937</v>
      </c>
      <c r="J266" s="2">
        <f>Delta!BL268</f>
        <v>1.8702545192024835</v>
      </c>
      <c r="K266" s="2">
        <f>Delta!BM268</f>
        <v>1.8399241982232213</v>
      </c>
      <c r="L266" s="2">
        <f>Delta!BN268</f>
        <v>1.8451389128309725</v>
      </c>
    </row>
    <row r="267" spans="1:12" x14ac:dyDescent="0.2">
      <c r="A267" s="1">
        <f>Delta!A269</f>
        <v>530</v>
      </c>
      <c r="B267" s="2">
        <f>Delta!BD269</f>
        <v>1.8474900000000001</v>
      </c>
      <c r="C267" s="2">
        <f>Delta!BE269</f>
        <v>1.8083899999999999</v>
      </c>
      <c r="D267" s="2">
        <f>Delta!BF269</f>
        <v>1.8730899999999999</v>
      </c>
      <c r="E267" s="2">
        <f>Delta!BG269</f>
        <v>1.8567499999999999</v>
      </c>
      <c r="F267" s="2">
        <f>Delta!BH269</f>
        <v>1.8626799999999999</v>
      </c>
      <c r="G267" s="2">
        <f>Delta!BI269</f>
        <v>1.854667062670007</v>
      </c>
      <c r="H267" s="2">
        <f>Delta!BJ269</f>
        <v>1.8379424610015782</v>
      </c>
      <c r="I267" s="2">
        <f>Delta!BK269</f>
        <v>1.8447499999999999</v>
      </c>
      <c r="J267" s="2">
        <f>Delta!BL269</f>
        <v>1.8654116753116592</v>
      </c>
      <c r="K267" s="2">
        <f>Delta!BM269</f>
        <v>1.8353145373864617</v>
      </c>
      <c r="L267" s="2">
        <f>Delta!BN269</f>
        <v>1.8404995127391199</v>
      </c>
    </row>
    <row r="268" spans="1:12" x14ac:dyDescent="0.2">
      <c r="A268" s="1">
        <f>Delta!A270</f>
        <v>532</v>
      </c>
      <c r="B268" s="2">
        <f>Delta!BD270</f>
        <v>1.8427899999999999</v>
      </c>
      <c r="C268" s="2">
        <f>Delta!BE270</f>
        <v>1.8039000000000001</v>
      </c>
      <c r="D268" s="2">
        <f>Delta!BF270</f>
        <v>1.86829</v>
      </c>
      <c r="E268" s="2">
        <f>Delta!BG270</f>
        <v>1.8519099999999999</v>
      </c>
      <c r="F268" s="2">
        <f>Delta!BH270</f>
        <v>1.85782</v>
      </c>
      <c r="G268" s="2">
        <f>Delta!BI270</f>
        <v>1.8499378023698363</v>
      </c>
      <c r="H268" s="2">
        <f>Delta!BJ270</f>
        <v>1.8333524966201638</v>
      </c>
      <c r="I268" s="2">
        <f>Delta!BK270</f>
        <v>1.84016</v>
      </c>
      <c r="J268" s="2">
        <f>Delta!BL270</f>
        <v>1.8606055340095915</v>
      </c>
      <c r="K268" s="2">
        <f>Delta!BM270</f>
        <v>1.8307382372772338</v>
      </c>
      <c r="L268" s="2">
        <f>Delta!BN270</f>
        <v>1.8358934535332219</v>
      </c>
    </row>
    <row r="269" spans="1:12" x14ac:dyDescent="0.2">
      <c r="A269" s="1">
        <f>Delta!A271</f>
        <v>534</v>
      </c>
      <c r="B269" s="2">
        <f>Delta!BD271</f>
        <v>1.83813</v>
      </c>
      <c r="C269" s="2">
        <f>Delta!BE271</f>
        <v>1.7994399999999999</v>
      </c>
      <c r="D269" s="2">
        <f>Delta!BF271</f>
        <v>1.8635200000000001</v>
      </c>
      <c r="E269" s="2">
        <f>Delta!BG271</f>
        <v>1.84711</v>
      </c>
      <c r="F269" s="2">
        <f>Delta!BH271</f>
        <v>1.8529899999999999</v>
      </c>
      <c r="G269" s="2">
        <f>Delta!BI271</f>
        <v>1.8452419203861956</v>
      </c>
      <c r="H269" s="2">
        <f>Delta!BJ271</f>
        <v>1.8287991925906031</v>
      </c>
      <c r="I269" s="2">
        <f>Delta!BK271</f>
        <v>1.83562</v>
      </c>
      <c r="J269" s="2">
        <f>Delta!BL271</f>
        <v>1.8558393387888148</v>
      </c>
      <c r="K269" s="2">
        <f>Delta!BM271</f>
        <v>1.8262052561322391</v>
      </c>
      <c r="L269" s="2">
        <f>Delta!BN271</f>
        <v>1.8313306925587487</v>
      </c>
    </row>
    <row r="270" spans="1:12" x14ac:dyDescent="0.2">
      <c r="A270" s="1">
        <f>Delta!A272</f>
        <v>536</v>
      </c>
      <c r="B270" s="2">
        <f>Delta!BD272</f>
        <v>1.83351</v>
      </c>
      <c r="C270" s="2">
        <f>Delta!BE272</f>
        <v>1.7950200000000001</v>
      </c>
      <c r="D270" s="2">
        <f>Delta!BF272</f>
        <v>1.8588</v>
      </c>
      <c r="E270" s="2">
        <f>Delta!BG272</f>
        <v>1.8423499999999999</v>
      </c>
      <c r="F270" s="2">
        <f>Delta!BH272</f>
        <v>1.8482099999999999</v>
      </c>
      <c r="G270" s="2">
        <f>Delta!BI272</f>
        <v>1.8405926603937504</v>
      </c>
      <c r="H270" s="2">
        <f>Delta!BJ272</f>
        <v>1.8242892148156598</v>
      </c>
      <c r="I270" s="2">
        <f>Delta!BK272</f>
        <v>1.83111</v>
      </c>
      <c r="J270" s="2">
        <f>Delta!BL272</f>
        <v>1.851116494994173</v>
      </c>
      <c r="K270" s="2">
        <f>Delta!BM272</f>
        <v>1.8217089133951498</v>
      </c>
      <c r="L270" s="2">
        <f>Delta!BN272</f>
        <v>1.8267979306001503</v>
      </c>
    </row>
    <row r="271" spans="1:12" x14ac:dyDescent="0.2">
      <c r="A271" s="1">
        <f>Delta!A273</f>
        <v>538</v>
      </c>
      <c r="B271" s="2">
        <f>Delta!BD273</f>
        <v>1.8289299999999999</v>
      </c>
      <c r="C271" s="2">
        <f>Delta!BE273</f>
        <v>1.7906299999999999</v>
      </c>
      <c r="D271" s="2">
        <f>Delta!BF273</f>
        <v>1.85412</v>
      </c>
      <c r="E271" s="2">
        <f>Delta!BG273</f>
        <v>1.8376399999999999</v>
      </c>
      <c r="F271" s="2">
        <f>Delta!BH273</f>
        <v>1.8434699999999999</v>
      </c>
      <c r="G271" s="2">
        <f>Delta!BI273</f>
        <v>1.8359767159488909</v>
      </c>
      <c r="H271" s="2">
        <f>Delta!BJ273</f>
        <v>1.8198092505094181</v>
      </c>
      <c r="I271" s="2">
        <f>Delta!BK273</f>
        <v>1.82664</v>
      </c>
      <c r="J271" s="2">
        <f>Delta!BL273</f>
        <v>1.8464336511782002</v>
      </c>
      <c r="K271" s="2">
        <f>Delta!BM273</f>
        <v>1.8172492507567399</v>
      </c>
      <c r="L271" s="2">
        <f>Delta!BN273</f>
        <v>1.8223151681857688</v>
      </c>
    </row>
    <row r="272" spans="1:12" x14ac:dyDescent="0.2">
      <c r="A272" s="1">
        <f>Delta!A274</f>
        <v>540</v>
      </c>
      <c r="B272" s="2">
        <f>Delta!BD274</f>
        <v>1.82439</v>
      </c>
      <c r="C272" s="2">
        <f>Delta!BE274</f>
        <v>1.7862899999999999</v>
      </c>
      <c r="D272" s="2">
        <f>Delta!BF274</f>
        <v>1.8494699999999999</v>
      </c>
      <c r="E272" s="2">
        <f>Delta!BG274</f>
        <v>1.8329599999999999</v>
      </c>
      <c r="F272" s="2">
        <f>Delta!BH274</f>
        <v>1.83877</v>
      </c>
      <c r="G272" s="2">
        <f>Delta!BI274</f>
        <v>1.8314008339189074</v>
      </c>
      <c r="H272" s="2">
        <f>Delta!BJ274</f>
        <v>1.8153726097248155</v>
      </c>
      <c r="I272" s="2">
        <f>Delta!BK274</f>
        <v>1.8222100000000001</v>
      </c>
      <c r="J272" s="2">
        <f>Delta!BL274</f>
        <v>1.8417874561550993</v>
      </c>
      <c r="K272" s="2">
        <f>Delta!BM274</f>
        <v>1.8128262680179583</v>
      </c>
      <c r="L272" s="2">
        <f>Delta!BN274</f>
        <v>1.8178624047062304</v>
      </c>
    </row>
    <row r="273" spans="1:12" x14ac:dyDescent="0.2">
      <c r="A273" s="1">
        <f>Delta!A275</f>
        <v>542</v>
      </c>
      <c r="B273" s="2">
        <f>Delta!BD275</f>
        <v>1.8198799999999999</v>
      </c>
      <c r="C273" s="2">
        <f>Delta!BE275</f>
        <v>1.7819799999999999</v>
      </c>
      <c r="D273" s="2">
        <f>Delta!BF275</f>
        <v>1.84487</v>
      </c>
      <c r="E273" s="2">
        <f>Delta!BG275</f>
        <v>1.82833</v>
      </c>
      <c r="F273" s="2">
        <f>Delta!BH275</f>
        <v>1.83412</v>
      </c>
      <c r="G273" s="2">
        <f>Delta!BI275</f>
        <v>1.8268681962226321</v>
      </c>
      <c r="H273" s="2">
        <f>Delta!BJ275</f>
        <v>1.8109726293947142</v>
      </c>
      <c r="I273" s="2">
        <f>Delta!BK275</f>
        <v>1.8178099999999999</v>
      </c>
      <c r="J273" s="2">
        <f>Delta!BL275</f>
        <v>1.8371812611749525</v>
      </c>
      <c r="K273" s="2">
        <f>Delta!BM275</f>
        <v>1.8084399239651896</v>
      </c>
      <c r="L273" s="2">
        <f>Delta!BN275</f>
        <v>1.81344958143857</v>
      </c>
    </row>
    <row r="274" spans="1:12" x14ac:dyDescent="0.2">
      <c r="A274" s="1">
        <f>Delta!A276</f>
        <v>544</v>
      </c>
      <c r="B274" s="2">
        <f>Delta!BD276</f>
        <v>1.81542</v>
      </c>
      <c r="C274" s="2">
        <f>Delta!BE276</f>
        <v>1.7777000000000001</v>
      </c>
      <c r="D274" s="2">
        <f>Delta!BF276</f>
        <v>1.8403</v>
      </c>
      <c r="E274" s="2">
        <f>Delta!BG276</f>
        <v>1.8237300000000001</v>
      </c>
      <c r="F274" s="2">
        <f>Delta!BH276</f>
        <v>1.8294999999999999</v>
      </c>
      <c r="G274" s="2">
        <f>Delta!BI276</f>
        <v>1.8223655583743383</v>
      </c>
      <c r="H274" s="2">
        <f>Delta!BJ276</f>
        <v>1.806605988715198</v>
      </c>
      <c r="I274" s="2">
        <f>Delta!BK276</f>
        <v>1.81345</v>
      </c>
      <c r="J274" s="2">
        <f>Delta!BL276</f>
        <v>1.8326183643774849</v>
      </c>
      <c r="K274" s="2">
        <f>Delta!BM276</f>
        <v>1.8040902597635295</v>
      </c>
      <c r="L274" s="2">
        <f>Delta!BN276</f>
        <v>1.8090701161391303</v>
      </c>
    </row>
    <row r="275" spans="1:12" x14ac:dyDescent="0.2">
      <c r="A275" s="1">
        <f>Delta!A277</f>
        <v>546</v>
      </c>
      <c r="B275" s="2">
        <f>Delta!BD277</f>
        <v>1.8109900000000001</v>
      </c>
      <c r="C275" s="2">
        <f>Delta!BE277</f>
        <v>1.7734700000000001</v>
      </c>
      <c r="D275" s="2">
        <f>Delta!BF277</f>
        <v>1.8357699999999999</v>
      </c>
      <c r="E275" s="2">
        <f>Delta!BG277</f>
        <v>1.81917</v>
      </c>
      <c r="F275" s="2">
        <f>Delta!BH277</f>
        <v>1.8249200000000001</v>
      </c>
      <c r="G275" s="2">
        <f>Delta!BI277</f>
        <v>1.8179062984469574</v>
      </c>
      <c r="H275" s="2">
        <f>Delta!BJ277</f>
        <v>1.8022760245252896</v>
      </c>
      <c r="I275" s="2">
        <f>Delta!BK277</f>
        <v>1.8091299999999999</v>
      </c>
      <c r="J275" s="2">
        <f>Delta!BL277</f>
        <v>1.8280888185128481</v>
      </c>
      <c r="K275" s="2">
        <f>Delta!BM277</f>
        <v>1.7997772346326231</v>
      </c>
      <c r="L275" s="2">
        <f>Delta!BN277</f>
        <v>1.8047273501998691</v>
      </c>
    </row>
    <row r="276" spans="1:12" x14ac:dyDescent="0.2">
      <c r="A276" s="1">
        <f>Delta!A278</f>
        <v>548</v>
      </c>
      <c r="B276" s="2">
        <f>Delta!BD278</f>
        <v>1.8066</v>
      </c>
      <c r="C276" s="2">
        <f>Delta!BE278</f>
        <v>1.7692600000000001</v>
      </c>
      <c r="D276" s="2">
        <f>Delta!BF278</f>
        <v>1.83128</v>
      </c>
      <c r="E276" s="2">
        <f>Delta!BG278</f>
        <v>1.8146599999999999</v>
      </c>
      <c r="F276" s="2">
        <f>Delta!BH278</f>
        <v>1.8203800000000001</v>
      </c>
      <c r="G276" s="2">
        <f>Delta!BI278</f>
        <v>1.8134836609264571</v>
      </c>
      <c r="H276" s="2">
        <f>Delta!BJ278</f>
        <v>1.7979860443723956</v>
      </c>
      <c r="I276" s="2">
        <f>Delta!BK278</f>
        <v>1.80484</v>
      </c>
      <c r="J276" s="2">
        <f>Delta!BL278</f>
        <v>1.8235992727081736</v>
      </c>
      <c r="K276" s="2">
        <f>Delta!BM278</f>
        <v>1.7955008893073807</v>
      </c>
      <c r="L276" s="2">
        <f>Delta!BN278</f>
        <v>1.8004211833840769</v>
      </c>
    </row>
    <row r="277" spans="1:12" x14ac:dyDescent="0.2">
      <c r="A277" s="1">
        <f>Delta!A279</f>
        <v>550</v>
      </c>
      <c r="B277" s="2">
        <f>Delta!BD279</f>
        <v>1.8022400000000001</v>
      </c>
      <c r="C277" s="2">
        <f>Delta!BE279</f>
        <v>1.7650999999999999</v>
      </c>
      <c r="D277" s="2">
        <f>Delta!BF279</f>
        <v>1.82683</v>
      </c>
      <c r="E277" s="2">
        <f>Delta!BG279</f>
        <v>1.8101799999999999</v>
      </c>
      <c r="F277" s="2">
        <f>Delta!BH279</f>
        <v>1.8158700000000001</v>
      </c>
      <c r="G277" s="2">
        <f>Delta!BI279</f>
        <v>1.8090943393596146</v>
      </c>
      <c r="H277" s="2">
        <f>Delta!BJ279</f>
        <v>1.7937260669527029</v>
      </c>
      <c r="I277" s="2">
        <f>Delta!BK279</f>
        <v>1.8005899999999999</v>
      </c>
      <c r="J277" s="2">
        <f>Delta!BL279</f>
        <v>1.8191430775582631</v>
      </c>
      <c r="K277" s="2">
        <f>Delta!BM279</f>
        <v>1.7912578633217626</v>
      </c>
      <c r="L277" s="2">
        <f>Delta!BN279</f>
        <v>1.7961517158528295</v>
      </c>
    </row>
    <row r="278" spans="1:12" x14ac:dyDescent="0.2">
      <c r="A278" s="1">
        <f>Delta!A280</f>
        <v>552</v>
      </c>
      <c r="B278" s="2">
        <f>Delta!BD280</f>
        <v>1.79792</v>
      </c>
      <c r="C278" s="2">
        <f>Delta!BE280</f>
        <v>1.7609600000000001</v>
      </c>
      <c r="D278" s="2">
        <f>Delta!BF280</f>
        <v>1.8224100000000001</v>
      </c>
      <c r="E278" s="2">
        <f>Delta!BG280</f>
        <v>1.8057399999999999</v>
      </c>
      <c r="F278" s="2">
        <f>Delta!BH280</f>
        <v>1.81141</v>
      </c>
      <c r="G278" s="2">
        <f>Delta!BI280</f>
        <v>1.8047450086641736</v>
      </c>
      <c r="H278" s="2">
        <f>Delta!BJ280</f>
        <v>1.7895027633074132</v>
      </c>
      <c r="I278" s="2">
        <f>Delta!BK280</f>
        <v>1.79637</v>
      </c>
      <c r="J278" s="2">
        <f>Delta!BL280</f>
        <v>1.8147301809243337</v>
      </c>
      <c r="K278" s="2">
        <f>Delta!BM280</f>
        <v>1.7870481568217194</v>
      </c>
      <c r="L278" s="2">
        <f>Delta!BN280</f>
        <v>1.7919155889541551</v>
      </c>
    </row>
    <row r="279" spans="1:12" x14ac:dyDescent="0.2">
      <c r="A279" s="1">
        <f>Delta!A281</f>
        <v>554</v>
      </c>
      <c r="B279" s="2">
        <f>Delta!BD281</f>
        <v>1.7936399999999999</v>
      </c>
      <c r="C279" s="2">
        <f>Delta!BE281</f>
        <v>1.7568699999999999</v>
      </c>
      <c r="D279" s="2">
        <f>Delta!BF281</f>
        <v>1.81803</v>
      </c>
      <c r="E279" s="2">
        <f>Delta!BG281</f>
        <v>1.8013300000000001</v>
      </c>
      <c r="F279" s="2">
        <f>Delta!BH281</f>
        <v>1.80698</v>
      </c>
      <c r="G279" s="2">
        <f>Delta!BI281</f>
        <v>1.8004290642339023</v>
      </c>
      <c r="H279" s="2">
        <f>Delta!BJ281</f>
        <v>1.7853161228381293</v>
      </c>
      <c r="I279" s="2">
        <f>Delta!BK281</f>
        <v>1.7921800000000001</v>
      </c>
      <c r="J279" s="2">
        <f>Delta!BL281</f>
        <v>1.8103472841131683</v>
      </c>
      <c r="K279" s="2">
        <f>Delta!BM281</f>
        <v>1.7828751300086376</v>
      </c>
      <c r="L279" s="2">
        <f>Delta!BN281</f>
        <v>1.7877194202082576</v>
      </c>
    </row>
    <row r="280" spans="1:12" x14ac:dyDescent="0.2">
      <c r="A280" s="1">
        <f>Delta!A282</f>
        <v>556</v>
      </c>
      <c r="B280" s="2">
        <f>Delta!BD282</f>
        <v>1.78939</v>
      </c>
      <c r="C280" s="2">
        <f>Delta!BE282</f>
        <v>1.7527999999999999</v>
      </c>
      <c r="D280" s="2">
        <f>Delta!BF282</f>
        <v>1.81369</v>
      </c>
      <c r="E280" s="2">
        <f>Delta!BG282</f>
        <v>1.7969599999999999</v>
      </c>
      <c r="F280" s="2">
        <f>Delta!BH282</f>
        <v>1.8025899999999999</v>
      </c>
      <c r="G280" s="2">
        <f>Delta!BI282</f>
        <v>1.7961530497953559</v>
      </c>
      <c r="H280" s="2">
        <f>Delta!BJ282</f>
        <v>1.7811594823948254</v>
      </c>
      <c r="I280" s="2">
        <f>Delta!BK282</f>
        <v>1.78803</v>
      </c>
      <c r="J280" s="2">
        <f>Delta!BL282</f>
        <v>1.8060043873718747</v>
      </c>
      <c r="K280" s="2">
        <f>Delta!BM282</f>
        <v>1.7787354228336163</v>
      </c>
      <c r="L280" s="2">
        <f>Delta!BN282</f>
        <v>1.7835498926791695</v>
      </c>
    </row>
    <row r="281" spans="1:12" x14ac:dyDescent="0.2">
      <c r="A281" s="1">
        <f>Delta!A283</f>
        <v>558</v>
      </c>
      <c r="B281" s="2">
        <f>Delta!BD283</f>
        <v>1.78518</v>
      </c>
      <c r="C281" s="2">
        <f>Delta!BE283</f>
        <v>1.7487699999999999</v>
      </c>
      <c r="D281" s="2">
        <f>Delta!BF283</f>
        <v>1.80938</v>
      </c>
      <c r="E281" s="2">
        <f>Delta!BG283</f>
        <v>1.7926299999999999</v>
      </c>
      <c r="F281" s="2">
        <f>Delta!BH283</f>
        <v>1.7982400000000001</v>
      </c>
      <c r="G281" s="2">
        <f>Delta!BI283</f>
        <v>1.7919070352026734</v>
      </c>
      <c r="H281" s="2">
        <f>Delta!BJ283</f>
        <v>1.7770395025078074</v>
      </c>
      <c r="I281" s="2">
        <f>Delta!BK283</f>
        <v>1.7839100000000001</v>
      </c>
      <c r="J281" s="2">
        <f>Delta!BL283</f>
        <v>1.8016981400157048</v>
      </c>
      <c r="K281" s="2">
        <f>Delta!BM283</f>
        <v>1.774632395110133</v>
      </c>
      <c r="L281" s="2">
        <f>Delta!BN283</f>
        <v>1.7794170639458489</v>
      </c>
    </row>
    <row r="282" spans="1:12" x14ac:dyDescent="0.2">
      <c r="A282" s="1">
        <f>Delta!A284</f>
        <v>560</v>
      </c>
      <c r="B282" s="2">
        <f>Delta!BD284</f>
        <v>1.7809999999999999</v>
      </c>
      <c r="C282" s="2">
        <f>Delta!BE284</f>
        <v>1.7447699999999999</v>
      </c>
      <c r="D282" s="2">
        <f>Delta!BF284</f>
        <v>1.80511</v>
      </c>
      <c r="E282" s="2">
        <f>Delta!BG284</f>
        <v>1.78834</v>
      </c>
      <c r="F282" s="2">
        <f>Delta!BH284</f>
        <v>1.79392</v>
      </c>
      <c r="G282" s="2">
        <f>Delta!BI284</f>
        <v>1.7877010208466615</v>
      </c>
      <c r="H282" s="2">
        <f>Delta!BJ284</f>
        <v>1.7729528621515076</v>
      </c>
      <c r="I282" s="2">
        <f>Delta!BK284</f>
        <v>1.77982</v>
      </c>
      <c r="J282" s="2">
        <f>Delta!BL284</f>
        <v>1.7974252431196522</v>
      </c>
      <c r="K282" s="2">
        <f>Delta!BM284</f>
        <v>1.770556007155569</v>
      </c>
      <c r="L282" s="2">
        <f>Delta!BN284</f>
        <v>1.7753208930649143</v>
      </c>
    </row>
    <row r="283" spans="1:12" x14ac:dyDescent="0.2">
      <c r="A283" s="1">
        <f>Delta!A285</f>
        <v>562</v>
      </c>
      <c r="B283" s="2">
        <f>Delta!BD285</f>
        <v>1.7768600000000001</v>
      </c>
      <c r="C283" s="2">
        <f>Delta!BE285</f>
        <v>1.74081</v>
      </c>
      <c r="D283" s="2">
        <f>Delta!BF285</f>
        <v>1.80087</v>
      </c>
      <c r="E283" s="2">
        <f>Delta!BG285</f>
        <v>1.7840800000000001</v>
      </c>
      <c r="F283" s="2">
        <f>Delta!BH285</f>
        <v>1.7896399999999999</v>
      </c>
      <c r="G283" s="2">
        <f>Delta!BI285</f>
        <v>1.7835250062627439</v>
      </c>
      <c r="H283" s="2">
        <f>Delta!BJ285</f>
        <v>1.7688962218176978</v>
      </c>
      <c r="I283" s="2">
        <f>Delta!BK285</f>
        <v>1.7757700000000001</v>
      </c>
      <c r="J283" s="2">
        <f>Delta!BL285</f>
        <v>1.7931889956587772</v>
      </c>
      <c r="K283" s="2">
        <f>Delta!BM285</f>
        <v>1.7665196189640957</v>
      </c>
      <c r="L283" s="2">
        <f>Delta!BN285</f>
        <v>1.7712513636065546</v>
      </c>
    </row>
    <row r="284" spans="1:12" x14ac:dyDescent="0.2">
      <c r="A284" s="1">
        <f>Delta!A286</f>
        <v>564</v>
      </c>
      <c r="B284" s="2">
        <f>Delta!BD286</f>
        <v>1.77275</v>
      </c>
      <c r="C284" s="2">
        <f>Delta!BE286</f>
        <v>1.7368699999999999</v>
      </c>
      <c r="D284" s="2">
        <f>Delta!BF286</f>
        <v>1.7966599999999999</v>
      </c>
      <c r="E284" s="2">
        <f>Delta!BG286</f>
        <v>1.77986</v>
      </c>
      <c r="F284" s="2">
        <f>Delta!BH286</f>
        <v>1.78539</v>
      </c>
      <c r="G284" s="2">
        <f>Delta!BI286</f>
        <v>1.7793789914162101</v>
      </c>
      <c r="H284" s="2">
        <f>Delta!BJ286</f>
        <v>1.7648762420758772</v>
      </c>
      <c r="I284" s="2">
        <f>Delta!BK286</f>
        <v>1.7717499999999999</v>
      </c>
      <c r="J284" s="2">
        <f>Delta!BL286</f>
        <v>1.7889860472871832</v>
      </c>
      <c r="K284" s="2">
        <f>Delta!BM286</f>
        <v>1.7625099099595185</v>
      </c>
      <c r="L284" s="2">
        <f>Delta!BN286</f>
        <v>1.7672185324364567</v>
      </c>
    </row>
    <row r="285" spans="1:12" x14ac:dyDescent="0.2">
      <c r="A285" s="1">
        <f>Delta!A287</f>
        <v>566</v>
      </c>
      <c r="B285" s="2">
        <f>Delta!BD287</f>
        <v>1.76868</v>
      </c>
      <c r="C285" s="2">
        <f>Delta!BE287</f>
        <v>1.7329699999999999</v>
      </c>
      <c r="D285" s="2">
        <f>Delta!BF287</f>
        <v>1.7924899999999999</v>
      </c>
      <c r="E285" s="2">
        <f>Delta!BG287</f>
        <v>1.7756700000000001</v>
      </c>
      <c r="F285" s="2">
        <f>Delta!BH287</f>
        <v>1.78118</v>
      </c>
      <c r="G285" s="2">
        <f>Delta!BI287</f>
        <v>1.7752729766888089</v>
      </c>
      <c r="H285" s="2">
        <f>Delta!BJ287</f>
        <v>1.7608829412339291</v>
      </c>
      <c r="I285" s="2">
        <f>Delta!BK287</f>
        <v>1.76776</v>
      </c>
      <c r="J285" s="2">
        <f>Delta!BL287</f>
        <v>1.7848197997971074</v>
      </c>
      <c r="K285" s="2">
        <f>Delta!BM287</f>
        <v>1.7585368413346441</v>
      </c>
      <c r="L285" s="2">
        <f>Delta!BN287</f>
        <v>1.7632156602629148</v>
      </c>
    </row>
    <row r="286" spans="1:12" x14ac:dyDescent="0.2">
      <c r="A286" s="1">
        <f>Delta!A288</f>
        <v>568</v>
      </c>
      <c r="B286" s="2">
        <f>Delta!BD288</f>
        <v>1.76464</v>
      </c>
      <c r="C286" s="2">
        <f>Delta!BE288</f>
        <v>1.7291000000000001</v>
      </c>
      <c r="D286" s="2">
        <f>Delta!BF288</f>
        <v>1.7883599999999999</v>
      </c>
      <c r="E286" s="2">
        <f>Delta!BG288</f>
        <v>1.7715099999999999</v>
      </c>
      <c r="F286" s="2">
        <f>Delta!BH288</f>
        <v>1.77701</v>
      </c>
      <c r="G286" s="2">
        <f>Delta!BI288</f>
        <v>1.7712035859108131</v>
      </c>
      <c r="H286" s="2">
        <f>Delta!BJ288</f>
        <v>1.7569263009813529</v>
      </c>
      <c r="I286" s="2">
        <f>Delta!BK288</f>
        <v>1.7638</v>
      </c>
      <c r="J286" s="2">
        <f>Delta!BL288</f>
        <v>1.7806802016865224</v>
      </c>
      <c r="K286" s="2">
        <f>Delta!BM288</f>
        <v>1.7545904518624429</v>
      </c>
      <c r="L286" s="2">
        <f>Delta!BN288</f>
        <v>1.7592461287220029</v>
      </c>
    </row>
    <row r="287" spans="1:12" x14ac:dyDescent="0.2">
      <c r="A287" s="1">
        <f>Delta!A289</f>
        <v>570</v>
      </c>
      <c r="B287" s="2">
        <f>Delta!BD289</f>
        <v>1.7606299999999999</v>
      </c>
      <c r="C287" s="2">
        <f>Delta!BE289</f>
        <v>1.7252700000000001</v>
      </c>
      <c r="D287" s="2">
        <f>Delta!BF289</f>
        <v>1.7842499999999999</v>
      </c>
      <c r="E287" s="2">
        <f>Delta!BG289</f>
        <v>1.76739</v>
      </c>
      <c r="F287" s="2">
        <f>Delta!BH289</f>
        <v>1.7728600000000001</v>
      </c>
      <c r="G287" s="2">
        <f>Delta!BI289</f>
        <v>1.767154194618302</v>
      </c>
      <c r="H287" s="2">
        <f>Delta!BJ289</f>
        <v>1.7530029845543391</v>
      </c>
      <c r="I287" s="2">
        <f>Delta!BK289</f>
        <v>1.7598800000000001</v>
      </c>
      <c r="J287" s="2">
        <f>Delta!BL289</f>
        <v>1.7765806036863261</v>
      </c>
      <c r="K287" s="2">
        <f>Delta!BM289</f>
        <v>1.7506807415140235</v>
      </c>
      <c r="L287" s="2">
        <f>Delta!BN289</f>
        <v>1.7553098980194375</v>
      </c>
    </row>
    <row r="288" spans="1:12" x14ac:dyDescent="0.2">
      <c r="A288" s="1">
        <f>Delta!A290</f>
        <v>572</v>
      </c>
      <c r="B288" s="2">
        <f>Delta!BD290</f>
        <v>1.75665</v>
      </c>
      <c r="C288" s="2">
        <f>Delta!BE290</f>
        <v>1.72146</v>
      </c>
      <c r="D288" s="2">
        <f>Delta!BF290</f>
        <v>1.7801800000000001</v>
      </c>
      <c r="E288" s="2">
        <f>Delta!BG290</f>
        <v>1.7633099999999999</v>
      </c>
      <c r="F288" s="2">
        <f>Delta!BH290</f>
        <v>1.7687600000000001</v>
      </c>
      <c r="G288" s="2">
        <f>Delta!BI290</f>
        <v>1.7631481794665964</v>
      </c>
      <c r="H288" s="2">
        <f>Delta!BJ290</f>
        <v>1.7491063417784409</v>
      </c>
      <c r="I288" s="2">
        <f>Delta!BK290</f>
        <v>1.7559800000000001</v>
      </c>
      <c r="J288" s="2">
        <f>Delta!BL290</f>
        <v>1.7725110055134286</v>
      </c>
      <c r="K288" s="2">
        <f>Delta!BM290</f>
        <v>1.7467976716639992</v>
      </c>
      <c r="L288" s="2">
        <f>Delta!BN290</f>
        <v>1.7514036667402901</v>
      </c>
    </row>
    <row r="289" spans="1:12" x14ac:dyDescent="0.2">
      <c r="A289" s="1">
        <f>Delta!A291</f>
        <v>574</v>
      </c>
      <c r="B289" s="2">
        <f>Delta!BD291</f>
        <v>1.7526999999999999</v>
      </c>
      <c r="C289" s="2">
        <f>Delta!BE291</f>
        <v>1.7176800000000001</v>
      </c>
      <c r="D289" s="2">
        <f>Delta!BF291</f>
        <v>1.7761400000000001</v>
      </c>
      <c r="E289" s="2">
        <f>Delta!BG291</f>
        <v>1.75926</v>
      </c>
      <c r="F289" s="2">
        <f>Delta!BH291</f>
        <v>1.76468</v>
      </c>
      <c r="G289" s="2">
        <f>Delta!BI291</f>
        <v>1.7591754128321979</v>
      </c>
      <c r="H289" s="2">
        <f>Delta!BJ291</f>
        <v>1.7452430409841146</v>
      </c>
      <c r="I289" s="2">
        <f>Delta!BK291</f>
        <v>1.7521199999999999</v>
      </c>
      <c r="J289" s="2">
        <f>Delta!BL291</f>
        <v>1.7684747069456792</v>
      </c>
      <c r="K289" s="2">
        <f>Delta!BM291</f>
        <v>1.7429479220043738</v>
      </c>
      <c r="L289" s="2">
        <f>Delta!BN291</f>
        <v>1.7475341332070986</v>
      </c>
    </row>
    <row r="290" spans="1:12" x14ac:dyDescent="0.2">
      <c r="A290" s="1">
        <f>Delta!A292</f>
        <v>576</v>
      </c>
      <c r="B290" s="2">
        <f>Delta!BD292</f>
        <v>1.7487900000000001</v>
      </c>
      <c r="C290" s="2">
        <f>Delta!BE292</f>
        <v>1.71394</v>
      </c>
      <c r="D290" s="2">
        <f>Delta!BF292</f>
        <v>1.77214</v>
      </c>
      <c r="E290" s="2">
        <f>Delta!BG292</f>
        <v>1.7552399999999999</v>
      </c>
      <c r="F290" s="2">
        <f>Delta!BH292</f>
        <v>1.76064</v>
      </c>
      <c r="G290" s="2">
        <f>Delta!BI292</f>
        <v>1.7552260214504685</v>
      </c>
      <c r="H290" s="2">
        <f>Delta!BJ292</f>
        <v>1.7414097246843288</v>
      </c>
      <c r="I290" s="2">
        <f>Delta!BK292</f>
        <v>1.7482800000000001</v>
      </c>
      <c r="J290" s="2">
        <f>Delta!BL292</f>
        <v>1.7644751087264716</v>
      </c>
      <c r="K290" s="2">
        <f>Delta!BM292</f>
        <v>1.7391315308360218</v>
      </c>
      <c r="L290" s="2">
        <f>Delta!BN292</f>
        <v>1.7436879005679455</v>
      </c>
    </row>
    <row r="291" spans="1:12" x14ac:dyDescent="0.2">
      <c r="A291" s="1">
        <f>Delta!A293</f>
        <v>578</v>
      </c>
      <c r="B291" s="2">
        <f>Delta!BD293</f>
        <v>1.74491</v>
      </c>
      <c r="C291" s="2">
        <f>Delta!BE293</f>
        <v>1.7102200000000001</v>
      </c>
      <c r="D291" s="2">
        <f>Delta!BF293</f>
        <v>1.76816</v>
      </c>
      <c r="E291" s="2">
        <f>Delta!BG293</f>
        <v>1.75125</v>
      </c>
      <c r="F291" s="2">
        <f>Delta!BH293</f>
        <v>1.7566299999999999</v>
      </c>
      <c r="G291" s="2">
        <f>Delta!BI293</f>
        <v>1.7513132547721588</v>
      </c>
      <c r="H291" s="2">
        <f>Delta!BJ293</f>
        <v>1.737606421338608</v>
      </c>
      <c r="I291" s="2">
        <f>Delta!BK293</f>
        <v>1.74448</v>
      </c>
      <c r="J291" s="2">
        <f>Delta!BL293</f>
        <v>1.7605021601520106</v>
      </c>
      <c r="K291" s="2">
        <f>Delta!BM293</f>
        <v>1.7353417804497153</v>
      </c>
      <c r="L291" s="2">
        <f>Delta!BN293</f>
        <v>1.7398716672718184</v>
      </c>
    </row>
    <row r="292" spans="1:12" x14ac:dyDescent="0.2">
      <c r="A292" s="1">
        <f>Delta!A294</f>
        <v>580</v>
      </c>
      <c r="B292" s="2">
        <f>Delta!BD294</f>
        <v>1.7410600000000001</v>
      </c>
      <c r="C292" s="2">
        <f>Delta!BE294</f>
        <v>1.7065300000000001</v>
      </c>
      <c r="D292" s="2">
        <f>Delta!BF294</f>
        <v>1.7642199999999999</v>
      </c>
      <c r="E292" s="2">
        <f>Delta!BG294</f>
        <v>1.74729</v>
      </c>
      <c r="F292" s="2">
        <f>Delta!BH294</f>
        <v>1.75265</v>
      </c>
      <c r="G292" s="2">
        <f>Delta!BI294</f>
        <v>1.7474338634282898</v>
      </c>
      <c r="H292" s="2">
        <f>Delta!BJ294</f>
        <v>1.7338331051233358</v>
      </c>
      <c r="I292" s="2">
        <f>Delta!BK294</f>
        <v>1.7406999999999999</v>
      </c>
      <c r="J292" s="2">
        <f>Delta!BL294</f>
        <v>1.7565592114168176</v>
      </c>
      <c r="K292" s="2">
        <f>Delta!BM294</f>
        <v>1.7315787089059171</v>
      </c>
      <c r="L292" s="2">
        <f>Delta!BN294</f>
        <v>1.7360854332919489</v>
      </c>
    </row>
    <row r="293" spans="1:12" x14ac:dyDescent="0.2">
      <c r="A293" s="1">
        <f>Delta!A295</f>
        <v>582</v>
      </c>
      <c r="B293" s="2">
        <f>Delta!BD295</f>
        <v>1.7372399999999999</v>
      </c>
      <c r="C293" s="2">
        <f>Delta!BE295</f>
        <v>1.7028799999999999</v>
      </c>
      <c r="D293" s="2">
        <f>Delta!BF295</f>
        <v>1.76031</v>
      </c>
      <c r="E293" s="2">
        <f>Delta!BG295</f>
        <v>1.7433700000000001</v>
      </c>
      <c r="F293" s="2">
        <f>Delta!BH295</f>
        <v>1.74871</v>
      </c>
      <c r="G293" s="2">
        <f>Delta!BI295</f>
        <v>1.7435810965820431</v>
      </c>
      <c r="H293" s="2">
        <f>Delta!BJ295</f>
        <v>1.7300897889543065</v>
      </c>
      <c r="I293" s="2">
        <f>Delta!BK295</f>
        <v>1.7369600000000001</v>
      </c>
      <c r="J293" s="2">
        <f>Delta!BL295</f>
        <v>1.7526529127490071</v>
      </c>
      <c r="K293" s="2">
        <f>Delta!BM295</f>
        <v>1.7278456369924908</v>
      </c>
      <c r="L293" s="2">
        <f>Delta!BN295</f>
        <v>1.7323291986014036</v>
      </c>
    </row>
    <row r="294" spans="1:12" x14ac:dyDescent="0.2">
      <c r="A294" s="1">
        <f>Delta!A296</f>
        <v>584</v>
      </c>
      <c r="B294" s="2">
        <f>Delta!BD296</f>
        <v>1.7334499999999999</v>
      </c>
      <c r="C294" s="2">
        <f>Delta!BE296</f>
        <v>1.6992499999999999</v>
      </c>
      <c r="D294" s="2">
        <f>Delta!BF296</f>
        <v>1.7564299999999999</v>
      </c>
      <c r="E294" s="2">
        <f>Delta!BG296</f>
        <v>1.7394799999999999</v>
      </c>
      <c r="F294" s="2">
        <f>Delta!BH296</f>
        <v>1.7447999999999999</v>
      </c>
      <c r="G294" s="2">
        <f>Delta!BI296</f>
        <v>1.7397583296697146</v>
      </c>
      <c r="H294" s="2">
        <f>Delta!BJ296</f>
        <v>1.7263731488938401</v>
      </c>
      <c r="I294" s="2">
        <f>Delta!BK296</f>
        <v>1.7332399999999999</v>
      </c>
      <c r="J294" s="2">
        <f>Delta!BL296</f>
        <v>1.7487766139923253</v>
      </c>
      <c r="K294" s="2">
        <f>Delta!BM296</f>
        <v>1.7241458854482334</v>
      </c>
      <c r="L294" s="2">
        <f>Delta!BN296</f>
        <v>1.7286062657080885</v>
      </c>
    </row>
    <row r="295" spans="1:12" x14ac:dyDescent="0.2">
      <c r="A295" s="1">
        <f>Delta!A297</f>
        <v>586</v>
      </c>
      <c r="B295" s="2">
        <f>Delta!BD297</f>
        <v>1.7296899999999999</v>
      </c>
      <c r="C295" s="2">
        <f>Delta!BE297</f>
        <v>1.6956500000000001</v>
      </c>
      <c r="D295" s="2">
        <f>Delta!BF297</f>
        <v>1.75257</v>
      </c>
      <c r="E295" s="2">
        <f>Delta!BG297</f>
        <v>1.7356199999999999</v>
      </c>
      <c r="F295" s="2">
        <f>Delta!BH297</f>
        <v>1.74092</v>
      </c>
      <c r="G295" s="2">
        <f>Delta!BI297</f>
        <v>1.7359655626613897</v>
      </c>
      <c r="H295" s="2">
        <f>Delta!BJ297</f>
        <v>1.7226898456093545</v>
      </c>
      <c r="I295" s="2">
        <f>Delta!BK297</f>
        <v>1.7295499999999999</v>
      </c>
      <c r="J295" s="2">
        <f>Delta!BL297</f>
        <v>1.7449303151272633</v>
      </c>
      <c r="K295" s="2">
        <f>Delta!BM297</f>
        <v>1.7204727752419522</v>
      </c>
      <c r="L295" s="2">
        <f>Delta!BN297</f>
        <v>1.7249066731109641</v>
      </c>
    </row>
    <row r="296" spans="1:12" x14ac:dyDescent="0.2">
      <c r="A296" s="1">
        <f>Delta!A298</f>
        <v>588</v>
      </c>
      <c r="B296" s="2">
        <f>Delta!BD298</f>
        <v>1.7259599999999999</v>
      </c>
      <c r="C296" s="2">
        <f>Delta!BE298</f>
        <v>1.69208</v>
      </c>
      <c r="D296" s="2">
        <f>Delta!BF298</f>
        <v>1.74875</v>
      </c>
      <c r="E296" s="2">
        <f>Delta!BG298</f>
        <v>1.7317899999999999</v>
      </c>
      <c r="F296" s="2">
        <f>Delta!BH298</f>
        <v>1.7370699999999999</v>
      </c>
      <c r="G296" s="2">
        <f>Delta!BI298</f>
        <v>1.7322027955269037</v>
      </c>
      <c r="H296" s="2">
        <f>Delta!BJ298</f>
        <v>1.7190331902745239</v>
      </c>
      <c r="I296" s="2">
        <f>Delta!BK298</f>
        <v>1.7258899999999999</v>
      </c>
      <c r="J296" s="2">
        <f>Delta!BL298</f>
        <v>1.7411106662789941</v>
      </c>
      <c r="K296" s="2">
        <f>Delta!BM298</f>
        <v>1.7168330230183979</v>
      </c>
      <c r="L296" s="2">
        <f>Delta!BN298</f>
        <v>1.721243739137559</v>
      </c>
    </row>
    <row r="297" spans="1:12" x14ac:dyDescent="0.2">
      <c r="A297" s="1">
        <f>Delta!A299</f>
        <v>590</v>
      </c>
      <c r="B297" s="2">
        <f>Delta!BD299</f>
        <v>1.7222599999999999</v>
      </c>
      <c r="C297" s="2">
        <f>Delta!BE299</f>
        <v>1.6885300000000001</v>
      </c>
      <c r="D297" s="2">
        <f>Delta!BF299</f>
        <v>1.7449600000000001</v>
      </c>
      <c r="E297" s="2">
        <f>Delta!BG299</f>
        <v>1.7279899999999999</v>
      </c>
      <c r="F297" s="2">
        <f>Delta!BH299</f>
        <v>1.73325</v>
      </c>
      <c r="G297" s="2">
        <f>Delta!BI299</f>
        <v>1.7284700282358412</v>
      </c>
      <c r="H297" s="2">
        <f>Delta!BJ299</f>
        <v>1.7154032135173118</v>
      </c>
      <c r="I297" s="2">
        <f>Delta!BK299</f>
        <v>1.7222599999999999</v>
      </c>
      <c r="J297" s="2">
        <f>Delta!BL299</f>
        <v>1.7373243671915253</v>
      </c>
      <c r="K297" s="2">
        <f>Delta!BM299</f>
        <v>1.7132132702439036</v>
      </c>
      <c r="L297" s="2">
        <f>Delta!BN299</f>
        <v>1.7176041453456952</v>
      </c>
    </row>
    <row r="298" spans="1:12" x14ac:dyDescent="0.2">
      <c r="A298" s="1">
        <f>Delta!A300</f>
        <v>592</v>
      </c>
      <c r="B298" s="2">
        <f>Delta!BD300</f>
        <v>1.7185900000000001</v>
      </c>
      <c r="C298" s="2">
        <f>Delta!BE300</f>
        <v>1.68502</v>
      </c>
      <c r="D298" s="2">
        <f>Delta!BF300</f>
        <v>1.7412000000000001</v>
      </c>
      <c r="E298" s="2">
        <f>Delta!BG300</f>
        <v>1.7242200000000001</v>
      </c>
      <c r="F298" s="2">
        <f>Delta!BH300</f>
        <v>1.72946</v>
      </c>
      <c r="G298" s="2">
        <f>Delta!BI300</f>
        <v>1.7247705691431017</v>
      </c>
      <c r="H298" s="2">
        <f>Delta!BJ300</f>
        <v>1.7118032342830505</v>
      </c>
      <c r="I298" s="2">
        <f>Delta!BK300</f>
        <v>1.7186600000000001</v>
      </c>
      <c r="J298" s="2">
        <f>Delta!BL300</f>
        <v>1.7335647181761726</v>
      </c>
      <c r="K298" s="2">
        <f>Delta!BM300</f>
        <v>1.7096301592005367</v>
      </c>
      <c r="L298" s="2">
        <f>Delta!BN300</f>
        <v>1.713991209967977</v>
      </c>
    </row>
    <row r="299" spans="1:12" x14ac:dyDescent="0.2">
      <c r="A299" s="1">
        <f>Delta!A301</f>
        <v>594</v>
      </c>
      <c r="B299" s="2">
        <f>Delta!BD301</f>
        <v>1.7149399999999999</v>
      </c>
      <c r="C299" s="2">
        <f>Delta!BE301</f>
        <v>1.68153</v>
      </c>
      <c r="D299" s="2">
        <f>Delta!BF301</f>
        <v>1.7374700000000001</v>
      </c>
      <c r="E299" s="2">
        <f>Delta!BG301</f>
        <v>1.72048</v>
      </c>
      <c r="F299" s="2">
        <f>Delta!BH301</f>
        <v>1.7257</v>
      </c>
      <c r="G299" s="2">
        <f>Delta!BI301</f>
        <v>1.721097801522093</v>
      </c>
      <c r="H299" s="2">
        <f>Delta!BJ301</f>
        <v>1.7082265942960153</v>
      </c>
      <c r="I299" s="2">
        <f>Delta!BK301</f>
        <v>1.7150799999999999</v>
      </c>
      <c r="J299" s="2">
        <f>Delta!BL301</f>
        <v>1.7298384187883766</v>
      </c>
      <c r="K299" s="2">
        <f>Delta!BM301</f>
        <v>1.7060670477765973</v>
      </c>
      <c r="L299" s="2">
        <f>Delta!BN301</f>
        <v>1.7104082739810149</v>
      </c>
    </row>
    <row r="300" spans="1:12" x14ac:dyDescent="0.2">
      <c r="A300" s="1">
        <f>Delta!A302</f>
        <v>596</v>
      </c>
      <c r="B300" s="2">
        <f>Delta!BD302</f>
        <v>1.71133</v>
      </c>
      <c r="C300" s="2">
        <f>Delta!BE302</f>
        <v>1.67807</v>
      </c>
      <c r="D300" s="2">
        <f>Delta!BF302</f>
        <v>1.73377</v>
      </c>
      <c r="E300" s="2">
        <f>Delta!BG302</f>
        <v>1.7167699999999999</v>
      </c>
      <c r="F300" s="2">
        <f>Delta!BH302</f>
        <v>1.72197</v>
      </c>
      <c r="G300" s="2">
        <f>Delta!BI302</f>
        <v>1.7174516593583073</v>
      </c>
      <c r="H300" s="2">
        <f>Delta!BJ302</f>
        <v>1.7046832783755368</v>
      </c>
      <c r="I300" s="2">
        <f>Delta!BK302</f>
        <v>1.71153</v>
      </c>
      <c r="J300" s="2">
        <f>Delta!BL302</f>
        <v>1.7261387695488553</v>
      </c>
      <c r="K300" s="2">
        <f>Delta!BM302</f>
        <v>1.7025339360957032</v>
      </c>
      <c r="L300" s="2">
        <f>Delta!BN302</f>
        <v>1.7068519812799818</v>
      </c>
    </row>
    <row r="301" spans="1:12" x14ac:dyDescent="0.2">
      <c r="A301" s="1">
        <f>Delta!A303</f>
        <v>598</v>
      </c>
      <c r="B301" s="2">
        <f>Delta!BD303</f>
        <v>1.70774</v>
      </c>
      <c r="C301" s="2">
        <f>Delta!BE303</f>
        <v>1.6746399999999999</v>
      </c>
      <c r="D301" s="2">
        <f>Delta!BF303</f>
        <v>1.7300899999999999</v>
      </c>
      <c r="E301" s="2">
        <f>Delta!BG303</f>
        <v>1.71309</v>
      </c>
      <c r="F301" s="2">
        <f>Delta!BH303</f>
        <v>1.71827</v>
      </c>
      <c r="G301" s="2">
        <f>Delta!BI303</f>
        <v>1.7138321995634456</v>
      </c>
      <c r="H301" s="2">
        <f>Delta!BJ303</f>
        <v>1.7011632992154795</v>
      </c>
      <c r="I301" s="2">
        <f>Delta!BK303</f>
        <v>1.70801</v>
      </c>
      <c r="J301" s="2">
        <f>Delta!BL303</f>
        <v>1.7224691201797333</v>
      </c>
      <c r="K301" s="2">
        <f>Delta!BM303</f>
        <v>1.6990241817072618</v>
      </c>
      <c r="L301" s="2">
        <f>Delta!BN303</f>
        <v>1.7033256881014582</v>
      </c>
    </row>
    <row r="302" spans="1:12" x14ac:dyDescent="0.2">
      <c r="A302" s="1">
        <f>Delta!A304</f>
        <v>600</v>
      </c>
      <c r="B302" s="2">
        <f>Delta!BD304</f>
        <v>1.7041900000000001</v>
      </c>
      <c r="C302" s="2">
        <f>Delta!BE304</f>
        <v>1.67123</v>
      </c>
      <c r="D302" s="2">
        <f>Delta!BF304</f>
        <v>1.72645</v>
      </c>
      <c r="E302" s="2">
        <f>Delta!BG304</f>
        <v>1.7094400000000001</v>
      </c>
      <c r="F302" s="2">
        <f>Delta!BH304</f>
        <v>1.7145999999999999</v>
      </c>
      <c r="G302" s="2">
        <f>Delta!BI304</f>
        <v>1.7102427486171006</v>
      </c>
      <c r="H302" s="2">
        <f>Delta!BJ304</f>
        <v>1.6976766592780597</v>
      </c>
      <c r="I302" s="2">
        <f>Delta!BK304</f>
        <v>1.70451</v>
      </c>
      <c r="J302" s="2">
        <f>Delta!BL304</f>
        <v>1.7188261211291431</v>
      </c>
      <c r="K302" s="2">
        <f>Delta!BM304</f>
        <v>1.6955477481411387</v>
      </c>
      <c r="L302" s="2">
        <f>Delta!BN304</f>
        <v>1.6998227501151713</v>
      </c>
    </row>
    <row r="303" spans="1:12" x14ac:dyDescent="0.2">
      <c r="A303" s="1">
        <f>Delta!A305</f>
        <v>602</v>
      </c>
      <c r="B303" s="2">
        <f>Delta!BD305</f>
        <v>1.7006600000000001</v>
      </c>
      <c r="C303" s="2">
        <f>Delta!BE305</f>
        <v>1.6678500000000001</v>
      </c>
      <c r="D303" s="2">
        <f>Delta!BF305</f>
        <v>1.7228300000000001</v>
      </c>
      <c r="E303" s="2">
        <f>Delta!BG305</f>
        <v>1.7058199999999999</v>
      </c>
      <c r="F303" s="2">
        <f>Delta!BH305</f>
        <v>1.71095</v>
      </c>
      <c r="G303" s="2">
        <f>Delta!BI305</f>
        <v>1.7066799145545313</v>
      </c>
      <c r="H303" s="2">
        <f>Delta!BJ305</f>
        <v>1.6942066801455691</v>
      </c>
      <c r="I303" s="2">
        <f>Delta!BK305</f>
        <v>1.70105</v>
      </c>
      <c r="J303" s="2">
        <f>Delta!BL305</f>
        <v>1.7152131220237972</v>
      </c>
      <c r="K303" s="2">
        <f>Delta!BM305</f>
        <v>1.6920979566195324</v>
      </c>
      <c r="L303" s="2">
        <f>Delta!BN305</f>
        <v>1.69634645561258</v>
      </c>
    </row>
    <row r="304" spans="1:12" x14ac:dyDescent="0.2">
      <c r="A304" s="1">
        <f>Delta!A306</f>
        <v>604</v>
      </c>
      <c r="B304" s="2">
        <f>Delta!BD306</f>
        <v>1.6971499999999999</v>
      </c>
      <c r="C304" s="2">
        <f>Delta!BE306</f>
        <v>1.66449</v>
      </c>
      <c r="D304" s="2">
        <f>Delta!BF306</f>
        <v>1.7192400000000001</v>
      </c>
      <c r="E304" s="2">
        <f>Delta!BG306</f>
        <v>1.7022200000000001</v>
      </c>
      <c r="F304" s="2">
        <f>Delta!BH306</f>
        <v>1.7073400000000001</v>
      </c>
      <c r="G304" s="2">
        <f>Delta!BI306</f>
        <v>1.7031437717276108</v>
      </c>
      <c r="H304" s="2">
        <f>Delta!BJ306</f>
        <v>1.6907700402051888</v>
      </c>
      <c r="I304" s="2">
        <f>Delta!BK306</f>
        <v>1.6976</v>
      </c>
      <c r="J304" s="2">
        <f>Delta!BL306</f>
        <v>1.7116267734006561</v>
      </c>
      <c r="K304" s="2">
        <f>Delta!BM306</f>
        <v>1.6886648434221525</v>
      </c>
      <c r="L304" s="2">
        <f>Delta!BN306</f>
        <v>1.6928968198262784</v>
      </c>
    </row>
    <row r="305" spans="1:12" x14ac:dyDescent="0.2">
      <c r="A305" s="1">
        <f>Delta!A307</f>
        <v>606</v>
      </c>
      <c r="B305" s="2">
        <f>Delta!BD307</f>
        <v>1.6936800000000001</v>
      </c>
      <c r="C305" s="2">
        <f>Delta!BE307</f>
        <v>1.66116</v>
      </c>
      <c r="D305" s="2">
        <f>Delta!BF307</f>
        <v>1.71567</v>
      </c>
      <c r="E305" s="2">
        <f>Delta!BG307</f>
        <v>1.6986600000000001</v>
      </c>
      <c r="F305" s="2">
        <f>Delta!BH307</f>
        <v>1.7037500000000001</v>
      </c>
      <c r="G305" s="2">
        <f>Delta!BI307</f>
        <v>1.6996376287737121</v>
      </c>
      <c r="H305" s="2">
        <f>Delta!BJ307</f>
        <v>1.6873567244141225</v>
      </c>
      <c r="I305" s="2">
        <f>Delta!BK307</f>
        <v>1.6941900000000001</v>
      </c>
      <c r="J305" s="2">
        <f>Delta!BL307</f>
        <v>1.7080671233464626</v>
      </c>
      <c r="K305" s="2">
        <f>Delta!BM307</f>
        <v>1.6852650513493515</v>
      </c>
      <c r="L305" s="2">
        <f>Delta!BN307</f>
        <v>1.6894771835345725</v>
      </c>
    </row>
    <row r="306" spans="1:12" x14ac:dyDescent="0.2">
      <c r="A306" s="1">
        <f>Delta!A308</f>
        <v>608</v>
      </c>
      <c r="B306" s="2">
        <f>Delta!BD308</f>
        <v>1.6902299999999999</v>
      </c>
      <c r="C306" s="2">
        <f>Delta!BE308</f>
        <v>1.6578599999999999</v>
      </c>
      <c r="D306" s="2">
        <f>Delta!BF308</f>
        <v>1.71214</v>
      </c>
      <c r="E306" s="2">
        <f>Delta!BG308</f>
        <v>1.69512</v>
      </c>
      <c r="F306" s="2">
        <f>Delta!BH308</f>
        <v>1.7001900000000001</v>
      </c>
      <c r="G306" s="2">
        <f>Delta!BI308</f>
        <v>1.6961581121250542</v>
      </c>
      <c r="H306" s="2">
        <f>Delta!BJ308</f>
        <v>1.6839700695231308</v>
      </c>
      <c r="I306" s="2">
        <f>Delta!BK308</f>
        <v>1.69079</v>
      </c>
      <c r="J306" s="2">
        <f>Delta!BL308</f>
        <v>1.7045374252720438</v>
      </c>
      <c r="K306" s="2">
        <f>Delta!BM308</f>
        <v>1.6818919375446733</v>
      </c>
      <c r="L306" s="2">
        <f>Delta!BN308</f>
        <v>1.6860808871956388</v>
      </c>
    </row>
    <row r="307" spans="1:12" x14ac:dyDescent="0.2">
      <c r="A307" s="1">
        <f>Delta!A309</f>
        <v>610</v>
      </c>
      <c r="B307" s="2">
        <f>Delta!BD309</f>
        <v>1.6868000000000001</v>
      </c>
      <c r="C307" s="2">
        <f>Delta!BE309</f>
        <v>1.6545799999999999</v>
      </c>
      <c r="D307" s="2">
        <f>Delta!BF309</f>
        <v>1.7086300000000001</v>
      </c>
      <c r="E307" s="2">
        <f>Delta!BG309</f>
        <v>1.6916100000000001</v>
      </c>
      <c r="F307" s="2">
        <f>Delta!BH309</f>
        <v>1.6966600000000001</v>
      </c>
      <c r="G307" s="2">
        <f>Delta!BI309</f>
        <v>1.6927019685983262</v>
      </c>
      <c r="H307" s="2">
        <f>Delta!BJ309</f>
        <v>1.6806134296245665</v>
      </c>
      <c r="I307" s="2">
        <f>Delta!BK309</f>
        <v>1.68743</v>
      </c>
      <c r="J307" s="2">
        <f>Delta!BL309</f>
        <v>1.7010344256451189</v>
      </c>
      <c r="K307" s="2">
        <f>Delta!BM309</f>
        <v>1.6785421447366802</v>
      </c>
      <c r="L307" s="2">
        <f>Delta!BN309</f>
        <v>1.6827078941361584</v>
      </c>
    </row>
    <row r="308" spans="1:12" x14ac:dyDescent="0.2">
      <c r="A308" s="1">
        <f>Delta!A310</f>
        <v>612</v>
      </c>
      <c r="B308" s="2">
        <f>Delta!BD310</f>
        <v>1.6834100000000001</v>
      </c>
      <c r="C308" s="2">
        <f>Delta!BE310</f>
        <v>1.65133</v>
      </c>
      <c r="D308" s="2">
        <f>Delta!BF310</f>
        <v>1.7051400000000001</v>
      </c>
      <c r="E308" s="2">
        <f>Delta!BG310</f>
        <v>1.6881200000000001</v>
      </c>
      <c r="F308" s="2">
        <f>Delta!BH310</f>
        <v>1.69316</v>
      </c>
      <c r="G308" s="2">
        <f>Delta!BI310</f>
        <v>1.6892724515746174</v>
      </c>
      <c r="H308" s="2">
        <f>Delta!BJ310</f>
        <v>1.6772734505925289</v>
      </c>
      <c r="I308" s="2">
        <f>Delta!BK310</f>
        <v>1.6840900000000001</v>
      </c>
      <c r="J308" s="2">
        <f>Delta!BL310</f>
        <v>1.697554727373664</v>
      </c>
      <c r="K308" s="2">
        <f>Delta!BM310</f>
        <v>1.6752190301465557</v>
      </c>
      <c r="L308" s="2">
        <f>Delta!BN310</f>
        <v>1.6793649006849007</v>
      </c>
    </row>
    <row r="309" spans="1:12" x14ac:dyDescent="0.2">
      <c r="A309" s="1">
        <f>Delta!A311</f>
        <v>614</v>
      </c>
      <c r="B309" s="2">
        <f>Delta!BD311</f>
        <v>1.6800299999999999</v>
      </c>
      <c r="C309" s="2">
        <f>Delta!BE311</f>
        <v>1.6480999999999999</v>
      </c>
      <c r="D309" s="2">
        <f>Delta!BF311</f>
        <v>1.7016899999999999</v>
      </c>
      <c r="E309" s="2">
        <f>Delta!BG311</f>
        <v>1.6846699999999999</v>
      </c>
      <c r="F309" s="2">
        <f>Delta!BH311</f>
        <v>1.6896800000000001</v>
      </c>
      <c r="G309" s="2">
        <f>Delta!BI311</f>
        <v>1.685869616533868</v>
      </c>
      <c r="H309" s="2">
        <f>Delta!BJ311</f>
        <v>1.6739601349064304</v>
      </c>
      <c r="I309" s="2">
        <f>Delta!BK311</f>
        <v>1.6807700000000001</v>
      </c>
      <c r="J309" s="2">
        <f>Delta!BL311</f>
        <v>1.6941017273257701</v>
      </c>
      <c r="K309" s="2">
        <f>Delta!BM311</f>
        <v>1.6719192366950606</v>
      </c>
      <c r="L309" s="2">
        <f>Delta!BN311</f>
        <v>1.6760419066143217</v>
      </c>
    </row>
    <row r="310" spans="1:12" x14ac:dyDescent="0.2">
      <c r="A310" s="1">
        <f>Delta!A312</f>
        <v>616</v>
      </c>
      <c r="B310" s="2">
        <f>Delta!BD312</f>
        <v>1.67669</v>
      </c>
      <c r="C310" s="2">
        <f>Delta!BE312</f>
        <v>1.64489</v>
      </c>
      <c r="D310" s="2">
        <f>Delta!BF312</f>
        <v>1.6982600000000001</v>
      </c>
      <c r="E310" s="2">
        <f>Delta!BG312</f>
        <v>1.6812400000000001</v>
      </c>
      <c r="F310" s="2">
        <f>Delta!BH312</f>
        <v>1.6862299999999999</v>
      </c>
      <c r="G310" s="2">
        <f>Delta!BI312</f>
        <v>1.6824934083243577</v>
      </c>
      <c r="H310" s="2">
        <f>Delta!BJ312</f>
        <v>1.6706768192543775</v>
      </c>
      <c r="I310" s="2">
        <f>Delta!BK312</f>
        <v>1.6774800000000001</v>
      </c>
      <c r="J310" s="2">
        <f>Delta!BL312</f>
        <v>1.6906787271031447</v>
      </c>
      <c r="K310" s="2">
        <f>Delta!BM312</f>
        <v>1.6686427644427402</v>
      </c>
      <c r="L310" s="2">
        <f>Delta!BN312</f>
        <v>1.6727489121139354</v>
      </c>
    </row>
    <row r="311" spans="1:12" x14ac:dyDescent="0.2">
      <c r="A311" s="1">
        <f>Delta!A313</f>
        <v>618</v>
      </c>
      <c r="B311" s="2">
        <f>Delta!BD313</f>
        <v>1.67337</v>
      </c>
      <c r="C311" s="2">
        <f>Delta!BE313</f>
        <v>1.64171</v>
      </c>
      <c r="D311" s="2">
        <f>Delta!BF313</f>
        <v>1.69485</v>
      </c>
      <c r="E311" s="2">
        <f>Delta!BG313</f>
        <v>1.6778299999999999</v>
      </c>
      <c r="F311" s="2">
        <f>Delta!BH313</f>
        <v>1.6828099999999999</v>
      </c>
      <c r="G311" s="2">
        <f>Delta!BI313</f>
        <v>1.6791438909406013</v>
      </c>
      <c r="H311" s="2">
        <f>Delta!BJ313</f>
        <v>1.6674168402921896</v>
      </c>
      <c r="I311" s="2">
        <f>Delta!BK313</f>
        <v>1.67421</v>
      </c>
      <c r="J311" s="2">
        <f>Delta!BL313</f>
        <v>1.6872790284905805</v>
      </c>
      <c r="K311" s="2">
        <f>Delta!BM313</f>
        <v>1.6653929702581349</v>
      </c>
      <c r="L311" s="2">
        <f>Delta!BN313</f>
        <v>1.6694759169592117</v>
      </c>
    </row>
    <row r="312" spans="1:12" x14ac:dyDescent="0.2">
      <c r="A312" s="1">
        <f>Delta!A314</f>
        <v>620</v>
      </c>
      <c r="B312" s="2">
        <f>Delta!BD314</f>
        <v>1.6700699999999999</v>
      </c>
      <c r="C312" s="2">
        <f>Delta!BE314</f>
        <v>1.63855</v>
      </c>
      <c r="D312" s="2">
        <f>Delta!BF314</f>
        <v>1.69147</v>
      </c>
      <c r="E312" s="2">
        <f>Delta!BG314</f>
        <v>1.67445</v>
      </c>
      <c r="F312" s="2">
        <f>Delta!BH314</f>
        <v>1.6794100000000001</v>
      </c>
      <c r="G312" s="2">
        <f>Delta!BI314</f>
        <v>1.6758143731467583</v>
      </c>
      <c r="H312" s="2">
        <f>Delta!BJ314</f>
        <v>1.6641802003888846</v>
      </c>
      <c r="I312" s="2">
        <f>Delta!BK314</f>
        <v>1.6709700000000001</v>
      </c>
      <c r="J312" s="2">
        <f>Delta!BL314</f>
        <v>1.683905980818859</v>
      </c>
      <c r="K312" s="2">
        <f>Delta!BM314</f>
        <v>1.662166497412038</v>
      </c>
      <c r="L312" s="2">
        <f>Delta!BN314</f>
        <v>1.6662295808331549</v>
      </c>
    </row>
    <row r="313" spans="1:12" x14ac:dyDescent="0.2">
      <c r="A313" s="1">
        <f>Delta!A315</f>
        <v>622</v>
      </c>
      <c r="B313" s="2">
        <f>Delta!BD315</f>
        <v>1.6668000000000001</v>
      </c>
      <c r="C313" s="2">
        <f>Delta!BE315</f>
        <v>1.6354200000000001</v>
      </c>
      <c r="D313" s="2">
        <f>Delta!BF315</f>
        <v>1.6881200000000001</v>
      </c>
      <c r="E313" s="2">
        <f>Delta!BG315</f>
        <v>1.6711</v>
      </c>
      <c r="F313" s="2">
        <f>Delta!BH315</f>
        <v>1.67604</v>
      </c>
      <c r="G313" s="2">
        <f>Delta!BI315</f>
        <v>1.6725148552739539</v>
      </c>
      <c r="H313" s="2">
        <f>Delta!BJ315</f>
        <v>1.6609635457378393</v>
      </c>
      <c r="I313" s="2">
        <f>Delta!BK315</f>
        <v>1.6677500000000001</v>
      </c>
      <c r="J313" s="2">
        <f>Delta!BL315</f>
        <v>1.6805562820013211</v>
      </c>
      <c r="K313" s="2">
        <f>Delta!BM315</f>
        <v>1.658963346028377</v>
      </c>
      <c r="L313" s="2">
        <f>Delta!BN315</f>
        <v>1.6630065845528332</v>
      </c>
    </row>
    <row r="314" spans="1:12" x14ac:dyDescent="0.2">
      <c r="A314" s="1">
        <f>Delta!A316</f>
        <v>624</v>
      </c>
      <c r="B314" s="2">
        <f>Delta!BD316</f>
        <v>1.6635599999999999</v>
      </c>
      <c r="C314" s="2">
        <f>Delta!BE316</f>
        <v>1.6323099999999999</v>
      </c>
      <c r="D314" s="2">
        <f>Delta!BF316</f>
        <v>1.68479</v>
      </c>
      <c r="E314" s="2">
        <f>Delta!BG316</f>
        <v>1.66777</v>
      </c>
      <c r="F314" s="2">
        <f>Delta!BH316</f>
        <v>1.6727000000000001</v>
      </c>
      <c r="G314" s="2">
        <f>Delta!BI316</f>
        <v>1.6692386464331197</v>
      </c>
      <c r="H314" s="2">
        <f>Delta!BJ316</f>
        <v>1.6577769058399745</v>
      </c>
      <c r="I314" s="2">
        <f>Delta!BK316</f>
        <v>1.66455</v>
      </c>
      <c r="J314" s="2">
        <f>Delta!BL316</f>
        <v>1.6772332341785117</v>
      </c>
      <c r="K314" s="2">
        <f>Delta!BM316</f>
        <v>1.6557835507782077</v>
      </c>
      <c r="L314" s="2">
        <f>Delta!BN316</f>
        <v>1.6598068924474316</v>
      </c>
    </row>
    <row r="315" spans="1:12" x14ac:dyDescent="0.2">
      <c r="A315" s="1">
        <f>Delta!A317</f>
        <v>626</v>
      </c>
      <c r="B315" s="2">
        <f>Delta!BD317</f>
        <v>1.6603399999999999</v>
      </c>
      <c r="C315" s="2">
        <f>Delta!BE317</f>
        <v>1.62923</v>
      </c>
      <c r="D315" s="2">
        <f>Delta!BF317</f>
        <v>1.6814800000000001</v>
      </c>
      <c r="E315" s="2">
        <f>Delta!BG317</f>
        <v>1.6644699999999999</v>
      </c>
      <c r="F315" s="2">
        <f>Delta!BH317</f>
        <v>1.6693800000000001</v>
      </c>
      <c r="G315" s="2">
        <f>Delta!BI317</f>
        <v>1.6659857556037576</v>
      </c>
      <c r="H315" s="2">
        <f>Delta!BJ317</f>
        <v>1.6546069146086229</v>
      </c>
      <c r="I315" s="2">
        <f>Delta!BK317</f>
        <v>1.6613800000000001</v>
      </c>
      <c r="J315" s="2">
        <f>Delta!BL317</f>
        <v>1.6739335351007552</v>
      </c>
      <c r="K315" s="2">
        <f>Delta!BM317</f>
        <v>1.6526303988739719</v>
      </c>
      <c r="L315" s="2">
        <f>Delta!BN317</f>
        <v>1.6566338950547452</v>
      </c>
    </row>
    <row r="316" spans="1:12" x14ac:dyDescent="0.2">
      <c r="A316" s="1">
        <f>Delta!A318</f>
        <v>628</v>
      </c>
      <c r="B316" s="2">
        <f>Delta!BD318</f>
        <v>1.6571400000000001</v>
      </c>
      <c r="C316" s="2">
        <f>Delta!BE318</f>
        <v>1.62616</v>
      </c>
      <c r="D316" s="2">
        <f>Delta!BF318</f>
        <v>1.6781999999999999</v>
      </c>
      <c r="E316" s="2">
        <f>Delta!BG318</f>
        <v>1.6611899999999999</v>
      </c>
      <c r="F316" s="2">
        <f>Delta!BH318</f>
        <v>1.66608</v>
      </c>
      <c r="G316" s="2">
        <f>Delta!BI318</f>
        <v>1.6627562368509783</v>
      </c>
      <c r="H316" s="2">
        <f>Delta!BJ318</f>
        <v>1.6514636113416736</v>
      </c>
      <c r="I316" s="2">
        <f>Delta!BK318</f>
        <v>1.6582300000000001</v>
      </c>
      <c r="J316" s="2">
        <f>Delta!BL318</f>
        <v>1.6706638359555432</v>
      </c>
      <c r="K316" s="2">
        <f>Delta!BM318</f>
        <v>1.6494972466074367</v>
      </c>
      <c r="L316" s="2">
        <f>Delta!BN318</f>
        <v>1.6534775422152799</v>
      </c>
    </row>
    <row r="317" spans="1:12" x14ac:dyDescent="0.2">
      <c r="A317" s="1">
        <f>Delta!A319</f>
        <v>630</v>
      </c>
      <c r="B317" s="2">
        <f>Delta!BD319</f>
        <v>1.6539600000000001</v>
      </c>
      <c r="C317" s="2">
        <f>Delta!BE319</f>
        <v>1.6231199999999999</v>
      </c>
      <c r="D317" s="2">
        <f>Delta!BF319</f>
        <v>1.6749400000000001</v>
      </c>
      <c r="E317" s="2">
        <f>Delta!BG319</f>
        <v>1.65794</v>
      </c>
      <c r="F317" s="2">
        <f>Delta!BH319</f>
        <v>1.6628099999999999</v>
      </c>
      <c r="G317" s="2">
        <f>Delta!BI319</f>
        <v>1.6595533457173597</v>
      </c>
      <c r="H317" s="2">
        <f>Delta!BJ319</f>
        <v>1.6483436201896966</v>
      </c>
      <c r="I317" s="2">
        <f>Delta!BK319</f>
        <v>1.6551</v>
      </c>
      <c r="J317" s="2">
        <f>Delta!BL319</f>
        <v>1.6674107876989528</v>
      </c>
      <c r="K317" s="2">
        <f>Delta!BM319</f>
        <v>1.6463874503178983</v>
      </c>
      <c r="L317" s="2">
        <f>Delta!BN319</f>
        <v>1.6503478486298233</v>
      </c>
    </row>
    <row r="318" spans="1:12" x14ac:dyDescent="0.2">
      <c r="A318" s="1">
        <f>Delta!A320</f>
        <v>632</v>
      </c>
      <c r="B318" s="2">
        <f>Delta!BD320</f>
        <v>1.6508100000000001</v>
      </c>
      <c r="C318" s="2">
        <f>Delta!BE320</f>
        <v>1.6201000000000001</v>
      </c>
      <c r="D318" s="2">
        <f>Delta!BF320</f>
        <v>1.67171</v>
      </c>
      <c r="E318" s="2">
        <f>Delta!BG320</f>
        <v>1.6547099999999999</v>
      </c>
      <c r="F318" s="2">
        <f>Delta!BH320</f>
        <v>1.6595599999999999</v>
      </c>
      <c r="G318" s="2">
        <f>Delta!BI320</f>
        <v>1.6563737640351064</v>
      </c>
      <c r="H318" s="2">
        <f>Delta!BJ320</f>
        <v>1.645246980280364</v>
      </c>
      <c r="I318" s="2">
        <f>Delta!BK320</f>
        <v>1.6519999999999999</v>
      </c>
      <c r="J318" s="2">
        <f>Delta!BL320</f>
        <v>1.6641844367571708</v>
      </c>
      <c r="K318" s="2">
        <f>Delta!BM320</f>
        <v>1.6433042974715713</v>
      </c>
      <c r="L318" s="2">
        <f>Delta!BN320</f>
        <v>1.6472448143593839</v>
      </c>
    </row>
    <row r="319" spans="1:12" x14ac:dyDescent="0.2">
      <c r="A319" s="1">
        <f>Delta!A321</f>
        <v>634</v>
      </c>
      <c r="B319" s="2">
        <f>Delta!BD321</f>
        <v>1.6476900000000001</v>
      </c>
      <c r="C319" s="2">
        <f>Delta!BE321</f>
        <v>1.61711</v>
      </c>
      <c r="D319" s="2">
        <f>Delta!BF321</f>
        <v>1.6685000000000001</v>
      </c>
      <c r="E319" s="2">
        <f>Delta!BG321</f>
        <v>1.65151</v>
      </c>
      <c r="F319" s="2">
        <f>Delta!BH321</f>
        <v>1.6563399999999999</v>
      </c>
      <c r="G319" s="2">
        <f>Delta!BI321</f>
        <v>1.6532142443371212</v>
      </c>
      <c r="H319" s="2">
        <f>Delta!BJ321</f>
        <v>1.6421736647727823</v>
      </c>
      <c r="I319" s="2">
        <f>Delta!BK321</f>
        <v>1.6489100000000001</v>
      </c>
      <c r="J319" s="2">
        <f>Delta!BL321</f>
        <v>1.6609846909452708</v>
      </c>
      <c r="K319" s="2">
        <f>Delta!BM321</f>
        <v>1.6402344662683432</v>
      </c>
      <c r="L319" s="2">
        <f>Delta!BN321</f>
        <v>1.6441584599993704</v>
      </c>
    </row>
    <row r="320" spans="1:12" x14ac:dyDescent="0.2">
      <c r="A320" s="1">
        <f>Delta!A322</f>
        <v>636</v>
      </c>
      <c r="B320" s="2">
        <f>Delta!BD322</f>
        <v>1.6445799999999999</v>
      </c>
      <c r="C320" s="2">
        <f>Delta!BE322</f>
        <v>1.6141399999999999</v>
      </c>
      <c r="D320" s="2">
        <f>Delta!BF322</f>
        <v>1.6653199999999999</v>
      </c>
      <c r="E320" s="2">
        <f>Delta!BG322</f>
        <v>1.6483300000000001</v>
      </c>
      <c r="F320" s="2">
        <f>Delta!BH322</f>
        <v>1.6531400000000001</v>
      </c>
      <c r="G320" s="2">
        <f>Delta!BI322</f>
        <v>1.6500813525455158</v>
      </c>
      <c r="H320" s="2">
        <f>Delta!BJ322</f>
        <v>1.6391236858985829</v>
      </c>
      <c r="I320" s="2">
        <f>Delta!BK322</f>
        <v>1.6458600000000001</v>
      </c>
      <c r="J320" s="2">
        <f>Delta!BL322</f>
        <v>1.6578049908907628</v>
      </c>
      <c r="K320" s="2">
        <f>Delta!BM322</f>
        <v>1.6371979908823668</v>
      </c>
      <c r="L320" s="2">
        <f>Delta!BN322</f>
        <v>1.6410987649228199</v>
      </c>
    </row>
    <row r="321" spans="1:12" x14ac:dyDescent="0.2">
      <c r="A321" s="1">
        <f>Delta!A323</f>
        <v>638</v>
      </c>
      <c r="B321" s="2">
        <f>Delta!BD323</f>
        <v>1.6415</v>
      </c>
      <c r="C321" s="2">
        <f>Delta!BE323</f>
        <v>1.6111800000000001</v>
      </c>
      <c r="D321" s="2">
        <f>Delta!BF323</f>
        <v>1.6621600000000001</v>
      </c>
      <c r="E321" s="2">
        <f>Delta!BG323</f>
        <v>1.6451800000000001</v>
      </c>
      <c r="F321" s="2">
        <f>Delta!BH323</f>
        <v>1.6499699999999999</v>
      </c>
      <c r="G321" s="2">
        <f>Delta!BI323</f>
        <v>1.6469717703486175</v>
      </c>
      <c r="H321" s="2">
        <f>Delta!BJ323</f>
        <v>1.6360903704065759</v>
      </c>
      <c r="I321" s="2">
        <f>Delta!BK323</f>
        <v>1.6428199999999999</v>
      </c>
      <c r="J321" s="2">
        <f>Delta!BL323</f>
        <v>1.654648593440941</v>
      </c>
      <c r="K321" s="2">
        <f>Delta!BM323</f>
        <v>1.6341748371229106</v>
      </c>
      <c r="L321" s="2">
        <f>Delta!BN323</f>
        <v>1.6380590692547359</v>
      </c>
    </row>
    <row r="322" spans="1:12" x14ac:dyDescent="0.2">
      <c r="A322" s="1">
        <f>Delta!A324</f>
        <v>640</v>
      </c>
      <c r="B322" s="2">
        <f>Delta!BD324</f>
        <v>1.63845</v>
      </c>
      <c r="C322" s="2">
        <f>Delta!BE324</f>
        <v>1.60825</v>
      </c>
      <c r="D322" s="2">
        <f>Delta!BF324</f>
        <v>1.6590199999999999</v>
      </c>
      <c r="E322" s="2">
        <f>Delta!BG324</f>
        <v>1.6420399999999999</v>
      </c>
      <c r="F322" s="2">
        <f>Delta!BH324</f>
        <v>1.64682</v>
      </c>
      <c r="G322" s="2">
        <f>Delta!BI324</f>
        <v>1.6438821879054579</v>
      </c>
      <c r="H322" s="2">
        <f>Delta!BJ324</f>
        <v>1.6330837160240204</v>
      </c>
      <c r="I322" s="2">
        <f>Delta!BK324</f>
        <v>1.6397999999999999</v>
      </c>
      <c r="J322" s="2">
        <f>Delta!BL324</f>
        <v>1.6515155443964782</v>
      </c>
      <c r="K322" s="2">
        <f>Delta!BM324</f>
        <v>1.6311783272924436</v>
      </c>
      <c r="L322" s="2">
        <f>Delta!BN324</f>
        <v>1.6350426787284236</v>
      </c>
    </row>
    <row r="323" spans="1:12" x14ac:dyDescent="0.2">
      <c r="A323" s="1">
        <f>Delta!A325</f>
        <v>642</v>
      </c>
      <c r="B323" s="2">
        <f>Delta!BD325</f>
        <v>1.63541</v>
      </c>
      <c r="C323" s="2">
        <f>Delta!BE325</f>
        <v>1.60534</v>
      </c>
      <c r="D323" s="2">
        <f>Delta!BF325</f>
        <v>1.6558999999999999</v>
      </c>
      <c r="E323" s="2">
        <f>Delta!BG325</f>
        <v>1.63893</v>
      </c>
      <c r="F323" s="2">
        <f>Delta!BH325</f>
        <v>1.6436900000000001</v>
      </c>
      <c r="G323" s="2">
        <f>Delta!BI325</f>
        <v>1.6408192954645406</v>
      </c>
      <c r="H323" s="2">
        <f>Delta!BJ325</f>
        <v>1.6300970760705435</v>
      </c>
      <c r="I323" s="2">
        <f>Delta!BK325</f>
        <v>1.6368100000000001</v>
      </c>
      <c r="J323" s="2">
        <f>Delta!BL325</f>
        <v>1.6484091467511537</v>
      </c>
      <c r="K323" s="2">
        <f>Delta!BM325</f>
        <v>1.628201850784768</v>
      </c>
      <c r="L323" s="2">
        <f>Delta!BN325</f>
        <v>1.6320496279858581</v>
      </c>
    </row>
    <row r="324" spans="1:12" x14ac:dyDescent="0.2">
      <c r="A324" s="1">
        <f>Delta!A326</f>
        <v>644</v>
      </c>
      <c r="B324" s="2">
        <f>Delta!BD326</f>
        <v>1.6324000000000001</v>
      </c>
      <c r="C324" s="2">
        <f>Delta!BE326</f>
        <v>1.60246</v>
      </c>
      <c r="D324" s="2">
        <f>Delta!BF326</f>
        <v>1.6528099999999999</v>
      </c>
      <c r="E324" s="2">
        <f>Delta!BG326</f>
        <v>1.63585</v>
      </c>
      <c r="F324" s="2">
        <f>Delta!BH326</f>
        <v>1.64059</v>
      </c>
      <c r="G324" s="2">
        <f>Delta!BI326</f>
        <v>1.6377730312151448</v>
      </c>
      <c r="H324" s="2">
        <f>Delta!BJ326</f>
        <v>1.6271304217268103</v>
      </c>
      <c r="I324" s="2">
        <f>Delta!BK326</f>
        <v>1.6338299999999999</v>
      </c>
      <c r="J324" s="2">
        <f>Delta!BL326</f>
        <v>1.6453227489083222</v>
      </c>
      <c r="K324" s="2">
        <f>Delta!BM326</f>
        <v>1.6252453405254037</v>
      </c>
      <c r="L324" s="2">
        <f>Delta!BN326</f>
        <v>1.6290732708058104</v>
      </c>
    </row>
    <row r="325" spans="1:12" x14ac:dyDescent="0.2">
      <c r="A325" s="1">
        <f>Delta!A327</f>
        <v>646</v>
      </c>
      <c r="B325" s="2">
        <f>Delta!BD327</f>
        <v>1.6294</v>
      </c>
      <c r="C325" s="2">
        <f>Delta!BE327</f>
        <v>1.5995900000000001</v>
      </c>
      <c r="D325" s="2">
        <f>Delta!BF327</f>
        <v>1.64974</v>
      </c>
      <c r="E325" s="2">
        <f>Delta!BG327</f>
        <v>1.6327799999999999</v>
      </c>
      <c r="F325" s="2">
        <f>Delta!BH327</f>
        <v>1.63751</v>
      </c>
      <c r="G325" s="2">
        <f>Delta!BI327</f>
        <v>1.6347501380509597</v>
      </c>
      <c r="H325" s="2">
        <f>Delta!BJ327</f>
        <v>1.6241871062938145</v>
      </c>
      <c r="I325" s="2">
        <f>Delta!BK327</f>
        <v>1.6308800000000001</v>
      </c>
      <c r="J325" s="2">
        <f>Delta!BL327</f>
        <v>1.6422563508570733</v>
      </c>
      <c r="K325" s="2">
        <f>Delta!BM327</f>
        <v>1.6223121855083302</v>
      </c>
      <c r="L325" s="2">
        <f>Delta!BN327</f>
        <v>1.6261235389152087</v>
      </c>
    </row>
    <row r="326" spans="1:12" x14ac:dyDescent="0.2">
      <c r="A326" s="1">
        <f>Delta!A328</f>
        <v>648</v>
      </c>
      <c r="B326" s="2">
        <f>Delta!BD328</f>
        <v>1.62643</v>
      </c>
      <c r="C326" s="2">
        <f>Delta!BE328</f>
        <v>1.5967499999999999</v>
      </c>
      <c r="D326" s="2">
        <f>Delta!BF328</f>
        <v>1.64669</v>
      </c>
      <c r="E326" s="2">
        <f>Delta!BG328</f>
        <v>1.62974</v>
      </c>
      <c r="F326" s="2">
        <f>Delta!BH328</f>
        <v>1.63445</v>
      </c>
      <c r="G326" s="2">
        <f>Delta!BI328</f>
        <v>1.6317505547121836</v>
      </c>
      <c r="H326" s="2">
        <f>Delta!BJ328</f>
        <v>1.6212671274513515</v>
      </c>
      <c r="I326" s="2">
        <f>Delta!BK328</f>
        <v>1.62795</v>
      </c>
      <c r="J326" s="2">
        <f>Delta!BL328</f>
        <v>1.6392166043948904</v>
      </c>
      <c r="K326" s="2">
        <f>Delta!BM328</f>
        <v>1.6194023524902486</v>
      </c>
      <c r="L326" s="2">
        <f>Delta!BN328</f>
        <v>1.623190486655415</v>
      </c>
    </row>
    <row r="327" spans="1:12" x14ac:dyDescent="0.2">
      <c r="A327" s="1">
        <f>Delta!A329</f>
        <v>650</v>
      </c>
      <c r="B327" s="2">
        <f>Delta!BD329</f>
        <v>1.6234900000000001</v>
      </c>
      <c r="C327" s="2">
        <f>Delta!BE329</f>
        <v>1.59392</v>
      </c>
      <c r="D327" s="2">
        <f>Delta!BF329</f>
        <v>1.6436599999999999</v>
      </c>
      <c r="E327" s="2">
        <f>Delta!BG329</f>
        <v>1.6267199999999999</v>
      </c>
      <c r="F327" s="2">
        <f>Delta!BH329</f>
        <v>1.63141</v>
      </c>
      <c r="G327" s="2">
        <f>Delta!BI329</f>
        <v>1.6287742899803579</v>
      </c>
      <c r="H327" s="2">
        <f>Delta!BJ329</f>
        <v>1.6183638120259027</v>
      </c>
      <c r="I327" s="2">
        <f>Delta!BK329</f>
        <v>1.62504</v>
      </c>
      <c r="J327" s="2">
        <f>Delta!BL329</f>
        <v>1.6361968577799104</v>
      </c>
      <c r="K327" s="2">
        <f>Delta!BM329</f>
        <v>1.6165058414808879</v>
      </c>
      <c r="L327" s="2">
        <f>Delta!BN329</f>
        <v>1.6202807877098089</v>
      </c>
    </row>
    <row r="328" spans="1:12" x14ac:dyDescent="0.2">
      <c r="A328" s="1">
        <f>Delta!A330</f>
        <v>652</v>
      </c>
      <c r="B328" s="2">
        <f>Delta!BD330</f>
        <v>1.62056</v>
      </c>
      <c r="C328" s="2">
        <f>Delta!BE330</f>
        <v>1.5911200000000001</v>
      </c>
      <c r="D328" s="2">
        <f>Delta!BF330</f>
        <v>1.6406499999999999</v>
      </c>
      <c r="E328" s="2">
        <f>Delta!BG330</f>
        <v>1.6237299999999999</v>
      </c>
      <c r="F328" s="2">
        <f>Delta!BH330</f>
        <v>1.6284000000000001</v>
      </c>
      <c r="G328" s="2">
        <f>Delta!BI330</f>
        <v>1.6258180249944363</v>
      </c>
      <c r="H328" s="2">
        <f>Delta!BJ330</f>
        <v>1.6154838331738326</v>
      </c>
      <c r="I328" s="2">
        <f>Delta!BK330</f>
        <v>1.62215</v>
      </c>
      <c r="J328" s="2">
        <f>Delta!BL330</f>
        <v>1.6332004593298053</v>
      </c>
      <c r="K328" s="2">
        <f>Delta!BM330</f>
        <v>1.6136360078966836</v>
      </c>
      <c r="L328" s="2">
        <f>Delta!BN330</f>
        <v>1.6173910407018592</v>
      </c>
    </row>
    <row r="329" spans="1:12" x14ac:dyDescent="0.2">
      <c r="A329" s="1">
        <f>Delta!A331</f>
        <v>654</v>
      </c>
      <c r="B329" s="2">
        <f>Delta!BD331</f>
        <v>1.61765</v>
      </c>
      <c r="C329" s="2">
        <f>Delta!BE331</f>
        <v>1.58833</v>
      </c>
      <c r="D329" s="2">
        <f>Delta!BF331</f>
        <v>1.63767</v>
      </c>
      <c r="E329" s="2">
        <f>Delta!BG331</f>
        <v>1.6207499999999999</v>
      </c>
      <c r="F329" s="2">
        <f>Delta!BH331</f>
        <v>1.62541</v>
      </c>
      <c r="G329" s="2">
        <f>Delta!BI331</f>
        <v>1.6228850702013486</v>
      </c>
      <c r="H329" s="2">
        <f>Delta!BJ331</f>
        <v>1.6126238423806063</v>
      </c>
      <c r="I329" s="2">
        <f>Delta!BK331</f>
        <v>1.6192800000000001</v>
      </c>
      <c r="J329" s="2">
        <f>Delta!BL331</f>
        <v>1.6302240606251395</v>
      </c>
      <c r="K329" s="2">
        <f>Delta!BM331</f>
        <v>1.6107861739962439</v>
      </c>
      <c r="L329" s="2">
        <f>Delta!BN331</f>
        <v>1.6145246470367227</v>
      </c>
    </row>
    <row r="330" spans="1:12" x14ac:dyDescent="0.2">
      <c r="A330" s="1">
        <f>Delta!A332</f>
        <v>656</v>
      </c>
      <c r="B330" s="2">
        <f>Delta!BD332</f>
        <v>1.61477</v>
      </c>
      <c r="C330" s="2">
        <f>Delta!BE332</f>
        <v>1.5855699999999999</v>
      </c>
      <c r="D330" s="2">
        <f>Delta!BF332</f>
        <v>1.6347100000000001</v>
      </c>
      <c r="E330" s="2">
        <f>Delta!BG332</f>
        <v>1.6177999999999999</v>
      </c>
      <c r="F330" s="2">
        <f>Delta!BH332</f>
        <v>1.6224400000000001</v>
      </c>
      <c r="G330" s="2">
        <f>Delta!BI332</f>
        <v>1.6199688047264575</v>
      </c>
      <c r="H330" s="2">
        <f>Delta!BJ332</f>
        <v>1.6097838635417843</v>
      </c>
      <c r="I330" s="2">
        <f>Delta!BK332</f>
        <v>1.61643</v>
      </c>
      <c r="J330" s="2">
        <f>Delta!BL332</f>
        <v>1.6272676616546582</v>
      </c>
      <c r="K330" s="2">
        <f>Delta!BM332</f>
        <v>1.6079529846762242</v>
      </c>
      <c r="L330" s="2">
        <f>Delta!BN332</f>
        <v>1.6116748992638921</v>
      </c>
    </row>
    <row r="331" spans="1:12" x14ac:dyDescent="0.2">
      <c r="A331" s="1">
        <f>Delta!A333</f>
        <v>658</v>
      </c>
      <c r="B331" s="2">
        <f>Delta!BD333</f>
        <v>1.61191</v>
      </c>
      <c r="C331" s="2">
        <f>Delta!BE333</f>
        <v>1.5828199999999999</v>
      </c>
      <c r="D331" s="2">
        <f>Delta!BF333</f>
        <v>1.6317600000000001</v>
      </c>
      <c r="E331" s="2">
        <f>Delta!BG333</f>
        <v>1.61487</v>
      </c>
      <c r="F331" s="2">
        <f>Delta!BH333</f>
        <v>1.6194900000000001</v>
      </c>
      <c r="G331" s="2">
        <f>Delta!BI333</f>
        <v>1.6170758495353779</v>
      </c>
      <c r="H331" s="2">
        <f>Delta!BJ333</f>
        <v>1.6069605481422888</v>
      </c>
      <c r="I331" s="2">
        <f>Delta!BK333</f>
        <v>1.6135999999999999</v>
      </c>
      <c r="J331" s="2">
        <f>Delta!BL333</f>
        <v>1.6243345662637989</v>
      </c>
      <c r="K331" s="2">
        <f>Delta!BM333</f>
        <v>1.6051431502071654</v>
      </c>
      <c r="L331" s="2">
        <f>Delta!BN333</f>
        <v>1.6088485046605159</v>
      </c>
    </row>
    <row r="332" spans="1:12" x14ac:dyDescent="0.2">
      <c r="A332" s="1">
        <f>Delta!A334</f>
        <v>660</v>
      </c>
      <c r="B332" s="2">
        <f>Delta!BD334</f>
        <v>1.6090599999999999</v>
      </c>
      <c r="C332" s="2">
        <f>Delta!BE334</f>
        <v>1.5801000000000001</v>
      </c>
      <c r="D332" s="2">
        <f>Delta!BF334</f>
        <v>1.6288400000000001</v>
      </c>
      <c r="E332" s="2">
        <f>Delta!BG334</f>
        <v>1.6119600000000001</v>
      </c>
      <c r="F332" s="2">
        <f>Delta!BH334</f>
        <v>1.61656</v>
      </c>
      <c r="G332" s="2">
        <f>Delta!BI334</f>
        <v>1.6142029540000797</v>
      </c>
      <c r="H332" s="2">
        <f>Delta!BJ334</f>
        <v>1.6041638939731886</v>
      </c>
      <c r="I332" s="2">
        <f>Delta!BK334</f>
        <v>1.6108</v>
      </c>
      <c r="J332" s="2">
        <f>Delta!BL334</f>
        <v>1.6214214707631565</v>
      </c>
      <c r="K332" s="2">
        <f>Delta!BM334</f>
        <v>1.6023533153986984</v>
      </c>
      <c r="L332" s="2">
        <f>Delta!BN334</f>
        <v>1.606035449298697</v>
      </c>
    </row>
    <row r="333" spans="1:12" x14ac:dyDescent="0.2">
      <c r="A333" s="1">
        <f>Delta!A335</f>
        <v>662</v>
      </c>
      <c r="B333" s="2">
        <f>Delta!BD335</f>
        <v>1.6062399999999999</v>
      </c>
      <c r="C333" s="2">
        <f>Delta!BE335</f>
        <v>1.5773900000000001</v>
      </c>
      <c r="D333" s="2">
        <f>Delta!BF335</f>
        <v>1.6259399999999999</v>
      </c>
      <c r="E333" s="2">
        <f>Delta!BG335</f>
        <v>1.60907</v>
      </c>
      <c r="F333" s="2">
        <f>Delta!BH335</f>
        <v>1.61365</v>
      </c>
      <c r="G333" s="2">
        <f>Delta!BI335</f>
        <v>1.6113499982398916</v>
      </c>
      <c r="H333" s="2">
        <f>Delta!BJ335</f>
        <v>1.60138057859272</v>
      </c>
      <c r="I333" s="2">
        <f>Delta!BK335</f>
        <v>1.6080099999999999</v>
      </c>
      <c r="J333" s="2">
        <f>Delta!BL335</f>
        <v>1.6185250711206618</v>
      </c>
      <c r="K333" s="2">
        <f>Delta!BM335</f>
        <v>1.5995801253976496</v>
      </c>
      <c r="L333" s="2">
        <f>Delta!BN335</f>
        <v>1.6032457002268985</v>
      </c>
    </row>
    <row r="334" spans="1:12" x14ac:dyDescent="0.2">
      <c r="A334" s="1">
        <f>Delta!A336</f>
        <v>664</v>
      </c>
      <c r="B334" s="2">
        <f>Delta!BD336</f>
        <v>1.6034299999999999</v>
      </c>
      <c r="C334" s="2">
        <f>Delta!BE336</f>
        <v>1.5747</v>
      </c>
      <c r="D334" s="2">
        <f>Delta!BF336</f>
        <v>1.6230599999999999</v>
      </c>
      <c r="E334" s="2">
        <f>Delta!BG336</f>
        <v>1.6062000000000001</v>
      </c>
      <c r="F334" s="2">
        <f>Delta!BH336</f>
        <v>1.61077</v>
      </c>
      <c r="G334" s="2">
        <f>Delta!BI336</f>
        <v>1.6085170422535111</v>
      </c>
      <c r="H334" s="2">
        <f>Delta!BJ336</f>
        <v>1.5986205997466318</v>
      </c>
      <c r="I334" s="2">
        <f>Delta!BK336</f>
        <v>1.60524</v>
      </c>
      <c r="J334" s="2">
        <f>Delta!BL336</f>
        <v>1.6156553233318129</v>
      </c>
      <c r="K334" s="2">
        <f>Delta!BM336</f>
        <v>1.5968302899756432</v>
      </c>
      <c r="L334" s="2">
        <f>Delta!BN336</f>
        <v>1.6004793040599277</v>
      </c>
    </row>
    <row r="335" spans="1:12" x14ac:dyDescent="0.2">
      <c r="A335" s="1">
        <f>Delta!A337</f>
        <v>666</v>
      </c>
      <c r="B335" s="2">
        <f>Delta!BD337</f>
        <v>1.6006499999999999</v>
      </c>
      <c r="C335" s="2">
        <f>Delta!BE337</f>
        <v>1.5720400000000001</v>
      </c>
      <c r="D335" s="2">
        <f>Delta!BF337</f>
        <v>1.6202000000000001</v>
      </c>
      <c r="E335" s="2">
        <f>Delta!BG337</f>
        <v>1.6033500000000001</v>
      </c>
      <c r="F335" s="2">
        <f>Delta!BH337</f>
        <v>1.6079000000000001</v>
      </c>
      <c r="G335" s="2">
        <f>Delta!BI337</f>
        <v>1.6057074053448401</v>
      </c>
      <c r="H335" s="2">
        <f>Delta!BJ337</f>
        <v>1.5958772843631042</v>
      </c>
      <c r="I335" s="2">
        <f>Delta!BK337</f>
        <v>1.6024799999999999</v>
      </c>
      <c r="J335" s="2">
        <f>Delta!BL337</f>
        <v>1.6128022273177822</v>
      </c>
      <c r="K335" s="2">
        <f>Delta!BM337</f>
        <v>1.5940970995105144</v>
      </c>
      <c r="L335" s="2">
        <f>Delta!BN337</f>
        <v>1.5977262142424715</v>
      </c>
    </row>
    <row r="336" spans="1:12" x14ac:dyDescent="0.2">
      <c r="A336" s="1">
        <f>Delta!A338</f>
        <v>668</v>
      </c>
      <c r="B336" s="2">
        <f>Delta!BD338</f>
        <v>1.59789</v>
      </c>
      <c r="C336" s="2">
        <f>Delta!BE338</f>
        <v>1.5693900000000001</v>
      </c>
      <c r="D336" s="2">
        <f>Delta!BF338</f>
        <v>1.6173599999999999</v>
      </c>
      <c r="E336" s="2">
        <f>Delta!BG338</f>
        <v>1.6005199999999999</v>
      </c>
      <c r="F336" s="2">
        <f>Delta!BH338</f>
        <v>1.6050599999999999</v>
      </c>
      <c r="G336" s="2">
        <f>Delta!BI338</f>
        <v>1.602911138015142</v>
      </c>
      <c r="H336" s="2">
        <f>Delta!BJ338</f>
        <v>1.5931539689776966</v>
      </c>
      <c r="I336" s="2">
        <f>Delta!BK338</f>
        <v>1.59975</v>
      </c>
      <c r="J336" s="2">
        <f>Delta!BL338</f>
        <v>1.6099757833888841</v>
      </c>
      <c r="K336" s="2">
        <f>Delta!BM338</f>
        <v>1.5913839088410466</v>
      </c>
      <c r="L336" s="2">
        <f>Delta!BN338</f>
        <v>1.5949964638919194</v>
      </c>
    </row>
    <row r="337" spans="1:12" x14ac:dyDescent="0.2">
      <c r="A337" s="1">
        <f>Delta!A339</f>
        <v>670</v>
      </c>
      <c r="B337" s="2">
        <f>Delta!BD339</f>
        <v>1.59514</v>
      </c>
      <c r="C337" s="2">
        <f>Delta!BE339</f>
        <v>1.5667599999999999</v>
      </c>
      <c r="D337" s="2">
        <f>Delta!BF339</f>
        <v>1.6145400000000001</v>
      </c>
      <c r="E337" s="2">
        <f>Delta!BG339</f>
        <v>1.59772</v>
      </c>
      <c r="F337" s="2">
        <f>Delta!BH339</f>
        <v>1.60223</v>
      </c>
      <c r="G337" s="2">
        <f>Delta!BI339</f>
        <v>1.6001381812521591</v>
      </c>
      <c r="H337" s="2">
        <f>Delta!BJ339</f>
        <v>1.590447314874001</v>
      </c>
      <c r="I337" s="2">
        <f>Delta!BK339</f>
        <v>1.59704</v>
      </c>
      <c r="J337" s="2">
        <f>Delta!BL339</f>
        <v>1.6071626871102875</v>
      </c>
      <c r="K337" s="2">
        <f>Delta!BM339</f>
        <v>1.5886907179607981</v>
      </c>
      <c r="L337" s="2">
        <f>Delta!BN339</f>
        <v>1.5922867131052765</v>
      </c>
    </row>
    <row r="338" spans="1:12" x14ac:dyDescent="0.2">
      <c r="A338" s="1">
        <f>Delta!A340</f>
        <v>672</v>
      </c>
      <c r="B338" s="2">
        <f>Delta!BD340</f>
        <v>1.5924199999999999</v>
      </c>
      <c r="C338" s="2">
        <f>Delta!BE340</f>
        <v>1.5641499999999999</v>
      </c>
      <c r="D338" s="2">
        <f>Delta!BF340</f>
        <v>1.61174</v>
      </c>
      <c r="E338" s="2">
        <f>Delta!BG340</f>
        <v>1.59493</v>
      </c>
      <c r="F338" s="2">
        <f>Delta!BH340</f>
        <v>1.5994299999999999</v>
      </c>
      <c r="G338" s="2">
        <f>Delta!BI340</f>
        <v>1.5973851738236402</v>
      </c>
      <c r="H338" s="2">
        <f>Delta!BJ340</f>
        <v>1.5877639995017045</v>
      </c>
      <c r="I338" s="2">
        <f>Delta!BK340</f>
        <v>1.5943400000000001</v>
      </c>
      <c r="J338" s="2">
        <f>Delta!BL340</f>
        <v>1.6043695906640512</v>
      </c>
      <c r="K338" s="2">
        <f>Delta!BM340</f>
        <v>1.5860108812136089</v>
      </c>
      <c r="L338" s="2">
        <f>Delta!BN340</f>
        <v>1.5895902690796755</v>
      </c>
    </row>
    <row r="339" spans="1:12" x14ac:dyDescent="0.2">
      <c r="A339" s="1">
        <f>Delta!A341</f>
        <v>674</v>
      </c>
      <c r="B339" s="2">
        <f>Delta!BD341</f>
        <v>1.58971</v>
      </c>
      <c r="C339" s="2">
        <f>Delta!BE341</f>
        <v>1.56155</v>
      </c>
      <c r="D339" s="2">
        <f>Delta!BF341</f>
        <v>1.6089599999999999</v>
      </c>
      <c r="E339" s="2">
        <f>Delta!BG341</f>
        <v>1.59216</v>
      </c>
      <c r="F339" s="2">
        <f>Delta!BH341</f>
        <v>1.5966499999999999</v>
      </c>
      <c r="G339" s="2">
        <f>Delta!BI341</f>
        <v>1.5946522166356469</v>
      </c>
      <c r="H339" s="2">
        <f>Delta!BJ341</f>
        <v>1.5850973454337995</v>
      </c>
      <c r="I339" s="2">
        <f>Delta!BK341</f>
        <v>1.5916699999999999</v>
      </c>
      <c r="J339" s="2">
        <f>Delta!BL341</f>
        <v>1.6015964940404448</v>
      </c>
      <c r="K339" s="2">
        <f>Delta!BM341</f>
        <v>1.5833543354429149</v>
      </c>
      <c r="L339" s="2">
        <f>Delta!BN341</f>
        <v>1.586917177728806</v>
      </c>
    </row>
    <row r="340" spans="1:12" x14ac:dyDescent="0.2">
      <c r="A340" s="1">
        <f>Delta!A342</f>
        <v>676</v>
      </c>
      <c r="B340" s="2">
        <f>Delta!BD342</f>
        <v>1.5870299999999999</v>
      </c>
      <c r="C340" s="2">
        <f>Delta!BE342</f>
        <v>1.55898</v>
      </c>
      <c r="D340" s="2">
        <f>Delta!BF342</f>
        <v>1.6062000000000001</v>
      </c>
      <c r="E340" s="2">
        <f>Delta!BG342</f>
        <v>1.58941</v>
      </c>
      <c r="F340" s="2">
        <f>Delta!BH342</f>
        <v>1.59388</v>
      </c>
      <c r="G340" s="2">
        <f>Delta!BI342</f>
        <v>1.5919358895105511</v>
      </c>
      <c r="H340" s="2">
        <f>Delta!BJ342</f>
        <v>1.5824506913856331</v>
      </c>
      <c r="I340" s="2">
        <f>Delta!BK342</f>
        <v>1.58901</v>
      </c>
      <c r="J340" s="2">
        <f>Delta!BL342</f>
        <v>1.5988433972296829</v>
      </c>
      <c r="K340" s="2">
        <f>Delta!BM342</f>
        <v>1.5807144980879329</v>
      </c>
      <c r="L340" s="2">
        <f>Delta!BN342</f>
        <v>1.5842607330935012</v>
      </c>
    </row>
    <row r="341" spans="1:12" x14ac:dyDescent="0.2">
      <c r="A341" s="1">
        <f>Delta!A343</f>
        <v>678</v>
      </c>
      <c r="B341" s="2">
        <f>Delta!BD343</f>
        <v>1.58436</v>
      </c>
      <c r="C341" s="2">
        <f>Delta!BE343</f>
        <v>1.5564199999999999</v>
      </c>
      <c r="D341" s="2">
        <f>Delta!BF343</f>
        <v>1.6034600000000001</v>
      </c>
      <c r="E341" s="2">
        <f>Delta!BG343</f>
        <v>1.5866800000000001</v>
      </c>
      <c r="F341" s="2">
        <f>Delta!BH343</f>
        <v>1.59114</v>
      </c>
      <c r="G341" s="2">
        <f>Delta!BI343</f>
        <v>1.5892396205867099</v>
      </c>
      <c r="H341" s="2">
        <f>Delta!BJ343</f>
        <v>1.5798207125104322</v>
      </c>
      <c r="I341" s="2">
        <f>Delta!BK343</f>
        <v>1.5863700000000001</v>
      </c>
      <c r="J341" s="2">
        <f>Delta!BL343</f>
        <v>1.5961103002219266</v>
      </c>
      <c r="K341" s="2">
        <f>Delta!BM343</f>
        <v>1.5780979520068688</v>
      </c>
      <c r="L341" s="2">
        <f>Delta!BN343</f>
        <v>1.5816209805238606</v>
      </c>
    </row>
    <row r="342" spans="1:12" x14ac:dyDescent="0.2">
      <c r="A342" s="1">
        <f>Delta!A344</f>
        <v>680</v>
      </c>
      <c r="B342" s="2">
        <f>Delta!BD344</f>
        <v>1.5817099999999999</v>
      </c>
      <c r="C342" s="2">
        <f>Delta!BE344</f>
        <v>1.5538799999999999</v>
      </c>
      <c r="D342" s="2">
        <f>Delta!BF344</f>
        <v>1.6007400000000001</v>
      </c>
      <c r="E342" s="2">
        <f>Delta!BG344</f>
        <v>1.5839700000000001</v>
      </c>
      <c r="F342" s="2">
        <f>Delta!BH344</f>
        <v>1.5884100000000001</v>
      </c>
      <c r="G342" s="2">
        <f>Delta!BI344</f>
        <v>1.5865632930579028</v>
      </c>
      <c r="H342" s="2">
        <f>Delta!BJ344</f>
        <v>1.5772073971392775</v>
      </c>
      <c r="I342" s="2">
        <f>Delta!BK344</f>
        <v>1.58375</v>
      </c>
      <c r="J342" s="2">
        <f>Delta!BL344</f>
        <v>1.5933938553231792</v>
      </c>
      <c r="K342" s="2">
        <f>Delta!BM344</f>
        <v>1.5754947598796876</v>
      </c>
      <c r="L342" s="2">
        <f>Delta!BN344</f>
        <v>1.579004535214602</v>
      </c>
    </row>
    <row r="343" spans="1:12" x14ac:dyDescent="0.2">
      <c r="A343" s="1">
        <f>Delta!A345</f>
        <v>682</v>
      </c>
      <c r="B343" s="2">
        <f>Delta!BD345</f>
        <v>1.57908</v>
      </c>
      <c r="C343" s="2">
        <f>Delta!BE345</f>
        <v>1.5513600000000001</v>
      </c>
      <c r="D343" s="2">
        <f>Delta!BF345</f>
        <v>1.5980300000000001</v>
      </c>
      <c r="E343" s="2">
        <f>Delta!BG345</f>
        <v>1.58128</v>
      </c>
      <c r="F343" s="2">
        <f>Delta!BH345</f>
        <v>1.58571</v>
      </c>
      <c r="G343" s="2">
        <f>Delta!BI345</f>
        <v>1.5839036540635822</v>
      </c>
      <c r="H343" s="2">
        <f>Delta!BJ345</f>
        <v>1.5746174066505514</v>
      </c>
      <c r="I343" s="2">
        <f>Delta!BK345</f>
        <v>1.5811500000000001</v>
      </c>
      <c r="J343" s="2">
        <f>Delta!BL345</f>
        <v>1.5906974102846159</v>
      </c>
      <c r="K343" s="2">
        <f>Delta!BM345</f>
        <v>1.5729048903854623</v>
      </c>
      <c r="L343" s="2">
        <f>Delta!BN345</f>
        <v>1.5764047817563762</v>
      </c>
    </row>
    <row r="344" spans="1:12" x14ac:dyDescent="0.2">
      <c r="A344" s="1">
        <f>Delta!A346</f>
        <v>684</v>
      </c>
      <c r="B344" s="2">
        <f>Delta!BD346</f>
        <v>1.57647</v>
      </c>
      <c r="C344" s="2">
        <f>Delta!BE346</f>
        <v>1.5488500000000001</v>
      </c>
      <c r="D344" s="2">
        <f>Delta!BF346</f>
        <v>1.59534</v>
      </c>
      <c r="E344" s="2">
        <f>Delta!BG346</f>
        <v>1.5786100000000001</v>
      </c>
      <c r="F344" s="2">
        <f>Delta!BH346</f>
        <v>1.5830200000000001</v>
      </c>
      <c r="G344" s="2">
        <f>Delta!BI346</f>
        <v>1.5812606456001386</v>
      </c>
      <c r="H344" s="2">
        <f>Delta!BJ346</f>
        <v>1.5720374277472999</v>
      </c>
      <c r="I344" s="2">
        <f>Delta!BK346</f>
        <v>1.57856</v>
      </c>
      <c r="J344" s="2">
        <f>Delta!BL346</f>
        <v>1.5880209651183421</v>
      </c>
      <c r="K344" s="2">
        <f>Delta!BM346</f>
        <v>1.5703383747777333</v>
      </c>
      <c r="L344" s="2">
        <f>Delta!BN346</f>
        <v>1.5738183355724968</v>
      </c>
    </row>
    <row r="345" spans="1:12" x14ac:dyDescent="0.2">
      <c r="A345" s="1">
        <f>Delta!A347</f>
        <v>686</v>
      </c>
      <c r="B345" s="2">
        <f>Delta!BD347</f>
        <v>1.5738700000000001</v>
      </c>
      <c r="C345" s="2">
        <f>Delta!BE347</f>
        <v>1.54637</v>
      </c>
      <c r="D345" s="2">
        <f>Delta!BF347</f>
        <v>1.5926800000000001</v>
      </c>
      <c r="E345" s="2">
        <f>Delta!BG347</f>
        <v>1.57596</v>
      </c>
      <c r="F345" s="2">
        <f>Delta!BH347</f>
        <v>1.5803499999999999</v>
      </c>
      <c r="G345" s="2">
        <f>Delta!BI347</f>
        <v>1.5786376863809517</v>
      </c>
      <c r="H345" s="2">
        <f>Delta!BJ347</f>
        <v>1.5694807737503151</v>
      </c>
      <c r="I345" s="2">
        <f>Delta!BK347</f>
        <v>1.57599</v>
      </c>
      <c r="J345" s="2">
        <f>Delta!BL347</f>
        <v>1.5853645197941422</v>
      </c>
      <c r="K345" s="2">
        <f>Delta!BM347</f>
        <v>1.5677918279761318</v>
      </c>
      <c r="L345" s="2">
        <f>Delta!BN347</f>
        <v>1.5712518890628617</v>
      </c>
    </row>
    <row r="346" spans="1:12" x14ac:dyDescent="0.2">
      <c r="A346" s="1">
        <f>Delta!A348</f>
        <v>688</v>
      </c>
      <c r="B346" s="2">
        <f>Delta!BD348</f>
        <v>1.5712999999999999</v>
      </c>
      <c r="C346" s="2">
        <f>Delta!BE348</f>
        <v>1.5439000000000001</v>
      </c>
      <c r="D346" s="2">
        <f>Delta!BF348</f>
        <v>1.5900300000000001</v>
      </c>
      <c r="E346" s="2">
        <f>Delta!BG348</f>
        <v>1.5733299999999999</v>
      </c>
      <c r="F346" s="2">
        <f>Delta!BH348</f>
        <v>1.5777000000000001</v>
      </c>
      <c r="G346" s="2">
        <f>Delta!BI348</f>
        <v>1.5760346775960905</v>
      </c>
      <c r="H346" s="2">
        <f>Delta!BJ348</f>
        <v>1.566937458373344</v>
      </c>
      <c r="I346" s="2">
        <f>Delta!BK348</f>
        <v>1.5734399999999999</v>
      </c>
      <c r="J346" s="2">
        <f>Delta!BL348</f>
        <v>1.5827247267958835</v>
      </c>
      <c r="K346" s="2">
        <f>Delta!BM348</f>
        <v>1.5652586348030773</v>
      </c>
      <c r="L346" s="2">
        <f>Delta!BN348</f>
        <v>1.56870544221746</v>
      </c>
    </row>
    <row r="347" spans="1:12" x14ac:dyDescent="0.2">
      <c r="A347" s="1">
        <f>Delta!A349</f>
        <v>690</v>
      </c>
      <c r="B347" s="2">
        <f>Delta!BD349</f>
        <v>1.56874</v>
      </c>
      <c r="C347" s="2">
        <f>Delta!BE349</f>
        <v>1.54145</v>
      </c>
      <c r="D347" s="2">
        <f>Delta!BF349</f>
        <v>1.5873999999999999</v>
      </c>
      <c r="E347" s="2">
        <f>Delta!BG349</f>
        <v>1.5707100000000001</v>
      </c>
      <c r="F347" s="2">
        <f>Delta!BH349</f>
        <v>1.57507</v>
      </c>
      <c r="G347" s="2">
        <f>Delta!BI349</f>
        <v>1.5734483488558235</v>
      </c>
      <c r="H347" s="2">
        <f>Delta!BJ349</f>
        <v>1.5644174679487621</v>
      </c>
      <c r="I347" s="2">
        <f>Delta!BK349</f>
        <v>1.5709</v>
      </c>
      <c r="J347" s="2">
        <f>Delta!BL349</f>
        <v>1.5801016284987566</v>
      </c>
      <c r="K347" s="2">
        <f>Delta!BM349</f>
        <v>1.5627420875956335</v>
      </c>
      <c r="L347" s="2">
        <f>Delta!BN349</f>
        <v>1.566172347245546</v>
      </c>
    </row>
    <row r="348" spans="1:12" x14ac:dyDescent="0.2">
      <c r="A348" s="1">
        <f>Delta!A350</f>
        <v>692</v>
      </c>
      <c r="B348" s="2">
        <f>Delta!BD350</f>
        <v>1.5662</v>
      </c>
      <c r="C348" s="2">
        <f>Delta!BE350</f>
        <v>1.53901</v>
      </c>
      <c r="D348" s="2">
        <f>Delta!BF350</f>
        <v>1.5847800000000001</v>
      </c>
      <c r="E348" s="2">
        <f>Delta!BG350</f>
        <v>1.5681099999999999</v>
      </c>
      <c r="F348" s="2">
        <f>Delta!BH350</f>
        <v>1.57246</v>
      </c>
      <c r="G348" s="2">
        <f>Delta!BI350</f>
        <v>1.5708786511317006</v>
      </c>
      <c r="H348" s="2">
        <f>Delta!BJ350</f>
        <v>1.5619074890134717</v>
      </c>
      <c r="I348" s="2">
        <f>Delta!BK350</f>
        <v>1.56839</v>
      </c>
      <c r="J348" s="2">
        <f>Delta!BL350</f>
        <v>1.5774984878137208</v>
      </c>
      <c r="K348" s="2">
        <f>Delta!BM350</f>
        <v>1.5602388938591416</v>
      </c>
      <c r="L348" s="2">
        <f>Delta!BN350</f>
        <v>1.5636592077856581</v>
      </c>
    </row>
    <row r="349" spans="1:12" x14ac:dyDescent="0.2">
      <c r="A349" s="1">
        <f>Delta!A351</f>
        <v>694</v>
      </c>
      <c r="B349" s="2">
        <f>Delta!BD351</f>
        <v>1.5636699999999999</v>
      </c>
      <c r="C349" s="2">
        <f>Delta!BE351</f>
        <v>1.5365899999999999</v>
      </c>
      <c r="D349" s="2">
        <f>Delta!BF351</f>
        <v>1.58219</v>
      </c>
      <c r="E349" s="2">
        <f>Delta!BG351</f>
        <v>1.5655300000000001</v>
      </c>
      <c r="F349" s="2">
        <f>Delta!BH351</f>
        <v>1.56986</v>
      </c>
      <c r="G349" s="2">
        <f>Delta!BI351</f>
        <v>1.5683290103811798</v>
      </c>
      <c r="H349" s="2">
        <f>Delta!BJ351</f>
        <v>1.559420835055179</v>
      </c>
      <c r="I349" s="2">
        <f>Delta!BK351</f>
        <v>1.56589</v>
      </c>
      <c r="J349" s="2">
        <f>Delta!BL351</f>
        <v>1.5749120417204774</v>
      </c>
      <c r="K349" s="2">
        <f>Delta!BM351</f>
        <v>1.557762346319181</v>
      </c>
      <c r="L349" s="2">
        <f>Delta!BN351</f>
        <v>1.5611627597461195</v>
      </c>
    </row>
    <row r="350" spans="1:12" x14ac:dyDescent="0.2">
      <c r="A350" s="1">
        <f>Delta!A352</f>
        <v>696</v>
      </c>
      <c r="B350" s="2">
        <f>Delta!BD352</f>
        <v>1.5611699999999999</v>
      </c>
      <c r="C350" s="2">
        <f>Delta!BE352</f>
        <v>1.5341899999999999</v>
      </c>
      <c r="D350" s="2">
        <f>Delta!BF352</f>
        <v>1.57961</v>
      </c>
      <c r="E350" s="2">
        <f>Delta!BG352</f>
        <v>1.56297</v>
      </c>
      <c r="F350" s="2">
        <f>Delta!BH352</f>
        <v>1.56728</v>
      </c>
      <c r="G350" s="2">
        <f>Delta!BI352</f>
        <v>1.5657926807330942</v>
      </c>
      <c r="H350" s="2">
        <f>Delta!BJ352</f>
        <v>1.5569475196636902</v>
      </c>
      <c r="I350" s="2">
        <f>Delta!BK352</f>
        <v>1.5633999999999999</v>
      </c>
      <c r="J350" s="2">
        <f>Delta!BL352</f>
        <v>1.5723422480868998</v>
      </c>
      <c r="K350" s="2">
        <f>Delta!BM352</f>
        <v>1.5552957985469482</v>
      </c>
      <c r="L350" s="2">
        <f>Delta!BN352</f>
        <v>1.5586796506698657</v>
      </c>
    </row>
    <row r="351" spans="1:12" x14ac:dyDescent="0.2">
      <c r="A351" s="1">
        <f>Delta!A353</f>
        <v>698</v>
      </c>
      <c r="B351" s="2">
        <f>Delta!BD353</f>
        <v>1.5586800000000001</v>
      </c>
      <c r="C351" s="2">
        <f>Delta!BE353</f>
        <v>1.5318000000000001</v>
      </c>
      <c r="D351" s="2">
        <f>Delta!BF353</f>
        <v>1.5770500000000001</v>
      </c>
      <c r="E351" s="2">
        <f>Delta!BG353</f>
        <v>1.56043</v>
      </c>
      <c r="F351" s="2">
        <f>Delta!BH353</f>
        <v>1.5647200000000001</v>
      </c>
      <c r="G351" s="2">
        <f>Delta!BI353</f>
        <v>1.5632729823799041</v>
      </c>
      <c r="H351" s="2">
        <f>Delta!BJ353</f>
        <v>1.554490865714101</v>
      </c>
      <c r="I351" s="2">
        <f>Delta!BK353</f>
        <v>1.56094</v>
      </c>
      <c r="J351" s="2">
        <f>Delta!BL353</f>
        <v>1.5697924543388764</v>
      </c>
      <c r="K351" s="2">
        <f>Delta!BM353</f>
        <v>1.5528426040123942</v>
      </c>
      <c r="L351" s="2">
        <f>Delta!BN353</f>
        <v>1.5562198623850994</v>
      </c>
    </row>
    <row r="352" spans="1:12" x14ac:dyDescent="0.2">
      <c r="A352" s="1">
        <f>Delta!A354</f>
        <v>700</v>
      </c>
      <c r="B352" s="2">
        <f>Delta!BD354</f>
        <v>1.5562</v>
      </c>
      <c r="C352" s="2">
        <f>Delta!BE354</f>
        <v>1.5294300000000001</v>
      </c>
      <c r="D352" s="2">
        <f>Delta!BF354</f>
        <v>1.5745</v>
      </c>
      <c r="E352" s="2">
        <f>Delta!BG354</f>
        <v>1.5579000000000001</v>
      </c>
      <c r="F352" s="2">
        <f>Delta!BH354</f>
        <v>1.5621799999999999</v>
      </c>
      <c r="G352" s="2">
        <f>Delta!BI354</f>
        <v>1.5607732839672064</v>
      </c>
      <c r="H352" s="2">
        <f>Delta!BJ354</f>
        <v>1.5520508753555979</v>
      </c>
      <c r="I352" s="2">
        <f>Delta!BK354</f>
        <v>1.5584899999999999</v>
      </c>
      <c r="J352" s="2">
        <f>Delta!BL354</f>
        <v>1.5672560075724344</v>
      </c>
      <c r="K352" s="2">
        <f>Delta!BM354</f>
        <v>1.5504160558763158</v>
      </c>
      <c r="L352" s="2">
        <f>Delta!BN354</f>
        <v>1.5537700610149914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28FCA-9BF7-C647-80F5-A84BC377A315}">
  <dimension ref="A1:P352"/>
  <sheetViews>
    <sheetView workbookViewId="0">
      <selection activeCell="P1" sqref="B1:P1"/>
    </sheetView>
  </sheetViews>
  <sheetFormatPr baseColWidth="10" defaultRowHeight="15" x14ac:dyDescent="0.2"/>
  <cols>
    <col min="1" max="1" width="10.83203125" style="76"/>
    <col min="2" max="16" width="10.83203125" style="2"/>
  </cols>
  <sheetData>
    <row r="1" spans="1:16" ht="16" customHeight="1" x14ac:dyDescent="0.2">
      <c r="A1" s="76" t="str">
        <f>Delta!A2</f>
        <v>T_C</v>
      </c>
      <c r="B1" s="2" t="str">
        <f>Delta!BP2</f>
        <v>fmd_p</v>
      </c>
      <c r="C1" s="2" t="str">
        <f>Delta!BQ2</f>
        <v>ftr_s</v>
      </c>
      <c r="D1" s="2" t="str">
        <f>Delta!BR2</f>
        <v>mch_s</v>
      </c>
      <c r="E1" s="2" t="str">
        <f>Delta!BS2</f>
        <v>mtd_s</v>
      </c>
      <c r="F1" s="2" t="str">
        <f>Delta!BT2</f>
        <v>merS_s</v>
      </c>
      <c r="G1" s="2" t="str">
        <f>Delta!BU2</f>
        <v>merR_s</v>
      </c>
      <c r="H1" s="2" t="str">
        <f>Delta!BV2</f>
        <v>mtr_s</v>
      </c>
      <c r="I1" s="2" t="str">
        <f>Delta!BW2</f>
        <v>mcr_s</v>
      </c>
      <c r="J1" s="2" t="str">
        <f>Delta!BX2</f>
        <v>mtd_p</v>
      </c>
      <c r="K1" s="2" t="str">
        <f>Delta!BY2</f>
        <v>hmd_p</v>
      </c>
      <c r="L1" s="2" t="str">
        <f>Delta!BZ2</f>
        <v>mer_p</v>
      </c>
      <c r="M1" s="2" t="str">
        <f>Delta!CA2</f>
        <v>mcr_p</v>
      </c>
      <c r="N1" s="2" t="str">
        <f>Delta!CB2</f>
        <v>mta_s</v>
      </c>
      <c r="O1" s="2" t="str">
        <f>Delta!CC2</f>
        <v>acs_s</v>
      </c>
      <c r="P1" s="2" t="str">
        <f>Delta!CD2</f>
        <v>cdh_s</v>
      </c>
    </row>
    <row r="2" spans="1:16" x14ac:dyDescent="0.2">
      <c r="A2" s="76">
        <f>Delta!A4</f>
        <v>0</v>
      </c>
      <c r="B2" s="2">
        <f>Delta!BP4</f>
        <v>1.1299189106580692</v>
      </c>
      <c r="C2" s="2">
        <f>Delta!BQ4</f>
        <v>1.0634745646042085</v>
      </c>
      <c r="D2" s="2">
        <f>Delta!BR4</f>
        <v>0.92177303052898951</v>
      </c>
      <c r="E2" s="2">
        <f>Delta!BS4</f>
        <v>0.93188662346460494</v>
      </c>
      <c r="F2" s="2">
        <f>Delta!BT4</f>
        <v>1.1252517397598034</v>
      </c>
      <c r="G2" s="2">
        <f>Delta!BU4</f>
        <v>1.1221828985738718</v>
      </c>
      <c r="H2" s="2">
        <f>Delta!BV4</f>
        <v>1.0707380657459007</v>
      </c>
      <c r="I2" s="2">
        <f>Delta!BW4</f>
        <v>1.075767516547661</v>
      </c>
      <c r="J2" s="2">
        <f>Delta!BX4</f>
        <v>0.90078409389742153</v>
      </c>
      <c r="K2" s="2">
        <f>Delta!BY4</f>
        <v>0.21588165521919941</v>
      </c>
      <c r="L2" s="2">
        <f>Delta!BZ4</f>
        <v>0.99168408232796734</v>
      </c>
      <c r="M2" s="2">
        <f>Delta!CA4</f>
        <v>0.49474795251957548</v>
      </c>
      <c r="N2" s="2">
        <f>Delta!CB4</f>
        <v>1.0915603539580343</v>
      </c>
      <c r="O2" s="2">
        <f>Delta!CC4</f>
        <v>0.98917634972709012</v>
      </c>
      <c r="P2" s="2">
        <f>Delta!CD4</f>
        <v>0.93356020034403453</v>
      </c>
    </row>
    <row r="3" spans="1:16" x14ac:dyDescent="0.2">
      <c r="A3" s="76">
        <f>Delta!A5</f>
        <v>2</v>
      </c>
      <c r="B3" s="2">
        <f>Delta!BP5</f>
        <v>1.1295867405641389</v>
      </c>
      <c r="C3" s="2">
        <f>Delta!BQ5</f>
        <v>1.0631143853951814</v>
      </c>
      <c r="D3" s="2">
        <f>Delta!BR5</f>
        <v>0.92237696142224246</v>
      </c>
      <c r="E3" s="2">
        <f>Delta!BS5</f>
        <v>0.93261607138643898</v>
      </c>
      <c r="F3" s="2">
        <f>Delta!BT5</f>
        <v>1.1233972750079377</v>
      </c>
      <c r="G3" s="2">
        <f>Delta!BU5</f>
        <v>1.1203258065502886</v>
      </c>
      <c r="H3" s="2">
        <f>Delta!BV5</f>
        <v>1.0700183653120234</v>
      </c>
      <c r="I3" s="2">
        <f>Delta!BW5</f>
        <v>1.0742323205056798</v>
      </c>
      <c r="J3" s="2">
        <f>Delta!BX5</f>
        <v>0.90170201786620086</v>
      </c>
      <c r="K3" s="2">
        <f>Delta!BY5</f>
        <v>0.21942041680231064</v>
      </c>
      <c r="L3" s="2">
        <f>Delta!BZ5</f>
        <v>0.99121735170159575</v>
      </c>
      <c r="M3" s="2">
        <f>Delta!CA5</f>
        <v>0.49748441277046912</v>
      </c>
      <c r="N3" s="2">
        <f>Delta!CB5</f>
        <v>1.090803941797531</v>
      </c>
      <c r="O3" s="2">
        <f>Delta!CC5</f>
        <v>0.98927373112399863</v>
      </c>
      <c r="P3" s="2">
        <f>Delta!CD5</f>
        <v>0.93424671224499722</v>
      </c>
    </row>
    <row r="4" spans="1:16" x14ac:dyDescent="0.2">
      <c r="A4" s="76">
        <f>Delta!A6</f>
        <v>4</v>
      </c>
      <c r="B4" s="2">
        <f>Delta!BP6</f>
        <v>1.1292595330390778</v>
      </c>
      <c r="C4" s="2">
        <f>Delta!BQ6</f>
        <v>1.0627561995210846</v>
      </c>
      <c r="D4" s="2">
        <f>Delta!BR6</f>
        <v>0.92296886632984176</v>
      </c>
      <c r="E4" s="2">
        <f>Delta!BS6</f>
        <v>0.93334035823093009</v>
      </c>
      <c r="F4" s="2">
        <f>Delta!BT6</f>
        <v>1.1215763942043395</v>
      </c>
      <c r="G4" s="2">
        <f>Delta!BU6</f>
        <v>1.1185025108139706</v>
      </c>
      <c r="H4" s="2">
        <f>Delta!BV6</f>
        <v>1.0693084699409152</v>
      </c>
      <c r="I4" s="2">
        <f>Delta!BW6</f>
        <v>1.0727314321609047</v>
      </c>
      <c r="J4" s="2">
        <f>Delta!BX6</f>
        <v>0.90260851941229914</v>
      </c>
      <c r="K4" s="2">
        <f>Delta!BY6</f>
        <v>0.22296107028394635</v>
      </c>
      <c r="L4" s="2">
        <f>Delta!BZ6</f>
        <v>0.99075730223369318</v>
      </c>
      <c r="M4" s="2">
        <f>Delta!CA6</f>
        <v>0.50020351220478243</v>
      </c>
      <c r="N4" s="2">
        <f>Delta!CB6</f>
        <v>1.0900544757540251</v>
      </c>
      <c r="O4" s="2">
        <f>Delta!CC6</f>
        <v>0.989369463175646</v>
      </c>
      <c r="P4" s="2">
        <f>Delta!CD6</f>
        <v>0.93492405390210187</v>
      </c>
    </row>
    <row r="5" spans="1:16" x14ac:dyDescent="0.2">
      <c r="A5" s="76">
        <f>Delta!A7</f>
        <v>6</v>
      </c>
      <c r="B5" s="2">
        <f>Delta!BP7</f>
        <v>1.1289414063018188</v>
      </c>
      <c r="C5" s="2">
        <f>Delta!BQ7</f>
        <v>1.0624010246249285</v>
      </c>
      <c r="D5" s="2">
        <f>Delta!BR7</f>
        <v>0.92354861238113883</v>
      </c>
      <c r="E5" s="2">
        <f>Delta!BS7</f>
        <v>0.93405832101683417</v>
      </c>
      <c r="F5" s="2">
        <f>Delta!BT7</f>
        <v>1.1197885616900896</v>
      </c>
      <c r="G5" s="2">
        <f>Delta!BU7</f>
        <v>1.116711747754294</v>
      </c>
      <c r="H5" s="2">
        <f>Delta!BV7</f>
        <v>1.0686089565931576</v>
      </c>
      <c r="I5" s="2">
        <f>Delta!BW7</f>
        <v>1.0712625049378137</v>
      </c>
      <c r="J5" s="2">
        <f>Delta!BX7</f>
        <v>0.90350650382458608</v>
      </c>
      <c r="K5" s="2">
        <f>Delta!BY7</f>
        <v>0.22650427974472043</v>
      </c>
      <c r="L5" s="2">
        <f>Delta!BZ7</f>
        <v>0.99030611361020493</v>
      </c>
      <c r="M5" s="2">
        <f>Delta!CA7</f>
        <v>0.50289679235702889</v>
      </c>
      <c r="N5" s="2">
        <f>Delta!CB7</f>
        <v>1.0893122795502757</v>
      </c>
      <c r="O5" s="2">
        <f>Delta!CC7</f>
        <v>0.98946318264185906</v>
      </c>
      <c r="P5" s="2">
        <f>Delta!CD7</f>
        <v>0.93559262079467431</v>
      </c>
    </row>
    <row r="6" spans="1:16" x14ac:dyDescent="0.2">
      <c r="A6" s="76">
        <f>Delta!A8</f>
        <v>8</v>
      </c>
      <c r="B6" s="2">
        <f>Delta!BP8</f>
        <v>1.1286271409001607</v>
      </c>
      <c r="C6" s="2">
        <f>Delta!BQ8</f>
        <v>1.0620482805156817</v>
      </c>
      <c r="D6" s="2">
        <f>Delta!BR8</f>
        <v>0.92411626192336305</v>
      </c>
      <c r="E6" s="2">
        <f>Delta!BS8</f>
        <v>0.93477172337183523</v>
      </c>
      <c r="F6" s="2">
        <f>Delta!BT8</f>
        <v>1.118032419200639</v>
      </c>
      <c r="G6" s="2">
        <f>Delta!BU8</f>
        <v>1.114952511263871</v>
      </c>
      <c r="H6" s="2">
        <f>Delta!BV8</f>
        <v>1.0679190905722278</v>
      </c>
      <c r="I6" s="2">
        <f>Delta!BW8</f>
        <v>1.0698253616697582</v>
      </c>
      <c r="J6" s="2">
        <f>Delta!BX8</f>
        <v>0.90438777380726143</v>
      </c>
      <c r="K6" s="2">
        <f>Delta!BY8</f>
        <v>0.23004825020740921</v>
      </c>
      <c r="L6" s="2">
        <f>Delta!BZ8</f>
        <v>0.98987073056181962</v>
      </c>
      <c r="M6" s="2">
        <f>Delta!CA8</f>
        <v>0.50557254951610564</v>
      </c>
      <c r="N6" s="2">
        <f>Delta!CB8</f>
        <v>1.0885772526506479</v>
      </c>
      <c r="O6" s="2">
        <f>Delta!CC8</f>
        <v>0.98955620087559659</v>
      </c>
      <c r="P6" s="2">
        <f>Delta!CD8</f>
        <v>0.93625173429354924</v>
      </c>
    </row>
    <row r="7" spans="1:16" x14ac:dyDescent="0.2">
      <c r="A7" s="76">
        <f>Delta!A9</f>
        <v>10</v>
      </c>
      <c r="B7" s="2">
        <f>Delta!BP9</f>
        <v>1.1283382971354539</v>
      </c>
      <c r="C7" s="2">
        <f>Delta!BQ9</f>
        <v>1.0616982471041858</v>
      </c>
      <c r="D7" s="2">
        <f>Delta!BR9</f>
        <v>0.92467338285369305</v>
      </c>
      <c r="E7" s="2">
        <f>Delta!BS9</f>
        <v>0.93547893326999454</v>
      </c>
      <c r="F7" s="2">
        <f>Delta!BT9</f>
        <v>1.1163076825658316</v>
      </c>
      <c r="G7" s="2">
        <f>Delta!BU9</f>
        <v>1.1132249216325434</v>
      </c>
      <c r="H7" s="2">
        <f>Delta!BV9</f>
        <v>1.0672388623186642</v>
      </c>
      <c r="I7" s="2">
        <f>Delta!BW9</f>
        <v>1.0684190814935834</v>
      </c>
      <c r="J7" s="2">
        <f>Delta!BX9</f>
        <v>0.90526173505816576</v>
      </c>
      <c r="K7" s="2">
        <f>Delta!BY9</f>
        <v>0.23359339473033749</v>
      </c>
      <c r="L7" s="2">
        <f>Delta!BZ9</f>
        <v>0.98945344367478738</v>
      </c>
      <c r="M7" s="2">
        <f>Delta!CA9</f>
        <v>0.50823314546931408</v>
      </c>
      <c r="N7" s="2">
        <f>Delta!CB9</f>
        <v>1.0878494043584004</v>
      </c>
      <c r="O7" s="2">
        <f>Delta!CC9</f>
        <v>0.98964716001824238</v>
      </c>
      <c r="P7" s="2">
        <f>Delta!CD9</f>
        <v>0.9369025172681178</v>
      </c>
    </row>
    <row r="8" spans="1:16" x14ac:dyDescent="0.2">
      <c r="A8" s="76">
        <f>Delta!A10</f>
        <v>12</v>
      </c>
      <c r="B8" s="2">
        <f>Delta!BP10</f>
        <v>1.1280587626071403</v>
      </c>
      <c r="C8" s="2">
        <f>Delta!BQ10</f>
        <v>1.0613515636982851</v>
      </c>
      <c r="D8" s="2">
        <f>Delta!BR10</f>
        <v>0.92521841174995256</v>
      </c>
      <c r="E8" s="2">
        <f>Delta!BS10</f>
        <v>0.93618081568998313</v>
      </c>
      <c r="F8" s="2">
        <f>Delta!BT10</f>
        <v>1.1146139765277492</v>
      </c>
      <c r="G8" s="2">
        <f>Delta!BU10</f>
        <v>1.1115272486914951</v>
      </c>
      <c r="H8" s="2">
        <f>Delta!BV10</f>
        <v>1.0665677647440561</v>
      </c>
      <c r="I8" s="2">
        <f>Delta!BW10</f>
        <v>1.0670428732388095</v>
      </c>
      <c r="J8" s="2">
        <f>Delta!BX10</f>
        <v>0.90612885568711665</v>
      </c>
      <c r="K8" s="2">
        <f>Delta!BY10</f>
        <v>0.23713974889955272</v>
      </c>
      <c r="L8" s="2">
        <f>Delta!BZ10</f>
        <v>0.98903643167684685</v>
      </c>
      <c r="M8" s="2">
        <f>Delta!CA10</f>
        <v>0.51086876838575423</v>
      </c>
      <c r="N8" s="2">
        <f>Delta!CB10</f>
        <v>1.0871281993970729</v>
      </c>
      <c r="O8" s="2">
        <f>Delta!CC10</f>
        <v>0.98973690485062038</v>
      </c>
      <c r="P8" s="2">
        <f>Delta!CD10</f>
        <v>0.93754468829425319</v>
      </c>
    </row>
    <row r="9" spans="1:16" x14ac:dyDescent="0.2">
      <c r="A9" s="76">
        <f>Delta!A11</f>
        <v>14</v>
      </c>
      <c r="B9" s="2">
        <f>Delta!BP11</f>
        <v>1.1278011903817762</v>
      </c>
      <c r="C9" s="2">
        <f>Delta!BQ11</f>
        <v>1.061006593381193</v>
      </c>
      <c r="D9" s="2">
        <f>Delta!BR11</f>
        <v>0.92575293497378408</v>
      </c>
      <c r="E9" s="2">
        <f>Delta!BS11</f>
        <v>0.93687710046304151</v>
      </c>
      <c r="F9" s="2">
        <f>Delta!BT11</f>
        <v>1.112950089448677</v>
      </c>
      <c r="G9" s="2">
        <f>Delta!BU11</f>
        <v>1.1098592758842698</v>
      </c>
      <c r="H9" s="2">
        <f>Delta!BV11</f>
        <v>1.0659054971276307</v>
      </c>
      <c r="I9" s="2">
        <f>Delta!BW11</f>
        <v>1.0656972124460071</v>
      </c>
      <c r="J9" s="2">
        <f>Delta!BX11</f>
        <v>0.90698243196697692</v>
      </c>
      <c r="K9" s="2">
        <f>Delta!BY11</f>
        <v>0.24068562482269981</v>
      </c>
      <c r="L9" s="2">
        <f>Delta!BZ11</f>
        <v>0.98862901807937031</v>
      </c>
      <c r="M9" s="2">
        <f>Delta!CA11</f>
        <v>0.51348910329475062</v>
      </c>
      <c r="N9" s="2">
        <f>Delta!CB11</f>
        <v>1.0864136308591885</v>
      </c>
      <c r="O9" s="2">
        <f>Delta!CC11</f>
        <v>0.98982539416496118</v>
      </c>
      <c r="P9" s="2">
        <f>Delta!CD11</f>
        <v>0.93817828380195056</v>
      </c>
    </row>
    <row r="10" spans="1:16" x14ac:dyDescent="0.2">
      <c r="A10" s="76">
        <f>Delta!A12</f>
        <v>16</v>
      </c>
      <c r="B10" s="2">
        <f>Delta!BP12</f>
        <v>1.1275671280000139</v>
      </c>
      <c r="C10" s="2">
        <f>Delta!BQ12</f>
        <v>1.0606645659401892</v>
      </c>
      <c r="D10" s="2">
        <f>Delta!BR12</f>
        <v>0.92627740208174414</v>
      </c>
      <c r="E10" s="2">
        <f>Delta!BS12</f>
        <v>0.93756742063444443</v>
      </c>
      <c r="F10" s="2">
        <f>Delta!BT12</f>
        <v>1.1113157134551097</v>
      </c>
      <c r="G10" s="2">
        <f>Delta!BU12</f>
        <v>1.1082211705947427</v>
      </c>
      <c r="H10" s="2">
        <f>Delta!BV12</f>
        <v>1.0652522256062658</v>
      </c>
      <c r="I10" s="2">
        <f>Delta!BW12</f>
        <v>1.0643794711706833</v>
      </c>
      <c r="J10" s="2">
        <f>Delta!BX12</f>
        <v>0.90783023319659162</v>
      </c>
      <c r="K10" s="2">
        <f>Delta!BY12</f>
        <v>0.24423192582239936</v>
      </c>
      <c r="L10" s="2">
        <f>Delta!BZ12</f>
        <v>0.98824009728195628</v>
      </c>
      <c r="M10" s="2">
        <f>Delta!CA12</f>
        <v>0.51608632141102651</v>
      </c>
      <c r="N10" s="2">
        <f>Delta!CB12</f>
        <v>1.0857060020140978</v>
      </c>
      <c r="O10" s="2">
        <f>Delta!CC12</f>
        <v>0.98991263389860229</v>
      </c>
      <c r="P10" s="2">
        <f>Delta!CD12</f>
        <v>0.93880358857103607</v>
      </c>
    </row>
    <row r="11" spans="1:16" x14ac:dyDescent="0.2">
      <c r="A11" s="76">
        <f>Delta!A13</f>
        <v>18</v>
      </c>
      <c r="B11" s="2">
        <f>Delta!BP13</f>
        <v>1.1273476460877623</v>
      </c>
      <c r="C11" s="2">
        <f>Delta!BQ13</f>
        <v>1.0603251938183222</v>
      </c>
      <c r="D11" s="2">
        <f>Delta!BR13</f>
        <v>0.92679099191137715</v>
      </c>
      <c r="E11" s="2">
        <f>Delta!BS13</f>
        <v>0.93825297052500056</v>
      </c>
      <c r="F11" s="2">
        <f>Delta!BT13</f>
        <v>1.1097094908853473</v>
      </c>
      <c r="G11" s="2">
        <f>Delta!BU13</f>
        <v>1.1066101564788187</v>
      </c>
      <c r="H11" s="2">
        <f>Delta!BV13</f>
        <v>1.0646082189014348</v>
      </c>
      <c r="I11" s="2">
        <f>Delta!BW13</f>
        <v>1.0630895269400842</v>
      </c>
      <c r="J11" s="2">
        <f>Delta!BX13</f>
        <v>0.90866671288496281</v>
      </c>
      <c r="K11" s="2">
        <f>Delta!BY13</f>
        <v>0.24777654635202925</v>
      </c>
      <c r="L11" s="2">
        <f>Delta!BZ13</f>
        <v>0.98785262802206575</v>
      </c>
      <c r="M11" s="2">
        <f>Delta!CA13</f>
        <v>0.51866787510627854</v>
      </c>
      <c r="N11" s="2">
        <f>Delta!CB13</f>
        <v>1.0850048839713833</v>
      </c>
      <c r="O11" s="2">
        <f>Delta!CC13</f>
        <v>0.9899986612077154</v>
      </c>
      <c r="P11" s="2">
        <f>Delta!CD13</f>
        <v>0.93942044833560601</v>
      </c>
    </row>
    <row r="12" spans="1:16" x14ac:dyDescent="0.2">
      <c r="A12" s="76">
        <f>Delta!A14</f>
        <v>20</v>
      </c>
      <c r="B12" s="2">
        <f>Delta!BP14</f>
        <v>1.1271447914496886</v>
      </c>
      <c r="C12" s="2">
        <f>Delta!BQ14</f>
        <v>1.0599885546515389</v>
      </c>
      <c r="D12" s="2">
        <f>Delta!BR14</f>
        <v>0.927294995446444</v>
      </c>
      <c r="E12" s="2">
        <f>Delta!BS14</f>
        <v>0.9389330846070526</v>
      </c>
      <c r="F12" s="2">
        <f>Delta!BT14</f>
        <v>1.1081310118191008</v>
      </c>
      <c r="G12" s="2">
        <f>Delta!BU14</f>
        <v>1.1050276048332985</v>
      </c>
      <c r="H12" s="2">
        <f>Delta!BV14</f>
        <v>1.0639726295109111</v>
      </c>
      <c r="I12" s="2">
        <f>Delta!BW14</f>
        <v>1.0618269415023922</v>
      </c>
      <c r="J12" s="2">
        <f>Delta!BX14</f>
        <v>0.90949095951714576</v>
      </c>
      <c r="K12" s="2">
        <f>Delta!BY14</f>
        <v>0.25132001766893203</v>
      </c>
      <c r="L12" s="2">
        <f>Delta!BZ14</f>
        <v>0.98748391929412249</v>
      </c>
      <c r="M12" s="2">
        <f>Delta!CA14</f>
        <v>0.52123152023685304</v>
      </c>
      <c r="N12" s="2">
        <f>Delta!CB14</f>
        <v>1.0843103191956021</v>
      </c>
      <c r="O12" s="2">
        <f>Delta!CC14</f>
        <v>0.99008290503240337</v>
      </c>
      <c r="P12" s="2">
        <f>Delta!CD14</f>
        <v>0.94002943706340436</v>
      </c>
    </row>
    <row r="13" spans="1:16" x14ac:dyDescent="0.2">
      <c r="A13" s="76">
        <f>Delta!A15</f>
        <v>22</v>
      </c>
      <c r="B13" s="2">
        <f>Delta!BP15</f>
        <v>1.1269704610164544</v>
      </c>
      <c r="C13" s="2">
        <f>Delta!BQ15</f>
        <v>1.0596538143559311</v>
      </c>
      <c r="D13" s="2">
        <f>Delta!BR15</f>
        <v>0.9277881064695116</v>
      </c>
      <c r="E13" s="2">
        <f>Delta!BS15</f>
        <v>0.93960867507467927</v>
      </c>
      <c r="F13" s="2">
        <f>Delta!BT15</f>
        <v>1.1065803828414931</v>
      </c>
      <c r="G13" s="2">
        <f>Delta!BU15</f>
        <v>1.103472856835761</v>
      </c>
      <c r="H13" s="2">
        <f>Delta!BV15</f>
        <v>1.0633449799195922</v>
      </c>
      <c r="I13" s="2">
        <f>Delta!BW15</f>
        <v>1.0605915569049116</v>
      </c>
      <c r="J13" s="2">
        <f>Delta!BX15</f>
        <v>0.91031286374892795</v>
      </c>
      <c r="K13" s="2">
        <f>Delta!BY15</f>
        <v>0.2548626567436818</v>
      </c>
      <c r="L13" s="2">
        <f>Delta!BZ15</f>
        <v>0.98711889897778426</v>
      </c>
      <c r="M13" s="2">
        <f>Delta!CA15</f>
        <v>0.52377230935565922</v>
      </c>
      <c r="N13" s="2">
        <f>Delta!CB15</f>
        <v>1.0836224991325918</v>
      </c>
      <c r="O13" s="2">
        <f>Delta!CC15</f>
        <v>0.99016598698639025</v>
      </c>
      <c r="P13" s="2">
        <f>Delta!CD15</f>
        <v>0.94063128696558773</v>
      </c>
    </row>
    <row r="14" spans="1:16" x14ac:dyDescent="0.2">
      <c r="A14" s="76">
        <f>Delta!A16</f>
        <v>24</v>
      </c>
      <c r="B14" s="2">
        <f>Delta!BP16</f>
        <v>1.126812911140799</v>
      </c>
      <c r="C14" s="2">
        <f>Delta!BQ16</f>
        <v>1.0593226603127119</v>
      </c>
      <c r="D14" s="2">
        <f>Delta!BR16</f>
        <v>0.92827241508050484</v>
      </c>
      <c r="E14" s="2">
        <f>Delta!BS16</f>
        <v>0.94027736048957145</v>
      </c>
      <c r="F14" s="2">
        <f>Delta!BT16</f>
        <v>1.1050568463992112</v>
      </c>
      <c r="G14" s="2">
        <f>Delta!BU16</f>
        <v>1.1019443252416876</v>
      </c>
      <c r="H14" s="2">
        <f>Delta!BV16</f>
        <v>1.0627261185909409</v>
      </c>
      <c r="I14" s="2">
        <f>Delta!BW16</f>
        <v>1.0593807447497374</v>
      </c>
      <c r="J14" s="2">
        <f>Delta!BX16</f>
        <v>0.91111661061501203</v>
      </c>
      <c r="K14" s="2">
        <f>Delta!BY16</f>
        <v>0.25840099916144527</v>
      </c>
      <c r="L14" s="2">
        <f>Delta!BZ16</f>
        <v>0.98676427893913377</v>
      </c>
      <c r="M14" s="2">
        <f>Delta!CA16</f>
        <v>0.52629911499327175</v>
      </c>
      <c r="N14" s="2">
        <f>Delta!CB16</f>
        <v>1.0829414787723386</v>
      </c>
      <c r="O14" s="2">
        <f>Delta!CC16</f>
        <v>0.99024812389615946</v>
      </c>
      <c r="P14" s="2">
        <f>Delta!CD16</f>
        <v>0.94122488601655185</v>
      </c>
    </row>
    <row r="15" spans="1:16" x14ac:dyDescent="0.2">
      <c r="A15" s="76">
        <f>Delta!A17</f>
        <v>26</v>
      </c>
      <c r="B15" s="2">
        <f>Delta!BP17</f>
        <v>1.1266749648389733</v>
      </c>
      <c r="C15" s="2">
        <f>Delta!BQ17</f>
        <v>1.0589937224467032</v>
      </c>
      <c r="D15" s="2">
        <f>Delta!BR17</f>
        <v>0.92874673580683009</v>
      </c>
      <c r="E15" s="2">
        <f>Delta!BS17</f>
        <v>0.94094195501197453</v>
      </c>
      <c r="F15" s="2">
        <f>Delta!BT17</f>
        <v>1.1035589906033361</v>
      </c>
      <c r="G15" s="2">
        <f>Delta!BU17</f>
        <v>1.100441840851059</v>
      </c>
      <c r="H15" s="2">
        <f>Delta!BV17</f>
        <v>1.0621151076718824</v>
      </c>
      <c r="I15" s="2">
        <f>Delta!BW17</f>
        <v>1.0581962554099453</v>
      </c>
      <c r="J15" s="2">
        <f>Delta!BX17</f>
        <v>0.91191863731291001</v>
      </c>
      <c r="K15" s="2">
        <f>Delta!BY17</f>
        <v>0.26193945974545291</v>
      </c>
      <c r="L15" s="2">
        <f>Delta!BZ17</f>
        <v>0.98642110445666953</v>
      </c>
      <c r="M15" s="2">
        <f>Delta!CA17</f>
        <v>0.52880439004017954</v>
      </c>
      <c r="N15" s="2">
        <f>Delta!CB17</f>
        <v>1.0822663823542549</v>
      </c>
      <c r="O15" s="2">
        <f>Delta!CC17</f>
        <v>0.99032909530414148</v>
      </c>
      <c r="P15" s="2">
        <f>Delta!CD17</f>
        <v>0.94181070796860888</v>
      </c>
    </row>
    <row r="16" spans="1:16" x14ac:dyDescent="0.2">
      <c r="A16" s="76">
        <f>Delta!A18</f>
        <v>28</v>
      </c>
      <c r="B16" s="2">
        <f>Delta!BP18</f>
        <v>1.1265566764836621</v>
      </c>
      <c r="C16" s="2">
        <f>Delta!BQ18</f>
        <v>1.0586675671471337</v>
      </c>
      <c r="D16" s="2">
        <f>Delta!BR18</f>
        <v>0.92921202617107379</v>
      </c>
      <c r="E16" s="2">
        <f>Delta!BS18</f>
        <v>0.94160072661313554</v>
      </c>
      <c r="F16" s="2">
        <f>Delta!BT18</f>
        <v>1.1020871824918281</v>
      </c>
      <c r="G16" s="2">
        <f>Delta!BU18</f>
        <v>1.0989649462923039</v>
      </c>
      <c r="H16" s="2">
        <f>Delta!BV18</f>
        <v>1.0615119739550052</v>
      </c>
      <c r="I16" s="2">
        <f>Delta!BW18</f>
        <v>1.0570366630491692</v>
      </c>
      <c r="J16" s="2">
        <f>Delta!BX18</f>
        <v>0.91270447256440024</v>
      </c>
      <c r="K16" s="2">
        <f>Delta!BY18</f>
        <v>0.26547200502830087</v>
      </c>
      <c r="L16" s="2">
        <f>Delta!BZ18</f>
        <v>0.98608161079365286</v>
      </c>
      <c r="M16" s="2">
        <f>Delta!CA18</f>
        <v>0.53129746031355063</v>
      </c>
      <c r="N16" s="2">
        <f>Delta!CB18</f>
        <v>1.0815975269437226</v>
      </c>
      <c r="O16" s="2">
        <f>Delta!CC18</f>
        <v>0.99040900529362663</v>
      </c>
      <c r="P16" s="2">
        <f>Delta!CD18</f>
        <v>0.94238927999298661</v>
      </c>
    </row>
    <row r="17" spans="1:16" x14ac:dyDescent="0.2">
      <c r="A17" s="76">
        <f>Delta!A19</f>
        <v>30</v>
      </c>
      <c r="B17" s="2">
        <f>Delta!BP19</f>
        <v>1.1264581613950271</v>
      </c>
      <c r="C17" s="2">
        <f>Delta!BQ19</f>
        <v>1.05834223303985</v>
      </c>
      <c r="D17" s="2">
        <f>Delta!BR19</f>
        <v>0.92966901026333715</v>
      </c>
      <c r="E17" s="2">
        <f>Delta!BS19</f>
        <v>0.94225468746388119</v>
      </c>
      <c r="F17" s="2">
        <f>Delta!BT19</f>
        <v>1.1006397784551549</v>
      </c>
      <c r="G17" s="2">
        <f>Delta!BU19</f>
        <v>1.0975125995039963</v>
      </c>
      <c r="H17" s="2">
        <f>Delta!BV19</f>
        <v>1.0609166748505003</v>
      </c>
      <c r="I17" s="2">
        <f>Delta!BW19</f>
        <v>1.0559006007950171</v>
      </c>
      <c r="J17" s="2">
        <f>Delta!BX19</f>
        <v>0.91349019005781162</v>
      </c>
      <c r="K17" s="2">
        <f>Delta!BY19</f>
        <v>0.26900392882735524</v>
      </c>
      <c r="L17" s="2">
        <f>Delta!BZ19</f>
        <v>0.9857540813435709</v>
      </c>
      <c r="M17" s="2">
        <f>Delta!CA19</f>
        <v>0.53376835900819075</v>
      </c>
      <c r="N17" s="2">
        <f>Delta!CB19</f>
        <v>1.0809346469901597</v>
      </c>
      <c r="O17" s="2">
        <f>Delta!CC19</f>
        <v>0.99048689423852398</v>
      </c>
      <c r="P17" s="2">
        <f>Delta!CD19</f>
        <v>0.94296079421230095</v>
      </c>
    </row>
    <row r="18" spans="1:16" x14ac:dyDescent="0.2">
      <c r="A18" s="76">
        <f>Delta!A20</f>
        <v>32</v>
      </c>
      <c r="B18" s="2">
        <f>Delta!BP20</f>
        <v>1.1263784635155021</v>
      </c>
      <c r="C18" s="2">
        <f>Delta!BQ20</f>
        <v>1.0580218618610993</v>
      </c>
      <c r="D18" s="2">
        <f>Delta!BR20</f>
        <v>0.93011586459999507</v>
      </c>
      <c r="E18" s="2">
        <f>Delta!BS20</f>
        <v>0.94290329675224527</v>
      </c>
      <c r="F18" s="2">
        <f>Delta!BT20</f>
        <v>1.0992176447474307</v>
      </c>
      <c r="G18" s="2">
        <f>Delta!BU20</f>
        <v>1.0960848000978736</v>
      </c>
      <c r="H18" s="2">
        <f>Delta!BV20</f>
        <v>1.0603289716516295</v>
      </c>
      <c r="I18" s="2">
        <f>Delta!BW20</f>
        <v>1.0547886033616309</v>
      </c>
      <c r="J18" s="2">
        <f>Delta!BX20</f>
        <v>0.9142606639012838</v>
      </c>
      <c r="K18" s="2">
        <f>Delta!BY20</f>
        <v>0.27252969905347407</v>
      </c>
      <c r="L18" s="2">
        <f>Delta!BZ20</f>
        <v>0.98543905133639043</v>
      </c>
      <c r="M18" s="2">
        <f>Delta!CA20</f>
        <v>0.53622366929176979</v>
      </c>
      <c r="N18" s="2">
        <f>Delta!CB20</f>
        <v>1.0802785108436617</v>
      </c>
      <c r="O18" s="2">
        <f>Delta!CC20</f>
        <v>0.99056451115324506</v>
      </c>
      <c r="P18" s="2">
        <f>Delta!CD20</f>
        <v>0.94352485236041783</v>
      </c>
    </row>
    <row r="19" spans="1:16" x14ac:dyDescent="0.2">
      <c r="A19" s="76">
        <f>Delta!A21</f>
        <v>34</v>
      </c>
      <c r="B19" s="2">
        <f>Delta!BP21</f>
        <v>1.1263191046363665</v>
      </c>
      <c r="C19" s="2">
        <f>Delta!BQ21</f>
        <v>1.0577024163743678</v>
      </c>
      <c r="D19" s="2">
        <f>Delta!BR21</f>
        <v>0.93055535635699638</v>
      </c>
      <c r="E19" s="2">
        <f>Delta!BS21</f>
        <v>0.94354685921935255</v>
      </c>
      <c r="F19" s="2">
        <f>Delta!BT21</f>
        <v>1.0978193649743735</v>
      </c>
      <c r="G19" s="2">
        <f>Delta!BU21</f>
        <v>1.0946815407705963</v>
      </c>
      <c r="H19" s="2">
        <f>Delta!BV21</f>
        <v>1.0597485340577222</v>
      </c>
      <c r="I19" s="2">
        <f>Delta!BW21</f>
        <v>1.0536990049086521</v>
      </c>
      <c r="J19" s="2">
        <f>Delta!BX21</f>
        <v>0.91502366714023775</v>
      </c>
      <c r="K19" s="2">
        <f>Delta!BY21</f>
        <v>0.27605206659138098</v>
      </c>
      <c r="L19" s="2">
        <f>Delta!BZ21</f>
        <v>0.98512805421721383</v>
      </c>
      <c r="M19" s="2">
        <f>Delta!CA21</f>
        <v>0.53865773075294354</v>
      </c>
      <c r="N19" s="2">
        <f>Delta!CB21</f>
        <v>1.0796279574413981</v>
      </c>
      <c r="O19" s="2">
        <f>Delta!CC21</f>
        <v>0.99064044736317236</v>
      </c>
      <c r="P19" s="2">
        <f>Delta!CD21</f>
        <v>0.94408239463561194</v>
      </c>
    </row>
    <row r="20" spans="1:16" x14ac:dyDescent="0.2">
      <c r="A20" s="76">
        <f>Delta!A22</f>
        <v>36</v>
      </c>
      <c r="B20" s="2">
        <f>Delta!BP22</f>
        <v>1.1262791646660144</v>
      </c>
      <c r="C20" s="2">
        <f>Delta!BQ22</f>
        <v>1.0573862082114112</v>
      </c>
      <c r="D20" s="2">
        <f>Delta!BR22</f>
        <v>0.93098543832801228</v>
      </c>
      <c r="E20" s="2">
        <f>Delta!BS22</f>
        <v>0.94418464004663372</v>
      </c>
      <c r="F20" s="2">
        <f>Delta!BT22</f>
        <v>1.0964451877399226</v>
      </c>
      <c r="G20" s="2">
        <f>Delta!BU22</f>
        <v>1.0933006174550608</v>
      </c>
      <c r="H20" s="2">
        <f>Delta!BV22</f>
        <v>1.059175660098135</v>
      </c>
      <c r="I20" s="2">
        <f>Delta!BW22</f>
        <v>1.0526324852781137</v>
      </c>
      <c r="J20" s="2">
        <f>Delta!BX22</f>
        <v>0.91578158213880678</v>
      </c>
      <c r="K20" s="2">
        <f>Delta!BY22</f>
        <v>0.2795703103479521</v>
      </c>
      <c r="L20" s="2">
        <f>Delta!BZ22</f>
        <v>0.98483028884718415</v>
      </c>
      <c r="M20" s="2">
        <f>Delta!CA22</f>
        <v>0.54107534232030652</v>
      </c>
      <c r="N20" s="2">
        <f>Delta!CB22</f>
        <v>1.0789837306992067</v>
      </c>
      <c r="O20" s="2">
        <f>Delta!CC22</f>
        <v>0.99071602609485709</v>
      </c>
      <c r="P20" s="2">
        <f>Delta!CD22</f>
        <v>0.94463201796833474</v>
      </c>
    </row>
    <row r="21" spans="1:16" x14ac:dyDescent="0.2">
      <c r="A21" s="76">
        <f>Delta!A23</f>
        <v>38</v>
      </c>
      <c r="B21" s="2">
        <f>Delta!BP23</f>
        <v>1.1262598086275215</v>
      </c>
      <c r="C21" s="2">
        <f>Delta!BQ23</f>
        <v>1.0570719666016031</v>
      </c>
      <c r="D21" s="2">
        <f>Delta!BR23</f>
        <v>0.93140804189737036</v>
      </c>
      <c r="E21" s="2">
        <f>Delta!BS23</f>
        <v>0.94481746167775771</v>
      </c>
      <c r="F21" s="2">
        <f>Delta!BT23</f>
        <v>1.0950935823683758</v>
      </c>
      <c r="G21" s="2">
        <f>Delta!BU23</f>
        <v>1.0919435490368246</v>
      </c>
      <c r="H21" s="2">
        <f>Delta!BV23</f>
        <v>1.0586101591114232</v>
      </c>
      <c r="I21" s="2">
        <f>Delta!BW23</f>
        <v>1.0515865835318394</v>
      </c>
      <c r="J21" s="2">
        <f>Delta!BX23</f>
        <v>0.91652481901274241</v>
      </c>
      <c r="K21" s="2">
        <f>Delta!BY23</f>
        <v>0.28308301713687828</v>
      </c>
      <c r="L21" s="2">
        <f>Delta!BZ23</f>
        <v>0.98452817790534819</v>
      </c>
      <c r="M21" s="2">
        <f>Delta!CA23</f>
        <v>0.54347754411513538</v>
      </c>
      <c r="N21" s="2">
        <f>Delta!CB23</f>
        <v>1.0783454926544764</v>
      </c>
      <c r="O21" s="2">
        <f>Delta!CC23</f>
        <v>0.99078989586294985</v>
      </c>
      <c r="P21" s="2">
        <f>Delta!CD23</f>
        <v>0.94517564195520298</v>
      </c>
    </row>
    <row r="22" spans="1:16" x14ac:dyDescent="0.2">
      <c r="A22" s="76">
        <f>Delta!A24</f>
        <v>40</v>
      </c>
      <c r="B22" s="2">
        <f>Delta!BP24</f>
        <v>1.1262487387396305</v>
      </c>
      <c r="C22" s="2">
        <f>Delta!BQ24</f>
        <v>1.0567599332693931</v>
      </c>
      <c r="D22" s="2">
        <f>Delta!BR24</f>
        <v>0.9318231818910766</v>
      </c>
      <c r="E22" s="2">
        <f>Delta!BS24</f>
        <v>0.94544580428238467</v>
      </c>
      <c r="F22" s="2">
        <f>Delta!BT24</f>
        <v>1.0937643274764905</v>
      </c>
      <c r="G22" s="2">
        <f>Delta!BU24</f>
        <v>1.0906084359721901</v>
      </c>
      <c r="H22" s="2">
        <f>Delta!BV24</f>
        <v>1.0580518736556594</v>
      </c>
      <c r="I22" s="2">
        <f>Delta!BW24</f>
        <v>1.0505625358018056</v>
      </c>
      <c r="J22" s="2">
        <f>Delta!BX24</f>
        <v>0.91726399432722094</v>
      </c>
      <c r="K22" s="2">
        <f>Delta!BY24</f>
        <v>0.28659000242988114</v>
      </c>
      <c r="L22" s="2">
        <f>Delta!BZ24</f>
        <v>0.98424878493136692</v>
      </c>
      <c r="M22" s="2">
        <f>Delta!CA24</f>
        <v>0.54586092709581913</v>
      </c>
      <c r="N22" s="2">
        <f>Delta!CB24</f>
        <v>1.0777138148554342</v>
      </c>
      <c r="O22" s="2">
        <f>Delta!CC24</f>
        <v>0.99086289907546587</v>
      </c>
      <c r="P22" s="2">
        <f>Delta!CD24</f>
        <v>0.94571227088645116</v>
      </c>
    </row>
    <row r="23" spans="1:16" x14ac:dyDescent="0.2">
      <c r="A23" s="76">
        <f>Delta!A25</f>
        <v>42</v>
      </c>
      <c r="B23" s="2">
        <f>Delta!BP25</f>
        <v>1.1262574069282634</v>
      </c>
      <c r="C23" s="2">
        <f>Delta!BQ25</f>
        <v>1.0564512497384144</v>
      </c>
      <c r="D23" s="2">
        <f>Delta!BR25</f>
        <v>0.93222861442039295</v>
      </c>
      <c r="E23" s="2">
        <f>Delta!BS25</f>
        <v>0.94606966274459714</v>
      </c>
      <c r="F23" s="2">
        <f>Delta!BT25</f>
        <v>1.0924572404452697</v>
      </c>
      <c r="G23" s="2">
        <f>Delta!BU25</f>
        <v>1.0892958293837609</v>
      </c>
      <c r="H23" s="2">
        <f>Delta!BV25</f>
        <v>1.0574998021926756</v>
      </c>
      <c r="I23" s="2">
        <f>Delta!BW25</f>
        <v>1.0495603347177738</v>
      </c>
      <c r="J23" s="2">
        <f>Delta!BX25</f>
        <v>0.91799038589174353</v>
      </c>
      <c r="K23" s="2">
        <f>Delta!BY25</f>
        <v>0.29009073252185869</v>
      </c>
      <c r="L23" s="2">
        <f>Delta!BZ25</f>
        <v>0.98396602603014283</v>
      </c>
      <c r="M23" s="2">
        <f>Delta!CA25</f>
        <v>0.54822821148091594</v>
      </c>
      <c r="N23" s="2">
        <f>Delta!CB25</f>
        <v>1.0770868610649298</v>
      </c>
      <c r="O23" s="2">
        <f>Delta!CC25</f>
        <v>0.99093486001842668</v>
      </c>
      <c r="P23" s="2">
        <f>Delta!CD25</f>
        <v>0.94624238618424639</v>
      </c>
    </row>
    <row r="24" spans="1:16" x14ac:dyDescent="0.2">
      <c r="A24" s="76">
        <f>Delta!A26</f>
        <v>44</v>
      </c>
      <c r="B24" s="2">
        <f>Delta!BP26</f>
        <v>1.1262859150708322</v>
      </c>
      <c r="C24" s="2">
        <f>Delta!BQ26</f>
        <v>1.0561430863240622</v>
      </c>
      <c r="D24" s="2">
        <f>Delta!BR26</f>
        <v>0.93262872460159818</v>
      </c>
      <c r="E24" s="2">
        <f>Delta!BS26</f>
        <v>0.94668688911894661</v>
      </c>
      <c r="F24" s="2">
        <f>Delta!BT26</f>
        <v>1.0911722881976751</v>
      </c>
      <c r="G24" s="2">
        <f>Delta!BU26</f>
        <v>1.0880047610630019</v>
      </c>
      <c r="H24" s="2">
        <f>Delta!BV26</f>
        <v>1.0569551849868279</v>
      </c>
      <c r="I24" s="2">
        <f>Delta!BW26</f>
        <v>1.0485774312027392</v>
      </c>
      <c r="J24" s="2">
        <f>Delta!BX26</f>
        <v>0.91871245129249557</v>
      </c>
      <c r="K24" s="2">
        <f>Delta!BY26</f>
        <v>0.29358730205156891</v>
      </c>
      <c r="L24" s="2">
        <f>Delta!BZ26</f>
        <v>0.98369688739917838</v>
      </c>
      <c r="M24" s="2">
        <f>Delta!CA26</f>
        <v>0.55058176212628041</v>
      </c>
      <c r="N24" s="2">
        <f>Delta!CB26</f>
        <v>1.0764662496810249</v>
      </c>
      <c r="O24" s="2">
        <f>Delta!CC26</f>
        <v>0.99100581567403945</v>
      </c>
      <c r="P24" s="2">
        <f>Delta!CD26</f>
        <v>0.94676598011564128</v>
      </c>
    </row>
    <row r="25" spans="1:16" x14ac:dyDescent="0.2">
      <c r="A25" s="76">
        <f>Delta!A27</f>
        <v>46</v>
      </c>
      <c r="B25" s="2">
        <f>Delta!BP27</f>
        <v>1.1263236802195036</v>
      </c>
      <c r="C25" s="2">
        <f>Delta!BQ27</f>
        <v>1.0558389733317515</v>
      </c>
      <c r="D25" s="2">
        <f>Delta!BR27</f>
        <v>0.93302013077279511</v>
      </c>
      <c r="E25" s="2">
        <f>Delta!BS27</f>
        <v>0.94730014013844765</v>
      </c>
      <c r="F25" s="2">
        <f>Delta!BT27</f>
        <v>1.0899075515013281</v>
      </c>
      <c r="G25" s="2">
        <f>Delta!BU27</f>
        <v>1.0867340750196504</v>
      </c>
      <c r="H25" s="2">
        <f>Delta!BV27</f>
        <v>1.0564175327845486</v>
      </c>
      <c r="I25" s="2">
        <f>Delta!BW27</f>
        <v>1.0476141685939158</v>
      </c>
      <c r="J25" s="2">
        <f>Delta!BX27</f>
        <v>0.91943162270611356</v>
      </c>
      <c r="K25" s="2">
        <f>Delta!BY27</f>
        <v>0.29707848320194358</v>
      </c>
      <c r="L25" s="2">
        <f>Delta!BZ27</f>
        <v>0.98343330657117778</v>
      </c>
      <c r="M25" s="2">
        <f>Delta!CA27</f>
        <v>0.55291622924040829</v>
      </c>
      <c r="N25" s="2">
        <f>Delta!CB27</f>
        <v>1.075851518755004</v>
      </c>
      <c r="O25" s="2">
        <f>Delta!CC27</f>
        <v>0.99107534961668731</v>
      </c>
      <c r="P25" s="2">
        <f>Delta!CD27</f>
        <v>0.9472830763508161</v>
      </c>
    </row>
    <row r="26" spans="1:16" x14ac:dyDescent="0.2">
      <c r="A26" s="76">
        <f>Delta!A28</f>
        <v>48</v>
      </c>
      <c r="B26" s="2">
        <f>Delta!BP28</f>
        <v>1.1263691377348064</v>
      </c>
      <c r="C26" s="2">
        <f>Delta!BQ28</f>
        <v>1.0555367388010339</v>
      </c>
      <c r="D26" s="2">
        <f>Delta!BR28</f>
        <v>0.9334045025786446</v>
      </c>
      <c r="E26" s="2">
        <f>Delta!BS28</f>
        <v>0.94790848642321701</v>
      </c>
      <c r="F26" s="2">
        <f>Delta!BT28</f>
        <v>1.0886642192270382</v>
      </c>
      <c r="G26" s="2">
        <f>Delta!BU28</f>
        <v>1.0854848855534283</v>
      </c>
      <c r="H26" s="2">
        <f>Delta!BV28</f>
        <v>1.0558858576565526</v>
      </c>
      <c r="I26" s="2">
        <f>Delta!BW28</f>
        <v>1.0466710196320095</v>
      </c>
      <c r="J26" s="2">
        <f>Delta!BX28</f>
        <v>0.92013087632127555</v>
      </c>
      <c r="K26" s="2">
        <f>Delta!BY28</f>
        <v>0.30055924253525068</v>
      </c>
      <c r="L26" s="2">
        <f>Delta!BZ28</f>
        <v>0.98317509310190221</v>
      </c>
      <c r="M26" s="2">
        <f>Delta!CA28</f>
        <v>0.55523095044380544</v>
      </c>
      <c r="N26" s="2">
        <f>Delta!CB28</f>
        <v>1.0752422804507944</v>
      </c>
      <c r="O26" s="2">
        <f>Delta!CC28</f>
        <v>0.99114512814913602</v>
      </c>
      <c r="P26" s="2">
        <f>Delta!CD28</f>
        <v>0.94779363002499806</v>
      </c>
    </row>
    <row r="27" spans="1:16" x14ac:dyDescent="0.2">
      <c r="A27" s="76">
        <f>Delta!A29</f>
        <v>50</v>
      </c>
      <c r="B27" s="2">
        <f>Delta!BP29</f>
        <v>1.1264323207375906</v>
      </c>
      <c r="C27" s="2">
        <f>Delta!BQ29</f>
        <v>1.0552378655826931</v>
      </c>
      <c r="D27" s="2">
        <f>Delta!BR29</f>
        <v>0.93378117201133359</v>
      </c>
      <c r="E27" s="2">
        <f>Delta!BS29</f>
        <v>0.94851191283358649</v>
      </c>
      <c r="F27" s="2">
        <f>Delta!BT29</f>
        <v>1.0874416136343197</v>
      </c>
      <c r="G27" s="2">
        <f>Delta!BU29</f>
        <v>1.0842555191229579</v>
      </c>
      <c r="H27" s="2">
        <f>Delta!BV29</f>
        <v>1.0553605377613156</v>
      </c>
      <c r="I27" s="2">
        <f>Delta!BW29</f>
        <v>1.0457461515298807</v>
      </c>
      <c r="J27" s="2">
        <f>Delta!BX29</f>
        <v>0.92083701360962289</v>
      </c>
      <c r="K27" s="2">
        <f>Delta!BY29</f>
        <v>0.30403793575061178</v>
      </c>
      <c r="L27" s="2">
        <f>Delta!BZ29</f>
        <v>0.9829240055291868</v>
      </c>
      <c r="M27" s="2">
        <f>Delta!CA29</f>
        <v>0.55753341275266077</v>
      </c>
      <c r="N27" s="2">
        <f>Delta!CB29</f>
        <v>1.0746389322294747</v>
      </c>
      <c r="O27" s="2">
        <f>Delta!CC29</f>
        <v>0.99121285399125458</v>
      </c>
      <c r="P27" s="2">
        <f>Delta!CD29</f>
        <v>0.94829902043985836</v>
      </c>
    </row>
    <row r="28" spans="1:16" x14ac:dyDescent="0.2">
      <c r="A28" s="76">
        <f>Delta!A30</f>
        <v>52</v>
      </c>
      <c r="B28" s="2">
        <f>Delta!BP30</f>
        <v>1.1265132630157668</v>
      </c>
      <c r="C28" s="2">
        <f>Delta!BQ30</f>
        <v>1.0549397905401583</v>
      </c>
      <c r="D28" s="2">
        <f>Delta!BR30</f>
        <v>0.93415229026001489</v>
      </c>
      <c r="E28" s="2">
        <f>Delta!BS30</f>
        <v>0.94910972952351946</v>
      </c>
      <c r="F28" s="2">
        <f>Delta!BT30</f>
        <v>1.0862385915726405</v>
      </c>
      <c r="G28" s="2">
        <f>Delta!BU30</f>
        <v>1.0830465828601852</v>
      </c>
      <c r="H28" s="2">
        <f>Delta!BV30</f>
        <v>1.0548418123623851</v>
      </c>
      <c r="I28" s="2">
        <f>Delta!BW30</f>
        <v>1.0448405854124574</v>
      </c>
      <c r="J28" s="2">
        <f>Delta!BX30</f>
        <v>0.92152478914627789</v>
      </c>
      <c r="K28" s="2">
        <f>Delta!BY30</f>
        <v>0.30750660335762625</v>
      </c>
      <c r="L28" s="2">
        <f>Delta!BZ30</f>
        <v>0.98267913951700558</v>
      </c>
      <c r="M28" s="2">
        <f>Delta!CA30</f>
        <v>0.55982149000665915</v>
      </c>
      <c r="N28" s="2">
        <f>Delta!CB30</f>
        <v>1.0740403442222988</v>
      </c>
      <c r="O28" s="2">
        <f>Delta!CC30</f>
        <v>0.99127969762990897</v>
      </c>
      <c r="P28" s="2">
        <f>Delta!CD30</f>
        <v>0.94879805738005007</v>
      </c>
    </row>
    <row r="29" spans="1:16" x14ac:dyDescent="0.2">
      <c r="A29" s="76">
        <f>Delta!A31</f>
        <v>54</v>
      </c>
      <c r="B29" s="2">
        <f>Delta!BP31</f>
        <v>1.1265926713496197</v>
      </c>
      <c r="C29" s="2">
        <f>Delta!BQ31</f>
        <v>1.0546447326543604</v>
      </c>
      <c r="D29" s="2">
        <f>Delta!BR31</f>
        <v>0.93451585379228796</v>
      </c>
      <c r="E29" s="2">
        <f>Delta!BS31</f>
        <v>0.94970314439205072</v>
      </c>
      <c r="F29" s="2">
        <f>Delta!BT31</f>
        <v>1.0850552600980454</v>
      </c>
      <c r="G29" s="2">
        <f>Delta!BU31</f>
        <v>1.0818571996663757</v>
      </c>
      <c r="H29" s="2">
        <f>Delta!BV31</f>
        <v>1.0543294940980663</v>
      </c>
      <c r="I29" s="2">
        <f>Delta!BW31</f>
        <v>1.0439526644309398</v>
      </c>
      <c r="J29" s="2">
        <f>Delta!BX31</f>
        <v>0.92221175361542596</v>
      </c>
      <c r="K29" s="2">
        <f>Delta!BY31</f>
        <v>0.31096903952511429</v>
      </c>
      <c r="L29" s="2">
        <f>Delta!BZ31</f>
        <v>0.98245014765417138</v>
      </c>
      <c r="M29" s="2">
        <f>Delta!CA31</f>
        <v>0.56208711052450133</v>
      </c>
      <c r="N29" s="2">
        <f>Delta!CB31</f>
        <v>1.0734481865509211</v>
      </c>
      <c r="O29" s="2">
        <f>Delta!CC31</f>
        <v>0.99134622371812164</v>
      </c>
      <c r="P29" s="2">
        <f>Delta!CD31</f>
        <v>0.94929053244639949</v>
      </c>
    </row>
    <row r="30" spans="1:16" x14ac:dyDescent="0.2">
      <c r="A30" s="76">
        <f>Delta!A32</f>
        <v>56</v>
      </c>
      <c r="B30" s="2">
        <f>Delta!BP32</f>
        <v>1.1266902231036762</v>
      </c>
      <c r="C30" s="2">
        <f>Delta!BQ32</f>
        <v>1.0543518364599846</v>
      </c>
      <c r="D30" s="2">
        <f>Delta!BR32</f>
        <v>0.93487260980516451</v>
      </c>
      <c r="E30" s="2">
        <f>Delta!BS32</f>
        <v>0.95029099426115926</v>
      </c>
      <c r="F30" s="2">
        <f>Delta!BT32</f>
        <v>1.0838913371454186</v>
      </c>
      <c r="G30" s="2">
        <f>Delta!BU32</f>
        <v>1.080686033646747</v>
      </c>
      <c r="H30" s="2">
        <f>Delta!BV32</f>
        <v>1.0538238008207572</v>
      </c>
      <c r="I30" s="2">
        <f>Delta!BW32</f>
        <v>1.04308297241651</v>
      </c>
      <c r="J30" s="2">
        <f>Delta!BX32</f>
        <v>0.92288047356485037</v>
      </c>
      <c r="K30" s="2">
        <f>Delta!BY32</f>
        <v>0.31442001343907572</v>
      </c>
      <c r="L30" s="2">
        <f>Delta!BZ32</f>
        <v>0.98221703984796371</v>
      </c>
      <c r="M30" s="2">
        <f>Delta!CA32</f>
        <v>0.56434052155048953</v>
      </c>
      <c r="N30" s="2">
        <f>Delta!CB32</f>
        <v>1.0728612481146227</v>
      </c>
      <c r="O30" s="2">
        <f>Delta!CC32</f>
        <v>0.99141171569765441</v>
      </c>
      <c r="P30" s="2">
        <f>Delta!CD32</f>
        <v>0.94977715884111913</v>
      </c>
    </row>
    <row r="31" spans="1:16" x14ac:dyDescent="0.2">
      <c r="A31" s="76">
        <f>Delta!A33</f>
        <v>58</v>
      </c>
      <c r="B31" s="2">
        <f>Delta!BP33</f>
        <v>1.1267940101826701</v>
      </c>
      <c r="C31" s="2">
        <f>Delta!BQ33</f>
        <v>1.054061115798627</v>
      </c>
      <c r="D31" s="2">
        <f>Delta!BR33</f>
        <v>0.93522259385856732</v>
      </c>
      <c r="E31" s="2">
        <f>Delta!BS33</f>
        <v>0.95087569454011101</v>
      </c>
      <c r="F31" s="2">
        <f>Delta!BT33</f>
        <v>1.0827457246354963</v>
      </c>
      <c r="G31" s="2">
        <f>Delta!BU33</f>
        <v>1.0795338325561714</v>
      </c>
      <c r="H31" s="2">
        <f>Delta!BV33</f>
        <v>1.0533228087957469</v>
      </c>
      <c r="I31" s="2">
        <f>Delta!BW33</f>
        <v>1.0422304438690047</v>
      </c>
      <c r="J31" s="2">
        <f>Delta!BX33</f>
        <v>0.92355010032976548</v>
      </c>
      <c r="K31" s="2">
        <f>Delta!BY33</f>
        <v>0.31786631269689214</v>
      </c>
      <c r="L31" s="2">
        <f>Delta!BZ33</f>
        <v>0.98199255898248228</v>
      </c>
      <c r="M31" s="2">
        <f>Delta!CA33</f>
        <v>0.56658096619813025</v>
      </c>
      <c r="N31" s="2">
        <f>Delta!CB33</f>
        <v>1.0722795126538114</v>
      </c>
      <c r="O31" s="2">
        <f>Delta!CC33</f>
        <v>0.99147648966159574</v>
      </c>
      <c r="P31" s="2">
        <f>Delta!CD33</f>
        <v>0.95025829018896002</v>
      </c>
    </row>
    <row r="32" spans="1:16" x14ac:dyDescent="0.2">
      <c r="A32" s="76">
        <f>Delta!A34</f>
        <v>60</v>
      </c>
      <c r="B32" s="2">
        <f>Delta!BP34</f>
        <v>1.1269131968941868</v>
      </c>
      <c r="C32" s="2">
        <f>Delta!BQ34</f>
        <v>1.0537735422305774</v>
      </c>
      <c r="D32" s="2">
        <f>Delta!BR34</f>
        <v>0.93556689362489487</v>
      </c>
      <c r="E32" s="2">
        <f>Delta!BS34</f>
        <v>0.95145460147000582</v>
      </c>
      <c r="F32" s="2">
        <f>Delta!BT34</f>
        <v>1.0816183779439157</v>
      </c>
      <c r="G32" s="2">
        <f>Delta!BU34</f>
        <v>1.0784005266293779</v>
      </c>
      <c r="H32" s="2">
        <f>Delta!BV34</f>
        <v>1.052828995230372</v>
      </c>
      <c r="I32" s="2">
        <f>Delta!BW34</f>
        <v>1.041393811967869</v>
      </c>
      <c r="J32" s="2">
        <f>Delta!BX34</f>
        <v>0.9242106986691212</v>
      </c>
      <c r="K32" s="2">
        <f>Delta!BY34</f>
        <v>0.32130380650130086</v>
      </c>
      <c r="L32" s="2">
        <f>Delta!BZ34</f>
        <v>0.98177463222752048</v>
      </c>
      <c r="M32" s="2">
        <f>Delta!CA34</f>
        <v>0.56880397354104273</v>
      </c>
      <c r="N32" s="2">
        <f>Delta!CB34</f>
        <v>1.0717032121479062</v>
      </c>
      <c r="O32" s="2">
        <f>Delta!CC34</f>
        <v>0.99153949191268653</v>
      </c>
      <c r="P32" s="2">
        <f>Delta!CD34</f>
        <v>0.95073393523993222</v>
      </c>
    </row>
    <row r="33" spans="1:16" x14ac:dyDescent="0.2">
      <c r="A33" s="76">
        <f>Delta!A35</f>
        <v>62</v>
      </c>
      <c r="B33" s="2">
        <f>Delta!BP35</f>
        <v>1.1270296678108371</v>
      </c>
      <c r="C33" s="2">
        <f>Delta!BQ35</f>
        <v>1.0534879211319392</v>
      </c>
      <c r="D33" s="2">
        <f>Delta!BR35</f>
        <v>0.93590493025886101</v>
      </c>
      <c r="E33" s="2">
        <f>Delta!BS35</f>
        <v>0.95202780487711736</v>
      </c>
      <c r="F33" s="2">
        <f>Delta!BT35</f>
        <v>1.0805102148971182</v>
      </c>
      <c r="G33" s="2">
        <f>Delta!BU35</f>
        <v>1.0772849375051108</v>
      </c>
      <c r="H33" s="2">
        <f>Delta!BV35</f>
        <v>1.0523400362382831</v>
      </c>
      <c r="I33" s="2">
        <f>Delta!BW35</f>
        <v>1.0405741813185747</v>
      </c>
      <c r="J33" s="2">
        <f>Delta!BX35</f>
        <v>0.92487245393069517</v>
      </c>
      <c r="K33" s="2">
        <f>Delta!BY35</f>
        <v>0.32473590859957163</v>
      </c>
      <c r="L33" s="2">
        <f>Delta!BZ35</f>
        <v>0.98156451667267097</v>
      </c>
      <c r="M33" s="2">
        <f>Delta!CA35</f>
        <v>0.57100983581135412</v>
      </c>
      <c r="N33" s="2">
        <f>Delta!CB35</f>
        <v>1.0711319373408019</v>
      </c>
      <c r="O33" s="2">
        <f>Delta!CC35</f>
        <v>0.99160243589118202</v>
      </c>
      <c r="P33" s="2">
        <f>Delta!CD35</f>
        <v>0.95120383388197893</v>
      </c>
    </row>
    <row r="34" spans="1:16" x14ac:dyDescent="0.2">
      <c r="A34" s="76">
        <f>Delta!A36</f>
        <v>64</v>
      </c>
      <c r="B34" s="2">
        <f>Delta!BP36</f>
        <v>1.1271622829134136</v>
      </c>
      <c r="C34" s="2">
        <f>Delta!BQ36</f>
        <v>1.0532039059466205</v>
      </c>
      <c r="D34" s="2">
        <f>Delta!BR36</f>
        <v>0.93623626802887672</v>
      </c>
      <c r="E34" s="2">
        <f>Delta!BS36</f>
        <v>0.9525983590130731</v>
      </c>
      <c r="F34" s="2">
        <f>Delta!BT36</f>
        <v>1.0794179590651825</v>
      </c>
      <c r="G34" s="2">
        <f>Delta!BU36</f>
        <v>1.0761867975717134</v>
      </c>
      <c r="H34" s="2">
        <f>Delta!BV36</f>
        <v>1.0518578793700397</v>
      </c>
      <c r="I34" s="2">
        <f>Delta!BW36</f>
        <v>1.0397710850783055</v>
      </c>
      <c r="J34" s="2">
        <f>Delta!BX36</f>
        <v>0.92551935051388456</v>
      </c>
      <c r="K34" s="2">
        <f>Delta!BY36</f>
        <v>0.32815567724164041</v>
      </c>
      <c r="L34" s="2">
        <f>Delta!BZ36</f>
        <v>0.98136209727678203</v>
      </c>
      <c r="M34" s="2">
        <f>Delta!CA36</f>
        <v>0.57320039664136535</v>
      </c>
      <c r="N34" s="2">
        <f>Delta!CB36</f>
        <v>1.0705659917922006</v>
      </c>
      <c r="O34" s="2">
        <f>Delta!CC36</f>
        <v>0.99166468550014841</v>
      </c>
      <c r="P34" s="2">
        <f>Delta!CD36</f>
        <v>0.95166786435421569</v>
      </c>
    </row>
    <row r="35" spans="1:16" x14ac:dyDescent="0.2">
      <c r="A35" s="76">
        <f>Delta!A37</f>
        <v>66</v>
      </c>
      <c r="B35" s="2">
        <f>Delta!BP37</f>
        <v>1.127290629260475</v>
      </c>
      <c r="C35" s="2">
        <f>Delta!BQ37</f>
        <v>1.0529233126620439</v>
      </c>
      <c r="D35" s="2">
        <f>Delta!BR37</f>
        <v>0.93656244182914639</v>
      </c>
      <c r="E35" s="2">
        <f>Delta!BS37</f>
        <v>0.95316198481454328</v>
      </c>
      <c r="F35" s="2">
        <f>Delta!BT37</f>
        <v>1.0783447043857568</v>
      </c>
      <c r="G35" s="2">
        <f>Delta!BU37</f>
        <v>1.0751060147218898</v>
      </c>
      <c r="H35" s="2">
        <f>Delta!BV37</f>
        <v>1.0513810470638101</v>
      </c>
      <c r="I35" s="2">
        <f>Delta!BW37</f>
        <v>1.038982166417697</v>
      </c>
      <c r="J35" s="2">
        <f>Delta!BX37</f>
        <v>0.92615859807323297</v>
      </c>
      <c r="K35" s="2">
        <f>Delta!BY37</f>
        <v>0.33156716413310405</v>
      </c>
      <c r="L35" s="2">
        <f>Delta!BZ37</f>
        <v>0.98115778148964228</v>
      </c>
      <c r="M35" s="2">
        <f>Delta!CA37</f>
        <v>0.57537263046788156</v>
      </c>
      <c r="N35" s="2">
        <f>Delta!CB37</f>
        <v>1.0700061759292083</v>
      </c>
      <c r="O35" s="2">
        <f>Delta!CC37</f>
        <v>0.99172553648188599</v>
      </c>
      <c r="P35" s="2">
        <f>Delta!CD37</f>
        <v>0.95212697163628068</v>
      </c>
    </row>
    <row r="36" spans="1:16" x14ac:dyDescent="0.2">
      <c r="A36" s="76">
        <f>Delta!A38</f>
        <v>68</v>
      </c>
      <c r="B36" s="2">
        <f>Delta!BP38</f>
        <v>1.1274345169689555</v>
      </c>
      <c r="C36" s="2">
        <f>Delta!BQ38</f>
        <v>1.0526434144880699</v>
      </c>
      <c r="D36" s="2">
        <f>Delta!BR38</f>
        <v>0.93688330552473542</v>
      </c>
      <c r="E36" s="2">
        <f>Delta!BS38</f>
        <v>0.95372203738950001</v>
      </c>
      <c r="F36" s="2">
        <f>Delta!BT38</f>
        <v>1.0772865943767549</v>
      </c>
      <c r="G36" s="2">
        <f>Delta!BU38</f>
        <v>1.0740418502509594</v>
      </c>
      <c r="H36" s="2">
        <f>Delta!BV38</f>
        <v>1.0509100963365046</v>
      </c>
      <c r="I36" s="2">
        <f>Delta!BW38</f>
        <v>1.038210134311822</v>
      </c>
      <c r="J36" s="2">
        <f>Delta!BX38</f>
        <v>0.926792313819498</v>
      </c>
      <c r="K36" s="2">
        <f>Delta!BY38</f>
        <v>0.3349691242776498</v>
      </c>
      <c r="L36" s="2">
        <f>Delta!BZ38</f>
        <v>0.98096186324908752</v>
      </c>
      <c r="M36" s="2">
        <f>Delta!CA38</f>
        <v>0.57753414398986003</v>
      </c>
      <c r="N36" s="2">
        <f>Delta!CB38</f>
        <v>1.0694505717553411</v>
      </c>
      <c r="O36" s="2">
        <f>Delta!CC38</f>
        <v>0.99178611620876833</v>
      </c>
      <c r="P36" s="2">
        <f>Delta!CD38</f>
        <v>0.95257993110721551</v>
      </c>
    </row>
    <row r="37" spans="1:16" x14ac:dyDescent="0.2">
      <c r="A37" s="76">
        <f>Delta!A39</f>
        <v>70</v>
      </c>
      <c r="B37" s="2">
        <f>Delta!BP39</f>
        <v>1.1275733262913106</v>
      </c>
      <c r="C37" s="2">
        <f>Delta!BQ39</f>
        <v>1.0523670071183258</v>
      </c>
      <c r="D37" s="2">
        <f>Delta!BR39</f>
        <v>0.93719773967465791</v>
      </c>
      <c r="E37" s="2">
        <f>Delta!BS39</f>
        <v>0.9542773468027872</v>
      </c>
      <c r="F37" s="2">
        <f>Delta!BT39</f>
        <v>1.0762475057511993</v>
      </c>
      <c r="G37" s="2">
        <f>Delta!BU39</f>
        <v>1.0729959826514113</v>
      </c>
      <c r="H37" s="2">
        <f>Delta!BV39</f>
        <v>1.0504428635599039</v>
      </c>
      <c r="I37" s="2">
        <f>Delta!BW39</f>
        <v>1.0374539676124246</v>
      </c>
      <c r="J37" s="2">
        <f>Delta!BX39</f>
        <v>0.92741849488517181</v>
      </c>
      <c r="K37" s="2">
        <f>Delta!BY39</f>
        <v>0.33836143456547174</v>
      </c>
      <c r="L37" s="2">
        <f>Delta!BZ39</f>
        <v>0.98077380561281124</v>
      </c>
      <c r="M37" s="2">
        <f>Delta!CA39</f>
        <v>0.57968102596450255</v>
      </c>
      <c r="N37" s="2">
        <f>Delta!CB39</f>
        <v>1.0688997349849232</v>
      </c>
      <c r="O37" s="2">
        <f>Delta!CC39</f>
        <v>0.99184581393527083</v>
      </c>
      <c r="P37" s="2">
        <f>Delta!CD39</f>
        <v>0.953028582296369</v>
      </c>
    </row>
    <row r="38" spans="1:16" x14ac:dyDescent="0.2">
      <c r="A38" s="76">
        <f>Delta!A40</f>
        <v>72</v>
      </c>
      <c r="B38" s="2">
        <f>Delta!BP40</f>
        <v>1.1277280087608264</v>
      </c>
      <c r="C38" s="2">
        <f>Delta!BQ40</f>
        <v>1.0520923127667512</v>
      </c>
      <c r="D38" s="2">
        <f>Delta!BR40</f>
        <v>0.93750671634753502</v>
      </c>
      <c r="E38" s="2">
        <f>Delta!BS40</f>
        <v>0.95482867185217846</v>
      </c>
      <c r="F38" s="2">
        <f>Delta!BT40</f>
        <v>1.075222467739575</v>
      </c>
      <c r="G38" s="2">
        <f>Delta!BU40</f>
        <v>1.0719656062907688</v>
      </c>
      <c r="H38" s="2">
        <f>Delta!BV40</f>
        <v>1.049983685118828</v>
      </c>
      <c r="I38" s="2">
        <f>Delta!BW40</f>
        <v>1.0367099835190658</v>
      </c>
      <c r="J38" s="2">
        <f>Delta!BX40</f>
        <v>0.92803904003763893</v>
      </c>
      <c r="K38" s="2">
        <f>Delta!BY40</f>
        <v>0.34174517572915042</v>
      </c>
      <c r="L38" s="2">
        <f>Delta!BZ40</f>
        <v>0.98059310373798303</v>
      </c>
      <c r="M38" s="2">
        <f>Delta!CA40</f>
        <v>0.58181147020474577</v>
      </c>
      <c r="N38" s="2">
        <f>Delta!CB40</f>
        <v>1.0683554466960643</v>
      </c>
      <c r="O38" s="2">
        <f>Delta!CC40</f>
        <v>0.9919046812622424</v>
      </c>
      <c r="P38" s="2">
        <f>Delta!CD40</f>
        <v>0.95347122227353032</v>
      </c>
    </row>
    <row r="39" spans="1:16" x14ac:dyDescent="0.2">
      <c r="A39" s="76">
        <f>Delta!A41</f>
        <v>74</v>
      </c>
      <c r="B39" s="2">
        <f>Delta!BP41</f>
        <v>1.1278773790507073</v>
      </c>
      <c r="C39" s="2">
        <f>Delta!BQ41</f>
        <v>1.0518184640750299</v>
      </c>
      <c r="D39" s="2">
        <f>Delta!BR41</f>
        <v>0.9378114642263079</v>
      </c>
      <c r="E39" s="2">
        <f>Delta!BS41</f>
        <v>0.95537393910519797</v>
      </c>
      <c r="F39" s="2">
        <f>Delta!BT41</f>
        <v>1.074214982034529</v>
      </c>
      <c r="G39" s="2">
        <f>Delta!BU41</f>
        <v>1.0709508026672017</v>
      </c>
      <c r="H39" s="2">
        <f>Delta!BV41</f>
        <v>1.0495281029488097</v>
      </c>
      <c r="I39" s="2">
        <f>Delta!BW41</f>
        <v>1.035982559529151</v>
      </c>
      <c r="J39" s="2">
        <f>Delta!BX41</f>
        <v>0.92864804959428693</v>
      </c>
      <c r="K39" s="2">
        <f>Delta!BY41</f>
        <v>0.34511639864655391</v>
      </c>
      <c r="L39" s="2">
        <f>Delta!BZ41</f>
        <v>0.98041352344910393</v>
      </c>
      <c r="M39" s="2">
        <f>Delta!CA41</f>
        <v>0.58392658378335305</v>
      </c>
      <c r="N39" s="2">
        <f>Delta!CB41</f>
        <v>1.0678143206545545</v>
      </c>
      <c r="O39" s="2">
        <f>Delta!CC41</f>
        <v>0.99196284508461707</v>
      </c>
      <c r="P39" s="2">
        <f>Delta!CD41</f>
        <v>0.95390923611359291</v>
      </c>
    </row>
    <row r="40" spans="1:16" x14ac:dyDescent="0.2">
      <c r="A40" s="76">
        <f>Delta!A42</f>
        <v>76</v>
      </c>
      <c r="B40" s="2">
        <f>Delta!BP42</f>
        <v>1.1280312628434703</v>
      </c>
      <c r="C40" s="2">
        <f>Delta!BQ42</f>
        <v>1.0515481999559695</v>
      </c>
      <c r="D40" s="2">
        <f>Delta!BR42</f>
        <v>0.93811007646026867</v>
      </c>
      <c r="E40" s="2">
        <f>Delta!BS42</f>
        <v>0.95591626694088838</v>
      </c>
      <c r="F40" s="2">
        <f>Delta!BT42</f>
        <v>1.073222319748955</v>
      </c>
      <c r="G40" s="2">
        <f>Delta!BU42</f>
        <v>1.069952181600933</v>
      </c>
      <c r="H40" s="2">
        <f>Delta!BV42</f>
        <v>1.0490783600186417</v>
      </c>
      <c r="I40" s="2">
        <f>Delta!BW42</f>
        <v>1.0352681195136617</v>
      </c>
      <c r="J40" s="2">
        <f>Delta!BX42</f>
        <v>0.92925887443108435</v>
      </c>
      <c r="K40" s="2">
        <f>Delta!BY42</f>
        <v>0.34848060208492687</v>
      </c>
      <c r="L40" s="2">
        <f>Delta!BZ42</f>
        <v>0.98024128880864936</v>
      </c>
      <c r="M40" s="2">
        <f>Delta!CA42</f>
        <v>0.58602555170905268</v>
      </c>
      <c r="N40" s="2">
        <f>Delta!CB42</f>
        <v>1.0672795309262075</v>
      </c>
      <c r="O40" s="2">
        <f>Delta!CC42</f>
        <v>0.99201961204401989</v>
      </c>
      <c r="P40" s="2">
        <f>Delta!CD42</f>
        <v>0.95434245409132568</v>
      </c>
    </row>
    <row r="41" spans="1:16" x14ac:dyDescent="0.2">
      <c r="A41" s="76">
        <f>Delta!A43</f>
        <v>78</v>
      </c>
      <c r="B41" s="2">
        <f>Delta!BP43</f>
        <v>1.1281899093956036</v>
      </c>
      <c r="C41" s="2">
        <f>Delta!BQ43</f>
        <v>1.0512794341172593</v>
      </c>
      <c r="D41" s="2">
        <f>Delta!BR43</f>
        <v>0.9384038737611764</v>
      </c>
      <c r="E41" s="2">
        <f>Delta!BS43</f>
        <v>0.95645263476239573</v>
      </c>
      <c r="F41" s="2">
        <f>Delta!BT43</f>
        <v>1.0722452566461331</v>
      </c>
      <c r="G41" s="2">
        <f>Delta!BU43</f>
        <v>1.068968169933683</v>
      </c>
      <c r="H41" s="2">
        <f>Delta!BV43</f>
        <v>1.0486337930273406</v>
      </c>
      <c r="I41" s="2">
        <f>Delta!BW43</f>
        <v>1.0345679547115012</v>
      </c>
      <c r="J41" s="2">
        <f>Delta!BX43</f>
        <v>0.92985836403231503</v>
      </c>
      <c r="K41" s="2">
        <f>Delta!BY43</f>
        <v>0.35183312274905809</v>
      </c>
      <c r="L41" s="2">
        <f>Delta!BZ43</f>
        <v>0.98007831735249573</v>
      </c>
      <c r="M41" s="2">
        <f>Delta!CA43</f>
        <v>0.58811523829455592</v>
      </c>
      <c r="N41" s="2">
        <f>Delta!CB43</f>
        <v>1.0667495779624725</v>
      </c>
      <c r="O41" s="2">
        <f>Delta!CC43</f>
        <v>0.99207592460978056</v>
      </c>
      <c r="P41" s="2">
        <f>Delta!CD43</f>
        <v>0.9547698982672731</v>
      </c>
    </row>
    <row r="42" spans="1:16" x14ac:dyDescent="0.2">
      <c r="A42" s="76">
        <f>Delta!A44</f>
        <v>80</v>
      </c>
      <c r="B42" s="2">
        <f>Delta!BP44</f>
        <v>1.1283516333590069</v>
      </c>
      <c r="C42" s="2">
        <f>Delta!BQ44</f>
        <v>1.0510134695959121</v>
      </c>
      <c r="D42" s="2">
        <f>Delta!BR44</f>
        <v>0.93869232348713727</v>
      </c>
      <c r="E42" s="2">
        <f>Delta!BS44</f>
        <v>0.95698548029773756</v>
      </c>
      <c r="F42" s="2">
        <f>Delta!BT44</f>
        <v>1.0712841434098272</v>
      </c>
      <c r="G42" s="2">
        <f>Delta!BU44</f>
        <v>1.0680002207305161</v>
      </c>
      <c r="H42" s="2">
        <f>Delta!BV44</f>
        <v>1.0481935557064133</v>
      </c>
      <c r="I42" s="2">
        <f>Delta!BW44</f>
        <v>1.0338810958569851</v>
      </c>
      <c r="J42" s="2">
        <f>Delta!BX44</f>
        <v>0.93045377854216871</v>
      </c>
      <c r="K42" s="2">
        <f>Delta!BY44</f>
        <v>0.35517636311416417</v>
      </c>
      <c r="L42" s="2">
        <f>Delta!BZ44</f>
        <v>0.97991630951308484</v>
      </c>
      <c r="M42" s="2">
        <f>Delta!CA44</f>
        <v>0.59018516979311975</v>
      </c>
      <c r="N42" s="2">
        <f>Delta!CB44</f>
        <v>1.0662236387683768</v>
      </c>
      <c r="O42" s="2">
        <f>Delta!CC44</f>
        <v>0.99213195131347254</v>
      </c>
      <c r="P42" s="2">
        <f>Delta!CD44</f>
        <v>0.95519307262064312</v>
      </c>
    </row>
    <row r="43" spans="1:16" x14ac:dyDescent="0.2">
      <c r="A43" s="76">
        <f>Delta!A45</f>
        <v>82</v>
      </c>
      <c r="B43" s="2">
        <f>Delta!BP45</f>
        <v>1.1285189160602074</v>
      </c>
      <c r="C43" s="2">
        <f>Delta!BQ45</f>
        <v>1.0507493248581758</v>
      </c>
      <c r="D43" s="2">
        <f>Delta!BR45</f>
        <v>0.93897579332184322</v>
      </c>
      <c r="E43" s="2">
        <f>Delta!BS45</f>
        <v>0.9575129024779383</v>
      </c>
      <c r="F43" s="2">
        <f>Delta!BT45</f>
        <v>1.0703370037861695</v>
      </c>
      <c r="G43" s="2">
        <f>Delta!BU45</f>
        <v>1.0670463183368843</v>
      </c>
      <c r="H43" s="2">
        <f>Delta!BV45</f>
        <v>1.0477593374613936</v>
      </c>
      <c r="I43" s="2">
        <f>Delta!BW45</f>
        <v>1.0332073630490102</v>
      </c>
      <c r="J43" s="2">
        <f>Delta!BX45</f>
        <v>0.93104411215295879</v>
      </c>
      <c r="K43" s="2">
        <f>Delta!BY45</f>
        <v>0.35850906596862231</v>
      </c>
      <c r="L43" s="2">
        <f>Delta!BZ45</f>
        <v>0.97975237320947406</v>
      </c>
      <c r="M43" s="2">
        <f>Delta!CA45</f>
        <v>0.59224589575258413</v>
      </c>
      <c r="N43" s="2">
        <f>Delta!CB45</f>
        <v>1.0657029414113302</v>
      </c>
      <c r="O43" s="2">
        <f>Delta!CC45</f>
        <v>0.99218705230779536</v>
      </c>
      <c r="P43" s="2">
        <f>Delta!CD45</f>
        <v>0.95561081049948127</v>
      </c>
    </row>
    <row r="44" spans="1:16" x14ac:dyDescent="0.2">
      <c r="A44" s="76">
        <f>Delta!A46</f>
        <v>84</v>
      </c>
      <c r="B44" s="2">
        <f>Delta!BP46</f>
        <v>1.1286795743176008</v>
      </c>
      <c r="C44" s="2">
        <f>Delta!BQ46</f>
        <v>1.0504868904190032</v>
      </c>
      <c r="D44" s="2">
        <f>Delta!BR46</f>
        <v>0.93925622239139595</v>
      </c>
      <c r="E44" s="2">
        <f>Delta!BS46</f>
        <v>0.95803534721238293</v>
      </c>
      <c r="F44" s="2">
        <f>Delta!BT46</f>
        <v>1.0694054623479383</v>
      </c>
      <c r="G44" s="2">
        <f>Delta!BU46</f>
        <v>1.0661080404523937</v>
      </c>
      <c r="H44" s="2">
        <f>Delta!BV46</f>
        <v>1.0473297493789311</v>
      </c>
      <c r="I44" s="2">
        <f>Delta!BW46</f>
        <v>1.0325455050468983</v>
      </c>
      <c r="J44" s="2">
        <f>Delta!BX46</f>
        <v>0.93162337609491097</v>
      </c>
      <c r="K44" s="2">
        <f>Delta!BY46</f>
        <v>0.36183014699389449</v>
      </c>
      <c r="L44" s="2">
        <f>Delta!BZ46</f>
        <v>0.97959906404664088</v>
      </c>
      <c r="M44" s="2">
        <f>Delta!CA46</f>
        <v>0.59428496800777919</v>
      </c>
      <c r="N44" s="2">
        <f>Delta!CB46</f>
        <v>1.0651873176702014</v>
      </c>
      <c r="O44" s="2">
        <f>Delta!CC46</f>
        <v>0.99224180835518117</v>
      </c>
      <c r="P44" s="2">
        <f>Delta!CD46</f>
        <v>0.95602437512200711</v>
      </c>
    </row>
    <row r="45" spans="1:16" x14ac:dyDescent="0.2">
      <c r="A45" s="76">
        <f>Delta!A47</f>
        <v>86</v>
      </c>
      <c r="B45" s="2">
        <f>Delta!BP47</f>
        <v>1.1288453254420892</v>
      </c>
      <c r="C45" s="2">
        <f>Delta!BQ47</f>
        <v>1.0502262929904238</v>
      </c>
      <c r="D45" s="2">
        <f>Delta!BR47</f>
        <v>0.93953078152985015</v>
      </c>
      <c r="E45" s="2">
        <f>Delta!BS47</f>
        <v>0.95855447805516247</v>
      </c>
      <c r="F45" s="2">
        <f>Delta!BT47</f>
        <v>1.0684871530496542</v>
      </c>
      <c r="G45" s="2">
        <f>Delta!BU47</f>
        <v>1.0651829789151301</v>
      </c>
      <c r="H45" s="2">
        <f>Delta!BV47</f>
        <v>1.0469040976347714</v>
      </c>
      <c r="I45" s="2">
        <f>Delta!BW47</f>
        <v>1.0318987584798094</v>
      </c>
      <c r="J45" s="2">
        <f>Delta!BX47</f>
        <v>0.93220069735875888</v>
      </c>
      <c r="K45" s="2">
        <f>Delta!BY47</f>
        <v>0.36514032116546258</v>
      </c>
      <c r="L45" s="2">
        <f>Delta!BZ47</f>
        <v>0.9794551931490264</v>
      </c>
      <c r="M45" s="2">
        <f>Delta!CA47</f>
        <v>0.59631777625433235</v>
      </c>
      <c r="N45" s="2">
        <f>Delta!CB47</f>
        <v>1.0646755586925678</v>
      </c>
      <c r="O45" s="2">
        <f>Delta!CC47</f>
        <v>0.9922951617770398</v>
      </c>
      <c r="P45" s="2">
        <f>Delta!CD47</f>
        <v>0.95643354159355409</v>
      </c>
    </row>
    <row r="46" spans="1:16" x14ac:dyDescent="0.2">
      <c r="A46" s="76">
        <f>Delta!A48</f>
        <v>88</v>
      </c>
      <c r="B46" s="2">
        <f>Delta!BP48</f>
        <v>1.1290143461728628</v>
      </c>
      <c r="C46" s="2">
        <f>Delta!BQ48</f>
        <v>1.0499687736777417</v>
      </c>
      <c r="D46" s="2">
        <f>Delta!BR48</f>
        <v>0.93979906742053931</v>
      </c>
      <c r="E46" s="2">
        <f>Delta!BS48</f>
        <v>0.95906987239190766</v>
      </c>
      <c r="F46" s="2">
        <f>Delta!BT48</f>
        <v>1.0675833560756702</v>
      </c>
      <c r="G46" s="2">
        <f>Delta!BU48</f>
        <v>1.0642723684906947</v>
      </c>
      <c r="H46" s="2">
        <f>Delta!BV48</f>
        <v>1.0464843642603461</v>
      </c>
      <c r="I46" s="2">
        <f>Delta!BW48</f>
        <v>1.0312620072527694</v>
      </c>
      <c r="J46" s="2">
        <f>Delta!BX48</f>
        <v>0.93276563540221902</v>
      </c>
      <c r="K46" s="2">
        <f>Delta!BY48</f>
        <v>0.36843820696563412</v>
      </c>
      <c r="L46" s="2">
        <f>Delta!BZ48</f>
        <v>0.97931084325751327</v>
      </c>
      <c r="M46" s="2">
        <f>Delta!CA48</f>
        <v>0.59833604865050238</v>
      </c>
      <c r="N46" s="2">
        <f>Delta!CB48</f>
        <v>1.0641696453647602</v>
      </c>
      <c r="O46" s="2">
        <f>Delta!CC48</f>
        <v>0.99234862932974721</v>
      </c>
      <c r="P46" s="2">
        <f>Delta!CD48</f>
        <v>0.95683729016552888</v>
      </c>
    </row>
    <row r="47" spans="1:16" x14ac:dyDescent="0.2">
      <c r="A47" s="76">
        <f>Delta!A49</f>
        <v>90</v>
      </c>
      <c r="B47" s="2">
        <f>Delta!BP49</f>
        <v>1.1291751669002168</v>
      </c>
      <c r="C47" s="2">
        <f>Delta!BQ49</f>
        <v>1.0497127897794269</v>
      </c>
      <c r="D47" s="2">
        <f>Delta!BR49</f>
        <v>0.94006561778213926</v>
      </c>
      <c r="E47" s="2">
        <f>Delta!BS49</f>
        <v>0.95957985591853756</v>
      </c>
      <c r="F47" s="2">
        <f>Delta!BT49</f>
        <v>1.0666930722835548</v>
      </c>
      <c r="G47" s="2">
        <f>Delta!BU49</f>
        <v>1.0633764655395241</v>
      </c>
      <c r="H47" s="2">
        <f>Delta!BV49</f>
        <v>1.0460683350653426</v>
      </c>
      <c r="I47" s="2">
        <f>Delta!BW49</f>
        <v>1.0306392550823547</v>
      </c>
      <c r="J47" s="2">
        <f>Delta!BX49</f>
        <v>0.93332835655509527</v>
      </c>
      <c r="K47" s="2">
        <f>Delta!BY49</f>
        <v>0.37172509318274977</v>
      </c>
      <c r="L47" s="2">
        <f>Delta!BZ49</f>
        <v>0.97916831459879095</v>
      </c>
      <c r="M47" s="2">
        <f>Delta!CA49</f>
        <v>0.60033545814933476</v>
      </c>
      <c r="N47" s="2">
        <f>Delta!CB49</f>
        <v>1.0636672262850497</v>
      </c>
      <c r="O47" s="2">
        <f>Delta!CC49</f>
        <v>0.99240018790014617</v>
      </c>
      <c r="P47" s="2">
        <f>Delta!CD49</f>
        <v>0.95723765309789099</v>
      </c>
    </row>
    <row r="48" spans="1:16" x14ac:dyDescent="0.2">
      <c r="A48" s="76">
        <f>Delta!A50</f>
        <v>92</v>
      </c>
      <c r="B48" s="2">
        <f>Delta!BP50</f>
        <v>1.129342219794053</v>
      </c>
      <c r="C48" s="2">
        <f>Delta!BQ50</f>
        <v>1.0494582587397994</v>
      </c>
      <c r="D48" s="2">
        <f>Delta!BR50</f>
        <v>0.94032656180610785</v>
      </c>
      <c r="E48" s="2">
        <f>Delta!BS50</f>
        <v>0.96008527304727209</v>
      </c>
      <c r="F48" s="2">
        <f>Delta!BT50</f>
        <v>1.0658163841369095</v>
      </c>
      <c r="G48" s="2">
        <f>Delta!BU50</f>
        <v>1.0624927257961538</v>
      </c>
      <c r="H48" s="2">
        <f>Delta!BV50</f>
        <v>1.0456583705036651</v>
      </c>
      <c r="I48" s="2">
        <f>Delta!BW50</f>
        <v>1.0300269613167414</v>
      </c>
      <c r="J48" s="2">
        <f>Delta!BX50</f>
        <v>0.93388943088682885</v>
      </c>
      <c r="K48" s="2">
        <f>Delta!BY50</f>
        <v>0.37500250420239112</v>
      </c>
      <c r="L48" s="2">
        <f>Delta!BZ50</f>
        <v>0.97903465054953187</v>
      </c>
      <c r="M48" s="2">
        <f>Delta!CA50</f>
        <v>0.60232585521008375</v>
      </c>
      <c r="N48" s="2">
        <f>Delta!CB50</f>
        <v>1.0631701050311153</v>
      </c>
      <c r="O48" s="2">
        <f>Delta!CC50</f>
        <v>0.99245280378552392</v>
      </c>
      <c r="P48" s="2">
        <f>Delta!CD50</f>
        <v>0.95763157068764115</v>
      </c>
    </row>
    <row r="49" spans="1:16" x14ac:dyDescent="0.2">
      <c r="A49" s="76">
        <f>Delta!A51</f>
        <v>94</v>
      </c>
      <c r="B49" s="2">
        <f>Delta!BP51</f>
        <v>1.1295016857561389</v>
      </c>
      <c r="C49" s="2">
        <f>Delta!BQ51</f>
        <v>1.0492062585098481</v>
      </c>
      <c r="D49" s="2">
        <f>Delta!BR51</f>
        <v>0.94058420874635262</v>
      </c>
      <c r="E49" s="2">
        <f>Delta!BS51</f>
        <v>0.96058576141428897</v>
      </c>
      <c r="F49" s="2">
        <f>Delta!BT51</f>
        <v>1.0649538727487189</v>
      </c>
      <c r="G49" s="2">
        <f>Delta!BU51</f>
        <v>1.0616229585732073</v>
      </c>
      <c r="H49" s="2">
        <f>Delta!BV51</f>
        <v>1.0452516393010944</v>
      </c>
      <c r="I49" s="2">
        <f>Delta!BW51</f>
        <v>1.0294261681486883</v>
      </c>
      <c r="J49" s="2">
        <f>Delta!BX51</f>
        <v>0.93444039750106112</v>
      </c>
      <c r="K49" s="2">
        <f>Delta!BY51</f>
        <v>0.37826803848952123</v>
      </c>
      <c r="L49" s="2">
        <f>Delta!BZ51</f>
        <v>0.97890256274491483</v>
      </c>
      <c r="M49" s="2">
        <f>Delta!CA51</f>
        <v>0.60429758036077574</v>
      </c>
      <c r="N49" s="2">
        <f>Delta!CB51</f>
        <v>1.0626771576377365</v>
      </c>
      <c r="O49" s="2">
        <f>Delta!CC51</f>
        <v>0.9925035851709828</v>
      </c>
      <c r="P49" s="2">
        <f>Delta!CD51</f>
        <v>0.95802290410107582</v>
      </c>
    </row>
    <row r="50" spans="1:16" x14ac:dyDescent="0.2">
      <c r="A50" s="76">
        <f>Delta!A52</f>
        <v>96</v>
      </c>
      <c r="B50" s="2">
        <f>Delta!BP52</f>
        <v>1.129664182929166</v>
      </c>
      <c r="C50" s="2">
        <f>Delta!BQ52</f>
        <v>1.0489564989851414</v>
      </c>
      <c r="D50" s="2">
        <f>Delta!BR52</f>
        <v>0.94083728456736493</v>
      </c>
      <c r="E50" s="2">
        <f>Delta!BS52</f>
        <v>0.96108359200440985</v>
      </c>
      <c r="F50" s="2">
        <f>Delta!BT52</f>
        <v>1.0641025762597762</v>
      </c>
      <c r="G50" s="2">
        <f>Delta!BU52</f>
        <v>1.0607655217502165</v>
      </c>
      <c r="H50" s="2">
        <f>Delta!BV52</f>
        <v>1.0448503563156701</v>
      </c>
      <c r="I50" s="2">
        <f>Delta!BW52</f>
        <v>1.0288359351865966</v>
      </c>
      <c r="J50" s="2">
        <f>Delta!BX52</f>
        <v>0.93498969348074035</v>
      </c>
      <c r="K50" s="2">
        <f>Delta!BY52</f>
        <v>0.38152285737379543</v>
      </c>
      <c r="L50" s="2">
        <f>Delta!BZ52</f>
        <v>0.97877953116871164</v>
      </c>
      <c r="M50" s="2">
        <f>Delta!CA52</f>
        <v>0.60625527051522332</v>
      </c>
      <c r="N50" s="2">
        <f>Delta!CB52</f>
        <v>1.0621890740397173</v>
      </c>
      <c r="O50" s="2">
        <f>Delta!CC52</f>
        <v>0.99255367505257919</v>
      </c>
      <c r="P50" s="2">
        <f>Delta!CD52</f>
        <v>0.9584092061323477</v>
      </c>
    </row>
    <row r="51" spans="1:16" x14ac:dyDescent="0.2">
      <c r="A51" s="76">
        <f>Delta!A53</f>
        <v>98</v>
      </c>
      <c r="B51" s="2">
        <f>Delta!BP53</f>
        <v>1.1298224583165957</v>
      </c>
      <c r="C51" s="2">
        <f>Delta!BQ53</f>
        <v>1.0487087222428748</v>
      </c>
      <c r="D51" s="2">
        <f>Delta!BR53</f>
        <v>0.94108565245991982</v>
      </c>
      <c r="E51" s="2">
        <f>Delta!BS53</f>
        <v>0.96157612818088312</v>
      </c>
      <c r="F51" s="2">
        <f>Delta!BT53</f>
        <v>1.0632654870287175</v>
      </c>
      <c r="G51" s="2">
        <f>Delta!BU53</f>
        <v>1.0599220325247007</v>
      </c>
      <c r="H51" s="2">
        <f>Delta!BV53</f>
        <v>1.0444524508561266</v>
      </c>
      <c r="I51" s="2">
        <f>Delta!BW53</f>
        <v>1.0282577261918509</v>
      </c>
      <c r="J51" s="2">
        <f>Delta!BX53</f>
        <v>0.93552933519741599</v>
      </c>
      <c r="K51" s="2">
        <f>Delta!BY53</f>
        <v>0.38476299891464527</v>
      </c>
      <c r="L51" s="2">
        <f>Delta!BZ53</f>
        <v>0.97865860537307525</v>
      </c>
      <c r="M51" s="2">
        <f>Delta!CA53</f>
        <v>0.6082062580925528</v>
      </c>
      <c r="N51" s="2">
        <f>Delta!CB53</f>
        <v>1.0617055116665819</v>
      </c>
      <c r="O51" s="2">
        <f>Delta!CC53</f>
        <v>0.99260332787336158</v>
      </c>
      <c r="P51" s="2">
        <f>Delta!CD53</f>
        <v>0.95879190373293555</v>
      </c>
    </row>
    <row r="52" spans="1:16" x14ac:dyDescent="0.2">
      <c r="A52" s="76">
        <f>Delta!A54</f>
        <v>100</v>
      </c>
      <c r="B52" s="2">
        <f>Delta!BP54</f>
        <v>1.1299830710765166</v>
      </c>
      <c r="C52" s="2">
        <f>Delta!BQ54</f>
        <v>1.0484624222910541</v>
      </c>
      <c r="D52" s="2">
        <f>Delta!BR54</f>
        <v>0.94133072696765996</v>
      </c>
      <c r="E52" s="2">
        <f>Delta!BS54</f>
        <v>0.9620645134063337</v>
      </c>
      <c r="F52" s="2">
        <f>Delta!BT54</f>
        <v>1.0624403136771539</v>
      </c>
      <c r="G52" s="2">
        <f>Delta!BU54</f>
        <v>1.0590901548400224</v>
      </c>
      <c r="H52" s="2">
        <f>Delta!BV54</f>
        <v>1.044059602378999</v>
      </c>
      <c r="I52" s="2">
        <f>Delta!BW54</f>
        <v>1.0276914922983538</v>
      </c>
      <c r="J52" s="2">
        <f>Delta!BX54</f>
        <v>0.9360612359268129</v>
      </c>
      <c r="K52" s="2">
        <f>Delta!BY54</f>
        <v>0.38799100926085173</v>
      </c>
      <c r="L52" s="2">
        <f>Delta!BZ54</f>
        <v>0.97853967220649529</v>
      </c>
      <c r="M52" s="2">
        <f>Delta!CA54</f>
        <v>0.61014044139755852</v>
      </c>
      <c r="N52" s="2">
        <f>Delta!CB54</f>
        <v>1.0612256089845296</v>
      </c>
      <c r="O52" s="2">
        <f>Delta!CC54</f>
        <v>0.99265338816833493</v>
      </c>
      <c r="P52" s="2">
        <f>Delta!CD54</f>
        <v>0.95916941171762105</v>
      </c>
    </row>
    <row r="53" spans="1:16" x14ac:dyDescent="0.2">
      <c r="A53" s="76">
        <f>Delta!A55</f>
        <v>102</v>
      </c>
      <c r="B53" s="2">
        <f>Delta!BP55</f>
        <v>1.1301476668956756</v>
      </c>
      <c r="C53" s="2">
        <f>Delta!BQ55</f>
        <v>1.0482171188498799</v>
      </c>
      <c r="D53" s="2">
        <f>Delta!BR55</f>
        <v>0.94157263987181194</v>
      </c>
      <c r="E53" s="2">
        <f>Delta!BS55</f>
        <v>0.96254871692570931</v>
      </c>
      <c r="F53" s="2">
        <f>Delta!BT55</f>
        <v>1.0616274862860633</v>
      </c>
      <c r="G53" s="2">
        <f>Delta!BU55</f>
        <v>1.0582716883926944</v>
      </c>
      <c r="H53" s="2">
        <f>Delta!BV55</f>
        <v>1.0436715690414917</v>
      </c>
      <c r="I53" s="2">
        <f>Delta!BW55</f>
        <v>1.027134497126315</v>
      </c>
      <c r="J53" s="2">
        <f>Delta!BX55</f>
        <v>0.93659033679132253</v>
      </c>
      <c r="K53" s="2">
        <f>Delta!BY55</f>
        <v>0.39120923943934371</v>
      </c>
      <c r="L53" s="2">
        <f>Delta!BZ55</f>
        <v>0.97842089198447413</v>
      </c>
      <c r="M53" s="2">
        <f>Delta!CA55</f>
        <v>0.61206113406774232</v>
      </c>
      <c r="N53" s="2">
        <f>Delta!CB55</f>
        <v>1.0607503529240747</v>
      </c>
      <c r="O53" s="2">
        <f>Delta!CC55</f>
        <v>0.99270171442995292</v>
      </c>
      <c r="P53" s="2">
        <f>Delta!CD55</f>
        <v>0.95954241175559474</v>
      </c>
    </row>
    <row r="54" spans="1:16" x14ac:dyDescent="0.2">
      <c r="A54" s="76">
        <f>Delta!A56</f>
        <v>104</v>
      </c>
      <c r="B54" s="2">
        <f>Delta!BP56</f>
        <v>1.1302967601793286</v>
      </c>
      <c r="C54" s="2">
        <f>Delta!BQ56</f>
        <v>1.0479753560694369</v>
      </c>
      <c r="D54" s="2">
        <f>Delta!BR56</f>
        <v>0.94180881207455158</v>
      </c>
      <c r="E54" s="2">
        <f>Delta!BS56</f>
        <v>0.96302879584709256</v>
      </c>
      <c r="F54" s="2">
        <f>Delta!BT56</f>
        <v>1.0608283308715756</v>
      </c>
      <c r="G54" s="2">
        <f>Delta!BU56</f>
        <v>1.0574650839720916</v>
      </c>
      <c r="H54" s="2">
        <f>Delta!BV56</f>
        <v>1.0432864499652921</v>
      </c>
      <c r="I54" s="2">
        <f>Delta!BW56</f>
        <v>1.0265874676457971</v>
      </c>
      <c r="J54" s="2">
        <f>Delta!BX56</f>
        <v>0.93711200991906329</v>
      </c>
      <c r="K54" s="2">
        <f>Delta!BY56</f>
        <v>0.39441283613505529</v>
      </c>
      <c r="L54" s="2">
        <f>Delta!BZ56</f>
        <v>0.97831353672657784</v>
      </c>
      <c r="M54" s="2">
        <f>Delta!CA56</f>
        <v>0.61396869361746798</v>
      </c>
      <c r="N54" s="2">
        <f>Delta!CB56</f>
        <v>1.060279630520913</v>
      </c>
      <c r="O54" s="2">
        <f>Delta!CC56</f>
        <v>0.99274962776857933</v>
      </c>
      <c r="P54" s="2">
        <f>Delta!CD56</f>
        <v>0.95991260159034575</v>
      </c>
    </row>
    <row r="55" spans="1:16" x14ac:dyDescent="0.2">
      <c r="A55" s="76">
        <f>Delta!A57</f>
        <v>106</v>
      </c>
      <c r="B55" s="2">
        <f>Delta!BP57</f>
        <v>1.1304473382084177</v>
      </c>
      <c r="C55" s="2">
        <f>Delta!BQ57</f>
        <v>1.0477350285799372</v>
      </c>
      <c r="D55" s="2">
        <f>Delta!BR57</f>
        <v>0.94204352711319783</v>
      </c>
      <c r="E55" s="2">
        <f>Delta!BS57</f>
        <v>0.96350474687908549</v>
      </c>
      <c r="F55" s="2">
        <f>Delta!BT57</f>
        <v>1.0600386549456893</v>
      </c>
      <c r="G55" s="2">
        <f>Delta!BU57</f>
        <v>1.0566704269562106</v>
      </c>
      <c r="H55" s="2">
        <f>Delta!BV57</f>
        <v>1.0429068993541559</v>
      </c>
      <c r="I55" s="2">
        <f>Delta!BW57</f>
        <v>1.026052239802697</v>
      </c>
      <c r="J55" s="2">
        <f>Delta!BX57</f>
        <v>0.93763162165676994</v>
      </c>
      <c r="K55" s="2">
        <f>Delta!BY57</f>
        <v>0.39760708587666915</v>
      </c>
      <c r="L55" s="2">
        <f>Delta!BZ57</f>
        <v>0.97820579491651516</v>
      </c>
      <c r="M55" s="2">
        <f>Delta!CA57</f>
        <v>0.61586554972052876</v>
      </c>
      <c r="N55" s="2">
        <f>Delta!CB57</f>
        <v>1.0598134174676062</v>
      </c>
      <c r="O55" s="2">
        <f>Delta!CC57</f>
        <v>0.99279793933695804</v>
      </c>
      <c r="P55" s="2">
        <f>Delta!CD57</f>
        <v>0.96027709594686772</v>
      </c>
    </row>
    <row r="56" spans="1:16" x14ac:dyDescent="0.2">
      <c r="A56" s="76">
        <f>Delta!A58</f>
        <v>108</v>
      </c>
      <c r="B56" s="2">
        <f>Delta!BP58</f>
        <v>1.1306034757962509</v>
      </c>
      <c r="C56" s="2">
        <f>Delta!BQ58</f>
        <v>1.047495582433259</v>
      </c>
      <c r="D56" s="2">
        <f>Delta!BR58</f>
        <v>0.94227296481244927</v>
      </c>
      <c r="E56" s="2">
        <f>Delta!BS58</f>
        <v>0.96397681015024705</v>
      </c>
      <c r="F56" s="2">
        <f>Delta!BT58</f>
        <v>1.0592620116867857</v>
      </c>
      <c r="G56" s="2">
        <f>Delta!BU58</f>
        <v>1.0558868899784011</v>
      </c>
      <c r="H56" s="2">
        <f>Delta!BV58</f>
        <v>1.0425309090045691</v>
      </c>
      <c r="I56" s="2">
        <f>Delta!BW58</f>
        <v>1.025525221858522</v>
      </c>
      <c r="J56" s="2">
        <f>Delta!BX58</f>
        <v>0.93814671755017931</v>
      </c>
      <c r="K56" s="2">
        <f>Delta!BY58</f>
        <v>0.40078852556201622</v>
      </c>
      <c r="L56" s="2">
        <f>Delta!BZ58</f>
        <v>0.97810306629442823</v>
      </c>
      <c r="M56" s="2">
        <f>Delta!CA58</f>
        <v>0.61774381302762393</v>
      </c>
      <c r="N56" s="2">
        <f>Delta!CB58</f>
        <v>1.0593514824843191</v>
      </c>
      <c r="O56" s="2">
        <f>Delta!CC58</f>
        <v>0.99284449050919832</v>
      </c>
      <c r="P56" s="2">
        <f>Delta!CD58</f>
        <v>0.9606391607232273</v>
      </c>
    </row>
    <row r="57" spans="1:16" x14ac:dyDescent="0.2">
      <c r="A57" s="76">
        <f>Delta!A59</f>
        <v>110</v>
      </c>
      <c r="B57" s="2">
        <f>Delta!BP59</f>
        <v>1.1307529774314533</v>
      </c>
      <c r="C57" s="2">
        <f>Delta!BQ59</f>
        <v>1.0472593925309543</v>
      </c>
      <c r="D57" s="2">
        <f>Delta!BR59</f>
        <v>0.94250020975654991</v>
      </c>
      <c r="E57" s="2">
        <f>Delta!BS59</f>
        <v>0.9644437503992731</v>
      </c>
      <c r="F57" s="2">
        <f>Delta!BT59</f>
        <v>1.0584958731228211</v>
      </c>
      <c r="G57" s="2">
        <f>Delta!BU59</f>
        <v>1.0551148413094091</v>
      </c>
      <c r="H57" s="2">
        <f>Delta!BV59</f>
        <v>1.0421589620309277</v>
      </c>
      <c r="I57" s="2">
        <f>Delta!BW59</f>
        <v>1.0250097050119007</v>
      </c>
      <c r="J57" s="2">
        <f>Delta!BX59</f>
        <v>0.93865162277559799</v>
      </c>
      <c r="K57" s="2">
        <f>Delta!BY59</f>
        <v>0.40395568408684684</v>
      </c>
      <c r="L57" s="2">
        <f>Delta!BZ59</f>
        <v>0.97799980650631968</v>
      </c>
      <c r="M57" s="2">
        <f>Delta!CA59</f>
        <v>0.61961836321142394</v>
      </c>
      <c r="N57" s="2">
        <f>Delta!CB59</f>
        <v>1.0588925027381739</v>
      </c>
      <c r="O57" s="2">
        <f>Delta!CC59</f>
        <v>0.99289116665468957</v>
      </c>
      <c r="P57" s="2">
        <f>Delta!CD59</f>
        <v>0.96099587593815694</v>
      </c>
    </row>
    <row r="58" spans="1:16" x14ac:dyDescent="0.2">
      <c r="A58" s="76">
        <f>Delta!A60</f>
        <v>112</v>
      </c>
      <c r="B58" s="2">
        <f>Delta!BP60</f>
        <v>1.1308969931005748</v>
      </c>
      <c r="C58" s="2">
        <f>Delta!BQ60</f>
        <v>1.0470242015146527</v>
      </c>
      <c r="D58" s="2">
        <f>Delta!BR60</f>
        <v>0.94272432190426436</v>
      </c>
      <c r="E58" s="2">
        <f>Delta!BS60</f>
        <v>0.9649058386109215</v>
      </c>
      <c r="F58" s="2">
        <f>Delta!BT60</f>
        <v>1.0577432517736773</v>
      </c>
      <c r="G58" s="2">
        <f>Delta!BU60</f>
        <v>1.0543542499863585</v>
      </c>
      <c r="H58" s="2">
        <f>Delta!BV60</f>
        <v>1.041791085901312</v>
      </c>
      <c r="I58" s="2">
        <f>Delta!BW60</f>
        <v>1.0245019521713594</v>
      </c>
      <c r="J58" s="2">
        <f>Delta!BX60</f>
        <v>0.93915801241222086</v>
      </c>
      <c r="K58" s="2">
        <f>Delta!BY60</f>
        <v>0.40711200372424416</v>
      </c>
      <c r="L58" s="2">
        <f>Delta!BZ60</f>
        <v>0.97789944534122808</v>
      </c>
      <c r="M58" s="2">
        <f>Delta!CA60</f>
        <v>0.62147328037949878</v>
      </c>
      <c r="N58" s="2">
        <f>Delta!CB60</f>
        <v>1.0584399239263655</v>
      </c>
      <c r="O58" s="2">
        <f>Delta!CC60</f>
        <v>0.99293678616006842</v>
      </c>
      <c r="P58" s="2">
        <f>Delta!CD60</f>
        <v>0.96135020571886953</v>
      </c>
    </row>
    <row r="59" spans="1:16" x14ac:dyDescent="0.2">
      <c r="A59" s="76">
        <f>Delta!A61</f>
        <v>114</v>
      </c>
      <c r="B59" s="2">
        <f>Delta!BP61</f>
        <v>1.1310334642688964</v>
      </c>
      <c r="C59" s="2">
        <f>Delta!BQ61</f>
        <v>1.0467925012634263</v>
      </c>
      <c r="D59" s="2">
        <f>Delta!BR61</f>
        <v>0.94294423769326197</v>
      </c>
      <c r="E59" s="2">
        <f>Delta!BS61</f>
        <v>0.96536475371530051</v>
      </c>
      <c r="F59" s="2">
        <f>Delta!BT61</f>
        <v>1.0570003761165041</v>
      </c>
      <c r="G59" s="2">
        <f>Delta!BU61</f>
        <v>1.0536058651997711</v>
      </c>
      <c r="H59" s="2">
        <f>Delta!BV61</f>
        <v>1.0414265662878295</v>
      </c>
      <c r="I59" s="2">
        <f>Delta!BW61</f>
        <v>1.024004067503093</v>
      </c>
      <c r="J59" s="2">
        <f>Delta!BX61</f>
        <v>0.93965695852386022</v>
      </c>
      <c r="K59" s="2">
        <f>Delta!BY61</f>
        <v>0.41025540285728096</v>
      </c>
      <c r="L59" s="2">
        <f>Delta!BZ61</f>
        <v>0.97781097865211763</v>
      </c>
      <c r="M59" s="2">
        <f>Delta!CA61</f>
        <v>0.62331601051921115</v>
      </c>
      <c r="N59" s="2">
        <f>Delta!CB61</f>
        <v>1.0579895995558284</v>
      </c>
      <c r="O59" s="2">
        <f>Delta!CC61</f>
        <v>0.99298171867670515</v>
      </c>
      <c r="P59" s="2">
        <f>Delta!CD61</f>
        <v>0.96169975585741674</v>
      </c>
    </row>
    <row r="60" spans="1:16" x14ac:dyDescent="0.2">
      <c r="A60" s="76">
        <f>Delta!A62</f>
        <v>116</v>
      </c>
      <c r="B60" s="2">
        <f>Delta!BP62</f>
        <v>1.1311757019436564</v>
      </c>
      <c r="C60" s="2">
        <f>Delta!BQ62</f>
        <v>1.0465602478878002</v>
      </c>
      <c r="D60" s="2">
        <f>Delta!BR62</f>
        <v>0.94316047391315672</v>
      </c>
      <c r="E60" s="2">
        <f>Delta!BS62</f>
        <v>0.96582092712956502</v>
      </c>
      <c r="F60" s="2">
        <f>Delta!BT62</f>
        <v>1.0562669116958483</v>
      </c>
      <c r="G60" s="2">
        <f>Delta!BU62</f>
        <v>1.0528662949530978</v>
      </c>
      <c r="H60" s="2">
        <f>Delta!BV62</f>
        <v>1.0410674599294854</v>
      </c>
      <c r="I60" s="2">
        <f>Delta!BW62</f>
        <v>1.0235148958297517</v>
      </c>
      <c r="J60" s="2">
        <f>Delta!BX62</f>
        <v>0.94014882020760893</v>
      </c>
      <c r="K60" s="2">
        <f>Delta!BY62</f>
        <v>0.41338613968649213</v>
      </c>
      <c r="L60" s="2">
        <f>Delta!BZ62</f>
        <v>0.97771396393011367</v>
      </c>
      <c r="M60" s="2">
        <f>Delta!CA62</f>
        <v>0.62514849640564762</v>
      </c>
      <c r="N60" s="2">
        <f>Delta!CB62</f>
        <v>1.0575438381683644</v>
      </c>
      <c r="O60" s="2">
        <f>Delta!CC62</f>
        <v>0.99302687734629946</v>
      </c>
      <c r="P60" s="2">
        <f>Delta!CD62</f>
        <v>0.96204520825988216</v>
      </c>
    </row>
    <row r="61" spans="1:16" x14ac:dyDescent="0.2">
      <c r="A61" s="76">
        <f>Delta!A63</f>
        <v>118</v>
      </c>
      <c r="B61" s="2">
        <f>Delta!BP63</f>
        <v>1.1313121262703496</v>
      </c>
      <c r="C61" s="2">
        <f>Delta!BQ63</f>
        <v>1.0463297569203098</v>
      </c>
      <c r="D61" s="2">
        <f>Delta!BR63</f>
        <v>0.94337505904581953</v>
      </c>
      <c r="E61" s="2">
        <f>Delta!BS63</f>
        <v>0.96627189084007981</v>
      </c>
      <c r="F61" s="2">
        <f>Delta!BT63</f>
        <v>1.0555456898310083</v>
      </c>
      <c r="G61" s="2">
        <f>Delta!BU63</f>
        <v>1.0521398959840957</v>
      </c>
      <c r="H61" s="2">
        <f>Delta!BV63</f>
        <v>1.0407108429319298</v>
      </c>
      <c r="I61" s="2">
        <f>Delta!BW63</f>
        <v>1.0230348388946797</v>
      </c>
      <c r="J61" s="2">
        <f>Delta!BX63</f>
        <v>0.94063345664823472</v>
      </c>
      <c r="K61" s="2">
        <f>Delta!BY63</f>
        <v>0.4165022021952664</v>
      </c>
      <c r="L61" s="2">
        <f>Delta!BZ63</f>
        <v>0.97763004183769597</v>
      </c>
      <c r="M61" s="2">
        <f>Delta!CA63</f>
        <v>0.62697000248038881</v>
      </c>
      <c r="N61" s="2">
        <f>Delta!CB63</f>
        <v>1.057102107063205</v>
      </c>
      <c r="O61" s="2">
        <f>Delta!CC63</f>
        <v>0.99307106315371685</v>
      </c>
      <c r="P61" s="2">
        <f>Delta!CD63</f>
        <v>0.96238766763690908</v>
      </c>
    </row>
    <row r="62" spans="1:16" x14ac:dyDescent="0.2">
      <c r="A62" s="76">
        <f>Delta!A64</f>
        <v>120</v>
      </c>
      <c r="B62" s="2">
        <f>Delta!BP64</f>
        <v>1.1314429491336517</v>
      </c>
      <c r="C62" s="2">
        <f>Delta!BQ64</f>
        <v>1.0461036100673424</v>
      </c>
      <c r="D62" s="2">
        <f>Delta!BR64</f>
        <v>0.94358402725625323</v>
      </c>
      <c r="E62" s="2">
        <f>Delta!BS64</f>
        <v>0.9667195821150858</v>
      </c>
      <c r="F62" s="2">
        <f>Delta!BT64</f>
        <v>1.0548346384950671</v>
      </c>
      <c r="G62" s="2">
        <f>Delta!BU64</f>
        <v>1.0514230020579836</v>
      </c>
      <c r="H62" s="2">
        <f>Delta!BV64</f>
        <v>1.0403592932915176</v>
      </c>
      <c r="I62" s="2">
        <f>Delta!BW64</f>
        <v>1.0225637441503888</v>
      </c>
      <c r="J62" s="2">
        <f>Delta!BX64</f>
        <v>0.9411184306563769</v>
      </c>
      <c r="K62" s="2">
        <f>Delta!BY64</f>
        <v>0.41960730159505755</v>
      </c>
      <c r="L62" s="2">
        <f>Delta!BZ64</f>
        <v>0.97754607596243981</v>
      </c>
      <c r="M62" s="2">
        <f>Delta!CA64</f>
        <v>0.62877510369021716</v>
      </c>
      <c r="N62" s="2">
        <f>Delta!CB64</f>
        <v>1.0566650391344019</v>
      </c>
      <c r="O62" s="2">
        <f>Delta!CC64</f>
        <v>0.99311470774868149</v>
      </c>
      <c r="P62" s="2">
        <f>Delta!CD64</f>
        <v>0.96272580252725859</v>
      </c>
    </row>
    <row r="63" spans="1:16" x14ac:dyDescent="0.2">
      <c r="A63" s="76">
        <f>Delta!A65</f>
        <v>122</v>
      </c>
      <c r="B63" s="2">
        <f>Delta!BP65</f>
        <v>1.1315767034140742</v>
      </c>
      <c r="C63" s="2">
        <f>Delta!BQ65</f>
        <v>1.0458774359607035</v>
      </c>
      <c r="D63" s="2">
        <f>Delta!BR65</f>
        <v>0.94379260733779313</v>
      </c>
      <c r="E63" s="2">
        <f>Delta!BS65</f>
        <v>0.9671629910279036</v>
      </c>
      <c r="F63" s="2">
        <f>Delta!BT65</f>
        <v>1.0541326840364564</v>
      </c>
      <c r="G63" s="2">
        <f>Delta!BU65</f>
        <v>1.0507161097711308</v>
      </c>
      <c r="H63" s="2">
        <f>Delta!BV65</f>
        <v>1.0400102413390206</v>
      </c>
      <c r="I63" s="2">
        <f>Delta!BW65</f>
        <v>1.0221019287623028</v>
      </c>
      <c r="J63" s="2">
        <f>Delta!BX65</f>
        <v>0.94159003971330879</v>
      </c>
      <c r="K63" s="2">
        <f>Delta!BY65</f>
        <v>0.42269624433744851</v>
      </c>
      <c r="L63" s="2">
        <f>Delta!BZ65</f>
        <v>0.97746583854876157</v>
      </c>
      <c r="M63" s="2">
        <f>Delta!CA65</f>
        <v>0.63056979401901458</v>
      </c>
      <c r="N63" s="2">
        <f>Delta!CB65</f>
        <v>1.0562308443446362</v>
      </c>
      <c r="O63" s="2">
        <f>Delta!CC65</f>
        <v>0.99315824745986447</v>
      </c>
      <c r="P63" s="2">
        <f>Delta!CD65</f>
        <v>0.96306036056834154</v>
      </c>
    </row>
    <row r="64" spans="1:16" x14ac:dyDescent="0.2">
      <c r="A64" s="76">
        <f>Delta!A66</f>
        <v>124</v>
      </c>
      <c r="B64" s="2">
        <f>Delta!BP66</f>
        <v>1.1316957908969041</v>
      </c>
      <c r="C64" s="2">
        <f>Delta!BQ66</f>
        <v>1.0456537068605505</v>
      </c>
      <c r="D64" s="2">
        <f>Delta!BR66</f>
        <v>0.94399689787213403</v>
      </c>
      <c r="E64" s="2">
        <f>Delta!BS66</f>
        <v>0.96760274711445116</v>
      </c>
      <c r="F64" s="2">
        <f>Delta!BT66</f>
        <v>1.0534419414584502</v>
      </c>
      <c r="G64" s="2">
        <f>Delta!BU66</f>
        <v>1.0500196916537112</v>
      </c>
      <c r="H64" s="2">
        <f>Delta!BV66</f>
        <v>1.0396651291140753</v>
      </c>
      <c r="I64" s="2">
        <f>Delta!BW66</f>
        <v>1.0216491861905843</v>
      </c>
      <c r="J64" s="2">
        <f>Delta!BX66</f>
        <v>0.94206507795945582</v>
      </c>
      <c r="K64" s="2">
        <f>Delta!BY66</f>
        <v>0.4257756770262322</v>
      </c>
      <c r="L64" s="2">
        <f>Delta!BZ66</f>
        <v>0.9773896973527475</v>
      </c>
      <c r="M64" s="2">
        <f>Delta!CA66</f>
        <v>0.63235469930605726</v>
      </c>
      <c r="N64" s="2">
        <f>Delta!CB66</f>
        <v>1.0558012240503654</v>
      </c>
      <c r="O64" s="2">
        <f>Delta!CC66</f>
        <v>0.99320094397482772</v>
      </c>
      <c r="P64" s="2">
        <f>Delta!CD66</f>
        <v>0.96339165249864811</v>
      </c>
    </row>
    <row r="65" spans="1:16" x14ac:dyDescent="0.2">
      <c r="A65" s="76">
        <f>Delta!A67</f>
        <v>126</v>
      </c>
      <c r="B65" s="2">
        <f>Delta!BP67</f>
        <v>1.1318191026810513</v>
      </c>
      <c r="C65" s="2">
        <f>Delta!BQ67</f>
        <v>1.045431384986534</v>
      </c>
      <c r="D65" s="2">
        <f>Delta!BR67</f>
        <v>0.94419916806032378</v>
      </c>
      <c r="E65" s="2">
        <f>Delta!BS67</f>
        <v>0.96803637054872638</v>
      </c>
      <c r="F65" s="2">
        <f>Delta!BT67</f>
        <v>1.0527622567258756</v>
      </c>
      <c r="G65" s="2">
        <f>Delta!BU67</f>
        <v>1.049331874071451</v>
      </c>
      <c r="H65" s="2">
        <f>Delta!BV67</f>
        <v>1.0393247522309734</v>
      </c>
      <c r="I65" s="2">
        <f>Delta!BW67</f>
        <v>1.0212027871509679</v>
      </c>
      <c r="J65" s="2">
        <f>Delta!BX67</f>
        <v>0.94253331775856886</v>
      </c>
      <c r="K65" s="2">
        <f>Delta!BY67</f>
        <v>0.42884105126481387</v>
      </c>
      <c r="L65" s="2">
        <f>Delta!BZ67</f>
        <v>0.97731407551829474</v>
      </c>
      <c r="M65" s="2">
        <f>Delta!CA67</f>
        <v>0.63412324165359812</v>
      </c>
      <c r="N65" s="2">
        <f>Delta!CB67</f>
        <v>1.0553760442037603</v>
      </c>
      <c r="O65" s="2">
        <f>Delta!CC67</f>
        <v>0.99324273895003889</v>
      </c>
      <c r="P65" s="2">
        <f>Delta!CD67</f>
        <v>0.9637189013221561</v>
      </c>
    </row>
    <row r="66" spans="1:16" x14ac:dyDescent="0.2">
      <c r="A66" s="76">
        <f>Delta!A68</f>
        <v>128</v>
      </c>
      <c r="B66" s="2">
        <f>Delta!BP68</f>
        <v>1.1319394292848723</v>
      </c>
      <c r="C66" s="2">
        <f>Delta!BQ68</f>
        <v>1.0452093685954125</v>
      </c>
      <c r="D66" s="2">
        <f>Delta!BR68</f>
        <v>0.94439868955037387</v>
      </c>
      <c r="E66" s="2">
        <f>Delta!BS68</f>
        <v>0.96846914800739525</v>
      </c>
      <c r="F66" s="2">
        <f>Delta!BT68</f>
        <v>1.0520907143829199</v>
      </c>
      <c r="G66" s="2">
        <f>Delta!BU68</f>
        <v>1.0486563719407997</v>
      </c>
      <c r="H66" s="2">
        <f>Delta!BV68</f>
        <v>1.0389863786869242</v>
      </c>
      <c r="I66" s="2">
        <f>Delta!BW68</f>
        <v>1.0207647060224023</v>
      </c>
      <c r="J66" s="2">
        <f>Delta!BX68</f>
        <v>0.94299528917835351</v>
      </c>
      <c r="K66" s="2">
        <f>Delta!BY68</f>
        <v>0.43189211093757546</v>
      </c>
      <c r="L66" s="2">
        <f>Delta!BZ68</f>
        <v>0.97724300851113033</v>
      </c>
      <c r="M66" s="2">
        <f>Delta!CA68</f>
        <v>0.63588684942177598</v>
      </c>
      <c r="N66" s="2">
        <f>Delta!CB68</f>
        <v>1.0549533724875404</v>
      </c>
      <c r="O66" s="2">
        <f>Delta!CC68</f>
        <v>0.99328462384180161</v>
      </c>
      <c r="P66" s="2">
        <f>Delta!CD68</f>
        <v>0.96404412506674542</v>
      </c>
    </row>
    <row r="67" spans="1:16" x14ac:dyDescent="0.2">
      <c r="A67" s="76">
        <f>Delta!A69</f>
        <v>130</v>
      </c>
      <c r="B67" s="2">
        <f>Delta!BP69</f>
        <v>1.1320520652111516</v>
      </c>
      <c r="C67" s="2">
        <f>Delta!BQ69</f>
        <v>1.0449901237725767</v>
      </c>
      <c r="D67" s="2">
        <f>Delta!BR69</f>
        <v>0.94459619992348831</v>
      </c>
      <c r="E67" s="2">
        <f>Delta!BS69</f>
        <v>0.96889555063150179</v>
      </c>
      <c r="F67" s="2">
        <f>Delta!BT69</f>
        <v>1.0514291350634151</v>
      </c>
      <c r="G67" s="2">
        <f>Delta!BU69</f>
        <v>1.0479883049683887</v>
      </c>
      <c r="H67" s="2">
        <f>Delta!BV69</f>
        <v>1.0386531596924389</v>
      </c>
      <c r="I67" s="2">
        <f>Delta!BW69</f>
        <v>1.0203345666364259</v>
      </c>
      <c r="J67" s="2">
        <f>Delta!BX69</f>
        <v>0.9434610965767859</v>
      </c>
      <c r="K67" s="2">
        <f>Delta!BY69</f>
        <v>0.43493475929200082</v>
      </c>
      <c r="L67" s="2">
        <f>Delta!BZ69</f>
        <v>0.97717364302997667</v>
      </c>
      <c r="M67" s="2">
        <f>Delta!CA69</f>
        <v>0.63762758262142316</v>
      </c>
      <c r="N67" s="2">
        <f>Delta!CB69</f>
        <v>1.0545353502176953</v>
      </c>
      <c r="O67" s="2">
        <f>Delta!CC69</f>
        <v>0.99332589549229999</v>
      </c>
      <c r="P67" s="2">
        <f>Delta!CD69</f>
        <v>0.9643643744201631</v>
      </c>
    </row>
    <row r="68" spans="1:16" x14ac:dyDescent="0.2">
      <c r="A68" s="76">
        <f>Delta!A70</f>
        <v>132</v>
      </c>
      <c r="B68" s="2">
        <f>Delta!BP70</f>
        <v>1.1321600991781857</v>
      </c>
      <c r="C68" s="2">
        <f>Delta!BQ70</f>
        <v>1.044774348288082</v>
      </c>
      <c r="D68" s="2">
        <f>Delta!BR70</f>
        <v>0.94478937167376431</v>
      </c>
      <c r="E68" s="2">
        <f>Delta!BS70</f>
        <v>0.96931791050920024</v>
      </c>
      <c r="F68" s="2">
        <f>Delta!BT70</f>
        <v>1.0507784305337247</v>
      </c>
      <c r="G68" s="2">
        <f>Delta!BU70</f>
        <v>1.0473319222661197</v>
      </c>
      <c r="H68" s="2">
        <f>Delta!BV70</f>
        <v>1.038322807977849</v>
      </c>
      <c r="I68" s="2">
        <f>Delta!BW70</f>
        <v>1.0199131270044632</v>
      </c>
      <c r="J68" s="2">
        <f>Delta!BX70</f>
        <v>0.94391113335965493</v>
      </c>
      <c r="K68" s="2">
        <f>Delta!BY70</f>
        <v>0.43795874796186562</v>
      </c>
      <c r="L68" s="2">
        <f>Delta!BZ70</f>
        <v>0.97710723833909074</v>
      </c>
      <c r="M68" s="2">
        <f>Delta!CA70</f>
        <v>0.63936576786080723</v>
      </c>
      <c r="N68" s="2">
        <f>Delta!CB70</f>
        <v>1.0541211339606815</v>
      </c>
      <c r="O68" s="2">
        <f>Delta!CC70</f>
        <v>0.99336707167726668</v>
      </c>
      <c r="P68" s="2">
        <f>Delta!CD70</f>
        <v>0.96468119671753649</v>
      </c>
    </row>
    <row r="69" spans="1:16" x14ac:dyDescent="0.2">
      <c r="A69" s="76">
        <f>Delta!A71</f>
        <v>134</v>
      </c>
      <c r="B69" s="2">
        <f>Delta!BP71</f>
        <v>1.1322769089702334</v>
      </c>
      <c r="C69" s="2">
        <f>Delta!BQ71</f>
        <v>1.0445572209191667</v>
      </c>
      <c r="D69" s="2">
        <f>Delta!BR71</f>
        <v>0.94497911655011257</v>
      </c>
      <c r="E69" s="2">
        <f>Delta!BS71</f>
        <v>0.96974027359981863</v>
      </c>
      <c r="F69" s="2">
        <f>Delta!BT71</f>
        <v>1.0501340869737401</v>
      </c>
      <c r="G69" s="2">
        <f>Delta!BU71</f>
        <v>1.0466827168312285</v>
      </c>
      <c r="H69" s="2">
        <f>Delta!BV71</f>
        <v>1.0379960679689479</v>
      </c>
      <c r="I69" s="2">
        <f>Delta!BW71</f>
        <v>1.0194980325557665</v>
      </c>
      <c r="J69" s="2">
        <f>Delta!BX71</f>
        <v>0.94435749583847084</v>
      </c>
      <c r="K69" s="2">
        <f>Delta!BY71</f>
        <v>0.44097030822920452</v>
      </c>
      <c r="L69" s="2">
        <f>Delta!BZ71</f>
        <v>0.97704335492060745</v>
      </c>
      <c r="M69" s="2">
        <f>Delta!CA71</f>
        <v>0.64108917800578524</v>
      </c>
      <c r="N69" s="2">
        <f>Delta!CB71</f>
        <v>1.0537110515524308</v>
      </c>
      <c r="O69" s="2">
        <f>Delta!CC71</f>
        <v>0.99340746984859174</v>
      </c>
      <c r="P69" s="2">
        <f>Delta!CD71</f>
        <v>0.96499503243957885</v>
      </c>
    </row>
    <row r="70" spans="1:16" x14ac:dyDescent="0.2">
      <c r="A70" s="76">
        <f>Delta!A72</f>
        <v>136</v>
      </c>
      <c r="B70" s="2">
        <f>Delta!BP72</f>
        <v>1.1323759762026822</v>
      </c>
      <c r="C70" s="2">
        <f>Delta!BQ72</f>
        <v>1.0443448079029987</v>
      </c>
      <c r="D70" s="2">
        <f>Delta!BR72</f>
        <v>0.94516795424919642</v>
      </c>
      <c r="E70" s="2">
        <f>Delta!BS72</f>
        <v>0.97015535223134164</v>
      </c>
      <c r="F70" s="2">
        <f>Delta!BT72</f>
        <v>1.0495008924995126</v>
      </c>
      <c r="G70" s="2">
        <f>Delta!BU72</f>
        <v>1.0460437080856138</v>
      </c>
      <c r="H70" s="2">
        <f>Delta!BV72</f>
        <v>1.0376717395884636</v>
      </c>
      <c r="I70" s="2">
        <f>Delta!BW72</f>
        <v>1.0190918706798937</v>
      </c>
      <c r="J70" s="2">
        <f>Delta!BX72</f>
        <v>0.94480805531274792</v>
      </c>
      <c r="K70" s="2">
        <f>Delta!BY72</f>
        <v>0.4439712173988169</v>
      </c>
      <c r="L70" s="2">
        <f>Delta!BZ72</f>
        <v>0.97697523304299194</v>
      </c>
      <c r="M70" s="2">
        <f>Delta!CA72</f>
        <v>0.64280179291528616</v>
      </c>
      <c r="N70" s="2">
        <f>Delta!CB72</f>
        <v>1.0533028924263244</v>
      </c>
      <c r="O70" s="2">
        <f>Delta!CC72</f>
        <v>0.99344692856278205</v>
      </c>
      <c r="P70" s="2">
        <f>Delta!CD72</f>
        <v>0.96530583241705692</v>
      </c>
    </row>
    <row r="71" spans="1:16" x14ac:dyDescent="0.2">
      <c r="A71" s="76">
        <f>Delta!A73</f>
        <v>138</v>
      </c>
      <c r="B71" s="2">
        <f>Delta!BP73</f>
        <v>1.1324829981373805</v>
      </c>
      <c r="C71" s="2">
        <f>Delta!BQ73</f>
        <v>1.0441321953755094</v>
      </c>
      <c r="D71" s="2">
        <f>Delta!BR73</f>
        <v>0.9453536417402576</v>
      </c>
      <c r="E71" s="2">
        <f>Delta!BS73</f>
        <v>0.97056732011842817</v>
      </c>
      <c r="F71" s="2">
        <f>Delta!BT73</f>
        <v>1.0488771282146683</v>
      </c>
      <c r="G71" s="2">
        <f>Delta!BU73</f>
        <v>1.0454149135421191</v>
      </c>
      <c r="H71" s="2">
        <f>Delta!BV73</f>
        <v>1.0373517862174844</v>
      </c>
      <c r="I71" s="2">
        <f>Delta!BW73</f>
        <v>1.0186934958787204</v>
      </c>
      <c r="J71" s="2">
        <f>Delta!BX73</f>
        <v>0.94524295639422695</v>
      </c>
      <c r="K71" s="2">
        <f>Delta!BY73</f>
        <v>0.4469539311740543</v>
      </c>
      <c r="L71" s="2">
        <f>Delta!BZ73</f>
        <v>0.97691783253646081</v>
      </c>
      <c r="M71" s="2">
        <f>Delta!CA73</f>
        <v>0.64450656884311286</v>
      </c>
      <c r="N71" s="2">
        <f>Delta!CB73</f>
        <v>1.0529006516784292</v>
      </c>
      <c r="O71" s="2">
        <f>Delta!CC73</f>
        <v>0.99348720998818763</v>
      </c>
      <c r="P71" s="2">
        <f>Delta!CD73</f>
        <v>0.96561293873566822</v>
      </c>
    </row>
    <row r="72" spans="1:16" x14ac:dyDescent="0.2">
      <c r="A72" s="76">
        <f>Delta!A74</f>
        <v>140</v>
      </c>
      <c r="B72" s="2">
        <f>Delta!BP74</f>
        <v>1.1325755451748116</v>
      </c>
      <c r="C72" s="2">
        <f>Delta!BQ74</f>
        <v>1.0439198804275507</v>
      </c>
      <c r="D72" s="2">
        <f>Delta!BR74</f>
        <v>0.94553889035422278</v>
      </c>
      <c r="E72" s="2">
        <f>Delta!BS74</f>
        <v>0.97097539492878393</v>
      </c>
      <c r="F72" s="2">
        <f>Delta!BT74</f>
        <v>1.0482603593103506</v>
      </c>
      <c r="G72" s="2">
        <f>Delta!BU74</f>
        <v>1.044793905464297</v>
      </c>
      <c r="H72" s="2">
        <f>Delta!BV74</f>
        <v>1.0370355929644357</v>
      </c>
      <c r="I72" s="2">
        <f>Delta!BW74</f>
        <v>1.0183009703631154</v>
      </c>
      <c r="J72" s="2">
        <f>Delta!BX74</f>
        <v>0.9456752320401125</v>
      </c>
      <c r="K72" s="2">
        <f>Delta!BY74</f>
        <v>0.4499237983395199</v>
      </c>
      <c r="L72" s="2">
        <f>Delta!BZ74</f>
        <v>0.97686466278274431</v>
      </c>
      <c r="M72" s="2">
        <f>Delta!CA74</f>
        <v>0.64619611621287187</v>
      </c>
      <c r="N72" s="2">
        <f>Delta!CB74</f>
        <v>1.0525007992193689</v>
      </c>
      <c r="O72" s="2">
        <f>Delta!CC74</f>
        <v>0.99352574878527677</v>
      </c>
      <c r="P72" s="2">
        <f>Delta!CD74</f>
        <v>0.96591633989755377</v>
      </c>
    </row>
    <row r="73" spans="1:16" x14ac:dyDescent="0.2">
      <c r="A73" s="76">
        <f>Delta!A75</f>
        <v>142</v>
      </c>
      <c r="B73" s="2">
        <f>Delta!BP75</f>
        <v>1.1326614396096781</v>
      </c>
      <c r="C73" s="2">
        <f>Delta!BQ75</f>
        <v>1.0437122734500417</v>
      </c>
      <c r="D73" s="2">
        <f>Delta!BR75</f>
        <v>0.94571963317838736</v>
      </c>
      <c r="E73" s="2">
        <f>Delta!BS75</f>
        <v>0.97138063060696189</v>
      </c>
      <c r="F73" s="2">
        <f>Delta!BT75</f>
        <v>1.0476536017448972</v>
      </c>
      <c r="G73" s="2">
        <f>Delta!BU75</f>
        <v>1.0441818644852434</v>
      </c>
      <c r="H73" s="2">
        <f>Delta!BV75</f>
        <v>1.0367219010390665</v>
      </c>
      <c r="I73" s="2">
        <f>Delta!BW75</f>
        <v>1.0179149151613442</v>
      </c>
      <c r="J73" s="2">
        <f>Delta!BX75</f>
        <v>0.94611074112995341</v>
      </c>
      <c r="K73" s="2">
        <f>Delta!BY75</f>
        <v>0.45288571055267546</v>
      </c>
      <c r="L73" s="2">
        <f>Delta!BZ75</f>
        <v>0.97681405638358632</v>
      </c>
      <c r="M73" s="2">
        <f>Delta!CA75</f>
        <v>0.64787545808910241</v>
      </c>
      <c r="N73" s="2">
        <f>Delta!CB75</f>
        <v>1.0521047563808092</v>
      </c>
      <c r="O73" s="2">
        <f>Delta!CC75</f>
        <v>0.9935649458560083</v>
      </c>
      <c r="P73" s="2">
        <f>Delta!CD75</f>
        <v>0.96621719895659031</v>
      </c>
    </row>
    <row r="74" spans="1:16" x14ac:dyDescent="0.2">
      <c r="A74" s="76">
        <f>Delta!A76</f>
        <v>144</v>
      </c>
      <c r="B74" s="2">
        <f>Delta!BP76</f>
        <v>1.1327569045847985</v>
      </c>
      <c r="C74" s="2">
        <f>Delta!BQ76</f>
        <v>1.0435042520778295</v>
      </c>
      <c r="D74" s="2">
        <f>Delta!BR76</f>
        <v>0.94589689382760178</v>
      </c>
      <c r="E74" s="2">
        <f>Delta!BS76</f>
        <v>0.97178232739519632</v>
      </c>
      <c r="F74" s="2">
        <f>Delta!BT76</f>
        <v>1.0470561741719164</v>
      </c>
      <c r="G74" s="2">
        <f>Delta!BU76</f>
        <v>1.0435780508529444</v>
      </c>
      <c r="H74" s="2">
        <f>Delta!BV76</f>
        <v>1.0364106487857421</v>
      </c>
      <c r="I74" s="2">
        <f>Delta!BW76</f>
        <v>1.0175366031899777</v>
      </c>
      <c r="J74" s="2">
        <f>Delta!BX76</f>
        <v>0.94653550782889528</v>
      </c>
      <c r="K74" s="2">
        <f>Delta!BY76</f>
        <v>0.4558285382979177</v>
      </c>
      <c r="L74" s="2">
        <f>Delta!BZ76</f>
        <v>0.976759628206612</v>
      </c>
      <c r="M74" s="2">
        <f>Delta!CA76</f>
        <v>0.64953972425563911</v>
      </c>
      <c r="N74" s="2">
        <f>Delta!CB76</f>
        <v>1.0517126761370683</v>
      </c>
      <c r="O74" s="2">
        <f>Delta!CC76</f>
        <v>0.99360284878185512</v>
      </c>
      <c r="P74" s="2">
        <f>Delta!CD76</f>
        <v>0.96651553575005422</v>
      </c>
    </row>
    <row r="75" spans="1:16" x14ac:dyDescent="0.2">
      <c r="A75" s="76">
        <f>Delta!A77</f>
        <v>146</v>
      </c>
      <c r="B75" s="2">
        <f>Delta!BP77</f>
        <v>1.1328355089785622</v>
      </c>
      <c r="C75" s="2">
        <f>Delta!BQ77</f>
        <v>1.0433001150613335</v>
      </c>
      <c r="D75" s="2">
        <f>Delta!BR77</f>
        <v>0.94607360174760791</v>
      </c>
      <c r="E75" s="2">
        <f>Delta!BS77</f>
        <v>0.97217977141135192</v>
      </c>
      <c r="F75" s="2">
        <f>Delta!BT77</f>
        <v>1.0464646921824798</v>
      </c>
      <c r="G75" s="2">
        <f>Delta!BU77</f>
        <v>1.0429827833955236</v>
      </c>
      <c r="H75" s="2">
        <f>Delta!BV77</f>
        <v>1.0361050409327424</v>
      </c>
      <c r="I75" s="2">
        <f>Delta!BW77</f>
        <v>1.0171646716830021</v>
      </c>
      <c r="J75" s="2">
        <f>Delta!BX77</f>
        <v>0.94696260041788671</v>
      </c>
      <c r="K75" s="2">
        <f>Delta!BY77</f>
        <v>0.45876184415453525</v>
      </c>
      <c r="L75" s="2">
        <f>Delta!BZ77</f>
        <v>0.97670643669029844</v>
      </c>
      <c r="M75" s="2">
        <f>Delta!CA77</f>
        <v>0.65119707468863253</v>
      </c>
      <c r="N75" s="2">
        <f>Delta!CB77</f>
        <v>1.0513240910176358</v>
      </c>
      <c r="O75" s="2">
        <f>Delta!CC77</f>
        <v>0.99364056372099063</v>
      </c>
      <c r="P75" s="2">
        <f>Delta!CD77</f>
        <v>0.96680904327779482</v>
      </c>
    </row>
    <row r="76" spans="1:16" x14ac:dyDescent="0.2">
      <c r="A76" s="76">
        <f>Delta!A78</f>
        <v>148</v>
      </c>
      <c r="B76" s="2">
        <f>Delta!BP78</f>
        <v>1.1329239272479956</v>
      </c>
      <c r="C76" s="2">
        <f>Delta!BQ78</f>
        <v>1.0430945741815125</v>
      </c>
      <c r="D76" s="2">
        <f>Delta!BR78</f>
        <v>0.94624743422280277</v>
      </c>
      <c r="E76" s="2">
        <f>Delta!BS78</f>
        <v>0.97257410001960032</v>
      </c>
      <c r="F76" s="2">
        <f>Delta!BT78</f>
        <v>1.0458827952726135</v>
      </c>
      <c r="G76" s="2">
        <f>Delta!BU78</f>
        <v>1.0423959625086887</v>
      </c>
      <c r="H76" s="2">
        <f>Delta!BV78</f>
        <v>1.0358004403565699</v>
      </c>
      <c r="I76" s="2">
        <f>Delta!BW78</f>
        <v>1.0167983142602806</v>
      </c>
      <c r="J76" s="2">
        <f>Delta!BX78</f>
        <v>0.94737785897027371</v>
      </c>
      <c r="K76" s="2">
        <f>Delta!BY78</f>
        <v>0.46167733971866892</v>
      </c>
      <c r="L76" s="2">
        <f>Delta!BZ78</f>
        <v>0.97666643817511301</v>
      </c>
      <c r="M76" s="2">
        <f>Delta!CA78</f>
        <v>0.65284206706155412</v>
      </c>
      <c r="N76" s="2">
        <f>Delta!CB78</f>
        <v>1.050938346232261</v>
      </c>
      <c r="O76" s="2">
        <f>Delta!CC78</f>
        <v>0.99367806269659087</v>
      </c>
      <c r="P76" s="2">
        <f>Delta!CD78</f>
        <v>0.96710074965636927</v>
      </c>
    </row>
    <row r="77" spans="1:16" x14ac:dyDescent="0.2">
      <c r="A77" s="76">
        <f>Delta!A79</f>
        <v>150</v>
      </c>
      <c r="B77" s="2">
        <f>Delta!BP79</f>
        <v>1.1329957366767465</v>
      </c>
      <c r="C77" s="2">
        <f>Delta!BQ79</f>
        <v>1.0428919784902071</v>
      </c>
      <c r="D77" s="2">
        <f>Delta!BR79</f>
        <v>0.94642142765486892</v>
      </c>
      <c r="E77" s="2">
        <f>Delta!BS79</f>
        <v>0.97296285008206984</v>
      </c>
      <c r="F77" s="2">
        <f>Delta!BT79</f>
        <v>1.0453089204286092</v>
      </c>
      <c r="G77" s="2">
        <f>Delta!BU79</f>
        <v>1.0418159721286118</v>
      </c>
      <c r="H77" s="2">
        <f>Delta!BV79</f>
        <v>1.0354993329142634</v>
      </c>
      <c r="I77" s="2">
        <f>Delta!BW79</f>
        <v>1.0164408171277006</v>
      </c>
      <c r="J77" s="2">
        <f>Delta!BX79</f>
        <v>0.94779157262387681</v>
      </c>
      <c r="K77" s="2">
        <f>Delta!BY79</f>
        <v>0.46458165231616061</v>
      </c>
      <c r="L77" s="2">
        <f>Delta!BZ79</f>
        <v>0.97662200900847718</v>
      </c>
      <c r="M77" s="2">
        <f>Delta!CA79</f>
        <v>0.65447560024482476</v>
      </c>
      <c r="N77" s="2">
        <f>Delta!CB79</f>
        <v>1.0505548671057301</v>
      </c>
      <c r="O77" s="2">
        <f>Delta!CC79</f>
        <v>0.99371461471142786</v>
      </c>
      <c r="P77" s="2">
        <f>Delta!CD79</f>
        <v>0.96738895074069808</v>
      </c>
    </row>
    <row r="78" spans="1:16" x14ac:dyDescent="0.2">
      <c r="A78" s="76">
        <f>Delta!A80</f>
        <v>152</v>
      </c>
      <c r="B78" s="2">
        <f>Delta!BP80</f>
        <v>1.1330757869952928</v>
      </c>
      <c r="C78" s="2">
        <f>Delta!BQ80</f>
        <v>1.0426909036667935</v>
      </c>
      <c r="D78" s="2">
        <f>Delta!BR80</f>
        <v>0.94659143814444791</v>
      </c>
      <c r="E78" s="2">
        <f>Delta!BS80</f>
        <v>0.97334903295062414</v>
      </c>
      <c r="F78" s="2">
        <f>Delta!BT80</f>
        <v>1.0447447738959785</v>
      </c>
      <c r="G78" s="2">
        <f>Delta!BU80</f>
        <v>1.0412463937039904</v>
      </c>
      <c r="H78" s="2">
        <f>Delta!BV80</f>
        <v>1.0352016624247988</v>
      </c>
      <c r="I78" s="2">
        <f>Delta!BW80</f>
        <v>1.0160886770585391</v>
      </c>
      <c r="J78" s="2">
        <f>Delta!BX80</f>
        <v>0.94820831881395129</v>
      </c>
      <c r="K78" s="2">
        <f>Delta!BY80</f>
        <v>0.46747471726803302</v>
      </c>
      <c r="L78" s="2">
        <f>Delta!BZ80</f>
        <v>0.97658131421394778</v>
      </c>
      <c r="M78" s="2">
        <f>Delta!CA80</f>
        <v>0.65610273896724924</v>
      </c>
      <c r="N78" s="2">
        <f>Delta!CB80</f>
        <v>1.0501770618948822</v>
      </c>
      <c r="O78" s="2">
        <f>Delta!CC80</f>
        <v>0.99375075209937669</v>
      </c>
      <c r="P78" s="2">
        <f>Delta!CD80</f>
        <v>0.96767501849456428</v>
      </c>
    </row>
    <row r="79" spans="1:16" x14ac:dyDescent="0.2">
      <c r="A79" s="76">
        <f>Delta!A81</f>
        <v>154</v>
      </c>
      <c r="B79" s="2">
        <f>Delta!BP81</f>
        <v>1.1331442345175462</v>
      </c>
      <c r="C79" s="2">
        <f>Delta!BQ81</f>
        <v>1.0424918903939884</v>
      </c>
      <c r="D79" s="2">
        <f>Delta!BR81</f>
        <v>0.94675862068965511</v>
      </c>
      <c r="E79" s="2">
        <f>Delta!BS81</f>
        <v>0.9737320116688174</v>
      </c>
      <c r="F79" s="2">
        <f>Delta!BT81</f>
        <v>1.0441867146624457</v>
      </c>
      <c r="G79" s="2">
        <f>Delta!BU81</f>
        <v>1.0406835946393276</v>
      </c>
      <c r="H79" s="2">
        <f>Delta!BV81</f>
        <v>1.0349072588178492</v>
      </c>
      <c r="I79" s="2">
        <f>Delta!BW81</f>
        <v>1.0157416610700596</v>
      </c>
      <c r="J79" s="2">
        <f>Delta!BX81</f>
        <v>0.94861445015106294</v>
      </c>
      <c r="K79" s="2">
        <f>Delta!BY81</f>
        <v>0.47034959031085255</v>
      </c>
      <c r="L79" s="2">
        <f>Delta!BZ81</f>
        <v>0.97653566109476231</v>
      </c>
      <c r="M79" s="2">
        <f>Delta!CA81</f>
        <v>0.65771806367010321</v>
      </c>
      <c r="N79" s="2">
        <f>Delta!CB81</f>
        <v>1.0498029373496913</v>
      </c>
      <c r="O79" s="2">
        <f>Delta!CC81</f>
        <v>0.99378843813803108</v>
      </c>
      <c r="P79" s="2">
        <f>Delta!CD81</f>
        <v>0.96795650104781639</v>
      </c>
    </row>
    <row r="80" spans="1:16" x14ac:dyDescent="0.2">
      <c r="A80" s="76">
        <f>Delta!A82</f>
        <v>156</v>
      </c>
      <c r="B80" s="2">
        <f>Delta!BP82</f>
        <v>1.1332117483912685</v>
      </c>
      <c r="C80" s="2">
        <f>Delta!BQ82</f>
        <v>1.042293260180986</v>
      </c>
      <c r="D80" s="2">
        <f>Delta!BR82</f>
        <v>0.94692440003276279</v>
      </c>
      <c r="E80" s="2">
        <f>Delta!BS82</f>
        <v>0.97411123733392091</v>
      </c>
      <c r="F80" s="2">
        <f>Delta!BT82</f>
        <v>1.0436363058911533</v>
      </c>
      <c r="G80" s="2">
        <f>Delta!BU82</f>
        <v>1.0401291410314795</v>
      </c>
      <c r="H80" s="2">
        <f>Delta!BV82</f>
        <v>1.0346152232146208</v>
      </c>
      <c r="I80" s="2">
        <f>Delta!BW82</f>
        <v>1.0154030589756813</v>
      </c>
      <c r="J80" s="2">
        <f>Delta!BX82</f>
        <v>0.94901451908653023</v>
      </c>
      <c r="K80" s="2">
        <f>Delta!BY82</f>
        <v>0.47321249597340642</v>
      </c>
      <c r="L80" s="2">
        <f>Delta!BZ82</f>
        <v>0.97650029887648004</v>
      </c>
      <c r="M80" s="2">
        <f>Delta!CA82</f>
        <v>0.65932148536318669</v>
      </c>
      <c r="N80" s="2">
        <f>Delta!CB82</f>
        <v>1.0494290117374301</v>
      </c>
      <c r="O80" s="2">
        <f>Delta!CC82</f>
        <v>0.99382289843712668</v>
      </c>
      <c r="P80" s="2">
        <f>Delta!CD82</f>
        <v>0.96823684317558079</v>
      </c>
    </row>
    <row r="81" spans="1:16" x14ac:dyDescent="0.2">
      <c r="A81" s="76">
        <f>Delta!A83</f>
        <v>158</v>
      </c>
      <c r="B81" s="2">
        <f>Delta!BP83</f>
        <v>1.1332721876664484</v>
      </c>
      <c r="C81" s="2">
        <f>Delta!BQ83</f>
        <v>1.0420975073680003</v>
      </c>
      <c r="D81" s="2">
        <f>Delta!BR83</f>
        <v>0.94709016611570751</v>
      </c>
      <c r="E81" s="2">
        <f>Delta!BS83</f>
        <v>0.97448610105286604</v>
      </c>
      <c r="F81" s="2">
        <f>Delta!BT83</f>
        <v>1.043093807412534</v>
      </c>
      <c r="G81" s="2">
        <f>Delta!BU83</f>
        <v>1.0395812887661917</v>
      </c>
      <c r="H81" s="2">
        <f>Delta!BV83</f>
        <v>1.0343275335475894</v>
      </c>
      <c r="I81" s="2">
        <f>Delta!BW83</f>
        <v>1.0150663588656048</v>
      </c>
      <c r="J81" s="2">
        <f>Delta!BX83</f>
        <v>0.94941648142151713</v>
      </c>
      <c r="K81" s="2">
        <f>Delta!BY83</f>
        <v>0.47606321512414573</v>
      </c>
      <c r="L81" s="2">
        <f>Delta!BZ83</f>
        <v>0.97646384928923002</v>
      </c>
      <c r="M81" s="2">
        <f>Delta!CA83</f>
        <v>0.66091066677606036</v>
      </c>
      <c r="N81" s="2">
        <f>Delta!CB83</f>
        <v>1.0490628887402718</v>
      </c>
      <c r="O81" s="2">
        <f>Delta!CC83</f>
        <v>0.99385878820792128</v>
      </c>
      <c r="P81" s="2">
        <f>Delta!CD83</f>
        <v>0.96851289250588313</v>
      </c>
    </row>
    <row r="82" spans="1:16" x14ac:dyDescent="0.2">
      <c r="A82" s="76">
        <f>Delta!A84</f>
        <v>160</v>
      </c>
      <c r="B82" s="2">
        <f>Delta!BP84</f>
        <v>1.1333329091468769</v>
      </c>
      <c r="C82" s="2">
        <f>Delta!BQ84</f>
        <v>1.0419031073458209</v>
      </c>
      <c r="D82" s="2">
        <f>Delta!BR84</f>
        <v>0.94725160879007031</v>
      </c>
      <c r="E82" s="2">
        <f>Delta!BS84</f>
        <v>0.97485986862805274</v>
      </c>
      <c r="F82" s="2">
        <f>Delta!BT84</f>
        <v>1.0425573546478628</v>
      </c>
      <c r="G82" s="2">
        <f>Delta!BU84</f>
        <v>1.0390421653633608</v>
      </c>
      <c r="H82" s="2">
        <f>Delta!BV84</f>
        <v>1.0340411119980402</v>
      </c>
      <c r="I82" s="2">
        <f>Delta!BW84</f>
        <v>1.0147383247614101</v>
      </c>
      <c r="J82" s="2">
        <f>Delta!BX84</f>
        <v>0.9498124240262853</v>
      </c>
      <c r="K82" s="2">
        <f>Delta!BY84</f>
        <v>0.47889885551255218</v>
      </c>
      <c r="L82" s="2">
        <f>Delta!BZ84</f>
        <v>0.9764291496041384</v>
      </c>
      <c r="M82" s="2">
        <f>Delta!CA84</f>
        <v>0.66249135929818004</v>
      </c>
      <c r="N82" s="2">
        <f>Delta!CB84</f>
        <v>1.0486975062386159</v>
      </c>
      <c r="O82" s="2">
        <f>Delta!CC84</f>
        <v>0.99389464953566564</v>
      </c>
      <c r="P82" s="2">
        <f>Delta!CD84</f>
        <v>0.96878621188339042</v>
      </c>
    </row>
    <row r="83" spans="1:16" x14ac:dyDescent="0.2">
      <c r="A83" s="76">
        <f>Delta!A85</f>
        <v>162</v>
      </c>
      <c r="B83" s="2">
        <f>Delta!BP85</f>
        <v>1.1333924348013948</v>
      </c>
      <c r="C83" s="2">
        <f>Delta!BQ85</f>
        <v>1.041708284277681</v>
      </c>
      <c r="D83" s="2">
        <f>Delta!BR85</f>
        <v>0.94741207998018817</v>
      </c>
      <c r="E83" s="2">
        <f>Delta!BS85</f>
        <v>0.97522821030888163</v>
      </c>
      <c r="F83" s="2">
        <f>Delta!BT85</f>
        <v>1.042029829986286</v>
      </c>
      <c r="G83" s="2">
        <f>Delta!BU85</f>
        <v>1.03850858107377</v>
      </c>
      <c r="H83" s="2">
        <f>Delta!BV85</f>
        <v>1.0337585566199152</v>
      </c>
      <c r="I83" s="2">
        <f>Delta!BW85</f>
        <v>1.0144173615420229</v>
      </c>
      <c r="J83" s="2">
        <f>Delta!BX85</f>
        <v>0.95019757967405338</v>
      </c>
      <c r="K83" s="2">
        <f>Delta!BY85</f>
        <v>0.48171925288828299</v>
      </c>
      <c r="L83" s="2">
        <f>Delta!BZ85</f>
        <v>0.97639721511681121</v>
      </c>
      <c r="M83" s="2">
        <f>Delta!CA85</f>
        <v>0.66406639178487215</v>
      </c>
      <c r="N83" s="2">
        <f>Delta!CB85</f>
        <v>1.0483349102712327</v>
      </c>
      <c r="O83" s="2">
        <f>Delta!CC85</f>
        <v>0.99392908835892479</v>
      </c>
      <c r="P83" s="2">
        <f>Delta!CD85</f>
        <v>0.96905698727119227</v>
      </c>
    </row>
    <row r="84" spans="1:16" x14ac:dyDescent="0.2">
      <c r="A84" s="76">
        <f>Delta!A86</f>
        <v>164</v>
      </c>
      <c r="B84" s="2">
        <f>Delta!BP86</f>
        <v>1.1334492719892437</v>
      </c>
      <c r="C84" s="2">
        <f>Delta!BQ86</f>
        <v>1.0415155672641936</v>
      </c>
      <c r="D84" s="2">
        <f>Delta!BR86</f>
        <v>0.94757112078173356</v>
      </c>
      <c r="E84" s="2">
        <f>Delta!BS86</f>
        <v>0.97559247350244138</v>
      </c>
      <c r="F84" s="2">
        <f>Delta!BT86</f>
        <v>1.0415100235539076</v>
      </c>
      <c r="G84" s="2">
        <f>Delta!BU86</f>
        <v>1.0379854024786039</v>
      </c>
      <c r="H84" s="2">
        <f>Delta!BV86</f>
        <v>1.0334789303008858</v>
      </c>
      <c r="I84" s="2">
        <f>Delta!BW86</f>
        <v>1.0140988168772596</v>
      </c>
      <c r="J84" s="2">
        <f>Delta!BX86</f>
        <v>0.95058796602371975</v>
      </c>
      <c r="K84" s="2">
        <f>Delta!BY86</f>
        <v>0.48452727729703349</v>
      </c>
      <c r="L84" s="2">
        <f>Delta!BZ86</f>
        <v>0.97637131350899586</v>
      </c>
      <c r="M84" s="2">
        <f>Delta!CA86</f>
        <v>0.66562588625146779</v>
      </c>
      <c r="N84" s="2">
        <f>Delta!CB86</f>
        <v>1.0479771043551322</v>
      </c>
      <c r="O84" s="2">
        <f>Delta!CC86</f>
        <v>0.99396266873455796</v>
      </c>
      <c r="P84" s="2">
        <f>Delta!CD86</f>
        <v>0.96932477785942972</v>
      </c>
    </row>
    <row r="85" spans="1:16" x14ac:dyDescent="0.2">
      <c r="A85" s="76">
        <f>Delta!A87</f>
        <v>166</v>
      </c>
      <c r="B85" s="2">
        <f>Delta!BP87</f>
        <v>1.1334940591931113</v>
      </c>
      <c r="C85" s="2">
        <f>Delta!BQ87</f>
        <v>1.0413275841127172</v>
      </c>
      <c r="D85" s="2">
        <f>Delta!BR87</f>
        <v>0.94772631033674704</v>
      </c>
      <c r="E85" s="2">
        <f>Delta!BS87</f>
        <v>0.97595608901764008</v>
      </c>
      <c r="F85" s="2">
        <f>Delta!BT87</f>
        <v>1.0409959383000773</v>
      </c>
      <c r="G85" s="2">
        <f>Delta!BU87</f>
        <v>1.0374665226047757</v>
      </c>
      <c r="H85" s="2">
        <f>Delta!BV87</f>
        <v>1.0332019670197357</v>
      </c>
      <c r="I85" s="2">
        <f>Delta!BW87</f>
        <v>1.0137889275855794</v>
      </c>
      <c r="J85" s="2">
        <f>Delta!BX87</f>
        <v>0.95097010366908019</v>
      </c>
      <c r="K85" s="2">
        <f>Delta!BY87</f>
        <v>0.48732177797505094</v>
      </c>
      <c r="L85" s="2">
        <f>Delta!BZ87</f>
        <v>0.97634065886781463</v>
      </c>
      <c r="M85" s="2">
        <f>Delta!CA87</f>
        <v>0.66718190216606665</v>
      </c>
      <c r="N85" s="2">
        <f>Delta!CB87</f>
        <v>1.0476210818637475</v>
      </c>
      <c r="O85" s="2">
        <f>Delta!CC87</f>
        <v>0.99399675246125074</v>
      </c>
      <c r="P85" s="2">
        <f>Delta!CD87</f>
        <v>0.96959055862307941</v>
      </c>
    </row>
    <row r="86" spans="1:16" x14ac:dyDescent="0.2">
      <c r="A86" s="76">
        <f>Delta!A88</f>
        <v>168</v>
      </c>
      <c r="B86" s="2">
        <f>Delta!BP88</f>
        <v>1.1335458478886924</v>
      </c>
      <c r="C86" s="2">
        <f>Delta!BQ88</f>
        <v>1.0411382074634614</v>
      </c>
      <c r="D86" s="2">
        <f>Delta!BR88</f>
        <v>0.94788114650263544</v>
      </c>
      <c r="E86" s="2">
        <f>Delta!BS88</f>
        <v>0.97631463699474474</v>
      </c>
      <c r="F86" s="2">
        <f>Delta!BT88</f>
        <v>1.0404897476811532</v>
      </c>
      <c r="G86" s="2">
        <f>Delta!BU88</f>
        <v>1.0369561633542743</v>
      </c>
      <c r="H86" s="2">
        <f>Delta!BV88</f>
        <v>1.0329280687840521</v>
      </c>
      <c r="I86" s="2">
        <f>Delta!BW88</f>
        <v>1.0134822344971866</v>
      </c>
      <c r="J86" s="2">
        <f>Delta!BX88</f>
        <v>0.95134702696214568</v>
      </c>
      <c r="K86" s="2">
        <f>Delta!BY88</f>
        <v>0.49010137103517304</v>
      </c>
      <c r="L86" s="2">
        <f>Delta!BZ88</f>
        <v>0.97631244995447442</v>
      </c>
      <c r="M86" s="2">
        <f>Delta!CA88</f>
        <v>0.66871988882680711</v>
      </c>
      <c r="N86" s="2">
        <f>Delta!CB88</f>
        <v>1.0472695727333916</v>
      </c>
      <c r="O86" s="2">
        <f>Delta!CC88</f>
        <v>0.99403057264577743</v>
      </c>
      <c r="P86" s="2">
        <f>Delta!CD88</f>
        <v>0.96985251780470261</v>
      </c>
    </row>
    <row r="87" spans="1:16" x14ac:dyDescent="0.2">
      <c r="A87" s="76">
        <f>Delta!A89</f>
        <v>170</v>
      </c>
      <c r="B87" s="2">
        <f>Delta!BP89</f>
        <v>1.1335899561155529</v>
      </c>
      <c r="C87" s="2">
        <f>Delta!BQ89</f>
        <v>1.0409476940506905</v>
      </c>
      <c r="D87" s="2">
        <f>Delta!BR89</f>
        <v>0.94803729063874087</v>
      </c>
      <c r="E87" s="2">
        <f>Delta!BS89</f>
        <v>0.97666956922604098</v>
      </c>
      <c r="F87" s="2">
        <f>Delta!BT89</f>
        <v>1.0399893800711761</v>
      </c>
      <c r="G87" s="2">
        <f>Delta!BU89</f>
        <v>1.0364522548938608</v>
      </c>
      <c r="H87" s="2">
        <f>Delta!BV89</f>
        <v>1.0326569371469085</v>
      </c>
      <c r="I87" s="2">
        <f>Delta!BW89</f>
        <v>1.0131805818676645</v>
      </c>
      <c r="J87" s="2">
        <f>Delta!BX89</f>
        <v>0.95172327991529859</v>
      </c>
      <c r="K87" s="2">
        <f>Delta!BY89</f>
        <v>0.49286988271332088</v>
      </c>
      <c r="L87" s="2">
        <f>Delta!BZ89</f>
        <v>0.97628941480503206</v>
      </c>
      <c r="M87" s="2">
        <f>Delta!CA89</f>
        <v>0.670247590033753</v>
      </c>
      <c r="N87" s="2">
        <f>Delta!CB89</f>
        <v>1.0469209746481332</v>
      </c>
      <c r="O87" s="2">
        <f>Delta!CC89</f>
        <v>0.99406480487359017</v>
      </c>
      <c r="P87" s="2">
        <f>Delta!CD89</f>
        <v>0.97011236119137545</v>
      </c>
    </row>
    <row r="88" spans="1:16" x14ac:dyDescent="0.2">
      <c r="A88" s="76">
        <f>Delta!A90</f>
        <v>172</v>
      </c>
      <c r="B88" s="2">
        <f>Delta!BP90</f>
        <v>1.133632976012219</v>
      </c>
      <c r="C88" s="2">
        <f>Delta!BQ90</f>
        <v>1.0407609606536055</v>
      </c>
      <c r="D88" s="2">
        <f>Delta!BR90</f>
        <v>0.94818821924019847</v>
      </c>
      <c r="E88" s="2">
        <f>Delta!BS90</f>
        <v>0.97702251168645116</v>
      </c>
      <c r="F88" s="2">
        <f>Delta!BT90</f>
        <v>1.0394969573535311</v>
      </c>
      <c r="G88" s="2">
        <f>Delta!BU90</f>
        <v>1.0359569201414554</v>
      </c>
      <c r="H88" s="2">
        <f>Delta!BV90</f>
        <v>1.0323874980961143</v>
      </c>
      <c r="I88" s="2">
        <f>Delta!BW90</f>
        <v>1.0128843393722602</v>
      </c>
      <c r="J88" s="2">
        <f>Delta!BX90</f>
        <v>0.95209740274578158</v>
      </c>
      <c r="K88" s="2">
        <f>Delta!BY90</f>
        <v>0.49562252837079057</v>
      </c>
      <c r="L88" s="2">
        <f>Delta!BZ90</f>
        <v>0.97627206490572571</v>
      </c>
      <c r="M88" s="2">
        <f>Delta!CA90</f>
        <v>0.67177218823487062</v>
      </c>
      <c r="N88" s="2">
        <f>Delta!CB90</f>
        <v>1.0465757850187691</v>
      </c>
      <c r="O88" s="2">
        <f>Delta!CC90</f>
        <v>0.99409571022639143</v>
      </c>
      <c r="P88" s="2">
        <f>Delta!CD90</f>
        <v>0.970371109465204</v>
      </c>
    </row>
    <row r="89" spans="1:16" x14ac:dyDescent="0.2">
      <c r="A89" s="76">
        <f>Delta!A91</f>
        <v>174</v>
      </c>
      <c r="B89" s="2">
        <f>Delta!BP91</f>
        <v>1.1336712142820826</v>
      </c>
      <c r="C89" s="2">
        <f>Delta!BQ91</f>
        <v>1.0405784150452901</v>
      </c>
      <c r="D89" s="2">
        <f>Delta!BR91</f>
        <v>0.94833751709349579</v>
      </c>
      <c r="E89" s="2">
        <f>Delta!BS91</f>
        <v>0.97737093758235705</v>
      </c>
      <c r="F89" s="2">
        <f>Delta!BT91</f>
        <v>1.0390102696360033</v>
      </c>
      <c r="G89" s="2">
        <f>Delta!BU91</f>
        <v>1.0354657838363701</v>
      </c>
      <c r="H89" s="2">
        <f>Delta!BV91</f>
        <v>1.0321216111902252</v>
      </c>
      <c r="I89" s="2">
        <f>Delta!BW91</f>
        <v>1.0125954201775547</v>
      </c>
      <c r="J89" s="2">
        <f>Delta!BX91</f>
        <v>0.95246319188366124</v>
      </c>
      <c r="K89" s="2">
        <f>Delta!BY91</f>
        <v>0.49836111431755548</v>
      </c>
      <c r="L89" s="2">
        <f>Delta!BZ91</f>
        <v>0.97624983756203731</v>
      </c>
      <c r="M89" s="2">
        <f>Delta!CA91</f>
        <v>0.67328047187617113</v>
      </c>
      <c r="N89" s="2">
        <f>Delta!CB91</f>
        <v>1.0462315644131563</v>
      </c>
      <c r="O89" s="2">
        <f>Delta!CC91</f>
        <v>0.99412914812677722</v>
      </c>
      <c r="P89" s="2">
        <f>Delta!CD91</f>
        <v>0.97062554737387752</v>
      </c>
    </row>
    <row r="90" spans="1:16" x14ac:dyDescent="0.2">
      <c r="A90" s="76">
        <f>Delta!A92</f>
        <v>176</v>
      </c>
      <c r="B90" s="2">
        <f>Delta!BP92</f>
        <v>1.1337005068968584</v>
      </c>
      <c r="C90" s="2">
        <f>Delta!BQ92</f>
        <v>1.0403935454176749</v>
      </c>
      <c r="D90" s="2">
        <f>Delta!BR92</f>
        <v>0.9484869834326739</v>
      </c>
      <c r="E90" s="2">
        <f>Delta!BS92</f>
        <v>0.9777143883447964</v>
      </c>
      <c r="F90" s="2">
        <f>Delta!BT92</f>
        <v>1.0385314432411181</v>
      </c>
      <c r="G90" s="2">
        <f>Delta!BU92</f>
        <v>1.0349809083924306</v>
      </c>
      <c r="H90" s="2">
        <f>Delta!BV92</f>
        <v>1.0318589674645937</v>
      </c>
      <c r="I90" s="2">
        <f>Delta!BW92</f>
        <v>1.0123088342852835</v>
      </c>
      <c r="J90" s="2">
        <f>Delta!BX92</f>
        <v>0.95282562829828243</v>
      </c>
      <c r="K90" s="2">
        <f>Delta!BY92</f>
        <v>0.5010854767230577</v>
      </c>
      <c r="L90" s="2">
        <f>Delta!BZ92</f>
        <v>0.97622988811057343</v>
      </c>
      <c r="M90" s="2">
        <f>Delta!CA92</f>
        <v>0.67478143884694197</v>
      </c>
      <c r="N90" s="2">
        <f>Delta!CB92</f>
        <v>1.0458917748510617</v>
      </c>
      <c r="O90" s="2">
        <f>Delta!CC92</f>
        <v>0.99416281930040939</v>
      </c>
      <c r="P90" s="2">
        <f>Delta!CD92</f>
        <v>0.97087525243123685</v>
      </c>
    </row>
    <row r="91" spans="1:16" x14ac:dyDescent="0.2">
      <c r="A91" s="76">
        <f>Delta!A93</f>
        <v>178</v>
      </c>
      <c r="B91" s="2">
        <f>Delta!BP93</f>
        <v>1.1337401604231665</v>
      </c>
      <c r="C91" s="2">
        <f>Delta!BQ93</f>
        <v>1.0402112701976518</v>
      </c>
      <c r="D91" s="2">
        <f>Delta!BR93</f>
        <v>0.94863412781892531</v>
      </c>
      <c r="E91" s="2">
        <f>Delta!BS93</f>
        <v>0.97805866106607586</v>
      </c>
      <c r="F91" s="2">
        <f>Delta!BT93</f>
        <v>1.0380576018907186</v>
      </c>
      <c r="G91" s="2">
        <f>Delta!BU93</f>
        <v>1.0345059942056349</v>
      </c>
      <c r="H91" s="2">
        <f>Delta!BV93</f>
        <v>1.0315968758277385</v>
      </c>
      <c r="I91" s="2">
        <f>Delta!BW93</f>
        <v>1.0120295411298543</v>
      </c>
      <c r="J91" s="2">
        <f>Delta!BX93</f>
        <v>0.95318790027820666</v>
      </c>
      <c r="K91" s="2">
        <f>Delta!BY93</f>
        <v>0.50379551151270341</v>
      </c>
      <c r="L91" s="2">
        <f>Delta!BZ93</f>
        <v>0.97620995529212207</v>
      </c>
      <c r="M91" s="2">
        <f>Delta!CA93</f>
        <v>0.67627519522575874</v>
      </c>
      <c r="N91" s="2">
        <f>Delta!CB93</f>
        <v>1.0455546759812933</v>
      </c>
      <c r="O91" s="2">
        <f>Delta!CC93</f>
        <v>0.99419368745092218</v>
      </c>
      <c r="P91" s="2">
        <f>Delta!CD93</f>
        <v>0.97112712540567681</v>
      </c>
    </row>
    <row r="92" spans="1:16" x14ac:dyDescent="0.2">
      <c r="A92" s="76">
        <f>Delta!A94</f>
        <v>180</v>
      </c>
      <c r="B92" s="2">
        <f>Delta!BP94</f>
        <v>1.133771146493868</v>
      </c>
      <c r="C92" s="2">
        <f>Delta!BQ94</f>
        <v>1.0400297256186064</v>
      </c>
      <c r="D92" s="2">
        <f>Delta!BR94</f>
        <v>0.94877845641310377</v>
      </c>
      <c r="E92" s="2">
        <f>Delta!BS94</f>
        <v>0.9783971043798626</v>
      </c>
      <c r="F92" s="2">
        <f>Delta!BT94</f>
        <v>1.037590683087861</v>
      </c>
      <c r="G92" s="2">
        <f>Delta!BU94</f>
        <v>1.0340341726073854</v>
      </c>
      <c r="H92" s="2">
        <f>Delta!BV94</f>
        <v>1.0313395376691725</v>
      </c>
      <c r="I92" s="2">
        <f>Delta!BW94</f>
        <v>1.0117524342647242</v>
      </c>
      <c r="J92" s="2">
        <f>Delta!BX94</f>
        <v>0.95354802504093816</v>
      </c>
      <c r="K92" s="2">
        <f>Delta!BY94</f>
        <v>0.50649572889334016</v>
      </c>
      <c r="L92" s="2">
        <f>Delta!BZ94</f>
        <v>0.97619958891950409</v>
      </c>
      <c r="M92" s="2">
        <f>Delta!CA94</f>
        <v>0.6777566836971668</v>
      </c>
      <c r="N92" s="2">
        <f>Delta!CB94</f>
        <v>1.0452215464444428</v>
      </c>
      <c r="O92" s="2">
        <f>Delta!CC94</f>
        <v>0.99422543965262522</v>
      </c>
      <c r="P92" s="2">
        <f>Delta!CD94</f>
        <v>0.97137357520041279</v>
      </c>
    </row>
    <row r="93" spans="1:16" x14ac:dyDescent="0.2">
      <c r="A93" s="76">
        <f>Delta!A95</f>
        <v>182</v>
      </c>
      <c r="B93" s="2">
        <f>Delta!BP95</f>
        <v>1.133800062260514</v>
      </c>
      <c r="C93" s="2">
        <f>Delta!BQ95</f>
        <v>1.0398490336040882</v>
      </c>
      <c r="D93" s="2">
        <f>Delta!BR95</f>
        <v>0.94892402557246658</v>
      </c>
      <c r="E93" s="2">
        <f>Delta!BS95</f>
        <v>0.97873137171657798</v>
      </c>
      <c r="F93" s="2">
        <f>Delta!BT95</f>
        <v>1.0371306377115541</v>
      </c>
      <c r="G93" s="2">
        <f>Delta!BU95</f>
        <v>1.0335697807491837</v>
      </c>
      <c r="H93" s="2">
        <f>Delta!BV95</f>
        <v>1.0310833988314976</v>
      </c>
      <c r="I93" s="2">
        <f>Delta!BW95</f>
        <v>1.0114825111787438</v>
      </c>
      <c r="J93" s="2">
        <f>Delta!BX95</f>
        <v>0.95389852157784594</v>
      </c>
      <c r="K93" s="2">
        <f>Delta!BY95</f>
        <v>0.50917815451196968</v>
      </c>
      <c r="L93" s="2">
        <f>Delta!BZ95</f>
        <v>0.97617708255060776</v>
      </c>
      <c r="M93" s="2">
        <f>Delta!CA95</f>
        <v>0.67923088646018781</v>
      </c>
      <c r="N93" s="2">
        <f>Delta!CB95</f>
        <v>1.0448904494643174</v>
      </c>
      <c r="O93" s="2">
        <f>Delta!CC95</f>
        <v>0.99425729776259741</v>
      </c>
      <c r="P93" s="2">
        <f>Delta!CD95</f>
        <v>0.97161714457874937</v>
      </c>
    </row>
    <row r="94" spans="1:16" x14ac:dyDescent="0.2">
      <c r="A94" s="76">
        <f>Delta!A96</f>
        <v>184</v>
      </c>
      <c r="B94" s="2">
        <f>Delta!BP96</f>
        <v>1.1338181111695174</v>
      </c>
      <c r="C94" s="2">
        <f>Delta!BQ96</f>
        <v>1.0396720613287904</v>
      </c>
      <c r="D94" s="2">
        <f>Delta!BR96</f>
        <v>0.94906606904666735</v>
      </c>
      <c r="E94" s="2">
        <f>Delta!BS96</f>
        <v>0.97906319735294445</v>
      </c>
      <c r="F94" s="2">
        <f>Delta!BT96</f>
        <v>1.0366757707299297</v>
      </c>
      <c r="G94" s="2">
        <f>Delta!BU96</f>
        <v>1.0331111258389851</v>
      </c>
      <c r="H94" s="2">
        <f>Delta!BV96</f>
        <v>1.0308312328589171</v>
      </c>
      <c r="I94" s="2">
        <f>Delta!BW96</f>
        <v>1.0112177774129396</v>
      </c>
      <c r="J94" s="2">
        <f>Delta!BX96</f>
        <v>0.95425519534240377</v>
      </c>
      <c r="K94" s="2">
        <f>Delta!BY96</f>
        <v>0.51185336702839968</v>
      </c>
      <c r="L94" s="2">
        <f>Delta!BZ96</f>
        <v>0.97616623230775823</v>
      </c>
      <c r="M94" s="2">
        <f>Delta!CA96</f>
        <v>0.6806960253166362</v>
      </c>
      <c r="N94" s="2">
        <f>Delta!CB96</f>
        <v>1.0445627255726573</v>
      </c>
      <c r="O94" s="2">
        <f>Delta!CC96</f>
        <v>0.99428687249423864</v>
      </c>
      <c r="P94" s="2">
        <f>Delta!CD96</f>
        <v>0.97185899486948424</v>
      </c>
    </row>
    <row r="95" spans="1:16" x14ac:dyDescent="0.2">
      <c r="A95" s="76">
        <f>Delta!A97</f>
        <v>186</v>
      </c>
      <c r="B95" s="2">
        <f>Delta!BP97</f>
        <v>1.1338370638320443</v>
      </c>
      <c r="C95" s="2">
        <f>Delta!BQ97</f>
        <v>1.0394967153729144</v>
      </c>
      <c r="D95" s="2">
        <f>Delta!BR97</f>
        <v>0.94920644275099841</v>
      </c>
      <c r="E95" s="2">
        <f>Delta!BS97</f>
        <v>0.97939222263414605</v>
      </c>
      <c r="F95" s="2">
        <f>Delta!BT97</f>
        <v>1.0362282783531529</v>
      </c>
      <c r="G95" s="2">
        <f>Delta!BU97</f>
        <v>1.0326603999802733</v>
      </c>
      <c r="H95" s="2">
        <f>Delta!BV97</f>
        <v>1.030580170696284</v>
      </c>
      <c r="I95" s="2">
        <f>Delta!BW97</f>
        <v>1.0109553066348018</v>
      </c>
      <c r="J95" s="2">
        <f>Delta!BX97</f>
        <v>0.95460399786148686</v>
      </c>
      <c r="K95" s="2">
        <f>Delta!BY97</f>
        <v>0.51450983834176123</v>
      </c>
      <c r="L95" s="2">
        <f>Delta!BZ97</f>
        <v>0.97615456493090458</v>
      </c>
      <c r="M95" s="2">
        <f>Delta!CA97</f>
        <v>0.68214595834072311</v>
      </c>
      <c r="N95" s="2">
        <f>Delta!CB97</f>
        <v>1.0442363982381482</v>
      </c>
      <c r="O95" s="2">
        <f>Delta!CC97</f>
        <v>0.99431799782589947</v>
      </c>
      <c r="P95" s="2">
        <f>Delta!CD97</f>
        <v>0.97209804968058944</v>
      </c>
    </row>
    <row r="96" spans="1:16" x14ac:dyDescent="0.2">
      <c r="A96" s="76">
        <f>Delta!A98</f>
        <v>188</v>
      </c>
      <c r="B96" s="2">
        <f>Delta!BP98</f>
        <v>1.1338585905202037</v>
      </c>
      <c r="C96" s="2">
        <f>Delta!BQ98</f>
        <v>1.0393209147649227</v>
      </c>
      <c r="D96" s="2">
        <f>Delta!BR98</f>
        <v>0.94934479035121433</v>
      </c>
      <c r="E96" s="2">
        <f>Delta!BS98</f>
        <v>0.97972027972027986</v>
      </c>
      <c r="F96" s="2">
        <f>Delta!BT98</f>
        <v>1.0357840126087579</v>
      </c>
      <c r="G96" s="2">
        <f>Delta!BU98</f>
        <v>1.0322134643494065</v>
      </c>
      <c r="H96" s="2">
        <f>Delta!BV98</f>
        <v>1.0303337656595546</v>
      </c>
      <c r="I96" s="2">
        <f>Delta!BW98</f>
        <v>1.0106969755068569</v>
      </c>
      <c r="J96" s="2">
        <f>Delta!BX98</f>
        <v>0.9549433060892174</v>
      </c>
      <c r="K96" s="2">
        <f>Delta!BY98</f>
        <v>0.51715136866821698</v>
      </c>
      <c r="L96" s="2">
        <f>Delta!BZ98</f>
        <v>0.97614557888460307</v>
      </c>
      <c r="M96" s="2">
        <f>Delta!CA98</f>
        <v>0.68359087576153177</v>
      </c>
      <c r="N96" s="2">
        <f>Delta!CB98</f>
        <v>1.0439166968961366</v>
      </c>
      <c r="O96" s="2">
        <f>Delta!CC98</f>
        <v>0.99434829570939942</v>
      </c>
      <c r="P96" s="2">
        <f>Delta!CD98</f>
        <v>0.97233557615759547</v>
      </c>
    </row>
    <row r="97" spans="1:16" x14ac:dyDescent="0.2">
      <c r="A97" s="76">
        <f>Delta!A99</f>
        <v>190</v>
      </c>
      <c r="B97" s="2">
        <f>Delta!BP99</f>
        <v>1.1338790989480587</v>
      </c>
      <c r="C97" s="2">
        <f>Delta!BQ99</f>
        <v>1.0391472660866352</v>
      </c>
      <c r="D97" s="2">
        <f>Delta!BR99</f>
        <v>0.94948524777140808</v>
      </c>
      <c r="E97" s="2">
        <f>Delta!BS99</f>
        <v>0.98004258486992601</v>
      </c>
      <c r="F97" s="2">
        <f>Delta!BT99</f>
        <v>1.0353474034776711</v>
      </c>
      <c r="G97" s="2">
        <f>Delta!BU99</f>
        <v>1.0317747438006928</v>
      </c>
      <c r="H97" s="2">
        <f>Delta!BV99</f>
        <v>1.0300866783183293</v>
      </c>
      <c r="I97" s="2">
        <f>Delta!BW99</f>
        <v>1.0104446701307135</v>
      </c>
      <c r="J97" s="2">
        <f>Delta!BX99</f>
        <v>0.9552808531025212</v>
      </c>
      <c r="K97" s="2">
        <f>Delta!BY99</f>
        <v>0.51977699447794812</v>
      </c>
      <c r="L97" s="2">
        <f>Delta!BZ99</f>
        <v>0.97613336399500572</v>
      </c>
      <c r="M97" s="2">
        <f>Delta!CA99</f>
        <v>0.68502497956605923</v>
      </c>
      <c r="N97" s="2">
        <f>Delta!CB99</f>
        <v>1.0435959822585155</v>
      </c>
      <c r="O97" s="2">
        <f>Delta!CC99</f>
        <v>0.99437768833704265</v>
      </c>
      <c r="P97" s="2">
        <f>Delta!CD99</f>
        <v>0.97257040895046654</v>
      </c>
    </row>
    <row r="98" spans="1:16" x14ac:dyDescent="0.2">
      <c r="A98" s="76">
        <f>Delta!A100</f>
        <v>192</v>
      </c>
      <c r="B98" s="2">
        <f>Delta!BP100</f>
        <v>1.1339003813992976</v>
      </c>
      <c r="C98" s="2">
        <f>Delta!BQ100</f>
        <v>1.0389737525209652</v>
      </c>
      <c r="D98" s="2">
        <f>Delta!BR100</f>
        <v>0.94962081056837655</v>
      </c>
      <c r="E98" s="2">
        <f>Delta!BS100</f>
        <v>0.98036326924043271</v>
      </c>
      <c r="F98" s="2">
        <f>Delta!BT100</f>
        <v>1.0349166392872073</v>
      </c>
      <c r="G98" s="2">
        <f>Delta!BU100</f>
        <v>1.0313400707122771</v>
      </c>
      <c r="H98" s="2">
        <f>Delta!BV100</f>
        <v>1.0298440698599411</v>
      </c>
      <c r="I98" s="2">
        <f>Delta!BW100</f>
        <v>1.0101962564540854</v>
      </c>
      <c r="J98" s="2">
        <f>Delta!BX100</f>
        <v>0.95561997877553617</v>
      </c>
      <c r="K98" s="2">
        <f>Delta!BY100</f>
        <v>0.52239325747383036</v>
      </c>
      <c r="L98" s="2">
        <f>Delta!BZ100</f>
        <v>0.97613550773004465</v>
      </c>
      <c r="M98" s="2">
        <f>Delta!CA100</f>
        <v>0.68645184862748576</v>
      </c>
      <c r="N98" s="2">
        <f>Delta!CB100</f>
        <v>1.0432803697689466</v>
      </c>
      <c r="O98" s="2">
        <f>Delta!CC100</f>
        <v>0.99440772616725792</v>
      </c>
      <c r="P98" s="2">
        <f>Delta!CD100</f>
        <v>0.97280234556107381</v>
      </c>
    </row>
    <row r="99" spans="1:16" x14ac:dyDescent="0.2">
      <c r="A99" s="76">
        <f>Delta!A101</f>
        <v>194</v>
      </c>
      <c r="B99" s="2">
        <f>Delta!BP101</f>
        <v>1.1339111455904403</v>
      </c>
      <c r="C99" s="2">
        <f>Delta!BQ101</f>
        <v>1.0388030367163463</v>
      </c>
      <c r="D99" s="2">
        <f>Delta!BR101</f>
        <v>0.94975785217227759</v>
      </c>
      <c r="E99" s="2">
        <f>Delta!BS101</f>
        <v>0.98067740886842591</v>
      </c>
      <c r="F99" s="2">
        <f>Delta!BT101</f>
        <v>1.034493886567307</v>
      </c>
      <c r="G99" s="2">
        <f>Delta!BU101</f>
        <v>1.0309139268131275</v>
      </c>
      <c r="H99" s="2">
        <f>Delta!BV101</f>
        <v>1.0296021780261242</v>
      </c>
      <c r="I99" s="2">
        <f>Delta!BW101</f>
        <v>1.0099519770977579</v>
      </c>
      <c r="J99" s="2">
        <f>Delta!BX101</f>
        <v>0.95595472098833989</v>
      </c>
      <c r="K99" s="2">
        <f>Delta!BY101</f>
        <v>0.52499705117527307</v>
      </c>
      <c r="L99" s="2">
        <f>Delta!BZ101</f>
        <v>0.9761229809754739</v>
      </c>
      <c r="M99" s="2">
        <f>Delta!CA101</f>
        <v>0.68786830334489879</v>
      </c>
      <c r="N99" s="2">
        <f>Delta!CB101</f>
        <v>1.0429653396230769</v>
      </c>
      <c r="O99" s="2">
        <f>Delta!CC101</f>
        <v>0.99443761762325589</v>
      </c>
      <c r="P99" s="2">
        <f>Delta!CD101</f>
        <v>0.9730333594759013</v>
      </c>
    </row>
    <row r="100" spans="1:16" x14ac:dyDescent="0.2">
      <c r="A100" s="76">
        <f>Delta!A102</f>
        <v>196</v>
      </c>
      <c r="B100" s="2">
        <f>Delta!BP102</f>
        <v>1.1339261930244475</v>
      </c>
      <c r="C100" s="2">
        <f>Delta!BQ102</f>
        <v>1.0386303819088953</v>
      </c>
      <c r="D100" s="2">
        <f>Delta!BR102</f>
        <v>0.94989397181120816</v>
      </c>
      <c r="E100" s="2">
        <f>Delta!BS102</f>
        <v>0.9809914951542158</v>
      </c>
      <c r="F100" s="2">
        <f>Delta!BT102</f>
        <v>1.0340740276637261</v>
      </c>
      <c r="G100" s="2">
        <f>Delta!BU102</f>
        <v>1.0304912043639594</v>
      </c>
      <c r="H100" s="2">
        <f>Delta!BV102</f>
        <v>1.0293645788810499</v>
      </c>
      <c r="I100" s="2">
        <f>Delta!BW102</f>
        <v>1.0097120915090247</v>
      </c>
      <c r="J100" s="2">
        <f>Delta!BX102</f>
        <v>0.95628473271284675</v>
      </c>
      <c r="K100" s="2">
        <f>Delta!BY102</f>
        <v>0.52758533955532305</v>
      </c>
      <c r="L100" s="2">
        <f>Delta!BZ102</f>
        <v>0.97612677635619172</v>
      </c>
      <c r="M100" s="2">
        <f>Delta!CA102</f>
        <v>0.68927798907103832</v>
      </c>
      <c r="N100" s="2">
        <f>Delta!CB102</f>
        <v>1.0426562316895864</v>
      </c>
      <c r="O100" s="2">
        <f>Delta!CC102</f>
        <v>0.99446648170561591</v>
      </c>
      <c r="P100" s="2">
        <f>Delta!CD102</f>
        <v>0.97326089060562659</v>
      </c>
    </row>
    <row r="101" spans="1:16" x14ac:dyDescent="0.2">
      <c r="A101" s="76">
        <f>Delta!A103</f>
        <v>198</v>
      </c>
      <c r="B101" s="2">
        <f>Delta!BP103</f>
        <v>1.1339317438933176</v>
      </c>
      <c r="C101" s="2">
        <f>Delta!BQ103</f>
        <v>1.038463766728716</v>
      </c>
      <c r="D101" s="2">
        <f>Delta!BR103</f>
        <v>0.95002404990894529</v>
      </c>
      <c r="E101" s="2">
        <f>Delta!BS103</f>
        <v>0.98130527284767599</v>
      </c>
      <c r="F101" s="2">
        <f>Delta!BT103</f>
        <v>1.033657476503713</v>
      </c>
      <c r="G101" s="2">
        <f>Delta!BU103</f>
        <v>1.0300723155923983</v>
      </c>
      <c r="H101" s="2">
        <f>Delta!BV103</f>
        <v>1.0291290973781071</v>
      </c>
      <c r="I101" s="2">
        <f>Delta!BW103</f>
        <v>1.0094768518628434</v>
      </c>
      <c r="J101" s="2">
        <f>Delta!BX103</f>
        <v>0.95661253741472563</v>
      </c>
      <c r="K101" s="2">
        <f>Delta!BY103</f>
        <v>0.53016109405818113</v>
      </c>
      <c r="L101" s="2">
        <f>Delta!BZ103</f>
        <v>0.97611367779137737</v>
      </c>
      <c r="M101" s="2">
        <f>Delta!CA103</f>
        <v>0.69067782220462626</v>
      </c>
      <c r="N101" s="2">
        <f>Delta!CB103</f>
        <v>1.0423476299429926</v>
      </c>
      <c r="O101" s="2">
        <f>Delta!CC103</f>
        <v>0.99449585113380035</v>
      </c>
      <c r="P101" s="2">
        <f>Delta!CD103</f>
        <v>0.9734854191215625</v>
      </c>
    </row>
    <row r="102" spans="1:16" x14ac:dyDescent="0.2">
      <c r="A102" s="76">
        <f>Delta!A104</f>
        <v>200</v>
      </c>
      <c r="B102" s="2">
        <f>Delta!BP104</f>
        <v>1.1339373171925577</v>
      </c>
      <c r="C102" s="2">
        <f>Delta!BQ104</f>
        <v>1.0382957100572925</v>
      </c>
      <c r="D102" s="2">
        <f>Delta!BR104</f>
        <v>0.9501571545135451</v>
      </c>
      <c r="E102" s="2">
        <f>Delta!BS104</f>
        <v>0.98161146155705437</v>
      </c>
      <c r="F102" s="2">
        <f>Delta!BT104</f>
        <v>1.033249617893383</v>
      </c>
      <c r="G102" s="2">
        <f>Delta!BU104</f>
        <v>1.0296601942891541</v>
      </c>
      <c r="H102" s="2">
        <f>Delta!BV104</f>
        <v>1.0288951579184273</v>
      </c>
      <c r="I102" s="2">
        <f>Delta!BW104</f>
        <v>1.0092447959919983</v>
      </c>
      <c r="J102" s="2">
        <f>Delta!BX104</f>
        <v>0.95694230296573912</v>
      </c>
      <c r="K102" s="2">
        <f>Delta!BY104</f>
        <v>0.53272379705899153</v>
      </c>
      <c r="L102" s="2">
        <f>Delta!BZ104</f>
        <v>0.97611793710087613</v>
      </c>
      <c r="M102" s="2">
        <f>Delta!CA104</f>
        <v>0.69206592645608112</v>
      </c>
      <c r="N102" s="2">
        <f>Delta!CB104</f>
        <v>1.0420423828311534</v>
      </c>
      <c r="O102" s="2">
        <f>Delta!CC104</f>
        <v>0.9945241332076149</v>
      </c>
      <c r="P102" s="2">
        <f>Delta!CD104</f>
        <v>0.9737082163721541</v>
      </c>
    </row>
    <row r="103" spans="1:16" x14ac:dyDescent="0.2">
      <c r="A103" s="76">
        <f>Delta!A105</f>
        <v>202</v>
      </c>
      <c r="B103" s="2">
        <f>Delta!BP105</f>
        <v>1.1339447846461801</v>
      </c>
      <c r="C103" s="2">
        <f>Delta!BQ105</f>
        <v>1.0381290134117778</v>
      </c>
      <c r="D103" s="2">
        <f>Delta!BR105</f>
        <v>0.95029074580926687</v>
      </c>
      <c r="E103" s="2">
        <f>Delta!BS105</f>
        <v>0.98191434419174051</v>
      </c>
      <c r="F103" s="2">
        <f>Delta!BT105</f>
        <v>1.0328476959777595</v>
      </c>
      <c r="G103" s="2">
        <f>Delta!BU105</f>
        <v>1.0292569603335437</v>
      </c>
      <c r="H103" s="2">
        <f>Delta!BV105</f>
        <v>1.0286639128048973</v>
      </c>
      <c r="I103" s="2">
        <f>Delta!BW105</f>
        <v>1.0090161595926044</v>
      </c>
      <c r="J103" s="2">
        <f>Delta!BX105</f>
        <v>0.95726172197188908</v>
      </c>
      <c r="K103" s="2">
        <f>Delta!BY105</f>
        <v>0.53527061783491459</v>
      </c>
      <c r="L103" s="2">
        <f>Delta!BZ105</f>
        <v>0.97611986353950431</v>
      </c>
      <c r="M103" s="2">
        <f>Delta!CA105</f>
        <v>0.69344871196780578</v>
      </c>
      <c r="N103" s="2">
        <f>Delta!CB105</f>
        <v>1.0417400899759834</v>
      </c>
      <c r="O103" s="2">
        <f>Delta!CC105</f>
        <v>0.99455368842563452</v>
      </c>
      <c r="P103" s="2">
        <f>Delta!CD105</f>
        <v>0.9739290791980314</v>
      </c>
    </row>
    <row r="104" spans="1:16" x14ac:dyDescent="0.2">
      <c r="A104" s="76">
        <f>Delta!A106</f>
        <v>204</v>
      </c>
      <c r="B104" s="2">
        <f>Delta!BP106</f>
        <v>1.133945939649305</v>
      </c>
      <c r="C104" s="2">
        <f>Delta!BQ106</f>
        <v>1.0379640851640044</v>
      </c>
      <c r="D104" s="2">
        <f>Delta!BR106</f>
        <v>0.95041740450290924</v>
      </c>
      <c r="E104" s="2">
        <f>Delta!BS106</f>
        <v>0.98221841603743998</v>
      </c>
      <c r="F104" s="2">
        <f>Delta!BT106</f>
        <v>1.0324487989245092</v>
      </c>
      <c r="G104" s="2">
        <f>Delta!BU106</f>
        <v>1.0288547921774751</v>
      </c>
      <c r="H104" s="2">
        <f>Delta!BV106</f>
        <v>1.0284346934290252</v>
      </c>
      <c r="I104" s="2">
        <f>Delta!BW106</f>
        <v>1.0087928690168708</v>
      </c>
      <c r="J104" s="2">
        <f>Delta!BX106</f>
        <v>0.95758035123351748</v>
      </c>
      <c r="K104" s="2">
        <f>Delta!BY106</f>
        <v>0.53780731146223426</v>
      </c>
      <c r="L104" s="2">
        <f>Delta!BZ106</f>
        <v>0.97611279347586211</v>
      </c>
      <c r="M104" s="2">
        <f>Delta!CA106</f>
        <v>0.69482051367190523</v>
      </c>
      <c r="N104" s="2">
        <f>Delta!CB106</f>
        <v>1.0414401273982061</v>
      </c>
      <c r="O104" s="2">
        <f>Delta!CC106</f>
        <v>0.9945820587081855</v>
      </c>
      <c r="P104" s="2">
        <f>Delta!CD106</f>
        <v>0.97414780214139274</v>
      </c>
    </row>
    <row r="105" spans="1:16" x14ac:dyDescent="0.2">
      <c r="A105" s="76">
        <f>Delta!A107</f>
        <v>206</v>
      </c>
      <c r="B105" s="2">
        <f>Delta!BP107</f>
        <v>1.1339503126354917</v>
      </c>
      <c r="C105" s="2">
        <f>Delta!BQ107</f>
        <v>1.0377983410945233</v>
      </c>
      <c r="D105" s="2">
        <f>Delta!BR107</f>
        <v>0.95054878365959805</v>
      </c>
      <c r="E105" s="2">
        <f>Delta!BS107</f>
        <v>0.9825162146047044</v>
      </c>
      <c r="F105" s="2">
        <f>Delta!BT107</f>
        <v>1.032055861408931</v>
      </c>
      <c r="G105" s="2">
        <f>Delta!BU107</f>
        <v>1.028459069056779</v>
      </c>
      <c r="H105" s="2">
        <f>Delta!BV107</f>
        <v>1.0282078019529561</v>
      </c>
      <c r="I105" s="2">
        <f>Delta!BW107</f>
        <v>1.008572566914496</v>
      </c>
      <c r="J105" s="2">
        <f>Delta!BX107</f>
        <v>0.95789403110903792</v>
      </c>
      <c r="K105" s="2">
        <f>Delta!BY107</f>
        <v>0.54032463206687775</v>
      </c>
      <c r="L105" s="2">
        <f>Delta!BZ107</f>
        <v>0.97611568488708211</v>
      </c>
      <c r="M105" s="2">
        <f>Delta!CA107</f>
        <v>0.69618604557211283</v>
      </c>
      <c r="N105" s="2">
        <f>Delta!CB107</f>
        <v>1.0411420570359056</v>
      </c>
      <c r="O105" s="2">
        <f>Delta!CC107</f>
        <v>0.99460829804389805</v>
      </c>
      <c r="P105" s="2">
        <f>Delta!CD107</f>
        <v>0.97436490399682696</v>
      </c>
    </row>
    <row r="106" spans="1:16" x14ac:dyDescent="0.2">
      <c r="A106" s="76">
        <f>Delta!A108</f>
        <v>208</v>
      </c>
      <c r="B106" s="2">
        <f>Delta!BP108</f>
        <v>1.1339545014015744</v>
      </c>
      <c r="C106" s="2">
        <f>Delta!BQ108</f>
        <v>1.0376374882415693</v>
      </c>
      <c r="D106" s="2">
        <f>Delta!BR108</f>
        <v>0.95067495328783691</v>
      </c>
      <c r="E106" s="2">
        <f>Delta!BS108</f>
        <v>0.98281225065979261</v>
      </c>
      <c r="F106" s="2">
        <f>Delta!BT108</f>
        <v>1.0316684856958656</v>
      </c>
      <c r="G106" s="2">
        <f>Delta!BU108</f>
        <v>1.0280693918072661</v>
      </c>
      <c r="H106" s="2">
        <f>Delta!BV108</f>
        <v>1.0279835392039596</v>
      </c>
      <c r="I106" s="2">
        <f>Delta!BW108</f>
        <v>1.0083536860204307</v>
      </c>
      <c r="J106" s="2">
        <f>Delta!BX108</f>
        <v>0.9582051479167486</v>
      </c>
      <c r="K106" s="2">
        <f>Delta!BY108</f>
        <v>0.54283113484961942</v>
      </c>
      <c r="L106" s="2">
        <f>Delta!BZ108</f>
        <v>0.9761215998921956</v>
      </c>
      <c r="M106" s="2">
        <f>Delta!CA108</f>
        <v>0.69754243158165574</v>
      </c>
      <c r="N106" s="2">
        <f>Delta!CB108</f>
        <v>1.0408479728275963</v>
      </c>
      <c r="O106" s="2">
        <f>Delta!CC108</f>
        <v>0.99463660825812095</v>
      </c>
      <c r="P106" s="2">
        <f>Delta!CD108</f>
        <v>0.97457932038641304</v>
      </c>
    </row>
    <row r="107" spans="1:16" x14ac:dyDescent="0.2">
      <c r="A107" s="76">
        <f>Delta!A109</f>
        <v>210</v>
      </c>
      <c r="B107" s="2">
        <f>Delta!BP109</f>
        <v>1.1339530969102976</v>
      </c>
      <c r="C107" s="2">
        <f>Delta!BQ109</f>
        <v>1.0374736730557801</v>
      </c>
      <c r="D107" s="2">
        <f>Delta!BR109</f>
        <v>0.95080303076101524</v>
      </c>
      <c r="E107" s="2">
        <f>Delta!BS109</f>
        <v>0.98310381631374444</v>
      </c>
      <c r="F107" s="2">
        <f>Delta!BT109</f>
        <v>1.0312861661007082</v>
      </c>
      <c r="G107" s="2">
        <f>Delta!BU109</f>
        <v>1.0276827081644344</v>
      </c>
      <c r="H107" s="2">
        <f>Delta!BV109</f>
        <v>1.0277612337361739</v>
      </c>
      <c r="I107" s="2">
        <f>Delta!BW109</f>
        <v>1.0081408074226206</v>
      </c>
      <c r="J107" s="2">
        <f>Delta!BX109</f>
        <v>0.95851782765253191</v>
      </c>
      <c r="K107" s="2">
        <f>Delta!BY109</f>
        <v>0.54532793537901836</v>
      </c>
      <c r="L107" s="2">
        <f>Delta!BZ109</f>
        <v>0.97612274643157371</v>
      </c>
      <c r="M107" s="2">
        <f>Delta!CA109</f>
        <v>0.69888692375269568</v>
      </c>
      <c r="N107" s="2">
        <f>Delta!CB109</f>
        <v>1.0405563811404877</v>
      </c>
      <c r="O107" s="2">
        <f>Delta!CC109</f>
        <v>0.99466354598968354</v>
      </c>
      <c r="P107" s="2">
        <f>Delta!CD109</f>
        <v>0.97479082927598326</v>
      </c>
    </row>
    <row r="108" spans="1:16" x14ac:dyDescent="0.2">
      <c r="A108" s="76">
        <f>Delta!A110</f>
        <v>212</v>
      </c>
      <c r="B108" s="2">
        <f>Delta!BP110</f>
        <v>1.1339500666403524</v>
      </c>
      <c r="C108" s="2">
        <f>Delta!BQ110</f>
        <v>1.0373124362323254</v>
      </c>
      <c r="D108" s="2">
        <f>Delta!BR110</f>
        <v>0.95093034242087138</v>
      </c>
      <c r="E108" s="2">
        <f>Delta!BS110</f>
        <v>0.98339552518395312</v>
      </c>
      <c r="F108" s="2">
        <f>Delta!BT110</f>
        <v>1.0309068479949215</v>
      </c>
      <c r="G108" s="2">
        <f>Delta!BU110</f>
        <v>1.0273046193778164</v>
      </c>
      <c r="H108" s="2">
        <f>Delta!BV110</f>
        <v>1.0275402037097809</v>
      </c>
      <c r="I108" s="2">
        <f>Delta!BW110</f>
        <v>1.0079324035310138</v>
      </c>
      <c r="J108" s="2">
        <f>Delta!BX110</f>
        <v>0.95882268307538066</v>
      </c>
      <c r="K108" s="2">
        <f>Delta!BY110</f>
        <v>0.54780843857384554</v>
      </c>
      <c r="L108" s="2">
        <f>Delta!BZ110</f>
        <v>0.97613300889230703</v>
      </c>
      <c r="M108" s="2">
        <f>Delta!CA110</f>
        <v>0.70022712654038677</v>
      </c>
      <c r="N108" s="2">
        <f>Delta!CB110</f>
        <v>1.040265871598105</v>
      </c>
      <c r="O108" s="2">
        <f>Delta!CC110</f>
        <v>0.99468993447706933</v>
      </c>
      <c r="P108" s="2">
        <f>Delta!CD110</f>
        <v>0.97500173446139593</v>
      </c>
    </row>
    <row r="109" spans="1:16" x14ac:dyDescent="0.2">
      <c r="A109" s="76">
        <f>Delta!A111</f>
        <v>214</v>
      </c>
      <c r="B109" s="2">
        <f>Delta!BP111</f>
        <v>1.1339532893919786</v>
      </c>
      <c r="C109" s="2">
        <f>Delta!BQ111</f>
        <v>1.0371541118850618</v>
      </c>
      <c r="D109" s="2">
        <f>Delta!BR111</f>
        <v>0.95105412623907515</v>
      </c>
      <c r="E109" s="2">
        <f>Delta!BS111</f>
        <v>0.98368472757500192</v>
      </c>
      <c r="F109" s="2">
        <f>Delta!BT111</f>
        <v>1.0305333820192812</v>
      </c>
      <c r="G109" s="2">
        <f>Delta!BU111</f>
        <v>1.0269303181278917</v>
      </c>
      <c r="H109" s="2">
        <f>Delta!BV111</f>
        <v>1.0273216275590429</v>
      </c>
      <c r="I109" s="2">
        <f>Delta!BW111</f>
        <v>1.0077277818299457</v>
      </c>
      <c r="J109" s="2">
        <f>Delta!BX111</f>
        <v>0.95912710481746799</v>
      </c>
      <c r="K109" s="2">
        <f>Delta!BY111</f>
        <v>0.55027479390902967</v>
      </c>
      <c r="L109" s="2">
        <f>Delta!BZ111</f>
        <v>0.97613722857799201</v>
      </c>
      <c r="M109" s="2">
        <f>Delta!CA111</f>
        <v>0.7015574904261408</v>
      </c>
      <c r="N109" s="2">
        <f>Delta!CB111</f>
        <v>1.0399785264961297</v>
      </c>
      <c r="O109" s="2">
        <f>Delta!CC111</f>
        <v>0.99471663197818561</v>
      </c>
      <c r="P109" s="2">
        <f>Delta!CD111</f>
        <v>0.97521008994117875</v>
      </c>
    </row>
    <row r="110" spans="1:16" x14ac:dyDescent="0.2">
      <c r="A110" s="76">
        <f>Delta!A112</f>
        <v>216</v>
      </c>
      <c r="B110" s="2">
        <f>Delta!BP112</f>
        <v>1.1339490804687911</v>
      </c>
      <c r="C110" s="2">
        <f>Delta!BQ112</f>
        <v>1.0369962246534743</v>
      </c>
      <c r="D110" s="2">
        <f>Delta!BR112</f>
        <v>0.95117902487130623</v>
      </c>
      <c r="E110" s="2">
        <f>Delta!BS112</f>
        <v>0.98396610324488276</v>
      </c>
      <c r="F110" s="2">
        <f>Delta!BT112</f>
        <v>1.0301670700112409</v>
      </c>
      <c r="G110" s="2">
        <f>Delta!BU112</f>
        <v>1.0265584261620249</v>
      </c>
      <c r="H110" s="2">
        <f>Delta!BV112</f>
        <v>1.0271066462880987</v>
      </c>
      <c r="I110" s="2">
        <f>Delta!BW112</f>
        <v>1.0075226027154156</v>
      </c>
      <c r="J110" s="2">
        <f>Delta!BX112</f>
        <v>0.95943543451605595</v>
      </c>
      <c r="K110" s="2">
        <f>Delta!BY112</f>
        <v>0.55273374784277851</v>
      </c>
      <c r="L110" s="2">
        <f>Delta!BZ112</f>
        <v>0.97614761774397318</v>
      </c>
      <c r="M110" s="2">
        <f>Delta!CA112</f>
        <v>0.7028809922144742</v>
      </c>
      <c r="N110" s="2">
        <f>Delta!CB112</f>
        <v>1.0396956253924401</v>
      </c>
      <c r="O110" s="2">
        <f>Delta!CC112</f>
        <v>0.99474268279905342</v>
      </c>
      <c r="P110" s="2">
        <f>Delta!CD112</f>
        <v>0.9754165745786697</v>
      </c>
    </row>
    <row r="111" spans="1:16" x14ac:dyDescent="0.2">
      <c r="A111" s="76">
        <f>Delta!A113</f>
        <v>218</v>
      </c>
      <c r="B111" s="2">
        <f>Delta!BP113</f>
        <v>1.1339368171463176</v>
      </c>
      <c r="C111" s="2">
        <f>Delta!BQ113</f>
        <v>1.0368389520075942</v>
      </c>
      <c r="D111" s="2">
        <f>Delta!BR113</f>
        <v>0.95129993493819132</v>
      </c>
      <c r="E111" s="2">
        <f>Delta!BS113</f>
        <v>0.98424944736026476</v>
      </c>
      <c r="F111" s="2">
        <f>Delta!BT113</f>
        <v>1.0298030474472164</v>
      </c>
      <c r="G111" s="2">
        <f>Delta!BU113</f>
        <v>1.0261945070336709</v>
      </c>
      <c r="H111" s="2">
        <f>Delta!BV113</f>
        <v>1.0268927244502155</v>
      </c>
      <c r="I111" s="2">
        <f>Delta!BW113</f>
        <v>1.0073224265154546</v>
      </c>
      <c r="J111" s="2">
        <f>Delta!BX113</f>
        <v>0.95973033295547139</v>
      </c>
      <c r="K111" s="2">
        <f>Delta!BY113</f>
        <v>0.55517179988227172</v>
      </c>
      <c r="L111" s="2">
        <f>Delta!BZ113</f>
        <v>0.9761517497173422</v>
      </c>
      <c r="M111" s="2">
        <f>Delta!CA113</f>
        <v>0.70418730384813721</v>
      </c>
      <c r="N111" s="2">
        <f>Delta!CB113</f>
        <v>1.0394128596472014</v>
      </c>
      <c r="O111" s="2">
        <f>Delta!CC113</f>
        <v>0.9947707866047909</v>
      </c>
      <c r="P111" s="2">
        <f>Delta!CD113</f>
        <v>0.97562008369811837</v>
      </c>
    </row>
    <row r="112" spans="1:16" x14ac:dyDescent="0.2">
      <c r="A112" s="76">
        <f>Delta!A114</f>
        <v>220</v>
      </c>
      <c r="B112" s="2">
        <f>Delta!BP114</f>
        <v>1.133942448269337</v>
      </c>
      <c r="C112" s="2">
        <f>Delta!BQ114</f>
        <v>1.0366824749090107</v>
      </c>
      <c r="D112" s="2">
        <f>Delta!BR114</f>
        <v>0.95142157094213498</v>
      </c>
      <c r="E112" s="2">
        <f>Delta!BS114</f>
        <v>0.98452693645738909</v>
      </c>
      <c r="F112" s="2">
        <f>Delta!BT114</f>
        <v>1.0294442905800016</v>
      </c>
      <c r="G112" s="2">
        <f>Delta!BU114</f>
        <v>1.0258310298962057</v>
      </c>
      <c r="H112" s="2">
        <f>Delta!BV114</f>
        <v>1.0266809451444958</v>
      </c>
      <c r="I112" s="2">
        <f>Delta!BW114</f>
        <v>1.007129319565641</v>
      </c>
      <c r="J112" s="2">
        <f>Delta!BX114</f>
        <v>0.96002389124744059</v>
      </c>
      <c r="K112" s="2">
        <f>Delta!BY114</f>
        <v>0.55759864839437057</v>
      </c>
      <c r="L112" s="2">
        <f>Delta!BZ114</f>
        <v>0.97616389703207407</v>
      </c>
      <c r="M112" s="2">
        <f>Delta!CA114</f>
        <v>0.70549949814019075</v>
      </c>
      <c r="N112" s="2">
        <f>Delta!CB114</f>
        <v>1.0391332066412799</v>
      </c>
      <c r="O112" s="2">
        <f>Delta!CC114</f>
        <v>0.99479640619555987</v>
      </c>
      <c r="P112" s="2">
        <f>Delta!CD114</f>
        <v>0.97582134416699506</v>
      </c>
    </row>
    <row r="113" spans="1:16" x14ac:dyDescent="0.2">
      <c r="A113" s="76">
        <f>Delta!A115</f>
        <v>222</v>
      </c>
      <c r="B113" s="2">
        <f>Delta!BP115</f>
        <v>1.1339254765966484</v>
      </c>
      <c r="C113" s="2">
        <f>Delta!BQ115</f>
        <v>1.0365297564960778</v>
      </c>
      <c r="D113" s="2">
        <f>Delta!BR115</f>
        <v>0.95154125616740437</v>
      </c>
      <c r="E113" s="2">
        <f>Delta!BS115</f>
        <v>0.98480599323495643</v>
      </c>
      <c r="F113" s="2">
        <f>Delta!BT115</f>
        <v>1.029089392924927</v>
      </c>
      <c r="G113" s="2">
        <f>Delta!BU115</f>
        <v>1.0254771707938528</v>
      </c>
      <c r="H113" s="2">
        <f>Delta!BV115</f>
        <v>1.0264707471804111</v>
      </c>
      <c r="I113" s="2">
        <f>Delta!BW115</f>
        <v>1.0069351851753729</v>
      </c>
      <c r="J113" s="2">
        <f>Delta!BX115</f>
        <v>0.96031369361223995</v>
      </c>
      <c r="K113" s="2">
        <f>Delta!BY115</f>
        <v>0.56001101603146197</v>
      </c>
      <c r="L113" s="2">
        <f>Delta!BZ115</f>
        <v>0.97617217718641147</v>
      </c>
      <c r="M113" s="2">
        <f>Delta!CA115</f>
        <v>0.70679199850436225</v>
      </c>
      <c r="N113" s="2">
        <f>Delta!CB115</f>
        <v>1.0388570898684353</v>
      </c>
      <c r="O113" s="2">
        <f>Delta!CC115</f>
        <v>0.99482217207897305</v>
      </c>
      <c r="P113" s="2">
        <f>Delta!CD115</f>
        <v>0.97602177235787502</v>
      </c>
    </row>
    <row r="114" spans="1:16" x14ac:dyDescent="0.2">
      <c r="A114" s="76">
        <f>Delta!A116</f>
        <v>224</v>
      </c>
      <c r="B114" s="2">
        <f>Delta!BP116</f>
        <v>1.1339224891740842</v>
      </c>
      <c r="C114" s="2">
        <f>Delta!BQ116</f>
        <v>1.0363754483925076</v>
      </c>
      <c r="D114" s="2">
        <f>Delta!BR116</f>
        <v>0.95166383741908656</v>
      </c>
      <c r="E114" s="2">
        <f>Delta!BS116</f>
        <v>0.98507607657009655</v>
      </c>
      <c r="F114" s="2">
        <f>Delta!BT116</f>
        <v>1.0287404034101455</v>
      </c>
      <c r="G114" s="2">
        <f>Delta!BU116</f>
        <v>1.0251243160240342</v>
      </c>
      <c r="H114" s="2">
        <f>Delta!BV116</f>
        <v>1.0262631298220972</v>
      </c>
      <c r="I114" s="2">
        <f>Delta!BW116</f>
        <v>1.0067456913041892</v>
      </c>
      <c r="J114" s="2">
        <f>Delta!BX116</f>
        <v>0.9606095765728031</v>
      </c>
      <c r="K114" s="2">
        <f>Delta!BY116</f>
        <v>0.56241467798405143</v>
      </c>
      <c r="L114" s="2">
        <f>Delta!BZ116</f>
        <v>0.97618751511457424</v>
      </c>
      <c r="M114" s="2">
        <f>Delta!CA116</f>
        <v>0.70808423710086055</v>
      </c>
      <c r="N114" s="2">
        <f>Delta!CB116</f>
        <v>1.0385809924015985</v>
      </c>
      <c r="O114" s="2">
        <f>Delta!CC116</f>
        <v>0.99484812244088494</v>
      </c>
      <c r="P114" s="2">
        <f>Delta!CD116</f>
        <v>0.97621954060613181</v>
      </c>
    </row>
    <row r="115" spans="1:16" x14ac:dyDescent="0.2">
      <c r="A115" s="76">
        <f>Delta!A117</f>
        <v>226</v>
      </c>
      <c r="B115" s="2">
        <f>Delta!BP117</f>
        <v>1.1339181446425699</v>
      </c>
      <c r="C115" s="2">
        <f>Delta!BQ117</f>
        <v>1.0362196770252234</v>
      </c>
      <c r="D115" s="2">
        <f>Delta!BR117</f>
        <v>0.9517840932895747</v>
      </c>
      <c r="E115" s="2">
        <f>Delta!BS117</f>
        <v>0.98534731649743446</v>
      </c>
      <c r="F115" s="2">
        <f>Delta!BT117</f>
        <v>1.0283959587262506</v>
      </c>
      <c r="G115" s="2">
        <f>Delta!BU117</f>
        <v>1.0247791296306119</v>
      </c>
      <c r="H115" s="2">
        <f>Delta!BV117</f>
        <v>1.0260555486054863</v>
      </c>
      <c r="I115" s="2">
        <f>Delta!BW117</f>
        <v>1.0065600895500684</v>
      </c>
      <c r="J115" s="2">
        <f>Delta!BX117</f>
        <v>0.96089368767826122</v>
      </c>
      <c r="K115" s="2">
        <f>Delta!BY117</f>
        <v>0.56480307804458318</v>
      </c>
      <c r="L115" s="2">
        <f>Delta!BZ117</f>
        <v>0.97619803770232361</v>
      </c>
      <c r="M115" s="2">
        <f>Delta!CA117</f>
        <v>0.70936195067793939</v>
      </c>
      <c r="N115" s="2">
        <f>Delta!CB117</f>
        <v>1.0383088895963979</v>
      </c>
      <c r="O115" s="2">
        <f>Delta!CC117</f>
        <v>0.99487325755632983</v>
      </c>
      <c r="P115" s="2">
        <f>Delta!CD117</f>
        <v>0.97641615165376394</v>
      </c>
    </row>
    <row r="116" spans="1:16" x14ac:dyDescent="0.2">
      <c r="A116" s="76">
        <f>Delta!A118</f>
        <v>228</v>
      </c>
      <c r="B116" s="2">
        <f>Delta!BP118</f>
        <v>1.1339028234902211</v>
      </c>
      <c r="C116" s="2">
        <f>Delta!BQ118</f>
        <v>1.0360712041646647</v>
      </c>
      <c r="D116" s="2">
        <f>Delta!BR118</f>
        <v>0.9519016598419997</v>
      </c>
      <c r="E116" s="2">
        <f>Delta!BS118</f>
        <v>0.985616922522907</v>
      </c>
      <c r="F116" s="2">
        <f>Delta!BT118</f>
        <v>1.0280535556358745</v>
      </c>
      <c r="G116" s="2">
        <f>Delta!BU118</f>
        <v>1.0244364393471896</v>
      </c>
      <c r="H116" s="2">
        <f>Delta!BV118</f>
        <v>1.025852890216983</v>
      </c>
      <c r="I116" s="2">
        <f>Delta!BW118</f>
        <v>1.0063766655799373</v>
      </c>
      <c r="J116" s="2">
        <f>Delta!BX118</f>
        <v>0.96118240460855642</v>
      </c>
      <c r="K116" s="2">
        <f>Delta!BY118</f>
        <v>0.56718021077935366</v>
      </c>
      <c r="L116" s="2">
        <f>Delta!BZ118</f>
        <v>0.976215546418429</v>
      </c>
      <c r="M116" s="2">
        <f>Delta!CA118</f>
        <v>0.71063903508647774</v>
      </c>
      <c r="N116" s="2">
        <f>Delta!CB118</f>
        <v>1.0380402126225081</v>
      </c>
      <c r="O116" s="2">
        <f>Delta!CC118</f>
        <v>0.99489849586261048</v>
      </c>
      <c r="P116" s="2">
        <f>Delta!CD118</f>
        <v>0.97661059928216853</v>
      </c>
    </row>
    <row r="117" spans="1:16" x14ac:dyDescent="0.2">
      <c r="A117" s="76">
        <f>Delta!A119</f>
        <v>230</v>
      </c>
      <c r="B117" s="2">
        <f>Delta!BP119</f>
        <v>1.1338927164044568</v>
      </c>
      <c r="C117" s="2">
        <f>Delta!BQ119</f>
        <v>1.0359187952780491</v>
      </c>
      <c r="D117" s="2">
        <f>Delta!BR119</f>
        <v>0.9520190243995561</v>
      </c>
      <c r="E117" s="2">
        <f>Delta!BS119</f>
        <v>0.98588205561141906</v>
      </c>
      <c r="F117" s="2">
        <f>Delta!BT119</f>
        <v>1.0277181208286115</v>
      </c>
      <c r="G117" s="2">
        <f>Delta!BU119</f>
        <v>1.0240984026543849</v>
      </c>
      <c r="H117" s="2">
        <f>Delta!BV119</f>
        <v>1.0256506080168475</v>
      </c>
      <c r="I117" s="2">
        <f>Delta!BW119</f>
        <v>1.0061983961892127</v>
      </c>
      <c r="J117" s="2">
        <f>Delta!BX119</f>
        <v>0.96146030591320686</v>
      </c>
      <c r="K117" s="2">
        <f>Delta!BY119</f>
        <v>0.56954098789082319</v>
      </c>
      <c r="L117" s="2">
        <f>Delta!BZ119</f>
        <v>0.97622635886468789</v>
      </c>
      <c r="M117" s="2">
        <f>Delta!CA119</f>
        <v>0.71190714416479894</v>
      </c>
      <c r="N117" s="2">
        <f>Delta!CB119</f>
        <v>1.0377723077240808</v>
      </c>
      <c r="O117" s="2">
        <f>Delta!CC119</f>
        <v>0.9949247516401778</v>
      </c>
      <c r="P117" s="2">
        <f>Delta!CD119</f>
        <v>0.97680175198786667</v>
      </c>
    </row>
    <row r="118" spans="1:16" x14ac:dyDescent="0.2">
      <c r="A118" s="76">
        <f>Delta!A120</f>
        <v>232</v>
      </c>
      <c r="B118" s="2">
        <f>Delta!BP120</f>
        <v>1.1338767344991525</v>
      </c>
      <c r="C118" s="2">
        <f>Delta!BQ120</f>
        <v>1.0357712831198216</v>
      </c>
      <c r="D118" s="2">
        <f>Delta!BR120</f>
        <v>0.95213325749394795</v>
      </c>
      <c r="E118" s="2">
        <f>Delta!BS120</f>
        <v>0.98614513331888143</v>
      </c>
      <c r="F118" s="2">
        <f>Delta!BT120</f>
        <v>1.0273871980376159</v>
      </c>
      <c r="G118" s="2">
        <f>Delta!BU120</f>
        <v>1.0237652851158543</v>
      </c>
      <c r="H118" s="2">
        <f>Delta!BV120</f>
        <v>1.0254498602780129</v>
      </c>
      <c r="I118" s="2">
        <f>Delta!BW120</f>
        <v>1.0060187449628086</v>
      </c>
      <c r="J118" s="2">
        <f>Delta!BX120</f>
        <v>0.96174426661300538</v>
      </c>
      <c r="K118" s="2">
        <f>Delta!BY120</f>
        <v>0.57189089354134315</v>
      </c>
      <c r="L118" s="2">
        <f>Delta!BZ120</f>
        <v>0.9762479491210414</v>
      </c>
      <c r="M118" s="2">
        <f>Delta!CA120</f>
        <v>0.71316051902398669</v>
      </c>
      <c r="N118" s="2">
        <f>Delta!CB120</f>
        <v>1.0375063765237602</v>
      </c>
      <c r="O118" s="2">
        <f>Delta!CC120</f>
        <v>0.99494918962588841</v>
      </c>
      <c r="P118" s="2">
        <f>Delta!CD120</f>
        <v>0.97699304588189784</v>
      </c>
    </row>
    <row r="119" spans="1:16" x14ac:dyDescent="0.2">
      <c r="A119" s="76">
        <f>Delta!A121</f>
        <v>234</v>
      </c>
      <c r="B119" s="2">
        <f>Delta!BP121</f>
        <v>1.1338648307695489</v>
      </c>
      <c r="C119" s="2">
        <f>Delta!BQ121</f>
        <v>1.0356229140258866</v>
      </c>
      <c r="D119" s="2">
        <f>Delta!BR121</f>
        <v>0.95225228467571577</v>
      </c>
      <c r="E119" s="2">
        <f>Delta!BS121</f>
        <v>0.98640323329419144</v>
      </c>
      <c r="F119" s="2">
        <f>Delta!BT121</f>
        <v>1.0270591915831757</v>
      </c>
      <c r="G119" s="2">
        <f>Delta!BU121</f>
        <v>1.023435497666014</v>
      </c>
      <c r="H119" s="2">
        <f>Delta!BV121</f>
        <v>1.0252517425434264</v>
      </c>
      <c r="I119" s="2">
        <f>Delta!BW121</f>
        <v>1.0058474495907159</v>
      </c>
      <c r="J119" s="2">
        <f>Delta!BX121</f>
        <v>0.96201881073615092</v>
      </c>
      <c r="K119" s="2">
        <f>Delta!BY121</f>
        <v>0.5742248772259646</v>
      </c>
      <c r="L119" s="2">
        <f>Delta!BZ121</f>
        <v>0.97626301762287893</v>
      </c>
      <c r="M119" s="2">
        <f>Delta!CA121</f>
        <v>0.71440966202829292</v>
      </c>
      <c r="N119" s="2">
        <f>Delta!CB121</f>
        <v>1.0372436114861443</v>
      </c>
      <c r="O119" s="2">
        <f>Delta!CC121</f>
        <v>0.99497266695764586</v>
      </c>
      <c r="P119" s="2">
        <f>Delta!CD121</f>
        <v>0.97718163942683434</v>
      </c>
    </row>
    <row r="120" spans="1:16" x14ac:dyDescent="0.2">
      <c r="A120" s="76">
        <f>Delta!A122</f>
        <v>236</v>
      </c>
      <c r="B120" s="2">
        <f>Delta!BP122</f>
        <v>1.1338566985020937</v>
      </c>
      <c r="C120" s="2">
        <f>Delta!BQ122</f>
        <v>1.0354769651585394</v>
      </c>
      <c r="D120" s="2">
        <f>Delta!BR122</f>
        <v>0.95236514754281254</v>
      </c>
      <c r="E120" s="2">
        <f>Delta!BS122</f>
        <v>0.9866643183832069</v>
      </c>
      <c r="F120" s="2">
        <f>Delta!BT122</f>
        <v>1.0267315396608676</v>
      </c>
      <c r="G120" s="2">
        <f>Delta!BU122</f>
        <v>1.0231093037083399</v>
      </c>
      <c r="H120" s="2">
        <f>Delta!BV122</f>
        <v>1.0250574449171459</v>
      </c>
      <c r="I120" s="2">
        <f>Delta!BW122</f>
        <v>1.0056750027823196</v>
      </c>
      <c r="J120" s="2">
        <f>Delta!BX122</f>
        <v>0.96229506233015938</v>
      </c>
      <c r="K120" s="2">
        <f>Delta!BY122</f>
        <v>0.57654856063451387</v>
      </c>
      <c r="L120" s="2">
        <f>Delta!BZ122</f>
        <v>0.97627403286473402</v>
      </c>
      <c r="M120" s="2">
        <f>Delta!CA122</f>
        <v>0.71565051277943637</v>
      </c>
      <c r="N120" s="2">
        <f>Delta!CB122</f>
        <v>1.03698235997154</v>
      </c>
      <c r="O120" s="2">
        <f>Delta!CC122</f>
        <v>0.99499615707186395</v>
      </c>
      <c r="P120" s="2">
        <f>Delta!CD122</f>
        <v>0.97736732758725042</v>
      </c>
    </row>
    <row r="121" spans="1:16" x14ac:dyDescent="0.2">
      <c r="A121" s="76">
        <f>Delta!A123</f>
        <v>238</v>
      </c>
      <c r="B121" s="2">
        <f>Delta!BP123</f>
        <v>1.1338476847372563</v>
      </c>
      <c r="C121" s="2">
        <f>Delta!BQ123</f>
        <v>1.0353305919208962</v>
      </c>
      <c r="D121" s="2">
        <f>Delta!BR123</f>
        <v>0.95247969295694712</v>
      </c>
      <c r="E121" s="2">
        <f>Delta!BS123</f>
        <v>0.98691730282367751</v>
      </c>
      <c r="F121" s="2">
        <f>Delta!BT123</f>
        <v>1.0264140238585577</v>
      </c>
      <c r="G121" s="2">
        <f>Delta!BU123</f>
        <v>1.0227879941538036</v>
      </c>
      <c r="H121" s="2">
        <f>Delta!BV123</f>
        <v>1.0248623128240191</v>
      </c>
      <c r="I121" s="2">
        <f>Delta!BW123</f>
        <v>1.0055053833059895</v>
      </c>
      <c r="J121" s="2">
        <f>Delta!BX123</f>
        <v>0.96256602454397455</v>
      </c>
      <c r="K121" s="2">
        <f>Delta!BY123</f>
        <v>0.57885854656259139</v>
      </c>
      <c r="L121" s="2">
        <f>Delta!BZ123</f>
        <v>0.97629336360031682</v>
      </c>
      <c r="M121" s="2">
        <f>Delta!CA123</f>
        <v>0.71688281298027845</v>
      </c>
      <c r="N121" s="2">
        <f>Delta!CB123</f>
        <v>1.0367247878118109</v>
      </c>
      <c r="O121" s="2">
        <f>Delta!CC123</f>
        <v>0.99502056292341168</v>
      </c>
      <c r="P121" s="2">
        <f>Delta!CD123</f>
        <v>0.97755362453684014</v>
      </c>
    </row>
    <row r="122" spans="1:16" x14ac:dyDescent="0.2">
      <c r="A122" s="76">
        <f>Delta!A124</f>
        <v>240</v>
      </c>
      <c r="B122" s="2">
        <f>Delta!BP124</f>
        <v>1.1338279934960664</v>
      </c>
      <c r="C122" s="2">
        <f>Delta!BQ124</f>
        <v>1.0351838371833917</v>
      </c>
      <c r="D122" s="2">
        <f>Delta!BR124</f>
        <v>0.95259591762801277</v>
      </c>
      <c r="E122" s="2">
        <f>Delta!BS124</f>
        <v>0.987170174007309</v>
      </c>
      <c r="F122" s="2">
        <f>Delta!BT124</f>
        <v>1.0260964371951495</v>
      </c>
      <c r="G122" s="2">
        <f>Delta!BU124</f>
        <v>1.0224727213047879</v>
      </c>
      <c r="H122" s="2">
        <f>Delta!BV124</f>
        <v>1.0246703451150883</v>
      </c>
      <c r="I122" s="2">
        <f>Delta!BW124</f>
        <v>1.0053397027788433</v>
      </c>
      <c r="J122" s="2">
        <f>Delta!BX124</f>
        <v>0.96283457639379566</v>
      </c>
      <c r="K122" s="2">
        <f>Delta!BY124</f>
        <v>0.58115739482745088</v>
      </c>
      <c r="L122" s="2">
        <f>Delta!BZ124</f>
        <v>0.9763159619281041</v>
      </c>
      <c r="M122" s="2">
        <f>Delta!CA124</f>
        <v>0.71811487196070956</v>
      </c>
      <c r="N122" s="2">
        <f>Delta!CB124</f>
        <v>1.0364691433879603</v>
      </c>
      <c r="O122" s="2">
        <f>Delta!CC124</f>
        <v>0.99504393470360375</v>
      </c>
      <c r="P122" s="2">
        <f>Delta!CD124</f>
        <v>0.97773672243046894</v>
      </c>
    </row>
    <row r="123" spans="1:16" x14ac:dyDescent="0.2">
      <c r="A123" s="76">
        <f>Delta!A125</f>
        <v>242</v>
      </c>
      <c r="B123" s="2">
        <f>Delta!BP125</f>
        <v>1.133817113912601</v>
      </c>
      <c r="C123" s="2">
        <f>Delta!BQ125</f>
        <v>1.0350400521860386</v>
      </c>
      <c r="D123" s="2">
        <f>Delta!BR125</f>
        <v>0.95270526456828941</v>
      </c>
      <c r="E123" s="2">
        <f>Delta!BS125</f>
        <v>0.98742005584830872</v>
      </c>
      <c r="F123" s="2">
        <f>Delta!BT125</f>
        <v>1.0257866604881052</v>
      </c>
      <c r="G123" s="2">
        <f>Delta!BU125</f>
        <v>1.0221599319897798</v>
      </c>
      <c r="H123" s="2">
        <f>Delta!BV125</f>
        <v>1.0244798303899867</v>
      </c>
      <c r="I123" s="2">
        <f>Delta!BW125</f>
        <v>1.0051781120559657</v>
      </c>
      <c r="J123" s="2">
        <f>Delta!BX125</f>
        <v>0.96309942425252526</v>
      </c>
      <c r="K123" s="2">
        <f>Delta!BY125</f>
        <v>0.58344035142037109</v>
      </c>
      <c r="L123" s="2">
        <f>Delta!BZ125</f>
        <v>0.97633705338013366</v>
      </c>
      <c r="M123" s="2">
        <f>Delta!CA125</f>
        <v>0.71932835501529879</v>
      </c>
      <c r="N123" s="2">
        <f>Delta!CB125</f>
        <v>1.0362157165068269</v>
      </c>
      <c r="O123" s="2">
        <f>Delta!CC125</f>
        <v>0.99506920957903144</v>
      </c>
      <c r="P123" s="2">
        <f>Delta!CD125</f>
        <v>0.97791630541567909</v>
      </c>
    </row>
    <row r="124" spans="1:16" x14ac:dyDescent="0.2">
      <c r="A124" s="76">
        <f>Delta!A126</f>
        <v>244</v>
      </c>
      <c r="B124" s="2">
        <f>Delta!BP126</f>
        <v>1.1338081630605923</v>
      </c>
      <c r="C124" s="2">
        <f>Delta!BQ126</f>
        <v>1.0348961252644331</v>
      </c>
      <c r="D124" s="2">
        <f>Delta!BR126</f>
        <v>0.95282149348356038</v>
      </c>
      <c r="E124" s="2">
        <f>Delta!BS126</f>
        <v>0.9876666799008571</v>
      </c>
      <c r="F124" s="2">
        <f>Delta!BT126</f>
        <v>1.0254772998944235</v>
      </c>
      <c r="G124" s="2">
        <f>Delta!BU126</f>
        <v>1.0218479300018239</v>
      </c>
      <c r="H124" s="2">
        <f>Delta!BV126</f>
        <v>1.0242908190823978</v>
      </c>
      <c r="I124" s="2">
        <f>Delta!BW126</f>
        <v>1.0050167486329846</v>
      </c>
      <c r="J124" s="2">
        <f>Delta!BX126</f>
        <v>0.96336890754580595</v>
      </c>
      <c r="K124" s="2">
        <f>Delta!BY126</f>
        <v>0.58571331626699774</v>
      </c>
      <c r="L124" s="2">
        <f>Delta!BZ126</f>
        <v>0.97635437747677278</v>
      </c>
      <c r="M124" s="2">
        <f>Delta!CA126</f>
        <v>0.72054723840002877</v>
      </c>
      <c r="N124" s="2">
        <f>Delta!CB126</f>
        <v>1.0359626519646024</v>
      </c>
      <c r="O124" s="2">
        <f>Delta!CC126</f>
        <v>0.99509143221886887</v>
      </c>
      <c r="P124" s="2">
        <f>Delta!CD126</f>
        <v>0.97809618486197858</v>
      </c>
    </row>
    <row r="125" spans="1:16" x14ac:dyDescent="0.2">
      <c r="A125" s="76">
        <f>Delta!A127</f>
        <v>246</v>
      </c>
      <c r="B125" s="2">
        <f>Delta!BP127</f>
        <v>1.13379693391109</v>
      </c>
      <c r="C125" s="2">
        <f>Delta!BQ127</f>
        <v>1.0347555609504444</v>
      </c>
      <c r="D125" s="2">
        <f>Delta!BR127</f>
        <v>0.95293039180814731</v>
      </c>
      <c r="E125" s="2">
        <f>Delta!BS127</f>
        <v>0.98791274090241643</v>
      </c>
      <c r="F125" s="2">
        <f>Delta!BT127</f>
        <v>1.0251734163863417</v>
      </c>
      <c r="G125" s="2">
        <f>Delta!BU127</f>
        <v>1.0215446964676396</v>
      </c>
      <c r="H125" s="2">
        <f>Delta!BV127</f>
        <v>1.0241025674779731</v>
      </c>
      <c r="I125" s="2">
        <f>Delta!BW127</f>
        <v>1.0048607306653961</v>
      </c>
      <c r="J125" s="2">
        <f>Delta!BX127</f>
        <v>0.96362789403065963</v>
      </c>
      <c r="K125" s="2">
        <f>Delta!BY127</f>
        <v>0.58797107689528927</v>
      </c>
      <c r="L125" s="2">
        <f>Delta!BZ127</f>
        <v>0.97637849140243038</v>
      </c>
      <c r="M125" s="2">
        <f>Delta!CA127</f>
        <v>0.72175059657498319</v>
      </c>
      <c r="N125" s="2">
        <f>Delta!CB127</f>
        <v>1.0357121721341753</v>
      </c>
      <c r="O125" s="2">
        <f>Delta!CC127</f>
        <v>0.99511450654880151</v>
      </c>
      <c r="P125" s="2">
        <f>Delta!CD127</f>
        <v>0.97827511967161807</v>
      </c>
    </row>
    <row r="126" spans="1:16" x14ac:dyDescent="0.2">
      <c r="A126" s="76">
        <f>Delta!A128</f>
        <v>248</v>
      </c>
      <c r="B126" s="2">
        <f>Delta!BP128</f>
        <v>1.1337764480809205</v>
      </c>
      <c r="C126" s="2">
        <f>Delta!BQ128</f>
        <v>1.0346152083237843</v>
      </c>
      <c r="D126" s="2">
        <f>Delta!BR128</f>
        <v>0.95304036344574516</v>
      </c>
      <c r="E126" s="2">
        <f>Delta!BS128</f>
        <v>0.98815525934111481</v>
      </c>
      <c r="F126" s="2">
        <f>Delta!BT128</f>
        <v>1.0248752977143032</v>
      </c>
      <c r="G126" s="2">
        <f>Delta!BU128</f>
        <v>1.0212446904800148</v>
      </c>
      <c r="H126" s="2">
        <f>Delta!BV128</f>
        <v>1.023917143223279</v>
      </c>
      <c r="I126" s="2">
        <f>Delta!BW128</f>
        <v>1.0047051439553485</v>
      </c>
      <c r="J126" s="2">
        <f>Delta!BX128</f>
        <v>0.96388148724242995</v>
      </c>
      <c r="K126" s="2">
        <f>Delta!BY128</f>
        <v>0.59021583290254576</v>
      </c>
      <c r="L126" s="2">
        <f>Delta!BZ128</f>
        <v>0.97640011522500547</v>
      </c>
      <c r="M126" s="2">
        <f>Delta!CA128</f>
        <v>0.72294936348383299</v>
      </c>
      <c r="N126" s="2">
        <f>Delta!CB128</f>
        <v>1.0354665229563487</v>
      </c>
      <c r="O126" s="2">
        <f>Delta!CC128</f>
        <v>0.99513843959599724</v>
      </c>
      <c r="P126" s="2">
        <f>Delta!CD128</f>
        <v>0.978451192268744</v>
      </c>
    </row>
    <row r="127" spans="1:16" x14ac:dyDescent="0.2">
      <c r="A127" s="76">
        <f>Delta!A129</f>
        <v>250</v>
      </c>
      <c r="B127" s="2">
        <f>Delta!BP129</f>
        <v>1.1337667065457431</v>
      </c>
      <c r="C127" s="2">
        <f>Delta!BQ129</f>
        <v>1.0344722551266865</v>
      </c>
      <c r="D127" s="2">
        <f>Delta!BR129</f>
        <v>0.9531511188011379</v>
      </c>
      <c r="E127" s="2">
        <f>Delta!BS129</f>
        <v>0.98839686602336851</v>
      </c>
      <c r="F127" s="2">
        <f>Delta!BT129</f>
        <v>1.0245762253563078</v>
      </c>
      <c r="G127" s="2">
        <f>Delta!BU129</f>
        <v>1.0209470730332595</v>
      </c>
      <c r="H127" s="2">
        <f>Delta!BV129</f>
        <v>1.0237347771813261</v>
      </c>
      <c r="I127" s="2">
        <f>Delta!BW129</f>
        <v>1.0045510723486621</v>
      </c>
      <c r="J127" s="2">
        <f>Delta!BX129</f>
        <v>0.9641380247897583</v>
      </c>
      <c r="K127" s="2">
        <f>Delta!BY129</f>
        <v>0.59244747904855277</v>
      </c>
      <c r="L127" s="2">
        <f>Delta!BZ129</f>
        <v>0.97641778766966569</v>
      </c>
      <c r="M127" s="2">
        <f>Delta!CA129</f>
        <v>0.72413137312512021</v>
      </c>
      <c r="N127" s="2">
        <f>Delta!CB129</f>
        <v>1.0352208825851472</v>
      </c>
      <c r="O127" s="2">
        <f>Delta!CC129</f>
        <v>0.99516221673571736</v>
      </c>
      <c r="P127" s="2">
        <f>Delta!CD129</f>
        <v>0.97862512147488945</v>
      </c>
    </row>
    <row r="128" spans="1:16" x14ac:dyDescent="0.2">
      <c r="A128" s="76">
        <f>Delta!A130</f>
        <v>252</v>
      </c>
      <c r="B128" s="2">
        <f>Delta!BP130</f>
        <v>1.1337605723121003</v>
      </c>
      <c r="C128" s="2">
        <f>Delta!BQ130</f>
        <v>1.0343360934794259</v>
      </c>
      <c r="D128" s="2">
        <f>Delta!BR130</f>
        <v>0.95326250014765124</v>
      </c>
      <c r="E128" s="2">
        <f>Delta!BS130</f>
        <v>0.98863165270195308</v>
      </c>
      <c r="F128" s="2">
        <f>Delta!BT130</f>
        <v>1.024283379796924</v>
      </c>
      <c r="G128" s="2">
        <f>Delta!BU130</f>
        <v>1.020653099170195</v>
      </c>
      <c r="H128" s="2">
        <f>Delta!BV130</f>
        <v>1.0235525188310259</v>
      </c>
      <c r="I128" s="2">
        <f>Delta!BW130</f>
        <v>1.0044037506392294</v>
      </c>
      <c r="J128" s="2">
        <f>Delta!BX130</f>
        <v>0.9643968615593761</v>
      </c>
      <c r="K128" s="2">
        <f>Delta!BY130</f>
        <v>0.59467289256876321</v>
      </c>
      <c r="L128" s="2">
        <f>Delta!BZ130</f>
        <v>0.97644123087774393</v>
      </c>
      <c r="M128" s="2">
        <f>Delta!CA130</f>
        <v>0.7253211464513869</v>
      </c>
      <c r="N128" s="2">
        <f>Delta!CB130</f>
        <v>1.0349774072627953</v>
      </c>
      <c r="O128" s="2">
        <f>Delta!CC130</f>
        <v>0.99518379294587744</v>
      </c>
      <c r="P128" s="2">
        <f>Delta!CD130</f>
        <v>0.97879774299964928</v>
      </c>
    </row>
    <row r="129" spans="1:16" x14ac:dyDescent="0.2">
      <c r="A129" s="76">
        <f>Delta!A131</f>
        <v>254</v>
      </c>
      <c r="B129" s="2">
        <f>Delta!BP131</f>
        <v>1.1337371054711265</v>
      </c>
      <c r="C129" s="2">
        <f>Delta!BQ131</f>
        <v>1.0341975505010339</v>
      </c>
      <c r="D129" s="2">
        <f>Delta!BR131</f>
        <v>0.95337165012978753</v>
      </c>
      <c r="E129" s="2">
        <f>Delta!BS131</f>
        <v>0.98886523613226451</v>
      </c>
      <c r="F129" s="2">
        <f>Delta!BT131</f>
        <v>1.0239970575120541</v>
      </c>
      <c r="G129" s="2">
        <f>Delta!BU131</f>
        <v>1.0203630009284681</v>
      </c>
      <c r="H129" s="2">
        <f>Delta!BV131</f>
        <v>1.0233726019840914</v>
      </c>
      <c r="I129" s="2">
        <f>Delta!BW131</f>
        <v>1.0042550902964378</v>
      </c>
      <c r="J129" s="2">
        <f>Delta!BX131</f>
        <v>0.96465149841103093</v>
      </c>
      <c r="K129" s="2">
        <f>Delta!BY131</f>
        <v>0.59688095869270785</v>
      </c>
      <c r="L129" s="2">
        <f>Delta!BZ131</f>
        <v>0.97646401554106932</v>
      </c>
      <c r="M129" s="2">
        <f>Delta!CA131</f>
        <v>0.7264920230525258</v>
      </c>
      <c r="N129" s="2">
        <f>Delta!CB131</f>
        <v>1.0347374137719398</v>
      </c>
      <c r="O129" s="2">
        <f>Delta!CC131</f>
        <v>0.99520614651743733</v>
      </c>
      <c r="P129" s="2">
        <f>Delta!CD131</f>
        <v>0.97896999286422637</v>
      </c>
    </row>
    <row r="130" spans="1:16" x14ac:dyDescent="0.2">
      <c r="A130" s="76">
        <f>Delta!A132</f>
        <v>256</v>
      </c>
      <c r="B130" s="2">
        <f>Delta!BP132</f>
        <v>1.133733769995229</v>
      </c>
      <c r="C130" s="2">
        <f>Delta!BQ132</f>
        <v>1.0340598685078086</v>
      </c>
      <c r="D130" s="2">
        <f>Delta!BR132</f>
        <v>0.95347834677491772</v>
      </c>
      <c r="E130" s="2">
        <f>Delta!BS132</f>
        <v>0.98910040595880011</v>
      </c>
      <c r="F130" s="2">
        <f>Delta!BT132</f>
        <v>1.0237103596680375</v>
      </c>
      <c r="G130" s="2">
        <f>Delta!BU132</f>
        <v>1.0200758921928821</v>
      </c>
      <c r="H130" s="2">
        <f>Delta!BV132</f>
        <v>1.0231930204997746</v>
      </c>
      <c r="I130" s="2">
        <f>Delta!BW132</f>
        <v>1.0041113457237727</v>
      </c>
      <c r="J130" s="2">
        <f>Delta!BX132</f>
        <v>0.96489845453464884</v>
      </c>
      <c r="K130" s="2">
        <f>Delta!BY132</f>
        <v>0.59907689718293111</v>
      </c>
      <c r="L130" s="2">
        <f>Delta!BZ132</f>
        <v>0.97649097198907997</v>
      </c>
      <c r="M130" s="2">
        <f>Delta!CA132</f>
        <v>0.72766273003030224</v>
      </c>
      <c r="N130" s="2">
        <f>Delta!CB132</f>
        <v>1.0344967981409317</v>
      </c>
      <c r="O130" s="2">
        <f>Delta!CC132</f>
        <v>0.9952282877161327</v>
      </c>
      <c r="P130" s="2">
        <f>Delta!CD132</f>
        <v>0.97913867879295635</v>
      </c>
    </row>
    <row r="131" spans="1:16" x14ac:dyDescent="0.2">
      <c r="A131" s="76">
        <f>Delta!A133</f>
        <v>258</v>
      </c>
      <c r="B131" s="2">
        <f>Delta!BP133</f>
        <v>1.1337156796109336</v>
      </c>
      <c r="C131" s="2">
        <f>Delta!BQ133</f>
        <v>1.0339232152621283</v>
      </c>
      <c r="D131" s="2">
        <f>Delta!BR133</f>
        <v>0.95358523890039215</v>
      </c>
      <c r="E131" s="2">
        <f>Delta!BS133</f>
        <v>0.98933115463862198</v>
      </c>
      <c r="F131" s="2">
        <f>Delta!BT133</f>
        <v>1.0234275617834654</v>
      </c>
      <c r="G131" s="2">
        <f>Delta!BU133</f>
        <v>1.019793051062188</v>
      </c>
      <c r="H131" s="2">
        <f>Delta!BV133</f>
        <v>1.0230170955063826</v>
      </c>
      <c r="I131" s="2">
        <f>Delta!BW133</f>
        <v>1.0039684920824878</v>
      </c>
      <c r="J131" s="2">
        <f>Delta!BX133</f>
        <v>0.96514606784408308</v>
      </c>
      <c r="K131" s="2">
        <f>Delta!BY133</f>
        <v>0.60126068544308719</v>
      </c>
      <c r="L131" s="2">
        <f>Delta!BZ133</f>
        <v>0.97651345498022979</v>
      </c>
      <c r="M131" s="2">
        <f>Delta!CA133</f>
        <v>0.72882484101387535</v>
      </c>
      <c r="N131" s="2">
        <f>Delta!CB133</f>
        <v>1.0342611087767208</v>
      </c>
      <c r="O131" s="2">
        <f>Delta!CC133</f>
        <v>0.99525017743460364</v>
      </c>
      <c r="P131" s="2">
        <f>Delta!CD133</f>
        <v>0.9793066991229038</v>
      </c>
    </row>
    <row r="132" spans="1:16" x14ac:dyDescent="0.2">
      <c r="A132" s="76">
        <f>Delta!A134</f>
        <v>260</v>
      </c>
      <c r="B132" s="2">
        <f>Delta!BP134</f>
        <v>1.1337105034628434</v>
      </c>
      <c r="C132" s="2">
        <f>Delta!BQ134</f>
        <v>1.0337876531897834</v>
      </c>
      <c r="D132" s="2">
        <f>Delta!BR134</f>
        <v>0.95369519110860279</v>
      </c>
      <c r="E132" s="2">
        <f>Delta!BS134</f>
        <v>0.98955728032907475</v>
      </c>
      <c r="F132" s="2">
        <f>Delta!BT134</f>
        <v>1.0231488985711121</v>
      </c>
      <c r="G132" s="2">
        <f>Delta!BU134</f>
        <v>1.0195147085814418</v>
      </c>
      <c r="H132" s="2">
        <f>Delta!BV134</f>
        <v>1.0228418119714648</v>
      </c>
      <c r="I132" s="2">
        <f>Delta!BW134</f>
        <v>1.003826587171927</v>
      </c>
      <c r="J132" s="2">
        <f>Delta!BX134</f>
        <v>0.96539108909459059</v>
      </c>
      <c r="K132" s="2">
        <f>Delta!BY134</f>
        <v>0.60343066519622013</v>
      </c>
      <c r="L132" s="2">
        <f>Delta!BZ134</f>
        <v>0.97654672223452221</v>
      </c>
      <c r="M132" s="2">
        <f>Delta!CA134</f>
        <v>0.72997451101921862</v>
      </c>
      <c r="N132" s="2">
        <f>Delta!CB134</f>
        <v>1.0340263127734546</v>
      </c>
      <c r="O132" s="2">
        <f>Delta!CC134</f>
        <v>0.99527281723913341</v>
      </c>
      <c r="P132" s="2">
        <f>Delta!CD134</f>
        <v>0.9794719156727848</v>
      </c>
    </row>
    <row r="133" spans="1:16" x14ac:dyDescent="0.2">
      <c r="A133" s="76">
        <f>Delta!A135</f>
        <v>262</v>
      </c>
      <c r="B133" s="2">
        <f>Delta!BP135</f>
        <v>1.1336931989913546</v>
      </c>
      <c r="C133" s="2">
        <f>Delta!BQ135</f>
        <v>1.0336533534867038</v>
      </c>
      <c r="D133" s="2">
        <f>Delta!BR135</f>
        <v>0.95380226452899697</v>
      </c>
      <c r="E133" s="2">
        <f>Delta!BS135</f>
        <v>0.98978462766343378</v>
      </c>
      <c r="F133" s="2">
        <f>Delta!BT135</f>
        <v>1.0228714117383626</v>
      </c>
      <c r="G133" s="2">
        <f>Delta!BU135</f>
        <v>1.0192379138159238</v>
      </c>
      <c r="H133" s="2">
        <f>Delta!BV135</f>
        <v>1.0226694225534867</v>
      </c>
      <c r="I133" s="2">
        <f>Delta!BW135</f>
        <v>1.0036899465137528</v>
      </c>
      <c r="J133" s="2">
        <f>Delta!BX135</f>
        <v>0.96563549528065751</v>
      </c>
      <c r="K133" s="2">
        <f>Delta!BY135</f>
        <v>0.60559006890149003</v>
      </c>
      <c r="L133" s="2">
        <f>Delta!BZ135</f>
        <v>0.97656241689101153</v>
      </c>
      <c r="M133" s="2">
        <f>Delta!CA135</f>
        <v>0.73112607683249287</v>
      </c>
      <c r="N133" s="2">
        <f>Delta!CB135</f>
        <v>1.0337935836477605</v>
      </c>
      <c r="O133" s="2">
        <f>Delta!CC135</f>
        <v>0.99529412783093685</v>
      </c>
      <c r="P133" s="2">
        <f>Delta!CD135</f>
        <v>0.9796372457654523</v>
      </c>
    </row>
    <row r="134" spans="1:16" x14ac:dyDescent="0.2">
      <c r="A134" s="76">
        <f>Delta!A136</f>
        <v>264</v>
      </c>
      <c r="B134" s="2">
        <f>Delta!BP136</f>
        <v>1.1336811730506202</v>
      </c>
      <c r="C134" s="2">
        <f>Delta!BQ136</f>
        <v>1.0335204893991452</v>
      </c>
      <c r="D134" s="2">
        <f>Delta!BR136</f>
        <v>0.9539062259800154</v>
      </c>
      <c r="E134" s="2">
        <f>Delta!BS136</f>
        <v>0.9900070921338191</v>
      </c>
      <c r="F134" s="2">
        <f>Delta!BT136</f>
        <v>1.0226015423910109</v>
      </c>
      <c r="G134" s="2">
        <f>Delta!BU136</f>
        <v>1.0189659910110498</v>
      </c>
      <c r="H134" s="2">
        <f>Delta!BV136</f>
        <v>1.0224979048234828</v>
      </c>
      <c r="I134" s="2">
        <f>Delta!BW136</f>
        <v>1.0035544305886908</v>
      </c>
      <c r="J134" s="2">
        <f>Delta!BX136</f>
        <v>0.96587641195607354</v>
      </c>
      <c r="K134" s="2">
        <f>Delta!BY136</f>
        <v>0.60773875673941924</v>
      </c>
      <c r="L134" s="2">
        <f>Delta!BZ136</f>
        <v>0.97659756345848681</v>
      </c>
      <c r="M134" s="2">
        <f>Delta!CA136</f>
        <v>0.73226646724583977</v>
      </c>
      <c r="N134" s="2">
        <f>Delta!CB136</f>
        <v>1.0335630902480262</v>
      </c>
      <c r="O134" s="2">
        <f>Delta!CC136</f>
        <v>0.99531617404591777</v>
      </c>
      <c r="P134" s="2">
        <f>Delta!CD136</f>
        <v>0.97979950136729121</v>
      </c>
    </row>
    <row r="135" spans="1:16" x14ac:dyDescent="0.2">
      <c r="A135" s="76">
        <f>Delta!A137</f>
        <v>266</v>
      </c>
      <c r="B135" s="2">
        <f>Delta!BP137</f>
        <v>1.1336740256032118</v>
      </c>
      <c r="C135" s="2">
        <f>Delta!BQ137</f>
        <v>1.0333891278537926</v>
      </c>
      <c r="D135" s="2">
        <f>Delta!BR137</f>
        <v>0.95401288629484982</v>
      </c>
      <c r="E135" s="2">
        <f>Delta!BS137</f>
        <v>0.99022747400581623</v>
      </c>
      <c r="F135" s="2">
        <f>Delta!BT137</f>
        <v>1.0223343802458424</v>
      </c>
      <c r="G135" s="2">
        <f>Delta!BU137</f>
        <v>1.0187002267197802</v>
      </c>
      <c r="H135" s="2">
        <f>Delta!BV137</f>
        <v>1.0223263369238298</v>
      </c>
      <c r="I135" s="2">
        <f>Delta!BW137</f>
        <v>1.0034201147589228</v>
      </c>
      <c r="J135" s="2">
        <f>Delta!BX137</f>
        <v>0.96611901999920047</v>
      </c>
      <c r="K135" s="2">
        <f>Delta!BY137</f>
        <v>0.60987351405295187</v>
      </c>
      <c r="L135" s="2">
        <f>Delta!BZ137</f>
        <v>0.97662187998731487</v>
      </c>
      <c r="M135" s="2">
        <f>Delta!CA137</f>
        <v>0.73340084728386445</v>
      </c>
      <c r="N135" s="2">
        <f>Delta!CB137</f>
        <v>1.0333350714120377</v>
      </c>
      <c r="O135" s="2">
        <f>Delta!CC137</f>
        <v>0.99533577314517296</v>
      </c>
      <c r="P135" s="2">
        <f>Delta!CD137</f>
        <v>0.97996371445024422</v>
      </c>
    </row>
    <row r="136" spans="1:16" x14ac:dyDescent="0.2">
      <c r="A136" s="76">
        <f>Delta!A138</f>
        <v>268</v>
      </c>
      <c r="B136" s="2">
        <f>Delta!BP138</f>
        <v>1.1336575300837015</v>
      </c>
      <c r="C136" s="2">
        <f>Delta!BQ138</f>
        <v>1.0332561806482783</v>
      </c>
      <c r="D136" s="2">
        <f>Delta!BR138</f>
        <v>0.95411618128017439</v>
      </c>
      <c r="E136" s="2">
        <f>Delta!BS138</f>
        <v>0.99044874840349728</v>
      </c>
      <c r="F136" s="2">
        <f>Delta!BT138</f>
        <v>1.022066831838121</v>
      </c>
      <c r="G136" s="2">
        <f>Delta!BU138</f>
        <v>1.0184344532486043</v>
      </c>
      <c r="H136" s="2">
        <f>Delta!BV138</f>
        <v>1.0221579842077779</v>
      </c>
      <c r="I136" s="2">
        <f>Delta!BW138</f>
        <v>1.0032870632590427</v>
      </c>
      <c r="J136" s="2">
        <f>Delta!BX138</f>
        <v>0.96635694879781031</v>
      </c>
      <c r="K136" s="2">
        <f>Delta!BY138</f>
        <v>0.61199609255899479</v>
      </c>
      <c r="L136" s="2">
        <f>Delta!BZ138</f>
        <v>0.97665057373009745</v>
      </c>
      <c r="M136" s="2">
        <f>Delta!CA138</f>
        <v>0.73452197700287136</v>
      </c>
      <c r="N136" s="2">
        <f>Delta!CB138</f>
        <v>1.0331063816802197</v>
      </c>
      <c r="O136" s="2">
        <f>Delta!CC138</f>
        <v>0.99535819508364576</v>
      </c>
      <c r="P136" s="2">
        <f>Delta!CD138</f>
        <v>0.98012259177702876</v>
      </c>
    </row>
    <row r="137" spans="1:16" x14ac:dyDescent="0.2">
      <c r="A137" s="76">
        <f>Delta!A139</f>
        <v>270</v>
      </c>
      <c r="B137" s="2">
        <f>Delta!BP139</f>
        <v>1.1336558569332367</v>
      </c>
      <c r="C137" s="2">
        <f>Delta!BQ139</f>
        <v>1.0331249404552667</v>
      </c>
      <c r="D137" s="2">
        <f>Delta!BR139</f>
        <v>0.95422199651406281</v>
      </c>
      <c r="E137" s="2">
        <f>Delta!BS139</f>
        <v>0.99066465425680594</v>
      </c>
      <c r="F137" s="2">
        <f>Delta!BT139</f>
        <v>1.021805417786035</v>
      </c>
      <c r="G137" s="2">
        <f>Delta!BU139</f>
        <v>1.018172001834069</v>
      </c>
      <c r="H137" s="2">
        <f>Delta!BV139</f>
        <v>1.0219898308460384</v>
      </c>
      <c r="I137" s="2">
        <f>Delta!BW139</f>
        <v>1.0031585991462584</v>
      </c>
      <c r="J137" s="2">
        <f>Delta!BX139</f>
        <v>0.96658961129101129</v>
      </c>
      <c r="K137" s="2">
        <f>Delta!BY139</f>
        <v>0.61410415343907099</v>
      </c>
      <c r="L137" s="2">
        <f>Delta!BZ139</f>
        <v>0.976686260816512</v>
      </c>
      <c r="M137" s="2">
        <f>Delta!CA139</f>
        <v>0.73564448644832614</v>
      </c>
      <c r="N137" s="2">
        <f>Delta!CB139</f>
        <v>1.032882614613442</v>
      </c>
      <c r="O137" s="2">
        <f>Delta!CC139</f>
        <v>0.99537813663688934</v>
      </c>
      <c r="P137" s="2">
        <f>Delta!CD139</f>
        <v>0.98028211577927582</v>
      </c>
    </row>
    <row r="138" spans="1:16" x14ac:dyDescent="0.2">
      <c r="A138" s="76">
        <f>Delta!A140</f>
        <v>272</v>
      </c>
      <c r="B138" s="2">
        <f>Delta!BP140</f>
        <v>1.1336372957359933</v>
      </c>
      <c r="C138" s="2">
        <f>Delta!BQ140</f>
        <v>1.0329955867039124</v>
      </c>
      <c r="D138" s="2">
        <f>Delta!BR140</f>
        <v>0.95432719609303029</v>
      </c>
      <c r="E138" s="2">
        <f>Delta!BS140</f>
        <v>0.99087811435180839</v>
      </c>
      <c r="F138" s="2">
        <f>Delta!BT140</f>
        <v>1.0215472112706454</v>
      </c>
      <c r="G138" s="2">
        <f>Delta!BU140</f>
        <v>1.0179130847695794</v>
      </c>
      <c r="H138" s="2">
        <f>Delta!BV140</f>
        <v>1.0218240736339463</v>
      </c>
      <c r="I138" s="2">
        <f>Delta!BW140</f>
        <v>1.0030326590305885</v>
      </c>
      <c r="J138" s="2">
        <f>Delta!BX140</f>
        <v>0.96682579155581783</v>
      </c>
      <c r="K138" s="2">
        <f>Delta!BY140</f>
        <v>0.61620587212001809</v>
      </c>
      <c r="L138" s="2">
        <f>Delta!BZ140</f>
        <v>0.97671043459153639</v>
      </c>
      <c r="M138" s="2">
        <f>Delta!CA140</f>
        <v>0.73676096174491368</v>
      </c>
      <c r="N138" s="2">
        <f>Delta!CB140</f>
        <v>1.0326574482853503</v>
      </c>
      <c r="O138" s="2">
        <f>Delta!CC140</f>
        <v>0.99539872361380943</v>
      </c>
      <c r="P138" s="2">
        <f>Delta!CD140</f>
        <v>0.98043919579401562</v>
      </c>
    </row>
    <row r="139" spans="1:16" x14ac:dyDescent="0.2">
      <c r="A139" s="76">
        <f>Delta!A141</f>
        <v>274</v>
      </c>
      <c r="B139" s="2">
        <f>Delta!BP141</f>
        <v>1.1336365959239583</v>
      </c>
      <c r="C139" s="2">
        <f>Delta!BQ141</f>
        <v>1.0328683006014157</v>
      </c>
      <c r="D139" s="2">
        <f>Delta!BR141</f>
        <v>0.95442856326473602</v>
      </c>
      <c r="E139" s="2">
        <f>Delta!BS141</f>
        <v>0.99109213395467077</v>
      </c>
      <c r="F139" s="2">
        <f>Delta!BT141</f>
        <v>1.0212912597954829</v>
      </c>
      <c r="G139" s="2">
        <f>Delta!BU141</f>
        <v>1.0176567484543042</v>
      </c>
      <c r="H139" s="2">
        <f>Delta!BV141</f>
        <v>1.0216597830197827</v>
      </c>
      <c r="I139" s="2">
        <f>Delta!BW141</f>
        <v>1.0029082332788231</v>
      </c>
      <c r="J139" s="2">
        <f>Delta!BX141</f>
        <v>0.96705584432767666</v>
      </c>
      <c r="K139" s="2">
        <f>Delta!BY141</f>
        <v>0.61829320012757438</v>
      </c>
      <c r="L139" s="2">
        <f>Delta!BZ141</f>
        <v>0.97674002829084583</v>
      </c>
      <c r="M139" s="2">
        <f>Delta!CA141</f>
        <v>0.73786752205279482</v>
      </c>
      <c r="N139" s="2">
        <f>Delta!CB141</f>
        <v>1.0324375286728433</v>
      </c>
      <c r="O139" s="2">
        <f>Delta!CC141</f>
        <v>0.99542106624400428</v>
      </c>
      <c r="P139" s="2">
        <f>Delta!CD141</f>
        <v>0.98059469553227308</v>
      </c>
    </row>
    <row r="140" spans="1:16" x14ac:dyDescent="0.2">
      <c r="A140" s="76">
        <f>Delta!A142</f>
        <v>276</v>
      </c>
      <c r="B140" s="2">
        <f>Delta!BP142</f>
        <v>1.1336255825644679</v>
      </c>
      <c r="C140" s="2">
        <f>Delta!BQ142</f>
        <v>1.0327398085547894</v>
      </c>
      <c r="D140" s="2">
        <f>Delta!BR142</f>
        <v>0.95453209461618094</v>
      </c>
      <c r="E140" s="2">
        <f>Delta!BS142</f>
        <v>0.99130032714823646</v>
      </c>
      <c r="F140" s="2">
        <f>Delta!BT142</f>
        <v>1.0210398924248041</v>
      </c>
      <c r="G140" s="2">
        <f>Delta!BU142</f>
        <v>1.0174053203648297</v>
      </c>
      <c r="H140" s="2">
        <f>Delta!BV142</f>
        <v>1.0214970731679649</v>
      </c>
      <c r="I140" s="2">
        <f>Delta!BW142</f>
        <v>1.0027831637954876</v>
      </c>
      <c r="J140" s="2">
        <f>Delta!BX142</f>
        <v>0.9672794843231044</v>
      </c>
      <c r="K140" s="2">
        <f>Delta!BY142</f>
        <v>0.62036182735550716</v>
      </c>
      <c r="L140" s="2">
        <f>Delta!BZ142</f>
        <v>0.97677700484861008</v>
      </c>
      <c r="M140" s="2">
        <f>Delta!CA142</f>
        <v>0.73896367106762417</v>
      </c>
      <c r="N140" s="2">
        <f>Delta!CB142</f>
        <v>1.0322186878469441</v>
      </c>
      <c r="O140" s="2">
        <f>Delta!CC142</f>
        <v>0.99544083228225166</v>
      </c>
      <c r="P140" s="2">
        <f>Delta!CD142</f>
        <v>0.98074849264153996</v>
      </c>
    </row>
    <row r="141" spans="1:16" x14ac:dyDescent="0.2">
      <c r="A141" s="76">
        <f>Delta!A143</f>
        <v>278</v>
      </c>
      <c r="B141" s="2">
        <f>Delta!BP143</f>
        <v>1.1336214932073283</v>
      </c>
      <c r="C141" s="2">
        <f>Delta!BQ143</f>
        <v>1.0326101231466547</v>
      </c>
      <c r="D141" s="2">
        <f>Delta!BR143</f>
        <v>0.95463473438881297</v>
      </c>
      <c r="E141" s="2">
        <f>Delta!BS143</f>
        <v>0.99150886564947294</v>
      </c>
      <c r="F141" s="2">
        <f>Delta!BT143</f>
        <v>1.0207900069039149</v>
      </c>
      <c r="G141" s="2">
        <f>Delta!BU143</f>
        <v>1.017155704385861</v>
      </c>
      <c r="H141" s="2">
        <f>Delta!BV143</f>
        <v>1.0213371466601069</v>
      </c>
      <c r="I141" s="2">
        <f>Delta!BW143</f>
        <v>1.0026630464995612</v>
      </c>
      <c r="J141" s="2">
        <f>Delta!BX143</f>
        <v>0.96750518658315787</v>
      </c>
      <c r="K141" s="2">
        <f>Delta!BY143</f>
        <v>0.62242540492991527</v>
      </c>
      <c r="L141" s="2">
        <f>Delta!BZ143</f>
        <v>0.97679933220943904</v>
      </c>
      <c r="M141" s="2">
        <f>Delta!CA143</f>
        <v>0.74006090314498107</v>
      </c>
      <c r="N141" s="2">
        <f>Delta!CB143</f>
        <v>1.0320009965158818</v>
      </c>
      <c r="O141" s="2">
        <f>Delta!CC143</f>
        <v>0.99546014300546715</v>
      </c>
      <c r="P141" s="2">
        <f>Delta!CD143</f>
        <v>0.98090161024169376</v>
      </c>
    </row>
    <row r="142" spans="1:16" x14ac:dyDescent="0.2">
      <c r="A142" s="76">
        <f>Delta!A144</f>
        <v>280</v>
      </c>
      <c r="B142" s="2">
        <f>Delta!BP144</f>
        <v>1.1336099580827175</v>
      </c>
      <c r="C142" s="2">
        <f>Delta!BQ144</f>
        <v>1.0324862537308883</v>
      </c>
      <c r="D142" s="2">
        <f>Delta!BR144</f>
        <v>0.95473614413015695</v>
      </c>
      <c r="E142" s="2">
        <f>Delta!BS144</f>
        <v>0.99171446168058819</v>
      </c>
      <c r="F142" s="2">
        <f>Delta!BT144</f>
        <v>1.0205429083046509</v>
      </c>
      <c r="G142" s="2">
        <f>Delta!BU144</f>
        <v>1.0169091957284093</v>
      </c>
      <c r="H142" s="2">
        <f>Delta!BV144</f>
        <v>1.0211778837798937</v>
      </c>
      <c r="I142" s="2">
        <f>Delta!BW144</f>
        <v>1.0025424072753941</v>
      </c>
      <c r="J142" s="2">
        <f>Delta!BX144</f>
        <v>0.96772670677766404</v>
      </c>
      <c r="K142" s="2">
        <f>Delta!BY144</f>
        <v>0.62447588414810817</v>
      </c>
      <c r="L142" s="2">
        <f>Delta!BZ144</f>
        <v>0.97682957405248072</v>
      </c>
      <c r="M142" s="2">
        <f>Delta!CA144</f>
        <v>0.74114929234295968</v>
      </c>
      <c r="N142" s="2">
        <f>Delta!CB144</f>
        <v>1.031786886094143</v>
      </c>
      <c r="O142" s="2">
        <f>Delta!CC144</f>
        <v>0.99548230914821501</v>
      </c>
      <c r="P142" s="2">
        <f>Delta!CD144</f>
        <v>0.98105285152636656</v>
      </c>
    </row>
    <row r="143" spans="1:16" x14ac:dyDescent="0.2">
      <c r="A143" s="76">
        <f>Delta!A145</f>
        <v>282</v>
      </c>
      <c r="B143" s="2">
        <f>Delta!BP145</f>
        <v>1.1336048424475906</v>
      </c>
      <c r="C143" s="2">
        <f>Delta!BQ145</f>
        <v>1.0323614117005504</v>
      </c>
      <c r="D143" s="2">
        <f>Delta!BR145</f>
        <v>0.95483642114923373</v>
      </c>
      <c r="E143" s="2">
        <f>Delta!BS145</f>
        <v>0.99192022880310937</v>
      </c>
      <c r="F143" s="2">
        <f>Delta!BT145</f>
        <v>1.0202997819107587</v>
      </c>
      <c r="G143" s="2">
        <f>Delta!BU145</f>
        <v>1.0166669816568816</v>
      </c>
      <c r="H143" s="2">
        <f>Delta!BV145</f>
        <v>1.0210182765533811</v>
      </c>
      <c r="I143" s="2">
        <f>Delta!BW145</f>
        <v>1.0024280171422617</v>
      </c>
      <c r="J143" s="2">
        <f>Delta!BX145</f>
        <v>0.9679528995441925</v>
      </c>
      <c r="K143" s="2">
        <f>Delta!BY145</f>
        <v>0.62651484788601897</v>
      </c>
      <c r="L143" s="2">
        <f>Delta!BZ145</f>
        <v>0.97686864954841479</v>
      </c>
      <c r="M143" s="2">
        <f>Delta!CA145</f>
        <v>0.74222985208257464</v>
      </c>
      <c r="N143" s="2">
        <f>Delta!CB145</f>
        <v>1.0315719626222841</v>
      </c>
      <c r="O143" s="2">
        <f>Delta!CC145</f>
        <v>0.99550176266273604</v>
      </c>
      <c r="P143" s="2">
        <f>Delta!CD145</f>
        <v>0.98120317990662376</v>
      </c>
    </row>
    <row r="144" spans="1:16" x14ac:dyDescent="0.2">
      <c r="A144" s="76">
        <f>Delta!A146</f>
        <v>284</v>
      </c>
      <c r="B144" s="2">
        <f>Delta!BP146</f>
        <v>1.1336026255901031</v>
      </c>
      <c r="C144" s="2">
        <f>Delta!BQ146</f>
        <v>1.0322357232980415</v>
      </c>
      <c r="D144" s="2">
        <f>Delta!BR146</f>
        <v>0.95493849594174718</v>
      </c>
      <c r="E144" s="2">
        <f>Delta!BS146</f>
        <v>0.99212283824694969</v>
      </c>
      <c r="F144" s="2">
        <f>Delta!BT146</f>
        <v>1.0200563757525747</v>
      </c>
      <c r="G144" s="2">
        <f>Delta!BU146</f>
        <v>1.016424819719725</v>
      </c>
      <c r="H144" s="2">
        <f>Delta!BV146</f>
        <v>1.0208640327884966</v>
      </c>
      <c r="I144" s="2">
        <f>Delta!BW146</f>
        <v>1.0023121009602112</v>
      </c>
      <c r="J144" s="2">
        <f>Delta!BX146</f>
        <v>0.96817413416526477</v>
      </c>
      <c r="K144" s="2">
        <f>Delta!BY146</f>
        <v>0.62854451961819824</v>
      </c>
      <c r="L144" s="2">
        <f>Delta!BZ146</f>
        <v>0.97689345158025498</v>
      </c>
      <c r="M144" s="2">
        <f>Delta!CA146</f>
        <v>0.74330319285707014</v>
      </c>
      <c r="N144" s="2">
        <f>Delta!CB146</f>
        <v>1.0313598025584987</v>
      </c>
      <c r="O144" s="2">
        <f>Delta!CC146</f>
        <v>0.99552071375496509</v>
      </c>
      <c r="P144" s="2">
        <f>Delta!CD146</f>
        <v>0.98135037451525886</v>
      </c>
    </row>
    <row r="145" spans="1:16" x14ac:dyDescent="0.2">
      <c r="A145" s="76">
        <f>Delta!A147</f>
        <v>286</v>
      </c>
      <c r="B145" s="2">
        <f>Delta!BP147</f>
        <v>1.1335923457916843</v>
      </c>
      <c r="C145" s="2">
        <f>Delta!BQ147</f>
        <v>1.0321127654364417</v>
      </c>
      <c r="D145" s="2">
        <f>Delta!BR147</f>
        <v>0.95503908141384797</v>
      </c>
      <c r="E145" s="2">
        <f>Delta!BS147</f>
        <v>0.99232217450138249</v>
      </c>
      <c r="F145" s="2">
        <f>Delta!BT147</f>
        <v>1.0198183878265816</v>
      </c>
      <c r="G145" s="2">
        <f>Delta!BU147</f>
        <v>1.0161883935650349</v>
      </c>
      <c r="H145" s="2">
        <f>Delta!BV147</f>
        <v>1.0207073316329383</v>
      </c>
      <c r="I145" s="2">
        <f>Delta!BW147</f>
        <v>1.0022003468004059</v>
      </c>
      <c r="J145" s="2">
        <f>Delta!BX147</f>
        <v>0.96839016906287212</v>
      </c>
      <c r="K145" s="2">
        <f>Delta!BY147</f>
        <v>0.63055715909426391</v>
      </c>
      <c r="L145" s="2">
        <f>Delta!BZ147</f>
        <v>0.97692768859673784</v>
      </c>
      <c r="M145" s="2">
        <f>Delta!CA147</f>
        <v>0.74437141174143873</v>
      </c>
      <c r="N145" s="2">
        <f>Delta!CB147</f>
        <v>1.0311481726087168</v>
      </c>
      <c r="O145" s="2">
        <f>Delta!CC147</f>
        <v>0.99554142221981812</v>
      </c>
      <c r="P145" s="2">
        <f>Delta!CD147</f>
        <v>0.98149644242300071</v>
      </c>
    </row>
    <row r="146" spans="1:16" x14ac:dyDescent="0.2">
      <c r="A146" s="76">
        <f>Delta!A148</f>
        <v>288</v>
      </c>
      <c r="B146" s="2">
        <f>Delta!BP148</f>
        <v>1.1335951680156806</v>
      </c>
      <c r="C146" s="2">
        <f>Delta!BQ148</f>
        <v>1.0319891484593449</v>
      </c>
      <c r="D146" s="2">
        <f>Delta!BR148</f>
        <v>0.95513812447604829</v>
      </c>
      <c r="E146" s="2">
        <f>Delta!BS148</f>
        <v>0.99251812094663028</v>
      </c>
      <c r="F146" s="2">
        <f>Delta!BT148</f>
        <v>1.0195859795579776</v>
      </c>
      <c r="G146" s="2">
        <f>Delta!BU148</f>
        <v>1.015954516806681</v>
      </c>
      <c r="H146" s="2">
        <f>Delta!BV148</f>
        <v>1.0205528181251311</v>
      </c>
      <c r="I146" s="2">
        <f>Delta!BW148</f>
        <v>1.0020882849539015</v>
      </c>
      <c r="J146" s="2">
        <f>Delta!BX148</f>
        <v>0.9686095511658992</v>
      </c>
      <c r="K146" s="2">
        <f>Delta!BY148</f>
        <v>0.63255990653002614</v>
      </c>
      <c r="L146" s="2">
        <f>Delta!BZ148</f>
        <v>0.97696775045980533</v>
      </c>
      <c r="M146" s="2">
        <f>Delta!CA148</f>
        <v>0.74543410518085684</v>
      </c>
      <c r="N146" s="2">
        <f>Delta!CB148</f>
        <v>1.0309406850550002</v>
      </c>
      <c r="O146" s="2">
        <f>Delta!CC148</f>
        <v>0.99556159219289875</v>
      </c>
      <c r="P146" s="2">
        <f>Delta!CD148</f>
        <v>0.98164245352413115</v>
      </c>
    </row>
    <row r="147" spans="1:16" x14ac:dyDescent="0.2">
      <c r="A147" s="76">
        <f>Delta!A149</f>
        <v>290</v>
      </c>
      <c r="B147" s="2">
        <f>Delta!BP149</f>
        <v>1.1335931107720461</v>
      </c>
      <c r="C147" s="2">
        <f>Delta!BQ149</f>
        <v>1.0318684923094101</v>
      </c>
      <c r="D147" s="2">
        <f>Delta!BR149</f>
        <v>0.95523542234695713</v>
      </c>
      <c r="E147" s="2">
        <f>Delta!BS149</f>
        <v>0.99271382057865898</v>
      </c>
      <c r="F147" s="2">
        <f>Delta!BT149</f>
        <v>1.0193548285286045</v>
      </c>
      <c r="G147" s="2">
        <f>Delta!BU149</f>
        <v>1.0157255508083753</v>
      </c>
      <c r="H147" s="2">
        <f>Delta!BV149</f>
        <v>1.0204006449629841</v>
      </c>
      <c r="I147" s="2">
        <f>Delta!BW149</f>
        <v>1.0019770904130596</v>
      </c>
      <c r="J147" s="2">
        <f>Delta!BX149</f>
        <v>0.96881940675433353</v>
      </c>
      <c r="K147" s="2">
        <f>Delta!BY149</f>
        <v>0.63455307083084278</v>
      </c>
      <c r="L147" s="2">
        <f>Delta!BZ149</f>
        <v>0.97699360445343286</v>
      </c>
      <c r="M147" s="2">
        <f>Delta!CA149</f>
        <v>0.74648986378229987</v>
      </c>
      <c r="N147" s="2">
        <f>Delta!CB149</f>
        <v>1.0307341031742216</v>
      </c>
      <c r="O147" s="2">
        <f>Delta!CC149</f>
        <v>0.99558006442787295</v>
      </c>
      <c r="P147" s="2">
        <f>Delta!CD149</f>
        <v>0.98178831798560817</v>
      </c>
    </row>
    <row r="148" spans="1:16" x14ac:dyDescent="0.2">
      <c r="A148" s="76">
        <f>Delta!A150</f>
        <v>292</v>
      </c>
      <c r="B148" s="2">
        <f>Delta!BP150</f>
        <v>1.1335963924744352</v>
      </c>
      <c r="C148" s="2">
        <f>Delta!BQ150</f>
        <v>1.0317472572980788</v>
      </c>
      <c r="D148" s="2">
        <f>Delta!BR150</f>
        <v>0.95533747514743894</v>
      </c>
      <c r="E148" s="2">
        <f>Delta!BS150</f>
        <v>0.99290588901095256</v>
      </c>
      <c r="F148" s="2">
        <f>Delta!BT150</f>
        <v>1.019125056157365</v>
      </c>
      <c r="G148" s="2">
        <f>Delta!BU150</f>
        <v>1.0154948959986101</v>
      </c>
      <c r="H148" s="2">
        <f>Delta!BV150</f>
        <v>1.0202496681783855</v>
      </c>
      <c r="I148" s="2">
        <f>Delta!BW150</f>
        <v>1.0018679606946288</v>
      </c>
      <c r="J148" s="2">
        <f>Delta!BX150</f>
        <v>0.9690385670853936</v>
      </c>
      <c r="K148" s="2">
        <f>Delta!BY150</f>
        <v>0.63653549969931844</v>
      </c>
      <c r="L148" s="2">
        <f>Delta!BZ150</f>
        <v>0.97702721041399343</v>
      </c>
      <c r="M148" s="2">
        <f>Delta!CA150</f>
        <v>0.74753830089747686</v>
      </c>
      <c r="N148" s="2">
        <f>Delta!CB150</f>
        <v>1.0305295991333556</v>
      </c>
      <c r="O148" s="2">
        <f>Delta!CC150</f>
        <v>0.99560028253605692</v>
      </c>
      <c r="P148" s="2">
        <f>Delta!CD150</f>
        <v>0.98193060773346164</v>
      </c>
    </row>
    <row r="149" spans="1:16" x14ac:dyDescent="0.2">
      <c r="A149" s="76">
        <f>Delta!A151</f>
        <v>294</v>
      </c>
      <c r="B149" s="2">
        <f>Delta!BP151</f>
        <v>1.1335943629521252</v>
      </c>
      <c r="C149" s="2">
        <f>Delta!BQ151</f>
        <v>1.0316292170524577</v>
      </c>
      <c r="D149" s="2">
        <f>Delta!BR151</f>
        <v>0.95543437572716339</v>
      </c>
      <c r="E149" s="2">
        <f>Delta!BS151</f>
        <v>0.99309755852506776</v>
      </c>
      <c r="F149" s="2">
        <f>Delta!BT151</f>
        <v>1.018900213380612</v>
      </c>
      <c r="G149" s="2">
        <f>Delta!BU151</f>
        <v>1.0152728617384821</v>
      </c>
      <c r="H149" s="2">
        <f>Delta!BV151</f>
        <v>1.0200988370312274</v>
      </c>
      <c r="I149" s="2">
        <f>Delta!BW151</f>
        <v>1.0017621256257181</v>
      </c>
      <c r="J149" s="2">
        <f>Delta!BX151</f>
        <v>0.96925127897636165</v>
      </c>
      <c r="K149" s="2">
        <f>Delta!BY151</f>
        <v>0.63850685137819418</v>
      </c>
      <c r="L149" s="2">
        <f>Delta!BZ151</f>
        <v>0.97707179727105742</v>
      </c>
      <c r="M149" s="2">
        <f>Delta!CA151</f>
        <v>0.74857798983164336</v>
      </c>
      <c r="N149" s="2">
        <f>Delta!CB151</f>
        <v>1.030326195057101</v>
      </c>
      <c r="O149" s="2">
        <f>Delta!CC151</f>
        <v>0.99561990883713658</v>
      </c>
      <c r="P149" s="2">
        <f>Delta!CD151</f>
        <v>0.98207260546868269</v>
      </c>
    </row>
    <row r="150" spans="1:16" x14ac:dyDescent="0.2">
      <c r="A150" s="76">
        <f>Delta!A152</f>
        <v>296</v>
      </c>
      <c r="B150" s="2">
        <f>Delta!BP152</f>
        <v>1.133594285027562</v>
      </c>
      <c r="C150" s="2">
        <f>Delta!BQ152</f>
        <v>1.0315072431872152</v>
      </c>
      <c r="D150" s="2">
        <f>Delta!BR152</f>
        <v>0.95553588266818623</v>
      </c>
      <c r="E150" s="2">
        <f>Delta!BS152</f>
        <v>0.99328872627301945</v>
      </c>
      <c r="F150" s="2">
        <f>Delta!BT152</f>
        <v>1.0186723941771396</v>
      </c>
      <c r="G150" s="2">
        <f>Delta!BU152</f>
        <v>1.0150481781757008</v>
      </c>
      <c r="H150" s="2">
        <f>Delta!BV152</f>
        <v>1.0199517562335905</v>
      </c>
      <c r="I150" s="2">
        <f>Delta!BW152</f>
        <v>1.0016573234478707</v>
      </c>
      <c r="J150" s="2">
        <f>Delta!BX152</f>
        <v>0.96945993660357443</v>
      </c>
      <c r="K150" s="2">
        <f>Delta!BY152</f>
        <v>0.64046208346012623</v>
      </c>
      <c r="L150" s="2">
        <f>Delta!BZ152</f>
        <v>0.97710042102972339</v>
      </c>
      <c r="M150" s="2">
        <f>Delta!CA152</f>
        <v>0.74961570289024237</v>
      </c>
      <c r="N150" s="2">
        <f>Delta!CB152</f>
        <v>1.0301251588571838</v>
      </c>
      <c r="O150" s="2">
        <f>Delta!CC152</f>
        <v>0.9956365906208331</v>
      </c>
      <c r="P150" s="2">
        <f>Delta!CD152</f>
        <v>0.9822131319895786</v>
      </c>
    </row>
    <row r="151" spans="1:16" x14ac:dyDescent="0.2">
      <c r="A151" s="76">
        <f>Delta!A153</f>
        <v>298</v>
      </c>
      <c r="B151" s="2">
        <f>Delta!BP153</f>
        <v>1.1335922588276675</v>
      </c>
      <c r="C151" s="2">
        <f>Delta!BQ153</f>
        <v>1.0313886618142096</v>
      </c>
      <c r="D151" s="2">
        <f>Delta!BR153</f>
        <v>0.955631969816367</v>
      </c>
      <c r="E151" s="2">
        <f>Delta!BS153</f>
        <v>0.99347599164926936</v>
      </c>
      <c r="F151" s="2">
        <f>Delta!BT153</f>
        <v>1.0184520139316047</v>
      </c>
      <c r="G151" s="2">
        <f>Delta!BU153</f>
        <v>1.0148278015077639</v>
      </c>
      <c r="H151" s="2">
        <f>Delta!BV153</f>
        <v>1.0198050117703132</v>
      </c>
      <c r="I151" s="2">
        <f>Delta!BW153</f>
        <v>1.0015571240358132</v>
      </c>
      <c r="J151" s="2">
        <f>Delta!BX153</f>
        <v>0.96966104399790487</v>
      </c>
      <c r="K151" s="2">
        <f>Delta!BY153</f>
        <v>0.64240545259749537</v>
      </c>
      <c r="L151" s="2">
        <f>Delta!BZ153</f>
        <v>0.97713478195093451</v>
      </c>
      <c r="M151" s="2">
        <f>Delta!CA153</f>
        <v>0.75065021420765021</v>
      </c>
      <c r="N151" s="2">
        <f>Delta!CB153</f>
        <v>1.0299254242415479</v>
      </c>
      <c r="O151" s="2">
        <f>Delta!CC153</f>
        <v>0.99565618754976759</v>
      </c>
      <c r="P151" s="2">
        <f>Delta!CD153</f>
        <v>0.98235202246887421</v>
      </c>
    </row>
    <row r="152" spans="1:16" x14ac:dyDescent="0.2">
      <c r="A152" s="76">
        <f>Delta!A154</f>
        <v>300</v>
      </c>
      <c r="B152" s="2">
        <f>Delta!BP154</f>
        <v>1.1335948651719761</v>
      </c>
      <c r="C152" s="2">
        <f>Delta!BQ154</f>
        <v>1.0312698555146729</v>
      </c>
      <c r="D152" s="2">
        <f>Delta!BR154</f>
        <v>0.95573250811382005</v>
      </c>
      <c r="E152" s="2">
        <f>Delta!BS154</f>
        <v>0.99365919178558515</v>
      </c>
      <c r="F152" s="2">
        <f>Delta!BT154</f>
        <v>1.0182346848602755</v>
      </c>
      <c r="G152" s="2">
        <f>Delta!BU154</f>
        <v>1.0146107527035344</v>
      </c>
      <c r="H152" s="2">
        <f>Delta!BV154</f>
        <v>1.0196586668638807</v>
      </c>
      <c r="I152" s="2">
        <f>Delta!BW154</f>
        <v>1.0014557162087581</v>
      </c>
      <c r="J152" s="2">
        <f>Delta!BX154</f>
        <v>0.96987042696736847</v>
      </c>
      <c r="K152" s="2">
        <f>Delta!BY154</f>
        <v>0.64434087158819542</v>
      </c>
      <c r="L152" s="2">
        <f>Delta!BZ154</f>
        <v>0.97717142240940813</v>
      </c>
      <c r="M152" s="2">
        <f>Delta!CA154</f>
        <v>0.75167485750744356</v>
      </c>
      <c r="N152" s="2">
        <f>Delta!CB154</f>
        <v>1.0297271053080981</v>
      </c>
      <c r="O152" s="2">
        <f>Delta!CC154</f>
        <v>0.99567397124508217</v>
      </c>
      <c r="P152" s="2">
        <f>Delta!CD154</f>
        <v>0.98249037143902596</v>
      </c>
    </row>
    <row r="153" spans="1:16" x14ac:dyDescent="0.2">
      <c r="A153" s="76">
        <f>Delta!A155</f>
        <v>302</v>
      </c>
      <c r="B153" s="2">
        <f>Delta!BP155</f>
        <v>1.1336095088562237</v>
      </c>
      <c r="C153" s="2">
        <f>Delta!BQ155</f>
        <v>1.0311546833094496</v>
      </c>
      <c r="D153" s="2">
        <f>Delta!BR155</f>
        <v>0.95582735302235722</v>
      </c>
      <c r="E153" s="2">
        <f>Delta!BS155</f>
        <v>0.99384163820653149</v>
      </c>
      <c r="F153" s="2">
        <f>Delta!BT155</f>
        <v>1.0180181256645584</v>
      </c>
      <c r="G153" s="2">
        <f>Delta!BU155</f>
        <v>1.0143947636158408</v>
      </c>
      <c r="H153" s="2">
        <f>Delta!BV155</f>
        <v>1.0195163635266014</v>
      </c>
      <c r="I153" s="2">
        <f>Delta!BW155</f>
        <v>1.0013554775969185</v>
      </c>
      <c r="J153" s="2">
        <f>Delta!BX155</f>
        <v>0.97007151250180668</v>
      </c>
      <c r="K153" s="2">
        <f>Delta!BY155</f>
        <v>0.6462652192719841</v>
      </c>
      <c r="L153" s="2">
        <f>Delta!BZ155</f>
        <v>0.97720993320172733</v>
      </c>
      <c r="M153" s="2">
        <f>Delta!CA155</f>
        <v>0.75269189961156047</v>
      </c>
      <c r="N153" s="2">
        <f>Delta!CB155</f>
        <v>1.0295315267176111</v>
      </c>
      <c r="O153" s="2">
        <f>Delta!CC155</f>
        <v>0.99569465320603634</v>
      </c>
      <c r="P153" s="2">
        <f>Delta!CD155</f>
        <v>0.98262352568783085</v>
      </c>
    </row>
    <row r="154" spans="1:16" x14ac:dyDescent="0.2">
      <c r="A154" s="76">
        <f>Delta!A156</f>
        <v>304</v>
      </c>
      <c r="B154" s="2">
        <f>Delta!BP156</f>
        <v>1.1336073448678516</v>
      </c>
      <c r="C154" s="2">
        <f>Delta!BQ156</f>
        <v>1.0310357468214766</v>
      </c>
      <c r="D154" s="2">
        <f>Delta!BR156</f>
        <v>0.9559266403908071</v>
      </c>
      <c r="E154" s="2">
        <f>Delta!BS156</f>
        <v>0.99402325172353134</v>
      </c>
      <c r="F154" s="2">
        <f>Delta!BT156</f>
        <v>1.017806075230739</v>
      </c>
      <c r="G154" s="2">
        <f>Delta!BU156</f>
        <v>1.0141835523406617</v>
      </c>
      <c r="H154" s="2">
        <f>Delta!BV156</f>
        <v>1.0193709942100266</v>
      </c>
      <c r="I154" s="2">
        <f>Delta!BW156</f>
        <v>1.0012600462628054</v>
      </c>
      <c r="J154" s="2">
        <f>Delta!BX156</f>
        <v>0.9702710646707623</v>
      </c>
      <c r="K154" s="2">
        <f>Delta!BY156</f>
        <v>0.64817637407631745</v>
      </c>
      <c r="L154" s="2">
        <f>Delta!BZ156</f>
        <v>0.97725144735000935</v>
      </c>
      <c r="M154" s="2">
        <f>Delta!CA156</f>
        <v>0.75370715322138593</v>
      </c>
      <c r="N154" s="2">
        <f>Delta!CB156</f>
        <v>1.02933518805788</v>
      </c>
      <c r="O154" s="2">
        <f>Delta!CC156</f>
        <v>0.99571231293493023</v>
      </c>
      <c r="P154" s="2">
        <f>Delta!CD156</f>
        <v>0.98276063727152974</v>
      </c>
    </row>
    <row r="155" spans="1:16" x14ac:dyDescent="0.2">
      <c r="A155" s="76">
        <f>Delta!A157</f>
        <v>306</v>
      </c>
      <c r="B155" s="2">
        <f>Delta!BP157</f>
        <v>1.1336129770601717</v>
      </c>
      <c r="C155" s="2">
        <f>Delta!BQ157</f>
        <v>1.0309242986015823</v>
      </c>
      <c r="D155" s="2">
        <f>Delta!BR157</f>
        <v>0.95601995604088896</v>
      </c>
      <c r="E155" s="2">
        <f>Delta!BS157</f>
        <v>0.99420742282344776</v>
      </c>
      <c r="F155" s="2">
        <f>Delta!BT157</f>
        <v>1.0175914569473665</v>
      </c>
      <c r="G155" s="2">
        <f>Delta!BU157</f>
        <v>1.0139735892977964</v>
      </c>
      <c r="H155" s="2">
        <f>Delta!BV157</f>
        <v>1.0192311155634564</v>
      </c>
      <c r="I155" s="2">
        <f>Delta!BW157</f>
        <v>1.0011611008106365</v>
      </c>
      <c r="J155" s="2">
        <f>Delta!BX157</f>
        <v>0.97047070549125403</v>
      </c>
      <c r="K155" s="2">
        <f>Delta!BY157</f>
        <v>0.65007607066399797</v>
      </c>
      <c r="L155" s="2">
        <f>Delta!BZ157</f>
        <v>0.97728498399277064</v>
      </c>
      <c r="M155" s="2">
        <f>Delta!CA157</f>
        <v>0.75471784889500371</v>
      </c>
      <c r="N155" s="2">
        <f>Delta!CB157</f>
        <v>1.0291430676388331</v>
      </c>
      <c r="O155" s="2">
        <f>Delta!CC157</f>
        <v>0.99573044996924942</v>
      </c>
      <c r="P155" s="2">
        <f>Delta!CD157</f>
        <v>0.98289349277272997</v>
      </c>
    </row>
    <row r="156" spans="1:16" x14ac:dyDescent="0.2">
      <c r="A156" s="76">
        <f>Delta!A158</f>
        <v>308</v>
      </c>
      <c r="B156" s="2">
        <f>Delta!BP158</f>
        <v>1.1336236547341203</v>
      </c>
      <c r="C156" s="2">
        <f>Delta!BQ158</f>
        <v>1.0308093649902585</v>
      </c>
      <c r="D156" s="2">
        <f>Delta!BR158</f>
        <v>0.95611739447687472</v>
      </c>
      <c r="E156" s="2">
        <f>Delta!BS158</f>
        <v>0.99438023909274531</v>
      </c>
      <c r="F156" s="2">
        <f>Delta!BT158</f>
        <v>1.0173862532899409</v>
      </c>
      <c r="G156" s="2">
        <f>Delta!BU158</f>
        <v>1.0137662552491626</v>
      </c>
      <c r="H156" s="2">
        <f>Delta!BV158</f>
        <v>1.01908950012972</v>
      </c>
      <c r="I156" s="2">
        <f>Delta!BW158</f>
        <v>1.0010682721536466</v>
      </c>
      <c r="J156" s="2">
        <f>Delta!BX158</f>
        <v>0.97067184321907818</v>
      </c>
      <c r="K156" s="2">
        <f>Delta!BY158</f>
        <v>0.65196714826341606</v>
      </c>
      <c r="L156" s="2">
        <f>Delta!BZ158</f>
        <v>0.97732250257625752</v>
      </c>
      <c r="M156" s="2">
        <f>Delta!CA158</f>
        <v>0.75572158380854104</v>
      </c>
      <c r="N156" s="2">
        <f>Delta!CB158</f>
        <v>1.0289515461227285</v>
      </c>
      <c r="O156" s="2">
        <f>Delta!CC158</f>
        <v>0.99574794957348045</v>
      </c>
      <c r="P156" s="2">
        <f>Delta!CD158</f>
        <v>0.98302785990351305</v>
      </c>
    </row>
    <row r="157" spans="1:16" x14ac:dyDescent="0.2">
      <c r="A157" s="76">
        <f>Delta!A159</f>
        <v>310</v>
      </c>
      <c r="B157" s="2">
        <f>Delta!BP159</f>
        <v>1.1336381367463169</v>
      </c>
      <c r="C157" s="2">
        <f>Delta!BQ159</f>
        <v>1.0306946032682871</v>
      </c>
      <c r="D157" s="2">
        <f>Delta!BR159</f>
        <v>0.9562122580281055</v>
      </c>
      <c r="E157" s="2">
        <f>Delta!BS159</f>
        <v>0.99455894476504525</v>
      </c>
      <c r="F157" s="2">
        <f>Delta!BT159</f>
        <v>1.0171787251333255</v>
      </c>
      <c r="G157" s="2">
        <f>Delta!BU159</f>
        <v>1.0135604085723628</v>
      </c>
      <c r="H157" s="2">
        <f>Delta!BV159</f>
        <v>1.0189510893657445</v>
      </c>
      <c r="I157" s="2">
        <f>Delta!BW159</f>
        <v>1.0009743959931749</v>
      </c>
      <c r="J157" s="2">
        <f>Delta!BX159</f>
        <v>0.97087235504733482</v>
      </c>
      <c r="K157" s="2">
        <f>Delta!BY159</f>
        <v>0.65385144010899843</v>
      </c>
      <c r="L157" s="2">
        <f>Delta!BZ159</f>
        <v>0.97736082936531632</v>
      </c>
      <c r="M157" s="2">
        <f>Delta!CA159</f>
        <v>0.75671527520281268</v>
      </c>
      <c r="N157" s="2">
        <f>Delta!CB159</f>
        <v>1.0287620273634466</v>
      </c>
      <c r="O157" s="2">
        <f>Delta!CC159</f>
        <v>0.99576591354144828</v>
      </c>
      <c r="P157" s="2">
        <f>Delta!CD159</f>
        <v>0.98315901555312002</v>
      </c>
    </row>
    <row r="158" spans="1:16" x14ac:dyDescent="0.2">
      <c r="A158" s="76">
        <f>Delta!A160</f>
        <v>312</v>
      </c>
      <c r="B158" s="2">
        <f>Delta!BP160</f>
        <v>1.1336496203304998</v>
      </c>
      <c r="C158" s="2">
        <f>Delta!BQ160</f>
        <v>1.0305801551629508</v>
      </c>
      <c r="D158" s="2">
        <f>Delta!BR160</f>
        <v>0.95630771849687213</v>
      </c>
      <c r="E158" s="2">
        <f>Delta!BS160</f>
        <v>0.99473303582452854</v>
      </c>
      <c r="F158" s="2">
        <f>Delta!BT160</f>
        <v>1.016974914753586</v>
      </c>
      <c r="G158" s="2">
        <f>Delta!BU160</f>
        <v>1.0133585574817126</v>
      </c>
      <c r="H158" s="2">
        <f>Delta!BV160</f>
        <v>1.0188135139131627</v>
      </c>
      <c r="I158" s="2">
        <f>Delta!BW160</f>
        <v>1.0008831354732861</v>
      </c>
      <c r="J158" s="2">
        <f>Delta!BX160</f>
        <v>0.97106114909526042</v>
      </c>
      <c r="K158" s="2">
        <f>Delta!BY160</f>
        <v>0.65571594986139492</v>
      </c>
      <c r="L158" s="2">
        <f>Delta!BZ160</f>
        <v>0.97739109443634742</v>
      </c>
      <c r="M158" s="2">
        <f>Delta!CA160</f>
        <v>0.75770130867584928</v>
      </c>
      <c r="N158" s="2">
        <f>Delta!CB160</f>
        <v>1.0285733563324719</v>
      </c>
      <c r="O158" s="2">
        <f>Delta!CC160</f>
        <v>0.99578438173276551</v>
      </c>
      <c r="P158" s="2">
        <f>Delta!CD160</f>
        <v>0.98328801556091994</v>
      </c>
    </row>
    <row r="159" spans="1:16" x14ac:dyDescent="0.2">
      <c r="A159" s="76">
        <f>Delta!A161</f>
        <v>314</v>
      </c>
      <c r="B159" s="2">
        <f>Delta!BP161</f>
        <v>1.1336576207405735</v>
      </c>
      <c r="C159" s="2">
        <f>Delta!BQ161</f>
        <v>1.0304697781406464</v>
      </c>
      <c r="D159" s="2">
        <f>Delta!BR161</f>
        <v>0.95640376524281523</v>
      </c>
      <c r="E159" s="2">
        <f>Delta!BS161</f>
        <v>0.99490592275165313</v>
      </c>
      <c r="F159" s="2">
        <f>Delta!BT161</f>
        <v>1.0167737751504211</v>
      </c>
      <c r="G159" s="2">
        <f>Delta!BU161</f>
        <v>1.0131596503572324</v>
      </c>
      <c r="H159" s="2">
        <f>Delta!BV161</f>
        <v>1.018675606753475</v>
      </c>
      <c r="I159" s="2">
        <f>Delta!BW161</f>
        <v>1.0007933208648019</v>
      </c>
      <c r="J159" s="2">
        <f>Delta!BX161</f>
        <v>0.97125608556964549</v>
      </c>
      <c r="K159" s="2">
        <f>Delta!BY161</f>
        <v>0.65757092490405622</v>
      </c>
      <c r="L159" s="2">
        <f>Delta!BZ161</f>
        <v>0.97743968385572955</v>
      </c>
      <c r="M159" s="2">
        <f>Delta!CA161</f>
        <v>0.75869045747884689</v>
      </c>
      <c r="N159" s="2">
        <f>Delta!CB161</f>
        <v>1.0283868778012482</v>
      </c>
      <c r="O159" s="2">
        <f>Delta!CC161</f>
        <v>0.99580209799644748</v>
      </c>
      <c r="P159" s="2">
        <f>Delta!CD161</f>
        <v>0.9834184163297417</v>
      </c>
    </row>
    <row r="160" spans="1:16" x14ac:dyDescent="0.2">
      <c r="A160" s="76">
        <f>Delta!A162</f>
        <v>316</v>
      </c>
      <c r="B160" s="2">
        <f>Delta!BP162</f>
        <v>1.1336809702665325</v>
      </c>
      <c r="C160" s="2">
        <f>Delta!BQ162</f>
        <v>1.0303561791689153</v>
      </c>
      <c r="D160" s="2">
        <f>Delta!BR162</f>
        <v>0.95649680250064517</v>
      </c>
      <c r="E160" s="2">
        <f>Delta!BS162</f>
        <v>0.99507399705367239</v>
      </c>
      <c r="F160" s="2">
        <f>Delta!BT162</f>
        <v>1.0165777257172046</v>
      </c>
      <c r="G160" s="2">
        <f>Delta!BU162</f>
        <v>1.0129624890210149</v>
      </c>
      <c r="H160" s="2">
        <f>Delta!BV162</f>
        <v>1.0185411907340751</v>
      </c>
      <c r="I160" s="2">
        <f>Delta!BW162</f>
        <v>1.0007025315355516</v>
      </c>
      <c r="J160" s="2">
        <f>Delta!BX162</f>
        <v>0.97145323104899917</v>
      </c>
      <c r="K160" s="2">
        <f>Delta!BY162</f>
        <v>0.65942330965949769</v>
      </c>
      <c r="L160" s="2">
        <f>Delta!BZ162</f>
        <v>0.97747360375049097</v>
      </c>
      <c r="M160" s="2">
        <f>Delta!CA162</f>
        <v>0.75966404461741466</v>
      </c>
      <c r="N160" s="2">
        <f>Delta!CB162</f>
        <v>1.0282014414077032</v>
      </c>
      <c r="O160" s="2">
        <f>Delta!CC162</f>
        <v>0.99581909561028836</v>
      </c>
      <c r="P160" s="2">
        <f>Delta!CD162</f>
        <v>0.98354527321896712</v>
      </c>
    </row>
    <row r="161" spans="1:16" x14ac:dyDescent="0.2">
      <c r="A161" s="76">
        <f>Delta!A163</f>
        <v>318</v>
      </c>
      <c r="B161" s="2">
        <f>Delta!BP163</f>
        <v>1.133686183122655</v>
      </c>
      <c r="C161" s="2">
        <f>Delta!BQ163</f>
        <v>1.0302429836127331</v>
      </c>
      <c r="D161" s="2">
        <f>Delta!BR163</f>
        <v>0.95659381250112618</v>
      </c>
      <c r="E161" s="2">
        <f>Delta!BS163</f>
        <v>0.9952442606546853</v>
      </c>
      <c r="F161" s="2">
        <f>Delta!BT163</f>
        <v>1.0163784780188825</v>
      </c>
      <c r="G161" s="2">
        <f>Delta!BU163</f>
        <v>1.0127696584061607</v>
      </c>
      <c r="H161" s="2">
        <f>Delta!BV163</f>
        <v>1.0184065572313978</v>
      </c>
      <c r="I161" s="2">
        <f>Delta!BW163</f>
        <v>1.0006157273204164</v>
      </c>
      <c r="J161" s="2">
        <f>Delta!BX163</f>
        <v>0.97163401762222357</v>
      </c>
      <c r="K161" s="2">
        <f>Delta!BY163</f>
        <v>0.66125246282812211</v>
      </c>
      <c r="L161" s="2">
        <f>Delta!BZ163</f>
        <v>0.97751372144136994</v>
      </c>
      <c r="M161" s="2">
        <f>Delta!CA163</f>
        <v>0.76063524022674256</v>
      </c>
      <c r="N161" s="2">
        <f>Delta!CB163</f>
        <v>1.0280171038623196</v>
      </c>
      <c r="O161" s="2">
        <f>Delta!CC163</f>
        <v>0.99583901185161994</v>
      </c>
      <c r="P161" s="2">
        <f>Delta!CD163</f>
        <v>0.98367099778206568</v>
      </c>
    </row>
    <row r="162" spans="1:16" x14ac:dyDescent="0.2">
      <c r="A162" s="76">
        <f>Delta!A164</f>
        <v>320</v>
      </c>
      <c r="B162" s="2">
        <f>Delta!BP164</f>
        <v>1.13371283212614</v>
      </c>
      <c r="C162" s="2">
        <f>Delta!BQ164</f>
        <v>1.0301342370827575</v>
      </c>
      <c r="D162" s="2">
        <f>Delta!BR164</f>
        <v>0.95668759350965982</v>
      </c>
      <c r="E162" s="2">
        <f>Delta!BS164</f>
        <v>0.99540953576090629</v>
      </c>
      <c r="F162" s="2">
        <f>Delta!BT164</f>
        <v>1.0161858441498808</v>
      </c>
      <c r="G162" s="2">
        <f>Delta!BU164</f>
        <v>1.0125764228567342</v>
      </c>
      <c r="H162" s="2">
        <f>Delta!BV164</f>
        <v>1.0182742986798943</v>
      </c>
      <c r="I162" s="2">
        <f>Delta!BW164</f>
        <v>1.0005280078498293</v>
      </c>
      <c r="J162" s="2">
        <f>Delta!BX164</f>
        <v>0.97182361652233373</v>
      </c>
      <c r="K162" s="2">
        <f>Delta!BY164</f>
        <v>0.66307877993261655</v>
      </c>
      <c r="L162" s="2">
        <f>Delta!BZ164</f>
        <v>0.97755303174443064</v>
      </c>
      <c r="M162" s="2">
        <f>Delta!CA164</f>
        <v>0.76160420013589281</v>
      </c>
      <c r="N162" s="2">
        <f>Delta!CB164</f>
        <v>1.0278365264236495</v>
      </c>
      <c r="O162" s="2">
        <f>Delta!CC164</f>
        <v>0.99585445476629675</v>
      </c>
      <c r="P162" s="2">
        <f>Delta!CD164</f>
        <v>0.98379794279408472</v>
      </c>
    </row>
    <row r="163" spans="1:16" x14ac:dyDescent="0.2">
      <c r="A163" s="76">
        <f>Delta!A165</f>
        <v>322</v>
      </c>
      <c r="B163" s="2">
        <f>Delta!BP165</f>
        <v>1.1337210690978208</v>
      </c>
      <c r="C163" s="2">
        <f>Delta!BQ165</f>
        <v>1.0300261096605743</v>
      </c>
      <c r="D163" s="2">
        <f>Delta!BR165</f>
        <v>0.95678171634997056</v>
      </c>
      <c r="E163" s="2">
        <f>Delta!BS165</f>
        <v>0.99557692168251</v>
      </c>
      <c r="F163" s="2">
        <f>Delta!BT165</f>
        <v>1.0159925616641621</v>
      </c>
      <c r="G163" s="2">
        <f>Delta!BU165</f>
        <v>1.0123864595640368</v>
      </c>
      <c r="H163" s="2">
        <f>Delta!BV165</f>
        <v>1.0181407070725317</v>
      </c>
      <c r="I163" s="2">
        <f>Delta!BW165</f>
        <v>1.0004468725538758</v>
      </c>
      <c r="J163" s="2">
        <f>Delta!BX165</f>
        <v>0.97201840071021328</v>
      </c>
      <c r="K163" s="2">
        <f>Delta!BY165</f>
        <v>0.66489550950164999</v>
      </c>
      <c r="L163" s="2">
        <f>Delta!BZ165</f>
        <v>0.97759142325009063</v>
      </c>
      <c r="M163" s="2">
        <f>Delta!CA165</f>
        <v>0.76257304313242902</v>
      </c>
      <c r="N163" s="2">
        <f>Delta!CB165</f>
        <v>1.0276547264235329</v>
      </c>
      <c r="O163" s="2">
        <f>Delta!CC165</f>
        <v>0.99587283486430833</v>
      </c>
      <c r="P163" s="2">
        <f>Delta!CD165</f>
        <v>0.98392237016128936</v>
      </c>
    </row>
    <row r="164" spans="1:16" x14ac:dyDescent="0.2">
      <c r="A164" s="76">
        <f>Delta!A166</f>
        <v>324</v>
      </c>
      <c r="B164" s="2">
        <f>Delta!BP166</f>
        <v>1.1337481376832268</v>
      </c>
      <c r="C164" s="2">
        <f>Delta!BQ166</f>
        <v>1.0299149222671073</v>
      </c>
      <c r="D164" s="2">
        <f>Delta!BR166</f>
        <v>0.95687600891690372</v>
      </c>
      <c r="E164" s="2">
        <f>Delta!BS166</f>
        <v>0.99573914374649175</v>
      </c>
      <c r="F164" s="2">
        <f>Delta!BT166</f>
        <v>1.0158023663132807</v>
      </c>
      <c r="G164" s="2">
        <f>Delta!BU166</f>
        <v>1.0121998626413526</v>
      </c>
      <c r="H164" s="2">
        <f>Delta!BV166</f>
        <v>1.0180108888599209</v>
      </c>
      <c r="I164" s="2">
        <f>Delta!BW166</f>
        <v>1.0003636479313562</v>
      </c>
      <c r="J164" s="2">
        <f>Delta!BX166</f>
        <v>0.97219596012948761</v>
      </c>
      <c r="K164" s="2">
        <f>Delta!BY166</f>
        <v>0.66669716436527238</v>
      </c>
      <c r="L164" s="2">
        <f>Delta!BZ166</f>
        <v>0.9776342433303753</v>
      </c>
      <c r="M164" s="2">
        <f>Delta!CA166</f>
        <v>0.76352395942914231</v>
      </c>
      <c r="N164" s="2">
        <f>Delta!CB166</f>
        <v>1.0274756364259239</v>
      </c>
      <c r="O164" s="2">
        <f>Delta!CC166</f>
        <v>0.99589042029070318</v>
      </c>
      <c r="P164" s="2">
        <f>Delta!CD166</f>
        <v>0.98404422963359883</v>
      </c>
    </row>
    <row r="165" spans="1:16" x14ac:dyDescent="0.2">
      <c r="A165" s="76">
        <f>Delta!A167</f>
        <v>326</v>
      </c>
      <c r="B165" s="2">
        <f>Delta!BP167</f>
        <v>1.1337669665064856</v>
      </c>
      <c r="C165" s="2">
        <f>Delta!BQ167</f>
        <v>1.0298083392606547</v>
      </c>
      <c r="D165" s="2">
        <f>Delta!BR167</f>
        <v>0.95697045513079948</v>
      </c>
      <c r="E165" s="2">
        <f>Delta!BS167</f>
        <v>0.99589973214514749</v>
      </c>
      <c r="F165" s="2">
        <f>Delta!BT167</f>
        <v>1.0156154383784881</v>
      </c>
      <c r="G165" s="2">
        <f>Delta!BU167</f>
        <v>1.0120130810199901</v>
      </c>
      <c r="H165" s="2">
        <f>Delta!BV167</f>
        <v>1.0178811103573511</v>
      </c>
      <c r="I165" s="2">
        <f>Delta!BW167</f>
        <v>1.0002821014172598</v>
      </c>
      <c r="J165" s="2">
        <f>Delta!BX167</f>
        <v>0.97238160748103464</v>
      </c>
      <c r="K165" s="2">
        <f>Delta!BY167</f>
        <v>0.66848903589381525</v>
      </c>
      <c r="L165" s="2">
        <f>Delta!BZ167</f>
        <v>0.97766641848030167</v>
      </c>
      <c r="M165" s="2">
        <f>Delta!CA167</f>
        <v>0.76447807947923219</v>
      </c>
      <c r="N165" s="2">
        <f>Delta!CB167</f>
        <v>1.0272992803887149</v>
      </c>
      <c r="O165" s="2">
        <f>Delta!CC167</f>
        <v>0.99590592743146755</v>
      </c>
      <c r="P165" s="2">
        <f>Delta!CD167</f>
        <v>0.98416716918589964</v>
      </c>
    </row>
    <row r="166" spans="1:16" x14ac:dyDescent="0.2">
      <c r="A166" s="76">
        <f>Delta!A168</f>
        <v>328</v>
      </c>
      <c r="B166" s="2">
        <f>Delta!BP168</f>
        <v>1.1337857651511563</v>
      </c>
      <c r="C166" s="2">
        <f>Delta!BQ168</f>
        <v>1.029702702493837</v>
      </c>
      <c r="D166" s="2">
        <f>Delta!BR168</f>
        <v>0.95706134041396551</v>
      </c>
      <c r="E166" s="2">
        <f>Delta!BS168</f>
        <v>0.99605862700245695</v>
      </c>
      <c r="F166" s="2">
        <f>Delta!BT168</f>
        <v>1.0154317905988524</v>
      </c>
      <c r="G166" s="2">
        <f>Delta!BU168</f>
        <v>1.0118298147025706</v>
      </c>
      <c r="H166" s="2">
        <f>Delta!BV168</f>
        <v>1.0177527563700253</v>
      </c>
      <c r="I166" s="2">
        <f>Delta!BW168</f>
        <v>1.0002010096824308</v>
      </c>
      <c r="J166" s="2">
        <f>Delta!BX168</f>
        <v>0.97256635274808168</v>
      </c>
      <c r="K166" s="2">
        <f>Delta!BY168</f>
        <v>0.67027345443522757</v>
      </c>
      <c r="L166" s="2">
        <f>Delta!BZ168</f>
        <v>0.97771034488943276</v>
      </c>
      <c r="M166" s="2">
        <f>Delta!CA168</f>
        <v>0.76542782905683504</v>
      </c>
      <c r="N166" s="2">
        <f>Delta!CB168</f>
        <v>1.0271220035126878</v>
      </c>
      <c r="O166" s="2">
        <f>Delta!CC168</f>
        <v>0.99592314076670396</v>
      </c>
      <c r="P166" s="2">
        <f>Delta!CD168</f>
        <v>0.98428857893978039</v>
      </c>
    </row>
    <row r="167" spans="1:16" x14ac:dyDescent="0.2">
      <c r="A167" s="76">
        <f>Delta!A169</f>
        <v>330</v>
      </c>
      <c r="B167" s="2">
        <f>Delta!BP169</f>
        <v>1.1338149842644532</v>
      </c>
      <c r="C167" s="2">
        <f>Delta!BQ169</f>
        <v>1.0295940477947174</v>
      </c>
      <c r="D167" s="2">
        <f>Delta!BR169</f>
        <v>0.95715586611905079</v>
      </c>
      <c r="E167" s="2">
        <f>Delta!BS169</f>
        <v>0.99621575386848438</v>
      </c>
      <c r="F167" s="2">
        <f>Delta!BT169</f>
        <v>1.0152478590137859</v>
      </c>
      <c r="G167" s="2">
        <f>Delta!BU169</f>
        <v>1.0116502621171779</v>
      </c>
      <c r="H167" s="2">
        <f>Delta!BV169</f>
        <v>1.0176257706849199</v>
      </c>
      <c r="I167" s="2">
        <f>Delta!BW169</f>
        <v>1.0001203866836539</v>
      </c>
      <c r="J167" s="2">
        <f>Delta!BX169</f>
        <v>0.97273830868418121</v>
      </c>
      <c r="K167" s="2">
        <f>Delta!BY169</f>
        <v>0.67204205529337446</v>
      </c>
      <c r="L167" s="2">
        <f>Delta!BZ169</f>
        <v>0.97775427747970312</v>
      </c>
      <c r="M167" s="2">
        <f>Delta!CA169</f>
        <v>0.76636498324227542</v>
      </c>
      <c r="N167" s="2">
        <f>Delta!CB169</f>
        <v>1.0269476293204298</v>
      </c>
      <c r="O167" s="2">
        <f>Delta!CC169</f>
        <v>0.995939500360012</v>
      </c>
      <c r="P167" s="2">
        <f>Delta!CD169</f>
        <v>0.98440857061766496</v>
      </c>
    </row>
    <row r="168" spans="1:16" x14ac:dyDescent="0.2">
      <c r="A168" s="76">
        <f>Delta!A170</f>
        <v>332</v>
      </c>
      <c r="B168" s="2">
        <f>Delta!BP170</f>
        <v>1.1338395423601093</v>
      </c>
      <c r="C168" s="2">
        <f>Delta!BQ170</f>
        <v>1.0294902713713738</v>
      </c>
      <c r="D168" s="2">
        <f>Delta!BR170</f>
        <v>0.95724675848621021</v>
      </c>
      <c r="E168" s="2">
        <f>Delta!BS170</f>
        <v>0.99637477528445362</v>
      </c>
      <c r="F168" s="2">
        <f>Delta!BT170</f>
        <v>1.0150648730553742</v>
      </c>
      <c r="G168" s="2">
        <f>Delta!BU170</f>
        <v>1.0114681522864517</v>
      </c>
      <c r="H168" s="2">
        <f>Delta!BV170</f>
        <v>1.0175015953135791</v>
      </c>
      <c r="I168" s="2">
        <f>Delta!BW170</f>
        <v>1.0000415448934823</v>
      </c>
      <c r="J168" s="2">
        <f>Delta!BX170</f>
        <v>0.97292155919782164</v>
      </c>
      <c r="K168" s="2">
        <f>Delta!BY170</f>
        <v>0.67380561633192759</v>
      </c>
      <c r="L168" s="2">
        <f>Delta!BZ170</f>
        <v>0.97778847600756769</v>
      </c>
      <c r="M168" s="2">
        <f>Delta!CA170</f>
        <v>0.76730012248098955</v>
      </c>
      <c r="N168" s="2">
        <f>Delta!CB170</f>
        <v>1.0267750409556067</v>
      </c>
      <c r="O168" s="2">
        <f>Delta!CC170</f>
        <v>0.99595626414716776</v>
      </c>
      <c r="P168" s="2">
        <f>Delta!CD170</f>
        <v>0.98452569428125991</v>
      </c>
    </row>
    <row r="169" spans="1:16" x14ac:dyDescent="0.2">
      <c r="A169" s="76">
        <f>Delta!A171</f>
        <v>334</v>
      </c>
      <c r="B169" s="2">
        <f>Delta!BP171</f>
        <v>1.1338637895867831</v>
      </c>
      <c r="C169" s="2">
        <f>Delta!BQ171</f>
        <v>1.0293836223461408</v>
      </c>
      <c r="D169" s="2">
        <f>Delta!BR171</f>
        <v>0.95734113203863824</v>
      </c>
      <c r="E169" s="2">
        <f>Delta!BS171</f>
        <v>0.99652820645199913</v>
      </c>
      <c r="F169" s="2">
        <f>Delta!BT171</f>
        <v>1.0148880414057539</v>
      </c>
      <c r="G169" s="2">
        <f>Delta!BU171</f>
        <v>1.0112924194002273</v>
      </c>
      <c r="H169" s="2">
        <f>Delta!BV171</f>
        <v>1.0173738250269153</v>
      </c>
      <c r="I169" s="2">
        <f>Delta!BW171</f>
        <v>0.99996579912873451</v>
      </c>
      <c r="J169" s="2">
        <f>Delta!BX171</f>
        <v>0.97310318948751628</v>
      </c>
      <c r="K169" s="2">
        <f>Delta!BY171</f>
        <v>0.67555869404918334</v>
      </c>
      <c r="L169" s="2">
        <f>Delta!BZ171</f>
        <v>0.97783648477879948</v>
      </c>
      <c r="M169" s="2">
        <f>Delta!CA171</f>
        <v>0.76822499553859402</v>
      </c>
      <c r="N169" s="2">
        <f>Delta!CB171</f>
        <v>1.0266016891423031</v>
      </c>
      <c r="O169" s="2">
        <f>Delta!CC171</f>
        <v>0.9959747371145854</v>
      </c>
      <c r="P169" s="2">
        <f>Delta!CD171</f>
        <v>0.9846449159485573</v>
      </c>
    </row>
    <row r="170" spans="1:16" x14ac:dyDescent="0.2">
      <c r="A170" s="76">
        <f>Delta!A172</f>
        <v>336</v>
      </c>
      <c r="B170" s="2">
        <f>Delta!BP172</f>
        <v>1.1339022649325634</v>
      </c>
      <c r="C170" s="2">
        <f>Delta!BQ172</f>
        <v>1.0292781343957</v>
      </c>
      <c r="D170" s="2">
        <f>Delta!BR172</f>
        <v>0.95743163708801149</v>
      </c>
      <c r="E170" s="2">
        <f>Delta!BS172</f>
        <v>0.9966796897032778</v>
      </c>
      <c r="F170" s="2">
        <f>Delta!BT172</f>
        <v>1.0147122963136992</v>
      </c>
      <c r="G170" s="2">
        <f>Delta!BU172</f>
        <v>1.0111180172379433</v>
      </c>
      <c r="H170" s="2">
        <f>Delta!BV172</f>
        <v>1.0172515684884165</v>
      </c>
      <c r="I170" s="2">
        <f>Delta!BW172</f>
        <v>0.99988934152312847</v>
      </c>
      <c r="J170" s="2">
        <f>Delta!BX172</f>
        <v>0.97327511851077564</v>
      </c>
      <c r="K170" s="2">
        <f>Delta!BY172</f>
        <v>0.67729677173703851</v>
      </c>
      <c r="L170" s="2">
        <f>Delta!BZ172</f>
        <v>0.97787599235025902</v>
      </c>
      <c r="M170" s="2">
        <f>Delta!CA172</f>
        <v>0.76915474624224289</v>
      </c>
      <c r="N170" s="2">
        <f>Delta!CB172</f>
        <v>1.0264315337667329</v>
      </c>
      <c r="O170" s="2">
        <f>Delta!CC172</f>
        <v>0.99599104894940504</v>
      </c>
      <c r="P170" s="2">
        <f>Delta!CD172</f>
        <v>0.9847599299738321</v>
      </c>
    </row>
    <row r="171" spans="1:16" x14ac:dyDescent="0.2">
      <c r="A171" s="76">
        <f>Delta!A173</f>
        <v>338</v>
      </c>
      <c r="B171" s="2">
        <f>Delta!BP173</f>
        <v>1.1339210559637654</v>
      </c>
      <c r="C171" s="2">
        <f>Delta!BQ173</f>
        <v>1.0291778028548237</v>
      </c>
      <c r="D171" s="2">
        <f>Delta!BR173</f>
        <v>0.9575218286390228</v>
      </c>
      <c r="E171" s="2">
        <f>Delta!BS173</f>
        <v>0.99683291949644171</v>
      </c>
      <c r="F171" s="2">
        <f>Delta!BT173</f>
        <v>1.0145365615794737</v>
      </c>
      <c r="G171" s="2">
        <f>Delta!BU173</f>
        <v>1.0109476840727809</v>
      </c>
      <c r="H171" s="2">
        <f>Delta!BV173</f>
        <v>1.0171270589213923</v>
      </c>
      <c r="I171" s="2">
        <f>Delta!BW173</f>
        <v>0.99981736122491782</v>
      </c>
      <c r="J171" s="2">
        <f>Delta!BX173</f>
        <v>0.97345403484019244</v>
      </c>
      <c r="K171" s="2">
        <f>Delta!BY173</f>
        <v>0.67902826333815014</v>
      </c>
      <c r="L171" s="2">
        <f>Delta!BZ173</f>
        <v>0.97791714795276241</v>
      </c>
      <c r="M171" s="2">
        <f>Delta!CA173</f>
        <v>0.77007667505000754</v>
      </c>
      <c r="N171" s="2">
        <f>Delta!CB173</f>
        <v>1.0262620790450854</v>
      </c>
      <c r="O171" s="2">
        <f>Delta!CC173</f>
        <v>0.99600648038209982</v>
      </c>
      <c r="P171" s="2">
        <f>Delta!CD173</f>
        <v>0.98487700195773076</v>
      </c>
    </row>
    <row r="172" spans="1:16" x14ac:dyDescent="0.2">
      <c r="A172" s="76">
        <f>Delta!A174</f>
        <v>340</v>
      </c>
      <c r="B172" s="2">
        <f>Delta!BP174</f>
        <v>1.1339646601942368</v>
      </c>
      <c r="C172" s="2">
        <f>Delta!BQ174</f>
        <v>1.0290706695364686</v>
      </c>
      <c r="D172" s="2">
        <f>Delta!BR174</f>
        <v>0.95761549539389967</v>
      </c>
      <c r="E172" s="2">
        <f>Delta!BS174</f>
        <v>0.99698032080767862</v>
      </c>
      <c r="F172" s="2">
        <f>Delta!BT174</f>
        <v>1.0143646219559685</v>
      </c>
      <c r="G172" s="2">
        <f>Delta!BU174</f>
        <v>1.0107737188718582</v>
      </c>
      <c r="H172" s="2">
        <f>Delta!BV174</f>
        <v>1.0170069040811673</v>
      </c>
      <c r="I172" s="2">
        <f>Delta!BW174</f>
        <v>0.99974340703664055</v>
      </c>
      <c r="J172" s="2">
        <f>Delta!BX174</f>
        <v>0.97362106106174784</v>
      </c>
      <c r="K172" s="2">
        <f>Delta!BY174</f>
        <v>0.68074638398115428</v>
      </c>
      <c r="L172" s="2">
        <f>Delta!BZ174</f>
        <v>0.97795207476146995</v>
      </c>
      <c r="M172" s="2">
        <f>Delta!CA174</f>
        <v>0.77098414482704591</v>
      </c>
      <c r="N172" s="2">
        <f>Delta!CB174</f>
        <v>1.0260946986564372</v>
      </c>
      <c r="O172" s="2">
        <f>Delta!CC174</f>
        <v>0.99602100907958435</v>
      </c>
      <c r="P172" s="2">
        <f>Delta!CD174</f>
        <v>0.98499100382405114</v>
      </c>
    </row>
    <row r="173" spans="1:16" x14ac:dyDescent="0.2">
      <c r="A173" s="76">
        <f>Delta!A175</f>
        <v>342</v>
      </c>
      <c r="B173" s="2">
        <f>Delta!BP175</f>
        <v>1.1339966626188653</v>
      </c>
      <c r="C173" s="2">
        <f>Delta!BQ175</f>
        <v>1.0289688805388444</v>
      </c>
      <c r="D173" s="2">
        <f>Delta!BR175</f>
        <v>0.95770501468150515</v>
      </c>
      <c r="E173" s="2">
        <f>Delta!BS175</f>
        <v>0.99712938751359914</v>
      </c>
      <c r="F173" s="2">
        <f>Delta!BT175</f>
        <v>1.0141953818228204</v>
      </c>
      <c r="G173" s="2">
        <f>Delta!BU175</f>
        <v>1.0106065088094418</v>
      </c>
      <c r="H173" s="2">
        <f>Delta!BV175</f>
        <v>1.0168859385860702</v>
      </c>
      <c r="I173" s="2">
        <f>Delta!BW175</f>
        <v>0.99967009290006104</v>
      </c>
      <c r="J173" s="2">
        <f>Delta!BX175</f>
        <v>0.97379484557803841</v>
      </c>
      <c r="K173" s="2">
        <f>Delta!BY175</f>
        <v>0.6824569350056312</v>
      </c>
      <c r="L173" s="2">
        <f>Delta!BZ175</f>
        <v>0.97800034799759261</v>
      </c>
      <c r="M173" s="2">
        <f>Delta!CA175</f>
        <v>0.77189806346495193</v>
      </c>
      <c r="N173" s="2">
        <f>Delta!CB175</f>
        <v>1.0259294987509986</v>
      </c>
      <c r="O173" s="2">
        <f>Delta!CC175</f>
        <v>0.99603719425511206</v>
      </c>
      <c r="P173" s="2">
        <f>Delta!CD175</f>
        <v>0.98510698092071813</v>
      </c>
    </row>
    <row r="174" spans="1:16" x14ac:dyDescent="0.2">
      <c r="A174" s="76">
        <f>Delta!A176</f>
        <v>344</v>
      </c>
      <c r="B174" s="2">
        <f>Delta!BP176</f>
        <v>1.1340278108806996</v>
      </c>
      <c r="C174" s="2">
        <f>Delta!BQ176</f>
        <v>1.0288643811849376</v>
      </c>
      <c r="D174" s="2">
        <f>Delta!BR176</f>
        <v>0.95779784046191196</v>
      </c>
      <c r="E174" s="2">
        <f>Delta!BS176</f>
        <v>0.99727628101107502</v>
      </c>
      <c r="F174" s="2">
        <f>Delta!BT176</f>
        <v>1.0140249643222639</v>
      </c>
      <c r="G174" s="2">
        <f>Delta!BU176</f>
        <v>1.0104422496101884</v>
      </c>
      <c r="H174" s="2">
        <f>Delta!BV176</f>
        <v>1.016765449371716</v>
      </c>
      <c r="I174" s="2">
        <f>Delta!BW176</f>
        <v>0.99960007258609707</v>
      </c>
      <c r="J174" s="2">
        <f>Delta!BX176</f>
        <v>0.9739579240198345</v>
      </c>
      <c r="K174" s="2">
        <f>Delta!BY176</f>
        <v>0.68415292263389704</v>
      </c>
      <c r="L174" s="2">
        <f>Delta!BZ176</f>
        <v>0.97804069061531695</v>
      </c>
      <c r="M174" s="2">
        <f>Delta!CA176</f>
        <v>0.77280001802870357</v>
      </c>
      <c r="N174" s="2">
        <f>Delta!CB176</f>
        <v>1.0257638367771234</v>
      </c>
      <c r="O174" s="2">
        <f>Delta!CC176</f>
        <v>0.99605378766507169</v>
      </c>
      <c r="P174" s="2">
        <f>Delta!CD176</f>
        <v>0.98521848436480663</v>
      </c>
    </row>
    <row r="175" spans="1:16" x14ac:dyDescent="0.2">
      <c r="A175" s="76">
        <f>Delta!A177</f>
        <v>346</v>
      </c>
      <c r="B175" s="2">
        <f>Delta!BP177</f>
        <v>1.1340641474536872</v>
      </c>
      <c r="C175" s="2">
        <f>Delta!BQ177</f>
        <v>1.0287653379493449</v>
      </c>
      <c r="D175" s="2">
        <f>Delta!BR177</f>
        <v>0.95789013945147039</v>
      </c>
      <c r="E175" s="2">
        <f>Delta!BS177</f>
        <v>0.99742094164543138</v>
      </c>
      <c r="F175" s="2">
        <f>Delta!BT177</f>
        <v>1.0138560008819582</v>
      </c>
      <c r="G175" s="2">
        <f>Delta!BU177</f>
        <v>1.0102758049012495</v>
      </c>
      <c r="H175" s="2">
        <f>Delta!BV177</f>
        <v>1.0166482298223525</v>
      </c>
      <c r="I175" s="2">
        <f>Delta!BW177</f>
        <v>0.99953207453253834</v>
      </c>
      <c r="J175" s="2">
        <f>Delta!BX177</f>
        <v>0.97413091956468745</v>
      </c>
      <c r="K175" s="2">
        <f>Delta!BY177</f>
        <v>0.68584559940575895</v>
      </c>
      <c r="L175" s="2">
        <f>Delta!BZ177</f>
        <v>0.97807956071963964</v>
      </c>
      <c r="M175" s="2">
        <f>Delta!CA177</f>
        <v>0.77369613591230446</v>
      </c>
      <c r="N175" s="2">
        <f>Delta!CB177</f>
        <v>1.0256005038622902</v>
      </c>
      <c r="O175" s="2">
        <f>Delta!CC177</f>
        <v>0.9960707292743346</v>
      </c>
      <c r="P175" s="2">
        <f>Delta!CD177</f>
        <v>0.98532800943452259</v>
      </c>
    </row>
    <row r="176" spans="1:16" x14ac:dyDescent="0.2">
      <c r="A176" s="76">
        <f>Delta!A178</f>
        <v>348</v>
      </c>
      <c r="B176" s="2">
        <f>Delta!BP178</f>
        <v>1.1341037427392267</v>
      </c>
      <c r="C176" s="2">
        <f>Delta!BQ178</f>
        <v>1.0286637371902969</v>
      </c>
      <c r="D176" s="2">
        <f>Delta!BR178</f>
        <v>0.9579781677533602</v>
      </c>
      <c r="E176" s="2">
        <f>Delta!BS178</f>
        <v>0.99756718331738559</v>
      </c>
      <c r="F176" s="2">
        <f>Delta!BT178</f>
        <v>1.0136925626860764</v>
      </c>
      <c r="G176" s="2">
        <f>Delta!BU178</f>
        <v>1.0101151060463578</v>
      </c>
      <c r="H176" s="2">
        <f>Delta!BV178</f>
        <v>1.0165289572269096</v>
      </c>
      <c r="I176" s="2">
        <f>Delta!BW178</f>
        <v>0.99946348260625451</v>
      </c>
      <c r="J176" s="2">
        <f>Delta!BX178</f>
        <v>0.97430074284870116</v>
      </c>
      <c r="K176" s="2">
        <f>Delta!BY178</f>
        <v>0.68752536804211073</v>
      </c>
      <c r="L176" s="2">
        <f>Delta!BZ178</f>
        <v>0.97812076841616946</v>
      </c>
      <c r="M176" s="2">
        <f>Delta!CA178</f>
        <v>0.77459469187373331</v>
      </c>
      <c r="N176" s="2">
        <f>Delta!CB178</f>
        <v>1.0254382214629256</v>
      </c>
      <c r="O176" s="2">
        <f>Delta!CC178</f>
        <v>0.99608676434785604</v>
      </c>
      <c r="P176" s="2">
        <f>Delta!CD178</f>
        <v>0.98543938029764655</v>
      </c>
    </row>
    <row r="177" spans="1:16" x14ac:dyDescent="0.2">
      <c r="A177" s="76">
        <f>Delta!A179</f>
        <v>350</v>
      </c>
      <c r="B177" s="2">
        <f>Delta!BP179</f>
        <v>1.134152953286101</v>
      </c>
      <c r="C177" s="2">
        <f>Delta!BQ179</f>
        <v>1.0285637492058837</v>
      </c>
      <c r="D177" s="2">
        <f>Delta!BR179</f>
        <v>0.95806916032976608</v>
      </c>
      <c r="E177" s="2">
        <f>Delta!BS179</f>
        <v>0.99770332395199557</v>
      </c>
      <c r="F177" s="2">
        <f>Delta!BT179</f>
        <v>1.0135293939394014</v>
      </c>
      <c r="G177" s="2">
        <f>Delta!BU179</f>
        <v>1.009950973506369</v>
      </c>
      <c r="H177" s="2">
        <f>Delta!BV179</f>
        <v>1.0164157139932113</v>
      </c>
      <c r="I177" s="2">
        <f>Delta!BW179</f>
        <v>0.99939563682036536</v>
      </c>
      <c r="J177" s="2">
        <f>Delta!BX179</f>
        <v>0.97446696233387764</v>
      </c>
      <c r="K177" s="2">
        <f>Delta!BY179</f>
        <v>0.68919851952841171</v>
      </c>
      <c r="L177" s="2">
        <f>Delta!BZ179</f>
        <v>0.978164339660472</v>
      </c>
      <c r="M177" s="2">
        <f>Delta!CA179</f>
        <v>0.77547949567371077</v>
      </c>
      <c r="N177" s="2">
        <f>Delta!CB179</f>
        <v>1.0252784224933413</v>
      </c>
      <c r="O177" s="2">
        <f>Delta!CC179</f>
        <v>0.9961004804662732</v>
      </c>
      <c r="P177" s="2">
        <f>Delta!CD179</f>
        <v>0.98554872247931979</v>
      </c>
    </row>
    <row r="178" spans="1:16" x14ac:dyDescent="0.2">
      <c r="A178" s="76">
        <f>Delta!A180</f>
        <v>352</v>
      </c>
      <c r="B178" s="2">
        <f>Delta!BP180</f>
        <v>1.1342006849014974</v>
      </c>
      <c r="C178" s="2">
        <f>Delta!BQ180</f>
        <v>1.0284652959032556</v>
      </c>
      <c r="D178" s="2">
        <f>Delta!BR180</f>
        <v>0.95815579762693404</v>
      </c>
      <c r="E178" s="2">
        <f>Delta!BS180</f>
        <v>0.99784482758620707</v>
      </c>
      <c r="F178" s="2">
        <f>Delta!BT180</f>
        <v>1.0133706028193572</v>
      </c>
      <c r="G178" s="2">
        <f>Delta!BU180</f>
        <v>1.0097953623328475</v>
      </c>
      <c r="H178" s="2">
        <f>Delta!BV180</f>
        <v>1.0162978137043506</v>
      </c>
      <c r="I178" s="2">
        <f>Delta!BW180</f>
        <v>0.99933123852463168</v>
      </c>
      <c r="J178" s="2">
        <f>Delta!BX180</f>
        <v>0.97462976063934159</v>
      </c>
      <c r="K178" s="2">
        <f>Delta!BY180</f>
        <v>0.69085367048460911</v>
      </c>
      <c r="L178" s="2">
        <f>Delta!BZ180</f>
        <v>0.9782126986930112</v>
      </c>
      <c r="M178" s="2">
        <f>Delta!CA180</f>
        <v>0.77636522577502609</v>
      </c>
      <c r="N178" s="2">
        <f>Delta!CB180</f>
        <v>1.0251170644352816</v>
      </c>
      <c r="O178" s="2">
        <f>Delta!CC180</f>
        <v>0.99611588350995528</v>
      </c>
      <c r="P178" s="2">
        <f>Delta!CD180</f>
        <v>0.98565854166053712</v>
      </c>
    </row>
    <row r="179" spans="1:16" x14ac:dyDescent="0.2">
      <c r="A179" s="76">
        <f>Delta!A181</f>
        <v>354</v>
      </c>
      <c r="B179" s="2">
        <f>Delta!BP181</f>
        <v>1.134231867744133</v>
      </c>
      <c r="C179" s="2">
        <f>Delta!BQ181</f>
        <v>1.0283684154289989</v>
      </c>
      <c r="D179" s="2">
        <f>Delta!BR181</f>
        <v>0.95824932266397833</v>
      </c>
      <c r="E179" s="2">
        <f>Delta!BS181</f>
        <v>0.99798387889125117</v>
      </c>
      <c r="F179" s="2">
        <f>Delta!BT181</f>
        <v>1.0132082941316649</v>
      </c>
      <c r="G179" s="2">
        <f>Delta!BU181</f>
        <v>1.0096404489778543</v>
      </c>
      <c r="H179" s="2">
        <f>Delta!BV181</f>
        <v>1.0161833442210677</v>
      </c>
      <c r="I179" s="2">
        <f>Delta!BW181</f>
        <v>0.99926629297474756</v>
      </c>
      <c r="J179" s="2">
        <f>Delta!BX181</f>
        <v>0.97478455344641946</v>
      </c>
      <c r="K179" s="2">
        <f>Delta!BY181</f>
        <v>0.69250127326436683</v>
      </c>
      <c r="L179" s="2">
        <f>Delta!BZ181</f>
        <v>0.97825367077192549</v>
      </c>
      <c r="M179" s="2">
        <f>Delta!CA181</f>
        <v>0.77724418593367139</v>
      </c>
      <c r="N179" s="2">
        <f>Delta!CB181</f>
        <v>1.0249596677793675</v>
      </c>
      <c r="O179" s="2">
        <f>Delta!CC181</f>
        <v>0.99613162220901319</v>
      </c>
      <c r="P179" s="2">
        <f>Delta!CD181</f>
        <v>0.98576624196157059</v>
      </c>
    </row>
    <row r="180" spans="1:16" x14ac:dyDescent="0.2">
      <c r="A180" s="76">
        <f>Delta!A182</f>
        <v>356</v>
      </c>
      <c r="B180" s="2">
        <f>Delta!BP182</f>
        <v>1.1342873883803235</v>
      </c>
      <c r="C180" s="2">
        <f>Delta!BQ182</f>
        <v>1.0282691347118389</v>
      </c>
      <c r="D180" s="2">
        <f>Delta!BR182</f>
        <v>0.95833827846218356</v>
      </c>
      <c r="E180" s="2">
        <f>Delta!BS182</f>
        <v>0.99812043435340569</v>
      </c>
      <c r="F180" s="2">
        <f>Delta!BT182</f>
        <v>1.0130530844128527</v>
      </c>
      <c r="G180" s="2">
        <f>Delta!BU182</f>
        <v>1.0094848974383364</v>
      </c>
      <c r="H180" s="2">
        <f>Delta!BV182</f>
        <v>1.0160710889319029</v>
      </c>
      <c r="I180" s="2">
        <f>Delta!BW182</f>
        <v>0.99919946205582455</v>
      </c>
      <c r="J180" s="2">
        <f>Delta!BX182</f>
        <v>0.97494845715214096</v>
      </c>
      <c r="K180" s="2">
        <f>Delta!BY182</f>
        <v>0.69414191941606762</v>
      </c>
      <c r="L180" s="2">
        <f>Delta!BZ182</f>
        <v>0.97829384245377804</v>
      </c>
      <c r="M180" s="2">
        <f>Delta!CA182</f>
        <v>0.7781161318279658</v>
      </c>
      <c r="N180" s="2">
        <f>Delta!CB182</f>
        <v>1.0248036219656891</v>
      </c>
      <c r="O180" s="2">
        <f>Delta!CC182</f>
        <v>0.99614774356085267</v>
      </c>
      <c r="P180" s="2">
        <f>Delta!CD182</f>
        <v>0.98587299297923559</v>
      </c>
    </row>
    <row r="181" spans="1:16" x14ac:dyDescent="0.2">
      <c r="A181" s="76">
        <f>Delta!A183</f>
        <v>358</v>
      </c>
      <c r="B181" s="2">
        <f>Delta!BP183</f>
        <v>1.1343308773289618</v>
      </c>
      <c r="C181" s="2">
        <f>Delta!BQ183</f>
        <v>1.0281717005854938</v>
      </c>
      <c r="D181" s="2">
        <f>Delta!BR183</f>
        <v>0.95842622950819667</v>
      </c>
      <c r="E181" s="2">
        <f>Delta!BS183</f>
        <v>0.99825441850316388</v>
      </c>
      <c r="F181" s="2">
        <f>Delta!BT183</f>
        <v>1.0128984818967137</v>
      </c>
      <c r="G181" s="2">
        <f>Delta!BU183</f>
        <v>1.0093301409849478</v>
      </c>
      <c r="H181" s="2">
        <f>Delta!BV183</f>
        <v>1.0159569058531641</v>
      </c>
      <c r="I181" s="2">
        <f>Delta!BW183</f>
        <v>0.999137524560611</v>
      </c>
      <c r="J181" s="2">
        <f>Delta!BX183</f>
        <v>0.9751121435481751</v>
      </c>
      <c r="K181" s="2">
        <f>Delta!BY183</f>
        <v>0.6957769491633391</v>
      </c>
      <c r="L181" s="2">
        <f>Delta!BZ183</f>
        <v>0.97834388736884503</v>
      </c>
      <c r="M181" s="2">
        <f>Delta!CA183</f>
        <v>0.77899149813589597</v>
      </c>
      <c r="N181" s="2">
        <f>Delta!CB183</f>
        <v>1.0246475234019883</v>
      </c>
      <c r="O181" s="2">
        <f>Delta!CC183</f>
        <v>0.9961614960082863</v>
      </c>
      <c r="P181" s="2">
        <f>Delta!CD183</f>
        <v>0.98597883955636967</v>
      </c>
    </row>
    <row r="182" spans="1:16" x14ac:dyDescent="0.2">
      <c r="A182" s="76">
        <f>Delta!A184</f>
        <v>360</v>
      </c>
      <c r="B182" s="2">
        <f>Delta!BP184</f>
        <v>1.1343875284898977</v>
      </c>
      <c r="C182" s="2">
        <f>Delta!BQ184</f>
        <v>1.0280717537349175</v>
      </c>
      <c r="D182" s="2">
        <f>Delta!BR184</f>
        <v>0.95851730608008301</v>
      </c>
      <c r="E182" s="2">
        <f>Delta!BS184</f>
        <v>0.99838975822458897</v>
      </c>
      <c r="F182" s="2">
        <f>Delta!BT184</f>
        <v>1.0127430966250599</v>
      </c>
      <c r="G182" s="2">
        <f>Delta!BU184</f>
        <v>1.009178833811601</v>
      </c>
      <c r="H182" s="2">
        <f>Delta!BV184</f>
        <v>1.0158477807906785</v>
      </c>
      <c r="I182" s="2">
        <f>Delta!BW184</f>
        <v>0.99907508068849005</v>
      </c>
      <c r="J182" s="2">
        <f>Delta!BX184</f>
        <v>0.9752674328729537</v>
      </c>
      <c r="K182" s="2">
        <f>Delta!BY184</f>
        <v>0.69739479182915953</v>
      </c>
      <c r="L182" s="2">
        <f>Delta!BZ184</f>
        <v>0.97837946419899291</v>
      </c>
      <c r="M182" s="2">
        <f>Delta!CA184</f>
        <v>0.77985083859761239</v>
      </c>
      <c r="N182" s="2">
        <f>Delta!CB184</f>
        <v>1.024494315734759</v>
      </c>
      <c r="O182" s="2">
        <f>Delta!CC184</f>
        <v>0.9961783167165299</v>
      </c>
      <c r="P182" s="2">
        <f>Delta!CD184</f>
        <v>0.98608231991970341</v>
      </c>
    </row>
    <row r="183" spans="1:16" x14ac:dyDescent="0.2">
      <c r="A183" s="76">
        <f>Delta!A185</f>
        <v>362</v>
      </c>
      <c r="B183" s="2">
        <f>Delta!BP185</f>
        <v>1.134438239000485</v>
      </c>
      <c r="C183" s="2">
        <f>Delta!BQ185</f>
        <v>1.0279736954393714</v>
      </c>
      <c r="D183" s="2">
        <f>Delta!BR185</f>
        <v>0.95860735940457487</v>
      </c>
      <c r="E183" s="2">
        <f>Delta!BS185</f>
        <v>0.99852244561278458</v>
      </c>
      <c r="F183" s="2">
        <f>Delta!BT185</f>
        <v>1.0125897268201765</v>
      </c>
      <c r="G183" s="2">
        <f>Delta!BU185</f>
        <v>1.0090297666214547</v>
      </c>
      <c r="H183" s="2">
        <f>Delta!BV185</f>
        <v>1.0157368139708658</v>
      </c>
      <c r="I183" s="2">
        <f>Delta!BW185</f>
        <v>0.99901214512350422</v>
      </c>
      <c r="J183" s="2">
        <f>Delta!BX185</f>
        <v>0.97543156245102669</v>
      </c>
      <c r="K183" s="2">
        <f>Delta!BY185</f>
        <v>0.69900858831707924</v>
      </c>
      <c r="L183" s="2">
        <f>Delta!BZ185</f>
        <v>0.97842610411319231</v>
      </c>
      <c r="M183" s="2">
        <f>Delta!CA185</f>
        <v>0.78071424614587071</v>
      </c>
      <c r="N183" s="2">
        <f>Delta!CB185</f>
        <v>1.0243398031871835</v>
      </c>
      <c r="O183" s="2">
        <f>Delta!CC185</f>
        <v>0.99619548066074193</v>
      </c>
      <c r="P183" s="2">
        <f>Delta!CD185</f>
        <v>0.98618481139381042</v>
      </c>
    </row>
    <row r="184" spans="1:16" x14ac:dyDescent="0.2">
      <c r="A184" s="76">
        <f>Delta!A186</f>
        <v>364</v>
      </c>
      <c r="B184" s="2">
        <f>Delta!BP186</f>
        <v>1.1344868361345459</v>
      </c>
      <c r="C184" s="2">
        <f>Delta!BQ186</f>
        <v>1.0278817671897649</v>
      </c>
      <c r="D184" s="2">
        <f>Delta!BR186</f>
        <v>0.95869636146121595</v>
      </c>
      <c r="E184" s="2">
        <f>Delta!BS186</f>
        <v>0.9986524212169241</v>
      </c>
      <c r="F184" s="2">
        <f>Delta!BT186</f>
        <v>1.0124397924071527</v>
      </c>
      <c r="G184" s="2">
        <f>Delta!BU186</f>
        <v>1.0088843568826773</v>
      </c>
      <c r="H184" s="2">
        <f>Delta!BV186</f>
        <v>1.0156268192096898</v>
      </c>
      <c r="I184" s="2">
        <f>Delta!BW186</f>
        <v>0.99895285286574553</v>
      </c>
      <c r="J184" s="2">
        <f>Delta!BX186</f>
        <v>0.97558670205594189</v>
      </c>
      <c r="K184" s="2">
        <f>Delta!BY186</f>
        <v>0.7006112920180364</v>
      </c>
      <c r="L184" s="2">
        <f>Delta!BZ186</f>
        <v>0.97846724130447049</v>
      </c>
      <c r="M184" s="2">
        <f>Delta!CA186</f>
        <v>0.78156761415614739</v>
      </c>
      <c r="N184" s="2">
        <f>Delta!CB186</f>
        <v>1.0241868628462545</v>
      </c>
      <c r="O184" s="2">
        <f>Delta!CC186</f>
        <v>0.99620746913918989</v>
      </c>
      <c r="P184" s="2">
        <f>Delta!CD186</f>
        <v>0.9862889436836062</v>
      </c>
    </row>
    <row r="185" spans="1:16" x14ac:dyDescent="0.2">
      <c r="A185" s="76">
        <f>Delta!A187</f>
        <v>366</v>
      </c>
      <c r="B185" s="2">
        <f>Delta!BP187</f>
        <v>1.1345381261126808</v>
      </c>
      <c r="C185" s="2">
        <f>Delta!BQ187</f>
        <v>1.0277876240631965</v>
      </c>
      <c r="D185" s="2">
        <f>Delta!BR187</f>
        <v>0.95878040491333694</v>
      </c>
      <c r="E185" s="2">
        <f>Delta!BS187</f>
        <v>0.99878366637706339</v>
      </c>
      <c r="F185" s="2">
        <f>Delta!BT187</f>
        <v>1.0122933186235521</v>
      </c>
      <c r="G185" s="2">
        <f>Delta!BU187</f>
        <v>1.0087385416090899</v>
      </c>
      <c r="H185" s="2">
        <f>Delta!BV187</f>
        <v>1.0155178862040857</v>
      </c>
      <c r="I185" s="2">
        <f>Delta!BW187</f>
        <v>0.99889724300803828</v>
      </c>
      <c r="J185" s="2">
        <f>Delta!BX187</f>
        <v>0.97573586076010965</v>
      </c>
      <c r="K185" s="2">
        <f>Delta!BY187</f>
        <v>0.70219863136466132</v>
      </c>
      <c r="L185" s="2">
        <f>Delta!BZ187</f>
        <v>0.97852063574869652</v>
      </c>
      <c r="M185" s="2">
        <f>Delta!CA187</f>
        <v>0.78242360081331175</v>
      </c>
      <c r="N185" s="2">
        <f>Delta!CB187</f>
        <v>1.0240355246635826</v>
      </c>
      <c r="O185" s="2">
        <f>Delta!CC187</f>
        <v>0.99622255025933837</v>
      </c>
      <c r="P185" s="2">
        <f>Delta!CD187</f>
        <v>0.98639194189757207</v>
      </c>
    </row>
    <row r="186" spans="1:16" x14ac:dyDescent="0.2">
      <c r="A186" s="76">
        <f>Delta!A188</f>
        <v>368</v>
      </c>
      <c r="B186" s="2">
        <f>Delta!BP188</f>
        <v>1.1346027131294205</v>
      </c>
      <c r="C186" s="2">
        <f>Delta!BQ188</f>
        <v>1.0276912514462258</v>
      </c>
      <c r="D186" s="2">
        <f>Delta!BR188</f>
        <v>0.95887109882964894</v>
      </c>
      <c r="E186" s="2">
        <f>Delta!BS188</f>
        <v>0.99891210807475594</v>
      </c>
      <c r="F186" s="2">
        <f>Delta!BT188</f>
        <v>1.0121436082939146</v>
      </c>
      <c r="G186" s="2">
        <f>Delta!BU188</f>
        <v>1.0085937841525943</v>
      </c>
      <c r="H186" s="2">
        <f>Delta!BV188</f>
        <v>1.0154099883395846</v>
      </c>
      <c r="I186" s="2">
        <f>Delta!BW188</f>
        <v>0.99883566975060545</v>
      </c>
      <c r="J186" s="2">
        <f>Delta!BX188</f>
        <v>0.97589831516514336</v>
      </c>
      <c r="K186" s="2">
        <f>Delta!BY188</f>
        <v>0.70378599114402574</v>
      </c>
      <c r="L186" s="2">
        <f>Delta!BZ188</f>
        <v>0.97856037210373525</v>
      </c>
      <c r="M186" s="2">
        <f>Delta!CA188</f>
        <v>0.78326693334388997</v>
      </c>
      <c r="N186" s="2">
        <f>Delta!CB188</f>
        <v>1.0238872729300483</v>
      </c>
      <c r="O186" s="2">
        <f>Delta!CC188</f>
        <v>0.99623653798610345</v>
      </c>
      <c r="P186" s="2">
        <f>Delta!CD188</f>
        <v>0.98649383033986338</v>
      </c>
    </row>
    <row r="187" spans="1:16" x14ac:dyDescent="0.2">
      <c r="A187" s="76">
        <f>Delta!A189</f>
        <v>370</v>
      </c>
      <c r="B187" s="2">
        <f>Delta!BP189</f>
        <v>1.1346651250650495</v>
      </c>
      <c r="C187" s="2">
        <f>Delta!BQ189</f>
        <v>1.0275968913063833</v>
      </c>
      <c r="D187" s="2">
        <f>Delta!BR189</f>
        <v>0.9589567772743971</v>
      </c>
      <c r="E187" s="2">
        <f>Delta!BS189</f>
        <v>0.99904177455197873</v>
      </c>
      <c r="F187" s="2">
        <f>Delta!BT189</f>
        <v>1.0119974373403711</v>
      </c>
      <c r="G187" s="2">
        <f>Delta!BU189</f>
        <v>1.0084486685739835</v>
      </c>
      <c r="H187" s="2">
        <f>Delta!BV189</f>
        <v>1.0153046314110075</v>
      </c>
      <c r="I187" s="2">
        <f>Delta!BW189</f>
        <v>0.99878059096017668</v>
      </c>
      <c r="J187" s="2">
        <f>Delta!BX189</f>
        <v>0.97604607803261245</v>
      </c>
      <c r="K187" s="2">
        <f>Delta!BY189</f>
        <v>0.70535718051435248</v>
      </c>
      <c r="L187" s="2">
        <f>Delta!BZ189</f>
        <v>0.9786036833559062</v>
      </c>
      <c r="M187" s="2">
        <f>Delta!CA189</f>
        <v>0.78410714465050879</v>
      </c>
      <c r="N187" s="2">
        <f>Delta!CB189</f>
        <v>1.0237393708318243</v>
      </c>
      <c r="O187" s="2">
        <f>Delta!CC189</f>
        <v>0.99625085334817565</v>
      </c>
      <c r="P187" s="2">
        <f>Delta!CD189</f>
        <v>0.98659315837495754</v>
      </c>
    </row>
    <row r="188" spans="1:16" x14ac:dyDescent="0.2">
      <c r="A188" s="76">
        <f>Delta!A190</f>
        <v>372</v>
      </c>
      <c r="B188" s="2">
        <f>Delta!BP190</f>
        <v>1.1347255227665305</v>
      </c>
      <c r="C188" s="2">
        <f>Delta!BQ190</f>
        <v>1.0275047016584031</v>
      </c>
      <c r="D188" s="2">
        <f>Delta!BR190</f>
        <v>0.95904505412972274</v>
      </c>
      <c r="E188" s="2">
        <f>Delta!BS190</f>
        <v>0.99916446519628921</v>
      </c>
      <c r="F188" s="2">
        <f>Delta!BT190</f>
        <v>1.0118535813511158</v>
      </c>
      <c r="G188" s="2">
        <f>Delta!BU190</f>
        <v>1.0083101977953615</v>
      </c>
      <c r="H188" s="2">
        <f>Delta!BV190</f>
        <v>1.0151989805845727</v>
      </c>
      <c r="I188" s="2">
        <f>Delta!BW190</f>
        <v>0.99872372502860074</v>
      </c>
      <c r="J188" s="2">
        <f>Delta!BX190</f>
        <v>0.97620221948212105</v>
      </c>
      <c r="K188" s="2">
        <f>Delta!BY190</f>
        <v>0.70692231812577078</v>
      </c>
      <c r="L188" s="2">
        <f>Delta!BZ190</f>
        <v>0.9786525001531392</v>
      </c>
      <c r="M188" s="2">
        <f>Delta!CA190</f>
        <v>0.78494183746102719</v>
      </c>
      <c r="N188" s="2">
        <f>Delta!CB190</f>
        <v>1.0235918215980679</v>
      </c>
      <c r="O188" s="2">
        <f>Delta!CC190</f>
        <v>0.99626547096781259</v>
      </c>
      <c r="P188" s="2">
        <f>Delta!CD190</f>
        <v>0.98669127984439708</v>
      </c>
    </row>
    <row r="189" spans="1:16" x14ac:dyDescent="0.2">
      <c r="A189" s="76">
        <f>Delta!A191</f>
        <v>374</v>
      </c>
      <c r="B189" s="2">
        <f>Delta!BP191</f>
        <v>1.1347837624157875</v>
      </c>
      <c r="C189" s="2">
        <f>Delta!BQ191</f>
        <v>1.0274103134201513</v>
      </c>
      <c r="D189" s="2">
        <f>Delta!BR191</f>
        <v>0.95913217101335901</v>
      </c>
      <c r="E189" s="2">
        <f>Delta!BS191</f>
        <v>0.9992882942923671</v>
      </c>
      <c r="F189" s="2">
        <f>Delta!BT191</f>
        <v>1.0117148697479259</v>
      </c>
      <c r="G189" s="2">
        <f>Delta!BU191</f>
        <v>1.0081729229071774</v>
      </c>
      <c r="H189" s="2">
        <f>Delta!BV191</f>
        <v>1.015093141249247</v>
      </c>
      <c r="I189" s="2">
        <f>Delta!BW191</f>
        <v>0.99866643794386389</v>
      </c>
      <c r="J189" s="2">
        <f>Delta!BX191</f>
        <v>0.97634313020431229</v>
      </c>
      <c r="K189" s="2">
        <f>Delta!BY191</f>
        <v>0.70846901889549885</v>
      </c>
      <c r="L189" s="2">
        <f>Delta!BZ191</f>
        <v>0.97869650583323198</v>
      </c>
      <c r="M189" s="2">
        <f>Delta!CA191</f>
        <v>0.78577732311703863</v>
      </c>
      <c r="N189" s="2">
        <f>Delta!CB191</f>
        <v>1.0234475857672227</v>
      </c>
      <c r="O189" s="2">
        <f>Delta!CC191</f>
        <v>0.99628179300746678</v>
      </c>
      <c r="P189" s="2">
        <f>Delta!CD191</f>
        <v>0.98678948658324561</v>
      </c>
    </row>
    <row r="190" spans="1:16" x14ac:dyDescent="0.2">
      <c r="A190" s="76">
        <f>Delta!A192</f>
        <v>376</v>
      </c>
      <c r="B190" s="2" t="e">
        <f>Delta!BP192</f>
        <v>#N/A</v>
      </c>
      <c r="C190" s="2">
        <f>Delta!BQ192</f>
        <v>1.027318141262979</v>
      </c>
      <c r="D190" s="2">
        <f>Delta!BR192</f>
        <v>0.95922189605986685</v>
      </c>
      <c r="E190" s="2">
        <f>Delta!BS192</f>
        <v>0.99940912265043613</v>
      </c>
      <c r="F190" s="2">
        <f>Delta!BT192</f>
        <v>1.0115743840617291</v>
      </c>
      <c r="G190" s="2">
        <f>Delta!BU192</f>
        <v>1.0080340639000012</v>
      </c>
      <c r="H190" s="2">
        <f>Delta!BV192</f>
        <v>1.0149870845256876</v>
      </c>
      <c r="I190" s="2">
        <f>Delta!BW192</f>
        <v>0.99861579250950305</v>
      </c>
      <c r="J190" s="2">
        <f>Delta!BX192</f>
        <v>0.97649162817312563</v>
      </c>
      <c r="K190" s="2">
        <f>Delta!BY192</f>
        <v>0.71001907316951807</v>
      </c>
      <c r="L190" s="2">
        <f>Delta!BZ192</f>
        <v>0.97873723324861273</v>
      </c>
      <c r="M190" s="2">
        <f>Delta!CA192</f>
        <v>0.78660157093349381</v>
      </c>
      <c r="N190" s="2">
        <f>Delta!CB192</f>
        <v>1.0232995532874716</v>
      </c>
      <c r="O190" s="2">
        <f>Delta!CC192</f>
        <v>0.99629703148514126</v>
      </c>
      <c r="P190" s="2">
        <f>Delta!CD192</f>
        <v>0.98688776541483469</v>
      </c>
    </row>
    <row r="191" spans="1:16" x14ac:dyDescent="0.2">
      <c r="A191" s="76">
        <f>Delta!A193</f>
        <v>378</v>
      </c>
      <c r="B191" s="2" t="e">
        <f>Delta!BP193</f>
        <v>#N/A</v>
      </c>
      <c r="C191" s="2">
        <f>Delta!BQ193</f>
        <v>1.0272282262916204</v>
      </c>
      <c r="D191" s="2">
        <f>Delta!BR193</f>
        <v>0.9593102675142311</v>
      </c>
      <c r="E191" s="2">
        <f>Delta!BS193</f>
        <v>0.99953104249667979</v>
      </c>
      <c r="F191" s="2">
        <f>Delta!BT193</f>
        <v>1.0114321536256021</v>
      </c>
      <c r="G191" s="2">
        <f>Delta!BU193</f>
        <v>1.0078978497023254</v>
      </c>
      <c r="H191" s="2">
        <f>Delta!BV193</f>
        <v>1.0148865505030291</v>
      </c>
      <c r="I191" s="2">
        <f>Delta!BW193</f>
        <v>0.99856196412545262</v>
      </c>
      <c r="J191" s="2">
        <f>Delta!BX193</f>
        <v>0.97664357878209884</v>
      </c>
      <c r="K191" s="2">
        <f>Delta!BY193</f>
        <v>0.71155616792576992</v>
      </c>
      <c r="L191" s="2">
        <f>Delta!BZ193</f>
        <v>0.97877463382163266</v>
      </c>
      <c r="M191" s="2">
        <f>Delta!CA193</f>
        <v>0.78742623813169976</v>
      </c>
      <c r="N191" s="2">
        <f>Delta!CB193</f>
        <v>1.0231563638095211</v>
      </c>
      <c r="O191" s="2">
        <f>Delta!CC193</f>
        <v>0.99630975157539059</v>
      </c>
      <c r="P191" s="2">
        <f>Delta!CD193</f>
        <v>0.98698337582756512</v>
      </c>
    </row>
    <row r="192" spans="1:16" x14ac:dyDescent="0.2">
      <c r="A192" s="76">
        <f>Delta!A194</f>
        <v>380</v>
      </c>
      <c r="B192" s="2" t="e">
        <f>Delta!BP194</f>
        <v>#N/A</v>
      </c>
      <c r="C192" s="2">
        <f>Delta!BQ194</f>
        <v>1.0271407276061835</v>
      </c>
      <c r="D192" s="2">
        <f>Delta!BR194</f>
        <v>0.95939308527493794</v>
      </c>
      <c r="E192" s="2">
        <f>Delta!BS194</f>
        <v>0.99964988329443139</v>
      </c>
      <c r="F192" s="2">
        <f>Delta!BT194</f>
        <v>1.0112966204279705</v>
      </c>
      <c r="G192" s="2">
        <f>Delta!BU194</f>
        <v>1.0077643322989331</v>
      </c>
      <c r="H192" s="2">
        <f>Delta!BV194</f>
        <v>1.0147844885531461</v>
      </c>
      <c r="I192" s="2">
        <f>Delta!BW194</f>
        <v>0.99850776545852149</v>
      </c>
      <c r="J192" s="2">
        <f>Delta!BX194</f>
        <v>0.9767843200240921</v>
      </c>
      <c r="K192" s="2">
        <f>Delta!BY194</f>
        <v>0.71308238713077521</v>
      </c>
      <c r="L192" s="2">
        <f>Delta!BZ194</f>
        <v>0.97882210547048454</v>
      </c>
      <c r="M192" s="2">
        <f>Delta!CA194</f>
        <v>0.78824352893440897</v>
      </c>
      <c r="N192" s="2">
        <f>Delta!CB194</f>
        <v>1.0230137466541942</v>
      </c>
      <c r="O192" s="2">
        <f>Delta!CC194</f>
        <v>0.9963227433895514</v>
      </c>
      <c r="P192" s="2">
        <f>Delta!CD194</f>
        <v>0.98707897498305586</v>
      </c>
    </row>
    <row r="193" spans="1:16" x14ac:dyDescent="0.2">
      <c r="A193" s="76">
        <f>Delta!A195</f>
        <v>382</v>
      </c>
      <c r="B193" s="2" t="e">
        <f>Delta!BP195</f>
        <v>#N/A</v>
      </c>
      <c r="C193" s="2">
        <f>Delta!BQ195</f>
        <v>1.0270467230176428</v>
      </c>
      <c r="D193" s="2">
        <f>Delta!BR195</f>
        <v>0.9594826575558123</v>
      </c>
      <c r="E193" s="2">
        <f>Delta!BS195</f>
        <v>0.99976976947645579</v>
      </c>
      <c r="F193" s="2">
        <f>Delta!BT195</f>
        <v>1.0111608745715939</v>
      </c>
      <c r="G193" s="2">
        <f>Delta!BU195</f>
        <v>1.0076307785470777</v>
      </c>
      <c r="H193" s="2">
        <f>Delta!BV195</f>
        <v>1.014682339358828</v>
      </c>
      <c r="I193" s="2">
        <f>Delta!BW195</f>
        <v>0.99845462566229481</v>
      </c>
      <c r="J193" s="2">
        <f>Delta!BX195</f>
        <v>0.97693649630130597</v>
      </c>
      <c r="K193" s="2">
        <f>Delta!BY195</f>
        <v>0.71460079947239519</v>
      </c>
      <c r="L193" s="2">
        <f>Delta!BZ195</f>
        <v>0.97887164707194252</v>
      </c>
      <c r="M193" s="2">
        <f>Delta!CA195</f>
        <v>0.78905660989039272</v>
      </c>
      <c r="N193" s="2">
        <f>Delta!CB195</f>
        <v>1.0228732129255995</v>
      </c>
      <c r="O193" s="2">
        <f>Delta!CC195</f>
        <v>0.99633744453103879</v>
      </c>
      <c r="P193" s="2">
        <f>Delta!CD195</f>
        <v>0.98717597708370108</v>
      </c>
    </row>
    <row r="194" spans="1:16" x14ac:dyDescent="0.2">
      <c r="A194" s="76">
        <f>Delta!A196</f>
        <v>384</v>
      </c>
      <c r="B194" s="2" t="e">
        <f>Delta!BP196</f>
        <v>#N/A</v>
      </c>
      <c r="C194" s="2">
        <f>Delta!BQ196</f>
        <v>1.026955146321052</v>
      </c>
      <c r="D194" s="2">
        <f>Delta!BR196</f>
        <v>0.9595706483579779</v>
      </c>
      <c r="E194" s="2">
        <f>Delta!BS196</f>
        <v>0.99988649453071798</v>
      </c>
      <c r="F194" s="2">
        <f>Delta!BT196</f>
        <v>1.0110248844761389</v>
      </c>
      <c r="G194" s="2">
        <f>Delta!BU196</f>
        <v>1.0075014240339268</v>
      </c>
      <c r="H194" s="2">
        <f>Delta!BV196</f>
        <v>1.0145829764627394</v>
      </c>
      <c r="I194" s="2">
        <f>Delta!BW196</f>
        <v>0.99840399305064598</v>
      </c>
      <c r="J194" s="2">
        <f>Delta!BX196</f>
        <v>0.97707810584488175</v>
      </c>
      <c r="K194" s="2">
        <f>Delta!BY196</f>
        <v>0.71611144550612749</v>
      </c>
      <c r="L194" s="2">
        <f>Delta!BZ196</f>
        <v>0.97891465632302865</v>
      </c>
      <c r="M194" s="2">
        <f>Delta!CA196</f>
        <v>0.78986531340816024</v>
      </c>
      <c r="N194" s="2">
        <f>Delta!CB196</f>
        <v>1.0227347911107068</v>
      </c>
      <c r="O194" s="2">
        <f>Delta!CC196</f>
        <v>0.99635098876912709</v>
      </c>
      <c r="P194" s="2">
        <f>Delta!CD196</f>
        <v>0.98726875769273581</v>
      </c>
    </row>
    <row r="195" spans="1:16" x14ac:dyDescent="0.2">
      <c r="A195" s="76">
        <f>Delta!A197</f>
        <v>386</v>
      </c>
      <c r="B195" s="2" t="e">
        <f>Delta!BP197</f>
        <v>#N/A</v>
      </c>
      <c r="C195" s="2">
        <f>Delta!BQ197</f>
        <v>1.0268660393378293</v>
      </c>
      <c r="D195" s="2">
        <f>Delta!BR197</f>
        <v>0.9596529742052603</v>
      </c>
      <c r="E195" s="2">
        <f>Delta!BS197</f>
        <v>1.00000422174282</v>
      </c>
      <c r="F195" s="2">
        <f>Delta!BT197</f>
        <v>1.0108943698995083</v>
      </c>
      <c r="G195" s="2">
        <f>Delta!BU197</f>
        <v>1.0073734876600973</v>
      </c>
      <c r="H195" s="2">
        <f>Delta!BV197</f>
        <v>1.0144807247673486</v>
      </c>
      <c r="I195" s="2">
        <f>Delta!BW197</f>
        <v>0.99835590434804244</v>
      </c>
      <c r="J195" s="2">
        <f>Delta!BX197</f>
        <v>0.97722167994102793</v>
      </c>
      <c r="K195" s="2">
        <f>Delta!BY197</f>
        <v>0.71761116198674824</v>
      </c>
      <c r="L195" s="2">
        <f>Delta!BZ197</f>
        <v>0.97896098951334909</v>
      </c>
      <c r="M195" s="2">
        <f>Delta!CA197</f>
        <v>0.79067710566582527</v>
      </c>
      <c r="N195" s="2">
        <f>Delta!CB197</f>
        <v>1.0225927431410826</v>
      </c>
      <c r="O195" s="2">
        <f>Delta!CC197</f>
        <v>0.9963662496497081</v>
      </c>
      <c r="P195" s="2">
        <f>Delta!CD197</f>
        <v>0.98736284605095215</v>
      </c>
    </row>
    <row r="196" spans="1:16" x14ac:dyDescent="0.2">
      <c r="A196" s="76">
        <f>Delta!A198</f>
        <v>388</v>
      </c>
      <c r="B196" s="2" t="e">
        <f>Delta!BP198</f>
        <v>#N/A</v>
      </c>
      <c r="C196" s="2">
        <f>Delta!BQ198</f>
        <v>1.0267794439168745</v>
      </c>
      <c r="D196" s="2">
        <f>Delta!BR198</f>
        <v>0.95973768879581856</v>
      </c>
      <c r="E196" s="2">
        <f>Delta!BS198</f>
        <v>1.0001187069422364</v>
      </c>
      <c r="F196" s="2">
        <f>Delta!BT198</f>
        <v>1.0107623083318926</v>
      </c>
      <c r="G196" s="2">
        <f>Delta!BU198</f>
        <v>1.0072441912989705</v>
      </c>
      <c r="H196" s="2">
        <f>Delta!BV198</f>
        <v>1.0143842686787199</v>
      </c>
      <c r="I196" s="2">
        <f>Delta!BW198</f>
        <v>0.99830461676281279</v>
      </c>
      <c r="J196" s="2">
        <f>Delta!BX198</f>
        <v>0.97735827426889132</v>
      </c>
      <c r="K196" s="2">
        <f>Delta!BY198</f>
        <v>0.71909959209373153</v>
      </c>
      <c r="L196" s="2">
        <f>Delta!BZ198</f>
        <v>0.97899898720034961</v>
      </c>
      <c r="M196" s="2">
        <f>Delta!CA198</f>
        <v>0.79147206144633209</v>
      </c>
      <c r="N196" s="2">
        <f>Delta!CB198</f>
        <v>1.0224558822807119</v>
      </c>
      <c r="O196" s="2">
        <f>Delta!CC198</f>
        <v>0.99637894308659325</v>
      </c>
      <c r="P196" s="2">
        <f>Delta!CD198</f>
        <v>0.987455426580507</v>
      </c>
    </row>
    <row r="197" spans="1:16" x14ac:dyDescent="0.2">
      <c r="A197" s="76">
        <f>Delta!A199</f>
        <v>390</v>
      </c>
      <c r="B197" s="2" t="e">
        <f>Delta!BP199</f>
        <v>#N/A</v>
      </c>
      <c r="C197" s="2">
        <f>Delta!BQ199</f>
        <v>1.0266908491051314</v>
      </c>
      <c r="D197" s="2">
        <f>Delta!BR199</f>
        <v>0.9598249818044069</v>
      </c>
      <c r="E197" s="2">
        <f>Delta!BS199</f>
        <v>1.000234150162628</v>
      </c>
      <c r="F197" s="2">
        <f>Delta!BT199</f>
        <v>1.0106301293472668</v>
      </c>
      <c r="G197" s="2">
        <f>Delta!BU199</f>
        <v>1.0071149614587189</v>
      </c>
      <c r="H197" s="2">
        <f>Delta!BV199</f>
        <v>1.0142878364992058</v>
      </c>
      <c r="I197" s="2">
        <f>Delta!BW199</f>
        <v>0.99825879606499524</v>
      </c>
      <c r="J197" s="2">
        <f>Delta!BX199</f>
        <v>0.97749670550037393</v>
      </c>
      <c r="K197" s="2">
        <f>Delta!BY199</f>
        <v>0.72057637611876546</v>
      </c>
      <c r="L197" s="2">
        <f>Delta!BZ199</f>
        <v>0.97904826518475419</v>
      </c>
      <c r="M197" s="2">
        <f>Delta!CA199</f>
        <v>0.79227319895271986</v>
      </c>
      <c r="N197" s="2">
        <f>Delta!CB199</f>
        <v>1.0223198344575954</v>
      </c>
      <c r="O197" s="2">
        <f>Delta!CC199</f>
        <v>0.99639328623790313</v>
      </c>
      <c r="P197" s="2">
        <f>Delta!CD199</f>
        <v>0.98754508405959329</v>
      </c>
    </row>
    <row r="198" spans="1:16" x14ac:dyDescent="0.2">
      <c r="A198" s="76">
        <f>Delta!A200</f>
        <v>392</v>
      </c>
      <c r="B198" s="2" t="e">
        <f>Delta!BP200</f>
        <v>#N/A</v>
      </c>
      <c r="C198" s="2">
        <f>Delta!BQ200</f>
        <v>1.0266004808120381</v>
      </c>
      <c r="D198" s="2">
        <f>Delta!BR200</f>
        <v>0.95991042773321489</v>
      </c>
      <c r="E198" s="2">
        <f>Delta!BS200</f>
        <v>1.0003462722298222</v>
      </c>
      <c r="F198" s="2">
        <f>Delta!BT200</f>
        <v>1.010502224284507</v>
      </c>
      <c r="G198" s="2">
        <f>Delta!BU200</f>
        <v>1.0069901761127247</v>
      </c>
      <c r="H198" s="2">
        <f>Delta!BV200</f>
        <v>1.0141870427662316</v>
      </c>
      <c r="I198" s="2">
        <f>Delta!BW200</f>
        <v>0.99820978927850934</v>
      </c>
      <c r="J198" s="2">
        <f>Delta!BX200</f>
        <v>0.97764178493138332</v>
      </c>
      <c r="K198" s="2">
        <f>Delta!BY200</f>
        <v>0.72205253857670504</v>
      </c>
      <c r="L198" s="2">
        <f>Delta!BZ200</f>
        <v>0.97909915786330826</v>
      </c>
      <c r="M198" s="2">
        <f>Delta!CA200</f>
        <v>0.79305816102510285</v>
      </c>
      <c r="N198" s="2">
        <f>Delta!CB200</f>
        <v>1.0221816784468667</v>
      </c>
      <c r="O198" s="2">
        <f>Delta!CC200</f>
        <v>0.99640796255927933</v>
      </c>
      <c r="P198" s="2">
        <f>Delta!CD200</f>
        <v>0.98763741896972812</v>
      </c>
    </row>
    <row r="199" spans="1:16" x14ac:dyDescent="0.2">
      <c r="A199" s="76">
        <f>Delta!A201</f>
        <v>394</v>
      </c>
      <c r="B199" s="2" t="e">
        <f>Delta!BP201</f>
        <v>#N/A</v>
      </c>
      <c r="C199" s="2">
        <f>Delta!BQ201</f>
        <v>1.0265171492165082</v>
      </c>
      <c r="D199" s="2">
        <f>Delta!BR201</f>
        <v>0.95999828374058749</v>
      </c>
      <c r="E199" s="2">
        <f>Delta!BS201</f>
        <v>1.000450721153846</v>
      </c>
      <c r="F199" s="2">
        <f>Delta!BT201</f>
        <v>1.0103785710991446</v>
      </c>
      <c r="G199" s="2">
        <f>Delta!BU201</f>
        <v>1.0068698302680181</v>
      </c>
      <c r="H199" s="2">
        <f>Delta!BV201</f>
        <v>1.0140922448439209</v>
      </c>
      <c r="I199" s="2">
        <f>Delta!BW201</f>
        <v>0.99816485414090061</v>
      </c>
      <c r="J199" s="2">
        <f>Delta!BX201</f>
        <v>0.97777537998974817</v>
      </c>
      <c r="K199" s="2">
        <f>Delta!BY201</f>
        <v>0.72351778730223015</v>
      </c>
      <c r="L199" s="2">
        <f>Delta!BZ201</f>
        <v>0.97914284556241793</v>
      </c>
      <c r="M199" s="2">
        <f>Delta!CA201</f>
        <v>0.79385249318424278</v>
      </c>
      <c r="N199" s="2">
        <f>Delta!CB201</f>
        <v>1.0220489130070725</v>
      </c>
      <c r="O199" s="2">
        <f>Delta!CC201</f>
        <v>0.99642142476789108</v>
      </c>
      <c r="P199" s="2">
        <f>Delta!CD201</f>
        <v>0.9877266994385776</v>
      </c>
    </row>
    <row r="200" spans="1:16" x14ac:dyDescent="0.2">
      <c r="A200" s="76">
        <f>Delta!A202</f>
        <v>396</v>
      </c>
      <c r="B200" s="2" t="e">
        <f>Delta!BP202</f>
        <v>#N/A</v>
      </c>
      <c r="C200" s="2">
        <f>Delta!BQ202</f>
        <v>1.0264274881771762</v>
      </c>
      <c r="D200" s="2">
        <f>Delta!BR202</f>
        <v>0.96008443180839154</v>
      </c>
      <c r="E200" s="2">
        <f>Delta!BS202</f>
        <v>1.000564633268537</v>
      </c>
      <c r="F200" s="2">
        <f>Delta!BT202</f>
        <v>1.0102491231321937</v>
      </c>
      <c r="G200" s="2">
        <f>Delta!BU202</f>
        <v>1.0067482231886644</v>
      </c>
      <c r="H200" s="2">
        <f>Delta!BV202</f>
        <v>1.0139960869350941</v>
      </c>
      <c r="I200" s="2">
        <f>Delta!BW202</f>
        <v>0.99811965383768508</v>
      </c>
      <c r="J200" s="2">
        <f>Delta!BX202</f>
        <v>0.97791028848857064</v>
      </c>
      <c r="K200" s="2">
        <f>Delta!BY202</f>
        <v>0.72497349239852071</v>
      </c>
      <c r="L200" s="2">
        <f>Delta!BZ202</f>
        <v>0.97918660351107245</v>
      </c>
      <c r="M200" s="2">
        <f>Delta!CA202</f>
        <v>0.79463690294034695</v>
      </c>
      <c r="N200" s="2">
        <f>Delta!CB202</f>
        <v>1.0219140796871395</v>
      </c>
      <c r="O200" s="2">
        <f>Delta!CC202</f>
        <v>0.99643368895084072</v>
      </c>
      <c r="P200" s="2">
        <f>Delta!CD202</f>
        <v>0.98781722564085572</v>
      </c>
    </row>
    <row r="201" spans="1:16" x14ac:dyDescent="0.2">
      <c r="A201" s="76">
        <f>Delta!A203</f>
        <v>398</v>
      </c>
      <c r="B201" s="2" t="e">
        <f>Delta!BP203</f>
        <v>#N/A</v>
      </c>
      <c r="C201" s="2">
        <f>Delta!BQ203</f>
        <v>1.0263405625746009</v>
      </c>
      <c r="D201" s="2">
        <f>Delta!BR203</f>
        <v>0.96016866688290614</v>
      </c>
      <c r="E201" s="2">
        <f>Delta!BS203</f>
        <v>1.0006707924005713</v>
      </c>
      <c r="F201" s="2">
        <f>Delta!BT203</f>
        <v>1.0101269826067736</v>
      </c>
      <c r="G201" s="2">
        <f>Delta!BU203</f>
        <v>1.0066253955852302</v>
      </c>
      <c r="H201" s="2">
        <f>Delta!BV203</f>
        <v>1.0139030181580344</v>
      </c>
      <c r="I201" s="2">
        <f>Delta!BW203</f>
        <v>0.99807418432970663</v>
      </c>
      <c r="J201" s="2">
        <f>Delta!BX203</f>
        <v>0.97804647972588565</v>
      </c>
      <c r="K201" s="2">
        <f>Delta!BY203</f>
        <v>0.72641934007617182</v>
      </c>
      <c r="L201" s="2">
        <f>Delta!BZ203</f>
        <v>0.97923043960302036</v>
      </c>
      <c r="M201" s="2">
        <f>Delta!CA203</f>
        <v>0.79541468144497729</v>
      </c>
      <c r="N201" s="2">
        <f>Delta!CB203</f>
        <v>1.0217817901497745</v>
      </c>
      <c r="O201" s="2">
        <f>Delta!CC203</f>
        <v>0.99644916816749329</v>
      </c>
      <c r="P201" s="2">
        <f>Delta!CD203</f>
        <v>0.98790316971065539</v>
      </c>
    </row>
    <row r="202" spans="1:16" x14ac:dyDescent="0.2">
      <c r="A202" s="76">
        <f>Delta!A204</f>
        <v>400</v>
      </c>
      <c r="B202" s="2" t="e">
        <f>Delta!BP204</f>
        <v>#N/A</v>
      </c>
      <c r="C202" s="2">
        <f>Delta!BQ204</f>
        <v>1.0262564148938575</v>
      </c>
      <c r="D202" s="2">
        <f>Delta!BR204</f>
        <v>0.96025095519277537</v>
      </c>
      <c r="E202" s="2">
        <f>Delta!BS204</f>
        <v>1.00078213261493</v>
      </c>
      <c r="F202" s="2">
        <f>Delta!BT204</f>
        <v>1.0100020116903214</v>
      </c>
      <c r="G202" s="2">
        <f>Delta!BU204</f>
        <v>1.0065086528595857</v>
      </c>
      <c r="H202" s="2">
        <f>Delta!BV204</f>
        <v>1.0138086455274833</v>
      </c>
      <c r="I202" s="2">
        <f>Delta!BW204</f>
        <v>0.99802549658940531</v>
      </c>
      <c r="J202" s="2">
        <f>Delta!BX204</f>
        <v>0.97818444284568162</v>
      </c>
      <c r="K202" s="2">
        <f>Delta!BY204</f>
        <v>0.72785879630598593</v>
      </c>
      <c r="L202" s="2">
        <f>Delta!BZ204</f>
        <v>0.9792725916024414</v>
      </c>
      <c r="M202" s="2">
        <f>Delta!CA204</f>
        <v>0.79619440546709186</v>
      </c>
      <c r="N202" s="2">
        <f>Delta!CB204</f>
        <v>1.0216520071752426</v>
      </c>
      <c r="O202" s="2">
        <f>Delta!CC204</f>
        <v>0.9964604568319696</v>
      </c>
      <c r="P202" s="2">
        <f>Delta!CD204</f>
        <v>0.98799322059927897</v>
      </c>
    </row>
    <row r="203" spans="1:16" x14ac:dyDescent="0.2">
      <c r="A203" s="76">
        <f>Delta!A205</f>
        <v>402</v>
      </c>
      <c r="B203" s="2" t="e">
        <f>Delta!BP205</f>
        <v>#N/A</v>
      </c>
      <c r="C203" s="2">
        <f>Delta!BQ205</f>
        <v>1.0261704300465222</v>
      </c>
      <c r="D203" s="2">
        <f>Delta!BR205</f>
        <v>0.96033980751795811</v>
      </c>
      <c r="E203" s="2">
        <f>Delta!BS205</f>
        <v>1.000885608212162</v>
      </c>
      <c r="F203" s="2">
        <f>Delta!BT205</f>
        <v>1.0098815354606978</v>
      </c>
      <c r="G203" s="2">
        <f>Delta!BU205</f>
        <v>1.006387806449742</v>
      </c>
      <c r="H203" s="2">
        <f>Delta!BV205</f>
        <v>1.013712935748359</v>
      </c>
      <c r="I203" s="2">
        <f>Delta!BW205</f>
        <v>0.99798393743027947</v>
      </c>
      <c r="J203" s="2">
        <f>Delta!BX205</f>
        <v>0.97831849304813789</v>
      </c>
      <c r="K203" s="2">
        <f>Delta!BY205</f>
        <v>0.72928855359237921</v>
      </c>
      <c r="L203" s="2">
        <f>Delta!BZ205</f>
        <v>0.97932558313622342</v>
      </c>
      <c r="M203" s="2">
        <f>Delta!CA205</f>
        <v>0.79696300347655558</v>
      </c>
      <c r="N203" s="2">
        <f>Delta!CB205</f>
        <v>1.0215202928247282</v>
      </c>
      <c r="O203" s="2">
        <f>Delta!CC205</f>
        <v>0.99647347713220569</v>
      </c>
      <c r="P203" s="2">
        <f>Delta!CD205</f>
        <v>0.98808157291445908</v>
      </c>
    </row>
    <row r="204" spans="1:16" x14ac:dyDescent="0.2">
      <c r="A204" s="76">
        <f>Delta!A206</f>
        <v>404</v>
      </c>
      <c r="B204" s="2" t="e">
        <f>Delta!BP206</f>
        <v>#N/A</v>
      </c>
      <c r="C204" s="2">
        <f>Delta!BQ206</f>
        <v>1.0260827175230303</v>
      </c>
      <c r="D204" s="2">
        <f>Delta!BR206</f>
        <v>0.96042671240668942</v>
      </c>
      <c r="E204" s="2">
        <f>Delta!BS206</f>
        <v>1.0009898735064298</v>
      </c>
      <c r="F204" s="2">
        <f>Delta!BT206</f>
        <v>1.0097611638096775</v>
      </c>
      <c r="G204" s="2">
        <f>Delta!BU206</f>
        <v>1.0062716338758773</v>
      </c>
      <c r="H204" s="2">
        <f>Delta!BV206</f>
        <v>1.0136204640161395</v>
      </c>
      <c r="I204" s="2">
        <f>Delta!BW206</f>
        <v>0.99794065513762931</v>
      </c>
      <c r="J204" s="2">
        <f>Delta!BX206</f>
        <v>0.97844955578117365</v>
      </c>
      <c r="K204" s="2">
        <f>Delta!BY206</f>
        <v>0.73070670929971915</v>
      </c>
      <c r="L204" s="2">
        <f>Delta!BZ206</f>
        <v>0.97937075562353249</v>
      </c>
      <c r="M204" s="2">
        <f>Delta!CA206</f>
        <v>0.79772446496396421</v>
      </c>
      <c r="N204" s="2">
        <f>Delta!CB206</f>
        <v>1.0213882406859702</v>
      </c>
      <c r="O204" s="2">
        <f>Delta!CC206</f>
        <v>0.99648821540056598</v>
      </c>
      <c r="P204" s="2">
        <f>Delta!CD206</f>
        <v>0.9881666710839756</v>
      </c>
    </row>
    <row r="205" spans="1:16" x14ac:dyDescent="0.2">
      <c r="A205" s="76">
        <f>Delta!A207</f>
        <v>406</v>
      </c>
      <c r="B205" s="2" t="e">
        <f>Delta!BP207</f>
        <v>#N/A</v>
      </c>
      <c r="C205" s="2">
        <f>Delta!BQ207</f>
        <v>1.0260025334863789</v>
      </c>
      <c r="D205" s="2">
        <f>Delta!BR207</f>
        <v>0.96050724319385772</v>
      </c>
      <c r="E205" s="2">
        <f>Delta!BS207</f>
        <v>1.0010949242127758</v>
      </c>
      <c r="F205" s="2">
        <f>Delta!BT207</f>
        <v>1.0096424283649861</v>
      </c>
      <c r="G205" s="2">
        <f>Delta!BU207</f>
        <v>1.0061572744544072</v>
      </c>
      <c r="H205" s="2">
        <f>Delta!BV207</f>
        <v>1.0135297587383501</v>
      </c>
      <c r="I205" s="2">
        <f>Delta!BW207</f>
        <v>0.99790011493083053</v>
      </c>
      <c r="J205" s="2">
        <f>Delta!BX207</f>
        <v>0.97858163951497601</v>
      </c>
      <c r="K205" s="2">
        <f>Delta!BY207</f>
        <v>0.73211833378929347</v>
      </c>
      <c r="L205" s="2">
        <f>Delta!BZ207</f>
        <v>0.97941869807322579</v>
      </c>
      <c r="M205" s="2">
        <f>Delta!CA207</f>
        <v>0.79849455954594029</v>
      </c>
      <c r="N205" s="2">
        <f>Delta!CB207</f>
        <v>1.0212618438215382</v>
      </c>
      <c r="O205" s="2">
        <f>Delta!CC207</f>
        <v>0.99650018513390248</v>
      </c>
      <c r="P205" s="2">
        <f>Delta!CD207</f>
        <v>0.98825293960996741</v>
      </c>
    </row>
    <row r="206" spans="1:16" x14ac:dyDescent="0.2">
      <c r="A206" s="76">
        <f>Delta!A208</f>
        <v>408</v>
      </c>
      <c r="B206" s="2" t="e">
        <f>Delta!BP208</f>
        <v>#N/A</v>
      </c>
      <c r="C206" s="2">
        <f>Delta!BQ208</f>
        <v>1.0259206727348673</v>
      </c>
      <c r="D206" s="2">
        <f>Delta!BR208</f>
        <v>0.96058996009612219</v>
      </c>
      <c r="E206" s="2">
        <f>Delta!BS208</f>
        <v>1.0011963412265368</v>
      </c>
      <c r="F206" s="2">
        <f>Delta!BT208</f>
        <v>1.0095268923255043</v>
      </c>
      <c r="G206" s="2">
        <f>Delta!BU208</f>
        <v>1.0060462876085372</v>
      </c>
      <c r="H206" s="2">
        <f>Delta!BV208</f>
        <v>1.0134393050093644</v>
      </c>
      <c r="I206" s="2">
        <f>Delta!BW208</f>
        <v>0.99785786450053438</v>
      </c>
      <c r="J206" s="2">
        <f>Delta!BX208</f>
        <v>0.97870544818665473</v>
      </c>
      <c r="K206" s="2">
        <f>Delta!BY208</f>
        <v>0.73352315221291464</v>
      </c>
      <c r="L206" s="2">
        <f>Delta!BZ208</f>
        <v>0.97946162607403253</v>
      </c>
      <c r="M206" s="2">
        <f>Delta!CA208</f>
        <v>0.79925723641870161</v>
      </c>
      <c r="N206" s="2">
        <f>Delta!CB208</f>
        <v>1.0211351686399579</v>
      </c>
      <c r="O206" s="2">
        <f>Delta!CC208</f>
        <v>0.99651244963059948</v>
      </c>
      <c r="P206" s="2">
        <f>Delta!CD208</f>
        <v>0.98833735044405091</v>
      </c>
    </row>
    <row r="207" spans="1:16" x14ac:dyDescent="0.2">
      <c r="A207" s="76">
        <f>Delta!A209</f>
        <v>410</v>
      </c>
      <c r="B207" s="2" t="e">
        <f>Delta!BP209</f>
        <v>#N/A</v>
      </c>
      <c r="C207" s="2">
        <f>Delta!BQ209</f>
        <v>1.0258371265871773</v>
      </c>
      <c r="D207" s="2">
        <f>Delta!BR209</f>
        <v>0.96067487839530474</v>
      </c>
      <c r="E207" s="2">
        <f>Delta!BS209</f>
        <v>1.0012985056106078</v>
      </c>
      <c r="F207" s="2">
        <f>Delta!BT209</f>
        <v>1.0094070671269206</v>
      </c>
      <c r="G207" s="2">
        <f>Delta!BU209</f>
        <v>1.0059311967684905</v>
      </c>
      <c r="H207" s="2">
        <f>Delta!BV209</f>
        <v>1.0133506711118394</v>
      </c>
      <c r="I207" s="2">
        <f>Delta!BW209</f>
        <v>0.99781538963734062</v>
      </c>
      <c r="J207" s="2">
        <f>Delta!BX209</f>
        <v>0.97884385925902861</v>
      </c>
      <c r="K207" s="2">
        <f>Delta!BY209</f>
        <v>0.7349218910733899</v>
      </c>
      <c r="L207" s="2">
        <f>Delta!BZ209</f>
        <v>0.9795057845583891</v>
      </c>
      <c r="M207" s="2">
        <f>Delta!CA209</f>
        <v>0.80000457103569311</v>
      </c>
      <c r="N207" s="2">
        <f>Delta!CB209</f>
        <v>1.021008183575481</v>
      </c>
      <c r="O207" s="2">
        <f>Delta!CC209</f>
        <v>0.99652494728715135</v>
      </c>
      <c r="P207" s="2">
        <f>Delta!CD209</f>
        <v>0.98841990908365063</v>
      </c>
    </row>
    <row r="208" spans="1:16" x14ac:dyDescent="0.2">
      <c r="A208" s="76">
        <f>Delta!A210</f>
        <v>412</v>
      </c>
      <c r="B208" s="2" t="e">
        <f>Delta!BP210</f>
        <v>#N/A</v>
      </c>
      <c r="C208" s="2">
        <f>Delta!BQ210</f>
        <v>1.0257518866528559</v>
      </c>
      <c r="D208" s="2">
        <f>Delta!BR210</f>
        <v>0.96076201307932896</v>
      </c>
      <c r="E208" s="2">
        <f>Delta!BS210</f>
        <v>1.0013969587229841</v>
      </c>
      <c r="F208" s="2">
        <f>Delta!BT210</f>
        <v>1.0092950186697902</v>
      </c>
      <c r="G208" s="2">
        <f>Delta!BU210</f>
        <v>1.0058195528932752</v>
      </c>
      <c r="H208" s="2">
        <f>Delta!BV210</f>
        <v>1.0132608648215984</v>
      </c>
      <c r="I208" s="2">
        <f>Delta!BW210</f>
        <v>0.99777720729720154</v>
      </c>
      <c r="J208" s="2">
        <f>Delta!BX210</f>
        <v>0.97896883267857138</v>
      </c>
      <c r="K208" s="2">
        <f>Delta!BY210</f>
        <v>0.73630484223214276</v>
      </c>
      <c r="L208" s="2">
        <f>Delta!BZ210</f>
        <v>0.97954920568415971</v>
      </c>
      <c r="M208" s="2">
        <f>Delta!CA210</f>
        <v>0.80075912165935037</v>
      </c>
      <c r="N208" s="2">
        <f>Delta!CB210</f>
        <v>1.0208840544992743</v>
      </c>
      <c r="O208" s="2">
        <f>Delta!CC210</f>
        <v>0.99653914452884207</v>
      </c>
      <c r="P208" s="2">
        <f>Delta!CD210</f>
        <v>0.98850354529443851</v>
      </c>
    </row>
    <row r="209" spans="1:16" x14ac:dyDescent="0.2">
      <c r="A209" s="76">
        <f>Delta!A211</f>
        <v>414</v>
      </c>
      <c r="B209" s="2" t="e">
        <f>Delta!BP211</f>
        <v>#N/A</v>
      </c>
      <c r="C209" s="2">
        <f>Delta!BQ211</f>
        <v>1.0256697050142016</v>
      </c>
      <c r="D209" s="2">
        <f>Delta!BR211</f>
        <v>0.96084691948200207</v>
      </c>
      <c r="E209" s="2">
        <f>Delta!BS211</f>
        <v>1.0014961167953627</v>
      </c>
      <c r="F209" s="2">
        <f>Delta!BT211</f>
        <v>1.0091802096567997</v>
      </c>
      <c r="G209" s="2">
        <f>Delta!BU211</f>
        <v>1.0057098048056488</v>
      </c>
      <c r="H209" s="2">
        <f>Delta!BV211</f>
        <v>1.0131713971907101</v>
      </c>
      <c r="I209" s="2">
        <f>Delta!BW211</f>
        <v>0.9977388462686787</v>
      </c>
      <c r="J209" s="2">
        <f>Delta!BX211</f>
        <v>0.97909462936323322</v>
      </c>
      <c r="K209" s="2">
        <f>Delta!BY211</f>
        <v>0.73768718333086847</v>
      </c>
      <c r="L209" s="2">
        <f>Delta!BZ211</f>
        <v>0.97959533136388111</v>
      </c>
      <c r="M209" s="2">
        <f>Delta!CA211</f>
        <v>0.80150576614666857</v>
      </c>
      <c r="N209" s="2">
        <f>Delta!CB211</f>
        <v>1.0207566191017499</v>
      </c>
      <c r="O209" s="2">
        <f>Delta!CC211</f>
        <v>0.99655210240958092</v>
      </c>
      <c r="P209" s="2">
        <f>Delta!CD211</f>
        <v>0.98858673874392067</v>
      </c>
    </row>
    <row r="210" spans="1:16" x14ac:dyDescent="0.2">
      <c r="A210" s="76">
        <f>Delta!A212</f>
        <v>416</v>
      </c>
      <c r="B210" s="2" t="e">
        <f>Delta!BP212</f>
        <v>#N/A</v>
      </c>
      <c r="C210" s="2">
        <f>Delta!BQ212</f>
        <v>1.0255859666120137</v>
      </c>
      <c r="D210" s="2">
        <f>Delta!BR212</f>
        <v>0.96092956220878434</v>
      </c>
      <c r="E210" s="2">
        <f>Delta!BS212</f>
        <v>1.0015914857752555</v>
      </c>
      <c r="F210" s="2">
        <f>Delta!BT212</f>
        <v>1.0090732947962588</v>
      </c>
      <c r="G210" s="2">
        <f>Delta!BU212</f>
        <v>1.0056035903324383</v>
      </c>
      <c r="H210" s="2">
        <f>Delta!BV212</f>
        <v>1.0130823103611335</v>
      </c>
      <c r="I210" s="2">
        <f>Delta!BW212</f>
        <v>0.99769876605751284</v>
      </c>
      <c r="J210" s="2">
        <f>Delta!BX212</f>
        <v>0.97922554875278356</v>
      </c>
      <c r="K210" s="2">
        <f>Delta!BY212</f>
        <v>0.73906022465642507</v>
      </c>
      <c r="L210" s="2">
        <f>Delta!BZ212</f>
        <v>0.97965000990574724</v>
      </c>
      <c r="M210" s="2">
        <f>Delta!CA212</f>
        <v>0.80225575181180131</v>
      </c>
      <c r="N210" s="2">
        <f>Delta!CB212</f>
        <v>1.0206336401318492</v>
      </c>
      <c r="O210" s="2">
        <f>Delta!CC212</f>
        <v>0.99656524881538688</v>
      </c>
      <c r="P210" s="2">
        <f>Delta!CD212</f>
        <v>0.98866950106010154</v>
      </c>
    </row>
    <row r="211" spans="1:16" x14ac:dyDescent="0.2">
      <c r="A211" s="76">
        <f>Delta!A213</f>
        <v>418</v>
      </c>
      <c r="B211" s="2" t="e">
        <f>Delta!BP213</f>
        <v>#N/A</v>
      </c>
      <c r="C211" s="2">
        <f>Delta!BQ213</f>
        <v>1.0255053385441013</v>
      </c>
      <c r="D211" s="2">
        <f>Delta!BR213</f>
        <v>0.96101422320457874</v>
      </c>
      <c r="E211" s="2">
        <f>Delta!BS213</f>
        <v>1.0016875244691048</v>
      </c>
      <c r="F211" s="2">
        <f>Delta!BT213</f>
        <v>1.0089591638475248</v>
      </c>
      <c r="G211" s="2">
        <f>Delta!BU213</f>
        <v>1.0054948523259373</v>
      </c>
      <c r="H211" s="2">
        <f>Delta!BV213</f>
        <v>1.0129966619101807</v>
      </c>
      <c r="I211" s="2">
        <f>Delta!BW213</f>
        <v>0.99766001517918956</v>
      </c>
      <c r="J211" s="2">
        <f>Delta!BX213</f>
        <v>0.97934745954049551</v>
      </c>
      <c r="K211" s="2">
        <f>Delta!BY213</f>
        <v>0.74041897035980053</v>
      </c>
      <c r="L211" s="2">
        <f>Delta!BZ213</f>
        <v>0.97968377367736015</v>
      </c>
      <c r="M211" s="2">
        <f>Delta!CA213</f>
        <v>0.80299341696875148</v>
      </c>
      <c r="N211" s="2">
        <f>Delta!CB213</f>
        <v>1.0205105031006578</v>
      </c>
      <c r="O211" s="2">
        <f>Delta!CC213</f>
        <v>0.99657561329360989</v>
      </c>
      <c r="P211" s="2">
        <f>Delta!CD213</f>
        <v>0.98875183034319747</v>
      </c>
    </row>
    <row r="212" spans="1:16" x14ac:dyDescent="0.2">
      <c r="A212" s="76">
        <f>Delta!A214</f>
        <v>420</v>
      </c>
      <c r="B212" s="2" t="e">
        <f>Delta!BP214</f>
        <v>#N/A</v>
      </c>
      <c r="C212" s="2">
        <f>Delta!BQ214</f>
        <v>1.0254278636841314</v>
      </c>
      <c r="D212" s="2">
        <f>Delta!BR214</f>
        <v>0.96109658219857519</v>
      </c>
      <c r="E212" s="2">
        <f>Delta!BS214</f>
        <v>1.0017842220565982</v>
      </c>
      <c r="F212" s="2">
        <f>Delta!BT214</f>
        <v>1.0088469011560792</v>
      </c>
      <c r="G212" s="2">
        <f>Delta!BU214</f>
        <v>1.0053881537342688</v>
      </c>
      <c r="H212" s="2">
        <f>Delta!BV214</f>
        <v>1.0129114548784959</v>
      </c>
      <c r="I212" s="2">
        <f>Delta!BW214</f>
        <v>0.99762106856104504</v>
      </c>
      <c r="J212" s="2">
        <f>Delta!BX214</f>
        <v>0.97946968942916979</v>
      </c>
      <c r="K212" s="2">
        <f>Delta!BY214</f>
        <v>0.74177255210174686</v>
      </c>
      <c r="L212" s="2">
        <f>Delta!BZ214</f>
        <v>0.97973869052733731</v>
      </c>
      <c r="M212" s="2">
        <f>Delta!CA214</f>
        <v>0.80372162435589845</v>
      </c>
      <c r="N212" s="2">
        <f>Delta!CB214</f>
        <v>1.0203903480732832</v>
      </c>
      <c r="O212" s="2">
        <f>Delta!CC214</f>
        <v>0.99658921046395288</v>
      </c>
      <c r="P212" s="2">
        <f>Delta!CD214</f>
        <v>0.98883064835607148</v>
      </c>
    </row>
    <row r="213" spans="1:16" x14ac:dyDescent="0.2">
      <c r="A213" s="76">
        <f>Delta!A215</f>
        <v>422</v>
      </c>
      <c r="B213" s="2" t="e">
        <f>Delta!BP215</f>
        <v>#N/A</v>
      </c>
      <c r="C213" s="2">
        <f>Delta!BQ215</f>
        <v>1.0253488766266785</v>
      </c>
      <c r="D213" s="2">
        <f>Delta!BR215</f>
        <v>0.9611766036881999</v>
      </c>
      <c r="E213" s="2">
        <f>Delta!BS215</f>
        <v>1.0018815741748277</v>
      </c>
      <c r="F213" s="2">
        <f>Delta!BT215</f>
        <v>1.0087380325669486</v>
      </c>
      <c r="G213" s="2">
        <f>Delta!BU215</f>
        <v>1.0052850165414313</v>
      </c>
      <c r="H213" s="2">
        <f>Delta!BV215</f>
        <v>1.0128267566678102</v>
      </c>
      <c r="I213" s="2">
        <f>Delta!BW215</f>
        <v>0.9975850099399306</v>
      </c>
      <c r="J213" s="2">
        <f>Delta!BX215</f>
        <v>0.97959683810650366</v>
      </c>
      <c r="K213" s="2">
        <f>Delta!BY215</f>
        <v>0.74312310638975465</v>
      </c>
      <c r="L213" s="2">
        <f>Delta!BZ215</f>
        <v>0.97978316846968738</v>
      </c>
      <c r="M213" s="2">
        <f>Delta!CA215</f>
        <v>0.80446123713626894</v>
      </c>
      <c r="N213" s="2">
        <f>Delta!CB215</f>
        <v>1.0202716752123162</v>
      </c>
      <c r="O213" s="2">
        <f>Delta!CC215</f>
        <v>0.99660305671644045</v>
      </c>
      <c r="P213" s="2">
        <f>Delta!CD215</f>
        <v>0.98891038920524765</v>
      </c>
    </row>
    <row r="214" spans="1:16" x14ac:dyDescent="0.2">
      <c r="A214" s="76">
        <f>Delta!A216</f>
        <v>424</v>
      </c>
      <c r="B214" s="2" t="e">
        <f>Delta!BP216</f>
        <v>#N/A</v>
      </c>
      <c r="C214" s="2">
        <f>Delta!BQ216</f>
        <v>1.0252683701239795</v>
      </c>
      <c r="D214" s="2">
        <f>Delta!BR216</f>
        <v>0.96126298387206677</v>
      </c>
      <c r="E214" s="2">
        <f>Delta!BS216</f>
        <v>1.0019704747342362</v>
      </c>
      <c r="F214" s="2">
        <f>Delta!BT216</f>
        <v>1.0086311850231156</v>
      </c>
      <c r="G214" s="2">
        <f>Delta!BU216</f>
        <v>1.0051794837200658</v>
      </c>
      <c r="H214" s="2">
        <f>Delta!BV216</f>
        <v>1.0127393105852236</v>
      </c>
      <c r="I214" s="2">
        <f>Delta!BW216</f>
        <v>0.99754725051243709</v>
      </c>
      <c r="J214" s="2">
        <f>Delta!BX216</f>
        <v>0.97971452582742757</v>
      </c>
      <c r="K214" s="2">
        <f>Delta!BY216</f>
        <v>0.7444595221743262</v>
      </c>
      <c r="L214" s="2">
        <f>Delta!BZ216</f>
        <v>0.97982522073660283</v>
      </c>
      <c r="M214" s="2">
        <f>Delta!CA216</f>
        <v>0.80517959545935114</v>
      </c>
      <c r="N214" s="2">
        <f>Delta!CB216</f>
        <v>1.0201482501318169</v>
      </c>
      <c r="O214" s="2">
        <f>Delta!CC216</f>
        <v>0.99661557386705502</v>
      </c>
      <c r="P214" s="2">
        <f>Delta!CD216</f>
        <v>0.98898967526477799</v>
      </c>
    </row>
    <row r="215" spans="1:16" x14ac:dyDescent="0.2">
      <c r="A215" s="76">
        <f>Delta!A217</f>
        <v>426</v>
      </c>
      <c r="B215" s="2" t="e">
        <f>Delta!BP217</f>
        <v>#N/A</v>
      </c>
      <c r="C215" s="2">
        <f>Delta!BQ217</f>
        <v>1.0251863371707095</v>
      </c>
      <c r="D215" s="2">
        <f>Delta!BR217</f>
        <v>0.96134701989169868</v>
      </c>
      <c r="E215" s="2">
        <f>Delta!BS217</f>
        <v>1.0020599533199048</v>
      </c>
      <c r="F215" s="2">
        <f>Delta!BT217</f>
        <v>1.0085278199211236</v>
      </c>
      <c r="G215" s="2">
        <f>Delta!BU217</f>
        <v>1.005077570136387</v>
      </c>
      <c r="H215" s="2">
        <f>Delta!BV217</f>
        <v>1.0126555346810129</v>
      </c>
      <c r="I215" s="2">
        <f>Delta!BW217</f>
        <v>0.9975139499667085</v>
      </c>
      <c r="J215" s="2">
        <f>Delta!BX217</f>
        <v>0.97983699882669983</v>
      </c>
      <c r="K215" s="2">
        <f>Delta!BY217</f>
        <v>0.74578762053825143</v>
      </c>
      <c r="L215" s="2">
        <f>Delta!BZ217</f>
        <v>0.97986618341683751</v>
      </c>
      <c r="M215" s="2">
        <f>Delta!CA217</f>
        <v>0.80590810383095945</v>
      </c>
      <c r="N215" s="2">
        <f>Delta!CB217</f>
        <v>1.020029499204486</v>
      </c>
      <c r="O215" s="2">
        <f>Delta!CC217</f>
        <v>0.99662520037377744</v>
      </c>
      <c r="P215" s="2">
        <f>Delta!CD217</f>
        <v>0.98906836150654942</v>
      </c>
    </row>
    <row r="216" spans="1:16" x14ac:dyDescent="0.2">
      <c r="A216" s="76">
        <f>Delta!A218</f>
        <v>428</v>
      </c>
      <c r="B216" s="2" t="e">
        <f>Delta!BP218</f>
        <v>#N/A</v>
      </c>
      <c r="C216" s="2">
        <f>Delta!BQ218</f>
        <v>1.025107648388248</v>
      </c>
      <c r="D216" s="2">
        <f>Delta!BR218</f>
        <v>0.96142849954484533</v>
      </c>
      <c r="E216" s="2">
        <f>Delta!BS218</f>
        <v>1.0021546092593188</v>
      </c>
      <c r="F216" s="2">
        <f>Delta!BT218</f>
        <v>1.0084187762700345</v>
      </c>
      <c r="G216" s="2">
        <f>Delta!BU218</f>
        <v>1.0049793617298837</v>
      </c>
      <c r="H216" s="2">
        <f>Delta!BV218</f>
        <v>1.0125738566677058</v>
      </c>
      <c r="I216" s="2">
        <f>Delta!BW218</f>
        <v>0.99747740248107319</v>
      </c>
      <c r="J216" s="2">
        <f>Delta!BX218</f>
        <v>0.97995478469867925</v>
      </c>
      <c r="K216" s="2">
        <f>Delta!BY218</f>
        <v>0.74710953954359149</v>
      </c>
      <c r="L216" s="2">
        <f>Delta!BZ218</f>
        <v>0.97991549662824762</v>
      </c>
      <c r="M216" s="2">
        <f>Delta!CA218</f>
        <v>0.80663139375262627</v>
      </c>
      <c r="N216" s="2">
        <f>Delta!CB218</f>
        <v>1.0199123483349366</v>
      </c>
      <c r="O216" s="2">
        <f>Delta!CC218</f>
        <v>0.99663814623511393</v>
      </c>
      <c r="P216" s="2">
        <f>Delta!CD218</f>
        <v>0.98914491168935259</v>
      </c>
    </row>
    <row r="217" spans="1:16" x14ac:dyDescent="0.2">
      <c r="A217" s="76">
        <f>Delta!A219</f>
        <v>430</v>
      </c>
      <c r="B217" s="2" t="e">
        <f>Delta!BP219</f>
        <v>#N/A</v>
      </c>
      <c r="C217" s="2">
        <f>Delta!BQ219</f>
        <v>1.0250274528527095</v>
      </c>
      <c r="D217" s="2">
        <f>Delta!BR219</f>
        <v>0.96151197701001689</v>
      </c>
      <c r="E217" s="2">
        <f>Delta!BS219</f>
        <v>1.0022406566458244</v>
      </c>
      <c r="F217" s="2">
        <f>Delta!BT219</f>
        <v>1.0083179582880042</v>
      </c>
      <c r="G217" s="2">
        <f>Delta!BU219</f>
        <v>1.0048756658935856</v>
      </c>
      <c r="H217" s="2">
        <f>Delta!BV219</f>
        <v>1.0124911043571363</v>
      </c>
      <c r="I217" s="2">
        <f>Delta!BW219</f>
        <v>0.99744069859430551</v>
      </c>
      <c r="J217" s="2">
        <f>Delta!BX219</f>
        <v>0.98007684517901261</v>
      </c>
      <c r="K217" s="2">
        <f>Delta!BY219</f>
        <v>0.74842713293783625</v>
      </c>
      <c r="L217" s="2">
        <f>Delta!BZ219</f>
        <v>0.9799637223037303</v>
      </c>
      <c r="M217" s="2">
        <f>Delta!CA219</f>
        <v>0.80734448648572688</v>
      </c>
      <c r="N217" s="2">
        <f>Delta!CB219</f>
        <v>1.0197951820877473</v>
      </c>
      <c r="O217" s="2">
        <f>Delta!CC219</f>
        <v>0.99664972849848399</v>
      </c>
      <c r="P217" s="2">
        <f>Delta!CD219</f>
        <v>0.98922244227599632</v>
      </c>
    </row>
    <row r="218" spans="1:16" x14ac:dyDescent="0.2">
      <c r="A218" s="76">
        <f>Delta!A220</f>
        <v>432</v>
      </c>
      <c r="B218" s="2" t="e">
        <f>Delta!BP220</f>
        <v>#N/A</v>
      </c>
      <c r="C218" s="2">
        <f>Delta!BQ220</f>
        <v>1.0249506544276872</v>
      </c>
      <c r="D218" s="2">
        <f>Delta!BR220</f>
        <v>0.96159285757063429</v>
      </c>
      <c r="E218" s="2">
        <f>Delta!BS220</f>
        <v>1.0023318741803811</v>
      </c>
      <c r="F218" s="2">
        <f>Delta!BT220</f>
        <v>1.0082146070391778</v>
      </c>
      <c r="G218" s="2">
        <f>Delta!BU220</f>
        <v>1.0047788449550137</v>
      </c>
      <c r="H218" s="2">
        <f>Delta!BV220</f>
        <v>1.012407340644041</v>
      </c>
      <c r="I218" s="2">
        <f>Delta!BW220</f>
        <v>0.99741007935940384</v>
      </c>
      <c r="J218" s="2">
        <f>Delta!BX220</f>
        <v>0.98020351116176929</v>
      </c>
      <c r="K218" s="2">
        <f>Delta!BY220</f>
        <v>0.74973563055424275</v>
      </c>
      <c r="L218" s="2">
        <f>Delta!BZ220</f>
        <v>0.98001384671263636</v>
      </c>
      <c r="M218" s="2">
        <f>Delta!CA220</f>
        <v>0.80805963839449413</v>
      </c>
      <c r="N218" s="2">
        <f>Delta!CB220</f>
        <v>1.0196781207686427</v>
      </c>
      <c r="O218" s="2">
        <f>Delta!CC220</f>
        <v>0.99666308644695301</v>
      </c>
      <c r="P218" s="2">
        <f>Delta!CD220</f>
        <v>0.98929934970391309</v>
      </c>
    </row>
    <row r="219" spans="1:16" x14ac:dyDescent="0.2">
      <c r="A219" s="76">
        <f>Delta!A221</f>
        <v>434</v>
      </c>
      <c r="B219" s="2" t="e">
        <f>Delta!BP221</f>
        <v>#N/A</v>
      </c>
      <c r="C219" s="2">
        <f>Delta!BQ221</f>
        <v>1.0248723692686348</v>
      </c>
      <c r="D219" s="2">
        <f>Delta!BR221</f>
        <v>0.96167572765264986</v>
      </c>
      <c r="E219" s="2">
        <f>Delta!BS221</f>
        <v>1.0024236638568231</v>
      </c>
      <c r="F219" s="2">
        <f>Delta!BT221</f>
        <v>1.0081102231231267</v>
      </c>
      <c r="G219" s="2">
        <f>Delta!BU221</f>
        <v>1.0046811655540553</v>
      </c>
      <c r="H219" s="2">
        <f>Delta!BV221</f>
        <v>1.0123257248836304</v>
      </c>
      <c r="I219" s="2">
        <f>Delta!BW221</f>
        <v>0.99737620744346644</v>
      </c>
      <c r="J219" s="2">
        <f>Delta!BX221</f>
        <v>0.9803156070772594</v>
      </c>
      <c r="K219" s="2">
        <f>Delta!BY221</f>
        <v>0.75103350938132107</v>
      </c>
      <c r="L219" s="2">
        <f>Delta!BZ221</f>
        <v>0.98005795270657303</v>
      </c>
      <c r="M219" s="2">
        <f>Delta!CA221</f>
        <v>0.80876917147398875</v>
      </c>
      <c r="N219" s="2">
        <f>Delta!CB221</f>
        <v>1.0195627267161433</v>
      </c>
      <c r="O219" s="2">
        <f>Delta!CC221</f>
        <v>0.99667663910621129</v>
      </c>
      <c r="P219" s="2">
        <f>Delta!CD221</f>
        <v>0.98937406036449482</v>
      </c>
    </row>
    <row r="220" spans="1:16" x14ac:dyDescent="0.2">
      <c r="A220" s="76">
        <f>Delta!A222</f>
        <v>436</v>
      </c>
      <c r="B220" s="2" t="e">
        <f>Delta!BP222</f>
        <v>#N/A</v>
      </c>
      <c r="C220" s="2">
        <f>Delta!BQ222</f>
        <v>1.0247976538457828</v>
      </c>
      <c r="D220" s="2">
        <f>Delta!BR222</f>
        <v>0.96175578255907812</v>
      </c>
      <c r="E220" s="2">
        <f>Delta!BS222</f>
        <v>1.0025067085846628</v>
      </c>
      <c r="F220" s="2">
        <f>Delta!BT222</f>
        <v>1.0080142212102752</v>
      </c>
      <c r="G220" s="2">
        <f>Delta!BU222</f>
        <v>1.004587339454813</v>
      </c>
      <c r="H220" s="2">
        <f>Delta!BV222</f>
        <v>1.0122447479008829</v>
      </c>
      <c r="I220" s="2">
        <f>Delta!BW222</f>
        <v>0.99734061502230431</v>
      </c>
      <c r="J220" s="2">
        <f>Delta!BX222</f>
        <v>0.98043185027905833</v>
      </c>
      <c r="K220" s="2">
        <f>Delta!BY222</f>
        <v>0.75232524466615647</v>
      </c>
      <c r="L220" s="2">
        <f>Delta!BZ222</f>
        <v>0.9801005510894637</v>
      </c>
      <c r="M220" s="2">
        <f>Delta!CA222</f>
        <v>0.8094718886864336</v>
      </c>
      <c r="N220" s="2">
        <f>Delta!CB222</f>
        <v>1.0194506359255004</v>
      </c>
      <c r="O220" s="2">
        <f>Delta!CC222</f>
        <v>0.99668567309022105</v>
      </c>
      <c r="P220" s="2">
        <f>Delta!CD222</f>
        <v>0.98945120688144839</v>
      </c>
    </row>
    <row r="221" spans="1:16" x14ac:dyDescent="0.2">
      <c r="A221" s="76">
        <f>Delta!A223</f>
        <v>438</v>
      </c>
      <c r="B221" s="2" t="e">
        <f>Delta!BP223</f>
        <v>#N/A</v>
      </c>
      <c r="C221" s="2">
        <f>Delta!BQ223</f>
        <v>1.0247214720600906</v>
      </c>
      <c r="D221" s="2">
        <f>Delta!BR223</f>
        <v>0.96184229514149111</v>
      </c>
      <c r="E221" s="2">
        <f>Delta!BS223</f>
        <v>1.0025902624799312</v>
      </c>
      <c r="F221" s="2">
        <f>Delta!BT223</f>
        <v>1.0079141541304684</v>
      </c>
      <c r="G221" s="2">
        <f>Delta!BU223</f>
        <v>1.0044895867546748</v>
      </c>
      <c r="H221" s="2">
        <f>Delta!BV223</f>
        <v>1.0121643565785712</v>
      </c>
      <c r="I221" s="2">
        <f>Delta!BW223</f>
        <v>0.99731119328552498</v>
      </c>
      <c r="J221" s="2">
        <f>Delta!BX223</f>
        <v>0.98054281526300013</v>
      </c>
      <c r="K221" s="2">
        <f>Delta!BY223</f>
        <v>0.75360453225685597</v>
      </c>
      <c r="L221" s="2">
        <f>Delta!BZ223</f>
        <v>0.9801434342857186</v>
      </c>
      <c r="M221" s="2">
        <f>Delta!CA223</f>
        <v>0.81017934717678175</v>
      </c>
      <c r="N221" s="2">
        <f>Delta!CB223</f>
        <v>1.019335519541394</v>
      </c>
      <c r="O221" s="2">
        <f>Delta!CC223</f>
        <v>0.99669806690042628</v>
      </c>
      <c r="P221" s="2">
        <f>Delta!CD223</f>
        <v>0.98952612012307828</v>
      </c>
    </row>
    <row r="222" spans="1:16" x14ac:dyDescent="0.2">
      <c r="A222" s="76">
        <f>Delta!A224</f>
        <v>440</v>
      </c>
      <c r="B222" s="2" t="e">
        <f>Delta!BP224</f>
        <v>#N/A</v>
      </c>
      <c r="C222" s="2">
        <f>Delta!BQ224</f>
        <v>1.0246439375913525</v>
      </c>
      <c r="D222" s="2">
        <f>Delta!BR224</f>
        <v>0.96192166662774137</v>
      </c>
      <c r="E222" s="2">
        <f>Delta!BS224</f>
        <v>1.0026789937849216</v>
      </c>
      <c r="F222" s="2">
        <f>Delta!BT224</f>
        <v>1.007814710569416</v>
      </c>
      <c r="G222" s="2">
        <f>Delta!BU224</f>
        <v>1.0043973174811625</v>
      </c>
      <c r="H222" s="2">
        <f>Delta!BV224</f>
        <v>1.0120861789942579</v>
      </c>
      <c r="I222" s="2">
        <f>Delta!BW224</f>
        <v>0.99727691422403697</v>
      </c>
      <c r="J222" s="2">
        <f>Delta!BX224</f>
        <v>0.98065811259040658</v>
      </c>
      <c r="K222" s="2">
        <f>Delta!BY224</f>
        <v>0.75487853864626475</v>
      </c>
      <c r="L222" s="2">
        <f>Delta!BZ224</f>
        <v>0.98019603571158642</v>
      </c>
      <c r="M222" s="2">
        <f>Delta!CA224</f>
        <v>0.8108729332202631</v>
      </c>
      <c r="N222" s="2">
        <f>Delta!CB224</f>
        <v>1.0192221888315172</v>
      </c>
      <c r="O222" s="2">
        <f>Delta!CC224</f>
        <v>0.99671064440035961</v>
      </c>
      <c r="P222" s="2">
        <f>Delta!CD224</f>
        <v>0.98959881382795556</v>
      </c>
    </row>
    <row r="223" spans="1:16" x14ac:dyDescent="0.2">
      <c r="A223" s="76">
        <f>Delta!A225</f>
        <v>442</v>
      </c>
      <c r="B223" s="2" t="e">
        <f>Delta!BP225</f>
        <v>#N/A</v>
      </c>
      <c r="C223" s="2">
        <f>Delta!BQ225</f>
        <v>1.0245700365408039</v>
      </c>
      <c r="D223" s="2">
        <f>Delta!BR225</f>
        <v>0.96200265283070163</v>
      </c>
      <c r="E223" s="2">
        <f>Delta!BS225</f>
        <v>1.0027635604810852</v>
      </c>
      <c r="F223" s="2">
        <f>Delta!BT225</f>
        <v>1.0077127122667873</v>
      </c>
      <c r="G223" s="2">
        <f>Delta!BU225</f>
        <v>1.0043026612122068</v>
      </c>
      <c r="H223" s="2">
        <f>Delta!BV225</f>
        <v>1.012008698035463</v>
      </c>
      <c r="I223" s="2">
        <f>Delta!BW225</f>
        <v>0.99724726675107267</v>
      </c>
      <c r="J223" s="2">
        <f>Delta!BX225</f>
        <v>0.98077258463845607</v>
      </c>
      <c r="K223" s="2">
        <f>Delta!BY225</f>
        <v>0.75614687718404705</v>
      </c>
      <c r="L223" s="2">
        <f>Delta!BZ225</f>
        <v>0.98023601750249423</v>
      </c>
      <c r="M223" s="2">
        <f>Delta!CA225</f>
        <v>0.81157104693347881</v>
      </c>
      <c r="N223" s="2">
        <f>Delta!CB225</f>
        <v>1.0191106128302216</v>
      </c>
      <c r="O223" s="2">
        <f>Delta!CC225</f>
        <v>0.9967234098091291</v>
      </c>
      <c r="P223" s="2">
        <f>Delta!CD225</f>
        <v>0.98966916654997605</v>
      </c>
    </row>
    <row r="224" spans="1:16" x14ac:dyDescent="0.2">
      <c r="A224" s="76">
        <f>Delta!A226</f>
        <v>444</v>
      </c>
      <c r="B224" s="2" t="e">
        <f>Delta!BP226</f>
        <v>#N/A</v>
      </c>
      <c r="C224" s="2">
        <f>Delta!BQ226</f>
        <v>1.0244897959183674</v>
      </c>
      <c r="D224" s="2">
        <f>Delta!BR226</f>
        <v>0.96208562009433907</v>
      </c>
      <c r="E224" s="2">
        <f>Delta!BS226</f>
        <v>1.0028486131875698</v>
      </c>
      <c r="F224" s="2">
        <f>Delta!BT226</f>
        <v>1.0076161388049711</v>
      </c>
      <c r="G224" s="2">
        <f>Delta!BU226</f>
        <v>1.0042088353591718</v>
      </c>
      <c r="H224" s="2">
        <f>Delta!BV226</f>
        <v>1.0119302956538516</v>
      </c>
      <c r="I224" s="2">
        <f>Delta!BW226</f>
        <v>0.99721591679905475</v>
      </c>
      <c r="J224" s="2">
        <f>Delta!BX226</f>
        <v>0.9808906839046736</v>
      </c>
      <c r="K224" s="2">
        <f>Delta!BY226</f>
        <v>0.75741662917147767</v>
      </c>
      <c r="L224" s="2">
        <f>Delta!BZ226</f>
        <v>0.98028046686159187</v>
      </c>
      <c r="M224" s="2">
        <f>Delta!CA226</f>
        <v>0.81225890365894593</v>
      </c>
      <c r="N224" s="2">
        <f>Delta!CB226</f>
        <v>1.0190025160565148</v>
      </c>
      <c r="O224" s="2">
        <f>Delta!CC226</f>
        <v>0.99673637030221118</v>
      </c>
      <c r="P224" s="2">
        <f>Delta!CD226</f>
        <v>0.98974193150308754</v>
      </c>
    </row>
    <row r="225" spans="1:16" x14ac:dyDescent="0.2">
      <c r="A225" s="76">
        <f>Delta!A227</f>
        <v>446</v>
      </c>
      <c r="B225" s="2" t="e">
        <f>Delta!BP227</f>
        <v>#N/A</v>
      </c>
      <c r="C225" s="2">
        <f>Delta!BQ227</f>
        <v>1.0244181142291056</v>
      </c>
      <c r="D225" s="2">
        <f>Delta!BR227</f>
        <v>0.96217022220334747</v>
      </c>
      <c r="E225" s="2">
        <f>Delta!BS227</f>
        <v>1.0029246823312274</v>
      </c>
      <c r="F225" s="2">
        <f>Delta!BT227</f>
        <v>1.0075234278114442</v>
      </c>
      <c r="G225" s="2">
        <f>Delta!BU227</f>
        <v>1.0041190042177888</v>
      </c>
      <c r="H225" s="2">
        <f>Delta!BV227</f>
        <v>1.0118542275064559</v>
      </c>
      <c r="I225" s="2">
        <f>Delta!BW227</f>
        <v>0.99718604826355028</v>
      </c>
      <c r="J225" s="2">
        <f>Delta!BX227</f>
        <v>0.98099871988831433</v>
      </c>
      <c r="K225" s="2">
        <f>Delta!BY227</f>
        <v>0.75866452251045857</v>
      </c>
      <c r="L225" s="2">
        <f>Delta!BZ227</f>
        <v>0.98032816090946684</v>
      </c>
      <c r="M225" s="2">
        <f>Delta!CA227</f>
        <v>0.81295110341343724</v>
      </c>
      <c r="N225" s="2">
        <f>Delta!CB227</f>
        <v>1.0188931049674086</v>
      </c>
      <c r="O225" s="2">
        <f>Delta!CC227</f>
        <v>0.99674470924872671</v>
      </c>
      <c r="P225" s="2">
        <f>Delta!CD227</f>
        <v>0.98981552810393847</v>
      </c>
    </row>
    <row r="226" spans="1:16" x14ac:dyDescent="0.2">
      <c r="A226" s="76">
        <f>Delta!A228</f>
        <v>448</v>
      </c>
      <c r="B226" s="2" t="e">
        <f>Delta!BP228</f>
        <v>#N/A</v>
      </c>
      <c r="C226" s="2">
        <f>Delta!BQ228</f>
        <v>1.0243452419025501</v>
      </c>
      <c r="D226" s="2">
        <f>Delta!BR228</f>
        <v>0.96224735698357622</v>
      </c>
      <c r="E226" s="2">
        <f>Delta!BS228</f>
        <v>1.0030059263761728</v>
      </c>
      <c r="F226" s="2">
        <f>Delta!BT228</f>
        <v>1.0074314753149358</v>
      </c>
      <c r="G226" s="2">
        <f>Delta!BU228</f>
        <v>1.0040300593529019</v>
      </c>
      <c r="H226" s="2">
        <f>Delta!BV228</f>
        <v>1.0117739946576525</v>
      </c>
      <c r="I226" s="2">
        <f>Delta!BW228</f>
        <v>0.99715768491099188</v>
      </c>
      <c r="J226" s="2">
        <f>Delta!BX228</f>
        <v>0.98110578283056893</v>
      </c>
      <c r="K226" s="2">
        <f>Delta!BY228</f>
        <v>0.75990610040357731</v>
      </c>
      <c r="L226" s="2">
        <f>Delta!BZ228</f>
        <v>0.98037574091881929</v>
      </c>
      <c r="M226" s="2">
        <f>Delta!CA228</f>
        <v>0.81363574741658495</v>
      </c>
      <c r="N226" s="2">
        <f>Delta!CB228</f>
        <v>1.0187806998033071</v>
      </c>
      <c r="O226" s="2">
        <f>Delta!CC228</f>
        <v>0.99675966840339236</v>
      </c>
      <c r="P226" s="2">
        <f>Delta!CD228</f>
        <v>0.98988674172060209</v>
      </c>
    </row>
    <row r="227" spans="1:16" x14ac:dyDescent="0.2">
      <c r="A227" s="76">
        <f>Delta!A229</f>
        <v>450</v>
      </c>
      <c r="B227" s="2" t="e">
        <f>Delta!BP229</f>
        <v>#N/A</v>
      </c>
      <c r="C227" s="2">
        <f>Delta!BQ229</f>
        <v>1.0242710539175763</v>
      </c>
      <c r="D227" s="2">
        <f>Delta!BR229</f>
        <v>0.9623262618873446</v>
      </c>
      <c r="E227" s="2">
        <f>Delta!BS229</f>
        <v>1.0030876256730357</v>
      </c>
      <c r="F227" s="2">
        <f>Delta!BT229</f>
        <v>1.0073386607133947</v>
      </c>
      <c r="G227" s="2">
        <f>Delta!BU229</f>
        <v>1.003945186500194</v>
      </c>
      <c r="H227" s="2">
        <f>Delta!BV229</f>
        <v>1.0116977453220375</v>
      </c>
      <c r="I227" s="2">
        <f>Delta!BW229</f>
        <v>0.99712923013451049</v>
      </c>
      <c r="J227" s="2">
        <f>Delta!BX229</f>
        <v>0.9812165701868879</v>
      </c>
      <c r="K227" s="2">
        <f>Delta!BY229</f>
        <v>0.76114484115259384</v>
      </c>
      <c r="L227" s="2">
        <f>Delta!BZ229</f>
        <v>0.98042159234343462</v>
      </c>
      <c r="M227" s="2">
        <f>Delta!CA229</f>
        <v>0.81431662956058615</v>
      </c>
      <c r="N227" s="2">
        <f>Delta!CB229</f>
        <v>1.018675122041822</v>
      </c>
      <c r="O227" s="2">
        <f>Delta!CC229</f>
        <v>0.9967683603208658</v>
      </c>
      <c r="P227" s="2">
        <f>Delta!CD229</f>
        <v>0.98996038277834719</v>
      </c>
    </row>
    <row r="228" spans="1:16" x14ac:dyDescent="0.2">
      <c r="A228" s="76">
        <f>Delta!A230</f>
        <v>452</v>
      </c>
      <c r="B228" s="2" t="e">
        <f>Delta!BP230</f>
        <v>#N/A</v>
      </c>
      <c r="C228" s="2">
        <f>Delta!BQ230</f>
        <v>1.0241955451673286</v>
      </c>
      <c r="D228" s="2">
        <f>Delta!BR230</f>
        <v>0.96241153342070762</v>
      </c>
      <c r="E228" s="2">
        <f>Delta!BS230</f>
        <v>1.0031649957210407</v>
      </c>
      <c r="F228" s="2">
        <f>Delta!BT230</f>
        <v>1.0072449848616762</v>
      </c>
      <c r="G228" s="2">
        <f>Delta!BU230</f>
        <v>1.0038548036664237</v>
      </c>
      <c r="H228" s="2">
        <f>Delta!BV230</f>
        <v>1.0116206141921531</v>
      </c>
      <c r="I228" s="2">
        <f>Delta!BW230</f>
        <v>0.99710068239315941</v>
      </c>
      <c r="J228" s="2">
        <f>Delta!BX230</f>
        <v>0.98133098710058109</v>
      </c>
      <c r="K228" s="2">
        <f>Delta!BY230</f>
        <v>0.76238052101372455</v>
      </c>
      <c r="L228" s="2">
        <f>Delta!BZ230</f>
        <v>0.98046567777935045</v>
      </c>
      <c r="M228" s="2">
        <f>Delta!CA230</f>
        <v>0.81498968912420466</v>
      </c>
      <c r="N228" s="2">
        <f>Delta!CB230</f>
        <v>1.0185665709386487</v>
      </c>
      <c r="O228" s="2">
        <f>Delta!CC230</f>
        <v>0.99678046454149305</v>
      </c>
      <c r="P228" s="2">
        <f>Delta!CD230</f>
        <v>0.99002999733114239</v>
      </c>
    </row>
    <row r="229" spans="1:16" x14ac:dyDescent="0.2">
      <c r="A229" s="76">
        <f>Delta!A231</f>
        <v>454</v>
      </c>
      <c r="B229" s="2" t="e">
        <f>Delta!BP231</f>
        <v>#N/A</v>
      </c>
      <c r="C229" s="2">
        <f>Delta!BQ231</f>
        <v>1.0241237984053255</v>
      </c>
      <c r="D229" s="2">
        <f>Delta!BR231</f>
        <v>0.96248924165630667</v>
      </c>
      <c r="E229" s="2">
        <f>Delta!BS231</f>
        <v>1.0032475787070128</v>
      </c>
      <c r="F229" s="2">
        <f>Delta!BT231</f>
        <v>1.0071520958824998</v>
      </c>
      <c r="G229" s="2">
        <f>Delta!BU231</f>
        <v>1.0037701697511587</v>
      </c>
      <c r="H229" s="2">
        <f>Delta!BV231</f>
        <v>1.0115475236363931</v>
      </c>
      <c r="I229" s="2">
        <f>Delta!BW231</f>
        <v>0.99707041904431581</v>
      </c>
      <c r="J229" s="2">
        <f>Delta!BX231</f>
        <v>0.9814395954525108</v>
      </c>
      <c r="K229" s="2">
        <f>Delta!BY231</f>
        <v>0.76360063755336616</v>
      </c>
      <c r="L229" s="2">
        <f>Delta!BZ231</f>
        <v>0.98051903196114476</v>
      </c>
      <c r="M229" s="2">
        <f>Delta!CA231</f>
        <v>0.81566377086165642</v>
      </c>
      <c r="N229" s="2">
        <f>Delta!CB231</f>
        <v>1.0184600424306827</v>
      </c>
      <c r="O229" s="2">
        <f>Delta!CC231</f>
        <v>0.99679274734405787</v>
      </c>
      <c r="P229" s="2">
        <f>Delta!CD231</f>
        <v>0.99009881801117805</v>
      </c>
    </row>
    <row r="230" spans="1:16" x14ac:dyDescent="0.2">
      <c r="A230" s="76">
        <f>Delta!A232</f>
        <v>456</v>
      </c>
      <c r="B230" s="2" t="e">
        <f>Delta!BP232</f>
        <v>#N/A</v>
      </c>
      <c r="C230" s="2">
        <f>Delta!BQ232</f>
        <v>1.0240508726290505</v>
      </c>
      <c r="D230" s="2">
        <f>Delta!BR232</f>
        <v>0.9625685379999136</v>
      </c>
      <c r="E230" s="2">
        <f>Delta!BS232</f>
        <v>1.0033209639458827</v>
      </c>
      <c r="F230" s="2">
        <f>Delta!BT232</f>
        <v>1.0070648572995529</v>
      </c>
      <c r="G230" s="2">
        <f>Delta!BU232</f>
        <v>1.0036816552627186</v>
      </c>
      <c r="H230" s="2">
        <f>Delta!BV232</f>
        <v>1.0114735670862571</v>
      </c>
      <c r="I230" s="2">
        <f>Delta!BW232</f>
        <v>0.99704330744578717</v>
      </c>
      <c r="J230" s="2">
        <f>Delta!BX232</f>
        <v>0.98154676346022907</v>
      </c>
      <c r="K230" s="2">
        <f>Delta!BY232</f>
        <v>0.7648172997445345</v>
      </c>
      <c r="L230" s="2">
        <f>Delta!BZ232</f>
        <v>0.98055767897346091</v>
      </c>
      <c r="M230" s="2">
        <f>Delta!CA232</f>
        <v>0.81633378173606153</v>
      </c>
      <c r="N230" s="2">
        <f>Delta!CB232</f>
        <v>1.0183522539085847</v>
      </c>
      <c r="O230" s="2">
        <f>Delta!CC232</f>
        <v>0.99680194047934068</v>
      </c>
      <c r="P230" s="2">
        <f>Delta!CD232</f>
        <v>0.99016841608252315</v>
      </c>
    </row>
    <row r="231" spans="1:16" x14ac:dyDescent="0.2">
      <c r="A231" s="76">
        <f>Delta!A233</f>
        <v>458</v>
      </c>
      <c r="B231" s="2" t="e">
        <f>Delta!BP233</f>
        <v>#N/A</v>
      </c>
      <c r="C231" s="2">
        <f>Delta!BQ233</f>
        <v>1.0239766432699422</v>
      </c>
      <c r="D231" s="2">
        <f>Delta!BR233</f>
        <v>0.962654243748436</v>
      </c>
      <c r="E231" s="2">
        <f>Delta!BS233</f>
        <v>1.0033947412898085</v>
      </c>
      <c r="F231" s="2">
        <f>Delta!BT233</f>
        <v>1.0069751895621921</v>
      </c>
      <c r="G231" s="2">
        <f>Delta!BU233</f>
        <v>1.0035956702500946</v>
      </c>
      <c r="H231" s="2">
        <f>Delta!BV233</f>
        <v>1.0114004687759044</v>
      </c>
      <c r="I231" s="2">
        <f>Delta!BW233</f>
        <v>0.99701611272369339</v>
      </c>
      <c r="J231" s="2">
        <f>Delta!BX233</f>
        <v>0.98165273554920329</v>
      </c>
      <c r="K231" s="2">
        <f>Delta!BY233</f>
        <v>0.76602161039779071</v>
      </c>
      <c r="L231" s="2">
        <f>Delta!BZ233</f>
        <v>0.98060706450195556</v>
      </c>
      <c r="M231" s="2">
        <f>Delta!CA233</f>
        <v>0.8169945676445638</v>
      </c>
      <c r="N231" s="2">
        <f>Delta!CB233</f>
        <v>1.0182481597681516</v>
      </c>
      <c r="O231" s="2">
        <f>Delta!CC233</f>
        <v>0.99681456823969261</v>
      </c>
      <c r="P231" s="2">
        <f>Delta!CD233</f>
        <v>0.99023712113664453</v>
      </c>
    </row>
    <row r="232" spans="1:16" x14ac:dyDescent="0.2">
      <c r="A232" s="76">
        <f>Delta!A234</f>
        <v>460</v>
      </c>
      <c r="B232" s="2" t="e">
        <f>Delta!BP234</f>
        <v>#N/A</v>
      </c>
      <c r="C232" s="2">
        <f>Delta!BQ234</f>
        <v>1.023906360486051</v>
      </c>
      <c r="D232" s="2">
        <f>Delta!BR234</f>
        <v>0.96273210957792998</v>
      </c>
      <c r="E232" s="2">
        <f>Delta!BS234</f>
        <v>1.0034737530583075</v>
      </c>
      <c r="F232" s="2">
        <f>Delta!BT234</f>
        <v>1.00688474009919</v>
      </c>
      <c r="G232" s="2">
        <f>Delta!BU234</f>
        <v>1.0035139043374182</v>
      </c>
      <c r="H232" s="2">
        <f>Delta!BV234</f>
        <v>1.0113265748778362</v>
      </c>
      <c r="I232" s="2">
        <f>Delta!BW234</f>
        <v>0.99698883496952029</v>
      </c>
      <c r="J232" s="2">
        <f>Delta!BX234</f>
        <v>0.98176185850258113</v>
      </c>
      <c r="K232" s="2">
        <f>Delta!BY234</f>
        <v>0.76723080840390057</v>
      </c>
      <c r="L232" s="2">
        <f>Delta!BZ234</f>
        <v>0.98065428297559643</v>
      </c>
      <c r="M232" s="2">
        <f>Delta!CA234</f>
        <v>0.81766404957945982</v>
      </c>
      <c r="N232" s="2">
        <f>Delta!CB234</f>
        <v>1.0181444967389237</v>
      </c>
      <c r="O232" s="2">
        <f>Delta!CC234</f>
        <v>0.99682737126878207</v>
      </c>
      <c r="P232" s="2">
        <f>Delta!CD234</f>
        <v>0.99030328144588853</v>
      </c>
    </row>
    <row r="233" spans="1:16" x14ac:dyDescent="0.2">
      <c r="A233" s="76">
        <f>Delta!A235</f>
        <v>462</v>
      </c>
      <c r="B233" s="2" t="e">
        <f>Delta!BP235</f>
        <v>#N/A</v>
      </c>
      <c r="C233" s="2">
        <f>Delta!BQ235</f>
        <v>1.0238347963880574</v>
      </c>
      <c r="D233" s="2">
        <f>Delta!BR235</f>
        <v>0.96281640204977181</v>
      </c>
      <c r="E233" s="2">
        <f>Delta!BS235</f>
        <v>1.0035434276465127</v>
      </c>
      <c r="F233" s="2">
        <f>Delta!BT235</f>
        <v>1.0068000369938812</v>
      </c>
      <c r="G233" s="2">
        <f>Delta!BU235</f>
        <v>1.0034331564960914</v>
      </c>
      <c r="H233" s="2">
        <f>Delta!BV235</f>
        <v>1.0112534927344676</v>
      </c>
      <c r="I233" s="2">
        <f>Delta!BW235</f>
        <v>0.99696311826287798</v>
      </c>
      <c r="J233" s="2">
        <f>Delta!BX235</f>
        <v>0.9818602348752713</v>
      </c>
      <c r="K233" s="2">
        <f>Delta!BY235</f>
        <v>0.76841985281279712</v>
      </c>
      <c r="L233" s="2">
        <f>Delta!BZ235</f>
        <v>0.98070118577527676</v>
      </c>
      <c r="M233" s="2">
        <f>Delta!CA235</f>
        <v>0.81832121523546386</v>
      </c>
      <c r="N233" s="2">
        <f>Delta!CB235</f>
        <v>1.0180412907498362</v>
      </c>
      <c r="O233" s="2">
        <f>Delta!CC235</f>
        <v>0.99683706190058252</v>
      </c>
      <c r="P233" s="2">
        <f>Delta!CD235</f>
        <v>0.9903718364443731</v>
      </c>
    </row>
    <row r="234" spans="1:16" x14ac:dyDescent="0.2">
      <c r="A234" s="76">
        <f>Delta!A236</f>
        <v>464</v>
      </c>
      <c r="B234" s="2" t="e">
        <f>Delta!BP236</f>
        <v>#N/A</v>
      </c>
      <c r="C234" s="2">
        <f>Delta!BQ236</f>
        <v>1.0237621863835455</v>
      </c>
      <c r="D234" s="2">
        <f>Delta!BR236</f>
        <v>0.96289277922734184</v>
      </c>
      <c r="E234" s="2">
        <f>Delta!BS236</f>
        <v>1.0036183296190999</v>
      </c>
      <c r="F234" s="2">
        <f>Delta!BT236</f>
        <v>1.0067129624673488</v>
      </c>
      <c r="G234" s="2">
        <f>Delta!BU236</f>
        <v>1.00335016699421</v>
      </c>
      <c r="H234" s="2">
        <f>Delta!BV236</f>
        <v>1.0111812545192869</v>
      </c>
      <c r="I234" s="2">
        <f>Delta!BW236</f>
        <v>0.99693734059076433</v>
      </c>
      <c r="J234" s="2">
        <f>Delta!BX236</f>
        <v>0.98197151471264577</v>
      </c>
      <c r="K234" s="2">
        <f>Delta!BY236</f>
        <v>0.76960702806509373</v>
      </c>
      <c r="L234" s="2">
        <f>Delta!BZ236</f>
        <v>0.98074934527719848</v>
      </c>
      <c r="M234" s="2">
        <f>Delta!CA236</f>
        <v>0.81897675096255673</v>
      </c>
      <c r="N234" s="2">
        <f>Delta!CB236</f>
        <v>1.0179368694463264</v>
      </c>
      <c r="O234" s="2">
        <f>Delta!CC236</f>
        <v>0.99684690710101675</v>
      </c>
      <c r="P234" s="2">
        <f>Delta!CD236</f>
        <v>0.99043950369314282</v>
      </c>
    </row>
    <row r="235" spans="1:16" x14ac:dyDescent="0.2">
      <c r="A235" s="76">
        <f>Delta!A237</f>
        <v>466</v>
      </c>
      <c r="B235" s="2" t="e">
        <f>Delta!BP237</f>
        <v>#N/A</v>
      </c>
      <c r="C235" s="2">
        <f>Delta!BQ237</f>
        <v>1.0236934679725662</v>
      </c>
      <c r="D235" s="2">
        <f>Delta!BR237</f>
        <v>0.96297072557296171</v>
      </c>
      <c r="E235" s="2">
        <f>Delta!BS237</f>
        <v>1.0036936112755435</v>
      </c>
      <c r="F235" s="2">
        <f>Delta!BT237</f>
        <v>1.0066251345910597</v>
      </c>
      <c r="G235" s="2">
        <f>Delta!BU237</f>
        <v>1.0032665493087987</v>
      </c>
      <c r="H235" s="2">
        <f>Delta!BV237</f>
        <v>1.011111603827882</v>
      </c>
      <c r="I235" s="2">
        <f>Delta!BW237</f>
        <v>0.9969131305897988</v>
      </c>
      <c r="J235" s="2">
        <f>Delta!BX237</f>
        <v>0.98207606116087875</v>
      </c>
      <c r="K235" s="2">
        <f>Delta!BY237</f>
        <v>0.77078985887838991</v>
      </c>
      <c r="L235" s="2">
        <f>Delta!BZ237</f>
        <v>0.98079015544582526</v>
      </c>
      <c r="M235" s="2">
        <f>Delta!CA237</f>
        <v>0.81963685498282457</v>
      </c>
      <c r="N235" s="2">
        <f>Delta!CB237</f>
        <v>1.0178362924144173</v>
      </c>
      <c r="O235" s="2">
        <f>Delta!CC237</f>
        <v>0.99685855799513734</v>
      </c>
      <c r="P235" s="2">
        <f>Delta!CD237</f>
        <v>0.99050457192112218</v>
      </c>
    </row>
    <row r="236" spans="1:16" x14ac:dyDescent="0.2">
      <c r="A236" s="76">
        <f>Delta!A238</f>
        <v>468</v>
      </c>
      <c r="B236" s="2" t="e">
        <f>Delta!BP238</f>
        <v>#N/A</v>
      </c>
      <c r="C236" s="2">
        <f>Delta!BQ238</f>
        <v>1.0236236063443065</v>
      </c>
      <c r="D236" s="2">
        <f>Delta!BR238</f>
        <v>0.96305024911867243</v>
      </c>
      <c r="E236" s="2">
        <f>Delta!BS238</f>
        <v>1.0037643432766965</v>
      </c>
      <c r="F236" s="2">
        <f>Delta!BT238</f>
        <v>1.0065415040399457</v>
      </c>
      <c r="G236" s="2">
        <f>Delta!BU238</f>
        <v>1.0031872548902696</v>
      </c>
      <c r="H236" s="2">
        <f>Delta!BV238</f>
        <v>1.0110395015884903</v>
      </c>
      <c r="I236" s="2">
        <f>Delta!BW238</f>
        <v>0.99688556515263171</v>
      </c>
      <c r="J236" s="2">
        <f>Delta!BX238</f>
        <v>0.98217918503016133</v>
      </c>
      <c r="K236" s="2">
        <f>Delta!BY238</f>
        <v>0.77196439123476557</v>
      </c>
      <c r="L236" s="2">
        <f>Delta!BZ238</f>
        <v>0.98083376199133943</v>
      </c>
      <c r="M236" s="2">
        <f>Delta!CA238</f>
        <v>0.82028024939630073</v>
      </c>
      <c r="N236" s="2">
        <f>Delta!CB238</f>
        <v>1.0177345413396892</v>
      </c>
      <c r="O236" s="2">
        <f>Delta!CC238</f>
        <v>0.99686871256246368</v>
      </c>
      <c r="P236" s="2">
        <f>Delta!CD238</f>
        <v>0.99057198550110659</v>
      </c>
    </row>
    <row r="237" spans="1:16" x14ac:dyDescent="0.2">
      <c r="A237" s="76">
        <f>Delta!A239</f>
        <v>470</v>
      </c>
      <c r="B237" s="2" t="e">
        <f>Delta!BP239</f>
        <v>#N/A</v>
      </c>
      <c r="C237" s="2">
        <f>Delta!BQ239</f>
        <v>1.0235525974059041</v>
      </c>
      <c r="D237" s="2">
        <f>Delta!BR239</f>
        <v>0.96313135771950986</v>
      </c>
      <c r="E237" s="2">
        <f>Delta!BS239</f>
        <v>1.0038354168000119</v>
      </c>
      <c r="F237" s="2">
        <f>Delta!BT239</f>
        <v>1.0064571924041841</v>
      </c>
      <c r="G237" s="2">
        <f>Delta!BU239</f>
        <v>1.0031074060252545</v>
      </c>
      <c r="H237" s="2">
        <f>Delta!BV239</f>
        <v>1.010968285345474</v>
      </c>
      <c r="I237" s="2">
        <f>Delta!BW239</f>
        <v>0.99686621526380148</v>
      </c>
      <c r="J237" s="2">
        <f>Delta!BX239</f>
        <v>0.98228056552603116</v>
      </c>
      <c r="K237" s="2">
        <f>Delta!BY239</f>
        <v>0.77312910502838006</v>
      </c>
      <c r="L237" s="2">
        <f>Delta!BZ239</f>
        <v>0.98088456154925607</v>
      </c>
      <c r="M237" s="2">
        <f>Delta!CA239</f>
        <v>0.82092987145553886</v>
      </c>
      <c r="N237" s="2">
        <f>Delta!CB239</f>
        <v>1.0176333407118241</v>
      </c>
      <c r="O237" s="2">
        <f>Delta!CC239</f>
        <v>0.99688070798288131</v>
      </c>
      <c r="P237" s="2">
        <f>Delta!CD239</f>
        <v>0.99063680992797787</v>
      </c>
    </row>
    <row r="238" spans="1:16" x14ac:dyDescent="0.2">
      <c r="A238" s="76">
        <f>Delta!A240</f>
        <v>472</v>
      </c>
      <c r="B238" s="2" t="e">
        <f>Delta!BP240</f>
        <v>#N/A</v>
      </c>
      <c r="C238" s="2">
        <f>Delta!BQ240</f>
        <v>1.0234804372254571</v>
      </c>
      <c r="D238" s="2">
        <f>Delta!BR240</f>
        <v>0.96321405904839674</v>
      </c>
      <c r="E238" s="2">
        <f>Delta!BS240</f>
        <v>1.0039018704282674</v>
      </c>
      <c r="F238" s="2">
        <f>Delta!BT240</f>
        <v>1.0063771361726797</v>
      </c>
      <c r="G238" s="2">
        <f>Delta!BU240</f>
        <v>1.0030319401029784</v>
      </c>
      <c r="H238" s="2">
        <f>Delta!BV240</f>
        <v>1.010899692487611</v>
      </c>
      <c r="I238" s="2">
        <f>Delta!BW240</f>
        <v>0.99683851285731107</v>
      </c>
      <c r="J238" s="2">
        <f>Delta!BX240</f>
        <v>0.98238044173761363</v>
      </c>
      <c r="K238" s="2">
        <f>Delta!BY240</f>
        <v>0.77428510971584874</v>
      </c>
      <c r="L238" s="2">
        <f>Delta!BZ240</f>
        <v>0.9809286539986134</v>
      </c>
      <c r="M238" s="2">
        <f>Delta!CA240</f>
        <v>0.82157050920128627</v>
      </c>
      <c r="N238" s="2">
        <f>Delta!CB240</f>
        <v>1.0175344030463724</v>
      </c>
      <c r="O238" s="2">
        <f>Delta!CC240</f>
        <v>0.99689117255780613</v>
      </c>
      <c r="P238" s="2">
        <f>Delta!CD240</f>
        <v>0.99069901488383683</v>
      </c>
    </row>
    <row r="239" spans="1:16" x14ac:dyDescent="0.2">
      <c r="A239" s="76">
        <f>Delta!A241</f>
        <v>474</v>
      </c>
      <c r="B239" s="2" t="e">
        <f>Delta!BP241</f>
        <v>#N/A</v>
      </c>
      <c r="C239" s="2">
        <f>Delta!BQ241</f>
        <v>1.0234123650074798</v>
      </c>
      <c r="D239" s="2">
        <f>Delta!BR241</f>
        <v>0.96329342558504505</v>
      </c>
      <c r="E239" s="2">
        <f>Delta!BS241</f>
        <v>1.0039736018074437</v>
      </c>
      <c r="F239" s="2">
        <f>Delta!BT241</f>
        <v>1.0062930729588786</v>
      </c>
      <c r="G239" s="2">
        <f>Delta!BU241</f>
        <v>1.0029525899884753</v>
      </c>
      <c r="H239" s="2">
        <f>Delta!BV241</f>
        <v>1.01082868637413</v>
      </c>
      <c r="I239" s="2">
        <f>Delta!BW241</f>
        <v>0.99681574999675582</v>
      </c>
      <c r="J239" s="2">
        <f>Delta!BX241</f>
        <v>0.98247821516986311</v>
      </c>
      <c r="K239" s="2">
        <f>Delta!BY241</f>
        <v>0.77543990574760635</v>
      </c>
      <c r="L239" s="2">
        <f>Delta!BZ241</f>
        <v>0.98097632911369526</v>
      </c>
      <c r="M239" s="2">
        <f>Delta!CA241</f>
        <v>0.82221026952349852</v>
      </c>
      <c r="N239" s="2">
        <f>Delta!CB241</f>
        <v>1.0174343387086817</v>
      </c>
      <c r="O239" s="2">
        <f>Delta!CC241</f>
        <v>0.99690516755308345</v>
      </c>
      <c r="P239" s="2">
        <f>Delta!CD241</f>
        <v>0.99076348246347623</v>
      </c>
    </row>
    <row r="240" spans="1:16" x14ac:dyDescent="0.2">
      <c r="A240" s="76">
        <f>Delta!A242</f>
        <v>476</v>
      </c>
      <c r="B240" s="2" t="e">
        <f>Delta!BP242</f>
        <v>#N/A</v>
      </c>
      <c r="C240" s="2">
        <f>Delta!BQ242</f>
        <v>1.0233432845023815</v>
      </c>
      <c r="D240" s="2">
        <f>Delta!BR242</f>
        <v>0.96336941940529763</v>
      </c>
      <c r="E240" s="2">
        <f>Delta!BS242</f>
        <v>1.0040406751356832</v>
      </c>
      <c r="F240" s="2">
        <f>Delta!BT242</f>
        <v>1.0062116401472059</v>
      </c>
      <c r="G240" s="2">
        <f>Delta!BU242</f>
        <v>1.0028760048517933</v>
      </c>
      <c r="H240" s="2">
        <f>Delta!BV242</f>
        <v>1.0107637211441622</v>
      </c>
      <c r="I240" s="2">
        <f>Delta!BW242</f>
        <v>0.99679292369966765</v>
      </c>
      <c r="J240" s="2">
        <f>Delta!BX242</f>
        <v>0.98257868872078458</v>
      </c>
      <c r="K240" s="2">
        <f>Delta!BY242</f>
        <v>0.77658276876586363</v>
      </c>
      <c r="L240" s="2">
        <f>Delta!BZ242</f>
        <v>0.9810104616539278</v>
      </c>
      <c r="M240" s="2">
        <f>Delta!CA242</f>
        <v>0.82284909033652598</v>
      </c>
      <c r="N240" s="2">
        <f>Delta!CB242</f>
        <v>1.0173382994972162</v>
      </c>
      <c r="O240" s="2">
        <f>Delta!CC242</f>
        <v>0.99691425205674911</v>
      </c>
      <c r="P240" s="2">
        <f>Delta!CD242</f>
        <v>0.9908253310949342</v>
      </c>
    </row>
    <row r="241" spans="1:16" x14ac:dyDescent="0.2">
      <c r="A241" s="76">
        <f>Delta!A243</f>
        <v>478</v>
      </c>
      <c r="B241" s="2" t="e">
        <f>Delta!BP243</f>
        <v>#N/A</v>
      </c>
      <c r="C241" s="2">
        <f>Delta!BQ243</f>
        <v>1.0232782255570902</v>
      </c>
      <c r="D241" s="2">
        <f>Delta!BR243</f>
        <v>0.96345175144609108</v>
      </c>
      <c r="E241" s="2">
        <f>Delta!BS243</f>
        <v>1.0041080660680723</v>
      </c>
      <c r="F241" s="2">
        <f>Delta!BT243</f>
        <v>1.0061312641651514</v>
      </c>
      <c r="G241" s="2">
        <f>Delta!BU243</f>
        <v>1.0028005839940202</v>
      </c>
      <c r="H241" s="2">
        <f>Delta!BV243</f>
        <v>1.0106929606046886</v>
      </c>
      <c r="I241" s="2">
        <f>Delta!BW243</f>
        <v>0.99676838106529764</v>
      </c>
      <c r="J241" s="2">
        <f>Delta!BX243</f>
        <v>0.98267787441788357</v>
      </c>
      <c r="K241" s="2">
        <f>Delta!BY243</f>
        <v>0.77772180915079769</v>
      </c>
      <c r="L241" s="2">
        <f>Delta!BZ243</f>
        <v>0.98106337849192471</v>
      </c>
      <c r="M241" s="2">
        <f>Delta!CA243</f>
        <v>0.82348555503337739</v>
      </c>
      <c r="N241" s="2">
        <f>Delta!CB243</f>
        <v>1.0172411464673985</v>
      </c>
      <c r="O241" s="2">
        <f>Delta!CC243</f>
        <v>0.99692350974952848</v>
      </c>
      <c r="P241" s="2">
        <f>Delta!CD243</f>
        <v>0.99089111874919944</v>
      </c>
    </row>
    <row r="242" spans="1:16" x14ac:dyDescent="0.2">
      <c r="A242" s="76">
        <f>Delta!A244</f>
        <v>480</v>
      </c>
      <c r="B242" s="2" t="e">
        <f>Delta!BP244</f>
        <v>#N/A</v>
      </c>
      <c r="C242" s="2">
        <f>Delta!BQ244</f>
        <v>1.023212181355827</v>
      </c>
      <c r="D242" s="2">
        <f>Delta!BR244</f>
        <v>0.96352589641434261</v>
      </c>
      <c r="E242" s="2">
        <f>Delta!BS244</f>
        <v>1.0041757307528818</v>
      </c>
      <c r="F242" s="2">
        <f>Delta!BT244</f>
        <v>1.0060535360838281</v>
      </c>
      <c r="G242" s="2">
        <f>Delta!BU244</f>
        <v>1.0027279471690109</v>
      </c>
      <c r="H242" s="2">
        <f>Delta!BV244</f>
        <v>1.0106265992371739</v>
      </c>
      <c r="I242" s="2">
        <f>Delta!BW244</f>
        <v>0.99675052107262119</v>
      </c>
      <c r="J242" s="2">
        <f>Delta!BX244</f>
        <v>0.98277447562517561</v>
      </c>
      <c r="K242" s="2">
        <f>Delta!BY244</f>
        <v>0.77885370629791684</v>
      </c>
      <c r="L242" s="2">
        <f>Delta!BZ244</f>
        <v>0.98110698327125379</v>
      </c>
      <c r="M242" s="2">
        <f>Delta!CA244</f>
        <v>0.82411707287406311</v>
      </c>
      <c r="N242" s="2">
        <f>Delta!CB244</f>
        <v>1.0171446641089603</v>
      </c>
      <c r="O242" s="2">
        <f>Delta!CC244</f>
        <v>0.99693460805301326</v>
      </c>
      <c r="P242" s="2">
        <f>Delta!CD244</f>
        <v>0.99095420932586853</v>
      </c>
    </row>
    <row r="243" spans="1:16" x14ac:dyDescent="0.2">
      <c r="A243" s="76">
        <f>Delta!A245</f>
        <v>482</v>
      </c>
      <c r="B243" s="2" t="e">
        <f>Delta!BP245</f>
        <v>#N/A</v>
      </c>
      <c r="C243" s="2">
        <f>Delta!BQ245</f>
        <v>1.0231398446976372</v>
      </c>
      <c r="D243" s="2">
        <f>Delta!BR245</f>
        <v>0.963611206849185</v>
      </c>
      <c r="E243" s="2">
        <f>Delta!BS245</f>
        <v>1.004238690971839</v>
      </c>
      <c r="F243" s="2">
        <f>Delta!BT245</f>
        <v>1.005975228832563</v>
      </c>
      <c r="G243" s="2">
        <f>Delta!BU245</f>
        <v>1.0026548454915121</v>
      </c>
      <c r="H243" s="2">
        <f>Delta!BV245</f>
        <v>1.0105561055161141</v>
      </c>
      <c r="I243" s="2">
        <f>Delta!BW245</f>
        <v>0.99672589237933185</v>
      </c>
      <c r="J243" s="2">
        <f>Delta!BX245</f>
        <v>0.98287401231026295</v>
      </c>
      <c r="K243" s="2">
        <f>Delta!BY245</f>
        <v>0.77997857405282434</v>
      </c>
      <c r="L243" s="2">
        <f>Delta!BZ245</f>
        <v>0.9811530568019452</v>
      </c>
      <c r="M243" s="2">
        <f>Delta!CA245</f>
        <v>0.8247390485605659</v>
      </c>
      <c r="N243" s="2">
        <f>Delta!CB245</f>
        <v>1.0170471143360571</v>
      </c>
      <c r="O243" s="2">
        <f>Delta!CC245</f>
        <v>0.99694584331622149</v>
      </c>
      <c r="P243" s="2">
        <f>Delta!CD245</f>
        <v>0.99101624865557214</v>
      </c>
    </row>
    <row r="244" spans="1:16" x14ac:dyDescent="0.2">
      <c r="A244" s="76">
        <f>Delta!A246</f>
        <v>484</v>
      </c>
      <c r="B244" s="2" t="e">
        <f>Delta!BP246</f>
        <v>#N/A</v>
      </c>
      <c r="C244" s="2">
        <f>Delta!BQ246</f>
        <v>1.0230716844201146</v>
      </c>
      <c r="D244" s="2">
        <f>Delta!BR246</f>
        <v>0.96368828436161413</v>
      </c>
      <c r="E244" s="2">
        <f>Delta!BS246</f>
        <v>1.0043069399091318</v>
      </c>
      <c r="F244" s="2">
        <f>Delta!BT246</f>
        <v>1.0058962728249741</v>
      </c>
      <c r="G244" s="2">
        <f>Delta!BU246</f>
        <v>1.0025812269193326</v>
      </c>
      <c r="H244" s="2">
        <f>Delta!BV246</f>
        <v>1.0104900459385335</v>
      </c>
      <c r="I244" s="2">
        <f>Delta!BW246</f>
        <v>0.99670628550860585</v>
      </c>
      <c r="J244" s="2">
        <f>Delta!BX246</f>
        <v>0.98297152816339739</v>
      </c>
      <c r="K244" s="2">
        <f>Delta!BY246</f>
        <v>0.78109755449433105</v>
      </c>
      <c r="L244" s="2">
        <f>Delta!BZ246</f>
        <v>0.98120609839243877</v>
      </c>
      <c r="M244" s="2">
        <f>Delta!CA246</f>
        <v>0.82536673323852205</v>
      </c>
      <c r="N244" s="2">
        <f>Delta!CB246</f>
        <v>1.0169502751951431</v>
      </c>
      <c r="O244" s="2">
        <f>Delta!CC246</f>
        <v>0.99695380866371097</v>
      </c>
      <c r="P244" s="2">
        <f>Delta!CD246</f>
        <v>0.99107726203353885</v>
      </c>
    </row>
    <row r="245" spans="1:16" x14ac:dyDescent="0.2">
      <c r="A245" s="76">
        <f>Delta!A247</f>
        <v>486</v>
      </c>
      <c r="B245" s="2" t="e">
        <f>Delta!BP247</f>
        <v>#N/A</v>
      </c>
      <c r="C245" s="2">
        <f>Delta!BQ247</f>
        <v>1.023007862192655</v>
      </c>
      <c r="D245" s="2">
        <f>Delta!BR247</f>
        <v>0.9637617076013989</v>
      </c>
      <c r="E245" s="2">
        <f>Delta!BS247</f>
        <v>1.0043704264446127</v>
      </c>
      <c r="F245" s="2">
        <f>Delta!BT247</f>
        <v>1.0058183565161933</v>
      </c>
      <c r="G245" s="2">
        <f>Delta!BU247</f>
        <v>1.002508775045345</v>
      </c>
      <c r="H245" s="2">
        <f>Delta!BV247</f>
        <v>1.0104267695110134</v>
      </c>
      <c r="I245" s="2">
        <f>Delta!BW247</f>
        <v>0.99668665010942525</v>
      </c>
      <c r="J245" s="2">
        <f>Delta!BX247</f>
        <v>0.98306172948586834</v>
      </c>
      <c r="K245" s="2">
        <f>Delta!BY247</f>
        <v>0.78220523367325245</v>
      </c>
      <c r="L245" s="2">
        <f>Delta!BZ247</f>
        <v>0.98124347757053498</v>
      </c>
      <c r="M245" s="2">
        <f>Delta!CA247</f>
        <v>0.82598505175877612</v>
      </c>
      <c r="N245" s="2">
        <f>Delta!CB247</f>
        <v>1.0168575398710897</v>
      </c>
      <c r="O245" s="2">
        <f>Delta!CC247</f>
        <v>0.99696705409330466</v>
      </c>
      <c r="P245" s="2">
        <f>Delta!CD247</f>
        <v>0.99113545960864258</v>
      </c>
    </row>
    <row r="246" spans="1:16" x14ac:dyDescent="0.2">
      <c r="A246" s="76">
        <f>Delta!A248</f>
        <v>488</v>
      </c>
      <c r="B246" s="2" t="e">
        <f>Delta!BP248</f>
        <v>#N/A</v>
      </c>
      <c r="C246" s="2">
        <f>Delta!BQ248</f>
        <v>1.0229429511076717</v>
      </c>
      <c r="D246" s="2">
        <f>Delta!BR248</f>
        <v>0.96384151749717784</v>
      </c>
      <c r="E246" s="2">
        <f>Delta!BS248</f>
        <v>1.0044341857498633</v>
      </c>
      <c r="F246" s="2">
        <f>Delta!BT248</f>
        <v>1.0057415653749093</v>
      </c>
      <c r="G246" s="2">
        <f>Delta!BU248</f>
        <v>1.0024375590378287</v>
      </c>
      <c r="H246" s="2">
        <f>Delta!BV248</f>
        <v>1.0103611211222043</v>
      </c>
      <c r="I246" s="2">
        <f>Delta!BW248</f>
        <v>0.9966618780354104</v>
      </c>
      <c r="J246" s="2">
        <f>Delta!BX248</f>
        <v>0.98316005860634714</v>
      </c>
      <c r="K246" s="2">
        <f>Delta!BY248</f>
        <v>0.78331065051013926</v>
      </c>
      <c r="L246" s="2">
        <f>Delta!BZ248</f>
        <v>0.9812901729062552</v>
      </c>
      <c r="M246" s="2">
        <f>Delta!CA248</f>
        <v>0.82660576187424706</v>
      </c>
      <c r="N246" s="2">
        <f>Delta!CB248</f>
        <v>1.0167655619105265</v>
      </c>
      <c r="O246" s="2">
        <f>Delta!CC248</f>
        <v>0.99697700454743698</v>
      </c>
      <c r="P246" s="2">
        <f>Delta!CD248</f>
        <v>0.99119764277338263</v>
      </c>
    </row>
    <row r="247" spans="1:16" x14ac:dyDescent="0.2">
      <c r="A247" s="76">
        <f>Delta!A249</f>
        <v>490</v>
      </c>
      <c r="B247" s="2" t="e">
        <f>Delta!BP249</f>
        <v>#N/A</v>
      </c>
      <c r="C247" s="2">
        <f>Delta!BQ249</f>
        <v>1.0228770678761503</v>
      </c>
      <c r="D247" s="2">
        <f>Delta!BR249</f>
        <v>0.96392271029501697</v>
      </c>
      <c r="E247" s="2">
        <f>Delta!BS249</f>
        <v>1.0044931156329961</v>
      </c>
      <c r="F247" s="2">
        <f>Delta!BT249</f>
        <v>1.0056675871343348</v>
      </c>
      <c r="G247" s="2">
        <f>Delta!BU249</f>
        <v>1.002369278468517</v>
      </c>
      <c r="H247" s="2">
        <f>Delta!BV249</f>
        <v>1.010296534627537</v>
      </c>
      <c r="I247" s="2">
        <f>Delta!BW249</f>
        <v>0.99664217504184138</v>
      </c>
      <c r="J247" s="2">
        <f>Delta!BX249</f>
        <v>0.98325519096178715</v>
      </c>
      <c r="K247" s="2">
        <f>Delta!BY249</f>
        <v>0.78441198072554275</v>
      </c>
      <c r="L247" s="2">
        <f>Delta!BZ249</f>
        <v>0.98133658598584761</v>
      </c>
      <c r="M247" s="2">
        <f>Delta!CA249</f>
        <v>0.82721589903092296</v>
      </c>
      <c r="N247" s="2">
        <f>Delta!CB249</f>
        <v>1.0166726254032428</v>
      </c>
      <c r="O247" s="2">
        <f>Delta!CC249</f>
        <v>0.99698882408972556</v>
      </c>
      <c r="P247" s="2">
        <f>Delta!CD249</f>
        <v>0.99125531816633428</v>
      </c>
    </row>
    <row r="248" spans="1:16" x14ac:dyDescent="0.2">
      <c r="A248" s="76">
        <f>Delta!A250</f>
        <v>492</v>
      </c>
      <c r="B248" s="2" t="e">
        <f>Delta!BP250</f>
        <v>#N/A</v>
      </c>
      <c r="C248" s="2">
        <f>Delta!BQ250</f>
        <v>1.0228102093827887</v>
      </c>
      <c r="D248" s="2">
        <f>Delta!BR250</f>
        <v>0.96400040551500399</v>
      </c>
      <c r="E248" s="2">
        <f>Delta!BS250</f>
        <v>1.0045522593260212</v>
      </c>
      <c r="F248" s="2">
        <f>Delta!BT250</f>
        <v>1.0055947060148938</v>
      </c>
      <c r="G248" s="2">
        <f>Delta!BU250</f>
        <v>1.0022971033819486</v>
      </c>
      <c r="H248" s="2">
        <f>Delta!BV250</f>
        <v>1.0102347786691068</v>
      </c>
      <c r="I248" s="2">
        <f>Delta!BW250</f>
        <v>0.99662244741670092</v>
      </c>
      <c r="J248" s="2">
        <f>Delta!BX250</f>
        <v>0.98334895117041821</v>
      </c>
      <c r="K248" s="2">
        <f>Delta!BY250</f>
        <v>0.78550321034831572</v>
      </c>
      <c r="L248" s="2">
        <f>Delta!BZ250</f>
        <v>0.98137776975086999</v>
      </c>
      <c r="M248" s="2">
        <f>Delta!CA250</f>
        <v>0.82783251904933752</v>
      </c>
      <c r="N248" s="2">
        <f>Delta!CB250</f>
        <v>1.0165804338303028</v>
      </c>
      <c r="O248" s="2">
        <f>Delta!CC250</f>
        <v>0.99699735277427082</v>
      </c>
      <c r="P248" s="2">
        <f>Delta!CD250</f>
        <v>0.99131527381812257</v>
      </c>
    </row>
    <row r="249" spans="1:16" x14ac:dyDescent="0.2">
      <c r="A249" s="76">
        <f>Delta!A251</f>
        <v>494</v>
      </c>
      <c r="B249" s="2" t="e">
        <f>Delta!BP251</f>
        <v>#N/A</v>
      </c>
      <c r="C249" s="2">
        <f>Delta!BQ251</f>
        <v>1.0227423726311127</v>
      </c>
      <c r="D249" s="2">
        <f>Delta!BR251</f>
        <v>0.96407946642807762</v>
      </c>
      <c r="E249" s="2">
        <f>Delta!BS251</f>
        <v>1.004616767445661</v>
      </c>
      <c r="F249" s="2">
        <f>Delta!BT251</f>
        <v>1.0055178712906987</v>
      </c>
      <c r="G249" s="2">
        <f>Delta!BU251</f>
        <v>1.0022261929348739</v>
      </c>
      <c r="H249" s="2">
        <f>Delta!BV251</f>
        <v>1.0101689129446796</v>
      </c>
      <c r="I249" s="2">
        <f>Delta!BW251</f>
        <v>0.99660441443230552</v>
      </c>
      <c r="J249" s="2">
        <f>Delta!BX251</f>
        <v>0.98344972951369836</v>
      </c>
      <c r="K249" s="2">
        <f>Delta!BY251</f>
        <v>0.7865940551425189</v>
      </c>
      <c r="L249" s="2">
        <f>Delta!BZ251</f>
        <v>0.98142722995401188</v>
      </c>
      <c r="M249" s="2">
        <f>Delta!CA251</f>
        <v>0.82844220183011941</v>
      </c>
      <c r="N249" s="2">
        <f>Delta!CB251</f>
        <v>1.0164855392931555</v>
      </c>
      <c r="O249" s="2">
        <f>Delta!CC251</f>
        <v>0.99700774362081179</v>
      </c>
      <c r="P249" s="2">
        <f>Delta!CD251</f>
        <v>0.99137579331414161</v>
      </c>
    </row>
    <row r="250" spans="1:16" x14ac:dyDescent="0.2">
      <c r="A250" s="76">
        <f>Delta!A252</f>
        <v>496</v>
      </c>
      <c r="B250" s="2" t="e">
        <f>Delta!BP252</f>
        <v>#N/A</v>
      </c>
      <c r="C250" s="2">
        <f>Delta!BQ252</f>
        <v>1.0226788424219673</v>
      </c>
      <c r="D250" s="2">
        <f>Delta!BR252</f>
        <v>0.96415498343104766</v>
      </c>
      <c r="E250" s="2">
        <f>Delta!BS252</f>
        <v>1.0046815136552685</v>
      </c>
      <c r="F250" s="2">
        <f>Delta!BT252</f>
        <v>1.0054456030060455</v>
      </c>
      <c r="G250" s="2">
        <f>Delta!BU252</f>
        <v>1.0021599676994533</v>
      </c>
      <c r="H250" s="2">
        <f>Delta!BV252</f>
        <v>1.0101041595541516</v>
      </c>
      <c r="I250" s="2">
        <f>Delta!BW252</f>
        <v>0.99658464630099508</v>
      </c>
      <c r="J250" s="2">
        <f>Delta!BX252</f>
        <v>0.98354295028725891</v>
      </c>
      <c r="K250" s="2">
        <f>Delta!BY252</f>
        <v>0.78767274627694017</v>
      </c>
      <c r="L250" s="2">
        <f>Delta!BZ252</f>
        <v>0.9814737299647428</v>
      </c>
      <c r="M250" s="2">
        <f>Delta!CA252</f>
        <v>0.82905016485652816</v>
      </c>
      <c r="N250" s="2">
        <f>Delta!CB252</f>
        <v>1.0163949286093066</v>
      </c>
      <c r="O250" s="2">
        <f>Delta!CC252</f>
        <v>0.99701650691847732</v>
      </c>
      <c r="P250" s="2">
        <f>Delta!CD252</f>
        <v>0.99143518413907272</v>
      </c>
    </row>
    <row r="251" spans="1:16" x14ac:dyDescent="0.2">
      <c r="A251" s="76">
        <f>Delta!A253</f>
        <v>498</v>
      </c>
      <c r="B251" s="2" t="e">
        <f>Delta!BP253</f>
        <v>#N/A</v>
      </c>
      <c r="C251" s="2">
        <f>Delta!BQ253</f>
        <v>1.0226144775074761</v>
      </c>
      <c r="D251" s="2">
        <f>Delta!BR253</f>
        <v>0.96423166591680642</v>
      </c>
      <c r="E251" s="2">
        <f>Delta!BS253</f>
        <v>1.0047362202702008</v>
      </c>
      <c r="F251" s="2">
        <f>Delta!BT253</f>
        <v>1.0053744744889126</v>
      </c>
      <c r="G251" s="2">
        <f>Delta!BU253</f>
        <v>1.0020898483740774</v>
      </c>
      <c r="H251" s="2">
        <f>Delta!BV253</f>
        <v>1.0100422694022344</v>
      </c>
      <c r="I251" s="2">
        <f>Delta!BW253</f>
        <v>0.99657003815741863</v>
      </c>
      <c r="J251" s="2">
        <f>Delta!BX253</f>
        <v>0.98362410587835125</v>
      </c>
      <c r="K251" s="2">
        <f>Delta!BY253</f>
        <v>0.78874086933217902</v>
      </c>
      <c r="L251" s="2">
        <f>Delta!BZ253</f>
        <v>0.98151384229424232</v>
      </c>
      <c r="M251" s="2">
        <f>Delta!CA253</f>
        <v>0.82965531274042947</v>
      </c>
      <c r="N251" s="2">
        <f>Delta!CB253</f>
        <v>1.0163033552460616</v>
      </c>
      <c r="O251" s="2">
        <f>Delta!CC253</f>
        <v>0.99702716690676485</v>
      </c>
      <c r="P251" s="2">
        <f>Delta!CD253</f>
        <v>0.99148995073772372</v>
      </c>
    </row>
    <row r="252" spans="1:16" x14ac:dyDescent="0.2">
      <c r="A252" s="76">
        <f>Delta!A254</f>
        <v>500</v>
      </c>
      <c r="B252" s="2" t="e">
        <f>Delta!BP254</f>
        <v>#N/A</v>
      </c>
      <c r="C252" s="2">
        <f>Delta!BQ254</f>
        <v>1.0225491551377621</v>
      </c>
      <c r="D252" s="2">
        <f>Delta!BR254</f>
        <v>0.96430970216213163</v>
      </c>
      <c r="E252" s="2">
        <f>Delta!BS254</f>
        <v>1.0047962989675852</v>
      </c>
      <c r="F252" s="2">
        <f>Delta!BT254</f>
        <v>1.0053028662541663</v>
      </c>
      <c r="G252" s="2">
        <f>Delta!BU254</f>
        <v>1.0020296811640483</v>
      </c>
      <c r="H252" s="2">
        <f>Delta!BV254</f>
        <v>1.0099797909880017</v>
      </c>
      <c r="I252" s="2">
        <f>Delta!BW254</f>
        <v>0.9965450314933485</v>
      </c>
      <c r="J252" s="2">
        <f>Delta!BX254</f>
        <v>0.98371240758543699</v>
      </c>
      <c r="K252" s="2">
        <f>Delta!BY254</f>
        <v>0.78980408205668917</v>
      </c>
      <c r="L252" s="2">
        <f>Delta!BZ254</f>
        <v>0.98156135998763483</v>
      </c>
      <c r="M252" s="2">
        <f>Delta!CA254</f>
        <v>0.83024892472333578</v>
      </c>
      <c r="N252" s="2">
        <f>Delta!CB254</f>
        <v>1.0162161639239107</v>
      </c>
      <c r="O252" s="2">
        <f>Delta!CC254</f>
        <v>0.99703793010151864</v>
      </c>
      <c r="P252" s="2">
        <f>Delta!CD254</f>
        <v>0.99155045059872038</v>
      </c>
    </row>
    <row r="253" spans="1:16" x14ac:dyDescent="0.2">
      <c r="A253" s="76">
        <f>Delta!A255</f>
        <v>502</v>
      </c>
      <c r="B253" s="2" t="e">
        <f>Delta!BP255</f>
        <v>#N/A</v>
      </c>
      <c r="C253" s="2">
        <f>Delta!BQ255</f>
        <v>1.0224882040892489</v>
      </c>
      <c r="D253" s="2">
        <f>Delta!BR255</f>
        <v>0.96438909769603742</v>
      </c>
      <c r="E253" s="2">
        <f>Delta!BS255</f>
        <v>1.0048514094403571</v>
      </c>
      <c r="F253" s="2">
        <f>Delta!BT255</f>
        <v>1.0052324193657776</v>
      </c>
      <c r="G253" s="2">
        <f>Delta!BU255</f>
        <v>1.0019604489175236</v>
      </c>
      <c r="H253" s="2">
        <f>Delta!BV255</f>
        <v>1.0099184532267123</v>
      </c>
      <c r="I253" s="2">
        <f>Delta!BW255</f>
        <v>0.9965321330137179</v>
      </c>
      <c r="J253" s="2">
        <f>Delta!BX255</f>
        <v>0.98381264977555705</v>
      </c>
      <c r="K253" s="2">
        <f>Delta!BY255</f>
        <v>0.79087040736670788</v>
      </c>
      <c r="L253" s="2">
        <f>Delta!BZ255</f>
        <v>0.98160243222657717</v>
      </c>
      <c r="M253" s="2">
        <f>Delta!CA255</f>
        <v>0.83084924324550335</v>
      </c>
      <c r="N253" s="2">
        <f>Delta!CB255</f>
        <v>1.0161245373075092</v>
      </c>
      <c r="O253" s="2">
        <f>Delta!CC255</f>
        <v>0.99704886525731828</v>
      </c>
      <c r="P253" s="2">
        <f>Delta!CD255</f>
        <v>0.99160455182401008</v>
      </c>
    </row>
    <row r="254" spans="1:16" x14ac:dyDescent="0.2">
      <c r="A254" s="76">
        <f>Delta!A256</f>
        <v>504</v>
      </c>
      <c r="B254" s="2" t="e">
        <f>Delta!BP256</f>
        <v>#N/A</v>
      </c>
      <c r="C254" s="2">
        <f>Delta!BQ256</f>
        <v>1.0224209732862175</v>
      </c>
      <c r="D254" s="2">
        <f>Delta!BR256</f>
        <v>0.96446985790005568</v>
      </c>
      <c r="E254" s="2">
        <f>Delta!BS256</f>
        <v>1.0049067103279259</v>
      </c>
      <c r="F254" s="2">
        <f>Delta!BT256</f>
        <v>1.0051666771612919</v>
      </c>
      <c r="G254" s="2">
        <f>Delta!BU256</f>
        <v>1.0019012044094402</v>
      </c>
      <c r="H254" s="2">
        <f>Delta!BV256</f>
        <v>1.0098530245021691</v>
      </c>
      <c r="I254" s="2">
        <f>Delta!BW256</f>
        <v>0.99651229073404757</v>
      </c>
      <c r="J254" s="2">
        <f>Delta!BX256</f>
        <v>0.98390100283822146</v>
      </c>
      <c r="K254" s="2">
        <f>Delta!BY256</f>
        <v>0.79192163265306126</v>
      </c>
      <c r="L254" s="2">
        <f>Delta!BZ256</f>
        <v>0.98165089480210332</v>
      </c>
      <c r="M254" s="2">
        <f>Delta!CA256</f>
        <v>0.83144592879492263</v>
      </c>
      <c r="N254" s="2">
        <f>Delta!CB256</f>
        <v>1.0160372874055934</v>
      </c>
      <c r="O254" s="2">
        <f>Delta!CC256</f>
        <v>0.99705641117117527</v>
      </c>
      <c r="P254" s="2">
        <f>Delta!CD256</f>
        <v>0.99166611298943896</v>
      </c>
    </row>
    <row r="255" spans="1:16" x14ac:dyDescent="0.2">
      <c r="A255" s="76">
        <f>Delta!A257</f>
        <v>506</v>
      </c>
      <c r="B255" s="2" t="e">
        <f>Delta!BP257</f>
        <v>#N/A</v>
      </c>
      <c r="C255" s="2">
        <f>Delta!BQ257</f>
        <v>1.0223528970319427</v>
      </c>
      <c r="D255" s="2">
        <f>Delta!BR257</f>
        <v>0.96454681764128014</v>
      </c>
      <c r="E255" s="2">
        <f>Delta!BS257</f>
        <v>1.0049621989555999</v>
      </c>
      <c r="F255" s="2">
        <f>Delta!BT257</f>
        <v>1.0050986938336344</v>
      </c>
      <c r="G255" s="2">
        <f>Delta!BU257</f>
        <v>1.0018346233566604</v>
      </c>
      <c r="H255" s="2">
        <f>Delta!BV257</f>
        <v>1.0097940537660903</v>
      </c>
      <c r="I255" s="2">
        <f>Delta!BW257</f>
        <v>0.99649241459571491</v>
      </c>
      <c r="J255" s="2">
        <f>Delta!BX257</f>
        <v>0.98398637955481427</v>
      </c>
      <c r="K255" s="2">
        <f>Delta!BY257</f>
        <v>0.79296808069645019</v>
      </c>
      <c r="L255" s="2">
        <f>Delta!BZ257</f>
        <v>0.98169871406207876</v>
      </c>
      <c r="M255" s="2">
        <f>Delta!CA257</f>
        <v>0.83203138710067315</v>
      </c>
      <c r="N255" s="2">
        <f>Delta!CB257</f>
        <v>1.0159509623430862</v>
      </c>
      <c r="O255" s="2">
        <f>Delta!CC257</f>
        <v>0.9970693442566646</v>
      </c>
      <c r="P255" s="2">
        <f>Delta!CD257</f>
        <v>0.99171951538556735</v>
      </c>
    </row>
    <row r="256" spans="1:16" x14ac:dyDescent="0.2">
      <c r="A256" s="76">
        <f>Delta!A258</f>
        <v>508</v>
      </c>
      <c r="B256" s="2" t="e">
        <f>Delta!BP258</f>
        <v>#N/A</v>
      </c>
      <c r="C256" s="2">
        <f>Delta!BQ258</f>
        <v>1.0222947224715537</v>
      </c>
      <c r="D256" s="2">
        <f>Delta!BR258</f>
        <v>0.96461993913219302</v>
      </c>
      <c r="E256" s="2">
        <f>Delta!BS258</f>
        <v>1.0050231094297937</v>
      </c>
      <c r="F256" s="2">
        <f>Delta!BT258</f>
        <v>1.0050249641368691</v>
      </c>
      <c r="G256" s="2">
        <f>Delta!BU258</f>
        <v>1.0017676260321386</v>
      </c>
      <c r="H256" s="2">
        <f>Delta!BV258</f>
        <v>1.009736286990659</v>
      </c>
      <c r="I256" s="2">
        <f>Delta!BW258</f>
        <v>0.9964760164904094</v>
      </c>
      <c r="J256" s="2">
        <f>Delta!BX258</f>
        <v>0.98407442326089567</v>
      </c>
      <c r="K256" s="2">
        <f>Delta!BY258</f>
        <v>0.79400549163316625</v>
      </c>
      <c r="L256" s="2">
        <f>Delta!BZ258</f>
        <v>0.98173926484833929</v>
      </c>
      <c r="M256" s="2">
        <f>Delta!CA258</f>
        <v>0.83261905122219826</v>
      </c>
      <c r="N256" s="2">
        <f>Delta!CB258</f>
        <v>1.0158637686540199</v>
      </c>
      <c r="O256" s="2">
        <f>Delta!CC258</f>
        <v>0.99707536775340255</v>
      </c>
      <c r="P256" s="2">
        <f>Delta!CD258</f>
        <v>0.99177693964180769</v>
      </c>
    </row>
    <row r="257" spans="1:16" x14ac:dyDescent="0.2">
      <c r="A257" s="76">
        <f>Delta!A259</f>
        <v>510</v>
      </c>
      <c r="B257" s="2" t="e">
        <f>Delta!BP259</f>
        <v>#N/A</v>
      </c>
      <c r="C257" s="2">
        <f>Delta!BQ259</f>
        <v>1.0222302460686146</v>
      </c>
      <c r="D257" s="2">
        <f>Delta!BR259</f>
        <v>0.96469939900596835</v>
      </c>
      <c r="E257" s="2">
        <f>Delta!BS259</f>
        <v>1.0050737549444291</v>
      </c>
      <c r="F257" s="2">
        <f>Delta!BT259</f>
        <v>1.0049594819713519</v>
      </c>
      <c r="G257" s="2">
        <f>Delta!BU259</f>
        <v>1.0017089872967553</v>
      </c>
      <c r="H257" s="2">
        <f>Delta!BV259</f>
        <v>1.0096744034865373</v>
      </c>
      <c r="I257" s="2">
        <f>Delta!BW259</f>
        <v>0.99645962241349217</v>
      </c>
      <c r="J257" s="2">
        <f>Delta!BX259</f>
        <v>0.98416405529519069</v>
      </c>
      <c r="K257" s="2">
        <f>Delta!BY259</f>
        <v>0.79504264334916475</v>
      </c>
      <c r="L257" s="2">
        <f>Delta!BZ259</f>
        <v>0.98178962678542181</v>
      </c>
      <c r="M257" s="2">
        <f>Delta!CA259</f>
        <v>0.83320718493432944</v>
      </c>
      <c r="N257" s="2">
        <f>Delta!CB259</f>
        <v>1.0157756874639694</v>
      </c>
      <c r="O257" s="2">
        <f>Delta!CC259</f>
        <v>0.99708856191533435</v>
      </c>
      <c r="P257" s="2">
        <f>Delta!CD259</f>
        <v>0.99182961029977135</v>
      </c>
    </row>
    <row r="258" spans="1:16" x14ac:dyDescent="0.2">
      <c r="A258" s="76">
        <f>Delta!A260</f>
        <v>512</v>
      </c>
      <c r="B258" s="2" t="e">
        <f>Delta!BP260</f>
        <v>#N/A</v>
      </c>
      <c r="C258" s="2">
        <f>Delta!BQ260</f>
        <v>1.0221703491168064</v>
      </c>
      <c r="D258" s="2">
        <f>Delta!BR260</f>
        <v>0.9647750020852448</v>
      </c>
      <c r="E258" s="2">
        <f>Delta!BS260</f>
        <v>1.0051298173910765</v>
      </c>
      <c r="F258" s="2">
        <f>Delta!BT260</f>
        <v>1.0048900345671912</v>
      </c>
      <c r="G258" s="2">
        <f>Delta!BU260</f>
        <v>1.0016465004882613</v>
      </c>
      <c r="H258" s="2">
        <f>Delta!BV260</f>
        <v>1.0096172941503843</v>
      </c>
      <c r="I258" s="2">
        <f>Delta!BW260</f>
        <v>0.99644144870952245</v>
      </c>
      <c r="J258" s="2">
        <f>Delta!BX260</f>
        <v>0.98425059586077823</v>
      </c>
      <c r="K258" s="2">
        <f>Delta!BY260</f>
        <v>0.79607463741069973</v>
      </c>
      <c r="L258" s="2">
        <f>Delta!BZ260</f>
        <v>0.98182360563308657</v>
      </c>
      <c r="M258" s="2">
        <f>Delta!CA260</f>
        <v>0.83378386981602803</v>
      </c>
      <c r="N258" s="2">
        <f>Delta!CB260</f>
        <v>1.0156903840958955</v>
      </c>
      <c r="O258" s="2">
        <f>Delta!CC260</f>
        <v>0.99709835720605011</v>
      </c>
      <c r="P258" s="2">
        <f>Delta!CD260</f>
        <v>0.99188454842555673</v>
      </c>
    </row>
    <row r="259" spans="1:16" x14ac:dyDescent="0.2">
      <c r="A259" s="76">
        <f>Delta!A261</f>
        <v>514</v>
      </c>
      <c r="B259" s="2" t="e">
        <f>Delta!BP261</f>
        <v>#N/A</v>
      </c>
      <c r="C259" s="2">
        <f>Delta!BQ261</f>
        <v>1.0221041168917711</v>
      </c>
      <c r="D259" s="2">
        <f>Delta!BR261</f>
        <v>0.96485193800475677</v>
      </c>
      <c r="E259" s="2">
        <f>Delta!BS261</f>
        <v>1.0051860570203552</v>
      </c>
      <c r="F259" s="2">
        <f>Delta!BT261</f>
        <v>1.0048235932252534</v>
      </c>
      <c r="G259" s="2">
        <f>Delta!BU261</f>
        <v>1.0015818521064928</v>
      </c>
      <c r="H259" s="2">
        <f>Delta!BV261</f>
        <v>1.0095578849882711</v>
      </c>
      <c r="I259" s="2">
        <f>Delta!BW261</f>
        <v>0.99642680082749735</v>
      </c>
      <c r="J259" s="2">
        <f>Delta!BX261</f>
        <v>0.98433540758233873</v>
      </c>
      <c r="K259" s="2">
        <f>Delta!BY261</f>
        <v>0.79709366154640915</v>
      </c>
      <c r="L259" s="2">
        <f>Delta!BZ261</f>
        <v>0.98187274528614987</v>
      </c>
      <c r="M259" s="2">
        <f>Delta!CA261</f>
        <v>0.83437072762422726</v>
      </c>
      <c r="N259" s="2">
        <f>Delta!CB261</f>
        <v>1.0156077655929256</v>
      </c>
      <c r="O259" s="2">
        <f>Delta!CC261</f>
        <v>0.99710649272893936</v>
      </c>
      <c r="P259" s="2">
        <f>Delta!CD261</f>
        <v>0.99193995013723768</v>
      </c>
    </row>
    <row r="260" spans="1:16" x14ac:dyDescent="0.2">
      <c r="A260" s="76">
        <f>Delta!A262</f>
        <v>516</v>
      </c>
      <c r="B260" s="2" t="e">
        <f>Delta!BP262</f>
        <v>#N/A</v>
      </c>
      <c r="C260" s="2">
        <f>Delta!BQ262</f>
        <v>1.022042488009169</v>
      </c>
      <c r="D260" s="2">
        <f>Delta!BR262</f>
        <v>0.96493002777923365</v>
      </c>
      <c r="E260" s="2">
        <f>Delta!BS262</f>
        <v>1.0052372020485152</v>
      </c>
      <c r="F260" s="2">
        <f>Delta!BT262</f>
        <v>1.0047602216725828</v>
      </c>
      <c r="G260" s="2">
        <f>Delta!BU262</f>
        <v>1.0015256514211448</v>
      </c>
      <c r="H260" s="2">
        <f>Delta!BV262</f>
        <v>1.0094979365101386</v>
      </c>
      <c r="I260" s="2">
        <f>Delta!BW262</f>
        <v>0.99641392180416122</v>
      </c>
      <c r="J260" s="2">
        <f>Delta!BX262</f>
        <v>0.98442167772286393</v>
      </c>
      <c r="K260" s="2">
        <f>Delta!BY262</f>
        <v>0.7981065583952216</v>
      </c>
      <c r="L260" s="2">
        <f>Delta!BZ262</f>
        <v>0.98192213289989616</v>
      </c>
      <c r="M260" s="2">
        <f>Delta!CA262</f>
        <v>0.83495415111319371</v>
      </c>
      <c r="N260" s="2">
        <f>Delta!CB262</f>
        <v>1.0155225736243276</v>
      </c>
      <c r="O260" s="2">
        <f>Delta!CC262</f>
        <v>0.99711652817760621</v>
      </c>
      <c r="P260" s="2">
        <f>Delta!CD262</f>
        <v>0.99199405661128925</v>
      </c>
    </row>
    <row r="261" spans="1:16" x14ac:dyDescent="0.2">
      <c r="A261" s="76">
        <f>Delta!A263</f>
        <v>518</v>
      </c>
      <c r="B261" s="2" t="e">
        <f>Delta!BP263</f>
        <v>#N/A</v>
      </c>
      <c r="C261" s="2">
        <f>Delta!BQ263</f>
        <v>1.0219800567473221</v>
      </c>
      <c r="D261" s="2">
        <f>Delta!BR263</f>
        <v>0.9650042043304603</v>
      </c>
      <c r="E261" s="2">
        <f>Delta!BS263</f>
        <v>1.0052884894784948</v>
      </c>
      <c r="F261" s="2">
        <f>Delta!BT263</f>
        <v>1.0046964233187747</v>
      </c>
      <c r="G261" s="2">
        <f>Delta!BU263</f>
        <v>1.0014638400855522</v>
      </c>
      <c r="H261" s="2">
        <f>Delta!BV263</f>
        <v>1.0094391772160369</v>
      </c>
      <c r="I261" s="2">
        <f>Delta!BW263</f>
        <v>0.99639929714095121</v>
      </c>
      <c r="J261" s="2">
        <f>Delta!BX263</f>
        <v>0.98450476551651045</v>
      </c>
      <c r="K261" s="2">
        <f>Delta!BY263</f>
        <v>0.79911937960460067</v>
      </c>
      <c r="L261" s="2">
        <f>Delta!BZ263</f>
        <v>0.98196284217412977</v>
      </c>
      <c r="M261" s="2">
        <f>Delta!CA263</f>
        <v>0.83552147009988964</v>
      </c>
      <c r="N261" s="2">
        <f>Delta!CB263</f>
        <v>1.0154329691719015</v>
      </c>
      <c r="O261" s="2">
        <f>Delta!CC263</f>
        <v>0.99712490139223675</v>
      </c>
      <c r="P261" s="2">
        <f>Delta!CD263</f>
        <v>0.99204695368196893</v>
      </c>
    </row>
    <row r="262" spans="1:16" x14ac:dyDescent="0.2">
      <c r="A262" s="76">
        <f>Delta!A264</f>
        <v>520</v>
      </c>
      <c r="B262" s="2" t="e">
        <f>Delta!BP264</f>
        <v>#N/A</v>
      </c>
      <c r="C262" s="2">
        <f>Delta!BQ264</f>
        <v>1.0219222810092441</v>
      </c>
      <c r="D262" s="2">
        <f>Delta!BR264</f>
        <v>0.9650795156343861</v>
      </c>
      <c r="E262" s="2">
        <f>Delta!BS264</f>
        <v>1.0053399446934299</v>
      </c>
      <c r="F262" s="2">
        <f>Delta!BT264</f>
        <v>1.0046321453445128</v>
      </c>
      <c r="G262" s="2">
        <f>Delta!BU264</f>
        <v>1.0014069507645631</v>
      </c>
      <c r="H262" s="2">
        <f>Delta!BV264</f>
        <v>1.0093835691865822</v>
      </c>
      <c r="I262" s="2">
        <f>Delta!BW264</f>
        <v>0.99638110002747182</v>
      </c>
      <c r="J262" s="2">
        <f>Delta!BX264</f>
        <v>0.98459039546130955</v>
      </c>
      <c r="K262" s="2">
        <f>Delta!BY264</f>
        <v>0.80012230431547615</v>
      </c>
      <c r="L262" s="2">
        <f>Delta!BZ264</f>
        <v>0.98201090991794648</v>
      </c>
      <c r="M262" s="2">
        <f>Delta!CA264</f>
        <v>0.83609332455506502</v>
      </c>
      <c r="N262" s="2">
        <f>Delta!CB264</f>
        <v>1.015353351174904</v>
      </c>
      <c r="O262" s="2">
        <f>Delta!CC264</f>
        <v>0.99713515445747569</v>
      </c>
      <c r="P262" s="2">
        <f>Delta!CD264</f>
        <v>0.99209847391248052</v>
      </c>
    </row>
    <row r="263" spans="1:16" x14ac:dyDescent="0.2">
      <c r="A263" s="76">
        <f>Delta!A265</f>
        <v>522</v>
      </c>
      <c r="B263" s="2" t="e">
        <f>Delta!BP265</f>
        <v>#N/A</v>
      </c>
      <c r="C263" s="2">
        <f>Delta!BQ265</f>
        <v>1.0218637266869941</v>
      </c>
      <c r="D263" s="2">
        <f>Delta!BR265</f>
        <v>0.96515596601716047</v>
      </c>
      <c r="E263" s="2">
        <f>Delta!BS265</f>
        <v>1.0053915657850703</v>
      </c>
      <c r="F263" s="2">
        <f>Delta!BT265</f>
        <v>1.0045656559105554</v>
      </c>
      <c r="G263" s="2">
        <f>Delta!BU265</f>
        <v>1.0013479636573375</v>
      </c>
      <c r="H263" s="2">
        <f>Delta!BV265</f>
        <v>1.0093256212264594</v>
      </c>
      <c r="I263" s="2">
        <f>Delta!BW265</f>
        <v>0.9963664698274578</v>
      </c>
      <c r="J263" s="2">
        <f>Delta!BX265</f>
        <v>0.98468231127500616</v>
      </c>
      <c r="K263" s="2">
        <f>Delta!BY265</f>
        <v>0.80112718322018184</v>
      </c>
      <c r="L263" s="2">
        <f>Delta!BZ265</f>
        <v>0.98205369233379702</v>
      </c>
      <c r="M263" s="2">
        <f>Delta!CA265</f>
        <v>0.83666151115928877</v>
      </c>
      <c r="N263" s="2">
        <f>Delta!CB265</f>
        <v>1.0152729488163323</v>
      </c>
      <c r="O263" s="2">
        <f>Delta!CC265</f>
        <v>0.99714733041564307</v>
      </c>
      <c r="P263" s="2">
        <f>Delta!CD265</f>
        <v>0.99215223813587916</v>
      </c>
    </row>
    <row r="264" spans="1:16" x14ac:dyDescent="0.2">
      <c r="A264" s="76">
        <f>Delta!A266</f>
        <v>524</v>
      </c>
      <c r="B264" s="2" t="e">
        <f>Delta!BP266</f>
        <v>#N/A</v>
      </c>
      <c r="C264" s="2">
        <f>Delta!BQ266</f>
        <v>1.0217987838342151</v>
      </c>
      <c r="D264" s="2">
        <f>Delta!BR266</f>
        <v>0.9652337438749834</v>
      </c>
      <c r="E264" s="2">
        <f>Delta!BS266</f>
        <v>1.0054379667011089</v>
      </c>
      <c r="F264" s="2">
        <f>Delta!BT266</f>
        <v>1.0045058604720083</v>
      </c>
      <c r="G264" s="2">
        <f>Delta!BU266</f>
        <v>1.0012850900596382</v>
      </c>
      <c r="H264" s="2">
        <f>Delta!BV266</f>
        <v>1.0092689373980479</v>
      </c>
      <c r="I264" s="2">
        <f>Delta!BW266</f>
        <v>0.99635363086856432</v>
      </c>
      <c r="J264" s="2">
        <f>Delta!BX266</f>
        <v>0.98476696300333411</v>
      </c>
      <c r="K264" s="2">
        <f>Delta!BY266</f>
        <v>0.80211842363426522</v>
      </c>
      <c r="L264" s="2">
        <f>Delta!BZ266</f>
        <v>0.98209490676902178</v>
      </c>
      <c r="M264" s="2">
        <f>Delta!CA266</f>
        <v>0.83722596138223404</v>
      </c>
      <c r="N264" s="2">
        <f>Delta!CB266</f>
        <v>1.0151863609652294</v>
      </c>
      <c r="O264" s="2">
        <f>Delta!CC266</f>
        <v>0.99715604514783107</v>
      </c>
      <c r="P264" s="2">
        <f>Delta!CD266</f>
        <v>0.992201140740536</v>
      </c>
    </row>
    <row r="265" spans="1:16" x14ac:dyDescent="0.2">
      <c r="A265" s="76">
        <f>Delta!A267</f>
        <v>526</v>
      </c>
      <c r="B265" s="2" t="e">
        <f>Delta!BP267</f>
        <v>#N/A</v>
      </c>
      <c r="C265" s="2">
        <f>Delta!BQ267</f>
        <v>1.0217441540577716</v>
      </c>
      <c r="D265" s="2">
        <f>Delta!BR267</f>
        <v>0.96530735811176849</v>
      </c>
      <c r="E265" s="2">
        <f>Delta!BS267</f>
        <v>1.0054898693752869</v>
      </c>
      <c r="F265" s="2">
        <f>Delta!BT267</f>
        <v>1.0044420726071392</v>
      </c>
      <c r="G265" s="2">
        <f>Delta!BU267</f>
        <v>1.0012343635092344</v>
      </c>
      <c r="H265" s="2">
        <f>Delta!BV267</f>
        <v>1.0092117888636729</v>
      </c>
      <c r="I265" s="2">
        <f>Delta!BW267</f>
        <v>0.99633901273508074</v>
      </c>
      <c r="J265" s="2">
        <f>Delta!BX267</f>
        <v>0.98483777783730497</v>
      </c>
      <c r="K265" s="2">
        <f>Delta!BY267</f>
        <v>0.80310058053317335</v>
      </c>
      <c r="L265" s="2">
        <f>Delta!BZ267</f>
        <v>0.98214376949629634</v>
      </c>
      <c r="M265" s="2">
        <f>Delta!CA267</f>
        <v>0.83779213933970875</v>
      </c>
      <c r="N265" s="2">
        <f>Delta!CB267</f>
        <v>1.0151044561605798</v>
      </c>
      <c r="O265" s="2">
        <f>Delta!CC267</f>
        <v>0.99716668311367151</v>
      </c>
      <c r="P265" s="2">
        <f>Delta!CD267</f>
        <v>0.99225579702747591</v>
      </c>
    </row>
    <row r="266" spans="1:16" x14ac:dyDescent="0.2">
      <c r="A266" s="76">
        <f>Delta!A268</f>
        <v>528</v>
      </c>
      <c r="B266" s="2" t="e">
        <f>Delta!BP268</f>
        <v>#N/A</v>
      </c>
      <c r="C266" s="2">
        <f>Delta!BQ268</f>
        <v>1.0216831317259907</v>
      </c>
      <c r="D266" s="2">
        <f>Delta!BR268</f>
        <v>0.96538228058404418</v>
      </c>
      <c r="E266" s="2">
        <f>Delta!BS268</f>
        <v>1.0055419015951037</v>
      </c>
      <c r="F266" s="2">
        <f>Delta!BT268</f>
        <v>1.0043814494290491</v>
      </c>
      <c r="G266" s="2">
        <f>Delta!BU268</f>
        <v>1.0011761884035577</v>
      </c>
      <c r="H266" s="2">
        <f>Delta!BV268</f>
        <v>1.0091559525448734</v>
      </c>
      <c r="I266" s="2">
        <f>Delta!BW268</f>
        <v>0.99632439098702597</v>
      </c>
      <c r="J266" s="2">
        <f>Delta!BX268</f>
        <v>0.98492558204369307</v>
      </c>
      <c r="K266" s="2">
        <f>Delta!BY268</f>
        <v>0.80408866219388409</v>
      </c>
      <c r="L266" s="2">
        <f>Delta!BZ268</f>
        <v>0.98218323274481656</v>
      </c>
      <c r="M266" s="2">
        <f>Delta!CA268</f>
        <v>0.83834892368752612</v>
      </c>
      <c r="N266" s="2">
        <f>Delta!CB268</f>
        <v>1.0150236048567169</v>
      </c>
      <c r="O266" s="2">
        <f>Delta!CC268</f>
        <v>0.99717380920672771</v>
      </c>
      <c r="P266" s="2">
        <f>Delta!CD268</f>
        <v>0.99230735636146683</v>
      </c>
    </row>
    <row r="267" spans="1:16" x14ac:dyDescent="0.2">
      <c r="A267" s="76">
        <f>Delta!A269</f>
        <v>530</v>
      </c>
      <c r="B267" s="2" t="e">
        <f>Delta!BP269</f>
        <v>#N/A</v>
      </c>
      <c r="C267" s="2">
        <f>Delta!BQ269</f>
        <v>1.0216214422773848</v>
      </c>
      <c r="D267" s="2">
        <f>Delta!BR269</f>
        <v>0.9654581466987705</v>
      </c>
      <c r="E267" s="2">
        <f>Delta!BS269</f>
        <v>1.0055887216269033</v>
      </c>
      <c r="F267" s="2">
        <f>Delta!BT269</f>
        <v>1.0043204181986483</v>
      </c>
      <c r="G267" s="2">
        <f>Delta!BU269</f>
        <v>1.0011230788382008</v>
      </c>
      <c r="H267" s="2">
        <f>Delta!BV269</f>
        <v>1.009099632890202</v>
      </c>
      <c r="I267" s="2">
        <f>Delta!BW269</f>
        <v>0.99630977693539957</v>
      </c>
      <c r="J267" s="2">
        <f>Delta!BX269</f>
        <v>0.98500076073784837</v>
      </c>
      <c r="K267" s="2">
        <f>Delta!BY269</f>
        <v>0.80505838831291243</v>
      </c>
      <c r="L267" s="2">
        <f>Delta!BZ269</f>
        <v>0.98222457058004431</v>
      </c>
      <c r="M267" s="2">
        <f>Delta!CA269</f>
        <v>0.83890732424447767</v>
      </c>
      <c r="N267" s="2">
        <f>Delta!CB269</f>
        <v>1.0149456334422524</v>
      </c>
      <c r="O267" s="2">
        <f>Delta!CC269</f>
        <v>0.99718284339834362</v>
      </c>
      <c r="P267" s="2">
        <f>Delta!CD269</f>
        <v>0.9923611357444978</v>
      </c>
    </row>
    <row r="268" spans="1:16" x14ac:dyDescent="0.2">
      <c r="A268" s="76">
        <f>Delta!A270</f>
        <v>532</v>
      </c>
      <c r="B268" s="2" t="e">
        <f>Delta!BP270</f>
        <v>#N/A</v>
      </c>
      <c r="C268" s="2">
        <f>Delta!BQ270</f>
        <v>1.0215588447253172</v>
      </c>
      <c r="D268" s="2">
        <f>Delta!BR270</f>
        <v>0.9655353290977311</v>
      </c>
      <c r="E268" s="2">
        <f>Delta!BS270</f>
        <v>1.0056356374675695</v>
      </c>
      <c r="F268" s="2">
        <f>Delta!BT270</f>
        <v>1.0042607906168879</v>
      </c>
      <c r="G268" s="2">
        <f>Delta!BU270</f>
        <v>1.0010660886153238</v>
      </c>
      <c r="H268" s="2">
        <f>Delta!BV270</f>
        <v>1.0090464358492151</v>
      </c>
      <c r="I268" s="2">
        <f>Delta!BW270</f>
        <v>0.99630059158995077</v>
      </c>
      <c r="J268" s="2">
        <f>Delta!BX270</f>
        <v>0.98508206554314204</v>
      </c>
      <c r="K268" s="2">
        <f>Delta!BY270</f>
        <v>0.80602951115334986</v>
      </c>
      <c r="L268" s="2">
        <f>Delta!BZ270</f>
        <v>0.9822682452740763</v>
      </c>
      <c r="M268" s="2">
        <f>Delta!CA270</f>
        <v>0.83946891379010524</v>
      </c>
      <c r="N268" s="2">
        <f>Delta!CB270</f>
        <v>1.0148651377406523</v>
      </c>
      <c r="O268" s="2">
        <f>Delta!CC270</f>
        <v>0.99719198505443407</v>
      </c>
      <c r="P268" s="2">
        <f>Delta!CD270</f>
        <v>0.99240820484957759</v>
      </c>
    </row>
    <row r="269" spans="1:16" x14ac:dyDescent="0.2">
      <c r="A269" s="76">
        <f>Delta!A271</f>
        <v>534</v>
      </c>
      <c r="B269" s="2" t="e">
        <f>Delta!BP271</f>
        <v>#N/A</v>
      </c>
      <c r="C269" s="2">
        <f>Delta!BQ271</f>
        <v>1.0215011336860358</v>
      </c>
      <c r="D269" s="2">
        <f>Delta!BR271</f>
        <v>0.96561346269425596</v>
      </c>
      <c r="E269" s="2">
        <f>Delta!BS271</f>
        <v>1.005682707408027</v>
      </c>
      <c r="F269" s="2">
        <f>Delta!BT271</f>
        <v>1.0041989505702227</v>
      </c>
      <c r="G269" s="2">
        <f>Delta!BU271</f>
        <v>1.0010123765307768</v>
      </c>
      <c r="H269" s="2">
        <f>Delta!BV271</f>
        <v>1.0089909968586002</v>
      </c>
      <c r="I269" s="2">
        <f>Delta!BW271</f>
        <v>0.99628419421808601</v>
      </c>
      <c r="J269" s="2">
        <f>Delta!BX271</f>
        <v>0.98516552587555684</v>
      </c>
      <c r="K269" s="2">
        <f>Delta!BY271</f>
        <v>0.80699413786942853</v>
      </c>
      <c r="L269" s="2">
        <f>Delta!BZ271</f>
        <v>0.98231728326475121</v>
      </c>
      <c r="M269" s="2">
        <f>Delta!CA271</f>
        <v>0.84001927969841239</v>
      </c>
      <c r="N269" s="2">
        <f>Delta!CB271</f>
        <v>1.0147857382635366</v>
      </c>
      <c r="O269" s="2">
        <f>Delta!CC271</f>
        <v>0.99720125019072969</v>
      </c>
      <c r="P269" s="2">
        <f>Delta!CD271</f>
        <v>0.99246102764425848</v>
      </c>
    </row>
    <row r="270" spans="1:16" x14ac:dyDescent="0.2">
      <c r="A270" s="76">
        <f>Delta!A272</f>
        <v>536</v>
      </c>
      <c r="B270" s="2" t="e">
        <f>Delta!BP272</f>
        <v>#N/A</v>
      </c>
      <c r="C270" s="2">
        <f>Delta!BQ272</f>
        <v>1.0214426580205234</v>
      </c>
      <c r="D270" s="2">
        <f>Delta!BR272</f>
        <v>0.96568754034861204</v>
      </c>
      <c r="E270" s="2">
        <f>Delta!BS272</f>
        <v>1.0057298683591152</v>
      </c>
      <c r="F270" s="2">
        <f>Delta!BT272</f>
        <v>1.0041385254707145</v>
      </c>
      <c r="G270" s="2">
        <f>Delta!BU272</f>
        <v>1.0009547683439495</v>
      </c>
      <c r="H270" s="2">
        <f>Delta!BV272</f>
        <v>1.0089368754941295</v>
      </c>
      <c r="I270" s="2">
        <f>Delta!BW272</f>
        <v>0.99627505437448305</v>
      </c>
      <c r="J270" s="2">
        <f>Delta!BX272</f>
        <v>0.98525114337666575</v>
      </c>
      <c r="K270" s="2">
        <f>Delta!BY272</f>
        <v>0.80795215241403662</v>
      </c>
      <c r="L270" s="2">
        <f>Delta!BZ272</f>
        <v>0.98236464596854023</v>
      </c>
      <c r="M270" s="2">
        <f>Delta!CA272</f>
        <v>0.8405645111981257</v>
      </c>
      <c r="N270" s="2">
        <f>Delta!CB272</f>
        <v>1.0147056069622293</v>
      </c>
      <c r="O270" s="2">
        <f>Delta!CC272</f>
        <v>0.99721424186016649</v>
      </c>
      <c r="P270" s="2">
        <f>Delta!CD272</f>
        <v>0.99250527827778634</v>
      </c>
    </row>
    <row r="271" spans="1:16" x14ac:dyDescent="0.2">
      <c r="A271" s="76">
        <f>Delta!A273</f>
        <v>538</v>
      </c>
      <c r="B271" s="2" t="e">
        <f>Delta!BP273</f>
        <v>#N/A</v>
      </c>
      <c r="C271" s="2">
        <f>Delta!BQ273</f>
        <v>1.0213891200303804</v>
      </c>
      <c r="D271" s="2">
        <f>Delta!BR273</f>
        <v>0.96575734040946648</v>
      </c>
      <c r="E271" s="2">
        <f>Delta!BS273</f>
        <v>1.0057771485296751</v>
      </c>
      <c r="F271" s="2">
        <f>Delta!BT273</f>
        <v>1.0040813611556267</v>
      </c>
      <c r="G271" s="2">
        <f>Delta!BU273</f>
        <v>1.0009059396214888</v>
      </c>
      <c r="H271" s="2">
        <f>Delta!BV273</f>
        <v>1.0088841538941222</v>
      </c>
      <c r="I271" s="2">
        <f>Delta!BW273</f>
        <v>0.99626048400857203</v>
      </c>
      <c r="J271" s="2">
        <f>Delta!BX273</f>
        <v>0.98532793528656326</v>
      </c>
      <c r="K271" s="2">
        <f>Delta!BY273</f>
        <v>0.80890465869267103</v>
      </c>
      <c r="L271" s="2">
        <f>Delta!BZ273</f>
        <v>0.98240227739914854</v>
      </c>
      <c r="M271" s="2">
        <f>Delta!CA273</f>
        <v>0.84111936615862992</v>
      </c>
      <c r="N271" s="2">
        <f>Delta!CB273</f>
        <v>1.014630324942754</v>
      </c>
      <c r="O271" s="2">
        <f>Delta!CC273</f>
        <v>0.99722006515806361</v>
      </c>
      <c r="P271" s="2">
        <f>Delta!CD273</f>
        <v>0.99255897547912997</v>
      </c>
    </row>
    <row r="272" spans="1:16" x14ac:dyDescent="0.2">
      <c r="A272" s="76">
        <f>Delta!A274</f>
        <v>540</v>
      </c>
      <c r="B272" s="2" t="e">
        <f>Delta!BP274</f>
        <v>#N/A</v>
      </c>
      <c r="C272" s="2">
        <f>Delta!BQ274</f>
        <v>1.0213291234905866</v>
      </c>
      <c r="D272" s="2">
        <f>Delta!BR274</f>
        <v>0.96583886194423263</v>
      </c>
      <c r="E272" s="2">
        <f>Delta!BS274</f>
        <v>1.0058191073380576</v>
      </c>
      <c r="F272" s="2">
        <f>Delta!BT274</f>
        <v>1.0040237865707005</v>
      </c>
      <c r="G272" s="2">
        <f>Delta!BU274</f>
        <v>1.0008513516277899</v>
      </c>
      <c r="H272" s="2">
        <f>Delta!BV274</f>
        <v>1.0088291649373962</v>
      </c>
      <c r="I272" s="2">
        <f>Delta!BW274</f>
        <v>0.99624774846193109</v>
      </c>
      <c r="J272" s="2">
        <f>Delta!BX274</f>
        <v>0.98540657188372904</v>
      </c>
      <c r="K272" s="2">
        <f>Delta!BY274</f>
        <v>0.80984909654329607</v>
      </c>
      <c r="L272" s="2">
        <f>Delta!BZ274</f>
        <v>0.98244563771978111</v>
      </c>
      <c r="M272" s="2">
        <f>Delta!CA274</f>
        <v>0.84165615971814445</v>
      </c>
      <c r="N272" s="2">
        <f>Delta!CB274</f>
        <v>1.0145506472273413</v>
      </c>
      <c r="O272" s="2">
        <f>Delta!CC274</f>
        <v>0.99722963813144816</v>
      </c>
      <c r="P272" s="2">
        <f>Delta!CD274</f>
        <v>0.9926076099988953</v>
      </c>
    </row>
    <row r="273" spans="1:16" x14ac:dyDescent="0.2">
      <c r="A273" s="76">
        <f>Delta!A275</f>
        <v>542</v>
      </c>
      <c r="B273" s="2" t="e">
        <f>Delta!BP275</f>
        <v>#N/A</v>
      </c>
      <c r="C273" s="2">
        <f>Delta!BQ275</f>
        <v>1.0212684766383462</v>
      </c>
      <c r="D273" s="2">
        <f>Delta!BR275</f>
        <v>0.96591087718917856</v>
      </c>
      <c r="E273" s="2">
        <f>Delta!BS275</f>
        <v>1.0058611214097224</v>
      </c>
      <c r="F273" s="2">
        <f>Delta!BT275</f>
        <v>1.003969527627862</v>
      </c>
      <c r="G273" s="2">
        <f>Delta!BU275</f>
        <v>1.0008001692625612</v>
      </c>
      <c r="H273" s="2">
        <f>Delta!BV275</f>
        <v>1.0087773644780214</v>
      </c>
      <c r="I273" s="2">
        <f>Delta!BW275</f>
        <v>0.99623867697653457</v>
      </c>
      <c r="J273" s="2">
        <f>Delta!BX275</f>
        <v>0.98548192503541487</v>
      </c>
      <c r="K273" s="2">
        <f>Delta!BY275</f>
        <v>0.81078778666870865</v>
      </c>
      <c r="L273" s="2">
        <f>Delta!BZ275</f>
        <v>0.98248906566506711</v>
      </c>
      <c r="M273" s="2">
        <f>Delta!CA275</f>
        <v>0.84220146924045969</v>
      </c>
      <c r="N273" s="2">
        <f>Delta!CB275</f>
        <v>1.0144721302546678</v>
      </c>
      <c r="O273" s="2">
        <f>Delta!CC275</f>
        <v>0.99723749834312658</v>
      </c>
      <c r="P273" s="2">
        <f>Delta!CD275</f>
        <v>0.99265485336500614</v>
      </c>
    </row>
    <row r="274" spans="1:16" x14ac:dyDescent="0.2">
      <c r="A274" s="76">
        <f>Delta!A276</f>
        <v>544</v>
      </c>
      <c r="B274" s="2" t="e">
        <f>Delta!BP276</f>
        <v>#N/A</v>
      </c>
      <c r="C274" s="2">
        <f>Delta!BQ276</f>
        <v>1.0212184283062384</v>
      </c>
      <c r="D274" s="2">
        <f>Delta!BR276</f>
        <v>0.96598380698799113</v>
      </c>
      <c r="E274" s="2">
        <f>Delta!BS276</f>
        <v>1.0059032522547144</v>
      </c>
      <c r="F274" s="2">
        <f>Delta!BT276</f>
        <v>1.0039149344064788</v>
      </c>
      <c r="G274" s="2">
        <f>Delta!BU276</f>
        <v>1.0007487200465306</v>
      </c>
      <c r="H274" s="2">
        <f>Delta!BV276</f>
        <v>1.0087233020135995</v>
      </c>
      <c r="I274" s="2">
        <f>Delta!BW276</f>
        <v>0.99622597188519013</v>
      </c>
      <c r="J274" s="2">
        <f>Delta!BX276</f>
        <v>0.98556298010122101</v>
      </c>
      <c r="K274" s="2">
        <f>Delta!BY276</f>
        <v>0.81173170255465443</v>
      </c>
      <c r="L274" s="2">
        <f>Delta!BZ276</f>
        <v>0.98252840050228929</v>
      </c>
      <c r="M274" s="2">
        <f>Delta!CA276</f>
        <v>0.84273419173398778</v>
      </c>
      <c r="N274" s="2">
        <f>Delta!CB276</f>
        <v>1.0143984774902612</v>
      </c>
      <c r="O274" s="2">
        <f>Delta!CC276</f>
        <v>0.99724728393268214</v>
      </c>
      <c r="P274" s="2">
        <f>Delta!CD276</f>
        <v>0.99270429460537635</v>
      </c>
    </row>
    <row r="275" spans="1:16" x14ac:dyDescent="0.2">
      <c r="A275" s="76">
        <f>Delta!A277</f>
        <v>546</v>
      </c>
      <c r="B275" s="2" t="e">
        <f>Delta!BP277</f>
        <v>#N/A</v>
      </c>
      <c r="C275" s="2">
        <f>Delta!BQ277</f>
        <v>1.0211562642728662</v>
      </c>
      <c r="D275" s="2">
        <f>Delta!BR277</f>
        <v>0.96606328679518683</v>
      </c>
      <c r="E275" s="2">
        <f>Delta!BS277</f>
        <v>1.0059454661026235</v>
      </c>
      <c r="F275" s="2">
        <f>Delta!BT277</f>
        <v>1.0038581204977586</v>
      </c>
      <c r="G275" s="2">
        <f>Delta!BU277</f>
        <v>1.0006951411929879</v>
      </c>
      <c r="H275" s="2">
        <f>Delta!BV277</f>
        <v>1.0086725194748039</v>
      </c>
      <c r="I275" s="2">
        <f>Delta!BW277</f>
        <v>0.99621145220370544</v>
      </c>
      <c r="J275" s="2">
        <f>Delta!BX277</f>
        <v>0.98564222453096739</v>
      </c>
      <c r="K275" s="2">
        <f>Delta!BY277</f>
        <v>0.812660597965006</v>
      </c>
      <c r="L275" s="2">
        <f>Delta!BZ277</f>
        <v>0.98258290205935972</v>
      </c>
      <c r="M275" s="2">
        <f>Delta!CA277</f>
        <v>0.84327636073692891</v>
      </c>
      <c r="N275" s="2">
        <f>Delta!CB277</f>
        <v>1.0143223311170426</v>
      </c>
      <c r="O275" s="2">
        <f>Delta!CC277</f>
        <v>0.99725713938634675</v>
      </c>
      <c r="P275" s="2">
        <f>Delta!CD277</f>
        <v>0.99275047990188103</v>
      </c>
    </row>
    <row r="276" spans="1:16" x14ac:dyDescent="0.2">
      <c r="A276" s="76">
        <f>Delta!A278</f>
        <v>548</v>
      </c>
      <c r="B276" s="2" t="e">
        <f>Delta!BP278</f>
        <v>#N/A</v>
      </c>
      <c r="C276" s="2">
        <f>Delta!BQ278</f>
        <v>1.0211048687021693</v>
      </c>
      <c r="D276" s="2">
        <f>Delta!BR278</f>
        <v>0.96613297802629861</v>
      </c>
      <c r="E276" s="2">
        <f>Delta!BS278</f>
        <v>1.0059877607971961</v>
      </c>
      <c r="F276" s="2">
        <f>Delta!BT278</f>
        <v>1.0038028129076277</v>
      </c>
      <c r="G276" s="2">
        <f>Delta!BU278</f>
        <v>1.0006486626259108</v>
      </c>
      <c r="H276" s="2">
        <f>Delta!BV278</f>
        <v>1.0086194309475138</v>
      </c>
      <c r="I276" s="2">
        <f>Delta!BW278</f>
        <v>0.99620245804192931</v>
      </c>
      <c r="J276" s="2">
        <f>Delta!BX278</f>
        <v>0.98570674049133178</v>
      </c>
      <c r="K276" s="2">
        <f>Delta!BY278</f>
        <v>0.81357772155665531</v>
      </c>
      <c r="L276" s="2">
        <f>Delta!BZ278</f>
        <v>0.98262014105472806</v>
      </c>
      <c r="M276" s="2">
        <f>Delta!CA278</f>
        <v>0.84381304797101131</v>
      </c>
      <c r="N276" s="2">
        <f>Delta!CB278</f>
        <v>1.0142455100894392</v>
      </c>
      <c r="O276" s="2">
        <f>Delta!CC278</f>
        <v>0.99726714275409267</v>
      </c>
      <c r="P276" s="2">
        <f>Delta!CD278</f>
        <v>0.99279702496150035</v>
      </c>
    </row>
    <row r="277" spans="1:16" x14ac:dyDescent="0.2">
      <c r="A277" s="76">
        <f>Delta!A279</f>
        <v>550</v>
      </c>
      <c r="B277" s="2" t="e">
        <f>Delta!BP279</f>
        <v>#N/A</v>
      </c>
      <c r="C277" s="2">
        <f>Delta!BQ279</f>
        <v>1.0210413007761601</v>
      </c>
      <c r="D277" s="2">
        <f>Delta!BR279</f>
        <v>0.96620922581739954</v>
      </c>
      <c r="E277" s="2">
        <f>Delta!BS279</f>
        <v>1.0060356743599486</v>
      </c>
      <c r="F277" s="2">
        <f>Delta!BT279</f>
        <v>1.0037453329508421</v>
      </c>
      <c r="G277" s="2">
        <f>Delta!BU279</f>
        <v>1.0006001127839301</v>
      </c>
      <c r="H277" s="2">
        <f>Delta!BV279</f>
        <v>1.008567792312357</v>
      </c>
      <c r="I277" s="2">
        <f>Delta!BW279</f>
        <v>0.996187953366787</v>
      </c>
      <c r="J277" s="2">
        <f>Delta!BX279</f>
        <v>0.98578825359908961</v>
      </c>
      <c r="K277" s="2">
        <f>Delta!BY279</f>
        <v>0.81449979615286883</v>
      </c>
      <c r="L277" s="2">
        <f>Delta!BZ279</f>
        <v>0.98266276994116453</v>
      </c>
      <c r="M277" s="2">
        <f>Delta!CA279</f>
        <v>0.84433949649837015</v>
      </c>
      <c r="N277" s="2">
        <f>Delta!CB279</f>
        <v>1.0141699510721502</v>
      </c>
      <c r="O277" s="2">
        <f>Delta!CC279</f>
        <v>0.99727536795033866</v>
      </c>
      <c r="P277" s="2">
        <f>Delta!CD279</f>
        <v>0.99284579956655739</v>
      </c>
    </row>
    <row r="278" spans="1:16" x14ac:dyDescent="0.2">
      <c r="A278" s="76">
        <f>Delta!A280</f>
        <v>552</v>
      </c>
      <c r="B278" s="2" t="e">
        <f>Delta!BP280</f>
        <v>#N/A</v>
      </c>
      <c r="C278" s="2">
        <f>Delta!BQ280</f>
        <v>1.0209885516990731</v>
      </c>
      <c r="D278" s="2">
        <f>Delta!BR280</f>
        <v>0.96628091373510905</v>
      </c>
      <c r="E278" s="2">
        <f>Delta!BS280</f>
        <v>1.0060726174637438</v>
      </c>
      <c r="F278" s="2">
        <f>Delta!BT280</f>
        <v>1.0036930376888864</v>
      </c>
      <c r="G278" s="2">
        <f>Delta!BU280</f>
        <v>1.0005513196219131</v>
      </c>
      <c r="H278" s="2">
        <f>Delta!BV280</f>
        <v>1.0085175869349257</v>
      </c>
      <c r="I278" s="2">
        <f>Delta!BW280</f>
        <v>0.99617715910832016</v>
      </c>
      <c r="J278" s="2">
        <f>Delta!BX280</f>
        <v>0.98586608481841254</v>
      </c>
      <c r="K278" s="2">
        <f>Delta!BY280</f>
        <v>0.81541436568941272</v>
      </c>
      <c r="L278" s="2">
        <f>Delta!BZ280</f>
        <v>0.98271104199519643</v>
      </c>
      <c r="M278" s="2">
        <f>Delta!CA280</f>
        <v>0.8448717057176417</v>
      </c>
      <c r="N278" s="2">
        <f>Delta!CB280</f>
        <v>1.0140974454659653</v>
      </c>
      <c r="O278" s="2">
        <f>Delta!CC280</f>
        <v>0.99728367108225413</v>
      </c>
      <c r="P278" s="2">
        <f>Delta!CD280</f>
        <v>0.99289128400498283</v>
      </c>
    </row>
    <row r="279" spans="1:16" x14ac:dyDescent="0.2">
      <c r="A279" s="76">
        <f>Delta!A281</f>
        <v>554</v>
      </c>
      <c r="B279" s="2" t="e">
        <f>Delta!BP281</f>
        <v>#N/A</v>
      </c>
      <c r="C279" s="2">
        <f>Delta!BQ281</f>
        <v>1.0209292662519138</v>
      </c>
      <c r="D279" s="2">
        <f>Delta!BR281</f>
        <v>0.96635919099244783</v>
      </c>
      <c r="E279" s="2">
        <f>Delta!BS281</f>
        <v>1.0061151755968523</v>
      </c>
      <c r="F279" s="2">
        <f>Delta!BT281</f>
        <v>1.0036385414433893</v>
      </c>
      <c r="G279" s="2">
        <f>Delta!BU281</f>
        <v>1.0005004005900566</v>
      </c>
      <c r="H279" s="2">
        <f>Delta!BV281</f>
        <v>1.008465134662957</v>
      </c>
      <c r="I279" s="2">
        <f>Delta!BW281</f>
        <v>0.99617009610537399</v>
      </c>
      <c r="J279" s="2">
        <f>Delta!BX281</f>
        <v>0.98594566814520368</v>
      </c>
      <c r="K279" s="2">
        <f>Delta!BY281</f>
        <v>0.81632584318253731</v>
      </c>
      <c r="L279" s="2">
        <f>Delta!BZ281</f>
        <v>0.98274941232015833</v>
      </c>
      <c r="M279" s="2">
        <f>Delta!CA281</f>
        <v>0.84539825324465179</v>
      </c>
      <c r="N279" s="2">
        <f>Delta!CB281</f>
        <v>1.0140205764989378</v>
      </c>
      <c r="O279" s="2">
        <f>Delta!CC281</f>
        <v>0.99729024021059431</v>
      </c>
      <c r="P279" s="2">
        <f>Delta!CD281</f>
        <v>0.99294076935430242</v>
      </c>
    </row>
    <row r="280" spans="1:16" x14ac:dyDescent="0.2">
      <c r="A280" s="76">
        <f>Delta!A282</f>
        <v>556</v>
      </c>
      <c r="B280" s="2" t="e">
        <f>Delta!BP282</f>
        <v>#N/A</v>
      </c>
      <c r="C280" s="2">
        <f>Delta!BQ282</f>
        <v>1.0208751711547239</v>
      </c>
      <c r="D280" s="2">
        <f>Delta!BR282</f>
        <v>0.96642755928521407</v>
      </c>
      <c r="E280" s="2">
        <f>Delta!BS282</f>
        <v>1.0061578062676482</v>
      </c>
      <c r="F280" s="2">
        <f>Delta!BT282</f>
        <v>1.0035837426022116</v>
      </c>
      <c r="G280" s="2">
        <f>Delta!BU282</f>
        <v>1.0004492658377502</v>
      </c>
      <c r="H280" s="2">
        <f>Delta!BV282</f>
        <v>1.008417869117689</v>
      </c>
      <c r="I280" s="2">
        <f>Delta!BW282</f>
        <v>0.99615749310404489</v>
      </c>
      <c r="J280" s="2">
        <f>Delta!BX282</f>
        <v>0.98601196242542966</v>
      </c>
      <c r="K280" s="2">
        <f>Delta!BY282</f>
        <v>0.81722168996527489</v>
      </c>
      <c r="L280" s="2">
        <f>Delta!BZ282</f>
        <v>0.98279340488335498</v>
      </c>
      <c r="M280" s="2">
        <f>Delta!CA282</f>
        <v>0.84592579682667524</v>
      </c>
      <c r="N280" s="2">
        <f>Delta!CB282</f>
        <v>1.0139487256602338</v>
      </c>
      <c r="O280" s="2">
        <f>Delta!CC282</f>
        <v>0.99730062508185791</v>
      </c>
      <c r="P280" s="2">
        <f>Delta!CD282</f>
        <v>0.99298324988640452</v>
      </c>
    </row>
    <row r="281" spans="1:16" x14ac:dyDescent="0.2">
      <c r="A281" s="76">
        <f>Delta!A283</f>
        <v>558</v>
      </c>
      <c r="B281" s="2" t="e">
        <f>Delta!BP283</f>
        <v>#N/A</v>
      </c>
      <c r="C281" s="2">
        <f>Delta!BQ283</f>
        <v>1.0208203480160341</v>
      </c>
      <c r="D281" s="2">
        <f>Delta!BR283</f>
        <v>0.96650233781737382</v>
      </c>
      <c r="E281" s="2">
        <f>Delta!BS283</f>
        <v>1.006194946169588</v>
      </c>
      <c r="F281" s="2">
        <f>Delta!BT283</f>
        <v>1.0035342038805102</v>
      </c>
      <c r="G281" s="2">
        <f>Delta!BU283</f>
        <v>1.0004034611077046</v>
      </c>
      <c r="H281" s="2">
        <f>Delta!BV283</f>
        <v>1.0083664615636763</v>
      </c>
      <c r="I281" s="2">
        <f>Delta!BW283</f>
        <v>0.99614862998010401</v>
      </c>
      <c r="J281" s="2">
        <f>Delta!BX283</f>
        <v>0.98608403797771993</v>
      </c>
      <c r="K281" s="2">
        <f>Delta!BY283</f>
        <v>0.81812337236351063</v>
      </c>
      <c r="L281" s="2">
        <f>Delta!BZ283</f>
        <v>0.98283887205164344</v>
      </c>
      <c r="M281" s="2">
        <f>Delta!CA283</f>
        <v>0.84644756574042401</v>
      </c>
      <c r="N281" s="2">
        <f>Delta!CB283</f>
        <v>1.0138762461234534</v>
      </c>
      <c r="O281" s="2">
        <f>Delta!CC283</f>
        <v>0.99731110320752692</v>
      </c>
      <c r="P281" s="2">
        <f>Delta!CD283</f>
        <v>0.99302978836990174</v>
      </c>
    </row>
    <row r="282" spans="1:16" x14ac:dyDescent="0.2">
      <c r="A282" s="76">
        <f>Delta!A284</f>
        <v>560</v>
      </c>
      <c r="B282" s="2" t="e">
        <f>Delta!BP284</f>
        <v>#N/A</v>
      </c>
      <c r="C282" s="2">
        <f>Delta!BQ284</f>
        <v>1.0207649145732676</v>
      </c>
      <c r="D282" s="2">
        <f>Delta!BR284</f>
        <v>0.96657267424145898</v>
      </c>
      <c r="E282" s="2">
        <f>Delta!BS284</f>
        <v>1.0062377363539066</v>
      </c>
      <c r="F282" s="2">
        <f>Delta!BT284</f>
        <v>1.003478757958304</v>
      </c>
      <c r="G282" s="2">
        <f>Delta!BU284</f>
        <v>1.0003574306586434</v>
      </c>
      <c r="H282" s="2">
        <f>Delta!BV284</f>
        <v>1.0083184155709908</v>
      </c>
      <c r="I282" s="2">
        <f>Delta!BW284</f>
        <v>0.99614166722000408</v>
      </c>
      <c r="J282" s="2">
        <f>Delta!BX284</f>
        <v>0.98615806994195732</v>
      </c>
      <c r="K282" s="2">
        <f>Delta!BY284</f>
        <v>0.81901136338727532</v>
      </c>
      <c r="L282" s="2">
        <f>Delta!BZ284</f>
        <v>0.98287650357095857</v>
      </c>
      <c r="M282" s="2">
        <f>Delta!CA284</f>
        <v>0.84696349181377883</v>
      </c>
      <c r="N282" s="2">
        <f>Delta!CB284</f>
        <v>1.013803176322718</v>
      </c>
      <c r="O282" s="2">
        <f>Delta!CC284</f>
        <v>0.99731604245296801</v>
      </c>
      <c r="P282" s="2">
        <f>Delta!CD284</f>
        <v>0.99307483318665668</v>
      </c>
    </row>
    <row r="283" spans="1:16" x14ac:dyDescent="0.2">
      <c r="A283" s="76">
        <f>Delta!A285</f>
        <v>562</v>
      </c>
      <c r="B283" s="2" t="e">
        <f>Delta!BP285</f>
        <v>#N/A</v>
      </c>
      <c r="C283" s="2">
        <f>Delta!BQ285</f>
        <v>1.0207087505241814</v>
      </c>
      <c r="D283" s="2">
        <f>Delta!BR285</f>
        <v>0.96664945276449721</v>
      </c>
      <c r="E283" s="2">
        <f>Delta!BS285</f>
        <v>1.0062750050289444</v>
      </c>
      <c r="F283" s="2">
        <f>Delta!BT285</f>
        <v>1.0034285999443706</v>
      </c>
      <c r="G283" s="2">
        <f>Delta!BU285</f>
        <v>1.0003111779959952</v>
      </c>
      <c r="H283" s="2">
        <f>Delta!BV285</f>
        <v>1.0082700071743123</v>
      </c>
      <c r="I283" s="2">
        <f>Delta!BW285</f>
        <v>0.99612912810651022</v>
      </c>
      <c r="J283" s="2">
        <f>Delta!BX285</f>
        <v>0.98623758536612705</v>
      </c>
      <c r="K283" s="2">
        <f>Delta!BY285</f>
        <v>0.81990383054571536</v>
      </c>
      <c r="L283" s="2">
        <f>Delta!BZ285</f>
        <v>0.98291941309722475</v>
      </c>
      <c r="M283" s="2">
        <f>Delta!CA285</f>
        <v>0.84748026687014633</v>
      </c>
      <c r="N283" s="2">
        <f>Delta!CB285</f>
        <v>1.013733295114462</v>
      </c>
      <c r="O283" s="2">
        <f>Delta!CC285</f>
        <v>0.99732858659155854</v>
      </c>
      <c r="P283" s="2">
        <f>Delta!CD285</f>
        <v>0.99311832320091331</v>
      </c>
    </row>
    <row r="284" spans="1:16" x14ac:dyDescent="0.2">
      <c r="A284" s="76">
        <f>Delta!A286</f>
        <v>564</v>
      </c>
      <c r="B284" s="2" t="e">
        <f>Delta!BP286</f>
        <v>#N/A</v>
      </c>
      <c r="C284" s="2">
        <f>Delta!BQ286</f>
        <v>1.0206578500405903</v>
      </c>
      <c r="D284" s="2">
        <f>Delta!BR286</f>
        <v>0.96672158338249858</v>
      </c>
      <c r="E284" s="2">
        <f>Delta!BS286</f>
        <v>1.006312346322092</v>
      </c>
      <c r="F284" s="2">
        <f>Delta!BT286</f>
        <v>1.0033781496874961</v>
      </c>
      <c r="G284" s="2">
        <f>Delta!BU286</f>
        <v>1.0002703238523722</v>
      </c>
      <c r="H284" s="2">
        <f>Delta!BV286</f>
        <v>1.0082174313385706</v>
      </c>
      <c r="I284" s="2">
        <f>Delta!BW286</f>
        <v>0.99612035675229427</v>
      </c>
      <c r="J284" s="2">
        <f>Delta!BX286</f>
        <v>0.98630367770498817</v>
      </c>
      <c r="K284" s="2">
        <f>Delta!BY286</f>
        <v>0.82078599575247502</v>
      </c>
      <c r="L284" s="2">
        <f>Delta!BZ286</f>
        <v>0.98296377715908456</v>
      </c>
      <c r="M284" s="2">
        <f>Delta!CA286</f>
        <v>0.8479910853675745</v>
      </c>
      <c r="N284" s="2">
        <f>Delta!CB286</f>
        <v>1.013660904167959</v>
      </c>
      <c r="O284" s="2">
        <f>Delta!CC286</f>
        <v>0.9973355742990957</v>
      </c>
      <c r="P284" s="2">
        <f>Delta!CD286</f>
        <v>0.99316589718187298</v>
      </c>
    </row>
    <row r="285" spans="1:16" x14ac:dyDescent="0.2">
      <c r="A285" s="76">
        <f>Delta!A287</f>
        <v>566</v>
      </c>
      <c r="B285" s="2" t="e">
        <f>Delta!BP287</f>
        <v>#N/A</v>
      </c>
      <c r="C285" s="2">
        <f>Delta!BQ287</f>
        <v>1.0206062424623623</v>
      </c>
      <c r="D285" s="2">
        <f>Delta!BR287</f>
        <v>0.96679479383427525</v>
      </c>
      <c r="E285" s="2">
        <f>Delta!BS287</f>
        <v>1.006349723217193</v>
      </c>
      <c r="F285" s="2">
        <f>Delta!BT287</f>
        <v>1.0033273887389469</v>
      </c>
      <c r="G285" s="2">
        <f>Delta!BU287</f>
        <v>1.0002236407112621</v>
      </c>
      <c r="H285" s="2">
        <f>Delta!BV287</f>
        <v>1.0081720568232639</v>
      </c>
      <c r="I285" s="2">
        <f>Delta!BW287</f>
        <v>0.99610973278834747</v>
      </c>
      <c r="J285" s="2">
        <f>Delta!BX287</f>
        <v>0.98637722972173869</v>
      </c>
      <c r="K285" s="2">
        <f>Delta!BY287</f>
        <v>0.82165873050735772</v>
      </c>
      <c r="L285" s="2">
        <f>Delta!BZ287</f>
        <v>0.98300984745170494</v>
      </c>
      <c r="M285" s="2">
        <f>Delta!CA287</f>
        <v>0.84850167019278622</v>
      </c>
      <c r="N285" s="2">
        <f>Delta!CB287</f>
        <v>1.0135936682687179</v>
      </c>
      <c r="O285" s="2">
        <f>Delta!CC287</f>
        <v>0.99734642844110566</v>
      </c>
      <c r="P285" s="2">
        <f>Delta!CD287</f>
        <v>0.99320819018583661</v>
      </c>
    </row>
    <row r="286" spans="1:16" x14ac:dyDescent="0.2">
      <c r="A286" s="76">
        <f>Delta!A288</f>
        <v>568</v>
      </c>
      <c r="B286" s="2" t="e">
        <f>Delta!BP288</f>
        <v>#N/A</v>
      </c>
      <c r="C286" s="2">
        <f>Delta!BQ288</f>
        <v>1.0205540454571742</v>
      </c>
      <c r="D286" s="2">
        <f>Delta!BR288</f>
        <v>0.96686349504574032</v>
      </c>
      <c r="E286" s="2">
        <f>Delta!BS288</f>
        <v>1.0063871334432557</v>
      </c>
      <c r="F286" s="2">
        <f>Delta!BT288</f>
        <v>1.0032782307665671</v>
      </c>
      <c r="G286" s="2">
        <f>Delta!BU288</f>
        <v>1.0001729976675884</v>
      </c>
      <c r="H286" s="2">
        <f>Delta!BV288</f>
        <v>1.0081262856168101</v>
      </c>
      <c r="I286" s="2">
        <f>Delta!BW288</f>
        <v>0.99610290337983498</v>
      </c>
      <c r="J286" s="2">
        <f>Delta!BX288</f>
        <v>0.9864562089968445</v>
      </c>
      <c r="K286" s="2">
        <f>Delta!BY288</f>
        <v>0.82253572139022657</v>
      </c>
      <c r="L286" s="2">
        <f>Delta!BZ288</f>
        <v>0.98304789864380659</v>
      </c>
      <c r="M286" s="2">
        <f>Delta!CA288</f>
        <v>0.8490144805533506</v>
      </c>
      <c r="N286" s="2">
        <f>Delta!CB288</f>
        <v>1.0135201463441588</v>
      </c>
      <c r="O286" s="2">
        <f>Delta!CC288</f>
        <v>0.99735359550687652</v>
      </c>
      <c r="P286" s="2">
        <f>Delta!CD288</f>
        <v>0.99324896511957927</v>
      </c>
    </row>
    <row r="287" spans="1:16" x14ac:dyDescent="0.2">
      <c r="A287" s="76">
        <f>Delta!A289</f>
        <v>570</v>
      </c>
      <c r="B287" s="2" t="e">
        <f>Delta!BP289</f>
        <v>#N/A</v>
      </c>
      <c r="C287" s="2">
        <f>Delta!BQ289</f>
        <v>1.0204953427579451</v>
      </c>
      <c r="D287" s="2">
        <f>Delta!BR289</f>
        <v>0.96694409415720906</v>
      </c>
      <c r="E287" s="2">
        <f>Delta!BS289</f>
        <v>1.0064246471802623</v>
      </c>
      <c r="F287" s="2">
        <f>Delta!BT289</f>
        <v>1.0032288101395308</v>
      </c>
      <c r="G287" s="2">
        <f>Delta!BU289</f>
        <v>1.000133437920933</v>
      </c>
      <c r="H287" s="2">
        <f>Delta!BV289</f>
        <v>1.008072553320587</v>
      </c>
      <c r="I287" s="2">
        <f>Delta!BW289</f>
        <v>0.99609233842894918</v>
      </c>
      <c r="J287" s="2">
        <f>Delta!BX289</f>
        <v>0.98652169538132506</v>
      </c>
      <c r="K287" s="2">
        <f>Delta!BY289</f>
        <v>0.82340212313071826</v>
      </c>
      <c r="L287" s="2">
        <f>Delta!BZ289</f>
        <v>0.98309292968927642</v>
      </c>
      <c r="M287" s="2">
        <f>Delta!CA289</f>
        <v>0.84951385480828245</v>
      </c>
      <c r="N287" s="2">
        <f>Delta!CB289</f>
        <v>1.0134498454022776</v>
      </c>
      <c r="O287" s="2">
        <f>Delta!CC289</f>
        <v>0.99736276966783066</v>
      </c>
      <c r="P287" s="2">
        <f>Delta!CD289</f>
        <v>0.99329753077861838</v>
      </c>
    </row>
    <row r="288" spans="1:16" x14ac:dyDescent="0.2">
      <c r="A288" s="76">
        <f>Delta!A290</f>
        <v>572</v>
      </c>
      <c r="B288" s="2" t="e">
        <f>Delta!BP290</f>
        <v>#N/A</v>
      </c>
      <c r="C288" s="2">
        <f>Delta!BQ290</f>
        <v>1.0204419504374194</v>
      </c>
      <c r="D288" s="2">
        <f>Delta!BR290</f>
        <v>0.96701457156017923</v>
      </c>
      <c r="E288" s="2">
        <f>Delta!BS290</f>
        <v>1.0064565005992898</v>
      </c>
      <c r="F288" s="2">
        <f>Delta!BT290</f>
        <v>1.003182841124052</v>
      </c>
      <c r="G288" s="2">
        <f>Delta!BU290</f>
        <v>1.0000917793157083</v>
      </c>
      <c r="H288" s="2">
        <f>Delta!BV290</f>
        <v>1.0080280068471299</v>
      </c>
      <c r="I288" s="2">
        <f>Delta!BW290</f>
        <v>0.99608557146347954</v>
      </c>
      <c r="J288" s="2">
        <f>Delta!BX290</f>
        <v>0.9865927871446315</v>
      </c>
      <c r="K288" s="2">
        <f>Delta!BY290</f>
        <v>0.82426212775972474</v>
      </c>
      <c r="L288" s="2">
        <f>Delta!BZ290</f>
        <v>0.98313194601965104</v>
      </c>
      <c r="M288" s="2">
        <f>Delta!CA290</f>
        <v>0.85002599574027049</v>
      </c>
      <c r="N288" s="2">
        <f>Delta!CB290</f>
        <v>1.0133809266915073</v>
      </c>
      <c r="O288" s="2">
        <f>Delta!CC290</f>
        <v>0.99737011223411243</v>
      </c>
      <c r="P288" s="2">
        <f>Delta!CD290</f>
        <v>0.99333889637690043</v>
      </c>
    </row>
    <row r="289" spans="1:16" x14ac:dyDescent="0.2">
      <c r="A289" s="76">
        <f>Delta!A291</f>
        <v>574</v>
      </c>
      <c r="B289" s="2" t="e">
        <f>Delta!BP291</f>
        <v>#N/A</v>
      </c>
      <c r="C289" s="2">
        <f>Delta!BQ291</f>
        <v>1.0203879651623118</v>
      </c>
      <c r="D289" s="2">
        <f>Delta!BR291</f>
        <v>0.96708592791108816</v>
      </c>
      <c r="E289" s="2">
        <f>Delta!BS291</f>
        <v>1.0064940952467303</v>
      </c>
      <c r="F289" s="2">
        <f>Delta!BT291</f>
        <v>1.0031290723640458</v>
      </c>
      <c r="G289" s="2">
        <f>Delta!BU291</f>
        <v>1.0000480834186205</v>
      </c>
      <c r="H289" s="2">
        <f>Delta!BV291</f>
        <v>1.0079830553801992</v>
      </c>
      <c r="I289" s="2">
        <f>Delta!BW291</f>
        <v>0.99607506391349609</v>
      </c>
      <c r="J289" s="2">
        <f>Delta!BX291</f>
        <v>0.98665005411366136</v>
      </c>
      <c r="K289" s="2">
        <f>Delta!BY291</f>
        <v>0.82511014102520386</v>
      </c>
      <c r="L289" s="2">
        <f>Delta!BZ291</f>
        <v>0.98317429403782752</v>
      </c>
      <c r="M289" s="2">
        <f>Delta!CA291</f>
        <v>0.85052459894299481</v>
      </c>
      <c r="N289" s="2">
        <f>Delta!CB291</f>
        <v>1.0133114216278236</v>
      </c>
      <c r="O289" s="2">
        <f>Delta!CC291</f>
        <v>0.99737560994341889</v>
      </c>
      <c r="P289" s="2">
        <f>Delta!CD291</f>
        <v>0.99338253619270556</v>
      </c>
    </row>
    <row r="290" spans="1:16" x14ac:dyDescent="0.2">
      <c r="A290" s="76">
        <f>Delta!A292</f>
        <v>576</v>
      </c>
      <c r="B290" s="2" t="e">
        <f>Delta!BP292</f>
        <v>#N/A</v>
      </c>
      <c r="C290" s="2">
        <f>Delta!BQ292</f>
        <v>1.0203332672088872</v>
      </c>
      <c r="D290" s="2">
        <f>Delta!BR292</f>
        <v>0.96715835092035618</v>
      </c>
      <c r="E290" s="2">
        <f>Delta!BS292</f>
        <v>1.0065317157397311</v>
      </c>
      <c r="F290" s="2">
        <f>Delta!BT292</f>
        <v>1.0030844908196253</v>
      </c>
      <c r="G290" s="2">
        <f>Delta!BU292</f>
        <v>1.0000079639598323</v>
      </c>
      <c r="H290" s="2">
        <f>Delta!BV292</f>
        <v>1.0079339724421512</v>
      </c>
      <c r="I290" s="2">
        <f>Delta!BW292</f>
        <v>0.99607026602393711</v>
      </c>
      <c r="J290" s="2">
        <f>Delta!BX292</f>
        <v>0.98672434584444302</v>
      </c>
      <c r="K290" s="2">
        <f>Delta!BY292</f>
        <v>0.82596796289966046</v>
      </c>
      <c r="L290" s="2">
        <f>Delta!BZ292</f>
        <v>0.98321800953809535</v>
      </c>
      <c r="M290" s="2">
        <f>Delta!CA292</f>
        <v>0.8510300908321321</v>
      </c>
      <c r="N290" s="2">
        <f>Delta!CB292</f>
        <v>1.0132452367269995</v>
      </c>
      <c r="O290" s="2">
        <f>Delta!CC292</f>
        <v>0.99738693505274678</v>
      </c>
      <c r="P290" s="2">
        <f>Delta!CD292</f>
        <v>0.99342641873951476</v>
      </c>
    </row>
    <row r="291" spans="1:16" x14ac:dyDescent="0.2">
      <c r="A291" s="76">
        <f>Delta!A293</f>
        <v>578</v>
      </c>
      <c r="B291" s="2" t="e">
        <f>Delta!BP293</f>
        <v>#N/A</v>
      </c>
      <c r="C291" s="2">
        <f>Delta!BQ293</f>
        <v>1.0202839400778847</v>
      </c>
      <c r="D291" s="2">
        <f>Delta!BR293</f>
        <v>0.96723147226495343</v>
      </c>
      <c r="E291" s="2">
        <f>Delta!BS293</f>
        <v>1.0065637043657458</v>
      </c>
      <c r="F291" s="2">
        <f>Delta!BT293</f>
        <v>1.0030358619243893</v>
      </c>
      <c r="G291" s="2">
        <f>Delta!BU293</f>
        <v>0.99996388152034676</v>
      </c>
      <c r="H291" s="2">
        <f>Delta!BV293</f>
        <v>1.0078883418392246</v>
      </c>
      <c r="I291" s="2">
        <f>Delta!BW293</f>
        <v>0.9960598122871045</v>
      </c>
      <c r="J291" s="2">
        <f>Delta!BX293</f>
        <v>0.98679436231263384</v>
      </c>
      <c r="K291" s="2">
        <f>Delta!BY293</f>
        <v>0.82681579357601731</v>
      </c>
      <c r="L291" s="2">
        <f>Delta!BZ293</f>
        <v>0.98326314227778033</v>
      </c>
      <c r="M291" s="2">
        <f>Delta!CA293</f>
        <v>0.85152191816472533</v>
      </c>
      <c r="N291" s="2">
        <f>Delta!CB293</f>
        <v>1.0131765965711408</v>
      </c>
      <c r="O291" s="2">
        <f>Delta!CC293</f>
        <v>0.99739642474366741</v>
      </c>
      <c r="P291" s="2">
        <f>Delta!CD293</f>
        <v>0.99346685267803281</v>
      </c>
    </row>
    <row r="292" spans="1:16" x14ac:dyDescent="0.2">
      <c r="A292" s="76">
        <f>Delta!A294</f>
        <v>580</v>
      </c>
      <c r="B292" s="2" t="e">
        <f>Delta!BP294</f>
        <v>#N/A</v>
      </c>
      <c r="C292" s="2">
        <f>Delta!BQ294</f>
        <v>1.0202340421791589</v>
      </c>
      <c r="D292" s="2">
        <f>Delta!BR294</f>
        <v>0.96729999659906374</v>
      </c>
      <c r="E292" s="2">
        <f>Delta!BS294</f>
        <v>1.0066014321170798</v>
      </c>
      <c r="F292" s="2">
        <f>Delta!BT294</f>
        <v>1.0029850266043698</v>
      </c>
      <c r="G292" s="2">
        <f>Delta!BU294</f>
        <v>0.99991767160331468</v>
      </c>
      <c r="H292" s="2">
        <f>Delta!BV294</f>
        <v>1.0078443295751851</v>
      </c>
      <c r="I292" s="2">
        <f>Delta!BW294</f>
        <v>0.99605509572202899</v>
      </c>
      <c r="J292" s="2">
        <f>Delta!BX294</f>
        <v>0.9868659622615592</v>
      </c>
      <c r="K292" s="2">
        <f>Delta!BY294</f>
        <v>0.82765941704010204</v>
      </c>
      <c r="L292" s="2">
        <f>Delta!BZ294</f>
        <v>0.98329818184304196</v>
      </c>
      <c r="M292" s="2">
        <f>Delta!CA294</f>
        <v>0.85202055931521814</v>
      </c>
      <c r="N292" s="2">
        <f>Delta!CB294</f>
        <v>1.0131074359039103</v>
      </c>
      <c r="O292" s="2">
        <f>Delta!CC294</f>
        <v>0.99740408835901229</v>
      </c>
      <c r="P292" s="2">
        <f>Delta!CD294</f>
        <v>0.99350565971402405</v>
      </c>
    </row>
    <row r="293" spans="1:16" x14ac:dyDescent="0.2">
      <c r="A293" s="76">
        <f>Delta!A295</f>
        <v>582</v>
      </c>
      <c r="B293" s="2" t="e">
        <f>Delta!BP295</f>
        <v>#N/A</v>
      </c>
      <c r="C293" s="2">
        <f>Delta!BQ295</f>
        <v>1.0201775815089731</v>
      </c>
      <c r="D293" s="2">
        <f>Delta!BR295</f>
        <v>0.96737506461930001</v>
      </c>
      <c r="E293" s="2">
        <f>Delta!BS295</f>
        <v>1.0066334612371406</v>
      </c>
      <c r="F293" s="2">
        <f>Delta!BT295</f>
        <v>1.0029415915485727</v>
      </c>
      <c r="G293" s="2">
        <f>Delta!BU295</f>
        <v>0.99987892930104783</v>
      </c>
      <c r="H293" s="2">
        <f>Delta!BV295</f>
        <v>1.007798038988422</v>
      </c>
      <c r="I293" s="2">
        <f>Delta!BW295</f>
        <v>0.99604469242487248</v>
      </c>
      <c r="J293" s="2">
        <f>Delta!BX295</f>
        <v>0.98693348497450339</v>
      </c>
      <c r="K293" s="2">
        <f>Delta!BY295</f>
        <v>0.82849400655053129</v>
      </c>
      <c r="L293" s="2">
        <f>Delta!BZ295</f>
        <v>0.98334607920505368</v>
      </c>
      <c r="M293" s="2">
        <f>Delta!CA295</f>
        <v>0.85251374240051569</v>
      </c>
      <c r="N293" s="2">
        <f>Delta!CB295</f>
        <v>1.0130415912161057</v>
      </c>
      <c r="O293" s="2">
        <f>Delta!CC295</f>
        <v>0.99741183049241877</v>
      </c>
      <c r="P293" s="2">
        <f>Delta!CD295</f>
        <v>0.99354667356586013</v>
      </c>
    </row>
    <row r="294" spans="1:16" x14ac:dyDescent="0.2">
      <c r="A294" s="76">
        <f>Delta!A296</f>
        <v>584</v>
      </c>
      <c r="B294" s="2" t="e">
        <f>Delta!BP296</f>
        <v>#N/A</v>
      </c>
      <c r="C294" s="2">
        <f>Delta!BQ296</f>
        <v>1.0201265264087098</v>
      </c>
      <c r="D294" s="2">
        <f>Delta!BR296</f>
        <v>0.96744532944666173</v>
      </c>
      <c r="E294" s="2">
        <f>Delta!BS296</f>
        <v>1.0066655204034847</v>
      </c>
      <c r="F294" s="2">
        <f>Delta!BT296</f>
        <v>1.0028979141782539</v>
      </c>
      <c r="G294" s="2">
        <f>Delta!BU296</f>
        <v>0.99984001819967294</v>
      </c>
      <c r="H294" s="2">
        <f>Delta!BV296</f>
        <v>1.0077533531985543</v>
      </c>
      <c r="I294" s="2">
        <f>Delta!BW296</f>
        <v>0.99603814180023553</v>
      </c>
      <c r="J294" s="2">
        <f>Delta!BX296</f>
        <v>0.98699664451445257</v>
      </c>
      <c r="K294" s="2">
        <f>Delta!BY296</f>
        <v>0.82932420884402247</v>
      </c>
      <c r="L294" s="2">
        <f>Delta!BZ296</f>
        <v>0.98337988260978537</v>
      </c>
      <c r="M294" s="2">
        <f>Delta!CA296</f>
        <v>0.85300533596039785</v>
      </c>
      <c r="N294" s="2">
        <f>Delta!CB296</f>
        <v>1.0129771857914032</v>
      </c>
      <c r="O294" s="2">
        <f>Delta!CC296</f>
        <v>0.99741966672900617</v>
      </c>
      <c r="P294" s="2">
        <f>Delta!CD296</f>
        <v>0.99358987752986172</v>
      </c>
    </row>
    <row r="295" spans="1:16" x14ac:dyDescent="0.2">
      <c r="A295" s="76">
        <f>Delta!A297</f>
        <v>586</v>
      </c>
      <c r="B295" s="2" t="e">
        <f>Delta!BP297</f>
        <v>#N/A</v>
      </c>
      <c r="C295" s="2">
        <f>Delta!BQ297</f>
        <v>1.0200748975319198</v>
      </c>
      <c r="D295" s="2">
        <f>Delta!BR297</f>
        <v>0.96752198200357198</v>
      </c>
      <c r="E295" s="2">
        <f>Delta!BS297</f>
        <v>1.0066918640718701</v>
      </c>
      <c r="F295" s="2">
        <f>Delta!BT297</f>
        <v>1.0028539951743136</v>
      </c>
      <c r="G295" s="2">
        <f>Delta!BU297</f>
        <v>0.99980093921859836</v>
      </c>
      <c r="H295" s="2">
        <f>Delta!BV297</f>
        <v>1.0077063884052437</v>
      </c>
      <c r="I295" s="2">
        <f>Delta!BW297</f>
        <v>0.99603356110511665</v>
      </c>
      <c r="J295" s="2">
        <f>Delta!BX297</f>
        <v>0.98706133727428824</v>
      </c>
      <c r="K295" s="2">
        <f>Delta!BY297</f>
        <v>0.83014994912480844</v>
      </c>
      <c r="L295" s="2">
        <f>Delta!BZ297</f>
        <v>0.98342462910538608</v>
      </c>
      <c r="M295" s="2">
        <f>Delta!CA297</f>
        <v>0.85349629013327177</v>
      </c>
      <c r="N295" s="2">
        <f>Delta!CB297</f>
        <v>1.0129103155594685</v>
      </c>
      <c r="O295" s="2">
        <f>Delta!CC297</f>
        <v>0.99742948535237841</v>
      </c>
      <c r="P295" s="2">
        <f>Delta!CD297</f>
        <v>0.99362954554612748</v>
      </c>
    </row>
    <row r="296" spans="1:16" x14ac:dyDescent="0.2">
      <c r="A296" s="76">
        <f>Delta!A298</f>
        <v>588</v>
      </c>
      <c r="B296" s="2" t="e">
        <f>Delta!BP298</f>
        <v>#N/A</v>
      </c>
      <c r="C296" s="2">
        <f>Delta!BQ298</f>
        <v>1.0200226939624604</v>
      </c>
      <c r="D296" s="2">
        <f>Delta!BR298</f>
        <v>0.96759399571122229</v>
      </c>
      <c r="E296" s="2">
        <f>Delta!BS298</f>
        <v>1.006723966218978</v>
      </c>
      <c r="F296" s="2">
        <f>Delta!BT298</f>
        <v>1.0028098352488894</v>
      </c>
      <c r="G296" s="2">
        <f>Delta!BU298</f>
        <v>0.99976169330290321</v>
      </c>
      <c r="H296" s="2">
        <f>Delta!BV298</f>
        <v>1.0076610535078014</v>
      </c>
      <c r="I296" s="2">
        <f>Delta!BW298</f>
        <v>0.99602708763277148</v>
      </c>
      <c r="J296" s="2">
        <f>Delta!BX298</f>
        <v>0.98712756338817076</v>
      </c>
      <c r="K296" s="2">
        <f>Delta!BY298</f>
        <v>0.83097115239145625</v>
      </c>
      <c r="L296" s="2">
        <f>Delta!BZ298</f>
        <v>0.9834707397419975</v>
      </c>
      <c r="M296" s="2">
        <f>Delta!CA298</f>
        <v>0.85398657208744477</v>
      </c>
      <c r="N296" s="2">
        <f>Delta!CB298</f>
        <v>1.0128429608743881</v>
      </c>
      <c r="O296" s="2">
        <f>Delta!CC298</f>
        <v>0.99743748312986102</v>
      </c>
      <c r="P296" s="2">
        <f>Delta!CD298</f>
        <v>0.99367334100969906</v>
      </c>
    </row>
    <row r="297" spans="1:16" x14ac:dyDescent="0.2">
      <c r="A297" s="76">
        <f>Delta!A299</f>
        <v>590</v>
      </c>
      <c r="B297" s="2" t="e">
        <f>Delta!BP299</f>
        <v>#N/A</v>
      </c>
      <c r="C297" s="2">
        <f>Delta!BQ299</f>
        <v>1.0199759554168417</v>
      </c>
      <c r="D297" s="2">
        <f>Delta!BR299</f>
        <v>0.96766114982578399</v>
      </c>
      <c r="E297" s="2">
        <f>Delta!BS299</f>
        <v>1.0067560940429829</v>
      </c>
      <c r="F297" s="2">
        <f>Delta!BT299</f>
        <v>1.0027654351455764</v>
      </c>
      <c r="G297" s="2">
        <f>Delta!BU299</f>
        <v>0.99972228142345565</v>
      </c>
      <c r="H297" s="2">
        <f>Delta!BV299</f>
        <v>1.007617343033733</v>
      </c>
      <c r="I297" s="2">
        <f>Delta!BW299</f>
        <v>0.99601872743796638</v>
      </c>
      <c r="J297" s="2">
        <f>Delta!BX299</f>
        <v>0.98719895300320026</v>
      </c>
      <c r="K297" s="2">
        <f>Delta!BY299</f>
        <v>0.83178986417745471</v>
      </c>
      <c r="L297" s="2">
        <f>Delta!BZ299</f>
        <v>0.9835122793162181</v>
      </c>
      <c r="M297" s="2">
        <f>Delta!CA299</f>
        <v>0.85445591774761076</v>
      </c>
      <c r="N297" s="2">
        <f>Delta!CB299</f>
        <v>1.0127790093323106</v>
      </c>
      <c r="O297" s="2">
        <f>Delta!CC299</f>
        <v>0.99744360473646398</v>
      </c>
      <c r="P297" s="2">
        <f>Delta!CD299</f>
        <v>0.99371358327732406</v>
      </c>
    </row>
    <row r="298" spans="1:16" x14ac:dyDescent="0.2">
      <c r="A298" s="76">
        <f>Delta!A300</f>
        <v>592</v>
      </c>
      <c r="B298" s="2" t="e">
        <f>Delta!BP300</f>
        <v>#N/A</v>
      </c>
      <c r="C298" s="2">
        <f>Delta!BQ300</f>
        <v>1.019922612194514</v>
      </c>
      <c r="D298" s="2">
        <f>Delta!BR300</f>
        <v>0.9677348954743854</v>
      </c>
      <c r="E298" s="2">
        <f>Delta!BS300</f>
        <v>1.0067882460421171</v>
      </c>
      <c r="F298" s="2">
        <f>Delta!BT300</f>
        <v>1.0027188722609224</v>
      </c>
      <c r="G298" s="2">
        <f>Delta!BU300</f>
        <v>0.99968078702585061</v>
      </c>
      <c r="H298" s="2">
        <f>Delta!BV300</f>
        <v>1.007575248486712</v>
      </c>
      <c r="I298" s="2">
        <f>Delta!BW300</f>
        <v>0.99601040012745423</v>
      </c>
      <c r="J298" s="2">
        <f>Delta!BX300</f>
        <v>0.98726226467620126</v>
      </c>
      <c r="K298" s="2">
        <f>Delta!BY300</f>
        <v>0.8326017642760204</v>
      </c>
      <c r="L298" s="2">
        <f>Delta!BZ300</f>
        <v>0.98355327366398948</v>
      </c>
      <c r="M298" s="2">
        <f>Delta!CA300</f>
        <v>0.85494713788649301</v>
      </c>
      <c r="N298" s="2">
        <f>Delta!CB300</f>
        <v>1.0127126082351612</v>
      </c>
      <c r="O298" s="2">
        <f>Delta!CC300</f>
        <v>0.99745561660872128</v>
      </c>
      <c r="P298" s="2">
        <f>Delta!CD300</f>
        <v>0.99375026489437379</v>
      </c>
    </row>
    <row r="299" spans="1:16" x14ac:dyDescent="0.2">
      <c r="A299" s="76">
        <f>Delta!A301</f>
        <v>594</v>
      </c>
      <c r="B299" s="2" t="e">
        <f>Delta!BP301</f>
        <v>#N/A</v>
      </c>
      <c r="C299" s="2">
        <f>Delta!BQ301</f>
        <v>1.0198688099528406</v>
      </c>
      <c r="D299" s="2">
        <f>Delta!BR301</f>
        <v>0.96780376064047147</v>
      </c>
      <c r="E299" s="2">
        <f>Delta!BS301</f>
        <v>1.0068204206988469</v>
      </c>
      <c r="F299" s="2">
        <f>Delta!BT301</f>
        <v>1.0026739900973884</v>
      </c>
      <c r="G299" s="2">
        <f>Delta!BU301</f>
        <v>0.99964104217578653</v>
      </c>
      <c r="H299" s="2">
        <f>Delta!BV301</f>
        <v>1.0075348359925178</v>
      </c>
      <c r="I299" s="2">
        <f>Delta!BW301</f>
        <v>0.99600403147142724</v>
      </c>
      <c r="J299" s="2">
        <f>Delta!BX301</f>
        <v>0.98733069399237428</v>
      </c>
      <c r="K299" s="2">
        <f>Delta!BY301</f>
        <v>0.83341101512368654</v>
      </c>
      <c r="L299" s="2">
        <f>Delta!BZ301</f>
        <v>0.98359153239454611</v>
      </c>
      <c r="M299" s="2">
        <f>Delta!CA301</f>
        <v>0.85542823308533711</v>
      </c>
      <c r="N299" s="2">
        <f>Delta!CB301</f>
        <v>1.0126516145835254</v>
      </c>
      <c r="O299" s="2">
        <f>Delta!CC301</f>
        <v>0.99746187721934176</v>
      </c>
      <c r="P299" s="2">
        <f>Delta!CD301</f>
        <v>0.99378912254049445</v>
      </c>
    </row>
    <row r="300" spans="1:16" x14ac:dyDescent="0.2">
      <c r="A300" s="76">
        <f>Delta!A302</f>
        <v>596</v>
      </c>
      <c r="B300" s="2" t="e">
        <f>Delta!BP302</f>
        <v>#N/A</v>
      </c>
      <c r="C300" s="2">
        <f>Delta!BQ302</f>
        <v>1.0198203888991519</v>
      </c>
      <c r="D300" s="2">
        <f>Delta!BR302</f>
        <v>0.96787347802765067</v>
      </c>
      <c r="E300" s="2">
        <f>Delta!BS302</f>
        <v>1.0068526164799618</v>
      </c>
      <c r="F300" s="2">
        <f>Delta!BT302</f>
        <v>1.0026308400688151</v>
      </c>
      <c r="G300" s="2">
        <f>Delta!BU302</f>
        <v>0.99960309837275874</v>
      </c>
      <c r="H300" s="2">
        <f>Delta!BV302</f>
        <v>1.0074901778792233</v>
      </c>
      <c r="I300" s="2">
        <f>Delta!BW302</f>
        <v>0.99599964848733991</v>
      </c>
      <c r="J300" s="2">
        <f>Delta!BX302</f>
        <v>0.98739101685141284</v>
      </c>
      <c r="K300" s="2">
        <f>Delta!BY302</f>
        <v>0.83421330987843445</v>
      </c>
      <c r="L300" s="2">
        <f>Delta!BZ302</f>
        <v>0.9836330423012839</v>
      </c>
      <c r="M300" s="2">
        <f>Delta!CA302</f>
        <v>0.85590252843946646</v>
      </c>
      <c r="N300" s="2">
        <f>Delta!CB302</f>
        <v>1.0125862038101086</v>
      </c>
      <c r="O300" s="2">
        <f>Delta!CC302</f>
        <v>0.99747017009580385</v>
      </c>
      <c r="P300" s="2">
        <f>Delta!CD302</f>
        <v>0.99382825244566952</v>
      </c>
    </row>
    <row r="301" spans="1:16" x14ac:dyDescent="0.2">
      <c r="A301" s="76">
        <f>Delta!A303</f>
        <v>598</v>
      </c>
      <c r="B301" s="2" t="e">
        <f>Delta!BP303</f>
        <v>#N/A</v>
      </c>
      <c r="C301" s="2">
        <f>Delta!BQ303</f>
        <v>1.0197654421248747</v>
      </c>
      <c r="D301" s="2">
        <f>Delta!BR303</f>
        <v>0.96794964423816099</v>
      </c>
      <c r="E301" s="2">
        <f>Delta!BS303</f>
        <v>1.0068790120295412</v>
      </c>
      <c r="F301" s="2">
        <f>Delta!BT303</f>
        <v>1.0025894019482682</v>
      </c>
      <c r="G301" s="2">
        <f>Delta!BU303</f>
        <v>0.99956693568738253</v>
      </c>
      <c r="H301" s="2">
        <f>Delta!BV303</f>
        <v>1.0074471982518132</v>
      </c>
      <c r="I301" s="2">
        <f>Delta!BW303</f>
        <v>0.99599141645276046</v>
      </c>
      <c r="J301" s="2">
        <f>Delta!BX303</f>
        <v>0.98746241867035589</v>
      </c>
      <c r="K301" s="2">
        <f>Delta!BY303</f>
        <v>0.83501279699256903</v>
      </c>
      <c r="L301" s="2">
        <f>Delta!BZ303</f>
        <v>0.98367778375819337</v>
      </c>
      <c r="M301" s="2">
        <f>Delta!CA303</f>
        <v>0.85637594018770391</v>
      </c>
      <c r="N301" s="2">
        <f>Delta!CB303</f>
        <v>1.0125242655858373</v>
      </c>
      <c r="O301" s="2">
        <f>Delta!CC303</f>
        <v>0.99747464244551431</v>
      </c>
      <c r="P301" s="2">
        <f>Delta!CD303</f>
        <v>0.99386957984296032</v>
      </c>
    </row>
    <row r="302" spans="1:16" x14ac:dyDescent="0.2">
      <c r="A302" s="76">
        <f>Delta!A304</f>
        <v>600</v>
      </c>
      <c r="B302" s="2" t="e">
        <f>Delta!BP304</f>
        <v>#N/A</v>
      </c>
      <c r="C302" s="2">
        <f>Delta!BQ304</f>
        <v>1.0197220011608217</v>
      </c>
      <c r="D302" s="2">
        <f>Delta!BR304</f>
        <v>0.96801529149410637</v>
      </c>
      <c r="E302" s="2">
        <f>Delta!BS304</f>
        <v>1.0069112329406276</v>
      </c>
      <c r="F302" s="2">
        <f>Delta!BT304</f>
        <v>1.0025477385513972</v>
      </c>
      <c r="G302" s="2">
        <f>Delta!BU304</f>
        <v>0.99953062299620943</v>
      </c>
      <c r="H302" s="2">
        <f>Delta!BV304</f>
        <v>1.0074019332658932</v>
      </c>
      <c r="I302" s="2">
        <f>Delta!BW304</f>
        <v>0.99599102338974821</v>
      </c>
      <c r="J302" s="2">
        <f>Delta!BX304</f>
        <v>0.98752326843878702</v>
      </c>
      <c r="K302" s="2">
        <f>Delta!BY304</f>
        <v>0.83580728659678027</v>
      </c>
      <c r="L302" s="2">
        <f>Delta!BZ304</f>
        <v>0.98371186392129117</v>
      </c>
      <c r="M302" s="2">
        <f>Delta!CA304</f>
        <v>0.85684746466726502</v>
      </c>
      <c r="N302" s="2">
        <f>Delta!CB304</f>
        <v>1.0124578857437301</v>
      </c>
      <c r="O302" s="2">
        <f>Delta!CC304</f>
        <v>0.997485030734091</v>
      </c>
      <c r="P302" s="2">
        <f>Delta!CD304</f>
        <v>0.99390729853387483</v>
      </c>
    </row>
    <row r="303" spans="1:16" x14ac:dyDescent="0.2">
      <c r="A303" s="76">
        <f>Delta!A305</f>
        <v>602</v>
      </c>
      <c r="B303" s="2" t="e">
        <f>Delta!BP305</f>
        <v>#N/A</v>
      </c>
      <c r="C303" s="2">
        <f>Delta!BQ305</f>
        <v>1.0196720328566717</v>
      </c>
      <c r="D303" s="2">
        <f>Delta!BR305</f>
        <v>0.96808739109488462</v>
      </c>
      <c r="E303" s="2">
        <f>Delta!BS305</f>
        <v>1.0069435109149889</v>
      </c>
      <c r="F303" s="2">
        <f>Delta!BT305</f>
        <v>1.0025019837692197</v>
      </c>
      <c r="G303" s="2">
        <f>Delta!BU305</f>
        <v>0.99949614772682438</v>
      </c>
      <c r="H303" s="2">
        <f>Delta!BV305</f>
        <v>1.0073622861691764</v>
      </c>
      <c r="I303" s="2">
        <f>Delta!BW305</f>
        <v>0.99597700252524568</v>
      </c>
      <c r="J303" s="2">
        <f>Delta!BX305</f>
        <v>0.98757595678324794</v>
      </c>
      <c r="K303" s="2">
        <f>Delta!BY305</f>
        <v>0.83658857112708263</v>
      </c>
      <c r="L303" s="2">
        <f>Delta!BZ305</f>
        <v>0.98374918277410539</v>
      </c>
      <c r="M303" s="2">
        <f>Delta!CA305</f>
        <v>0.85731300079362749</v>
      </c>
      <c r="N303" s="2">
        <f>Delta!CB305</f>
        <v>1.0123989842115504</v>
      </c>
      <c r="O303" s="2">
        <f>Delta!CC305</f>
        <v>0.99749550041561919</v>
      </c>
      <c r="P303" s="2">
        <f>Delta!CD305</f>
        <v>0.99394528590052078</v>
      </c>
    </row>
    <row r="304" spans="1:16" x14ac:dyDescent="0.2">
      <c r="A304" s="76">
        <f>Delta!A306</f>
        <v>604</v>
      </c>
      <c r="B304" s="2" t="e">
        <f>Delta!BP306</f>
        <v>#N/A</v>
      </c>
      <c r="C304" s="2">
        <f>Delta!BQ306</f>
        <v>1.0196216258433513</v>
      </c>
      <c r="D304" s="2">
        <f>Delta!BR306</f>
        <v>0.96815453339847835</v>
      </c>
      <c r="E304" s="2">
        <f>Delta!BS306</f>
        <v>1.006969906404114</v>
      </c>
      <c r="F304" s="2">
        <f>Delta!BT306</f>
        <v>1.0024638132975308</v>
      </c>
      <c r="G304" s="2">
        <f>Delta!BU306</f>
        <v>0.99945760789961158</v>
      </c>
      <c r="H304" s="2">
        <f>Delta!BV306</f>
        <v>1.0073184000355957</v>
      </c>
      <c r="I304" s="2">
        <f>Delta!BW306</f>
        <v>0.99597669663359378</v>
      </c>
      <c r="J304" s="2">
        <f>Delta!BX306</f>
        <v>0.98764548160637278</v>
      </c>
      <c r="K304" s="2">
        <f>Delta!BY306</f>
        <v>0.83737774799967102</v>
      </c>
      <c r="L304" s="2">
        <f>Delta!BZ306</f>
        <v>0.98379930573939611</v>
      </c>
      <c r="M304" s="2">
        <f>Delta!CA306</f>
        <v>0.85779000718661635</v>
      </c>
      <c r="N304" s="2">
        <f>Delta!CB306</f>
        <v>1.0123356415713021</v>
      </c>
      <c r="O304" s="2">
        <f>Delta!CC306</f>
        <v>0.99750015691767902</v>
      </c>
      <c r="P304" s="2">
        <f>Delta!CD306</f>
        <v>0.99398350739882735</v>
      </c>
    </row>
    <row r="305" spans="1:16" x14ac:dyDescent="0.2">
      <c r="A305" s="76">
        <f>Delta!A307</f>
        <v>606</v>
      </c>
      <c r="B305" s="2" t="e">
        <f>Delta!BP307</f>
        <v>#N/A</v>
      </c>
      <c r="C305" s="2">
        <f>Delta!BQ307</f>
        <v>1.0195766813551976</v>
      </c>
      <c r="D305" s="2">
        <f>Delta!BR307</f>
        <v>0.96822815576422039</v>
      </c>
      <c r="E305" s="2">
        <f>Delta!BS307</f>
        <v>1.0069963316214232</v>
      </c>
      <c r="F305" s="2">
        <f>Delta!BT307</f>
        <v>1.002419557649624</v>
      </c>
      <c r="G305" s="2">
        <f>Delta!BU307</f>
        <v>0.99942480164173741</v>
      </c>
      <c r="H305" s="2">
        <f>Delta!BV307</f>
        <v>1.0072781909017214</v>
      </c>
      <c r="I305" s="2">
        <f>Delta!BW307</f>
        <v>0.99596664153024306</v>
      </c>
      <c r="J305" s="2">
        <f>Delta!BX307</f>
        <v>0.98770459809496891</v>
      </c>
      <c r="K305" s="2">
        <f>Delta!BY307</f>
        <v>0.83815679435555057</v>
      </c>
      <c r="L305" s="2">
        <f>Delta!BZ307</f>
        <v>0.98383510854985312</v>
      </c>
      <c r="M305" s="2">
        <f>Delta!CA307</f>
        <v>0.85825254617250724</v>
      </c>
      <c r="N305" s="2">
        <f>Delta!CB307</f>
        <v>1.0122738710983186</v>
      </c>
      <c r="O305" s="2">
        <f>Delta!CC307</f>
        <v>0.99750684281133117</v>
      </c>
      <c r="P305" s="2">
        <f>Delta!CD307</f>
        <v>0.99402199323718765</v>
      </c>
    </row>
    <row r="306" spans="1:16" x14ac:dyDescent="0.2">
      <c r="A306" s="76">
        <f>Delta!A308</f>
        <v>608</v>
      </c>
      <c r="B306" s="2" t="e">
        <f>Delta!BP308</f>
        <v>#N/A</v>
      </c>
      <c r="C306" s="2">
        <f>Delta!BQ308</f>
        <v>1.0195251710035829</v>
      </c>
      <c r="D306" s="2">
        <f>Delta!BR308</f>
        <v>0.96829698505963291</v>
      </c>
      <c r="E306" s="2">
        <f>Delta!BS308</f>
        <v>1.0070286262123644</v>
      </c>
      <c r="F306" s="2">
        <f>Delta!BT308</f>
        <v>1.0023770707731336</v>
      </c>
      <c r="G306" s="2">
        <f>Delta!BU308</f>
        <v>0.99938796264473617</v>
      </c>
      <c r="H306" s="2">
        <f>Delta!BV308</f>
        <v>1.0072376836278183</v>
      </c>
      <c r="I306" s="2">
        <f>Delta!BW308</f>
        <v>0.99596642369728394</v>
      </c>
      <c r="J306" s="2">
        <f>Delta!BX308</f>
        <v>0.98776488632073245</v>
      </c>
      <c r="K306" s="2">
        <f>Delta!BY308</f>
        <v>0.83892941998206616</v>
      </c>
      <c r="L306" s="2">
        <f>Delta!BZ308</f>
        <v>0.98387770548655196</v>
      </c>
      <c r="M306" s="2">
        <f>Delta!CA308</f>
        <v>0.85872652901897917</v>
      </c>
      <c r="N306" s="2">
        <f>Delta!CB308</f>
        <v>1.0122136112281006</v>
      </c>
      <c r="O306" s="2">
        <f>Delta!CC308</f>
        <v>0.99751557017057901</v>
      </c>
      <c r="P306" s="2">
        <f>Delta!CD308</f>
        <v>0.99405879389581786</v>
      </c>
    </row>
    <row r="307" spans="1:16" x14ac:dyDescent="0.2">
      <c r="A307" s="76">
        <f>Delta!A309</f>
        <v>610</v>
      </c>
      <c r="B307" s="2" t="e">
        <f>Delta!BP309</f>
        <v>#N/A</v>
      </c>
      <c r="C307" s="2">
        <f>Delta!BQ309</f>
        <v>1.0194732197899166</v>
      </c>
      <c r="D307" s="2">
        <f>Delta!BR309</f>
        <v>0.96836646904244916</v>
      </c>
      <c r="E307" s="2">
        <f>Delta!BS309</f>
        <v>1.0070550375443519</v>
      </c>
      <c r="F307" s="2">
        <f>Delta!BT309</f>
        <v>1.0023382919587145</v>
      </c>
      <c r="G307" s="2">
        <f>Delta!BU309</f>
        <v>0.99935489612549433</v>
      </c>
      <c r="H307" s="2">
        <f>Delta!BV309</f>
        <v>1.0071929325094471</v>
      </c>
      <c r="I307" s="2">
        <f>Delta!BW309</f>
        <v>0.99596038331934744</v>
      </c>
      <c r="J307" s="2">
        <f>Delta!BX309</f>
        <v>0.98782658680192237</v>
      </c>
      <c r="K307" s="2">
        <f>Delta!BY309</f>
        <v>0.83970275152074059</v>
      </c>
      <c r="L307" s="2">
        <f>Delta!BZ309</f>
        <v>0.98391582446089365</v>
      </c>
      <c r="M307" s="2">
        <f>Delta!CA309</f>
        <v>0.85917988704716641</v>
      </c>
      <c r="N307" s="2">
        <f>Delta!CB309</f>
        <v>1.0121509180282549</v>
      </c>
      <c r="O307" s="2">
        <f>Delta!CC309</f>
        <v>0.99752437757379353</v>
      </c>
      <c r="P307" s="2">
        <f>Delta!CD309</f>
        <v>0.99409578611736149</v>
      </c>
    </row>
    <row r="308" spans="1:16" x14ac:dyDescent="0.2">
      <c r="A308" s="76">
        <f>Delta!A310</f>
        <v>612</v>
      </c>
      <c r="B308" s="2" t="e">
        <f>Delta!BP310</f>
        <v>#N/A</v>
      </c>
      <c r="C308" s="2">
        <f>Delta!BQ310</f>
        <v>1.0194267650923801</v>
      </c>
      <c r="D308" s="2">
        <f>Delta!BR310</f>
        <v>0.9684424739317592</v>
      </c>
      <c r="E308" s="2">
        <f>Delta!BS310</f>
        <v>1.0070755274161922</v>
      </c>
      <c r="F308" s="2">
        <f>Delta!BT310</f>
        <v>1.002301315232933</v>
      </c>
      <c r="G308" s="2">
        <f>Delta!BU310</f>
        <v>0.99931778229524604</v>
      </c>
      <c r="H308" s="2">
        <f>Delta!BV310</f>
        <v>1.00715387283919</v>
      </c>
      <c r="I308" s="2">
        <f>Delta!BW310</f>
        <v>0.99595238413180343</v>
      </c>
      <c r="J308" s="2">
        <f>Delta!BX310</f>
        <v>0.98788945969480835</v>
      </c>
      <c r="K308" s="2">
        <f>Delta!BY310</f>
        <v>0.84046954470061375</v>
      </c>
      <c r="L308" s="2">
        <f>Delta!BZ310</f>
        <v>0.98396072584421668</v>
      </c>
      <c r="M308" s="2">
        <f>Delta!CA310</f>
        <v>0.85963953422916817</v>
      </c>
      <c r="N308" s="2">
        <f>Delta!CB310</f>
        <v>1.012091812920529</v>
      </c>
      <c r="O308" s="2">
        <f>Delta!CC310</f>
        <v>0.99753128665684621</v>
      </c>
      <c r="P308" s="2">
        <f>Delta!CD310</f>
        <v>0.99413501896601608</v>
      </c>
    </row>
    <row r="309" spans="1:16" x14ac:dyDescent="0.2">
      <c r="A309" s="76">
        <f>Delta!A311</f>
        <v>614</v>
      </c>
      <c r="B309" s="2" t="e">
        <f>Delta!BP311</f>
        <v>#N/A</v>
      </c>
      <c r="C309" s="2">
        <f>Delta!BQ311</f>
        <v>1.019373824403859</v>
      </c>
      <c r="D309" s="2">
        <f>Delta!BR311</f>
        <v>0.96850777756230566</v>
      </c>
      <c r="E309" s="2">
        <f>Delta!BS311</f>
        <v>1.0071078547417263</v>
      </c>
      <c r="F309" s="2">
        <f>Delta!BT311</f>
        <v>1.0022601887054388</v>
      </c>
      <c r="G309" s="2">
        <f>Delta!BU311</f>
        <v>0.99928842864115763</v>
      </c>
      <c r="H309" s="2">
        <f>Delta!BV311</f>
        <v>1.007114555107433</v>
      </c>
      <c r="I309" s="2">
        <f>Delta!BW311</f>
        <v>0.99594836587185054</v>
      </c>
      <c r="J309" s="2">
        <f>Delta!BX311</f>
        <v>0.98795138632491819</v>
      </c>
      <c r="K309" s="2">
        <f>Delta!BY311</f>
        <v>0.84123402969127492</v>
      </c>
      <c r="L309" s="2">
        <f>Delta!BZ311</f>
        <v>0.98400275604390053</v>
      </c>
      <c r="M309" s="2">
        <f>Delta!CA311</f>
        <v>0.86009469546695849</v>
      </c>
      <c r="N309" s="2">
        <f>Delta!CB311</f>
        <v>1.0120323011279271</v>
      </c>
      <c r="O309" s="2">
        <f>Delta!CC311</f>
        <v>0.99754023458304264</v>
      </c>
      <c r="P309" s="2">
        <f>Delta!CD311</f>
        <v>0.9941705397480548</v>
      </c>
    </row>
    <row r="310" spans="1:16" x14ac:dyDescent="0.2">
      <c r="A310" s="76">
        <f>Delta!A312</f>
        <v>616</v>
      </c>
      <c r="B310" s="2" t="e">
        <f>Delta!BP312</f>
        <v>#N/A</v>
      </c>
      <c r="C310" s="2">
        <f>Delta!BQ312</f>
        <v>1.0193325997483114</v>
      </c>
      <c r="D310" s="2">
        <f>Delta!BR312</f>
        <v>0.96857371662760705</v>
      </c>
      <c r="E310" s="2">
        <f>Delta!BS312</f>
        <v>1.0071342580786726</v>
      </c>
      <c r="F310" s="2">
        <f>Delta!BT312</f>
        <v>1.0022208655660432</v>
      </c>
      <c r="G310" s="2">
        <f>Delta!BU312</f>
        <v>0.99925502928085408</v>
      </c>
      <c r="H310" s="2">
        <f>Delta!BV312</f>
        <v>1.0070729353120815</v>
      </c>
      <c r="I310" s="2">
        <f>Delta!BW312</f>
        <v>0.99594440425780184</v>
      </c>
      <c r="J310" s="2">
        <f>Delta!BX312</f>
        <v>0.98801094430301439</v>
      </c>
      <c r="K310" s="2">
        <f>Delta!BY312</f>
        <v>0.84198974566391471</v>
      </c>
      <c r="L310" s="2">
        <f>Delta!BZ312</f>
        <v>0.98403841049748675</v>
      </c>
      <c r="M310" s="2">
        <f>Delta!CA312</f>
        <v>0.8605570776998831</v>
      </c>
      <c r="N310" s="2">
        <f>Delta!CB312</f>
        <v>1.0119723381675303</v>
      </c>
      <c r="O310" s="2">
        <f>Delta!CC312</f>
        <v>0.99754526956110456</v>
      </c>
      <c r="P310" s="2">
        <f>Delta!CD312</f>
        <v>0.99420830051267362</v>
      </c>
    </row>
    <row r="311" spans="1:16" x14ac:dyDescent="0.2">
      <c r="A311" s="76">
        <f>Delta!A313</f>
        <v>618</v>
      </c>
      <c r="B311" s="2" t="e">
        <f>Delta!BP313</f>
        <v>#N/A</v>
      </c>
      <c r="C311" s="2">
        <f>Delta!BQ313</f>
        <v>1.0192847701481991</v>
      </c>
      <c r="D311" s="2">
        <f>Delta!BR313</f>
        <v>0.96864619287842579</v>
      </c>
      <c r="E311" s="2">
        <f>Delta!BS313</f>
        <v>1.0071546995798695</v>
      </c>
      <c r="F311" s="2">
        <f>Delta!BT313</f>
        <v>1.0021833203688963</v>
      </c>
      <c r="G311" s="2">
        <f>Delta!BU313</f>
        <v>0.99921752331787039</v>
      </c>
      <c r="H311" s="2">
        <f>Delta!BV313</f>
        <v>1.0070330647772257</v>
      </c>
      <c r="I311" s="2">
        <f>Delta!BW313</f>
        <v>0.99594246856259949</v>
      </c>
      <c r="J311" s="2">
        <f>Delta!BX313</f>
        <v>0.98807165088238968</v>
      </c>
      <c r="K311" s="2">
        <f>Delta!BY313</f>
        <v>0.84273870749718383</v>
      </c>
      <c r="L311" s="2">
        <f>Delta!BZ313</f>
        <v>0.98408076842918568</v>
      </c>
      <c r="M311" s="2">
        <f>Delta!CA313</f>
        <v>0.86100274362236517</v>
      </c>
      <c r="N311" s="2">
        <f>Delta!CB313</f>
        <v>1.0119119513000183</v>
      </c>
      <c r="O311" s="2">
        <f>Delta!CC313</f>
        <v>0.99755435423799732</v>
      </c>
      <c r="P311" s="2">
        <f>Delta!CD313</f>
        <v>0.99424231953345343</v>
      </c>
    </row>
    <row r="312" spans="1:16" x14ac:dyDescent="0.2">
      <c r="A312" s="76">
        <f>Delta!A314</f>
        <v>620</v>
      </c>
      <c r="B312" s="2" t="e">
        <f>Delta!BP314</f>
        <v>#N/A</v>
      </c>
      <c r="C312" s="2">
        <f>Delta!BQ314</f>
        <v>1.0192365200939855</v>
      </c>
      <c r="D312" s="2">
        <f>Delta!BR314</f>
        <v>0.96871360414314167</v>
      </c>
      <c r="E312" s="2">
        <f>Delta!BS314</f>
        <v>1.0071810933601681</v>
      </c>
      <c r="F312" s="2">
        <f>Delta!BT314</f>
        <v>1.0021455997220563</v>
      </c>
      <c r="G312" s="2">
        <f>Delta!BU314</f>
        <v>0.99918584470415039</v>
      </c>
      <c r="H312" s="2">
        <f>Delta!BV314</f>
        <v>1.0069909332866447</v>
      </c>
      <c r="I312" s="2">
        <f>Delta!BW314</f>
        <v>0.99593661190140126</v>
      </c>
      <c r="J312" s="2">
        <f>Delta!BX314</f>
        <v>0.98813721974379654</v>
      </c>
      <c r="K312" s="2">
        <f>Delta!BY314</f>
        <v>0.84349629257368108</v>
      </c>
      <c r="L312" s="2">
        <f>Delta!BZ314</f>
        <v>0.98412413381035702</v>
      </c>
      <c r="M312" s="2">
        <f>Delta!CA314</f>
        <v>0.86145555132647489</v>
      </c>
      <c r="N312" s="2">
        <f>Delta!CB314</f>
        <v>1.0118531517352296</v>
      </c>
      <c r="O312" s="2">
        <f>Delta!CC314</f>
        <v>0.99756151044978736</v>
      </c>
      <c r="P312" s="2">
        <f>Delta!CD314</f>
        <v>0.99428051670448103</v>
      </c>
    </row>
    <row r="313" spans="1:16" x14ac:dyDescent="0.2">
      <c r="A313" s="76">
        <f>Delta!A315</f>
        <v>622</v>
      </c>
      <c r="B313" s="2" t="e">
        <f>Delta!BP315</f>
        <v>#N/A</v>
      </c>
      <c r="C313" s="2">
        <f>Delta!BQ315</f>
        <v>1.0191877315918847</v>
      </c>
      <c r="D313" s="2">
        <f>Delta!BR315</f>
        <v>0.96878184015354363</v>
      </c>
      <c r="E313" s="2">
        <f>Delta!BS315</f>
        <v>1.0072074652156273</v>
      </c>
      <c r="F313" s="2">
        <f>Delta!BT315</f>
        <v>1.0021076911304734</v>
      </c>
      <c r="G313" s="2">
        <f>Delta!BU315</f>
        <v>0.99915405518253397</v>
      </c>
      <c r="H313" s="2">
        <f>Delta!BV315</f>
        <v>1.0069545834198206</v>
      </c>
      <c r="I313" s="2">
        <f>Delta!BW315</f>
        <v>0.99593077244061712</v>
      </c>
      <c r="J313" s="2">
        <f>Delta!BX315</f>
        <v>0.98818838758901317</v>
      </c>
      <c r="K313" s="2">
        <f>Delta!BY315</f>
        <v>0.84423375381485255</v>
      </c>
      <c r="L313" s="2">
        <f>Delta!BZ315</f>
        <v>0.98416262295642487</v>
      </c>
      <c r="M313" s="2">
        <f>Delta!CA315</f>
        <v>0.86190608616399356</v>
      </c>
      <c r="N313" s="2">
        <f>Delta!CB315</f>
        <v>1.0117960061879494</v>
      </c>
      <c r="O313" s="2">
        <f>Delta!CC315</f>
        <v>0.99756871766954347</v>
      </c>
      <c r="P313" s="2">
        <f>Delta!CD315</f>
        <v>0.99431498578853383</v>
      </c>
    </row>
    <row r="314" spans="1:16" x14ac:dyDescent="0.2">
      <c r="A314" s="76">
        <f>Delta!A316</f>
        <v>624</v>
      </c>
      <c r="B314" s="2" t="e">
        <f>Delta!BP316</f>
        <v>#N/A</v>
      </c>
      <c r="C314" s="2">
        <f>Delta!BQ316</f>
        <v>1.0191446477691124</v>
      </c>
      <c r="D314" s="2">
        <f>Delta!BR316</f>
        <v>0.96885071730007888</v>
      </c>
      <c r="E314" s="2">
        <f>Delta!BS316</f>
        <v>1.0072278352364441</v>
      </c>
      <c r="F314" s="2">
        <f>Delta!BT316</f>
        <v>1.002073612167006</v>
      </c>
      <c r="G314" s="2">
        <f>Delta!BU316</f>
        <v>0.999120169883283</v>
      </c>
      <c r="H314" s="2">
        <f>Delta!BV316</f>
        <v>1.0069139222248591</v>
      </c>
      <c r="I314" s="2">
        <f>Delta!BW316</f>
        <v>0.9959309758433057</v>
      </c>
      <c r="J314" s="2">
        <f>Delta!BX316</f>
        <v>0.98825027431840118</v>
      </c>
      <c r="K314" s="2">
        <f>Delta!BY316</f>
        <v>0.84497862918747779</v>
      </c>
      <c r="L314" s="2">
        <f>Delta!BZ316</f>
        <v>0.98420014628257269</v>
      </c>
      <c r="M314" s="2">
        <f>Delta!CA316</f>
        <v>0.86236045213421031</v>
      </c>
      <c r="N314" s="2">
        <f>Delta!CB316</f>
        <v>1.0117363972618976</v>
      </c>
      <c r="O314" s="2">
        <f>Delta!CC316</f>
        <v>0.99757601821782327</v>
      </c>
      <c r="P314" s="2">
        <f>Delta!CD316</f>
        <v>0.99434966713367068</v>
      </c>
    </row>
    <row r="315" spans="1:16" x14ac:dyDescent="0.2">
      <c r="A315" s="76">
        <f>Delta!A317</f>
        <v>626</v>
      </c>
      <c r="B315" s="2" t="e">
        <f>Delta!BP317</f>
        <v>#N/A</v>
      </c>
      <c r="C315" s="2">
        <f>Delta!BQ317</f>
        <v>1.0190949098653965</v>
      </c>
      <c r="D315" s="2">
        <f>Delta!BR317</f>
        <v>0.96892618407593301</v>
      </c>
      <c r="E315" s="2">
        <f>Delta!BS317</f>
        <v>1.0072481999305132</v>
      </c>
      <c r="F315" s="2">
        <f>Delta!BT317</f>
        <v>1.0020373790020867</v>
      </c>
      <c r="G315" s="2">
        <f>Delta!BU317</f>
        <v>0.99909017493177277</v>
      </c>
      <c r="H315" s="2">
        <f>Delta!BV317</f>
        <v>1.0068770660237609</v>
      </c>
      <c r="I315" s="2">
        <f>Delta!BW317</f>
        <v>0.9959232172101643</v>
      </c>
      <c r="J315" s="2">
        <f>Delta!BX317</f>
        <v>0.98830388171610184</v>
      </c>
      <c r="K315" s="2">
        <f>Delta!BY317</f>
        <v>0.84570936562389232</v>
      </c>
      <c r="L315" s="2">
        <f>Delta!BZ317</f>
        <v>0.98424283490092368</v>
      </c>
      <c r="M315" s="2">
        <f>Delta!CA317</f>
        <v>0.86280731259555288</v>
      </c>
      <c r="N315" s="2">
        <f>Delta!CB317</f>
        <v>1.0116804905875205</v>
      </c>
      <c r="O315" s="2">
        <f>Delta!CC317</f>
        <v>0.99758335490253802</v>
      </c>
      <c r="P315" s="2">
        <f>Delta!CD317</f>
        <v>0.99438659033094601</v>
      </c>
    </row>
    <row r="316" spans="1:16" x14ac:dyDescent="0.2">
      <c r="A316" s="76">
        <f>Delta!A318</f>
        <v>628</v>
      </c>
      <c r="B316" s="2" t="e">
        <f>Delta!BP318</f>
        <v>#N/A</v>
      </c>
      <c r="C316" s="2">
        <f>Delta!BQ318</f>
        <v>1.0190510158901953</v>
      </c>
      <c r="D316" s="2">
        <f>Delta!BR318</f>
        <v>0.96899058515075687</v>
      </c>
      <c r="E316" s="2">
        <f>Delta!BS318</f>
        <v>1.007274560645347</v>
      </c>
      <c r="F316" s="2">
        <f>Delta!BT318</f>
        <v>1.0019989479367801</v>
      </c>
      <c r="G316" s="2">
        <f>Delta!BU318</f>
        <v>0.99905804782669494</v>
      </c>
      <c r="H316" s="2">
        <f>Delta!BV318</f>
        <v>1.0068379499443711</v>
      </c>
      <c r="I316" s="2">
        <f>Delta!BW318</f>
        <v>0.99591951137156698</v>
      </c>
      <c r="J316" s="2">
        <f>Delta!BX318</f>
        <v>0.98836821086088888</v>
      </c>
      <c r="K316" s="2">
        <f>Delta!BY318</f>
        <v>0.84644125187365671</v>
      </c>
      <c r="L316" s="2">
        <f>Delta!BZ318</f>
        <v>0.98428452128348842</v>
      </c>
      <c r="M316" s="2">
        <f>Delta!CA318</f>
        <v>0.86324334983687412</v>
      </c>
      <c r="N316" s="2">
        <f>Delta!CB318</f>
        <v>1.0116261869059719</v>
      </c>
      <c r="O316" s="2">
        <f>Delta!CC318</f>
        <v>0.99759277310624339</v>
      </c>
      <c r="P316" s="2">
        <f>Delta!CD318</f>
        <v>0.99441969037309341</v>
      </c>
    </row>
    <row r="317" spans="1:16" x14ac:dyDescent="0.2">
      <c r="A317" s="76">
        <f>Delta!A319</f>
        <v>630</v>
      </c>
      <c r="B317" s="2" t="e">
        <f>Delta!BP319</f>
        <v>#N/A</v>
      </c>
      <c r="C317" s="2">
        <f>Delta!BQ319</f>
        <v>1.0190004435901228</v>
      </c>
      <c r="D317" s="2">
        <f>Delta!BR319</f>
        <v>0.96906157832519357</v>
      </c>
      <c r="E317" s="2">
        <f>Delta!BS319</f>
        <v>1.0072948803531372</v>
      </c>
      <c r="F317" s="2">
        <f>Delta!BT319</f>
        <v>1.0019623679413767</v>
      </c>
      <c r="G317" s="2">
        <f>Delta!BU319</f>
        <v>0.99902784341249218</v>
      </c>
      <c r="H317" s="2">
        <f>Delta!BV319</f>
        <v>1.0068005999418816</v>
      </c>
      <c r="I317" s="2">
        <f>Delta!BW319</f>
        <v>0.99591784193685973</v>
      </c>
      <c r="J317" s="2">
        <f>Delta!BX319</f>
        <v>0.98842148690543674</v>
      </c>
      <c r="K317" s="2">
        <f>Delta!BY319</f>
        <v>0.84717327768194262</v>
      </c>
      <c r="L317" s="2">
        <f>Delta!BZ319</f>
        <v>0.984317093340492</v>
      </c>
      <c r="M317" s="2">
        <f>Delta!CA319</f>
        <v>0.86368543737538506</v>
      </c>
      <c r="N317" s="2">
        <f>Delta!CB319</f>
        <v>1.0115674712940388</v>
      </c>
      <c r="O317" s="2">
        <f>Delta!CC319</f>
        <v>0.99760026450471451</v>
      </c>
      <c r="P317" s="2">
        <f>Delta!CD319</f>
        <v>0.99445302730925034</v>
      </c>
    </row>
    <row r="318" spans="1:16" x14ac:dyDescent="0.2">
      <c r="A318" s="76">
        <f>Delta!A320</f>
        <v>632</v>
      </c>
      <c r="B318" s="2" t="e">
        <f>Delta!BP320</f>
        <v>#N/A</v>
      </c>
      <c r="C318" s="2">
        <f>Delta!BQ320</f>
        <v>1.0189556200234553</v>
      </c>
      <c r="D318" s="2">
        <f>Delta!BR320</f>
        <v>0.96912742042579159</v>
      </c>
      <c r="E318" s="2">
        <f>Delta!BS320</f>
        <v>1.0073212176721542</v>
      </c>
      <c r="F318" s="2">
        <f>Delta!BT320</f>
        <v>1.001923621367397</v>
      </c>
      <c r="G318" s="2">
        <f>Delta!BU320</f>
        <v>0.99899553828294563</v>
      </c>
      <c r="H318" s="2">
        <f>Delta!BV320</f>
        <v>1.0067629868877477</v>
      </c>
      <c r="I318" s="2">
        <f>Delta!BW320</f>
        <v>0.9959122156660799</v>
      </c>
      <c r="J318" s="2">
        <f>Delta!BX320</f>
        <v>0.98848202760604587</v>
      </c>
      <c r="K318" s="2">
        <f>Delta!BY320</f>
        <v>0.84789811012201544</v>
      </c>
      <c r="L318" s="2">
        <f>Delta!BZ320</f>
        <v>0.98435482902604288</v>
      </c>
      <c r="M318" s="2">
        <f>Delta!CA320</f>
        <v>0.86411986349878933</v>
      </c>
      <c r="N318" s="2">
        <f>Delta!CB320</f>
        <v>1.0115104034250102</v>
      </c>
      <c r="O318" s="2">
        <f>Delta!CC320</f>
        <v>0.9976078134510048</v>
      </c>
      <c r="P318" s="2">
        <f>Delta!CD320</f>
        <v>0.99448859317024951</v>
      </c>
    </row>
    <row r="319" spans="1:16" x14ac:dyDescent="0.2">
      <c r="A319" s="76">
        <f>Delta!A321</f>
        <v>634</v>
      </c>
      <c r="B319" s="2" t="e">
        <f>Delta!BP321</f>
        <v>#N/A</v>
      </c>
      <c r="C319" s="2">
        <f>Delta!BQ321</f>
        <v>1.0189102782123665</v>
      </c>
      <c r="D319" s="2">
        <f>Delta!BR321</f>
        <v>0.96919988013185498</v>
      </c>
      <c r="E319" s="2">
        <f>Delta!BS321</f>
        <v>1.007341487858773</v>
      </c>
      <c r="F319" s="2">
        <f>Delta!BT321</f>
        <v>1.0018907142093565</v>
      </c>
      <c r="G319" s="2">
        <f>Delta!BU321</f>
        <v>0.99896913280117272</v>
      </c>
      <c r="H319" s="2">
        <f>Delta!BV321</f>
        <v>1.006723149811239</v>
      </c>
      <c r="I319" s="2">
        <f>Delta!BW321</f>
        <v>0.99591467379831655</v>
      </c>
      <c r="J319" s="2">
        <f>Delta!BX321</f>
        <v>0.98853766322940828</v>
      </c>
      <c r="K319" s="2">
        <f>Delta!BY321</f>
        <v>0.8486167606614553</v>
      </c>
      <c r="L319" s="2">
        <f>Delta!BZ321</f>
        <v>0.98440310817218979</v>
      </c>
      <c r="M319" s="2">
        <f>Delta!CA321</f>
        <v>0.86456323668362722</v>
      </c>
      <c r="N319" s="2">
        <f>Delta!CB321</f>
        <v>1.0114549554508239</v>
      </c>
      <c r="O319" s="2">
        <f>Delta!CC321</f>
        <v>0.99761337253890436</v>
      </c>
      <c r="P319" s="2">
        <f>Delta!CD321</f>
        <v>0.99452231653049794</v>
      </c>
    </row>
    <row r="320" spans="1:16" x14ac:dyDescent="0.2">
      <c r="A320" s="76">
        <f>Delta!A322</f>
        <v>636</v>
      </c>
      <c r="B320" s="2" t="e">
        <f>Delta!BP322</f>
        <v>#N/A</v>
      </c>
      <c r="C320" s="2">
        <f>Delta!BQ322</f>
        <v>1.0188583394253288</v>
      </c>
      <c r="D320" s="2">
        <f>Delta!BR322</f>
        <v>0.96926716787164025</v>
      </c>
      <c r="E320" s="2">
        <f>Delta!BS322</f>
        <v>1.0073677970407828</v>
      </c>
      <c r="F320" s="2">
        <f>Delta!BT322</f>
        <v>1.001853634337341</v>
      </c>
      <c r="G320" s="2">
        <f>Delta!BU322</f>
        <v>0.998938626545404</v>
      </c>
      <c r="H320" s="2">
        <f>Delta!BV322</f>
        <v>1.0066850761423325</v>
      </c>
      <c r="I320" s="2">
        <f>Delta!BW322</f>
        <v>0.99590711597498138</v>
      </c>
      <c r="J320" s="2">
        <f>Delta!BX322</f>
        <v>0.98859435568120457</v>
      </c>
      <c r="K320" s="2">
        <f>Delta!BY322</f>
        <v>0.84932807496071772</v>
      </c>
      <c r="L320" s="2">
        <f>Delta!BZ322</f>
        <v>0.98443878363578596</v>
      </c>
      <c r="M320" s="2">
        <f>Delta!CA322</f>
        <v>0.8650021022444192</v>
      </c>
      <c r="N320" s="2">
        <f>Delta!CB322</f>
        <v>1.011397129547267</v>
      </c>
      <c r="O320" s="2">
        <f>Delta!CC322</f>
        <v>0.99762307173472486</v>
      </c>
      <c r="P320" s="2">
        <f>Delta!CD322</f>
        <v>0.99455627590188889</v>
      </c>
    </row>
    <row r="321" spans="1:16" x14ac:dyDescent="0.2">
      <c r="A321" s="76">
        <f>Delta!A323</f>
        <v>638</v>
      </c>
      <c r="B321" s="2" t="e">
        <f>Delta!BP323</f>
        <v>#N/A</v>
      </c>
      <c r="C321" s="2">
        <f>Delta!BQ323</f>
        <v>1.0188185056914807</v>
      </c>
      <c r="D321" s="2">
        <f>Delta!BR323</f>
        <v>0.96932906579390676</v>
      </c>
      <c r="E321" s="2">
        <f>Delta!BS323</f>
        <v>1.0073880131153901</v>
      </c>
      <c r="F321" s="2">
        <f>Delta!BT323</f>
        <v>1.0018204499344563</v>
      </c>
      <c r="G321" s="2">
        <f>Delta!BU323</f>
        <v>0.99891208193068293</v>
      </c>
      <c r="H321" s="2">
        <f>Delta!BV323</f>
        <v>1.0066508550743059</v>
      </c>
      <c r="I321" s="2">
        <f>Delta!BW323</f>
        <v>0.9959036111117322</v>
      </c>
      <c r="J321" s="2">
        <f>Delta!BX323</f>
        <v>0.98864609562479466</v>
      </c>
      <c r="K321" s="2">
        <f>Delta!BY323</f>
        <v>0.85003929977266912</v>
      </c>
      <c r="L321" s="2">
        <f>Delta!BZ323</f>
        <v>0.98447343093002437</v>
      </c>
      <c r="M321" s="2">
        <f>Delta!CA323</f>
        <v>0.86543521420484304</v>
      </c>
      <c r="N321" s="2">
        <f>Delta!CB323</f>
        <v>1.0113430305379483</v>
      </c>
      <c r="O321" s="2">
        <f>Delta!CC323</f>
        <v>0.9976287594234361</v>
      </c>
      <c r="P321" s="2">
        <f>Delta!CD323</f>
        <v>0.99458843117147355</v>
      </c>
    </row>
    <row r="322" spans="1:16" x14ac:dyDescent="0.2">
      <c r="A322" s="76">
        <f>Delta!A324</f>
        <v>640</v>
      </c>
      <c r="B322" s="2" t="e">
        <f>Delta!BP324</f>
        <v>#N/A</v>
      </c>
      <c r="C322" s="2">
        <f>Delta!BQ324</f>
        <v>1.0187781750349758</v>
      </c>
      <c r="D322" s="2">
        <f>Delta!BR324</f>
        <v>0.96939759617123367</v>
      </c>
      <c r="E322" s="2">
        <f>Delta!BS324</f>
        <v>1.0074082170486149</v>
      </c>
      <c r="F322" s="2">
        <f>Delta!BT324</f>
        <v>1.0017871183933718</v>
      </c>
      <c r="G322" s="2">
        <f>Delta!BU324</f>
        <v>0.99887936743946037</v>
      </c>
      <c r="H322" s="2">
        <f>Delta!BV324</f>
        <v>1.0066123198556705</v>
      </c>
      <c r="I322" s="2">
        <f>Delta!BW324</f>
        <v>0.99590420540554969</v>
      </c>
      <c r="J322" s="2">
        <f>Delta!BX324</f>
        <v>0.98870488995395989</v>
      </c>
      <c r="K322" s="2">
        <f>Delta!BY324</f>
        <v>0.85074824912913216</v>
      </c>
      <c r="L322" s="2">
        <f>Delta!BZ324</f>
        <v>0.98451864093868902</v>
      </c>
      <c r="M322" s="2">
        <f>Delta!CA324</f>
        <v>0.86586576765459211</v>
      </c>
      <c r="N322" s="2">
        <f>Delta!CB324</f>
        <v>1.01128651776489</v>
      </c>
      <c r="O322" s="2">
        <f>Delta!CC324</f>
        <v>0.99763654399591251</v>
      </c>
      <c r="P322" s="2">
        <f>Delta!CD324</f>
        <v>0.99462278425907324</v>
      </c>
    </row>
    <row r="323" spans="1:16" x14ac:dyDescent="0.2">
      <c r="A323" s="76">
        <f>Delta!A325</f>
        <v>642</v>
      </c>
      <c r="B323" s="2" t="e">
        <f>Delta!BP325</f>
        <v>#N/A</v>
      </c>
      <c r="C323" s="2">
        <f>Delta!BQ325</f>
        <v>1.01873123450484</v>
      </c>
      <c r="D323" s="2">
        <f>Delta!BR325</f>
        <v>0.96946675523884296</v>
      </c>
      <c r="E323" s="2">
        <f>Delta!BS325</f>
        <v>1.0074284080331448</v>
      </c>
      <c r="F323" s="2">
        <f>Delta!BT325</f>
        <v>1.001749555568608</v>
      </c>
      <c r="G323" s="2">
        <f>Delta!BU325</f>
        <v>0.99884856579285553</v>
      </c>
      <c r="H323" s="2">
        <f>Delta!BV325</f>
        <v>1.0065776569698803</v>
      </c>
      <c r="I323" s="2">
        <f>Delta!BW325</f>
        <v>0.99589877632134671</v>
      </c>
      <c r="J323" s="2">
        <f>Delta!BX325</f>
        <v>0.9887587080595267</v>
      </c>
      <c r="K323" s="2">
        <f>Delta!BY325</f>
        <v>0.85144450659881754</v>
      </c>
      <c r="L323" s="2">
        <f>Delta!BZ325</f>
        <v>0.98455116170646695</v>
      </c>
      <c r="M323" s="2">
        <f>Delta!CA325</f>
        <v>0.86629467305307251</v>
      </c>
      <c r="N323" s="2">
        <f>Delta!CB325</f>
        <v>1.0112337301559688</v>
      </c>
      <c r="O323" s="2">
        <f>Delta!CC325</f>
        <v>0.99764236507572468</v>
      </c>
      <c r="P323" s="2">
        <f>Delta!CD325</f>
        <v>0.99465531182932621</v>
      </c>
    </row>
    <row r="324" spans="1:16" x14ac:dyDescent="0.2">
      <c r="A324" s="76">
        <f>Delta!A326</f>
        <v>644</v>
      </c>
      <c r="B324" s="2" t="e">
        <f>Delta!BP326</f>
        <v>#N/A</v>
      </c>
      <c r="C324" s="2">
        <f>Delta!BQ326</f>
        <v>1.0186837736979395</v>
      </c>
      <c r="D324" s="2">
        <f>Delta!BR326</f>
        <v>0.9695367283595816</v>
      </c>
      <c r="E324" s="2">
        <f>Delta!BS326</f>
        <v>1.0074485398545645</v>
      </c>
      <c r="F324" s="2">
        <f>Delta!BT326</f>
        <v>1.0017199994939257</v>
      </c>
      <c r="G324" s="2">
        <f>Delta!BU326</f>
        <v>0.99882582557015365</v>
      </c>
      <c r="H324" s="2">
        <f>Delta!BV326</f>
        <v>1.0065407230706436</v>
      </c>
      <c r="I324" s="2">
        <f>Delta!BW326</f>
        <v>0.99589946428135756</v>
      </c>
      <c r="J324" s="2">
        <f>Delta!BX326</f>
        <v>0.98880751456429372</v>
      </c>
      <c r="K324" s="2">
        <f>Delta!BY326</f>
        <v>0.85214051068251973</v>
      </c>
      <c r="L324" s="2">
        <f>Delta!BZ326</f>
        <v>0.98459626008347023</v>
      </c>
      <c r="M324" s="2">
        <f>Delta!CA326</f>
        <v>0.86672625915792956</v>
      </c>
      <c r="N324" s="2">
        <f>Delta!CB326</f>
        <v>1.0111806201510294</v>
      </c>
      <c r="O324" s="2">
        <f>Delta!CC326</f>
        <v>0.99765024056989571</v>
      </c>
      <c r="P324" s="2">
        <f>Delta!CD326</f>
        <v>0.99468805491144296</v>
      </c>
    </row>
    <row r="325" spans="1:16" x14ac:dyDescent="0.2">
      <c r="A325" s="76">
        <f>Delta!A327</f>
        <v>646</v>
      </c>
      <c r="B325" s="2" t="e">
        <f>Delta!BP327</f>
        <v>#N/A</v>
      </c>
      <c r="C325" s="2">
        <f>Delta!BQ327</f>
        <v>1.0186360254815296</v>
      </c>
      <c r="D325" s="2">
        <f>Delta!BR327</f>
        <v>0.96960127050323086</v>
      </c>
      <c r="E325" s="2">
        <f>Delta!BS327</f>
        <v>1.0074686566799591</v>
      </c>
      <c r="F325" s="2">
        <f>Delta!BT327</f>
        <v>1.0016882469588477</v>
      </c>
      <c r="G325" s="2">
        <f>Delta!BU327</f>
        <v>0.99879483842508876</v>
      </c>
      <c r="H325" s="2">
        <f>Delta!BV327</f>
        <v>1.0065035806011591</v>
      </c>
      <c r="I325" s="2">
        <f>Delta!BW327</f>
        <v>0.99589614581932107</v>
      </c>
      <c r="J325" s="2">
        <f>Delta!BX327</f>
        <v>0.98887302190129722</v>
      </c>
      <c r="K325" s="2">
        <f>Delta!BY327</f>
        <v>0.85284240216073215</v>
      </c>
      <c r="L325" s="2">
        <f>Delta!BZ327</f>
        <v>0.9846402669334553</v>
      </c>
      <c r="M325" s="2">
        <f>Delta!CA327</f>
        <v>0.8671521397650348</v>
      </c>
      <c r="N325" s="2">
        <f>Delta!CB327</f>
        <v>1.0111251003614297</v>
      </c>
      <c r="O325" s="2">
        <f>Delta!CC327</f>
        <v>0.99765617229216119</v>
      </c>
      <c r="P325" s="2">
        <f>Delta!CD327</f>
        <v>0.99472298614023291</v>
      </c>
    </row>
    <row r="326" spans="1:16" x14ac:dyDescent="0.2">
      <c r="A326" s="76">
        <f>Delta!A328</f>
        <v>648</v>
      </c>
      <c r="B326" s="2" t="e">
        <f>Delta!BP328</f>
        <v>#N/A</v>
      </c>
      <c r="C326" s="2">
        <f>Delta!BQ328</f>
        <v>1.0185877563801473</v>
      </c>
      <c r="D326" s="2">
        <f>Delta!BR328</f>
        <v>0.96967249451930837</v>
      </c>
      <c r="E326" s="2">
        <f>Delta!BS328</f>
        <v>1.0074887576860718</v>
      </c>
      <c r="F326" s="2">
        <f>Delta!BT328</f>
        <v>1.0016543247250758</v>
      </c>
      <c r="G326" s="2">
        <f>Delta!BU328</f>
        <v>0.99876785412673674</v>
      </c>
      <c r="H326" s="2">
        <f>Delta!BV328</f>
        <v>1.0064661936847583</v>
      </c>
      <c r="I326" s="2">
        <f>Delta!BW328</f>
        <v>0.99589491535449581</v>
      </c>
      <c r="J326" s="2">
        <f>Delta!BX328</f>
        <v>0.98892386037036584</v>
      </c>
      <c r="K326" s="2">
        <f>Delta!BY328</f>
        <v>0.85352936529753221</v>
      </c>
      <c r="L326" s="2">
        <f>Delta!BZ328</f>
        <v>0.98467358326310195</v>
      </c>
      <c r="M326" s="2">
        <f>Delta!CA328</f>
        <v>0.86757308443134007</v>
      </c>
      <c r="N326" s="2">
        <f>Delta!CB328</f>
        <v>1.0110712643460278</v>
      </c>
      <c r="O326" s="2">
        <f>Delta!CC328</f>
        <v>0.99766624176502416</v>
      </c>
      <c r="P326" s="2">
        <f>Delta!CD328</f>
        <v>0.99475405843616926</v>
      </c>
    </row>
    <row r="327" spans="1:16" x14ac:dyDescent="0.2">
      <c r="A327" s="76">
        <f>Delta!A329</f>
        <v>650</v>
      </c>
      <c r="B327" s="2" t="e">
        <f>Delta!BP329</f>
        <v>#N/A</v>
      </c>
      <c r="C327" s="2">
        <f>Delta!BQ329</f>
        <v>1.0185517466372216</v>
      </c>
      <c r="D327" s="2">
        <f>Delta!BR329</f>
        <v>0.96973826703819532</v>
      </c>
      <c r="E327" s="2">
        <f>Delta!BS329</f>
        <v>1.0075088420446117</v>
      </c>
      <c r="F327" s="2">
        <f>Delta!BT329</f>
        <v>1.0016182168615111</v>
      </c>
      <c r="G327" s="2">
        <f>Delta!BU329</f>
        <v>0.99873875097796228</v>
      </c>
      <c r="H327" s="2">
        <f>Delta!BV329</f>
        <v>1.0064327179569241</v>
      </c>
      <c r="I327" s="2">
        <f>Delta!BW329</f>
        <v>0.9958916777592568</v>
      </c>
      <c r="J327" s="2">
        <f>Delta!BX329</f>
        <v>0.98897903806432563</v>
      </c>
      <c r="K327" s="2">
        <f>Delta!BY329</f>
        <v>0.85422320079669511</v>
      </c>
      <c r="L327" s="2">
        <f>Delta!BZ329</f>
        <v>0.98470916017426924</v>
      </c>
      <c r="M327" s="2">
        <f>Delta!CA329</f>
        <v>0.86799131036774468</v>
      </c>
      <c r="N327" s="2">
        <f>Delta!CB329</f>
        <v>1.011019182226822</v>
      </c>
      <c r="O327" s="2">
        <f>Delta!CC329</f>
        <v>0.99767019009448565</v>
      </c>
      <c r="P327" s="2">
        <f>Delta!CD329</f>
        <v>0.99478534114714479</v>
      </c>
    </row>
    <row r="328" spans="1:16" x14ac:dyDescent="0.2">
      <c r="A328" s="76">
        <f>Delta!A330</f>
        <v>652</v>
      </c>
      <c r="B328" s="2" t="e">
        <f>Delta!BP330</f>
        <v>#N/A</v>
      </c>
      <c r="C328" s="2">
        <f>Delta!BQ330</f>
        <v>1.0185026899291065</v>
      </c>
      <c r="D328" s="2">
        <f>Delta!BR330</f>
        <v>0.96981074574101733</v>
      </c>
      <c r="E328" s="2">
        <f>Delta!BS330</f>
        <v>1.0075227216900025</v>
      </c>
      <c r="F328" s="2">
        <f>Delta!BT330</f>
        <v>1.0015881082420479</v>
      </c>
      <c r="G328" s="2">
        <f>Delta!BU330</f>
        <v>0.99871570805444632</v>
      </c>
      <c r="H328" s="2">
        <f>Delta!BV330</f>
        <v>1.0063969639363712</v>
      </c>
      <c r="I328" s="2">
        <f>Delta!BW330</f>
        <v>0.99589053612417633</v>
      </c>
      <c r="J328" s="2">
        <f>Delta!BX330</f>
        <v>0.98902579369722809</v>
      </c>
      <c r="K328" s="2">
        <f>Delta!BY330</f>
        <v>0.854895647244308</v>
      </c>
      <c r="L328" s="2">
        <f>Delta!BZ330</f>
        <v>0.98475192388488797</v>
      </c>
      <c r="M328" s="2">
        <f>Delta!CA330</f>
        <v>0.86842158764602551</v>
      </c>
      <c r="N328" s="2">
        <f>Delta!CB330</f>
        <v>1.0109667616550306</v>
      </c>
      <c r="O328" s="2">
        <f>Delta!CC330</f>
        <v>0.99767833955383722</v>
      </c>
      <c r="P328" s="2">
        <f>Delta!CD330</f>
        <v>0.99481677274884073</v>
      </c>
    </row>
    <row r="329" spans="1:16" x14ac:dyDescent="0.2">
      <c r="A329" s="76">
        <f>Delta!A331</f>
        <v>654</v>
      </c>
      <c r="B329" s="2" t="e">
        <f>Delta!BP331</f>
        <v>#N/A</v>
      </c>
      <c r="C329" s="2">
        <f>Delta!BQ331</f>
        <v>1.0184596399992445</v>
      </c>
      <c r="D329" s="2">
        <f>Delta!BR331</f>
        <v>0.96987183010008127</v>
      </c>
      <c r="E329" s="2">
        <f>Delta!BS331</f>
        <v>1.0075427123002811</v>
      </c>
      <c r="F329" s="2">
        <f>Delta!BT331</f>
        <v>1.0015558278555967</v>
      </c>
      <c r="G329" s="2">
        <f>Delta!BU331</f>
        <v>0.99868439839607137</v>
      </c>
      <c r="H329" s="2">
        <f>Delta!BV331</f>
        <v>1.006363063444228</v>
      </c>
      <c r="I329" s="2">
        <f>Delta!BW331</f>
        <v>0.9958894338104628</v>
      </c>
      <c r="J329" s="2">
        <f>Delta!BX331</f>
        <v>0.98908294844979183</v>
      </c>
      <c r="K329" s="2">
        <f>Delta!BY331</f>
        <v>0.85558013919481735</v>
      </c>
      <c r="L329" s="2">
        <f>Delta!BZ331</f>
        <v>0.98478729353380179</v>
      </c>
      <c r="M329" s="2">
        <f>Delta!CA331</f>
        <v>0.86883429672447021</v>
      </c>
      <c r="N329" s="2">
        <f>Delta!CB331</f>
        <v>1.0109140258143221</v>
      </c>
      <c r="O329" s="2">
        <f>Delta!CC331</f>
        <v>0.99768447446910125</v>
      </c>
      <c r="P329" s="2">
        <f>Delta!CD331</f>
        <v>0.99484841944871139</v>
      </c>
    </row>
    <row r="330" spans="1:16" x14ac:dyDescent="0.2">
      <c r="A330" s="76">
        <f>Delta!A332</f>
        <v>656</v>
      </c>
      <c r="B330" s="2" t="e">
        <f>Delta!BP332</f>
        <v>#N/A</v>
      </c>
      <c r="C330" s="2">
        <f>Delta!BQ332</f>
        <v>1.018416090112704</v>
      </c>
      <c r="D330" s="2">
        <f>Delta!BR332</f>
        <v>0.96993962231833153</v>
      </c>
      <c r="E330" s="2">
        <f>Delta!BS332</f>
        <v>1.0075626833657947</v>
      </c>
      <c r="F330" s="2">
        <f>Delta!BT332</f>
        <v>1.0015254585559503</v>
      </c>
      <c r="G330" s="2">
        <f>Delta!BU332</f>
        <v>0.99866120587005758</v>
      </c>
      <c r="H330" s="2">
        <f>Delta!BV332</f>
        <v>1.0063268997878168</v>
      </c>
      <c r="I330" s="2">
        <f>Delta!BW332</f>
        <v>0.99588838585140349</v>
      </c>
      <c r="J330" s="2">
        <f>Delta!BX332</f>
        <v>0.98913167635059962</v>
      </c>
      <c r="K330" s="2">
        <f>Delta!BY332</f>
        <v>0.85624942514525915</v>
      </c>
      <c r="L330" s="2">
        <f>Delta!BZ332</f>
        <v>0.98482224740703606</v>
      </c>
      <c r="M330" s="2">
        <f>Delta!CA332</f>
        <v>0.86925902464072058</v>
      </c>
      <c r="N330" s="2">
        <f>Delta!CB332</f>
        <v>1.0108609599765814</v>
      </c>
      <c r="O330" s="2">
        <f>Delta!CC332</f>
        <v>0.99769065424461978</v>
      </c>
      <c r="P330" s="2">
        <f>Delta!CD332</f>
        <v>0.99488020668153176</v>
      </c>
    </row>
    <row r="331" spans="1:16" x14ac:dyDescent="0.2">
      <c r="A331" s="76">
        <f>Delta!A333</f>
        <v>658</v>
      </c>
      <c r="B331" s="2" t="e">
        <f>Delta!BP333</f>
        <v>#N/A</v>
      </c>
      <c r="C331" s="2">
        <f>Delta!BQ333</f>
        <v>1.0183785901113203</v>
      </c>
      <c r="D331" s="2">
        <f>Delta!BR333</f>
        <v>0.97000784429082698</v>
      </c>
      <c r="E331" s="2">
        <f>Delta!BS333</f>
        <v>1.0075764592556915</v>
      </c>
      <c r="F331" s="2">
        <f>Delta!BT333</f>
        <v>1.0014929110872046</v>
      </c>
      <c r="G331" s="2">
        <f>Delta!BU333</f>
        <v>0.99863590224539456</v>
      </c>
      <c r="H331" s="2">
        <f>Delta!BV333</f>
        <v>1.0062946793589815</v>
      </c>
      <c r="I331" s="2">
        <f>Delta!BW333</f>
        <v>0.9958853173911062</v>
      </c>
      <c r="J331" s="2">
        <f>Delta!BX333</f>
        <v>0.98918468111984248</v>
      </c>
      <c r="K331" s="2">
        <f>Delta!BY333</f>
        <v>0.85692542124133841</v>
      </c>
      <c r="L331" s="2">
        <f>Delta!BZ333</f>
        <v>0.98485940672330707</v>
      </c>
      <c r="M331" s="2">
        <f>Delta!CA333</f>
        <v>0.86966609010907281</v>
      </c>
      <c r="N331" s="2">
        <f>Delta!CB333</f>
        <v>1.0108117266112071</v>
      </c>
      <c r="O331" s="2">
        <f>Delta!CC333</f>
        <v>0.99769689038923381</v>
      </c>
      <c r="P331" s="2">
        <f>Delta!CD333</f>
        <v>0.99491220843028116</v>
      </c>
    </row>
    <row r="332" spans="1:16" x14ac:dyDescent="0.2">
      <c r="A332" s="76">
        <f>Delta!A334</f>
        <v>660</v>
      </c>
      <c r="B332" s="2" t="e">
        <f>Delta!BP334</f>
        <v>#N/A</v>
      </c>
      <c r="C332" s="2">
        <f>Delta!BQ334</f>
        <v>1.0183279539269665</v>
      </c>
      <c r="D332" s="2">
        <f>Delta!BR334</f>
        <v>0.97007686451707964</v>
      </c>
      <c r="E332" s="2">
        <f>Delta!BS334</f>
        <v>1.0075963774929479</v>
      </c>
      <c r="F332" s="2">
        <f>Delta!BT334</f>
        <v>1.0014601918513899</v>
      </c>
      <c r="G332" s="2">
        <f>Delta!BU334</f>
        <v>0.99861048823227494</v>
      </c>
      <c r="H332" s="2">
        <f>Delta!BV334</f>
        <v>1.006258126158186</v>
      </c>
      <c r="I332" s="2">
        <f>Delta!BW334</f>
        <v>0.99588024209907411</v>
      </c>
      <c r="J332" s="2">
        <f>Delta!BX334</f>
        <v>0.98923865108315356</v>
      </c>
      <c r="K332" s="2">
        <f>Delta!BY334</f>
        <v>0.85759338941412944</v>
      </c>
      <c r="L332" s="2">
        <f>Delta!BZ334</f>
        <v>0.98489741780011741</v>
      </c>
      <c r="M332" s="2">
        <f>Delta!CA334</f>
        <v>0.87007974000496635</v>
      </c>
      <c r="N332" s="2">
        <f>Delta!CB334</f>
        <v>1.0107579885414477</v>
      </c>
      <c r="O332" s="2">
        <f>Delta!CC334</f>
        <v>0.99770731467875973</v>
      </c>
      <c r="P332" s="2">
        <f>Delta!CD334</f>
        <v>0.9949402244115938</v>
      </c>
    </row>
    <row r="333" spans="1:16" x14ac:dyDescent="0.2">
      <c r="A333" s="76">
        <f>Delta!A335</f>
        <v>662</v>
      </c>
      <c r="B333" s="2" t="e">
        <f>Delta!BP335</f>
        <v>#N/A</v>
      </c>
      <c r="C333" s="2">
        <f>Delta!BQ335</f>
        <v>1.0182897064137593</v>
      </c>
      <c r="D333" s="2">
        <f>Delta!BR335</f>
        <v>0.97014034958239548</v>
      </c>
      <c r="E333" s="2">
        <f>Delta!BS335</f>
        <v>1.0076162736652929</v>
      </c>
      <c r="F333" s="2">
        <f>Delta!BT335</f>
        <v>1.0014273756555812</v>
      </c>
      <c r="G333" s="2">
        <f>Delta!BU335</f>
        <v>0.99858503848178104</v>
      </c>
      <c r="H333" s="2">
        <f>Delta!BV335</f>
        <v>1.0062255155210715</v>
      </c>
      <c r="I333" s="2">
        <f>Delta!BW335</f>
        <v>0.99587725113197056</v>
      </c>
      <c r="J333" s="2">
        <f>Delta!BX335</f>
        <v>0.98928393879694476</v>
      </c>
      <c r="K333" s="2">
        <f>Delta!BY335</f>
        <v>0.85825126526502882</v>
      </c>
      <c r="L333" s="2">
        <f>Delta!BZ335</f>
        <v>0.98493635369944132</v>
      </c>
      <c r="M333" s="2">
        <f>Delta!CA335</f>
        <v>0.87048955976641929</v>
      </c>
      <c r="N333" s="2">
        <f>Delta!CB335</f>
        <v>1.0107060699730781</v>
      </c>
      <c r="O333" s="2">
        <f>Delta!CC335</f>
        <v>0.9977136537283523</v>
      </c>
      <c r="P333" s="2">
        <f>Delta!CD335</f>
        <v>0.99497049181006891</v>
      </c>
    </row>
    <row r="334" spans="1:16" x14ac:dyDescent="0.2">
      <c r="A334" s="76">
        <f>Delta!A336</f>
        <v>664</v>
      </c>
      <c r="B334" s="2" t="e">
        <f>Delta!BP336</f>
        <v>#N/A</v>
      </c>
      <c r="C334" s="2">
        <f>Delta!BQ336</f>
        <v>1.0182447450307994</v>
      </c>
      <c r="D334" s="2">
        <f>Delta!BR336</f>
        <v>0.97020442867176815</v>
      </c>
      <c r="E334" s="2">
        <f>Delta!BS336</f>
        <v>1.0076298912942256</v>
      </c>
      <c r="F334" s="2">
        <f>Delta!BT336</f>
        <v>1.001400642758085</v>
      </c>
      <c r="G334" s="2">
        <f>Delta!BU336</f>
        <v>0.99855951650330987</v>
      </c>
      <c r="H334" s="2">
        <f>Delta!BV336</f>
        <v>1.0061906136505734</v>
      </c>
      <c r="I334" s="2">
        <f>Delta!BW336</f>
        <v>0.99587637969813347</v>
      </c>
      <c r="J334" s="2">
        <f>Delta!BX336</f>
        <v>0.98933345212302315</v>
      </c>
      <c r="K334" s="2">
        <f>Delta!BY336</f>
        <v>0.85890935985555983</v>
      </c>
      <c r="L334" s="2">
        <f>Delta!BZ336</f>
        <v>0.9849794564690082</v>
      </c>
      <c r="M334" s="2">
        <f>Delta!CA336</f>
        <v>0.87089425905160611</v>
      </c>
      <c r="N334" s="2">
        <f>Delta!CB336</f>
        <v>1.0106558889506871</v>
      </c>
      <c r="O334" s="2">
        <f>Delta!CC336</f>
        <v>0.99772004919087176</v>
      </c>
      <c r="P334" s="2">
        <f>Delta!CD336</f>
        <v>0.99500301334555796</v>
      </c>
    </row>
    <row r="335" spans="1:16" x14ac:dyDescent="0.2">
      <c r="A335" s="76">
        <f>Delta!A337</f>
        <v>666</v>
      </c>
      <c r="B335" s="2" t="e">
        <f>Delta!BP337</f>
        <v>#N/A</v>
      </c>
      <c r="C335" s="2">
        <f>Delta!BQ337</f>
        <v>1.018199282461006</v>
      </c>
      <c r="D335" s="2">
        <f>Delta!BR337</f>
        <v>0.97027527465744967</v>
      </c>
      <c r="E335" s="2">
        <f>Delta!BS337</f>
        <v>1.0076497294607873</v>
      </c>
      <c r="F335" s="2">
        <f>Delta!BT337</f>
        <v>1.0013655007430753</v>
      </c>
      <c r="G335" s="2">
        <f>Delta!BU337</f>
        <v>0.99853185870788597</v>
      </c>
      <c r="H335" s="2">
        <f>Delta!BV337</f>
        <v>1.0061596972887918</v>
      </c>
      <c r="I335" s="2">
        <f>Delta!BW337</f>
        <v>0.99587968920866676</v>
      </c>
      <c r="J335" s="2">
        <f>Delta!BX337</f>
        <v>0.9893903021174415</v>
      </c>
      <c r="K335" s="2">
        <f>Delta!BY337</f>
        <v>0.85956563763370442</v>
      </c>
      <c r="L335" s="2">
        <f>Delta!BZ337</f>
        <v>0.98501812306229353</v>
      </c>
      <c r="M335" s="2">
        <f>Delta!CA337</f>
        <v>0.87130999026508915</v>
      </c>
      <c r="N335" s="2">
        <f>Delta!CB337</f>
        <v>1.010605416293918</v>
      </c>
      <c r="O335" s="2">
        <f>Delta!CC337</f>
        <v>0.99772857533436798</v>
      </c>
      <c r="P335" s="2">
        <f>Delta!CD337</f>
        <v>0.99502948602229646</v>
      </c>
    </row>
    <row r="336" spans="1:16" x14ac:dyDescent="0.2">
      <c r="A336" s="76">
        <f>Delta!A338</f>
        <v>668</v>
      </c>
      <c r="B336" s="2" t="e">
        <f>Delta!BP338</f>
        <v>#N/A</v>
      </c>
      <c r="C336" s="2">
        <f>Delta!BQ338</f>
        <v>1.0181599220079138</v>
      </c>
      <c r="D336" s="2">
        <f>Delta!BR338</f>
        <v>0.97034055497848359</v>
      </c>
      <c r="E336" s="2">
        <f>Delta!BS338</f>
        <v>1.0076632649246757</v>
      </c>
      <c r="F336" s="2">
        <f>Delta!BT338</f>
        <v>1.0013405995715514</v>
      </c>
      <c r="G336" s="2">
        <f>Delta!BU338</f>
        <v>0.99850825291656342</v>
      </c>
      <c r="H336" s="2">
        <f>Delta!BV338</f>
        <v>1.0061244356963857</v>
      </c>
      <c r="I336" s="2">
        <f>Delta!BW338</f>
        <v>0.99587683636674262</v>
      </c>
      <c r="J336" s="2">
        <f>Delta!BX338</f>
        <v>0.98944170950691024</v>
      </c>
      <c r="K336" s="2">
        <f>Delta!BY338</f>
        <v>0.86022006241721438</v>
      </c>
      <c r="L336" s="2">
        <f>Delta!BZ338</f>
        <v>0.985055367857257</v>
      </c>
      <c r="M336" s="2">
        <f>Delta!CA338</f>
        <v>0.87171732226910448</v>
      </c>
      <c r="N336" s="2">
        <f>Delta!CB338</f>
        <v>1.0105588127316922</v>
      </c>
      <c r="O336" s="2">
        <f>Delta!CC338</f>
        <v>0.99773507018187502</v>
      </c>
      <c r="P336" s="2">
        <f>Delta!CD338</f>
        <v>0.99506231260391442</v>
      </c>
    </row>
    <row r="337" spans="1:16" x14ac:dyDescent="0.2">
      <c r="A337" s="76">
        <f>Delta!A339</f>
        <v>670</v>
      </c>
      <c r="B337" s="2" t="e">
        <f>Delta!BP339</f>
        <v>#N/A</v>
      </c>
      <c r="C337" s="2">
        <f>Delta!BQ339</f>
        <v>1.0181138144961577</v>
      </c>
      <c r="D337" s="2">
        <f>Delta!BR339</f>
        <v>0.97040643155325967</v>
      </c>
      <c r="E337" s="2">
        <f>Delta!BS339</f>
        <v>1.0076830417605462</v>
      </c>
      <c r="F337" s="2">
        <f>Delta!BT339</f>
        <v>1.0013072738169424</v>
      </c>
      <c r="G337" s="2">
        <f>Delta!BU339</f>
        <v>0.99848876723242319</v>
      </c>
      <c r="H337" s="2">
        <f>Delta!BV339</f>
        <v>1.0060931703222913</v>
      </c>
      <c r="I337" s="2">
        <f>Delta!BW339</f>
        <v>0.99587193487577086</v>
      </c>
      <c r="J337" s="2">
        <f>Delta!BX339</f>
        <v>0.98948786439426184</v>
      </c>
      <c r="K337" s="2">
        <f>Delta!BY339</f>
        <v>0.86086720977392794</v>
      </c>
      <c r="L337" s="2">
        <f>Delta!BZ339</f>
        <v>0.98509144826886685</v>
      </c>
      <c r="M337" s="2">
        <f>Delta!CA339</f>
        <v>0.87211309347292476</v>
      </c>
      <c r="N337" s="2">
        <f>Delta!CB339</f>
        <v>1.0105098559882888</v>
      </c>
      <c r="O337" s="2">
        <f>Delta!CC339</f>
        <v>0.99774161580644893</v>
      </c>
      <c r="P337" s="2">
        <f>Delta!CD339</f>
        <v>0.99509325617070232</v>
      </c>
    </row>
    <row r="338" spans="1:16" x14ac:dyDescent="0.2">
      <c r="A338" s="76">
        <f>Delta!A340</f>
        <v>672</v>
      </c>
      <c r="B338" s="2" t="e">
        <f>Delta!BP340</f>
        <v>#N/A</v>
      </c>
      <c r="C338" s="2">
        <f>Delta!BQ340</f>
        <v>1.0180737141578493</v>
      </c>
      <c r="D338" s="2">
        <f>Delta!BR340</f>
        <v>0.97047290505912864</v>
      </c>
      <c r="E338" s="2">
        <f>Delta!BS340</f>
        <v>1.0076964918752305</v>
      </c>
      <c r="F338" s="2">
        <f>Delta!BT340</f>
        <v>1.0012801083983176</v>
      </c>
      <c r="G338" s="2">
        <f>Delta!BU340</f>
        <v>0.99846300450018366</v>
      </c>
      <c r="H338" s="2">
        <f>Delta!BV340</f>
        <v>1.006059574549464</v>
      </c>
      <c r="I338" s="2">
        <f>Delta!BW340</f>
        <v>0.99587540894771787</v>
      </c>
      <c r="J338" s="2">
        <f>Delta!BX340</f>
        <v>0.98953471462697429</v>
      </c>
      <c r="K338" s="2">
        <f>Delta!BY340</f>
        <v>0.86151137949627887</v>
      </c>
      <c r="L338" s="2">
        <f>Delta!BZ340</f>
        <v>0.98512202829155338</v>
      </c>
      <c r="M338" s="2">
        <f>Delta!CA340</f>
        <v>0.87251985022015366</v>
      </c>
      <c r="N338" s="2">
        <f>Delta!CB340</f>
        <v>1.0104584756724286</v>
      </c>
      <c r="O338" s="2">
        <f>Delta!CC340</f>
        <v>0.99774823239944788</v>
      </c>
      <c r="P338" s="2">
        <f>Delta!CD340</f>
        <v>0.99512020965782089</v>
      </c>
    </row>
    <row r="339" spans="1:16" x14ac:dyDescent="0.2">
      <c r="A339" s="76">
        <f>Delta!A341</f>
        <v>674</v>
      </c>
      <c r="B339" s="2" t="e">
        <f>Delta!BP341</f>
        <v>#N/A</v>
      </c>
      <c r="C339" s="2">
        <f>Delta!BQ341</f>
        <v>1.0180333642854855</v>
      </c>
      <c r="D339" s="2">
        <f>Delta!BR341</f>
        <v>0.97053376093874311</v>
      </c>
      <c r="E339" s="2">
        <f>Delta!BS341</f>
        <v>1.0077098925876053</v>
      </c>
      <c r="F339" s="2">
        <f>Delta!BT341</f>
        <v>1.0012528019235241</v>
      </c>
      <c r="G339" s="2">
        <f>Delta!BU341</f>
        <v>0.99843714095797964</v>
      </c>
      <c r="H339" s="2">
        <f>Delta!BV341</f>
        <v>1.0060279396905005</v>
      </c>
      <c r="I339" s="2">
        <f>Delta!BW341</f>
        <v>0.99587059216659213</v>
      </c>
      <c r="J339" s="2">
        <f>Delta!BX341</f>
        <v>0.98958248285348205</v>
      </c>
      <c r="K339" s="2">
        <f>Delta!BY341</f>
        <v>0.86215356591046133</v>
      </c>
      <c r="L339" s="2">
        <f>Delta!BZ341</f>
        <v>0.98516306296205236</v>
      </c>
      <c r="M339" s="2">
        <f>Delta!CA341</f>
        <v>0.87291807667418486</v>
      </c>
      <c r="N339" s="2">
        <f>Delta!CB341</f>
        <v>1.0104089181993614</v>
      </c>
      <c r="O339" s="2">
        <f>Delta!CC341</f>
        <v>0.99775486563766969</v>
      </c>
      <c r="P339" s="2">
        <f>Delta!CD341</f>
        <v>0.99514938816994214</v>
      </c>
    </row>
    <row r="340" spans="1:16" x14ac:dyDescent="0.2">
      <c r="A340" s="76">
        <f>Delta!A342</f>
        <v>676</v>
      </c>
      <c r="B340" s="2" t="e">
        <f>Delta!BP342</f>
        <v>#N/A</v>
      </c>
      <c r="C340" s="2">
        <f>Delta!BQ342</f>
        <v>1.0179925335796483</v>
      </c>
      <c r="D340" s="2">
        <f>Delta!BR342</f>
        <v>0.97060141949943968</v>
      </c>
      <c r="E340" s="2">
        <f>Delta!BS342</f>
        <v>1.0077295655883756</v>
      </c>
      <c r="F340" s="2">
        <f>Delta!BT342</f>
        <v>1.0012212241097513</v>
      </c>
      <c r="G340" s="2">
        <f>Delta!BU342</f>
        <v>0.99841332208966804</v>
      </c>
      <c r="H340" s="2">
        <f>Delta!BV342</f>
        <v>1.0059939928470141</v>
      </c>
      <c r="I340" s="2">
        <f>Delta!BW342</f>
        <v>0.99587207845490777</v>
      </c>
      <c r="J340" s="2">
        <f>Delta!BX342</f>
        <v>0.98964082521187113</v>
      </c>
      <c r="K340" s="2">
        <f>Delta!BY342</f>
        <v>0.86279570406628869</v>
      </c>
      <c r="L340" s="2">
        <f>Delta!BZ342</f>
        <v>0.98519738887362096</v>
      </c>
      <c r="M340" s="2">
        <f>Delta!CA342</f>
        <v>0.87331869780555182</v>
      </c>
      <c r="N340" s="2">
        <f>Delta!CB342</f>
        <v>1.0103590626445971</v>
      </c>
      <c r="O340" s="2">
        <f>Delta!CC342</f>
        <v>0.99776158372703982</v>
      </c>
      <c r="P340" s="2">
        <f>Delta!CD342</f>
        <v>0.99517872769398419</v>
      </c>
    </row>
    <row r="341" spans="1:16" x14ac:dyDescent="0.2">
      <c r="A341" s="76">
        <f>Delta!A343</f>
        <v>678</v>
      </c>
      <c r="B341" s="2" t="e">
        <f>Delta!BP343</f>
        <v>#N/A</v>
      </c>
      <c r="C341" s="2">
        <f>Delta!BQ343</f>
        <v>1.017951452692718</v>
      </c>
      <c r="D341" s="2">
        <f>Delta!BR343</f>
        <v>0.97066344031032881</v>
      </c>
      <c r="E341" s="2">
        <f>Delta!BS343</f>
        <v>1.0077428761768292</v>
      </c>
      <c r="F341" s="2">
        <f>Delta!BT343</f>
        <v>1.0011957790308479</v>
      </c>
      <c r="G341" s="2">
        <f>Delta!BU343</f>
        <v>0.99838940550339106</v>
      </c>
      <c r="H341" s="2">
        <f>Delta!BV343</f>
        <v>1.0059620107533027</v>
      </c>
      <c r="I341" s="2">
        <f>Delta!BW343</f>
        <v>0.9958715258801113</v>
      </c>
      <c r="J341" s="2">
        <f>Delta!BX343</f>
        <v>0.98969042844177768</v>
      </c>
      <c r="K341" s="2">
        <f>Delta!BY343</f>
        <v>0.86342735271132154</v>
      </c>
      <c r="L341" s="2">
        <f>Delta!BZ343</f>
        <v>0.9852421733746789</v>
      </c>
      <c r="M341" s="2">
        <f>Delta!CA343</f>
        <v>0.87371620908110981</v>
      </c>
      <c r="N341" s="2">
        <f>Delta!CB343</f>
        <v>1.0103110356653124</v>
      </c>
      <c r="O341" s="2">
        <f>Delta!CC343</f>
        <v>0.99777252036968744</v>
      </c>
      <c r="P341" s="2">
        <f>Delta!CD343</f>
        <v>0.99520610991309377</v>
      </c>
    </row>
    <row r="342" spans="1:16" x14ac:dyDescent="0.2">
      <c r="A342" s="76">
        <f>Delta!A344</f>
        <v>680</v>
      </c>
      <c r="B342" s="2" t="e">
        <f>Delta!BP344</f>
        <v>#N/A</v>
      </c>
      <c r="C342" s="2">
        <f>Delta!BQ344</f>
        <v>1.0179100059206632</v>
      </c>
      <c r="D342" s="2">
        <f>Delta!BR344</f>
        <v>0.97072603920686673</v>
      </c>
      <c r="E342" s="2">
        <f>Delta!BS344</f>
        <v>1.0077624794605926</v>
      </c>
      <c r="F342" s="2">
        <f>Delta!BT344</f>
        <v>1.0011639667639971</v>
      </c>
      <c r="G342" s="2">
        <f>Delta!BU344</f>
        <v>0.99836546510987001</v>
      </c>
      <c r="H342" s="2">
        <f>Delta!BV344</f>
        <v>1.005931937635846</v>
      </c>
      <c r="I342" s="2">
        <f>Delta!BW344</f>
        <v>0.99586891689930701</v>
      </c>
      <c r="J342" s="2">
        <f>Delta!BX344</f>
        <v>0.98973447855704333</v>
      </c>
      <c r="K342" s="2">
        <f>Delta!BY344</f>
        <v>0.86405688744104991</v>
      </c>
      <c r="L342" s="2">
        <f>Delta!BZ344</f>
        <v>0.98527176466255861</v>
      </c>
      <c r="M342" s="2">
        <f>Delta!CA344</f>
        <v>0.87411057856353591</v>
      </c>
      <c r="N342" s="2">
        <f>Delta!CB344</f>
        <v>1.0102627328614238</v>
      </c>
      <c r="O342" s="2">
        <f>Delta!CC344</f>
        <v>0.99777722276495084</v>
      </c>
      <c r="P342" s="2">
        <f>Delta!CD344</f>
        <v>0.99523576659287749</v>
      </c>
    </row>
    <row r="343" spans="1:16" x14ac:dyDescent="0.2">
      <c r="A343" s="76">
        <f>Delta!A345</f>
        <v>682</v>
      </c>
      <c r="B343" s="2" t="e">
        <f>Delta!BP345</f>
        <v>#N/A</v>
      </c>
      <c r="C343" s="2">
        <f>Delta!BQ345</f>
        <v>1.017868193069307</v>
      </c>
      <c r="D343" s="2">
        <f>Delta!BR345</f>
        <v>0.97079529170290924</v>
      </c>
      <c r="E343" s="2">
        <f>Delta!BS345</f>
        <v>1.0077693903677218</v>
      </c>
      <c r="F343" s="2">
        <f>Delta!BT345</f>
        <v>1.0011404392759518</v>
      </c>
      <c r="G343" s="2">
        <f>Delta!BU345</f>
        <v>0.99834355198509006</v>
      </c>
      <c r="H343" s="2">
        <f>Delta!BV345</f>
        <v>1.0058974626939912</v>
      </c>
      <c r="I343" s="2">
        <f>Delta!BW345</f>
        <v>0.99586845438481564</v>
      </c>
      <c r="J343" s="2">
        <f>Delta!BX345</f>
        <v>0.98978908346402916</v>
      </c>
      <c r="K343" s="2">
        <f>Delta!BY345</f>
        <v>0.86468623267226552</v>
      </c>
      <c r="L343" s="2">
        <f>Delta!BZ345</f>
        <v>0.98531389159693905</v>
      </c>
      <c r="M343" s="2">
        <f>Delta!CA345</f>
        <v>0.87450177434146037</v>
      </c>
      <c r="N343" s="2">
        <f>Delta!CB345</f>
        <v>1.0102120067809164</v>
      </c>
      <c r="O343" s="2">
        <f>Delta!CC345</f>
        <v>0.99777982697628309</v>
      </c>
      <c r="P343" s="2">
        <f>Delta!CD345</f>
        <v>0.99526557547362982</v>
      </c>
    </row>
    <row r="344" spans="1:16" x14ac:dyDescent="0.2">
      <c r="A344" s="76">
        <f>Delta!A346</f>
        <v>684</v>
      </c>
      <c r="B344" s="2" t="e">
        <f>Delta!BP346</f>
        <v>#N/A</v>
      </c>
      <c r="C344" s="2">
        <f>Delta!BQ346</f>
        <v>1.0178325854666366</v>
      </c>
      <c r="D344" s="2">
        <f>Delta!BR346</f>
        <v>0.97085887647774149</v>
      </c>
      <c r="E344" s="2">
        <f>Delta!BS346</f>
        <v>1.0077825927657262</v>
      </c>
      <c r="F344" s="2">
        <f>Delta!BT346</f>
        <v>1.0011126277029387</v>
      </c>
      <c r="G344" s="2">
        <f>Delta!BU346</f>
        <v>0.99832371367268646</v>
      </c>
      <c r="H344" s="2">
        <f>Delta!BV346</f>
        <v>1.0058670472407616</v>
      </c>
      <c r="I344" s="2">
        <f>Delta!BW346</f>
        <v>0.99586802386181072</v>
      </c>
      <c r="J344" s="2">
        <f>Delta!BX346</f>
        <v>0.98983492141820972</v>
      </c>
      <c r="K344" s="2">
        <f>Delta!BY346</f>
        <v>0.86530493681149867</v>
      </c>
      <c r="L344" s="2">
        <f>Delta!BZ346</f>
        <v>0.98534931147208427</v>
      </c>
      <c r="M344" s="2">
        <f>Delta!CA346</f>
        <v>0.87489530686195016</v>
      </c>
      <c r="N344" s="2">
        <f>Delta!CB346</f>
        <v>1.0101674025623846</v>
      </c>
      <c r="O344" s="2">
        <f>Delta!CC346</f>
        <v>0.99778884213247032</v>
      </c>
      <c r="P344" s="2">
        <f>Delta!CD346</f>
        <v>0.9952934324595063</v>
      </c>
    </row>
    <row r="345" spans="1:16" x14ac:dyDescent="0.2">
      <c r="A345" s="76">
        <f>Delta!A347</f>
        <v>686</v>
      </c>
      <c r="B345" s="2" t="e">
        <f>Delta!BP347</f>
        <v>#N/A</v>
      </c>
      <c r="C345" s="2">
        <f>Delta!BQ347</f>
        <v>1.0177835834890745</v>
      </c>
      <c r="D345" s="2">
        <f>Delta!BR347</f>
        <v>0.97092322374865003</v>
      </c>
      <c r="E345" s="2">
        <f>Delta!BS347</f>
        <v>1.0078020691618945</v>
      </c>
      <c r="F345" s="2">
        <f>Delta!BT347</f>
        <v>1.001084678032091</v>
      </c>
      <c r="G345" s="2">
        <f>Delta!BU347</f>
        <v>0.99830379927956092</v>
      </c>
      <c r="H345" s="2">
        <f>Delta!BV347</f>
        <v>1.0058343579505953</v>
      </c>
      <c r="I345" s="2">
        <f>Delta!BW347</f>
        <v>0.9958697540912792</v>
      </c>
      <c r="J345" s="2">
        <f>Delta!BX347</f>
        <v>0.98988481535064332</v>
      </c>
      <c r="K345" s="2">
        <f>Delta!BY347</f>
        <v>0.86592984999619271</v>
      </c>
      <c r="L345" s="2">
        <f>Delta!BZ347</f>
        <v>0.98538872182012172</v>
      </c>
      <c r="M345" s="2">
        <f>Delta!CA347</f>
        <v>0.87528562490878759</v>
      </c>
      <c r="N345" s="2">
        <f>Delta!CB347</f>
        <v>1.0101203826829126</v>
      </c>
      <c r="O345" s="2">
        <f>Delta!CC347</f>
        <v>0.9977978953528619</v>
      </c>
      <c r="P345" s="2">
        <f>Delta!CD347</f>
        <v>0.99532141074433489</v>
      </c>
    </row>
    <row r="346" spans="1:16" x14ac:dyDescent="0.2">
      <c r="A346" s="76">
        <f>Delta!A348</f>
        <v>688</v>
      </c>
      <c r="B346" s="2" t="e">
        <f>Delta!BP348</f>
        <v>#N/A</v>
      </c>
      <c r="C346" s="2">
        <f>Delta!BQ348</f>
        <v>1.0177472634237967</v>
      </c>
      <c r="D346" s="2">
        <f>Delta!BR348</f>
        <v>0.97098796878046323</v>
      </c>
      <c r="E346" s="2">
        <f>Delta!BS348</f>
        <v>1.0078151739874501</v>
      </c>
      <c r="F346" s="2">
        <f>Delta!BT348</f>
        <v>1.0010566534021001</v>
      </c>
      <c r="G346" s="2">
        <f>Delta!BU348</f>
        <v>0.99828387177354749</v>
      </c>
      <c r="H346" s="2">
        <f>Delta!BV348</f>
        <v>1.0058057321778435</v>
      </c>
      <c r="I346" s="2">
        <f>Delta!BW348</f>
        <v>0.99586730880957908</v>
      </c>
      <c r="J346" s="2">
        <f>Delta!BX348</f>
        <v>0.98992591700406141</v>
      </c>
      <c r="K346" s="2">
        <f>Delta!BY348</f>
        <v>0.86653752499475623</v>
      </c>
      <c r="L346" s="2">
        <f>Delta!BZ348</f>
        <v>0.98542898838297266</v>
      </c>
      <c r="M346" s="2">
        <f>Delta!CA348</f>
        <v>0.87567269651210089</v>
      </c>
      <c r="N346" s="2">
        <f>Delta!CB348</f>
        <v>1.0100752383818359</v>
      </c>
      <c r="O346" s="2">
        <f>Delta!CC348</f>
        <v>0.99780276951834213</v>
      </c>
      <c r="P346" s="2">
        <f>Delta!CD348</f>
        <v>0.9953495722633402</v>
      </c>
    </row>
    <row r="347" spans="1:16" x14ac:dyDescent="0.2">
      <c r="A347" s="76">
        <f>Delta!A349</f>
        <v>690</v>
      </c>
      <c r="B347" s="2" t="e">
        <f>Delta!BP349</f>
        <v>#N/A</v>
      </c>
      <c r="C347" s="2">
        <f>Delta!BQ349</f>
        <v>1.0177041097667781</v>
      </c>
      <c r="D347" s="2">
        <f>Delta!BR349</f>
        <v>0.97105329469572887</v>
      </c>
      <c r="E347" s="2">
        <f>Delta!BS349</f>
        <v>1.0078282235075267</v>
      </c>
      <c r="F347" s="2">
        <f>Delta!BT349</f>
        <v>1.0010306351303846</v>
      </c>
      <c r="G347" s="2">
        <f>Delta!BU349</f>
        <v>0.99825965125717997</v>
      </c>
      <c r="H347" s="2">
        <f>Delta!BV349</f>
        <v>1.0057726796664463</v>
      </c>
      <c r="I347" s="2">
        <f>Delta!BW349</f>
        <v>0.99587336428083406</v>
      </c>
      <c r="J347" s="2">
        <f>Delta!BX349</f>
        <v>0.98997733693679923</v>
      </c>
      <c r="K347" s="2">
        <f>Delta!BY349</f>
        <v>0.86715684932291759</v>
      </c>
      <c r="L347" s="2">
        <f>Delta!BZ349</f>
        <v>0.98545601895831902</v>
      </c>
      <c r="M347" s="2">
        <f>Delta!CA349</f>
        <v>0.87606206652237573</v>
      </c>
      <c r="N347" s="2">
        <f>Delta!CB349</f>
        <v>1.0100255595909187</v>
      </c>
      <c r="O347" s="2">
        <f>Delta!CC349</f>
        <v>0.99780978149949762</v>
      </c>
      <c r="P347" s="2">
        <f>Delta!CD349</f>
        <v>0.99537576075149303</v>
      </c>
    </row>
    <row r="348" spans="1:16" x14ac:dyDescent="0.2">
      <c r="A348" s="76">
        <f>Delta!A350</f>
        <v>692</v>
      </c>
      <c r="B348" s="2" t="e">
        <f>Delta!BP350</f>
        <v>#N/A</v>
      </c>
      <c r="C348" s="2">
        <f>Delta!BQ350</f>
        <v>1.0176672016426145</v>
      </c>
      <c r="D348" s="2">
        <f>Delta!BR350</f>
        <v>0.97111901967465508</v>
      </c>
      <c r="E348" s="2">
        <f>Delta!BS350</f>
        <v>1.0078348574844511</v>
      </c>
      <c r="F348" s="2">
        <f>Delta!BT350</f>
        <v>1.0010066651979517</v>
      </c>
      <c r="G348" s="2">
        <f>Delta!BU350</f>
        <v>0.99823751431741337</v>
      </c>
      <c r="H348" s="2">
        <f>Delta!BV350</f>
        <v>1.0057437218153651</v>
      </c>
      <c r="I348" s="2">
        <f>Delta!BW350</f>
        <v>0.99586677357893871</v>
      </c>
      <c r="J348" s="2">
        <f>Delta!BX350</f>
        <v>0.99001996090835465</v>
      </c>
      <c r="K348" s="2">
        <f>Delta!BY350</f>
        <v>0.8677588334364299</v>
      </c>
      <c r="L348" s="2">
        <f>Delta!BZ350</f>
        <v>0.985495622710713</v>
      </c>
      <c r="M348" s="2">
        <f>Delta!CA350</f>
        <v>0.87644467001192317</v>
      </c>
      <c r="N348" s="2">
        <f>Delta!CB350</f>
        <v>1.009982024486032</v>
      </c>
      <c r="O348" s="2">
        <f>Delta!CC350</f>
        <v>0.99781262188750186</v>
      </c>
      <c r="P348" s="2">
        <f>Delta!CD350</f>
        <v>0.99540420048306</v>
      </c>
    </row>
    <row r="349" spans="1:16" x14ac:dyDescent="0.2">
      <c r="A349" s="76">
        <f>Delta!A351</f>
        <v>694</v>
      </c>
      <c r="B349" s="2" t="e">
        <f>Delta!BP351</f>
        <v>#N/A</v>
      </c>
      <c r="C349" s="2">
        <f>Delta!BQ351</f>
        <v>1.0176234389134382</v>
      </c>
      <c r="D349" s="2">
        <f>Delta!BR351</f>
        <v>0.97117918834021189</v>
      </c>
      <c r="E349" s="2">
        <f>Delta!BS351</f>
        <v>1.007854203559553</v>
      </c>
      <c r="F349" s="2">
        <f>Delta!BT351</f>
        <v>1.0009761916081934</v>
      </c>
      <c r="G349" s="2">
        <f>Delta!BU351</f>
        <v>0.99821529133067599</v>
      </c>
      <c r="H349" s="2">
        <f>Delta!BV351</f>
        <v>1.0057124896152139</v>
      </c>
      <c r="I349" s="2">
        <f>Delta!BW351</f>
        <v>0.99586869770876563</v>
      </c>
      <c r="J349" s="2">
        <f>Delta!BX351</f>
        <v>0.99006658166882788</v>
      </c>
      <c r="K349" s="2">
        <f>Delta!BY351</f>
        <v>0.86836689159581737</v>
      </c>
      <c r="L349" s="2">
        <f>Delta!BZ351</f>
        <v>0.98552949768131626</v>
      </c>
      <c r="M349" s="2">
        <f>Delta!CA351</f>
        <v>0.87682741610202497</v>
      </c>
      <c r="N349" s="2">
        <f>Delta!CB351</f>
        <v>1.0099339487565269</v>
      </c>
      <c r="O349" s="2">
        <f>Delta!CC351</f>
        <v>0.9978218712906709</v>
      </c>
      <c r="P349" s="2">
        <f>Delta!CD351</f>
        <v>0.9954306458736496</v>
      </c>
    </row>
    <row r="350" spans="1:16" x14ac:dyDescent="0.2">
      <c r="A350" s="76">
        <f>Delta!A352</f>
        <v>696</v>
      </c>
      <c r="B350" s="2" t="e">
        <f>Delta!BP352</f>
        <v>#N/A</v>
      </c>
      <c r="C350" s="2">
        <f>Delta!BQ352</f>
        <v>1.017585827048801</v>
      </c>
      <c r="D350" s="2">
        <f>Delta!BR352</f>
        <v>0.97124606706718741</v>
      </c>
      <c r="E350" s="2">
        <f>Delta!BS352</f>
        <v>1.0078671328671329</v>
      </c>
      <c r="F350" s="2">
        <f>Delta!BT352</f>
        <v>1.0009498826282732</v>
      </c>
      <c r="G350" s="2">
        <f>Delta!BU352</f>
        <v>0.9981972832241286</v>
      </c>
      <c r="H350" s="2">
        <f>Delta!BV352</f>
        <v>1.0056810913391061</v>
      </c>
      <c r="I350" s="2">
        <f>Delta!BW352</f>
        <v>0.9958727898578037</v>
      </c>
      <c r="J350" s="2">
        <f>Delta!BX352</f>
        <v>0.99011405177322664</v>
      </c>
      <c r="K350" s="2">
        <f>Delta!BY352</f>
        <v>0.86897251962609645</v>
      </c>
      <c r="L350" s="2">
        <f>Delta!BZ352</f>
        <v>0.98556837970240463</v>
      </c>
      <c r="M350" s="2">
        <f>Delta!CA352</f>
        <v>0.87721242170909575</v>
      </c>
      <c r="N350" s="2">
        <f>Delta!CB352</f>
        <v>1.009887763221804</v>
      </c>
      <c r="O350" s="2">
        <f>Delta!CC352</f>
        <v>0.99782902656009964</v>
      </c>
      <c r="P350" s="2">
        <f>Delta!CD352</f>
        <v>0.99545723380192441</v>
      </c>
    </row>
    <row r="351" spans="1:16" x14ac:dyDescent="0.2">
      <c r="A351" s="76">
        <f>Delta!A353</f>
        <v>698</v>
      </c>
      <c r="B351" s="2" t="e">
        <f>Delta!BP353</f>
        <v>#N/A</v>
      </c>
      <c r="C351" s="2">
        <f>Delta!BQ353</f>
        <v>1.0175479827653742</v>
      </c>
      <c r="D351" s="2">
        <f>Delta!BR353</f>
        <v>0.97130718747027678</v>
      </c>
      <c r="E351" s="2">
        <f>Delta!BS353</f>
        <v>1.0078800040901885</v>
      </c>
      <c r="F351" s="2">
        <f>Delta!BT353</f>
        <v>1.0009256333579648</v>
      </c>
      <c r="G351" s="2">
        <f>Delta!BU353</f>
        <v>0.99818139095861813</v>
      </c>
      <c r="H351" s="2">
        <f>Delta!BV353</f>
        <v>1.0056495132004322</v>
      </c>
      <c r="I351" s="2">
        <f>Delta!BW353</f>
        <v>0.99586842909663476</v>
      </c>
      <c r="J351" s="2">
        <f>Delta!BX353</f>
        <v>0.99016237011592967</v>
      </c>
      <c r="K351" s="2">
        <f>Delta!BY353</f>
        <v>0.86956911979390294</v>
      </c>
      <c r="L351" s="2">
        <f>Delta!BZ353</f>
        <v>0.98561019576653985</v>
      </c>
      <c r="M351" s="2">
        <f>Delta!CA353</f>
        <v>0.87758191986879708</v>
      </c>
      <c r="N351" s="2">
        <f>Delta!CB353</f>
        <v>1.0098434728452046</v>
      </c>
      <c r="O351" s="2">
        <f>Delta!CC353</f>
        <v>0.99782983211155707</v>
      </c>
      <c r="P351" s="2">
        <f>Delta!CD353</f>
        <v>0.99548823521272201</v>
      </c>
    </row>
    <row r="352" spans="1:16" x14ac:dyDescent="0.2">
      <c r="A352" s="76">
        <f>Delta!A354</f>
        <v>700</v>
      </c>
      <c r="B352" s="2" t="e">
        <f>Delta!BP354</f>
        <v>#N/A</v>
      </c>
      <c r="C352" s="2">
        <f>Delta!BQ354</f>
        <v>1.0175032528458314</v>
      </c>
      <c r="D352" s="2">
        <f>Delta!BR354</f>
        <v>0.97137503969514138</v>
      </c>
      <c r="E352" s="2">
        <f>Delta!BS354</f>
        <v>1.0078864151378204</v>
      </c>
      <c r="F352" s="2">
        <f>Delta!BT354</f>
        <v>1.0009012942797291</v>
      </c>
      <c r="G352" s="2">
        <f>Delta!BU354</f>
        <v>0.99815906384564523</v>
      </c>
      <c r="H352" s="2">
        <f>Delta!BV354</f>
        <v>1.005619924417497</v>
      </c>
      <c r="I352" s="2">
        <f>Delta!BW354</f>
        <v>0.9958683567784189</v>
      </c>
      <c r="J352" s="2">
        <f>Delta!BX354</f>
        <v>0.99020164760254181</v>
      </c>
      <c r="K352" s="2">
        <f>Delta!BY354</f>
        <v>0.87016028076256491</v>
      </c>
      <c r="L352" s="2">
        <f>Delta!BZ354</f>
        <v>0.98564628777456886</v>
      </c>
      <c r="M352" s="2">
        <f>Delta!CA354</f>
        <v>0.87796877220899727</v>
      </c>
      <c r="N352" s="2">
        <f>Delta!CB354</f>
        <v>1.0097968001296045</v>
      </c>
      <c r="O352" s="2">
        <f>Delta!CC354</f>
        <v>0.9978413761322672</v>
      </c>
      <c r="P352" s="2">
        <f>Delta!CD354</f>
        <v>0.99551297871115907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5E33-D297-444C-A049-9A18A557E78B}">
  <dimension ref="A1:K352"/>
  <sheetViews>
    <sheetView zoomScale="9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7" sqref="H7"/>
    </sheetView>
  </sheetViews>
  <sheetFormatPr baseColWidth="10" defaultRowHeight="15" x14ac:dyDescent="0.2"/>
  <cols>
    <col min="1" max="1" width="10.83203125" style="76"/>
    <col min="2" max="11" width="10.83203125" style="4"/>
  </cols>
  <sheetData>
    <row r="1" spans="1:11" x14ac:dyDescent="0.2">
      <c r="A1" s="76" t="str">
        <f>Delta!A2</f>
        <v>T_C</v>
      </c>
      <c r="B1" s="4" t="str">
        <f>Delta!E2</f>
        <v>chomfr</v>
      </c>
      <c r="C1" s="4" t="str">
        <f>Delta!F2</f>
        <v>choh4mpt</v>
      </c>
      <c r="D1" s="4" t="str">
        <f>Delta!G2</f>
        <v>chh4mpt</v>
      </c>
      <c r="E1" s="4" t="str">
        <f>Delta!H2</f>
        <v>ch2h4mpt</v>
      </c>
      <c r="F1" s="4" t="str">
        <f>Delta!I2</f>
        <v>ch3h4mpt</v>
      </c>
      <c r="G1" s="4" t="str">
        <f>Delta!J2</f>
        <v>ch3scom</v>
      </c>
      <c r="H1" s="4" t="str">
        <f>Delta!K2</f>
        <v>ch4</v>
      </c>
      <c r="I1" s="4" t="str">
        <f>Delta!L2</f>
        <v>acetate</v>
      </c>
      <c r="J1" s="4" t="str">
        <f>Delta!M2</f>
        <v>acetylcoa</v>
      </c>
      <c r="K1" s="4" t="str">
        <f>Delta!N2</f>
        <v>methanol</v>
      </c>
    </row>
    <row r="2" spans="1:11" x14ac:dyDescent="0.2">
      <c r="A2" s="76">
        <f>Delta!A4</f>
        <v>0</v>
      </c>
      <c r="B2" s="4">
        <f>Delta!E4</f>
        <v>5.2782499410219952</v>
      </c>
      <c r="C2" s="4">
        <f>Delta!F4</f>
        <v>4.8504487979268429</v>
      </c>
      <c r="D2" s="4">
        <f>Delta!G4</f>
        <v>5.1586703718116134</v>
      </c>
      <c r="E2" s="4">
        <f>Delta!H4</f>
        <v>5.382409078060979</v>
      </c>
      <c r="F2" s="4">
        <f>Delta!I4</f>
        <v>5.9893374676540656</v>
      </c>
      <c r="G2" s="4">
        <f>Delta!J4</f>
        <v>6.3022379984447596</v>
      </c>
      <c r="H2" s="4">
        <f>Delta!K4</f>
        <v>6.6059478806121952</v>
      </c>
      <c r="I2" s="4">
        <f>Delta!L4</f>
        <v>5.9587879873710392</v>
      </c>
      <c r="J2" s="4">
        <f>Delta!M4</f>
        <v>5.9709604630266977</v>
      </c>
      <c r="K2" s="4">
        <f>Delta!N4</f>
        <v>6.3497955663411876</v>
      </c>
    </row>
    <row r="3" spans="1:11" x14ac:dyDescent="0.2">
      <c r="A3" s="76">
        <f>Delta!A5</f>
        <v>2</v>
      </c>
      <c r="B3" s="4">
        <f>Delta!E5</f>
        <v>5.2179675169148343</v>
      </c>
      <c r="C3" s="4">
        <f>Delta!F5</f>
        <v>4.8006588820850293</v>
      </c>
      <c r="D3" s="4">
        <f>Delta!G5</f>
        <v>5.1060738271790918</v>
      </c>
      <c r="E3" s="4">
        <f>Delta!H5</f>
        <v>5.3184516491837641</v>
      </c>
      <c r="F3" s="4">
        <f>Delta!I5</f>
        <v>5.9227475142045183</v>
      </c>
      <c r="G3" s="4">
        <f>Delta!J5</f>
        <v>6.231375561093655</v>
      </c>
      <c r="H3" s="4">
        <f>Delta!K5</f>
        <v>6.522604830554446</v>
      </c>
      <c r="I3" s="4">
        <f>Delta!L5</f>
        <v>5.895200794720834</v>
      </c>
      <c r="J3" s="4">
        <f>Delta!M5</f>
        <v>5.9027496746693053</v>
      </c>
      <c r="K3" s="4">
        <f>Delta!N5</f>
        <v>6.2778520552602135</v>
      </c>
    </row>
    <row r="4" spans="1:11" x14ac:dyDescent="0.2">
      <c r="A4" s="76">
        <f>Delta!A6</f>
        <v>4</v>
      </c>
      <c r="B4" s="4">
        <f>Delta!E6</f>
        <v>5.1576127687260609</v>
      </c>
      <c r="C4" s="4">
        <f>Delta!F6</f>
        <v>4.7430256564113815</v>
      </c>
      <c r="D4" s="4">
        <f>Delta!G6</f>
        <v>5.0544974387443098</v>
      </c>
      <c r="E4" s="4">
        <f>Delta!H6</f>
        <v>5.260159802595421</v>
      </c>
      <c r="F4" s="4">
        <f>Delta!I6</f>
        <v>5.8562139706788141</v>
      </c>
      <c r="G4" s="4">
        <f>Delta!J6</f>
        <v>6.1563286326216105</v>
      </c>
      <c r="H4" s="4">
        <f>Delta!K6</f>
        <v>6.4486085981070307</v>
      </c>
      <c r="I4" s="4">
        <f>Delta!L6</f>
        <v>5.8307151038810012</v>
      </c>
      <c r="J4" s="4">
        <f>Delta!M6</f>
        <v>5.8422995650435627</v>
      </c>
      <c r="K4" s="4">
        <f>Delta!N6</f>
        <v>6.2047648795113819</v>
      </c>
    </row>
    <row r="5" spans="1:11" x14ac:dyDescent="0.2">
      <c r="A5" s="76">
        <f>Delta!A7</f>
        <v>6</v>
      </c>
      <c r="B5" s="4">
        <f>Delta!E7</f>
        <v>5.0950175583852619</v>
      </c>
      <c r="C5" s="4">
        <f>Delta!F7</f>
        <v>4.6914153279482562</v>
      </c>
      <c r="D5" s="4">
        <f>Delta!G7</f>
        <v>5.0018109133151967</v>
      </c>
      <c r="E5" s="4">
        <f>Delta!H7</f>
        <v>5.2067615509574505</v>
      </c>
      <c r="F5" s="4">
        <f>Delta!I7</f>
        <v>5.7889031409747993</v>
      </c>
      <c r="G5" s="4">
        <f>Delta!J7</f>
        <v>6.0943152906600684</v>
      </c>
      <c r="H5" s="4">
        <f>Delta!K7</f>
        <v>6.3752667503069738</v>
      </c>
      <c r="I5" s="4">
        <f>Delta!L7</f>
        <v>5.7642564527242701</v>
      </c>
      <c r="J5" s="4">
        <f>Delta!M7</f>
        <v>5.78081737265701</v>
      </c>
      <c r="K5" s="4">
        <f>Delta!N7</f>
        <v>6.1290633306587683</v>
      </c>
    </row>
    <row r="6" spans="1:11" x14ac:dyDescent="0.2">
      <c r="A6" s="76">
        <f>Delta!A8</f>
        <v>8</v>
      </c>
      <c r="B6" s="4">
        <f>Delta!E8</f>
        <v>5.0308352257353306</v>
      </c>
      <c r="C6" s="4">
        <f>Delta!F8</f>
        <v>4.6372653536719266</v>
      </c>
      <c r="D6" s="4">
        <f>Delta!G8</f>
        <v>4.9566730121572977</v>
      </c>
      <c r="E6" s="4">
        <f>Delta!H8</f>
        <v>5.1479241870504566</v>
      </c>
      <c r="F6" s="4">
        <f>Delta!I8</f>
        <v>5.7292727456952353</v>
      </c>
      <c r="G6" s="4">
        <f>Delta!J8</f>
        <v>6.0268574868491687</v>
      </c>
      <c r="H6" s="4">
        <f>Delta!K8</f>
        <v>6.3029441637205696</v>
      </c>
      <c r="I6" s="4">
        <f>Delta!L8</f>
        <v>5.7044000399861794</v>
      </c>
      <c r="J6" s="4">
        <f>Delta!M8</f>
        <v>5.7165434760284572</v>
      </c>
      <c r="K6" s="4">
        <f>Delta!N8</f>
        <v>6.0594340897650589</v>
      </c>
    </row>
    <row r="7" spans="1:11" x14ac:dyDescent="0.2">
      <c r="A7" s="76">
        <f>Delta!A9</f>
        <v>10</v>
      </c>
      <c r="B7" s="4">
        <f>Delta!E9</f>
        <v>4.9720572045592881</v>
      </c>
      <c r="C7" s="4">
        <f>Delta!F9</f>
        <v>4.5806577086813238</v>
      </c>
      <c r="D7" s="4">
        <f>Delta!G9</f>
        <v>4.9093192091795856</v>
      </c>
      <c r="E7" s="4">
        <f>Delta!H9</f>
        <v>5.0843470749619701</v>
      </c>
      <c r="F7" s="4">
        <f>Delta!I9</f>
        <v>5.6589667700630564</v>
      </c>
      <c r="G7" s="4">
        <f>Delta!J9</f>
        <v>5.9534855079048654</v>
      </c>
      <c r="H7" s="4">
        <f>Delta!K9</f>
        <v>6.2386650259160792</v>
      </c>
      <c r="I7" s="4">
        <f>Delta!L9</f>
        <v>5.6413733059847981</v>
      </c>
      <c r="J7" s="4">
        <f>Delta!M9</f>
        <v>5.6499570903045804</v>
      </c>
      <c r="K7" s="4">
        <f>Delta!N9</f>
        <v>5.987014309963623</v>
      </c>
    </row>
    <row r="8" spans="1:11" x14ac:dyDescent="0.2">
      <c r="A8" s="76">
        <f>Delta!A10</f>
        <v>12</v>
      </c>
      <c r="B8" s="4">
        <f>Delta!E10</f>
        <v>4.9180002441986392</v>
      </c>
      <c r="C8" s="4">
        <f>Delta!F10</f>
        <v>4.5274629277267664</v>
      </c>
      <c r="D8" s="4">
        <f>Delta!G10</f>
        <v>4.8589945357173647</v>
      </c>
      <c r="E8" s="4">
        <f>Delta!H10</f>
        <v>5.0316173738806924</v>
      </c>
      <c r="F8" s="4">
        <f>Delta!I10</f>
        <v>5.6036650829447421</v>
      </c>
      <c r="G8" s="4">
        <f>Delta!J10</f>
        <v>5.8920461986859962</v>
      </c>
      <c r="H8" s="4">
        <f>Delta!K10</f>
        <v>6.1648570523438195</v>
      </c>
      <c r="I8" s="4">
        <f>Delta!L10</f>
        <v>5.5754292150242968</v>
      </c>
      <c r="J8" s="4">
        <f>Delta!M10</f>
        <v>5.5885501319821174</v>
      </c>
      <c r="K8" s="4">
        <f>Delta!N10</f>
        <v>5.9195637370683674</v>
      </c>
    </row>
    <row r="9" spans="1:11" x14ac:dyDescent="0.2">
      <c r="A9" s="76">
        <f>Delta!A11</f>
        <v>14</v>
      </c>
      <c r="B9" s="4">
        <f>Delta!E11</f>
        <v>4.8590398101771015</v>
      </c>
      <c r="C9" s="4">
        <f>Delta!F11</f>
        <v>4.4787190362369778</v>
      </c>
      <c r="D9" s="4">
        <f>Delta!G11</f>
        <v>4.8138148550567195</v>
      </c>
      <c r="E9" s="4">
        <f>Delta!H11</f>
        <v>4.9811846724776565</v>
      </c>
      <c r="F9" s="4">
        <f>Delta!I11</f>
        <v>5.5368856920439136</v>
      </c>
      <c r="G9" s="4">
        <f>Delta!J11</f>
        <v>5.8239891862006399</v>
      </c>
      <c r="H9" s="4">
        <f>Delta!K11</f>
        <v>6.0984335281411006</v>
      </c>
      <c r="I9" s="4">
        <f>Delta!L11</f>
        <v>5.5225790804864783</v>
      </c>
      <c r="J9" s="4">
        <f>Delta!M11</f>
        <v>5.5323196104424266</v>
      </c>
      <c r="K9" s="4">
        <f>Delta!N11</f>
        <v>5.8563908709432511</v>
      </c>
    </row>
    <row r="10" spans="1:11" x14ac:dyDescent="0.2">
      <c r="A10" s="76">
        <f>Delta!A12</f>
        <v>16</v>
      </c>
      <c r="B10" s="4">
        <f>Delta!E12</f>
        <v>4.8043576355201179</v>
      </c>
      <c r="C10" s="4">
        <f>Delta!F12</f>
        <v>4.4244892237761402</v>
      </c>
      <c r="D10" s="4">
        <f>Delta!G12</f>
        <v>4.7636002879851702</v>
      </c>
      <c r="E10" s="4">
        <f>Delta!H12</f>
        <v>4.9232053150631838</v>
      </c>
      <c r="F10" s="4">
        <f>Delta!I12</f>
        <v>5.4838323322987659</v>
      </c>
      <c r="G10" s="4">
        <f>Delta!J12</f>
        <v>5.7666983303514829</v>
      </c>
      <c r="H10" s="4">
        <f>Delta!K12</f>
        <v>6.0309328172067911</v>
      </c>
      <c r="I10" s="4">
        <f>Delta!L12</f>
        <v>5.4565612286072707</v>
      </c>
      <c r="J10" s="4">
        <f>Delta!M12</f>
        <v>5.4715529103819271</v>
      </c>
      <c r="K10" s="4">
        <f>Delta!N12</f>
        <v>5.7888283462950163</v>
      </c>
    </row>
    <row r="11" spans="1:11" x14ac:dyDescent="0.2">
      <c r="A11" s="76">
        <f>Delta!A13</f>
        <v>18</v>
      </c>
      <c r="B11" s="4">
        <f>Delta!E13</f>
        <v>4.7431822627583831</v>
      </c>
      <c r="C11" s="4">
        <f>Delta!F13</f>
        <v>4.3814372064101548</v>
      </c>
      <c r="D11" s="4">
        <f>Delta!G13</f>
        <v>4.7171452285184046</v>
      </c>
      <c r="E11" s="4">
        <f>Delta!H13</f>
        <v>4.8741100368887569</v>
      </c>
      <c r="F11" s="4">
        <f>Delta!I13</f>
        <v>5.4182120691683711</v>
      </c>
      <c r="G11" s="4">
        <f>Delta!J13</f>
        <v>5.7012488963232855</v>
      </c>
      <c r="H11" s="4">
        <f>Delta!K13</f>
        <v>5.9625180384401677</v>
      </c>
      <c r="I11" s="4">
        <f>Delta!L13</f>
        <v>5.4038467737829166</v>
      </c>
      <c r="J11" s="4">
        <f>Delta!M13</f>
        <v>5.4140385201908447</v>
      </c>
      <c r="K11" s="4">
        <f>Delta!N13</f>
        <v>5.7240744140190092</v>
      </c>
    </row>
    <row r="12" spans="1:11" x14ac:dyDescent="0.2">
      <c r="A12" s="76">
        <f>Delta!A14</f>
        <v>20</v>
      </c>
      <c r="B12" s="4">
        <f>Delta!E14</f>
        <v>4.6933275081737502</v>
      </c>
      <c r="C12" s="4">
        <f>Delta!F14</f>
        <v>4.3319510954518137</v>
      </c>
      <c r="D12" s="4">
        <f>Delta!G14</f>
        <v>4.6733354865657883</v>
      </c>
      <c r="E12" s="4">
        <f>Delta!H14</f>
        <v>4.8169915881748349</v>
      </c>
      <c r="F12" s="4">
        <f>Delta!I14</f>
        <v>5.3659681557398642</v>
      </c>
      <c r="G12" s="4">
        <f>Delta!J14</f>
        <v>5.6371113623450153</v>
      </c>
      <c r="H12" s="4">
        <f>Delta!K14</f>
        <v>5.8910185257983194</v>
      </c>
      <c r="I12" s="4">
        <f>Delta!L14</f>
        <v>5.3448477691842022</v>
      </c>
      <c r="J12" s="4">
        <f>Delta!M14</f>
        <v>5.3611454367452627</v>
      </c>
      <c r="K12" s="4">
        <f>Delta!N14</f>
        <v>5.6542827475227764</v>
      </c>
    </row>
    <row r="13" spans="1:11" x14ac:dyDescent="0.2">
      <c r="A13" s="76">
        <f>Delta!A15</f>
        <v>22</v>
      </c>
      <c r="B13" s="4">
        <f>Delta!E15</f>
        <v>4.6357477163838645</v>
      </c>
      <c r="C13" s="4">
        <f>Delta!F15</f>
        <v>4.2830088476768502</v>
      </c>
      <c r="D13" s="4">
        <f>Delta!G15</f>
        <v>4.6241039709276066</v>
      </c>
      <c r="E13" s="4">
        <f>Delta!H15</f>
        <v>4.7680972281756162</v>
      </c>
      <c r="F13" s="4">
        <f>Delta!I15</f>
        <v>5.3080112701868742</v>
      </c>
      <c r="G13" s="4">
        <f>Delta!J15</f>
        <v>5.5824332446414715</v>
      </c>
      <c r="H13" s="4">
        <f>Delta!K15</f>
        <v>5.8261165489104094</v>
      </c>
      <c r="I13" s="4">
        <f>Delta!L15</f>
        <v>5.2889904996915593</v>
      </c>
      <c r="J13" s="4">
        <f>Delta!M15</f>
        <v>5.3020540914174852</v>
      </c>
      <c r="K13" s="4">
        <f>Delta!N15</f>
        <v>5.5960060378907883</v>
      </c>
    </row>
    <row r="14" spans="1:11" x14ac:dyDescent="0.2">
      <c r="A14" s="76">
        <f>Delta!A16</f>
        <v>24</v>
      </c>
      <c r="B14" s="4">
        <f>Delta!E16</f>
        <v>4.5875621324866778</v>
      </c>
      <c r="C14" s="4">
        <f>Delta!F16</f>
        <v>4.2353129383991828</v>
      </c>
      <c r="D14" s="4">
        <f>Delta!G16</f>
        <v>4.5840638186842586</v>
      </c>
      <c r="E14" s="4">
        <f>Delta!H16</f>
        <v>4.7180752961191175</v>
      </c>
      <c r="F14" s="4">
        <f>Delta!I16</f>
        <v>5.2450485043975537</v>
      </c>
      <c r="G14" s="4">
        <f>Delta!J16</f>
        <v>5.518618462502678</v>
      </c>
      <c r="H14" s="4">
        <f>Delta!K16</f>
        <v>5.7686652985151632</v>
      </c>
      <c r="I14" s="4">
        <f>Delta!L16</f>
        <v>5.2358571064141657</v>
      </c>
      <c r="J14" s="4">
        <f>Delta!M16</f>
        <v>5.24561972641302</v>
      </c>
      <c r="K14" s="4">
        <f>Delta!N16</f>
        <v>5.5308952529331545</v>
      </c>
    </row>
    <row r="15" spans="1:11" x14ac:dyDescent="0.2">
      <c r="A15" s="76">
        <f>Delta!A17</f>
        <v>26</v>
      </c>
      <c r="B15" s="4">
        <f>Delta!E17</f>
        <v>4.53155930703808</v>
      </c>
      <c r="C15" s="4">
        <f>Delta!F17</f>
        <v>4.1869374965814998</v>
      </c>
      <c r="D15" s="4">
        <f>Delta!G17</f>
        <v>4.5367932815880696</v>
      </c>
      <c r="E15" s="4">
        <f>Delta!H17</f>
        <v>4.6659344312929285</v>
      </c>
      <c r="F15" s="4">
        <f>Delta!I17</f>
        <v>5.1930924759757691</v>
      </c>
      <c r="G15" s="4">
        <f>Delta!J17</f>
        <v>5.4636341811789002</v>
      </c>
      <c r="H15" s="4">
        <f>Delta!K17</f>
        <v>5.7069438080199486</v>
      </c>
      <c r="I15" s="4">
        <f>Delta!L17</f>
        <v>5.1757612150296062</v>
      </c>
      <c r="J15" s="4">
        <f>Delta!M17</f>
        <v>5.1906491247433184</v>
      </c>
      <c r="K15" s="4">
        <f>Delta!N17</f>
        <v>5.4675298900748182</v>
      </c>
    </row>
    <row r="16" spans="1:11" x14ac:dyDescent="0.2">
      <c r="A16" s="76">
        <f>Delta!A18</f>
        <v>28</v>
      </c>
      <c r="B16" s="4">
        <f>Delta!E18</f>
        <v>4.4841529546679748</v>
      </c>
      <c r="C16" s="4">
        <f>Delta!F18</f>
        <v>4.1471549985074851</v>
      </c>
      <c r="D16" s="4">
        <f>Delta!G18</f>
        <v>4.4979151922202032</v>
      </c>
      <c r="E16" s="4">
        <f>Delta!H18</f>
        <v>4.620667206133966</v>
      </c>
      <c r="F16" s="4">
        <f>Delta!I18</f>
        <v>5.1353548172083929</v>
      </c>
      <c r="G16" s="4">
        <f>Delta!J18</f>
        <v>5.3990500743188452</v>
      </c>
      <c r="H16" s="4">
        <f>Delta!K18</f>
        <v>5.6417927184104766</v>
      </c>
      <c r="I16" s="4">
        <f>Delta!L18</f>
        <v>5.1262456950120772</v>
      </c>
      <c r="J16" s="4">
        <f>Delta!M18</f>
        <v>5.1373833053773854</v>
      </c>
      <c r="K16" s="4">
        <f>Delta!N18</f>
        <v>5.4055171387832335</v>
      </c>
    </row>
    <row r="17" spans="1:11" x14ac:dyDescent="0.2">
      <c r="A17" s="76">
        <f>Delta!A19</f>
        <v>30</v>
      </c>
      <c r="B17" s="4">
        <f>Delta!E19</f>
        <v>4.4348155417837098</v>
      </c>
      <c r="C17" s="4">
        <f>Delta!F19</f>
        <v>4.0977824247274697</v>
      </c>
      <c r="D17" s="4">
        <f>Delta!G19</f>
        <v>4.4503233482486859</v>
      </c>
      <c r="E17" s="4">
        <f>Delta!H19</f>
        <v>4.5724317267756831</v>
      </c>
      <c r="F17" s="4">
        <f>Delta!I19</f>
        <v>5.0792254251783575</v>
      </c>
      <c r="G17" s="4">
        <f>Delta!J19</f>
        <v>5.3423975798749801</v>
      </c>
      <c r="H17" s="4">
        <f>Delta!K19</f>
        <v>5.5817966163580479</v>
      </c>
      <c r="I17" s="4">
        <f>Delta!L19</f>
        <v>5.0687273342491235</v>
      </c>
      <c r="J17" s="4">
        <f>Delta!M19</f>
        <v>5.0862844134567098</v>
      </c>
      <c r="K17" s="4">
        <f>Delta!N19</f>
        <v>5.3441168355075064</v>
      </c>
    </row>
    <row r="18" spans="1:11" x14ac:dyDescent="0.2">
      <c r="A18" s="76">
        <f>Delta!A20</f>
        <v>32</v>
      </c>
      <c r="B18" s="4">
        <f>Delta!E20</f>
        <v>4.3843345371619158</v>
      </c>
      <c r="C18" s="4">
        <f>Delta!F20</f>
        <v>4.0544701476259437</v>
      </c>
      <c r="D18" s="4">
        <f>Delta!G20</f>
        <v>4.4110495565881092</v>
      </c>
      <c r="E18" s="4">
        <f>Delta!H20</f>
        <v>4.5206451329722341</v>
      </c>
      <c r="F18" s="4">
        <f>Delta!I20</f>
        <v>5.0243536088030449</v>
      </c>
      <c r="G18" s="4">
        <f>Delta!J20</f>
        <v>5.2837296226229125</v>
      </c>
      <c r="H18" s="4">
        <f>Delta!K20</f>
        <v>5.5182732728145112</v>
      </c>
      <c r="I18" s="4">
        <f>Delta!L20</f>
        <v>5.0208178287272087</v>
      </c>
      <c r="J18" s="4">
        <f>Delta!M20</f>
        <v>5.0352308346561792</v>
      </c>
      <c r="K18" s="4">
        <f>Delta!N20</f>
        <v>5.2932366140909792</v>
      </c>
    </row>
    <row r="19" spans="1:11" x14ac:dyDescent="0.2">
      <c r="A19" s="76">
        <f>Delta!A21</f>
        <v>34</v>
      </c>
      <c r="B19" s="4">
        <f>Delta!E21</f>
        <v>4.3326052168570772</v>
      </c>
      <c r="C19" s="4">
        <f>Delta!F21</f>
        <v>4.0103396010529035</v>
      </c>
      <c r="D19" s="4">
        <f>Delta!G21</f>
        <v>4.3699670370325183</v>
      </c>
      <c r="E19" s="4">
        <f>Delta!H21</f>
        <v>4.4742614482224941</v>
      </c>
      <c r="F19" s="4">
        <f>Delta!I21</f>
        <v>4.9800541544888777</v>
      </c>
      <c r="G19" s="4">
        <f>Delta!J21</f>
        <v>5.2329691515071719</v>
      </c>
      <c r="H19" s="4">
        <f>Delta!K21</f>
        <v>5.4589036855534623</v>
      </c>
      <c r="I19" s="4">
        <f>Delta!L21</f>
        <v>4.9648619860420684</v>
      </c>
      <c r="J19" s="4">
        <f>Delta!M21</f>
        <v>4.9763126905877364</v>
      </c>
      <c r="K19" s="4">
        <f>Delta!N21</f>
        <v>5.2324695156344969</v>
      </c>
    </row>
    <row r="20" spans="1:11" x14ac:dyDescent="0.2">
      <c r="A20" s="76">
        <f>Delta!A22</f>
        <v>36</v>
      </c>
      <c r="B20" s="4">
        <f>Delta!E22</f>
        <v>4.2861267431064665</v>
      </c>
      <c r="C20" s="4">
        <f>Delta!F22</f>
        <v>3.9710914528470198</v>
      </c>
      <c r="D20" s="4">
        <f>Delta!G22</f>
        <v>4.3272033880619176</v>
      </c>
      <c r="E20" s="4">
        <f>Delta!H22</f>
        <v>4.4226897645787133</v>
      </c>
      <c r="F20" s="4">
        <f>Delta!I22</f>
        <v>4.9273054881071587</v>
      </c>
      <c r="G20" s="4">
        <f>Delta!J22</f>
        <v>5.1797840285860985</v>
      </c>
      <c r="H20" s="4">
        <f>Delta!K22</f>
        <v>5.4042019701061594</v>
      </c>
      <c r="I20" s="4">
        <f>Delta!L22</f>
        <v>4.9172438748019687</v>
      </c>
      <c r="J20" s="4">
        <f>Delta!M22</f>
        <v>4.9252646589843518</v>
      </c>
      <c r="K20" s="4">
        <f>Delta!N22</f>
        <v>5.1725958995374466</v>
      </c>
    </row>
    <row r="21" spans="1:11" x14ac:dyDescent="0.2">
      <c r="A21" s="76">
        <f>Delta!A23</f>
        <v>38</v>
      </c>
      <c r="B21" s="4">
        <f>Delta!E23</f>
        <v>4.2371523012705303</v>
      </c>
      <c r="C21" s="4">
        <f>Delta!F23</f>
        <v>3.9286282794419591</v>
      </c>
      <c r="D21" s="4">
        <f>Delta!G23</f>
        <v>4.2899782886618443</v>
      </c>
      <c r="E21" s="4">
        <f>Delta!H23</f>
        <v>4.3845708286534002</v>
      </c>
      <c r="F21" s="4">
        <f>Delta!I23</f>
        <v>4.8746833719304217</v>
      </c>
      <c r="G21" s="4">
        <f>Delta!J23</f>
        <v>5.1239414988417664</v>
      </c>
      <c r="H21" s="4">
        <f>Delta!K23</f>
        <v>5.3459945190430513</v>
      </c>
      <c r="I21" s="4">
        <f>Delta!L23</f>
        <v>4.8700321287789006</v>
      </c>
      <c r="J21" s="4">
        <f>Delta!M23</f>
        <v>4.8751338508661313</v>
      </c>
      <c r="K21" s="4">
        <f>Delta!N23</f>
        <v>5.120569162625932</v>
      </c>
    </row>
    <row r="22" spans="1:11" x14ac:dyDescent="0.2">
      <c r="A22" s="76">
        <f>Delta!A24</f>
        <v>40</v>
      </c>
      <c r="B22" s="4">
        <f>Delta!E24</f>
        <v>4.1934608809570673</v>
      </c>
      <c r="C22" s="4">
        <f>Delta!F24</f>
        <v>3.8830659668696033</v>
      </c>
      <c r="D22" s="4">
        <f>Delta!G24</f>
        <v>4.2501926098101883</v>
      </c>
      <c r="E22" s="4">
        <f>Delta!H24</f>
        <v>4.3329990102713989</v>
      </c>
      <c r="F22" s="4">
        <f>Delta!I24</f>
        <v>4.8225793425988872</v>
      </c>
      <c r="G22" s="4">
        <f>Delta!J24</f>
        <v>5.0741150202353591</v>
      </c>
      <c r="H22" s="4">
        <f>Delta!K24</f>
        <v>5.2901536808760419</v>
      </c>
      <c r="I22" s="4">
        <f>Delta!L24</f>
        <v>4.8122835137096587</v>
      </c>
      <c r="J22" s="4">
        <f>Delta!M24</f>
        <v>4.8327193456234596</v>
      </c>
      <c r="K22" s="4">
        <f>Delta!N24</f>
        <v>5.0673492895092487</v>
      </c>
    </row>
    <row r="23" spans="1:11" x14ac:dyDescent="0.2">
      <c r="A23" s="76">
        <f>Delta!A25</f>
        <v>42</v>
      </c>
      <c r="B23" s="4">
        <f>Delta!E25</f>
        <v>4.1453165886495835</v>
      </c>
      <c r="C23" s="4">
        <f>Delta!F25</f>
        <v>3.840990811508016</v>
      </c>
      <c r="D23" s="4">
        <f>Delta!G25</f>
        <v>4.2164261775241574</v>
      </c>
      <c r="E23" s="4">
        <f>Delta!H25</f>
        <v>4.2924863393818402</v>
      </c>
      <c r="F23" s="4">
        <f>Delta!I25</f>
        <v>4.7693570076448033</v>
      </c>
      <c r="G23" s="4">
        <f>Delta!J25</f>
        <v>5.0217436068860088</v>
      </c>
      <c r="H23" s="4">
        <f>Delta!K25</f>
        <v>5.2289265054885625</v>
      </c>
      <c r="I23" s="4">
        <f>Delta!L25</f>
        <v>4.7714882418308235</v>
      </c>
      <c r="J23" s="4">
        <f>Delta!M25</f>
        <v>4.7796986567512079</v>
      </c>
      <c r="K23" s="4">
        <f>Delta!N25</f>
        <v>5.0044840054004336</v>
      </c>
    </row>
    <row r="24" spans="1:11" x14ac:dyDescent="0.2">
      <c r="A24" s="76">
        <f>Delta!A26</f>
        <v>44</v>
      </c>
      <c r="B24" s="4">
        <f>Delta!E26</f>
        <v>4.1012288407134001</v>
      </c>
      <c r="C24" s="4">
        <f>Delta!F26</f>
        <v>3.8040171654500909</v>
      </c>
      <c r="D24" s="4">
        <f>Delta!G26</f>
        <v>4.1777718104238915</v>
      </c>
      <c r="E24" s="4">
        <f>Delta!H26</f>
        <v>4.2460043382486212</v>
      </c>
      <c r="F24" s="4">
        <f>Delta!I26</f>
        <v>4.7245838349148084</v>
      </c>
      <c r="G24" s="4">
        <f>Delta!J26</f>
        <v>4.9654627568560539</v>
      </c>
      <c r="H24" s="4">
        <f>Delta!K26</f>
        <v>5.1803882640426568</v>
      </c>
      <c r="I24" s="4">
        <f>Delta!L26</f>
        <v>4.7202132862504964</v>
      </c>
      <c r="J24" s="4">
        <f>Delta!M26</f>
        <v>4.7347940547932676</v>
      </c>
      <c r="K24" s="4">
        <f>Delta!N26</f>
        <v>4.9571654037610102</v>
      </c>
    </row>
    <row r="25" spans="1:11" x14ac:dyDescent="0.2">
      <c r="A25" s="76">
        <f>Delta!A27</f>
        <v>46</v>
      </c>
      <c r="B25" s="4">
        <f>Delta!E27</f>
        <v>4.0614396218050519</v>
      </c>
      <c r="C25" s="4">
        <f>Delta!F27</f>
        <v>3.761284402046039</v>
      </c>
      <c r="D25" s="4">
        <f>Delta!G27</f>
        <v>4.134628842220156</v>
      </c>
      <c r="E25" s="4">
        <f>Delta!H27</f>
        <v>4.2023456780955204</v>
      </c>
      <c r="F25" s="4">
        <f>Delta!I27</f>
        <v>4.6790725617127382</v>
      </c>
      <c r="G25" s="4">
        <f>Delta!J27</f>
        <v>4.914792379464572</v>
      </c>
      <c r="H25" s="4">
        <f>Delta!K27</f>
        <v>5.1262453207041592</v>
      </c>
      <c r="I25" s="4">
        <f>Delta!L27</f>
        <v>4.6760384295985169</v>
      </c>
      <c r="J25" s="4">
        <f>Delta!M27</f>
        <v>4.6884521800441004</v>
      </c>
      <c r="K25" s="4">
        <f>Delta!N27</f>
        <v>4.8998012150092141</v>
      </c>
    </row>
    <row r="26" spans="1:11" x14ac:dyDescent="0.2">
      <c r="A26" s="76">
        <f>Delta!A28</f>
        <v>48</v>
      </c>
      <c r="B26" s="4">
        <f>Delta!E28</f>
        <v>4.0162838717237026</v>
      </c>
      <c r="C26" s="4">
        <f>Delta!F28</f>
        <v>3.7223006700104477</v>
      </c>
      <c r="D26" s="4">
        <f>Delta!G28</f>
        <v>4.1045094942651073</v>
      </c>
      <c r="E26" s="4">
        <f>Delta!H28</f>
        <v>4.1598459448501934</v>
      </c>
      <c r="F26" s="4">
        <f>Delta!I28</f>
        <v>4.6221915851147877</v>
      </c>
      <c r="G26" s="4">
        <f>Delta!J28</f>
        <v>4.8688630492710328</v>
      </c>
      <c r="H26" s="4">
        <f>Delta!K28</f>
        <v>5.0649329223886319</v>
      </c>
      <c r="I26" s="4">
        <f>Delta!L28</f>
        <v>4.6212692964628932</v>
      </c>
      <c r="J26" s="4">
        <f>Delta!M28</f>
        <v>4.639511353193404</v>
      </c>
      <c r="K26" s="4">
        <f>Delta!N28</f>
        <v>4.8488937435746671</v>
      </c>
    </row>
    <row r="27" spans="1:11" x14ac:dyDescent="0.2">
      <c r="A27" s="76">
        <f>Delta!A29</f>
        <v>50</v>
      </c>
      <c r="B27" s="4">
        <f>Delta!E29</f>
        <v>3.9747077270657627</v>
      </c>
      <c r="C27" s="4">
        <f>Delta!F29</f>
        <v>3.6856946380623423</v>
      </c>
      <c r="D27" s="4">
        <f>Delta!G29</f>
        <v>4.0600842302340734</v>
      </c>
      <c r="E27" s="4">
        <f>Delta!H29</f>
        <v>4.1194008169966878</v>
      </c>
      <c r="F27" s="4">
        <f>Delta!I29</f>
        <v>4.5818708405618302</v>
      </c>
      <c r="G27" s="4">
        <f>Delta!J29</f>
        <v>4.8188621832847556</v>
      </c>
      <c r="H27" s="4">
        <f>Delta!K29</f>
        <v>5.0170262756092932</v>
      </c>
      <c r="I27" s="4">
        <f>Delta!L29</f>
        <v>4.5814007459281658</v>
      </c>
      <c r="J27" s="4">
        <f>Delta!M29</f>
        <v>4.5889139732240292</v>
      </c>
      <c r="K27" s="4">
        <f>Delta!N29</f>
        <v>4.7958468954785172</v>
      </c>
    </row>
    <row r="28" spans="1:11" x14ac:dyDescent="0.2">
      <c r="A28" s="76">
        <f>Delta!A30</f>
        <v>52</v>
      </c>
      <c r="B28" s="4">
        <f>Delta!E30</f>
        <v>3.9260137296792674</v>
      </c>
      <c r="C28" s="4">
        <f>Delta!F30</f>
        <v>3.6514190809087133</v>
      </c>
      <c r="D28" s="4">
        <f>Delta!G30</f>
        <v>4.0276362435689439</v>
      </c>
      <c r="E28" s="4">
        <f>Delta!H30</f>
        <v>4.0791287818688904</v>
      </c>
      <c r="F28" s="4">
        <f>Delta!I30</f>
        <v>4.530407310332496</v>
      </c>
      <c r="G28" s="4">
        <f>Delta!J30</f>
        <v>4.7642992784773242</v>
      </c>
      <c r="H28" s="4">
        <f>Delta!K30</f>
        <v>4.9611738077648404</v>
      </c>
      <c r="I28" s="4">
        <f>Delta!L30</f>
        <v>4.5302682845933528</v>
      </c>
      <c r="J28" s="4">
        <f>Delta!M30</f>
        <v>4.543622122664015</v>
      </c>
      <c r="K28" s="4">
        <f>Delta!N30</f>
        <v>4.747841321399715</v>
      </c>
    </row>
    <row r="29" spans="1:11" x14ac:dyDescent="0.2">
      <c r="A29" s="76">
        <f>Delta!A31</f>
        <v>54</v>
      </c>
      <c r="B29" s="4">
        <f>Delta!E31</f>
        <v>3.8888961884346873</v>
      </c>
      <c r="C29" s="4">
        <f>Delta!F31</f>
        <v>3.6106603489165501</v>
      </c>
      <c r="D29" s="4">
        <f>Delta!G31</f>
        <v>3.9882216984232777</v>
      </c>
      <c r="E29" s="4">
        <f>Delta!H31</f>
        <v>4.0321438184129921</v>
      </c>
      <c r="F29" s="4">
        <f>Delta!I31</f>
        <v>4.4848153524739143</v>
      </c>
      <c r="G29" s="4">
        <f>Delta!J31</f>
        <v>4.7226240578370771</v>
      </c>
      <c r="H29" s="4">
        <f>Delta!K31</f>
        <v>4.9072823941176402</v>
      </c>
      <c r="I29" s="4">
        <f>Delta!L31</f>
        <v>4.4847201339610621</v>
      </c>
      <c r="J29" s="4">
        <f>Delta!M31</f>
        <v>4.504238698433749</v>
      </c>
      <c r="K29" s="4">
        <f>Delta!N31</f>
        <v>4.6977870114026654</v>
      </c>
    </row>
    <row r="30" spans="1:11" x14ac:dyDescent="0.2">
      <c r="A30" s="76">
        <f>Delta!A32</f>
        <v>56</v>
      </c>
      <c r="B30" s="4">
        <f>Delta!E32</f>
        <v>3.8439376823353744</v>
      </c>
      <c r="C30" s="4">
        <f>Delta!F32</f>
        <v>3.5713352804733756</v>
      </c>
      <c r="D30" s="4">
        <f>Delta!G32</f>
        <v>3.9606145352748534</v>
      </c>
      <c r="E30" s="4">
        <f>Delta!H32</f>
        <v>3.9934609553580191</v>
      </c>
      <c r="F30" s="4">
        <f>Delta!I32</f>
        <v>4.4376487073529702</v>
      </c>
      <c r="G30" s="4">
        <f>Delta!J32</f>
        <v>4.6760299916175363</v>
      </c>
      <c r="H30" s="4">
        <f>Delta!K32</f>
        <v>4.8561330116938528</v>
      </c>
      <c r="I30" s="4">
        <f>Delta!L32</f>
        <v>4.4451530250857463</v>
      </c>
      <c r="J30" s="4">
        <f>Delta!M32</f>
        <v>4.4532444780218672</v>
      </c>
      <c r="K30" s="4">
        <f>Delta!N32</f>
        <v>4.6524832085312884</v>
      </c>
    </row>
    <row r="31" spans="1:11" x14ac:dyDescent="0.2">
      <c r="A31" s="76">
        <f>Delta!A33</f>
        <v>58</v>
      </c>
      <c r="B31" s="4">
        <f>Delta!E33</f>
        <v>3.8016169788015475</v>
      </c>
      <c r="C31" s="4">
        <f>Delta!F33</f>
        <v>3.5322626425382531</v>
      </c>
      <c r="D31" s="4">
        <f>Delta!G33</f>
        <v>3.9261583677376866</v>
      </c>
      <c r="E31" s="4">
        <f>Delta!H33</f>
        <v>3.9542517750723594</v>
      </c>
      <c r="F31" s="4">
        <f>Delta!I33</f>
        <v>4.3949565172272109</v>
      </c>
      <c r="G31" s="4">
        <f>Delta!J33</f>
        <v>4.6235150010327519</v>
      </c>
      <c r="H31" s="4">
        <f>Delta!K33</f>
        <v>4.8070017244308261</v>
      </c>
      <c r="I31" s="4">
        <f>Delta!L33</f>
        <v>4.4013879263258282</v>
      </c>
      <c r="J31" s="4">
        <f>Delta!M33</f>
        <v>4.4161018540114227</v>
      </c>
      <c r="K31" s="4">
        <f>Delta!N33</f>
        <v>4.6043573796992199</v>
      </c>
    </row>
    <row r="32" spans="1:11" x14ac:dyDescent="0.2">
      <c r="A32" s="76">
        <f>Delta!A34</f>
        <v>60</v>
      </c>
      <c r="B32" s="4">
        <f>Delta!E34</f>
        <v>3.7686022425789112</v>
      </c>
      <c r="C32" s="4">
        <f>Delta!F34</f>
        <v>3.5030169268137623</v>
      </c>
      <c r="D32" s="4">
        <f>Delta!G34</f>
        <v>3.8920075214028405</v>
      </c>
      <c r="E32" s="4">
        <f>Delta!H34</f>
        <v>3.9148707711702535</v>
      </c>
      <c r="F32" s="4">
        <f>Delta!I34</f>
        <v>4.3501491194211095</v>
      </c>
      <c r="G32" s="4">
        <f>Delta!J34</f>
        <v>4.574585547053367</v>
      </c>
      <c r="H32" s="4">
        <f>Delta!K34</f>
        <v>4.7590176571608023</v>
      </c>
      <c r="I32" s="4">
        <f>Delta!L34</f>
        <v>4.3536496191396434</v>
      </c>
      <c r="J32" s="4">
        <f>Delta!M34</f>
        <v>4.3664584582816524</v>
      </c>
      <c r="K32" s="4">
        <f>Delta!N34</f>
        <v>4.5512736792410191</v>
      </c>
    </row>
    <row r="33" spans="1:11" x14ac:dyDescent="0.2">
      <c r="A33" s="76">
        <f>Delta!A35</f>
        <v>62</v>
      </c>
      <c r="B33" s="4">
        <f>Delta!E35</f>
        <v>3.7264711372704262</v>
      </c>
      <c r="C33" s="4">
        <f>Delta!F35</f>
        <v>3.465425085692031</v>
      </c>
      <c r="D33" s="4">
        <f>Delta!G35</f>
        <v>3.8494407705382816</v>
      </c>
      <c r="E33" s="4">
        <f>Delta!H35</f>
        <v>3.8746945632675001</v>
      </c>
      <c r="F33" s="4">
        <f>Delta!I35</f>
        <v>4.3095795398875314</v>
      </c>
      <c r="G33" s="4">
        <f>Delta!J35</f>
        <v>4.5295783748013907</v>
      </c>
      <c r="H33" s="4">
        <f>Delta!K35</f>
        <v>4.7122912200612266</v>
      </c>
      <c r="I33" s="4">
        <f>Delta!L35</f>
        <v>4.310909678082675</v>
      </c>
      <c r="J33" s="4">
        <f>Delta!M35</f>
        <v>4.3303949845197032</v>
      </c>
      <c r="K33" s="4">
        <f>Delta!N35</f>
        <v>4.5028761551595409</v>
      </c>
    </row>
    <row r="34" spans="1:11" x14ac:dyDescent="0.2">
      <c r="A34" s="76">
        <f>Delta!A36</f>
        <v>64</v>
      </c>
      <c r="B34" s="4">
        <f>Delta!E36</f>
        <v>3.6845662709961147</v>
      </c>
      <c r="C34" s="4">
        <f>Delta!F36</f>
        <v>3.4282551303534969</v>
      </c>
      <c r="D34" s="4">
        <f>Delta!G36</f>
        <v>3.818999471169926</v>
      </c>
      <c r="E34" s="4">
        <f>Delta!H36</f>
        <v>3.8334546622114107</v>
      </c>
      <c r="F34" s="4">
        <f>Delta!I36</f>
        <v>4.2658181108410353</v>
      </c>
      <c r="G34" s="4">
        <f>Delta!J36</f>
        <v>4.4868527004768843</v>
      </c>
      <c r="H34" s="4">
        <f>Delta!K36</f>
        <v>4.6668491895385245</v>
      </c>
      <c r="I34" s="4">
        <f>Delta!L36</f>
        <v>4.2730256054852589</v>
      </c>
      <c r="J34" s="4">
        <f>Delta!M36</f>
        <v>4.2807031490741387</v>
      </c>
      <c r="K34" s="4">
        <f>Delta!N36</f>
        <v>4.4586388609146876</v>
      </c>
    </row>
    <row r="35" spans="1:11" x14ac:dyDescent="0.2">
      <c r="A35" s="76">
        <f>Delta!A37</f>
        <v>66</v>
      </c>
      <c r="B35" s="4">
        <f>Delta!E37</f>
        <v>3.653050261378965</v>
      </c>
      <c r="C35" s="4">
        <f>Delta!F37</f>
        <v>3.3988833771390059</v>
      </c>
      <c r="D35" s="4">
        <f>Delta!G37</f>
        <v>3.7857855009209018</v>
      </c>
      <c r="E35" s="4">
        <f>Delta!H37</f>
        <v>3.7995887140305218</v>
      </c>
      <c r="F35" s="4">
        <f>Delta!I37</f>
        <v>4.2261531683507325</v>
      </c>
      <c r="G35" s="4">
        <f>Delta!J37</f>
        <v>4.4467261588698737</v>
      </c>
      <c r="H35" s="4">
        <f>Delta!K37</f>
        <v>4.6142968433535714</v>
      </c>
      <c r="I35" s="4">
        <f>Delta!L37</f>
        <v>4.230113816840575</v>
      </c>
      <c r="J35" s="4">
        <f>Delta!M37</f>
        <v>4.2447905374833894</v>
      </c>
      <c r="K35" s="4">
        <f>Delta!N37</f>
        <v>4.4112871469224046</v>
      </c>
    </row>
    <row r="36" spans="1:11" x14ac:dyDescent="0.2">
      <c r="A36" s="76">
        <f>Delta!A38</f>
        <v>68</v>
      </c>
      <c r="B36" s="4">
        <f>Delta!E38</f>
        <v>3.6111938924587861</v>
      </c>
      <c r="C36" s="4">
        <f>Delta!F38</f>
        <v>3.3603795216896604</v>
      </c>
      <c r="D36" s="4">
        <f>Delta!G38</f>
        <v>3.7533875984101517</v>
      </c>
      <c r="E36" s="4">
        <f>Delta!H38</f>
        <v>3.7644644190975018</v>
      </c>
      <c r="F36" s="4">
        <f>Delta!I38</f>
        <v>4.1830265426192614</v>
      </c>
      <c r="G36" s="4">
        <f>Delta!J38</f>
        <v>4.4002568699268441</v>
      </c>
      <c r="H36" s="4">
        <f>Delta!K38</f>
        <v>4.5714794310871554</v>
      </c>
      <c r="I36" s="4">
        <f>Delta!L38</f>
        <v>4.1908385881197496</v>
      </c>
      <c r="J36" s="4">
        <f>Delta!M38</f>
        <v>4.2032874680681953</v>
      </c>
      <c r="K36" s="4">
        <f>Delta!N38</f>
        <v>4.3664733579791282</v>
      </c>
    </row>
    <row r="37" spans="1:11" x14ac:dyDescent="0.2">
      <c r="A37" s="76">
        <f>Delta!A39</f>
        <v>70</v>
      </c>
      <c r="B37" s="4">
        <f>Delta!E39</f>
        <v>3.5770506799737145</v>
      </c>
      <c r="C37" s="4">
        <f>Delta!F39</f>
        <v>3.3308261893008062</v>
      </c>
      <c r="D37" s="4">
        <f>Delta!G39</f>
        <v>3.7216063024136936</v>
      </c>
      <c r="E37" s="4">
        <f>Delta!H39</f>
        <v>3.7268772956025042</v>
      </c>
      <c r="F37" s="4">
        <f>Delta!I39</f>
        <v>4.1429087944937493</v>
      </c>
      <c r="G37" s="4">
        <f>Delta!J39</f>
        <v>4.3557041500501548</v>
      </c>
      <c r="H37" s="4">
        <f>Delta!K39</f>
        <v>4.5271630161147769</v>
      </c>
      <c r="I37" s="4">
        <f>Delta!L39</f>
        <v>4.1465665201652069</v>
      </c>
      <c r="J37" s="4">
        <f>Delta!M39</f>
        <v>4.1560548105128436</v>
      </c>
      <c r="K37" s="4">
        <f>Delta!N39</f>
        <v>4.3258633706106941</v>
      </c>
    </row>
    <row r="38" spans="1:11" x14ac:dyDescent="0.2">
      <c r="A38" s="76">
        <f>Delta!A40</f>
        <v>72</v>
      </c>
      <c r="B38" s="4">
        <f>Delta!E40</f>
        <v>3.5340952048750207</v>
      </c>
      <c r="C38" s="4">
        <f>Delta!F40</f>
        <v>3.2901934604656624</v>
      </c>
      <c r="D38" s="4">
        <f>Delta!G40</f>
        <v>3.6877189672179789</v>
      </c>
      <c r="E38" s="4">
        <f>Delta!H40</f>
        <v>3.6876384156920849</v>
      </c>
      <c r="F38" s="4">
        <f>Delta!I40</f>
        <v>4.0979757468033728</v>
      </c>
      <c r="G38" s="4">
        <f>Delta!J40</f>
        <v>4.3130485696840637</v>
      </c>
      <c r="H38" s="4">
        <f>Delta!K40</f>
        <v>4.4765443358720791</v>
      </c>
      <c r="I38" s="4">
        <f>Delta!L40</f>
        <v>4.1059405061172338</v>
      </c>
      <c r="J38" s="4">
        <f>Delta!M40</f>
        <v>4.1226546935415609</v>
      </c>
      <c r="K38" s="4">
        <f>Delta!N40</f>
        <v>4.2800324348784002</v>
      </c>
    </row>
    <row r="39" spans="1:11" x14ac:dyDescent="0.2">
      <c r="A39" s="76">
        <f>Delta!A41</f>
        <v>74</v>
      </c>
      <c r="B39" s="4">
        <f>Delta!E41</f>
        <v>3.4976321406317012</v>
      </c>
      <c r="C39" s="4">
        <f>Delta!F41</f>
        <v>3.2659163647961176</v>
      </c>
      <c r="D39" s="4">
        <f>Delta!G41</f>
        <v>3.6622758279238887</v>
      </c>
      <c r="E39" s="4">
        <f>Delta!H41</f>
        <v>3.6539769034509284</v>
      </c>
      <c r="F39" s="4">
        <f>Delta!I41</f>
        <v>4.0574763637395428</v>
      </c>
      <c r="G39" s="4">
        <f>Delta!J41</f>
        <v>4.2729245551871298</v>
      </c>
      <c r="H39" s="4">
        <f>Delta!K41</f>
        <v>4.4344708680492673</v>
      </c>
      <c r="I39" s="4">
        <f>Delta!L41</f>
        <v>4.0693445491473135</v>
      </c>
      <c r="J39" s="4">
        <f>Delta!M41</f>
        <v>4.0827964211509471</v>
      </c>
      <c r="K39" s="4">
        <f>Delta!N41</f>
        <v>4.2360223481927584</v>
      </c>
    </row>
    <row r="40" spans="1:11" x14ac:dyDescent="0.2">
      <c r="A40" s="76">
        <f>Delta!A42</f>
        <v>76</v>
      </c>
      <c r="B40" s="4">
        <f>Delta!E42</f>
        <v>3.4688295284337478</v>
      </c>
      <c r="C40" s="4">
        <f>Delta!F42</f>
        <v>3.2299301554405968</v>
      </c>
      <c r="D40" s="4">
        <f>Delta!G42</f>
        <v>3.6264893530326692</v>
      </c>
      <c r="E40" s="4">
        <f>Delta!H42</f>
        <v>3.6183124767030783</v>
      </c>
      <c r="F40" s="4">
        <f>Delta!I42</f>
        <v>4.0199018662607777</v>
      </c>
      <c r="G40" s="4">
        <f>Delta!J42</f>
        <v>4.2336485672804791</v>
      </c>
      <c r="H40" s="4">
        <f>Delta!K42</f>
        <v>4.3918559654321232</v>
      </c>
      <c r="I40" s="4">
        <f>Delta!L42</f>
        <v>4.0338670299480128</v>
      </c>
      <c r="J40" s="4">
        <f>Delta!M42</f>
        <v>4.046656752539457</v>
      </c>
      <c r="K40" s="4">
        <f>Delta!N42</f>
        <v>4.1875403496274277</v>
      </c>
    </row>
    <row r="41" spans="1:11" x14ac:dyDescent="0.2">
      <c r="A41" s="76">
        <f>Delta!A43</f>
        <v>78</v>
      </c>
      <c r="B41" s="4">
        <f>Delta!E43</f>
        <v>3.4276994008792805</v>
      </c>
      <c r="C41" s="4">
        <f>Delta!F43</f>
        <v>3.2006449571533313</v>
      </c>
      <c r="D41" s="4">
        <f>Delta!G43</f>
        <v>3.5968888964339474</v>
      </c>
      <c r="E41" s="4">
        <f>Delta!H43</f>
        <v>3.5783226624532816</v>
      </c>
      <c r="F41" s="4">
        <f>Delta!I43</f>
        <v>3.976710149727225</v>
      </c>
      <c r="G41" s="4">
        <f>Delta!J43</f>
        <v>4.1874412430642494</v>
      </c>
      <c r="H41" s="4">
        <f>Delta!K43</f>
        <v>4.3410769665184201</v>
      </c>
      <c r="I41" s="4">
        <f>Delta!L43</f>
        <v>3.9926680875466136</v>
      </c>
      <c r="J41" s="4">
        <f>Delta!M43</f>
        <v>4.0034896803848863</v>
      </c>
      <c r="K41" s="4">
        <f>Delta!N43</f>
        <v>4.1507394741346904</v>
      </c>
    </row>
    <row r="42" spans="1:11" x14ac:dyDescent="0.2">
      <c r="A42" s="76">
        <f>Delta!A44</f>
        <v>80</v>
      </c>
      <c r="B42" s="4">
        <f>Delta!E44</f>
        <v>3.3948991391150596</v>
      </c>
      <c r="C42" s="4">
        <f>Delta!F44</f>
        <v>3.1708470917533038</v>
      </c>
      <c r="D42" s="4">
        <f>Delta!G44</f>
        <v>3.567942778182065</v>
      </c>
      <c r="E42" s="4">
        <f>Delta!H44</f>
        <v>3.5437450570166007</v>
      </c>
      <c r="F42" s="4">
        <f>Delta!I44</f>
        <v>3.9453850646653521</v>
      </c>
      <c r="G42" s="4">
        <f>Delta!J44</f>
        <v>4.1512299446162526</v>
      </c>
      <c r="H42" s="4">
        <f>Delta!K44</f>
        <v>4.2989132219148907</v>
      </c>
      <c r="I42" s="4">
        <f>Delta!L44</f>
        <v>3.9549027872014531</v>
      </c>
      <c r="J42" s="4">
        <f>Delta!M44</f>
        <v>3.9629640713998437</v>
      </c>
      <c r="K42" s="4">
        <f>Delta!N44</f>
        <v>4.1070875868172152</v>
      </c>
    </row>
    <row r="43" spans="1:11" x14ac:dyDescent="0.2">
      <c r="A43" s="76">
        <f>Delta!A45</f>
        <v>82</v>
      </c>
      <c r="B43" s="4">
        <f>Delta!E45</f>
        <v>3.3587490953457255</v>
      </c>
      <c r="C43" s="4">
        <f>Delta!F45</f>
        <v>3.135414124114666</v>
      </c>
      <c r="D43" s="4">
        <f>Delta!G45</f>
        <v>3.5341319223762824</v>
      </c>
      <c r="E43" s="4">
        <f>Delta!H45</f>
        <v>3.5141836510894642</v>
      </c>
      <c r="F43" s="4">
        <f>Delta!I45</f>
        <v>3.8992494432814606</v>
      </c>
      <c r="G43" s="4">
        <f>Delta!J45</f>
        <v>4.1070055083622936</v>
      </c>
      <c r="H43" s="4">
        <f>Delta!K45</f>
        <v>4.2560732339880225</v>
      </c>
      <c r="I43" s="4">
        <f>Delta!L45</f>
        <v>3.918471244710453</v>
      </c>
      <c r="J43" s="4">
        <f>Delta!M45</f>
        <v>3.9248425609179627</v>
      </c>
      <c r="K43" s="4">
        <f>Delta!N45</f>
        <v>4.0661566436390739</v>
      </c>
    </row>
    <row r="44" spans="1:11" x14ac:dyDescent="0.2">
      <c r="A44" s="76">
        <f>Delta!A46</f>
        <v>84</v>
      </c>
      <c r="B44" s="4">
        <f>Delta!E46</f>
        <v>3.3294498427527408</v>
      </c>
      <c r="C44" s="4">
        <f>Delta!F46</f>
        <v>3.1085395347927314</v>
      </c>
      <c r="D44" s="4">
        <f>Delta!G46</f>
        <v>3.505947355108896</v>
      </c>
      <c r="E44" s="4">
        <f>Delta!H46</f>
        <v>3.4811569740484938</v>
      </c>
      <c r="F44" s="4">
        <f>Delta!I46</f>
        <v>3.8641227927314059</v>
      </c>
      <c r="G44" s="4">
        <f>Delta!J46</f>
        <v>4.0723023254538582</v>
      </c>
      <c r="H44" s="4">
        <f>Delta!K46</f>
        <v>4.2135812215489121</v>
      </c>
      <c r="I44" s="4">
        <f>Delta!L46</f>
        <v>3.8764730437121919</v>
      </c>
      <c r="J44" s="4">
        <f>Delta!M46</f>
        <v>3.889534286461549</v>
      </c>
      <c r="K44" s="4">
        <f>Delta!N46</f>
        <v>4.0270313203425445</v>
      </c>
    </row>
    <row r="45" spans="1:11" x14ac:dyDescent="0.2">
      <c r="A45" s="76">
        <f>Delta!A47</f>
        <v>86</v>
      </c>
      <c r="B45" s="4">
        <f>Delta!E47</f>
        <v>3.2945571685913944</v>
      </c>
      <c r="C45" s="4">
        <f>Delta!F47</f>
        <v>3.0757133499683675</v>
      </c>
      <c r="D45" s="4">
        <f>Delta!G47</f>
        <v>3.4762089140585317</v>
      </c>
      <c r="E45" s="4">
        <f>Delta!H47</f>
        <v>3.443860212376082</v>
      </c>
      <c r="F45" s="4">
        <f>Delta!I47</f>
        <v>3.8320137439011859</v>
      </c>
      <c r="G45" s="4">
        <f>Delta!J47</f>
        <v>4.0295544254922433</v>
      </c>
      <c r="H45" s="4">
        <f>Delta!K47</f>
        <v>4.1789231955382533</v>
      </c>
      <c r="I45" s="4">
        <f>Delta!L47</f>
        <v>3.8450508520155857</v>
      </c>
      <c r="J45" s="4">
        <f>Delta!M47</f>
        <v>3.8563764682304491</v>
      </c>
      <c r="K45" s="4">
        <f>Delta!N47</f>
        <v>3.9813554131655771</v>
      </c>
    </row>
    <row r="46" spans="1:11" x14ac:dyDescent="0.2">
      <c r="A46" s="76">
        <f>Delta!A48</f>
        <v>88</v>
      </c>
      <c r="B46" s="4">
        <f>Delta!E48</f>
        <v>3.2580840825493507</v>
      </c>
      <c r="C46" s="4">
        <f>Delta!F48</f>
        <v>3.0408820612659593</v>
      </c>
      <c r="D46" s="4">
        <f>Delta!G48</f>
        <v>3.4523950221849731</v>
      </c>
      <c r="E46" s="4">
        <f>Delta!H48</f>
        <v>3.4098734045377999</v>
      </c>
      <c r="F46" s="4">
        <f>Delta!I48</f>
        <v>3.7924717160802146</v>
      </c>
      <c r="G46" s="4">
        <f>Delta!J48</f>
        <v>3.9865517293871111</v>
      </c>
      <c r="H46" s="4">
        <f>Delta!K48</f>
        <v>4.1343555217365768</v>
      </c>
      <c r="I46" s="4">
        <f>Delta!L48</f>
        <v>3.8060368937369304</v>
      </c>
      <c r="J46" s="4">
        <f>Delta!M48</f>
        <v>3.8145420419453124</v>
      </c>
      <c r="K46" s="4">
        <f>Delta!N48</f>
        <v>3.9464738981180858</v>
      </c>
    </row>
    <row r="47" spans="1:11" x14ac:dyDescent="0.2">
      <c r="A47" s="76">
        <f>Delta!A49</f>
        <v>90</v>
      </c>
      <c r="B47" s="4">
        <f>Delta!E49</f>
        <v>3.2271587726790951</v>
      </c>
      <c r="C47" s="4">
        <f>Delta!F49</f>
        <v>3.019412015441425</v>
      </c>
      <c r="D47" s="4">
        <f>Delta!G49</f>
        <v>3.424438267336738</v>
      </c>
      <c r="E47" s="4">
        <f>Delta!H49</f>
        <v>3.3817606539310319</v>
      </c>
      <c r="F47" s="4">
        <f>Delta!I49</f>
        <v>3.754887888129943</v>
      </c>
      <c r="G47" s="4">
        <f>Delta!J49</f>
        <v>3.953960343876739</v>
      </c>
      <c r="H47" s="4">
        <f>Delta!K49</f>
        <v>4.0977674309037315</v>
      </c>
      <c r="I47" s="4">
        <f>Delta!L49</f>
        <v>3.768450153988967</v>
      </c>
      <c r="J47" s="4">
        <f>Delta!M49</f>
        <v>3.7850257220541916</v>
      </c>
      <c r="K47" s="4">
        <f>Delta!N49</f>
        <v>3.9032519954631528</v>
      </c>
    </row>
    <row r="48" spans="1:11" x14ac:dyDescent="0.2">
      <c r="A48" s="76">
        <f>Delta!A50</f>
        <v>92</v>
      </c>
      <c r="B48" s="4">
        <f>Delta!E50</f>
        <v>3.2002497558833998</v>
      </c>
      <c r="C48" s="4">
        <f>Delta!F50</f>
        <v>2.9841237802061826</v>
      </c>
      <c r="D48" s="4">
        <f>Delta!G50</f>
        <v>3.3931801744155887</v>
      </c>
      <c r="E48" s="4">
        <f>Delta!H50</f>
        <v>3.3477147263825113</v>
      </c>
      <c r="F48" s="4">
        <f>Delta!I50</f>
        <v>3.719408820408221</v>
      </c>
      <c r="G48" s="4">
        <f>Delta!J50</f>
        <v>3.9121351387292336</v>
      </c>
      <c r="H48" s="4">
        <f>Delta!K50</f>
        <v>4.0513171146892013</v>
      </c>
      <c r="I48" s="4">
        <f>Delta!L50</f>
        <v>3.7325964158771985</v>
      </c>
      <c r="J48" s="4">
        <f>Delta!M50</f>
        <v>3.7472058213054993</v>
      </c>
      <c r="K48" s="4">
        <f>Delta!N50</f>
        <v>3.871491523956383</v>
      </c>
    </row>
    <row r="49" spans="1:11" x14ac:dyDescent="0.2">
      <c r="A49" s="76">
        <f>Delta!A51</f>
        <v>94</v>
      </c>
      <c r="B49" s="4">
        <f>Delta!E51</f>
        <v>3.1690725394426522</v>
      </c>
      <c r="C49" s="4">
        <f>Delta!F51</f>
        <v>2.9547529440128173</v>
      </c>
      <c r="D49" s="4">
        <f>Delta!G51</f>
        <v>3.3656846664007478</v>
      </c>
      <c r="E49" s="4">
        <f>Delta!H51</f>
        <v>3.3161746886225529</v>
      </c>
      <c r="F49" s="4">
        <f>Delta!I51</f>
        <v>3.6857759405994894</v>
      </c>
      <c r="G49" s="4">
        <f>Delta!J51</f>
        <v>3.8793522885745002</v>
      </c>
      <c r="H49" s="4">
        <f>Delta!K51</f>
        <v>4.0125263802712752</v>
      </c>
      <c r="I49" s="4">
        <f>Delta!L51</f>
        <v>3.6976655326204089</v>
      </c>
      <c r="J49" s="4">
        <f>Delta!M51</f>
        <v>3.710163431968061</v>
      </c>
      <c r="K49" s="4">
        <f>Delta!N51</f>
        <v>3.8307463088258498</v>
      </c>
    </row>
    <row r="50" spans="1:11" x14ac:dyDescent="0.2">
      <c r="A50" s="76">
        <f>Delta!A52</f>
        <v>96</v>
      </c>
      <c r="B50" s="4">
        <f>Delta!E52</f>
        <v>3.1358509841843407</v>
      </c>
      <c r="C50" s="4">
        <f>Delta!F52</f>
        <v>2.9301022233714225</v>
      </c>
      <c r="D50" s="4">
        <f>Delta!G52</f>
        <v>3.3350609453712821</v>
      </c>
      <c r="E50" s="4">
        <f>Delta!H52</f>
        <v>3.2801861256979148</v>
      </c>
      <c r="F50" s="4">
        <f>Delta!I52</f>
        <v>3.6527116976927676</v>
      </c>
      <c r="G50" s="4">
        <f>Delta!J52</f>
        <v>3.8462416227145191</v>
      </c>
      <c r="H50" s="4">
        <f>Delta!K52</f>
        <v>3.9726632455834299</v>
      </c>
      <c r="I50" s="4">
        <f>Delta!L52</f>
        <v>3.6636496508422045</v>
      </c>
      <c r="J50" s="4">
        <f>Delta!M52</f>
        <v>3.6745727209304135</v>
      </c>
      <c r="K50" s="4">
        <f>Delta!N52</f>
        <v>3.7924432640754624</v>
      </c>
    </row>
    <row r="51" spans="1:11" x14ac:dyDescent="0.2">
      <c r="A51" s="76">
        <f>Delta!A53</f>
        <v>98</v>
      </c>
      <c r="B51" s="4">
        <f>Delta!E53</f>
        <v>3.10413673667842</v>
      </c>
      <c r="C51" s="4">
        <f>Delta!F53</f>
        <v>2.8984621032657198</v>
      </c>
      <c r="D51" s="4">
        <f>Delta!G53</f>
        <v>3.3079875951063098</v>
      </c>
      <c r="E51" s="4">
        <f>Delta!H53</f>
        <v>3.2464744858557992</v>
      </c>
      <c r="F51" s="4">
        <f>Delta!I53</f>
        <v>3.6119919051338378</v>
      </c>
      <c r="G51" s="4">
        <f>Delta!J53</f>
        <v>3.8037816630593912</v>
      </c>
      <c r="H51" s="4">
        <f>Delta!K53</f>
        <v>3.9399222306018</v>
      </c>
      <c r="I51" s="4">
        <f>Delta!L53</f>
        <v>3.6315406767435388</v>
      </c>
      <c r="J51" s="4">
        <f>Delta!M53</f>
        <v>3.6399455428199889</v>
      </c>
      <c r="K51" s="4">
        <f>Delta!N53</f>
        <v>3.7549667576228796</v>
      </c>
    </row>
    <row r="52" spans="1:11" x14ac:dyDescent="0.2">
      <c r="A52" s="76">
        <f>Delta!A54</f>
        <v>100</v>
      </c>
      <c r="B52" s="4">
        <f>Delta!E54</f>
        <v>3.0771462746006506</v>
      </c>
      <c r="C52" s="4">
        <f>Delta!F54</f>
        <v>2.8717394373631855</v>
      </c>
      <c r="D52" s="4">
        <f>Delta!G54</f>
        <v>3.2863519322534618</v>
      </c>
      <c r="E52" s="4">
        <f>Delta!H54</f>
        <v>3.2169867534002083</v>
      </c>
      <c r="F52" s="4">
        <f>Delta!I54</f>
        <v>3.5813221099008086</v>
      </c>
      <c r="G52" s="4">
        <f>Delta!J54</f>
        <v>3.7695417571634859</v>
      </c>
      <c r="H52" s="4">
        <f>Delta!K54</f>
        <v>3.8962270559979029</v>
      </c>
      <c r="I52" s="4">
        <f>Delta!L54</f>
        <v>3.5989867966075284</v>
      </c>
      <c r="J52" s="4">
        <f>Delta!M54</f>
        <v>3.615261042085427</v>
      </c>
      <c r="K52" s="4">
        <f>Delta!N54</f>
        <v>3.7176245858330237</v>
      </c>
    </row>
    <row r="53" spans="1:11" x14ac:dyDescent="0.2">
      <c r="A53" s="76">
        <f>Delta!A55</f>
        <v>102</v>
      </c>
      <c r="B53" s="4">
        <f>Delta!E55</f>
        <v>3.0446951295637348</v>
      </c>
      <c r="C53" s="4">
        <f>Delta!F55</f>
        <v>2.8482171560182401</v>
      </c>
      <c r="D53" s="4">
        <f>Delta!G55</f>
        <v>3.2584222746765423</v>
      </c>
      <c r="E53" s="4">
        <f>Delta!H55</f>
        <v>3.1903946100180214</v>
      </c>
      <c r="F53" s="4">
        <f>Delta!I55</f>
        <v>3.5436440525218327</v>
      </c>
      <c r="G53" s="4">
        <f>Delta!J55</f>
        <v>3.7348711965010661</v>
      </c>
      <c r="H53" s="4">
        <f>Delta!K55</f>
        <v>3.8601111909781771</v>
      </c>
      <c r="I53" s="4">
        <f>Delta!L55</f>
        <v>3.5669111847485002</v>
      </c>
      <c r="J53" s="4">
        <f>Delta!M55</f>
        <v>3.581426194164905</v>
      </c>
      <c r="K53" s="4">
        <f>Delta!N55</f>
        <v>3.6803859355494239</v>
      </c>
    </row>
    <row r="54" spans="1:11" x14ac:dyDescent="0.2">
      <c r="A54" s="76">
        <f>Delta!A56</f>
        <v>104</v>
      </c>
      <c r="B54" s="4">
        <f>Delta!E56</f>
        <v>3.015664223625425</v>
      </c>
      <c r="C54" s="4">
        <f>Delta!F56</f>
        <v>2.8189396866717953</v>
      </c>
      <c r="D54" s="4">
        <f>Delta!G56</f>
        <v>3.2362647542760747</v>
      </c>
      <c r="E54" s="4">
        <f>Delta!H56</f>
        <v>3.1564830610704142</v>
      </c>
      <c r="F54" s="4">
        <f>Delta!I56</f>
        <v>3.5139862034483382</v>
      </c>
      <c r="G54" s="4">
        <f>Delta!J56</f>
        <v>3.6996076296107461</v>
      </c>
      <c r="H54" s="4">
        <f>Delta!K56</f>
        <v>3.8242175446112636</v>
      </c>
      <c r="I54" s="4">
        <f>Delta!L56</f>
        <v>3.5357444503645308</v>
      </c>
      <c r="J54" s="4">
        <f>Delta!M56</f>
        <v>3.5487098970887754</v>
      </c>
      <c r="K54" s="4">
        <f>Delta!N56</f>
        <v>3.6436134474255866</v>
      </c>
    </row>
    <row r="55" spans="1:11" x14ac:dyDescent="0.2">
      <c r="A55" s="76">
        <f>Delta!A57</f>
        <v>106</v>
      </c>
      <c r="B55" s="4">
        <f>Delta!E57</f>
        <v>2.9827079104991494</v>
      </c>
      <c r="C55" s="4">
        <f>Delta!F57</f>
        <v>2.7939002064572005</v>
      </c>
      <c r="D55" s="4">
        <f>Delta!G57</f>
        <v>3.2064784871517205</v>
      </c>
      <c r="E55" s="4">
        <f>Delta!H57</f>
        <v>3.1255879285858601</v>
      </c>
      <c r="F55" s="4">
        <f>Delta!I57</f>
        <v>3.4768892479963842</v>
      </c>
      <c r="G55" s="4">
        <f>Delta!J57</f>
        <v>3.6631599818794935</v>
      </c>
      <c r="H55" s="4">
        <f>Delta!K57</f>
        <v>3.7914462589303533</v>
      </c>
      <c r="I55" s="4">
        <f>Delta!L57</f>
        <v>3.4948116503981108</v>
      </c>
      <c r="J55" s="4">
        <f>Delta!M57</f>
        <v>3.5146214467178805</v>
      </c>
      <c r="K55" s="4">
        <f>Delta!N57</f>
        <v>3.6078164403154922</v>
      </c>
    </row>
    <row r="56" spans="1:11" x14ac:dyDescent="0.2">
      <c r="A56" s="76">
        <f>Delta!A58</f>
        <v>108</v>
      </c>
      <c r="B56" s="4">
        <f>Delta!E58</f>
        <v>2.9587635030854376</v>
      </c>
      <c r="C56" s="4">
        <f>Delta!F58</f>
        <v>2.7710663638487176</v>
      </c>
      <c r="D56" s="4">
        <f>Delta!G58</f>
        <v>3.1823030918243234</v>
      </c>
      <c r="E56" s="4">
        <f>Delta!H58</f>
        <v>3.096206877527985</v>
      </c>
      <c r="F56" s="4">
        <f>Delta!I58</f>
        <v>3.4488347935188735</v>
      </c>
      <c r="G56" s="4">
        <f>Delta!J58</f>
        <v>3.6350174913786226</v>
      </c>
      <c r="H56" s="4">
        <f>Delta!K58</f>
        <v>3.7497434462148149</v>
      </c>
      <c r="I56" s="4">
        <f>Delta!L58</f>
        <v>3.4639911011440372</v>
      </c>
      <c r="J56" s="4">
        <f>Delta!M58</f>
        <v>3.4822134690273288</v>
      </c>
      <c r="K56" s="4">
        <f>Delta!N58</f>
        <v>3.5721521841909354</v>
      </c>
    </row>
    <row r="57" spans="1:11" x14ac:dyDescent="0.2">
      <c r="A57" s="76">
        <f>Delta!A59</f>
        <v>110</v>
      </c>
      <c r="B57" s="4">
        <f>Delta!E59</f>
        <v>2.931813143335793</v>
      </c>
      <c r="C57" s="4">
        <f>Delta!F59</f>
        <v>2.7423898724170392</v>
      </c>
      <c r="D57" s="4">
        <f>Delta!G59</f>
        <v>3.1588176892023423</v>
      </c>
      <c r="E57" s="4">
        <f>Delta!H59</f>
        <v>3.0693805044519351</v>
      </c>
      <c r="F57" s="4">
        <f>Delta!I59</f>
        <v>3.4114943531753372</v>
      </c>
      <c r="G57" s="4">
        <f>Delta!J59</f>
        <v>3.5962363116577301</v>
      </c>
      <c r="H57" s="4">
        <f>Delta!K59</f>
        <v>3.714392129703814</v>
      </c>
      <c r="I57" s="4">
        <f>Delta!L59</f>
        <v>3.4328621232107004</v>
      </c>
      <c r="J57" s="4">
        <f>Delta!M59</f>
        <v>3.4481144235047889</v>
      </c>
      <c r="K57" s="4">
        <f>Delta!N59</f>
        <v>3.5443169073050562</v>
      </c>
    </row>
    <row r="58" spans="1:11" x14ac:dyDescent="0.2">
      <c r="A58" s="76">
        <f>Delta!A60</f>
        <v>112</v>
      </c>
      <c r="B58" s="4">
        <f>Delta!E60</f>
        <v>2.8965303251820007</v>
      </c>
      <c r="C58" s="4">
        <f>Delta!F60</f>
        <v>2.7159592001710919</v>
      </c>
      <c r="D58" s="4">
        <f>Delta!G60</f>
        <v>3.1296582888711288</v>
      </c>
      <c r="E58" s="4">
        <f>Delta!H60</f>
        <v>3.0432498344805659</v>
      </c>
      <c r="F58" s="4">
        <f>Delta!I60</f>
        <v>3.3833289176916637</v>
      </c>
      <c r="G58" s="4">
        <f>Delta!J60</f>
        <v>3.5650543827607795</v>
      </c>
      <c r="H58" s="4">
        <f>Delta!K60</f>
        <v>3.6776193983758532</v>
      </c>
      <c r="I58" s="4">
        <f>Delta!L60</f>
        <v>3.4005011061597479</v>
      </c>
      <c r="J58" s="4">
        <f>Delta!M60</f>
        <v>3.4148024693054779</v>
      </c>
      <c r="K58" s="4">
        <f>Delta!N60</f>
        <v>3.5086509865485116</v>
      </c>
    </row>
    <row r="59" spans="1:11" x14ac:dyDescent="0.2">
      <c r="A59" s="76">
        <f>Delta!A61</f>
        <v>114</v>
      </c>
      <c r="B59" s="4">
        <f>Delta!E61</f>
        <v>2.8751215518074691</v>
      </c>
      <c r="C59" s="4">
        <f>Delta!F61</f>
        <v>2.6909964718537793</v>
      </c>
      <c r="D59" s="4">
        <f>Delta!G61</f>
        <v>3.1015267317227035</v>
      </c>
      <c r="E59" s="4">
        <f>Delta!H61</f>
        <v>3.0127429292288177</v>
      </c>
      <c r="F59" s="4">
        <f>Delta!I61</f>
        <v>3.354955790146219</v>
      </c>
      <c r="G59" s="4">
        <f>Delta!J61</f>
        <v>3.5332325331551839</v>
      </c>
      <c r="H59" s="4">
        <f>Delta!K61</f>
        <v>3.6485576072693426</v>
      </c>
      <c r="I59" s="4">
        <f>Delta!L61</f>
        <v>3.3763533194268724</v>
      </c>
      <c r="J59" s="4">
        <f>Delta!M61</f>
        <v>3.3901315623197092</v>
      </c>
      <c r="K59" s="4">
        <f>Delta!N61</f>
        <v>3.471715194469871</v>
      </c>
    </row>
    <row r="60" spans="1:11" x14ac:dyDescent="0.2">
      <c r="A60" s="76">
        <f>Delta!A62</f>
        <v>116</v>
      </c>
      <c r="B60" s="4">
        <f>Delta!E62</f>
        <v>2.844091059898135</v>
      </c>
      <c r="C60" s="4">
        <f>Delta!F62</f>
        <v>2.6680598248960408</v>
      </c>
      <c r="D60" s="4">
        <f>Delta!G62</f>
        <v>3.0787104832028511</v>
      </c>
      <c r="E60" s="4">
        <f>Delta!H62</f>
        <v>2.9891169302653786</v>
      </c>
      <c r="F60" s="4">
        <f>Delta!I62</f>
        <v>3.3180661048199944</v>
      </c>
      <c r="G60" s="4">
        <f>Delta!J62</f>
        <v>3.4985459428047427</v>
      </c>
      <c r="H60" s="4">
        <f>Delta!K62</f>
        <v>3.6141383495253976</v>
      </c>
      <c r="I60" s="4">
        <f>Delta!L62</f>
        <v>3.3444057433571484</v>
      </c>
      <c r="J60" s="4">
        <f>Delta!M62</f>
        <v>3.3557748569357226</v>
      </c>
      <c r="K60" s="4">
        <f>Delta!N62</f>
        <v>3.4435309015217186</v>
      </c>
    </row>
    <row r="61" spans="1:11" x14ac:dyDescent="0.2">
      <c r="A61" s="76">
        <f>Delta!A63</f>
        <v>118</v>
      </c>
      <c r="B61" s="4">
        <f>Delta!E63</f>
        <v>2.8162703584790894</v>
      </c>
      <c r="C61" s="4">
        <f>Delta!F63</f>
        <v>2.6405287076143313</v>
      </c>
      <c r="D61" s="4">
        <f>Delta!G63</f>
        <v>3.0571172475355457</v>
      </c>
      <c r="E61" s="4">
        <f>Delta!H63</f>
        <v>2.9595986952812847</v>
      </c>
      <c r="F61" s="4">
        <f>Delta!I63</f>
        <v>3.2891474738430126</v>
      </c>
      <c r="G61" s="4">
        <f>Delta!J63</f>
        <v>3.463127273165334</v>
      </c>
      <c r="H61" s="4">
        <f>Delta!K63</f>
        <v>3.5793849234149189</v>
      </c>
      <c r="I61" s="4">
        <f>Delta!L63</f>
        <v>3.3110255007380296</v>
      </c>
      <c r="J61" s="4">
        <f>Delta!M63</f>
        <v>3.3289833397966984</v>
      </c>
      <c r="K61" s="4">
        <f>Delta!N63</f>
        <v>3.4049069395709619</v>
      </c>
    </row>
    <row r="62" spans="1:11" x14ac:dyDescent="0.2">
      <c r="A62" s="76">
        <f>Delta!A64</f>
        <v>120</v>
      </c>
      <c r="B62" s="4">
        <f>Delta!E64</f>
        <v>2.7907124669872552</v>
      </c>
      <c r="C62" s="4">
        <f>Delta!F64</f>
        <v>2.6127536568962828</v>
      </c>
      <c r="D62" s="4">
        <f>Delta!G64</f>
        <v>3.0300851975941789</v>
      </c>
      <c r="E62" s="4">
        <f>Delta!H64</f>
        <v>2.9309246821560553</v>
      </c>
      <c r="F62" s="4">
        <f>Delta!I64</f>
        <v>3.2591097698007054</v>
      </c>
      <c r="G62" s="4">
        <f>Delta!J64</f>
        <v>3.4338068249091247</v>
      </c>
      <c r="H62" s="4">
        <f>Delta!K64</f>
        <v>3.5496577098304005</v>
      </c>
      <c r="I62" s="4">
        <f>Delta!L64</f>
        <v>3.284779208915678</v>
      </c>
      <c r="J62" s="4">
        <f>Delta!M64</f>
        <v>3.2926374428745575</v>
      </c>
      <c r="K62" s="4">
        <f>Delta!N64</f>
        <v>3.375585566274264</v>
      </c>
    </row>
    <row r="63" spans="1:11" x14ac:dyDescent="0.2">
      <c r="A63" s="76">
        <f>Delta!A65</f>
        <v>122</v>
      </c>
      <c r="B63" s="4">
        <f>Delta!E65</f>
        <v>2.7681815777462759</v>
      </c>
      <c r="C63" s="4">
        <f>Delta!F65</f>
        <v>2.595603691471382</v>
      </c>
      <c r="D63" s="4">
        <f>Delta!G65</f>
        <v>3.0112119735545839</v>
      </c>
      <c r="E63" s="4">
        <f>Delta!H65</f>
        <v>2.9036703278249032</v>
      </c>
      <c r="F63" s="4">
        <f>Delta!I65</f>
        <v>3.2298314516421289</v>
      </c>
      <c r="G63" s="4">
        <f>Delta!J65</f>
        <v>3.4038772050428712</v>
      </c>
      <c r="H63" s="4">
        <f>Delta!K65</f>
        <v>3.516897738277569</v>
      </c>
      <c r="I63" s="4">
        <f>Delta!L65</f>
        <v>3.2494750688427665</v>
      </c>
      <c r="J63" s="4">
        <f>Delta!M65</f>
        <v>3.2649766964105709</v>
      </c>
      <c r="K63" s="4">
        <f>Delta!N65</f>
        <v>3.3448323884799347</v>
      </c>
    </row>
    <row r="64" spans="1:11" x14ac:dyDescent="0.2">
      <c r="A64" s="76">
        <f>Delta!A66</f>
        <v>124</v>
      </c>
      <c r="B64" s="4">
        <f>Delta!E66</f>
        <v>2.7365694842498289</v>
      </c>
      <c r="C64" s="4">
        <f>Delta!F66</f>
        <v>2.5716383960900924</v>
      </c>
      <c r="D64" s="4">
        <f>Delta!G66</f>
        <v>2.9863316570357679</v>
      </c>
      <c r="E64" s="4">
        <f>Delta!H66</f>
        <v>2.8766543367249042</v>
      </c>
      <c r="F64" s="4">
        <f>Delta!I66</f>
        <v>3.1984917383696132</v>
      </c>
      <c r="G64" s="4">
        <f>Delta!J66</f>
        <v>3.3720064152158447</v>
      </c>
      <c r="H64" s="4">
        <f>Delta!K66</f>
        <v>3.4807431616725726</v>
      </c>
      <c r="I64" s="4">
        <f>Delta!L66</f>
        <v>3.2215967618860475</v>
      </c>
      <c r="J64" s="4">
        <f>Delta!M66</f>
        <v>3.2354765600381974</v>
      </c>
      <c r="K64" s="4">
        <f>Delta!N66</f>
        <v>3.3133302752830218</v>
      </c>
    </row>
    <row r="65" spans="1:11" x14ac:dyDescent="0.2">
      <c r="A65" s="76">
        <f>Delta!A67</f>
        <v>126</v>
      </c>
      <c r="B65" s="4">
        <f>Delta!E67</f>
        <v>2.7160864538824381</v>
      </c>
      <c r="C65" s="4">
        <f>Delta!F67</f>
        <v>2.5480925591041537</v>
      </c>
      <c r="D65" s="4">
        <f>Delta!G67</f>
        <v>2.9632933583429999</v>
      </c>
      <c r="E65" s="4">
        <f>Delta!H67</f>
        <v>2.8485855556752426</v>
      </c>
      <c r="F65" s="4">
        <f>Delta!I67</f>
        <v>3.1666583021923156</v>
      </c>
      <c r="G65" s="4">
        <f>Delta!J67</f>
        <v>3.3458113142030843</v>
      </c>
      <c r="H65" s="4">
        <f>Delta!K67</f>
        <v>3.442264593808364</v>
      </c>
      <c r="I65" s="4">
        <f>Delta!L67</f>
        <v>3.1923066712979953</v>
      </c>
      <c r="J65" s="4">
        <f>Delta!M67</f>
        <v>3.2044308694068047</v>
      </c>
      <c r="K65" s="4">
        <f>Delta!N67</f>
        <v>3.2804543271869324</v>
      </c>
    </row>
    <row r="66" spans="1:11" x14ac:dyDescent="0.2">
      <c r="A66" s="76">
        <f>Delta!A68</f>
        <v>128</v>
      </c>
      <c r="B66" s="4">
        <f>Delta!E68</f>
        <v>2.687309197779042</v>
      </c>
      <c r="C66" s="4">
        <f>Delta!F68</f>
        <v>2.5269795273332729</v>
      </c>
      <c r="D66" s="4">
        <f>Delta!G68</f>
        <v>2.9423141819968635</v>
      </c>
      <c r="E66" s="4">
        <f>Delta!H68</f>
        <v>2.8230687330381699</v>
      </c>
      <c r="F66" s="4">
        <f>Delta!I68</f>
        <v>3.1423478113810077</v>
      </c>
      <c r="G66" s="4">
        <f>Delta!J68</f>
        <v>3.3086104269686167</v>
      </c>
      <c r="H66" s="4">
        <f>Delta!K68</f>
        <v>3.4195116154334126</v>
      </c>
      <c r="I66" s="4">
        <f>Delta!L68</f>
        <v>3.1629890409428096</v>
      </c>
      <c r="J66" s="4">
        <f>Delta!M68</f>
        <v>3.1826506937944199</v>
      </c>
      <c r="K66" s="4">
        <f>Delta!N68</f>
        <v>3.2455826716379921</v>
      </c>
    </row>
    <row r="67" spans="1:11" x14ac:dyDescent="0.2">
      <c r="A67" s="76">
        <f>Delta!A69</f>
        <v>130</v>
      </c>
      <c r="B67" s="4">
        <f>Delta!E69</f>
        <v>2.6612606834339747</v>
      </c>
      <c r="C67" s="4">
        <f>Delta!F69</f>
        <v>2.497560461056425</v>
      </c>
      <c r="D67" s="4">
        <f>Delta!G69</f>
        <v>2.9111840037447934</v>
      </c>
      <c r="E67" s="4">
        <f>Delta!H69</f>
        <v>2.7953400805618145</v>
      </c>
      <c r="F67" s="4">
        <f>Delta!I69</f>
        <v>3.117305934629</v>
      </c>
      <c r="G67" s="4">
        <f>Delta!J69</f>
        <v>3.2860255798863314</v>
      </c>
      <c r="H67" s="4">
        <f>Delta!K69</f>
        <v>3.3839970669680142</v>
      </c>
      <c r="I67" s="4">
        <f>Delta!L69</f>
        <v>3.1401240471908842</v>
      </c>
      <c r="J67" s="4">
        <f>Delta!M69</f>
        <v>3.1495694418024467</v>
      </c>
      <c r="K67" s="4">
        <f>Delta!N69</f>
        <v>3.2188751372972391</v>
      </c>
    </row>
    <row r="68" spans="1:11" x14ac:dyDescent="0.2">
      <c r="A68" s="76">
        <f>Delta!A70</f>
        <v>132</v>
      </c>
      <c r="B68" s="4">
        <f>Delta!E70</f>
        <v>2.6432705253123245</v>
      </c>
      <c r="C68" s="4">
        <f>Delta!F70</f>
        <v>2.477894723603935</v>
      </c>
      <c r="D68" s="4">
        <f>Delta!G70</f>
        <v>2.8915779670317665</v>
      </c>
      <c r="E68" s="4">
        <f>Delta!H70</f>
        <v>2.7706195411396628</v>
      </c>
      <c r="F68" s="4">
        <f>Delta!I70</f>
        <v>3.0807964699208767</v>
      </c>
      <c r="G68" s="4">
        <f>Delta!J70</f>
        <v>3.2526153554610637</v>
      </c>
      <c r="H68" s="4">
        <f>Delta!K70</f>
        <v>3.3535183092341381</v>
      </c>
      <c r="I68" s="4">
        <f>Delta!L70</f>
        <v>3.1066585340828734</v>
      </c>
      <c r="J68" s="4">
        <f>Delta!M70</f>
        <v>3.1224171013515267</v>
      </c>
      <c r="K68" s="4">
        <f>Delta!N70</f>
        <v>3.1903125135146482</v>
      </c>
    </row>
    <row r="69" spans="1:11" x14ac:dyDescent="0.2">
      <c r="A69" s="76">
        <f>Delta!A71</f>
        <v>134</v>
      </c>
      <c r="B69" s="4">
        <f>Delta!E71</f>
        <v>2.6176695972630615</v>
      </c>
      <c r="C69" s="4">
        <f>Delta!F71</f>
        <v>2.4566593656294433</v>
      </c>
      <c r="D69" s="4">
        <f>Delta!G71</f>
        <v>2.8726718020444242</v>
      </c>
      <c r="E69" s="4">
        <f>Delta!H71</f>
        <v>2.7439486571034788</v>
      </c>
      <c r="F69" s="4">
        <f>Delta!I71</f>
        <v>3.0528072436390996</v>
      </c>
      <c r="G69" s="4">
        <f>Delta!J71</f>
        <v>3.2264221146705019</v>
      </c>
      <c r="H69" s="4">
        <f>Delta!K71</f>
        <v>3.3217813167247812</v>
      </c>
      <c r="I69" s="4">
        <f>Delta!L71</f>
        <v>3.0804575588161409</v>
      </c>
      <c r="J69" s="4">
        <f>Delta!M71</f>
        <v>3.0946328597234452</v>
      </c>
      <c r="K69" s="4">
        <f>Delta!N71</f>
        <v>3.1614769558236944</v>
      </c>
    </row>
    <row r="70" spans="1:11" x14ac:dyDescent="0.2">
      <c r="A70" s="76">
        <f>Delta!A72</f>
        <v>136</v>
      </c>
      <c r="B70" s="4">
        <f>Delta!E72</f>
        <v>2.5928908118522109</v>
      </c>
      <c r="C70" s="4">
        <f>Delta!F72</f>
        <v>2.4377704339075823</v>
      </c>
      <c r="D70" s="4">
        <f>Delta!G72</f>
        <v>2.8438769921572682</v>
      </c>
      <c r="E70" s="4">
        <f>Delta!H72</f>
        <v>2.7278909611878621</v>
      </c>
      <c r="F70" s="4">
        <f>Delta!I72</f>
        <v>3.0323457832195366</v>
      </c>
      <c r="G70" s="4">
        <f>Delta!J72</f>
        <v>3.1973825506661502</v>
      </c>
      <c r="H70" s="4">
        <f>Delta!K72</f>
        <v>3.2933966426051953</v>
      </c>
      <c r="I70" s="4">
        <f>Delta!L72</f>
        <v>3.0524321092886275</v>
      </c>
      <c r="J70" s="4">
        <f>Delta!M72</f>
        <v>3.0657448343840432</v>
      </c>
      <c r="K70" s="4">
        <f>Delta!N72</f>
        <v>3.1289605396103148</v>
      </c>
    </row>
    <row r="71" spans="1:11" x14ac:dyDescent="0.2">
      <c r="A71" s="76">
        <f>Delta!A73</f>
        <v>138</v>
      </c>
      <c r="B71" s="4">
        <f>Delta!E73</f>
        <v>2.5673312177867391</v>
      </c>
      <c r="C71" s="4">
        <f>Delta!F73</f>
        <v>2.4097996874063998</v>
      </c>
      <c r="D71" s="4">
        <f>Delta!G73</f>
        <v>2.8267301606816897</v>
      </c>
      <c r="E71" s="4">
        <f>Delta!H73</f>
        <v>2.702190959103179</v>
      </c>
      <c r="F71" s="4">
        <f>Delta!I73</f>
        <v>2.9998008456253444</v>
      </c>
      <c r="G71" s="4">
        <f>Delta!J73</f>
        <v>3.1641640629960222</v>
      </c>
      <c r="H71" s="4">
        <f>Delta!K73</f>
        <v>3.2601275126291629</v>
      </c>
      <c r="I71" s="4">
        <f>Delta!L73</f>
        <v>3.0323979145532309</v>
      </c>
      <c r="J71" s="4">
        <f>Delta!M73</f>
        <v>3.043038351451699</v>
      </c>
      <c r="K71" s="4">
        <f>Delta!N73</f>
        <v>3.1051778645065919</v>
      </c>
    </row>
    <row r="72" spans="1:11" x14ac:dyDescent="0.2">
      <c r="A72" s="76">
        <f>Delta!A74</f>
        <v>140</v>
      </c>
      <c r="B72" s="4">
        <f>Delta!E74</f>
        <v>2.542682009334829</v>
      </c>
      <c r="C72" s="4">
        <f>Delta!F74</f>
        <v>2.392566184224787</v>
      </c>
      <c r="D72" s="4">
        <f>Delta!G74</f>
        <v>2.8084139710395917</v>
      </c>
      <c r="E72" s="4">
        <f>Delta!H74</f>
        <v>2.674079674710006</v>
      </c>
      <c r="F72" s="4">
        <f>Delta!I74</f>
        <v>2.9762939373934039</v>
      </c>
      <c r="G72" s="4">
        <f>Delta!J74</f>
        <v>3.1385067913076714</v>
      </c>
      <c r="H72" s="4">
        <f>Delta!K74</f>
        <v>3.2248405197803365</v>
      </c>
      <c r="I72" s="4">
        <f>Delta!L74</f>
        <v>2.9985503952263404</v>
      </c>
      <c r="J72" s="4">
        <f>Delta!M74</f>
        <v>3.0178626616399473</v>
      </c>
      <c r="K72" s="4">
        <f>Delta!N74</f>
        <v>3.0688016334992074</v>
      </c>
    </row>
    <row r="73" spans="1:11" x14ac:dyDescent="0.2">
      <c r="A73" s="76">
        <f>Delta!A75</f>
        <v>142</v>
      </c>
      <c r="B73" s="4">
        <f>Delta!E75</f>
        <v>2.5204722426532822</v>
      </c>
      <c r="C73" s="4">
        <f>Delta!F75</f>
        <v>2.3725905691116544</v>
      </c>
      <c r="D73" s="4">
        <f>Delta!G75</f>
        <v>2.7832992321030758</v>
      </c>
      <c r="E73" s="4">
        <f>Delta!H75</f>
        <v>2.6471364984157475</v>
      </c>
      <c r="F73" s="4">
        <f>Delta!I75</f>
        <v>2.9494769178801672</v>
      </c>
      <c r="G73" s="4">
        <f>Delta!J75</f>
        <v>3.1095580637481302</v>
      </c>
      <c r="H73" s="4">
        <f>Delta!K75</f>
        <v>3.2052817382997034</v>
      </c>
      <c r="I73" s="4">
        <f>Delta!L75</f>
        <v>2.9739144686808938</v>
      </c>
      <c r="J73" s="4">
        <f>Delta!M75</f>
        <v>2.9907994983937591</v>
      </c>
      <c r="K73" s="4">
        <f>Delta!N75</f>
        <v>3.0401946115827805</v>
      </c>
    </row>
    <row r="74" spans="1:11" x14ac:dyDescent="0.2">
      <c r="A74" s="76">
        <f>Delta!A76</f>
        <v>144</v>
      </c>
      <c r="B74" s="4">
        <f>Delta!E76</f>
        <v>2.4948575777352655</v>
      </c>
      <c r="C74" s="4">
        <f>Delta!F76</f>
        <v>2.3444792332671938</v>
      </c>
      <c r="D74" s="4">
        <f>Delta!G76</f>
        <v>2.7673981145004412</v>
      </c>
      <c r="E74" s="4">
        <f>Delta!H76</f>
        <v>2.6264344525945837</v>
      </c>
      <c r="F74" s="4">
        <f>Delta!I76</f>
        <v>2.9199767486283168</v>
      </c>
      <c r="G74" s="4">
        <f>Delta!J76</f>
        <v>3.0863889076959694</v>
      </c>
      <c r="H74" s="4">
        <f>Delta!K76</f>
        <v>3.172501245978232</v>
      </c>
      <c r="I74" s="4">
        <f>Delta!L76</f>
        <v>2.9450718216355032</v>
      </c>
      <c r="J74" s="4">
        <f>Delta!M76</f>
        <v>2.9623942619683152</v>
      </c>
      <c r="K74" s="4">
        <f>Delta!N76</f>
        <v>3.0187605014910801</v>
      </c>
    </row>
    <row r="75" spans="1:11" x14ac:dyDescent="0.2">
      <c r="A75" s="76">
        <f>Delta!A77</f>
        <v>146</v>
      </c>
      <c r="B75" s="4">
        <f>Delta!E77</f>
        <v>2.4709323092004798</v>
      </c>
      <c r="C75" s="4">
        <f>Delta!F77</f>
        <v>2.3235469337217207</v>
      </c>
      <c r="D75" s="4">
        <f>Delta!G77</f>
        <v>2.7403107289860618</v>
      </c>
      <c r="E75" s="4">
        <f>Delta!H77</f>
        <v>2.6080147079627913</v>
      </c>
      <c r="F75" s="4">
        <f>Delta!I77</f>
        <v>2.8994966353241836</v>
      </c>
      <c r="G75" s="4">
        <f>Delta!J77</f>
        <v>3.0586919224460107</v>
      </c>
      <c r="H75" s="4">
        <f>Delta!K77</f>
        <v>3.1439710435912094</v>
      </c>
      <c r="I75" s="4">
        <f>Delta!L77</f>
        <v>2.9237759358047288</v>
      </c>
      <c r="J75" s="4">
        <f>Delta!M77</f>
        <v>2.9397161429560725</v>
      </c>
      <c r="K75" s="4">
        <f>Delta!N77</f>
        <v>2.9847546531827085</v>
      </c>
    </row>
    <row r="76" spans="1:11" x14ac:dyDescent="0.2">
      <c r="A76" s="76">
        <f>Delta!A78</f>
        <v>148</v>
      </c>
      <c r="B76" s="4">
        <f>Delta!E78</f>
        <v>2.4537901142236418</v>
      </c>
      <c r="C76" s="4">
        <f>Delta!F78</f>
        <v>2.3044522739101847</v>
      </c>
      <c r="D76" s="4">
        <f>Delta!G78</f>
        <v>2.7236203132980918</v>
      </c>
      <c r="E76" s="4">
        <f>Delta!H78</f>
        <v>2.5766354992222684</v>
      </c>
      <c r="F76" s="4">
        <f>Delta!I78</f>
        <v>2.8656009016891915</v>
      </c>
      <c r="G76" s="4">
        <f>Delta!J78</f>
        <v>3.0294836482493981</v>
      </c>
      <c r="H76" s="4">
        <f>Delta!K78</f>
        <v>3.1111107674810512</v>
      </c>
      <c r="I76" s="4">
        <f>Delta!L78</f>
        <v>2.9005286284611298</v>
      </c>
      <c r="J76" s="4">
        <f>Delta!M78</f>
        <v>2.9138521261784511</v>
      </c>
      <c r="K76" s="4">
        <f>Delta!N78</f>
        <v>2.9585260833719929</v>
      </c>
    </row>
    <row r="77" spans="1:11" x14ac:dyDescent="0.2">
      <c r="A77" s="76">
        <f>Delta!A79</f>
        <v>150</v>
      </c>
      <c r="B77" s="4">
        <f>Delta!E79</f>
        <v>2.4304929452139135</v>
      </c>
      <c r="C77" s="4">
        <f>Delta!F79</f>
        <v>2.2842434590117922</v>
      </c>
      <c r="D77" s="4">
        <f>Delta!G79</f>
        <v>2.703826368071871</v>
      </c>
      <c r="E77" s="4">
        <f>Delta!H79</f>
        <v>2.5540573517506271</v>
      </c>
      <c r="F77" s="4">
        <f>Delta!I79</f>
        <v>2.8491640044145949</v>
      </c>
      <c r="G77" s="4">
        <f>Delta!J79</f>
        <v>3.0056950440500163</v>
      </c>
      <c r="H77" s="4">
        <f>Delta!K79</f>
        <v>3.0844985303417616</v>
      </c>
      <c r="I77" s="4">
        <f>Delta!L79</f>
        <v>2.8743483307105411</v>
      </c>
      <c r="J77" s="4">
        <f>Delta!M79</f>
        <v>2.8859790986388578</v>
      </c>
      <c r="K77" s="4">
        <f>Delta!N79</f>
        <v>2.9380153219595861</v>
      </c>
    </row>
    <row r="78" spans="1:11" x14ac:dyDescent="0.2">
      <c r="A78" s="76">
        <f>Delta!A80</f>
        <v>152</v>
      </c>
      <c r="B78" s="4">
        <f>Delta!E80</f>
        <v>2.4055907959203982</v>
      </c>
      <c r="C78" s="4">
        <f>Delta!F80</f>
        <v>2.2644773294202558</v>
      </c>
      <c r="D78" s="4">
        <f>Delta!G80</f>
        <v>2.6771448391216257</v>
      </c>
      <c r="E78" s="4">
        <f>Delta!H80</f>
        <v>2.5303514931338533</v>
      </c>
      <c r="F78" s="4">
        <f>Delta!I80</f>
        <v>2.8188628973626617</v>
      </c>
      <c r="G78" s="4">
        <f>Delta!J80</f>
        <v>2.9768968356755909</v>
      </c>
      <c r="H78" s="4">
        <f>Delta!K80</f>
        <v>3.0605289968133054</v>
      </c>
      <c r="I78" s="4">
        <f>Delta!L80</f>
        <v>2.8448533943414844</v>
      </c>
      <c r="J78" s="4">
        <f>Delta!M80</f>
        <v>2.8650635257061463</v>
      </c>
      <c r="K78" s="4">
        <f>Delta!N80</f>
        <v>2.9050310439941995</v>
      </c>
    </row>
    <row r="79" spans="1:11" x14ac:dyDescent="0.2">
      <c r="A79" s="76">
        <f>Delta!A81</f>
        <v>154</v>
      </c>
      <c r="B79" s="4">
        <f>Delta!E81</f>
        <v>2.387557423291442</v>
      </c>
      <c r="C79" s="4">
        <f>Delta!F81</f>
        <v>2.2491163406468395</v>
      </c>
      <c r="D79" s="4">
        <f>Delta!G81</f>
        <v>2.6593553181679663</v>
      </c>
      <c r="E79" s="4">
        <f>Delta!H81</f>
        <v>2.514267835141748</v>
      </c>
      <c r="F79" s="4">
        <f>Delta!I81</f>
        <v>2.7970639056886792</v>
      </c>
      <c r="G79" s="4">
        <f>Delta!J81</f>
        <v>2.9460712918709664</v>
      </c>
      <c r="H79" s="4">
        <f>Delta!K81</f>
        <v>3.0349857415927772</v>
      </c>
      <c r="I79" s="4">
        <f>Delta!L81</f>
        <v>2.8223198819707918</v>
      </c>
      <c r="J79" s="4">
        <f>Delta!M81</f>
        <v>2.8393390593413059</v>
      </c>
      <c r="K79" s="4">
        <f>Delta!N81</f>
        <v>2.8807336669947059</v>
      </c>
    </row>
    <row r="80" spans="1:11" x14ac:dyDescent="0.2">
      <c r="A80" s="76">
        <f>Delta!A82</f>
        <v>156</v>
      </c>
      <c r="B80" s="4">
        <f>Delta!E82</f>
        <v>2.3686363547266165</v>
      </c>
      <c r="C80" s="4">
        <f>Delta!F82</f>
        <v>2.2254675318089667</v>
      </c>
      <c r="D80" s="4">
        <f>Delta!G82</f>
        <v>2.6384018794118891</v>
      </c>
      <c r="E80" s="4">
        <f>Delta!H82</f>
        <v>2.4886257476228746</v>
      </c>
      <c r="F80" s="4">
        <f>Delta!I82</f>
        <v>2.7713266234798972</v>
      </c>
      <c r="G80" s="4">
        <f>Delta!J82</f>
        <v>2.9198562133638806</v>
      </c>
      <c r="H80" s="4">
        <f>Delta!K82</f>
        <v>3.002265723656139</v>
      </c>
      <c r="I80" s="4">
        <f>Delta!L82</f>
        <v>2.79640324880015</v>
      </c>
      <c r="J80" s="4">
        <f>Delta!M82</f>
        <v>2.8131771865929078</v>
      </c>
      <c r="K80" s="4">
        <f>Delta!N82</f>
        <v>2.8508760488066276</v>
      </c>
    </row>
    <row r="81" spans="1:11" x14ac:dyDescent="0.2">
      <c r="A81" s="76">
        <f>Delta!A83</f>
        <v>158</v>
      </c>
      <c r="B81" s="4">
        <f>Delta!E83</f>
        <v>2.3430769299908061</v>
      </c>
      <c r="C81" s="4">
        <f>Delta!F83</f>
        <v>2.2017200911343959</v>
      </c>
      <c r="D81" s="4">
        <f>Delta!G83</f>
        <v>2.6179157242345319</v>
      </c>
      <c r="E81" s="4">
        <f>Delta!H83</f>
        <v>2.4671273516398973</v>
      </c>
      <c r="F81" s="4">
        <f>Delta!I83</f>
        <v>2.7428534961368989</v>
      </c>
      <c r="G81" s="4">
        <f>Delta!J83</f>
        <v>2.8978662801482091</v>
      </c>
      <c r="H81" s="4">
        <f>Delta!K83</f>
        <v>2.979021451666064</v>
      </c>
      <c r="I81" s="4">
        <f>Delta!L83</f>
        <v>2.7766457539335487</v>
      </c>
      <c r="J81" s="4">
        <f>Delta!M83</f>
        <v>2.792158273622336</v>
      </c>
      <c r="K81" s="4">
        <f>Delta!N83</f>
        <v>2.8296959709204206</v>
      </c>
    </row>
    <row r="82" spans="1:11" x14ac:dyDescent="0.2">
      <c r="A82" s="76">
        <f>Delta!A84</f>
        <v>160</v>
      </c>
      <c r="B82" s="4">
        <f>Delta!E84</f>
        <v>2.3219880238463109</v>
      </c>
      <c r="C82" s="4">
        <f>Delta!F84</f>
        <v>2.1862316159420025</v>
      </c>
      <c r="D82" s="4">
        <f>Delta!G84</f>
        <v>2.5946394221176838</v>
      </c>
      <c r="E82" s="4">
        <f>Delta!H84</f>
        <v>2.4478642488554581</v>
      </c>
      <c r="F82" s="4">
        <f>Delta!I84</f>
        <v>2.7204443542929724</v>
      </c>
      <c r="G82" s="4">
        <f>Delta!J84</f>
        <v>2.8750543340116952</v>
      </c>
      <c r="H82" s="4">
        <f>Delta!K84</f>
        <v>2.947912769932115</v>
      </c>
      <c r="I82" s="4">
        <f>Delta!L84</f>
        <v>2.7538291033597506</v>
      </c>
      <c r="J82" s="4">
        <f>Delta!M84</f>
        <v>2.7677573026039237</v>
      </c>
      <c r="K82" s="4">
        <f>Delta!N84</f>
        <v>2.8050048244017134</v>
      </c>
    </row>
    <row r="83" spans="1:11" x14ac:dyDescent="0.2">
      <c r="A83" s="76">
        <f>Delta!A85</f>
        <v>162</v>
      </c>
      <c r="B83" s="4">
        <f>Delta!E85</f>
        <v>2.2997369349486707</v>
      </c>
      <c r="C83" s="4">
        <f>Delta!F85</f>
        <v>2.168611719001845</v>
      </c>
      <c r="D83" s="4">
        <f>Delta!G85</f>
        <v>2.5813698238110749</v>
      </c>
      <c r="E83" s="4">
        <f>Delta!H85</f>
        <v>2.4238949986794545</v>
      </c>
      <c r="F83" s="4">
        <f>Delta!I85</f>
        <v>2.696557334066485</v>
      </c>
      <c r="G83" s="4">
        <f>Delta!J85</f>
        <v>2.845747287958833</v>
      </c>
      <c r="H83" s="4">
        <f>Delta!K85</f>
        <v>2.9213902122411373</v>
      </c>
      <c r="I83" s="4">
        <f>Delta!L85</f>
        <v>2.7275300166871297</v>
      </c>
      <c r="J83" s="4">
        <f>Delta!M85</f>
        <v>2.7393199949143909</v>
      </c>
      <c r="K83" s="4">
        <f>Delta!N85</f>
        <v>2.7756724202119276</v>
      </c>
    </row>
    <row r="84" spans="1:11" x14ac:dyDescent="0.2">
      <c r="A84" s="76">
        <f>Delta!A86</f>
        <v>164</v>
      </c>
      <c r="B84" s="4">
        <f>Delta!E86</f>
        <v>2.2865210014844095</v>
      </c>
      <c r="C84" s="4">
        <f>Delta!F86</f>
        <v>2.1501002127830571</v>
      </c>
      <c r="D84" s="4">
        <f>Delta!G86</f>
        <v>2.5566923479971582</v>
      </c>
      <c r="E84" s="4">
        <f>Delta!H86</f>
        <v>2.4002868400057054</v>
      </c>
      <c r="F84" s="4">
        <f>Delta!I86</f>
        <v>2.6763671991771876</v>
      </c>
      <c r="G84" s="4">
        <f>Delta!J86</f>
        <v>2.8223490719674338</v>
      </c>
      <c r="H84" s="4">
        <f>Delta!K86</f>
        <v>2.8998400335447094</v>
      </c>
      <c r="I84" s="4">
        <f>Delta!L86</f>
        <v>2.7064351309749046</v>
      </c>
      <c r="J84" s="4">
        <f>Delta!M86</f>
        <v>2.7164024222774419</v>
      </c>
      <c r="K84" s="4">
        <f>Delta!N86</f>
        <v>2.7539985905433717</v>
      </c>
    </row>
    <row r="85" spans="1:11" x14ac:dyDescent="0.2">
      <c r="A85" s="76">
        <f>Delta!A87</f>
        <v>166</v>
      </c>
      <c r="B85" s="4">
        <f>Delta!E87</f>
        <v>2.2629239565037373</v>
      </c>
      <c r="C85" s="4">
        <f>Delta!F87</f>
        <v>2.1271923738521714</v>
      </c>
      <c r="D85" s="4">
        <f>Delta!G87</f>
        <v>2.5421649115215939</v>
      </c>
      <c r="E85" s="4">
        <f>Delta!H87</f>
        <v>2.3814528042478411</v>
      </c>
      <c r="F85" s="4">
        <f>Delta!I87</f>
        <v>2.6552490475455492</v>
      </c>
      <c r="G85" s="4">
        <f>Delta!J87</f>
        <v>2.7947198847930732</v>
      </c>
      <c r="H85" s="4">
        <f>Delta!K87</f>
        <v>2.8727256120892886</v>
      </c>
      <c r="I85" s="4">
        <f>Delta!L87</f>
        <v>2.6827101009154752</v>
      </c>
      <c r="J85" s="4">
        <f>Delta!M87</f>
        <v>2.6928478713532655</v>
      </c>
      <c r="K85" s="4">
        <f>Delta!N87</f>
        <v>2.7274310386273815</v>
      </c>
    </row>
    <row r="86" spans="1:11" x14ac:dyDescent="0.2">
      <c r="A86" s="76">
        <f>Delta!A88</f>
        <v>168</v>
      </c>
      <c r="B86" s="4">
        <f>Delta!E88</f>
        <v>2.2465575062220466</v>
      </c>
      <c r="C86" s="4">
        <f>Delta!F88</f>
        <v>2.114803176404445</v>
      </c>
      <c r="D86" s="4">
        <f>Delta!G88</f>
        <v>2.5233121653902568</v>
      </c>
      <c r="E86" s="4">
        <f>Delta!H88</f>
        <v>2.3610843622829947</v>
      </c>
      <c r="F86" s="4">
        <f>Delta!I88</f>
        <v>2.6288668448624097</v>
      </c>
      <c r="G86" s="4">
        <f>Delta!J88</f>
        <v>2.7715191633945757</v>
      </c>
      <c r="H86" s="4">
        <f>Delta!K88</f>
        <v>2.8427583607022466</v>
      </c>
      <c r="I86" s="4">
        <f>Delta!L88</f>
        <v>2.6542960460440579</v>
      </c>
      <c r="J86" s="4">
        <f>Delta!M88</f>
        <v>2.6720148793575316</v>
      </c>
      <c r="K86" s="4">
        <f>Delta!N88</f>
        <v>2.7075125936146804</v>
      </c>
    </row>
    <row r="87" spans="1:11" x14ac:dyDescent="0.2">
      <c r="A87" s="76">
        <f>Delta!A89</f>
        <v>170</v>
      </c>
      <c r="B87" s="4">
        <f>Delta!E89</f>
        <v>2.2201974141939917</v>
      </c>
      <c r="C87" s="4">
        <f>Delta!F89</f>
        <v>2.0932781697082792</v>
      </c>
      <c r="D87" s="4">
        <f>Delta!G89</f>
        <v>2.503584710361384</v>
      </c>
      <c r="E87" s="4">
        <f>Delta!H89</f>
        <v>2.3382640330265048</v>
      </c>
      <c r="F87" s="4">
        <f>Delta!I89</f>
        <v>2.6003675476184984</v>
      </c>
      <c r="G87" s="4">
        <f>Delta!J89</f>
        <v>2.7534957057409049</v>
      </c>
      <c r="H87" s="4">
        <f>Delta!K89</f>
        <v>2.8248042891163561</v>
      </c>
      <c r="I87" s="4">
        <f>Delta!L89</f>
        <v>2.6335457306858601</v>
      </c>
      <c r="J87" s="4">
        <f>Delta!M89</f>
        <v>2.6492133364752757</v>
      </c>
      <c r="K87" s="4">
        <f>Delta!N89</f>
        <v>2.6830151561878512</v>
      </c>
    </row>
    <row r="88" spans="1:11" x14ac:dyDescent="0.2">
      <c r="A88" s="76">
        <f>Delta!A90</f>
        <v>172</v>
      </c>
      <c r="B88" s="4">
        <f>Delta!E90</f>
        <v>2.1984130841972149</v>
      </c>
      <c r="C88" s="4">
        <f>Delta!F90</f>
        <v>2.0750636766073693</v>
      </c>
      <c r="D88" s="4">
        <f>Delta!G90</f>
        <v>2.4838000290494655</v>
      </c>
      <c r="E88" s="4">
        <f>Delta!H90</f>
        <v>2.3139145028501229</v>
      </c>
      <c r="F88" s="4">
        <f>Delta!I90</f>
        <v>2.5855080266310448</v>
      </c>
      <c r="G88" s="4">
        <f>Delta!J90</f>
        <v>2.7217578750280413</v>
      </c>
      <c r="H88" s="4">
        <f>Delta!K90</f>
        <v>2.7937570590104155</v>
      </c>
      <c r="I88" s="4">
        <f>Delta!L90</f>
        <v>2.6066487750970868</v>
      </c>
      <c r="J88" s="4">
        <f>Delta!M90</f>
        <v>2.6228623326518541</v>
      </c>
      <c r="K88" s="4">
        <f>Delta!N90</f>
        <v>2.6569962718381301</v>
      </c>
    </row>
    <row r="89" spans="1:11" x14ac:dyDescent="0.2">
      <c r="A89" s="76">
        <f>Delta!A91</f>
        <v>174</v>
      </c>
      <c r="B89" s="4">
        <f>Delta!E91</f>
        <v>2.1869264905434171</v>
      </c>
      <c r="C89" s="4">
        <f>Delta!F91</f>
        <v>2.0543350998789567</v>
      </c>
      <c r="D89" s="4">
        <f>Delta!G91</f>
        <v>2.4675242445819645</v>
      </c>
      <c r="E89" s="4">
        <f>Delta!H91</f>
        <v>2.2963123873602775</v>
      </c>
      <c r="F89" s="4">
        <f>Delta!I91</f>
        <v>2.5578277604423327</v>
      </c>
      <c r="G89" s="4">
        <f>Delta!J91</f>
        <v>2.7052638936824192</v>
      </c>
      <c r="H89" s="4">
        <f>Delta!K91</f>
        <v>2.7761924881379851</v>
      </c>
      <c r="I89" s="4">
        <f>Delta!L91</f>
        <v>2.5873838434553598</v>
      </c>
      <c r="J89" s="4">
        <f>Delta!M91</f>
        <v>2.6015745372216514</v>
      </c>
      <c r="K89" s="4">
        <f>Delta!N91</f>
        <v>2.6345304987365203</v>
      </c>
    </row>
    <row r="90" spans="1:11" x14ac:dyDescent="0.2">
      <c r="A90" s="76">
        <f>Delta!A92</f>
        <v>176</v>
      </c>
      <c r="B90" s="4">
        <f>Delta!E92</f>
        <v>2.1641482490051267</v>
      </c>
      <c r="C90" s="4">
        <f>Delta!F92</f>
        <v>2.0435097677180547</v>
      </c>
      <c r="D90" s="4">
        <f>Delta!G92</f>
        <v>2.4512155856042384</v>
      </c>
      <c r="E90" s="4">
        <f>Delta!H92</f>
        <v>2.2748012861539824</v>
      </c>
      <c r="F90" s="4">
        <f>Delta!I92</f>
        <v>2.5368633056119805</v>
      </c>
      <c r="G90" s="4">
        <f>Delta!J92</f>
        <v>2.6835381104484135</v>
      </c>
      <c r="H90" s="4">
        <f>Delta!K92</f>
        <v>2.7442664956047746</v>
      </c>
      <c r="I90" s="4">
        <f>Delta!L92</f>
        <v>2.5634599990087548</v>
      </c>
      <c r="J90" s="4">
        <f>Delta!M92</f>
        <v>2.5838932856603325</v>
      </c>
      <c r="K90" s="4">
        <f>Delta!N92</f>
        <v>2.6083848531306408</v>
      </c>
    </row>
    <row r="91" spans="1:11" x14ac:dyDescent="0.2">
      <c r="A91" s="76">
        <f>Delta!A93</f>
        <v>178</v>
      </c>
      <c r="B91" s="4">
        <f>Delta!E93</f>
        <v>2.149125958763376</v>
      </c>
      <c r="C91" s="4">
        <f>Delta!F93</f>
        <v>2.0204315028491404</v>
      </c>
      <c r="D91" s="4">
        <f>Delta!G93</f>
        <v>2.4358893727376429</v>
      </c>
      <c r="E91" s="4">
        <f>Delta!H93</f>
        <v>2.2618263572662389</v>
      </c>
      <c r="F91" s="4">
        <f>Delta!I93</f>
        <v>2.5111203546652749</v>
      </c>
      <c r="G91" s="4">
        <f>Delta!J93</f>
        <v>2.6572372632951424</v>
      </c>
      <c r="H91" s="4">
        <f>Delta!K93</f>
        <v>2.7246537509570956</v>
      </c>
      <c r="I91" s="4">
        <f>Delta!L93</f>
        <v>2.5456715412337516</v>
      </c>
      <c r="J91" s="4">
        <f>Delta!M93</f>
        <v>2.5555170531301741</v>
      </c>
      <c r="K91" s="4">
        <f>Delta!N93</f>
        <v>2.5880820279025052</v>
      </c>
    </row>
    <row r="92" spans="1:11" x14ac:dyDescent="0.2">
      <c r="A92" s="76">
        <f>Delta!A94</f>
        <v>180</v>
      </c>
      <c r="B92" s="4">
        <f>Delta!E94</f>
        <v>2.1267744120476717</v>
      </c>
      <c r="C92" s="4">
        <f>Delta!F94</f>
        <v>2.0046044010029185</v>
      </c>
      <c r="D92" s="4">
        <f>Delta!G94</f>
        <v>2.4131198827279654</v>
      </c>
      <c r="E92" s="4">
        <f>Delta!H94</f>
        <v>2.2331011501772746</v>
      </c>
      <c r="F92" s="4">
        <f>Delta!I94</f>
        <v>2.4912631208160452</v>
      </c>
      <c r="G92" s="4">
        <f>Delta!J94</f>
        <v>2.6340153852055792</v>
      </c>
      <c r="H92" s="4">
        <f>Delta!K94</f>
        <v>2.7013491934950729</v>
      </c>
      <c r="I92" s="4">
        <f>Delta!L94</f>
        <v>2.5229468452525605</v>
      </c>
      <c r="J92" s="4">
        <f>Delta!M94</f>
        <v>2.5406943017478589</v>
      </c>
      <c r="K92" s="4">
        <f>Delta!N94</f>
        <v>2.5642935605998396</v>
      </c>
    </row>
    <row r="93" spans="1:11" x14ac:dyDescent="0.2">
      <c r="A93" s="76">
        <f>Delta!A95</f>
        <v>182</v>
      </c>
      <c r="B93" s="4">
        <f>Delta!E95</f>
        <v>2.1073717283524029</v>
      </c>
      <c r="C93" s="4">
        <f>Delta!F95</f>
        <v>1.9847842910898361</v>
      </c>
      <c r="D93" s="4">
        <f>Delta!G95</f>
        <v>2.4002025171194763</v>
      </c>
      <c r="E93" s="4">
        <f>Delta!H95</f>
        <v>2.2241335208901258</v>
      </c>
      <c r="F93" s="4">
        <f>Delta!I95</f>
        <v>2.4680100861360632</v>
      </c>
      <c r="G93" s="4">
        <f>Delta!J95</f>
        <v>2.6090704386130259</v>
      </c>
      <c r="H93" s="4">
        <f>Delta!K95</f>
        <v>2.6726621569848064</v>
      </c>
      <c r="I93" s="4">
        <f>Delta!L95</f>
        <v>2.5045086776427361</v>
      </c>
      <c r="J93" s="4">
        <f>Delta!M95</f>
        <v>2.5128052554046487</v>
      </c>
      <c r="K93" s="4">
        <f>Delta!N95</f>
        <v>2.5369801997323638</v>
      </c>
    </row>
    <row r="94" spans="1:11" x14ac:dyDescent="0.2">
      <c r="A94" s="76">
        <f>Delta!A96</f>
        <v>184</v>
      </c>
      <c r="B94" s="4">
        <f>Delta!E96</f>
        <v>2.0914029138305867</v>
      </c>
      <c r="C94" s="4">
        <f>Delta!F96</f>
        <v>1.9714841086275747</v>
      </c>
      <c r="D94" s="4">
        <f>Delta!G96</f>
        <v>2.3748459273362776</v>
      </c>
      <c r="E94" s="4">
        <f>Delta!H96</f>
        <v>2.1986787188179591</v>
      </c>
      <c r="F94" s="4">
        <f>Delta!I96</f>
        <v>2.449876034923415</v>
      </c>
      <c r="G94" s="4">
        <f>Delta!J96</f>
        <v>2.5868509509379134</v>
      </c>
      <c r="H94" s="4">
        <f>Delta!K96</f>
        <v>2.6554814064945198</v>
      </c>
      <c r="I94" s="4">
        <f>Delta!L96</f>
        <v>2.4825483273533955</v>
      </c>
      <c r="J94" s="4">
        <f>Delta!M96</f>
        <v>2.4996833771533389</v>
      </c>
      <c r="K94" s="4">
        <f>Delta!N96</f>
        <v>2.514761140594457</v>
      </c>
    </row>
    <row r="95" spans="1:11" x14ac:dyDescent="0.2">
      <c r="A95" s="76">
        <f>Delta!A97</f>
        <v>186</v>
      </c>
      <c r="B95" s="4">
        <f>Delta!E97</f>
        <v>2.0755865666741702</v>
      </c>
      <c r="C95" s="4">
        <f>Delta!F97</f>
        <v>1.9561875928599815</v>
      </c>
      <c r="D95" s="4">
        <f>Delta!G97</f>
        <v>2.3563225155984746</v>
      </c>
      <c r="E95" s="4">
        <f>Delta!H97</f>
        <v>2.1832621862358792</v>
      </c>
      <c r="F95" s="4">
        <f>Delta!I97</f>
        <v>2.4274974055544796</v>
      </c>
      <c r="G95" s="4">
        <f>Delta!J97</f>
        <v>2.5686950281975651</v>
      </c>
      <c r="H95" s="4">
        <f>Delta!K97</f>
        <v>2.6269628784663102</v>
      </c>
      <c r="I95" s="4">
        <f>Delta!L97</f>
        <v>2.4645558503801901</v>
      </c>
      <c r="J95" s="4">
        <f>Delta!M97</f>
        <v>2.4707696234302912</v>
      </c>
      <c r="K95" s="4">
        <f>Delta!N97</f>
        <v>2.4951150290251078</v>
      </c>
    </row>
    <row r="96" spans="1:11" x14ac:dyDescent="0.2">
      <c r="A96" s="76">
        <f>Delta!A98</f>
        <v>188</v>
      </c>
      <c r="B96" s="4">
        <f>Delta!E98</f>
        <v>2.0560456235554359</v>
      </c>
      <c r="C96" s="4">
        <f>Delta!F98</f>
        <v>1.9371721825554022</v>
      </c>
      <c r="D96" s="4">
        <f>Delta!G98</f>
        <v>2.3455509618208747</v>
      </c>
      <c r="E96" s="4">
        <f>Delta!H98</f>
        <v>2.1624108920941243</v>
      </c>
      <c r="F96" s="4">
        <f>Delta!I98</f>
        <v>2.4099407100230952</v>
      </c>
      <c r="G96" s="4">
        <f>Delta!J98</f>
        <v>2.544140419308949</v>
      </c>
      <c r="H96" s="4">
        <f>Delta!K98</f>
        <v>2.6084399660499802</v>
      </c>
      <c r="I96" s="4">
        <f>Delta!L98</f>
        <v>2.445114564284756</v>
      </c>
      <c r="J96" s="4">
        <f>Delta!M98</f>
        <v>2.4588234115421326</v>
      </c>
      <c r="K96" s="4">
        <f>Delta!N98</f>
        <v>2.4732542506640254</v>
      </c>
    </row>
    <row r="97" spans="1:11" x14ac:dyDescent="0.2">
      <c r="A97" s="76">
        <f>Delta!A99</f>
        <v>190</v>
      </c>
      <c r="B97" s="4">
        <f>Delta!E99</f>
        <v>2.0357791846017381</v>
      </c>
      <c r="C97" s="4">
        <f>Delta!F99</f>
        <v>1.9177282532056861</v>
      </c>
      <c r="D97" s="4">
        <f>Delta!G99</f>
        <v>2.3319391265814726</v>
      </c>
      <c r="E97" s="4">
        <f>Delta!H99</f>
        <v>2.1484496471144698</v>
      </c>
      <c r="F97" s="4">
        <f>Delta!I99</f>
        <v>2.3870290458614107</v>
      </c>
      <c r="G97" s="4">
        <f>Delta!J99</f>
        <v>2.5281054740651232</v>
      </c>
      <c r="H97" s="4">
        <f>Delta!K99</f>
        <v>2.5866682256270312</v>
      </c>
      <c r="I97" s="4">
        <f>Delta!L99</f>
        <v>2.4182164498891545</v>
      </c>
      <c r="J97" s="4">
        <f>Delta!M99</f>
        <v>2.4305647646110096</v>
      </c>
      <c r="K97" s="4">
        <f>Delta!N99</f>
        <v>2.4477557308799636</v>
      </c>
    </row>
    <row r="98" spans="1:11" x14ac:dyDescent="0.2">
      <c r="A98" s="76">
        <f>Delta!A100</f>
        <v>192</v>
      </c>
      <c r="B98" s="4">
        <f>Delta!E100</f>
        <v>2.0176116678962686</v>
      </c>
      <c r="C98" s="4">
        <f>Delta!F100</f>
        <v>1.9028831913854294</v>
      </c>
      <c r="D98" s="4">
        <f>Delta!G100</f>
        <v>2.3159337917411094</v>
      </c>
      <c r="E98" s="4">
        <f>Delta!H100</f>
        <v>2.1213175196173051</v>
      </c>
      <c r="F98" s="4">
        <f>Delta!I100</f>
        <v>2.3702956238311756</v>
      </c>
      <c r="G98" s="4">
        <f>Delta!J100</f>
        <v>2.5042411013809218</v>
      </c>
      <c r="H98" s="4">
        <f>Delta!K100</f>
        <v>2.5596703750789818</v>
      </c>
      <c r="I98" s="4">
        <f>Delta!L100</f>
        <v>2.3970937439936613</v>
      </c>
      <c r="J98" s="4">
        <f>Delta!M100</f>
        <v>2.4087501925316168</v>
      </c>
      <c r="K98" s="4">
        <f>Delta!N100</f>
        <v>2.4267612395256766</v>
      </c>
    </row>
    <row r="99" spans="1:11" x14ac:dyDescent="0.2">
      <c r="A99" s="76">
        <f>Delta!A101</f>
        <v>194</v>
      </c>
      <c r="B99" s="4">
        <f>Delta!E101</f>
        <v>2.000512617030159</v>
      </c>
      <c r="C99" s="4">
        <f>Delta!F101</f>
        <v>1.8867129942470307</v>
      </c>
      <c r="D99" s="4">
        <f>Delta!G101</f>
        <v>2.2937009238033212</v>
      </c>
      <c r="E99" s="4">
        <f>Delta!H101</f>
        <v>2.1095198288603179</v>
      </c>
      <c r="F99" s="4">
        <f>Delta!I101</f>
        <v>2.3486768824874105</v>
      </c>
      <c r="G99" s="4">
        <f>Delta!J101</f>
        <v>2.4849952042695911</v>
      </c>
      <c r="H99" s="4">
        <f>Delta!K101</f>
        <v>2.5440772493863228</v>
      </c>
      <c r="I99" s="4">
        <f>Delta!L101</f>
        <v>2.380684211930717</v>
      </c>
      <c r="J99" s="4">
        <f>Delta!M101</f>
        <v>2.3913525402863289</v>
      </c>
      <c r="K99" s="4">
        <f>Delta!N101</f>
        <v>2.4077899215497744</v>
      </c>
    </row>
    <row r="100" spans="1:11" x14ac:dyDescent="0.2">
      <c r="A100" s="76">
        <f>Delta!A102</f>
        <v>196</v>
      </c>
      <c r="B100" s="4">
        <f>Delta!E102</f>
        <v>1.9869954362412567</v>
      </c>
      <c r="C100" s="4">
        <f>Delta!F102</f>
        <v>1.8764101259989285</v>
      </c>
      <c r="D100" s="4">
        <f>Delta!G102</f>
        <v>2.2799869117287042</v>
      </c>
      <c r="E100" s="4">
        <f>Delta!H102</f>
        <v>2.086119206302417</v>
      </c>
      <c r="F100" s="4">
        <f>Delta!I102</f>
        <v>2.3226457472966811</v>
      </c>
      <c r="G100" s="4">
        <f>Delta!J102</f>
        <v>2.4588857273735165</v>
      </c>
      <c r="H100" s="4">
        <f>Delta!K102</f>
        <v>2.5215943739369528</v>
      </c>
      <c r="I100" s="4">
        <f>Delta!L102</f>
        <v>2.361167909105788</v>
      </c>
      <c r="J100" s="4">
        <f>Delta!M102</f>
        <v>2.3696184821959676</v>
      </c>
      <c r="K100" s="4">
        <f>Delta!N102</f>
        <v>2.3885871339619502</v>
      </c>
    </row>
    <row r="101" spans="1:11" x14ac:dyDescent="0.2">
      <c r="A101" s="76">
        <f>Delta!A103</f>
        <v>198</v>
      </c>
      <c r="B101" s="4">
        <f>Delta!E103</f>
        <v>1.9737430087154451</v>
      </c>
      <c r="C101" s="4">
        <f>Delta!F103</f>
        <v>1.8612754756446304</v>
      </c>
      <c r="D101" s="4">
        <f>Delta!G103</f>
        <v>2.263869778797778</v>
      </c>
      <c r="E101" s="4">
        <f>Delta!H103</f>
        <v>2.0747668250296059</v>
      </c>
      <c r="F101" s="4">
        <f>Delta!I103</f>
        <v>2.3115908216304604</v>
      </c>
      <c r="G101" s="4">
        <f>Delta!J103</f>
        <v>2.4393255766221866</v>
      </c>
      <c r="H101" s="4">
        <f>Delta!K103</f>
        <v>2.4952998551248662</v>
      </c>
      <c r="I101" s="4">
        <f>Delta!L103</f>
        <v>2.3448738769951127</v>
      </c>
      <c r="J101" s="4">
        <f>Delta!M103</f>
        <v>2.3526975384993154</v>
      </c>
      <c r="K101" s="4">
        <f>Delta!N103</f>
        <v>2.3624499634331553</v>
      </c>
    </row>
    <row r="102" spans="1:11" x14ac:dyDescent="0.2">
      <c r="A102" s="76">
        <f>Delta!A104</f>
        <v>200</v>
      </c>
      <c r="B102" s="4">
        <f>Delta!E104</f>
        <v>1.9536763915799504</v>
      </c>
      <c r="C102" s="4">
        <f>Delta!F104</f>
        <v>1.8414383726643724</v>
      </c>
      <c r="D102" s="4">
        <f>Delta!G104</f>
        <v>2.2437818860392422</v>
      </c>
      <c r="E102" s="4">
        <f>Delta!H104</f>
        <v>2.0505920176949743</v>
      </c>
      <c r="F102" s="4">
        <f>Delta!I104</f>
        <v>2.2872528690791594</v>
      </c>
      <c r="G102" s="4">
        <f>Delta!J104</f>
        <v>2.4224341845844322</v>
      </c>
      <c r="H102" s="4">
        <f>Delta!K104</f>
        <v>2.4723673436302107</v>
      </c>
      <c r="I102" s="4">
        <f>Delta!L104</f>
        <v>2.3230172433601481</v>
      </c>
      <c r="J102" s="4">
        <f>Delta!M104</f>
        <v>2.3298744048023678</v>
      </c>
      <c r="K102" s="4">
        <f>Delta!N104</f>
        <v>2.3510809402766952</v>
      </c>
    </row>
    <row r="103" spans="1:11" x14ac:dyDescent="0.2">
      <c r="A103" s="76">
        <f>Delta!A105</f>
        <v>202</v>
      </c>
      <c r="B103" s="4">
        <f>Delta!E105</f>
        <v>1.9327149860706161</v>
      </c>
      <c r="C103" s="4">
        <f>Delta!F105</f>
        <v>1.8325100887752743</v>
      </c>
      <c r="D103" s="4">
        <f>Delta!G105</f>
        <v>2.2295526565725421</v>
      </c>
      <c r="E103" s="4">
        <f>Delta!H105</f>
        <v>2.0353981969292168</v>
      </c>
      <c r="F103" s="4">
        <f>Delta!I105</f>
        <v>2.264563104836137</v>
      </c>
      <c r="G103" s="4">
        <f>Delta!J105</f>
        <v>2.4002164890892796</v>
      </c>
      <c r="H103" s="4">
        <f>Delta!K105</f>
        <v>2.4533700436948358</v>
      </c>
      <c r="I103" s="4">
        <f>Delta!L105</f>
        <v>2.2968945828101273</v>
      </c>
      <c r="J103" s="4">
        <f>Delta!M105</f>
        <v>2.3111923892580322</v>
      </c>
      <c r="K103" s="4">
        <f>Delta!N105</f>
        <v>2.3245480677152042</v>
      </c>
    </row>
    <row r="104" spans="1:11" x14ac:dyDescent="0.2">
      <c r="A104" s="76">
        <f>Delta!A106</f>
        <v>204</v>
      </c>
      <c r="B104" s="4">
        <f>Delta!E106</f>
        <v>1.9157651545371746</v>
      </c>
      <c r="C104" s="4">
        <f>Delta!F106</f>
        <v>1.8151712140983545</v>
      </c>
      <c r="D104" s="4">
        <f>Delta!G106</f>
        <v>2.2123362688917236</v>
      </c>
      <c r="E104" s="4">
        <f>Delta!H106</f>
        <v>2.022572983289006</v>
      </c>
      <c r="F104" s="4">
        <f>Delta!I106</f>
        <v>2.2492632633974718</v>
      </c>
      <c r="G104" s="4">
        <f>Delta!J106</f>
        <v>2.3833519155436189</v>
      </c>
      <c r="H104" s="4">
        <f>Delta!K106</f>
        <v>2.4292810242108054</v>
      </c>
      <c r="I104" s="4">
        <f>Delta!L106</f>
        <v>2.2859729351263347</v>
      </c>
      <c r="J104" s="4">
        <f>Delta!M106</f>
        <v>2.2988531966672276</v>
      </c>
      <c r="K104" s="4">
        <f>Delta!N106</f>
        <v>2.303727958020918</v>
      </c>
    </row>
    <row r="105" spans="1:11" x14ac:dyDescent="0.2">
      <c r="A105" s="76">
        <f>Delta!A107</f>
        <v>206</v>
      </c>
      <c r="B105" s="4">
        <f>Delta!E107</f>
        <v>1.9059120575743993</v>
      </c>
      <c r="C105" s="4">
        <f>Delta!F107</f>
        <v>1.7979323334265107</v>
      </c>
      <c r="D105" s="4">
        <f>Delta!G107</f>
        <v>2.199933402990073</v>
      </c>
      <c r="E105" s="4">
        <f>Delta!H107</f>
        <v>2.0057097217629494</v>
      </c>
      <c r="F105" s="4">
        <f>Delta!I107</f>
        <v>2.2272485216576765</v>
      </c>
      <c r="G105" s="4">
        <f>Delta!J107</f>
        <v>2.3593265942767339</v>
      </c>
      <c r="H105" s="4">
        <f>Delta!K107</f>
        <v>2.4166197853057181</v>
      </c>
      <c r="I105" s="4">
        <f>Delta!L107</f>
        <v>2.2589712069280843</v>
      </c>
      <c r="J105" s="4">
        <f>Delta!M107</f>
        <v>2.280385284581854</v>
      </c>
      <c r="K105" s="4">
        <f>Delta!N107</f>
        <v>2.2867423459456138</v>
      </c>
    </row>
    <row r="106" spans="1:11" x14ac:dyDescent="0.2">
      <c r="A106" s="76">
        <f>Delta!A108</f>
        <v>208</v>
      </c>
      <c r="B106" s="4">
        <f>Delta!E108</f>
        <v>1.8827971172485913</v>
      </c>
      <c r="C106" s="4">
        <f>Delta!F108</f>
        <v>1.7828285024950041</v>
      </c>
      <c r="D106" s="4">
        <f>Delta!G108</f>
        <v>2.1861608462228066</v>
      </c>
      <c r="E106" s="4">
        <f>Delta!H108</f>
        <v>1.9855350635598068</v>
      </c>
      <c r="F106" s="4">
        <f>Delta!I108</f>
        <v>2.2103363621019945</v>
      </c>
      <c r="G106" s="4">
        <f>Delta!J108</f>
        <v>2.3390016228888033</v>
      </c>
      <c r="H106" s="4">
        <f>Delta!K108</f>
        <v>2.3902163030731227</v>
      </c>
      <c r="I106" s="4">
        <f>Delta!L108</f>
        <v>2.2462507012102062</v>
      </c>
      <c r="J106" s="4">
        <f>Delta!M108</f>
        <v>2.2564003143896727</v>
      </c>
      <c r="K106" s="4">
        <f>Delta!N108</f>
        <v>2.2646600818798657</v>
      </c>
    </row>
    <row r="107" spans="1:11" x14ac:dyDescent="0.2">
      <c r="A107" s="76">
        <f>Delta!A109</f>
        <v>210</v>
      </c>
      <c r="B107" s="4">
        <f>Delta!E109</f>
        <v>1.8656745354190818</v>
      </c>
      <c r="C107" s="4">
        <f>Delta!F109</f>
        <v>1.7663892109462953</v>
      </c>
      <c r="D107" s="4">
        <f>Delta!G109</f>
        <v>2.1663827333080476</v>
      </c>
      <c r="E107" s="4">
        <f>Delta!H109</f>
        <v>1.9694538165275777</v>
      </c>
      <c r="F107" s="4">
        <f>Delta!I109</f>
        <v>2.1886236367396616</v>
      </c>
      <c r="G107" s="4">
        <f>Delta!J109</f>
        <v>2.3226775240325903</v>
      </c>
      <c r="H107" s="4">
        <f>Delta!K109</f>
        <v>2.3761800866033411</v>
      </c>
      <c r="I107" s="4">
        <f>Delta!L109</f>
        <v>2.2287519925607846</v>
      </c>
      <c r="J107" s="4">
        <f>Delta!M109</f>
        <v>2.2376659155172174</v>
      </c>
      <c r="K107" s="4">
        <f>Delta!N109</f>
        <v>2.2482339707516896</v>
      </c>
    </row>
    <row r="108" spans="1:11" x14ac:dyDescent="0.2">
      <c r="A108" s="76">
        <f>Delta!A110</f>
        <v>212</v>
      </c>
      <c r="B108" s="4">
        <f>Delta!E110</f>
        <v>1.8549195663517537</v>
      </c>
      <c r="C108" s="4">
        <f>Delta!F110</f>
        <v>1.7558310204488503</v>
      </c>
      <c r="D108" s="4">
        <f>Delta!G110</f>
        <v>2.1531316768947928</v>
      </c>
      <c r="E108" s="4">
        <f>Delta!H110</f>
        <v>1.9511380814596357</v>
      </c>
      <c r="F108" s="4">
        <f>Delta!I110</f>
        <v>2.1712116545582472</v>
      </c>
      <c r="G108" s="4">
        <f>Delta!J110</f>
        <v>2.3013881704601058</v>
      </c>
      <c r="H108" s="4">
        <f>Delta!K110</f>
        <v>2.3531471261601933</v>
      </c>
      <c r="I108" s="4">
        <f>Delta!L110</f>
        <v>2.2039656207919478</v>
      </c>
      <c r="J108" s="4">
        <f>Delta!M110</f>
        <v>2.2227000371339845</v>
      </c>
      <c r="K108" s="4">
        <f>Delta!N110</f>
        <v>2.2252067902206463</v>
      </c>
    </row>
    <row r="109" spans="1:11" x14ac:dyDescent="0.2">
      <c r="A109" s="76">
        <f>Delta!A111</f>
        <v>214</v>
      </c>
      <c r="B109" s="4">
        <f>Delta!E111</f>
        <v>1.8421129387446999</v>
      </c>
      <c r="C109" s="4">
        <f>Delta!F111</f>
        <v>1.7397494649413758</v>
      </c>
      <c r="D109" s="4">
        <f>Delta!G111</f>
        <v>2.1377320031732427</v>
      </c>
      <c r="E109" s="4">
        <f>Delta!H111</f>
        <v>1.9381611108730823</v>
      </c>
      <c r="F109" s="4">
        <f>Delta!I111</f>
        <v>2.1576343372511353</v>
      </c>
      <c r="G109" s="4">
        <f>Delta!J111</f>
        <v>2.2841249960001697</v>
      </c>
      <c r="H109" s="4">
        <f>Delta!K111</f>
        <v>2.3271485121922897</v>
      </c>
      <c r="I109" s="4">
        <f>Delta!L111</f>
        <v>2.1865540370114012</v>
      </c>
      <c r="J109" s="4">
        <f>Delta!M111</f>
        <v>2.2026440319851126</v>
      </c>
      <c r="K109" s="4">
        <f>Delta!N111</f>
        <v>2.2061906809183185</v>
      </c>
    </row>
    <row r="110" spans="1:11" x14ac:dyDescent="0.2">
      <c r="A110" s="76">
        <f>Delta!A112</f>
        <v>216</v>
      </c>
      <c r="B110" s="4">
        <f>Delta!E112</f>
        <v>1.822387275681514</v>
      </c>
      <c r="C110" s="4">
        <f>Delta!F112</f>
        <v>1.7215845715443656</v>
      </c>
      <c r="D110" s="4">
        <f>Delta!G112</f>
        <v>2.1155975950388761</v>
      </c>
      <c r="E110" s="4">
        <f>Delta!H112</f>
        <v>1.9163977645457742</v>
      </c>
      <c r="F110" s="4">
        <f>Delta!I112</f>
        <v>2.138996311927599</v>
      </c>
      <c r="G110" s="4">
        <f>Delta!J112</f>
        <v>2.2571587234960777</v>
      </c>
      <c r="H110" s="4">
        <f>Delta!K112</f>
        <v>2.3144882135150979</v>
      </c>
      <c r="I110" s="4">
        <f>Delta!L112</f>
        <v>2.1703687774274893</v>
      </c>
      <c r="J110" s="4">
        <f>Delta!M112</f>
        <v>2.1874082109003545</v>
      </c>
      <c r="K110" s="4">
        <f>Delta!N112</f>
        <v>2.1926861110643792</v>
      </c>
    </row>
    <row r="111" spans="1:11" x14ac:dyDescent="0.2">
      <c r="A111" s="76">
        <f>Delta!A113</f>
        <v>218</v>
      </c>
      <c r="B111" s="4">
        <f>Delta!E113</f>
        <v>1.808343583031391</v>
      </c>
      <c r="C111" s="4">
        <f>Delta!F113</f>
        <v>1.7052796686680693</v>
      </c>
      <c r="D111" s="4">
        <f>Delta!G113</f>
        <v>2.1016938909890204</v>
      </c>
      <c r="E111" s="4">
        <f>Delta!H113</f>
        <v>1.9062743146365246</v>
      </c>
      <c r="F111" s="4">
        <f>Delta!I113</f>
        <v>2.1166971403649981</v>
      </c>
      <c r="G111" s="4">
        <f>Delta!J113</f>
        <v>2.2472465684868492</v>
      </c>
      <c r="H111" s="4">
        <f>Delta!K113</f>
        <v>2.2939044573557776</v>
      </c>
      <c r="I111" s="4">
        <f>Delta!L113</f>
        <v>2.1520143896829325</v>
      </c>
      <c r="J111" s="4">
        <f>Delta!M113</f>
        <v>2.1660773896028385</v>
      </c>
      <c r="K111" s="4">
        <f>Delta!N113</f>
        <v>2.173059494984475</v>
      </c>
    </row>
    <row r="112" spans="1:11" x14ac:dyDescent="0.2">
      <c r="A112" s="76">
        <f>Delta!A114</f>
        <v>220</v>
      </c>
      <c r="B112" s="4">
        <f>Delta!E114</f>
        <v>1.7883991599505489</v>
      </c>
      <c r="C112" s="4">
        <f>Delta!F114</f>
        <v>1.6972624129221181</v>
      </c>
      <c r="D112" s="4">
        <f>Delta!G114</f>
        <v>2.091379967518181</v>
      </c>
      <c r="E112" s="4">
        <f>Delta!H114</f>
        <v>1.8857382590180549</v>
      </c>
      <c r="F112" s="4">
        <f>Delta!I114</f>
        <v>2.1071104062475587</v>
      </c>
      <c r="G112" s="4">
        <f>Delta!J114</f>
        <v>2.2226092790278429</v>
      </c>
      <c r="H112" s="4">
        <f>Delta!K114</f>
        <v>2.2753529984285148</v>
      </c>
      <c r="I112" s="4">
        <f>Delta!L114</f>
        <v>2.1367843692638999</v>
      </c>
      <c r="J112" s="4">
        <f>Delta!M114</f>
        <v>2.1494536566692979</v>
      </c>
      <c r="K112" s="4">
        <f>Delta!N114</f>
        <v>2.1494996483719664</v>
      </c>
    </row>
    <row r="113" spans="1:11" x14ac:dyDescent="0.2">
      <c r="A113" s="76">
        <f>Delta!A115</f>
        <v>222</v>
      </c>
      <c r="B113" s="4">
        <f>Delta!E115</f>
        <v>1.7779077030180002</v>
      </c>
      <c r="C113" s="4">
        <f>Delta!F115</f>
        <v>1.6828282648648774</v>
      </c>
      <c r="D113" s="4">
        <f>Delta!G115</f>
        <v>2.0785157574876312</v>
      </c>
      <c r="E113" s="4">
        <f>Delta!H115</f>
        <v>1.87254118327429</v>
      </c>
      <c r="F113" s="4">
        <f>Delta!I115</f>
        <v>2.0808462289967355</v>
      </c>
      <c r="G113" s="4">
        <f>Delta!J115</f>
        <v>2.2073772181068207</v>
      </c>
      <c r="H113" s="4">
        <f>Delta!K115</f>
        <v>2.2523088569981198</v>
      </c>
      <c r="I113" s="4">
        <f>Delta!L115</f>
        <v>2.1230171792978592</v>
      </c>
      <c r="J113" s="4">
        <f>Delta!M115</f>
        <v>2.1341396248744093</v>
      </c>
      <c r="K113" s="4">
        <f>Delta!N115</f>
        <v>2.1386386649027145</v>
      </c>
    </row>
    <row r="114" spans="1:11" x14ac:dyDescent="0.2">
      <c r="A114" s="76">
        <f>Delta!A116</f>
        <v>224</v>
      </c>
      <c r="B114" s="4">
        <f>Delta!E116</f>
        <v>1.7628291441289523</v>
      </c>
      <c r="C114" s="4">
        <f>Delta!F116</f>
        <v>1.6654659886681245</v>
      </c>
      <c r="D114" s="4">
        <f>Delta!G116</f>
        <v>2.0583146248778217</v>
      </c>
      <c r="E114" s="4">
        <f>Delta!H116</f>
        <v>1.8554126924108516</v>
      </c>
      <c r="F114" s="4">
        <f>Delta!I116</f>
        <v>2.0710298759698542</v>
      </c>
      <c r="G114" s="4">
        <f>Delta!J116</f>
        <v>2.1885856269674431</v>
      </c>
      <c r="H114" s="4">
        <f>Delta!K116</f>
        <v>2.2348047259337367</v>
      </c>
      <c r="I114" s="4">
        <f>Delta!L116</f>
        <v>2.105547026894028</v>
      </c>
      <c r="J114" s="4">
        <f>Delta!M116</f>
        <v>2.1158861313026467</v>
      </c>
      <c r="K114" s="4">
        <f>Delta!N116</f>
        <v>2.1117707696152177</v>
      </c>
    </row>
    <row r="115" spans="1:11" x14ac:dyDescent="0.2">
      <c r="A115" s="76">
        <f>Delta!A117</f>
        <v>226</v>
      </c>
      <c r="B115" s="4">
        <f>Delta!E117</f>
        <v>1.7470425430974323</v>
      </c>
      <c r="C115" s="4">
        <f>Delta!F117</f>
        <v>1.6550173047891192</v>
      </c>
      <c r="D115" s="4">
        <f>Delta!G117</f>
        <v>2.0458920925390256</v>
      </c>
      <c r="E115" s="4">
        <f>Delta!H117</f>
        <v>1.8411785532834735</v>
      </c>
      <c r="F115" s="4">
        <f>Delta!I117</f>
        <v>2.0527936908738553</v>
      </c>
      <c r="G115" s="4">
        <f>Delta!J117</f>
        <v>2.173231354023919</v>
      </c>
      <c r="H115" s="4">
        <f>Delta!K117</f>
        <v>2.2172732087657465</v>
      </c>
      <c r="I115" s="4">
        <f>Delta!L117</f>
        <v>2.0809659095426536</v>
      </c>
      <c r="J115" s="4">
        <f>Delta!M117</f>
        <v>2.10072087567581</v>
      </c>
      <c r="K115" s="4">
        <f>Delta!N117</f>
        <v>2.1001888773379829</v>
      </c>
    </row>
    <row r="116" spans="1:11" x14ac:dyDescent="0.2">
      <c r="A116" s="76">
        <f>Delta!A118</f>
        <v>228</v>
      </c>
      <c r="B116" s="4">
        <f>Delta!E118</f>
        <v>1.736087881271331</v>
      </c>
      <c r="C116" s="4">
        <f>Delta!F118</f>
        <v>1.639876629342174</v>
      </c>
      <c r="D116" s="4">
        <f>Delta!G118</f>
        <v>2.026887675293354</v>
      </c>
      <c r="E116" s="4">
        <f>Delta!H118</f>
        <v>1.8239542144367071</v>
      </c>
      <c r="F116" s="4">
        <f>Delta!I118</f>
        <v>2.0311891883075806</v>
      </c>
      <c r="G116" s="4">
        <f>Delta!J118</f>
        <v>2.1503055071123711</v>
      </c>
      <c r="H116" s="4">
        <f>Delta!K118</f>
        <v>2.2030075623573619</v>
      </c>
      <c r="I116" s="4">
        <f>Delta!L118</f>
        <v>2.0713078235357063</v>
      </c>
      <c r="J116" s="4">
        <f>Delta!M118</f>
        <v>2.0804891806378567</v>
      </c>
      <c r="K116" s="4">
        <f>Delta!N118</f>
        <v>2.08094278210047</v>
      </c>
    </row>
    <row r="117" spans="1:11" x14ac:dyDescent="0.2">
      <c r="A117" s="76">
        <f>Delta!A119</f>
        <v>230</v>
      </c>
      <c r="B117" s="4">
        <f>Delta!E119</f>
        <v>1.7226667624321568</v>
      </c>
      <c r="C117" s="4">
        <f>Delta!F119</f>
        <v>1.626530411932281</v>
      </c>
      <c r="D117" s="4">
        <f>Delta!G119</f>
        <v>2.0169519370127897</v>
      </c>
      <c r="E117" s="4">
        <f>Delta!H119</f>
        <v>1.8078394818945576</v>
      </c>
      <c r="F117" s="4">
        <f>Delta!I119</f>
        <v>2.0122557138650965</v>
      </c>
      <c r="G117" s="4">
        <f>Delta!J119</f>
        <v>2.1324558589226328</v>
      </c>
      <c r="H117" s="4">
        <f>Delta!K119</f>
        <v>2.1798525478500252</v>
      </c>
      <c r="I117" s="4">
        <f>Delta!L119</f>
        <v>2.046868759883802</v>
      </c>
      <c r="J117" s="4">
        <f>Delta!M119</f>
        <v>2.0622076050911264</v>
      </c>
      <c r="K117" s="4">
        <f>Delta!N119</f>
        <v>2.0676525493028564</v>
      </c>
    </row>
    <row r="118" spans="1:11" x14ac:dyDescent="0.2">
      <c r="A118" s="76">
        <f>Delta!A120</f>
        <v>232</v>
      </c>
      <c r="B118" s="4">
        <f>Delta!E120</f>
        <v>1.7094558618548916</v>
      </c>
      <c r="C118" s="4">
        <f>Delta!F120</f>
        <v>1.6094264727382068</v>
      </c>
      <c r="D118" s="4">
        <f>Delta!G120</f>
        <v>2.0014287942853315</v>
      </c>
      <c r="E118" s="4">
        <f>Delta!H120</f>
        <v>1.7896579315892502</v>
      </c>
      <c r="F118" s="4">
        <f>Delta!I120</f>
        <v>1.9973928958685327</v>
      </c>
      <c r="G118" s="4">
        <f>Delta!J120</f>
        <v>2.1161083484941834</v>
      </c>
      <c r="H118" s="4">
        <f>Delta!K120</f>
        <v>2.1633318472671359</v>
      </c>
      <c r="I118" s="4">
        <f>Delta!L120</f>
        <v>2.034203888746644</v>
      </c>
      <c r="J118" s="4">
        <f>Delta!M120</f>
        <v>2.0489672160521888</v>
      </c>
      <c r="K118" s="4">
        <f>Delta!N120</f>
        <v>2.0464972614027133</v>
      </c>
    </row>
    <row r="119" spans="1:11" x14ac:dyDescent="0.2">
      <c r="A119" s="76">
        <f>Delta!A121</f>
        <v>234</v>
      </c>
      <c r="B119" s="4">
        <f>Delta!E121</f>
        <v>1.6909783648941801</v>
      </c>
      <c r="C119" s="4">
        <f>Delta!F121</f>
        <v>1.5979390857288056</v>
      </c>
      <c r="D119" s="4">
        <f>Delta!G121</f>
        <v>1.9873183531127214</v>
      </c>
      <c r="E119" s="4">
        <f>Delta!H121</f>
        <v>1.7763767384235685</v>
      </c>
      <c r="F119" s="4">
        <f>Delta!I121</f>
        <v>1.9868830258147341</v>
      </c>
      <c r="G119" s="4">
        <f>Delta!J121</f>
        <v>2.103543214697412</v>
      </c>
      <c r="H119" s="4">
        <f>Delta!K121</f>
        <v>2.1387542574857754</v>
      </c>
      <c r="I119" s="4">
        <f>Delta!L121</f>
        <v>2.0158311641196303</v>
      </c>
      <c r="J119" s="4">
        <f>Delta!M121</f>
        <v>2.0298404362577571</v>
      </c>
      <c r="K119" s="4">
        <f>Delta!N121</f>
        <v>2.0320491580125832</v>
      </c>
    </row>
    <row r="120" spans="1:11" x14ac:dyDescent="0.2">
      <c r="A120" s="76">
        <f>Delta!A122</f>
        <v>236</v>
      </c>
      <c r="B120" s="4">
        <f>Delta!E122</f>
        <v>1.6772299412577407</v>
      </c>
      <c r="C120" s="4">
        <f>Delta!F122</f>
        <v>1.5898655822066399</v>
      </c>
      <c r="D120" s="4">
        <f>Delta!G122</f>
        <v>1.9713074251137552</v>
      </c>
      <c r="E120" s="4">
        <f>Delta!H122</f>
        <v>1.7684579586185745</v>
      </c>
      <c r="F120" s="4">
        <f>Delta!I122</f>
        <v>1.9717076355887375</v>
      </c>
      <c r="G120" s="4">
        <f>Delta!J122</f>
        <v>2.0846378306889068</v>
      </c>
      <c r="H120" s="4">
        <f>Delta!K122</f>
        <v>2.1279650334666833</v>
      </c>
      <c r="I120" s="4">
        <f>Delta!L122</f>
        <v>2.0015141590319363</v>
      </c>
      <c r="J120" s="4">
        <f>Delta!M122</f>
        <v>2.0156211146555858</v>
      </c>
      <c r="K120" s="4">
        <f>Delta!N122</f>
        <v>2.0085713022832685</v>
      </c>
    </row>
    <row r="121" spans="1:11" x14ac:dyDescent="0.2">
      <c r="A121" s="76">
        <f>Delta!A123</f>
        <v>238</v>
      </c>
      <c r="B121" s="4">
        <f>Delta!E123</f>
        <v>1.6656255395963715</v>
      </c>
      <c r="C121" s="4">
        <f>Delta!F123</f>
        <v>1.5699463399700964</v>
      </c>
      <c r="D121" s="4">
        <f>Delta!G123</f>
        <v>1.9606523843447299</v>
      </c>
      <c r="E121" s="4">
        <f>Delta!H123</f>
        <v>1.7512057581363649</v>
      </c>
      <c r="F121" s="4">
        <f>Delta!I123</f>
        <v>1.9484393867010841</v>
      </c>
      <c r="G121" s="4">
        <f>Delta!J123</f>
        <v>2.0702110572787813</v>
      </c>
      <c r="H121" s="4">
        <f>Delta!K123</f>
        <v>2.1094181637759668</v>
      </c>
      <c r="I121" s="4">
        <f>Delta!L123</f>
        <v>1.9821575312544137</v>
      </c>
      <c r="J121" s="4">
        <f>Delta!M123</f>
        <v>1.994186768483841</v>
      </c>
      <c r="K121" s="4">
        <f>Delta!N123</f>
        <v>1.9916281259979574</v>
      </c>
    </row>
    <row r="122" spans="1:11" x14ac:dyDescent="0.2">
      <c r="A122" s="76">
        <f>Delta!A124</f>
        <v>240</v>
      </c>
      <c r="B122" s="4">
        <f>Delta!E124</f>
        <v>1.6501719777908264</v>
      </c>
      <c r="C122" s="4">
        <f>Delta!F124</f>
        <v>1.5632659535604887</v>
      </c>
      <c r="D122" s="4">
        <f>Delta!G124</f>
        <v>1.9432461888329033</v>
      </c>
      <c r="E122" s="4">
        <f>Delta!H124</f>
        <v>1.7335690187061381</v>
      </c>
      <c r="F122" s="4">
        <f>Delta!I124</f>
        <v>1.9390518217423658</v>
      </c>
      <c r="G122" s="4">
        <f>Delta!J124</f>
        <v>2.0469119069743691</v>
      </c>
      <c r="H122" s="4">
        <f>Delta!K124</f>
        <v>2.096036270900159</v>
      </c>
      <c r="I122" s="4">
        <f>Delta!L124</f>
        <v>1.9644718016245122</v>
      </c>
      <c r="J122" s="4">
        <f>Delta!M124</f>
        <v>1.985771826942706</v>
      </c>
      <c r="K122" s="4">
        <f>Delta!N124</f>
        <v>1.9766810492602982</v>
      </c>
    </row>
    <row r="123" spans="1:11" x14ac:dyDescent="0.2">
      <c r="A123" s="76">
        <f>Delta!A125</f>
        <v>242</v>
      </c>
      <c r="B123" s="4">
        <f>Delta!E125</f>
        <v>1.6408938986947064</v>
      </c>
      <c r="C123" s="4">
        <f>Delta!F125</f>
        <v>1.5520577721155338</v>
      </c>
      <c r="D123" s="4">
        <f>Delta!G125</f>
        <v>1.9316945672815944</v>
      </c>
      <c r="E123" s="4">
        <f>Delta!H125</f>
        <v>1.7168051960159136</v>
      </c>
      <c r="F123" s="4">
        <f>Delta!I125</f>
        <v>1.9241982556694737</v>
      </c>
      <c r="G123" s="4">
        <f>Delta!J125</f>
        <v>2.0371803724177351</v>
      </c>
      <c r="H123" s="4">
        <f>Delta!K125</f>
        <v>2.0723936702020662</v>
      </c>
      <c r="I123" s="4">
        <f>Delta!L125</f>
        <v>1.9519400289922384</v>
      </c>
      <c r="J123" s="4">
        <f>Delta!M125</f>
        <v>1.9698488185520002</v>
      </c>
      <c r="K123" s="4">
        <f>Delta!N125</f>
        <v>1.9661874318128714</v>
      </c>
    </row>
    <row r="124" spans="1:11" x14ac:dyDescent="0.2">
      <c r="A124" s="76">
        <f>Delta!A126</f>
        <v>244</v>
      </c>
      <c r="B124" s="4">
        <f>Delta!E126</f>
        <v>1.6253944614192939</v>
      </c>
      <c r="C124" s="4">
        <f>Delta!F126</f>
        <v>1.5361082167439921</v>
      </c>
      <c r="D124" s="4">
        <f>Delta!G126</f>
        <v>1.9144995412869736</v>
      </c>
      <c r="E124" s="4">
        <f>Delta!H126</f>
        <v>1.7043090518500392</v>
      </c>
      <c r="F124" s="4">
        <f>Delta!I126</f>
        <v>1.9041074361094701</v>
      </c>
      <c r="G124" s="4">
        <f>Delta!J126</f>
        <v>2.0127040682162978</v>
      </c>
      <c r="H124" s="4">
        <f>Delta!K126</f>
        <v>2.0542328064163673</v>
      </c>
      <c r="I124" s="4">
        <f>Delta!L126</f>
        <v>1.9406485922592864</v>
      </c>
      <c r="J124" s="4">
        <f>Delta!M126</f>
        <v>1.9495782946599149</v>
      </c>
      <c r="K124" s="4">
        <f>Delta!N126</f>
        <v>1.9489977966733463</v>
      </c>
    </row>
    <row r="125" spans="1:11" x14ac:dyDescent="0.2">
      <c r="A125" s="76">
        <f>Delta!A127</f>
        <v>246</v>
      </c>
      <c r="B125" s="4">
        <f>Delta!E127</f>
        <v>1.6170418501968431</v>
      </c>
      <c r="C125" s="4">
        <f>Delta!F127</f>
        <v>1.5226248182764746</v>
      </c>
      <c r="D125" s="4">
        <f>Delta!G127</f>
        <v>1.9041087528843814</v>
      </c>
      <c r="E125" s="4">
        <f>Delta!H127</f>
        <v>1.6867115466088212</v>
      </c>
      <c r="F125" s="4">
        <f>Delta!I127</f>
        <v>1.8856478376918506</v>
      </c>
      <c r="G125" s="4">
        <f>Delta!J127</f>
        <v>2.0003310620888559</v>
      </c>
      <c r="H125" s="4">
        <f>Delta!K127</f>
        <v>2.0358903477948331</v>
      </c>
      <c r="I125" s="4">
        <f>Delta!L127</f>
        <v>1.9245614427148006</v>
      </c>
      <c r="J125" s="4">
        <f>Delta!M127</f>
        <v>1.9338729408830968</v>
      </c>
      <c r="K125" s="4">
        <f>Delta!N127</f>
        <v>1.9243687705006174</v>
      </c>
    </row>
    <row r="126" spans="1:11" x14ac:dyDescent="0.2">
      <c r="A126" s="76">
        <f>Delta!A128</f>
        <v>248</v>
      </c>
      <c r="B126" s="4">
        <f>Delta!E128</f>
        <v>1.603397435600229</v>
      </c>
      <c r="C126" s="4">
        <f>Delta!F128</f>
        <v>1.5146321484538205</v>
      </c>
      <c r="D126" s="4">
        <f>Delta!G128</f>
        <v>1.8978931540816202</v>
      </c>
      <c r="E126" s="4">
        <f>Delta!H128</f>
        <v>1.6740349990735925</v>
      </c>
      <c r="F126" s="4">
        <f>Delta!I128</f>
        <v>1.870969398010347</v>
      </c>
      <c r="G126" s="4">
        <f>Delta!J128</f>
        <v>1.9802141902258708</v>
      </c>
      <c r="H126" s="4">
        <f>Delta!K128</f>
        <v>2.0237053664382554</v>
      </c>
      <c r="I126" s="4">
        <f>Delta!L128</f>
        <v>1.902981651269009</v>
      </c>
      <c r="J126" s="4">
        <f>Delta!M128</f>
        <v>1.9199379324774668</v>
      </c>
      <c r="K126" s="4">
        <f>Delta!N128</f>
        <v>1.915544271936076</v>
      </c>
    </row>
    <row r="127" spans="1:11" x14ac:dyDescent="0.2">
      <c r="A127" s="76">
        <f>Delta!A129</f>
        <v>250</v>
      </c>
      <c r="B127" s="4">
        <f>Delta!E129</f>
        <v>1.5882738803272289</v>
      </c>
      <c r="C127" s="4">
        <f>Delta!F129</f>
        <v>1.5034702040548353</v>
      </c>
      <c r="D127" s="4">
        <f>Delta!G129</f>
        <v>1.8840154044581503</v>
      </c>
      <c r="E127" s="4">
        <f>Delta!H129</f>
        <v>1.6667105156695783</v>
      </c>
      <c r="F127" s="4">
        <f>Delta!I129</f>
        <v>1.8604928634569085</v>
      </c>
      <c r="G127" s="4">
        <f>Delta!J129</f>
        <v>1.9727037668040293</v>
      </c>
      <c r="H127" s="4">
        <f>Delta!K129</f>
        <v>2.0115955135462382</v>
      </c>
      <c r="I127" s="4">
        <f>Delta!L129</f>
        <v>1.8950720039661029</v>
      </c>
      <c r="J127" s="4">
        <f>Delta!M129</f>
        <v>1.8984410627393977</v>
      </c>
      <c r="K127" s="4">
        <f>Delta!N129</f>
        <v>1.8980410633435696</v>
      </c>
    </row>
    <row r="128" spans="1:11" x14ac:dyDescent="0.2">
      <c r="A128" s="76">
        <f>Delta!A130</f>
        <v>252</v>
      </c>
      <c r="B128" s="4">
        <f>Delta!E130</f>
        <v>1.5749056790448357</v>
      </c>
      <c r="C128" s="4">
        <f>Delta!F130</f>
        <v>1.4829566634937397</v>
      </c>
      <c r="D128" s="4">
        <f>Delta!G130</f>
        <v>1.8660300659452123</v>
      </c>
      <c r="E128" s="4">
        <f>Delta!H130</f>
        <v>1.6495002892649158</v>
      </c>
      <c r="F128" s="4">
        <f>Delta!I130</f>
        <v>1.844073290524495</v>
      </c>
      <c r="G128" s="4">
        <f>Delta!J130</f>
        <v>1.9515796938336383</v>
      </c>
      <c r="H128" s="4">
        <f>Delta!K130</f>
        <v>1.9937403958099065</v>
      </c>
      <c r="I128" s="4">
        <f>Delta!L130</f>
        <v>1.876996820126875</v>
      </c>
      <c r="J128" s="4">
        <f>Delta!M130</f>
        <v>1.8918798527383096</v>
      </c>
      <c r="K128" s="4">
        <f>Delta!N130</f>
        <v>1.8771540504745055</v>
      </c>
    </row>
    <row r="129" spans="1:11" x14ac:dyDescent="0.2">
      <c r="A129" s="76">
        <f>Delta!A131</f>
        <v>254</v>
      </c>
      <c r="B129" s="4">
        <f>Delta!E131</f>
        <v>1.5639169478984805</v>
      </c>
      <c r="C129" s="4">
        <f>Delta!F131</f>
        <v>1.4786319121762315</v>
      </c>
      <c r="D129" s="4">
        <f>Delta!G131</f>
        <v>1.8501057552595679</v>
      </c>
      <c r="E129" s="4">
        <f>Delta!H131</f>
        <v>1.6384248538749979</v>
      </c>
      <c r="F129" s="4">
        <f>Delta!I131</f>
        <v>1.8304792253396318</v>
      </c>
      <c r="G129" s="4">
        <f>Delta!J131</f>
        <v>1.9383182056311732</v>
      </c>
      <c r="H129" s="4">
        <f>Delta!K131</f>
        <v>1.976353160320965</v>
      </c>
      <c r="I129" s="4">
        <f>Delta!L131</f>
        <v>1.865919147231665</v>
      </c>
      <c r="J129" s="4">
        <f>Delta!M131</f>
        <v>1.8701074277673868</v>
      </c>
      <c r="K129" s="4">
        <f>Delta!N131</f>
        <v>1.86698732412105</v>
      </c>
    </row>
    <row r="130" spans="1:11" x14ac:dyDescent="0.2">
      <c r="A130" s="76">
        <f>Delta!A132</f>
        <v>256</v>
      </c>
      <c r="B130" s="4">
        <f>Delta!E132</f>
        <v>1.5461531814169316</v>
      </c>
      <c r="C130" s="4">
        <f>Delta!F132</f>
        <v>1.459522123166801</v>
      </c>
      <c r="D130" s="4">
        <f>Delta!G132</f>
        <v>1.8430733409202649</v>
      </c>
      <c r="E130" s="4">
        <f>Delta!H132</f>
        <v>1.6211395297682785</v>
      </c>
      <c r="F130" s="4">
        <f>Delta!I132</f>
        <v>1.8103766579335989</v>
      </c>
      <c r="G130" s="4">
        <f>Delta!J132</f>
        <v>1.9224682845935259</v>
      </c>
      <c r="H130" s="4">
        <f>Delta!K132</f>
        <v>1.9534814921453592</v>
      </c>
      <c r="I130" s="4">
        <f>Delta!L132</f>
        <v>1.8461505657967336</v>
      </c>
      <c r="J130" s="4">
        <f>Delta!M132</f>
        <v>1.8594834340923683</v>
      </c>
      <c r="K130" s="4">
        <f>Delta!N132</f>
        <v>1.8519994152830233</v>
      </c>
    </row>
    <row r="131" spans="1:11" x14ac:dyDescent="0.2">
      <c r="A131" s="76">
        <f>Delta!A133</f>
        <v>258</v>
      </c>
      <c r="B131" s="4">
        <f>Delta!E133</f>
        <v>1.5346424236060141</v>
      </c>
      <c r="C131" s="4">
        <f>Delta!F133</f>
        <v>1.454143917675399</v>
      </c>
      <c r="D131" s="4">
        <f>Delta!G133</f>
        <v>1.829837483275476</v>
      </c>
      <c r="E131" s="4">
        <f>Delta!H133</f>
        <v>1.6106386900416325</v>
      </c>
      <c r="F131" s="4">
        <f>Delta!I133</f>
        <v>1.7957350875661415</v>
      </c>
      <c r="G131" s="4">
        <f>Delta!J133</f>
        <v>1.9075832267598791</v>
      </c>
      <c r="H131" s="4">
        <f>Delta!K133</f>
        <v>1.9444810118727229</v>
      </c>
      <c r="I131" s="4">
        <f>Delta!L133</f>
        <v>1.8317574467787701</v>
      </c>
      <c r="J131" s="4">
        <f>Delta!M133</f>
        <v>1.8424292169425538</v>
      </c>
      <c r="K131" s="4">
        <f>Delta!N133</f>
        <v>1.830400244935193</v>
      </c>
    </row>
    <row r="132" spans="1:11" x14ac:dyDescent="0.2">
      <c r="A132" s="76">
        <f>Delta!A134</f>
        <v>260</v>
      </c>
      <c r="B132" s="4">
        <f>Delta!E134</f>
        <v>1.5263267260468005</v>
      </c>
      <c r="C132" s="4">
        <f>Delta!F134</f>
        <v>1.4439634427569903</v>
      </c>
      <c r="D132" s="4">
        <f>Delta!G134</f>
        <v>1.8169009459036989</v>
      </c>
      <c r="E132" s="4">
        <f>Delta!H134</f>
        <v>1.5915173984011322</v>
      </c>
      <c r="F132" s="4">
        <f>Delta!I134</f>
        <v>1.7804658660514061</v>
      </c>
      <c r="G132" s="4">
        <f>Delta!J134</f>
        <v>1.8948725794141197</v>
      </c>
      <c r="H132" s="4">
        <f>Delta!K134</f>
        <v>1.9271500211257564</v>
      </c>
      <c r="I132" s="4">
        <f>Delta!L134</f>
        <v>1.8176580709825529</v>
      </c>
      <c r="J132" s="4">
        <f>Delta!M134</f>
        <v>1.8277922688727521</v>
      </c>
      <c r="K132" s="4">
        <f>Delta!N134</f>
        <v>1.8215395764771269</v>
      </c>
    </row>
    <row r="133" spans="1:11" x14ac:dyDescent="0.2">
      <c r="A133" s="76">
        <f>Delta!A135</f>
        <v>262</v>
      </c>
      <c r="B133" s="4">
        <f>Delta!E135</f>
        <v>1.512276432089843</v>
      </c>
      <c r="C133" s="4">
        <f>Delta!F135</f>
        <v>1.4259708121810988</v>
      </c>
      <c r="D133" s="4">
        <f>Delta!G135</f>
        <v>1.8013607345697125</v>
      </c>
      <c r="E133" s="4">
        <f>Delta!H135</f>
        <v>1.5862042507537311</v>
      </c>
      <c r="F133" s="4">
        <f>Delta!I135</f>
        <v>1.7712480185576585</v>
      </c>
      <c r="G133" s="4">
        <f>Delta!J135</f>
        <v>1.8750242137075546</v>
      </c>
      <c r="H133" s="4">
        <f>Delta!K135</f>
        <v>1.9114499646297745</v>
      </c>
      <c r="I133" s="4">
        <f>Delta!L135</f>
        <v>1.8010666848875534</v>
      </c>
      <c r="J133" s="4">
        <f>Delta!M135</f>
        <v>1.8188461331556383</v>
      </c>
      <c r="K133" s="4">
        <f>Delta!N135</f>
        <v>1.8055495788997789</v>
      </c>
    </row>
    <row r="134" spans="1:11" x14ac:dyDescent="0.2">
      <c r="A134" s="76">
        <f>Delta!A136</f>
        <v>264</v>
      </c>
      <c r="B134" s="4">
        <f>Delta!E136</f>
        <v>1.4962514782179692</v>
      </c>
      <c r="C134" s="4">
        <f>Delta!F136</f>
        <v>1.4133582080171347</v>
      </c>
      <c r="D134" s="4">
        <f>Delta!G136</f>
        <v>1.7930512460877512</v>
      </c>
      <c r="E134" s="4">
        <f>Delta!H136</f>
        <v>1.566577677196701</v>
      </c>
      <c r="F134" s="4">
        <f>Delta!I136</f>
        <v>1.7545011084438844</v>
      </c>
      <c r="G134" s="4">
        <f>Delta!J136</f>
        <v>1.8599880781462463</v>
      </c>
      <c r="H134" s="4">
        <f>Delta!K136</f>
        <v>1.8877894272320006</v>
      </c>
      <c r="I134" s="4">
        <f>Delta!L136</f>
        <v>1.7840537723516903</v>
      </c>
      <c r="J134" s="4">
        <f>Delta!M136</f>
        <v>1.8021498403737457</v>
      </c>
      <c r="K134" s="4">
        <f>Delta!N136</f>
        <v>1.7943515178411307</v>
      </c>
    </row>
    <row r="135" spans="1:11" x14ac:dyDescent="0.2">
      <c r="A135" s="76">
        <f>Delta!A137</f>
        <v>266</v>
      </c>
      <c r="B135" s="4">
        <f>Delta!E137</f>
        <v>1.4904701798721387</v>
      </c>
      <c r="C135" s="4">
        <f>Delta!F137</f>
        <v>1.4063392469545466</v>
      </c>
      <c r="D135" s="4">
        <f>Delta!G137</f>
        <v>1.7733336778795739</v>
      </c>
      <c r="E135" s="4">
        <f>Delta!H137</f>
        <v>1.5613576540920437</v>
      </c>
      <c r="F135" s="4">
        <f>Delta!I137</f>
        <v>1.7401524160660653</v>
      </c>
      <c r="G135" s="4">
        <f>Delta!J137</f>
        <v>1.844483138248032</v>
      </c>
      <c r="H135" s="4">
        <f>Delta!K137</f>
        <v>1.8788847372070983</v>
      </c>
      <c r="I135" s="4">
        <f>Delta!L137</f>
        <v>1.7714029243980356</v>
      </c>
      <c r="J135" s="4">
        <f>Delta!M137</f>
        <v>1.7884435648594099</v>
      </c>
      <c r="K135" s="4">
        <f>Delta!N137</f>
        <v>1.7755303029871605</v>
      </c>
    </row>
    <row r="136" spans="1:11" x14ac:dyDescent="0.2">
      <c r="A136" s="76">
        <f>Delta!A138</f>
        <v>268</v>
      </c>
      <c r="B136" s="4">
        <f>Delta!E138</f>
        <v>1.4768180666031583</v>
      </c>
      <c r="C136" s="4">
        <f>Delta!F138</f>
        <v>1.3924708195609536</v>
      </c>
      <c r="D136" s="4">
        <f>Delta!G138</f>
        <v>1.7614526561391397</v>
      </c>
      <c r="E136" s="4">
        <f>Delta!H138</f>
        <v>1.5487587779448031</v>
      </c>
      <c r="F136" s="4">
        <f>Delta!I138</f>
        <v>1.7303558997978641</v>
      </c>
      <c r="G136" s="4">
        <f>Delta!J138</f>
        <v>1.8331059689089546</v>
      </c>
      <c r="H136" s="4">
        <f>Delta!K138</f>
        <v>1.8658546411352006</v>
      </c>
      <c r="I136" s="4">
        <f>Delta!L138</f>
        <v>1.762032192791807</v>
      </c>
      <c r="J136" s="4">
        <f>Delta!M138</f>
        <v>1.7769114280332676</v>
      </c>
      <c r="K136" s="4">
        <f>Delta!N138</f>
        <v>1.7577549320677566</v>
      </c>
    </row>
    <row r="137" spans="1:11" x14ac:dyDescent="0.2">
      <c r="A137" s="76">
        <f>Delta!A139</f>
        <v>270</v>
      </c>
      <c r="B137" s="4">
        <f>Delta!E139</f>
        <v>1.4620220742058709</v>
      </c>
      <c r="C137" s="4">
        <f>Delta!F139</f>
        <v>1.3812920168447818</v>
      </c>
      <c r="D137" s="4">
        <f>Delta!G139</f>
        <v>1.7513896308114507</v>
      </c>
      <c r="E137" s="4">
        <f>Delta!H139</f>
        <v>1.5291103998247291</v>
      </c>
      <c r="F137" s="4">
        <f>Delta!I139</f>
        <v>1.7139904047309695</v>
      </c>
      <c r="G137" s="4">
        <f>Delta!J139</f>
        <v>1.8177469239575306</v>
      </c>
      <c r="H137" s="4">
        <f>Delta!K139</f>
        <v>1.8484405378564883</v>
      </c>
      <c r="I137" s="4">
        <f>Delta!L139</f>
        <v>1.7457822504616249</v>
      </c>
      <c r="J137" s="4">
        <f>Delta!M139</f>
        <v>1.7593519066283481</v>
      </c>
      <c r="K137" s="4">
        <f>Delta!N139</f>
        <v>1.7477342363523274</v>
      </c>
    </row>
    <row r="138" spans="1:11" x14ac:dyDescent="0.2">
      <c r="A138" s="76">
        <f>Delta!A140</f>
        <v>272</v>
      </c>
      <c r="B138" s="4">
        <f>Delta!E140</f>
        <v>1.4490684323960057</v>
      </c>
      <c r="C138" s="4">
        <f>Delta!F140</f>
        <v>1.3767161270372696</v>
      </c>
      <c r="D138" s="4">
        <f>Delta!G140</f>
        <v>1.7372782624911487</v>
      </c>
      <c r="E138" s="4">
        <f>Delta!H140</f>
        <v>1.5214701994037405</v>
      </c>
      <c r="F138" s="4">
        <f>Delta!I140</f>
        <v>1.6994172369972915</v>
      </c>
      <c r="G138" s="4">
        <f>Delta!J140</f>
        <v>1.8013793502420494</v>
      </c>
      <c r="H138" s="4">
        <f>Delta!K140</f>
        <v>1.8369923090104656</v>
      </c>
      <c r="I138" s="4">
        <f>Delta!L140</f>
        <v>1.7299329401547769</v>
      </c>
      <c r="J138" s="4">
        <f>Delta!M140</f>
        <v>1.7456137748272926</v>
      </c>
      <c r="K138" s="4">
        <f>Delta!N140</f>
        <v>1.7349630729071031</v>
      </c>
    </row>
    <row r="139" spans="1:11" x14ac:dyDescent="0.2">
      <c r="A139" s="76">
        <f>Delta!A141</f>
        <v>274</v>
      </c>
      <c r="B139" s="4">
        <f>Delta!E141</f>
        <v>1.4417833195108365</v>
      </c>
      <c r="C139" s="4">
        <f>Delta!F141</f>
        <v>1.3626811866584987</v>
      </c>
      <c r="D139" s="4">
        <f>Delta!G141</f>
        <v>1.7287065577764604</v>
      </c>
      <c r="E139" s="4">
        <f>Delta!H141</f>
        <v>1.5072702443665875</v>
      </c>
      <c r="F139" s="4">
        <f>Delta!I141</f>
        <v>1.6881477770911424</v>
      </c>
      <c r="G139" s="4">
        <f>Delta!J141</f>
        <v>1.7887184007057133</v>
      </c>
      <c r="H139" s="4">
        <f>Delta!K141</f>
        <v>1.815203132022658</v>
      </c>
      <c r="I139" s="4">
        <f>Delta!L141</f>
        <v>1.7215366670344512</v>
      </c>
      <c r="J139" s="4">
        <f>Delta!M141</f>
        <v>1.7335351556437839</v>
      </c>
      <c r="K139" s="4">
        <f>Delta!N141</f>
        <v>1.7198308356545233</v>
      </c>
    </row>
    <row r="140" spans="1:11" x14ac:dyDescent="0.2">
      <c r="A140" s="76">
        <f>Delta!A142</f>
        <v>276</v>
      </c>
      <c r="B140" s="4">
        <f>Delta!E142</f>
        <v>1.4277585221962319</v>
      </c>
      <c r="C140" s="4">
        <f>Delta!F142</f>
        <v>1.3522559077594476</v>
      </c>
      <c r="D140" s="4">
        <f>Delta!G142</f>
        <v>1.7194830215585544</v>
      </c>
      <c r="E140" s="4">
        <f>Delta!H142</f>
        <v>1.4900310230534508</v>
      </c>
      <c r="F140" s="4">
        <f>Delta!I142</f>
        <v>1.6708754637244638</v>
      </c>
      <c r="G140" s="4">
        <f>Delta!J142</f>
        <v>1.7776990602744736</v>
      </c>
      <c r="H140" s="4">
        <f>Delta!K142</f>
        <v>1.8091803605331247</v>
      </c>
      <c r="I140" s="4">
        <f>Delta!L142</f>
        <v>1.7023427091267251</v>
      </c>
      <c r="J140" s="4">
        <f>Delta!M142</f>
        <v>1.7138816251716094</v>
      </c>
      <c r="K140" s="4">
        <f>Delta!N142</f>
        <v>1.7067622516548919</v>
      </c>
    </row>
    <row r="141" spans="1:11" x14ac:dyDescent="0.2">
      <c r="A141" s="76">
        <f>Delta!A143</f>
        <v>278</v>
      </c>
      <c r="B141" s="4">
        <f>Delta!E143</f>
        <v>1.4165129926260178</v>
      </c>
      <c r="C141" s="4">
        <f>Delta!F143</f>
        <v>1.3397918187014746</v>
      </c>
      <c r="D141" s="4">
        <f>Delta!G143</f>
        <v>1.706958053565133</v>
      </c>
      <c r="E141" s="4">
        <f>Delta!H143</f>
        <v>1.4856946513603919</v>
      </c>
      <c r="F141" s="4">
        <f>Delta!I143</f>
        <v>1.6572845410787185</v>
      </c>
      <c r="G141" s="4">
        <f>Delta!J143</f>
        <v>1.7588977539608752</v>
      </c>
      <c r="H141" s="4">
        <f>Delta!K143</f>
        <v>1.7933502878022534</v>
      </c>
      <c r="I141" s="4">
        <f>Delta!L143</f>
        <v>1.6876048581901948</v>
      </c>
      <c r="J141" s="4">
        <f>Delta!M143</f>
        <v>1.7104076468261731</v>
      </c>
      <c r="K141" s="4">
        <f>Delta!N143</f>
        <v>1.6864281855737406</v>
      </c>
    </row>
    <row r="142" spans="1:11" x14ac:dyDescent="0.2">
      <c r="A142" s="76">
        <f>Delta!A144</f>
        <v>280</v>
      </c>
      <c r="B142" s="4">
        <f>Delta!E144</f>
        <v>1.408201531856168</v>
      </c>
      <c r="C142" s="4">
        <f>Delta!F144</f>
        <v>1.3281334646613185</v>
      </c>
      <c r="D142" s="4">
        <f>Delta!G144</f>
        <v>1.6977146700591916</v>
      </c>
      <c r="E142" s="4">
        <f>Delta!H144</f>
        <v>1.4722669465239147</v>
      </c>
      <c r="F142" s="4">
        <f>Delta!I144</f>
        <v>1.6442605426221224</v>
      </c>
      <c r="G142" s="4">
        <f>Delta!J144</f>
        <v>1.7432705279620819</v>
      </c>
      <c r="H142" s="4">
        <f>Delta!K144</f>
        <v>1.7711223061751546</v>
      </c>
      <c r="I142" s="4">
        <f>Delta!L144</f>
        <v>1.67877042189013</v>
      </c>
      <c r="J142" s="4">
        <f>Delta!M144</f>
        <v>1.6951577695447639</v>
      </c>
      <c r="K142" s="4">
        <f>Delta!N144</f>
        <v>1.6790738527980853</v>
      </c>
    </row>
    <row r="143" spans="1:11" x14ac:dyDescent="0.2">
      <c r="A143" s="76">
        <f>Delta!A145</f>
        <v>282</v>
      </c>
      <c r="B143" s="4">
        <f>Delta!E145</f>
        <v>1.3973562846631982</v>
      </c>
      <c r="C143" s="4">
        <f>Delta!F145</f>
        <v>1.3208015021388686</v>
      </c>
      <c r="D143" s="4">
        <f>Delta!G145</f>
        <v>1.6857623285022605</v>
      </c>
      <c r="E143" s="4">
        <f>Delta!H145</f>
        <v>1.4567099377567061</v>
      </c>
      <c r="F143" s="4">
        <f>Delta!I145</f>
        <v>1.6354769407287417</v>
      </c>
      <c r="G143" s="4">
        <f>Delta!J145</f>
        <v>1.7321041572091467</v>
      </c>
      <c r="H143" s="4">
        <f>Delta!K145</f>
        <v>1.7584942873085652</v>
      </c>
      <c r="I143" s="4">
        <f>Delta!L145</f>
        <v>1.6668167547981838</v>
      </c>
      <c r="J143" s="4">
        <f>Delta!M145</f>
        <v>1.6764606977954788</v>
      </c>
      <c r="K143" s="4">
        <f>Delta!N145</f>
        <v>1.663828067540063</v>
      </c>
    </row>
    <row r="144" spans="1:11" x14ac:dyDescent="0.2">
      <c r="A144" s="76">
        <f>Delta!A146</f>
        <v>284</v>
      </c>
      <c r="B144" s="4">
        <f>Delta!E146</f>
        <v>1.3902478833487386</v>
      </c>
      <c r="C144" s="4">
        <f>Delta!F146</f>
        <v>1.3087708210595128</v>
      </c>
      <c r="D144" s="4">
        <f>Delta!G146</f>
        <v>1.6741582499548713</v>
      </c>
      <c r="E144" s="4">
        <f>Delta!H146</f>
        <v>1.448019480720264</v>
      </c>
      <c r="F144" s="4">
        <f>Delta!I146</f>
        <v>1.6215154653542729</v>
      </c>
      <c r="G144" s="4">
        <f>Delta!J146</f>
        <v>1.7210381891552551</v>
      </c>
      <c r="H144" s="4">
        <f>Delta!K146</f>
        <v>1.7434076007389887</v>
      </c>
      <c r="I144" s="4">
        <f>Delta!L146</f>
        <v>1.6517397001813983</v>
      </c>
      <c r="J144" s="4">
        <f>Delta!M146</f>
        <v>1.6699966588034076</v>
      </c>
      <c r="K144" s="4">
        <f>Delta!N146</f>
        <v>1.6515135623005328</v>
      </c>
    </row>
    <row r="145" spans="1:11" x14ac:dyDescent="0.2">
      <c r="A145" s="76">
        <f>Delta!A147</f>
        <v>286</v>
      </c>
      <c r="B145" s="4">
        <f>Delta!E147</f>
        <v>1.3740730967699566</v>
      </c>
      <c r="C145" s="4">
        <f>Delta!F147</f>
        <v>1.2981718027185174</v>
      </c>
      <c r="D145" s="4">
        <f>Delta!G147</f>
        <v>1.6630029858393236</v>
      </c>
      <c r="E145" s="4">
        <f>Delta!H147</f>
        <v>1.4377167120669387</v>
      </c>
      <c r="F145" s="4">
        <f>Delta!I147</f>
        <v>1.6087436961405022</v>
      </c>
      <c r="G145" s="4">
        <f>Delta!J147</f>
        <v>1.7040037587916501</v>
      </c>
      <c r="H145" s="4">
        <f>Delta!K147</f>
        <v>1.7345388317082655</v>
      </c>
      <c r="I145" s="4">
        <f>Delta!L147</f>
        <v>1.6373102568356668</v>
      </c>
      <c r="J145" s="4">
        <f>Delta!M147</f>
        <v>1.6534302403692358</v>
      </c>
      <c r="K145" s="4">
        <f>Delta!N147</f>
        <v>1.6327333790384646</v>
      </c>
    </row>
    <row r="146" spans="1:11" x14ac:dyDescent="0.2">
      <c r="A146" s="76">
        <f>Delta!A148</f>
        <v>288</v>
      </c>
      <c r="B146" s="4">
        <f>Delta!E148</f>
        <v>1.3621389057207889</v>
      </c>
      <c r="C146" s="4">
        <f>Delta!F148</f>
        <v>1.2928132686198524</v>
      </c>
      <c r="D146" s="4">
        <f>Delta!G148</f>
        <v>1.6500556782255149</v>
      </c>
      <c r="E146" s="4">
        <f>Delta!H148</f>
        <v>1.422717422274955</v>
      </c>
      <c r="F146" s="4">
        <f>Delta!I148</f>
        <v>1.5985327925840398</v>
      </c>
      <c r="G146" s="4">
        <f>Delta!J148</f>
        <v>1.6897414694174717</v>
      </c>
      <c r="H146" s="4">
        <f>Delta!K148</f>
        <v>1.7236246937111233</v>
      </c>
      <c r="I146" s="4">
        <f>Delta!L148</f>
        <v>1.6272380830808508</v>
      </c>
      <c r="J146" s="4">
        <f>Delta!M148</f>
        <v>1.6423247199719437</v>
      </c>
      <c r="K146" s="4">
        <f>Delta!N148</f>
        <v>1.6183829559797136</v>
      </c>
    </row>
    <row r="147" spans="1:11" x14ac:dyDescent="0.2">
      <c r="A147" s="76">
        <f>Delta!A149</f>
        <v>290</v>
      </c>
      <c r="B147" s="4">
        <f>Delta!E149</f>
        <v>1.3509973815071241</v>
      </c>
      <c r="C147" s="4">
        <f>Delta!F149</f>
        <v>1.2762339325793626</v>
      </c>
      <c r="D147" s="4">
        <f>Delta!G149</f>
        <v>1.6416096493179211</v>
      </c>
      <c r="E147" s="4">
        <f>Delta!H149</f>
        <v>1.4186390275061633</v>
      </c>
      <c r="F147" s="4">
        <f>Delta!I149</f>
        <v>1.5803999140140412</v>
      </c>
      <c r="G147" s="4">
        <f>Delta!J149</f>
        <v>1.6760517122906826</v>
      </c>
      <c r="H147" s="4">
        <f>Delta!K149</f>
        <v>1.7037577144094485</v>
      </c>
      <c r="I147" s="4">
        <f>Delta!L149</f>
        <v>1.6182625474865375</v>
      </c>
      <c r="J147" s="4">
        <f>Delta!M149</f>
        <v>1.6250189544728677</v>
      </c>
      <c r="K147" s="4">
        <f>Delta!N149</f>
        <v>1.6041780717506171</v>
      </c>
    </row>
    <row r="148" spans="1:11" x14ac:dyDescent="0.2">
      <c r="A148" s="76">
        <f>Delta!A150</f>
        <v>292</v>
      </c>
      <c r="B148" s="4">
        <f>Delta!E150</f>
        <v>1.3386193678330827</v>
      </c>
      <c r="C148" s="4">
        <f>Delta!F150</f>
        <v>1.2688965910432337</v>
      </c>
      <c r="D148" s="4">
        <f>Delta!G150</f>
        <v>1.6214732356139017</v>
      </c>
      <c r="E148" s="4">
        <f>Delta!H150</f>
        <v>1.403470108215954</v>
      </c>
      <c r="F148" s="4">
        <f>Delta!I150</f>
        <v>1.5650855995281709</v>
      </c>
      <c r="G148" s="4">
        <f>Delta!J150</f>
        <v>1.6641532047323437</v>
      </c>
      <c r="H148" s="4">
        <f>Delta!K150</f>
        <v>1.6941096223246355</v>
      </c>
      <c r="I148" s="4">
        <f>Delta!L150</f>
        <v>1.6033585872612388</v>
      </c>
      <c r="J148" s="4">
        <f>Delta!M150</f>
        <v>1.6159835012112822</v>
      </c>
      <c r="K148" s="4">
        <f>Delta!N150</f>
        <v>1.5960076166774417</v>
      </c>
    </row>
    <row r="149" spans="1:11" x14ac:dyDescent="0.2">
      <c r="A149" s="76">
        <f>Delta!A151</f>
        <v>294</v>
      </c>
      <c r="B149" s="4">
        <f>Delta!E151</f>
        <v>1.3312016125197612</v>
      </c>
      <c r="C149" s="4">
        <f>Delta!F151</f>
        <v>1.2639721945999494</v>
      </c>
      <c r="D149" s="4">
        <f>Delta!G151</f>
        <v>1.6096801076346257</v>
      </c>
      <c r="E149" s="4">
        <f>Delta!H151</f>
        <v>1.3875427357372683</v>
      </c>
      <c r="F149" s="4">
        <f>Delta!I151</f>
        <v>1.5529466481858378</v>
      </c>
      <c r="G149" s="4">
        <f>Delta!J151</f>
        <v>1.6554692502743773</v>
      </c>
      <c r="H149" s="4">
        <f>Delta!K151</f>
        <v>1.679479753456059</v>
      </c>
      <c r="I149" s="4">
        <f>Delta!L151</f>
        <v>1.5910541268362444</v>
      </c>
      <c r="J149" s="4">
        <f>Delta!M151</f>
        <v>1.6011089149701174</v>
      </c>
      <c r="K149" s="4">
        <f>Delta!N151</f>
        <v>1.5871203408628354</v>
      </c>
    </row>
    <row r="150" spans="1:11" x14ac:dyDescent="0.2">
      <c r="A150" s="76">
        <f>Delta!A152</f>
        <v>296</v>
      </c>
      <c r="B150" s="4">
        <f>Delta!E152</f>
        <v>1.3217958377829131</v>
      </c>
      <c r="C150" s="4">
        <f>Delta!F152</f>
        <v>1.2519216682547185</v>
      </c>
      <c r="D150" s="4">
        <f>Delta!G152</f>
        <v>1.5996625118122054</v>
      </c>
      <c r="E150" s="4">
        <f>Delta!H152</f>
        <v>1.3799156629192844</v>
      </c>
      <c r="F150" s="4">
        <f>Delta!I152</f>
        <v>1.5440307405354403</v>
      </c>
      <c r="G150" s="4">
        <f>Delta!J152</f>
        <v>1.6406307347889282</v>
      </c>
      <c r="H150" s="4">
        <f>Delta!K152</f>
        <v>1.6621765511799502</v>
      </c>
      <c r="I150" s="4">
        <f>Delta!L152</f>
        <v>1.5791308889991917</v>
      </c>
      <c r="J150" s="4">
        <f>Delta!M152</f>
        <v>1.5925240751053504</v>
      </c>
      <c r="K150" s="4">
        <f>Delta!N152</f>
        <v>1.571659479319587</v>
      </c>
    </row>
    <row r="151" spans="1:11" x14ac:dyDescent="0.2">
      <c r="A151" s="76">
        <f>Delta!A153</f>
        <v>298</v>
      </c>
      <c r="B151" s="4">
        <f>Delta!E153</f>
        <v>1.3084273821790671</v>
      </c>
      <c r="C151" s="4">
        <f>Delta!F153</f>
        <v>1.2427402031014445</v>
      </c>
      <c r="D151" s="4">
        <f>Delta!G153</f>
        <v>1.5949485307269473</v>
      </c>
      <c r="E151" s="4">
        <f>Delta!H153</f>
        <v>1.3686619845629799</v>
      </c>
      <c r="F151" s="4">
        <f>Delta!I153</f>
        <v>1.5279212906049722</v>
      </c>
      <c r="G151" s="4">
        <f>Delta!J153</f>
        <v>1.6268711786462386</v>
      </c>
      <c r="H151" s="4">
        <f>Delta!K153</f>
        <v>1.6497968813171671</v>
      </c>
      <c r="I151" s="4">
        <f>Delta!L153</f>
        <v>1.5629710034876787</v>
      </c>
      <c r="J151" s="4">
        <f>Delta!M153</f>
        <v>1.5747819195641721</v>
      </c>
      <c r="K151" s="4">
        <f>Delta!N153</f>
        <v>1.5617368092450956</v>
      </c>
    </row>
    <row r="152" spans="1:11" x14ac:dyDescent="0.2">
      <c r="A152" s="76">
        <f>Delta!A154</f>
        <v>300</v>
      </c>
      <c r="B152" s="4">
        <f>Delta!E154</f>
        <v>1.3006740168146624</v>
      </c>
      <c r="C152" s="4">
        <f>Delta!F154</f>
        <v>1.2268854369354987</v>
      </c>
      <c r="D152" s="4">
        <f>Delta!G154</f>
        <v>1.5794010785461499</v>
      </c>
      <c r="E152" s="4">
        <f>Delta!H154</f>
        <v>1.3600260813497744</v>
      </c>
      <c r="F152" s="4">
        <f>Delta!I154</f>
        <v>1.5238561396071493</v>
      </c>
      <c r="G152" s="4">
        <f>Delta!J154</f>
        <v>1.6156066338286479</v>
      </c>
      <c r="H152" s="4">
        <f>Delta!K154</f>
        <v>1.6385713504396549</v>
      </c>
      <c r="I152" s="4">
        <f>Delta!L154</f>
        <v>1.5475053503810621</v>
      </c>
      <c r="J152" s="4">
        <f>Delta!M154</f>
        <v>1.5684339288919436</v>
      </c>
      <c r="K152" s="4">
        <f>Delta!N154</f>
        <v>1.5408626807975612</v>
      </c>
    </row>
    <row r="153" spans="1:11" x14ac:dyDescent="0.2">
      <c r="A153" s="76">
        <f>Delta!A155</f>
        <v>302</v>
      </c>
      <c r="B153" s="4">
        <f>Delta!E155</f>
        <v>1.2914736417695138</v>
      </c>
      <c r="C153" s="4">
        <f>Delta!F155</f>
        <v>1.2238083109175069</v>
      </c>
      <c r="D153" s="4">
        <f>Delta!G155</f>
        <v>1.5696340203856796</v>
      </c>
      <c r="E153" s="4">
        <f>Delta!H155</f>
        <v>1.3446252231459344</v>
      </c>
      <c r="F153" s="4">
        <f>Delta!I155</f>
        <v>1.5140137262674713</v>
      </c>
      <c r="G153" s="4">
        <f>Delta!J155</f>
        <v>1.6057504323376826</v>
      </c>
      <c r="H153" s="4">
        <f>Delta!K155</f>
        <v>1.6287461089339317</v>
      </c>
      <c r="I153" s="4">
        <f>Delta!L155</f>
        <v>1.5353045735335691</v>
      </c>
      <c r="J153" s="4">
        <f>Delta!M155</f>
        <v>1.5545484363506112</v>
      </c>
      <c r="K153" s="4">
        <f>Delta!N155</f>
        <v>1.5342092788537265</v>
      </c>
    </row>
    <row r="154" spans="1:11" x14ac:dyDescent="0.2">
      <c r="A154" s="76">
        <f>Delta!A156</f>
        <v>304</v>
      </c>
      <c r="B154" s="4">
        <f>Delta!E156</f>
        <v>1.2789647606215038</v>
      </c>
      <c r="C154" s="4">
        <f>Delta!F156</f>
        <v>1.2087056950851327</v>
      </c>
      <c r="D154" s="4">
        <f>Delta!G156</f>
        <v>1.5660380710182942</v>
      </c>
      <c r="E154" s="4">
        <f>Delta!H156</f>
        <v>1.3322683461955975</v>
      </c>
      <c r="F154" s="4">
        <f>Delta!I156</f>
        <v>1.4951772890450243</v>
      </c>
      <c r="G154" s="4">
        <f>Delta!J156</f>
        <v>1.5890262282600709</v>
      </c>
      <c r="H154" s="4">
        <f>Delta!K156</f>
        <v>1.6109996379340963</v>
      </c>
      <c r="I154" s="4">
        <f>Delta!L156</f>
        <v>1.5265808640263501</v>
      </c>
      <c r="J154" s="4">
        <f>Delta!M156</f>
        <v>1.5426696197480272</v>
      </c>
      <c r="K154" s="4">
        <f>Delta!N156</f>
        <v>1.5194027516414188</v>
      </c>
    </row>
    <row r="155" spans="1:11" x14ac:dyDescent="0.2">
      <c r="A155" s="76">
        <f>Delta!A157</f>
        <v>306</v>
      </c>
      <c r="B155" s="4">
        <f>Delta!E157</f>
        <v>1.2727390170388375</v>
      </c>
      <c r="C155" s="4">
        <f>Delta!F157</f>
        <v>1.1991440893117655</v>
      </c>
      <c r="D155" s="4">
        <f>Delta!G157</f>
        <v>1.5519208272056773</v>
      </c>
      <c r="E155" s="4">
        <f>Delta!H157</f>
        <v>1.3230783773896526</v>
      </c>
      <c r="F155" s="4">
        <f>Delta!I157</f>
        <v>1.4887956092286547</v>
      </c>
      <c r="G155" s="4">
        <f>Delta!J157</f>
        <v>1.5740850165684162</v>
      </c>
      <c r="H155" s="4">
        <f>Delta!K157</f>
        <v>1.598577996681172</v>
      </c>
      <c r="I155" s="4">
        <f>Delta!L157</f>
        <v>1.5176851225044974</v>
      </c>
      <c r="J155" s="4">
        <f>Delta!M157</f>
        <v>1.524802286708038</v>
      </c>
      <c r="K155" s="4">
        <f>Delta!N157</f>
        <v>1.5084926937152243</v>
      </c>
    </row>
    <row r="156" spans="1:11" x14ac:dyDescent="0.2">
      <c r="A156" s="76">
        <f>Delta!A158</f>
        <v>308</v>
      </c>
      <c r="B156" s="4">
        <f>Delta!E158</f>
        <v>1.2620567800032401</v>
      </c>
      <c r="C156" s="4">
        <f>Delta!F158</f>
        <v>1.1876905676639904</v>
      </c>
      <c r="D156" s="4">
        <f>Delta!G158</f>
        <v>1.5409457369124357</v>
      </c>
      <c r="E156" s="4">
        <f>Delta!H158</f>
        <v>1.3136742052284323</v>
      </c>
      <c r="F156" s="4">
        <f>Delta!I158</f>
        <v>1.4748747929480555</v>
      </c>
      <c r="G156" s="4">
        <f>Delta!J158</f>
        <v>1.562156747116239</v>
      </c>
      <c r="H156" s="4">
        <f>Delta!K158</f>
        <v>1.5843602791185685</v>
      </c>
      <c r="I156" s="4">
        <f>Delta!L158</f>
        <v>1.5030161167346456</v>
      </c>
      <c r="J156" s="4">
        <f>Delta!M158</f>
        <v>1.5201204962294046</v>
      </c>
      <c r="K156" s="4">
        <f>Delta!N158</f>
        <v>1.4991772892147814</v>
      </c>
    </row>
    <row r="157" spans="1:11" x14ac:dyDescent="0.2">
      <c r="A157" s="76">
        <f>Delta!A159</f>
        <v>310</v>
      </c>
      <c r="B157" s="4">
        <f>Delta!E159</f>
        <v>1.248693229733977</v>
      </c>
      <c r="C157" s="4">
        <f>Delta!F159</f>
        <v>1.1800695904538028</v>
      </c>
      <c r="D157" s="4">
        <f>Delta!G159</f>
        <v>1.5270969027547654</v>
      </c>
      <c r="E157" s="4">
        <f>Delta!H159</f>
        <v>1.2983230972454241</v>
      </c>
      <c r="F157" s="4">
        <f>Delta!I159</f>
        <v>1.4642542589762275</v>
      </c>
      <c r="G157" s="4">
        <f>Delta!J159</f>
        <v>1.5509657136338895</v>
      </c>
      <c r="H157" s="4">
        <f>Delta!K159</f>
        <v>1.575829990632327</v>
      </c>
      <c r="I157" s="4">
        <f>Delta!L159</f>
        <v>1.4910320630270313</v>
      </c>
      <c r="J157" s="4">
        <f>Delta!M159</f>
        <v>1.5060117503356008</v>
      </c>
      <c r="K157" s="4">
        <f>Delta!N159</f>
        <v>1.4833895199093394</v>
      </c>
    </row>
    <row r="158" spans="1:11" x14ac:dyDescent="0.2">
      <c r="A158" s="76">
        <f>Delta!A160</f>
        <v>312</v>
      </c>
      <c r="B158" s="4">
        <f>Delta!E160</f>
        <v>1.2386502197019311</v>
      </c>
      <c r="C158" s="4">
        <f>Delta!F160</f>
        <v>1.1726983179149997</v>
      </c>
      <c r="D158" s="4">
        <f>Delta!G160</f>
        <v>1.5223491695746105</v>
      </c>
      <c r="E158" s="4">
        <f>Delta!H160</f>
        <v>1.2961769563404335</v>
      </c>
      <c r="F158" s="4">
        <f>Delta!I160</f>
        <v>1.4546035747329267</v>
      </c>
      <c r="G158" s="4">
        <f>Delta!J160</f>
        <v>1.5405763283109497</v>
      </c>
      <c r="H158" s="4">
        <f>Delta!K160</f>
        <v>1.5560414583597471</v>
      </c>
      <c r="I158" s="4">
        <f>Delta!L160</f>
        <v>1.4793385803184567</v>
      </c>
      <c r="J158" s="4">
        <f>Delta!M160</f>
        <v>1.4933794842522108</v>
      </c>
      <c r="K158" s="4">
        <f>Delta!N160</f>
        <v>1.4695947307039603</v>
      </c>
    </row>
    <row r="159" spans="1:11" x14ac:dyDescent="0.2">
      <c r="A159" s="76">
        <f>Delta!A161</f>
        <v>314</v>
      </c>
      <c r="B159" s="4">
        <f>Delta!E161</f>
        <v>1.2356731771334672</v>
      </c>
      <c r="C159" s="4">
        <f>Delta!F161</f>
        <v>1.1601360034709796</v>
      </c>
      <c r="D159" s="4">
        <f>Delta!G161</f>
        <v>1.5116483864368035</v>
      </c>
      <c r="E159" s="4">
        <f>Delta!H161</f>
        <v>1.2790033013958535</v>
      </c>
      <c r="F159" s="4">
        <f>Delta!I161</f>
        <v>1.4378578251774687</v>
      </c>
      <c r="G159" s="4">
        <f>Delta!J161</f>
        <v>1.5253299799249387</v>
      </c>
      <c r="H159" s="4">
        <f>Delta!K161</f>
        <v>1.5518807132464119</v>
      </c>
      <c r="I159" s="4">
        <f>Delta!L161</f>
        <v>1.4718370420485627</v>
      </c>
      <c r="J159" s="4">
        <f>Delta!M161</f>
        <v>1.4848580347011087</v>
      </c>
      <c r="K159" s="4">
        <f>Delta!N161</f>
        <v>1.4566462028917648</v>
      </c>
    </row>
    <row r="160" spans="1:11" x14ac:dyDescent="0.2">
      <c r="A160" s="76">
        <f>Delta!A162</f>
        <v>316</v>
      </c>
      <c r="B160" s="4">
        <f>Delta!E162</f>
        <v>1.2195794910541125</v>
      </c>
      <c r="C160" s="4">
        <f>Delta!F162</f>
        <v>1.1576902589709448</v>
      </c>
      <c r="D160" s="4">
        <f>Delta!G162</f>
        <v>1.4989146853967572</v>
      </c>
      <c r="E160" s="4">
        <f>Delta!H162</f>
        <v>1.2717072196324342</v>
      </c>
      <c r="F160" s="4">
        <f>Delta!I162</f>
        <v>1.4249241205279706</v>
      </c>
      <c r="G160" s="4">
        <f>Delta!J162</f>
        <v>1.5195263620753074</v>
      </c>
      <c r="H160" s="4">
        <f>Delta!K162</f>
        <v>1.5365755840395234</v>
      </c>
      <c r="I160" s="4">
        <f>Delta!L162</f>
        <v>1.4554034045697328</v>
      </c>
      <c r="J160" s="4">
        <f>Delta!M162</f>
        <v>1.4685846069857345</v>
      </c>
      <c r="K160" s="4">
        <f>Delta!N162</f>
        <v>1.4472573525352583</v>
      </c>
    </row>
    <row r="161" spans="1:11" x14ac:dyDescent="0.2">
      <c r="A161" s="76">
        <f>Delta!A163</f>
        <v>318</v>
      </c>
      <c r="B161" s="4">
        <f>Delta!E163</f>
        <v>1.207134410891042</v>
      </c>
      <c r="C161" s="4">
        <f>Delta!F163</f>
        <v>1.1447928342966929</v>
      </c>
      <c r="D161" s="4">
        <f>Delta!G163</f>
        <v>1.4919882941704099</v>
      </c>
      <c r="E161" s="4">
        <f>Delta!H163</f>
        <v>1.2629052264681029</v>
      </c>
      <c r="F161" s="4">
        <f>Delta!I163</f>
        <v>1.4147012263139302</v>
      </c>
      <c r="G161" s="4">
        <f>Delta!J163</f>
        <v>1.5091108341216408</v>
      </c>
      <c r="H161" s="4">
        <f>Delta!K163</f>
        <v>1.5237935778997791</v>
      </c>
      <c r="I161" s="4">
        <f>Delta!L163</f>
        <v>1.4446723704464315</v>
      </c>
      <c r="J161" s="4">
        <f>Delta!M163</f>
        <v>1.4624322941214629</v>
      </c>
      <c r="K161" s="4">
        <f>Delta!N163</f>
        <v>1.4402570151081928</v>
      </c>
    </row>
    <row r="162" spans="1:11" x14ac:dyDescent="0.2">
      <c r="A162" s="76">
        <f>Delta!A164</f>
        <v>320</v>
      </c>
      <c r="B162" s="4">
        <f>Delta!E164</f>
        <v>1.1986899094378334</v>
      </c>
      <c r="C162" s="4">
        <f>Delta!F164</f>
        <v>1.1384482722240907</v>
      </c>
      <c r="D162" s="4">
        <f>Delta!G164</f>
        <v>1.4834881550087609</v>
      </c>
      <c r="E162" s="4">
        <f>Delta!H164</f>
        <v>1.2512465756744362</v>
      </c>
      <c r="F162" s="4">
        <f>Delta!I164</f>
        <v>1.4047833076633598</v>
      </c>
      <c r="G162" s="4">
        <f>Delta!J164</f>
        <v>1.4962240878657607</v>
      </c>
      <c r="H162" s="4">
        <f>Delta!K164</f>
        <v>1.5136142012133202</v>
      </c>
      <c r="I162" s="4">
        <f>Delta!L164</f>
        <v>1.4322882200303866</v>
      </c>
      <c r="J162" s="4">
        <f>Delta!M164</f>
        <v>1.4512677642246619</v>
      </c>
      <c r="K162" s="4">
        <f>Delta!N164</f>
        <v>1.4262922365670949</v>
      </c>
    </row>
    <row r="163" spans="1:11" x14ac:dyDescent="0.2">
      <c r="A163" s="76">
        <f>Delta!A165</f>
        <v>322</v>
      </c>
      <c r="B163" s="4">
        <f>Delta!E165</f>
        <v>1.1982980750488981</v>
      </c>
      <c r="C163" s="4">
        <f>Delta!F165</f>
        <v>1.1275691832808299</v>
      </c>
      <c r="D163" s="4">
        <f>Delta!G165</f>
        <v>1.465862715753552</v>
      </c>
      <c r="E163" s="4">
        <f>Delta!H165</f>
        <v>1.2442211416516802</v>
      </c>
      <c r="F163" s="4">
        <f>Delta!I165</f>
        <v>1.397937273235339</v>
      </c>
      <c r="G163" s="4">
        <f>Delta!J165</f>
        <v>1.4789351012598484</v>
      </c>
      <c r="H163" s="4">
        <f>Delta!K165</f>
        <v>1.5023600300834161</v>
      </c>
      <c r="I163" s="4">
        <f>Delta!L165</f>
        <v>1.424651735807636</v>
      </c>
      <c r="J163" s="4">
        <f>Delta!M165</f>
        <v>1.4423328834638482</v>
      </c>
      <c r="K163" s="4">
        <f>Delta!N165</f>
        <v>1.4137929435433794</v>
      </c>
    </row>
    <row r="164" spans="1:11" x14ac:dyDescent="0.2">
      <c r="A164" s="76">
        <f>Delta!A166</f>
        <v>324</v>
      </c>
      <c r="B164" s="4">
        <f>Delta!E166</f>
        <v>1.1853113627338097</v>
      </c>
      <c r="C164" s="4">
        <f>Delta!F166</f>
        <v>1.1219812421476849</v>
      </c>
      <c r="D164" s="4">
        <f>Delta!G166</f>
        <v>1.4583342505793961</v>
      </c>
      <c r="E164" s="4">
        <f>Delta!H166</f>
        <v>1.2285777268465914</v>
      </c>
      <c r="F164" s="4">
        <f>Delta!I166</f>
        <v>1.3833001135039602</v>
      </c>
      <c r="G164" s="4">
        <f>Delta!J166</f>
        <v>1.4728733520363857</v>
      </c>
      <c r="H164" s="4">
        <f>Delta!K166</f>
        <v>1.4881932920123297</v>
      </c>
      <c r="I164" s="4">
        <f>Delta!L166</f>
        <v>1.416784851659747</v>
      </c>
      <c r="J164" s="4">
        <f>Delta!M166</f>
        <v>1.4234845395604268</v>
      </c>
      <c r="K164" s="4">
        <f>Delta!N166</f>
        <v>1.4042218496941317</v>
      </c>
    </row>
    <row r="165" spans="1:11" x14ac:dyDescent="0.2">
      <c r="A165" s="76">
        <f>Delta!A167</f>
        <v>326</v>
      </c>
      <c r="B165" s="4">
        <f>Delta!E167</f>
        <v>1.1766659117646849</v>
      </c>
      <c r="C165" s="4">
        <f>Delta!F167</f>
        <v>1.1177519441860628</v>
      </c>
      <c r="D165" s="4">
        <f>Delta!G167</f>
        <v>1.4459324349966884</v>
      </c>
      <c r="E165" s="4">
        <f>Delta!H167</f>
        <v>1.2277031482492706</v>
      </c>
      <c r="F165" s="4">
        <f>Delta!I167</f>
        <v>1.3707271715568403</v>
      </c>
      <c r="G165" s="4">
        <f>Delta!J167</f>
        <v>1.4575565902286147</v>
      </c>
      <c r="H165" s="4">
        <f>Delta!K167</f>
        <v>1.4826635914511055</v>
      </c>
      <c r="I165" s="4">
        <f>Delta!L167</f>
        <v>1.40191350425245</v>
      </c>
      <c r="J165" s="4">
        <f>Delta!M167</f>
        <v>1.4192605945473336</v>
      </c>
      <c r="K165" s="4">
        <f>Delta!N167</f>
        <v>1.3975870752187536</v>
      </c>
    </row>
    <row r="166" spans="1:11" x14ac:dyDescent="0.2">
      <c r="A166" s="76">
        <f>Delta!A168</f>
        <v>328</v>
      </c>
      <c r="B166" s="4">
        <f>Delta!E168</f>
        <v>1.1729415101975338</v>
      </c>
      <c r="C166" s="4">
        <f>Delta!F168</f>
        <v>1.1016061760231732</v>
      </c>
      <c r="D166" s="4">
        <f>Delta!G168</f>
        <v>1.4382553052800784</v>
      </c>
      <c r="E166" s="4">
        <f>Delta!H168</f>
        <v>1.2146949079030467</v>
      </c>
      <c r="F166" s="4">
        <f>Delta!I168</f>
        <v>1.360334184034917</v>
      </c>
      <c r="G166" s="4">
        <f>Delta!J168</f>
        <v>1.4440195533165223</v>
      </c>
      <c r="H166" s="4">
        <f>Delta!K168</f>
        <v>1.4666178659494822</v>
      </c>
      <c r="I166" s="4">
        <f>Delta!L168</f>
        <v>1.3909230638002867</v>
      </c>
      <c r="J166" s="4">
        <f>Delta!M168</f>
        <v>1.4066566501980127</v>
      </c>
      <c r="K166" s="4">
        <f>Delta!N168</f>
        <v>1.3808722605357371</v>
      </c>
    </row>
    <row r="167" spans="1:11" x14ac:dyDescent="0.2">
      <c r="A167" s="76">
        <f>Delta!A169</f>
        <v>330</v>
      </c>
      <c r="B167" s="4">
        <f>Delta!E169</f>
        <v>1.1568068053520175</v>
      </c>
      <c r="C167" s="4">
        <f>Delta!F169</f>
        <v>1.0951459508365957</v>
      </c>
      <c r="D167" s="4">
        <f>Delta!G169</f>
        <v>1.4317101167022894</v>
      </c>
      <c r="E167" s="4">
        <f>Delta!H169</f>
        <v>1.2012927718692001</v>
      </c>
      <c r="F167" s="4">
        <f>Delta!I169</f>
        <v>1.3521299004464193</v>
      </c>
      <c r="G167" s="4">
        <f>Delta!J169</f>
        <v>1.4336552602318697</v>
      </c>
      <c r="H167" s="4">
        <f>Delta!K169</f>
        <v>1.4576824403671473</v>
      </c>
      <c r="I167" s="4">
        <f>Delta!L169</f>
        <v>1.3813723188911275</v>
      </c>
      <c r="J167" s="4">
        <f>Delta!M169</f>
        <v>1.3954230549697577</v>
      </c>
      <c r="K167" s="4">
        <f>Delta!N169</f>
        <v>1.3686200230624834</v>
      </c>
    </row>
    <row r="168" spans="1:11" x14ac:dyDescent="0.2">
      <c r="A168" s="76">
        <f>Delta!A170</f>
        <v>332</v>
      </c>
      <c r="B168" s="4">
        <f>Delta!E170</f>
        <v>1.1495685471569761</v>
      </c>
      <c r="C168" s="4">
        <f>Delta!F170</f>
        <v>1.0864095182341327</v>
      </c>
      <c r="D168" s="4">
        <f>Delta!G170</f>
        <v>1.4206280165420804</v>
      </c>
      <c r="E168" s="4">
        <f>Delta!H170</f>
        <v>1.195360192347783</v>
      </c>
      <c r="F168" s="4">
        <f>Delta!I170</f>
        <v>1.3380236820887959</v>
      </c>
      <c r="G168" s="4">
        <f>Delta!J170</f>
        <v>1.4239980617238857</v>
      </c>
      <c r="H168" s="4">
        <f>Delta!K170</f>
        <v>1.4481220426691976</v>
      </c>
      <c r="I168" s="4">
        <f>Delta!L170</f>
        <v>1.3706583921326843</v>
      </c>
      <c r="J168" s="4">
        <f>Delta!M170</f>
        <v>1.3856909103295845</v>
      </c>
      <c r="K168" s="4">
        <f>Delta!N170</f>
        <v>1.3572558149637093</v>
      </c>
    </row>
    <row r="169" spans="1:11" x14ac:dyDescent="0.2">
      <c r="A169" s="76">
        <f>Delta!A171</f>
        <v>334</v>
      </c>
      <c r="B169" s="4">
        <f>Delta!E171</f>
        <v>1.1437879848019694</v>
      </c>
      <c r="C169" s="4">
        <f>Delta!F171</f>
        <v>1.0837090157749252</v>
      </c>
      <c r="D169" s="4">
        <f>Delta!G171</f>
        <v>1.4070992889594347</v>
      </c>
      <c r="E169" s="4">
        <f>Delta!H171</f>
        <v>1.1815946307500713</v>
      </c>
      <c r="F169" s="4">
        <f>Delta!I171</f>
        <v>1.3348679056917057</v>
      </c>
      <c r="G169" s="4">
        <f>Delta!J171</f>
        <v>1.4190580821915599</v>
      </c>
      <c r="H169" s="4">
        <f>Delta!K171</f>
        <v>1.4283667238590425</v>
      </c>
      <c r="I169" s="4">
        <f>Delta!L171</f>
        <v>1.3668910128603606</v>
      </c>
      <c r="J169" s="4">
        <f>Delta!M171</f>
        <v>1.3692603989763352</v>
      </c>
      <c r="K169" s="4">
        <f>Delta!N171</f>
        <v>1.3482001835471991</v>
      </c>
    </row>
    <row r="170" spans="1:11" x14ac:dyDescent="0.2">
      <c r="A170" s="76">
        <f>Delta!A172</f>
        <v>336</v>
      </c>
      <c r="B170" s="4">
        <f>Delta!E172</f>
        <v>1.1260152428749226</v>
      </c>
      <c r="C170" s="4">
        <f>Delta!F172</f>
        <v>1.0737414394792477</v>
      </c>
      <c r="D170" s="4">
        <f>Delta!G172</f>
        <v>1.4029073436416795</v>
      </c>
      <c r="E170" s="4">
        <f>Delta!H172</f>
        <v>1.1735826123162596</v>
      </c>
      <c r="F170" s="4">
        <f>Delta!I172</f>
        <v>1.3233459720520813</v>
      </c>
      <c r="G170" s="4">
        <f>Delta!J172</f>
        <v>1.401387371820606</v>
      </c>
      <c r="H170" s="4">
        <f>Delta!K172</f>
        <v>1.4257602166369843</v>
      </c>
      <c r="I170" s="4">
        <f>Delta!L172</f>
        <v>1.3527170707128278</v>
      </c>
      <c r="J170" s="4">
        <f>Delta!M172</f>
        <v>1.3641747562396223</v>
      </c>
      <c r="K170" s="4">
        <f>Delta!N172</f>
        <v>1.3402002513962508</v>
      </c>
    </row>
    <row r="171" spans="1:11" x14ac:dyDescent="0.2">
      <c r="A171" s="76">
        <f>Delta!A173</f>
        <v>338</v>
      </c>
      <c r="B171" s="4">
        <f>Delta!E173</f>
        <v>1.1272095224814649</v>
      </c>
      <c r="C171" s="4">
        <f>Delta!F173</f>
        <v>1.0618989381954158</v>
      </c>
      <c r="D171" s="4">
        <f>Delta!G173</f>
        <v>1.3869289643866356</v>
      </c>
      <c r="E171" s="4">
        <f>Delta!H173</f>
        <v>1.1676647929186323</v>
      </c>
      <c r="F171" s="4">
        <f>Delta!I173</f>
        <v>1.3133536733860307</v>
      </c>
      <c r="G171" s="4">
        <f>Delta!J173</f>
        <v>1.3900352193565446</v>
      </c>
      <c r="H171" s="4">
        <f>Delta!K173</f>
        <v>1.4091820278925304</v>
      </c>
      <c r="I171" s="4">
        <f>Delta!L173</f>
        <v>1.3404479246159617</v>
      </c>
      <c r="J171" s="4">
        <f>Delta!M173</f>
        <v>1.3526024350336563</v>
      </c>
      <c r="K171" s="4">
        <f>Delta!N173</f>
        <v>1.3264968214703465</v>
      </c>
    </row>
    <row r="172" spans="1:11" x14ac:dyDescent="0.2">
      <c r="A172" s="76">
        <f>Delta!A174</f>
        <v>340</v>
      </c>
      <c r="B172" s="4">
        <f>Delta!E174</f>
        <v>1.1167851357523073</v>
      </c>
      <c r="C172" s="4">
        <f>Delta!F174</f>
        <v>1.0605913431616099</v>
      </c>
      <c r="D172" s="4">
        <f>Delta!G174</f>
        <v>1.3862262192412267</v>
      </c>
      <c r="E172" s="4">
        <f>Delta!H174</f>
        <v>1.1601061272163982</v>
      </c>
      <c r="F172" s="4">
        <f>Delta!I174</f>
        <v>1.299271901544774</v>
      </c>
      <c r="G172" s="4">
        <f>Delta!J174</f>
        <v>1.3866883936122232</v>
      </c>
      <c r="H172" s="4">
        <f>Delta!K174</f>
        <v>1.4058293029033386</v>
      </c>
      <c r="I172" s="4">
        <f>Delta!L174</f>
        <v>1.3315190954745759</v>
      </c>
      <c r="J172" s="4">
        <f>Delta!M174</f>
        <v>1.3429228190005027</v>
      </c>
      <c r="K172" s="4">
        <f>Delta!N174</f>
        <v>1.3141169923269747</v>
      </c>
    </row>
    <row r="173" spans="1:11" x14ac:dyDescent="0.2">
      <c r="A173" s="76">
        <f>Delta!A175</f>
        <v>342</v>
      </c>
      <c r="B173" s="4">
        <f>Delta!E175</f>
        <v>1.1027580203875065</v>
      </c>
      <c r="C173" s="4">
        <f>Delta!F175</f>
        <v>1.0440694970164088</v>
      </c>
      <c r="D173" s="4">
        <f>Delta!G175</f>
        <v>1.3778977584242291</v>
      </c>
      <c r="E173" s="4">
        <f>Delta!H175</f>
        <v>1.1492350841726395</v>
      </c>
      <c r="F173" s="4">
        <f>Delta!I175</f>
        <v>1.2911829336224034</v>
      </c>
      <c r="G173" s="4">
        <f>Delta!J175</f>
        <v>1.366640754621562</v>
      </c>
      <c r="H173" s="4">
        <f>Delta!K175</f>
        <v>1.392640153273117</v>
      </c>
      <c r="I173" s="4">
        <f>Delta!L175</f>
        <v>1.3245879769558933</v>
      </c>
      <c r="J173" s="4">
        <f>Delta!M175</f>
        <v>1.3352832192417008</v>
      </c>
      <c r="K173" s="4">
        <f>Delta!N175</f>
        <v>1.3045373374962477</v>
      </c>
    </row>
    <row r="174" spans="1:11" x14ac:dyDescent="0.2">
      <c r="A174" s="76">
        <f>Delta!A176</f>
        <v>344</v>
      </c>
      <c r="B174" s="4">
        <f>Delta!E176</f>
        <v>1.1003081024327788</v>
      </c>
      <c r="C174" s="4">
        <f>Delta!F176</f>
        <v>1.034300261473442</v>
      </c>
      <c r="D174" s="4">
        <f>Delta!G176</f>
        <v>1.3676626170939787</v>
      </c>
      <c r="E174" s="4">
        <f>Delta!H176</f>
        <v>1.1406991390916499</v>
      </c>
      <c r="F174" s="4">
        <f>Delta!I176</f>
        <v>1.2792768929208442</v>
      </c>
      <c r="G174" s="4">
        <f>Delta!J176</f>
        <v>1.3587339831244716</v>
      </c>
      <c r="H174" s="4">
        <f>Delta!K176</f>
        <v>1.3875125286313406</v>
      </c>
      <c r="I174" s="4">
        <f>Delta!L176</f>
        <v>1.3089648436666046</v>
      </c>
      <c r="J174" s="4">
        <f>Delta!M176</f>
        <v>1.3271001782568792</v>
      </c>
      <c r="K174" s="4">
        <f>Delta!N176</f>
        <v>1.2978401220156144</v>
      </c>
    </row>
    <row r="175" spans="1:11" x14ac:dyDescent="0.2">
      <c r="A175" s="76">
        <f>Delta!A177</f>
        <v>346</v>
      </c>
      <c r="B175" s="4">
        <f>Delta!E177</f>
        <v>1.0903343089094797</v>
      </c>
      <c r="C175" s="4">
        <f>Delta!F177</f>
        <v>1.0273854346003475</v>
      </c>
      <c r="D175" s="4">
        <f>Delta!G177</f>
        <v>1.3542101967762843</v>
      </c>
      <c r="E175" s="4">
        <f>Delta!H177</f>
        <v>1.1308962931673161</v>
      </c>
      <c r="F175" s="4">
        <f>Delta!I177</f>
        <v>1.2678894137025942</v>
      </c>
      <c r="G175" s="4">
        <f>Delta!J177</f>
        <v>1.3536240232681074</v>
      </c>
      <c r="H175" s="4">
        <f>Delta!K177</f>
        <v>1.3645490269869054</v>
      </c>
      <c r="I175" s="4">
        <f>Delta!L177</f>
        <v>1.3038508094318502</v>
      </c>
      <c r="J175" s="4">
        <f>Delta!M177</f>
        <v>1.3130153124292221</v>
      </c>
      <c r="K175" s="4">
        <f>Delta!N177</f>
        <v>1.290137657072199</v>
      </c>
    </row>
    <row r="176" spans="1:11" x14ac:dyDescent="0.2">
      <c r="A176" s="76">
        <f>Delta!A178</f>
        <v>348</v>
      </c>
      <c r="B176" s="4">
        <f>Delta!E178</f>
        <v>1.0828412866785708</v>
      </c>
      <c r="C176" s="4">
        <f>Delta!F178</f>
        <v>1.0234101742310209</v>
      </c>
      <c r="D176" s="4">
        <f>Delta!G178</f>
        <v>1.3428571986038307</v>
      </c>
      <c r="E176" s="4">
        <f>Delta!H178</f>
        <v>1.1278251817903318</v>
      </c>
      <c r="F176" s="4">
        <f>Delta!I178</f>
        <v>1.2586436391102129</v>
      </c>
      <c r="G176" s="4">
        <f>Delta!J178</f>
        <v>1.3389274694952658</v>
      </c>
      <c r="H176" s="4">
        <f>Delta!K178</f>
        <v>1.3593907178073295</v>
      </c>
      <c r="I176" s="4">
        <f>Delta!L178</f>
        <v>1.2915869172178684</v>
      </c>
      <c r="J176" s="4">
        <f>Delta!M178</f>
        <v>1.2998500880534447</v>
      </c>
      <c r="K176" s="4">
        <f>Delta!N178</f>
        <v>1.2773989396872576</v>
      </c>
    </row>
    <row r="177" spans="1:11" x14ac:dyDescent="0.2">
      <c r="A177" s="76">
        <f>Delta!A179</f>
        <v>350</v>
      </c>
      <c r="B177" s="4">
        <f>Delta!E179</f>
        <v>1.0737236854376775</v>
      </c>
      <c r="C177" s="4">
        <f>Delta!F179</f>
        <v>1.0183837429345033</v>
      </c>
      <c r="D177" s="4">
        <f>Delta!G179</f>
        <v>1.3302042159106797</v>
      </c>
      <c r="E177" s="4">
        <f>Delta!H179</f>
        <v>1.1140530901394552</v>
      </c>
      <c r="F177" s="4">
        <f>Delta!I179</f>
        <v>1.2540971743728591</v>
      </c>
      <c r="G177" s="4">
        <f>Delta!J179</f>
        <v>1.3340441016134186</v>
      </c>
      <c r="H177" s="4">
        <f>Delta!K179</f>
        <v>1.3447582427708049</v>
      </c>
      <c r="I177" s="4">
        <f>Delta!L179</f>
        <v>1.2818068670508165</v>
      </c>
      <c r="J177" s="4">
        <f>Delta!M179</f>
        <v>1.2904306011252142</v>
      </c>
      <c r="K177" s="4">
        <f>Delta!N179</f>
        <v>1.2651944020960482</v>
      </c>
    </row>
    <row r="178" spans="1:11" x14ac:dyDescent="0.2">
      <c r="A178" s="76">
        <f>Delta!A180</f>
        <v>352</v>
      </c>
      <c r="B178" s="4">
        <f>Delta!E180</f>
        <v>1.0617035938449426</v>
      </c>
      <c r="C178" s="4">
        <f>Delta!F180</f>
        <v>1.0069137382595628</v>
      </c>
      <c r="D178" s="4">
        <f>Delta!G180</f>
        <v>1.3280524001053617</v>
      </c>
      <c r="E178" s="4">
        <f>Delta!H180</f>
        <v>1.1030981044863886</v>
      </c>
      <c r="F178" s="4">
        <f>Delta!I180</f>
        <v>1.2368238963036404</v>
      </c>
      <c r="G178" s="4">
        <f>Delta!J180</f>
        <v>1.3238367731485123</v>
      </c>
      <c r="H178" s="4">
        <f>Delta!K180</f>
        <v>1.339909019499208</v>
      </c>
      <c r="I178" s="4">
        <f>Delta!L180</f>
        <v>1.2732659501157872</v>
      </c>
      <c r="J178" s="4">
        <f>Delta!M180</f>
        <v>1.2822734480117948</v>
      </c>
      <c r="K178" s="4">
        <f>Delta!N180</f>
        <v>1.2550168236686865</v>
      </c>
    </row>
    <row r="179" spans="1:11" x14ac:dyDescent="0.2">
      <c r="A179" s="76">
        <f>Delta!A181</f>
        <v>354</v>
      </c>
      <c r="B179" s="4">
        <f>Delta!E181</f>
        <v>1.0564044781253834</v>
      </c>
      <c r="C179" s="4">
        <f>Delta!F181</f>
        <v>0.99860011805708027</v>
      </c>
      <c r="D179" s="4">
        <f>Delta!G181</f>
        <v>1.320606770502275</v>
      </c>
      <c r="E179" s="4">
        <f>Delta!H181</f>
        <v>1.0952330007312217</v>
      </c>
      <c r="F179" s="4">
        <f>Delta!I181</f>
        <v>1.2355283040506038</v>
      </c>
      <c r="G179" s="4">
        <f>Delta!J181</f>
        <v>1.3139634551437851</v>
      </c>
      <c r="H179" s="4">
        <f>Delta!K181</f>
        <v>1.3298703573401127</v>
      </c>
      <c r="I179" s="4">
        <f>Delta!L181</f>
        <v>1.2592001626070548</v>
      </c>
      <c r="J179" s="4">
        <f>Delta!M181</f>
        <v>1.2739565559747312</v>
      </c>
      <c r="K179" s="4">
        <f>Delta!N181</f>
        <v>1.2469010533686653</v>
      </c>
    </row>
    <row r="180" spans="1:11" x14ac:dyDescent="0.2">
      <c r="A180" s="76">
        <f>Delta!A182</f>
        <v>356</v>
      </c>
      <c r="B180" s="4">
        <f>Delta!E182</f>
        <v>1.0499267195733797</v>
      </c>
      <c r="C180" s="4">
        <f>Delta!F182</f>
        <v>0.99374605265856175</v>
      </c>
      <c r="D180" s="4">
        <f>Delta!G182</f>
        <v>1.3104215489780913</v>
      </c>
      <c r="E180" s="4">
        <f>Delta!H182</f>
        <v>1.0907304758602798</v>
      </c>
      <c r="F180" s="4">
        <f>Delta!I182</f>
        <v>1.2229772633582936</v>
      </c>
      <c r="G180" s="4">
        <f>Delta!J182</f>
        <v>1.3045211767710452</v>
      </c>
      <c r="H180" s="4">
        <f>Delta!K182</f>
        <v>1.320103491538438</v>
      </c>
      <c r="I180" s="4">
        <f>Delta!L182</f>
        <v>1.2547490025083263</v>
      </c>
      <c r="J180" s="4">
        <f>Delta!M182</f>
        <v>1.2683588009854141</v>
      </c>
      <c r="K180" s="4">
        <f>Delta!N182</f>
        <v>1.241068221124797</v>
      </c>
    </row>
    <row r="181" spans="1:11" x14ac:dyDescent="0.2">
      <c r="A181" s="76">
        <f>Delta!A183</f>
        <v>358</v>
      </c>
      <c r="B181" s="4">
        <f>Delta!E183</f>
        <v>1.042298686698917</v>
      </c>
      <c r="C181" s="4">
        <f>Delta!F183</f>
        <v>0.97876268230678853</v>
      </c>
      <c r="D181" s="4">
        <f>Delta!G183</f>
        <v>1.3033772565964608</v>
      </c>
      <c r="E181" s="4">
        <f>Delta!H183</f>
        <v>1.0759309046757259</v>
      </c>
      <c r="F181" s="4">
        <f>Delta!I183</f>
        <v>1.2143542983040767</v>
      </c>
      <c r="G181" s="4">
        <f>Delta!J183</f>
        <v>1.2900507132005412</v>
      </c>
      <c r="H181" s="4">
        <f>Delta!K183</f>
        <v>1.310815425650258</v>
      </c>
      <c r="I181" s="4">
        <f>Delta!L183</f>
        <v>1.2408982655596201</v>
      </c>
      <c r="J181" s="4">
        <f>Delta!M183</f>
        <v>1.2575092947608724</v>
      </c>
      <c r="K181" s="4">
        <f>Delta!N183</f>
        <v>1.2279425714754044</v>
      </c>
    </row>
    <row r="182" spans="1:11" x14ac:dyDescent="0.2">
      <c r="A182" s="76">
        <f>Delta!A184</f>
        <v>360</v>
      </c>
      <c r="B182" s="4">
        <f>Delta!E184</f>
        <v>1.0376050680778182</v>
      </c>
      <c r="C182" s="4">
        <f>Delta!F184</f>
        <v>0.98106934257446987</v>
      </c>
      <c r="D182" s="4">
        <f>Delta!G184</f>
        <v>1.2951350238683546</v>
      </c>
      <c r="E182" s="4">
        <f>Delta!H184</f>
        <v>1.0740142631562311</v>
      </c>
      <c r="F182" s="4">
        <f>Delta!I184</f>
        <v>1.2069311412734596</v>
      </c>
      <c r="G182" s="4">
        <f>Delta!J184</f>
        <v>1.28301942182385</v>
      </c>
      <c r="H182" s="4">
        <f>Delta!K184</f>
        <v>1.2924191190835099</v>
      </c>
      <c r="I182" s="4">
        <f>Delta!L184</f>
        <v>1.2313114926452151</v>
      </c>
      <c r="J182" s="4">
        <f>Delta!M184</f>
        <v>1.2438940792454112</v>
      </c>
      <c r="K182" s="4">
        <f>Delta!N184</f>
        <v>1.2240915605350455</v>
      </c>
    </row>
    <row r="183" spans="1:11" x14ac:dyDescent="0.2">
      <c r="A183" s="76">
        <f>Delta!A185</f>
        <v>362</v>
      </c>
      <c r="B183" s="4">
        <f>Delta!E185</f>
        <v>1.0266477776266214</v>
      </c>
      <c r="C183" s="4">
        <f>Delta!F185</f>
        <v>0.97338110176159454</v>
      </c>
      <c r="D183" s="4">
        <f>Delta!G185</f>
        <v>1.2806407019656518</v>
      </c>
      <c r="E183" s="4">
        <f>Delta!H185</f>
        <v>1.0618965026527594</v>
      </c>
      <c r="F183" s="4">
        <f>Delta!I185</f>
        <v>1.1926450290649093</v>
      </c>
      <c r="G183" s="4">
        <f>Delta!J185</f>
        <v>1.271116332965283</v>
      </c>
      <c r="H183" s="4">
        <f>Delta!K185</f>
        <v>1.2926031612390254</v>
      </c>
      <c r="I183" s="4">
        <f>Delta!L185</f>
        <v>1.2248803026173594</v>
      </c>
      <c r="J183" s="4">
        <f>Delta!M185</f>
        <v>1.2347735269415683</v>
      </c>
      <c r="K183" s="4">
        <f>Delta!N185</f>
        <v>1.2132082105320574</v>
      </c>
    </row>
    <row r="184" spans="1:11" x14ac:dyDescent="0.2">
      <c r="A184" s="76">
        <f>Delta!A186</f>
        <v>364</v>
      </c>
      <c r="B184" s="4">
        <f>Delta!E186</f>
        <v>1.0231023147901919</v>
      </c>
      <c r="C184" s="4">
        <f>Delta!F186</f>
        <v>0.96967758352128897</v>
      </c>
      <c r="D184" s="4">
        <f>Delta!G186</f>
        <v>1.2694964217931926</v>
      </c>
      <c r="E184" s="4">
        <f>Delta!H186</f>
        <v>1.0576379777083034</v>
      </c>
      <c r="F184" s="4">
        <f>Delta!I186</f>
        <v>1.1880028809214682</v>
      </c>
      <c r="G184" s="4">
        <f>Delta!J186</f>
        <v>1.2585208650170987</v>
      </c>
      <c r="H184" s="4">
        <f>Delta!K186</f>
        <v>1.2753699256151663</v>
      </c>
      <c r="I184" s="4">
        <f>Delta!L186</f>
        <v>1.2160130753204879</v>
      </c>
      <c r="J184" s="4">
        <f>Delta!M186</f>
        <v>1.22874011130647</v>
      </c>
      <c r="K184" s="4">
        <f>Delta!N186</f>
        <v>1.2049737127244331</v>
      </c>
    </row>
    <row r="185" spans="1:11" x14ac:dyDescent="0.2">
      <c r="A185" s="76">
        <f>Delta!A187</f>
        <v>366</v>
      </c>
      <c r="B185" s="4">
        <f>Delta!E187</f>
        <v>1.0188883337458599</v>
      </c>
      <c r="C185" s="4">
        <f>Delta!F187</f>
        <v>0.95607355734839139</v>
      </c>
      <c r="D185" s="4">
        <f>Delta!G187</f>
        <v>1.2711033842081054</v>
      </c>
      <c r="E185" s="4">
        <f>Delta!H187</f>
        <v>1.0434943944266362</v>
      </c>
      <c r="F185" s="4">
        <f>Delta!I187</f>
        <v>1.1781592252191331</v>
      </c>
      <c r="G185" s="4">
        <f>Delta!J187</f>
        <v>1.2495569061723444</v>
      </c>
      <c r="H185" s="4">
        <f>Delta!K187</f>
        <v>1.2728793347385192</v>
      </c>
      <c r="I185" s="4">
        <f>Delta!L187</f>
        <v>1.2117772604545163</v>
      </c>
      <c r="J185" s="4">
        <f>Delta!M187</f>
        <v>1.2230968171746959</v>
      </c>
      <c r="K185" s="4">
        <f>Delta!N187</f>
        <v>1.1884424442598629</v>
      </c>
    </row>
    <row r="186" spans="1:11" x14ac:dyDescent="0.2">
      <c r="A186" s="76">
        <f>Delta!A188</f>
        <v>368</v>
      </c>
      <c r="B186" s="4">
        <f>Delta!E188</f>
        <v>1.0001766909604193</v>
      </c>
      <c r="C186" s="4">
        <f>Delta!F188</f>
        <v>0.95167270749141331</v>
      </c>
      <c r="D186" s="4">
        <f>Delta!G188</f>
        <v>1.2533150123830161</v>
      </c>
      <c r="E186" s="4">
        <f>Delta!H188</f>
        <v>1.0386614103383707</v>
      </c>
      <c r="F186" s="4">
        <f>Delta!I188</f>
        <v>1.1670362667504097</v>
      </c>
      <c r="G186" s="4">
        <f>Delta!J188</f>
        <v>1.2400143033999278</v>
      </c>
      <c r="H186" s="4">
        <f>Delta!K188</f>
        <v>1.2612796273394622</v>
      </c>
      <c r="I186" s="4">
        <f>Delta!L188</f>
        <v>1.1969983807802453</v>
      </c>
      <c r="J186" s="4">
        <f>Delta!M188</f>
        <v>1.2082779611624073</v>
      </c>
      <c r="K186" s="4">
        <f>Delta!N188</f>
        <v>1.1843052983884217</v>
      </c>
    </row>
    <row r="187" spans="1:11" x14ac:dyDescent="0.2">
      <c r="A187" s="76">
        <f>Delta!A189</f>
        <v>370</v>
      </c>
      <c r="B187" s="4">
        <f>Delta!E189</f>
        <v>0.99369795896930846</v>
      </c>
      <c r="C187" s="4">
        <f>Delta!F189</f>
        <v>0.94638510668820786</v>
      </c>
      <c r="D187" s="4">
        <f>Delta!G189</f>
        <v>1.2527098433512407</v>
      </c>
      <c r="E187" s="4">
        <f>Delta!H189</f>
        <v>1.024006372290609</v>
      </c>
      <c r="F187" s="4">
        <f>Delta!I189</f>
        <v>1.1604351222394005</v>
      </c>
      <c r="G187" s="4">
        <f>Delta!J189</f>
        <v>1.2328125328917583</v>
      </c>
      <c r="H187" s="4">
        <f>Delta!K189</f>
        <v>1.2507483606292169</v>
      </c>
      <c r="I187" s="4">
        <f>Delta!L189</f>
        <v>1.1857061602420504</v>
      </c>
      <c r="J187" s="4">
        <f>Delta!M189</f>
        <v>1.2050410488464447</v>
      </c>
      <c r="K187" s="4">
        <f>Delta!N189</f>
        <v>1.1692608521092218</v>
      </c>
    </row>
    <row r="188" spans="1:11" x14ac:dyDescent="0.2">
      <c r="A188" s="76">
        <f>Delta!A190</f>
        <v>372</v>
      </c>
      <c r="B188" s="4">
        <f>Delta!E190</f>
        <v>0.99184573791899489</v>
      </c>
      <c r="C188" s="4">
        <f>Delta!F190</f>
        <v>0.93662786133985598</v>
      </c>
      <c r="D188" s="4">
        <f>Delta!G190</f>
        <v>1.2380496808219732</v>
      </c>
      <c r="E188" s="4">
        <f>Delta!H190</f>
        <v>1.0175601467659057</v>
      </c>
      <c r="F188" s="4">
        <f>Delta!I190</f>
        <v>1.1542014747791818</v>
      </c>
      <c r="G188" s="4">
        <f>Delta!J190</f>
        <v>1.2280249003331356</v>
      </c>
      <c r="H188" s="4">
        <f>Delta!K190</f>
        <v>1.2453574454465155</v>
      </c>
      <c r="I188" s="4">
        <f>Delta!L190</f>
        <v>1.1765217744106327</v>
      </c>
      <c r="J188" s="4">
        <f>Delta!M190</f>
        <v>1.1942956424486617</v>
      </c>
      <c r="K188" s="4">
        <f>Delta!N190</f>
        <v>1.1696666805374178</v>
      </c>
    </row>
    <row r="189" spans="1:11" x14ac:dyDescent="0.2">
      <c r="A189" s="76">
        <f>Delta!A191</f>
        <v>374</v>
      </c>
      <c r="B189" s="4">
        <f>Delta!E191</f>
        <v>0.97485359339755107</v>
      </c>
      <c r="C189" s="4">
        <f>Delta!F191</f>
        <v>0.92164425759055923</v>
      </c>
      <c r="D189" s="4">
        <f>Delta!G191</f>
        <v>1.2366271706707455</v>
      </c>
      <c r="E189" s="4">
        <f>Delta!H191</f>
        <v>1.0112015333365587</v>
      </c>
      <c r="F189" s="4">
        <f>Delta!I191</f>
        <v>1.1374095366611936</v>
      </c>
      <c r="G189" s="4">
        <f>Delta!J191</f>
        <v>1.2132148135315379</v>
      </c>
      <c r="H189" s="4">
        <f>Delta!K191</f>
        <v>1.2269419465544829</v>
      </c>
      <c r="I189" s="4">
        <f>Delta!L191</f>
        <v>1.1665730936509799</v>
      </c>
      <c r="J189" s="4">
        <f>Delta!M191</f>
        <v>1.1842624462605755</v>
      </c>
      <c r="K189" s="4">
        <f>Delta!N191</f>
        <v>1.1607321545927807</v>
      </c>
    </row>
    <row r="190" spans="1:11" x14ac:dyDescent="0.2">
      <c r="A190" s="76">
        <f>Delta!A192</f>
        <v>376</v>
      </c>
      <c r="B190" s="4">
        <f>Delta!E192</f>
        <v>0.97135832129580102</v>
      </c>
      <c r="C190" s="4">
        <f>Delta!F192</f>
        <v>0.92082528635195615</v>
      </c>
      <c r="D190" s="4">
        <f>Delta!G192</f>
        <v>1.2298751454919987</v>
      </c>
      <c r="E190" s="4">
        <f>Delta!H192</f>
        <v>1.004965552609427</v>
      </c>
      <c r="F190" s="4">
        <f>Delta!I192</f>
        <v>1.1350476847460378</v>
      </c>
      <c r="G190" s="4">
        <f>Delta!J192</f>
        <v>1.2120127027386296</v>
      </c>
      <c r="H190" s="4">
        <f>Delta!K192</f>
        <v>1.2193376498839115</v>
      </c>
      <c r="I190" s="4">
        <f>Delta!L192</f>
        <v>1.1617583679128796</v>
      </c>
      <c r="J190" s="4">
        <f>Delta!M192</f>
        <v>1.1778015367460704</v>
      </c>
      <c r="K190" s="4">
        <f>Delta!N192</f>
        <v>1.1411856919290031</v>
      </c>
    </row>
    <row r="191" spans="1:11" x14ac:dyDescent="0.2">
      <c r="A191" s="76">
        <f>Delta!A193</f>
        <v>378</v>
      </c>
      <c r="B191" s="4">
        <f>Delta!E193</f>
        <v>0.96240643006062498</v>
      </c>
      <c r="C191" s="4">
        <f>Delta!F193</f>
        <v>0.91062384766793514</v>
      </c>
      <c r="D191" s="4">
        <f>Delta!G193</f>
        <v>1.2132951110588319</v>
      </c>
      <c r="E191" s="4">
        <f>Delta!H193</f>
        <v>1.0030566057177559</v>
      </c>
      <c r="F191" s="4">
        <f>Delta!I193</f>
        <v>1.1249852884818168</v>
      </c>
      <c r="G191" s="4">
        <f>Delta!J193</f>
        <v>1.1995072391455253</v>
      </c>
      <c r="H191" s="4">
        <f>Delta!K193</f>
        <v>1.2075722623428042</v>
      </c>
      <c r="I191" s="4">
        <f>Delta!L193</f>
        <v>1.1564702231756652</v>
      </c>
      <c r="J191" s="4">
        <f>Delta!M193</f>
        <v>1.1610560274715187</v>
      </c>
      <c r="K191" s="4">
        <f>Delta!N193</f>
        <v>1.1359329185500755</v>
      </c>
    </row>
    <row r="192" spans="1:11" x14ac:dyDescent="0.2">
      <c r="A192" s="76">
        <f>Delta!A194</f>
        <v>380</v>
      </c>
      <c r="B192" s="4">
        <f>Delta!E194</f>
        <v>0.96289562558027342</v>
      </c>
      <c r="C192" s="4">
        <f>Delta!F194</f>
        <v>0.90083467570356568</v>
      </c>
      <c r="D192" s="4">
        <f>Delta!G194</f>
        <v>1.2103890364327796</v>
      </c>
      <c r="E192" s="4">
        <f>Delta!H194</f>
        <v>0.99178095840191105</v>
      </c>
      <c r="F192" s="4">
        <f>Delta!I194</f>
        <v>1.1156810537957806</v>
      </c>
      <c r="G192" s="4">
        <f>Delta!J194</f>
        <v>1.1911645169313534</v>
      </c>
      <c r="H192" s="4">
        <f>Delta!K194</f>
        <v>1.2065596769601505</v>
      </c>
      <c r="I192" s="4">
        <f>Delta!L194</f>
        <v>1.1424744347654503</v>
      </c>
      <c r="J192" s="4">
        <f>Delta!M194</f>
        <v>1.1578274891117513</v>
      </c>
      <c r="K192" s="4">
        <f>Delta!N194</f>
        <v>1.1326230953609961</v>
      </c>
    </row>
    <row r="193" spans="1:11" x14ac:dyDescent="0.2">
      <c r="A193" s="76">
        <f>Delta!A195</f>
        <v>382</v>
      </c>
      <c r="B193" s="4">
        <f>Delta!E195</f>
        <v>0.95828198202729808</v>
      </c>
      <c r="C193" s="4">
        <f>Delta!F195</f>
        <v>0.89565059437335393</v>
      </c>
      <c r="D193" s="4">
        <f>Delta!G195</f>
        <v>1.1979638227084255</v>
      </c>
      <c r="E193" s="4">
        <f>Delta!H195</f>
        <v>0.98095241920459486</v>
      </c>
      <c r="F193" s="4">
        <f>Delta!I195</f>
        <v>1.1071599559875356</v>
      </c>
      <c r="G193" s="4">
        <f>Delta!J195</f>
        <v>1.1812271018081244</v>
      </c>
      <c r="H193" s="4">
        <f>Delta!K195</f>
        <v>1.1972338985883901</v>
      </c>
      <c r="I193" s="4">
        <f>Delta!L195</f>
        <v>1.140536194641717</v>
      </c>
      <c r="J193" s="4">
        <f>Delta!M195</f>
        <v>1.1474103915460887</v>
      </c>
      <c r="K193" s="4">
        <f>Delta!N195</f>
        <v>1.117348632699855</v>
      </c>
    </row>
    <row r="194" spans="1:11" x14ac:dyDescent="0.2">
      <c r="A194" s="76">
        <f>Delta!A196</f>
        <v>384</v>
      </c>
      <c r="B194" s="4">
        <f>Delta!E196</f>
        <v>0.93966746748663788</v>
      </c>
      <c r="C194" s="4">
        <f>Delta!F196</f>
        <v>0.89098953564237249</v>
      </c>
      <c r="D194" s="4">
        <f>Delta!G196</f>
        <v>1.1855971759437978</v>
      </c>
      <c r="E194" s="4">
        <f>Delta!H196</f>
        <v>0.9746461985604693</v>
      </c>
      <c r="F194" s="4">
        <f>Delta!I196</f>
        <v>1.1022836033240946</v>
      </c>
      <c r="G194" s="4">
        <f>Delta!J196</f>
        <v>1.1741123205764037</v>
      </c>
      <c r="H194" s="4">
        <f>Delta!K196</f>
        <v>1.1847885672420233</v>
      </c>
      <c r="I194" s="4">
        <f>Delta!L196</f>
        <v>1.1300941311576107</v>
      </c>
      <c r="J194" s="4">
        <f>Delta!M196</f>
        <v>1.1350914760630548</v>
      </c>
      <c r="K194" s="4">
        <f>Delta!N196</f>
        <v>1.1084897093294188</v>
      </c>
    </row>
    <row r="195" spans="1:11" x14ac:dyDescent="0.2">
      <c r="A195" s="76">
        <f>Delta!A197</f>
        <v>386</v>
      </c>
      <c r="B195" s="4">
        <f>Delta!E197</f>
        <v>0.93961497528627369</v>
      </c>
      <c r="C195" s="4">
        <f>Delta!F197</f>
        <v>0.8915039295518401</v>
      </c>
      <c r="D195" s="4">
        <f>Delta!G197</f>
        <v>1.1819866534221735</v>
      </c>
      <c r="E195" s="4">
        <f>Delta!H197</f>
        <v>0.9733210747477905</v>
      </c>
      <c r="F195" s="4">
        <f>Delta!I197</f>
        <v>1.0873292144837343</v>
      </c>
      <c r="G195" s="4">
        <f>Delta!J197</f>
        <v>1.1602177790610568</v>
      </c>
      <c r="H195" s="4">
        <f>Delta!K197</f>
        <v>1.1782077473747599</v>
      </c>
      <c r="I195" s="4">
        <f>Delta!L197</f>
        <v>1.1222427487938003</v>
      </c>
      <c r="J195" s="4">
        <f>Delta!M197</f>
        <v>1.1365033749972664</v>
      </c>
      <c r="K195" s="4">
        <f>Delta!N197</f>
        <v>1.0975240132344855</v>
      </c>
    </row>
    <row r="196" spans="1:11" x14ac:dyDescent="0.2">
      <c r="A196" s="76">
        <f>Delta!A198</f>
        <v>388</v>
      </c>
      <c r="B196" s="4">
        <f>Delta!E198</f>
        <v>0.92562886843206016</v>
      </c>
      <c r="C196" s="4">
        <f>Delta!F198</f>
        <v>0.87845931540164734</v>
      </c>
      <c r="D196" s="4">
        <f>Delta!G198</f>
        <v>1.1787831791079117</v>
      </c>
      <c r="E196" s="4">
        <f>Delta!H198</f>
        <v>0.96818323241376625</v>
      </c>
      <c r="F196" s="4">
        <f>Delta!I198</f>
        <v>1.0843175558887808</v>
      </c>
      <c r="G196" s="4">
        <f>Delta!J198</f>
        <v>1.1546377836655353</v>
      </c>
      <c r="H196" s="4">
        <f>Delta!K198</f>
        <v>1.1685507077248136</v>
      </c>
      <c r="I196" s="4">
        <f>Delta!L198</f>
        <v>1.115686410226191</v>
      </c>
      <c r="J196" s="4">
        <f>Delta!M198</f>
        <v>1.1182606976869458</v>
      </c>
      <c r="K196" s="4">
        <f>Delta!N198</f>
        <v>1.0902897338564976</v>
      </c>
    </row>
    <row r="197" spans="1:11" x14ac:dyDescent="0.2">
      <c r="A197" s="76">
        <f>Delta!A199</f>
        <v>390</v>
      </c>
      <c r="B197" s="4">
        <f>Delta!E199</f>
        <v>0.93038599243988607</v>
      </c>
      <c r="C197" s="4">
        <f>Delta!F199</f>
        <v>0.87513572519926086</v>
      </c>
      <c r="D197" s="4">
        <f>Delta!G199</f>
        <v>1.1758139571087511</v>
      </c>
      <c r="E197" s="4">
        <f>Delta!H199</f>
        <v>0.95406977883794042</v>
      </c>
      <c r="F197" s="4">
        <f>Delta!I199</f>
        <v>1.0741596163015288</v>
      </c>
      <c r="G197" s="4">
        <f>Delta!J199</f>
        <v>1.1424014308807351</v>
      </c>
      <c r="H197" s="4">
        <f>Delta!K199</f>
        <v>1.1508618784741298</v>
      </c>
      <c r="I197" s="4">
        <f>Delta!L199</f>
        <v>1.1007457940792609</v>
      </c>
      <c r="J197" s="4">
        <f>Delta!M199</f>
        <v>1.1109789081782395</v>
      </c>
      <c r="K197" s="4">
        <f>Delta!N199</f>
        <v>1.0853332488005574</v>
      </c>
    </row>
    <row r="198" spans="1:11" x14ac:dyDescent="0.2">
      <c r="A198" s="76">
        <f>Delta!A200</f>
        <v>392</v>
      </c>
      <c r="B198" s="4">
        <f>Delta!E200</f>
        <v>0.92171340607527519</v>
      </c>
      <c r="C198" s="4">
        <f>Delta!F200</f>
        <v>0.86809868116399791</v>
      </c>
      <c r="D198" s="4">
        <f>Delta!G200</f>
        <v>1.1637646438706906</v>
      </c>
      <c r="E198" s="4">
        <f>Delta!H200</f>
        <v>0.94062234233249775</v>
      </c>
      <c r="F198" s="4">
        <f>Delta!I200</f>
        <v>1.0637297359485931</v>
      </c>
      <c r="G198" s="4">
        <f>Delta!J200</f>
        <v>1.1413983222521296</v>
      </c>
      <c r="H198" s="4">
        <f>Delta!K200</f>
        <v>1.1486791849897315</v>
      </c>
      <c r="I198" s="4">
        <f>Delta!L200</f>
        <v>1.0968024798987397</v>
      </c>
      <c r="J198" s="4">
        <f>Delta!M200</f>
        <v>1.1064717296300763</v>
      </c>
      <c r="K198" s="4">
        <f>Delta!N200</f>
        <v>1.0798905270421599</v>
      </c>
    </row>
    <row r="199" spans="1:11" x14ac:dyDescent="0.2">
      <c r="A199" s="76">
        <f>Delta!A201</f>
        <v>394</v>
      </c>
      <c r="B199" s="4">
        <f>Delta!E201</f>
        <v>0.90808744273851438</v>
      </c>
      <c r="C199" s="4">
        <f>Delta!F201</f>
        <v>0.86180848117600739</v>
      </c>
      <c r="D199" s="4">
        <f>Delta!G201</f>
        <v>1.1522259744494168</v>
      </c>
      <c r="E199" s="4">
        <f>Delta!H201</f>
        <v>0.93668553651182762</v>
      </c>
      <c r="F199" s="4">
        <f>Delta!I201</f>
        <v>1.055862195531887</v>
      </c>
      <c r="G199" s="4">
        <f>Delta!J201</f>
        <v>1.1294945422402058</v>
      </c>
      <c r="H199" s="4">
        <f>Delta!K201</f>
        <v>1.1438277333657432</v>
      </c>
      <c r="I199" s="4">
        <f>Delta!L201</f>
        <v>1.0846424329906679</v>
      </c>
      <c r="J199" s="4">
        <f>Delta!M201</f>
        <v>1.0937158607344788</v>
      </c>
      <c r="K199" s="4">
        <f>Delta!N201</f>
        <v>1.0687926214429933</v>
      </c>
    </row>
    <row r="200" spans="1:11" x14ac:dyDescent="0.2">
      <c r="A200" s="76">
        <f>Delta!A202</f>
        <v>396</v>
      </c>
      <c r="B200" s="4">
        <f>Delta!E202</f>
        <v>0.90473975988469846</v>
      </c>
      <c r="C200" s="4">
        <f>Delta!F202</f>
        <v>0.85143557972200412</v>
      </c>
      <c r="D200" s="4">
        <f>Delta!G202</f>
        <v>1.1455474017429967</v>
      </c>
      <c r="E200" s="4">
        <f>Delta!H202</f>
        <v>0.93374505275889419</v>
      </c>
      <c r="F200" s="4">
        <f>Delta!I202</f>
        <v>1.0492666520312</v>
      </c>
      <c r="G200" s="4">
        <f>Delta!J202</f>
        <v>1.1238403072910685</v>
      </c>
      <c r="H200" s="4">
        <f>Delta!K202</f>
        <v>1.1308872660258373</v>
      </c>
      <c r="I200" s="4">
        <f>Delta!L202</f>
        <v>1.0835957143695563</v>
      </c>
      <c r="J200" s="4">
        <f>Delta!M202</f>
        <v>1.0934955176002958</v>
      </c>
      <c r="K200" s="4">
        <f>Delta!N202</f>
        <v>1.0668702234124527</v>
      </c>
    </row>
    <row r="201" spans="1:11" x14ac:dyDescent="0.2">
      <c r="A201" s="76">
        <f>Delta!A203</f>
        <v>398</v>
      </c>
      <c r="B201" s="4">
        <f>Delta!E203</f>
        <v>0.89701193780866717</v>
      </c>
      <c r="C201" s="4">
        <f>Delta!F203</f>
        <v>0.8421290291464878</v>
      </c>
      <c r="D201" s="4">
        <f>Delta!G203</f>
        <v>1.1440243032720954</v>
      </c>
      <c r="E201" s="4">
        <f>Delta!H203</f>
        <v>0.92731021475844777</v>
      </c>
      <c r="F201" s="4">
        <f>Delta!I203</f>
        <v>1.0469572075002542</v>
      </c>
      <c r="G201" s="4">
        <f>Delta!J203</f>
        <v>1.1154959712855739</v>
      </c>
      <c r="H201" s="4">
        <f>Delta!K203</f>
        <v>1.1197154130682119</v>
      </c>
      <c r="I201" s="4">
        <f>Delta!L203</f>
        <v>1.0759919731695433</v>
      </c>
      <c r="J201" s="4">
        <f>Delta!M203</f>
        <v>1.0806577611608414</v>
      </c>
      <c r="K201" s="4">
        <f>Delta!N203</f>
        <v>1.0550272934450877</v>
      </c>
    </row>
    <row r="202" spans="1:11" x14ac:dyDescent="0.2">
      <c r="A202" s="76">
        <f>Delta!A204</f>
        <v>400</v>
      </c>
      <c r="B202" s="4">
        <f>Delta!E204</f>
        <v>0.88528332414217203</v>
      </c>
      <c r="C202" s="4">
        <f>Delta!F204</f>
        <v>0.84350265889909792</v>
      </c>
      <c r="D202" s="4">
        <f>Delta!G204</f>
        <v>1.1290697310117892</v>
      </c>
      <c r="E202" s="4">
        <f>Delta!H204</f>
        <v>0.92627874847561742</v>
      </c>
      <c r="F202" s="4">
        <f>Delta!I204</f>
        <v>1.0415327955293208</v>
      </c>
      <c r="G202" s="4">
        <f>Delta!J204</f>
        <v>1.099331242949253</v>
      </c>
      <c r="H202" s="4">
        <f>Delta!K204</f>
        <v>1.1147972188192412</v>
      </c>
      <c r="I202" s="4">
        <f>Delta!L204</f>
        <v>1.0669457561678364</v>
      </c>
      <c r="J202" s="4">
        <f>Delta!M204</f>
        <v>1.0738637846987586</v>
      </c>
      <c r="K202" s="4">
        <f>Delta!N204</f>
        <v>1.0503708812454882</v>
      </c>
    </row>
    <row r="203" spans="1:11" x14ac:dyDescent="0.2">
      <c r="A203" s="76">
        <f>Delta!A205</f>
        <v>402</v>
      </c>
      <c r="B203" s="4">
        <f>Delta!E205</f>
        <v>0.88347025184210004</v>
      </c>
      <c r="C203" s="4">
        <f>Delta!F205</f>
        <v>0.84099261549508419</v>
      </c>
      <c r="D203" s="4">
        <f>Delta!G205</f>
        <v>1.1291511857738357</v>
      </c>
      <c r="E203" s="4">
        <f>Delta!H205</f>
        <v>0.90779622202941113</v>
      </c>
      <c r="F203" s="4">
        <f>Delta!I205</f>
        <v>1.0278390866444997</v>
      </c>
      <c r="G203" s="4">
        <f>Delta!J205</f>
        <v>1.0946889154754835</v>
      </c>
      <c r="H203" s="4">
        <f>Delta!K205</f>
        <v>1.1072983405397974</v>
      </c>
      <c r="I203" s="4">
        <f>Delta!L205</f>
        <v>1.0610850132950489</v>
      </c>
      <c r="J203" s="4">
        <f>Delta!M205</f>
        <v>1.0672153602644396</v>
      </c>
      <c r="K203" s="4">
        <f>Delta!N205</f>
        <v>1.0439521751242076</v>
      </c>
    </row>
    <row r="204" spans="1:11" x14ac:dyDescent="0.2">
      <c r="A204" s="76">
        <f>Delta!A206</f>
        <v>404</v>
      </c>
      <c r="B204" s="4">
        <f>Delta!E206</f>
        <v>0.87794895306259058</v>
      </c>
      <c r="C204" s="4">
        <f>Delta!F206</f>
        <v>0.82535626874746804</v>
      </c>
      <c r="D204" s="4">
        <f>Delta!G206</f>
        <v>1.1204256400185741</v>
      </c>
      <c r="E204" s="4">
        <f>Delta!H206</f>
        <v>0.89937356574520955</v>
      </c>
      <c r="F204" s="4">
        <f>Delta!I206</f>
        <v>1.0202229170024335</v>
      </c>
      <c r="G204" s="4">
        <f>Delta!J206</f>
        <v>1.0920942642664855</v>
      </c>
      <c r="H204" s="4">
        <f>Delta!K206</f>
        <v>1.1016874900517948</v>
      </c>
      <c r="I204" s="4">
        <f>Delta!L206</f>
        <v>1.0457324538082347</v>
      </c>
      <c r="J204" s="4">
        <f>Delta!M206</f>
        <v>1.0607949620573542</v>
      </c>
      <c r="K204" s="4">
        <f>Delta!N206</f>
        <v>1.0263618380155215</v>
      </c>
    </row>
    <row r="205" spans="1:11" x14ac:dyDescent="0.2">
      <c r="A205" s="76">
        <f>Delta!A207</f>
        <v>406</v>
      </c>
      <c r="B205" s="4">
        <f>Delta!E207</f>
        <v>0.87316819015126335</v>
      </c>
      <c r="C205" s="4">
        <f>Delta!F207</f>
        <v>0.82073190400699936</v>
      </c>
      <c r="D205" s="4">
        <f>Delta!G207</f>
        <v>1.1124992480040508</v>
      </c>
      <c r="E205" s="4">
        <f>Delta!H207</f>
        <v>0.89213996309189803</v>
      </c>
      <c r="F205" s="4">
        <f>Delta!I207</f>
        <v>1.0095569459378506</v>
      </c>
      <c r="G205" s="4">
        <f>Delta!J207</f>
        <v>1.0787888121237543</v>
      </c>
      <c r="H205" s="4">
        <f>Delta!K207</f>
        <v>1.0935096137019151</v>
      </c>
      <c r="I205" s="4">
        <f>Delta!L207</f>
        <v>1.0433930225897114</v>
      </c>
      <c r="J205" s="4">
        <f>Delta!M207</f>
        <v>1.0494979577870822</v>
      </c>
      <c r="K205" s="4">
        <f>Delta!N207</f>
        <v>1.0257365979777777</v>
      </c>
    </row>
    <row r="206" spans="1:11" x14ac:dyDescent="0.2">
      <c r="A206" s="76">
        <f>Delta!A208</f>
        <v>408</v>
      </c>
      <c r="B206" s="4">
        <f>Delta!E208</f>
        <v>0.86451741555904071</v>
      </c>
      <c r="C206" s="4">
        <f>Delta!F208</f>
        <v>0.81259420727319842</v>
      </c>
      <c r="D206" s="4">
        <f>Delta!G208</f>
        <v>1.1102361737089783</v>
      </c>
      <c r="E206" s="4">
        <f>Delta!H208</f>
        <v>0.89075051420506313</v>
      </c>
      <c r="F206" s="4">
        <f>Delta!I208</f>
        <v>1.0020630511031747</v>
      </c>
      <c r="G206" s="4">
        <f>Delta!J208</f>
        <v>1.0691580792931976</v>
      </c>
      <c r="H206" s="4">
        <f>Delta!K208</f>
        <v>1.0776073072924497</v>
      </c>
      <c r="I206" s="4">
        <f>Delta!L208</f>
        <v>1.0286509204391336</v>
      </c>
      <c r="J206" s="4">
        <f>Delta!M208</f>
        <v>1.0450390432388268</v>
      </c>
      <c r="K206" s="4">
        <f>Delta!N208</f>
        <v>1.0124383253877767</v>
      </c>
    </row>
    <row r="207" spans="1:11" x14ac:dyDescent="0.2">
      <c r="A207" s="76">
        <f>Delta!A209</f>
        <v>410</v>
      </c>
      <c r="B207" s="4">
        <f>Delta!E209</f>
        <v>0.85692946871995801</v>
      </c>
      <c r="C207" s="4">
        <f>Delta!F209</f>
        <v>0.81537930091712951</v>
      </c>
      <c r="D207" s="4">
        <f>Delta!G209</f>
        <v>1.0948734615878752</v>
      </c>
      <c r="E207" s="4">
        <f>Delta!H209</f>
        <v>0.88621384437925776</v>
      </c>
      <c r="F207" s="4">
        <f>Delta!I209</f>
        <v>0.99925135320733105</v>
      </c>
      <c r="G207" s="4">
        <f>Delta!J209</f>
        <v>1.0681798451550595</v>
      </c>
      <c r="H207" s="4">
        <f>Delta!K209</f>
        <v>1.0780364170528411</v>
      </c>
      <c r="I207" s="4">
        <f>Delta!L209</f>
        <v>1.0285276426333922</v>
      </c>
      <c r="J207" s="4">
        <f>Delta!M209</f>
        <v>1.0358888734720573</v>
      </c>
      <c r="K207" s="4">
        <f>Delta!N209</f>
        <v>1.0133815698618598</v>
      </c>
    </row>
    <row r="208" spans="1:11" x14ac:dyDescent="0.2">
      <c r="A208" s="76">
        <f>Delta!A210</f>
        <v>412</v>
      </c>
      <c r="B208" s="4">
        <f>Delta!E210</f>
        <v>0.85044336515083252</v>
      </c>
      <c r="C208" s="4">
        <f>Delta!F210</f>
        <v>0.80996095861718409</v>
      </c>
      <c r="D208" s="4">
        <f>Delta!G210</f>
        <v>1.0948599749003307</v>
      </c>
      <c r="E208" s="4">
        <f>Delta!H210</f>
        <v>0.87851902001245818</v>
      </c>
      <c r="F208" s="4">
        <f>Delta!I210</f>
        <v>0.99211300787382939</v>
      </c>
      <c r="G208" s="4">
        <f>Delta!J210</f>
        <v>1.0582181431615378</v>
      </c>
      <c r="H208" s="4">
        <f>Delta!K210</f>
        <v>1.0617628826752323</v>
      </c>
      <c r="I208" s="4">
        <f>Delta!L210</f>
        <v>1.0191268284562849</v>
      </c>
      <c r="J208" s="4">
        <f>Delta!M210</f>
        <v>1.0224600556700825</v>
      </c>
      <c r="K208" s="4">
        <f>Delta!N210</f>
        <v>1.0032094896978982</v>
      </c>
    </row>
    <row r="209" spans="1:11" x14ac:dyDescent="0.2">
      <c r="A209" s="76">
        <f>Delta!A211</f>
        <v>414</v>
      </c>
      <c r="B209" s="4">
        <f>Delta!E211</f>
        <v>0.84509844980762416</v>
      </c>
      <c r="C209" s="4">
        <f>Delta!F211</f>
        <v>0.80617039262453893</v>
      </c>
      <c r="D209" s="4">
        <f>Delta!G211</f>
        <v>1.0817873771880038</v>
      </c>
      <c r="E209" s="4">
        <f>Delta!H211</f>
        <v>0.87184229508796562</v>
      </c>
      <c r="F209" s="4">
        <f>Delta!I211</f>
        <v>0.98019147890004987</v>
      </c>
      <c r="G209" s="4">
        <f>Delta!J211</f>
        <v>1.0535814418730638</v>
      </c>
      <c r="H209" s="4">
        <f>Delta!K211</f>
        <v>1.0619045742481514</v>
      </c>
      <c r="I209" s="4">
        <f>Delta!L211</f>
        <v>1.0132918410152847</v>
      </c>
      <c r="J209" s="4">
        <f>Delta!M211</f>
        <v>1.0252885321837546</v>
      </c>
      <c r="K209" s="4">
        <f>Delta!N211</f>
        <v>0.99318093861455736</v>
      </c>
    </row>
    <row r="210" spans="1:11" x14ac:dyDescent="0.2">
      <c r="A210" s="76">
        <f>Delta!A212</f>
        <v>416</v>
      </c>
      <c r="B210" s="4">
        <f>Delta!E212</f>
        <v>0.8411482544814497</v>
      </c>
      <c r="C210" s="4">
        <f>Delta!F212</f>
        <v>0.7944574241227631</v>
      </c>
      <c r="D210" s="4">
        <f>Delta!G212</f>
        <v>1.074594478386981</v>
      </c>
      <c r="E210" s="4">
        <f>Delta!H212</f>
        <v>0.86208518100594489</v>
      </c>
      <c r="F210" s="4">
        <f>Delta!I212</f>
        <v>0.97671115638342521</v>
      </c>
      <c r="G210" s="4">
        <f>Delta!J212</f>
        <v>1.0369227562272432</v>
      </c>
      <c r="H210" s="4">
        <f>Delta!K212</f>
        <v>1.0499012554430198</v>
      </c>
      <c r="I210" s="4">
        <f>Delta!L212</f>
        <v>1.0048776810676063</v>
      </c>
      <c r="J210" s="4">
        <f>Delta!M212</f>
        <v>1.0174638567044259</v>
      </c>
      <c r="K210" s="4">
        <f>Delta!N212</f>
        <v>0.98796367704001575</v>
      </c>
    </row>
    <row r="211" spans="1:11" x14ac:dyDescent="0.2">
      <c r="A211" s="76">
        <f>Delta!A213</f>
        <v>418</v>
      </c>
      <c r="B211" s="4">
        <f>Delta!E213</f>
        <v>0.83841824527786102</v>
      </c>
      <c r="C211" s="4">
        <f>Delta!F213</f>
        <v>0.78915843433535748</v>
      </c>
      <c r="D211" s="4">
        <f>Delta!G213</f>
        <v>1.0688722040630427</v>
      </c>
      <c r="E211" s="4">
        <f>Delta!H213</f>
        <v>0.86357113578094946</v>
      </c>
      <c r="F211" s="4">
        <f>Delta!I213</f>
        <v>0.9669141582042684</v>
      </c>
      <c r="G211" s="4">
        <f>Delta!J213</f>
        <v>1.0307006804941565</v>
      </c>
      <c r="H211" s="4">
        <f>Delta!K213</f>
        <v>1.040169618568898</v>
      </c>
      <c r="I211" s="4">
        <f>Delta!L213</f>
        <v>1.0001583362020394</v>
      </c>
      <c r="J211" s="4">
        <f>Delta!M213</f>
        <v>1.0050985694876058</v>
      </c>
      <c r="K211" s="4">
        <f>Delta!N213</f>
        <v>0.97333220925799324</v>
      </c>
    </row>
    <row r="212" spans="1:11" x14ac:dyDescent="0.2">
      <c r="A212" s="76">
        <f>Delta!A214</f>
        <v>420</v>
      </c>
      <c r="B212" s="4">
        <f>Delta!E214</f>
        <v>0.83216988783840762</v>
      </c>
      <c r="C212" s="4">
        <f>Delta!F214</f>
        <v>0.78088361471428946</v>
      </c>
      <c r="D212" s="4">
        <f>Delta!G214</f>
        <v>1.0644556051706555</v>
      </c>
      <c r="E212" s="4">
        <f>Delta!H214</f>
        <v>0.84743987273139254</v>
      </c>
      <c r="F212" s="4">
        <f>Delta!I214</f>
        <v>0.95914597821811221</v>
      </c>
      <c r="G212" s="4">
        <f>Delta!J214</f>
        <v>1.0268947152296537</v>
      </c>
      <c r="H212" s="4">
        <f>Delta!K214</f>
        <v>1.0375279209744459</v>
      </c>
      <c r="I212" s="4">
        <f>Delta!L214</f>
        <v>0.98635654881040757</v>
      </c>
      <c r="J212" s="4">
        <f>Delta!M214</f>
        <v>0.99832682609846124</v>
      </c>
      <c r="K212" s="4">
        <f>Delta!N214</f>
        <v>0.97010369808137042</v>
      </c>
    </row>
    <row r="213" spans="1:11" x14ac:dyDescent="0.2">
      <c r="A213" s="76">
        <f>Delta!A215</f>
        <v>422</v>
      </c>
      <c r="B213" s="4">
        <f>Delta!E215</f>
        <v>0.82265531283587379</v>
      </c>
      <c r="C213" s="4">
        <f>Delta!F215</f>
        <v>0.76947994711185075</v>
      </c>
      <c r="D213" s="4">
        <f>Delta!G215</f>
        <v>1.0517941004506426</v>
      </c>
      <c r="E213" s="4">
        <f>Delta!H215</f>
        <v>0.84263404934725727</v>
      </c>
      <c r="F213" s="4">
        <f>Delta!I215</f>
        <v>0.95189889245128612</v>
      </c>
      <c r="G213" s="4">
        <f>Delta!J215</f>
        <v>1.0143013201993067</v>
      </c>
      <c r="H213" s="4">
        <f>Delta!K215</f>
        <v>1.0278522513260668</v>
      </c>
      <c r="I213" s="4">
        <f>Delta!L215</f>
        <v>0.9844345316813996</v>
      </c>
      <c r="J213" s="4">
        <f>Delta!M215</f>
        <v>0.99532980746164235</v>
      </c>
      <c r="K213" s="4">
        <f>Delta!N215</f>
        <v>0.96880221454309634</v>
      </c>
    </row>
    <row r="214" spans="1:11" x14ac:dyDescent="0.2">
      <c r="A214" s="76">
        <f>Delta!A216</f>
        <v>424</v>
      </c>
      <c r="B214" s="4">
        <f>Delta!E216</f>
        <v>0.81951490439569064</v>
      </c>
      <c r="C214" s="4">
        <f>Delta!F216</f>
        <v>0.7648074858168652</v>
      </c>
      <c r="D214" s="4">
        <f>Delta!G216</f>
        <v>1.0505130755877889</v>
      </c>
      <c r="E214" s="4">
        <f>Delta!H216</f>
        <v>0.83499121475338889</v>
      </c>
      <c r="F214" s="4">
        <f>Delta!I216</f>
        <v>0.94506151351603229</v>
      </c>
      <c r="G214" s="4">
        <f>Delta!J216</f>
        <v>1.0137844312301247</v>
      </c>
      <c r="H214" s="4">
        <f>Delta!K216</f>
        <v>1.0251804622778415</v>
      </c>
      <c r="I214" s="4">
        <f>Delta!L216</f>
        <v>0.97357145988041793</v>
      </c>
      <c r="J214" s="4">
        <f>Delta!M216</f>
        <v>0.98327629326133703</v>
      </c>
      <c r="K214" s="4">
        <f>Delta!N216</f>
        <v>0.95832449062061009</v>
      </c>
    </row>
    <row r="215" spans="1:11" x14ac:dyDescent="0.2">
      <c r="A215" s="76">
        <f>Delta!A217</f>
        <v>426</v>
      </c>
      <c r="B215" s="4">
        <f>Delta!E217</f>
        <v>0.81315541207716002</v>
      </c>
      <c r="C215" s="4">
        <f>Delta!F217</f>
        <v>0.76200713823659783</v>
      </c>
      <c r="D215" s="4">
        <f>Delta!G217</f>
        <v>1.0410625371100046</v>
      </c>
      <c r="E215" s="4">
        <f>Delta!H217</f>
        <v>0.83385545021585905</v>
      </c>
      <c r="F215" s="4">
        <f>Delta!I217</f>
        <v>0.94041538597289254</v>
      </c>
      <c r="G215" s="4">
        <f>Delta!J217</f>
        <v>1.0030407076841996</v>
      </c>
      <c r="H215" s="4">
        <f>Delta!K217</f>
        <v>1.0107805884218557</v>
      </c>
      <c r="I215" s="4">
        <f>Delta!L217</f>
        <v>0.96353946940785917</v>
      </c>
      <c r="J215" s="4">
        <f>Delta!M217</f>
        <v>0.98162506362564628</v>
      </c>
      <c r="K215" s="4">
        <f>Delta!N217</f>
        <v>0.9482146097314903</v>
      </c>
    </row>
    <row r="216" spans="1:11" x14ac:dyDescent="0.2">
      <c r="A216" s="76">
        <f>Delta!A218</f>
        <v>428</v>
      </c>
      <c r="B216" s="4">
        <f>Delta!E218</f>
        <v>0.79884657467488296</v>
      </c>
      <c r="C216" s="4">
        <f>Delta!F218</f>
        <v>0.7563594431210241</v>
      </c>
      <c r="D216" s="4">
        <f>Delta!G218</f>
        <v>1.033276139109196</v>
      </c>
      <c r="E216" s="4">
        <f>Delta!H218</f>
        <v>0.82967566095359935</v>
      </c>
      <c r="F216" s="4">
        <f>Delta!I218</f>
        <v>0.93637194115525624</v>
      </c>
      <c r="G216" s="4">
        <f>Delta!J218</f>
        <v>0.99334093293990122</v>
      </c>
      <c r="H216" s="4">
        <f>Delta!K218</f>
        <v>1.0084960788900865</v>
      </c>
      <c r="I216" s="4">
        <f>Delta!L218</f>
        <v>0.96226760616602292</v>
      </c>
      <c r="J216" s="4">
        <f>Delta!M218</f>
        <v>0.97431965074390448</v>
      </c>
      <c r="K216" s="4">
        <f>Delta!N218</f>
        <v>0.93861676593509635</v>
      </c>
    </row>
    <row r="217" spans="1:11" x14ac:dyDescent="0.2">
      <c r="A217" s="76">
        <f>Delta!A219</f>
        <v>430</v>
      </c>
      <c r="B217" s="4">
        <f>Delta!E219</f>
        <v>0.80065805392659506</v>
      </c>
      <c r="C217" s="4">
        <f>Delta!F219</f>
        <v>0.74801262579771155</v>
      </c>
      <c r="D217" s="4">
        <f>Delta!G219</f>
        <v>1.0271938113968204</v>
      </c>
      <c r="E217" s="4">
        <f>Delta!H219</f>
        <v>0.81814269130875417</v>
      </c>
      <c r="F217" s="4">
        <f>Delta!I219</f>
        <v>0.9264896873044659</v>
      </c>
      <c r="G217" s="4">
        <f>Delta!J219</f>
        <v>0.98621104402574211</v>
      </c>
      <c r="H217" s="4">
        <f>Delta!K219</f>
        <v>0.99902127896478454</v>
      </c>
      <c r="I217" s="4">
        <f>Delta!L219</f>
        <v>0.95697240880632251</v>
      </c>
      <c r="J217" s="4">
        <f>Delta!M219</f>
        <v>0.96612091114955945</v>
      </c>
      <c r="K217" s="4">
        <f>Delta!N219</f>
        <v>0.93264827685635154</v>
      </c>
    </row>
    <row r="218" spans="1:11" x14ac:dyDescent="0.2">
      <c r="A218" s="76">
        <f>Delta!A220</f>
        <v>432</v>
      </c>
      <c r="B218" s="4">
        <f>Delta!E220</f>
        <v>0.78974023964351048</v>
      </c>
      <c r="C218" s="4">
        <f>Delta!F220</f>
        <v>0.74647233335034535</v>
      </c>
      <c r="D218" s="4">
        <f>Delta!G220</f>
        <v>1.0180687033274349</v>
      </c>
      <c r="E218" s="4">
        <f>Delta!H220</f>
        <v>0.81328810900149762</v>
      </c>
      <c r="F218" s="4">
        <f>Delta!I220</f>
        <v>0.92381721230161418</v>
      </c>
      <c r="G218" s="4">
        <f>Delta!J220</f>
        <v>0.98017944890727016</v>
      </c>
      <c r="H218" s="4">
        <f>Delta!K220</f>
        <v>0.99233577882995583</v>
      </c>
      <c r="I218" s="4">
        <f>Delta!L220</f>
        <v>0.94128226877132626</v>
      </c>
      <c r="J218" s="4">
        <f>Delta!M220</f>
        <v>0.96047124610931789</v>
      </c>
      <c r="K218" s="4">
        <f>Delta!N220</f>
        <v>0.92732120819905006</v>
      </c>
    </row>
    <row r="219" spans="1:11" x14ac:dyDescent="0.2">
      <c r="A219" s="76">
        <f>Delta!A221</f>
        <v>434</v>
      </c>
      <c r="B219" s="4">
        <f>Delta!E221</f>
        <v>0.78547530257777609</v>
      </c>
      <c r="C219" s="4">
        <f>Delta!F221</f>
        <v>0.74234562261721315</v>
      </c>
      <c r="D219" s="4">
        <f>Delta!G221</f>
        <v>1.0155289398579015</v>
      </c>
      <c r="E219" s="4">
        <f>Delta!H221</f>
        <v>0.80571829267994666</v>
      </c>
      <c r="F219" s="4">
        <f>Delta!I221</f>
        <v>0.91537356599502573</v>
      </c>
      <c r="G219" s="4">
        <f>Delta!J221</f>
        <v>0.975277667460972</v>
      </c>
      <c r="H219" s="4">
        <f>Delta!K221</f>
        <v>0.98336470145277133</v>
      </c>
      <c r="I219" s="4">
        <f>Delta!L221</f>
        <v>0.9377751558647951</v>
      </c>
      <c r="J219" s="4">
        <f>Delta!M221</f>
        <v>0.95243590621563179</v>
      </c>
      <c r="K219" s="4">
        <f>Delta!N221</f>
        <v>0.92583568518622705</v>
      </c>
    </row>
    <row r="220" spans="1:11" x14ac:dyDescent="0.2">
      <c r="A220" s="76">
        <f>Delta!A222</f>
        <v>436</v>
      </c>
      <c r="B220" s="4">
        <f>Delta!E222</f>
        <v>0.77832054150084318</v>
      </c>
      <c r="C220" s="4">
        <f>Delta!F222</f>
        <v>0.73567380218886314</v>
      </c>
      <c r="D220" s="4">
        <f>Delta!G222</f>
        <v>1.0054111686483846</v>
      </c>
      <c r="E220" s="4">
        <f>Delta!H222</f>
        <v>0.80512159473800082</v>
      </c>
      <c r="F220" s="4">
        <f>Delta!I222</f>
        <v>0.90457104160779345</v>
      </c>
      <c r="G220" s="4">
        <f>Delta!J222</f>
        <v>0.96836335346428548</v>
      </c>
      <c r="H220" s="4">
        <f>Delta!K222</f>
        <v>0.97713474480465301</v>
      </c>
      <c r="I220" s="4">
        <f>Delta!L222</f>
        <v>0.93048354066116445</v>
      </c>
      <c r="J220" s="4">
        <f>Delta!M222</f>
        <v>0.93891772615672942</v>
      </c>
      <c r="K220" s="4">
        <f>Delta!N222</f>
        <v>0.91369857938472521</v>
      </c>
    </row>
    <row r="221" spans="1:11" x14ac:dyDescent="0.2">
      <c r="A221" s="76">
        <f>Delta!A223</f>
        <v>438</v>
      </c>
      <c r="B221" s="4">
        <f>Delta!E223</f>
        <v>0.77793205873799565</v>
      </c>
      <c r="C221" s="4">
        <f>Delta!F223</f>
        <v>0.7310904811279606</v>
      </c>
      <c r="D221" s="4">
        <f>Delta!G223</f>
        <v>1.0021008691130096</v>
      </c>
      <c r="E221" s="4">
        <f>Delta!H223</f>
        <v>0.79717406504475896</v>
      </c>
      <c r="F221" s="4">
        <f>Delta!I223</f>
        <v>0.89943911170964341</v>
      </c>
      <c r="G221" s="4">
        <f>Delta!J223</f>
        <v>0.95618344884651485</v>
      </c>
      <c r="H221" s="4">
        <f>Delta!K223</f>
        <v>0.96893382126328476</v>
      </c>
      <c r="I221" s="4">
        <f>Delta!L223</f>
        <v>0.9209662431690635</v>
      </c>
      <c r="J221" s="4">
        <f>Delta!M223</f>
        <v>0.93767340033967805</v>
      </c>
      <c r="K221" s="4">
        <f>Delta!N223</f>
        <v>0.9104607057006664</v>
      </c>
    </row>
    <row r="222" spans="1:11" x14ac:dyDescent="0.2">
      <c r="A222" s="76">
        <f>Delta!A224</f>
        <v>440</v>
      </c>
      <c r="B222" s="4">
        <f>Delta!E224</f>
        <v>0.77470314669048079</v>
      </c>
      <c r="C222" s="4">
        <f>Delta!F224</f>
        <v>0.7288410981334259</v>
      </c>
      <c r="D222" s="4">
        <f>Delta!G224</f>
        <v>1.0006084093712175</v>
      </c>
      <c r="E222" s="4">
        <f>Delta!H224</f>
        <v>0.79133369218964411</v>
      </c>
      <c r="F222" s="4">
        <f>Delta!I224</f>
        <v>0.89183365574330153</v>
      </c>
      <c r="G222" s="4">
        <f>Delta!J224</f>
        <v>0.95331314941660139</v>
      </c>
      <c r="H222" s="4">
        <f>Delta!K224</f>
        <v>0.96335866950258975</v>
      </c>
      <c r="I222" s="4">
        <f>Delta!L224</f>
        <v>0.92054199522961788</v>
      </c>
      <c r="J222" s="4">
        <f>Delta!M224</f>
        <v>0.93583064265501115</v>
      </c>
      <c r="K222" s="4">
        <f>Delta!N224</f>
        <v>0.89830868301765676</v>
      </c>
    </row>
    <row r="223" spans="1:11" x14ac:dyDescent="0.2">
      <c r="A223" s="76">
        <f>Delta!A225</f>
        <v>442</v>
      </c>
      <c r="B223" s="4">
        <f>Delta!E225</f>
        <v>0.7640026264243982</v>
      </c>
      <c r="C223" s="4">
        <f>Delta!F225</f>
        <v>0.7195536824140536</v>
      </c>
      <c r="D223" s="4">
        <f>Delta!G225</f>
        <v>0.99170692790528925</v>
      </c>
      <c r="E223" s="4">
        <f>Delta!H225</f>
        <v>0.78781274319461581</v>
      </c>
      <c r="F223" s="4">
        <f>Delta!I225</f>
        <v>0.8900845643815547</v>
      </c>
      <c r="G223" s="4">
        <f>Delta!J225</f>
        <v>0.94035903925648867</v>
      </c>
      <c r="H223" s="4">
        <f>Delta!K225</f>
        <v>0.9558324175764632</v>
      </c>
      <c r="I223" s="4">
        <f>Delta!L225</f>
        <v>0.90990827722969847</v>
      </c>
      <c r="J223" s="4">
        <f>Delta!M225</f>
        <v>0.92377371719565282</v>
      </c>
      <c r="K223" s="4">
        <f>Delta!N225</f>
        <v>0.89010695931790451</v>
      </c>
    </row>
    <row r="224" spans="1:11" x14ac:dyDescent="0.2">
      <c r="A224" s="76">
        <f>Delta!A226</f>
        <v>444</v>
      </c>
      <c r="B224" s="4">
        <f>Delta!E226</f>
        <v>0.76505488562217394</v>
      </c>
      <c r="C224" s="4">
        <f>Delta!F226</f>
        <v>0.722096410538553</v>
      </c>
      <c r="D224" s="4">
        <f>Delta!G226</f>
        <v>0.98005285361657535</v>
      </c>
      <c r="E224" s="4">
        <f>Delta!H226</f>
        <v>0.77707349492839306</v>
      </c>
      <c r="F224" s="4">
        <f>Delta!I226</f>
        <v>0.88607981682153891</v>
      </c>
      <c r="G224" s="4">
        <f>Delta!J226</f>
        <v>0.94175872841506525</v>
      </c>
      <c r="H224" s="4">
        <f>Delta!K226</f>
        <v>0.95114949777963531</v>
      </c>
      <c r="I224" s="4">
        <f>Delta!L226</f>
        <v>0.90200110762217456</v>
      </c>
      <c r="J224" s="4">
        <f>Delta!M226</f>
        <v>0.9127744183456965</v>
      </c>
      <c r="K224" s="4">
        <f>Delta!N226</f>
        <v>0.88600230814162018</v>
      </c>
    </row>
    <row r="225" spans="1:11" x14ac:dyDescent="0.2">
      <c r="A225" s="76">
        <f>Delta!A227</f>
        <v>446</v>
      </c>
      <c r="B225" s="4">
        <f>Delta!E227</f>
        <v>0.75850427966694944</v>
      </c>
      <c r="C225" s="4">
        <f>Delta!F227</f>
        <v>0.71257222160103773</v>
      </c>
      <c r="D225" s="4">
        <f>Delta!G227</f>
        <v>0.97058613658185244</v>
      </c>
      <c r="E225" s="4">
        <f>Delta!H227</f>
        <v>0.77356278338913675</v>
      </c>
      <c r="F225" s="4">
        <f>Delta!I227</f>
        <v>0.87510107793997705</v>
      </c>
      <c r="G225" s="4">
        <f>Delta!J227</f>
        <v>0.93157181317260473</v>
      </c>
      <c r="H225" s="4">
        <f>Delta!K227</f>
        <v>0.93983037219880217</v>
      </c>
      <c r="I225" s="4">
        <f>Delta!L227</f>
        <v>0.90343938404502389</v>
      </c>
      <c r="J225" s="4">
        <f>Delta!M227</f>
        <v>0.90787717271756385</v>
      </c>
      <c r="K225" s="4">
        <f>Delta!N227</f>
        <v>0.87966274229223096</v>
      </c>
    </row>
    <row r="226" spans="1:11" x14ac:dyDescent="0.2">
      <c r="A226" s="76">
        <f>Delta!A228</f>
        <v>448</v>
      </c>
      <c r="B226" s="4">
        <f>Delta!E228</f>
        <v>0.74938733489293696</v>
      </c>
      <c r="C226" s="4">
        <f>Delta!F228</f>
        <v>0.7005917432607589</v>
      </c>
      <c r="D226" s="4">
        <f>Delta!G228</f>
        <v>0.97299829171415553</v>
      </c>
      <c r="E226" s="4">
        <f>Delta!H228</f>
        <v>0.76765855167737485</v>
      </c>
      <c r="F226" s="4">
        <f>Delta!I228</f>
        <v>0.87155072116917864</v>
      </c>
      <c r="G226" s="4">
        <f>Delta!J228</f>
        <v>0.92433025096783084</v>
      </c>
      <c r="H226" s="4">
        <f>Delta!K228</f>
        <v>0.93612550292232477</v>
      </c>
      <c r="I226" s="4">
        <f>Delta!L228</f>
        <v>0.89793434871654476</v>
      </c>
      <c r="J226" s="4">
        <f>Delta!M228</f>
        <v>0.89927450499582839</v>
      </c>
      <c r="K226" s="4">
        <f>Delta!N228</f>
        <v>0.87099490260711399</v>
      </c>
    </row>
    <row r="227" spans="1:11" x14ac:dyDescent="0.2">
      <c r="A227" s="76">
        <f>Delta!A229</f>
        <v>450</v>
      </c>
      <c r="B227" s="4">
        <f>Delta!E229</f>
        <v>0.74755124447278831</v>
      </c>
      <c r="C227" s="4">
        <f>Delta!F229</f>
        <v>0.69622953497017193</v>
      </c>
      <c r="D227" s="4">
        <f>Delta!G229</f>
        <v>0.96314428440669175</v>
      </c>
      <c r="E227" s="4">
        <f>Delta!H229</f>
        <v>0.76413954166554277</v>
      </c>
      <c r="F227" s="4">
        <f>Delta!I229</f>
        <v>0.86104423387500795</v>
      </c>
      <c r="G227" s="4">
        <f>Delta!J229</f>
        <v>0.91695900875610192</v>
      </c>
      <c r="H227" s="4">
        <f>Delta!K229</f>
        <v>0.9208217604252944</v>
      </c>
      <c r="I227" s="4">
        <f>Delta!L229</f>
        <v>0.88073694750101517</v>
      </c>
      <c r="J227" s="4">
        <f>Delta!M229</f>
        <v>0.89508404988847268</v>
      </c>
      <c r="K227" s="4">
        <f>Delta!N229</f>
        <v>0.86982927854117875</v>
      </c>
    </row>
    <row r="228" spans="1:11" x14ac:dyDescent="0.2">
      <c r="A228" s="76">
        <f>Delta!A230</f>
        <v>452</v>
      </c>
      <c r="B228" s="4">
        <f>Delta!E230</f>
        <v>0.74299080081496882</v>
      </c>
      <c r="C228" s="4">
        <f>Delta!F230</f>
        <v>0.69441932972291731</v>
      </c>
      <c r="D228" s="4">
        <f>Delta!G230</f>
        <v>0.95579965788927801</v>
      </c>
      <c r="E228" s="4">
        <f>Delta!H230</f>
        <v>0.75842307554463417</v>
      </c>
      <c r="F228" s="4">
        <f>Delta!I230</f>
        <v>0.85332498721713002</v>
      </c>
      <c r="G228" s="4">
        <f>Delta!J230</f>
        <v>0.91096831745351992</v>
      </c>
      <c r="H228" s="4">
        <f>Delta!K230</f>
        <v>0.92317920487383631</v>
      </c>
      <c r="I228" s="4">
        <f>Delta!L230</f>
        <v>0.87952063078189369</v>
      </c>
      <c r="J228" s="4">
        <f>Delta!M230</f>
        <v>0.89058921901719046</v>
      </c>
      <c r="K228" s="4">
        <f>Delta!N230</f>
        <v>0.86638569122499121</v>
      </c>
    </row>
    <row r="229" spans="1:11" x14ac:dyDescent="0.2">
      <c r="A229" s="76">
        <f>Delta!A231</f>
        <v>454</v>
      </c>
      <c r="B229" s="4">
        <f>Delta!E231</f>
        <v>0.73622071178247595</v>
      </c>
      <c r="C229" s="4">
        <f>Delta!F231</f>
        <v>0.69023261894485266</v>
      </c>
      <c r="D229" s="4">
        <f>Delta!G231</f>
        <v>0.95060797087609394</v>
      </c>
      <c r="E229" s="4">
        <f>Delta!H231</f>
        <v>0.75047244320813888</v>
      </c>
      <c r="F229" s="4">
        <f>Delta!I231</f>
        <v>0.84676196435107265</v>
      </c>
      <c r="G229" s="4">
        <f>Delta!J231</f>
        <v>0.90324666925822861</v>
      </c>
      <c r="H229" s="4">
        <f>Delta!K231</f>
        <v>0.91398696705602411</v>
      </c>
      <c r="I229" s="4">
        <f>Delta!L231</f>
        <v>0.87627749645369235</v>
      </c>
      <c r="J229" s="4">
        <f>Delta!M231</f>
        <v>0.88404242254536136</v>
      </c>
      <c r="K229" s="4">
        <f>Delta!N231</f>
        <v>0.8544190037715893</v>
      </c>
    </row>
    <row r="230" spans="1:11" x14ac:dyDescent="0.2">
      <c r="A230" s="76">
        <f>Delta!A232</f>
        <v>456</v>
      </c>
      <c r="B230" s="4">
        <f>Delta!E232</f>
        <v>0.73151026652751305</v>
      </c>
      <c r="C230" s="4">
        <f>Delta!F232</f>
        <v>0.67922270443232513</v>
      </c>
      <c r="D230" s="4">
        <f>Delta!G232</f>
        <v>0.94800677332074201</v>
      </c>
      <c r="E230" s="4">
        <f>Delta!H232</f>
        <v>0.75003913311166848</v>
      </c>
      <c r="F230" s="4">
        <f>Delta!I232</f>
        <v>0.84304481594954517</v>
      </c>
      <c r="G230" s="4">
        <f>Delta!J232</f>
        <v>0.90037075116700116</v>
      </c>
      <c r="H230" s="4">
        <f>Delta!K232</f>
        <v>0.90798624036025899</v>
      </c>
      <c r="I230" s="4">
        <f>Delta!L232</f>
        <v>0.86474907847988725</v>
      </c>
      <c r="J230" s="4">
        <f>Delta!M232</f>
        <v>0.87583821424797037</v>
      </c>
      <c r="K230" s="4">
        <f>Delta!N232</f>
        <v>0.84358909319282027</v>
      </c>
    </row>
    <row r="231" spans="1:11" x14ac:dyDescent="0.2">
      <c r="A231" s="76">
        <f>Delta!A233</f>
        <v>458</v>
      </c>
      <c r="B231" s="4">
        <f>Delta!E233</f>
        <v>0.72466890801003991</v>
      </c>
      <c r="C231" s="4">
        <f>Delta!F233</f>
        <v>0.68568971743676599</v>
      </c>
      <c r="D231" s="4">
        <f>Delta!G233</f>
        <v>0.93800692241274852</v>
      </c>
      <c r="E231" s="4">
        <f>Delta!H233</f>
        <v>0.73761320077658787</v>
      </c>
      <c r="F231" s="4">
        <f>Delta!I233</f>
        <v>0.83730544922167027</v>
      </c>
      <c r="G231" s="4">
        <f>Delta!J233</f>
        <v>0.89573554203692396</v>
      </c>
      <c r="H231" s="4">
        <f>Delta!K233</f>
        <v>0.90014600890331309</v>
      </c>
      <c r="I231" s="4">
        <f>Delta!L233</f>
        <v>0.86426631788993902</v>
      </c>
      <c r="J231" s="4">
        <f>Delta!M233</f>
        <v>0.87368927377173833</v>
      </c>
      <c r="K231" s="4">
        <f>Delta!N233</f>
        <v>0.84353350602772714</v>
      </c>
    </row>
    <row r="232" spans="1:11" x14ac:dyDescent="0.2">
      <c r="A232" s="76">
        <f>Delta!A234</f>
        <v>460</v>
      </c>
      <c r="B232" s="4">
        <f>Delta!E234</f>
        <v>0.72048698950810675</v>
      </c>
      <c r="C232" s="4">
        <f>Delta!F234</f>
        <v>0.67520969146284138</v>
      </c>
      <c r="D232" s="4">
        <f>Delta!G234</f>
        <v>0.93085332221920503</v>
      </c>
      <c r="E232" s="4">
        <f>Delta!H234</f>
        <v>0.73293177109512442</v>
      </c>
      <c r="F232" s="4">
        <f>Delta!I234</f>
        <v>0.83127028742957521</v>
      </c>
      <c r="G232" s="4">
        <f>Delta!J234</f>
        <v>0.88301683633495998</v>
      </c>
      <c r="H232" s="4">
        <f>Delta!K234</f>
        <v>0.89046217958044238</v>
      </c>
      <c r="I232" s="4">
        <f>Delta!L234</f>
        <v>0.8522421460441798</v>
      </c>
      <c r="J232" s="4">
        <f>Delta!M234</f>
        <v>0.85999508021905591</v>
      </c>
      <c r="K232" s="4">
        <f>Delta!N234</f>
        <v>0.83499754587212927</v>
      </c>
    </row>
    <row r="233" spans="1:11" x14ac:dyDescent="0.2">
      <c r="A233" s="76">
        <f>Delta!A235</f>
        <v>462</v>
      </c>
      <c r="B233" s="4">
        <f>Delta!E235</f>
        <v>0.71367593402937857</v>
      </c>
      <c r="C233" s="4">
        <f>Delta!F235</f>
        <v>0.6726608361002917</v>
      </c>
      <c r="D233" s="4">
        <f>Delta!G235</f>
        <v>0.92594594543604636</v>
      </c>
      <c r="E233" s="4">
        <f>Delta!H235</f>
        <v>0.72597560847342812</v>
      </c>
      <c r="F233" s="4">
        <f>Delta!I235</f>
        <v>0.82815467323915648</v>
      </c>
      <c r="G233" s="4">
        <f>Delta!J235</f>
        <v>0.8816161417728452</v>
      </c>
      <c r="H233" s="4">
        <f>Delta!K235</f>
        <v>0.8840327169030715</v>
      </c>
      <c r="I233" s="4">
        <f>Delta!L235</f>
        <v>0.84504486568981463</v>
      </c>
      <c r="J233" s="4">
        <f>Delta!M235</f>
        <v>0.86407442119851297</v>
      </c>
      <c r="K233" s="4">
        <f>Delta!N235</f>
        <v>0.83105589878051944</v>
      </c>
    </row>
    <row r="234" spans="1:11" x14ac:dyDescent="0.2">
      <c r="A234" s="76">
        <f>Delta!A236</f>
        <v>464</v>
      </c>
      <c r="B234" s="4">
        <f>Delta!E236</f>
        <v>0.70978187699921591</v>
      </c>
      <c r="C234" s="4">
        <f>Delta!F236</f>
        <v>0.66278549063025771</v>
      </c>
      <c r="D234" s="4">
        <f>Delta!G236</f>
        <v>0.91896391816037593</v>
      </c>
      <c r="E234" s="4">
        <f>Delta!H236</f>
        <v>0.72198378241883354</v>
      </c>
      <c r="F234" s="4">
        <f>Delta!I236</f>
        <v>0.81840391433996018</v>
      </c>
      <c r="G234" s="4">
        <f>Delta!J236</f>
        <v>0.87219021929607621</v>
      </c>
      <c r="H234" s="4">
        <f>Delta!K236</f>
        <v>0.88089867504614894</v>
      </c>
      <c r="I234" s="4">
        <f>Delta!L236</f>
        <v>0.83766767724879898</v>
      </c>
      <c r="J234" s="4">
        <f>Delta!M236</f>
        <v>0.85659694148798593</v>
      </c>
      <c r="K234" s="4">
        <f>Delta!N236</f>
        <v>0.82340839452177406</v>
      </c>
    </row>
    <row r="235" spans="1:11" x14ac:dyDescent="0.2">
      <c r="A235" s="76">
        <f>Delta!A237</f>
        <v>466</v>
      </c>
      <c r="B235" s="4">
        <f>Delta!E237</f>
        <v>0.7084338432601367</v>
      </c>
      <c r="C235" s="4">
        <f>Delta!F237</f>
        <v>0.66112386099992371</v>
      </c>
      <c r="D235" s="4">
        <f>Delta!G237</f>
        <v>0.90966638955003454</v>
      </c>
      <c r="E235" s="4">
        <f>Delta!H237</f>
        <v>0.71591282716898519</v>
      </c>
      <c r="F235" s="4">
        <f>Delta!I237</f>
        <v>0.81811808095122451</v>
      </c>
      <c r="G235" s="4">
        <f>Delta!J237</f>
        <v>0.86114428803729659</v>
      </c>
      <c r="H235" s="4">
        <f>Delta!K237</f>
        <v>0.87613278068388034</v>
      </c>
      <c r="I235" s="4">
        <f>Delta!L237</f>
        <v>0.84155638857397186</v>
      </c>
      <c r="J235" s="4">
        <f>Delta!M237</f>
        <v>0.84898026178725772</v>
      </c>
      <c r="K235" s="4">
        <f>Delta!N237</f>
        <v>0.81871582960468814</v>
      </c>
    </row>
    <row r="236" spans="1:11" x14ac:dyDescent="0.2">
      <c r="A236" s="76">
        <f>Delta!A238</f>
        <v>468</v>
      </c>
      <c r="B236" s="4">
        <f>Delta!E238</f>
        <v>0.69509379007715033</v>
      </c>
      <c r="C236" s="4">
        <f>Delta!F238</f>
        <v>0.65720825809534311</v>
      </c>
      <c r="D236" s="4">
        <f>Delta!G238</f>
        <v>0.90313864568281055</v>
      </c>
      <c r="E236" s="4">
        <f>Delta!H238</f>
        <v>0.71268606517493893</v>
      </c>
      <c r="F236" s="4">
        <f>Delta!I238</f>
        <v>0.80789426887872828</v>
      </c>
      <c r="G236" s="4">
        <f>Delta!J238</f>
        <v>0.86492451557695915</v>
      </c>
      <c r="H236" s="4">
        <f>Delta!K238</f>
        <v>0.86485118243251335</v>
      </c>
      <c r="I236" s="4">
        <f>Delta!L238</f>
        <v>0.82591519777674982</v>
      </c>
      <c r="J236" s="4">
        <f>Delta!M238</f>
        <v>0.84462405653251693</v>
      </c>
      <c r="K236" s="4">
        <f>Delta!N238</f>
        <v>0.8153442055576221</v>
      </c>
    </row>
    <row r="237" spans="1:11" x14ac:dyDescent="0.2">
      <c r="A237" s="76">
        <f>Delta!A239</f>
        <v>470</v>
      </c>
      <c r="B237" s="4">
        <f>Delta!E239</f>
        <v>0.69935618613814476</v>
      </c>
      <c r="C237" s="4">
        <f>Delta!F239</f>
        <v>0.64668771254061674</v>
      </c>
      <c r="D237" s="4">
        <f>Delta!G239</f>
        <v>0.8994212801667345</v>
      </c>
      <c r="E237" s="4">
        <f>Delta!H239</f>
        <v>0.70284234193884743</v>
      </c>
      <c r="F237" s="4">
        <f>Delta!I239</f>
        <v>0.79912723345199055</v>
      </c>
      <c r="G237" s="4">
        <f>Delta!J239</f>
        <v>0.8573436159200476</v>
      </c>
      <c r="H237" s="4">
        <f>Delta!K239</f>
        <v>0.86182179081428778</v>
      </c>
      <c r="I237" s="4">
        <f>Delta!L239</f>
        <v>0.82504989618858993</v>
      </c>
      <c r="J237" s="4">
        <f>Delta!M239</f>
        <v>0.83844174154612539</v>
      </c>
      <c r="K237" s="4">
        <f>Delta!N239</f>
        <v>0.80205084658824255</v>
      </c>
    </row>
    <row r="238" spans="1:11" x14ac:dyDescent="0.2">
      <c r="A238" s="76">
        <f>Delta!A240</f>
        <v>472</v>
      </c>
      <c r="B238" s="4">
        <f>Delta!E240</f>
        <v>0.69167517735091444</v>
      </c>
      <c r="C238" s="4">
        <f>Delta!F240</f>
        <v>0.64888415487063256</v>
      </c>
      <c r="D238" s="4">
        <f>Delta!G240</f>
        <v>0.898554945579777</v>
      </c>
      <c r="E238" s="4">
        <f>Delta!H240</f>
        <v>0.70560273045816579</v>
      </c>
      <c r="F238" s="4">
        <f>Delta!I240</f>
        <v>0.79188330014323682</v>
      </c>
      <c r="G238" s="4">
        <f>Delta!J240</f>
        <v>0.85164580237484522</v>
      </c>
      <c r="H238" s="4">
        <f>Delta!K240</f>
        <v>0.86202943267599252</v>
      </c>
      <c r="I238" s="4">
        <f>Delta!L240</f>
        <v>0.81905371727275522</v>
      </c>
      <c r="J238" s="4">
        <f>Delta!M240</f>
        <v>0.8340050240467356</v>
      </c>
      <c r="K238" s="4">
        <f>Delta!N240</f>
        <v>0.80156967690836467</v>
      </c>
    </row>
    <row r="239" spans="1:11" x14ac:dyDescent="0.2">
      <c r="A239" s="76">
        <f>Delta!A241</f>
        <v>474</v>
      </c>
      <c r="B239" s="4">
        <f>Delta!E241</f>
        <v>0.68687712093717934</v>
      </c>
      <c r="C239" s="4">
        <f>Delta!F241</f>
        <v>0.63943051629400394</v>
      </c>
      <c r="D239" s="4">
        <f>Delta!G241</f>
        <v>0.89544623032389303</v>
      </c>
      <c r="E239" s="4">
        <f>Delta!H241</f>
        <v>0.69170649035488196</v>
      </c>
      <c r="F239" s="4">
        <f>Delta!I241</f>
        <v>0.78623947538614125</v>
      </c>
      <c r="G239" s="4">
        <f>Delta!J241</f>
        <v>0.84600946408142086</v>
      </c>
      <c r="H239" s="4">
        <f>Delta!K241</f>
        <v>0.85094634701121663</v>
      </c>
      <c r="I239" s="4">
        <f>Delta!L241</f>
        <v>0.81976033149500083</v>
      </c>
      <c r="J239" s="4">
        <f>Delta!M241</f>
        <v>0.82143822088376339</v>
      </c>
      <c r="K239" s="4">
        <f>Delta!N241</f>
        <v>0.79286545901791072</v>
      </c>
    </row>
    <row r="240" spans="1:11" x14ac:dyDescent="0.2">
      <c r="A240" s="76">
        <f>Delta!A242</f>
        <v>476</v>
      </c>
      <c r="B240" s="4">
        <f>Delta!E242</f>
        <v>0.67475062309951817</v>
      </c>
      <c r="C240" s="4">
        <f>Delta!F242</f>
        <v>0.64294701516920405</v>
      </c>
      <c r="D240" s="4">
        <f>Delta!G242</f>
        <v>0.88560071402410401</v>
      </c>
      <c r="E240" s="4">
        <f>Delta!H242</f>
        <v>0.69560263188161997</v>
      </c>
      <c r="F240" s="4">
        <f>Delta!I242</f>
        <v>0.783825067331545</v>
      </c>
      <c r="G240" s="4">
        <f>Delta!J242</f>
        <v>0.83885565087804537</v>
      </c>
      <c r="H240" s="4">
        <f>Delta!K242</f>
        <v>0.84347541391616154</v>
      </c>
      <c r="I240" s="4">
        <f>Delta!L242</f>
        <v>0.8074090001748413</v>
      </c>
      <c r="J240" s="4">
        <f>Delta!M242</f>
        <v>0.8185436441041638</v>
      </c>
      <c r="K240" s="4">
        <f>Delta!N242</f>
        <v>0.78567244532412595</v>
      </c>
    </row>
    <row r="241" spans="1:11" x14ac:dyDescent="0.2">
      <c r="A241" s="76">
        <f>Delta!A243</f>
        <v>478</v>
      </c>
      <c r="B241" s="4">
        <f>Delta!E243</f>
        <v>0.67581214811940349</v>
      </c>
      <c r="C241" s="4">
        <f>Delta!F243</f>
        <v>0.63998988413627167</v>
      </c>
      <c r="D241" s="4">
        <f>Delta!G243</f>
        <v>0.88336746993067372</v>
      </c>
      <c r="E241" s="4">
        <f>Delta!H243</f>
        <v>0.68800825703263513</v>
      </c>
      <c r="F241" s="4">
        <f>Delta!I243</f>
        <v>0.77626411277975649</v>
      </c>
      <c r="G241" s="4">
        <f>Delta!J243</f>
        <v>0.82559158177275549</v>
      </c>
      <c r="H241" s="4">
        <f>Delta!K243</f>
        <v>0.83427562452631499</v>
      </c>
      <c r="I241" s="4">
        <f>Delta!L243</f>
        <v>0.80479657279353134</v>
      </c>
      <c r="J241" s="4">
        <f>Delta!M243</f>
        <v>0.80942995883059865</v>
      </c>
      <c r="K241" s="4">
        <f>Delta!N243</f>
        <v>0.78796790162805053</v>
      </c>
    </row>
    <row r="242" spans="1:11" x14ac:dyDescent="0.2">
      <c r="A242" s="76">
        <f>Delta!A244</f>
        <v>480</v>
      </c>
      <c r="B242" s="4">
        <f>Delta!E244</f>
        <v>0.67482565948373541</v>
      </c>
      <c r="C242" s="4">
        <f>Delta!F244</f>
        <v>0.63507366772874718</v>
      </c>
      <c r="D242" s="4">
        <f>Delta!G244</f>
        <v>0.87943028780057553</v>
      </c>
      <c r="E242" s="4">
        <f>Delta!H244</f>
        <v>0.68344855949376004</v>
      </c>
      <c r="F242" s="4">
        <f>Delta!I244</f>
        <v>0.7737653047776849</v>
      </c>
      <c r="G242" s="4">
        <f>Delta!J244</f>
        <v>0.82227226823095023</v>
      </c>
      <c r="H242" s="4">
        <f>Delta!K244</f>
        <v>0.83337505653502397</v>
      </c>
      <c r="I242" s="4">
        <f>Delta!L244</f>
        <v>0.79768981756767054</v>
      </c>
      <c r="J242" s="4">
        <f>Delta!M244</f>
        <v>0.81351296473952672</v>
      </c>
      <c r="K242" s="4">
        <f>Delta!N244</f>
        <v>0.78048740320579846</v>
      </c>
    </row>
    <row r="243" spans="1:11" x14ac:dyDescent="0.2">
      <c r="A243" s="76">
        <f>Delta!A245</f>
        <v>482</v>
      </c>
      <c r="B243" s="4">
        <f>Delta!E245</f>
        <v>0.66215851760742517</v>
      </c>
      <c r="C243" s="4">
        <f>Delta!F245</f>
        <v>0.62373184295649864</v>
      </c>
      <c r="D243" s="4">
        <f>Delta!G245</f>
        <v>0.86851649231411976</v>
      </c>
      <c r="E243" s="4">
        <f>Delta!H245</f>
        <v>0.68230794119727989</v>
      </c>
      <c r="F243" s="4">
        <f>Delta!I245</f>
        <v>0.77131067120972396</v>
      </c>
      <c r="G243" s="4">
        <f>Delta!J245</f>
        <v>0.82261808496908451</v>
      </c>
      <c r="H243" s="4">
        <f>Delta!K245</f>
        <v>0.83136924908022714</v>
      </c>
      <c r="I243" s="4">
        <f>Delta!L245</f>
        <v>0.78898700239582453</v>
      </c>
      <c r="J243" s="4">
        <f>Delta!M245</f>
        <v>0.80105828355603315</v>
      </c>
      <c r="K243" s="4">
        <f>Delta!N245</f>
        <v>0.77460416380792374</v>
      </c>
    </row>
    <row r="244" spans="1:11" x14ac:dyDescent="0.2">
      <c r="A244" s="76">
        <f>Delta!A246</f>
        <v>484</v>
      </c>
      <c r="B244" s="4">
        <f>Delta!E246</f>
        <v>0.66214754227145178</v>
      </c>
      <c r="C244" s="4">
        <f>Delta!F246</f>
        <v>0.62010449902771825</v>
      </c>
      <c r="D244" s="4">
        <f>Delta!G246</f>
        <v>0.86562042241755677</v>
      </c>
      <c r="E244" s="4">
        <f>Delta!H246</f>
        <v>0.66954852330280978</v>
      </c>
      <c r="F244" s="4">
        <f>Delta!I246</f>
        <v>0.76250930960841679</v>
      </c>
      <c r="G244" s="4">
        <f>Delta!J246</f>
        <v>0.81178886747856893</v>
      </c>
      <c r="H244" s="4">
        <f>Delta!K246</f>
        <v>0.82274446325270034</v>
      </c>
      <c r="I244" s="4">
        <f>Delta!L246</f>
        <v>0.78043448873277299</v>
      </c>
      <c r="J244" s="4">
        <f>Delta!M246</f>
        <v>0.79388762087750919</v>
      </c>
      <c r="K244" s="4">
        <f>Delta!N246</f>
        <v>0.76868643816352389</v>
      </c>
    </row>
    <row r="245" spans="1:11" x14ac:dyDescent="0.2">
      <c r="A245" s="76">
        <f>Delta!A247</f>
        <v>486</v>
      </c>
      <c r="B245" s="4">
        <f>Delta!E247</f>
        <v>0.65047554013819564</v>
      </c>
      <c r="C245" s="4">
        <f>Delta!F247</f>
        <v>0.61473398779066102</v>
      </c>
      <c r="D245" s="4">
        <f>Delta!G247</f>
        <v>0.8607695308486818</v>
      </c>
      <c r="E245" s="4">
        <f>Delta!H247</f>
        <v>0.66977639461973659</v>
      </c>
      <c r="F245" s="4">
        <f>Delta!I247</f>
        <v>0.76346003273908281</v>
      </c>
      <c r="G245" s="4">
        <f>Delta!J247</f>
        <v>0.81099315917043668</v>
      </c>
      <c r="H245" s="4">
        <f>Delta!K247</f>
        <v>0.81784743620749722</v>
      </c>
      <c r="I245" s="4">
        <f>Delta!L247</f>
        <v>0.77716065952904145</v>
      </c>
      <c r="J245" s="4">
        <f>Delta!M247</f>
        <v>0.78861111142769502</v>
      </c>
      <c r="K245" s="4">
        <f>Delta!N247</f>
        <v>0.76607183826182812</v>
      </c>
    </row>
    <row r="246" spans="1:11" x14ac:dyDescent="0.2">
      <c r="A246" s="76">
        <f>Delta!A248</f>
        <v>488</v>
      </c>
      <c r="B246" s="4">
        <f>Delta!E248</f>
        <v>0.65683228016233386</v>
      </c>
      <c r="C246" s="4">
        <f>Delta!F248</f>
        <v>0.60842508600322809</v>
      </c>
      <c r="D246" s="4">
        <f>Delta!G248</f>
        <v>0.85396046386265745</v>
      </c>
      <c r="E246" s="4">
        <f>Delta!H248</f>
        <v>0.66301482798181155</v>
      </c>
      <c r="F246" s="4">
        <f>Delta!I248</f>
        <v>0.75309094286768463</v>
      </c>
      <c r="G246" s="4">
        <f>Delta!J248</f>
        <v>0.7990159369615224</v>
      </c>
      <c r="H246" s="4">
        <f>Delta!K248</f>
        <v>0.80684584616008692</v>
      </c>
      <c r="I246" s="4">
        <f>Delta!L248</f>
        <v>0.77412110421537506</v>
      </c>
      <c r="J246" s="4">
        <f>Delta!M248</f>
        <v>0.78171204081245449</v>
      </c>
      <c r="K246" s="4">
        <f>Delta!N248</f>
        <v>0.75377577004887009</v>
      </c>
    </row>
    <row r="247" spans="1:11" x14ac:dyDescent="0.2">
      <c r="A247" s="76">
        <f>Delta!A249</f>
        <v>490</v>
      </c>
      <c r="B247" s="4">
        <f>Delta!E249</f>
        <v>0.65157714851604709</v>
      </c>
      <c r="C247" s="4">
        <f>Delta!F249</f>
        <v>0.60022981300655864</v>
      </c>
      <c r="D247" s="4">
        <f>Delta!G249</f>
        <v>0.84078942497223252</v>
      </c>
      <c r="E247" s="4">
        <f>Delta!H249</f>
        <v>0.65515511135183502</v>
      </c>
      <c r="F247" s="4">
        <f>Delta!I249</f>
        <v>0.74450723287999843</v>
      </c>
      <c r="G247" s="4">
        <f>Delta!J249</f>
        <v>0.80063507283201218</v>
      </c>
      <c r="H247" s="4">
        <f>Delta!K249</f>
        <v>0.80421872316027709</v>
      </c>
      <c r="I247" s="4">
        <f>Delta!L249</f>
        <v>0.76778676308153493</v>
      </c>
      <c r="J247" s="4">
        <f>Delta!M249</f>
        <v>0.7750366804999409</v>
      </c>
      <c r="K247" s="4">
        <f>Delta!N249</f>
        <v>0.75300434126535087</v>
      </c>
    </row>
    <row r="248" spans="1:11" x14ac:dyDescent="0.2">
      <c r="A248" s="76">
        <f>Delta!A250</f>
        <v>492</v>
      </c>
      <c r="B248" s="4">
        <f>Delta!E250</f>
        <v>0.64433921010498274</v>
      </c>
      <c r="C248" s="4">
        <f>Delta!F250</f>
        <v>0.60525858552096246</v>
      </c>
      <c r="D248" s="4">
        <f>Delta!G250</f>
        <v>0.84040550586839124</v>
      </c>
      <c r="E248" s="4">
        <f>Delta!H250</f>
        <v>0.65527103374307671</v>
      </c>
      <c r="F248" s="4">
        <f>Delta!I250</f>
        <v>0.74126728032752887</v>
      </c>
      <c r="G248" s="4">
        <f>Delta!J250</f>
        <v>0.79287341492872976</v>
      </c>
      <c r="H248" s="4">
        <f>Delta!K250</f>
        <v>0.80009192175234389</v>
      </c>
      <c r="I248" s="4">
        <f>Delta!L250</f>
        <v>0.7651556797316772</v>
      </c>
      <c r="J248" s="4">
        <f>Delta!M250</f>
        <v>0.77196834632209388</v>
      </c>
      <c r="K248" s="4">
        <f>Delta!N250</f>
        <v>0.73902430974936983</v>
      </c>
    </row>
    <row r="249" spans="1:11" x14ac:dyDescent="0.2">
      <c r="A249" s="76">
        <f>Delta!A251</f>
        <v>494</v>
      </c>
      <c r="B249" s="4">
        <f>Delta!E251</f>
        <v>0.64047511422371528</v>
      </c>
      <c r="C249" s="4">
        <f>Delta!F251</f>
        <v>0.59876903294697748</v>
      </c>
      <c r="D249" s="4">
        <f>Delta!G251</f>
        <v>0.83373736295433432</v>
      </c>
      <c r="E249" s="4">
        <f>Delta!H251</f>
        <v>0.64927226497712986</v>
      </c>
      <c r="F249" s="4">
        <f>Delta!I251</f>
        <v>0.73293858673961765</v>
      </c>
      <c r="G249" s="4">
        <f>Delta!J251</f>
        <v>0.78541887204530703</v>
      </c>
      <c r="H249" s="4">
        <f>Delta!K251</f>
        <v>0.78474790078852941</v>
      </c>
      <c r="I249" s="4">
        <f>Delta!L251</f>
        <v>0.76273969004847508</v>
      </c>
      <c r="J249" s="4">
        <f>Delta!M251</f>
        <v>0.77093486878121453</v>
      </c>
      <c r="K249" s="4">
        <f>Delta!N251</f>
        <v>0.73836361809753726</v>
      </c>
    </row>
    <row r="250" spans="1:11" x14ac:dyDescent="0.2">
      <c r="A250" s="76">
        <f>Delta!A252</f>
        <v>496</v>
      </c>
      <c r="B250" s="4">
        <f>Delta!E252</f>
        <v>0.63555894623346099</v>
      </c>
      <c r="C250" s="4">
        <f>Delta!F252</f>
        <v>0.59589906539803117</v>
      </c>
      <c r="D250" s="4">
        <f>Delta!G252</f>
        <v>0.83028533510098868</v>
      </c>
      <c r="E250" s="4">
        <f>Delta!H252</f>
        <v>0.64141192664335378</v>
      </c>
      <c r="F250" s="4">
        <f>Delta!I252</f>
        <v>0.7265559954967582</v>
      </c>
      <c r="G250" s="4">
        <f>Delta!J252</f>
        <v>0.78196721407519654</v>
      </c>
      <c r="H250" s="4">
        <f>Delta!K252</f>
        <v>0.78831015255587111</v>
      </c>
      <c r="I250" s="4">
        <f>Delta!L252</f>
        <v>0.75097373422772229</v>
      </c>
      <c r="J250" s="4">
        <f>Delta!M252</f>
        <v>0.76048432827646728</v>
      </c>
      <c r="K250" s="4">
        <f>Delta!N252</f>
        <v>0.73153332582309716</v>
      </c>
    </row>
    <row r="251" spans="1:11" x14ac:dyDescent="0.2">
      <c r="A251" s="76">
        <f>Delta!A253</f>
        <v>498</v>
      </c>
      <c r="B251" s="4">
        <f>Delta!E253</f>
        <v>0.62780129459016898</v>
      </c>
      <c r="C251" s="4">
        <f>Delta!F253</f>
        <v>0.59138454562424059</v>
      </c>
      <c r="D251" s="4">
        <f>Delta!G253</f>
        <v>0.82951395771502234</v>
      </c>
      <c r="E251" s="4">
        <f>Delta!H253</f>
        <v>0.6371817710211225</v>
      </c>
      <c r="F251" s="4">
        <f>Delta!I253</f>
        <v>0.72736376433191197</v>
      </c>
      <c r="G251" s="4">
        <f>Delta!J253</f>
        <v>0.77713337187912401</v>
      </c>
      <c r="H251" s="4">
        <f>Delta!K253</f>
        <v>0.77550268715631532</v>
      </c>
      <c r="I251" s="4">
        <f>Delta!L253</f>
        <v>0.75094587173341054</v>
      </c>
      <c r="J251" s="4">
        <f>Delta!M253</f>
        <v>0.75826118526078901</v>
      </c>
      <c r="K251" s="4">
        <f>Delta!N253</f>
        <v>0.72307570593688197</v>
      </c>
    </row>
    <row r="252" spans="1:11" x14ac:dyDescent="0.2">
      <c r="A252" s="76">
        <f>Delta!A254</f>
        <v>500</v>
      </c>
      <c r="B252" s="4">
        <f>Delta!E254</f>
        <v>0.6288841635784248</v>
      </c>
      <c r="C252" s="4">
        <f>Delta!F254</f>
        <v>0.58087838226450472</v>
      </c>
      <c r="D252" s="4">
        <f>Delta!G254</f>
        <v>0.82251714868353254</v>
      </c>
      <c r="E252" s="4">
        <f>Delta!H254</f>
        <v>0.63645518038413229</v>
      </c>
      <c r="F252" s="4">
        <f>Delta!I254</f>
        <v>0.72140179210022914</v>
      </c>
      <c r="G252" s="4">
        <f>Delta!J254</f>
        <v>0.76925772597880027</v>
      </c>
      <c r="H252" s="4">
        <f>Delta!K254</f>
        <v>0.7815244032700619</v>
      </c>
      <c r="I252" s="4">
        <f>Delta!L254</f>
        <v>0.74149020999358939</v>
      </c>
      <c r="J252" s="4">
        <f>Delta!M254</f>
        <v>0.75016694648222249</v>
      </c>
      <c r="K252" s="4">
        <f>Delta!N254</f>
        <v>0.72622123678445227</v>
      </c>
    </row>
    <row r="253" spans="1:11" x14ac:dyDescent="0.2">
      <c r="A253" s="76">
        <f>Delta!A255</f>
        <v>502</v>
      </c>
      <c r="B253" s="4">
        <f>Delta!E255</f>
        <v>0.62363067029047592</v>
      </c>
      <c r="C253" s="4">
        <f>Delta!F255</f>
        <v>0.57822437493615375</v>
      </c>
      <c r="D253" s="4">
        <f>Delta!G255</f>
        <v>0.80933051747233975</v>
      </c>
      <c r="E253" s="4">
        <f>Delta!H255</f>
        <v>0.62890088140199474</v>
      </c>
      <c r="F253" s="4">
        <f>Delta!I255</f>
        <v>0.71914387962990212</v>
      </c>
      <c r="G253" s="4">
        <f>Delta!J255</f>
        <v>0.76714352826345866</v>
      </c>
      <c r="H253" s="4">
        <f>Delta!K255</f>
        <v>0.76593890029719169</v>
      </c>
      <c r="I253" s="4">
        <f>Delta!L255</f>
        <v>0.7324145375033897</v>
      </c>
      <c r="J253" s="4">
        <f>Delta!M255</f>
        <v>0.75033699656312791</v>
      </c>
      <c r="K253" s="4">
        <f>Delta!N255</f>
        <v>0.72165853145134129</v>
      </c>
    </row>
    <row r="254" spans="1:11" x14ac:dyDescent="0.2">
      <c r="A254" s="76">
        <f>Delta!A256</f>
        <v>504</v>
      </c>
      <c r="B254" s="4">
        <f>Delta!E256</f>
        <v>0.6166906805342709</v>
      </c>
      <c r="C254" s="4">
        <f>Delta!F256</f>
        <v>0.58483709531342853</v>
      </c>
      <c r="D254" s="4">
        <f>Delta!G256</f>
        <v>0.80396384139080901</v>
      </c>
      <c r="E254" s="4">
        <f>Delta!H256</f>
        <v>0.6302440260832487</v>
      </c>
      <c r="F254" s="4">
        <f>Delta!I256</f>
        <v>0.70578338639015747</v>
      </c>
      <c r="G254" s="4">
        <f>Delta!J256</f>
        <v>0.75577286403105681</v>
      </c>
      <c r="H254" s="4">
        <f>Delta!K256</f>
        <v>0.76492027249774885</v>
      </c>
      <c r="I254" s="4">
        <f>Delta!L256</f>
        <v>0.73521919412278258</v>
      </c>
      <c r="J254" s="4">
        <f>Delta!M256</f>
        <v>0.74105921436329325</v>
      </c>
      <c r="K254" s="4">
        <f>Delta!N256</f>
        <v>0.71541615634251876</v>
      </c>
    </row>
    <row r="255" spans="1:11" x14ac:dyDescent="0.2">
      <c r="A255" s="76">
        <f>Delta!A257</f>
        <v>506</v>
      </c>
      <c r="B255" s="4">
        <f>Delta!E257</f>
        <v>0.60806129722568159</v>
      </c>
      <c r="C255" s="4">
        <f>Delta!F257</f>
        <v>0.5746604497329777</v>
      </c>
      <c r="D255" s="4">
        <f>Delta!G257</f>
        <v>0.80211989839829023</v>
      </c>
      <c r="E255" s="4">
        <f>Delta!H257</f>
        <v>0.62043578878512307</v>
      </c>
      <c r="F255" s="4">
        <f>Delta!I257</f>
        <v>0.7040861667277909</v>
      </c>
      <c r="G255" s="4">
        <f>Delta!J257</f>
        <v>0.75113767817636123</v>
      </c>
      <c r="H255" s="4">
        <f>Delta!K257</f>
        <v>0.75723867975785453</v>
      </c>
      <c r="I255" s="4">
        <f>Delta!L257</f>
        <v>0.73047702607698106</v>
      </c>
      <c r="J255" s="4">
        <f>Delta!M257</f>
        <v>0.73224711588970592</v>
      </c>
      <c r="K255" s="4">
        <f>Delta!N257</f>
        <v>0.71481638843495787</v>
      </c>
    </row>
    <row r="256" spans="1:11" x14ac:dyDescent="0.2">
      <c r="A256" s="76">
        <f>Delta!A258</f>
        <v>508</v>
      </c>
      <c r="B256" s="4">
        <f>Delta!E258</f>
        <v>0.60280293985770506</v>
      </c>
      <c r="C256" s="4">
        <f>Delta!F258</f>
        <v>0.56845138992023259</v>
      </c>
      <c r="D256" s="4">
        <f>Delta!G258</f>
        <v>0.80383886470292154</v>
      </c>
      <c r="E256" s="4">
        <f>Delta!H258</f>
        <v>0.61331160494448866</v>
      </c>
      <c r="F256" s="4">
        <f>Delta!I258</f>
        <v>0.69836583035742805</v>
      </c>
      <c r="G256" s="4">
        <f>Delta!J258</f>
        <v>0.75061935263787127</v>
      </c>
      <c r="H256" s="4">
        <f>Delta!K258</f>
        <v>0.74828198738519092</v>
      </c>
      <c r="I256" s="4">
        <f>Delta!L258</f>
        <v>0.72254519265801953</v>
      </c>
      <c r="J256" s="4">
        <f>Delta!M258</f>
        <v>0.73093725439266066</v>
      </c>
      <c r="K256" s="4">
        <f>Delta!N258</f>
        <v>0.69943204887068511</v>
      </c>
    </row>
    <row r="257" spans="1:11" x14ac:dyDescent="0.2">
      <c r="A257" s="76">
        <f>Delta!A259</f>
        <v>510</v>
      </c>
      <c r="B257" s="4">
        <f>Delta!E259</f>
        <v>0.60135190144405826</v>
      </c>
      <c r="C257" s="4">
        <f>Delta!F259</f>
        <v>0.560479569976291</v>
      </c>
      <c r="D257" s="4">
        <f>Delta!G259</f>
        <v>0.79429136671671507</v>
      </c>
      <c r="E257" s="4">
        <f>Delta!H259</f>
        <v>0.6109025455682815</v>
      </c>
      <c r="F257" s="4">
        <f>Delta!I259</f>
        <v>0.69912849605979765</v>
      </c>
      <c r="G257" s="4">
        <f>Delta!J259</f>
        <v>0.74265672302331609</v>
      </c>
      <c r="H257" s="4">
        <f>Delta!K259</f>
        <v>0.74333534478032703</v>
      </c>
      <c r="I257" s="4">
        <f>Delta!L259</f>
        <v>0.72046327660824083</v>
      </c>
      <c r="J257" s="4">
        <f>Delta!M259</f>
        <v>0.72294724620203255</v>
      </c>
      <c r="K257" s="4">
        <f>Delta!N259</f>
        <v>0.69933172846292635</v>
      </c>
    </row>
    <row r="258" spans="1:11" x14ac:dyDescent="0.2">
      <c r="A258" s="76">
        <f>Delta!A260</f>
        <v>512</v>
      </c>
      <c r="B258" s="4">
        <f>Delta!E260</f>
        <v>0.59806429165787378</v>
      </c>
      <c r="C258" s="4">
        <f>Delta!F260</f>
        <v>0.55652838042075103</v>
      </c>
      <c r="D258" s="4">
        <f>Delta!G260</f>
        <v>0.78295050839494174</v>
      </c>
      <c r="E258" s="4">
        <f>Delta!H260</f>
        <v>0.61137202815886305</v>
      </c>
      <c r="F258" s="4">
        <f>Delta!I260</f>
        <v>0.69414654842714363</v>
      </c>
      <c r="G258" s="4">
        <f>Delta!J260</f>
        <v>0.73966833154859302</v>
      </c>
      <c r="H258" s="4">
        <f>Delta!K260</f>
        <v>0.74259660702891139</v>
      </c>
      <c r="I258" s="4">
        <f>Delta!L260</f>
        <v>0.71520699965099688</v>
      </c>
      <c r="J258" s="4">
        <f>Delta!M260</f>
        <v>0.7189606596733622</v>
      </c>
      <c r="K258" s="4">
        <f>Delta!N260</f>
        <v>0.69420059287916835</v>
      </c>
    </row>
    <row r="259" spans="1:11" x14ac:dyDescent="0.2">
      <c r="A259" s="76">
        <f>Delta!A261</f>
        <v>514</v>
      </c>
      <c r="B259" s="4">
        <f>Delta!E261</f>
        <v>0.59863569573326281</v>
      </c>
      <c r="C259" s="4">
        <f>Delta!F261</f>
        <v>0.55644953246880569</v>
      </c>
      <c r="D259" s="4">
        <f>Delta!G261</f>
        <v>0.79032182318083954</v>
      </c>
      <c r="E259" s="4">
        <f>Delta!H261</f>
        <v>0.60070469182371689</v>
      </c>
      <c r="F259" s="4">
        <f>Delta!I261</f>
        <v>0.68417411743304513</v>
      </c>
      <c r="G259" s="4">
        <f>Delta!J261</f>
        <v>0.72929763993090369</v>
      </c>
      <c r="H259" s="4">
        <f>Delta!K261</f>
        <v>0.73515957351810712</v>
      </c>
      <c r="I259" s="4">
        <f>Delta!L261</f>
        <v>0.71229336413192179</v>
      </c>
      <c r="J259" s="4">
        <f>Delta!M261</f>
        <v>0.71542244380506936</v>
      </c>
      <c r="K259" s="4">
        <f>Delta!N261</f>
        <v>0.68857555826618011</v>
      </c>
    </row>
    <row r="260" spans="1:11" x14ac:dyDescent="0.2">
      <c r="A260" s="76">
        <f>Delta!A262</f>
        <v>516</v>
      </c>
      <c r="B260" s="4">
        <f>Delta!E262</f>
        <v>0.58773959175972834</v>
      </c>
      <c r="C260" s="4">
        <f>Delta!F262</f>
        <v>0.5548492651596959</v>
      </c>
      <c r="D260" s="4">
        <f>Delta!G262</f>
        <v>0.78103907580828746</v>
      </c>
      <c r="E260" s="4">
        <f>Delta!H262</f>
        <v>0.59918085519772291</v>
      </c>
      <c r="F260" s="4">
        <f>Delta!I262</f>
        <v>0.67822130758710131</v>
      </c>
      <c r="G260" s="4">
        <f>Delta!J262</f>
        <v>0.72136094701935605</v>
      </c>
      <c r="H260" s="4">
        <f>Delta!K262</f>
        <v>0.73195410793114313</v>
      </c>
      <c r="I260" s="4">
        <f>Delta!L262</f>
        <v>0.69833435476063244</v>
      </c>
      <c r="J260" s="4">
        <f>Delta!M262</f>
        <v>0.71239945863710297</v>
      </c>
      <c r="K260" s="4">
        <f>Delta!N262</f>
        <v>0.68587468112757399</v>
      </c>
    </row>
    <row r="261" spans="1:11" x14ac:dyDescent="0.2">
      <c r="A261" s="76">
        <f>Delta!A263</f>
        <v>518</v>
      </c>
      <c r="B261" s="4">
        <f>Delta!E263</f>
        <v>0.58488064495199055</v>
      </c>
      <c r="C261" s="4">
        <f>Delta!F263</f>
        <v>0.55172618457732803</v>
      </c>
      <c r="D261" s="4">
        <f>Delta!G263</f>
        <v>0.78087874085008835</v>
      </c>
      <c r="E261" s="4">
        <f>Delta!H263</f>
        <v>0.59627811092255456</v>
      </c>
      <c r="F261" s="4">
        <f>Delta!I263</f>
        <v>0.67444201523225722</v>
      </c>
      <c r="G261" s="4">
        <f>Delta!J263</f>
        <v>0.72559461678456394</v>
      </c>
      <c r="H261" s="4">
        <f>Delta!K263</f>
        <v>0.72736237230763834</v>
      </c>
      <c r="I261" s="4">
        <f>Delta!L263</f>
        <v>0.69641928238417528</v>
      </c>
      <c r="J261" s="4">
        <f>Delta!M263</f>
        <v>0.70986397429484427</v>
      </c>
      <c r="K261" s="4">
        <f>Delta!N263</f>
        <v>0.67573692396938334</v>
      </c>
    </row>
    <row r="262" spans="1:11" x14ac:dyDescent="0.2">
      <c r="A262" s="76">
        <f>Delta!A264</f>
        <v>520</v>
      </c>
      <c r="B262" s="4">
        <f>Delta!E264</f>
        <v>0.58163184447868055</v>
      </c>
      <c r="C262" s="4">
        <f>Delta!F264</f>
        <v>0.54707909552376144</v>
      </c>
      <c r="D262" s="4">
        <f>Delta!G264</f>
        <v>0.77372865363267707</v>
      </c>
      <c r="E262" s="4">
        <f>Delta!H264</f>
        <v>0.59182954057646064</v>
      </c>
      <c r="F262" s="4">
        <f>Delta!I264</f>
        <v>0.67120807328002741</v>
      </c>
      <c r="G262" s="4">
        <f>Delta!J264</f>
        <v>0.71902328665851556</v>
      </c>
      <c r="H262" s="4">
        <f>Delta!K264</f>
        <v>0.71732430173510053</v>
      </c>
      <c r="I262" s="4">
        <f>Delta!L264</f>
        <v>0.6853423256427682</v>
      </c>
      <c r="J262" s="4">
        <f>Delta!M264</f>
        <v>0.69633031895577346</v>
      </c>
      <c r="K262" s="4">
        <f>Delta!N264</f>
        <v>0.6694144575445371</v>
      </c>
    </row>
    <row r="263" spans="1:11" x14ac:dyDescent="0.2">
      <c r="A263" s="76">
        <f>Delta!A265</f>
        <v>522</v>
      </c>
      <c r="B263" s="4">
        <f>Delta!E265</f>
        <v>0.5864751806277102</v>
      </c>
      <c r="C263" s="4">
        <f>Delta!F265</f>
        <v>0.53689007682344858</v>
      </c>
      <c r="D263" s="4">
        <f>Delta!G265</f>
        <v>0.76081784750048342</v>
      </c>
      <c r="E263" s="4">
        <f>Delta!H265</f>
        <v>0.58599854825636122</v>
      </c>
      <c r="F263" s="4">
        <f>Delta!I265</f>
        <v>0.66844409011168615</v>
      </c>
      <c r="G263" s="4">
        <f>Delta!J265</f>
        <v>0.71121775371540963</v>
      </c>
      <c r="H263" s="4">
        <f>Delta!K265</f>
        <v>0.71580992930786458</v>
      </c>
      <c r="I263" s="4">
        <f>Delta!L265</f>
        <v>0.68998500346406644</v>
      </c>
      <c r="J263" s="4">
        <f>Delta!M265</f>
        <v>0.70039328081583641</v>
      </c>
      <c r="K263" s="4">
        <f>Delta!N265</f>
        <v>0.66717667212889964</v>
      </c>
    </row>
    <row r="264" spans="1:11" x14ac:dyDescent="0.2">
      <c r="A264" s="76">
        <f>Delta!A266</f>
        <v>524</v>
      </c>
      <c r="B264" s="4">
        <f>Delta!E266</f>
        <v>0.58009010138371231</v>
      </c>
      <c r="C264" s="4">
        <f>Delta!F266</f>
        <v>0.54037273977480815</v>
      </c>
      <c r="D264" s="4">
        <f>Delta!G266</f>
        <v>0.75586147908679457</v>
      </c>
      <c r="E264" s="4">
        <f>Delta!H266</f>
        <v>0.58429376246293963</v>
      </c>
      <c r="F264" s="4">
        <f>Delta!I266</f>
        <v>0.66792688504646591</v>
      </c>
      <c r="G264" s="4">
        <f>Delta!J266</f>
        <v>0.70960923448004642</v>
      </c>
      <c r="H264" s="4">
        <f>Delta!K266</f>
        <v>0.70889812833230259</v>
      </c>
      <c r="I264" s="4">
        <f>Delta!L266</f>
        <v>0.67825463849358059</v>
      </c>
      <c r="J264" s="4">
        <f>Delta!M266</f>
        <v>0.68611997667167302</v>
      </c>
      <c r="K264" s="4">
        <f>Delta!N266</f>
        <v>0.6679320140887679</v>
      </c>
    </row>
    <row r="265" spans="1:11" x14ac:dyDescent="0.2">
      <c r="A265" s="76">
        <f>Delta!A267</f>
        <v>526</v>
      </c>
      <c r="B265" s="4">
        <f>Delta!E267</f>
        <v>0.57752184528769845</v>
      </c>
      <c r="C265" s="4">
        <f>Delta!F267</f>
        <v>0.53288612724911033</v>
      </c>
      <c r="D265" s="4">
        <f>Delta!G267</f>
        <v>0.75487103311000503</v>
      </c>
      <c r="E265" s="4">
        <f>Delta!H267</f>
        <v>0.57671291353922349</v>
      </c>
      <c r="F265" s="4">
        <f>Delta!I267</f>
        <v>0.65280926359445601</v>
      </c>
      <c r="G265" s="4">
        <f>Delta!J267</f>
        <v>0.70508913197619982</v>
      </c>
      <c r="H265" s="4">
        <f>Delta!K267</f>
        <v>0.71053616393301766</v>
      </c>
      <c r="I265" s="4">
        <f>Delta!L267</f>
        <v>0.68226562005135882</v>
      </c>
      <c r="J265" s="4">
        <f>Delta!M267</f>
        <v>0.68946357666233027</v>
      </c>
      <c r="K265" s="4">
        <f>Delta!N267</f>
        <v>0.66121130173946163</v>
      </c>
    </row>
    <row r="266" spans="1:11" x14ac:dyDescent="0.2">
      <c r="A266" s="76">
        <f>Delta!A268</f>
        <v>528</v>
      </c>
      <c r="B266" s="4">
        <f>Delta!E268</f>
        <v>0.57340877158984505</v>
      </c>
      <c r="C266" s="4">
        <f>Delta!F268</f>
        <v>0.52944234583995886</v>
      </c>
      <c r="D266" s="4">
        <f>Delta!G268</f>
        <v>0.75353510756026587</v>
      </c>
      <c r="E266" s="4">
        <f>Delta!H268</f>
        <v>0.57214013825546139</v>
      </c>
      <c r="F266" s="4">
        <f>Delta!I268</f>
        <v>0.65343857964039742</v>
      </c>
      <c r="G266" s="4">
        <f>Delta!J268</f>
        <v>0.69943867084498734</v>
      </c>
      <c r="H266" s="4">
        <f>Delta!K268</f>
        <v>0.70125859918612754</v>
      </c>
      <c r="I266" s="4">
        <f>Delta!L268</f>
        <v>0.67176209605879222</v>
      </c>
      <c r="J266" s="4">
        <f>Delta!M268</f>
        <v>0.68188706425953427</v>
      </c>
      <c r="K266" s="4">
        <f>Delta!N268</f>
        <v>0.65677803719421668</v>
      </c>
    </row>
    <row r="267" spans="1:11" x14ac:dyDescent="0.2">
      <c r="A267" s="76">
        <f>Delta!A269</f>
        <v>530</v>
      </c>
      <c r="B267" s="4">
        <f>Delta!E269</f>
        <v>0.56794309410568289</v>
      </c>
      <c r="C267" s="4">
        <f>Delta!F269</f>
        <v>0.52473474903869111</v>
      </c>
      <c r="D267" s="4">
        <f>Delta!G269</f>
        <v>0.74955104340812539</v>
      </c>
      <c r="E267" s="4">
        <f>Delta!H269</f>
        <v>0.57714766425753794</v>
      </c>
      <c r="F267" s="4">
        <f>Delta!I269</f>
        <v>0.64308254473988136</v>
      </c>
      <c r="G267" s="4">
        <f>Delta!J269</f>
        <v>0.69639051646874783</v>
      </c>
      <c r="H267" s="4">
        <f>Delta!K269</f>
        <v>0.70053051329677096</v>
      </c>
      <c r="I267" s="4">
        <f>Delta!L269</f>
        <v>0.667353551009775</v>
      </c>
      <c r="J267" s="4">
        <f>Delta!M269</f>
        <v>0.67677917457675818</v>
      </c>
      <c r="K267" s="4">
        <f>Delta!N269</f>
        <v>0.64674007437215408</v>
      </c>
    </row>
    <row r="268" spans="1:11" x14ac:dyDescent="0.2">
      <c r="A268" s="76">
        <f>Delta!A270</f>
        <v>532</v>
      </c>
      <c r="B268" s="4">
        <f>Delta!E270</f>
        <v>0.55669163233296182</v>
      </c>
      <c r="C268" s="4">
        <f>Delta!F270</f>
        <v>0.52412322248240883</v>
      </c>
      <c r="D268" s="4">
        <f>Delta!G270</f>
        <v>0.74527023495796207</v>
      </c>
      <c r="E268" s="4">
        <f>Delta!H270</f>
        <v>0.57113047056334132</v>
      </c>
      <c r="F268" s="4">
        <f>Delta!I270</f>
        <v>0.64665178841449844</v>
      </c>
      <c r="G268" s="4">
        <f>Delta!J270</f>
        <v>0.68435510215913986</v>
      </c>
      <c r="H268" s="4">
        <f>Delta!K270</f>
        <v>0.68903794085106718</v>
      </c>
      <c r="I268" s="4">
        <f>Delta!L270</f>
        <v>0.65999229121871394</v>
      </c>
      <c r="J268" s="4">
        <f>Delta!M270</f>
        <v>0.66867117478319749</v>
      </c>
      <c r="K268" s="4">
        <f>Delta!N270</f>
        <v>0.64336140559517752</v>
      </c>
    </row>
    <row r="269" spans="1:11" x14ac:dyDescent="0.2">
      <c r="A269" s="76">
        <f>Delta!A271</f>
        <v>534</v>
      </c>
      <c r="B269" s="4">
        <f>Delta!E271</f>
        <v>0.55922073690739538</v>
      </c>
      <c r="C269" s="4">
        <f>Delta!F271</f>
        <v>0.52227274869887097</v>
      </c>
      <c r="D269" s="4">
        <f>Delta!G271</f>
        <v>0.73415776453056303</v>
      </c>
      <c r="E269" s="4">
        <f>Delta!H271</f>
        <v>0.5582238545471796</v>
      </c>
      <c r="F269" s="4">
        <f>Delta!I271</f>
        <v>0.63566734556963489</v>
      </c>
      <c r="G269" s="4">
        <f>Delta!J271</f>
        <v>0.68102555226423611</v>
      </c>
      <c r="H269" s="4">
        <f>Delta!K271</f>
        <v>0.68741586442966351</v>
      </c>
      <c r="I269" s="4">
        <f>Delta!L271</f>
        <v>0.65699149574327542</v>
      </c>
      <c r="J269" s="4">
        <f>Delta!M271</f>
        <v>0.66490198115176646</v>
      </c>
      <c r="K269" s="4">
        <f>Delta!N271</f>
        <v>0.64235477667562435</v>
      </c>
    </row>
    <row r="270" spans="1:11" x14ac:dyDescent="0.2">
      <c r="A270" s="76">
        <f>Delta!A272</f>
        <v>536</v>
      </c>
      <c r="B270" s="4">
        <f>Delta!E272</f>
        <v>0.55058391239515281</v>
      </c>
      <c r="C270" s="4">
        <f>Delta!F272</f>
        <v>0.51899770102359355</v>
      </c>
      <c r="D270" s="4">
        <f>Delta!G272</f>
        <v>0.73250626090137771</v>
      </c>
      <c r="E270" s="4">
        <f>Delta!H272</f>
        <v>0.54957176308345623</v>
      </c>
      <c r="F270" s="4">
        <f>Delta!I272</f>
        <v>0.64234985760491803</v>
      </c>
      <c r="G270" s="4">
        <f>Delta!J272</f>
        <v>0.68029412450987259</v>
      </c>
      <c r="H270" s="4">
        <f>Delta!K272</f>
        <v>0.6791935628400747</v>
      </c>
      <c r="I270" s="4">
        <f>Delta!L272</f>
        <v>0.65469739969192808</v>
      </c>
      <c r="J270" s="4">
        <f>Delta!M272</f>
        <v>0.65820176403952324</v>
      </c>
      <c r="K270" s="4">
        <f>Delta!N272</f>
        <v>0.63032795863038338</v>
      </c>
    </row>
    <row r="271" spans="1:11" x14ac:dyDescent="0.2">
      <c r="A271" s="76">
        <f>Delta!A273</f>
        <v>538</v>
      </c>
      <c r="B271" s="4">
        <f>Delta!E273</f>
        <v>0.55011924290582215</v>
      </c>
      <c r="C271" s="4">
        <f>Delta!F273</f>
        <v>0.51448145078403229</v>
      </c>
      <c r="D271" s="4">
        <f>Delta!G273</f>
        <v>0.72941760273548262</v>
      </c>
      <c r="E271" s="4">
        <f>Delta!H273</f>
        <v>0.5603808389020859</v>
      </c>
      <c r="F271" s="4">
        <f>Delta!I273</f>
        <v>0.63444874571172427</v>
      </c>
      <c r="G271" s="4">
        <f>Delta!J273</f>
        <v>0.67075231147595282</v>
      </c>
      <c r="H271" s="4">
        <f>Delta!K273</f>
        <v>0.6754411315421649</v>
      </c>
      <c r="I271" s="4">
        <f>Delta!L273</f>
        <v>0.6512883430294103</v>
      </c>
      <c r="J271" s="4">
        <f>Delta!M273</f>
        <v>0.6576649393632561</v>
      </c>
      <c r="K271" s="4">
        <f>Delta!N273</f>
        <v>0.63232465474505339</v>
      </c>
    </row>
    <row r="272" spans="1:11" x14ac:dyDescent="0.2">
      <c r="A272" s="76">
        <f>Delta!A274</f>
        <v>540</v>
      </c>
      <c r="B272" s="4">
        <f>Delta!E274</f>
        <v>0.5441600900508714</v>
      </c>
      <c r="C272" s="4">
        <f>Delta!F274</f>
        <v>0.51023170881925317</v>
      </c>
      <c r="D272" s="4">
        <f>Delta!G274</f>
        <v>0.71948000917476662</v>
      </c>
      <c r="E272" s="4">
        <f>Delta!H274</f>
        <v>0.55475197507326435</v>
      </c>
      <c r="F272" s="4">
        <f>Delta!I274</f>
        <v>0.62720837276808439</v>
      </c>
      <c r="G272" s="4">
        <f>Delta!J274</f>
        <v>0.67172906656343123</v>
      </c>
      <c r="H272" s="4">
        <f>Delta!K274</f>
        <v>0.67055113698688551</v>
      </c>
      <c r="I272" s="4">
        <f>Delta!L274</f>
        <v>0.64673999673381388</v>
      </c>
      <c r="J272" s="4">
        <f>Delta!M274</f>
        <v>0.65423662260521986</v>
      </c>
      <c r="K272" s="4">
        <f>Delta!N274</f>
        <v>0.62337318299277023</v>
      </c>
    </row>
    <row r="273" spans="1:11" x14ac:dyDescent="0.2">
      <c r="A273" s="76">
        <f>Delta!A275</f>
        <v>542</v>
      </c>
      <c r="B273" s="4">
        <f>Delta!E275</f>
        <v>0.53691779390763195</v>
      </c>
      <c r="C273" s="4">
        <f>Delta!F275</f>
        <v>0.50868678363502617</v>
      </c>
      <c r="D273" s="4">
        <f>Delta!G275</f>
        <v>0.71910748479120379</v>
      </c>
      <c r="E273" s="4">
        <f>Delta!H275</f>
        <v>0.55330850242341079</v>
      </c>
      <c r="F273" s="4">
        <f>Delta!I275</f>
        <v>0.62619665974916749</v>
      </c>
      <c r="G273" s="4">
        <f>Delta!J275</f>
        <v>0.66192499272266225</v>
      </c>
      <c r="H273" s="4">
        <f>Delta!K275</f>
        <v>0.66467698319150337</v>
      </c>
      <c r="I273" s="4">
        <f>Delta!L275</f>
        <v>0.64483007279991789</v>
      </c>
      <c r="J273" s="4">
        <f>Delta!M275</f>
        <v>0.65145778303143942</v>
      </c>
      <c r="K273" s="4">
        <f>Delta!N275</f>
        <v>0.62291942626724328</v>
      </c>
    </row>
    <row r="274" spans="1:11" x14ac:dyDescent="0.2">
      <c r="A274" s="76">
        <f>Delta!A276</f>
        <v>544</v>
      </c>
      <c r="B274" s="4">
        <f>Delta!E276</f>
        <v>0.53941332697404754</v>
      </c>
      <c r="C274" s="4">
        <f>Delta!F276</f>
        <v>0.49622913297664439</v>
      </c>
      <c r="D274" s="4">
        <f>Delta!G276</f>
        <v>0.70781331173397355</v>
      </c>
      <c r="E274" s="4">
        <f>Delta!H276</f>
        <v>0.54511842959037438</v>
      </c>
      <c r="F274" s="4">
        <f>Delta!I276</f>
        <v>0.6185045348459095</v>
      </c>
      <c r="G274" s="4">
        <f>Delta!J276</f>
        <v>0.66469469392060887</v>
      </c>
      <c r="H274" s="4">
        <f>Delta!K276</f>
        <v>0.66333530780959826</v>
      </c>
      <c r="I274" s="4">
        <f>Delta!L276</f>
        <v>0.63397523117059151</v>
      </c>
      <c r="J274" s="4">
        <f>Delta!M276</f>
        <v>0.65142165348630598</v>
      </c>
      <c r="K274" s="4">
        <f>Delta!N276</f>
        <v>0.61702741495572866</v>
      </c>
    </row>
    <row r="275" spans="1:11" x14ac:dyDescent="0.2">
      <c r="A275" s="76">
        <f>Delta!A277</f>
        <v>546</v>
      </c>
      <c r="B275" s="4">
        <f>Delta!E277</f>
        <v>0.5292458777503839</v>
      </c>
      <c r="C275" s="4">
        <f>Delta!F277</f>
        <v>0.50353088873023033</v>
      </c>
      <c r="D275" s="4">
        <f>Delta!G277</f>
        <v>0.70479332730322142</v>
      </c>
      <c r="E275" s="4">
        <f>Delta!H277</f>
        <v>0.53157350355870214</v>
      </c>
      <c r="F275" s="4">
        <f>Delta!I277</f>
        <v>0.61520420523075714</v>
      </c>
      <c r="G275" s="4">
        <f>Delta!J277</f>
        <v>0.65670637213699479</v>
      </c>
      <c r="H275" s="4">
        <f>Delta!K277</f>
        <v>0.66087961458682898</v>
      </c>
      <c r="I275" s="4">
        <f>Delta!L277</f>
        <v>0.63364036662116874</v>
      </c>
      <c r="J275" s="4">
        <f>Delta!M277</f>
        <v>0.63865200460155869</v>
      </c>
      <c r="K275" s="4">
        <f>Delta!N277</f>
        <v>0.61001319856024416</v>
      </c>
    </row>
    <row r="276" spans="1:11" x14ac:dyDescent="0.2">
      <c r="A276" s="76">
        <f>Delta!A278</f>
        <v>548</v>
      </c>
      <c r="B276" s="4">
        <f>Delta!E278</f>
        <v>0.5290585659856184</v>
      </c>
      <c r="C276" s="4">
        <f>Delta!F278</f>
        <v>0.49431406277555823</v>
      </c>
      <c r="D276" s="4">
        <f>Delta!G278</f>
        <v>0.70600385625008144</v>
      </c>
      <c r="E276" s="4">
        <f>Delta!H278</f>
        <v>0.53767936398330107</v>
      </c>
      <c r="F276" s="4">
        <f>Delta!I278</f>
        <v>0.61456430093076442</v>
      </c>
      <c r="G276" s="4">
        <f>Delta!J278</f>
        <v>0.64956328197807167</v>
      </c>
      <c r="H276" s="4">
        <f>Delta!K278</f>
        <v>0.65341674578944797</v>
      </c>
      <c r="I276" s="4">
        <f>Delta!L278</f>
        <v>0.62438323314717437</v>
      </c>
      <c r="J276" s="4">
        <f>Delta!M278</f>
        <v>0.63826892099849708</v>
      </c>
      <c r="K276" s="4">
        <f>Delta!N278</f>
        <v>0.61527964563623527</v>
      </c>
    </row>
    <row r="277" spans="1:11" x14ac:dyDescent="0.2">
      <c r="A277" s="76">
        <f>Delta!A279</f>
        <v>550</v>
      </c>
      <c r="B277" s="4">
        <f>Delta!E279</f>
        <v>0.52763642987696535</v>
      </c>
      <c r="C277" s="4">
        <f>Delta!F279</f>
        <v>0.49523805757933914</v>
      </c>
      <c r="D277" s="4">
        <f>Delta!G279</f>
        <v>0.70178916345109421</v>
      </c>
      <c r="E277" s="4">
        <f>Delta!H279</f>
        <v>0.53704903097107071</v>
      </c>
      <c r="F277" s="4">
        <f>Delta!I279</f>
        <v>0.60119794577184749</v>
      </c>
      <c r="G277" s="4">
        <f>Delta!J279</f>
        <v>0.64532844909281906</v>
      </c>
      <c r="H277" s="4">
        <f>Delta!K279</f>
        <v>0.65460669332662036</v>
      </c>
      <c r="I277" s="4">
        <f>Delta!L279</f>
        <v>0.62572461261733991</v>
      </c>
      <c r="J277" s="4">
        <f>Delta!M279</f>
        <v>0.62897655591886981</v>
      </c>
      <c r="K277" s="4">
        <f>Delta!N279</f>
        <v>0.6078466091958834</v>
      </c>
    </row>
    <row r="278" spans="1:11" x14ac:dyDescent="0.2">
      <c r="A278" s="76">
        <f>Delta!A280</f>
        <v>552</v>
      </c>
      <c r="B278" s="4">
        <f>Delta!E280</f>
        <v>0.52478880782991233</v>
      </c>
      <c r="C278" s="4">
        <f>Delta!F280</f>
        <v>0.48347504894041826</v>
      </c>
      <c r="D278" s="4">
        <f>Delta!G280</f>
        <v>0.6907167172571782</v>
      </c>
      <c r="E278" s="4">
        <f>Delta!H280</f>
        <v>0.52545156101890811</v>
      </c>
      <c r="F278" s="4">
        <f>Delta!I280</f>
        <v>0.60018804194794662</v>
      </c>
      <c r="G278" s="4">
        <f>Delta!J280</f>
        <v>0.63820696760408246</v>
      </c>
      <c r="H278" s="4">
        <f>Delta!K280</f>
        <v>0.65485927307018521</v>
      </c>
      <c r="I278" s="4">
        <f>Delta!L280</f>
        <v>0.61626169253359286</v>
      </c>
      <c r="J278" s="4">
        <f>Delta!M280</f>
        <v>0.63030448769052505</v>
      </c>
      <c r="K278" s="4">
        <f>Delta!N280</f>
        <v>0.60478187520618398</v>
      </c>
    </row>
    <row r="279" spans="1:11" x14ac:dyDescent="0.2">
      <c r="A279" s="76">
        <f>Delta!A281</f>
        <v>554</v>
      </c>
      <c r="B279" s="4">
        <f>Delta!E281</f>
        <v>0.52628271527566106</v>
      </c>
      <c r="C279" s="4">
        <f>Delta!F281</f>
        <v>0.48778043215569333</v>
      </c>
      <c r="D279" s="4">
        <f>Delta!G281</f>
        <v>0.68393510206932184</v>
      </c>
      <c r="E279" s="4">
        <f>Delta!H281</f>
        <v>0.52250538638776156</v>
      </c>
      <c r="F279" s="4">
        <f>Delta!I281</f>
        <v>0.60005498819126757</v>
      </c>
      <c r="G279" s="4">
        <f>Delta!J281</f>
        <v>0.63392460023958819</v>
      </c>
      <c r="H279" s="4">
        <f>Delta!K281</f>
        <v>0.63869081795075999</v>
      </c>
      <c r="I279" s="4">
        <f>Delta!L281</f>
        <v>0.61149555833894809</v>
      </c>
      <c r="J279" s="4">
        <f>Delta!M281</f>
        <v>0.62455575829378773</v>
      </c>
      <c r="K279" s="4">
        <f>Delta!N281</f>
        <v>0.60067969613153416</v>
      </c>
    </row>
    <row r="280" spans="1:11" x14ac:dyDescent="0.2">
      <c r="A280" s="76">
        <f>Delta!A282</f>
        <v>556</v>
      </c>
      <c r="B280" s="4">
        <f>Delta!E282</f>
        <v>0.51688140533157068</v>
      </c>
      <c r="C280" s="4">
        <f>Delta!F282</f>
        <v>0.47937163137312666</v>
      </c>
      <c r="D280" s="4">
        <f>Delta!G282</f>
        <v>0.69118066314866056</v>
      </c>
      <c r="E280" s="4">
        <f>Delta!H282</f>
        <v>0.51431533700885268</v>
      </c>
      <c r="F280" s="4">
        <f>Delta!I282</f>
        <v>0.59087884748398878</v>
      </c>
      <c r="G280" s="4">
        <f>Delta!J282</f>
        <v>0.62877245004311355</v>
      </c>
      <c r="H280" s="4">
        <f>Delta!K282</f>
        <v>0.64264804051417102</v>
      </c>
      <c r="I280" s="4">
        <f>Delta!L282</f>
        <v>0.61351529165265539</v>
      </c>
      <c r="J280" s="4">
        <f>Delta!M282</f>
        <v>0.61594179984503228</v>
      </c>
      <c r="K280" s="4">
        <f>Delta!N282</f>
        <v>0.58946819710725684</v>
      </c>
    </row>
    <row r="281" spans="1:11" x14ac:dyDescent="0.2">
      <c r="A281" s="76">
        <f>Delta!A283</f>
        <v>558</v>
      </c>
      <c r="B281" s="4">
        <f>Delta!E283</f>
        <v>0.51576218199667068</v>
      </c>
      <c r="C281" s="4">
        <f>Delta!F283</f>
        <v>0.48141373564836165</v>
      </c>
      <c r="D281" s="4">
        <f>Delta!G283</f>
        <v>0.68756634433064789</v>
      </c>
      <c r="E281" s="4">
        <f>Delta!H283</f>
        <v>0.51065095167013297</v>
      </c>
      <c r="F281" s="4">
        <f>Delta!I283</f>
        <v>0.59238424328778017</v>
      </c>
      <c r="G281" s="4">
        <f>Delta!J283</f>
        <v>0.62648197829395791</v>
      </c>
      <c r="H281" s="4">
        <f>Delta!K283</f>
        <v>0.63594228127139552</v>
      </c>
      <c r="I281" s="4">
        <f>Delta!L283</f>
        <v>0.61053006100886265</v>
      </c>
      <c r="J281" s="4">
        <f>Delta!M283</f>
        <v>0.61989097376691227</v>
      </c>
      <c r="K281" s="4">
        <f>Delta!N283</f>
        <v>0.58874247620255282</v>
      </c>
    </row>
    <row r="282" spans="1:11" x14ac:dyDescent="0.2">
      <c r="A282" s="76">
        <f>Delta!A284</f>
        <v>560</v>
      </c>
      <c r="B282" s="4">
        <f>Delta!E284</f>
        <v>0.50954928926749687</v>
      </c>
      <c r="C282" s="4">
        <f>Delta!F284</f>
        <v>0.47642281621085303</v>
      </c>
      <c r="D282" s="4">
        <f>Delta!G284</f>
        <v>0.6883313886696385</v>
      </c>
      <c r="E282" s="4">
        <f>Delta!H284</f>
        <v>0.51553320410979708</v>
      </c>
      <c r="F282" s="4">
        <f>Delta!I284</f>
        <v>0.5849082607392031</v>
      </c>
      <c r="G282" s="4">
        <f>Delta!J284</f>
        <v>0.62328340402784121</v>
      </c>
      <c r="H282" s="4">
        <f>Delta!K284</f>
        <v>0.62254529254679447</v>
      </c>
      <c r="I282" s="4">
        <f>Delta!L284</f>
        <v>0.60081896998576134</v>
      </c>
      <c r="J282" s="4">
        <f>Delta!M284</f>
        <v>0.61688494439371411</v>
      </c>
      <c r="K282" s="4">
        <f>Delta!N284</f>
        <v>0.58505975291978096</v>
      </c>
    </row>
    <row r="283" spans="1:11" x14ac:dyDescent="0.2">
      <c r="A283" s="76">
        <f>Delta!A285</f>
        <v>562</v>
      </c>
      <c r="B283" s="4">
        <f>Delta!E285</f>
        <v>0.50195849823730931</v>
      </c>
      <c r="C283" s="4">
        <f>Delta!F285</f>
        <v>0.47225237458348168</v>
      </c>
      <c r="D283" s="4">
        <f>Delta!G285</f>
        <v>0.67252014643459646</v>
      </c>
      <c r="E283" s="4">
        <f>Delta!H285</f>
        <v>0.50965134349278962</v>
      </c>
      <c r="F283" s="4">
        <f>Delta!I285</f>
        <v>0.57840312691936902</v>
      </c>
      <c r="G283" s="4">
        <f>Delta!J285</f>
        <v>0.61922875343922712</v>
      </c>
      <c r="H283" s="4">
        <f>Delta!K285</f>
        <v>0.62937653321326614</v>
      </c>
      <c r="I283" s="4">
        <f>Delta!L285</f>
        <v>0.59968322030434784</v>
      </c>
      <c r="J283" s="4">
        <f>Delta!M285</f>
        <v>0.60906169996588488</v>
      </c>
      <c r="K283" s="4">
        <f>Delta!N285</f>
        <v>0.58595719001353075</v>
      </c>
    </row>
    <row r="284" spans="1:11" x14ac:dyDescent="0.2">
      <c r="A284" s="76">
        <f>Delta!A286</f>
        <v>564</v>
      </c>
      <c r="B284" s="4">
        <f>Delta!E286</f>
        <v>0.49900781846723419</v>
      </c>
      <c r="C284" s="4">
        <f>Delta!F286</f>
        <v>0.47093335634196265</v>
      </c>
      <c r="D284" s="4">
        <f>Delta!G286</f>
        <v>0.66524411007029549</v>
      </c>
      <c r="E284" s="4">
        <f>Delta!H286</f>
        <v>0.50835938455806584</v>
      </c>
      <c r="F284" s="4">
        <f>Delta!I286</f>
        <v>0.57680066683651887</v>
      </c>
      <c r="G284" s="4">
        <f>Delta!J286</f>
        <v>0.62001672576306177</v>
      </c>
      <c r="H284" s="4">
        <f>Delta!K286</f>
        <v>0.61976612132297326</v>
      </c>
      <c r="I284" s="4">
        <f>Delta!L286</f>
        <v>0.595728988118438</v>
      </c>
      <c r="J284" s="4">
        <f>Delta!M286</f>
        <v>0.60604155623833478</v>
      </c>
      <c r="K284" s="4">
        <f>Delta!N286</f>
        <v>0.57606852631719718</v>
      </c>
    </row>
    <row r="285" spans="1:11" x14ac:dyDescent="0.2">
      <c r="A285" s="76">
        <f>Delta!A287</f>
        <v>566</v>
      </c>
      <c r="B285" s="4">
        <f>Delta!E287</f>
        <v>0.5005478196999924</v>
      </c>
      <c r="C285" s="4">
        <f>Delta!F287</f>
        <v>0.46455687285096303</v>
      </c>
      <c r="D285" s="4">
        <f>Delta!G287</f>
        <v>0.66814468381282133</v>
      </c>
      <c r="E285" s="4">
        <f>Delta!H287</f>
        <v>0.50026985565843063</v>
      </c>
      <c r="F285" s="4">
        <f>Delta!I287</f>
        <v>0.57589196822371846</v>
      </c>
      <c r="G285" s="4">
        <f>Delta!J287</f>
        <v>0.61614337694115839</v>
      </c>
      <c r="H285" s="4">
        <f>Delta!K287</f>
        <v>0.61504802938383563</v>
      </c>
      <c r="I285" s="4">
        <f>Delta!L287</f>
        <v>0.59267065569024169</v>
      </c>
      <c r="J285" s="4">
        <f>Delta!M287</f>
        <v>0.60205748896491329</v>
      </c>
      <c r="K285" s="4">
        <f>Delta!N287</f>
        <v>0.57867058406024796</v>
      </c>
    </row>
    <row r="286" spans="1:11" x14ac:dyDescent="0.2">
      <c r="A286" s="76">
        <f>Delta!A288</f>
        <v>568</v>
      </c>
      <c r="B286" s="4">
        <f>Delta!E288</f>
        <v>0.4950910247469853</v>
      </c>
      <c r="C286" s="4">
        <f>Delta!F288</f>
        <v>0.46679381701042466</v>
      </c>
      <c r="D286" s="4">
        <f>Delta!G288</f>
        <v>0.6600463022026215</v>
      </c>
      <c r="E286" s="4">
        <f>Delta!H288</f>
        <v>0.49695258741033754</v>
      </c>
      <c r="F286" s="4">
        <f>Delta!I288</f>
        <v>0.5739404219555766</v>
      </c>
      <c r="G286" s="4">
        <f>Delta!J288</f>
        <v>0.60542418994691261</v>
      </c>
      <c r="H286" s="4">
        <f>Delta!K288</f>
        <v>0.6094351378032048</v>
      </c>
      <c r="I286" s="4">
        <f>Delta!L288</f>
        <v>0.59067304097526474</v>
      </c>
      <c r="J286" s="4">
        <f>Delta!M288</f>
        <v>0.5990321539428578</v>
      </c>
      <c r="K286" s="4">
        <f>Delta!N288</f>
        <v>0.56676369292230078</v>
      </c>
    </row>
    <row r="287" spans="1:11" x14ac:dyDescent="0.2">
      <c r="A287" s="76">
        <f>Delta!A289</f>
        <v>570</v>
      </c>
      <c r="B287" s="4">
        <f>Delta!E289</f>
        <v>0.49433602132897825</v>
      </c>
      <c r="C287" s="4">
        <f>Delta!F289</f>
        <v>0.46402204102835576</v>
      </c>
      <c r="D287" s="4">
        <f>Delta!G289</f>
        <v>0.66071323286021055</v>
      </c>
      <c r="E287" s="4">
        <f>Delta!H289</f>
        <v>0.49247128846441335</v>
      </c>
      <c r="F287" s="4">
        <f>Delta!I289</f>
        <v>0.56342221404115378</v>
      </c>
      <c r="G287" s="4">
        <f>Delta!J289</f>
        <v>0.60554355896913492</v>
      </c>
      <c r="H287" s="4">
        <f>Delta!K289</f>
        <v>0.60861250722576976</v>
      </c>
      <c r="I287" s="4">
        <f>Delta!L289</f>
        <v>0.5779180992788735</v>
      </c>
      <c r="J287" s="4">
        <f>Delta!M289</f>
        <v>0.58720487253260956</v>
      </c>
      <c r="K287" s="4">
        <f>Delta!N289</f>
        <v>0.56139632498064529</v>
      </c>
    </row>
    <row r="288" spans="1:11" x14ac:dyDescent="0.2">
      <c r="A288" s="76">
        <f>Delta!A290</f>
        <v>572</v>
      </c>
      <c r="B288" s="4">
        <f>Delta!E290</f>
        <v>0.49243888710526207</v>
      </c>
      <c r="C288" s="4">
        <f>Delta!F290</f>
        <v>0.45436637037354899</v>
      </c>
      <c r="D288" s="4">
        <f>Delta!G290</f>
        <v>0.65037805828760398</v>
      </c>
      <c r="E288" s="4">
        <f>Delta!H290</f>
        <v>0.49848679187047829</v>
      </c>
      <c r="F288" s="4">
        <f>Delta!I290</f>
        <v>0.5614866468155455</v>
      </c>
      <c r="G288" s="4">
        <f>Delta!J290</f>
        <v>0.59509855686701307</v>
      </c>
      <c r="H288" s="4">
        <f>Delta!K290</f>
        <v>0.60122088329661594</v>
      </c>
      <c r="I288" s="4">
        <f>Delta!L290</f>
        <v>0.57794318404202905</v>
      </c>
      <c r="J288" s="4">
        <f>Delta!M290</f>
        <v>0.5842013071657437</v>
      </c>
      <c r="K288" s="4">
        <f>Delta!N290</f>
        <v>0.56288352425348798</v>
      </c>
    </row>
    <row r="289" spans="1:11" x14ac:dyDescent="0.2">
      <c r="A289" s="76">
        <f>Delta!A291</f>
        <v>574</v>
      </c>
      <c r="B289" s="4">
        <f>Delta!E291</f>
        <v>0.48350587354373253</v>
      </c>
      <c r="C289" s="4">
        <f>Delta!F291</f>
        <v>0.44961382644892467</v>
      </c>
      <c r="D289" s="4">
        <f>Delta!G291</f>
        <v>0.65444256336033568</v>
      </c>
      <c r="E289" s="4">
        <f>Delta!H291</f>
        <v>0.48796027005493237</v>
      </c>
      <c r="F289" s="4">
        <f>Delta!I291</f>
        <v>0.56046522634489726</v>
      </c>
      <c r="G289" s="4">
        <f>Delta!J291</f>
        <v>0.59747304783175359</v>
      </c>
      <c r="H289" s="4">
        <f>Delta!K291</f>
        <v>0.59864366538708857</v>
      </c>
      <c r="I289" s="4">
        <f>Delta!L291</f>
        <v>0.57698453292043261</v>
      </c>
      <c r="J289" s="4">
        <f>Delta!M291</f>
        <v>0.58804434734449629</v>
      </c>
      <c r="K289" s="4">
        <f>Delta!N291</f>
        <v>0.5574400202414953</v>
      </c>
    </row>
    <row r="290" spans="1:11" x14ac:dyDescent="0.2">
      <c r="A290" s="76">
        <f>Delta!A292</f>
        <v>576</v>
      </c>
      <c r="B290" s="4">
        <f>Delta!E292</f>
        <v>0.49093749729078873</v>
      </c>
      <c r="C290" s="4">
        <f>Delta!F292</f>
        <v>0.44962538916948347</v>
      </c>
      <c r="D290" s="4">
        <f>Delta!G292</f>
        <v>0.64752771425724553</v>
      </c>
      <c r="E290" s="4">
        <f>Delta!H292</f>
        <v>0.48619271888772353</v>
      </c>
      <c r="F290" s="4">
        <f>Delta!I292</f>
        <v>0.55671750428953892</v>
      </c>
      <c r="G290" s="4">
        <f>Delta!J292</f>
        <v>0.58924248753911002</v>
      </c>
      <c r="H290" s="4">
        <f>Delta!K292</f>
        <v>0.59534444307862699</v>
      </c>
      <c r="I290" s="4">
        <f>Delta!L292</f>
        <v>0.57125995434503807</v>
      </c>
      <c r="J290" s="4">
        <f>Delta!M292</f>
        <v>0.57542927993936566</v>
      </c>
      <c r="K290" s="4">
        <f>Delta!N292</f>
        <v>0.55291047919570069</v>
      </c>
    </row>
    <row r="291" spans="1:11" x14ac:dyDescent="0.2">
      <c r="A291" s="76">
        <f>Delta!A293</f>
        <v>578</v>
      </c>
      <c r="B291" s="4">
        <f>Delta!E293</f>
        <v>0.48166003859084761</v>
      </c>
      <c r="C291" s="4">
        <f>Delta!F293</f>
        <v>0.44876511029201538</v>
      </c>
      <c r="D291" s="4">
        <f>Delta!G293</f>
        <v>0.63969328668478376</v>
      </c>
      <c r="E291" s="4">
        <f>Delta!H293</f>
        <v>0.47956577602081829</v>
      </c>
      <c r="F291" s="4">
        <f>Delta!I293</f>
        <v>0.54603520384022275</v>
      </c>
      <c r="G291" s="4">
        <f>Delta!J293</f>
        <v>0.59194124789696545</v>
      </c>
      <c r="H291" s="4">
        <f>Delta!K293</f>
        <v>0.59102311373360195</v>
      </c>
      <c r="I291" s="4">
        <f>Delta!L293</f>
        <v>0.57047829535972205</v>
      </c>
      <c r="J291" s="4">
        <f>Delta!M293</f>
        <v>0.57556936728708763</v>
      </c>
      <c r="K291" s="4">
        <f>Delta!N293</f>
        <v>0.54940654872726036</v>
      </c>
    </row>
    <row r="292" spans="1:11" x14ac:dyDescent="0.2">
      <c r="A292" s="76">
        <f>Delta!A294</f>
        <v>580</v>
      </c>
      <c r="B292" s="4">
        <f>Delta!E294</f>
        <v>0.48096134252939571</v>
      </c>
      <c r="C292" s="4">
        <f>Delta!F294</f>
        <v>0.44081877777202294</v>
      </c>
      <c r="D292" s="4">
        <f>Delta!G294</f>
        <v>0.63643453815531714</v>
      </c>
      <c r="E292" s="4">
        <f>Delta!H294</f>
        <v>0.47584330317196333</v>
      </c>
      <c r="F292" s="4">
        <f>Delta!I294</f>
        <v>0.54615077941666534</v>
      </c>
      <c r="G292" s="4">
        <f>Delta!J294</f>
        <v>0.58405141801354254</v>
      </c>
      <c r="H292" s="4">
        <f>Delta!K294</f>
        <v>0.58597854633934965</v>
      </c>
      <c r="I292" s="4">
        <f>Delta!L294</f>
        <v>0.56304801219231315</v>
      </c>
      <c r="J292" s="4">
        <f>Delta!M294</f>
        <v>0.56706059790512242</v>
      </c>
      <c r="K292" s="4">
        <f>Delta!N294</f>
        <v>0.54106377663964977</v>
      </c>
    </row>
    <row r="293" spans="1:11" x14ac:dyDescent="0.2">
      <c r="A293" s="76">
        <f>Delta!A295</f>
        <v>582</v>
      </c>
      <c r="B293" s="4">
        <f>Delta!E295</f>
        <v>0.47538648449885201</v>
      </c>
      <c r="C293" s="4">
        <f>Delta!F295</f>
        <v>0.4497749303966625</v>
      </c>
      <c r="D293" s="4">
        <f>Delta!G295</f>
        <v>0.63796375948066419</v>
      </c>
      <c r="E293" s="4">
        <f>Delta!H295</f>
        <v>0.47302247662139862</v>
      </c>
      <c r="F293" s="4">
        <f>Delta!I295</f>
        <v>0.54537322601855287</v>
      </c>
      <c r="G293" s="4">
        <f>Delta!J295</f>
        <v>0.57929555704849811</v>
      </c>
      <c r="H293" s="4">
        <f>Delta!K295</f>
        <v>0.58197146173255554</v>
      </c>
      <c r="I293" s="4">
        <f>Delta!L295</f>
        <v>0.56053968161107193</v>
      </c>
      <c r="J293" s="4">
        <f>Delta!M295</f>
        <v>0.56738869682693149</v>
      </c>
      <c r="K293" s="4">
        <f>Delta!N295</f>
        <v>0.54141893473969027</v>
      </c>
    </row>
    <row r="294" spans="1:11" x14ac:dyDescent="0.2">
      <c r="A294" s="76">
        <f>Delta!A296</f>
        <v>584</v>
      </c>
      <c r="B294" s="4">
        <f>Delta!E296</f>
        <v>0.46871536549097925</v>
      </c>
      <c r="C294" s="4">
        <f>Delta!F296</f>
        <v>0.43606236410553834</v>
      </c>
      <c r="D294" s="4">
        <f>Delta!G296</f>
        <v>0.6325744789015264</v>
      </c>
      <c r="E294" s="4">
        <f>Delta!H296</f>
        <v>0.47901409640993542</v>
      </c>
      <c r="F294" s="4">
        <f>Delta!I296</f>
        <v>0.5339262539880707</v>
      </c>
      <c r="G294" s="4">
        <f>Delta!J296</f>
        <v>0.57379808535973353</v>
      </c>
      <c r="H294" s="4">
        <f>Delta!K296</f>
        <v>0.57520385475151592</v>
      </c>
      <c r="I294" s="4">
        <f>Delta!L296</f>
        <v>0.55525072163464806</v>
      </c>
      <c r="J294" s="4">
        <f>Delta!M296</f>
        <v>0.56096126916971301</v>
      </c>
      <c r="K294" s="4">
        <f>Delta!N296</f>
        <v>0.53888278006830603</v>
      </c>
    </row>
    <row r="295" spans="1:11" x14ac:dyDescent="0.2">
      <c r="A295" s="76">
        <f>Delta!A297</f>
        <v>586</v>
      </c>
      <c r="B295" s="4">
        <f>Delta!E297</f>
        <v>0.46691471454862743</v>
      </c>
      <c r="C295" s="4">
        <f>Delta!F297</f>
        <v>0.43709593208074438</v>
      </c>
      <c r="D295" s="4">
        <f>Delta!G297</f>
        <v>0.62628756111537953</v>
      </c>
      <c r="E295" s="4">
        <f>Delta!H297</f>
        <v>0.46840473256715143</v>
      </c>
      <c r="F295" s="4">
        <f>Delta!I297</f>
        <v>0.53527906144501536</v>
      </c>
      <c r="G295" s="4">
        <f>Delta!J297</f>
        <v>0.56944390028657033</v>
      </c>
      <c r="H295" s="4">
        <f>Delta!K297</f>
        <v>0.57349629643277389</v>
      </c>
      <c r="I295" s="4">
        <f>Delta!L297</f>
        <v>0.55109827633637032</v>
      </c>
      <c r="J295" s="4">
        <f>Delta!M297</f>
        <v>0.55375414749869734</v>
      </c>
      <c r="K295" s="4">
        <f>Delta!N297</f>
        <v>0.53544466064714413</v>
      </c>
    </row>
    <row r="296" spans="1:11" x14ac:dyDescent="0.2">
      <c r="A296" s="76">
        <f>Delta!A298</f>
        <v>588</v>
      </c>
      <c r="B296" s="4">
        <f>Delta!E298</f>
        <v>0.46776714060747793</v>
      </c>
      <c r="C296" s="4">
        <f>Delta!F298</f>
        <v>0.42738371587147661</v>
      </c>
      <c r="D296" s="4">
        <f>Delta!G298</f>
        <v>0.62465013005330583</v>
      </c>
      <c r="E296" s="4">
        <f>Delta!H298</f>
        <v>0.462765343568039</v>
      </c>
      <c r="F296" s="4">
        <f>Delta!I298</f>
        <v>0.52794809734901804</v>
      </c>
      <c r="G296" s="4">
        <f>Delta!J298</f>
        <v>0.56433189341076329</v>
      </c>
      <c r="H296" s="4">
        <f>Delta!K298</f>
        <v>0.56712274842896093</v>
      </c>
      <c r="I296" s="4">
        <f>Delta!L298</f>
        <v>0.54605280573238879</v>
      </c>
      <c r="J296" s="4">
        <f>Delta!M298</f>
        <v>0.55931930555774834</v>
      </c>
      <c r="K296" s="4">
        <f>Delta!N298</f>
        <v>0.53307519625578337</v>
      </c>
    </row>
    <row r="297" spans="1:11" x14ac:dyDescent="0.2">
      <c r="A297" s="76">
        <f>Delta!A299</f>
        <v>590</v>
      </c>
      <c r="B297" s="4">
        <f>Delta!E299</f>
        <v>0.46381145857909978</v>
      </c>
      <c r="C297" s="4">
        <f>Delta!F299</f>
        <v>0.42654408267517319</v>
      </c>
      <c r="D297" s="4">
        <f>Delta!G299</f>
        <v>0.6122464070630329</v>
      </c>
      <c r="E297" s="4">
        <f>Delta!H299</f>
        <v>0.46213292374086556</v>
      </c>
      <c r="F297" s="4">
        <f>Delta!I299</f>
        <v>0.52751413806406688</v>
      </c>
      <c r="G297" s="4">
        <f>Delta!J299</f>
        <v>0.56827283499694126</v>
      </c>
      <c r="H297" s="4">
        <f>Delta!K299</f>
        <v>0.56968455684480723</v>
      </c>
      <c r="I297" s="4">
        <f>Delta!L299</f>
        <v>0.5500531028490574</v>
      </c>
      <c r="J297" s="4">
        <f>Delta!M299</f>
        <v>0.55436231993311047</v>
      </c>
      <c r="K297" s="4">
        <f>Delta!N299</f>
        <v>0.52391538728913112</v>
      </c>
    </row>
    <row r="298" spans="1:11" x14ac:dyDescent="0.2">
      <c r="A298" s="76">
        <f>Delta!A300</f>
        <v>592</v>
      </c>
      <c r="B298" s="4">
        <f>Delta!E300</f>
        <v>0.46478682466899457</v>
      </c>
      <c r="C298" s="4">
        <f>Delta!F300</f>
        <v>0.42700389460192945</v>
      </c>
      <c r="D298" s="4">
        <f>Delta!G300</f>
        <v>0.61443225727164652</v>
      </c>
      <c r="E298" s="4">
        <f>Delta!H300</f>
        <v>0.45463346894569767</v>
      </c>
      <c r="F298" s="4">
        <f>Delta!I300</f>
        <v>0.52429892084449037</v>
      </c>
      <c r="G298" s="4">
        <f>Delta!J300</f>
        <v>0.55584032511579728</v>
      </c>
      <c r="H298" s="4">
        <f>Delta!K300</f>
        <v>0.56165679151787273</v>
      </c>
      <c r="I298" s="4">
        <f>Delta!L300</f>
        <v>0.54733752518787426</v>
      </c>
      <c r="J298" s="4">
        <f>Delta!M300</f>
        <v>0.54859095991210971</v>
      </c>
      <c r="K298" s="4">
        <f>Delta!N300</f>
        <v>0.52367601924041551</v>
      </c>
    </row>
    <row r="299" spans="1:11" x14ac:dyDescent="0.2">
      <c r="A299" s="76">
        <f>Delta!A301</f>
        <v>594</v>
      </c>
      <c r="B299" s="4">
        <f>Delta!E301</f>
        <v>0.45888063240839827</v>
      </c>
      <c r="C299" s="4">
        <f>Delta!F301</f>
        <v>0.43026455889272341</v>
      </c>
      <c r="D299" s="4">
        <f>Delta!G301</f>
        <v>0.60587360311425975</v>
      </c>
      <c r="E299" s="4">
        <f>Delta!H301</f>
        <v>0.45216544181037044</v>
      </c>
      <c r="F299" s="4">
        <f>Delta!I301</f>
        <v>0.51829587014307066</v>
      </c>
      <c r="G299" s="4">
        <f>Delta!J301</f>
        <v>0.55252002426087188</v>
      </c>
      <c r="H299" s="4">
        <f>Delta!K301</f>
        <v>0.56271332432777932</v>
      </c>
      <c r="I299" s="4">
        <f>Delta!L301</f>
        <v>0.54190279612642556</v>
      </c>
      <c r="J299" s="4">
        <f>Delta!M301</f>
        <v>0.5459501257656374</v>
      </c>
      <c r="K299" s="4">
        <f>Delta!N301</f>
        <v>0.51468749456962115</v>
      </c>
    </row>
    <row r="300" spans="1:11" x14ac:dyDescent="0.2">
      <c r="A300" s="76">
        <f>Delta!A302</f>
        <v>596</v>
      </c>
      <c r="B300" s="4">
        <f>Delta!E302</f>
        <v>0.44803946488758406</v>
      </c>
      <c r="C300" s="4">
        <f>Delta!F302</f>
        <v>0.42279990979054993</v>
      </c>
      <c r="D300" s="4">
        <f>Delta!G302</f>
        <v>0.61195480378417599</v>
      </c>
      <c r="E300" s="4">
        <f>Delta!H302</f>
        <v>0.44878569472550645</v>
      </c>
      <c r="F300" s="4">
        <f>Delta!I302</f>
        <v>0.52321202470739792</v>
      </c>
      <c r="G300" s="4">
        <f>Delta!J302</f>
        <v>0.54837625487769159</v>
      </c>
      <c r="H300" s="4">
        <f>Delta!K302</f>
        <v>0.55317800373022585</v>
      </c>
      <c r="I300" s="4">
        <f>Delta!L302</f>
        <v>0.53961327034635076</v>
      </c>
      <c r="J300" s="4">
        <f>Delta!M302</f>
        <v>0.5404935642832065</v>
      </c>
      <c r="K300" s="4">
        <f>Delta!N302</f>
        <v>0.51659312354779274</v>
      </c>
    </row>
    <row r="301" spans="1:11" x14ac:dyDescent="0.2">
      <c r="A301" s="76">
        <f>Delta!A303</f>
        <v>598</v>
      </c>
      <c r="B301" s="4">
        <f>Delta!E303</f>
        <v>0.44603903685591639</v>
      </c>
      <c r="C301" s="4">
        <f>Delta!F303</f>
        <v>0.42048163184271736</v>
      </c>
      <c r="D301" s="4">
        <f>Delta!G303</f>
        <v>0.60152965211779374</v>
      </c>
      <c r="E301" s="4">
        <f>Delta!H303</f>
        <v>0.45048636934641451</v>
      </c>
      <c r="F301" s="4">
        <f>Delta!I303</f>
        <v>0.51556832362886773</v>
      </c>
      <c r="G301" s="4">
        <f>Delta!J303</f>
        <v>0.5475658695983654</v>
      </c>
      <c r="H301" s="4">
        <f>Delta!K303</f>
        <v>0.5488194889131659</v>
      </c>
      <c r="I301" s="4">
        <f>Delta!L303</f>
        <v>0.52686071120255917</v>
      </c>
      <c r="J301" s="4">
        <f>Delta!M303</f>
        <v>0.53821406039067377</v>
      </c>
      <c r="K301" s="4">
        <f>Delta!N303</f>
        <v>0.50785515799822711</v>
      </c>
    </row>
    <row r="302" spans="1:11" x14ac:dyDescent="0.2">
      <c r="A302" s="76">
        <f>Delta!A304</f>
        <v>600</v>
      </c>
      <c r="B302" s="4">
        <f>Delta!E304</f>
        <v>0.45491201869674036</v>
      </c>
      <c r="C302" s="4">
        <f>Delta!F304</f>
        <v>0.41735966239375699</v>
      </c>
      <c r="D302" s="4">
        <f>Delta!G304</f>
        <v>0.59587421516904548</v>
      </c>
      <c r="E302" s="4">
        <f>Delta!H304</f>
        <v>0.44529554168137864</v>
      </c>
      <c r="F302" s="4">
        <f>Delta!I304</f>
        <v>0.51106615368645691</v>
      </c>
      <c r="G302" s="4">
        <f>Delta!J304</f>
        <v>0.54796833384607169</v>
      </c>
      <c r="H302" s="4">
        <f>Delta!K304</f>
        <v>0.53778663896641987</v>
      </c>
      <c r="I302" s="4">
        <f>Delta!L304</f>
        <v>0.52295933512347403</v>
      </c>
      <c r="J302" s="4">
        <f>Delta!M304</f>
        <v>0.53519285072489708</v>
      </c>
      <c r="K302" s="4">
        <f>Delta!N304</f>
        <v>0.50999995752643024</v>
      </c>
    </row>
    <row r="303" spans="1:11" x14ac:dyDescent="0.2">
      <c r="A303" s="76">
        <f>Delta!A305</f>
        <v>602</v>
      </c>
      <c r="B303" s="4">
        <f>Delta!E305</f>
        <v>0.44719058776188092</v>
      </c>
      <c r="C303" s="4">
        <f>Delta!F305</f>
        <v>0.41326248017448108</v>
      </c>
      <c r="D303" s="4">
        <f>Delta!G305</f>
        <v>0.59911396836098696</v>
      </c>
      <c r="E303" s="4">
        <f>Delta!H305</f>
        <v>0.4512260125268952</v>
      </c>
      <c r="F303" s="4">
        <f>Delta!I305</f>
        <v>0.50973549149668784</v>
      </c>
      <c r="G303" s="4">
        <f>Delta!J305</f>
        <v>0.54377047858267247</v>
      </c>
      <c r="H303" s="4">
        <f>Delta!K305</f>
        <v>0.54760360612138292</v>
      </c>
      <c r="I303" s="4">
        <f>Delta!L305</f>
        <v>0.52432760713716497</v>
      </c>
      <c r="J303" s="4">
        <f>Delta!M305</f>
        <v>0.53337835887967699</v>
      </c>
      <c r="K303" s="4">
        <f>Delta!N305</f>
        <v>0.50351226187039799</v>
      </c>
    </row>
    <row r="304" spans="1:11" x14ac:dyDescent="0.2">
      <c r="A304" s="76">
        <f>Delta!A306</f>
        <v>604</v>
      </c>
      <c r="B304" s="4">
        <f>Delta!E306</f>
        <v>0.44226220945153827</v>
      </c>
      <c r="C304" s="4">
        <f>Delta!F306</f>
        <v>0.40836151349354921</v>
      </c>
      <c r="D304" s="4">
        <f>Delta!G306</f>
        <v>0.59761816586889616</v>
      </c>
      <c r="E304" s="4">
        <f>Delta!H306</f>
        <v>0.43462996270537957</v>
      </c>
      <c r="F304" s="4">
        <f>Delta!I306</f>
        <v>0.5056199239346082</v>
      </c>
      <c r="G304" s="4">
        <f>Delta!J306</f>
        <v>0.53502635619007144</v>
      </c>
      <c r="H304" s="4">
        <f>Delta!K306</f>
        <v>0.54112489152569054</v>
      </c>
      <c r="I304" s="4">
        <f>Delta!L306</f>
        <v>0.52101964365514064</v>
      </c>
      <c r="J304" s="4">
        <f>Delta!M306</f>
        <v>0.52304744918241219</v>
      </c>
      <c r="K304" s="4">
        <f>Delta!N306</f>
        <v>0.49619800911560041</v>
      </c>
    </row>
    <row r="305" spans="1:11" x14ac:dyDescent="0.2">
      <c r="A305" s="76">
        <f>Delta!A307</f>
        <v>606</v>
      </c>
      <c r="B305" s="4">
        <f>Delta!E307</f>
        <v>0.43856491085647598</v>
      </c>
      <c r="C305" s="4">
        <f>Delta!F307</f>
        <v>0.40867877317407597</v>
      </c>
      <c r="D305" s="4">
        <f>Delta!G307</f>
        <v>0.58931232837822201</v>
      </c>
      <c r="E305" s="4">
        <f>Delta!H307</f>
        <v>0.43880937901330519</v>
      </c>
      <c r="F305" s="4">
        <f>Delta!I307</f>
        <v>0.50065529522225205</v>
      </c>
      <c r="G305" s="4">
        <f>Delta!J307</f>
        <v>0.53542110173410151</v>
      </c>
      <c r="H305" s="4">
        <f>Delta!K307</f>
        <v>0.5397469567507418</v>
      </c>
      <c r="I305" s="4">
        <f>Delta!L307</f>
        <v>0.51112494412608456</v>
      </c>
      <c r="J305" s="4">
        <f>Delta!M307</f>
        <v>0.5236849781740105</v>
      </c>
      <c r="K305" s="4">
        <f>Delta!N307</f>
        <v>0.50183799391811945</v>
      </c>
    </row>
    <row r="306" spans="1:11" x14ac:dyDescent="0.2">
      <c r="A306" s="76">
        <f>Delta!A308</f>
        <v>608</v>
      </c>
      <c r="B306" s="4">
        <f>Delta!E308</f>
        <v>0.44376072990837123</v>
      </c>
      <c r="C306" s="4">
        <f>Delta!F308</f>
        <v>0.40804580808440072</v>
      </c>
      <c r="D306" s="4">
        <f>Delta!G308</f>
        <v>0.59186293810542523</v>
      </c>
      <c r="E306" s="4">
        <f>Delta!H308</f>
        <v>0.43251685450562682</v>
      </c>
      <c r="F306" s="4">
        <f>Delta!I308</f>
        <v>0.50090536898395044</v>
      </c>
      <c r="G306" s="4">
        <f>Delta!J308</f>
        <v>0.52532969745100466</v>
      </c>
      <c r="H306" s="4">
        <f>Delta!K308</f>
        <v>0.53181598482465731</v>
      </c>
      <c r="I306" s="4">
        <f>Delta!L308</f>
        <v>0.5122539077129229</v>
      </c>
      <c r="J306" s="4">
        <f>Delta!M308</f>
        <v>0.52360414082675</v>
      </c>
      <c r="K306" s="4">
        <f>Delta!N308</f>
        <v>0.49683312927872869</v>
      </c>
    </row>
    <row r="307" spans="1:11" x14ac:dyDescent="0.2">
      <c r="A307" s="76">
        <f>Delta!A309</f>
        <v>610</v>
      </c>
      <c r="B307" s="4">
        <f>Delta!E309</f>
        <v>0.43230952834005798</v>
      </c>
      <c r="C307" s="4">
        <f>Delta!F309</f>
        <v>0.39689778616147642</v>
      </c>
      <c r="D307" s="4">
        <f>Delta!G309</f>
        <v>0.58760358055254258</v>
      </c>
      <c r="E307" s="4">
        <f>Delta!H309</f>
        <v>0.43512034851267423</v>
      </c>
      <c r="F307" s="4">
        <f>Delta!I309</f>
        <v>0.49644695279615902</v>
      </c>
      <c r="G307" s="4">
        <f>Delta!J309</f>
        <v>0.53037584347959132</v>
      </c>
      <c r="H307" s="4">
        <f>Delta!K309</f>
        <v>0.52900948741885223</v>
      </c>
      <c r="I307" s="4">
        <f>Delta!L309</f>
        <v>0.51269355511052161</v>
      </c>
      <c r="J307" s="4">
        <f>Delta!M309</f>
        <v>0.5110009739917043</v>
      </c>
      <c r="K307" s="4">
        <f>Delta!N309</f>
        <v>0.49303755831830998</v>
      </c>
    </row>
    <row r="308" spans="1:11" x14ac:dyDescent="0.2">
      <c r="A308" s="76">
        <f>Delta!A310</f>
        <v>612</v>
      </c>
      <c r="B308" s="4">
        <f>Delta!E310</f>
        <v>0.43189720843694879</v>
      </c>
      <c r="C308" s="4">
        <f>Delta!F310</f>
        <v>0.40076187921367357</v>
      </c>
      <c r="D308" s="4">
        <f>Delta!G310</f>
        <v>0.58253603772695506</v>
      </c>
      <c r="E308" s="4">
        <f>Delta!H310</f>
        <v>0.42724926017201348</v>
      </c>
      <c r="F308" s="4">
        <f>Delta!I310</f>
        <v>0.48746805306598695</v>
      </c>
      <c r="G308" s="4">
        <f>Delta!J310</f>
        <v>0.51899265025667773</v>
      </c>
      <c r="H308" s="4">
        <f>Delta!K310</f>
        <v>0.5316530372112549</v>
      </c>
      <c r="I308" s="4">
        <f>Delta!L310</f>
        <v>0.50463444300330451</v>
      </c>
      <c r="J308" s="4">
        <f>Delta!M310</f>
        <v>0.51545426313670539</v>
      </c>
      <c r="K308" s="4">
        <f>Delta!N310</f>
        <v>0.48848967501258223</v>
      </c>
    </row>
    <row r="309" spans="1:11" x14ac:dyDescent="0.2">
      <c r="A309" s="76">
        <f>Delta!A311</f>
        <v>614</v>
      </c>
      <c r="B309" s="4">
        <f>Delta!E311</f>
        <v>0.42473047623259319</v>
      </c>
      <c r="C309" s="4">
        <f>Delta!F311</f>
        <v>0.39413216143091567</v>
      </c>
      <c r="D309" s="4">
        <f>Delta!G311</f>
        <v>0.57263878298652315</v>
      </c>
      <c r="E309" s="4">
        <f>Delta!H311</f>
        <v>0.42445189882300838</v>
      </c>
      <c r="F309" s="4">
        <f>Delta!I311</f>
        <v>0.48748088430894398</v>
      </c>
      <c r="G309" s="4">
        <f>Delta!J311</f>
        <v>0.52078523478127359</v>
      </c>
      <c r="H309" s="4">
        <f>Delta!K311</f>
        <v>0.52758556483079033</v>
      </c>
      <c r="I309" s="4">
        <f>Delta!L311</f>
        <v>0.50767806785412262</v>
      </c>
      <c r="J309" s="4">
        <f>Delta!M311</f>
        <v>0.50340580798202694</v>
      </c>
      <c r="K309" s="4">
        <f>Delta!N311</f>
        <v>0.48516645936169667</v>
      </c>
    </row>
    <row r="310" spans="1:11" x14ac:dyDescent="0.2">
      <c r="A310" s="76">
        <f>Delta!A312</f>
        <v>616</v>
      </c>
      <c r="B310" s="4">
        <f>Delta!E312</f>
        <v>0.42252963589373138</v>
      </c>
      <c r="C310" s="4">
        <f>Delta!F312</f>
        <v>0.39648193545849253</v>
      </c>
      <c r="D310" s="4">
        <f>Delta!G312</f>
        <v>0.57168791599560009</v>
      </c>
      <c r="E310" s="4">
        <f>Delta!H312</f>
        <v>0.42462772330931209</v>
      </c>
      <c r="F310" s="4">
        <f>Delta!I312</f>
        <v>0.48672622844492253</v>
      </c>
      <c r="G310" s="4">
        <f>Delta!J312</f>
        <v>0.514087265919283</v>
      </c>
      <c r="H310" s="4">
        <f>Delta!K312</f>
        <v>0.52273680654724153</v>
      </c>
      <c r="I310" s="4">
        <f>Delta!L312</f>
        <v>0.4981917010982162</v>
      </c>
      <c r="J310" s="4">
        <f>Delta!M312</f>
        <v>0.50846338556764792</v>
      </c>
      <c r="K310" s="4">
        <f>Delta!N312</f>
        <v>0.48302962713053788</v>
      </c>
    </row>
    <row r="311" spans="1:11" x14ac:dyDescent="0.2">
      <c r="A311" s="76">
        <f>Delta!A313</f>
        <v>618</v>
      </c>
      <c r="B311" s="4">
        <f>Delta!E313</f>
        <v>0.41952909243558878</v>
      </c>
      <c r="C311" s="4">
        <f>Delta!F313</f>
        <v>0.38816750037762304</v>
      </c>
      <c r="D311" s="4">
        <f>Delta!G313</f>
        <v>0.56995194282705164</v>
      </c>
      <c r="E311" s="4">
        <f>Delta!H313</f>
        <v>0.42043732752961027</v>
      </c>
      <c r="F311" s="4">
        <f>Delta!I313</f>
        <v>0.47951926530820366</v>
      </c>
      <c r="G311" s="4">
        <f>Delta!J313</f>
        <v>0.51860940922154874</v>
      </c>
      <c r="H311" s="4">
        <f>Delta!K313</f>
        <v>0.51359709936482645</v>
      </c>
      <c r="I311" s="4">
        <f>Delta!L313</f>
        <v>0.49412614999333471</v>
      </c>
      <c r="J311" s="4">
        <f>Delta!M313</f>
        <v>0.50108113518843034</v>
      </c>
      <c r="K311" s="4">
        <f>Delta!N313</f>
        <v>0.48216365243791692</v>
      </c>
    </row>
    <row r="312" spans="1:11" x14ac:dyDescent="0.2">
      <c r="A312" s="76">
        <f>Delta!A314</f>
        <v>620</v>
      </c>
      <c r="B312" s="4">
        <f>Delta!E314</f>
        <v>0.41572851352422724</v>
      </c>
      <c r="C312" s="4">
        <f>Delta!F314</f>
        <v>0.38883527557187492</v>
      </c>
      <c r="D312" s="4">
        <f>Delta!G314</f>
        <v>0.56361047149788845</v>
      </c>
      <c r="E312" s="4">
        <f>Delta!H314</f>
        <v>0.41540662759453895</v>
      </c>
      <c r="F312" s="4">
        <f>Delta!I314</f>
        <v>0.47733861470566907</v>
      </c>
      <c r="G312" s="4">
        <f>Delta!J314</f>
        <v>0.51272479253428038</v>
      </c>
      <c r="H312" s="4">
        <f>Delta!K314</f>
        <v>0.51347291246850446</v>
      </c>
      <c r="I312" s="4">
        <f>Delta!L314</f>
        <v>0.49708354959276946</v>
      </c>
      <c r="J312" s="4">
        <f>Delta!M314</f>
        <v>0.50476796580922745</v>
      </c>
      <c r="K312" s="4">
        <f>Delta!N314</f>
        <v>0.47072728836217159</v>
      </c>
    </row>
    <row r="313" spans="1:11" x14ac:dyDescent="0.2">
      <c r="A313" s="76">
        <f>Delta!A315</f>
        <v>622</v>
      </c>
      <c r="B313" s="4">
        <f>Delta!E315</f>
        <v>0.41712964813633846</v>
      </c>
      <c r="C313" s="4">
        <f>Delta!F315</f>
        <v>0.38512239724663999</v>
      </c>
      <c r="D313" s="4">
        <f>Delta!G315</f>
        <v>0.56607358123339502</v>
      </c>
      <c r="E313" s="4">
        <f>Delta!H315</f>
        <v>0.40953621088024583</v>
      </c>
      <c r="F313" s="4">
        <f>Delta!I315</f>
        <v>0.47069897416918138</v>
      </c>
      <c r="G313" s="4">
        <f>Delta!J315</f>
        <v>0.50624628930173721</v>
      </c>
      <c r="H313" s="4">
        <f>Delta!K315</f>
        <v>0.5127346553690515</v>
      </c>
      <c r="I313" s="4">
        <f>Delta!L315</f>
        <v>0.49162942738845139</v>
      </c>
      <c r="J313" s="4">
        <f>Delta!M315</f>
        <v>0.49800611010675233</v>
      </c>
      <c r="K313" s="4">
        <f>Delta!N315</f>
        <v>0.47039464288145538</v>
      </c>
    </row>
    <row r="314" spans="1:11" x14ac:dyDescent="0.2">
      <c r="A314" s="76">
        <f>Delta!A316</f>
        <v>624</v>
      </c>
      <c r="B314" s="4">
        <f>Delta!E316</f>
        <v>0.41757829991118101</v>
      </c>
      <c r="C314" s="4">
        <f>Delta!F316</f>
        <v>0.38067465937685618</v>
      </c>
      <c r="D314" s="4">
        <f>Delta!G316</f>
        <v>0.55803723927705384</v>
      </c>
      <c r="E314" s="4">
        <f>Delta!H316</f>
        <v>0.40912088418210146</v>
      </c>
      <c r="F314" s="4">
        <f>Delta!I316</f>
        <v>0.47519891067970832</v>
      </c>
      <c r="G314" s="4">
        <f>Delta!J316</f>
        <v>0.50112551617109702</v>
      </c>
      <c r="H314" s="4">
        <f>Delta!K316</f>
        <v>0.51138204117018304</v>
      </c>
      <c r="I314" s="4">
        <f>Delta!L316</f>
        <v>0.48551429363241638</v>
      </c>
      <c r="J314" s="4">
        <f>Delta!M316</f>
        <v>0.49464434980706073</v>
      </c>
      <c r="K314" s="4">
        <f>Delta!N316</f>
        <v>0.47130938414352563</v>
      </c>
    </row>
    <row r="315" spans="1:11" x14ac:dyDescent="0.2">
      <c r="A315" s="76">
        <f>Delta!A317</f>
        <v>626</v>
      </c>
      <c r="B315" s="4">
        <f>Delta!E317</f>
        <v>0.40752468223881344</v>
      </c>
      <c r="C315" s="4">
        <f>Delta!F317</f>
        <v>0.38163230223609013</v>
      </c>
      <c r="D315" s="4">
        <f>Delta!G317</f>
        <v>0.55897500419344048</v>
      </c>
      <c r="E315" s="4">
        <f>Delta!H317</f>
        <v>0.40788966553240158</v>
      </c>
      <c r="F315" s="4">
        <f>Delta!I317</f>
        <v>0.46713087990624125</v>
      </c>
      <c r="G315" s="4">
        <f>Delta!J317</f>
        <v>0.49546213540074824</v>
      </c>
      <c r="H315" s="4">
        <f>Delta!K317</f>
        <v>0.49949397355453229</v>
      </c>
      <c r="I315" s="4">
        <f>Delta!L317</f>
        <v>0.48278738657292486</v>
      </c>
      <c r="J315" s="4">
        <f>Delta!M317</f>
        <v>0.49058191850681609</v>
      </c>
      <c r="K315" s="4">
        <f>Delta!N317</f>
        <v>0.46948624908771386</v>
      </c>
    </row>
    <row r="316" spans="1:11" x14ac:dyDescent="0.2">
      <c r="A316" s="76">
        <f>Delta!A318</f>
        <v>628</v>
      </c>
      <c r="B316" s="4">
        <f>Delta!E318</f>
        <v>0.41263057731866226</v>
      </c>
      <c r="C316" s="4">
        <f>Delta!F318</f>
        <v>0.36940880879621218</v>
      </c>
      <c r="D316" s="4">
        <f>Delta!G318</f>
        <v>0.55537274151951088</v>
      </c>
      <c r="E316" s="4">
        <f>Delta!H318</f>
        <v>0.39982099966850981</v>
      </c>
      <c r="F316" s="4">
        <f>Delta!I318</f>
        <v>0.46048159628164775</v>
      </c>
      <c r="G316" s="4">
        <f>Delta!J318</f>
        <v>0.50102351525049826</v>
      </c>
      <c r="H316" s="4">
        <f>Delta!K318</f>
        <v>0.5029449741407177</v>
      </c>
      <c r="I316" s="4">
        <f>Delta!L318</f>
        <v>0.47737910534517702</v>
      </c>
      <c r="J316" s="4">
        <f>Delta!M318</f>
        <v>0.48386398062971736</v>
      </c>
      <c r="K316" s="4">
        <f>Delta!N318</f>
        <v>0.46321375042923663</v>
      </c>
    </row>
    <row r="317" spans="1:11" x14ac:dyDescent="0.2">
      <c r="A317" s="76">
        <f>Delta!A319</f>
        <v>630</v>
      </c>
      <c r="B317" s="4">
        <f>Delta!E319</f>
        <v>0.41075923647615475</v>
      </c>
      <c r="C317" s="4">
        <f>Delta!F319</f>
        <v>0.36892055363635379</v>
      </c>
      <c r="D317" s="4">
        <f>Delta!G319</f>
        <v>0.54488938487451399</v>
      </c>
      <c r="E317" s="4">
        <f>Delta!H319</f>
        <v>0.40327594759737018</v>
      </c>
      <c r="F317" s="4">
        <f>Delta!I319</f>
        <v>0.45513794582507927</v>
      </c>
      <c r="G317" s="4">
        <f>Delta!J319</f>
        <v>0.49617204455754127</v>
      </c>
      <c r="H317" s="4">
        <f>Delta!K319</f>
        <v>0.48983706775840297</v>
      </c>
      <c r="I317" s="4">
        <f>Delta!L319</f>
        <v>0.47545053802977577</v>
      </c>
      <c r="J317" s="4">
        <f>Delta!M319</f>
        <v>0.47849874692040828</v>
      </c>
      <c r="K317" s="4">
        <f>Delta!N319</f>
        <v>0.46198817487375088</v>
      </c>
    </row>
    <row r="318" spans="1:11" x14ac:dyDescent="0.2">
      <c r="A318" s="76">
        <f>Delta!A320</f>
        <v>632</v>
      </c>
      <c r="B318" s="4">
        <f>Delta!E320</f>
        <v>0.39820819134517293</v>
      </c>
      <c r="C318" s="4">
        <f>Delta!F320</f>
        <v>0.36772087352265892</v>
      </c>
      <c r="D318" s="4">
        <f>Delta!G320</f>
        <v>0.53962704953525176</v>
      </c>
      <c r="E318" s="4">
        <f>Delta!H320</f>
        <v>0.39989364121173487</v>
      </c>
      <c r="F318" s="4">
        <f>Delta!I320</f>
        <v>0.46298709189951381</v>
      </c>
      <c r="G318" s="4">
        <f>Delta!J320</f>
        <v>0.49278717368306246</v>
      </c>
      <c r="H318" s="4">
        <f>Delta!K320</f>
        <v>0.49814796731006972</v>
      </c>
      <c r="I318" s="4">
        <f>Delta!L320</f>
        <v>0.47488557191255332</v>
      </c>
      <c r="J318" s="4">
        <f>Delta!M320</f>
        <v>0.47860788569775714</v>
      </c>
      <c r="K318" s="4">
        <f>Delta!N320</f>
        <v>0.45435681667904682</v>
      </c>
    </row>
    <row r="319" spans="1:11" x14ac:dyDescent="0.2">
      <c r="A319" s="76">
        <f>Delta!A321</f>
        <v>634</v>
      </c>
      <c r="B319" s="4">
        <f>Delta!E321</f>
        <v>0.40692553050059033</v>
      </c>
      <c r="C319" s="4">
        <f>Delta!F321</f>
        <v>0.37199608822557906</v>
      </c>
      <c r="D319" s="4">
        <f>Delta!G321</f>
        <v>0.53978524748199419</v>
      </c>
      <c r="E319" s="4">
        <f>Delta!H321</f>
        <v>0.39212880630223879</v>
      </c>
      <c r="F319" s="4">
        <f>Delta!I321</f>
        <v>0.45633563602343052</v>
      </c>
      <c r="G319" s="4">
        <f>Delta!J321</f>
        <v>0.49087441188722103</v>
      </c>
      <c r="H319" s="4">
        <f>Delta!K321</f>
        <v>0.48383102214666351</v>
      </c>
      <c r="I319" s="4">
        <f>Delta!L321</f>
        <v>0.4675487809615575</v>
      </c>
      <c r="J319" s="4">
        <f>Delta!M321</f>
        <v>0.47195479855233202</v>
      </c>
      <c r="K319" s="4">
        <f>Delta!N321</f>
        <v>0.44801442166808592</v>
      </c>
    </row>
    <row r="320" spans="1:11" x14ac:dyDescent="0.2">
      <c r="A320" s="76">
        <f>Delta!A322</f>
        <v>636</v>
      </c>
      <c r="B320" s="4">
        <f>Delta!E322</f>
        <v>0.399097850339869</v>
      </c>
      <c r="C320" s="4">
        <f>Delta!F322</f>
        <v>0.36922098766400957</v>
      </c>
      <c r="D320" s="4">
        <f>Delta!G322</f>
        <v>0.53905961421119031</v>
      </c>
      <c r="E320" s="4">
        <f>Delta!H322</f>
        <v>0.39349033154612023</v>
      </c>
      <c r="F320" s="4">
        <f>Delta!I322</f>
        <v>0.451014747489209</v>
      </c>
      <c r="G320" s="4">
        <f>Delta!J322</f>
        <v>0.47857686198682359</v>
      </c>
      <c r="H320" s="4">
        <f>Delta!K322</f>
        <v>0.49083720849685264</v>
      </c>
      <c r="I320" s="4">
        <f>Delta!L322</f>
        <v>0.46776896517863875</v>
      </c>
      <c r="J320" s="4">
        <f>Delta!M322</f>
        <v>0.47288300464409794</v>
      </c>
      <c r="K320" s="4">
        <f>Delta!N322</f>
        <v>0.45082512148653109</v>
      </c>
    </row>
    <row r="321" spans="1:11" x14ac:dyDescent="0.2">
      <c r="A321" s="76">
        <f>Delta!A323</f>
        <v>638</v>
      </c>
      <c r="B321" s="4">
        <f>Delta!E323</f>
        <v>0.39034152423300661</v>
      </c>
      <c r="C321" s="4">
        <f>Delta!F323</f>
        <v>0.36589991826518897</v>
      </c>
      <c r="D321" s="4">
        <f>Delta!G323</f>
        <v>0.53761548626418687</v>
      </c>
      <c r="E321" s="4">
        <f>Delta!H323</f>
        <v>0.40028781182699369</v>
      </c>
      <c r="F321" s="4">
        <f>Delta!I323</f>
        <v>0.45123331499796748</v>
      </c>
      <c r="G321" s="4">
        <f>Delta!J323</f>
        <v>0.47765238630237405</v>
      </c>
      <c r="H321" s="4">
        <f>Delta!K323</f>
        <v>0.48140133174290334</v>
      </c>
      <c r="I321" s="4">
        <f>Delta!L323</f>
        <v>0.46538613984092869</v>
      </c>
      <c r="J321" s="4">
        <f>Delta!M323</f>
        <v>0.47114944927506563</v>
      </c>
      <c r="K321" s="4">
        <f>Delta!N323</f>
        <v>0.44314673017153972</v>
      </c>
    </row>
    <row r="322" spans="1:11" x14ac:dyDescent="0.2">
      <c r="A322" s="76">
        <f>Delta!A324</f>
        <v>640</v>
      </c>
      <c r="B322" s="4">
        <f>Delta!E324</f>
        <v>0.39321397236569133</v>
      </c>
      <c r="C322" s="4">
        <f>Delta!F324</f>
        <v>0.35833790459371961</v>
      </c>
      <c r="D322" s="4">
        <f>Delta!G324</f>
        <v>0.53545279898403741</v>
      </c>
      <c r="E322" s="4">
        <f>Delta!H324</f>
        <v>0.38435877817200037</v>
      </c>
      <c r="F322" s="4">
        <f>Delta!I324</f>
        <v>0.44461868551870509</v>
      </c>
      <c r="G322" s="4">
        <f>Delta!J324</f>
        <v>0.47610220433158545</v>
      </c>
      <c r="H322" s="4">
        <f>Delta!K324</f>
        <v>0.47761427311265869</v>
      </c>
      <c r="I322" s="4">
        <f>Delta!L324</f>
        <v>0.46647505576502546</v>
      </c>
      <c r="J322" s="4">
        <f>Delta!M324</f>
        <v>0.46874422246045988</v>
      </c>
      <c r="K322" s="4">
        <f>Delta!N324</f>
        <v>0.43685319241260068</v>
      </c>
    </row>
    <row r="323" spans="1:11" x14ac:dyDescent="0.2">
      <c r="A323" s="76">
        <f>Delta!A325</f>
        <v>642</v>
      </c>
      <c r="B323" s="4">
        <f>Delta!E325</f>
        <v>0.39899318591563038</v>
      </c>
      <c r="C323" s="4">
        <f>Delta!F325</f>
        <v>0.35983790971649832</v>
      </c>
      <c r="D323" s="4">
        <f>Delta!G325</f>
        <v>0.52636568855612964</v>
      </c>
      <c r="E323" s="4">
        <f>Delta!H325</f>
        <v>0.38988885558954856</v>
      </c>
      <c r="F323" s="4">
        <f>Delta!I325</f>
        <v>0.445632375044136</v>
      </c>
      <c r="G323" s="4">
        <f>Delta!J325</f>
        <v>0.47401232608024202</v>
      </c>
      <c r="H323" s="4">
        <f>Delta!K325</f>
        <v>0.4731144151073341</v>
      </c>
      <c r="I323" s="4">
        <f>Delta!L325</f>
        <v>0.45512433682559639</v>
      </c>
      <c r="J323" s="4">
        <f>Delta!M325</f>
        <v>0.46987903265049979</v>
      </c>
      <c r="K323" s="4">
        <f>Delta!N325</f>
        <v>0.44373210128845209</v>
      </c>
    </row>
    <row r="324" spans="1:11" x14ac:dyDescent="0.2">
      <c r="A324" s="76">
        <f>Delta!A326</f>
        <v>644</v>
      </c>
      <c r="B324" s="4">
        <f>Delta!E326</f>
        <v>0.39413469776805599</v>
      </c>
      <c r="C324" s="4">
        <f>Delta!F326</f>
        <v>0.36048772941832397</v>
      </c>
      <c r="D324" s="4">
        <f>Delta!G326</f>
        <v>0.52880848063519004</v>
      </c>
      <c r="E324" s="4">
        <f>Delta!H326</f>
        <v>0.38487588980373744</v>
      </c>
      <c r="F324" s="4">
        <f>Delta!I326</f>
        <v>0.43980830460199627</v>
      </c>
      <c r="G324" s="4">
        <f>Delta!J326</f>
        <v>0.47138314923866886</v>
      </c>
      <c r="H324" s="4">
        <f>Delta!K326</f>
        <v>0.47170437804244791</v>
      </c>
      <c r="I324" s="4">
        <f>Delta!L326</f>
        <v>0.45503213415543087</v>
      </c>
      <c r="J324" s="4">
        <f>Delta!M326</f>
        <v>0.45861250890011362</v>
      </c>
      <c r="K324" s="4">
        <f>Delta!N326</f>
        <v>0.43816214640068907</v>
      </c>
    </row>
    <row r="325" spans="1:11" x14ac:dyDescent="0.2">
      <c r="A325" s="76">
        <f>Delta!A327</f>
        <v>646</v>
      </c>
      <c r="B325" s="4">
        <f>Delta!E327</f>
        <v>0.38871548191221628</v>
      </c>
      <c r="C325" s="4">
        <f>Delta!F327</f>
        <v>0.35727674555241506</v>
      </c>
      <c r="D325" s="4">
        <f>Delta!G327</f>
        <v>0.52080681933341921</v>
      </c>
      <c r="E325" s="4">
        <f>Delta!H327</f>
        <v>0.37311304645282206</v>
      </c>
      <c r="F325" s="4">
        <f>Delta!I327</f>
        <v>0.43961883234522325</v>
      </c>
      <c r="G325" s="4">
        <f>Delta!J327</f>
        <v>0.46465414048335596</v>
      </c>
      <c r="H325" s="4">
        <f>Delta!K327</f>
        <v>0.47232651394346625</v>
      </c>
      <c r="I325" s="4">
        <f>Delta!L327</f>
        <v>0.45642104950771589</v>
      </c>
      <c r="J325" s="4">
        <f>Delta!M327</f>
        <v>0.46061836576227755</v>
      </c>
      <c r="K325" s="4">
        <f>Delta!N327</f>
        <v>0.43402458404062649</v>
      </c>
    </row>
    <row r="326" spans="1:11" x14ac:dyDescent="0.2">
      <c r="A326" s="76">
        <f>Delta!A328</f>
        <v>648</v>
      </c>
      <c r="B326" s="4">
        <f>Delta!E328</f>
        <v>0.38239292977038097</v>
      </c>
      <c r="C326" s="4">
        <f>Delta!F328</f>
        <v>0.36299127333139225</v>
      </c>
      <c r="D326" s="4">
        <f>Delta!G328</f>
        <v>0.52185694750006562</v>
      </c>
      <c r="E326" s="4">
        <f>Delta!H328</f>
        <v>0.37662067593546844</v>
      </c>
      <c r="F326" s="4">
        <f>Delta!I328</f>
        <v>0.42896643510537125</v>
      </c>
      <c r="G326" s="4">
        <f>Delta!J328</f>
        <v>0.46507591601363529</v>
      </c>
      <c r="H326" s="4">
        <f>Delta!K328</f>
        <v>0.46611322592204907</v>
      </c>
      <c r="I326" s="4">
        <f>Delta!L328</f>
        <v>0.44949610568645326</v>
      </c>
      <c r="J326" s="4">
        <f>Delta!M328</f>
        <v>0.45998904110788885</v>
      </c>
      <c r="K326" s="4">
        <f>Delta!N328</f>
        <v>0.43126112458047317</v>
      </c>
    </row>
    <row r="327" spans="1:11" x14ac:dyDescent="0.2">
      <c r="A327" s="76">
        <f>Delta!A329</f>
        <v>650</v>
      </c>
      <c r="B327" s="4">
        <f>Delta!E329</f>
        <v>0.37809509128683416</v>
      </c>
      <c r="C327" s="4">
        <f>Delta!F329</f>
        <v>0.3520102860286034</v>
      </c>
      <c r="D327" s="4">
        <f>Delta!G329</f>
        <v>0.51246086815748271</v>
      </c>
      <c r="E327" s="4">
        <f>Delta!H329</f>
        <v>0.376021392053838</v>
      </c>
      <c r="F327" s="4">
        <f>Delta!I329</f>
        <v>0.42957040456914619</v>
      </c>
      <c r="G327" s="4">
        <f>Delta!J329</f>
        <v>0.46500836829732606</v>
      </c>
      <c r="H327" s="4">
        <f>Delta!K329</f>
        <v>0.4593288154992603</v>
      </c>
      <c r="I327" s="4">
        <f>Delta!L329</f>
        <v>0.44977400792545197</v>
      </c>
      <c r="J327" s="4">
        <f>Delta!M329</f>
        <v>0.45317563925850735</v>
      </c>
      <c r="K327" s="4">
        <f>Delta!N329</f>
        <v>0.42788431067264376</v>
      </c>
    </row>
    <row r="328" spans="1:11" x14ac:dyDescent="0.2">
      <c r="A328" s="76">
        <f>Delta!A330</f>
        <v>652</v>
      </c>
      <c r="B328" s="4">
        <f>Delta!E330</f>
        <v>0.37667401629559727</v>
      </c>
      <c r="C328" s="4">
        <f>Delta!F330</f>
        <v>0.34662898427129107</v>
      </c>
      <c r="D328" s="4">
        <f>Delta!G330</f>
        <v>0.51211877358015023</v>
      </c>
      <c r="E328" s="4">
        <f>Delta!H330</f>
        <v>0.37467796964874012</v>
      </c>
      <c r="F328" s="4">
        <f>Delta!I330</f>
        <v>0.42955356921514642</v>
      </c>
      <c r="G328" s="4">
        <f>Delta!J330</f>
        <v>0.45878385019615386</v>
      </c>
      <c r="H328" s="4">
        <f>Delta!K330</f>
        <v>0.45828051015561755</v>
      </c>
      <c r="I328" s="4">
        <f>Delta!L330</f>
        <v>0.44169691587647719</v>
      </c>
      <c r="J328" s="4">
        <f>Delta!M330</f>
        <v>0.45342314463070466</v>
      </c>
      <c r="K328" s="4">
        <f>Delta!N330</f>
        <v>0.42801707228878882</v>
      </c>
    </row>
    <row r="329" spans="1:11" x14ac:dyDescent="0.2">
      <c r="A329" s="76">
        <f>Delta!A331</f>
        <v>654</v>
      </c>
      <c r="B329" s="4">
        <f>Delta!E331</f>
        <v>0.37454359328381592</v>
      </c>
      <c r="C329" s="4">
        <f>Delta!F331</f>
        <v>0.34074389608318434</v>
      </c>
      <c r="D329" s="4">
        <f>Delta!G331</f>
        <v>0.50743829691701769</v>
      </c>
      <c r="E329" s="4">
        <f>Delta!H331</f>
        <v>0.36656220693886965</v>
      </c>
      <c r="F329" s="4">
        <f>Delta!I331</f>
        <v>0.42123800190463356</v>
      </c>
      <c r="G329" s="4">
        <f>Delta!J331</f>
        <v>0.45974440714058318</v>
      </c>
      <c r="H329" s="4">
        <f>Delta!K331</f>
        <v>0.45668269934884265</v>
      </c>
      <c r="I329" s="4">
        <f>Delta!L331</f>
        <v>0.44496450107800456</v>
      </c>
      <c r="J329" s="4">
        <f>Delta!M331</f>
        <v>0.44750720684794132</v>
      </c>
      <c r="K329" s="4">
        <f>Delta!N331</f>
        <v>0.42547583651519894</v>
      </c>
    </row>
    <row r="330" spans="1:11" x14ac:dyDescent="0.2">
      <c r="A330" s="76">
        <f>Delta!A332</f>
        <v>656</v>
      </c>
      <c r="B330" s="4">
        <f>Delta!E332</f>
        <v>0.37789933849241564</v>
      </c>
      <c r="C330" s="4">
        <f>Delta!F332</f>
        <v>0.35026113899827571</v>
      </c>
      <c r="D330" s="4">
        <f>Delta!G332</f>
        <v>0.5118363724907482</v>
      </c>
      <c r="E330" s="4">
        <f>Delta!H332</f>
        <v>0.37378906648100063</v>
      </c>
      <c r="F330" s="4">
        <f>Delta!I332</f>
        <v>0.42217729857951802</v>
      </c>
      <c r="G330" s="4">
        <f>Delta!J332</f>
        <v>0.45037908507383762</v>
      </c>
      <c r="H330" s="4">
        <f>Delta!K332</f>
        <v>0.45453549289176109</v>
      </c>
      <c r="I330" s="4">
        <f>Delta!L332</f>
        <v>0.43579036157370687</v>
      </c>
      <c r="J330" s="4">
        <f>Delta!M332</f>
        <v>0.4508509027454366</v>
      </c>
      <c r="K330" s="4">
        <f>Delta!N332</f>
        <v>0.42443593842667049</v>
      </c>
    </row>
    <row r="331" spans="1:11" x14ac:dyDescent="0.2">
      <c r="A331" s="76">
        <f>Delta!A333</f>
        <v>658</v>
      </c>
      <c r="B331" s="4">
        <f>Delta!E333</f>
        <v>0.37082627131845847</v>
      </c>
      <c r="C331" s="4">
        <f>Delta!F333</f>
        <v>0.34305828622360757</v>
      </c>
      <c r="D331" s="4">
        <f>Delta!G333</f>
        <v>0.49967593758104556</v>
      </c>
      <c r="E331" s="4">
        <f>Delta!H333</f>
        <v>0.37063537835546612</v>
      </c>
      <c r="F331" s="4">
        <f>Delta!I333</f>
        <v>0.42457884101287924</v>
      </c>
      <c r="G331" s="4">
        <f>Delta!J333</f>
        <v>0.45034787516606833</v>
      </c>
      <c r="H331" s="4">
        <f>Delta!K333</f>
        <v>0.45183904400603048</v>
      </c>
      <c r="I331" s="4">
        <f>Delta!L333</f>
        <v>0.43236783154343428</v>
      </c>
      <c r="J331" s="4">
        <f>Delta!M333</f>
        <v>0.4438025497981446</v>
      </c>
      <c r="K331" s="4">
        <f>Delta!N333</f>
        <v>0.41294360004906494</v>
      </c>
    </row>
    <row r="332" spans="1:11" x14ac:dyDescent="0.2">
      <c r="A332" s="76">
        <f>Delta!A334</f>
        <v>660</v>
      </c>
      <c r="B332" s="4">
        <f>Delta!E334</f>
        <v>0.36659102873315419</v>
      </c>
      <c r="C332" s="4">
        <f>Delta!F334</f>
        <v>0.34152239482709845</v>
      </c>
      <c r="D332" s="4">
        <f>Delta!G334</f>
        <v>0.49296163606671328</v>
      </c>
      <c r="E332" s="4">
        <f>Delta!H334</f>
        <v>0.3668821150955015</v>
      </c>
      <c r="F332" s="4">
        <f>Delta!I334</f>
        <v>0.41666341544166485</v>
      </c>
      <c r="G332" s="4">
        <f>Delta!J334</f>
        <v>0.44626858808394232</v>
      </c>
      <c r="H332" s="4">
        <f>Delta!K334</f>
        <v>0.45480446849333056</v>
      </c>
      <c r="I332" s="4">
        <f>Delta!L334</f>
        <v>0.43608334944322813</v>
      </c>
      <c r="J332" s="4">
        <f>Delta!M334</f>
        <v>0.43416642147353635</v>
      </c>
      <c r="K332" s="4">
        <f>Delta!N334</f>
        <v>0.41483125416541533</v>
      </c>
    </row>
    <row r="333" spans="1:11" x14ac:dyDescent="0.2">
      <c r="A333" s="76">
        <f>Delta!A335</f>
        <v>662</v>
      </c>
      <c r="B333" s="4">
        <f>Delta!E335</f>
        <v>0.36452819048382601</v>
      </c>
      <c r="C333" s="4">
        <f>Delta!F335</f>
        <v>0.33950446842290205</v>
      </c>
      <c r="D333" s="4">
        <f>Delta!G335</f>
        <v>0.50164289918108729</v>
      </c>
      <c r="E333" s="4">
        <f>Delta!H335</f>
        <v>0.36888835120674202</v>
      </c>
      <c r="F333" s="4">
        <f>Delta!I335</f>
        <v>0.42006351785528473</v>
      </c>
      <c r="G333" s="4">
        <f>Delta!J335</f>
        <v>0.43965078315144623</v>
      </c>
      <c r="H333" s="4">
        <f>Delta!K335</f>
        <v>0.4510209225851991</v>
      </c>
      <c r="I333" s="4">
        <f>Delta!L335</f>
        <v>0.42945560364593405</v>
      </c>
      <c r="J333" s="4">
        <f>Delta!M335</f>
        <v>0.44005952234260626</v>
      </c>
      <c r="K333" s="4">
        <f>Delta!N335</f>
        <v>0.41200328011181675</v>
      </c>
    </row>
    <row r="334" spans="1:11" x14ac:dyDescent="0.2">
      <c r="A334" s="76">
        <f>Delta!A336</f>
        <v>664</v>
      </c>
      <c r="B334" s="4">
        <f>Delta!E336</f>
        <v>0.36530518712774018</v>
      </c>
      <c r="C334" s="4">
        <f>Delta!F336</f>
        <v>0.33684480361984015</v>
      </c>
      <c r="D334" s="4">
        <f>Delta!G336</f>
        <v>0.49359243446844836</v>
      </c>
      <c r="E334" s="4">
        <f>Delta!H336</f>
        <v>0.35416255518039286</v>
      </c>
      <c r="F334" s="4">
        <f>Delta!I336</f>
        <v>0.41311010543343407</v>
      </c>
      <c r="G334" s="4">
        <f>Delta!J336</f>
        <v>0.442305807276</v>
      </c>
      <c r="H334" s="4">
        <f>Delta!K336</f>
        <v>0.44326721683907166</v>
      </c>
      <c r="I334" s="4">
        <f>Delta!L336</f>
        <v>0.42651921379821545</v>
      </c>
      <c r="J334" s="4">
        <f>Delta!M336</f>
        <v>0.43770765373096765</v>
      </c>
      <c r="K334" s="4">
        <f>Delta!N336</f>
        <v>0.41269650472197661</v>
      </c>
    </row>
    <row r="335" spans="1:11" x14ac:dyDescent="0.2">
      <c r="A335" s="76">
        <f>Delta!A337</f>
        <v>666</v>
      </c>
      <c r="B335" s="4">
        <f>Delta!E337</f>
        <v>0.36190014308679075</v>
      </c>
      <c r="C335" s="4">
        <f>Delta!F337</f>
        <v>0.33990736055766746</v>
      </c>
      <c r="D335" s="4">
        <f>Delta!G337</f>
        <v>0.49120314206962945</v>
      </c>
      <c r="E335" s="4">
        <f>Delta!H337</f>
        <v>0.35500245939790176</v>
      </c>
      <c r="F335" s="4">
        <f>Delta!I337</f>
        <v>0.407620319121893</v>
      </c>
      <c r="G335" s="4">
        <f>Delta!J337</f>
        <v>0.4368177633864434</v>
      </c>
      <c r="H335" s="4">
        <f>Delta!K337</f>
        <v>0.43215350239611539</v>
      </c>
      <c r="I335" s="4">
        <f>Delta!L337</f>
        <v>0.42093315307845103</v>
      </c>
      <c r="J335" s="4">
        <f>Delta!M337</f>
        <v>0.42850402348881822</v>
      </c>
      <c r="K335" s="4">
        <f>Delta!N337</f>
        <v>0.40517050343735761</v>
      </c>
    </row>
    <row r="336" spans="1:11" x14ac:dyDescent="0.2">
      <c r="A336" s="76">
        <f>Delta!A338</f>
        <v>668</v>
      </c>
      <c r="B336" s="4">
        <f>Delta!E338</f>
        <v>0.36757662649233858</v>
      </c>
      <c r="C336" s="4">
        <f>Delta!F338</f>
        <v>0.33597690440068106</v>
      </c>
      <c r="D336" s="4">
        <f>Delta!G338</f>
        <v>0.48816202473744852</v>
      </c>
      <c r="E336" s="4">
        <f>Delta!H338</f>
        <v>0.34887445128117811</v>
      </c>
      <c r="F336" s="4">
        <f>Delta!I338</f>
        <v>0.41152334212002373</v>
      </c>
      <c r="G336" s="4">
        <f>Delta!J338</f>
        <v>0.43083282041700421</v>
      </c>
      <c r="H336" s="4">
        <f>Delta!K338</f>
        <v>0.43950659892733057</v>
      </c>
      <c r="I336" s="4">
        <f>Delta!L338</f>
        <v>0.41908593253880966</v>
      </c>
      <c r="J336" s="4">
        <f>Delta!M338</f>
        <v>0.42509137395452257</v>
      </c>
      <c r="K336" s="4">
        <f>Delta!N338</f>
        <v>0.40675395018974214</v>
      </c>
    </row>
    <row r="337" spans="1:11" x14ac:dyDescent="0.2">
      <c r="A337" s="76">
        <f>Delta!A339</f>
        <v>670</v>
      </c>
      <c r="B337" s="4">
        <f>Delta!E339</f>
        <v>0.35657066967442752</v>
      </c>
      <c r="C337" s="4">
        <f>Delta!F339</f>
        <v>0.32818459286820811</v>
      </c>
      <c r="D337" s="4">
        <f>Delta!G339</f>
        <v>0.48446948746239116</v>
      </c>
      <c r="E337" s="4">
        <f>Delta!H339</f>
        <v>0.35481127312064764</v>
      </c>
      <c r="F337" s="4">
        <f>Delta!I339</f>
        <v>0.40287842676911545</v>
      </c>
      <c r="G337" s="4">
        <f>Delta!J339</f>
        <v>0.43420820065676047</v>
      </c>
      <c r="H337" s="4">
        <f>Delta!K339</f>
        <v>0.43995202599012018</v>
      </c>
      <c r="I337" s="4">
        <f>Delta!L339</f>
        <v>0.41670182516395649</v>
      </c>
      <c r="J337" s="4">
        <f>Delta!M339</f>
        <v>0.42541174094679057</v>
      </c>
      <c r="K337" s="4">
        <f>Delta!N339</f>
        <v>0.40020634393567178</v>
      </c>
    </row>
    <row r="338" spans="1:11" x14ac:dyDescent="0.2">
      <c r="A338" s="76">
        <f>Delta!A340</f>
        <v>672</v>
      </c>
      <c r="B338" s="4">
        <f>Delta!E340</f>
        <v>0.35760915633509249</v>
      </c>
      <c r="C338" s="4">
        <f>Delta!F340</f>
        <v>0.32953783409550574</v>
      </c>
      <c r="D338" s="4">
        <f>Delta!G340</f>
        <v>0.48649166223380114</v>
      </c>
      <c r="E338" s="4">
        <f>Delta!H340</f>
        <v>0.35392168379799749</v>
      </c>
      <c r="F338" s="4">
        <f>Delta!I340</f>
        <v>0.40003795384024876</v>
      </c>
      <c r="G338" s="4">
        <f>Delta!J340</f>
        <v>0.42937775387819066</v>
      </c>
      <c r="H338" s="4">
        <f>Delta!K340</f>
        <v>0.42380115532858476</v>
      </c>
      <c r="I338" s="4">
        <f>Delta!L340</f>
        <v>0.41173102595570832</v>
      </c>
      <c r="J338" s="4">
        <f>Delta!M340</f>
        <v>0.41886340548691336</v>
      </c>
      <c r="K338" s="4">
        <f>Delta!N340</f>
        <v>0.40073740239443545</v>
      </c>
    </row>
    <row r="339" spans="1:11" x14ac:dyDescent="0.2">
      <c r="A339" s="76">
        <f>Delta!A341</f>
        <v>674</v>
      </c>
      <c r="B339" s="4">
        <f>Delta!E341</f>
        <v>0.35171168310510481</v>
      </c>
      <c r="C339" s="4">
        <f>Delta!F341</f>
        <v>0.32386739975964751</v>
      </c>
      <c r="D339" s="4">
        <f>Delta!G341</f>
        <v>0.48150802867219511</v>
      </c>
      <c r="E339" s="4">
        <f>Delta!H341</f>
        <v>0.34266718713071853</v>
      </c>
      <c r="F339" s="4">
        <f>Delta!I341</f>
        <v>0.39880772715705781</v>
      </c>
      <c r="G339" s="4">
        <f>Delta!J341</f>
        <v>0.42838985722704059</v>
      </c>
      <c r="H339" s="4">
        <f>Delta!K341</f>
        <v>0.42960458677354652</v>
      </c>
      <c r="I339" s="4">
        <f>Delta!L341</f>
        <v>0.40829652363250091</v>
      </c>
      <c r="J339" s="4">
        <f>Delta!M341</f>
        <v>0.41600933453511679</v>
      </c>
      <c r="K339" s="4">
        <f>Delta!N341</f>
        <v>0.39518662436499596</v>
      </c>
    </row>
    <row r="340" spans="1:11" x14ac:dyDescent="0.2">
      <c r="A340" s="76">
        <f>Delta!A342</f>
        <v>676</v>
      </c>
      <c r="B340" s="4">
        <f>Delta!E342</f>
        <v>0.35145344468534567</v>
      </c>
      <c r="C340" s="4">
        <f>Delta!F342</f>
        <v>0.32078125990087081</v>
      </c>
      <c r="D340" s="4">
        <f>Delta!G342</f>
        <v>0.47249808363014623</v>
      </c>
      <c r="E340" s="4">
        <f>Delta!H342</f>
        <v>0.34705883173602459</v>
      </c>
      <c r="F340" s="4">
        <f>Delta!I342</f>
        <v>0.39279628233335195</v>
      </c>
      <c r="G340" s="4">
        <f>Delta!J342</f>
        <v>0.4226255182446792</v>
      </c>
      <c r="H340" s="4">
        <f>Delta!K342</f>
        <v>0.41881057975179381</v>
      </c>
      <c r="I340" s="4">
        <f>Delta!L342</f>
        <v>0.40870899415912376</v>
      </c>
      <c r="J340" s="4">
        <f>Delta!M342</f>
        <v>0.41268634795166292</v>
      </c>
      <c r="K340" s="4">
        <f>Delta!N342</f>
        <v>0.38693137433543079</v>
      </c>
    </row>
    <row r="341" spans="1:11" x14ac:dyDescent="0.2">
      <c r="A341" s="76">
        <f>Delta!A343</f>
        <v>678</v>
      </c>
      <c r="B341" s="4">
        <f>Delta!E343</f>
        <v>0.34423911418612896</v>
      </c>
      <c r="C341" s="4">
        <f>Delta!F343</f>
        <v>0.32043886847632486</v>
      </c>
      <c r="D341" s="4">
        <f>Delta!G343</f>
        <v>0.47262107989110014</v>
      </c>
      <c r="E341" s="4">
        <f>Delta!H343</f>
        <v>0.33466209107690936</v>
      </c>
      <c r="F341" s="4">
        <f>Delta!I343</f>
        <v>0.39819416404451857</v>
      </c>
      <c r="G341" s="4">
        <f>Delta!J343</f>
        <v>0.42073271382792043</v>
      </c>
      <c r="H341" s="4">
        <f>Delta!K343</f>
        <v>0.42372857883399284</v>
      </c>
      <c r="I341" s="4">
        <f>Delta!L343</f>
        <v>0.40638250190649927</v>
      </c>
      <c r="J341" s="4">
        <f>Delta!M343</f>
        <v>0.41101067153404003</v>
      </c>
      <c r="K341" s="4">
        <f>Delta!N343</f>
        <v>0.39215746111764815</v>
      </c>
    </row>
    <row r="342" spans="1:11" x14ac:dyDescent="0.2">
      <c r="A342" s="76">
        <f>Delta!A344</f>
        <v>680</v>
      </c>
      <c r="B342" s="4">
        <f>Delta!E344</f>
        <v>0.34285138341094701</v>
      </c>
      <c r="C342" s="4">
        <f>Delta!F344</f>
        <v>0.31630474328836478</v>
      </c>
      <c r="D342" s="4">
        <f>Delta!G344</f>
        <v>0.4785226635406481</v>
      </c>
      <c r="E342" s="4">
        <f>Delta!H344</f>
        <v>0.33793495351419622</v>
      </c>
      <c r="F342" s="4">
        <f>Delta!I344</f>
        <v>0.39752904404100065</v>
      </c>
      <c r="G342" s="4">
        <f>Delta!J344</f>
        <v>0.416243128090521</v>
      </c>
      <c r="H342" s="4">
        <f>Delta!K344</f>
        <v>0.41834377811134082</v>
      </c>
      <c r="I342" s="4">
        <f>Delta!L344</f>
        <v>0.40792932289313022</v>
      </c>
      <c r="J342" s="4">
        <f>Delta!M344</f>
        <v>0.40876148038471172</v>
      </c>
      <c r="K342" s="4">
        <f>Delta!N344</f>
        <v>0.38496939921994766</v>
      </c>
    </row>
    <row r="343" spans="1:11" x14ac:dyDescent="0.2">
      <c r="A343" s="76">
        <f>Delta!A345</f>
        <v>682</v>
      </c>
      <c r="B343" s="4">
        <f>Delta!E345</f>
        <v>0.3408219740834717</v>
      </c>
      <c r="C343" s="4">
        <f>Delta!F345</f>
        <v>0.32134394658189791</v>
      </c>
      <c r="D343" s="4">
        <f>Delta!G345</f>
        <v>0.46779086166437445</v>
      </c>
      <c r="E343" s="4">
        <f>Delta!H345</f>
        <v>0.3308626211577792</v>
      </c>
      <c r="F343" s="4">
        <f>Delta!I345</f>
        <v>0.39424324625514373</v>
      </c>
      <c r="G343" s="4">
        <f>Delta!J345</f>
        <v>0.41554741051430533</v>
      </c>
      <c r="H343" s="4">
        <f>Delta!K345</f>
        <v>0.42225101578408086</v>
      </c>
      <c r="I343" s="4">
        <f>Delta!L345</f>
        <v>0.40257658895348492</v>
      </c>
      <c r="J343" s="4">
        <f>Delta!M345</f>
        <v>0.41036808251360135</v>
      </c>
      <c r="K343" s="4">
        <f>Delta!N345</f>
        <v>0.37934529955019336</v>
      </c>
    </row>
    <row r="344" spans="1:11" x14ac:dyDescent="0.2">
      <c r="A344" s="76">
        <f>Delta!A346</f>
        <v>684</v>
      </c>
      <c r="B344" s="4">
        <f>Delta!E346</f>
        <v>0.34466117746667635</v>
      </c>
      <c r="C344" s="4">
        <f>Delta!F346</f>
        <v>0.309559270186055</v>
      </c>
      <c r="D344" s="4">
        <f>Delta!G346</f>
        <v>0.46619564923355838</v>
      </c>
      <c r="E344" s="4">
        <f>Delta!H346</f>
        <v>0.33950418007622218</v>
      </c>
      <c r="F344" s="4">
        <f>Delta!I346</f>
        <v>0.39046767985251307</v>
      </c>
      <c r="G344" s="4">
        <f>Delta!J346</f>
        <v>0.41235996985489187</v>
      </c>
      <c r="H344" s="4">
        <f>Delta!K346</f>
        <v>0.41599017635718383</v>
      </c>
      <c r="I344" s="4">
        <f>Delta!L346</f>
        <v>0.4053326205173402</v>
      </c>
      <c r="J344" s="4">
        <f>Delta!M346</f>
        <v>0.40720688917539327</v>
      </c>
      <c r="K344" s="4">
        <f>Delta!N346</f>
        <v>0.38511180823963542</v>
      </c>
    </row>
    <row r="345" spans="1:11" x14ac:dyDescent="0.2">
      <c r="A345" s="76">
        <f>Delta!A347</f>
        <v>686</v>
      </c>
      <c r="B345" s="4">
        <f>Delta!E347</f>
        <v>0.34152433920930925</v>
      </c>
      <c r="C345" s="4">
        <f>Delta!F347</f>
        <v>0.32002322898905255</v>
      </c>
      <c r="D345" s="4">
        <f>Delta!G347</f>
        <v>0.46048771294238122</v>
      </c>
      <c r="E345" s="4">
        <f>Delta!H347</f>
        <v>0.33133515843664085</v>
      </c>
      <c r="F345" s="4">
        <f>Delta!I347</f>
        <v>0.37853529176556933</v>
      </c>
      <c r="G345" s="4">
        <f>Delta!J347</f>
        <v>0.41298134568590328</v>
      </c>
      <c r="H345" s="4">
        <f>Delta!K347</f>
        <v>0.40922341723215183</v>
      </c>
      <c r="I345" s="4">
        <f>Delta!L347</f>
        <v>0.39776216964582112</v>
      </c>
      <c r="J345" s="4">
        <f>Delta!M347</f>
        <v>0.39807117938628345</v>
      </c>
      <c r="K345" s="4">
        <f>Delta!N347</f>
        <v>0.38270350832725342</v>
      </c>
    </row>
    <row r="346" spans="1:11" x14ac:dyDescent="0.2">
      <c r="A346" s="76">
        <f>Delta!A348</f>
        <v>688</v>
      </c>
      <c r="B346" s="4">
        <f>Delta!E348</f>
        <v>0.34411353663266198</v>
      </c>
      <c r="C346" s="4">
        <f>Delta!F348</f>
        <v>0.3136624442177105</v>
      </c>
      <c r="D346" s="4">
        <f>Delta!G348</f>
        <v>0.46409571484895551</v>
      </c>
      <c r="E346" s="4">
        <f>Delta!H348</f>
        <v>0.32910880451386682</v>
      </c>
      <c r="F346" s="4">
        <f>Delta!I348</f>
        <v>0.37799147578909675</v>
      </c>
      <c r="G346" s="4">
        <f>Delta!J348</f>
        <v>0.40889031386570629</v>
      </c>
      <c r="H346" s="4">
        <f>Delta!K348</f>
        <v>0.41175148089167557</v>
      </c>
      <c r="I346" s="4">
        <f>Delta!L348</f>
        <v>0.39740580668423675</v>
      </c>
      <c r="J346" s="4">
        <f>Delta!M348</f>
        <v>0.40037509642343316</v>
      </c>
      <c r="K346" s="4">
        <f>Delta!N348</f>
        <v>0.37977554197299312</v>
      </c>
    </row>
    <row r="347" spans="1:11" x14ac:dyDescent="0.2">
      <c r="A347" s="76">
        <f>Delta!A349</f>
        <v>690</v>
      </c>
      <c r="B347" s="4">
        <f>Delta!E349</f>
        <v>0.33648976975886313</v>
      </c>
      <c r="C347" s="4">
        <f>Delta!F349</f>
        <v>0.31335119918396437</v>
      </c>
      <c r="D347" s="4">
        <f>Delta!G349</f>
        <v>0.45732906182371913</v>
      </c>
      <c r="E347" s="4">
        <f>Delta!H349</f>
        <v>0.33628318798450962</v>
      </c>
      <c r="F347" s="4">
        <f>Delta!I349</f>
        <v>0.37700372580573571</v>
      </c>
      <c r="G347" s="4">
        <f>Delta!J349</f>
        <v>0.41080439111818023</v>
      </c>
      <c r="H347" s="4">
        <f>Delta!K349</f>
        <v>0.40410951136804485</v>
      </c>
      <c r="I347" s="4">
        <f>Delta!L349</f>
        <v>0.3943898731930684</v>
      </c>
      <c r="J347" s="4">
        <f>Delta!M349</f>
        <v>0.39792683120176697</v>
      </c>
      <c r="K347" s="4">
        <f>Delta!N349</f>
        <v>0.37638224342417814</v>
      </c>
    </row>
    <row r="348" spans="1:11" x14ac:dyDescent="0.2">
      <c r="A348" s="76">
        <f>Delta!A350</f>
        <v>692</v>
      </c>
      <c r="B348" s="4">
        <f>Delta!E350</f>
        <v>0.33800355782154234</v>
      </c>
      <c r="C348" s="4">
        <f>Delta!F350</f>
        <v>0.30596671322569158</v>
      </c>
      <c r="D348" s="4">
        <f>Delta!G350</f>
        <v>0.45987998992402801</v>
      </c>
      <c r="E348" s="4">
        <f>Delta!H350</f>
        <v>0.32661466789507543</v>
      </c>
      <c r="F348" s="4">
        <f>Delta!I350</f>
        <v>0.37550394023466716</v>
      </c>
      <c r="G348" s="4">
        <f>Delta!J350</f>
        <v>0.40039863255736385</v>
      </c>
      <c r="H348" s="4">
        <f>Delta!K350</f>
        <v>0.40234111816328522</v>
      </c>
      <c r="I348" s="4">
        <f>Delta!L350</f>
        <v>0.38770872059434858</v>
      </c>
      <c r="J348" s="4">
        <f>Delta!M350</f>
        <v>0.38950171676299661</v>
      </c>
      <c r="K348" s="4">
        <f>Delta!N350</f>
        <v>0.37459305037090829</v>
      </c>
    </row>
    <row r="349" spans="1:11" x14ac:dyDescent="0.2">
      <c r="A349" s="76">
        <f>Delta!A351</f>
        <v>694</v>
      </c>
      <c r="B349" s="4">
        <f>Delta!E351</f>
        <v>0.3325020100910514</v>
      </c>
      <c r="C349" s="4">
        <f>Delta!F351</f>
        <v>0.29798912184064719</v>
      </c>
      <c r="D349" s="4">
        <f>Delta!G351</f>
        <v>0.45837837604434384</v>
      </c>
      <c r="E349" s="4">
        <f>Delta!H351</f>
        <v>0.32292073440043367</v>
      </c>
      <c r="F349" s="4">
        <f>Delta!I351</f>
        <v>0.3778773291316373</v>
      </c>
      <c r="G349" s="4">
        <f>Delta!J351</f>
        <v>0.39930651531405736</v>
      </c>
      <c r="H349" s="4">
        <f>Delta!K351</f>
        <v>0.41002506587117793</v>
      </c>
      <c r="I349" s="4">
        <f>Delta!L351</f>
        <v>0.39239981357996889</v>
      </c>
      <c r="J349" s="4">
        <f>Delta!M351</f>
        <v>0.39479462593994263</v>
      </c>
      <c r="K349" s="4">
        <f>Delta!N351</f>
        <v>0.37231855903163691</v>
      </c>
    </row>
    <row r="350" spans="1:11" x14ac:dyDescent="0.2">
      <c r="A350" s="76">
        <f>Delta!A352</f>
        <v>696</v>
      </c>
      <c r="B350" s="4">
        <f>Delta!E352</f>
        <v>0.32957994517213152</v>
      </c>
      <c r="C350" s="4">
        <f>Delta!F352</f>
        <v>0.30276601491774358</v>
      </c>
      <c r="D350" s="4">
        <f>Delta!G352</f>
        <v>0.44995769021571874</v>
      </c>
      <c r="E350" s="4">
        <f>Delta!H352</f>
        <v>0.31869594154687597</v>
      </c>
      <c r="F350" s="4">
        <f>Delta!I352</f>
        <v>0.36783182549759985</v>
      </c>
      <c r="G350" s="4">
        <f>Delta!J352</f>
        <v>0.4022103044525327</v>
      </c>
      <c r="H350" s="4">
        <f>Delta!K352</f>
        <v>0.40102425861143765</v>
      </c>
      <c r="I350" s="4">
        <f>Delta!L352</f>
        <v>0.38256603745190354</v>
      </c>
      <c r="J350" s="4">
        <f>Delta!M352</f>
        <v>0.39313281593078564</v>
      </c>
      <c r="K350" s="4">
        <f>Delta!N352</f>
        <v>0.37173585860550418</v>
      </c>
    </row>
    <row r="351" spans="1:11" x14ac:dyDescent="0.2">
      <c r="A351" s="76">
        <f>Delta!A353</f>
        <v>698</v>
      </c>
      <c r="B351" s="4">
        <f>Delta!E353</f>
        <v>0.33598191463202198</v>
      </c>
      <c r="C351" s="4">
        <f>Delta!F353</f>
        <v>0.29377762346238789</v>
      </c>
      <c r="D351" s="4">
        <f>Delta!G353</f>
        <v>0.44742904332650824</v>
      </c>
      <c r="E351" s="4">
        <f>Delta!H353</f>
        <v>0.32048757328473343</v>
      </c>
      <c r="F351" s="4">
        <f>Delta!I353</f>
        <v>0.36928747153042174</v>
      </c>
      <c r="G351" s="4">
        <f>Delta!J353</f>
        <v>0.40033339539746748</v>
      </c>
      <c r="H351" s="4">
        <f>Delta!K353</f>
        <v>0.39792860207210623</v>
      </c>
      <c r="I351" s="4">
        <f>Delta!L353</f>
        <v>0.3821394483622953</v>
      </c>
      <c r="J351" s="4">
        <f>Delta!M353</f>
        <v>0.3898457426130264</v>
      </c>
      <c r="K351" s="4">
        <f>Delta!N353</f>
        <v>0.3706290347307295</v>
      </c>
    </row>
    <row r="352" spans="1:11" x14ac:dyDescent="0.2">
      <c r="A352" s="76">
        <f>Delta!A354</f>
        <v>700</v>
      </c>
      <c r="B352" s="4">
        <f>Delta!E354</f>
        <v>0.32559756132433115</v>
      </c>
      <c r="C352" s="4">
        <f>Delta!F354</f>
        <v>0.29758406748525701</v>
      </c>
      <c r="D352" s="4">
        <f>Delta!G354</f>
        <v>0.4477347050086955</v>
      </c>
      <c r="E352" s="4">
        <f>Delta!H354</f>
        <v>0.31534885189499207</v>
      </c>
      <c r="F352" s="4">
        <f>Delta!I354</f>
        <v>0.37023738269437168</v>
      </c>
      <c r="G352" s="4">
        <f>Delta!J354</f>
        <v>0.39041120632421489</v>
      </c>
      <c r="H352" s="4">
        <f>Delta!K354</f>
        <v>0.39448314190271283</v>
      </c>
      <c r="I352" s="4">
        <f>Delta!L354</f>
        <v>0.38007000788198297</v>
      </c>
      <c r="J352" s="4">
        <f>Delta!M354</f>
        <v>0.37963496085757775</v>
      </c>
      <c r="K352" s="4">
        <f>Delta!N354</f>
        <v>0.36693512257457428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40FD1-A747-C948-A21A-EB911E1D13C6}">
  <dimension ref="A1:R406"/>
  <sheetViews>
    <sheetView workbookViewId="0">
      <selection activeCell="I36" sqref="I36"/>
    </sheetView>
  </sheetViews>
  <sheetFormatPr baseColWidth="10" defaultRowHeight="15" x14ac:dyDescent="0.2"/>
  <sheetData>
    <row r="1" spans="1:18" x14ac:dyDescent="0.2">
      <c r="A1" t="str">
        <f>Delta!A2</f>
        <v>T_C</v>
      </c>
      <c r="B1" s="15" t="s">
        <v>233</v>
      </c>
      <c r="C1" s="15" t="s">
        <v>234</v>
      </c>
      <c r="D1" s="15" t="s">
        <v>235</v>
      </c>
      <c r="E1" s="15" t="s">
        <v>236</v>
      </c>
      <c r="F1" s="15" t="s">
        <v>237</v>
      </c>
      <c r="G1" s="15" t="s">
        <v>238</v>
      </c>
      <c r="H1" s="15" t="s">
        <v>239</v>
      </c>
      <c r="I1" s="15" t="s">
        <v>240</v>
      </c>
      <c r="J1" s="15" t="s">
        <v>241</v>
      </c>
      <c r="K1" s="15" t="s">
        <v>242</v>
      </c>
      <c r="L1" s="15" t="s">
        <v>243</v>
      </c>
      <c r="M1" s="15" t="s">
        <v>244</v>
      </c>
      <c r="N1" s="15" t="s">
        <v>247</v>
      </c>
      <c r="O1" s="15" t="s">
        <v>248</v>
      </c>
      <c r="P1" s="15" t="s">
        <v>249</v>
      </c>
    </row>
    <row r="2" spans="1:18" x14ac:dyDescent="0.2">
      <c r="A2">
        <f>Delta!A4</f>
        <v>0</v>
      </c>
      <c r="B2" s="95">
        <f>Delta!CV4</f>
        <v>0.994749463701884</v>
      </c>
      <c r="C2" s="95">
        <f>Delta!CW4</f>
        <v>1.0004257361317863</v>
      </c>
      <c r="D2" s="95">
        <f>Delta!CX4</f>
        <v>0.99969336027935685</v>
      </c>
      <c r="E2" s="95">
        <f>Delta!CY4</f>
        <v>0.99962799768710364</v>
      </c>
      <c r="F2" s="95">
        <f>Delta!CZ4</f>
        <v>0.99954611189477027</v>
      </c>
      <c r="G2" s="95">
        <f>Delta!DA4</f>
        <v>0.9993966850671393</v>
      </c>
      <c r="H2" s="95">
        <f>Delta!DB4</f>
        <v>0.9996890590928097</v>
      </c>
      <c r="I2" s="95">
        <f>Delta!DC4</f>
        <v>0.99969828324300392</v>
      </c>
      <c r="J2" s="95">
        <f>Delta!DD4</f>
        <v>0.99464640615405575</v>
      </c>
      <c r="K2" s="95">
        <f>Delta!DE4</f>
        <v>0.99464640615405575</v>
      </c>
      <c r="L2" s="95">
        <f>Delta!DF4</f>
        <v>0.99404632112430669</v>
      </c>
      <c r="M2" s="95">
        <f>Delta!DG4</f>
        <v>0.99343740428464489</v>
      </c>
      <c r="N2" s="95">
        <f>Delta!DH4</f>
        <v>1.0000472597258563</v>
      </c>
      <c r="O2" s="95">
        <f>Delta!DI4</f>
        <v>0.99998789977431346</v>
      </c>
      <c r="P2" s="95">
        <f>Delta!DJ4</f>
        <v>0.99998173240615673</v>
      </c>
      <c r="R2" s="95"/>
    </row>
    <row r="3" spans="1:18" x14ac:dyDescent="0.2">
      <c r="A3">
        <f>Delta!A5</f>
        <v>2</v>
      </c>
      <c r="B3" s="95">
        <f>Delta!CV5</f>
        <v>0.99480911833499719</v>
      </c>
      <c r="C3" s="95">
        <f>Delta!CW5</f>
        <v>1.0004153148499069</v>
      </c>
      <c r="D3" s="95">
        <f>Delta!CX5</f>
        <v>0.99969613660384027</v>
      </c>
      <c r="E3" s="95">
        <f>Delta!CY5</f>
        <v>0.99964052522909297</v>
      </c>
      <c r="F3" s="95">
        <f>Delta!CZ5</f>
        <v>0.99954744687513086</v>
      </c>
      <c r="G3" s="95">
        <f>Delta!DA5</f>
        <v>0.99939926215356578</v>
      </c>
      <c r="H3" s="95">
        <f>Delta!DB5</f>
        <v>0.99969328322055462</v>
      </c>
      <c r="I3" s="95">
        <f>Delta!DC5</f>
        <v>0.99971065799410463</v>
      </c>
      <c r="J3" s="95">
        <f>Delta!DD5</f>
        <v>0.99470968463728215</v>
      </c>
      <c r="K3" s="95">
        <f>Delta!DE5</f>
        <v>0.99470968463728215</v>
      </c>
      <c r="L3" s="95">
        <f>Delta!DF5</f>
        <v>0.99411212488350575</v>
      </c>
      <c r="M3" s="95">
        <f>Delta!DG5</f>
        <v>0.99351966384137758</v>
      </c>
      <c r="N3" s="95">
        <f>Delta!DH5</f>
        <v>1.0000461886751848</v>
      </c>
      <c r="O3" s="95">
        <f>Delta!DI5</f>
        <v>0.99999249541772217</v>
      </c>
      <c r="P3" s="95">
        <f>Delta!DJ5</f>
        <v>0.9999801199052466</v>
      </c>
    </row>
    <row r="4" spans="1:18" x14ac:dyDescent="0.2">
      <c r="A4">
        <f>Delta!A6</f>
        <v>4</v>
      </c>
      <c r="B4" s="95">
        <f>Delta!CV6</f>
        <v>0.99486885170722683</v>
      </c>
      <c r="C4" s="95">
        <f>Delta!CW6</f>
        <v>1.0004126299976492</v>
      </c>
      <c r="D4" s="95">
        <f>Delta!CX6</f>
        <v>0.99969009463354808</v>
      </c>
      <c r="E4" s="95">
        <f>Delta!CY6</f>
        <v>0.99964897621148285</v>
      </c>
      <c r="F4" s="95">
        <f>Delta!CZ6</f>
        <v>0.99955381832477253</v>
      </c>
      <c r="G4" s="95">
        <f>Delta!DA6</f>
        <v>0.99940741612985573</v>
      </c>
      <c r="H4" s="95">
        <f>Delta!DB6</f>
        <v>0.99970172163767934</v>
      </c>
      <c r="I4" s="95">
        <f>Delta!DC6</f>
        <v>0.99970959275715754</v>
      </c>
      <c r="J4" s="95">
        <f>Delta!DD6</f>
        <v>0.99476736469529603</v>
      </c>
      <c r="K4" s="95">
        <f>Delta!DE6</f>
        <v>0.99476736469529625</v>
      </c>
      <c r="L4" s="95">
        <f>Delta!DF6</f>
        <v>0.99417788160043186</v>
      </c>
      <c r="M4" s="95">
        <f>Delta!DG6</f>
        <v>0.99359270951043421</v>
      </c>
      <c r="N4" s="95">
        <f>Delta!DH6</f>
        <v>1.0000481398819561</v>
      </c>
      <c r="O4" s="95">
        <f>Delta!DI6</f>
        <v>0.99998848282562036</v>
      </c>
      <c r="P4" s="95">
        <f>Delta!DJ6</f>
        <v>0.99998616660568207</v>
      </c>
    </row>
    <row r="5" spans="1:18" x14ac:dyDescent="0.2">
      <c r="A5">
        <f>Delta!A7</f>
        <v>6</v>
      </c>
      <c r="B5" s="95">
        <f>Delta!CV7</f>
        <v>0.99493081005339956</v>
      </c>
      <c r="C5" s="95">
        <f>Delta!CW7</f>
        <v>1.0004017176063011</v>
      </c>
      <c r="D5" s="95">
        <f>Delta!CX7</f>
        <v>0.99969114922779601</v>
      </c>
      <c r="E5" s="95">
        <f>Delta!CY7</f>
        <v>0.99965091619301338</v>
      </c>
      <c r="F5" s="95">
        <f>Delta!CZ7</f>
        <v>0.99956637038216845</v>
      </c>
      <c r="G5" s="95">
        <f>Delta!DA7</f>
        <v>0.99942120897516429</v>
      </c>
      <c r="H5" s="95">
        <f>Delta!DB7</f>
        <v>0.99969643785374407</v>
      </c>
      <c r="I5" s="95">
        <f>Delta!DC7</f>
        <v>0.99972082833419162</v>
      </c>
      <c r="J5" s="95">
        <f>Delta!DD7</f>
        <v>0.99482020838884555</v>
      </c>
      <c r="K5" s="95">
        <f>Delta!DE7</f>
        <v>0.99482020838884555</v>
      </c>
      <c r="L5" s="95">
        <f>Delta!DF7</f>
        <v>0.99424441538090502</v>
      </c>
      <c r="M5" s="95">
        <f>Delta!DG7</f>
        <v>0.99366511980079431</v>
      </c>
      <c r="N5" s="95">
        <f>Delta!DH7</f>
        <v>1.0000345375572355</v>
      </c>
      <c r="O5" s="95">
        <f>Delta!DI7</f>
        <v>0.99998353426547137</v>
      </c>
      <c r="P5" s="95">
        <f>Delta!DJ7</f>
        <v>0.99999196077000596</v>
      </c>
    </row>
    <row r="6" spans="1:18" x14ac:dyDescent="0.2">
      <c r="A6">
        <f>Delta!A8</f>
        <v>8</v>
      </c>
      <c r="B6" s="95">
        <f>Delta!CV8</f>
        <v>0.9949943473877545</v>
      </c>
      <c r="C6" s="95">
        <f>Delta!CW8</f>
        <v>1.0003917532084823</v>
      </c>
      <c r="D6" s="95">
        <f>Delta!CX8</f>
        <v>0.99968216773213892</v>
      </c>
      <c r="E6" s="95">
        <f>Delta!CY8</f>
        <v>0.99966566107264099</v>
      </c>
      <c r="F6" s="95">
        <f>Delta!CZ8</f>
        <v>0.99956599530797152</v>
      </c>
      <c r="G6" s="95">
        <f>Delta!DA8</f>
        <v>0.99942196317199983</v>
      </c>
      <c r="H6" s="95">
        <f>Delta!DB8</f>
        <v>0.99970419801525245</v>
      </c>
      <c r="I6" s="95">
        <f>Delta!DC8</f>
        <v>0.99972564258261121</v>
      </c>
      <c r="J6" s="95">
        <f>Delta!DD8</f>
        <v>0.99487844120932356</v>
      </c>
      <c r="K6" s="95">
        <f>Delta!DE8</f>
        <v>0.99487844120932334</v>
      </c>
      <c r="L6" s="95">
        <f>Delta!DF8</f>
        <v>0.99430336483092097</v>
      </c>
      <c r="M6" s="95">
        <f>Delta!DG8</f>
        <v>0.99373653411204255</v>
      </c>
      <c r="N6" s="95">
        <f>Delta!DH8</f>
        <v>1.000032381444564</v>
      </c>
      <c r="O6" s="95">
        <f>Delta!DI8</f>
        <v>0.99998792558785976</v>
      </c>
      <c r="P6" s="95">
        <f>Delta!DJ8</f>
        <v>0.99998734324433836</v>
      </c>
    </row>
    <row r="7" spans="1:18" x14ac:dyDescent="0.2">
      <c r="A7">
        <f>Delta!A9</f>
        <v>10</v>
      </c>
      <c r="B7" s="95">
        <f>Delta!CV9</f>
        <v>0.99505254184042746</v>
      </c>
      <c r="C7" s="95">
        <f>Delta!CW9</f>
        <v>1.0003896148038236</v>
      </c>
      <c r="D7" s="95">
        <f>Delta!CX9</f>
        <v>0.99967294412120977</v>
      </c>
      <c r="E7" s="95">
        <f>Delta!CY9</f>
        <v>0.99968329177282267</v>
      </c>
      <c r="F7" s="95">
        <f>Delta!CZ9</f>
        <v>0.99957114320290041</v>
      </c>
      <c r="G7" s="95">
        <f>Delta!DA9</f>
        <v>0.99942861376064074</v>
      </c>
      <c r="H7" s="95">
        <f>Delta!DB9</f>
        <v>0.99970722429805681</v>
      </c>
      <c r="I7" s="95">
        <f>Delta!DC9</f>
        <v>0.99971658859083479</v>
      </c>
      <c r="J7" s="95">
        <f>Delta!DD9</f>
        <v>0.99494137274174177</v>
      </c>
      <c r="K7" s="95">
        <f>Delta!DE9</f>
        <v>0.99494137274174177</v>
      </c>
      <c r="L7" s="95">
        <f>Delta!DF9</f>
        <v>0.99437287693238785</v>
      </c>
      <c r="M7" s="95">
        <f>Delta!DG9</f>
        <v>0.99380001460612166</v>
      </c>
      <c r="N7" s="95">
        <f>Delta!DH9</f>
        <v>1.0000333303701829</v>
      </c>
      <c r="O7" s="95">
        <f>Delta!DI9</f>
        <v>0.99999146444122111</v>
      </c>
      <c r="P7" s="95">
        <f>Delta!DJ9</f>
        <v>0.99999104101881831</v>
      </c>
    </row>
    <row r="8" spans="1:18" x14ac:dyDescent="0.2">
      <c r="A8">
        <f>Delta!A10</f>
        <v>12</v>
      </c>
      <c r="B8" s="95">
        <f>Delta!CV10</f>
        <v>0.99510606811401148</v>
      </c>
      <c r="C8" s="95">
        <f>Delta!CW10</f>
        <v>1.0003887771423727</v>
      </c>
      <c r="D8" s="95">
        <f>Delta!CX10</f>
        <v>0.99967007151272624</v>
      </c>
      <c r="E8" s="95">
        <f>Delta!CY10</f>
        <v>0.99968646404610728</v>
      </c>
      <c r="F8" s="95">
        <f>Delta!CZ10</f>
        <v>0.99957288112074005</v>
      </c>
      <c r="G8" s="95">
        <f>Delta!DA10</f>
        <v>0.99943113999190036</v>
      </c>
      <c r="H8" s="95">
        <f>Delta!DB10</f>
        <v>0.99971330808625947</v>
      </c>
      <c r="I8" s="95">
        <f>Delta!DC10</f>
        <v>0.99972886068148215</v>
      </c>
      <c r="J8" s="95">
        <f>Delta!DD10</f>
        <v>0.99499357305093727</v>
      </c>
      <c r="K8" s="95">
        <f>Delta!DE10</f>
        <v>0.99499357305093727</v>
      </c>
      <c r="L8" s="95">
        <f>Delta!DF10</f>
        <v>0.99442756099891261</v>
      </c>
      <c r="M8" s="95">
        <f>Delta!DG10</f>
        <v>0.99387291554745361</v>
      </c>
      <c r="N8" s="95">
        <f>Delta!DH10</f>
        <v>1.0000273563534838</v>
      </c>
      <c r="O8" s="95">
        <f>Delta!DI10</f>
        <v>0.9999869520024306</v>
      </c>
      <c r="P8" s="95">
        <f>Delta!DJ10</f>
        <v>0.99998496927617953</v>
      </c>
    </row>
    <row r="9" spans="1:18" x14ac:dyDescent="0.2">
      <c r="A9">
        <f>Delta!A11</f>
        <v>14</v>
      </c>
      <c r="B9" s="95">
        <f>Delta!CV11</f>
        <v>0.99516445628921724</v>
      </c>
      <c r="C9" s="95">
        <f>Delta!CW11</f>
        <v>1.0003786250188604</v>
      </c>
      <c r="D9" s="95">
        <f>Delta!CX11</f>
        <v>0.99966650954249869</v>
      </c>
      <c r="E9" s="95">
        <f>Delta!CY11</f>
        <v>0.99969343247399789</v>
      </c>
      <c r="F9" s="95">
        <f>Delta!CZ11</f>
        <v>0.99958735169982238</v>
      </c>
      <c r="G9" s="95">
        <f>Delta!DA11</f>
        <v>0.99944735889108272</v>
      </c>
      <c r="H9" s="95">
        <f>Delta!DB11</f>
        <v>0.99971455891165506</v>
      </c>
      <c r="I9" s="95">
        <f>Delta!DC11</f>
        <v>0.99972721919367458</v>
      </c>
      <c r="J9" s="95">
        <f>Delta!DD11</f>
        <v>0.99504350454670321</v>
      </c>
      <c r="K9" s="95">
        <f>Delta!DE11</f>
        <v>0.99504350454670321</v>
      </c>
      <c r="L9" s="95">
        <f>Delta!DF11</f>
        <v>0.99449360260092989</v>
      </c>
      <c r="M9" s="95">
        <f>Delta!DG11</f>
        <v>0.99393853193195492</v>
      </c>
      <c r="N9" s="95">
        <f>Delta!DH11</f>
        <v>1.0000322140703453</v>
      </c>
      <c r="O9" s="95">
        <f>Delta!DI11</f>
        <v>0.99999031306128505</v>
      </c>
      <c r="P9" s="95">
        <f>Delta!DJ11</f>
        <v>0.99999545906105847</v>
      </c>
    </row>
    <row r="10" spans="1:18" x14ac:dyDescent="0.2">
      <c r="A10">
        <f>Delta!A12</f>
        <v>16</v>
      </c>
      <c r="B10" s="95">
        <f>Delta!CV12</f>
        <v>0.99521861385352106</v>
      </c>
      <c r="C10" s="95">
        <f>Delta!CW12</f>
        <v>1.0003781950916366</v>
      </c>
      <c r="D10" s="95">
        <f>Delta!CX12</f>
        <v>0.99966249666676632</v>
      </c>
      <c r="E10" s="95">
        <f>Delta!CY12</f>
        <v>0.99970179428798356</v>
      </c>
      <c r="F10" s="95">
        <f>Delta!CZ12</f>
        <v>0.99958177704200846</v>
      </c>
      <c r="G10" s="95">
        <f>Delta!DA12</f>
        <v>0.99944243059986837</v>
      </c>
      <c r="H10" s="95">
        <f>Delta!DB12</f>
        <v>0.99971875585210512</v>
      </c>
      <c r="I10" s="95">
        <f>Delta!DC12</f>
        <v>0.99973734954042071</v>
      </c>
      <c r="J10" s="95">
        <f>Delta!DD12</f>
        <v>0.9951009138917043</v>
      </c>
      <c r="K10" s="95">
        <f>Delta!DE12</f>
        <v>0.99510091389170408</v>
      </c>
      <c r="L10" s="95">
        <f>Delta!DF12</f>
        <v>0.99454607607207524</v>
      </c>
      <c r="M10" s="95">
        <f>Delta!DG12</f>
        <v>0.99400522129044433</v>
      </c>
      <c r="N10" s="95">
        <f>Delta!DH12</f>
        <v>1.0000220031305274</v>
      </c>
      <c r="O10" s="95">
        <f>Delta!DI12</f>
        <v>0.99998508989962842</v>
      </c>
      <c r="P10" s="95">
        <f>Delta!DJ12</f>
        <v>0.99998778754911644</v>
      </c>
    </row>
    <row r="11" spans="1:18" x14ac:dyDescent="0.2">
      <c r="A11">
        <f>Delta!A13</f>
        <v>18</v>
      </c>
      <c r="B11" s="95">
        <f>Delta!CV13</f>
        <v>0.99527920930791858</v>
      </c>
      <c r="C11" s="95">
        <f>Delta!CW13</f>
        <v>1.0003601670072224</v>
      </c>
      <c r="D11" s="95">
        <f>Delta!CX13</f>
        <v>0.99966586812646463</v>
      </c>
      <c r="E11" s="95">
        <f>Delta!CY13</f>
        <v>0.99970541572638083</v>
      </c>
      <c r="F11" s="95">
        <f>Delta!CZ13</f>
        <v>0.99959717682609217</v>
      </c>
      <c r="G11" s="95">
        <f>Delta!DA13</f>
        <v>0.99945883014078285</v>
      </c>
      <c r="H11" s="95">
        <f>Delta!DB13</f>
        <v>0.99971856768850076</v>
      </c>
      <c r="I11" s="95">
        <f>Delta!DC13</f>
        <v>0.99974027944636901</v>
      </c>
      <c r="J11" s="95">
        <f>Delta!DD13</f>
        <v>0.99514953167943598</v>
      </c>
      <c r="K11" s="95">
        <f>Delta!DE13</f>
        <v>0.99514953167943598</v>
      </c>
      <c r="L11" s="95">
        <f>Delta!DF13</f>
        <v>0.99461098674747717</v>
      </c>
      <c r="M11" s="95">
        <f>Delta!DG13</f>
        <v>0.99407282286216114</v>
      </c>
      <c r="N11" s="95">
        <f>Delta!DH13</f>
        <v>1.0000226961214584</v>
      </c>
      <c r="O11" s="95">
        <f>Delta!DI13</f>
        <v>0.99998986313496974</v>
      </c>
      <c r="P11" s="95">
        <f>Delta!DJ13</f>
        <v>0.99999584894233307</v>
      </c>
    </row>
    <row r="12" spans="1:18" x14ac:dyDescent="0.2">
      <c r="A12">
        <f>Delta!A14</f>
        <v>20</v>
      </c>
      <c r="B12" s="95">
        <f>Delta!CV14</f>
        <v>0.99532859691642006</v>
      </c>
      <c r="C12" s="95">
        <f>Delta!CW14</f>
        <v>1.0003598177000419</v>
      </c>
      <c r="D12" s="95">
        <f>Delta!CX14</f>
        <v>0.99966020359150032</v>
      </c>
      <c r="E12" s="95">
        <f>Delta!CY14</f>
        <v>0.99972040500692649</v>
      </c>
      <c r="F12" s="95">
        <f>Delta!CZ14</f>
        <v>0.99959054465012653</v>
      </c>
      <c r="G12" s="95">
        <f>Delta!DA14</f>
        <v>0.99945395350056265</v>
      </c>
      <c r="H12" s="95">
        <f>Delta!DB14</f>
        <v>0.99973037669001918</v>
      </c>
      <c r="I12" s="95">
        <f>Delta!DC14</f>
        <v>0.99974757984833629</v>
      </c>
      <c r="J12" s="95">
        <f>Delta!DD14</f>
        <v>0.99520610058498149</v>
      </c>
      <c r="K12" s="95">
        <f>Delta!DE14</f>
        <v>0.99520610058498171</v>
      </c>
      <c r="L12" s="95">
        <f>Delta!DF14</f>
        <v>0.99466267177753875</v>
      </c>
      <c r="M12" s="95">
        <f>Delta!DG14</f>
        <v>0.99414348232830219</v>
      </c>
      <c r="N12" s="95">
        <f>Delta!DH14</f>
        <v>1.0000170751307644</v>
      </c>
      <c r="O12" s="95">
        <f>Delta!DI14</f>
        <v>0.99998378924067755</v>
      </c>
      <c r="P12" s="95">
        <f>Delta!DJ14</f>
        <v>0.99999520302143952</v>
      </c>
    </row>
    <row r="13" spans="1:18" x14ac:dyDescent="0.2">
      <c r="A13">
        <f>Delta!A15</f>
        <v>22</v>
      </c>
      <c r="B13" s="95">
        <f>Delta!CV15</f>
        <v>0.9953856432772562</v>
      </c>
      <c r="C13" s="95">
        <f>Delta!CW15</f>
        <v>1.0003512345281156</v>
      </c>
      <c r="D13" s="95">
        <f>Delta!CX15</f>
        <v>0.99966047487622256</v>
      </c>
      <c r="E13" s="95">
        <f>Delta!CY15</f>
        <v>0.99972198314129179</v>
      </c>
      <c r="F13" s="95">
        <f>Delta!CZ15</f>
        <v>0.99959760870820136</v>
      </c>
      <c r="G13" s="95">
        <f>Delta!DA15</f>
        <v>0.99946293669605901</v>
      </c>
      <c r="H13" s="95">
        <f>Delta!DB15</f>
        <v>0.99972710146340849</v>
      </c>
      <c r="I13" s="95">
        <f>Delta!DC15</f>
        <v>0.99975772819947784</v>
      </c>
      <c r="J13" s="95">
        <f>Delta!DD15</f>
        <v>0.99525452963591399</v>
      </c>
      <c r="K13" s="95">
        <f>Delta!DE15</f>
        <v>0.99525452963591399</v>
      </c>
      <c r="L13" s="95">
        <f>Delta!DF15</f>
        <v>0.9947200149499652</v>
      </c>
      <c r="M13" s="95">
        <f>Delta!DG15</f>
        <v>0.99420763047105964</v>
      </c>
      <c r="N13" s="95">
        <f>Delta!DH15</f>
        <v>1.0000134974446655</v>
      </c>
      <c r="O13" s="95">
        <f>Delta!DI15</f>
        <v>0.99998700530683993</v>
      </c>
      <c r="P13" s="95">
        <f>Delta!DJ15</f>
        <v>0.99999407427504561</v>
      </c>
    </row>
    <row r="14" spans="1:18" x14ac:dyDescent="0.2">
      <c r="A14">
        <f>Delta!A16</f>
        <v>24</v>
      </c>
      <c r="B14" s="95">
        <f>Delta!CV16</f>
        <v>0.99543338748615562</v>
      </c>
      <c r="C14" s="95">
        <f>Delta!CW16</f>
        <v>1.000350763600472</v>
      </c>
      <c r="D14" s="95">
        <f>Delta!CX16</f>
        <v>0.9996528405209224</v>
      </c>
      <c r="E14" s="95">
        <f>Delta!CY16</f>
        <v>0.99973261034728722</v>
      </c>
      <c r="F14" s="95">
        <f>Delta!CZ16</f>
        <v>0.9996097494256081</v>
      </c>
      <c r="G14" s="95">
        <f>Delta!DA16</f>
        <v>0.99947577637008767</v>
      </c>
      <c r="H14" s="95">
        <f>Delta!DB16</f>
        <v>0.99972793148422878</v>
      </c>
      <c r="I14" s="95">
        <f>Delta!DC16</f>
        <v>0.9997513873272853</v>
      </c>
      <c r="J14" s="95">
        <f>Delta!DD16</f>
        <v>0.99530408040610918</v>
      </c>
      <c r="K14" s="95">
        <f>Delta!DE16</f>
        <v>0.99530408040610918</v>
      </c>
      <c r="L14" s="95">
        <f>Delta!DF16</f>
        <v>0.9947823184882123</v>
      </c>
      <c r="M14" s="95">
        <f>Delta!DG16</f>
        <v>0.99426442133509596</v>
      </c>
      <c r="N14" s="95">
        <f>Delta!DH16</f>
        <v>1.0000122094113475</v>
      </c>
      <c r="O14" s="95">
        <f>Delta!DI16</f>
        <v>0.99999028832376158</v>
      </c>
      <c r="P14" s="95">
        <f>Delta!DJ16</f>
        <v>1.0000005682415611</v>
      </c>
    </row>
    <row r="15" spans="1:18" x14ac:dyDescent="0.2">
      <c r="A15">
        <f>Delta!A17</f>
        <v>26</v>
      </c>
      <c r="B15" s="95">
        <f>Delta!CV17</f>
        <v>0.99548888308679506</v>
      </c>
      <c r="C15" s="95">
        <f>Delta!CW17</f>
        <v>1.0003431849166611</v>
      </c>
      <c r="D15" s="95">
        <f>Delta!CX17</f>
        <v>0.9996517242699855</v>
      </c>
      <c r="E15" s="95">
        <f>Delta!CY17</f>
        <v>0.99973886467830775</v>
      </c>
      <c r="F15" s="95">
        <f>Delta!CZ17</f>
        <v>0.99960812440937896</v>
      </c>
      <c r="G15" s="95">
        <f>Delta!DA17</f>
        <v>0.9994755653927303</v>
      </c>
      <c r="H15" s="95">
        <f>Delta!DB17</f>
        <v>0.99973092840356848</v>
      </c>
      <c r="I15" s="95">
        <f>Delta!DC17</f>
        <v>0.99975807104809256</v>
      </c>
      <c r="J15" s="95">
        <f>Delta!DD17</f>
        <v>0.9953557354027992</v>
      </c>
      <c r="K15" s="95">
        <f>Delta!DE17</f>
        <v>0.99535573540279898</v>
      </c>
      <c r="L15" s="95">
        <f>Delta!DF17</f>
        <v>0.9948337364086095</v>
      </c>
      <c r="M15" s="95">
        <f>Delta!DG17</f>
        <v>0.99432544058370398</v>
      </c>
      <c r="N15" s="95">
        <f>Delta!DH17</f>
        <v>1.0000038745398279</v>
      </c>
      <c r="O15" s="95">
        <f>Delta!DI17</f>
        <v>0.9999851889691509</v>
      </c>
      <c r="P15" s="95">
        <f>Delta!DJ17</f>
        <v>0.99999756927176409</v>
      </c>
    </row>
    <row r="16" spans="1:18" x14ac:dyDescent="0.2">
      <c r="A16">
        <f>Delta!A18</f>
        <v>28</v>
      </c>
      <c r="B16" s="95">
        <f>Delta!CV18</f>
        <v>0.9955358649098861</v>
      </c>
      <c r="C16" s="95">
        <f>Delta!CW18</f>
        <v>1.0003356061454569</v>
      </c>
      <c r="D16" s="95">
        <f>Delta!CX18</f>
        <v>0.99965081043135284</v>
      </c>
      <c r="E16" s="95">
        <f>Delta!CY18</f>
        <v>0.99974671196775167</v>
      </c>
      <c r="F16" s="95">
        <f>Delta!CZ18</f>
        <v>0.9996190086607748</v>
      </c>
      <c r="G16" s="95">
        <f>Delta!DA18</f>
        <v>0.99948794198850177</v>
      </c>
      <c r="H16" s="95">
        <f>Delta!DB18</f>
        <v>0.99973772080141621</v>
      </c>
      <c r="I16" s="95">
        <f>Delta!DC18</f>
        <v>0.99975861917648079</v>
      </c>
      <c r="J16" s="95">
        <f>Delta!DD18</f>
        <v>0.99540058515918839</v>
      </c>
      <c r="K16" s="95">
        <f>Delta!DE18</f>
        <v>0.99540058515918839</v>
      </c>
      <c r="L16" s="95">
        <f>Delta!DF18</f>
        <v>0.99489088231490763</v>
      </c>
      <c r="M16" s="95">
        <f>Delta!DG18</f>
        <v>0.99438985853684547</v>
      </c>
      <c r="N16" s="95">
        <f>Delta!DH18</f>
        <v>1.0000064323359605</v>
      </c>
      <c r="O16" s="95">
        <f>Delta!DI18</f>
        <v>0.99998891931535894</v>
      </c>
      <c r="P16" s="95">
        <f>Delta!DJ18</f>
        <v>1.0000020181243843</v>
      </c>
    </row>
    <row r="17" spans="1:16" x14ac:dyDescent="0.2">
      <c r="A17">
        <f>Delta!A19</f>
        <v>30</v>
      </c>
      <c r="B17" s="95">
        <f>Delta!CV19</f>
        <v>0.99558476521008332</v>
      </c>
      <c r="C17" s="95">
        <f>Delta!CW19</f>
        <v>1.0003356576649758</v>
      </c>
      <c r="D17" s="95">
        <f>Delta!CX19</f>
        <v>0.99964902104631093</v>
      </c>
      <c r="E17" s="95">
        <f>Delta!CY19</f>
        <v>0.99974879033407382</v>
      </c>
      <c r="F17" s="95">
        <f>Delta!CZ19</f>
        <v>0.99962539167642694</v>
      </c>
      <c r="G17" s="95">
        <f>Delta!DA19</f>
        <v>0.99949576741257573</v>
      </c>
      <c r="H17" s="95">
        <f>Delta!DB19</f>
        <v>0.99973822634424825</v>
      </c>
      <c r="I17" s="95">
        <f>Delta!DC19</f>
        <v>0.9997619298228263</v>
      </c>
      <c r="J17" s="95">
        <f>Delta!DD19</f>
        <v>0.99544838024380577</v>
      </c>
      <c r="K17" s="95">
        <f>Delta!DE19</f>
        <v>0.99544838024380577</v>
      </c>
      <c r="L17" s="95">
        <f>Delta!DF19</f>
        <v>0.99494644273138799</v>
      </c>
      <c r="M17" s="95">
        <f>Delta!DG19</f>
        <v>0.99444918689345818</v>
      </c>
      <c r="N17" s="95">
        <f>Delta!DH19</f>
        <v>1.0000017101194942</v>
      </c>
      <c r="O17" s="95">
        <f>Delta!DI19</f>
        <v>0.9999825317691825</v>
      </c>
      <c r="P17" s="95">
        <f>Delta!DJ19</f>
        <v>1.0000070233152771</v>
      </c>
    </row>
    <row r="18" spans="1:16" x14ac:dyDescent="0.2">
      <c r="A18">
        <f>Delta!A20</f>
        <v>32</v>
      </c>
      <c r="B18" s="95">
        <f>Delta!CV20</f>
        <v>0.99563480394267379</v>
      </c>
      <c r="C18" s="95">
        <f>Delta!CW20</f>
        <v>1.0003285323648698</v>
      </c>
      <c r="D18" s="95">
        <f>Delta!CX20</f>
        <v>0.99964498657285827</v>
      </c>
      <c r="E18" s="95">
        <f>Delta!CY20</f>
        <v>0.99976191045346086</v>
      </c>
      <c r="F18" s="95">
        <f>Delta!CZ20</f>
        <v>0.99962776292006816</v>
      </c>
      <c r="G18" s="95">
        <f>Delta!DA20</f>
        <v>0.99949880968155436</v>
      </c>
      <c r="H18" s="95">
        <f>Delta!DB20</f>
        <v>0.9997419872557598</v>
      </c>
      <c r="I18" s="95">
        <f>Delta!DC20</f>
        <v>0.99976674352279227</v>
      </c>
      <c r="J18" s="95">
        <f>Delta!DD20</f>
        <v>0.99549969913025149</v>
      </c>
      <c r="K18" s="95">
        <f>Delta!DE20</f>
        <v>0.99549969913025149</v>
      </c>
      <c r="L18" s="95">
        <f>Delta!DF20</f>
        <v>0.99500076431903184</v>
      </c>
      <c r="M18" s="95">
        <f>Delta!DG20</f>
        <v>0.99451201095047914</v>
      </c>
      <c r="N18" s="95">
        <f>Delta!DH20</f>
        <v>1.0000094570231151</v>
      </c>
      <c r="O18" s="95">
        <f>Delta!DI20</f>
        <v>0.99998565920329296</v>
      </c>
      <c r="P18" s="95">
        <f>Delta!DJ20</f>
        <v>1.0000108228480376</v>
      </c>
    </row>
    <row r="19" spans="1:16" x14ac:dyDescent="0.2">
      <c r="A19">
        <f>Delta!A21</f>
        <v>34</v>
      </c>
      <c r="B19" s="95">
        <f>Delta!CV21</f>
        <v>0.99568608527259617</v>
      </c>
      <c r="C19" s="95">
        <f>Delta!CW21</f>
        <v>1.0003209783834817</v>
      </c>
      <c r="D19" s="95">
        <f>Delta!CX21</f>
        <v>0.99964193728627682</v>
      </c>
      <c r="E19" s="95">
        <f>Delta!CY21</f>
        <v>0.99976843239908064</v>
      </c>
      <c r="F19" s="95">
        <f>Delta!CZ21</f>
        <v>0.99962441672167313</v>
      </c>
      <c r="G19" s="95">
        <f>Delta!DA21</f>
        <v>0.99949671368682846</v>
      </c>
      <c r="H19" s="95">
        <f>Delta!DB21</f>
        <v>0.9997484016095971</v>
      </c>
      <c r="I19" s="95">
        <f>Delta!DC21</f>
        <v>0.99977529212460292</v>
      </c>
      <c r="J19" s="95">
        <f>Delta!DD21</f>
        <v>0.99554566839595116</v>
      </c>
      <c r="K19" s="95">
        <f>Delta!DE21</f>
        <v>0.99554566839595116</v>
      </c>
      <c r="L19" s="95">
        <f>Delta!DF21</f>
        <v>0.99504462388691028</v>
      </c>
      <c r="M19" s="95">
        <f>Delta!DG21</f>
        <v>0.9945707341537845</v>
      </c>
      <c r="N19" s="95">
        <f>Delta!DH21</f>
        <v>0.99999950296509577</v>
      </c>
      <c r="O19" s="95">
        <f>Delta!DI21</f>
        <v>0.99998860599558304</v>
      </c>
      <c r="P19" s="95">
        <f>Delta!DJ21</f>
        <v>0.99999627707645977</v>
      </c>
    </row>
    <row r="20" spans="1:16" x14ac:dyDescent="0.2">
      <c r="A20">
        <f>Delta!A22</f>
        <v>36</v>
      </c>
      <c r="B20" s="95">
        <f>Delta!CV22</f>
        <v>0.99573216573546963</v>
      </c>
      <c r="C20" s="95">
        <f>Delta!CW22</f>
        <v>1.000313789204631</v>
      </c>
      <c r="D20" s="95">
        <f>Delta!CX22</f>
        <v>0.99964542239420229</v>
      </c>
      <c r="E20" s="95">
        <f>Delta!CY22</f>
        <v>0.99977685540497996</v>
      </c>
      <c r="F20" s="95">
        <f>Delta!CZ22</f>
        <v>0.99962590140522023</v>
      </c>
      <c r="G20" s="95">
        <f>Delta!DA22</f>
        <v>0.99949785848113348</v>
      </c>
      <c r="H20" s="95">
        <f>Delta!DB22</f>
        <v>0.99974882250469921</v>
      </c>
      <c r="I20" s="95">
        <f>Delta!DC22</f>
        <v>0.99977678833937589</v>
      </c>
      <c r="J20" s="95">
        <f>Delta!DD22</f>
        <v>0.99559678429246212</v>
      </c>
      <c r="K20" s="95">
        <f>Delta!DE22</f>
        <v>0.99559678429246212</v>
      </c>
      <c r="L20" s="95">
        <f>Delta!DF22</f>
        <v>0.99509685381101909</v>
      </c>
      <c r="M20" s="95">
        <f>Delta!DG22</f>
        <v>0.99462484644532367</v>
      </c>
      <c r="N20" s="95">
        <f>Delta!DH22</f>
        <v>0.99999284891204232</v>
      </c>
      <c r="O20" s="95">
        <f>Delta!DI22</f>
        <v>0.99999201852668607</v>
      </c>
      <c r="P20" s="95">
        <f>Delta!DJ22</f>
        <v>0.99999796917736061</v>
      </c>
    </row>
    <row r="21" spans="1:16" x14ac:dyDescent="0.2">
      <c r="A21">
        <f>Delta!A23</f>
        <v>38</v>
      </c>
      <c r="B21" s="95">
        <f>Delta!CV23</f>
        <v>0.99578072540777784</v>
      </c>
      <c r="C21" s="95">
        <f>Delta!CW23</f>
        <v>1.0003073166887941</v>
      </c>
      <c r="D21" s="95">
        <f>Delta!CX23</f>
        <v>0.99964019355262745</v>
      </c>
      <c r="E21" s="95">
        <f>Delta!CY23</f>
        <v>0.99977866839255969</v>
      </c>
      <c r="F21" s="95">
        <f>Delta!CZ23</f>
        <v>0.9996393831337318</v>
      </c>
      <c r="G21" s="95">
        <f>Delta!DA23</f>
        <v>0.99951226501036694</v>
      </c>
      <c r="H21" s="95">
        <f>Delta!DB23</f>
        <v>0.99975201254629409</v>
      </c>
      <c r="I21" s="95">
        <f>Delta!DC23</f>
        <v>0.99977912776157463</v>
      </c>
      <c r="J21" s="95">
        <f>Delta!DD23</f>
        <v>0.99563456970965225</v>
      </c>
      <c r="K21" s="95">
        <f>Delta!DE23</f>
        <v>0.99563456970965225</v>
      </c>
      <c r="L21" s="95">
        <f>Delta!DF23</f>
        <v>0.99514896389311647</v>
      </c>
      <c r="M21" s="95">
        <f>Delta!DG23</f>
        <v>0.9946824331641162</v>
      </c>
      <c r="N21" s="95">
        <f>Delta!DH23</f>
        <v>0.999996644855349</v>
      </c>
      <c r="O21" s="95">
        <f>Delta!DI23</f>
        <v>0.99999492302882698</v>
      </c>
      <c r="P21" s="95">
        <f>Delta!DJ23</f>
        <v>1.000000448293646</v>
      </c>
    </row>
    <row r="22" spans="1:16" x14ac:dyDescent="0.2">
      <c r="A22">
        <f>Delta!A24</f>
        <v>40</v>
      </c>
      <c r="B22" s="95">
        <f>Delta!CV24</f>
        <v>0.99582405079865977</v>
      </c>
      <c r="C22" s="95">
        <f>Delta!CW24</f>
        <v>1.000309194292254</v>
      </c>
      <c r="D22" s="95">
        <f>Delta!CX24</f>
        <v>0.99963442711224515</v>
      </c>
      <c r="E22" s="95">
        <f>Delta!CY24</f>
        <v>0.99979289055864473</v>
      </c>
      <c r="F22" s="95">
        <f>Delta!CZ24</f>
        <v>0.99963739474176505</v>
      </c>
      <c r="G22" s="95">
        <f>Delta!DA24</f>
        <v>0.99951276937601463</v>
      </c>
      <c r="H22" s="95">
        <f>Delta!DB24</f>
        <v>0.9997497341998195</v>
      </c>
      <c r="I22" s="95">
        <f>Delta!DC24</f>
        <v>0.99978509820289185</v>
      </c>
      <c r="J22" s="95">
        <f>Delta!DD24</f>
        <v>0.99568569486958869</v>
      </c>
      <c r="K22" s="95">
        <f>Delta!DE24</f>
        <v>0.99568569486958869</v>
      </c>
      <c r="L22" s="95">
        <f>Delta!DF24</f>
        <v>0.99520056630718434</v>
      </c>
      <c r="M22" s="95">
        <f>Delta!DG24</f>
        <v>0.99473768477537916</v>
      </c>
      <c r="N22" s="95">
        <f>Delta!DH24</f>
        <v>0.99999326842605452</v>
      </c>
      <c r="O22" s="95">
        <f>Delta!DI24</f>
        <v>0.99997966245373937</v>
      </c>
      <c r="P22" s="95">
        <f>Delta!DJ24</f>
        <v>1.0000100913367524</v>
      </c>
    </row>
    <row r="23" spans="1:16" x14ac:dyDescent="0.2">
      <c r="A23">
        <f>Delta!A25</f>
        <v>42</v>
      </c>
      <c r="B23" s="95">
        <f>Delta!CV25</f>
        <v>0.99587179612336163</v>
      </c>
      <c r="C23" s="95">
        <f>Delta!CW25</f>
        <v>1.0003031613372306</v>
      </c>
      <c r="D23" s="95">
        <f>Delta!CX25</f>
        <v>0.99962614098293034</v>
      </c>
      <c r="E23" s="95">
        <f>Delta!CY25</f>
        <v>0.99980003835031306</v>
      </c>
      <c r="F23" s="95">
        <f>Delta!CZ25</f>
        <v>0.99964958535691861</v>
      </c>
      <c r="G23" s="95">
        <f>Delta!DA25</f>
        <v>0.99952539290242381</v>
      </c>
      <c r="H23" s="95">
        <f>Delta!DB25</f>
        <v>0.99974887448868954</v>
      </c>
      <c r="I23" s="95">
        <f>Delta!DC25</f>
        <v>0.99979389481028658</v>
      </c>
      <c r="J23" s="95">
        <f>Delta!DD25</f>
        <v>0.99572586034669253</v>
      </c>
      <c r="K23" s="95">
        <f>Delta!DE25</f>
        <v>0.99572586034669275</v>
      </c>
      <c r="L23" s="95">
        <f>Delta!DF25</f>
        <v>0.99525328178613182</v>
      </c>
      <c r="M23" s="95">
        <f>Delta!DG25</f>
        <v>0.99479827294299406</v>
      </c>
      <c r="N23" s="95">
        <f>Delta!DH25</f>
        <v>0.9999828266387315</v>
      </c>
      <c r="O23" s="95">
        <f>Delta!DI25</f>
        <v>0.9999918286417101</v>
      </c>
      <c r="P23" s="95">
        <f>Delta!DJ25</f>
        <v>1.0000102925602121</v>
      </c>
    </row>
    <row r="24" spans="1:16" x14ac:dyDescent="0.2">
      <c r="A24">
        <f>Delta!A26</f>
        <v>44</v>
      </c>
      <c r="B24" s="95">
        <f>Delta!CV26</f>
        <v>0.99591552253606108</v>
      </c>
      <c r="C24" s="95">
        <f>Delta!CW26</f>
        <v>1.000296085361466</v>
      </c>
      <c r="D24" s="95">
        <f>Delta!CX26</f>
        <v>0.99962780032035559</v>
      </c>
      <c r="E24" s="95">
        <f>Delta!CY26</f>
        <v>0.99980892160603363</v>
      </c>
      <c r="F24" s="95">
        <f>Delta!CZ26</f>
        <v>0.99964677018576742</v>
      </c>
      <c r="G24" s="95">
        <f>Delta!DA26</f>
        <v>0.99952367095981731</v>
      </c>
      <c r="H24" s="95">
        <f>Delta!DB26</f>
        <v>0.99976031124365172</v>
      </c>
      <c r="I24" s="95">
        <f>Delta!DC26</f>
        <v>0.99978618215228277</v>
      </c>
      <c r="J24" s="95">
        <f>Delta!DD26</f>
        <v>0.99577194798893243</v>
      </c>
      <c r="K24" s="95">
        <f>Delta!DE26</f>
        <v>0.99577194798893243</v>
      </c>
      <c r="L24" s="95">
        <f>Delta!DF26</f>
        <v>0.99529763289270612</v>
      </c>
      <c r="M24" s="95">
        <f>Delta!DG26</f>
        <v>0.99484630985191735</v>
      </c>
      <c r="N24" s="95">
        <f>Delta!DH26</f>
        <v>0.9999917436435356</v>
      </c>
      <c r="O24" s="95">
        <f>Delta!DI26</f>
        <v>0.99998548794305786</v>
      </c>
      <c r="P24" s="95">
        <f>Delta!DJ26</f>
        <v>1.0000101622076765</v>
      </c>
    </row>
    <row r="25" spans="1:16" x14ac:dyDescent="0.2">
      <c r="A25">
        <f>Delta!A27</f>
        <v>46</v>
      </c>
      <c r="B25" s="95">
        <f>Delta!CV27</f>
        <v>0.99595498894635881</v>
      </c>
      <c r="C25" s="95">
        <f>Delta!CW27</f>
        <v>1.0002990304810748</v>
      </c>
      <c r="D25" s="95">
        <f>Delta!CX27</f>
        <v>0.99962819284441518</v>
      </c>
      <c r="E25" s="95">
        <f>Delta!CY27</f>
        <v>0.99981108742722569</v>
      </c>
      <c r="F25" s="95">
        <f>Delta!CZ27</f>
        <v>0.99964693778267488</v>
      </c>
      <c r="G25" s="95">
        <f>Delta!DA27</f>
        <v>0.99952549336734786</v>
      </c>
      <c r="H25" s="95">
        <f>Delta!DB27</f>
        <v>0.99976543303020338</v>
      </c>
      <c r="I25" s="95">
        <f>Delta!DC27</f>
        <v>0.99978962549010764</v>
      </c>
      <c r="J25" s="95">
        <f>Delta!DD27</f>
        <v>0.99581524012946043</v>
      </c>
      <c r="K25" s="95">
        <f>Delta!DE27</f>
        <v>0.99581524012946043</v>
      </c>
      <c r="L25" s="95">
        <f>Delta!DF27</f>
        <v>0.99534271919312289</v>
      </c>
      <c r="M25" s="95">
        <f>Delta!DG27</f>
        <v>0.99489989904793652</v>
      </c>
      <c r="N25" s="95">
        <f>Delta!DH27</f>
        <v>0.99998508215366189</v>
      </c>
      <c r="O25" s="95">
        <f>Delta!DI27</f>
        <v>0.99998764417922925</v>
      </c>
      <c r="P25" s="95">
        <f>Delta!DJ27</f>
        <v>1.000009335934815</v>
      </c>
    </row>
    <row r="26" spans="1:16" x14ac:dyDescent="0.2">
      <c r="A26">
        <f>Delta!A28</f>
        <v>48</v>
      </c>
      <c r="B26" s="95">
        <f>Delta!CV28</f>
        <v>0.99599978213875584</v>
      </c>
      <c r="C26" s="95">
        <f>Delta!CW28</f>
        <v>1.0002928929660295</v>
      </c>
      <c r="D26" s="95">
        <f>Delta!CX28</f>
        <v>0.99961935354274334</v>
      </c>
      <c r="E26" s="95">
        <f>Delta!CY28</f>
        <v>0.99982374177904842</v>
      </c>
      <c r="F26" s="95">
        <f>Delta!CZ28</f>
        <v>0.99966089817720927</v>
      </c>
      <c r="G26" s="95">
        <f>Delta!DA28</f>
        <v>0.99953978157745527</v>
      </c>
      <c r="H26" s="95">
        <f>Delta!DB28</f>
        <v>0.99975452372620299</v>
      </c>
      <c r="I26" s="95">
        <f>Delta!DC28</f>
        <v>0.99980491820309814</v>
      </c>
      <c r="J26" s="95">
        <f>Delta!DD28</f>
        <v>0.99585738668833568</v>
      </c>
      <c r="K26" s="95">
        <f>Delta!DE28</f>
        <v>0.99585738668833568</v>
      </c>
      <c r="L26" s="95">
        <f>Delta!DF28</f>
        <v>0.99539907477275436</v>
      </c>
      <c r="M26" s="95">
        <f>Delta!DG28</f>
        <v>0.99496059134442061</v>
      </c>
      <c r="N26" s="95">
        <f>Delta!DH28</f>
        <v>0.99998012745102294</v>
      </c>
      <c r="O26" s="95">
        <f>Delta!DI28</f>
        <v>0.99998184218665043</v>
      </c>
      <c r="P26" s="95">
        <f>Delta!DJ28</f>
        <v>1.0000172400811209</v>
      </c>
    </row>
    <row r="27" spans="1:16" x14ac:dyDescent="0.2">
      <c r="A27">
        <f>Delta!A29</f>
        <v>50</v>
      </c>
      <c r="B27" s="95">
        <f>Delta!CV29</f>
        <v>0.99604102802941696</v>
      </c>
      <c r="C27" s="95">
        <f>Delta!CW29</f>
        <v>1.0002879517866474</v>
      </c>
      <c r="D27" s="95">
        <f>Delta!CX29</f>
        <v>0.99962712431451872</v>
      </c>
      <c r="E27" s="95">
        <f>Delta!CY29</f>
        <v>0.99982172068620212</v>
      </c>
      <c r="F27" s="95">
        <f>Delta!CZ29</f>
        <v>0.99965881173132798</v>
      </c>
      <c r="G27" s="95">
        <f>Delta!DA29</f>
        <v>0.99953963928974954</v>
      </c>
      <c r="H27" s="95">
        <f>Delta!DB29</f>
        <v>0.99976414520901002</v>
      </c>
      <c r="I27" s="95">
        <f>Delta!DC29</f>
        <v>0.99980282513913332</v>
      </c>
      <c r="J27" s="95">
        <f>Delta!DD29</f>
        <v>0.99589749902885571</v>
      </c>
      <c r="K27" s="95">
        <f>Delta!DE29</f>
        <v>0.99589749902885549</v>
      </c>
      <c r="L27" s="95">
        <f>Delta!DF29</f>
        <v>0.99543902694886599</v>
      </c>
      <c r="M27" s="95">
        <f>Delta!DG29</f>
        <v>0.99500801862611077</v>
      </c>
      <c r="N27" s="95">
        <f>Delta!DH29</f>
        <v>0.99997709508780885</v>
      </c>
      <c r="O27" s="95">
        <f>Delta!DI29</f>
        <v>0.99999252109276604</v>
      </c>
      <c r="P27" s="95">
        <f>Delta!DJ29</f>
        <v>1.0000070110091241</v>
      </c>
    </row>
    <row r="28" spans="1:16" x14ac:dyDescent="0.2">
      <c r="A28">
        <f>Delta!A30</f>
        <v>52</v>
      </c>
      <c r="B28" s="95">
        <f>Delta!CV30</f>
        <v>0.99608933957683432</v>
      </c>
      <c r="C28" s="95">
        <f>Delta!CW30</f>
        <v>1.0002735956364432</v>
      </c>
      <c r="D28" s="95">
        <f>Delta!CX30</f>
        <v>0.99962529202476136</v>
      </c>
      <c r="E28" s="95">
        <f>Delta!CY30</f>
        <v>0.99982992850319707</v>
      </c>
      <c r="F28" s="95">
        <f>Delta!CZ30</f>
        <v>0.99966951170848595</v>
      </c>
      <c r="G28" s="95">
        <f>Delta!DA30</f>
        <v>0.99955075672654636</v>
      </c>
      <c r="H28" s="95">
        <f>Delta!DB30</f>
        <v>0.99976721707935645</v>
      </c>
      <c r="I28" s="95">
        <f>Delta!DC30</f>
        <v>0.99980409737767117</v>
      </c>
      <c r="J28" s="95">
        <f>Delta!DD30</f>
        <v>0.99593744291167807</v>
      </c>
      <c r="K28" s="95">
        <f>Delta!DE30</f>
        <v>0.99593744291167829</v>
      </c>
      <c r="L28" s="95">
        <f>Delta!DF30</f>
        <v>0.99549002471466952</v>
      </c>
      <c r="M28" s="95">
        <f>Delta!DG30</f>
        <v>0.99506331793001801</v>
      </c>
      <c r="N28" s="95">
        <f>Delta!DH30</f>
        <v>0.99998362008175501</v>
      </c>
      <c r="O28" s="95">
        <f>Delta!DI30</f>
        <v>0.99998670656228728</v>
      </c>
      <c r="P28" s="95">
        <f>Delta!DJ30</f>
        <v>1.0000131552138543</v>
      </c>
    </row>
    <row r="29" spans="1:16" x14ac:dyDescent="0.2">
      <c r="A29">
        <f>Delta!A31</f>
        <v>54</v>
      </c>
      <c r="B29" s="95">
        <f>Delta!CV31</f>
        <v>0.99612616873919013</v>
      </c>
      <c r="C29" s="95">
        <f>Delta!CW31</f>
        <v>1.0002772348386786</v>
      </c>
      <c r="D29" s="95">
        <f>Delta!CX31</f>
        <v>0.99962393846725817</v>
      </c>
      <c r="E29" s="95">
        <f>Delta!CY31</f>
        <v>0.9998394117737891</v>
      </c>
      <c r="F29" s="95">
        <f>Delta!CZ31</f>
        <v>0.99966615814825788</v>
      </c>
      <c r="G29" s="95">
        <f>Delta!DA31</f>
        <v>0.99954934954999575</v>
      </c>
      <c r="H29" s="95">
        <f>Delta!DB31</f>
        <v>0.99976330909679034</v>
      </c>
      <c r="I29" s="95">
        <f>Delta!DC31</f>
        <v>0.99981624340920205</v>
      </c>
      <c r="J29" s="95">
        <f>Delta!DD31</f>
        <v>0.99598404907329152</v>
      </c>
      <c r="K29" s="95">
        <f>Delta!DE31</f>
        <v>0.99598404907329108</v>
      </c>
      <c r="L29" s="95">
        <f>Delta!DF31</f>
        <v>0.99553520841337939</v>
      </c>
      <c r="M29" s="95">
        <f>Delta!DG31</f>
        <v>0.99511668142913001</v>
      </c>
      <c r="N29" s="95">
        <f>Delta!DH31</f>
        <v>0.9999752796982575</v>
      </c>
      <c r="O29" s="95">
        <f>Delta!DI31</f>
        <v>0.99998056895758036</v>
      </c>
      <c r="P29" s="95">
        <f>Delta!DJ31</f>
        <v>1.0000193366247685</v>
      </c>
    </row>
    <row r="30" spans="1:16" x14ac:dyDescent="0.2">
      <c r="A30">
        <f>Delta!A32</f>
        <v>56</v>
      </c>
      <c r="B30" s="95">
        <f>Delta!CV32</f>
        <v>0.99617078159458727</v>
      </c>
      <c r="C30" s="95">
        <f>Delta!CW32</f>
        <v>1.0002716323118035</v>
      </c>
      <c r="D30" s="95">
        <f>Delta!CX32</f>
        <v>0.99961225644794671</v>
      </c>
      <c r="E30" s="95">
        <f>Delta!CY32</f>
        <v>0.99985000084690878</v>
      </c>
      <c r="F30" s="95">
        <f>Delta!CZ32</f>
        <v>0.99967502379233464</v>
      </c>
      <c r="G30" s="95">
        <f>Delta!DA32</f>
        <v>0.99955777468858686</v>
      </c>
      <c r="H30" s="95">
        <f>Delta!DB32</f>
        <v>0.9997627282057614</v>
      </c>
      <c r="I30" s="95">
        <f>Delta!DC32</f>
        <v>0.99982076735747594</v>
      </c>
      <c r="J30" s="95">
        <f>Delta!DD32</f>
        <v>0.99602242334172364</v>
      </c>
      <c r="K30" s="95">
        <f>Delta!DE32</f>
        <v>0.99602242334172364</v>
      </c>
      <c r="L30" s="95">
        <f>Delta!DF32</f>
        <v>0.99558195701538665</v>
      </c>
      <c r="M30" s="95">
        <f>Delta!DG32</f>
        <v>0.9951673350520942</v>
      </c>
      <c r="N30" s="95">
        <f>Delta!DH32</f>
        <v>0.99997656280991731</v>
      </c>
      <c r="O30" s="95">
        <f>Delta!DI32</f>
        <v>0.99999194442052841</v>
      </c>
      <c r="P30" s="95">
        <f>Delta!DJ32</f>
        <v>1.0000155268678839</v>
      </c>
    </row>
    <row r="31" spans="1:16" x14ac:dyDescent="0.2">
      <c r="A31">
        <f>Delta!A33</f>
        <v>58</v>
      </c>
      <c r="B31" s="95">
        <f>Delta!CV33</f>
        <v>0.99621278057885254</v>
      </c>
      <c r="C31" s="95">
        <f>Delta!CW33</f>
        <v>1.0002684062548761</v>
      </c>
      <c r="D31" s="95">
        <f>Delta!CX33</f>
        <v>0.99960764472375152</v>
      </c>
      <c r="E31" s="95">
        <f>Delta!CY33</f>
        <v>0.99985568376982548</v>
      </c>
      <c r="F31" s="95">
        <f>Delta!CZ33</f>
        <v>0.99967752287396938</v>
      </c>
      <c r="G31" s="95">
        <f>Delta!DA33</f>
        <v>0.9995612236607766</v>
      </c>
      <c r="H31" s="95">
        <f>Delta!DB33</f>
        <v>0.99977249339638907</v>
      </c>
      <c r="I31" s="95">
        <f>Delta!DC33</f>
        <v>0.99981739107800494</v>
      </c>
      <c r="J31" s="95">
        <f>Delta!DD33</f>
        <v>0.99606132274644887</v>
      </c>
      <c r="K31" s="95">
        <f>Delta!DE33</f>
        <v>0.9960613227464491</v>
      </c>
      <c r="L31" s="95">
        <f>Delta!DF33</f>
        <v>0.99562427460561254</v>
      </c>
      <c r="M31" s="95">
        <f>Delta!DG33</f>
        <v>0.99521599499587354</v>
      </c>
      <c r="N31" s="95">
        <f>Delta!DH33</f>
        <v>0.99998093054657078</v>
      </c>
      <c r="O31" s="95">
        <f>Delta!DI33</f>
        <v>0.99998535076482875</v>
      </c>
      <c r="P31" s="95">
        <f>Delta!DJ33</f>
        <v>1.0000210528105973</v>
      </c>
    </row>
    <row r="32" spans="1:16" x14ac:dyDescent="0.2">
      <c r="A32">
        <f>Delta!A34</f>
        <v>60</v>
      </c>
      <c r="B32" s="95">
        <f>Delta!CV34</f>
        <v>0.99624554679817723</v>
      </c>
      <c r="C32" s="95">
        <f>Delta!CW34</f>
        <v>1.0002646582135628</v>
      </c>
      <c r="D32" s="95">
        <f>Delta!CX34</f>
        <v>0.99961251749025348</v>
      </c>
      <c r="E32" s="95">
        <f>Delta!CY34</f>
        <v>0.99986223802087837</v>
      </c>
      <c r="F32" s="95">
        <f>Delta!CZ34</f>
        <v>0.99968156086433957</v>
      </c>
      <c r="G32" s="95">
        <f>Delta!DA34</f>
        <v>0.99956660697603039</v>
      </c>
      <c r="H32" s="95">
        <f>Delta!DB34</f>
        <v>0.99977658560065019</v>
      </c>
      <c r="I32" s="95">
        <f>Delta!DC34</f>
        <v>0.9998164414482813</v>
      </c>
      <c r="J32" s="95">
        <f>Delta!DD34</f>
        <v>0.99610039567581787</v>
      </c>
      <c r="K32" s="95">
        <f>Delta!DE34</f>
        <v>0.99610039567581765</v>
      </c>
      <c r="L32" s="95">
        <f>Delta!DF34</f>
        <v>0.9956686927131585</v>
      </c>
      <c r="M32" s="95">
        <f>Delta!DG34</f>
        <v>0.9952635233189967</v>
      </c>
      <c r="N32" s="95">
        <f>Delta!DH34</f>
        <v>0.99997679428869946</v>
      </c>
      <c r="O32" s="95">
        <f>Delta!DI34</f>
        <v>0.99998724684697093</v>
      </c>
      <c r="P32" s="95">
        <f>Delta!DJ34</f>
        <v>1.0000162386981022</v>
      </c>
    </row>
    <row r="33" spans="1:16" x14ac:dyDescent="0.2">
      <c r="A33">
        <f>Delta!A35</f>
        <v>62</v>
      </c>
      <c r="B33" s="95">
        <f>Delta!CV35</f>
        <v>0.99628736389402128</v>
      </c>
      <c r="C33" s="95">
        <f>Delta!CW35</f>
        <v>1.0002601445401633</v>
      </c>
      <c r="D33" s="95">
        <f>Delta!CX35</f>
        <v>0.99961745689218928</v>
      </c>
      <c r="E33" s="95">
        <f>Delta!CY35</f>
        <v>0.99985969906279504</v>
      </c>
      <c r="F33" s="95">
        <f>Delta!CZ35</f>
        <v>0.99968209206045477</v>
      </c>
      <c r="G33" s="95">
        <f>Delta!DA35</f>
        <v>0.99956698115254528</v>
      </c>
      <c r="H33" s="95">
        <f>Delta!DB35</f>
        <v>0.99978099317367053</v>
      </c>
      <c r="I33" s="95">
        <f>Delta!DC35</f>
        <v>0.99981814411264147</v>
      </c>
      <c r="J33" s="95">
        <f>Delta!DD35</f>
        <v>0.9961402607474299</v>
      </c>
      <c r="K33" s="95">
        <f>Delta!DE35</f>
        <v>0.99614026074743012</v>
      </c>
      <c r="L33" s="95">
        <f>Delta!DF35</f>
        <v>0.99570891323981814</v>
      </c>
      <c r="M33" s="95">
        <f>Delta!DG35</f>
        <v>0.99530981031959032</v>
      </c>
      <c r="N33" s="95">
        <f>Delta!DH35</f>
        <v>0.99997341818477381</v>
      </c>
      <c r="O33" s="95">
        <f>Delta!DI35</f>
        <v>0.99998059870881706</v>
      </c>
      <c r="P33" s="95">
        <f>Delta!DJ35</f>
        <v>1.0000207261237535</v>
      </c>
    </row>
    <row r="34" spans="1:16" x14ac:dyDescent="0.2">
      <c r="A34">
        <f>Delta!A36</f>
        <v>64</v>
      </c>
      <c r="B34" s="95">
        <f>Delta!CV36</f>
        <v>0.99632895991946402</v>
      </c>
      <c r="C34" s="95">
        <f>Delta!CW36</f>
        <v>1.0002554354427755</v>
      </c>
      <c r="D34" s="95">
        <f>Delta!CX36</f>
        <v>0.99961074223438484</v>
      </c>
      <c r="E34" s="95">
        <f>Delta!CY36</f>
        <v>0.99987161357413978</v>
      </c>
      <c r="F34" s="95">
        <f>Delta!CZ36</f>
        <v>0.99968342509300079</v>
      </c>
      <c r="G34" s="95">
        <f>Delta!DA36</f>
        <v>0.9995694731008139</v>
      </c>
      <c r="H34" s="95">
        <f>Delta!DB36</f>
        <v>0.99977995273005138</v>
      </c>
      <c r="I34" s="95">
        <f>Delta!DC36</f>
        <v>0.99982083962538726</v>
      </c>
      <c r="J34" s="95">
        <f>Delta!DD36</f>
        <v>0.99618118459351257</v>
      </c>
      <c r="K34" s="95">
        <f>Delta!DE36</f>
        <v>0.99618118459351279</v>
      </c>
      <c r="L34" s="95">
        <f>Delta!DF36</f>
        <v>0.99575230179708252</v>
      </c>
      <c r="M34" s="95">
        <f>Delta!DG36</f>
        <v>0.99535482912240669</v>
      </c>
      <c r="N34" s="95">
        <f>Delta!DH36</f>
        <v>0.99997191218632031</v>
      </c>
      <c r="O34" s="95">
        <f>Delta!DI36</f>
        <v>0.99999235518160901</v>
      </c>
      <c r="P34" s="95">
        <f>Delta!DJ36</f>
        <v>1.0000148218110829</v>
      </c>
    </row>
    <row r="35" spans="1:16" x14ac:dyDescent="0.2">
      <c r="A35">
        <f>Delta!A37</f>
        <v>66</v>
      </c>
      <c r="B35" s="95">
        <f>Delta!CV37</f>
        <v>0.99636024594312989</v>
      </c>
      <c r="C35" s="95">
        <f>Delta!CW37</f>
        <v>1.0002533059269356</v>
      </c>
      <c r="D35" s="95">
        <f>Delta!CX37</f>
        <v>0.99961455708043445</v>
      </c>
      <c r="E35" s="95">
        <f>Delta!CY37</f>
        <v>0.99987182974886335</v>
      </c>
      <c r="F35" s="95">
        <f>Delta!CZ37</f>
        <v>0.99968961603089779</v>
      </c>
      <c r="G35" s="95">
        <f>Delta!DA37</f>
        <v>0.99957523068586251</v>
      </c>
      <c r="H35" s="95">
        <f>Delta!DB37</f>
        <v>0.9997804034950043</v>
      </c>
      <c r="I35" s="95">
        <f>Delta!DC37</f>
        <v>0.99983319898491352</v>
      </c>
      <c r="J35" s="95">
        <f>Delta!DD37</f>
        <v>0.99621479351381459</v>
      </c>
      <c r="K35" s="95">
        <f>Delta!DE37</f>
        <v>0.99621479351381481</v>
      </c>
      <c r="L35" s="95">
        <f>Delta!DF37</f>
        <v>0.99579163203924004</v>
      </c>
      <c r="M35" s="95">
        <f>Delta!DG37</f>
        <v>0.99540689709687358</v>
      </c>
      <c r="N35" s="95">
        <f>Delta!DH37</f>
        <v>0.99996471787798746</v>
      </c>
      <c r="O35" s="95">
        <f>Delta!DI37</f>
        <v>0.99998538531563108</v>
      </c>
      <c r="P35" s="95">
        <f>Delta!DJ37</f>
        <v>1.0000185589362254</v>
      </c>
    </row>
    <row r="36" spans="1:16" x14ac:dyDescent="0.2">
      <c r="A36">
        <f>Delta!A38</f>
        <v>68</v>
      </c>
      <c r="B36" s="95">
        <f>Delta!CV38</f>
        <v>0.99640179990574551</v>
      </c>
      <c r="C36" s="95">
        <f>Delta!CW38</f>
        <v>1.0002499743620419</v>
      </c>
      <c r="D36" s="95">
        <f>Delta!CX38</f>
        <v>0.99960846151895855</v>
      </c>
      <c r="E36" s="95">
        <f>Delta!CY38</f>
        <v>0.99987659307408383</v>
      </c>
      <c r="F36" s="95">
        <f>Delta!CZ38</f>
        <v>0.99969552011150487</v>
      </c>
      <c r="G36" s="95">
        <f>Delta!DA38</f>
        <v>0.99958318143958003</v>
      </c>
      <c r="H36" s="95">
        <f>Delta!DB38</f>
        <v>0.99978372135428906</v>
      </c>
      <c r="I36" s="95">
        <f>Delta!DC38</f>
        <v>0.99982955661725803</v>
      </c>
      <c r="J36" s="95">
        <f>Delta!DD38</f>
        <v>0.99624965362638529</v>
      </c>
      <c r="K36" s="95">
        <f>Delta!DE38</f>
        <v>0.99624965362638529</v>
      </c>
      <c r="L36" s="95">
        <f>Delta!DF38</f>
        <v>0.9958343982799418</v>
      </c>
      <c r="M36" s="95">
        <f>Delta!DG38</f>
        <v>0.99544932389114216</v>
      </c>
      <c r="N36" s="95">
        <f>Delta!DH38</f>
        <v>0.99996636449292298</v>
      </c>
      <c r="O36" s="95">
        <f>Delta!DI38</f>
        <v>0.99998760322725111</v>
      </c>
      <c r="P36" s="95">
        <f>Delta!DJ38</f>
        <v>1.0000201765265031</v>
      </c>
    </row>
    <row r="37" spans="1:16" x14ac:dyDescent="0.2">
      <c r="A37">
        <f>Delta!A39</f>
        <v>70</v>
      </c>
      <c r="B37" s="95">
        <f>Delta!CV39</f>
        <v>0.99643569900532303</v>
      </c>
      <c r="C37" s="95">
        <f>Delta!CW39</f>
        <v>1.0002454070823361</v>
      </c>
      <c r="D37" s="95">
        <f>Delta!CX39</f>
        <v>0.99961066882424443</v>
      </c>
      <c r="E37" s="95">
        <f>Delta!CY39</f>
        <v>0.99988264419908746</v>
      </c>
      <c r="F37" s="95">
        <f>Delta!CZ39</f>
        <v>0.99969775605527911</v>
      </c>
      <c r="G37" s="95">
        <f>Delta!DA39</f>
        <v>0.99958568497048805</v>
      </c>
      <c r="H37" s="95">
        <f>Delta!DB39</f>
        <v>0.99978812749837831</v>
      </c>
      <c r="I37" s="95">
        <f>Delta!DC39</f>
        <v>0.99982931385792517</v>
      </c>
      <c r="J37" s="95">
        <f>Delta!DD39</f>
        <v>0.99628696074609058</v>
      </c>
      <c r="K37" s="95">
        <f>Delta!DE39</f>
        <v>0.99628696074609058</v>
      </c>
      <c r="L37" s="95">
        <f>Delta!DF39</f>
        <v>0.99587418408454664</v>
      </c>
      <c r="M37" s="95">
        <f>Delta!DG39</f>
        <v>0.99549323982188609</v>
      </c>
      <c r="N37" s="95">
        <f>Delta!DH39</f>
        <v>0.99997028863447868</v>
      </c>
      <c r="O37" s="95">
        <f>Delta!DI39</f>
        <v>0.99999055098029588</v>
      </c>
      <c r="P37" s="95">
        <f>Delta!DJ39</f>
        <v>1.0000130917779768</v>
      </c>
    </row>
    <row r="38" spans="1:16" x14ac:dyDescent="0.2">
      <c r="A38">
        <f>Delta!A40</f>
        <v>72</v>
      </c>
      <c r="B38" s="95">
        <f>Delta!CV40</f>
        <v>0.99647835063924406</v>
      </c>
      <c r="C38" s="95">
        <f>Delta!CW40</f>
        <v>1.0002431018921536</v>
      </c>
      <c r="D38" s="95">
        <f>Delta!CX40</f>
        <v>0.99960393506940448</v>
      </c>
      <c r="E38" s="95">
        <f>Delta!CY40</f>
        <v>0.99988963719691304</v>
      </c>
      <c r="F38" s="95">
        <f>Delta!CZ40</f>
        <v>0.99970174746835883</v>
      </c>
      <c r="G38" s="95">
        <f>Delta!DA40</f>
        <v>0.99959133735848227</v>
      </c>
      <c r="H38" s="95">
        <f>Delta!DB40</f>
        <v>0.99978585081296401</v>
      </c>
      <c r="I38" s="95">
        <f>Delta!DC40</f>
        <v>0.99983723286809445</v>
      </c>
      <c r="J38" s="95">
        <f>Delta!DD40</f>
        <v>0.99632591029863349</v>
      </c>
      <c r="K38" s="95">
        <f>Delta!DE40</f>
        <v>0.99632591029863349</v>
      </c>
      <c r="L38" s="95">
        <f>Delta!DF40</f>
        <v>0.99591874912031819</v>
      </c>
      <c r="M38" s="95">
        <f>Delta!DG40</f>
        <v>0.99554340580562595</v>
      </c>
      <c r="N38" s="95">
        <f>Delta!DH40</f>
        <v>0.99996712565384593</v>
      </c>
      <c r="O38" s="95">
        <f>Delta!DI40</f>
        <v>0.99998335443648612</v>
      </c>
      <c r="P38" s="95">
        <f>Delta!DJ40</f>
        <v>1.0000245782257651</v>
      </c>
    </row>
    <row r="39" spans="1:16" x14ac:dyDescent="0.2">
      <c r="A39">
        <f>Delta!A41</f>
        <v>74</v>
      </c>
      <c r="B39" s="95">
        <f>Delta!CV41</f>
        <v>0.99651455865105476</v>
      </c>
      <c r="C39" s="95">
        <f>Delta!CW41</f>
        <v>1.0002309614749749</v>
      </c>
      <c r="D39" s="95">
        <f>Delta!CX41</f>
        <v>0.9996050868178733</v>
      </c>
      <c r="E39" s="95">
        <f>Delta!CY41</f>
        <v>0.99989894780590094</v>
      </c>
      <c r="F39" s="95">
        <f>Delta!CZ41</f>
        <v>0.99970741912923822</v>
      </c>
      <c r="G39" s="95">
        <f>Delta!DA41</f>
        <v>0.9995981311132206</v>
      </c>
      <c r="H39" s="95">
        <f>Delta!DB41</f>
        <v>0.99978546848552852</v>
      </c>
      <c r="I39" s="95">
        <f>Delta!DC41</f>
        <v>0.99983916689684849</v>
      </c>
      <c r="J39" s="95">
        <f>Delta!DD41</f>
        <v>0.99635932603512967</v>
      </c>
      <c r="K39" s="95">
        <f>Delta!DE41</f>
        <v>0.99635932603512989</v>
      </c>
      <c r="L39" s="95">
        <f>Delta!DF41</f>
        <v>0.99595892022194377</v>
      </c>
      <c r="M39" s="95">
        <f>Delta!DG41</f>
        <v>0.99558510684702328</v>
      </c>
      <c r="N39" s="95">
        <f>Delta!DH41</f>
        <v>0.9999632548024624</v>
      </c>
      <c r="O39" s="95">
        <f>Delta!DI41</f>
        <v>0.99998660282593077</v>
      </c>
      <c r="P39" s="95">
        <f>Delta!DJ41</f>
        <v>1.0000252177370392</v>
      </c>
    </row>
    <row r="40" spans="1:16" x14ac:dyDescent="0.2">
      <c r="A40">
        <f>Delta!A42</f>
        <v>76</v>
      </c>
      <c r="B40" s="95">
        <f>Delta!CV42</f>
        <v>0.9965431616544943</v>
      </c>
      <c r="C40" s="95">
        <f>Delta!CW42</f>
        <v>1.0002381302289856</v>
      </c>
      <c r="D40" s="95">
        <f>Delta!CX42</f>
        <v>0.99960487372364226</v>
      </c>
      <c r="E40" s="95">
        <f>Delta!CY42</f>
        <v>0.99990017907897832</v>
      </c>
      <c r="F40" s="95">
        <f>Delta!CZ42</f>
        <v>0.99970795440328986</v>
      </c>
      <c r="G40" s="95">
        <f>Delta!DA42</f>
        <v>0.99960001849683333</v>
      </c>
      <c r="H40" s="95">
        <f>Delta!DB42</f>
        <v>0.99978715441239741</v>
      </c>
      <c r="I40" s="95">
        <f>Delta!DC42</f>
        <v>0.99984248438772982</v>
      </c>
      <c r="J40" s="95">
        <f>Delta!DD42</f>
        <v>0.99639473250764632</v>
      </c>
      <c r="K40" s="95">
        <f>Delta!DE42</f>
        <v>0.99639473250764632</v>
      </c>
      <c r="L40" s="95">
        <f>Delta!DF42</f>
        <v>0.99599619304479048</v>
      </c>
      <c r="M40" s="95">
        <f>Delta!DG42</f>
        <v>0.9956273480919352</v>
      </c>
      <c r="N40" s="95">
        <f>Delta!DH42</f>
        <v>0.99995408616538695</v>
      </c>
      <c r="O40" s="95">
        <f>Delta!DI42</f>
        <v>0.99998726182443276</v>
      </c>
      <c r="P40" s="95">
        <f>Delta!DJ42</f>
        <v>1.0000266477648789</v>
      </c>
    </row>
    <row r="41" spans="1:16" x14ac:dyDescent="0.2">
      <c r="A41">
        <f>Delta!A43</f>
        <v>78</v>
      </c>
      <c r="B41" s="95">
        <f>Delta!CV43</f>
        <v>0.99658400958741156</v>
      </c>
      <c r="C41" s="95">
        <f>Delta!CW43</f>
        <v>1.0002263300416196</v>
      </c>
      <c r="D41" s="95">
        <f>Delta!CX43</f>
        <v>0.99960517619806855</v>
      </c>
      <c r="E41" s="95">
        <f>Delta!CY43</f>
        <v>0.99991114780177814</v>
      </c>
      <c r="F41" s="95">
        <f>Delta!CZ43</f>
        <v>0.99971050967932407</v>
      </c>
      <c r="G41" s="95">
        <f>Delta!DA43</f>
        <v>0.99960319050905633</v>
      </c>
      <c r="H41" s="95">
        <f>Delta!DB43</f>
        <v>0.99979014765104401</v>
      </c>
      <c r="I41" s="95">
        <f>Delta!DC43</f>
        <v>0.99984702833830297</v>
      </c>
      <c r="J41" s="95">
        <f>Delta!DD43</f>
        <v>0.99643443607574134</v>
      </c>
      <c r="K41" s="95">
        <f>Delta!DE43</f>
        <v>0.99643443607574134</v>
      </c>
      <c r="L41" s="95">
        <f>Delta!DF43</f>
        <v>0.99603904143440347</v>
      </c>
      <c r="M41" s="95">
        <f>Delta!DG43</f>
        <v>0.99567768652893296</v>
      </c>
      <c r="N41" s="95">
        <f>Delta!DH43</f>
        <v>0.99996345127670183</v>
      </c>
      <c r="O41" s="95">
        <f>Delta!DI43</f>
        <v>0.99998922155854086</v>
      </c>
      <c r="P41" s="95">
        <f>Delta!DJ43</f>
        <v>1.0000266734580465</v>
      </c>
    </row>
    <row r="42" spans="1:16" x14ac:dyDescent="0.2">
      <c r="A42">
        <f>Delta!A44</f>
        <v>80</v>
      </c>
      <c r="B42" s="95">
        <f>Delta!CV44</f>
        <v>0.9966165872060665</v>
      </c>
      <c r="C42" s="95">
        <f>Delta!CW44</f>
        <v>1.0002233438581387</v>
      </c>
      <c r="D42" s="95">
        <f>Delta!CX44</f>
        <v>0.99960431609111644</v>
      </c>
      <c r="E42" s="95">
        <f>Delta!CY44</f>
        <v>0.99991771845241262</v>
      </c>
      <c r="F42" s="95">
        <f>Delta!CZ44</f>
        <v>0.99970629839784009</v>
      </c>
      <c r="G42" s="95">
        <f>Delta!DA44</f>
        <v>0.99959993838945427</v>
      </c>
      <c r="H42" s="95">
        <f>Delta!DB44</f>
        <v>0.99979500609687855</v>
      </c>
      <c r="I42" s="95">
        <f>Delta!DC44</f>
        <v>0.99985294888269383</v>
      </c>
      <c r="J42" s="95">
        <f>Delta!DD44</f>
        <v>0.99646876872635459</v>
      </c>
      <c r="K42" s="95">
        <f>Delta!DE44</f>
        <v>0.99646876872635459</v>
      </c>
      <c r="L42" s="95">
        <f>Delta!DF44</f>
        <v>0.99607011982587945</v>
      </c>
      <c r="M42" s="95">
        <f>Delta!DG44</f>
        <v>0.99571948832631585</v>
      </c>
      <c r="N42" s="95">
        <f>Delta!DH44</f>
        <v>0.99995604012973105</v>
      </c>
      <c r="O42" s="95">
        <f>Delta!DI44</f>
        <v>0.99999197053627764</v>
      </c>
      <c r="P42" s="95">
        <f>Delta!DJ44</f>
        <v>1.0000175099233444</v>
      </c>
    </row>
    <row r="43" spans="1:16" x14ac:dyDescent="0.2">
      <c r="A43">
        <f>Delta!A45</f>
        <v>82</v>
      </c>
      <c r="B43" s="95">
        <f>Delta!CV45</f>
        <v>0.99665249433627401</v>
      </c>
      <c r="C43" s="95">
        <f>Delta!CW45</f>
        <v>1.0002226369123115</v>
      </c>
      <c r="D43" s="95">
        <f>Delta!CX45</f>
        <v>0.99960268636055472</v>
      </c>
      <c r="E43" s="95">
        <f>Delta!CY45</f>
        <v>0.99991350961449987</v>
      </c>
      <c r="F43" s="95">
        <f>Delta!CZ45</f>
        <v>0.99972276704116148</v>
      </c>
      <c r="G43" s="95">
        <f>Delta!DA45</f>
        <v>0.99961642984352728</v>
      </c>
      <c r="H43" s="95">
        <f>Delta!DB45</f>
        <v>0.99979309370023206</v>
      </c>
      <c r="I43" s="95">
        <f>Delta!DC45</f>
        <v>0.99985156402873843</v>
      </c>
      <c r="J43" s="95">
        <f>Delta!DD45</f>
        <v>0.9964981225892553</v>
      </c>
      <c r="K43" s="95">
        <f>Delta!DE45</f>
        <v>0.9964981225892553</v>
      </c>
      <c r="L43" s="95">
        <f>Delta!DF45</f>
        <v>0.99611589564844893</v>
      </c>
      <c r="M43" s="95">
        <f>Delta!DG45</f>
        <v>0.99576196415692841</v>
      </c>
      <c r="N43" s="95">
        <f>Delta!DH45</f>
        <v>0.99995931821558948</v>
      </c>
      <c r="O43" s="95">
        <f>Delta!DI45</f>
        <v>0.99999365359244285</v>
      </c>
      <c r="P43" s="95">
        <f>Delta!DJ45</f>
        <v>1.0000254937112969</v>
      </c>
    </row>
    <row r="44" spans="1:16" x14ac:dyDescent="0.2">
      <c r="A44">
        <f>Delta!A46</f>
        <v>84</v>
      </c>
      <c r="B44" s="95">
        <f>Delta!CV46</f>
        <v>0.99668159860823924</v>
      </c>
      <c r="C44" s="95">
        <f>Delta!CW46</f>
        <v>1.0002202257275794</v>
      </c>
      <c r="D44" s="95">
        <f>Delta!CX46</f>
        <v>0.99960398060284195</v>
      </c>
      <c r="E44" s="95">
        <f>Delta!CY46</f>
        <v>0.99991867834487091</v>
      </c>
      <c r="F44" s="95">
        <f>Delta!CZ46</f>
        <v>0.99972450251997658</v>
      </c>
      <c r="G44" s="95">
        <f>Delta!DA46</f>
        <v>0.99961850831204369</v>
      </c>
      <c r="H44" s="95">
        <f>Delta!DB46</f>
        <v>0.99979266479889928</v>
      </c>
      <c r="I44" s="95">
        <f>Delta!DC46</f>
        <v>0.99985931389623017</v>
      </c>
      <c r="J44" s="95">
        <f>Delta!DD46</f>
        <v>0.99653091943993655</v>
      </c>
      <c r="K44" s="95">
        <f>Delta!DE46</f>
        <v>0.99653091943993677</v>
      </c>
      <c r="L44" s="95">
        <f>Delta!DF46</f>
        <v>0.99615075117737895</v>
      </c>
      <c r="M44" s="95">
        <f>Delta!DG46</f>
        <v>0.99580409855000818</v>
      </c>
      <c r="N44" s="95">
        <f>Delta!DH46</f>
        <v>0.9999549126043944</v>
      </c>
      <c r="O44" s="95">
        <f>Delta!DI46</f>
        <v>0.99998698936257102</v>
      </c>
      <c r="P44" s="95">
        <f>Delta!DJ46</f>
        <v>1.0000253136785677</v>
      </c>
    </row>
    <row r="45" spans="1:16" x14ac:dyDescent="0.2">
      <c r="A45">
        <f>Delta!A47</f>
        <v>86</v>
      </c>
      <c r="B45" s="95">
        <f>Delta!CV47</f>
        <v>0.99671626129629465</v>
      </c>
      <c r="C45" s="95">
        <f>Delta!CW47</f>
        <v>1.0002181727816857</v>
      </c>
      <c r="D45" s="95">
        <f>Delta!CX47</f>
        <v>0.9996008918193251</v>
      </c>
      <c r="E45" s="95">
        <f>Delta!CY47</f>
        <v>0.99992820328134824</v>
      </c>
      <c r="F45" s="95">
        <f>Delta!CZ47</f>
        <v>0.99971732983820694</v>
      </c>
      <c r="G45" s="95">
        <f>Delta!DA47</f>
        <v>0.99961332820012649</v>
      </c>
      <c r="H45" s="95">
        <f>Delta!DB47</f>
        <v>0.9998032521246808</v>
      </c>
      <c r="I45" s="95">
        <f>Delta!DC47</f>
        <v>0.99985125283294041</v>
      </c>
      <c r="J45" s="95">
        <f>Delta!DD47</f>
        <v>0.99656795925618868</v>
      </c>
      <c r="K45" s="95">
        <f>Delta!DE47</f>
        <v>0.99656795925618891</v>
      </c>
      <c r="L45" s="95">
        <f>Delta!DF47</f>
        <v>0.99618261452968682</v>
      </c>
      <c r="M45" s="95">
        <f>Delta!DG47</f>
        <v>0.9958384675290336</v>
      </c>
      <c r="N45" s="95">
        <f>Delta!DH47</f>
        <v>0.9999519944287355</v>
      </c>
      <c r="O45" s="95">
        <f>Delta!DI47</f>
        <v>0.99998871789184152</v>
      </c>
      <c r="P45" s="95">
        <f>Delta!DJ47</f>
        <v>1.0000242697224195</v>
      </c>
    </row>
    <row r="46" spans="1:16" x14ac:dyDescent="0.2">
      <c r="A46">
        <f>Delta!A48</f>
        <v>88</v>
      </c>
      <c r="B46" s="95">
        <f>Delta!CV48</f>
        <v>0.99675249655672693</v>
      </c>
      <c r="C46" s="95">
        <f>Delta!CW48</f>
        <v>1.0002165435379233</v>
      </c>
      <c r="D46" s="95">
        <f>Delta!CX48</f>
        <v>0.99958990285641824</v>
      </c>
      <c r="E46" s="95">
        <f>Delta!CY48</f>
        <v>0.99993801333984167</v>
      </c>
      <c r="F46" s="95">
        <f>Delta!CZ48</f>
        <v>0.9997231776654244</v>
      </c>
      <c r="G46" s="95">
        <f>Delta!DA48</f>
        <v>0.99961884719967242</v>
      </c>
      <c r="H46" s="95">
        <f>Delta!DB48</f>
        <v>0.99980669062451843</v>
      </c>
      <c r="I46" s="95">
        <f>Delta!DC48</f>
        <v>0.99985280476508287</v>
      </c>
      <c r="J46" s="95">
        <f>Delta!DD48</f>
        <v>0.99660171431942524</v>
      </c>
      <c r="K46" s="95">
        <f>Delta!DE48</f>
        <v>0.99660171431942524</v>
      </c>
      <c r="L46" s="95">
        <f>Delta!DF48</f>
        <v>0.99622185678520114</v>
      </c>
      <c r="M46" s="95">
        <f>Delta!DG48</f>
        <v>0.99588266699670058</v>
      </c>
      <c r="N46" s="95">
        <f>Delta!DH48</f>
        <v>0.99996008130666703</v>
      </c>
      <c r="O46" s="95">
        <f>Delta!DI48</f>
        <v>0.9999915271717511</v>
      </c>
      <c r="P46" s="95">
        <f>Delta!DJ48</f>
        <v>1.0000219869410132</v>
      </c>
    </row>
    <row r="47" spans="1:16" x14ac:dyDescent="0.2">
      <c r="A47">
        <f>Delta!A49</f>
        <v>90</v>
      </c>
      <c r="B47" s="95">
        <f>Delta!CV49</f>
        <v>0.99678322227976079</v>
      </c>
      <c r="C47" s="95">
        <f>Delta!CW49</f>
        <v>1.000207121372477</v>
      </c>
      <c r="D47" s="95">
        <f>Delta!CX49</f>
        <v>0.99959635600205754</v>
      </c>
      <c r="E47" s="95">
        <f>Delta!CY49</f>
        <v>0.99994073025177466</v>
      </c>
      <c r="F47" s="95">
        <f>Delta!CZ49</f>
        <v>0.99973004028662615</v>
      </c>
      <c r="G47" s="95">
        <f>Delta!DA49</f>
        <v>0.99962826857562415</v>
      </c>
      <c r="H47" s="95">
        <f>Delta!DB49</f>
        <v>0.99980171156884656</v>
      </c>
      <c r="I47" s="95">
        <f>Delta!DC49</f>
        <v>0.99985677979606002</v>
      </c>
      <c r="J47" s="95">
        <f>Delta!DD49</f>
        <v>0.99662963710669095</v>
      </c>
      <c r="K47" s="95">
        <f>Delta!DE49</f>
        <v>0.99662963710669117</v>
      </c>
      <c r="L47" s="95">
        <f>Delta!DF49</f>
        <v>0.99625915855211422</v>
      </c>
      <c r="M47" s="95">
        <f>Delta!DG49</f>
        <v>0.99591895573935141</v>
      </c>
      <c r="N47" s="95">
        <f>Delta!DH49</f>
        <v>0.99994949136074296</v>
      </c>
      <c r="O47" s="95">
        <f>Delta!DI49</f>
        <v>0.99998348693431294</v>
      </c>
      <c r="P47" s="95">
        <f>Delta!DJ49</f>
        <v>1.000030025093066</v>
      </c>
    </row>
    <row r="48" spans="1:16" x14ac:dyDescent="0.2">
      <c r="A48">
        <f>Delta!A50</f>
        <v>92</v>
      </c>
      <c r="B48" s="95">
        <f>Delta!CV50</f>
        <v>0.99680995917149928</v>
      </c>
      <c r="C48" s="95">
        <f>Delta!CW50</f>
        <v>1.000215482947888</v>
      </c>
      <c r="D48" s="95">
        <f>Delta!CX50</f>
        <v>0.99959232691402367</v>
      </c>
      <c r="E48" s="95">
        <f>Delta!CY50</f>
        <v>0.99994382703462426</v>
      </c>
      <c r="F48" s="95">
        <f>Delta!CZ50</f>
        <v>0.99973113809799219</v>
      </c>
      <c r="G48" s="95">
        <f>Delta!DA50</f>
        <v>0.99962968326530366</v>
      </c>
      <c r="H48" s="95">
        <f>Delta!DB50</f>
        <v>0.99980802471493724</v>
      </c>
      <c r="I48" s="95">
        <f>Delta!DC50</f>
        <v>0.99986137961916155</v>
      </c>
      <c r="J48" s="95">
        <f>Delta!DD50</f>
        <v>0.99666345507420084</v>
      </c>
      <c r="K48" s="95">
        <f>Delta!DE50</f>
        <v>0.99666345507420084</v>
      </c>
      <c r="L48" s="95">
        <f>Delta!DF50</f>
        <v>0.99629437391792675</v>
      </c>
      <c r="M48" s="95">
        <f>Delta!DG50</f>
        <v>0.99596502982902191</v>
      </c>
      <c r="N48" s="95">
        <f>Delta!DH50</f>
        <v>0.99995951476892231</v>
      </c>
      <c r="O48" s="95">
        <f>Delta!DI50</f>
        <v>0.99998544513464793</v>
      </c>
      <c r="P48" s="95">
        <f>Delta!DJ50</f>
        <v>1.0000276939956056</v>
      </c>
    </row>
    <row r="49" spans="1:16" x14ac:dyDescent="0.2">
      <c r="A49">
        <f>Delta!A51</f>
        <v>94</v>
      </c>
      <c r="B49" s="95">
        <f>Delta!CV51</f>
        <v>0.99684093875480007</v>
      </c>
      <c r="C49" s="95">
        <f>Delta!CW51</f>
        <v>1.0002136881995929</v>
      </c>
      <c r="D49" s="95">
        <f>Delta!CX51</f>
        <v>0.99959044670485753</v>
      </c>
      <c r="E49" s="95">
        <f>Delta!CY51</f>
        <v>0.99994707696036467</v>
      </c>
      <c r="F49" s="95">
        <f>Delta!CZ51</f>
        <v>0.99973399313980849</v>
      </c>
      <c r="G49" s="95">
        <f>Delta!DA51</f>
        <v>0.99963175601285081</v>
      </c>
      <c r="H49" s="95">
        <f>Delta!DB51</f>
        <v>0.99980717170092825</v>
      </c>
      <c r="I49" s="95">
        <f>Delta!DC51</f>
        <v>0.99986735813727656</v>
      </c>
      <c r="J49" s="95">
        <f>Delta!DD51</f>
        <v>0.99669478597845618</v>
      </c>
      <c r="K49" s="95">
        <f>Delta!DE51</f>
        <v>0.99669478597845618</v>
      </c>
      <c r="L49" s="95">
        <f>Delta!DF51</f>
        <v>0.99632775911649685</v>
      </c>
      <c r="M49" s="95">
        <f>Delta!DG51</f>
        <v>0.996003509642716</v>
      </c>
      <c r="N49" s="95">
        <f>Delta!DH51</f>
        <v>0.99995158185130728</v>
      </c>
      <c r="O49" s="95">
        <f>Delta!DI51</f>
        <v>0.9999875482984999</v>
      </c>
      <c r="P49" s="95">
        <f>Delta!DJ51</f>
        <v>1.0000242979346254</v>
      </c>
    </row>
    <row r="50" spans="1:16" x14ac:dyDescent="0.2">
      <c r="A50">
        <f>Delta!A52</f>
        <v>96</v>
      </c>
      <c r="B50" s="95">
        <f>Delta!CV52</f>
        <v>0.9968739518370241</v>
      </c>
      <c r="C50" s="95">
        <f>Delta!CW52</f>
        <v>1.0002051476572065</v>
      </c>
      <c r="D50" s="95">
        <f>Delta!CX52</f>
        <v>0.99959638735078371</v>
      </c>
      <c r="E50" s="95">
        <f>Delta!CY52</f>
        <v>0.9999546300467681</v>
      </c>
      <c r="F50" s="95">
        <f>Delta!CZ52</f>
        <v>0.99972886296328656</v>
      </c>
      <c r="G50" s="95">
        <f>Delta!DA52</f>
        <v>0.99962883020425997</v>
      </c>
      <c r="H50" s="95">
        <f>Delta!DB52</f>
        <v>0.99980721158580144</v>
      </c>
      <c r="I50" s="95">
        <f>Delta!DC52</f>
        <v>0.99987407862036781</v>
      </c>
      <c r="J50" s="95">
        <f>Delta!DD52</f>
        <v>0.99673053831715253</v>
      </c>
      <c r="K50" s="95">
        <f>Delta!DE52</f>
        <v>0.99673053831715253</v>
      </c>
      <c r="L50" s="95">
        <f>Delta!DF52</f>
        <v>0.99636058204683731</v>
      </c>
      <c r="M50" s="95">
        <f>Delta!DG52</f>
        <v>0.99604305635898405</v>
      </c>
      <c r="N50" s="95">
        <f>Delta!DH52</f>
        <v>0.99994640777002652</v>
      </c>
      <c r="O50" s="95">
        <f>Delta!DI52</f>
        <v>0.99998911692057868</v>
      </c>
      <c r="P50" s="95">
        <f>Delta!DJ52</f>
        <v>1.0000217814618371</v>
      </c>
    </row>
    <row r="51" spans="1:16" x14ac:dyDescent="0.2">
      <c r="A51">
        <f>Delta!A53</f>
        <v>98</v>
      </c>
      <c r="B51" s="95">
        <f>Delta!CV53</f>
        <v>0.99690546911033895</v>
      </c>
      <c r="C51" s="95">
        <f>Delta!CW53</f>
        <v>1.0002050802161782</v>
      </c>
      <c r="D51" s="95">
        <f>Delta!CX53</f>
        <v>0.99959182474683361</v>
      </c>
      <c r="E51" s="95">
        <f>Delta!CY53</f>
        <v>0.99996091600181636</v>
      </c>
      <c r="F51" s="95">
        <f>Delta!CZ53</f>
        <v>0.99973616348556338</v>
      </c>
      <c r="G51" s="95">
        <f>Delta!DA53</f>
        <v>0.99963579807512615</v>
      </c>
      <c r="H51" s="95">
        <f>Delta!DB53</f>
        <v>0.99980893700399531</v>
      </c>
      <c r="I51" s="95">
        <f>Delta!DC53</f>
        <v>0.99986439371069158</v>
      </c>
      <c r="J51" s="95">
        <f>Delta!DD53</f>
        <v>0.99676403100492383</v>
      </c>
      <c r="K51" s="95">
        <f>Delta!DE53</f>
        <v>0.99676403100492361</v>
      </c>
      <c r="L51" s="95">
        <f>Delta!DF53</f>
        <v>0.99640100762618677</v>
      </c>
      <c r="M51" s="95">
        <f>Delta!DG53</f>
        <v>0.99607553983723673</v>
      </c>
      <c r="N51" s="95">
        <f>Delta!DH53</f>
        <v>0.99995137007219137</v>
      </c>
      <c r="O51" s="95">
        <f>Delta!DI53</f>
        <v>0.99999162561622434</v>
      </c>
      <c r="P51" s="95">
        <f>Delta!DJ53</f>
        <v>1.0000278530327573</v>
      </c>
    </row>
    <row r="52" spans="1:16" x14ac:dyDescent="0.2">
      <c r="A52">
        <f>Delta!A54</f>
        <v>100</v>
      </c>
      <c r="B52" s="95">
        <f>Delta!CV54</f>
        <v>0.99693229350700596</v>
      </c>
      <c r="C52" s="95">
        <f>Delta!CW54</f>
        <v>1.0002048186514383</v>
      </c>
      <c r="D52" s="95">
        <f>Delta!CX54</f>
        <v>0.9995867456044909</v>
      </c>
      <c r="E52" s="95">
        <f>Delta!CY54</f>
        <v>0.99997017240966846</v>
      </c>
      <c r="F52" s="95">
        <f>Delta!CZ54</f>
        <v>0.99973590214875285</v>
      </c>
      <c r="G52" s="95">
        <f>Delta!DA54</f>
        <v>0.99963696478952535</v>
      </c>
      <c r="H52" s="95">
        <f>Delta!DB54</f>
        <v>0.99981248719010407</v>
      </c>
      <c r="I52" s="95">
        <f>Delta!DC54</f>
        <v>0.99987380638016154</v>
      </c>
      <c r="J52" s="95">
        <f>Delta!DD54</f>
        <v>0.99679332906452167</v>
      </c>
      <c r="K52" s="95">
        <f>Delta!DE54</f>
        <v>0.99679332906452167</v>
      </c>
      <c r="L52" s="95">
        <f>Delta!DF54</f>
        <v>0.99643145798850508</v>
      </c>
      <c r="M52" s="95">
        <f>Delta!DG54</f>
        <v>0.99611889461182279</v>
      </c>
      <c r="N52" s="95">
        <f>Delta!DH54</f>
        <v>0.99994827779767093</v>
      </c>
      <c r="O52" s="95">
        <f>Delta!DI54</f>
        <v>0.99998378437822755</v>
      </c>
      <c r="P52" s="95">
        <f>Delta!DJ54</f>
        <v>1.0000338178196793</v>
      </c>
    </row>
    <row r="53" spans="1:16" x14ac:dyDescent="0.2">
      <c r="A53">
        <f>Delta!A55</f>
        <v>102</v>
      </c>
      <c r="B53" s="95">
        <f>Delta!CV55</f>
        <v>0.99696454689970671</v>
      </c>
      <c r="C53" s="95">
        <f>Delta!CW55</f>
        <v>1.00019591995098</v>
      </c>
      <c r="D53" s="95">
        <f>Delta!CX55</f>
        <v>0.99959112716170562</v>
      </c>
      <c r="E53" s="95">
        <f>Delta!CY55</f>
        <v>0.99996896190398954</v>
      </c>
      <c r="F53" s="95">
        <f>Delta!CZ55</f>
        <v>0.99974681561526035</v>
      </c>
      <c r="G53" s="95">
        <f>Delta!DA55</f>
        <v>0.99964799792754666</v>
      </c>
      <c r="H53" s="95">
        <f>Delta!DB55</f>
        <v>0.99980948440722095</v>
      </c>
      <c r="I53" s="95">
        <f>Delta!DC55</f>
        <v>0.99987524158686947</v>
      </c>
      <c r="J53" s="95">
        <f>Delta!DD55</f>
        <v>0.99681975163721714</v>
      </c>
      <c r="K53" s="95">
        <f>Delta!DE55</f>
        <v>0.99681975163721737</v>
      </c>
      <c r="L53" s="95">
        <f>Delta!DF55</f>
        <v>0.99646886901877851</v>
      </c>
      <c r="M53" s="95">
        <f>Delta!DG55</f>
        <v>0.9961547319711721</v>
      </c>
      <c r="N53" s="95">
        <f>Delta!DH55</f>
        <v>0.99994571747727912</v>
      </c>
      <c r="O53" s="95">
        <f>Delta!DI55</f>
        <v>0.9999855367895043</v>
      </c>
      <c r="P53" s="95">
        <f>Delta!DJ55</f>
        <v>1.0000376487279523</v>
      </c>
    </row>
    <row r="54" spans="1:16" x14ac:dyDescent="0.2">
      <c r="A54">
        <f>Delta!A56</f>
        <v>104</v>
      </c>
      <c r="B54" s="95">
        <f>Delta!CV56</f>
        <v>0.9969934026643944</v>
      </c>
      <c r="C54" s="95">
        <f>Delta!CW56</f>
        <v>1.0001961715412107</v>
      </c>
      <c r="D54" s="95">
        <f>Delta!CX56</f>
        <v>0.99958402115008627</v>
      </c>
      <c r="E54" s="95">
        <f>Delta!CY56</f>
        <v>0.99997973619867986</v>
      </c>
      <c r="F54" s="95">
        <f>Delta!CZ56</f>
        <v>0.99974350964669534</v>
      </c>
      <c r="G54" s="95">
        <f>Delta!DA56</f>
        <v>0.99964374871970596</v>
      </c>
      <c r="H54" s="95">
        <f>Delta!DB56</f>
        <v>0.99981506276902854</v>
      </c>
      <c r="I54" s="95">
        <f>Delta!DC56</f>
        <v>0.99987586480498991</v>
      </c>
      <c r="J54" s="95">
        <f>Delta!DD56</f>
        <v>0.9968534489739439</v>
      </c>
      <c r="K54" s="95">
        <f>Delta!DE56</f>
        <v>0.99685344897394412</v>
      </c>
      <c r="L54" s="95">
        <f>Delta!DF56</f>
        <v>0.99649831865648175</v>
      </c>
      <c r="M54" s="95">
        <f>Delta!DG56</f>
        <v>0.99619035138047818</v>
      </c>
      <c r="N54" s="95">
        <f>Delta!DH56</f>
        <v>0.9999442122107457</v>
      </c>
      <c r="O54" s="95">
        <f>Delta!DI56</f>
        <v>0.99998708040118378</v>
      </c>
      <c r="P54" s="95">
        <f>Delta!DJ56</f>
        <v>1.0000346021023303</v>
      </c>
    </row>
    <row r="55" spans="1:16" x14ac:dyDescent="0.2">
      <c r="A55">
        <f>Delta!A57</f>
        <v>106</v>
      </c>
      <c r="B55" s="95">
        <f>Delta!CV57</f>
        <v>0.99702616217909401</v>
      </c>
      <c r="C55" s="95">
        <f>Delta!CW57</f>
        <v>1.0001882816638621</v>
      </c>
      <c r="D55" s="95">
        <f>Delta!CX57</f>
        <v>0.99958874041431967</v>
      </c>
      <c r="E55" s="95">
        <f>Delta!CY57</f>
        <v>0.99998292264283517</v>
      </c>
      <c r="F55" s="95">
        <f>Delta!CZ57</f>
        <v>0.99974759921664458</v>
      </c>
      <c r="G55" s="95">
        <f>Delta!DA57</f>
        <v>0.99964991588428709</v>
      </c>
      <c r="H55" s="95">
        <f>Delta!DB57</f>
        <v>0.99981440911521868</v>
      </c>
      <c r="I55" s="95">
        <f>Delta!DC57</f>
        <v>0.99987219827631646</v>
      </c>
      <c r="J55" s="95">
        <f>Delta!DD57</f>
        <v>0.9968841509316495</v>
      </c>
      <c r="K55" s="95">
        <f>Delta!DE57</f>
        <v>0.9968841509316495</v>
      </c>
      <c r="L55" s="95">
        <f>Delta!DF57</f>
        <v>0.99653515762520262</v>
      </c>
      <c r="M55" s="95">
        <f>Delta!DG57</f>
        <v>0.99622287450938052</v>
      </c>
      <c r="N55" s="95">
        <f>Delta!DH57</f>
        <v>0.99994485845075243</v>
      </c>
      <c r="O55" s="95">
        <f>Delta!DI57</f>
        <v>0.99998025958377057</v>
      </c>
      <c r="P55" s="95">
        <f>Delta!DJ57</f>
        <v>1.0000376014626005</v>
      </c>
    </row>
    <row r="56" spans="1:16" x14ac:dyDescent="0.2">
      <c r="A56">
        <f>Delta!A58</f>
        <v>108</v>
      </c>
      <c r="B56" s="95">
        <f>Delta!CV58</f>
        <v>0.9970499649529444</v>
      </c>
      <c r="C56" s="95">
        <f>Delta!CW58</f>
        <v>1.0001871784553154</v>
      </c>
      <c r="D56" s="95">
        <f>Delta!CX58</f>
        <v>0.99959006780053006</v>
      </c>
      <c r="E56" s="95">
        <f>Delta!CY58</f>
        <v>0.99998914008654893</v>
      </c>
      <c r="F56" s="95">
        <f>Delta!CZ58</f>
        <v>0.99974524150955257</v>
      </c>
      <c r="G56" s="95">
        <f>Delta!DA58</f>
        <v>0.99964858405953139</v>
      </c>
      <c r="H56" s="95">
        <f>Delta!DB58</f>
        <v>0.99981449162831604</v>
      </c>
      <c r="I56" s="95">
        <f>Delta!DC58</f>
        <v>0.9998857026309742</v>
      </c>
      <c r="J56" s="95">
        <f>Delta!DD58</f>
        <v>0.99691335002933967</v>
      </c>
      <c r="K56" s="95">
        <f>Delta!DE58</f>
        <v>0.99691335002933967</v>
      </c>
      <c r="L56" s="95">
        <f>Delta!DF58</f>
        <v>0.99656301878687348</v>
      </c>
      <c r="M56" s="95">
        <f>Delta!DG58</f>
        <v>0.99626426460310669</v>
      </c>
      <c r="N56" s="95">
        <f>Delta!DH58</f>
        <v>0.99993736238165043</v>
      </c>
      <c r="O56" s="95">
        <f>Delta!DI58</f>
        <v>0.99998184086609754</v>
      </c>
      <c r="P56" s="95">
        <f>Delta!DJ58</f>
        <v>1.0000332639536276</v>
      </c>
    </row>
    <row r="57" spans="1:16" x14ac:dyDescent="0.2">
      <c r="A57">
        <f>Delta!A59</f>
        <v>110</v>
      </c>
      <c r="B57" s="95">
        <f>Delta!CV59</f>
        <v>0.9970767572581557</v>
      </c>
      <c r="C57" s="95">
        <f>Delta!CW59</f>
        <v>1.000188905219159</v>
      </c>
      <c r="D57" s="95">
        <f>Delta!CX59</f>
        <v>0.99958488346068208</v>
      </c>
      <c r="E57" s="95">
        <f>Delta!CY59</f>
        <v>0.99999208316577248</v>
      </c>
      <c r="F57" s="95">
        <f>Delta!CZ59</f>
        <v>0.99975609731360282</v>
      </c>
      <c r="G57" s="95">
        <f>Delta!DA59</f>
        <v>0.99965904930265526</v>
      </c>
      <c r="H57" s="95">
        <f>Delta!DB59</f>
        <v>0.99981592003656627</v>
      </c>
      <c r="I57" s="95">
        <f>Delta!DC59</f>
        <v>0.99988228143486579</v>
      </c>
      <c r="J57" s="95">
        <f>Delta!DD59</f>
        <v>0.99694001176378422</v>
      </c>
      <c r="K57" s="95">
        <f>Delta!DE59</f>
        <v>0.996940011763784</v>
      </c>
      <c r="L57" s="95">
        <f>Delta!DF59</f>
        <v>0.99660010437156266</v>
      </c>
      <c r="M57" s="95">
        <f>Delta!DG59</f>
        <v>0.99629935352244714</v>
      </c>
      <c r="N57" s="95">
        <f>Delta!DH59</f>
        <v>0.99994826664103131</v>
      </c>
      <c r="O57" s="95">
        <f>Delta!DI59</f>
        <v>0.99998480011066337</v>
      </c>
      <c r="P57" s="95">
        <f>Delta!DJ59</f>
        <v>1.0000364955659125</v>
      </c>
    </row>
    <row r="58" spans="1:16" x14ac:dyDescent="0.2">
      <c r="A58">
        <f>Delta!A60</f>
        <v>112</v>
      </c>
      <c r="B58" s="95">
        <f>Delta!CV60</f>
        <v>0.99711183533136494</v>
      </c>
      <c r="C58" s="95">
        <f>Delta!CW60</f>
        <v>1.0001800820295659</v>
      </c>
      <c r="D58" s="95">
        <f>Delta!CX60</f>
        <v>0.9995875916086403</v>
      </c>
      <c r="E58" s="95">
        <f>Delta!CY60</f>
        <v>0.99998910478746572</v>
      </c>
      <c r="F58" s="95">
        <f>Delta!CZ60</f>
        <v>0.99975807730513366</v>
      </c>
      <c r="G58" s="95">
        <f>Delta!DA60</f>
        <v>0.99966106763645568</v>
      </c>
      <c r="H58" s="95">
        <f>Delta!DB60</f>
        <v>0.99981892009464135</v>
      </c>
      <c r="I58" s="95">
        <f>Delta!DC60</f>
        <v>0.99988784743881942</v>
      </c>
      <c r="J58" s="95">
        <f>Delta!DD60</f>
        <v>0.99696598343592591</v>
      </c>
      <c r="K58" s="95">
        <f>Delta!DE60</f>
        <v>0.99696598343592591</v>
      </c>
      <c r="L58" s="95">
        <f>Delta!DF60</f>
        <v>0.99662807939878661</v>
      </c>
      <c r="M58" s="95">
        <f>Delta!DG60</f>
        <v>0.99633585592893814</v>
      </c>
      <c r="N58" s="95">
        <f>Delta!DH60</f>
        <v>0.99994379697064373</v>
      </c>
      <c r="O58" s="95">
        <f>Delta!DI60</f>
        <v>0.99998574730698564</v>
      </c>
      <c r="P58" s="95">
        <f>Delta!DJ60</f>
        <v>1.0000313674252965</v>
      </c>
    </row>
    <row r="59" spans="1:16" x14ac:dyDescent="0.2">
      <c r="A59">
        <f>Delta!A61</f>
        <v>114</v>
      </c>
      <c r="B59" s="95">
        <f>Delta!CV61</f>
        <v>0.99713312107358032</v>
      </c>
      <c r="C59" s="95">
        <f>Delta!CW61</f>
        <v>1.0001836309297696</v>
      </c>
      <c r="D59" s="95">
        <f>Delta!CX61</f>
        <v>0.99959073907383378</v>
      </c>
      <c r="E59" s="95">
        <f>Delta!CY61</f>
        <v>0.99999310827407106</v>
      </c>
      <c r="F59" s="95">
        <f>Delta!CZ61</f>
        <v>0.99975430837456258</v>
      </c>
      <c r="G59" s="95">
        <f>Delta!DA61</f>
        <v>0.99965893140912632</v>
      </c>
      <c r="H59" s="95">
        <f>Delta!DB61</f>
        <v>0.99982235093245608</v>
      </c>
      <c r="I59" s="95">
        <f>Delta!DC61</f>
        <v>0.99988509416643878</v>
      </c>
      <c r="J59" s="95">
        <f>Delta!DD61</f>
        <v>0.9969963064273436</v>
      </c>
      <c r="K59" s="95">
        <f>Delta!DE61</f>
        <v>0.9969963064273436</v>
      </c>
      <c r="L59" s="95">
        <f>Delta!DF61</f>
        <v>0.99665626230200444</v>
      </c>
      <c r="M59" s="95">
        <f>Delta!DG61</f>
        <v>0.99636470597240967</v>
      </c>
      <c r="N59" s="95">
        <f>Delta!DH61</f>
        <v>0.99993869925111478</v>
      </c>
      <c r="O59" s="95">
        <f>Delta!DI61</f>
        <v>0.99998626830934489</v>
      </c>
      <c r="P59" s="95">
        <f>Delta!DJ61</f>
        <v>1.0000350581536179</v>
      </c>
    </row>
    <row r="60" spans="1:16" x14ac:dyDescent="0.2">
      <c r="A60">
        <f>Delta!A62</f>
        <v>116</v>
      </c>
      <c r="B60" s="95">
        <f>Delta!CV62</f>
        <v>0.99716397485386554</v>
      </c>
      <c r="C60" s="95">
        <f>Delta!CW62</f>
        <v>1.0001755628228874</v>
      </c>
      <c r="D60" s="95">
        <f>Delta!CX62</f>
        <v>0.99959060973579117</v>
      </c>
      <c r="E60" s="95">
        <f>Delta!CY62</f>
        <v>0.99999422577898045</v>
      </c>
      <c r="F60" s="95">
        <f>Delta!CZ62</f>
        <v>0.99976720882650394</v>
      </c>
      <c r="G60" s="95">
        <f>Delta!DA62</f>
        <v>0.99967213869094185</v>
      </c>
      <c r="H60" s="95">
        <f>Delta!DB62</f>
        <v>0.99982014937768038</v>
      </c>
      <c r="I60" s="95">
        <f>Delta!DC62</f>
        <v>0.99988482385579924</v>
      </c>
      <c r="J60" s="95">
        <f>Delta!DD62</f>
        <v>0.99701979126212881</v>
      </c>
      <c r="K60" s="95">
        <f>Delta!DE62</f>
        <v>0.99701979126212881</v>
      </c>
      <c r="L60" s="95">
        <f>Delta!DF62</f>
        <v>0.9966929070482089</v>
      </c>
      <c r="M60" s="95">
        <f>Delta!DG62</f>
        <v>0.9963988766086247</v>
      </c>
      <c r="N60" s="95">
        <f>Delta!DH62</f>
        <v>0.99994517676033956</v>
      </c>
      <c r="O60" s="95">
        <f>Delta!DI62</f>
        <v>0.99998866891100491</v>
      </c>
      <c r="P60" s="95">
        <f>Delta!DJ62</f>
        <v>1.0000375840457674</v>
      </c>
    </row>
    <row r="61" spans="1:16" x14ac:dyDescent="0.2">
      <c r="A61">
        <f>Delta!A63</f>
        <v>118</v>
      </c>
      <c r="B61" s="95">
        <f>Delta!CV63</f>
        <v>0.9971916387460763</v>
      </c>
      <c r="C61" s="95">
        <f>Delta!CW63</f>
        <v>1.000175278822103</v>
      </c>
      <c r="D61" s="95">
        <f>Delta!CX63</f>
        <v>0.99958468113853349</v>
      </c>
      <c r="E61" s="95">
        <f>Delta!CY63</f>
        <v>1.0000025726033595</v>
      </c>
      <c r="F61" s="95">
        <f>Delta!CZ63</f>
        <v>0.99976615845156003</v>
      </c>
      <c r="G61" s="95">
        <f>Delta!DA63</f>
        <v>0.99967153160243827</v>
      </c>
      <c r="H61" s="95">
        <f>Delta!DB63</f>
        <v>0.99982662063548366</v>
      </c>
      <c r="I61" s="95">
        <f>Delta!DC63</f>
        <v>0.99988415699645083</v>
      </c>
      <c r="J61" s="95">
        <f>Delta!DD63</f>
        <v>0.99704913468186407</v>
      </c>
      <c r="K61" s="95">
        <f>Delta!DE63</f>
        <v>0.99704913468186429</v>
      </c>
      <c r="L61" s="95">
        <f>Delta!DF63</f>
        <v>0.99672163555030513</v>
      </c>
      <c r="M61" s="95">
        <f>Delta!DG63</f>
        <v>0.99643338137751003</v>
      </c>
      <c r="N61" s="95">
        <f>Delta!DH63</f>
        <v>0.99994198059498973</v>
      </c>
      <c r="O61" s="95">
        <f>Delta!DI63</f>
        <v>0.99998210174393753</v>
      </c>
      <c r="P61" s="95">
        <f>Delta!DJ63</f>
        <v>1.0000397052694672</v>
      </c>
    </row>
    <row r="62" spans="1:16" x14ac:dyDescent="0.2">
      <c r="A62">
        <f>Delta!A64</f>
        <v>120</v>
      </c>
      <c r="B62" s="95">
        <f>Delta!CV64</f>
        <v>0.99721705393529048</v>
      </c>
      <c r="C62" s="95">
        <f>Delta!CW64</f>
        <v>1.0001774950592259</v>
      </c>
      <c r="D62" s="95">
        <f>Delta!CX64</f>
        <v>0.99958392918930683</v>
      </c>
      <c r="E62" s="95">
        <f>Delta!CY64</f>
        <v>1.0000049464117859</v>
      </c>
      <c r="F62" s="95">
        <f>Delta!CZ64</f>
        <v>0.99976677416110948</v>
      </c>
      <c r="G62" s="95">
        <f>Delta!DA64</f>
        <v>0.99967288102898988</v>
      </c>
      <c r="H62" s="95">
        <f>Delta!DB64</f>
        <v>0.99982590076802236</v>
      </c>
      <c r="I62" s="95">
        <f>Delta!DC64</f>
        <v>0.99988455889149952</v>
      </c>
      <c r="J62" s="95">
        <f>Delta!DD64</f>
        <v>0.99707764053333503</v>
      </c>
      <c r="K62" s="95">
        <f>Delta!DE64</f>
        <v>0.99707764053333503</v>
      </c>
      <c r="L62" s="95">
        <f>Delta!DF64</f>
        <v>0.99675147752154625</v>
      </c>
      <c r="M62" s="95">
        <f>Delta!DG64</f>
        <v>0.99646289779229169</v>
      </c>
      <c r="N62" s="95">
        <f>Delta!DH64</f>
        <v>0.99994197797778084</v>
      </c>
      <c r="O62" s="95">
        <f>Delta!DI64</f>
        <v>0.99999216755544151</v>
      </c>
      <c r="P62" s="95">
        <f>Delta!DJ64</f>
        <v>1.0000334187576743</v>
      </c>
    </row>
    <row r="63" spans="1:16" x14ac:dyDescent="0.2">
      <c r="A63">
        <f>Delta!A65</f>
        <v>122</v>
      </c>
      <c r="B63" s="95">
        <f>Delta!CV65</f>
        <v>0.99723946009795517</v>
      </c>
      <c r="C63" s="95">
        <f>Delta!CW65</f>
        <v>1.0001721311021508</v>
      </c>
      <c r="D63" s="95">
        <f>Delta!CX65</f>
        <v>0.99958563944538037</v>
      </c>
      <c r="E63" s="95">
        <f>Delta!CY65</f>
        <v>1.0000158796578276</v>
      </c>
      <c r="F63" s="95">
        <f>Delta!CZ65</f>
        <v>0.99976620840742658</v>
      </c>
      <c r="G63" s="95">
        <f>Delta!DA65</f>
        <v>0.99967488893014145</v>
      </c>
      <c r="H63" s="95">
        <f>Delta!DB65</f>
        <v>0.99982654466725285</v>
      </c>
      <c r="I63" s="95">
        <f>Delta!DC65</f>
        <v>0.99988737555541962</v>
      </c>
      <c r="J63" s="95">
        <f>Delta!DD65</f>
        <v>0.99710473656270937</v>
      </c>
      <c r="K63" s="95">
        <f>Delta!DE65</f>
        <v>0.99710473656270926</v>
      </c>
      <c r="L63" s="95">
        <f>Delta!DF65</f>
        <v>0.99678056677504412</v>
      </c>
      <c r="M63" s="95">
        <f>Delta!DG65</f>
        <v>0.99649542748487452</v>
      </c>
      <c r="N63" s="95">
        <f>Delta!DH65</f>
        <v>0.99994115548294749</v>
      </c>
      <c r="O63" s="95">
        <f>Delta!DI65</f>
        <v>0.99998454882017407</v>
      </c>
      <c r="P63" s="95">
        <f>Delta!DJ65</f>
        <v>1.0000350320969997</v>
      </c>
    </row>
    <row r="64" spans="1:16" x14ac:dyDescent="0.2">
      <c r="A64">
        <f>Delta!A66</f>
        <v>124</v>
      </c>
      <c r="B64" s="95">
        <f>Delta!CV66</f>
        <v>0.99727089889056586</v>
      </c>
      <c r="C64" s="95">
        <f>Delta!CW66</f>
        <v>1.0001645080329857</v>
      </c>
      <c r="D64" s="95">
        <f>Delta!CX66</f>
        <v>0.99958654146337123</v>
      </c>
      <c r="E64" s="95">
        <f>Delta!CY66</f>
        <v>1.0000192017548657</v>
      </c>
      <c r="F64" s="95">
        <f>Delta!CZ66</f>
        <v>0.99976931902199595</v>
      </c>
      <c r="G64" s="95">
        <f>Delta!DA66</f>
        <v>0.99967918871061423</v>
      </c>
      <c r="H64" s="95">
        <f>Delta!DB66</f>
        <v>0.99982706844945135</v>
      </c>
      <c r="I64" s="95">
        <f>Delta!DC66</f>
        <v>0.99989164042539169</v>
      </c>
      <c r="J64" s="95">
        <f>Delta!DD66</f>
        <v>0.99713159706701193</v>
      </c>
      <c r="K64" s="95">
        <f>Delta!DE66</f>
        <v>0.99713159706701193</v>
      </c>
      <c r="L64" s="95">
        <f>Delta!DF66</f>
        <v>0.99681170599366908</v>
      </c>
      <c r="M64" s="95">
        <f>Delta!DG66</f>
        <v>0.99653133038636521</v>
      </c>
      <c r="N64" s="95">
        <f>Delta!DH66</f>
        <v>0.99994152105145684</v>
      </c>
      <c r="O64" s="95">
        <f>Delta!DI66</f>
        <v>0.9999861649647801</v>
      </c>
      <c r="P64" s="95">
        <f>Delta!DJ66</f>
        <v>1.0000368669031834</v>
      </c>
    </row>
    <row r="65" spans="1:16" x14ac:dyDescent="0.2">
      <c r="A65">
        <f>Delta!A67</f>
        <v>126</v>
      </c>
      <c r="B65" s="95">
        <f>Delta!CV67</f>
        <v>0.99729127068910639</v>
      </c>
      <c r="C65" s="95">
        <f>Delta!CW67</f>
        <v>1.0001675669187595</v>
      </c>
      <c r="D65" s="95">
        <f>Delta!CX67</f>
        <v>0.99958602592738099</v>
      </c>
      <c r="E65" s="95">
        <f>Delta!CY67</f>
        <v>1.0000223780412762</v>
      </c>
      <c r="F65" s="95">
        <f>Delta!CZ67</f>
        <v>0.99977490400651958</v>
      </c>
      <c r="G65" s="95">
        <f>Delta!DA67</f>
        <v>0.9996829313017086</v>
      </c>
      <c r="H65" s="95">
        <f>Delta!DB67</f>
        <v>0.99982144440133125</v>
      </c>
      <c r="I65" s="95">
        <f>Delta!DC67</f>
        <v>0.99990387759913169</v>
      </c>
      <c r="J65" s="95">
        <f>Delta!DD67</f>
        <v>0.99715950583497437</v>
      </c>
      <c r="K65" s="95">
        <f>Delta!DE67</f>
        <v>0.99715950583497437</v>
      </c>
      <c r="L65" s="95">
        <f>Delta!DF67</f>
        <v>0.99684333776847034</v>
      </c>
      <c r="M65" s="95">
        <f>Delta!DG67</f>
        <v>0.99656954394361497</v>
      </c>
      <c r="N65" s="95">
        <f>Delta!DH67</f>
        <v>0.99993486095593442</v>
      </c>
      <c r="O65" s="95">
        <f>Delta!DI67</f>
        <v>0.99998791452894753</v>
      </c>
      <c r="P65" s="95">
        <f>Delta!DJ67</f>
        <v>1.0000376533319784</v>
      </c>
    </row>
    <row r="66" spans="1:16" x14ac:dyDescent="0.2">
      <c r="A66">
        <f>Delta!A68</f>
        <v>128</v>
      </c>
      <c r="B66" s="95">
        <f>Delta!CV68</f>
        <v>0.99731989307820279</v>
      </c>
      <c r="C66" s="95">
        <f>Delta!CW68</f>
        <v>1.0001599255418756</v>
      </c>
      <c r="D66" s="95">
        <f>Delta!CX68</f>
        <v>0.99958588380528923</v>
      </c>
      <c r="E66" s="95">
        <f>Delta!CY68</f>
        <v>1.0000283395578684</v>
      </c>
      <c r="F66" s="95">
        <f>Delta!CZ68</f>
        <v>0.99977225987302465</v>
      </c>
      <c r="G66" s="95">
        <f>Delta!DA68</f>
        <v>0.99968172106477293</v>
      </c>
      <c r="H66" s="95">
        <f>Delta!DB68</f>
        <v>0.99983428566857735</v>
      </c>
      <c r="I66" s="95">
        <f>Delta!DC68</f>
        <v>0.99988947674708228</v>
      </c>
      <c r="J66" s="95">
        <f>Delta!DD68</f>
        <v>0.99718487854831195</v>
      </c>
      <c r="K66" s="95">
        <f>Delta!DE68</f>
        <v>0.99718487854831195</v>
      </c>
      <c r="L66" s="95">
        <f>Delta!DF68</f>
        <v>0.99686749560694277</v>
      </c>
      <c r="M66" s="95">
        <f>Delta!DG68</f>
        <v>0.99659214159596299</v>
      </c>
      <c r="N66" s="95">
        <f>Delta!DH68</f>
        <v>0.9999371800912743</v>
      </c>
      <c r="O66" s="95">
        <f>Delta!DI68</f>
        <v>0.9999804007247951</v>
      </c>
      <c r="P66" s="95">
        <f>Delta!DJ68</f>
        <v>1.0000401766334572</v>
      </c>
    </row>
    <row r="67" spans="1:16" x14ac:dyDescent="0.2">
      <c r="A67">
        <f>Delta!A69</f>
        <v>130</v>
      </c>
      <c r="B67" s="95">
        <f>Delta!CV69</f>
        <v>0.99734580282714835</v>
      </c>
      <c r="C67" s="95">
        <f>Delta!CW69</f>
        <v>1.0001632923897612</v>
      </c>
      <c r="D67" s="95">
        <f>Delta!CX69</f>
        <v>0.99958757709627188</v>
      </c>
      <c r="E67" s="95">
        <f>Delta!CY69</f>
        <v>1.0000250607424681</v>
      </c>
      <c r="F67" s="95">
        <f>Delta!CZ69</f>
        <v>0.99976946365239316</v>
      </c>
      <c r="G67" s="95">
        <f>Delta!DA69</f>
        <v>0.99967903469298924</v>
      </c>
      <c r="H67" s="95">
        <f>Delta!DB69</f>
        <v>0.99983183295595113</v>
      </c>
      <c r="I67" s="95">
        <f>Delta!DC69</f>
        <v>0.999902358930013</v>
      </c>
      <c r="J67" s="95">
        <f>Delta!DD69</f>
        <v>0.9972124520639104</v>
      </c>
      <c r="K67" s="95">
        <f>Delta!DE69</f>
        <v>0.9972124520639104</v>
      </c>
      <c r="L67" s="95">
        <f>Delta!DF69</f>
        <v>0.9968923814630789</v>
      </c>
      <c r="M67" s="95">
        <f>Delta!DG69</f>
        <v>0.99662741574824809</v>
      </c>
      <c r="N67" s="95">
        <f>Delta!DH69</f>
        <v>0.99993306949276983</v>
      </c>
      <c r="O67" s="95">
        <f>Delta!DI69</f>
        <v>0.99999058426091247</v>
      </c>
      <c r="P67" s="95">
        <f>Delta!DJ69</f>
        <v>1.0000321632445006</v>
      </c>
    </row>
    <row r="68" spans="1:16" x14ac:dyDescent="0.2">
      <c r="A68">
        <f>Delta!A70</f>
        <v>132</v>
      </c>
      <c r="B68" s="95">
        <f>Delta!CV70</f>
        <v>0.99736369793423407</v>
      </c>
      <c r="C68" s="95">
        <f>Delta!CW70</f>
        <v>1.0001649670307731</v>
      </c>
      <c r="D68" s="95">
        <f>Delta!CX70</f>
        <v>0.99958750950499897</v>
      </c>
      <c r="E68" s="95">
        <f>Delta!CY70</f>
        <v>1.000030389237279</v>
      </c>
      <c r="F68" s="95">
        <f>Delta!CZ70</f>
        <v>0.99978098006896132</v>
      </c>
      <c r="G68" s="95">
        <f>Delta!DA70</f>
        <v>0.99969077572826359</v>
      </c>
      <c r="H68" s="95">
        <f>Delta!DB70</f>
        <v>0.99982873816333928</v>
      </c>
      <c r="I68" s="95">
        <f>Delta!DC70</f>
        <v>0.99989943429515948</v>
      </c>
      <c r="J68" s="95">
        <f>Delta!DD70</f>
        <v>0.99723703558206833</v>
      </c>
      <c r="K68" s="95">
        <f>Delta!DE70</f>
        <v>0.99723703558206833</v>
      </c>
      <c r="L68" s="95">
        <f>Delta!DF70</f>
        <v>0.99692866568599159</v>
      </c>
      <c r="M68" s="95">
        <f>Delta!DG70</f>
        <v>0.99665769018791583</v>
      </c>
      <c r="N68" s="95">
        <f>Delta!DH70</f>
        <v>0.99993789914823739</v>
      </c>
      <c r="O68" s="95">
        <f>Delta!DI70</f>
        <v>0.99998429048439152</v>
      </c>
      <c r="P68" s="95">
        <f>Delta!DJ70</f>
        <v>1.0000414928005572</v>
      </c>
    </row>
    <row r="69" spans="1:16" x14ac:dyDescent="0.2">
      <c r="A69">
        <f>Delta!A71</f>
        <v>134</v>
      </c>
      <c r="B69" s="95">
        <f>Delta!CV71</f>
        <v>0.99738916470690697</v>
      </c>
      <c r="C69" s="95">
        <f>Delta!CW71</f>
        <v>1.0001606156536837</v>
      </c>
      <c r="D69" s="95">
        <f>Delta!CX71</f>
        <v>0.99958517920757817</v>
      </c>
      <c r="E69" s="95">
        <f>Delta!CY71</f>
        <v>1.000038463208641</v>
      </c>
      <c r="F69" s="95">
        <f>Delta!CZ71</f>
        <v>0.99978195798145475</v>
      </c>
      <c r="G69" s="95">
        <f>Delta!DA71</f>
        <v>0.99969208142950716</v>
      </c>
      <c r="H69" s="95">
        <f>Delta!DB71</f>
        <v>0.99982694348234447</v>
      </c>
      <c r="I69" s="95">
        <f>Delta!DC71</f>
        <v>0.99990495651162969</v>
      </c>
      <c r="J69" s="95">
        <f>Delta!DD71</f>
        <v>0.9972635599937768</v>
      </c>
      <c r="K69" s="95">
        <f>Delta!DE71</f>
        <v>0.9972635599937768</v>
      </c>
      <c r="L69" s="95">
        <f>Delta!DF71</f>
        <v>0.99695648402397863</v>
      </c>
      <c r="M69" s="95">
        <f>Delta!DG71</f>
        <v>0.99668921638243979</v>
      </c>
      <c r="N69" s="95">
        <f>Delta!DH71</f>
        <v>0.99993526370775798</v>
      </c>
      <c r="O69" s="95">
        <f>Delta!DI71</f>
        <v>0.99998586843111026</v>
      </c>
      <c r="P69" s="95">
        <f>Delta!DJ71</f>
        <v>1.0000416983191536</v>
      </c>
    </row>
    <row r="70" spans="1:16" x14ac:dyDescent="0.2">
      <c r="A70">
        <f>Delta!A72</f>
        <v>136</v>
      </c>
      <c r="B70" s="95">
        <f>Delta!CV72</f>
        <v>0.99741381488377334</v>
      </c>
      <c r="C70" s="95">
        <f>Delta!CW72</f>
        <v>1.0001547431496696</v>
      </c>
      <c r="D70" s="95">
        <f>Delta!CX72</f>
        <v>0.99959504508371977</v>
      </c>
      <c r="E70" s="95">
        <f>Delta!CY72</f>
        <v>1.0000282287039448</v>
      </c>
      <c r="F70" s="95">
        <f>Delta!CZ72</f>
        <v>0.99978387838061578</v>
      </c>
      <c r="G70" s="95">
        <f>Delta!DA72</f>
        <v>0.99969646559922842</v>
      </c>
      <c r="H70" s="95">
        <f>Delta!DB72</f>
        <v>0.99983548923639842</v>
      </c>
      <c r="I70" s="95">
        <f>Delta!DC72</f>
        <v>0.99990430108255446</v>
      </c>
      <c r="J70" s="95">
        <f>Delta!DD72</f>
        <v>0.99727953018383386</v>
      </c>
      <c r="K70" s="95">
        <f>Delta!DE72</f>
        <v>0.99727953018383386</v>
      </c>
      <c r="L70" s="95">
        <f>Delta!DF72</f>
        <v>0.99697682153923783</v>
      </c>
      <c r="M70" s="95">
        <f>Delta!DG72</f>
        <v>0.99671741421440008</v>
      </c>
      <c r="N70" s="95">
        <f>Delta!DH72</f>
        <v>0.9999317960630224</v>
      </c>
      <c r="O70" s="95">
        <f>Delta!DI72</f>
        <v>0.99998672796358146</v>
      </c>
      <c r="P70" s="95">
        <f>Delta!DJ72</f>
        <v>1.0000332980798725</v>
      </c>
    </row>
    <row r="71" spans="1:16" x14ac:dyDescent="0.2">
      <c r="A71">
        <f>Delta!A73</f>
        <v>138</v>
      </c>
      <c r="B71" s="95">
        <f>Delta!CV73</f>
        <v>0.99743924309336063</v>
      </c>
      <c r="C71" s="95">
        <f>Delta!CW73</f>
        <v>1.0001571528235553</v>
      </c>
      <c r="D71" s="95">
        <f>Delta!CX73</f>
        <v>0.99958424475461627</v>
      </c>
      <c r="E71" s="95">
        <f>Delta!CY73</f>
        <v>1.0000375055629276</v>
      </c>
      <c r="F71" s="95">
        <f>Delta!CZ73</f>
        <v>0.99978994925501541</v>
      </c>
      <c r="G71" s="95">
        <f>Delta!DA73</f>
        <v>0.99970328021374333</v>
      </c>
      <c r="H71" s="95">
        <f>Delta!DB73</f>
        <v>0.99983615521441216</v>
      </c>
      <c r="I71" s="95">
        <f>Delta!DC73</f>
        <v>0.99990434838682252</v>
      </c>
      <c r="J71" s="95">
        <f>Delta!DD73</f>
        <v>0.99730509119909427</v>
      </c>
      <c r="K71" s="95">
        <f>Delta!DE73</f>
        <v>0.99730509119909427</v>
      </c>
      <c r="L71" s="95">
        <f>Delta!DF73</f>
        <v>0.99700917104560116</v>
      </c>
      <c r="M71" s="95">
        <f>Delta!DG73</f>
        <v>0.99675046638132425</v>
      </c>
      <c r="N71" s="95">
        <f>Delta!DH73</f>
        <v>0.99994119985481678</v>
      </c>
      <c r="O71" s="95">
        <f>Delta!DI73</f>
        <v>0.99998939184412672</v>
      </c>
      <c r="P71" s="95">
        <f>Delta!DJ73</f>
        <v>1.000043108189842</v>
      </c>
    </row>
    <row r="72" spans="1:16" x14ac:dyDescent="0.2">
      <c r="A72">
        <f>Delta!A74</f>
        <v>140</v>
      </c>
      <c r="B72" s="95">
        <f>Delta!CV74</f>
        <v>0.99746376682513038</v>
      </c>
      <c r="C72" s="95">
        <f>Delta!CW74</f>
        <v>1.0001497575203311</v>
      </c>
      <c r="D72" s="95">
        <f>Delta!CX74</f>
        <v>0.99958531681523466</v>
      </c>
      <c r="E72" s="95">
        <f>Delta!CY74</f>
        <v>1.0000462320765617</v>
      </c>
      <c r="F72" s="95">
        <f>Delta!CZ74</f>
        <v>0.99978639600984409</v>
      </c>
      <c r="G72" s="95">
        <f>Delta!DA74</f>
        <v>0.99969868254662653</v>
      </c>
      <c r="H72" s="95">
        <f>Delta!DB74</f>
        <v>0.99983829465939533</v>
      </c>
      <c r="I72" s="95">
        <f>Delta!DC74</f>
        <v>0.99991394378908338</v>
      </c>
      <c r="J72" s="95">
        <f>Delta!DD74</f>
        <v>0.99733305195684541</v>
      </c>
      <c r="K72" s="95">
        <f>Delta!DE74</f>
        <v>0.99733305195684541</v>
      </c>
      <c r="L72" s="95">
        <f>Delta!DF74</f>
        <v>0.99703253810146453</v>
      </c>
      <c r="M72" s="95">
        <f>Delta!DG74</f>
        <v>0.99678552564736178</v>
      </c>
      <c r="N72" s="95">
        <f>Delta!DH74</f>
        <v>0.99993051292783952</v>
      </c>
      <c r="O72" s="95">
        <f>Delta!DI74</f>
        <v>0.99998074583999697</v>
      </c>
      <c r="P72" s="95">
        <f>Delta!DJ74</f>
        <v>1.000041445370641</v>
      </c>
    </row>
    <row r="73" spans="1:16" x14ac:dyDescent="0.2">
      <c r="A73">
        <f>Delta!A75</f>
        <v>142</v>
      </c>
      <c r="B73" s="95">
        <f>Delta!CV75</f>
        <v>0.99748586456592248</v>
      </c>
      <c r="C73" s="95">
        <f>Delta!CW75</f>
        <v>1.0001475316413608</v>
      </c>
      <c r="D73" s="95">
        <f>Delta!CX75</f>
        <v>0.99959043128928682</v>
      </c>
      <c r="E73" s="95">
        <f>Delta!CY75</f>
        <v>1.0000491813109529</v>
      </c>
      <c r="F73" s="95">
        <f>Delta!CZ75</f>
        <v>0.99978514026620457</v>
      </c>
      <c r="G73" s="95">
        <f>Delta!DA75</f>
        <v>0.99969854870417429</v>
      </c>
      <c r="H73" s="95">
        <f>Delta!DB75</f>
        <v>0.99984041509266763</v>
      </c>
      <c r="I73" s="95">
        <f>Delta!DC75</f>
        <v>0.99990458216648759</v>
      </c>
      <c r="J73" s="95">
        <f>Delta!DD75</f>
        <v>0.9973598523328352</v>
      </c>
      <c r="K73" s="95">
        <f>Delta!DE75</f>
        <v>0.99735985233283542</v>
      </c>
      <c r="L73" s="95">
        <f>Delta!DF75</f>
        <v>0.99705919691294509</v>
      </c>
      <c r="M73" s="95">
        <f>Delta!DG75</f>
        <v>0.99680495926741353</v>
      </c>
      <c r="N73" s="95">
        <f>Delta!DH75</f>
        <v>0.99993085156889605</v>
      </c>
      <c r="O73" s="95">
        <f>Delta!DI75</f>
        <v>0.99998316531944131</v>
      </c>
      <c r="P73" s="95">
        <f>Delta!DJ75</f>
        <v>1.0000412010589412</v>
      </c>
    </row>
    <row r="74" spans="1:16" x14ac:dyDescent="0.2">
      <c r="A74">
        <f>Delta!A76</f>
        <v>144</v>
      </c>
      <c r="B74" s="95">
        <f>Delta!CV76</f>
        <v>0.99751135124646584</v>
      </c>
      <c r="C74" s="95">
        <f>Delta!CW76</f>
        <v>1.0001500266101964</v>
      </c>
      <c r="D74" s="95">
        <f>Delta!CX76</f>
        <v>0.99957824827369901</v>
      </c>
      <c r="E74" s="95">
        <f>Delta!CY76</f>
        <v>1.0000534338272549</v>
      </c>
      <c r="F74" s="95">
        <f>Delta!CZ76</f>
        <v>0.99979444275125373</v>
      </c>
      <c r="G74" s="95">
        <f>Delta!DA76</f>
        <v>0.99970731234511323</v>
      </c>
      <c r="H74" s="95">
        <f>Delta!DB76</f>
        <v>0.99983409987324323</v>
      </c>
      <c r="I74" s="95">
        <f>Delta!DC76</f>
        <v>0.99991415998925903</v>
      </c>
      <c r="J74" s="95">
        <f>Delta!DD76</f>
        <v>0.99738044563523975</v>
      </c>
      <c r="K74" s="95">
        <f>Delta!DE76</f>
        <v>0.99738044563523975</v>
      </c>
      <c r="L74" s="95">
        <f>Delta!DF76</f>
        <v>0.99708852469157649</v>
      </c>
      <c r="M74" s="95">
        <f>Delta!DG76</f>
        <v>0.99683753168867983</v>
      </c>
      <c r="N74" s="95">
        <f>Delta!DH76</f>
        <v>0.99993257967912585</v>
      </c>
      <c r="O74" s="95">
        <f>Delta!DI76</f>
        <v>0.99998272872399596</v>
      </c>
      <c r="P74" s="95">
        <f>Delta!DJ76</f>
        <v>1.0000422940157971</v>
      </c>
    </row>
    <row r="75" spans="1:16" x14ac:dyDescent="0.2">
      <c r="A75">
        <f>Delta!A77</f>
        <v>146</v>
      </c>
      <c r="B75" s="95">
        <f>Delta!CV77</f>
        <v>0.9975351581481684</v>
      </c>
      <c r="C75" s="95">
        <f>Delta!CW77</f>
        <v>1.0001470437125113</v>
      </c>
      <c r="D75" s="95">
        <f>Delta!CX77</f>
        <v>0.9995843751459822</v>
      </c>
      <c r="E75" s="95">
        <f>Delta!CY77</f>
        <v>1.0000481001930455</v>
      </c>
      <c r="F75" s="95">
        <f>Delta!CZ77</f>
        <v>0.99979318407308271</v>
      </c>
      <c r="G75" s="95">
        <f>Delta!DA77</f>
        <v>0.9997093607800791</v>
      </c>
      <c r="H75" s="95">
        <f>Delta!DB77</f>
        <v>0.99984129015739165</v>
      </c>
      <c r="I75" s="95">
        <f>Delta!DC77</f>
        <v>0.99991498815363844</v>
      </c>
      <c r="J75" s="95">
        <f>Delta!DD77</f>
        <v>0.99739876933985772</v>
      </c>
      <c r="K75" s="95">
        <f>Delta!DE77</f>
        <v>0.99739876933985772</v>
      </c>
      <c r="L75" s="95">
        <f>Delta!DF77</f>
        <v>0.9971088861395867</v>
      </c>
      <c r="M75" s="95">
        <f>Delta!DG77</f>
        <v>0.99686588253097852</v>
      </c>
      <c r="N75" s="95">
        <f>Delta!DH77</f>
        <v>0.999926288192447</v>
      </c>
      <c r="O75" s="95">
        <f>Delta!DI77</f>
        <v>0.99998410651518244</v>
      </c>
      <c r="P75" s="95">
        <f>Delta!DJ77</f>
        <v>1.000040103228456</v>
      </c>
    </row>
    <row r="76" spans="1:16" x14ac:dyDescent="0.2">
      <c r="A76">
        <f>Delta!A78</f>
        <v>148</v>
      </c>
      <c r="B76" s="95">
        <f>Delta!CV78</f>
        <v>0.99755221623338441</v>
      </c>
      <c r="C76" s="95">
        <f>Delta!CW78</f>
        <v>1.0001489944896234</v>
      </c>
      <c r="D76" s="95">
        <f>Delta!CX78</f>
        <v>0.99958197051421083</v>
      </c>
      <c r="E76" s="95">
        <f>Delta!CY78</f>
        <v>1.0000624187359739</v>
      </c>
      <c r="F76" s="95">
        <f>Delta!CZ78</f>
        <v>0.99979601910500038</v>
      </c>
      <c r="G76" s="95">
        <f>Delta!DA78</f>
        <v>0.99971186029094294</v>
      </c>
      <c r="H76" s="95">
        <f>Delta!DB78</f>
        <v>0.99983661223400555</v>
      </c>
      <c r="I76" s="95">
        <f>Delta!DC78</f>
        <v>0.99991862604415838</v>
      </c>
      <c r="J76" s="95">
        <f>Delta!DD78</f>
        <v>0.99742998648882419</v>
      </c>
      <c r="K76" s="95">
        <f>Delta!DE78</f>
        <v>0.99742998648882397</v>
      </c>
      <c r="L76" s="95">
        <f>Delta!DF78</f>
        <v>0.99714258730271255</v>
      </c>
      <c r="M76" s="95">
        <f>Delta!DG78</f>
        <v>0.99689853822364638</v>
      </c>
      <c r="N76" s="95">
        <f>Delta!DH78</f>
        <v>0.99992925675064004</v>
      </c>
      <c r="O76" s="95">
        <f>Delta!DI78</f>
        <v>0.99998671521219007</v>
      </c>
      <c r="P76" s="95">
        <f>Delta!DJ78</f>
        <v>1.0000481133508274</v>
      </c>
    </row>
    <row r="77" spans="1:16" x14ac:dyDescent="0.2">
      <c r="A77">
        <f>Delta!A79</f>
        <v>150</v>
      </c>
      <c r="B77" s="95">
        <f>Delta!CV79</f>
        <v>0.99757540002791312</v>
      </c>
      <c r="C77" s="95">
        <f>Delta!CW79</f>
        <v>1.0001459161781268</v>
      </c>
      <c r="D77" s="95">
        <f>Delta!CX79</f>
        <v>0.99958154851110936</v>
      </c>
      <c r="E77" s="95">
        <f>Delta!CY79</f>
        <v>1.0000651183292615</v>
      </c>
      <c r="F77" s="95">
        <f>Delta!CZ79</f>
        <v>0.99978997062545871</v>
      </c>
      <c r="G77" s="95">
        <f>Delta!DA79</f>
        <v>0.99970573176579647</v>
      </c>
      <c r="H77" s="95">
        <f>Delta!DB79</f>
        <v>0.99984393803503924</v>
      </c>
      <c r="I77" s="95">
        <f>Delta!DC79</f>
        <v>0.99992143883550444</v>
      </c>
      <c r="J77" s="95">
        <f>Delta!DD79</f>
        <v>0.99745244923899967</v>
      </c>
      <c r="K77" s="95">
        <f>Delta!DE79</f>
        <v>0.99745244923899967</v>
      </c>
      <c r="L77" s="95">
        <f>Delta!DF79</f>
        <v>0.99715893066806005</v>
      </c>
      <c r="M77" s="95">
        <f>Delta!DG79</f>
        <v>0.99692498634475857</v>
      </c>
      <c r="N77" s="95">
        <f>Delta!DH79</f>
        <v>0.99993252309291492</v>
      </c>
      <c r="O77" s="95">
        <f>Delta!DI79</f>
        <v>0.99998840270163258</v>
      </c>
      <c r="P77" s="95">
        <f>Delta!DJ79</f>
        <v>1.000036710499989</v>
      </c>
    </row>
    <row r="78" spans="1:16" x14ac:dyDescent="0.2">
      <c r="A78">
        <f>Delta!A80</f>
        <v>152</v>
      </c>
      <c r="B78" s="95">
        <f>Delta!CV80</f>
        <v>0.99760018218373048</v>
      </c>
      <c r="C78" s="95">
        <f>Delta!CW80</f>
        <v>1.000140794640229</v>
      </c>
      <c r="D78" s="95">
        <f>Delta!CX80</f>
        <v>0.9995884343112581</v>
      </c>
      <c r="E78" s="95">
        <f>Delta!CY80</f>
        <v>1.0000621577727966</v>
      </c>
      <c r="F78" s="95">
        <f>Delta!CZ80</f>
        <v>0.99979653517673406</v>
      </c>
      <c r="G78" s="95">
        <f>Delta!DA80</f>
        <v>0.99971229958380003</v>
      </c>
      <c r="H78" s="95">
        <f>Delta!DB80</f>
        <v>0.99984243511609139</v>
      </c>
      <c r="I78" s="95">
        <f>Delta!DC80</f>
        <v>0.99991662301653794</v>
      </c>
      <c r="J78" s="95">
        <f>Delta!DD80</f>
        <v>0.99747603502540827</v>
      </c>
      <c r="K78" s="95">
        <f>Delta!DE80</f>
        <v>0.99747603502540805</v>
      </c>
      <c r="L78" s="95">
        <f>Delta!DF80</f>
        <v>0.9971890607549817</v>
      </c>
      <c r="M78" s="95">
        <f>Delta!DG80</f>
        <v>0.99694880926091867</v>
      </c>
      <c r="N78" s="95">
        <f>Delta!DH80</f>
        <v>0.99992834751038817</v>
      </c>
      <c r="O78" s="95">
        <f>Delta!DI80</f>
        <v>0.99997984760652281</v>
      </c>
      <c r="P78" s="95">
        <f>Delta!DJ80</f>
        <v>1.000046070761184</v>
      </c>
    </row>
    <row r="79" spans="1:16" x14ac:dyDescent="0.2">
      <c r="A79">
        <f>Delta!A81</f>
        <v>154</v>
      </c>
      <c r="B79" s="95">
        <f>Delta!CV81</f>
        <v>0.99761812942947059</v>
      </c>
      <c r="C79" s="95">
        <f>Delta!CW81</f>
        <v>1.0001381304112793</v>
      </c>
      <c r="D79" s="95">
        <f>Delta!CX81</f>
        <v>0.99959084910010043</v>
      </c>
      <c r="E79" s="95">
        <f>Delta!CY81</f>
        <v>1.000060546887795</v>
      </c>
      <c r="F79" s="95">
        <f>Delta!CZ81</f>
        <v>0.9998021406098071</v>
      </c>
      <c r="G79" s="95">
        <f>Delta!DA81</f>
        <v>0.99971799272183204</v>
      </c>
      <c r="H79" s="95">
        <f>Delta!DB81</f>
        <v>0.99985143031071411</v>
      </c>
      <c r="I79" s="95">
        <f>Delta!DC81</f>
        <v>0.9999113545878402</v>
      </c>
      <c r="J79" s="95">
        <f>Delta!DD81</f>
        <v>0.99749203785341523</v>
      </c>
      <c r="K79" s="95">
        <f>Delta!DE81</f>
        <v>0.99749203785341523</v>
      </c>
      <c r="L79" s="95">
        <f>Delta!DF81</f>
        <v>0.99721073783882586</v>
      </c>
      <c r="M79" s="95">
        <f>Delta!DG81</f>
        <v>0.99697419752577332</v>
      </c>
      <c r="N79" s="95">
        <f>Delta!DH81</f>
        <v>0.99993485429900342</v>
      </c>
      <c r="O79" s="95">
        <f>Delta!DI81</f>
        <v>0.99998302900902702</v>
      </c>
      <c r="P79" s="95">
        <f>Delta!DJ81</f>
        <v>1.0000421572371663</v>
      </c>
    </row>
    <row r="80" spans="1:16" x14ac:dyDescent="0.2">
      <c r="A80">
        <f>Delta!A82</f>
        <v>156</v>
      </c>
      <c r="B80" s="95">
        <f>Delta!CV82</f>
        <v>0.99763696082576903</v>
      </c>
      <c r="C80" s="95">
        <f>Delta!CW82</f>
        <v>1.0001428509128492</v>
      </c>
      <c r="D80" s="95">
        <f>Delta!CX82</f>
        <v>0.99958815227221598</v>
      </c>
      <c r="E80" s="95">
        <f>Delta!CY82</f>
        <v>1.000067478288039</v>
      </c>
      <c r="F80" s="95">
        <f>Delta!CZ82</f>
        <v>0.99979997782485497</v>
      </c>
      <c r="G80" s="95">
        <f>Delta!DA82</f>
        <v>0.99971808041539334</v>
      </c>
      <c r="H80" s="95">
        <f>Delta!DB82</f>
        <v>0.99985190283255065</v>
      </c>
      <c r="I80" s="95">
        <f>Delta!DC82</f>
        <v>0.99991783716437288</v>
      </c>
      <c r="J80" s="95">
        <f>Delta!DD82</f>
        <v>0.99751755213604842</v>
      </c>
      <c r="K80" s="95">
        <f>Delta!DE82</f>
        <v>0.99751755213604865</v>
      </c>
      <c r="L80" s="95">
        <f>Delta!DF82</f>
        <v>0.99723633240211262</v>
      </c>
      <c r="M80" s="95">
        <f>Delta!DG82</f>
        <v>0.99700672089560038</v>
      </c>
      <c r="N80" s="95">
        <f>Delta!DH82</f>
        <v>0.99993122066122209</v>
      </c>
      <c r="O80" s="95">
        <f>Delta!DI82</f>
        <v>0.99998327311789026</v>
      </c>
      <c r="P80" s="95">
        <f>Delta!DJ82</f>
        <v>1.0000417349020676</v>
      </c>
    </row>
    <row r="81" spans="1:16" x14ac:dyDescent="0.2">
      <c r="A81">
        <f>Delta!A83</f>
        <v>158</v>
      </c>
      <c r="B81" s="95">
        <f>Delta!CV83</f>
        <v>0.99766240024606401</v>
      </c>
      <c r="C81" s="95">
        <f>Delta!CW83</f>
        <v>1.0001410462943963</v>
      </c>
      <c r="D81" s="95">
        <f>Delta!CX83</f>
        <v>0.9995848910870504</v>
      </c>
      <c r="E81" s="95">
        <f>Delta!CY83</f>
        <v>1.0000668463168876</v>
      </c>
      <c r="F81" s="95">
        <f>Delta!CZ83</f>
        <v>0.99980857045620786</v>
      </c>
      <c r="G81" s="95">
        <f>Delta!DA83</f>
        <v>0.99972502806324104</v>
      </c>
      <c r="H81" s="95">
        <f>Delta!DB83</f>
        <v>0.99984543512433</v>
      </c>
      <c r="I81" s="95">
        <f>Delta!DC83</f>
        <v>0.99991908587340117</v>
      </c>
      <c r="J81" s="95">
        <f>Delta!DD83</f>
        <v>0.99753894438597945</v>
      </c>
      <c r="K81" s="95">
        <f>Delta!DE83</f>
        <v>0.99753894438597945</v>
      </c>
      <c r="L81" s="95">
        <f>Delta!DF83</f>
        <v>0.9972646491704491</v>
      </c>
      <c r="M81" s="95">
        <f>Delta!DG83</f>
        <v>0.99702982675813656</v>
      </c>
      <c r="N81" s="95">
        <f>Delta!DH83</f>
        <v>0.99993202666839764</v>
      </c>
      <c r="O81" s="95">
        <f>Delta!DI83</f>
        <v>0.99998453067311999</v>
      </c>
      <c r="P81" s="95">
        <f>Delta!DJ83</f>
        <v>1.0000491699116214</v>
      </c>
    </row>
    <row r="82" spans="1:16" x14ac:dyDescent="0.2">
      <c r="A82">
        <f>Delta!A84</f>
        <v>160</v>
      </c>
      <c r="B82" s="95">
        <f>Delta!CV84</f>
        <v>0.99768339111424242</v>
      </c>
      <c r="C82" s="95">
        <f>Delta!CW84</f>
        <v>1.0001354602604005</v>
      </c>
      <c r="D82" s="95">
        <f>Delta!CX84</f>
        <v>0.99959264912246948</v>
      </c>
      <c r="E82" s="95">
        <f>Delta!CY84</f>
        <v>1.0000653192668281</v>
      </c>
      <c r="F82" s="95">
        <f>Delta!CZ84</f>
        <v>0.99980922957876517</v>
      </c>
      <c r="G82" s="95">
        <f>Delta!DA84</f>
        <v>0.99972815942172899</v>
      </c>
      <c r="H82" s="95">
        <f>Delta!DB84</f>
        <v>0.99984583325804099</v>
      </c>
      <c r="I82" s="95">
        <f>Delta!DC84</f>
        <v>0.99992735571310065</v>
      </c>
      <c r="J82" s="95">
        <f>Delta!DD84</f>
        <v>0.99755811315864318</v>
      </c>
      <c r="K82" s="95">
        <f>Delta!DE84</f>
        <v>0.99755811315864318</v>
      </c>
      <c r="L82" s="95">
        <f>Delta!DF84</f>
        <v>0.99728693638430355</v>
      </c>
      <c r="M82" s="95">
        <f>Delta!DG84</f>
        <v>0.99706075187714316</v>
      </c>
      <c r="N82" s="95">
        <f>Delta!DH84</f>
        <v>0.99993015130917129</v>
      </c>
      <c r="O82" s="95">
        <f>Delta!DI84</f>
        <v>0.99998611024422868</v>
      </c>
      <c r="P82" s="95">
        <f>Delta!DJ84</f>
        <v>1.0000471845852725</v>
      </c>
    </row>
    <row r="83" spans="1:16" x14ac:dyDescent="0.2">
      <c r="A83">
        <f>Delta!A85</f>
        <v>162</v>
      </c>
      <c r="B83" s="95">
        <f>Delta!CV85</f>
        <v>0.99770553972010267</v>
      </c>
      <c r="C83" s="95">
        <f>Delta!CW85</f>
        <v>1.0001308414715979</v>
      </c>
      <c r="D83" s="95">
        <f>Delta!CX85</f>
        <v>0.99958830463318726</v>
      </c>
      <c r="E83" s="95">
        <f>Delta!CY85</f>
        <v>1.0000746654236783</v>
      </c>
      <c r="F83" s="95">
        <f>Delta!CZ85</f>
        <v>0.99981047099173126</v>
      </c>
      <c r="G83" s="95">
        <f>Delta!DA85</f>
        <v>0.99972807093692229</v>
      </c>
      <c r="H83" s="95">
        <f>Delta!DB85</f>
        <v>0.99985123339826099</v>
      </c>
      <c r="I83" s="95">
        <f>Delta!DC85</f>
        <v>0.99992457741452068</v>
      </c>
      <c r="J83" s="95">
        <f>Delta!DD85</f>
        <v>0.99758196606169025</v>
      </c>
      <c r="K83" s="95">
        <f>Delta!DE85</f>
        <v>0.99758196606169025</v>
      </c>
      <c r="L83" s="95">
        <f>Delta!DF85</f>
        <v>0.99731069453231602</v>
      </c>
      <c r="M83" s="95">
        <f>Delta!DG85</f>
        <v>0.99708711944849149</v>
      </c>
      <c r="N83" s="95">
        <f>Delta!DH85</f>
        <v>0.99993012398174275</v>
      </c>
      <c r="O83" s="95">
        <f>Delta!DI85</f>
        <v>0.99998824223006677</v>
      </c>
      <c r="P83" s="95">
        <f>Delta!DJ85</f>
        <v>1.0000426476589901</v>
      </c>
    </row>
    <row r="84" spans="1:16" x14ac:dyDescent="0.2">
      <c r="A84">
        <f>Delta!A86</f>
        <v>164</v>
      </c>
      <c r="B84" s="95">
        <f>Delta!CV86</f>
        <v>0.99771869524973744</v>
      </c>
      <c r="C84" s="95">
        <f>Delta!CW86</f>
        <v>1.0001361280996457</v>
      </c>
      <c r="D84" s="95">
        <f>Delta!CX86</f>
        <v>0.99959444474480375</v>
      </c>
      <c r="E84" s="95">
        <f>Delta!CY86</f>
        <v>1.0000743143392867</v>
      </c>
      <c r="F84" s="95">
        <f>Delta!CZ86</f>
        <v>0.99980634463981388</v>
      </c>
      <c r="G84" s="95">
        <f>Delta!DA86</f>
        <v>0.99972465656097742</v>
      </c>
      <c r="H84" s="95">
        <f>Delta!DB86</f>
        <v>0.99985442897944454</v>
      </c>
      <c r="I84" s="95">
        <f>Delta!DC86</f>
        <v>0.9999227331000724</v>
      </c>
      <c r="J84" s="95">
        <f>Delta!DD86</f>
        <v>0.99760546074106515</v>
      </c>
      <c r="K84" s="95">
        <f>Delta!DE86</f>
        <v>0.99760546074106515</v>
      </c>
      <c r="L84" s="95">
        <f>Delta!DF86</f>
        <v>0.99733077662271719</v>
      </c>
      <c r="M84" s="95">
        <f>Delta!DG86</f>
        <v>0.99710854472421906</v>
      </c>
      <c r="N84" s="95">
        <f>Delta!DH86</f>
        <v>0.99993184188456963</v>
      </c>
      <c r="O84" s="95">
        <f>Delta!DI86</f>
        <v>0.99999005971052379</v>
      </c>
      <c r="P84" s="95">
        <f>Delta!DJ86</f>
        <v>1.0000399283601471</v>
      </c>
    </row>
    <row r="85" spans="1:16" x14ac:dyDescent="0.2">
      <c r="A85">
        <f>Delta!A87</f>
        <v>166</v>
      </c>
      <c r="B85" s="95">
        <f>Delta!CV87</f>
        <v>0.99774218530645564</v>
      </c>
      <c r="C85" s="95">
        <f>Delta!CW87</f>
        <v>1.0001354434683385</v>
      </c>
      <c r="D85" s="95">
        <f>Delta!CX87</f>
        <v>0.99958607971595281</v>
      </c>
      <c r="E85" s="95">
        <f>Delta!CY87</f>
        <v>1.0000795857705833</v>
      </c>
      <c r="F85" s="95">
        <f>Delta!CZ87</f>
        <v>0.99980764487349716</v>
      </c>
      <c r="G85" s="95">
        <f>Delta!DA87</f>
        <v>0.99972692882866976</v>
      </c>
      <c r="H85" s="95">
        <f>Delta!DB87</f>
        <v>0.99986091785837949</v>
      </c>
      <c r="I85" s="95">
        <f>Delta!DC87</f>
        <v>0.99992221771985201</v>
      </c>
      <c r="J85" s="95">
        <f>Delta!DD87</f>
        <v>0.99762420503932348</v>
      </c>
      <c r="K85" s="95">
        <f>Delta!DE87</f>
        <v>0.9976242050393237</v>
      </c>
      <c r="L85" s="95">
        <f>Delta!DF87</f>
        <v>0.99735178262910618</v>
      </c>
      <c r="M85" s="95">
        <f>Delta!DG87</f>
        <v>0.9971355033009438</v>
      </c>
      <c r="N85" s="95">
        <f>Delta!DH87</f>
        <v>0.99993289868321866</v>
      </c>
      <c r="O85" s="95">
        <f>Delta!DI87</f>
        <v>0.99998988945571987</v>
      </c>
      <c r="P85" s="95">
        <f>Delta!DJ87</f>
        <v>1.0000374992539491</v>
      </c>
    </row>
    <row r="86" spans="1:16" x14ac:dyDescent="0.2">
      <c r="A86">
        <f>Delta!A88</f>
        <v>168</v>
      </c>
      <c r="B86" s="95">
        <f>Delta!CV88</f>
        <v>0.99775847820139996</v>
      </c>
      <c r="C86" s="95">
        <f>Delta!CW88</f>
        <v>1.000131476283356</v>
      </c>
      <c r="D86" s="95">
        <f>Delta!CX88</f>
        <v>0.99959251921224335</v>
      </c>
      <c r="E86" s="95">
        <f>Delta!CY88</f>
        <v>1.0000799667703473</v>
      </c>
      <c r="F86" s="95">
        <f>Delta!CZ88</f>
        <v>0.99981477012404296</v>
      </c>
      <c r="G86" s="95">
        <f>Delta!DA88</f>
        <v>0.99973291963613398</v>
      </c>
      <c r="H86" s="95">
        <f>Delta!DB88</f>
        <v>0.99985774195237298</v>
      </c>
      <c r="I86" s="95">
        <f>Delta!DC88</f>
        <v>0.99992896274444443</v>
      </c>
      <c r="J86" s="95">
        <f>Delta!DD88</f>
        <v>0.99764447722570426</v>
      </c>
      <c r="K86" s="95">
        <f>Delta!DE88</f>
        <v>0.99764447722570426</v>
      </c>
      <c r="L86" s="95">
        <f>Delta!DF88</f>
        <v>0.9973780259757179</v>
      </c>
      <c r="M86" s="95">
        <f>Delta!DG88</f>
        <v>0.99716530000640469</v>
      </c>
      <c r="N86" s="95">
        <f>Delta!DH88</f>
        <v>0.99993617033535875</v>
      </c>
      <c r="O86" s="95">
        <f>Delta!DI88</f>
        <v>0.99998232838550338</v>
      </c>
      <c r="P86" s="95">
        <f>Delta!DJ88</f>
        <v>1.0000430349014695</v>
      </c>
    </row>
    <row r="87" spans="1:16" x14ac:dyDescent="0.2">
      <c r="A87">
        <f>Delta!A89</f>
        <v>170</v>
      </c>
      <c r="B87" s="95">
        <f>Delta!CV89</f>
        <v>0.99778472094264092</v>
      </c>
      <c r="C87" s="95">
        <f>Delta!CW89</f>
        <v>1.0001266541221767</v>
      </c>
      <c r="D87" s="95">
        <f>Delta!CX89</f>
        <v>0.99959071813117595</v>
      </c>
      <c r="E87" s="95">
        <f>Delta!CY89</f>
        <v>1.0000841990130724</v>
      </c>
      <c r="F87" s="95">
        <f>Delta!CZ89</f>
        <v>0.9998192843839564</v>
      </c>
      <c r="G87" s="95">
        <f>Delta!DA89</f>
        <v>0.99973857628315743</v>
      </c>
      <c r="H87" s="95">
        <f>Delta!DB89</f>
        <v>0.99984729232181369</v>
      </c>
      <c r="I87" s="95">
        <f>Delta!DC89</f>
        <v>0.99992889228201132</v>
      </c>
      <c r="J87" s="95">
        <f>Delta!DD89</f>
        <v>0.99766719069107634</v>
      </c>
      <c r="K87" s="95">
        <f>Delta!DE89</f>
        <v>0.99766719069107657</v>
      </c>
      <c r="L87" s="95">
        <f>Delta!DF89</f>
        <v>0.99740637682591415</v>
      </c>
      <c r="M87" s="95">
        <f>Delta!DG89</f>
        <v>0.99718315275306879</v>
      </c>
      <c r="N87" s="95">
        <f>Delta!DH89</f>
        <v>0.99992971298543976</v>
      </c>
      <c r="O87" s="95">
        <f>Delta!DI89</f>
        <v>0.99998437379137062</v>
      </c>
      <c r="P87" s="95">
        <f>Delta!DJ89</f>
        <v>1.000048719101287</v>
      </c>
    </row>
    <row r="88" spans="1:16" x14ac:dyDescent="0.2">
      <c r="A88">
        <f>Delta!A90</f>
        <v>172</v>
      </c>
      <c r="B88" s="95">
        <f>Delta!CV90</f>
        <v>0.9978064093342236</v>
      </c>
      <c r="C88" s="95">
        <f>Delta!CW90</f>
        <v>1.0001230939797439</v>
      </c>
      <c r="D88" s="95">
        <f>Delta!CX90</f>
        <v>0.99959227635156755</v>
      </c>
      <c r="E88" s="95">
        <f>Delta!CY90</f>
        <v>1.0000899999279336</v>
      </c>
      <c r="F88" s="95">
        <f>Delta!CZ90</f>
        <v>0.99980857159172287</v>
      </c>
      <c r="G88" s="95">
        <f>Delta!DA90</f>
        <v>0.99972910687257421</v>
      </c>
      <c r="H88" s="95">
        <f>Delta!DB90</f>
        <v>0.99986411998410629</v>
      </c>
      <c r="I88" s="95">
        <f>Delta!DC90</f>
        <v>0.99992820140385219</v>
      </c>
      <c r="J88" s="95">
        <f>Delta!DD90</f>
        <v>0.99769142733691618</v>
      </c>
      <c r="K88" s="95">
        <f>Delta!DE90</f>
        <v>0.99769142733691596</v>
      </c>
      <c r="L88" s="95">
        <f>Delta!DF90</f>
        <v>0.99742115958595889</v>
      </c>
      <c r="M88" s="95">
        <f>Delta!DG90</f>
        <v>0.99721402627475075</v>
      </c>
      <c r="N88" s="95">
        <f>Delta!DH90</f>
        <v>0.99993541418376397</v>
      </c>
      <c r="O88" s="95">
        <f>Delta!DI90</f>
        <v>0.99998382885712689</v>
      </c>
      <c r="P88" s="95">
        <f>Delta!DJ90</f>
        <v>1.000037257975227</v>
      </c>
    </row>
    <row r="89" spans="1:16" x14ac:dyDescent="0.2">
      <c r="A89">
        <f>Delta!A91</f>
        <v>174</v>
      </c>
      <c r="B89" s="95">
        <f>Delta!CV91</f>
        <v>0.99781784572045706</v>
      </c>
      <c r="C89" s="95">
        <f>Delta!CW91</f>
        <v>1.000132319561944</v>
      </c>
      <c r="D89" s="95">
        <f>Delta!CX91</f>
        <v>0.99958782789994682</v>
      </c>
      <c r="E89" s="95">
        <f>Delta!CY91</f>
        <v>1.0000928444456911</v>
      </c>
      <c r="F89" s="95">
        <f>Delta!CZ91</f>
        <v>0.99981709941129004</v>
      </c>
      <c r="G89" s="95">
        <f>Delta!DA91</f>
        <v>0.99973915183160444</v>
      </c>
      <c r="H89" s="95">
        <f>Delta!DB91</f>
        <v>0.99985296164431436</v>
      </c>
      <c r="I89" s="95">
        <f>Delta!DC91</f>
        <v>0.99992926777182489</v>
      </c>
      <c r="J89" s="95">
        <f>Delta!DD91</f>
        <v>0.99770894858239001</v>
      </c>
      <c r="K89" s="95">
        <f>Delta!DE91</f>
        <v>0.99770894858239001</v>
      </c>
      <c r="L89" s="95">
        <f>Delta!DF91</f>
        <v>0.99744869803056024</v>
      </c>
      <c r="M89" s="95">
        <f>Delta!DG91</f>
        <v>0.9972314934190355</v>
      </c>
      <c r="N89" s="95">
        <f>Delta!DH91</f>
        <v>0.99992945744129114</v>
      </c>
      <c r="O89" s="95">
        <f>Delta!DI91</f>
        <v>0.99998584612858532</v>
      </c>
      <c r="P89" s="95">
        <f>Delta!DJ91</f>
        <v>1.0000436351655417</v>
      </c>
    </row>
    <row r="90" spans="1:16" x14ac:dyDescent="0.2">
      <c r="A90">
        <f>Delta!A92</f>
        <v>176</v>
      </c>
      <c r="B90" s="95">
        <f>Delta!CV92</f>
        <v>0.99784052517465671</v>
      </c>
      <c r="C90" s="95">
        <f>Delta!CW92</f>
        <v>1.0001203924581232</v>
      </c>
      <c r="D90" s="95">
        <f>Delta!CX92</f>
        <v>0.99959329111327577</v>
      </c>
      <c r="E90" s="95">
        <f>Delta!CY92</f>
        <v>1.0000975387151627</v>
      </c>
      <c r="F90" s="95">
        <f>Delta!CZ92</f>
        <v>0.9998170481364711</v>
      </c>
      <c r="G90" s="95">
        <f>Delta!DA92</f>
        <v>0.99973860111378465</v>
      </c>
      <c r="H90" s="95">
        <f>Delta!DB92</f>
        <v>0.99985371774915888</v>
      </c>
      <c r="I90" s="95">
        <f>Delta!DC92</f>
        <v>0.9999394378136226</v>
      </c>
      <c r="J90" s="95">
        <f>Delta!DD92</f>
        <v>0.99773036168999274</v>
      </c>
      <c r="K90" s="95">
        <f>Delta!DE92</f>
        <v>0.99773036168999252</v>
      </c>
      <c r="L90" s="95">
        <f>Delta!DF92</f>
        <v>0.99746955608470356</v>
      </c>
      <c r="M90" s="95">
        <f>Delta!DG92</f>
        <v>0.99726324389248766</v>
      </c>
      <c r="N90" s="95">
        <f>Delta!DH92</f>
        <v>0.99992504787955394</v>
      </c>
      <c r="O90" s="95">
        <f>Delta!DI92</f>
        <v>0.99997961937470914</v>
      </c>
      <c r="P90" s="95">
        <f>Delta!DJ92</f>
        <v>1.0000469109733214</v>
      </c>
    </row>
    <row r="91" spans="1:16" x14ac:dyDescent="0.2">
      <c r="A91">
        <f>Delta!A93</f>
        <v>178</v>
      </c>
      <c r="B91" s="95">
        <f>Delta!CV93</f>
        <v>0.997855482878651</v>
      </c>
      <c r="C91" s="95">
        <f>Delta!CW93</f>
        <v>1.0001284349618713</v>
      </c>
      <c r="D91" s="95">
        <f>Delta!CX93</f>
        <v>0.99958555168036878</v>
      </c>
      <c r="E91" s="95">
        <f>Delta!CY93</f>
        <v>1.0000967156809677</v>
      </c>
      <c r="F91" s="95">
        <f>Delta!CZ93</f>
        <v>0.99982825838806377</v>
      </c>
      <c r="G91" s="95">
        <f>Delta!DA93</f>
        <v>0.99975133044178988</v>
      </c>
      <c r="H91" s="95">
        <f>Delta!DB93</f>
        <v>0.99985427032968055</v>
      </c>
      <c r="I91" s="95">
        <f>Delta!DC93</f>
        <v>0.99993276669980158</v>
      </c>
      <c r="J91" s="95">
        <f>Delta!DD93</f>
        <v>0.9977432779561336</v>
      </c>
      <c r="K91" s="95">
        <f>Delta!DE93</f>
        <v>0.99774327795613338</v>
      </c>
      <c r="L91" s="95">
        <f>Delta!DF93</f>
        <v>0.99749516957599738</v>
      </c>
      <c r="M91" s="95">
        <f>Delta!DG93</f>
        <v>0.9972827498149518</v>
      </c>
      <c r="N91" s="95">
        <f>Delta!DH93</f>
        <v>0.99993102803947109</v>
      </c>
      <c r="O91" s="95">
        <f>Delta!DI93</f>
        <v>0.99999017958434333</v>
      </c>
      <c r="P91" s="95">
        <f>Delta!DJ93</f>
        <v>1.000044285492264</v>
      </c>
    </row>
    <row r="92" spans="1:16" x14ac:dyDescent="0.2">
      <c r="A92">
        <f>Delta!A94</f>
        <v>180</v>
      </c>
      <c r="B92" s="95">
        <f>Delta!CV94</f>
        <v>0.99787773915800659</v>
      </c>
      <c r="C92" s="95">
        <f>Delta!CW94</f>
        <v>1.0001219255984535</v>
      </c>
      <c r="D92" s="95">
        <f>Delta!CX94</f>
        <v>0.99959246794198708</v>
      </c>
      <c r="E92" s="95">
        <f>Delta!CY94</f>
        <v>1.0001022941441828</v>
      </c>
      <c r="F92" s="95">
        <f>Delta!CZ94</f>
        <v>0.99981977524525079</v>
      </c>
      <c r="G92" s="95">
        <f>Delta!DA94</f>
        <v>0.99974247958048523</v>
      </c>
      <c r="H92" s="95">
        <f>Delta!DB94</f>
        <v>0.99985762275945245</v>
      </c>
      <c r="I92" s="95">
        <f>Delta!DC94</f>
        <v>0.99993284759380896</v>
      </c>
      <c r="J92" s="95">
        <f>Delta!DD94</f>
        <v>0.99777187447948545</v>
      </c>
      <c r="K92" s="95">
        <f>Delta!DE94</f>
        <v>0.99777187447948545</v>
      </c>
      <c r="L92" s="95">
        <f>Delta!DF94</f>
        <v>0.9975149278477895</v>
      </c>
      <c r="M92" s="95">
        <f>Delta!DG94</f>
        <v>0.99730592843455557</v>
      </c>
      <c r="N92" s="95">
        <f>Delta!DH94</f>
        <v>0.99993046134129104</v>
      </c>
      <c r="O92" s="95">
        <f>Delta!DI94</f>
        <v>0.99998229752009449</v>
      </c>
      <c r="P92" s="95">
        <f>Delta!DJ94</f>
        <v>1.0000493083408808</v>
      </c>
    </row>
    <row r="93" spans="1:16" x14ac:dyDescent="0.2">
      <c r="A93">
        <f>Delta!A95</f>
        <v>182</v>
      </c>
      <c r="B93" s="95">
        <f>Delta!CV95</f>
        <v>0.99789705994805955</v>
      </c>
      <c r="C93" s="95">
        <f>Delta!CW95</f>
        <v>1.000122344609603</v>
      </c>
      <c r="D93" s="95">
        <f>Delta!CX95</f>
        <v>0.99958557647435964</v>
      </c>
      <c r="E93" s="95">
        <f>Delta!CY95</f>
        <v>1.0001004165185701</v>
      </c>
      <c r="F93" s="95">
        <f>Delta!CZ95</f>
        <v>0.99983195972419359</v>
      </c>
      <c r="G93" s="95">
        <f>Delta!DA95</f>
        <v>0.99975672384276371</v>
      </c>
      <c r="H93" s="95">
        <f>Delta!DB95</f>
        <v>0.9998593067261845</v>
      </c>
      <c r="I93" s="95">
        <f>Delta!DC95</f>
        <v>0.999936577787775</v>
      </c>
      <c r="J93" s="95">
        <f>Delta!DD95</f>
        <v>0.99778080227116828</v>
      </c>
      <c r="K93" s="95">
        <f>Delta!DE95</f>
        <v>0.99778080227116828</v>
      </c>
      <c r="L93" s="95">
        <f>Delta!DF95</f>
        <v>0.99753806599182748</v>
      </c>
      <c r="M93" s="95">
        <f>Delta!DG95</f>
        <v>0.99733446192575426</v>
      </c>
      <c r="N93" s="95">
        <f>Delta!DH95</f>
        <v>0.9999280973601713</v>
      </c>
      <c r="O93" s="95">
        <f>Delta!DI95</f>
        <v>0.99999172421766735</v>
      </c>
      <c r="P93" s="95">
        <f>Delta!DJ95</f>
        <v>1.0000446848865181</v>
      </c>
    </row>
    <row r="94" spans="1:16" x14ac:dyDescent="0.2">
      <c r="A94">
        <f>Delta!A96</f>
        <v>184</v>
      </c>
      <c r="B94" s="95">
        <f>Delta!CV96</f>
        <v>0.99791296192368317</v>
      </c>
      <c r="C94" s="95">
        <f>Delta!CW96</f>
        <v>1.0001196828523613</v>
      </c>
      <c r="D94" s="95">
        <f>Delta!CX96</f>
        <v>0.99959759383393587</v>
      </c>
      <c r="E94" s="95">
        <f>Delta!CY96</f>
        <v>1.0000979121440037</v>
      </c>
      <c r="F94" s="95">
        <f>Delta!CZ96</f>
        <v>0.99982725802718675</v>
      </c>
      <c r="G94" s="95">
        <f>Delta!DA96</f>
        <v>0.99974941658220473</v>
      </c>
      <c r="H94" s="95">
        <f>Delta!DB96</f>
        <v>0.99986337850343376</v>
      </c>
      <c r="I94" s="95">
        <f>Delta!DC96</f>
        <v>0.9999315513086704</v>
      </c>
      <c r="J94" s="95">
        <f>Delta!DD96</f>
        <v>0.99780614486378216</v>
      </c>
      <c r="K94" s="95">
        <f>Delta!DE96</f>
        <v>0.99780614486378216</v>
      </c>
      <c r="L94" s="95">
        <f>Delta!DF96</f>
        <v>0.99755611118970489</v>
      </c>
      <c r="M94" s="95">
        <f>Delta!DG96</f>
        <v>0.99735155149925525</v>
      </c>
      <c r="N94" s="95">
        <f>Delta!DH96</f>
        <v>0.99992809619408518</v>
      </c>
      <c r="O94" s="95">
        <f>Delta!DI96</f>
        <v>0.99998290767559928</v>
      </c>
      <c r="P94" s="95">
        <f>Delta!DJ96</f>
        <v>1.0000496856186234</v>
      </c>
    </row>
    <row r="95" spans="1:16" x14ac:dyDescent="0.2">
      <c r="A95">
        <f>Delta!A97</f>
        <v>186</v>
      </c>
      <c r="B95" s="95">
        <f>Delta!CV97</f>
        <v>0.99792871256969207</v>
      </c>
      <c r="C95" s="95">
        <f>Delta!CW97</f>
        <v>1.0001191658630315</v>
      </c>
      <c r="D95" s="95">
        <f>Delta!CX97</f>
        <v>0.99960080570776055</v>
      </c>
      <c r="E95" s="95">
        <f>Delta!CY97</f>
        <v>1.0000970392772928</v>
      </c>
      <c r="F95" s="95">
        <f>Delta!CZ97</f>
        <v>0.99983197449628547</v>
      </c>
      <c r="G95" s="95">
        <f>Delta!DA97</f>
        <v>0.99975635622531234</v>
      </c>
      <c r="H95" s="95">
        <f>Delta!DB97</f>
        <v>0.99985916414172593</v>
      </c>
      <c r="I95" s="95">
        <f>Delta!DC97</f>
        <v>0.99994188481616186</v>
      </c>
      <c r="J95" s="95">
        <f>Delta!DD97</f>
        <v>0.99782149406339804</v>
      </c>
      <c r="K95" s="95">
        <f>Delta!DE97</f>
        <v>0.99782149406339826</v>
      </c>
      <c r="L95" s="95">
        <f>Delta!DF97</f>
        <v>0.9975783810681198</v>
      </c>
      <c r="M95" s="95">
        <f>Delta!DG97</f>
        <v>0.99737991997449915</v>
      </c>
      <c r="N95" s="95">
        <f>Delta!DH97</f>
        <v>0.99992660852115434</v>
      </c>
      <c r="O95" s="95">
        <f>Delta!DI97</f>
        <v>0.99999380154191164</v>
      </c>
      <c r="P95" s="95">
        <f>Delta!DJ97</f>
        <v>1.000043167429054</v>
      </c>
    </row>
    <row r="96" spans="1:16" x14ac:dyDescent="0.2">
      <c r="A96">
        <f>Delta!A98</f>
        <v>188</v>
      </c>
      <c r="B96" s="95">
        <f>Delta!CV98</f>
        <v>0.99794817302631411</v>
      </c>
      <c r="C96" s="95">
        <f>Delta!CW98</f>
        <v>1.000118643607903</v>
      </c>
      <c r="D96" s="95">
        <f>Delta!CX98</f>
        <v>0.99959257685248992</v>
      </c>
      <c r="E96" s="95">
        <f>Delta!CY98</f>
        <v>1.0001069991811971</v>
      </c>
      <c r="F96" s="95">
        <f>Delta!CZ98</f>
        <v>0.99982878419296284</v>
      </c>
      <c r="G96" s="95">
        <f>Delta!DA98</f>
        <v>0.9997530652801051</v>
      </c>
      <c r="H96" s="95">
        <f>Delta!DB98</f>
        <v>0.99986614084719549</v>
      </c>
      <c r="I96" s="95">
        <f>Delta!DC98</f>
        <v>0.99993586773841314</v>
      </c>
      <c r="J96" s="95">
        <f>Delta!DD98</f>
        <v>0.99784225503911184</v>
      </c>
      <c r="K96" s="95">
        <f>Delta!DE98</f>
        <v>0.99784225503911161</v>
      </c>
      <c r="L96" s="95">
        <f>Delta!DF98</f>
        <v>0.99759585314136423</v>
      </c>
      <c r="M96" s="95">
        <f>Delta!DG98</f>
        <v>0.99739834629146129</v>
      </c>
      <c r="N96" s="95">
        <f>Delta!DH98</f>
        <v>0.9999292937180646</v>
      </c>
      <c r="O96" s="95">
        <f>Delta!DI98</f>
        <v>0.99998632477769922</v>
      </c>
      <c r="P96" s="95">
        <f>Delta!DJ98</f>
        <v>1.0000487651803256</v>
      </c>
    </row>
    <row r="97" spans="1:16" x14ac:dyDescent="0.2">
      <c r="A97">
        <f>Delta!A99</f>
        <v>190</v>
      </c>
      <c r="B97" s="95">
        <f>Delta!CV99</f>
        <v>0.99796835679235096</v>
      </c>
      <c r="C97" s="95">
        <f>Delta!CW99</f>
        <v>1.0001178249751124</v>
      </c>
      <c r="D97" s="95">
        <f>Delta!CX99</f>
        <v>0.99958675279395304</v>
      </c>
      <c r="E97" s="95">
        <f>Delta!CY99</f>
        <v>1.000109758664431</v>
      </c>
      <c r="F97" s="95">
        <f>Delta!CZ99</f>
        <v>0.99983530068155391</v>
      </c>
      <c r="G97" s="95">
        <f>Delta!DA99</f>
        <v>0.99976198874104161</v>
      </c>
      <c r="H97" s="95">
        <f>Delta!DB99</f>
        <v>0.99985927932849628</v>
      </c>
      <c r="I97" s="95">
        <f>Delta!DC99</f>
        <v>0.999941588340023</v>
      </c>
      <c r="J97" s="95">
        <f>Delta!DD99</f>
        <v>0.99785615629314062</v>
      </c>
      <c r="K97" s="95">
        <f>Delta!DE99</f>
        <v>0.99785615629314062</v>
      </c>
      <c r="L97" s="95">
        <f>Delta!DF99</f>
        <v>0.99761865529312199</v>
      </c>
      <c r="M97" s="95">
        <f>Delta!DG99</f>
        <v>0.99742000536451902</v>
      </c>
      <c r="N97" s="95">
        <f>Delta!DH99</f>
        <v>0.99991985287719465</v>
      </c>
      <c r="O97" s="95">
        <f>Delta!DI99</f>
        <v>0.99998768162588436</v>
      </c>
      <c r="P97" s="95">
        <f>Delta!DJ99</f>
        <v>1.0000434320451963</v>
      </c>
    </row>
    <row r="98" spans="1:16" x14ac:dyDescent="0.2">
      <c r="A98">
        <f>Delta!A100</f>
        <v>192</v>
      </c>
      <c r="B98" s="95">
        <f>Delta!CV100</f>
        <v>0.99798645089227755</v>
      </c>
      <c r="C98" s="95">
        <f>Delta!CW100</f>
        <v>1.0001145105762601</v>
      </c>
      <c r="D98" s="95">
        <f>Delta!CX100</f>
        <v>0.99958790378718876</v>
      </c>
      <c r="E98" s="95">
        <f>Delta!CY100</f>
        <v>1.0001210943652044</v>
      </c>
      <c r="F98" s="95">
        <f>Delta!CZ100</f>
        <v>0.99982469358023907</v>
      </c>
      <c r="G98" s="95">
        <f>Delta!DA100</f>
        <v>0.99975161065197093</v>
      </c>
      <c r="H98" s="95">
        <f>Delta!DB100</f>
        <v>0.99986638911631676</v>
      </c>
      <c r="I98" s="95">
        <f>Delta!DC100</f>
        <v>0.99994471224473092</v>
      </c>
      <c r="J98" s="95">
        <f>Delta!DD100</f>
        <v>0.99788317294270523</v>
      </c>
      <c r="K98" s="95">
        <f>Delta!DE100</f>
        <v>0.99788317294270523</v>
      </c>
      <c r="L98" s="95">
        <f>Delta!DF100</f>
        <v>0.99763530939196887</v>
      </c>
      <c r="M98" s="95">
        <f>Delta!DG100</f>
        <v>0.9974468648094319</v>
      </c>
      <c r="N98" s="95">
        <f>Delta!DH100</f>
        <v>0.99992271368171959</v>
      </c>
      <c r="O98" s="95">
        <f>Delta!DI100</f>
        <v>0.99998837156146558</v>
      </c>
      <c r="P98" s="95">
        <f>Delta!DJ100</f>
        <v>1.000038363635543</v>
      </c>
    </row>
    <row r="99" spans="1:16" x14ac:dyDescent="0.2">
      <c r="A99">
        <f>Delta!A101</f>
        <v>194</v>
      </c>
      <c r="B99" s="95">
        <f>Delta!CV101</f>
        <v>0.99800348144353224</v>
      </c>
      <c r="C99" s="95">
        <f>Delta!CW101</f>
        <v>1.0001135853198841</v>
      </c>
      <c r="D99" s="95">
        <f>Delta!CX101</f>
        <v>0.99959394344274399</v>
      </c>
      <c r="E99" s="95">
        <f>Delta!CY101</f>
        <v>1.0001084894013998</v>
      </c>
      <c r="F99" s="95">
        <f>Delta!CZ101</f>
        <v>0.99983668117648861</v>
      </c>
      <c r="G99" s="95">
        <f>Delta!DA101</f>
        <v>0.99976140333284957</v>
      </c>
      <c r="H99" s="95">
        <f>Delta!DB101</f>
        <v>0.99986401958888715</v>
      </c>
      <c r="I99" s="95">
        <f>Delta!DC101</f>
        <v>0.99994106788274228</v>
      </c>
      <c r="J99" s="95">
        <f>Delta!DD101</f>
        <v>0.99789492087729026</v>
      </c>
      <c r="K99" s="95">
        <f>Delta!DE101</f>
        <v>0.99789492087729048</v>
      </c>
      <c r="L99" s="95">
        <f>Delta!DF101</f>
        <v>0.99765682647500253</v>
      </c>
      <c r="M99" s="95">
        <f>Delta!DG101</f>
        <v>0.99746237865534426</v>
      </c>
      <c r="N99" s="95">
        <f>Delta!DH101</f>
        <v>0.99992298609646102</v>
      </c>
      <c r="O99" s="95">
        <f>Delta!DI101</f>
        <v>0.99998935712251635</v>
      </c>
      <c r="P99" s="95">
        <f>Delta!DJ101</f>
        <v>1.0000425756613276</v>
      </c>
    </row>
    <row r="100" spans="1:16" x14ac:dyDescent="0.2">
      <c r="A100">
        <f>Delta!A102</f>
        <v>196</v>
      </c>
      <c r="B100" s="95">
        <f>Delta!CV102</f>
        <v>0.99801694488522164</v>
      </c>
      <c r="C100" s="95">
        <f>Delta!CW102</f>
        <v>1.0001103781954785</v>
      </c>
      <c r="D100" s="95">
        <f>Delta!CX102</f>
        <v>0.9995973412709025</v>
      </c>
      <c r="E100" s="95">
        <f>Delta!CY102</f>
        <v>1.0001210090020323</v>
      </c>
      <c r="F100" s="95">
        <f>Delta!CZ102</f>
        <v>0.99983645080508965</v>
      </c>
      <c r="G100" s="95">
        <f>Delta!DA102</f>
        <v>0.99976402155334121</v>
      </c>
      <c r="H100" s="95">
        <f>Delta!DB102</f>
        <v>0.99986409419676325</v>
      </c>
      <c r="I100" s="95">
        <f>Delta!DC102</f>
        <v>0.99993744908148074</v>
      </c>
      <c r="J100" s="95">
        <f>Delta!DD102</f>
        <v>0.9979182236273717</v>
      </c>
      <c r="K100" s="95">
        <f>Delta!DE102</f>
        <v>0.99791822362737159</v>
      </c>
      <c r="L100" s="95">
        <f>Delta!DF102</f>
        <v>0.99768273643506777</v>
      </c>
      <c r="M100" s="95">
        <f>Delta!DG102</f>
        <v>0.99748474807117593</v>
      </c>
      <c r="N100" s="95">
        <f>Delta!DH102</f>
        <v>0.99992987383880527</v>
      </c>
      <c r="O100" s="95">
        <f>Delta!DI102</f>
        <v>0.99999156940420553</v>
      </c>
      <c r="P100" s="95">
        <f>Delta!DJ102</f>
        <v>1.0000468638866922</v>
      </c>
    </row>
    <row r="101" spans="1:16" x14ac:dyDescent="0.2">
      <c r="A101">
        <f>Delta!A103</f>
        <v>198</v>
      </c>
      <c r="B101" s="95">
        <f>Delta!CV103</f>
        <v>0.99803014497886067</v>
      </c>
      <c r="C101" s="95">
        <f>Delta!CW103</f>
        <v>1.0001122585889126</v>
      </c>
      <c r="D101" s="95">
        <f>Delta!CX103</f>
        <v>0.99959831505924468</v>
      </c>
      <c r="E101" s="95">
        <f>Delta!CY103</f>
        <v>1.0001166734694773</v>
      </c>
      <c r="F101" s="95">
        <f>Delta!CZ103</f>
        <v>0.99983573471020915</v>
      </c>
      <c r="G101" s="95">
        <f>Delta!DA103</f>
        <v>0.99976372218103693</v>
      </c>
      <c r="H101" s="95">
        <f>Delta!DB103</f>
        <v>0.99987257607345126</v>
      </c>
      <c r="I101" s="95">
        <f>Delta!DC103</f>
        <v>0.99994416504644867</v>
      </c>
      <c r="J101" s="95">
        <f>Delta!DD103</f>
        <v>0.99792952891967979</v>
      </c>
      <c r="K101" s="95">
        <f>Delta!DE103</f>
        <v>0.99792952891968001</v>
      </c>
      <c r="L101" s="95">
        <f>Delta!DF103</f>
        <v>0.997693740307108</v>
      </c>
      <c r="M101" s="95">
        <f>Delta!DG103</f>
        <v>0.99751091116787738</v>
      </c>
      <c r="N101" s="95">
        <f>Delta!DH103</f>
        <v>0.99992331145513991</v>
      </c>
      <c r="O101" s="95">
        <f>Delta!DI103</f>
        <v>0.9999921947020014</v>
      </c>
      <c r="P101" s="95">
        <f>Delta!DJ103</f>
        <v>1.0000410119141045</v>
      </c>
    </row>
    <row r="102" spans="1:16" x14ac:dyDescent="0.2">
      <c r="A102">
        <f>Delta!A104</f>
        <v>200</v>
      </c>
      <c r="B102" s="95">
        <f>Delta!CV104</f>
        <v>0.99805013301751033</v>
      </c>
      <c r="C102" s="95">
        <f>Delta!CW104</f>
        <v>1.0001120317194083</v>
      </c>
      <c r="D102" s="95">
        <f>Delta!CX104</f>
        <v>0.99959855723662594</v>
      </c>
      <c r="E102" s="95">
        <f>Delta!CY104</f>
        <v>1.0001188696026424</v>
      </c>
      <c r="F102" s="95">
        <f>Delta!CZ104</f>
        <v>0.99983777789982475</v>
      </c>
      <c r="G102" s="95">
        <f>Delta!DA104</f>
        <v>0.99976387921655507</v>
      </c>
      <c r="H102" s="95">
        <f>Delta!DB104</f>
        <v>0.99986514536098214</v>
      </c>
      <c r="I102" s="95">
        <f>Delta!DC104</f>
        <v>0.99995018998959739</v>
      </c>
      <c r="J102" s="95">
        <f>Delta!DD104</f>
        <v>0.99795360430498226</v>
      </c>
      <c r="K102" s="95">
        <f>Delta!DE104</f>
        <v>0.99795360430498226</v>
      </c>
      <c r="L102" s="95">
        <f>Delta!DF104</f>
        <v>0.99771796671809221</v>
      </c>
      <c r="M102" s="95">
        <f>Delta!DG104</f>
        <v>0.99753373018133007</v>
      </c>
      <c r="N102" s="95">
        <f>Delta!DH104</f>
        <v>0.9999288191865281</v>
      </c>
      <c r="O102" s="95">
        <f>Delta!DI104</f>
        <v>0.99999315877774664</v>
      </c>
      <c r="P102" s="95">
        <f>Delta!DJ104</f>
        <v>1.0000425242719602</v>
      </c>
    </row>
    <row r="103" spans="1:16" x14ac:dyDescent="0.2">
      <c r="A103">
        <f>Delta!A105</f>
        <v>202</v>
      </c>
      <c r="B103" s="95">
        <f>Delta!CV105</f>
        <v>0.99807101319563429</v>
      </c>
      <c r="C103" s="95">
        <f>Delta!CW105</f>
        <v>1.000100021606692</v>
      </c>
      <c r="D103" s="95">
        <f>Delta!CX105</f>
        <v>0.99960384069024422</v>
      </c>
      <c r="E103" s="95">
        <f>Delta!CY105</f>
        <v>1.0001229499228113</v>
      </c>
      <c r="F103" s="95">
        <f>Delta!CZ105</f>
        <v>0.99984213814226119</v>
      </c>
      <c r="G103" s="95">
        <f>Delta!DA105</f>
        <v>0.99977135287792951</v>
      </c>
      <c r="H103" s="95">
        <f>Delta!DB105</f>
        <v>0.99986467143360303</v>
      </c>
      <c r="I103" s="95">
        <f>Delta!DC105</f>
        <v>0.99994697653158338</v>
      </c>
      <c r="J103" s="95">
        <f>Delta!DD105</f>
        <v>0.99796873623367821</v>
      </c>
      <c r="K103" s="95">
        <f>Delta!DE105</f>
        <v>0.99796873623367821</v>
      </c>
      <c r="L103" s="95">
        <f>Delta!DF105</f>
        <v>0.99774055355422231</v>
      </c>
      <c r="M103" s="95">
        <f>Delta!DG105</f>
        <v>0.99755263425012197</v>
      </c>
      <c r="N103" s="95">
        <f>Delta!DH105</f>
        <v>0.99992451276433358</v>
      </c>
      <c r="O103" s="95">
        <f>Delta!DI105</f>
        <v>0.99998573516233635</v>
      </c>
      <c r="P103" s="95">
        <f>Delta!DJ105</f>
        <v>1.0000465239280509</v>
      </c>
    </row>
    <row r="104" spans="1:16" x14ac:dyDescent="0.2">
      <c r="A104">
        <f>Delta!A106</f>
        <v>204</v>
      </c>
      <c r="B104" s="95">
        <f>Delta!CV106</f>
        <v>0.99808789798387698</v>
      </c>
      <c r="C104" s="95">
        <f>Delta!CW106</f>
        <v>1.000100411676055</v>
      </c>
      <c r="D104" s="95">
        <f>Delta!CX106</f>
        <v>0.9996037116682559</v>
      </c>
      <c r="E104" s="95">
        <f>Delta!CY106</f>
        <v>1.0001193720489487</v>
      </c>
      <c r="F104" s="95">
        <f>Delta!CZ106</f>
        <v>0.99984380247429538</v>
      </c>
      <c r="G104" s="95">
        <f>Delta!DA106</f>
        <v>0.99977381846171676</v>
      </c>
      <c r="H104" s="95">
        <f>Delta!DB106</f>
        <v>0.99986623016843812</v>
      </c>
      <c r="I104" s="95">
        <f>Delta!DC106</f>
        <v>0.99995418219565546</v>
      </c>
      <c r="J104" s="95">
        <f>Delta!DD106</f>
        <v>0.99798150956094001</v>
      </c>
      <c r="K104" s="95">
        <f>Delta!DE106</f>
        <v>0.99798150956094001</v>
      </c>
      <c r="L104" s="95">
        <f>Delta!DF106</f>
        <v>0.99775578456792902</v>
      </c>
      <c r="M104" s="95">
        <f>Delta!DG106</f>
        <v>0.99757660608065168</v>
      </c>
      <c r="N104" s="95">
        <f>Delta!DH106</f>
        <v>0.9999205653631712</v>
      </c>
      <c r="O104" s="95">
        <f>Delta!DI106</f>
        <v>0.99998714928037702</v>
      </c>
      <c r="P104" s="95">
        <f>Delta!DJ106</f>
        <v>1.0000494786427763</v>
      </c>
    </row>
    <row r="105" spans="1:16" x14ac:dyDescent="0.2">
      <c r="A105">
        <f>Delta!A107</f>
        <v>206</v>
      </c>
      <c r="B105" s="95">
        <f>Delta!CV107</f>
        <v>0.99809771353313981</v>
      </c>
      <c r="C105" s="95">
        <f>Delta!CW107</f>
        <v>1.0001077859323351</v>
      </c>
      <c r="D105" s="95">
        <f>Delta!CX107</f>
        <v>0.99959888136472064</v>
      </c>
      <c r="E105" s="95">
        <f>Delta!CY107</f>
        <v>1.0001220776555473</v>
      </c>
      <c r="F105" s="95">
        <f>Delta!CZ107</f>
        <v>0.99985068615602779</v>
      </c>
      <c r="G105" s="95">
        <f>Delta!DA107</f>
        <v>0.99977895352553869</v>
      </c>
      <c r="H105" s="95">
        <f>Delta!DB107</f>
        <v>0.99986823280921833</v>
      </c>
      <c r="I105" s="95">
        <f>Delta!DC107</f>
        <v>0.99994284493104157</v>
      </c>
      <c r="J105" s="95">
        <f>Delta!DD107</f>
        <v>0.9979983050971637</v>
      </c>
      <c r="K105" s="95">
        <f>Delta!DE107</f>
        <v>0.9979983050971637</v>
      </c>
      <c r="L105" s="95">
        <f>Delta!DF107</f>
        <v>0.99777770109030361</v>
      </c>
      <c r="M105" s="95">
        <f>Delta!DG107</f>
        <v>0.99758920618672164</v>
      </c>
      <c r="N105" s="95">
        <f>Delta!DH107</f>
        <v>0.99992758659853265</v>
      </c>
      <c r="O105" s="95">
        <f>Delta!DI107</f>
        <v>0.99997863464359082</v>
      </c>
      <c r="P105" s="95">
        <f>Delta!DJ107</f>
        <v>1.0000530186771539</v>
      </c>
    </row>
    <row r="106" spans="1:16" x14ac:dyDescent="0.2">
      <c r="A106">
        <f>Delta!A108</f>
        <v>208</v>
      </c>
      <c r="B106" s="95">
        <f>Delta!CV108</f>
        <v>0.99812074114590432</v>
      </c>
      <c r="C106" s="95">
        <f>Delta!CW108</f>
        <v>1.0000997907050402</v>
      </c>
      <c r="D106" s="95">
        <f>Delta!CX108</f>
        <v>0.99959754748220908</v>
      </c>
      <c r="E106" s="95">
        <f>Delta!CY108</f>
        <v>1.0001293891168508</v>
      </c>
      <c r="F106" s="95">
        <f>Delta!CZ108</f>
        <v>0.99984650854556467</v>
      </c>
      <c r="G106" s="95">
        <f>Delta!DA108</f>
        <v>0.99977569449207826</v>
      </c>
      <c r="H106" s="95">
        <f>Delta!DB108</f>
        <v>0.99987163498519105</v>
      </c>
      <c r="I106" s="95">
        <f>Delta!DC108</f>
        <v>0.99994890744208076</v>
      </c>
      <c r="J106" s="95">
        <f>Delta!DD108</f>
        <v>0.99801839947376703</v>
      </c>
      <c r="K106" s="95">
        <f>Delta!DE108</f>
        <v>0.9980183994737668</v>
      </c>
      <c r="L106" s="95">
        <f>Delta!DF108</f>
        <v>0.99779453844975774</v>
      </c>
      <c r="M106" s="95">
        <f>Delta!DG108</f>
        <v>0.99761548320783855</v>
      </c>
      <c r="N106" s="95">
        <f>Delta!DH108</f>
        <v>0.99992583193820805</v>
      </c>
      <c r="O106" s="95">
        <f>Delta!DI108</f>
        <v>0.99998987323685196</v>
      </c>
      <c r="P106" s="95">
        <f>Delta!DJ108</f>
        <v>1.0000459623600122</v>
      </c>
    </row>
    <row r="107" spans="1:16" x14ac:dyDescent="0.2">
      <c r="A107">
        <f>Delta!A109</f>
        <v>210</v>
      </c>
      <c r="B107" s="95">
        <f>Delta!CV109</f>
        <v>0.99813779972421524</v>
      </c>
      <c r="C107" s="95">
        <f>Delta!CW109</f>
        <v>1.0000991102571841</v>
      </c>
      <c r="D107" s="95">
        <f>Delta!CX109</f>
        <v>0.99960087114350149</v>
      </c>
      <c r="E107" s="95">
        <f>Delta!CY109</f>
        <v>1.000124209866301</v>
      </c>
      <c r="F107" s="95">
        <f>Delta!CZ109</f>
        <v>0.99985361598327105</v>
      </c>
      <c r="G107" s="95">
        <f>Delta!DA109</f>
        <v>0.9997813088124905</v>
      </c>
      <c r="H107" s="95">
        <f>Delta!DB109</f>
        <v>0.99986625675513596</v>
      </c>
      <c r="I107" s="95">
        <f>Delta!DC109</f>
        <v>0.99994662426778136</v>
      </c>
      <c r="J107" s="95">
        <f>Delta!DD109</f>
        <v>0.99803441730780729</v>
      </c>
      <c r="K107" s="95">
        <f>Delta!DE109</f>
        <v>0.99803441730780729</v>
      </c>
      <c r="L107" s="95">
        <f>Delta!DF109</f>
        <v>0.99781615597591056</v>
      </c>
      <c r="M107" s="95">
        <f>Delta!DG109</f>
        <v>0.99762945276054149</v>
      </c>
      <c r="N107" s="95">
        <f>Delta!DH109</f>
        <v>0.99992572895440734</v>
      </c>
      <c r="O107" s="95">
        <f>Delta!DI109</f>
        <v>0.99999110597889151</v>
      </c>
      <c r="P107" s="95">
        <f>Delta!DJ109</f>
        <v>1.0000489351780901</v>
      </c>
    </row>
    <row r="108" spans="1:16" x14ac:dyDescent="0.2">
      <c r="A108">
        <f>Delta!A110</f>
        <v>212</v>
      </c>
      <c r="B108" s="95">
        <f>Delta!CV110</f>
        <v>0.9981485147897915</v>
      </c>
      <c r="C108" s="95">
        <f>Delta!CW110</f>
        <v>1.0000989148681092</v>
      </c>
      <c r="D108" s="95">
        <f>Delta!CX110</f>
        <v>0.99960355294626368</v>
      </c>
      <c r="E108" s="95">
        <f>Delta!CY110</f>
        <v>1.0001328043396933</v>
      </c>
      <c r="F108" s="95">
        <f>Delta!CZ110</f>
        <v>0.99984917488328429</v>
      </c>
      <c r="G108" s="95">
        <f>Delta!DA110</f>
        <v>0.99978040321799366</v>
      </c>
      <c r="H108" s="95">
        <f>Delta!DB110</f>
        <v>0.99987012238290962</v>
      </c>
      <c r="I108" s="95">
        <f>Delta!DC110</f>
        <v>0.9999483625548059</v>
      </c>
      <c r="J108" s="95">
        <f>Delta!DD110</f>
        <v>0.99805266144495253</v>
      </c>
      <c r="K108" s="95">
        <f>Delta!DE110</f>
        <v>0.99805266144495253</v>
      </c>
      <c r="L108" s="95">
        <f>Delta!DF110</f>
        <v>0.99783349229222673</v>
      </c>
      <c r="M108" s="95">
        <f>Delta!DG110</f>
        <v>0.99765237717574207</v>
      </c>
      <c r="N108" s="95">
        <f>Delta!DH110</f>
        <v>0.99992399354012818</v>
      </c>
      <c r="O108" s="95">
        <f>Delta!DI110</f>
        <v>0.9999813071322956</v>
      </c>
      <c r="P108" s="95">
        <f>Delta!DJ110</f>
        <v>1.000051376832598</v>
      </c>
    </row>
    <row r="109" spans="1:16" x14ac:dyDescent="0.2">
      <c r="A109">
        <f>Delta!A111</f>
        <v>214</v>
      </c>
      <c r="B109" s="95">
        <f>Delta!CV111</f>
        <v>0.99816127420183887</v>
      </c>
      <c r="C109" s="95">
        <f>Delta!CW111</f>
        <v>1.0001021856962931</v>
      </c>
      <c r="D109" s="95">
        <f>Delta!CX111</f>
        <v>0.99960286642691676</v>
      </c>
      <c r="E109" s="95">
        <f>Delta!CY111</f>
        <v>1.0001315194111466</v>
      </c>
      <c r="F109" s="95">
        <f>Delta!CZ111</f>
        <v>0.99984864101092641</v>
      </c>
      <c r="G109" s="95">
        <f>Delta!DA111</f>
        <v>0.99978099929705844</v>
      </c>
      <c r="H109" s="95">
        <f>Delta!DB111</f>
        <v>0.99987379760329964</v>
      </c>
      <c r="I109" s="95">
        <f>Delta!DC111</f>
        <v>0.99995707637346176</v>
      </c>
      <c r="J109" s="95">
        <f>Delta!DD111</f>
        <v>0.99806558809106138</v>
      </c>
      <c r="K109" s="95">
        <f>Delta!DE111</f>
        <v>0.99806558809106116</v>
      </c>
      <c r="L109" s="95">
        <f>Delta!DF111</f>
        <v>0.9978470110256874</v>
      </c>
      <c r="M109" s="95">
        <f>Delta!DG111</f>
        <v>0.99767825453431391</v>
      </c>
      <c r="N109" s="95">
        <f>Delta!DH111</f>
        <v>0.99992224329096069</v>
      </c>
      <c r="O109" s="95">
        <f>Delta!DI111</f>
        <v>0.99998394536766633</v>
      </c>
      <c r="P109" s="95">
        <f>Delta!DJ111</f>
        <v>1.0000449127893576</v>
      </c>
    </row>
    <row r="110" spans="1:16" x14ac:dyDescent="0.2">
      <c r="A110">
        <f>Delta!A112</f>
        <v>216</v>
      </c>
      <c r="B110" s="95">
        <f>Delta!CV112</f>
        <v>0.99818092777838863</v>
      </c>
      <c r="C110" s="95">
        <f>Delta!CW112</f>
        <v>1.0001006294620081</v>
      </c>
      <c r="D110" s="95">
        <f>Delta!CX112</f>
        <v>0.99960681878972846</v>
      </c>
      <c r="E110" s="95">
        <f>Delta!CY112</f>
        <v>1.0001272573751461</v>
      </c>
      <c r="F110" s="95">
        <f>Delta!CZ112</f>
        <v>0.99984941301421104</v>
      </c>
      <c r="G110" s="95">
        <f>Delta!DA112</f>
        <v>0.99977787657380768</v>
      </c>
      <c r="H110" s="95">
        <f>Delta!DB112</f>
        <v>0.99988210369909547</v>
      </c>
      <c r="I110" s="95">
        <f>Delta!DC112</f>
        <v>0.99994280289201298</v>
      </c>
      <c r="J110" s="95">
        <f>Delta!DD112</f>
        <v>0.99808726779118362</v>
      </c>
      <c r="K110" s="95">
        <f>Delta!DE112</f>
        <v>0.99808726779118362</v>
      </c>
      <c r="L110" s="95">
        <f>Delta!DF112</f>
        <v>0.9978655692276226</v>
      </c>
      <c r="M110" s="95">
        <f>Delta!DG112</f>
        <v>0.9976908562724256</v>
      </c>
      <c r="N110" s="95">
        <f>Delta!DH112</f>
        <v>0.99993567258475491</v>
      </c>
      <c r="O110" s="95">
        <f>Delta!DI112</f>
        <v>0.99998299775737221</v>
      </c>
      <c r="P110" s="95">
        <f>Delta!DJ112</f>
        <v>1.0000483085671257</v>
      </c>
    </row>
    <row r="111" spans="1:16" x14ac:dyDescent="0.2">
      <c r="A111">
        <f>Delta!A113</f>
        <v>218</v>
      </c>
      <c r="B111" s="95">
        <f>Delta!CV113</f>
        <v>0.99819492062068083</v>
      </c>
      <c r="C111" s="95">
        <f>Delta!CW113</f>
        <v>1.000102888460763</v>
      </c>
      <c r="D111" s="95">
        <f>Delta!CX113</f>
        <v>0.9996044171716929</v>
      </c>
      <c r="E111" s="95">
        <f>Delta!CY113</f>
        <v>1.0001274704645902</v>
      </c>
      <c r="F111" s="95">
        <f>Delta!CZ113</f>
        <v>0.9998575761311268</v>
      </c>
      <c r="G111" s="95">
        <f>Delta!DA113</f>
        <v>0.99979002163487651</v>
      </c>
      <c r="H111" s="95">
        <f>Delta!DB113</f>
        <v>0.9998697432908209</v>
      </c>
      <c r="I111" s="95">
        <f>Delta!DC113</f>
        <v>0.99995344889491844</v>
      </c>
      <c r="J111" s="95">
        <f>Delta!DD113</f>
        <v>0.99809735265313049</v>
      </c>
      <c r="K111" s="95">
        <f>Delta!DE113</f>
        <v>0.99809735265313071</v>
      </c>
      <c r="L111" s="95">
        <f>Delta!DF113</f>
        <v>0.99788777380278626</v>
      </c>
      <c r="M111" s="95">
        <f>Delta!DG113</f>
        <v>0.99771134549740903</v>
      </c>
      <c r="N111" s="95">
        <f>Delta!DH113</f>
        <v>0.99992597926933069</v>
      </c>
      <c r="O111" s="95">
        <f>Delta!DI113</f>
        <v>0.99998596739578693</v>
      </c>
      <c r="P111" s="95">
        <f>Delta!DJ113</f>
        <v>1.0000492759469817</v>
      </c>
    </row>
    <row r="112" spans="1:16" x14ac:dyDescent="0.2">
      <c r="A112">
        <f>Delta!A114</f>
        <v>220</v>
      </c>
      <c r="B112" s="95">
        <f>Delta!CV114</f>
        <v>0.99821479350185127</v>
      </c>
      <c r="C112" s="95">
        <f>Delta!CW114</f>
        <v>1.0000909823261457</v>
      </c>
      <c r="D112" s="95">
        <f>Delta!CX114</f>
        <v>0.99960670497474113</v>
      </c>
      <c r="E112" s="95">
        <f>Delta!CY114</f>
        <v>1.0001365878438324</v>
      </c>
      <c r="F112" s="95">
        <f>Delta!CZ114</f>
        <v>0.99984773559098128</v>
      </c>
      <c r="G112" s="95">
        <f>Delta!DA114</f>
        <v>0.99977909332751869</v>
      </c>
      <c r="H112" s="95">
        <f>Delta!DB114</f>
        <v>0.99988475726678805</v>
      </c>
      <c r="I112" s="95">
        <f>Delta!DC114</f>
        <v>0.99994737601873285</v>
      </c>
      <c r="J112" s="95">
        <f>Delta!DD114</f>
        <v>0.99811781105668285</v>
      </c>
      <c r="K112" s="95">
        <f>Delta!DE114</f>
        <v>0.99811781105668285</v>
      </c>
      <c r="L112" s="95">
        <f>Delta!DF114</f>
        <v>0.99789732017229826</v>
      </c>
      <c r="M112" s="95">
        <f>Delta!DG114</f>
        <v>0.99772981247955306</v>
      </c>
      <c r="N112" s="95">
        <f>Delta!DH114</f>
        <v>0.99992705250312786</v>
      </c>
      <c r="O112" s="95">
        <f>Delta!DI114</f>
        <v>0.9999873578862325</v>
      </c>
      <c r="P112" s="95">
        <f>Delta!DJ114</f>
        <v>1.0000422542161231</v>
      </c>
    </row>
    <row r="113" spans="1:16" x14ac:dyDescent="0.2">
      <c r="A113">
        <f>Delta!A115</f>
        <v>222</v>
      </c>
      <c r="B113" s="95">
        <f>Delta!CV115</f>
        <v>0.9982252476428688</v>
      </c>
      <c r="C113" s="95">
        <f>Delta!CW115</f>
        <v>1.0000949197045914</v>
      </c>
      <c r="D113" s="95">
        <f>Delta!CX115</f>
        <v>0.99960513324415123</v>
      </c>
      <c r="E113" s="95">
        <f>Delta!CY115</f>
        <v>1.0001382902252585</v>
      </c>
      <c r="F113" s="95">
        <f>Delta!CZ115</f>
        <v>0.99985940358562542</v>
      </c>
      <c r="G113" s="95">
        <f>Delta!DA115</f>
        <v>0.99979212750497481</v>
      </c>
      <c r="H113" s="95">
        <f>Delta!DB115</f>
        <v>0.99987374769734638</v>
      </c>
      <c r="I113" s="95">
        <f>Delta!DC115</f>
        <v>0.99995516933361583</v>
      </c>
      <c r="J113" s="95">
        <f>Delta!DD115</f>
        <v>0.99813095867358281</v>
      </c>
      <c r="K113" s="95">
        <f>Delta!DE115</f>
        <v>0.99813095867358281</v>
      </c>
      <c r="L113" s="95">
        <f>Delta!DF115</f>
        <v>0.99792347470084153</v>
      </c>
      <c r="M113" s="95">
        <f>Delta!DG115</f>
        <v>0.99775275263813878</v>
      </c>
      <c r="N113" s="95">
        <f>Delta!DH115</f>
        <v>0.99993141284452025</v>
      </c>
      <c r="O113" s="95">
        <f>Delta!DI115</f>
        <v>0.99998890124072537</v>
      </c>
      <c r="P113" s="95">
        <f>Delta!DJ115</f>
        <v>1.000053182730793</v>
      </c>
    </row>
    <row r="114" spans="1:16" x14ac:dyDescent="0.2">
      <c r="A114">
        <f>Delta!A116</f>
        <v>224</v>
      </c>
      <c r="B114" s="95">
        <f>Delta!CV116</f>
        <v>0.99824027295399342</v>
      </c>
      <c r="C114" s="95">
        <f>Delta!CW116</f>
        <v>1.0000972012700515</v>
      </c>
      <c r="D114" s="95">
        <f>Delta!CX116</f>
        <v>0.99960795830893667</v>
      </c>
      <c r="E114" s="95">
        <f>Delta!CY116</f>
        <v>1.0001342293974487</v>
      </c>
      <c r="F114" s="95">
        <f>Delta!CZ116</f>
        <v>0.99985310134881633</v>
      </c>
      <c r="G114" s="95">
        <f>Delta!DA116</f>
        <v>0.99978482844316341</v>
      </c>
      <c r="H114" s="95">
        <f>Delta!DB116</f>
        <v>0.99988270096797804</v>
      </c>
      <c r="I114" s="95">
        <f>Delta!DC116</f>
        <v>0.99995388396137475</v>
      </c>
      <c r="J114" s="95">
        <f>Delta!DD116</f>
        <v>0.99814802348831522</v>
      </c>
      <c r="K114" s="95">
        <f>Delta!DE116</f>
        <v>0.99814802348831499</v>
      </c>
      <c r="L114" s="95">
        <f>Delta!DF116</f>
        <v>0.99793325042414771</v>
      </c>
      <c r="M114" s="95">
        <f>Delta!DG116</f>
        <v>0.9977701784897155</v>
      </c>
      <c r="N114" s="95">
        <f>Delta!DH116</f>
        <v>0.99992335289140821</v>
      </c>
      <c r="O114" s="95">
        <f>Delta!DI116</f>
        <v>0.99998968272576882</v>
      </c>
      <c r="P114" s="95">
        <f>Delta!DJ116</f>
        <v>1.0000447635486862</v>
      </c>
    </row>
    <row r="115" spans="1:16" x14ac:dyDescent="0.2">
      <c r="A115">
        <f>Delta!A117</f>
        <v>226</v>
      </c>
      <c r="B115" s="95">
        <f>Delta!CV117</f>
        <v>0.99825600429160022</v>
      </c>
      <c r="C115" s="95">
        <f>Delta!CW117</f>
        <v>1.0000918731865949</v>
      </c>
      <c r="D115" s="95">
        <f>Delta!CX117</f>
        <v>0.99960992326715326</v>
      </c>
      <c r="E115" s="95">
        <f>Delta!CY117</f>
        <v>1.0001377135934633</v>
      </c>
      <c r="F115" s="95">
        <f>Delta!CZ117</f>
        <v>0.99985541885752471</v>
      </c>
      <c r="G115" s="95">
        <f>Delta!DA117</f>
        <v>0.99978881837471778</v>
      </c>
      <c r="H115" s="95">
        <f>Delta!DB117</f>
        <v>0.99987982350816995</v>
      </c>
      <c r="I115" s="95">
        <f>Delta!DC117</f>
        <v>0.99995605558203893</v>
      </c>
      <c r="J115" s="95">
        <f>Delta!DD117</f>
        <v>0.99816220515517007</v>
      </c>
      <c r="K115" s="95">
        <f>Delta!DE117</f>
        <v>0.99816220515517007</v>
      </c>
      <c r="L115" s="95">
        <f>Delta!DF117</f>
        <v>0.99795141163839007</v>
      </c>
      <c r="M115" s="95">
        <f>Delta!DG117</f>
        <v>0.99778763221505173</v>
      </c>
      <c r="N115" s="95">
        <f>Delta!DH117</f>
        <v>0.99992711591728767</v>
      </c>
      <c r="O115" s="95">
        <f>Delta!DI117</f>
        <v>0.99998028644654002</v>
      </c>
      <c r="P115" s="95">
        <f>Delta!DJ117</f>
        <v>1.0000478290017292</v>
      </c>
    </row>
    <row r="116" spans="1:16" x14ac:dyDescent="0.2">
      <c r="A116">
        <f>Delta!A118</f>
        <v>228</v>
      </c>
      <c r="B116" s="95">
        <f>Delta!CV118</f>
        <v>0.99826692089635782</v>
      </c>
      <c r="C116" s="95">
        <f>Delta!CW118</f>
        <v>1.0000960537356529</v>
      </c>
      <c r="D116" s="95">
        <f>Delta!CX118</f>
        <v>0.99961377179523703</v>
      </c>
      <c r="E116" s="95">
        <f>Delta!CY118</f>
        <v>1.0001376924263909</v>
      </c>
      <c r="F116" s="95">
        <f>Delta!CZ118</f>
        <v>0.99985803432766829</v>
      </c>
      <c r="G116" s="95">
        <f>Delta!DA118</f>
        <v>0.99979318510630522</v>
      </c>
      <c r="H116" s="95">
        <f>Delta!DB118</f>
        <v>0.99988113926808153</v>
      </c>
      <c r="I116" s="95">
        <f>Delta!DC118</f>
        <v>0.99994741379256791</v>
      </c>
      <c r="J116" s="95">
        <f>Delta!DD118</f>
        <v>0.99817936653764006</v>
      </c>
      <c r="K116" s="95">
        <f>Delta!DE118</f>
        <v>0.99817936653764006</v>
      </c>
      <c r="L116" s="95">
        <f>Delta!DF118</f>
        <v>0.99797292817806116</v>
      </c>
      <c r="M116" s="95">
        <f>Delta!DG118</f>
        <v>0.99780183501173525</v>
      </c>
      <c r="N116" s="95">
        <f>Delta!DH118</f>
        <v>0.99993078610600561</v>
      </c>
      <c r="O116" s="95">
        <f>Delta!DI118</f>
        <v>0.99999083770495356</v>
      </c>
      <c r="P116" s="95">
        <f>Delta!DJ118</f>
        <v>1.000049200057705</v>
      </c>
    </row>
    <row r="117" spans="1:16" x14ac:dyDescent="0.2">
      <c r="A117">
        <f>Delta!A119</f>
        <v>230</v>
      </c>
      <c r="B117" s="95">
        <f>Delta!CV119</f>
        <v>0.998280295714981</v>
      </c>
      <c r="C117" s="95">
        <f>Delta!CW119</f>
        <v>1.0000959802357274</v>
      </c>
      <c r="D117" s="95">
        <f>Delta!CX119</f>
        <v>0.9996103643512958</v>
      </c>
      <c r="E117" s="95">
        <f>Delta!CY119</f>
        <v>1.0001401112909076</v>
      </c>
      <c r="F117" s="95">
        <f>Delta!CZ119</f>
        <v>0.99986459447305909</v>
      </c>
      <c r="G117" s="95">
        <f>Delta!DA119</f>
        <v>0.99979599427970611</v>
      </c>
      <c r="H117" s="95">
        <f>Delta!DB119</f>
        <v>0.99988005563101467</v>
      </c>
      <c r="I117" s="95">
        <f>Delta!DC119</f>
        <v>0.99995270640413814</v>
      </c>
      <c r="J117" s="95">
        <f>Delta!DD119</f>
        <v>0.99819542290382801</v>
      </c>
      <c r="K117" s="95">
        <f>Delta!DE119</f>
        <v>0.99819542290382801</v>
      </c>
      <c r="L117" s="95">
        <f>Delta!DF119</f>
        <v>0.99799178532758426</v>
      </c>
      <c r="M117" s="95">
        <f>Delta!DG119</f>
        <v>0.99782488887368059</v>
      </c>
      <c r="N117" s="95">
        <f>Delta!DH119</f>
        <v>0.99993533458652017</v>
      </c>
      <c r="O117" s="95">
        <f>Delta!DI119</f>
        <v>0.99998469272157875</v>
      </c>
      <c r="P117" s="95">
        <f>Delta!DJ119</f>
        <v>1.0000498515771052</v>
      </c>
    </row>
    <row r="118" spans="1:16" x14ac:dyDescent="0.2">
      <c r="A118">
        <f>Delta!A120</f>
        <v>232</v>
      </c>
      <c r="B118" s="95">
        <f>Delta!CV120</f>
        <v>0.99829346139057451</v>
      </c>
      <c r="C118" s="95">
        <f>Delta!CW120</f>
        <v>1.0000998686578551</v>
      </c>
      <c r="D118" s="95">
        <f>Delta!CX120</f>
        <v>0.99960878067607262</v>
      </c>
      <c r="E118" s="95">
        <f>Delta!CY120</f>
        <v>1.0001448098555066</v>
      </c>
      <c r="F118" s="95">
        <f>Delta!CZ120</f>
        <v>0.99985923838137447</v>
      </c>
      <c r="G118" s="95">
        <f>Delta!DA120</f>
        <v>0.99979267913694003</v>
      </c>
      <c r="H118" s="95">
        <f>Delta!DB120</f>
        <v>0.99988153523165946</v>
      </c>
      <c r="I118" s="95">
        <f>Delta!DC120</f>
        <v>0.99995287844079661</v>
      </c>
      <c r="J118" s="95">
        <f>Delta!DD120</f>
        <v>0.99821353922211131</v>
      </c>
      <c r="K118" s="95">
        <f>Delta!DE120</f>
        <v>0.99821353922211109</v>
      </c>
      <c r="L118" s="95">
        <f>Delta!DF120</f>
        <v>0.99800658872964154</v>
      </c>
      <c r="M118" s="95">
        <f>Delta!DG120</f>
        <v>0.99784133805486619</v>
      </c>
      <c r="N118" s="95">
        <f>Delta!DH120</f>
        <v>0.99993053590645664</v>
      </c>
      <c r="O118" s="95">
        <f>Delta!DI120</f>
        <v>0.99998526686041445</v>
      </c>
      <c r="P118" s="95">
        <f>Delta!DJ120</f>
        <v>1.0000514715113527</v>
      </c>
    </row>
    <row r="119" spans="1:16" x14ac:dyDescent="0.2">
      <c r="A119">
        <f>Delta!A121</f>
        <v>234</v>
      </c>
      <c r="B119" s="95">
        <f>Delta!CV121</f>
        <v>0.99831187621590189</v>
      </c>
      <c r="C119" s="95">
        <f>Delta!CW121</f>
        <v>1.0000928908452531</v>
      </c>
      <c r="D119" s="95">
        <f>Delta!CX121</f>
        <v>0.99961139301840252</v>
      </c>
      <c r="E119" s="95">
        <f>Delta!CY121</f>
        <v>1.000143183281426</v>
      </c>
      <c r="F119" s="95">
        <f>Delta!CZ121</f>
        <v>0.99985727161896065</v>
      </c>
      <c r="G119" s="95">
        <f>Delta!DA121</f>
        <v>0.99978991113460947</v>
      </c>
      <c r="H119" s="95">
        <f>Delta!DB121</f>
        <v>0.99988358469574079</v>
      </c>
      <c r="I119" s="95">
        <f>Delta!DC121</f>
        <v>0.99996486410425822</v>
      </c>
      <c r="J119" s="95">
        <f>Delta!DD121</f>
        <v>0.9982267731804505</v>
      </c>
      <c r="K119" s="95">
        <f>Delta!DE121</f>
        <v>0.99822677318045072</v>
      </c>
      <c r="L119" s="95">
        <f>Delta!DF121</f>
        <v>0.99801705685027076</v>
      </c>
      <c r="M119" s="95">
        <f>Delta!DG121</f>
        <v>0.99786581024992838</v>
      </c>
      <c r="N119" s="95">
        <f>Delta!DH121</f>
        <v>0.99992865601846348</v>
      </c>
      <c r="O119" s="95">
        <f>Delta!DI121</f>
        <v>0.99998601910684404</v>
      </c>
      <c r="P119" s="95">
        <f>Delta!DJ121</f>
        <v>1.0000428722283403</v>
      </c>
    </row>
    <row r="120" spans="1:16" x14ac:dyDescent="0.2">
      <c r="A120">
        <f>Delta!A122</f>
        <v>236</v>
      </c>
      <c r="B120" s="95">
        <f>Delta!CV122</f>
        <v>0.9983255784487024</v>
      </c>
      <c r="C120" s="95">
        <f>Delta!CW122</f>
        <v>1.0000872256819413</v>
      </c>
      <c r="D120" s="95">
        <f>Delta!CX122</f>
        <v>0.99961930861684323</v>
      </c>
      <c r="E120" s="95">
        <f>Delta!CY122</f>
        <v>1.0001400334796002</v>
      </c>
      <c r="F120" s="95">
        <f>Delta!CZ122</f>
        <v>0.99985958676002451</v>
      </c>
      <c r="G120" s="95">
        <f>Delta!DA122</f>
        <v>0.9997971502833648</v>
      </c>
      <c r="H120" s="95">
        <f>Delta!DB122</f>
        <v>0.99988730473371557</v>
      </c>
      <c r="I120" s="95">
        <f>Delta!DC122</f>
        <v>0.99995676480021556</v>
      </c>
      <c r="J120" s="95">
        <f>Delta!DD122</f>
        <v>0.99823466396394422</v>
      </c>
      <c r="K120" s="95">
        <f>Delta!DE122</f>
        <v>0.99823466396394422</v>
      </c>
      <c r="L120" s="95">
        <f>Delta!DF122</f>
        <v>0.99803217234522357</v>
      </c>
      <c r="M120" s="95">
        <f>Delta!DG122</f>
        <v>0.99787655358625216</v>
      </c>
      <c r="N120" s="95">
        <f>Delta!DH122</f>
        <v>0.99992409171288121</v>
      </c>
      <c r="O120" s="95">
        <f>Delta!DI122</f>
        <v>0.99998592142145659</v>
      </c>
      <c r="P120" s="95">
        <f>Delta!DJ122</f>
        <v>1.0000438270649084</v>
      </c>
    </row>
    <row r="121" spans="1:16" x14ac:dyDescent="0.2">
      <c r="A121">
        <f>Delta!A123</f>
        <v>238</v>
      </c>
      <c r="B121" s="95">
        <f>Delta!CV123</f>
        <v>0.99833714415556707</v>
      </c>
      <c r="C121" s="95">
        <f>Delta!CW123</f>
        <v>1.0000955292238707</v>
      </c>
      <c r="D121" s="95">
        <f>Delta!CX123</f>
        <v>0.99961005849536633</v>
      </c>
      <c r="E121" s="95">
        <f>Delta!CY123</f>
        <v>1.0001431420652276</v>
      </c>
      <c r="F121" s="95">
        <f>Delta!CZ123</f>
        <v>0.99986906592457991</v>
      </c>
      <c r="G121" s="95">
        <f>Delta!DA123</f>
        <v>0.99980314992188069</v>
      </c>
      <c r="H121" s="95">
        <f>Delta!DB123</f>
        <v>0.99987847990167356</v>
      </c>
      <c r="I121" s="95">
        <f>Delta!DC123</f>
        <v>0.9999608754235948</v>
      </c>
      <c r="J121" s="95">
        <f>Delta!DD123</f>
        <v>0.9982518556023986</v>
      </c>
      <c r="K121" s="95">
        <f>Delta!DE123</f>
        <v>0.99825185560239882</v>
      </c>
      <c r="L121" s="95">
        <f>Delta!DF123</f>
        <v>0.99805534964664067</v>
      </c>
      <c r="M121" s="95">
        <f>Delta!DG123</f>
        <v>0.99789502211480929</v>
      </c>
      <c r="N121" s="95">
        <f>Delta!DH123</f>
        <v>0.99992157941587967</v>
      </c>
      <c r="O121" s="95">
        <f>Delta!DI123</f>
        <v>0.99998799470357402</v>
      </c>
      <c r="P121" s="95">
        <f>Delta!DJ123</f>
        <v>1.0000456584191204</v>
      </c>
    </row>
    <row r="122" spans="1:16" x14ac:dyDescent="0.2">
      <c r="A122">
        <f>Delta!A124</f>
        <v>240</v>
      </c>
      <c r="B122" s="95">
        <f>Delta!CV124</f>
        <v>0.9983525466036387</v>
      </c>
      <c r="C122" s="95">
        <f>Delta!CW124</f>
        <v>1.0000867703790508</v>
      </c>
      <c r="D122" s="95">
        <f>Delta!CX124</f>
        <v>0.99962075672777118</v>
      </c>
      <c r="E122" s="95">
        <f>Delta!CY124</f>
        <v>1.0001484739042616</v>
      </c>
      <c r="F122" s="95">
        <f>Delta!CZ124</f>
        <v>0.99985573376524473</v>
      </c>
      <c r="G122" s="95">
        <f>Delta!DA124</f>
        <v>0.99979491486766314</v>
      </c>
      <c r="H122" s="95">
        <f>Delta!DB124</f>
        <v>0.9998923602438663</v>
      </c>
      <c r="I122" s="95">
        <f>Delta!DC124</f>
        <v>0.99995097838715297</v>
      </c>
      <c r="J122" s="95">
        <f>Delta!DD124</f>
        <v>0.99826943104202426</v>
      </c>
      <c r="K122" s="95">
        <f>Delta!DE124</f>
        <v>0.99826943104202426</v>
      </c>
      <c r="L122" s="95">
        <f>Delta!DF124</f>
        <v>0.99806470082365117</v>
      </c>
      <c r="M122" s="95">
        <f>Delta!DG124</f>
        <v>0.99790834790775118</v>
      </c>
      <c r="N122" s="95">
        <f>Delta!DH124</f>
        <v>0.99992991260500896</v>
      </c>
      <c r="O122" s="95">
        <f>Delta!DI124</f>
        <v>0.99997874218784621</v>
      </c>
      <c r="P122" s="95">
        <f>Delta!DJ124</f>
        <v>1.0000466295880128</v>
      </c>
    </row>
    <row r="123" spans="1:16" x14ac:dyDescent="0.2">
      <c r="A123">
        <f>Delta!A125</f>
        <v>242</v>
      </c>
      <c r="B123" s="95">
        <f>Delta!CV125</f>
        <v>0.99836179422316929</v>
      </c>
      <c r="C123" s="95">
        <f>Delta!CW125</f>
        <v>1.0000886984614428</v>
      </c>
      <c r="D123" s="95">
        <f>Delta!CX125</f>
        <v>0.99962109513330644</v>
      </c>
      <c r="E123" s="95">
        <f>Delta!CY125</f>
        <v>1.0001502495620405</v>
      </c>
      <c r="F123" s="95">
        <f>Delta!CZ125</f>
        <v>0.999857253800438</v>
      </c>
      <c r="G123" s="95">
        <f>Delta!DA125</f>
        <v>0.99979300523930414</v>
      </c>
      <c r="H123" s="95">
        <f>Delta!DB125</f>
        <v>0.99988724758026792</v>
      </c>
      <c r="I123" s="95">
        <f>Delta!DC125</f>
        <v>0.99996485952710934</v>
      </c>
      <c r="J123" s="95">
        <f>Delta!DD125</f>
        <v>0.9982861371725914</v>
      </c>
      <c r="K123" s="95">
        <f>Delta!DE125</f>
        <v>0.9982861371725914</v>
      </c>
      <c r="L123" s="95">
        <f>Delta!DF125</f>
        <v>0.99807949717252109</v>
      </c>
      <c r="M123" s="95">
        <f>Delta!DG125</f>
        <v>0.99793189226318102</v>
      </c>
      <c r="N123" s="95">
        <f>Delta!DH125</f>
        <v>0.99992915139079097</v>
      </c>
      <c r="O123" s="95">
        <f>Delta!DI125</f>
        <v>0.99998212641869344</v>
      </c>
      <c r="P123" s="95">
        <f>Delta!DJ125</f>
        <v>1.0000455628908473</v>
      </c>
    </row>
    <row r="124" spans="1:16" x14ac:dyDescent="0.2">
      <c r="A124">
        <f>Delta!A126</f>
        <v>244</v>
      </c>
      <c r="B124" s="95">
        <f>Delta!CV126</f>
        <v>0.9983772431585628</v>
      </c>
      <c r="C124" s="95">
        <f>Delta!CW126</f>
        <v>1.0000891493017006</v>
      </c>
      <c r="D124" s="95">
        <f>Delta!CX126</f>
        <v>0.99962233172120352</v>
      </c>
      <c r="E124" s="95">
        <f>Delta!CY126</f>
        <v>1.000145146811986</v>
      </c>
      <c r="F124" s="95">
        <f>Delta!CZ126</f>
        <v>0.99986524510235708</v>
      </c>
      <c r="G124" s="95">
        <f>Delta!DA126</f>
        <v>0.99980058133031247</v>
      </c>
      <c r="H124" s="95">
        <f>Delta!DB126</f>
        <v>0.99989162150173772</v>
      </c>
      <c r="I124" s="95">
        <f>Delta!DC126</f>
        <v>0.99995855639660969</v>
      </c>
      <c r="J124" s="95">
        <f>Delta!DD126</f>
        <v>0.99829859067546256</v>
      </c>
      <c r="K124" s="95">
        <f>Delta!DE126</f>
        <v>0.99829859067546278</v>
      </c>
      <c r="L124" s="95">
        <f>Delta!DF126</f>
        <v>0.99809951129855912</v>
      </c>
      <c r="M124" s="95">
        <f>Delta!DG126</f>
        <v>0.99794997841517719</v>
      </c>
      <c r="N124" s="95">
        <f>Delta!DH126</f>
        <v>0.99993642169277486</v>
      </c>
      <c r="O124" s="95">
        <f>Delta!DI126</f>
        <v>0.9999910876728787</v>
      </c>
      <c r="P124" s="95">
        <f>Delta!DJ126</f>
        <v>1.0000453844416974</v>
      </c>
    </row>
    <row r="125" spans="1:16" x14ac:dyDescent="0.2">
      <c r="A125">
        <f>Delta!A127</f>
        <v>246</v>
      </c>
      <c r="B125" s="95">
        <f>Delta!CV127</f>
        <v>0.99838556875269446</v>
      </c>
      <c r="C125" s="95">
        <f>Delta!CW127</f>
        <v>1.0000942734887666</v>
      </c>
      <c r="D125" s="95">
        <f>Delta!CX127</f>
        <v>0.99961924107179989</v>
      </c>
      <c r="E125" s="95">
        <f>Delta!CY127</f>
        <v>1.0001548215831777</v>
      </c>
      <c r="F125" s="95">
        <f>Delta!CZ127</f>
        <v>0.9998636257004323</v>
      </c>
      <c r="G125" s="95">
        <f>Delta!DA127</f>
        <v>0.99980143812668387</v>
      </c>
      <c r="H125" s="95">
        <f>Delta!DB127</f>
        <v>0.99988554572205068</v>
      </c>
      <c r="I125" s="95">
        <f>Delta!DC127</f>
        <v>0.99996451296201228</v>
      </c>
      <c r="J125" s="95">
        <f>Delta!DD127</f>
        <v>0.99831612865862573</v>
      </c>
      <c r="K125" s="95">
        <f>Delta!DE127</f>
        <v>0.99831612865862573</v>
      </c>
      <c r="L125" s="95">
        <f>Delta!DF127</f>
        <v>0.99811790113795784</v>
      </c>
      <c r="M125" s="95">
        <f>Delta!DG127</f>
        <v>0.99796824608039947</v>
      </c>
      <c r="N125" s="95">
        <f>Delta!DH127</f>
        <v>0.99992418935480054</v>
      </c>
      <c r="O125" s="95">
        <f>Delta!DI127</f>
        <v>0.99999070647432942</v>
      </c>
      <c r="P125" s="95">
        <f>Delta!DJ127</f>
        <v>1.0000481343387795</v>
      </c>
    </row>
    <row r="126" spans="1:16" x14ac:dyDescent="0.2">
      <c r="A126">
        <f>Delta!A128</f>
        <v>248</v>
      </c>
      <c r="B126" s="95">
        <f>Delta!CV128</f>
        <v>0.99839916933218731</v>
      </c>
      <c r="C126" s="95">
        <f>Delta!CW128</f>
        <v>1.0000886310437185</v>
      </c>
      <c r="D126" s="95">
        <f>Delta!CX128</f>
        <v>0.99961746500492066</v>
      </c>
      <c r="E126" s="95">
        <f>Delta!CY128</f>
        <v>1.0001578848675303</v>
      </c>
      <c r="F126" s="95">
        <f>Delta!CZ128</f>
        <v>0.99986900929053935</v>
      </c>
      <c r="G126" s="95">
        <f>Delta!DA128</f>
        <v>0.99980343337121036</v>
      </c>
      <c r="H126" s="95">
        <f>Delta!DB128</f>
        <v>0.9998909711083428</v>
      </c>
      <c r="I126" s="95">
        <f>Delta!DC128</f>
        <v>0.99995659665936099</v>
      </c>
      <c r="J126" s="95">
        <f>Delta!DD128</f>
        <v>0.99832876271064075</v>
      </c>
      <c r="K126" s="95">
        <f>Delta!DE128</f>
        <v>0.99832876271064053</v>
      </c>
      <c r="L126" s="95">
        <f>Delta!DF128</f>
        <v>0.99813252459133084</v>
      </c>
      <c r="M126" s="95">
        <f>Delta!DG128</f>
        <v>0.99798038174586079</v>
      </c>
      <c r="N126" s="95">
        <f>Delta!DH128</f>
        <v>0.99993545788891391</v>
      </c>
      <c r="O126" s="95">
        <f>Delta!DI128</f>
        <v>0.99998307621141547</v>
      </c>
      <c r="P126" s="95">
        <f>Delta!DJ128</f>
        <v>1.0000488770869331</v>
      </c>
    </row>
    <row r="127" spans="1:16" x14ac:dyDescent="0.2">
      <c r="A127">
        <f>Delta!A129</f>
        <v>250</v>
      </c>
      <c r="B127" s="95">
        <f>Delta!CV129</f>
        <v>0.99841424473334339</v>
      </c>
      <c r="C127" s="95">
        <f>Delta!CW129</f>
        <v>1.0000846763678766</v>
      </c>
      <c r="D127" s="95">
        <f>Delta!CX129</f>
        <v>0.99962017040440576</v>
      </c>
      <c r="E127" s="95">
        <f>Delta!CY129</f>
        <v>1.0001570266721693</v>
      </c>
      <c r="F127" s="95">
        <f>Delta!CZ129</f>
        <v>0.99986647315385879</v>
      </c>
      <c r="G127" s="95">
        <f>Delta!DA129</f>
        <v>0.99980657751336866</v>
      </c>
      <c r="H127" s="95">
        <f>Delta!DB129</f>
        <v>0.99988801001970895</v>
      </c>
      <c r="I127" s="95">
        <f>Delta!DC129</f>
        <v>0.99996118633066089</v>
      </c>
      <c r="J127" s="95">
        <f>Delta!DD129</f>
        <v>0.99833606278598253</v>
      </c>
      <c r="K127" s="95">
        <f>Delta!DE129</f>
        <v>0.99833606278598275</v>
      </c>
      <c r="L127" s="95">
        <f>Delta!DF129</f>
        <v>0.99814296214222464</v>
      </c>
      <c r="M127" s="95">
        <f>Delta!DG129</f>
        <v>0.99799244287935085</v>
      </c>
      <c r="N127" s="95">
        <f>Delta!DH129</f>
        <v>0.99992548429395345</v>
      </c>
      <c r="O127" s="95">
        <f>Delta!DI129</f>
        <v>0.99999663732506694</v>
      </c>
      <c r="P127" s="95">
        <f>Delta!DJ129</f>
        <v>1.0000378777280396</v>
      </c>
    </row>
    <row r="128" spans="1:16" x14ac:dyDescent="0.2">
      <c r="A128">
        <f>Delta!A130</f>
        <v>252</v>
      </c>
      <c r="B128" s="95">
        <f>Delta!CV130</f>
        <v>0.9984275707487128</v>
      </c>
      <c r="C128" s="95">
        <f>Delta!CW130</f>
        <v>1.000091812861057</v>
      </c>
      <c r="D128" s="95">
        <f>Delta!CX130</f>
        <v>0.99961764009263154</v>
      </c>
      <c r="E128" s="95">
        <f>Delta!CY130</f>
        <v>1.0001529040873147</v>
      </c>
      <c r="F128" s="95">
        <f>Delta!CZ130</f>
        <v>0.99986903229822888</v>
      </c>
      <c r="G128" s="95">
        <f>Delta!DA130</f>
        <v>0.99980578514516683</v>
      </c>
      <c r="H128" s="95">
        <f>Delta!DB130</f>
        <v>0.99989270299534649</v>
      </c>
      <c r="I128" s="95">
        <f>Delta!DC130</f>
        <v>0.99995792318826293</v>
      </c>
      <c r="J128" s="95">
        <f>Delta!DD130</f>
        <v>0.99835321608128536</v>
      </c>
      <c r="K128" s="95">
        <f>Delta!DE130</f>
        <v>0.99835321608128536</v>
      </c>
      <c r="L128" s="95">
        <f>Delta!DF130</f>
        <v>0.99815932105635186</v>
      </c>
      <c r="M128" s="95">
        <f>Delta!DG130</f>
        <v>0.99801022669560557</v>
      </c>
      <c r="N128" s="95">
        <f>Delta!DH130</f>
        <v>0.99992571932130514</v>
      </c>
      <c r="O128" s="95">
        <f>Delta!DI130</f>
        <v>0.99998514507112923</v>
      </c>
      <c r="P128" s="95">
        <f>Delta!DJ130</f>
        <v>1.0000477185656815</v>
      </c>
    </row>
    <row r="129" spans="1:16" x14ac:dyDescent="0.2">
      <c r="A129">
        <f>Delta!A131</f>
        <v>254</v>
      </c>
      <c r="B129" s="95">
        <f>Delta!CV131</f>
        <v>0.99843852506920971</v>
      </c>
      <c r="C129" s="95">
        <f>Delta!CW131</f>
        <v>1.000085159116735</v>
      </c>
      <c r="D129" s="95">
        <f>Delta!CX131</f>
        <v>0.9996292121536452</v>
      </c>
      <c r="E129" s="95">
        <f>Delta!CY131</f>
        <v>1.000144902650826</v>
      </c>
      <c r="F129" s="95">
        <f>Delta!CZ131</f>
        <v>0.99987470617418772</v>
      </c>
      <c r="G129" s="95">
        <f>Delta!DA131</f>
        <v>0.9998082965377405</v>
      </c>
      <c r="H129" s="95">
        <f>Delta!DB131</f>
        <v>0.99989236964159156</v>
      </c>
      <c r="I129" s="95">
        <f>Delta!DC131</f>
        <v>0.99996204006754275</v>
      </c>
      <c r="J129" s="95">
        <f>Delta!DD131</f>
        <v>0.99836425519107463</v>
      </c>
      <c r="K129" s="95">
        <f>Delta!DE131</f>
        <v>0.99836425519107463</v>
      </c>
      <c r="L129" s="95">
        <f>Delta!DF131</f>
        <v>0.99817286530675819</v>
      </c>
      <c r="M129" s="95">
        <f>Delta!DG131</f>
        <v>0.99802754510714009</v>
      </c>
      <c r="N129" s="95">
        <f>Delta!DH131</f>
        <v>0.99992880711295884</v>
      </c>
      <c r="O129" s="95">
        <f>Delta!DI131</f>
        <v>0.99999581953737848</v>
      </c>
      <c r="P129" s="95">
        <f>Delta!DJ131</f>
        <v>1.0000395557963644</v>
      </c>
    </row>
    <row r="130" spans="1:16" x14ac:dyDescent="0.2">
      <c r="A130">
        <f>Delta!A132</f>
        <v>256</v>
      </c>
      <c r="B130" s="95">
        <f>Delta!CV132</f>
        <v>0.99845623371773162</v>
      </c>
      <c r="C130" s="95">
        <f>Delta!CW132</f>
        <v>1.0000865048025771</v>
      </c>
      <c r="D130" s="95">
        <f>Delta!CX132</f>
        <v>0.99961715439477528</v>
      </c>
      <c r="E130" s="95">
        <f>Delta!CY132</f>
        <v>1.0001549313782305</v>
      </c>
      <c r="F130" s="95">
        <f>Delta!CZ132</f>
        <v>0.99987772516262208</v>
      </c>
      <c r="G130" s="95">
        <f>Delta!DA132</f>
        <v>0.99981110484321734</v>
      </c>
      <c r="H130" s="95">
        <f>Delta!DB132</f>
        <v>0.99988812345245492</v>
      </c>
      <c r="I130" s="95">
        <f>Delta!DC132</f>
        <v>0.99996904725805669</v>
      </c>
      <c r="J130" s="95">
        <f>Delta!DD132</f>
        <v>0.9983814843099964</v>
      </c>
      <c r="K130" s="95">
        <f>Delta!DE132</f>
        <v>0.99838148430999618</v>
      </c>
      <c r="L130" s="95">
        <f>Delta!DF132</f>
        <v>0.99819289488298868</v>
      </c>
      <c r="M130" s="95">
        <f>Delta!DG132</f>
        <v>0.99805032715766773</v>
      </c>
      <c r="N130" s="95">
        <f>Delta!DH132</f>
        <v>0.99992966634491087</v>
      </c>
      <c r="O130" s="95">
        <f>Delta!DI132</f>
        <v>0.99998669187793676</v>
      </c>
      <c r="P130" s="95">
        <f>Delta!DJ132</f>
        <v>1.0000490180350521</v>
      </c>
    </row>
    <row r="131" spans="1:16" x14ac:dyDescent="0.2">
      <c r="A131">
        <f>Delta!A133</f>
        <v>258</v>
      </c>
      <c r="B131" s="95">
        <f>Delta!CV133</f>
        <v>0.99846770909502192</v>
      </c>
      <c r="C131" s="95">
        <f>Delta!CW133</f>
        <v>1.0000803816194876</v>
      </c>
      <c r="D131" s="95">
        <f>Delta!CX133</f>
        <v>0.99962499263692939</v>
      </c>
      <c r="E131" s="95">
        <f>Delta!CY133</f>
        <v>1.0001552095565163</v>
      </c>
      <c r="F131" s="95">
        <f>Delta!CZ133</f>
        <v>0.99987885051365422</v>
      </c>
      <c r="G131" s="95">
        <f>Delta!DA133</f>
        <v>0.999815235390767</v>
      </c>
      <c r="H131" s="95">
        <f>Delta!DB133</f>
        <v>0.99988836481421428</v>
      </c>
      <c r="I131" s="95">
        <f>Delta!DC133</f>
        <v>0.99996317382268984</v>
      </c>
      <c r="J131" s="95">
        <f>Delta!DD133</f>
        <v>0.99839195129541736</v>
      </c>
      <c r="K131" s="95">
        <f>Delta!DE133</f>
        <v>0.99839195129541736</v>
      </c>
      <c r="L131" s="95">
        <f>Delta!DF133</f>
        <v>0.99820748379667512</v>
      </c>
      <c r="M131" s="95">
        <f>Delta!DG133</f>
        <v>0.9980592926567059</v>
      </c>
      <c r="N131" s="95">
        <f>Delta!DH133</f>
        <v>0.99992296397081237</v>
      </c>
      <c r="O131" s="95">
        <f>Delta!DI133</f>
        <v>0.99998934785565818</v>
      </c>
      <c r="P131" s="95">
        <f>Delta!DJ133</f>
        <v>1.0000466104293928</v>
      </c>
    </row>
    <row r="132" spans="1:16" x14ac:dyDescent="0.2">
      <c r="A132">
        <f>Delta!A134</f>
        <v>260</v>
      </c>
      <c r="B132" s="95">
        <f>Delta!CV134</f>
        <v>0.99847599939680443</v>
      </c>
      <c r="C132" s="95">
        <f>Delta!CW134</f>
        <v>1.0000822445252018</v>
      </c>
      <c r="D132" s="95">
        <f>Delta!CX134</f>
        <v>0.99962773885847367</v>
      </c>
      <c r="E132" s="95">
        <f>Delta!CY134</f>
        <v>1.0001612691371096</v>
      </c>
      <c r="F132" s="95">
        <f>Delta!CZ134</f>
        <v>0.99987512132569856</v>
      </c>
      <c r="G132" s="95">
        <f>Delta!DA134</f>
        <v>0.99981138735073383</v>
      </c>
      <c r="H132" s="95">
        <f>Delta!DB134</f>
        <v>0.99988580966277607</v>
      </c>
      <c r="I132" s="95">
        <f>Delta!DC134</f>
        <v>0.999967784642116</v>
      </c>
      <c r="J132" s="95">
        <f>Delta!DD134</f>
        <v>0.99841101150443545</v>
      </c>
      <c r="K132" s="95">
        <f>Delta!DE134</f>
        <v>0.99841101150443523</v>
      </c>
      <c r="L132" s="95">
        <f>Delta!DF134</f>
        <v>0.9982226985584991</v>
      </c>
      <c r="M132" s="95">
        <f>Delta!DG134</f>
        <v>0.99807655674258866</v>
      </c>
      <c r="N132" s="95">
        <f>Delta!DH134</f>
        <v>0.99992680569095238</v>
      </c>
      <c r="O132" s="95">
        <f>Delta!DI134</f>
        <v>0.99998988429152369</v>
      </c>
      <c r="P132" s="95">
        <f>Delta!DJ134</f>
        <v>1.0000472422895375</v>
      </c>
    </row>
    <row r="133" spans="1:16" x14ac:dyDescent="0.2">
      <c r="A133">
        <f>Delta!A135</f>
        <v>262</v>
      </c>
      <c r="B133" s="95">
        <f>Delta!CV135</f>
        <v>0.99849000709459335</v>
      </c>
      <c r="C133" s="95">
        <f>Delta!CW135</f>
        <v>1.0000861827258574</v>
      </c>
      <c r="D133" s="95">
        <f>Delta!CX135</f>
        <v>0.99962528507436499</v>
      </c>
      <c r="E133" s="95">
        <f>Delta!CY135</f>
        <v>1.0001541916055188</v>
      </c>
      <c r="F133" s="95">
        <f>Delta!CZ135</f>
        <v>0.99987588700489305</v>
      </c>
      <c r="G133" s="95">
        <f>Delta!DA135</f>
        <v>0.99981528341108816</v>
      </c>
      <c r="H133" s="95">
        <f>Delta!DB135</f>
        <v>0.99989641802356422</v>
      </c>
      <c r="I133" s="95">
        <f>Delta!DC135</f>
        <v>0.99996364374224533</v>
      </c>
      <c r="J133" s="95">
        <f>Delta!DD135</f>
        <v>0.99841630780853208</v>
      </c>
      <c r="K133" s="95">
        <f>Delta!DE135</f>
        <v>0.99841630780853208</v>
      </c>
      <c r="L133" s="95">
        <f>Delta!DF135</f>
        <v>0.99823188375383998</v>
      </c>
      <c r="M133" s="95">
        <f>Delta!DG135</f>
        <v>0.99809219670590932</v>
      </c>
      <c r="N133" s="95">
        <f>Delta!DH135</f>
        <v>0.99993065538801873</v>
      </c>
      <c r="O133" s="95">
        <f>Delta!DI135</f>
        <v>0.99998225283110154</v>
      </c>
      <c r="P133" s="95">
        <f>Delta!DJ135</f>
        <v>1.0000475139555982</v>
      </c>
    </row>
    <row r="134" spans="1:16" x14ac:dyDescent="0.2">
      <c r="A134">
        <f>Delta!A136</f>
        <v>264</v>
      </c>
      <c r="B134" s="95">
        <f>Delta!CV136</f>
        <v>0.99850598394551204</v>
      </c>
      <c r="C134" s="95">
        <f>Delta!CW136</f>
        <v>1.0000827762776694</v>
      </c>
      <c r="D134" s="95">
        <f>Delta!CX136</f>
        <v>0.99962098655246412</v>
      </c>
      <c r="E134" s="95">
        <f>Delta!CY136</f>
        <v>1.0001624284705606</v>
      </c>
      <c r="F134" s="95">
        <f>Delta!CZ136</f>
        <v>0.99987607427834935</v>
      </c>
      <c r="G134" s="95">
        <f>Delta!DA136</f>
        <v>0.99981240570315444</v>
      </c>
      <c r="H134" s="95">
        <f>Delta!DB136</f>
        <v>0.99989470887054321</v>
      </c>
      <c r="I134" s="95">
        <f>Delta!DC136</f>
        <v>0.99997225103511667</v>
      </c>
      <c r="J134" s="95">
        <f>Delta!DD136</f>
        <v>0.99843587264979461</v>
      </c>
      <c r="K134" s="95">
        <f>Delta!DE136</f>
        <v>0.99843587264979461</v>
      </c>
      <c r="L134" s="95">
        <f>Delta!DF136</f>
        <v>0.99824857177431947</v>
      </c>
      <c r="M134" s="95">
        <f>Delta!DG136</f>
        <v>0.99811576760675835</v>
      </c>
      <c r="N134" s="95">
        <f>Delta!DH136</f>
        <v>0.99993448529626305</v>
      </c>
      <c r="O134" s="95">
        <f>Delta!DI136</f>
        <v>0.99998193648513833</v>
      </c>
      <c r="P134" s="95">
        <f>Delta!DJ136</f>
        <v>1.0000475652785958</v>
      </c>
    </row>
    <row r="135" spans="1:16" x14ac:dyDescent="0.2">
      <c r="A135">
        <f>Delta!A137</f>
        <v>266</v>
      </c>
      <c r="B135" s="95">
        <f>Delta!CV137</f>
        <v>0.99851174801533127</v>
      </c>
      <c r="C135" s="95">
        <f>Delta!CW137</f>
        <v>1.0000840127824444</v>
      </c>
      <c r="D135" s="95">
        <f>Delta!CX137</f>
        <v>0.99963365522060998</v>
      </c>
      <c r="E135" s="95">
        <f>Delta!CY137</f>
        <v>1.0001512081481692</v>
      </c>
      <c r="F135" s="95">
        <f>Delta!CZ137</f>
        <v>0.99988193332613728</v>
      </c>
      <c r="G135" s="95">
        <f>Delta!DA137</f>
        <v>0.99982151582768974</v>
      </c>
      <c r="H135" s="95">
        <f>Delta!DB137</f>
        <v>0.99989586135978414</v>
      </c>
      <c r="I135" s="95">
        <f>Delta!DC137</f>
        <v>0.99996566291646316</v>
      </c>
      <c r="J135" s="95">
        <f>Delta!DD137</f>
        <v>0.99844107638322921</v>
      </c>
      <c r="K135" s="95">
        <f>Delta!DE137</f>
        <v>0.99844107638322921</v>
      </c>
      <c r="L135" s="95">
        <f>Delta!DF137</f>
        <v>0.99826287045411044</v>
      </c>
      <c r="M135" s="95">
        <f>Delta!DG137</f>
        <v>0.99812463885023395</v>
      </c>
      <c r="N135" s="95">
        <f>Delta!DH137</f>
        <v>0.99993117411292731</v>
      </c>
      <c r="O135" s="95">
        <f>Delta!DI137</f>
        <v>0.99998298978135458</v>
      </c>
      <c r="P135" s="95">
        <f>Delta!DJ137</f>
        <v>1.0000482072608121</v>
      </c>
    </row>
    <row r="136" spans="1:16" x14ac:dyDescent="0.2">
      <c r="A136">
        <f>Delta!A138</f>
        <v>268</v>
      </c>
      <c r="B136" s="95">
        <f>Delta!CV138</f>
        <v>0.9985253597088205</v>
      </c>
      <c r="C136" s="95">
        <f>Delta!CW138</f>
        <v>1.0000842299592816</v>
      </c>
      <c r="D136" s="95">
        <f>Delta!CX138</f>
        <v>0.99963166696462546</v>
      </c>
      <c r="E136" s="95">
        <f>Delta!CY138</f>
        <v>1.0001552521283952</v>
      </c>
      <c r="F136" s="95">
        <f>Delta!CZ138</f>
        <v>0.99987581019316896</v>
      </c>
      <c r="G136" s="95">
        <f>Delta!DA138</f>
        <v>0.99981871656301169</v>
      </c>
      <c r="H136" s="95">
        <f>Delta!DB138</f>
        <v>0.99989743793801678</v>
      </c>
      <c r="I136" s="95">
        <f>Delta!DC138</f>
        <v>0.99996731231823677</v>
      </c>
      <c r="J136" s="95">
        <f>Delta!DD138</f>
        <v>0.99845363616661598</v>
      </c>
      <c r="K136" s="95">
        <f>Delta!DE138</f>
        <v>0.99845363616661598</v>
      </c>
      <c r="L136" s="95">
        <f>Delta!DF138</f>
        <v>0.99827263305977809</v>
      </c>
      <c r="M136" s="95">
        <f>Delta!DG138</f>
        <v>0.99813762028869291</v>
      </c>
      <c r="N136" s="95">
        <f>Delta!DH138</f>
        <v>0.99992478683685737</v>
      </c>
      <c r="O136" s="95">
        <f>Delta!DI138</f>
        <v>0.9999851471569452</v>
      </c>
      <c r="P136" s="95">
        <f>Delta!DJ138</f>
        <v>1.0000464751097549</v>
      </c>
    </row>
    <row r="137" spans="1:16" x14ac:dyDescent="0.2">
      <c r="A137">
        <f>Delta!A139</f>
        <v>270</v>
      </c>
      <c r="B137" s="95">
        <f>Delta!CV139</f>
        <v>0.99854011231381712</v>
      </c>
      <c r="C137" s="95">
        <f>Delta!CW139</f>
        <v>1.0000806186993954</v>
      </c>
      <c r="D137" s="95">
        <f>Delta!CX139</f>
        <v>0.99963054943791685</v>
      </c>
      <c r="E137" s="95">
        <f>Delta!CY139</f>
        <v>1.0001651184425946</v>
      </c>
      <c r="F137" s="95">
        <f>Delta!CZ139</f>
        <v>0.99987223788713397</v>
      </c>
      <c r="G137" s="95">
        <f>Delta!DA139</f>
        <v>0.99981543633544401</v>
      </c>
      <c r="H137" s="95">
        <f>Delta!DB139</f>
        <v>0.99989643174165688</v>
      </c>
      <c r="I137" s="95">
        <f>Delta!DC139</f>
        <v>0.99996936301674266</v>
      </c>
      <c r="J137" s="95">
        <f>Delta!DD139</f>
        <v>0.99847322420891549</v>
      </c>
      <c r="K137" s="95">
        <f>Delta!DE139</f>
        <v>0.99847322420891549</v>
      </c>
      <c r="L137" s="95">
        <f>Delta!DF139</f>
        <v>0.99828894233169441</v>
      </c>
      <c r="M137" s="95">
        <f>Delta!DG139</f>
        <v>0.99815496989059116</v>
      </c>
      <c r="N137" s="95">
        <f>Delta!DH139</f>
        <v>0.99993011434682622</v>
      </c>
      <c r="O137" s="95">
        <f>Delta!DI139</f>
        <v>0.9999864541757052</v>
      </c>
      <c r="P137" s="95">
        <f>Delta!DJ139</f>
        <v>1.0000452838857516</v>
      </c>
    </row>
    <row r="138" spans="1:16" x14ac:dyDescent="0.2">
      <c r="A138">
        <f>Delta!A140</f>
        <v>272</v>
      </c>
      <c r="B138" s="95">
        <f>Delta!CV140</f>
        <v>0.99855302832857584</v>
      </c>
      <c r="C138" s="95">
        <f>Delta!CW140</f>
        <v>1.0000722528337174</v>
      </c>
      <c r="D138" s="95">
        <f>Delta!CX140</f>
        <v>0.99964006317496801</v>
      </c>
      <c r="E138" s="95">
        <f>Delta!CY140</f>
        <v>1.0001556683143564</v>
      </c>
      <c r="F138" s="95">
        <f>Delta!CZ140</f>
        <v>0.99988214682462118</v>
      </c>
      <c r="G138" s="95">
        <f>Delta!DA140</f>
        <v>0.99982235485562665</v>
      </c>
      <c r="H138" s="95">
        <f>Delta!DB140</f>
        <v>0.99989822122893202</v>
      </c>
      <c r="I138" s="95">
        <f>Delta!DC140</f>
        <v>0.99996445234200582</v>
      </c>
      <c r="J138" s="95">
        <f>Delta!DD140</f>
        <v>0.9984808411555065</v>
      </c>
      <c r="K138" s="95">
        <f>Delta!DE140</f>
        <v>0.99848084115550628</v>
      </c>
      <c r="L138" s="95">
        <f>Delta!DF140</f>
        <v>0.99830346588232521</v>
      </c>
      <c r="M138" s="95">
        <f>Delta!DG140</f>
        <v>0.99816637604409408</v>
      </c>
      <c r="N138" s="95">
        <f>Delta!DH140</f>
        <v>0.99993370314844432</v>
      </c>
      <c r="O138" s="95">
        <f>Delta!DI140</f>
        <v>0.99998434649030965</v>
      </c>
      <c r="P138" s="95">
        <f>Delta!DJ140</f>
        <v>1.0000461181638272</v>
      </c>
    </row>
    <row r="139" spans="1:16" x14ac:dyDescent="0.2">
      <c r="A139">
        <f>Delta!A141</f>
        <v>274</v>
      </c>
      <c r="B139" s="95">
        <f>Delta!CV141</f>
        <v>0.99856029242685296</v>
      </c>
      <c r="C139" s="95">
        <f>Delta!CW141</f>
        <v>1.0000789944885491</v>
      </c>
      <c r="D139" s="95">
        <f>Delta!CX141</f>
        <v>0.99963460628738909</v>
      </c>
      <c r="E139" s="95">
        <f>Delta!CY141</f>
        <v>1.0001582935939943</v>
      </c>
      <c r="F139" s="95">
        <f>Delta!CZ141</f>
        <v>0.99988221547740197</v>
      </c>
      <c r="G139" s="95">
        <f>Delta!DA141</f>
        <v>0.9998194273006763</v>
      </c>
      <c r="H139" s="95">
        <f>Delta!DB141</f>
        <v>0.99989960894770813</v>
      </c>
      <c r="I139" s="95">
        <f>Delta!DC141</f>
        <v>0.99997356325674214</v>
      </c>
      <c r="J139" s="95">
        <f>Delta!DD141</f>
        <v>0.99849499820006427</v>
      </c>
      <c r="K139" s="95">
        <f>Delta!DE141</f>
        <v>0.99849499820006427</v>
      </c>
      <c r="L139" s="95">
        <f>Delta!DF141</f>
        <v>0.99831469726297795</v>
      </c>
      <c r="M139" s="95">
        <f>Delta!DG141</f>
        <v>0.9981880858601988</v>
      </c>
      <c r="N139" s="95">
        <f>Delta!DH141</f>
        <v>0.99993123543539097</v>
      </c>
      <c r="O139" s="95">
        <f>Delta!DI141</f>
        <v>0.9999880222751979</v>
      </c>
      <c r="P139" s="95">
        <f>Delta!DJ141</f>
        <v>1.0000453108870793</v>
      </c>
    </row>
    <row r="140" spans="1:16" x14ac:dyDescent="0.2">
      <c r="A140">
        <f>Delta!A142</f>
        <v>276</v>
      </c>
      <c r="B140" s="95">
        <f>Delta!CV142</f>
        <v>0.99857427706587332</v>
      </c>
      <c r="C140" s="95">
        <f>Delta!CW142</f>
        <v>1.0000754006534576</v>
      </c>
      <c r="D140" s="95">
        <f>Delta!CX142</f>
        <v>0.99963340324310013</v>
      </c>
      <c r="E140" s="95">
        <f>Delta!CY142</f>
        <v>1.0001700240269598</v>
      </c>
      <c r="F140" s="95">
        <f>Delta!CZ142</f>
        <v>0.99987852310316738</v>
      </c>
      <c r="G140" s="95">
        <f>Delta!DA142</f>
        <v>0.99981945722382404</v>
      </c>
      <c r="H140" s="95">
        <f>Delta!DB142</f>
        <v>0.99989336596667078</v>
      </c>
      <c r="I140" s="95">
        <f>Delta!DC142</f>
        <v>0.99996857555223506</v>
      </c>
      <c r="J140" s="95">
        <f>Delta!DD142</f>
        <v>0.99851218586616242</v>
      </c>
      <c r="K140" s="95">
        <f>Delta!DE142</f>
        <v>0.99851218586616242</v>
      </c>
      <c r="L140" s="95">
        <f>Delta!DF142</f>
        <v>0.99833191170408053</v>
      </c>
      <c r="M140" s="95">
        <f>Delta!DG142</f>
        <v>0.9981940868620488</v>
      </c>
      <c r="N140" s="95">
        <f>Delta!DH142</f>
        <v>0.99992918907190065</v>
      </c>
      <c r="O140" s="95">
        <f>Delta!DI142</f>
        <v>0.99998848082645475</v>
      </c>
      <c r="P140" s="95">
        <f>Delta!DJ142</f>
        <v>1.0000429344233728</v>
      </c>
    </row>
    <row r="141" spans="1:16" x14ac:dyDescent="0.2">
      <c r="A141">
        <f>Delta!A143</f>
        <v>278</v>
      </c>
      <c r="B141" s="95">
        <f>Delta!CV143</f>
        <v>0.99858549067820668</v>
      </c>
      <c r="C141" s="95">
        <f>Delta!CW143</f>
        <v>1.000076618521057</v>
      </c>
      <c r="D141" s="95">
        <f>Delta!CX143</f>
        <v>0.99963345943450654</v>
      </c>
      <c r="E141" s="95">
        <f>Delta!CY143</f>
        <v>1.0001622730450359</v>
      </c>
      <c r="F141" s="95">
        <f>Delta!CZ143</f>
        <v>0.9998873365627523</v>
      </c>
      <c r="G141" s="95">
        <f>Delta!DA143</f>
        <v>0.99982869401304553</v>
      </c>
      <c r="H141" s="95">
        <f>Delta!DB143</f>
        <v>0.99989856520055864</v>
      </c>
      <c r="I141" s="95">
        <f>Delta!DC143</f>
        <v>0.99996560914101551</v>
      </c>
      <c r="J141" s="95">
        <f>Delta!DD143</f>
        <v>0.99851650936274472</v>
      </c>
      <c r="K141" s="95">
        <f>Delta!DE143</f>
        <v>0.99851650936274472</v>
      </c>
      <c r="L141" s="95">
        <f>Delta!DF143</f>
        <v>0.99834545750661818</v>
      </c>
      <c r="M141" s="95">
        <f>Delta!DG143</f>
        <v>0.99820986006017409</v>
      </c>
      <c r="N141" s="95">
        <f>Delta!DH143</f>
        <v>0.99992765767436698</v>
      </c>
      <c r="O141" s="95">
        <f>Delta!DI143</f>
        <v>0.99997723614683287</v>
      </c>
      <c r="P141" s="95">
        <f>Delta!DJ143</f>
        <v>1.0000530352113115</v>
      </c>
    </row>
    <row r="142" spans="1:16" x14ac:dyDescent="0.2">
      <c r="A142">
        <f>Delta!A144</f>
        <v>280</v>
      </c>
      <c r="B142" s="95">
        <f>Delta!CV144</f>
        <v>0.99859377871111699</v>
      </c>
      <c r="C142" s="95">
        <f>Delta!CW144</f>
        <v>1.0000799618671632</v>
      </c>
      <c r="D142" s="95">
        <f>Delta!CX144</f>
        <v>0.99963104517462209</v>
      </c>
      <c r="E142" s="95">
        <f>Delta!CY144</f>
        <v>1.0001635067926558</v>
      </c>
      <c r="F142" s="95">
        <f>Delta!CZ144</f>
        <v>0.99988987759231107</v>
      </c>
      <c r="G142" s="95">
        <f>Delta!DA144</f>
        <v>0.99982828874194796</v>
      </c>
      <c r="H142" s="95">
        <f>Delta!DB144</f>
        <v>0.99990116231548276</v>
      </c>
      <c r="I142" s="95">
        <f>Delta!DC144</f>
        <v>0.99997219746347932</v>
      </c>
      <c r="J142" s="95">
        <f>Delta!DD144</f>
        <v>0.9985298974368878</v>
      </c>
      <c r="K142" s="95">
        <f>Delta!DE144</f>
        <v>0.9985298974368878</v>
      </c>
      <c r="L142" s="95">
        <f>Delta!DF144</f>
        <v>0.99835843861199658</v>
      </c>
      <c r="M142" s="95">
        <f>Delta!DG144</f>
        <v>0.99823200902208264</v>
      </c>
      <c r="N142" s="95">
        <f>Delta!DH144</f>
        <v>0.99993591504225432</v>
      </c>
      <c r="O142" s="95">
        <f>Delta!DI144</f>
        <v>0.99998364038447451</v>
      </c>
      <c r="P142" s="95">
        <f>Delta!DJ144</f>
        <v>1.0000508136760002</v>
      </c>
    </row>
    <row r="143" spans="1:16" x14ac:dyDescent="0.2">
      <c r="A143">
        <f>Delta!A145</f>
        <v>282</v>
      </c>
      <c r="B143" s="95">
        <f>Delta!CV145</f>
        <v>0.99860459359524612</v>
      </c>
      <c r="C143" s="95">
        <f>Delta!CW145</f>
        <v>1.0000764538022275</v>
      </c>
      <c r="D143" s="95">
        <f>Delta!CX145</f>
        <v>0.99963565337545057</v>
      </c>
      <c r="E143" s="95">
        <f>Delta!CY145</f>
        <v>1.000171009462294</v>
      </c>
      <c r="F143" s="95">
        <f>Delta!CZ145</f>
        <v>0.99987921447463812</v>
      </c>
      <c r="G143" s="95">
        <f>Delta!DA145</f>
        <v>0.99982152488895648</v>
      </c>
      <c r="H143" s="95">
        <f>Delta!DB145</f>
        <v>0.999903539862525</v>
      </c>
      <c r="I143" s="95">
        <f>Delta!DC145</f>
        <v>0.99997365619533052</v>
      </c>
      <c r="J143" s="95">
        <f>Delta!DD145</f>
        <v>0.99854540897943822</v>
      </c>
      <c r="K143" s="95">
        <f>Delta!DE145</f>
        <v>0.99854540897943844</v>
      </c>
      <c r="L143" s="95">
        <f>Delta!DF145</f>
        <v>0.99836719347668879</v>
      </c>
      <c r="M143" s="95">
        <f>Delta!DG145</f>
        <v>0.9982445925865997</v>
      </c>
      <c r="N143" s="95">
        <f>Delta!DH145</f>
        <v>0.99993184196714313</v>
      </c>
      <c r="O143" s="95">
        <f>Delta!DI145</f>
        <v>0.99999037219763509</v>
      </c>
      <c r="P143" s="95">
        <f>Delta!DJ145</f>
        <v>1.0000409168385207</v>
      </c>
    </row>
    <row r="144" spans="1:16" x14ac:dyDescent="0.2">
      <c r="A144">
        <f>Delta!A146</f>
        <v>284</v>
      </c>
      <c r="B144" s="95">
        <f>Delta!CV146</f>
        <v>0.99861168222250285</v>
      </c>
      <c r="C144" s="95">
        <f>Delta!CW146</f>
        <v>1.0000813705668654</v>
      </c>
      <c r="D144" s="95">
        <f>Delta!CX146</f>
        <v>0.9996352232650848</v>
      </c>
      <c r="E144" s="95">
        <f>Delta!CY146</f>
        <v>1.0001651827177769</v>
      </c>
      <c r="F144" s="95">
        <f>Delta!CZ146</f>
        <v>0.99988739344458144</v>
      </c>
      <c r="G144" s="95">
        <f>Delta!DA146</f>
        <v>0.99982678488635157</v>
      </c>
      <c r="H144" s="95">
        <f>Delta!DB146</f>
        <v>0.99990064826433023</v>
      </c>
      <c r="I144" s="95">
        <f>Delta!DC146</f>
        <v>0.99997766951954559</v>
      </c>
      <c r="J144" s="95">
        <f>Delta!DD146</f>
        <v>0.9985540742479363</v>
      </c>
      <c r="K144" s="95">
        <f>Delta!DE146</f>
        <v>0.99855407424793652</v>
      </c>
      <c r="L144" s="95">
        <f>Delta!DF146</f>
        <v>0.99838110959048121</v>
      </c>
      <c r="M144" s="95">
        <f>Delta!DG146</f>
        <v>0.99825962657951028</v>
      </c>
      <c r="N144" s="95">
        <f>Delta!DH146</f>
        <v>0.99993059482210711</v>
      </c>
      <c r="O144" s="95">
        <f>Delta!DI146</f>
        <v>0.99998177347960604</v>
      </c>
      <c r="P144" s="95">
        <f>Delta!DJ146</f>
        <v>1.0000484027077101</v>
      </c>
    </row>
    <row r="145" spans="1:16" x14ac:dyDescent="0.2">
      <c r="A145">
        <f>Delta!A147</f>
        <v>286</v>
      </c>
      <c r="B145" s="95">
        <f>Delta!CV147</f>
        <v>0.99862781238930931</v>
      </c>
      <c r="C145" s="95">
        <f>Delta!CW147</f>
        <v>1.0000758028888788</v>
      </c>
      <c r="D145" s="95">
        <f>Delta!CX147</f>
        <v>0.99963577452493169</v>
      </c>
      <c r="E145" s="95">
        <f>Delta!CY147</f>
        <v>1.0001683449966738</v>
      </c>
      <c r="F145" s="95">
        <f>Delta!CZ147</f>
        <v>0.9998858463611292</v>
      </c>
      <c r="G145" s="95">
        <f>Delta!DA147</f>
        <v>0.9998292477125923</v>
      </c>
      <c r="H145" s="95">
        <f>Delta!DB147</f>
        <v>0.99990490198472415</v>
      </c>
      <c r="I145" s="95">
        <f>Delta!DC147</f>
        <v>0.99996951779964371</v>
      </c>
      <c r="J145" s="95">
        <f>Delta!DD147</f>
        <v>0.99856434734974098</v>
      </c>
      <c r="K145" s="95">
        <f>Delta!DE147</f>
        <v>0.9985643473497412</v>
      </c>
      <c r="L145" s="95">
        <f>Delta!DF147</f>
        <v>0.99839384020330768</v>
      </c>
      <c r="M145" s="95">
        <f>Delta!DG147</f>
        <v>0.99826846458370977</v>
      </c>
      <c r="N145" s="95">
        <f>Delta!DH147</f>
        <v>0.99992885085865102</v>
      </c>
      <c r="O145" s="95">
        <f>Delta!DI147</f>
        <v>0.99998390662573788</v>
      </c>
      <c r="P145" s="95">
        <f>Delta!DJ147</f>
        <v>1.0000446147704982</v>
      </c>
    </row>
    <row r="146" spans="1:16" x14ac:dyDescent="0.2">
      <c r="A146">
        <f>Delta!A148</f>
        <v>288</v>
      </c>
      <c r="B146" s="95">
        <f>Delta!CV148</f>
        <v>0.99863971399277252</v>
      </c>
      <c r="C146" s="95">
        <f>Delta!CW148</f>
        <v>1.0000692361277166</v>
      </c>
      <c r="D146" s="95">
        <f>Delta!CX148</f>
        <v>0.99964334608920502</v>
      </c>
      <c r="E146" s="95">
        <f>Delta!CY148</f>
        <v>1.0001712028187955</v>
      </c>
      <c r="F146" s="95">
        <f>Delta!CZ148</f>
        <v>0.99988025833738048</v>
      </c>
      <c r="G146" s="95">
        <f>Delta!DA148</f>
        <v>0.9998244652277809</v>
      </c>
      <c r="H146" s="95">
        <f>Delta!DB148</f>
        <v>0.99990894518226803</v>
      </c>
      <c r="I146" s="95">
        <f>Delta!DC148</f>
        <v>0.99996617507717855</v>
      </c>
      <c r="J146" s="95">
        <f>Delta!DD148</f>
        <v>0.99857930382692195</v>
      </c>
      <c r="K146" s="95">
        <f>Delta!DE148</f>
        <v>0.99857930382692195</v>
      </c>
      <c r="L146" s="95">
        <f>Delta!DF148</f>
        <v>0.99840401843628213</v>
      </c>
      <c r="M146" s="95">
        <f>Delta!DG148</f>
        <v>0.99827934107649896</v>
      </c>
      <c r="N146" s="95">
        <f>Delta!DH148</f>
        <v>0.99992876186060042</v>
      </c>
      <c r="O146" s="95">
        <f>Delta!DI148</f>
        <v>0.99998493809964006</v>
      </c>
      <c r="P146" s="95">
        <f>Delta!DJ148</f>
        <v>1.000043722036279</v>
      </c>
    </row>
    <row r="147" spans="1:16" x14ac:dyDescent="0.2">
      <c r="A147">
        <f>Delta!A149</f>
        <v>290</v>
      </c>
      <c r="B147" s="95">
        <f>Delta!CV149</f>
        <v>0.99865082534991234</v>
      </c>
      <c r="C147" s="95">
        <f>Delta!CW149</f>
        <v>1.0000746681548949</v>
      </c>
      <c r="D147" s="95">
        <f>Delta!CX149</f>
        <v>0.99963522310453301</v>
      </c>
      <c r="E147" s="95">
        <f>Delta!CY149</f>
        <v>1.0001674902693634</v>
      </c>
      <c r="F147" s="95">
        <f>Delta!CZ149</f>
        <v>0.99989364069686848</v>
      </c>
      <c r="G147" s="95">
        <f>Delta!DA149</f>
        <v>0.99983849435699657</v>
      </c>
      <c r="H147" s="95">
        <f>Delta!DB149</f>
        <v>0.99990450825083299</v>
      </c>
      <c r="I147" s="95">
        <f>Delta!DC149</f>
        <v>0.99997234112190814</v>
      </c>
      <c r="J147" s="95">
        <f>Delta!DD149</f>
        <v>0.99858337065816549</v>
      </c>
      <c r="K147" s="95">
        <f>Delta!DE149</f>
        <v>0.99858337065816549</v>
      </c>
      <c r="L147" s="95">
        <f>Delta!DF149</f>
        <v>0.99842209380879487</v>
      </c>
      <c r="M147" s="95">
        <f>Delta!DG149</f>
        <v>0.99829914013870036</v>
      </c>
      <c r="N147" s="95">
        <f>Delta!DH149</f>
        <v>0.99992824662183211</v>
      </c>
      <c r="O147" s="95">
        <f>Delta!DI149</f>
        <v>0.99999325455449051</v>
      </c>
      <c r="P147" s="95">
        <f>Delta!DJ149</f>
        <v>1.0000445486357985</v>
      </c>
    </row>
    <row r="148" spans="1:16" x14ac:dyDescent="0.2">
      <c r="A148">
        <f>Delta!A150</f>
        <v>292</v>
      </c>
      <c r="B148" s="95">
        <f>Delta!CV150</f>
        <v>0.99866317013851114</v>
      </c>
      <c r="C148" s="95">
        <f>Delta!CW150</f>
        <v>1.0000696344179143</v>
      </c>
      <c r="D148" s="95">
        <f>Delta!CX150</f>
        <v>0.999647994123537</v>
      </c>
      <c r="E148" s="95">
        <f>Delta!CY150</f>
        <v>1.0001598726641232</v>
      </c>
      <c r="F148" s="95">
        <f>Delta!CZ150</f>
        <v>0.99989644341425765</v>
      </c>
      <c r="G148" s="95">
        <f>Delta!DA150</f>
        <v>0.99983863705550824</v>
      </c>
      <c r="H148" s="95">
        <f>Delta!DB150</f>
        <v>0.99990109698456597</v>
      </c>
      <c r="I148" s="95">
        <f>Delta!DC150</f>
        <v>0.99997009424603334</v>
      </c>
      <c r="J148" s="95">
        <f>Delta!DD150</f>
        <v>0.99859849685954827</v>
      </c>
      <c r="K148" s="95">
        <f>Delta!DE150</f>
        <v>0.99859849685954827</v>
      </c>
      <c r="L148" s="95">
        <f>Delta!DF150</f>
        <v>0.99843736006573014</v>
      </c>
      <c r="M148" s="95">
        <f>Delta!DG150</f>
        <v>0.99830875553120368</v>
      </c>
      <c r="N148" s="95">
        <f>Delta!DH150</f>
        <v>0.99993196762823444</v>
      </c>
      <c r="O148" s="95">
        <f>Delta!DI150</f>
        <v>0.9999873954547871</v>
      </c>
      <c r="P148" s="95">
        <f>Delta!DJ150</f>
        <v>1.0000508183665893</v>
      </c>
    </row>
    <row r="149" spans="1:16" x14ac:dyDescent="0.2">
      <c r="A149">
        <f>Delta!A151</f>
        <v>294</v>
      </c>
      <c r="B149" s="95">
        <f>Delta!CV151</f>
        <v>0.9986705681293303</v>
      </c>
      <c r="C149" s="95">
        <f>Delta!CW151</f>
        <v>1.0000671445490767</v>
      </c>
      <c r="D149" s="95">
        <f>Delta!CX151</f>
        <v>0.99965484767180202</v>
      </c>
      <c r="E149" s="95">
        <f>Delta!CY151</f>
        <v>1.0001647111346545</v>
      </c>
      <c r="F149" s="95">
        <f>Delta!CZ151</f>
        <v>0.99989195215405069</v>
      </c>
      <c r="G149" s="95">
        <f>Delta!DA151</f>
        <v>0.99983485255272597</v>
      </c>
      <c r="H149" s="95">
        <f>Delta!DB151</f>
        <v>0.99989764684041971</v>
      </c>
      <c r="I149" s="95">
        <f>Delta!DC151</f>
        <v>0.99997602975436062</v>
      </c>
      <c r="J149" s="95">
        <f>Delta!DD151</f>
        <v>0.99861437987140678</v>
      </c>
      <c r="K149" s="95">
        <f>Delta!DE151</f>
        <v>0.99861437987140678</v>
      </c>
      <c r="L149" s="95">
        <f>Delta!DF151</f>
        <v>0.99844946125575973</v>
      </c>
      <c r="M149" s="95">
        <f>Delta!DG151</f>
        <v>0.99832333616950053</v>
      </c>
      <c r="N149" s="95">
        <f>Delta!DH151</f>
        <v>0.99993176405310025</v>
      </c>
      <c r="O149" s="95">
        <f>Delta!DI151</f>
        <v>0.99998996128494211</v>
      </c>
      <c r="P149" s="95">
        <f>Delta!DJ151</f>
        <v>1.0000480875893234</v>
      </c>
    </row>
    <row r="150" spans="1:16" x14ac:dyDescent="0.2">
      <c r="A150">
        <f>Delta!A152</f>
        <v>296</v>
      </c>
      <c r="B150" s="95">
        <f>Delta!CV152</f>
        <v>0.99867994900013468</v>
      </c>
      <c r="C150" s="95">
        <f>Delta!CW152</f>
        <v>1.0000697868019188</v>
      </c>
      <c r="D150" s="95">
        <f>Delta!CX152</f>
        <v>0.99965281453601396</v>
      </c>
      <c r="E150" s="95">
        <f>Delta!CY152</f>
        <v>1.0001630554959062</v>
      </c>
      <c r="F150" s="95">
        <f>Delta!CZ152</f>
        <v>0.9998925080377844</v>
      </c>
      <c r="G150" s="95">
        <f>Delta!DA152</f>
        <v>0.99983613793045645</v>
      </c>
      <c r="H150" s="95">
        <f>Delta!DB152</f>
        <v>0.99990355823107657</v>
      </c>
      <c r="I150" s="95">
        <f>Delta!DC152</f>
        <v>0.99997848993713112</v>
      </c>
      <c r="J150" s="95">
        <f>Delta!DD152</f>
        <v>0.99862198588034801</v>
      </c>
      <c r="K150" s="95">
        <f>Delta!DE152</f>
        <v>0.99862198588034823</v>
      </c>
      <c r="L150" s="95">
        <f>Delta!DF152</f>
        <v>0.9984583496150502</v>
      </c>
      <c r="M150" s="95">
        <f>Delta!DG152</f>
        <v>0.99834058169501527</v>
      </c>
      <c r="N150" s="95">
        <f>Delta!DH152</f>
        <v>0.99993114171554853</v>
      </c>
      <c r="O150" s="95">
        <f>Delta!DI152</f>
        <v>0.99998662810895222</v>
      </c>
      <c r="P150" s="95">
        <f>Delta!DJ152</f>
        <v>1.000048418574802</v>
      </c>
    </row>
    <row r="151" spans="1:16" x14ac:dyDescent="0.2">
      <c r="A151">
        <f>Delta!A153</f>
        <v>298</v>
      </c>
      <c r="B151" s="95">
        <f>Delta!CV153</f>
        <v>0.99869328236295785</v>
      </c>
      <c r="C151" s="95">
        <f>Delta!CW153</f>
        <v>1.0000656056483008</v>
      </c>
      <c r="D151" s="95">
        <f>Delta!CX153</f>
        <v>0.99964835253198692</v>
      </c>
      <c r="E151" s="95">
        <f>Delta!CY153</f>
        <v>1.0001705557592275</v>
      </c>
      <c r="F151" s="95">
        <f>Delta!CZ153</f>
        <v>0.99989638689659777</v>
      </c>
      <c r="G151" s="95">
        <f>Delta!DA153</f>
        <v>0.9998409836584119</v>
      </c>
      <c r="H151" s="95">
        <f>Delta!DB153</f>
        <v>0.99990121082921357</v>
      </c>
      <c r="I151" s="95">
        <f>Delta!DC153</f>
        <v>0.9999771120577845</v>
      </c>
      <c r="J151" s="95">
        <f>Delta!DD153</f>
        <v>0.99863320869074257</v>
      </c>
      <c r="K151" s="95">
        <f>Delta!DE153</f>
        <v>0.99863320869074257</v>
      </c>
      <c r="L151" s="95">
        <f>Delta!DF153</f>
        <v>0.99847440969130841</v>
      </c>
      <c r="M151" s="95">
        <f>Delta!DG153</f>
        <v>0.99835292046536217</v>
      </c>
      <c r="N151" s="95">
        <f>Delta!DH153</f>
        <v>0.99993497142371512</v>
      </c>
      <c r="O151" s="95">
        <f>Delta!DI153</f>
        <v>0.99998820765429608</v>
      </c>
      <c r="P151" s="95">
        <f>Delta!DJ153</f>
        <v>1.0000467891388378</v>
      </c>
    </row>
    <row r="152" spans="1:16" x14ac:dyDescent="0.2">
      <c r="A152">
        <f>Delta!A154</f>
        <v>300</v>
      </c>
      <c r="B152" s="95">
        <f>Delta!CV154</f>
        <v>0.99870101553852253</v>
      </c>
      <c r="C152" s="95">
        <f>Delta!CW154</f>
        <v>1.0000736981606793</v>
      </c>
      <c r="D152" s="95">
        <f>Delta!CX154</f>
        <v>0.99964804024400766</v>
      </c>
      <c r="E152" s="95">
        <f>Delta!CY154</f>
        <v>1.0001646601873413</v>
      </c>
      <c r="F152" s="95">
        <f>Delta!CZ154</f>
        <v>0.99989081821578119</v>
      </c>
      <c r="G152" s="95">
        <f>Delta!DA154</f>
        <v>0.99983641921532573</v>
      </c>
      <c r="H152" s="95">
        <f>Delta!DB154</f>
        <v>0.9999083974993862</v>
      </c>
      <c r="I152" s="95">
        <f>Delta!DC154</f>
        <v>0.99997707285115811</v>
      </c>
      <c r="J152" s="95">
        <f>Delta!DD154</f>
        <v>0.99864182107740818</v>
      </c>
      <c r="K152" s="95">
        <f>Delta!DE154</f>
        <v>0.99864182107740818</v>
      </c>
      <c r="L152" s="95">
        <f>Delta!DF154</f>
        <v>0.99847846246470784</v>
      </c>
      <c r="M152" s="95">
        <f>Delta!DG154</f>
        <v>0.99836410917340146</v>
      </c>
      <c r="N152" s="95">
        <f>Delta!DH154</f>
        <v>0.99992537660901448</v>
      </c>
      <c r="O152" s="95">
        <f>Delta!DI154</f>
        <v>0.99997910419517844</v>
      </c>
      <c r="P152" s="95">
        <f>Delta!DJ154</f>
        <v>1.0000445099625053</v>
      </c>
    </row>
    <row r="153" spans="1:16" x14ac:dyDescent="0.2">
      <c r="A153">
        <f>Delta!A155</f>
        <v>302</v>
      </c>
      <c r="B153" s="95">
        <f>Delta!CV155</f>
        <v>0.99871019211112189</v>
      </c>
      <c r="C153" s="95">
        <f>Delta!CW155</f>
        <v>1.000067582622677</v>
      </c>
      <c r="D153" s="95">
        <f>Delta!CX155</f>
        <v>0.99965471625963731</v>
      </c>
      <c r="E153" s="95">
        <f>Delta!CY155</f>
        <v>1.0001677124455541</v>
      </c>
      <c r="F153" s="95">
        <f>Delta!CZ155</f>
        <v>0.99988784257617358</v>
      </c>
      <c r="G153" s="95">
        <f>Delta!DA155</f>
        <v>0.99983086756570561</v>
      </c>
      <c r="H153" s="95">
        <f>Delta!DB155</f>
        <v>0.99990841036402733</v>
      </c>
      <c r="I153" s="95">
        <f>Delta!DC155</f>
        <v>0.99997704171661872</v>
      </c>
      <c r="J153" s="95">
        <f>Delta!DD155</f>
        <v>0.99865718036600415</v>
      </c>
      <c r="K153" s="95">
        <f>Delta!DE155</f>
        <v>0.99865718036600415</v>
      </c>
      <c r="L153" s="95">
        <f>Delta!DF155</f>
        <v>0.99848827504606319</v>
      </c>
      <c r="M153" s="95">
        <f>Delta!DG155</f>
        <v>0.99837390239121915</v>
      </c>
      <c r="N153" s="95">
        <f>Delta!DH155</f>
        <v>0.99992857353958575</v>
      </c>
      <c r="O153" s="95">
        <f>Delta!DI155</f>
        <v>0.9999807860062665</v>
      </c>
      <c r="P153" s="95">
        <f>Delta!DJ155</f>
        <v>1.0000404734327504</v>
      </c>
    </row>
    <row r="154" spans="1:16" x14ac:dyDescent="0.2">
      <c r="A154">
        <f>Delta!A156</f>
        <v>304</v>
      </c>
      <c r="B154" s="95">
        <f>Delta!CV156</f>
        <v>0.99872266890084216</v>
      </c>
      <c r="C154" s="95">
        <f>Delta!CW156</f>
        <v>1.0000701742455262</v>
      </c>
      <c r="D154" s="95">
        <f>Delta!CX156</f>
        <v>0.99964322634519309</v>
      </c>
      <c r="E154" s="95">
        <f>Delta!CY156</f>
        <v>1.0001775246864428</v>
      </c>
      <c r="F154" s="95">
        <f>Delta!CZ156</f>
        <v>0.99989324925516776</v>
      </c>
      <c r="G154" s="95">
        <f>Delta!DA156</f>
        <v>0.9998373342712541</v>
      </c>
      <c r="H154" s="95">
        <f>Delta!DB156</f>
        <v>0.99990629995261782</v>
      </c>
      <c r="I154" s="95">
        <f>Delta!DC156</f>
        <v>0.99997806193254468</v>
      </c>
      <c r="J154" s="95">
        <f>Delta!DD156</f>
        <v>0.99866950423120182</v>
      </c>
      <c r="K154" s="95">
        <f>Delta!DE156</f>
        <v>0.99866950423120182</v>
      </c>
      <c r="L154" s="95">
        <f>Delta!DF156</f>
        <v>0.99850705492851966</v>
      </c>
      <c r="M154" s="95">
        <f>Delta!DG156</f>
        <v>0.99839159150756496</v>
      </c>
      <c r="N154" s="95">
        <f>Delta!DH156</f>
        <v>0.99993048698139131</v>
      </c>
      <c r="O154" s="95">
        <f>Delta!DI156</f>
        <v>0.99998393602568325</v>
      </c>
      <c r="P154" s="95">
        <f>Delta!DJ156</f>
        <v>1.0000474214272621</v>
      </c>
    </row>
    <row r="155" spans="1:16" x14ac:dyDescent="0.2">
      <c r="A155">
        <f>Delta!A157</f>
        <v>306</v>
      </c>
      <c r="B155" s="95">
        <f>Delta!CV157</f>
        <v>0.99872887878852246</v>
      </c>
      <c r="C155" s="95">
        <f>Delta!CW157</f>
        <v>1.0000735067825031</v>
      </c>
      <c r="D155" s="95">
        <f>Delta!CX157</f>
        <v>0.99964776989534143</v>
      </c>
      <c r="E155" s="95">
        <f>Delta!CY157</f>
        <v>1.0001771756530329</v>
      </c>
      <c r="F155" s="95">
        <f>Delta!CZ157</f>
        <v>0.99988587594411116</v>
      </c>
      <c r="G155" s="95">
        <f>Delta!DA157</f>
        <v>0.99983452912047965</v>
      </c>
      <c r="H155" s="95">
        <f>Delta!DB157</f>
        <v>0.99991484463444547</v>
      </c>
      <c r="I155" s="95">
        <f>Delta!DC157</f>
        <v>0.99997554611133577</v>
      </c>
      <c r="J155" s="95">
        <f>Delta!DD157</f>
        <v>0.99867866984596654</v>
      </c>
      <c r="K155" s="95">
        <f>Delta!DE157</f>
        <v>0.99867866984596654</v>
      </c>
      <c r="L155" s="95">
        <f>Delta!DF157</f>
        <v>0.99851341760810908</v>
      </c>
      <c r="M155" s="95">
        <f>Delta!DG157</f>
        <v>0.99840397337636144</v>
      </c>
      <c r="N155" s="95">
        <f>Delta!DH157</f>
        <v>0.99993451076277373</v>
      </c>
      <c r="O155" s="95">
        <f>Delta!DI157</f>
        <v>0.99999289367154209</v>
      </c>
      <c r="P155" s="95">
        <f>Delta!DJ157</f>
        <v>1.0000359531505865</v>
      </c>
    </row>
    <row r="156" spans="1:16" x14ac:dyDescent="0.2">
      <c r="A156">
        <f>Delta!A158</f>
        <v>308</v>
      </c>
      <c r="B156" s="95">
        <f>Delta!CV158</f>
        <v>0.9987395339996582</v>
      </c>
      <c r="C156" s="95">
        <f>Delta!CW158</f>
        <v>1.000074277993068</v>
      </c>
      <c r="D156" s="95">
        <f>Delta!CX158</f>
        <v>0.99964728834027994</v>
      </c>
      <c r="E156" s="95">
        <f>Delta!CY158</f>
        <v>1.0001732675378447</v>
      </c>
      <c r="F156" s="95">
        <f>Delta!CZ158</f>
        <v>0.99989272469058832</v>
      </c>
      <c r="G156" s="95">
        <f>Delta!DA158</f>
        <v>0.99983903681282793</v>
      </c>
      <c r="H156" s="95">
        <f>Delta!DB158</f>
        <v>0.99991285418126041</v>
      </c>
      <c r="I156" s="95">
        <f>Delta!DC158</f>
        <v>0.99997783159074471</v>
      </c>
      <c r="J156" s="95">
        <f>Delta!DD158</f>
        <v>0.99868804927060317</v>
      </c>
      <c r="K156" s="95">
        <f>Delta!DE158</f>
        <v>0.99868804927060317</v>
      </c>
      <c r="L156" s="95">
        <f>Delta!DF158</f>
        <v>0.99852729725920186</v>
      </c>
      <c r="M156" s="95">
        <f>Delta!DG158</f>
        <v>0.99841814594760947</v>
      </c>
      <c r="N156" s="95">
        <f>Delta!DH158</f>
        <v>0.99993711877243252</v>
      </c>
      <c r="O156" s="95">
        <f>Delta!DI158</f>
        <v>0.99998292158175905</v>
      </c>
      <c r="P156" s="95">
        <f>Delta!DJ158</f>
        <v>1.0000451790698102</v>
      </c>
    </row>
    <row r="157" spans="1:16" x14ac:dyDescent="0.2">
      <c r="A157">
        <f>Delta!A159</f>
        <v>310</v>
      </c>
      <c r="B157" s="95">
        <f>Delta!CV159</f>
        <v>0.99875286406047015</v>
      </c>
      <c r="C157" s="95">
        <f>Delta!CW159</f>
        <v>1.0000685427540605</v>
      </c>
      <c r="D157" s="95">
        <f>Delta!CX159</f>
        <v>0.99965350182399049</v>
      </c>
      <c r="E157" s="95">
        <f>Delta!CY159</f>
        <v>1.0001722423031651</v>
      </c>
      <c r="F157" s="95">
        <f>Delta!CZ159</f>
        <v>0.99989052731337225</v>
      </c>
      <c r="G157" s="95">
        <f>Delta!DA159</f>
        <v>0.99983431144843649</v>
      </c>
      <c r="H157" s="95">
        <f>Delta!DB159</f>
        <v>0.99991342282357432</v>
      </c>
      <c r="I157" s="95">
        <f>Delta!DC159</f>
        <v>0.99997517484322807</v>
      </c>
      <c r="J157" s="95">
        <f>Delta!DD159</f>
        <v>0.998703360359948</v>
      </c>
      <c r="K157" s="95">
        <f>Delta!DE159</f>
        <v>0.998703360359948</v>
      </c>
      <c r="L157" s="95">
        <f>Delta!DF159</f>
        <v>0.99853788664672838</v>
      </c>
      <c r="M157" s="95">
        <f>Delta!DG159</f>
        <v>0.99842664934251957</v>
      </c>
      <c r="N157" s="95">
        <f>Delta!DH159</f>
        <v>0.9999325284523326</v>
      </c>
      <c r="O157" s="95">
        <f>Delta!DI159</f>
        <v>0.99998504283835254</v>
      </c>
      <c r="P157" s="95">
        <f>Delta!DJ159</f>
        <v>1.0000416964371737</v>
      </c>
    </row>
    <row r="158" spans="1:16" x14ac:dyDescent="0.2">
      <c r="A158">
        <f>Delta!A160</f>
        <v>312</v>
      </c>
      <c r="B158" s="95">
        <f>Delta!CV160</f>
        <v>0.99876288213661135</v>
      </c>
      <c r="C158" s="95">
        <f>Delta!CW160</f>
        <v>1.000065874650695</v>
      </c>
      <c r="D158" s="95">
        <f>Delta!CX160</f>
        <v>0.99965088062992324</v>
      </c>
      <c r="E158" s="95">
        <f>Delta!CY160</f>
        <v>1.0001708356643324</v>
      </c>
      <c r="F158" s="95">
        <f>Delta!CZ160</f>
        <v>0.9998968291559176</v>
      </c>
      <c r="G158" s="95">
        <f>Delta!DA160</f>
        <v>0.99984180349480967</v>
      </c>
      <c r="H158" s="95">
        <f>Delta!DB160</f>
        <v>0.9999141594902794</v>
      </c>
      <c r="I158" s="95">
        <f>Delta!DC160</f>
        <v>0.9999845588969476</v>
      </c>
      <c r="J158" s="95">
        <f>Delta!DD160</f>
        <v>0.99870550094350652</v>
      </c>
      <c r="K158" s="95">
        <f>Delta!DE160</f>
        <v>0.99870550094350674</v>
      </c>
      <c r="L158" s="95">
        <f>Delta!DF160</f>
        <v>0.99854750922354263</v>
      </c>
      <c r="M158" s="95">
        <f>Delta!DG160</f>
        <v>0.99844637604492492</v>
      </c>
      <c r="N158" s="95">
        <f>Delta!DH160</f>
        <v>0.99992912758675512</v>
      </c>
      <c r="O158" s="95">
        <f>Delta!DI160</f>
        <v>0.99998598003319705</v>
      </c>
      <c r="P158" s="95">
        <f>Delta!DJ160</f>
        <v>1.0000387195878684</v>
      </c>
    </row>
    <row r="159" spans="1:16" x14ac:dyDescent="0.2">
      <c r="A159">
        <f>Delta!A161</f>
        <v>314</v>
      </c>
      <c r="B159" s="95">
        <f>Delta!CV161</f>
        <v>0.99876585182666078</v>
      </c>
      <c r="C159" s="95">
        <f>Delta!CW161</f>
        <v>1.0000754496418167</v>
      </c>
      <c r="D159" s="95">
        <f>Delta!CX161</f>
        <v>0.99964901817813878</v>
      </c>
      <c r="E159" s="95">
        <f>Delta!CY161</f>
        <v>1.0001785376722734</v>
      </c>
      <c r="F159" s="95">
        <f>Delta!CZ161</f>
        <v>0.99989516565786796</v>
      </c>
      <c r="G159" s="95">
        <f>Delta!DA161</f>
        <v>0.9998413735584889</v>
      </c>
      <c r="H159" s="95">
        <f>Delta!DB161</f>
        <v>0.99991266106594723</v>
      </c>
      <c r="I159" s="95">
        <f>Delta!DC161</f>
        <v>0.9999734904064056</v>
      </c>
      <c r="J159" s="95">
        <f>Delta!DD161</f>
        <v>0.99872263045846488</v>
      </c>
      <c r="K159" s="95">
        <f>Delta!DE161</f>
        <v>0.99872263045846466</v>
      </c>
      <c r="L159" s="95">
        <f>Delta!DF161</f>
        <v>0.99856420664153844</v>
      </c>
      <c r="M159" s="95">
        <f>Delta!DG161</f>
        <v>0.99845052388884592</v>
      </c>
      <c r="N159" s="95">
        <f>Delta!DH161</f>
        <v>0.99993142082883268</v>
      </c>
      <c r="O159" s="95">
        <f>Delta!DI161</f>
        <v>0.99998699831300686</v>
      </c>
      <c r="P159" s="95">
        <f>Delta!DJ161</f>
        <v>1.000046932726935</v>
      </c>
    </row>
    <row r="160" spans="1:16" x14ac:dyDescent="0.2">
      <c r="A160">
        <f>Delta!A162</f>
        <v>316</v>
      </c>
      <c r="B160" s="95">
        <f>Delta!CV162</f>
        <v>0.99878190607131934</v>
      </c>
      <c r="C160" s="95">
        <f>Delta!CW162</f>
        <v>1.0000618176663734</v>
      </c>
      <c r="D160" s="95">
        <f>Delta!CX162</f>
        <v>0.99965928627438094</v>
      </c>
      <c r="E160" s="95">
        <f>Delta!CY162</f>
        <v>1.0001708056081744</v>
      </c>
      <c r="F160" s="95">
        <f>Delta!CZ162</f>
        <v>0.99990309622747897</v>
      </c>
      <c r="G160" s="95">
        <f>Delta!DA162</f>
        <v>0.99984700111091163</v>
      </c>
      <c r="H160" s="95">
        <f>Delta!DB162</f>
        <v>0.99990554129095133</v>
      </c>
      <c r="I160" s="95">
        <f>Delta!DC162</f>
        <v>0.99998297693526172</v>
      </c>
      <c r="J160" s="95">
        <f>Delta!DD162</f>
        <v>0.99872990796557748</v>
      </c>
      <c r="K160" s="95">
        <f>Delta!DE162</f>
        <v>0.99872990796557748</v>
      </c>
      <c r="L160" s="95">
        <f>Delta!DF162</f>
        <v>0.99857710339915962</v>
      </c>
      <c r="M160" s="95">
        <f>Delta!DG162</f>
        <v>0.99846578185809809</v>
      </c>
      <c r="N160" s="95">
        <f>Delta!DH162</f>
        <v>0.99992784063851181</v>
      </c>
      <c r="O160" s="95">
        <f>Delta!DI162</f>
        <v>0.99998683812690814</v>
      </c>
      <c r="P160" s="95">
        <f>Delta!DJ162</f>
        <v>1.0000435983621001</v>
      </c>
    </row>
    <row r="161" spans="1:16" x14ac:dyDescent="0.2">
      <c r="A161">
        <f>Delta!A163</f>
        <v>318</v>
      </c>
      <c r="B161" s="95">
        <f>Delta!CV163</f>
        <v>0.99879432100571142</v>
      </c>
      <c r="C161" s="95">
        <f>Delta!CW163</f>
        <v>1.0000622702900124</v>
      </c>
      <c r="D161" s="95">
        <f>Delta!CX163</f>
        <v>0.99965332177997246</v>
      </c>
      <c r="E161" s="95">
        <f>Delta!CY163</f>
        <v>1.0001775699743172</v>
      </c>
      <c r="F161" s="95">
        <f>Delta!CZ163</f>
        <v>0.99989962573334723</v>
      </c>
      <c r="G161" s="95">
        <f>Delta!DA163</f>
        <v>0.99984841844276906</v>
      </c>
      <c r="H161" s="95">
        <f>Delta!DB163</f>
        <v>0.99990573265206839</v>
      </c>
      <c r="I161" s="95">
        <f>Delta!DC163</f>
        <v>0.99998533959565172</v>
      </c>
      <c r="J161" s="95">
        <f>Delta!DD163</f>
        <v>0.99873868769143848</v>
      </c>
      <c r="K161" s="95">
        <f>Delta!DE163</f>
        <v>0.99873868769143825</v>
      </c>
      <c r="L161" s="95">
        <f>Delta!DF163</f>
        <v>0.99858729732589147</v>
      </c>
      <c r="M161" s="95">
        <f>Delta!DG163</f>
        <v>0.99847852483618371</v>
      </c>
      <c r="N161" s="95">
        <f>Delta!DH163</f>
        <v>0.9999312499324583</v>
      </c>
      <c r="O161" s="95">
        <f>Delta!DI163</f>
        <v>0.99998226601108309</v>
      </c>
      <c r="P161" s="95">
        <f>Delta!DJ163</f>
        <v>1.0000476636380005</v>
      </c>
    </row>
    <row r="162" spans="1:16" x14ac:dyDescent="0.2">
      <c r="A162">
        <f>Delta!A164</f>
        <v>320</v>
      </c>
      <c r="B162" s="95">
        <f>Delta!CV164</f>
        <v>0.99880274522777668</v>
      </c>
      <c r="C162" s="95">
        <f>Delta!CW164</f>
        <v>1.0000601731332146</v>
      </c>
      <c r="D162" s="95">
        <f>Delta!CX164</f>
        <v>0.99965547122157705</v>
      </c>
      <c r="E162" s="95">
        <f>Delta!CY164</f>
        <v>1.0001784611732016</v>
      </c>
      <c r="F162" s="95">
        <f>Delta!CZ164</f>
        <v>0.99990015108514196</v>
      </c>
      <c r="G162" s="95">
        <f>Delta!DA164</f>
        <v>0.99984667865128241</v>
      </c>
      <c r="H162" s="95">
        <f>Delta!DB164</f>
        <v>0.99990869583129405</v>
      </c>
      <c r="I162" s="95">
        <f>Delta!DC164</f>
        <v>0.99998263616879413</v>
      </c>
      <c r="J162" s="95">
        <f>Delta!DD164</f>
        <v>0.99875031708579243</v>
      </c>
      <c r="K162" s="95">
        <f>Delta!DE164</f>
        <v>0.99875031708579265</v>
      </c>
      <c r="L162" s="95">
        <f>Delta!DF164</f>
        <v>0.99859718734014491</v>
      </c>
      <c r="M162" s="95">
        <f>Delta!DG164</f>
        <v>0.99848867336424518</v>
      </c>
      <c r="N162" s="95">
        <f>Delta!DH164</f>
        <v>0.9999301726261004</v>
      </c>
      <c r="O162" s="95">
        <f>Delta!DI164</f>
        <v>0.99998104796028997</v>
      </c>
      <c r="P162" s="95">
        <f>Delta!DJ164</f>
        <v>1.0000464192475773</v>
      </c>
    </row>
    <row r="163" spans="1:16" x14ac:dyDescent="0.2">
      <c r="A163">
        <f>Delta!A165</f>
        <v>322</v>
      </c>
      <c r="B163" s="95">
        <f>Delta!CV165</f>
        <v>0.99880313612462901</v>
      </c>
      <c r="C163" s="95">
        <f>Delta!CW165</f>
        <v>1.0000706492298734</v>
      </c>
      <c r="D163" s="95">
        <f>Delta!CX165</f>
        <v>0.99966220163355823</v>
      </c>
      <c r="E163" s="95">
        <f>Delta!CY165</f>
        <v>1.0001730582101613</v>
      </c>
      <c r="F163" s="95">
        <f>Delta!CZ165</f>
        <v>0.9998947906167529</v>
      </c>
      <c r="G163" s="95">
        <f>Delta!DA165</f>
        <v>0.99984649845394902</v>
      </c>
      <c r="H163" s="95">
        <f>Delta!DB165</f>
        <v>0.9999191217856056</v>
      </c>
      <c r="I163" s="95">
        <f>Delta!DC165</f>
        <v>0.99997661021106043</v>
      </c>
      <c r="J163" s="95">
        <f>Delta!DD165</f>
        <v>0.9987573250208297</v>
      </c>
      <c r="K163" s="95">
        <f>Delta!DE165</f>
        <v>0.99875732502082948</v>
      </c>
      <c r="L163" s="95">
        <f>Delta!DF165</f>
        <v>0.99860401422730916</v>
      </c>
      <c r="M163" s="95">
        <f>Delta!DG165</f>
        <v>0.99849989366970837</v>
      </c>
      <c r="N163" s="95">
        <f>Delta!DH165</f>
        <v>0.99993495404103538</v>
      </c>
      <c r="O163" s="95">
        <f>Delta!DI165</f>
        <v>0.99998234431771482</v>
      </c>
      <c r="P163" s="95">
        <f>Delta!DJ165</f>
        <v>1.0000443336345883</v>
      </c>
    </row>
    <row r="164" spans="1:16" x14ac:dyDescent="0.2">
      <c r="A164">
        <f>Delta!A166</f>
        <v>324</v>
      </c>
      <c r="B164" s="95">
        <f>Delta!CV166</f>
        <v>0.99881609193694565</v>
      </c>
      <c r="C164" s="95">
        <f>Delta!CW166</f>
        <v>1.0000632591450123</v>
      </c>
      <c r="D164" s="95">
        <f>Delta!CX166</f>
        <v>0.9996641367923873</v>
      </c>
      <c r="E164" s="95">
        <f>Delta!CY166</f>
        <v>1.0001787516515033</v>
      </c>
      <c r="F164" s="95">
        <f>Delta!CZ166</f>
        <v>0.99989619738911106</v>
      </c>
      <c r="G164" s="95">
        <f>Delta!DA166</f>
        <v>0.99984549134518252</v>
      </c>
      <c r="H164" s="95">
        <f>Delta!DB166</f>
        <v>0.99991055849747323</v>
      </c>
      <c r="I164" s="95">
        <f>Delta!DC166</f>
        <v>0.99998470282517671</v>
      </c>
      <c r="J164" s="95">
        <f>Delta!DD166</f>
        <v>0.99877292982424049</v>
      </c>
      <c r="K164" s="95">
        <f>Delta!DE166</f>
        <v>0.99877292982424049</v>
      </c>
      <c r="L164" s="95">
        <f>Delta!DF166</f>
        <v>0.99861861076238534</v>
      </c>
      <c r="M164" s="95">
        <f>Delta!DG166</f>
        <v>0.99851401813622909</v>
      </c>
      <c r="N164" s="95">
        <f>Delta!DH166</f>
        <v>0.99993144946391566</v>
      </c>
      <c r="O164" s="95">
        <f>Delta!DI166</f>
        <v>0.99999330983544521</v>
      </c>
      <c r="P164" s="95">
        <f>Delta!DJ166</f>
        <v>1.000040128915723</v>
      </c>
    </row>
    <row r="165" spans="1:16" x14ac:dyDescent="0.2">
      <c r="A165">
        <f>Delta!A167</f>
        <v>326</v>
      </c>
      <c r="B165" s="95">
        <f>Delta!CV167</f>
        <v>0.99882471700367381</v>
      </c>
      <c r="C165" s="95">
        <f>Delta!CW167</f>
        <v>1.0000588481898998</v>
      </c>
      <c r="D165" s="95">
        <f>Delta!CX167</f>
        <v>0.99967229335086261</v>
      </c>
      <c r="E165" s="95">
        <f>Delta!CY167</f>
        <v>1.0001688755067104</v>
      </c>
      <c r="F165" s="95">
        <f>Delta!CZ167</f>
        <v>0.99990624264526162</v>
      </c>
      <c r="G165" s="95">
        <f>Delta!DA167</f>
        <v>0.99985717175524835</v>
      </c>
      <c r="H165" s="95">
        <f>Delta!DB167</f>
        <v>0.99991329695592157</v>
      </c>
      <c r="I165" s="95">
        <f>Delta!DC167</f>
        <v>0.99997493016890326</v>
      </c>
      <c r="J165" s="95">
        <f>Delta!DD167</f>
        <v>0.99877380225857815</v>
      </c>
      <c r="K165" s="95">
        <f>Delta!DE167</f>
        <v>0.99877380225857837</v>
      </c>
      <c r="L165" s="95">
        <f>Delta!DF167</f>
        <v>0.99863114914949769</v>
      </c>
      <c r="M165" s="95">
        <f>Delta!DG167</f>
        <v>0.99851953144537309</v>
      </c>
      <c r="N165" s="95">
        <f>Delta!DH167</f>
        <v>0.99994011776673386</v>
      </c>
      <c r="O165" s="95">
        <f>Delta!DI167</f>
        <v>0.99998267749485403</v>
      </c>
      <c r="P165" s="95">
        <f>Delta!DJ167</f>
        <v>1.0000484669879732</v>
      </c>
    </row>
    <row r="166" spans="1:16" x14ac:dyDescent="0.2">
      <c r="A166">
        <f>Delta!A168</f>
        <v>328</v>
      </c>
      <c r="B166" s="95">
        <f>Delta!CV168</f>
        <v>0.99882843266975641</v>
      </c>
      <c r="C166" s="95">
        <f>Delta!CW168</f>
        <v>1.0000712568372023</v>
      </c>
      <c r="D166" s="95">
        <f>Delta!CX168</f>
        <v>0.99966383436275408</v>
      </c>
      <c r="E166" s="95">
        <f>Delta!CY168</f>
        <v>1.0001719871517361</v>
      </c>
      <c r="F166" s="95">
        <f>Delta!CZ168</f>
        <v>0.99990584430831153</v>
      </c>
      <c r="G166" s="95">
        <f>Delta!DA168</f>
        <v>0.99985455857281347</v>
      </c>
      <c r="H166" s="95">
        <f>Delta!DB168</f>
        <v>0.99991643529977903</v>
      </c>
      <c r="I166" s="95">
        <f>Delta!DC168</f>
        <v>0.99997743478191892</v>
      </c>
      <c r="J166" s="95">
        <f>Delta!DD168</f>
        <v>0.99878677878572819</v>
      </c>
      <c r="K166" s="95">
        <f>Delta!DE168</f>
        <v>0.99878677878572819</v>
      </c>
      <c r="L166" s="95">
        <f>Delta!DF168</f>
        <v>0.9986415138111665</v>
      </c>
      <c r="M166" s="95">
        <f>Delta!DG168</f>
        <v>0.99853552995198691</v>
      </c>
      <c r="N166" s="95">
        <f>Delta!DH168</f>
        <v>0.99993694376166053</v>
      </c>
      <c r="O166" s="95">
        <f>Delta!DI168</f>
        <v>0.99998428851426813</v>
      </c>
      <c r="P166" s="95">
        <f>Delta!DJ168</f>
        <v>1.0000462595377329</v>
      </c>
    </row>
    <row r="167" spans="1:16" x14ac:dyDescent="0.2">
      <c r="A167">
        <f>Delta!A169</f>
        <v>330</v>
      </c>
      <c r="B167" s="95">
        <f>Delta!CV169</f>
        <v>0.99884452985038052</v>
      </c>
      <c r="C167" s="95">
        <f>Delta!CW169</f>
        <v>1.000061593400752</v>
      </c>
      <c r="D167" s="95">
        <f>Delta!CX169</f>
        <v>0.99966391700755464</v>
      </c>
      <c r="E167" s="95">
        <f>Delta!CY169</f>
        <v>1.000180349875436</v>
      </c>
      <c r="F167" s="95">
        <f>Delta!CZ169</f>
        <v>0.99989914107322164</v>
      </c>
      <c r="G167" s="95">
        <f>Delta!DA169</f>
        <v>0.99984936654741796</v>
      </c>
      <c r="H167" s="95">
        <f>Delta!DB169</f>
        <v>0.99991859135215078</v>
      </c>
      <c r="I167" s="95">
        <f>Delta!DC169</f>
        <v>0.99997600779288343</v>
      </c>
      <c r="J167" s="95">
        <f>Delta!DD169</f>
        <v>0.9988001486009439</v>
      </c>
      <c r="K167" s="95">
        <f>Delta!DE169</f>
        <v>0.9988001486009439</v>
      </c>
      <c r="L167" s="95">
        <f>Delta!DF169</f>
        <v>0.99864969588612051</v>
      </c>
      <c r="M167" s="95">
        <f>Delta!DG169</f>
        <v>0.998544439304899</v>
      </c>
      <c r="N167" s="95">
        <f>Delta!DH169</f>
        <v>0.99993505786746051</v>
      </c>
      <c r="O167" s="95">
        <f>Delta!DI169</f>
        <v>0.99998596884332092</v>
      </c>
      <c r="P167" s="95">
        <f>Delta!DJ169</f>
        <v>1.0000432346955985</v>
      </c>
    </row>
    <row r="168" spans="1:16" x14ac:dyDescent="0.2">
      <c r="A168">
        <f>Delta!A170</f>
        <v>332</v>
      </c>
      <c r="B168" s="95">
        <f>Delta!CV170</f>
        <v>0.99885175144326821</v>
      </c>
      <c r="C168" s="95">
        <f>Delta!CW170</f>
        <v>1.0000630904868177</v>
      </c>
      <c r="D168" s="95">
        <f>Delta!CX170</f>
        <v>0.99966625562829703</v>
      </c>
      <c r="E168" s="95">
        <f>Delta!CY170</f>
        <v>1.0001769301136594</v>
      </c>
      <c r="F168" s="95">
        <f>Delta!CZ170</f>
        <v>0.99990558054757228</v>
      </c>
      <c r="G168" s="95">
        <f>Delta!DA170</f>
        <v>0.99985752714231657</v>
      </c>
      <c r="H168" s="95">
        <f>Delta!DB170</f>
        <v>0.99991414787362665</v>
      </c>
      <c r="I168" s="95">
        <f>Delta!DC170</f>
        <v>0.99997591090300697</v>
      </c>
      <c r="J168" s="95">
        <f>Delta!DD170</f>
        <v>0.99880606698764751</v>
      </c>
      <c r="K168" s="95">
        <f>Delta!DE170</f>
        <v>0.99880606698764751</v>
      </c>
      <c r="L168" s="95">
        <f>Delta!DF170</f>
        <v>0.99866376423301217</v>
      </c>
      <c r="M168" s="95">
        <f>Delta!DG170</f>
        <v>0.99855397198237728</v>
      </c>
      <c r="N168" s="95">
        <f>Delta!DH170</f>
        <v>0.99993335265892447</v>
      </c>
      <c r="O168" s="95">
        <f>Delta!DI170</f>
        <v>0.99998498828340221</v>
      </c>
      <c r="P168" s="95">
        <f>Delta!DJ170</f>
        <v>1.0000476035335857</v>
      </c>
    </row>
    <row r="169" spans="1:16" x14ac:dyDescent="0.2">
      <c r="A169">
        <f>Delta!A171</f>
        <v>334</v>
      </c>
      <c r="B169" s="95">
        <f>Delta!CV171</f>
        <v>0.99885751877149997</v>
      </c>
      <c r="C169" s="95">
        <f>Delta!CW171</f>
        <v>1.0000600139313887</v>
      </c>
      <c r="D169" s="95">
        <f>Delta!CX171</f>
        <v>0.99967706412964896</v>
      </c>
      <c r="E169" s="95">
        <f>Delta!CY171</f>
        <v>1.0001749980732595</v>
      </c>
      <c r="F169" s="95">
        <f>Delta!CZ171</f>
        <v>0.99989715501686238</v>
      </c>
      <c r="G169" s="95">
        <f>Delta!DA171</f>
        <v>0.99984693105188438</v>
      </c>
      <c r="H169" s="95">
        <f>Delta!DB171</f>
        <v>0.99991592912495475</v>
      </c>
      <c r="I169" s="95">
        <f>Delta!DC171</f>
        <v>0.99999070463552187</v>
      </c>
      <c r="J169" s="95">
        <f>Delta!DD171</f>
        <v>0.99881979988736613</v>
      </c>
      <c r="K169" s="95">
        <f>Delta!DE171</f>
        <v>0.99881979988736613</v>
      </c>
      <c r="L169" s="95">
        <f>Delta!DF171</f>
        <v>0.99866691159124055</v>
      </c>
      <c r="M169" s="95">
        <f>Delta!DG171</f>
        <v>0.99857367059759661</v>
      </c>
      <c r="N169" s="95">
        <f>Delta!DH171</f>
        <v>0.99992924251034332</v>
      </c>
      <c r="O169" s="95">
        <f>Delta!DI171</f>
        <v>0.9999976338537544</v>
      </c>
      <c r="P169" s="95">
        <f>Delta!DJ171</f>
        <v>1.0000343466450505</v>
      </c>
    </row>
    <row r="170" spans="1:16" x14ac:dyDescent="0.2">
      <c r="A170">
        <f>Delta!A172</f>
        <v>336</v>
      </c>
      <c r="B170" s="95">
        <f>Delta!CV172</f>
        <v>0.99887525124137189</v>
      </c>
      <c r="C170" s="95">
        <f>Delta!CW172</f>
        <v>1.0000522177350495</v>
      </c>
      <c r="D170" s="95">
        <f>Delta!CX172</f>
        <v>0.99967129523816156</v>
      </c>
      <c r="E170" s="95">
        <f>Delta!CY172</f>
        <v>1.0001806044568917</v>
      </c>
      <c r="F170" s="95">
        <f>Delta!CZ172</f>
        <v>0.9998988700311473</v>
      </c>
      <c r="G170" s="95">
        <f>Delta!DA172</f>
        <v>0.99985043456707745</v>
      </c>
      <c r="H170" s="95">
        <f>Delta!DB172</f>
        <v>0.99992206781341364</v>
      </c>
      <c r="I170" s="95">
        <f>Delta!DC172</f>
        <v>0.99997566185554176</v>
      </c>
      <c r="J170" s="95">
        <f>Delta!DD172</f>
        <v>0.99882779306935554</v>
      </c>
      <c r="K170" s="95">
        <f>Delta!DE172</f>
        <v>0.99882779306935532</v>
      </c>
      <c r="L170" s="95">
        <f>Delta!DF172</f>
        <v>0.99867840295806998</v>
      </c>
      <c r="M170" s="95">
        <f>Delta!DG172</f>
        <v>0.99857626968141056</v>
      </c>
      <c r="N170" s="95">
        <f>Delta!DH172</f>
        <v>0.99993889850643736</v>
      </c>
      <c r="O170" s="95">
        <f>Delta!DI172</f>
        <v>0.99998855792346497</v>
      </c>
      <c r="P170" s="95">
        <f>Delta!DJ172</f>
        <v>1.0000407748249873</v>
      </c>
    </row>
    <row r="171" spans="1:16" x14ac:dyDescent="0.2">
      <c r="A171">
        <f>Delta!A173</f>
        <v>338</v>
      </c>
      <c r="B171" s="95">
        <f>Delta!CV173</f>
        <v>0.99887405964820486</v>
      </c>
      <c r="C171" s="95">
        <f>Delta!CW173</f>
        <v>1.0000652413046136</v>
      </c>
      <c r="D171" s="95">
        <f>Delta!CX173</f>
        <v>0.9996754201430138</v>
      </c>
      <c r="E171" s="95">
        <f>Delta!CY173</f>
        <v>1.0001721965155776</v>
      </c>
      <c r="F171" s="95">
        <f>Delta!CZ173</f>
        <v>0.99990129926770976</v>
      </c>
      <c r="G171" s="95">
        <f>Delta!DA173</f>
        <v>0.99985450220958993</v>
      </c>
      <c r="H171" s="95">
        <f>Delta!DB173</f>
        <v>0.99992342489612074</v>
      </c>
      <c r="I171" s="95">
        <f>Delta!DC173</f>
        <v>0.99998088013483444</v>
      </c>
      <c r="J171" s="95">
        <f>Delta!DD173</f>
        <v>0.99883369705796476</v>
      </c>
      <c r="K171" s="95">
        <f>Delta!DE173</f>
        <v>0.99883369705796476</v>
      </c>
      <c r="L171" s="95">
        <f>Delta!DF173</f>
        <v>0.99868836896205559</v>
      </c>
      <c r="M171" s="95">
        <f>Delta!DG173</f>
        <v>0.99859280097168768</v>
      </c>
      <c r="N171" s="95">
        <f>Delta!DH173</f>
        <v>0.99993654980012625</v>
      </c>
      <c r="O171" s="95">
        <f>Delta!DI173</f>
        <v>0.99998786190759548</v>
      </c>
      <c r="P171" s="95">
        <f>Delta!DJ173</f>
        <v>1.0000391972817537</v>
      </c>
    </row>
    <row r="172" spans="1:16" x14ac:dyDescent="0.2">
      <c r="A172">
        <f>Delta!A174</f>
        <v>340</v>
      </c>
      <c r="B172" s="95">
        <f>Delta!CV174</f>
        <v>0.99888446068197634</v>
      </c>
      <c r="C172" s="95">
        <f>Delta!CW174</f>
        <v>1.0000561342570837</v>
      </c>
      <c r="D172" s="95">
        <f>Delta!CX174</f>
        <v>0.99967481590264229</v>
      </c>
      <c r="E172" s="95">
        <f>Delta!CY174</f>
        <v>1.0001731114655421</v>
      </c>
      <c r="F172" s="95">
        <f>Delta!CZ174</f>
        <v>0.99991374495318786</v>
      </c>
      <c r="G172" s="95">
        <f>Delta!DA174</f>
        <v>0.99986101480522993</v>
      </c>
      <c r="H172" s="95">
        <f>Delta!DB174</f>
        <v>0.99991270455950632</v>
      </c>
      <c r="I172" s="95">
        <f>Delta!DC174</f>
        <v>0.99998088596178403</v>
      </c>
      <c r="J172" s="95">
        <f>Delta!DD174</f>
        <v>0.99884123815949477</v>
      </c>
      <c r="K172" s="95">
        <f>Delta!DE174</f>
        <v>0.99884123815949477</v>
      </c>
      <c r="L172" s="95">
        <f>Delta!DF174</f>
        <v>0.99870241401546467</v>
      </c>
      <c r="M172" s="95">
        <f>Delta!DG174</f>
        <v>0.99859614427860688</v>
      </c>
      <c r="N172" s="95">
        <f>Delta!DH174</f>
        <v>0.99992752909327998</v>
      </c>
      <c r="O172" s="95">
        <f>Delta!DI174</f>
        <v>0.99998861157025631</v>
      </c>
      <c r="P172" s="95">
        <f>Delta!DJ174</f>
        <v>1.0000435942766372</v>
      </c>
    </row>
    <row r="173" spans="1:16" x14ac:dyDescent="0.2">
      <c r="A173">
        <f>Delta!A175</f>
        <v>342</v>
      </c>
      <c r="B173" s="95">
        <f>Delta!CV175</f>
        <v>0.99889845671530464</v>
      </c>
      <c r="C173" s="95">
        <f>Delta!CW175</f>
        <v>1.0000586273123826</v>
      </c>
      <c r="D173" s="95">
        <f>Delta!CX175</f>
        <v>0.99966663108687015</v>
      </c>
      <c r="E173" s="95">
        <f>Delta!CY175</f>
        <v>1.000177518838526</v>
      </c>
      <c r="F173" s="95">
        <f>Delta!CZ175</f>
        <v>0.99990910030236291</v>
      </c>
      <c r="G173" s="95">
        <f>Delta!DA175</f>
        <v>0.99985823519484729</v>
      </c>
      <c r="H173" s="95">
        <f>Delta!DB175</f>
        <v>0.99992464516199342</v>
      </c>
      <c r="I173" s="95">
        <f>Delta!DC175</f>
        <v>0.99997403675880059</v>
      </c>
      <c r="J173" s="95">
        <f>Delta!DD175</f>
        <v>0.99885208414100612</v>
      </c>
      <c r="K173" s="95">
        <f>Delta!DE175</f>
        <v>0.99885208414100612</v>
      </c>
      <c r="L173" s="95">
        <f>Delta!DF175</f>
        <v>0.99871048206992141</v>
      </c>
      <c r="M173" s="95">
        <f>Delta!DG175</f>
        <v>0.9986092965961284</v>
      </c>
      <c r="N173" s="95">
        <f>Delta!DH175</f>
        <v>0.99993798134010292</v>
      </c>
      <c r="O173" s="95">
        <f>Delta!DI175</f>
        <v>0.99998931901984744</v>
      </c>
      <c r="P173" s="95">
        <f>Delta!DJ175</f>
        <v>1.0000440434175104</v>
      </c>
    </row>
    <row r="174" spans="1:16" x14ac:dyDescent="0.2">
      <c r="A174">
        <f>Delta!A176</f>
        <v>344</v>
      </c>
      <c r="B174" s="95">
        <f>Delta!CV176</f>
        <v>0.99890090124483299</v>
      </c>
      <c r="C174" s="95">
        <f>Delta!CW176</f>
        <v>1.000065939639573</v>
      </c>
      <c r="D174" s="95">
        <f>Delta!CX176</f>
        <v>0.99966709294890832</v>
      </c>
      <c r="E174" s="95">
        <f>Delta!CY176</f>
        <v>1.0001815646265881</v>
      </c>
      <c r="F174" s="95">
        <f>Delta!CZ176</f>
        <v>0.99990672510765433</v>
      </c>
      <c r="G174" s="95">
        <f>Delta!DA176</f>
        <v>0.99986159929898943</v>
      </c>
      <c r="H174" s="95">
        <f>Delta!DB176</f>
        <v>0.99992065072435365</v>
      </c>
      <c r="I174" s="95">
        <f>Delta!DC176</f>
        <v>0.99997126132975811</v>
      </c>
      <c r="J174" s="95">
        <f>Delta!DD176</f>
        <v>0.99886060057285408</v>
      </c>
      <c r="K174" s="95">
        <f>Delta!DE176</f>
        <v>0.99886060057285408</v>
      </c>
      <c r="L174" s="95">
        <f>Delta!DF176</f>
        <v>0.99872235756552286</v>
      </c>
      <c r="M174" s="95">
        <f>Delta!DG176</f>
        <v>0.99861440999486029</v>
      </c>
      <c r="N174" s="95">
        <f>Delta!DH176</f>
        <v>0.99993918876518262</v>
      </c>
      <c r="O174" s="95">
        <f>Delta!DI176</f>
        <v>0.99998188870091764</v>
      </c>
      <c r="P174" s="95">
        <f>Delta!DJ176</f>
        <v>1.0000477621842774</v>
      </c>
    </row>
    <row r="175" spans="1:16" x14ac:dyDescent="0.2">
      <c r="A175">
        <f>Delta!A177</f>
        <v>346</v>
      </c>
      <c r="B175" s="95">
        <f>Delta!CV177</f>
        <v>0.99891085322518669</v>
      </c>
      <c r="C175" s="95">
        <f>Delta!CW177</f>
        <v>1.0000628842679282</v>
      </c>
      <c r="D175" s="95">
        <f>Delta!CX177</f>
        <v>0.99967361722870107</v>
      </c>
      <c r="E175" s="95">
        <f>Delta!CY177</f>
        <v>1.0001758277169839</v>
      </c>
      <c r="F175" s="95">
        <f>Delta!CZ177</f>
        <v>0.99991039951372074</v>
      </c>
      <c r="G175" s="95">
        <f>Delta!DA177</f>
        <v>0.99986318035164834</v>
      </c>
      <c r="H175" s="95">
        <f>Delta!DB177</f>
        <v>0.99991438128598265</v>
      </c>
      <c r="I175" s="95">
        <f>Delta!DC177</f>
        <v>0.99998908988366975</v>
      </c>
      <c r="J175" s="95">
        <f>Delta!DD177</f>
        <v>0.9988703811885592</v>
      </c>
      <c r="K175" s="95">
        <f>Delta!DE177</f>
        <v>0.99887038118855942</v>
      </c>
      <c r="L175" s="95">
        <f>Delta!DF177</f>
        <v>0.99873371609425632</v>
      </c>
      <c r="M175" s="95">
        <f>Delta!DG177</f>
        <v>0.99863731042974035</v>
      </c>
      <c r="N175" s="95">
        <f>Delta!DH177</f>
        <v>0.99993659945430569</v>
      </c>
      <c r="O175" s="95">
        <f>Delta!DI177</f>
        <v>0.99999084751435652</v>
      </c>
      <c r="P175" s="95">
        <f>Delta!DJ177</f>
        <v>1.0000450687565272</v>
      </c>
    </row>
    <row r="176" spans="1:16" x14ac:dyDescent="0.2">
      <c r="A176">
        <f>Delta!A178</f>
        <v>348</v>
      </c>
      <c r="B176" s="95">
        <f>Delta!CV178</f>
        <v>0.99891832999026642</v>
      </c>
      <c r="C176" s="95">
        <f>Delta!CW178</f>
        <v>1.0000593703522251</v>
      </c>
      <c r="D176" s="95">
        <f>Delta!CX178</f>
        <v>0.99968098137208827</v>
      </c>
      <c r="E176" s="95">
        <f>Delta!CY178</f>
        <v>1.0001695404155786</v>
      </c>
      <c r="F176" s="95">
        <f>Delta!CZ178</f>
        <v>0.99991458176413894</v>
      </c>
      <c r="G176" s="95">
        <f>Delta!DA178</f>
        <v>0.99986934598951938</v>
      </c>
      <c r="H176" s="95">
        <f>Delta!DB178</f>
        <v>0.99991982352010644</v>
      </c>
      <c r="I176" s="95">
        <f>Delta!DC178</f>
        <v>0.99997956453147407</v>
      </c>
      <c r="J176" s="95">
        <f>Delta!DD178</f>
        <v>0.99887344537488432</v>
      </c>
      <c r="K176" s="95">
        <f>Delta!DE178</f>
        <v>0.99887344537488432</v>
      </c>
      <c r="L176" s="95">
        <f>Delta!DF178</f>
        <v>0.99874293855328367</v>
      </c>
      <c r="M176" s="95">
        <f>Delta!DG178</f>
        <v>0.99864245471664992</v>
      </c>
      <c r="N176" s="95">
        <f>Delta!DH178</f>
        <v>0.99993855374227436</v>
      </c>
      <c r="O176" s="95">
        <f>Delta!DI178</f>
        <v>0.99999174755610443</v>
      </c>
      <c r="P176" s="95">
        <f>Delta!DJ178</f>
        <v>1.0000411546499051</v>
      </c>
    </row>
    <row r="177" spans="1:16" x14ac:dyDescent="0.2">
      <c r="A177">
        <f>Delta!A179</f>
        <v>350</v>
      </c>
      <c r="B177" s="95">
        <f>Delta!CV179</f>
        <v>0.99892742796056555</v>
      </c>
      <c r="C177" s="95">
        <f>Delta!CW179</f>
        <v>1.0000552836425405</v>
      </c>
      <c r="D177" s="95">
        <f>Delta!CX179</f>
        <v>0.99968859376091601</v>
      </c>
      <c r="E177" s="95">
        <f>Delta!CY179</f>
        <v>1.0001687785822415</v>
      </c>
      <c r="F177" s="95">
        <f>Delta!CZ179</f>
        <v>0.99990724878763637</v>
      </c>
      <c r="G177" s="95">
        <f>Delta!DA179</f>
        <v>0.9998601313246771</v>
      </c>
      <c r="H177" s="95">
        <f>Delta!DB179</f>
        <v>0.99992015958339653</v>
      </c>
      <c r="I177" s="95">
        <f>Delta!DC179</f>
        <v>0.99998930024742316</v>
      </c>
      <c r="J177" s="95">
        <f>Delta!DD179</f>
        <v>0.99888718664301979</v>
      </c>
      <c r="K177" s="95">
        <f>Delta!DE179</f>
        <v>0.99888718664301979</v>
      </c>
      <c r="L177" s="95">
        <f>Delta!DF179</f>
        <v>0.99874747361542682</v>
      </c>
      <c r="M177" s="95">
        <f>Delta!DG179</f>
        <v>0.99865704770339958</v>
      </c>
      <c r="N177" s="95">
        <f>Delta!DH179</f>
        <v>0.99993124202665096</v>
      </c>
      <c r="O177" s="95">
        <f>Delta!DI179</f>
        <v>0.99999138737991411</v>
      </c>
      <c r="P177" s="95">
        <f>Delta!DJ179</f>
        <v>1.0000362879181766</v>
      </c>
    </row>
    <row r="178" spans="1:16" x14ac:dyDescent="0.2">
      <c r="A178">
        <f>Delta!A180</f>
        <v>352</v>
      </c>
      <c r="B178" s="95">
        <f>Delta!CV180</f>
        <v>0.99893942242517808</v>
      </c>
      <c r="C178" s="95">
        <f>Delta!CW180</f>
        <v>1.0000547347424211</v>
      </c>
      <c r="D178" s="95">
        <f>Delta!CX180</f>
        <v>0.9996792872614767</v>
      </c>
      <c r="E178" s="95">
        <f>Delta!CY180</f>
        <v>1.0001755080828147</v>
      </c>
      <c r="F178" s="95">
        <f>Delta!CZ180</f>
        <v>0.99991562253570343</v>
      </c>
      <c r="G178" s="95">
        <f>Delta!DA180</f>
        <v>0.99986643939912545</v>
      </c>
      <c r="H178" s="95">
        <f>Delta!DB180</f>
        <v>0.9999131021617087</v>
      </c>
      <c r="I178" s="95">
        <f>Delta!DC180</f>
        <v>0.99998394926018042</v>
      </c>
      <c r="J178" s="95">
        <f>Delta!DD180</f>
        <v>0.99889811738014289</v>
      </c>
      <c r="K178" s="95">
        <f>Delta!DE180</f>
        <v>0.99889811738014311</v>
      </c>
      <c r="L178" s="95">
        <f>Delta!DF180</f>
        <v>0.99876470394737338</v>
      </c>
      <c r="M178" s="95">
        <f>Delta!DG180</f>
        <v>0.99866188393428634</v>
      </c>
      <c r="N178" s="95">
        <f>Delta!DH180</f>
        <v>0.9999312710364493</v>
      </c>
      <c r="O178" s="95">
        <f>Delta!DI180</f>
        <v>0.99999100403738828</v>
      </c>
      <c r="P178" s="95">
        <f>Delta!DJ180</f>
        <v>1.0000453934080564</v>
      </c>
    </row>
    <row r="179" spans="1:16" x14ac:dyDescent="0.2">
      <c r="A179">
        <f>Delta!A181</f>
        <v>354</v>
      </c>
      <c r="B179" s="95">
        <f>Delta!CV181</f>
        <v>0.99894471033460264</v>
      </c>
      <c r="C179" s="95">
        <f>Delta!CW181</f>
        <v>1.0000577466942127</v>
      </c>
      <c r="D179" s="95">
        <f>Delta!CX181</f>
        <v>0.99967841803088064</v>
      </c>
      <c r="E179" s="95">
        <f>Delta!CY181</f>
        <v>1.0001777981598652</v>
      </c>
      <c r="F179" s="95">
        <f>Delta!CZ181</f>
        <v>0.99990719182057097</v>
      </c>
      <c r="G179" s="95">
        <f>Delta!DA181</f>
        <v>0.99985987782159791</v>
      </c>
      <c r="H179" s="95">
        <f>Delta!DB181</f>
        <v>0.99992166777458824</v>
      </c>
      <c r="I179" s="95">
        <f>Delta!DC181</f>
        <v>0.9999841142238266</v>
      </c>
      <c r="J179" s="95">
        <f>Delta!DD181</f>
        <v>0.99890596522226127</v>
      </c>
      <c r="K179" s="95">
        <f>Delta!DE181</f>
        <v>0.99890596522226127</v>
      </c>
      <c r="L179" s="95">
        <f>Delta!DF181</f>
        <v>0.99876599634239538</v>
      </c>
      <c r="M179" s="95">
        <f>Delta!DG181</f>
        <v>0.99867189584900162</v>
      </c>
      <c r="N179" s="95">
        <f>Delta!DH181</f>
        <v>0.99993302560013853</v>
      </c>
      <c r="O179" s="95">
        <f>Delta!DI181</f>
        <v>0.99998526238171781</v>
      </c>
      <c r="P179" s="95">
        <f>Delta!DJ181</f>
        <v>1.0000383808313205</v>
      </c>
    </row>
    <row r="180" spans="1:16" x14ac:dyDescent="0.2">
      <c r="A180">
        <f>Delta!A182</f>
        <v>356</v>
      </c>
      <c r="B180" s="95">
        <f>Delta!CV182</f>
        <v>0.99895117447037463</v>
      </c>
      <c r="C180" s="95">
        <f>Delta!CW182</f>
        <v>1.0000561248930238</v>
      </c>
      <c r="D180" s="95">
        <f>Delta!CX182</f>
        <v>0.99968373893898999</v>
      </c>
      <c r="E180" s="95">
        <f>Delta!CY182</f>
        <v>1.0001744072186076</v>
      </c>
      <c r="F180" s="95">
        <f>Delta!CZ182</f>
        <v>0.9999129454382113</v>
      </c>
      <c r="G180" s="95">
        <f>Delta!DA182</f>
        <v>0.99986791474976</v>
      </c>
      <c r="H180" s="95">
        <f>Delta!DB182</f>
        <v>0.99991856232376086</v>
      </c>
      <c r="I180" s="95">
        <f>Delta!DC182</f>
        <v>0.99998443822838168</v>
      </c>
      <c r="J180" s="95">
        <f>Delta!DD182</f>
        <v>0.99891045792089028</v>
      </c>
      <c r="K180" s="95">
        <f>Delta!DE182</f>
        <v>0.99891045792089028</v>
      </c>
      <c r="L180" s="95">
        <f>Delta!DF182</f>
        <v>0.99877851658308825</v>
      </c>
      <c r="M180" s="95">
        <f>Delta!DG182</f>
        <v>0.99868163688421396</v>
      </c>
      <c r="N180" s="95">
        <f>Delta!DH182</f>
        <v>0.99993662971223651</v>
      </c>
      <c r="O180" s="95">
        <f>Delta!DI182</f>
        <v>0.99998640744176359</v>
      </c>
      <c r="P180" s="95">
        <f>Delta!DJ182</f>
        <v>1.0000453261048317</v>
      </c>
    </row>
    <row r="181" spans="1:16" x14ac:dyDescent="0.2">
      <c r="A181">
        <f>Delta!A183</f>
        <v>358</v>
      </c>
      <c r="B181" s="95">
        <f>Delta!CV183</f>
        <v>0.9989587865686933</v>
      </c>
      <c r="C181" s="95">
        <f>Delta!CW183</f>
        <v>1.0000634738785286</v>
      </c>
      <c r="D181" s="95">
        <f>Delta!CX183</f>
        <v>0.9996758079702287</v>
      </c>
      <c r="E181" s="95">
        <f>Delta!CY183</f>
        <v>1.0001803153648312</v>
      </c>
      <c r="F181" s="95">
        <f>Delta!CZ183</f>
        <v>0.99990861609708992</v>
      </c>
      <c r="G181" s="95">
        <f>Delta!DA183</f>
        <v>0.99986174449753551</v>
      </c>
      <c r="H181" s="95">
        <f>Delta!DB183</f>
        <v>0.99992440111150371</v>
      </c>
      <c r="I181" s="95">
        <f>Delta!DC183</f>
        <v>0.99997926247062352</v>
      </c>
      <c r="J181" s="95">
        <f>Delta!DD183</f>
        <v>0.99892522547844731</v>
      </c>
      <c r="K181" s="95">
        <f>Delta!DE183</f>
        <v>0.99892522547844753</v>
      </c>
      <c r="L181" s="95">
        <f>Delta!DF183</f>
        <v>0.99878711856947433</v>
      </c>
      <c r="M181" s="95">
        <f>Delta!DG183</f>
        <v>0.99869090056208654</v>
      </c>
      <c r="N181" s="95">
        <f>Delta!DH183</f>
        <v>0.99993797187769862</v>
      </c>
      <c r="O181" s="95">
        <f>Delta!DI183</f>
        <v>0.99998340983308798</v>
      </c>
      <c r="P181" s="95">
        <f>Delta!DJ183</f>
        <v>1.0000431026545629</v>
      </c>
    </row>
    <row r="182" spans="1:16" x14ac:dyDescent="0.2">
      <c r="A182">
        <f>Delta!A184</f>
        <v>360</v>
      </c>
      <c r="B182" s="95">
        <f>Delta!CV184</f>
        <v>0.99896347044024669</v>
      </c>
      <c r="C182" s="95">
        <f>Delta!CW184</f>
        <v>1.0000564803143983</v>
      </c>
      <c r="D182" s="95">
        <f>Delta!CX184</f>
        <v>0.99968634055004524</v>
      </c>
      <c r="E182" s="95">
        <f>Delta!CY184</f>
        <v>1.0001761475419797</v>
      </c>
      <c r="F182" s="95">
        <f>Delta!CZ184</f>
        <v>0.99991196551998984</v>
      </c>
      <c r="G182" s="95">
        <f>Delta!DA184</f>
        <v>0.99986724335001775</v>
      </c>
      <c r="H182" s="95">
        <f>Delta!DB184</f>
        <v>0.9999240092170999</v>
      </c>
      <c r="I182" s="95">
        <f>Delta!DC184</f>
        <v>0.99999061243540854</v>
      </c>
      <c r="J182" s="95">
        <f>Delta!DD184</f>
        <v>0.99892713800592781</v>
      </c>
      <c r="K182" s="95">
        <f>Delta!DE184</f>
        <v>0.99892713800592781</v>
      </c>
      <c r="L182" s="95">
        <f>Delta!DF184</f>
        <v>0.9987945237855097</v>
      </c>
      <c r="M182" s="95">
        <f>Delta!DG184</f>
        <v>0.9987092490720938</v>
      </c>
      <c r="N182" s="95">
        <f>Delta!DH184</f>
        <v>0.99994114764742259</v>
      </c>
      <c r="O182" s="95">
        <f>Delta!DI184</f>
        <v>0.99998743304536031</v>
      </c>
      <c r="P182" s="95">
        <f>Delta!DJ184</f>
        <v>1.0000369183800295</v>
      </c>
    </row>
    <row r="183" spans="1:16" x14ac:dyDescent="0.2">
      <c r="A183">
        <f>Delta!A185</f>
        <v>362</v>
      </c>
      <c r="B183" s="95">
        <f>Delta!CV185</f>
        <v>0.99897440514704983</v>
      </c>
      <c r="C183" s="95">
        <f>Delta!CW185</f>
        <v>1.0000532148775088</v>
      </c>
      <c r="D183" s="95">
        <f>Delta!CX185</f>
        <v>0.99969313338567245</v>
      </c>
      <c r="E183" s="95">
        <f>Delta!CY185</f>
        <v>1.0001717648412793</v>
      </c>
      <c r="F183" s="95">
        <f>Delta!CZ185</f>
        <v>0.99991614041316434</v>
      </c>
      <c r="G183" s="95">
        <f>Delta!DA185</f>
        <v>0.99986940722441253</v>
      </c>
      <c r="H183" s="95">
        <f>Delta!DB185</f>
        <v>0.99992162831562759</v>
      </c>
      <c r="I183" s="95">
        <f>Delta!DC185</f>
        <v>0.99997854090981408</v>
      </c>
      <c r="J183" s="95">
        <f>Delta!DD185</f>
        <v>0.99893922992537953</v>
      </c>
      <c r="K183" s="95">
        <f>Delta!DE185</f>
        <v>0.99893922992537953</v>
      </c>
      <c r="L183" s="95">
        <f>Delta!DF185</f>
        <v>0.99880877567870041</v>
      </c>
      <c r="M183" s="95">
        <f>Delta!DG185</f>
        <v>0.99870906550477068</v>
      </c>
      <c r="N183" s="95">
        <f>Delta!DH185</f>
        <v>0.99994216539208169</v>
      </c>
      <c r="O183" s="95">
        <f>Delta!DI185</f>
        <v>0.99999011897650236</v>
      </c>
      <c r="P183" s="95">
        <f>Delta!DJ185</f>
        <v>1.0000420783133854</v>
      </c>
    </row>
    <row r="184" spans="1:16" x14ac:dyDescent="0.2">
      <c r="A184">
        <f>Delta!A186</f>
        <v>364</v>
      </c>
      <c r="B184" s="95">
        <f>Delta!CV186</f>
        <v>0.99897794335373047</v>
      </c>
      <c r="C184" s="95">
        <f>Delta!CW186</f>
        <v>1.0000533729766896</v>
      </c>
      <c r="D184" s="95">
        <f>Delta!CX186</f>
        <v>0.99970056129808882</v>
      </c>
      <c r="E184" s="95">
        <f>Delta!CY186</f>
        <v>1.0001671066972488</v>
      </c>
      <c r="F184" s="95">
        <f>Delta!CZ186</f>
        <v>0.9999143044642389</v>
      </c>
      <c r="G184" s="95">
        <f>Delta!DA186</f>
        <v>0.99986978978689511</v>
      </c>
      <c r="H184" s="95">
        <f>Delta!DB186</f>
        <v>0.9999295706527076</v>
      </c>
      <c r="I184" s="95">
        <f>Delta!DC186</f>
        <v>0.9999831724008158</v>
      </c>
      <c r="J184" s="95">
        <f>Delta!DD186</f>
        <v>0.99894347943856165</v>
      </c>
      <c r="K184" s="95">
        <f>Delta!DE186</f>
        <v>0.99894347943856165</v>
      </c>
      <c r="L184" s="95">
        <f>Delta!DF186</f>
        <v>0.99881340679522423</v>
      </c>
      <c r="M184" s="95">
        <f>Delta!DG186</f>
        <v>0.99872625457099762</v>
      </c>
      <c r="N184" s="95">
        <f>Delta!DH186</f>
        <v>0.99994652015321039</v>
      </c>
      <c r="O184" s="95">
        <f>Delta!DI186</f>
        <v>0.99998728858304187</v>
      </c>
      <c r="P184" s="95">
        <f>Delta!DJ186</f>
        <v>1.000040688891864</v>
      </c>
    </row>
    <row r="185" spans="1:16" x14ac:dyDescent="0.2">
      <c r="A185">
        <f>Delta!A187</f>
        <v>366</v>
      </c>
      <c r="B185" s="95">
        <f>Delta!CV187</f>
        <v>0.99898214874302538</v>
      </c>
      <c r="C185" s="95">
        <f>Delta!CW187</f>
        <v>1.0000627547782137</v>
      </c>
      <c r="D185" s="95">
        <f>Delta!CX187</f>
        <v>0.99968537010027059</v>
      </c>
      <c r="E185" s="95">
        <f>Delta!CY187</f>
        <v>1.000181050428042</v>
      </c>
      <c r="F185" s="95">
        <f>Delta!CZ187</f>
        <v>0.99991180032537808</v>
      </c>
      <c r="G185" s="95">
        <f>Delta!DA187</f>
        <v>0.99986549363911759</v>
      </c>
      <c r="H185" s="95">
        <f>Delta!DB187</f>
        <v>0.9999286914231712</v>
      </c>
      <c r="I185" s="95">
        <f>Delta!DC187</f>
        <v>0.9999767072203315</v>
      </c>
      <c r="J185" s="95">
        <f>Delta!DD187</f>
        <v>0.99895759335106826</v>
      </c>
      <c r="K185" s="95">
        <f>Delta!DE187</f>
        <v>0.99895759335106826</v>
      </c>
      <c r="L185" s="95">
        <f>Delta!DF187</f>
        <v>0.99882322720051064</v>
      </c>
      <c r="M185" s="95">
        <f>Delta!DG187</f>
        <v>0.99872873882733715</v>
      </c>
      <c r="N185" s="95">
        <f>Delta!DH187</f>
        <v>0.99993896180878095</v>
      </c>
      <c r="O185" s="95">
        <f>Delta!DI187</f>
        <v>0.99998869427128045</v>
      </c>
      <c r="P185" s="95">
        <f>Delta!DJ187</f>
        <v>1.0000448847106196</v>
      </c>
    </row>
    <row r="186" spans="1:16" x14ac:dyDescent="0.2">
      <c r="A186">
        <f>Delta!A188</f>
        <v>368</v>
      </c>
      <c r="B186" s="95">
        <f>Delta!CV188</f>
        <v>0.99900082266292223</v>
      </c>
      <c r="C186" s="95">
        <f>Delta!CW188</f>
        <v>1.0000484578674391</v>
      </c>
      <c r="D186" s="95">
        <f>Delta!CX188</f>
        <v>0.99969873527471109</v>
      </c>
      <c r="E186" s="95">
        <f>Delta!CY188</f>
        <v>1.0001703709567156</v>
      </c>
      <c r="F186" s="95">
        <f>Delta!CZ188</f>
        <v>0.99991582155742642</v>
      </c>
      <c r="G186" s="95">
        <f>Delta!DA188</f>
        <v>0.99987177478706213</v>
      </c>
      <c r="H186" s="95">
        <f>Delta!DB188</f>
        <v>0.99992711234508491</v>
      </c>
      <c r="I186" s="95">
        <f>Delta!DC188</f>
        <v>0.99997876146379339</v>
      </c>
      <c r="J186" s="95">
        <f>Delta!DD188</f>
        <v>0.99896241628782323</v>
      </c>
      <c r="K186" s="95">
        <f>Delta!DE188</f>
        <v>0.99896241628782323</v>
      </c>
      <c r="L186" s="95">
        <f>Delta!DF188</f>
        <v>0.99883432411927775</v>
      </c>
      <c r="M186" s="95">
        <f>Delta!DG188</f>
        <v>0.99874030919500945</v>
      </c>
      <c r="N186" s="95">
        <f>Delta!DH188</f>
        <v>0.99994435998939757</v>
      </c>
      <c r="O186" s="95">
        <f>Delta!DI188</f>
        <v>0.9999887340320387</v>
      </c>
      <c r="P186" s="95">
        <f>Delta!DJ188</f>
        <v>1.0000411936199636</v>
      </c>
    </row>
    <row r="187" spans="1:16" x14ac:dyDescent="0.2">
      <c r="A187">
        <f>Delta!A189</f>
        <v>370</v>
      </c>
      <c r="B187" s="95">
        <f>Delta!CV189</f>
        <v>0.99900728849642584</v>
      </c>
      <c r="C187" s="95">
        <f>Delta!CW189</f>
        <v>1.0000472681184378</v>
      </c>
      <c r="D187" s="95">
        <f>Delta!CX189</f>
        <v>0.99969405851924154</v>
      </c>
      <c r="E187" s="95">
        <f>Delta!CY189</f>
        <v>1.0001826218007224</v>
      </c>
      <c r="F187" s="95">
        <f>Delta!CZ189</f>
        <v>0.99990956248153862</v>
      </c>
      <c r="G187" s="95">
        <f>Delta!DA189</f>
        <v>0.99986372938326096</v>
      </c>
      <c r="H187" s="95">
        <f>Delta!DB189</f>
        <v>0.99992771170726102</v>
      </c>
      <c r="I187" s="95">
        <f>Delta!DC189</f>
        <v>0.99998208657744647</v>
      </c>
      <c r="J187" s="95">
        <f>Delta!DD189</f>
        <v>0.99897704114409647</v>
      </c>
      <c r="K187" s="95">
        <f>Delta!DE189</f>
        <v>0.99897704114409669</v>
      </c>
      <c r="L187" s="95">
        <f>Delta!DF189</f>
        <v>0.99884090992659169</v>
      </c>
      <c r="M187" s="95">
        <f>Delta!DG189</f>
        <v>0.99875081405664168</v>
      </c>
      <c r="N187" s="95">
        <f>Delta!DH189</f>
        <v>0.99993652657005749</v>
      </c>
      <c r="O187" s="95">
        <f>Delta!DI189</f>
        <v>0.99998068838268728</v>
      </c>
      <c r="P187" s="95">
        <f>Delta!DJ189</f>
        <v>1.0000445542243204</v>
      </c>
    </row>
    <row r="188" spans="1:16" x14ac:dyDescent="0.2">
      <c r="A188">
        <f>Delta!A190</f>
        <v>372</v>
      </c>
      <c r="B188" s="95">
        <f>Delta!CV190</f>
        <v>0.99900913704527949</v>
      </c>
      <c r="C188" s="95">
        <f>Delta!CW190</f>
        <v>1.0000551662063728</v>
      </c>
      <c r="D188" s="95">
        <f>Delta!CX190</f>
        <v>0.99969895089426719</v>
      </c>
      <c r="E188" s="95">
        <f>Delta!CY190</f>
        <v>1.0001767507168648</v>
      </c>
      <c r="F188" s="95">
        <f>Delta!CZ190</f>
        <v>0.99990701725779396</v>
      </c>
      <c r="G188" s="95">
        <f>Delta!DA190</f>
        <v>0.99986351620178804</v>
      </c>
      <c r="H188" s="95">
        <f>Delta!DB190</f>
        <v>0.99992626712025845</v>
      </c>
      <c r="I188" s="95">
        <f>Delta!DC190</f>
        <v>0.99998268901325271</v>
      </c>
      <c r="J188" s="95">
        <f>Delta!DD190</f>
        <v>0.99898347422934675</v>
      </c>
      <c r="K188" s="95">
        <f>Delta!DE190</f>
        <v>0.99898347422934675</v>
      </c>
      <c r="L188" s="95">
        <f>Delta!DF190</f>
        <v>0.99884712917043261</v>
      </c>
      <c r="M188" s="95">
        <f>Delta!DG190</f>
        <v>0.99875619154067896</v>
      </c>
      <c r="N188" s="95">
        <f>Delta!DH190</f>
        <v>0.9999417133576527</v>
      </c>
      <c r="O188" s="95">
        <f>Delta!DI190</f>
        <v>0.99998224733389374</v>
      </c>
      <c r="P188" s="95">
        <f>Delta!DJ190</f>
        <v>1.0000400479442733</v>
      </c>
    </row>
    <row r="189" spans="1:16" x14ac:dyDescent="0.2">
      <c r="A189">
        <f>Delta!A191</f>
        <v>374</v>
      </c>
      <c r="B189" s="95">
        <f>Delta!CV191</f>
        <v>0.99902609582059154</v>
      </c>
      <c r="C189" s="95">
        <f>Delta!CW191</f>
        <v>1.0000531603408842</v>
      </c>
      <c r="D189" s="95">
        <f>Delta!CX191</f>
        <v>0.99968540612225676</v>
      </c>
      <c r="E189" s="95">
        <f>Delta!CY191</f>
        <v>1.0001799324191605</v>
      </c>
      <c r="F189" s="95">
        <f>Delta!CZ191</f>
        <v>0.99991918703285099</v>
      </c>
      <c r="G189" s="95">
        <f>Delta!DA191</f>
        <v>0.99987393538377223</v>
      </c>
      <c r="H189" s="95">
        <f>Delta!DB191</f>
        <v>0.99992428657977261</v>
      </c>
      <c r="I189" s="95">
        <f>Delta!DC191</f>
        <v>0.99998628968873315</v>
      </c>
      <c r="J189" s="95">
        <f>Delta!DD191</f>
        <v>0.99898981996226655</v>
      </c>
      <c r="K189" s="95">
        <f>Delta!DE191</f>
        <v>0.99898981996226677</v>
      </c>
      <c r="L189" s="95">
        <f>Delta!DF191</f>
        <v>0.99886388269399751</v>
      </c>
      <c r="M189" s="95">
        <f>Delta!DG191</f>
        <v>0.99877456159522715</v>
      </c>
      <c r="N189" s="95">
        <f>Delta!DH191</f>
        <v>0.99994758093664549</v>
      </c>
      <c r="O189" s="95">
        <f>Delta!DI191</f>
        <v>0.99998233157144689</v>
      </c>
      <c r="P189" s="95">
        <f>Delta!DJ191</f>
        <v>1.000046799679198</v>
      </c>
    </row>
    <row r="190" spans="1:16" x14ac:dyDescent="0.2">
      <c r="A190">
        <f>Delta!A192</f>
        <v>376</v>
      </c>
      <c r="B190" s="95" t="e">
        <f>Delta!CV192</f>
        <v>#N/A</v>
      </c>
      <c r="C190" s="95">
        <f>Delta!CW192</f>
        <v>1.0000504865456561</v>
      </c>
      <c r="D190" s="95">
        <f>Delta!CX192</f>
        <v>0.99969132976670794</v>
      </c>
      <c r="E190" s="95">
        <f>Delta!CY192</f>
        <v>1.0001776630669221</v>
      </c>
      <c r="F190" s="95">
        <f>Delta!CZ192</f>
        <v>0.99991707161547583</v>
      </c>
      <c r="G190" s="95">
        <f>Delta!DA192</f>
        <v>0.99987006534988676</v>
      </c>
      <c r="H190" s="95">
        <f>Delta!DB192</f>
        <v>0.99992312815166395</v>
      </c>
      <c r="I190" s="95">
        <f>Delta!DC192</f>
        <v>0.99999268397356122</v>
      </c>
      <c r="J190" s="95">
        <f>Delta!DD192</f>
        <v>0.99899604338920078</v>
      </c>
      <c r="K190" s="95">
        <f>Delta!DE192</f>
        <v>0.99899604338920078</v>
      </c>
      <c r="L190" s="95">
        <f>Delta!DF192</f>
        <v>0.99886623918783846</v>
      </c>
      <c r="M190" s="95">
        <f>Delta!DG192</f>
        <v>0.99878214732373616</v>
      </c>
      <c r="N190" s="95">
        <f>Delta!DH192</f>
        <v>0.99992925872850968</v>
      </c>
      <c r="O190" s="95">
        <f>Delta!DI192</f>
        <v>0.99998397570460662</v>
      </c>
      <c r="P190" s="95">
        <f>Delta!DJ192</f>
        <v>1.0000427053793579</v>
      </c>
    </row>
    <row r="191" spans="1:16" x14ac:dyDescent="0.2">
      <c r="A191">
        <f>Delta!A193</f>
        <v>378</v>
      </c>
      <c r="B191" s="95" t="e">
        <f>Delta!CV193</f>
        <v>#N/A</v>
      </c>
      <c r="C191" s="95">
        <f>Delta!CW193</f>
        <v>1.0000517354708394</v>
      </c>
      <c r="D191" s="95">
        <f>Delta!CX193</f>
        <v>0.99969769552115517</v>
      </c>
      <c r="E191" s="95">
        <f>Delta!CY193</f>
        <v>1.0001654135423885</v>
      </c>
      <c r="F191" s="95">
        <f>Delta!CZ193</f>
        <v>0.99992280981287829</v>
      </c>
      <c r="G191" s="95">
        <f>Delta!DA193</f>
        <v>0.99987820833107199</v>
      </c>
      <c r="H191" s="95">
        <f>Delta!DB193</f>
        <v>0.999925567331861</v>
      </c>
      <c r="I191" s="95">
        <f>Delta!DC193</f>
        <v>0.9999919447041542</v>
      </c>
      <c r="J191" s="95">
        <f>Delta!DD193</f>
        <v>0.99899794850864998</v>
      </c>
      <c r="K191" s="95">
        <f>Delta!DE193</f>
        <v>0.99899794850864998</v>
      </c>
      <c r="L191" s="95">
        <f>Delta!DF193</f>
        <v>0.99887627888124519</v>
      </c>
      <c r="M191" s="95">
        <f>Delta!DG193</f>
        <v>0.99879388420963056</v>
      </c>
      <c r="N191" s="95">
        <f>Delta!DH193</f>
        <v>0.99993650184590022</v>
      </c>
      <c r="O191" s="95">
        <f>Delta!DI193</f>
        <v>0.99999541951390503</v>
      </c>
      <c r="P191" s="95">
        <f>Delta!DJ193</f>
        <v>1.0000360302055387</v>
      </c>
    </row>
    <row r="192" spans="1:16" x14ac:dyDescent="0.2">
      <c r="A192">
        <f>Delta!A194</f>
        <v>380</v>
      </c>
      <c r="B192" s="95" t="e">
        <f>Delta!CV194</f>
        <v>#N/A</v>
      </c>
      <c r="C192" s="95">
        <f>Delta!CW194</f>
        <v>1.0000620050935385</v>
      </c>
      <c r="D192" s="95">
        <f>Delta!CX194</f>
        <v>0.99969081986751318</v>
      </c>
      <c r="E192" s="95">
        <f>Delta!CY194</f>
        <v>1.0001720458940333</v>
      </c>
      <c r="F192" s="95">
        <f>Delta!CZ194</f>
        <v>0.99992256986399464</v>
      </c>
      <c r="G192" s="95">
        <f>Delta!DA194</f>
        <v>0.99987623798354319</v>
      </c>
      <c r="H192" s="95">
        <f>Delta!DB194</f>
        <v>0.99992460634311309</v>
      </c>
      <c r="I192" s="95">
        <f>Delta!DC194</f>
        <v>0.99998462339276573</v>
      </c>
      <c r="J192" s="95">
        <f>Delta!DD194</f>
        <v>0.9990092016964891</v>
      </c>
      <c r="K192" s="95">
        <f>Delta!DE194</f>
        <v>0.9990092016964891</v>
      </c>
      <c r="L192" s="95">
        <f>Delta!DF194</f>
        <v>0.99888556230322822</v>
      </c>
      <c r="M192" s="95">
        <f>Delta!DG194</f>
        <v>0.99879489435491797</v>
      </c>
      <c r="N192" s="95">
        <f>Delta!DH194</f>
        <v>0.99994152822792959</v>
      </c>
      <c r="O192" s="95">
        <f>Delta!DI194</f>
        <v>0.99998466470128411</v>
      </c>
      <c r="P192" s="95">
        <f>Delta!DJ194</f>
        <v>1.0000420994657397</v>
      </c>
    </row>
    <row r="193" spans="1:16" x14ac:dyDescent="0.2">
      <c r="A193">
        <f>Delta!A195</f>
        <v>382</v>
      </c>
      <c r="B193" s="95" t="e">
        <f>Delta!CV195</f>
        <v>#N/A</v>
      </c>
      <c r="C193" s="95">
        <f>Delta!CW195</f>
        <v>1.0000625753420116</v>
      </c>
      <c r="D193" s="95">
        <f>Delta!CX195</f>
        <v>0.99969804849863964</v>
      </c>
      <c r="E193" s="95">
        <f>Delta!CY195</f>
        <v>1.0001730894220129</v>
      </c>
      <c r="F193" s="95">
        <f>Delta!CZ195</f>
        <v>0.99991762827916086</v>
      </c>
      <c r="G193" s="95">
        <f>Delta!DA195</f>
        <v>0.99987393204061348</v>
      </c>
      <c r="H193" s="95">
        <f>Delta!DB195</f>
        <v>0.99992602024107557</v>
      </c>
      <c r="I193" s="95">
        <f>Delta!DC195</f>
        <v>0.99998401234418322</v>
      </c>
      <c r="J193" s="95">
        <f>Delta!DD195</f>
        <v>0.9990200089054303</v>
      </c>
      <c r="K193" s="95">
        <f>Delta!DE195</f>
        <v>0.9990200089054303</v>
      </c>
      <c r="L193" s="95">
        <f>Delta!DF195</f>
        <v>0.99889406449152118</v>
      </c>
      <c r="M193" s="95">
        <f>Delta!DG195</f>
        <v>0.99880419775639362</v>
      </c>
      <c r="N193" s="95">
        <f>Delta!DH195</f>
        <v>0.99993619689684665</v>
      </c>
      <c r="O193" s="95">
        <f>Delta!DI195</f>
        <v>0.99999313368158083</v>
      </c>
      <c r="P193" s="95">
        <f>Delta!DJ195</f>
        <v>1.0000402059211726</v>
      </c>
    </row>
    <row r="194" spans="1:16" x14ac:dyDescent="0.2">
      <c r="A194">
        <f>Delta!A196</f>
        <v>384</v>
      </c>
      <c r="B194" s="95" t="e">
        <f>Delta!CV196</f>
        <v>#N/A</v>
      </c>
      <c r="C194" s="95">
        <f>Delta!CW196</f>
        <v>1.0000486345989255</v>
      </c>
      <c r="D194" s="95">
        <f>Delta!CX196</f>
        <v>0.99970574123206302</v>
      </c>
      <c r="E194" s="95">
        <f>Delta!CY196</f>
        <v>1.000169536097395</v>
      </c>
      <c r="F194" s="95">
        <f>Delta!CZ196</f>
        <v>0.99991370037205873</v>
      </c>
      <c r="G194" s="95">
        <f>Delta!DA196</f>
        <v>0.99987250313294251</v>
      </c>
      <c r="H194" s="95">
        <f>Delta!DB196</f>
        <v>0.99992825551882691</v>
      </c>
      <c r="I194" s="95">
        <f>Delta!DC196</f>
        <v>0.99998933638746068</v>
      </c>
      <c r="J194" s="95">
        <f>Delta!DD196</f>
        <v>0.99902630281170246</v>
      </c>
      <c r="K194" s="95">
        <f>Delta!DE196</f>
        <v>0.99902630281170246</v>
      </c>
      <c r="L194" s="95">
        <f>Delta!DF196</f>
        <v>0.99889893008798591</v>
      </c>
      <c r="M194" s="95">
        <f>Delta!DG196</f>
        <v>0.99881661349555895</v>
      </c>
      <c r="N194" s="95">
        <f>Delta!DH196</f>
        <v>0.9999344543467118</v>
      </c>
      <c r="O194" s="95">
        <f>Delta!DI196</f>
        <v>0.99999500832110677</v>
      </c>
      <c r="P194" s="95">
        <f>Delta!DJ196</f>
        <v>1.0000327717489774</v>
      </c>
    </row>
    <row r="195" spans="1:16" x14ac:dyDescent="0.2">
      <c r="A195">
        <f>Delta!A197</f>
        <v>386</v>
      </c>
      <c r="B195" s="95" t="e">
        <f>Delta!CV197</f>
        <v>#N/A</v>
      </c>
      <c r="C195" s="95">
        <f>Delta!CW197</f>
        <v>1.0000480681927517</v>
      </c>
      <c r="D195" s="95">
        <f>Delta!CX197</f>
        <v>0.9997098602174801</v>
      </c>
      <c r="E195" s="95">
        <f>Delta!CY197</f>
        <v>1.0001699843997076</v>
      </c>
      <c r="F195" s="95">
        <f>Delta!CZ197</f>
        <v>0.99992458304692811</v>
      </c>
      <c r="G195" s="95">
        <f>Delta!DA197</f>
        <v>0.99988611569000119</v>
      </c>
      <c r="H195" s="95">
        <f>Delta!DB197</f>
        <v>0.99992719590402923</v>
      </c>
      <c r="I195" s="95">
        <f>Delta!DC197</f>
        <v>0.99998203120266249</v>
      </c>
      <c r="J195" s="95">
        <f>Delta!DD197</f>
        <v>0.99902762535798384</v>
      </c>
      <c r="K195" s="95">
        <f>Delta!DE197</f>
        <v>0.99902762535798384</v>
      </c>
      <c r="L195" s="95">
        <f>Delta!DF197</f>
        <v>0.99891385178620029</v>
      </c>
      <c r="M195" s="95">
        <f>Delta!DG197</f>
        <v>0.99882317879248939</v>
      </c>
      <c r="N195" s="95">
        <f>Delta!DH197</f>
        <v>0.99993737888830059</v>
      </c>
      <c r="O195" s="95">
        <f>Delta!DI197</f>
        <v>0.99998575556264746</v>
      </c>
      <c r="P195" s="95">
        <f>Delta!DJ197</f>
        <v>1.000049120750087</v>
      </c>
    </row>
    <row r="196" spans="1:16" x14ac:dyDescent="0.2">
      <c r="A196">
        <f>Delta!A198</f>
        <v>388</v>
      </c>
      <c r="B196" s="95" t="e">
        <f>Delta!CV198</f>
        <v>#N/A</v>
      </c>
      <c r="C196" s="95">
        <f>Delta!CW198</f>
        <v>1.0000471281528658</v>
      </c>
      <c r="D196" s="95">
        <f>Delta!CX198</f>
        <v>0.99970002973619465</v>
      </c>
      <c r="E196" s="95">
        <f>Delta!CY198</f>
        <v>1.0001702435300222</v>
      </c>
      <c r="F196" s="95">
        <f>Delta!CZ198</f>
        <v>0.99992413268932978</v>
      </c>
      <c r="G196" s="95">
        <f>Delta!DA198</f>
        <v>0.99988399146661444</v>
      </c>
      <c r="H196" s="95">
        <f>Delta!DB198</f>
        <v>0.99992976087297303</v>
      </c>
      <c r="I196" s="95">
        <f>Delta!DC198</f>
        <v>0.99998610331492221</v>
      </c>
      <c r="J196" s="95">
        <f>Delta!DD198</f>
        <v>0.99903275323968133</v>
      </c>
      <c r="K196" s="95">
        <f>Delta!DE198</f>
        <v>0.9990327532396811</v>
      </c>
      <c r="L196" s="95">
        <f>Delta!DF198</f>
        <v>0.99891685691517396</v>
      </c>
      <c r="M196" s="95">
        <f>Delta!DG198</f>
        <v>0.9988328132092259</v>
      </c>
      <c r="N196" s="95">
        <f>Delta!DH198</f>
        <v>0.99993572616319126</v>
      </c>
      <c r="O196" s="95">
        <f>Delta!DI198</f>
        <v>0.99999742858804808</v>
      </c>
      <c r="P196" s="95">
        <f>Delta!DJ198</f>
        <v>1.0000339063765189</v>
      </c>
    </row>
    <row r="197" spans="1:16" x14ac:dyDescent="0.2">
      <c r="A197">
        <f>Delta!A199</f>
        <v>390</v>
      </c>
      <c r="B197" s="95" t="e">
        <f>Delta!CV199</f>
        <v>#N/A</v>
      </c>
      <c r="C197" s="95">
        <f>Delta!CW199</f>
        <v>1.0000552019580349</v>
      </c>
      <c r="D197" s="95">
        <f>Delta!CX199</f>
        <v>0.99969967489454126</v>
      </c>
      <c r="E197" s="95">
        <f>Delta!CY199</f>
        <v>1.0001797032679334</v>
      </c>
      <c r="F197" s="95">
        <f>Delta!CZ199</f>
        <v>0.9999218560397759</v>
      </c>
      <c r="G197" s="95">
        <f>Delta!DA199</f>
        <v>0.99988003901977629</v>
      </c>
      <c r="H197" s="95">
        <f>Delta!DB199</f>
        <v>0.99993183605600833</v>
      </c>
      <c r="I197" s="95">
        <f>Delta!DC199</f>
        <v>0.99999154927802025</v>
      </c>
      <c r="J197" s="95">
        <f>Delta!DD199</f>
        <v>0.99904683960269147</v>
      </c>
      <c r="K197" s="95">
        <f>Delta!DE199</f>
        <v>0.99904683960269169</v>
      </c>
      <c r="L197" s="95">
        <f>Delta!DF199</f>
        <v>0.9989269929645237</v>
      </c>
      <c r="M197" s="95">
        <f>Delta!DG199</f>
        <v>0.99885046108204434</v>
      </c>
      <c r="N197" s="95">
        <f>Delta!DH199</f>
        <v>0.99994299693829913</v>
      </c>
      <c r="O197" s="95">
        <f>Delta!DI199</f>
        <v>0.99998977824205859</v>
      </c>
      <c r="P197" s="95">
        <f>Delta!DJ199</f>
        <v>1.0000367797845173</v>
      </c>
    </row>
    <row r="198" spans="1:16" x14ac:dyDescent="0.2">
      <c r="A198">
        <f>Delta!A200</f>
        <v>392</v>
      </c>
      <c r="B198" s="95" t="e">
        <f>Delta!CV200</f>
        <v>#N/A</v>
      </c>
      <c r="C198" s="95">
        <f>Delta!CW200</f>
        <v>1.0000535682224081</v>
      </c>
      <c r="D198" s="95">
        <f>Delta!CX200</f>
        <v>0.99970467772291771</v>
      </c>
      <c r="E198" s="95">
        <f>Delta!CY200</f>
        <v>1.000179424898731</v>
      </c>
      <c r="F198" s="95">
        <f>Delta!CZ200</f>
        <v>0.9999205179732108</v>
      </c>
      <c r="G198" s="95">
        <f>Delta!DA200</f>
        <v>0.99987702342022833</v>
      </c>
      <c r="H198" s="95">
        <f>Delta!DB200</f>
        <v>0.99992241996342035</v>
      </c>
      <c r="I198" s="95">
        <f>Delta!DC200</f>
        <v>0.99999272749104207</v>
      </c>
      <c r="J198" s="95">
        <f>Delta!DD200</f>
        <v>0.99906026159660577</v>
      </c>
      <c r="K198" s="95">
        <f>Delta!DE200</f>
        <v>0.99906026159660577</v>
      </c>
      <c r="L198" s="95">
        <f>Delta!DF200</f>
        <v>0.99893740058264879</v>
      </c>
      <c r="M198" s="95">
        <f>Delta!DG200</f>
        <v>0.99885263876497876</v>
      </c>
      <c r="N198" s="95">
        <f>Delta!DH200</f>
        <v>0.99993856232964418</v>
      </c>
      <c r="O198" s="95">
        <f>Delta!DI200</f>
        <v>0.99999034143719534</v>
      </c>
      <c r="P198" s="95">
        <f>Delta!DJ200</f>
        <v>1.000042696576064</v>
      </c>
    </row>
    <row r="199" spans="1:16" x14ac:dyDescent="0.2">
      <c r="A199">
        <f>Delta!A201</f>
        <v>394</v>
      </c>
      <c r="B199" s="95" t="e">
        <f>Delta!CV201</f>
        <v>#N/A</v>
      </c>
      <c r="C199" s="95">
        <f>Delta!CW201</f>
        <v>1.0000462391123035</v>
      </c>
      <c r="D199" s="95">
        <f>Delta!CX201</f>
        <v>0.99970991674818399</v>
      </c>
      <c r="E199" s="95">
        <f>Delta!CY201</f>
        <v>1.0001701822359665</v>
      </c>
      <c r="F199" s="95">
        <f>Delta!CZ201</f>
        <v>0.99992609248114384</v>
      </c>
      <c r="G199" s="95">
        <f>Delta!DA201</f>
        <v>0.99988094904238523</v>
      </c>
      <c r="H199" s="95">
        <f>Delta!DB201</f>
        <v>0.9999264507267942</v>
      </c>
      <c r="I199" s="95">
        <f>Delta!DC201</f>
        <v>0.99998568318484493</v>
      </c>
      <c r="J199" s="95">
        <f>Delta!DD201</f>
        <v>0.99906419102222255</v>
      </c>
      <c r="K199" s="95">
        <f>Delta!DE201</f>
        <v>0.99906419102222255</v>
      </c>
      <c r="L199" s="95">
        <f>Delta!DF201</f>
        <v>0.99894525147356272</v>
      </c>
      <c r="M199" s="95">
        <f>Delta!DG201</f>
        <v>0.99885747911371026</v>
      </c>
      <c r="N199" s="95">
        <f>Delta!DH201</f>
        <v>0.99993936656433702</v>
      </c>
      <c r="O199" s="95">
        <f>Delta!DI201</f>
        <v>0.99999093648516624</v>
      </c>
      <c r="P199" s="95">
        <f>Delta!DJ201</f>
        <v>1.0000378137391048</v>
      </c>
    </row>
    <row r="200" spans="1:16" x14ac:dyDescent="0.2">
      <c r="A200">
        <f>Delta!A202</f>
        <v>396</v>
      </c>
      <c r="B200" s="95" t="e">
        <f>Delta!CV202</f>
        <v>#N/A</v>
      </c>
      <c r="C200" s="95">
        <f>Delta!CW202</f>
        <v>1.0000532588336968</v>
      </c>
      <c r="D200" s="95">
        <f>Delta!CX202</f>
        <v>0.99970622471149739</v>
      </c>
      <c r="E200" s="95">
        <f>Delta!CY202</f>
        <v>1.0001736026699728</v>
      </c>
      <c r="F200" s="95">
        <f>Delta!CZ202</f>
        <v>0.99992259059992805</v>
      </c>
      <c r="G200" s="95">
        <f>Delta!DA202</f>
        <v>0.99988459948663799</v>
      </c>
      <c r="H200" s="95">
        <f>Delta!DB202</f>
        <v>0.99992551005953756</v>
      </c>
      <c r="I200" s="95">
        <f>Delta!DC202</f>
        <v>0.99999296100157908</v>
      </c>
      <c r="J200" s="95">
        <f>Delta!DD202</f>
        <v>0.99906712601371073</v>
      </c>
      <c r="K200" s="95">
        <f>Delta!DE202</f>
        <v>0.99906712601371073</v>
      </c>
      <c r="L200" s="95">
        <f>Delta!DF202</f>
        <v>0.99895183315448588</v>
      </c>
      <c r="M200" s="95">
        <f>Delta!DG202</f>
        <v>0.99887039019531787</v>
      </c>
      <c r="N200" s="95">
        <f>Delta!DH202</f>
        <v>0.99994309386952429</v>
      </c>
      <c r="O200" s="95">
        <f>Delta!DI202</f>
        <v>0.99999011101033519</v>
      </c>
      <c r="P200" s="95">
        <f>Delta!DJ202</f>
        <v>1.0000441825063386</v>
      </c>
    </row>
    <row r="201" spans="1:16" x14ac:dyDescent="0.2">
      <c r="A201">
        <f>Delta!A203</f>
        <v>398</v>
      </c>
      <c r="B201" s="95" t="e">
        <f>Delta!CV203</f>
        <v>#N/A</v>
      </c>
      <c r="C201" s="95">
        <f>Delta!CW203</f>
        <v>1.0000548367290607</v>
      </c>
      <c r="D201" s="95">
        <f>Delta!CX203</f>
        <v>0.9996984497067386</v>
      </c>
      <c r="E201" s="95">
        <f>Delta!CY203</f>
        <v>1.0001770623696757</v>
      </c>
      <c r="F201" s="95">
        <f>Delta!CZ203</f>
        <v>0.99991991738690367</v>
      </c>
      <c r="G201" s="95">
        <f>Delta!DA203</f>
        <v>0.99988047814152925</v>
      </c>
      <c r="H201" s="95">
        <f>Delta!DB203</f>
        <v>0.99993153760573938</v>
      </c>
      <c r="I201" s="95">
        <f>Delta!DC203</f>
        <v>0.99999578527750732</v>
      </c>
      <c r="J201" s="95">
        <f>Delta!DD203</f>
        <v>0.99907354889281674</v>
      </c>
      <c r="K201" s="95">
        <f>Delta!DE203</f>
        <v>0.99907354889281674</v>
      </c>
      <c r="L201" s="95">
        <f>Delta!DF203</f>
        <v>0.99895413776550401</v>
      </c>
      <c r="M201" s="95">
        <f>Delta!DG203</f>
        <v>0.99888153694725101</v>
      </c>
      <c r="N201" s="95">
        <f>Delta!DH203</f>
        <v>0.9999395986995665</v>
      </c>
      <c r="O201" s="95">
        <f>Delta!DI203</f>
        <v>0.999995339248686</v>
      </c>
      <c r="P201" s="95">
        <f>Delta!DJ203</f>
        <v>1.0000336653075241</v>
      </c>
    </row>
    <row r="202" spans="1:16" x14ac:dyDescent="0.2">
      <c r="A202">
        <f>Delta!A204</f>
        <v>400</v>
      </c>
      <c r="B202" s="95" t="e">
        <f>Delta!CV204</f>
        <v>#N/A</v>
      </c>
      <c r="C202" s="95">
        <f>Delta!CW204</f>
        <v>1.000041745452843</v>
      </c>
      <c r="D202" s="95">
        <f>Delta!CX204</f>
        <v>0.99971475498939455</v>
      </c>
      <c r="E202" s="95">
        <f>Delta!CY204</f>
        <v>1.0001658831659177</v>
      </c>
      <c r="F202" s="95">
        <f>Delta!CZ204</f>
        <v>0.99992157570110696</v>
      </c>
      <c r="G202" s="95">
        <f>Delta!DA204</f>
        <v>0.99988486586891967</v>
      </c>
      <c r="H202" s="95">
        <f>Delta!DB204</f>
        <v>0.99994226502244465</v>
      </c>
      <c r="I202" s="95">
        <f>Delta!DC204</f>
        <v>0.99998455124635766</v>
      </c>
      <c r="J202" s="95">
        <f>Delta!DD204</f>
        <v>0.99907457844983949</v>
      </c>
      <c r="K202" s="95">
        <f>Delta!DE204</f>
        <v>0.99907457844983971</v>
      </c>
      <c r="L202" s="95">
        <f>Delta!DF204</f>
        <v>0.99895955086636512</v>
      </c>
      <c r="M202" s="95">
        <f>Delta!DG204</f>
        <v>0.99888644417012273</v>
      </c>
      <c r="N202" s="95">
        <f>Delta!DH204</f>
        <v>0.99995109340284627</v>
      </c>
      <c r="O202" s="95">
        <f>Delta!DI204</f>
        <v>0.99999308939252018</v>
      </c>
      <c r="P202" s="95">
        <f>Delta!DJ204</f>
        <v>1.0000322973504197</v>
      </c>
    </row>
    <row r="203" spans="1:16" x14ac:dyDescent="0.2">
      <c r="A203">
        <f>Delta!A205</f>
        <v>402</v>
      </c>
      <c r="B203" s="95" t="e">
        <f>Delta!CV205</f>
        <v>#N/A</v>
      </c>
      <c r="C203" s="95">
        <f>Delta!CW205</f>
        <v>1.0000424419429867</v>
      </c>
      <c r="D203" s="95">
        <f>Delta!CX205</f>
        <v>0.99971216643732963</v>
      </c>
      <c r="E203" s="95">
        <f>Delta!CY205</f>
        <v>1.0001784413027039</v>
      </c>
      <c r="F203" s="95">
        <f>Delta!CZ205</f>
        <v>0.99992278054995087</v>
      </c>
      <c r="G203" s="95">
        <f>Delta!DA205</f>
        <v>0.99988008039344378</v>
      </c>
      <c r="H203" s="95">
        <f>Delta!DB205</f>
        <v>0.9999332232709145</v>
      </c>
      <c r="I203" s="95">
        <f>Delta!DC205</f>
        <v>0.99998740452188761</v>
      </c>
      <c r="J203" s="95">
        <f>Delta!DD205</f>
        <v>0.99909302712452075</v>
      </c>
      <c r="K203" s="95">
        <f>Delta!DE205</f>
        <v>0.99909302712452053</v>
      </c>
      <c r="L203" s="95">
        <f>Delta!DF205</f>
        <v>0.99897321628179458</v>
      </c>
      <c r="M203" s="95">
        <f>Delta!DG205</f>
        <v>0.99889392641290764</v>
      </c>
      <c r="N203" s="95">
        <f>Delta!DH205</f>
        <v>0.99994931873986248</v>
      </c>
      <c r="O203" s="95">
        <f>Delta!DI205</f>
        <v>0.99999387618845614</v>
      </c>
      <c r="P203" s="95">
        <f>Delta!DJ205</f>
        <v>1.0000393358427033</v>
      </c>
    </row>
    <row r="204" spans="1:16" x14ac:dyDescent="0.2">
      <c r="A204">
        <f>Delta!A206</f>
        <v>404</v>
      </c>
      <c r="B204" s="95" t="e">
        <f>Delta!CV206</f>
        <v>#N/A</v>
      </c>
      <c r="C204" s="95">
        <f>Delta!CW206</f>
        <v>1.0000525493124108</v>
      </c>
      <c r="D204" s="95">
        <f>Delta!CX206</f>
        <v>0.99970526086201617</v>
      </c>
      <c r="E204" s="95">
        <f>Delta!CY206</f>
        <v>1.0001810874975228</v>
      </c>
      <c r="F204" s="95">
        <f>Delta!CZ206</f>
        <v>0.9999190277636284</v>
      </c>
      <c r="G204" s="95">
        <f>Delta!DA206</f>
        <v>0.99987927381636177</v>
      </c>
      <c r="H204" s="95">
        <f>Delta!DB206</f>
        <v>0.99992820705739682</v>
      </c>
      <c r="I204" s="95">
        <f>Delta!DC206</f>
        <v>0.99999041733132088</v>
      </c>
      <c r="J204" s="95">
        <f>Delta!DD206</f>
        <v>0.99910143458024037</v>
      </c>
      <c r="K204" s="95">
        <f>Delta!DE206</f>
        <v>0.99910143458024037</v>
      </c>
      <c r="L204" s="95">
        <f>Delta!DF206</f>
        <v>0.99898081687697615</v>
      </c>
      <c r="M204" s="95">
        <f>Delta!DG206</f>
        <v>0.99889952488961054</v>
      </c>
      <c r="N204" s="95">
        <f>Delta!DH206</f>
        <v>0.99993433928144326</v>
      </c>
      <c r="O204" s="95">
        <f>Delta!DI206</f>
        <v>0.99998495345305194</v>
      </c>
      <c r="P204" s="95">
        <f>Delta!DJ206</f>
        <v>1.0000405306947111</v>
      </c>
    </row>
    <row r="205" spans="1:16" x14ac:dyDescent="0.2">
      <c r="A205">
        <f>Delta!A207</f>
        <v>406</v>
      </c>
      <c r="B205" s="95" t="e">
        <f>Delta!CV207</f>
        <v>#N/A</v>
      </c>
      <c r="C205" s="95">
        <f>Delta!CW207</f>
        <v>1.0000523932853034</v>
      </c>
      <c r="D205" s="95">
        <f>Delta!CX207</f>
        <v>0.99970855688624771</v>
      </c>
      <c r="E205" s="95">
        <f>Delta!CY207</f>
        <v>1.0001788000293987</v>
      </c>
      <c r="F205" s="95">
        <f>Delta!CZ207</f>
        <v>0.99992405203086421</v>
      </c>
      <c r="G205" s="95">
        <f>Delta!DA207</f>
        <v>0.99988270143673319</v>
      </c>
      <c r="H205" s="95">
        <f>Delta!DB207</f>
        <v>0.99993084273989263</v>
      </c>
      <c r="I205" s="95">
        <f>Delta!DC207</f>
        <v>0.99998529527817626</v>
      </c>
      <c r="J205" s="95">
        <f>Delta!DD207</f>
        <v>0.9991086552411883</v>
      </c>
      <c r="K205" s="95">
        <f>Delta!DE207</f>
        <v>0.99910865524118808</v>
      </c>
      <c r="L205" s="95">
        <f>Delta!DF207</f>
        <v>0.99899146123138138</v>
      </c>
      <c r="M205" s="95">
        <f>Delta!DG207</f>
        <v>0.99890768484342296</v>
      </c>
      <c r="N205" s="95">
        <f>Delta!DH207</f>
        <v>0.9999470049563145</v>
      </c>
      <c r="O205" s="95">
        <f>Delta!DI207</f>
        <v>0.99999390146520239</v>
      </c>
      <c r="P205" s="95">
        <f>Delta!DJ207</f>
        <v>1.0000399007297904</v>
      </c>
    </row>
    <row r="206" spans="1:16" x14ac:dyDescent="0.2">
      <c r="A206">
        <f>Delta!A208</f>
        <v>408</v>
      </c>
      <c r="B206" s="95" t="e">
        <f>Delta!CV208</f>
        <v>#N/A</v>
      </c>
      <c r="C206" s="95">
        <f>Delta!CW208</f>
        <v>1.0000518810500449</v>
      </c>
      <c r="D206" s="95">
        <f>Delta!CX208</f>
        <v>0.99970268811996832</v>
      </c>
      <c r="E206" s="95">
        <f>Delta!CY208</f>
        <v>1.0001809433241835</v>
      </c>
      <c r="F206" s="95">
        <f>Delta!CZ208</f>
        <v>0.99992713469513483</v>
      </c>
      <c r="G206" s="95">
        <f>Delta!DA208</f>
        <v>0.99988879889362159</v>
      </c>
      <c r="H206" s="95">
        <f>Delta!DB208</f>
        <v>0.99993297663038683</v>
      </c>
      <c r="I206" s="95">
        <f>Delta!DC208</f>
        <v>0.99999155986714972</v>
      </c>
      <c r="J206" s="95">
        <f>Delta!DD208</f>
        <v>0.99911004221614852</v>
      </c>
      <c r="K206" s="95">
        <f>Delta!DE208</f>
        <v>0.99911004221614852</v>
      </c>
      <c r="L206" s="95">
        <f>Delta!DF208</f>
        <v>0.99899894007406065</v>
      </c>
      <c r="M206" s="95">
        <f>Delta!DG208</f>
        <v>0.99892355268020527</v>
      </c>
      <c r="N206" s="95">
        <f>Delta!DH208</f>
        <v>0.9999433408237105</v>
      </c>
      <c r="O206" s="95">
        <f>Delta!DI208</f>
        <v>0.99998362898554971</v>
      </c>
      <c r="P206" s="95">
        <f>Delta!DJ208</f>
        <v>1.0000429329705924</v>
      </c>
    </row>
    <row r="207" spans="1:16" x14ac:dyDescent="0.2">
      <c r="A207">
        <f>Delta!A209</f>
        <v>410</v>
      </c>
      <c r="B207" s="95" t="e">
        <f>Delta!CV209</f>
        <v>#N/A</v>
      </c>
      <c r="C207" s="95">
        <f>Delta!CW209</f>
        <v>1.0000415163162581</v>
      </c>
      <c r="D207" s="95">
        <f>Delta!CX209</f>
        <v>0.99972081151539172</v>
      </c>
      <c r="E207" s="95">
        <f>Delta!CY209</f>
        <v>1.0001731641285236</v>
      </c>
      <c r="F207" s="95">
        <f>Delta!CZ209</f>
        <v>0.99992237596641753</v>
      </c>
      <c r="G207" s="95">
        <f>Delta!DA209</f>
        <v>0.99988707533129995</v>
      </c>
      <c r="H207" s="95">
        <f>Delta!DB209</f>
        <v>0.99993114505751401</v>
      </c>
      <c r="I207" s="95">
        <f>Delta!DC209</f>
        <v>0.99999015404240288</v>
      </c>
      <c r="J207" s="95">
        <f>Delta!DD209</f>
        <v>0.99911457083520483</v>
      </c>
      <c r="K207" s="95">
        <f>Delta!DE209</f>
        <v>0.99911457083520483</v>
      </c>
      <c r="L207" s="95">
        <f>Delta!DF209</f>
        <v>0.99900174615329973</v>
      </c>
      <c r="M207" s="95">
        <f>Delta!DG209</f>
        <v>0.99892312449395904</v>
      </c>
      <c r="N207" s="95">
        <f>Delta!DH209</f>
        <v>0.99994526019666152</v>
      </c>
      <c r="O207" s="95">
        <f>Delta!DI209</f>
        <v>0.99999264638668761</v>
      </c>
      <c r="P207" s="95">
        <f>Delta!DJ209</f>
        <v>1.0000366009467192</v>
      </c>
    </row>
    <row r="208" spans="1:16" x14ac:dyDescent="0.2">
      <c r="A208">
        <f>Delta!A210</f>
        <v>412</v>
      </c>
      <c r="B208" s="95" t="e">
        <f>Delta!CV210</f>
        <v>#N/A</v>
      </c>
      <c r="C208" s="95">
        <f>Delta!CW210</f>
        <v>1.0000404496439013</v>
      </c>
      <c r="D208" s="95">
        <f>Delta!CX210</f>
        <v>0.99971541256710628</v>
      </c>
      <c r="E208" s="95">
        <f>Delta!CY210</f>
        <v>1.0001748165025959</v>
      </c>
      <c r="F208" s="95">
        <f>Delta!CZ210</f>
        <v>0.99992784124340217</v>
      </c>
      <c r="G208" s="95">
        <f>Delta!DA210</f>
        <v>0.99988651859851307</v>
      </c>
      <c r="H208" s="95">
        <f>Delta!DB210</f>
        <v>0.99993396474441787</v>
      </c>
      <c r="I208" s="95">
        <f>Delta!DC210</f>
        <v>0.99999645902016732</v>
      </c>
      <c r="J208" s="95">
        <f>Delta!DD210</f>
        <v>0.99912225209821415</v>
      </c>
      <c r="K208" s="95">
        <f>Delta!DE210</f>
        <v>0.99912225209821393</v>
      </c>
      <c r="L208" s="95">
        <f>Delta!DF210</f>
        <v>0.99900887030478913</v>
      </c>
      <c r="M208" s="95">
        <f>Delta!DG210</f>
        <v>0.99893936326204513</v>
      </c>
      <c r="N208" s="95">
        <f>Delta!DH210</f>
        <v>0.99994504949615637</v>
      </c>
      <c r="O208" s="95">
        <f>Delta!DI210</f>
        <v>0.99999667017739657</v>
      </c>
      <c r="P208" s="95">
        <f>Delta!DJ210</f>
        <v>1.0000303169699363</v>
      </c>
    </row>
    <row r="209" spans="1:16" x14ac:dyDescent="0.2">
      <c r="A209">
        <f>Delta!A211</f>
        <v>414</v>
      </c>
      <c r="B209" s="95" t="e">
        <f>Delta!CV211</f>
        <v>#N/A</v>
      </c>
      <c r="C209" s="95">
        <f>Delta!CW211</f>
        <v>1.0000388966998153</v>
      </c>
      <c r="D209" s="95">
        <f>Delta!CX211</f>
        <v>0.99972468085221511</v>
      </c>
      <c r="E209" s="95">
        <f>Delta!CY211</f>
        <v>1.0001715169903789</v>
      </c>
      <c r="F209" s="95">
        <f>Delta!CZ211</f>
        <v>0.99992999142964989</v>
      </c>
      <c r="G209" s="95">
        <f>Delta!DA211</f>
        <v>0.99989175691513732</v>
      </c>
      <c r="H209" s="95">
        <f>Delta!DB211</f>
        <v>0.99992668727795009</v>
      </c>
      <c r="I209" s="95">
        <f>Delta!DC211</f>
        <v>0.999991685696622</v>
      </c>
      <c r="J209" s="95">
        <f>Delta!DD211</f>
        <v>0.99912891715178132</v>
      </c>
      <c r="K209" s="95">
        <f>Delta!DE211</f>
        <v>0.99912891715178132</v>
      </c>
      <c r="L209" s="95">
        <f>Delta!DF211</f>
        <v>0.99902076835561371</v>
      </c>
      <c r="M209" s="95">
        <f>Delta!DG211</f>
        <v>0.99893922187089945</v>
      </c>
      <c r="N209" s="95">
        <f>Delta!DH211</f>
        <v>0.99993966306661486</v>
      </c>
      <c r="O209" s="95">
        <f>Delta!DI211</f>
        <v>0.99998801559630335</v>
      </c>
      <c r="P209" s="95">
        <f>Delta!DJ211</f>
        <v>1.0000450528928222</v>
      </c>
    </row>
    <row r="210" spans="1:16" x14ac:dyDescent="0.2">
      <c r="A210">
        <f>Delta!A212</f>
        <v>416</v>
      </c>
      <c r="B210" s="95" t="e">
        <f>Delta!CV212</f>
        <v>#N/A</v>
      </c>
      <c r="C210" s="95">
        <f>Delta!CW212</f>
        <v>1.0000466537659281</v>
      </c>
      <c r="D210" s="95">
        <f>Delta!CX212</f>
        <v>0.99972016365632543</v>
      </c>
      <c r="E210" s="95">
        <f>Delta!CY212</f>
        <v>1.0001727065658392</v>
      </c>
      <c r="F210" s="95">
        <f>Delta!CZ212</f>
        <v>0.99992509418244446</v>
      </c>
      <c r="G210" s="95">
        <f>Delta!DA212</f>
        <v>0.99988548587184911</v>
      </c>
      <c r="H210" s="95">
        <f>Delta!DB212</f>
        <v>0.99993985077026148</v>
      </c>
      <c r="I210" s="95">
        <f>Delta!DC212</f>
        <v>0.99998703511263565</v>
      </c>
      <c r="J210" s="95">
        <f>Delta!DD212</f>
        <v>0.99913865736971119</v>
      </c>
      <c r="K210" s="95">
        <f>Delta!DE212</f>
        <v>0.99913865736971119</v>
      </c>
      <c r="L210" s="95">
        <f>Delta!DF212</f>
        <v>0.99902424187746086</v>
      </c>
      <c r="M210" s="95">
        <f>Delta!DG212</f>
        <v>0.99895119988111869</v>
      </c>
      <c r="N210" s="95">
        <f>Delta!DH212</f>
        <v>0.99995109163500939</v>
      </c>
      <c r="O210" s="95">
        <f>Delta!DI212</f>
        <v>0.99998742661732554</v>
      </c>
      <c r="P210" s="95">
        <f>Delta!DJ212</f>
        <v>1.0000407129355426</v>
      </c>
    </row>
    <row r="211" spans="1:16" x14ac:dyDescent="0.2">
      <c r="A211">
        <f>Delta!A213</f>
        <v>418</v>
      </c>
      <c r="B211" s="95" t="e">
        <f>Delta!CV213</f>
        <v>#N/A</v>
      </c>
      <c r="C211" s="95">
        <f>Delta!CW213</f>
        <v>1.0000492209678005</v>
      </c>
      <c r="D211" s="95">
        <f>Delta!CX213</f>
        <v>0.9997205848893177</v>
      </c>
      <c r="E211" s="95">
        <f>Delta!CY213</f>
        <v>1.0001639531366635</v>
      </c>
      <c r="F211" s="95">
        <f>Delta!CZ213</f>
        <v>0.9999379165985165</v>
      </c>
      <c r="G211" s="95">
        <f>Delta!DA213</f>
        <v>0.99989675680488388</v>
      </c>
      <c r="H211" s="95">
        <f>Delta!DB213</f>
        <v>0.99993627915482852</v>
      </c>
      <c r="I211" s="95">
        <f>Delta!DC213</f>
        <v>0.99999054090099282</v>
      </c>
      <c r="J211" s="95">
        <f>Delta!DD213</f>
        <v>0.99913717397586888</v>
      </c>
      <c r="K211" s="95">
        <f>Delta!DE213</f>
        <v>0.99913717397586888</v>
      </c>
      <c r="L211" s="95">
        <f>Delta!DF213</f>
        <v>0.99903401986166818</v>
      </c>
      <c r="M211" s="95">
        <f>Delta!DG213</f>
        <v>0.99896091121002151</v>
      </c>
      <c r="N211" s="95">
        <f>Delta!DH213</f>
        <v>0.99994269059760399</v>
      </c>
      <c r="O211" s="95">
        <f>Delta!DI213</f>
        <v>0.99999506472715005</v>
      </c>
      <c r="P211" s="95">
        <f>Delta!DJ213</f>
        <v>1.0000381475259006</v>
      </c>
    </row>
    <row r="212" spans="1:16" x14ac:dyDescent="0.2">
      <c r="A212">
        <f>Delta!A214</f>
        <v>420</v>
      </c>
      <c r="B212" s="95" t="e">
        <f>Delta!CV214</f>
        <v>#N/A</v>
      </c>
      <c r="C212" s="95">
        <f>Delta!CW214</f>
        <v>1.0000512462557625</v>
      </c>
      <c r="D212" s="95">
        <f>Delta!CX214</f>
        <v>0.9997167295383742</v>
      </c>
      <c r="E212" s="95">
        <f>Delta!CY214</f>
        <v>1.0001788092215553</v>
      </c>
      <c r="F212" s="95">
        <f>Delta!CZ214</f>
        <v>0.99992641265297666</v>
      </c>
      <c r="G212" s="95">
        <f>Delta!DA214</f>
        <v>0.99988840093430853</v>
      </c>
      <c r="H212" s="95">
        <f>Delta!DB214</f>
        <v>0.99993232076243954</v>
      </c>
      <c r="I212" s="95">
        <f>Delta!DC214</f>
        <v>0.99998937781506891</v>
      </c>
      <c r="J212" s="95">
        <f>Delta!DD214</f>
        <v>0.99915327767352924</v>
      </c>
      <c r="K212" s="95">
        <f>Delta!DE214</f>
        <v>0.99915327767352924</v>
      </c>
      <c r="L212" s="95">
        <f>Delta!DF214</f>
        <v>0.99904177310125808</v>
      </c>
      <c r="M212" s="95">
        <f>Delta!DG214</f>
        <v>0.99896354742750837</v>
      </c>
      <c r="N212" s="95">
        <f>Delta!DH214</f>
        <v>0.99994326724142168</v>
      </c>
      <c r="O212" s="95">
        <f>Delta!DI214</f>
        <v>0.9999880416610426</v>
      </c>
      <c r="P212" s="95">
        <f>Delta!DJ214</f>
        <v>1.0000391433037383</v>
      </c>
    </row>
    <row r="213" spans="1:16" x14ac:dyDescent="0.2">
      <c r="A213">
        <f>Delta!A215</f>
        <v>422</v>
      </c>
      <c r="B213" s="95" t="e">
        <f>Delta!CV215</f>
        <v>#N/A</v>
      </c>
      <c r="C213" s="95">
        <f>Delta!CW215</f>
        <v>1.0000531344798074</v>
      </c>
      <c r="D213" s="95">
        <f>Delta!CX215</f>
        <v>0.99971798247103427</v>
      </c>
      <c r="E213" s="95">
        <f>Delta!CY215</f>
        <v>1.0001741465850187</v>
      </c>
      <c r="F213" s="95">
        <f>Delta!CZ215</f>
        <v>0.99992566656818638</v>
      </c>
      <c r="G213" s="95">
        <f>Delta!DA215</f>
        <v>0.99989083906706688</v>
      </c>
      <c r="H213" s="95">
        <f>Delta!DB215</f>
        <v>0.99993766080298174</v>
      </c>
      <c r="I213" s="95">
        <f>Delta!DC215</f>
        <v>0.99998646298292682</v>
      </c>
      <c r="J213" s="95">
        <f>Delta!DD215</f>
        <v>0.99915807538500045</v>
      </c>
      <c r="K213" s="95">
        <f>Delta!DE215</f>
        <v>0.99915807538500045</v>
      </c>
      <c r="L213" s="95">
        <f>Delta!DF215</f>
        <v>0.99904900635734384</v>
      </c>
      <c r="M213" s="95">
        <f>Delta!DG215</f>
        <v>0.99897320314413385</v>
      </c>
      <c r="N213" s="95">
        <f>Delta!DH215</f>
        <v>0.99995454699738417</v>
      </c>
      <c r="O213" s="95">
        <f>Delta!DI215</f>
        <v>0.99998911555782954</v>
      </c>
      <c r="P213" s="95">
        <f>Delta!DJ215</f>
        <v>1.0000433896124863</v>
      </c>
    </row>
    <row r="214" spans="1:16" x14ac:dyDescent="0.2">
      <c r="A214">
        <f>Delta!A216</f>
        <v>424</v>
      </c>
      <c r="B214" s="95" t="e">
        <f>Delta!CV216</f>
        <v>#N/A</v>
      </c>
      <c r="C214" s="95">
        <f>Delta!CW216</f>
        <v>1.0000546656099114</v>
      </c>
      <c r="D214" s="95">
        <f>Delta!CX216</f>
        <v>0.99971459423271936</v>
      </c>
      <c r="E214" s="95">
        <f>Delta!CY216</f>
        <v>1.0001744290119952</v>
      </c>
      <c r="F214" s="95">
        <f>Delta!CZ216</f>
        <v>0.9999309350328921</v>
      </c>
      <c r="G214" s="95">
        <f>Delta!DA216</f>
        <v>0.99989003362622519</v>
      </c>
      <c r="H214" s="95">
        <f>Delta!DB216</f>
        <v>0.99993134668195094</v>
      </c>
      <c r="I214" s="95">
        <f>Delta!DC216</f>
        <v>0.99998861563997565</v>
      </c>
      <c r="J214" s="95">
        <f>Delta!DD216</f>
        <v>0.9991657054138966</v>
      </c>
      <c r="K214" s="95">
        <f>Delta!DE216</f>
        <v>0.99916570541389682</v>
      </c>
      <c r="L214" s="95">
        <f>Delta!DF216</f>
        <v>0.99905583078447202</v>
      </c>
      <c r="M214" s="95">
        <f>Delta!DG216</f>
        <v>0.99897586945634631</v>
      </c>
      <c r="N214" s="95">
        <f>Delta!DH216</f>
        <v>0.99994459622687326</v>
      </c>
      <c r="O214" s="95">
        <f>Delta!DI216</f>
        <v>0.9999903046997779</v>
      </c>
      <c r="P214" s="95">
        <f>Delta!DJ216</f>
        <v>1.0000381786985268</v>
      </c>
    </row>
    <row r="215" spans="1:16" x14ac:dyDescent="0.2">
      <c r="A215">
        <f>Delta!A217</f>
        <v>426</v>
      </c>
      <c r="B215" s="95" t="e">
        <f>Delta!CV217</f>
        <v>#N/A</v>
      </c>
      <c r="C215" s="95">
        <f>Delta!CW217</f>
        <v>1.0000511093281681</v>
      </c>
      <c r="D215" s="95">
        <f>Delta!CX217</f>
        <v>0.99972123481311925</v>
      </c>
      <c r="E215" s="95">
        <f>Delta!CY217</f>
        <v>1.0001647790809529</v>
      </c>
      <c r="F215" s="95">
        <f>Delta!CZ217</f>
        <v>0.99993578409042005</v>
      </c>
      <c r="G215" s="95">
        <f>Delta!DA217</f>
        <v>0.9998935401806951</v>
      </c>
      <c r="H215" s="95">
        <f>Delta!DB217</f>
        <v>0.99993743743109209</v>
      </c>
      <c r="I215" s="95">
        <f>Delta!DC217</f>
        <v>0.99999226793468354</v>
      </c>
      <c r="J215" s="95">
        <f>Delta!DD217</f>
        <v>0.99916683928538697</v>
      </c>
      <c r="K215" s="95">
        <f>Delta!DE217</f>
        <v>0.99916683928538697</v>
      </c>
      <c r="L215" s="95">
        <f>Delta!DF217</f>
        <v>0.99906046816422112</v>
      </c>
      <c r="M215" s="95">
        <f>Delta!DG217</f>
        <v>0.99899024005732695</v>
      </c>
      <c r="N215" s="95">
        <f>Delta!DH217</f>
        <v>0.99994522883975079</v>
      </c>
      <c r="O215" s="95">
        <f>Delta!DI217</f>
        <v>0.99998193214164466</v>
      </c>
      <c r="P215" s="95">
        <f>Delta!DJ217</f>
        <v>1.0000411709598489</v>
      </c>
    </row>
    <row r="216" spans="1:16" x14ac:dyDescent="0.2">
      <c r="A216">
        <f>Delta!A218</f>
        <v>428</v>
      </c>
      <c r="B216" s="95" t="e">
        <f>Delta!CV218</f>
        <v>#N/A</v>
      </c>
      <c r="C216" s="95">
        <f>Delta!CW218</f>
        <v>1.0000424550202984</v>
      </c>
      <c r="D216" s="95">
        <f>Delta!CX218</f>
        <v>0.99972336914007864</v>
      </c>
      <c r="E216" s="95">
        <f>Delta!CY218</f>
        <v>1.0001690235006091</v>
      </c>
      <c r="F216" s="95">
        <f>Delta!CZ218</f>
        <v>0.99992780224697519</v>
      </c>
      <c r="G216" s="95">
        <f>Delta!DA218</f>
        <v>0.99989340353373823</v>
      </c>
      <c r="H216" s="95">
        <f>Delta!DB218</f>
        <v>0.9999430875416897</v>
      </c>
      <c r="I216" s="95">
        <f>Delta!DC218</f>
        <v>0.99998486012255694</v>
      </c>
      <c r="J216" s="95">
        <f>Delta!DD218</f>
        <v>0.99917101213010528</v>
      </c>
      <c r="K216" s="95">
        <f>Delta!DE218</f>
        <v>0.99917101213010528</v>
      </c>
      <c r="L216" s="95">
        <f>Delta!DF218</f>
        <v>0.99906450403102098</v>
      </c>
      <c r="M216" s="95">
        <f>Delta!DG218</f>
        <v>0.99899251996077887</v>
      </c>
      <c r="N216" s="95">
        <f>Delta!DH218</f>
        <v>0.99994533013880615</v>
      </c>
      <c r="O216" s="95">
        <f>Delta!DI218</f>
        <v>0.99998795968653609</v>
      </c>
      <c r="P216" s="95">
        <f>Delta!DJ218</f>
        <v>1.0000379122096592</v>
      </c>
    </row>
    <row r="217" spans="1:16" x14ac:dyDescent="0.2">
      <c r="A217">
        <f>Delta!A219</f>
        <v>430</v>
      </c>
      <c r="B217" s="95" t="e">
        <f>Delta!CV219</f>
        <v>#N/A</v>
      </c>
      <c r="C217" s="95">
        <f>Delta!CW219</f>
        <v>1.0000526060781185</v>
      </c>
      <c r="D217" s="95">
        <f>Delta!CX219</f>
        <v>0.9997211052933177</v>
      </c>
      <c r="E217" s="95">
        <f>Delta!CY219</f>
        <v>1.000168552784217</v>
      </c>
      <c r="F217" s="95">
        <f>Delta!CZ219</f>
        <v>0.99993206957476788</v>
      </c>
      <c r="G217" s="95">
        <f>Delta!DA219</f>
        <v>0.99989175329346169</v>
      </c>
      <c r="H217" s="95">
        <f>Delta!DB219</f>
        <v>0.99994033748311217</v>
      </c>
      <c r="I217" s="95">
        <f>Delta!DC219</f>
        <v>0.99998720254998574</v>
      </c>
      <c r="J217" s="95">
        <f>Delta!DD219</f>
        <v>0.99918252611897229</v>
      </c>
      <c r="K217" s="95">
        <f>Delta!DE219</f>
        <v>0.99918252611897251</v>
      </c>
      <c r="L217" s="95">
        <f>Delta!DF219</f>
        <v>0.99907436790128912</v>
      </c>
      <c r="M217" s="95">
        <f>Delta!DG219</f>
        <v>0.99900197576847938</v>
      </c>
      <c r="N217" s="95">
        <f>Delta!DH219</f>
        <v>0.99994649000497882</v>
      </c>
      <c r="O217" s="95">
        <f>Delta!DI219</f>
        <v>0.99999086032768525</v>
      </c>
      <c r="P217" s="95">
        <f>Delta!DJ219</f>
        <v>1.0000395945399121</v>
      </c>
    </row>
    <row r="218" spans="1:16" x14ac:dyDescent="0.2">
      <c r="A218">
        <f>Delta!A220</f>
        <v>432</v>
      </c>
      <c r="B218" s="95" t="e">
        <f>Delta!CV220</f>
        <v>#N/A</v>
      </c>
      <c r="C218" s="95">
        <f>Delta!CW220</f>
        <v>1.0000432356320899</v>
      </c>
      <c r="D218" s="95">
        <f>Delta!CX220</f>
        <v>0.99972867985257363</v>
      </c>
      <c r="E218" s="95">
        <f>Delta!CY220</f>
        <v>1.000167591338579</v>
      </c>
      <c r="F218" s="95">
        <f>Delta!CZ220</f>
        <v>0.99992658546530089</v>
      </c>
      <c r="G218" s="95">
        <f>Delta!DA220</f>
        <v>0.99988957291114544</v>
      </c>
      <c r="H218" s="95">
        <f>Delta!DB220</f>
        <v>0.99994369295440311</v>
      </c>
      <c r="I218" s="95">
        <f>Delta!DC220</f>
        <v>0.99998785572127968</v>
      </c>
      <c r="J218" s="95">
        <f>Delta!DD220</f>
        <v>0.99918737279104453</v>
      </c>
      <c r="K218" s="95">
        <f>Delta!DE220</f>
        <v>0.99918737279104453</v>
      </c>
      <c r="L218" s="95">
        <f>Delta!DF220</f>
        <v>0.999077035438247</v>
      </c>
      <c r="M218" s="95">
        <f>Delta!DG220</f>
        <v>0.99900864797525368</v>
      </c>
      <c r="N218" s="95">
        <f>Delta!DH220</f>
        <v>0.99994719351911898</v>
      </c>
      <c r="O218" s="95">
        <f>Delta!DI220</f>
        <v>0.9999808294354382</v>
      </c>
      <c r="P218" s="95">
        <f>Delta!DJ220</f>
        <v>1.0000366202034334</v>
      </c>
    </row>
    <row r="219" spans="1:16" x14ac:dyDescent="0.2">
      <c r="A219">
        <f>Delta!A221</f>
        <v>434</v>
      </c>
      <c r="B219" s="95" t="e">
        <f>Delta!CV221</f>
        <v>#N/A</v>
      </c>
      <c r="C219" s="95">
        <f>Delta!CW221</f>
        <v>1.0000430976865815</v>
      </c>
      <c r="D219" s="95">
        <f>Delta!CX221</f>
        <v>0.99972709382687608</v>
      </c>
      <c r="E219" s="95">
        <f>Delta!CY221</f>
        <v>1.000171132546714</v>
      </c>
      <c r="F219" s="95">
        <f>Delta!CZ221</f>
        <v>0.99992894339150973</v>
      </c>
      <c r="G219" s="95">
        <f>Delta!DA221</f>
        <v>0.99989044501042634</v>
      </c>
      <c r="H219" s="95">
        <f>Delta!DB221</f>
        <v>0.99994015426474347</v>
      </c>
      <c r="I219" s="95">
        <f>Delta!DC221</f>
        <v>0.99999192091069955</v>
      </c>
      <c r="J219" s="95">
        <f>Delta!DD221</f>
        <v>0.9991949303666503</v>
      </c>
      <c r="K219" s="95">
        <f>Delta!DE221</f>
        <v>0.9991949303666503</v>
      </c>
      <c r="L219" s="95">
        <f>Delta!DF221</f>
        <v>0.99908546357647199</v>
      </c>
      <c r="M219" s="95">
        <f>Delta!DG221</f>
        <v>0.99901760135469797</v>
      </c>
      <c r="N219" s="95">
        <f>Delta!DH221</f>
        <v>0.99995060619040466</v>
      </c>
      <c r="O219" s="95">
        <f>Delta!DI221</f>
        <v>0.99998535319978776</v>
      </c>
      <c r="P219" s="95">
        <f>Delta!DJ221</f>
        <v>1.0000370284453604</v>
      </c>
    </row>
    <row r="220" spans="1:16" x14ac:dyDescent="0.2">
      <c r="A220">
        <f>Delta!A222</f>
        <v>436</v>
      </c>
      <c r="B220" s="95" t="e">
        <f>Delta!CV222</f>
        <v>#N/A</v>
      </c>
      <c r="C220" s="95">
        <f>Delta!CW222</f>
        <v>1.0000426153882869</v>
      </c>
      <c r="D220" s="95">
        <f>Delta!CX222</f>
        <v>0.99973053355811081</v>
      </c>
      <c r="E220" s="95">
        <f>Delta!CY222</f>
        <v>1.0001651602723651</v>
      </c>
      <c r="F220" s="95">
        <f>Delta!CZ222</f>
        <v>0.99993559935648246</v>
      </c>
      <c r="G220" s="95">
        <f>Delta!DA222</f>
        <v>0.99990064043091909</v>
      </c>
      <c r="H220" s="95">
        <f>Delta!DB222</f>
        <v>0.99993626940251878</v>
      </c>
      <c r="I220" s="95">
        <f>Delta!DC222</f>
        <v>0.99999123717112393</v>
      </c>
      <c r="J220" s="95">
        <f>Delta!DD222</f>
        <v>0.99919552610456752</v>
      </c>
      <c r="K220" s="95">
        <f>Delta!DE222</f>
        <v>0.99919552610456774</v>
      </c>
      <c r="L220" s="95">
        <f>Delta!DF222</f>
        <v>0.99909624646766626</v>
      </c>
      <c r="M220" s="95">
        <f>Delta!DG222</f>
        <v>0.99902381911545468</v>
      </c>
      <c r="N220" s="95">
        <f>Delta!DH222</f>
        <v>0.99994538811007339</v>
      </c>
      <c r="O220" s="95">
        <f>Delta!DI222</f>
        <v>0.99999157372608227</v>
      </c>
      <c r="P220" s="95">
        <f>Delta!DJ222</f>
        <v>1.0000343156436113</v>
      </c>
    </row>
    <row r="221" spans="1:16" x14ac:dyDescent="0.2">
      <c r="A221">
        <f>Delta!A223</f>
        <v>438</v>
      </c>
      <c r="B221" s="95" t="e">
        <f>Delta!CV223</f>
        <v>#N/A</v>
      </c>
      <c r="C221" s="95">
        <f>Delta!CW223</f>
        <v>1.0000468073571966</v>
      </c>
      <c r="D221" s="95">
        <f>Delta!CX223</f>
        <v>0.99972926091988235</v>
      </c>
      <c r="E221" s="95">
        <f>Delta!CY223</f>
        <v>1.0001636520088188</v>
      </c>
      <c r="F221" s="95">
        <f>Delta!CZ223</f>
        <v>0.99993892748820179</v>
      </c>
      <c r="G221" s="95">
        <f>Delta!DA223</f>
        <v>0.99989782685186057</v>
      </c>
      <c r="H221" s="95">
        <f>Delta!DB223</f>
        <v>0.99994330986902824</v>
      </c>
      <c r="I221" s="95">
        <f>Delta!DC223</f>
        <v>0.99998726196989141</v>
      </c>
      <c r="J221" s="95">
        <f>Delta!DD223</f>
        <v>0.99920346091525547</v>
      </c>
      <c r="K221" s="95">
        <f>Delta!DE223</f>
        <v>0.99920346091525547</v>
      </c>
      <c r="L221" s="95">
        <f>Delta!DF223</f>
        <v>0.99910136915202186</v>
      </c>
      <c r="M221" s="95">
        <f>Delta!DG223</f>
        <v>0.99903200410270043</v>
      </c>
      <c r="N221" s="95">
        <f>Delta!DH223</f>
        <v>0.9999543209344206</v>
      </c>
      <c r="O221" s="95">
        <f>Delta!DI223</f>
        <v>0.99998330849401063</v>
      </c>
      <c r="P221" s="95">
        <f>Delta!DJ223</f>
        <v>1.0000381999301189</v>
      </c>
    </row>
    <row r="222" spans="1:16" x14ac:dyDescent="0.2">
      <c r="A222">
        <f>Delta!A224</f>
        <v>440</v>
      </c>
      <c r="B222" s="95" t="e">
        <f>Delta!CV224</f>
        <v>#N/A</v>
      </c>
      <c r="C222" s="95">
        <f>Delta!CW224</f>
        <v>1.0000458286467562</v>
      </c>
      <c r="D222" s="95">
        <f>Delta!CX224</f>
        <v>0.99972850434959293</v>
      </c>
      <c r="E222" s="95">
        <f>Delta!CY224</f>
        <v>1.0001714043961791</v>
      </c>
      <c r="F222" s="95">
        <f>Delta!CZ224</f>
        <v>0.99993728418466787</v>
      </c>
      <c r="G222" s="95">
        <f>Delta!DA224</f>
        <v>0.99989958958583336</v>
      </c>
      <c r="H222" s="95">
        <f>Delta!DB224</f>
        <v>0.99993857905971673</v>
      </c>
      <c r="I222" s="95">
        <f>Delta!DC224</f>
        <v>0.9999899641480392</v>
      </c>
      <c r="J222" s="95">
        <f>Delta!DD224</f>
        <v>0.99920929202167408</v>
      </c>
      <c r="K222" s="95">
        <f>Delta!DE224</f>
        <v>0.99920929202167408</v>
      </c>
      <c r="L222" s="95">
        <f>Delta!DF224</f>
        <v>0.99910896100282309</v>
      </c>
      <c r="M222" s="95">
        <f>Delta!DG224</f>
        <v>0.99903756849722947</v>
      </c>
      <c r="N222" s="95">
        <f>Delta!DH224</f>
        <v>0.99994504792014138</v>
      </c>
      <c r="O222" s="95">
        <f>Delta!DI224</f>
        <v>0.99998472564678242</v>
      </c>
      <c r="P222" s="95">
        <f>Delta!DJ224</f>
        <v>1.0000439577838807</v>
      </c>
    </row>
    <row r="223" spans="1:16" x14ac:dyDescent="0.2">
      <c r="A223">
        <f>Delta!A225</f>
        <v>442</v>
      </c>
      <c r="B223" s="95" t="e">
        <f>Delta!CV225</f>
        <v>#N/A</v>
      </c>
      <c r="C223" s="95">
        <f>Delta!CW225</f>
        <v>1.0000444169836062</v>
      </c>
      <c r="D223" s="95">
        <f>Delta!CX225</f>
        <v>0.99972811638337489</v>
      </c>
      <c r="E223" s="95">
        <f>Delta!CY225</f>
        <v>1.0001694417965021</v>
      </c>
      <c r="F223" s="95">
        <f>Delta!CZ225</f>
        <v>0.99993210169977287</v>
      </c>
      <c r="G223" s="95">
        <f>Delta!DA225</f>
        <v>0.99989781912842968</v>
      </c>
      <c r="H223" s="95">
        <f>Delta!DB225</f>
        <v>0.99994977275676744</v>
      </c>
      <c r="I223" s="95">
        <f>Delta!DC225</f>
        <v>0.99998454139751325</v>
      </c>
      <c r="J223" s="95">
        <f>Delta!DD225</f>
        <v>0.99921280741715368</v>
      </c>
      <c r="K223" s="95">
        <f>Delta!DE225</f>
        <v>0.99921280741715368</v>
      </c>
      <c r="L223" s="95">
        <f>Delta!DF225</f>
        <v>0.9991107069816072</v>
      </c>
      <c r="M223" s="95">
        <f>Delta!DG225</f>
        <v>0.99904508032560457</v>
      </c>
      <c r="N223" s="95">
        <f>Delta!DH225</f>
        <v>0.99994979513066429</v>
      </c>
      <c r="O223" s="95">
        <f>Delta!DI225</f>
        <v>0.99998614735674185</v>
      </c>
      <c r="P223" s="95">
        <f>Delta!DJ225</f>
        <v>1.0000336591932857</v>
      </c>
    </row>
    <row r="224" spans="1:16" x14ac:dyDescent="0.2">
      <c r="A224">
        <f>Delta!A226</f>
        <v>444</v>
      </c>
      <c r="B224" s="95" t="e">
        <f>Delta!CV226</f>
        <v>#N/A</v>
      </c>
      <c r="C224" s="95">
        <f>Delta!CW226</f>
        <v>1.0000429274773064</v>
      </c>
      <c r="D224" s="95">
        <f>Delta!CX226</f>
        <v>0.99974229612034449</v>
      </c>
      <c r="E224" s="95">
        <f>Delta!CY226</f>
        <v>1.000167264207537</v>
      </c>
      <c r="F224" s="95">
        <f>Delta!CZ226</f>
        <v>0.99992663790621561</v>
      </c>
      <c r="G224" s="95">
        <f>Delta!DA226</f>
        <v>0.99989109018089917</v>
      </c>
      <c r="H224" s="95">
        <f>Delta!DB226</f>
        <v>0.99994437347517184</v>
      </c>
      <c r="I224" s="95">
        <f>Delta!DC226</f>
        <v>0.99999061815417345</v>
      </c>
      <c r="J224" s="95">
        <f>Delta!DD226</f>
        <v>0.99922352987942198</v>
      </c>
      <c r="K224" s="95">
        <f>Delta!DE226</f>
        <v>0.99922352987942176</v>
      </c>
      <c r="L224" s="95">
        <f>Delta!DF226</f>
        <v>0.99911470462554153</v>
      </c>
      <c r="M224" s="95">
        <f>Delta!DG226</f>
        <v>0.99904975432791421</v>
      </c>
      <c r="N224" s="95">
        <f>Delta!DH226</f>
        <v>0.99994429603941759</v>
      </c>
      <c r="O224" s="95">
        <f>Delta!DI226</f>
        <v>0.99998923651391103</v>
      </c>
      <c r="P224" s="95">
        <f>Delta!DJ226</f>
        <v>1.000026670968917</v>
      </c>
    </row>
    <row r="225" spans="1:16" x14ac:dyDescent="0.2">
      <c r="A225">
        <f>Delta!A227</f>
        <v>446</v>
      </c>
      <c r="B225" s="95" t="e">
        <f>Delta!CV227</f>
        <v>#N/A</v>
      </c>
      <c r="C225" s="95">
        <f>Delta!CW227</f>
        <v>1.0000458993514629</v>
      </c>
      <c r="D225" s="95">
        <f>Delta!CX227</f>
        <v>0.99974223626692493</v>
      </c>
      <c r="E225" s="95">
        <f>Delta!CY227</f>
        <v>1.0001600702127376</v>
      </c>
      <c r="F225" s="95">
        <f>Delta!CZ227</f>
        <v>0.99993534170975151</v>
      </c>
      <c r="G225" s="95">
        <f>Delta!DA227</f>
        <v>0.99989855048402998</v>
      </c>
      <c r="H225" s="95">
        <f>Delta!DB227</f>
        <v>0.99994358182235143</v>
      </c>
      <c r="I225" s="95">
        <f>Delta!DC227</f>
        <v>0.9999917491953304</v>
      </c>
      <c r="J225" s="95">
        <f>Delta!DD227</f>
        <v>0.99922703515344924</v>
      </c>
      <c r="K225" s="95">
        <f>Delta!DE227</f>
        <v>0.99922703515344902</v>
      </c>
      <c r="L225" s="95">
        <f>Delta!DF227</f>
        <v>0.99912566405438852</v>
      </c>
      <c r="M225" s="95">
        <f>Delta!DG227</f>
        <v>0.99906105207957452</v>
      </c>
      <c r="N225" s="95">
        <f>Delta!DH227</f>
        <v>0.9999481392411409</v>
      </c>
      <c r="O225" s="95">
        <f>Delta!DI227</f>
        <v>0.99999556623663999</v>
      </c>
      <c r="P225" s="95">
        <f>Delta!DJ227</f>
        <v>1.0000327474374597</v>
      </c>
    </row>
    <row r="226" spans="1:16" x14ac:dyDescent="0.2">
      <c r="A226">
        <f>Delta!A228</f>
        <v>448</v>
      </c>
      <c r="B226" s="95" t="e">
        <f>Delta!CV228</f>
        <v>#N/A</v>
      </c>
      <c r="C226" s="95">
        <f>Delta!CW228</f>
        <v>1.0000487614297768</v>
      </c>
      <c r="D226" s="95">
        <f>Delta!CX228</f>
        <v>0.99972785824500943</v>
      </c>
      <c r="E226" s="95">
        <f>Delta!CY228</f>
        <v>1.0001671274719472</v>
      </c>
      <c r="F226" s="95">
        <f>Delta!CZ228</f>
        <v>0.99993424274873033</v>
      </c>
      <c r="G226" s="95">
        <f>Delta!DA228</f>
        <v>0.99989619829895549</v>
      </c>
      <c r="H226" s="95">
        <f>Delta!DB228</f>
        <v>0.99994726921086508</v>
      </c>
      <c r="I226" s="95">
        <f>Delta!DC228</f>
        <v>0.99998821577955466</v>
      </c>
      <c r="J226" s="95">
        <f>Delta!DD228</f>
        <v>0.99923293029594085</v>
      </c>
      <c r="K226" s="95">
        <f>Delta!DE228</f>
        <v>0.99923293029594062</v>
      </c>
      <c r="L226" s="95">
        <f>Delta!DF228</f>
        <v>0.9991292082180363</v>
      </c>
      <c r="M226" s="95">
        <f>Delta!DG228</f>
        <v>0.99906475000844641</v>
      </c>
      <c r="N226" s="95">
        <f>Delta!DH228</f>
        <v>0.99994671390558831</v>
      </c>
      <c r="O226" s="95">
        <f>Delta!DI228</f>
        <v>0.99999866104780621</v>
      </c>
      <c r="P226" s="95">
        <f>Delta!DJ228</f>
        <v>1.0000276996421835</v>
      </c>
    </row>
    <row r="227" spans="1:16" x14ac:dyDescent="0.2">
      <c r="A227">
        <f>Delta!A229</f>
        <v>450</v>
      </c>
      <c r="B227" s="95" t="e">
        <f>Delta!CV229</f>
        <v>#N/A</v>
      </c>
      <c r="C227" s="95">
        <f>Delta!CW229</f>
        <v>1.0000512860026729</v>
      </c>
      <c r="D227" s="95">
        <f>Delta!CX229</f>
        <v>0.99973334208061448</v>
      </c>
      <c r="E227" s="95">
        <f>Delta!CY229</f>
        <v>1.0001643164587772</v>
      </c>
      <c r="F227" s="95">
        <f>Delta!CZ229</f>
        <v>0.99993770599065712</v>
      </c>
      <c r="G227" s="95">
        <f>Delta!DA229</f>
        <v>0.99990317867523359</v>
      </c>
      <c r="H227" s="95">
        <f>Delta!DB229</f>
        <v>0.9999441364497047</v>
      </c>
      <c r="I227" s="95">
        <f>Delta!DC229</f>
        <v>0.99999614080196453</v>
      </c>
      <c r="J227" s="95">
        <f>Delta!DD229</f>
        <v>0.99923644392172617</v>
      </c>
      <c r="K227" s="95">
        <f>Delta!DE229</f>
        <v>0.99923644392172595</v>
      </c>
      <c r="L227" s="95">
        <f>Delta!DF229</f>
        <v>0.99913969652547086</v>
      </c>
      <c r="M227" s="95">
        <f>Delta!DG229</f>
        <v>0.99908002537223117</v>
      </c>
      <c r="N227" s="95">
        <f>Delta!DH229</f>
        <v>0.99995291344622506</v>
      </c>
      <c r="O227" s="95">
        <f>Delta!DI229</f>
        <v>0.99998566572799064</v>
      </c>
      <c r="P227" s="95">
        <f>Delta!DJ229</f>
        <v>1.0000340105314416</v>
      </c>
    </row>
    <row r="228" spans="1:16" x14ac:dyDescent="0.2">
      <c r="A228">
        <f>Delta!A230</f>
        <v>452</v>
      </c>
      <c r="B228" s="95" t="e">
        <f>Delta!CV230</f>
        <v>#N/A</v>
      </c>
      <c r="C228" s="95">
        <f>Delta!CW230</f>
        <v>1.0000485377655295</v>
      </c>
      <c r="D228" s="95">
        <f>Delta!CX230</f>
        <v>0.99973886926050537</v>
      </c>
      <c r="E228" s="95">
        <f>Delta!CY230</f>
        <v>1.0001614500210525</v>
      </c>
      <c r="F228" s="95">
        <f>Delta!CZ230</f>
        <v>0.99994094681411516</v>
      </c>
      <c r="G228" s="95">
        <f>Delta!DA230</f>
        <v>0.9999051790014547</v>
      </c>
      <c r="H228" s="95">
        <f>Delta!DB230</f>
        <v>0.99994240913321852</v>
      </c>
      <c r="I228" s="95">
        <f>Delta!DC230</f>
        <v>0.99998780037501955</v>
      </c>
      <c r="J228" s="95">
        <f>Delta!DD230</f>
        <v>0.99924215169409825</v>
      </c>
      <c r="K228" s="95">
        <f>Delta!DE230</f>
        <v>0.99924215169409825</v>
      </c>
      <c r="L228" s="95">
        <f>Delta!DF230</f>
        <v>0.99914740255548617</v>
      </c>
      <c r="M228" s="95">
        <f>Delta!DG230</f>
        <v>0.99907767226890754</v>
      </c>
      <c r="N228" s="95">
        <f>Delta!DH230</f>
        <v>0.9999554579501676</v>
      </c>
      <c r="O228" s="95">
        <f>Delta!DI230</f>
        <v>0.99998894126055882</v>
      </c>
      <c r="P228" s="95">
        <f>Delta!DJ230</f>
        <v>1.0000372324604112</v>
      </c>
    </row>
    <row r="229" spans="1:16" x14ac:dyDescent="0.2">
      <c r="A229">
        <f>Delta!A231</f>
        <v>454</v>
      </c>
      <c r="B229" s="95" t="e">
        <f>Delta!CV231</f>
        <v>#N/A</v>
      </c>
      <c r="C229" s="95">
        <f>Delta!CW231</f>
        <v>1.0000459563722504</v>
      </c>
      <c r="D229" s="95">
        <f>Delta!CX231</f>
        <v>0.9997398719278876</v>
      </c>
      <c r="E229" s="95">
        <f>Delta!CY231</f>
        <v>1.0001677885192977</v>
      </c>
      <c r="F229" s="95">
        <f>Delta!CZ231</f>
        <v>0.99993598037053266</v>
      </c>
      <c r="G229" s="95">
        <f>Delta!DA231</f>
        <v>0.99990379194417933</v>
      </c>
      <c r="H229" s="95">
        <f>Delta!DB231</f>
        <v>0.99994356626867265</v>
      </c>
      <c r="I229" s="95">
        <f>Delta!DC231</f>
        <v>0.99998926950973066</v>
      </c>
      <c r="J229" s="95">
        <f>Delta!DD231</f>
        <v>0.99925009034332402</v>
      </c>
      <c r="K229" s="95">
        <f>Delta!DE231</f>
        <v>0.99925009034332402</v>
      </c>
      <c r="L229" s="95">
        <f>Delta!DF231</f>
        <v>0.99915395443485344</v>
      </c>
      <c r="M229" s="95">
        <f>Delta!DG231</f>
        <v>0.99908684764229794</v>
      </c>
      <c r="N229" s="95">
        <f>Delta!DH231</f>
        <v>0.99995121639813911</v>
      </c>
      <c r="O229" s="95">
        <f>Delta!DI231</f>
        <v>0.99999224193236913</v>
      </c>
      <c r="P229" s="95">
        <f>Delta!DJ231</f>
        <v>1.000037248917228</v>
      </c>
    </row>
    <row r="230" spans="1:16" x14ac:dyDescent="0.2">
      <c r="A230">
        <f>Delta!A232</f>
        <v>456</v>
      </c>
      <c r="B230" s="95" t="e">
        <f>Delta!CV232</f>
        <v>#N/A</v>
      </c>
      <c r="C230" s="95">
        <f>Delta!CW232</f>
        <v>1.000052252071302</v>
      </c>
      <c r="D230" s="95">
        <f>Delta!CX232</f>
        <v>0.99973147049889721</v>
      </c>
      <c r="E230" s="95">
        <f>Delta!CY232</f>
        <v>1.0001595979266371</v>
      </c>
      <c r="F230" s="95">
        <f>Delta!CZ232</f>
        <v>0.99994528435014074</v>
      </c>
      <c r="G230" s="95">
        <f>Delta!DA232</f>
        <v>0.99990707265907508</v>
      </c>
      <c r="H230" s="95">
        <f>Delta!DB232</f>
        <v>0.99994272563294728</v>
      </c>
      <c r="I230" s="95">
        <f>Delta!DC232</f>
        <v>0.99999239141929352</v>
      </c>
      <c r="J230" s="95">
        <f>Delta!DD232</f>
        <v>0.99925052300396455</v>
      </c>
      <c r="K230" s="95">
        <f>Delta!DE232</f>
        <v>0.99925052300396455</v>
      </c>
      <c r="L230" s="95">
        <f>Delta!DF232</f>
        <v>0.99915766530994421</v>
      </c>
      <c r="M230" s="95">
        <f>Delta!DG232</f>
        <v>0.99909283745075217</v>
      </c>
      <c r="N230" s="95">
        <f>Delta!DH232</f>
        <v>0.99994326942058032</v>
      </c>
      <c r="O230" s="95">
        <f>Delta!DI232</f>
        <v>0.99998892056802169</v>
      </c>
      <c r="P230" s="95">
        <f>Delta!DJ232</f>
        <v>1.0000327657752814</v>
      </c>
    </row>
    <row r="231" spans="1:16" x14ac:dyDescent="0.2">
      <c r="A231">
        <f>Delta!A233</f>
        <v>458</v>
      </c>
      <c r="B231" s="95" t="e">
        <f>Delta!CV233</f>
        <v>#N/A</v>
      </c>
      <c r="C231" s="95">
        <f>Delta!CW233</f>
        <v>1.0000389524812572</v>
      </c>
      <c r="D231" s="95">
        <f>Delta!CX233</f>
        <v>0.99974791924851414</v>
      </c>
      <c r="E231" s="95">
        <f>Delta!CY233</f>
        <v>1.000160788529058</v>
      </c>
      <c r="F231" s="95">
        <f>Delta!CZ233</f>
        <v>0.99993983837008105</v>
      </c>
      <c r="G231" s="95">
        <f>Delta!DA233</f>
        <v>0.99990039115458385</v>
      </c>
      <c r="H231" s="95">
        <f>Delta!DB233</f>
        <v>0.99994162219825644</v>
      </c>
      <c r="I231" s="95">
        <f>Delta!DC233</f>
        <v>0.99999559349962741</v>
      </c>
      <c r="J231" s="95">
        <f>Delta!DD233</f>
        <v>0.99926293047143777</v>
      </c>
      <c r="K231" s="95">
        <f>Delta!DE233</f>
        <v>0.99926293047143755</v>
      </c>
      <c r="L231" s="95">
        <f>Delta!DF233</f>
        <v>0.99916339504466611</v>
      </c>
      <c r="M231" s="95">
        <f>Delta!DG233</f>
        <v>0.99910066352523519</v>
      </c>
      <c r="N231" s="95">
        <f>Delta!DH233</f>
        <v>0.99994784468136322</v>
      </c>
      <c r="O231" s="95">
        <f>Delta!DI233</f>
        <v>0.999990585269667</v>
      </c>
      <c r="P231" s="95">
        <f>Delta!DJ233</f>
        <v>1.000036353385662</v>
      </c>
    </row>
    <row r="232" spans="1:16" x14ac:dyDescent="0.2">
      <c r="A232">
        <f>Delta!A234</f>
        <v>460</v>
      </c>
      <c r="B232" s="95" t="e">
        <f>Delta!CV234</f>
        <v>#N/A</v>
      </c>
      <c r="C232" s="95">
        <f>Delta!CW234</f>
        <v>1.0000452467470033</v>
      </c>
      <c r="D232" s="95">
        <f>Delta!CX234</f>
        <v>0.99974459411466077</v>
      </c>
      <c r="E232" s="95">
        <f>Delta!CY234</f>
        <v>1.000166972020182</v>
      </c>
      <c r="F232" s="95">
        <f>Delta!CZ234</f>
        <v>0.99993253956695005</v>
      </c>
      <c r="G232" s="95">
        <f>Delta!DA234</f>
        <v>0.99990174316165581</v>
      </c>
      <c r="H232" s="95">
        <f>Delta!DB234</f>
        <v>0.99994829910385674</v>
      </c>
      <c r="I232" s="95">
        <f>Delta!DC234</f>
        <v>0.99999256128065261</v>
      </c>
      <c r="J232" s="95">
        <f>Delta!DD234</f>
        <v>0.99926760502445144</v>
      </c>
      <c r="K232" s="95">
        <f>Delta!DE234</f>
        <v>0.99926760502445144</v>
      </c>
      <c r="L232" s="95">
        <f>Delta!DF234</f>
        <v>0.99916942014892185</v>
      </c>
      <c r="M232" s="95">
        <f>Delta!DG234</f>
        <v>0.99911033003787308</v>
      </c>
      <c r="N232" s="95">
        <f>Delta!DH234</f>
        <v>0.9999520230739708</v>
      </c>
      <c r="O232" s="95">
        <f>Delta!DI234</f>
        <v>0.99999225372758116</v>
      </c>
      <c r="P232" s="95">
        <f>Delta!DJ234</f>
        <v>1.0000287009345552</v>
      </c>
    </row>
    <row r="233" spans="1:16" x14ac:dyDescent="0.2">
      <c r="A233">
        <f>Delta!A235</f>
        <v>462</v>
      </c>
      <c r="B233" s="95" t="e">
        <f>Delta!CV235</f>
        <v>#N/A</v>
      </c>
      <c r="C233" s="95">
        <f>Delta!CW235</f>
        <v>1.0000409875272247</v>
      </c>
      <c r="D233" s="95">
        <f>Delta!CX235</f>
        <v>0.99974694920202478</v>
      </c>
      <c r="E233" s="95">
        <f>Delta!CY235</f>
        <v>1.0001627964084352</v>
      </c>
      <c r="F233" s="95">
        <f>Delta!CZ235</f>
        <v>0.99993492453852761</v>
      </c>
      <c r="G233" s="95">
        <f>Delta!DA235</f>
        <v>0.99989790548528368</v>
      </c>
      <c r="H233" s="95">
        <f>Delta!DB235</f>
        <v>0.99994658562244387</v>
      </c>
      <c r="I233" s="95">
        <f>Delta!DC235</f>
        <v>0.99999758555931439</v>
      </c>
      <c r="J233" s="95">
        <f>Delta!DD235</f>
        <v>0.99927455104976959</v>
      </c>
      <c r="K233" s="95">
        <f>Delta!DE235</f>
        <v>0.99927455104976959</v>
      </c>
      <c r="L233" s="95">
        <f>Delta!DF235</f>
        <v>0.9991725305994118</v>
      </c>
      <c r="M233" s="95">
        <f>Delta!DG235</f>
        <v>0.99911674810666784</v>
      </c>
      <c r="N233" s="95">
        <f>Delta!DH235</f>
        <v>0.99994948429247088</v>
      </c>
      <c r="O233" s="95">
        <f>Delta!DI235</f>
        <v>0.99998098687324788</v>
      </c>
      <c r="P233" s="95">
        <f>Delta!DJ235</f>
        <v>1.0000358900254671</v>
      </c>
    </row>
    <row r="234" spans="1:16" x14ac:dyDescent="0.2">
      <c r="A234">
        <f>Delta!A236</f>
        <v>464</v>
      </c>
      <c r="B234" s="95" t="e">
        <f>Delta!CV236</f>
        <v>#N/A</v>
      </c>
      <c r="C234" s="95">
        <f>Delta!CW236</f>
        <v>1.0000469652584771</v>
      </c>
      <c r="D234" s="95">
        <f>Delta!CX236</f>
        <v>0.99974405677505873</v>
      </c>
      <c r="E234" s="95">
        <f>Delta!CY236</f>
        <v>1.0001636625520851</v>
      </c>
      <c r="F234" s="95">
        <f>Delta!CZ236</f>
        <v>0.99993682555962304</v>
      </c>
      <c r="G234" s="95">
        <f>Delta!DA236</f>
        <v>0.99990365871416409</v>
      </c>
      <c r="H234" s="95">
        <f>Delta!DB236</f>
        <v>0.99994626056605251</v>
      </c>
      <c r="I234" s="95">
        <f>Delta!DC236</f>
        <v>0.99999129920876562</v>
      </c>
      <c r="J234" s="95">
        <f>Delta!DD236</f>
        <v>0.99927853710209313</v>
      </c>
      <c r="K234" s="95">
        <f>Delta!DE236</f>
        <v>0.99927853710209313</v>
      </c>
      <c r="L234" s="95">
        <f>Delta!DF236</f>
        <v>0.99918226532292076</v>
      </c>
      <c r="M234" s="95">
        <f>Delta!DG236</f>
        <v>0.99911987662446922</v>
      </c>
      <c r="N234" s="95">
        <f>Delta!DH236</f>
        <v>0.99995126068517903</v>
      </c>
      <c r="O234" s="95">
        <f>Delta!DI236</f>
        <v>0.99998108693663301</v>
      </c>
      <c r="P234" s="95">
        <f>Delta!DJ236</f>
        <v>1.0000381617953851</v>
      </c>
    </row>
    <row r="235" spans="1:16" x14ac:dyDescent="0.2">
      <c r="A235">
        <f>Delta!A237</f>
        <v>466</v>
      </c>
      <c r="B235" s="95" t="e">
        <f>Delta!CV237</f>
        <v>#N/A</v>
      </c>
      <c r="C235" s="95">
        <f>Delta!CW237</f>
        <v>1.0000472787251669</v>
      </c>
      <c r="D235" s="95">
        <f>Delta!CX237</f>
        <v>0.99975168335675424</v>
      </c>
      <c r="E235" s="95">
        <f>Delta!CY237</f>
        <v>1.0001592497830547</v>
      </c>
      <c r="F235" s="95">
        <f>Delta!CZ237</f>
        <v>0.99993223448108637</v>
      </c>
      <c r="G235" s="95">
        <f>Delta!DA237</f>
        <v>0.99989787829383192</v>
      </c>
      <c r="H235" s="95">
        <f>Delta!DB237</f>
        <v>0.99995701081280686</v>
      </c>
      <c r="I235" s="95">
        <f>Delta!DC237</f>
        <v>0.99998502462776806</v>
      </c>
      <c r="J235" s="95">
        <f>Delta!DD237</f>
        <v>0.99928459933734204</v>
      </c>
      <c r="K235" s="95">
        <f>Delta!DE237</f>
        <v>0.99928459933734204</v>
      </c>
      <c r="L235" s="95">
        <f>Delta!DF237</f>
        <v>0.99918255068911033</v>
      </c>
      <c r="M235" s="95">
        <f>Delta!DG237</f>
        <v>0.99912463415602693</v>
      </c>
      <c r="N235" s="95">
        <f>Delta!DH237</f>
        <v>0.99995760804715528</v>
      </c>
      <c r="O235" s="95">
        <f>Delta!DI237</f>
        <v>0.99999258242416222</v>
      </c>
      <c r="P235" s="95">
        <f>Delta!DJ237</f>
        <v>1.0000308369525677</v>
      </c>
    </row>
    <row r="236" spans="1:16" x14ac:dyDescent="0.2">
      <c r="A236">
        <f>Delta!A238</f>
        <v>468</v>
      </c>
      <c r="B236" s="95" t="e">
        <f>Delta!CV238</f>
        <v>#N/A</v>
      </c>
      <c r="C236" s="95">
        <f>Delta!CW238</f>
        <v>1.0000378606496503</v>
      </c>
      <c r="D236" s="95">
        <f>Delta!CX238</f>
        <v>0.99975429152123529</v>
      </c>
      <c r="E236" s="95">
        <f>Delta!CY238</f>
        <v>1.0001547701763989</v>
      </c>
      <c r="F236" s="95">
        <f>Delta!CZ238</f>
        <v>0.99994040653842464</v>
      </c>
      <c r="G236" s="95">
        <f>Delta!DA238</f>
        <v>0.99990486865236661</v>
      </c>
      <c r="H236" s="95">
        <f>Delta!DB238</f>
        <v>0.99994301903753313</v>
      </c>
      <c r="I236" s="95">
        <f>Delta!DC238</f>
        <v>1.0000000732697771</v>
      </c>
      <c r="J236" s="95">
        <f>Delta!DD238</f>
        <v>0.99928782149452189</v>
      </c>
      <c r="K236" s="95">
        <f>Delta!DE238</f>
        <v>0.99928782149452189</v>
      </c>
      <c r="L236" s="95">
        <f>Delta!DF238</f>
        <v>0.99919275789738937</v>
      </c>
      <c r="M236" s="95">
        <f>Delta!DG238</f>
        <v>0.9991358961388136</v>
      </c>
      <c r="N236" s="95">
        <f>Delta!DH238</f>
        <v>0.9999504625361475</v>
      </c>
      <c r="O236" s="95">
        <f>Delta!DI238</f>
        <v>0.99998130692986109</v>
      </c>
      <c r="P236" s="95">
        <f>Delta!DJ238</f>
        <v>1.0000367001378228</v>
      </c>
    </row>
    <row r="237" spans="1:16" x14ac:dyDescent="0.2">
      <c r="A237">
        <f>Delta!A239</f>
        <v>470</v>
      </c>
      <c r="B237" s="95" t="e">
        <f>Delta!CV239</f>
        <v>#N/A</v>
      </c>
      <c r="C237" s="95">
        <f>Delta!CW239</f>
        <v>1.0000526344355549</v>
      </c>
      <c r="D237" s="95">
        <f>Delta!CX239</f>
        <v>0.99974749354205539</v>
      </c>
      <c r="E237" s="95">
        <f>Delta!CY239</f>
        <v>1.0001648171750659</v>
      </c>
      <c r="F237" s="95">
        <f>Delta!CZ239</f>
        <v>0.99993540743390597</v>
      </c>
      <c r="G237" s="95">
        <f>Delta!DA239</f>
        <v>0.99990379199092716</v>
      </c>
      <c r="H237" s="95">
        <f>Delta!DB239</f>
        <v>0.99994183348622157</v>
      </c>
      <c r="I237" s="95">
        <f>Delta!DC239</f>
        <v>0.99999552568117123</v>
      </c>
      <c r="J237" s="95">
        <f>Delta!DD239</f>
        <v>0.99929765129846737</v>
      </c>
      <c r="K237" s="95">
        <f>Delta!DE239</f>
        <v>0.99929765129846737</v>
      </c>
      <c r="L237" s="95">
        <f>Delta!DF239</f>
        <v>0.99920151086096454</v>
      </c>
      <c r="M237" s="95">
        <f>Delta!DG239</f>
        <v>0.99913892030642915</v>
      </c>
      <c r="N237" s="95">
        <f>Delta!DH239</f>
        <v>0.99994475459496335</v>
      </c>
      <c r="O237" s="95">
        <f>Delta!DI239</f>
        <v>0.9999866193735184</v>
      </c>
      <c r="P237" s="95">
        <f>Delta!DJ239</f>
        <v>1.0000392831158862</v>
      </c>
    </row>
    <row r="238" spans="1:16" x14ac:dyDescent="0.2">
      <c r="A238">
        <f>Delta!A240</f>
        <v>472</v>
      </c>
      <c r="B238" s="95" t="e">
        <f>Delta!CV240</f>
        <v>#N/A</v>
      </c>
      <c r="C238" s="95">
        <f>Delta!CW240</f>
        <v>1.0000427632740692</v>
      </c>
      <c r="D238" s="95">
        <f>Delta!CX240</f>
        <v>0.9997505533508112</v>
      </c>
      <c r="E238" s="95">
        <f>Delta!CY240</f>
        <v>1.0001600433109759</v>
      </c>
      <c r="F238" s="95">
        <f>Delta!CZ240</f>
        <v>0.99994655248372177</v>
      </c>
      <c r="G238" s="95">
        <f>Delta!DA240</f>
        <v>0.9999137877003953</v>
      </c>
      <c r="H238" s="95">
        <f>Delta!DB240</f>
        <v>0.99994028835094351</v>
      </c>
      <c r="I238" s="95">
        <f>Delta!DC240</f>
        <v>0.99998962531298441</v>
      </c>
      <c r="J238" s="95">
        <f>Delta!DD240</f>
        <v>0.99929489479370048</v>
      </c>
      <c r="K238" s="95">
        <f>Delta!DE240</f>
        <v>0.99929489479370048</v>
      </c>
      <c r="L238" s="95">
        <f>Delta!DF240</f>
        <v>0.99920874328283715</v>
      </c>
      <c r="M238" s="95">
        <f>Delta!DG240</f>
        <v>0.99913871302204893</v>
      </c>
      <c r="N238" s="95">
        <f>Delta!DH240</f>
        <v>0.99994996648536649</v>
      </c>
      <c r="O238" s="95">
        <f>Delta!DI240</f>
        <v>0.9999850611522999</v>
      </c>
      <c r="P238" s="95">
        <f>Delta!DJ240</f>
        <v>1.0000420883948067</v>
      </c>
    </row>
    <row r="239" spans="1:16" x14ac:dyDescent="0.2">
      <c r="A239">
        <f>Delta!A241</f>
        <v>474</v>
      </c>
      <c r="B239" s="95" t="e">
        <f>Delta!CV241</f>
        <v>#N/A</v>
      </c>
      <c r="C239" s="95">
        <f>Delta!CW241</f>
        <v>1.0000474162852235</v>
      </c>
      <c r="D239" s="95">
        <f>Delta!CX241</f>
        <v>0.9997442133291804</v>
      </c>
      <c r="E239" s="95">
        <f>Delta!CY241</f>
        <v>1.0001696520291175</v>
      </c>
      <c r="F239" s="95">
        <f>Delta!CZ241</f>
        <v>0.99993947919809134</v>
      </c>
      <c r="G239" s="95">
        <f>Delta!DA241</f>
        <v>0.99990554128214149</v>
      </c>
      <c r="H239" s="95">
        <f>Delta!DB241</f>
        <v>0.99994028053453765</v>
      </c>
      <c r="I239" s="95">
        <f>Delta!DC241</f>
        <v>0.99999506731452092</v>
      </c>
      <c r="J239" s="95">
        <f>Delta!DD241</f>
        <v>0.99930877163679055</v>
      </c>
      <c r="K239" s="95">
        <f>Delta!DE241</f>
        <v>0.99930877163679055</v>
      </c>
      <c r="L239" s="95">
        <f>Delta!DF241</f>
        <v>0.99921437821147663</v>
      </c>
      <c r="M239" s="95">
        <f>Delta!DG241</f>
        <v>0.99914977714701958</v>
      </c>
      <c r="N239" s="95">
        <f>Delta!DH241</f>
        <v>0.99994690091726302</v>
      </c>
      <c r="O239" s="95">
        <f>Delta!DI241</f>
        <v>0.99999832348776252</v>
      </c>
      <c r="P239" s="95">
        <f>Delta!DJ241</f>
        <v>1.0000351710925961</v>
      </c>
    </row>
    <row r="240" spans="1:16" x14ac:dyDescent="0.2">
      <c r="A240">
        <f>Delta!A242</f>
        <v>476</v>
      </c>
      <c r="B240" s="95" t="e">
        <f>Delta!CV242</f>
        <v>#N/A</v>
      </c>
      <c r="C240" s="95">
        <f>Delta!CW242</f>
        <v>1.0000317831730339</v>
      </c>
      <c r="D240" s="95">
        <f>Delta!CX242</f>
        <v>0.99975756100529212</v>
      </c>
      <c r="E240" s="95">
        <f>Delta!CY242</f>
        <v>1.0001547715625376</v>
      </c>
      <c r="F240" s="95">
        <f>Delta!CZ242</f>
        <v>0.99994693258565848</v>
      </c>
      <c r="G240" s="95">
        <f>Delta!DA242</f>
        <v>0.99991184666134647</v>
      </c>
      <c r="H240" s="95">
        <f>Delta!DB242</f>
        <v>0.9999450155404781</v>
      </c>
      <c r="I240" s="95">
        <f>Delta!DC242</f>
        <v>0.99999538413033462</v>
      </c>
      <c r="J240" s="95">
        <f>Delta!DD242</f>
        <v>0.99930488089479752</v>
      </c>
      <c r="K240" s="95">
        <f>Delta!DE242</f>
        <v>0.99930488089479752</v>
      </c>
      <c r="L240" s="95">
        <f>Delta!DF242</f>
        <v>0.99921678883321385</v>
      </c>
      <c r="M240" s="95">
        <f>Delta!DG242</f>
        <v>0.99915723543727231</v>
      </c>
      <c r="N240" s="95">
        <f>Delta!DH242</f>
        <v>0.99994686137008604</v>
      </c>
      <c r="O240" s="95">
        <f>Delta!DI242</f>
        <v>0.99998887446280826</v>
      </c>
      <c r="P240" s="95">
        <f>Delta!DJ242</f>
        <v>1.0000346913847957</v>
      </c>
    </row>
    <row r="241" spans="1:16" x14ac:dyDescent="0.2">
      <c r="A241">
        <f>Delta!A243</f>
        <v>478</v>
      </c>
      <c r="B241" s="95" t="e">
        <f>Delta!CV243</f>
        <v>#N/A</v>
      </c>
      <c r="C241" s="95">
        <f>Delta!CW243</f>
        <v>1.0000357993527593</v>
      </c>
      <c r="D241" s="95">
        <f>Delta!CX243</f>
        <v>0.99975683721629871</v>
      </c>
      <c r="E241" s="95">
        <f>Delta!CY243</f>
        <v>1.0001641321162098</v>
      </c>
      <c r="F241" s="95">
        <f>Delta!CZ243</f>
        <v>0.99994289753728571</v>
      </c>
      <c r="G241" s="95">
        <f>Delta!DA243</f>
        <v>0.99991181260096584</v>
      </c>
      <c r="H241" s="95">
        <f>Delta!DB243</f>
        <v>0.99995071322175655</v>
      </c>
      <c r="I241" s="95">
        <f>Delta!DC243</f>
        <v>0.9999913231960923</v>
      </c>
      <c r="J241" s="95">
        <f>Delta!DD243</f>
        <v>0.99931246477288072</v>
      </c>
      <c r="K241" s="95">
        <f>Delta!DE243</f>
        <v>0.99931246477288072</v>
      </c>
      <c r="L241" s="95">
        <f>Delta!DF243</f>
        <v>0.99922433800579002</v>
      </c>
      <c r="M241" s="95">
        <f>Delta!DG243</f>
        <v>0.99916641981110632</v>
      </c>
      <c r="N241" s="95">
        <f>Delta!DH243</f>
        <v>0.99996240735602593</v>
      </c>
      <c r="O241" s="95">
        <f>Delta!DI243</f>
        <v>0.99999537036133124</v>
      </c>
      <c r="P241" s="95">
        <f>Delta!DJ243</f>
        <v>1.0000331401205644</v>
      </c>
    </row>
    <row r="242" spans="1:16" x14ac:dyDescent="0.2">
      <c r="A242">
        <f>Delta!A244</f>
        <v>480</v>
      </c>
      <c r="B242" s="95" t="e">
        <f>Delta!CV244</f>
        <v>#N/A</v>
      </c>
      <c r="C242" s="95">
        <f>Delta!CW244</f>
        <v>1.000039726762334</v>
      </c>
      <c r="D242" s="95">
        <f>Delta!CX244</f>
        <v>0.99975585808572198</v>
      </c>
      <c r="E242" s="95">
        <f>Delta!CY244</f>
        <v>1.0001584517341513</v>
      </c>
      <c r="F242" s="95">
        <f>Delta!CZ244</f>
        <v>0.99994713992795792</v>
      </c>
      <c r="G242" s="95">
        <f>Delta!DA244</f>
        <v>0.99990975308464791</v>
      </c>
      <c r="H242" s="95">
        <f>Delta!DB244</f>
        <v>0.9999515328897074</v>
      </c>
      <c r="I242" s="95">
        <f>Delta!DC244</f>
        <v>0.99998890645677818</v>
      </c>
      <c r="J242" s="95">
        <f>Delta!DD244</f>
        <v>0.99931701822341767</v>
      </c>
      <c r="K242" s="95">
        <f>Delta!DE244</f>
        <v>0.99931701822341767</v>
      </c>
      <c r="L242" s="95">
        <f>Delta!DF244</f>
        <v>0.99922683294506409</v>
      </c>
      <c r="M242" s="95">
        <f>Delta!DG244</f>
        <v>0.99916731887914134</v>
      </c>
      <c r="N242" s="95">
        <f>Delta!DH244</f>
        <v>0.99995824946528178</v>
      </c>
      <c r="O242" s="95">
        <f>Delta!DI244</f>
        <v>0.99998418971470016</v>
      </c>
      <c r="P242" s="95">
        <f>Delta!DJ244</f>
        <v>1.0000397169283803</v>
      </c>
    </row>
    <row r="243" spans="1:16" x14ac:dyDescent="0.2">
      <c r="A243">
        <f>Delta!A245</f>
        <v>482</v>
      </c>
      <c r="B243" s="95" t="e">
        <f>Delta!CV245</f>
        <v>#N/A</v>
      </c>
      <c r="C243" s="95">
        <f>Delta!CW245</f>
        <v>1.0000384027216505</v>
      </c>
      <c r="D243" s="95">
        <f>Delta!CX245</f>
        <v>0.99975542776566162</v>
      </c>
      <c r="E243" s="95">
        <f>Delta!CY245</f>
        <v>1.0001579239944931</v>
      </c>
      <c r="F243" s="95">
        <f>Delta!CZ245</f>
        <v>0.99993921650768114</v>
      </c>
      <c r="G243" s="95">
        <f>Delta!DA245</f>
        <v>0.99991106586583411</v>
      </c>
      <c r="H243" s="95">
        <f>Delta!DB245</f>
        <v>0.99994873475795587</v>
      </c>
      <c r="I243" s="95">
        <f>Delta!DC245</f>
        <v>0.99999125610529427</v>
      </c>
      <c r="J243" s="95">
        <f>Delta!DD245</f>
        <v>0.99931815728550144</v>
      </c>
      <c r="K243" s="95">
        <f>Delta!DE245</f>
        <v>0.99931815728550144</v>
      </c>
      <c r="L243" s="95">
        <f>Delta!DF245</f>
        <v>0.9992292837904273</v>
      </c>
      <c r="M243" s="95">
        <f>Delta!DG245</f>
        <v>0.99916932135160397</v>
      </c>
      <c r="N243" s="95">
        <f>Delta!DH245</f>
        <v>0.99995202554349438</v>
      </c>
      <c r="O243" s="95">
        <f>Delta!DI245</f>
        <v>0.99998793838089961</v>
      </c>
      <c r="P243" s="95">
        <f>Delta!DJ245</f>
        <v>1.0000297246853793</v>
      </c>
    </row>
    <row r="244" spans="1:16" x14ac:dyDescent="0.2">
      <c r="A244">
        <f>Delta!A246</f>
        <v>484</v>
      </c>
      <c r="B244" s="95" t="e">
        <f>Delta!CV246</f>
        <v>#N/A</v>
      </c>
      <c r="C244" s="95">
        <f>Delta!CW246</f>
        <v>1.0000420169883206</v>
      </c>
      <c r="D244" s="95">
        <f>Delta!CX246</f>
        <v>0.9997546964164018</v>
      </c>
      <c r="E244" s="95">
        <f>Delta!CY246</f>
        <v>1.0001666693616569</v>
      </c>
      <c r="F244" s="95">
        <f>Delta!CZ246</f>
        <v>0.99993637379241362</v>
      </c>
      <c r="G244" s="95">
        <f>Delta!DA246</f>
        <v>0.99990711004315125</v>
      </c>
      <c r="H244" s="95">
        <f>Delta!DB246</f>
        <v>0.99995076041427744</v>
      </c>
      <c r="I244" s="95">
        <f>Delta!DC246</f>
        <v>0.99998905341047173</v>
      </c>
      <c r="J244" s="95">
        <f>Delta!DD246</f>
        <v>0.99933089947196796</v>
      </c>
      <c r="K244" s="95">
        <f>Delta!DE246</f>
        <v>0.99933089947196774</v>
      </c>
      <c r="L244" s="95">
        <f>Delta!DF246</f>
        <v>0.99923807166783818</v>
      </c>
      <c r="M244" s="95">
        <f>Delta!DG246</f>
        <v>0.99917793188873427</v>
      </c>
      <c r="N244" s="95">
        <f>Delta!DH246</f>
        <v>0.99995693253237572</v>
      </c>
      <c r="O244" s="95">
        <f>Delta!DI246</f>
        <v>0.99998655753965804</v>
      </c>
      <c r="P244" s="95">
        <f>Delta!DJ246</f>
        <v>1.0000313544032446</v>
      </c>
    </row>
    <row r="245" spans="1:16" x14ac:dyDescent="0.2">
      <c r="A245">
        <f>Delta!A247</f>
        <v>486</v>
      </c>
      <c r="B245" s="95" t="e">
        <f>Delta!CV247</f>
        <v>#N/A</v>
      </c>
      <c r="C245" s="95">
        <f>Delta!CW247</f>
        <v>1.000035719594299</v>
      </c>
      <c r="D245" s="95">
        <f>Delta!CX247</f>
        <v>0.99975417605470396</v>
      </c>
      <c r="E245" s="95">
        <f>Delta!CY247</f>
        <v>1.0001604904598718</v>
      </c>
      <c r="F245" s="95">
        <f>Delta!CZ247</f>
        <v>0.99993675495322787</v>
      </c>
      <c r="G245" s="95">
        <f>Delta!DA247</f>
        <v>0.99990638783102992</v>
      </c>
      <c r="H245" s="95">
        <f>Delta!DB247</f>
        <v>0.99995250539137148</v>
      </c>
      <c r="I245" s="95">
        <f>Delta!DC247</f>
        <v>0.9999931513241348</v>
      </c>
      <c r="J245" s="95">
        <f>Delta!DD247</f>
        <v>0.99933067190553848</v>
      </c>
      <c r="K245" s="95">
        <f>Delta!DE247</f>
        <v>0.99933067190553826</v>
      </c>
      <c r="L245" s="95">
        <f>Delta!DF247</f>
        <v>0.99923712239382312</v>
      </c>
      <c r="M245" s="95">
        <f>Delta!DG247</f>
        <v>0.99918282089163124</v>
      </c>
      <c r="N245" s="95">
        <f>Delta!DH247</f>
        <v>0.99995511508045398</v>
      </c>
      <c r="O245" s="95">
        <f>Delta!DI247</f>
        <v>0.9999885585709396</v>
      </c>
      <c r="P245" s="95">
        <f>Delta!DJ247</f>
        <v>1.0000251318914939</v>
      </c>
    </row>
    <row r="246" spans="1:16" x14ac:dyDescent="0.2">
      <c r="A246">
        <f>Delta!A248</f>
        <v>488</v>
      </c>
      <c r="B246" s="95" t="e">
        <f>Delta!CV248</f>
        <v>#N/A</v>
      </c>
      <c r="C246" s="95">
        <f>Delta!CW248</f>
        <v>1.0000483777599165</v>
      </c>
      <c r="D246" s="95">
        <f>Delta!CX248</f>
        <v>0.99975467412074182</v>
      </c>
      <c r="E246" s="95">
        <f>Delta!CY248</f>
        <v>1.0001593168698097</v>
      </c>
      <c r="F246" s="95">
        <f>Delta!CZ248</f>
        <v>0.99994148606668365</v>
      </c>
      <c r="G246" s="95">
        <f>Delta!DA248</f>
        <v>0.9999099916695724</v>
      </c>
      <c r="H246" s="95">
        <f>Delta!DB248</f>
        <v>0.99995411167141224</v>
      </c>
      <c r="I246" s="95">
        <f>Delta!DC248</f>
        <v>0.99999217640323801</v>
      </c>
      <c r="J246" s="95">
        <f>Delta!DD248</f>
        <v>0.99933742446941976</v>
      </c>
      <c r="K246" s="95">
        <f>Delta!DE248</f>
        <v>0.99933742446941976</v>
      </c>
      <c r="L246" s="95">
        <f>Delta!DF248</f>
        <v>0.99924747577630946</v>
      </c>
      <c r="M246" s="95">
        <f>Delta!DG248</f>
        <v>0.99919380462922602</v>
      </c>
      <c r="N246" s="95">
        <f>Delta!DH248</f>
        <v>0.99995479595184222</v>
      </c>
      <c r="O246" s="95">
        <f>Delta!DI248</f>
        <v>0.99999241499269453</v>
      </c>
      <c r="P246" s="95">
        <f>Delta!DJ248</f>
        <v>1.0000285995598752</v>
      </c>
    </row>
    <row r="247" spans="1:16" x14ac:dyDescent="0.2">
      <c r="A247">
        <f>Delta!A249</f>
        <v>490</v>
      </c>
      <c r="B247" s="95" t="e">
        <f>Delta!CV249</f>
        <v>#N/A</v>
      </c>
      <c r="C247" s="95">
        <f>Delta!CW249</f>
        <v>1.0000513165337959</v>
      </c>
      <c r="D247" s="95">
        <f>Delta!CX249</f>
        <v>0.9997596424780969</v>
      </c>
      <c r="E247" s="95">
        <f>Delta!CY249</f>
        <v>1.0001529104650486</v>
      </c>
      <c r="F247" s="95">
        <f>Delta!CZ249</f>
        <v>0.99994330876626702</v>
      </c>
      <c r="G247" s="95">
        <f>Delta!DA249</f>
        <v>0.99991071435228229</v>
      </c>
      <c r="H247" s="95">
        <f>Delta!DB249</f>
        <v>0.99994391706201513</v>
      </c>
      <c r="I247" s="95">
        <f>Delta!DC249</f>
        <v>0.99999641922939453</v>
      </c>
      <c r="J247" s="95">
        <f>Delta!DD249</f>
        <v>0.99934527383584104</v>
      </c>
      <c r="K247" s="95">
        <f>Delta!DE249</f>
        <v>0.99934527383584126</v>
      </c>
      <c r="L247" s="95">
        <f>Delta!DF249</f>
        <v>0.99925604664577328</v>
      </c>
      <c r="M247" s="95">
        <f>Delta!DG249</f>
        <v>0.99919642752486959</v>
      </c>
      <c r="N247" s="95">
        <f>Delta!DH249</f>
        <v>0.99995240737275981</v>
      </c>
      <c r="O247" s="95">
        <f>Delta!DI249</f>
        <v>0.99999275569718171</v>
      </c>
      <c r="P247" s="95">
        <f>Delta!DJ249</f>
        <v>1.0000305067351349</v>
      </c>
    </row>
    <row r="248" spans="1:16" x14ac:dyDescent="0.2">
      <c r="A248">
        <f>Delta!A250</f>
        <v>492</v>
      </c>
      <c r="B248" s="95" t="e">
        <f>Delta!CV250</f>
        <v>#N/A</v>
      </c>
      <c r="C248" s="95">
        <f>Delta!CW250</f>
        <v>1.0000390569850086</v>
      </c>
      <c r="D248" s="95">
        <f>Delta!CX250</f>
        <v>0.99976505053247855</v>
      </c>
      <c r="E248" s="95">
        <f>Delta!CY250</f>
        <v>1.0001514729515031</v>
      </c>
      <c r="F248" s="95">
        <f>Delta!CZ250</f>
        <v>0.99994759977776482</v>
      </c>
      <c r="G248" s="95">
        <f>Delta!DA250</f>
        <v>0.99991406745240163</v>
      </c>
      <c r="H248" s="95">
        <f>Delta!DB250</f>
        <v>0.9999484347501143</v>
      </c>
      <c r="I248" s="95">
        <f>Delta!DC250</f>
        <v>0.9999927872640284</v>
      </c>
      <c r="J248" s="95">
        <f>Delta!DD250</f>
        <v>0.99934515806520841</v>
      </c>
      <c r="K248" s="95">
        <f>Delta!DE250</f>
        <v>0.99934515806520818</v>
      </c>
      <c r="L248" s="95">
        <f>Delta!DF250</f>
        <v>0.99925928178984569</v>
      </c>
      <c r="M248" s="95">
        <f>Delta!DG250</f>
        <v>0.99920054771356392</v>
      </c>
      <c r="N248" s="95">
        <f>Delta!DH250</f>
        <v>0.99994619355651926</v>
      </c>
      <c r="O248" s="95">
        <f>Delta!DI250</f>
        <v>0.99999319258851593</v>
      </c>
      <c r="P248" s="95">
        <f>Delta!DJ250</f>
        <v>1.0000306783251558</v>
      </c>
    </row>
    <row r="249" spans="1:16" x14ac:dyDescent="0.2">
      <c r="A249">
        <f>Delta!A251</f>
        <v>494</v>
      </c>
      <c r="B249" s="95" t="e">
        <f>Delta!CV251</f>
        <v>#N/A</v>
      </c>
      <c r="C249" s="95">
        <f>Delta!CW251</f>
        <v>1.0000416811239106</v>
      </c>
      <c r="D249" s="95">
        <f>Delta!CX251</f>
        <v>0.99976522740867357</v>
      </c>
      <c r="E249" s="95">
        <f>Delta!CY251</f>
        <v>1.000154985138056</v>
      </c>
      <c r="F249" s="95">
        <f>Delta!CZ251</f>
        <v>0.99994574822117499</v>
      </c>
      <c r="G249" s="95">
        <f>Delta!DA251</f>
        <v>0.99991639495560058</v>
      </c>
      <c r="H249" s="95">
        <f>Delta!DB251</f>
        <v>0.99994756090135184</v>
      </c>
      <c r="I249" s="95">
        <f>Delta!DC251</f>
        <v>1.0000006704451263</v>
      </c>
      <c r="J249" s="95">
        <f>Delta!DD251</f>
        <v>0.99935114901597077</v>
      </c>
      <c r="K249" s="95">
        <f>Delta!DE251</f>
        <v>0.999351149015971</v>
      </c>
      <c r="L249" s="95">
        <f>Delta!DF251</f>
        <v>0.99926759821878708</v>
      </c>
      <c r="M249" s="95">
        <f>Delta!DG251</f>
        <v>0.99921586744558755</v>
      </c>
      <c r="N249" s="95">
        <f>Delta!DH251</f>
        <v>0.99995298167513202</v>
      </c>
      <c r="O249" s="95">
        <f>Delta!DI251</f>
        <v>0.9999918111343491</v>
      </c>
      <c r="P249" s="95">
        <f>Delta!DJ251</f>
        <v>1.0000379684534972</v>
      </c>
    </row>
    <row r="250" spans="1:16" x14ac:dyDescent="0.2">
      <c r="A250">
        <f>Delta!A252</f>
        <v>496</v>
      </c>
      <c r="B250" s="95" t="e">
        <f>Delta!CV252</f>
        <v>#N/A</v>
      </c>
      <c r="C250" s="95">
        <f>Delta!CW252</f>
        <v>1.0000396362616244</v>
      </c>
      <c r="D250" s="95">
        <f>Delta!CX252</f>
        <v>0.99976580817633376</v>
      </c>
      <c r="E250" s="95">
        <f>Delta!CY252</f>
        <v>1.0001583037901605</v>
      </c>
      <c r="F250" s="95">
        <f>Delta!CZ252</f>
        <v>0.99994535888888203</v>
      </c>
      <c r="G250" s="95">
        <f>Delta!DA252</f>
        <v>0.99991491774816665</v>
      </c>
      <c r="H250" s="95">
        <f>Delta!DB252</f>
        <v>0.99994463207732176</v>
      </c>
      <c r="I250" s="95">
        <f>Delta!DC252</f>
        <v>0.99999366205778362</v>
      </c>
      <c r="J250" s="95">
        <f>Delta!DD252</f>
        <v>0.9993589992189027</v>
      </c>
      <c r="K250" s="95">
        <f>Delta!DE252</f>
        <v>0.9993589992189027</v>
      </c>
      <c r="L250" s="95">
        <f>Delta!DF252</f>
        <v>0.9992739715048593</v>
      </c>
      <c r="M250" s="95">
        <f>Delta!DG252</f>
        <v>0.9992123107908446</v>
      </c>
      <c r="N250" s="95">
        <f>Delta!DH252</f>
        <v>0.99994960551858025</v>
      </c>
      <c r="O250" s="95">
        <f>Delta!DI252</f>
        <v>0.99999049663311268</v>
      </c>
      <c r="P250" s="95">
        <f>Delta!DJ252</f>
        <v>1.0000339036998434</v>
      </c>
    </row>
    <row r="251" spans="1:16" x14ac:dyDescent="0.2">
      <c r="A251">
        <f>Delta!A253</f>
        <v>498</v>
      </c>
      <c r="B251" s="95" t="e">
        <f>Delta!CV253</f>
        <v>#N/A</v>
      </c>
      <c r="C251" s="95">
        <f>Delta!CW253</f>
        <v>1.0000363952253917</v>
      </c>
      <c r="D251" s="95">
        <f>Delta!CX253</f>
        <v>0.99976206795586098</v>
      </c>
      <c r="E251" s="95">
        <f>Delta!CY253</f>
        <v>1.0001608516723961</v>
      </c>
      <c r="F251" s="95">
        <f>Delta!CZ253</f>
        <v>0.99994123372729515</v>
      </c>
      <c r="G251" s="95">
        <f>Delta!DA253</f>
        <v>0.99990988355412647</v>
      </c>
      <c r="H251" s="95">
        <f>Delta!DB253</f>
        <v>0.99995026904004136</v>
      </c>
      <c r="I251" s="95">
        <f>Delta!DC253</f>
        <v>1.0000016294211025</v>
      </c>
      <c r="J251" s="95">
        <f>Delta!DD253</f>
        <v>0.99936322397105681</v>
      </c>
      <c r="K251" s="95">
        <f>Delta!DE253</f>
        <v>0.99936322397105681</v>
      </c>
      <c r="L251" s="95">
        <f>Delta!DF253</f>
        <v>0.99927316490917573</v>
      </c>
      <c r="M251" s="95">
        <f>Delta!DG253</f>
        <v>0.99922509825123218</v>
      </c>
      <c r="N251" s="95">
        <f>Delta!DH253</f>
        <v>0.99994598431145187</v>
      </c>
      <c r="O251" s="95">
        <f>Delta!DI253</f>
        <v>0.99999269022918802</v>
      </c>
      <c r="P251" s="95">
        <f>Delta!DJ253</f>
        <v>1.0000308749635991</v>
      </c>
    </row>
    <row r="252" spans="1:16" x14ac:dyDescent="0.2">
      <c r="A252">
        <f>Delta!A254</f>
        <v>500</v>
      </c>
      <c r="B252" s="95" t="e">
        <f>Delta!CV254</f>
        <v>#N/A</v>
      </c>
      <c r="C252" s="95">
        <f>Delta!CW254</f>
        <v>1.0000479779119822</v>
      </c>
      <c r="D252" s="95">
        <f>Delta!CX254</f>
        <v>0.99975855982226769</v>
      </c>
      <c r="E252" s="95">
        <f>Delta!CY254</f>
        <v>1.0001586717091773</v>
      </c>
      <c r="F252" s="95">
        <f>Delta!CZ254</f>
        <v>0.9999423798978706</v>
      </c>
      <c r="G252" s="95">
        <f>Delta!DA254</f>
        <v>0.99991511462474547</v>
      </c>
      <c r="H252" s="95">
        <f>Delta!DB254</f>
        <v>0.99995218085137116</v>
      </c>
      <c r="I252" s="95">
        <f>Delta!DC254</f>
        <v>0.99998774290193004</v>
      </c>
      <c r="J252" s="95">
        <f>Delta!DD254</f>
        <v>0.99936394963716413</v>
      </c>
      <c r="K252" s="95">
        <f>Delta!DE254</f>
        <v>0.99936394963716413</v>
      </c>
      <c r="L252" s="95">
        <f>Delta!DF254</f>
        <v>0.99927911825328342</v>
      </c>
      <c r="M252" s="95">
        <f>Delta!DG254</f>
        <v>0.99921908590015596</v>
      </c>
      <c r="N252" s="95">
        <f>Delta!DH254</f>
        <v>0.99995699659150994</v>
      </c>
      <c r="O252" s="95">
        <f>Delta!DI254</f>
        <v>0.99999132976763316</v>
      </c>
      <c r="P252" s="95">
        <f>Delta!DJ254</f>
        <v>1.0000287444181071</v>
      </c>
    </row>
    <row r="253" spans="1:16" x14ac:dyDescent="0.2">
      <c r="A253">
        <f>Delta!A255</f>
        <v>502</v>
      </c>
      <c r="B253" s="95" t="e">
        <f>Delta!CV255</f>
        <v>#N/A</v>
      </c>
      <c r="C253" s="95">
        <f>Delta!CW255</f>
        <v>1.0000453800554998</v>
      </c>
      <c r="D253" s="95">
        <f>Delta!CX255</f>
        <v>0.99976908074746196</v>
      </c>
      <c r="E253" s="95">
        <f>Delta!CY255</f>
        <v>1.0001468025174804</v>
      </c>
      <c r="F253" s="95">
        <f>Delta!CZ255</f>
        <v>0.99994332762944815</v>
      </c>
      <c r="G253" s="95">
        <f>Delta!DA255</f>
        <v>0.99990982185283472</v>
      </c>
      <c r="H253" s="95">
        <f>Delta!DB255</f>
        <v>0.99995203714575986</v>
      </c>
      <c r="I253" s="95">
        <f>Delta!DC255</f>
        <v>1.0000012037060011</v>
      </c>
      <c r="J253" s="95">
        <f>Delta!DD255</f>
        <v>0.99937149438633244</v>
      </c>
      <c r="K253" s="95">
        <f>Delta!DE255</f>
        <v>0.99937149438633244</v>
      </c>
      <c r="L253" s="95">
        <f>Delta!DF255</f>
        <v>0.99928137291663877</v>
      </c>
      <c r="M253" s="95">
        <f>Delta!DG255</f>
        <v>0.99923464731309819</v>
      </c>
      <c r="N253" s="95">
        <f>Delta!DH255</f>
        <v>0.99995454986996102</v>
      </c>
      <c r="O253" s="95">
        <f>Delta!DI255</f>
        <v>0.99998209097874147</v>
      </c>
      <c r="P253" s="95">
        <f>Delta!DJ255</f>
        <v>1.0000311707007146</v>
      </c>
    </row>
    <row r="254" spans="1:16" x14ac:dyDescent="0.2">
      <c r="A254">
        <f>Delta!A256</f>
        <v>504</v>
      </c>
      <c r="B254" s="95" t="e">
        <f>Delta!CV256</f>
        <v>#N/A</v>
      </c>
      <c r="C254" s="95">
        <f>Delta!CW256</f>
        <v>1.000031834966951</v>
      </c>
      <c r="D254" s="95">
        <f>Delta!CX256</f>
        <v>0.99978104928238254</v>
      </c>
      <c r="E254" s="95">
        <f>Delta!CY256</f>
        <v>1.0001443846582083</v>
      </c>
      <c r="F254" s="95">
        <f>Delta!CZ256</f>
        <v>0.9999537332317423</v>
      </c>
      <c r="G254" s="95">
        <f>Delta!DA256</f>
        <v>0.99992451391651693</v>
      </c>
      <c r="H254" s="95">
        <f>Delta!DB256</f>
        <v>0.99995004827451806</v>
      </c>
      <c r="I254" s="95">
        <f>Delta!DC256</f>
        <v>0.99999085958322342</v>
      </c>
      <c r="J254" s="95">
        <f>Delta!DD256</f>
        <v>0.99937015293126907</v>
      </c>
      <c r="K254" s="95">
        <f>Delta!DE256</f>
        <v>0.99937015293126907</v>
      </c>
      <c r="L254" s="95">
        <f>Delta!DF256</f>
        <v>0.9992947143924743</v>
      </c>
      <c r="M254" s="95">
        <f>Delta!DG256</f>
        <v>0.99923566438331057</v>
      </c>
      <c r="N254" s="95">
        <f>Delta!DH256</f>
        <v>0.99995967376978212</v>
      </c>
      <c r="O254" s="95">
        <f>Delta!DI256</f>
        <v>0.99999416430435561</v>
      </c>
      <c r="P254" s="95">
        <f>Delta!DJ256</f>
        <v>1.0000352509484391</v>
      </c>
    </row>
    <row r="255" spans="1:16" x14ac:dyDescent="0.2">
      <c r="A255">
        <f>Delta!A257</f>
        <v>506</v>
      </c>
      <c r="B255" s="95" t="e">
        <f>Delta!CV257</f>
        <v>#N/A</v>
      </c>
      <c r="C255" s="95">
        <f>Delta!CW257</f>
        <v>1.0000333816643705</v>
      </c>
      <c r="D255" s="95">
        <f>Delta!CX257</f>
        <v>0.9997727228548553</v>
      </c>
      <c r="E255" s="95">
        <f>Delta!CY257</f>
        <v>1.0001514599354624</v>
      </c>
      <c r="F255" s="95">
        <f>Delta!CZ257</f>
        <v>0.99994651292172765</v>
      </c>
      <c r="G255" s="95">
        <f>Delta!DA257</f>
        <v>0.99991640847769181</v>
      </c>
      <c r="H255" s="95">
        <f>Delta!DB257</f>
        <v>0.99995298380418751</v>
      </c>
      <c r="I255" s="95">
        <f>Delta!DC257</f>
        <v>0.99999390361483698</v>
      </c>
      <c r="J255" s="95">
        <f>Delta!DD257</f>
        <v>0.9993799489131</v>
      </c>
      <c r="K255" s="95">
        <f>Delta!DE257</f>
        <v>0.9993799489131</v>
      </c>
      <c r="L255" s="95">
        <f>Delta!DF257</f>
        <v>0.99929640922180607</v>
      </c>
      <c r="M255" s="95">
        <f>Delta!DG257</f>
        <v>0.99924333429678014</v>
      </c>
      <c r="N255" s="95">
        <f>Delta!DH257</f>
        <v>0.99996370597207063</v>
      </c>
      <c r="O255" s="95">
        <f>Delta!DI257</f>
        <v>0.99999823120538189</v>
      </c>
      <c r="P255" s="95">
        <f>Delta!DJ257</f>
        <v>1.000028141135378</v>
      </c>
    </row>
    <row r="256" spans="1:16" x14ac:dyDescent="0.2">
      <c r="A256">
        <f>Delta!A258</f>
        <v>508</v>
      </c>
      <c r="B256" s="95" t="e">
        <f>Delta!CV258</f>
        <v>#N/A</v>
      </c>
      <c r="C256" s="95">
        <f>Delta!CW258</f>
        <v>1.000034332033845</v>
      </c>
      <c r="D256" s="95">
        <f>Delta!CX258</f>
        <v>0.99976480158684267</v>
      </c>
      <c r="E256" s="95">
        <f>Delta!CY258</f>
        <v>1.0001538456279151</v>
      </c>
      <c r="F256" s="95">
        <f>Delta!CZ258</f>
        <v>0.99995156125116158</v>
      </c>
      <c r="G256" s="95">
        <f>Delta!DA258</f>
        <v>0.9999150051320983</v>
      </c>
      <c r="H256" s="95">
        <f>Delta!DB258</f>
        <v>0.99994778567080567</v>
      </c>
      <c r="I256" s="95">
        <f>Delta!DC258</f>
        <v>1.0000023356175523</v>
      </c>
      <c r="J256" s="95">
        <f>Delta!DD258</f>
        <v>0.99938706431562363</v>
      </c>
      <c r="K256" s="95">
        <f>Delta!DE258</f>
        <v>0.99938706431562385</v>
      </c>
      <c r="L256" s="95">
        <f>Delta!DF258</f>
        <v>0.99930212154410991</v>
      </c>
      <c r="M256" s="95">
        <f>Delta!DG258</f>
        <v>0.99925227751987811</v>
      </c>
      <c r="N256" s="95">
        <f>Delta!DH258</f>
        <v>0.99994885108959475</v>
      </c>
      <c r="O256" s="95">
        <f>Delta!DI258</f>
        <v>0.99999161406785542</v>
      </c>
      <c r="P256" s="95">
        <f>Delta!DJ258</f>
        <v>1.0000325486931403</v>
      </c>
    </row>
    <row r="257" spans="1:16" x14ac:dyDescent="0.2">
      <c r="A257">
        <f>Delta!A259</f>
        <v>510</v>
      </c>
      <c r="B257" s="95" t="e">
        <f>Delta!CV259</f>
        <v>#N/A</v>
      </c>
      <c r="C257" s="95">
        <f>Delta!CW259</f>
        <v>1.0000408494361932</v>
      </c>
      <c r="D257" s="95">
        <f>Delta!CX259</f>
        <v>0.99976637377055677</v>
      </c>
      <c r="E257" s="95">
        <f>Delta!CY259</f>
        <v>1.000151060574451</v>
      </c>
      <c r="F257" s="95">
        <f>Delta!CZ259</f>
        <v>0.99994404426431782</v>
      </c>
      <c r="G257" s="95">
        <f>Delta!DA259</f>
        <v>0.99991183568769149</v>
      </c>
      <c r="H257" s="95">
        <f>Delta!DB259</f>
        <v>0.99995650407557735</v>
      </c>
      <c r="I257" s="95">
        <f>Delta!DC259</f>
        <v>0.99999932188231178</v>
      </c>
      <c r="J257" s="95">
        <f>Delta!DD259</f>
        <v>0.99938947042850101</v>
      </c>
      <c r="K257" s="95">
        <f>Delta!DE259</f>
        <v>0.99938947042850101</v>
      </c>
      <c r="L257" s="95">
        <f>Delta!DF259</f>
        <v>0.99930135994311242</v>
      </c>
      <c r="M257" s="95">
        <f>Delta!DG259</f>
        <v>0.99925721679223156</v>
      </c>
      <c r="N257" s="95">
        <f>Delta!DH259</f>
        <v>0.99995670715716034</v>
      </c>
      <c r="O257" s="95">
        <f>Delta!DI259</f>
        <v>0.9999975178248881</v>
      </c>
      <c r="P257" s="95">
        <f>Delta!DJ259</f>
        <v>1.0000238021094092</v>
      </c>
    </row>
    <row r="258" spans="1:16" x14ac:dyDescent="0.2">
      <c r="A258">
        <f>Delta!A260</f>
        <v>512</v>
      </c>
      <c r="B258" s="95" t="e">
        <f>Delta!CV260</f>
        <v>#N/A</v>
      </c>
      <c r="C258" s="95">
        <f>Delta!CW260</f>
        <v>1.0000415128081814</v>
      </c>
      <c r="D258" s="95">
        <f>Delta!CX260</f>
        <v>0.99977375501065524</v>
      </c>
      <c r="E258" s="95">
        <f>Delta!CY260</f>
        <v>1.0001436121626284</v>
      </c>
      <c r="F258" s="95">
        <f>Delta!CZ260</f>
        <v>0.9999451380759764</v>
      </c>
      <c r="G258" s="95">
        <f>Delta!DA260</f>
        <v>0.9999172828975228</v>
      </c>
      <c r="H258" s="95">
        <f>Delta!DB260</f>
        <v>0.99995451186301321</v>
      </c>
      <c r="I258" s="95">
        <f>Delta!DC260</f>
        <v>0.99999707389743342</v>
      </c>
      <c r="J258" s="95">
        <f>Delta!DD260</f>
        <v>0.99938900151922161</v>
      </c>
      <c r="K258" s="95">
        <f>Delta!DE260</f>
        <v>0.99938900151922161</v>
      </c>
      <c r="L258" s="95">
        <f>Delta!DF260</f>
        <v>0.99930633495676835</v>
      </c>
      <c r="M258" s="95">
        <f>Delta!DG260</f>
        <v>0.99925795443349097</v>
      </c>
      <c r="N258" s="95">
        <f>Delta!DH260</f>
        <v>0.99995456586751941</v>
      </c>
      <c r="O258" s="95">
        <f>Delta!DI260</f>
        <v>0.99999624903677264</v>
      </c>
      <c r="P258" s="95">
        <f>Delta!DJ260</f>
        <v>1.0000247968985647</v>
      </c>
    </row>
    <row r="259" spans="1:16" x14ac:dyDescent="0.2">
      <c r="A259">
        <f>Delta!A261</f>
        <v>514</v>
      </c>
      <c r="B259" s="95" t="e">
        <f>Delta!CV261</f>
        <v>#N/A</v>
      </c>
      <c r="C259" s="95">
        <f>Delta!CW261</f>
        <v>1.0000421627018485</v>
      </c>
      <c r="D259" s="95">
        <f>Delta!CX261</f>
        <v>0.99976631239769975</v>
      </c>
      <c r="E259" s="95">
        <f>Delta!CY261</f>
        <v>1.0001553435592998</v>
      </c>
      <c r="F259" s="95">
        <f>Delta!CZ261</f>
        <v>0.99995073922493261</v>
      </c>
      <c r="G259" s="95">
        <f>Delta!DA261</f>
        <v>0.99991658764296654</v>
      </c>
      <c r="H259" s="95">
        <f>Delta!DB261</f>
        <v>0.99995490936199816</v>
      </c>
      <c r="I259" s="95">
        <f>Delta!DC261</f>
        <v>0.99999414237270356</v>
      </c>
      <c r="J259" s="95">
        <f>Delta!DD261</f>
        <v>0.99939965593767144</v>
      </c>
      <c r="K259" s="95">
        <f>Delta!DE261</f>
        <v>0.99939965593767144</v>
      </c>
      <c r="L259" s="95">
        <f>Delta!DF261</f>
        <v>0.99931629365675101</v>
      </c>
      <c r="M259" s="95">
        <f>Delta!DG261</f>
        <v>0.99926538048904845</v>
      </c>
      <c r="N259" s="95">
        <f>Delta!DH261</f>
        <v>0.99995930759521023</v>
      </c>
      <c r="O259" s="95">
        <f>Delta!DI261</f>
        <v>0.99999687315734009</v>
      </c>
      <c r="P259" s="95">
        <f>Delta!DJ261</f>
        <v>1.0000312269616933</v>
      </c>
    </row>
    <row r="260" spans="1:16" x14ac:dyDescent="0.2">
      <c r="A260">
        <f>Delta!A262</f>
        <v>516</v>
      </c>
      <c r="B260" s="95" t="e">
        <f>Delta!CV262</f>
        <v>#N/A</v>
      </c>
      <c r="C260" s="95">
        <f>Delta!CW262</f>
        <v>1.0000328720875462</v>
      </c>
      <c r="D260" s="95">
        <f>Delta!CX262</f>
        <v>0.99977398671455886</v>
      </c>
      <c r="E260" s="95">
        <f>Delta!CY262</f>
        <v>1.0001519964442132</v>
      </c>
      <c r="F260" s="95">
        <f>Delta!CZ262</f>
        <v>0.99995075912250764</v>
      </c>
      <c r="G260" s="95">
        <f>Delta!DA262</f>
        <v>0.99992101311819714</v>
      </c>
      <c r="H260" s="95">
        <f>Delta!DB262</f>
        <v>0.99995689145738675</v>
      </c>
      <c r="I260" s="95">
        <f>Delta!DC262</f>
        <v>0.99998941458712465</v>
      </c>
      <c r="J260" s="95">
        <f>Delta!DD262</f>
        <v>0.9994011779475116</v>
      </c>
      <c r="K260" s="95">
        <f>Delta!DE262</f>
        <v>0.9994011779475116</v>
      </c>
      <c r="L260" s="95">
        <f>Delta!DF262</f>
        <v>0.99932223836479539</v>
      </c>
      <c r="M260" s="95">
        <f>Delta!DG262</f>
        <v>0.99926858125702234</v>
      </c>
      <c r="N260" s="95">
        <f>Delta!DH262</f>
        <v>0.99996453931406215</v>
      </c>
      <c r="O260" s="95">
        <f>Delta!DI262</f>
        <v>0.99998594490896286</v>
      </c>
      <c r="P260" s="95">
        <f>Delta!DJ262</f>
        <v>1.0000341549864105</v>
      </c>
    </row>
    <row r="261" spans="1:16" x14ac:dyDescent="0.2">
      <c r="A261">
        <f>Delta!A263</f>
        <v>518</v>
      </c>
      <c r="B261" s="95" t="e">
        <f>Delta!CV263</f>
        <v>#N/A</v>
      </c>
      <c r="C261" s="95">
        <f>Delta!CW263</f>
        <v>1.0000331361782775</v>
      </c>
      <c r="D261" s="95">
        <f>Delta!CX263</f>
        <v>0.99977102624446523</v>
      </c>
      <c r="E261" s="95">
        <f>Delta!CY263</f>
        <v>1.0001538836698864</v>
      </c>
      <c r="F261" s="95">
        <f>Delta!CZ263</f>
        <v>0.99995248862993824</v>
      </c>
      <c r="G261" s="95">
        <f>Delta!DA263</f>
        <v>0.99992188877718069</v>
      </c>
      <c r="H261" s="95">
        <f>Delta!DB263</f>
        <v>0.99994888448758856</v>
      </c>
      <c r="I261" s="95">
        <f>Delta!DC263</f>
        <v>0.99999823352934125</v>
      </c>
      <c r="J261" s="95">
        <f>Delta!DD263</f>
        <v>0.99940407722478397</v>
      </c>
      <c r="K261" s="95">
        <f>Delta!DE263</f>
        <v>0.99940407722478397</v>
      </c>
      <c r="L261" s="95">
        <f>Delta!DF263</f>
        <v>0.99932601255022158</v>
      </c>
      <c r="M261" s="95">
        <f>Delta!DG263</f>
        <v>0.99927316629917717</v>
      </c>
      <c r="N261" s="95">
        <f>Delta!DH263</f>
        <v>0.99995017845742773</v>
      </c>
      <c r="O261" s="95">
        <f>Delta!DI263</f>
        <v>0.99998656484522186</v>
      </c>
      <c r="P261" s="95">
        <f>Delta!DJ263</f>
        <v>1.0000353980851064</v>
      </c>
    </row>
    <row r="262" spans="1:16" x14ac:dyDescent="0.2">
      <c r="A262">
        <f>Delta!A264</f>
        <v>520</v>
      </c>
      <c r="B262" s="95" t="e">
        <f>Delta!CV264</f>
        <v>#N/A</v>
      </c>
      <c r="C262" s="95">
        <f>Delta!CW264</f>
        <v>1.0000345338562042</v>
      </c>
      <c r="D262" s="95">
        <f>Delta!CX264</f>
        <v>0.99977352567156819</v>
      </c>
      <c r="E262" s="95">
        <f>Delta!CY264</f>
        <v>1.0001556232916675</v>
      </c>
      <c r="F262" s="95">
        <f>Delta!CZ264</f>
        <v>0.99994683679563323</v>
      </c>
      <c r="G262" s="95">
        <f>Delta!DA264</f>
        <v>0.99992067471107049</v>
      </c>
      <c r="H262" s="95">
        <f>Delta!DB264</f>
        <v>0.99995221914217081</v>
      </c>
      <c r="I262" s="95">
        <f>Delta!DC264</f>
        <v>1.0000016977670738</v>
      </c>
      <c r="J262" s="95">
        <f>Delta!DD264</f>
        <v>0.99940852051445583</v>
      </c>
      <c r="K262" s="95">
        <f>Delta!DE264</f>
        <v>0.99940852051445583</v>
      </c>
      <c r="L262" s="95">
        <f>Delta!DF264</f>
        <v>0.99932924214480767</v>
      </c>
      <c r="M262" s="95">
        <f>Delta!DG264</f>
        <v>0.99928318988358111</v>
      </c>
      <c r="N262" s="95">
        <f>Delta!DH264</f>
        <v>0.99995042681516033</v>
      </c>
      <c r="O262" s="95">
        <f>Delta!DI264</f>
        <v>0.99998901965263565</v>
      </c>
      <c r="P262" s="95">
        <f>Delta!DJ264</f>
        <v>1.0000251053947322</v>
      </c>
    </row>
    <row r="263" spans="1:16" x14ac:dyDescent="0.2">
      <c r="A263">
        <f>Delta!A265</f>
        <v>522</v>
      </c>
      <c r="B263" s="95" t="e">
        <f>Delta!CV265</f>
        <v>#N/A</v>
      </c>
      <c r="C263" s="95">
        <f>Delta!CW265</f>
        <v>1.0000495584963391</v>
      </c>
      <c r="D263" s="95">
        <f>Delta!CX265</f>
        <v>0.99977624246804675</v>
      </c>
      <c r="E263" s="95">
        <f>Delta!CY265</f>
        <v>1.0001475341799506</v>
      </c>
      <c r="F263" s="95">
        <f>Delta!CZ265</f>
        <v>0.99994478601794246</v>
      </c>
      <c r="G263" s="95">
        <f>Delta!DA265</f>
        <v>0.9999176095315665</v>
      </c>
      <c r="H263" s="95">
        <f>Delta!DB265</f>
        <v>0.99995725673616409</v>
      </c>
      <c r="I263" s="95">
        <f>Delta!DC265</f>
        <v>0.99999541110918133</v>
      </c>
      <c r="J263" s="95">
        <f>Delta!DD265</f>
        <v>0.99941434464493151</v>
      </c>
      <c r="K263" s="95">
        <f>Delta!DE265</f>
        <v>0.99941434464493173</v>
      </c>
      <c r="L263" s="95">
        <f>Delta!DF265</f>
        <v>0.99933200242891718</v>
      </c>
      <c r="M263" s="95">
        <f>Delta!DG265</f>
        <v>0.99928470208803999</v>
      </c>
      <c r="N263" s="95">
        <f>Delta!DH265</f>
        <v>0.99995599021895121</v>
      </c>
      <c r="O263" s="95">
        <f>Delta!DI265</f>
        <v>0.99998959900743356</v>
      </c>
      <c r="P263" s="95">
        <f>Delta!DJ265</f>
        <v>1.0000319278487226</v>
      </c>
    </row>
    <row r="264" spans="1:16" x14ac:dyDescent="0.2">
      <c r="A264">
        <f>Delta!A266</f>
        <v>524</v>
      </c>
      <c r="B264" s="95" t="e">
        <f>Delta!CV266</f>
        <v>#N/A</v>
      </c>
      <c r="C264" s="95">
        <f>Delta!CW266</f>
        <v>1.0000396959110209</v>
      </c>
      <c r="D264" s="95">
        <f>Delta!CX266</f>
        <v>0.99978467401730386</v>
      </c>
      <c r="E264" s="95">
        <f>Delta!CY266</f>
        <v>1.0001381197999548</v>
      </c>
      <c r="F264" s="95">
        <f>Delta!CZ266</f>
        <v>0.99994976303812866</v>
      </c>
      <c r="G264" s="95">
        <f>Delta!DA266</f>
        <v>0.99991642270094128</v>
      </c>
      <c r="H264" s="95">
        <f>Delta!DB266</f>
        <v>0.99995834720777266</v>
      </c>
      <c r="I264" s="95">
        <f>Delta!DC266</f>
        <v>1.0000007106024027</v>
      </c>
      <c r="J264" s="95">
        <f>Delta!DD266</f>
        <v>0.99941604743737711</v>
      </c>
      <c r="K264" s="95">
        <f>Delta!DE266</f>
        <v>0.99941604743737711</v>
      </c>
      <c r="L264" s="95">
        <f>Delta!DF266</f>
        <v>0.99933251894349628</v>
      </c>
      <c r="M264" s="95">
        <f>Delta!DG266</f>
        <v>0.99929160405222905</v>
      </c>
      <c r="N264" s="95">
        <f>Delta!DH266</f>
        <v>0.99995835233317787</v>
      </c>
      <c r="O264" s="95">
        <f>Delta!DI266</f>
        <v>0.99999214005468751</v>
      </c>
      <c r="P264" s="95">
        <f>Delta!DJ266</f>
        <v>1.000018180948081</v>
      </c>
    </row>
    <row r="265" spans="1:16" x14ac:dyDescent="0.2">
      <c r="A265">
        <f>Delta!A267</f>
        <v>526</v>
      </c>
      <c r="B265" s="95" t="e">
        <f>Delta!CV267</f>
        <v>#N/A</v>
      </c>
      <c r="C265" s="95">
        <f>Delta!CW267</f>
        <v>1.000044611944952</v>
      </c>
      <c r="D265" s="95">
        <f>Delta!CX267</f>
        <v>0.99977818253771611</v>
      </c>
      <c r="E265" s="95">
        <f>Delta!CY267</f>
        <v>1.0001545489406953</v>
      </c>
      <c r="F265" s="95">
        <f>Delta!CZ267</f>
        <v>0.99994745436628985</v>
      </c>
      <c r="G265" s="95">
        <f>Delta!DA267</f>
        <v>0.99992395329393902</v>
      </c>
      <c r="H265" s="95">
        <f>Delta!DB267</f>
        <v>0.99994775696761284</v>
      </c>
      <c r="I265" s="95">
        <f>Delta!DC267</f>
        <v>0.99999455683560823</v>
      </c>
      <c r="J265" s="95">
        <f>Delta!DD267</f>
        <v>0.99942361949254255</v>
      </c>
      <c r="K265" s="95">
        <f>Delta!DE267</f>
        <v>0.99942361949254255</v>
      </c>
      <c r="L265" s="95">
        <f>Delta!DF267</f>
        <v>0.9993476166183205</v>
      </c>
      <c r="M265" s="95">
        <f>Delta!DG267</f>
        <v>0.99928996833923955</v>
      </c>
      <c r="N265" s="95">
        <f>Delta!DH267</f>
        <v>0.99995615308574626</v>
      </c>
      <c r="O265" s="95">
        <f>Delta!DI267</f>
        <v>0.99999280700269855</v>
      </c>
      <c r="P265" s="95">
        <f>Delta!DJ267</f>
        <v>1.0000366304004034</v>
      </c>
    </row>
    <row r="266" spans="1:16" x14ac:dyDescent="0.2">
      <c r="A266">
        <f>Delta!A268</f>
        <v>528</v>
      </c>
      <c r="B266" s="95" t="e">
        <f>Delta!CV268</f>
        <v>#N/A</v>
      </c>
      <c r="C266" s="95">
        <f>Delta!CW268</f>
        <v>1.0000439431603803</v>
      </c>
      <c r="D266" s="95">
        <f>Delta!CX268</f>
        <v>0.99977607597289553</v>
      </c>
      <c r="E266" s="95">
        <f>Delta!CY268</f>
        <v>1.0001514317021696</v>
      </c>
      <c r="F266" s="95">
        <f>Delta!CZ268</f>
        <v>0.99994860724402113</v>
      </c>
      <c r="G266" s="95">
        <f>Delta!DA268</f>
        <v>0.9999187546474626</v>
      </c>
      <c r="H266" s="95">
        <f>Delta!DB268</f>
        <v>0.99995403206054978</v>
      </c>
      <c r="I266" s="95">
        <f>Delta!DC268</f>
        <v>0.99999818134700491</v>
      </c>
      <c r="J266" s="95">
        <f>Delta!DD268</f>
        <v>0.99942818701890279</v>
      </c>
      <c r="K266" s="95">
        <f>Delta!DE268</f>
        <v>0.99942818701890279</v>
      </c>
      <c r="L266" s="95">
        <f>Delta!DF268</f>
        <v>0.99934698812351275</v>
      </c>
      <c r="M266" s="95">
        <f>Delta!DG268</f>
        <v>0.99929923281982502</v>
      </c>
      <c r="N266" s="95">
        <f>Delta!DH268</f>
        <v>0.9999573691839907</v>
      </c>
      <c r="O266" s="95">
        <f>Delta!DI268</f>
        <v>0.99998988193117944</v>
      </c>
      <c r="P266" s="95">
        <f>Delta!DJ268</f>
        <v>1.0000284299074207</v>
      </c>
    </row>
    <row r="267" spans="1:16" x14ac:dyDescent="0.2">
      <c r="A267">
        <f>Delta!A269</f>
        <v>530</v>
      </c>
      <c r="B267" s="95" t="e">
        <f>Delta!CV269</f>
        <v>#N/A</v>
      </c>
      <c r="C267" s="95">
        <f>Delta!CW269</f>
        <v>1.0000431856840382</v>
      </c>
      <c r="D267" s="95">
        <f>Delta!CX269</f>
        <v>0.99977535209070523</v>
      </c>
      <c r="E267" s="95">
        <f>Delta!CY269</f>
        <v>1.0001469952407569</v>
      </c>
      <c r="F267" s="95">
        <f>Delta!CZ269</f>
        <v>0.99995941080030004</v>
      </c>
      <c r="G267" s="95">
        <f>Delta!DA269</f>
        <v>0.99993410749383815</v>
      </c>
      <c r="H267" s="95">
        <f>Delta!DB269</f>
        <v>0.99994672912560267</v>
      </c>
      <c r="I267" s="95">
        <f>Delta!DC269</f>
        <v>0.99999586290133591</v>
      </c>
      <c r="J267" s="95">
        <f>Delta!DD269</f>
        <v>0.99942318524303209</v>
      </c>
      <c r="K267" s="95">
        <f>Delta!DE269</f>
        <v>0.99942318524303209</v>
      </c>
      <c r="L267" s="95">
        <f>Delta!DF269</f>
        <v>0.99935733074464017</v>
      </c>
      <c r="M267" s="95">
        <f>Delta!DG269</f>
        <v>0.9992999598861636</v>
      </c>
      <c r="N267" s="95">
        <f>Delta!DH269</f>
        <v>0.99995038410993853</v>
      </c>
      <c r="O267" s="95">
        <f>Delta!DI269</f>
        <v>0.99999058075118441</v>
      </c>
      <c r="P267" s="95">
        <f>Delta!DJ269</f>
        <v>1.0000336749740488</v>
      </c>
    </row>
    <row r="268" spans="1:16" x14ac:dyDescent="0.2">
      <c r="A268">
        <f>Delta!A270</f>
        <v>532</v>
      </c>
      <c r="B268" s="95" t="e">
        <f>Delta!CV270</f>
        <v>#N/A</v>
      </c>
      <c r="C268" s="95">
        <f>Delta!CW270</f>
        <v>1.0000325513489325</v>
      </c>
      <c r="D268" s="95">
        <f>Delta!CX270</f>
        <v>0.99977901767907063</v>
      </c>
      <c r="E268" s="95">
        <f>Delta!CY270</f>
        <v>1.0001479220207987</v>
      </c>
      <c r="F268" s="95">
        <f>Delta!CZ270</f>
        <v>0.99995063999659273</v>
      </c>
      <c r="G268" s="95">
        <f>Delta!DA270</f>
        <v>0.99992452748658467</v>
      </c>
      <c r="H268" s="95">
        <f>Delta!DB270</f>
        <v>0.99996232247106431</v>
      </c>
      <c r="I268" s="95">
        <f>Delta!DC270</f>
        <v>0.99999532038573991</v>
      </c>
      <c r="J268" s="95">
        <f>Delta!DD270</f>
        <v>0.99942919553326026</v>
      </c>
      <c r="K268" s="95">
        <f>Delta!DE270</f>
        <v>0.99942919553326026</v>
      </c>
      <c r="L268" s="95">
        <f>Delta!DF270</f>
        <v>0.9993537660998929</v>
      </c>
      <c r="M268" s="95">
        <f>Delta!DG270</f>
        <v>0.99931143650552134</v>
      </c>
      <c r="N268" s="95">
        <f>Delta!DH270</f>
        <v>0.99995903433849531</v>
      </c>
      <c r="O268" s="95">
        <f>Delta!DI270</f>
        <v>0.99999132691587689</v>
      </c>
      <c r="P268" s="95">
        <f>Delta!DJ270</f>
        <v>1.0000220051566948</v>
      </c>
    </row>
    <row r="269" spans="1:16" x14ac:dyDescent="0.2">
      <c r="A269">
        <f>Delta!A271</f>
        <v>534</v>
      </c>
      <c r="B269" s="95" t="e">
        <f>Delta!CV271</f>
        <v>#N/A</v>
      </c>
      <c r="C269" s="95">
        <f>Delta!CW271</f>
        <v>1.0000369287013542</v>
      </c>
      <c r="D269" s="95">
        <f>Delta!CX271</f>
        <v>0.99978827042707807</v>
      </c>
      <c r="E269" s="95">
        <f>Delta!CY271</f>
        <v>1.0001487232866417</v>
      </c>
      <c r="F269" s="95">
        <f>Delta!CZ271</f>
        <v>0.99994971204393823</v>
      </c>
      <c r="G269" s="95">
        <f>Delta!DA271</f>
        <v>0.99992260570600311</v>
      </c>
      <c r="H269" s="95">
        <f>Delta!DB271</f>
        <v>0.99995467266238047</v>
      </c>
      <c r="I269" s="95">
        <f>Delta!DC271</f>
        <v>0.999993614077619</v>
      </c>
      <c r="J269" s="95">
        <f>Delta!DD271</f>
        <v>0.99944208758547126</v>
      </c>
      <c r="K269" s="95">
        <f>Delta!DE271</f>
        <v>0.99944208758547148</v>
      </c>
      <c r="L269" s="95">
        <f>Delta!DF271</f>
        <v>0.99936473647071189</v>
      </c>
      <c r="M269" s="95">
        <f>Delta!DG271</f>
        <v>0.99931305635153223</v>
      </c>
      <c r="N269" s="95">
        <f>Delta!DH271</f>
        <v>0.99996135554227439</v>
      </c>
      <c r="O269" s="95">
        <f>Delta!DI271</f>
        <v>0.99999209477079432</v>
      </c>
      <c r="P269" s="95">
        <f>Delta!DJ271</f>
        <v>1.0000292160638842</v>
      </c>
    </row>
    <row r="270" spans="1:16" x14ac:dyDescent="0.2">
      <c r="A270">
        <f>Delta!A272</f>
        <v>536</v>
      </c>
      <c r="B270" s="95" t="e">
        <f>Delta!CV272</f>
        <v>#N/A</v>
      </c>
      <c r="C270" s="95">
        <f>Delta!CW272</f>
        <v>1.0000315698267042</v>
      </c>
      <c r="D270" s="95">
        <f>Delta!CX272</f>
        <v>0.99978664772200176</v>
      </c>
      <c r="E270" s="95">
        <f>Delta!CY272</f>
        <v>1.0001549024158989</v>
      </c>
      <c r="F270" s="95">
        <f>Delta!CZ272</f>
        <v>0.99993520614934472</v>
      </c>
      <c r="G270" s="95">
        <f>Delta!DA272</f>
        <v>0.99990728146321761</v>
      </c>
      <c r="H270" s="95">
        <f>Delta!DB272</f>
        <v>0.99996208152880839</v>
      </c>
      <c r="I270" s="95">
        <f>Delta!DC272</f>
        <v>1.0000010998146824</v>
      </c>
      <c r="J270" s="95">
        <f>Delta!DD272</f>
        <v>0.99945073010014385</v>
      </c>
      <c r="K270" s="95">
        <f>Delta!DE272</f>
        <v>0.99945073010014385</v>
      </c>
      <c r="L270" s="95">
        <f>Delta!DF272</f>
        <v>0.99935806249086279</v>
      </c>
      <c r="M270" s="95">
        <f>Delta!DG272</f>
        <v>0.99932126742795369</v>
      </c>
      <c r="N270" s="95">
        <f>Delta!DH272</f>
        <v>0.99995006780270079</v>
      </c>
      <c r="O270" s="95">
        <f>Delta!DI272</f>
        <v>0.9999964979407141</v>
      </c>
      <c r="P270" s="95">
        <f>Delta!DJ272</f>
        <v>1.0000158417305012</v>
      </c>
    </row>
    <row r="271" spans="1:16" x14ac:dyDescent="0.2">
      <c r="A271">
        <f>Delta!A273</f>
        <v>538</v>
      </c>
      <c r="B271" s="95" t="e">
        <f>Delta!CV273</f>
        <v>#N/A</v>
      </c>
      <c r="C271" s="95">
        <f>Delta!CW273</f>
        <v>1.0000356194665672</v>
      </c>
      <c r="D271" s="95">
        <f>Delta!CX273</f>
        <v>0.9997852205119877</v>
      </c>
      <c r="E271" s="95">
        <f>Delta!CY273</f>
        <v>1.0001456473759309</v>
      </c>
      <c r="F271" s="95">
        <f>Delta!CZ273</f>
        <v>0.99994926865531075</v>
      </c>
      <c r="G271" s="95">
        <f>Delta!DA273</f>
        <v>0.99992597905568559</v>
      </c>
      <c r="H271" s="95">
        <f>Delta!DB273</f>
        <v>0.99996372076861428</v>
      </c>
      <c r="I271" s="95">
        <f>Delta!DC273</f>
        <v>0.99999531434481792</v>
      </c>
      <c r="J271" s="95">
        <f>Delta!DD273</f>
        <v>0.99943993301190648</v>
      </c>
      <c r="K271" s="95">
        <f>Delta!DE273</f>
        <v>0.99943993301190648</v>
      </c>
      <c r="L271" s="95">
        <f>Delta!DF273</f>
        <v>0.99936595352427959</v>
      </c>
      <c r="M271" s="95">
        <f>Delta!DG273</f>
        <v>0.99932501478123781</v>
      </c>
      <c r="N271" s="95">
        <f>Delta!DH273</f>
        <v>0.99996159810143148</v>
      </c>
      <c r="O271" s="95">
        <f>Delta!DI273</f>
        <v>0.99999362759457378</v>
      </c>
      <c r="P271" s="95">
        <f>Delta!DJ273</f>
        <v>1.0000232014735055</v>
      </c>
    </row>
    <row r="272" spans="1:16" x14ac:dyDescent="0.2">
      <c r="A272">
        <f>Delta!A274</f>
        <v>540</v>
      </c>
      <c r="B272" s="95" t="e">
        <f>Delta!CV274</f>
        <v>#N/A</v>
      </c>
      <c r="C272" s="95">
        <f>Delta!CW274</f>
        <v>1.000033911078724</v>
      </c>
      <c r="D272" s="95">
        <f>Delta!CX274</f>
        <v>0.99979090214137367</v>
      </c>
      <c r="E272" s="95">
        <f>Delta!CY274</f>
        <v>1.000140545310555</v>
      </c>
      <c r="F272" s="95">
        <f>Delta!CZ274</f>
        <v>0.99995167528039763</v>
      </c>
      <c r="G272" s="95">
        <f>Delta!DA274</f>
        <v>0.99992758901907874</v>
      </c>
      <c r="H272" s="95">
        <f>Delta!DB274</f>
        <v>0.99995550919197329</v>
      </c>
      <c r="I272" s="95">
        <f>Delta!DC274</f>
        <v>1.0000011771402439</v>
      </c>
      <c r="J272" s="95">
        <f>Delta!DD274</f>
        <v>0.99944555560405046</v>
      </c>
      <c r="K272" s="95">
        <f>Delta!DE274</f>
        <v>0.99944555560405046</v>
      </c>
      <c r="L272" s="95">
        <f>Delta!DF274</f>
        <v>0.99937318477099157</v>
      </c>
      <c r="M272" s="95">
        <f>Delta!DG274</f>
        <v>0.99932989820053653</v>
      </c>
      <c r="N272" s="95">
        <f>Delta!DH274</f>
        <v>0.99995167657667738</v>
      </c>
      <c r="O272" s="95">
        <f>Delta!DI274</f>
        <v>0.99999250827548913</v>
      </c>
      <c r="P272" s="95">
        <f>Delta!DJ274</f>
        <v>1.0000270113081187</v>
      </c>
    </row>
    <row r="273" spans="1:16" x14ac:dyDescent="0.2">
      <c r="A273">
        <f>Delta!A275</f>
        <v>542</v>
      </c>
      <c r="B273" s="95" t="e">
        <f>Delta!CV275</f>
        <v>#N/A</v>
      </c>
      <c r="C273" s="95">
        <f>Delta!CW275</f>
        <v>1.0000282166568319</v>
      </c>
      <c r="D273" s="95">
        <f>Delta!CX275</f>
        <v>0.99978973050521136</v>
      </c>
      <c r="E273" s="95">
        <f>Delta!CY275</f>
        <v>1.0001408317684899</v>
      </c>
      <c r="F273" s="95">
        <f>Delta!CZ275</f>
        <v>0.99995202766854152</v>
      </c>
      <c r="G273" s="95">
        <f>Delta!DA275</f>
        <v>0.99992715745643157</v>
      </c>
      <c r="H273" s="95">
        <f>Delta!DB275</f>
        <v>0.99996429530085962</v>
      </c>
      <c r="I273" s="95">
        <f>Delta!DC275</f>
        <v>0.99999724983750071</v>
      </c>
      <c r="J273" s="95">
        <f>Delta!DD275</f>
        <v>0.99944699747857357</v>
      </c>
      <c r="K273" s="95">
        <f>Delta!DE275</f>
        <v>0.99944699747857335</v>
      </c>
      <c r="L273" s="95">
        <f>Delta!DF275</f>
        <v>0.99937419521711535</v>
      </c>
      <c r="M273" s="95">
        <f>Delta!DG275</f>
        <v>0.99933576451884409</v>
      </c>
      <c r="N273" s="95">
        <f>Delta!DH275</f>
        <v>0.99996102023522526</v>
      </c>
      <c r="O273" s="95">
        <f>Delta!DI275</f>
        <v>0.99999337660463083</v>
      </c>
      <c r="P273" s="95">
        <f>Delta!DJ275</f>
        <v>1.0000252453147505</v>
      </c>
    </row>
    <row r="274" spans="1:16" x14ac:dyDescent="0.2">
      <c r="A274">
        <f>Delta!A276</f>
        <v>544</v>
      </c>
      <c r="B274" s="95" t="e">
        <f>Delta!CV276</f>
        <v>#N/A</v>
      </c>
      <c r="C274" s="95">
        <f>Delta!CW276</f>
        <v>1.0000431627753708</v>
      </c>
      <c r="D274" s="95">
        <f>Delta!CX276</f>
        <v>0.99978856547741257</v>
      </c>
      <c r="E274" s="95">
        <f>Delta!CY276</f>
        <v>1.0001312977459584</v>
      </c>
      <c r="F274" s="95">
        <f>Delta!CZ276</f>
        <v>0.99995796134677029</v>
      </c>
      <c r="G274" s="95">
        <f>Delta!DA276</f>
        <v>0.99992665925632707</v>
      </c>
      <c r="H274" s="95">
        <f>Delta!DB276</f>
        <v>0.99995384052288472</v>
      </c>
      <c r="I274" s="95">
        <f>Delta!DC276</f>
        <v>1.0000013584849801</v>
      </c>
      <c r="J274" s="95">
        <f>Delta!DD276</f>
        <v>0.99945517856261612</v>
      </c>
      <c r="K274" s="95">
        <f>Delta!DE276</f>
        <v>0.99945517856261612</v>
      </c>
      <c r="L274" s="95">
        <f>Delta!DF276</f>
        <v>0.99938187777655241</v>
      </c>
      <c r="M274" s="95">
        <f>Delta!DG276</f>
        <v>0.99933710441423784</v>
      </c>
      <c r="N274" s="95">
        <f>Delta!DH276</f>
        <v>0.99995236438417612</v>
      </c>
      <c r="O274" s="95">
        <f>Delta!DI276</f>
        <v>0.99998256493526283</v>
      </c>
      <c r="P274" s="95">
        <f>Delta!DJ276</f>
        <v>1.0000328967718379</v>
      </c>
    </row>
    <row r="275" spans="1:16" x14ac:dyDescent="0.2">
      <c r="A275">
        <f>Delta!A277</f>
        <v>546</v>
      </c>
      <c r="B275" s="95" t="e">
        <f>Delta!CV277</f>
        <v>#N/A</v>
      </c>
      <c r="C275" s="95">
        <f>Delta!CW277</f>
        <v>1.0000257020472458</v>
      </c>
      <c r="D275" s="95">
        <f>Delta!CX277</f>
        <v>0.99979887930994726</v>
      </c>
      <c r="E275" s="95">
        <f>Delta!CY277</f>
        <v>1.0001410128772659</v>
      </c>
      <c r="F275" s="95">
        <f>Delta!CZ277</f>
        <v>0.9999485284212436</v>
      </c>
      <c r="G275" s="95">
        <f>Delta!DA277</f>
        <v>0.99991642071665443</v>
      </c>
      <c r="H275" s="95">
        <f>Delta!DB277</f>
        <v>0.99995852506994465</v>
      </c>
      <c r="I275" s="95">
        <f>Delta!DC277</f>
        <v>0.99999582951373944</v>
      </c>
      <c r="J275" s="95">
        <f>Delta!DD277</f>
        <v>0.9994687089167037</v>
      </c>
      <c r="K275" s="95">
        <f>Delta!DE277</f>
        <v>0.9994687089167037</v>
      </c>
      <c r="L275" s="95">
        <f>Delta!DF277</f>
        <v>0.99938517403828608</v>
      </c>
      <c r="M275" s="95">
        <f>Delta!DG277</f>
        <v>0.9993395568588217</v>
      </c>
      <c r="N275" s="95">
        <f>Delta!DH277</f>
        <v>0.99995333747000403</v>
      </c>
      <c r="O275" s="95">
        <f>Delta!DI277</f>
        <v>0.99999499156066929</v>
      </c>
      <c r="P275" s="95">
        <f>Delta!DJ277</f>
        <v>1.0000234333830549</v>
      </c>
    </row>
    <row r="276" spans="1:16" x14ac:dyDescent="0.2">
      <c r="A276">
        <f>Delta!A278</f>
        <v>548</v>
      </c>
      <c r="B276" s="95" t="e">
        <f>Delta!CV278</f>
        <v>#N/A</v>
      </c>
      <c r="C276" s="95">
        <f>Delta!CW278</f>
        <v>1.0000347273369989</v>
      </c>
      <c r="D276" s="95">
        <f>Delta!CX278</f>
        <v>0.99978845955489559</v>
      </c>
      <c r="E276" s="95">
        <f>Delta!CY278</f>
        <v>1.0001408379919419</v>
      </c>
      <c r="F276" s="95">
        <f>Delta!CZ278</f>
        <v>0.99995055236651098</v>
      </c>
      <c r="G276" s="95">
        <f>Delta!DA278</f>
        <v>0.99992316228476941</v>
      </c>
      <c r="H276" s="95">
        <f>Delta!DB278</f>
        <v>0.99996502373824803</v>
      </c>
      <c r="I276" s="95">
        <f>Delta!DC278</f>
        <v>0.99999614905246248</v>
      </c>
      <c r="J276" s="95">
        <f>Delta!DD278</f>
        <v>0.99946260957975597</v>
      </c>
      <c r="K276" s="95">
        <f>Delta!DE278</f>
        <v>0.99946260957975575</v>
      </c>
      <c r="L276" s="95">
        <f>Delta!DF278</f>
        <v>0.99938581315637753</v>
      </c>
      <c r="M276" s="95">
        <f>Delta!DG278</f>
        <v>0.99934700992885805</v>
      </c>
      <c r="N276" s="95">
        <f>Delta!DH278</f>
        <v>0.9999657386185935</v>
      </c>
      <c r="O276" s="95">
        <f>Delta!DI278</f>
        <v>0.99998612316929814</v>
      </c>
      <c r="P276" s="95">
        <f>Delta!DJ278</f>
        <v>1.000023690061002</v>
      </c>
    </row>
    <row r="277" spans="1:16" x14ac:dyDescent="0.2">
      <c r="A277">
        <f>Delta!A279</f>
        <v>550</v>
      </c>
      <c r="B277" s="95" t="e">
        <f>Delta!CV279</f>
        <v>#N/A</v>
      </c>
      <c r="C277" s="95">
        <f>Delta!CW279</f>
        <v>1.0000323823353328</v>
      </c>
      <c r="D277" s="95">
        <f>Delta!CX279</f>
        <v>0.99979359374779952</v>
      </c>
      <c r="E277" s="95">
        <f>Delta!CY279</f>
        <v>1.0001419802031943</v>
      </c>
      <c r="F277" s="95">
        <f>Delta!CZ279</f>
        <v>0.99995855645974929</v>
      </c>
      <c r="G277" s="95">
        <f>Delta!DA279</f>
        <v>0.99993588962822311</v>
      </c>
      <c r="H277" s="95">
        <f>Delta!DB279</f>
        <v>0.99995589795698181</v>
      </c>
      <c r="I277" s="95">
        <f>Delta!DC279</f>
        <v>0.99999072782539378</v>
      </c>
      <c r="J277" s="95">
        <f>Delta!DD279</f>
        <v>0.99946323923587732</v>
      </c>
      <c r="K277" s="95">
        <f>Delta!DE279</f>
        <v>0.99946323923587732</v>
      </c>
      <c r="L277" s="95">
        <f>Delta!DF279</f>
        <v>0.99939916327603229</v>
      </c>
      <c r="M277" s="95">
        <f>Delta!DG279</f>
        <v>0.99934582153627427</v>
      </c>
      <c r="N277" s="95">
        <f>Delta!DH279</f>
        <v>0.99996254233260129</v>
      </c>
      <c r="O277" s="95">
        <f>Delta!DI279</f>
        <v>0.99999675010080891</v>
      </c>
      <c r="P277" s="95">
        <f>Delta!DJ279</f>
        <v>1.000027761919738</v>
      </c>
    </row>
    <row r="278" spans="1:16" x14ac:dyDescent="0.2">
      <c r="A278">
        <f>Delta!A280</f>
        <v>552</v>
      </c>
      <c r="B278" s="95" t="e">
        <f>Delta!CV280</f>
        <v>#N/A</v>
      </c>
      <c r="C278" s="95">
        <f>Delta!CW280</f>
        <v>1.0000412937943701</v>
      </c>
      <c r="D278" s="95">
        <f>Delta!CX280</f>
        <v>0.99979290137816346</v>
      </c>
      <c r="E278" s="95">
        <f>Delta!CY280</f>
        <v>1.0001360523944391</v>
      </c>
      <c r="F278" s="95">
        <f>Delta!CZ280</f>
        <v>0.99995442817938862</v>
      </c>
      <c r="G278" s="95">
        <f>Delta!DA280</f>
        <v>0.99992530834810711</v>
      </c>
      <c r="H278" s="95">
        <f>Delta!DB280</f>
        <v>0.99996200532281188</v>
      </c>
      <c r="I278" s="95">
        <f>Delta!DC280</f>
        <v>0.99998335859231424</v>
      </c>
      <c r="J278" s="95">
        <f>Delta!DD280</f>
        <v>0.99947482439332358</v>
      </c>
      <c r="K278" s="95">
        <f>Delta!DE280</f>
        <v>0.99947482439332358</v>
      </c>
      <c r="L278" s="95">
        <f>Delta!DF280</f>
        <v>0.99940017196766417</v>
      </c>
      <c r="M278" s="95">
        <f>Delta!DG280</f>
        <v>0.99934556928695095</v>
      </c>
      <c r="N278" s="95">
        <f>Delta!DH280</f>
        <v>0.99996659622612305</v>
      </c>
      <c r="O278" s="95">
        <f>Delta!DI280</f>
        <v>0.99998596605050438</v>
      </c>
      <c r="P278" s="95">
        <f>Delta!DJ280</f>
        <v>1.0000300983810539</v>
      </c>
    </row>
    <row r="279" spans="1:16" x14ac:dyDescent="0.2">
      <c r="A279">
        <f>Delta!A281</f>
        <v>554</v>
      </c>
      <c r="B279" s="95" t="e">
        <f>Delta!CV281</f>
        <v>#N/A</v>
      </c>
      <c r="C279" s="95">
        <f>Delta!CW281</f>
        <v>1.0000384835116161</v>
      </c>
      <c r="D279" s="95">
        <f>Delta!CX281</f>
        <v>0.9998039793954584</v>
      </c>
      <c r="E279" s="95">
        <f>Delta!CY281</f>
        <v>1.0001314285705043</v>
      </c>
      <c r="F279" s="95">
        <f>Delta!CZ281</f>
        <v>0.99995240749589243</v>
      </c>
      <c r="G279" s="95">
        <f>Delta!DA281</f>
        <v>0.99992249690431567</v>
      </c>
      <c r="H279" s="95">
        <f>Delta!DB281</f>
        <v>0.99996615184512971</v>
      </c>
      <c r="I279" s="95">
        <f>Delta!DC281</f>
        <v>0.99999523682448532</v>
      </c>
      <c r="J279" s="95">
        <f>Delta!DD281</f>
        <v>0.99947776748291528</v>
      </c>
      <c r="K279" s="95">
        <f>Delta!DE281</f>
        <v>0.9994777674829155</v>
      </c>
      <c r="L279" s="95">
        <f>Delta!DF281</f>
        <v>0.99940030486186793</v>
      </c>
      <c r="M279" s="95">
        <f>Delta!DG281</f>
        <v>0.99936171684763797</v>
      </c>
      <c r="N279" s="95">
        <f>Delta!DH281</f>
        <v>0.99996677615730345</v>
      </c>
      <c r="O279" s="95">
        <f>Delta!DI281</f>
        <v>0.99998694795177689</v>
      </c>
      <c r="P279" s="95">
        <f>Delta!DJ281</f>
        <v>1.0000244860771099</v>
      </c>
    </row>
    <row r="280" spans="1:16" x14ac:dyDescent="0.2">
      <c r="A280">
        <f>Delta!A282</f>
        <v>556</v>
      </c>
      <c r="B280" s="95" t="e">
        <f>Delta!CV282</f>
        <v>#N/A</v>
      </c>
      <c r="C280" s="95">
        <f>Delta!CW282</f>
        <v>1.0000374918014527</v>
      </c>
      <c r="D280" s="95">
        <f>Delta!CX282</f>
        <v>0.99978833726541383</v>
      </c>
      <c r="E280" s="95">
        <f>Delta!CY282</f>
        <v>1.0001460797358592</v>
      </c>
      <c r="F280" s="95">
        <f>Delta!CZ282</f>
        <v>0.9999541695434836</v>
      </c>
      <c r="G280" s="95">
        <f>Delta!DA282</f>
        <v>0.99992348170256828</v>
      </c>
      <c r="H280" s="95">
        <f>Delta!DB282</f>
        <v>0.99996213020892211</v>
      </c>
      <c r="I280" s="95">
        <f>Delta!DC282</f>
        <v>0.99998613332092312</v>
      </c>
      <c r="J280" s="95">
        <f>Delta!DD282</f>
        <v>0.99948594904727994</v>
      </c>
      <c r="K280" s="95">
        <f>Delta!DE282</f>
        <v>0.99948594904728016</v>
      </c>
      <c r="L280" s="95">
        <f>Delta!DF282</f>
        <v>0.99940947008415215</v>
      </c>
      <c r="M280" s="95">
        <f>Delta!DG282</f>
        <v>0.99935776469074877</v>
      </c>
      <c r="N280" s="95">
        <f>Delta!DH282</f>
        <v>0.9999607204449662</v>
      </c>
      <c r="O280" s="95">
        <f>Delta!DI282</f>
        <v>0.99999757498547537</v>
      </c>
      <c r="P280" s="95">
        <f>Delta!DJ282</f>
        <v>1.0000250481519379</v>
      </c>
    </row>
    <row r="281" spans="1:16" x14ac:dyDescent="0.2">
      <c r="A281">
        <f>Delta!A283</f>
        <v>558</v>
      </c>
      <c r="B281" s="95" t="e">
        <f>Delta!CV283</f>
        <v>#N/A</v>
      </c>
      <c r="C281" s="95">
        <f>Delta!CW283</f>
        <v>1.0000343319184912</v>
      </c>
      <c r="D281" s="95">
        <f>Delta!CX283</f>
        <v>0.99979398903752192</v>
      </c>
      <c r="E281" s="95">
        <f>Delta!CY283</f>
        <v>1.0001453667936844</v>
      </c>
      <c r="F281" s="95">
        <f>Delta!CZ283</f>
        <v>0.99994976625868104</v>
      </c>
      <c r="G281" s="95">
        <f>Delta!DA283</f>
        <v>0.99991831509723139</v>
      </c>
      <c r="H281" s="95">
        <f>Delta!DB283</f>
        <v>0.99996592361323611</v>
      </c>
      <c r="I281" s="95">
        <f>Delta!DC283</f>
        <v>0.99999054570940571</v>
      </c>
      <c r="J281" s="95">
        <f>Delta!DD283</f>
        <v>0.99948960967963274</v>
      </c>
      <c r="K281" s="95">
        <f>Delta!DE283</f>
        <v>0.99948960967963274</v>
      </c>
      <c r="L281" s="95">
        <f>Delta!DF283</f>
        <v>0.99940796646804797</v>
      </c>
      <c r="M281" s="95">
        <f>Delta!DG283</f>
        <v>0.99936446188428796</v>
      </c>
      <c r="N281" s="95">
        <f>Delta!DH283</f>
        <v>0.99996228412622401</v>
      </c>
      <c r="O281" s="95">
        <f>Delta!DI283</f>
        <v>0.99999064488639233</v>
      </c>
      <c r="P281" s="95">
        <f>Delta!DJ283</f>
        <v>1.0000274904455724</v>
      </c>
    </row>
    <row r="282" spans="1:16" x14ac:dyDescent="0.2">
      <c r="A282">
        <f>Delta!A284</f>
        <v>560</v>
      </c>
      <c r="B282" s="95" t="e">
        <f>Delta!CV284</f>
        <v>#N/A</v>
      </c>
      <c r="C282" s="95">
        <f>Delta!CW284</f>
        <v>1.0000331106983646</v>
      </c>
      <c r="D282" s="95">
        <f>Delta!CX284</f>
        <v>0.99978823719053</v>
      </c>
      <c r="E282" s="95">
        <f>Delta!CY284</f>
        <v>1.0001460586317943</v>
      </c>
      <c r="F282" s="95">
        <f>Delta!CZ284</f>
        <v>0.99995731027365942</v>
      </c>
      <c r="G282" s="95">
        <f>Delta!DA284</f>
        <v>0.99993066549769383</v>
      </c>
      <c r="H282" s="95">
        <f>Delta!DB284</f>
        <v>0.99996164876040239</v>
      </c>
      <c r="I282" s="95">
        <f>Delta!DC284</f>
        <v>1.0000007376522591</v>
      </c>
      <c r="J282" s="95">
        <f>Delta!DD284</f>
        <v>0.99948473243342972</v>
      </c>
      <c r="K282" s="95">
        <f>Delta!DE284</f>
        <v>0.99948473243342972</v>
      </c>
      <c r="L282" s="95">
        <f>Delta!DF284</f>
        <v>0.99941543365694385</v>
      </c>
      <c r="M282" s="95">
        <f>Delta!DG284</f>
        <v>0.99937784202896918</v>
      </c>
      <c r="N282" s="95">
        <f>Delta!DH284</f>
        <v>0.99996180015821956</v>
      </c>
      <c r="O282" s="95">
        <f>Delta!DI284</f>
        <v>0.99998394393033974</v>
      </c>
      <c r="P282" s="95">
        <f>Delta!DJ284</f>
        <v>1.0000319579911616</v>
      </c>
    </row>
    <row r="283" spans="1:16" x14ac:dyDescent="0.2">
      <c r="A283">
        <f>Delta!A285</f>
        <v>562</v>
      </c>
      <c r="B283" s="95" t="e">
        <f>Delta!CV285</f>
        <v>#N/A</v>
      </c>
      <c r="C283" s="95">
        <f>Delta!CW285</f>
        <v>1.0000296921014884</v>
      </c>
      <c r="D283" s="95">
        <f>Delta!CX285</f>
        <v>0.99979986682174338</v>
      </c>
      <c r="E283" s="95">
        <f>Delta!CY285</f>
        <v>1.000135377898133</v>
      </c>
      <c r="F283" s="95">
        <f>Delta!CZ285</f>
        <v>0.99995869030769169</v>
      </c>
      <c r="G283" s="95">
        <f>Delta!DA285</f>
        <v>0.99993128795983222</v>
      </c>
      <c r="H283" s="95">
        <f>Delta!DB285</f>
        <v>0.99995919963823754</v>
      </c>
      <c r="I283" s="95">
        <f>Delta!DC285</f>
        <v>0.99998985860298317</v>
      </c>
      <c r="J283" s="95">
        <f>Delta!DD285</f>
        <v>0.99949060826868741</v>
      </c>
      <c r="K283" s="95">
        <f>Delta!DE285</f>
        <v>0.99949060826868741</v>
      </c>
      <c r="L283" s="95">
        <f>Delta!DF285</f>
        <v>0.99942193122986489</v>
      </c>
      <c r="M283" s="95">
        <f>Delta!DG285</f>
        <v>0.99937101933245864</v>
      </c>
      <c r="N283" s="95">
        <f>Delta!DH285</f>
        <v>0.99996674902653293</v>
      </c>
      <c r="O283" s="95">
        <f>Delta!DI285</f>
        <v>0.99999062722893439</v>
      </c>
      <c r="P283" s="95">
        <f>Delta!DJ285</f>
        <v>1.0000306408502828</v>
      </c>
    </row>
    <row r="284" spans="1:16" x14ac:dyDescent="0.2">
      <c r="A284">
        <f>Delta!A286</f>
        <v>564</v>
      </c>
      <c r="B284" s="95" t="e">
        <f>Delta!CV286</f>
        <v>#N/A</v>
      </c>
      <c r="C284" s="95">
        <f>Delta!CW286</f>
        <v>1.0000280612471479</v>
      </c>
      <c r="D284" s="95">
        <f>Delta!CX286</f>
        <v>0.99980581842442096</v>
      </c>
      <c r="E284" s="95">
        <f>Delta!CY286</f>
        <v>1.0001342552241976</v>
      </c>
      <c r="F284" s="95">
        <f>Delta!CZ286</f>
        <v>0.99995414339069633</v>
      </c>
      <c r="G284" s="95">
        <f>Delta!DA286</f>
        <v>0.99993159817194166</v>
      </c>
      <c r="H284" s="95">
        <f>Delta!DB286</f>
        <v>0.99995681071914988</v>
      </c>
      <c r="I284" s="95">
        <f>Delta!DC286</f>
        <v>1.0000002504492203</v>
      </c>
      <c r="J284" s="95">
        <f>Delta!DD286</f>
        <v>0.9994918989133974</v>
      </c>
      <c r="K284" s="95">
        <f>Delta!DE286</f>
        <v>0.99949189891339763</v>
      </c>
      <c r="L284" s="95">
        <f>Delta!DF286</f>
        <v>0.99942353184038246</v>
      </c>
      <c r="M284" s="95">
        <f>Delta!DG286</f>
        <v>0.99938061775081133</v>
      </c>
      <c r="N284" s="95">
        <f>Delta!DH286</f>
        <v>0.99995607903228889</v>
      </c>
      <c r="O284" s="95">
        <f>Delta!DI286</f>
        <v>0.99998969367793955</v>
      </c>
      <c r="P284" s="95">
        <f>Delta!DJ286</f>
        <v>1.00002922403296</v>
      </c>
    </row>
    <row r="285" spans="1:16" x14ac:dyDescent="0.2">
      <c r="A285">
        <f>Delta!A287</f>
        <v>566</v>
      </c>
      <c r="B285" s="95" t="e">
        <f>Delta!CV287</f>
        <v>#N/A</v>
      </c>
      <c r="C285" s="95">
        <f>Delta!CW287</f>
        <v>1.0000359742347711</v>
      </c>
      <c r="D285" s="95">
        <f>Delta!CX287</f>
        <v>0.99979654812432717</v>
      </c>
      <c r="E285" s="95">
        <f>Delta!CY287</f>
        <v>1.0001387172011809</v>
      </c>
      <c r="F285" s="95">
        <f>Delta!CZ287</f>
        <v>0.99995348886928226</v>
      </c>
      <c r="G285" s="95">
        <f>Delta!DA287</f>
        <v>0.99992442141253601</v>
      </c>
      <c r="H285" s="95">
        <f>Delta!DB287</f>
        <v>0.99995977337664999</v>
      </c>
      <c r="I285" s="95">
        <f>Delta!DC287</f>
        <v>1.0000010946742801</v>
      </c>
      <c r="J285" s="95">
        <f>Delta!DD287</f>
        <v>0.99949998028913034</v>
      </c>
      <c r="K285" s="95">
        <f>Delta!DE287</f>
        <v>0.99949998028913034</v>
      </c>
      <c r="L285" s="95">
        <f>Delta!DF287</f>
        <v>0.99942443949244986</v>
      </c>
      <c r="M285" s="95">
        <f>Delta!DG287</f>
        <v>0.99938533002217478</v>
      </c>
      <c r="N285" s="95">
        <f>Delta!DH287</f>
        <v>0.99996255028151493</v>
      </c>
      <c r="O285" s="95">
        <f>Delta!DI287</f>
        <v>0.99999061881473816</v>
      </c>
      <c r="P285" s="95">
        <f>Delta!DJ287</f>
        <v>1.0000261504609007</v>
      </c>
    </row>
    <row r="286" spans="1:16" x14ac:dyDescent="0.2">
      <c r="A286">
        <f>Delta!A288</f>
        <v>568</v>
      </c>
      <c r="B286" s="95" t="e">
        <f>Delta!CV288</f>
        <v>#N/A</v>
      </c>
      <c r="C286" s="95">
        <f>Delta!CW288</f>
        <v>1.0000282840049377</v>
      </c>
      <c r="D286" s="95">
        <f>Delta!CX288</f>
        <v>0.99980687498625909</v>
      </c>
      <c r="E286" s="95">
        <f>Delta!CY288</f>
        <v>1.0001333455157466</v>
      </c>
      <c r="F286" s="95">
        <f>Delta!CZ288</f>
        <v>0.99995271727814183</v>
      </c>
      <c r="G286" s="95">
        <f>Delta!DA288</f>
        <v>0.99992305632653899</v>
      </c>
      <c r="H286" s="95">
        <f>Delta!DB288</f>
        <v>0.99996853528151031</v>
      </c>
      <c r="I286" s="95">
        <f>Delta!DC288</f>
        <v>0.99999599149506746</v>
      </c>
      <c r="J286" s="95">
        <f>Delta!DD288</f>
        <v>0.99950329425179651</v>
      </c>
      <c r="K286" s="95">
        <f>Delta!DE288</f>
        <v>0.99950329425179674</v>
      </c>
      <c r="L286" s="95">
        <f>Delta!DF288</f>
        <v>0.99942638879670054</v>
      </c>
      <c r="M286" s="95">
        <f>Delta!DG288</f>
        <v>0.99939093604717066</v>
      </c>
      <c r="N286" s="95">
        <f>Delta!DH288</f>
        <v>0.9999613628948133</v>
      </c>
      <c r="O286" s="95">
        <f>Delta!DI288</f>
        <v>0.99999164589141198</v>
      </c>
      <c r="P286" s="95">
        <f>Delta!DJ288</f>
        <v>1.0000250773390889</v>
      </c>
    </row>
    <row r="287" spans="1:16" x14ac:dyDescent="0.2">
      <c r="A287">
        <f>Delta!A289</f>
        <v>570</v>
      </c>
      <c r="B287" s="95" t="e">
        <f>Delta!CV289</f>
        <v>#N/A</v>
      </c>
      <c r="C287" s="95">
        <f>Delta!CW289</f>
        <v>1.0000302999204695</v>
      </c>
      <c r="D287" s="95">
        <f>Delta!CX289</f>
        <v>0.99980343867883414</v>
      </c>
      <c r="E287" s="95">
        <f>Delta!CY289</f>
        <v>1.0001375813628897</v>
      </c>
      <c r="F287" s="95">
        <f>Delta!CZ289</f>
        <v>0.99995966042084938</v>
      </c>
      <c r="G287" s="95">
        <f>Delta!DA289</f>
        <v>0.99992908902724054</v>
      </c>
      <c r="H287" s="95">
        <f>Delta!DB289</f>
        <v>0.9999579041459451</v>
      </c>
      <c r="I287" s="95">
        <f>Delta!DC289</f>
        <v>0.99999693291840774</v>
      </c>
      <c r="J287" s="95">
        <f>Delta!DD289</f>
        <v>0.99950777112012634</v>
      </c>
      <c r="K287" s="95">
        <f>Delta!DE289</f>
        <v>0.99950777112012634</v>
      </c>
      <c r="L287" s="95">
        <f>Delta!DF289</f>
        <v>0.99943689505179556</v>
      </c>
      <c r="M287" s="95">
        <f>Delta!DG289</f>
        <v>0.99939175767665966</v>
      </c>
      <c r="N287" s="95">
        <f>Delta!DH289</f>
        <v>0.9999558794829061</v>
      </c>
      <c r="O287" s="95">
        <f>Delta!DI289</f>
        <v>0.99999071867678446</v>
      </c>
      <c r="P287" s="95">
        <f>Delta!DJ289</f>
        <v>1.0000237692663587</v>
      </c>
    </row>
    <row r="288" spans="1:16" x14ac:dyDescent="0.2">
      <c r="A288">
        <f>Delta!A290</f>
        <v>572</v>
      </c>
      <c r="B288" s="95" t="e">
        <f>Delta!CV290</f>
        <v>#N/A</v>
      </c>
      <c r="C288" s="95">
        <f>Delta!CW290</f>
        <v>1.0000380552257169</v>
      </c>
      <c r="D288" s="95">
        <f>Delta!CX290</f>
        <v>0.99980411571092942</v>
      </c>
      <c r="E288" s="95">
        <f>Delta!CY290</f>
        <v>1.0001263268262592</v>
      </c>
      <c r="F288" s="95">
        <f>Delta!CZ290</f>
        <v>0.99996251943668168</v>
      </c>
      <c r="G288" s="95">
        <f>Delta!DA290</f>
        <v>0.99993703549878143</v>
      </c>
      <c r="H288" s="95">
        <f>Delta!DB290</f>
        <v>0.99996640808045145</v>
      </c>
      <c r="I288" s="95">
        <f>Delta!DC290</f>
        <v>0.99999388135222922</v>
      </c>
      <c r="J288" s="95">
        <f>Delta!DD290</f>
        <v>0.99950176157340442</v>
      </c>
      <c r="K288" s="95">
        <f>Delta!DE290</f>
        <v>0.99950176157340465</v>
      </c>
      <c r="L288" s="95">
        <f>Delta!DF290</f>
        <v>0.99943882844351994</v>
      </c>
      <c r="M288" s="95">
        <f>Delta!DG290</f>
        <v>0.99939914036606348</v>
      </c>
      <c r="N288" s="95">
        <f>Delta!DH290</f>
        <v>0.99996780412710407</v>
      </c>
      <c r="O288" s="95">
        <f>Delta!DI290</f>
        <v>0.99999374553074538</v>
      </c>
      <c r="P288" s="95">
        <f>Delta!DJ290</f>
        <v>1.0000227019135288</v>
      </c>
    </row>
    <row r="289" spans="1:16" x14ac:dyDescent="0.2">
      <c r="A289">
        <f>Delta!A291</f>
        <v>574</v>
      </c>
      <c r="B289" s="95" t="e">
        <f>Delta!CV291</f>
        <v>#N/A</v>
      </c>
      <c r="C289" s="95">
        <f>Delta!CW291</f>
        <v>1.0000338768156101</v>
      </c>
      <c r="D289" s="95">
        <f>Delta!CX291</f>
        <v>0.99979530522406268</v>
      </c>
      <c r="E289" s="95">
        <f>Delta!CY291</f>
        <v>1.00014584945825</v>
      </c>
      <c r="F289" s="95">
        <f>Delta!CZ291</f>
        <v>0.99994808280933412</v>
      </c>
      <c r="G289" s="95">
        <f>Delta!DA291</f>
        <v>0.9999275356574544</v>
      </c>
      <c r="H289" s="95">
        <f>Delta!DB291</f>
        <v>0.99996301427648604</v>
      </c>
      <c r="I289" s="95">
        <f>Delta!DC291</f>
        <v>0.99999883008280832</v>
      </c>
      <c r="J289" s="95">
        <f>Delta!DD291</f>
        <v>0.99951227771904072</v>
      </c>
      <c r="K289" s="95">
        <f>Delta!DE291</f>
        <v>0.99951227771904094</v>
      </c>
      <c r="L289" s="95">
        <f>Delta!DF291</f>
        <v>0.99943984871896974</v>
      </c>
      <c r="M289" s="95">
        <f>Delta!DG291</f>
        <v>0.99940171449444093</v>
      </c>
      <c r="N289" s="95">
        <f>Delta!DH291</f>
        <v>0.99995999087678245</v>
      </c>
      <c r="O289" s="95">
        <f>Delta!DI291</f>
        <v>0.99998894668541505</v>
      </c>
      <c r="P289" s="95">
        <f>Delta!DJ291</f>
        <v>1.0000275636725198</v>
      </c>
    </row>
    <row r="290" spans="1:16" x14ac:dyDescent="0.2">
      <c r="A290">
        <f>Delta!A292</f>
        <v>576</v>
      </c>
      <c r="B290" s="95" t="e">
        <f>Delta!CV292</f>
        <v>#N/A</v>
      </c>
      <c r="C290" s="95">
        <f>Delta!CW292</f>
        <v>1.0000412935414966</v>
      </c>
      <c r="D290" s="95">
        <f>Delta!CX292</f>
        <v>0.99980222573922728</v>
      </c>
      <c r="E290" s="95">
        <f>Delta!CY292</f>
        <v>1.0001341490534446</v>
      </c>
      <c r="F290" s="95">
        <f>Delta!CZ292</f>
        <v>0.99995661644888167</v>
      </c>
      <c r="G290" s="95">
        <f>Delta!DA292</f>
        <v>0.99992951445513478</v>
      </c>
      <c r="H290" s="95">
        <f>Delta!DB292</f>
        <v>0.9999674941705663</v>
      </c>
      <c r="I290" s="95">
        <f>Delta!DC292</f>
        <v>0.99999390167506419</v>
      </c>
      <c r="J290" s="95">
        <f>Delta!DD292</f>
        <v>0.99951404354960016</v>
      </c>
      <c r="K290" s="95">
        <f>Delta!DE292</f>
        <v>0.99951404354960016</v>
      </c>
      <c r="L290" s="95">
        <f>Delta!DF292</f>
        <v>0.99944359225764001</v>
      </c>
      <c r="M290" s="95">
        <f>Delta!DG292</f>
        <v>0.99940500978104208</v>
      </c>
      <c r="N290" s="95">
        <f>Delta!DH292</f>
        <v>0.9999636893874122</v>
      </c>
      <c r="O290" s="95">
        <f>Delta!DI292</f>
        <v>0.99999583307217788</v>
      </c>
      <c r="P290" s="95">
        <f>Delta!DJ292</f>
        <v>1.0000187013642732</v>
      </c>
    </row>
    <row r="291" spans="1:16" x14ac:dyDescent="0.2">
      <c r="A291">
        <f>Delta!A293</f>
        <v>578</v>
      </c>
      <c r="B291" s="95" t="e">
        <f>Delta!CV293</f>
        <v>#N/A</v>
      </c>
      <c r="C291" s="95">
        <f>Delta!CW293</f>
        <v>1.0000328801728244</v>
      </c>
      <c r="D291" s="95">
        <f>Delta!CX293</f>
        <v>0.99980919388100065</v>
      </c>
      <c r="E291" s="95">
        <f>Delta!CY293</f>
        <v>1.0001380735306808</v>
      </c>
      <c r="F291" s="95">
        <f>Delta!CZ293</f>
        <v>0.9999555395782701</v>
      </c>
      <c r="G291" s="95">
        <f>Delta!DA293</f>
        <v>0.99993356684702062</v>
      </c>
      <c r="H291" s="95">
        <f>Delta!DB293</f>
        <v>0.99995412111354831</v>
      </c>
      <c r="I291" s="95">
        <f>Delta!DC293</f>
        <v>1.0000009175918454</v>
      </c>
      <c r="J291" s="95">
        <f>Delta!DD293</f>
        <v>0.99952066409707341</v>
      </c>
      <c r="K291" s="95">
        <f>Delta!DE293</f>
        <v>0.99952066409707363</v>
      </c>
      <c r="L291" s="95">
        <f>Delta!DF293</f>
        <v>0.99945426278788962</v>
      </c>
      <c r="M291" s="95">
        <f>Delta!DG293</f>
        <v>0.99940932598826016</v>
      </c>
      <c r="N291" s="95">
        <f>Delta!DH293</f>
        <v>0.99995749046397797</v>
      </c>
      <c r="O291" s="95">
        <f>Delta!DI293</f>
        <v>0.99999491185665212</v>
      </c>
      <c r="P291" s="95">
        <f>Delta!DJ293</f>
        <v>1.000029518045555</v>
      </c>
    </row>
    <row r="292" spans="1:16" x14ac:dyDescent="0.2">
      <c r="A292">
        <f>Delta!A294</f>
        <v>580</v>
      </c>
      <c r="B292" s="95" t="e">
        <f>Delta!CV294</f>
        <v>#N/A</v>
      </c>
      <c r="C292" s="95">
        <f>Delta!CW294</f>
        <v>1.0000401248769584</v>
      </c>
      <c r="D292" s="95">
        <f>Delta!CX294</f>
        <v>0.99980450865705939</v>
      </c>
      <c r="E292" s="95">
        <f>Delta!CY294</f>
        <v>1.000131950147269</v>
      </c>
      <c r="F292" s="95">
        <f>Delta!CZ294</f>
        <v>0.9999582898335021</v>
      </c>
      <c r="G292" s="95">
        <f>Delta!DA294</f>
        <v>0.99992973090127835</v>
      </c>
      <c r="H292" s="95">
        <f>Delta!DB294</f>
        <v>0.99996212148440389</v>
      </c>
      <c r="I292" s="95">
        <f>Delta!DC294</f>
        <v>0.99999807400026863</v>
      </c>
      <c r="J292" s="95">
        <f>Delta!DD294</f>
        <v>0.99952438301598467</v>
      </c>
      <c r="K292" s="95">
        <f>Delta!DE294</f>
        <v>0.9995243830159849</v>
      </c>
      <c r="L292" s="95">
        <f>Delta!DF294</f>
        <v>0.99945414733843985</v>
      </c>
      <c r="M292" s="95">
        <f>Delta!DG294</f>
        <v>0.99941436462342736</v>
      </c>
      <c r="N292" s="95">
        <f>Delta!DH294</f>
        <v>0.99995703745096376</v>
      </c>
      <c r="O292" s="95">
        <f>Delta!DI294</f>
        <v>0.999995989688377</v>
      </c>
      <c r="P292" s="95">
        <f>Delta!DJ294</f>
        <v>1.0000208984048082</v>
      </c>
    </row>
    <row r="293" spans="1:16" x14ac:dyDescent="0.2">
      <c r="A293">
        <f>Delta!A295</f>
        <v>582</v>
      </c>
      <c r="B293" s="95" t="e">
        <f>Delta!CV295</f>
        <v>#N/A</v>
      </c>
      <c r="C293" s="95">
        <f>Delta!CW295</f>
        <v>1.000025600039846</v>
      </c>
      <c r="D293" s="95">
        <f>Delta!CX295</f>
        <v>0.99981193115202516</v>
      </c>
      <c r="E293" s="95">
        <f>Delta!CY295</f>
        <v>1.0001414653994425</v>
      </c>
      <c r="F293" s="95">
        <f>Delta!CZ295</f>
        <v>0.99995108158540935</v>
      </c>
      <c r="G293" s="95">
        <f>Delta!DA295</f>
        <v>0.9999276886872569</v>
      </c>
      <c r="H293" s="95">
        <f>Delta!DB295</f>
        <v>0.9999660973086486</v>
      </c>
      <c r="I293" s="95">
        <f>Delta!DC295</f>
        <v>0.99999732565171029</v>
      </c>
      <c r="J293" s="95">
        <f>Delta!DD295</f>
        <v>0.9995272011678531</v>
      </c>
      <c r="K293" s="95">
        <f>Delta!DE295</f>
        <v>0.9995272011678531</v>
      </c>
      <c r="L293" s="95">
        <f>Delta!DF295</f>
        <v>0.99945492404381409</v>
      </c>
      <c r="M293" s="95">
        <f>Delta!DG295</f>
        <v>0.99941836703205589</v>
      </c>
      <c r="N293" s="95">
        <f>Delta!DH295</f>
        <v>0.9999621453067471</v>
      </c>
      <c r="O293" s="95">
        <f>Delta!DI295</f>
        <v>0.99999315486863427</v>
      </c>
      <c r="P293" s="95">
        <f>Delta!DJ295</f>
        <v>1.0000220034707046</v>
      </c>
    </row>
    <row r="294" spans="1:16" x14ac:dyDescent="0.2">
      <c r="A294">
        <f>Delta!A296</f>
        <v>584</v>
      </c>
      <c r="B294" s="95" t="e">
        <f>Delta!CV296</f>
        <v>#N/A</v>
      </c>
      <c r="C294" s="95">
        <f>Delta!CW296</f>
        <v>1.0000326387688467</v>
      </c>
      <c r="D294" s="95">
        <f>Delta!CX296</f>
        <v>0.99980361211516811</v>
      </c>
      <c r="E294" s="95">
        <f>Delta!CY296</f>
        <v>1.0001293921547003</v>
      </c>
      <c r="F294" s="95">
        <f>Delta!CZ296</f>
        <v>0.99996920741176232</v>
      </c>
      <c r="G294" s="95">
        <f>Delta!DA296</f>
        <v>0.99994511714581868</v>
      </c>
      <c r="H294" s="95">
        <f>Delta!DB296</f>
        <v>0.9999601510338888</v>
      </c>
      <c r="I294" s="95">
        <f>Delta!DC296</f>
        <v>0.99999859503874733</v>
      </c>
      <c r="J294" s="95">
        <f>Delta!DD296</f>
        <v>0.99952121524823512</v>
      </c>
      <c r="K294" s="95">
        <f>Delta!DE296</f>
        <v>0.99952121524823534</v>
      </c>
      <c r="L294" s="95">
        <f>Delta!DF296</f>
        <v>0.99946635867112765</v>
      </c>
      <c r="M294" s="95">
        <f>Delta!DG296</f>
        <v>0.99942512681452089</v>
      </c>
      <c r="N294" s="95">
        <f>Delta!DH296</f>
        <v>0.99996510471755506</v>
      </c>
      <c r="O294" s="95">
        <f>Delta!DI296</f>
        <v>0.99999429265406492</v>
      </c>
      <c r="P294" s="95">
        <f>Delta!DJ296</f>
        <v>1.0000270205881803</v>
      </c>
    </row>
    <row r="295" spans="1:16" x14ac:dyDescent="0.2">
      <c r="A295">
        <f>Delta!A297</f>
        <v>586</v>
      </c>
      <c r="B295" s="95" t="e">
        <f>Delta!CV297</f>
        <v>#N/A</v>
      </c>
      <c r="C295" s="95">
        <f>Delta!CW297</f>
        <v>1.0000298057544939</v>
      </c>
      <c r="D295" s="95">
        <f>Delta!CX297</f>
        <v>0.99981092678516792</v>
      </c>
      <c r="E295" s="95">
        <f>Delta!CY297</f>
        <v>1.0001270977452397</v>
      </c>
      <c r="F295" s="95">
        <f>Delta!CZ297</f>
        <v>0.99996386665801451</v>
      </c>
      <c r="G295" s="95">
        <f>Delta!DA297</f>
        <v>0.99993316144839939</v>
      </c>
      <c r="H295" s="95">
        <f>Delta!DB297</f>
        <v>0.99996585460504506</v>
      </c>
      <c r="I295" s="95">
        <f>Delta!DC297</f>
        <v>0.99999594992655583</v>
      </c>
      <c r="J295" s="95">
        <f>Delta!DD297</f>
        <v>0.99953181456770501</v>
      </c>
      <c r="K295" s="95">
        <f>Delta!DE297</f>
        <v>0.99953181456770479</v>
      </c>
      <c r="L295" s="95">
        <f>Delta!DF297</f>
        <v>0.99946500730894039</v>
      </c>
      <c r="M295" s="95">
        <f>Delta!DG297</f>
        <v>0.99942683241305552</v>
      </c>
      <c r="N295" s="95">
        <f>Delta!DH297</f>
        <v>0.9999660201100018</v>
      </c>
      <c r="O295" s="95">
        <f>Delta!DI297</f>
        <v>0.99999734559872344</v>
      </c>
      <c r="P295" s="95">
        <f>Delta!DJ297</f>
        <v>1.0000184652020176</v>
      </c>
    </row>
    <row r="296" spans="1:16" x14ac:dyDescent="0.2">
      <c r="A296">
        <f>Delta!A298</f>
        <v>588</v>
      </c>
      <c r="B296" s="95" t="e">
        <f>Delta!CV298</f>
        <v>#N/A</v>
      </c>
      <c r="C296" s="95">
        <f>Delta!CW298</f>
        <v>1.0000403661728909</v>
      </c>
      <c r="D296" s="95">
        <f>Delta!CX298</f>
        <v>0.99980285673138658</v>
      </c>
      <c r="E296" s="95">
        <f>Delta!CY298</f>
        <v>1.0001303833619914</v>
      </c>
      <c r="F296" s="95">
        <f>Delta!CZ298</f>
        <v>0.99996627204156296</v>
      </c>
      <c r="G296" s="95">
        <f>Delta!DA298</f>
        <v>0.9999348516411708</v>
      </c>
      <c r="H296" s="95">
        <f>Delta!DB298</f>
        <v>0.99996363672489419</v>
      </c>
      <c r="I296" s="95">
        <f>Delta!DC298</f>
        <v>0.99999721072684222</v>
      </c>
      <c r="J296" s="95">
        <f>Delta!DD298</f>
        <v>0.99953744870913908</v>
      </c>
      <c r="K296" s="95">
        <f>Delta!DE298</f>
        <v>0.99953744870913908</v>
      </c>
      <c r="L296" s="95">
        <f>Delta!DF298</f>
        <v>0.99947233048476747</v>
      </c>
      <c r="M296" s="95">
        <f>Delta!DG298</f>
        <v>0.99943319869748359</v>
      </c>
      <c r="N296" s="95">
        <f>Delta!DH298</f>
        <v>0.99996876093204745</v>
      </c>
      <c r="O296" s="95">
        <f>Delta!DI298</f>
        <v>0.99998674091623607</v>
      </c>
      <c r="P296" s="95">
        <f>Delta!DJ298</f>
        <v>1.0000313546545785</v>
      </c>
    </row>
    <row r="297" spans="1:16" x14ac:dyDescent="0.2">
      <c r="A297">
        <f>Delta!A299</f>
        <v>590</v>
      </c>
      <c r="B297" s="95" t="e">
        <f>Delta!CV299</f>
        <v>#N/A</v>
      </c>
      <c r="C297" s="95">
        <f>Delta!CW299</f>
        <v>1.000037251486503</v>
      </c>
      <c r="D297" s="95">
        <f>Delta!CX299</f>
        <v>0.99981441130162585</v>
      </c>
      <c r="E297" s="95">
        <f>Delta!CY299</f>
        <v>1.0001238410604885</v>
      </c>
      <c r="F297" s="95">
        <f>Delta!CZ299</f>
        <v>0.99996085138281288</v>
      </c>
      <c r="G297" s="95">
        <f>Delta!DA299</f>
        <v>0.9999346532570077</v>
      </c>
      <c r="H297" s="95">
        <f>Delta!DB299</f>
        <v>0.99995926445197258</v>
      </c>
      <c r="I297" s="95">
        <f>Delta!DC299</f>
        <v>0.99999858908193029</v>
      </c>
      <c r="J297" s="95">
        <f>Delta!DD299</f>
        <v>0.99953808054444737</v>
      </c>
      <c r="K297" s="95">
        <f>Delta!DE299</f>
        <v>0.99953808054444737</v>
      </c>
      <c r="L297" s="95">
        <f>Delta!DF299</f>
        <v>0.99947276398638718</v>
      </c>
      <c r="M297" s="95">
        <f>Delta!DG299</f>
        <v>0.99943063979886904</v>
      </c>
      <c r="N297" s="95">
        <f>Delta!DH299</f>
        <v>0.99995566774510836</v>
      </c>
      <c r="O297" s="95">
        <f>Delta!DI299</f>
        <v>0.99999569317045989</v>
      </c>
      <c r="P297" s="95">
        <f>Delta!DJ299</f>
        <v>1.0000268340265408</v>
      </c>
    </row>
    <row r="298" spans="1:16" x14ac:dyDescent="0.2">
      <c r="A298">
        <f>Delta!A300</f>
        <v>592</v>
      </c>
      <c r="B298" s="95" t="e">
        <f>Delta!CV300</f>
        <v>#N/A</v>
      </c>
      <c r="C298" s="95">
        <f>Delta!CW300</f>
        <v>1.000037766803495</v>
      </c>
      <c r="D298" s="95">
        <f>Delta!CX300</f>
        <v>0.99981268672864632</v>
      </c>
      <c r="E298" s="95">
        <f>Delta!CY300</f>
        <v>1.0001328144284785</v>
      </c>
      <c r="F298" s="95">
        <f>Delta!CZ300</f>
        <v>0.99995727735008599</v>
      </c>
      <c r="G298" s="95">
        <f>Delta!DA300</f>
        <v>0.99993037105448224</v>
      </c>
      <c r="H298" s="95">
        <f>Delta!DB300</f>
        <v>0.99996847611797401</v>
      </c>
      <c r="I298" s="95">
        <f>Delta!DC300</f>
        <v>0.99999418679862173</v>
      </c>
      <c r="J298" s="95">
        <f>Delta!DD300</f>
        <v>0.99954557312871883</v>
      </c>
      <c r="K298" s="95">
        <f>Delta!DE300</f>
        <v>0.99954557312871906</v>
      </c>
      <c r="L298" s="95">
        <f>Delta!DF300</f>
        <v>0.99947597582446523</v>
      </c>
      <c r="M298" s="95">
        <f>Delta!DG300</f>
        <v>0.99943865848975366</v>
      </c>
      <c r="N298" s="95">
        <f>Delta!DH300</f>
        <v>0.99996785356241136</v>
      </c>
      <c r="O298" s="95">
        <f>Delta!DI300</f>
        <v>0.99999874725252191</v>
      </c>
      <c r="P298" s="95">
        <f>Delta!DJ300</f>
        <v>1.0000242793094518</v>
      </c>
    </row>
    <row r="299" spans="1:16" x14ac:dyDescent="0.2">
      <c r="A299">
        <f>Delta!A301</f>
        <v>594</v>
      </c>
      <c r="B299" s="95" t="e">
        <f>Delta!CV301</f>
        <v>#N/A</v>
      </c>
      <c r="C299" s="95">
        <f>Delta!CW301</f>
        <v>1.0000286037663291</v>
      </c>
      <c r="D299" s="95">
        <f>Delta!CX301</f>
        <v>0.99982449728823886</v>
      </c>
      <c r="E299" s="95">
        <f>Delta!CY301</f>
        <v>1.0001260338884783</v>
      </c>
      <c r="F299" s="95">
        <f>Delta!CZ301</f>
        <v>0.9999615033287147</v>
      </c>
      <c r="G299" s="95">
        <f>Delta!DA301</f>
        <v>0.99993390382903968</v>
      </c>
      <c r="H299" s="95">
        <f>Delta!DB301</f>
        <v>0.99996579474497049</v>
      </c>
      <c r="I299" s="95">
        <f>Delta!DC301</f>
        <v>0.9999898124326132</v>
      </c>
      <c r="J299" s="95">
        <f>Delta!DD301</f>
        <v>0.99954803891937127</v>
      </c>
      <c r="K299" s="95">
        <f>Delta!DE301</f>
        <v>0.99954803891937127</v>
      </c>
      <c r="L299" s="95">
        <f>Delta!DF301</f>
        <v>0.99948197262130778</v>
      </c>
      <c r="M299" s="95">
        <f>Delta!DG301</f>
        <v>0.99943760314387675</v>
      </c>
      <c r="N299" s="95">
        <f>Delta!DH301</f>
        <v>0.99996218836199569</v>
      </c>
      <c r="O299" s="95">
        <f>Delta!DI301</f>
        <v>0.99999595487879511</v>
      </c>
      <c r="P299" s="95">
        <f>Delta!DJ301</f>
        <v>1.000027639929961</v>
      </c>
    </row>
    <row r="300" spans="1:16" x14ac:dyDescent="0.2">
      <c r="A300">
        <f>Delta!A302</f>
        <v>596</v>
      </c>
      <c r="B300" s="95" t="e">
        <f>Delta!CV302</f>
        <v>#N/A</v>
      </c>
      <c r="C300" s="95">
        <f>Delta!CW302</f>
        <v>1.0000252288883251</v>
      </c>
      <c r="D300" s="95">
        <f>Delta!CX302</f>
        <v>0.99981096078945952</v>
      </c>
      <c r="E300" s="95">
        <f>Delta!CY302</f>
        <v>1.0001347949762864</v>
      </c>
      <c r="F300" s="95">
        <f>Delta!CZ302</f>
        <v>0.99995390760880432</v>
      </c>
      <c r="G300" s="95">
        <f>Delta!DA302</f>
        <v>0.99992561259040491</v>
      </c>
      <c r="H300" s="95">
        <f>Delta!DB302</f>
        <v>0.99997484956173277</v>
      </c>
      <c r="I300" s="95">
        <f>Delta!DC302</f>
        <v>0.99999520090590088</v>
      </c>
      <c r="J300" s="95">
        <f>Delta!DD302</f>
        <v>0.9995514156235259</v>
      </c>
      <c r="K300" s="95">
        <f>Delta!DE302</f>
        <v>0.99955141562352567</v>
      </c>
      <c r="L300" s="95">
        <f>Delta!DF302</f>
        <v>0.99947706158296057</v>
      </c>
      <c r="M300" s="95">
        <f>Delta!DG302</f>
        <v>0.9994471278329915</v>
      </c>
      <c r="N300" s="95">
        <f>Delta!DH302</f>
        <v>0.99996823428823223</v>
      </c>
      <c r="O300" s="95">
        <f>Delta!DI302</f>
        <v>0.99999912018159931</v>
      </c>
      <c r="P300" s="95">
        <f>Delta!DJ302</f>
        <v>1.0000172725023948</v>
      </c>
    </row>
    <row r="301" spans="1:16" x14ac:dyDescent="0.2">
      <c r="A301">
        <f>Delta!A303</f>
        <v>598</v>
      </c>
      <c r="B301" s="95" t="e">
        <f>Delta!CV303</f>
        <v>#N/A</v>
      </c>
      <c r="C301" s="95">
        <f>Delta!CW303</f>
        <v>1.0000255466631107</v>
      </c>
      <c r="D301" s="95">
        <f>Delta!CX303</f>
        <v>0.99981906082000682</v>
      </c>
      <c r="E301" s="95">
        <f>Delta!CY303</f>
        <v>1.0001279663726654</v>
      </c>
      <c r="F301" s="95">
        <f>Delta!CZ303</f>
        <v>0.9999579560399362</v>
      </c>
      <c r="G301" s="95">
        <f>Delta!DA303</f>
        <v>0.99993495158262102</v>
      </c>
      <c r="H301" s="95">
        <f>Delta!DB303</f>
        <v>0.99996801996520623</v>
      </c>
      <c r="I301" s="95">
        <f>Delta!DC303</f>
        <v>0.99999874706831837</v>
      </c>
      <c r="J301" s="95">
        <f>Delta!DD303</f>
        <v>0.99954971647724267</v>
      </c>
      <c r="K301" s="95">
        <f>Delta!DE303</f>
        <v>0.99954971647724267</v>
      </c>
      <c r="L301" s="95">
        <f>Delta!DF303</f>
        <v>0.9994846973500946</v>
      </c>
      <c r="M301" s="95">
        <f>Delta!DG303</f>
        <v>0.99945148154870289</v>
      </c>
      <c r="N301" s="95">
        <f>Delta!DH303</f>
        <v>0.99996031102073024</v>
      </c>
      <c r="O301" s="95">
        <f>Delta!DI303</f>
        <v>0.99998865275805704</v>
      </c>
      <c r="P301" s="95">
        <f>Delta!DJ303</f>
        <v>1.0000226340673535</v>
      </c>
    </row>
    <row r="302" spans="1:16" x14ac:dyDescent="0.2">
      <c r="A302">
        <f>Delta!A304</f>
        <v>600</v>
      </c>
      <c r="B302" s="95" t="e">
        <f>Delta!CV304</f>
        <v>#N/A</v>
      </c>
      <c r="C302" s="95">
        <f>Delta!CW304</f>
        <v>1.0000375366900029</v>
      </c>
      <c r="D302" s="95">
        <f>Delta!CX304</f>
        <v>0.99982159175609686</v>
      </c>
      <c r="E302" s="95">
        <f>Delta!CY304</f>
        <v>1.0001208295065132</v>
      </c>
      <c r="F302" s="95">
        <f>Delta!CZ304</f>
        <v>0.99996393959174046</v>
      </c>
      <c r="G302" s="95">
        <f>Delta!DA304</f>
        <v>0.99993426298395893</v>
      </c>
      <c r="H302" s="95">
        <f>Delta!DB304</f>
        <v>0.99996311802999205</v>
      </c>
      <c r="I302" s="95">
        <f>Delta!DC304</f>
        <v>1.0000101762222433</v>
      </c>
      <c r="J302" s="95">
        <f>Delta!DD304</f>
        <v>0.99955490265818048</v>
      </c>
      <c r="K302" s="95">
        <f>Delta!DE304</f>
        <v>0.99955490265818048</v>
      </c>
      <c r="L302" s="95">
        <f>Delta!DF304</f>
        <v>0.99948919490151045</v>
      </c>
      <c r="M302" s="95">
        <f>Delta!DG304</f>
        <v>0.99946250242005041</v>
      </c>
      <c r="N302" s="95">
        <f>Delta!DH304</f>
        <v>0.9999620524177536</v>
      </c>
      <c r="O302" s="95">
        <f>Delta!DI304</f>
        <v>0.99998777302818653</v>
      </c>
      <c r="P302" s="95">
        <f>Delta!DJ304</f>
        <v>1.0000241143729984</v>
      </c>
    </row>
    <row r="303" spans="1:16" x14ac:dyDescent="0.2">
      <c r="A303">
        <f>Delta!A305</f>
        <v>602</v>
      </c>
      <c r="B303" s="95" t="e">
        <f>Delta!CV305</f>
        <v>#N/A</v>
      </c>
      <c r="C303" s="95">
        <f>Delta!CW305</f>
        <v>1.0000339140921657</v>
      </c>
      <c r="D303" s="95">
        <f>Delta!CX305</f>
        <v>0.99981425979136707</v>
      </c>
      <c r="E303" s="95">
        <f>Delta!CY305</f>
        <v>1.0001293133998874</v>
      </c>
      <c r="F303" s="95">
        <f>Delta!CZ305</f>
        <v>0.99996002471014656</v>
      </c>
      <c r="G303" s="95">
        <f>Delta!DA305</f>
        <v>0.99994152033019335</v>
      </c>
      <c r="H303" s="95">
        <f>Delta!DB305</f>
        <v>0.99996598351007693</v>
      </c>
      <c r="I303" s="95">
        <f>Delta!DC305</f>
        <v>0.99999616897034693</v>
      </c>
      <c r="J303" s="95">
        <f>Delta!DD305</f>
        <v>0.99954897750055693</v>
      </c>
      <c r="K303" s="95">
        <f>Delta!DE305</f>
        <v>0.99954897750055693</v>
      </c>
      <c r="L303" s="95">
        <f>Delta!DF305</f>
        <v>0.99949052420639728</v>
      </c>
      <c r="M303" s="95">
        <f>Delta!DG305</f>
        <v>0.99945269609946807</v>
      </c>
      <c r="N303" s="95">
        <f>Delta!DH305</f>
        <v>0.99995976366262007</v>
      </c>
      <c r="O303" s="95">
        <f>Delta!DI305</f>
        <v>0.99999095407315897</v>
      </c>
      <c r="P303" s="95">
        <f>Delta!DJ305</f>
        <v>1.0000236308219141</v>
      </c>
    </row>
    <row r="304" spans="1:16" x14ac:dyDescent="0.2">
      <c r="A304">
        <f>Delta!A306</f>
        <v>604</v>
      </c>
      <c r="B304" s="95" t="e">
        <f>Delta!CV306</f>
        <v>#N/A</v>
      </c>
      <c r="C304" s="95">
        <f>Delta!CW306</f>
        <v>1.0000338868578693</v>
      </c>
      <c r="D304" s="95">
        <f>Delta!CX306</f>
        <v>0.99981085638328593</v>
      </c>
      <c r="E304" s="95">
        <f>Delta!CY306</f>
        <v>1.0001378701262604</v>
      </c>
      <c r="F304" s="95">
        <f>Delta!CZ306</f>
        <v>0.99995408795293728</v>
      </c>
      <c r="G304" s="95">
        <f>Delta!DA306</f>
        <v>0.9999290459145701</v>
      </c>
      <c r="H304" s="95">
        <f>Delta!DB306</f>
        <v>0.99997060929254733</v>
      </c>
      <c r="I304" s="95">
        <f>Delta!DC306</f>
        <v>0.99999390476294892</v>
      </c>
      <c r="J304" s="95">
        <f>Delta!DD306</f>
        <v>0.9995655588584319</v>
      </c>
      <c r="K304" s="95">
        <f>Delta!DE306</f>
        <v>0.9995655588584319</v>
      </c>
      <c r="L304" s="95">
        <f>Delta!DF306</f>
        <v>0.99949463559837592</v>
      </c>
      <c r="M304" s="95">
        <f>Delta!DG306</f>
        <v>0.99945916776625821</v>
      </c>
      <c r="N304" s="95">
        <f>Delta!DH306</f>
        <v>0.99996119241600601</v>
      </c>
      <c r="O304" s="95">
        <f>Delta!DI306</f>
        <v>0.99999797325455675</v>
      </c>
      <c r="P304" s="95">
        <f>Delta!DJ306</f>
        <v>1.0000174187179969</v>
      </c>
    </row>
    <row r="305" spans="1:16" x14ac:dyDescent="0.2">
      <c r="A305">
        <f>Delta!A307</f>
        <v>606</v>
      </c>
      <c r="B305" s="95" t="e">
        <f>Delta!CV307</f>
        <v>#N/A</v>
      </c>
      <c r="C305" s="95">
        <f>Delta!CW307</f>
        <v>1.000029873928842</v>
      </c>
      <c r="D305" s="95">
        <f>Delta!CX307</f>
        <v>0.99981947283168171</v>
      </c>
      <c r="E305" s="95">
        <f>Delta!CY307</f>
        <v>1.0001305996093381</v>
      </c>
      <c r="F305" s="95">
        <f>Delta!CZ307</f>
        <v>0.99995801854217825</v>
      </c>
      <c r="G305" s="95">
        <f>Delta!DA307</f>
        <v>0.99993818503178244</v>
      </c>
      <c r="H305" s="95">
        <f>Delta!DB307</f>
        <v>0.99996525279787318</v>
      </c>
      <c r="I305" s="95">
        <f>Delta!DC307</f>
        <v>0.99999567647859078</v>
      </c>
      <c r="J305" s="95">
        <f>Delta!DD307</f>
        <v>0.99956138309020071</v>
      </c>
      <c r="K305" s="95">
        <f>Delta!DE307</f>
        <v>0.99956138309020048</v>
      </c>
      <c r="L305" s="95">
        <f>Delta!DF307</f>
        <v>0.99949959523507315</v>
      </c>
      <c r="M305" s="95">
        <f>Delta!DG307</f>
        <v>0.99946054421286867</v>
      </c>
      <c r="N305" s="95">
        <f>Delta!DH307</f>
        <v>0.99996643486366632</v>
      </c>
      <c r="O305" s="95">
        <f>Delta!DI307</f>
        <v>0.99998744654001059</v>
      </c>
      <c r="P305" s="95">
        <f>Delta!DJ307</f>
        <v>1.0000230181587886</v>
      </c>
    </row>
    <row r="306" spans="1:16" x14ac:dyDescent="0.2">
      <c r="A306">
        <f>Delta!A308</f>
        <v>608</v>
      </c>
      <c r="B306" s="95" t="e">
        <f>Delta!CV308</f>
        <v>#N/A</v>
      </c>
      <c r="C306" s="95">
        <f>Delta!CW308</f>
        <v>1.0000357003544442</v>
      </c>
      <c r="D306" s="95">
        <f>Delta!CX308</f>
        <v>0.99981629160017216</v>
      </c>
      <c r="E306" s="95">
        <f>Delta!CY308</f>
        <v>1.0001387893704818</v>
      </c>
      <c r="F306" s="95">
        <f>Delta!CZ308</f>
        <v>0.99995212930425914</v>
      </c>
      <c r="G306" s="95">
        <f>Delta!DA308</f>
        <v>0.99993164572454496</v>
      </c>
      <c r="H306" s="95">
        <f>Delta!DB308</f>
        <v>0.99997558849562129</v>
      </c>
      <c r="I306" s="95">
        <f>Delta!DC308</f>
        <v>0.99999351716030394</v>
      </c>
      <c r="J306" s="95">
        <f>Delta!DD308</f>
        <v>0.99956767013544756</v>
      </c>
      <c r="K306" s="95">
        <f>Delta!DE308</f>
        <v>0.99956767013544756</v>
      </c>
      <c r="L306" s="95">
        <f>Delta!DF308</f>
        <v>0.99949934541158725</v>
      </c>
      <c r="M306" s="95">
        <f>Delta!DG308</f>
        <v>0.99946846669308442</v>
      </c>
      <c r="N306" s="95">
        <f>Delta!DH308</f>
        <v>0.9999715183940614</v>
      </c>
      <c r="O306" s="95">
        <f>Delta!DI308</f>
        <v>0.99998865570680506</v>
      </c>
      <c r="P306" s="95">
        <f>Delta!DJ308</f>
        <v>1.0000226874075986</v>
      </c>
    </row>
    <row r="307" spans="1:16" x14ac:dyDescent="0.2">
      <c r="A307">
        <f>Delta!A309</f>
        <v>610</v>
      </c>
      <c r="B307" s="95" t="e">
        <f>Delta!CV309</f>
        <v>#N/A</v>
      </c>
      <c r="C307" s="95">
        <f>Delta!CW309</f>
        <v>1.0000353976929124</v>
      </c>
      <c r="D307" s="95">
        <f>Delta!CX309</f>
        <v>0.99980940619920877</v>
      </c>
      <c r="E307" s="95">
        <f>Delta!CY309</f>
        <v>1.0001312765178216</v>
      </c>
      <c r="F307" s="95">
        <f>Delta!CZ309</f>
        <v>0.99995984015000505</v>
      </c>
      <c r="G307" s="95">
        <f>Delta!DA309</f>
        <v>0.99993870382601502</v>
      </c>
      <c r="H307" s="95">
        <f>Delta!DB309</f>
        <v>0.99996608909484175</v>
      </c>
      <c r="I307" s="95">
        <f>Delta!DC309</f>
        <v>1.0000013656336275</v>
      </c>
      <c r="J307" s="95">
        <f>Delta!DD309</f>
        <v>0.99956506889885943</v>
      </c>
      <c r="K307" s="95">
        <f>Delta!DE309</f>
        <v>0.99956506889885965</v>
      </c>
      <c r="L307" s="95">
        <f>Delta!DF309</f>
        <v>0.99950379938448719</v>
      </c>
      <c r="M307" s="95">
        <f>Delta!DG309</f>
        <v>0.99947127021565307</v>
      </c>
      <c r="N307" s="95">
        <f>Delta!DH309</f>
        <v>0.99996268150766576</v>
      </c>
      <c r="O307" s="95">
        <f>Delta!DI309</f>
        <v>1.0000016917166499</v>
      </c>
      <c r="P307" s="95">
        <f>Delta!DJ309</f>
        <v>1.000014546799481</v>
      </c>
    </row>
    <row r="308" spans="1:16" x14ac:dyDescent="0.2">
      <c r="A308">
        <f>Delta!A310</f>
        <v>612</v>
      </c>
      <c r="B308" s="95" t="e">
        <f>Delta!CV310</f>
        <v>#N/A</v>
      </c>
      <c r="C308" s="95">
        <f>Delta!CW310</f>
        <v>1.000031122856369</v>
      </c>
      <c r="D308" s="95">
        <f>Delta!CX310</f>
        <v>0.99981833166983602</v>
      </c>
      <c r="E308" s="95">
        <f>Delta!CY310</f>
        <v>1.000133574708175</v>
      </c>
      <c r="F308" s="95">
        <f>Delta!CZ310</f>
        <v>0.99996145210548404</v>
      </c>
      <c r="G308" s="95">
        <f>Delta!DA310</f>
        <v>0.99993981054754122</v>
      </c>
      <c r="H308" s="95">
        <f>Delta!DB310</f>
        <v>0.9999684917553564</v>
      </c>
      <c r="I308" s="95">
        <f>Delta!DC310</f>
        <v>0.99998734634040198</v>
      </c>
      <c r="J308" s="95">
        <f>Delta!DD310</f>
        <v>0.99957293320380058</v>
      </c>
      <c r="K308" s="95">
        <f>Delta!DE310</f>
        <v>0.99957293320380081</v>
      </c>
      <c r="L308" s="95">
        <f>Delta!DF310</f>
        <v>0.99951276945625844</v>
      </c>
      <c r="M308" s="95">
        <f>Delta!DG310</f>
        <v>0.99946862946754622</v>
      </c>
      <c r="N308" s="95">
        <f>Delta!DH310</f>
        <v>0.99996951284736391</v>
      </c>
      <c r="O308" s="95">
        <f>Delta!DI310</f>
        <v>0.99998918575411588</v>
      </c>
      <c r="P308" s="95">
        <f>Delta!DJ310</f>
        <v>1.0000279725743342</v>
      </c>
    </row>
    <row r="309" spans="1:16" x14ac:dyDescent="0.2">
      <c r="A309">
        <f>Delta!A311</f>
        <v>614</v>
      </c>
      <c r="B309" s="95" t="e">
        <f>Delta!CV311</f>
        <v>#N/A</v>
      </c>
      <c r="C309" s="95">
        <f>Delta!CW311</f>
        <v>1.0000305862597731</v>
      </c>
      <c r="D309" s="95">
        <f>Delta!CX311</f>
        <v>0.99982159553975736</v>
      </c>
      <c r="E309" s="95">
        <f>Delta!CY311</f>
        <v>1.0001317577037627</v>
      </c>
      <c r="F309" s="95">
        <f>Delta!CZ311</f>
        <v>0.99995336484683472</v>
      </c>
      <c r="G309" s="95">
        <f>Delta!DA311</f>
        <v>0.99993700172496913</v>
      </c>
      <c r="H309" s="95">
        <f>Delta!DB311</f>
        <v>0.99996671298491346</v>
      </c>
      <c r="I309" s="95">
        <f>Delta!DC311</f>
        <v>0.99999320325581453</v>
      </c>
      <c r="J309" s="95">
        <f>Delta!DD311</f>
        <v>0.99957572818415485</v>
      </c>
      <c r="K309" s="95">
        <f>Delta!DE311</f>
        <v>0.99957572818415485</v>
      </c>
      <c r="L309" s="95">
        <f>Delta!DF311</f>
        <v>0.99951275663751638</v>
      </c>
      <c r="M309" s="95">
        <f>Delta!DG311</f>
        <v>0.99947269263492311</v>
      </c>
      <c r="N309" s="95">
        <f>Delta!DH311</f>
        <v>0.99996439976465734</v>
      </c>
      <c r="O309" s="95">
        <f>Delta!DI311</f>
        <v>1.0000042701102738</v>
      </c>
      <c r="P309" s="95">
        <f>Delta!DJ311</f>
        <v>1.0000159171643597</v>
      </c>
    </row>
    <row r="310" spans="1:16" x14ac:dyDescent="0.2">
      <c r="A310">
        <f>Delta!A312</f>
        <v>616</v>
      </c>
      <c r="B310" s="95" t="e">
        <f>Delta!CV312</f>
        <v>#N/A</v>
      </c>
      <c r="C310" s="95">
        <f>Delta!CW312</f>
        <v>1.0000260373770855</v>
      </c>
      <c r="D310" s="95">
        <f>Delta!CX312</f>
        <v>0.99982489412537545</v>
      </c>
      <c r="E310" s="95">
        <f>Delta!CY312</f>
        <v>1.0001239040337111</v>
      </c>
      <c r="F310" s="95">
        <f>Delta!CZ312</f>
        <v>0.99996102115051244</v>
      </c>
      <c r="G310" s="95">
        <f>Delta!DA312</f>
        <v>0.99993793170513134</v>
      </c>
      <c r="H310" s="95">
        <f>Delta!DB312</f>
        <v>0.99997265302125915</v>
      </c>
      <c r="I310" s="95">
        <f>Delta!DC312</f>
        <v>0.99999135497844316</v>
      </c>
      <c r="J310" s="95">
        <f>Delta!DD312</f>
        <v>0.99957555250886254</v>
      </c>
      <c r="K310" s="95">
        <f>Delta!DE312</f>
        <v>0.99957555250886254</v>
      </c>
      <c r="L310" s="95">
        <f>Delta!DF312</f>
        <v>0.99951351055872595</v>
      </c>
      <c r="M310" s="95">
        <f>Delta!DG312</f>
        <v>0.99947753630445668</v>
      </c>
      <c r="N310" s="95">
        <f>Delta!DH312</f>
        <v>0.99996895831934396</v>
      </c>
      <c r="O310" s="95">
        <f>Delta!DI312</f>
        <v>0.99998973353565201</v>
      </c>
      <c r="P310" s="95">
        <f>Delta!DJ312</f>
        <v>1.0000217265822253</v>
      </c>
    </row>
    <row r="311" spans="1:16" x14ac:dyDescent="0.2">
      <c r="A311">
        <f>Delta!A313</f>
        <v>618</v>
      </c>
      <c r="B311" s="95" t="e">
        <f>Delta!CV313</f>
        <v>#N/A</v>
      </c>
      <c r="C311" s="95">
        <f>Delta!CW313</f>
        <v>1.0000313494232305</v>
      </c>
      <c r="D311" s="95">
        <f>Delta!CX313</f>
        <v>0.99981831910692875</v>
      </c>
      <c r="E311" s="95">
        <f>Delta!CY313</f>
        <v>1.0001258631911869</v>
      </c>
      <c r="F311" s="95">
        <f>Delta!CZ313</f>
        <v>0.99996453060719548</v>
      </c>
      <c r="G311" s="95">
        <f>Delta!DA313</f>
        <v>0.99994094637956998</v>
      </c>
      <c r="H311" s="95">
        <f>Delta!DB313</f>
        <v>0.99996093011809517</v>
      </c>
      <c r="I311" s="95">
        <f>Delta!DC313</f>
        <v>1.0000050097368702</v>
      </c>
      <c r="J311" s="95">
        <f>Delta!DD313</f>
        <v>0.99957973936572864</v>
      </c>
      <c r="K311" s="95">
        <f>Delta!DE313</f>
        <v>0.99957973936572841</v>
      </c>
      <c r="L311" s="95">
        <f>Delta!DF313</f>
        <v>0.99952071056321035</v>
      </c>
      <c r="M311" s="95">
        <f>Delta!DG313</f>
        <v>0.99948666654720741</v>
      </c>
      <c r="N311" s="95">
        <f>Delta!DH313</f>
        <v>0.99996357313453166</v>
      </c>
      <c r="O311" s="95">
        <f>Delta!DI313</f>
        <v>0.99999304849807147</v>
      </c>
      <c r="P311" s="95">
        <f>Delta!DJ313</f>
        <v>1.0000215515355035</v>
      </c>
    </row>
    <row r="312" spans="1:16" x14ac:dyDescent="0.2">
      <c r="A312">
        <f>Delta!A314</f>
        <v>620</v>
      </c>
      <c r="B312" s="95" t="e">
        <f>Delta!CV314</f>
        <v>#N/A</v>
      </c>
      <c r="C312" s="95">
        <f>Delta!CW314</f>
        <v>1.0000268827849772</v>
      </c>
      <c r="D312" s="95">
        <f>Delta!CX314</f>
        <v>0.9998253232537172</v>
      </c>
      <c r="E312" s="95">
        <f>Delta!CY314</f>
        <v>1.0001300113594818</v>
      </c>
      <c r="F312" s="95">
        <f>Delta!CZ314</f>
        <v>0.99995622502731352</v>
      </c>
      <c r="G312" s="95">
        <f>Delta!DA314</f>
        <v>0.99993809756131335</v>
      </c>
      <c r="H312" s="95">
        <f>Delta!DB314</f>
        <v>0.99996463195624408</v>
      </c>
      <c r="I312" s="95">
        <f>Delta!DC314</f>
        <v>0.9999992522640081</v>
      </c>
      <c r="J312" s="95">
        <f>Delta!DD314</f>
        <v>0.9995847658634176</v>
      </c>
      <c r="K312" s="95">
        <f>Delta!DE314</f>
        <v>0.99958476586341782</v>
      </c>
      <c r="L312" s="95">
        <f>Delta!DF314</f>
        <v>0.99952288912873677</v>
      </c>
      <c r="M312" s="95">
        <f>Delta!DG314</f>
        <v>0.99948679060665346</v>
      </c>
      <c r="N312" s="95">
        <f>Delta!DH314</f>
        <v>0.99995802401795442</v>
      </c>
      <c r="O312" s="95">
        <f>Delta!DI314</f>
        <v>0.99999231946067368</v>
      </c>
      <c r="P312" s="95">
        <f>Delta!DJ314</f>
        <v>1.0000274162642619</v>
      </c>
    </row>
    <row r="313" spans="1:16" x14ac:dyDescent="0.2">
      <c r="A313">
        <f>Delta!A315</f>
        <v>622</v>
      </c>
      <c r="B313" s="95" t="e">
        <f>Delta!CV315</f>
        <v>#N/A</v>
      </c>
      <c r="C313" s="95">
        <f>Delta!CW315</f>
        <v>1.000031994928926</v>
      </c>
      <c r="D313" s="95">
        <f>Delta!CX315</f>
        <v>0.99981915118974685</v>
      </c>
      <c r="E313" s="95">
        <f>Delta!CY315</f>
        <v>1.0001315908794799</v>
      </c>
      <c r="F313" s="95">
        <f>Delta!CZ315</f>
        <v>0.99996374362698337</v>
      </c>
      <c r="G313" s="95">
        <f>Delta!DA315</f>
        <v>0.99993886601241622</v>
      </c>
      <c r="H313" s="95">
        <f>Delta!DB315</f>
        <v>0.99996447067145799</v>
      </c>
      <c r="I313" s="95">
        <f>Delta!DC315</f>
        <v>0.99999351495903799</v>
      </c>
      <c r="J313" s="95">
        <f>Delta!DD315</f>
        <v>0.99959063144036886</v>
      </c>
      <c r="K313" s="95">
        <f>Delta!DE315</f>
        <v>0.99959063144036886</v>
      </c>
      <c r="L313" s="95">
        <f>Delta!DF315</f>
        <v>0.99952952247911742</v>
      </c>
      <c r="M313" s="95">
        <f>Delta!DG315</f>
        <v>0.99948752810673069</v>
      </c>
      <c r="N313" s="95">
        <f>Delta!DH315</f>
        <v>0.99996416649415876</v>
      </c>
      <c r="O313" s="95">
        <f>Delta!DI315</f>
        <v>0.99999362649132784</v>
      </c>
      <c r="P313" s="95">
        <f>Delta!DJ315</f>
        <v>1.0000272942885442</v>
      </c>
    </row>
    <row r="314" spans="1:16" x14ac:dyDescent="0.2">
      <c r="A314">
        <f>Delta!A316</f>
        <v>624</v>
      </c>
      <c r="B314" s="95" t="e">
        <f>Delta!CV316</f>
        <v>#N/A</v>
      </c>
      <c r="C314" s="95">
        <f>Delta!CW316</f>
        <v>1.0000368895975993</v>
      </c>
      <c r="D314" s="95">
        <f>Delta!CX316</f>
        <v>0.99982273633982333</v>
      </c>
      <c r="E314" s="95">
        <f>Delta!CY316</f>
        <v>1.0001234890276252</v>
      </c>
      <c r="F314" s="95">
        <f>Delta!CZ316</f>
        <v>0.99995931497913948</v>
      </c>
      <c r="G314" s="95">
        <f>Delta!DA316</f>
        <v>0.9999339533587942</v>
      </c>
      <c r="H314" s="95">
        <f>Delta!DB316</f>
        <v>0.99997408638048446</v>
      </c>
      <c r="I314" s="95">
        <f>Delta!DC316</f>
        <v>0.9999897487173226</v>
      </c>
      <c r="J314" s="95">
        <f>Delta!DD316</f>
        <v>0.99959104642726515</v>
      </c>
      <c r="K314" s="95">
        <f>Delta!DE316</f>
        <v>0.99959104642726515</v>
      </c>
      <c r="L314" s="95">
        <f>Delta!DF316</f>
        <v>0.99952502679606936</v>
      </c>
      <c r="M314" s="95">
        <f>Delta!DG316</f>
        <v>0.99948887933675756</v>
      </c>
      <c r="N314" s="95">
        <f>Delta!DH316</f>
        <v>0.99997019880211313</v>
      </c>
      <c r="O314" s="95">
        <f>Delta!DI316</f>
        <v>0.99999087445772306</v>
      </c>
      <c r="P314" s="95">
        <f>Delta!DJ316</f>
        <v>1.0000194362030648</v>
      </c>
    </row>
    <row r="315" spans="1:16" x14ac:dyDescent="0.2">
      <c r="A315">
        <f>Delta!A317</f>
        <v>626</v>
      </c>
      <c r="B315" s="95" t="e">
        <f>Delta!CV317</f>
        <v>#N/A</v>
      </c>
      <c r="C315" s="95">
        <f>Delta!CW317</f>
        <v>1.0000258825024038</v>
      </c>
      <c r="D315" s="95">
        <f>Delta!CX317</f>
        <v>0.99982275637279971</v>
      </c>
      <c r="E315" s="95">
        <f>Delta!CY317</f>
        <v>1.000125023170384</v>
      </c>
      <c r="F315" s="95">
        <f>Delta!CZ317</f>
        <v>0.9999667822237005</v>
      </c>
      <c r="G315" s="95">
        <f>Delta!DA317</f>
        <v>0.99994078644610551</v>
      </c>
      <c r="H315" s="95">
        <f>Delta!DB317</f>
        <v>0.99997168277461879</v>
      </c>
      <c r="I315" s="95">
        <f>Delta!DC317</f>
        <v>0.99999597017471953</v>
      </c>
      <c r="J315" s="95">
        <f>Delta!DD317</f>
        <v>0.99959227664061223</v>
      </c>
      <c r="K315" s="95">
        <f>Delta!DE317</f>
        <v>0.99959227664061223</v>
      </c>
      <c r="L315" s="95">
        <f>Delta!DF317</f>
        <v>0.99953308722946699</v>
      </c>
      <c r="M315" s="95">
        <f>Delta!DG317</f>
        <v>0.99950075539611627</v>
      </c>
      <c r="N315" s="95">
        <f>Delta!DH317</f>
        <v>0.99997403697738163</v>
      </c>
      <c r="O315" s="95">
        <f>Delta!DI317</f>
        <v>0.99999220929004751</v>
      </c>
      <c r="P315" s="95">
        <f>Delta!DJ317</f>
        <v>1.0000234400890109</v>
      </c>
    </row>
    <row r="316" spans="1:16" x14ac:dyDescent="0.2">
      <c r="A316">
        <f>Delta!A318</f>
        <v>628</v>
      </c>
      <c r="B316" s="95" t="e">
        <f>Delta!CV318</f>
        <v>#N/A</v>
      </c>
      <c r="C316" s="95">
        <f>Delta!CW318</f>
        <v>1.0000432058079163</v>
      </c>
      <c r="D316" s="95">
        <f>Delta!CX318</f>
        <v>0.99981413928924912</v>
      </c>
      <c r="E316" s="95">
        <f>Delta!CY318</f>
        <v>1.0001288351477597</v>
      </c>
      <c r="F316" s="95">
        <f>Delta!CZ318</f>
        <v>0.99996601670020757</v>
      </c>
      <c r="G316" s="95">
        <f>Delta!DA318</f>
        <v>0.99993936732361866</v>
      </c>
      <c r="H316" s="95">
        <f>Delta!DB318</f>
        <v>0.99995947838331423</v>
      </c>
      <c r="I316" s="95">
        <f>Delta!DC318</f>
        <v>0.99999807950701214</v>
      </c>
      <c r="J316" s="95">
        <f>Delta!DD318</f>
        <v>0.99960033879327481</v>
      </c>
      <c r="K316" s="95">
        <f>Delta!DE318</f>
        <v>0.99960033879327459</v>
      </c>
      <c r="L316" s="95">
        <f>Delta!DF318</f>
        <v>0.9995397303494219</v>
      </c>
      <c r="M316" s="95">
        <f>Delta!DG318</f>
        <v>0.99949730785234869</v>
      </c>
      <c r="N316" s="95">
        <f>Delta!DH318</f>
        <v>0.9999622091692737</v>
      </c>
      <c r="O316" s="95">
        <f>Delta!DI318</f>
        <v>0.99999351826099547</v>
      </c>
      <c r="P316" s="95">
        <f>Delta!DJ318</f>
        <v>1.0000233716221463</v>
      </c>
    </row>
    <row r="317" spans="1:16" x14ac:dyDescent="0.2">
      <c r="A317">
        <f>Delta!A319</f>
        <v>630</v>
      </c>
      <c r="B317" s="95" t="e">
        <f>Delta!CV319</f>
        <v>#N/A</v>
      </c>
      <c r="C317" s="95">
        <f>Delta!CW319</f>
        <v>1.0000418232533821</v>
      </c>
      <c r="D317" s="95">
        <f>Delta!CX319</f>
        <v>0.9998241270000926</v>
      </c>
      <c r="E317" s="95">
        <f>Delta!CY319</f>
        <v>1.0001204436823934</v>
      </c>
      <c r="F317" s="95">
        <f>Delta!CZ319</f>
        <v>0.99996927062711261</v>
      </c>
      <c r="G317" s="95">
        <f>Delta!DA319</f>
        <v>0.99994816159539712</v>
      </c>
      <c r="H317" s="95">
        <f>Delta!DB319</f>
        <v>0.99995898625114321</v>
      </c>
      <c r="I317" s="95">
        <f>Delta!DC319</f>
        <v>1.0000063318752119</v>
      </c>
      <c r="J317" s="95">
        <f>Delta!DD319</f>
        <v>0.99959688661833357</v>
      </c>
      <c r="K317" s="95">
        <f>Delta!DE319</f>
        <v>0.99959688661833357</v>
      </c>
      <c r="L317" s="95">
        <f>Delta!DF319</f>
        <v>0.99954506911048546</v>
      </c>
      <c r="M317" s="95">
        <f>Delta!DG319</f>
        <v>0.9995104027551206</v>
      </c>
      <c r="N317" s="95">
        <f>Delta!DH319</f>
        <v>0.99996583308298548</v>
      </c>
      <c r="O317" s="95">
        <f>Delta!DI319</f>
        <v>0.99999695324897586</v>
      </c>
      <c r="P317" s="95">
        <f>Delta!DJ319</f>
        <v>1.0000233501735454</v>
      </c>
    </row>
    <row r="318" spans="1:16" x14ac:dyDescent="0.2">
      <c r="A318">
        <f>Delta!A320</f>
        <v>632</v>
      </c>
      <c r="B318" s="95" t="e">
        <f>Delta!CV320</f>
        <v>#N/A</v>
      </c>
      <c r="C318" s="95">
        <f>Delta!CW320</f>
        <v>1.0000304761111205</v>
      </c>
      <c r="D318" s="95">
        <f>Delta!CX320</f>
        <v>0.99982818653917815</v>
      </c>
      <c r="E318" s="95">
        <f>Delta!CY320</f>
        <v>1.0001179370003102</v>
      </c>
      <c r="F318" s="95">
        <f>Delta!CZ320</f>
        <v>0.99995867236449298</v>
      </c>
      <c r="G318" s="95">
        <f>Delta!DA320</f>
        <v>0.99993693574724696</v>
      </c>
      <c r="H318" s="95">
        <f>Delta!DB320</f>
        <v>0.99997021459608171</v>
      </c>
      <c r="I318" s="95">
        <f>Delta!DC320</f>
        <v>0.9999946418755119</v>
      </c>
      <c r="J318" s="95">
        <f>Delta!DD320</f>
        <v>0.99960026620978926</v>
      </c>
      <c r="K318" s="95">
        <f>Delta!DE320</f>
        <v>0.99960026620978926</v>
      </c>
      <c r="L318" s="95">
        <f>Delta!DF320</f>
        <v>0.99953722716594917</v>
      </c>
      <c r="M318" s="95">
        <f>Delta!DG320</f>
        <v>0.99950210006053264</v>
      </c>
      <c r="N318" s="95">
        <f>Delta!DH320</f>
        <v>0.99996158857165507</v>
      </c>
      <c r="O318" s="95">
        <f>Delta!DI320</f>
        <v>0.99999627946689129</v>
      </c>
      <c r="P318" s="95">
        <f>Delta!DJ320</f>
        <v>1.000015613564919</v>
      </c>
    </row>
    <row r="319" spans="1:16" x14ac:dyDescent="0.2">
      <c r="A319">
        <f>Delta!A321</f>
        <v>634</v>
      </c>
      <c r="B319" s="95" t="e">
        <f>Delta!CV321</f>
        <v>#N/A</v>
      </c>
      <c r="C319" s="95">
        <f>Delta!CW321</f>
        <v>1.0000349164534905</v>
      </c>
      <c r="D319" s="95">
        <f>Delta!CX321</f>
        <v>0.99983230136199475</v>
      </c>
      <c r="E319" s="95">
        <f>Delta!CY321</f>
        <v>1.0001252459461727</v>
      </c>
      <c r="F319" s="95">
        <f>Delta!CZ321</f>
        <v>0.99995817084055649</v>
      </c>
      <c r="G319" s="95">
        <f>Delta!DA321</f>
        <v>0.99993582245677903</v>
      </c>
      <c r="H319" s="95">
        <f>Delta!DB321</f>
        <v>0.99996547817001924</v>
      </c>
      <c r="I319" s="95">
        <f>Delta!DC321</f>
        <v>1.0000070399835781</v>
      </c>
      <c r="J319" s="95">
        <f>Delta!DD321</f>
        <v>0.99960802489842626</v>
      </c>
      <c r="K319" s="95">
        <f>Delta!DE321</f>
        <v>0.99960802489842648</v>
      </c>
      <c r="L319" s="95">
        <f>Delta!DF321</f>
        <v>0.99954387251120425</v>
      </c>
      <c r="M319" s="95">
        <f>Delta!DG321</f>
        <v>0.99951640295710487</v>
      </c>
      <c r="N319" s="95">
        <f>Delta!DH321</f>
        <v>0.9999571610383311</v>
      </c>
      <c r="O319" s="95">
        <f>Delta!DI321</f>
        <v>0.99999559606086919</v>
      </c>
      <c r="P319" s="95">
        <f>Delta!DJ321</f>
        <v>1.0000156120381996</v>
      </c>
    </row>
    <row r="320" spans="1:16" x14ac:dyDescent="0.2">
      <c r="A320">
        <f>Delta!A322</f>
        <v>636</v>
      </c>
      <c r="B320" s="95" t="e">
        <f>Delta!CV322</f>
        <v>#N/A</v>
      </c>
      <c r="C320" s="95">
        <f>Delta!CW322</f>
        <v>1.0000298658355826</v>
      </c>
      <c r="D320" s="95">
        <f>Delta!CX322</f>
        <v>0.99983025287727123</v>
      </c>
      <c r="E320" s="95">
        <f>Delta!CY322</f>
        <v>1.0001225459659917</v>
      </c>
      <c r="F320" s="95">
        <f>Delta!CZ322</f>
        <v>0.99996546344141424</v>
      </c>
      <c r="G320" s="95">
        <f>Delta!DA322</f>
        <v>0.99994250151672059</v>
      </c>
      <c r="H320" s="95">
        <f>Delta!DB322</f>
        <v>0.99997245106978305</v>
      </c>
      <c r="I320" s="95">
        <f>Delta!DC322</f>
        <v>0.9999877456683719</v>
      </c>
      <c r="J320" s="95">
        <f>Delta!DD322</f>
        <v>0.99960666444219293</v>
      </c>
      <c r="K320" s="95">
        <f>Delta!DE322</f>
        <v>0.99960666444219293</v>
      </c>
      <c r="L320" s="95">
        <f>Delta!DF322</f>
        <v>0.99954918857511166</v>
      </c>
      <c r="M320" s="95">
        <f>Delta!DG322</f>
        <v>0.99950940359447327</v>
      </c>
      <c r="N320" s="95">
        <f>Delta!DH322</f>
        <v>0.99997226153448759</v>
      </c>
      <c r="O320" s="95">
        <f>Delta!DI322</f>
        <v>0.99999488837773376</v>
      </c>
      <c r="P320" s="95">
        <f>Delta!DJ322</f>
        <v>1.0000218583986948</v>
      </c>
    </row>
    <row r="321" spans="1:16" x14ac:dyDescent="0.2">
      <c r="A321">
        <f>Delta!A323</f>
        <v>638</v>
      </c>
      <c r="B321" s="95" t="e">
        <f>Delta!CV323</f>
        <v>#N/A</v>
      </c>
      <c r="C321" s="95">
        <f>Delta!CW323</f>
        <v>1.0000244326660575</v>
      </c>
      <c r="D321" s="95">
        <f>Delta!CX323</f>
        <v>0.99982837669934532</v>
      </c>
      <c r="E321" s="95">
        <f>Delta!CY323</f>
        <v>1.0001199161821333</v>
      </c>
      <c r="F321" s="95">
        <f>Delta!CZ323</f>
        <v>0.99996643105366001</v>
      </c>
      <c r="G321" s="95">
        <f>Delta!DA323</f>
        <v>0.99994907747476902</v>
      </c>
      <c r="H321" s="95">
        <f>Delta!DB323</f>
        <v>0.99997359354180315</v>
      </c>
      <c r="I321" s="95">
        <f>Delta!DC323</f>
        <v>0.99999625285843829</v>
      </c>
      <c r="J321" s="95">
        <f>Delta!DD323</f>
        <v>0.99959987235439274</v>
      </c>
      <c r="K321" s="95">
        <f>Delta!DE323</f>
        <v>0.99959987235439274</v>
      </c>
      <c r="L321" s="95">
        <f>Delta!DF323</f>
        <v>0.99954897020467171</v>
      </c>
      <c r="M321" s="95">
        <f>Delta!DG323</f>
        <v>0.99951883030398947</v>
      </c>
      <c r="N321" s="95">
        <f>Delta!DH323</f>
        <v>0.99996551081770912</v>
      </c>
      <c r="O321" s="95">
        <f>Delta!DI323</f>
        <v>0.99999423940466714</v>
      </c>
      <c r="P321" s="95">
        <f>Delta!DJ323</f>
        <v>1.0000199071515075</v>
      </c>
    </row>
    <row r="322" spans="1:16" x14ac:dyDescent="0.2">
      <c r="A322">
        <f>Delta!A324</f>
        <v>640</v>
      </c>
      <c r="B322" s="95" t="e">
        <f>Delta!CV324</f>
        <v>#N/A</v>
      </c>
      <c r="C322" s="95">
        <f>Delta!CW324</f>
        <v>1.0000348635748315</v>
      </c>
      <c r="D322" s="95">
        <f>Delta!CX324</f>
        <v>0.99982297989152213</v>
      </c>
      <c r="E322" s="95">
        <f>Delta!CY324</f>
        <v>1.0001269828424912</v>
      </c>
      <c r="F322" s="95">
        <f>Delta!CZ324</f>
        <v>0.99996381549718971</v>
      </c>
      <c r="G322" s="95">
        <f>Delta!DA324</f>
        <v>0.99993976687342701</v>
      </c>
      <c r="H322" s="95">
        <f>Delta!DB324</f>
        <v>0.99996853146342679</v>
      </c>
      <c r="I322" s="95">
        <f>Delta!DC324</f>
        <v>0.99999848865305963</v>
      </c>
      <c r="J322" s="95">
        <f>Delta!DD324</f>
        <v>0.99961578889673819</v>
      </c>
      <c r="K322" s="95">
        <f>Delta!DE324</f>
        <v>0.99961578889673819</v>
      </c>
      <c r="L322" s="95">
        <f>Delta!DF324</f>
        <v>0.9995555789124011</v>
      </c>
      <c r="M322" s="95">
        <f>Delta!DG324</f>
        <v>0.99952261373338214</v>
      </c>
      <c r="N322" s="95">
        <f>Delta!DH324</f>
        <v>0.99996076966572933</v>
      </c>
      <c r="O322" s="95">
        <f>Delta!DI324</f>
        <v>0.99999773189646501</v>
      </c>
      <c r="P322" s="95">
        <f>Delta!DJ324</f>
        <v>1.0000241148150444</v>
      </c>
    </row>
    <row r="323" spans="1:16" x14ac:dyDescent="0.2">
      <c r="A323">
        <f>Delta!A325</f>
        <v>642</v>
      </c>
      <c r="B323" s="95" t="e">
        <f>Delta!CV325</f>
        <v>#N/A</v>
      </c>
      <c r="C323" s="95">
        <f>Delta!CW325</f>
        <v>1.0000391411917147</v>
      </c>
      <c r="D323" s="95">
        <f>Delta!CX325</f>
        <v>0.99983355982955513</v>
      </c>
      <c r="E323" s="95">
        <f>Delta!CY325</f>
        <v>1.0001179993753715</v>
      </c>
      <c r="F323" s="95">
        <f>Delta!CZ325</f>
        <v>0.99996270237788398</v>
      </c>
      <c r="G323" s="95">
        <f>Delta!DA325</f>
        <v>0.9999442813105972</v>
      </c>
      <c r="H323" s="95">
        <f>Delta!DB325</f>
        <v>0.99997163349503715</v>
      </c>
      <c r="I323" s="95">
        <f>Delta!DC325</f>
        <v>1.0000008974863592</v>
      </c>
      <c r="J323" s="95">
        <f>Delta!DD325</f>
        <v>0.99961026309848489</v>
      </c>
      <c r="K323" s="95">
        <f>Delta!DE325</f>
        <v>0.99961026309848489</v>
      </c>
      <c r="L323" s="95">
        <f>Delta!DF325</f>
        <v>0.99955456612471172</v>
      </c>
      <c r="M323" s="95">
        <f>Delta!DG325</f>
        <v>0.99952710931629196</v>
      </c>
      <c r="N323" s="95">
        <f>Delta!DH325</f>
        <v>0.99996973412160772</v>
      </c>
      <c r="O323" s="95">
        <f>Delta!DI325</f>
        <v>0.99998525223384127</v>
      </c>
      <c r="P323" s="95">
        <f>Delta!DJ325</f>
        <v>1.0000242358573235</v>
      </c>
    </row>
    <row r="324" spans="1:16" x14ac:dyDescent="0.2">
      <c r="A324">
        <f>Delta!A326</f>
        <v>644</v>
      </c>
      <c r="B324" s="95" t="e">
        <f>Delta!CV326</f>
        <v>#N/A</v>
      </c>
      <c r="C324" s="95">
        <f>Delta!CW326</f>
        <v>1.0000336348434014</v>
      </c>
      <c r="D324" s="95">
        <f>Delta!CX326</f>
        <v>0.99983176821117958</v>
      </c>
      <c r="E324" s="95">
        <f>Delta!CY326</f>
        <v>1.0001248615700031</v>
      </c>
      <c r="F324" s="95">
        <f>Delta!CZ326</f>
        <v>0.99996410396225699</v>
      </c>
      <c r="G324" s="95">
        <f>Delta!DA326</f>
        <v>0.9999450917343129</v>
      </c>
      <c r="H324" s="95">
        <f>Delta!DB326</f>
        <v>0.99996844003220053</v>
      </c>
      <c r="I324" s="95">
        <f>Delta!DC326</f>
        <v>0.99999967892264985</v>
      </c>
      <c r="J324" s="95">
        <f>Delta!DD326</f>
        <v>0.99961527218265744</v>
      </c>
      <c r="K324" s="95">
        <f>Delta!DE326</f>
        <v>0.99961527218265744</v>
      </c>
      <c r="L324" s="95">
        <f>Delta!DF326</f>
        <v>0.99956038504170741</v>
      </c>
      <c r="M324" s="95">
        <f>Delta!DG326</f>
        <v>0.99952851802207077</v>
      </c>
      <c r="N324" s="95">
        <f>Delta!DH326</f>
        <v>0.99996679464960481</v>
      </c>
      <c r="O324" s="95">
        <f>Delta!DI326</f>
        <v>0.99999642126650723</v>
      </c>
      <c r="P324" s="95">
        <f>Delta!DJ326</f>
        <v>1.0000187959376885</v>
      </c>
    </row>
    <row r="325" spans="1:16" x14ac:dyDescent="0.2">
      <c r="A325">
        <f>Delta!A327</f>
        <v>646</v>
      </c>
      <c r="B325" s="95" t="e">
        <f>Delta!CV327</f>
        <v>#N/A</v>
      </c>
      <c r="C325" s="95">
        <f>Delta!CW327</f>
        <v>1.0000314275080422</v>
      </c>
      <c r="D325" s="95">
        <f>Delta!CX327</f>
        <v>0.99983655504946367</v>
      </c>
      <c r="E325" s="95">
        <f>Delta!CY327</f>
        <v>1.0001219050007744</v>
      </c>
      <c r="F325" s="95">
        <f>Delta!CZ327</f>
        <v>0.99995925227748106</v>
      </c>
      <c r="G325" s="95">
        <f>Delta!DA327</f>
        <v>0.99993352343845598</v>
      </c>
      <c r="H325" s="95">
        <f>Delta!DB327</f>
        <v>0.9999749763192185</v>
      </c>
      <c r="I325" s="95">
        <f>Delta!DC327</f>
        <v>0.99999233124869469</v>
      </c>
      <c r="J325" s="95">
        <f>Delta!DD327</f>
        <v>0.99962702611496956</v>
      </c>
      <c r="K325" s="95">
        <f>Delta!DE327</f>
        <v>0.99962702611496956</v>
      </c>
      <c r="L325" s="95">
        <f>Delta!DF327</f>
        <v>0.99956057434744694</v>
      </c>
      <c r="M325" s="95">
        <f>Delta!DG327</f>
        <v>0.99952789647306972</v>
      </c>
      <c r="N325" s="95">
        <f>Delta!DH327</f>
        <v>0.99996938466909735</v>
      </c>
      <c r="O325" s="95">
        <f>Delta!DI327</f>
        <v>0.99999580461621618</v>
      </c>
      <c r="P325" s="95">
        <f>Delta!DJ327</f>
        <v>1.0000209903056834</v>
      </c>
    </row>
    <row r="326" spans="1:16" x14ac:dyDescent="0.2">
      <c r="A326">
        <f>Delta!A328</f>
        <v>648</v>
      </c>
      <c r="B326" s="95" t="e">
        <f>Delta!CV328</f>
        <v>#N/A</v>
      </c>
      <c r="C326" s="95">
        <f>Delta!CW328</f>
        <v>1.0000193946163627</v>
      </c>
      <c r="D326" s="95">
        <f>Delta!CX328</f>
        <v>0.99984121718774488</v>
      </c>
      <c r="E326" s="95">
        <f>Delta!CY328</f>
        <v>1.0001188424340146</v>
      </c>
      <c r="F326" s="95">
        <f>Delta!CZ328</f>
        <v>0.99997401133711006</v>
      </c>
      <c r="G326" s="95">
        <f>Delta!DA328</f>
        <v>0.99994767668577578</v>
      </c>
      <c r="H326" s="95">
        <f>Delta!DB328</f>
        <v>0.99996390730493501</v>
      </c>
      <c r="I326" s="95">
        <f>Delta!DC328</f>
        <v>0.99999896317337011</v>
      </c>
      <c r="J326" s="95">
        <f>Delta!DD328</f>
        <v>0.99962352111379738</v>
      </c>
      <c r="K326" s="95">
        <f>Delta!DE328</f>
        <v>0.99962352111379738</v>
      </c>
      <c r="L326" s="95">
        <f>Delta!DF328</f>
        <v>0.99957121749819611</v>
      </c>
      <c r="M326" s="95">
        <f>Delta!DG328</f>
        <v>0.99953410393439612</v>
      </c>
      <c r="N326" s="95">
        <f>Delta!DH328</f>
        <v>0.9999662009277015</v>
      </c>
      <c r="O326" s="95">
        <f>Delta!DI328</f>
        <v>0.99998951188899465</v>
      </c>
      <c r="P326" s="95">
        <f>Delta!DJ328</f>
        <v>1.0000310093040521</v>
      </c>
    </row>
    <row r="327" spans="1:16" x14ac:dyDescent="0.2">
      <c r="A327">
        <f>Delta!A329</f>
        <v>650</v>
      </c>
      <c r="B327" s="95" t="e">
        <f>Delta!CV329</f>
        <v>#N/A</v>
      </c>
      <c r="C327" s="95">
        <f>Delta!CW329</f>
        <v>1.0000260756263695</v>
      </c>
      <c r="D327" s="95">
        <f>Delta!CX329</f>
        <v>0.99983963160040046</v>
      </c>
      <c r="E327" s="95">
        <f>Delta!CY329</f>
        <v>1.0001157340446472</v>
      </c>
      <c r="F327" s="95">
        <f>Delta!CZ329</f>
        <v>0.99996712463173976</v>
      </c>
      <c r="G327" s="95">
        <f>Delta!DA329</f>
        <v>0.99994647398067837</v>
      </c>
      <c r="H327" s="95">
        <f>Delta!DB329</f>
        <v>0.99996457850756226</v>
      </c>
      <c r="I327" s="95">
        <f>Delta!DC329</f>
        <v>1.0000056769452135</v>
      </c>
      <c r="J327" s="95">
        <f>Delta!DD329</f>
        <v>0.99962411994688705</v>
      </c>
      <c r="K327" s="95">
        <f>Delta!DE329</f>
        <v>0.99962411994688727</v>
      </c>
      <c r="L327" s="95">
        <f>Delta!DF329</f>
        <v>0.99957061404692815</v>
      </c>
      <c r="M327" s="95">
        <f>Delta!DG329</f>
        <v>0.99954088207059533</v>
      </c>
      <c r="N327" s="95">
        <f>Delta!DH329</f>
        <v>0.99996289319734888</v>
      </c>
      <c r="O327" s="95">
        <f>Delta!DI329</f>
        <v>0.99999659990950518</v>
      </c>
      <c r="P327" s="95">
        <f>Delta!DJ329</f>
        <v>1.0000235950989331</v>
      </c>
    </row>
    <row r="328" spans="1:16" x14ac:dyDescent="0.2">
      <c r="A328">
        <f>Delta!A330</f>
        <v>652</v>
      </c>
      <c r="B328" s="95" t="e">
        <f>Delta!CV330</f>
        <v>#N/A</v>
      </c>
      <c r="C328" s="95">
        <f>Delta!CW330</f>
        <v>1.0000300346211541</v>
      </c>
      <c r="D328" s="95">
        <f>Delta!CX330</f>
        <v>0.99983459491773885</v>
      </c>
      <c r="E328" s="95">
        <f>Delta!CY330</f>
        <v>1.0001224404391673</v>
      </c>
      <c r="F328" s="95">
        <f>Delta!CZ330</f>
        <v>0.99996009420033161</v>
      </c>
      <c r="G328" s="95">
        <f>Delta!DA330</f>
        <v>0.99994514796232226</v>
      </c>
      <c r="H328" s="95">
        <f>Delta!DB330</f>
        <v>0.99997078312325027</v>
      </c>
      <c r="I328" s="95">
        <f>Delta!DC330</f>
        <v>1.000000503109475</v>
      </c>
      <c r="J328" s="95">
        <f>Delta!DD330</f>
        <v>0.9996254623613533</v>
      </c>
      <c r="K328" s="95">
        <f>Delta!DE330</f>
        <v>0.9996254623613533</v>
      </c>
      <c r="L328" s="95">
        <f>Delta!DF330</f>
        <v>0.99957063086782816</v>
      </c>
      <c r="M328" s="95">
        <f>Delta!DG330</f>
        <v>0.9995419294146658</v>
      </c>
      <c r="N328" s="95">
        <f>Delta!DH330</f>
        <v>0.9999692473309203</v>
      </c>
      <c r="O328" s="95">
        <f>Delta!DI330</f>
        <v>0.9999882790857797</v>
      </c>
      <c r="P328" s="95">
        <f>Delta!DJ330</f>
        <v>1.0000238593265567</v>
      </c>
    </row>
    <row r="329" spans="1:16" x14ac:dyDescent="0.2">
      <c r="A329">
        <f>Delta!A331</f>
        <v>654</v>
      </c>
      <c r="B329" s="95" t="e">
        <f>Delta!CV331</f>
        <v>#N/A</v>
      </c>
      <c r="C329" s="95">
        <f>Delta!CW331</f>
        <v>1.0000337881840831</v>
      </c>
      <c r="D329" s="95">
        <f>Delta!CX331</f>
        <v>0.99983339014338801</v>
      </c>
      <c r="E329" s="95">
        <f>Delta!CY331</f>
        <v>1.000119134971408</v>
      </c>
      <c r="F329" s="95">
        <f>Delta!CZ331</f>
        <v>0.99996703295558131</v>
      </c>
      <c r="G329" s="95">
        <f>Delta!DA331</f>
        <v>0.99994534722685902</v>
      </c>
      <c r="H329" s="95">
        <f>Delta!DB331</f>
        <v>0.99996151128973365</v>
      </c>
      <c r="I329" s="95">
        <f>Delta!DC331</f>
        <v>1.0000030603102013</v>
      </c>
      <c r="J329" s="95">
        <f>Delta!DD331</f>
        <v>0.99963357211167647</v>
      </c>
      <c r="K329" s="95">
        <f>Delta!DE331</f>
        <v>0.99963357211167669</v>
      </c>
      <c r="L329" s="95">
        <f>Delta!DF331</f>
        <v>0.99957893936483599</v>
      </c>
      <c r="M329" s="95">
        <f>Delta!DG331</f>
        <v>0.99954352576453742</v>
      </c>
      <c r="N329" s="95">
        <f>Delta!DH331</f>
        <v>0.99996574717691844</v>
      </c>
      <c r="O329" s="95">
        <f>Delta!DI331</f>
        <v>0.99999745843160026</v>
      </c>
      <c r="P329" s="95">
        <f>Delta!DJ331</f>
        <v>1.0000262581440151</v>
      </c>
    </row>
    <row r="330" spans="1:16" x14ac:dyDescent="0.2">
      <c r="A330">
        <f>Delta!A332</f>
        <v>656</v>
      </c>
      <c r="B330" s="95" t="e">
        <f>Delta!CV332</f>
        <v>#N/A</v>
      </c>
      <c r="C330" s="95">
        <f>Delta!CW332</f>
        <v>1.0000276285222964</v>
      </c>
      <c r="D330" s="95">
        <f>Delta!CX332</f>
        <v>0.99983850742428171</v>
      </c>
      <c r="E330" s="95">
        <f>Delta!CY332</f>
        <v>1.0001157238672667</v>
      </c>
      <c r="F330" s="95">
        <f>Delta!CZ332</f>
        <v>0.99997390039094003</v>
      </c>
      <c r="G330" s="95">
        <f>Delta!DA332</f>
        <v>0.99995163218769378</v>
      </c>
      <c r="H330" s="95">
        <f>Delta!DB332</f>
        <v>0.99997181090928255</v>
      </c>
      <c r="I330" s="95">
        <f>Delta!DC332</f>
        <v>0.99999584548055853</v>
      </c>
      <c r="J330" s="95">
        <f>Delta!DD332</f>
        <v>0.99962635059957972</v>
      </c>
      <c r="K330" s="95">
        <f>Delta!DE332</f>
        <v>0.99962635059957972</v>
      </c>
      <c r="L330" s="95">
        <f>Delta!DF332</f>
        <v>0.99957800085987725</v>
      </c>
      <c r="M330" s="95">
        <f>Delta!DG332</f>
        <v>0.99954567101575698</v>
      </c>
      <c r="N330" s="95">
        <f>Delta!DH332</f>
        <v>0.9999740685323435</v>
      </c>
      <c r="O330" s="95">
        <f>Delta!DI332</f>
        <v>0.99998494624582679</v>
      </c>
      <c r="P330" s="95">
        <f>Delta!DJ332</f>
        <v>1.0000286615039296</v>
      </c>
    </row>
    <row r="331" spans="1:16" x14ac:dyDescent="0.2">
      <c r="A331">
        <f>Delta!A333</f>
        <v>658</v>
      </c>
      <c r="B331" s="95" t="e">
        <f>Delta!CV333</f>
        <v>#N/A</v>
      </c>
      <c r="C331" s="95">
        <f>Delta!CW333</f>
        <v>1.0000277584623243</v>
      </c>
      <c r="D331" s="95">
        <f>Delta!CX333</f>
        <v>0.99984346056762996</v>
      </c>
      <c r="E331" s="95">
        <f>Delta!CY333</f>
        <v>1.0001061374160292</v>
      </c>
      <c r="F331" s="95">
        <f>Delta!CZ333</f>
        <v>0.99996893110700447</v>
      </c>
      <c r="G331" s="95">
        <f>Delta!DA333</f>
        <v>0.99994607943087521</v>
      </c>
      <c r="H331" s="95">
        <f>Delta!DB333</f>
        <v>0.99997424256565248</v>
      </c>
      <c r="I331" s="95">
        <f>Delta!DC333</f>
        <v>0.99999850950462399</v>
      </c>
      <c r="J331" s="95">
        <f>Delta!DD333</f>
        <v>0.99962950194133271</v>
      </c>
      <c r="K331" s="95">
        <f>Delta!DE333</f>
        <v>0.99962950194133293</v>
      </c>
      <c r="L331" s="95">
        <f>Delta!DF333</f>
        <v>0.99957560134967416</v>
      </c>
      <c r="M331" s="95">
        <f>Delta!DG333</f>
        <v>0.99954836502231037</v>
      </c>
      <c r="N331" s="95">
        <f>Delta!DH333</f>
        <v>0.99996261256223595</v>
      </c>
      <c r="O331" s="95">
        <f>Delta!DI333</f>
        <v>0.99998857035425137</v>
      </c>
      <c r="P331" s="95">
        <f>Delta!DJ333</f>
        <v>1.000019215550269</v>
      </c>
    </row>
    <row r="332" spans="1:16" x14ac:dyDescent="0.2">
      <c r="A332">
        <f>Delta!A334</f>
        <v>660</v>
      </c>
      <c r="B332" s="95" t="e">
        <f>Delta!CV334</f>
        <v>#N/A</v>
      </c>
      <c r="C332" s="95">
        <f>Delta!CW334</f>
        <v>1.0000250600753289</v>
      </c>
      <c r="D332" s="95">
        <f>Delta!CX334</f>
        <v>0.99984863537571322</v>
      </c>
      <c r="E332" s="95">
        <f>Delta!CY334</f>
        <v>1.0001025931176077</v>
      </c>
      <c r="F332" s="95">
        <f>Delta!CZ334</f>
        <v>0.99997367602623899</v>
      </c>
      <c r="G332" s="95">
        <f>Delta!DA334</f>
        <v>0.99995023943306161</v>
      </c>
      <c r="H332" s="95">
        <f>Delta!DB334</f>
        <v>0.99997040803332293</v>
      </c>
      <c r="I332" s="95">
        <f>Delta!DC334</f>
        <v>0.99999146799998229</v>
      </c>
      <c r="J332" s="95">
        <f>Delta!DD334</f>
        <v>0.99963325243802581</v>
      </c>
      <c r="K332" s="95">
        <f>Delta!DE334</f>
        <v>0.99963325243802559</v>
      </c>
      <c r="L332" s="95">
        <f>Delta!DF334</f>
        <v>0.99958351012065394</v>
      </c>
      <c r="M332" s="95">
        <f>Delta!DG334</f>
        <v>0.99954540228457889</v>
      </c>
      <c r="N332" s="95">
        <f>Delta!DH334</f>
        <v>0.99996857668931771</v>
      </c>
      <c r="O332" s="95">
        <f>Delta!DI334</f>
        <v>1.0000019160960651</v>
      </c>
      <c r="P332" s="95">
        <f>Delta!DJ334</f>
        <v>1.0000174957162069</v>
      </c>
    </row>
    <row r="333" spans="1:16" x14ac:dyDescent="0.2">
      <c r="A333">
        <f>Delta!A335</f>
        <v>662</v>
      </c>
      <c r="B333" s="95" t="e">
        <f>Delta!CV335</f>
        <v>#N/A</v>
      </c>
      <c r="C333" s="95">
        <f>Delta!CW335</f>
        <v>1.0000250152292787</v>
      </c>
      <c r="D333" s="95">
        <f>Delta!CX335</f>
        <v>0.99983794286405336</v>
      </c>
      <c r="E333" s="95">
        <f>Delta!CY335</f>
        <v>1.0001150363910754</v>
      </c>
      <c r="F333" s="95">
        <f>Delta!CZ335</f>
        <v>0.99996651258838865</v>
      </c>
      <c r="G333" s="95">
        <f>Delta!DA335</f>
        <v>0.99994884632114589</v>
      </c>
      <c r="H333" s="95">
        <f>Delta!DB335</f>
        <v>0.99998042134247589</v>
      </c>
      <c r="I333" s="95">
        <f>Delta!DC335</f>
        <v>0.9999886349864251</v>
      </c>
      <c r="J333" s="95">
        <f>Delta!DD335</f>
        <v>0.99963124767722966</v>
      </c>
      <c r="K333" s="95">
        <f>Delta!DE335</f>
        <v>0.99963124767722966</v>
      </c>
      <c r="L333" s="95">
        <f>Delta!DF335</f>
        <v>0.99958011286141346</v>
      </c>
      <c r="M333" s="95">
        <f>Delta!DG335</f>
        <v>0.99954918240558221</v>
      </c>
      <c r="N333" s="95">
        <f>Delta!DH335</f>
        <v>0.99997236464686523</v>
      </c>
      <c r="O333" s="95">
        <f>Delta!DI335</f>
        <v>0.99998940074560594</v>
      </c>
      <c r="P333" s="95">
        <f>Delta!DJ335</f>
        <v>1.0000199876084226</v>
      </c>
    </row>
    <row r="334" spans="1:16" x14ac:dyDescent="0.2">
      <c r="A334">
        <f>Delta!A336</f>
        <v>664</v>
      </c>
      <c r="B334" s="95" t="e">
        <f>Delta!CV336</f>
        <v>#N/A</v>
      </c>
      <c r="C334" s="95">
        <f>Delta!CW336</f>
        <v>1.0000284508000039</v>
      </c>
      <c r="D334" s="95">
        <f>Delta!CX336</f>
        <v>0.99984332970042566</v>
      </c>
      <c r="E334" s="95">
        <f>Delta!CY336</f>
        <v>1.0001149257622148</v>
      </c>
      <c r="F334" s="95">
        <f>Delta!CZ336</f>
        <v>0.999965527294288</v>
      </c>
      <c r="G334" s="95">
        <f>Delta!DA336</f>
        <v>0.99994107679151967</v>
      </c>
      <c r="H334" s="95">
        <f>Delta!DB336</f>
        <v>0.99997081720587688</v>
      </c>
      <c r="I334" s="95">
        <f>Delta!DC336</f>
        <v>0.99999903901640907</v>
      </c>
      <c r="J334" s="95">
        <f>Delta!DD336</f>
        <v>0.99964596283152762</v>
      </c>
      <c r="K334" s="95">
        <f>Delta!DE336</f>
        <v>0.99964596283152785</v>
      </c>
      <c r="L334" s="95">
        <f>Delta!DF336</f>
        <v>0.99958706048405355</v>
      </c>
      <c r="M334" s="95">
        <f>Delta!DG336</f>
        <v>0.99955692918192929</v>
      </c>
      <c r="N334" s="95">
        <f>Delta!DH336</f>
        <v>0.9999704037880226</v>
      </c>
      <c r="O334" s="95">
        <f>Delta!DI336</f>
        <v>0.99998881645519044</v>
      </c>
      <c r="P334" s="95">
        <f>Delta!DJ336</f>
        <v>1.0000245873909979</v>
      </c>
    </row>
    <row r="335" spans="1:16" x14ac:dyDescent="0.2">
      <c r="A335">
        <f>Delta!A337</f>
        <v>666</v>
      </c>
      <c r="B335" s="95" t="e">
        <f>Delta!CV337</f>
        <v>#N/A</v>
      </c>
      <c r="C335" s="95">
        <f>Delta!CW337</f>
        <v>1.0000219853095607</v>
      </c>
      <c r="D335" s="95">
        <f>Delta!CX337</f>
        <v>0.99984877849896447</v>
      </c>
      <c r="E335" s="95">
        <f>Delta!CY337</f>
        <v>1.0001174877259431</v>
      </c>
      <c r="F335" s="95">
        <f>Delta!CZ337</f>
        <v>0.99996606502777208</v>
      </c>
      <c r="G335" s="95">
        <f>Delta!DA337</f>
        <v>0.99994740357964551</v>
      </c>
      <c r="H335" s="95">
        <f>Delta!DB337</f>
        <v>0.99997081530412912</v>
      </c>
      <c r="I335" s="95">
        <f>Delta!DC337</f>
        <v>1.0000046622461845</v>
      </c>
      <c r="J335" s="95">
        <f>Delta!DD337</f>
        <v>0.99964512352262447</v>
      </c>
      <c r="K335" s="95">
        <f>Delta!DE337</f>
        <v>0.99964512352262447</v>
      </c>
      <c r="L335" s="95">
        <f>Delta!DF337</f>
        <v>0.99959254576750234</v>
      </c>
      <c r="M335" s="95">
        <f>Delta!DG337</f>
        <v>0.99956803317358089</v>
      </c>
      <c r="N335" s="95">
        <f>Delta!DH337</f>
        <v>0.99996836655810017</v>
      </c>
      <c r="O335" s="95">
        <f>Delta!DI337</f>
        <v>0.99999243237234836</v>
      </c>
      <c r="P335" s="95">
        <f>Delta!DJ337</f>
        <v>1.0000208751952133</v>
      </c>
    </row>
    <row r="336" spans="1:16" x14ac:dyDescent="0.2">
      <c r="A336">
        <f>Delta!A338</f>
        <v>668</v>
      </c>
      <c r="B336" s="95" t="e">
        <f>Delta!CV338</f>
        <v>#N/A</v>
      </c>
      <c r="C336" s="95">
        <f>Delta!CW338</f>
        <v>1.0000315891088809</v>
      </c>
      <c r="D336" s="95">
        <f>Delta!CX338</f>
        <v>0.99984788913441158</v>
      </c>
      <c r="E336" s="95">
        <f>Delta!CY338</f>
        <v>1.0001137641775764</v>
      </c>
      <c r="F336" s="95">
        <f>Delta!CZ338</f>
        <v>0.99996284720606488</v>
      </c>
      <c r="G336" s="95">
        <f>Delta!DA338</f>
        <v>0.99993737688003648</v>
      </c>
      <c r="H336" s="95">
        <f>Delta!DB338</f>
        <v>0.99998069883727747</v>
      </c>
      <c r="I336" s="95">
        <f>Delta!DC338</f>
        <v>0.99999133003199792</v>
      </c>
      <c r="J336" s="95">
        <f>Delta!DD338</f>
        <v>0.99965124721965359</v>
      </c>
      <c r="K336" s="95">
        <f>Delta!DE338</f>
        <v>0.99965124721965359</v>
      </c>
      <c r="L336" s="95">
        <f>Delta!DF338</f>
        <v>0.99958864593967756</v>
      </c>
      <c r="M336" s="95">
        <f>Delta!DG338</f>
        <v>0.99956068648226282</v>
      </c>
      <c r="N336" s="95">
        <f>Delta!DH338</f>
        <v>0.99997593149927289</v>
      </c>
      <c r="O336" s="95">
        <f>Delta!DI338</f>
        <v>0.99999399711036085</v>
      </c>
      <c r="P336" s="95">
        <f>Delta!DJ338</f>
        <v>1.0000135624505695</v>
      </c>
    </row>
    <row r="337" spans="1:16" x14ac:dyDescent="0.2">
      <c r="A337">
        <f>Delta!A339</f>
        <v>670</v>
      </c>
      <c r="B337" s="95" t="e">
        <f>Delta!CV339</f>
        <v>#N/A</v>
      </c>
      <c r="C337" s="95">
        <f>Delta!CW339</f>
        <v>1.0000283767639893</v>
      </c>
      <c r="D337" s="95">
        <f>Delta!CX339</f>
        <v>0.99984379078400465</v>
      </c>
      <c r="E337" s="95">
        <f>Delta!CY339</f>
        <v>1.0001162061799633</v>
      </c>
      <c r="F337" s="95">
        <f>Delta!CZ339</f>
        <v>0.99996535604853087</v>
      </c>
      <c r="G337" s="95">
        <f>Delta!DA339</f>
        <v>0.9999519522037722</v>
      </c>
      <c r="H337" s="95">
        <f>Delta!DB339</f>
        <v>0.99996868382385284</v>
      </c>
      <c r="I337" s="95">
        <f>Delta!DC339</f>
        <v>0.99999425870056313</v>
      </c>
      <c r="J337" s="95">
        <f>Delta!DD339</f>
        <v>0.99964531457326722</v>
      </c>
      <c r="K337" s="95">
        <f>Delta!DE339</f>
        <v>0.99964531457326722</v>
      </c>
      <c r="L337" s="95">
        <f>Delta!DF339</f>
        <v>0.99959728381889223</v>
      </c>
      <c r="M337" s="95">
        <f>Delta!DG339</f>
        <v>0.99956024144667621</v>
      </c>
      <c r="N337" s="95">
        <f>Delta!DH339</f>
        <v>0.99996601290075593</v>
      </c>
      <c r="O337" s="95">
        <f>Delta!DI339</f>
        <v>0.99999129378794194</v>
      </c>
      <c r="P337" s="95">
        <f>Delta!DJ339</f>
        <v>1.0000225242396474</v>
      </c>
    </row>
    <row r="338" spans="1:16" x14ac:dyDescent="0.2">
      <c r="A338">
        <f>Delta!A340</f>
        <v>672</v>
      </c>
      <c r="B338" s="95" t="e">
        <f>Delta!CV340</f>
        <v>#N/A</v>
      </c>
      <c r="C338" s="95">
        <f>Delta!CW340</f>
        <v>1.0000280620747242</v>
      </c>
      <c r="D338" s="95">
        <f>Delta!CX340</f>
        <v>0.99984312249146179</v>
      </c>
      <c r="E338" s="95">
        <f>Delta!CY340</f>
        <v>1.0001123112906798</v>
      </c>
      <c r="F338" s="95">
        <f>Delta!CZ340</f>
        <v>0.99997411075443332</v>
      </c>
      <c r="G338" s="95">
        <f>Delta!DA340</f>
        <v>0.99995390217083913</v>
      </c>
      <c r="H338" s="95">
        <f>Delta!DB340</f>
        <v>0.9999706727924127</v>
      </c>
      <c r="I338" s="95">
        <f>Delta!DC340</f>
        <v>1.0000055742361817</v>
      </c>
      <c r="J338" s="95">
        <f>Delta!DD340</f>
        <v>0.99964620353244349</v>
      </c>
      <c r="K338" s="95">
        <f>Delta!DE340</f>
        <v>0.99964620353244371</v>
      </c>
      <c r="L338" s="95">
        <f>Delta!DF340</f>
        <v>0.99960012201253179</v>
      </c>
      <c r="M338" s="95">
        <f>Delta!DG340</f>
        <v>0.99957637837600499</v>
      </c>
      <c r="N338" s="95">
        <f>Delta!DH340</f>
        <v>0.99997137194076802</v>
      </c>
      <c r="O338" s="95">
        <f>Delta!DI340</f>
        <v>0.99999287060671072</v>
      </c>
      <c r="P338" s="95">
        <f>Delta!DJ340</f>
        <v>1.000018817923763</v>
      </c>
    </row>
    <row r="339" spans="1:16" x14ac:dyDescent="0.2">
      <c r="A339">
        <f>Delta!A341</f>
        <v>674</v>
      </c>
      <c r="B339" s="95" t="e">
        <f>Delta!CV341</f>
        <v>#N/A</v>
      </c>
      <c r="C339" s="95">
        <f>Delta!CW341</f>
        <v>1.0000278352684093</v>
      </c>
      <c r="D339" s="95">
        <f>Delta!CX341</f>
        <v>0.99984243523978478</v>
      </c>
      <c r="E339" s="95">
        <f>Delta!CY341</f>
        <v>1.0001181561917794</v>
      </c>
      <c r="F339" s="95">
        <f>Delta!CZ341</f>
        <v>0.99996451533409747</v>
      </c>
      <c r="G339" s="95">
        <f>Delta!DA341</f>
        <v>0.99994388184032934</v>
      </c>
      <c r="H339" s="95">
        <f>Delta!DB341</f>
        <v>0.99997043053718804</v>
      </c>
      <c r="I339" s="95">
        <f>Delta!DC341</f>
        <v>0.99999878579208268</v>
      </c>
      <c r="J339" s="95">
        <f>Delta!DD341</f>
        <v>0.99965745019344787</v>
      </c>
      <c r="K339" s="95">
        <f>Delta!DE341</f>
        <v>0.99965745019344787</v>
      </c>
      <c r="L339" s="95">
        <f>Delta!DF341</f>
        <v>0.99960135125704197</v>
      </c>
      <c r="M339" s="95">
        <f>Delta!DG341</f>
        <v>0.9995705798940735</v>
      </c>
      <c r="N339" s="95">
        <f>Delta!DH341</f>
        <v>0.99996681098497553</v>
      </c>
      <c r="O339" s="95">
        <f>Delta!DI341</f>
        <v>0.9999922903963645</v>
      </c>
      <c r="P339" s="95">
        <f>Delta!DJ341</f>
        <v>1.000017194749979</v>
      </c>
    </row>
    <row r="340" spans="1:16" x14ac:dyDescent="0.2">
      <c r="A340">
        <f>Delta!A342</f>
        <v>676</v>
      </c>
      <c r="B340" s="95" t="e">
        <f>Delta!CV342</f>
        <v>#N/A</v>
      </c>
      <c r="C340" s="95">
        <f>Delta!CW342</f>
        <v>1.0000306623488775</v>
      </c>
      <c r="D340" s="95">
        <f>Delta!CX342</f>
        <v>0.9998483548283239</v>
      </c>
      <c r="E340" s="95">
        <f>Delta!CY342</f>
        <v>1.0001106246677773</v>
      </c>
      <c r="F340" s="95">
        <f>Delta!CZ342</f>
        <v>0.99996904926315533</v>
      </c>
      <c r="G340" s="95">
        <f>Delta!DA342</f>
        <v>0.99995428050784929</v>
      </c>
      <c r="H340" s="95">
        <f>Delta!DB342</f>
        <v>0.99997018336535937</v>
      </c>
      <c r="I340" s="95">
        <f>Delta!DC342</f>
        <v>1.0000038133414251</v>
      </c>
      <c r="J340" s="95">
        <f>Delta!DD342</f>
        <v>0.99965306157630818</v>
      </c>
      <c r="K340" s="95">
        <f>Delta!DE342</f>
        <v>0.99965306157630818</v>
      </c>
      <c r="L340" s="95">
        <f>Delta!DF342</f>
        <v>0.99960735794600597</v>
      </c>
      <c r="M340" s="95">
        <f>Delta!DG342</f>
        <v>0.99958136474912029</v>
      </c>
      <c r="N340" s="95">
        <f>Delta!DH342</f>
        <v>0.99996432093497412</v>
      </c>
      <c r="O340" s="95">
        <f>Delta!DI342</f>
        <v>0.9999960242869298</v>
      </c>
      <c r="P340" s="95">
        <f>Delta!DJ342</f>
        <v>1.0000198822559423</v>
      </c>
    </row>
    <row r="341" spans="1:16" x14ac:dyDescent="0.2">
      <c r="A341">
        <f>Delta!A343</f>
        <v>678</v>
      </c>
      <c r="B341" s="95" t="e">
        <f>Delta!CV343</f>
        <v>#N/A</v>
      </c>
      <c r="C341" s="95">
        <f>Delta!CW343</f>
        <v>1.0000237926216289</v>
      </c>
      <c r="D341" s="95">
        <f>Delta!CX343</f>
        <v>0.99984788967912952</v>
      </c>
      <c r="E341" s="95">
        <f>Delta!CY343</f>
        <v>1.0001098749616966</v>
      </c>
      <c r="F341" s="95">
        <f>Delta!CZ343</f>
        <v>0.99996452622726217</v>
      </c>
      <c r="G341" s="95">
        <f>Delta!DA343</f>
        <v>0.99993649321506362</v>
      </c>
      <c r="H341" s="95">
        <f>Delta!DB343</f>
        <v>0.99997747092893385</v>
      </c>
      <c r="I341" s="95">
        <f>Delta!DC343</f>
        <v>0.99999700540388969</v>
      </c>
      <c r="J341" s="95">
        <f>Delta!DD343</f>
        <v>0.99966544987016914</v>
      </c>
      <c r="K341" s="95">
        <f>Delta!DE343</f>
        <v>0.99966544987016914</v>
      </c>
      <c r="L341" s="95">
        <f>Delta!DF343</f>
        <v>0.999601964331436</v>
      </c>
      <c r="M341" s="95">
        <f>Delta!DG343</f>
        <v>0.99957645089102809</v>
      </c>
      <c r="N341" s="95">
        <f>Delta!DH343</f>
        <v>0.99997143676477718</v>
      </c>
      <c r="O341" s="95">
        <f>Delta!DI343</f>
        <v>0.99999537373181813</v>
      </c>
      <c r="P341" s="95">
        <f>Delta!DJ343</f>
        <v>1.0000128114060625</v>
      </c>
    </row>
    <row r="342" spans="1:16" x14ac:dyDescent="0.2">
      <c r="A342">
        <f>Delta!A344</f>
        <v>680</v>
      </c>
      <c r="B342" s="95" t="e">
        <f>Delta!CV344</f>
        <v>#N/A</v>
      </c>
      <c r="C342" s="95">
        <f>Delta!CW344</f>
        <v>1.0000265382459494</v>
      </c>
      <c r="D342" s="95">
        <f>Delta!CX344</f>
        <v>0.99983785966757166</v>
      </c>
      <c r="E342" s="95">
        <f>Delta!CY344</f>
        <v>1.0001183762826946</v>
      </c>
      <c r="F342" s="95">
        <f>Delta!CZ344</f>
        <v>0.9999625895807891</v>
      </c>
      <c r="G342" s="95">
        <f>Delta!DA344</f>
        <v>0.99994042959044105</v>
      </c>
      <c r="H342" s="95">
        <f>Delta!DB344</f>
        <v>0.99998129370231836</v>
      </c>
      <c r="I342" s="95">
        <f>Delta!DC344</f>
        <v>0.99999790022840562</v>
      </c>
      <c r="J342" s="95">
        <f>Delta!DD344</f>
        <v>0.99966217920793932</v>
      </c>
      <c r="K342" s="95">
        <f>Delta!DE344</f>
        <v>0.99966217920793932</v>
      </c>
      <c r="L342" s="95">
        <f>Delta!DF344</f>
        <v>0.9996026289225034</v>
      </c>
      <c r="M342" s="95">
        <f>Delta!DG344</f>
        <v>0.99958183116022103</v>
      </c>
      <c r="N342" s="95">
        <f>Delta!DH344</f>
        <v>0.99996873928318819</v>
      </c>
      <c r="O342" s="95">
        <f>Delta!DI344</f>
        <v>0.99999916818252355</v>
      </c>
      <c r="P342" s="95">
        <f>Delta!DJ344</f>
        <v>1.0000112279728981</v>
      </c>
    </row>
    <row r="343" spans="1:16" x14ac:dyDescent="0.2">
      <c r="A343">
        <f>Delta!A345</f>
        <v>682</v>
      </c>
      <c r="B343" s="95" t="e">
        <f>Delta!CV345</f>
        <v>#N/A</v>
      </c>
      <c r="C343" s="95">
        <f>Delta!CW345</f>
        <v>1.0000194717703663</v>
      </c>
      <c r="D343" s="95">
        <f>Delta!CX345</f>
        <v>0.99985362155941437</v>
      </c>
      <c r="E343" s="95">
        <f>Delta!CY345</f>
        <v>1.0001143059964428</v>
      </c>
      <c r="F343" s="95">
        <f>Delta!CZ345</f>
        <v>0.9999592172964501</v>
      </c>
      <c r="G343" s="95">
        <f>Delta!DA345</f>
        <v>0.99993664435243867</v>
      </c>
      <c r="H343" s="95">
        <f>Delta!DB345</f>
        <v>0.99997870468495387</v>
      </c>
      <c r="I343" s="95">
        <f>Delta!DC345</f>
        <v>0.9999932992241396</v>
      </c>
      <c r="J343" s="95">
        <f>Delta!DD345</f>
        <v>0.99966924681270886</v>
      </c>
      <c r="K343" s="95">
        <f>Delta!DE345</f>
        <v>0.99966924681270886</v>
      </c>
      <c r="L343" s="95">
        <f>Delta!DF345</f>
        <v>0.99960591212022987</v>
      </c>
      <c r="M343" s="95">
        <f>Delta!DG345</f>
        <v>0.99957792720488237</v>
      </c>
      <c r="N343" s="95">
        <f>Delta!DH345</f>
        <v>0.99996381292648062</v>
      </c>
      <c r="O343" s="95">
        <f>Delta!DI345</f>
        <v>0.99999221170250863</v>
      </c>
      <c r="P343" s="95">
        <f>Delta!DJ345</f>
        <v>1.0000161184816561</v>
      </c>
    </row>
    <row r="344" spans="1:16" x14ac:dyDescent="0.2">
      <c r="A344">
        <f>Delta!A346</f>
        <v>684</v>
      </c>
      <c r="B344" s="95" t="e">
        <f>Delta!CV346</f>
        <v>#N/A</v>
      </c>
      <c r="C344" s="95">
        <f>Delta!CW346</f>
        <v>1.0000350910445226</v>
      </c>
      <c r="D344" s="95">
        <f>Delta!CX346</f>
        <v>0.99984343661012376</v>
      </c>
      <c r="E344" s="95">
        <f>Delta!CY346</f>
        <v>1.0001099927243129</v>
      </c>
      <c r="F344" s="95">
        <f>Delta!CZ346</f>
        <v>0.99996570945899543</v>
      </c>
      <c r="G344" s="95">
        <f>Delta!DA346</f>
        <v>0.99994905639205633</v>
      </c>
      <c r="H344" s="95">
        <f>Delta!DB346</f>
        <v>0.99997811673378056</v>
      </c>
      <c r="I344" s="95">
        <f>Delta!DC346</f>
        <v>0.99999637130300001</v>
      </c>
      <c r="J344" s="95">
        <f>Delta!DD346</f>
        <v>0.99966061104389303</v>
      </c>
      <c r="K344" s="95">
        <f>Delta!DE346</f>
        <v>0.99966061104389303</v>
      </c>
      <c r="L344" s="95">
        <f>Delta!DF346</f>
        <v>0.99960968472564715</v>
      </c>
      <c r="M344" s="95">
        <f>Delta!DG346</f>
        <v>0.99958418279951344</v>
      </c>
      <c r="N344" s="95">
        <f>Delta!DH346</f>
        <v>0.99997276306980443</v>
      </c>
      <c r="O344" s="95">
        <f>Delta!DI346</f>
        <v>0.99999812649424646</v>
      </c>
      <c r="P344" s="95">
        <f>Delta!DJ346</f>
        <v>1.0000167326757539</v>
      </c>
    </row>
    <row r="345" spans="1:16" x14ac:dyDescent="0.2">
      <c r="A345">
        <f>Delta!A347</f>
        <v>686</v>
      </c>
      <c r="B345" s="95" t="e">
        <f>Delta!CV347</f>
        <v>#N/A</v>
      </c>
      <c r="C345" s="95">
        <f>Delta!CW347</f>
        <v>1.0000214942315671</v>
      </c>
      <c r="D345" s="95">
        <f>Delta!CX347</f>
        <v>0.999859600168444</v>
      </c>
      <c r="E345" s="95">
        <f>Delta!CY347</f>
        <v>1.0001119107814118</v>
      </c>
      <c r="F345" s="95">
        <f>Delta!CZ347</f>
        <v>0.99997001398537844</v>
      </c>
      <c r="G345" s="95">
        <f>Delta!DA347</f>
        <v>0.99995281772682676</v>
      </c>
      <c r="H345" s="95">
        <f>Delta!DB347</f>
        <v>0.99996556816578486</v>
      </c>
      <c r="I345" s="95">
        <f>Delta!DC347</f>
        <v>1.0000037563912503</v>
      </c>
      <c r="J345" s="95">
        <f>Delta!DD347</f>
        <v>0.9996687745881877</v>
      </c>
      <c r="K345" s="95">
        <f>Delta!DE347</f>
        <v>0.9996687745881877</v>
      </c>
      <c r="L345" s="95">
        <f>Delta!DF347</f>
        <v>0.99962160794298216</v>
      </c>
      <c r="M345" s="95">
        <f>Delta!DG347</f>
        <v>0.99959094397807102</v>
      </c>
      <c r="N345" s="95">
        <f>Delta!DH347</f>
        <v>0.9999697346616615</v>
      </c>
      <c r="O345" s="95">
        <f>Delta!DI347</f>
        <v>0.99999969111321851</v>
      </c>
      <c r="P345" s="95">
        <f>Delta!DJ347</f>
        <v>1.0000195284953959</v>
      </c>
    </row>
    <row r="346" spans="1:16" x14ac:dyDescent="0.2">
      <c r="A346">
        <f>Delta!A348</f>
        <v>688</v>
      </c>
      <c r="B346" s="95" t="e">
        <f>Delta!CV348</f>
        <v>#N/A</v>
      </c>
      <c r="C346" s="95">
        <f>Delta!CW348</f>
        <v>1.0000304415440457</v>
      </c>
      <c r="D346" s="95">
        <f>Delta!CX348</f>
        <v>0.99984963651241909</v>
      </c>
      <c r="E346" s="95">
        <f>Delta!CY348</f>
        <v>1.0001172171777588</v>
      </c>
      <c r="F346" s="95">
        <f>Delta!CZ348</f>
        <v>0.99996885817728687</v>
      </c>
      <c r="G346" s="95">
        <f>Delta!DA348</f>
        <v>0.99995113579897599</v>
      </c>
      <c r="H346" s="95">
        <f>Delta!DB348</f>
        <v>0.99996911379099518</v>
      </c>
      <c r="I346" s="95">
        <f>Delta!DC348</f>
        <v>0.99999714001057893</v>
      </c>
      <c r="J346" s="95">
        <f>Delta!DD348</f>
        <v>0.99967099947245663</v>
      </c>
      <c r="K346" s="95">
        <f>Delta!DE348</f>
        <v>0.99967099947245641</v>
      </c>
      <c r="L346" s="95">
        <f>Delta!DF348</f>
        <v>0.99962215134778032</v>
      </c>
      <c r="M346" s="95">
        <f>Delta!DG348</f>
        <v>0.99958841798861098</v>
      </c>
      <c r="N346" s="95">
        <f>Delta!DH348</f>
        <v>0.99997089712799003</v>
      </c>
      <c r="O346" s="95">
        <f>Delta!DI348</f>
        <v>0.99999703189861477</v>
      </c>
      <c r="P346" s="95">
        <f>Delta!DJ348</f>
        <v>1.0000223751630133</v>
      </c>
    </row>
    <row r="347" spans="1:16" x14ac:dyDescent="0.2">
      <c r="A347">
        <f>Delta!A349</f>
        <v>690</v>
      </c>
      <c r="B347" s="95" t="e">
        <f>Delta!CV349</f>
        <v>#N/A</v>
      </c>
      <c r="C347" s="95">
        <f>Delta!CW349</f>
        <v>1.0000231313223473</v>
      </c>
      <c r="D347" s="95">
        <f>Delta!CX349</f>
        <v>0.9998560879525219</v>
      </c>
      <c r="E347" s="95">
        <f>Delta!CY349</f>
        <v>1.0001028903419802</v>
      </c>
      <c r="F347" s="95">
        <f>Delta!CZ349</f>
        <v>0.99997740704709603</v>
      </c>
      <c r="G347" s="95">
        <f>Delta!DA349</f>
        <v>0.9999592948081879</v>
      </c>
      <c r="H347" s="95">
        <f>Delta!DB349</f>
        <v>0.99996621321444723</v>
      </c>
      <c r="I347" s="95">
        <f>Delta!DC349</f>
        <v>1.0000066921753783</v>
      </c>
      <c r="J347" s="95">
        <f>Delta!DD349</f>
        <v>0.99966382986038183</v>
      </c>
      <c r="K347" s="95">
        <f>Delta!DE349</f>
        <v>0.9996638298603816</v>
      </c>
      <c r="L347" s="95">
        <f>Delta!DF349</f>
        <v>0.99962313835243954</v>
      </c>
      <c r="M347" s="95">
        <f>Delta!DG349</f>
        <v>0.99959605372716287</v>
      </c>
      <c r="N347" s="95">
        <f>Delta!DH349</f>
        <v>0.99996559198726853</v>
      </c>
      <c r="O347" s="95">
        <f>Delta!DI349</f>
        <v>0.99999646444888213</v>
      </c>
      <c r="P347" s="95">
        <f>Delta!DJ349</f>
        <v>1.0000209152202799</v>
      </c>
    </row>
    <row r="348" spans="1:16" x14ac:dyDescent="0.2">
      <c r="A348">
        <f>Delta!A350</f>
        <v>692</v>
      </c>
      <c r="B348" s="95" t="e">
        <f>Delta!CV350</f>
        <v>#N/A</v>
      </c>
      <c r="C348" s="95">
        <f>Delta!CW350</f>
        <v>1.0000320270453862</v>
      </c>
      <c r="D348" s="95">
        <f>Delta!CX350</f>
        <v>0.99984615747240158</v>
      </c>
      <c r="E348" s="95">
        <f>Delta!CY350</f>
        <v>1.0001082006483097</v>
      </c>
      <c r="F348" s="95">
        <f>Delta!CZ350</f>
        <v>0.99997614631071785</v>
      </c>
      <c r="G348" s="95">
        <f>Delta!DA350</f>
        <v>0.99995112907888373</v>
      </c>
      <c r="H348" s="95">
        <f>Delta!DB350</f>
        <v>0.99997511527148897</v>
      </c>
      <c r="I348" s="95">
        <f>Delta!DC350</f>
        <v>0.99999805829562127</v>
      </c>
      <c r="J348" s="95">
        <f>Delta!DD350</f>
        <v>0.99967349197441502</v>
      </c>
      <c r="K348" s="95">
        <f>Delta!DE350</f>
        <v>0.99967349197441524</v>
      </c>
      <c r="L348" s="95">
        <f>Delta!DF350</f>
        <v>0.99962463701004711</v>
      </c>
      <c r="M348" s="95">
        <f>Delta!DG350</f>
        <v>0.99959782069510783</v>
      </c>
      <c r="N348" s="95">
        <f>Delta!DH350</f>
        <v>0.99997420474619836</v>
      </c>
      <c r="O348" s="95">
        <f>Delta!DI350</f>
        <v>0.99999820770193459</v>
      </c>
      <c r="P348" s="95">
        <f>Delta!DJ350</f>
        <v>1.0000139925222811</v>
      </c>
    </row>
    <row r="349" spans="1:16" x14ac:dyDescent="0.2">
      <c r="A349">
        <f>Delta!A351</f>
        <v>694</v>
      </c>
      <c r="B349" s="95" t="e">
        <f>Delta!CV351</f>
        <v>#N/A</v>
      </c>
      <c r="C349" s="95">
        <f>Delta!CW351</f>
        <v>1.0000345026068491</v>
      </c>
      <c r="D349" s="95">
        <f>Delta!CX351</f>
        <v>0.99983968423107805</v>
      </c>
      <c r="E349" s="95">
        <f>Delta!CY351</f>
        <v>1.0001163604891954</v>
      </c>
      <c r="F349" s="95">
        <f>Delta!CZ351</f>
        <v>0.9999641143253617</v>
      </c>
      <c r="G349" s="95">
        <f>Delta!DA351</f>
        <v>0.99994506416427553</v>
      </c>
      <c r="H349" s="95">
        <f>Delta!DB351</f>
        <v>0.99997857936721579</v>
      </c>
      <c r="I349" s="95">
        <f>Delta!DC351</f>
        <v>0.99998928584251601</v>
      </c>
      <c r="J349" s="95">
        <f>Delta!DD351</f>
        <v>0.99967718350973755</v>
      </c>
      <c r="K349" s="95">
        <f>Delta!DE351</f>
        <v>0.99967718350973755</v>
      </c>
      <c r="L349" s="95">
        <f>Delta!DF351</f>
        <v>0.99962226540820687</v>
      </c>
      <c r="M349" s="95">
        <f>Delta!DG351</f>
        <v>0.99959014298577809</v>
      </c>
      <c r="N349" s="95">
        <f>Delta!DH351</f>
        <v>0.99997302281588285</v>
      </c>
      <c r="O349" s="95">
        <f>Delta!DI351</f>
        <v>0.99999760613272592</v>
      </c>
      <c r="P349" s="95">
        <f>Delta!DJ351</f>
        <v>1.00001691090656</v>
      </c>
    </row>
    <row r="350" spans="1:16" x14ac:dyDescent="0.2">
      <c r="A350">
        <f>Delta!A352</f>
        <v>696</v>
      </c>
      <c r="B350" s="95" t="e">
        <f>Delta!CV352</f>
        <v>#N/A</v>
      </c>
      <c r="C350" s="95">
        <f>Delta!CW352</f>
        <v>1.0000268058143649</v>
      </c>
      <c r="D350" s="95">
        <f>Delta!CX352</f>
        <v>0.99985287452494087</v>
      </c>
      <c r="E350" s="95">
        <f>Delta!CY352</f>
        <v>1.0001116365988947</v>
      </c>
      <c r="F350" s="95">
        <f>Delta!CZ352</f>
        <v>0.99997046236590548</v>
      </c>
      <c r="G350" s="95">
        <f>Delta!DA352</f>
        <v>0.99995088218314565</v>
      </c>
      <c r="H350" s="95">
        <f>Delta!DB352</f>
        <v>0.9999656353428642</v>
      </c>
      <c r="I350" s="95">
        <f>Delta!DC352</f>
        <v>1.0000011855703985</v>
      </c>
      <c r="J350" s="95">
        <f>Delta!DD352</f>
        <v>0.99968140559319763</v>
      </c>
      <c r="K350" s="95">
        <f>Delta!DE352</f>
        <v>0.99968140559319763</v>
      </c>
      <c r="L350" s="95">
        <f>Delta!DF352</f>
        <v>0.99963230342500498</v>
      </c>
      <c r="M350" s="95">
        <f>Delta!DG352</f>
        <v>0.99959913649737764</v>
      </c>
      <c r="N350" s="95">
        <f>Delta!DH352</f>
        <v>0.99996953780636122</v>
      </c>
      <c r="O350" s="95">
        <f>Delta!DI352</f>
        <v>0.99998943737403589</v>
      </c>
      <c r="P350" s="95">
        <f>Delta!DJ352</f>
        <v>1.000025291687346</v>
      </c>
    </row>
    <row r="351" spans="1:16" x14ac:dyDescent="0.2">
      <c r="A351">
        <f>Delta!A353</f>
        <v>698</v>
      </c>
      <c r="B351" s="95" t="e">
        <f>Delta!CV353</f>
        <v>#N/A</v>
      </c>
      <c r="C351" s="95">
        <f>Delta!CW353</f>
        <v>1.0000421918961349</v>
      </c>
      <c r="D351" s="95">
        <f>Delta!CX353</f>
        <v>0.99984641729749746</v>
      </c>
      <c r="E351" s="95">
        <f>Delta!CY353</f>
        <v>1.0001133320821662</v>
      </c>
      <c r="F351" s="95">
        <f>Delta!CZ353</f>
        <v>0.99996478463460936</v>
      </c>
      <c r="G351" s="95">
        <f>Delta!DA353</f>
        <v>0.99995121811629262</v>
      </c>
      <c r="H351" s="95">
        <f>Delta!DB353</f>
        <v>0.99996896649987954</v>
      </c>
      <c r="I351" s="95">
        <f>Delta!DC353</f>
        <v>1.0000024038367701</v>
      </c>
      <c r="J351" s="95">
        <f>Delta!DD353</f>
        <v>0.9996796151060926</v>
      </c>
      <c r="K351" s="95">
        <f>Delta!DE353</f>
        <v>0.99967961510609238</v>
      </c>
      <c r="L351" s="95">
        <f>Delta!DF353</f>
        <v>0.99963084885136377</v>
      </c>
      <c r="M351" s="95">
        <f>Delta!DG353</f>
        <v>0.99960222968211465</v>
      </c>
      <c r="N351" s="95">
        <f>Delta!DH353</f>
        <v>0.99997030752622218</v>
      </c>
      <c r="O351" s="95">
        <f>Delta!DI353</f>
        <v>0.99999229670884471</v>
      </c>
      <c r="P351" s="95">
        <f>Delta!DJ353</f>
        <v>1.0000205506819733</v>
      </c>
    </row>
    <row r="352" spans="1:16" x14ac:dyDescent="0.2">
      <c r="A352">
        <f>Delta!A354</f>
        <v>700</v>
      </c>
      <c r="B352" s="95" t="e">
        <f>Delta!CV354</f>
        <v>#N/A</v>
      </c>
      <c r="C352" s="95">
        <f>Delta!CW354</f>
        <v>1.0000280051599495</v>
      </c>
      <c r="D352" s="95">
        <f>Delta!CX354</f>
        <v>0.99984991656004141</v>
      </c>
      <c r="E352" s="95">
        <f>Delta!CY354</f>
        <v>1.000111852076025</v>
      </c>
      <c r="F352" s="95">
        <f>Delta!CZ354</f>
        <v>0.99996562040993142</v>
      </c>
      <c r="G352" s="95">
        <f>Delta!DA354</f>
        <v>0.99994513178346556</v>
      </c>
      <c r="H352" s="95">
        <f>Delta!DB354</f>
        <v>0.99997983404938329</v>
      </c>
      <c r="I352" s="95">
        <f>Delta!DC354</f>
        <v>0.9999959296700982</v>
      </c>
      <c r="J352" s="95">
        <f>Delta!DD354</f>
        <v>0.99968475056165329</v>
      </c>
      <c r="K352" s="95">
        <f>Delta!DE354</f>
        <v>0.99968475056165329</v>
      </c>
      <c r="L352" s="95">
        <f>Delta!DF354</f>
        <v>0.99962989964229343</v>
      </c>
      <c r="M352" s="95">
        <f>Delta!DG354</f>
        <v>0.99960567241368259</v>
      </c>
      <c r="N352" s="95">
        <f>Delta!DH354</f>
        <v>0.9999765330779995</v>
      </c>
      <c r="O352" s="95">
        <f>Delta!DI354</f>
        <v>1.000000434881928</v>
      </c>
      <c r="P352" s="95">
        <f>Delta!DJ354</f>
        <v>1.000009394100116</v>
      </c>
    </row>
    <row r="353" spans="2:13" x14ac:dyDescent="0.2"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</row>
    <row r="354" spans="2:13" x14ac:dyDescent="0.2"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</row>
    <row r="355" spans="2:13" x14ac:dyDescent="0.2"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</row>
    <row r="356" spans="2:13" x14ac:dyDescent="0.2"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</row>
    <row r="357" spans="2:13" x14ac:dyDescent="0.2"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</row>
    <row r="358" spans="2:13" x14ac:dyDescent="0.2"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</row>
    <row r="359" spans="2:13" x14ac:dyDescent="0.2"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</row>
    <row r="360" spans="2:13" x14ac:dyDescent="0.2"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</row>
    <row r="361" spans="2:13" x14ac:dyDescent="0.2"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</row>
    <row r="362" spans="2:13" x14ac:dyDescent="0.2"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</row>
    <row r="363" spans="2:13" x14ac:dyDescent="0.2"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</row>
    <row r="364" spans="2:13" x14ac:dyDescent="0.2"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</row>
    <row r="365" spans="2:13" x14ac:dyDescent="0.2"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</row>
    <row r="366" spans="2:13" x14ac:dyDescent="0.2"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</row>
    <row r="367" spans="2:13" x14ac:dyDescent="0.2"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</row>
    <row r="368" spans="2:13" x14ac:dyDescent="0.2"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</row>
    <row r="369" spans="2:13" x14ac:dyDescent="0.2"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</row>
    <row r="370" spans="2:13" x14ac:dyDescent="0.2"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</row>
    <row r="371" spans="2:13" x14ac:dyDescent="0.2"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</row>
    <row r="372" spans="2:13" x14ac:dyDescent="0.2"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</row>
    <row r="373" spans="2:13" x14ac:dyDescent="0.2"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</row>
    <row r="374" spans="2:13" x14ac:dyDescent="0.2"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</row>
    <row r="375" spans="2:13" x14ac:dyDescent="0.2"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</row>
    <row r="376" spans="2:13" x14ac:dyDescent="0.2"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</row>
    <row r="377" spans="2:13" x14ac:dyDescent="0.2"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2:13" x14ac:dyDescent="0.2"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2:13" x14ac:dyDescent="0.2"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2:13" x14ac:dyDescent="0.2"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</row>
    <row r="381" spans="2:13" x14ac:dyDescent="0.2"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</row>
    <row r="382" spans="2:13" x14ac:dyDescent="0.2"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</row>
    <row r="383" spans="2:13" x14ac:dyDescent="0.2"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</row>
    <row r="384" spans="2:13" x14ac:dyDescent="0.2"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</row>
    <row r="385" spans="2:13" x14ac:dyDescent="0.2"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</row>
    <row r="386" spans="2:13" x14ac:dyDescent="0.2"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</row>
    <row r="387" spans="2:13" x14ac:dyDescent="0.2"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</row>
    <row r="388" spans="2:13" x14ac:dyDescent="0.2"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</row>
    <row r="389" spans="2:13" x14ac:dyDescent="0.2"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</row>
    <row r="390" spans="2:13" x14ac:dyDescent="0.2"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</row>
    <row r="391" spans="2:13" x14ac:dyDescent="0.2"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</row>
    <row r="392" spans="2:13" x14ac:dyDescent="0.2"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</row>
    <row r="393" spans="2:13" x14ac:dyDescent="0.2"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</row>
    <row r="394" spans="2:13" x14ac:dyDescent="0.2"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</row>
    <row r="395" spans="2:13" x14ac:dyDescent="0.2"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</row>
    <row r="396" spans="2:13" x14ac:dyDescent="0.2"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</row>
    <row r="397" spans="2:13" x14ac:dyDescent="0.2"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</row>
    <row r="398" spans="2:13" x14ac:dyDescent="0.2"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</row>
    <row r="399" spans="2:13" x14ac:dyDescent="0.2"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</row>
    <row r="400" spans="2:13" x14ac:dyDescent="0.2"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</row>
    <row r="401" spans="2:13" x14ac:dyDescent="0.2"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</row>
    <row r="402" spans="2:13" x14ac:dyDescent="0.2"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</row>
    <row r="403" spans="2:13" x14ac:dyDescent="0.2"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</row>
    <row r="404" spans="2:13" x14ac:dyDescent="0.2"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</row>
    <row r="405" spans="2:13" x14ac:dyDescent="0.2"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</row>
    <row r="406" spans="2:13" x14ac:dyDescent="0.2"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A4CD-369A-B54E-9B5B-CBCA4C4479C4}">
  <dimension ref="A1:I352"/>
  <sheetViews>
    <sheetView zoomScale="150" workbookViewId="0">
      <selection activeCell="H8" sqref="H8"/>
    </sheetView>
  </sheetViews>
  <sheetFormatPr baseColWidth="10" defaultRowHeight="15" x14ac:dyDescent="0.2"/>
  <cols>
    <col min="1" max="1" width="10.83203125" style="126"/>
    <col min="2" max="7" width="11" style="2" customWidth="1"/>
    <col min="8" max="8" width="12.33203125" style="2" bestFit="1" customWidth="1"/>
    <col min="9" max="16384" width="10.83203125" style="126"/>
  </cols>
  <sheetData>
    <row r="1" spans="1:9" x14ac:dyDescent="0.2">
      <c r="A1" s="126" t="s">
        <v>202</v>
      </c>
      <c r="B1" s="2" t="s">
        <v>334</v>
      </c>
      <c r="C1" s="2" t="s">
        <v>328</v>
      </c>
      <c r="D1" s="2" t="s">
        <v>329</v>
      </c>
      <c r="E1" s="2" t="s">
        <v>330</v>
      </c>
      <c r="F1" s="2" t="s">
        <v>332</v>
      </c>
      <c r="G1" s="2" t="s">
        <v>352</v>
      </c>
      <c r="H1" s="2" t="s">
        <v>331</v>
      </c>
      <c r="I1" s="126" t="s">
        <v>357</v>
      </c>
    </row>
    <row r="2" spans="1:9" x14ac:dyDescent="0.2">
      <c r="A2" s="126">
        <v>0</v>
      </c>
      <c r="B2" s="2">
        <f>'Delta D-D'!AI4</f>
        <v>15.817397576896486</v>
      </c>
      <c r="C2" s="2">
        <f>'Delta D-D'!AJ4</f>
        <v>18.864750704503884</v>
      </c>
      <c r="D2" s="2">
        <f>'Delta D-D'!AK4</f>
        <v>18.876285672940305</v>
      </c>
      <c r="E2" s="2">
        <f>'Delta D-D'!AL4</f>
        <v>22.62097679157926</v>
      </c>
      <c r="F2" s="2">
        <f>'Delta D-D'!AN4</f>
        <v>20.33383438027969</v>
      </c>
      <c r="G2" s="2">
        <f>'Delta D-D'!AO4</f>
        <v>19.591235156552145</v>
      </c>
      <c r="H2" s="2">
        <f>'Delta D-D'!AM4</f>
        <v>19.57694760848705</v>
      </c>
      <c r="I2" s="2">
        <v>23.328528996764408</v>
      </c>
    </row>
    <row r="3" spans="1:9" x14ac:dyDescent="0.2">
      <c r="A3" s="126">
        <v>2</v>
      </c>
      <c r="B3" s="2">
        <f>'Delta D-D'!AI5</f>
        <v>15.604751196858224</v>
      </c>
      <c r="C3" s="2">
        <f>'Delta D-D'!AJ5</f>
        <v>18.577518616682774</v>
      </c>
      <c r="D3" s="2">
        <f>'Delta D-D'!AK5</f>
        <v>18.586696380875402</v>
      </c>
      <c r="E3" s="2">
        <f>'Delta D-D'!AL5</f>
        <v>22.254744221096303</v>
      </c>
      <c r="F3" s="2">
        <f>'Delta D-D'!AN5</f>
        <v>20.017679710582659</v>
      </c>
      <c r="G3" s="2">
        <f>'Delta D-D'!AO5</f>
        <v>19.285468164544906</v>
      </c>
      <c r="H3" s="2">
        <f>'Delta D-D'!AM5</f>
        <v>19.272960910907688</v>
      </c>
      <c r="I3" s="2">
        <v>22.95620347389815</v>
      </c>
    </row>
    <row r="4" spans="1:9" x14ac:dyDescent="0.2">
      <c r="A4" s="126">
        <v>4</v>
      </c>
      <c r="B4" s="2">
        <f>'Delta D-D'!AI6</f>
        <v>15.395042234754852</v>
      </c>
      <c r="C4" s="2">
        <f>'Delta D-D'!AJ6</f>
        <v>18.295529061772786</v>
      </c>
      <c r="D4" s="2">
        <f>'Delta D-D'!AK6</f>
        <v>18.30333876314927</v>
      </c>
      <c r="E4" s="2">
        <f>'Delta D-D'!AL6</f>
        <v>21.895187369664448</v>
      </c>
      <c r="F4" s="2">
        <f>'Delta D-D'!AN6</f>
        <v>19.707656277959451</v>
      </c>
      <c r="G4" s="2">
        <f>'Delta D-D'!AO6</f>
        <v>18.985085959582591</v>
      </c>
      <c r="H4" s="2">
        <f>'Delta D-D'!AM6</f>
        <v>18.975131074470131</v>
      </c>
      <c r="I4" s="2">
        <v>22.592082814637536</v>
      </c>
    </row>
    <row r="5" spans="1:9" x14ac:dyDescent="0.2">
      <c r="A5" s="126">
        <v>6</v>
      </c>
      <c r="B5" s="2">
        <f>'Delta D-D'!AI7</f>
        <v>15.189013119339512</v>
      </c>
      <c r="C5" s="2">
        <f>'Delta D-D'!AJ7</f>
        <v>18.017784759000399</v>
      </c>
      <c r="D5" s="2">
        <f>'Delta D-D'!AK7</f>
        <v>18.025374687528739</v>
      </c>
      <c r="E5" s="2">
        <f>'Delta D-D'!AL7</f>
        <v>21.541795278313238</v>
      </c>
      <c r="F5" s="2">
        <f>'Delta D-D'!AN7</f>
        <v>19.402609918446778</v>
      </c>
      <c r="G5" s="2">
        <f>'Delta D-D'!AO7</f>
        <v>18.690076113069722</v>
      </c>
      <c r="H5" s="2">
        <f>'Delta D-D'!AM7</f>
        <v>18.681809642541847</v>
      </c>
      <c r="I5" s="2">
        <v>22.234797421783583</v>
      </c>
    </row>
    <row r="6" spans="1:9" x14ac:dyDescent="0.2">
      <c r="A6" s="126">
        <v>8</v>
      </c>
      <c r="B6" s="2">
        <f>'Delta D-D'!AI8</f>
        <v>14.985246094884275</v>
      </c>
      <c r="C6" s="2">
        <f>'Delta D-D'!AJ8</f>
        <v>17.7452824503439</v>
      </c>
      <c r="D6" s="2">
        <f>'Delta D-D'!AK8</f>
        <v>17.751676402591123</v>
      </c>
      <c r="E6" s="2">
        <f>'Delta D-D'!AL8</f>
        <v>21.196554213938956</v>
      </c>
      <c r="F6" s="2">
        <f>'Delta D-D'!AN8</f>
        <v>19.102857077142321</v>
      </c>
      <c r="G6" s="2">
        <f>'Delta D-D'!AO8</f>
        <v>18.400271524479095</v>
      </c>
      <c r="H6" s="2">
        <f>'Delta D-D'!AM8</f>
        <v>18.393453377596014</v>
      </c>
      <c r="I6" s="2">
        <v>21.883013122351301</v>
      </c>
    </row>
    <row r="7" spans="1:9" x14ac:dyDescent="0.2">
      <c r="A7" s="126">
        <v>10</v>
      </c>
      <c r="B7" s="2">
        <f>'Delta D-D'!AI9</f>
        <v>14.784910802022377</v>
      </c>
      <c r="C7" s="2">
        <f>'Delta D-D'!AJ9</f>
        <v>17.477370847598152</v>
      </c>
      <c r="D7" s="2">
        <f>'Delta D-D'!AK9</f>
        <v>17.482668279255485</v>
      </c>
      <c r="E7" s="2">
        <f>'Delta D-D'!AL9</f>
        <v>20.85656519599155</v>
      </c>
      <c r="F7" s="2">
        <f>'Delta D-D'!AN9</f>
        <v>18.808236863192551</v>
      </c>
      <c r="G7" s="2">
        <f>'Delta D-D'!AO9</f>
        <v>18.115646835815681</v>
      </c>
      <c r="H7" s="2">
        <f>'Delta D-D'!AM9</f>
        <v>18.110973180579968</v>
      </c>
      <c r="I7" s="2">
        <v>21.538005697066652</v>
      </c>
    </row>
    <row r="8" spans="1:9" x14ac:dyDescent="0.2">
      <c r="A8" s="126">
        <v>12</v>
      </c>
      <c r="B8" s="2">
        <f>'Delta D-D'!AI10</f>
        <v>14.587787787993189</v>
      </c>
      <c r="C8" s="2">
        <f>'Delta D-D'!AJ10</f>
        <v>17.213905219913173</v>
      </c>
      <c r="D8" s="2">
        <f>'Delta D-D'!AK10</f>
        <v>17.218600250037852</v>
      </c>
      <c r="E8" s="2">
        <f>'Delta D-D'!AL10</f>
        <v>20.522339433150407</v>
      </c>
      <c r="F8" s="2">
        <f>'Delta D-D'!AN10</f>
        <v>18.519366963705153</v>
      </c>
      <c r="G8" s="2">
        <f>'Delta D-D'!AO10</f>
        <v>17.835491284277303</v>
      </c>
      <c r="H8" s="2">
        <f>'Delta D-D'!AM10</f>
        <v>17.833469451622452</v>
      </c>
      <c r="I8" s="2">
        <v>21.200380154937413</v>
      </c>
    </row>
    <row r="9" spans="1:9" x14ac:dyDescent="0.2">
      <c r="A9" s="126">
        <v>14</v>
      </c>
      <c r="B9" s="2">
        <f>'Delta D-D'!AI11</f>
        <v>14.393474512075954</v>
      </c>
      <c r="C9" s="2">
        <f>'Delta D-D'!AJ11</f>
        <v>16.955236092496719</v>
      </c>
      <c r="D9" s="2">
        <f>'Delta D-D'!AK11</f>
        <v>16.95851844186036</v>
      </c>
      <c r="E9" s="2">
        <f>'Delta D-D'!AL11</f>
        <v>20.194601700216808</v>
      </c>
      <c r="F9" s="2">
        <f>'Delta D-D'!AN11</f>
        <v>18.234418188133539</v>
      </c>
      <c r="G9" s="2">
        <f>'Delta D-D'!AO11</f>
        <v>17.560872817503402</v>
      </c>
      <c r="H9" s="2">
        <f>'Delta D-D'!AM11</f>
        <v>17.560032269690939</v>
      </c>
      <c r="I9" s="2">
        <v>20.868346025072924</v>
      </c>
    </row>
    <row r="10" spans="1:9" x14ac:dyDescent="0.2">
      <c r="A10" s="126">
        <v>16</v>
      </c>
      <c r="B10" s="2">
        <f>'Delta D-D'!AI12</f>
        <v>14.202080103926651</v>
      </c>
      <c r="C10" s="2">
        <f>'Delta D-D'!AJ12</f>
        <v>16.700654999985296</v>
      </c>
      <c r="D10" s="2">
        <f>'Delta D-D'!AK12</f>
        <v>16.703403185466705</v>
      </c>
      <c r="E10" s="2">
        <f>'Delta D-D'!AL12</f>
        <v>19.872394785183545</v>
      </c>
      <c r="F10" s="2">
        <f>'Delta D-D'!AN12</f>
        <v>17.954683631676183</v>
      </c>
      <c r="G10" s="2">
        <f>'Delta D-D'!AO12</f>
        <v>17.290958126447098</v>
      </c>
      <c r="H10" s="2">
        <f>'Delta D-D'!AM12</f>
        <v>17.292025775466069</v>
      </c>
      <c r="I10" s="2">
        <v>20.541525154977649</v>
      </c>
    </row>
    <row r="11" spans="1:9" x14ac:dyDescent="0.2">
      <c r="A11" s="126">
        <v>18</v>
      </c>
      <c r="B11" s="2">
        <f>'Delta D-D'!AI13</f>
        <v>14.013280530643435</v>
      </c>
      <c r="C11" s="2">
        <f>'Delta D-D'!AJ13</f>
        <v>16.450086063946046</v>
      </c>
      <c r="D11" s="2">
        <f>'Delta D-D'!AK13</f>
        <v>16.451716039632245</v>
      </c>
      <c r="E11" s="2">
        <f>'Delta D-D'!AL13</f>
        <v>19.557646554080321</v>
      </c>
      <c r="F11" s="2">
        <f>'Delta D-D'!AN13</f>
        <v>17.680785577208535</v>
      </c>
      <c r="G11" s="2">
        <f>'Delta D-D'!AO13</f>
        <v>17.024291852327345</v>
      </c>
      <c r="H11" s="2">
        <f>'Delta D-D'!AM13</f>
        <v>17.027677600608861</v>
      </c>
      <c r="I11" s="2">
        <v>20.220972824978034</v>
      </c>
    </row>
    <row r="12" spans="1:9" x14ac:dyDescent="0.2">
      <c r="A12" s="126">
        <v>20</v>
      </c>
      <c r="B12" s="2">
        <f>'Delta D-D'!AI14</f>
        <v>13.827225270947707</v>
      </c>
      <c r="C12" s="2">
        <f>'Delta D-D'!AJ14</f>
        <v>16.204323885915084</v>
      </c>
      <c r="D12" s="2">
        <f>'Delta D-D'!AK14</f>
        <v>16.204733171160115</v>
      </c>
      <c r="E12" s="2">
        <f>'Delta D-D'!AL14</f>
        <v>19.246483155337614</v>
      </c>
      <c r="F12" s="2">
        <f>'Delta D-D'!AN14</f>
        <v>17.410628495872828</v>
      </c>
      <c r="G12" s="2">
        <f>'Delta D-D'!AO14</f>
        <v>16.764224126641693</v>
      </c>
      <c r="H12" s="2">
        <f>'Delta D-D'!AM14</f>
        <v>16.768871557991226</v>
      </c>
      <c r="I12" s="2">
        <v>19.907449024431088</v>
      </c>
    </row>
    <row r="13" spans="1:9" x14ac:dyDescent="0.2">
      <c r="A13" s="126">
        <v>22</v>
      </c>
      <c r="B13" s="2">
        <f>'Delta D-D'!AI15</f>
        <v>13.644066333302396</v>
      </c>
      <c r="C13" s="2">
        <f>'Delta D-D'!AJ15</f>
        <v>15.962318074260073</v>
      </c>
      <c r="D13" s="2">
        <f>'Delta D-D'!AK15</f>
        <v>15.962082248303533</v>
      </c>
      <c r="E13" s="2">
        <f>'Delta D-D'!AL15</f>
        <v>18.942335729249304</v>
      </c>
      <c r="F13" s="2">
        <f>'Delta D-D'!AN15</f>
        <v>17.144894514108611</v>
      </c>
      <c r="G13" s="2">
        <f>'Delta D-D'!AO15</f>
        <v>16.507396899042568</v>
      </c>
      <c r="H13" s="2">
        <f>'Delta D-D'!AM15</f>
        <v>16.514425865666425</v>
      </c>
      <c r="I13" s="2">
        <v>19.599188499415774</v>
      </c>
    </row>
    <row r="14" spans="1:9" x14ac:dyDescent="0.2">
      <c r="A14" s="126">
        <v>24</v>
      </c>
      <c r="B14" s="2">
        <f>'Delta D-D'!AI16</f>
        <v>13.464305068212834</v>
      </c>
      <c r="C14" s="2">
        <f>'Delta D-D'!AJ16</f>
        <v>15.724803389971065</v>
      </c>
      <c r="D14" s="2">
        <f>'Delta D-D'!AK16</f>
        <v>15.72347459828749</v>
      </c>
      <c r="E14" s="2">
        <f>'Delta D-D'!AL16</f>
        <v>18.644000411598416</v>
      </c>
      <c r="F14" s="2">
        <f>'Delta D-D'!AN16</f>
        <v>16.884268934217907</v>
      </c>
      <c r="G14" s="2">
        <f>'Delta D-D'!AO16</f>
        <v>16.255892406650709</v>
      </c>
      <c r="H14" s="2">
        <f>'Delta D-D'!AM16</f>
        <v>16.263639092508832</v>
      </c>
      <c r="I14" s="2">
        <v>19.294790535272721</v>
      </c>
    </row>
    <row r="15" spans="1:9" x14ac:dyDescent="0.2">
      <c r="A15" s="126">
        <v>26</v>
      </c>
      <c r="B15" s="2">
        <f>'Delta D-D'!AI17</f>
        <v>13.28628090734818</v>
      </c>
      <c r="C15" s="2">
        <f>'Delta D-D'!AJ17</f>
        <v>15.490242871941229</v>
      </c>
      <c r="D15" s="2">
        <f>'Delta D-D'!AK17</f>
        <v>15.48903733859297</v>
      </c>
      <c r="E15" s="2">
        <f>'Delta D-D'!AL17</f>
        <v>18.350478323604147</v>
      </c>
      <c r="F15" s="2">
        <f>'Delta D-D'!AN17</f>
        <v>16.628429057282013</v>
      </c>
      <c r="G15" s="2">
        <f>'Delta D-D'!AO17</f>
        <v>16.00810758380522</v>
      </c>
      <c r="H15" s="2">
        <f>'Delta D-D'!AM17</f>
        <v>16.017692107148427</v>
      </c>
      <c r="I15" s="2">
        <v>18.996977371088519</v>
      </c>
    </row>
    <row r="16" spans="1:9" x14ac:dyDescent="0.2">
      <c r="A16" s="126">
        <v>28</v>
      </c>
      <c r="B16" s="2">
        <f>'Delta D-D'!AI18</f>
        <v>13.111026799072834</v>
      </c>
      <c r="C16" s="2">
        <f>'Delta D-D'!AJ18</f>
        <v>15.260671115104207</v>
      </c>
      <c r="D16" s="2">
        <f>'Delta D-D'!AK18</f>
        <v>15.258400236125791</v>
      </c>
      <c r="E16" s="2">
        <f>'Delta D-D'!AL18</f>
        <v>18.062251806945319</v>
      </c>
      <c r="F16" s="2">
        <f>'Delta D-D'!AN18</f>
        <v>16.376407390754409</v>
      </c>
      <c r="G16" s="2">
        <f>'Delta D-D'!AO18</f>
        <v>15.763995870735403</v>
      </c>
      <c r="H16" s="2">
        <f>'Delta D-D'!AM18</f>
        <v>15.775734543894027</v>
      </c>
      <c r="I16" s="2">
        <v>18.70476429519119</v>
      </c>
    </row>
    <row r="17" spans="1:9" x14ac:dyDescent="0.2">
      <c r="A17" s="126">
        <v>30</v>
      </c>
      <c r="B17" s="2">
        <f>'Delta D-D'!AI19</f>
        <v>12.93871183117834</v>
      </c>
      <c r="C17" s="2">
        <f>'Delta D-D'!AJ19</f>
        <v>15.0340501999493</v>
      </c>
      <c r="D17" s="2">
        <f>'Delta D-D'!AK19</f>
        <v>15.031603074000754</v>
      </c>
      <c r="E17" s="2">
        <f>'Delta D-D'!AL19</f>
        <v>17.777789124926223</v>
      </c>
      <c r="F17" s="2">
        <f>'Delta D-D'!AN19</f>
        <v>16.129110724015128</v>
      </c>
      <c r="G17" s="2">
        <f>'Delta D-D'!AO19</f>
        <v>15.525250595827433</v>
      </c>
      <c r="H17" s="2">
        <f>'Delta D-D'!AM19</f>
        <v>15.537624472021561</v>
      </c>
      <c r="I17" s="2">
        <v>18.419301702398585</v>
      </c>
    </row>
    <row r="18" spans="1:9" x14ac:dyDescent="0.2">
      <c r="A18" s="126">
        <v>32</v>
      </c>
      <c r="B18" s="2">
        <f>'Delta D-D'!AI20</f>
        <v>12.768624536046769</v>
      </c>
      <c r="C18" s="2">
        <f>'Delta D-D'!AJ20</f>
        <v>14.810992788778288</v>
      </c>
      <c r="D18" s="2">
        <f>'Delta D-D'!AK20</f>
        <v>14.80768105258079</v>
      </c>
      <c r="E18" s="2">
        <f>'Delta D-D'!AL20</f>
        <v>17.500649697892221</v>
      </c>
      <c r="F18" s="2">
        <f>'Delta D-D'!AN20</f>
        <v>15.885102634593862</v>
      </c>
      <c r="G18" s="2">
        <f>'Delta D-D'!AO20</f>
        <v>15.289885537890235</v>
      </c>
      <c r="H18" s="2">
        <f>'Delta D-D'!AM20</f>
        <v>15.304946027734356</v>
      </c>
      <c r="I18" s="2">
        <v>18.137353031069338</v>
      </c>
    </row>
    <row r="19" spans="1:9" x14ac:dyDescent="0.2">
      <c r="A19" s="126">
        <v>34</v>
      </c>
      <c r="B19" s="2">
        <f>'Delta D-D'!AI21</f>
        <v>12.601238899998535</v>
      </c>
      <c r="C19" s="2">
        <f>'Delta D-D'!AJ21</f>
        <v>14.593039652094575</v>
      </c>
      <c r="D19" s="2">
        <f>'Delta D-D'!AK21</f>
        <v>14.588681453341801</v>
      </c>
      <c r="E19" s="2">
        <f>'Delta D-D'!AL21</f>
        <v>17.226191319803739</v>
      </c>
      <c r="F19" s="2">
        <f>'Delta D-D'!AN21</f>
        <v>15.646353736040286</v>
      </c>
      <c r="G19" s="2">
        <f>'Delta D-D'!AO21</f>
        <v>15.058807816032527</v>
      </c>
      <c r="H19" s="2">
        <f>'Delta D-D'!AM21</f>
        <v>15.074496816070759</v>
      </c>
      <c r="I19" s="2">
        <v>17.858855398707128</v>
      </c>
    </row>
    <row r="20" spans="1:9" x14ac:dyDescent="0.2">
      <c r="A20" s="126">
        <v>36</v>
      </c>
      <c r="B20" s="2">
        <f>'Delta D-D'!AI22</f>
        <v>12.436005922047855</v>
      </c>
      <c r="C20" s="2">
        <f>'Delta D-D'!AJ22</f>
        <v>14.377538996399597</v>
      </c>
      <c r="D20" s="2">
        <f>'Delta D-D'!AK22</f>
        <v>14.372678629719138</v>
      </c>
      <c r="E20" s="2">
        <f>'Delta D-D'!AL22</f>
        <v>16.958307846585363</v>
      </c>
      <c r="F20" s="2">
        <f>'Delta D-D'!AN22</f>
        <v>15.410757035845712</v>
      </c>
      <c r="G20" s="2">
        <f>'Delta D-D'!AO22</f>
        <v>14.831063583913728</v>
      </c>
      <c r="H20" s="2">
        <f>'Delta D-D'!AM22</f>
        <v>14.849500752807332</v>
      </c>
      <c r="I20" s="2">
        <v>17.586926098282831</v>
      </c>
    </row>
    <row r="21" spans="1:9" x14ac:dyDescent="0.2">
      <c r="A21" s="126">
        <v>38</v>
      </c>
      <c r="B21" s="2">
        <f>'Delta D-D'!AI23</f>
        <v>12.273050562129795</v>
      </c>
      <c r="C21" s="2">
        <f>'Delta D-D'!AJ23</f>
        <v>14.165382712666652</v>
      </c>
      <c r="D21" s="2">
        <f>'Delta D-D'!AK23</f>
        <v>14.160338887497348</v>
      </c>
      <c r="E21" s="2">
        <f>'Delta D-D'!AL23</f>
        <v>16.695983163143026</v>
      </c>
      <c r="F21" s="2">
        <f>'Delta D-D'!AN23</f>
        <v>15.180411643987757</v>
      </c>
      <c r="G21" s="2">
        <f>'Delta D-D'!AO23</f>
        <v>14.608127559261552</v>
      </c>
      <c r="H21" s="2">
        <f>'Delta D-D'!AM23</f>
        <v>14.627765316980623</v>
      </c>
      <c r="I21" s="2">
        <v>17.319912368368939</v>
      </c>
    </row>
    <row r="22" spans="1:9" x14ac:dyDescent="0.2">
      <c r="A22" s="126">
        <v>40</v>
      </c>
      <c r="B22" s="2">
        <f>'Delta D-D'!AI24</f>
        <v>12.112780785103583</v>
      </c>
      <c r="C22" s="2">
        <f>'Delta D-D'!AJ24</f>
        <v>13.958142433905474</v>
      </c>
      <c r="D22" s="2">
        <f>'Delta D-D'!AK24</f>
        <v>13.951607305311642</v>
      </c>
      <c r="E22" s="2">
        <f>'Delta D-D'!AL24</f>
        <v>16.436746813021095</v>
      </c>
      <c r="F22" s="2">
        <f>'Delta D-D'!AN24</f>
        <v>14.95272164823036</v>
      </c>
      <c r="G22" s="2">
        <f>'Delta D-D'!AO24</f>
        <v>14.38885405058743</v>
      </c>
      <c r="H22" s="2">
        <f>'Delta D-D'!AM24</f>
        <v>14.408520145937853</v>
      </c>
      <c r="I22" s="2">
        <v>17.058899044052779</v>
      </c>
    </row>
    <row r="23" spans="1:9" x14ac:dyDescent="0.2">
      <c r="A23" s="126">
        <v>42</v>
      </c>
      <c r="B23" s="2">
        <f>'Delta D-D'!AI25</f>
        <v>11.954862882084694</v>
      </c>
      <c r="C23" s="2">
        <f>'Delta D-D'!AJ25</f>
        <v>13.753125207763395</v>
      </c>
      <c r="D23" s="2">
        <f>'Delta D-D'!AK25</f>
        <v>13.746277213336988</v>
      </c>
      <c r="E23" s="2">
        <f>'Delta D-D'!AL25</f>
        <v>16.182835798123296</v>
      </c>
      <c r="F23" s="2">
        <f>'Delta D-D'!AN25</f>
        <v>14.729374458428479</v>
      </c>
      <c r="G23" s="2">
        <f>'Delta D-D'!AO25</f>
        <v>14.171965546298848</v>
      </c>
      <c r="H23" s="2">
        <f>'Delta D-D'!AM25</f>
        <v>14.194704772054978</v>
      </c>
      <c r="I23" s="2">
        <v>16.799572696120755</v>
      </c>
    </row>
    <row r="24" spans="1:9" x14ac:dyDescent="0.2">
      <c r="A24" s="126">
        <v>44</v>
      </c>
      <c r="B24" s="2">
        <f>'Delta D-D'!AI26</f>
        <v>11.798022559116106</v>
      </c>
      <c r="C24" s="2">
        <f>'Delta D-D'!AJ26</f>
        <v>13.551756030070861</v>
      </c>
      <c r="D24" s="2">
        <f>'Delta D-D'!AK26</f>
        <v>13.54422406781608</v>
      </c>
      <c r="E24" s="2">
        <f>'Delta D-D'!AL26</f>
        <v>15.932719349282198</v>
      </c>
      <c r="F24" s="2">
        <f>'Delta D-D'!AN26</f>
        <v>14.509210686304286</v>
      </c>
      <c r="G24" s="2">
        <f>'Delta D-D'!AO26</f>
        <v>13.959661210996011</v>
      </c>
      <c r="H24" s="2">
        <f>'Delta D-D'!AM26</f>
        <v>13.982995666915521</v>
      </c>
      <c r="I24" s="2">
        <v>16.546218494910114</v>
      </c>
    </row>
    <row r="25" spans="1:9" x14ac:dyDescent="0.2">
      <c r="A25" s="126">
        <v>46</v>
      </c>
      <c r="B25" s="2">
        <f>'Delta D-D'!AI27</f>
        <v>11.645112520287215</v>
      </c>
      <c r="C25" s="2">
        <f>'Delta D-D'!AJ27</f>
        <v>13.354010246053871</v>
      </c>
      <c r="D25" s="2">
        <f>'Delta D-D'!AK27</f>
        <v>13.346034907271598</v>
      </c>
      <c r="E25" s="2">
        <f>'Delta D-D'!AL27</f>
        <v>15.687025080523886</v>
      </c>
      <c r="F25" s="2">
        <f>'Delta D-D'!AN27</f>
        <v>14.293365255360069</v>
      </c>
      <c r="G25" s="2">
        <f>'Delta D-D'!AO27</f>
        <v>13.751229633727435</v>
      </c>
      <c r="H25" s="2">
        <f>'Delta D-D'!AM27</f>
        <v>13.776018094702414</v>
      </c>
      <c r="I25" s="2">
        <v>16.297433562845185</v>
      </c>
    </row>
    <row r="26" spans="1:9" x14ac:dyDescent="0.2">
      <c r="A26" s="126">
        <v>48</v>
      </c>
      <c r="B26" s="2">
        <f>'Delta D-D'!AI28</f>
        <v>11.493726891631972</v>
      </c>
      <c r="C26" s="2">
        <f>'Delta D-D'!AJ28</f>
        <v>13.158415076461205</v>
      </c>
      <c r="D26" s="2">
        <f>'Delta D-D'!AK28</f>
        <v>13.150175952173715</v>
      </c>
      <c r="E26" s="2">
        <f>'Delta D-D'!AL28</f>
        <v>15.444743581397802</v>
      </c>
      <c r="F26" s="2">
        <f>'Delta D-D'!AN28</f>
        <v>14.08103306279207</v>
      </c>
      <c r="G26" s="2">
        <f>'Delta D-D'!AO28</f>
        <v>13.546653550092103</v>
      </c>
      <c r="H26" s="2">
        <f>'Delta D-D'!AM28</f>
        <v>13.57202776519717</v>
      </c>
      <c r="I26" s="2">
        <v>16.054249498282491</v>
      </c>
    </row>
    <row r="27" spans="1:9" x14ac:dyDescent="0.2">
      <c r="A27" s="126">
        <v>50</v>
      </c>
      <c r="B27" s="2">
        <f>'Delta D-D'!AI29</f>
        <v>11.344737605918809</v>
      </c>
      <c r="C27" s="2">
        <f>'Delta D-D'!AJ29</f>
        <v>12.967547543213609</v>
      </c>
      <c r="D27" s="2">
        <f>'Delta D-D'!AK29</f>
        <v>12.958409601243837</v>
      </c>
      <c r="E27" s="2">
        <f>'Delta D-D'!AL29</f>
        <v>15.208861448146926</v>
      </c>
      <c r="F27" s="2">
        <f>'Delta D-D'!AN29</f>
        <v>13.871659319796947</v>
      </c>
      <c r="G27" s="2">
        <f>'Delta D-D'!AO29</f>
        <v>13.345447013553224</v>
      </c>
      <c r="H27" s="2">
        <f>'Delta D-D'!AM29</f>
        <v>13.372012831265545</v>
      </c>
      <c r="I27" s="2">
        <v>15.813101600160584</v>
      </c>
    </row>
    <row r="28" spans="1:9" x14ac:dyDescent="0.2">
      <c r="A28" s="126">
        <v>52</v>
      </c>
      <c r="B28" s="2">
        <f>'Delta D-D'!AI30</f>
        <v>11.196909777879016</v>
      </c>
      <c r="C28" s="2">
        <f>'Delta D-D'!AJ30</f>
        <v>12.779074666075863</v>
      </c>
      <c r="D28" s="2">
        <f>'Delta D-D'!AK30</f>
        <v>12.769683037656465</v>
      </c>
      <c r="E28" s="2">
        <f>'Delta D-D'!AL30</f>
        <v>14.975865429792234</v>
      </c>
      <c r="F28" s="2">
        <f>'Delta D-D'!AN30</f>
        <v>13.666661517131917</v>
      </c>
      <c r="G28" s="2">
        <f>'Delta D-D'!AO30</f>
        <v>13.145685633893178</v>
      </c>
      <c r="H28" s="2">
        <f>'Delta D-D'!AM30</f>
        <v>13.174542933115152</v>
      </c>
      <c r="I28" s="2">
        <v>15.577512005629179</v>
      </c>
    </row>
    <row r="29" spans="1:9" x14ac:dyDescent="0.2">
      <c r="A29" s="126">
        <v>54</v>
      </c>
      <c r="B29" s="2">
        <f>'Delta D-D'!AI31</f>
        <v>11.052616926707559</v>
      </c>
      <c r="C29" s="2">
        <f>'Delta D-D'!AJ31</f>
        <v>12.593003401370373</v>
      </c>
      <c r="D29" s="2">
        <f>'Delta D-D'!AK31</f>
        <v>12.58396897215186</v>
      </c>
      <c r="E29" s="2">
        <f>'Delta D-D'!AL31</f>
        <v>14.746316957105376</v>
      </c>
      <c r="F29" s="2">
        <f>'Delta D-D'!AN31</f>
        <v>13.464901976265597</v>
      </c>
      <c r="G29" s="2">
        <f>'Delta D-D'!AO31</f>
        <v>12.950822403517082</v>
      </c>
      <c r="H29" s="2">
        <f>'Delta D-D'!AM31</f>
        <v>12.981559675845356</v>
      </c>
      <c r="I29" s="2">
        <v>15.345866470419578</v>
      </c>
    </row>
    <row r="30" spans="1:9" x14ac:dyDescent="0.2">
      <c r="A30" s="126">
        <v>56</v>
      </c>
      <c r="B30" s="2">
        <f>'Delta D-D'!AI32</f>
        <v>10.910389721033642</v>
      </c>
      <c r="C30" s="2">
        <f>'Delta D-D'!AJ32</f>
        <v>12.410849532647372</v>
      </c>
      <c r="D30" s="2">
        <f>'Delta D-D'!AK32</f>
        <v>12.401218148416326</v>
      </c>
      <c r="E30" s="2">
        <f>'Delta D-D'!AL32</f>
        <v>14.522788497066896</v>
      </c>
      <c r="F30" s="2">
        <f>'Delta D-D'!AN32</f>
        <v>13.265997576914712</v>
      </c>
      <c r="G30" s="2">
        <f>'Delta D-D'!AO32</f>
        <v>12.759151411644742</v>
      </c>
      <c r="H30" s="2">
        <f>'Delta D-D'!AM32</f>
        <v>12.790126503086974</v>
      </c>
      <c r="I30" s="2">
        <v>15.118809705905845</v>
      </c>
    </row>
    <row r="31" spans="1:9" x14ac:dyDescent="0.2">
      <c r="A31" s="126">
        <v>58</v>
      </c>
      <c r="B31" s="2">
        <f>'Delta D-D'!AI33</f>
        <v>10.769841671857794</v>
      </c>
      <c r="C31" s="2">
        <f>'Delta D-D'!AJ33</f>
        <v>12.230772631422804</v>
      </c>
      <c r="D31" s="2">
        <f>'Delta D-D'!AK33</f>
        <v>12.21974032701767</v>
      </c>
      <c r="E31" s="2">
        <f>'Delta D-D'!AL33</f>
        <v>14.302485321695535</v>
      </c>
      <c r="F31" s="2">
        <f>'Delta D-D'!AN33</f>
        <v>13.070271784187071</v>
      </c>
      <c r="G31" s="2">
        <f>'Delta D-D'!AO33</f>
        <v>12.57083875582321</v>
      </c>
      <c r="H31" s="2">
        <f>'Delta D-D'!AM33</f>
        <v>12.603249151915907</v>
      </c>
      <c r="I31" s="2">
        <v>14.894422972430821</v>
      </c>
    </row>
    <row r="32" spans="1:9" x14ac:dyDescent="0.2">
      <c r="A32" s="126">
        <v>60</v>
      </c>
      <c r="B32" s="2">
        <f>'Delta D-D'!AI34</f>
        <v>10.630052538753265</v>
      </c>
      <c r="C32" s="2">
        <f>'Delta D-D'!AJ34</f>
        <v>12.055223260446946</v>
      </c>
      <c r="D32" s="2">
        <f>'Delta D-D'!AK34</f>
        <v>12.043007375478476</v>
      </c>
      <c r="E32" s="2">
        <f>'Delta D-D'!AL34</f>
        <v>14.084656413993146</v>
      </c>
      <c r="F32" s="2">
        <f>'Delta D-D'!AN34</f>
        <v>12.878219354301335</v>
      </c>
      <c r="G32" s="2">
        <f>'Delta D-D'!AO34</f>
        <v>12.38518953931389</v>
      </c>
      <c r="H32" s="2">
        <f>'Delta D-D'!AM34</f>
        <v>12.418786463583631</v>
      </c>
      <c r="I32" s="2">
        <v>14.67485391838852</v>
      </c>
    </row>
    <row r="33" spans="1:9" x14ac:dyDescent="0.2">
      <c r="A33" s="126">
        <v>62</v>
      </c>
      <c r="B33" s="2">
        <f>'Delta D-D'!AI35</f>
        <v>10.49344129964358</v>
      </c>
      <c r="C33" s="2">
        <f>'Delta D-D'!AJ35</f>
        <v>11.881100332456151</v>
      </c>
      <c r="D33" s="2">
        <f>'Delta D-D'!AK35</f>
        <v>11.869327440755972</v>
      </c>
      <c r="E33" s="2">
        <f>'Delta D-D'!AL35</f>
        <v>13.870078304421884</v>
      </c>
      <c r="F33" s="2">
        <f>'Delta D-D'!AN35</f>
        <v>12.689091438931932</v>
      </c>
      <c r="G33" s="2">
        <f>'Delta D-D'!AO35</f>
        <v>12.203055236462479</v>
      </c>
      <c r="H33" s="2">
        <f>'Delta D-D'!AM35</f>
        <v>12.236634815107728</v>
      </c>
      <c r="I33" s="2">
        <v>14.456561691024161</v>
      </c>
    </row>
    <row r="34" spans="1:9" x14ac:dyDescent="0.2">
      <c r="A34" s="126">
        <v>64</v>
      </c>
      <c r="B34" s="2">
        <f>'Delta D-D'!AI36</f>
        <v>10.358646862196563</v>
      </c>
      <c r="C34" s="2">
        <f>'Delta D-D'!AJ36</f>
        <v>11.710513605182493</v>
      </c>
      <c r="D34" s="2">
        <f>'Delta D-D'!AK36</f>
        <v>11.698389826585442</v>
      </c>
      <c r="E34" s="2">
        <f>'Delta D-D'!AL36</f>
        <v>13.661347955578051</v>
      </c>
      <c r="F34" s="2">
        <f>'Delta D-D'!AN36</f>
        <v>12.503502935106603</v>
      </c>
      <c r="G34" s="2">
        <f>'Delta D-D'!AO36</f>
        <v>12.023542766104178</v>
      </c>
      <c r="H34" s="2">
        <f>'Delta D-D'!AM36</f>
        <v>12.057893869456215</v>
      </c>
      <c r="I34" s="2">
        <v>14.245384886044876</v>
      </c>
    </row>
    <row r="35" spans="1:9" x14ac:dyDescent="0.2">
      <c r="A35" s="126">
        <v>66</v>
      </c>
      <c r="B35" s="2">
        <f>'Delta D-D'!AI37</f>
        <v>10.226027549338879</v>
      </c>
      <c r="C35" s="2">
        <f>'Delta D-D'!AJ37</f>
        <v>11.541800400831637</v>
      </c>
      <c r="D35" s="2">
        <f>'Delta D-D'!AK37</f>
        <v>11.529742634899476</v>
      </c>
      <c r="E35" s="2">
        <f>'Delta D-D'!AL37</f>
        <v>13.455015349572275</v>
      </c>
      <c r="F35" s="2">
        <f>'Delta D-D'!AN37</f>
        <v>12.320909698628757</v>
      </c>
      <c r="G35" s="2">
        <f>'Delta D-D'!AO37</f>
        <v>11.847376165677881</v>
      </c>
      <c r="H35" s="2">
        <f>'Delta D-D'!AM37</f>
        <v>11.883410676676975</v>
      </c>
      <c r="I35" s="2">
        <v>14.036351090590982</v>
      </c>
    </row>
    <row r="36" spans="1:9" x14ac:dyDescent="0.2">
      <c r="A36" s="126">
        <v>68</v>
      </c>
      <c r="B36" s="2">
        <f>'Delta D-D'!AI38</f>
        <v>10.094920395836482</v>
      </c>
      <c r="C36" s="2">
        <f>'Delta D-D'!AJ38</f>
        <v>11.376968174158231</v>
      </c>
      <c r="D36" s="2">
        <f>'Delta D-D'!AK38</f>
        <v>11.364084089922288</v>
      </c>
      <c r="E36" s="2">
        <f>'Delta D-D'!AL38</f>
        <v>13.254173363631105</v>
      </c>
      <c r="F36" s="2">
        <f>'Delta D-D'!AN38</f>
        <v>12.140307739973766</v>
      </c>
      <c r="G36" s="2">
        <f>'Delta D-D'!AO38</f>
        <v>11.673549623534285</v>
      </c>
      <c r="H36" s="2">
        <f>'Delta D-D'!AM38</f>
        <v>11.710376599409988</v>
      </c>
      <c r="I36" s="2">
        <v>13.831222957691347</v>
      </c>
    </row>
    <row r="37" spans="1:9" x14ac:dyDescent="0.2">
      <c r="A37" s="126">
        <v>70</v>
      </c>
      <c r="B37" s="2">
        <f>'Delta D-D'!AI39</f>
        <v>9.9652908772418503</v>
      </c>
      <c r="C37" s="2">
        <f>'Delta D-D'!AJ39</f>
        <v>11.214850928118025</v>
      </c>
      <c r="D37" s="2">
        <f>'Delta D-D'!AK39</f>
        <v>11.199560579062684</v>
      </c>
      <c r="E37" s="2">
        <f>'Delta D-D'!AL39</f>
        <v>13.053266499443605</v>
      </c>
      <c r="F37" s="2">
        <f>'Delta D-D'!AN39</f>
        <v>11.963759862175571</v>
      </c>
      <c r="G37" s="2">
        <f>'Delta D-D'!AO39</f>
        <v>11.502164194973963</v>
      </c>
      <c r="H37" s="2">
        <f>'Delta D-D'!AM39</f>
        <v>11.540884365266679</v>
      </c>
      <c r="I37" s="2">
        <v>13.628024591444854</v>
      </c>
    </row>
    <row r="38" spans="1:9" x14ac:dyDescent="0.2">
      <c r="A38" s="126">
        <v>72</v>
      </c>
      <c r="B38" s="2">
        <f>'Delta D-D'!AI40</f>
        <v>9.8382112634085583</v>
      </c>
      <c r="C38" s="2">
        <f>'Delta D-D'!AJ40</f>
        <v>11.053509022642016</v>
      </c>
      <c r="D38" s="2">
        <f>'Delta D-D'!AK40</f>
        <v>11.040165104899691</v>
      </c>
      <c r="E38" s="2">
        <f>'Delta D-D'!AL40</f>
        <v>12.858348663129071</v>
      </c>
      <c r="F38" s="2">
        <f>'Delta D-D'!AN40</f>
        <v>11.790073608349605</v>
      </c>
      <c r="G38" s="2">
        <f>'Delta D-D'!AO40</f>
        <v>11.335478390374965</v>
      </c>
      <c r="H38" s="2">
        <f>'Delta D-D'!AM40</f>
        <v>11.374634575089138</v>
      </c>
      <c r="I38" s="2">
        <v>13.431173035075128</v>
      </c>
    </row>
    <row r="39" spans="1:9" x14ac:dyDescent="0.2">
      <c r="A39" s="126">
        <v>74</v>
      </c>
      <c r="B39" s="2">
        <f>'Delta D-D'!AI41</f>
        <v>9.7117177165810809</v>
      </c>
      <c r="C39" s="2">
        <f>'Delta D-D'!AJ41</f>
        <v>10.896648122801444</v>
      </c>
      <c r="D39" s="2">
        <f>'Delta D-D'!AK41</f>
        <v>10.881955928316644</v>
      </c>
      <c r="E39" s="2">
        <f>'Delta D-D'!AL41</f>
        <v>12.666555126934709</v>
      </c>
      <c r="F39" s="2">
        <f>'Delta D-D'!AN41</f>
        <v>11.62012634757259</v>
      </c>
      <c r="G39" s="2">
        <f>'Delta D-D'!AO41</f>
        <v>11.169664317060457</v>
      </c>
      <c r="H39" s="2">
        <f>'Delta D-D'!AM41</f>
        <v>11.209026232835706</v>
      </c>
      <c r="I39" s="2">
        <v>13.236695328311621</v>
      </c>
    </row>
    <row r="40" spans="1:9" x14ac:dyDescent="0.2">
      <c r="A40" s="126">
        <v>76</v>
      </c>
      <c r="B40" s="2">
        <f>'Delta D-D'!AI42</f>
        <v>9.5892784627835681</v>
      </c>
      <c r="C40" s="2">
        <f>'Delta D-D'!AJ42</f>
        <v>10.741444698556535</v>
      </c>
      <c r="D40" s="2">
        <f>'Delta D-D'!AK42</f>
        <v>10.726189294806954</v>
      </c>
      <c r="E40" s="2">
        <f>'Delta D-D'!AL42</f>
        <v>12.475814933828211</v>
      </c>
      <c r="F40" s="2">
        <f>'Delta D-D'!AN42</f>
        <v>11.450079554347514</v>
      </c>
      <c r="G40" s="2">
        <f>'Delta D-D'!AO42</f>
        <v>11.007567752266301</v>
      </c>
      <c r="H40" s="2">
        <f>'Delta D-D'!AM42</f>
        <v>11.04791395807303</v>
      </c>
      <c r="I40" s="2">
        <v>13.043801950500145</v>
      </c>
    </row>
    <row r="41" spans="1:9" x14ac:dyDescent="0.2">
      <c r="A41" s="126">
        <v>78</v>
      </c>
      <c r="B41" s="2">
        <f>'Delta D-D'!AI43</f>
        <v>9.467747503304258</v>
      </c>
      <c r="C41" s="2">
        <f>'Delta D-D'!AJ43</f>
        <v>10.588906450021973</v>
      </c>
      <c r="D41" s="2">
        <f>'Delta D-D'!AK43</f>
        <v>10.574391470208555</v>
      </c>
      <c r="E41" s="2">
        <f>'Delta D-D'!AL43</f>
        <v>12.291446262076011</v>
      </c>
      <c r="F41" s="2">
        <f>'Delta D-D'!AN43</f>
        <v>11.284857847549512</v>
      </c>
      <c r="G41" s="2">
        <f>'Delta D-D'!AO43</f>
        <v>10.848021898702598</v>
      </c>
      <c r="H41" s="2">
        <f>'Delta D-D'!AM43</f>
        <v>10.889093788474247</v>
      </c>
      <c r="I41" s="2">
        <v>12.856466733775163</v>
      </c>
    </row>
    <row r="42" spans="1:9" x14ac:dyDescent="0.2">
      <c r="A42" s="126">
        <v>80</v>
      </c>
      <c r="B42" s="2">
        <f>'Delta D-D'!AI44</f>
        <v>9.3464276951589209</v>
      </c>
      <c r="C42" s="2">
        <f>'Delta D-D'!AJ44</f>
        <v>10.438993069553204</v>
      </c>
      <c r="D42" s="2">
        <f>'Delta D-D'!AK44</f>
        <v>10.423465684391786</v>
      </c>
      <c r="E42" s="2">
        <f>'Delta D-D'!AL44</f>
        <v>12.108129332282447</v>
      </c>
      <c r="F42" s="2">
        <f>'Delta D-D'!AN44</f>
        <v>11.122370394293313</v>
      </c>
      <c r="G42" s="2">
        <f>'Delta D-D'!AO44</f>
        <v>10.690452780601767</v>
      </c>
      <c r="H42" s="2">
        <f>'Delta D-D'!AM44</f>
        <v>10.732708485003517</v>
      </c>
      <c r="I42" s="2">
        <v>12.671002381687835</v>
      </c>
    </row>
    <row r="43" spans="1:9" x14ac:dyDescent="0.2">
      <c r="A43" s="126">
        <v>82</v>
      </c>
      <c r="B43" s="2">
        <f>'Delta D-D'!AI45</f>
        <v>9.2277500684885272</v>
      </c>
      <c r="C43" s="2">
        <f>'Delta D-D'!AJ45</f>
        <v>10.291155270585772</v>
      </c>
      <c r="D43" s="2">
        <f>'Delta D-D'!AK45</f>
        <v>10.27587224040305</v>
      </c>
      <c r="E43" s="2">
        <f>'Delta D-D'!AL45</f>
        <v>11.928213169252855</v>
      </c>
      <c r="F43" s="2">
        <f>'Delta D-D'!AN45</f>
        <v>10.960998317388615</v>
      </c>
      <c r="G43" s="2">
        <f>'Delta D-D'!AO45</f>
        <v>10.53545408571166</v>
      </c>
      <c r="H43" s="2">
        <f>'Delta D-D'!AM45</f>
        <v>10.579458959341981</v>
      </c>
      <c r="I43" s="2">
        <v>12.488343088830955</v>
      </c>
    </row>
    <row r="44" spans="1:9" x14ac:dyDescent="0.2">
      <c r="A44" s="126">
        <v>84</v>
      </c>
      <c r="B44" s="2">
        <f>'Delta D-D'!AI46</f>
        <v>9.1107610400342764</v>
      </c>
      <c r="C44" s="2">
        <f>'Delta D-D'!AJ46</f>
        <v>10.145390398468512</v>
      </c>
      <c r="D44" s="2">
        <f>'Delta D-D'!AK46</f>
        <v>10.130038065695235</v>
      </c>
      <c r="E44" s="2">
        <f>'Delta D-D'!AL46</f>
        <v>11.751429813974479</v>
      </c>
      <c r="F44" s="2">
        <f>'Delta D-D'!AN46</f>
        <v>10.803966863935255</v>
      </c>
      <c r="G44" s="2">
        <f>'Delta D-D'!AO46</f>
        <v>10.383836982352124</v>
      </c>
      <c r="H44" s="2">
        <f>'Delta D-D'!AM46</f>
        <v>10.427765875486994</v>
      </c>
      <c r="I44" s="2">
        <v>12.310096497288425</v>
      </c>
    </row>
    <row r="45" spans="1:9" x14ac:dyDescent="0.2">
      <c r="A45" s="126">
        <v>86</v>
      </c>
      <c r="B45" s="2">
        <f>'Delta D-D'!AI47</f>
        <v>8.9958050342919815</v>
      </c>
      <c r="C45" s="2">
        <f>'Delta D-D'!AJ47</f>
        <v>10.003020451948563</v>
      </c>
      <c r="D45" s="2">
        <f>'Delta D-D'!AK47</f>
        <v>9.9856662326345269</v>
      </c>
      <c r="E45" s="2">
        <f>'Delta D-D'!AL47</f>
        <v>11.579195012306309</v>
      </c>
      <c r="F45" s="2">
        <f>'Delta D-D'!AN47</f>
        <v>10.649221036025613</v>
      </c>
      <c r="G45" s="2">
        <f>'Delta D-D'!AO47</f>
        <v>10.234389921975229</v>
      </c>
      <c r="H45" s="2">
        <f>'Delta D-D'!AM47</f>
        <v>10.279195908276861</v>
      </c>
      <c r="I45" s="2">
        <v>12.13369810251641</v>
      </c>
    </row>
    <row r="46" spans="1:9" x14ac:dyDescent="0.2">
      <c r="A46" s="126">
        <v>88</v>
      </c>
      <c r="B46" s="2">
        <f>'Delta D-D'!AI48</f>
        <v>8.8819907040622592</v>
      </c>
      <c r="C46" s="2">
        <f>'Delta D-D'!AJ48</f>
        <v>9.8619866230569286</v>
      </c>
      <c r="D46" s="2">
        <f>'Delta D-D'!AK48</f>
        <v>9.8443318453840245</v>
      </c>
      <c r="E46" s="2">
        <f>'Delta D-D'!AL48</f>
        <v>11.407906451986749</v>
      </c>
      <c r="F46" s="2">
        <f>'Delta D-D'!AN48</f>
        <v>10.496543872066777</v>
      </c>
      <c r="G46" s="2">
        <f>'Delta D-D'!AO48</f>
        <v>10.086358776824955</v>
      </c>
      <c r="H46" s="2">
        <f>'Delta D-D'!AM48</f>
        <v>10.132990972910649</v>
      </c>
      <c r="I46" s="2">
        <v>11.960008042683379</v>
      </c>
    </row>
    <row r="47" spans="1:9" x14ac:dyDescent="0.2">
      <c r="A47" s="126">
        <v>90</v>
      </c>
      <c r="B47" s="2">
        <f>'Delta D-D'!AI49</f>
        <v>8.7695849769584555</v>
      </c>
      <c r="C47" s="2">
        <f>'Delta D-D'!AJ49</f>
        <v>9.7232224504046894</v>
      </c>
      <c r="D47" s="2">
        <f>'Delta D-D'!AK49</f>
        <v>9.7052326394402311</v>
      </c>
      <c r="E47" s="2">
        <f>'Delta D-D'!AL49</f>
        <v>11.240964144773935</v>
      </c>
      <c r="F47" s="2">
        <f>'Delta D-D'!AN49</f>
        <v>10.346296790660459</v>
      </c>
      <c r="G47" s="2">
        <f>'Delta D-D'!AO49</f>
        <v>9.9415355969207919</v>
      </c>
      <c r="H47" s="2">
        <f>'Delta D-D'!AM49</f>
        <v>9.9876576618984636</v>
      </c>
      <c r="I47" s="2">
        <v>11.791343048227265</v>
      </c>
    </row>
    <row r="48" spans="1:9" x14ac:dyDescent="0.2">
      <c r="A48" s="126">
        <v>92</v>
      </c>
      <c r="B48" s="2">
        <f>'Delta D-D'!AI50</f>
        <v>8.6593061257429493</v>
      </c>
      <c r="C48" s="2">
        <f>'Delta D-D'!AJ50</f>
        <v>9.5860919732060346</v>
      </c>
      <c r="D48" s="2">
        <f>'Delta D-D'!AK50</f>
        <v>9.5694903949572474</v>
      </c>
      <c r="E48" s="2">
        <f>'Delta D-D'!AL50</f>
        <v>11.076582143116909</v>
      </c>
      <c r="F48" s="2">
        <f>'Delta D-D'!AN50</f>
        <v>10.198403228427022</v>
      </c>
      <c r="G48" s="2">
        <f>'Delta D-D'!AO50</f>
        <v>9.8007966054536322</v>
      </c>
      <c r="H48" s="2">
        <f>'Delta D-D'!AM50</f>
        <v>9.8467171991523106</v>
      </c>
      <c r="I48" s="2">
        <v>11.622324237446469</v>
      </c>
    </row>
    <row r="49" spans="1:9" x14ac:dyDescent="0.2">
      <c r="A49" s="126">
        <v>94</v>
      </c>
      <c r="B49" s="2">
        <f>'Delta D-D'!AI51</f>
        <v>8.5502384377948992</v>
      </c>
      <c r="C49" s="2">
        <f>'Delta D-D'!AJ51</f>
        <v>9.453877283670975</v>
      </c>
      <c r="D49" s="2">
        <f>'Delta D-D'!AK51</f>
        <v>9.4352322893711538</v>
      </c>
      <c r="E49" s="2">
        <f>'Delta D-D'!AL51</f>
        <v>10.91396978818171</v>
      </c>
      <c r="F49" s="2">
        <f>'Delta D-D'!AN51</f>
        <v>10.053320937805976</v>
      </c>
      <c r="G49" s="2">
        <f>'Delta D-D'!AO51</f>
        <v>9.6598200693338576</v>
      </c>
      <c r="H49" s="2">
        <f>'Delta D-D'!AM51</f>
        <v>9.7061317972446659</v>
      </c>
      <c r="I49" s="2">
        <v>11.456808293969889</v>
      </c>
    </row>
    <row r="50" spans="1:9" x14ac:dyDescent="0.2">
      <c r="A50" s="126">
        <v>96</v>
      </c>
      <c r="B50" s="2">
        <f>'Delta D-D'!AI52</f>
        <v>8.4422004878512702</v>
      </c>
      <c r="C50" s="2">
        <f>'Delta D-D'!AJ52</f>
        <v>9.3203372060965961</v>
      </c>
      <c r="D50" s="2">
        <f>'Delta D-D'!AK52</f>
        <v>9.3028658925664587</v>
      </c>
      <c r="E50" s="2">
        <f>'Delta D-D'!AL52</f>
        <v>10.753310267203942</v>
      </c>
      <c r="F50" s="2">
        <f>'Delta D-D'!AN52</f>
        <v>9.9100448607407632</v>
      </c>
      <c r="G50" s="2">
        <f>'Delta D-D'!AO52</f>
        <v>9.5214479357430548</v>
      </c>
      <c r="H50" s="2">
        <f>'Delta D-D'!AM52</f>
        <v>9.5698160007515742</v>
      </c>
      <c r="I50" s="2">
        <v>11.29745959888373</v>
      </c>
    </row>
    <row r="51" spans="1:9" x14ac:dyDescent="0.2">
      <c r="A51" s="126">
        <v>98</v>
      </c>
      <c r="B51" s="2">
        <f>'Delta D-D'!AI53</f>
        <v>8.335561118948398</v>
      </c>
      <c r="C51" s="2">
        <f>'Delta D-D'!AJ53</f>
        <v>9.1909043337772278</v>
      </c>
      <c r="D51" s="2">
        <f>'Delta D-D'!AK53</f>
        <v>9.1725717246371463</v>
      </c>
      <c r="E51" s="2">
        <f>'Delta D-D'!AL53</f>
        <v>10.595191232727119</v>
      </c>
      <c r="F51" s="2">
        <f>'Delta D-D'!AN53</f>
        <v>9.7708768575701654</v>
      </c>
      <c r="G51" s="2">
        <f>'Delta D-D'!AO53</f>
        <v>9.3856801882590268</v>
      </c>
      <c r="H51" s="2">
        <f>'Delta D-D'!AM53</f>
        <v>9.4349343414679154</v>
      </c>
      <c r="I51" s="2">
        <v>11.137974691425301</v>
      </c>
    </row>
    <row r="52" spans="1:9" x14ac:dyDescent="0.2">
      <c r="A52" s="126">
        <v>100</v>
      </c>
      <c r="B52" s="2">
        <f>'Delta D-D'!AI54</f>
        <v>8.2315437696394156</v>
      </c>
      <c r="C52" s="2">
        <f>'Delta D-D'!AJ54</f>
        <v>9.0621053861403844</v>
      </c>
      <c r="D52" s="2">
        <f>'Delta D-D'!AK54</f>
        <v>9.0433627519681536</v>
      </c>
      <c r="E52" s="2">
        <f>'Delta D-D'!AL54</f>
        <v>10.442082394961361</v>
      </c>
      <c r="F52" s="2">
        <f>'Delta D-D'!AN54</f>
        <v>9.6305337445801165</v>
      </c>
      <c r="G52" s="2">
        <f>'Delta D-D'!AO54</f>
        <v>9.2529565504504419</v>
      </c>
      <c r="H52" s="2">
        <f>'Delta D-D'!AM54</f>
        <v>9.3026084543483822</v>
      </c>
      <c r="I52" s="2">
        <v>10.982291345409623</v>
      </c>
    </row>
    <row r="53" spans="1:9" x14ac:dyDescent="0.2">
      <c r="A53" s="126">
        <v>102</v>
      </c>
      <c r="B53" s="2">
        <f>'Delta D-D'!AI55</f>
        <v>8.1289741777248459</v>
      </c>
      <c r="C53" s="2">
        <f>'Delta D-D'!AJ55</f>
        <v>8.9377052257044731</v>
      </c>
      <c r="D53" s="2">
        <f>'Delta D-D'!AK55</f>
        <v>8.9175116946966781</v>
      </c>
      <c r="E53" s="2">
        <f>'Delta D-D'!AL55</f>
        <v>10.290001868847432</v>
      </c>
      <c r="F53" s="2">
        <f>'Delta D-D'!AN55</f>
        <v>9.4951487933945256</v>
      </c>
      <c r="G53" s="2">
        <f>'Delta D-D'!AO55</f>
        <v>9.1219200966379255</v>
      </c>
      <c r="H53" s="2">
        <f>'Delta D-D'!AM55</f>
        <v>9.1716056574182581</v>
      </c>
      <c r="I53" s="2">
        <v>10.825724237595535</v>
      </c>
    </row>
    <row r="54" spans="1:9" x14ac:dyDescent="0.2">
      <c r="A54" s="126">
        <v>104</v>
      </c>
      <c r="B54" s="2">
        <f>'Delta D-D'!AI56</f>
        <v>8.0274144133849479</v>
      </c>
      <c r="C54" s="2">
        <f>'Delta D-D'!AJ56</f>
        <v>8.8128647900569401</v>
      </c>
      <c r="D54" s="2">
        <f>'Delta D-D'!AK56</f>
        <v>8.7926823022941303</v>
      </c>
      <c r="E54" s="2">
        <f>'Delta D-D'!AL56</f>
        <v>10.142352723483405</v>
      </c>
      <c r="F54" s="2">
        <f>'Delta D-D'!AN56</f>
        <v>9.361100154547719</v>
      </c>
      <c r="G54" s="2">
        <f>'Delta D-D'!AO56</f>
        <v>8.9931160466216742</v>
      </c>
      <c r="H54" s="2">
        <f>'Delta D-D'!AM56</f>
        <v>9.0412029694575402</v>
      </c>
      <c r="I54" s="2">
        <v>10.674474651025445</v>
      </c>
    </row>
    <row r="55" spans="1:9" x14ac:dyDescent="0.2">
      <c r="A55" s="126">
        <v>106</v>
      </c>
      <c r="B55" s="2">
        <f>'Delta D-D'!AI57</f>
        <v>7.9261913294104147</v>
      </c>
      <c r="C55" s="2">
        <f>'Delta D-D'!AJ57</f>
        <v>8.6912055844758918</v>
      </c>
      <c r="D55" s="2">
        <f>'Delta D-D'!AK57</f>
        <v>8.6706831739802315</v>
      </c>
      <c r="E55" s="2">
        <f>'Delta D-D'!AL57</f>
        <v>9.9935902563415002</v>
      </c>
      <c r="F55" s="2">
        <f>'Delta D-D'!AN57</f>
        <v>9.2278330858839297</v>
      </c>
      <c r="G55" s="2">
        <f>'Delta D-D'!AO57</f>
        <v>8.8652217025675384</v>
      </c>
      <c r="H55" s="2">
        <f>'Delta D-D'!AM57</f>
        <v>8.9152700899468584</v>
      </c>
      <c r="I55" s="2">
        <v>10.525190579741439</v>
      </c>
    </row>
    <row r="56" spans="1:9" x14ac:dyDescent="0.2">
      <c r="A56" s="126">
        <v>108</v>
      </c>
      <c r="B56" s="2">
        <f>'Delta D-D'!AI58</f>
        <v>7.8266495994911978</v>
      </c>
      <c r="C56" s="2">
        <f>'Delta D-D'!AJ58</f>
        <v>8.5715605970348996</v>
      </c>
      <c r="D56" s="2">
        <f>'Delta D-D'!AK58</f>
        <v>8.5510039451270892</v>
      </c>
      <c r="E56" s="2">
        <f>'Delta D-D'!AL58</f>
        <v>9.8488236999074719</v>
      </c>
      <c r="F56" s="2">
        <f>'Delta D-D'!AN58</f>
        <v>9.0989207323823873</v>
      </c>
      <c r="G56" s="2">
        <f>'Delta D-D'!AO58</f>
        <v>8.7405267483389171</v>
      </c>
      <c r="H56" s="2">
        <f>'Delta D-D'!AM58</f>
        <v>8.7913582103387178</v>
      </c>
      <c r="I56" s="2">
        <v>10.378906552848122</v>
      </c>
    </row>
    <row r="57" spans="1:9" x14ac:dyDescent="0.2">
      <c r="A57" s="126">
        <v>110</v>
      </c>
      <c r="B57" s="2">
        <f>'Delta D-D'!AI59</f>
        <v>7.7305332886181688</v>
      </c>
      <c r="C57" s="2">
        <f>'Delta D-D'!AJ59</f>
        <v>8.451893402385835</v>
      </c>
      <c r="D57" s="2">
        <f>'Delta D-D'!AK59</f>
        <v>8.4314620790781891</v>
      </c>
      <c r="E57" s="2">
        <f>'Delta D-D'!AL59</f>
        <v>9.7072391508856715</v>
      </c>
      <c r="F57" s="2">
        <f>'Delta D-D'!AN59</f>
        <v>8.9719025911976225</v>
      </c>
      <c r="G57" s="2">
        <f>'Delta D-D'!AO59</f>
        <v>8.6163332796740377</v>
      </c>
      <c r="H57" s="2">
        <f>'Delta D-D'!AM59</f>
        <v>8.6679400128100159</v>
      </c>
      <c r="I57" s="2">
        <v>10.237143001681881</v>
      </c>
    </row>
    <row r="58" spans="1:9" x14ac:dyDescent="0.2">
      <c r="A58" s="126">
        <v>112</v>
      </c>
      <c r="B58" s="2">
        <f>'Delta D-D'!AI60</f>
        <v>7.6328464781965089</v>
      </c>
      <c r="C58" s="2">
        <f>'Delta D-D'!AJ60</f>
        <v>8.3361504632206707</v>
      </c>
      <c r="D58" s="2">
        <f>'Delta D-D'!AK60</f>
        <v>8.3152624660465246</v>
      </c>
      <c r="E58" s="2">
        <f>'Delta D-D'!AL60</f>
        <v>9.5683586861903258</v>
      </c>
      <c r="F58" s="2">
        <f>'Delta D-D'!AN60</f>
        <v>8.844942028779057</v>
      </c>
      <c r="G58" s="2">
        <f>'Delta D-D'!AO60</f>
        <v>8.4949620392593683</v>
      </c>
      <c r="H58" s="2">
        <f>'Delta D-D'!AM60</f>
        <v>8.5473057811196185</v>
      </c>
      <c r="I58" s="2">
        <v>10.092452262299378</v>
      </c>
    </row>
    <row r="59" spans="1:9" x14ac:dyDescent="0.2">
      <c r="A59" s="126">
        <v>114</v>
      </c>
      <c r="B59" s="2">
        <f>'Delta D-D'!AI61</f>
        <v>7.540612931513424</v>
      </c>
      <c r="C59" s="2">
        <f>'Delta D-D'!AJ61</f>
        <v>8.2213598633744667</v>
      </c>
      <c r="D59" s="2">
        <f>'Delta D-D'!AK61</f>
        <v>8.2009024807212505</v>
      </c>
      <c r="E59" s="2">
        <f>'Delta D-D'!AL61</f>
        <v>9.4331036546191349</v>
      </c>
      <c r="F59" s="2">
        <f>'Delta D-D'!AN61</f>
        <v>8.7205096696942874</v>
      </c>
      <c r="G59" s="2">
        <f>'Delta D-D'!AO61</f>
        <v>8.3766995540159872</v>
      </c>
      <c r="H59" s="2">
        <f>'Delta D-D'!AM61</f>
        <v>8.4286122813559405</v>
      </c>
      <c r="I59" s="2">
        <v>9.9547370226631404</v>
      </c>
    </row>
    <row r="60" spans="1:9" x14ac:dyDescent="0.2">
      <c r="A60" s="126">
        <v>116</v>
      </c>
      <c r="B60" s="2">
        <f>'Delta D-D'!AI62</f>
        <v>7.4457167332355745</v>
      </c>
      <c r="C60" s="2">
        <f>'Delta D-D'!AJ62</f>
        <v>8.1086718658864854</v>
      </c>
      <c r="D60" s="2">
        <f>'Delta D-D'!AK62</f>
        <v>8.0873140258972409</v>
      </c>
      <c r="E60" s="2">
        <f>'Delta D-D'!AL62</f>
        <v>9.2947437851034209</v>
      </c>
      <c r="F60" s="2">
        <f>'Delta D-D'!AN62</f>
        <v>8.599638317657643</v>
      </c>
      <c r="G60" s="2">
        <f>'Delta D-D'!AO62</f>
        <v>8.259689017801719</v>
      </c>
      <c r="H60" s="2">
        <f>'Delta D-D'!AM62</f>
        <v>8.3124376143381973</v>
      </c>
      <c r="I60" s="2">
        <v>9.8175801598101575</v>
      </c>
    </row>
    <row r="61" spans="1:9" x14ac:dyDescent="0.2">
      <c r="A61" s="126">
        <v>118</v>
      </c>
      <c r="B61" s="2">
        <f>'Delta D-D'!AI63</f>
        <v>7.3536476037301401</v>
      </c>
      <c r="C61" s="2">
        <f>'Delta D-D'!AJ63</f>
        <v>7.9979162053884778</v>
      </c>
      <c r="D61" s="2">
        <f>'Delta D-D'!AK63</f>
        <v>7.97628333198519</v>
      </c>
      <c r="E61" s="2">
        <f>'Delta D-D'!AL63</f>
        <v>9.1630111598208774</v>
      </c>
      <c r="F61" s="2">
        <f>'Delta D-D'!AN63</f>
        <v>8.4801624292993871</v>
      </c>
      <c r="G61" s="2">
        <f>'Delta D-D'!AO63</f>
        <v>8.1426992652977592</v>
      </c>
      <c r="H61" s="2">
        <f>'Delta D-D'!AM63</f>
        <v>8.1959189048694814</v>
      </c>
      <c r="I61" s="2">
        <v>9.6813939638635826</v>
      </c>
    </row>
    <row r="62" spans="1:9" x14ac:dyDescent="0.2">
      <c r="A62" s="126">
        <v>120</v>
      </c>
      <c r="B62" s="2">
        <f>'Delta D-D'!AI64</f>
        <v>7.2624538920171844</v>
      </c>
      <c r="C62" s="2">
        <f>'Delta D-D'!AJ64</f>
        <v>7.887094598685751</v>
      </c>
      <c r="D62" s="2">
        <f>'Delta D-D'!AK64</f>
        <v>7.8662911735583041</v>
      </c>
      <c r="E62" s="2">
        <f>'Delta D-D'!AL64</f>
        <v>9.0322243612366293</v>
      </c>
      <c r="F62" s="2">
        <f>'Delta D-D'!AN64</f>
        <v>8.360849346727095</v>
      </c>
      <c r="G62" s="2">
        <f>'Delta D-D'!AO64</f>
        <v>8.029114739190657</v>
      </c>
      <c r="H62" s="2">
        <f>'Delta D-D'!AM64</f>
        <v>8.0834843191728289</v>
      </c>
      <c r="I62" s="2">
        <v>9.5485354844890846</v>
      </c>
    </row>
    <row r="63" spans="1:9" x14ac:dyDescent="0.2">
      <c r="A63" s="126">
        <v>122</v>
      </c>
      <c r="B63" s="2">
        <f>'Delta D-D'!AI65</f>
        <v>7.1729715565322927</v>
      </c>
      <c r="C63" s="2">
        <f>'Delta D-D'!AJ65</f>
        <v>7.7806221855334368</v>
      </c>
      <c r="D63" s="2">
        <f>'Delta D-D'!AK65</f>
        <v>7.7582759517151878</v>
      </c>
      <c r="E63" s="2">
        <f>'Delta D-D'!AL65</f>
        <v>8.9024533500619007</v>
      </c>
      <c r="F63" s="2">
        <f>'Delta D-D'!AN65</f>
        <v>8.2447734514055071</v>
      </c>
      <c r="G63" s="2">
        <f>'Delta D-D'!AO65</f>
        <v>7.9180031836341147</v>
      </c>
      <c r="H63" s="2">
        <f>'Delta D-D'!AM65</f>
        <v>7.9711892863174594</v>
      </c>
      <c r="I63" s="2">
        <v>9.4205630301307242</v>
      </c>
    </row>
    <row r="64" spans="1:9" x14ac:dyDescent="0.2">
      <c r="A64" s="126">
        <v>124</v>
      </c>
      <c r="B64" s="2">
        <f>'Delta D-D'!AI66</f>
        <v>7.0847725731211231</v>
      </c>
      <c r="C64" s="2">
        <f>'Delta D-D'!AJ66</f>
        <v>7.6746393727118445</v>
      </c>
      <c r="D64" s="2">
        <f>'Delta D-D'!AK66</f>
        <v>7.6536913010731844</v>
      </c>
      <c r="E64" s="2">
        <f>'Delta D-D'!AL66</f>
        <v>8.7764413295832178</v>
      </c>
      <c r="F64" s="2">
        <f>'Delta D-D'!AN66</f>
        <v>8.130160597749958</v>
      </c>
      <c r="G64" s="2">
        <f>'Delta D-D'!AO66</f>
        <v>7.8075802141146511</v>
      </c>
      <c r="H64" s="2">
        <f>'Delta D-D'!AM66</f>
        <v>7.8619305660403427</v>
      </c>
      <c r="I64" s="2">
        <v>9.2900460600331414</v>
      </c>
    </row>
    <row r="65" spans="1:9" x14ac:dyDescent="0.2">
      <c r="A65" s="126">
        <v>126</v>
      </c>
      <c r="B65" s="2">
        <f>'Delta D-D'!AI67</f>
        <v>6.9967935386241464</v>
      </c>
      <c r="C65" s="2">
        <f>'Delta D-D'!AJ67</f>
        <v>7.570104164703384</v>
      </c>
      <c r="D65" s="2">
        <f>'Delta D-D'!AK67</f>
        <v>7.5491361916157906</v>
      </c>
      <c r="E65" s="2">
        <f>'Delta D-D'!AL67</f>
        <v>8.651800828795464</v>
      </c>
      <c r="F65" s="2">
        <f>'Delta D-D'!AN67</f>
        <v>8.0179520543430804</v>
      </c>
      <c r="G65" s="2">
        <f>'Delta D-D'!AO67</f>
        <v>7.6984261174091184</v>
      </c>
      <c r="H65" s="2">
        <f>'Delta D-D'!AM67</f>
        <v>7.7536276940011195</v>
      </c>
      <c r="I65" s="2">
        <v>9.1638938717009122</v>
      </c>
    </row>
    <row r="66" spans="1:9" x14ac:dyDescent="0.2">
      <c r="A66" s="126">
        <v>128</v>
      </c>
      <c r="B66" s="2">
        <f>'Delta D-D'!AI68</f>
        <v>6.9121520278097037</v>
      </c>
      <c r="C66" s="2">
        <f>'Delta D-D'!AJ68</f>
        <v>7.4678377532604312</v>
      </c>
      <c r="D66" s="2">
        <f>'Delta D-D'!AK68</f>
        <v>7.4461085502453006</v>
      </c>
      <c r="E66" s="2">
        <f>'Delta D-D'!AL68</f>
        <v>8.5285065972469098</v>
      </c>
      <c r="F66" s="2">
        <f>'Delta D-D'!AN68</f>
        <v>7.9076175491556988</v>
      </c>
      <c r="G66" s="2">
        <f>'Delta D-D'!AO68</f>
        <v>7.5921656957347317</v>
      </c>
      <c r="H66" s="2">
        <f>'Delta D-D'!AM68</f>
        <v>7.6468470977641978</v>
      </c>
      <c r="I66" s="2">
        <v>9.0388550188409411</v>
      </c>
    </row>
    <row r="67" spans="1:9" x14ac:dyDescent="0.2">
      <c r="A67" s="126">
        <v>130</v>
      </c>
      <c r="B67" s="2">
        <f>'Delta D-D'!AI69</f>
        <v>6.82490694676674</v>
      </c>
      <c r="C67" s="2">
        <f>'Delta D-D'!AJ69</f>
        <v>7.3666930212485937</v>
      </c>
      <c r="D67" s="2">
        <f>'Delta D-D'!AK69</f>
        <v>7.3430533264242648</v>
      </c>
      <c r="E67" s="2">
        <f>'Delta D-D'!AL69</f>
        <v>8.4084912187085692</v>
      </c>
      <c r="F67" s="2">
        <f>'Delta D-D'!AN69</f>
        <v>7.7985532870576968</v>
      </c>
      <c r="G67" s="2">
        <f>'Delta D-D'!AO69</f>
        <v>7.4883180708020802</v>
      </c>
      <c r="H67" s="2">
        <f>'Delta D-D'!AM69</f>
        <v>7.5425697808402248</v>
      </c>
      <c r="I67" s="2">
        <v>8.9192695955429002</v>
      </c>
    </row>
    <row r="68" spans="1:9" x14ac:dyDescent="0.2">
      <c r="A68" s="126">
        <v>132</v>
      </c>
      <c r="B68" s="2">
        <f>'Delta D-D'!AI70</f>
        <v>6.7419387284863852</v>
      </c>
      <c r="C68" s="2">
        <f>'Delta D-D'!AJ70</f>
        <v>7.2659608793037567</v>
      </c>
      <c r="D68" s="2">
        <f>'Delta D-D'!AK70</f>
        <v>7.2429653971872732</v>
      </c>
      <c r="E68" s="2">
        <f>'Delta D-D'!AL70</f>
        <v>8.2899413330799199</v>
      </c>
      <c r="F68" s="2">
        <f>'Delta D-D'!AN70</f>
        <v>7.6915443157463681</v>
      </c>
      <c r="G68" s="2">
        <f>'Delta D-D'!AO70</f>
        <v>7.3834825439469398</v>
      </c>
      <c r="H68" s="2">
        <f>'Delta D-D'!AM70</f>
        <v>7.438496997733246</v>
      </c>
      <c r="I68" s="2">
        <v>8.7991135866321013</v>
      </c>
    </row>
    <row r="69" spans="1:9" x14ac:dyDescent="0.2">
      <c r="A69" s="126">
        <v>134</v>
      </c>
      <c r="B69" s="2">
        <f>'Delta D-D'!AI71</f>
        <v>6.6605573667710694</v>
      </c>
      <c r="C69" s="2">
        <f>'Delta D-D'!AJ71</f>
        <v>7.1681209811587099</v>
      </c>
      <c r="D69" s="2">
        <f>'Delta D-D'!AK71</f>
        <v>7.1456982495869958</v>
      </c>
      <c r="E69" s="2">
        <f>'Delta D-D'!AL71</f>
        <v>8.1752151608236456</v>
      </c>
      <c r="F69" s="2">
        <f>'Delta D-D'!AN71</f>
        <v>7.5853836403436681</v>
      </c>
      <c r="G69" s="2">
        <f>'Delta D-D'!AO71</f>
        <v>7.2812217447579819</v>
      </c>
      <c r="H69" s="2">
        <f>'Delta D-D'!AM71</f>
        <v>7.3381114457160557</v>
      </c>
      <c r="I69" s="2">
        <v>8.6801366230639943</v>
      </c>
    </row>
    <row r="70" spans="1:9" x14ac:dyDescent="0.2">
      <c r="A70" s="126">
        <v>136</v>
      </c>
      <c r="B70" s="2">
        <f>'Delta D-D'!AI72</f>
        <v>6.5793548008969971</v>
      </c>
      <c r="C70" s="2">
        <f>'Delta D-D'!AJ72</f>
        <v>7.0723282536899745</v>
      </c>
      <c r="D70" s="2">
        <f>'Delta D-D'!AK72</f>
        <v>7.0488008354137044</v>
      </c>
      <c r="E70" s="2">
        <f>'Delta D-D'!AL72</f>
        <v>8.0592786516131554</v>
      </c>
      <c r="F70" s="2">
        <f>'Delta D-D'!AN72</f>
        <v>7.4821577537658168</v>
      </c>
      <c r="G70" s="2">
        <f>'Delta D-D'!AO72</f>
        <v>7.1824114966410058</v>
      </c>
      <c r="H70" s="2">
        <f>'Delta D-D'!AM72</f>
        <v>7.2377197054231956</v>
      </c>
      <c r="I70" s="2">
        <v>8.5607471516961908</v>
      </c>
    </row>
    <row r="71" spans="1:9" x14ac:dyDescent="0.2">
      <c r="A71" s="126">
        <v>138</v>
      </c>
      <c r="B71" s="2">
        <f>'Delta D-D'!AI73</f>
        <v>6.4988786991644343</v>
      </c>
      <c r="C71" s="2">
        <f>'Delta D-D'!AJ73</f>
        <v>6.9760560708331809</v>
      </c>
      <c r="D71" s="2">
        <f>'Delta D-D'!AK73</f>
        <v>6.9525676397224068</v>
      </c>
      <c r="E71" s="2">
        <f>'Delta D-D'!AL73</f>
        <v>7.9454623444317196</v>
      </c>
      <c r="F71" s="2">
        <f>'Delta D-D'!AN73</f>
        <v>7.380436558740433</v>
      </c>
      <c r="G71" s="2">
        <f>'Delta D-D'!AO73</f>
        <v>7.0839024335631606</v>
      </c>
      <c r="H71" s="2">
        <f>'Delta D-D'!AM73</f>
        <v>7.1396164453454425</v>
      </c>
      <c r="I71" s="2">
        <v>8.4480038351799625</v>
      </c>
    </row>
    <row r="72" spans="1:9" x14ac:dyDescent="0.2">
      <c r="A72" s="126">
        <v>140</v>
      </c>
      <c r="B72" s="2">
        <f>'Delta D-D'!AI74</f>
        <v>6.4190854941956754</v>
      </c>
      <c r="C72" s="2">
        <f>'Delta D-D'!AJ74</f>
        <v>6.8830882054768949</v>
      </c>
      <c r="D72" s="2">
        <f>'Delta D-D'!AK74</f>
        <v>6.859836107911077</v>
      </c>
      <c r="E72" s="2">
        <f>'Delta D-D'!AL74</f>
        <v>7.83388154657505</v>
      </c>
      <c r="F72" s="2">
        <f>'Delta D-D'!AN74</f>
        <v>7.2778093267817923</v>
      </c>
      <c r="G72" s="2">
        <f>'Delta D-D'!AO74</f>
        <v>6.9857852021288913</v>
      </c>
      <c r="H72" s="2">
        <f>'Delta D-D'!AM74</f>
        <v>7.0419361987275053</v>
      </c>
      <c r="I72" s="2">
        <v>8.3332656346000178</v>
      </c>
    </row>
    <row r="73" spans="1:9" x14ac:dyDescent="0.2">
      <c r="A73" s="126">
        <v>142</v>
      </c>
      <c r="B73" s="2">
        <f>'Delta D-D'!AI75</f>
        <v>6.3418173180489479</v>
      </c>
      <c r="C73" s="2">
        <f>'Delta D-D'!AJ75</f>
        <v>6.7905076184509028</v>
      </c>
      <c r="D73" s="2">
        <f>'Delta D-D'!AK75</f>
        <v>6.7683672973153364</v>
      </c>
      <c r="E73" s="2">
        <f>'Delta D-D'!AL75</f>
        <v>7.7251116180323542</v>
      </c>
      <c r="F73" s="2">
        <f>'Delta D-D'!AN75</f>
        <v>7.1790038903445375</v>
      </c>
      <c r="G73" s="2">
        <f>'Delta D-D'!AO75</f>
        <v>6.8901666627685376</v>
      </c>
      <c r="H73" s="2">
        <f>'Delta D-D'!AM75</f>
        <v>6.9468507973846627</v>
      </c>
      <c r="I73" s="2">
        <v>8.2243698973207824</v>
      </c>
    </row>
    <row r="74" spans="1:9" x14ac:dyDescent="0.2">
      <c r="A74" s="126">
        <v>144</v>
      </c>
      <c r="B74" s="2">
        <f>'Delta D-D'!AI76</f>
        <v>6.263849727937254</v>
      </c>
      <c r="C74" s="2">
        <f>'Delta D-D'!AJ76</f>
        <v>6.6996053437304859</v>
      </c>
      <c r="D74" s="2">
        <f>'Delta D-D'!AK76</f>
        <v>6.677283246114607</v>
      </c>
      <c r="E74" s="2">
        <f>'Delta D-D'!AL76</f>
        <v>7.6193731971296863</v>
      </c>
      <c r="F74" s="2">
        <f>'Delta D-D'!AN76</f>
        <v>7.0799925748290526</v>
      </c>
      <c r="G74" s="2">
        <f>'Delta D-D'!AO76</f>
        <v>6.7979297026499186</v>
      </c>
      <c r="H74" s="2">
        <f>'Delta D-D'!AM76</f>
        <v>6.8527231878603434</v>
      </c>
      <c r="I74" s="2">
        <v>8.1136748488994659</v>
      </c>
    </row>
    <row r="75" spans="1:9" x14ac:dyDescent="0.2">
      <c r="A75" s="126">
        <v>146</v>
      </c>
      <c r="B75" s="2">
        <f>'Delta D-D'!AI77</f>
        <v>6.1882006920426225</v>
      </c>
      <c r="C75" s="2">
        <f>'Delta D-D'!AJ77</f>
        <v>6.610764497645194</v>
      </c>
      <c r="D75" s="2">
        <f>'Delta D-D'!AK77</f>
        <v>6.5863584911096673</v>
      </c>
      <c r="E75" s="2">
        <f>'Delta D-D'!AL77</f>
        <v>7.5140434025084968</v>
      </c>
      <c r="F75" s="2">
        <f>'Delta D-D'!AN77</f>
        <v>6.9835095191601582</v>
      </c>
      <c r="G75" s="2">
        <f>'Delta D-D'!AO77</f>
        <v>6.7052891671945947</v>
      </c>
      <c r="H75" s="2">
        <f>'Delta D-D'!AM77</f>
        <v>6.7594513769047015</v>
      </c>
      <c r="I75" s="2">
        <v>8.0054568211247457</v>
      </c>
    </row>
    <row r="76" spans="1:9" x14ac:dyDescent="0.2">
      <c r="A76" s="126">
        <v>148</v>
      </c>
      <c r="B76" s="2">
        <f>'Delta D-D'!AI78</f>
        <v>6.1129187297235266</v>
      </c>
      <c r="C76" s="2">
        <f>'Delta D-D'!AJ78</f>
        <v>6.5220776210368481</v>
      </c>
      <c r="D76" s="2">
        <f>'Delta D-D'!AK78</f>
        <v>6.4989607959009543</v>
      </c>
      <c r="E76" s="2">
        <f>'Delta D-D'!AL78</f>
        <v>7.4061000071941052</v>
      </c>
      <c r="F76" s="2">
        <f>'Delta D-D'!AN78</f>
        <v>6.8893554131117529</v>
      </c>
      <c r="G76" s="2">
        <f>'Delta D-D'!AO78</f>
        <v>6.6126523422511685</v>
      </c>
      <c r="H76" s="2">
        <f>'Delta D-D'!AM78</f>
        <v>6.6690222842844538</v>
      </c>
      <c r="I76" s="2">
        <v>7.9008774296660533</v>
      </c>
    </row>
    <row r="77" spans="1:9" x14ac:dyDescent="0.2">
      <c r="A77" s="126">
        <v>150</v>
      </c>
      <c r="B77" s="2">
        <f>'Delta D-D'!AI79</f>
        <v>6.0398164253334663</v>
      </c>
      <c r="C77" s="2">
        <f>'Delta D-D'!AJ79</f>
        <v>6.4362361589491712</v>
      </c>
      <c r="D77" s="2">
        <f>'Delta D-D'!AK79</f>
        <v>6.4116663595992218</v>
      </c>
      <c r="E77" s="2">
        <f>'Delta D-D'!AL79</f>
        <v>7.3062071601925904</v>
      </c>
      <c r="F77" s="2">
        <f>'Delta D-D'!AN79</f>
        <v>6.7967413044576208</v>
      </c>
      <c r="G77" s="2">
        <f>'Delta D-D'!AO79</f>
        <v>6.522407396791996</v>
      </c>
      <c r="H77" s="2">
        <f>'Delta D-D'!AM79</f>
        <v>6.5800008366065921</v>
      </c>
      <c r="I77" s="2">
        <v>7.7931546011149599</v>
      </c>
    </row>
    <row r="78" spans="1:9" x14ac:dyDescent="0.2">
      <c r="A78" s="126">
        <v>152</v>
      </c>
      <c r="B78" s="2">
        <f>'Delta D-D'!AI80</f>
        <v>5.9661091131726351</v>
      </c>
      <c r="C78" s="2">
        <f>'Delta D-D'!AJ80</f>
        <v>6.3494070442602357</v>
      </c>
      <c r="D78" s="2">
        <f>'Delta D-D'!AK80</f>
        <v>6.3253738103199453</v>
      </c>
      <c r="E78" s="2">
        <f>'Delta D-D'!AL80</f>
        <v>7.2030898164379131</v>
      </c>
      <c r="F78" s="2">
        <f>'Delta D-D'!AN80</f>
        <v>6.704763275187986</v>
      </c>
      <c r="G78" s="2">
        <f>'Delta D-D'!AO80</f>
        <v>6.4345506672980335</v>
      </c>
      <c r="H78" s="2">
        <f>'Delta D-D'!AM80</f>
        <v>6.489395004306564</v>
      </c>
      <c r="I78" s="2">
        <v>7.6927507766650915</v>
      </c>
    </row>
    <row r="79" spans="1:9" x14ac:dyDescent="0.2">
      <c r="A79" s="126">
        <v>154</v>
      </c>
      <c r="B79" s="2">
        <f>'Delta D-D'!AI81</f>
        <v>5.8945821254281494</v>
      </c>
      <c r="C79" s="2">
        <f>'Delta D-D'!AJ81</f>
        <v>6.2668438502389012</v>
      </c>
      <c r="D79" s="2">
        <f>'Delta D-D'!AK81</f>
        <v>6.2429538549262364</v>
      </c>
      <c r="E79" s="2">
        <f>'Delta D-D'!AL81</f>
        <v>7.104634229860185</v>
      </c>
      <c r="F79" s="2">
        <f>'Delta D-D'!AN81</f>
        <v>6.6138467286172009</v>
      </c>
      <c r="G79" s="2">
        <f>'Delta D-D'!AO81</f>
        <v>6.3464955099179488</v>
      </c>
      <c r="H79" s="2">
        <f>'Delta D-D'!AM81</f>
        <v>6.4035333998491151</v>
      </c>
      <c r="I79" s="2">
        <v>7.593271890315112</v>
      </c>
    </row>
    <row r="80" spans="1:9" x14ac:dyDescent="0.2">
      <c r="A80" s="126">
        <v>156</v>
      </c>
      <c r="B80" s="2">
        <f>'Delta D-D'!AI82</f>
        <v>5.8230912283090408</v>
      </c>
      <c r="C80" s="2">
        <f>'Delta D-D'!AJ82</f>
        <v>6.1825300663842508</v>
      </c>
      <c r="D80" s="2">
        <f>'Delta D-D'!AK82</f>
        <v>6.1582305690657257</v>
      </c>
      <c r="E80" s="2">
        <f>'Delta D-D'!AL82</f>
        <v>7.0048610980451009</v>
      </c>
      <c r="F80" s="2">
        <f>'Delta D-D'!AN82</f>
        <v>6.5246431090517643</v>
      </c>
      <c r="G80" s="2">
        <f>'Delta D-D'!AO82</f>
        <v>6.2605775291855181</v>
      </c>
      <c r="H80" s="2">
        <f>'Delta D-D'!AM82</f>
        <v>6.3177406465220187</v>
      </c>
      <c r="I80" s="2">
        <v>7.4927469618975007</v>
      </c>
    </row>
    <row r="81" spans="1:9" x14ac:dyDescent="0.2">
      <c r="A81" s="126">
        <v>158</v>
      </c>
      <c r="B81" s="2">
        <f>'Delta D-D'!AI83</f>
        <v>5.7510616330178621</v>
      </c>
      <c r="C81" s="2">
        <f>'Delta D-D'!AJ83</f>
        <v>6.1008842114105288</v>
      </c>
      <c r="D81" s="2">
        <f>'Delta D-D'!AK83</f>
        <v>6.0758388861397172</v>
      </c>
      <c r="E81" s="2">
        <f>'Delta D-D'!AL83</f>
        <v>6.9115797380481236</v>
      </c>
      <c r="F81" s="2">
        <f>'Delta D-D'!AN83</f>
        <v>6.4375233436169133</v>
      </c>
      <c r="G81" s="2">
        <f>'Delta D-D'!AO83</f>
        <v>6.1779216635535761</v>
      </c>
      <c r="H81" s="2">
        <f>'Delta D-D'!AM83</f>
        <v>6.233437098030592</v>
      </c>
      <c r="I81" s="2">
        <v>7.3938878725983148</v>
      </c>
    </row>
    <row r="82" spans="1:9" x14ac:dyDescent="0.2">
      <c r="A82" s="126">
        <v>160</v>
      </c>
      <c r="B82" s="2">
        <f>'Delta D-D'!AI84</f>
        <v>5.6844330098646534</v>
      </c>
      <c r="C82" s="2">
        <f>'Delta D-D'!AJ84</f>
        <v>6.0196803374241714</v>
      </c>
      <c r="D82" s="2">
        <f>'Delta D-D'!AK84</f>
        <v>5.9973652094322816</v>
      </c>
      <c r="E82" s="2">
        <f>'Delta D-D'!AL84</f>
        <v>6.8154387509518077</v>
      </c>
      <c r="F82" s="2">
        <f>'Delta D-D'!AN84</f>
        <v>6.3503742776636063</v>
      </c>
      <c r="G82" s="2">
        <f>'Delta D-D'!AO84</f>
        <v>6.0954409914664165</v>
      </c>
      <c r="H82" s="2">
        <f>'Delta D-D'!AM84</f>
        <v>6.1505626402442726</v>
      </c>
      <c r="I82" s="2">
        <v>7.296348622582105</v>
      </c>
    </row>
    <row r="83" spans="1:9" x14ac:dyDescent="0.2">
      <c r="A83" s="126">
        <v>162</v>
      </c>
      <c r="B83" s="2">
        <f>'Delta D-D'!AI85</f>
        <v>5.6164562573732812</v>
      </c>
      <c r="C83" s="2">
        <f>'Delta D-D'!AJ85</f>
        <v>5.9423745942264183</v>
      </c>
      <c r="D83" s="2">
        <f>'Delta D-D'!AK85</f>
        <v>5.9166989586418861</v>
      </c>
      <c r="E83" s="2">
        <f>'Delta D-D'!AL85</f>
        <v>6.7241609549826276</v>
      </c>
      <c r="F83" s="2">
        <f>'Delta D-D'!AN85</f>
        <v>6.2656729044727744</v>
      </c>
      <c r="G83" s="2">
        <f>'Delta D-D'!AO85</f>
        <v>6.0120506597516332</v>
      </c>
      <c r="H83" s="2">
        <f>'Delta D-D'!AM85</f>
        <v>6.068831936796526</v>
      </c>
      <c r="I83" s="2">
        <v>7.203714073365397</v>
      </c>
    </row>
    <row r="84" spans="1:9" x14ac:dyDescent="0.2">
      <c r="A84" s="126">
        <v>164</v>
      </c>
      <c r="B84" s="2">
        <f>'Delta D-D'!AI86</f>
        <v>5.5495183396054859</v>
      </c>
      <c r="C84" s="2">
        <f>'Delta D-D'!AJ86</f>
        <v>5.8620428718265671</v>
      </c>
      <c r="D84" s="2">
        <f>'Delta D-D'!AK86</f>
        <v>5.8391361022203103</v>
      </c>
      <c r="E84" s="2">
        <f>'Delta D-D'!AL86</f>
        <v>6.629108243718651</v>
      </c>
      <c r="F84" s="2">
        <f>'Delta D-D'!AN86</f>
        <v>6.1825553494228025</v>
      </c>
      <c r="G84" s="2">
        <f>'Delta D-D'!AO86</f>
        <v>5.9298202625293062</v>
      </c>
      <c r="H84" s="2">
        <f>'Delta D-D'!AM86</f>
        <v>5.9892394131686455</v>
      </c>
      <c r="I84" s="2">
        <v>7.1104360835194669</v>
      </c>
    </row>
    <row r="85" spans="1:9" x14ac:dyDescent="0.2">
      <c r="A85" s="126">
        <v>166</v>
      </c>
      <c r="B85" s="2">
        <f>'Delta D-D'!AI87</f>
        <v>5.4822274917409874</v>
      </c>
      <c r="C85" s="2">
        <f>'Delta D-D'!AJ87</f>
        <v>5.787617937456746</v>
      </c>
      <c r="D85" s="2">
        <f>'Delta D-D'!AK87</f>
        <v>5.7626967066577439</v>
      </c>
      <c r="E85" s="2">
        <f>'Delta D-D'!AL87</f>
        <v>6.5402258537261559</v>
      </c>
      <c r="F85" s="2">
        <f>'Delta D-D'!AN87</f>
        <v>6.0989834553020206</v>
      </c>
      <c r="G85" s="2">
        <f>'Delta D-D'!AO87</f>
        <v>5.852860015791439</v>
      </c>
      <c r="H85" s="2">
        <f>'Delta D-D'!AM87</f>
        <v>5.9098713155931737</v>
      </c>
      <c r="I85" s="2">
        <v>7.0163594318608524</v>
      </c>
    </row>
    <row r="86" spans="1:9" x14ac:dyDescent="0.2">
      <c r="A86" s="126">
        <v>168</v>
      </c>
      <c r="B86" s="2">
        <f>'Delta D-D'!AI88</f>
        <v>5.4169927300145027</v>
      </c>
      <c r="C86" s="2">
        <f>'Delta D-D'!AJ88</f>
        <v>5.7104967310563914</v>
      </c>
      <c r="D86" s="2">
        <f>'Delta D-D'!AK88</f>
        <v>5.6862814750275881</v>
      </c>
      <c r="E86" s="2">
        <f>'Delta D-D'!AL88</f>
        <v>6.4524284461073833</v>
      </c>
      <c r="F86" s="2">
        <f>'Delta D-D'!AN88</f>
        <v>6.0167775684916158</v>
      </c>
      <c r="G86" s="2">
        <f>'Delta D-D'!AO88</f>
        <v>5.773244201253025</v>
      </c>
      <c r="H86" s="2">
        <f>'Delta D-D'!AM88</f>
        <v>5.831341623431463</v>
      </c>
      <c r="I86" s="2">
        <v>6.9270427865935069</v>
      </c>
    </row>
    <row r="87" spans="1:9" x14ac:dyDescent="0.2">
      <c r="A87" s="126">
        <v>170</v>
      </c>
      <c r="B87" s="2">
        <f>'Delta D-D'!AI89</f>
        <v>5.3521348945642089</v>
      </c>
      <c r="C87" s="2">
        <f>'Delta D-D'!AJ89</f>
        <v>5.637419699421331</v>
      </c>
      <c r="D87" s="2">
        <f>'Delta D-D'!AK89</f>
        <v>5.6115525101236852</v>
      </c>
      <c r="E87" s="2">
        <f>'Delta D-D'!AL89</f>
        <v>6.3621575755266058</v>
      </c>
      <c r="F87" s="2">
        <f>'Delta D-D'!AN89</f>
        <v>5.936963380678062</v>
      </c>
      <c r="G87" s="2">
        <f>'Delta D-D'!AO89</f>
        <v>5.6975044419229626</v>
      </c>
      <c r="H87" s="2">
        <f>'Delta D-D'!AM89</f>
        <v>5.7526171727670938</v>
      </c>
      <c r="I87" s="2">
        <v>6.8377579493885676</v>
      </c>
    </row>
    <row r="88" spans="1:9" x14ac:dyDescent="0.2">
      <c r="A88" s="126">
        <v>172</v>
      </c>
      <c r="B88" s="2">
        <f>'Delta D-D'!AI90</f>
        <v>5.2879759359845124</v>
      </c>
      <c r="C88" s="2">
        <f>'Delta D-D'!AJ90</f>
        <v>5.5639365688997522</v>
      </c>
      <c r="D88" s="2">
        <f>'Delta D-D'!AK90</f>
        <v>5.5376106320230711</v>
      </c>
      <c r="E88" s="2">
        <f>'Delta D-D'!AL90</f>
        <v>6.2749329354634398</v>
      </c>
      <c r="F88" s="2">
        <f>'Delta D-D'!AN90</f>
        <v>5.8578093065164705</v>
      </c>
      <c r="G88" s="2">
        <f>'Delta D-D'!AO90</f>
        <v>5.6208303828666484</v>
      </c>
      <c r="H88" s="2">
        <f>'Delta D-D'!AM90</f>
        <v>5.6779837647134013</v>
      </c>
      <c r="I88" s="2">
        <v>6.7489208414439616</v>
      </c>
    </row>
    <row r="89" spans="1:9" x14ac:dyDescent="0.2">
      <c r="A89" s="126">
        <v>174</v>
      </c>
      <c r="B89" s="2">
        <f>'Delta D-D'!AI91</f>
        <v>5.2262361823320891</v>
      </c>
      <c r="C89" s="2">
        <f>'Delta D-D'!AJ91</f>
        <v>5.4893226766272729</v>
      </c>
      <c r="D89" s="2">
        <f>'Delta D-D'!AK91</f>
        <v>5.4658145424928417</v>
      </c>
      <c r="E89" s="2">
        <f>'Delta D-D'!AL91</f>
        <v>6.192841040909336</v>
      </c>
      <c r="F89" s="2">
        <f>'Delta D-D'!AN91</f>
        <v>5.7797674341144578</v>
      </c>
      <c r="G89" s="2">
        <f>'Delta D-D'!AO91</f>
        <v>5.5462657066047694</v>
      </c>
      <c r="H89" s="2">
        <f>'Delta D-D'!AM91</f>
        <v>5.6038217188469908</v>
      </c>
      <c r="I89" s="2">
        <v>6.6621417923917736</v>
      </c>
    </row>
    <row r="90" spans="1:9" x14ac:dyDescent="0.2">
      <c r="A90" s="126">
        <v>176</v>
      </c>
      <c r="B90" s="2">
        <f>'Delta D-D'!AI92</f>
        <v>5.162400941159051</v>
      </c>
      <c r="C90" s="2">
        <f>'Delta D-D'!AJ92</f>
        <v>5.4172227256965577</v>
      </c>
      <c r="D90" s="2">
        <f>'Delta D-D'!AK92</f>
        <v>5.3944823126319541</v>
      </c>
      <c r="E90" s="2">
        <f>'Delta D-D'!AL92</f>
        <v>6.1071047180927263</v>
      </c>
      <c r="F90" s="2">
        <f>'Delta D-D'!AN92</f>
        <v>5.7034807205067484</v>
      </c>
      <c r="G90" s="2">
        <f>'Delta D-D'!AO92</f>
        <v>5.4723830162137777</v>
      </c>
      <c r="H90" s="2">
        <f>'Delta D-D'!AM92</f>
        <v>5.5284839973785971</v>
      </c>
      <c r="I90" s="2">
        <v>6.5780363050866875</v>
      </c>
    </row>
    <row r="91" spans="1:9" x14ac:dyDescent="0.2">
      <c r="A91" s="126">
        <v>178</v>
      </c>
      <c r="B91" s="2">
        <f>'Delta D-D'!AI93</f>
        <v>5.1041718927415936</v>
      </c>
      <c r="C91" s="2">
        <f>'Delta D-D'!AJ93</f>
        <v>5.3484732739528251</v>
      </c>
      <c r="D91" s="2">
        <f>'Delta D-D'!AK93</f>
        <v>5.3242511303230877</v>
      </c>
      <c r="E91" s="2">
        <f>'Delta D-D'!AL93</f>
        <v>6.0243122604393129</v>
      </c>
      <c r="F91" s="2">
        <f>'Delta D-D'!AN93</f>
        <v>5.6296497153660585</v>
      </c>
      <c r="G91" s="2">
        <f>'Delta D-D'!AO93</f>
        <v>5.3992872343755494</v>
      </c>
      <c r="H91" s="2">
        <f>'Delta D-D'!AM93</f>
        <v>5.4560334737661087</v>
      </c>
      <c r="I91" s="2">
        <v>6.4936169745450911</v>
      </c>
    </row>
    <row r="92" spans="1:9" x14ac:dyDescent="0.2">
      <c r="A92" s="126">
        <v>180</v>
      </c>
      <c r="B92" s="2">
        <f>'Delta D-D'!AI94</f>
        <v>5.0409034006886344</v>
      </c>
      <c r="C92" s="2">
        <f>'Delta D-D'!AJ94</f>
        <v>5.2785914225441655</v>
      </c>
      <c r="D92" s="2">
        <f>'Delta D-D'!AK94</f>
        <v>5.2533756294212974</v>
      </c>
      <c r="E92" s="2">
        <f>'Delta D-D'!AL94</f>
        <v>5.9426481404090126</v>
      </c>
      <c r="F92" s="2">
        <f>'Delta D-D'!AN94</f>
        <v>5.5554703714346676</v>
      </c>
      <c r="G92" s="2">
        <f>'Delta D-D'!AO94</f>
        <v>5.3282724271590531</v>
      </c>
      <c r="H92" s="2">
        <f>'Delta D-D'!AM94</f>
        <v>5.3849525970017798</v>
      </c>
      <c r="I92" s="2">
        <v>6.4108572853212031</v>
      </c>
    </row>
    <row r="93" spans="1:9" x14ac:dyDescent="0.2">
      <c r="A93" s="126">
        <v>182</v>
      </c>
      <c r="B93" s="2">
        <f>'Delta D-D'!AI95</f>
        <v>4.9821168148755923</v>
      </c>
      <c r="C93" s="2">
        <f>'Delta D-D'!AJ95</f>
        <v>5.210633134247189</v>
      </c>
      <c r="D93" s="2">
        <f>'Delta D-D'!AK95</f>
        <v>5.1864307571038992</v>
      </c>
      <c r="E93" s="2">
        <f>'Delta D-D'!AL95</f>
        <v>5.8629930736100455</v>
      </c>
      <c r="F93" s="2">
        <f>'Delta D-D'!AN95</f>
        <v>5.4807589023357917</v>
      </c>
      <c r="G93" s="2">
        <f>'Delta D-D'!AO95</f>
        <v>5.2597283153310581</v>
      </c>
      <c r="H93" s="2">
        <f>'Delta D-D'!AM95</f>
        <v>5.3146356995965593</v>
      </c>
      <c r="I93" s="2">
        <v>6.3313549738959196</v>
      </c>
    </row>
    <row r="94" spans="1:9" x14ac:dyDescent="0.2">
      <c r="A94" s="126">
        <v>184</v>
      </c>
      <c r="B94" s="2">
        <f>'Delta D-D'!AI96</f>
        <v>4.9214888350379571</v>
      </c>
      <c r="C94" s="2">
        <f>'Delta D-D'!AJ96</f>
        <v>5.1426238440590577</v>
      </c>
      <c r="D94" s="2">
        <f>'Delta D-D'!AK96</f>
        <v>5.1192682845235815</v>
      </c>
      <c r="E94" s="2">
        <f>'Delta D-D'!AL96</f>
        <v>5.7845389187436425</v>
      </c>
      <c r="F94" s="2">
        <f>'Delta D-D'!AN96</f>
        <v>5.4096868741888571</v>
      </c>
      <c r="G94" s="2">
        <f>'Delta D-D'!AO96</f>
        <v>5.1904038024985777</v>
      </c>
      <c r="H94" s="2">
        <f>'Delta D-D'!AM96</f>
        <v>5.2464478971501194</v>
      </c>
      <c r="I94" s="2">
        <v>6.2481506148279742</v>
      </c>
    </row>
    <row r="95" spans="1:9" x14ac:dyDescent="0.2">
      <c r="A95" s="126">
        <v>186</v>
      </c>
      <c r="B95" s="2">
        <f>'Delta D-D'!AI97</f>
        <v>4.8640348854425142</v>
      </c>
      <c r="C95" s="2">
        <f>'Delta D-D'!AJ97</f>
        <v>5.0781690502186283</v>
      </c>
      <c r="D95" s="2">
        <f>'Delta D-D'!AK97</f>
        <v>5.0520245823888477</v>
      </c>
      <c r="E95" s="2">
        <f>'Delta D-D'!AL97</f>
        <v>5.7092768885531608</v>
      </c>
      <c r="F95" s="2">
        <f>'Delta D-D'!AN97</f>
        <v>5.3374507744383681</v>
      </c>
      <c r="G95" s="2">
        <f>'Delta D-D'!AO97</f>
        <v>5.121185859645605</v>
      </c>
      <c r="H95" s="2">
        <f>'Delta D-D'!AM97</f>
        <v>5.1770252232223868</v>
      </c>
      <c r="I95" s="2">
        <v>6.1681651027842843</v>
      </c>
    </row>
    <row r="96" spans="1:9" x14ac:dyDescent="0.2">
      <c r="A96" s="126">
        <v>188</v>
      </c>
      <c r="B96" s="2">
        <f>'Delta D-D'!AI98</f>
        <v>4.8088283891385419</v>
      </c>
      <c r="C96" s="2">
        <f>'Delta D-D'!AJ98</f>
        <v>5.0121613750784277</v>
      </c>
      <c r="D96" s="2">
        <f>'Delta D-D'!AK98</f>
        <v>4.9852536296453032</v>
      </c>
      <c r="E96" s="2">
        <f>'Delta D-D'!AL98</f>
        <v>5.6297821532560466</v>
      </c>
      <c r="F96" s="2">
        <f>'Delta D-D'!AN98</f>
        <v>5.2695794959676245</v>
      </c>
      <c r="G96" s="2">
        <f>'Delta D-D'!AO98</f>
        <v>5.054578654285713</v>
      </c>
      <c r="H96" s="2">
        <f>'Delta D-D'!AM98</f>
        <v>5.1077862306283528</v>
      </c>
      <c r="I96" s="2">
        <v>6.0943124464800658</v>
      </c>
    </row>
    <row r="97" spans="1:9" x14ac:dyDescent="0.2">
      <c r="A97" s="126">
        <v>190</v>
      </c>
      <c r="B97" s="2">
        <f>'Delta D-D'!AI99</f>
        <v>4.7513711782765089</v>
      </c>
      <c r="C97" s="2">
        <f>'Delta D-D'!AJ99</f>
        <v>4.9468801898358006</v>
      </c>
      <c r="D97" s="2">
        <f>'Delta D-D'!AK99</f>
        <v>4.9240793443303676</v>
      </c>
      <c r="E97" s="2">
        <f>'Delta D-D'!AL99</f>
        <v>5.555724490656555</v>
      </c>
      <c r="F97" s="2">
        <f>'Delta D-D'!AN99</f>
        <v>5.2004959755325153</v>
      </c>
      <c r="G97" s="2">
        <f>'Delta D-D'!AO99</f>
        <v>4.9865027726745392</v>
      </c>
      <c r="H97" s="2">
        <f>'Delta D-D'!AM99</f>
        <v>5.0441186376257718</v>
      </c>
      <c r="I97" s="2">
        <v>6.0144586417105739</v>
      </c>
    </row>
    <row r="98" spans="1:9" x14ac:dyDescent="0.2">
      <c r="A98" s="126">
        <v>192</v>
      </c>
      <c r="B98" s="2">
        <f>'Delta D-D'!AI100</f>
        <v>4.6957352468446345</v>
      </c>
      <c r="C98" s="2">
        <f>'Delta D-D'!AJ100</f>
        <v>4.8832350255167967</v>
      </c>
      <c r="D98" s="2">
        <f>'Delta D-D'!AK100</f>
        <v>4.860359034252193</v>
      </c>
      <c r="E98" s="2">
        <f>'Delta D-D'!AL100</f>
        <v>5.484826098235418</v>
      </c>
      <c r="F98" s="2">
        <f>'Delta D-D'!AN100</f>
        <v>5.1315338417516898</v>
      </c>
      <c r="G98" s="2">
        <f>'Delta D-D'!AO100</f>
        <v>4.9222588645674303</v>
      </c>
      <c r="H98" s="2">
        <f>'Delta D-D'!AM100</f>
        <v>4.9788325008635059</v>
      </c>
      <c r="I98" s="2">
        <v>5.9428796008045293</v>
      </c>
    </row>
    <row r="99" spans="1:9" x14ac:dyDescent="0.2">
      <c r="A99" s="126">
        <v>194</v>
      </c>
      <c r="B99" s="2">
        <f>'Delta D-D'!AI101</f>
        <v>4.6412750372866185</v>
      </c>
      <c r="C99" s="2">
        <f>'Delta D-D'!AJ101</f>
        <v>4.821893034510305</v>
      </c>
      <c r="D99" s="2">
        <f>'Delta D-D'!AK101</f>
        <v>4.7975703573273076</v>
      </c>
      <c r="E99" s="2">
        <f>'Delta D-D'!AL101</f>
        <v>5.4097256024256968</v>
      </c>
      <c r="F99" s="2">
        <f>'Delta D-D'!AN101</f>
        <v>5.0627069260140711</v>
      </c>
      <c r="G99" s="2">
        <f>'Delta D-D'!AO101</f>
        <v>4.8579216167792261</v>
      </c>
      <c r="H99" s="2">
        <f>'Delta D-D'!AM101</f>
        <v>4.9117161309677471</v>
      </c>
      <c r="I99" s="2">
        <v>5.8665483512816419</v>
      </c>
    </row>
    <row r="100" spans="1:9" x14ac:dyDescent="0.2">
      <c r="A100" s="126">
        <v>196</v>
      </c>
      <c r="B100" s="2">
        <f>'Delta D-D'!AI102</f>
        <v>4.5875038195819506</v>
      </c>
      <c r="C100" s="2">
        <f>'Delta D-D'!AJ102</f>
        <v>4.7591823819881363</v>
      </c>
      <c r="D100" s="2">
        <f>'Delta D-D'!AK102</f>
        <v>4.7338683456479291</v>
      </c>
      <c r="E100" s="2">
        <f>'Delta D-D'!AL102</f>
        <v>5.3353069519561647</v>
      </c>
      <c r="F100" s="2">
        <f>'Delta D-D'!AN102</f>
        <v>5.0002396995523224</v>
      </c>
      <c r="G100" s="2">
        <f>'Delta D-D'!AO102</f>
        <v>4.7948982098870996</v>
      </c>
      <c r="H100" s="2">
        <f>'Delta D-D'!AM102</f>
        <v>4.8497961555651337</v>
      </c>
      <c r="I100" s="2">
        <v>5.7946957579471103</v>
      </c>
    </row>
    <row r="101" spans="1:9" x14ac:dyDescent="0.2">
      <c r="A101" s="126">
        <v>198</v>
      </c>
      <c r="B101" s="2">
        <f>'Delta D-D'!AI103</f>
        <v>4.5340795641113374</v>
      </c>
      <c r="C101" s="2">
        <f>'Delta D-D'!AJ103</f>
        <v>4.6983292956370715</v>
      </c>
      <c r="D101" s="2">
        <f>'Delta D-D'!AK103</f>
        <v>4.6750269754551876</v>
      </c>
      <c r="E101" s="2">
        <f>'Delta D-D'!AL103</f>
        <v>5.2663007204407641</v>
      </c>
      <c r="F101" s="2">
        <f>'Delta D-D'!AN103</f>
        <v>4.9342283800952735</v>
      </c>
      <c r="G101" s="2">
        <f>'Delta D-D'!AO103</f>
        <v>4.7336869054337427</v>
      </c>
      <c r="H101" s="2">
        <f>'Delta D-D'!AM103</f>
        <v>4.7872011696927785</v>
      </c>
      <c r="I101" s="2">
        <v>5.7213074434432354</v>
      </c>
    </row>
    <row r="102" spans="1:9" x14ac:dyDescent="0.2">
      <c r="A102" s="126">
        <v>200</v>
      </c>
      <c r="B102" s="2">
        <f>'Delta D-D'!AI104</f>
        <v>4.4808771660074243</v>
      </c>
      <c r="C102" s="2">
        <f>'Delta D-D'!AJ104</f>
        <v>4.6409818827704008</v>
      </c>
      <c r="D102" s="2">
        <f>'Delta D-D'!AK104</f>
        <v>4.6136234460516512</v>
      </c>
      <c r="E102" s="2">
        <f>'Delta D-D'!AL104</f>
        <v>5.1956445974559173</v>
      </c>
      <c r="F102" s="2">
        <f>'Delta D-D'!AN104</f>
        <v>4.869749698694692</v>
      </c>
      <c r="G102" s="2">
        <f>'Delta D-D'!AO104</f>
        <v>4.6715559764243242</v>
      </c>
      <c r="H102" s="2">
        <f>'Delta D-D'!AM104</f>
        <v>4.7255925673876931</v>
      </c>
      <c r="I102" s="2">
        <v>5.6498300154659287</v>
      </c>
    </row>
    <row r="103" spans="1:9" x14ac:dyDescent="0.2">
      <c r="A103" s="126">
        <v>202</v>
      </c>
      <c r="B103" s="2">
        <f>'Delta D-D'!AI105</f>
        <v>4.4280028035228458</v>
      </c>
      <c r="C103" s="2">
        <f>'Delta D-D'!AJ105</f>
        <v>4.5803833066995203</v>
      </c>
      <c r="D103" s="2">
        <f>'Delta D-D'!AK105</f>
        <v>4.5562126842131345</v>
      </c>
      <c r="E103" s="2">
        <f>'Delta D-D'!AL105</f>
        <v>5.1274259873872463</v>
      </c>
      <c r="F103" s="2">
        <f>'Delta D-D'!AN105</f>
        <v>4.8054061554596572</v>
      </c>
      <c r="G103" s="2">
        <f>'Delta D-D'!AO105</f>
        <v>4.6105876263833334</v>
      </c>
      <c r="H103" s="2">
        <f>'Delta D-D'!AM105</f>
        <v>4.664513515615365</v>
      </c>
      <c r="I103" s="2">
        <v>5.5795166367924587</v>
      </c>
    </row>
    <row r="104" spans="1:9" x14ac:dyDescent="0.2">
      <c r="A104" s="126">
        <v>204</v>
      </c>
      <c r="B104" s="2">
        <f>'Delta D-D'!AI106</f>
        <v>4.376493879312271</v>
      </c>
      <c r="C104" s="2">
        <f>'Delta D-D'!AJ106</f>
        <v>4.5236547189710929</v>
      </c>
      <c r="D104" s="2">
        <f>'Delta D-D'!AK106</f>
        <v>4.4993898977956359</v>
      </c>
      <c r="E104" s="2">
        <f>'Delta D-D'!AL106</f>
        <v>5.0630266416196168</v>
      </c>
      <c r="F104" s="2">
        <f>'Delta D-D'!AN106</f>
        <v>4.7443335815195997</v>
      </c>
      <c r="G104" s="2">
        <f>'Delta D-D'!AO106</f>
        <v>4.5521856320189791</v>
      </c>
      <c r="H104" s="2">
        <f>'Delta D-D'!AM106</f>
        <v>4.6047612994828402</v>
      </c>
      <c r="I104" s="2">
        <v>5.5100101367220322</v>
      </c>
    </row>
    <row r="105" spans="1:9" x14ac:dyDescent="0.2">
      <c r="A105" s="126">
        <v>206</v>
      </c>
      <c r="B105" s="2">
        <f>'Delta D-D'!AI107</f>
        <v>4.3263553623735795</v>
      </c>
      <c r="C105" s="2">
        <f>'Delta D-D'!AJ107</f>
        <v>4.4645773908675856</v>
      </c>
      <c r="D105" s="2">
        <f>'Delta D-D'!AK107</f>
        <v>4.4407933676875455</v>
      </c>
      <c r="E105" s="2">
        <f>'Delta D-D'!AL107</f>
        <v>4.9949842368344211</v>
      </c>
      <c r="F105" s="2">
        <f>'Delta D-D'!AN107</f>
        <v>4.6835510999183594</v>
      </c>
      <c r="G105" s="2">
        <f>'Delta D-D'!AO107</f>
        <v>4.4912437265112182</v>
      </c>
      <c r="H105" s="2">
        <f>'Delta D-D'!AM107</f>
        <v>4.5465851964792137</v>
      </c>
      <c r="I105" s="2">
        <v>5.4399062711623092</v>
      </c>
    </row>
    <row r="106" spans="1:9" x14ac:dyDescent="0.2">
      <c r="A106" s="126">
        <v>208</v>
      </c>
      <c r="B106" s="2">
        <f>'Delta D-D'!AI108</f>
        <v>4.2759373200533801</v>
      </c>
      <c r="C106" s="2">
        <f>'Delta D-D'!AJ108</f>
        <v>4.4091368534793229</v>
      </c>
      <c r="D106" s="2">
        <f>'Delta D-D'!AK108</f>
        <v>4.3853325697311707</v>
      </c>
      <c r="E106" s="2">
        <f>'Delta D-D'!AL108</f>
        <v>4.9288324869332101</v>
      </c>
      <c r="F106" s="2">
        <f>'Delta D-D'!AN108</f>
        <v>4.6228908842149696</v>
      </c>
      <c r="G106" s="2">
        <f>'Delta D-D'!AO108</f>
        <v>4.43316168431096</v>
      </c>
      <c r="H106" s="2">
        <f>'Delta D-D'!AM108</f>
        <v>4.488272177858299</v>
      </c>
      <c r="I106" s="2">
        <v>5.3751895569751351</v>
      </c>
    </row>
    <row r="107" spans="1:9" x14ac:dyDescent="0.2">
      <c r="A107" s="126">
        <v>210</v>
      </c>
      <c r="B107" s="2">
        <f>'Delta D-D'!AI109</f>
        <v>4.2265364868012689</v>
      </c>
      <c r="C107" s="2">
        <f>'Delta D-D'!AJ109</f>
        <v>4.3527149724387204</v>
      </c>
      <c r="D107" s="2">
        <f>'Delta D-D'!AK109</f>
        <v>4.3284404896319906</v>
      </c>
      <c r="E107" s="2">
        <f>'Delta D-D'!AL109</f>
        <v>4.8651346683321606</v>
      </c>
      <c r="F107" s="2">
        <f>'Delta D-D'!AN109</f>
        <v>4.5656524346961991</v>
      </c>
      <c r="G107" s="2">
        <f>'Delta D-D'!AO109</f>
        <v>4.3772585638788275</v>
      </c>
      <c r="H107" s="2">
        <f>'Delta D-D'!AM109</f>
        <v>4.4312692690318123</v>
      </c>
      <c r="I107" s="2">
        <v>5.309904955515421</v>
      </c>
    </row>
    <row r="108" spans="1:9" x14ac:dyDescent="0.2">
      <c r="A108" s="126">
        <v>212</v>
      </c>
      <c r="B108" s="2">
        <f>'Delta D-D'!AI110</f>
        <v>4.1764414047964493</v>
      </c>
      <c r="C108" s="2">
        <f>'Delta D-D'!AJ110</f>
        <v>4.2985616744750654</v>
      </c>
      <c r="D108" s="2">
        <f>'Delta D-D'!AK110</f>
        <v>4.2739203274226867</v>
      </c>
      <c r="E108" s="2">
        <f>'Delta D-D'!AL110</f>
        <v>4.7985169040498654</v>
      </c>
      <c r="F108" s="2">
        <f>'Delta D-D'!AN110</f>
        <v>4.5037793044824248</v>
      </c>
      <c r="G108" s="2">
        <f>'Delta D-D'!AO110</f>
        <v>4.3198858812318885</v>
      </c>
      <c r="H108" s="2">
        <f>'Delta D-D'!AM110</f>
        <v>4.3744995295800226</v>
      </c>
      <c r="I108" s="2">
        <v>5.2439885372022044</v>
      </c>
    </row>
    <row r="109" spans="1:9" x14ac:dyDescent="0.2">
      <c r="A109" s="126">
        <v>214</v>
      </c>
      <c r="B109" s="2">
        <f>'Delta D-D'!AI111</f>
        <v>4.130428804754338</v>
      </c>
      <c r="C109" s="2">
        <f>'Delta D-D'!AJ111</f>
        <v>4.2441757663684854</v>
      </c>
      <c r="D109" s="2">
        <f>'Delta D-D'!AK111</f>
        <v>4.2210945488749818</v>
      </c>
      <c r="E109" s="2">
        <f>'Delta D-D'!AL111</f>
        <v>4.7395826933793739</v>
      </c>
      <c r="F109" s="2">
        <f>'Delta D-D'!AN111</f>
        <v>4.4489037973907131</v>
      </c>
      <c r="G109" s="2">
        <f>'Delta D-D'!AO111</f>
        <v>4.2641359513544419</v>
      </c>
      <c r="H109" s="2">
        <f>'Delta D-D'!AM111</f>
        <v>4.3178543864599295</v>
      </c>
      <c r="I109" s="2">
        <v>5.1827340093109076</v>
      </c>
    </row>
    <row r="110" spans="1:9" x14ac:dyDescent="0.2">
      <c r="A110" s="126">
        <v>216</v>
      </c>
      <c r="B110" s="2">
        <f>'Delta D-D'!AI112</f>
        <v>4.0813920654765301</v>
      </c>
      <c r="C110" s="2">
        <f>'Delta D-D'!AJ112</f>
        <v>4.1906021913935554</v>
      </c>
      <c r="D110" s="2">
        <f>'Delta D-D'!AK112</f>
        <v>4.1648659592807835</v>
      </c>
      <c r="E110" s="2">
        <f>'Delta D-D'!AL112</f>
        <v>4.6783196914261804</v>
      </c>
      <c r="F110" s="2">
        <f>'Delta D-D'!AN112</f>
        <v>4.390259020119025</v>
      </c>
      <c r="G110" s="2">
        <f>'Delta D-D'!AO112</f>
        <v>4.2105332823085817</v>
      </c>
      <c r="H110" s="2">
        <f>'Delta D-D'!AM112</f>
        <v>4.2635604703418206</v>
      </c>
      <c r="I110" s="2">
        <v>5.1150931387939913</v>
      </c>
    </row>
    <row r="111" spans="1:9" x14ac:dyDescent="0.2">
      <c r="A111" s="126">
        <v>218</v>
      </c>
      <c r="B111" s="2">
        <f>'Delta D-D'!AI113</f>
        <v>4.0362215057465622</v>
      </c>
      <c r="C111" s="2">
        <f>'Delta D-D'!AJ113</f>
        <v>4.1401771091784667</v>
      </c>
      <c r="D111" s="2">
        <f>'Delta D-D'!AK113</f>
        <v>4.1139960134484177</v>
      </c>
      <c r="E111" s="2">
        <f>'Delta D-D'!AL113</f>
        <v>4.6141636205907499</v>
      </c>
      <c r="F111" s="2">
        <f>'Delta D-D'!AN113</f>
        <v>4.3349054168806411</v>
      </c>
      <c r="G111" s="2">
        <f>'Delta D-D'!AO113</f>
        <v>4.1575298023595053</v>
      </c>
      <c r="H111" s="2">
        <f>'Delta D-D'!AM113</f>
        <v>4.2099077589596856</v>
      </c>
      <c r="I111" s="2">
        <v>5.053097288559627</v>
      </c>
    </row>
    <row r="112" spans="1:9" x14ac:dyDescent="0.2">
      <c r="A112" s="126">
        <v>220</v>
      </c>
      <c r="B112" s="2">
        <f>'Delta D-D'!AI114</f>
        <v>3.9872783337244755</v>
      </c>
      <c r="C112" s="2">
        <f>'Delta D-D'!AJ114</f>
        <v>4.0870697895623032</v>
      </c>
      <c r="D112" s="2">
        <f>'Delta D-D'!AK114</f>
        <v>4.0636831280735919</v>
      </c>
      <c r="E112" s="2">
        <f>'Delta D-D'!AL114</f>
        <v>4.5546772621916087</v>
      </c>
      <c r="F112" s="2">
        <f>'Delta D-D'!AN114</f>
        <v>4.2815893704202246</v>
      </c>
      <c r="G112" s="2">
        <f>'Delta D-D'!AO114</f>
        <v>4.1051153725077949</v>
      </c>
      <c r="H112" s="2">
        <f>'Delta D-D'!AM114</f>
        <v>4.1568438500141358</v>
      </c>
      <c r="I112" s="2">
        <v>4.9916263019857965</v>
      </c>
    </row>
    <row r="113" spans="1:9" x14ac:dyDescent="0.2">
      <c r="A113" s="126">
        <v>222</v>
      </c>
      <c r="B113" s="2">
        <f>'Delta D-D'!AI115</f>
        <v>3.9416885075507224</v>
      </c>
      <c r="C113" s="2">
        <f>'Delta D-D'!AJ115</f>
        <v>4.035203233595519</v>
      </c>
      <c r="D113" s="2">
        <f>'Delta D-D'!AK115</f>
        <v>4.0106900441092552</v>
      </c>
      <c r="E113" s="2">
        <f>'Delta D-D'!AL115</f>
        <v>4.4947628244533799</v>
      </c>
      <c r="F113" s="2">
        <f>'Delta D-D'!AN115</f>
        <v>4.2253822230156057</v>
      </c>
      <c r="G113" s="2">
        <f>'Delta D-D'!AO115</f>
        <v>4.0503723089804211</v>
      </c>
      <c r="H113" s="2">
        <f>'Delta D-D'!AM115</f>
        <v>4.1047957382627231</v>
      </c>
      <c r="I113" s="2">
        <v>4.9359267319206701</v>
      </c>
    </row>
    <row r="114" spans="1:9" x14ac:dyDescent="0.2">
      <c r="A114" s="126">
        <v>224</v>
      </c>
      <c r="B114" s="2">
        <f>'Delta D-D'!AI116</f>
        <v>3.899592590074219</v>
      </c>
      <c r="C114" s="2">
        <f>'Delta D-D'!AJ116</f>
        <v>3.9866364771947715</v>
      </c>
      <c r="D114" s="2">
        <f>'Delta D-D'!AK116</f>
        <v>3.9609671779790023</v>
      </c>
      <c r="E114" s="2">
        <f>'Delta D-D'!AL116</f>
        <v>4.4408327690361737</v>
      </c>
      <c r="F114" s="2">
        <f>'Delta D-D'!AN116</f>
        <v>4.1712116791525755</v>
      </c>
      <c r="G114" s="2">
        <f>'Delta D-D'!AO116</f>
        <v>3.9994301103918328</v>
      </c>
      <c r="H114" s="2">
        <f>'Delta D-D'!AM116</f>
        <v>4.0527996906345454</v>
      </c>
      <c r="I114" s="2">
        <v>4.8711494553344004</v>
      </c>
    </row>
    <row r="115" spans="1:9" x14ac:dyDescent="0.2">
      <c r="A115" s="126">
        <v>226</v>
      </c>
      <c r="B115" s="2">
        <f>'Delta D-D'!AI117</f>
        <v>3.8514846242787559</v>
      </c>
      <c r="C115" s="2">
        <f>'Delta D-D'!AJ117</f>
        <v>3.9360741258200882</v>
      </c>
      <c r="D115" s="2">
        <f>'Delta D-D'!AK117</f>
        <v>3.9113672529731414</v>
      </c>
      <c r="E115" s="2">
        <f>'Delta D-D'!AL117</f>
        <v>4.3821693359082925</v>
      </c>
      <c r="F115" s="2">
        <f>'Delta D-D'!AN117</f>
        <v>4.1170215577737146</v>
      </c>
      <c r="G115" s="2">
        <f>'Delta D-D'!AO117</f>
        <v>3.949566328550258</v>
      </c>
      <c r="H115" s="2">
        <f>'Delta D-D'!AM117</f>
        <v>4.0021025684919831</v>
      </c>
      <c r="I115" s="2">
        <v>4.8154006358616108</v>
      </c>
    </row>
    <row r="116" spans="1:9" x14ac:dyDescent="0.2">
      <c r="A116" s="126">
        <v>228</v>
      </c>
      <c r="B116" s="2">
        <f>'Delta D-D'!AI118</f>
        <v>3.8098082491520024</v>
      </c>
      <c r="C116" s="2">
        <f>'Delta D-D'!AJ118</f>
        <v>3.8881442751108608</v>
      </c>
      <c r="D116" s="2">
        <f>'Delta D-D'!AK118</f>
        <v>3.8623959095622773</v>
      </c>
      <c r="E116" s="2">
        <f>'Delta D-D'!AL118</f>
        <v>4.3265225281097219</v>
      </c>
      <c r="F116" s="2">
        <f>'Delta D-D'!AN118</f>
        <v>4.0647366033883525</v>
      </c>
      <c r="G116" s="2">
        <f>'Delta D-D'!AO118</f>
        <v>3.8994642935294976</v>
      </c>
      <c r="H116" s="2">
        <f>'Delta D-D'!AM118</f>
        <v>3.9493834436008513</v>
      </c>
      <c r="I116" s="2">
        <v>4.7566062650694629</v>
      </c>
    </row>
    <row r="117" spans="1:9" x14ac:dyDescent="0.2">
      <c r="A117" s="126">
        <v>230</v>
      </c>
      <c r="B117" s="2">
        <f>'Delta D-D'!AI119</f>
        <v>3.7652335522222469</v>
      </c>
      <c r="C117" s="2">
        <f>'Delta D-D'!AJ119</f>
        <v>3.8394718187801935</v>
      </c>
      <c r="D117" s="2">
        <f>'Delta D-D'!AK119</f>
        <v>3.8164254019497079</v>
      </c>
      <c r="E117" s="2">
        <f>'Delta D-D'!AL119</f>
        <v>4.2686119869776995</v>
      </c>
      <c r="F117" s="2">
        <f>'Delta D-D'!AN119</f>
        <v>4.0154407472483555</v>
      </c>
      <c r="G117" s="2">
        <f>'Delta D-D'!AO119</f>
        <v>3.8501528961878417</v>
      </c>
      <c r="H117" s="2">
        <f>'Delta D-D'!AM119</f>
        <v>3.9019643931084147</v>
      </c>
      <c r="I117" s="2">
        <v>4.7034898022277893</v>
      </c>
    </row>
    <row r="118" spans="1:9" x14ac:dyDescent="0.2">
      <c r="A118" s="126">
        <v>232</v>
      </c>
      <c r="B118" s="2">
        <f>'Delta D-D'!AI120</f>
        <v>3.7212095327041617</v>
      </c>
      <c r="C118" s="2">
        <f>'Delta D-D'!AJ120</f>
        <v>3.7925819704776043</v>
      </c>
      <c r="D118" s="2">
        <f>'Delta D-D'!AK120</f>
        <v>3.7675294733867659</v>
      </c>
      <c r="E118" s="2">
        <f>'Delta D-D'!AL120</f>
        <v>4.2107498303061153</v>
      </c>
      <c r="F118" s="2">
        <f>'Delta D-D'!AN120</f>
        <v>3.964051000002522</v>
      </c>
      <c r="G118" s="2">
        <f>'Delta D-D'!AO120</f>
        <v>3.8012944270910953</v>
      </c>
      <c r="H118" s="2">
        <f>'Delta D-D'!AM120</f>
        <v>3.8521584508095508</v>
      </c>
      <c r="I118" s="2">
        <v>4.6441767877671847</v>
      </c>
    </row>
    <row r="119" spans="1:9" x14ac:dyDescent="0.2">
      <c r="A119" s="126">
        <v>234</v>
      </c>
      <c r="B119" s="2">
        <f>'Delta D-D'!AI121</f>
        <v>3.6810055187013191</v>
      </c>
      <c r="C119" s="2">
        <f>'Delta D-D'!AJ121</f>
        <v>3.7453794835007326</v>
      </c>
      <c r="D119" s="2">
        <f>'Delta D-D'!AK121</f>
        <v>3.719035116027003</v>
      </c>
      <c r="E119" s="2">
        <f>'Delta D-D'!AL121</f>
        <v>4.1603486396153411</v>
      </c>
      <c r="F119" s="2">
        <f>'Delta D-D'!AN121</f>
        <v>3.9143739512221831</v>
      </c>
      <c r="G119" s="2">
        <f>'Delta D-D'!AO121</f>
        <v>3.7521930511217327</v>
      </c>
      <c r="H119" s="2">
        <f>'Delta D-D'!AM121</f>
        <v>3.8058355067245309</v>
      </c>
      <c r="I119" s="2">
        <v>4.5879624980986744</v>
      </c>
    </row>
    <row r="120" spans="1:9" x14ac:dyDescent="0.2">
      <c r="A120" s="126">
        <v>236</v>
      </c>
      <c r="B120" s="2">
        <f>'Delta D-D'!AI122</f>
        <v>3.6397551531339722</v>
      </c>
      <c r="C120" s="2">
        <f>'Delta D-D'!AJ122</f>
        <v>3.6985959014752545</v>
      </c>
      <c r="D120" s="2">
        <f>'Delta D-D'!AK122</f>
        <v>3.6730415766104141</v>
      </c>
      <c r="E120" s="2">
        <f>'Delta D-D'!AL122</f>
        <v>4.1062390208335131</v>
      </c>
      <c r="F120" s="2">
        <f>'Delta D-D'!AN122</f>
        <v>3.8655253747201801</v>
      </c>
      <c r="G120" s="2">
        <f>'Delta D-D'!AO122</f>
        <v>3.7064618628974699</v>
      </c>
      <c r="H120" s="2">
        <f>'Delta D-D'!AM122</f>
        <v>3.7569607471195088</v>
      </c>
      <c r="I120" s="2">
        <v>4.5345048425842194</v>
      </c>
    </row>
    <row r="121" spans="1:9" x14ac:dyDescent="0.2">
      <c r="A121" s="126">
        <v>238</v>
      </c>
      <c r="B121" s="2">
        <f>'Delta D-D'!AI123</f>
        <v>3.5981466017189767</v>
      </c>
      <c r="C121" s="2">
        <f>'Delta D-D'!AJ123</f>
        <v>3.653598039310868</v>
      </c>
      <c r="D121" s="2">
        <f>'Delta D-D'!AK123</f>
        <v>3.6305697615259813</v>
      </c>
      <c r="E121" s="2">
        <f>'Delta D-D'!AL123</f>
        <v>4.051136641671782</v>
      </c>
      <c r="F121" s="2">
        <f>'Delta D-D'!AN123</f>
        <v>3.8175936166093827</v>
      </c>
      <c r="G121" s="2">
        <f>'Delta D-D'!AO123</f>
        <v>3.6588168289013456</v>
      </c>
      <c r="H121" s="2">
        <f>'Delta D-D'!AM123</f>
        <v>3.7116006292403636</v>
      </c>
      <c r="I121" s="2">
        <v>4.4807948429381739</v>
      </c>
    </row>
    <row r="122" spans="1:9" x14ac:dyDescent="0.2">
      <c r="A122" s="126">
        <v>240</v>
      </c>
      <c r="B122" s="2">
        <f>'Delta D-D'!AI124</f>
        <v>3.5566693869226729</v>
      </c>
      <c r="C122" s="2">
        <f>'Delta D-D'!AJ124</f>
        <v>3.6073047411915304</v>
      </c>
      <c r="D122" s="2">
        <f>'Delta D-D'!AK124</f>
        <v>3.5833620204990257</v>
      </c>
      <c r="E122" s="2">
        <f>'Delta D-D'!AL124</f>
        <v>4.0039451422799743</v>
      </c>
      <c r="F122" s="2">
        <f>'Delta D-D'!AN124</f>
        <v>3.7677992058988696</v>
      </c>
      <c r="G122" s="2">
        <f>'Delta D-D'!AO124</f>
        <v>3.6124346282444542</v>
      </c>
      <c r="H122" s="2">
        <f>'Delta D-D'!AM124</f>
        <v>3.6641273732826996</v>
      </c>
      <c r="I122" s="2">
        <v>4.4278714801144758</v>
      </c>
    </row>
    <row r="123" spans="1:9" x14ac:dyDescent="0.2">
      <c r="A123" s="126">
        <v>242</v>
      </c>
      <c r="B123" s="2">
        <f>'Delta D-D'!AI125</f>
        <v>3.5164672913801098</v>
      </c>
      <c r="C123" s="2">
        <f>'Delta D-D'!AJ125</f>
        <v>3.5639894405001815</v>
      </c>
      <c r="D123" s="2">
        <f>'Delta D-D'!AK125</f>
        <v>3.5391316485131608</v>
      </c>
      <c r="E123" s="2">
        <f>'Delta D-D'!AL125</f>
        <v>3.9527190410943991</v>
      </c>
      <c r="F123" s="2">
        <f>'Delta D-D'!AN125</f>
        <v>3.7230356349184923</v>
      </c>
      <c r="G123" s="2">
        <f>'Delta D-D'!AO125</f>
        <v>3.5684576724912542</v>
      </c>
      <c r="H123" s="2">
        <f>'Delta D-D'!AM125</f>
        <v>3.6195464835144797</v>
      </c>
      <c r="I123" s="2">
        <v>4.3775502308682768</v>
      </c>
    </row>
    <row r="124" spans="1:9" x14ac:dyDescent="0.2">
      <c r="A124" s="126">
        <v>244</v>
      </c>
      <c r="B124" s="2">
        <f>'Delta D-D'!AI126</f>
        <v>3.4794329559360015</v>
      </c>
      <c r="C124" s="2">
        <f>'Delta D-D'!AJ126</f>
        <v>3.5211112828215096</v>
      </c>
      <c r="D124" s="2">
        <f>'Delta D-D'!AK126</f>
        <v>3.4957528242609559</v>
      </c>
      <c r="E124" s="2">
        <f>'Delta D-D'!AL126</f>
        <v>3.9017009855875084</v>
      </c>
      <c r="F124" s="2">
        <f>'Delta D-D'!AN126</f>
        <v>3.6742920307735183</v>
      </c>
      <c r="G124" s="2">
        <f>'Delta D-D'!AO126</f>
        <v>3.5221748218163818</v>
      </c>
      <c r="H124" s="2">
        <f>'Delta D-D'!AM126</f>
        <v>3.5750822239346558</v>
      </c>
      <c r="I124" s="2">
        <v>4.327200825066102</v>
      </c>
    </row>
    <row r="125" spans="1:9" x14ac:dyDescent="0.2">
      <c r="A125" s="126">
        <v>246</v>
      </c>
      <c r="B125" s="2">
        <f>'Delta D-D'!AI127</f>
        <v>3.4371813501807846</v>
      </c>
      <c r="C125" s="2">
        <f>'Delta D-D'!AJ127</f>
        <v>3.4781394226555129</v>
      </c>
      <c r="D125" s="2">
        <f>'Delta D-D'!AK127</f>
        <v>3.453642883037622</v>
      </c>
      <c r="E125" s="2">
        <f>'Delta D-D'!AL127</f>
        <v>3.8510719138717953</v>
      </c>
      <c r="F125" s="2">
        <f>'Delta D-D'!AN127</f>
        <v>3.6284424565031781</v>
      </c>
      <c r="G125" s="2">
        <f>'Delta D-D'!AO127</f>
        <v>3.4805007672629173</v>
      </c>
      <c r="H125" s="2">
        <f>'Delta D-D'!AM127</f>
        <v>3.5293761784709332</v>
      </c>
      <c r="I125" s="2">
        <v>4.2710550965139316</v>
      </c>
    </row>
    <row r="126" spans="1:9" x14ac:dyDescent="0.2">
      <c r="A126" s="126">
        <v>248</v>
      </c>
      <c r="B126" s="2">
        <f>'Delta D-D'!AI128</f>
        <v>3.4003015761365774</v>
      </c>
      <c r="C126" s="2">
        <f>'Delta D-D'!AJ128</f>
        <v>3.4353348695821406</v>
      </c>
      <c r="D126" s="2">
        <f>'Delta D-D'!AK128</f>
        <v>3.4105967417850103</v>
      </c>
      <c r="E126" s="2">
        <f>'Delta D-D'!AL128</f>
        <v>3.8049064047802617</v>
      </c>
      <c r="F126" s="2">
        <f>'Delta D-D'!AN128</f>
        <v>3.5834099141396347</v>
      </c>
      <c r="G126" s="2">
        <f>'Delta D-D'!AO128</f>
        <v>3.4376078770115281</v>
      </c>
      <c r="H126" s="2">
        <f>'Delta D-D'!AM128</f>
        <v>3.4852171818067212</v>
      </c>
      <c r="I126" s="2">
        <v>4.2259176667240883</v>
      </c>
    </row>
    <row r="127" spans="1:9" x14ac:dyDescent="0.2">
      <c r="A127" s="126">
        <v>250</v>
      </c>
      <c r="B127" s="2">
        <f>'Delta D-D'!AI129</f>
        <v>3.3618279123648342</v>
      </c>
      <c r="C127" s="2">
        <f>'Delta D-D'!AJ129</f>
        <v>3.3922789819909038</v>
      </c>
      <c r="D127" s="2">
        <f>'Delta D-D'!AK129</f>
        <v>3.3684594542835455</v>
      </c>
      <c r="E127" s="2">
        <f>'Delta D-D'!AL129</f>
        <v>3.7522298592096437</v>
      </c>
      <c r="F127" s="2">
        <f>'Delta D-D'!AN129</f>
        <v>3.5393940538059887</v>
      </c>
      <c r="G127" s="2">
        <f>'Delta D-D'!AO129</f>
        <v>3.3909232042992343</v>
      </c>
      <c r="H127" s="2">
        <f>'Delta D-D'!AM129</f>
        <v>3.4411682692536694</v>
      </c>
      <c r="I127" s="2">
        <v>4.1730806684674437</v>
      </c>
    </row>
    <row r="128" spans="1:9" x14ac:dyDescent="0.2">
      <c r="A128" s="126">
        <v>252</v>
      </c>
      <c r="B128" s="2">
        <f>'Delta D-D'!AI130</f>
        <v>3.3227841086460597</v>
      </c>
      <c r="C128" s="2">
        <f>'Delta D-D'!AJ130</f>
        <v>3.3509571370375912</v>
      </c>
      <c r="D128" s="2">
        <f>'Delta D-D'!AK130</f>
        <v>3.3299827372175184</v>
      </c>
      <c r="E128" s="2">
        <f>'Delta D-D'!AL130</f>
        <v>3.7097912168555514</v>
      </c>
      <c r="F128" s="2">
        <f>'Delta D-D'!AN130</f>
        <v>3.4925048689462557</v>
      </c>
      <c r="G128" s="2">
        <f>'Delta D-D'!AO130</f>
        <v>3.3498242873892803</v>
      </c>
      <c r="H128" s="2">
        <f>'Delta D-D'!AM130</f>
        <v>3.4005592838590726</v>
      </c>
      <c r="I128" s="2">
        <v>4.1228196167697462</v>
      </c>
    </row>
    <row r="129" spans="1:9" x14ac:dyDescent="0.2">
      <c r="A129" s="126">
        <v>254</v>
      </c>
      <c r="B129" s="2">
        <f>'Delta D-D'!AI131</f>
        <v>3.2871926838669019</v>
      </c>
      <c r="C129" s="2">
        <f>'Delta D-D'!AJ131</f>
        <v>3.3125666361586426</v>
      </c>
      <c r="D129" s="2">
        <f>'Delta D-D'!AK131</f>
        <v>3.2876839515350031</v>
      </c>
      <c r="E129" s="2">
        <f>'Delta D-D'!AL131</f>
        <v>3.6586514793086611</v>
      </c>
      <c r="F129" s="2">
        <f>'Delta D-D'!AN131</f>
        <v>3.4520056344411465</v>
      </c>
      <c r="G129" s="2">
        <f>'Delta D-D'!AO131</f>
        <v>3.311190735825198</v>
      </c>
      <c r="H129" s="2">
        <f>'Delta D-D'!AM131</f>
        <v>3.358446422460748</v>
      </c>
      <c r="I129" s="2">
        <v>4.0780818842567346</v>
      </c>
    </row>
    <row r="130" spans="1:9" x14ac:dyDescent="0.2">
      <c r="A130" s="126">
        <v>256</v>
      </c>
      <c r="B130" s="2">
        <f>'Delta D-D'!AI132</f>
        <v>3.2502651326489218</v>
      </c>
      <c r="C130" s="2">
        <f>'Delta D-D'!AJ132</f>
        <v>3.2707022985980494</v>
      </c>
      <c r="D130" s="2">
        <f>'Delta D-D'!AK132</f>
        <v>3.2476140930295383</v>
      </c>
      <c r="E130" s="2">
        <f>'Delta D-D'!AL132</f>
        <v>3.6109847889276292</v>
      </c>
      <c r="F130" s="2">
        <f>'Delta D-D'!AN132</f>
        <v>3.4078537061683623</v>
      </c>
      <c r="G130" s="2">
        <f>'Delta D-D'!AO132</f>
        <v>3.2696451201892351</v>
      </c>
      <c r="H130" s="2">
        <f>'Delta D-D'!AM132</f>
        <v>3.3181688163175238</v>
      </c>
      <c r="I130" s="2">
        <v>4.0277347406485475</v>
      </c>
    </row>
    <row r="131" spans="1:9" x14ac:dyDescent="0.2">
      <c r="A131" s="126">
        <v>258</v>
      </c>
      <c r="B131" s="2">
        <f>'Delta D-D'!AI133</f>
        <v>3.2146854932553204</v>
      </c>
      <c r="C131" s="2">
        <f>'Delta D-D'!AJ133</f>
        <v>3.2329758377818152</v>
      </c>
      <c r="D131" s="2">
        <f>'Delta D-D'!AK133</f>
        <v>3.2084492144477395</v>
      </c>
      <c r="E131" s="2">
        <f>'Delta D-D'!AL133</f>
        <v>3.5681833616296732</v>
      </c>
      <c r="F131" s="2">
        <f>'Delta D-D'!AN133</f>
        <v>3.3672849965158402</v>
      </c>
      <c r="G131" s="2">
        <f>'Delta D-D'!AO133</f>
        <v>3.2266869328947401</v>
      </c>
      <c r="H131" s="2">
        <f>'Delta D-D'!AM133</f>
        <v>3.2761197250752438</v>
      </c>
      <c r="I131" s="2">
        <v>3.9818737088237466</v>
      </c>
    </row>
    <row r="132" spans="1:9" x14ac:dyDescent="0.2">
      <c r="A132" s="126">
        <v>260</v>
      </c>
      <c r="B132" s="2">
        <f>'Delta D-D'!AI134</f>
        <v>3.1774098718209132</v>
      </c>
      <c r="C132" s="2">
        <f>'Delta D-D'!AJ134</f>
        <v>3.1910781739383776</v>
      </c>
      <c r="D132" s="2">
        <f>'Delta D-D'!AK134</f>
        <v>3.1694157614665652</v>
      </c>
      <c r="E132" s="2">
        <f>'Delta D-D'!AL134</f>
        <v>3.5214562037964026</v>
      </c>
      <c r="F132" s="2">
        <f>'Delta D-D'!AN134</f>
        <v>3.3245804296710979</v>
      </c>
      <c r="G132" s="2">
        <f>'Delta D-D'!AO134</f>
        <v>3.1884006615126026</v>
      </c>
      <c r="H132" s="2">
        <f>'Delta D-D'!AM134</f>
        <v>3.2371570471885214</v>
      </c>
      <c r="I132" s="2">
        <v>3.9365288446395752</v>
      </c>
    </row>
    <row r="133" spans="1:9" x14ac:dyDescent="0.2">
      <c r="A133" s="126">
        <v>262</v>
      </c>
      <c r="B133" s="2">
        <f>'Delta D-D'!AI135</f>
        <v>3.1416498263650006</v>
      </c>
      <c r="C133" s="2">
        <f>'Delta D-D'!AJ135</f>
        <v>3.1531573150329617</v>
      </c>
      <c r="D133" s="2">
        <f>'Delta D-D'!AK135</f>
        <v>3.1303421803519083</v>
      </c>
      <c r="E133" s="2">
        <f>'Delta D-D'!AL135</f>
        <v>3.4796066409434889</v>
      </c>
      <c r="F133" s="2">
        <f>'Delta D-D'!AN135</f>
        <v>3.2864172740043607</v>
      </c>
      <c r="G133" s="2">
        <f>'Delta D-D'!AO135</f>
        <v>3.1497757724694431</v>
      </c>
      <c r="H133" s="2">
        <f>'Delta D-D'!AM135</f>
        <v>3.1979402287012348</v>
      </c>
      <c r="I133" s="2">
        <v>3.8896438407192147</v>
      </c>
    </row>
    <row r="134" spans="1:9" x14ac:dyDescent="0.2">
      <c r="A134" s="126">
        <v>264</v>
      </c>
      <c r="B134" s="2">
        <f>'Delta D-D'!AI136</f>
        <v>3.1084334023812055</v>
      </c>
      <c r="C134" s="2">
        <f>'Delta D-D'!AJ136</f>
        <v>3.1136793930344187</v>
      </c>
      <c r="D134" s="2">
        <f>'Delta D-D'!AK136</f>
        <v>3.0946166903065286</v>
      </c>
      <c r="E134" s="2">
        <f>'Delta D-D'!AL136</f>
        <v>3.432354970054563</v>
      </c>
      <c r="F134" s="2">
        <f>'Delta D-D'!AN136</f>
        <v>3.2437153008944009</v>
      </c>
      <c r="G134" s="2">
        <f>'Delta D-D'!AO136</f>
        <v>3.112203357837684</v>
      </c>
      <c r="H134" s="2">
        <f>'Delta D-D'!AM136</f>
        <v>3.1606189938844231</v>
      </c>
      <c r="I134" s="2">
        <v>3.8490130201966899</v>
      </c>
    </row>
    <row r="135" spans="1:9" x14ac:dyDescent="0.2">
      <c r="A135" s="126">
        <v>266</v>
      </c>
      <c r="B135" s="2">
        <f>'Delta D-D'!AI137</f>
        <v>3.0742196952497913</v>
      </c>
      <c r="C135" s="2">
        <f>'Delta D-D'!AJ137</f>
        <v>3.0781304891653871</v>
      </c>
      <c r="D135" s="2">
        <f>'Delta D-D'!AK137</f>
        <v>3.0547000884586506</v>
      </c>
      <c r="E135" s="2">
        <f>'Delta D-D'!AL137</f>
        <v>3.3917258496627412</v>
      </c>
      <c r="F135" s="2">
        <f>'Delta D-D'!AN137</f>
        <v>3.2060464295873281</v>
      </c>
      <c r="G135" s="2">
        <f>'Delta D-D'!AO137</f>
        <v>3.0725890135383516</v>
      </c>
      <c r="H135" s="2">
        <f>'Delta D-D'!AM137</f>
        <v>3.1214660112182102</v>
      </c>
      <c r="I135" s="2">
        <v>3.8057167108120904</v>
      </c>
    </row>
    <row r="136" spans="1:9" x14ac:dyDescent="0.2">
      <c r="A136" s="126">
        <v>268</v>
      </c>
      <c r="B136" s="2">
        <f>'Delta D-D'!AI138</f>
        <v>3.0395750286189571</v>
      </c>
      <c r="C136" s="2">
        <f>'Delta D-D'!AJ138</f>
        <v>3.0403196696622281</v>
      </c>
      <c r="D136" s="2">
        <f>'Delta D-D'!AK138</f>
        <v>3.0159517879566611</v>
      </c>
      <c r="E136" s="2">
        <f>'Delta D-D'!AL138</f>
        <v>3.3527951408161005</v>
      </c>
      <c r="F136" s="2">
        <f>'Delta D-D'!AN138</f>
        <v>3.1658123879194644</v>
      </c>
      <c r="G136" s="2">
        <f>'Delta D-D'!AO138</f>
        <v>3.0338522899291398</v>
      </c>
      <c r="H136" s="2">
        <f>'Delta D-D'!AM138</f>
        <v>3.0814828918592774</v>
      </c>
      <c r="I136" s="2">
        <v>3.7628384684442739</v>
      </c>
    </row>
    <row r="137" spans="1:9" x14ac:dyDescent="0.2">
      <c r="A137" s="126">
        <v>270</v>
      </c>
      <c r="B137" s="2">
        <f>'Delta D-D'!AI139</f>
        <v>3.0050028097396986</v>
      </c>
      <c r="C137" s="2">
        <f>'Delta D-D'!AJ139</f>
        <v>3.0058229375973244</v>
      </c>
      <c r="D137" s="2">
        <f>'Delta D-D'!AK139</f>
        <v>2.9833381539641213</v>
      </c>
      <c r="E137" s="2">
        <f>'Delta D-D'!AL139</f>
        <v>3.3058307380859908</v>
      </c>
      <c r="F137" s="2">
        <f>'Delta D-D'!AN139</f>
        <v>3.1286794049569799</v>
      </c>
      <c r="G137" s="2">
        <f>'Delta D-D'!AO139</f>
        <v>2.9957530080135797</v>
      </c>
      <c r="H137" s="2">
        <f>'Delta D-D'!AM139</f>
        <v>3.0464009432920047</v>
      </c>
      <c r="I137" s="2">
        <v>3.7177792127875975</v>
      </c>
    </row>
    <row r="138" spans="1:9" x14ac:dyDescent="0.2">
      <c r="A138" s="126">
        <v>272</v>
      </c>
      <c r="B138" s="2">
        <f>'Delta D-D'!AI140</f>
        <v>2.9729875758268687</v>
      </c>
      <c r="C138" s="2">
        <f>'Delta D-D'!AJ140</f>
        <v>2.9683632569259544</v>
      </c>
      <c r="D138" s="2">
        <f>'Delta D-D'!AK140</f>
        <v>2.9462059869087565</v>
      </c>
      <c r="E138" s="2">
        <f>'Delta D-D'!AL140</f>
        <v>3.2684242318072876</v>
      </c>
      <c r="F138" s="2">
        <f>'Delta D-D'!AN140</f>
        <v>3.0870779506146917</v>
      </c>
      <c r="G138" s="2">
        <f>'Delta D-D'!AO140</f>
        <v>2.9610695314110647</v>
      </c>
      <c r="H138" s="2">
        <f>'Delta D-D'!AM140</f>
        <v>3.0076235091842651</v>
      </c>
      <c r="I138" s="2">
        <v>3.6734250673213786</v>
      </c>
    </row>
    <row r="139" spans="1:9" x14ac:dyDescent="0.2">
      <c r="A139" s="126">
        <v>274</v>
      </c>
      <c r="B139" s="2">
        <f>'Delta D-D'!AI141</f>
        <v>2.9404283296301514</v>
      </c>
      <c r="C139" s="2">
        <f>'Delta D-D'!AJ141</f>
        <v>2.9330482788565426</v>
      </c>
      <c r="D139" s="2">
        <f>'Delta D-D'!AK141</f>
        <v>2.9115370871808377</v>
      </c>
      <c r="E139" s="2">
        <f>'Delta D-D'!AL141</f>
        <v>3.2248920617603538</v>
      </c>
      <c r="F139" s="2">
        <f>'Delta D-D'!AN141</f>
        <v>3.0514107225454445</v>
      </c>
      <c r="G139" s="2">
        <f>'Delta D-D'!AO141</f>
        <v>2.924895542951278</v>
      </c>
      <c r="H139" s="2">
        <f>'Delta D-D'!AM141</f>
        <v>2.9709300171363306</v>
      </c>
      <c r="I139" s="2">
        <v>3.6337557847450075</v>
      </c>
    </row>
    <row r="140" spans="1:9" x14ac:dyDescent="0.2">
      <c r="A140" s="126">
        <v>276</v>
      </c>
      <c r="B140" s="2">
        <f>'Delta D-D'!AI142</f>
        <v>2.9062188398913946</v>
      </c>
      <c r="C140" s="2">
        <f>'Delta D-D'!AJ142</f>
        <v>2.8989443415265992</v>
      </c>
      <c r="D140" s="2">
        <f>'Delta D-D'!AK142</f>
        <v>2.8763408333771778</v>
      </c>
      <c r="E140" s="2">
        <f>'Delta D-D'!AL142</f>
        <v>3.1846494821665683</v>
      </c>
      <c r="F140" s="2">
        <f>'Delta D-D'!AN142</f>
        <v>3.0143021178274942</v>
      </c>
      <c r="G140" s="2">
        <f>'Delta D-D'!AO142</f>
        <v>2.8888588795852321</v>
      </c>
      <c r="H140" s="2">
        <f>'Delta D-D'!AM142</f>
        <v>2.9361198882214001</v>
      </c>
      <c r="I140" s="2">
        <v>3.5889813532556936</v>
      </c>
    </row>
    <row r="141" spans="1:9" x14ac:dyDescent="0.2">
      <c r="A141" s="126">
        <v>278</v>
      </c>
      <c r="B141" s="2">
        <f>'Delta D-D'!AI143</f>
        <v>2.8747193596274645</v>
      </c>
      <c r="C141" s="2">
        <f>'Delta D-D'!AJ143</f>
        <v>2.8644902944268136</v>
      </c>
      <c r="D141" s="2">
        <f>'Delta D-D'!AK143</f>
        <v>2.8401799344242029</v>
      </c>
      <c r="E141" s="2">
        <f>'Delta D-D'!AL143</f>
        <v>3.1455762080350169</v>
      </c>
      <c r="F141" s="2">
        <f>'Delta D-D'!AN143</f>
        <v>2.9767839010406139</v>
      </c>
      <c r="G141" s="2">
        <f>'Delta D-D'!AO143</f>
        <v>2.8559253368247717</v>
      </c>
      <c r="H141" s="2">
        <f>'Delta D-D'!AM143</f>
        <v>2.900529647922756</v>
      </c>
      <c r="I141" s="2">
        <v>3.5509098215797952</v>
      </c>
    </row>
    <row r="142" spans="1:9" x14ac:dyDescent="0.2">
      <c r="A142" s="126">
        <v>280</v>
      </c>
      <c r="B142" s="2">
        <f>'Delta D-D'!AI144</f>
        <v>2.8446165821038871</v>
      </c>
      <c r="C142" s="2">
        <f>'Delta D-D'!AJ144</f>
        <v>2.8285975368702587</v>
      </c>
      <c r="D142" s="2">
        <f>'Delta D-D'!AK144</f>
        <v>2.806370921776713</v>
      </c>
      <c r="E142" s="2">
        <f>'Delta D-D'!AL144</f>
        <v>3.1054158224923523</v>
      </c>
      <c r="F142" s="2">
        <f>'Delta D-D'!AN144</f>
        <v>2.9432293543281141</v>
      </c>
      <c r="G142" s="2">
        <f>'Delta D-D'!AO144</f>
        <v>2.8176837353215411</v>
      </c>
      <c r="H142" s="2">
        <f>'Delta D-D'!AM144</f>
        <v>2.8646831461727196</v>
      </c>
      <c r="I142" s="2">
        <v>3.5070709051405746</v>
      </c>
    </row>
    <row r="143" spans="1:9" x14ac:dyDescent="0.2">
      <c r="A143" s="126">
        <v>282</v>
      </c>
      <c r="B143" s="2">
        <f>'Delta D-D'!AI145</f>
        <v>2.8144188447212226</v>
      </c>
      <c r="C143" s="2">
        <f>'Delta D-D'!AJ145</f>
        <v>2.796587206251866</v>
      </c>
      <c r="D143" s="2">
        <f>'Delta D-D'!AK145</f>
        <v>2.7738795867104926</v>
      </c>
      <c r="E143" s="2">
        <f>'Delta D-D'!AL145</f>
        <v>3.0663708154705649</v>
      </c>
      <c r="F143" s="2">
        <f>'Delta D-D'!AN145</f>
        <v>2.9038451385454689</v>
      </c>
      <c r="G143" s="2">
        <f>'Delta D-D'!AO145</f>
        <v>2.7854652700673999</v>
      </c>
      <c r="H143" s="2">
        <f>'Delta D-D'!AM145</f>
        <v>2.8291689411532595</v>
      </c>
      <c r="I143" s="2">
        <v>3.4715929195909823</v>
      </c>
    </row>
    <row r="144" spans="1:9" x14ac:dyDescent="0.2">
      <c r="A144" s="126">
        <v>284</v>
      </c>
      <c r="B144" s="2">
        <f>'Delta D-D'!AI146</f>
        <v>2.7813080419885061</v>
      </c>
      <c r="C144" s="2">
        <f>'Delta D-D'!AJ146</f>
        <v>2.7642724001872843</v>
      </c>
      <c r="D144" s="2">
        <f>'Delta D-D'!AK146</f>
        <v>2.7412555829047225</v>
      </c>
      <c r="E144" s="2">
        <f>'Delta D-D'!AL146</f>
        <v>3.0343565568189401</v>
      </c>
      <c r="F144" s="2">
        <f>'Delta D-D'!AN146</f>
        <v>2.871587160651945</v>
      </c>
      <c r="G144" s="2">
        <f>'Delta D-D'!AO146</f>
        <v>2.7535095073401017</v>
      </c>
      <c r="H144" s="2">
        <f>'Delta D-D'!AM146</f>
        <v>2.7963166349038726</v>
      </c>
      <c r="I144" s="2">
        <v>3.4328853279230742</v>
      </c>
    </row>
    <row r="145" spans="1:9" x14ac:dyDescent="0.2">
      <c r="A145" s="126">
        <v>286</v>
      </c>
      <c r="B145" s="2">
        <f>'Delta D-D'!AI147</f>
        <v>2.7492844048957465</v>
      </c>
      <c r="C145" s="2">
        <f>'Delta D-D'!AJ147</f>
        <v>2.732385709183438</v>
      </c>
      <c r="D145" s="2">
        <f>'Delta D-D'!AK147</f>
        <v>2.7076328336803623</v>
      </c>
      <c r="E145" s="2">
        <f>'Delta D-D'!AL147</f>
        <v>2.9912219506076365</v>
      </c>
      <c r="F145" s="2">
        <f>'Delta D-D'!AN147</f>
        <v>2.8356538223437422</v>
      </c>
      <c r="G145" s="2">
        <f>'Delta D-D'!AO147</f>
        <v>2.7184294535544939</v>
      </c>
      <c r="H145" s="2">
        <f>'Delta D-D'!AM147</f>
        <v>2.7621089585485592</v>
      </c>
      <c r="I145" s="2">
        <v>3.3943374393998749</v>
      </c>
    </row>
    <row r="146" spans="1:9" x14ac:dyDescent="0.2">
      <c r="A146" s="126">
        <v>288</v>
      </c>
      <c r="B146" s="2">
        <f>'Delta D-D'!AI148</f>
        <v>2.7222923116303477</v>
      </c>
      <c r="C146" s="2">
        <f>'Delta D-D'!AJ148</f>
        <v>2.7004117401736583</v>
      </c>
      <c r="D146" s="2">
        <f>'Delta D-D'!AK148</f>
        <v>2.6768097354061826</v>
      </c>
      <c r="E146" s="2">
        <f>'Delta D-D'!AL148</f>
        <v>2.9583286882335358</v>
      </c>
      <c r="F146" s="2">
        <f>'Delta D-D'!AN148</f>
        <v>2.8012480311270238</v>
      </c>
      <c r="G146" s="2">
        <f>'Delta D-D'!AO148</f>
        <v>2.6859829027261473</v>
      </c>
      <c r="H146" s="2">
        <f>'Delta D-D'!AM148</f>
        <v>2.7287718615227607</v>
      </c>
      <c r="I146" s="2">
        <v>3.3546992641817486</v>
      </c>
    </row>
    <row r="147" spans="1:9" x14ac:dyDescent="0.2">
      <c r="A147" s="126">
        <v>290</v>
      </c>
      <c r="B147" s="2">
        <f>'Delta D-D'!AI149</f>
        <v>2.692487569146973</v>
      </c>
      <c r="C147" s="2">
        <f>'Delta D-D'!AJ149</f>
        <v>2.6682502358152949</v>
      </c>
      <c r="D147" s="2">
        <f>'Delta D-D'!AK149</f>
        <v>2.6453265961250416</v>
      </c>
      <c r="E147" s="2">
        <f>'Delta D-D'!AL149</f>
        <v>2.923154775739123</v>
      </c>
      <c r="F147" s="2">
        <f>'Delta D-D'!AN149</f>
        <v>2.7660993696880798</v>
      </c>
      <c r="G147" s="2">
        <f>'Delta D-D'!AO149</f>
        <v>2.6551807254355797</v>
      </c>
      <c r="H147" s="2">
        <f>'Delta D-D'!AM149</f>
        <v>2.6959523222291892</v>
      </c>
      <c r="I147" s="2">
        <v>3.3185099958605857</v>
      </c>
    </row>
    <row r="148" spans="1:9" x14ac:dyDescent="0.2">
      <c r="A148" s="126">
        <v>292</v>
      </c>
      <c r="B148" s="2">
        <f>'Delta D-D'!AI150</f>
        <v>2.6625070605650336</v>
      </c>
      <c r="C148" s="2">
        <f>'Delta D-D'!AJ150</f>
        <v>2.6353659917157657</v>
      </c>
      <c r="D148" s="2">
        <f>'Delta D-D'!AK150</f>
        <v>2.6121632705660147</v>
      </c>
      <c r="E148" s="2">
        <f>'Delta D-D'!AL150</f>
        <v>2.8840392281432869</v>
      </c>
      <c r="F148" s="2">
        <f>'Delta D-D'!AN150</f>
        <v>2.7330415181168188</v>
      </c>
      <c r="G148" s="2">
        <f>'Delta D-D'!AO150</f>
        <v>2.6199744848527384</v>
      </c>
      <c r="H148" s="2">
        <f>'Delta D-D'!AM150</f>
        <v>2.6672365130049336</v>
      </c>
      <c r="I148" s="2">
        <v>3.2831316784200926</v>
      </c>
    </row>
    <row r="149" spans="1:9" x14ac:dyDescent="0.2">
      <c r="A149" s="126">
        <v>294</v>
      </c>
      <c r="B149" s="2">
        <f>'Delta D-D'!AI151</f>
        <v>2.6335101862589028</v>
      </c>
      <c r="C149" s="2">
        <f>'Delta D-D'!AJ151</f>
        <v>2.6060157577760812</v>
      </c>
      <c r="D149" s="2">
        <f>'Delta D-D'!AK151</f>
        <v>2.5808732408272306</v>
      </c>
      <c r="E149" s="2">
        <f>'Delta D-D'!AL151</f>
        <v>2.8525649821466992</v>
      </c>
      <c r="F149" s="2">
        <f>'Delta D-D'!AN151</f>
        <v>2.7015803305336927</v>
      </c>
      <c r="G149" s="2">
        <f>'Delta D-D'!AO151</f>
        <v>2.586641543749213</v>
      </c>
      <c r="H149" s="2">
        <f>'Delta D-D'!AM151</f>
        <v>2.6339259149599226</v>
      </c>
      <c r="I149" s="2">
        <v>3.2457774799496963</v>
      </c>
    </row>
    <row r="150" spans="1:9" x14ac:dyDescent="0.2">
      <c r="A150" s="126">
        <v>296</v>
      </c>
      <c r="B150" s="2">
        <f>'Delta D-D'!AI152</f>
        <v>2.6044409514538458</v>
      </c>
      <c r="C150" s="2">
        <f>'Delta D-D'!AJ152</f>
        <v>2.5746550817555836</v>
      </c>
      <c r="D150" s="2">
        <f>'Delta D-D'!AK152</f>
        <v>2.5534177094381771</v>
      </c>
      <c r="E150" s="2">
        <f>'Delta D-D'!AL152</f>
        <v>2.8136490136814185</v>
      </c>
      <c r="F150" s="2">
        <f>'Delta D-D'!AN152</f>
        <v>2.6677736338462932</v>
      </c>
      <c r="G150" s="2">
        <f>'Delta D-D'!AO152</f>
        <v>2.5593786336701729</v>
      </c>
      <c r="H150" s="2">
        <f>'Delta D-D'!AM152</f>
        <v>2.6008053557478039</v>
      </c>
      <c r="I150" s="2">
        <v>3.2094602789833893</v>
      </c>
    </row>
    <row r="151" spans="1:9" x14ac:dyDescent="0.2">
      <c r="A151" s="126">
        <v>298</v>
      </c>
      <c r="B151" s="2">
        <f>'Delta D-D'!AI153</f>
        <v>2.5764720940901764</v>
      </c>
      <c r="C151" s="2">
        <f>'Delta D-D'!AJ153</f>
        <v>2.5442020102410812</v>
      </c>
      <c r="D151" s="2">
        <f>'Delta D-D'!AK153</f>
        <v>2.5232112291422304</v>
      </c>
      <c r="E151" s="2">
        <f>'Delta D-D'!AL153</f>
        <v>2.7848417808884474</v>
      </c>
      <c r="F151" s="2">
        <f>'Delta D-D'!AN153</f>
        <v>2.6360480937235309</v>
      </c>
      <c r="G151" s="2">
        <f>'Delta D-D'!AO153</f>
        <v>2.5287451256204019</v>
      </c>
      <c r="H151" s="2">
        <f>'Delta D-D'!AM153</f>
        <v>2.574142861333728</v>
      </c>
      <c r="I151" s="2">
        <v>3.1751302935030257</v>
      </c>
    </row>
    <row r="152" spans="1:9" x14ac:dyDescent="0.2">
      <c r="A152" s="126">
        <v>300</v>
      </c>
      <c r="B152" s="2">
        <f>'Delta D-D'!AI154</f>
        <v>2.5493976471759883</v>
      </c>
      <c r="C152" s="2">
        <f>'Delta D-D'!AJ154</f>
        <v>2.5161535745461538</v>
      </c>
      <c r="D152" s="2">
        <f>'Delta D-D'!AK154</f>
        <v>2.4935490278561456</v>
      </c>
      <c r="E152" s="2">
        <f>'Delta D-D'!AL154</f>
        <v>2.7480295662645204</v>
      </c>
      <c r="F152" s="2">
        <f>'Delta D-D'!AN154</f>
        <v>2.6050913566149081</v>
      </c>
      <c r="G152" s="2">
        <f>'Delta D-D'!AO154</f>
        <v>2.4984260637994637</v>
      </c>
      <c r="H152" s="2">
        <f>'Delta D-D'!AM154</f>
        <v>2.5403132392467498</v>
      </c>
      <c r="I152" s="2">
        <v>3.1370611329326614</v>
      </c>
    </row>
    <row r="153" spans="1:9" x14ac:dyDescent="0.2">
      <c r="A153" s="126">
        <v>302</v>
      </c>
      <c r="B153" s="2">
        <f>'Delta D-D'!AI155</f>
        <v>2.5228838693882594</v>
      </c>
      <c r="C153" s="2">
        <f>'Delta D-D'!AJ155</f>
        <v>2.4859902721292571</v>
      </c>
      <c r="D153" s="2">
        <f>'Delta D-D'!AK155</f>
        <v>2.4643720916126544</v>
      </c>
      <c r="E153" s="2">
        <f>'Delta D-D'!AL155</f>
        <v>2.7113015114095251</v>
      </c>
      <c r="F153" s="2">
        <f>'Delta D-D'!AN155</f>
        <v>2.5735382775191606</v>
      </c>
      <c r="G153" s="2">
        <f>'Delta D-D'!AO155</f>
        <v>2.4708163792657167</v>
      </c>
      <c r="H153" s="2">
        <f>'Delta D-D'!AM155</f>
        <v>2.5097922470243006</v>
      </c>
      <c r="I153" s="2">
        <v>3.1020348357986283</v>
      </c>
    </row>
    <row r="154" spans="1:9" x14ac:dyDescent="0.2">
      <c r="A154" s="126">
        <v>304</v>
      </c>
      <c r="B154" s="2">
        <f>'Delta D-D'!AI156</f>
        <v>2.4968157615636866</v>
      </c>
      <c r="C154" s="2">
        <f>'Delta D-D'!AJ156</f>
        <v>2.4584698372094316</v>
      </c>
      <c r="D154" s="2">
        <f>'Delta D-D'!AK156</f>
        <v>2.4334224083113476</v>
      </c>
      <c r="E154" s="2">
        <f>'Delta D-D'!AL156</f>
        <v>2.6772568934076979</v>
      </c>
      <c r="F154" s="2">
        <f>'Delta D-D'!AN156</f>
        <v>2.5453156756212181</v>
      </c>
      <c r="G154" s="2">
        <f>'Delta D-D'!AO156</f>
        <v>2.4380605580731629</v>
      </c>
      <c r="H154" s="2">
        <f>'Delta D-D'!AM156</f>
        <v>2.4796332167911217</v>
      </c>
      <c r="I154" s="2">
        <v>3.0742040285534067</v>
      </c>
    </row>
    <row r="155" spans="1:9" x14ac:dyDescent="0.2">
      <c r="A155" s="126">
        <v>306</v>
      </c>
      <c r="B155" s="2">
        <f>'Delta D-D'!AI157</f>
        <v>2.4693214884474735</v>
      </c>
      <c r="C155" s="2">
        <f>'Delta D-D'!AJ157</f>
        <v>2.4282666791031193</v>
      </c>
      <c r="D155" s="2">
        <f>'Delta D-D'!AK157</f>
        <v>2.4070649800445043</v>
      </c>
      <c r="E155" s="2">
        <f>'Delta D-D'!AL157</f>
        <v>2.6465486989952769</v>
      </c>
      <c r="F155" s="2">
        <f>'Delta D-D'!AN157</f>
        <v>2.5131966146807461</v>
      </c>
      <c r="G155" s="2">
        <f>'Delta D-D'!AO157</f>
        <v>2.4094997139820773</v>
      </c>
      <c r="H155" s="2">
        <f>'Delta D-D'!AM157</f>
        <v>2.4521122202953993</v>
      </c>
      <c r="I155" s="2">
        <v>3.03673826565376</v>
      </c>
    </row>
    <row r="156" spans="1:9" x14ac:dyDescent="0.2">
      <c r="A156" s="126">
        <v>308</v>
      </c>
      <c r="B156" s="2">
        <f>'Delta D-D'!AI158</f>
        <v>2.4400755686342368</v>
      </c>
      <c r="C156" s="2">
        <f>'Delta D-D'!AJ158</f>
        <v>2.4004624902531635</v>
      </c>
      <c r="D156" s="2">
        <f>'Delta D-D'!AK158</f>
        <v>2.3797328631680603</v>
      </c>
      <c r="E156" s="2">
        <f>'Delta D-D'!AL158</f>
        <v>2.6126298595656738</v>
      </c>
      <c r="F156" s="2">
        <f>'Delta D-D'!AN158</f>
        <v>2.4835077425202634</v>
      </c>
      <c r="G156" s="2">
        <f>'Delta D-D'!AO158</f>
        <v>2.3824855737677453</v>
      </c>
      <c r="H156" s="2">
        <f>'Delta D-D'!AM158</f>
        <v>2.4225245555229424</v>
      </c>
      <c r="I156" s="2">
        <v>3.0009511508559683</v>
      </c>
    </row>
    <row r="157" spans="1:9" x14ac:dyDescent="0.2">
      <c r="A157" s="126">
        <v>310</v>
      </c>
      <c r="B157" s="2">
        <f>'Delta D-D'!AI159</f>
        <v>2.4170948945529958</v>
      </c>
      <c r="C157" s="2">
        <f>'Delta D-D'!AJ159</f>
        <v>2.3735432430178616</v>
      </c>
      <c r="D157" s="2">
        <f>'Delta D-D'!AK159</f>
        <v>2.3521743678105445</v>
      </c>
      <c r="E157" s="2">
        <f>'Delta D-D'!AL159</f>
        <v>2.5850326823093628</v>
      </c>
      <c r="F157" s="2">
        <f>'Delta D-D'!AN159</f>
        <v>2.4554924920889842</v>
      </c>
      <c r="G157" s="2">
        <f>'Delta D-D'!AO159</f>
        <v>2.3532090207623035</v>
      </c>
      <c r="H157" s="2">
        <f>'Delta D-D'!AM159</f>
        <v>2.394940309814908</v>
      </c>
      <c r="I157" s="2">
        <v>2.9674600688951447</v>
      </c>
    </row>
    <row r="158" spans="1:9" x14ac:dyDescent="0.2">
      <c r="A158" s="126">
        <v>312</v>
      </c>
      <c r="B158" s="2">
        <f>'Delta D-D'!AI160</f>
        <v>2.3898262123018821</v>
      </c>
      <c r="C158" s="2">
        <f>'Delta D-D'!AJ160</f>
        <v>2.3434420595154215</v>
      </c>
      <c r="D158" s="2">
        <f>'Delta D-D'!AK160</f>
        <v>2.3215662076256915</v>
      </c>
      <c r="E158" s="2">
        <f>'Delta D-D'!AL160</f>
        <v>2.5507830673674459</v>
      </c>
      <c r="F158" s="2">
        <f>'Delta D-D'!AN160</f>
        <v>2.4241740207497919</v>
      </c>
      <c r="G158" s="2">
        <f>'Delta D-D'!AO160</f>
        <v>2.324354155130548</v>
      </c>
      <c r="H158" s="2">
        <f>'Delta D-D'!AM160</f>
        <v>2.3683502345790419</v>
      </c>
      <c r="I158" s="2">
        <v>2.9401786431018095</v>
      </c>
    </row>
    <row r="159" spans="1:9" x14ac:dyDescent="0.2">
      <c r="A159" s="126">
        <v>314</v>
      </c>
      <c r="B159" s="2">
        <f>'Delta D-D'!AI161</f>
        <v>2.366131619381262</v>
      </c>
      <c r="C159" s="2">
        <f>'Delta D-D'!AJ161</f>
        <v>2.3164995395750232</v>
      </c>
      <c r="D159" s="2">
        <f>'Delta D-D'!AK161</f>
        <v>2.2961843216042777</v>
      </c>
      <c r="E159" s="2">
        <f>'Delta D-D'!AL161</f>
        <v>2.5256135642861555</v>
      </c>
      <c r="F159" s="2">
        <f>'Delta D-D'!AN161</f>
        <v>2.3961653961739326</v>
      </c>
      <c r="G159" s="2">
        <f>'Delta D-D'!AO161</f>
        <v>2.2965107015930908</v>
      </c>
      <c r="H159" s="2">
        <f>'Delta D-D'!AM161</f>
        <v>2.3372226455509182</v>
      </c>
      <c r="I159" s="2">
        <v>2.9092343743775118</v>
      </c>
    </row>
    <row r="160" spans="1:9" x14ac:dyDescent="0.2">
      <c r="A160" s="126">
        <v>316</v>
      </c>
      <c r="B160" s="2">
        <f>'Delta D-D'!AI162</f>
        <v>2.3379194578445617</v>
      </c>
      <c r="C160" s="2">
        <f>'Delta D-D'!AJ162</f>
        <v>2.2904661422251671</v>
      </c>
      <c r="D160" s="2">
        <f>'Delta D-D'!AK162</f>
        <v>2.2689429106952375</v>
      </c>
      <c r="E160" s="2">
        <f>'Delta D-D'!AL162</f>
        <v>2.4900224658095382</v>
      </c>
      <c r="F160" s="2">
        <f>'Delta D-D'!AN162</f>
        <v>2.3684621416615315</v>
      </c>
      <c r="G160" s="2">
        <f>'Delta D-D'!AO162</f>
        <v>2.2708086552920559</v>
      </c>
      <c r="H160" s="2">
        <f>'Delta D-D'!AM162</f>
        <v>2.3114081783859319</v>
      </c>
      <c r="I160" s="2">
        <v>2.8797595378020624</v>
      </c>
    </row>
    <row r="161" spans="1:9" x14ac:dyDescent="0.2">
      <c r="A161" s="126">
        <v>318</v>
      </c>
      <c r="B161" s="2">
        <f>'Delta D-D'!AI163</f>
        <v>2.3153405130760252</v>
      </c>
      <c r="C161" s="2">
        <f>'Delta D-D'!AJ163</f>
        <v>2.2655342383652854</v>
      </c>
      <c r="D161" s="2">
        <f>'Delta D-D'!AK163</f>
        <v>2.2449971765929888</v>
      </c>
      <c r="E161" s="2">
        <f>'Delta D-D'!AL163</f>
        <v>2.4597434126421014</v>
      </c>
      <c r="F161" s="2">
        <f>'Delta D-D'!AN163</f>
        <v>2.3414712316771613</v>
      </c>
      <c r="G161" s="2">
        <f>'Delta D-D'!AO163</f>
        <v>2.2419114681262453</v>
      </c>
      <c r="H161" s="2">
        <f>'Delta D-D'!AM163</f>
        <v>2.2841539641702546</v>
      </c>
      <c r="I161" s="2">
        <v>2.8415688311445031</v>
      </c>
    </row>
    <row r="162" spans="1:9" x14ac:dyDescent="0.2">
      <c r="A162" s="126">
        <v>320</v>
      </c>
      <c r="B162" s="2">
        <f>'Delta D-D'!AI164</f>
        <v>2.2915427744718553</v>
      </c>
      <c r="C162" s="2">
        <f>'Delta D-D'!AJ164</f>
        <v>2.2391500958105492</v>
      </c>
      <c r="D162" s="2">
        <f>'Delta D-D'!AK164</f>
        <v>2.217022513680833</v>
      </c>
      <c r="E162" s="2">
        <f>'Delta D-D'!AL164</f>
        <v>2.4305522469230123</v>
      </c>
      <c r="F162" s="2">
        <f>'Delta D-D'!AN164</f>
        <v>2.3129273765640779</v>
      </c>
      <c r="G162" s="2">
        <f>'Delta D-D'!AO164</f>
        <v>2.214919143723737</v>
      </c>
      <c r="H162" s="2">
        <f>'Delta D-D'!AM164</f>
        <v>2.2581507697609915</v>
      </c>
      <c r="I162" s="2">
        <v>2.8165243520972272</v>
      </c>
    </row>
    <row r="163" spans="1:9" x14ac:dyDescent="0.2">
      <c r="A163" s="126">
        <v>322</v>
      </c>
      <c r="B163" s="2">
        <f>'Delta D-D'!AI165</f>
        <v>2.2651748088402535</v>
      </c>
      <c r="C163" s="2">
        <f>'Delta D-D'!AJ165</f>
        <v>2.2141015518670759</v>
      </c>
      <c r="D163" s="2">
        <f>'Delta D-D'!AK165</f>
        <v>2.1910690414230771</v>
      </c>
      <c r="E163" s="2">
        <f>'Delta D-D'!AL165</f>
        <v>2.4011190809736238</v>
      </c>
      <c r="F163" s="2">
        <f>'Delta D-D'!AN165</f>
        <v>2.2872489721721401</v>
      </c>
      <c r="G163" s="2">
        <f>'Delta D-D'!AO165</f>
        <v>2.1917626266008128</v>
      </c>
      <c r="H163" s="2">
        <f>'Delta D-D'!AM165</f>
        <v>2.2309763082635214</v>
      </c>
      <c r="I163" s="2">
        <v>2.7803839950797382</v>
      </c>
    </row>
    <row r="164" spans="1:9" x14ac:dyDescent="0.2">
      <c r="A164" s="126">
        <v>324</v>
      </c>
      <c r="B164" s="2">
        <f>'Delta D-D'!AI166</f>
        <v>2.2405956591282639</v>
      </c>
      <c r="C164" s="2">
        <f>'Delta D-D'!AJ166</f>
        <v>2.1864766329284802</v>
      </c>
      <c r="D164" s="2">
        <f>'Delta D-D'!AK166</f>
        <v>2.1669618909623267</v>
      </c>
      <c r="E164" s="2">
        <f>'Delta D-D'!AL166</f>
        <v>2.3779479629275624</v>
      </c>
      <c r="F164" s="2">
        <f>'Delta D-D'!AN166</f>
        <v>2.258408289245617</v>
      </c>
      <c r="G164" s="2">
        <f>'Delta D-D'!AO166</f>
        <v>2.1632418780097584</v>
      </c>
      <c r="H164" s="2">
        <f>'Delta D-D'!AM166</f>
        <v>2.2057789535205874</v>
      </c>
      <c r="I164" s="2">
        <v>2.7520835713010783</v>
      </c>
    </row>
    <row r="165" spans="1:9" x14ac:dyDescent="0.2">
      <c r="A165" s="126">
        <v>326</v>
      </c>
      <c r="B165" s="2">
        <f>'Delta D-D'!AI167</f>
        <v>2.2201951595059999</v>
      </c>
      <c r="C165" s="2">
        <f>'Delta D-D'!AJ167</f>
        <v>2.1620037636380651</v>
      </c>
      <c r="D165" s="2">
        <f>'Delta D-D'!AK167</f>
        <v>2.1407264247976787</v>
      </c>
      <c r="E165" s="2">
        <f>'Delta D-D'!AL167</f>
        <v>2.3501593686088285</v>
      </c>
      <c r="F165" s="2">
        <f>'Delta D-D'!AN167</f>
        <v>2.2318853222875745</v>
      </c>
      <c r="G165" s="2">
        <f>'Delta D-D'!AO167</f>
        <v>2.1396194663114709</v>
      </c>
      <c r="H165" s="2">
        <f>'Delta D-D'!AM167</f>
        <v>2.1799203894963259</v>
      </c>
      <c r="I165" s="2">
        <v>2.724096921496777</v>
      </c>
    </row>
    <row r="166" spans="1:9" x14ac:dyDescent="0.2">
      <c r="A166" s="126">
        <v>328</v>
      </c>
      <c r="B166" s="2">
        <f>'Delta D-D'!AI168</f>
        <v>2.1913043340162641</v>
      </c>
      <c r="C166" s="2">
        <f>'Delta D-D'!AJ168</f>
        <v>2.1373661539219047</v>
      </c>
      <c r="D166" s="2">
        <f>'Delta D-D'!AK168</f>
        <v>2.1156950322454016</v>
      </c>
      <c r="E166" s="2">
        <f>'Delta D-D'!AL168</f>
        <v>2.3161574239154437</v>
      </c>
      <c r="F166" s="2">
        <f>'Delta D-D'!AN168</f>
        <v>2.2082779401737529</v>
      </c>
      <c r="G166" s="2">
        <f>'Delta D-D'!AO168</f>
        <v>2.1161604569532866</v>
      </c>
      <c r="H166" s="2">
        <f>'Delta D-D'!AM168</f>
        <v>2.1543779168933241</v>
      </c>
      <c r="I166" s="2">
        <v>2.6935238929568506</v>
      </c>
    </row>
    <row r="167" spans="1:9" x14ac:dyDescent="0.2">
      <c r="A167" s="126">
        <v>330</v>
      </c>
      <c r="B167" s="2">
        <f>'Delta D-D'!AI169</f>
        <v>2.1722334466771631</v>
      </c>
      <c r="C167" s="2">
        <f>'Delta D-D'!AJ169</f>
        <v>2.1112950833406252</v>
      </c>
      <c r="D167" s="2">
        <f>'Delta D-D'!AK169</f>
        <v>2.0920098333969683</v>
      </c>
      <c r="E167" s="2">
        <f>'Delta D-D'!AL169</f>
        <v>2.2903034209653672</v>
      </c>
      <c r="F167" s="2">
        <f>'Delta D-D'!AN169</f>
        <v>2.1834029831655499</v>
      </c>
      <c r="G167" s="2">
        <f>'Delta D-D'!AO169</f>
        <v>2.0898694973903176</v>
      </c>
      <c r="H167" s="2">
        <f>'Delta D-D'!AM169</f>
        <v>2.1299337864624235</v>
      </c>
      <c r="I167" s="2">
        <v>2.6652273042870878</v>
      </c>
    </row>
    <row r="168" spans="1:9" x14ac:dyDescent="0.2">
      <c r="A168" s="126">
        <v>332</v>
      </c>
      <c r="B168" s="2">
        <f>'Delta D-D'!AI170</f>
        <v>2.1486711614557841</v>
      </c>
      <c r="C168" s="2">
        <f>'Delta D-D'!AJ170</f>
        <v>2.0870291022729859</v>
      </c>
      <c r="D168" s="2">
        <f>'Delta D-D'!AK170</f>
        <v>2.0676044013718808</v>
      </c>
      <c r="E168" s="2">
        <f>'Delta D-D'!AL170</f>
        <v>2.2630131800618347</v>
      </c>
      <c r="F168" s="2">
        <f>'Delta D-D'!AN170</f>
        <v>2.152930796918362</v>
      </c>
      <c r="G168" s="2">
        <f>'Delta D-D'!AO170</f>
        <v>2.0644957080653281</v>
      </c>
      <c r="H168" s="2">
        <f>'Delta D-D'!AM170</f>
        <v>2.1043184987488139</v>
      </c>
      <c r="I168" s="2">
        <v>2.6392817752489695</v>
      </c>
    </row>
    <row r="169" spans="1:9" x14ac:dyDescent="0.2">
      <c r="A169" s="126">
        <v>334</v>
      </c>
      <c r="B169" s="2">
        <f>'Delta D-D'!AI171</f>
        <v>2.1256478154931813</v>
      </c>
      <c r="C169" s="2">
        <f>'Delta D-D'!AJ171</f>
        <v>2.0685549417402971</v>
      </c>
      <c r="D169" s="2">
        <f>'Delta D-D'!AK171</f>
        <v>2.0467725640993528</v>
      </c>
      <c r="E169" s="2">
        <f>'Delta D-D'!AL171</f>
        <v>2.232566580669948</v>
      </c>
      <c r="F169" s="2">
        <f>'Delta D-D'!AN171</f>
        <v>2.1291347326226617</v>
      </c>
      <c r="G169" s="2">
        <f>'Delta D-D'!AO171</f>
        <v>2.0409502965528237</v>
      </c>
      <c r="H169" s="2">
        <f>'Delta D-D'!AM171</f>
        <v>2.0808971556602884</v>
      </c>
      <c r="I169" s="2">
        <v>2.6141658224512199</v>
      </c>
    </row>
    <row r="170" spans="1:9" x14ac:dyDescent="0.2">
      <c r="A170" s="126">
        <v>336</v>
      </c>
      <c r="B170" s="2">
        <f>'Delta D-D'!AI172</f>
        <v>2.1018794520708539</v>
      </c>
      <c r="C170" s="2">
        <f>'Delta D-D'!AJ172</f>
        <v>2.0421194790356534</v>
      </c>
      <c r="D170" s="2">
        <f>'Delta D-D'!AK172</f>
        <v>2.0197949446538743</v>
      </c>
      <c r="E170" s="2">
        <f>'Delta D-D'!AL172</f>
        <v>2.2134151619683795</v>
      </c>
      <c r="F170" s="2">
        <f>'Delta D-D'!AN172</f>
        <v>2.1044253373618815</v>
      </c>
      <c r="G170" s="2">
        <f>'Delta D-D'!AO172</f>
        <v>2.0183244552280932</v>
      </c>
      <c r="H170" s="2">
        <f>'Delta D-D'!AM172</f>
        <v>2.0546067190654327</v>
      </c>
      <c r="I170" s="2">
        <v>2.5850964435605306</v>
      </c>
    </row>
    <row r="171" spans="1:9" x14ac:dyDescent="0.2">
      <c r="A171" s="126">
        <v>338</v>
      </c>
      <c r="B171" s="2">
        <f>'Delta D-D'!AI173</f>
        <v>2.0807870177292909</v>
      </c>
      <c r="C171" s="2">
        <f>'Delta D-D'!AJ173</f>
        <v>2.0194644794622185</v>
      </c>
      <c r="D171" s="2">
        <f>'Delta D-D'!AK173</f>
        <v>1.9994964096294865</v>
      </c>
      <c r="E171" s="2">
        <f>'Delta D-D'!AL173</f>
        <v>2.1859110512660873</v>
      </c>
      <c r="F171" s="2">
        <f>'Delta D-D'!AN173</f>
        <v>2.0797266122489777</v>
      </c>
      <c r="G171" s="2">
        <f>'Delta D-D'!AO173</f>
        <v>1.9951703462097736</v>
      </c>
      <c r="H171" s="2">
        <f>'Delta D-D'!AM173</f>
        <v>2.0312941369995396</v>
      </c>
      <c r="I171" s="2">
        <v>2.553524476065494</v>
      </c>
    </row>
    <row r="172" spans="1:9" x14ac:dyDescent="0.2">
      <c r="A172" s="126">
        <v>340</v>
      </c>
      <c r="B172" s="2">
        <f>'Delta D-D'!AI174</f>
        <v>2.0601417239385356</v>
      </c>
      <c r="C172" s="2">
        <f>'Delta D-D'!AJ174</f>
        <v>1.9989942059794874</v>
      </c>
      <c r="D172" s="2">
        <f>'Delta D-D'!AK174</f>
        <v>1.9749257516128438</v>
      </c>
      <c r="E172" s="2">
        <f>'Delta D-D'!AL174</f>
        <v>2.1579159366786893</v>
      </c>
      <c r="F172" s="2">
        <f>'Delta D-D'!AN174</f>
        <v>2.0591437005972324</v>
      </c>
      <c r="G172" s="2">
        <f>'Delta D-D'!AO174</f>
        <v>1.9730578599337356</v>
      </c>
      <c r="H172" s="2">
        <f>'Delta D-D'!AM174</f>
        <v>2.0073443643533473</v>
      </c>
      <c r="I172" s="2">
        <v>2.5305989872250745</v>
      </c>
    </row>
    <row r="173" spans="1:9" x14ac:dyDescent="0.2">
      <c r="A173" s="126">
        <v>342</v>
      </c>
      <c r="B173" s="2">
        <f>'Delta D-D'!AI175</f>
        <v>2.039285847144523</v>
      </c>
      <c r="C173" s="2">
        <f>'Delta D-D'!AJ175</f>
        <v>1.9730598399394506</v>
      </c>
      <c r="D173" s="2">
        <f>'Delta D-D'!AK175</f>
        <v>1.9534565228878087</v>
      </c>
      <c r="E173" s="2">
        <f>'Delta D-D'!AL175</f>
        <v>2.1274886249238456</v>
      </c>
      <c r="F173" s="2">
        <f>'Delta D-D'!AN175</f>
        <v>2.0347616988172224</v>
      </c>
      <c r="G173" s="2">
        <f>'Delta D-D'!AO175</f>
        <v>1.9500509364585028</v>
      </c>
      <c r="H173" s="2">
        <f>'Delta D-D'!AM175</f>
        <v>1.9859526121821514</v>
      </c>
      <c r="I173" s="2">
        <v>2.5016657214589344</v>
      </c>
    </row>
    <row r="174" spans="1:9" x14ac:dyDescent="0.2">
      <c r="A174" s="126">
        <v>344</v>
      </c>
      <c r="B174" s="2">
        <f>'Delta D-D'!AI176</f>
        <v>2.0142202927948549</v>
      </c>
      <c r="C174" s="2">
        <f>'Delta D-D'!AJ176</f>
        <v>1.9512970310300304</v>
      </c>
      <c r="D174" s="2">
        <f>'Delta D-D'!AK176</f>
        <v>1.9294019237829918</v>
      </c>
      <c r="E174" s="2">
        <f>'Delta D-D'!AL176</f>
        <v>2.1108461077876672</v>
      </c>
      <c r="F174" s="2">
        <f>'Delta D-D'!AN176</f>
        <v>2.0106709098250963</v>
      </c>
      <c r="G174" s="2">
        <f>'Delta D-D'!AO176</f>
        <v>1.9247694078541322</v>
      </c>
      <c r="H174" s="2">
        <f>'Delta D-D'!AM176</f>
        <v>1.9643823893922274</v>
      </c>
      <c r="I174" s="2">
        <v>2.4794472831823899</v>
      </c>
    </row>
    <row r="175" spans="1:9" x14ac:dyDescent="0.2">
      <c r="A175" s="126">
        <v>346</v>
      </c>
      <c r="B175" s="2">
        <f>'Delta D-D'!AI177</f>
        <v>1.9938017652791906</v>
      </c>
      <c r="C175" s="2">
        <f>'Delta D-D'!AJ177</f>
        <v>1.9269481399002419</v>
      </c>
      <c r="D175" s="2">
        <f>'Delta D-D'!AK177</f>
        <v>1.910675512578619</v>
      </c>
      <c r="E175" s="2">
        <f>'Delta D-D'!AL177</f>
        <v>2.0794988177597062</v>
      </c>
      <c r="F175" s="2">
        <f>'Delta D-D'!AN177</f>
        <v>1.9848304877587708</v>
      </c>
      <c r="G175" s="2">
        <f>'Delta D-D'!AO177</f>
        <v>1.9057891145406458</v>
      </c>
      <c r="H175" s="2">
        <f>'Delta D-D'!AM177</f>
        <v>1.9397950497315186</v>
      </c>
      <c r="I175" s="2">
        <v>2.4539340288360911</v>
      </c>
    </row>
    <row r="176" spans="1:9" x14ac:dyDescent="0.2">
      <c r="A176" s="126">
        <v>348</v>
      </c>
      <c r="B176" s="2">
        <f>'Delta D-D'!AI178</f>
        <v>1.9747636170759364</v>
      </c>
      <c r="C176" s="2">
        <f>'Delta D-D'!AJ178</f>
        <v>1.9069531695858899</v>
      </c>
      <c r="D176" s="2">
        <f>'Delta D-D'!AK178</f>
        <v>1.8892875076335081</v>
      </c>
      <c r="E176" s="2">
        <f>'Delta D-D'!AL178</f>
        <v>2.0561646991097415</v>
      </c>
      <c r="F176" s="2">
        <f>'Delta D-D'!AN178</f>
        <v>1.9618334412137006</v>
      </c>
      <c r="G176" s="2">
        <f>'Delta D-D'!AO178</f>
        <v>1.8843658180685008</v>
      </c>
      <c r="H176" s="2">
        <f>'Delta D-D'!AM178</f>
        <v>1.9191241977676299</v>
      </c>
      <c r="I176" s="2">
        <v>2.4247854243670819</v>
      </c>
    </row>
    <row r="177" spans="1:9" x14ac:dyDescent="0.2">
      <c r="A177" s="126">
        <v>350</v>
      </c>
      <c r="B177" s="2">
        <f>'Delta D-D'!AI179</f>
        <v>1.9545899225246188</v>
      </c>
      <c r="C177" s="2">
        <f>'Delta D-D'!AJ179</f>
        <v>1.8866251943414625</v>
      </c>
      <c r="D177" s="2">
        <f>'Delta D-D'!AK179</f>
        <v>1.866966607088516</v>
      </c>
      <c r="E177" s="2">
        <f>'Delta D-D'!AL179</f>
        <v>2.0338862778825906</v>
      </c>
      <c r="F177" s="2">
        <f>'Delta D-D'!AN179</f>
        <v>1.9395952397618377</v>
      </c>
      <c r="G177" s="2">
        <f>'Delta D-D'!AO179</f>
        <v>1.8611912496926397</v>
      </c>
      <c r="H177" s="2">
        <f>'Delta D-D'!AM179</f>
        <v>1.8972046652339092</v>
      </c>
      <c r="I177" s="2">
        <v>2.3964980112236578</v>
      </c>
    </row>
    <row r="178" spans="1:9" x14ac:dyDescent="0.2">
      <c r="A178" s="126">
        <v>352</v>
      </c>
      <c r="B178" s="2">
        <f>'Delta D-D'!AI180</f>
        <v>1.9338990456709837</v>
      </c>
      <c r="C178" s="2">
        <f>'Delta D-D'!AJ180</f>
        <v>1.8622600060496097</v>
      </c>
      <c r="D178" s="2">
        <f>'Delta D-D'!AK180</f>
        <v>1.8455159107380048</v>
      </c>
      <c r="E178" s="2">
        <f>'Delta D-D'!AL180</f>
        <v>2.0087190131747867</v>
      </c>
      <c r="F178" s="2">
        <f>'Delta D-D'!AN180</f>
        <v>1.9164735971053393</v>
      </c>
      <c r="G178" s="2">
        <f>'Delta D-D'!AO180</f>
        <v>1.8407798447712675</v>
      </c>
      <c r="H178" s="2">
        <f>'Delta D-D'!AM180</f>
        <v>1.8765165832457242</v>
      </c>
      <c r="I178" s="2">
        <v>2.3786914778771706</v>
      </c>
    </row>
    <row r="179" spans="1:9" x14ac:dyDescent="0.2">
      <c r="A179" s="126">
        <v>354</v>
      </c>
      <c r="B179" s="2">
        <f>'Delta D-D'!AI181</f>
        <v>1.9132522876497138</v>
      </c>
      <c r="C179" s="2">
        <f>'Delta D-D'!AJ181</f>
        <v>1.8452381047604494</v>
      </c>
      <c r="D179" s="2">
        <f>'Delta D-D'!AK181</f>
        <v>1.8245164112269396</v>
      </c>
      <c r="E179" s="2">
        <f>'Delta D-D'!AL181</f>
        <v>1.9867939419520031</v>
      </c>
      <c r="F179" s="2">
        <f>'Delta D-D'!AN181</f>
        <v>1.8964395761233988</v>
      </c>
      <c r="G179" s="2">
        <f>'Delta D-D'!AO181</f>
        <v>1.8171206026926789</v>
      </c>
      <c r="H179" s="2">
        <f>'Delta D-D'!AM181</f>
        <v>1.8529642400935131</v>
      </c>
      <c r="I179" s="2">
        <v>2.3510202815217873</v>
      </c>
    </row>
    <row r="180" spans="1:9" x14ac:dyDescent="0.2">
      <c r="A180" s="126">
        <v>356</v>
      </c>
      <c r="B180" s="2">
        <f>'Delta D-D'!AI182</f>
        <v>1.8941419898870215</v>
      </c>
      <c r="C180" s="2">
        <f>'Delta D-D'!AJ182</f>
        <v>1.8212168398830109</v>
      </c>
      <c r="D180" s="2">
        <f>'Delta D-D'!AK182</f>
        <v>1.8039597618482173</v>
      </c>
      <c r="E180" s="2">
        <f>'Delta D-D'!AL182</f>
        <v>1.9609091062917638</v>
      </c>
      <c r="F180" s="2">
        <f>'Delta D-D'!AN182</f>
        <v>1.8727829658338191</v>
      </c>
      <c r="G180" s="2">
        <f>'Delta D-D'!AO182</f>
        <v>1.7945397702125998</v>
      </c>
      <c r="H180" s="2">
        <f>'Delta D-D'!AM182</f>
        <v>1.8332862189982535</v>
      </c>
      <c r="I180" s="2">
        <v>2.3278774455335327</v>
      </c>
    </row>
    <row r="181" spans="1:9" x14ac:dyDescent="0.2">
      <c r="A181" s="126">
        <v>358</v>
      </c>
      <c r="B181" s="2">
        <f>'Delta D-D'!AI183</f>
        <v>1.8753040817376387</v>
      </c>
      <c r="C181" s="2">
        <f>'Delta D-D'!AJ183</f>
        <v>1.8037011175557893</v>
      </c>
      <c r="D181" s="2">
        <f>'Delta D-D'!AK183</f>
        <v>1.7855739424048611</v>
      </c>
      <c r="E181" s="2">
        <f>'Delta D-D'!AL183</f>
        <v>1.937172076746263</v>
      </c>
      <c r="F181" s="2">
        <f>'Delta D-D'!AN183</f>
        <v>1.852172859594603</v>
      </c>
      <c r="G181" s="2">
        <f>'Delta D-D'!AO183</f>
        <v>1.7794762438785305</v>
      </c>
      <c r="H181" s="2">
        <f>'Delta D-D'!AM183</f>
        <v>1.8132877414009929</v>
      </c>
      <c r="I181" s="2">
        <v>2.3021765874402522</v>
      </c>
    </row>
    <row r="182" spans="1:9" x14ac:dyDescent="0.2">
      <c r="A182" s="126">
        <v>360</v>
      </c>
      <c r="B182" s="2">
        <f>'Delta D-D'!AI184</f>
        <v>1.8557238328136272</v>
      </c>
      <c r="C182" s="2">
        <f>'Delta D-D'!AJ184</f>
        <v>1.7808957845673046</v>
      </c>
      <c r="D182" s="2">
        <f>'Delta D-D'!AK184</f>
        <v>1.764784279993048</v>
      </c>
      <c r="E182" s="2">
        <f>'Delta D-D'!AL184</f>
        <v>1.9131840010555567</v>
      </c>
      <c r="F182" s="2">
        <f>'Delta D-D'!AN184</f>
        <v>1.8299946523896438</v>
      </c>
      <c r="G182" s="2">
        <f>'Delta D-D'!AO184</f>
        <v>1.7553377968471118</v>
      </c>
      <c r="H182" s="2">
        <f>'Delta D-D'!AM184</f>
        <v>1.7901667220667772</v>
      </c>
      <c r="I182" s="2">
        <v>2.2782711174254011</v>
      </c>
    </row>
    <row r="183" spans="1:9" x14ac:dyDescent="0.2">
      <c r="A183" s="126">
        <v>362</v>
      </c>
      <c r="B183" s="2">
        <f>'Delta D-D'!AI185</f>
        <v>1.8322336106646464</v>
      </c>
      <c r="C183" s="2">
        <f>'Delta D-D'!AJ185</f>
        <v>1.7625160056242706</v>
      </c>
      <c r="D183" s="2">
        <f>'Delta D-D'!AK185</f>
        <v>1.7448582135339841</v>
      </c>
      <c r="E183" s="2">
        <f>'Delta D-D'!AL185</f>
        <v>1.8968780395667295</v>
      </c>
      <c r="F183" s="2">
        <f>'Delta D-D'!AN185</f>
        <v>1.8107392199200323</v>
      </c>
      <c r="G183" s="2">
        <f>'Delta D-D'!AO185</f>
        <v>1.737290150075177</v>
      </c>
      <c r="H183" s="2">
        <f>'Delta D-D'!AM185</f>
        <v>1.7691666503507619</v>
      </c>
      <c r="I183" s="2">
        <v>2.2573887364303324</v>
      </c>
    </row>
    <row r="184" spans="1:9" x14ac:dyDescent="0.2">
      <c r="A184" s="126">
        <v>364</v>
      </c>
      <c r="B184" s="2">
        <f>'Delta D-D'!AI186</f>
        <v>1.8163704663924918</v>
      </c>
      <c r="C184" s="2">
        <f>'Delta D-D'!AJ186</f>
        <v>1.7410786417186852</v>
      </c>
      <c r="D184" s="2">
        <f>'Delta D-D'!AK186</f>
        <v>1.7235313421011256</v>
      </c>
      <c r="E184" s="2">
        <f>'Delta D-D'!AL186</f>
        <v>1.868568215335431</v>
      </c>
      <c r="F184" s="2">
        <f>'Delta D-D'!AN186</f>
        <v>1.7902301835881484</v>
      </c>
      <c r="G184" s="2">
        <f>'Delta D-D'!AO186</f>
        <v>1.719094614452521</v>
      </c>
      <c r="H184" s="2">
        <f>'Delta D-D'!AM186</f>
        <v>1.7519581970220077</v>
      </c>
      <c r="I184" s="2">
        <v>2.2353928973772863</v>
      </c>
    </row>
    <row r="185" spans="1:9" x14ac:dyDescent="0.2">
      <c r="A185" s="126">
        <v>366</v>
      </c>
      <c r="B185" s="2">
        <f>'Delta D-D'!AI187</f>
        <v>1.7999952656047036</v>
      </c>
      <c r="C185" s="2">
        <f>'Delta D-D'!AJ187</f>
        <v>1.7251255325838599</v>
      </c>
      <c r="D185" s="2">
        <f>'Delta D-D'!AK187</f>
        <v>1.7056795659877722</v>
      </c>
      <c r="E185" s="2">
        <f>'Delta D-D'!AL187</f>
        <v>1.8533544588399398</v>
      </c>
      <c r="F185" s="2">
        <f>'Delta D-D'!AN187</f>
        <v>1.7694036762874177</v>
      </c>
      <c r="G185" s="2">
        <f>'Delta D-D'!AO187</f>
        <v>1.6988092153287226</v>
      </c>
      <c r="H185" s="2">
        <f>'Delta D-D'!AM187</f>
        <v>1.7316983266766339</v>
      </c>
      <c r="I185" s="2">
        <v>2.2116186649312475</v>
      </c>
    </row>
    <row r="186" spans="1:9" x14ac:dyDescent="0.2">
      <c r="A186" s="126">
        <v>368</v>
      </c>
      <c r="B186" s="2">
        <f>'Delta D-D'!AI188</f>
        <v>1.7808161229484476</v>
      </c>
      <c r="C186" s="2">
        <f>'Delta D-D'!AJ188</f>
        <v>1.7054590104370604</v>
      </c>
      <c r="D186" s="2">
        <f>'Delta D-D'!AK188</f>
        <v>1.6860963808573715</v>
      </c>
      <c r="E186" s="2">
        <f>'Delta D-D'!AL188</f>
        <v>1.8245576007975828</v>
      </c>
      <c r="F186" s="2">
        <f>'Delta D-D'!AN188</f>
        <v>1.7480991805680635</v>
      </c>
      <c r="G186" s="2">
        <f>'Delta D-D'!AO188</f>
        <v>1.6772383310010852</v>
      </c>
      <c r="H186" s="2">
        <f>'Delta D-D'!AM188</f>
        <v>1.7130616054594761</v>
      </c>
      <c r="I186" s="2">
        <v>2.1853669093403472</v>
      </c>
    </row>
    <row r="187" spans="1:9" x14ac:dyDescent="0.2">
      <c r="A187" s="126">
        <v>370</v>
      </c>
      <c r="B187" s="2">
        <f>'Delta D-D'!AI189</f>
        <v>1.7582706417462735</v>
      </c>
      <c r="C187" s="2">
        <f>'Delta D-D'!AJ189</f>
        <v>1.6876156519476382</v>
      </c>
      <c r="D187" s="2">
        <f>'Delta D-D'!AK189</f>
        <v>1.6679514028230535</v>
      </c>
      <c r="E187" s="2">
        <f>'Delta D-D'!AL189</f>
        <v>1.8074127683942454</v>
      </c>
      <c r="F187" s="2">
        <f>'Delta D-D'!AN189</f>
        <v>1.7282676997179003</v>
      </c>
      <c r="G187" s="2">
        <f>'Delta D-D'!AO189</f>
        <v>1.6572016790223909</v>
      </c>
      <c r="H187" s="2">
        <f>'Delta D-D'!AM189</f>
        <v>1.6895561771643752</v>
      </c>
      <c r="I187" s="2">
        <v>2.1645037256714517</v>
      </c>
    </row>
    <row r="188" spans="1:9" x14ac:dyDescent="0.2">
      <c r="A188" s="126">
        <v>372</v>
      </c>
      <c r="B188" s="2">
        <f>'Delta D-D'!AI190</f>
        <v>1.7403541631482167</v>
      </c>
      <c r="C188" s="2">
        <f>'Delta D-D'!AJ190</f>
        <v>1.6674665145997025</v>
      </c>
      <c r="D188" s="2">
        <f>'Delta D-D'!AK190</f>
        <v>1.6504841084845623</v>
      </c>
      <c r="E188" s="2">
        <f>'Delta D-D'!AL190</f>
        <v>1.7886576336942905</v>
      </c>
      <c r="F188" s="2">
        <f>'Delta D-D'!AN190</f>
        <v>1.7109528110745842</v>
      </c>
      <c r="G188" s="2">
        <f>'Delta D-D'!AO190</f>
        <v>1.6383476339869585</v>
      </c>
      <c r="H188" s="2">
        <f>'Delta D-D'!AM190</f>
        <v>1.6736057890216482</v>
      </c>
      <c r="I188" s="2">
        <v>2.14465105536088</v>
      </c>
    </row>
    <row r="189" spans="1:9" x14ac:dyDescent="0.2">
      <c r="A189" s="126">
        <v>374</v>
      </c>
      <c r="B189" s="2">
        <f>'Delta D-D'!AI191</f>
        <v>1.7246917529774031</v>
      </c>
      <c r="C189" s="2">
        <f>'Delta D-D'!AJ191</f>
        <v>1.6470389817968556</v>
      </c>
      <c r="D189" s="2">
        <f>'Delta D-D'!AK191</f>
        <v>1.63097330142703</v>
      </c>
      <c r="E189" s="2">
        <f>'Delta D-D'!AL191</f>
        <v>1.7605156678424105</v>
      </c>
      <c r="F189" s="2">
        <f>'Delta D-D'!AN191</f>
        <v>1.688188859387374</v>
      </c>
      <c r="G189" s="2">
        <f>'Delta D-D'!AO191</f>
        <v>1.6217015386847944</v>
      </c>
      <c r="H189" s="2">
        <f>'Delta D-D'!AM191</f>
        <v>1.6543538933526669</v>
      </c>
      <c r="I189" s="2">
        <v>2.1182192416877577</v>
      </c>
    </row>
    <row r="190" spans="1:9" x14ac:dyDescent="0.2">
      <c r="A190" s="126">
        <v>376</v>
      </c>
      <c r="B190" s="2">
        <f>'Delta D-D'!AI192</f>
        <v>1.7088118729473578</v>
      </c>
      <c r="C190" s="2">
        <f>'Delta D-D'!AJ192</f>
        <v>1.6308863316825128</v>
      </c>
      <c r="D190" s="2">
        <f>'Delta D-D'!AK192</f>
        <v>1.6134140336510061</v>
      </c>
      <c r="E190" s="2">
        <f>'Delta D-D'!AL192</f>
        <v>1.7396446150805822</v>
      </c>
      <c r="F190" s="2">
        <f>'Delta D-D'!AN192</f>
        <v>1.6701878942662063</v>
      </c>
      <c r="G190" s="2">
        <f>'Delta D-D'!AO192</f>
        <v>1.6045325367026742</v>
      </c>
      <c r="H190" s="2">
        <f>'Delta D-D'!AM192</f>
        <v>1.6343483003793402</v>
      </c>
      <c r="I190" s="2">
        <v>2.1017266468910112</v>
      </c>
    </row>
    <row r="191" spans="1:9" x14ac:dyDescent="0.2">
      <c r="A191" s="126">
        <v>378</v>
      </c>
      <c r="B191" s="2">
        <f>'Delta D-D'!AI193</f>
        <v>1.6920304380778628</v>
      </c>
      <c r="C191" s="2">
        <f>'Delta D-D'!AJ193</f>
        <v>1.6110294673166159</v>
      </c>
      <c r="D191" s="2">
        <f>'Delta D-D'!AK193</f>
        <v>1.5937094181153189</v>
      </c>
      <c r="E191" s="2">
        <f>'Delta D-D'!AL193</f>
        <v>1.7252064119681609</v>
      </c>
      <c r="F191" s="2">
        <f>'Delta D-D'!AN193</f>
        <v>1.653115557818996</v>
      </c>
      <c r="G191" s="2">
        <f>'Delta D-D'!AO193</f>
        <v>1.5822426395639688</v>
      </c>
      <c r="H191" s="2">
        <f>'Delta D-D'!AM193</f>
        <v>1.6179754845069283</v>
      </c>
      <c r="I191" s="2">
        <v>2.0838164701988404</v>
      </c>
    </row>
    <row r="192" spans="1:9" x14ac:dyDescent="0.2">
      <c r="A192" s="126">
        <v>380</v>
      </c>
      <c r="B192" s="2">
        <f>'Delta D-D'!AI194</f>
        <v>1.6736271419823812</v>
      </c>
      <c r="C192" s="2">
        <f>'Delta D-D'!AJ194</f>
        <v>1.5925711634130479</v>
      </c>
      <c r="D192" s="2">
        <f>'Delta D-D'!AK194</f>
        <v>1.5787960805797585</v>
      </c>
      <c r="E192" s="2">
        <f>'Delta D-D'!AL194</f>
        <v>1.7054502079631995</v>
      </c>
      <c r="F192" s="2">
        <f>'Delta D-D'!AN194</f>
        <v>1.6339908715405915</v>
      </c>
      <c r="G192" s="2">
        <f>'Delta D-D'!AO194</f>
        <v>1.5658124909556648</v>
      </c>
      <c r="H192" s="2">
        <f>'Delta D-D'!AM194</f>
        <v>1.6029079638477661</v>
      </c>
      <c r="I192" s="2">
        <v>2.0548132568742883</v>
      </c>
    </row>
    <row r="193" spans="1:9" x14ac:dyDescent="0.2">
      <c r="A193" s="126">
        <v>382</v>
      </c>
      <c r="B193" s="2">
        <f>'Delta D-D'!AI195</f>
        <v>1.6553208817404741</v>
      </c>
      <c r="C193" s="2">
        <f>'Delta D-D'!AJ195</f>
        <v>1.5775158469761852</v>
      </c>
      <c r="D193" s="2">
        <f>'Delta D-D'!AK195</f>
        <v>1.5598585702931711</v>
      </c>
      <c r="E193" s="2">
        <f>'Delta D-D'!AL195</f>
        <v>1.688241955481784</v>
      </c>
      <c r="F193" s="2">
        <f>'Delta D-D'!AN195</f>
        <v>1.6138289322402688</v>
      </c>
      <c r="G193" s="2">
        <f>'Delta D-D'!AO195</f>
        <v>1.5512450144186118</v>
      </c>
      <c r="H193" s="2">
        <f>'Delta D-D'!AM195</f>
        <v>1.5792541238046631</v>
      </c>
      <c r="I193" s="2">
        <v>2.0381547007992662</v>
      </c>
    </row>
    <row r="194" spans="1:9" x14ac:dyDescent="0.2">
      <c r="A194" s="126">
        <v>384</v>
      </c>
      <c r="B194" s="2">
        <f>'Delta D-D'!AI196</f>
        <v>1.6363083815460477</v>
      </c>
      <c r="C194" s="2">
        <f>'Delta D-D'!AJ196</f>
        <v>1.5601891224112929</v>
      </c>
      <c r="D194" s="2">
        <f>'Delta D-D'!AK196</f>
        <v>1.5431621969113074</v>
      </c>
      <c r="E194" s="2">
        <f>'Delta D-D'!AL196</f>
        <v>1.6636081812786419</v>
      </c>
      <c r="F194" s="2">
        <f>'Delta D-D'!AN196</f>
        <v>1.5962383874417174</v>
      </c>
      <c r="G194" s="2">
        <f>'Delta D-D'!AO196</f>
        <v>1.5316629142076987</v>
      </c>
      <c r="H194" s="2">
        <f>'Delta D-D'!AM196</f>
        <v>1.5614250676965202</v>
      </c>
      <c r="I194" s="2">
        <v>2.0192295102356983</v>
      </c>
    </row>
    <row r="195" spans="1:9" x14ac:dyDescent="0.2">
      <c r="A195" s="126">
        <v>386</v>
      </c>
      <c r="B195" s="2">
        <f>'Delta D-D'!AI197</f>
        <v>1.6246174547795977</v>
      </c>
      <c r="C195" s="2">
        <f>'Delta D-D'!AJ197</f>
        <v>1.5438824722260325</v>
      </c>
      <c r="D195" s="2">
        <f>'Delta D-D'!AK197</f>
        <v>1.5250395196082511</v>
      </c>
      <c r="E195" s="2">
        <f>'Delta D-D'!AL197</f>
        <v>1.648400230964242</v>
      </c>
      <c r="F195" s="2">
        <f>'Delta D-D'!AN197</f>
        <v>1.5771756720193153</v>
      </c>
      <c r="G195" s="2">
        <f>'Delta D-D'!AO197</f>
        <v>1.5159130229616125</v>
      </c>
      <c r="H195" s="2">
        <f>'Delta D-D'!AM197</f>
        <v>1.5433241197859715</v>
      </c>
      <c r="I195" s="2">
        <v>1.9931398282144741</v>
      </c>
    </row>
    <row r="196" spans="1:9" x14ac:dyDescent="0.2">
      <c r="A196" s="126">
        <v>388</v>
      </c>
      <c r="B196" s="2">
        <f>'Delta D-D'!AI198</f>
        <v>1.606673174109341</v>
      </c>
      <c r="C196" s="2">
        <f>'Delta D-D'!AJ198</f>
        <v>1.5255810691483518</v>
      </c>
      <c r="D196" s="2">
        <f>'Delta D-D'!AK198</f>
        <v>1.5094443644312339</v>
      </c>
      <c r="E196" s="2">
        <f>'Delta D-D'!AL198</f>
        <v>1.6235596330158586</v>
      </c>
      <c r="F196" s="2">
        <f>'Delta D-D'!AN198</f>
        <v>1.5616110474314659</v>
      </c>
      <c r="G196" s="2">
        <f>'Delta D-D'!AO198</f>
        <v>1.4966418706214846</v>
      </c>
      <c r="H196" s="2">
        <f>'Delta D-D'!AM198</f>
        <v>1.528007647702001</v>
      </c>
      <c r="I196" s="2">
        <v>1.9765877233728357</v>
      </c>
    </row>
    <row r="197" spans="1:9" x14ac:dyDescent="0.2">
      <c r="A197" s="126">
        <v>390</v>
      </c>
      <c r="B197" s="2">
        <f>'Delta D-D'!AI199</f>
        <v>1.5918732780675349</v>
      </c>
      <c r="C197" s="2">
        <f>'Delta D-D'!AJ199</f>
        <v>1.50863621591113</v>
      </c>
      <c r="D197" s="2">
        <f>'Delta D-D'!AK199</f>
        <v>1.4939657799570849</v>
      </c>
      <c r="E197" s="2">
        <f>'Delta D-D'!AL199</f>
        <v>1.6080361240657925</v>
      </c>
      <c r="F197" s="2">
        <f>'Delta D-D'!AN199</f>
        <v>1.5439968281110161</v>
      </c>
      <c r="G197" s="2">
        <f>'Delta D-D'!AO199</f>
        <v>1.4797295056518944</v>
      </c>
      <c r="H197" s="2">
        <f>'Delta D-D'!AM199</f>
        <v>1.5128455509287875</v>
      </c>
      <c r="I197" s="2">
        <v>1.9616761710989916</v>
      </c>
    </row>
    <row r="198" spans="1:9" x14ac:dyDescent="0.2">
      <c r="A198" s="126">
        <v>392</v>
      </c>
      <c r="B198" s="2">
        <f>'Delta D-D'!AI200</f>
        <v>1.5713964837675842</v>
      </c>
      <c r="C198" s="2">
        <f>'Delta D-D'!AJ200</f>
        <v>1.4937595112103352</v>
      </c>
      <c r="D198" s="2">
        <f>'Delta D-D'!AK200</f>
        <v>1.4751384560418579</v>
      </c>
      <c r="E198" s="2">
        <f>'Delta D-D'!AL200</f>
        <v>1.5875687891666601</v>
      </c>
      <c r="F198" s="2">
        <f>'Delta D-D'!AN200</f>
        <v>1.5259618622853743</v>
      </c>
      <c r="G198" s="2">
        <f>'Delta D-D'!AO200</f>
        <v>1.4633880749208572</v>
      </c>
      <c r="H198" s="2">
        <f>'Delta D-D'!AM200</f>
        <v>1.4943023592342008</v>
      </c>
      <c r="I198" s="2">
        <v>1.9363833852081846</v>
      </c>
    </row>
    <row r="199" spans="1:9" x14ac:dyDescent="0.2">
      <c r="A199" s="126">
        <v>394</v>
      </c>
      <c r="B199" s="2">
        <f>'Delta D-D'!AI201</f>
        <v>1.5591751250780828</v>
      </c>
      <c r="C199" s="2">
        <f>'Delta D-D'!AJ201</f>
        <v>1.476733572008504</v>
      </c>
      <c r="D199" s="2">
        <f>'Delta D-D'!AK201</f>
        <v>1.4571712996518382</v>
      </c>
      <c r="E199" s="2">
        <f>'Delta D-D'!AL201</f>
        <v>1.572104554910192</v>
      </c>
      <c r="F199" s="2">
        <f>'Delta D-D'!AN201</f>
        <v>1.5095787484138423</v>
      </c>
      <c r="G199" s="2">
        <f>'Delta D-D'!AO201</f>
        <v>1.4485320459003415</v>
      </c>
      <c r="H199" s="2">
        <f>'Delta D-D'!AM201</f>
        <v>1.479232806047559</v>
      </c>
      <c r="I199" s="2">
        <v>1.9195062757992876</v>
      </c>
    </row>
    <row r="200" spans="1:9" x14ac:dyDescent="0.2">
      <c r="A200" s="126">
        <v>396</v>
      </c>
      <c r="B200" s="2">
        <f>'Delta D-D'!AI202</f>
        <v>1.5457886500032103</v>
      </c>
      <c r="C200" s="2">
        <f>'Delta D-D'!AJ202</f>
        <v>1.4602745047493926</v>
      </c>
      <c r="D200" s="2">
        <f>'Delta D-D'!AK202</f>
        <v>1.445692934458398</v>
      </c>
      <c r="E200" s="2">
        <f>'Delta D-D'!AL202</f>
        <v>1.5513098932982139</v>
      </c>
      <c r="F200" s="2">
        <f>'Delta D-D'!AN202</f>
        <v>1.4920232355486451</v>
      </c>
      <c r="G200" s="2">
        <f>'Delta D-D'!AO202</f>
        <v>1.4325570353015404</v>
      </c>
      <c r="H200" s="2">
        <f>'Delta D-D'!AM202</f>
        <v>1.4622510977857495</v>
      </c>
      <c r="I200" s="2">
        <v>1.8989419072195091</v>
      </c>
    </row>
    <row r="201" spans="1:9" x14ac:dyDescent="0.2">
      <c r="A201" s="126">
        <v>398</v>
      </c>
      <c r="B201" s="2">
        <f>'Delta D-D'!AI203</f>
        <v>1.5276859615251936</v>
      </c>
      <c r="C201" s="2">
        <f>'Delta D-D'!AJ203</f>
        <v>1.4479184136935164</v>
      </c>
      <c r="D201" s="2">
        <f>'Delta D-D'!AK203</f>
        <v>1.4296694306334956</v>
      </c>
      <c r="E201" s="2">
        <f>'Delta D-D'!AL203</f>
        <v>1.5330752184163909</v>
      </c>
      <c r="F201" s="2">
        <f>'Delta D-D'!AN203</f>
        <v>1.4781704983670707</v>
      </c>
      <c r="G201" s="2">
        <f>'Delta D-D'!AO203</f>
        <v>1.4142336866924676</v>
      </c>
      <c r="H201" s="2">
        <f>'Delta D-D'!AM203</f>
        <v>1.4429962293625032</v>
      </c>
      <c r="I201" s="2">
        <v>1.8825430568207846</v>
      </c>
    </row>
    <row r="202" spans="1:9" x14ac:dyDescent="0.2">
      <c r="A202" s="126">
        <v>400</v>
      </c>
      <c r="B202" s="2">
        <f>'Delta D-D'!AI204</f>
        <v>1.5153196879864606</v>
      </c>
      <c r="C202" s="2">
        <f>'Delta D-D'!AJ204</f>
        <v>1.4307667024040516</v>
      </c>
      <c r="D202" s="2">
        <f>'Delta D-D'!AK204</f>
        <v>1.4139532575228042</v>
      </c>
      <c r="E202" s="2">
        <f>'Delta D-D'!AL204</f>
        <v>1.5182693649804513</v>
      </c>
      <c r="F202" s="2">
        <f>'Delta D-D'!AN204</f>
        <v>1.4606115028719113</v>
      </c>
      <c r="G202" s="2">
        <f>'Delta D-D'!AO204</f>
        <v>1.3984169051945994</v>
      </c>
      <c r="H202" s="2">
        <f>'Delta D-D'!AM204</f>
        <v>1.4310712596532493</v>
      </c>
      <c r="I202" s="2">
        <v>1.8600433450985943</v>
      </c>
    </row>
    <row r="203" spans="1:9" x14ac:dyDescent="0.2">
      <c r="A203" s="126">
        <v>402</v>
      </c>
      <c r="B203" s="2">
        <f>'Delta D-D'!AI205</f>
        <v>1.4960510999995069</v>
      </c>
      <c r="C203" s="2">
        <f>'Delta D-D'!AJ205</f>
        <v>1.4129480397666594</v>
      </c>
      <c r="D203" s="2">
        <f>'Delta D-D'!AK205</f>
        <v>1.3956051716002005</v>
      </c>
      <c r="E203" s="2">
        <f>'Delta D-D'!AL205</f>
        <v>1.5034955567696517</v>
      </c>
      <c r="F203" s="2">
        <f>'Delta D-D'!AN205</f>
        <v>1.4448865746421458</v>
      </c>
      <c r="G203" s="2">
        <f>'Delta D-D'!AO205</f>
        <v>1.3829109968399589</v>
      </c>
      <c r="H203" s="2">
        <f>'Delta D-D'!AM205</f>
        <v>1.4144978793908525</v>
      </c>
      <c r="I203" s="2">
        <v>1.8413529907486126</v>
      </c>
    </row>
    <row r="204" spans="1:9" x14ac:dyDescent="0.2">
      <c r="A204" s="126">
        <v>404</v>
      </c>
      <c r="B204" s="2">
        <f>'Delta D-D'!AI206</f>
        <v>1.4782457731568055</v>
      </c>
      <c r="C204" s="2">
        <f>'Delta D-D'!AJ206</f>
        <v>1.4018354497042917</v>
      </c>
      <c r="D204" s="2">
        <f>'Delta D-D'!AK206</f>
        <v>1.3811571792254895</v>
      </c>
      <c r="E204" s="2">
        <f>'Delta D-D'!AL206</f>
        <v>1.4874053989304414</v>
      </c>
      <c r="F204" s="2">
        <f>'Delta D-D'!AN206</f>
        <v>1.4258567450615711</v>
      </c>
      <c r="G204" s="2">
        <f>'Delta D-D'!AO206</f>
        <v>1.3673810245937723</v>
      </c>
      <c r="H204" s="2">
        <f>'Delta D-D'!AM206</f>
        <v>1.3976076059005749</v>
      </c>
      <c r="I204" s="2">
        <v>1.8252654528134737</v>
      </c>
    </row>
    <row r="205" spans="1:9" x14ac:dyDescent="0.2">
      <c r="A205" s="126">
        <v>406</v>
      </c>
      <c r="B205" s="2">
        <f>'Delta D-D'!AI207</f>
        <v>1.4649156712116529</v>
      </c>
      <c r="C205" s="2">
        <f>'Delta D-D'!AJ207</f>
        <v>1.382888099779489</v>
      </c>
      <c r="D205" s="2">
        <f>'Delta D-D'!AK207</f>
        <v>1.3652562469002039</v>
      </c>
      <c r="E205" s="2">
        <f>'Delta D-D'!AL207</f>
        <v>1.4707747742264132</v>
      </c>
      <c r="F205" s="2">
        <f>'Delta D-D'!AN207</f>
        <v>1.4122179975948335</v>
      </c>
      <c r="G205" s="2">
        <f>'Delta D-D'!AO207</f>
        <v>1.3556314281073512</v>
      </c>
      <c r="H205" s="2">
        <f>'Delta D-D'!AM207</f>
        <v>1.384525941659831</v>
      </c>
      <c r="I205" s="2">
        <v>1.8084201341004302</v>
      </c>
    </row>
    <row r="206" spans="1:9" x14ac:dyDescent="0.2">
      <c r="A206" s="126">
        <v>408</v>
      </c>
      <c r="B206" s="2">
        <f>'Delta D-D'!AI208</f>
        <v>1.452827954714353</v>
      </c>
      <c r="C206" s="2">
        <f>'Delta D-D'!AJ208</f>
        <v>1.3688386759493909</v>
      </c>
      <c r="D206" s="2">
        <f>'Delta D-D'!AK208</f>
        <v>1.3551633043498157</v>
      </c>
      <c r="E206" s="2">
        <f>'Delta D-D'!AL208</f>
        <v>1.4500214864563432</v>
      </c>
      <c r="F206" s="2">
        <f>'Delta D-D'!AN208</f>
        <v>1.3939221089713794</v>
      </c>
      <c r="G206" s="2">
        <f>'Delta D-D'!AO208</f>
        <v>1.3394410414064861</v>
      </c>
      <c r="H206" s="2">
        <f>'Delta D-D'!AM208</f>
        <v>1.3662242036940331</v>
      </c>
      <c r="I206" s="2">
        <v>1.7915993400450247</v>
      </c>
    </row>
    <row r="207" spans="1:9" x14ac:dyDescent="0.2">
      <c r="A207" s="126">
        <v>410</v>
      </c>
      <c r="B207" s="2">
        <f>'Delta D-D'!AI209</f>
        <v>1.4382601490388058</v>
      </c>
      <c r="C207" s="2">
        <f>'Delta D-D'!AJ209</f>
        <v>1.3552418535560662</v>
      </c>
      <c r="D207" s="2">
        <f>'Delta D-D'!AK209</f>
        <v>1.3370198857549642</v>
      </c>
      <c r="E207" s="2">
        <f>'Delta D-D'!AL209</f>
        <v>1.4374564664003664</v>
      </c>
      <c r="F207" s="2">
        <f>'Delta D-D'!AN209</f>
        <v>1.3796885853136764</v>
      </c>
      <c r="G207" s="2">
        <f>'Delta D-D'!AO209</f>
        <v>1.3267670405001653</v>
      </c>
      <c r="H207" s="2">
        <f>'Delta D-D'!AM209</f>
        <v>1.3538048521146706</v>
      </c>
      <c r="I207" s="2">
        <v>1.7713215197550092</v>
      </c>
    </row>
    <row r="208" spans="1:9" x14ac:dyDescent="0.2">
      <c r="A208" s="126">
        <v>412</v>
      </c>
      <c r="B208" s="2">
        <f>'Delta D-D'!AI210</f>
        <v>1.4224255974639721</v>
      </c>
      <c r="C208" s="2">
        <f>'Delta D-D'!AJ210</f>
        <v>1.3398273704134933</v>
      </c>
      <c r="D208" s="2">
        <f>'Delta D-D'!AK210</f>
        <v>1.3211410834697013</v>
      </c>
      <c r="E208" s="2">
        <f>'Delta D-D'!AL210</f>
        <v>1.4178689896238161</v>
      </c>
      <c r="F208" s="2">
        <f>'Delta D-D'!AN210</f>
        <v>1.3641554337568973</v>
      </c>
      <c r="G208" s="2">
        <f>'Delta D-D'!AO210</f>
        <v>1.3081341623315534</v>
      </c>
      <c r="H208" s="2">
        <f>'Delta D-D'!AM210</f>
        <v>1.3366198486663983</v>
      </c>
      <c r="I208" s="2">
        <v>1.7597599384719942</v>
      </c>
    </row>
    <row r="209" spans="1:9" x14ac:dyDescent="0.2">
      <c r="A209" s="126">
        <v>414</v>
      </c>
      <c r="B209" s="2">
        <f>'Delta D-D'!AI211</f>
        <v>1.4133459127818604</v>
      </c>
      <c r="C209" s="2">
        <f>'Delta D-D'!AJ211</f>
        <v>1.3267779246195488</v>
      </c>
      <c r="D209" s="2">
        <f>'Delta D-D'!AK211</f>
        <v>1.3090548149861103</v>
      </c>
      <c r="E209" s="2">
        <f>'Delta D-D'!AL211</f>
        <v>1.4036001173660662</v>
      </c>
      <c r="F209" s="2">
        <f>'Delta D-D'!AN211</f>
        <v>1.3490132574558444</v>
      </c>
      <c r="G209" s="2">
        <f>'Delta D-D'!AO211</f>
        <v>1.2947874388899994</v>
      </c>
      <c r="H209" s="2">
        <f>'Delta D-D'!AM211</f>
        <v>1.3202370587723777</v>
      </c>
      <c r="I209" s="2">
        <v>1.7441214375943925</v>
      </c>
    </row>
    <row r="210" spans="1:9" x14ac:dyDescent="0.2">
      <c r="A210" s="126">
        <v>416</v>
      </c>
      <c r="B210" s="2">
        <f>'Delta D-D'!AI212</f>
        <v>1.3957210784705243</v>
      </c>
      <c r="C210" s="2">
        <f>'Delta D-D'!AJ212</f>
        <v>1.3131266106991557</v>
      </c>
      <c r="D210" s="2">
        <f>'Delta D-D'!AK212</f>
        <v>1.2961643777702481</v>
      </c>
      <c r="E210" s="2">
        <f>'Delta D-D'!AL212</f>
        <v>1.3837112387120598</v>
      </c>
      <c r="F210" s="2">
        <f>'Delta D-D'!AN212</f>
        <v>1.3325989089167933</v>
      </c>
      <c r="G210" s="2">
        <f>'Delta D-D'!AO212</f>
        <v>1.2819874117588892</v>
      </c>
      <c r="H210" s="2">
        <f>'Delta D-D'!AM212</f>
        <v>1.3081489986752626</v>
      </c>
      <c r="I210" s="2">
        <v>1.725108383120233</v>
      </c>
    </row>
    <row r="211" spans="1:9" x14ac:dyDescent="0.2">
      <c r="A211" s="126">
        <v>418</v>
      </c>
      <c r="B211" s="2">
        <f>'Delta D-D'!AI213</f>
        <v>1.3865594040127771</v>
      </c>
      <c r="C211" s="2">
        <f>'Delta D-D'!AJ213</f>
        <v>1.2980198718688385</v>
      </c>
      <c r="D211" s="2">
        <f>'Delta D-D'!AK213</f>
        <v>1.2794475621320522</v>
      </c>
      <c r="E211" s="2">
        <f>'Delta D-D'!AL213</f>
        <v>1.3638763189962599</v>
      </c>
      <c r="F211" s="2">
        <f>'Delta D-D'!AN213</f>
        <v>1.3181784906295402</v>
      </c>
      <c r="G211" s="2">
        <f>'Delta D-D'!AO213</f>
        <v>1.2690082047408513</v>
      </c>
      <c r="H211" s="2">
        <f>'Delta D-D'!AM213</f>
        <v>1.2948757847972558</v>
      </c>
      <c r="I211" s="2">
        <v>1.7084330355789934</v>
      </c>
    </row>
    <row r="212" spans="1:9" x14ac:dyDescent="0.2">
      <c r="A212" s="126">
        <v>420</v>
      </c>
      <c r="B212" s="2">
        <f>'Delta D-D'!AI214</f>
        <v>1.3707680717394144</v>
      </c>
      <c r="C212" s="2">
        <f>'Delta D-D'!AJ214</f>
        <v>1.2834185533838749</v>
      </c>
      <c r="D212" s="2">
        <f>'Delta D-D'!AK214</f>
        <v>1.2659573320099593</v>
      </c>
      <c r="E212" s="2">
        <f>'Delta D-D'!AL214</f>
        <v>1.3566205831940792</v>
      </c>
      <c r="F212" s="2">
        <f>'Delta D-D'!AN214</f>
        <v>1.3033139634432978</v>
      </c>
      <c r="G212" s="2">
        <f>'Delta D-D'!AO214</f>
        <v>1.251876188935297</v>
      </c>
      <c r="H212" s="2">
        <f>'Delta D-D'!AM214</f>
        <v>1.2789999082012393</v>
      </c>
      <c r="I212" s="2">
        <v>1.6854027192856336</v>
      </c>
    </row>
    <row r="213" spans="1:9" x14ac:dyDescent="0.2">
      <c r="A213" s="126">
        <v>422</v>
      </c>
      <c r="B213" s="2">
        <f>'Delta D-D'!AI215</f>
        <v>1.3537901050757473</v>
      </c>
      <c r="C213" s="2">
        <f>'Delta D-D'!AJ215</f>
        <v>1.2714077956132996</v>
      </c>
      <c r="D213" s="2">
        <f>'Delta D-D'!AK215</f>
        <v>1.2549249783404548</v>
      </c>
      <c r="E213" s="2">
        <f>'Delta D-D'!AL215</f>
        <v>1.3390208467622955</v>
      </c>
      <c r="F213" s="2">
        <f>'Delta D-D'!AN215</f>
        <v>1.2888100449408579</v>
      </c>
      <c r="G213" s="2">
        <f>'Delta D-D'!AO215</f>
        <v>1.2400937267635914</v>
      </c>
      <c r="H213" s="2">
        <f>'Delta D-D'!AM215</f>
        <v>1.265367193086453</v>
      </c>
      <c r="I213" s="2">
        <v>1.6755847328493445</v>
      </c>
    </row>
    <row r="214" spans="1:9" x14ac:dyDescent="0.2">
      <c r="A214" s="126">
        <v>424</v>
      </c>
      <c r="B214" s="2">
        <f>'Delta D-D'!AI216</f>
        <v>1.3389051062784318</v>
      </c>
      <c r="C214" s="2">
        <f>'Delta D-D'!AJ216</f>
        <v>1.2566798406576929</v>
      </c>
      <c r="D214" s="2">
        <f>'Delta D-D'!AK216</f>
        <v>1.2383697787294867</v>
      </c>
      <c r="E214" s="2">
        <f>'Delta D-D'!AL216</f>
        <v>1.3212699551803375</v>
      </c>
      <c r="F214" s="2">
        <f>'Delta D-D'!AN216</f>
        <v>1.2738762421988792</v>
      </c>
      <c r="G214" s="2">
        <f>'Delta D-D'!AO216</f>
        <v>1.2248475942646664</v>
      </c>
      <c r="H214" s="2">
        <f>'Delta D-D'!AM216</f>
        <v>1.2540140761432284</v>
      </c>
      <c r="I214" s="2">
        <v>1.6563640347100339</v>
      </c>
    </row>
    <row r="215" spans="1:9" x14ac:dyDescent="0.2">
      <c r="A215" s="126">
        <v>426</v>
      </c>
      <c r="B215" s="2">
        <f>'Delta D-D'!AI217</f>
        <v>1.324673873739135</v>
      </c>
      <c r="C215" s="2">
        <f>'Delta D-D'!AJ217</f>
        <v>1.2439885077191182</v>
      </c>
      <c r="D215" s="2">
        <f>'Delta D-D'!AK217</f>
        <v>1.2242621711326951</v>
      </c>
      <c r="E215" s="2">
        <f>'Delta D-D'!AL217</f>
        <v>1.3113755932114834</v>
      </c>
      <c r="F215" s="2">
        <f>'Delta D-D'!AN217</f>
        <v>1.2639990635305853</v>
      </c>
      <c r="G215" s="2">
        <f>'Delta D-D'!AO217</f>
        <v>1.2093424124897112</v>
      </c>
      <c r="H215" s="2">
        <f>'Delta D-D'!AM217</f>
        <v>1.2386974200453427</v>
      </c>
      <c r="I215" s="2">
        <v>1.6451091037288368</v>
      </c>
    </row>
    <row r="216" spans="1:9" x14ac:dyDescent="0.2">
      <c r="A216" s="126">
        <v>428</v>
      </c>
      <c r="B216" s="2">
        <f>'Delta D-D'!AI218</f>
        <v>1.3166358367682207</v>
      </c>
      <c r="C216" s="2">
        <f>'Delta D-D'!AJ218</f>
        <v>1.2293442994768533</v>
      </c>
      <c r="D216" s="2">
        <f>'Delta D-D'!AK218</f>
        <v>1.2133051077547474</v>
      </c>
      <c r="E216" s="2">
        <f>'Delta D-D'!AL218</f>
        <v>1.2980518288401299</v>
      </c>
      <c r="F216" s="2">
        <f>'Delta D-D'!AN218</f>
        <v>1.246207430344759</v>
      </c>
      <c r="G216" s="2">
        <f>'Delta D-D'!AO218</f>
        <v>1.2015298904486382</v>
      </c>
      <c r="H216" s="2">
        <f>'Delta D-D'!AM218</f>
        <v>1.2233747852834487</v>
      </c>
      <c r="I216" s="2">
        <v>1.6257281769327392</v>
      </c>
    </row>
    <row r="217" spans="1:9" x14ac:dyDescent="0.2">
      <c r="A217" s="126">
        <v>430</v>
      </c>
      <c r="B217" s="2">
        <f>'Delta D-D'!AI219</f>
        <v>1.3014557781181324</v>
      </c>
      <c r="C217" s="2">
        <f>'Delta D-D'!AJ219</f>
        <v>1.2191132570842367</v>
      </c>
      <c r="D217" s="2">
        <f>'Delta D-D'!AK219</f>
        <v>1.1998348631809819</v>
      </c>
      <c r="E217" s="2">
        <f>'Delta D-D'!AL219</f>
        <v>1.2819063630367111</v>
      </c>
      <c r="F217" s="2">
        <f>'Delta D-D'!AN219</f>
        <v>1.2341460954976569</v>
      </c>
      <c r="G217" s="2">
        <f>'Delta D-D'!AO219</f>
        <v>1.1843612581181606</v>
      </c>
      <c r="H217" s="2">
        <f>'Delta D-D'!AM219</f>
        <v>1.2103922409021362</v>
      </c>
      <c r="I217" s="2">
        <v>1.6134191721135505</v>
      </c>
    </row>
    <row r="218" spans="1:9" x14ac:dyDescent="0.2">
      <c r="A218" s="126">
        <v>432</v>
      </c>
      <c r="B218" s="2">
        <f>'Delta D-D'!AI220</f>
        <v>1.2917127025453556</v>
      </c>
      <c r="C218" s="2">
        <f>'Delta D-D'!AJ220</f>
        <v>1.2036790838350075</v>
      </c>
      <c r="D218" s="2">
        <f>'Delta D-D'!AK220</f>
        <v>1.1885216297067291</v>
      </c>
      <c r="E218" s="2">
        <f>'Delta D-D'!AL220</f>
        <v>1.2611880996951097</v>
      </c>
      <c r="F218" s="2">
        <f>'Delta D-D'!AN220</f>
        <v>1.2195268145089866</v>
      </c>
      <c r="G218" s="2">
        <f>'Delta D-D'!AO220</f>
        <v>1.1762787475417813</v>
      </c>
      <c r="H218" s="2">
        <f>'Delta D-D'!AM220</f>
        <v>1.197406397777101</v>
      </c>
      <c r="I218" s="2">
        <v>1.5969788469145652</v>
      </c>
    </row>
    <row r="219" spans="1:9" x14ac:dyDescent="0.2">
      <c r="A219" s="126">
        <v>434</v>
      </c>
      <c r="B219" s="2">
        <f>'Delta D-D'!AI221</f>
        <v>1.2764160672515956</v>
      </c>
      <c r="C219" s="2">
        <f>'Delta D-D'!AJ221</f>
        <v>1.1916401754303863</v>
      </c>
      <c r="D219" s="2">
        <f>'Delta D-D'!AK221</f>
        <v>1.1744888562597033</v>
      </c>
      <c r="E219" s="2">
        <f>'Delta D-D'!AL221</f>
        <v>1.2462586943908782</v>
      </c>
      <c r="F219" s="2">
        <f>'Delta D-D'!AN221</f>
        <v>1.2063295094506543</v>
      </c>
      <c r="G219" s="2">
        <f>'Delta D-D'!AO221</f>
        <v>1.1585817905070961</v>
      </c>
      <c r="H219" s="2">
        <f>'Delta D-D'!AM221</f>
        <v>1.188400221281416</v>
      </c>
      <c r="I219" s="2">
        <v>1.5793142150115624</v>
      </c>
    </row>
    <row r="220" spans="1:9" x14ac:dyDescent="0.2">
      <c r="A220" s="126">
        <v>436</v>
      </c>
      <c r="B220" s="2">
        <f>'Delta D-D'!AI222</f>
        <v>1.2634036176855101</v>
      </c>
      <c r="C220" s="2">
        <f>'Delta D-D'!AJ222</f>
        <v>1.177354908754813</v>
      </c>
      <c r="D220" s="2">
        <f>'Delta D-D'!AK222</f>
        <v>1.1607282196326452</v>
      </c>
      <c r="E220" s="2">
        <f>'Delta D-D'!AL222</f>
        <v>1.2354045249640677</v>
      </c>
      <c r="F220" s="2">
        <f>'Delta D-D'!AN222</f>
        <v>1.1911093661018946</v>
      </c>
      <c r="G220" s="2">
        <f>'Delta D-D'!AO222</f>
        <v>1.1456969702241526</v>
      </c>
      <c r="H220" s="2">
        <f>'Delta D-D'!AM222</f>
        <v>1.1743994109816303</v>
      </c>
      <c r="I220" s="2">
        <v>1.5660781040804927</v>
      </c>
    </row>
    <row r="221" spans="1:9" x14ac:dyDescent="0.2">
      <c r="A221" s="126">
        <v>438</v>
      </c>
      <c r="B221" s="2">
        <f>'Delta D-D'!AI223</f>
        <v>1.2510295745515876</v>
      </c>
      <c r="C221" s="2">
        <f>'Delta D-D'!AJ223</f>
        <v>1.1689281955329367</v>
      </c>
      <c r="D221" s="2">
        <f>'Delta D-D'!AK223</f>
        <v>1.1512271354365833</v>
      </c>
      <c r="E221" s="2">
        <f>'Delta D-D'!AL223</f>
        <v>1.2244450323684042</v>
      </c>
      <c r="F221" s="2">
        <f>'Delta D-D'!AN223</f>
        <v>1.1818680620734323</v>
      </c>
      <c r="G221" s="2">
        <f>'Delta D-D'!AO223</f>
        <v>1.1358607567510948</v>
      </c>
      <c r="H221" s="2">
        <f>'Delta D-D'!AM223</f>
        <v>1.1610678655316065</v>
      </c>
      <c r="I221" s="2">
        <v>1.5482183265684846</v>
      </c>
    </row>
    <row r="222" spans="1:9" x14ac:dyDescent="0.2">
      <c r="A222" s="126">
        <v>440</v>
      </c>
      <c r="B222" s="2">
        <f>'Delta D-D'!AI224</f>
        <v>1.2425279930545763</v>
      </c>
      <c r="C222" s="2">
        <f>'Delta D-D'!AJ224</f>
        <v>1.1514013597073713</v>
      </c>
      <c r="D222" s="2">
        <f>'Delta D-D'!AK224</f>
        <v>1.1384405236045669</v>
      </c>
      <c r="E222" s="2">
        <f>'Delta D-D'!AL224</f>
        <v>1.2089366647378696</v>
      </c>
      <c r="F222" s="2">
        <f>'Delta D-D'!AN224</f>
        <v>1.1685793911984099</v>
      </c>
      <c r="G222" s="2">
        <f>'Delta D-D'!AO224</f>
        <v>1.1231085137934915</v>
      </c>
      <c r="H222" s="2">
        <f>'Delta D-D'!AM224</f>
        <v>1.146536482668381</v>
      </c>
      <c r="I222" s="2">
        <v>1.5336834363850471</v>
      </c>
    </row>
    <row r="223" spans="1:9" x14ac:dyDescent="0.2">
      <c r="A223" s="126">
        <v>442</v>
      </c>
      <c r="B223" s="2">
        <f>'Delta D-D'!AI225</f>
        <v>1.2239378972191961</v>
      </c>
      <c r="C223" s="2">
        <f>'Delta D-D'!AJ225</f>
        <v>1.1410647341021374</v>
      </c>
      <c r="D223" s="2">
        <f>'Delta D-D'!AK225</f>
        <v>1.1229426179373281</v>
      </c>
      <c r="E223" s="2">
        <f>'Delta D-D'!AL225</f>
        <v>1.1920204336099971</v>
      </c>
      <c r="F223" s="2">
        <f>'Delta D-D'!AN225</f>
        <v>1.1542743815291523</v>
      </c>
      <c r="G223" s="2">
        <f>'Delta D-D'!AO225</f>
        <v>1.1105432793014902</v>
      </c>
      <c r="H223" s="2">
        <f>'Delta D-D'!AM225</f>
        <v>1.1331912514056519</v>
      </c>
      <c r="I223" s="2">
        <v>1.5231037477894116</v>
      </c>
    </row>
    <row r="224" spans="1:9" x14ac:dyDescent="0.2">
      <c r="A224" s="126">
        <v>444</v>
      </c>
      <c r="B224" s="2">
        <f>'Delta D-D'!AI226</f>
        <v>1.210665862912963</v>
      </c>
      <c r="C224" s="2">
        <f>'Delta D-D'!AJ226</f>
        <v>1.1286745629859318</v>
      </c>
      <c r="D224" s="2">
        <f>'Delta D-D'!AK226</f>
        <v>1.1144606355073527</v>
      </c>
      <c r="E224" s="2">
        <f>'Delta D-D'!AL226</f>
        <v>1.1791581390827588</v>
      </c>
      <c r="F224" s="2">
        <f>'Delta D-D'!AN226</f>
        <v>1.1411427435450427</v>
      </c>
      <c r="G224" s="2">
        <f>'Delta D-D'!AO226</f>
        <v>1.0954293903979728</v>
      </c>
      <c r="H224" s="2">
        <f>'Delta D-D'!AM226</f>
        <v>1.1241244911726067</v>
      </c>
      <c r="I224" s="2">
        <v>1.5049238279605248</v>
      </c>
    </row>
    <row r="225" spans="1:9" x14ac:dyDescent="0.2">
      <c r="A225" s="126">
        <v>446</v>
      </c>
      <c r="B225" s="2">
        <f>'Delta D-D'!AI227</f>
        <v>1.2058218175836632</v>
      </c>
      <c r="C225" s="2">
        <f>'Delta D-D'!AJ227</f>
        <v>1.1190750874328081</v>
      </c>
      <c r="D225" s="2">
        <f>'Delta D-D'!AK227</f>
        <v>1.1044937662660903</v>
      </c>
      <c r="E225" s="2">
        <f>'Delta D-D'!AL227</f>
        <v>1.1735249706832374</v>
      </c>
      <c r="F225" s="2">
        <f>'Delta D-D'!AN227</f>
        <v>1.1315609260924564</v>
      </c>
      <c r="G225" s="2">
        <f>'Delta D-D'!AO227</f>
        <v>1.0875359419848518</v>
      </c>
      <c r="H225" s="2">
        <f>'Delta D-D'!AM227</f>
        <v>1.112732730099264</v>
      </c>
      <c r="I225" s="2">
        <v>1.4969086829497158</v>
      </c>
    </row>
    <row r="226" spans="1:9" x14ac:dyDescent="0.2">
      <c r="A226" s="126">
        <v>448</v>
      </c>
      <c r="B226" s="2">
        <f>'Delta D-D'!AI228</f>
        <v>1.192982108473073</v>
      </c>
      <c r="C226" s="2">
        <f>'Delta D-D'!AJ228</f>
        <v>1.1053515540395686</v>
      </c>
      <c r="D226" s="2">
        <f>'Delta D-D'!AK228</f>
        <v>1.0919507864515232</v>
      </c>
      <c r="E226" s="2">
        <f>'Delta D-D'!AL228</f>
        <v>1.1582257888251846</v>
      </c>
      <c r="F226" s="2">
        <f>'Delta D-D'!AN228</f>
        <v>1.1185055009290679</v>
      </c>
      <c r="G226" s="2">
        <f>'Delta D-D'!AO228</f>
        <v>1.0757846032773966</v>
      </c>
      <c r="H226" s="2">
        <f>'Delta D-D'!AM228</f>
        <v>1.0970576584461433</v>
      </c>
      <c r="I226" s="2">
        <v>1.4799935540341647</v>
      </c>
    </row>
    <row r="227" spans="1:9" x14ac:dyDescent="0.2">
      <c r="A227" s="126">
        <v>450</v>
      </c>
      <c r="B227" s="2">
        <f>'Delta D-D'!AI229</f>
        <v>1.177566873184821</v>
      </c>
      <c r="C227" s="2">
        <f>'Delta D-D'!AJ229</f>
        <v>1.0931148808210889</v>
      </c>
      <c r="D227" s="2">
        <f>'Delta D-D'!AK229</f>
        <v>1.0815574298468356</v>
      </c>
      <c r="E227" s="2">
        <f>'Delta D-D'!AL229</f>
        <v>1.1387456820310948</v>
      </c>
      <c r="F227" s="2">
        <f>'Delta D-D'!AN229</f>
        <v>1.103342463700363</v>
      </c>
      <c r="G227" s="2">
        <f>'Delta D-D'!AO229</f>
        <v>1.0631252490855836</v>
      </c>
      <c r="H227" s="2">
        <f>'Delta D-D'!AM229</f>
        <v>1.0877239553011009</v>
      </c>
      <c r="I227" s="2">
        <v>1.4720078689209881</v>
      </c>
    </row>
    <row r="228" spans="1:9" x14ac:dyDescent="0.2">
      <c r="A228" s="126">
        <v>452</v>
      </c>
      <c r="B228" s="2">
        <f>'Delta D-D'!AI230</f>
        <v>1.1652154353996025</v>
      </c>
      <c r="C228" s="2">
        <f>'Delta D-D'!AJ230</f>
        <v>1.0830071036758149</v>
      </c>
      <c r="D228" s="2">
        <f>'Delta D-D'!AK230</f>
        <v>1.0671803434623151</v>
      </c>
      <c r="E228" s="2">
        <f>'Delta D-D'!AL230</f>
        <v>1.1281439048405062</v>
      </c>
      <c r="F228" s="2">
        <f>'Delta D-D'!AN230</f>
        <v>1.0959139872204204</v>
      </c>
      <c r="G228" s="2">
        <f>'Delta D-D'!AO230</f>
        <v>1.0527802360571492</v>
      </c>
      <c r="H228" s="2">
        <f>'Delta D-D'!AM230</f>
        <v>1.0736845062608857</v>
      </c>
      <c r="I228" s="2">
        <v>1.453737059373017</v>
      </c>
    </row>
    <row r="229" spans="1:9" x14ac:dyDescent="0.2">
      <c r="A229" s="126">
        <v>454</v>
      </c>
      <c r="B229" s="2">
        <f>'Delta D-D'!AI231</f>
        <v>1.1565660711077008</v>
      </c>
      <c r="C229" s="2">
        <f>'Delta D-D'!AJ231</f>
        <v>1.0722168218453287</v>
      </c>
      <c r="D229" s="2">
        <f>'Delta D-D'!AK231</f>
        <v>1.0543724100016139</v>
      </c>
      <c r="E229" s="2">
        <f>'Delta D-D'!AL231</f>
        <v>1.1144237988476302</v>
      </c>
      <c r="F229" s="2">
        <f>'Delta D-D'!AN231</f>
        <v>1.0815185674619698</v>
      </c>
      <c r="G229" s="2">
        <f>'Delta D-D'!AO231</f>
        <v>1.0359021683334912</v>
      </c>
      <c r="H229" s="2">
        <f>'Delta D-D'!AM231</f>
        <v>1.0622238479105484</v>
      </c>
      <c r="I229" s="2">
        <v>1.4430735480470691</v>
      </c>
    </row>
    <row r="230" spans="1:9" x14ac:dyDescent="0.2">
      <c r="A230" s="126">
        <v>456</v>
      </c>
      <c r="B230" s="2">
        <f>'Delta D-D'!AI232</f>
        <v>1.1497709440311255</v>
      </c>
      <c r="C230" s="2">
        <f>'Delta D-D'!AJ232</f>
        <v>1.0629567840687582</v>
      </c>
      <c r="D230" s="2">
        <f>'Delta D-D'!AK232</f>
        <v>1.0445099216880305</v>
      </c>
      <c r="E230" s="2">
        <f>'Delta D-D'!AL232</f>
        <v>1.1081984958711821</v>
      </c>
      <c r="F230" s="2">
        <f>'Delta D-D'!AN232</f>
        <v>1.0725557120323526</v>
      </c>
      <c r="G230" s="2">
        <f>'Delta D-D'!AO232</f>
        <v>1.0299303564498263</v>
      </c>
      <c r="H230" s="2">
        <f>'Delta D-D'!AM232</f>
        <v>1.0522102617926965</v>
      </c>
      <c r="I230" s="2">
        <v>1.4306356094913042</v>
      </c>
    </row>
    <row r="231" spans="1:9" x14ac:dyDescent="0.2">
      <c r="A231" s="126">
        <v>458</v>
      </c>
      <c r="B231" s="2">
        <f>'Delta D-D'!AI233</f>
        <v>1.132895015244495</v>
      </c>
      <c r="C231" s="2">
        <f>'Delta D-D'!AJ233</f>
        <v>1.0499616793975264</v>
      </c>
      <c r="D231" s="2">
        <f>'Delta D-D'!AK233</f>
        <v>1.032232674100797</v>
      </c>
      <c r="E231" s="2">
        <f>'Delta D-D'!AL233</f>
        <v>1.0947818363538087</v>
      </c>
      <c r="F231" s="2">
        <f>'Delta D-D'!AN233</f>
        <v>1.0576599176432833</v>
      </c>
      <c r="G231" s="2">
        <f>'Delta D-D'!AO233</f>
        <v>1.0159301486163397</v>
      </c>
      <c r="H231" s="2">
        <f>'Delta D-D'!AM233</f>
        <v>1.039293818098308</v>
      </c>
      <c r="I231" s="2">
        <v>1.414442382908776</v>
      </c>
    </row>
    <row r="232" spans="1:9" x14ac:dyDescent="0.2">
      <c r="A232" s="126">
        <v>460</v>
      </c>
      <c r="B232" s="2">
        <f>'Delta D-D'!AI234</f>
        <v>1.124048064009564</v>
      </c>
      <c r="C232" s="2">
        <f>'Delta D-D'!AJ234</f>
        <v>1.0379752461839864</v>
      </c>
      <c r="D232" s="2">
        <f>'Delta D-D'!AK234</f>
        <v>1.0213921518971159</v>
      </c>
      <c r="E232" s="2">
        <f>'Delta D-D'!AL234</f>
        <v>1.0771778683755784</v>
      </c>
      <c r="F232" s="2">
        <f>'Delta D-D'!AN234</f>
        <v>1.0440147850228065</v>
      </c>
      <c r="G232" s="2">
        <f>'Delta D-D'!AO234</f>
        <v>1.0045620875973604</v>
      </c>
      <c r="H232" s="2">
        <f>'Delta D-D'!AM234</f>
        <v>1.0264284573517912</v>
      </c>
      <c r="I232" s="2">
        <v>1.405017080315929</v>
      </c>
    </row>
    <row r="233" spans="1:9" x14ac:dyDescent="0.2">
      <c r="A233" s="126">
        <v>462</v>
      </c>
      <c r="B233" s="2">
        <f>'Delta D-D'!AI235</f>
        <v>1.1137463203312326</v>
      </c>
      <c r="C233" s="2">
        <f>'Delta D-D'!AJ235</f>
        <v>1.0266098281579428</v>
      </c>
      <c r="D233" s="2">
        <f>'Delta D-D'!AK235</f>
        <v>1.0099704199135751</v>
      </c>
      <c r="E233" s="2">
        <f>'Delta D-D'!AL235</f>
        <v>1.0634679936880609</v>
      </c>
      <c r="F233" s="2">
        <f>'Delta D-D'!AN235</f>
        <v>1.034721543530237</v>
      </c>
      <c r="G233" s="2">
        <f>'Delta D-D'!AO235</f>
        <v>0.99800080966971905</v>
      </c>
      <c r="H233" s="2">
        <f>'Delta D-D'!AM235</f>
        <v>1.0192514338356329</v>
      </c>
      <c r="I233" s="2">
        <v>1.3903367024588054</v>
      </c>
    </row>
    <row r="234" spans="1:9" x14ac:dyDescent="0.2">
      <c r="A234" s="126">
        <v>464</v>
      </c>
      <c r="B234" s="2">
        <f>'Delta D-D'!AI236</f>
        <v>1.100006809884535</v>
      </c>
      <c r="C234" s="2">
        <f>'Delta D-D'!AJ236</f>
        <v>1.0172761113291795</v>
      </c>
      <c r="D234" s="2">
        <f>'Delta D-D'!AK236</f>
        <v>0.99927552251344309</v>
      </c>
      <c r="E234" s="2">
        <f>'Delta D-D'!AL236</f>
        <v>1.0515636901371472</v>
      </c>
      <c r="F234" s="2">
        <f>'Delta D-D'!AN236</f>
        <v>1.0225916866704043</v>
      </c>
      <c r="G234" s="2">
        <f>'Delta D-D'!AO236</f>
        <v>0.98397407145767168</v>
      </c>
      <c r="H234" s="2">
        <f>'Delta D-D'!AM236</f>
        <v>1.0065953742470768</v>
      </c>
      <c r="I234" s="2">
        <v>1.3809537778479708</v>
      </c>
    </row>
    <row r="235" spans="1:9" x14ac:dyDescent="0.2">
      <c r="A235" s="126">
        <v>466</v>
      </c>
      <c r="B235" s="2">
        <f>'Delta D-D'!AI237</f>
        <v>1.0909598298030065</v>
      </c>
      <c r="C235" s="2">
        <f>'Delta D-D'!AJ237</f>
        <v>1.0079697720588587</v>
      </c>
      <c r="D235" s="2">
        <f>'Delta D-D'!AK237</f>
        <v>0.9889321729037448</v>
      </c>
      <c r="E235" s="2">
        <f>'Delta D-D'!AL237</f>
        <v>1.0445795395870316</v>
      </c>
      <c r="F235" s="2">
        <f>'Delta D-D'!AN237</f>
        <v>1.0131724043016543</v>
      </c>
      <c r="G235" s="2">
        <f>'Delta D-D'!AO237</f>
        <v>0.97393959344294068</v>
      </c>
      <c r="H235" s="2">
        <f>'Delta D-D'!AM237</f>
        <v>0.99643048460151817</v>
      </c>
      <c r="I235" s="2">
        <v>1.364725297320124</v>
      </c>
    </row>
    <row r="236" spans="1:9" x14ac:dyDescent="0.2">
      <c r="A236" s="126">
        <v>468</v>
      </c>
      <c r="B236" s="2">
        <f>'Delta D-D'!AI238</f>
        <v>1.0821239549498873</v>
      </c>
      <c r="C236" s="2">
        <f>'Delta D-D'!AJ238</f>
        <v>0.9948156228611893</v>
      </c>
      <c r="D236" s="2">
        <f>'Delta D-D'!AK238</f>
        <v>0.98110252840322154</v>
      </c>
      <c r="E236" s="2">
        <f>'Delta D-D'!AL238</f>
        <v>1.0274715438671755</v>
      </c>
      <c r="F236" s="2">
        <f>'Delta D-D'!AN238</f>
        <v>0.99923024163173224</v>
      </c>
      <c r="G236" s="2">
        <f>'Delta D-D'!AO238</f>
        <v>0.96339017163726837</v>
      </c>
      <c r="H236" s="2">
        <f>'Delta D-D'!AM238</f>
        <v>0.98504651690012324</v>
      </c>
      <c r="I236" s="2">
        <v>1.3496583162904141</v>
      </c>
    </row>
    <row r="237" spans="1:9" x14ac:dyDescent="0.2">
      <c r="A237" s="126">
        <v>470</v>
      </c>
      <c r="B237" s="2">
        <f>'Delta D-D'!AI239</f>
        <v>1.0713680484077948</v>
      </c>
      <c r="C237" s="2">
        <f>'Delta D-D'!AJ239</f>
        <v>0.98521653958738575</v>
      </c>
      <c r="D237" s="2">
        <f>'Delta D-D'!AK239</f>
        <v>0.96939900749948293</v>
      </c>
      <c r="E237" s="2">
        <f>'Delta D-D'!AL239</f>
        <v>1.0239110672660701</v>
      </c>
      <c r="F237" s="2">
        <f>'Delta D-D'!AN239</f>
        <v>0.99494814495404427</v>
      </c>
      <c r="G237" s="2">
        <f>'Delta D-D'!AO239</f>
        <v>0.95174077798199086</v>
      </c>
      <c r="H237" s="2">
        <f>'Delta D-D'!AM239</f>
        <v>0.97131523044469148</v>
      </c>
      <c r="I237" s="2">
        <v>1.3414012800678776</v>
      </c>
    </row>
    <row r="238" spans="1:9" x14ac:dyDescent="0.2">
      <c r="A238" s="126">
        <v>472</v>
      </c>
      <c r="B238" s="2">
        <f>'Delta D-D'!AI240</f>
        <v>1.0617747944263733</v>
      </c>
      <c r="C238" s="2">
        <f>'Delta D-D'!AJ240</f>
        <v>0.97358383390222514</v>
      </c>
      <c r="D238" s="2">
        <f>'Delta D-D'!AK240</f>
        <v>0.96284261182422171</v>
      </c>
      <c r="E238" s="2">
        <f>'Delta D-D'!AL240</f>
        <v>1.0084367892648771</v>
      </c>
      <c r="F238" s="2">
        <f>'Delta D-D'!AN240</f>
        <v>0.98167876901800177</v>
      </c>
      <c r="G238" s="2">
        <f>'Delta D-D'!AO240</f>
        <v>0.94381393474285424</v>
      </c>
      <c r="H238" s="2">
        <f>'Delta D-D'!AM240</f>
        <v>0.96421555378212176</v>
      </c>
      <c r="I238" s="2">
        <v>1.3224906791702296</v>
      </c>
    </row>
    <row r="239" spans="1:9" x14ac:dyDescent="0.2">
      <c r="A239" s="126">
        <v>474</v>
      </c>
      <c r="B239" s="2">
        <f>'Delta D-D'!AI241</f>
        <v>1.0487460397028414</v>
      </c>
      <c r="C239" s="2">
        <f>'Delta D-D'!AJ241</f>
        <v>0.96552107612213334</v>
      </c>
      <c r="D239" s="2">
        <f>'Delta D-D'!AK241</f>
        <v>0.94975927432927598</v>
      </c>
      <c r="E239" s="2">
        <f>'Delta D-D'!AL241</f>
        <v>0.99445273076192997</v>
      </c>
      <c r="F239" s="2">
        <f>'Delta D-D'!AN241</f>
        <v>0.97123089262218798</v>
      </c>
      <c r="G239" s="2">
        <f>'Delta D-D'!AO241</f>
        <v>0.93398816823553332</v>
      </c>
      <c r="H239" s="2">
        <f>'Delta D-D'!AM241</f>
        <v>0.95474356524483106</v>
      </c>
      <c r="I239" s="2">
        <v>1.3163927312338508</v>
      </c>
    </row>
    <row r="240" spans="1:9" x14ac:dyDescent="0.2">
      <c r="A240" s="126">
        <v>476</v>
      </c>
      <c r="B240" s="2">
        <f>'Delta D-D'!AI242</f>
        <v>1.040434996576467</v>
      </c>
      <c r="C240" s="2">
        <f>'Delta D-D'!AJ242</f>
        <v>0.95548840150883052</v>
      </c>
      <c r="D240" s="2">
        <f>'Delta D-D'!AK242</f>
        <v>0.93929882114696106</v>
      </c>
      <c r="E240" s="2">
        <f>'Delta D-D'!AL242</f>
        <v>0.9901374883638514</v>
      </c>
      <c r="F240" s="2">
        <f>'Delta D-D'!AN242</f>
        <v>0.9595492905611902</v>
      </c>
      <c r="G240" s="2">
        <f>'Delta D-D'!AO242</f>
        <v>0.92091780921665922</v>
      </c>
      <c r="H240" s="2">
        <f>'Delta D-D'!AM242</f>
        <v>0.94692286567865658</v>
      </c>
      <c r="I240" s="2">
        <v>1.2978629290678612</v>
      </c>
    </row>
    <row r="241" spans="1:9" x14ac:dyDescent="0.2">
      <c r="A241" s="126">
        <v>478</v>
      </c>
      <c r="B241" s="2">
        <f>'Delta D-D'!AI243</f>
        <v>1.0295588692872393</v>
      </c>
      <c r="C241" s="2">
        <f>'Delta D-D'!AJ243</f>
        <v>0.9447244133302668</v>
      </c>
      <c r="D241" s="2">
        <f>'Delta D-D'!AK243</f>
        <v>0.9290816605487251</v>
      </c>
      <c r="E241" s="2">
        <f>'Delta D-D'!AL243</f>
        <v>0.97240984835256228</v>
      </c>
      <c r="F241" s="2">
        <f>'Delta D-D'!AN243</f>
        <v>0.94706062092808629</v>
      </c>
      <c r="G241" s="2">
        <f>'Delta D-D'!AO243</f>
        <v>0.91273540113667728</v>
      </c>
      <c r="H241" s="2">
        <f>'Delta D-D'!AM243</f>
        <v>0.93766804578221397</v>
      </c>
      <c r="I241" s="2">
        <v>1.293129930443726</v>
      </c>
    </row>
    <row r="242" spans="1:9" x14ac:dyDescent="0.2">
      <c r="A242" s="126">
        <v>480</v>
      </c>
      <c r="B242" s="2">
        <f>'Delta D-D'!AI244</f>
        <v>1.0217383802439972</v>
      </c>
      <c r="C242" s="2">
        <f>'Delta D-D'!AJ244</f>
        <v>0.93461748850409698</v>
      </c>
      <c r="D242" s="2">
        <f>'Delta D-D'!AK244</f>
        <v>0.92060270799176891</v>
      </c>
      <c r="E242" s="2">
        <f>'Delta D-D'!AL244</f>
        <v>0.96524881227399995</v>
      </c>
      <c r="F242" s="2">
        <f>'Delta D-D'!AN244</f>
        <v>0.93588723044857325</v>
      </c>
      <c r="G242" s="2">
        <f>'Delta D-D'!AO244</f>
        <v>0.90645278505130378</v>
      </c>
      <c r="H242" s="2">
        <f>'Delta D-D'!AM244</f>
        <v>0.9266285225366655</v>
      </c>
      <c r="I242" s="2">
        <v>1.2767854179511762</v>
      </c>
    </row>
    <row r="243" spans="1:9" x14ac:dyDescent="0.2">
      <c r="A243" s="126">
        <v>482</v>
      </c>
      <c r="B243" s="2">
        <f>'Delta D-D'!AI245</f>
        <v>1.0123288008798692</v>
      </c>
      <c r="C243" s="2">
        <f>'Delta D-D'!AJ245</f>
        <v>0.92636098839227188</v>
      </c>
      <c r="D243" s="2">
        <f>'Delta D-D'!AK245</f>
        <v>0.91141142355954941</v>
      </c>
      <c r="E243" s="2">
        <f>'Delta D-D'!AL245</f>
        <v>0.95593643192026789</v>
      </c>
      <c r="F243" s="2">
        <f>'Delta D-D'!AN245</f>
        <v>0.92642920012298013</v>
      </c>
      <c r="G243" s="2">
        <f>'Delta D-D'!AO245</f>
        <v>0.8919765424815207</v>
      </c>
      <c r="H243" s="2">
        <f>'Delta D-D'!AM245</f>
        <v>0.91584464754967954</v>
      </c>
      <c r="I243" s="2">
        <v>1.2672102050128586</v>
      </c>
    </row>
    <row r="244" spans="1:9" x14ac:dyDescent="0.2">
      <c r="A244" s="126">
        <v>484</v>
      </c>
      <c r="B244" s="2">
        <f>'Delta D-D'!AI246</f>
        <v>1.0042630083193504</v>
      </c>
      <c r="C244" s="2">
        <f>'Delta D-D'!AJ246</f>
        <v>0.9194949026785082</v>
      </c>
      <c r="D244" s="2">
        <f>'Delta D-D'!AK246</f>
        <v>0.90209176997113616</v>
      </c>
      <c r="E244" s="2">
        <f>'Delta D-D'!AL246</f>
        <v>0.94211114661835182</v>
      </c>
      <c r="F244" s="2">
        <f>'Delta D-D'!AN246</f>
        <v>0.91730559031799608</v>
      </c>
      <c r="G244" s="2">
        <f>'Delta D-D'!AO246</f>
        <v>0.8827802997857237</v>
      </c>
      <c r="H244" s="2">
        <f>'Delta D-D'!AM246</f>
        <v>0.90578716596301234</v>
      </c>
      <c r="I244" s="2">
        <v>1.2571705744368611</v>
      </c>
    </row>
    <row r="245" spans="1:9" x14ac:dyDescent="0.2">
      <c r="A245" s="126">
        <v>486</v>
      </c>
      <c r="B245" s="2">
        <f>'Delta D-D'!AI247</f>
        <v>0.99803713994139898</v>
      </c>
      <c r="C245" s="2">
        <f>'Delta D-D'!AJ247</f>
        <v>0.90844744449181114</v>
      </c>
      <c r="D245" s="2">
        <f>'Delta D-D'!AK247</f>
        <v>0.89289181101115389</v>
      </c>
      <c r="E245" s="2">
        <f>'Delta D-D'!AL247</f>
        <v>0.93469214666264122</v>
      </c>
      <c r="F245" s="2">
        <f>'Delta D-D'!AN247</f>
        <v>0.90888390445309497</v>
      </c>
      <c r="G245" s="2">
        <f>'Delta D-D'!AO247</f>
        <v>0.87751948231962196</v>
      </c>
      <c r="H245" s="2">
        <f>'Delta D-D'!AM247</f>
        <v>0.89603210580446735</v>
      </c>
      <c r="I245" s="2">
        <v>1.2443878501999794</v>
      </c>
    </row>
    <row r="246" spans="1:9" x14ac:dyDescent="0.2">
      <c r="A246" s="126">
        <v>488</v>
      </c>
      <c r="B246" s="2">
        <f>'Delta D-D'!AI248</f>
        <v>0.98090148898566376</v>
      </c>
      <c r="C246" s="2">
        <f>'Delta D-D'!AJ248</f>
        <v>0.89682473940611018</v>
      </c>
      <c r="D246" s="2">
        <f>'Delta D-D'!AK248</f>
        <v>0.87976039396164829</v>
      </c>
      <c r="E246" s="2">
        <f>'Delta D-D'!AL248</f>
        <v>0.92355018007683753</v>
      </c>
      <c r="F246" s="2">
        <f>'Delta D-D'!AN248</f>
        <v>0.90140647122716189</v>
      </c>
      <c r="G246" s="2">
        <f>'Delta D-D'!AO248</f>
        <v>0.86325027523859177</v>
      </c>
      <c r="H246" s="2">
        <f>'Delta D-D'!AM248</f>
        <v>0.8851716731623771</v>
      </c>
      <c r="I246" s="2">
        <v>1.2292524173953545</v>
      </c>
    </row>
    <row r="247" spans="1:9" x14ac:dyDescent="0.2">
      <c r="A247" s="126">
        <v>490</v>
      </c>
      <c r="B247" s="2">
        <f>'Delta D-D'!AI249</f>
        <v>0.97425053404487372</v>
      </c>
      <c r="C247" s="2">
        <f>'Delta D-D'!AJ249</f>
        <v>0.88780049023595708</v>
      </c>
      <c r="D247" s="2">
        <f>'Delta D-D'!AK249</f>
        <v>0.87463295080758563</v>
      </c>
      <c r="E247" s="2">
        <f>'Delta D-D'!AL249</f>
        <v>0.91686141820268574</v>
      </c>
      <c r="F247" s="2">
        <f>'Delta D-D'!AN249</f>
        <v>0.89001516611841858</v>
      </c>
      <c r="G247" s="2">
        <f>'Delta D-D'!AO249</f>
        <v>0.85526920935508066</v>
      </c>
      <c r="H247" s="2">
        <f>'Delta D-D'!AM249</f>
        <v>0.87886423094074573</v>
      </c>
      <c r="I247" s="2">
        <v>1.2226377663318022</v>
      </c>
    </row>
    <row r="248" spans="1:9" x14ac:dyDescent="0.2">
      <c r="A248" s="126">
        <v>492</v>
      </c>
      <c r="B248" s="2">
        <f>'Delta D-D'!AI250</f>
        <v>0.96003288267598741</v>
      </c>
      <c r="C248" s="2">
        <f>'Delta D-D'!AJ250</f>
        <v>0.88262862982357859</v>
      </c>
      <c r="D248" s="2">
        <f>'Delta D-D'!AK250</f>
        <v>0.86617187211524005</v>
      </c>
      <c r="E248" s="2">
        <f>'Delta D-D'!AL250</f>
        <v>0.90722976119450571</v>
      </c>
      <c r="F248" s="2">
        <f>'Delta D-D'!AN250</f>
        <v>0.88130100650984922</v>
      </c>
      <c r="G248" s="2">
        <f>'Delta D-D'!AO250</f>
        <v>0.84447814614185823</v>
      </c>
      <c r="H248" s="2">
        <f>'Delta D-D'!AM250</f>
        <v>0.86344008801897409</v>
      </c>
      <c r="I248" s="2">
        <v>1.2090185154696176</v>
      </c>
    </row>
    <row r="249" spans="1:9" x14ac:dyDescent="0.2">
      <c r="A249" s="126">
        <v>494</v>
      </c>
      <c r="B249" s="2">
        <f>'Delta D-D'!AI251</f>
        <v>0.9572650072826594</v>
      </c>
      <c r="C249" s="2">
        <f>'Delta D-D'!AJ251</f>
        <v>0.86926105119222719</v>
      </c>
      <c r="D249" s="2">
        <f>'Delta D-D'!AK251</f>
        <v>0.85401634797155346</v>
      </c>
      <c r="E249" s="2">
        <f>'Delta D-D'!AL251</f>
        <v>0.88935824978175759</v>
      </c>
      <c r="F249" s="2">
        <f>'Delta D-D'!AN251</f>
        <v>0.86919061685897248</v>
      </c>
      <c r="G249" s="2">
        <f>'Delta D-D'!AO251</f>
        <v>0.83712451036710434</v>
      </c>
      <c r="H249" s="2">
        <f>'Delta D-D'!AM251</f>
        <v>0.85695586474332508</v>
      </c>
      <c r="I249" s="2">
        <v>1.2020133889008022</v>
      </c>
    </row>
    <row r="250" spans="1:9" x14ac:dyDescent="0.2">
      <c r="A250" s="126">
        <v>496</v>
      </c>
      <c r="B250" s="2">
        <f>'Delta D-D'!AI252</f>
        <v>0.94496274396260738</v>
      </c>
      <c r="C250" s="2">
        <f>'Delta D-D'!AJ252</f>
        <v>0.85961352885965958</v>
      </c>
      <c r="D250" s="2">
        <f>'Delta D-D'!AK252</f>
        <v>0.84995672268806111</v>
      </c>
      <c r="E250" s="2">
        <f>'Delta D-D'!AL252</f>
        <v>0.88494000580219279</v>
      </c>
      <c r="F250" s="2">
        <f>'Delta D-D'!AN252</f>
        <v>0.86223651697392434</v>
      </c>
      <c r="G250" s="2">
        <f>'Delta D-D'!AO252</f>
        <v>0.82904333478284187</v>
      </c>
      <c r="H250" s="2">
        <f>'Delta D-D'!AM252</f>
        <v>0.84901826090200139</v>
      </c>
      <c r="I250" s="2">
        <v>1.1887288485445957</v>
      </c>
    </row>
    <row r="251" spans="1:9" x14ac:dyDescent="0.2">
      <c r="A251" s="126">
        <v>498</v>
      </c>
      <c r="B251" s="2">
        <f>'Delta D-D'!AI253</f>
        <v>0.9369338654783288</v>
      </c>
      <c r="C251" s="2">
        <f>'Delta D-D'!AJ253</f>
        <v>0.85671800300279877</v>
      </c>
      <c r="D251" s="2">
        <f>'Delta D-D'!AK253</f>
        <v>0.8401260156474244</v>
      </c>
      <c r="E251" s="2">
        <f>'Delta D-D'!AL253</f>
        <v>0.87586757694291251</v>
      </c>
      <c r="F251" s="2">
        <f>'Delta D-D'!AN253</f>
        <v>0.85428742677051694</v>
      </c>
      <c r="G251" s="2">
        <f>'Delta D-D'!AO253</f>
        <v>0.82099640721811085</v>
      </c>
      <c r="H251" s="2">
        <f>'Delta D-D'!AM253</f>
        <v>0.83845600513687835</v>
      </c>
      <c r="I251" s="2">
        <v>1.1800822074006234</v>
      </c>
    </row>
    <row r="252" spans="1:9" x14ac:dyDescent="0.2">
      <c r="A252" s="126">
        <v>500</v>
      </c>
      <c r="B252" s="2">
        <f>'Delta D-D'!AI254</f>
        <v>0.93079334045986784</v>
      </c>
      <c r="C252" s="2">
        <f>'Delta D-D'!AJ254</f>
        <v>0.84651951136582859</v>
      </c>
      <c r="D252" s="2">
        <f>'Delta D-D'!AK254</f>
        <v>0.82914749055706949</v>
      </c>
      <c r="E252" s="2">
        <f>'Delta D-D'!AL254</f>
        <v>0.86747593458680328</v>
      </c>
      <c r="F252" s="2">
        <f>'Delta D-D'!AN254</f>
        <v>0.84216134347392391</v>
      </c>
      <c r="G252" s="2">
        <f>'Delta D-D'!AO254</f>
        <v>0.81364119043492167</v>
      </c>
      <c r="H252" s="2">
        <f>'Delta D-D'!AM254</f>
        <v>0.82984997788360104</v>
      </c>
      <c r="I252" s="2">
        <v>1.165871245994321</v>
      </c>
    </row>
    <row r="253" spans="1:9" x14ac:dyDescent="0.2">
      <c r="A253" s="126">
        <v>502</v>
      </c>
      <c r="B253" s="2">
        <f>'Delta D-D'!AI255</f>
        <v>0.9187779502088933</v>
      </c>
      <c r="C253" s="2">
        <f>'Delta D-D'!AJ255</f>
        <v>0.83392756388045441</v>
      </c>
      <c r="D253" s="2">
        <f>'Delta D-D'!AK255</f>
        <v>0.82194226681875371</v>
      </c>
      <c r="E253" s="2">
        <f>'Delta D-D'!AL255</f>
        <v>0.85223639324705225</v>
      </c>
      <c r="F253" s="2">
        <f>'Delta D-D'!AN255</f>
        <v>0.83240470700496338</v>
      </c>
      <c r="G253" s="2">
        <f>'Delta D-D'!AO255</f>
        <v>0.80770602888136089</v>
      </c>
      <c r="H253" s="2">
        <f>'Delta D-D'!AM255</f>
        <v>0.82622899720363741</v>
      </c>
      <c r="I253" s="2">
        <v>1.1648976814200296</v>
      </c>
    </row>
    <row r="254" spans="1:9" x14ac:dyDescent="0.2">
      <c r="A254" s="126">
        <v>504</v>
      </c>
      <c r="B254" s="2">
        <f>'Delta D-D'!AI256</f>
        <v>0.90947225678061905</v>
      </c>
      <c r="C254" s="2">
        <f>'Delta D-D'!AJ256</f>
        <v>0.82737024144630134</v>
      </c>
      <c r="D254" s="2">
        <f>'Delta D-D'!AK256</f>
        <v>0.81433180757839452</v>
      </c>
      <c r="E254" s="2">
        <f>'Delta D-D'!AL256</f>
        <v>0.84916814583446687</v>
      </c>
      <c r="F254" s="2">
        <f>'Delta D-D'!AN256</f>
        <v>0.8253965467679425</v>
      </c>
      <c r="G254" s="2">
        <f>'Delta D-D'!AO256</f>
        <v>0.79046851868413981</v>
      </c>
      <c r="H254" s="2">
        <f>'Delta D-D'!AM256</f>
        <v>0.81022891953064224</v>
      </c>
      <c r="I254" s="2">
        <v>1.1456043379591829</v>
      </c>
    </row>
    <row r="255" spans="1:9" x14ac:dyDescent="0.2">
      <c r="A255" s="126">
        <v>506</v>
      </c>
      <c r="B255" s="2">
        <f>'Delta D-D'!AI257</f>
        <v>0.90579835576609646</v>
      </c>
      <c r="C255" s="2">
        <f>'Delta D-D'!AJ257</f>
        <v>0.81526699173828376</v>
      </c>
      <c r="D255" s="2">
        <f>'Delta D-D'!AK257</f>
        <v>0.80472126738651006</v>
      </c>
      <c r="E255" s="2">
        <f>'Delta D-D'!AL257</f>
        <v>0.83704152953401056</v>
      </c>
      <c r="F255" s="2">
        <f>'Delta D-D'!AN257</f>
        <v>0.81856993409479273</v>
      </c>
      <c r="G255" s="2">
        <f>'Delta D-D'!AO257</f>
        <v>0.78519661322018486</v>
      </c>
      <c r="H255" s="2">
        <f>'Delta D-D'!AM257</f>
        <v>0.8088022680581286</v>
      </c>
      <c r="I255" s="2">
        <v>1.1374570594353539</v>
      </c>
    </row>
    <row r="256" spans="1:9" x14ac:dyDescent="0.2">
      <c r="A256" s="126">
        <v>508</v>
      </c>
      <c r="B256" s="2">
        <f>'Delta D-D'!AI258</f>
        <v>0.89449902483984545</v>
      </c>
      <c r="C256" s="2">
        <f>'Delta D-D'!AJ258</f>
        <v>0.80975803695770843</v>
      </c>
      <c r="D256" s="2">
        <f>'Delta D-D'!AK258</f>
        <v>0.79873049698986343</v>
      </c>
      <c r="E256" s="2">
        <f>'Delta D-D'!AL258</f>
        <v>0.82405596272105974</v>
      </c>
      <c r="F256" s="2">
        <f>'Delta D-D'!AN258</f>
        <v>0.80698441694804224</v>
      </c>
      <c r="G256" s="2">
        <f>'Delta D-D'!AO258</f>
        <v>0.77921932727753607</v>
      </c>
      <c r="H256" s="2">
        <f>'Delta D-D'!AM258</f>
        <v>0.79641642157257664</v>
      </c>
      <c r="I256" s="2">
        <v>1.1330256141870443</v>
      </c>
    </row>
    <row r="257" spans="1:9" x14ac:dyDescent="0.2">
      <c r="A257" s="126">
        <v>510</v>
      </c>
      <c r="B257" s="2">
        <f>'Delta D-D'!AI259</f>
        <v>0.88964762925858309</v>
      </c>
      <c r="C257" s="2">
        <f>'Delta D-D'!AJ259</f>
        <v>0.80037230900042999</v>
      </c>
      <c r="D257" s="2">
        <f>'Delta D-D'!AK259</f>
        <v>0.79242485839725596</v>
      </c>
      <c r="E257" s="2">
        <f>'Delta D-D'!AL259</f>
        <v>0.8134953683800461</v>
      </c>
      <c r="F257" s="2">
        <f>'Delta D-D'!AN259</f>
        <v>0.80151581704934749</v>
      </c>
      <c r="G257" s="2">
        <f>'Delta D-D'!AO259</f>
        <v>0.77016130007501182</v>
      </c>
      <c r="H257" s="2">
        <f>'Delta D-D'!AM259</f>
        <v>0.79126050166222761</v>
      </c>
      <c r="I257" s="2">
        <v>1.1219467605203537</v>
      </c>
    </row>
    <row r="258" spans="1:9" x14ac:dyDescent="0.2">
      <c r="A258" s="126">
        <v>512</v>
      </c>
      <c r="B258" s="2">
        <f>'Delta D-D'!AI260</f>
        <v>0.874977217836026</v>
      </c>
      <c r="C258" s="2">
        <f>'Delta D-D'!AJ260</f>
        <v>0.79640802178548853</v>
      </c>
      <c r="D258" s="2">
        <f>'Delta D-D'!AK260</f>
        <v>0.78119383957475641</v>
      </c>
      <c r="E258" s="2">
        <f>'Delta D-D'!AL260</f>
        <v>0.81069915891296418</v>
      </c>
      <c r="F258" s="2">
        <f>'Delta D-D'!AN260</f>
        <v>0.78897148326073641</v>
      </c>
      <c r="G258" s="2">
        <f>'Delta D-D'!AO260</f>
        <v>0.76204896639575637</v>
      </c>
      <c r="H258" s="2">
        <f>'Delta D-D'!AM260</f>
        <v>0.77744071609897603</v>
      </c>
      <c r="I258" s="2">
        <v>1.1066170141549314</v>
      </c>
    </row>
    <row r="259" spans="1:9" x14ac:dyDescent="0.2">
      <c r="A259" s="126">
        <v>514</v>
      </c>
      <c r="B259" s="2">
        <f>'Delta D-D'!AI261</f>
        <v>0.87000192504493867</v>
      </c>
      <c r="C259" s="2">
        <f>'Delta D-D'!AJ261</f>
        <v>0.78273216870461404</v>
      </c>
      <c r="D259" s="2">
        <f>'Delta D-D'!AK261</f>
        <v>0.77197776224613435</v>
      </c>
      <c r="E259" s="2">
        <f>'Delta D-D'!AL261</f>
        <v>0.79713389436286697</v>
      </c>
      <c r="F259" s="2">
        <f>'Delta D-D'!AN261</f>
        <v>0.7822217005521992</v>
      </c>
      <c r="G259" s="2">
        <f>'Delta D-D'!AO261</f>
        <v>0.75312607908739615</v>
      </c>
      <c r="H259" s="2">
        <f>'Delta D-D'!AM261</f>
        <v>0.77335065639361211</v>
      </c>
      <c r="I259" s="2">
        <v>1.1068613312705811</v>
      </c>
    </row>
    <row r="260" spans="1:9" x14ac:dyDescent="0.2">
      <c r="A260" s="126">
        <v>516</v>
      </c>
      <c r="B260" s="2">
        <f>'Delta D-D'!AI262</f>
        <v>0.86430039726792529</v>
      </c>
      <c r="C260" s="2">
        <f>'Delta D-D'!AJ262</f>
        <v>0.77672643953796694</v>
      </c>
      <c r="D260" s="2">
        <f>'Delta D-D'!AK262</f>
        <v>0.7637833456834997</v>
      </c>
      <c r="E260" s="2">
        <f>'Delta D-D'!AL262</f>
        <v>0.79499893830625723</v>
      </c>
      <c r="F260" s="2">
        <f>'Delta D-D'!AN262</f>
        <v>0.77272970295760857</v>
      </c>
      <c r="G260" s="2">
        <f>'Delta D-D'!AO262</f>
        <v>0.7464432125123821</v>
      </c>
      <c r="H260" s="2">
        <f>'Delta D-D'!AM262</f>
        <v>0.76028272101025252</v>
      </c>
      <c r="I260" s="2">
        <v>1.0927004367913273</v>
      </c>
    </row>
    <row r="261" spans="1:9" x14ac:dyDescent="0.2">
      <c r="A261" s="126">
        <v>518</v>
      </c>
      <c r="B261" s="2">
        <f>'Delta D-D'!AI263</f>
        <v>0.85774536261795653</v>
      </c>
      <c r="C261" s="2">
        <f>'Delta D-D'!AJ263</f>
        <v>0.76803907453526499</v>
      </c>
      <c r="D261" s="2">
        <f>'Delta D-D'!AK263</f>
        <v>0.75427057930488317</v>
      </c>
      <c r="E261" s="2">
        <f>'Delta D-D'!AL263</f>
        <v>0.77969297346869304</v>
      </c>
      <c r="F261" s="2">
        <f>'Delta D-D'!AN263</f>
        <v>0.76397164572195031</v>
      </c>
      <c r="G261" s="2">
        <f>'Delta D-D'!AO263</f>
        <v>0.73705692009040646</v>
      </c>
      <c r="H261" s="2">
        <f>'Delta D-D'!AM263</f>
        <v>0.75575121811577439</v>
      </c>
      <c r="I261" s="2">
        <v>1.0781387552187827</v>
      </c>
    </row>
    <row r="262" spans="1:9" x14ac:dyDescent="0.2">
      <c r="A262" s="126">
        <v>520</v>
      </c>
      <c r="B262" s="2">
        <f>'Delta D-D'!AI264</f>
        <v>0.84270836336930444</v>
      </c>
      <c r="C262" s="2">
        <f>'Delta D-D'!AJ264</f>
        <v>0.76314466731908226</v>
      </c>
      <c r="D262" s="2">
        <f>'Delta D-D'!AK264</f>
        <v>0.7521278680988619</v>
      </c>
      <c r="E262" s="2">
        <f>'Delta D-D'!AL264</f>
        <v>0.77045137696862831</v>
      </c>
      <c r="F262" s="2">
        <f>'Delta D-D'!AN264</f>
        <v>0.75741269248008614</v>
      </c>
      <c r="G262" s="2">
        <f>'Delta D-D'!AO264</f>
        <v>0.72642736394423757</v>
      </c>
      <c r="H262" s="2">
        <f>'Delta D-D'!AM264</f>
        <v>0.74712124695164306</v>
      </c>
      <c r="I262" s="2">
        <v>1.0743921001952206</v>
      </c>
    </row>
    <row r="263" spans="1:9" x14ac:dyDescent="0.2">
      <c r="A263" s="126">
        <v>522</v>
      </c>
      <c r="B263" s="2">
        <f>'Delta D-D'!AI265</f>
        <v>0.83594372275519468</v>
      </c>
      <c r="C263" s="2">
        <f>'Delta D-D'!AJ265</f>
        <v>0.75578227608552595</v>
      </c>
      <c r="D263" s="2">
        <f>'Delta D-D'!AK265</f>
        <v>0.74094514651390497</v>
      </c>
      <c r="E263" s="2">
        <f>'Delta D-D'!AL265</f>
        <v>0.75960722064150055</v>
      </c>
      <c r="F263" s="2">
        <f>'Delta D-D'!AN265</f>
        <v>0.75232917060663596</v>
      </c>
      <c r="G263" s="2">
        <f>'Delta D-D'!AO265</f>
        <v>0.72645251275815781</v>
      </c>
      <c r="H263" s="2">
        <f>'Delta D-D'!AM265</f>
        <v>0.74217086542294197</v>
      </c>
      <c r="I263" s="2">
        <v>1.0570577957562666</v>
      </c>
    </row>
    <row r="264" spans="1:9" x14ac:dyDescent="0.2">
      <c r="A264" s="126">
        <v>524</v>
      </c>
      <c r="B264" s="2">
        <f>'Delta D-D'!AI266</f>
        <v>0.83487097158885248</v>
      </c>
      <c r="C264" s="2">
        <f>'Delta D-D'!AJ266</f>
        <v>0.74822447938771575</v>
      </c>
      <c r="D264" s="2">
        <f>'Delta D-D'!AK266</f>
        <v>0.73639272360703778</v>
      </c>
      <c r="E264" s="2">
        <f>'Delta D-D'!AL266</f>
        <v>0.75854570628930418</v>
      </c>
      <c r="F264" s="2">
        <f>'Delta D-D'!AN266</f>
        <v>0.74118840756787208</v>
      </c>
      <c r="G264" s="2">
        <f>'Delta D-D'!AO266</f>
        <v>0.71216735616230764</v>
      </c>
      <c r="H264" s="2">
        <f>'Delta D-D'!AM266</f>
        <v>0.73283169046467478</v>
      </c>
      <c r="I264" s="2">
        <v>1.051221984887496</v>
      </c>
    </row>
    <row r="265" spans="1:9" x14ac:dyDescent="0.2">
      <c r="A265" s="126">
        <v>526</v>
      </c>
      <c r="B265" s="2">
        <f>'Delta D-D'!AI267</f>
        <v>0.82027498961267931</v>
      </c>
      <c r="C265" s="2">
        <f>'Delta D-D'!AJ267</f>
        <v>0.73514961710285931</v>
      </c>
      <c r="D265" s="2">
        <f>'Delta D-D'!AK267</f>
        <v>0.73078144770888365</v>
      </c>
      <c r="E265" s="2">
        <f>'Delta D-D'!AL267</f>
        <v>0.75346714959256822</v>
      </c>
      <c r="F265" s="2">
        <f>'Delta D-D'!AN267</f>
        <v>0.73310977899820884</v>
      </c>
      <c r="G265" s="2">
        <f>'Delta D-D'!AO267</f>
        <v>0.70604399293183739</v>
      </c>
      <c r="H265" s="2">
        <f>'Delta D-D'!AM267</f>
        <v>0.72410565550096173</v>
      </c>
      <c r="I265" s="2">
        <v>1.0403211392564504</v>
      </c>
    </row>
    <row r="266" spans="1:9" x14ac:dyDescent="0.2">
      <c r="A266" s="126">
        <v>528</v>
      </c>
      <c r="B266" s="2">
        <f>'Delta D-D'!AI268</f>
        <v>0.81200963666661075</v>
      </c>
      <c r="C266" s="2">
        <f>'Delta D-D'!AJ268</f>
        <v>0.73158325364719445</v>
      </c>
      <c r="D266" s="2">
        <f>'Delta D-D'!AK268</f>
        <v>0.72028614875385699</v>
      </c>
      <c r="E266" s="2">
        <f>'Delta D-D'!AL268</f>
        <v>0.7415430804147416</v>
      </c>
      <c r="F266" s="2">
        <f>'Delta D-D'!AN268</f>
        <v>0.72328795601106499</v>
      </c>
      <c r="G266" s="2">
        <f>'Delta D-D'!AO268</f>
        <v>0.69888766700620941</v>
      </c>
      <c r="H266" s="2">
        <f>'Delta D-D'!AM268</f>
        <v>0.71597083426055974</v>
      </c>
      <c r="I266" s="2">
        <v>1.0356041615571243</v>
      </c>
    </row>
    <row r="267" spans="1:9" x14ac:dyDescent="0.2">
      <c r="A267" s="126">
        <v>530</v>
      </c>
      <c r="B267" s="2">
        <f>'Delta D-D'!AI269</f>
        <v>0.80741382133031614</v>
      </c>
      <c r="C267" s="2">
        <f>'Delta D-D'!AJ269</f>
        <v>0.72473418713348003</v>
      </c>
      <c r="D267" s="2">
        <f>'Delta D-D'!AK269</f>
        <v>0.71365265342970829</v>
      </c>
      <c r="E267" s="2">
        <f>'Delta D-D'!AL269</f>
        <v>0.7261083762439835</v>
      </c>
      <c r="F267" s="2">
        <f>'Delta D-D'!AN269</f>
        <v>0.71566066625905478</v>
      </c>
      <c r="G267" s="2">
        <f>'Delta D-D'!AO269</f>
        <v>0.69109907278419591</v>
      </c>
      <c r="H267" s="2">
        <f>'Delta D-D'!AM269</f>
        <v>0.70873994121511963</v>
      </c>
      <c r="I267" s="2">
        <v>1.029412048123568</v>
      </c>
    </row>
    <row r="268" spans="1:9" x14ac:dyDescent="0.2">
      <c r="A268" s="126">
        <v>532</v>
      </c>
      <c r="B268" s="2">
        <f>'Delta D-D'!AI270</f>
        <v>0.80435328185890498</v>
      </c>
      <c r="C268" s="2">
        <f>'Delta D-D'!AJ270</f>
        <v>0.71864614220618073</v>
      </c>
      <c r="D268" s="2">
        <f>'Delta D-D'!AK270</f>
        <v>0.7053856639092082</v>
      </c>
      <c r="E268" s="2">
        <f>'Delta D-D'!AL270</f>
        <v>0.71862329180039097</v>
      </c>
      <c r="F268" s="2">
        <f>'Delta D-D'!AN270</f>
        <v>0.70895875061283142</v>
      </c>
      <c r="G268" s="2">
        <f>'Delta D-D'!AO270</f>
        <v>0.68286348336665803</v>
      </c>
      <c r="H268" s="2">
        <f>'Delta D-D'!AM270</f>
        <v>0.70004794931222136</v>
      </c>
      <c r="I268" s="2">
        <v>1.018998568970364</v>
      </c>
    </row>
    <row r="269" spans="1:9" x14ac:dyDescent="0.2">
      <c r="A269" s="126">
        <v>534</v>
      </c>
      <c r="B269" s="2">
        <f>'Delta D-D'!AI271</f>
        <v>0.79140428118051886</v>
      </c>
      <c r="C269" s="2">
        <f>'Delta D-D'!AJ271</f>
        <v>0.70778896440248928</v>
      </c>
      <c r="D269" s="2">
        <f>'Delta D-D'!AK271</f>
        <v>0.69785790703957851</v>
      </c>
      <c r="E269" s="2">
        <f>'Delta D-D'!AL271</f>
        <v>0.71316492061290759</v>
      </c>
      <c r="F269" s="2">
        <f>'Delta D-D'!AN271</f>
        <v>0.70193546820851438</v>
      </c>
      <c r="G269" s="2">
        <f>'Delta D-D'!AO271</f>
        <v>0.67617641562223163</v>
      </c>
      <c r="H269" s="2">
        <f>'Delta D-D'!AM271</f>
        <v>0.69552997996291666</v>
      </c>
      <c r="I269" s="2">
        <v>1.0046242558994223</v>
      </c>
    </row>
    <row r="270" spans="1:9" x14ac:dyDescent="0.2">
      <c r="A270" s="126">
        <v>536</v>
      </c>
      <c r="B270" s="2">
        <f>'Delta D-D'!AI272</f>
        <v>0.77998316803995493</v>
      </c>
      <c r="C270" s="2">
        <f>'Delta D-D'!AJ272</f>
        <v>0.70466609375219313</v>
      </c>
      <c r="D270" s="2">
        <f>'Delta D-D'!AK272</f>
        <v>0.6861050178934569</v>
      </c>
      <c r="E270" s="2">
        <f>'Delta D-D'!AL272</f>
        <v>0.70507059359736779</v>
      </c>
      <c r="F270" s="2">
        <f>'Delta D-D'!AN272</f>
        <v>0.69799667945957822</v>
      </c>
      <c r="G270" s="2">
        <f>'Delta D-D'!AO272</f>
        <v>0.67128849574960014</v>
      </c>
      <c r="H270" s="2">
        <f>'Delta D-D'!AM272</f>
        <v>0.68444222394936638</v>
      </c>
      <c r="I270" s="2">
        <v>0.99458052710854616</v>
      </c>
    </row>
    <row r="271" spans="1:9" x14ac:dyDescent="0.2">
      <c r="A271" s="126">
        <v>538</v>
      </c>
      <c r="B271" s="2">
        <f>'Delta D-D'!AI273</f>
        <v>0.77912333108454135</v>
      </c>
      <c r="C271" s="2">
        <f>'Delta D-D'!AJ273</f>
        <v>0.69733376705372052</v>
      </c>
      <c r="D271" s="2">
        <f>'Delta D-D'!AK273</f>
        <v>0.68588154595694562</v>
      </c>
      <c r="E271" s="2">
        <f>'Delta D-D'!AL273</f>
        <v>0.69955114181463607</v>
      </c>
      <c r="F271" s="2">
        <f>'Delta D-D'!AN273</f>
        <v>0.6894775119046237</v>
      </c>
      <c r="G271" s="2">
        <f>'Delta D-D'!AO273</f>
        <v>0.6647571079365644</v>
      </c>
      <c r="H271" s="2">
        <f>'Delta D-D'!AM273</f>
        <v>0.68085762186309573</v>
      </c>
      <c r="I271" s="2">
        <v>0.99225991107942946</v>
      </c>
    </row>
    <row r="272" spans="1:9" x14ac:dyDescent="0.2">
      <c r="A272" s="126">
        <v>540</v>
      </c>
      <c r="B272" s="2">
        <f>'Delta D-D'!AI274</f>
        <v>0.77485676518662672</v>
      </c>
      <c r="C272" s="2">
        <f>'Delta D-D'!AJ274</f>
        <v>0.68876112695681613</v>
      </c>
      <c r="D272" s="2">
        <f>'Delta D-D'!AK274</f>
        <v>0.67823000334721328</v>
      </c>
      <c r="E272" s="2">
        <f>'Delta D-D'!AL274</f>
        <v>0.68877287302226975</v>
      </c>
      <c r="F272" s="2">
        <f>'Delta D-D'!AN274</f>
        <v>0.67977820138032108</v>
      </c>
      <c r="G272" s="2">
        <f>'Delta D-D'!AO274</f>
        <v>0.65848883777452905</v>
      </c>
      <c r="H272" s="2">
        <f>'Delta D-D'!AM274</f>
        <v>0.67448469345454676</v>
      </c>
      <c r="I272" s="2">
        <v>0.98374921671773308</v>
      </c>
    </row>
    <row r="273" spans="1:9" x14ac:dyDescent="0.2">
      <c r="A273" s="126">
        <v>542</v>
      </c>
      <c r="B273" s="2">
        <f>'Delta D-D'!AI275</f>
        <v>0.76430187047016318</v>
      </c>
      <c r="C273" s="2">
        <f>'Delta D-D'!AJ275</f>
        <v>0.68472073612468876</v>
      </c>
      <c r="D273" s="2">
        <f>'Delta D-D'!AK275</f>
        <v>0.66714370343290419</v>
      </c>
      <c r="E273" s="2">
        <f>'Delta D-D'!AL275</f>
        <v>0.68109952463446533</v>
      </c>
      <c r="F273" s="2">
        <f>'Delta D-D'!AN275</f>
        <v>0.67354407046771314</v>
      </c>
      <c r="G273" s="2">
        <f>'Delta D-D'!AO275</f>
        <v>0.65000036180040688</v>
      </c>
      <c r="H273" s="2">
        <f>'Delta D-D'!AM275</f>
        <v>0.66509963748240253</v>
      </c>
      <c r="I273" s="2">
        <v>0.97733986733650191</v>
      </c>
    </row>
    <row r="274" spans="1:9" x14ac:dyDescent="0.2">
      <c r="A274" s="126">
        <v>544</v>
      </c>
      <c r="B274" s="2">
        <f>'Delta D-D'!AI276</f>
        <v>0.7565017605670743</v>
      </c>
      <c r="C274" s="2">
        <f>'Delta D-D'!AJ276</f>
        <v>0.67519026179385655</v>
      </c>
      <c r="D274" s="2">
        <f>'Delta D-D'!AK276</f>
        <v>0.66530176235768401</v>
      </c>
      <c r="E274" s="2">
        <f>'Delta D-D'!AL276</f>
        <v>0.67681146507458934</v>
      </c>
      <c r="F274" s="2">
        <f>'Delta D-D'!AN276</f>
        <v>0.66617445606276249</v>
      </c>
      <c r="G274" s="2">
        <f>'Delta D-D'!AO276</f>
        <v>0.64774564021474745</v>
      </c>
      <c r="H274" s="2">
        <f>'Delta D-D'!AM276</f>
        <v>0.65724220568053049</v>
      </c>
      <c r="I274" s="2">
        <v>0.9683591569755734</v>
      </c>
    </row>
    <row r="275" spans="1:9" x14ac:dyDescent="0.2">
      <c r="A275" s="126">
        <v>546</v>
      </c>
      <c r="B275" s="2">
        <f>'Delta D-D'!AI277</f>
        <v>0.74860913461849421</v>
      </c>
      <c r="C275" s="2">
        <f>'Delta D-D'!AJ277</f>
        <v>0.6668567427634553</v>
      </c>
      <c r="D275" s="2">
        <f>'Delta D-D'!AK277</f>
        <v>0.65734153090679648</v>
      </c>
      <c r="E275" s="2">
        <f>'Delta D-D'!AL277</f>
        <v>0.66482193154326907</v>
      </c>
      <c r="F275" s="2">
        <f>'Delta D-D'!AN277</f>
        <v>0.65903568321434847</v>
      </c>
      <c r="G275" s="2">
        <f>'Delta D-D'!AO277</f>
        <v>0.63787756550959251</v>
      </c>
      <c r="H275" s="2">
        <f>'Delta D-D'!AM277</f>
        <v>0.65013470260999462</v>
      </c>
      <c r="I275" s="2">
        <v>0.95887303138630919</v>
      </c>
    </row>
    <row r="276" spans="1:9" x14ac:dyDescent="0.2">
      <c r="A276" s="126">
        <v>548</v>
      </c>
      <c r="B276" s="2">
        <f>'Delta D-D'!AI278</f>
        <v>0.74656477233281393</v>
      </c>
      <c r="C276" s="2">
        <f>'Delta D-D'!AJ278</f>
        <v>0.66286285630146047</v>
      </c>
      <c r="D276" s="2">
        <f>'Delta D-D'!AK278</f>
        <v>0.64672037808355398</v>
      </c>
      <c r="E276" s="2">
        <f>'Delta D-D'!AL278</f>
        <v>0.66488772395567608</v>
      </c>
      <c r="F276" s="2">
        <f>'Delta D-D'!AN278</f>
        <v>0.65127001437481624</v>
      </c>
      <c r="G276" s="2">
        <f>'Delta D-D'!AO278</f>
        <v>0.63094803906316166</v>
      </c>
      <c r="H276" s="2">
        <f>'Delta D-D'!AM278</f>
        <v>0.64624500217558278</v>
      </c>
      <c r="I276" s="2">
        <v>0.95543643803730482</v>
      </c>
    </row>
    <row r="277" spans="1:9" x14ac:dyDescent="0.2">
      <c r="A277" s="126">
        <v>550</v>
      </c>
      <c r="B277" s="2">
        <f>'Delta D-D'!AI279</f>
        <v>0.73933592223718314</v>
      </c>
      <c r="C277" s="2">
        <f>'Delta D-D'!AJ279</f>
        <v>0.65470375204101927</v>
      </c>
      <c r="D277" s="2">
        <f>'Delta D-D'!AK279</f>
        <v>0.6467643112300081</v>
      </c>
      <c r="E277" s="2">
        <f>'Delta D-D'!AL279</f>
        <v>0.65774449826649928</v>
      </c>
      <c r="F277" s="2">
        <f>'Delta D-D'!AN279</f>
        <v>0.64586752930817504</v>
      </c>
      <c r="G277" s="2">
        <f>'Delta D-D'!AO279</f>
        <v>0.62233975094727612</v>
      </c>
      <c r="H277" s="2">
        <f>'Delta D-D'!AM279</f>
        <v>0.63674848169870124</v>
      </c>
      <c r="I277" s="2">
        <v>0.94390461760629485</v>
      </c>
    </row>
    <row r="278" spans="1:9" x14ac:dyDescent="0.2">
      <c r="A278" s="126">
        <v>552</v>
      </c>
      <c r="B278" s="2">
        <f>'Delta D-D'!AI280</f>
        <v>0.7296199530621994</v>
      </c>
      <c r="C278" s="2">
        <f>'Delta D-D'!AJ280</f>
        <v>0.64755453886755632</v>
      </c>
      <c r="D278" s="2">
        <f>'Delta D-D'!AK280</f>
        <v>0.63650756908106843</v>
      </c>
      <c r="E278" s="2">
        <f>'Delta D-D'!AL280</f>
        <v>0.65178089661088734</v>
      </c>
      <c r="F278" s="2">
        <f>'Delta D-D'!AN280</f>
        <v>0.63701401899840526</v>
      </c>
      <c r="G278" s="2">
        <f>'Delta D-D'!AO280</f>
        <v>0.61831918415911069</v>
      </c>
      <c r="H278" s="2">
        <f>'Delta D-D'!AM280</f>
        <v>0.62990213320901489</v>
      </c>
      <c r="I278" s="2">
        <v>0.93578821734308093</v>
      </c>
    </row>
    <row r="279" spans="1:9" x14ac:dyDescent="0.2">
      <c r="A279" s="126">
        <v>554</v>
      </c>
      <c r="B279" s="2">
        <f>'Delta D-D'!AI281</f>
        <v>0.72093256535699091</v>
      </c>
      <c r="C279" s="2">
        <f>'Delta D-D'!AJ281</f>
        <v>0.64225481963520181</v>
      </c>
      <c r="D279" s="2">
        <f>'Delta D-D'!AK281</f>
        <v>0.63090919497010844</v>
      </c>
      <c r="E279" s="2">
        <f>'Delta D-D'!AL281</f>
        <v>0.63577375688295135</v>
      </c>
      <c r="F279" s="2">
        <f>'Delta D-D'!AN281</f>
        <v>0.63488522720134277</v>
      </c>
      <c r="G279" s="2">
        <f>'Delta D-D'!AO281</f>
        <v>0.60980205899019424</v>
      </c>
      <c r="H279" s="2">
        <f>'Delta D-D'!AM281</f>
        <v>0.62658833678885806</v>
      </c>
      <c r="I279" s="2">
        <v>0.92816019107111458</v>
      </c>
    </row>
    <row r="280" spans="1:9" x14ac:dyDescent="0.2">
      <c r="A280" s="126">
        <v>556</v>
      </c>
      <c r="B280" s="2">
        <f>'Delta D-D'!AI282</f>
        <v>0.71601285915856572</v>
      </c>
      <c r="C280" s="2">
        <f>'Delta D-D'!AJ282</f>
        <v>0.63354160541595483</v>
      </c>
      <c r="D280" s="2">
        <f>'Delta D-D'!AK282</f>
        <v>0.62364408796566906</v>
      </c>
      <c r="E280" s="2">
        <f>'Delta D-D'!AL282</f>
        <v>0.63289259794774289</v>
      </c>
      <c r="F280" s="2">
        <f>'Delta D-D'!AN282</f>
        <v>0.62595133416598614</v>
      </c>
      <c r="G280" s="2">
        <f>'Delta D-D'!AO282</f>
        <v>0.6030291064065274</v>
      </c>
      <c r="H280" s="2">
        <f>'Delta D-D'!AM282</f>
        <v>0.62116229613362606</v>
      </c>
      <c r="I280" s="2">
        <v>0.92448002513001448</v>
      </c>
    </row>
    <row r="281" spans="1:9" x14ac:dyDescent="0.2">
      <c r="A281" s="126">
        <v>558</v>
      </c>
      <c r="B281" s="2">
        <f>'Delta D-D'!AI283</f>
        <v>0.71515276532885252</v>
      </c>
      <c r="C281" s="2">
        <f>'Delta D-D'!AJ283</f>
        <v>0.62994886282741192</v>
      </c>
      <c r="D281" s="2">
        <f>'Delta D-D'!AK283</f>
        <v>0.62046573087926049</v>
      </c>
      <c r="E281" s="2">
        <f>'Delta D-D'!AL283</f>
        <v>0.63194429842461375</v>
      </c>
      <c r="F281" s="2">
        <f>'Delta D-D'!AN283</f>
        <v>0.62092878617181491</v>
      </c>
      <c r="G281" s="2">
        <f>'Delta D-D'!AO283</f>
        <v>0.59724634116831155</v>
      </c>
      <c r="H281" s="2">
        <f>'Delta D-D'!AM283</f>
        <v>0.61487921490765984</v>
      </c>
      <c r="I281" s="2">
        <v>0.91041035440575513</v>
      </c>
    </row>
    <row r="282" spans="1:9" x14ac:dyDescent="0.2">
      <c r="A282" s="126">
        <v>560</v>
      </c>
      <c r="B282" s="2">
        <f>'Delta D-D'!AI284</f>
        <v>0.70386030917313214</v>
      </c>
      <c r="C282" s="2">
        <f>'Delta D-D'!AJ284</f>
        <v>0.62016825318567115</v>
      </c>
      <c r="D282" s="2">
        <f>'Delta D-D'!AK284</f>
        <v>0.61335149996688543</v>
      </c>
      <c r="E282" s="2">
        <f>'Delta D-D'!AL284</f>
        <v>0.61830706531229573</v>
      </c>
      <c r="F282" s="2">
        <f>'Delta D-D'!AN284</f>
        <v>0.60953107905636905</v>
      </c>
      <c r="G282" s="2">
        <f>'Delta D-D'!AO284</f>
        <v>0.59261787145614697</v>
      </c>
      <c r="H282" s="2">
        <f>'Delta D-D'!AM284</f>
        <v>0.60531409649766665</v>
      </c>
      <c r="I282" s="2">
        <v>0.90894169944055747</v>
      </c>
    </row>
    <row r="283" spans="1:9" x14ac:dyDescent="0.2">
      <c r="A283" s="126">
        <v>562</v>
      </c>
      <c r="B283" s="2">
        <f>'Delta D-D'!AI285</f>
        <v>0.69713672179716468</v>
      </c>
      <c r="C283" s="2">
        <f>'Delta D-D'!AJ285</f>
        <v>0.61711673803332978</v>
      </c>
      <c r="D283" s="2">
        <f>'Delta D-D'!AK285</f>
        <v>0.6063699301810388</v>
      </c>
      <c r="E283" s="2">
        <f>'Delta D-D'!AL285</f>
        <v>0.6152652571904671</v>
      </c>
      <c r="F283" s="2">
        <f>'Delta D-D'!AN285</f>
        <v>0.60525232725838762</v>
      </c>
      <c r="G283" s="2">
        <f>'Delta D-D'!AO285</f>
        <v>0.58433284258696538</v>
      </c>
      <c r="H283" s="2">
        <f>'Delta D-D'!AM285</f>
        <v>0.60083895973384038</v>
      </c>
      <c r="I283" s="2">
        <v>0.89752220926020421</v>
      </c>
    </row>
    <row r="284" spans="1:9" x14ac:dyDescent="0.2">
      <c r="A284" s="126">
        <v>564</v>
      </c>
      <c r="B284" s="2">
        <f>'Delta D-D'!AI286</f>
        <v>0.69195552503775737</v>
      </c>
      <c r="C284" s="2">
        <f>'Delta D-D'!AJ286</f>
        <v>0.60610891459389471</v>
      </c>
      <c r="D284" s="2">
        <f>'Delta D-D'!AK286</f>
        <v>0.60250233214942384</v>
      </c>
      <c r="E284" s="2">
        <f>'Delta D-D'!AL286</f>
        <v>0.60327354584721604</v>
      </c>
      <c r="F284" s="2">
        <f>'Delta D-D'!AN286</f>
        <v>0.60169767504203442</v>
      </c>
      <c r="G284" s="2">
        <f>'Delta D-D'!AO286</f>
        <v>0.57937531147156385</v>
      </c>
      <c r="H284" s="2">
        <f>'Delta D-D'!AM286</f>
        <v>0.59412284822046857</v>
      </c>
      <c r="I284" s="2">
        <v>0.89596919633394556</v>
      </c>
    </row>
    <row r="285" spans="1:9" x14ac:dyDescent="0.2">
      <c r="A285" s="126">
        <v>566</v>
      </c>
      <c r="B285" s="2">
        <f>'Delta D-D'!AI287</f>
        <v>0.6827808316800521</v>
      </c>
      <c r="C285" s="2">
        <f>'Delta D-D'!AJ287</f>
        <v>0.60890388549728058</v>
      </c>
      <c r="D285" s="2">
        <f>'Delta D-D'!AK287</f>
        <v>0.59536055300069002</v>
      </c>
      <c r="E285" s="2">
        <f>'Delta D-D'!AL287</f>
        <v>0.5990181459587518</v>
      </c>
      <c r="F285" s="2">
        <f>'Delta D-D'!AN287</f>
        <v>0.59181487134996047</v>
      </c>
      <c r="G285" s="2">
        <f>'Delta D-D'!AO287</f>
        <v>0.57516449888495025</v>
      </c>
      <c r="H285" s="2">
        <f>'Delta D-D'!AM287</f>
        <v>0.58921518717025556</v>
      </c>
      <c r="I285" s="2">
        <v>0.88488456863466958</v>
      </c>
    </row>
    <row r="286" spans="1:9" x14ac:dyDescent="0.2">
      <c r="A286" s="126">
        <v>568</v>
      </c>
      <c r="B286" s="2">
        <f>'Delta D-D'!AI288</f>
        <v>0.67565687601356395</v>
      </c>
      <c r="C286" s="2">
        <f>'Delta D-D'!AJ288</f>
        <v>0.60317787931252198</v>
      </c>
      <c r="D286" s="2">
        <f>'Delta D-D'!AK288</f>
        <v>0.58677912217119932</v>
      </c>
      <c r="E286" s="2">
        <f>'Delta D-D'!AL288</f>
        <v>0.59449098648833854</v>
      </c>
      <c r="F286" s="2">
        <f>'Delta D-D'!AN288</f>
        <v>0.58973307260479224</v>
      </c>
      <c r="G286" s="2">
        <f>'Delta D-D'!AO288</f>
        <v>0.56852520431993625</v>
      </c>
      <c r="H286" s="2">
        <f>'Delta D-D'!AM288</f>
        <v>0.57922534254095659</v>
      </c>
      <c r="I286" s="2">
        <v>0.87265026763128084</v>
      </c>
    </row>
    <row r="287" spans="1:9" x14ac:dyDescent="0.2">
      <c r="A287" s="126">
        <v>570</v>
      </c>
      <c r="B287" s="2">
        <f>'Delta D-D'!AI289</f>
        <v>0.670809829688368</v>
      </c>
      <c r="C287" s="2">
        <f>'Delta D-D'!AJ289</f>
        <v>0.59399002427218406</v>
      </c>
      <c r="D287" s="2">
        <f>'Delta D-D'!AK289</f>
        <v>0.5792431316262725</v>
      </c>
      <c r="E287" s="2">
        <f>'Delta D-D'!AL289</f>
        <v>0.58991463905044839</v>
      </c>
      <c r="F287" s="2">
        <f>'Delta D-D'!AN289</f>
        <v>0.57670268214238263</v>
      </c>
      <c r="G287" s="2">
        <f>'Delta D-D'!AO289</f>
        <v>0.56308105554880861</v>
      </c>
      <c r="H287" s="2">
        <f>'Delta D-D'!AM289</f>
        <v>0.57533350796079574</v>
      </c>
      <c r="I287" s="2">
        <v>0.87101346669093971</v>
      </c>
    </row>
    <row r="288" spans="1:9" x14ac:dyDescent="0.2">
      <c r="A288" s="126">
        <v>572</v>
      </c>
      <c r="B288" s="2">
        <f>'Delta D-D'!AI290</f>
        <v>0.66853921787757287</v>
      </c>
      <c r="C288" s="2">
        <f>'Delta D-D'!AJ290</f>
        <v>0.58716468965802626</v>
      </c>
      <c r="D288" s="2">
        <f>'Delta D-D'!AK290</f>
        <v>0.57347079489522557</v>
      </c>
      <c r="E288" s="2">
        <f>'Delta D-D'!AL290</f>
        <v>0.58209729049374381</v>
      </c>
      <c r="F288" s="2">
        <f>'Delta D-D'!AN290</f>
        <v>0.5758849944330624</v>
      </c>
      <c r="G288" s="2">
        <f>'Delta D-D'!AO290</f>
        <v>0.55219517919691263</v>
      </c>
      <c r="H288" s="2">
        <f>'Delta D-D'!AM290</f>
        <v>0.56790155346697624</v>
      </c>
      <c r="I288" s="2">
        <v>0.85714117039659143</v>
      </c>
    </row>
    <row r="289" spans="1:9" x14ac:dyDescent="0.2">
      <c r="A289" s="126">
        <v>574</v>
      </c>
      <c r="B289" s="2">
        <f>'Delta D-D'!AI291</f>
        <v>0.65644874041792534</v>
      </c>
      <c r="C289" s="2">
        <f>'Delta D-D'!AJ291</f>
        <v>0.58126153491411259</v>
      </c>
      <c r="D289" s="2">
        <f>'Delta D-D'!AK291</f>
        <v>0.56739090396629166</v>
      </c>
      <c r="E289" s="2">
        <f>'Delta D-D'!AL291</f>
        <v>0.57122229477246655</v>
      </c>
      <c r="F289" s="2">
        <f>'Delta D-D'!AN291</f>
        <v>0.5683732064811764</v>
      </c>
      <c r="G289" s="2">
        <f>'Delta D-D'!AO291</f>
        <v>0.5496585674429344</v>
      </c>
      <c r="H289" s="2">
        <f>'Delta D-D'!AM291</f>
        <v>0.56484776404608361</v>
      </c>
      <c r="I289" s="2">
        <v>0.85099535447574759</v>
      </c>
    </row>
    <row r="290" spans="1:9" x14ac:dyDescent="0.2">
      <c r="A290" s="126">
        <v>576</v>
      </c>
      <c r="B290" s="2">
        <f>'Delta D-D'!AI292</f>
        <v>0.65320545455893608</v>
      </c>
      <c r="C290" s="2">
        <f>'Delta D-D'!AJ292</f>
        <v>0.5770661936863597</v>
      </c>
      <c r="D290" s="2">
        <f>'Delta D-D'!AK292</f>
        <v>0.56188742937379743</v>
      </c>
      <c r="E290" s="2">
        <f>'Delta D-D'!AL292</f>
        <v>0.57266588591153855</v>
      </c>
      <c r="F290" s="2">
        <f>'Delta D-D'!AN292</f>
        <v>0.5650540707593521</v>
      </c>
      <c r="G290" s="2">
        <f>'Delta D-D'!AO292</f>
        <v>0.54044552790988298</v>
      </c>
      <c r="H290" s="2">
        <f>'Delta D-D'!AM292</f>
        <v>0.55645579394547617</v>
      </c>
      <c r="I290" s="2">
        <v>0.84794258575415782</v>
      </c>
    </row>
    <row r="291" spans="1:9" x14ac:dyDescent="0.2">
      <c r="A291" s="126">
        <v>578</v>
      </c>
      <c r="B291" s="2">
        <f>'Delta D-D'!AI293</f>
        <v>0.64985420379737313</v>
      </c>
      <c r="C291" s="2">
        <f>'Delta D-D'!AJ293</f>
        <v>0.57190467383905208</v>
      </c>
      <c r="D291" s="2">
        <f>'Delta D-D'!AK293</f>
        <v>0.557650916344965</v>
      </c>
      <c r="E291" s="2">
        <f>'Delta D-D'!AL293</f>
        <v>0.55627236791955248</v>
      </c>
      <c r="F291" s="2">
        <f>'Delta D-D'!AN293</f>
        <v>0.5554257801732021</v>
      </c>
      <c r="G291" s="2">
        <f>'Delta D-D'!AO293</f>
        <v>0.5353638993077503</v>
      </c>
      <c r="H291" s="2">
        <f>'Delta D-D'!AM293</f>
        <v>0.55227152386638778</v>
      </c>
      <c r="I291" s="2">
        <v>0.83811144371459534</v>
      </c>
    </row>
    <row r="292" spans="1:9" x14ac:dyDescent="0.2">
      <c r="A292" s="126">
        <v>580</v>
      </c>
      <c r="B292" s="2">
        <f>'Delta D-D'!AI294</f>
        <v>0.6431427049020666</v>
      </c>
      <c r="C292" s="2">
        <f>'Delta D-D'!AJ294</f>
        <v>0.56381613256029084</v>
      </c>
      <c r="D292" s="2">
        <f>'Delta D-D'!AK294</f>
        <v>0.54863392552406687</v>
      </c>
      <c r="E292" s="2">
        <f>'Delta D-D'!AL294</f>
        <v>0.5491774384722703</v>
      </c>
      <c r="F292" s="2">
        <f>'Delta D-D'!AN294</f>
        <v>0.55429790839833792</v>
      </c>
      <c r="G292" s="2">
        <f>'Delta D-D'!AO294</f>
        <v>0.53311667334221546</v>
      </c>
      <c r="H292" s="2">
        <f>'Delta D-D'!AM294</f>
        <v>0.54264917739654805</v>
      </c>
      <c r="I292" s="2">
        <v>0.82842231141055933</v>
      </c>
    </row>
    <row r="293" spans="1:9" x14ac:dyDescent="0.2">
      <c r="A293" s="126">
        <v>582</v>
      </c>
      <c r="B293" s="2">
        <f>'Delta D-D'!AI295</f>
        <v>0.63675196322510175</v>
      </c>
      <c r="C293" s="2">
        <f>'Delta D-D'!AJ295</f>
        <v>0.55800868029942663</v>
      </c>
      <c r="D293" s="2">
        <f>'Delta D-D'!AK295</f>
        <v>0.54639294427372143</v>
      </c>
      <c r="E293" s="2">
        <f>'Delta D-D'!AL295</f>
        <v>0.55164480324365606</v>
      </c>
      <c r="F293" s="2">
        <f>'Delta D-D'!AN295</f>
        <v>0.54217537110057279</v>
      </c>
      <c r="G293" s="2">
        <f>'Delta D-D'!AO295</f>
        <v>0.5263613577006776</v>
      </c>
      <c r="H293" s="2">
        <f>'Delta D-D'!AM295</f>
        <v>0.54161092400129007</v>
      </c>
      <c r="I293" s="2">
        <v>0.82737439270785806</v>
      </c>
    </row>
    <row r="294" spans="1:9" x14ac:dyDescent="0.2">
      <c r="A294" s="126">
        <v>584</v>
      </c>
      <c r="B294" s="2">
        <f>'Delta D-D'!AI296</f>
        <v>0.63678539737299644</v>
      </c>
      <c r="C294" s="2">
        <f>'Delta D-D'!AJ296</f>
        <v>0.551933152868056</v>
      </c>
      <c r="D294" s="2">
        <f>'Delta D-D'!AK296</f>
        <v>0.54488739049518564</v>
      </c>
      <c r="E294" s="2">
        <f>'Delta D-D'!AL296</f>
        <v>0.53675182962464874</v>
      </c>
      <c r="F294" s="2">
        <f>'Delta D-D'!AN296</f>
        <v>0.53781015864062809</v>
      </c>
      <c r="G294" s="2">
        <f>'Delta D-D'!AO296</f>
        <v>0.51927319398292759</v>
      </c>
      <c r="H294" s="2">
        <f>'Delta D-D'!AM296</f>
        <v>0.53372373008442331</v>
      </c>
      <c r="I294" s="2">
        <v>0.82351676474456958</v>
      </c>
    </row>
    <row r="295" spans="1:9" x14ac:dyDescent="0.2">
      <c r="A295" s="126">
        <v>586</v>
      </c>
      <c r="B295" s="2">
        <f>'Delta D-D'!AI297</f>
        <v>0.62471596211799429</v>
      </c>
      <c r="C295" s="2">
        <f>'Delta D-D'!AJ297</f>
        <v>0.54789477907779549</v>
      </c>
      <c r="D295" s="2">
        <f>'Delta D-D'!AK297</f>
        <v>0.53683098495982406</v>
      </c>
      <c r="E295" s="2">
        <f>'Delta D-D'!AL297</f>
        <v>0.53182793298756081</v>
      </c>
      <c r="F295" s="2">
        <f>'Delta D-D'!AN297</f>
        <v>0.53626182640331699</v>
      </c>
      <c r="G295" s="2">
        <f>'Delta D-D'!AO297</f>
        <v>0.5171891840034526</v>
      </c>
      <c r="H295" s="2">
        <f>'Delta D-D'!AM297</f>
        <v>0.5254533984118126</v>
      </c>
      <c r="I295" s="2">
        <v>0.81703386758968932</v>
      </c>
    </row>
    <row r="296" spans="1:9" x14ac:dyDescent="0.2">
      <c r="A296" s="126">
        <v>588</v>
      </c>
      <c r="B296" s="2">
        <f>'Delta D-D'!AI298</f>
        <v>0.619524896003254</v>
      </c>
      <c r="C296" s="2">
        <f>'Delta D-D'!AJ298</f>
        <v>0.54564752308761122</v>
      </c>
      <c r="D296" s="2">
        <f>'Delta D-D'!AK298</f>
        <v>0.53224029898024661</v>
      </c>
      <c r="E296" s="2">
        <f>'Delta D-D'!AL298</f>
        <v>0.53007943218719156</v>
      </c>
      <c r="F296" s="2">
        <f>'Delta D-D'!AN298</f>
        <v>0.52820020970245629</v>
      </c>
      <c r="G296" s="2">
        <f>'Delta D-D'!AO298</f>
        <v>0.5100502524939543</v>
      </c>
      <c r="H296" s="2">
        <f>'Delta D-D'!AM298</f>
        <v>0.52019349230270073</v>
      </c>
      <c r="I296" s="2">
        <v>0.80466368100040597</v>
      </c>
    </row>
    <row r="297" spans="1:9" x14ac:dyDescent="0.2">
      <c r="A297" s="126">
        <v>590</v>
      </c>
      <c r="B297" s="2">
        <f>'Delta D-D'!AI299</f>
        <v>0.61796912023126538</v>
      </c>
      <c r="C297" s="2">
        <f>'Delta D-D'!AJ299</f>
        <v>0.53511923838311937</v>
      </c>
      <c r="D297" s="2">
        <f>'Delta D-D'!AK299</f>
        <v>0.52423715550276029</v>
      </c>
      <c r="E297" s="2">
        <f>'Delta D-D'!AL299</f>
        <v>0.52686621529063338</v>
      </c>
      <c r="F297" s="2">
        <f>'Delta D-D'!AN299</f>
        <v>0.52377827463057081</v>
      </c>
      <c r="G297" s="2">
        <f>'Delta D-D'!AO299</f>
        <v>0.50594462931918827</v>
      </c>
      <c r="H297" s="2">
        <f>'Delta D-D'!AM299</f>
        <v>0.5176530558947956</v>
      </c>
      <c r="I297" s="2">
        <v>0.80179247653444641</v>
      </c>
    </row>
    <row r="298" spans="1:9" x14ac:dyDescent="0.2">
      <c r="A298" s="126">
        <v>592</v>
      </c>
      <c r="B298" s="2">
        <f>'Delta D-D'!AI300</f>
        <v>0.60836873649172674</v>
      </c>
      <c r="C298" s="2">
        <f>'Delta D-D'!AJ300</f>
        <v>0.53235245487726068</v>
      </c>
      <c r="D298" s="2">
        <f>'Delta D-D'!AK300</f>
        <v>0.52053362715009932</v>
      </c>
      <c r="E298" s="2">
        <f>'Delta D-D'!AL300</f>
        <v>0.51882825938909249</v>
      </c>
      <c r="F298" s="2">
        <f>'Delta D-D'!AN300</f>
        <v>0.51721893876099934</v>
      </c>
      <c r="G298" s="2">
        <f>'Delta D-D'!AO300</f>
        <v>0.50110580609596944</v>
      </c>
      <c r="H298" s="2">
        <f>'Delta D-D'!AM300</f>
        <v>0.51470598699343562</v>
      </c>
      <c r="I298" s="2">
        <v>0.79340344461709122</v>
      </c>
    </row>
    <row r="299" spans="1:9" x14ac:dyDescent="0.2">
      <c r="A299" s="126">
        <v>594</v>
      </c>
      <c r="B299" s="2">
        <f>'Delta D-D'!AI301</f>
        <v>0.60522507946902948</v>
      </c>
      <c r="C299" s="2">
        <f>'Delta D-D'!AJ301</f>
        <v>0.52682841118545376</v>
      </c>
      <c r="D299" s="2">
        <f>'Delta D-D'!AK301</f>
        <v>0.52015589800835649</v>
      </c>
      <c r="E299" s="2">
        <f>'Delta D-D'!AL301</f>
        <v>0.514512426034619</v>
      </c>
      <c r="F299" s="2">
        <f>'Delta D-D'!AN301</f>
        <v>0.51064108095721927</v>
      </c>
      <c r="G299" s="2">
        <f>'Delta D-D'!AO301</f>
        <v>0.49849012559310957</v>
      </c>
      <c r="H299" s="2">
        <f>'Delta D-D'!AM301</f>
        <v>0.50741389426800509</v>
      </c>
      <c r="I299" s="2">
        <v>0.79147131181533936</v>
      </c>
    </row>
    <row r="300" spans="1:9" x14ac:dyDescent="0.2">
      <c r="A300" s="126">
        <v>596</v>
      </c>
      <c r="B300" s="2">
        <f>'Delta D-D'!AI302</f>
        <v>0.59682357127188723</v>
      </c>
      <c r="C300" s="2">
        <f>'Delta D-D'!AJ302</f>
        <v>0.52316648477623851</v>
      </c>
      <c r="D300" s="2">
        <f>'Delta D-D'!AK302</f>
        <v>0.5089046030204436</v>
      </c>
      <c r="E300" s="2">
        <f>'Delta D-D'!AL302</f>
        <v>0.50570936600524696</v>
      </c>
      <c r="F300" s="2">
        <f>'Delta D-D'!AN302</f>
        <v>0.50662691884717503</v>
      </c>
      <c r="G300" s="2">
        <f>'Delta D-D'!AO302</f>
        <v>0.49150164133671126</v>
      </c>
      <c r="H300" s="2">
        <f>'Delta D-D'!AM302</f>
        <v>0.50400995204813448</v>
      </c>
      <c r="I300" s="2">
        <v>0.78436918683366663</v>
      </c>
    </row>
    <row r="301" spans="1:9" x14ac:dyDescent="0.2">
      <c r="A301" s="126">
        <v>598</v>
      </c>
      <c r="B301" s="2">
        <f>'Delta D-D'!AI303</f>
        <v>0.59289132799356103</v>
      </c>
      <c r="C301" s="2">
        <f>'Delta D-D'!AJ303</f>
        <v>0.51594451479397563</v>
      </c>
      <c r="D301" s="2">
        <f>'Delta D-D'!AK303</f>
        <v>0.50694236423698413</v>
      </c>
      <c r="E301" s="2">
        <f>'Delta D-D'!AL303</f>
        <v>0.50098796266961898</v>
      </c>
      <c r="F301" s="2">
        <f>'Delta D-D'!AN303</f>
        <v>0.50546323585076713</v>
      </c>
      <c r="G301" s="2">
        <f>'Delta D-D'!AO303</f>
        <v>0.48474681569321554</v>
      </c>
      <c r="H301" s="2">
        <f>'Delta D-D'!AM303</f>
        <v>0.49788419151530761</v>
      </c>
      <c r="I301" s="2">
        <v>0.77224984963364385</v>
      </c>
    </row>
    <row r="302" spans="1:9" x14ac:dyDescent="0.2">
      <c r="A302" s="126">
        <v>600</v>
      </c>
      <c r="B302" s="2">
        <f>'Delta D-D'!AI304</f>
        <v>0.58764479448303319</v>
      </c>
      <c r="C302" s="2">
        <f>'Delta D-D'!AJ304</f>
        <v>0.50974003338266627</v>
      </c>
      <c r="D302" s="2">
        <f>'Delta D-D'!AK304</f>
        <v>0.50084613859358029</v>
      </c>
      <c r="E302" s="2">
        <f>'Delta D-D'!AL304</f>
        <v>0.49212295914502491</v>
      </c>
      <c r="F302" s="2">
        <f>'Delta D-D'!AN304</f>
        <v>0.49273160165164143</v>
      </c>
      <c r="G302" s="2">
        <f>'Delta D-D'!AO304</f>
        <v>0.47953649650600561</v>
      </c>
      <c r="H302" s="2">
        <f>'Delta D-D'!AM304</f>
        <v>0.49243773659291001</v>
      </c>
      <c r="I302" s="2">
        <v>0.76716359761741515</v>
      </c>
    </row>
    <row r="303" spans="1:9" x14ac:dyDescent="0.2">
      <c r="A303" s="126">
        <v>602</v>
      </c>
      <c r="B303" s="2">
        <f>'Delta D-D'!AI305</f>
        <v>0.58612959993253888</v>
      </c>
      <c r="C303" s="2">
        <f>'Delta D-D'!AJ305</f>
        <v>0.50993532164511635</v>
      </c>
      <c r="D303" s="2">
        <f>'Delta D-D'!AK305</f>
        <v>0.49519051669144609</v>
      </c>
      <c r="E303" s="2">
        <f>'Delta D-D'!AL305</f>
        <v>0.48770485034999034</v>
      </c>
      <c r="F303" s="2">
        <f>'Delta D-D'!AN305</f>
        <v>0.49123705179798804</v>
      </c>
      <c r="G303" s="2">
        <f>'Delta D-D'!AO305</f>
        <v>0.47485165953187192</v>
      </c>
      <c r="H303" s="2">
        <f>'Delta D-D'!AM305</f>
        <v>0.48744180814397353</v>
      </c>
      <c r="I303" s="2">
        <v>0.76579041279867255</v>
      </c>
    </row>
    <row r="304" spans="1:9" x14ac:dyDescent="0.2">
      <c r="A304" s="126">
        <v>604</v>
      </c>
      <c r="B304" s="2">
        <f>'Delta D-D'!AI306</f>
        <v>0.57406989699027022</v>
      </c>
      <c r="C304" s="2">
        <f>'Delta D-D'!AJ306</f>
        <v>0.50470071903041536</v>
      </c>
      <c r="D304" s="2">
        <f>'Delta D-D'!AK306</f>
        <v>0.49014730220608982</v>
      </c>
      <c r="E304" s="2">
        <f>'Delta D-D'!AL306</f>
        <v>0.48428348599927062</v>
      </c>
      <c r="F304" s="2">
        <f>'Delta D-D'!AN306</f>
        <v>0.486939241100659</v>
      </c>
      <c r="G304" s="2">
        <f>'Delta D-D'!AO306</f>
        <v>0.4733702445920418</v>
      </c>
      <c r="H304" s="2">
        <f>'Delta D-D'!AM306</f>
        <v>0.47953504842812578</v>
      </c>
      <c r="I304" s="2">
        <v>0.75993369763516228</v>
      </c>
    </row>
    <row r="305" spans="1:9" x14ac:dyDescent="0.2">
      <c r="A305" s="126">
        <v>606</v>
      </c>
      <c r="B305" s="2">
        <f>'Delta D-D'!AI307</f>
        <v>0.56606520298085883</v>
      </c>
      <c r="C305" s="2">
        <f>'Delta D-D'!AJ307</f>
        <v>0.4929888340408084</v>
      </c>
      <c r="D305" s="2">
        <f>'Delta D-D'!AK307</f>
        <v>0.48711363119213757</v>
      </c>
      <c r="E305" s="2">
        <f>'Delta D-D'!AL307</f>
        <v>0.47722577472564254</v>
      </c>
      <c r="F305" s="2">
        <f>'Delta D-D'!AN307</f>
        <v>0.48089519795535551</v>
      </c>
      <c r="G305" s="2">
        <f>'Delta D-D'!AO307</f>
        <v>0.46754615604682748</v>
      </c>
      <c r="H305" s="2">
        <f>'Delta D-D'!AM307</f>
        <v>0.47804906240100919</v>
      </c>
      <c r="I305" s="2">
        <v>0.74617849227531785</v>
      </c>
    </row>
    <row r="306" spans="1:9" x14ac:dyDescent="0.2">
      <c r="A306" s="126">
        <v>608</v>
      </c>
      <c r="B306" s="2">
        <f>'Delta D-D'!AI308</f>
        <v>0.56960815434603518</v>
      </c>
      <c r="C306" s="2">
        <f>'Delta D-D'!AJ308</f>
        <v>0.49102799662192886</v>
      </c>
      <c r="D306" s="2">
        <f>'Delta D-D'!AK308</f>
        <v>0.47977130450238548</v>
      </c>
      <c r="E306" s="2">
        <f>'Delta D-D'!AL308</f>
        <v>0.47515394499120234</v>
      </c>
      <c r="F306" s="2">
        <f>'Delta D-D'!AN308</f>
        <v>0.47482115197539088</v>
      </c>
      <c r="G306" s="2">
        <f>'Delta D-D'!AO308</f>
        <v>0.46275774822479576</v>
      </c>
      <c r="H306" s="2">
        <f>'Delta D-D'!AM308</f>
        <v>0.47237943363143131</v>
      </c>
      <c r="I306" s="2">
        <v>0.75220905492812129</v>
      </c>
    </row>
    <row r="307" spans="1:9" x14ac:dyDescent="0.2">
      <c r="A307" s="126">
        <v>610</v>
      </c>
      <c r="B307" s="2">
        <f>'Delta D-D'!AI309</f>
        <v>0.56554230507366299</v>
      </c>
      <c r="C307" s="2">
        <f>'Delta D-D'!AJ309</f>
        <v>0.48174672125256279</v>
      </c>
      <c r="D307" s="2">
        <f>'Delta D-D'!AK309</f>
        <v>0.47883994627939686</v>
      </c>
      <c r="E307" s="2">
        <f>'Delta D-D'!AL309</f>
        <v>0.46243111481469867</v>
      </c>
      <c r="F307" s="2">
        <f>'Delta D-D'!AN309</f>
        <v>0.47143465943921825</v>
      </c>
      <c r="G307" s="2">
        <f>'Delta D-D'!AO309</f>
        <v>0.45271327171803044</v>
      </c>
      <c r="H307" s="2">
        <f>'Delta D-D'!AM309</f>
        <v>0.46585616741090519</v>
      </c>
      <c r="I307" s="2">
        <v>0.73508721690340728</v>
      </c>
    </row>
    <row r="308" spans="1:9" x14ac:dyDescent="0.2">
      <c r="A308" s="126">
        <v>612</v>
      </c>
      <c r="B308" s="2">
        <f>'Delta D-D'!AI310</f>
        <v>0.56007046156647533</v>
      </c>
      <c r="C308" s="2">
        <f>'Delta D-D'!AJ310</f>
        <v>0.48265362942845336</v>
      </c>
      <c r="D308" s="2">
        <f>'Delta D-D'!AK310</f>
        <v>0.47145173758500469</v>
      </c>
      <c r="E308" s="2">
        <f>'Delta D-D'!AL310</f>
        <v>0.46718776194953904</v>
      </c>
      <c r="F308" s="2">
        <f>'Delta D-D'!AN310</f>
        <v>0.4633618960074859</v>
      </c>
      <c r="G308" s="2">
        <f>'Delta D-D'!AO310</f>
        <v>0.45211869217554046</v>
      </c>
      <c r="H308" s="2">
        <f>'Delta D-D'!AM310</f>
        <v>0.46115107254696142</v>
      </c>
      <c r="I308" s="2">
        <v>0.73815946496624818</v>
      </c>
    </row>
    <row r="309" spans="1:9" x14ac:dyDescent="0.2">
      <c r="A309" s="126">
        <v>614</v>
      </c>
      <c r="B309" s="2">
        <f>'Delta D-D'!AI311</f>
        <v>0.55333783725086683</v>
      </c>
      <c r="C309" s="2">
        <f>'Delta D-D'!AJ311</f>
        <v>0.47928836011368325</v>
      </c>
      <c r="D309" s="2">
        <f>'Delta D-D'!AK311</f>
        <v>0.4683503785782861</v>
      </c>
      <c r="E309" s="2">
        <f>'Delta D-D'!AL311</f>
        <v>0.46530420345636259</v>
      </c>
      <c r="F309" s="2">
        <f>'Delta D-D'!AN311</f>
        <v>0.4611077226079896</v>
      </c>
      <c r="G309" s="2">
        <f>'Delta D-D'!AO311</f>
        <v>0.44253225410395558</v>
      </c>
      <c r="H309" s="2">
        <f>'Delta D-D'!AM311</f>
        <v>0.4583587087521046</v>
      </c>
      <c r="I309" s="2">
        <v>0.73035448933267411</v>
      </c>
    </row>
    <row r="310" spans="1:9" x14ac:dyDescent="0.2">
      <c r="A310" s="126">
        <v>616</v>
      </c>
      <c r="B310" s="2">
        <f>'Delta D-D'!AI312</f>
        <v>0.54550905594141774</v>
      </c>
      <c r="C310" s="2">
        <f>'Delta D-D'!AJ312</f>
        <v>0.47064573679533872</v>
      </c>
      <c r="D310" s="2">
        <f>'Delta D-D'!AK312</f>
        <v>0.46156390878571152</v>
      </c>
      <c r="E310" s="2">
        <f>'Delta D-D'!AL312</f>
        <v>0.4531848226652091</v>
      </c>
      <c r="F310" s="2">
        <f>'Delta D-D'!AN312</f>
        <v>0.4541396440347345</v>
      </c>
      <c r="G310" s="2">
        <f>'Delta D-D'!AO312</f>
        <v>0.44031457614290836</v>
      </c>
      <c r="H310" s="2">
        <f>'Delta D-D'!AM312</f>
        <v>0.45001453714177408</v>
      </c>
      <c r="I310" s="2">
        <v>0.72747905857384332</v>
      </c>
    </row>
    <row r="311" spans="1:9" x14ac:dyDescent="0.2">
      <c r="A311" s="126">
        <v>618</v>
      </c>
      <c r="B311" s="2">
        <f>'Delta D-D'!AI313</f>
        <v>0.54660106801440733</v>
      </c>
      <c r="C311" s="2">
        <f>'Delta D-D'!AJ313</f>
        <v>0.46871170956053199</v>
      </c>
      <c r="D311" s="2">
        <f>'Delta D-D'!AK313</f>
        <v>0.45941178061270627</v>
      </c>
      <c r="E311" s="2">
        <f>'Delta D-D'!AL313</f>
        <v>0.45540109159158959</v>
      </c>
      <c r="F311" s="2">
        <f>'Delta D-D'!AN313</f>
        <v>0.45242155563784969</v>
      </c>
      <c r="G311" s="2">
        <f>'Delta D-D'!AO313</f>
        <v>0.43751852015327941</v>
      </c>
      <c r="H311" s="2">
        <f>'Delta D-D'!AM313</f>
        <v>0.44923224226711689</v>
      </c>
      <c r="I311" s="2">
        <v>0.71396786242083898</v>
      </c>
    </row>
    <row r="312" spans="1:9" x14ac:dyDescent="0.2">
      <c r="A312" s="126">
        <v>620</v>
      </c>
      <c r="B312" s="2">
        <f>'Delta D-D'!AI314</f>
        <v>0.53714127749970864</v>
      </c>
      <c r="C312" s="2">
        <f>'Delta D-D'!AJ314</f>
        <v>0.46047189287645729</v>
      </c>
      <c r="D312" s="2">
        <f>'Delta D-D'!AK314</f>
        <v>0.45296209073519833</v>
      </c>
      <c r="E312" s="2">
        <f>'Delta D-D'!AL314</f>
        <v>0.44765788731249145</v>
      </c>
      <c r="F312" s="2">
        <f>'Delta D-D'!AN314</f>
        <v>0.44755153161268879</v>
      </c>
      <c r="G312" s="2">
        <f>'Delta D-D'!AO314</f>
        <v>0.43175977581233482</v>
      </c>
      <c r="H312" s="2">
        <f>'Delta D-D'!AM314</f>
        <v>0.44315840577113796</v>
      </c>
      <c r="I312" s="2">
        <v>0.7057034526070094</v>
      </c>
    </row>
    <row r="313" spans="1:9" x14ac:dyDescent="0.2">
      <c r="A313" s="126">
        <v>622</v>
      </c>
      <c r="B313" s="2">
        <f>'Delta D-D'!AI315</f>
        <v>0.53320497761055741</v>
      </c>
      <c r="C313" s="2">
        <f>'Delta D-D'!AJ315</f>
        <v>0.45555445735567801</v>
      </c>
      <c r="D313" s="2">
        <f>'Delta D-D'!AK315</f>
        <v>0.45147667983758133</v>
      </c>
      <c r="E313" s="2">
        <f>'Delta D-D'!AL315</f>
        <v>0.44233479737720849</v>
      </c>
      <c r="F313" s="2">
        <f>'Delta D-D'!AN315</f>
        <v>0.44285491424944645</v>
      </c>
      <c r="G313" s="2">
        <f>'Delta D-D'!AO315</f>
        <v>0.42699030585868769</v>
      </c>
      <c r="H313" s="2">
        <f>'Delta D-D'!AM315</f>
        <v>0.44011779157449027</v>
      </c>
      <c r="I313" s="2">
        <v>0.69919836144727299</v>
      </c>
    </row>
    <row r="314" spans="1:9" x14ac:dyDescent="0.2">
      <c r="A314" s="126">
        <v>624</v>
      </c>
      <c r="B314" s="2">
        <f>'Delta D-D'!AI316</f>
        <v>0.53126930012470375</v>
      </c>
      <c r="C314" s="2">
        <f>'Delta D-D'!AJ316</f>
        <v>0.45539919689541186</v>
      </c>
      <c r="D314" s="2">
        <f>'Delta D-D'!AK316</f>
        <v>0.44439510091498491</v>
      </c>
      <c r="E314" s="2">
        <f>'Delta D-D'!AL316</f>
        <v>0.43959545627814123</v>
      </c>
      <c r="F314" s="2">
        <f>'Delta D-D'!AN316</f>
        <v>0.43690546043895218</v>
      </c>
      <c r="G314" s="2">
        <f>'Delta D-D'!AO316</f>
        <v>0.4264841581895773</v>
      </c>
      <c r="H314" s="2">
        <f>'Delta D-D'!AM316</f>
        <v>0.4361663835890095</v>
      </c>
      <c r="I314" s="2">
        <v>0.69830712649787685</v>
      </c>
    </row>
    <row r="315" spans="1:9" x14ac:dyDescent="0.2">
      <c r="A315" s="126">
        <v>626</v>
      </c>
      <c r="B315" s="2">
        <f>'Delta D-D'!AI317</f>
        <v>0.52909874919437883</v>
      </c>
      <c r="C315" s="2">
        <f>'Delta D-D'!AJ317</f>
        <v>0.44809787663768752</v>
      </c>
      <c r="D315" s="2">
        <f>'Delta D-D'!AK317</f>
        <v>0.44038000157708979</v>
      </c>
      <c r="E315" s="2">
        <f>'Delta D-D'!AL317</f>
        <v>0.42347774761886114</v>
      </c>
      <c r="F315" s="2">
        <f>'Delta D-D'!AN317</f>
        <v>0.43395311874050435</v>
      </c>
      <c r="G315" s="2">
        <f>'Delta D-D'!AO317</f>
        <v>0.42060296891777149</v>
      </c>
      <c r="H315" s="2">
        <f>'Delta D-D'!AM317</f>
        <v>0.42989830983830579</v>
      </c>
      <c r="I315" s="2">
        <v>0.69580552072512347</v>
      </c>
    </row>
    <row r="316" spans="1:9" x14ac:dyDescent="0.2">
      <c r="A316" s="126">
        <v>628</v>
      </c>
      <c r="B316" s="2">
        <f>'Delta D-D'!AI318</f>
        <v>0.51692151988680379</v>
      </c>
      <c r="C316" s="2">
        <f>'Delta D-D'!AJ318</f>
        <v>0.44337134592153937</v>
      </c>
      <c r="D316" s="2">
        <f>'Delta D-D'!AK318</f>
        <v>0.43770494994377351</v>
      </c>
      <c r="E316" s="2">
        <f>'Delta D-D'!AL318</f>
        <v>0.42636464122569606</v>
      </c>
      <c r="F316" s="2">
        <f>'Delta D-D'!AN318</f>
        <v>0.42749115941886906</v>
      </c>
      <c r="G316" s="2">
        <f>'Delta D-D'!AO318</f>
        <v>0.41645864817074774</v>
      </c>
      <c r="H316" s="2">
        <f>'Delta D-D'!AM318</f>
        <v>0.42460655581577633</v>
      </c>
      <c r="I316" s="2">
        <v>0.6870464780721619</v>
      </c>
    </row>
    <row r="317" spans="1:9" x14ac:dyDescent="0.2">
      <c r="A317" s="126">
        <v>630</v>
      </c>
      <c r="B317" s="2">
        <f>'Delta D-D'!AI319</f>
        <v>0.51336118053324498</v>
      </c>
      <c r="C317" s="2">
        <f>'Delta D-D'!AJ319</f>
        <v>0.43851259705407486</v>
      </c>
      <c r="D317" s="2">
        <f>'Delta D-D'!AK319</f>
        <v>0.43142330319501099</v>
      </c>
      <c r="E317" s="2">
        <f>'Delta D-D'!AL319</f>
        <v>0.41613341888435684</v>
      </c>
      <c r="F317" s="2">
        <f>'Delta D-D'!AN319</f>
        <v>0.42590447922341568</v>
      </c>
      <c r="G317" s="2">
        <f>'Delta D-D'!AO319</f>
        <v>0.40881541171211566</v>
      </c>
      <c r="H317" s="2">
        <f>'Delta D-D'!AM319</f>
        <v>0.42009996405512062</v>
      </c>
      <c r="I317" s="2">
        <v>0.68066264651100994</v>
      </c>
    </row>
    <row r="318" spans="1:9" x14ac:dyDescent="0.2">
      <c r="A318" s="126">
        <v>632</v>
      </c>
      <c r="B318" s="2">
        <f>'Delta D-D'!AI320</f>
        <v>0.50623284234241339</v>
      </c>
      <c r="C318" s="2">
        <f>'Delta D-D'!AJ320</f>
        <v>0.43932331976526129</v>
      </c>
      <c r="D318" s="2">
        <f>'Delta D-D'!AK320</f>
        <v>0.4257943531624786</v>
      </c>
      <c r="E318" s="2">
        <f>'Delta D-D'!AL320</f>
        <v>0.41763623777923975</v>
      </c>
      <c r="F318" s="2">
        <f>'Delta D-D'!AN320</f>
        <v>0.42106532082963888</v>
      </c>
      <c r="G318" s="2">
        <f>'Delta D-D'!AO320</f>
        <v>0.40858412652533538</v>
      </c>
      <c r="H318" s="2">
        <f>'Delta D-D'!AM320</f>
        <v>0.41564161670759603</v>
      </c>
      <c r="I318" s="2">
        <v>0.68532222376260776</v>
      </c>
    </row>
    <row r="319" spans="1:9" x14ac:dyDescent="0.2">
      <c r="A319" s="126">
        <v>634</v>
      </c>
      <c r="B319" s="2">
        <f>'Delta D-D'!AI321</f>
        <v>0.50570891737011792</v>
      </c>
      <c r="C319" s="2">
        <f>'Delta D-D'!AJ321</f>
        <v>0.43358032132667645</v>
      </c>
      <c r="D319" s="2">
        <f>'Delta D-D'!AK321</f>
        <v>0.42224956557035398</v>
      </c>
      <c r="E319" s="2">
        <f>'Delta D-D'!AL321</f>
        <v>0.41008250094431986</v>
      </c>
      <c r="F319" s="2">
        <f>'Delta D-D'!AN321</f>
        <v>0.41435529046052189</v>
      </c>
      <c r="G319" s="2">
        <f>'Delta D-D'!AO321</f>
        <v>0.39969762551606003</v>
      </c>
      <c r="H319" s="2">
        <f>'Delta D-D'!AM321</f>
        <v>0.40980031877713152</v>
      </c>
      <c r="I319" s="2">
        <v>0.68041534552576444</v>
      </c>
    </row>
    <row r="320" spans="1:9" x14ac:dyDescent="0.2">
      <c r="A320" s="126">
        <v>636</v>
      </c>
      <c r="B320" s="2">
        <f>'Delta D-D'!AI322</f>
        <v>0.50430359154907123</v>
      </c>
      <c r="C320" s="2">
        <f>'Delta D-D'!AJ322</f>
        <v>0.4268789360282188</v>
      </c>
      <c r="D320" s="2">
        <f>'Delta D-D'!AK322</f>
        <v>0.41549704664722853</v>
      </c>
      <c r="E320" s="2">
        <f>'Delta D-D'!AL322</f>
        <v>0.40215000506282905</v>
      </c>
      <c r="F320" s="2">
        <f>'Delta D-D'!AN322</f>
        <v>0.40755038770701191</v>
      </c>
      <c r="G320" s="2">
        <f>'Delta D-D'!AO322</f>
        <v>0.39881599925006839</v>
      </c>
      <c r="H320" s="2">
        <f>'Delta D-D'!AM322</f>
        <v>0.40810656005296764</v>
      </c>
      <c r="I320" s="2">
        <v>0.66225941816355771</v>
      </c>
    </row>
    <row r="321" spans="1:9" x14ac:dyDescent="0.2">
      <c r="A321" s="126">
        <v>638</v>
      </c>
      <c r="B321" s="2">
        <f>'Delta D-D'!AI323</f>
        <v>0.49979797938215498</v>
      </c>
      <c r="C321" s="2">
        <f>'Delta D-D'!AJ323</f>
        <v>0.42663216383598268</v>
      </c>
      <c r="D321" s="2">
        <f>'Delta D-D'!AK323</f>
        <v>0.4155495404634113</v>
      </c>
      <c r="E321" s="2">
        <f>'Delta D-D'!AL323</f>
        <v>0.39396818034931336</v>
      </c>
      <c r="F321" s="2">
        <f>'Delta D-D'!AN323</f>
        <v>0.40490236489287845</v>
      </c>
      <c r="G321" s="2">
        <f>'Delta D-D'!AO323</f>
        <v>0.3975700783733771</v>
      </c>
      <c r="H321" s="2">
        <f>'Delta D-D'!AM323</f>
        <v>0.40145296147908738</v>
      </c>
      <c r="I321" s="2">
        <v>0.66314866403383022</v>
      </c>
    </row>
    <row r="322" spans="1:9" x14ac:dyDescent="0.2">
      <c r="A322" s="126">
        <v>640</v>
      </c>
      <c r="B322" s="2">
        <f>'Delta D-D'!AI324</f>
        <v>0.48843463459191661</v>
      </c>
      <c r="C322" s="2">
        <f>'Delta D-D'!AJ324</f>
        <v>0.41609711103829383</v>
      </c>
      <c r="D322" s="2">
        <f>'Delta D-D'!AK324</f>
        <v>0.41110134208088844</v>
      </c>
      <c r="E322" s="2">
        <f>'Delta D-D'!AL324</f>
        <v>0.39815119965336265</v>
      </c>
      <c r="F322" s="2">
        <f>'Delta D-D'!AN324</f>
        <v>0.40239693894772444</v>
      </c>
      <c r="G322" s="2">
        <f>'Delta D-D'!AO324</f>
        <v>0.3882473001033393</v>
      </c>
      <c r="H322" s="2">
        <f>'Delta D-D'!AM324</f>
        <v>0.3967055617919435</v>
      </c>
      <c r="I322" s="2">
        <v>0.65958772935537091</v>
      </c>
    </row>
    <row r="323" spans="1:9" x14ac:dyDescent="0.2">
      <c r="A323" s="126">
        <v>642</v>
      </c>
      <c r="B323" s="2">
        <f>'Delta D-D'!AI325</f>
        <v>0.49058991901507198</v>
      </c>
      <c r="C323" s="2">
        <f>'Delta D-D'!AJ325</f>
        <v>0.41749826614223551</v>
      </c>
      <c r="D323" s="2">
        <f>'Delta D-D'!AK325</f>
        <v>0.40540606411432201</v>
      </c>
      <c r="E323" s="2">
        <f>'Delta D-D'!AL325</f>
        <v>0.39379113619419925</v>
      </c>
      <c r="F323" s="2">
        <f>'Delta D-D'!AN325</f>
        <v>0.39597817550562908</v>
      </c>
      <c r="G323" s="2">
        <f>'Delta D-D'!AO325</f>
        <v>0.38585103850485858</v>
      </c>
      <c r="H323" s="2">
        <f>'Delta D-D'!AM325</f>
        <v>0.39268615785847949</v>
      </c>
      <c r="I323" s="2">
        <v>0.65930103394884476</v>
      </c>
    </row>
    <row r="324" spans="1:9" x14ac:dyDescent="0.2">
      <c r="A324" s="126">
        <v>644</v>
      </c>
      <c r="B324" s="2">
        <f>'Delta D-D'!AI326</f>
        <v>0.4822772818797727</v>
      </c>
      <c r="C324" s="2">
        <f>'Delta D-D'!AJ326</f>
        <v>0.40780088812497617</v>
      </c>
      <c r="D324" s="2">
        <f>'Delta D-D'!AK326</f>
        <v>0.39858323396479989</v>
      </c>
      <c r="E324" s="2">
        <f>'Delta D-D'!AL326</f>
        <v>0.38568242610748094</v>
      </c>
      <c r="F324" s="2">
        <f>'Delta D-D'!AN326</f>
        <v>0.39415346001270279</v>
      </c>
      <c r="G324" s="2">
        <f>'Delta D-D'!AO326</f>
        <v>0.3824092047728378</v>
      </c>
      <c r="H324" s="2">
        <f>'Delta D-D'!AM326</f>
        <v>0.38803008146848228</v>
      </c>
      <c r="I324" s="2">
        <v>0.64239792990705702</v>
      </c>
    </row>
    <row r="325" spans="1:9" x14ac:dyDescent="0.2">
      <c r="A325" s="126">
        <v>646</v>
      </c>
      <c r="B325" s="2">
        <f>'Delta D-D'!AI327</f>
        <v>0.4776620766142603</v>
      </c>
      <c r="C325" s="2">
        <f>'Delta D-D'!AJ327</f>
        <v>0.40776217746496535</v>
      </c>
      <c r="D325" s="2">
        <f>'Delta D-D'!AK327</f>
        <v>0.40176976892158933</v>
      </c>
      <c r="E325" s="2">
        <f>'Delta D-D'!AL327</f>
        <v>0.39040008774438029</v>
      </c>
      <c r="F325" s="2">
        <f>'Delta D-D'!AN327</f>
        <v>0.39021669046657159</v>
      </c>
      <c r="G325" s="2">
        <f>'Delta D-D'!AO327</f>
        <v>0.37807913240506252</v>
      </c>
      <c r="H325" s="2">
        <f>'Delta D-D'!AM327</f>
        <v>0.38593271726594658</v>
      </c>
      <c r="I325" s="2">
        <v>0.64141828848374161</v>
      </c>
    </row>
    <row r="326" spans="1:9" x14ac:dyDescent="0.2">
      <c r="A326" s="126">
        <v>648</v>
      </c>
      <c r="B326" s="2">
        <f>'Delta D-D'!AI328</f>
        <v>0.47298663350181513</v>
      </c>
      <c r="C326" s="2">
        <f>'Delta D-D'!AJ328</f>
        <v>0.40363326950298983</v>
      </c>
      <c r="D326" s="2">
        <f>'Delta D-D'!AK328</f>
        <v>0.39307761040507927</v>
      </c>
      <c r="E326" s="2">
        <f>'Delta D-D'!AL328</f>
        <v>0.37905445563679585</v>
      </c>
      <c r="F326" s="2">
        <f>'Delta D-D'!AN328</f>
        <v>0.38429027924191672</v>
      </c>
      <c r="G326" s="2">
        <f>'Delta D-D'!AO328</f>
        <v>0.37426349418989702</v>
      </c>
      <c r="H326" s="2">
        <f>'Delta D-D'!AM328</f>
        <v>0.38090071673058112</v>
      </c>
      <c r="I326" s="2">
        <v>0.64030136453685493</v>
      </c>
    </row>
    <row r="327" spans="1:9" x14ac:dyDescent="0.2">
      <c r="A327" s="126">
        <v>650</v>
      </c>
      <c r="B327" s="2">
        <f>'Delta D-D'!AI329</f>
        <v>0.47467874724715919</v>
      </c>
      <c r="C327" s="2">
        <f>'Delta D-D'!AJ329</f>
        <v>0.39980793053828734</v>
      </c>
      <c r="D327" s="2">
        <f>'Delta D-D'!AK329</f>
        <v>0.3904793811779772</v>
      </c>
      <c r="E327" s="2">
        <f>'Delta D-D'!AL329</f>
        <v>0.36822800095115404</v>
      </c>
      <c r="F327" s="2">
        <f>'Delta D-D'!AN329</f>
        <v>0.38472149604418249</v>
      </c>
      <c r="G327" s="2">
        <f>'Delta D-D'!AO329</f>
        <v>0.37134782795567034</v>
      </c>
      <c r="H327" s="2">
        <f>'Delta D-D'!AM329</f>
        <v>0.3758766769501598</v>
      </c>
      <c r="I327" s="2">
        <v>0.63917605261853971</v>
      </c>
    </row>
    <row r="328" spans="1:9" x14ac:dyDescent="0.2">
      <c r="A328" s="126">
        <v>652</v>
      </c>
      <c r="B328" s="2">
        <f>'Delta D-D'!AI330</f>
        <v>0.46796961353945399</v>
      </c>
      <c r="C328" s="2">
        <f>'Delta D-D'!AJ330</f>
        <v>0.39500531981140341</v>
      </c>
      <c r="D328" s="2">
        <f>'Delta D-D'!AK330</f>
        <v>0.39015607185377554</v>
      </c>
      <c r="E328" s="2">
        <f>'Delta D-D'!AL330</f>
        <v>0.37066934808205332</v>
      </c>
      <c r="F328" s="2">
        <f>'Delta D-D'!AN330</f>
        <v>0.37648486610231124</v>
      </c>
      <c r="G328" s="2">
        <f>'Delta D-D'!AO330</f>
        <v>0.36632521510404636</v>
      </c>
      <c r="H328" s="2">
        <f>'Delta D-D'!AM330</f>
        <v>0.37381520363966025</v>
      </c>
      <c r="I328" s="2">
        <v>0.62569552394142747</v>
      </c>
    </row>
    <row r="329" spans="1:9" x14ac:dyDescent="0.2">
      <c r="A329" s="126">
        <v>654</v>
      </c>
      <c r="B329" s="2">
        <f>'Delta D-D'!AI331</f>
        <v>0.46393428627933275</v>
      </c>
      <c r="C329" s="2">
        <f>'Delta D-D'!AJ331</f>
        <v>0.38945415719360277</v>
      </c>
      <c r="D329" s="2">
        <f>'Delta D-D'!AK331</f>
        <v>0.38379879749528278</v>
      </c>
      <c r="E329" s="2">
        <f>'Delta D-D'!AL331</f>
        <v>0.36995667629025064</v>
      </c>
      <c r="F329" s="2">
        <f>'Delta D-D'!AN331</f>
        <v>0.37220992101083539</v>
      </c>
      <c r="G329" s="2">
        <f>'Delta D-D'!AO331</f>
        <v>0.36111726208942763</v>
      </c>
      <c r="H329" s="2">
        <f>'Delta D-D'!AM331</f>
        <v>0.36788284861999365</v>
      </c>
      <c r="I329" s="2">
        <v>0.62102221699844584</v>
      </c>
    </row>
    <row r="330" spans="1:9" x14ac:dyDescent="0.2">
      <c r="A330" s="126">
        <v>656</v>
      </c>
      <c r="B330" s="2">
        <f>'Delta D-D'!AI332</f>
        <v>0.46037974234369727</v>
      </c>
      <c r="C330" s="2">
        <f>'Delta D-D'!AJ332</f>
        <v>0.38740491042665859</v>
      </c>
      <c r="D330" s="2">
        <f>'Delta D-D'!AK332</f>
        <v>0.37706402041992604</v>
      </c>
      <c r="E330" s="2">
        <f>'Delta D-D'!AL332</f>
        <v>0.36618661618836867</v>
      </c>
      <c r="F330" s="2">
        <f>'Delta D-D'!AN332</f>
        <v>0.36641022891870101</v>
      </c>
      <c r="G330" s="2">
        <f>'Delta D-D'!AO332</f>
        <v>0.36119097370845843</v>
      </c>
      <c r="H330" s="2">
        <f>'Delta D-D'!AM332</f>
        <v>0.36656420106973009</v>
      </c>
      <c r="I330" s="2">
        <v>0.61670582094608406</v>
      </c>
    </row>
    <row r="331" spans="1:9" x14ac:dyDescent="0.2">
      <c r="A331" s="126">
        <v>658</v>
      </c>
      <c r="B331" s="2">
        <f>'Delta D-D'!AI333</f>
        <v>0.4574434626594126</v>
      </c>
      <c r="C331" s="2">
        <f>'Delta D-D'!AJ333</f>
        <v>0.38479870014485051</v>
      </c>
      <c r="D331" s="2">
        <f>'Delta D-D'!AK333</f>
        <v>0.37162412821789559</v>
      </c>
      <c r="E331" s="2">
        <f>'Delta D-D'!AL333</f>
        <v>0.36347132281511207</v>
      </c>
      <c r="F331" s="2">
        <f>'Delta D-D'!AN333</f>
        <v>0.36632384426593667</v>
      </c>
      <c r="G331" s="2">
        <f>'Delta D-D'!AO333</f>
        <v>0.352816625227792</v>
      </c>
      <c r="H331" s="2">
        <f>'Delta D-D'!AM333</f>
        <v>0.36023885734381977</v>
      </c>
      <c r="I331" s="2">
        <v>0.62149227097973991</v>
      </c>
    </row>
    <row r="332" spans="1:9" x14ac:dyDescent="0.2">
      <c r="A332" s="126">
        <v>660</v>
      </c>
      <c r="B332" s="2">
        <f>'Delta D-D'!AI334</f>
        <v>0.45124838485910423</v>
      </c>
      <c r="C332" s="2">
        <f>'Delta D-D'!AJ334</f>
        <v>0.38042750583522356</v>
      </c>
      <c r="D332" s="2">
        <f>'Delta D-D'!AK334</f>
        <v>0.3689478934827406</v>
      </c>
      <c r="E332" s="2">
        <f>'Delta D-D'!AL334</f>
        <v>0.35792136414225517</v>
      </c>
      <c r="F332" s="2">
        <f>'Delta D-D'!AN334</f>
        <v>0.35941173917830582</v>
      </c>
      <c r="G332" s="2">
        <f>'Delta D-D'!AO334</f>
        <v>0.3472907004833381</v>
      </c>
      <c r="H332" s="2">
        <f>'Delta D-D'!AM334</f>
        <v>0.36165439954771728</v>
      </c>
      <c r="I332" s="2">
        <v>0.6143553876363228</v>
      </c>
    </row>
    <row r="333" spans="1:9" x14ac:dyDescent="0.2">
      <c r="A333" s="126">
        <v>662</v>
      </c>
      <c r="B333" s="2">
        <f>'Delta D-D'!AI335</f>
        <v>0.45228090379145769</v>
      </c>
      <c r="C333" s="2">
        <f>'Delta D-D'!AJ335</f>
        <v>0.37871919954368671</v>
      </c>
      <c r="D333" s="2">
        <f>'Delta D-D'!AK335</f>
        <v>0.36781721818801572</v>
      </c>
      <c r="E333" s="2">
        <f>'Delta D-D'!AL335</f>
        <v>0.34963596241688322</v>
      </c>
      <c r="F333" s="2">
        <f>'Delta D-D'!AN335</f>
        <v>0.35552059899024435</v>
      </c>
      <c r="G333" s="2">
        <f>'Delta D-D'!AO335</f>
        <v>0.34761794137438962</v>
      </c>
      <c r="H333" s="2">
        <f>'Delta D-D'!AM335</f>
        <v>0.35571154299041119</v>
      </c>
      <c r="I333" s="2">
        <v>0.60399516772990935</v>
      </c>
    </row>
    <row r="334" spans="1:9" x14ac:dyDescent="0.2">
      <c r="A334" s="126">
        <v>664</v>
      </c>
      <c r="B334" s="2">
        <f>'Delta D-D'!AI336</f>
        <v>0.44393024667166436</v>
      </c>
      <c r="C334" s="2">
        <f>'Delta D-D'!AJ336</f>
        <v>0.37410033843965351</v>
      </c>
      <c r="D334" s="2">
        <f>'Delta D-D'!AK336</f>
        <v>0.36255735129397948</v>
      </c>
      <c r="E334" s="2">
        <f>'Delta D-D'!AL336</f>
        <v>0.35145475405218285</v>
      </c>
      <c r="F334" s="2">
        <f>'Delta D-D'!AN336</f>
        <v>0.35215558069867647</v>
      </c>
      <c r="G334" s="2">
        <f>'Delta D-D'!AO336</f>
        <v>0.34676910506870051</v>
      </c>
      <c r="H334" s="2">
        <f>'Delta D-D'!AM336</f>
        <v>0.35066647277171015</v>
      </c>
      <c r="I334" s="2">
        <v>0.60310981405176101</v>
      </c>
    </row>
    <row r="335" spans="1:9" x14ac:dyDescent="0.2">
      <c r="A335" s="126">
        <v>666</v>
      </c>
      <c r="B335" s="2">
        <f>'Delta D-D'!AI337</f>
        <v>0.44308205017684621</v>
      </c>
      <c r="C335" s="2">
        <f>'Delta D-D'!AJ337</f>
        <v>0.36802058099860702</v>
      </c>
      <c r="D335" s="2">
        <f>'Delta D-D'!AK337</f>
        <v>0.36061649548946306</v>
      </c>
      <c r="E335" s="2">
        <f>'Delta D-D'!AL337</f>
        <v>0.33395228230848062</v>
      </c>
      <c r="F335" s="2">
        <f>'Delta D-D'!AN337</f>
        <v>0.34784685673128202</v>
      </c>
      <c r="G335" s="2">
        <f>'Delta D-D'!AO337</f>
        <v>0.33656620335187348</v>
      </c>
      <c r="H335" s="2">
        <f>'Delta D-D'!AM337</f>
        <v>0.35244736283090994</v>
      </c>
      <c r="I335" s="2">
        <v>0.60321319362355297</v>
      </c>
    </row>
    <row r="336" spans="1:9" x14ac:dyDescent="0.2">
      <c r="A336" s="126">
        <v>668</v>
      </c>
      <c r="B336" s="2">
        <f>'Delta D-D'!AI338</f>
        <v>0.43305675261540166</v>
      </c>
      <c r="C336" s="2">
        <f>'Delta D-D'!AJ338</f>
        <v>0.3692258316108088</v>
      </c>
      <c r="D336" s="2">
        <f>'Delta D-D'!AK338</f>
        <v>0.35630540559949964</v>
      </c>
      <c r="E336" s="2">
        <f>'Delta D-D'!AL338</f>
        <v>0.34363364875900082</v>
      </c>
      <c r="F336" s="2">
        <f>'Delta D-D'!AN338</f>
        <v>0.34580073465528827</v>
      </c>
      <c r="G336" s="2">
        <f>'Delta D-D'!AO338</f>
        <v>0.33391313237185472</v>
      </c>
      <c r="H336" s="2">
        <f>'Delta D-D'!AM338</f>
        <v>0.34157826677061465</v>
      </c>
      <c r="I336" s="2">
        <v>0.60044874340814403</v>
      </c>
    </row>
    <row r="337" spans="1:9" x14ac:dyDescent="0.2">
      <c r="A337" s="126">
        <v>670</v>
      </c>
      <c r="B337" s="2">
        <f>'Delta D-D'!AI339</f>
        <v>0.43081181747894881</v>
      </c>
      <c r="C337" s="2">
        <f>'Delta D-D'!AJ339</f>
        <v>0.35937329468116452</v>
      </c>
      <c r="D337" s="2">
        <f>'Delta D-D'!AK339</f>
        <v>0.35263296536869326</v>
      </c>
      <c r="E337" s="2">
        <f>'Delta D-D'!AL339</f>
        <v>0.33826522968194439</v>
      </c>
      <c r="F337" s="2">
        <f>'Delta D-D'!AN339</f>
        <v>0.34305083657204527</v>
      </c>
      <c r="G337" s="2">
        <f>'Delta D-D'!AO339</f>
        <v>0.33625534372228039</v>
      </c>
      <c r="H337" s="2">
        <f>'Delta D-D'!AM339</f>
        <v>0.34203448366665334</v>
      </c>
      <c r="I337" s="2">
        <v>0.5909081402724059</v>
      </c>
    </row>
    <row r="338" spans="1:9" x14ac:dyDescent="0.2">
      <c r="A338" s="126">
        <v>672</v>
      </c>
      <c r="B338" s="2">
        <f>'Delta D-D'!AI340</f>
        <v>0.4283095147068483</v>
      </c>
      <c r="C338" s="2">
        <f>'Delta D-D'!AJ340</f>
        <v>0.35850871271736473</v>
      </c>
      <c r="D338" s="2">
        <f>'Delta D-D'!AK340</f>
        <v>0.34817718859558866</v>
      </c>
      <c r="E338" s="2">
        <f>'Delta D-D'!AL340</f>
        <v>0.32660271301687693</v>
      </c>
      <c r="F338" s="2">
        <f>'Delta D-D'!AN340</f>
        <v>0.33983489579347825</v>
      </c>
      <c r="G338" s="2">
        <f>'Delta D-D'!AO340</f>
        <v>0.33088606972730972</v>
      </c>
      <c r="H338" s="2">
        <f>'Delta D-D'!AM340</f>
        <v>0.33423294033818607</v>
      </c>
      <c r="I338" s="2">
        <v>0.58268768031144447</v>
      </c>
    </row>
    <row r="339" spans="1:9" x14ac:dyDescent="0.2">
      <c r="A339" s="126">
        <v>674</v>
      </c>
      <c r="B339" s="2">
        <f>'Delta D-D'!AI341</f>
        <v>0.41694391910684914</v>
      </c>
      <c r="C339" s="2">
        <f>'Delta D-D'!AJ341</f>
        <v>0.35955767699369368</v>
      </c>
      <c r="D339" s="2">
        <f>'Delta D-D'!AK341</f>
        <v>0.34902908193523707</v>
      </c>
      <c r="E339" s="2">
        <f>'Delta D-D'!AL341</f>
        <v>0.32155304984060606</v>
      </c>
      <c r="F339" s="2">
        <f>'Delta D-D'!AN341</f>
        <v>0.33197608182300442</v>
      </c>
      <c r="G339" s="2">
        <f>'Delta D-D'!AO341</f>
        <v>0.32501826462061345</v>
      </c>
      <c r="H339" s="2">
        <f>'Delta D-D'!AM341</f>
        <v>0.33652258942495905</v>
      </c>
      <c r="I339" s="2">
        <v>0.58460030970097776</v>
      </c>
    </row>
    <row r="340" spans="1:9" x14ac:dyDescent="0.2">
      <c r="A340" s="126">
        <v>676</v>
      </c>
      <c r="B340" s="2">
        <f>'Delta D-D'!AI342</f>
        <v>0.42017721683063058</v>
      </c>
      <c r="C340" s="2">
        <f>'Delta D-D'!AJ342</f>
        <v>0.35280352701949624</v>
      </c>
      <c r="D340" s="2">
        <f>'Delta D-D'!AK342</f>
        <v>0.34073672984247239</v>
      </c>
      <c r="E340" s="2">
        <f>'Delta D-D'!AL342</f>
        <v>0.31451314508834649</v>
      </c>
      <c r="F340" s="2">
        <f>'Delta D-D'!AN342</f>
        <v>0.33386858320572088</v>
      </c>
      <c r="G340" s="2">
        <f>'Delta D-D'!AO342</f>
        <v>0.32025431357496359</v>
      </c>
      <c r="H340" s="2">
        <f>'Delta D-D'!AM342</f>
        <v>0.32805042599126644</v>
      </c>
      <c r="I340" s="2">
        <v>0.58003524534600004</v>
      </c>
    </row>
    <row r="341" spans="1:9" x14ac:dyDescent="0.2">
      <c r="A341" s="126">
        <v>678</v>
      </c>
      <c r="B341" s="2">
        <f>'Delta D-D'!AI343</f>
        <v>0.41705299174954469</v>
      </c>
      <c r="C341" s="2">
        <f>'Delta D-D'!AJ343</f>
        <v>0.3481997027026118</v>
      </c>
      <c r="D341" s="2">
        <f>'Delta D-D'!AK343</f>
        <v>0.33934433321158863</v>
      </c>
      <c r="E341" s="2">
        <f>'Delta D-D'!AL343</f>
        <v>0.31847159517650603</v>
      </c>
      <c r="F341" s="2">
        <f>'Delta D-D'!AN343</f>
        <v>0.32410965551488147</v>
      </c>
      <c r="G341" s="2">
        <f>'Delta D-D'!AO343</f>
        <v>0.32087674672731659</v>
      </c>
      <c r="H341" s="2">
        <f>'Delta D-D'!AM343</f>
        <v>0.32850734562561712</v>
      </c>
      <c r="I341" s="2">
        <v>0.57311141080829131</v>
      </c>
    </row>
    <row r="342" spans="1:9" x14ac:dyDescent="0.2">
      <c r="A342" s="126">
        <v>680</v>
      </c>
      <c r="B342" s="2">
        <f>'Delta D-D'!AI344</f>
        <v>0.41182310966814129</v>
      </c>
      <c r="C342" s="2">
        <f>'Delta D-D'!AJ344</f>
        <v>0.34607609253689553</v>
      </c>
      <c r="D342" s="2">
        <f>'Delta D-D'!AK344</f>
        <v>0.33483347634177818</v>
      </c>
      <c r="E342" s="2">
        <f>'Delta D-D'!AL344</f>
        <v>0.31653076635129729</v>
      </c>
      <c r="F342" s="2">
        <f>'Delta D-D'!AN344</f>
        <v>0.32581663404540606</v>
      </c>
      <c r="G342" s="2">
        <f>'Delta D-D'!AO344</f>
        <v>0.3127567099001638</v>
      </c>
      <c r="H342" s="2">
        <f>'Delta D-D'!AM344</f>
        <v>0.32272624824414287</v>
      </c>
      <c r="I342" s="2">
        <v>0.55985906345212832</v>
      </c>
    </row>
    <row r="343" spans="1:9" x14ac:dyDescent="0.2">
      <c r="A343" s="126">
        <v>682</v>
      </c>
      <c r="B343" s="2">
        <f>'Delta D-D'!AI345</f>
        <v>0.40457558685136341</v>
      </c>
      <c r="C343" s="2">
        <f>'Delta D-D'!AJ345</f>
        <v>0.3434406282050162</v>
      </c>
      <c r="D343" s="2">
        <f>'Delta D-D'!AK345</f>
        <v>0.33021843032243758</v>
      </c>
      <c r="E343" s="2">
        <f>'Delta D-D'!AL345</f>
        <v>0.31293072700311342</v>
      </c>
      <c r="F343" s="2">
        <f>'Delta D-D'!AN345</f>
        <v>0.3190047204730817</v>
      </c>
      <c r="G343" s="2">
        <f>'Delta D-D'!AO345</f>
        <v>0.31323932664606424</v>
      </c>
      <c r="H343" s="2">
        <f>'Delta D-D'!AM345</f>
        <v>0.31772682714126255</v>
      </c>
      <c r="I343" s="2">
        <v>0.56129633496304621</v>
      </c>
    </row>
    <row r="344" spans="1:9" x14ac:dyDescent="0.2">
      <c r="A344" s="126">
        <v>684</v>
      </c>
      <c r="B344" s="2">
        <f>'Delta D-D'!AI346</f>
        <v>0.40835023522056701</v>
      </c>
      <c r="C344" s="2">
        <f>'Delta D-D'!AJ346</f>
        <v>0.33921653145840835</v>
      </c>
      <c r="D344" s="2">
        <f>'Delta D-D'!AK346</f>
        <v>0.32992512133422913</v>
      </c>
      <c r="E344" s="2">
        <f>'Delta D-D'!AL346</f>
        <v>0.31234994262940852</v>
      </c>
      <c r="F344" s="2">
        <f>'Delta D-D'!AN346</f>
        <v>0.32101825741004397</v>
      </c>
      <c r="G344" s="2">
        <f>'Delta D-D'!AO346</f>
        <v>0.30806816796591363</v>
      </c>
      <c r="H344" s="2">
        <f>'Delta D-D'!AM346</f>
        <v>0.31505204582882307</v>
      </c>
      <c r="I344" s="2">
        <v>0.55252696664309653</v>
      </c>
    </row>
    <row r="345" spans="1:9" x14ac:dyDescent="0.2">
      <c r="A345" s="126">
        <v>686</v>
      </c>
      <c r="B345" s="2">
        <f>'Delta D-D'!AI347</f>
        <v>0.39968495627706879</v>
      </c>
      <c r="C345" s="2">
        <f>'Delta D-D'!AJ347</f>
        <v>0.33482202485757284</v>
      </c>
      <c r="D345" s="2">
        <f>'Delta D-D'!AK347</f>
        <v>0.32833925013053822</v>
      </c>
      <c r="E345" s="2">
        <f>'Delta D-D'!AL347</f>
        <v>0.31031213095178423</v>
      </c>
      <c r="F345" s="2">
        <f>'Delta D-D'!AN347</f>
        <v>0.31615779529547972</v>
      </c>
      <c r="G345" s="2">
        <f>'Delta D-D'!AO347</f>
        <v>0.30459587777320607</v>
      </c>
      <c r="H345" s="2">
        <f>'Delta D-D'!AM347</f>
        <v>0.31204978152543639</v>
      </c>
      <c r="I345" s="2">
        <v>0.55462361542768512</v>
      </c>
    </row>
    <row r="346" spans="1:9" x14ac:dyDescent="0.2">
      <c r="A346" s="126">
        <v>688</v>
      </c>
      <c r="B346" s="2">
        <f>'Delta D-D'!AI348</f>
        <v>0.39808723011081071</v>
      </c>
      <c r="C346" s="2">
        <f>'Delta D-D'!AJ348</f>
        <v>0.33034203932613693</v>
      </c>
      <c r="D346" s="2">
        <f>'Delta D-D'!AK348</f>
        <v>0.32403330574393152</v>
      </c>
      <c r="E346" s="2">
        <f>'Delta D-D'!AL348</f>
        <v>0.30271278254012657</v>
      </c>
      <c r="F346" s="2">
        <f>'Delta D-D'!AN348</f>
        <v>0.3116382663406192</v>
      </c>
      <c r="G346" s="2">
        <f>'Delta D-D'!AO348</f>
        <v>0.30417390860248972</v>
      </c>
      <c r="H346" s="2">
        <f>'Delta D-D'!AM348</f>
        <v>0.31015004290591008</v>
      </c>
      <c r="I346" s="2">
        <v>0.554901765200011</v>
      </c>
    </row>
    <row r="347" spans="1:9" x14ac:dyDescent="0.2">
      <c r="A347" s="126">
        <v>690</v>
      </c>
      <c r="B347" s="2">
        <f>'Delta D-D'!AI349</f>
        <v>0.4014171537229938</v>
      </c>
      <c r="C347" s="2">
        <f>'Delta D-D'!AJ349</f>
        <v>0.32735970982655793</v>
      </c>
      <c r="D347" s="2">
        <f>'Delta D-D'!AK349</f>
        <v>0.32154859961108784</v>
      </c>
      <c r="E347" s="2">
        <f>'Delta D-D'!AL349</f>
        <v>0.30262598131214347</v>
      </c>
      <c r="F347" s="2">
        <f>'Delta D-D'!AN349</f>
        <v>0.30037871003907313</v>
      </c>
      <c r="G347" s="2">
        <f>'Delta D-D'!AO349</f>
        <v>0.29554218823069078</v>
      </c>
      <c r="H347" s="2">
        <f>'Delta D-D'!AM349</f>
        <v>0.30674356853088725</v>
      </c>
      <c r="I347" s="2">
        <v>0.54519480348069749</v>
      </c>
    </row>
    <row r="348" spans="1:9" x14ac:dyDescent="0.2">
      <c r="A348" s="126">
        <v>692</v>
      </c>
      <c r="B348" s="2">
        <f>'Delta D-D'!AI350</f>
        <v>0.39254943566668921</v>
      </c>
      <c r="C348" s="2">
        <f>'Delta D-D'!AJ350</f>
        <v>0.32310403021873491</v>
      </c>
      <c r="D348" s="2">
        <f>'Delta D-D'!AK350</f>
        <v>0.3224019102794351</v>
      </c>
      <c r="E348" s="2">
        <f>'Delta D-D'!AL350</f>
        <v>0.29715723878775968</v>
      </c>
      <c r="F348" s="2">
        <f>'Delta D-D'!AN350</f>
        <v>0.30713411597083073</v>
      </c>
      <c r="G348" s="2">
        <f>'Delta D-D'!AO350</f>
        <v>0.29172029197188643</v>
      </c>
      <c r="H348" s="2">
        <f>'Delta D-D'!AM350</f>
        <v>0.30332959247325597</v>
      </c>
      <c r="I348" s="2">
        <v>0.54671483800228238</v>
      </c>
    </row>
    <row r="349" spans="1:9" x14ac:dyDescent="0.2">
      <c r="A349" s="126">
        <v>694</v>
      </c>
      <c r="B349" s="2">
        <f>'Delta D-D'!AI351</f>
        <v>0.38882214990310082</v>
      </c>
      <c r="C349" s="2">
        <f>'Delta D-D'!AJ351</f>
        <v>0.32066579345291224</v>
      </c>
      <c r="D349" s="2">
        <f>'Delta D-D'!AK351</f>
        <v>0.31363163115294412</v>
      </c>
      <c r="E349" s="2">
        <f>'Delta D-D'!AL351</f>
        <v>0.29517025141312381</v>
      </c>
      <c r="F349" s="2">
        <f>'Delta D-D'!AN351</f>
        <v>0.30295463280349821</v>
      </c>
      <c r="G349" s="2">
        <f>'Delta D-D'!AO351</f>
        <v>0.29719362959856888</v>
      </c>
      <c r="H349" s="2">
        <f>'Delta D-D'!AM351</f>
        <v>0.30133560051304187</v>
      </c>
      <c r="I349" s="2">
        <v>0.54255777804534944</v>
      </c>
    </row>
    <row r="350" spans="1:9" x14ac:dyDescent="0.2">
      <c r="A350" s="126">
        <v>696</v>
      </c>
      <c r="B350" s="2">
        <f>'Delta D-D'!AI352</f>
        <v>0.38184184166190072</v>
      </c>
      <c r="C350" s="2">
        <f>'Delta D-D'!AJ352</f>
        <v>0.31994585557981736</v>
      </c>
      <c r="D350" s="2">
        <f>'Delta D-D'!AK352</f>
        <v>0.31568365367329321</v>
      </c>
      <c r="E350" s="2">
        <f>'Delta D-D'!AL352</f>
        <v>0.29222138964057898</v>
      </c>
      <c r="F350" s="2">
        <f>'Delta D-D'!AN352</f>
        <v>0.29668787041714495</v>
      </c>
      <c r="G350" s="2">
        <f>'Delta D-D'!AO352</f>
        <v>0.28889594939629504</v>
      </c>
      <c r="H350" s="2">
        <f>'Delta D-D'!AM352</f>
        <v>0.30107773848442321</v>
      </c>
      <c r="I350" s="2">
        <v>0.53279105692571882</v>
      </c>
    </row>
    <row r="351" spans="1:9" x14ac:dyDescent="0.2">
      <c r="A351" s="126">
        <v>698</v>
      </c>
      <c r="B351" s="2">
        <f>'Delta D-D'!AI353</f>
        <v>0.38023128432840281</v>
      </c>
      <c r="C351" s="2">
        <f>'Delta D-D'!AJ353</f>
        <v>0.31982065790736591</v>
      </c>
      <c r="D351" s="2">
        <f>'Delta D-D'!AK353</f>
        <v>0.30684270448677609</v>
      </c>
      <c r="E351" s="2">
        <f>'Delta D-D'!AL353</f>
        <v>0.27986724994755185</v>
      </c>
      <c r="F351" s="2">
        <f>'Delta D-D'!AN353</f>
        <v>0.29424225355101363</v>
      </c>
      <c r="G351" s="2">
        <f>'Delta D-D'!AO353</f>
        <v>0.28861584533590445</v>
      </c>
      <c r="H351" s="2">
        <f>'Delta D-D'!AM353</f>
        <v>0.29532364180595572</v>
      </c>
      <c r="I351" s="2">
        <v>0.53043024911048064</v>
      </c>
    </row>
    <row r="352" spans="1:9" x14ac:dyDescent="0.2">
      <c r="A352" s="126">
        <v>700</v>
      </c>
      <c r="B352" s="2">
        <f>'Delta D-D'!AI354</f>
        <v>0.37982979655093452</v>
      </c>
      <c r="C352" s="2">
        <f>'Delta D-D'!AJ354</f>
        <v>0.31590536681758152</v>
      </c>
      <c r="D352" s="2">
        <f>'Delta D-D'!AK354</f>
        <v>0.30315406266701039</v>
      </c>
      <c r="E352" s="2">
        <f>'Delta D-D'!AL354</f>
        <v>0.27553484961972963</v>
      </c>
      <c r="F352" s="2">
        <f>'Delta D-D'!AN354</f>
        <v>0.29421698944775976</v>
      </c>
      <c r="G352" s="2">
        <f>'Delta D-D'!AO354</f>
        <v>0.28196390046741904</v>
      </c>
      <c r="H352" s="2">
        <f>'Delta D-D'!AM354</f>
        <v>0.28995577330737099</v>
      </c>
      <c r="I352" s="2">
        <v>0.52263601712265739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FA5AA-DEED-5045-A77D-277AEA745EFB}">
  <dimension ref="A1:K352"/>
  <sheetViews>
    <sheetView workbookViewId="0">
      <selection activeCell="L21" sqref="L21"/>
    </sheetView>
  </sheetViews>
  <sheetFormatPr baseColWidth="10" defaultRowHeight="15" x14ac:dyDescent="0.2"/>
  <cols>
    <col min="2" max="2" width="12.5" bestFit="1" customWidth="1"/>
    <col min="3" max="3" width="12.5" customWidth="1"/>
    <col min="4" max="4" width="12.33203125" bestFit="1" customWidth="1"/>
  </cols>
  <sheetData>
    <row r="1" spans="1:11" x14ac:dyDescent="0.2">
      <c r="A1" s="126" t="s">
        <v>202</v>
      </c>
      <c r="B1" s="39" t="s">
        <v>241</v>
      </c>
      <c r="C1" s="130" t="s">
        <v>242</v>
      </c>
      <c r="D1" s="39" t="s">
        <v>243</v>
      </c>
      <c r="E1" s="126" t="s">
        <v>244</v>
      </c>
      <c r="F1" s="126" t="s">
        <v>353</v>
      </c>
      <c r="G1" s="126" t="s">
        <v>239</v>
      </c>
      <c r="H1" s="126" t="s">
        <v>240</v>
      </c>
      <c r="I1" s="11" t="s">
        <v>247</v>
      </c>
      <c r="J1" s="11" t="s">
        <v>248</v>
      </c>
      <c r="K1" s="11" t="s">
        <v>249</v>
      </c>
    </row>
    <row r="2" spans="1:11" x14ac:dyDescent="0.2">
      <c r="A2" s="126">
        <v>0</v>
      </c>
      <c r="B2" s="2">
        <f>'Delta D-D'!BX4</f>
        <v>0.98442889675385858</v>
      </c>
      <c r="C2" s="2">
        <f>'Delta D-D'!CD4</f>
        <v>0.9844288967538587</v>
      </c>
      <c r="D2" s="2">
        <f>'Delta D-D'!BY4</f>
        <v>0.98148453885419062</v>
      </c>
      <c r="E2" s="2">
        <f>'Delta D-D'!CB4</f>
        <v>0.9778794125047664</v>
      </c>
      <c r="F2" s="2">
        <f>'Delta D-D'!BZ4</f>
        <v>0.9970090700208244</v>
      </c>
      <c r="G2" s="2">
        <f>'Delta D-D'!CA4</f>
        <v>0.99998867873499586</v>
      </c>
      <c r="H2" s="2">
        <f>'Delta D-D'!CC4</f>
        <v>0.99633814364889361</v>
      </c>
      <c r="I2" s="2">
        <f>'Delta D-D'!CE4</f>
        <v>1.0006876810711949</v>
      </c>
      <c r="J2" s="2">
        <f>'Delta D-D'!CF4</f>
        <v>1.0007283303329042</v>
      </c>
      <c r="K2" s="2">
        <f>'Delta D-D'!CG4</f>
        <v>1.0007130332574032</v>
      </c>
    </row>
    <row r="3" spans="1:11" x14ac:dyDescent="0.2">
      <c r="A3" s="126">
        <v>2</v>
      </c>
      <c r="B3" s="2">
        <f>'Delta D-D'!BX5</f>
        <v>0.98463501556243349</v>
      </c>
      <c r="C3" s="2">
        <f>'Delta D-D'!CD5</f>
        <v>0.98463501556243349</v>
      </c>
      <c r="D3" s="2">
        <f>'Delta D-D'!BY5</f>
        <v>0.98176131096834662</v>
      </c>
      <c r="E3" s="2">
        <f>'Delta D-D'!CB5</f>
        <v>0.97822974718688815</v>
      </c>
      <c r="F3" s="2">
        <f>'Delta D-D'!BZ5</f>
        <v>0.99708145196070885</v>
      </c>
      <c r="G3" s="2">
        <f>'Delta D-D'!CA5</f>
        <v>0.99999098970738054</v>
      </c>
      <c r="H3" s="2">
        <f>'Delta D-D'!CC5</f>
        <v>0.9964118064885914</v>
      </c>
      <c r="I3" s="2">
        <f>'Delta D-D'!CE5</f>
        <v>1.0006737418940095</v>
      </c>
      <c r="J3" s="2">
        <f>'Delta D-D'!CF5</f>
        <v>1.0007183576818341</v>
      </c>
      <c r="K3" s="2">
        <f>'Delta D-D'!CG5</f>
        <v>1.0006950374762085</v>
      </c>
    </row>
    <row r="4" spans="1:11" x14ac:dyDescent="0.2">
      <c r="A4" s="126">
        <v>4</v>
      </c>
      <c r="B4" s="2">
        <f>'Delta D-D'!BX6</f>
        <v>0.98483837167367694</v>
      </c>
      <c r="C4" s="2">
        <f>'Delta D-D'!CD6</f>
        <v>0.9848383716736766</v>
      </c>
      <c r="D4" s="2">
        <f>'Delta D-D'!BY6</f>
        <v>0.982033183354316</v>
      </c>
      <c r="E4" s="2">
        <f>'Delta D-D'!CB6</f>
        <v>0.97857394022373057</v>
      </c>
      <c r="F4" s="2">
        <f>'Delta D-D'!BZ6</f>
        <v>0.99715162568798621</v>
      </c>
      <c r="G4" s="2">
        <f>'Delta D-D'!CA6</f>
        <v>0.99999233067291515</v>
      </c>
      <c r="H4" s="2">
        <f>'Delta D-D'!CC6</f>
        <v>0.99648511055643518</v>
      </c>
      <c r="I4" s="2">
        <f>'Delta D-D'!CE6</f>
        <v>1.000659717282413</v>
      </c>
      <c r="J4" s="2">
        <f>'Delta D-D'!CF6</f>
        <v>1.0007091078449852</v>
      </c>
      <c r="K4" s="2">
        <f>'Delta D-D'!CG6</f>
        <v>1.00067716775546</v>
      </c>
    </row>
    <row r="5" spans="1:11" x14ac:dyDescent="0.2">
      <c r="A5" s="126">
        <v>6</v>
      </c>
      <c r="B5" s="2">
        <f>'Delta D-D'!BX7</f>
        <v>0.9850382412308929</v>
      </c>
      <c r="C5" s="2">
        <f>'Delta D-D'!CD7</f>
        <v>0.98503824123089301</v>
      </c>
      <c r="D5" s="2">
        <f>'Delta D-D'!BY7</f>
        <v>0.98230111003093534</v>
      </c>
      <c r="E5" s="2">
        <f>'Delta D-D'!CB7</f>
        <v>0.9789124680185558</v>
      </c>
      <c r="F5" s="2">
        <f>'Delta D-D'!BZ7</f>
        <v>0.99722129447833696</v>
      </c>
      <c r="G5" s="2">
        <f>'Delta D-D'!CA7</f>
        <v>0.99999254446036712</v>
      </c>
      <c r="H5" s="2">
        <f>'Delta D-D'!CC7</f>
        <v>0.99655773204088394</v>
      </c>
      <c r="I5" s="2">
        <f>'Delta D-D'!CE7</f>
        <v>1.0006448119775155</v>
      </c>
      <c r="J5" s="2">
        <f>'Delta D-D'!CF7</f>
        <v>1.0006994608292406</v>
      </c>
      <c r="K5" s="2">
        <f>'Delta D-D'!CG7</f>
        <v>1.0006603925433664</v>
      </c>
    </row>
    <row r="6" spans="1:11" x14ac:dyDescent="0.2">
      <c r="A6" s="126">
        <v>8</v>
      </c>
      <c r="B6" s="2">
        <f>'Delta D-D'!BX8</f>
        <v>0.98523599613635826</v>
      </c>
      <c r="C6" s="2">
        <f>'Delta D-D'!CD8</f>
        <v>0.98523599613635815</v>
      </c>
      <c r="D6" s="2">
        <f>'Delta D-D'!BY8</f>
        <v>0.98256412212727751</v>
      </c>
      <c r="E6" s="2">
        <f>'Delta D-D'!CB8</f>
        <v>0.97924341388886194</v>
      </c>
      <c r="F6" s="2">
        <f>'Delta D-D'!BZ8</f>
        <v>0.99728808730135854</v>
      </c>
      <c r="G6" s="2">
        <f>'Delta D-D'!CA8</f>
        <v>0.99999371757139233</v>
      </c>
      <c r="H6" s="2">
        <f>'Delta D-D'!CC8</f>
        <v>0.99662662609158559</v>
      </c>
      <c r="I6" s="2">
        <f>'Delta D-D'!CE8</f>
        <v>1.0006305830684294</v>
      </c>
      <c r="J6" s="2">
        <f>'Delta D-D'!CF8</f>
        <v>1.000689891364239</v>
      </c>
      <c r="K6" s="2">
        <f>'Delta D-D'!CG8</f>
        <v>1.0006435687646305</v>
      </c>
    </row>
    <row r="7" spans="1:11" x14ac:dyDescent="0.2">
      <c r="A7" s="126">
        <v>10</v>
      </c>
      <c r="B7" s="2">
        <f>'Delta D-D'!BX9</f>
        <v>0.98543049798568905</v>
      </c>
      <c r="C7" s="2">
        <f>'Delta D-D'!CD9</f>
        <v>0.98543049798568927</v>
      </c>
      <c r="D7" s="2">
        <f>'Delta D-D'!BY9</f>
        <v>0.98282284073498494</v>
      </c>
      <c r="E7" s="2">
        <f>'Delta D-D'!CB9</f>
        <v>0.97956954394275031</v>
      </c>
      <c r="F7" s="2">
        <f>'Delta D-D'!BZ9</f>
        <v>0.99735378876944158</v>
      </c>
      <c r="G7" s="2">
        <f>'Delta D-D'!CA9</f>
        <v>0.99999479359027665</v>
      </c>
      <c r="H7" s="2">
        <f>'Delta D-D'!CC9</f>
        <v>0.99669503333596299</v>
      </c>
      <c r="I7" s="2">
        <f>'Delta D-D'!CE9</f>
        <v>1.0006175091929448</v>
      </c>
      <c r="J7" s="2">
        <f>'Delta D-D'!CF9</f>
        <v>1.0006802665586463</v>
      </c>
      <c r="K7" s="2">
        <f>'Delta D-D'!CG9</f>
        <v>1.000627312219913</v>
      </c>
    </row>
    <row r="8" spans="1:11" x14ac:dyDescent="0.2">
      <c r="A8" s="126">
        <v>12</v>
      </c>
      <c r="B8" s="2">
        <f>'Delta D-D'!BX10</f>
        <v>0.98562195606572656</v>
      </c>
      <c r="C8" s="2">
        <f>'Delta D-D'!CD10</f>
        <v>0.98562195606572678</v>
      </c>
      <c r="D8" s="2">
        <f>'Delta D-D'!BY10</f>
        <v>0.98307739883265588</v>
      </c>
      <c r="E8" s="2">
        <f>'Delta D-D'!CB10</f>
        <v>0.97989035747659425</v>
      </c>
      <c r="F8" s="2">
        <f>'Delta D-D'!BZ10</f>
        <v>0.99741832330599889</v>
      </c>
      <c r="G8" s="2">
        <f>'Delta D-D'!CA10</f>
        <v>0.99999538444330094</v>
      </c>
      <c r="H8" s="2">
        <f>'Delta D-D'!CC10</f>
        <v>0.99676269783085036</v>
      </c>
      <c r="I8" s="2">
        <f>'Delta D-D'!CE10</f>
        <v>1.0006044612253779</v>
      </c>
      <c r="J8" s="2">
        <f>'Delta D-D'!CF10</f>
        <v>1.0006718921527926</v>
      </c>
      <c r="K8" s="2">
        <f>'Delta D-D'!CG10</f>
        <v>1.000611067211306</v>
      </c>
    </row>
    <row r="9" spans="1:11" x14ac:dyDescent="0.2">
      <c r="A9" s="126">
        <v>14</v>
      </c>
      <c r="B9" s="2">
        <f>'Delta D-D'!BX11</f>
        <v>0.98581075798126638</v>
      </c>
      <c r="C9" s="2">
        <f>'Delta D-D'!CD11</f>
        <v>0.98581075798126627</v>
      </c>
      <c r="D9" s="2">
        <f>'Delta D-D'!BY11</f>
        <v>0.98332745091352802</v>
      </c>
      <c r="E9" s="2">
        <f>'Delta D-D'!CB11</f>
        <v>0.98020514746249243</v>
      </c>
      <c r="F9" s="2">
        <f>'Delta D-D'!BZ11</f>
        <v>0.99748094951527677</v>
      </c>
      <c r="G9" s="2">
        <f>'Delta D-D'!CA11</f>
        <v>0.99999677238618467</v>
      </c>
      <c r="H9" s="2">
        <f>'Delta D-D'!CC11</f>
        <v>0.99682797453254179</v>
      </c>
      <c r="I9" s="2">
        <f>'Delta D-D'!CE11</f>
        <v>1.0005914831499245</v>
      </c>
      <c r="J9" s="2">
        <f>'Delta D-D'!CF11</f>
        <v>1.000661921452193</v>
      </c>
      <c r="K9" s="2">
        <f>'Delta D-D'!CG11</f>
        <v>1.0005955392169805</v>
      </c>
    </row>
    <row r="10" spans="1:11" x14ac:dyDescent="0.2">
      <c r="A10" s="126">
        <v>16</v>
      </c>
      <c r="B10" s="2">
        <f>'Delta D-D'!BX12</f>
        <v>0.98599679454170386</v>
      </c>
      <c r="C10" s="2">
        <f>'Delta D-D'!CD12</f>
        <v>0.98599679454170375</v>
      </c>
      <c r="D10" s="2">
        <f>'Delta D-D'!BY12</f>
        <v>0.98357367538040452</v>
      </c>
      <c r="E10" s="2">
        <f>'Delta D-D'!CB12</f>
        <v>0.98051482235738996</v>
      </c>
      <c r="F10" s="2">
        <f>'Delta D-D'!BZ12</f>
        <v>0.9975424675062704</v>
      </c>
      <c r="G10" s="2">
        <f>'Delta D-D'!CA12</f>
        <v>0.99999729696441186</v>
      </c>
      <c r="H10" s="2">
        <f>'Delta D-D'!CC12</f>
        <v>0.99689275676455158</v>
      </c>
      <c r="I10" s="2">
        <f>'Delta D-D'!CE12</f>
        <v>1.0005789521193251</v>
      </c>
      <c r="J10" s="2">
        <f>'Delta D-D'!CF12</f>
        <v>1.0006524441212485</v>
      </c>
      <c r="K10" s="2">
        <f>'Delta D-D'!CG12</f>
        <v>1.0005806066156826</v>
      </c>
    </row>
    <row r="11" spans="1:11" x14ac:dyDescent="0.2">
      <c r="A11" s="126">
        <v>18</v>
      </c>
      <c r="B11" s="2">
        <f>'Delta D-D'!BX13</f>
        <v>0.98618037771328781</v>
      </c>
      <c r="C11" s="2">
        <f>'Delta D-D'!CD13</f>
        <v>0.9861803777132877</v>
      </c>
      <c r="D11" s="2">
        <f>'Delta D-D'!BY13</f>
        <v>0.98381613982871829</v>
      </c>
      <c r="E11" s="2">
        <f>'Delta D-D'!CB13</f>
        <v>0.98081751765564062</v>
      </c>
      <c r="F11" s="2">
        <f>'Delta D-D'!BZ13</f>
        <v>0.99760263138671279</v>
      </c>
      <c r="G11" s="2">
        <f>'Delta D-D'!CA13</f>
        <v>0.99999839640618404</v>
      </c>
      <c r="H11" s="2">
        <f>'Delta D-D'!CC13</f>
        <v>0.99695364894280813</v>
      </c>
      <c r="I11" s="2">
        <f>'Delta D-D'!CE13</f>
        <v>1.0005666393709489</v>
      </c>
      <c r="J11" s="2">
        <f>'Delta D-D'!CF13</f>
        <v>1.0006455044684188</v>
      </c>
      <c r="K11" s="2">
        <f>'Delta D-D'!CG13</f>
        <v>1.0005649129221925</v>
      </c>
    </row>
    <row r="12" spans="1:11" x14ac:dyDescent="0.2">
      <c r="A12" s="126">
        <v>20</v>
      </c>
      <c r="B12" s="2">
        <f>'Delta D-D'!BX14</f>
        <v>0.98636135928658619</v>
      </c>
      <c r="C12" s="2">
        <f>'Delta D-D'!CD14</f>
        <v>0.9863613592865863</v>
      </c>
      <c r="D12" s="2">
        <f>'Delta D-D'!BY14</f>
        <v>0.9840540691423646</v>
      </c>
      <c r="E12" s="2">
        <f>'Delta D-D'!CB14</f>
        <v>0.98111694916448933</v>
      </c>
      <c r="F12" s="2">
        <f>'Delta D-D'!BZ14</f>
        <v>0.99766080643518873</v>
      </c>
      <c r="G12" s="2">
        <f>'Delta D-D'!CA14</f>
        <v>0.99999959724135135</v>
      </c>
      <c r="H12" s="2">
        <f>'Delta D-D'!CC14</f>
        <v>0.99701568753540259</v>
      </c>
      <c r="I12" s="2">
        <f>'Delta D-D'!CE14</f>
        <v>1.0005551424515318</v>
      </c>
      <c r="J12" s="2">
        <f>'Delta D-D'!CF14</f>
        <v>1.0006357465712235</v>
      </c>
      <c r="K12" s="2">
        <f>'Delta D-D'!CG14</f>
        <v>1.0005509721102008</v>
      </c>
    </row>
    <row r="13" spans="1:11" x14ac:dyDescent="0.2">
      <c r="A13" s="126">
        <v>22</v>
      </c>
      <c r="B13" s="2">
        <f>'Delta D-D'!BX15</f>
        <v>0.9865395884152337</v>
      </c>
      <c r="C13" s="2">
        <f>'Delta D-D'!CD15</f>
        <v>0.98653958841523381</v>
      </c>
      <c r="D13" s="2">
        <f>'Delta D-D'!BY15</f>
        <v>0.98428847429645194</v>
      </c>
      <c r="E13" s="2">
        <f>'Delta D-D'!CB15</f>
        <v>0.98140980596738825</v>
      </c>
      <c r="F13" s="2">
        <f>'Delta D-D'!BZ15</f>
        <v>0.99771817153085773</v>
      </c>
      <c r="G13" s="2">
        <f>'Delta D-D'!CA15</f>
        <v>1.000000232120825</v>
      </c>
      <c r="H13" s="2">
        <f>'Delta D-D'!CC15</f>
        <v>0.9970751500095314</v>
      </c>
      <c r="I13" s="2">
        <f>'Delta D-D'!CE15</f>
        <v>1.0005436655826176</v>
      </c>
      <c r="J13" s="2">
        <f>'Delta D-D'!CF15</f>
        <v>1.0006271450822795</v>
      </c>
      <c r="K13" s="2">
        <f>'Delta D-D'!CG15</f>
        <v>1.0005365148048164</v>
      </c>
    </row>
    <row r="14" spans="1:11" x14ac:dyDescent="0.2">
      <c r="A14" s="126">
        <v>24</v>
      </c>
      <c r="B14" s="2">
        <f>'Delta D-D'!BX16</f>
        <v>0.9867145739609382</v>
      </c>
      <c r="C14" s="2">
        <f>'Delta D-D'!CD16</f>
        <v>0.98671457396093831</v>
      </c>
      <c r="D14" s="2">
        <f>'Delta D-D'!BY16</f>
        <v>0.98451863798394057</v>
      </c>
      <c r="E14" s="2">
        <f>'Delta D-D'!CB16</f>
        <v>0.98169723632194861</v>
      </c>
      <c r="F14" s="2">
        <f>'Delta D-D'!BZ16</f>
        <v>0.99777449727109768</v>
      </c>
      <c r="G14" s="2">
        <f>'Delta D-D'!CA16</f>
        <v>1.0000013082218897</v>
      </c>
      <c r="H14" s="2">
        <f>'Delta D-D'!CC16</f>
        <v>0.99713292788046592</v>
      </c>
      <c r="I14" s="2">
        <f>'Delta D-D'!CE16</f>
        <v>1.0005318027078531</v>
      </c>
      <c r="J14" s="2">
        <f>'Delta D-D'!CF16</f>
        <v>1.000618325101249</v>
      </c>
      <c r="K14" s="2">
        <f>'Delta D-D'!CG16</f>
        <v>1.0005228670353499</v>
      </c>
    </row>
    <row r="15" spans="1:11" x14ac:dyDescent="0.2">
      <c r="A15" s="126">
        <v>26</v>
      </c>
      <c r="B15" s="2">
        <f>'Delta D-D'!BX17</f>
        <v>0.98688792974138484</v>
      </c>
      <c r="C15" s="2">
        <f>'Delta D-D'!CD17</f>
        <v>0.98688792974138484</v>
      </c>
      <c r="D15" s="2">
        <f>'Delta D-D'!BY17</f>
        <v>0.98474604460193271</v>
      </c>
      <c r="E15" s="2">
        <f>'Delta D-D'!CB17</f>
        <v>0.98198019374055523</v>
      </c>
      <c r="F15" s="2">
        <f>'Delta D-D'!BZ17</f>
        <v>0.99782965717291372</v>
      </c>
      <c r="G15" s="2">
        <f>'Delta D-D'!CA17</f>
        <v>1.0000011871456058</v>
      </c>
      <c r="H15" s="2">
        <f>'Delta D-D'!CC17</f>
        <v>0.99719012162716147</v>
      </c>
      <c r="I15" s="2">
        <f>'Delta D-D'!CE17</f>
        <v>1.0005205913103119</v>
      </c>
      <c r="J15" s="2">
        <f>'Delta D-D'!CF17</f>
        <v>1.0006105477592613</v>
      </c>
      <c r="K15" s="2">
        <f>'Delta D-D'!CG17</f>
        <v>1.0005099652266469</v>
      </c>
    </row>
    <row r="16" spans="1:11" x14ac:dyDescent="0.2">
      <c r="A16" s="126">
        <v>28</v>
      </c>
      <c r="B16" s="2">
        <f>'Delta D-D'!BX18</f>
        <v>0.98705864761881312</v>
      </c>
      <c r="C16" s="2">
        <f>'Delta D-D'!CD18</f>
        <v>0.98705864761881323</v>
      </c>
      <c r="D16" s="2">
        <f>'Delta D-D'!BY18</f>
        <v>0.98496871636094907</v>
      </c>
      <c r="E16" s="2">
        <f>'Delta D-D'!CB18</f>
        <v>0.98225820496252858</v>
      </c>
      <c r="F16" s="2">
        <f>'Delta D-D'!BZ18</f>
        <v>0.99788266759740607</v>
      </c>
      <c r="G16" s="2">
        <f>'Delta D-D'!CA18</f>
        <v>1.0000022367497556</v>
      </c>
      <c r="H16" s="2">
        <f>'Delta D-D'!CC18</f>
        <v>0.99724589378906525</v>
      </c>
      <c r="I16" s="2">
        <f>'Delta D-D'!CE18</f>
        <v>1.000509559248806</v>
      </c>
      <c r="J16" s="2">
        <f>'Delta D-D'!CF18</f>
        <v>1.0006029072919582</v>
      </c>
      <c r="K16" s="2">
        <f>'Delta D-D'!CG18</f>
        <v>1.0004957591384667</v>
      </c>
    </row>
    <row r="17" spans="1:11" x14ac:dyDescent="0.2">
      <c r="A17" s="126">
        <v>30</v>
      </c>
      <c r="B17" s="2">
        <f>'Delta D-D'!BX19</f>
        <v>0.98722656002771592</v>
      </c>
      <c r="C17" s="2">
        <f>'Delta D-D'!CD19</f>
        <v>0.9872265600277158</v>
      </c>
      <c r="D17" s="2">
        <f>'Delta D-D'!BY19</f>
        <v>0.98518862475895486</v>
      </c>
      <c r="E17" s="2">
        <f>'Delta D-D'!CB19</f>
        <v>0.98253274013749947</v>
      </c>
      <c r="F17" s="2">
        <f>'Delta D-D'!BZ19</f>
        <v>0.99793569647406577</v>
      </c>
      <c r="G17" s="2">
        <f>'Delta D-D'!CA19</f>
        <v>1.0000024108864602</v>
      </c>
      <c r="H17" s="2">
        <f>'Delta D-D'!CC19</f>
        <v>0.99730178229445654</v>
      </c>
      <c r="I17" s="2">
        <f>'Delta D-D'!CE19</f>
        <v>1.0004985277271057</v>
      </c>
      <c r="J17" s="2">
        <f>'Delta D-D'!CF19</f>
        <v>1.0005946283736753</v>
      </c>
      <c r="K17" s="2">
        <f>'Delta D-D'!CG19</f>
        <v>1.0004839250424962</v>
      </c>
    </row>
    <row r="18" spans="1:11" x14ac:dyDescent="0.2">
      <c r="A18" s="126">
        <v>32</v>
      </c>
      <c r="B18" s="2">
        <f>'Delta D-D'!BX20</f>
        <v>0.98739235771458056</v>
      </c>
      <c r="C18" s="2">
        <f>'Delta D-D'!CD20</f>
        <v>0.98739235771458056</v>
      </c>
      <c r="D18" s="2">
        <f>'Delta D-D'!BY20</f>
        <v>0.98540517111656767</v>
      </c>
      <c r="E18" s="2">
        <f>'Delta D-D'!CB20</f>
        <v>0.98280035525963705</v>
      </c>
      <c r="F18" s="2">
        <f>'Delta D-D'!BZ20</f>
        <v>0.99798743976243409</v>
      </c>
      <c r="G18" s="2">
        <f>'Delta D-D'!CA20</f>
        <v>1.0000032634126241</v>
      </c>
      <c r="H18" s="2">
        <f>'Delta D-D'!CC20</f>
        <v>0.99735334945868481</v>
      </c>
      <c r="I18" s="2">
        <f>'Delta D-D'!CE20</f>
        <v>1.0004900090770279</v>
      </c>
      <c r="J18" s="2">
        <f>'Delta D-D'!CF20</f>
        <v>1.0005862533500847</v>
      </c>
      <c r="K18" s="2">
        <f>'Delta D-D'!CG20</f>
        <v>1.0004719033913851</v>
      </c>
    </row>
    <row r="19" spans="1:11" x14ac:dyDescent="0.2">
      <c r="A19" s="126">
        <v>34</v>
      </c>
      <c r="B19" s="2">
        <f>'Delta D-D'!BX21</f>
        <v>0.9875555762565652</v>
      </c>
      <c r="C19" s="2">
        <f>'Delta D-D'!CD21</f>
        <v>0.9875555762565652</v>
      </c>
      <c r="D19" s="2">
        <f>'Delta D-D'!BY21</f>
        <v>0.98561685416539158</v>
      </c>
      <c r="E19" s="2">
        <f>'Delta D-D'!CB21</f>
        <v>0.98306552518328949</v>
      </c>
      <c r="F19" s="2">
        <f>'Delta D-D'!BZ21</f>
        <v>0.99803684760859512</v>
      </c>
      <c r="G19" s="2">
        <f>'Delta D-D'!CA21</f>
        <v>1.0000042955325961</v>
      </c>
      <c r="H19" s="2">
        <f>'Delta D-D'!CC21</f>
        <v>0.99740715497795063</v>
      </c>
      <c r="I19" s="2">
        <f>'Delta D-D'!CE21</f>
        <v>1.0004788298663385</v>
      </c>
      <c r="J19" s="2">
        <f>'Delta D-D'!CF21</f>
        <v>1.0005788294387317</v>
      </c>
      <c r="K19" s="2">
        <f>'Delta D-D'!CG21</f>
        <v>1.0004590689525108</v>
      </c>
    </row>
    <row r="20" spans="1:11" x14ac:dyDescent="0.2">
      <c r="A20" s="126">
        <v>36</v>
      </c>
      <c r="B20" s="2">
        <f>'Delta D-D'!BX22</f>
        <v>0.98771674866430492</v>
      </c>
      <c r="C20" s="2">
        <f>'Delta D-D'!CD22</f>
        <v>0.98771674866430503</v>
      </c>
      <c r="D20" s="2">
        <f>'Delta D-D'!BY22</f>
        <v>0.98582624472282332</v>
      </c>
      <c r="E20" s="2">
        <f>'Delta D-D'!CB22</f>
        <v>0.98332448074248535</v>
      </c>
      <c r="F20" s="2">
        <f>'Delta D-D'!BZ22</f>
        <v>0.9980859857403066</v>
      </c>
      <c r="G20" s="2">
        <f>'Delta D-D'!CA22</f>
        <v>1.0000047914999912</v>
      </c>
      <c r="H20" s="2">
        <f>'Delta D-D'!CC22</f>
        <v>0.99745748749293228</v>
      </c>
      <c r="I20" s="2">
        <f>'Delta D-D'!CE22</f>
        <v>1.0004700660153154</v>
      </c>
      <c r="J20" s="2">
        <f>'Delta D-D'!CF22</f>
        <v>1.0005712216276517</v>
      </c>
      <c r="K20" s="2">
        <f>'Delta D-D'!CG22</f>
        <v>1.0004470964409984</v>
      </c>
    </row>
    <row r="21" spans="1:11" x14ac:dyDescent="0.2">
      <c r="A21" s="126">
        <v>38</v>
      </c>
      <c r="B21" s="2">
        <f>'Delta D-D'!BX23</f>
        <v>0.98787575095937386</v>
      </c>
      <c r="C21" s="2">
        <f>'Delta D-D'!CD23</f>
        <v>0.98787575095937363</v>
      </c>
      <c r="D21" s="2">
        <f>'Delta D-D'!BY23</f>
        <v>0.98603247265768679</v>
      </c>
      <c r="E21" s="2">
        <f>'Delta D-D'!CB23</f>
        <v>0.983578195016372</v>
      </c>
      <c r="F21" s="2">
        <f>'Delta D-D'!BZ23</f>
        <v>0.99813409905051631</v>
      </c>
      <c r="G21" s="2">
        <f>'Delta D-D'!CA23</f>
        <v>1.0000049734001382</v>
      </c>
      <c r="H21" s="2">
        <f>'Delta D-D'!CC23</f>
        <v>0.99750599558015685</v>
      </c>
      <c r="I21" s="2">
        <f>'Delta D-D'!CE23</f>
        <v>1.0004608999302773</v>
      </c>
      <c r="J21" s="2">
        <f>'Delta D-D'!CF23</f>
        <v>1.0005640444514305</v>
      </c>
      <c r="K21" s="2">
        <f>'Delta D-D'!CG23</f>
        <v>1.0004365607958443</v>
      </c>
    </row>
    <row r="22" spans="1:11" x14ac:dyDescent="0.2">
      <c r="A22" s="126">
        <v>40</v>
      </c>
      <c r="B22" s="2">
        <f>'Delta D-D'!BX24</f>
        <v>0.98803218276158156</v>
      </c>
      <c r="C22" s="2">
        <f>'Delta D-D'!CD24</f>
        <v>0.98803218276158145</v>
      </c>
      <c r="D22" s="2">
        <f>'Delta D-D'!BY24</f>
        <v>0.98623400528112493</v>
      </c>
      <c r="E22" s="2">
        <f>'Delta D-D'!CB24</f>
        <v>0.98382905098171858</v>
      </c>
      <c r="F22" s="2">
        <f>'Delta D-D'!BZ24</f>
        <v>0.99818004158990992</v>
      </c>
      <c r="G22" s="2">
        <f>'Delta D-D'!CA24</f>
        <v>1.0000064452075885</v>
      </c>
      <c r="H22" s="2">
        <f>'Delta D-D'!CC24</f>
        <v>0.99755504755657276</v>
      </c>
      <c r="I22" s="2">
        <f>'Delta D-D'!CE24</f>
        <v>1.0004506258852339</v>
      </c>
      <c r="J22" s="2">
        <f>'Delta D-D'!CF24</f>
        <v>1.0005558692757628</v>
      </c>
      <c r="K22" s="2">
        <f>'Delta D-D'!CG24</f>
        <v>1.0004247824428412</v>
      </c>
    </row>
    <row r="23" spans="1:11" x14ac:dyDescent="0.2">
      <c r="A23" s="126">
        <v>42</v>
      </c>
      <c r="B23" s="2">
        <f>'Delta D-D'!BX25</f>
        <v>0.9881863674748923</v>
      </c>
      <c r="C23" s="2">
        <f>'Delta D-D'!CD25</f>
        <v>0.9881863674748923</v>
      </c>
      <c r="D23" s="2">
        <f>'Delta D-D'!BY25</f>
        <v>0.9864334571546256</v>
      </c>
      <c r="E23" s="2">
        <f>'Delta D-D'!CB25</f>
        <v>0.98407487783887526</v>
      </c>
      <c r="F23" s="2">
        <f>'Delta D-D'!BZ25</f>
        <v>0.99822613387720971</v>
      </c>
      <c r="G23" s="2">
        <f>'Delta D-D'!CA25</f>
        <v>1.000006755136448</v>
      </c>
      <c r="H23" s="2">
        <f>'Delta D-D'!CC25</f>
        <v>0.99760224390832919</v>
      </c>
      <c r="I23" s="2">
        <f>'Delta D-D'!CE25</f>
        <v>1.0004423469351231</v>
      </c>
      <c r="J23" s="2">
        <f>'Delta D-D'!CF25</f>
        <v>1.0005496197203887</v>
      </c>
      <c r="K23" s="2">
        <f>'Delta D-D'!CG25</f>
        <v>1.0004131581231372</v>
      </c>
    </row>
    <row r="24" spans="1:11" x14ac:dyDescent="0.2">
      <c r="A24" s="126">
        <v>44</v>
      </c>
      <c r="B24" s="2">
        <f>'Delta D-D'!BX26</f>
        <v>0.98833954771993338</v>
      </c>
      <c r="C24" s="2">
        <f>'Delta D-D'!CD26</f>
        <v>0.98833954771993371</v>
      </c>
      <c r="D24" s="2">
        <f>'Delta D-D'!BY26</f>
        <v>0.98662943855659524</v>
      </c>
      <c r="E24" s="2">
        <f>'Delta D-D'!CB26</f>
        <v>0.98431715108113915</v>
      </c>
      <c r="F24" s="2">
        <f>'Delta D-D'!BZ26</f>
        <v>0.99826971493017402</v>
      </c>
      <c r="G24" s="2">
        <f>'Delta D-D'!CA26</f>
        <v>1.0000074313109149</v>
      </c>
      <c r="H24" s="2">
        <f>'Delta D-D'!CC26</f>
        <v>0.99764896312917661</v>
      </c>
      <c r="I24" s="2">
        <f>'Delta D-D'!CE26</f>
        <v>1.0004329081935257</v>
      </c>
      <c r="J24" s="2">
        <f>'Delta D-D'!CF26</f>
        <v>1.0005419835683127</v>
      </c>
      <c r="K24" s="2">
        <f>'Delta D-D'!CG26</f>
        <v>1.0004024512596406</v>
      </c>
    </row>
    <row r="25" spans="1:11" x14ac:dyDescent="0.2">
      <c r="A25" s="126">
        <v>46</v>
      </c>
      <c r="B25" s="2">
        <f>'Delta D-D'!BX27</f>
        <v>0.98848893512540559</v>
      </c>
      <c r="C25" s="2">
        <f>'Delta D-D'!CD27</f>
        <v>0.9884889351254057</v>
      </c>
      <c r="D25" s="2">
        <f>'Delta D-D'!BY27</f>
        <v>0.98682196931079236</v>
      </c>
      <c r="E25" s="2">
        <f>'Delta D-D'!CB27</f>
        <v>0.98455525699042956</v>
      </c>
      <c r="F25" s="2">
        <f>'Delta D-D'!BZ27</f>
        <v>0.99831362218090836</v>
      </c>
      <c r="G25" s="2">
        <f>'Delta D-D'!CA27</f>
        <v>1.0000078703014641</v>
      </c>
      <c r="H25" s="2">
        <f>'Delta D-D'!CC27</f>
        <v>0.99769516581836171</v>
      </c>
      <c r="I25" s="2">
        <f>'Delta D-D'!CE27</f>
        <v>1.0004243201952923</v>
      </c>
      <c r="J25" s="2">
        <f>'Delta D-D'!CF27</f>
        <v>1.0005347817154595</v>
      </c>
      <c r="K25" s="2">
        <f>'Delta D-D'!CG27</f>
        <v>1.0003919848183922</v>
      </c>
    </row>
    <row r="26" spans="1:11" x14ac:dyDescent="0.2">
      <c r="A26" s="126">
        <v>48</v>
      </c>
      <c r="B26" s="2">
        <f>'Delta D-D'!BX28</f>
        <v>0.98863687773234887</v>
      </c>
      <c r="C26" s="2">
        <f>'Delta D-D'!CD28</f>
        <v>0.98863687773234865</v>
      </c>
      <c r="D26" s="2">
        <f>'Delta D-D'!BY28</f>
        <v>0.98701248010118126</v>
      </c>
      <c r="E26" s="2">
        <f>'Delta D-D'!CB28</f>
        <v>0.98479016836807354</v>
      </c>
      <c r="F26" s="2">
        <f>'Delta D-D'!BZ28</f>
        <v>0.99835693198609643</v>
      </c>
      <c r="G26" s="2">
        <f>'Delta D-D'!CA28</f>
        <v>1.0000081321846288</v>
      </c>
      <c r="H26" s="2">
        <f>'Delta D-D'!CC28</f>
        <v>0.99774033235808446</v>
      </c>
      <c r="I26" s="2">
        <f>'Delta D-D'!CE28</f>
        <v>1.0004163763902296</v>
      </c>
      <c r="J26" s="2">
        <f>'Delta D-D'!CF28</f>
        <v>1.0005272372128391</v>
      </c>
      <c r="K26" s="2">
        <f>'Delta D-D'!CG28</f>
        <v>1.0003831962187291</v>
      </c>
    </row>
    <row r="27" spans="1:11" x14ac:dyDescent="0.2">
      <c r="A27" s="126">
        <v>50</v>
      </c>
      <c r="B27" s="2">
        <f>'Delta D-D'!BX29</f>
        <v>0.9887825217415237</v>
      </c>
      <c r="C27" s="2">
        <f>'Delta D-D'!CD29</f>
        <v>0.98878252174152359</v>
      </c>
      <c r="D27" s="2">
        <f>'Delta D-D'!BY29</f>
        <v>0.98719845707331466</v>
      </c>
      <c r="E27" s="2">
        <f>'Delta D-D'!CB29</f>
        <v>0.98501898276729738</v>
      </c>
      <c r="F27" s="2">
        <f>'Delta D-D'!BZ29</f>
        <v>0.99839796453377916</v>
      </c>
      <c r="G27" s="2">
        <f>'Delta D-D'!CA29</f>
        <v>1.0000090210435917</v>
      </c>
      <c r="H27" s="2">
        <f>'Delta D-D'!CC29</f>
        <v>0.99778326221099667</v>
      </c>
      <c r="I27" s="2">
        <f>'Delta D-D'!CE29</f>
        <v>1.0004083121538865</v>
      </c>
      <c r="J27" s="2">
        <f>'Delta D-D'!CF29</f>
        <v>1.0005192822524582</v>
      </c>
      <c r="K27" s="2">
        <f>'Delta D-D'!CG29</f>
        <v>1.0003730617740481</v>
      </c>
    </row>
    <row r="28" spans="1:11" x14ac:dyDescent="0.2">
      <c r="A28" s="126">
        <v>52</v>
      </c>
      <c r="B28" s="2">
        <f>'Delta D-D'!BX30</f>
        <v>0.98892707278907865</v>
      </c>
      <c r="C28" s="2">
        <f>'Delta D-D'!CD30</f>
        <v>0.98892707278907865</v>
      </c>
      <c r="D28" s="2">
        <f>'Delta D-D'!BY30</f>
        <v>0.98738216953160374</v>
      </c>
      <c r="E28" s="2">
        <f>'Delta D-D'!CB30</f>
        <v>0.98524510193801451</v>
      </c>
      <c r="F28" s="2">
        <f>'Delta D-D'!BZ30</f>
        <v>0.99843779860013548</v>
      </c>
      <c r="G28" s="2">
        <f>'Delta D-D'!CA30</f>
        <v>1.0000092732124359</v>
      </c>
      <c r="H28" s="2">
        <f>'Delta D-D'!CC30</f>
        <v>0.99782636960416626</v>
      </c>
      <c r="I28" s="2">
        <f>'Delta D-D'!CE30</f>
        <v>1.0003997551489145</v>
      </c>
      <c r="J28" s="2">
        <f>'Delta D-D'!CF30</f>
        <v>1.0005142161592613</v>
      </c>
      <c r="K28" s="2">
        <f>'Delta D-D'!CG30</f>
        <v>1.0003619851327776</v>
      </c>
    </row>
    <row r="29" spans="1:11" x14ac:dyDescent="0.2">
      <c r="A29" s="126">
        <v>54</v>
      </c>
      <c r="B29" s="2">
        <f>'Delta D-D'!BX31</f>
        <v>0.98906820798278106</v>
      </c>
      <c r="C29" s="2">
        <f>'Delta D-D'!CD31</f>
        <v>0.98906820798278128</v>
      </c>
      <c r="D29" s="2">
        <f>'Delta D-D'!BY31</f>
        <v>0.98756360812382715</v>
      </c>
      <c r="E29" s="2">
        <f>'Delta D-D'!CB31</f>
        <v>0.98546797686211396</v>
      </c>
      <c r="F29" s="2">
        <f>'Delta D-D'!BZ31</f>
        <v>0.99847877037517674</v>
      </c>
      <c r="G29" s="2">
        <f>'Delta D-D'!CA31</f>
        <v>1.0000089221531205</v>
      </c>
      <c r="H29" s="2">
        <f>'Delta D-D'!CC31</f>
        <v>0.997869075305996</v>
      </c>
      <c r="I29" s="2">
        <f>'Delta D-D'!CE31</f>
        <v>1.0003926496131448</v>
      </c>
      <c r="J29" s="2">
        <f>'Delta D-D'!CF31</f>
        <v>1.0005075069404936</v>
      </c>
      <c r="K29" s="2">
        <f>'Delta D-D'!CG31</f>
        <v>1.0003533690248152</v>
      </c>
    </row>
    <row r="30" spans="1:11" x14ac:dyDescent="0.2">
      <c r="A30" s="126">
        <v>56</v>
      </c>
      <c r="B30" s="2">
        <f>'Delta D-D'!BX32</f>
        <v>0.9892073621638765</v>
      </c>
      <c r="C30" s="2">
        <f>'Delta D-D'!CD32</f>
        <v>0.98920736216387661</v>
      </c>
      <c r="D30" s="2">
        <f>'Delta D-D'!BY32</f>
        <v>0.98774129145457434</v>
      </c>
      <c r="E30" s="2">
        <f>'Delta D-D'!CB32</f>
        <v>0.98568510371405138</v>
      </c>
      <c r="F30" s="2">
        <f>'Delta D-D'!BZ32</f>
        <v>0.99851793388790089</v>
      </c>
      <c r="G30" s="2">
        <f>'Delta D-D'!CA32</f>
        <v>1.0000095134064029</v>
      </c>
      <c r="H30" s="2">
        <f>'Delta D-D'!CC32</f>
        <v>0.997908799710854</v>
      </c>
      <c r="I30" s="2">
        <f>'Delta D-D'!CE32</f>
        <v>1.0003841444949877</v>
      </c>
      <c r="J30" s="2">
        <f>'Delta D-D'!CF32</f>
        <v>1.0005004607112793</v>
      </c>
      <c r="K30" s="2">
        <f>'Delta D-D'!CG32</f>
        <v>1.0003440321477768</v>
      </c>
    </row>
    <row r="31" spans="1:11" x14ac:dyDescent="0.2">
      <c r="A31" s="126">
        <v>58</v>
      </c>
      <c r="B31" s="2">
        <f>'Delta D-D'!BX33</f>
        <v>0.98934491193955321</v>
      </c>
      <c r="C31" s="2">
        <f>'Delta D-D'!CD33</f>
        <v>0.9893449119395531</v>
      </c>
      <c r="D31" s="2">
        <f>'Delta D-D'!BY33</f>
        <v>0.98791701165177259</v>
      </c>
      <c r="E31" s="2">
        <f>'Delta D-D'!CB33</f>
        <v>0.98589919128793269</v>
      </c>
      <c r="F31" s="2">
        <f>'Delta D-D'!BZ33</f>
        <v>0.99855672145219687</v>
      </c>
      <c r="G31" s="2">
        <f>'Delta D-D'!CA33</f>
        <v>1.0000108991199892</v>
      </c>
      <c r="H31" s="2">
        <f>'Delta D-D'!CC33</f>
        <v>0.99794662339408802</v>
      </c>
      <c r="I31" s="2">
        <f>'Delta D-D'!CE33</f>
        <v>1.0003788790216384</v>
      </c>
      <c r="J31" s="2">
        <f>'Delta D-D'!CF33</f>
        <v>1.0004932326798759</v>
      </c>
      <c r="K31" s="2">
        <f>'Delta D-D'!CG33</f>
        <v>1.0003359571093817</v>
      </c>
    </row>
    <row r="32" spans="1:11" x14ac:dyDescent="0.2">
      <c r="A32" s="126">
        <v>60</v>
      </c>
      <c r="B32" s="2">
        <f>'Delta D-D'!BX34</f>
        <v>0.9894817569376152</v>
      </c>
      <c r="C32" s="2">
        <f>'Delta D-D'!CD34</f>
        <v>0.9894817569376152</v>
      </c>
      <c r="D32" s="2">
        <f>'Delta D-D'!BY34</f>
        <v>0.98808837404977778</v>
      </c>
      <c r="E32" s="2">
        <f>'Delta D-D'!CB34</f>
        <v>0.98611096585979396</v>
      </c>
      <c r="F32" s="2">
        <f>'Delta D-D'!BZ34</f>
        <v>0.99859180537885817</v>
      </c>
      <c r="G32" s="2">
        <f>'Delta D-D'!CA34</f>
        <v>1.0000120705196121</v>
      </c>
      <c r="H32" s="2">
        <f>'Delta D-D'!CC34</f>
        <v>0.99798670749468343</v>
      </c>
      <c r="I32" s="2">
        <f>'Delta D-D'!CE34</f>
        <v>1.0003713074299874</v>
      </c>
      <c r="J32" s="2">
        <f>'Delta D-D'!CF34</f>
        <v>1.0004869982493638</v>
      </c>
      <c r="K32" s="2">
        <f>'Delta D-D'!CG34</f>
        <v>1.0003260358439767</v>
      </c>
    </row>
    <row r="33" spans="1:11" x14ac:dyDescent="0.2">
      <c r="A33" s="126">
        <v>62</v>
      </c>
      <c r="B33" s="2">
        <f>'Delta D-D'!BX35</f>
        <v>0.989615527552413</v>
      </c>
      <c r="C33" s="2">
        <f>'Delta D-D'!CD35</f>
        <v>0.98961552755241311</v>
      </c>
      <c r="D33" s="2">
        <f>'Delta D-D'!BY35</f>
        <v>0.98825840276238708</v>
      </c>
      <c r="E33" s="2">
        <f>'Delta D-D'!CB35</f>
        <v>0.9863196689583561</v>
      </c>
      <c r="F33" s="2">
        <f>'Delta D-D'!BZ35</f>
        <v>0.99862863430065385</v>
      </c>
      <c r="G33" s="2">
        <f>'Delta D-D'!CA35</f>
        <v>1.0000116347945143</v>
      </c>
      <c r="H33" s="2">
        <f>'Delta D-D'!CC35</f>
        <v>0.99802662007048093</v>
      </c>
      <c r="I33" s="2">
        <f>'Delta D-D'!CE35</f>
        <v>1.0003629988224672</v>
      </c>
      <c r="J33" s="2">
        <f>'Delta D-D'!CF35</f>
        <v>1.0004801765811266</v>
      </c>
      <c r="K33" s="2">
        <f>'Delta D-D'!CG35</f>
        <v>1.0003181746391949</v>
      </c>
    </row>
    <row r="34" spans="1:11" x14ac:dyDescent="0.2">
      <c r="A34" s="126">
        <v>64</v>
      </c>
      <c r="B34" s="2">
        <f>'Delta D-D'!BX36</f>
        <v>0.98974755459918429</v>
      </c>
      <c r="C34" s="2">
        <f>'Delta D-D'!CD36</f>
        <v>0.9897475545991844</v>
      </c>
      <c r="D34" s="2">
        <f>'Delta D-D'!BY36</f>
        <v>0.98842503517784686</v>
      </c>
      <c r="E34" s="2">
        <f>'Delta D-D'!CB36</f>
        <v>0.98652276918407589</v>
      </c>
      <c r="F34" s="2">
        <f>'Delta D-D'!BZ36</f>
        <v>0.99866378106700848</v>
      </c>
      <c r="G34" s="2">
        <f>'Delta D-D'!CA36</f>
        <v>1.0000119835898911</v>
      </c>
      <c r="H34" s="2">
        <f>'Delta D-D'!CC36</f>
        <v>0.99806349711079401</v>
      </c>
      <c r="I34" s="2">
        <f>'Delta D-D'!CE36</f>
        <v>1.0003553470545035</v>
      </c>
      <c r="J34" s="2">
        <f>'Delta D-D'!CF36</f>
        <v>1.0004742579087542</v>
      </c>
      <c r="K34" s="2">
        <f>'Delta D-D'!CG36</f>
        <v>1.0003094058593958</v>
      </c>
    </row>
    <row r="35" spans="1:11" x14ac:dyDescent="0.2">
      <c r="A35" s="126">
        <v>66</v>
      </c>
      <c r="B35" s="2">
        <f>'Delta D-D'!BX37</f>
        <v>0.98987748556217092</v>
      </c>
      <c r="C35" s="2">
        <f>'Delta D-D'!CD37</f>
        <v>0.98987748556217081</v>
      </c>
      <c r="D35" s="2">
        <f>'Delta D-D'!BY37</f>
        <v>0.98858989277926224</v>
      </c>
      <c r="E35" s="2">
        <f>'Delta D-D'!CB37</f>
        <v>0.98672361856640367</v>
      </c>
      <c r="F35" s="2">
        <f>'Delta D-D'!BZ37</f>
        <v>0.99869924025782109</v>
      </c>
      <c r="G35" s="2">
        <f>'Delta D-D'!CA37</f>
        <v>1.0000119203276225</v>
      </c>
      <c r="H35" s="2">
        <f>'Delta D-D'!CC37</f>
        <v>0.99810028794025085</v>
      </c>
      <c r="I35" s="2">
        <f>'Delta D-D'!CE37</f>
        <v>1.0003496368192359</v>
      </c>
      <c r="J35" s="2">
        <f>'Delta D-D'!CF37</f>
        <v>1.0004679890901584</v>
      </c>
      <c r="K35" s="2">
        <f>'Delta D-D'!CG37</f>
        <v>1.0003020891126051</v>
      </c>
    </row>
    <row r="36" spans="1:11" x14ac:dyDescent="0.2">
      <c r="A36" s="126">
        <v>68</v>
      </c>
      <c r="B36" s="2">
        <f>'Delta D-D'!BX38</f>
        <v>0.99000596855602396</v>
      </c>
      <c r="C36" s="2">
        <f>'Delta D-D'!CD38</f>
        <v>0.99000596855602385</v>
      </c>
      <c r="D36" s="2">
        <f>'Delta D-D'!BY38</f>
        <v>0.98875101121325992</v>
      </c>
      <c r="E36" s="2">
        <f>'Delta D-D'!CB38</f>
        <v>0.98691920180340131</v>
      </c>
      <c r="F36" s="2">
        <f>'Delta D-D'!BZ38</f>
        <v>0.9987323739627606</v>
      </c>
      <c r="G36" s="2">
        <f>'Delta D-D'!CA38</f>
        <v>1.0000127393136049</v>
      </c>
      <c r="H36" s="2">
        <f>'Delta D-D'!CC38</f>
        <v>0.99813463460265417</v>
      </c>
      <c r="I36" s="2">
        <f>'Delta D-D'!CE38</f>
        <v>1.0003424014308351</v>
      </c>
      <c r="J36" s="2">
        <f>'Delta D-D'!CF38</f>
        <v>1.0004613722644158</v>
      </c>
      <c r="K36" s="2">
        <f>'Delta D-D'!CG38</f>
        <v>1.0002932452079776</v>
      </c>
    </row>
    <row r="37" spans="1:11" x14ac:dyDescent="0.2">
      <c r="A37" s="126">
        <v>70</v>
      </c>
      <c r="B37" s="2">
        <f>'Delta D-D'!BX39</f>
        <v>0.99013303628624116</v>
      </c>
      <c r="C37" s="2">
        <f>'Delta D-D'!CD39</f>
        <v>0.99013303628624094</v>
      </c>
      <c r="D37" s="2">
        <f>'Delta D-D'!BY39</f>
        <v>0.98890952707248636</v>
      </c>
      <c r="E37" s="2">
        <f>'Delta D-D'!CB39</f>
        <v>0.98711492580785154</v>
      </c>
      <c r="F37" s="2">
        <f>'Delta D-D'!BZ39</f>
        <v>0.99876429816103918</v>
      </c>
      <c r="G37" s="2">
        <f>'Delta D-D'!CA39</f>
        <v>1.0000151210004944</v>
      </c>
      <c r="H37" s="2">
        <f>'Delta D-D'!CC39</f>
        <v>0.99817017921793372</v>
      </c>
      <c r="I37" s="2">
        <f>'Delta D-D'!CE39</f>
        <v>1.0003375434479107</v>
      </c>
      <c r="J37" s="2">
        <f>'Delta D-D'!CF39</f>
        <v>1.0004563466926133</v>
      </c>
      <c r="K37" s="2">
        <f>'Delta D-D'!CG39</f>
        <v>1.0002841268268481</v>
      </c>
    </row>
    <row r="38" spans="1:11" x14ac:dyDescent="0.2">
      <c r="A38" s="126">
        <v>72</v>
      </c>
      <c r="B38" s="2">
        <f>'Delta D-D'!BX40</f>
        <v>0.99025763617015428</v>
      </c>
      <c r="C38" s="2">
        <f>'Delta D-D'!CD40</f>
        <v>0.99025763617015428</v>
      </c>
      <c r="D38" s="2">
        <f>'Delta D-D'!BY40</f>
        <v>0.9890673352854219</v>
      </c>
      <c r="E38" s="2">
        <f>'Delta D-D'!CB40</f>
        <v>0.98730488949407291</v>
      </c>
      <c r="F38" s="2">
        <f>'Delta D-D'!BZ40</f>
        <v>0.99879798868369696</v>
      </c>
      <c r="G38" s="2">
        <f>'Delta D-D'!CA40</f>
        <v>1.0000131982073541</v>
      </c>
      <c r="H38" s="2">
        <f>'Delta D-D'!CC40</f>
        <v>0.99820489848296223</v>
      </c>
      <c r="I38" s="2">
        <f>'Delta D-D'!CE40</f>
        <v>1.0003308171937508</v>
      </c>
      <c r="J38" s="2">
        <f>'Delta D-D'!CF40</f>
        <v>1.00044949992133</v>
      </c>
      <c r="K38" s="2">
        <f>'Delta D-D'!CG40</f>
        <v>1.0002788866911756</v>
      </c>
    </row>
    <row r="39" spans="1:11" x14ac:dyDescent="0.2">
      <c r="A39" s="126">
        <v>74</v>
      </c>
      <c r="B39" s="2">
        <f>'Delta D-D'!BX41</f>
        <v>0.99038169257008957</v>
      </c>
      <c r="C39" s="2">
        <f>'Delta D-D'!CD41</f>
        <v>0.99038169257008934</v>
      </c>
      <c r="D39" s="2">
        <f>'Delta D-D'!BY41</f>
        <v>0.98922080892934405</v>
      </c>
      <c r="E39" s="2">
        <f>'Delta D-D'!CB41</f>
        <v>0.98749187966877505</v>
      </c>
      <c r="F39" s="2">
        <f>'Delta D-D'!BZ41</f>
        <v>0.99882784218503373</v>
      </c>
      <c r="G39" s="2">
        <f>'Delta D-D'!CA41</f>
        <v>1.0000145340357482</v>
      </c>
      <c r="H39" s="2">
        <f>'Delta D-D'!CC41</f>
        <v>0.99823772278290135</v>
      </c>
      <c r="I39" s="2">
        <f>'Delta D-D'!CE41</f>
        <v>1.000323549453624</v>
      </c>
      <c r="J39" s="2">
        <f>'Delta D-D'!CF41</f>
        <v>1.0004454861003136</v>
      </c>
      <c r="K39" s="2">
        <f>'Delta D-D'!CG41</f>
        <v>1.0002700733005359</v>
      </c>
    </row>
    <row r="40" spans="1:11" x14ac:dyDescent="0.2">
      <c r="A40" s="126">
        <v>76</v>
      </c>
      <c r="B40" s="2">
        <f>'Delta D-D'!BX42</f>
        <v>0.99050180239890784</v>
      </c>
      <c r="C40" s="2">
        <f>'Delta D-D'!CD42</f>
        <v>0.99050180239890806</v>
      </c>
      <c r="D40" s="2">
        <f>'Delta D-D'!BY42</f>
        <v>0.98937270777319308</v>
      </c>
      <c r="E40" s="2">
        <f>'Delta D-D'!CB42</f>
        <v>0.98767791314141806</v>
      </c>
      <c r="F40" s="2">
        <f>'Delta D-D'!BZ42</f>
        <v>0.99886007817150824</v>
      </c>
      <c r="G40" s="2">
        <f>'Delta D-D'!CA42</f>
        <v>1.0000150935079266</v>
      </c>
      <c r="H40" s="2">
        <f>'Delta D-D'!CC42</f>
        <v>0.9982719334000727</v>
      </c>
      <c r="I40" s="2">
        <f>'Delta D-D'!CE42</f>
        <v>1.0003183104056013</v>
      </c>
      <c r="J40" s="2">
        <f>'Delta D-D'!CF42</f>
        <v>1.0004376938572923</v>
      </c>
      <c r="K40" s="2">
        <f>'Delta D-D'!CG42</f>
        <v>1.0002632948862498</v>
      </c>
    </row>
    <row r="41" spans="1:11" x14ac:dyDescent="0.2">
      <c r="A41" s="126">
        <v>78</v>
      </c>
      <c r="B41" s="2">
        <f>'Delta D-D'!BX43</f>
        <v>0.99062105002688727</v>
      </c>
      <c r="C41" s="2">
        <f>'Delta D-D'!CD43</f>
        <v>0.99062105002688727</v>
      </c>
      <c r="D41" s="2">
        <f>'Delta D-D'!BY43</f>
        <v>0.98952204364956042</v>
      </c>
      <c r="E41" s="2">
        <f>'Delta D-D'!CB43</f>
        <v>0.98785779894963766</v>
      </c>
      <c r="F41" s="2">
        <f>'Delta D-D'!BZ43</f>
        <v>0.99889058850778811</v>
      </c>
      <c r="G41" s="2">
        <f>'Delta D-D'!CA43</f>
        <v>1.0000143630987841</v>
      </c>
      <c r="H41" s="2">
        <f>'Delta D-D'!CC43</f>
        <v>0.9983037940326297</v>
      </c>
      <c r="I41" s="2">
        <f>'Delta D-D'!CE43</f>
        <v>1.0003114093538508</v>
      </c>
      <c r="J41" s="2">
        <f>'Delta D-D'!CF43</f>
        <v>1.0004321479979024</v>
      </c>
      <c r="K41" s="2">
        <f>'Delta D-D'!CG43</f>
        <v>1.0002564004483196</v>
      </c>
    </row>
    <row r="42" spans="1:11" x14ac:dyDescent="0.2">
      <c r="A42" s="126">
        <v>80</v>
      </c>
      <c r="B42" s="2">
        <f>'Delta D-D'!BX44</f>
        <v>0.99074011911202642</v>
      </c>
      <c r="C42" s="2">
        <f>'Delta D-D'!CD44</f>
        <v>0.99074011911202631</v>
      </c>
      <c r="D42" s="2">
        <f>'Delta D-D'!BY44</f>
        <v>0.98966885369512403</v>
      </c>
      <c r="E42" s="2">
        <f>'Delta D-D'!CB44</f>
        <v>0.98803672356601813</v>
      </c>
      <c r="F42" s="2">
        <f>'Delta D-D'!BZ44</f>
        <v>0.9989187220783361</v>
      </c>
      <c r="G42" s="2">
        <f>'Delta D-D'!CA44</f>
        <v>1.0000153672056207</v>
      </c>
      <c r="H42" s="2">
        <f>'Delta D-D'!CC44</f>
        <v>0.99833549044902736</v>
      </c>
      <c r="I42" s="2">
        <f>'Delta D-D'!CE44</f>
        <v>1.0003060526710967</v>
      </c>
      <c r="J42" s="2">
        <f>'Delta D-D'!CF44</f>
        <v>1.0004273490587579</v>
      </c>
      <c r="K42" s="2">
        <f>'Delta D-D'!CG44</f>
        <v>1.000248861843984</v>
      </c>
    </row>
    <row r="43" spans="1:11" x14ac:dyDescent="0.2">
      <c r="A43" s="126">
        <v>82</v>
      </c>
      <c r="B43" s="2">
        <f>'Delta D-D'!BX45</f>
        <v>0.99085662273172481</v>
      </c>
      <c r="C43" s="2">
        <f>'Delta D-D'!CD45</f>
        <v>0.99085662273172492</v>
      </c>
      <c r="D43" s="2">
        <f>'Delta D-D'!BY45</f>
        <v>0.98981367379403673</v>
      </c>
      <c r="E43" s="2">
        <f>'Delta D-D'!CB45</f>
        <v>0.98821239193253141</v>
      </c>
      <c r="F43" s="2">
        <f>'Delta D-D'!BZ45</f>
        <v>0.99894742699018058</v>
      </c>
      <c r="G43" s="2">
        <f>'Delta D-D'!CA45</f>
        <v>1.000015127581092</v>
      </c>
      <c r="H43" s="2">
        <f>'Delta D-D'!CC45</f>
        <v>0.99836713621841311</v>
      </c>
      <c r="I43" s="2">
        <f>'Delta D-D'!CE45</f>
        <v>1.0003004988313395</v>
      </c>
      <c r="J43" s="2">
        <f>'Delta D-D'!CF45</f>
        <v>1.0004211076711425</v>
      </c>
      <c r="K43" s="2">
        <f>'Delta D-D'!CG45</f>
        <v>1.0002418103077035</v>
      </c>
    </row>
    <row r="44" spans="1:11" x14ac:dyDescent="0.2">
      <c r="A44" s="126">
        <v>84</v>
      </c>
      <c r="B44" s="2">
        <f>'Delta D-D'!BX46</f>
        <v>0.99097149550695063</v>
      </c>
      <c r="C44" s="2">
        <f>'Delta D-D'!CD46</f>
        <v>0.99097149550695085</v>
      </c>
      <c r="D44" s="2">
        <f>'Delta D-D'!BY46</f>
        <v>0.98995650478148833</v>
      </c>
      <c r="E44" s="2">
        <f>'Delta D-D'!CB46</f>
        <v>0.98838506231107071</v>
      </c>
      <c r="F44" s="2">
        <f>'Delta D-D'!BZ46</f>
        <v>0.99897576193658033</v>
      </c>
      <c r="G44" s="2">
        <f>'Delta D-D'!CA46</f>
        <v>1.0000151983726795</v>
      </c>
      <c r="H44" s="2">
        <f>'Delta D-D'!CC46</f>
        <v>0.99839744061584634</v>
      </c>
      <c r="I44" s="2">
        <f>'Delta D-D'!CE46</f>
        <v>1.0002947420614894</v>
      </c>
      <c r="J44" s="2">
        <f>'Delta D-D'!CF46</f>
        <v>1.0004158121559406</v>
      </c>
      <c r="K44" s="2">
        <f>'Delta D-D'!CG46</f>
        <v>1.0002360517467586</v>
      </c>
    </row>
    <row r="45" spans="1:11" x14ac:dyDescent="0.2">
      <c r="A45" s="126">
        <v>86</v>
      </c>
      <c r="B45" s="2">
        <f>'Delta D-D'!BX47</f>
        <v>0.99108439798321424</v>
      </c>
      <c r="C45" s="2">
        <f>'Delta D-D'!CD47</f>
        <v>0.99108439798321435</v>
      </c>
      <c r="D45" s="2">
        <f>'Delta D-D'!BY47</f>
        <v>0.9900960489727324</v>
      </c>
      <c r="E45" s="2">
        <f>'Delta D-D'!CB47</f>
        <v>0.98855334800340022</v>
      </c>
      <c r="F45" s="2">
        <f>'Delta D-D'!BZ47</f>
        <v>0.99900275999451404</v>
      </c>
      <c r="G45" s="2">
        <f>'Delta D-D'!CA47</f>
        <v>1.0000171826392137</v>
      </c>
      <c r="H45" s="2">
        <f>'Delta D-D'!CC47</f>
        <v>0.99842471178971559</v>
      </c>
      <c r="I45" s="2">
        <f>'Delta D-D'!CE47</f>
        <v>1.0002906275657728</v>
      </c>
      <c r="J45" s="2">
        <f>'Delta D-D'!CF47</f>
        <v>1.0004106285810388</v>
      </c>
      <c r="K45" s="2">
        <f>'Delta D-D'!CG47</f>
        <v>1.0002290779981264</v>
      </c>
    </row>
    <row r="46" spans="1:11" x14ac:dyDescent="0.2">
      <c r="A46" s="126">
        <v>88</v>
      </c>
      <c r="B46" s="2">
        <f>'Delta D-D'!BX48</f>
        <v>0.99119620452550272</v>
      </c>
      <c r="C46" s="2">
        <f>'Delta D-D'!CD48</f>
        <v>0.99119620452550261</v>
      </c>
      <c r="D46" s="2">
        <f>'Delta D-D'!BY48</f>
        <v>0.99023432235920161</v>
      </c>
      <c r="E46" s="2">
        <f>'Delta D-D'!CB48</f>
        <v>0.98872076599439918</v>
      </c>
      <c r="F46" s="2">
        <f>'Delta D-D'!BZ48</f>
        <v>0.99902957440523954</v>
      </c>
      <c r="G46" s="2">
        <f>'Delta D-D'!CA48</f>
        <v>1.0000174826724439</v>
      </c>
      <c r="H46" s="2">
        <f>'Delta D-D'!CC48</f>
        <v>0.99845406131727055</v>
      </c>
      <c r="I46" s="2">
        <f>'Delta D-D'!CE48</f>
        <v>1.0002858451727892</v>
      </c>
      <c r="J46" s="2">
        <f>'Delta D-D'!CF48</f>
        <v>1.0004060891345354</v>
      </c>
      <c r="K46" s="2">
        <f>'Delta D-D'!CG48</f>
        <v>1.0002221810076426</v>
      </c>
    </row>
    <row r="47" spans="1:11" x14ac:dyDescent="0.2">
      <c r="A47" s="126">
        <v>90</v>
      </c>
      <c r="B47" s="2">
        <f>'Delta D-D'!BX49</f>
        <v>0.99130665207639179</v>
      </c>
      <c r="C47" s="2">
        <f>'Delta D-D'!CD49</f>
        <v>0.99130665207639179</v>
      </c>
      <c r="D47" s="2">
        <f>'Delta D-D'!BY49</f>
        <v>0.99037040821265021</v>
      </c>
      <c r="E47" s="2">
        <f>'Delta D-D'!CB49</f>
        <v>0.98888399051923215</v>
      </c>
      <c r="F47" s="2">
        <f>'Delta D-D'!BZ49</f>
        <v>0.99905554566613619</v>
      </c>
      <c r="G47" s="2">
        <f>'Delta D-D'!CA49</f>
        <v>1.0000178168938645</v>
      </c>
      <c r="H47" s="2">
        <f>'Delta D-D'!CC49</f>
        <v>0.99848133970063968</v>
      </c>
      <c r="I47" s="2">
        <f>'Delta D-D'!CE49</f>
        <v>1.0002797103682626</v>
      </c>
      <c r="J47" s="2">
        <f>'Delta D-D'!CF49</f>
        <v>1.0004007768563559</v>
      </c>
      <c r="K47" s="2">
        <f>'Delta D-D'!CG49</f>
        <v>1.0002162108800332</v>
      </c>
    </row>
    <row r="48" spans="1:11" x14ac:dyDescent="0.2">
      <c r="A48" s="126">
        <v>92</v>
      </c>
      <c r="B48" s="2">
        <f>'Delta D-D'!BX50</f>
        <v>0.9914150337253087</v>
      </c>
      <c r="C48" s="2">
        <f>'Delta D-D'!CD50</f>
        <v>0.99141503372530881</v>
      </c>
      <c r="D48" s="2">
        <f>'Delta D-D'!BY50</f>
        <v>0.99050492865400874</v>
      </c>
      <c r="E48" s="2">
        <f>'Delta D-D'!CB50</f>
        <v>0.98904476442364175</v>
      </c>
      <c r="F48" s="2">
        <f>'Delta D-D'!BZ50</f>
        <v>0.99908201405028108</v>
      </c>
      <c r="G48" s="2">
        <f>'Delta D-D'!CA50</f>
        <v>1.0000164442154864</v>
      </c>
      <c r="H48" s="2">
        <f>'Delta D-D'!CC50</f>
        <v>0.99850941879697652</v>
      </c>
      <c r="I48" s="2">
        <f>'Delta D-D'!CE50</f>
        <v>1.0002745990314015</v>
      </c>
      <c r="J48" s="2">
        <f>'Delta D-D'!CF50</f>
        <v>1.0003937475829985</v>
      </c>
      <c r="K48" s="2">
        <f>'Delta D-D'!CG50</f>
        <v>1.0002126659964461</v>
      </c>
    </row>
    <row r="49" spans="1:11" x14ac:dyDescent="0.2">
      <c r="A49" s="126">
        <v>94</v>
      </c>
      <c r="B49" s="2">
        <f>'Delta D-D'!BX51</f>
        <v>0.99152224836014236</v>
      </c>
      <c r="C49" s="2">
        <f>'Delta D-D'!CD51</f>
        <v>0.99152224836014236</v>
      </c>
      <c r="D49" s="2">
        <f>'Delta D-D'!BY51</f>
        <v>0.99063466147744117</v>
      </c>
      <c r="E49" s="2">
        <f>'Delta D-D'!CB51</f>
        <v>0.98920385896886132</v>
      </c>
      <c r="F49" s="2">
        <f>'Delta D-D'!BZ51</f>
        <v>0.99910482403781764</v>
      </c>
      <c r="G49" s="2">
        <f>'Delta D-D'!CA51</f>
        <v>1.0000184707187776</v>
      </c>
      <c r="H49" s="2">
        <f>'Delta D-D'!CC51</f>
        <v>0.99853722715977478</v>
      </c>
      <c r="I49" s="2">
        <f>'Delta D-D'!CE51</f>
        <v>1.0002683673991237</v>
      </c>
      <c r="J49" s="2">
        <f>'Delta D-D'!CF51</f>
        <v>1.0003897360879876</v>
      </c>
      <c r="K49" s="2">
        <f>'Delta D-D'!CG51</f>
        <v>1.000204014061759</v>
      </c>
    </row>
    <row r="50" spans="1:11" x14ac:dyDescent="0.2">
      <c r="A50" s="126">
        <v>96</v>
      </c>
      <c r="B50" s="2">
        <f>'Delta D-D'!BX52</f>
        <v>0.99162847361626949</v>
      </c>
      <c r="C50" s="2">
        <f>'Delta D-D'!CD52</f>
        <v>0.9916284736162696</v>
      </c>
      <c r="D50" s="2">
        <f>'Delta D-D'!BY52</f>
        <v>0.99076572931058104</v>
      </c>
      <c r="E50" s="2">
        <f>'Delta D-D'!CB52</f>
        <v>0.98936109319853582</v>
      </c>
      <c r="F50" s="2">
        <f>'Delta D-D'!BZ52</f>
        <v>0.9991299722339132</v>
      </c>
      <c r="G50" s="2">
        <f>'Delta D-D'!CA52</f>
        <v>1.0000173102783323</v>
      </c>
      <c r="H50" s="2">
        <f>'Delta D-D'!CC52</f>
        <v>0.99856498676788508</v>
      </c>
      <c r="I50" s="2">
        <f>'Delta D-D'!CE52</f>
        <v>1.0002644895969348</v>
      </c>
      <c r="J50" s="2">
        <f>'Delta D-D'!CF52</f>
        <v>1.0003849318167459</v>
      </c>
      <c r="K50" s="2">
        <f>'Delta D-D'!CG52</f>
        <v>1.0001992536187301</v>
      </c>
    </row>
    <row r="51" spans="1:11" x14ac:dyDescent="0.2">
      <c r="A51" s="126">
        <v>98</v>
      </c>
      <c r="B51" s="2">
        <f>'Delta D-D'!BX53</f>
        <v>0.99173334608005048</v>
      </c>
      <c r="C51" s="2">
        <f>'Delta D-D'!CD53</f>
        <v>0.99173334608005048</v>
      </c>
      <c r="D51" s="2">
        <f>'Delta D-D'!BY53</f>
        <v>0.99089279907863947</v>
      </c>
      <c r="E51" s="2">
        <f>'Delta D-D'!CB53</f>
        <v>0.98951588991849149</v>
      </c>
      <c r="F51" s="2">
        <f>'Delta D-D'!BZ53</f>
        <v>0.99915244656768554</v>
      </c>
      <c r="G51" s="2">
        <f>'Delta D-D'!CA53</f>
        <v>1.000018165980382</v>
      </c>
      <c r="H51" s="2">
        <f>'Delta D-D'!CC53</f>
        <v>0.99859229539143712</v>
      </c>
      <c r="I51" s="2">
        <f>'Delta D-D'!CE53</f>
        <v>1.0002599779504335</v>
      </c>
      <c r="J51" s="2">
        <f>'Delta D-D'!CF53</f>
        <v>1.0003816149534033</v>
      </c>
      <c r="K51" s="2">
        <f>'Delta D-D'!CG53</f>
        <v>1.0001930019916405</v>
      </c>
    </row>
    <row r="52" spans="1:11" x14ac:dyDescent="0.2">
      <c r="A52" s="126">
        <v>100</v>
      </c>
      <c r="B52" s="2">
        <f>'Delta D-D'!BX54</f>
        <v>0.99183566134137924</v>
      </c>
      <c r="C52" s="2">
        <f>'Delta D-D'!CD54</f>
        <v>0.99183566134137902</v>
      </c>
      <c r="D52" s="2">
        <f>'Delta D-D'!BY54</f>
        <v>0.99101927885531627</v>
      </c>
      <c r="E52" s="2">
        <f>'Delta D-D'!CB54</f>
        <v>0.98966582788178081</v>
      </c>
      <c r="F52" s="2">
        <f>'Delta D-D'!BZ54</f>
        <v>0.99917689742577021</v>
      </c>
      <c r="G52" s="2">
        <f>'Delta D-D'!CA54</f>
        <v>1.0000185746568129</v>
      </c>
      <c r="H52" s="2">
        <f>'Delta D-D'!CC54</f>
        <v>0.99861573496654255</v>
      </c>
      <c r="I52" s="2">
        <f>'Delta D-D'!CE54</f>
        <v>1.0002569222611732</v>
      </c>
      <c r="J52" s="2">
        <f>'Delta D-D'!CF54</f>
        <v>1.0003741155194832</v>
      </c>
      <c r="K52" s="2">
        <f>'Delta D-D'!CG54</f>
        <v>1.000189137183223</v>
      </c>
    </row>
    <row r="53" spans="1:11" x14ac:dyDescent="0.2">
      <c r="A53" s="126">
        <v>102</v>
      </c>
      <c r="B53" s="2">
        <f>'Delta D-D'!BX55</f>
        <v>0.99193657321043172</v>
      </c>
      <c r="C53" s="2">
        <f>'Delta D-D'!CD55</f>
        <v>0.9919365732104316</v>
      </c>
      <c r="D53" s="2">
        <f>'Delta D-D'!BY55</f>
        <v>0.99114146970678929</v>
      </c>
      <c r="E53" s="2">
        <f>'Delta D-D'!CB55</f>
        <v>0.98981480381889075</v>
      </c>
      <c r="F53" s="2">
        <f>'Delta D-D'!BZ55</f>
        <v>0.99919843312050804</v>
      </c>
      <c r="G53" s="2">
        <f>'Delta D-D'!CA55</f>
        <v>1.0000200150465957</v>
      </c>
      <c r="H53" s="2">
        <f>'Delta D-D'!CC55</f>
        <v>0.99864148890752968</v>
      </c>
      <c r="I53" s="2">
        <f>'Delta D-D'!CE55</f>
        <v>1.0002518481043061</v>
      </c>
      <c r="J53" s="2">
        <f>'Delta D-D'!CF55</f>
        <v>1.0003698549098217</v>
      </c>
      <c r="K53" s="2">
        <f>'Delta D-D'!CG55</f>
        <v>1.0001825829979187</v>
      </c>
    </row>
    <row r="54" spans="1:11" x14ac:dyDescent="0.2">
      <c r="A54" s="126">
        <v>104</v>
      </c>
      <c r="B54" s="2">
        <f>'Delta D-D'!BX56</f>
        <v>0.99203651180652019</v>
      </c>
      <c r="C54" s="2">
        <f>'Delta D-D'!CD56</f>
        <v>0.99203651180652019</v>
      </c>
      <c r="D54" s="2">
        <f>'Delta D-D'!BY56</f>
        <v>0.99126412331003433</v>
      </c>
      <c r="E54" s="2">
        <f>'Delta D-D'!CB56</f>
        <v>0.9899594817540931</v>
      </c>
      <c r="F54" s="2">
        <f>'Delta D-D'!BZ56</f>
        <v>0.99922141122096486</v>
      </c>
      <c r="G54" s="2">
        <f>'Delta D-D'!CA56</f>
        <v>1.0000200065762936</v>
      </c>
      <c r="H54" s="2">
        <f>'Delta D-D'!CC56</f>
        <v>0.99866388096930059</v>
      </c>
      <c r="I54" s="2">
        <f>'Delta D-D'!CE56</f>
        <v>1.0002463545498728</v>
      </c>
      <c r="J54" s="2">
        <f>'Delta D-D'!CF56</f>
        <v>1.0003647042800132</v>
      </c>
      <c r="K54" s="2">
        <f>'Delta D-D'!CG56</f>
        <v>1.0001786766038141</v>
      </c>
    </row>
    <row r="55" spans="1:11" x14ac:dyDescent="0.2">
      <c r="A55" s="126">
        <v>106</v>
      </c>
      <c r="B55" s="2">
        <f>'Delta D-D'!BX57</f>
        <v>0.99213613913638232</v>
      </c>
      <c r="C55" s="2">
        <f>'Delta D-D'!CD57</f>
        <v>0.99213613913638254</v>
      </c>
      <c r="D55" s="2">
        <f>'Delta D-D'!BY57</f>
        <v>0.99138368061864879</v>
      </c>
      <c r="E55" s="2">
        <f>'Delta D-D'!CB57</f>
        <v>0.99010529338725306</v>
      </c>
      <c r="F55" s="2">
        <f>'Delta D-D'!BZ57</f>
        <v>0.99924157735208741</v>
      </c>
      <c r="G55" s="2">
        <f>'Delta D-D'!CA57</f>
        <v>1.0000203459968038</v>
      </c>
      <c r="H55" s="2">
        <f>'Delta D-D'!CC57</f>
        <v>0.99869018269509457</v>
      </c>
      <c r="I55" s="2">
        <f>'Delta D-D'!CE57</f>
        <v>1.0002424844104689</v>
      </c>
      <c r="J55" s="2">
        <f>'Delta D-D'!CF57</f>
        <v>1.0003594250009968</v>
      </c>
      <c r="K55" s="2">
        <f>'Delta D-D'!CG57</f>
        <v>1.0001725167396407</v>
      </c>
    </row>
    <row r="56" spans="1:11" x14ac:dyDescent="0.2">
      <c r="A56" s="126">
        <v>108</v>
      </c>
      <c r="B56" s="2">
        <f>'Delta D-D'!BX58</f>
        <v>0.99223413113495107</v>
      </c>
      <c r="C56" s="2">
        <f>'Delta D-D'!CD58</f>
        <v>0.99223413113495107</v>
      </c>
      <c r="D56" s="2">
        <f>'Delta D-D'!BY58</f>
        <v>0.99150128663953119</v>
      </c>
      <c r="E56" s="2">
        <f>'Delta D-D'!CB58</f>
        <v>0.9902472296161885</v>
      </c>
      <c r="F56" s="2">
        <f>'Delta D-D'!BZ58</f>
        <v>0.9992614197875036</v>
      </c>
      <c r="G56" s="2">
        <f>'Delta D-D'!CA58</f>
        <v>1.000020382362248</v>
      </c>
      <c r="H56" s="2">
        <f>'Delta D-D'!CC58</f>
        <v>0.99871483758328772</v>
      </c>
      <c r="I56" s="2">
        <f>'Delta D-D'!CE58</f>
        <v>1.0002383164205593</v>
      </c>
      <c r="J56" s="2">
        <f>'Delta D-D'!CF58</f>
        <v>1.0003552885747526</v>
      </c>
      <c r="K56" s="2">
        <f>'Delta D-D'!CG58</f>
        <v>1.0001675301564166</v>
      </c>
    </row>
    <row r="57" spans="1:11" x14ac:dyDescent="0.2">
      <c r="A57" s="126">
        <v>110</v>
      </c>
      <c r="B57" s="2">
        <f>'Delta D-D'!BX59</f>
        <v>0.99232876941478543</v>
      </c>
      <c r="C57" s="2">
        <f>'Delta D-D'!CD59</f>
        <v>0.99232876941478543</v>
      </c>
      <c r="D57" s="2">
        <f>'Delta D-D'!BY59</f>
        <v>0.99161894240302317</v>
      </c>
      <c r="E57" s="2">
        <f>'Delta D-D'!CB59</f>
        <v>0.99038608541714601</v>
      </c>
      <c r="F57" s="2">
        <f>'Delta D-D'!BZ59</f>
        <v>0.99928468564689399</v>
      </c>
      <c r="G57" s="2">
        <f>'Delta D-D'!CA59</f>
        <v>1.0000202604976896</v>
      </c>
      <c r="H57" s="2">
        <f>'Delta D-D'!CC59</f>
        <v>0.9987364881399875</v>
      </c>
      <c r="I57" s="2">
        <f>'Delta D-D'!CE59</f>
        <v>1.0002345007495546</v>
      </c>
      <c r="J57" s="2">
        <f>'Delta D-D'!CF59</f>
        <v>1.0003525317802135</v>
      </c>
      <c r="K57" s="2">
        <f>'Delta D-D'!CG59</f>
        <v>1.0001630616972055</v>
      </c>
    </row>
    <row r="58" spans="1:11" x14ac:dyDescent="0.2">
      <c r="A58" s="126">
        <v>112</v>
      </c>
      <c r="B58" s="2">
        <f>'Delta D-D'!BX60</f>
        <v>0.99242497254344753</v>
      </c>
      <c r="C58" s="2">
        <f>'Delta D-D'!CD60</f>
        <v>0.99242497254344753</v>
      </c>
      <c r="D58" s="2">
        <f>'Delta D-D'!BY60</f>
        <v>0.99173276643965302</v>
      </c>
      <c r="E58" s="2">
        <f>'Delta D-D'!CB60</f>
        <v>0.99052232708774457</v>
      </c>
      <c r="F58" s="2">
        <f>'Delta D-D'!BZ60</f>
        <v>0.99930251039328377</v>
      </c>
      <c r="G58" s="2">
        <f>'Delta D-D'!CA60</f>
        <v>1.000020715740356</v>
      </c>
      <c r="H58" s="2">
        <f>'Delta D-D'!CC60</f>
        <v>0.9987587802159581</v>
      </c>
      <c r="I58" s="2">
        <f>'Delta D-D'!CE60</f>
        <v>1.0002301297260001</v>
      </c>
      <c r="J58" s="2">
        <f>'Delta D-D'!CF60</f>
        <v>1.0003470319661409</v>
      </c>
      <c r="K58" s="2">
        <f>'Delta D-D'!CG60</f>
        <v>1.0001574986436477</v>
      </c>
    </row>
    <row r="59" spans="1:11" x14ac:dyDescent="0.2">
      <c r="A59" s="126">
        <v>114</v>
      </c>
      <c r="B59" s="2">
        <f>'Delta D-D'!BX61</f>
        <v>0.99251582235521663</v>
      </c>
      <c r="C59" s="2">
        <f>'Delta D-D'!CD61</f>
        <v>0.99251582235521663</v>
      </c>
      <c r="D59" s="2">
        <f>'Delta D-D'!BY61</f>
        <v>0.99184567973794124</v>
      </c>
      <c r="E59" s="2">
        <f>'Delta D-D'!CB61</f>
        <v>0.99065504824394313</v>
      </c>
      <c r="F59" s="2">
        <f>'Delta D-D'!BZ61</f>
        <v>0.99932480409663882</v>
      </c>
      <c r="G59" s="2">
        <f>'Delta D-D'!CA61</f>
        <v>1.0000202909783189</v>
      </c>
      <c r="H59" s="2">
        <f>'Delta D-D'!CC61</f>
        <v>0.99877931368662609</v>
      </c>
      <c r="I59" s="2">
        <f>'Delta D-D'!CE61</f>
        <v>1.0002258575647716</v>
      </c>
      <c r="J59" s="2">
        <f>'Delta D-D'!CF61</f>
        <v>1.0003409540460728</v>
      </c>
      <c r="K59" s="2">
        <f>'Delta D-D'!CG61</f>
        <v>1.0001540730010545</v>
      </c>
    </row>
    <row r="60" spans="1:11" x14ac:dyDescent="0.2">
      <c r="A60" s="126">
        <v>116</v>
      </c>
      <c r="B60" s="2">
        <f>'Delta D-D'!BX62</f>
        <v>0.99260931223433135</v>
      </c>
      <c r="C60" s="2">
        <f>'Delta D-D'!CD62</f>
        <v>0.99260931223433124</v>
      </c>
      <c r="D60" s="2">
        <f>'Delta D-D'!BY62</f>
        <v>0.99195654983219395</v>
      </c>
      <c r="E60" s="2">
        <f>'Delta D-D'!CB62</f>
        <v>0.99079085287787594</v>
      </c>
      <c r="F60" s="2">
        <f>'Delta D-D'!BZ62</f>
        <v>0.99934237731392195</v>
      </c>
      <c r="G60" s="2">
        <f>'Delta D-D'!CA62</f>
        <v>1.0000211864981261</v>
      </c>
      <c r="H60" s="2">
        <f>'Delta D-D'!CC62</f>
        <v>0.99880368963908595</v>
      </c>
      <c r="I60" s="2">
        <f>'Delta D-D'!CE62</f>
        <v>1.0002233175492925</v>
      </c>
      <c r="J60" s="2">
        <f>'Delta D-D'!CF62</f>
        <v>1.0003371644265446</v>
      </c>
      <c r="K60" s="2">
        <f>'Delta D-D'!CG62</f>
        <v>1.0001498024529791</v>
      </c>
    </row>
    <row r="61" spans="1:11" x14ac:dyDescent="0.2">
      <c r="A61" s="126">
        <v>118</v>
      </c>
      <c r="B61" s="2">
        <f>'Delta D-D'!BX63</f>
        <v>0.99270003377540472</v>
      </c>
      <c r="C61" s="2">
        <f>'Delta D-D'!CD63</f>
        <v>0.99270003377540472</v>
      </c>
      <c r="D61" s="2">
        <f>'Delta D-D'!BY63</f>
        <v>0.99206554291749272</v>
      </c>
      <c r="E61" s="2">
        <f>'Delta D-D'!CB63</f>
        <v>0.9909201872655935</v>
      </c>
      <c r="F61" s="2">
        <f>'Delta D-D'!BZ63</f>
        <v>0.99936084331991115</v>
      </c>
      <c r="G61" s="2">
        <f>'Delta D-D'!CA63</f>
        <v>1.0000214616888921</v>
      </c>
      <c r="H61" s="2">
        <f>'Delta D-D'!CC63</f>
        <v>0.99882404743860764</v>
      </c>
      <c r="I61" s="2">
        <f>'Delta D-D'!CE63</f>
        <v>1.000217897560207</v>
      </c>
      <c r="J61" s="2">
        <f>'Delta D-D'!CF63</f>
        <v>1.0003347374972287</v>
      </c>
      <c r="K61" s="2">
        <f>'Delta D-D'!CG63</f>
        <v>1.0001436342849341</v>
      </c>
    </row>
    <row r="62" spans="1:11" x14ac:dyDescent="0.2">
      <c r="A62" s="126">
        <v>120</v>
      </c>
      <c r="B62" s="2">
        <f>'Delta D-D'!BX64</f>
        <v>0.99278990906098441</v>
      </c>
      <c r="C62" s="2">
        <f>'Delta D-D'!CD64</f>
        <v>0.99278990906098463</v>
      </c>
      <c r="D62" s="2">
        <f>'Delta D-D'!BY64</f>
        <v>0.99217462487519381</v>
      </c>
      <c r="E62" s="2">
        <f>'Delta D-D'!CB64</f>
        <v>0.99104862645298142</v>
      </c>
      <c r="F62" s="2">
        <f>'Delta D-D'!BZ64</f>
        <v>0.99938024734117936</v>
      </c>
      <c r="G62" s="2">
        <f>'Delta D-D'!CA64</f>
        <v>1.0000206410565666</v>
      </c>
      <c r="H62" s="2">
        <f>'Delta D-D'!CC64</f>
        <v>0.99884450351581544</v>
      </c>
      <c r="I62" s="2">
        <f>'Delta D-D'!CE64</f>
        <v>1.0002154979757898</v>
      </c>
      <c r="J62" s="2">
        <f>'Delta D-D'!CF64</f>
        <v>1.0003290922877979</v>
      </c>
      <c r="K62" s="2">
        <f>'Delta D-D'!CG64</f>
        <v>1.00014090877963</v>
      </c>
    </row>
    <row r="63" spans="1:11" x14ac:dyDescent="0.2">
      <c r="A63" s="126">
        <v>122</v>
      </c>
      <c r="B63" s="2">
        <f>'Delta D-D'!BX65</f>
        <v>0.99287811353252775</v>
      </c>
      <c r="C63" s="2">
        <f>'Delta D-D'!CD65</f>
        <v>0.99287811353252775</v>
      </c>
      <c r="D63" s="2">
        <f>'Delta D-D'!BY65</f>
        <v>0.99227944850868421</v>
      </c>
      <c r="E63" s="2">
        <f>'Delta D-D'!CB65</f>
        <v>0.99117610099915854</v>
      </c>
      <c r="F63" s="2">
        <f>'Delta D-D'!BZ65</f>
        <v>0.99939704076896863</v>
      </c>
      <c r="G63" s="2">
        <f>'Delta D-D'!CA65</f>
        <v>1.0000221742002535</v>
      </c>
      <c r="H63" s="2">
        <f>'Delta D-D'!CC65</f>
        <v>0.99886591870745522</v>
      </c>
      <c r="I63" s="2">
        <f>'Delta D-D'!CE65</f>
        <v>1.0002112742109719</v>
      </c>
      <c r="J63" s="2">
        <f>'Delta D-D'!CF65</f>
        <v>1.000324203225599</v>
      </c>
      <c r="K63" s="2">
        <f>'Delta D-D'!CG65</f>
        <v>1.0001363203410307</v>
      </c>
    </row>
    <row r="64" spans="1:11" x14ac:dyDescent="0.2">
      <c r="A64" s="126">
        <v>124</v>
      </c>
      <c r="B64" s="2">
        <f>'Delta D-D'!BX66</f>
        <v>0.99296506831791398</v>
      </c>
      <c r="C64" s="2">
        <f>'Delta D-D'!CD66</f>
        <v>0.99296506831791387</v>
      </c>
      <c r="D64" s="2">
        <f>'Delta D-D'!BY66</f>
        <v>0.99238381212264182</v>
      </c>
      <c r="E64" s="2">
        <f>'Delta D-D'!CB66</f>
        <v>0.99129991446071464</v>
      </c>
      <c r="F64" s="2">
        <f>'Delta D-D'!BZ66</f>
        <v>0.99941462573677764</v>
      </c>
      <c r="G64" s="2">
        <f>'Delta D-D'!CA66</f>
        <v>1.0000207889593613</v>
      </c>
      <c r="H64" s="2">
        <f>'Delta D-D'!CC66</f>
        <v>0.99888701799277746</v>
      </c>
      <c r="I64" s="2">
        <f>'Delta D-D'!CE66</f>
        <v>1.0002066575717083</v>
      </c>
      <c r="J64" s="2">
        <f>'Delta D-D'!CF66</f>
        <v>1.0003200813230309</v>
      </c>
      <c r="K64" s="2">
        <f>'Delta D-D'!CG66</f>
        <v>1.000131928338978</v>
      </c>
    </row>
    <row r="65" spans="1:11" x14ac:dyDescent="0.2">
      <c r="A65" s="126">
        <v>126</v>
      </c>
      <c r="B65" s="2">
        <f>'Delta D-D'!BX67</f>
        <v>0.99305182143228365</v>
      </c>
      <c r="C65" s="2">
        <f>'Delta D-D'!CD67</f>
        <v>0.99305182143228388</v>
      </c>
      <c r="D65" s="2">
        <f>'Delta D-D'!BY67</f>
        <v>0.99248677175571898</v>
      </c>
      <c r="E65" s="2">
        <f>'Delta D-D'!CB67</f>
        <v>0.99142241076485815</v>
      </c>
      <c r="F65" s="2">
        <f>'Delta D-D'!BZ67</f>
        <v>0.99943099678750913</v>
      </c>
      <c r="G65" s="2">
        <f>'Delta D-D'!CA67</f>
        <v>1.0000208108690032</v>
      </c>
      <c r="H65" s="2">
        <f>'Delta D-D'!CC67</f>
        <v>0.99890679356714196</v>
      </c>
      <c r="I65" s="2">
        <f>'Delta D-D'!CE67</f>
        <v>1.0002029593347264</v>
      </c>
      <c r="J65" s="2">
        <f>'Delta D-D'!CF67</f>
        <v>1.0003170848823939</v>
      </c>
      <c r="K65" s="2">
        <f>'Delta D-D'!CG67</f>
        <v>1.0001273578405863</v>
      </c>
    </row>
    <row r="66" spans="1:11" x14ac:dyDescent="0.2">
      <c r="A66" s="126">
        <v>128</v>
      </c>
      <c r="B66" s="2">
        <f>'Delta D-D'!BX68</f>
        <v>0.99313529783716537</v>
      </c>
      <c r="C66" s="2">
        <f>'Delta D-D'!CD68</f>
        <v>0.99313529783716548</v>
      </c>
      <c r="D66" s="2">
        <f>'Delta D-D'!BY68</f>
        <v>0.99258751746366969</v>
      </c>
      <c r="E66" s="2">
        <f>'Delta D-D'!CB68</f>
        <v>0.99154361374868616</v>
      </c>
      <c r="F66" s="2">
        <f>'Delta D-D'!BZ68</f>
        <v>0.99944843328528488</v>
      </c>
      <c r="G66" s="2">
        <f>'Delta D-D'!CA68</f>
        <v>1.0000215686008715</v>
      </c>
      <c r="H66" s="2">
        <f>'Delta D-D'!CC68</f>
        <v>0.99892675512896134</v>
      </c>
      <c r="I66" s="2">
        <f>'Delta D-D'!CE68</f>
        <v>1.000199254874097</v>
      </c>
      <c r="J66" s="2">
        <f>'Delta D-D'!CF68</f>
        <v>1.0003130749366269</v>
      </c>
      <c r="K66" s="2">
        <f>'Delta D-D'!CG68</f>
        <v>1.0001234063637718</v>
      </c>
    </row>
    <row r="67" spans="1:11" x14ac:dyDescent="0.2">
      <c r="A67" s="126">
        <v>130</v>
      </c>
      <c r="B67" s="2">
        <f>'Delta D-D'!BX69</f>
        <v>0.99322135666323208</v>
      </c>
      <c r="C67" s="2">
        <f>'Delta D-D'!CD69</f>
        <v>0.99322135666323208</v>
      </c>
      <c r="D67" s="2">
        <f>'Delta D-D'!BY69</f>
        <v>0.99268717829139763</v>
      </c>
      <c r="E67" s="2">
        <f>'Delta D-D'!CB69</f>
        <v>0.99166162195982066</v>
      </c>
      <c r="F67" s="2">
        <f>'Delta D-D'!BZ69</f>
        <v>0.99946217591048514</v>
      </c>
      <c r="G67" s="2">
        <f>'Delta D-D'!CA69</f>
        <v>1.0000234673726556</v>
      </c>
      <c r="H67" s="2">
        <f>'Delta D-D'!CC69</f>
        <v>0.99894344613163988</v>
      </c>
      <c r="I67" s="2">
        <f>'Delta D-D'!CE69</f>
        <v>1.000198062074044</v>
      </c>
      <c r="J67" s="2">
        <f>'Delta D-D'!CF69</f>
        <v>1.000307929343389</v>
      </c>
      <c r="K67" s="2">
        <f>'Delta D-D'!CG69</f>
        <v>1.0001207356272508</v>
      </c>
    </row>
    <row r="68" spans="1:11" x14ac:dyDescent="0.2">
      <c r="A68" s="126">
        <v>132</v>
      </c>
      <c r="B68" s="2">
        <f>'Delta D-D'!BX70</f>
        <v>0.99330321061522331</v>
      </c>
      <c r="C68" s="2">
        <f>'Delta D-D'!CD70</f>
        <v>0.9933032106152232</v>
      </c>
      <c r="D68" s="2">
        <f>'Delta D-D'!BY70</f>
        <v>0.99278645247481534</v>
      </c>
      <c r="E68" s="2">
        <f>'Delta D-D'!CB70</f>
        <v>0.99177821676757039</v>
      </c>
      <c r="F68" s="2">
        <f>'Delta D-D'!BZ70</f>
        <v>0.99947975790787202</v>
      </c>
      <c r="G68" s="2">
        <f>'Delta D-D'!CA70</f>
        <v>1.0000228301243159</v>
      </c>
      <c r="H68" s="2">
        <f>'Delta D-D'!CC70</f>
        <v>0.99896163207330169</v>
      </c>
      <c r="I68" s="2">
        <f>'Delta D-D'!CE70</f>
        <v>1.0001941255558622</v>
      </c>
      <c r="J68" s="2">
        <f>'Delta D-D'!CF70</f>
        <v>1.0003058038742323</v>
      </c>
      <c r="K68" s="2">
        <f>'Delta D-D'!CG70</f>
        <v>1.0001166739165301</v>
      </c>
    </row>
    <row r="69" spans="1:11" x14ac:dyDescent="0.2">
      <c r="A69" s="126">
        <v>134</v>
      </c>
      <c r="B69" s="2">
        <f>'Delta D-D'!BX71</f>
        <v>0.993383512130252</v>
      </c>
      <c r="C69" s="2">
        <f>'Delta D-D'!CD71</f>
        <v>0.99338351213025178</v>
      </c>
      <c r="D69" s="2">
        <f>'Delta D-D'!BY71</f>
        <v>0.99288289528646345</v>
      </c>
      <c r="E69" s="2">
        <f>'Delta D-D'!CB71</f>
        <v>0.99189107702918522</v>
      </c>
      <c r="F69" s="2">
        <f>'Delta D-D'!BZ71</f>
        <v>0.99949604876900466</v>
      </c>
      <c r="G69" s="2">
        <f>'Delta D-D'!CA71</f>
        <v>1.000022263642302</v>
      </c>
      <c r="H69" s="2">
        <f>'Delta D-D'!CC71</f>
        <v>0.99897883136209364</v>
      </c>
      <c r="I69" s="2">
        <f>'Delta D-D'!CE71</f>
        <v>1.0001910480245941</v>
      </c>
      <c r="J69" s="2">
        <f>'Delta D-D'!CF71</f>
        <v>1.0003019632343177</v>
      </c>
      <c r="K69" s="2">
        <f>'Delta D-D'!CG71</f>
        <v>1.0001122958136215</v>
      </c>
    </row>
    <row r="70" spans="1:11" x14ac:dyDescent="0.2">
      <c r="A70" s="126">
        <v>136</v>
      </c>
      <c r="B70" s="2">
        <f>'Delta D-D'!BX72</f>
        <v>0.99346365016377836</v>
      </c>
      <c r="C70" s="2">
        <f>'Delta D-D'!CD72</f>
        <v>0.99346365016377858</v>
      </c>
      <c r="D70" s="2">
        <f>'Delta D-D'!BY72</f>
        <v>0.99297733831496116</v>
      </c>
      <c r="E70" s="2">
        <f>'Delta D-D'!CB72</f>
        <v>0.99200515403975731</v>
      </c>
      <c r="F70" s="2">
        <f>'Delta D-D'!BZ72</f>
        <v>0.99951048853298552</v>
      </c>
      <c r="G70" s="2">
        <f>'Delta D-D'!CA72</f>
        <v>1.0000233627389821</v>
      </c>
      <c r="H70" s="2">
        <f>'Delta D-D'!CC72</f>
        <v>0.99899760079828737</v>
      </c>
      <c r="I70" s="2">
        <f>'Delta D-D'!CE72</f>
        <v>1.0001875965393661</v>
      </c>
      <c r="J70" s="2">
        <f>'Delta D-D'!CF72</f>
        <v>1.0002976087089124</v>
      </c>
      <c r="K70" s="2">
        <f>'Delta D-D'!CG72</f>
        <v>1.0001093101655785</v>
      </c>
    </row>
    <row r="71" spans="1:11" x14ac:dyDescent="0.2">
      <c r="A71" s="126">
        <v>138</v>
      </c>
      <c r="B71" s="2">
        <f>'Delta D-D'!BX73</f>
        <v>0.99354308401459523</v>
      </c>
      <c r="C71" s="2">
        <f>'Delta D-D'!CD73</f>
        <v>0.99354308401459535</v>
      </c>
      <c r="D71" s="2">
        <f>'Delta D-D'!BY73</f>
        <v>0.99307227214711191</v>
      </c>
      <c r="E71" s="2">
        <f>'Delta D-D'!CB73</f>
        <v>0.99211717038146996</v>
      </c>
      <c r="F71" s="2">
        <f>'Delta D-D'!BZ73</f>
        <v>0.99952612838329979</v>
      </c>
      <c r="G71" s="2">
        <f>'Delta D-D'!CA73</f>
        <v>1.0000233262537539</v>
      </c>
      <c r="H71" s="2">
        <f>'Delta D-D'!CC73</f>
        <v>0.99901493211507708</v>
      </c>
      <c r="I71" s="2">
        <f>'Delta D-D'!CE73</f>
        <v>1.0001857573153237</v>
      </c>
      <c r="J71" s="2">
        <f>'Delta D-D'!CF73</f>
        <v>1.0002944482822742</v>
      </c>
      <c r="K71" s="2">
        <f>'Delta D-D'!CG73</f>
        <v>1.000107099232479</v>
      </c>
    </row>
    <row r="72" spans="1:11" x14ac:dyDescent="0.2">
      <c r="A72" s="126">
        <v>140</v>
      </c>
      <c r="B72" s="2">
        <f>'Delta D-D'!BX74</f>
        <v>0.99362185635515488</v>
      </c>
      <c r="C72" s="2">
        <f>'Delta D-D'!CD74</f>
        <v>0.9936218563551551</v>
      </c>
      <c r="D72" s="2">
        <f>'Delta D-D'!BY74</f>
        <v>0.99316396482759051</v>
      </c>
      <c r="E72" s="2">
        <f>'Delta D-D'!CB74</f>
        <v>0.99222701112751477</v>
      </c>
      <c r="F72" s="2">
        <f>'Delta D-D'!BZ74</f>
        <v>0.99953916922757302</v>
      </c>
      <c r="G72" s="2">
        <f>'Delta D-D'!CA74</f>
        <v>1.0000230936787147</v>
      </c>
      <c r="H72" s="2">
        <f>'Delta D-D'!CC74</f>
        <v>0.99903352580569182</v>
      </c>
      <c r="I72" s="2">
        <f>'Delta D-D'!CE74</f>
        <v>1.0001808594248036</v>
      </c>
      <c r="J72" s="2">
        <f>'Delta D-D'!CF74</f>
        <v>1.0002899982591056</v>
      </c>
      <c r="K72" s="2">
        <f>'Delta D-D'!CG74</f>
        <v>1.000101994956371</v>
      </c>
    </row>
    <row r="73" spans="1:11" x14ac:dyDescent="0.2">
      <c r="A73" s="126">
        <v>142</v>
      </c>
      <c r="B73" s="2">
        <f>'Delta D-D'!BX75</f>
        <v>0.99369814787688127</v>
      </c>
      <c r="C73" s="2">
        <f>'Delta D-D'!CD75</f>
        <v>0.99369814787688115</v>
      </c>
      <c r="D73" s="2">
        <f>'Delta D-D'!BY75</f>
        <v>0.99325529237009413</v>
      </c>
      <c r="E73" s="2">
        <f>'Delta D-D'!CB75</f>
        <v>0.99233410825137769</v>
      </c>
      <c r="F73" s="2">
        <f>'Delta D-D'!BZ75</f>
        <v>0.99955433598449062</v>
      </c>
      <c r="G73" s="2">
        <f>'Delta D-D'!CA75</f>
        <v>1.000021991474757</v>
      </c>
      <c r="H73" s="2">
        <f>'Delta D-D'!CC75</f>
        <v>0.99905058997767671</v>
      </c>
      <c r="I73" s="2">
        <f>'Delta D-D'!CE75</f>
        <v>1.0001772835796863</v>
      </c>
      <c r="J73" s="2">
        <f>'Delta D-D'!CF75</f>
        <v>1.0002868607094786</v>
      </c>
      <c r="K73" s="2">
        <f>'Delta D-D'!CG75</f>
        <v>1.0000989868732011</v>
      </c>
    </row>
    <row r="74" spans="1:11" x14ac:dyDescent="0.2">
      <c r="A74" s="126">
        <v>144</v>
      </c>
      <c r="B74" s="2">
        <f>'Delta D-D'!BX76</f>
        <v>0.993775141848104</v>
      </c>
      <c r="C74" s="2">
        <f>'Delta D-D'!CD76</f>
        <v>0.993775141848104</v>
      </c>
      <c r="D74" s="2">
        <f>'Delta D-D'!BY76</f>
        <v>0.99334498065940657</v>
      </c>
      <c r="E74" s="2">
        <f>'Delta D-D'!CB76</f>
        <v>0.99243824265411473</v>
      </c>
      <c r="F74" s="2">
        <f>'Delta D-D'!BZ76</f>
        <v>0.99956714434625771</v>
      </c>
      <c r="G74" s="2">
        <f>'Delta D-D'!CA76</f>
        <v>1.0000221740353015</v>
      </c>
      <c r="H74" s="2">
        <f>'Delta D-D'!CC76</f>
        <v>0.99906503390459245</v>
      </c>
      <c r="I74" s="2">
        <f>'Delta D-D'!CE76</f>
        <v>1.0001742762498624</v>
      </c>
      <c r="J74" s="2">
        <f>'Delta D-D'!CF76</f>
        <v>1.0002801583752385</v>
      </c>
      <c r="K74" s="2">
        <f>'Delta D-D'!CG76</f>
        <v>1.0000976700084092</v>
      </c>
    </row>
    <row r="75" spans="1:11" x14ac:dyDescent="0.2">
      <c r="A75" s="126">
        <v>146</v>
      </c>
      <c r="B75" s="2">
        <f>'Delta D-D'!BX77</f>
        <v>0.99384985762326905</v>
      </c>
      <c r="C75" s="2">
        <f>'Delta D-D'!CD77</f>
        <v>0.99384985762326905</v>
      </c>
      <c r="D75" s="2">
        <f>'Delta D-D'!BY77</f>
        <v>0.99343265070193809</v>
      </c>
      <c r="E75" s="2">
        <f>'Delta D-D'!CB77</f>
        <v>0.99254199636053453</v>
      </c>
      <c r="F75" s="2">
        <f>'Delta D-D'!BZ77</f>
        <v>0.99958021131850971</v>
      </c>
      <c r="G75" s="2">
        <f>'Delta D-D'!CA77</f>
        <v>1.0000242463116351</v>
      </c>
      <c r="H75" s="2">
        <f>'Delta D-D'!CC77</f>
        <v>0.99907923376604657</v>
      </c>
      <c r="I75" s="2">
        <f>'Delta D-D'!CE77</f>
        <v>1.0001719602936547</v>
      </c>
      <c r="J75" s="2">
        <f>'Delta D-D'!CF77</f>
        <v>1.0002763672297736</v>
      </c>
      <c r="K75" s="2">
        <f>'Delta D-D'!CG77</f>
        <v>1.0000939038930272</v>
      </c>
    </row>
    <row r="76" spans="1:11" x14ac:dyDescent="0.2">
      <c r="A76" s="126">
        <v>148</v>
      </c>
      <c r="B76" s="2">
        <f>'Delta D-D'!BX78</f>
        <v>0.99392422200736519</v>
      </c>
      <c r="C76" s="2">
        <f>'Delta D-D'!CD78</f>
        <v>0.9939242220073653</v>
      </c>
      <c r="D76" s="2">
        <f>'Delta D-D'!BY78</f>
        <v>0.99352018424031785</v>
      </c>
      <c r="E76" s="2">
        <f>'Delta D-D'!CB78</f>
        <v>0.99264834706962646</v>
      </c>
      <c r="F76" s="2">
        <f>'Delta D-D'!BZ78</f>
        <v>0.99959349238291872</v>
      </c>
      <c r="G76" s="2">
        <f>'Delta D-D'!CA78</f>
        <v>1.0000229675598649</v>
      </c>
      <c r="H76" s="2">
        <f>'Delta D-D'!CC78</f>
        <v>0.99909952976134775</v>
      </c>
      <c r="I76" s="2">
        <f>'Delta D-D'!CE78</f>
        <v>1.0001689634018589</v>
      </c>
      <c r="J76" s="2">
        <f>'Delta D-D'!CF78</f>
        <v>1.0002748853496095</v>
      </c>
      <c r="K76" s="2">
        <f>'Delta D-D'!CG78</f>
        <v>1.0000899878137082</v>
      </c>
    </row>
    <row r="77" spans="1:11" x14ac:dyDescent="0.2">
      <c r="A77" s="126">
        <v>150</v>
      </c>
      <c r="B77" s="2">
        <f>'Delta D-D'!BX79</f>
        <v>0.99399644395110109</v>
      </c>
      <c r="C77" s="2">
        <f>'Delta D-D'!CD79</f>
        <v>0.99399644395110098</v>
      </c>
      <c r="D77" s="2">
        <f>'Delta D-D'!BY79</f>
        <v>0.99360492406005474</v>
      </c>
      <c r="E77" s="2">
        <f>'Delta D-D'!CB79</f>
        <v>0.99274678632151969</v>
      </c>
      <c r="F77" s="2">
        <f>'Delta D-D'!BZ79</f>
        <v>0.99960611540068489</v>
      </c>
      <c r="G77" s="2">
        <f>'Delta D-D'!CA79</f>
        <v>1.0000244132696103</v>
      </c>
      <c r="H77" s="2">
        <f>'Delta D-D'!CC79</f>
        <v>0.99911194749497745</v>
      </c>
      <c r="I77" s="2">
        <f>'Delta D-D'!CE79</f>
        <v>1.0001672620485573</v>
      </c>
      <c r="J77" s="2">
        <f>'Delta D-D'!CF79</f>
        <v>1.0002725561851873</v>
      </c>
      <c r="K77" s="2">
        <f>'Delta D-D'!CG79</f>
        <v>1.0000856201662329</v>
      </c>
    </row>
    <row r="78" spans="1:11" x14ac:dyDescent="0.2">
      <c r="A78" s="126">
        <v>152</v>
      </c>
      <c r="B78" s="2">
        <f>'Delta D-D'!BX80</f>
        <v>0.99406927424380898</v>
      </c>
      <c r="C78" s="2">
        <f>'Delta D-D'!CD80</f>
        <v>0.99406927424380898</v>
      </c>
      <c r="D78" s="2">
        <f>'Delta D-D'!BY80</f>
        <v>0.99369065356444253</v>
      </c>
      <c r="E78" s="2">
        <f>'Delta D-D'!CB80</f>
        <v>0.99284842363048087</v>
      </c>
      <c r="F78" s="2">
        <f>'Delta D-D'!BZ80</f>
        <v>0.99961912042834788</v>
      </c>
      <c r="G78" s="2">
        <f>'Delta D-D'!CA80</f>
        <v>1.0000238821702858</v>
      </c>
      <c r="H78" s="2">
        <f>'Delta D-D'!CC80</f>
        <v>0.99912856104693049</v>
      </c>
      <c r="I78" s="2">
        <f>'Delta D-D'!CE80</f>
        <v>1.0001629902199183</v>
      </c>
      <c r="J78" s="2">
        <f>'Delta D-D'!CF80</f>
        <v>1.000268485027378</v>
      </c>
      <c r="K78" s="2">
        <f>'Delta D-D'!CG80</f>
        <v>1.0000846064224234</v>
      </c>
    </row>
    <row r="79" spans="1:11" x14ac:dyDescent="0.2">
      <c r="A79" s="126">
        <v>154</v>
      </c>
      <c r="B79" s="2">
        <f>'Delta D-D'!BX81</f>
        <v>0.99413996035949115</v>
      </c>
      <c r="C79" s="2">
        <f>'Delta D-D'!CD81</f>
        <v>0.99413996035949115</v>
      </c>
      <c r="D79" s="2">
        <f>'Delta D-D'!BY81</f>
        <v>0.9937721848945551</v>
      </c>
      <c r="E79" s="2">
        <f>'Delta D-D'!CB81</f>
        <v>0.99294548551522333</v>
      </c>
      <c r="F79" s="2">
        <f>'Delta D-D'!BZ81</f>
        <v>0.99963005665238214</v>
      </c>
      <c r="G79" s="2">
        <f>'Delta D-D'!CA81</f>
        <v>1.0000237417764974</v>
      </c>
      <c r="H79" s="2">
        <f>'Delta D-D'!CC81</f>
        <v>0.99914439836175239</v>
      </c>
      <c r="I79" s="2">
        <f>'Delta D-D'!CE81</f>
        <v>1.0001595832739079</v>
      </c>
      <c r="J79" s="2">
        <f>'Delta D-D'!CF81</f>
        <v>1.0002656651758535</v>
      </c>
      <c r="K79" s="2">
        <f>'Delta D-D'!CG81</f>
        <v>1.0000791556038697</v>
      </c>
    </row>
    <row r="80" spans="1:11" x14ac:dyDescent="0.2">
      <c r="A80" s="126">
        <v>156</v>
      </c>
      <c r="B80" s="2">
        <f>'Delta D-D'!BX82</f>
        <v>0.99421062085460976</v>
      </c>
      <c r="C80" s="2">
        <f>'Delta D-D'!CD82</f>
        <v>0.99421062085460976</v>
      </c>
      <c r="D80" s="2">
        <f>'Delta D-D'!BY82</f>
        <v>0.99385545874467096</v>
      </c>
      <c r="E80" s="2">
        <f>'Delta D-D'!CB82</f>
        <v>0.99304386565680824</v>
      </c>
      <c r="F80" s="2">
        <f>'Delta D-D'!BZ82</f>
        <v>0.99964276974869404</v>
      </c>
      <c r="G80" s="2">
        <f>'Delta D-D'!CA82</f>
        <v>1.0000241507713006</v>
      </c>
      <c r="H80" s="2">
        <f>'Delta D-D'!CC82</f>
        <v>0.99915925874671929</v>
      </c>
      <c r="I80" s="2">
        <f>'Delta D-D'!CE82</f>
        <v>1.0001585337898253</v>
      </c>
      <c r="J80" s="2">
        <f>'Delta D-D'!CF82</f>
        <v>1.0002624226624426</v>
      </c>
      <c r="K80" s="2">
        <f>'Delta D-D'!CG82</f>
        <v>1.000077567896946</v>
      </c>
    </row>
    <row r="81" spans="1:11" x14ac:dyDescent="0.2">
      <c r="A81" s="126">
        <v>158</v>
      </c>
      <c r="B81" s="2">
        <f>'Delta D-D'!BX83</f>
        <v>0.99428182394987485</v>
      </c>
      <c r="C81" s="2">
        <f>'Delta D-D'!CD83</f>
        <v>0.99428182394987497</v>
      </c>
      <c r="D81" s="2">
        <f>'Delta D-D'!BY83</f>
        <v>0.99393611087401801</v>
      </c>
      <c r="E81" s="2">
        <f>'Delta D-D'!CB83</f>
        <v>0.993135862297019</v>
      </c>
      <c r="F81" s="2">
        <f>'Delta D-D'!BZ83</f>
        <v>0.99965229870693662</v>
      </c>
      <c r="G81" s="2">
        <f>'Delta D-D'!CA83</f>
        <v>1.0000248940728946</v>
      </c>
      <c r="H81" s="2">
        <f>'Delta D-D'!CC83</f>
        <v>0.99916999578838295</v>
      </c>
      <c r="I81" s="2">
        <f>'Delta D-D'!CE83</f>
        <v>1.0001566464532787</v>
      </c>
      <c r="J81" s="2">
        <f>'Delta D-D'!CF83</f>
        <v>1.0002580077285279</v>
      </c>
      <c r="K81" s="2">
        <f>'Delta D-D'!CG83</f>
        <v>1.0000765703055747</v>
      </c>
    </row>
    <row r="82" spans="1:11" x14ac:dyDescent="0.2">
      <c r="A82" s="126">
        <v>160</v>
      </c>
      <c r="B82" s="2">
        <f>'Delta D-D'!BX84</f>
        <v>0.9943476971271672</v>
      </c>
      <c r="C82" s="2">
        <f>'Delta D-D'!CD84</f>
        <v>0.99434769712716731</v>
      </c>
      <c r="D82" s="2">
        <f>'Delta D-D'!BY84</f>
        <v>0.9940163393867153</v>
      </c>
      <c r="E82" s="2">
        <f>'Delta D-D'!CB84</f>
        <v>0.99323069701890254</v>
      </c>
      <c r="F82" s="2">
        <f>'Delta D-D'!BZ84</f>
        <v>0.99966675867867016</v>
      </c>
      <c r="G82" s="2">
        <f>'Delta D-D'!CA84</f>
        <v>1.0000221820938737</v>
      </c>
      <c r="H82" s="2">
        <f>'Delta D-D'!CC84</f>
        <v>0.9991874642461438</v>
      </c>
      <c r="I82" s="2">
        <f>'Delta D-D'!CE84</f>
        <v>1.000152284127285</v>
      </c>
      <c r="J82" s="2">
        <f>'Delta D-D'!CF84</f>
        <v>1.0002533887699026</v>
      </c>
      <c r="K82" s="2">
        <f>'Delta D-D'!CG84</f>
        <v>1.0000753073280004</v>
      </c>
    </row>
    <row r="83" spans="1:11" x14ac:dyDescent="0.2">
      <c r="A83" s="126">
        <v>162</v>
      </c>
      <c r="B83" s="2">
        <f>'Delta D-D'!BX85</f>
        <v>0.99441491214426214</v>
      </c>
      <c r="C83" s="2">
        <f>'Delta D-D'!CD85</f>
        <v>0.99441491214426214</v>
      </c>
      <c r="D83" s="2">
        <f>'Delta D-D'!BY85</f>
        <v>0.994092728625113</v>
      </c>
      <c r="E83" s="2">
        <f>'Delta D-D'!CB85</f>
        <v>0.99332075138774467</v>
      </c>
      <c r="F83" s="2">
        <f>'Delta D-D'!BZ85</f>
        <v>0.9996760069512084</v>
      </c>
      <c r="G83" s="2">
        <f>'Delta D-D'!CA85</f>
        <v>1.0000255246141267</v>
      </c>
      <c r="H83" s="2">
        <f>'Delta D-D'!CC85</f>
        <v>0.99919793124307776</v>
      </c>
      <c r="I83" s="2">
        <f>'Delta D-D'!CE85</f>
        <v>1.0001512381475643</v>
      </c>
      <c r="J83" s="2">
        <f>'Delta D-D'!CF85</f>
        <v>1.0002521065672672</v>
      </c>
      <c r="K83" s="2">
        <f>'Delta D-D'!CG85</f>
        <v>1.0000692644700979</v>
      </c>
    </row>
    <row r="84" spans="1:11" x14ac:dyDescent="0.2">
      <c r="A84" s="126">
        <v>164</v>
      </c>
      <c r="B84" s="2">
        <f>'Delta D-D'!BX86</f>
        <v>0.99448110884805663</v>
      </c>
      <c r="C84" s="2">
        <f>'Delta D-D'!CD86</f>
        <v>0.99448110884805685</v>
      </c>
      <c r="D84" s="2">
        <f>'Delta D-D'!BY86</f>
        <v>0.99417212040819258</v>
      </c>
      <c r="E84" s="2">
        <f>'Delta D-D'!CB86</f>
        <v>0.99341454743417412</v>
      </c>
      <c r="F84" s="2">
        <f>'Delta D-D'!BZ86</f>
        <v>0.99968929682312224</v>
      </c>
      <c r="G84" s="2">
        <f>'Delta D-D'!CA86</f>
        <v>1.0000227737903447</v>
      </c>
      <c r="H84" s="2">
        <f>'Delta D-D'!CC86</f>
        <v>0.99921523018256775</v>
      </c>
      <c r="I84" s="2">
        <f>'Delta D-D'!CE86</f>
        <v>1.0001492319254248</v>
      </c>
      <c r="J84" s="2">
        <f>'Delta D-D'!CF86</f>
        <v>1.0002512452477328</v>
      </c>
      <c r="K84" s="2">
        <f>'Delta D-D'!CG86</f>
        <v>1.0000673823922306</v>
      </c>
    </row>
    <row r="85" spans="1:11" x14ac:dyDescent="0.2">
      <c r="A85" s="126">
        <v>166</v>
      </c>
      <c r="B85" s="2">
        <f>'Delta D-D'!BX87</f>
        <v>0.9945476634575463</v>
      </c>
      <c r="C85" s="2">
        <f>'Delta D-D'!CD87</f>
        <v>0.99454766345754642</v>
      </c>
      <c r="D85" s="2">
        <f>'Delta D-D'!BY87</f>
        <v>0.99424568583442552</v>
      </c>
      <c r="E85" s="2">
        <f>'Delta D-D'!CB87</f>
        <v>0.99350227076302011</v>
      </c>
      <c r="F85" s="2">
        <f>'Delta D-D'!BZ87</f>
        <v>0.99969636686685204</v>
      </c>
      <c r="G85" s="2">
        <f>'Delta D-D'!CA87</f>
        <v>1.0000247784401637</v>
      </c>
      <c r="H85" s="2">
        <f>'Delta D-D'!CC87</f>
        <v>0.99922752302680329</v>
      </c>
      <c r="I85" s="2">
        <f>'Delta D-D'!CE87</f>
        <v>1.0001463313457712</v>
      </c>
      <c r="J85" s="2">
        <f>'Delta D-D'!CF87</f>
        <v>1.0002446912956104</v>
      </c>
      <c r="K85" s="2">
        <f>'Delta D-D'!CG87</f>
        <v>1.000064866654919</v>
      </c>
    </row>
    <row r="86" spans="1:11" x14ac:dyDescent="0.2">
      <c r="A86" s="126">
        <v>168</v>
      </c>
      <c r="B86" s="2">
        <f>'Delta D-D'!BX88</f>
        <v>0.99461219298143577</v>
      </c>
      <c r="C86" s="2">
        <f>'Delta D-D'!CD88</f>
        <v>0.99461219298143566</v>
      </c>
      <c r="D86" s="2">
        <f>'Delta D-D'!BY88</f>
        <v>0.99432192788121654</v>
      </c>
      <c r="E86" s="2">
        <f>'Delta D-D'!CB88</f>
        <v>0.99358893846968055</v>
      </c>
      <c r="F86" s="2">
        <f>'Delta D-D'!BZ88</f>
        <v>0.99970816253584305</v>
      </c>
      <c r="G86" s="2">
        <f>'Delta D-D'!CA88</f>
        <v>1.0000240783398113</v>
      </c>
      <c r="H86" s="2">
        <f>'Delta D-D'!CC88</f>
        <v>0.99923876484429319</v>
      </c>
      <c r="I86" s="2">
        <f>'Delta D-D'!CE88</f>
        <v>1.0001442399593949</v>
      </c>
      <c r="J86" s="2">
        <f>'Delta D-D'!CF88</f>
        <v>1.0002421354600977</v>
      </c>
      <c r="K86" s="2">
        <f>'Delta D-D'!CG88</f>
        <v>1.0000623911855355</v>
      </c>
    </row>
    <row r="87" spans="1:11" x14ac:dyDescent="0.2">
      <c r="A87" s="126">
        <v>170</v>
      </c>
      <c r="B87" s="2">
        <f>'Delta D-D'!BX89</f>
        <v>0.99467635795578691</v>
      </c>
      <c r="C87" s="2">
        <f>'Delta D-D'!CD89</f>
        <v>0.99467635795578702</v>
      </c>
      <c r="D87" s="2">
        <f>'Delta D-D'!BY89</f>
        <v>0.99439418264576274</v>
      </c>
      <c r="E87" s="2">
        <f>'Delta D-D'!CB89</f>
        <v>0.99367806358015887</v>
      </c>
      <c r="F87" s="2">
        <f>'Delta D-D'!BZ89</f>
        <v>0.9997163144496527</v>
      </c>
      <c r="G87" s="2">
        <f>'Delta D-D'!CA89</f>
        <v>1.0000257228442067</v>
      </c>
      <c r="H87" s="2">
        <f>'Delta D-D'!CC89</f>
        <v>0.99925414021209713</v>
      </c>
      <c r="I87" s="2">
        <f>'Delta D-D'!CE89</f>
        <v>1.0001402774881527</v>
      </c>
      <c r="J87" s="2">
        <f>'Delta D-D'!CF89</f>
        <v>1.0002381023495608</v>
      </c>
      <c r="K87" s="2">
        <f>'Delta D-D'!CG89</f>
        <v>1.0000597479184095</v>
      </c>
    </row>
    <row r="88" spans="1:11" x14ac:dyDescent="0.2">
      <c r="A88" s="126">
        <v>172</v>
      </c>
      <c r="B88" s="2">
        <f>'Delta D-D'!BX90</f>
        <v>0.99473983966528501</v>
      </c>
      <c r="C88" s="2">
        <f>'Delta D-D'!CD90</f>
        <v>0.9947398396652849</v>
      </c>
      <c r="D88" s="2">
        <f>'Delta D-D'!BY90</f>
        <v>0.99446684952934505</v>
      </c>
      <c r="E88" s="2">
        <f>'Delta D-D'!CB90</f>
        <v>0.99376419631446211</v>
      </c>
      <c r="F88" s="2">
        <f>'Delta D-D'!BZ90</f>
        <v>0.9997255662987905</v>
      </c>
      <c r="G88" s="2">
        <f>'Delta D-D'!CA90</f>
        <v>1.0000261809569313</v>
      </c>
      <c r="H88" s="2">
        <f>'Delta D-D'!CC90</f>
        <v>0.9992672754936972</v>
      </c>
      <c r="I88" s="2">
        <f>'Delta D-D'!CE90</f>
        <v>1.0001396000817933</v>
      </c>
      <c r="J88" s="2">
        <f>'Delta D-D'!CF90</f>
        <v>1.0002356543505166</v>
      </c>
      <c r="K88" s="2">
        <f>'Delta D-D'!CG90</f>
        <v>1.0000565790119333</v>
      </c>
    </row>
    <row r="89" spans="1:11" x14ac:dyDescent="0.2">
      <c r="A89" s="126">
        <v>174</v>
      </c>
      <c r="B89" s="2">
        <f>'Delta D-D'!BX91</f>
        <v>0.99480093535741709</v>
      </c>
      <c r="C89" s="2">
        <f>'Delta D-D'!CD91</f>
        <v>0.99480093535741709</v>
      </c>
      <c r="D89" s="2">
        <f>'Delta D-D'!BY91</f>
        <v>0.99454064548192855</v>
      </c>
      <c r="E89" s="2">
        <f>'Delta D-D'!CB91</f>
        <v>0.99384527419763513</v>
      </c>
      <c r="F89" s="2">
        <f>'Delta D-D'!BZ91</f>
        <v>0.99973834978814646</v>
      </c>
      <c r="G89" s="2">
        <f>'Delta D-D'!CA91</f>
        <v>1.0000233803415235</v>
      </c>
      <c r="H89" s="2">
        <f>'Delta D-D'!CC91</f>
        <v>0.99927744815033248</v>
      </c>
      <c r="I89" s="2">
        <f>'Delta D-D'!CE91</f>
        <v>1.000137256955292</v>
      </c>
      <c r="J89" s="2">
        <f>'Delta D-D'!CF91</f>
        <v>1.0002322138080295</v>
      </c>
      <c r="K89" s="2">
        <f>'Delta D-D'!CG91</f>
        <v>1.0000566321577895</v>
      </c>
    </row>
    <row r="90" spans="1:11" x14ac:dyDescent="0.2">
      <c r="A90" s="126">
        <v>176</v>
      </c>
      <c r="B90" s="2">
        <f>'Delta D-D'!BX92</f>
        <v>0.99486411256894869</v>
      </c>
      <c r="C90" s="2">
        <f>'Delta D-D'!CD92</f>
        <v>0.99486411256894847</v>
      </c>
      <c r="D90" s="2">
        <f>'Delta D-D'!BY92</f>
        <v>0.9946119654574741</v>
      </c>
      <c r="E90" s="2">
        <f>'Delta D-D'!CB92</f>
        <v>0.99392996561752356</v>
      </c>
      <c r="F90" s="2">
        <f>'Delta D-D'!BZ92</f>
        <v>0.99974655120403966</v>
      </c>
      <c r="G90" s="2">
        <f>'Delta D-D'!CA92</f>
        <v>1.0000226183985139</v>
      </c>
      <c r="H90" s="2">
        <f>'Delta D-D'!CC92</f>
        <v>0.99929170323704197</v>
      </c>
      <c r="I90" s="2">
        <f>'Delta D-D'!CE92</f>
        <v>1.0001332826936136</v>
      </c>
      <c r="J90" s="2">
        <f>'Delta D-D'!CF92</f>
        <v>1.0002298399321519</v>
      </c>
      <c r="K90" s="2">
        <f>'Delta D-D'!CG92</f>
        <v>1.0000548630849664</v>
      </c>
    </row>
    <row r="91" spans="1:11" x14ac:dyDescent="0.2">
      <c r="A91" s="126">
        <v>178</v>
      </c>
      <c r="B91" s="2">
        <f>'Delta D-D'!BX93</f>
        <v>0.99492174837645941</v>
      </c>
      <c r="C91" s="2">
        <f>'Delta D-D'!CD93</f>
        <v>0.99492174837645941</v>
      </c>
      <c r="D91" s="2">
        <f>'Delta D-D'!BY93</f>
        <v>0.99467998070705244</v>
      </c>
      <c r="E91" s="2">
        <f>'Delta D-D'!CB93</f>
        <v>0.99401176275064029</v>
      </c>
      <c r="F91" s="2">
        <f>'Delta D-D'!BZ93</f>
        <v>0.99975699830685005</v>
      </c>
      <c r="G91" s="2">
        <f>'Delta D-D'!CA93</f>
        <v>1.0000240938618585</v>
      </c>
      <c r="H91" s="2">
        <f>'Delta D-D'!CC93</f>
        <v>0.99930413100201987</v>
      </c>
      <c r="I91" s="2">
        <f>'Delta D-D'!CE93</f>
        <v>1.0001310844170872</v>
      </c>
      <c r="J91" s="2">
        <f>'Delta D-D'!CF93</f>
        <v>1.0002291253673197</v>
      </c>
      <c r="K91" s="2">
        <f>'Delta D-D'!CG93</f>
        <v>1.0000505436291729</v>
      </c>
    </row>
    <row r="92" spans="1:11" x14ac:dyDescent="0.2">
      <c r="A92" s="126">
        <v>180</v>
      </c>
      <c r="B92" s="2">
        <f>'Delta D-D'!BX94</f>
        <v>0.99498437985595223</v>
      </c>
      <c r="C92" s="2">
        <f>'Delta D-D'!CD94</f>
        <v>0.99498437985595234</v>
      </c>
      <c r="D92" s="2">
        <f>'Delta D-D'!BY94</f>
        <v>0.99474912579698482</v>
      </c>
      <c r="E92" s="2">
        <f>'Delta D-D'!CB94</f>
        <v>0.99409245830128123</v>
      </c>
      <c r="F92" s="2">
        <f>'Delta D-D'!BZ94</f>
        <v>0.99976356004804667</v>
      </c>
      <c r="G92" s="2">
        <f>'Delta D-D'!CA94</f>
        <v>1.0000250840173572</v>
      </c>
      <c r="H92" s="2">
        <f>'Delta D-D'!CC94</f>
        <v>0.99931479939511247</v>
      </c>
      <c r="I92" s="2">
        <f>'Delta D-D'!CE94</f>
        <v>1.0001308893566241</v>
      </c>
      <c r="J92" s="2">
        <f>'Delta D-D'!CF94</f>
        <v>1.0002259937878073</v>
      </c>
      <c r="K92" s="2">
        <f>'Delta D-D'!CG94</f>
        <v>1.0000494201359094</v>
      </c>
    </row>
    <row r="93" spans="1:11" x14ac:dyDescent="0.2">
      <c r="A93" s="126">
        <v>182</v>
      </c>
      <c r="B93" s="2">
        <f>'Delta D-D'!BX95</f>
        <v>0.99504258162258075</v>
      </c>
      <c r="C93" s="2">
        <f>'Delta D-D'!CD95</f>
        <v>0.99504258162258075</v>
      </c>
      <c r="D93" s="2">
        <f>'Delta D-D'!BY95</f>
        <v>0.99481637682442681</v>
      </c>
      <c r="E93" s="2">
        <f>'Delta D-D'!CB95</f>
        <v>0.99417118125034654</v>
      </c>
      <c r="F93" s="2">
        <f>'Delta D-D'!BZ95</f>
        <v>0.99977266822311772</v>
      </c>
      <c r="G93" s="2">
        <f>'Delta D-D'!CA95</f>
        <v>1.0000240775008522</v>
      </c>
      <c r="H93" s="2">
        <f>'Delta D-D'!CC95</f>
        <v>0.99932738124260967</v>
      </c>
      <c r="I93" s="2">
        <f>'Delta D-D'!CE95</f>
        <v>1.000127543447235</v>
      </c>
      <c r="J93" s="2">
        <f>'Delta D-D'!CF95</f>
        <v>1.0002198741089283</v>
      </c>
      <c r="K93" s="2">
        <f>'Delta D-D'!CG95</f>
        <v>1.0000488406901655</v>
      </c>
    </row>
    <row r="94" spans="1:11" x14ac:dyDescent="0.2">
      <c r="A94" s="126">
        <v>184</v>
      </c>
      <c r="B94" s="2">
        <f>'Delta D-D'!BX96</f>
        <v>0.9951026135974631</v>
      </c>
      <c r="C94" s="2">
        <f>'Delta D-D'!CD96</f>
        <v>0.99510261359746299</v>
      </c>
      <c r="D94" s="2">
        <f>'Delta D-D'!BY96</f>
        <v>0.99488368742697253</v>
      </c>
      <c r="E94" s="2">
        <f>'Delta D-D'!CB96</f>
        <v>0.99424872952912746</v>
      </c>
      <c r="F94" s="2">
        <f>'Delta D-D'!BZ96</f>
        <v>0.99977999638680581</v>
      </c>
      <c r="G94" s="2">
        <f>'Delta D-D'!CA96</f>
        <v>1.0000232366051198</v>
      </c>
      <c r="H94" s="2">
        <f>'Delta D-D'!CC96</f>
        <v>0.9993385555171338</v>
      </c>
      <c r="I94" s="2">
        <f>'Delta D-D'!CE96</f>
        <v>1.000126531862078</v>
      </c>
      <c r="J94" s="2">
        <f>'Delta D-D'!CF96</f>
        <v>1.0002181507810468</v>
      </c>
      <c r="K94" s="2">
        <f>'Delta D-D'!CG96</f>
        <v>1.0000475355012373</v>
      </c>
    </row>
    <row r="95" spans="1:11" x14ac:dyDescent="0.2">
      <c r="A95" s="126">
        <v>186</v>
      </c>
      <c r="B95" s="2">
        <f>'Delta D-D'!BX97</f>
        <v>0.99515950942955478</v>
      </c>
      <c r="C95" s="2">
        <f>'Delta D-D'!CD97</f>
        <v>0.99515950942955478</v>
      </c>
      <c r="D95" s="2">
        <f>'Delta D-D'!BY97</f>
        <v>0.99494748845752223</v>
      </c>
      <c r="E95" s="2">
        <f>'Delta D-D'!CB97</f>
        <v>0.9943231339118036</v>
      </c>
      <c r="F95" s="2">
        <f>'Delta D-D'!BZ97</f>
        <v>0.99978694775056309</v>
      </c>
      <c r="G95" s="2">
        <f>'Delta D-D'!CA97</f>
        <v>1.0000260130492653</v>
      </c>
      <c r="H95" s="2">
        <f>'Delta D-D'!CC97</f>
        <v>0.99934647882716388</v>
      </c>
      <c r="I95" s="2">
        <f>'Delta D-D'!CE97</f>
        <v>1.0001243723088717</v>
      </c>
      <c r="J95" s="2">
        <f>'Delta D-D'!CF97</f>
        <v>1.0002151630249521</v>
      </c>
      <c r="K95" s="2">
        <f>'Delta D-D'!CG97</f>
        <v>1.0000427994665009</v>
      </c>
    </row>
    <row r="96" spans="1:11" x14ac:dyDescent="0.2">
      <c r="A96" s="126">
        <v>188</v>
      </c>
      <c r="B96" s="2">
        <f>'Delta D-D'!BX98</f>
        <v>0.99521418577019516</v>
      </c>
      <c r="C96" s="2">
        <f>'Delta D-D'!CD98</f>
        <v>0.99521418577019516</v>
      </c>
      <c r="D96" s="2">
        <f>'Delta D-D'!BY98</f>
        <v>0.99501283510020344</v>
      </c>
      <c r="E96" s="2">
        <f>'Delta D-D'!CB98</f>
        <v>0.99440173485991878</v>
      </c>
      <c r="F96" s="2">
        <f>'Delta D-D'!BZ98</f>
        <v>0.99979768106919031</v>
      </c>
      <c r="G96" s="2">
        <f>'Delta D-D'!CA98</f>
        <v>1.0000267742689122</v>
      </c>
      <c r="H96" s="2">
        <f>'Delta D-D'!CC98</f>
        <v>0.99935907971795468</v>
      </c>
      <c r="I96" s="2">
        <f>'Delta D-D'!CE98</f>
        <v>1.0001219247750557</v>
      </c>
      <c r="J96" s="2">
        <f>'Delta D-D'!CF98</f>
        <v>1.0002139195683977</v>
      </c>
      <c r="K96" s="2">
        <f>'Delta D-D'!CG98</f>
        <v>1.0000422057372411</v>
      </c>
    </row>
    <row r="97" spans="1:11" x14ac:dyDescent="0.2">
      <c r="A97" s="126">
        <v>190</v>
      </c>
      <c r="B97" s="2">
        <f>'Delta D-D'!BX99</f>
        <v>0.99527109759232824</v>
      </c>
      <c r="C97" s="2">
        <f>'Delta D-D'!CD99</f>
        <v>0.99527109759232835</v>
      </c>
      <c r="D97" s="2">
        <f>'Delta D-D'!BY99</f>
        <v>0.99507747097149901</v>
      </c>
      <c r="E97" s="2">
        <f>'Delta D-D'!CB99</f>
        <v>0.99447497104800375</v>
      </c>
      <c r="F97" s="2">
        <f>'Delta D-D'!BZ99</f>
        <v>0.99980545338722526</v>
      </c>
      <c r="G97" s="2">
        <f>'Delta D-D'!CA99</f>
        <v>1.0000226891224664</v>
      </c>
      <c r="H97" s="2">
        <f>'Delta D-D'!CC99</f>
        <v>0.99937184471139462</v>
      </c>
      <c r="I97" s="2">
        <f>'Delta D-D'!CE99</f>
        <v>1.000119451106569</v>
      </c>
      <c r="J97" s="2">
        <f>'Delta D-D'!CF99</f>
        <v>1.000212931419743</v>
      </c>
      <c r="K97" s="2">
        <f>'Delta D-D'!CG99</f>
        <v>1.0000394275395244</v>
      </c>
    </row>
    <row r="98" spans="1:11" x14ac:dyDescent="0.2">
      <c r="A98" s="126">
        <v>192</v>
      </c>
      <c r="B98" s="2">
        <f>'Delta D-D'!BX100</f>
        <v>0.99532621162595958</v>
      </c>
      <c r="C98" s="2">
        <f>'Delta D-D'!CD100</f>
        <v>0.99532621162595969</v>
      </c>
      <c r="D98" s="2">
        <f>'Delta D-D'!BY100</f>
        <v>0.9951404950791195</v>
      </c>
      <c r="E98" s="2">
        <f>'Delta D-D'!CB100</f>
        <v>0.99454509311739769</v>
      </c>
      <c r="F98" s="2">
        <f>'Delta D-D'!BZ100</f>
        <v>0.99981341137742485</v>
      </c>
      <c r="G98" s="2">
        <f>'Delta D-D'!CA100</f>
        <v>1.0000227653435216</v>
      </c>
      <c r="H98" s="2">
        <f>'Delta D-D'!CC100</f>
        <v>0.99937893934570188</v>
      </c>
      <c r="I98" s="2">
        <f>'Delta D-D'!CE100</f>
        <v>1.0001179004282001</v>
      </c>
      <c r="J98" s="2">
        <f>'Delta D-D'!CF100</f>
        <v>1.0002082499171836</v>
      </c>
      <c r="K98" s="2">
        <f>'Delta D-D'!CG100</f>
        <v>1.0000388342025126</v>
      </c>
    </row>
    <row r="99" spans="1:11" x14ac:dyDescent="0.2">
      <c r="A99" s="126">
        <v>194</v>
      </c>
      <c r="B99" s="2">
        <f>'Delta D-D'!BX101</f>
        <v>0.99538016687885478</v>
      </c>
      <c r="C99" s="2">
        <f>'Delta D-D'!CD101</f>
        <v>0.995380166878855</v>
      </c>
      <c r="D99" s="2">
        <f>'Delta D-D'!BY101</f>
        <v>0.99520124604376548</v>
      </c>
      <c r="E99" s="2">
        <f>'Delta D-D'!CB101</f>
        <v>0.99461938206417866</v>
      </c>
      <c r="F99" s="2">
        <f>'Delta D-D'!BZ101</f>
        <v>0.99982024874410502</v>
      </c>
      <c r="G99" s="2">
        <f>'Delta D-D'!CA101</f>
        <v>1.0000242065445824</v>
      </c>
      <c r="H99" s="2">
        <f>'Delta D-D'!CC101</f>
        <v>0.99939113852839301</v>
      </c>
      <c r="I99" s="2">
        <f>'Delta D-D'!CE101</f>
        <v>1.0001136007659728</v>
      </c>
      <c r="J99" s="2">
        <f>'Delta D-D'!CF101</f>
        <v>1.0002037952877014</v>
      </c>
      <c r="K99" s="2">
        <f>'Delta D-D'!CG101</f>
        <v>1.0000358556899673</v>
      </c>
    </row>
    <row r="100" spans="1:11" x14ac:dyDescent="0.2">
      <c r="A100" s="126">
        <v>196</v>
      </c>
      <c r="B100" s="2">
        <f>'Delta D-D'!BX102</f>
        <v>0.99543344526769473</v>
      </c>
      <c r="C100" s="2">
        <f>'Delta D-D'!CD102</f>
        <v>0.99543344526769495</v>
      </c>
      <c r="D100" s="2">
        <f>'Delta D-D'!BY102</f>
        <v>0.99526336015093142</v>
      </c>
      <c r="E100" s="2">
        <f>'Delta D-D'!CB102</f>
        <v>0.99469300748211853</v>
      </c>
      <c r="F100" s="2">
        <f>'Delta D-D'!BZ102</f>
        <v>0.99982913461711365</v>
      </c>
      <c r="G100" s="2">
        <f>'Delta D-D'!CA102</f>
        <v>1.0000251947676273</v>
      </c>
      <c r="H100" s="2">
        <f>'Delta D-D'!CC102</f>
        <v>0.99940175322387559</v>
      </c>
      <c r="I100" s="2">
        <f>'Delta D-D'!CE102</f>
        <v>1.0001153816085728</v>
      </c>
      <c r="J100" s="2">
        <f>'Delta D-D'!CF102</f>
        <v>1.0002043615966114</v>
      </c>
      <c r="K100" s="2">
        <f>'Delta D-D'!CG102</f>
        <v>1.0000355466548851</v>
      </c>
    </row>
    <row r="101" spans="1:11" x14ac:dyDescent="0.2">
      <c r="A101" s="126">
        <v>198</v>
      </c>
      <c r="B101" s="2">
        <f>'Delta D-D'!BX103</f>
        <v>0.99548638552304891</v>
      </c>
      <c r="C101" s="2">
        <f>'Delta D-D'!CD103</f>
        <v>0.99548638552304891</v>
      </c>
      <c r="D101" s="2">
        <f>'Delta D-D'!BY103</f>
        <v>0.99532364177520738</v>
      </c>
      <c r="E101" s="2">
        <f>'Delta D-D'!CB103</f>
        <v>0.9947612879127985</v>
      </c>
      <c r="F101" s="2">
        <f>'Delta D-D'!BZ103</f>
        <v>0.99983651835905707</v>
      </c>
      <c r="G101" s="2">
        <f>'Delta D-D'!CA103</f>
        <v>1.0000231938881294</v>
      </c>
      <c r="H101" s="2">
        <f>'Delta D-D'!CC103</f>
        <v>0.99941182376792925</v>
      </c>
      <c r="I101" s="2">
        <f>'Delta D-D'!CE103</f>
        <v>1.0001116522171107</v>
      </c>
      <c r="J101" s="2">
        <f>'Delta D-D'!CF103</f>
        <v>1.0001995966466291</v>
      </c>
      <c r="K101" s="2">
        <f>'Delta D-D'!CG103</f>
        <v>1.0000351922649473</v>
      </c>
    </row>
    <row r="102" spans="1:11" x14ac:dyDescent="0.2">
      <c r="A102" s="126">
        <v>200</v>
      </c>
      <c r="B102" s="2">
        <f>'Delta D-D'!BX104</f>
        <v>0.99553911152729002</v>
      </c>
      <c r="C102" s="2">
        <f>'Delta D-D'!CD104</f>
        <v>0.99553911152729013</v>
      </c>
      <c r="D102" s="2">
        <f>'Delta D-D'!BY104</f>
        <v>0.99538045733106284</v>
      </c>
      <c r="E102" s="2">
        <f>'Delta D-D'!CB104</f>
        <v>0.99483121059529012</v>
      </c>
      <c r="F102" s="2">
        <f>'Delta D-D'!BZ104</f>
        <v>0.99984063489380748</v>
      </c>
      <c r="G102" s="2">
        <f>'Delta D-D'!CA104</f>
        <v>1.0000272327948578</v>
      </c>
      <c r="H102" s="2">
        <f>'Delta D-D'!CC104</f>
        <v>0.99942098719335659</v>
      </c>
      <c r="I102" s="2">
        <f>'Delta D-D'!CE104</f>
        <v>1.0001114549103483</v>
      </c>
      <c r="J102" s="2">
        <f>'Delta D-D'!CF104</f>
        <v>1.0001972721543586</v>
      </c>
      <c r="K102" s="2">
        <f>'Delta D-D'!CG104</f>
        <v>1.0000304328553238</v>
      </c>
    </row>
    <row r="103" spans="1:11" x14ac:dyDescent="0.2">
      <c r="A103" s="126">
        <v>202</v>
      </c>
      <c r="B103" s="2">
        <f>'Delta D-D'!BX105</f>
        <v>0.9955915179672773</v>
      </c>
      <c r="C103" s="2">
        <f>'Delta D-D'!CD105</f>
        <v>0.99559151796727707</v>
      </c>
      <c r="D103" s="2">
        <f>'Delta D-D'!BY105</f>
        <v>0.99544050094665149</v>
      </c>
      <c r="E103" s="2">
        <f>'Delta D-D'!CB105</f>
        <v>0.99489873039495447</v>
      </c>
      <c r="F103" s="2">
        <f>'Delta D-D'!BZ105</f>
        <v>0.99984831427558329</v>
      </c>
      <c r="G103" s="2">
        <f>'Delta D-D'!CA105</f>
        <v>1.0000240609954738</v>
      </c>
      <c r="H103" s="2">
        <f>'Delta D-D'!CC105</f>
        <v>0.99943170060988717</v>
      </c>
      <c r="I103" s="2">
        <f>'Delta D-D'!CE105</f>
        <v>1.0001078096278084</v>
      </c>
      <c r="J103" s="2">
        <f>'Delta D-D'!CF105</f>
        <v>1.0001939244235287</v>
      </c>
      <c r="K103" s="2">
        <f>'Delta D-D'!CG105</f>
        <v>1.0000300666031168</v>
      </c>
    </row>
    <row r="104" spans="1:11" x14ac:dyDescent="0.2">
      <c r="A104" s="126">
        <v>204</v>
      </c>
      <c r="B104" s="2">
        <f>'Delta D-D'!BX106</f>
        <v>0.99564257635858389</v>
      </c>
      <c r="C104" s="2">
        <f>'Delta D-D'!CD106</f>
        <v>0.99564257635858411</v>
      </c>
      <c r="D104" s="2">
        <f>'Delta D-D'!BY106</f>
        <v>0.99549671658032124</v>
      </c>
      <c r="E104" s="2">
        <f>'Delta D-D'!CB106</f>
        <v>0.99496247846412411</v>
      </c>
      <c r="F104" s="2">
        <f>'Delta D-D'!BZ106</f>
        <v>0.99985350186731048</v>
      </c>
      <c r="G104" s="2">
        <f>'Delta D-D'!CA106</f>
        <v>1.0000241561333134</v>
      </c>
      <c r="H104" s="2">
        <f>'Delta D-D'!CC106</f>
        <v>0.99943920258841135</v>
      </c>
      <c r="I104" s="2">
        <f>'Delta D-D'!CE106</f>
        <v>1.0001048994183042</v>
      </c>
      <c r="J104" s="2">
        <f>'Delta D-D'!CF106</f>
        <v>1.0001912772200876</v>
      </c>
      <c r="K104" s="2">
        <f>'Delta D-D'!CG106</f>
        <v>1.0000284024302601</v>
      </c>
    </row>
    <row r="105" spans="1:11" x14ac:dyDescent="0.2">
      <c r="A105" s="126">
        <v>206</v>
      </c>
      <c r="B105" s="2">
        <f>'Delta D-D'!BX107</f>
        <v>0.99569228135926724</v>
      </c>
      <c r="C105" s="2">
        <f>'Delta D-D'!CD107</f>
        <v>0.99569228135926735</v>
      </c>
      <c r="D105" s="2">
        <f>'Delta D-D'!BY107</f>
        <v>0.99555526646597681</v>
      </c>
      <c r="E105" s="2">
        <f>'Delta D-D'!CB107</f>
        <v>0.9950298416258988</v>
      </c>
      <c r="F105" s="2">
        <f>'Delta D-D'!BZ107</f>
        <v>0.99986239233159124</v>
      </c>
      <c r="G105" s="2">
        <f>'Delta D-D'!CA107</f>
        <v>1.0000236788702102</v>
      </c>
      <c r="H105" s="2">
        <f>'Delta D-D'!CC107</f>
        <v>0.99944856354724221</v>
      </c>
      <c r="I105" s="2">
        <f>'Delta D-D'!CE107</f>
        <v>1.0001053241061995</v>
      </c>
      <c r="J105" s="2">
        <f>'Delta D-D'!CF107</f>
        <v>1.0001914475358626</v>
      </c>
      <c r="K105" s="2">
        <f>'Delta D-D'!CG107</f>
        <v>1.0000265478108874</v>
      </c>
    </row>
    <row r="106" spans="1:11" x14ac:dyDescent="0.2">
      <c r="A106" s="126">
        <v>208</v>
      </c>
      <c r="B106" s="2">
        <f>'Delta D-D'!BX108</f>
        <v>0.99574226847308134</v>
      </c>
      <c r="C106" s="2">
        <f>'Delta D-D'!CD108</f>
        <v>0.99574226847308123</v>
      </c>
      <c r="D106" s="2">
        <f>'Delta D-D'!BY108</f>
        <v>0.99561021829481566</v>
      </c>
      <c r="E106" s="2">
        <f>'Delta D-D'!CB108</f>
        <v>0.99509534175197689</v>
      </c>
      <c r="F106" s="2">
        <f>'Delta D-D'!BZ108</f>
        <v>0.99986738518344898</v>
      </c>
      <c r="G106" s="2">
        <f>'Delta D-D'!CA108</f>
        <v>1.0000237003498322</v>
      </c>
      <c r="H106" s="2">
        <f>'Delta D-D'!CC108</f>
        <v>0.99945916576414962</v>
      </c>
      <c r="I106" s="2">
        <f>'Delta D-D'!CE108</f>
        <v>1.0001024901547138</v>
      </c>
      <c r="J106" s="2">
        <f>'Delta D-D'!CF108</f>
        <v>1.0001888918119608</v>
      </c>
      <c r="K106" s="2">
        <f>'Delta D-D'!CG108</f>
        <v>1.0000239193670688</v>
      </c>
    </row>
    <row r="107" spans="1:11" x14ac:dyDescent="0.2">
      <c r="A107" s="126">
        <v>210</v>
      </c>
      <c r="B107" s="2">
        <f>'Delta D-D'!BX109</f>
        <v>0.99579125194043638</v>
      </c>
      <c r="C107" s="2">
        <f>'Delta D-D'!CD109</f>
        <v>0.99579125194043616</v>
      </c>
      <c r="D107" s="2">
        <f>'Delta D-D'!BY109</f>
        <v>0.99566614904549933</v>
      </c>
      <c r="E107" s="2">
        <f>'Delta D-D'!CB109</f>
        <v>0.9951584202690662</v>
      </c>
      <c r="F107" s="2">
        <f>'Delta D-D'!BZ109</f>
        <v>0.99987436835311294</v>
      </c>
      <c r="G107" s="2">
        <f>'Delta D-D'!CA109</f>
        <v>1.0000241698649845</v>
      </c>
      <c r="H107" s="2">
        <f>'Delta D-D'!CC109</f>
        <v>0.99946590426895732</v>
      </c>
      <c r="I107" s="2">
        <f>'Delta D-D'!CE109</f>
        <v>1.0001023856093825</v>
      </c>
      <c r="J107" s="2">
        <f>'Delta D-D'!CF109</f>
        <v>1.0001875728161016</v>
      </c>
      <c r="K107" s="2">
        <f>'Delta D-D'!CG109</f>
        <v>1.0000244372231728</v>
      </c>
    </row>
    <row r="108" spans="1:11" x14ac:dyDescent="0.2">
      <c r="A108" s="126">
        <v>212</v>
      </c>
      <c r="B108" s="2">
        <f>'Delta D-D'!BX110</f>
        <v>0.99584092871273322</v>
      </c>
      <c r="C108" s="2">
        <f>'Delta D-D'!CD110</f>
        <v>0.99584092871273322</v>
      </c>
      <c r="D108" s="2">
        <f>'Delta D-D'!BY110</f>
        <v>0.99571983687071297</v>
      </c>
      <c r="E108" s="2">
        <f>'Delta D-D'!CB110</f>
        <v>0.99522439889856229</v>
      </c>
      <c r="F108" s="2">
        <f>'Delta D-D'!BZ110</f>
        <v>0.99987840242499693</v>
      </c>
      <c r="G108" s="2">
        <f>'Delta D-D'!CA110</f>
        <v>1.0000245364800915</v>
      </c>
      <c r="H108" s="2">
        <f>'Delta D-D'!CC110</f>
        <v>0.99947790868736197</v>
      </c>
      <c r="I108" s="2">
        <f>'Delta D-D'!CE110</f>
        <v>1.0001001511640615</v>
      </c>
      <c r="J108" s="2">
        <f>'Delta D-D'!CF110</f>
        <v>1.0001831024415984</v>
      </c>
      <c r="K108" s="2">
        <f>'Delta D-D'!CG110</f>
        <v>1.0000212329356732</v>
      </c>
    </row>
    <row r="109" spans="1:11" x14ac:dyDescent="0.2">
      <c r="A109" s="126">
        <v>214</v>
      </c>
      <c r="B109" s="2">
        <f>'Delta D-D'!BX111</f>
        <v>0.99588656146027665</v>
      </c>
      <c r="C109" s="2">
        <f>'Delta D-D'!CD111</f>
        <v>0.99588656146027654</v>
      </c>
      <c r="D109" s="2">
        <f>'Delta D-D'!BY111</f>
        <v>0.99577376113420868</v>
      </c>
      <c r="E109" s="2">
        <f>'Delta D-D'!CB111</f>
        <v>0.99528277498466411</v>
      </c>
      <c r="F109" s="2">
        <f>'Delta D-D'!BZ111</f>
        <v>0.99988673376021597</v>
      </c>
      <c r="G109" s="2">
        <f>'Delta D-D'!CA111</f>
        <v>1.0000229841990163</v>
      </c>
      <c r="H109" s="2">
        <f>'Delta D-D'!CC111</f>
        <v>0.99948395768074105</v>
      </c>
      <c r="I109" s="2">
        <f>'Delta D-D'!CE111</f>
        <v>1.0000963531219473</v>
      </c>
      <c r="J109" s="2">
        <f>'Delta D-D'!CF111</f>
        <v>1.0001839833161634</v>
      </c>
      <c r="K109" s="2">
        <f>'Delta D-D'!CG111</f>
        <v>1.0000198758284766</v>
      </c>
    </row>
    <row r="110" spans="1:11" x14ac:dyDescent="0.2">
      <c r="A110" s="126">
        <v>216</v>
      </c>
      <c r="B110" s="2">
        <f>'Delta D-D'!BX112</f>
        <v>0.99593519798521435</v>
      </c>
      <c r="C110" s="2">
        <f>'Delta D-D'!CD112</f>
        <v>0.99593519798521424</v>
      </c>
      <c r="D110" s="2">
        <f>'Delta D-D'!BY112</f>
        <v>0.99582688567066002</v>
      </c>
      <c r="E110" s="2">
        <f>'Delta D-D'!CB112</f>
        <v>0.9953434650676416</v>
      </c>
      <c r="F110" s="2">
        <f>'Delta D-D'!BZ112</f>
        <v>0.99989124562042442</v>
      </c>
      <c r="G110" s="2">
        <f>'Delta D-D'!CA112</f>
        <v>1.0000256294887278</v>
      </c>
      <c r="H110" s="2">
        <f>'Delta D-D'!CC112</f>
        <v>0.99948893718309428</v>
      </c>
      <c r="I110" s="2">
        <f>'Delta D-D'!CE112</f>
        <v>1.0000982851665168</v>
      </c>
      <c r="J110" s="2">
        <f>'Delta D-D'!CF112</f>
        <v>1.000178972169534</v>
      </c>
      <c r="K110" s="2">
        <f>'Delta D-D'!CG112</f>
        <v>1.0000198479161939</v>
      </c>
    </row>
    <row r="111" spans="1:11" x14ac:dyDescent="0.2">
      <c r="A111" s="126">
        <v>218</v>
      </c>
      <c r="B111" s="2">
        <f>'Delta D-D'!BX113</f>
        <v>0.99598000408820575</v>
      </c>
      <c r="C111" s="2">
        <f>'Delta D-D'!CD113</f>
        <v>0.99598000408820575</v>
      </c>
      <c r="D111" s="2">
        <f>'Delta D-D'!BY113</f>
        <v>0.99587689328287055</v>
      </c>
      <c r="E111" s="2">
        <f>'Delta D-D'!CB113</f>
        <v>0.99540702909865264</v>
      </c>
      <c r="F111" s="2">
        <f>'Delta D-D'!BZ113</f>
        <v>0.99989647301661488</v>
      </c>
      <c r="G111" s="2">
        <f>'Delta D-D'!CA113</f>
        <v>1.0000260738281053</v>
      </c>
      <c r="H111" s="2">
        <f>'Delta D-D'!CC113</f>
        <v>0.99950212964812324</v>
      </c>
      <c r="I111" s="2">
        <f>'Delta D-D'!CE113</f>
        <v>1.0000955187816245</v>
      </c>
      <c r="J111" s="2">
        <f>'Delta D-D'!CF113</f>
        <v>1.0001766412233708</v>
      </c>
      <c r="K111" s="2">
        <f>'Delta D-D'!CG113</f>
        <v>1.0000172811461754</v>
      </c>
    </row>
    <row r="112" spans="1:11" x14ac:dyDescent="0.2">
      <c r="A112" s="126">
        <v>220</v>
      </c>
      <c r="B112" s="2">
        <f>'Delta D-D'!BX114</f>
        <v>0.99602855691524084</v>
      </c>
      <c r="C112" s="2">
        <f>'Delta D-D'!CD114</f>
        <v>0.99602855691524095</v>
      </c>
      <c r="D112" s="2">
        <f>'Delta D-D'!BY114</f>
        <v>0.99592956635681118</v>
      </c>
      <c r="E112" s="2">
        <f>'Delta D-D'!CB114</f>
        <v>0.99546597376401169</v>
      </c>
      <c r="F112" s="2">
        <f>'Delta D-D'!BZ114</f>
        <v>0.99990061473866121</v>
      </c>
      <c r="G112" s="2">
        <f>'Delta D-D'!CA114</f>
        <v>1.0000232920101402</v>
      </c>
      <c r="H112" s="2">
        <f>'Delta D-D'!CC114</f>
        <v>0.99951123204616776</v>
      </c>
      <c r="I112" s="2">
        <f>'Delta D-D'!CE114</f>
        <v>1.0000927836784717</v>
      </c>
      <c r="J112" s="2">
        <f>'Delta D-D'!CF114</f>
        <v>1.0001757525135671</v>
      </c>
      <c r="K112" s="2">
        <f>'Delta D-D'!CG114</f>
        <v>1.0000179721295976</v>
      </c>
    </row>
    <row r="113" spans="1:11" x14ac:dyDescent="0.2">
      <c r="A113" s="126">
        <v>222</v>
      </c>
      <c r="B113" s="2">
        <f>'Delta D-D'!BX115</f>
        <v>0.99607378739953456</v>
      </c>
      <c r="C113" s="2">
        <f>'Delta D-D'!CD115</f>
        <v>0.99607378739953467</v>
      </c>
      <c r="D113" s="2">
        <f>'Delta D-D'!BY115</f>
        <v>0.9959810141909371</v>
      </c>
      <c r="E113" s="2">
        <f>'Delta D-D'!CB115</f>
        <v>0.99552534966751349</v>
      </c>
      <c r="F113" s="2">
        <f>'Delta D-D'!BZ115</f>
        <v>0.99990686110831228</v>
      </c>
      <c r="G113" s="2">
        <f>'Delta D-D'!CA115</f>
        <v>1.000024415267416</v>
      </c>
      <c r="H113" s="2">
        <f>'Delta D-D'!CC115</f>
        <v>0.99951809327608354</v>
      </c>
      <c r="I113" s="2">
        <f>'Delta D-D'!CE115</f>
        <v>1.0000937297730859</v>
      </c>
      <c r="J113" s="2">
        <f>'Delta D-D'!CF115</f>
        <v>1.0001743039182713</v>
      </c>
      <c r="K113" s="2">
        <f>'Delta D-D'!CG115</f>
        <v>1.0000151081110862</v>
      </c>
    </row>
    <row r="114" spans="1:11" x14ac:dyDescent="0.2">
      <c r="A114" s="126">
        <v>224</v>
      </c>
      <c r="B114" s="2">
        <f>'Delta D-D'!BX116</f>
        <v>0.99611555516223149</v>
      </c>
      <c r="C114" s="2">
        <f>'Delta D-D'!CD116</f>
        <v>0.9961155551622316</v>
      </c>
      <c r="D114" s="2">
        <f>'Delta D-D'!BY116</f>
        <v>0.99602919368410803</v>
      </c>
      <c r="E114" s="2">
        <f>'Delta D-D'!CB116</f>
        <v>0.99557880103620078</v>
      </c>
      <c r="F114" s="2">
        <f>'Delta D-D'!BZ116</f>
        <v>0.9999133017472962</v>
      </c>
      <c r="G114" s="2">
        <f>'Delta D-D'!CA116</f>
        <v>1.0000255680251078</v>
      </c>
      <c r="H114" s="2">
        <f>'Delta D-D'!CC116</f>
        <v>0.99952225599019673</v>
      </c>
      <c r="I114" s="2">
        <f>'Delta D-D'!CE116</f>
        <v>1.000091470202187</v>
      </c>
      <c r="J114" s="2">
        <f>'Delta D-D'!CF116</f>
        <v>1.0001710972771587</v>
      </c>
      <c r="K114" s="2">
        <f>'Delta D-D'!CG116</f>
        <v>1.0000127428321575</v>
      </c>
    </row>
    <row r="115" spans="1:11" x14ac:dyDescent="0.2">
      <c r="A115" s="126">
        <v>226</v>
      </c>
      <c r="B115" s="2">
        <f>'Delta D-D'!BX117</f>
        <v>0.99616329239606549</v>
      </c>
      <c r="C115" s="2">
        <f>'Delta D-D'!CD117</f>
        <v>0.99616329239606571</v>
      </c>
      <c r="D115" s="2">
        <f>'Delta D-D'!BY117</f>
        <v>0.99607935781245083</v>
      </c>
      <c r="E115" s="2">
        <f>'Delta D-D'!CB117</f>
        <v>0.99563695028675603</v>
      </c>
      <c r="F115" s="2">
        <f>'Delta D-D'!BZ117</f>
        <v>0.99991574214362722</v>
      </c>
      <c r="G115" s="2">
        <f>'Delta D-D'!CA117</f>
        <v>1.0000246106117063</v>
      </c>
      <c r="H115" s="2">
        <f>'Delta D-D'!CC117</f>
        <v>0.99953125204995752</v>
      </c>
      <c r="I115" s="2">
        <f>'Delta D-D'!CE117</f>
        <v>1.0000903817991096</v>
      </c>
      <c r="J115" s="2">
        <f>'Delta D-D'!CF117</f>
        <v>1.0001667964555589</v>
      </c>
      <c r="K115" s="2">
        <f>'Delta D-D'!CG117</f>
        <v>1.0000134393046309</v>
      </c>
    </row>
    <row r="116" spans="1:11" x14ac:dyDescent="0.2">
      <c r="A116" s="126">
        <v>228</v>
      </c>
      <c r="B116" s="2">
        <f>'Delta D-D'!BX118</f>
        <v>0.9962046513016275</v>
      </c>
      <c r="C116" s="2">
        <f>'Delta D-D'!CD118</f>
        <v>0.99620465130162761</v>
      </c>
      <c r="D116" s="2">
        <f>'Delta D-D'!BY118</f>
        <v>0.99612691483878568</v>
      </c>
      <c r="E116" s="2">
        <f>'Delta D-D'!CB118</f>
        <v>0.99569211563066273</v>
      </c>
      <c r="F116" s="2">
        <f>'Delta D-D'!BZ118</f>
        <v>0.99992196737614081</v>
      </c>
      <c r="G116" s="2">
        <f>'Delta D-D'!CA118</f>
        <v>1.0000256492978059</v>
      </c>
      <c r="H116" s="2">
        <f>'Delta D-D'!CC118</f>
        <v>0.99953787278525807</v>
      </c>
      <c r="I116" s="2">
        <f>'Delta D-D'!CE118</f>
        <v>1.0000866528464389</v>
      </c>
      <c r="J116" s="2">
        <f>'Delta D-D'!CF118</f>
        <v>1.0001646303397274</v>
      </c>
      <c r="K116" s="2">
        <f>'Delta D-D'!CG118</f>
        <v>1.0000112761750233</v>
      </c>
    </row>
    <row r="117" spans="1:11" x14ac:dyDescent="0.2">
      <c r="A117" s="126">
        <v>230</v>
      </c>
      <c r="B117" s="2">
        <f>'Delta D-D'!BX119</f>
        <v>0.99624889025205865</v>
      </c>
      <c r="C117" s="2">
        <f>'Delta D-D'!CD119</f>
        <v>0.99624889025205854</v>
      </c>
      <c r="D117" s="2">
        <f>'Delta D-D'!BY119</f>
        <v>0.99617521334180681</v>
      </c>
      <c r="E117" s="2">
        <f>'Delta D-D'!CB119</f>
        <v>0.99574953161332802</v>
      </c>
      <c r="F117" s="2">
        <f>'Delta D-D'!BZ119</f>
        <v>0.99992604567897359</v>
      </c>
      <c r="G117" s="2">
        <f>'Delta D-D'!CA119</f>
        <v>1.0000229587962972</v>
      </c>
      <c r="H117" s="2">
        <f>'Delta D-D'!CC119</f>
        <v>0.99954973541975656</v>
      </c>
      <c r="I117" s="2">
        <f>'Delta D-D'!CE119</f>
        <v>1.0000852137791276</v>
      </c>
      <c r="J117" s="2">
        <f>'Delta D-D'!CF119</f>
        <v>1.0001646539083384</v>
      </c>
      <c r="K117" s="2">
        <f>'Delta D-D'!CG119</f>
        <v>1.0000106402245652</v>
      </c>
    </row>
    <row r="118" spans="1:11" x14ac:dyDescent="0.2">
      <c r="A118" s="126">
        <v>232</v>
      </c>
      <c r="B118" s="2">
        <f>'Delta D-D'!BX120</f>
        <v>0.99629258652964336</v>
      </c>
      <c r="C118" s="2">
        <f>'Delta D-D'!CD120</f>
        <v>0.99629258652964325</v>
      </c>
      <c r="D118" s="2">
        <f>'Delta D-D'!BY120</f>
        <v>0.99622174736235591</v>
      </c>
      <c r="E118" s="2">
        <f>'Delta D-D'!CB120</f>
        <v>0.9958069062385384</v>
      </c>
      <c r="F118" s="2">
        <f>'Delta D-D'!BZ120</f>
        <v>0.99992889722532785</v>
      </c>
      <c r="G118" s="2">
        <f>'Delta D-D'!CA120</f>
        <v>1.0000249584653371</v>
      </c>
      <c r="H118" s="2">
        <f>'Delta D-D'!CC120</f>
        <v>0.99955863810759393</v>
      </c>
      <c r="I118" s="2">
        <f>'Delta D-D'!CE120</f>
        <v>1.0000843113319944</v>
      </c>
      <c r="J118" s="2">
        <f>'Delta D-D'!CF120</f>
        <v>1.0001621402301579</v>
      </c>
      <c r="K118" s="2">
        <f>'Delta D-D'!CG120</f>
        <v>1.0000086795387515</v>
      </c>
    </row>
    <row r="119" spans="1:11" x14ac:dyDescent="0.2">
      <c r="A119" s="126">
        <v>234</v>
      </c>
      <c r="B119" s="2">
        <f>'Delta D-D'!BX121</f>
        <v>0.99633249458895645</v>
      </c>
      <c r="C119" s="2">
        <f>'Delta D-D'!CD121</f>
        <v>0.99633249458895667</v>
      </c>
      <c r="D119" s="2">
        <f>'Delta D-D'!BY121</f>
        <v>0.99626859604033446</v>
      </c>
      <c r="E119" s="2">
        <f>'Delta D-D'!CB121</f>
        <v>0.99585688815013329</v>
      </c>
      <c r="F119" s="2">
        <f>'Delta D-D'!BZ121</f>
        <v>0.99993586624046782</v>
      </c>
      <c r="G119" s="2">
        <f>'Delta D-D'!CA121</f>
        <v>1.0000262467548708</v>
      </c>
      <c r="H119" s="2">
        <f>'Delta D-D'!CC121</f>
        <v>0.99956051488770081</v>
      </c>
      <c r="I119" s="2">
        <f>'Delta D-D'!CE121</f>
        <v>1.0000864787731036</v>
      </c>
      <c r="J119" s="2">
        <f>'Delta D-D'!CF121</f>
        <v>1.0001615746408559</v>
      </c>
      <c r="K119" s="2">
        <f>'Delta D-D'!CG121</f>
        <v>1.0000067881434478</v>
      </c>
    </row>
    <row r="120" spans="1:11" x14ac:dyDescent="0.2">
      <c r="A120" s="126">
        <v>236</v>
      </c>
      <c r="B120" s="2">
        <f>'Delta D-D'!BX122</f>
        <v>0.9963734446204966</v>
      </c>
      <c r="C120" s="2">
        <f>'Delta D-D'!CD122</f>
        <v>0.99637344462049648</v>
      </c>
      <c r="D120" s="2">
        <f>'Delta D-D'!BY122</f>
        <v>0.99631503330125382</v>
      </c>
      <c r="E120" s="2">
        <f>'Delta D-D'!CB122</f>
        <v>0.99591055322508737</v>
      </c>
      <c r="F120" s="2">
        <f>'Delta D-D'!BZ122</f>
        <v>0.99994137607785694</v>
      </c>
      <c r="G120" s="2">
        <f>'Delta D-D'!CA122</f>
        <v>1.0000254608062649</v>
      </c>
      <c r="H120" s="2">
        <f>'Delta D-D'!CC122</f>
        <v>0.99956857409366806</v>
      </c>
      <c r="I120" s="2">
        <f>'Delta D-D'!CE122</f>
        <v>1.0000836120599366</v>
      </c>
      <c r="J120" s="2">
        <f>'Delta D-D'!CF122</f>
        <v>1.0001584761261051</v>
      </c>
      <c r="K120" s="2">
        <f>'Delta D-D'!CG122</f>
        <v>1.0000078369756165</v>
      </c>
    </row>
    <row r="121" spans="1:11" x14ac:dyDescent="0.2">
      <c r="A121" s="126">
        <v>238</v>
      </c>
      <c r="B121" s="2">
        <f>'Delta D-D'!BX123</f>
        <v>0.99641475364028642</v>
      </c>
      <c r="C121" s="2">
        <f>'Delta D-D'!CD123</f>
        <v>0.99641475364028653</v>
      </c>
      <c r="D121" s="2">
        <f>'Delta D-D'!BY123</f>
        <v>0.99635970214579184</v>
      </c>
      <c r="E121" s="2">
        <f>'Delta D-D'!CB123</f>
        <v>0.99596520884860329</v>
      </c>
      <c r="F121" s="2">
        <f>'Delta D-D'!BZ123</f>
        <v>0.99994475042215769</v>
      </c>
      <c r="G121" s="2">
        <f>'Delta D-D'!CA123</f>
        <v>1.0000229449744547</v>
      </c>
      <c r="H121" s="2">
        <f>'Delta D-D'!CC123</f>
        <v>0.99958113001938076</v>
      </c>
      <c r="I121" s="2">
        <f>'Delta D-D'!CE123</f>
        <v>1.0000807377437035</v>
      </c>
      <c r="J121" s="2">
        <f>'Delta D-D'!CF123</f>
        <v>1.000158197970312</v>
      </c>
      <c r="K121" s="2">
        <f>'Delta D-D'!CG123</f>
        <v>1.0000051997916419</v>
      </c>
    </row>
    <row r="122" spans="1:11" x14ac:dyDescent="0.2">
      <c r="A122" s="126">
        <v>240</v>
      </c>
      <c r="B122" s="2">
        <f>'Delta D-D'!BX124</f>
        <v>0.99645593567815605</v>
      </c>
      <c r="C122" s="2">
        <f>'Delta D-D'!CD124</f>
        <v>0.99645593567815594</v>
      </c>
      <c r="D122" s="2">
        <f>'Delta D-D'!BY124</f>
        <v>0.99640566113443962</v>
      </c>
      <c r="E122" s="2">
        <f>'Delta D-D'!CB124</f>
        <v>0.9960120225008553</v>
      </c>
      <c r="F122" s="2">
        <f>'Delta D-D'!BZ124</f>
        <v>0.99994954664635294</v>
      </c>
      <c r="G122" s="2">
        <f>'Delta D-D'!CA124</f>
        <v>1.0000238572315951</v>
      </c>
      <c r="H122" s="2">
        <f>'Delta D-D'!CC124</f>
        <v>0.99958109415424501</v>
      </c>
      <c r="I122" s="2">
        <f>'Delta D-D'!CE124</f>
        <v>1.0000804769746492</v>
      </c>
      <c r="J122" s="2">
        <f>'Delta D-D'!CF124</f>
        <v>1.000154805353435</v>
      </c>
      <c r="K122" s="2">
        <f>'Delta D-D'!CG124</f>
        <v>1.0000051114485005</v>
      </c>
    </row>
    <row r="123" spans="1:11" x14ac:dyDescent="0.2">
      <c r="A123" s="126">
        <v>242</v>
      </c>
      <c r="B123" s="2">
        <f>'Delta D-D'!BX125</f>
        <v>0.99649585492017734</v>
      </c>
      <c r="C123" s="2">
        <f>'Delta D-D'!CD125</f>
        <v>0.99649585492017723</v>
      </c>
      <c r="D123" s="2">
        <f>'Delta D-D'!BY125</f>
        <v>0.99644866747113237</v>
      </c>
      <c r="E123" s="2">
        <f>'Delta D-D'!CB125</f>
        <v>0.99606284343263718</v>
      </c>
      <c r="F123" s="2">
        <f>'Delta D-D'!BZ125</f>
        <v>0.9999526466178339</v>
      </c>
      <c r="G123" s="2">
        <f>'Delta D-D'!CA125</f>
        <v>1.000024770127246</v>
      </c>
      <c r="H123" s="2">
        <f>'Delta D-D'!CC125</f>
        <v>0.99958804096573761</v>
      </c>
      <c r="I123" s="2">
        <f>'Delta D-D'!CE125</f>
        <v>1.0000801312399936</v>
      </c>
      <c r="J123" s="2">
        <f>'Delta D-D'!CF125</f>
        <v>1.000154028318891</v>
      </c>
      <c r="K123" s="2">
        <f>'Delta D-D'!CG125</f>
        <v>1.0000044523638134</v>
      </c>
    </row>
    <row r="124" spans="1:11" x14ac:dyDescent="0.2">
      <c r="A124" s="126">
        <v>244</v>
      </c>
      <c r="B124" s="2">
        <f>'Delta D-D'!BX126</f>
        <v>0.99653263152022298</v>
      </c>
      <c r="C124" s="2">
        <f>'Delta D-D'!CD126</f>
        <v>0.99653263152022309</v>
      </c>
      <c r="D124" s="2">
        <f>'Delta D-D'!BY126</f>
        <v>0.99649124343949236</v>
      </c>
      <c r="E124" s="2">
        <f>'Delta D-D'!CB126</f>
        <v>0.9961134631191908</v>
      </c>
      <c r="F124" s="2">
        <f>'Delta D-D'!BZ126</f>
        <v>0.99995846791221732</v>
      </c>
      <c r="G124" s="2">
        <f>'Delta D-D'!CA126</f>
        <v>1.0000252701204655</v>
      </c>
      <c r="H124" s="2">
        <f>'Delta D-D'!CC126</f>
        <v>0.99959562957117432</v>
      </c>
      <c r="I124" s="2">
        <f>'Delta D-D'!CE126</f>
        <v>1.0000790530497519</v>
      </c>
      <c r="J124" s="2">
        <f>'Delta D-D'!CF126</f>
        <v>1.000151583306053</v>
      </c>
      <c r="K124" s="2">
        <f>'Delta D-D'!CG126</f>
        <v>1.0000010598072957</v>
      </c>
    </row>
    <row r="125" spans="1:11" x14ac:dyDescent="0.2">
      <c r="A125" s="126">
        <v>246</v>
      </c>
      <c r="B125" s="2">
        <f>'Delta D-D'!BX127</f>
        <v>0.99657459239694934</v>
      </c>
      <c r="C125" s="2">
        <f>'Delta D-D'!CD127</f>
        <v>0.99657459239694934</v>
      </c>
      <c r="D125" s="2">
        <f>'Delta D-D'!BY127</f>
        <v>0.99653391610039799</v>
      </c>
      <c r="E125" s="2">
        <f>'Delta D-D'!CB127</f>
        <v>0.99616370194581783</v>
      </c>
      <c r="F125" s="2">
        <f>'Delta D-D'!BZ127</f>
        <v>0.99995918389164085</v>
      </c>
      <c r="G125" s="2">
        <f>'Delta D-D'!CA127</f>
        <v>1.0000244122284987</v>
      </c>
      <c r="H125" s="2">
        <f>'Delta D-D'!CC127</f>
        <v>0.99960409562538322</v>
      </c>
      <c r="I125" s="2">
        <f>'Delta D-D'!CE127</f>
        <v>1.0000754726398879</v>
      </c>
      <c r="J125" s="2">
        <f>'Delta D-D'!CF127</f>
        <v>1.00014742856401</v>
      </c>
      <c r="K125" s="2">
        <f>'Delta D-D'!CG127</f>
        <v>1.0000023531599889</v>
      </c>
    </row>
    <row r="126" spans="1:11" x14ac:dyDescent="0.2">
      <c r="A126" s="126">
        <v>248</v>
      </c>
      <c r="B126" s="2">
        <f>'Delta D-D'!BX128</f>
        <v>0.9966112212934406</v>
      </c>
      <c r="C126" s="2">
        <f>'Delta D-D'!CD128</f>
        <v>0.99661122129344082</v>
      </c>
      <c r="D126" s="2">
        <f>'Delta D-D'!BY128</f>
        <v>0.99657642625269049</v>
      </c>
      <c r="E126" s="2">
        <f>'Delta D-D'!CB128</f>
        <v>0.99620951603194696</v>
      </c>
      <c r="F126" s="2">
        <f>'Delta D-D'!BZ128</f>
        <v>0.99996508664561778</v>
      </c>
      <c r="G126" s="2">
        <f>'Delta D-D'!CA128</f>
        <v>1.0000246540427993</v>
      </c>
      <c r="H126" s="2">
        <f>'Delta D-D'!CC128</f>
        <v>0.99960718496146084</v>
      </c>
      <c r="I126" s="2">
        <f>'Delta D-D'!CE128</f>
        <v>1.0000743668048395</v>
      </c>
      <c r="J126" s="2">
        <f>'Delta D-D'!CF128</f>
        <v>1.0001453025439584</v>
      </c>
      <c r="K126" s="2">
        <f>'Delta D-D'!CG128</f>
        <v>1.0000022652256206</v>
      </c>
    </row>
    <row r="127" spans="1:11" x14ac:dyDescent="0.2">
      <c r="A127" s="126">
        <v>250</v>
      </c>
      <c r="B127" s="2">
        <f>'Delta D-D'!BX129</f>
        <v>0.99664943610685319</v>
      </c>
      <c r="C127" s="2">
        <f>'Delta D-D'!CD129</f>
        <v>0.9966494361068533</v>
      </c>
      <c r="D127" s="2">
        <f>'Delta D-D'!BY129</f>
        <v>0.99661918966983398</v>
      </c>
      <c r="E127" s="2">
        <f>'Delta D-D'!CB129</f>
        <v>0.99626179673868742</v>
      </c>
      <c r="F127" s="2">
        <f>'Delta D-D'!BZ129</f>
        <v>0.99996965187966458</v>
      </c>
      <c r="G127" s="2">
        <f>'Delta D-D'!CA129</f>
        <v>1.0000237395619556</v>
      </c>
      <c r="H127" s="2">
        <f>'Delta D-D'!CC129</f>
        <v>0.99961766420685338</v>
      </c>
      <c r="I127" s="2">
        <f>'Delta D-D'!CE129</f>
        <v>1.0000724647204973</v>
      </c>
      <c r="J127" s="2">
        <f>'Delta D-D'!CF129</f>
        <v>1.00014796909766</v>
      </c>
      <c r="K127" s="2">
        <f>'Delta D-D'!CG129</f>
        <v>0.99999864880593548</v>
      </c>
    </row>
    <row r="128" spans="1:11" x14ac:dyDescent="0.2">
      <c r="A128" s="126">
        <v>252</v>
      </c>
      <c r="B128" s="2">
        <f>'Delta D-D'!BX130</f>
        <v>0.99668822022057624</v>
      </c>
      <c r="C128" s="2">
        <f>'Delta D-D'!CD130</f>
        <v>0.99668822022057613</v>
      </c>
      <c r="D128" s="2">
        <f>'Delta D-D'!BY130</f>
        <v>0.99666023427475559</v>
      </c>
      <c r="E128" s="2">
        <f>'Delta D-D'!CB130</f>
        <v>0.99630392046653471</v>
      </c>
      <c r="F128" s="2">
        <f>'Delta D-D'!BZ130</f>
        <v>0.99997192106292354</v>
      </c>
      <c r="G128" s="2">
        <f>'Delta D-D'!CA130</f>
        <v>1.0000209047872393</v>
      </c>
      <c r="H128" s="2">
        <f>'Delta D-D'!CC130</f>
        <v>0.99962159532271022</v>
      </c>
      <c r="I128" s="2">
        <f>'Delta D-D'!CE130</f>
        <v>1.0000703423079702</v>
      </c>
      <c r="J128" s="2">
        <f>'Delta D-D'!CF130</f>
        <v>1.0001422042223991</v>
      </c>
      <c r="K128" s="2">
        <f>'Delta D-D'!CG130</f>
        <v>0.99999887093380424</v>
      </c>
    </row>
    <row r="129" spans="1:11" x14ac:dyDescent="0.2">
      <c r="A129" s="126">
        <v>254</v>
      </c>
      <c r="B129" s="2">
        <f>'Delta D-D'!BX131</f>
        <v>0.99672357754804652</v>
      </c>
      <c r="C129" s="2">
        <f>'Delta D-D'!CD131</f>
        <v>0.99672357754804664</v>
      </c>
      <c r="D129" s="2">
        <f>'Delta D-D'!BY131</f>
        <v>0.99669837023245433</v>
      </c>
      <c r="E129" s="2">
        <f>'Delta D-D'!CB131</f>
        <v>0.99635468545613981</v>
      </c>
      <c r="F129" s="2">
        <f>'Delta D-D'!BZ131</f>
        <v>0.99997470982310444</v>
      </c>
      <c r="G129" s="2">
        <f>'Delta D-D'!CA131</f>
        <v>1.0000248011462931</v>
      </c>
      <c r="H129" s="2">
        <f>'Delta D-D'!CC131</f>
        <v>0.99963038476555088</v>
      </c>
      <c r="I129" s="2">
        <f>'Delta D-D'!CE131</f>
        <v>1.0000705305886413</v>
      </c>
      <c r="J129" s="2">
        <f>'Delta D-D'!CF131</f>
        <v>1.0001403501724253</v>
      </c>
      <c r="K129" s="2">
        <f>'Delta D-D'!CG131</f>
        <v>0.99999862864238009</v>
      </c>
    </row>
    <row r="130" spans="1:11" x14ac:dyDescent="0.2">
      <c r="A130" s="126">
        <v>256</v>
      </c>
      <c r="B130" s="2">
        <f>'Delta D-D'!BX132</f>
        <v>0.99676026486549785</v>
      </c>
      <c r="C130" s="2">
        <f>'Delta D-D'!CD132</f>
        <v>0.99676026486549785</v>
      </c>
      <c r="D130" s="2">
        <f>'Delta D-D'!BY132</f>
        <v>0.99673996032067469</v>
      </c>
      <c r="E130" s="2">
        <f>'Delta D-D'!CB132</f>
        <v>0.99640200750723429</v>
      </c>
      <c r="F130" s="2">
        <f>'Delta D-D'!BZ132</f>
        <v>0.99997962946002272</v>
      </c>
      <c r="G130" s="2">
        <f>'Delta D-D'!CA132</f>
        <v>1.0000230134667096</v>
      </c>
      <c r="H130" s="2">
        <f>'Delta D-D'!CC132</f>
        <v>0.99963793670913781</v>
      </c>
      <c r="I130" s="2">
        <f>'Delta D-D'!CE132</f>
        <v>1.000070326330506</v>
      </c>
      <c r="J130" s="2">
        <f>'Delta D-D'!CF132</f>
        <v>1.000137758165665</v>
      </c>
      <c r="K130" s="2">
        <f>'Delta D-D'!CG132</f>
        <v>0.99999894626803487</v>
      </c>
    </row>
    <row r="131" spans="1:11" x14ac:dyDescent="0.2">
      <c r="A131" s="126">
        <v>258</v>
      </c>
      <c r="B131" s="2">
        <f>'Delta D-D'!BX133</f>
        <v>0.99679561559480701</v>
      </c>
      <c r="C131" s="2">
        <f>'Delta D-D'!CD133</f>
        <v>0.99679561559480689</v>
      </c>
      <c r="D131" s="2">
        <f>'Delta D-D'!BY133</f>
        <v>0.9967774426123881</v>
      </c>
      <c r="E131" s="2">
        <f>'Delta D-D'!CB133</f>
        <v>0.99644450330252865</v>
      </c>
      <c r="F131" s="2">
        <f>'Delta D-D'!BZ133</f>
        <v>0.99998176859715804</v>
      </c>
      <c r="G131" s="2">
        <f>'Delta D-D'!CA133</f>
        <v>1.0000244481825817</v>
      </c>
      <c r="H131" s="2">
        <f>'Delta D-D'!CC133</f>
        <v>0.99964154488639045</v>
      </c>
      <c r="I131" s="2">
        <f>'Delta D-D'!CE133</f>
        <v>1.0000674540876131</v>
      </c>
      <c r="J131" s="2">
        <f>'Delta D-D'!CF133</f>
        <v>1.0001401458568162</v>
      </c>
      <c r="K131" s="2">
        <f>'Delta D-D'!CG133</f>
        <v>0.99999373136146963</v>
      </c>
    </row>
    <row r="132" spans="1:11" x14ac:dyDescent="0.2">
      <c r="A132" s="126">
        <v>260</v>
      </c>
      <c r="B132" s="2">
        <f>'Delta D-D'!BX134</f>
        <v>0.99683265408435895</v>
      </c>
      <c r="C132" s="2">
        <f>'Delta D-D'!CD134</f>
        <v>0.99683265408435895</v>
      </c>
      <c r="D132" s="2">
        <f>'Delta D-D'!BY134</f>
        <v>0.99681907241465206</v>
      </c>
      <c r="E132" s="2">
        <f>'Delta D-D'!CB134</f>
        <v>0.99649090093487613</v>
      </c>
      <c r="F132" s="2">
        <f>'Delta D-D'!BZ134</f>
        <v>0.99998637517576194</v>
      </c>
      <c r="G132" s="2">
        <f>'Delta D-D'!CA134</f>
        <v>1.0000215939721961</v>
      </c>
      <c r="H132" s="2">
        <f>'Delta D-D'!CC134</f>
        <v>0.99964919490245696</v>
      </c>
      <c r="I132" s="2">
        <f>'Delta D-D'!CE134</f>
        <v>1.0000675272637478</v>
      </c>
      <c r="J132" s="2">
        <f>'Delta D-D'!CF134</f>
        <v>1.0001357469524852</v>
      </c>
      <c r="K132" s="2">
        <f>'Delta D-D'!CG134</f>
        <v>0.99999733100454746</v>
      </c>
    </row>
    <row r="133" spans="1:11" x14ac:dyDescent="0.2">
      <c r="A133" s="126">
        <v>262</v>
      </c>
      <c r="B133" s="2">
        <f>'Delta D-D'!BX135</f>
        <v>0.99686818922640819</v>
      </c>
      <c r="C133" s="2">
        <f>'Delta D-D'!CD135</f>
        <v>0.99686818922640796</v>
      </c>
      <c r="D133" s="2">
        <f>'Delta D-D'!BY135</f>
        <v>0.99685675383460648</v>
      </c>
      <c r="E133" s="2">
        <f>'Delta D-D'!CB135</f>
        <v>0.996532459037617</v>
      </c>
      <c r="F133" s="2">
        <f>'Delta D-D'!BZ135</f>
        <v>0.99998852868220178</v>
      </c>
      <c r="G133" s="2">
        <f>'Delta D-D'!CA135</f>
        <v>1.0000227439383713</v>
      </c>
      <c r="H133" s="2">
        <f>'Delta D-D'!CC135</f>
        <v>0.99965194662823198</v>
      </c>
      <c r="I133" s="2">
        <f>'Delta D-D'!CE135</f>
        <v>1.0000673871036563</v>
      </c>
      <c r="J133" s="2">
        <f>'Delta D-D'!CF135</f>
        <v>1.0001362124628197</v>
      </c>
      <c r="K133" s="2">
        <f>'Delta D-D'!CG135</f>
        <v>0.99999662908645737</v>
      </c>
    </row>
    <row r="134" spans="1:11" x14ac:dyDescent="0.2">
      <c r="A134" s="126">
        <v>264</v>
      </c>
      <c r="B134" s="2">
        <f>'Delta D-D'!BX136</f>
        <v>0.99690119901411078</v>
      </c>
      <c r="C134" s="2">
        <f>'Delta D-D'!CD136</f>
        <v>0.99690119901411089</v>
      </c>
      <c r="D134" s="2">
        <f>'Delta D-D'!BY136</f>
        <v>0.9968959855129097</v>
      </c>
      <c r="E134" s="2">
        <f>'Delta D-D'!CB136</f>
        <v>0.99657938579212235</v>
      </c>
      <c r="F134" s="2">
        <f>'Delta D-D'!BZ136</f>
        <v>0.99999477029297745</v>
      </c>
      <c r="G134" s="2">
        <f>'Delta D-D'!CA136</f>
        <v>1.0000190038929635</v>
      </c>
      <c r="H134" s="2">
        <f>'Delta D-D'!CC136</f>
        <v>0.99966341699261008</v>
      </c>
      <c r="I134" s="2">
        <f>'Delta D-D'!CE136</f>
        <v>1.0000657986818786</v>
      </c>
      <c r="J134" s="2">
        <f>'Delta D-D'!CF136</f>
        <v>1.0001311039209935</v>
      </c>
      <c r="K134" s="2">
        <f>'Delta D-D'!CG136</f>
        <v>0.99999852854643778</v>
      </c>
    </row>
    <row r="135" spans="1:11" x14ac:dyDescent="0.2">
      <c r="A135" s="126">
        <v>266</v>
      </c>
      <c r="B135" s="2">
        <f>'Delta D-D'!BX137</f>
        <v>0.99693520216661169</v>
      </c>
      <c r="C135" s="2">
        <f>'Delta D-D'!CD137</f>
        <v>0.99693520216661158</v>
      </c>
      <c r="D135" s="2">
        <f>'Delta D-D'!BY137</f>
        <v>0.99693131532270141</v>
      </c>
      <c r="E135" s="2">
        <f>'Delta D-D'!CB137</f>
        <v>0.99661973906871637</v>
      </c>
      <c r="F135" s="2">
        <f>'Delta D-D'!BZ137</f>
        <v>0.9999961012070776</v>
      </c>
      <c r="G135" s="2">
        <f>'Delta D-D'!CA137</f>
        <v>1.0000233590458274</v>
      </c>
      <c r="H135" s="2">
        <f>'Delta D-D'!CC137</f>
        <v>0.99966411347380946</v>
      </c>
      <c r="I135" s="2">
        <f>'Delta D-D'!CE137</f>
        <v>1.0000665625939977</v>
      </c>
      <c r="J135" s="2">
        <f>'Delta D-D'!CF137</f>
        <v>1.0001330486123443</v>
      </c>
      <c r="K135" s="2">
        <f>'Delta D-D'!CG137</f>
        <v>0.99999447552941445</v>
      </c>
    </row>
    <row r="136" spans="1:11" x14ac:dyDescent="0.2">
      <c r="A136" s="126">
        <v>268</v>
      </c>
      <c r="B136" s="2">
        <f>'Delta D-D'!BX138</f>
        <v>0.99696963599015276</v>
      </c>
      <c r="C136" s="2">
        <f>'Delta D-D'!CD138</f>
        <v>0.99696963599015298</v>
      </c>
      <c r="D136" s="2">
        <f>'Delta D-D'!BY138</f>
        <v>0.99696889585588799</v>
      </c>
      <c r="E136" s="2">
        <f>'Delta D-D'!CB138</f>
        <v>0.99665840853082432</v>
      </c>
      <c r="F136" s="2">
        <f>'Delta D-D'!BZ138</f>
        <v>0.99999925761604158</v>
      </c>
      <c r="G136" s="2">
        <f>'Delta D-D'!CA138</f>
        <v>1.0000242946103319</v>
      </c>
      <c r="H136" s="2">
        <f>'Delta D-D'!CC138</f>
        <v>0.99966428224001491</v>
      </c>
      <c r="I136" s="2">
        <f>'Delta D-D'!CE138</f>
        <v>1.0000653340595289</v>
      </c>
      <c r="J136" s="2">
        <f>'Delta D-D'!CF138</f>
        <v>1.0001315609614663</v>
      </c>
      <c r="K136" s="2">
        <f>'Delta D-D'!CG138</f>
        <v>0.99999355222356834</v>
      </c>
    </row>
    <row r="137" spans="1:11" x14ac:dyDescent="0.2">
      <c r="A137" s="126">
        <v>270</v>
      </c>
      <c r="B137" s="2">
        <f>'Delta D-D'!BX139</f>
        <v>0.99700400017814317</v>
      </c>
      <c r="C137" s="2">
        <f>'Delta D-D'!CD139</f>
        <v>0.99700400017814295</v>
      </c>
      <c r="D137" s="2">
        <f>'Delta D-D'!BY139</f>
        <v>0.99700318495779638</v>
      </c>
      <c r="E137" s="2">
        <f>'Delta D-D'!CB139</f>
        <v>0.99670506176999496</v>
      </c>
      <c r="F137" s="2">
        <f>'Delta D-D'!BZ139</f>
        <v>0.99999918232991369</v>
      </c>
      <c r="G137" s="2">
        <f>'Delta D-D'!CA139</f>
        <v>1.0000224179034463</v>
      </c>
      <c r="H137" s="2">
        <f>'Delta D-D'!CC139</f>
        <v>0.99967857000902249</v>
      </c>
      <c r="I137" s="2">
        <f>'Delta D-D'!CE139</f>
        <v>1.000062875211311</v>
      </c>
      <c r="J137" s="2">
        <f>'Delta D-D'!CF139</f>
        <v>1.0001325293716794</v>
      </c>
      <c r="K137" s="2">
        <f>'Delta D-D'!CG139</f>
        <v>0.9999899602481328</v>
      </c>
    </row>
    <row r="138" spans="1:11" x14ac:dyDescent="0.2">
      <c r="A138" s="126">
        <v>272</v>
      </c>
      <c r="B138" s="2">
        <f>'Delta D-D'!BX140</f>
        <v>0.99703582487997744</v>
      </c>
      <c r="C138" s="2">
        <f>'Delta D-D'!CD140</f>
        <v>0.99703582487997744</v>
      </c>
      <c r="D138" s="2">
        <f>'Delta D-D'!BY140</f>
        <v>0.99704042184612207</v>
      </c>
      <c r="E138" s="2">
        <f>'Delta D-D'!CB140</f>
        <v>0.99674222356363895</v>
      </c>
      <c r="F138" s="2">
        <f>'Delta D-D'!BZ140</f>
        <v>1.0000046106328677</v>
      </c>
      <c r="G138" s="2">
        <f>'Delta D-D'!CA140</f>
        <v>1.0000220921818985</v>
      </c>
      <c r="H138" s="2">
        <f>'Delta D-D'!CC140</f>
        <v>0.99967883147010694</v>
      </c>
      <c r="I138" s="2">
        <f>'Delta D-D'!CE140</f>
        <v>1.0000612371051498</v>
      </c>
      <c r="J138" s="2">
        <f>'Delta D-D'!CF140</f>
        <v>1.0001256364010844</v>
      </c>
      <c r="K138" s="2">
        <f>'Delta D-D'!CG140</f>
        <v>0.9999927278608356</v>
      </c>
    </row>
    <row r="139" spans="1:11" x14ac:dyDescent="0.2">
      <c r="A139" s="126">
        <v>274</v>
      </c>
      <c r="B139" s="2">
        <f>'Delta D-D'!BX141</f>
        <v>0.99706819244037526</v>
      </c>
      <c r="C139" s="2">
        <f>'Delta D-D'!CD141</f>
        <v>0.99706819244037515</v>
      </c>
      <c r="D139" s="2">
        <f>'Delta D-D'!BY141</f>
        <v>0.99707552933479449</v>
      </c>
      <c r="E139" s="2">
        <f>'Delta D-D'!CB141</f>
        <v>0.99678547443621246</v>
      </c>
      <c r="F139" s="2">
        <f>'Delta D-D'!BZ141</f>
        <v>1.0000073584680316</v>
      </c>
      <c r="G139" s="2">
        <f>'Delta D-D'!CA141</f>
        <v>1.0000214487428654</v>
      </c>
      <c r="H139" s="2">
        <f>'Delta D-D'!CC141</f>
        <v>0.99968765231299694</v>
      </c>
      <c r="I139" s="2">
        <f>'Delta D-D'!CE141</f>
        <v>1.000059220507252</v>
      </c>
      <c r="J139" s="2">
        <f>'Delta D-D'!CF141</f>
        <v>1.0001261462150919</v>
      </c>
      <c r="K139" s="2">
        <f>'Delta D-D'!CG141</f>
        <v>0.99999187110653154</v>
      </c>
    </row>
    <row r="140" spans="1:11" x14ac:dyDescent="0.2">
      <c r="A140" s="126">
        <v>276</v>
      </c>
      <c r="B140" s="2">
        <f>'Delta D-D'!BX142</f>
        <v>0.99710220279294592</v>
      </c>
      <c r="C140" s="2">
        <f>'Delta D-D'!CD142</f>
        <v>0.99710220279294604</v>
      </c>
      <c r="D140" s="2">
        <f>'Delta D-D'!BY142</f>
        <v>0.99710943524481432</v>
      </c>
      <c r="E140" s="2">
        <f>'Delta D-D'!CB142</f>
        <v>0.99682546031400066</v>
      </c>
      <c r="F140" s="2">
        <f>'Delta D-D'!BZ142</f>
        <v>1.0000072534709563</v>
      </c>
      <c r="G140" s="2">
        <f>'Delta D-D'!CA142</f>
        <v>1.0000225386792261</v>
      </c>
      <c r="H140" s="2">
        <f>'Delta D-D'!CC142</f>
        <v>0.99969267008925167</v>
      </c>
      <c r="I140" s="2">
        <f>'Delta D-D'!CE142</f>
        <v>1.0000596076030615</v>
      </c>
      <c r="J140" s="2">
        <f>'Delta D-D'!CF142</f>
        <v>1.0001250818943013</v>
      </c>
      <c r="K140" s="2">
        <f>'Delta D-D'!CG142</f>
        <v>0.99998994369073957</v>
      </c>
    </row>
    <row r="141" spans="1:11" x14ac:dyDescent="0.2">
      <c r="A141" s="126">
        <v>278</v>
      </c>
      <c r="B141" s="2">
        <f>'Delta D-D'!BX143</f>
        <v>0.99713352096315377</v>
      </c>
      <c r="C141" s="2">
        <f>'Delta D-D'!CD143</f>
        <v>0.997133520963154</v>
      </c>
      <c r="D141" s="2">
        <f>'Delta D-D'!BY143</f>
        <v>0.99714369157333926</v>
      </c>
      <c r="E141" s="2">
        <f>'Delta D-D'!CB143</f>
        <v>0.99686428741486799</v>
      </c>
      <c r="F141" s="2">
        <f>'Delta D-D'!BZ143</f>
        <v>1.0000101998478355</v>
      </c>
      <c r="G141" s="2">
        <f>'Delta D-D'!CA143</f>
        <v>1.0000242415097529</v>
      </c>
      <c r="H141" s="2">
        <f>'Delta D-D'!CC143</f>
        <v>0.99969556136132787</v>
      </c>
      <c r="I141" s="2">
        <f>'Delta D-D'!CE143</f>
        <v>1.0000601787948928</v>
      </c>
      <c r="J141" s="2">
        <f>'Delta D-D'!CF143</f>
        <v>1.0001205143841327</v>
      </c>
      <c r="K141" s="2">
        <f>'Delta D-D'!CG143</f>
        <v>0.99999145950655866</v>
      </c>
    </row>
    <row r="142" spans="1:11" x14ac:dyDescent="0.2">
      <c r="A142" s="126">
        <v>280</v>
      </c>
      <c r="B142" s="2">
        <f>'Delta D-D'!BX144</f>
        <v>0.99716345230849546</v>
      </c>
      <c r="C142" s="2">
        <f>'Delta D-D'!CD144</f>
        <v>0.99716345230849546</v>
      </c>
      <c r="D142" s="2">
        <f>'Delta D-D'!BY144</f>
        <v>0.99717938085948288</v>
      </c>
      <c r="E142" s="2">
        <f>'Delta D-D'!CB144</f>
        <v>0.99690419793023854</v>
      </c>
      <c r="F142" s="2">
        <f>'Delta D-D'!BZ144</f>
        <v>1.0000159738616079</v>
      </c>
      <c r="G142" s="2">
        <f>'Delta D-D'!CA144</f>
        <v>1.0000221644135281</v>
      </c>
      <c r="H142" s="2">
        <f>'Delta D-D'!CC144</f>
        <v>0.99970188088310685</v>
      </c>
      <c r="I142" s="2">
        <f>'Delta D-D'!CE144</f>
        <v>1.0000581490366307</v>
      </c>
      <c r="J142" s="2">
        <f>'Delta D-D'!CF144</f>
        <v>1.0001251928651069</v>
      </c>
      <c r="K142" s="2">
        <f>'Delta D-D'!CG144</f>
        <v>0.99998911698212867</v>
      </c>
    </row>
    <row r="143" spans="1:11" x14ac:dyDescent="0.2">
      <c r="A143" s="126">
        <v>282</v>
      </c>
      <c r="B143" s="2">
        <f>'Delta D-D'!BX145</f>
        <v>0.99719347987839713</v>
      </c>
      <c r="C143" s="2">
        <f>'Delta D-D'!CD145</f>
        <v>0.99719347987839735</v>
      </c>
      <c r="D143" s="2">
        <f>'Delta D-D'!BY145</f>
        <v>0.99721121188291739</v>
      </c>
      <c r="E143" s="2">
        <f>'Delta D-D'!CB145</f>
        <v>0.99694300307069639</v>
      </c>
      <c r="F143" s="2">
        <f>'Delta D-D'!BZ145</f>
        <v>1.0000177819098079</v>
      </c>
      <c r="G143" s="2">
        <f>'Delta D-D'!CA145</f>
        <v>1.0000226448055773</v>
      </c>
      <c r="H143" s="2">
        <f>'Delta D-D'!CC145</f>
        <v>0.99970840291602792</v>
      </c>
      <c r="I143" s="2">
        <f>'Delta D-D'!CE145</f>
        <v>1.0000551364126733</v>
      </c>
      <c r="J143" s="2">
        <f>'Delta D-D'!CF145</f>
        <v>1.0001180510414025</v>
      </c>
      <c r="K143" s="2">
        <f>'Delta D-D'!CG145</f>
        <v>0.99998890908053906</v>
      </c>
    </row>
    <row r="144" spans="1:11" x14ac:dyDescent="0.2">
      <c r="A144" s="126">
        <v>284</v>
      </c>
      <c r="B144" s="2">
        <f>'Delta D-D'!BX146</f>
        <v>0.99722640617681713</v>
      </c>
      <c r="C144" s="2">
        <f>'Delta D-D'!CD146</f>
        <v>0.99722640617681702</v>
      </c>
      <c r="D144" s="2">
        <f>'Delta D-D'!BY146</f>
        <v>0.99724334773757861</v>
      </c>
      <c r="E144" s="2">
        <f>'Delta D-D'!CB146</f>
        <v>0.99697482290912232</v>
      </c>
      <c r="F144" s="2">
        <f>'Delta D-D'!BZ146</f>
        <v>1.0000169886804608</v>
      </c>
      <c r="G144" s="2">
        <f>'Delta D-D'!CA146</f>
        <v>1.0000229538947902</v>
      </c>
      <c r="H144" s="2">
        <f>'Delta D-D'!CC146</f>
        <v>0.99970778570843744</v>
      </c>
      <c r="I144" s="2">
        <f>'Delta D-D'!CE146</f>
        <v>1.0000549105282073</v>
      </c>
      <c r="J144" s="2">
        <f>'Delta D-D'!CF146</f>
        <v>1.0001177534181553</v>
      </c>
      <c r="K144" s="2">
        <f>'Delta D-D'!CG146</f>
        <v>0.99998926677670585</v>
      </c>
    </row>
    <row r="145" spans="1:11" x14ac:dyDescent="0.2">
      <c r="A145" s="126">
        <v>286</v>
      </c>
      <c r="B145" s="2">
        <f>'Delta D-D'!BX147</f>
        <v>0.99725825343617436</v>
      </c>
      <c r="C145" s="2">
        <f>'Delta D-D'!CD147</f>
        <v>0.99725825343617402</v>
      </c>
      <c r="D145" s="2">
        <f>'Delta D-D'!BY147</f>
        <v>0.99727505987826359</v>
      </c>
      <c r="E145" s="2">
        <f>'Delta D-D'!CB147</f>
        <v>0.99701769877428215</v>
      </c>
      <c r="F145" s="2">
        <f>'Delta D-D'!BZ147</f>
        <v>1.0000168526477782</v>
      </c>
      <c r="G145" s="2">
        <f>'Delta D-D'!CA147</f>
        <v>1.0000246860347848</v>
      </c>
      <c r="H145" s="2">
        <f>'Delta D-D'!CC147</f>
        <v>0.99971725663124378</v>
      </c>
      <c r="I145" s="2">
        <f>'Delta D-D'!CE147</f>
        <v>1.0000543290218249</v>
      </c>
      <c r="J145" s="2">
        <f>'Delta D-D'!CF147</f>
        <v>1.0001169065665356</v>
      </c>
      <c r="K145" s="2">
        <f>'Delta D-D'!CG147</f>
        <v>0.99998608177433179</v>
      </c>
    </row>
    <row r="146" spans="1:11" x14ac:dyDescent="0.2">
      <c r="A146" s="126">
        <v>288</v>
      </c>
      <c r="B146" s="2">
        <f>'Delta D-D'!BX148</f>
        <v>0.99728509844400237</v>
      </c>
      <c r="C146" s="2">
        <f>'Delta D-D'!CD148</f>
        <v>0.99728509844400237</v>
      </c>
      <c r="D146" s="2">
        <f>'Delta D-D'!BY148</f>
        <v>0.99730686084441988</v>
      </c>
      <c r="E146" s="2">
        <f>'Delta D-D'!CB148</f>
        <v>0.99705039720632993</v>
      </c>
      <c r="F146" s="2">
        <f>'Delta D-D'!BZ148</f>
        <v>1.0000218216440329</v>
      </c>
      <c r="G146" s="2">
        <f>'Delta D-D'!CA148</f>
        <v>1.0000235389953556</v>
      </c>
      <c r="H146" s="2">
        <f>'Delta D-D'!CC148</f>
        <v>0.99971931141626247</v>
      </c>
      <c r="I146" s="2">
        <f>'Delta D-D'!CE148</f>
        <v>1.0000518234047222</v>
      </c>
      <c r="J146" s="2">
        <f>'Delta D-D'!CF148</f>
        <v>1.0001149563575897</v>
      </c>
      <c r="K146" s="2">
        <f>'Delta D-D'!CG148</f>
        <v>0.9999856100214195</v>
      </c>
    </row>
    <row r="147" spans="1:11" x14ac:dyDescent="0.2">
      <c r="A147" s="126">
        <v>290</v>
      </c>
      <c r="B147" s="2">
        <f>'Delta D-D'!BX149</f>
        <v>0.99731474245341722</v>
      </c>
      <c r="C147" s="2">
        <f>'Delta D-D'!CD149</f>
        <v>0.99731474245341711</v>
      </c>
      <c r="D147" s="2">
        <f>'Delta D-D'!BY149</f>
        <v>0.99733885037729297</v>
      </c>
      <c r="E147" s="2">
        <f>'Delta D-D'!CB149</f>
        <v>0.99708536515303325</v>
      </c>
      <c r="F147" s="2">
        <f>'Delta D-D'!BZ149</f>
        <v>1.0000241728341612</v>
      </c>
      <c r="G147" s="2">
        <f>'Delta D-D'!CA149</f>
        <v>1.000022863159167</v>
      </c>
      <c r="H147" s="2">
        <f>'Delta D-D'!CC149</f>
        <v>0.9997229815880796</v>
      </c>
      <c r="I147" s="2">
        <f>'Delta D-D'!CE149</f>
        <v>1.0000504921578559</v>
      </c>
      <c r="J147" s="2">
        <f>'Delta D-D'!CF149</f>
        <v>1.0001106249151102</v>
      </c>
      <c r="K147" s="2">
        <f>'Delta D-D'!CG149</f>
        <v>0.99998696526954289</v>
      </c>
    </row>
    <row r="148" spans="1:11" x14ac:dyDescent="0.2">
      <c r="A148" s="126">
        <v>292</v>
      </c>
      <c r="B148" s="2">
        <f>'Delta D-D'!BX150</f>
        <v>0.99734456305903896</v>
      </c>
      <c r="C148" s="2">
        <f>'Delta D-D'!CD150</f>
        <v>0.99734456305903907</v>
      </c>
      <c r="D148" s="2">
        <f>'Delta D-D'!BY150</f>
        <v>0.99737156090728041</v>
      </c>
      <c r="E148" s="2">
        <f>'Delta D-D'!CB150</f>
        <v>0.99712425453458908</v>
      </c>
      <c r="F148" s="2">
        <f>'Delta D-D'!BZ150</f>
        <v>1.0000270697302029</v>
      </c>
      <c r="G148" s="2">
        <f>'Delta D-D'!CA150</f>
        <v>1.0000231422697625</v>
      </c>
      <c r="H148" s="2">
        <f>'Delta D-D'!CC150</f>
        <v>0.99972890588847485</v>
      </c>
      <c r="I148" s="2">
        <f>'Delta D-D'!CE150</f>
        <v>1.0000549297569454</v>
      </c>
      <c r="J148" s="2">
        <f>'Delta D-D'!CF150</f>
        <v>1.0001127715746159</v>
      </c>
      <c r="K148" s="2">
        <f>'Delta D-D'!CG150</f>
        <v>0.99998464894877537</v>
      </c>
    </row>
    <row r="149" spans="1:11" x14ac:dyDescent="0.2">
      <c r="A149" s="126">
        <v>294</v>
      </c>
      <c r="B149" s="2">
        <f>'Delta D-D'!BX151</f>
        <v>0.99737340697323229</v>
      </c>
      <c r="C149" s="2">
        <f>'Delta D-D'!CD151</f>
        <v>0.9973734069732324</v>
      </c>
      <c r="D149" s="2">
        <f>'Delta D-D'!BY151</f>
        <v>0.99740075790807381</v>
      </c>
      <c r="E149" s="2">
        <f>'Delta D-D'!CB151</f>
        <v>0.99715554899917169</v>
      </c>
      <c r="F149" s="2">
        <f>'Delta D-D'!BZ151</f>
        <v>1.0000274229638069</v>
      </c>
      <c r="G149" s="2">
        <f>'Delta D-D'!CA151</f>
        <v>1.0000250777943405</v>
      </c>
      <c r="H149" s="2">
        <f>'Delta D-D'!CC151</f>
        <v>0.99972908107252589</v>
      </c>
      <c r="I149" s="2">
        <f>'Delta D-D'!CE151</f>
        <v>1.000052916104375</v>
      </c>
      <c r="J149" s="2">
        <f>'Delta D-D'!CF151</f>
        <v>1.000114642248382</v>
      </c>
      <c r="K149" s="2">
        <f>'Delta D-D'!CG151</f>
        <v>0.99998067614424579</v>
      </c>
    </row>
    <row r="150" spans="1:11" x14ac:dyDescent="0.2">
      <c r="A150" s="126">
        <v>296</v>
      </c>
      <c r="B150" s="2">
        <f>'Delta D-D'!BX152</f>
        <v>0.99740232454089051</v>
      </c>
      <c r="C150" s="2">
        <f>'Delta D-D'!CD152</f>
        <v>0.99740232454089039</v>
      </c>
      <c r="D150" s="2">
        <f>'Delta D-D'!BY152</f>
        <v>0.99743195674386387</v>
      </c>
      <c r="E150" s="2">
        <f>'Delta D-D'!CB152</f>
        <v>0.99719424539499546</v>
      </c>
      <c r="F150" s="2">
        <f>'Delta D-D'!BZ152</f>
        <v>1.0000297093782962</v>
      </c>
      <c r="G150" s="2">
        <f>'Delta D-D'!CA152</f>
        <v>1.0000211832825485</v>
      </c>
      <c r="H150" s="2">
        <f>'Delta D-D'!CC152</f>
        <v>0.99974049884093696</v>
      </c>
      <c r="I150" s="2">
        <f>'Delta D-D'!CE152</f>
        <v>1.0000472669540321</v>
      </c>
      <c r="J150" s="2">
        <f>'Delta D-D'!CF152</f>
        <v>1.0001081182845488</v>
      </c>
      <c r="K150" s="2">
        <f>'Delta D-D'!CG152</f>
        <v>0.99998476278249415</v>
      </c>
    </row>
    <row r="151" spans="1:11" x14ac:dyDescent="0.2">
      <c r="A151" s="126">
        <v>298</v>
      </c>
      <c r="B151" s="2">
        <f>'Delta D-D'!BX153</f>
        <v>0.99743014905515515</v>
      </c>
      <c r="C151" s="2">
        <f>'Delta D-D'!CD153</f>
        <v>0.99743014905515515</v>
      </c>
      <c r="D151" s="2">
        <f>'Delta D-D'!BY153</f>
        <v>0.99746225452689319</v>
      </c>
      <c r="E151" s="2">
        <f>'Delta D-D'!CB153</f>
        <v>0.99722289202542913</v>
      </c>
      <c r="F151" s="2">
        <f>'Delta D-D'!BZ153</f>
        <v>1.00003218819059</v>
      </c>
      <c r="G151" s="2">
        <f>'Delta D-D'!CA153</f>
        <v>1.0000209379502274</v>
      </c>
      <c r="H151" s="2">
        <f>'Delta D-D'!CC153</f>
        <v>0.99973909602454525</v>
      </c>
      <c r="I151" s="2">
        <f>'Delta D-D'!CE153</f>
        <v>1.0000508034443698</v>
      </c>
      <c r="J151" s="2">
        <f>'Delta D-D'!CF153</f>
        <v>1.0001070323106693</v>
      </c>
      <c r="K151" s="2">
        <f>'Delta D-D'!CG153</f>
        <v>0.9999845823410185</v>
      </c>
    </row>
    <row r="152" spans="1:11" x14ac:dyDescent="0.2">
      <c r="A152" s="126">
        <v>300</v>
      </c>
      <c r="B152" s="2">
        <f>'Delta D-D'!BX154</f>
        <v>0.99745708525369503</v>
      </c>
      <c r="C152" s="2">
        <f>'Delta D-D'!CD154</f>
        <v>0.99745708525369503</v>
      </c>
      <c r="D152" s="2">
        <f>'Delta D-D'!BY154</f>
        <v>0.99749016156440506</v>
      </c>
      <c r="E152" s="2">
        <f>'Delta D-D'!CB154</f>
        <v>0.99725950140490094</v>
      </c>
      <c r="F152" s="2">
        <f>'Delta D-D'!BZ154</f>
        <v>1.0000331606353785</v>
      </c>
      <c r="G152" s="2">
        <f>'Delta D-D'!CA154</f>
        <v>1.0000225483213454</v>
      </c>
      <c r="H152" s="2">
        <f>'Delta D-D'!CC154</f>
        <v>0.99974621686514953</v>
      </c>
      <c r="I152" s="2">
        <f>'Delta D-D'!CE154</f>
        <v>1.0000466478925836</v>
      </c>
      <c r="J152" s="2">
        <f>'Delta D-D'!CF154</f>
        <v>1.0001063994616273</v>
      </c>
      <c r="K152" s="2">
        <f>'Delta D-D'!CG154</f>
        <v>0.99998231698244111</v>
      </c>
    </row>
    <row r="153" spans="1:11" x14ac:dyDescent="0.2">
      <c r="A153" s="126">
        <v>302</v>
      </c>
      <c r="B153" s="2">
        <f>'Delta D-D'!BX155</f>
        <v>0.9974834650560287</v>
      </c>
      <c r="C153" s="2">
        <f>'Delta D-D'!CD155</f>
        <v>0.99748346505602858</v>
      </c>
      <c r="D153" s="2">
        <f>'Delta D-D'!BY155</f>
        <v>0.99752017454981634</v>
      </c>
      <c r="E153" s="2">
        <f>'Delta D-D'!CB155</f>
        <v>0.99729602976716958</v>
      </c>
      <c r="F153" s="2">
        <f>'Delta D-D'!BZ155</f>
        <v>1.0000368021075774</v>
      </c>
      <c r="G153" s="2">
        <f>'Delta D-D'!CA155</f>
        <v>1.000021565036243</v>
      </c>
      <c r="H153" s="2">
        <f>'Delta D-D'!CC155</f>
        <v>0.9997537382700038</v>
      </c>
      <c r="I153" s="2">
        <f>'Delta D-D'!CE155</f>
        <v>1.0000453084984127</v>
      </c>
      <c r="J153" s="2">
        <f>'Delta D-D'!CF155</f>
        <v>1.0001024687168694</v>
      </c>
      <c r="K153" s="2">
        <f>'Delta D-D'!CG155</f>
        <v>0.99998486373574225</v>
      </c>
    </row>
    <row r="154" spans="1:11" x14ac:dyDescent="0.2">
      <c r="A154" s="126">
        <v>304</v>
      </c>
      <c r="B154" s="2">
        <f>'Delta D-D'!BX156</f>
        <v>0.99750940280077915</v>
      </c>
      <c r="C154" s="2">
        <f>'Delta D-D'!CD156</f>
        <v>0.99750940280077904</v>
      </c>
      <c r="D154" s="2">
        <f>'Delta D-D'!BY156</f>
        <v>0.99754755941399875</v>
      </c>
      <c r="E154" s="2">
        <f>'Delta D-D'!CB156</f>
        <v>0.99732989167251818</v>
      </c>
      <c r="F154" s="2">
        <f>'Delta D-D'!BZ156</f>
        <v>1.0000382518832531</v>
      </c>
      <c r="G154" s="2">
        <f>'Delta D-D'!CA156</f>
        <v>1.0000249866258828</v>
      </c>
      <c r="H154" s="2">
        <f>'Delta D-D'!CC156</f>
        <v>0.99975681657939297</v>
      </c>
      <c r="I154" s="2">
        <f>'Delta D-D'!CE156</f>
        <v>1.000046098631038</v>
      </c>
      <c r="J154" s="2">
        <f>'Delta D-D'!CF156</f>
        <v>1.0001069942590652</v>
      </c>
      <c r="K154" s="2">
        <f>'Delta D-D'!CG156</f>
        <v>0.99997964077340817</v>
      </c>
    </row>
    <row r="155" spans="1:11" x14ac:dyDescent="0.2">
      <c r="A155" s="126">
        <v>306</v>
      </c>
      <c r="B155" s="2">
        <f>'Delta D-D'!BX157</f>
        <v>0.99753676104044675</v>
      </c>
      <c r="C155" s="2">
        <f>'Delta D-D'!CD157</f>
        <v>0.99753676104044664</v>
      </c>
      <c r="D155" s="2">
        <f>'Delta D-D'!BY157</f>
        <v>0.99757761551642221</v>
      </c>
      <c r="E155" s="2">
        <f>'Delta D-D'!CB157</f>
        <v>0.99736043703294097</v>
      </c>
      <c r="F155" s="2">
        <f>'Delta D-D'!BZ157</f>
        <v>1.000040955358811</v>
      </c>
      <c r="G155" s="2">
        <f>'Delta D-D'!CA157</f>
        <v>1.0000211507877383</v>
      </c>
      <c r="H155" s="2">
        <f>'Delta D-D'!CC157</f>
        <v>0.9997611484134048</v>
      </c>
      <c r="I155" s="2">
        <f>'Delta D-D'!CE157</f>
        <v>1.0000449390689916</v>
      </c>
      <c r="J155" s="2">
        <f>'Delta D-D'!CF157</f>
        <v>1.0001034476436308</v>
      </c>
      <c r="K155" s="2">
        <f>'Delta D-D'!CG157</f>
        <v>0.99998127849568408</v>
      </c>
    </row>
    <row r="156" spans="1:11" x14ac:dyDescent="0.2">
      <c r="A156" s="126">
        <v>308</v>
      </c>
      <c r="B156" s="2">
        <f>'Delta D-D'!BX158</f>
        <v>0.99756586390737612</v>
      </c>
      <c r="C156" s="2">
        <f>'Delta D-D'!CD158</f>
        <v>0.99756586390737623</v>
      </c>
      <c r="D156" s="2">
        <f>'Delta D-D'!BY158</f>
        <v>0.99760528593104436</v>
      </c>
      <c r="E156" s="2">
        <f>'Delta D-D'!CB158</f>
        <v>0.99739417818830833</v>
      </c>
      <c r="F156" s="2">
        <f>'Delta D-D'!BZ158</f>
        <v>1.0000395182163848</v>
      </c>
      <c r="G156" s="2">
        <f>'Delta D-D'!CA158</f>
        <v>1.0000206804132261</v>
      </c>
      <c r="H156" s="2">
        <f>'Delta D-D'!CC158</f>
        <v>0.99976770989167552</v>
      </c>
      <c r="I156" s="2">
        <f>'Delta D-D'!CE158</f>
        <v>1.0000426901013177</v>
      </c>
      <c r="J156" s="2">
        <f>'Delta D-D'!CF158</f>
        <v>1.0001007820569556</v>
      </c>
      <c r="K156" s="2">
        <f>'Delta D-D'!CG158</f>
        <v>0.99998206613308949</v>
      </c>
    </row>
    <row r="157" spans="1:11" x14ac:dyDescent="0.2">
      <c r="A157" s="126">
        <v>310</v>
      </c>
      <c r="B157" s="2">
        <f>'Delta D-D'!BX159</f>
        <v>0.99758873336571807</v>
      </c>
      <c r="C157" s="2">
        <f>'Delta D-D'!CD159</f>
        <v>0.99758873336571796</v>
      </c>
      <c r="D157" s="2">
        <f>'Delta D-D'!BY159</f>
        <v>0.99763207712432356</v>
      </c>
      <c r="E157" s="2">
        <f>'Delta D-D'!CB159</f>
        <v>0.99742163248199156</v>
      </c>
      <c r="F157" s="2">
        <f>'Delta D-D'!BZ159</f>
        <v>1.0000434485245833</v>
      </c>
      <c r="G157" s="2">
        <f>'Delta D-D'!CA159</f>
        <v>1.0000213187298375</v>
      </c>
      <c r="H157" s="2">
        <f>'Delta D-D'!CC159</f>
        <v>0.99976774207981556</v>
      </c>
      <c r="I157" s="2">
        <f>'Delta D-D'!CE159</f>
        <v>1.0000426655851085</v>
      </c>
      <c r="J157" s="2">
        <f>'Delta D-D'!CF159</f>
        <v>1.0001020433420136</v>
      </c>
      <c r="K157" s="2">
        <f>'Delta D-D'!CG159</f>
        <v>0.99997971392761442</v>
      </c>
    </row>
    <row r="158" spans="1:11" x14ac:dyDescent="0.2">
      <c r="A158" s="126">
        <v>312</v>
      </c>
      <c r="B158" s="2">
        <f>'Delta D-D'!BX160</f>
        <v>0.9976158714406228</v>
      </c>
      <c r="C158" s="2">
        <f>'Delta D-D'!CD160</f>
        <v>0.9976158714406228</v>
      </c>
      <c r="D158" s="2">
        <f>'Delta D-D'!BY160</f>
        <v>0.99766203682173027</v>
      </c>
      <c r="E158" s="2">
        <f>'Delta D-D'!CB160</f>
        <v>0.99745570687246077</v>
      </c>
      <c r="F158" s="2">
        <f>'Delta D-D'!BZ160</f>
        <v>1.0000462757083453</v>
      </c>
      <c r="G158" s="2">
        <f>'Delta D-D'!CA160</f>
        <v>1.0000218251832818</v>
      </c>
      <c r="H158" s="2">
        <f>'Delta D-D'!CC160</f>
        <v>0.99977136633513941</v>
      </c>
      <c r="I158" s="2">
        <f>'Delta D-D'!CE160</f>
        <v>1.0000466756663038</v>
      </c>
      <c r="J158" s="2">
        <f>'Delta D-D'!CF160</f>
        <v>1.0000995883869381</v>
      </c>
      <c r="K158" s="2">
        <f>'Delta D-D'!CG160</f>
        <v>0.9999809567224327</v>
      </c>
    </row>
    <row r="159" spans="1:11" x14ac:dyDescent="0.2">
      <c r="A159" s="126">
        <v>314</v>
      </c>
      <c r="B159" s="2">
        <f>'Delta D-D'!BX161</f>
        <v>0.99763945374375462</v>
      </c>
      <c r="C159" s="2">
        <f>'Delta D-D'!CD161</f>
        <v>0.99763945374375473</v>
      </c>
      <c r="D159" s="2">
        <f>'Delta D-D'!BY161</f>
        <v>0.99768885422854048</v>
      </c>
      <c r="E159" s="2">
        <f>'Delta D-D'!CB161</f>
        <v>0.99748074908998408</v>
      </c>
      <c r="F159" s="2">
        <f>'Delta D-D'!BZ161</f>
        <v>1.000049517372835</v>
      </c>
      <c r="G159" s="2">
        <f>'Delta D-D'!CA161</f>
        <v>1.0000202686773516</v>
      </c>
      <c r="H159" s="2">
        <f>'Delta D-D'!CC161</f>
        <v>0.99977114874714668</v>
      </c>
      <c r="I159" s="2">
        <f>'Delta D-D'!CE161</f>
        <v>1.0000409443082678</v>
      </c>
      <c r="J159" s="2">
        <f>'Delta D-D'!CF161</f>
        <v>1.0000994263608789</v>
      </c>
      <c r="K159" s="2">
        <f>'Delta D-D'!CG161</f>
        <v>0.99998005735913642</v>
      </c>
    </row>
    <row r="160" spans="1:11" x14ac:dyDescent="0.2">
      <c r="A160" s="126">
        <v>316</v>
      </c>
      <c r="B160" s="2">
        <f>'Delta D-D'!BX162</f>
        <v>0.99766753366059502</v>
      </c>
      <c r="C160" s="2">
        <f>'Delta D-D'!CD162</f>
        <v>0.99766753366059513</v>
      </c>
      <c r="D160" s="2">
        <f>'Delta D-D'!BY162</f>
        <v>0.99771476810405957</v>
      </c>
      <c r="E160" s="2">
        <f>'Delta D-D'!CB162</f>
        <v>0.99751616234575091</v>
      </c>
      <c r="F160" s="2">
        <f>'Delta D-D'!BZ162</f>
        <v>1.000047344873789</v>
      </c>
      <c r="G160" s="2">
        <f>'Delta D-D'!CA162</f>
        <v>1.0000214745070992</v>
      </c>
      <c r="H160" s="2">
        <f>'Delta D-D'!CC162</f>
        <v>0.99977946957060926</v>
      </c>
      <c r="I160" s="2">
        <f>'Delta D-D'!CE162</f>
        <v>1.0000423691345433</v>
      </c>
      <c r="J160" s="2">
        <f>'Delta D-D'!CF162</f>
        <v>1.0000974322364038</v>
      </c>
      <c r="K160" s="2">
        <f>'Delta D-D'!CG162</f>
        <v>0.99998038743498296</v>
      </c>
    </row>
    <row r="161" spans="1:11" x14ac:dyDescent="0.2">
      <c r="A161" s="126">
        <v>318</v>
      </c>
      <c r="B161" s="2">
        <f>'Delta D-D'!BX163</f>
        <v>0.99769000790520601</v>
      </c>
      <c r="C161" s="2">
        <f>'Delta D-D'!CD163</f>
        <v>0.9976900079052059</v>
      </c>
      <c r="D161" s="2">
        <f>'Delta D-D'!BY163</f>
        <v>0.99773958680512054</v>
      </c>
      <c r="E161" s="2">
        <f>'Delta D-D'!CB163</f>
        <v>0.99754629207925261</v>
      </c>
      <c r="F161" s="2">
        <f>'Delta D-D'!BZ163</f>
        <v>1.0000496936919503</v>
      </c>
      <c r="G161" s="2">
        <f>'Delta D-D'!CA163</f>
        <v>1.0000204910594017</v>
      </c>
      <c r="H161" s="2">
        <f>'Delta D-D'!CC163</f>
        <v>0.99978578068849122</v>
      </c>
      <c r="I161" s="2">
        <f>'Delta D-D'!CE163</f>
        <v>1.0000390690776084</v>
      </c>
      <c r="J161" s="2">
        <f>'Delta D-D'!CF163</f>
        <v>1.0000993370586599</v>
      </c>
      <c r="K161" s="2">
        <f>'Delta D-D'!CG163</f>
        <v>0.9999764306269826</v>
      </c>
    </row>
    <row r="162" spans="1:11" x14ac:dyDescent="0.2">
      <c r="A162" s="126">
        <v>320</v>
      </c>
      <c r="B162" s="2">
        <f>'Delta D-D'!BX164</f>
        <v>0.9977136963880503</v>
      </c>
      <c r="C162" s="2">
        <f>'Delta D-D'!CD164</f>
        <v>0.99771369638805019</v>
      </c>
      <c r="D162" s="2">
        <f>'Delta D-D'!BY164</f>
        <v>0.99776585249578775</v>
      </c>
      <c r="E162" s="2">
        <f>'Delta D-D'!CB164</f>
        <v>0.99757534101342482</v>
      </c>
      <c r="F162" s="2">
        <f>'Delta D-D'!BZ164</f>
        <v>1.0000522756256891</v>
      </c>
      <c r="G162" s="2">
        <f>'Delta D-D'!CA164</f>
        <v>1.0000220786333025</v>
      </c>
      <c r="H162" s="2">
        <f>'Delta D-D'!CC164</f>
        <v>0.99978698800354426</v>
      </c>
      <c r="I162" s="2">
        <f>'Delta D-D'!CE164</f>
        <v>1.0000410372755164</v>
      </c>
      <c r="J162" s="2">
        <f>'Delta D-D'!CF164</f>
        <v>1.0000977916322817</v>
      </c>
      <c r="K162" s="2">
        <f>'Delta D-D'!CG164</f>
        <v>0.99997582318343436</v>
      </c>
    </row>
    <row r="163" spans="1:11" x14ac:dyDescent="0.2">
      <c r="A163" s="126">
        <v>322</v>
      </c>
      <c r="B163" s="2">
        <f>'Delta D-D'!BX165</f>
        <v>0.99773994461169191</v>
      </c>
      <c r="C163" s="2">
        <f>'Delta D-D'!CD165</f>
        <v>0.99773994461169213</v>
      </c>
      <c r="D163" s="2">
        <f>'Delta D-D'!BY165</f>
        <v>0.99779078986372416</v>
      </c>
      <c r="E163" s="2">
        <f>'Delta D-D'!CB165</f>
        <v>0.99760463248168063</v>
      </c>
      <c r="F163" s="2">
        <f>'Delta D-D'!BZ165</f>
        <v>1.0000509604254162</v>
      </c>
      <c r="G163" s="2">
        <f>'Delta D-D'!CA165</f>
        <v>1.0000229821549558</v>
      </c>
      <c r="H163" s="2">
        <f>'Delta D-D'!CC165</f>
        <v>0.99979045310749148</v>
      </c>
      <c r="I163" s="2">
        <f>'Delta D-D'!CE165</f>
        <v>1.0000398200184308</v>
      </c>
      <c r="J163" s="2">
        <f>'Delta D-D'!CF165</f>
        <v>1.0000952775198639</v>
      </c>
      <c r="K163" s="2">
        <f>'Delta D-D'!CG165</f>
        <v>0.99997771042611394</v>
      </c>
    </row>
    <row r="164" spans="1:11" x14ac:dyDescent="0.2">
      <c r="A164" s="126">
        <v>324</v>
      </c>
      <c r="B164" s="2">
        <f>'Delta D-D'!BX166</f>
        <v>0.99776441338653354</v>
      </c>
      <c r="C164" s="2">
        <f>'Delta D-D'!CD166</f>
        <v>0.99776441338653354</v>
      </c>
      <c r="D164" s="2">
        <f>'Delta D-D'!BY166</f>
        <v>0.99781829361709773</v>
      </c>
      <c r="E164" s="2">
        <f>'Delta D-D'!CB166</f>
        <v>0.99762769325905454</v>
      </c>
      <c r="F164" s="2">
        <f>'Delta D-D'!BZ166</f>
        <v>1.0000540009543748</v>
      </c>
      <c r="G164" s="2">
        <f>'Delta D-D'!CA166</f>
        <v>1.0000194725457017</v>
      </c>
      <c r="H164" s="2">
        <f>'Delta D-D'!CC166</f>
        <v>0.9997895144517156</v>
      </c>
      <c r="I164" s="2">
        <f>'Delta D-D'!CE166</f>
        <v>1.000038733129343</v>
      </c>
      <c r="J164" s="2">
        <f>'Delta D-D'!CF166</f>
        <v>1.0000949609876508</v>
      </c>
      <c r="K164" s="2">
        <f>'Delta D-D'!CG166</f>
        <v>0.99997681593649435</v>
      </c>
    </row>
    <row r="165" spans="1:11" x14ac:dyDescent="0.2">
      <c r="A165" s="126">
        <v>326</v>
      </c>
      <c r="B165" s="2">
        <f>'Delta D-D'!BX167</f>
        <v>0.99778472318735045</v>
      </c>
      <c r="C165" s="2">
        <f>'Delta D-D'!CD167</f>
        <v>0.99778472318735045</v>
      </c>
      <c r="D165" s="2">
        <f>'Delta D-D'!BY167</f>
        <v>0.99784266041266922</v>
      </c>
      <c r="E165" s="2">
        <f>'Delta D-D'!CB167</f>
        <v>0.99765535093036817</v>
      </c>
      <c r="F165" s="2">
        <f>'Delta D-D'!BZ167</f>
        <v>1.0000580658572658</v>
      </c>
      <c r="G165" s="2">
        <f>'Delta D-D'!CA167</f>
        <v>1.0000212318871782</v>
      </c>
      <c r="H165" s="2">
        <f>'Delta D-D'!CC167</f>
        <v>0.99979105810294566</v>
      </c>
      <c r="I165" s="2">
        <f>'Delta D-D'!CE167</f>
        <v>1.0000391102403736</v>
      </c>
      <c r="J165" s="2">
        <f>'Delta D-D'!CF167</f>
        <v>1.0000920688636432</v>
      </c>
      <c r="K165" s="2">
        <f>'Delta D-D'!CG167</f>
        <v>0.99997766399320442</v>
      </c>
    </row>
    <row r="166" spans="1:11" x14ac:dyDescent="0.2">
      <c r="A166" s="126">
        <v>328</v>
      </c>
      <c r="B166" s="2">
        <f>'Delta D-D'!BX168</f>
        <v>0.99781348698143768</v>
      </c>
      <c r="C166" s="2">
        <f>'Delta D-D'!CD168</f>
        <v>0.99781348698143768</v>
      </c>
      <c r="D166" s="2">
        <f>'Delta D-D'!BY168</f>
        <v>0.99786719243677657</v>
      </c>
      <c r="E166" s="2">
        <f>'Delta D-D'!CB168</f>
        <v>0.99768919476478535</v>
      </c>
      <c r="F166" s="2">
        <f>'Delta D-D'!BZ168</f>
        <v>1.000053823140336</v>
      </c>
      <c r="G166" s="2">
        <f>'Delta D-D'!CA168</f>
        <v>1.0000216253689909</v>
      </c>
      <c r="H166" s="2">
        <f>'Delta D-D'!CC168</f>
        <v>0.99980000083787413</v>
      </c>
      <c r="I166" s="2">
        <f>'Delta D-D'!CE168</f>
        <v>1.0000386012162468</v>
      </c>
      <c r="J166" s="2">
        <f>'Delta D-D'!CF168</f>
        <v>1.0000919229594885</v>
      </c>
      <c r="K166" s="2">
        <f>'Delta D-D'!CG168</f>
        <v>0.99997883953070232</v>
      </c>
    </row>
    <row r="167" spans="1:11" x14ac:dyDescent="0.2">
      <c r="A167" s="126">
        <v>330</v>
      </c>
      <c r="B167" s="2">
        <f>'Delta D-D'!BX169</f>
        <v>0.99783247492378979</v>
      </c>
      <c r="C167" s="2">
        <f>'Delta D-D'!CD169</f>
        <v>0.99783247492379001</v>
      </c>
      <c r="D167" s="2">
        <f>'Delta D-D'!BY169</f>
        <v>0.99789315309217708</v>
      </c>
      <c r="E167" s="2">
        <f>'Delta D-D'!CB169</f>
        <v>0.99771493008248391</v>
      </c>
      <c r="F167" s="2">
        <f>'Delta D-D'!BZ169</f>
        <v>1.0000608099755344</v>
      </c>
      <c r="G167" s="2">
        <f>'Delta D-D'!CA169</f>
        <v>1.0000192449892371</v>
      </c>
      <c r="H167" s="2">
        <f>'Delta D-D'!CC169</f>
        <v>0.99980215952714335</v>
      </c>
      <c r="I167" s="2">
        <f>'Delta D-D'!CE169</f>
        <v>1.0000378447814107</v>
      </c>
      <c r="J167" s="2">
        <f>'Delta D-D'!CF169</f>
        <v>1.000093338420657</v>
      </c>
      <c r="K167" s="2">
        <f>'Delta D-D'!CG169</f>
        <v>0.99997861955447898</v>
      </c>
    </row>
    <row r="168" spans="1:11" x14ac:dyDescent="0.2">
      <c r="A168" s="126">
        <v>332</v>
      </c>
      <c r="B168" s="2">
        <f>'Delta D-D'!BX170</f>
        <v>0.99785593572761466</v>
      </c>
      <c r="C168" s="2">
        <f>'Delta D-D'!CD170</f>
        <v>0.99785593572761466</v>
      </c>
      <c r="D168" s="2">
        <f>'Delta D-D'!BY170</f>
        <v>0.99791731751668045</v>
      </c>
      <c r="E168" s="2">
        <f>'Delta D-D'!CB170</f>
        <v>0.99774209648535139</v>
      </c>
      <c r="F168" s="2">
        <f>'Delta D-D'!BZ170</f>
        <v>1.0000615136783459</v>
      </c>
      <c r="G168" s="2">
        <f>'Delta D-D'!CA170</f>
        <v>1.0000193846211731</v>
      </c>
      <c r="H168" s="2">
        <f>'Delta D-D'!CC170</f>
        <v>0.99980503243547825</v>
      </c>
      <c r="I168" s="2">
        <f>'Delta D-D'!CE170</f>
        <v>1.0000366383437762</v>
      </c>
      <c r="J168" s="2">
        <f>'Delta D-D'!CF170</f>
        <v>1.0000882528911381</v>
      </c>
      <c r="K168" s="2">
        <f>'Delta D-D'!CG170</f>
        <v>0.99997751353569764</v>
      </c>
    </row>
    <row r="169" spans="1:11" x14ac:dyDescent="0.2">
      <c r="A169" s="126">
        <v>334</v>
      </c>
      <c r="B169" s="2">
        <f>'Delta D-D'!BX171</f>
        <v>0.99787886097903311</v>
      </c>
      <c r="C169" s="2">
        <f>'Delta D-D'!CD171</f>
        <v>0.99787886097903311</v>
      </c>
      <c r="D169" s="2">
        <f>'Delta D-D'!BY171</f>
        <v>0.99793571514489776</v>
      </c>
      <c r="E169" s="2">
        <f>'Delta D-D'!CB171</f>
        <v>0.99777240666975464</v>
      </c>
      <c r="F169" s="2">
        <f>'Delta D-D'!BZ171</f>
        <v>1.0000569750177981</v>
      </c>
      <c r="G169" s="2">
        <f>'Delta D-D'!CA171</f>
        <v>1.0000217378851342</v>
      </c>
      <c r="H169" s="2">
        <f>'Delta D-D'!CC171</f>
        <v>0.99981461985694153</v>
      </c>
      <c r="I169" s="2">
        <f>'Delta D-D'!CE171</f>
        <v>1.0000340548889484</v>
      </c>
      <c r="J169" s="2">
        <f>'Delta D-D'!CF171</f>
        <v>1.0000880048226011</v>
      </c>
      <c r="K169" s="2">
        <f>'Delta D-D'!CG171</f>
        <v>0.99997245233866328</v>
      </c>
    </row>
    <row r="170" spans="1:11" x14ac:dyDescent="0.2">
      <c r="A170" s="126">
        <v>336</v>
      </c>
      <c r="B170" s="2">
        <f>'Delta D-D'!BX172</f>
        <v>0.99790252917874966</v>
      </c>
      <c r="C170" s="2">
        <f>'Delta D-D'!CD172</f>
        <v>0.99790252917874955</v>
      </c>
      <c r="D170" s="2">
        <f>'Delta D-D'!BY172</f>
        <v>0.99796204227413388</v>
      </c>
      <c r="E170" s="2">
        <f>'Delta D-D'!CB172</f>
        <v>0.99779147322468176</v>
      </c>
      <c r="F170" s="2">
        <f>'Delta D-D'!BZ172</f>
        <v>1.0000596381847366</v>
      </c>
      <c r="G170" s="2">
        <f>'Delta D-D'!CA172</f>
        <v>1.000022279534291</v>
      </c>
      <c r="H170" s="2">
        <f>'Delta D-D'!CC172</f>
        <v>0.99980680739811956</v>
      </c>
      <c r="I170" s="2">
        <f>'Delta D-D'!CE172</f>
        <v>1.0000347416034965</v>
      </c>
      <c r="J170" s="2">
        <f>'Delta D-D'!CF172</f>
        <v>1.0000859274526546</v>
      </c>
      <c r="K170" s="2">
        <f>'Delta D-D'!CG172</f>
        <v>0.99997625346944519</v>
      </c>
    </row>
    <row r="171" spans="1:11" x14ac:dyDescent="0.2">
      <c r="A171" s="126">
        <v>338</v>
      </c>
      <c r="B171" s="2">
        <f>'Delta D-D'!BX173</f>
        <v>0.99792353366646036</v>
      </c>
      <c r="C171" s="2">
        <f>'Delta D-D'!CD173</f>
        <v>0.99792353366646025</v>
      </c>
      <c r="D171" s="2">
        <f>'Delta D-D'!BY173</f>
        <v>0.99798460553806567</v>
      </c>
      <c r="E171" s="2">
        <f>'Delta D-D'!CB173</f>
        <v>0.9978188567339038</v>
      </c>
      <c r="F171" s="2">
        <f>'Delta D-D'!BZ173</f>
        <v>1.0000611989491628</v>
      </c>
      <c r="G171" s="2">
        <f>'Delta D-D'!CA173</f>
        <v>1.0000199282234217</v>
      </c>
      <c r="H171" s="2">
        <f>'Delta D-D'!CC173</f>
        <v>0.99981399195540377</v>
      </c>
      <c r="I171" s="2">
        <f>'Delta D-D'!CE173</f>
        <v>1.0000317342748015</v>
      </c>
      <c r="J171" s="2">
        <f>'Delta D-D'!CF173</f>
        <v>1.0000843878978078</v>
      </c>
      <c r="K171" s="2">
        <f>'Delta D-D'!CG173</f>
        <v>0.99997575482900913</v>
      </c>
    </row>
    <row r="172" spans="1:11" x14ac:dyDescent="0.2">
      <c r="A172" s="126">
        <v>340</v>
      </c>
      <c r="B172" s="2">
        <f>'Delta D-D'!BX174</f>
        <v>0.99794409373433979</v>
      </c>
      <c r="C172" s="2">
        <f>'Delta D-D'!CD174</f>
        <v>0.99794409373434001</v>
      </c>
      <c r="D172" s="2">
        <f>'Delta D-D'!BY174</f>
        <v>0.99800499379985552</v>
      </c>
      <c r="E172" s="2">
        <f>'Delta D-D'!CB174</f>
        <v>0.99784673063759444</v>
      </c>
      <c r="F172" s="2">
        <f>'Delta D-D'!BZ174</f>
        <v>1.0000610255282816</v>
      </c>
      <c r="G172" s="2">
        <f>'Delta D-D'!CA174</f>
        <v>1.0000240210146465</v>
      </c>
      <c r="H172" s="2">
        <f>'Delta D-D'!CC174</f>
        <v>0.99981740384209339</v>
      </c>
      <c r="I172" s="2">
        <f>'Delta D-D'!CE174</f>
        <v>1.0000323547145815</v>
      </c>
      <c r="J172" s="2">
        <f>'Delta D-D'!CF174</f>
        <v>1.0000859163227875</v>
      </c>
      <c r="K172" s="2">
        <f>'Delta D-D'!CG174</f>
        <v>0.99997411539712533</v>
      </c>
    </row>
    <row r="173" spans="1:11" x14ac:dyDescent="0.2">
      <c r="A173" s="126">
        <v>342</v>
      </c>
      <c r="B173" s="2">
        <f>'Delta D-D'!BX175</f>
        <v>0.99796486437613019</v>
      </c>
      <c r="C173" s="2">
        <f>'Delta D-D'!CD175</f>
        <v>0.99796486437613019</v>
      </c>
      <c r="D173" s="2">
        <f>'Delta D-D'!BY175</f>
        <v>0.9980308254592648</v>
      </c>
      <c r="E173" s="2">
        <f>'Delta D-D'!CB175</f>
        <v>0.99787702797391264</v>
      </c>
      <c r="F173" s="2">
        <f>'Delta D-D'!BZ175</f>
        <v>1.0000660955966378</v>
      </c>
      <c r="G173" s="2">
        <f>'Delta D-D'!CA175</f>
        <v>1.0000195650974844</v>
      </c>
      <c r="H173" s="2">
        <f>'Delta D-D'!CC175</f>
        <v>0.99982633736324833</v>
      </c>
      <c r="I173" s="2">
        <f>'Delta D-D'!CE175</f>
        <v>1.0000324327333598</v>
      </c>
      <c r="J173" s="2">
        <f>'Delta D-D'!CF175</f>
        <v>1.0000845458935599</v>
      </c>
      <c r="K173" s="2">
        <f>'Delta D-D'!CG175</f>
        <v>0.99997703640506608</v>
      </c>
    </row>
    <row r="174" spans="1:11" x14ac:dyDescent="0.2">
      <c r="A174" s="126">
        <v>344</v>
      </c>
      <c r="B174" s="2">
        <f>'Delta D-D'!BX176</f>
        <v>0.99798982863516028</v>
      </c>
      <c r="C174" s="2">
        <f>'Delta D-D'!CD176</f>
        <v>0.99798982863516006</v>
      </c>
      <c r="D174" s="2">
        <f>'Delta D-D'!BY176</f>
        <v>0.99805250311386184</v>
      </c>
      <c r="E174" s="2">
        <f>'Delta D-D'!CB176</f>
        <v>0.99789360017807793</v>
      </c>
      <c r="F174" s="2">
        <f>'Delta D-D'!BZ176</f>
        <v>1.0000628007189085</v>
      </c>
      <c r="G174" s="2">
        <f>'Delta D-D'!CA176</f>
        <v>1.0000218529441347</v>
      </c>
      <c r="H174" s="2">
        <f>'Delta D-D'!CC176</f>
        <v>0.99981893800999233</v>
      </c>
      <c r="I174" s="2">
        <f>'Delta D-D'!CE176</f>
        <v>1.0000349131041988</v>
      </c>
      <c r="J174" s="2">
        <f>'Delta D-D'!CF176</f>
        <v>1.0000857364790188</v>
      </c>
      <c r="K174" s="2">
        <f>'Delta D-D'!CG176</f>
        <v>0.99997352403928774</v>
      </c>
    </row>
    <row r="175" spans="1:11" x14ac:dyDescent="0.2">
      <c r="A175" s="126">
        <v>346</v>
      </c>
      <c r="B175" s="2">
        <f>'Delta D-D'!BX177</f>
        <v>0.99801016557011968</v>
      </c>
      <c r="C175" s="2">
        <f>'Delta D-D'!CD177</f>
        <v>0.99801016557011979</v>
      </c>
      <c r="D175" s="2">
        <f>'Delta D-D'!BY177</f>
        <v>0.99807675784798733</v>
      </c>
      <c r="E175" s="2">
        <f>'Delta D-D'!CB177</f>
        <v>0.99792481652382581</v>
      </c>
      <c r="F175" s="2">
        <f>'Delta D-D'!BZ177</f>
        <v>1.0000667250496686</v>
      </c>
      <c r="G175" s="2">
        <f>'Delta D-D'!CA177</f>
        <v>1.0000162415949041</v>
      </c>
      <c r="H175" s="2">
        <f>'Delta D-D'!CC177</f>
        <v>0.99983152703415235</v>
      </c>
      <c r="I175" s="2">
        <f>'Delta D-D'!CE177</f>
        <v>1.0000290640052698</v>
      </c>
      <c r="J175" s="2">
        <f>'Delta D-D'!CF177</f>
        <v>1.0000788910235641</v>
      </c>
      <c r="K175" s="2">
        <f>'Delta D-D'!CG177</f>
        <v>0.99997888166856985</v>
      </c>
    </row>
    <row r="176" spans="1:11" x14ac:dyDescent="0.2">
      <c r="A176" s="126">
        <v>348</v>
      </c>
      <c r="B176" s="2">
        <f>'Delta D-D'!BX178</f>
        <v>0.99802912838847646</v>
      </c>
      <c r="C176" s="2">
        <f>'Delta D-D'!CD178</f>
        <v>0.99802912838847657</v>
      </c>
      <c r="D176" s="2">
        <f>'Delta D-D'!BY178</f>
        <v>0.99809667637942512</v>
      </c>
      <c r="E176" s="2">
        <f>'Delta D-D'!CB178</f>
        <v>0.99794805443891754</v>
      </c>
      <c r="F176" s="2">
        <f>'Delta D-D'!BZ178</f>
        <v>1.0000676813822635</v>
      </c>
      <c r="G176" s="2">
        <f>'Delta D-D'!CA178</f>
        <v>1.000017632349375</v>
      </c>
      <c r="H176" s="2">
        <f>'Delta D-D'!CC178</f>
        <v>0.99983346523143601</v>
      </c>
      <c r="I176" s="2">
        <f>'Delta D-D'!CE178</f>
        <v>1.0000297804263469</v>
      </c>
      <c r="J176" s="2">
        <f>'Delta D-D'!CF178</f>
        <v>1.0000773219203616</v>
      </c>
      <c r="K176" s="2">
        <f>'Delta D-D'!CG178</f>
        <v>0.99997745563952234</v>
      </c>
    </row>
    <row r="177" spans="1:11" x14ac:dyDescent="0.2">
      <c r="A177" s="126">
        <v>350</v>
      </c>
      <c r="B177" s="2">
        <f>'Delta D-D'!BX179</f>
        <v>0.99804922304645016</v>
      </c>
      <c r="C177" s="2">
        <f>'Delta D-D'!CD179</f>
        <v>0.99804922304644994</v>
      </c>
      <c r="D177" s="2">
        <f>'Delta D-D'!BY179</f>
        <v>0.9981169274577596</v>
      </c>
      <c r="E177" s="2">
        <f>'Delta D-D'!CB179</f>
        <v>0.9979702420190224</v>
      </c>
      <c r="F177" s="2">
        <f>'Delta D-D'!BZ179</f>
        <v>1.0000678367456697</v>
      </c>
      <c r="G177" s="2">
        <f>'Delta D-D'!CA179</f>
        <v>1.0000196219537205</v>
      </c>
      <c r="H177" s="2">
        <f>'Delta D-D'!CC179</f>
        <v>0.99983341913573986</v>
      </c>
      <c r="I177" s="2">
        <f>'Delta D-D'!CE179</f>
        <v>1.0000301817099009</v>
      </c>
      <c r="J177" s="2">
        <f>'Delta D-D'!CF179</f>
        <v>1.0000782583363383</v>
      </c>
      <c r="K177" s="2">
        <f>'Delta D-D'!CG179</f>
        <v>0.99997461394931419</v>
      </c>
    </row>
    <row r="178" spans="1:11" x14ac:dyDescent="0.2">
      <c r="A178" s="126">
        <v>352</v>
      </c>
      <c r="B178" s="2">
        <f>'Delta D-D'!BX180</f>
        <v>0.99806983370109259</v>
      </c>
      <c r="C178" s="2">
        <f>'Delta D-D'!CD180</f>
        <v>0.99806983370109248</v>
      </c>
      <c r="D178" s="2">
        <f>'Delta D-D'!BY180</f>
        <v>0.99814120155994457</v>
      </c>
      <c r="E178" s="2">
        <f>'Delta D-D'!CB180</f>
        <v>0.9979953078500623</v>
      </c>
      <c r="F178" s="2">
        <f>'Delta D-D'!BZ180</f>
        <v>1.0000715058770864</v>
      </c>
      <c r="G178" s="2">
        <f>'Delta D-D'!CA180</f>
        <v>1.0000167132507414</v>
      </c>
      <c r="H178" s="2">
        <f>'Delta D-D'!CC180</f>
        <v>0.99983712406954151</v>
      </c>
      <c r="I178" s="2">
        <f>'Delta D-D'!CE180</f>
        <v>1.0000309435656647</v>
      </c>
      <c r="J178" s="2">
        <f>'Delta D-D'!CF180</f>
        <v>1.0000755546728153</v>
      </c>
      <c r="K178" s="2">
        <f>'Delta D-D'!CG180</f>
        <v>0.9999785597660118</v>
      </c>
    </row>
    <row r="179" spans="1:11" x14ac:dyDescent="0.2">
      <c r="A179" s="126">
        <v>354</v>
      </c>
      <c r="B179" s="2">
        <f>'Delta D-D'!BX181</f>
        <v>0.99809040125651471</v>
      </c>
      <c r="C179" s="2">
        <f>'Delta D-D'!CD181</f>
        <v>0.99809040125651471</v>
      </c>
      <c r="D179" s="2">
        <f>'Delta D-D'!BY181</f>
        <v>0.99815816052761697</v>
      </c>
      <c r="E179" s="2">
        <f>'Delta D-D'!CB181</f>
        <v>0.99801714558119503</v>
      </c>
      <c r="F179" s="2">
        <f>'Delta D-D'!BZ181</f>
        <v>1.000067888911683</v>
      </c>
      <c r="G179" s="2">
        <f>'Delta D-D'!CA181</f>
        <v>1.0000206839553176</v>
      </c>
      <c r="H179" s="2">
        <f>'Delta D-D'!CC181</f>
        <v>0.99983804424199374</v>
      </c>
      <c r="I179" s="2">
        <f>'Delta D-D'!CE181</f>
        <v>1.0000283960198624</v>
      </c>
      <c r="J179" s="2">
        <f>'Delta D-D'!CF181</f>
        <v>1.0000791751027203</v>
      </c>
      <c r="K179" s="2">
        <f>'Delta D-D'!CG181</f>
        <v>0.99997193428585762</v>
      </c>
    </row>
    <row r="180" spans="1:11" x14ac:dyDescent="0.2">
      <c r="A180" s="126">
        <v>356</v>
      </c>
      <c r="B180" s="2">
        <f>'Delta D-D'!BX182</f>
        <v>0.99810943900108551</v>
      </c>
      <c r="C180" s="2">
        <f>'Delta D-D'!CD182</f>
        <v>0.99810943900108573</v>
      </c>
      <c r="D180" s="2">
        <f>'Delta D-D'!BY182</f>
        <v>0.99818209396120816</v>
      </c>
      <c r="E180" s="2">
        <f>'Delta D-D'!CB182</f>
        <v>0.99804292853296983</v>
      </c>
      <c r="F180" s="2">
        <f>'Delta D-D'!BZ182</f>
        <v>1.0000727925789332</v>
      </c>
      <c r="G180" s="2">
        <f>'Delta D-D'!CA182</f>
        <v>1.0000172260030185</v>
      </c>
      <c r="H180" s="2">
        <f>'Delta D-D'!CC182</f>
        <v>0.99984335781664013</v>
      </c>
      <c r="I180" s="2">
        <f>'Delta D-D'!CE182</f>
        <v>1.0000292736486658</v>
      </c>
      <c r="J180" s="2">
        <f>'Delta D-D'!CF182</f>
        <v>1.0000781030366159</v>
      </c>
      <c r="K180" s="2">
        <f>'Delta D-D'!CG182</f>
        <v>0.99997337142673548</v>
      </c>
    </row>
    <row r="181" spans="1:11" x14ac:dyDescent="0.2">
      <c r="A181" s="126">
        <v>358</v>
      </c>
      <c r="B181" s="2">
        <f>'Delta D-D'!BX183</f>
        <v>0.99812820610100139</v>
      </c>
      <c r="C181" s="2">
        <f>'Delta D-D'!CD183</f>
        <v>0.99812820610100117</v>
      </c>
      <c r="D181" s="2">
        <f>'Delta D-D'!BY183</f>
        <v>0.99819954636268182</v>
      </c>
      <c r="E181" s="2">
        <f>'Delta D-D'!CB183</f>
        <v>0.99806657330346271</v>
      </c>
      <c r="F181" s="2">
        <f>'Delta D-D'!BZ183</f>
        <v>1.0000714740463643</v>
      </c>
      <c r="G181" s="2">
        <f>'Delta D-D'!CA183</f>
        <v>1.0000180948654309</v>
      </c>
      <c r="H181" s="2">
        <f>'Delta D-D'!CC183</f>
        <v>0.99984869496953876</v>
      </c>
      <c r="I181" s="2">
        <f>'Delta D-D'!CE183</f>
        <v>1.0000276644021604</v>
      </c>
      <c r="J181" s="2">
        <f>'Delta D-D'!CF183</f>
        <v>1.0000725674836031</v>
      </c>
      <c r="K181" s="2">
        <f>'Delta D-D'!CG183</f>
        <v>0.99997581874208463</v>
      </c>
    </row>
    <row r="182" spans="1:11" x14ac:dyDescent="0.2">
      <c r="A182" s="126">
        <v>360</v>
      </c>
      <c r="B182" s="2">
        <f>'Delta D-D'!BX184</f>
        <v>0.99814771349939069</v>
      </c>
      <c r="C182" s="2">
        <f>'Delta D-D'!CD184</f>
        <v>0.9981477134993908</v>
      </c>
      <c r="D182" s="2">
        <f>'Delta D-D'!BY184</f>
        <v>0.99822227016699849</v>
      </c>
      <c r="E182" s="2">
        <f>'Delta D-D'!CB184</f>
        <v>0.99809046928256262</v>
      </c>
      <c r="F182" s="2">
        <f>'Delta D-D'!BZ184</f>
        <v>1.0000746950241926</v>
      </c>
      <c r="G182" s="2">
        <f>'Delta D-D'!CA184</f>
        <v>1.0000160831213345</v>
      </c>
      <c r="H182" s="2">
        <f>'Delta D-D'!CC184</f>
        <v>0.99985188365276356</v>
      </c>
      <c r="I182" s="2">
        <f>'Delta D-D'!CE184</f>
        <v>1.0000253377264525</v>
      </c>
      <c r="J182" s="2">
        <f>'Delta D-D'!CF184</f>
        <v>1.0000745260371728</v>
      </c>
      <c r="K182" s="2">
        <f>'Delta D-D'!CG184</f>
        <v>0.99997448744747708</v>
      </c>
    </row>
    <row r="183" spans="1:11" x14ac:dyDescent="0.2">
      <c r="A183" s="126">
        <v>362</v>
      </c>
      <c r="B183" s="2">
        <f>'Delta D-D'!BX185</f>
        <v>0.99817111732963371</v>
      </c>
      <c r="C183" s="2">
        <f>'Delta D-D'!CD185</f>
        <v>0.99817111732963382</v>
      </c>
      <c r="D183" s="2">
        <f>'Delta D-D'!BY185</f>
        <v>0.99824058499148882</v>
      </c>
      <c r="E183" s="2">
        <f>'Delta D-D'!CB185</f>
        <v>0.9981067132944077</v>
      </c>
      <c r="F183" s="2">
        <f>'Delta D-D'!BZ185</f>
        <v>1.0000695949428398</v>
      </c>
      <c r="G183" s="2">
        <f>'Delta D-D'!CA185</f>
        <v>1.0000176270354126</v>
      </c>
      <c r="H183" s="2">
        <f>'Delta D-D'!CC185</f>
        <v>0.99984826799108273</v>
      </c>
      <c r="I183" s="2">
        <f>'Delta D-D'!CE185</f>
        <v>1.00002426609592</v>
      </c>
      <c r="J183" s="2">
        <f>'Delta D-D'!CF185</f>
        <v>1.0000733216887971</v>
      </c>
      <c r="K183" s="2">
        <f>'Delta D-D'!CG185</f>
        <v>0.99997481852719994</v>
      </c>
    </row>
    <row r="184" spans="1:11" x14ac:dyDescent="0.2">
      <c r="A184" s="126">
        <v>364</v>
      </c>
      <c r="B184" s="2">
        <f>'Delta D-D'!BX186</f>
        <v>0.99818692275357102</v>
      </c>
      <c r="C184" s="2">
        <f>'Delta D-D'!CD186</f>
        <v>0.99818692275357113</v>
      </c>
      <c r="D184" s="2">
        <f>'Delta D-D'!BY186</f>
        <v>0.99826194744446395</v>
      </c>
      <c r="E184" s="2">
        <f>'Delta D-D'!CB186</f>
        <v>0.99813491681981403</v>
      </c>
      <c r="F184" s="2">
        <f>'Delta D-D'!BZ186</f>
        <v>1.0000751609635257</v>
      </c>
      <c r="G184" s="2">
        <f>'Delta D-D'!CA186</f>
        <v>1.0000175171083321</v>
      </c>
      <c r="H184" s="2">
        <f>'Delta D-D'!CC186</f>
        <v>0.99985523363259854</v>
      </c>
      <c r="I184" s="2">
        <f>'Delta D-D'!CE186</f>
        <v>1.0000283779446437</v>
      </c>
      <c r="J184" s="2">
        <f>'Delta D-D'!CF186</f>
        <v>1.0000710134902269</v>
      </c>
      <c r="K184" s="2">
        <f>'Delta D-D'!CG186</f>
        <v>0.99997805418212882</v>
      </c>
    </row>
    <row r="185" spans="1:11" x14ac:dyDescent="0.2">
      <c r="A185" s="126">
        <v>366</v>
      </c>
      <c r="B185" s="2">
        <f>'Delta D-D'!BX187</f>
        <v>0.99820323889587603</v>
      </c>
      <c r="C185" s="2">
        <f>'Delta D-D'!CD187</f>
        <v>0.99820323889587614</v>
      </c>
      <c r="D185" s="2">
        <f>'Delta D-D'!BY187</f>
        <v>0.99827784540028708</v>
      </c>
      <c r="E185" s="2">
        <f>'Delta D-D'!CB187</f>
        <v>0.99815007410955747</v>
      </c>
      <c r="F185" s="2">
        <f>'Delta D-D'!BZ187</f>
        <v>1.0000747407957657</v>
      </c>
      <c r="G185" s="2">
        <f>'Delta D-D'!CA187</f>
        <v>1.000019412854487</v>
      </c>
      <c r="H185" s="2">
        <f>'Delta D-D'!CC187</f>
        <v>0.99985259829475526</v>
      </c>
      <c r="I185" s="2">
        <f>'Delta D-D'!CE187</f>
        <v>1.0000259744565894</v>
      </c>
      <c r="J185" s="2">
        <f>'Delta D-D'!CF187</f>
        <v>1.0000704747378244</v>
      </c>
      <c r="K185" s="2">
        <f>'Delta D-D'!CG187</f>
        <v>0.99997372900351167</v>
      </c>
    </row>
    <row r="186" spans="1:11" x14ac:dyDescent="0.2">
      <c r="A186" s="126">
        <v>368</v>
      </c>
      <c r="B186" s="2">
        <f>'Delta D-D'!BX188</f>
        <v>0.9982223495456416</v>
      </c>
      <c r="C186" s="2">
        <f>'Delta D-D'!CD188</f>
        <v>0.9982223495456416</v>
      </c>
      <c r="D186" s="2">
        <f>'Delta D-D'!BY188</f>
        <v>0.99829744462796299</v>
      </c>
      <c r="E186" s="2">
        <f>'Delta D-D'!CB188</f>
        <v>0.99817876534673178</v>
      </c>
      <c r="F186" s="2">
        <f>'Delta D-D'!BZ188</f>
        <v>1.0000752288128545</v>
      </c>
      <c r="G186" s="2">
        <f>'Delta D-D'!CA188</f>
        <v>1.0000193300372737</v>
      </c>
      <c r="H186" s="2">
        <f>'Delta D-D'!CC188</f>
        <v>0.99986179095043182</v>
      </c>
      <c r="I186" s="2">
        <f>'Delta D-D'!CE188</f>
        <v>1.0000269198351655</v>
      </c>
      <c r="J186" s="2">
        <f>'Delta D-D'!CF188</f>
        <v>1.000070742198041</v>
      </c>
      <c r="K186" s="2">
        <f>'Delta D-D'!CG188</f>
        <v>0.9999718273678333</v>
      </c>
    </row>
    <row r="187" spans="1:11" x14ac:dyDescent="0.2">
      <c r="A187" s="126">
        <v>370</v>
      </c>
      <c r="B187" s="2">
        <f>'Delta D-D'!BX189</f>
        <v>0.99824481544772281</v>
      </c>
      <c r="C187" s="2">
        <f>'Delta D-D'!CD189</f>
        <v>0.9982448154477227</v>
      </c>
      <c r="D187" s="2">
        <f>'Delta D-D'!BY189</f>
        <v>0.99831522759633073</v>
      </c>
      <c r="E187" s="2">
        <f>'Delta D-D'!CB189</f>
        <v>0.99819584807882422</v>
      </c>
      <c r="F187" s="2">
        <f>'Delta D-D'!BZ189</f>
        <v>1.0000705359522217</v>
      </c>
      <c r="G187" s="2">
        <f>'Delta D-D'!CA189</f>
        <v>1.0000196315047287</v>
      </c>
      <c r="H187" s="2">
        <f>'Delta D-D'!CC189</f>
        <v>0.99986079024391927</v>
      </c>
      <c r="I187" s="2">
        <f>'Delta D-D'!CE189</f>
        <v>1.0000215687986336</v>
      </c>
      <c r="J187" s="2">
        <f>'Delta D-D'!CF189</f>
        <v>1.0000709484448136</v>
      </c>
      <c r="K187" s="2">
        <f>'Delta D-D'!CG189</f>
        <v>0.99996963726769705</v>
      </c>
    </row>
    <row r="188" spans="1:11" x14ac:dyDescent="0.2">
      <c r="A188" s="126">
        <v>372</v>
      </c>
      <c r="B188" s="2">
        <f>'Delta D-D'!BX190</f>
        <v>0.99826266940738173</v>
      </c>
      <c r="C188" s="2">
        <f>'Delta D-D'!CD190</f>
        <v>0.99826266940738162</v>
      </c>
      <c r="D188" s="2">
        <f>'Delta D-D'!BY190</f>
        <v>0.99833530930139736</v>
      </c>
      <c r="E188" s="2">
        <f>'Delta D-D'!CB190</f>
        <v>0.99821453595020804</v>
      </c>
      <c r="F188" s="2">
        <f>'Delta D-D'!BZ190</f>
        <v>1.0000727663131577</v>
      </c>
      <c r="G188" s="2">
        <f>'Delta D-D'!CA190</f>
        <v>1.0000169544231094</v>
      </c>
      <c r="H188" s="2">
        <f>'Delta D-D'!CC190</f>
        <v>0.99986207317865194</v>
      </c>
      <c r="I188" s="2">
        <f>'Delta D-D'!CE190</f>
        <v>1.0000230835814528</v>
      </c>
      <c r="J188" s="2">
        <f>'Delta D-D'!CF190</f>
        <v>1.0000724864191344</v>
      </c>
      <c r="K188" s="2">
        <f>'Delta D-D'!CG190</f>
        <v>0.99997092959331702</v>
      </c>
    </row>
    <row r="189" spans="1:11" x14ac:dyDescent="0.2">
      <c r="A189" s="126">
        <v>374</v>
      </c>
      <c r="B189" s="2">
        <f>'Delta D-D'!BX191</f>
        <v>0.99827827768729627</v>
      </c>
      <c r="C189" s="2">
        <f>'Delta D-D'!CD191</f>
        <v>0.99827827768729627</v>
      </c>
      <c r="D189" s="2">
        <f>'Delta D-D'!BY191</f>
        <v>0.99835566929497332</v>
      </c>
      <c r="E189" s="2">
        <f>'Delta D-D'!CB191</f>
        <v>0.99824257830059426</v>
      </c>
      <c r="F189" s="2">
        <f>'Delta D-D'!BZ191</f>
        <v>1.0000775250843446</v>
      </c>
      <c r="G189" s="2">
        <f>'Delta D-D'!CA191</f>
        <v>1.0000160395203403</v>
      </c>
      <c r="H189" s="2">
        <f>'Delta D-D'!CC191</f>
        <v>0.99987068529415013</v>
      </c>
      <c r="I189" s="2">
        <f>'Delta D-D'!CE191</f>
        <v>1.0000233425208973</v>
      </c>
      <c r="J189" s="2">
        <f>'Delta D-D'!CF191</f>
        <v>1.0000663796726852</v>
      </c>
      <c r="K189" s="2">
        <f>'Delta D-D'!CG191</f>
        <v>0.99997470422002344</v>
      </c>
    </row>
    <row r="190" spans="1:11" x14ac:dyDescent="0.2">
      <c r="A190" s="126">
        <v>376</v>
      </c>
      <c r="B190" s="2">
        <f>'Delta D-D'!BX192</f>
        <v>0.99829410318378631</v>
      </c>
      <c r="C190" s="2">
        <f>'Delta D-D'!CD192</f>
        <v>0.99829410318378631</v>
      </c>
      <c r="D190" s="2">
        <f>'Delta D-D'!BY192</f>
        <v>0.9983717691277918</v>
      </c>
      <c r="E190" s="2">
        <f>'Delta D-D'!CB192</f>
        <v>0.99826337649265251</v>
      </c>
      <c r="F190" s="2">
        <f>'Delta D-D'!BZ192</f>
        <v>1.0000777986604927</v>
      </c>
      <c r="G190" s="2">
        <f>'Delta D-D'!CA192</f>
        <v>1.0000174441533898</v>
      </c>
      <c r="H190" s="2">
        <f>'Delta D-D'!CC192</f>
        <v>0.99987398863356536</v>
      </c>
      <c r="I190" s="2">
        <f>'Delta D-D'!CE192</f>
        <v>1.000020900545495</v>
      </c>
      <c r="J190" s="2">
        <f>'Delta D-D'!CF192</f>
        <v>1.0000655501801665</v>
      </c>
      <c r="K190" s="2">
        <f>'Delta D-D'!CG192</f>
        <v>0.99997368911508255</v>
      </c>
    </row>
    <row r="191" spans="1:11" x14ac:dyDescent="0.2">
      <c r="A191" s="126">
        <v>378</v>
      </c>
      <c r="B191" s="2">
        <f>'Delta D-D'!BX193</f>
        <v>0.99831082769288104</v>
      </c>
      <c r="C191" s="2">
        <f>'Delta D-D'!CD193</f>
        <v>0.99831082769288093</v>
      </c>
      <c r="D191" s="2">
        <f>'Delta D-D'!BY193</f>
        <v>0.99839156177406174</v>
      </c>
      <c r="E191" s="2">
        <f>'Delta D-D'!CB193</f>
        <v>0.99827776479924302</v>
      </c>
      <c r="F191" s="2">
        <f>'Delta D-D'!BZ193</f>
        <v>1.0000808706857036</v>
      </c>
      <c r="G191" s="2">
        <f>'Delta D-D'!CA193</f>
        <v>1.000017292489997</v>
      </c>
      <c r="H191" s="2">
        <f>'Delta D-D'!CC193</f>
        <v>0.99986872947489858</v>
      </c>
      <c r="I191" s="2">
        <f>'Delta D-D'!CE193</f>
        <v>1.0000242274548687</v>
      </c>
      <c r="J191" s="2">
        <f>'Delta D-D'!CF193</f>
        <v>1.0000707609572512</v>
      </c>
      <c r="K191" s="2">
        <f>'Delta D-D'!CG193</f>
        <v>0.99997125947408161</v>
      </c>
    </row>
    <row r="192" spans="1:11" x14ac:dyDescent="0.2">
      <c r="A192" s="126">
        <v>380</v>
      </c>
      <c r="B192" s="2">
        <f>'Delta D-D'!BX194</f>
        <v>0.99832916920578441</v>
      </c>
      <c r="C192" s="2">
        <f>'Delta D-D'!CD194</f>
        <v>0.99832916920578441</v>
      </c>
      <c r="D192" s="2">
        <f>'Delta D-D'!BY194</f>
        <v>0.99840996108670887</v>
      </c>
      <c r="E192" s="2">
        <f>'Delta D-D'!CB194</f>
        <v>0.99829745340048903</v>
      </c>
      <c r="F192" s="2">
        <f>'Delta D-D'!BZ194</f>
        <v>1.0000809270964091</v>
      </c>
      <c r="G192" s="2">
        <f>'Delta D-D'!CA194</f>
        <v>1.0000137533690683</v>
      </c>
      <c r="H192" s="2">
        <f>'Delta D-D'!CC194</f>
        <v>0.99987356150717055</v>
      </c>
      <c r="I192" s="2">
        <f>'Delta D-D'!CE194</f>
        <v>1.0000240738755279</v>
      </c>
      <c r="J192" s="2">
        <f>'Delta D-D'!CF194</f>
        <v>1.0000680717929213</v>
      </c>
      <c r="K192" s="2">
        <f>'Delta D-D'!CG194</f>
        <v>0.99997328387487294</v>
      </c>
    </row>
    <row r="193" spans="1:11" x14ac:dyDescent="0.2">
      <c r="A193" s="126">
        <v>382</v>
      </c>
      <c r="B193" s="2">
        <f>'Delta D-D'!BX195</f>
        <v>0.9983474146772533</v>
      </c>
      <c r="C193" s="2">
        <f>'Delta D-D'!CD195</f>
        <v>0.99834741467725319</v>
      </c>
      <c r="D193" s="2">
        <f>'Delta D-D'!BY195</f>
        <v>0.99842496878971765</v>
      </c>
      <c r="E193" s="2">
        <f>'Delta D-D'!CB195</f>
        <v>0.99831460340176692</v>
      </c>
      <c r="F193" s="2">
        <f>'Delta D-D'!BZ195</f>
        <v>1.0000776824894062</v>
      </c>
      <c r="G193" s="2">
        <f>'Delta D-D'!CA195</f>
        <v>1.0000176297767245</v>
      </c>
      <c r="H193" s="2">
        <f>'Delta D-D'!CC195</f>
        <v>0.9998718329917321</v>
      </c>
      <c r="I193" s="2">
        <f>'Delta D-D'!CE195</f>
        <v>1.0000193653463101</v>
      </c>
      <c r="J193" s="2">
        <f>'Delta D-D'!CF195</f>
        <v>1.0000624869851973</v>
      </c>
      <c r="K193" s="2">
        <f>'Delta D-D'!CG195</f>
        <v>0.99997377054482373</v>
      </c>
    </row>
    <row r="194" spans="1:11" x14ac:dyDescent="0.2">
      <c r="A194" s="126">
        <v>384</v>
      </c>
      <c r="B194" s="2">
        <f>'Delta D-D'!BX196</f>
        <v>0.9983663647495068</v>
      </c>
      <c r="C194" s="2">
        <f>'Delta D-D'!CD196</f>
        <v>0.99836636474950691</v>
      </c>
      <c r="D194" s="2">
        <f>'Delta D-D'!BY196</f>
        <v>0.9984422412758055</v>
      </c>
      <c r="E194" s="2">
        <f>'Delta D-D'!CB196</f>
        <v>0.99833915481436009</v>
      </c>
      <c r="F194" s="2">
        <f>'Delta D-D'!BZ196</f>
        <v>1.0000760006836946</v>
      </c>
      <c r="G194" s="2">
        <f>'Delta D-D'!CA196</f>
        <v>1.0000170006906768</v>
      </c>
      <c r="H194" s="2">
        <f>'Delta D-D'!CC196</f>
        <v>0.99987975405776597</v>
      </c>
      <c r="I194" s="2">
        <f>'Delta D-D'!CE196</f>
        <v>1.0000182347316369</v>
      </c>
      <c r="J194" s="2">
        <f>'Delta D-D'!CF196</f>
        <v>1.0000644767166382</v>
      </c>
      <c r="K194" s="2">
        <f>'Delta D-D'!CG196</f>
        <v>0.99997151822874608</v>
      </c>
    </row>
    <row r="195" spans="1:11" x14ac:dyDescent="0.2">
      <c r="A195" s="126">
        <v>386</v>
      </c>
      <c r="B195" s="2">
        <f>'Delta D-D'!BX197</f>
        <v>0.99837801764606393</v>
      </c>
      <c r="C195" s="2">
        <f>'Delta D-D'!CD197</f>
        <v>0.99837801764606404</v>
      </c>
      <c r="D195" s="2">
        <f>'Delta D-D'!BY197</f>
        <v>0.998458497426578</v>
      </c>
      <c r="E195" s="2">
        <f>'Delta D-D'!CB197</f>
        <v>0.99835431252065687</v>
      </c>
      <c r="F195" s="2">
        <f>'Delta D-D'!BZ197</f>
        <v>1.0000806105293703</v>
      </c>
      <c r="G195" s="2">
        <f>'Delta D-D'!CA197</f>
        <v>1.0000188142601276</v>
      </c>
      <c r="H195" s="2">
        <f>'Delta D-D'!CC197</f>
        <v>0.99987684230182217</v>
      </c>
      <c r="I195" s="2">
        <f>'Delta D-D'!CE197</f>
        <v>1.0000182567579006</v>
      </c>
      <c r="J195" s="2">
        <f>'Delta D-D'!CF197</f>
        <v>1.0000611699207784</v>
      </c>
      <c r="K195" s="2">
        <f>'Delta D-D'!CG197</f>
        <v>0.99997207366571361</v>
      </c>
    </row>
    <row r="196" spans="1:11" x14ac:dyDescent="0.2">
      <c r="A196" s="126">
        <v>388</v>
      </c>
      <c r="B196" s="2">
        <f>'Delta D-D'!BX198</f>
        <v>0.99839590408376799</v>
      </c>
      <c r="C196" s="2">
        <f>'Delta D-D'!CD198</f>
        <v>0.9983959040837681</v>
      </c>
      <c r="D196" s="2">
        <f>'Delta D-D'!BY198</f>
        <v>0.99847674278322485</v>
      </c>
      <c r="E196" s="2">
        <f>'Delta D-D'!CB198</f>
        <v>0.99837907204018761</v>
      </c>
      <c r="F196" s="2">
        <f>'Delta D-D'!BZ198</f>
        <v>1.0000809685808265</v>
      </c>
      <c r="G196" s="2">
        <f>'Delta D-D'!CA198</f>
        <v>1.0000161123839699</v>
      </c>
      <c r="H196" s="2">
        <f>'Delta D-D'!CC198</f>
        <v>0.99988606970404492</v>
      </c>
      <c r="I196" s="2">
        <f>'Delta D-D'!CE198</f>
        <v>1.0000185353052589</v>
      </c>
      <c r="J196" s="2">
        <f>'Delta D-D'!CF198</f>
        <v>1.0000648720865291</v>
      </c>
      <c r="K196" s="2">
        <f>'Delta D-D'!CG198</f>
        <v>0.99997110488331598</v>
      </c>
    </row>
    <row r="197" spans="1:11" x14ac:dyDescent="0.2">
      <c r="A197" s="126">
        <v>390</v>
      </c>
      <c r="B197" s="2">
        <f>'Delta D-D'!BX199</f>
        <v>0.99841065675497376</v>
      </c>
      <c r="C197" s="2">
        <f>'Delta D-D'!CD199</f>
        <v>0.99841065675497387</v>
      </c>
      <c r="D197" s="2">
        <f>'Delta D-D'!BY199</f>
        <v>0.99849363633886246</v>
      </c>
      <c r="E197" s="2">
        <f>'Delta D-D'!CB199</f>
        <v>0.99839454550475826</v>
      </c>
      <c r="F197" s="2">
        <f>'Delta D-D'!BZ199</f>
        <v>1.0000831116768707</v>
      </c>
      <c r="G197" s="2">
        <f>'Delta D-D'!CA199</f>
        <v>1.0000146485515196</v>
      </c>
      <c r="H197" s="2">
        <f>'Delta D-D'!CC199</f>
        <v>0.99988611279063799</v>
      </c>
      <c r="I197" s="2">
        <f>'Delta D-D'!CE199</f>
        <v>1.0000188516073154</v>
      </c>
      <c r="J197" s="2">
        <f>'Delta D-D'!CF199</f>
        <v>1.0000641723647177</v>
      </c>
      <c r="K197" s="2">
        <f>'Delta D-D'!CG199</f>
        <v>0.9999711368337586</v>
      </c>
    </row>
    <row r="198" spans="1:11" x14ac:dyDescent="0.2">
      <c r="A198" s="126">
        <v>392</v>
      </c>
      <c r="B198" s="2">
        <f>'Delta D-D'!BX200</f>
        <v>0.9984310689290008</v>
      </c>
      <c r="C198" s="2">
        <f>'Delta D-D'!CD200</f>
        <v>0.99843106892900069</v>
      </c>
      <c r="D198" s="2">
        <f>'Delta D-D'!BY200</f>
        <v>0.99850846847818664</v>
      </c>
      <c r="E198" s="2">
        <f>'Delta D-D'!CB200</f>
        <v>0.99841494759056781</v>
      </c>
      <c r="F198" s="2">
        <f>'Delta D-D'!BZ200</f>
        <v>1.0000775211745652</v>
      </c>
      <c r="G198" s="2">
        <f>'Delta D-D'!CA200</f>
        <v>1.0000185936269941</v>
      </c>
      <c r="H198" s="2">
        <f>'Delta D-D'!CC200</f>
        <v>0.99988774787484569</v>
      </c>
      <c r="I198" s="2">
        <f>'Delta D-D'!CE200</f>
        <v>1.0000191356754216</v>
      </c>
      <c r="J198" s="2">
        <f>'Delta D-D'!CF200</f>
        <v>1.0000624823514366</v>
      </c>
      <c r="K198" s="2">
        <f>'Delta D-D'!CG200</f>
        <v>0.9999696738636652</v>
      </c>
    </row>
    <row r="199" spans="1:11" x14ac:dyDescent="0.2">
      <c r="A199" s="126">
        <v>394</v>
      </c>
      <c r="B199" s="2">
        <f>'Delta D-D'!BX201</f>
        <v>0.9984432521174964</v>
      </c>
      <c r="C199" s="2">
        <f>'Delta D-D'!CD201</f>
        <v>0.99844325211749652</v>
      </c>
      <c r="D199" s="2">
        <f>'Delta D-D'!BY201</f>
        <v>0.99852544395440779</v>
      </c>
      <c r="E199" s="2">
        <f>'Delta D-D'!CB201</f>
        <v>0.99843036307844379</v>
      </c>
      <c r="F199" s="2">
        <f>'Delta D-D'!BZ201</f>
        <v>1.0000823199883786</v>
      </c>
      <c r="G199" s="2">
        <f>'Delta D-D'!CA201</f>
        <v>1.0000195338082518</v>
      </c>
      <c r="H199" s="2">
        <f>'Delta D-D'!CC201</f>
        <v>0.99988524714822269</v>
      </c>
      <c r="I199" s="2">
        <f>'Delta D-D'!CE201</f>
        <v>1.0000220294057776</v>
      </c>
      <c r="J199" s="2">
        <f>'Delta D-D'!CF201</f>
        <v>1.0000609584023143</v>
      </c>
      <c r="K199" s="2">
        <f>'Delta D-D'!CG201</f>
        <v>0.99997184005862261</v>
      </c>
    </row>
    <row r="200" spans="1:11" x14ac:dyDescent="0.2">
      <c r="A200" s="126">
        <v>396</v>
      </c>
      <c r="B200" s="2">
        <f>'Delta D-D'!BX202</f>
        <v>0.99845659712464385</v>
      </c>
      <c r="C200" s="2">
        <f>'Delta D-D'!CD202</f>
        <v>0.99845659712464396</v>
      </c>
      <c r="D200" s="2">
        <f>'Delta D-D'!BY202</f>
        <v>0.99854185478752866</v>
      </c>
      <c r="E200" s="2">
        <f>'Delta D-D'!CB202</f>
        <v>0.99845109294154544</v>
      </c>
      <c r="F200" s="2">
        <f>'Delta D-D'!BZ202</f>
        <v>1.0000853894532122</v>
      </c>
      <c r="G200" s="2">
        <f>'Delta D-D'!CA202</f>
        <v>1.0000145605202495</v>
      </c>
      <c r="H200" s="2">
        <f>'Delta D-D'!CC202</f>
        <v>0.99989454663201349</v>
      </c>
      <c r="I200" s="2">
        <f>'Delta D-D'!CE202</f>
        <v>1.0000165342598646</v>
      </c>
      <c r="J200" s="2">
        <f>'Delta D-D'!CF202</f>
        <v>1.0000593811333867</v>
      </c>
      <c r="K200" s="2">
        <f>'Delta D-D'!CG202</f>
        <v>0.9999723229466474</v>
      </c>
    </row>
    <row r="201" spans="1:11" x14ac:dyDescent="0.2">
      <c r="A201" s="126">
        <v>398</v>
      </c>
      <c r="B201" s="2">
        <f>'Delta D-D'!BX203</f>
        <v>0.99847464430295929</v>
      </c>
      <c r="C201" s="2">
        <f>'Delta D-D'!CD203</f>
        <v>0.99847464430295929</v>
      </c>
      <c r="D201" s="2">
        <f>'Delta D-D'!BY203</f>
        <v>0.99855417502291377</v>
      </c>
      <c r="E201" s="2">
        <f>'Delta D-D'!CB203</f>
        <v>0.99846927150350762</v>
      </c>
      <c r="F201" s="2">
        <f>'Delta D-D'!BZ203</f>
        <v>1.0000796522179189</v>
      </c>
      <c r="G201" s="2">
        <f>'Delta D-D'!CA203</f>
        <v>1.0000182229302936</v>
      </c>
      <c r="H201" s="2">
        <f>'Delta D-D'!CC203</f>
        <v>0.99989675249840304</v>
      </c>
      <c r="I201" s="2">
        <f>'Delta D-D'!CE203</f>
        <v>1.0000133077730129</v>
      </c>
      <c r="J201" s="2">
        <f>'Delta D-D'!CF203</f>
        <v>1.0000638465177785</v>
      </c>
      <c r="K201" s="2">
        <f>'Delta D-D'!CG203</f>
        <v>0.99996636397521854</v>
      </c>
    </row>
    <row r="202" spans="1:11" x14ac:dyDescent="0.2">
      <c r="A202" s="126">
        <v>400</v>
      </c>
      <c r="B202" s="2">
        <f>'Delta D-D'!BX204</f>
        <v>0.99848697303156742</v>
      </c>
      <c r="C202" s="2">
        <f>'Delta D-D'!CD204</f>
        <v>0.99848697303156719</v>
      </c>
      <c r="D202" s="2">
        <f>'Delta D-D'!BY204</f>
        <v>0.99857127746622421</v>
      </c>
      <c r="E202" s="2">
        <f>'Delta D-D'!CB204</f>
        <v>0.9984840322823636</v>
      </c>
      <c r="F202" s="2">
        <f>'Delta D-D'!BZ204</f>
        <v>1.0000844321828266</v>
      </c>
      <c r="G202" s="2">
        <f>'Delta D-D'!CA204</f>
        <v>1.0000167897050232</v>
      </c>
      <c r="H202" s="2">
        <f>'Delta D-D'!CC204</f>
        <v>0.99989584203239368</v>
      </c>
      <c r="I202" s="2">
        <f>'Delta D-D'!CE204</f>
        <v>1.0000170938322506</v>
      </c>
      <c r="J202" s="2">
        <f>'Delta D-D'!CF204</f>
        <v>1.0000621077451566</v>
      </c>
      <c r="K202" s="2">
        <f>'Delta D-D'!CG204</f>
        <v>0.9999676964216746</v>
      </c>
    </row>
    <row r="203" spans="1:11" x14ac:dyDescent="0.2">
      <c r="A203" s="126">
        <v>402</v>
      </c>
      <c r="B203" s="2">
        <f>'Delta D-D'!BX205</f>
        <v>0.99850618372548117</v>
      </c>
      <c r="C203" s="2">
        <f>'Delta D-D'!CD205</f>
        <v>0.99850618372548128</v>
      </c>
      <c r="D203" s="2">
        <f>'Delta D-D'!BY205</f>
        <v>0.99858904556553563</v>
      </c>
      <c r="E203" s="2">
        <f>'Delta D-D'!CB205</f>
        <v>0.99849876154857176</v>
      </c>
      <c r="F203" s="2">
        <f>'Delta D-D'!BZ205</f>
        <v>1.0000829858056017</v>
      </c>
      <c r="G203" s="2">
        <f>'Delta D-D'!CA205</f>
        <v>1.0000173186981018</v>
      </c>
      <c r="H203" s="2">
        <f>'Delta D-D'!CC205</f>
        <v>0.99989227158402516</v>
      </c>
      <c r="I203" s="2">
        <f>'Delta D-D'!CE205</f>
        <v>1.0000188663777763</v>
      </c>
      <c r="J203" s="2">
        <f>'Delta D-D'!CF205</f>
        <v>1.0000618899894553</v>
      </c>
      <c r="K203" s="2">
        <f>'Delta D-D'!CG205</f>
        <v>0.9999700053379722</v>
      </c>
    </row>
    <row r="204" spans="1:11" x14ac:dyDescent="0.2">
      <c r="A204" s="126">
        <v>404</v>
      </c>
      <c r="B204" s="2">
        <f>'Delta D-D'!BX206</f>
        <v>0.99852393621189883</v>
      </c>
      <c r="C204" s="2">
        <f>'Delta D-D'!CD206</f>
        <v>0.99852393621189872</v>
      </c>
      <c r="D204" s="2">
        <f>'Delta D-D'!BY206</f>
        <v>0.99860012694197353</v>
      </c>
      <c r="E204" s="2">
        <f>'Delta D-D'!CB206</f>
        <v>0.9985148036900795</v>
      </c>
      <c r="F204" s="2">
        <f>'Delta D-D'!BZ206</f>
        <v>1.0000763033586995</v>
      </c>
      <c r="G204" s="2">
        <f>'Delta D-D'!CA206</f>
        <v>1.0000206497499287</v>
      </c>
      <c r="H204" s="2">
        <f>'Delta D-D'!CC206</f>
        <v>0.99989390957975888</v>
      </c>
      <c r="I204" s="2">
        <f>'Delta D-D'!CE206</f>
        <v>1.0000164277373877</v>
      </c>
      <c r="J204" s="2">
        <f>'Delta D-D'!CF206</f>
        <v>1.000058395871062</v>
      </c>
      <c r="K204" s="2">
        <f>'Delta D-D'!CG206</f>
        <v>0.9999655938067108</v>
      </c>
    </row>
    <row r="205" spans="1:11" x14ac:dyDescent="0.2">
      <c r="A205" s="126">
        <v>406</v>
      </c>
      <c r="B205" s="2">
        <f>'Delta D-D'!BX207</f>
        <v>0.99853722716763393</v>
      </c>
      <c r="C205" s="2">
        <f>'Delta D-D'!CD207</f>
        <v>0.99853722716763371</v>
      </c>
      <c r="D205" s="2">
        <f>'Delta D-D'!BY207</f>
        <v>0.99861902163876237</v>
      </c>
      <c r="E205" s="2">
        <f>'Delta D-D'!CB207</f>
        <v>0.99853138522733431</v>
      </c>
      <c r="F205" s="2">
        <f>'Delta D-D'!BZ207</f>
        <v>1.000081914293131</v>
      </c>
      <c r="G205" s="2">
        <f>'Delta D-D'!CA207</f>
        <v>1.0000176078137017</v>
      </c>
      <c r="H205" s="2">
        <f>'Delta D-D'!CC207</f>
        <v>0.99989463643874166</v>
      </c>
      <c r="I205" s="2">
        <f>'Delta D-D'!CE207</f>
        <v>1.0000192434225568</v>
      </c>
      <c r="J205" s="2">
        <f>'Delta D-D'!CF207</f>
        <v>1.000056509962806</v>
      </c>
      <c r="K205" s="2">
        <f>'Delta D-D'!CG207</f>
        <v>0.99997278096920161</v>
      </c>
    </row>
    <row r="206" spans="1:11" x14ac:dyDescent="0.2">
      <c r="A206" s="126">
        <v>408</v>
      </c>
      <c r="B206" s="2">
        <f>'Delta D-D'!BX208</f>
        <v>0.99854927969230323</v>
      </c>
      <c r="C206" s="2">
        <f>'Delta D-D'!CD208</f>
        <v>0.99854927969230334</v>
      </c>
      <c r="D206" s="2">
        <f>'Delta D-D'!BY208</f>
        <v>0.99863303248205781</v>
      </c>
      <c r="E206" s="2">
        <f>'Delta D-D'!CB208</f>
        <v>0.99855207803150869</v>
      </c>
      <c r="F206" s="2">
        <f>'Delta D-D'!BZ208</f>
        <v>1.0000838744681488</v>
      </c>
      <c r="G206" s="2">
        <f>'Delta D-D'!CA208</f>
        <v>1.0000136568643181</v>
      </c>
      <c r="H206" s="2">
        <f>'Delta D-D'!CC208</f>
        <v>0.99990527916513927</v>
      </c>
      <c r="I206" s="2">
        <f>'Delta D-D'!CE208</f>
        <v>1.0000110459303047</v>
      </c>
      <c r="J206" s="2">
        <f>'Delta D-D'!CF208</f>
        <v>1.0000544081910006</v>
      </c>
      <c r="K206" s="2">
        <f>'Delta D-D'!CG208</f>
        <v>0.9999706425510686</v>
      </c>
    </row>
    <row r="207" spans="1:11" x14ac:dyDescent="0.2">
      <c r="A207" s="126">
        <v>410</v>
      </c>
      <c r="B207" s="2">
        <f>'Delta D-D'!BX209</f>
        <v>0.99856380547231638</v>
      </c>
      <c r="C207" s="2">
        <f>'Delta D-D'!CD209</f>
        <v>0.99856380547231649</v>
      </c>
      <c r="D207" s="2">
        <f>'Delta D-D'!BY209</f>
        <v>0.99864659234114805</v>
      </c>
      <c r="E207" s="2">
        <f>'Delta D-D'!CB209</f>
        <v>0.9985646068487668</v>
      </c>
      <c r="F207" s="2">
        <f>'Delta D-D'!BZ209</f>
        <v>1.0000829059378855</v>
      </c>
      <c r="G207" s="2">
        <f>'Delta D-D'!CA209</f>
        <v>1.0000181976371982</v>
      </c>
      <c r="H207" s="2">
        <f>'Delta D-D'!CC209</f>
        <v>0.99989970758533475</v>
      </c>
      <c r="I207" s="2">
        <f>'Delta D-D'!CE209</f>
        <v>1.0000167625544909</v>
      </c>
      <c r="J207" s="2">
        <f>'Delta D-D'!CF209</f>
        <v>1.0000528514232871</v>
      </c>
      <c r="K207" s="2">
        <f>'Delta D-D'!CG209</f>
        <v>0.9999715637249742</v>
      </c>
    </row>
    <row r="208" spans="1:11" x14ac:dyDescent="0.2">
      <c r="A208" s="126">
        <v>412</v>
      </c>
      <c r="B208" s="2">
        <f>'Delta D-D'!BX210</f>
        <v>0.99857959482321823</v>
      </c>
      <c r="C208" s="2">
        <f>'Delta D-D'!CD210</f>
        <v>0.99857959482321812</v>
      </c>
      <c r="D208" s="2">
        <f>'Delta D-D'!BY210</f>
        <v>0.99866196536501306</v>
      </c>
      <c r="E208" s="2">
        <f>'Delta D-D'!CB210</f>
        <v>0.99858413851646732</v>
      </c>
      <c r="F208" s="2">
        <f>'Delta D-D'!BZ210</f>
        <v>1.0000824877077623</v>
      </c>
      <c r="G208" s="2">
        <f>'Delta D-D'!CA210</f>
        <v>1.0000186616322946</v>
      </c>
      <c r="H208" s="2">
        <f>'Delta D-D'!CC210</f>
        <v>0.99990340904716257</v>
      </c>
      <c r="I208" s="2">
        <f>'Delta D-D'!CE210</f>
        <v>1.0000154583425451</v>
      </c>
      <c r="J208" s="2">
        <f>'Delta D-D'!CF210</f>
        <v>1.0000559480838256</v>
      </c>
      <c r="K208" s="2">
        <f>'Delta D-D'!CG210</f>
        <v>0.99996834919852828</v>
      </c>
    </row>
    <row r="209" spans="1:11" x14ac:dyDescent="0.2">
      <c r="A209" s="126">
        <v>414</v>
      </c>
      <c r="B209" s="2">
        <f>'Delta D-D'!BX211</f>
        <v>0.99858864881464737</v>
      </c>
      <c r="C209" s="2">
        <f>'Delta D-D'!CD211</f>
        <v>0.99858864881464737</v>
      </c>
      <c r="D209" s="2">
        <f>'Delta D-D'!BY211</f>
        <v>0.99867498008255673</v>
      </c>
      <c r="E209" s="2">
        <f>'Delta D-D'!CB211</f>
        <v>0.99859836721457607</v>
      </c>
      <c r="F209" s="2">
        <f>'Delta D-D'!BZ211</f>
        <v>1.0000864532838538</v>
      </c>
      <c r="G209" s="2">
        <f>'Delta D-D'!CA211</f>
        <v>1.0000176999394426</v>
      </c>
      <c r="H209" s="2">
        <f>'Delta D-D'!CC211</f>
        <v>0.99990558721541578</v>
      </c>
      <c r="I209" s="2">
        <f>'Delta D-D'!CE211</f>
        <v>1.0000111676247532</v>
      </c>
      <c r="J209" s="2">
        <f>'Delta D-D'!CF211</f>
        <v>1.0000541556984479</v>
      </c>
      <c r="K209" s="2">
        <f>'Delta D-D'!CG211</f>
        <v>0.99996805190230131</v>
      </c>
    </row>
    <row r="210" spans="1:11" x14ac:dyDescent="0.2">
      <c r="A210" s="126">
        <v>416</v>
      </c>
      <c r="B210" s="2">
        <f>'Delta D-D'!BX212</f>
        <v>0.99860622424373113</v>
      </c>
      <c r="C210" s="2">
        <f>'Delta D-D'!CD212</f>
        <v>0.99860622424373113</v>
      </c>
      <c r="D210" s="2">
        <f>'Delta D-D'!BY212</f>
        <v>0.9986885954295398</v>
      </c>
      <c r="E210" s="2">
        <f>'Delta D-D'!CB212</f>
        <v>0.99861820077240893</v>
      </c>
      <c r="F210" s="2">
        <f>'Delta D-D'!BZ212</f>
        <v>1.0000824861530089</v>
      </c>
      <c r="G210" s="2">
        <f>'Delta D-D'!CA212</f>
        <v>1.0000169402755472</v>
      </c>
      <c r="H210" s="2">
        <f>'Delta D-D'!CC212</f>
        <v>0.99991257411124301</v>
      </c>
      <c r="I210" s="2">
        <f>'Delta D-D'!CE212</f>
        <v>1.0000119691069749</v>
      </c>
      <c r="J210" s="2">
        <f>'Delta D-D'!CF212</f>
        <v>1.0000505466969287</v>
      </c>
      <c r="K210" s="2">
        <f>'Delta D-D'!CG212</f>
        <v>0.99996890163714769</v>
      </c>
    </row>
    <row r="211" spans="1:11" x14ac:dyDescent="0.2">
      <c r="A211" s="126">
        <v>418</v>
      </c>
      <c r="B211" s="2">
        <f>'Delta D-D'!BX213</f>
        <v>0.99861536048093358</v>
      </c>
      <c r="C211" s="2">
        <f>'Delta D-D'!CD213</f>
        <v>0.99861536048093369</v>
      </c>
      <c r="D211" s="2">
        <f>'Delta D-D'!BY213</f>
        <v>0.99870366279957801</v>
      </c>
      <c r="E211" s="2">
        <f>'Delta D-D'!CB213</f>
        <v>0.99863798130604653</v>
      </c>
      <c r="F211" s="2">
        <f>'Delta D-D'!BZ213</f>
        <v>1.0000884247550546</v>
      </c>
      <c r="G211" s="2">
        <f>'Delta D-D'!CA213</f>
        <v>1.0000185485778044</v>
      </c>
      <c r="H211" s="2">
        <f>'Delta D-D'!CC213</f>
        <v>0.99991568623668092</v>
      </c>
      <c r="I211" s="2">
        <f>'Delta D-D'!CE213</f>
        <v>1.0000154085082871</v>
      </c>
      <c r="J211" s="2">
        <f>'Delta D-D'!CF213</f>
        <v>1.0000491079674754</v>
      </c>
      <c r="K211" s="2">
        <f>'Delta D-D'!CG213</f>
        <v>0.99997102594177512</v>
      </c>
    </row>
    <row r="212" spans="1:11" x14ac:dyDescent="0.2">
      <c r="A212" s="126">
        <v>420</v>
      </c>
      <c r="B212" s="2">
        <f>'Delta D-D'!BX214</f>
        <v>0.99863110836121272</v>
      </c>
      <c r="C212" s="2">
        <f>'Delta D-D'!CD214</f>
        <v>0.99863110836121272</v>
      </c>
      <c r="D212" s="2">
        <f>'Delta D-D'!BY214</f>
        <v>0.99871822649850917</v>
      </c>
      <c r="E212" s="2">
        <f>'Delta D-D'!CB214</f>
        <v>0.99864521734284439</v>
      </c>
      <c r="F212" s="2">
        <f>'Delta D-D'!BZ214</f>
        <v>1.0000872375560574</v>
      </c>
      <c r="G212" s="2">
        <f>'Delta D-D'!CA214</f>
        <v>1.0000174391441616</v>
      </c>
      <c r="H212" s="2">
        <f>'Delta D-D'!CC214</f>
        <v>0.99990945957781641</v>
      </c>
      <c r="I212" s="2">
        <f>'Delta D-D'!CE214</f>
        <v>1.0000130260857225</v>
      </c>
      <c r="J212" s="2">
        <f>'Delta D-D'!CF214</f>
        <v>1.000051373461295</v>
      </c>
      <c r="K212" s="2">
        <f>'Delta D-D'!CG214</f>
        <v>0.99996849806571841</v>
      </c>
    </row>
    <row r="213" spans="1:11" x14ac:dyDescent="0.2">
      <c r="A213" s="126">
        <v>422</v>
      </c>
      <c r="B213" s="2">
        <f>'Delta D-D'!BX215</f>
        <v>0.99864804016477149</v>
      </c>
      <c r="C213" s="2">
        <f>'Delta D-D'!CD215</f>
        <v>0.9986480401647716</v>
      </c>
      <c r="D213" s="2">
        <f>'Delta D-D'!BY215</f>
        <v>0.99873020662957657</v>
      </c>
      <c r="E213" s="2">
        <f>'Delta D-D'!CB215</f>
        <v>0.99866276973244283</v>
      </c>
      <c r="F213" s="2">
        <f>'Delta D-D'!BZ215</f>
        <v>1.0000822777009521</v>
      </c>
      <c r="G213" s="2">
        <f>'Delta D-D'!CA215</f>
        <v>1.0000164621584988</v>
      </c>
      <c r="H213" s="2">
        <f>'Delta D-D'!CC215</f>
        <v>0.99991601658711882</v>
      </c>
      <c r="I213" s="2">
        <f>'Delta D-D'!CE215</f>
        <v>1.0000104291269742</v>
      </c>
      <c r="J213" s="2">
        <f>'Delta D-D'!CF215</f>
        <v>1.0000486559802015</v>
      </c>
      <c r="K213" s="2">
        <f>'Delta D-D'!CG215</f>
        <v>0.99996872569354711</v>
      </c>
    </row>
    <row r="214" spans="1:11" x14ac:dyDescent="0.2">
      <c r="A214" s="126">
        <v>424</v>
      </c>
      <c r="B214" s="2">
        <f>'Delta D-D'!BX216</f>
        <v>0.99866288516360391</v>
      </c>
      <c r="C214" s="2">
        <f>'Delta D-D'!CD216</f>
        <v>0.9986628851636038</v>
      </c>
      <c r="D214" s="2">
        <f>'Delta D-D'!BY216</f>
        <v>0.99874489742145078</v>
      </c>
      <c r="E214" s="2">
        <f>'Delta D-D'!CB216</f>
        <v>0.99868047349554501</v>
      </c>
      <c r="F214" s="2">
        <f>'Delta D-D'!BZ216</f>
        <v>1.000082122064478</v>
      </c>
      <c r="G214" s="2">
        <f>'Delta D-D'!CA216</f>
        <v>1.0000182874153458</v>
      </c>
      <c r="H214" s="2">
        <f>'Delta D-D'!CC216</f>
        <v>0.99991720921252925</v>
      </c>
      <c r="I214" s="2">
        <f>'Delta D-D'!CE216</f>
        <v>1.0000156249479504</v>
      </c>
      <c r="J214" s="2">
        <f>'Delta D-D'!CF216</f>
        <v>1.0000489686687779</v>
      </c>
      <c r="K214" s="2">
        <f>'Delta D-D'!CG216</f>
        <v>0.99996820770634154</v>
      </c>
    </row>
    <row r="215" spans="1:11" x14ac:dyDescent="0.2">
      <c r="A215" s="126">
        <v>426</v>
      </c>
      <c r="B215" s="2">
        <f>'Delta D-D'!BX217</f>
        <v>0.99867707856572185</v>
      </c>
      <c r="C215" s="2">
        <f>'Delta D-D'!CD217</f>
        <v>0.99867707856572197</v>
      </c>
      <c r="D215" s="2">
        <f>'Delta D-D'!BY217</f>
        <v>0.99875755707699865</v>
      </c>
      <c r="E215" s="2">
        <f>'Delta D-D'!CB217</f>
        <v>0.9986903418605082</v>
      </c>
      <c r="F215" s="2">
        <f>'Delta D-D'!BZ217</f>
        <v>1.000080585119058</v>
      </c>
      <c r="G215" s="2">
        <f>'Delta D-D'!CA217</f>
        <v>1.0000197022159085</v>
      </c>
      <c r="H215" s="2">
        <f>'Delta D-D'!CC217</f>
        <v>0.99991300066672351</v>
      </c>
      <c r="I215" s="2">
        <f>'Delta D-D'!CE217</f>
        <v>1.0000144175979928</v>
      </c>
      <c r="J215" s="2">
        <f>'Delta D-D'!CF217</f>
        <v>1.0000545906322738</v>
      </c>
      <c r="K215" s="2">
        <f>'Delta D-D'!CG217</f>
        <v>0.99996539695056652</v>
      </c>
    </row>
    <row r="216" spans="1:11" x14ac:dyDescent="0.2">
      <c r="A216" s="126">
        <v>428</v>
      </c>
      <c r="B216" s="2">
        <f>'Delta D-D'!BX218</f>
        <v>0.99868509541373207</v>
      </c>
      <c r="C216" s="2">
        <f>'Delta D-D'!CD218</f>
        <v>0.99868509541373207</v>
      </c>
      <c r="D216" s="2">
        <f>'Delta D-D'!BY218</f>
        <v>0.99877216513231837</v>
      </c>
      <c r="E216" s="2">
        <f>'Delta D-D'!CB218</f>
        <v>0.99870363092540804</v>
      </c>
      <c r="F216" s="2">
        <f>'Delta D-D'!BZ218</f>
        <v>1.0000871843576979</v>
      </c>
      <c r="G216" s="2">
        <f>'Delta D-D'!CA218</f>
        <v>1.0000160197548718</v>
      </c>
      <c r="H216" s="2">
        <f>'Delta D-D'!CC218</f>
        <v>0.99991536314194296</v>
      </c>
      <c r="I216" s="2">
        <f>'Delta D-D'!CE218</f>
        <v>1.000010057474743</v>
      </c>
      <c r="J216" s="2">
        <f>'Delta D-D'!CF218</f>
        <v>1.000044623922919</v>
      </c>
      <c r="K216" s="2">
        <f>'Delta D-D'!CG218</f>
        <v>0.99997221974247286</v>
      </c>
    </row>
    <row r="217" spans="1:11" x14ac:dyDescent="0.2">
      <c r="A217" s="126">
        <v>430</v>
      </c>
      <c r="B217" s="2">
        <f>'Delta D-D'!BX219</f>
        <v>0.99870023580750023</v>
      </c>
      <c r="C217" s="2">
        <f>'Delta D-D'!CD219</f>
        <v>0.99870023580750023</v>
      </c>
      <c r="D217" s="2">
        <f>'Delta D-D'!BY219</f>
        <v>0.99878237117036417</v>
      </c>
      <c r="E217" s="2">
        <f>'Delta D-D'!CB219</f>
        <v>0.99871973481704768</v>
      </c>
      <c r="F217" s="2">
        <f>'Delta D-D'!BZ219</f>
        <v>1.0000822422584066</v>
      </c>
      <c r="G217" s="2">
        <f>'Delta D-D'!CA219</f>
        <v>1.0000192552907343</v>
      </c>
      <c r="H217" s="2">
        <f>'Delta D-D'!CC219</f>
        <v>0.9999180335734279</v>
      </c>
      <c r="I217" s="2">
        <f>'Delta D-D'!CE219</f>
        <v>1.0000105447257914</v>
      </c>
      <c r="J217" s="2">
        <f>'Delta D-D'!CF219</f>
        <v>1.0000497259438981</v>
      </c>
      <c r="K217" s="2">
        <f>'Delta D-D'!CG219</f>
        <v>0.99996529031606962</v>
      </c>
    </row>
    <row r="218" spans="1:11" x14ac:dyDescent="0.2">
      <c r="A218" s="126">
        <v>432</v>
      </c>
      <c r="B218" s="2">
        <f>'Delta D-D'!BX220</f>
        <v>0.99870995366669024</v>
      </c>
      <c r="C218" s="2">
        <f>'Delta D-D'!CD220</f>
        <v>0.99870995366669024</v>
      </c>
      <c r="D218" s="2">
        <f>'Delta D-D'!BY220</f>
        <v>0.99879776801765618</v>
      </c>
      <c r="E218" s="2">
        <f>'Delta D-D'!CB220</f>
        <v>0.99874040049221458</v>
      </c>
      <c r="F218" s="2">
        <f>'Delta D-D'!BZ220</f>
        <v>1.0000879277818784</v>
      </c>
      <c r="G218" s="2">
        <f>'Delta D-D'!CA220</f>
        <v>1.0000151394605519</v>
      </c>
      <c r="H218" s="2">
        <f>'Delta D-D'!CC220</f>
        <v>0.99992742506066168</v>
      </c>
      <c r="I218" s="2">
        <f>'Delta D-D'!CE220</f>
        <v>1.0000088742208668</v>
      </c>
      <c r="J218" s="2">
        <f>'Delta D-D'!CF220</f>
        <v>1.0000431972549542</v>
      </c>
      <c r="K218" s="2">
        <f>'Delta D-D'!CG220</f>
        <v>0.99997263260526748</v>
      </c>
    </row>
    <row r="219" spans="1:11" x14ac:dyDescent="0.2">
      <c r="A219" s="126">
        <v>434</v>
      </c>
      <c r="B219" s="2">
        <f>'Delta D-D'!BX221</f>
        <v>0.99872521109379064</v>
      </c>
      <c r="C219" s="2">
        <f>'Delta D-D'!CD221</f>
        <v>0.99872521109379053</v>
      </c>
      <c r="D219" s="2">
        <f>'Delta D-D'!BY221</f>
        <v>0.99880977814075467</v>
      </c>
      <c r="E219" s="2">
        <f>'Delta D-D'!CB221</f>
        <v>0.99875529253311157</v>
      </c>
      <c r="F219" s="2">
        <f>'Delta D-D'!BZ221</f>
        <v>1.0000846749897017</v>
      </c>
      <c r="G219" s="2">
        <f>'Delta D-D'!CA221</f>
        <v>1.0000171311987687</v>
      </c>
      <c r="H219" s="2">
        <f>'Delta D-D'!CC221</f>
        <v>0.99992831949432226</v>
      </c>
      <c r="I219" s="2">
        <f>'Delta D-D'!CE221</f>
        <v>1.0000138950454456</v>
      </c>
      <c r="J219" s="2">
        <f>'Delta D-D'!CF221</f>
        <v>1.0000476924633239</v>
      </c>
      <c r="K219" s="2">
        <f>'Delta D-D'!CG221</f>
        <v>0.99996698096188907</v>
      </c>
    </row>
    <row r="220" spans="1:11" x14ac:dyDescent="0.2">
      <c r="A220" s="126">
        <v>436</v>
      </c>
      <c r="B220" s="2">
        <f>'Delta D-D'!BX222</f>
        <v>0.99873819055692981</v>
      </c>
      <c r="C220" s="2">
        <f>'Delta D-D'!CD222</f>
        <v>0.99873819055692969</v>
      </c>
      <c r="D220" s="2">
        <f>'Delta D-D'!BY222</f>
        <v>0.99882402962573791</v>
      </c>
      <c r="E220" s="2">
        <f>'Delta D-D'!CB222</f>
        <v>0.99876611981619812</v>
      </c>
      <c r="F220" s="2">
        <f>'Delta D-D'!BZ222</f>
        <v>1.0000859475181982</v>
      </c>
      <c r="G220" s="2">
        <f>'Delta D-D'!CA222</f>
        <v>1.0000166074124299</v>
      </c>
      <c r="H220" s="2">
        <f>'Delta D-D'!CC222</f>
        <v>0.99992541583628181</v>
      </c>
      <c r="I220" s="2">
        <f>'Delta D-D'!CE222</f>
        <v>1.0000136553412091</v>
      </c>
      <c r="J220" s="2">
        <f>'Delta D-D'!CF222</f>
        <v>1.0000453604265744</v>
      </c>
      <c r="K220" s="2">
        <f>'Delta D-D'!CG222</f>
        <v>0.99996837929026716</v>
      </c>
    </row>
    <row r="221" spans="1:11" x14ac:dyDescent="0.2">
      <c r="A221" s="126">
        <v>438</v>
      </c>
      <c r="B221" s="2">
        <f>'Delta D-D'!BX223</f>
        <v>0.99875053354493604</v>
      </c>
      <c r="C221" s="2">
        <f>'Delta D-D'!CD223</f>
        <v>0.99875053354493604</v>
      </c>
      <c r="D221" s="2">
        <f>'Delta D-D'!BY223</f>
        <v>0.99883243660224286</v>
      </c>
      <c r="E221" s="2">
        <f>'Delta D-D'!CB223</f>
        <v>0.99877705239974557</v>
      </c>
      <c r="F221" s="2">
        <f>'Delta D-D'!BZ223</f>
        <v>1.000082005520454</v>
      </c>
      <c r="G221" s="2">
        <f>'Delta D-D'!CA223</f>
        <v>1.0000176807055883</v>
      </c>
      <c r="H221" s="2">
        <f>'Delta D-D'!CC223</f>
        <v>0.99992687164471927</v>
      </c>
      <c r="I221" s="2">
        <f>'Delta D-D'!CE223</f>
        <v>1.0000098294142066</v>
      </c>
      <c r="J221" s="2">
        <f>'Delta D-D'!CF223</f>
        <v>1.0000459551067202</v>
      </c>
      <c r="K221" s="2">
        <f>'Delta D-D'!CG223</f>
        <v>0.99996697116954936</v>
      </c>
    </row>
    <row r="222" spans="1:11" x14ac:dyDescent="0.2">
      <c r="A222" s="126">
        <v>440</v>
      </c>
      <c r="B222" s="2">
        <f>'Delta D-D'!BX224</f>
        <v>0.99875901396683076</v>
      </c>
      <c r="C222" s="2">
        <f>'Delta D-D'!CD224</f>
        <v>0.99875901396683053</v>
      </c>
      <c r="D222" s="2">
        <f>'Delta D-D'!BY224</f>
        <v>0.99884992284069762</v>
      </c>
      <c r="E222" s="2">
        <f>'Delta D-D'!CB224</f>
        <v>0.99879252309836031</v>
      </c>
      <c r="F222" s="2">
        <f>'Delta D-D'!BZ224</f>
        <v>1.0000910218306875</v>
      </c>
      <c r="G222" s="2">
        <f>'Delta D-D'!CA224</f>
        <v>1.0000129460977405</v>
      </c>
      <c r="H222" s="2">
        <f>'Delta D-D'!CC224</f>
        <v>0.99992958898132867</v>
      </c>
      <c r="I222" s="2">
        <f>'Delta D-D'!CE224</f>
        <v>1.0000080867527767</v>
      </c>
      <c r="J222" s="2">
        <f>'Delta D-D'!CF224</f>
        <v>1.0000454198659667</v>
      </c>
      <c r="K222" s="2">
        <f>'Delta D-D'!CG224</f>
        <v>0.99997173969304187</v>
      </c>
    </row>
    <row r="223" spans="1:11" x14ac:dyDescent="0.2">
      <c r="A223" s="126">
        <v>442</v>
      </c>
      <c r="B223" s="2">
        <f>'Delta D-D'!BX225</f>
        <v>0.99877755829551007</v>
      </c>
      <c r="C223" s="2">
        <f>'Delta D-D'!CD225</f>
        <v>0.99877755829551007</v>
      </c>
      <c r="D223" s="2">
        <f>'Delta D-D'!BY225</f>
        <v>0.99886023581061945</v>
      </c>
      <c r="E223" s="2">
        <f>'Delta D-D'!CB225</f>
        <v>0.99880939878736374</v>
      </c>
      <c r="F223" s="2">
        <f>'Delta D-D'!BZ225</f>
        <v>1.0000827787072535</v>
      </c>
      <c r="G223" s="2">
        <f>'Delta D-D'!CA225</f>
        <v>1.0000181017888947</v>
      </c>
      <c r="H223" s="2">
        <f>'Delta D-D'!CC225</f>
        <v>0.99993100442845839</v>
      </c>
      <c r="I223" s="2">
        <f>'Delta D-D'!CE225</f>
        <v>1.0000102371377502</v>
      </c>
      <c r="J223" s="2">
        <f>'Delta D-D'!CF225</f>
        <v>1.0000436825908199</v>
      </c>
      <c r="K223" s="2">
        <f>'Delta D-D'!CG225</f>
        <v>0.99996951333246054</v>
      </c>
    </row>
    <row r="224" spans="1:11" x14ac:dyDescent="0.2">
      <c r="A224" s="126">
        <v>444</v>
      </c>
      <c r="B224" s="2">
        <f>'Delta D-D'!BX226</f>
        <v>0.99879079807657722</v>
      </c>
      <c r="C224" s="2">
        <f>'Delta D-D'!CD226</f>
        <v>0.99879079807657734</v>
      </c>
      <c r="D224" s="2">
        <f>'Delta D-D'!BY226</f>
        <v>0.99887259790707872</v>
      </c>
      <c r="E224" s="2">
        <f>'Delta D-D'!CB226</f>
        <v>0.99882223063724729</v>
      </c>
      <c r="F224" s="2">
        <f>'Delta D-D'!BZ226</f>
        <v>1.000081898862764</v>
      </c>
      <c r="G224" s="2">
        <f>'Delta D-D'!CA226</f>
        <v>1.0000141981042503</v>
      </c>
      <c r="H224" s="2">
        <f>'Delta D-D'!CC226</f>
        <v>0.99993537869516214</v>
      </c>
      <c r="I224" s="2">
        <f>'Delta D-D'!CE226</f>
        <v>1.0000096530976679</v>
      </c>
      <c r="J224" s="2">
        <f>'Delta D-D'!CF226</f>
        <v>1.000045663332191</v>
      </c>
      <c r="K224" s="2">
        <f>'Delta D-D'!CG226</f>
        <v>0.99996679230808927</v>
      </c>
    </row>
    <row r="225" spans="1:11" x14ac:dyDescent="0.2">
      <c r="A225" s="126">
        <v>446</v>
      </c>
      <c r="B225" s="2">
        <f>'Delta D-D'!BX227</f>
        <v>0.99879563043751129</v>
      </c>
      <c r="C225" s="2">
        <f>'Delta D-D'!CD227</f>
        <v>0.99879563043751141</v>
      </c>
      <c r="D225" s="2">
        <f>'Delta D-D'!BY227</f>
        <v>0.99888217584173489</v>
      </c>
      <c r="E225" s="2">
        <f>'Delta D-D'!CB227</f>
        <v>0.99882785057593515</v>
      </c>
      <c r="F225" s="2">
        <f>'Delta D-D'!BZ227</f>
        <v>1.00008664976256</v>
      </c>
      <c r="G225" s="2">
        <f>'Delta D-D'!CA227</f>
        <v>1.0000145652339567</v>
      </c>
      <c r="H225" s="2">
        <f>'Delta D-D'!CC227</f>
        <v>0.99993104971046931</v>
      </c>
      <c r="I225" s="2">
        <f>'Delta D-D'!CE227</f>
        <v>1.0000082298739887</v>
      </c>
      <c r="J225" s="2">
        <f>'Delta D-D'!CF227</f>
        <v>1.0000439771573686</v>
      </c>
      <c r="K225" s="2">
        <f>'Delta D-D'!CG227</f>
        <v>0.99996849610977068</v>
      </c>
    </row>
    <row r="226" spans="1:11" x14ac:dyDescent="0.2">
      <c r="A226" s="126">
        <v>448</v>
      </c>
      <c r="B226" s="2">
        <f>'Delta D-D'!BX228</f>
        <v>0.99880843940200159</v>
      </c>
      <c r="C226" s="2">
        <f>'Delta D-D'!CD228</f>
        <v>0.99880843940200148</v>
      </c>
      <c r="D226" s="2">
        <f>'Delta D-D'!BY228</f>
        <v>0.99889586889898863</v>
      </c>
      <c r="E226" s="2">
        <f>'Delta D-D'!CB228</f>
        <v>0.99884311414620552</v>
      </c>
      <c r="F226" s="2">
        <f>'Delta D-D'!BZ228</f>
        <v>1.0000875337988129</v>
      </c>
      <c r="G226" s="2">
        <f>'Delta D-D'!CA228</f>
        <v>1.0000133861505704</v>
      </c>
      <c r="H226" s="2">
        <f>'Delta D-D'!CC228</f>
        <v>0.99993380167023915</v>
      </c>
      <c r="I226" s="2">
        <f>'Delta D-D'!CE228</f>
        <v>1.0000051013016242</v>
      </c>
      <c r="J226" s="2">
        <f>'Delta D-D'!CF228</f>
        <v>1.0000426749885563</v>
      </c>
      <c r="K226" s="2">
        <f>'Delta D-D'!CG228</f>
        <v>0.99997046569502757</v>
      </c>
    </row>
    <row r="227" spans="1:11" x14ac:dyDescent="0.2">
      <c r="A227" s="126">
        <v>450</v>
      </c>
      <c r="B227" s="2">
        <f>'Delta D-D'!BX229</f>
        <v>0.99882381815958721</v>
      </c>
      <c r="C227" s="2">
        <f>'Delta D-D'!CD229</f>
        <v>0.99882381815958721</v>
      </c>
      <c r="D227" s="2">
        <f>'Delta D-D'!BY229</f>
        <v>0.99890807871458476</v>
      </c>
      <c r="E227" s="2">
        <f>'Delta D-D'!CB229</f>
        <v>0.99886254958471787</v>
      </c>
      <c r="F227" s="2">
        <f>'Delta D-D'!BZ229</f>
        <v>1.0000843597774356</v>
      </c>
      <c r="G227" s="2">
        <f>'Delta D-D'!CA229</f>
        <v>1.0000115449644322</v>
      </c>
      <c r="H227" s="2">
        <f>'Delta D-D'!CC229</f>
        <v>0.99994287679661698</v>
      </c>
      <c r="I227" s="2">
        <f>'Delta D-D'!CE229</f>
        <v>1.0000061598632084</v>
      </c>
      <c r="J227" s="2">
        <f>'Delta D-D'!CF229</f>
        <v>1.000040174504085</v>
      </c>
      <c r="K227" s="2">
        <f>'Delta D-D'!CG229</f>
        <v>0.99997004311458182</v>
      </c>
    </row>
    <row r="228" spans="1:11" x14ac:dyDescent="0.2">
      <c r="A228" s="126">
        <v>452</v>
      </c>
      <c r="B228" s="2">
        <f>'Delta D-D'!BX230</f>
        <v>0.99883614071140803</v>
      </c>
      <c r="C228" s="2">
        <f>'Delta D-D'!CD230</f>
        <v>0.99883614071140792</v>
      </c>
      <c r="D228" s="2">
        <f>'Delta D-D'!BY230</f>
        <v>0.99891816453182125</v>
      </c>
      <c r="E228" s="2">
        <f>'Delta D-D'!CB230</f>
        <v>0.99887312736964884</v>
      </c>
      <c r="F228" s="2">
        <f>'Delta D-D'!BZ230</f>
        <v>1.0000821193958347</v>
      </c>
      <c r="G228" s="2">
        <f>'Delta D-D'!CA230</f>
        <v>1.0000158098882117</v>
      </c>
      <c r="H228" s="2">
        <f>'Delta D-D'!CC230</f>
        <v>0.99993910513679041</v>
      </c>
      <c r="I228" s="2">
        <f>'Delta D-D'!CE230</f>
        <v>1.0000064972290836</v>
      </c>
      <c r="J228" s="2">
        <f>'Delta D-D'!CF230</f>
        <v>1.0000430883885594</v>
      </c>
      <c r="K228" s="2">
        <f>'Delta D-D'!CG230</f>
        <v>0.99996980583287876</v>
      </c>
    </row>
    <row r="229" spans="1:11" x14ac:dyDescent="0.2">
      <c r="A229" s="126">
        <v>454</v>
      </c>
      <c r="B229" s="2">
        <f>'Delta D-D'!BX231</f>
        <v>0.99884477002868133</v>
      </c>
      <c r="C229" s="2">
        <f>'Delta D-D'!CD231</f>
        <v>0.99884477002868155</v>
      </c>
      <c r="D229" s="2">
        <f>'Delta D-D'!BY231</f>
        <v>0.99892893159571516</v>
      </c>
      <c r="E229" s="2">
        <f>'Delta D-D'!CB231</f>
        <v>0.99888681675904867</v>
      </c>
      <c r="F229" s="2">
        <f>'Delta D-D'!BZ231</f>
        <v>1.0000842589054466</v>
      </c>
      <c r="G229" s="2">
        <f>'Delta D-D'!CA231</f>
        <v>1.0000178256170049</v>
      </c>
      <c r="H229" s="2">
        <f>'Delta D-D'!CC231</f>
        <v>0.99994001545935385</v>
      </c>
      <c r="I229" s="2">
        <f>'Delta D-D'!CE231</f>
        <v>1.0000078431682886</v>
      </c>
      <c r="J229" s="2">
        <f>'Delta D-D'!CF231</f>
        <v>1.0000455691939019</v>
      </c>
      <c r="K229" s="2">
        <f>'Delta D-D'!CG231</f>
        <v>0.99996372424196611</v>
      </c>
    </row>
    <row r="230" spans="1:11" x14ac:dyDescent="0.2">
      <c r="A230" s="126">
        <v>456</v>
      </c>
      <c r="B230" s="2">
        <f>'Delta D-D'!BX232</f>
        <v>0.99885154951097177</v>
      </c>
      <c r="C230" s="2">
        <f>'Delta D-D'!CD232</f>
        <v>0.99885154951097199</v>
      </c>
      <c r="D230" s="2">
        <f>'Delta D-D'!BY232</f>
        <v>0.99893817189332079</v>
      </c>
      <c r="E230" s="2">
        <f>'Delta D-D'!CB232</f>
        <v>0.99889302824855875</v>
      </c>
      <c r="F230" s="2">
        <f>'Delta D-D'!BZ232</f>
        <v>1.0000867219782472</v>
      </c>
      <c r="G230" s="2">
        <f>'Delta D-D'!CA232</f>
        <v>1.0000184276145545</v>
      </c>
      <c r="H230" s="2">
        <f>'Delta D-D'!CC232</f>
        <v>0.99993638192726952</v>
      </c>
      <c r="I230" s="2">
        <f>'Delta D-D'!CE232</f>
        <v>1.0000076923054151</v>
      </c>
      <c r="J230" s="2">
        <f>'Delta D-D'!CF232</f>
        <v>1.0000425814996035</v>
      </c>
      <c r="K230" s="2">
        <f>'Delta D-D'!CG232</f>
        <v>0.99996700864077004</v>
      </c>
    </row>
    <row r="231" spans="1:11" x14ac:dyDescent="0.2">
      <c r="A231" s="126">
        <v>458</v>
      </c>
      <c r="B231" s="2">
        <f>'Delta D-D'!BX233</f>
        <v>0.99886838698350089</v>
      </c>
      <c r="C231" s="2">
        <f>'Delta D-D'!CD233</f>
        <v>0.998868386983501</v>
      </c>
      <c r="D231" s="2">
        <f>'Delta D-D'!BY233</f>
        <v>0.99895113958384663</v>
      </c>
      <c r="E231" s="2">
        <f>'Delta D-D'!CB233</f>
        <v>0.99890641540020264</v>
      </c>
      <c r="F231" s="2">
        <f>'Delta D-D'!BZ233</f>
        <v>1.0000828463503537</v>
      </c>
      <c r="G231" s="2">
        <f>'Delta D-D'!CA233</f>
        <v>1.0000177107237089</v>
      </c>
      <c r="H231" s="2">
        <f>'Delta D-D'!CC233</f>
        <v>0.99993751924054752</v>
      </c>
      <c r="I231" s="2">
        <f>'Delta D-D'!CE233</f>
        <v>1.0000070538627699</v>
      </c>
      <c r="J231" s="2">
        <f>'Delta D-D'!CF233</f>
        <v>1.0000416874175226</v>
      </c>
      <c r="K231" s="2">
        <f>'Delta D-D'!CG233</f>
        <v>0.99996600416354442</v>
      </c>
    </row>
    <row r="232" spans="1:11" x14ac:dyDescent="0.2">
      <c r="A232" s="126">
        <v>460</v>
      </c>
      <c r="B232" s="2">
        <f>'Delta D-D'!BX234</f>
        <v>0.99887721400141849</v>
      </c>
      <c r="C232" s="2">
        <f>'Delta D-D'!CD234</f>
        <v>0.99887721400141838</v>
      </c>
      <c r="D232" s="2">
        <f>'Delta D-D'!BY234</f>
        <v>0.99896310102928043</v>
      </c>
      <c r="E232" s="2">
        <f>'Delta D-D'!CB234</f>
        <v>0.99892398119526682</v>
      </c>
      <c r="F232" s="2">
        <f>'Delta D-D'!BZ234</f>
        <v>1.0000859835690095</v>
      </c>
      <c r="G232" s="2">
        <f>'Delta D-D'!CA234</f>
        <v>1.0000165661737268</v>
      </c>
      <c r="H232" s="2">
        <f>'Delta D-D'!CC234</f>
        <v>0.99994427431000155</v>
      </c>
      <c r="I232" s="2">
        <f>'Delta D-D'!CE234</f>
        <v>1.0000050311666604</v>
      </c>
      <c r="J232" s="2">
        <f>'Delta D-D'!CF234</f>
        <v>1.0000394131045152</v>
      </c>
      <c r="K232" s="2">
        <f>'Delta D-D'!CG234</f>
        <v>0.99996662148748316</v>
      </c>
    </row>
    <row r="233" spans="1:11" x14ac:dyDescent="0.2">
      <c r="A233" s="126">
        <v>462</v>
      </c>
      <c r="B233" s="2">
        <f>'Delta D-D'!BX235</f>
        <v>0.99888749273054644</v>
      </c>
      <c r="C233" s="2">
        <f>'Delta D-D'!CD235</f>
        <v>0.99888749273054656</v>
      </c>
      <c r="D233" s="2">
        <f>'Delta D-D'!BY235</f>
        <v>0.99897444301871829</v>
      </c>
      <c r="E233" s="2">
        <f>'Delta D-D'!CB235</f>
        <v>0.99893766176901888</v>
      </c>
      <c r="F233" s="2">
        <f>'Delta D-D'!BZ235</f>
        <v>1.0000870471287353</v>
      </c>
      <c r="G233" s="2">
        <f>'Delta D-D'!CA235</f>
        <v>1.0000166226198901</v>
      </c>
      <c r="H233" s="2">
        <f>'Delta D-D'!CC235</f>
        <v>0.99994655925874332</v>
      </c>
      <c r="I233" s="2">
        <f>'Delta D-D'!CE235</f>
        <v>1.0000092716498297</v>
      </c>
      <c r="J233" s="2">
        <f>'Delta D-D'!CF235</f>
        <v>1.0000366841230759</v>
      </c>
      <c r="K233" s="2">
        <f>'Delta D-D'!CG235</f>
        <v>0.99997142032169029</v>
      </c>
    </row>
    <row r="234" spans="1:11" x14ac:dyDescent="0.2">
      <c r="A234" s="126">
        <v>464</v>
      </c>
      <c r="B234" s="2">
        <f>'Delta D-D'!BX236</f>
        <v>0.99890120187553511</v>
      </c>
      <c r="C234" s="2">
        <f>'Delta D-D'!CD236</f>
        <v>0.99890120187553522</v>
      </c>
      <c r="D234" s="2">
        <f>'Delta D-D'!BY236</f>
        <v>0.99898375768769843</v>
      </c>
      <c r="E234" s="2">
        <f>'Delta D-D'!CB236</f>
        <v>0.99894954093447397</v>
      </c>
      <c r="F234" s="2">
        <f>'Delta D-D'!BZ236</f>
        <v>1.0000826466241188</v>
      </c>
      <c r="G234" s="2">
        <f>'Delta D-D'!CA236</f>
        <v>1.0000179826192244</v>
      </c>
      <c r="H234" s="2">
        <f>'Delta D-D'!CC236</f>
        <v>0.99994776675895591</v>
      </c>
      <c r="I234" s="2">
        <f>'Delta D-D'!CE236</f>
        <v>1.0000073125444868</v>
      </c>
      <c r="J234" s="2">
        <f>'Delta D-D'!CF236</f>
        <v>1.0000385796538338</v>
      </c>
      <c r="K234" s="2">
        <f>'Delta D-D'!CG236</f>
        <v>0.99996673180307027</v>
      </c>
    </row>
    <row r="235" spans="1:11" x14ac:dyDescent="0.2">
      <c r="A235" s="126">
        <v>466</v>
      </c>
      <c r="B235" s="2">
        <f>'Delta D-D'!BX237</f>
        <v>0.99891022906650895</v>
      </c>
      <c r="C235" s="2">
        <f>'Delta D-D'!CD237</f>
        <v>0.99891022906650906</v>
      </c>
      <c r="D235" s="2">
        <f>'Delta D-D'!BY237</f>
        <v>0.99899304520793353</v>
      </c>
      <c r="E235" s="2">
        <f>'Delta D-D'!CB237</f>
        <v>0.99895651046822753</v>
      </c>
      <c r="F235" s="2">
        <f>'Delta D-D'!BZ237</f>
        <v>1.0000829064905079</v>
      </c>
      <c r="G235" s="2">
        <f>'Delta D-D'!CA237</f>
        <v>1.0000190187908606</v>
      </c>
      <c r="H235" s="2">
        <f>'Delta D-D'!CC237</f>
        <v>0.99994441070076123</v>
      </c>
      <c r="I235" s="2">
        <f>'Delta D-D'!CE237</f>
        <v>1.000007490903702</v>
      </c>
      <c r="J235" s="2">
        <f>'Delta D-D'!CF237</f>
        <v>1.0000391946376492</v>
      </c>
      <c r="K235" s="2">
        <f>'Delta D-D'!CG237</f>
        <v>0.99996600408823566</v>
      </c>
    </row>
    <row r="236" spans="1:11" x14ac:dyDescent="0.2">
      <c r="A236" s="126">
        <v>468</v>
      </c>
      <c r="B236" s="2">
        <f>'Delta D-D'!BX238</f>
        <v>0.99891904577151502</v>
      </c>
      <c r="C236" s="2">
        <f>'Delta D-D'!CD238</f>
        <v>0.99891904577151502</v>
      </c>
      <c r="D236" s="2">
        <f>'Delta D-D'!BY238</f>
        <v>0.99900617305171335</v>
      </c>
      <c r="E236" s="2">
        <f>'Delta D-D'!CB238</f>
        <v>0.99897358307032036</v>
      </c>
      <c r="F236" s="2">
        <f>'Delta D-D'!BZ238</f>
        <v>1.0000872215627157</v>
      </c>
      <c r="G236" s="2">
        <f>'Delta D-D'!CA238</f>
        <v>1.0000136996536932</v>
      </c>
      <c r="H236" s="2">
        <f>'Delta D-D'!CC238</f>
        <v>0.9999536785784785</v>
      </c>
      <c r="I236" s="2">
        <f>'Delta D-D'!CE238</f>
        <v>1.0000039401228327</v>
      </c>
      <c r="J236" s="2">
        <f>'Delta D-D'!CF238</f>
        <v>1.0000358055752552</v>
      </c>
      <c r="K236" s="2">
        <f>'Delta D-D'!CG238</f>
        <v>0.99996860578023616</v>
      </c>
    </row>
    <row r="237" spans="1:11" x14ac:dyDescent="0.2">
      <c r="A237" s="126">
        <v>470</v>
      </c>
      <c r="B237" s="2">
        <f>'Delta D-D'!BX239</f>
        <v>0.99892977855265552</v>
      </c>
      <c r="C237" s="2">
        <f>'Delta D-D'!CD239</f>
        <v>0.99892977855265563</v>
      </c>
      <c r="D237" s="2">
        <f>'Delta D-D'!BY239</f>
        <v>0.99901575315668167</v>
      </c>
      <c r="E237" s="2">
        <f>'Delta D-D'!CB239</f>
        <v>0.99897713625424345</v>
      </c>
      <c r="F237" s="2">
        <f>'Delta D-D'!BZ239</f>
        <v>1.0000860667144698</v>
      </c>
      <c r="G237" s="2">
        <f>'Delta D-D'!CA239</f>
        <v>1.000015802213438</v>
      </c>
      <c r="H237" s="2">
        <f>'Delta D-D'!CC239</f>
        <v>0.99994554369864286</v>
      </c>
      <c r="I237" s="2">
        <f>'Delta D-D'!CE239</f>
        <v>1.0000019143671595</v>
      </c>
      <c r="J237" s="2">
        <f>'Delta D-D'!CF239</f>
        <v>1.0000431662838594</v>
      </c>
      <c r="K237" s="2">
        <f>'Delta D-D'!CG239</f>
        <v>0.99996655718680738</v>
      </c>
    </row>
    <row r="238" spans="1:11" x14ac:dyDescent="0.2">
      <c r="A238" s="126">
        <v>472</v>
      </c>
      <c r="B238" s="2">
        <f>'Delta D-D'!BX240</f>
        <v>0.99893935137554879</v>
      </c>
      <c r="C238" s="2">
        <f>'Delta D-D'!CD240</f>
        <v>0.9989393513755489</v>
      </c>
      <c r="D238" s="2">
        <f>'Delta D-D'!BY240</f>
        <v>0.99902736310965035</v>
      </c>
      <c r="E238" s="2">
        <f>'Delta D-D'!CB240</f>
        <v>0.9989925791310017</v>
      </c>
      <c r="F238" s="2">
        <f>'Delta D-D'!BZ240</f>
        <v>1.0000881051827426</v>
      </c>
      <c r="G238" s="2">
        <f>'Delta D-D'!CA240</f>
        <v>1.00001073088992</v>
      </c>
      <c r="H238" s="2">
        <f>'Delta D-D'!CC240</f>
        <v>0.99995445175508524</v>
      </c>
      <c r="I238" s="2">
        <f>'Delta D-D'!CE240</f>
        <v>1.0000013716213025</v>
      </c>
      <c r="J238" s="2">
        <f>'Delta D-D'!CF240</f>
        <v>1.0000378291306145</v>
      </c>
      <c r="K238" s="2">
        <f>'Delta D-D'!CG240</f>
        <v>0.99997025905614267</v>
      </c>
    </row>
    <row r="239" spans="1:11" x14ac:dyDescent="0.2">
      <c r="A239" s="126">
        <v>474</v>
      </c>
      <c r="B239" s="2">
        <f>'Delta D-D'!BX241</f>
        <v>0.9989523526762788</v>
      </c>
      <c r="C239" s="2">
        <f>'Delta D-D'!CD241</f>
        <v>0.99895235267627891</v>
      </c>
      <c r="D239" s="2">
        <f>'Delta D-D'!BY241</f>
        <v>0.99903541025560594</v>
      </c>
      <c r="E239" s="2">
        <f>'Delta D-D'!CB241</f>
        <v>0.99900653522299843</v>
      </c>
      <c r="F239" s="2">
        <f>'Delta D-D'!BZ241</f>
        <v>1.0000831446856344</v>
      </c>
      <c r="G239" s="2">
        <f>'Delta D-D'!CA241</f>
        <v>1.0000157468460795</v>
      </c>
      <c r="H239" s="2">
        <f>'Delta D-D'!CC241</f>
        <v>0.99995535094494215</v>
      </c>
      <c r="I239" s="2">
        <f>'Delta D-D'!CE241</f>
        <v>1.0000049795615307</v>
      </c>
      <c r="J239" s="2">
        <f>'Delta D-D'!CF241</f>
        <v>1.0000372079725803</v>
      </c>
      <c r="K239" s="2">
        <f>'Delta D-D'!CG241</f>
        <v>0.99996849750843286</v>
      </c>
    </row>
    <row r="240" spans="1:11" x14ac:dyDescent="0.2">
      <c r="A240" s="126">
        <v>476</v>
      </c>
      <c r="B240" s="2">
        <f>'Delta D-D'!BX242</f>
        <v>0.99896064638330018</v>
      </c>
      <c r="C240" s="2">
        <f>'Delta D-D'!CD242</f>
        <v>0.99896064638330018</v>
      </c>
      <c r="D240" s="2">
        <f>'Delta D-D'!BY242</f>
        <v>0.99904542368508853</v>
      </c>
      <c r="E240" s="2">
        <f>'Delta D-D'!CB242</f>
        <v>0.99901084191413891</v>
      </c>
      <c r="F240" s="2">
        <f>'Delta D-D'!BZ242</f>
        <v>1.00008486550706</v>
      </c>
      <c r="G240" s="2">
        <f>'Delta D-D'!CA242</f>
        <v>1.0000161743877785</v>
      </c>
      <c r="H240" s="2">
        <f>'Delta D-D'!CC242</f>
        <v>0.99994921162026185</v>
      </c>
      <c r="I240" s="2">
        <f>'Delta D-D'!CE242</f>
        <v>1.0000076168899961</v>
      </c>
      <c r="J240" s="2">
        <f>'Delta D-D'!CF242</f>
        <v>1.0000385959376581</v>
      </c>
      <c r="K240" s="2">
        <f>'Delta D-D'!CG242</f>
        <v>0.99996546240797646</v>
      </c>
    </row>
    <row r="241" spans="1:11" x14ac:dyDescent="0.2">
      <c r="A241" s="126">
        <v>478</v>
      </c>
      <c r="B241" s="2">
        <f>'Delta D-D'!BX243</f>
        <v>0.99897150003197677</v>
      </c>
      <c r="C241" s="2">
        <f>'Delta D-D'!CD243</f>
        <v>0.99897150003197688</v>
      </c>
      <c r="D241" s="2">
        <f>'Delta D-D'!BY243</f>
        <v>0.99905616724851221</v>
      </c>
      <c r="E241" s="2">
        <f>'Delta D-D'!CB243</f>
        <v>0.99902853481396159</v>
      </c>
      <c r="F241" s="2">
        <f>'Delta D-D'!BZ243</f>
        <v>1.0000847543864193</v>
      </c>
      <c r="G241" s="2">
        <f>'Delta D-D'!CA243</f>
        <v>1.0000156282328769</v>
      </c>
      <c r="H241" s="2">
        <f>'Delta D-D'!CC243</f>
        <v>0.99995671390402208</v>
      </c>
      <c r="I241" s="2">
        <f>'Delta D-D'!CE243</f>
        <v>1.0000085784151853</v>
      </c>
      <c r="J241" s="2">
        <f>'Delta D-D'!CF243</f>
        <v>1.0000342939185178</v>
      </c>
      <c r="K241" s="2">
        <f>'Delta D-D'!CG243</f>
        <v>0.99996804118008398</v>
      </c>
    </row>
    <row r="242" spans="1:11" x14ac:dyDescent="0.2">
      <c r="A242" s="126">
        <v>480</v>
      </c>
      <c r="B242" s="2">
        <f>'Delta D-D'!BX244</f>
        <v>0.99897930450351935</v>
      </c>
      <c r="C242" s="2">
        <f>'Delta D-D'!CD244</f>
        <v>0.99897930450351935</v>
      </c>
      <c r="D242" s="2">
        <f>'Delta D-D'!BY244</f>
        <v>0.99906625520571046</v>
      </c>
      <c r="E242" s="2">
        <f>'Delta D-D'!CB244</f>
        <v>0.99903568199453552</v>
      </c>
      <c r="F242" s="2">
        <f>'Delta D-D'!BZ244</f>
        <v>1.0000870395430606</v>
      </c>
      <c r="G242" s="2">
        <f>'Delta D-D'!CA244</f>
        <v>1.0000140018903343</v>
      </c>
      <c r="H242" s="2">
        <f>'Delta D-D'!CC244</f>
        <v>0.99995539694876001</v>
      </c>
      <c r="I242" s="2">
        <f>'Delta D-D'!CE244</f>
        <v>1.000006020272266</v>
      </c>
      <c r="J242" s="2">
        <f>'Delta D-D'!CF244</f>
        <v>1.0000294077886251</v>
      </c>
      <c r="K242" s="2">
        <f>'Delta D-D'!CG244</f>
        <v>0.99997186159519258</v>
      </c>
    </row>
    <row r="243" spans="1:11" x14ac:dyDescent="0.2">
      <c r="A243" s="126">
        <v>482</v>
      </c>
      <c r="B243" s="2">
        <f>'Delta D-D'!BX245</f>
        <v>0.99898869497232601</v>
      </c>
      <c r="C243" s="2">
        <f>'Delta D-D'!CD245</f>
        <v>0.99898869497232601</v>
      </c>
      <c r="D243" s="2">
        <f>'Delta D-D'!BY245</f>
        <v>0.99907449636207246</v>
      </c>
      <c r="E243" s="2">
        <f>'Delta D-D'!CB245</f>
        <v>0.99904497650982749</v>
      </c>
      <c r="F243" s="2">
        <f>'Delta D-D'!BZ245</f>
        <v>1.0000858882489643</v>
      </c>
      <c r="G243" s="2">
        <f>'Delta D-D'!CA245</f>
        <v>1.0000149359520356</v>
      </c>
      <c r="H243" s="2">
        <f>'Delta D-D'!CC245</f>
        <v>0.99995551751406819</v>
      </c>
      <c r="I243" s="2">
        <f>'Delta D-D'!CE245</f>
        <v>1.0000044291871781</v>
      </c>
      <c r="J243" s="2">
        <f>'Delta D-D'!CF245</f>
        <v>1.0000344219540658</v>
      </c>
      <c r="K243" s="2">
        <f>'Delta D-D'!CG245</f>
        <v>0.99996564737701887</v>
      </c>
    </row>
    <row r="244" spans="1:11" x14ac:dyDescent="0.2">
      <c r="A244" s="126">
        <v>484</v>
      </c>
      <c r="B244" s="2">
        <f>'Delta D-D'!BX246</f>
        <v>0.99899674452404319</v>
      </c>
      <c r="C244" s="2">
        <f>'Delta D-D'!CD246</f>
        <v>0.99899674452404297</v>
      </c>
      <c r="D244" s="2">
        <f>'Delta D-D'!BY246</f>
        <v>0.99908134979150542</v>
      </c>
      <c r="E244" s="2">
        <f>'Delta D-D'!CB246</f>
        <v>0.99905877559138856</v>
      </c>
      <c r="F244" s="2">
        <f>'Delta D-D'!BZ246</f>
        <v>1.0000846902334029</v>
      </c>
      <c r="G244" s="2">
        <f>'Delta D-D'!CA246</f>
        <v>1.0000173874476339</v>
      </c>
      <c r="H244" s="2">
        <f>'Delta D-D'!CC246</f>
        <v>0.99996001829056702</v>
      </c>
      <c r="I244" s="2">
        <f>'Delta D-D'!CE246</f>
        <v>1.0000036920654098</v>
      </c>
      <c r="J244" s="2">
        <f>'Delta D-D'!CF246</f>
        <v>1.000034494839168</v>
      </c>
      <c r="K244" s="2">
        <f>'Delta D-D'!CG246</f>
        <v>0.99996331912498471</v>
      </c>
    </row>
    <row r="245" spans="1:11" x14ac:dyDescent="0.2">
      <c r="A245" s="126">
        <v>486</v>
      </c>
      <c r="B245" s="2">
        <f>'Delta D-D'!BX247</f>
        <v>0.99900295794505944</v>
      </c>
      <c r="C245" s="2">
        <f>'Delta D-D'!CD247</f>
        <v>0.99900295794505944</v>
      </c>
      <c r="D245" s="2">
        <f>'Delta D-D'!BY247</f>
        <v>0.99909237708322751</v>
      </c>
      <c r="E245" s="2">
        <f>'Delta D-D'!CB247</f>
        <v>0.99906618068691588</v>
      </c>
      <c r="F245" s="2">
        <f>'Delta D-D'!BZ247</f>
        <v>1.0000895083817889</v>
      </c>
      <c r="G245" s="2">
        <f>'Delta D-D'!CA247</f>
        <v>1.0000155417563734</v>
      </c>
      <c r="H245" s="2">
        <f>'Delta D-D'!CC247</f>
        <v>0.99995823869830935</v>
      </c>
      <c r="I245" s="2">
        <f>'Delta D-D'!CE247</f>
        <v>1.0000031374933513</v>
      </c>
      <c r="J245" s="2">
        <f>'Delta D-D'!CF247</f>
        <v>1.0000313369233726</v>
      </c>
      <c r="K245" s="2">
        <f>'Delta D-D'!CG247</f>
        <v>0.99996910010875506</v>
      </c>
    </row>
    <row r="246" spans="1:11" x14ac:dyDescent="0.2">
      <c r="A246" s="126">
        <v>488</v>
      </c>
      <c r="B246" s="2">
        <f>'Delta D-D'!BX248</f>
        <v>0.9990200597358786</v>
      </c>
      <c r="C246" s="2">
        <f>'Delta D-D'!CD248</f>
        <v>0.9990200597358786</v>
      </c>
      <c r="D246" s="2">
        <f>'Delta D-D'!BY248</f>
        <v>0.99910397883454216</v>
      </c>
      <c r="E246" s="2">
        <f>'Delta D-D'!CB248</f>
        <v>0.99907730197784761</v>
      </c>
      <c r="F246" s="2">
        <f>'Delta D-D'!BZ248</f>
        <v>1.0000840014150323</v>
      </c>
      <c r="G246" s="2">
        <f>'Delta D-D'!CA248</f>
        <v>1.0000170493461051</v>
      </c>
      <c r="H246" s="2">
        <f>'Delta D-D'!CC248</f>
        <v>0.9999562506186338</v>
      </c>
      <c r="I246" s="2">
        <f>'Delta D-D'!CE248</f>
        <v>1.0000054065227559</v>
      </c>
      <c r="J246" s="2">
        <f>'Delta D-D'!CF248</f>
        <v>1.0000381232860514</v>
      </c>
      <c r="K246" s="2">
        <f>'Delta D-D'!CG248</f>
        <v>0.99996645561926312</v>
      </c>
    </row>
    <row r="247" spans="1:11" x14ac:dyDescent="0.2">
      <c r="A247" s="126">
        <v>490</v>
      </c>
      <c r="B247" s="2">
        <f>'Delta D-D'!BX249</f>
        <v>0.99902669770623476</v>
      </c>
      <c r="C247" s="2">
        <f>'Delta D-D'!CD249</f>
        <v>0.99902669770623476</v>
      </c>
      <c r="D247" s="2">
        <f>'Delta D-D'!BY249</f>
        <v>0.9991129870003399</v>
      </c>
      <c r="E247" s="2">
        <f>'Delta D-D'!CB249</f>
        <v>0.99908397844661789</v>
      </c>
      <c r="F247" s="2">
        <f>'Delta D-D'!BZ249</f>
        <v>1.000086373361496</v>
      </c>
      <c r="G247" s="2">
        <f>'Delta D-D'!CA249</f>
        <v>1.0000131560327288</v>
      </c>
      <c r="H247" s="2">
        <f>'Delta D-D'!CC249</f>
        <v>0.99995781021479124</v>
      </c>
      <c r="I247" s="2">
        <f>'Delta D-D'!CE249</f>
        <v>1.0000042275825503</v>
      </c>
      <c r="J247" s="2">
        <f>'Delta D-D'!CF249</f>
        <v>1.0000347162650107</v>
      </c>
      <c r="K247" s="2">
        <f>'Delta D-D'!CG249</f>
        <v>0.99996749757478809</v>
      </c>
    </row>
    <row r="248" spans="1:11" x14ac:dyDescent="0.2">
      <c r="A248" s="126">
        <v>492</v>
      </c>
      <c r="B248" s="2">
        <f>'Delta D-D'!BX250</f>
        <v>0.99904088789648138</v>
      </c>
      <c r="C248" s="2">
        <f>'Delta D-D'!CD250</f>
        <v>0.99904088789648138</v>
      </c>
      <c r="D248" s="2">
        <f>'Delta D-D'!BY250</f>
        <v>0.99911814971648383</v>
      </c>
      <c r="E248" s="2">
        <f>'Delta D-D'!CB250</f>
        <v>0.99909359255861208</v>
      </c>
      <c r="F248" s="2">
        <f>'Delta D-D'!BZ250</f>
        <v>1.0000773359938901</v>
      </c>
      <c r="G248" s="2">
        <f>'Delta D-D'!CA250</f>
        <v>1.0000164425156637</v>
      </c>
      <c r="H248" s="2">
        <f>'Delta D-D'!CC250</f>
        <v>0.9999589793260969</v>
      </c>
      <c r="I248" s="2">
        <f>'Delta D-D'!CE250</f>
        <v>0.9999972705800505</v>
      </c>
      <c r="J248" s="2">
        <f>'Delta D-D'!CF250</f>
        <v>1.0000367917905051</v>
      </c>
      <c r="K248" s="2">
        <f>'Delta D-D'!CG250</f>
        <v>0.99996188315933299</v>
      </c>
    </row>
    <row r="249" spans="1:11" x14ac:dyDescent="0.2">
      <c r="A249" s="126">
        <v>494</v>
      </c>
      <c r="B249" s="2">
        <f>'Delta D-D'!BX251</f>
        <v>0.99904365047265453</v>
      </c>
      <c r="C249" s="2">
        <f>'Delta D-D'!CD251</f>
        <v>0.99904365047265464</v>
      </c>
      <c r="D249" s="2">
        <f>'Delta D-D'!BY251</f>
        <v>0.99913149390732692</v>
      </c>
      <c r="E249" s="2">
        <f>'Delta D-D'!CB251</f>
        <v>0.99911143200549468</v>
      </c>
      <c r="F249" s="2">
        <f>'Delta D-D'!BZ251</f>
        <v>1.0000879275241183</v>
      </c>
      <c r="G249" s="2">
        <f>'Delta D-D'!CA251</f>
        <v>1.0000152316951041</v>
      </c>
      <c r="H249" s="2">
        <f>'Delta D-D'!CC251</f>
        <v>0.99996468950187256</v>
      </c>
      <c r="I249" s="2">
        <f>'Delta D-D'!CE251</f>
        <v>1.0000029370085184</v>
      </c>
      <c r="J249" s="2">
        <f>'Delta D-D'!CF251</f>
        <v>1.0000320392856206</v>
      </c>
      <c r="K249" s="2">
        <f>'Delta D-D'!CG251</f>
        <v>0.99996789136995645</v>
      </c>
    </row>
    <row r="250" spans="1:11" x14ac:dyDescent="0.2">
      <c r="A250" s="126">
        <v>496</v>
      </c>
      <c r="B250" s="2">
        <f>'Delta D-D'!BX252</f>
        <v>0.99905592936761267</v>
      </c>
      <c r="C250" s="2">
        <f>'Delta D-D'!CD252</f>
        <v>0.99905592936761256</v>
      </c>
      <c r="D250" s="2">
        <f>'Delta D-D'!BY252</f>
        <v>0.99914112477190586</v>
      </c>
      <c r="E250" s="2">
        <f>'Delta D-D'!CB252</f>
        <v>0.99911584242061124</v>
      </c>
      <c r="F250" s="2">
        <f>'Delta D-D'!BZ252</f>
        <v>1.0000852759107763</v>
      </c>
      <c r="G250" s="2">
        <f>'Delta D-D'!CA252</f>
        <v>1.0000096486052747</v>
      </c>
      <c r="H250" s="2">
        <f>'Delta D-D'!CC252</f>
        <v>0.99996504764762073</v>
      </c>
      <c r="I250" s="2">
        <f>'Delta D-D'!CE252</f>
        <v>0.99999906233518843</v>
      </c>
      <c r="J250" s="2">
        <f>'Delta D-D'!CF252</f>
        <v>1.0000331656863999</v>
      </c>
      <c r="K250" s="2">
        <f>'Delta D-D'!CG252</f>
        <v>0.99996945606190546</v>
      </c>
    </row>
    <row r="251" spans="1:11" x14ac:dyDescent="0.2">
      <c r="A251" s="126">
        <v>498</v>
      </c>
      <c r="B251" s="2">
        <f>'Delta D-D'!BX253</f>
        <v>0.99906394315787705</v>
      </c>
      <c r="C251" s="2">
        <f>'Delta D-D'!CD253</f>
        <v>0.99906394315787717</v>
      </c>
      <c r="D251" s="2">
        <f>'Delta D-D'!BY253</f>
        <v>0.9991440153344705</v>
      </c>
      <c r="E251" s="2">
        <f>'Delta D-D'!CB253</f>
        <v>0.99912489889574074</v>
      </c>
      <c r="F251" s="2">
        <f>'Delta D-D'!BZ253</f>
        <v>1.0000801471989273</v>
      </c>
      <c r="G251" s="2">
        <f>'Delta D-D'!CA253</f>
        <v>1.0000165780596961</v>
      </c>
      <c r="H251" s="2">
        <f>'Delta D-D'!CC253</f>
        <v>0.99996428971618412</v>
      </c>
      <c r="I251" s="2">
        <f>'Delta D-D'!CE253</f>
        <v>0.99999833139133076</v>
      </c>
      <c r="J251" s="2">
        <f>'Delta D-D'!CF253</f>
        <v>1.0000332637101659</v>
      </c>
      <c r="K251" s="2">
        <f>'Delta D-D'!CG253</f>
        <v>0.99996430898135358</v>
      </c>
    </row>
    <row r="252" spans="1:11" x14ac:dyDescent="0.2">
      <c r="A252" s="126">
        <v>500</v>
      </c>
      <c r="B252" s="2">
        <f>'Delta D-D'!BX254</f>
        <v>0.99907007223011557</v>
      </c>
      <c r="C252" s="2">
        <f>'Delta D-D'!CD254</f>
        <v>0.99907007223011546</v>
      </c>
      <c r="D252" s="2">
        <f>'Delta D-D'!BY254</f>
        <v>0.99915419647781845</v>
      </c>
      <c r="E252" s="2">
        <f>'Delta D-D'!CB254</f>
        <v>0.99913327592768775</v>
      </c>
      <c r="F252" s="2">
        <f>'Delta D-D'!BZ254</f>
        <v>1.0000842025499925</v>
      </c>
      <c r="G252" s="2">
        <f>'Delta D-D'!CA254</f>
        <v>1.0000173576287748</v>
      </c>
      <c r="H252" s="2">
        <f>'Delta D-D'!CC254</f>
        <v>0.9999617047761552</v>
      </c>
      <c r="I252" s="2">
        <f>'Delta D-D'!CE254</f>
        <v>1.0000007019053436</v>
      </c>
      <c r="J252" s="2">
        <f>'Delta D-D'!CF254</f>
        <v>1.000028496966733</v>
      </c>
      <c r="K252" s="2">
        <f>'Delta D-D'!CG254</f>
        <v>0.99996714948766874</v>
      </c>
    </row>
    <row r="253" spans="1:11" x14ac:dyDescent="0.2">
      <c r="A253" s="126">
        <v>502</v>
      </c>
      <c r="B253" s="2">
        <f>'Delta D-D'!BX255</f>
        <v>0.99908206542783573</v>
      </c>
      <c r="C253" s="2">
        <f>'Delta D-D'!CD255</f>
        <v>0.99908206542783584</v>
      </c>
      <c r="D253" s="2">
        <f>'Delta D-D'!BY255</f>
        <v>0.99916676729184195</v>
      </c>
      <c r="E253" s="2">
        <f>'Delta D-D'!CB255</f>
        <v>0.99914848929516498</v>
      </c>
      <c r="F253" s="2">
        <f>'Delta D-D'!BZ255</f>
        <v>1.0000847796862111</v>
      </c>
      <c r="G253" s="2">
        <f>'Delta D-D'!CA255</f>
        <v>1.0000119754539298</v>
      </c>
      <c r="H253" s="2">
        <f>'Delta D-D'!CC255</f>
        <v>0.99996973166934466</v>
      </c>
      <c r="I253" s="2">
        <f>'Delta D-D'!CE255</f>
        <v>1.0000042832098335</v>
      </c>
      <c r="J253" s="2">
        <f>'Delta D-D'!CF255</f>
        <v>1.0000246787449525</v>
      </c>
      <c r="K253" s="2">
        <f>'Delta D-D'!CG255</f>
        <v>0.99997380031364158</v>
      </c>
    </row>
    <row r="254" spans="1:11" x14ac:dyDescent="0.2">
      <c r="A254" s="126">
        <v>504</v>
      </c>
      <c r="B254" s="2">
        <f>'Delta D-D'!BX256</f>
        <v>0.99909135413142813</v>
      </c>
      <c r="C254" s="2">
        <f>'Delta D-D'!CD256</f>
        <v>0.99909135413142824</v>
      </c>
      <c r="D254" s="2">
        <f>'Delta D-D'!BY256</f>
        <v>0.99917331373416896</v>
      </c>
      <c r="E254" s="2">
        <f>'Delta D-D'!CB256</f>
        <v>0.99915155232890129</v>
      </c>
      <c r="F254" s="2">
        <f>'Delta D-D'!BZ256</f>
        <v>1.0000820341427257</v>
      </c>
      <c r="G254" s="2">
        <f>'Delta D-D'!CA256</f>
        <v>1.0000130278248955</v>
      </c>
      <c r="H254" s="2">
        <f>'Delta D-D'!CC256</f>
        <v>0.99996519321855415</v>
      </c>
      <c r="I254" s="2">
        <f>'Delta D-D'!CE256</f>
        <v>0.99999590045034581</v>
      </c>
      <c r="J254" s="2">
        <f>'Delta D-D'!CF256</f>
        <v>1.0000349004403846</v>
      </c>
      <c r="K254" s="2">
        <f>'Delta D-D'!CG256</f>
        <v>0.999963128783385</v>
      </c>
    </row>
    <row r="255" spans="1:11" x14ac:dyDescent="0.2">
      <c r="A255" s="126">
        <v>506</v>
      </c>
      <c r="B255" s="2">
        <f>'Delta D-D'!BX257</f>
        <v>0.99909502137238682</v>
      </c>
      <c r="C255" s="2">
        <f>'Delta D-D'!CD257</f>
        <v>0.99909502137238693</v>
      </c>
      <c r="D255" s="2">
        <f>'Delta D-D'!BY257</f>
        <v>0.99918539712709542</v>
      </c>
      <c r="E255" s="2">
        <f>'Delta D-D'!CB257</f>
        <v>0.99916365852301503</v>
      </c>
      <c r="F255" s="2">
        <f>'Delta D-D'!BZ257</f>
        <v>1.0000904576169185</v>
      </c>
      <c r="G255" s="2">
        <f>'Delta D-D'!CA257</f>
        <v>1.0000105372448067</v>
      </c>
      <c r="H255" s="2">
        <f>'Delta D-D'!CC257</f>
        <v>0.99996770676862845</v>
      </c>
      <c r="I255" s="2">
        <f>'Delta D-D'!CE257</f>
        <v>1.0000040777192443</v>
      </c>
      <c r="J255" s="2">
        <f>'Delta D-D'!CF257</f>
        <v>1.0000333471368157</v>
      </c>
      <c r="K255" s="2">
        <f>'Delta D-D'!CG257</f>
        <v>0.99996995411689871</v>
      </c>
    </row>
    <row r="256" spans="1:11" x14ac:dyDescent="0.2">
      <c r="A256" s="126">
        <v>508</v>
      </c>
      <c r="B256" s="2">
        <f>'Delta D-D'!BX258</f>
        <v>0.99910630038859094</v>
      </c>
      <c r="C256" s="2">
        <f>'Delta D-D'!CD258</f>
        <v>0.99910630038859094</v>
      </c>
      <c r="D256" s="2">
        <f>'Delta D-D'!BY258</f>
        <v>0.9991908971405854</v>
      </c>
      <c r="E256" s="2">
        <f>'Delta D-D'!CB258</f>
        <v>0.99917662254637907</v>
      </c>
      <c r="F256" s="2">
        <f>'Delta D-D'!BZ258</f>
        <v>1.0000846724237065</v>
      </c>
      <c r="G256" s="2">
        <f>'Delta D-D'!CA258</f>
        <v>1.0000110187389648</v>
      </c>
      <c r="H256" s="2">
        <f>'Delta D-D'!CC258</f>
        <v>0.99997469538668626</v>
      </c>
      <c r="I256" s="2">
        <f>'Delta D-D'!CE258</f>
        <v>0.99999768777143028</v>
      </c>
      <c r="J256" s="2">
        <f>'Delta D-D'!CF258</f>
        <v>1.0000277434714213</v>
      </c>
      <c r="K256" s="2">
        <f>'Delta D-D'!CG258</f>
        <v>0.99996948599927726</v>
      </c>
    </row>
    <row r="257" spans="1:11" x14ac:dyDescent="0.2">
      <c r="A257" s="126">
        <v>510</v>
      </c>
      <c r="B257" s="2">
        <f>'Delta D-D'!BX259</f>
        <v>0.99911114314013949</v>
      </c>
      <c r="C257" s="2">
        <f>'Delta D-D'!CD259</f>
        <v>0.99911114314013938</v>
      </c>
      <c r="D257" s="2">
        <f>'Delta D-D'!BY259</f>
        <v>0.99920026777452753</v>
      </c>
      <c r="E257" s="2">
        <f>'Delta D-D'!CB259</f>
        <v>0.99918716586842116</v>
      </c>
      <c r="F257" s="2">
        <f>'Delta D-D'!BZ259</f>
        <v>1.0000892039239078</v>
      </c>
      <c r="G257" s="2">
        <f>'Delta D-D'!CA259</f>
        <v>1.0000079411578322</v>
      </c>
      <c r="H257" s="2">
        <f>'Delta D-D'!CC259</f>
        <v>0.99997894661684694</v>
      </c>
      <c r="I257" s="2">
        <f>'Delta D-D'!CE259</f>
        <v>0.99999883656519961</v>
      </c>
      <c r="J257" s="2">
        <f>'Delta D-D'!CF259</f>
        <v>1.0000313303875226</v>
      </c>
      <c r="K257" s="2">
        <f>'Delta D-D'!CG259</f>
        <v>0.9999698131517919</v>
      </c>
    </row>
    <row r="258" spans="1:11" x14ac:dyDescent="0.2">
      <c r="A258" s="126">
        <v>512</v>
      </c>
      <c r="B258" s="2">
        <f>'Delta D-D'!BX260</f>
        <v>0.99912578769801175</v>
      </c>
      <c r="C258" s="2">
        <f>'Delta D-D'!CD260</f>
        <v>0.99912578769801175</v>
      </c>
      <c r="D258" s="2">
        <f>'Delta D-D'!BY260</f>
        <v>0.9992042257392193</v>
      </c>
      <c r="E258" s="2">
        <f>'Delta D-D'!CB260</f>
        <v>0.9991899575418266</v>
      </c>
      <c r="F258" s="2">
        <f>'Delta D-D'!BZ260</f>
        <v>1.0000785066727065</v>
      </c>
      <c r="G258" s="2">
        <f>'Delta D-D'!CA260</f>
        <v>1.0000152023062625</v>
      </c>
      <c r="H258" s="2">
        <f>'Delta D-D'!CC260</f>
        <v>0.99997051858122321</v>
      </c>
      <c r="I258" s="2">
        <f>'Delta D-D'!CE260</f>
        <v>0.99999624980615243</v>
      </c>
      <c r="J258" s="2">
        <f>'Delta D-D'!CF260</f>
        <v>1.0000269020162111</v>
      </c>
      <c r="K258" s="2">
        <f>'Delta D-D'!CG260</f>
        <v>0.99996566828666222</v>
      </c>
    </row>
    <row r="259" spans="1:11" x14ac:dyDescent="0.2">
      <c r="A259" s="126">
        <v>514</v>
      </c>
      <c r="B259" s="2">
        <f>'Delta D-D'!BX261</f>
        <v>0.99913075432036969</v>
      </c>
      <c r="C259" s="2">
        <f>'Delta D-D'!CD261</f>
        <v>0.99913075432036957</v>
      </c>
      <c r="D259" s="2">
        <f>'Delta D-D'!BY261</f>
        <v>0.99921788002176215</v>
      </c>
      <c r="E259" s="2">
        <f>'Delta D-D'!CB261</f>
        <v>0.99920350102196942</v>
      </c>
      <c r="F259" s="2">
        <f>'Delta D-D'!BZ261</f>
        <v>1.0000872015009206</v>
      </c>
      <c r="G259" s="2">
        <f>'Delta D-D'!CA261</f>
        <v>1.0000107461106997</v>
      </c>
      <c r="H259" s="2">
        <f>'Delta D-D'!CC261</f>
        <v>0.9999748639047169</v>
      </c>
      <c r="I259" s="2">
        <f>'Delta D-D'!CE261</f>
        <v>1.0000013718351213</v>
      </c>
      <c r="J259" s="2">
        <f>'Delta D-D'!CF261</f>
        <v>1.0000290737252842</v>
      </c>
      <c r="K259" s="2">
        <f>'Delta D-D'!CG261</f>
        <v>0.99997041706589707</v>
      </c>
    </row>
    <row r="260" spans="1:11" x14ac:dyDescent="0.2">
      <c r="A260" s="126">
        <v>516</v>
      </c>
      <c r="B260" s="2">
        <f>'Delta D-D'!BX262</f>
        <v>0.9991364459728207</v>
      </c>
      <c r="C260" s="2">
        <f>'Delta D-D'!CD262</f>
        <v>0.9991364459728207</v>
      </c>
      <c r="D260" s="2">
        <f>'Delta D-D'!BY262</f>
        <v>0.99922387639618537</v>
      </c>
      <c r="E260" s="2">
        <f>'Delta D-D'!CB262</f>
        <v>0.99920563258294703</v>
      </c>
      <c r="F260" s="2">
        <f>'Delta D-D'!BZ262</f>
        <v>1.0000875059895142</v>
      </c>
      <c r="G260" s="2">
        <f>'Delta D-D'!CA262</f>
        <v>1.0000129332156797</v>
      </c>
      <c r="H260" s="2">
        <f>'Delta D-D'!CC262</f>
        <v>0.9999688092040272</v>
      </c>
      <c r="I260" s="2">
        <f>'Delta D-D'!CE262</f>
        <v>0.99999650204700496</v>
      </c>
      <c r="J260" s="2">
        <f>'Delta D-D'!CF262</f>
        <v>1.0000262668837081</v>
      </c>
      <c r="K260" s="2">
        <f>'Delta D-D'!CG262</f>
        <v>0.99996974027650176</v>
      </c>
    </row>
    <row r="261" spans="1:11" x14ac:dyDescent="0.2">
      <c r="A261" s="126">
        <v>518</v>
      </c>
      <c r="B261" s="2">
        <f>'Delta D-D'!BX263</f>
        <v>0.99914298973396354</v>
      </c>
      <c r="C261" s="2">
        <f>'Delta D-D'!CD263</f>
        <v>0.99914298973396365</v>
      </c>
      <c r="D261" s="2">
        <f>'Delta D-D'!BY263</f>
        <v>0.99923255035677838</v>
      </c>
      <c r="E261" s="2">
        <f>'Delta D-D'!CB263</f>
        <v>0.99922091447404182</v>
      </c>
      <c r="F261" s="2">
        <f>'Delta D-D'!BZ263</f>
        <v>1.0000896374430237</v>
      </c>
      <c r="G261" s="2">
        <f>'Delta D-D'!CA263</f>
        <v>1.000013758117887</v>
      </c>
      <c r="H261" s="2">
        <f>'Delta D-D'!CC263</f>
        <v>0.99997459741205563</v>
      </c>
      <c r="I261" s="2">
        <f>'Delta D-D'!CE263</f>
        <v>1.00000147952285</v>
      </c>
      <c r="J261" s="2">
        <f>'Delta D-D'!CF263</f>
        <v>1.0000268949025575</v>
      </c>
      <c r="K261" s="2">
        <f>'Delta D-D'!CG263</f>
        <v>0.99996904162279843</v>
      </c>
    </row>
    <row r="262" spans="1:11" x14ac:dyDescent="0.2">
      <c r="A262" s="126">
        <v>520</v>
      </c>
      <c r="B262" s="2">
        <f>'Delta D-D'!BX264</f>
        <v>0.99915800119606479</v>
      </c>
      <c r="C262" s="2">
        <f>'Delta D-D'!CD264</f>
        <v>0.9991580011960649</v>
      </c>
      <c r="D262" s="2">
        <f>'Delta D-D'!BY264</f>
        <v>0.99923743727835546</v>
      </c>
      <c r="E262" s="2">
        <f>'Delta D-D'!CB264</f>
        <v>0.99923014176137159</v>
      </c>
      <c r="F262" s="2">
        <f>'Delta D-D'!BZ264</f>
        <v>1.0000795030237415</v>
      </c>
      <c r="G262" s="2">
        <f>'Delta D-D'!CA264</f>
        <v>1.0000110085194056</v>
      </c>
      <c r="H262" s="2">
        <f>'Delta D-D'!CC264</f>
        <v>0.99998169059763475</v>
      </c>
      <c r="I262" s="2">
        <f>'Delta D-D'!CE264</f>
        <v>0.99999499714164164</v>
      </c>
      <c r="J262" s="2">
        <f>'Delta D-D'!CF264</f>
        <v>1.0000309628362845</v>
      </c>
      <c r="K262" s="2">
        <f>'Delta D-D'!CG264</f>
        <v>0.99996331069587185</v>
      </c>
    </row>
    <row r="263" spans="1:11" x14ac:dyDescent="0.2">
      <c r="A263" s="126">
        <v>522</v>
      </c>
      <c r="B263" s="2">
        <f>'Delta D-D'!BX265</f>
        <v>0.99916475449548126</v>
      </c>
      <c r="C263" s="2">
        <f>'Delta D-D'!CD265</f>
        <v>0.99916475449548126</v>
      </c>
      <c r="D263" s="2">
        <f>'Delta D-D'!BY265</f>
        <v>0.99924478849938136</v>
      </c>
      <c r="E263" s="2">
        <f>'Delta D-D'!CB265</f>
        <v>0.999240969344525</v>
      </c>
      <c r="F263" s="2">
        <f>'Delta D-D'!BZ265</f>
        <v>1.0000801009078233</v>
      </c>
      <c r="G263" s="2">
        <f>'Delta D-D'!CA265</f>
        <v>1.0000148261442121</v>
      </c>
      <c r="H263" s="2">
        <f>'Delta D-D'!CC265</f>
        <v>0.99998135209095862</v>
      </c>
      <c r="I263" s="2">
        <f>'Delta D-D'!CE265</f>
        <v>1.000001224811391</v>
      </c>
      <c r="J263" s="2">
        <f>'Delta D-D'!CF265</f>
        <v>1.0000258578733316</v>
      </c>
      <c r="K263" s="2">
        <f>'Delta D-D'!CG265</f>
        <v>0.9999706923868471</v>
      </c>
    </row>
    <row r="264" spans="1:11" x14ac:dyDescent="0.2">
      <c r="A264" s="126">
        <v>524</v>
      </c>
      <c r="B264" s="2">
        <f>'Delta D-D'!BX266</f>
        <v>0.99916582545652266</v>
      </c>
      <c r="C264" s="2">
        <f>'Delta D-D'!CD266</f>
        <v>0.99916582545652266</v>
      </c>
      <c r="D264" s="2">
        <f>'Delta D-D'!BY266</f>
        <v>0.99925233494191101</v>
      </c>
      <c r="E264" s="2">
        <f>'Delta D-D'!CB266</f>
        <v>0.99924202924916916</v>
      </c>
      <c r="F264" s="2">
        <f>'Delta D-D'!BZ266</f>
        <v>1.0000865817096465</v>
      </c>
      <c r="G264" s="2">
        <f>'Delta D-D'!CA266</f>
        <v>1.0000118230493733</v>
      </c>
      <c r="H264" s="2">
        <f>'Delta D-D'!CC266</f>
        <v>0.99997786380863063</v>
      </c>
      <c r="I264" s="2">
        <f>'Delta D-D'!CE266</f>
        <v>0.99999644158724699</v>
      </c>
      <c r="J264" s="2">
        <f>'Delta D-D'!CF266</f>
        <v>1.0000290003982688</v>
      </c>
      <c r="K264" s="2">
        <f>'Delta D-D'!CG266</f>
        <v>0.99996396983542557</v>
      </c>
    </row>
    <row r="265" spans="1:11" x14ac:dyDescent="0.2">
      <c r="A265" s="126">
        <v>526</v>
      </c>
      <c r="B265" s="2">
        <f>'Delta D-D'!BX267</f>
        <v>0.99918039730997532</v>
      </c>
      <c r="C265" s="2">
        <f>'Delta D-D'!CD267</f>
        <v>0.99918039730997532</v>
      </c>
      <c r="D265" s="2">
        <f>'Delta D-D'!BY267</f>
        <v>0.99926539043084051</v>
      </c>
      <c r="E265" s="2">
        <f>'Delta D-D'!CB267</f>
        <v>0.99924710013572204</v>
      </c>
      <c r="F265" s="2">
        <f>'Delta D-D'!BZ267</f>
        <v>1.0000850628385964</v>
      </c>
      <c r="G265" s="2">
        <f>'Delta D-D'!CA267</f>
        <v>1.0000043649795478</v>
      </c>
      <c r="H265" s="2">
        <f>'Delta D-D'!CC267</f>
        <v>0.99997733137817812</v>
      </c>
      <c r="I265" s="2">
        <f>'Delta D-D'!CE267</f>
        <v>0.9999933290827745</v>
      </c>
      <c r="J265" s="2">
        <f>'Delta D-D'!CF267</f>
        <v>1.0000270466899135</v>
      </c>
      <c r="K265" s="2">
        <f>'Delta D-D'!CG267</f>
        <v>0.99997091575709907</v>
      </c>
    </row>
    <row r="266" spans="1:11" x14ac:dyDescent="0.2">
      <c r="A266" s="126">
        <v>528</v>
      </c>
      <c r="B266" s="2">
        <f>'Delta D-D'!BX268</f>
        <v>0.99918864918801142</v>
      </c>
      <c r="C266" s="2">
        <f>'Delta D-D'!CD268</f>
        <v>0.99918864918801142</v>
      </c>
      <c r="D266" s="2">
        <f>'Delta D-D'!BY268</f>
        <v>0.99926895156914242</v>
      </c>
      <c r="E266" s="2">
        <f>'Delta D-D'!CB268</f>
        <v>0.99925900639826304</v>
      </c>
      <c r="F266" s="2">
        <f>'Delta D-D'!BZ268</f>
        <v>1.0000803675874383</v>
      </c>
      <c r="G266" s="2">
        <f>'Delta D-D'!CA268</f>
        <v>1.0000112889736019</v>
      </c>
      <c r="H266" s="2">
        <f>'Delta D-D'!CC268</f>
        <v>0.99997875881958942</v>
      </c>
      <c r="I266" s="2">
        <f>'Delta D-D'!CE268</f>
        <v>0.9999956877915307</v>
      </c>
      <c r="J266" s="2">
        <f>'Delta D-D'!CF268</f>
        <v>1.0000243832478535</v>
      </c>
      <c r="K266" s="2">
        <f>'Delta D-D'!CG268</f>
        <v>0.99996732831541646</v>
      </c>
    </row>
    <row r="267" spans="1:11" x14ac:dyDescent="0.2">
      <c r="A267" s="126">
        <v>530</v>
      </c>
      <c r="B267" s="2">
        <f>'Delta D-D'!BX269</f>
        <v>0.99919323756980627</v>
      </c>
      <c r="C267" s="2">
        <f>'Delta D-D'!CD269</f>
        <v>0.99919323756980616</v>
      </c>
      <c r="D267" s="2">
        <f>'Delta D-D'!BY269</f>
        <v>0.99927579067212513</v>
      </c>
      <c r="E267" s="2">
        <f>'Delta D-D'!CB269</f>
        <v>0.99927441847457932</v>
      </c>
      <c r="F267" s="2">
        <f>'Delta D-D'!BZ269</f>
        <v>1.0000826197568347</v>
      </c>
      <c r="G267" s="2">
        <f>'Delta D-D'!CA269</f>
        <v>1.0000110736309777</v>
      </c>
      <c r="H267" s="2">
        <f>'Delta D-D'!CC269</f>
        <v>0.99998755331482803</v>
      </c>
      <c r="I267" s="2">
        <f>'Delta D-D'!CE269</f>
        <v>0.99999509079125537</v>
      </c>
      <c r="J267" s="2">
        <f>'Delta D-D'!CF269</f>
        <v>1.0000245446307034</v>
      </c>
      <c r="K267" s="2">
        <f>'Delta D-D'!CG269</f>
        <v>0.9999663892445142</v>
      </c>
    </row>
    <row r="268" spans="1:11" x14ac:dyDescent="0.2">
      <c r="A268" s="126">
        <v>532</v>
      </c>
      <c r="B268" s="2">
        <f>'Delta D-D'!BX270</f>
        <v>0.99919629318235748</v>
      </c>
      <c r="C268" s="2">
        <f>'Delta D-D'!CD270</f>
        <v>0.99919629318235748</v>
      </c>
      <c r="D268" s="2">
        <f>'Delta D-D'!BY270</f>
        <v>0.99928186993919155</v>
      </c>
      <c r="E268" s="2">
        <f>'Delta D-D'!CB270</f>
        <v>0.99928189275679058</v>
      </c>
      <c r="F268" s="2">
        <f>'Delta D-D'!BZ270</f>
        <v>1.0000856455907792</v>
      </c>
      <c r="G268" s="2">
        <f>'Delta D-D'!CA270</f>
        <v>1.000013251131139</v>
      </c>
      <c r="H268" s="2">
        <f>'Delta D-D'!CC270</f>
        <v>0.99998677187814544</v>
      </c>
      <c r="I268" s="2">
        <f>'Delta D-D'!CE270</f>
        <v>0.99999466604789622</v>
      </c>
      <c r="J268" s="2">
        <f>'Delta D-D'!CF270</f>
        <v>1.0000260774599012</v>
      </c>
      <c r="K268" s="2">
        <f>'Delta D-D'!CG270</f>
        <v>0.99996424303776332</v>
      </c>
    </row>
    <row r="269" spans="1:11" x14ac:dyDescent="0.2">
      <c r="A269" s="126">
        <v>534</v>
      </c>
      <c r="B269" s="2">
        <f>'Delta D-D'!BX271</f>
        <v>0.99920922154427483</v>
      </c>
      <c r="C269" s="2">
        <f>'Delta D-D'!CD271</f>
        <v>0.99920922154427483</v>
      </c>
      <c r="D269" s="2">
        <f>'Delta D-D'!BY271</f>
        <v>0.99929271164648881</v>
      </c>
      <c r="E269" s="2">
        <f>'Delta D-D'!CB271</f>
        <v>0.99928734332113089</v>
      </c>
      <c r="F269" s="2">
        <f>'Delta D-D'!BZ271</f>
        <v>1.0000835561766381</v>
      </c>
      <c r="G269" s="2">
        <f>'Delta D-D'!CA271</f>
        <v>1.0000099241317291</v>
      </c>
      <c r="H269" s="2">
        <f>'Delta D-D'!CC271</f>
        <v>0.9999847038950721</v>
      </c>
      <c r="I269" s="2">
        <f>'Delta D-D'!CE271</f>
        <v>0.99999767369635251</v>
      </c>
      <c r="J269" s="2">
        <f>'Delta D-D'!CF271</f>
        <v>1.0000257416466918</v>
      </c>
      <c r="K269" s="2">
        <f>'Delta D-D'!CG271</f>
        <v>0.99996840981040747</v>
      </c>
    </row>
    <row r="270" spans="1:11" x14ac:dyDescent="0.2">
      <c r="A270" s="126">
        <v>536</v>
      </c>
      <c r="B270" s="2">
        <f>'Delta D-D'!BX272</f>
        <v>0.99922062473155082</v>
      </c>
      <c r="C270" s="2">
        <f>'Delta D-D'!CD272</f>
        <v>0.99922062473155093</v>
      </c>
      <c r="D270" s="2">
        <f>'Delta D-D'!BY272</f>
        <v>0.99929583011089296</v>
      </c>
      <c r="E270" s="2">
        <f>'Delta D-D'!CB272</f>
        <v>0.99929542618068357</v>
      </c>
      <c r="F270" s="2">
        <f>'Delta D-D'!BZ272</f>
        <v>1.0000752640382717</v>
      </c>
      <c r="G270" s="2">
        <f>'Delta D-D'!CA272</f>
        <v>1.0000185483497428</v>
      </c>
      <c r="H270" s="2">
        <f>'Delta D-D'!CC272</f>
        <v>0.99998104778694419</v>
      </c>
      <c r="I270" s="2">
        <f>'Delta D-D'!CE272</f>
        <v>0.99999833834612506</v>
      </c>
      <c r="J270" s="2">
        <f>'Delta D-D'!CF272</f>
        <v>1.0000266902668409</v>
      </c>
      <c r="K270" s="2">
        <f>'Delta D-D'!CG272</f>
        <v>0.99996664590549711</v>
      </c>
    </row>
    <row r="271" spans="1:11" x14ac:dyDescent="0.2">
      <c r="A271" s="126">
        <v>538</v>
      </c>
      <c r="B271" s="2">
        <f>'Delta D-D'!BX273</f>
        <v>0.999221483229495</v>
      </c>
      <c r="C271" s="2">
        <f>'Delta D-D'!CD273</f>
        <v>0.99922148322949511</v>
      </c>
      <c r="D271" s="2">
        <f>'Delta D-D'!BY273</f>
        <v>0.99930315216846977</v>
      </c>
      <c r="E271" s="2">
        <f>'Delta D-D'!CB273</f>
        <v>0.99930093788788399</v>
      </c>
      <c r="F271" s="2">
        <f>'Delta D-D'!BZ273</f>
        <v>1.0000817325691505</v>
      </c>
      <c r="G271" s="2">
        <f>'Delta D-D'!CA273</f>
        <v>1.0000114443716135</v>
      </c>
      <c r="H271" s="2">
        <f>'Delta D-D'!CC273</f>
        <v>0.99998633996003883</v>
      </c>
      <c r="I271" s="2">
        <f>'Delta D-D'!CE273</f>
        <v>0.999994979519361</v>
      </c>
      <c r="J271" s="2">
        <f>'Delta D-D'!CF273</f>
        <v>1.0000247039818206</v>
      </c>
      <c r="K271" s="2">
        <f>'Delta D-D'!CG273</f>
        <v>0.99996744604185717</v>
      </c>
    </row>
    <row r="272" spans="1:11" x14ac:dyDescent="0.2">
      <c r="A272" s="126">
        <v>540</v>
      </c>
      <c r="B272" s="2">
        <f>'Delta D-D'!BX274</f>
        <v>0.99922574317295387</v>
      </c>
      <c r="C272" s="2">
        <f>'Delta D-D'!CD274</f>
        <v>0.99922574317295387</v>
      </c>
      <c r="D272" s="2">
        <f>'Delta D-D'!BY274</f>
        <v>0.99931171293841548</v>
      </c>
      <c r="E272" s="2">
        <f>'Delta D-D'!CB274</f>
        <v>0.99931170120851387</v>
      </c>
      <c r="F272" s="2">
        <f>'Delta D-D'!BZ274</f>
        <v>1.0000860363797157</v>
      </c>
      <c r="G272" s="2">
        <f>'Delta D-D'!CA274</f>
        <v>1.0000105239859267</v>
      </c>
      <c r="H272" s="2">
        <f>'Delta D-D'!CC274</f>
        <v>0.99998946438696945</v>
      </c>
      <c r="I272" s="2">
        <f>'Delta D-D'!CE274</f>
        <v>0.99999625722856733</v>
      </c>
      <c r="J272" s="2">
        <f>'Delta D-D'!CF274</f>
        <v>1.0000212753540227</v>
      </c>
      <c r="K272" s="2">
        <f>'Delta D-D'!CG274</f>
        <v>0.99996974854684251</v>
      </c>
    </row>
    <row r="273" spans="1:11" x14ac:dyDescent="0.2">
      <c r="A273" s="126">
        <v>542</v>
      </c>
      <c r="B273" s="2">
        <f>'Delta D-D'!BX275</f>
        <v>0.99923628184074742</v>
      </c>
      <c r="C273" s="2">
        <f>'Delta D-D'!CD275</f>
        <v>0.99923628184074753</v>
      </c>
      <c r="D273" s="2">
        <f>'Delta D-D'!BY275</f>
        <v>0.99931574778555543</v>
      </c>
      <c r="E273" s="2">
        <f>'Delta D-D'!CB275</f>
        <v>0.99931936405618327</v>
      </c>
      <c r="F273" s="2">
        <f>'Delta D-D'!BZ275</f>
        <v>1.0000795266807783</v>
      </c>
      <c r="G273" s="2">
        <f>'Delta D-D'!CA275</f>
        <v>1.000017565314103</v>
      </c>
      <c r="H273" s="2">
        <f>'Delta D-D'!CC275</f>
        <v>0.99998605367763183</v>
      </c>
      <c r="I273" s="2">
        <f>'Delta D-D'!CE275</f>
        <v>0.99999795729682617</v>
      </c>
      <c r="J273" s="2">
        <f>'Delta D-D'!CF275</f>
        <v>1.0000235284151888</v>
      </c>
      <c r="K273" s="2">
        <f>'Delta D-D'!CG275</f>
        <v>0.9999653033831688</v>
      </c>
    </row>
    <row r="274" spans="1:11" x14ac:dyDescent="0.2">
      <c r="A274" s="126">
        <v>544</v>
      </c>
      <c r="B274" s="2">
        <f>'Delta D-D'!BX276</f>
        <v>0.999244070101732</v>
      </c>
      <c r="C274" s="2">
        <f>'Delta D-D'!CD276</f>
        <v>0.999244070101732</v>
      </c>
      <c r="D274" s="2">
        <f>'Delta D-D'!BY276</f>
        <v>0.99932526531249632</v>
      </c>
      <c r="E274" s="2">
        <f>'Delta D-D'!CB276</f>
        <v>0.99932364629886472</v>
      </c>
      <c r="F274" s="2">
        <f>'Delta D-D'!BZ276</f>
        <v>1.0000812566350843</v>
      </c>
      <c r="G274" s="2">
        <f>'Delta D-D'!CA276</f>
        <v>1.0000098819249743</v>
      </c>
      <c r="H274" s="2">
        <f>'Delta D-D'!CC276</f>
        <v>0.99998849808191304</v>
      </c>
      <c r="I274" s="2">
        <f>'Delta D-D'!CE276</f>
        <v>0.99999194580179518</v>
      </c>
      <c r="J274" s="2">
        <f>'Delta D-D'!CF276</f>
        <v>1.0000184168863901</v>
      </c>
      <c r="K274" s="2">
        <f>'Delta D-D'!CG276</f>
        <v>0.99997257389625893</v>
      </c>
    </row>
    <row r="275" spans="1:11" x14ac:dyDescent="0.2">
      <c r="A275" s="126">
        <v>546</v>
      </c>
      <c r="B275" s="2">
        <f>'Delta D-D'!BX277</f>
        <v>0.99925195086179963</v>
      </c>
      <c r="C275" s="2">
        <f>'Delta D-D'!CD277</f>
        <v>0.99925195086179941</v>
      </c>
      <c r="D275" s="2">
        <f>'Delta D-D'!BY277</f>
        <v>0.99933358765879987</v>
      </c>
      <c r="E275" s="2">
        <f>'Delta D-D'!CB277</f>
        <v>0.999335619763009</v>
      </c>
      <c r="F275" s="2">
        <f>'Delta D-D'!BZ277</f>
        <v>1.0000816979110523</v>
      </c>
      <c r="G275" s="2">
        <f>'Delta D-D'!CA277</f>
        <v>1.0000095089612213</v>
      </c>
      <c r="H275" s="2">
        <f>'Delta D-D'!CC277</f>
        <v>0.99999252456919374</v>
      </c>
      <c r="I275" s="2">
        <f>'Delta D-D'!CE277</f>
        <v>0.99999279790593887</v>
      </c>
      <c r="J275" s="2">
        <f>'Delta D-D'!CF277</f>
        <v>1.0000211446300198</v>
      </c>
      <c r="K275" s="2">
        <f>'Delta D-D'!CG277</f>
        <v>0.99997104013482752</v>
      </c>
    </row>
    <row r="276" spans="1:11" x14ac:dyDescent="0.2">
      <c r="A276" s="126">
        <v>548</v>
      </c>
      <c r="B276" s="2">
        <f>'Delta D-D'!BX278</f>
        <v>0.99925399217083222</v>
      </c>
      <c r="C276" s="2">
        <f>'Delta D-D'!CD278</f>
        <v>0.99925399217083222</v>
      </c>
      <c r="D276" s="2">
        <f>'Delta D-D'!BY278</f>
        <v>0.99933757623980424</v>
      </c>
      <c r="E276" s="2">
        <f>'Delta D-D'!CB278</f>
        <v>0.99933555405799435</v>
      </c>
      <c r="F276" s="2">
        <f>'Delta D-D'!BZ278</f>
        <v>1.0000836464698932</v>
      </c>
      <c r="G276" s="2">
        <f>'Delta D-D'!CA278</f>
        <v>1.0000161320452958</v>
      </c>
      <c r="H276" s="2">
        <f>'Delta D-D'!CC278</f>
        <v>0.99998184472534712</v>
      </c>
      <c r="I276" s="2">
        <f>'Delta D-D'!CE278</f>
        <v>0.99999952493132871</v>
      </c>
      <c r="J276" s="2">
        <f>'Delta D-D'!CF278</f>
        <v>1.000020309161286</v>
      </c>
      <c r="K276" s="2">
        <f>'Delta D-D'!CG278</f>
        <v>0.99996810632389488</v>
      </c>
    </row>
    <row r="277" spans="1:11" x14ac:dyDescent="0.2">
      <c r="A277" s="126">
        <v>550</v>
      </c>
      <c r="B277" s="2">
        <f>'Delta D-D'!BX279</f>
        <v>0.99926121029153336</v>
      </c>
      <c r="C277" s="2">
        <f>'Delta D-D'!CD279</f>
        <v>0.99926121029153336</v>
      </c>
      <c r="D277" s="2">
        <f>'Delta D-D'!BY279</f>
        <v>0.99934572460451521</v>
      </c>
      <c r="E277" s="2">
        <f>'Delta D-D'!CB279</f>
        <v>0.99934268784518687</v>
      </c>
      <c r="F277" s="2">
        <f>'Delta D-D'!BZ279</f>
        <v>1.0000845767974493</v>
      </c>
      <c r="G277" s="2">
        <f>'Delta D-D'!CA279</f>
        <v>1.0000079343091832</v>
      </c>
      <c r="H277" s="2">
        <f>'Delta D-D'!CC279</f>
        <v>0.99998902703037384</v>
      </c>
      <c r="I277" s="2">
        <f>'Delta D-D'!CE279</f>
        <v>0.99998999064416283</v>
      </c>
      <c r="J277" s="2">
        <f>'Delta D-D'!CF279</f>
        <v>1.000023513145196</v>
      </c>
      <c r="K277" s="2">
        <f>'Delta D-D'!CG279</f>
        <v>0.99996765717387581</v>
      </c>
    </row>
    <row r="278" spans="1:11" x14ac:dyDescent="0.2">
      <c r="A278" s="126">
        <v>552</v>
      </c>
      <c r="B278" s="2">
        <f>'Delta D-D'!BX280</f>
        <v>0.99927091200408735</v>
      </c>
      <c r="C278" s="2">
        <f>'Delta D-D'!CD280</f>
        <v>0.99927091200408724</v>
      </c>
      <c r="D278" s="2">
        <f>'Delta D-D'!BY280</f>
        <v>0.99935286451665206</v>
      </c>
      <c r="E278" s="2">
        <f>'Delta D-D'!CB280</f>
        <v>0.9993486436450183</v>
      </c>
      <c r="F278" s="2">
        <f>'Delta D-D'!BZ280</f>
        <v>1.0000820123067531</v>
      </c>
      <c r="G278" s="2">
        <f>'Delta D-D'!CA280</f>
        <v>1.0000110399427795</v>
      </c>
      <c r="H278" s="2">
        <f>'Delta D-D'!CC280</f>
        <v>0.99998473662084919</v>
      </c>
      <c r="I278" s="2">
        <f>'Delta D-D'!CE280</f>
        <v>0.99999339876586346</v>
      </c>
      <c r="J278" s="2">
        <f>'Delta D-D'!CF280</f>
        <v>1.0000186832826072</v>
      </c>
      <c r="K278" s="2">
        <f>'Delta D-D'!CG280</f>
        <v>0.99997078356452695</v>
      </c>
    </row>
    <row r="279" spans="1:11" x14ac:dyDescent="0.2">
      <c r="A279" s="126">
        <v>554</v>
      </c>
      <c r="B279" s="2">
        <f>'Delta D-D'!BX281</f>
        <v>0.99927958680397644</v>
      </c>
      <c r="C279" s="2">
        <f>'Delta D-D'!CD281</f>
        <v>0.99927958680397644</v>
      </c>
      <c r="D279" s="2">
        <f>'Delta D-D'!BY281</f>
        <v>0.99935815740686373</v>
      </c>
      <c r="E279" s="2">
        <f>'Delta D-D'!CB281</f>
        <v>0.99936463019456534</v>
      </c>
      <c r="F279" s="2">
        <f>'Delta D-D'!BZ281</f>
        <v>1.0000786272469937</v>
      </c>
      <c r="G279" s="2">
        <f>'Delta D-D'!CA281</f>
        <v>1.0000113384711196</v>
      </c>
      <c r="H279" s="2">
        <f>'Delta D-D'!CC281</f>
        <v>0.99999513852888289</v>
      </c>
      <c r="I279" s="2">
        <f>'Delta D-D'!CE281</f>
        <v>0.99999568186616916</v>
      </c>
      <c r="J279" s="2">
        <f>'Delta D-D'!CF281</f>
        <v>1.000025067881765</v>
      </c>
      <c r="K279" s="2">
        <f>'Delta D-D'!CG281</f>
        <v>0.99996756806891907</v>
      </c>
    </row>
    <row r="280" spans="1:11" x14ac:dyDescent="0.2">
      <c r="A280" s="126">
        <v>556</v>
      </c>
      <c r="B280" s="2">
        <f>'Delta D-D'!BX282</f>
        <v>0.99928449944843711</v>
      </c>
      <c r="C280" s="2">
        <f>'Delta D-D'!CD282</f>
        <v>0.99928449944843711</v>
      </c>
      <c r="D280" s="2">
        <f>'Delta D-D'!BY282</f>
        <v>0.99936685951542314</v>
      </c>
      <c r="E280" s="2">
        <f>'Delta D-D'!CB282</f>
        <v>0.9993675077017462</v>
      </c>
      <c r="F280" s="2">
        <f>'Delta D-D'!BZ282</f>
        <v>1.0000824190378532</v>
      </c>
      <c r="G280" s="2">
        <f>'Delta D-D'!CA282</f>
        <v>1.0000098913487689</v>
      </c>
      <c r="H280" s="2">
        <f>'Delta D-D'!CC282</f>
        <v>0.99999075733962928</v>
      </c>
      <c r="I280" s="2">
        <f>'Delta D-D'!CE282</f>
        <v>0.99999751975495821</v>
      </c>
      <c r="J280" s="2">
        <f>'Delta D-D'!CF282</f>
        <v>1.0000229084133196</v>
      </c>
      <c r="K280" s="2">
        <f>'Delta D-D'!CG282</f>
        <v>0.9999695068196891</v>
      </c>
    </row>
    <row r="281" spans="1:11" x14ac:dyDescent="0.2">
      <c r="A281" s="126">
        <v>558</v>
      </c>
      <c r="B281" s="2">
        <f>'Delta D-D'!BX283</f>
        <v>0.99928535831265008</v>
      </c>
      <c r="C281" s="2">
        <f>'Delta D-D'!CD283</f>
        <v>0.99928535831265008</v>
      </c>
      <c r="D281" s="2">
        <f>'Delta D-D'!BY283</f>
        <v>0.99937044772291361</v>
      </c>
      <c r="E281" s="2">
        <f>'Delta D-D'!CB283</f>
        <v>0.99936845480296177</v>
      </c>
      <c r="F281" s="2">
        <f>'Delta D-D'!BZ283</f>
        <v>1.0000851502621904</v>
      </c>
      <c r="G281" s="2">
        <f>'Delta D-D'!CA283</f>
        <v>1.0000094772516384</v>
      </c>
      <c r="H281" s="2">
        <f>'Delta D-D'!CC283</f>
        <v>0.99998852868168886</v>
      </c>
      <c r="I281" s="2">
        <f>'Delta D-D'!CE283</f>
        <v>0.99999441694812086</v>
      </c>
      <c r="J281" s="2">
        <f>'Delta D-D'!CF283</f>
        <v>1.0000236683091925</v>
      </c>
      <c r="K281" s="2">
        <f>'Delta D-D'!CG283</f>
        <v>0.9999673180662878</v>
      </c>
    </row>
    <row r="282" spans="1:11" x14ac:dyDescent="0.2">
      <c r="A282" s="126">
        <v>560</v>
      </c>
      <c r="B282" s="2">
        <f>'Delta D-D'!BX284</f>
        <v>0.99929663476170094</v>
      </c>
      <c r="C282" s="2">
        <f>'Delta D-D'!CD284</f>
        <v>0.99929663476170105</v>
      </c>
      <c r="D282" s="2">
        <f>'Delta D-D'!BY284</f>
        <v>0.99938021611710237</v>
      </c>
      <c r="E282" s="2">
        <f>'Delta D-D'!CB284</f>
        <v>0.99938207500207965</v>
      </c>
      <c r="F282" s="2">
        <f>'Delta D-D'!BZ284</f>
        <v>1.000083640185</v>
      </c>
      <c r="G282" s="2">
        <f>'Delta D-D'!CA284</f>
        <v>1.0000068125747159</v>
      </c>
      <c r="H282" s="2">
        <f>'Delta D-D'!CC284</f>
        <v>0.99999504749682233</v>
      </c>
      <c r="I282" s="2">
        <f>'Delta D-D'!CE284</f>
        <v>0.99999196752326258</v>
      </c>
      <c r="J282" s="2">
        <f>'Delta D-D'!CF284</f>
        <v>1.0000169031904675</v>
      </c>
      <c r="K282" s="2">
        <f>'Delta D-D'!CG284</f>
        <v>0.999972466693553</v>
      </c>
    </row>
    <row r="283" spans="1:11" x14ac:dyDescent="0.2">
      <c r="A283" s="126">
        <v>562</v>
      </c>
      <c r="B283" s="2">
        <f>'Delta D-D'!BX285</f>
        <v>0.99930334893923944</v>
      </c>
      <c r="C283" s="2">
        <f>'Delta D-D'!CD285</f>
        <v>0.99930334893923944</v>
      </c>
      <c r="D283" s="2">
        <f>'Delta D-D'!BY285</f>
        <v>0.99938326386016152</v>
      </c>
      <c r="E283" s="2">
        <f>'Delta D-D'!CB285</f>
        <v>0.99938511306138</v>
      </c>
      <c r="F283" s="2">
        <f>'Delta D-D'!BZ285</f>
        <v>1.0000799706325481</v>
      </c>
      <c r="G283" s="2">
        <f>'Delta D-D'!CA285</f>
        <v>1.0000107402952603</v>
      </c>
      <c r="H283" s="2">
        <f>'Delta D-D'!CC285</f>
        <v>0.99999111014261111</v>
      </c>
      <c r="I283" s="2">
        <f>'Delta D-D'!CE285</f>
        <v>0.99999447238133454</v>
      </c>
      <c r="J283" s="2">
        <f>'Delta D-D'!CF285</f>
        <v>1.0000209072678683</v>
      </c>
      <c r="K283" s="2">
        <f>'Delta D-D'!CG285</f>
        <v>0.99996723632356688</v>
      </c>
    </row>
    <row r="284" spans="1:11" x14ac:dyDescent="0.2">
      <c r="A284" s="126">
        <v>564</v>
      </c>
      <c r="B284" s="2">
        <f>'Delta D-D'!BX286</f>
        <v>0.9993085229463301</v>
      </c>
      <c r="C284" s="2">
        <f>'Delta D-D'!CD286</f>
        <v>0.99930852294632999</v>
      </c>
      <c r="D284" s="2">
        <f>'Delta D-D'!BY286</f>
        <v>0.99939425823089223</v>
      </c>
      <c r="E284" s="2">
        <f>'Delta D-D'!CB286</f>
        <v>0.99939709017370137</v>
      </c>
      <c r="F284" s="2">
        <f>'Delta D-D'!BZ286</f>
        <v>1.000085794609566</v>
      </c>
      <c r="G284" s="2">
        <f>'Delta D-D'!CA286</f>
        <v>1.0000036044107787</v>
      </c>
      <c r="H284" s="2">
        <f>'Delta D-D'!CC286</f>
        <v>0.99999922925127438</v>
      </c>
      <c r="I284" s="2">
        <f>'Delta D-D'!CE286</f>
        <v>0.99999162556168975</v>
      </c>
      <c r="J284" s="2">
        <f>'Delta D-D'!CF286</f>
        <v>1.0000223094380329</v>
      </c>
      <c r="K284" s="2">
        <f>'Delta D-D'!CG286</f>
        <v>0.99997328259053753</v>
      </c>
    </row>
    <row r="285" spans="1:11" x14ac:dyDescent="0.2">
      <c r="A285" s="126">
        <v>566</v>
      </c>
      <c r="B285" s="2">
        <f>'Delta D-D'!BX287</f>
        <v>0.99931768503989582</v>
      </c>
      <c r="C285" s="2">
        <f>'Delta D-D'!CD287</f>
        <v>0.99931768503989593</v>
      </c>
      <c r="D285" s="2">
        <f>'Delta D-D'!BY287</f>
        <v>0.99939146665282219</v>
      </c>
      <c r="E285" s="2">
        <f>'Delta D-D'!CB287</f>
        <v>0.9994013404619676</v>
      </c>
      <c r="F285" s="2">
        <f>'Delta D-D'!BZ287</f>
        <v>1.0000738319895974</v>
      </c>
      <c r="G285" s="2">
        <f>'Delta D-D'!CA287</f>
        <v>1.0000135352741284</v>
      </c>
      <c r="H285" s="2">
        <f>'Delta D-D'!CC287</f>
        <v>0.99999634459669473</v>
      </c>
      <c r="I285" s="2">
        <f>'Delta D-D'!CE287</f>
        <v>0.99999385829070109</v>
      </c>
      <c r="J285" s="2">
        <f>'Delta D-D'!CF287</f>
        <v>1.000016640801267</v>
      </c>
      <c r="K285" s="2">
        <f>'Delta D-D'!CG287</f>
        <v>0.99996628114492969</v>
      </c>
    </row>
    <row r="286" spans="1:11" x14ac:dyDescent="0.2">
      <c r="A286" s="126">
        <v>568</v>
      </c>
      <c r="B286" s="2">
        <f>'Delta D-D'!BX288</f>
        <v>0.99932479932796336</v>
      </c>
      <c r="C286" s="2">
        <f>'Delta D-D'!CD288</f>
        <v>0.99932479932796336</v>
      </c>
      <c r="D286" s="2">
        <f>'Delta D-D'!BY288</f>
        <v>0.99939718572492353</v>
      </c>
      <c r="E286" s="2">
        <f>'Delta D-D'!CB288</f>
        <v>0.99940586222306471</v>
      </c>
      <c r="F286" s="2">
        <f>'Delta D-D'!BZ288</f>
        <v>1.000072435305327</v>
      </c>
      <c r="G286" s="2">
        <f>'Delta D-D'!CA288</f>
        <v>1.000016389140336</v>
      </c>
      <c r="H286" s="2">
        <f>'Delta D-D'!CC288</f>
        <v>0.99999229271759282</v>
      </c>
      <c r="I286" s="2">
        <f>'Delta D-D'!CE288</f>
        <v>0.99999245065017062</v>
      </c>
      <c r="J286" s="2">
        <f>'Delta D-D'!CF288</f>
        <v>1.0000211958179281</v>
      </c>
      <c r="K286" s="2">
        <f>'Delta D-D'!CG288</f>
        <v>0.99996536821413473</v>
      </c>
    </row>
    <row r="287" spans="1:11" x14ac:dyDescent="0.2">
      <c r="A287" s="126">
        <v>570</v>
      </c>
      <c r="B287" s="2">
        <f>'Delta D-D'!BX289</f>
        <v>0.99932963985448675</v>
      </c>
      <c r="C287" s="2">
        <f>'Delta D-D'!CD289</f>
        <v>0.99932963985448664</v>
      </c>
      <c r="D287" s="2">
        <f>'Delta D-D'!BY289</f>
        <v>0.99940636259042703</v>
      </c>
      <c r="E287" s="2">
        <f>'Delta D-D'!CB289</f>
        <v>0.99941043315506206</v>
      </c>
      <c r="F287" s="2">
        <f>'Delta D-D'!BZ289</f>
        <v>1.0000767742023058</v>
      </c>
      <c r="G287" s="2">
        <f>'Delta D-D'!CA289</f>
        <v>1.0000147383555547</v>
      </c>
      <c r="H287" s="2">
        <f>'Delta D-D'!CC289</f>
        <v>0.99998933478414276</v>
      </c>
      <c r="I287" s="2">
        <f>'Delta D-D'!CE289</f>
        <v>0.99999609263964639</v>
      </c>
      <c r="J287" s="2">
        <f>'Delta D-D'!CF289</f>
        <v>1.00001361396083</v>
      </c>
      <c r="K287" s="2">
        <f>'Delta D-D'!CG289</f>
        <v>0.99996910937999661</v>
      </c>
    </row>
    <row r="288" spans="1:11" x14ac:dyDescent="0.2">
      <c r="A288" s="126">
        <v>572</v>
      </c>
      <c r="B288" s="2">
        <f>'Delta D-D'!BX290</f>
        <v>0.99933190742820788</v>
      </c>
      <c r="C288" s="2">
        <f>'Delta D-D'!CD290</f>
        <v>0.99933190742820788</v>
      </c>
      <c r="D288" s="2">
        <f>'Delta D-D'!BY290</f>
        <v>0.99941317987040124</v>
      </c>
      <c r="E288" s="2">
        <f>'Delta D-D'!CB290</f>
        <v>0.99941824134964041</v>
      </c>
      <c r="F288" s="2">
        <f>'Delta D-D'!BZ290</f>
        <v>1.0000813267760085</v>
      </c>
      <c r="G288" s="2">
        <f>'Delta D-D'!CA290</f>
        <v>1.000013686046215</v>
      </c>
      <c r="H288" s="2">
        <f>'Delta D-D'!CC290</f>
        <v>0.99999137852293996</v>
      </c>
      <c r="I288" s="2">
        <f>'Delta D-D'!CE290</f>
        <v>0.99999443395053866</v>
      </c>
      <c r="J288" s="2">
        <f>'Delta D-D'!CF290</f>
        <v>1.000023676741054</v>
      </c>
      <c r="K288" s="2">
        <f>'Delta D-D'!CG290</f>
        <v>0.9999650510103516</v>
      </c>
    </row>
    <row r="289" spans="1:11" x14ac:dyDescent="0.2">
      <c r="A289" s="126">
        <v>574</v>
      </c>
      <c r="B289" s="2">
        <f>'Delta D-D'!BX291</f>
        <v>0.99934398190183649</v>
      </c>
      <c r="C289" s="2">
        <f>'Delta D-D'!CD291</f>
        <v>0.99934398190183649</v>
      </c>
      <c r="D289" s="2">
        <f>'Delta D-D'!BY291</f>
        <v>0.99941907613378422</v>
      </c>
      <c r="E289" s="2">
        <f>'Delta D-D'!CB291</f>
        <v>0.99942910381385719</v>
      </c>
      <c r="F289" s="2">
        <f>'Delta D-D'!BZ291</f>
        <v>1.0000751435274615</v>
      </c>
      <c r="G289" s="2">
        <f>'Delta D-D'!CA291</f>
        <v>1.0000138627653408</v>
      </c>
      <c r="H289" s="2">
        <f>'Delta D-D'!CC291</f>
        <v>0.99999617079652026</v>
      </c>
      <c r="I289" s="2">
        <f>'Delta D-D'!CE291</f>
        <v>0.99999745830221598</v>
      </c>
      <c r="J289" s="2">
        <f>'Delta D-D'!CF291</f>
        <v>1.0000187043580275</v>
      </c>
      <c r="K289" s="2">
        <f>'Delta D-D'!CG291</f>
        <v>0.9999684153914471</v>
      </c>
    </row>
    <row r="290" spans="1:11" x14ac:dyDescent="0.2">
      <c r="A290" s="126">
        <v>576</v>
      </c>
      <c r="B290" s="2">
        <f>'Delta D-D'!BX292</f>
        <v>0.99934722094428086</v>
      </c>
      <c r="C290" s="2">
        <f>'Delta D-D'!CD292</f>
        <v>0.99934722094428086</v>
      </c>
      <c r="D290" s="2">
        <f>'Delta D-D'!BY292</f>
        <v>0.9994232666196502</v>
      </c>
      <c r="E290" s="2">
        <f>'Delta D-D'!CB292</f>
        <v>0.99942766187260912</v>
      </c>
      <c r="F290" s="2">
        <f>'Delta D-D'!BZ292</f>
        <v>1.0000760953488192</v>
      </c>
      <c r="G290" s="2">
        <f>'Delta D-D'!CA292</f>
        <v>1.0000151702403455</v>
      </c>
      <c r="H290" s="2">
        <f>'Delta D-D'!CC292</f>
        <v>0.99998922771238374</v>
      </c>
      <c r="I290" s="2">
        <f>'Delta D-D'!CE292</f>
        <v>0.9999945714148254</v>
      </c>
      <c r="J290" s="2">
        <f>'Delta D-D'!CF292</f>
        <v>1.0000245952504567</v>
      </c>
      <c r="K290" s="2">
        <f>'Delta D-D'!CG292</f>
        <v>0.99996340045458365</v>
      </c>
    </row>
    <row r="291" spans="1:11" x14ac:dyDescent="0.2">
      <c r="A291" s="126">
        <v>578</v>
      </c>
      <c r="B291" s="2">
        <f>'Delta D-D'!BX293</f>
        <v>0.99935056783242693</v>
      </c>
      <c r="C291" s="2">
        <f>'Delta D-D'!CD293</f>
        <v>0.99935056783242682</v>
      </c>
      <c r="D291" s="2">
        <f>'Delta D-D'!BY293</f>
        <v>0.99942842221416806</v>
      </c>
      <c r="E291" s="2">
        <f>'Delta D-D'!CB293</f>
        <v>0.99944403689899108</v>
      </c>
      <c r="F291" s="2">
        <f>'Delta D-D'!BZ293</f>
        <v>1.0000779049757387</v>
      </c>
      <c r="G291" s="2">
        <f>'Delta D-D'!CA293</f>
        <v>1.0000142458133034</v>
      </c>
      <c r="H291" s="2">
        <f>'Delta D-D'!CC293</f>
        <v>1.0000013777820034</v>
      </c>
      <c r="I291" s="2">
        <f>'Delta D-D'!CE293</f>
        <v>0.99999462360567259</v>
      </c>
      <c r="J291" s="2">
        <f>'Delta D-D'!CF293</f>
        <v>1.0000200511462056</v>
      </c>
      <c r="K291" s="2">
        <f>'Delta D-D'!CG293</f>
        <v>0.99996348011136371</v>
      </c>
    </row>
    <row r="292" spans="1:11" x14ac:dyDescent="0.2">
      <c r="A292" s="126">
        <v>580</v>
      </c>
      <c r="B292" s="2">
        <f>'Delta D-D'!BX294</f>
        <v>0.99935727066178304</v>
      </c>
      <c r="C292" s="2">
        <f>'Delta D-D'!CD294</f>
        <v>0.99935727066178293</v>
      </c>
      <c r="D292" s="2">
        <f>'Delta D-D'!BY294</f>
        <v>0.99943650157694142</v>
      </c>
      <c r="E292" s="2">
        <f>'Delta D-D'!CB294</f>
        <v>0.99945112399184788</v>
      </c>
      <c r="F292" s="2">
        <f>'Delta D-D'!BZ294</f>
        <v>1.0000792818719433</v>
      </c>
      <c r="G292" s="2">
        <f>'Delta D-D'!CA294</f>
        <v>1.0000151738821297</v>
      </c>
      <c r="H292" s="2">
        <f>'Delta D-D'!CC294</f>
        <v>0.99999945678537294</v>
      </c>
      <c r="I292" s="2">
        <f>'Delta D-D'!CE294</f>
        <v>0.999994018533508</v>
      </c>
      <c r="J292" s="2">
        <f>'Delta D-D'!CF294</f>
        <v>1.0000211699490034</v>
      </c>
      <c r="K292" s="2">
        <f>'Delta D-D'!CG294</f>
        <v>0.99996931783987886</v>
      </c>
    </row>
    <row r="293" spans="1:11" x14ac:dyDescent="0.2">
      <c r="A293" s="126">
        <v>582</v>
      </c>
      <c r="B293" s="2">
        <f>'Delta D-D'!BX295</f>
        <v>0.99936365323182885</v>
      </c>
      <c r="C293" s="2">
        <f>'Delta D-D'!CD295</f>
        <v>0.99936365323182874</v>
      </c>
      <c r="D293" s="2">
        <f>'Delta D-D'!BY295</f>
        <v>0.99944230251973554</v>
      </c>
      <c r="E293" s="2">
        <f>'Delta D-D'!CB295</f>
        <v>0.99944865934096583</v>
      </c>
      <c r="F293" s="2">
        <f>'Delta D-D'!BZ295</f>
        <v>1.0000786993679953</v>
      </c>
      <c r="G293" s="2">
        <f>'Delta D-D'!CA295</f>
        <v>1.0000116093927358</v>
      </c>
      <c r="H293" s="2">
        <f>'Delta D-D'!CC295</f>
        <v>0.99999475103659341</v>
      </c>
      <c r="I293" s="2">
        <f>'Delta D-D'!CE295</f>
        <v>0.99999522059116308</v>
      </c>
      <c r="J293" s="2">
        <f>'Delta D-D'!CF295</f>
        <v>1.0000158056938933</v>
      </c>
      <c r="K293" s="2">
        <f>'Delta D-D'!CG295</f>
        <v>0.99996837032703323</v>
      </c>
    </row>
    <row r="294" spans="1:11" x14ac:dyDescent="0.2">
      <c r="A294" s="126">
        <v>584</v>
      </c>
      <c r="B294" s="2">
        <f>'Delta D-D'!BX296</f>
        <v>0.99936361984021993</v>
      </c>
      <c r="C294" s="2">
        <f>'Delta D-D'!CD296</f>
        <v>0.99936361984021993</v>
      </c>
      <c r="D294" s="2">
        <f>'Delta D-D'!BY296</f>
        <v>0.99944837130929431</v>
      </c>
      <c r="E294" s="2">
        <f>'Delta D-D'!CB296</f>
        <v>0.99946353611834549</v>
      </c>
      <c r="F294" s="2">
        <f>'Delta D-D'!BZ296</f>
        <v>1.0000848054375724</v>
      </c>
      <c r="G294" s="2">
        <f>'Delta D-D'!CA296</f>
        <v>1.0000070419253166</v>
      </c>
      <c r="H294" s="2">
        <f>'Delta D-D'!CC296</f>
        <v>1.0000081311964362</v>
      </c>
      <c r="I294" s="2">
        <f>'Delta D-D'!CE296</f>
        <v>0.99998884241921426</v>
      </c>
      <c r="J294" s="2">
        <f>'Delta D-D'!CF296</f>
        <v>1.0000185273439048</v>
      </c>
      <c r="K294" s="2">
        <f>'Delta D-D'!CG296</f>
        <v>0.99996735805728498</v>
      </c>
    </row>
    <row r="295" spans="1:11" x14ac:dyDescent="0.2">
      <c r="A295" s="126">
        <v>586</v>
      </c>
      <c r="B295" s="2">
        <f>'Delta D-D'!BX297</f>
        <v>0.99937567406425953</v>
      </c>
      <c r="C295" s="2">
        <f>'Delta D-D'!CD297</f>
        <v>0.99937567406425953</v>
      </c>
      <c r="D295" s="2">
        <f>'Delta D-D'!BY297</f>
        <v>0.99945240524522927</v>
      </c>
      <c r="E295" s="2">
        <f>'Delta D-D'!CB297</f>
        <v>0.99946845475761992</v>
      </c>
      <c r="F295" s="2">
        <f>'Delta D-D'!BZ297</f>
        <v>1.0000767791161631</v>
      </c>
      <c r="G295" s="2">
        <f>'Delta D-D'!CA297</f>
        <v>1.0000110578579173</v>
      </c>
      <c r="H295" s="2">
        <f>'Delta D-D'!CC297</f>
        <v>1.0000050003926235</v>
      </c>
      <c r="I295" s="2">
        <f>'Delta D-D'!CE297</f>
        <v>0.99998862851801584</v>
      </c>
      <c r="J295" s="2">
        <f>'Delta D-D'!CF297</f>
        <v>1.0000190627833343</v>
      </c>
      <c r="K295" s="2">
        <f>'Delta D-D'!CG297</f>
        <v>0.99996931121914845</v>
      </c>
    </row>
    <row r="296" spans="1:11" x14ac:dyDescent="0.2">
      <c r="A296" s="126">
        <v>588</v>
      </c>
      <c r="B296" s="2">
        <f>'Delta D-D'!BX298</f>
        <v>0.99938085867746018</v>
      </c>
      <c r="C296" s="2">
        <f>'Delta D-D'!CD298</f>
        <v>0.99938085867746007</v>
      </c>
      <c r="D296" s="2">
        <f>'Delta D-D'!BY298</f>
        <v>0.99945465004576406</v>
      </c>
      <c r="E296" s="2">
        <f>'Delta D-D'!CB298</f>
        <v>0.99947020140315224</v>
      </c>
      <c r="F296" s="2">
        <f>'Delta D-D'!BZ298</f>
        <v>1.0000738370838935</v>
      </c>
      <c r="G296" s="2">
        <f>'Delta D-D'!CA298</f>
        <v>1.0000134000920384</v>
      </c>
      <c r="H296" s="2">
        <f>'Delta D-D'!CC298</f>
        <v>1.0000021597219688</v>
      </c>
      <c r="I296" s="2">
        <f>'Delta D-D'!CE298</f>
        <v>0.99998795960170783</v>
      </c>
      <c r="J296" s="2">
        <f>'Delta D-D'!CF298</f>
        <v>1.0000181407045377</v>
      </c>
      <c r="K296" s="2">
        <f>'Delta D-D'!CG298</f>
        <v>0.99996442214237613</v>
      </c>
    </row>
    <row r="297" spans="1:11" x14ac:dyDescent="0.2">
      <c r="A297" s="126">
        <v>590</v>
      </c>
      <c r="B297" s="2">
        <f>'Delta D-D'!BX299</f>
        <v>0.99938241252975435</v>
      </c>
      <c r="C297" s="2">
        <f>'Delta D-D'!CD299</f>
        <v>0.99938241252975446</v>
      </c>
      <c r="D297" s="2">
        <f>'Delta D-D'!BY299</f>
        <v>0.99946516696106547</v>
      </c>
      <c r="E297" s="2">
        <f>'Delta D-D'!CB299</f>
        <v>0.99947341122654343</v>
      </c>
      <c r="F297" s="2">
        <f>'Delta D-D'!BZ299</f>
        <v>1.0000828055709938</v>
      </c>
      <c r="G297" s="2">
        <f>'Delta D-D'!CA299</f>
        <v>1.0000108763810773</v>
      </c>
      <c r="H297" s="2">
        <f>'Delta D-D'!CC299</f>
        <v>0.99999737232464558</v>
      </c>
      <c r="I297" s="2">
        <f>'Delta D-D'!CE299</f>
        <v>0.99999341935021302</v>
      </c>
      <c r="J297" s="2">
        <f>'Delta D-D'!CF299</f>
        <v>1.0000178246270368</v>
      </c>
      <c r="K297" s="2">
        <f>'Delta D-D'!CG299</f>
        <v>0.99997084099448097</v>
      </c>
    </row>
    <row r="298" spans="1:11" x14ac:dyDescent="0.2">
      <c r="A298" s="126">
        <v>592</v>
      </c>
      <c r="B298" s="2">
        <f>'Delta D-D'!BX300</f>
        <v>0.99939200115099991</v>
      </c>
      <c r="C298" s="2">
        <f>'Delta D-D'!CD300</f>
        <v>0.99939200115099991</v>
      </c>
      <c r="D298" s="2">
        <f>'Delta D-D'!BY300</f>
        <v>0.99946793079347096</v>
      </c>
      <c r="E298" s="2">
        <f>'Delta D-D'!CB300</f>
        <v>0.99948144078378653</v>
      </c>
      <c r="F298" s="2">
        <f>'Delta D-D'!BZ300</f>
        <v>1.0000759758356919</v>
      </c>
      <c r="G298" s="2">
        <f>'Delta D-D'!CA300</f>
        <v>1.0000118126788307</v>
      </c>
      <c r="H298" s="2">
        <f>'Delta D-D'!CC300</f>
        <v>1.0000017044834268</v>
      </c>
      <c r="I298" s="2">
        <f>'Delta D-D'!CE300</f>
        <v>0.99999417539174795</v>
      </c>
      <c r="J298" s="2">
        <f>'Delta D-D'!CF300</f>
        <v>1.0000161050623249</v>
      </c>
      <c r="K298" s="2">
        <f>'Delta D-D'!CG300</f>
        <v>0.99996876997659845</v>
      </c>
    </row>
    <row r="299" spans="1:11" x14ac:dyDescent="0.2">
      <c r="A299" s="126">
        <v>594</v>
      </c>
      <c r="B299" s="2">
        <f>'Delta D-D'!BX301</f>
        <v>0.9993951409963695</v>
      </c>
      <c r="C299" s="2">
        <f>'Delta D-D'!CD301</f>
        <v>0.9993951409963695</v>
      </c>
      <c r="D299" s="2">
        <f>'Delta D-D'!BY301</f>
        <v>0.99947344899084611</v>
      </c>
      <c r="E299" s="2">
        <f>'Delta D-D'!CB301</f>
        <v>0.99948575216086877</v>
      </c>
      <c r="F299" s="2">
        <f>'Delta D-D'!BZ301</f>
        <v>1.0000783553884387</v>
      </c>
      <c r="G299" s="2">
        <f>'Delta D-D'!CA301</f>
        <v>1.0000066690442344</v>
      </c>
      <c r="H299" s="2">
        <f>'Delta D-D'!CC301</f>
        <v>1.0000056405698305</v>
      </c>
      <c r="I299" s="2">
        <f>'Delta D-D'!CE301</f>
        <v>0.99998726462064247</v>
      </c>
      <c r="J299" s="2">
        <f>'Delta D-D'!CF301</f>
        <v>1.0000121449012507</v>
      </c>
      <c r="K299" s="2">
        <f>'Delta D-D'!CG301</f>
        <v>0.99997167663596043</v>
      </c>
    </row>
    <row r="300" spans="1:11" x14ac:dyDescent="0.2">
      <c r="A300" s="126">
        <v>596</v>
      </c>
      <c r="B300" s="2">
        <f>'Delta D-D'!BX302</f>
        <v>0.99940353241464241</v>
      </c>
      <c r="C300" s="2">
        <f>'Delta D-D'!CD302</f>
        <v>0.99940353241464241</v>
      </c>
      <c r="D300" s="2">
        <f>'Delta D-D'!BY302</f>
        <v>0.99947710707527693</v>
      </c>
      <c r="E300" s="2">
        <f>'Delta D-D'!CB302</f>
        <v>0.99949454624669187</v>
      </c>
      <c r="F300" s="2">
        <f>'Delta D-D'!BZ302</f>
        <v>1.0000736185717263</v>
      </c>
      <c r="G300" s="2">
        <f>'Delta D-D'!CA302</f>
        <v>1.0000142546275104</v>
      </c>
      <c r="H300" s="2">
        <f>'Delta D-D'!CC302</f>
        <v>1.0000031936219707</v>
      </c>
      <c r="I300" s="2">
        <f>'Delta D-D'!CE302</f>
        <v>0.99999510783867096</v>
      </c>
      <c r="J300" s="2">
        <f>'Delta D-D'!CF302</f>
        <v>1.0000151178470638</v>
      </c>
      <c r="K300" s="2">
        <f>'Delta D-D'!CG302</f>
        <v>0.9999683517138831</v>
      </c>
    </row>
    <row r="301" spans="1:11" x14ac:dyDescent="0.2">
      <c r="A301" s="126">
        <v>598</v>
      </c>
      <c r="B301" s="2">
        <f>'Delta D-D'!BX303</f>
        <v>0.99940745998384328</v>
      </c>
      <c r="C301" s="2">
        <f>'Delta D-D'!CD303</f>
        <v>0.99940745998384339</v>
      </c>
      <c r="D301" s="2">
        <f>'Delta D-D'!BY303</f>
        <v>0.99948432154667544</v>
      </c>
      <c r="E301" s="2">
        <f>'Delta D-D'!CB303</f>
        <v>0.99949926290058966</v>
      </c>
      <c r="F301" s="2">
        <f>'Delta D-D'!BZ303</f>
        <v>1.0000769071333862</v>
      </c>
      <c r="G301" s="2">
        <f>'Delta D-D'!CA303</f>
        <v>1.0000089975892978</v>
      </c>
      <c r="H301" s="2">
        <f>'Delta D-D'!CC303</f>
        <v>1.0000059514199775</v>
      </c>
      <c r="I301" s="2">
        <f>'Delta D-D'!CE303</f>
        <v>0.9999909464169231</v>
      </c>
      <c r="J301" s="2">
        <f>'Delta D-D'!CF303</f>
        <v>1.0000207063828044</v>
      </c>
      <c r="K301" s="2">
        <f>'Delta D-D'!CG303</f>
        <v>0.99996881838888063</v>
      </c>
    </row>
    <row r="302" spans="1:11" x14ac:dyDescent="0.2">
      <c r="A302" s="126">
        <v>600</v>
      </c>
      <c r="B302" s="2">
        <f>'Delta D-D'!BX304</f>
        <v>0.99941270032911123</v>
      </c>
      <c r="C302" s="2">
        <f>'Delta D-D'!CD304</f>
        <v>0.99941270032911145</v>
      </c>
      <c r="D302" s="2">
        <f>'Delta D-D'!BY304</f>
        <v>0.99949051966913827</v>
      </c>
      <c r="E302" s="2">
        <f>'Delta D-D'!CB304</f>
        <v>0.99950811910673565</v>
      </c>
      <c r="F302" s="2">
        <f>'Delta D-D'!BZ304</f>
        <v>1.0000778650701569</v>
      </c>
      <c r="G302" s="2">
        <f>'Delta D-D'!CA304</f>
        <v>1.0000088894425461</v>
      </c>
      <c r="H302" s="2">
        <f>'Delta D-D'!CC304</f>
        <v>1.0000087188886833</v>
      </c>
      <c r="I302" s="2">
        <f>'Delta D-D'!CE304</f>
        <v>0.99999159580720676</v>
      </c>
      <c r="J302" s="2">
        <f>'Delta D-D'!CF304</f>
        <v>1.000013188780644</v>
      </c>
      <c r="K302" s="2">
        <f>'Delta D-D'!CG304</f>
        <v>0.99996981185123124</v>
      </c>
    </row>
    <row r="303" spans="1:11" x14ac:dyDescent="0.2">
      <c r="A303" s="126">
        <v>602</v>
      </c>
      <c r="B303" s="2">
        <f>'Delta D-D'!BX305</f>
        <v>0.9994142137467299</v>
      </c>
      <c r="C303" s="2">
        <f>'Delta D-D'!CD305</f>
        <v>0.9994142137467299</v>
      </c>
      <c r="D303" s="2">
        <f>'Delta D-D'!BY305</f>
        <v>0.99949032457985409</v>
      </c>
      <c r="E303" s="2">
        <f>'Delta D-D'!CB305</f>
        <v>0.99951253288972408</v>
      </c>
      <c r="F303" s="2">
        <f>'Delta D-D'!BZ305</f>
        <v>1.0000761554439366</v>
      </c>
      <c r="G303" s="2">
        <f>'Delta D-D'!CA305</f>
        <v>1.00001473750708</v>
      </c>
      <c r="H303" s="2">
        <f>'Delta D-D'!CC305</f>
        <v>1.0000074820173253</v>
      </c>
      <c r="I303" s="2">
        <f>'Delta D-D'!CE305</f>
        <v>0.99999225512664036</v>
      </c>
      <c r="J303" s="2">
        <f>'Delta D-D'!CF305</f>
        <v>1.0000163776153284</v>
      </c>
      <c r="K303" s="2">
        <f>'Delta D-D'!CG305</f>
        <v>0.99996493421916699</v>
      </c>
    </row>
    <row r="304" spans="1:11" x14ac:dyDescent="0.2">
      <c r="A304" s="126">
        <v>604</v>
      </c>
      <c r="B304" s="2">
        <f>'Delta D-D'!BX306</f>
        <v>0.9994262594701766</v>
      </c>
      <c r="C304" s="2">
        <f>'Delta D-D'!CD306</f>
        <v>0.9994262594701766</v>
      </c>
      <c r="D304" s="2">
        <f>'Delta D-D'!BY306</f>
        <v>0.99949555387529154</v>
      </c>
      <c r="E304" s="2">
        <f>'Delta D-D'!CB306</f>
        <v>0.99951595093097123</v>
      </c>
      <c r="F304" s="2">
        <f>'Delta D-D'!BZ306</f>
        <v>1.0000693341849469</v>
      </c>
      <c r="G304" s="2">
        <f>'Delta D-D'!CA306</f>
        <v>1.0000145462870009</v>
      </c>
      <c r="H304" s="2">
        <f>'Delta D-D'!CC306</f>
        <v>1.0000058609778317</v>
      </c>
      <c r="I304" s="2">
        <f>'Delta D-D'!CE306</f>
        <v>0.99998939294524136</v>
      </c>
      <c r="J304" s="2">
        <f>'Delta D-D'!CF306</f>
        <v>1.0000135625763886</v>
      </c>
      <c r="K304" s="2">
        <f>'Delta D-D'!CG306</f>
        <v>0.99996868533009808</v>
      </c>
    </row>
    <row r="305" spans="1:11" x14ac:dyDescent="0.2">
      <c r="A305" s="126">
        <v>606</v>
      </c>
      <c r="B305" s="2">
        <f>'Delta D-D'!BX307</f>
        <v>0.99943425504555161</v>
      </c>
      <c r="C305" s="2">
        <f>'Delta D-D'!CD307</f>
        <v>0.99943425504555161</v>
      </c>
      <c r="D305" s="2">
        <f>'Delta D-D'!BY307</f>
        <v>0.99950725408419372</v>
      </c>
      <c r="E305" s="2">
        <f>'Delta D-D'!CB307</f>
        <v>0.9995230018610809</v>
      </c>
      <c r="F305" s="2">
        <f>'Delta D-D'!BZ307</f>
        <v>1.0000730403608575</v>
      </c>
      <c r="G305" s="2">
        <f>'Delta D-D'!CA307</f>
        <v>1.0000058723423506</v>
      </c>
      <c r="H305" s="2">
        <f>'Delta D-D'!CC307</f>
        <v>1.0000098831399773</v>
      </c>
      <c r="I305" s="2">
        <f>'Delta D-D'!CE307</f>
        <v>0.99999093984453402</v>
      </c>
      <c r="J305" s="2">
        <f>'Delta D-D'!CF307</f>
        <v>1.0000133428035318</v>
      </c>
      <c r="K305" s="2">
        <f>'Delta D-D'!CG307</f>
        <v>0.99997456985878175</v>
      </c>
    </row>
    <row r="306" spans="1:11" x14ac:dyDescent="0.2">
      <c r="A306" s="126">
        <v>608</v>
      </c>
      <c r="B306" s="2">
        <f>'Delta D-D'!BX308</f>
        <v>0.99943071611439738</v>
      </c>
      <c r="C306" s="2">
        <f>'Delta D-D'!CD308</f>
        <v>0.99943071611439727</v>
      </c>
      <c r="D306" s="2">
        <f>'Delta D-D'!BY308</f>
        <v>0.99950921299353868</v>
      </c>
      <c r="E306" s="2">
        <f>'Delta D-D'!CB308</f>
        <v>0.99952507171905502</v>
      </c>
      <c r="F306" s="2">
        <f>'Delta D-D'!BZ308</f>
        <v>1.0000785415916036</v>
      </c>
      <c r="G306" s="2">
        <f>'Delta D-D'!CA308</f>
        <v>1.0000112512940715</v>
      </c>
      <c r="H306" s="2">
        <f>'Delta D-D'!CC308</f>
        <v>1.0000046151665964</v>
      </c>
      <c r="I306" s="2">
        <f>'Delta D-D'!CE308</f>
        <v>0.99999261167383613</v>
      </c>
      <c r="J306" s="2">
        <f>'Delta D-D'!CF308</f>
        <v>1.0000120578238991</v>
      </c>
      <c r="K306" s="2">
        <f>'Delta D-D'!CG308</f>
        <v>0.99997174362627328</v>
      </c>
    </row>
    <row r="307" spans="1:11" x14ac:dyDescent="0.2">
      <c r="A307" s="126">
        <v>610</v>
      </c>
      <c r="B307" s="2">
        <f>'Delta D-D'!BX309</f>
        <v>0.99943477735224551</v>
      </c>
      <c r="C307" s="2">
        <f>'Delta D-D'!CD309</f>
        <v>0.99943477735224551</v>
      </c>
      <c r="D307" s="2">
        <f>'Delta D-D'!BY309</f>
        <v>0.99951848524690112</v>
      </c>
      <c r="E307" s="2">
        <f>'Delta D-D'!CB309</f>
        <v>0.9995377826288796</v>
      </c>
      <c r="F307" s="2">
        <f>'Delta D-D'!BZ309</f>
        <v>1.0000837552350113</v>
      </c>
      <c r="G307" s="2">
        <f>'Delta D-D'!CA309</f>
        <v>1.0000029053837594</v>
      </c>
      <c r="H307" s="2">
        <f>'Delta D-D'!CC309</f>
        <v>1.0000164012470178</v>
      </c>
      <c r="I307" s="2">
        <f>'Delta D-D'!CE309</f>
        <v>0.99998702243530802</v>
      </c>
      <c r="J307" s="2">
        <f>'Delta D-D'!CF309</f>
        <v>1.0000187129161358</v>
      </c>
      <c r="K307" s="2">
        <f>'Delta D-D'!CG309</f>
        <v>0.99997098053049971</v>
      </c>
    </row>
    <row r="308" spans="1:11" x14ac:dyDescent="0.2">
      <c r="A308" s="126">
        <v>612</v>
      </c>
      <c r="B308" s="2">
        <f>'Delta D-D'!BX310</f>
        <v>0.99944024304177148</v>
      </c>
      <c r="C308" s="2">
        <f>'Delta D-D'!CD310</f>
        <v>0.99944024304177148</v>
      </c>
      <c r="D308" s="2">
        <f>'Delta D-D'!BY310</f>
        <v>0.99951757921271545</v>
      </c>
      <c r="E308" s="2">
        <f>'Delta D-D'!CB310</f>
        <v>0.99953303040053254</v>
      </c>
      <c r="F308" s="2">
        <f>'Delta D-D'!BZ310</f>
        <v>1.0000773794846489</v>
      </c>
      <c r="G308" s="2">
        <f>'Delta D-D'!CA310</f>
        <v>1.0000111966131806</v>
      </c>
      <c r="H308" s="2">
        <f>'Delta D-D'!CC310</f>
        <v>1.0000042619844884</v>
      </c>
      <c r="I308" s="2">
        <f>'Delta D-D'!CE310</f>
        <v>0.99998970418894018</v>
      </c>
      <c r="J308" s="2">
        <f>'Delta D-D'!CF310</f>
        <v>1.0000112381228665</v>
      </c>
      <c r="K308" s="2">
        <f>'Delta D-D'!CG310</f>
        <v>0.99996947979343553</v>
      </c>
    </row>
    <row r="309" spans="1:11" x14ac:dyDescent="0.2">
      <c r="A309" s="126">
        <v>614</v>
      </c>
      <c r="B309" s="2">
        <f>'Delta D-D'!BX311</f>
        <v>0.99944696817618239</v>
      </c>
      <c r="C309" s="2">
        <f>'Delta D-D'!CD311</f>
        <v>0.9994469681761825</v>
      </c>
      <c r="D309" s="2">
        <f>'Delta D-D'!BY311</f>
        <v>0.99952094124717028</v>
      </c>
      <c r="E309" s="2">
        <f>'Delta D-D'!CB311</f>
        <v>0.99953491220385027</v>
      </c>
      <c r="F309" s="2">
        <f>'Delta D-D'!BZ311</f>
        <v>1.000074014003087</v>
      </c>
      <c r="G309" s="2">
        <f>'Delta D-D'!CA311</f>
        <v>1.0000109328611257</v>
      </c>
      <c r="H309" s="2">
        <f>'Delta D-D'!CC311</f>
        <v>1.0000030447583832</v>
      </c>
      <c r="I309" s="2">
        <f>'Delta D-D'!CE311</f>
        <v>0.9999900130075855</v>
      </c>
      <c r="J309" s="2">
        <f>'Delta D-D'!CF311</f>
        <v>1.0000185672518962</v>
      </c>
      <c r="K309" s="2">
        <f>'Delta D-D'!CG311</f>
        <v>0.99996326150232451</v>
      </c>
    </row>
    <row r="310" spans="1:11" x14ac:dyDescent="0.2">
      <c r="A310" s="126">
        <v>616</v>
      </c>
      <c r="B310" s="2">
        <f>'Delta D-D'!BX312</f>
        <v>0.99945478836194446</v>
      </c>
      <c r="C310" s="2">
        <f>'Delta D-D'!CD312</f>
        <v>0.99945478836194446</v>
      </c>
      <c r="D310" s="2">
        <f>'Delta D-D'!BY312</f>
        <v>0.99952957566641165</v>
      </c>
      <c r="E310" s="2">
        <f>'Delta D-D'!CB312</f>
        <v>0.99954702046078692</v>
      </c>
      <c r="F310" s="2">
        <f>'Delta D-D'!BZ312</f>
        <v>1.0000748281016192</v>
      </c>
      <c r="G310" s="2">
        <f>'Delta D-D'!CA312</f>
        <v>1.0000090776380997</v>
      </c>
      <c r="H310" s="2">
        <f>'Delta D-D'!CC312</f>
        <v>1.000008375290566</v>
      </c>
      <c r="I310" s="2">
        <f>'Delta D-D'!CE312</f>
        <v>0.99998845595666963</v>
      </c>
      <c r="J310" s="2">
        <f>'Delta D-D'!CF312</f>
        <v>1.0000138189831922</v>
      </c>
      <c r="K310" s="2">
        <f>'Delta D-D'!CG312</f>
        <v>0.99996968310786361</v>
      </c>
    </row>
    <row r="311" spans="1:11" x14ac:dyDescent="0.2">
      <c r="A311" s="126">
        <v>618</v>
      </c>
      <c r="B311" s="2">
        <f>'Delta D-D'!BX313</f>
        <v>0.99945369754149294</v>
      </c>
      <c r="C311" s="2">
        <f>'Delta D-D'!CD313</f>
        <v>0.99945369754149282</v>
      </c>
      <c r="D311" s="2">
        <f>'Delta D-D'!BY313</f>
        <v>0.99953150787818268</v>
      </c>
      <c r="E311" s="2">
        <f>'Delta D-D'!CB313</f>
        <v>0.99954480620415986</v>
      </c>
      <c r="F311" s="2">
        <f>'Delta D-D'!BZ313</f>
        <v>1.0000778528679031</v>
      </c>
      <c r="G311" s="2">
        <f>'Delta D-D'!CA313</f>
        <v>1.000009295658413</v>
      </c>
      <c r="H311" s="2">
        <f>'Delta D-D'!CC313</f>
        <v>1.0000040088633804</v>
      </c>
      <c r="I311" s="2">
        <f>'Delta D-D'!CE313</f>
        <v>0.99998982513610679</v>
      </c>
      <c r="J311" s="2">
        <f>'Delta D-D'!CF313</f>
        <v>1.000014896517982</v>
      </c>
      <c r="K311" s="2">
        <f>'Delta D-D'!CG313</f>
        <v>0.99996882142435606</v>
      </c>
    </row>
    <row r="312" spans="1:11" x14ac:dyDescent="0.2">
      <c r="A312" s="126">
        <v>620</v>
      </c>
      <c r="B312" s="2">
        <f>'Delta D-D'!BX314</f>
        <v>0.99946314708835893</v>
      </c>
      <c r="C312" s="2">
        <f>'Delta D-D'!CD314</f>
        <v>0.99946314708835915</v>
      </c>
      <c r="D312" s="2">
        <f>'Delta D-D'!BY314</f>
        <v>0.99953974004389667</v>
      </c>
      <c r="E312" s="2">
        <f>'Delta D-D'!CB314</f>
        <v>0.9995525424206021</v>
      </c>
      <c r="F312" s="2">
        <f>'Delta D-D'!BZ314</f>
        <v>1.0000766340967755</v>
      </c>
      <c r="G312" s="2">
        <f>'Delta D-D'!CA314</f>
        <v>1.0000075064020257</v>
      </c>
      <c r="H312" s="2">
        <f>'Delta D-D'!CC314</f>
        <v>1.0000053018300166</v>
      </c>
      <c r="I312" s="2">
        <f>'Delta D-D'!CE314</f>
        <v>0.99999020075372302</v>
      </c>
      <c r="J312" s="2">
        <f>'Delta D-D'!CF314</f>
        <v>1.0000157849404983</v>
      </c>
      <c r="K312" s="2">
        <f>'Delta D-D'!CG314</f>
        <v>0.9999713010979735</v>
      </c>
    </row>
    <row r="313" spans="1:11" x14ac:dyDescent="0.2">
      <c r="A313" s="126">
        <v>622</v>
      </c>
      <c r="B313" s="2">
        <f>'Delta D-D'!BX315</f>
        <v>0.99946707917842403</v>
      </c>
      <c r="C313" s="2">
        <f>'Delta D-D'!CD315</f>
        <v>0.99946707917842414</v>
      </c>
      <c r="D313" s="2">
        <f>'Delta D-D'!BY315</f>
        <v>0.99954465297800987</v>
      </c>
      <c r="E313" s="2">
        <f>'Delta D-D'!CB315</f>
        <v>0.99955786077618669</v>
      </c>
      <c r="F313" s="2">
        <f>'Delta D-D'!BZ315</f>
        <v>1.0000776151623221</v>
      </c>
      <c r="G313" s="2">
        <f>'Delta D-D'!CA315</f>
        <v>1.0000040759373274</v>
      </c>
      <c r="H313" s="2">
        <f>'Delta D-D'!CC315</f>
        <v>1.0000091378404756</v>
      </c>
      <c r="I313" s="2">
        <f>'Delta D-D'!CE315</f>
        <v>0.99998864623769579</v>
      </c>
      <c r="J313" s="2">
        <f>'Delta D-D'!CF315</f>
        <v>1.000015857837248</v>
      </c>
      <c r="K313" s="2">
        <f>'Delta D-D'!CG315</f>
        <v>0.99997144885510436</v>
      </c>
    </row>
    <row r="314" spans="1:11" x14ac:dyDescent="0.2">
      <c r="A314" s="126">
        <v>624</v>
      </c>
      <c r="B314" s="2">
        <f>'Delta D-D'!BX316</f>
        <v>0.9994690127970749</v>
      </c>
      <c r="C314" s="2">
        <f>'Delta D-D'!CD316</f>
        <v>0.99946901279707501</v>
      </c>
      <c r="D314" s="2">
        <f>'Delta D-D'!BY316</f>
        <v>0.99954480809713153</v>
      </c>
      <c r="E314" s="2">
        <f>'Delta D-D'!CB316</f>
        <v>0.9995605977029749</v>
      </c>
      <c r="F314" s="2">
        <f>'Delta D-D'!BZ316</f>
        <v>1.0000758355677724</v>
      </c>
      <c r="G314" s="2">
        <f>'Delta D-D'!CA316</f>
        <v>1.0000109992079864</v>
      </c>
      <c r="H314" s="2">
        <f>'Delta D-D'!CC316</f>
        <v>1.0000047975356618</v>
      </c>
      <c r="I314" s="2">
        <f>'Delta D-D'!CE316</f>
        <v>0.99999177493785141</v>
      </c>
      <c r="J314" s="2">
        <f>'Delta D-D'!CF316</f>
        <v>1.0000104168596236</v>
      </c>
      <c r="K314" s="2">
        <f>'Delta D-D'!CG316</f>
        <v>0.99997109812318552</v>
      </c>
    </row>
    <row r="315" spans="1:11" x14ac:dyDescent="0.2">
      <c r="A315" s="126">
        <v>626</v>
      </c>
      <c r="B315" s="2">
        <f>'Delta D-D'!BX317</f>
        <v>0.9994711810482515</v>
      </c>
      <c r="C315" s="2">
        <f>'Delta D-D'!CD317</f>
        <v>0.99947118104825139</v>
      </c>
      <c r="D315" s="2">
        <f>'Delta D-D'!BY317</f>
        <v>0.99955210282513529</v>
      </c>
      <c r="E315" s="2">
        <f>'Delta D-D'!CB317</f>
        <v>0.99957670150987221</v>
      </c>
      <c r="F315" s="2">
        <f>'Delta D-D'!BZ317</f>
        <v>1.0000809645924948</v>
      </c>
      <c r="G315" s="2">
        <f>'Delta D-D'!CA317</f>
        <v>1.0000077144777588</v>
      </c>
      <c r="H315" s="2">
        <f>'Delta D-D'!CC317</f>
        <v>1.0000168950992598</v>
      </c>
      <c r="I315" s="2">
        <f>'Delta D-D'!CE317</f>
        <v>0.99998952292215659</v>
      </c>
      <c r="J315" s="2">
        <f>'Delta D-D'!CF317</f>
        <v>1.0000133445370709</v>
      </c>
      <c r="K315" s="2">
        <f>'Delta D-D'!CG317</f>
        <v>0.99997251740717175</v>
      </c>
    </row>
    <row r="316" spans="1:11" x14ac:dyDescent="0.2">
      <c r="A316" s="126">
        <v>628</v>
      </c>
      <c r="B316" s="2">
        <f>'Delta D-D'!BX318</f>
        <v>0.9994833455499168</v>
      </c>
      <c r="C316" s="2">
        <f>'Delta D-D'!CD318</f>
        <v>0.99948334554991669</v>
      </c>
      <c r="D316" s="2">
        <f>'Delta D-D'!BY318</f>
        <v>0.99955682514511035</v>
      </c>
      <c r="E316" s="2">
        <f>'Delta D-D'!CB318</f>
        <v>0.999573817068107</v>
      </c>
      <c r="F316" s="2">
        <f>'Delta D-D'!BZ318</f>
        <v>1.0000735175783775</v>
      </c>
      <c r="G316" s="2">
        <f>'Delta D-D'!CA318</f>
        <v>1.0000056639168531</v>
      </c>
      <c r="H316" s="2">
        <f>'Delta D-D'!CC318</f>
        <v>1.0000113354756719</v>
      </c>
      <c r="I316" s="2">
        <f>'Delta D-D'!CE318</f>
        <v>0.99998690733659568</v>
      </c>
      <c r="J316" s="2">
        <f>'Delta D-D'!CF318</f>
        <v>1.0000110279185761</v>
      </c>
      <c r="K316" s="2">
        <f>'Delta D-D'!CG318</f>
        <v>0.99997309922928013</v>
      </c>
    </row>
    <row r="317" spans="1:11" x14ac:dyDescent="0.2">
      <c r="A317" s="126">
        <v>630</v>
      </c>
      <c r="B317" s="2">
        <f>'Delta D-D'!BX319</f>
        <v>0.99948690222394676</v>
      </c>
      <c r="C317" s="2">
        <f>'Delta D-D'!CD319</f>
        <v>0.99948690222394687</v>
      </c>
      <c r="D317" s="2">
        <f>'Delta D-D'!BY319</f>
        <v>0.99956167961195752</v>
      </c>
      <c r="E317" s="2">
        <f>'Delta D-D'!CB319</f>
        <v>0.99958403967610743</v>
      </c>
      <c r="F317" s="2">
        <f>'Delta D-D'!BZ319</f>
        <v>1.000074815775819</v>
      </c>
      <c r="G317" s="2">
        <f>'Delta D-D'!CA319</f>
        <v>1.0000070862366917</v>
      </c>
      <c r="H317" s="2">
        <f>'Delta D-D'!CC319</f>
        <v>1.0000152835243254</v>
      </c>
      <c r="I317" s="2">
        <f>'Delta D-D'!CE319</f>
        <v>0.99998868154390574</v>
      </c>
      <c r="J317" s="2">
        <f>'Delta D-D'!CF319</f>
        <v>1.0000170820840921</v>
      </c>
      <c r="K317" s="2">
        <f>'Delta D-D'!CG319</f>
        <v>0.99997031583153984</v>
      </c>
    </row>
    <row r="318" spans="1:11" x14ac:dyDescent="0.2">
      <c r="A318" s="126">
        <v>632</v>
      </c>
      <c r="B318" s="2">
        <f>'Delta D-D'!BX320</f>
        <v>0.99949402329968062</v>
      </c>
      <c r="C318" s="2">
        <f>'Delta D-D'!CD320</f>
        <v>0.99949402329968073</v>
      </c>
      <c r="D318" s="2">
        <f>'Delta D-D'!BY320</f>
        <v>0.99956086960045964</v>
      </c>
      <c r="E318" s="2">
        <f>'Delta D-D'!CB320</f>
        <v>0.99958253810943432</v>
      </c>
      <c r="F318" s="2">
        <f>'Delta D-D'!BZ320</f>
        <v>1.0000668801405719</v>
      </c>
      <c r="G318" s="2">
        <f>'Delta D-D'!CA320</f>
        <v>1.000013523208497</v>
      </c>
      <c r="H318" s="2">
        <f>'Delta D-D'!CC320</f>
        <v>1.0000081547096809</v>
      </c>
      <c r="I318" s="2">
        <f>'Delta D-D'!CE320</f>
        <v>0.99998985158468312</v>
      </c>
      <c r="J318" s="2">
        <f>'Delta D-D'!CF320</f>
        <v>1.0000124760967692</v>
      </c>
      <c r="K318" s="2">
        <f>'Delta D-D'!CG320</f>
        <v>0.99996927430527416</v>
      </c>
    </row>
    <row r="319" spans="1:11" x14ac:dyDescent="0.2">
      <c r="A319" s="126">
        <v>634</v>
      </c>
      <c r="B319" s="2">
        <f>'Delta D-D'!BX321</f>
        <v>0.99949454669487348</v>
      </c>
      <c r="C319" s="2">
        <f>'Delta D-D'!CD321</f>
        <v>0.99949454669487348</v>
      </c>
      <c r="D319" s="2">
        <f>'Delta D-D'!BY321</f>
        <v>0.99956660758909399</v>
      </c>
      <c r="E319" s="2">
        <f>'Delta D-D'!CB321</f>
        <v>0.99959008559777895</v>
      </c>
      <c r="F319" s="2">
        <f>'Delta D-D'!BZ321</f>
        <v>1.0000720973360575</v>
      </c>
      <c r="G319" s="2">
        <f>'Delta D-D'!CA321</f>
        <v>1.0000113259733692</v>
      </c>
      <c r="H319" s="2">
        <f>'Delta D-D'!CC321</f>
        <v>1.0000121620771709</v>
      </c>
      <c r="I319" s="2">
        <f>'Delta D-D'!CE321</f>
        <v>0.99998755600767708</v>
      </c>
      <c r="J319" s="2">
        <f>'Delta D-D'!CF321</f>
        <v>1.0000146518086515</v>
      </c>
      <c r="K319" s="2">
        <f>'Delta D-D'!CG321</f>
        <v>0.99996613198869244</v>
      </c>
    </row>
    <row r="320" spans="1:11" x14ac:dyDescent="0.2">
      <c r="A320" s="126">
        <v>636</v>
      </c>
      <c r="B320" s="2">
        <f>'Delta D-D'!BX322</f>
        <v>0.99949595060237251</v>
      </c>
      <c r="C320" s="2">
        <f>'Delta D-D'!CD322</f>
        <v>0.9994959506023724</v>
      </c>
      <c r="D320" s="2">
        <f>'Delta D-D'!BY322</f>
        <v>0.99957330321184279</v>
      </c>
      <c r="E320" s="2">
        <f>'Delta D-D'!CB322</f>
        <v>0.99959801165455231</v>
      </c>
      <c r="F320" s="2">
        <f>'Delta D-D'!BZ322</f>
        <v>1.0000773916186689</v>
      </c>
      <c r="G320" s="2">
        <f>'Delta D-D'!CA322</f>
        <v>1.0000113771622037</v>
      </c>
      <c r="H320" s="2">
        <f>'Delta D-D'!CC322</f>
        <v>1.0000133416762291</v>
      </c>
      <c r="I320" s="2">
        <f>'Delta D-D'!CE322</f>
        <v>0.99999261258285588</v>
      </c>
      <c r="J320" s="2">
        <f>'Delta D-D'!CF322</f>
        <v>1.0000087309064316</v>
      </c>
      <c r="K320" s="2">
        <f>'Delta D-D'!CG322</f>
        <v>0.9999719490375869</v>
      </c>
    </row>
    <row r="321" spans="1:11" x14ac:dyDescent="0.2">
      <c r="A321" s="126">
        <v>638</v>
      </c>
      <c r="B321" s="2">
        <f>'Delta D-D'!BX323</f>
        <v>0.99950045169385193</v>
      </c>
      <c r="C321" s="2">
        <f>'Delta D-D'!CD323</f>
        <v>0.99950045169385204</v>
      </c>
      <c r="D321" s="2">
        <f>'Delta D-D'!BY323</f>
        <v>0.99957354977354707</v>
      </c>
      <c r="E321" s="2">
        <f>'Delta D-D'!CB323</f>
        <v>0.99960618696945369</v>
      </c>
      <c r="F321" s="2">
        <f>'Delta D-D'!BZ323</f>
        <v>1.0000731346139675</v>
      </c>
      <c r="G321" s="2">
        <f>'Delta D-D'!CA323</f>
        <v>1.0000110780199063</v>
      </c>
      <c r="H321" s="2">
        <f>'Delta D-D'!CC323</f>
        <v>1.0000215728610933</v>
      </c>
      <c r="I321" s="2">
        <f>'Delta D-D'!CE323</f>
        <v>0.99998590927640929</v>
      </c>
      <c r="J321" s="2">
        <f>'Delta D-D'!CF323</f>
        <v>1.0000073293725804</v>
      </c>
      <c r="K321" s="2">
        <f>'Delta D-D'!CG323</f>
        <v>0.99997095030807037</v>
      </c>
    </row>
    <row r="322" spans="1:11" x14ac:dyDescent="0.2">
      <c r="A322" s="126">
        <v>640</v>
      </c>
      <c r="B322" s="2">
        <f>'Delta D-D'!BX324</f>
        <v>0.99951180381733218</v>
      </c>
      <c r="C322" s="2">
        <f>'Delta D-D'!CD324</f>
        <v>0.99951180381733218</v>
      </c>
      <c r="D322" s="2">
        <f>'Delta D-D'!BY324</f>
        <v>0.99958407595375587</v>
      </c>
      <c r="E322" s="2">
        <f>'Delta D-D'!CB324</f>
        <v>0.99960200726163284</v>
      </c>
      <c r="F322" s="2">
        <f>'Delta D-D'!BZ324</f>
        <v>1.000072307436638</v>
      </c>
      <c r="G322" s="2">
        <f>'Delta D-D'!CA324</f>
        <v>1.000004993716034</v>
      </c>
      <c r="H322" s="2">
        <f>'Delta D-D'!CC324</f>
        <v>1.0000129449883648</v>
      </c>
      <c r="I322" s="2">
        <f>'Delta D-D'!CE324</f>
        <v>0.99998561013540377</v>
      </c>
      <c r="J322" s="2">
        <f>'Delta D-D'!CF324</f>
        <v>1.0000141441474173</v>
      </c>
      <c r="K322" s="2">
        <f>'Delta D-D'!CG324</f>
        <v>0.99997216177247117</v>
      </c>
    </row>
    <row r="323" spans="1:11" x14ac:dyDescent="0.2">
      <c r="A323" s="126">
        <v>642</v>
      </c>
      <c r="B323" s="2">
        <f>'Delta D-D'!BX325</f>
        <v>0.99950965064143682</v>
      </c>
      <c r="C323" s="2">
        <f>'Delta D-D'!CD325</f>
        <v>0.99950965064143682</v>
      </c>
      <c r="D323" s="2">
        <f>'Delta D-D'!BY325</f>
        <v>0.99958267596591832</v>
      </c>
      <c r="E323" s="2">
        <f>'Delta D-D'!CB325</f>
        <v>0.99960636387422297</v>
      </c>
      <c r="F323" s="2">
        <f>'Delta D-D'!BZ325</f>
        <v>1.0000730611499693</v>
      </c>
      <c r="G323" s="2">
        <f>'Delta D-D'!CA325</f>
        <v>1.0000120873017624</v>
      </c>
      <c r="H323" s="2">
        <f>'Delta D-D'!CC325</f>
        <v>1.0000116103558647</v>
      </c>
      <c r="I323" s="2">
        <f>'Delta D-D'!CE325</f>
        <v>0.99998728524838176</v>
      </c>
      <c r="J323" s="2">
        <f>'Delta D-D'!CF325</f>
        <v>1.0000101232309415</v>
      </c>
      <c r="K323" s="2">
        <f>'Delta D-D'!CG325</f>
        <v>0.99996836597951122</v>
      </c>
    </row>
    <row r="324" spans="1:11" x14ac:dyDescent="0.2">
      <c r="A324" s="126">
        <v>644</v>
      </c>
      <c r="B324" s="2">
        <f>'Delta D-D'!BX326</f>
        <v>0.99951795519737741</v>
      </c>
      <c r="C324" s="2">
        <f>'Delta D-D'!CD326</f>
        <v>0.99951795519737741</v>
      </c>
      <c r="D324" s="2">
        <f>'Delta D-D'!BY326</f>
        <v>0.99959236534564921</v>
      </c>
      <c r="E324" s="2">
        <f>'Delta D-D'!CB326</f>
        <v>0.99961446626747763</v>
      </c>
      <c r="F324" s="2">
        <f>'Delta D-D'!BZ326</f>
        <v>1.0000744460345958</v>
      </c>
      <c r="G324" s="2">
        <f>'Delta D-D'!CA326</f>
        <v>1.0000092139816212</v>
      </c>
      <c r="H324" s="2">
        <f>'Delta D-D'!CC326</f>
        <v>1.0000128958341608</v>
      </c>
      <c r="I324" s="2">
        <f>'Delta D-D'!CE326</f>
        <v>0.99998945105213755</v>
      </c>
      <c r="J324" s="2">
        <f>'Delta D-D'!CF326</f>
        <v>1.0000117397658455</v>
      </c>
      <c r="K324" s="2">
        <f>'Delta D-D'!CG326</f>
        <v>0.99997461866717796</v>
      </c>
    </row>
    <row r="325" spans="1:11" x14ac:dyDescent="0.2">
      <c r="A325" s="126">
        <v>646</v>
      </c>
      <c r="B325" s="2">
        <f>'Delta D-D'!BX327</f>
        <v>0.99952256597551326</v>
      </c>
      <c r="C325" s="2">
        <f>'Delta D-D'!CD327</f>
        <v>0.99952256597551337</v>
      </c>
      <c r="D325" s="2">
        <f>'Delta D-D'!BY327</f>
        <v>0.99959240402475735</v>
      </c>
      <c r="E325" s="2">
        <f>'Delta D-D'!CB327</f>
        <v>0.99960975226500548</v>
      </c>
      <c r="F325" s="2">
        <f>'Delta D-D'!BZ327</f>
        <v>1.0000698714082317</v>
      </c>
      <c r="G325" s="2">
        <f>'Delta D-D'!CA327</f>
        <v>1.0000059900019416</v>
      </c>
      <c r="H325" s="2">
        <f>'Delta D-D'!CC327</f>
        <v>1.0000113652441849</v>
      </c>
      <c r="I325" s="2">
        <f>'Delta D-D'!CE327</f>
        <v>0.99998416930863765</v>
      </c>
      <c r="J325" s="2">
        <f>'Delta D-D'!CF327</f>
        <v>1.0000121329708382</v>
      </c>
      <c r="K325" s="2">
        <f>'Delta D-D'!CG327</f>
        <v>0.99997032905362992</v>
      </c>
    </row>
    <row r="326" spans="1:11" x14ac:dyDescent="0.2">
      <c r="A326" s="126">
        <v>648</v>
      </c>
      <c r="B326" s="2">
        <f>'Delta D-D'!BX328</f>
        <v>0.9995272369770889</v>
      </c>
      <c r="C326" s="2">
        <f>'Delta D-D'!CD328</f>
        <v>0.9995272369770889</v>
      </c>
      <c r="D326" s="2">
        <f>'Delta D-D'!BY328</f>
        <v>0.99959652958458001</v>
      </c>
      <c r="E326" s="2">
        <f>'Delta D-D'!CB328</f>
        <v>0.99962108917220072</v>
      </c>
      <c r="F326" s="2">
        <f>'Delta D-D'!BZ328</f>
        <v>1.0000693253819684</v>
      </c>
      <c r="G326" s="2">
        <f>'Delta D-D'!CA328</f>
        <v>1.000010551511535</v>
      </c>
      <c r="H326" s="2">
        <f>'Delta D-D'!CC328</f>
        <v>1.0000140178412431</v>
      </c>
      <c r="I326" s="2">
        <f>'Delta D-D'!CE328</f>
        <v>0.99998782789090912</v>
      </c>
      <c r="J326" s="2">
        <f>'Delta D-D'!CF328</f>
        <v>1.0000100230337965</v>
      </c>
      <c r="K326" s="2">
        <f>'Delta D-D'!CG328</f>
        <v>0.99997064207452235</v>
      </c>
    </row>
    <row r="327" spans="1:11" x14ac:dyDescent="0.2">
      <c r="A327" s="126">
        <v>650</v>
      </c>
      <c r="B327" s="2">
        <f>'Delta D-D'!BX329</f>
        <v>0.99952554646576197</v>
      </c>
      <c r="C327" s="2">
        <f>'Delta D-D'!CD329</f>
        <v>0.99952554646576208</v>
      </c>
      <c r="D327" s="2">
        <f>'Delta D-D'!BY329</f>
        <v>0.99960035185196061</v>
      </c>
      <c r="E327" s="2">
        <f>'Delta D-D'!CB329</f>
        <v>0.99963190754099929</v>
      </c>
      <c r="F327" s="2">
        <f>'Delta D-D'!BZ329</f>
        <v>1.0000748408947255</v>
      </c>
      <c r="G327" s="2">
        <f>'Delta D-D'!CA329</f>
        <v>1.0000093249081761</v>
      </c>
      <c r="H327" s="2">
        <f>'Delta D-D'!CC329</f>
        <v>1.0000222431896617</v>
      </c>
      <c r="I327" s="2">
        <f>'Delta D-D'!CE329</f>
        <v>0.99998540299560135</v>
      </c>
      <c r="J327" s="2">
        <f>'Delta D-D'!CF329</f>
        <v>1.0000133687036494</v>
      </c>
      <c r="K327" s="2">
        <f>'Delta D-D'!CG329</f>
        <v>0.99997155127144455</v>
      </c>
    </row>
    <row r="328" spans="1:11" x14ac:dyDescent="0.2">
      <c r="A328" s="126">
        <v>652</v>
      </c>
      <c r="B328" s="2">
        <f>'Delta D-D'!BX330</f>
        <v>0.99953224927958439</v>
      </c>
      <c r="C328" s="2">
        <f>'Delta D-D'!CD330</f>
        <v>0.99953224927958439</v>
      </c>
      <c r="D328" s="2">
        <f>'Delta D-D'!BY330</f>
        <v>0.99960515064778332</v>
      </c>
      <c r="E328" s="2">
        <f>'Delta D-D'!CB330</f>
        <v>0.9996294679967741</v>
      </c>
      <c r="F328" s="2">
        <f>'Delta D-D'!BZ330</f>
        <v>1.0000729354838238</v>
      </c>
      <c r="G328" s="2">
        <f>'Delta D-D'!CA330</f>
        <v>1.000004847356732</v>
      </c>
      <c r="H328" s="2">
        <f>'Delta D-D'!CC330</f>
        <v>1.0000194795033168</v>
      </c>
      <c r="I328" s="2">
        <f>'Delta D-D'!CE330</f>
        <v>0.99998366550478845</v>
      </c>
      <c r="J328" s="2">
        <f>'Delta D-D'!CF330</f>
        <v>1.0000101559306249</v>
      </c>
      <c r="K328" s="2">
        <f>'Delta D-D'!CG330</f>
        <v>0.99997133121961346</v>
      </c>
    </row>
    <row r="329" spans="1:11" x14ac:dyDescent="0.2">
      <c r="A329" s="126">
        <v>654</v>
      </c>
      <c r="B329" s="2">
        <f>'Delta D-D'!BX331</f>
        <v>0.99953628084893398</v>
      </c>
      <c r="C329" s="2">
        <f>'Delta D-D'!CD331</f>
        <v>0.99953628084893398</v>
      </c>
      <c r="D329" s="2">
        <f>'Delta D-D'!BY331</f>
        <v>0.99961069745829978</v>
      </c>
      <c r="E329" s="2">
        <f>'Delta D-D'!CB331</f>
        <v>0.99963018014103544</v>
      </c>
      <c r="F329" s="2">
        <f>'Delta D-D'!BZ331</f>
        <v>1.0000744511337825</v>
      </c>
      <c r="G329" s="2">
        <f>'Delta D-D'!CA331</f>
        <v>1.0000056531900106</v>
      </c>
      <c r="H329" s="2">
        <f>'Delta D-D'!CC331</f>
        <v>1.0000138370021137</v>
      </c>
      <c r="I329" s="2">
        <f>'Delta D-D'!CE331</f>
        <v>0.9999840901573035</v>
      </c>
      <c r="J329" s="2">
        <f>'Delta D-D'!CF331</f>
        <v>1.000011088654617</v>
      </c>
      <c r="K329" s="2">
        <f>'Delta D-D'!CG331</f>
        <v>0.9999716741365211</v>
      </c>
    </row>
    <row r="330" spans="1:11" x14ac:dyDescent="0.2">
      <c r="A330" s="126">
        <v>656</v>
      </c>
      <c r="B330" s="2">
        <f>'Delta D-D'!BX332</f>
        <v>0.99953983210963104</v>
      </c>
      <c r="C330" s="2">
        <f>'Delta D-D'!CD332</f>
        <v>0.99953983210963115</v>
      </c>
      <c r="D330" s="2">
        <f>'Delta D-D'!BY332</f>
        <v>0.99961274511401788</v>
      </c>
      <c r="E330" s="2">
        <f>'Delta D-D'!CB332</f>
        <v>0.99963394742736444</v>
      </c>
      <c r="F330" s="2">
        <f>'Delta D-D'!BZ332</f>
        <v>1.000072946572057</v>
      </c>
      <c r="G330" s="2">
        <f>'Delta D-D'!CA332</f>
        <v>1.0000103369922988</v>
      </c>
      <c r="H330" s="2">
        <f>'Delta D-D'!CC332</f>
        <v>1.0000108734225295</v>
      </c>
      <c r="I330" s="2">
        <f>'Delta D-D'!CE332</f>
        <v>0.99998950413826182</v>
      </c>
      <c r="J330" s="2">
        <f>'Delta D-D'!CF332</f>
        <v>1.0000052173707432</v>
      </c>
      <c r="K330" s="2">
        <f>'Delta D-D'!CG332</f>
        <v>0.99997379621475679</v>
      </c>
    </row>
    <row r="331" spans="1:11" x14ac:dyDescent="0.2">
      <c r="A331" s="126">
        <v>658</v>
      </c>
      <c r="B331" s="2">
        <f>'Delta D-D'!BX333</f>
        <v>0.99954276569618383</v>
      </c>
      <c r="C331" s="2">
        <f>'Delta D-D'!CD333</f>
        <v>0.99954276569618372</v>
      </c>
      <c r="D331" s="2">
        <f>'Delta D-D'!BY333</f>
        <v>0.99961534931293961</v>
      </c>
      <c r="E331" s="2">
        <f>'Delta D-D'!CB333</f>
        <v>0.9996366607405861</v>
      </c>
      <c r="F331" s="2">
        <f>'Delta D-D'!BZ333</f>
        <v>1.0000726168196568</v>
      </c>
      <c r="G331" s="2">
        <f>'Delta D-D'!CA333</f>
        <v>1.000013169677757</v>
      </c>
      <c r="H331" s="2">
        <f>'Delta D-D'!CC333</f>
        <v>1.0000081498431685</v>
      </c>
      <c r="I331" s="2">
        <f>'Delta D-D'!CE333</f>
        <v>0.99998861895859548</v>
      </c>
      <c r="J331" s="2">
        <f>'Delta D-D'!CF333</f>
        <v>1.0000135024551475</v>
      </c>
      <c r="K331" s="2">
        <f>'Delta D-D'!CG333</f>
        <v>0.99996803022701009</v>
      </c>
    </row>
    <row r="332" spans="1:11" x14ac:dyDescent="0.2">
      <c r="A332" s="126">
        <v>660</v>
      </c>
      <c r="B332" s="2">
        <f>'Delta D-D'!BX334</f>
        <v>0.9995489551484017</v>
      </c>
      <c r="C332" s="2">
        <f>'Delta D-D'!CD334</f>
        <v>0.99954895514840159</v>
      </c>
      <c r="D332" s="2">
        <f>'Delta D-D'!BY334</f>
        <v>0.99961971716421549</v>
      </c>
      <c r="E332" s="2">
        <f>'Delta D-D'!CB334</f>
        <v>0.99964220669772452</v>
      </c>
      <c r="F332" s="2">
        <f>'Delta D-D'!BZ334</f>
        <v>1.0000707939470594</v>
      </c>
      <c r="G332" s="2">
        <f>'Delta D-D'!CA334</f>
        <v>1.0000114753785359</v>
      </c>
      <c r="H332" s="2">
        <f>'Delta D-D'!CC334</f>
        <v>1.0000110225841221</v>
      </c>
      <c r="I332" s="2">
        <f>'Delta D-D'!CE334</f>
        <v>0.99999270919599204</v>
      </c>
      <c r="J332" s="2">
        <f>'Delta D-D'!CF334</f>
        <v>1.0000121168306324</v>
      </c>
      <c r="K332" s="2">
        <f>'Delta D-D'!CG334</f>
        <v>0.99996687579600652</v>
      </c>
    </row>
    <row r="333" spans="1:11" x14ac:dyDescent="0.2">
      <c r="A333" s="126">
        <v>662</v>
      </c>
      <c r="B333" s="2">
        <f>'Delta D-D'!BX335</f>
        <v>0.99954792356174882</v>
      </c>
      <c r="C333" s="2">
        <f>'Delta D-D'!CD335</f>
        <v>0.99954792356174871</v>
      </c>
      <c r="D333" s="2">
        <f>'Delta D-D'!BY335</f>
        <v>0.99962142417438993</v>
      </c>
      <c r="E333" s="2">
        <f>'Delta D-D'!CB335</f>
        <v>0.99965048624016295</v>
      </c>
      <c r="F333" s="2">
        <f>'Delta D-D'!BZ335</f>
        <v>1.0000735338555646</v>
      </c>
      <c r="G333" s="2">
        <f>'Delta D-D'!CA335</f>
        <v>1.0000108979728937</v>
      </c>
      <c r="H333" s="2">
        <f>'Delta D-D'!CC335</f>
        <v>1.0000181749011721</v>
      </c>
      <c r="I333" s="2">
        <f>'Delta D-D'!CE335</f>
        <v>0.99998789877584104</v>
      </c>
      <c r="J333" s="2">
        <f>'Delta D-D'!CF335</f>
        <v>1.000007899911465</v>
      </c>
      <c r="K333" s="2">
        <f>'Delta D-D'!CG335</f>
        <v>0.99996891051601511</v>
      </c>
    </row>
    <row r="334" spans="1:11" x14ac:dyDescent="0.2">
      <c r="A334" s="126">
        <v>664</v>
      </c>
      <c r="B334" s="2">
        <f>'Delta D-D'!BX336</f>
        <v>0.99955626673994402</v>
      </c>
      <c r="C334" s="2">
        <f>'Delta D-D'!CD336</f>
        <v>0.99955626673994391</v>
      </c>
      <c r="D334" s="2">
        <f>'Delta D-D'!BY336</f>
        <v>0.9996260395602875</v>
      </c>
      <c r="E334" s="2">
        <f>'Delta D-D'!CB336</f>
        <v>0.9996486687229954</v>
      </c>
      <c r="F334" s="2">
        <f>'Delta D-D'!BZ336</f>
        <v>1.000069803794609</v>
      </c>
      <c r="G334" s="2">
        <f>'Delta D-D'!CA336</f>
        <v>1.0000115388036674</v>
      </c>
      <c r="H334" s="2">
        <f>'Delta D-D'!CC336</f>
        <v>1.0000110986965522</v>
      </c>
      <c r="I334" s="2">
        <f>'Delta D-D'!CE336</f>
        <v>0.99998811343104055</v>
      </c>
      <c r="J334" s="2">
        <f>'Delta D-D'!CF336</f>
        <v>1.0000053846084143</v>
      </c>
      <c r="K334" s="2">
        <f>'Delta D-D'!CG336</f>
        <v>0.99997267898742914</v>
      </c>
    </row>
    <row r="335" spans="1:11" x14ac:dyDescent="0.2">
      <c r="A335" s="126">
        <v>666</v>
      </c>
      <c r="B335" s="2">
        <f>'Delta D-D'!BX337</f>
        <v>0.99955711418457827</v>
      </c>
      <c r="C335" s="2">
        <f>'Delta D-D'!CD337</f>
        <v>0.99955711418457815</v>
      </c>
      <c r="D335" s="2">
        <f>'Delta D-D'!BY337</f>
        <v>0.99963211480832337</v>
      </c>
      <c r="E335" s="2">
        <f>'Delta D-D'!CB337</f>
        <v>0.99966615920458712</v>
      </c>
      <c r="F335" s="2">
        <f>'Delta D-D'!BZ337</f>
        <v>1.0000750338551752</v>
      </c>
      <c r="G335" s="2">
        <f>'Delta D-D'!CA337</f>
        <v>1.0000074014164366</v>
      </c>
      <c r="H335" s="2">
        <f>'Delta D-D'!CC337</f>
        <v>1.0000266553115789</v>
      </c>
      <c r="I335" s="2">
        <f>'Delta D-D'!CE337</f>
        <v>0.99999183381220369</v>
      </c>
      <c r="J335" s="2">
        <f>'Delta D-D'!CF337</f>
        <v>1.0000112768579701</v>
      </c>
      <c r="K335" s="2">
        <f>'Delta D-D'!CG337</f>
        <v>0.99996855719395306</v>
      </c>
    </row>
    <row r="336" spans="1:11" x14ac:dyDescent="0.2">
      <c r="A336" s="126">
        <v>668</v>
      </c>
      <c r="B336" s="2">
        <f>'Delta D-D'!BX338</f>
        <v>0.99956713070435599</v>
      </c>
      <c r="C336" s="2">
        <f>'Delta D-D'!CD338</f>
        <v>0.9995671307043561</v>
      </c>
      <c r="D336" s="2">
        <f>'Delta D-D'!BY338</f>
        <v>0.99963091044578678</v>
      </c>
      <c r="E336" s="2">
        <f>'Delta D-D'!CB338</f>
        <v>0.99965648439476174</v>
      </c>
      <c r="F336" s="2">
        <f>'Delta D-D'!BZ338</f>
        <v>1.0000638073616783</v>
      </c>
      <c r="G336" s="2">
        <f>'Delta D-D'!CA338</f>
        <v>1.0000129158240334</v>
      </c>
      <c r="H336" s="2">
        <f>'Delta D-D'!CC338</f>
        <v>1.0000126674038943</v>
      </c>
      <c r="I336" s="2">
        <f>'Delta D-D'!CE338</f>
        <v>0.99998527810666138</v>
      </c>
      <c r="J336" s="2">
        <f>'Delta D-D'!CF338</f>
        <v>1.0000118836341818</v>
      </c>
      <c r="K336" s="2">
        <f>'Delta D-D'!CG338</f>
        <v>0.9999647003343094</v>
      </c>
    </row>
    <row r="337" spans="1:11" x14ac:dyDescent="0.2">
      <c r="A337" s="126">
        <v>670</v>
      </c>
      <c r="B337" s="2">
        <f>'Delta D-D'!BX339</f>
        <v>0.99956937370141929</v>
      </c>
      <c r="C337" s="2">
        <f>'Delta D-D'!CD339</f>
        <v>0.99956937370141941</v>
      </c>
      <c r="D337" s="2">
        <f>'Delta D-D'!BY339</f>
        <v>0.99964075580808787</v>
      </c>
      <c r="E337" s="2">
        <f>'Delta D-D'!CB339</f>
        <v>0.99966184915499134</v>
      </c>
      <c r="F337" s="2">
        <f>'Delta D-D'!BZ339</f>
        <v>1.0000714128589234</v>
      </c>
      <c r="G337" s="2">
        <f>'Delta D-D'!CA339</f>
        <v>1.000006737953288</v>
      </c>
      <c r="H337" s="2">
        <f>'Delta D-D'!CC339</f>
        <v>1.0000143628772249</v>
      </c>
      <c r="I337" s="2">
        <f>'Delta D-D'!CE339</f>
        <v>0.99998940525435465</v>
      </c>
      <c r="J337" s="2">
        <f>'Delta D-D'!CF339</f>
        <v>1.000006793208597</v>
      </c>
      <c r="K337" s="2">
        <f>'Delta D-D'!CG339</f>
        <v>0.99997689035403081</v>
      </c>
    </row>
    <row r="338" spans="1:11" x14ac:dyDescent="0.2">
      <c r="A338" s="126">
        <v>672</v>
      </c>
      <c r="B338" s="2">
        <f>'Delta D-D'!BX340</f>
        <v>0.99957187385579427</v>
      </c>
      <c r="C338" s="2">
        <f>'Delta D-D'!CD340</f>
        <v>0.99957187385579416</v>
      </c>
      <c r="D338" s="2">
        <f>'Delta D-D'!BY340</f>
        <v>0.99964161976971755</v>
      </c>
      <c r="E338" s="2">
        <f>'Delta D-D'!CB340</f>
        <v>0.99967350392148813</v>
      </c>
      <c r="F338" s="2">
        <f>'Delta D-D'!BZ340</f>
        <v>1.000069775786762</v>
      </c>
      <c r="G338" s="2">
        <f>'Delta D-D'!CA340</f>
        <v>1.0000103279281729</v>
      </c>
      <c r="H338" s="2">
        <f>'Delta D-D'!CC340</f>
        <v>1.0000215674315969</v>
      </c>
      <c r="I338" s="2">
        <f>'Delta D-D'!CE340</f>
        <v>0.99998606060512196</v>
      </c>
      <c r="J338" s="2">
        <f>'Delta D-D'!CF340</f>
        <v>1.0000089458660038</v>
      </c>
      <c r="K338" s="2">
        <f>'Delta D-D'!CG340</f>
        <v>0.99997238725641902</v>
      </c>
    </row>
    <row r="339" spans="1:11" x14ac:dyDescent="0.2">
      <c r="A339" s="126">
        <v>674</v>
      </c>
      <c r="B339" s="2">
        <f>'Delta D-D'!BX341</f>
        <v>0.99958322985067249</v>
      </c>
      <c r="C339" s="2">
        <f>'Delta D-D'!CD341</f>
        <v>0.99958322985067272</v>
      </c>
      <c r="D339" s="2">
        <f>'Delta D-D'!BY341</f>
        <v>0.99964057155826191</v>
      </c>
      <c r="E339" s="2">
        <f>'Delta D-D'!CB341</f>
        <v>0.99967855031328645</v>
      </c>
      <c r="F339" s="2">
        <f>'Delta D-D'!BZ341</f>
        <v>1.0000573656158658</v>
      </c>
      <c r="G339" s="2">
        <f>'Delta D-D'!CA341</f>
        <v>1.0000105249215545</v>
      </c>
      <c r="H339" s="2">
        <f>'Delta D-D'!CC341</f>
        <v>1.0000274671999327</v>
      </c>
      <c r="I339" s="2">
        <f>'Delta D-D'!CE341</f>
        <v>0.99998749787109609</v>
      </c>
      <c r="J339" s="2">
        <f>'Delta D-D'!CF341</f>
        <v>1.0000069555565194</v>
      </c>
      <c r="K339" s="2">
        <f>'Delta D-D'!CG341</f>
        <v>0.99996547300207406</v>
      </c>
    </row>
    <row r="340" spans="1:11" x14ac:dyDescent="0.2">
      <c r="A340" s="126">
        <v>676</v>
      </c>
      <c r="B340" s="2">
        <f>'Delta D-D'!BX342</f>
        <v>0.99957999925791241</v>
      </c>
      <c r="C340" s="2">
        <f>'Delta D-D'!CD342</f>
        <v>0.99957999925791252</v>
      </c>
      <c r="D340" s="2">
        <f>'Delta D-D'!BY342</f>
        <v>0.99964732089941122</v>
      </c>
      <c r="E340" s="2">
        <f>'Delta D-D'!CB342</f>
        <v>0.9996855857423288</v>
      </c>
      <c r="F340" s="2">
        <f>'Delta D-D'!BZ342</f>
        <v>1.0000673499285186</v>
      </c>
      <c r="G340" s="2">
        <f>'Delta D-D'!CA342</f>
        <v>1.0000120626869764</v>
      </c>
      <c r="H340" s="2">
        <f>'Delta D-D'!CC342</f>
        <v>1.0000262153396853</v>
      </c>
      <c r="I340" s="2">
        <f>'Delta D-D'!CE342</f>
        <v>0.99998731801736618</v>
      </c>
      <c r="J340" s="2">
        <f>'Delta D-D'!CF342</f>
        <v>1.0000136099109977</v>
      </c>
      <c r="K340" s="2">
        <f>'Delta D-D'!CG342</f>
        <v>0.99996746226598299</v>
      </c>
    </row>
    <row r="341" spans="1:11" x14ac:dyDescent="0.2">
      <c r="A341" s="126">
        <v>678</v>
      </c>
      <c r="B341" s="2">
        <f>'Delta D-D'!BX343</f>
        <v>0.99958312086893941</v>
      </c>
      <c r="C341" s="2">
        <f>'Delta D-D'!CD343</f>
        <v>0.99958312086893941</v>
      </c>
      <c r="D341" s="2">
        <f>'Delta D-D'!BY343</f>
        <v>0.9996519214981282</v>
      </c>
      <c r="E341" s="2">
        <f>'Delta D-D'!CB343</f>
        <v>0.99968162979668995</v>
      </c>
      <c r="F341" s="2">
        <f>'Delta D-D'!BZ343</f>
        <v>1.0000688293226969</v>
      </c>
      <c r="G341" s="2">
        <f>'Delta D-D'!CA343</f>
        <v>1.0000088523654911</v>
      </c>
      <c r="H341" s="2">
        <f>'Delta D-D'!CC343</f>
        <v>1.000020866092777</v>
      </c>
      <c r="I341" s="2">
        <f>'Delta D-D'!CE343</f>
        <v>0.99998916668863702</v>
      </c>
      <c r="J341" s="2">
        <f>'Delta D-D'!CF343</f>
        <v>1.0000032318717551</v>
      </c>
      <c r="K341" s="2">
        <f>'Delta D-D'!CG343</f>
        <v>0.99997268655455829</v>
      </c>
    </row>
    <row r="342" spans="1:11" x14ac:dyDescent="0.2">
      <c r="A342" s="126">
        <v>680</v>
      </c>
      <c r="B342" s="2">
        <f>'Delta D-D'!BX344</f>
        <v>0.9995883464187898</v>
      </c>
      <c r="C342" s="2">
        <f>'Delta D-D'!CD344</f>
        <v>0.99958834641878991</v>
      </c>
      <c r="D342" s="2">
        <f>'Delta D-D'!BY344</f>
        <v>0.99965404363469024</v>
      </c>
      <c r="E342" s="2">
        <f>'Delta D-D'!CB344</f>
        <v>0.99968356939367098</v>
      </c>
      <c r="F342" s="2">
        <f>'Delta D-D'!BZ344</f>
        <v>1.0000657242715323</v>
      </c>
      <c r="G342" s="2">
        <f>'Delta D-D'!CA344</f>
        <v>1.0000112388530509</v>
      </c>
      <c r="H342" s="2">
        <f>'Delta D-D'!CC344</f>
        <v>1.0000182969184528</v>
      </c>
      <c r="I342" s="2">
        <f>'Delta D-D'!CE344</f>
        <v>0.99998789682445088</v>
      </c>
      <c r="J342" s="2">
        <f>'Delta D-D'!CF344</f>
        <v>1.0000130558408435</v>
      </c>
      <c r="K342" s="2">
        <f>'Delta D-D'!CG344</f>
        <v>0.9999666921444158</v>
      </c>
    </row>
    <row r="343" spans="1:11" x14ac:dyDescent="0.2">
      <c r="A343" s="126">
        <v>682</v>
      </c>
      <c r="B343" s="2">
        <f>'Delta D-D'!BX345</f>
        <v>0.99959558802835935</v>
      </c>
      <c r="C343" s="2">
        <f>'Delta D-D'!CD345</f>
        <v>0.99959558802835957</v>
      </c>
      <c r="D343" s="2">
        <f>'Delta D-D'!BY345</f>
        <v>0.99965667728276464</v>
      </c>
      <c r="E343" s="2">
        <f>'Delta D-D'!CB345</f>
        <v>0.99968716716800243</v>
      </c>
      <c r="F343" s="2">
        <f>'Delta D-D'!BZ345</f>
        <v>1.000061113969626</v>
      </c>
      <c r="G343" s="2">
        <f>'Delta D-D'!CA345</f>
        <v>1.0000132178331103</v>
      </c>
      <c r="H343" s="2">
        <f>'Delta D-D'!CC345</f>
        <v>1.0000172822951583</v>
      </c>
      <c r="I343" s="2">
        <f>'Delta D-D'!CE345</f>
        <v>0.99998751252041462</v>
      </c>
      <c r="J343" s="2">
        <f>'Delta D-D'!CF345</f>
        <v>1.0000057635884443</v>
      </c>
      <c r="K343" s="2">
        <f>'Delta D-D'!CG345</f>
        <v>0.99996980906723398</v>
      </c>
    </row>
    <row r="344" spans="1:11" x14ac:dyDescent="0.2">
      <c r="A344" s="126">
        <v>684</v>
      </c>
      <c r="B344" s="2">
        <f>'Delta D-D'!BX346</f>
        <v>0.99959181644662942</v>
      </c>
      <c r="C344" s="2">
        <f>'Delta D-D'!CD346</f>
        <v>0.99959181644662942</v>
      </c>
      <c r="D344" s="2">
        <f>'Delta D-D'!BY346</f>
        <v>0.99966089849737705</v>
      </c>
      <c r="E344" s="2">
        <f>'Delta D-D'!CB346</f>
        <v>0.99968774758939316</v>
      </c>
      <c r="F344" s="2">
        <f>'Delta D-D'!BZ346</f>
        <v>1.0000691102604193</v>
      </c>
      <c r="G344" s="2">
        <f>'Delta D-D'!CA346</f>
        <v>1.0000092883456657</v>
      </c>
      <c r="H344" s="2">
        <f>'Delta D-D'!CC346</f>
        <v>1.0000175696908129</v>
      </c>
      <c r="I344" s="2">
        <f>'Delta D-D'!CE346</f>
        <v>0.99998513182987736</v>
      </c>
      <c r="J344" s="2">
        <f>'Delta D-D'!CF346</f>
        <v>1.0000129461011624</v>
      </c>
      <c r="K344" s="2">
        <f>'Delta D-D'!CG346</f>
        <v>0.9999688621989643</v>
      </c>
    </row>
    <row r="345" spans="1:11" x14ac:dyDescent="0.2">
      <c r="A345" s="126">
        <v>686</v>
      </c>
      <c r="B345" s="2">
        <f>'Delta D-D'!BX347</f>
        <v>0.99960047472796354</v>
      </c>
      <c r="C345" s="2">
        <f>'Delta D-D'!CD347</f>
        <v>0.99960047472796365</v>
      </c>
      <c r="D345" s="2">
        <f>'Delta D-D'!BY347</f>
        <v>0.99966529004340787</v>
      </c>
      <c r="E345" s="2">
        <f>'Delta D-D'!CB347</f>
        <v>0.99968978413279497</v>
      </c>
      <c r="F345" s="2">
        <f>'Delta D-D'!BZ347</f>
        <v>1.0000648412211506</v>
      </c>
      <c r="G345" s="2">
        <f>'Delta D-D'!CA347</f>
        <v>1.0000064806468763</v>
      </c>
      <c r="H345" s="2">
        <f>'Delta D-D'!CC347</f>
        <v>1.0000180215268804</v>
      </c>
      <c r="I345" s="2">
        <f>'Delta D-D'!CE347</f>
        <v>0.9999837158781113</v>
      </c>
      <c r="J345" s="2">
        <f>'Delta D-D'!CF347</f>
        <v>1.0000115583968823</v>
      </c>
      <c r="K345" s="2">
        <f>'Delta D-D'!CG347</f>
        <v>0.99996978396990788</v>
      </c>
    </row>
    <row r="346" spans="1:11" x14ac:dyDescent="0.2">
      <c r="A346" s="126">
        <v>688</v>
      </c>
      <c r="B346" s="2">
        <f>'Delta D-D'!BX348</f>
        <v>0.99960207118027078</v>
      </c>
      <c r="C346" s="2">
        <f>'Delta D-D'!CD348</f>
        <v>0.99960207118027089</v>
      </c>
      <c r="D346" s="2">
        <f>'Delta D-D'!BY348</f>
        <v>0.9996697670504997</v>
      </c>
      <c r="E346" s="2">
        <f>'Delta D-D'!CB348</f>
        <v>0.99969737882475784</v>
      </c>
      <c r="F346" s="2">
        <f>'Delta D-D'!BZ348</f>
        <v>1.0000677228190906</v>
      </c>
      <c r="G346" s="2">
        <f>'Delta D-D'!CA348</f>
        <v>1.0000063066900047</v>
      </c>
      <c r="H346" s="2">
        <f>'Delta D-D'!CC348</f>
        <v>1.000021314071162</v>
      </c>
      <c r="I346" s="2">
        <f>'Delta D-D'!CE348</f>
        <v>0.99998612123434438</v>
      </c>
      <c r="J346" s="2">
        <f>'Delta D-D'!CF348</f>
        <v>1.0000074620879658</v>
      </c>
      <c r="K346" s="2">
        <f>'Delta D-D'!CG348</f>
        <v>0.99997384051085525</v>
      </c>
    </row>
    <row r="347" spans="1:11" x14ac:dyDescent="0.2">
      <c r="A347" s="126">
        <v>690</v>
      </c>
      <c r="B347" s="2">
        <f>'Delta D-D'!BX349</f>
        <v>0.99959874391735171</v>
      </c>
      <c r="C347" s="2">
        <f>'Delta D-D'!CD349</f>
        <v>0.99959874391735182</v>
      </c>
      <c r="D347" s="2">
        <f>'Delta D-D'!BY349</f>
        <v>0.99967274741948342</v>
      </c>
      <c r="E347" s="2">
        <f>'Delta D-D'!CB349</f>
        <v>0.99969746557346562</v>
      </c>
      <c r="F347" s="2">
        <f>'Delta D-D'!BZ349</f>
        <v>1.0000740332084068</v>
      </c>
      <c r="G347" s="2">
        <f>'Delta D-D'!CA349</f>
        <v>1.0000058092422615</v>
      </c>
      <c r="H347" s="2">
        <f>'Delta D-D'!CC349</f>
        <v>1.0000189168935556</v>
      </c>
      <c r="I347" s="2">
        <f>'Delta D-D'!CE349</f>
        <v>0.99998519972792643</v>
      </c>
      <c r="J347" s="2">
        <f>'Delta D-D'!CF349</f>
        <v>1.0000048350928346</v>
      </c>
      <c r="K347" s="2">
        <f>'Delta D-D'!CG349</f>
        <v>0.99996819289077044</v>
      </c>
    </row>
    <row r="348" spans="1:11" x14ac:dyDescent="0.2">
      <c r="A348" s="126">
        <v>692</v>
      </c>
      <c r="B348" s="2">
        <f>'Delta D-D'!BX350</f>
        <v>0.9996076045989265</v>
      </c>
      <c r="C348" s="2">
        <f>'Delta D-D'!CD350</f>
        <v>0.99960760459892639</v>
      </c>
      <c r="D348" s="2">
        <f>'Delta D-D'!BY350</f>
        <v>0.99967700033227558</v>
      </c>
      <c r="E348" s="2">
        <f>'Delta D-D'!CB350</f>
        <v>0.99970293103740504</v>
      </c>
      <c r="F348" s="2">
        <f>'Delta D-D'!BZ350</f>
        <v>1.000069422974605</v>
      </c>
      <c r="G348" s="2">
        <f>'Delta D-D'!CA350</f>
        <v>1.0000007018936474</v>
      </c>
      <c r="H348" s="2">
        <f>'Delta D-D'!CC350</f>
        <v>1.0000252371720835</v>
      </c>
      <c r="I348" s="2">
        <f>'Delta D-D'!CE350</f>
        <v>0.99998093382916364</v>
      </c>
      <c r="J348" s="2">
        <f>'Delta D-D'!CF350</f>
        <v>1.000015409328785</v>
      </c>
      <c r="K348" s="2">
        <f>'Delta D-D'!CG350</f>
        <v>0.99996862639869022</v>
      </c>
    </row>
    <row r="349" spans="1:11" x14ac:dyDescent="0.2">
      <c r="A349" s="126">
        <v>694</v>
      </c>
      <c r="B349" s="2">
        <f>'Delta D-D'!BX351</f>
        <v>0.99961132897400096</v>
      </c>
      <c r="C349" s="2">
        <f>'Delta D-D'!CD351</f>
        <v>0.99961132897400085</v>
      </c>
      <c r="D349" s="2">
        <f>'Delta D-D'!BY351</f>
        <v>0.99967943700013584</v>
      </c>
      <c r="E349" s="2">
        <f>'Delta D-D'!CB351</f>
        <v>0.99970491684835505</v>
      </c>
      <c r="F349" s="2">
        <f>'Delta D-D'!BZ351</f>
        <v>1.000068134508044</v>
      </c>
      <c r="G349" s="2">
        <f>'Delta D-D'!CA351</f>
        <v>1.0000070319568559</v>
      </c>
      <c r="H349" s="2">
        <f>'Delta D-D'!CC351</f>
        <v>1.0000184559320977</v>
      </c>
      <c r="I349" s="2">
        <f>'Delta D-D'!CE351</f>
        <v>0.99998770782457502</v>
      </c>
      <c r="J349" s="2">
        <f>'Delta D-D'!CF351</f>
        <v>1.0000057592915803</v>
      </c>
      <c r="K349" s="2">
        <f>'Delta D-D'!CG351</f>
        <v>0.99997653536045306</v>
      </c>
    </row>
    <row r="350" spans="1:11" x14ac:dyDescent="0.2">
      <c r="A350" s="126">
        <v>696</v>
      </c>
      <c r="B350" s="2">
        <f>'Delta D-D'!BX352</f>
        <v>0.9996183039058778</v>
      </c>
      <c r="C350" s="2">
        <f>'Delta D-D'!CD352</f>
        <v>0.9996183039058778</v>
      </c>
      <c r="D350" s="2">
        <f>'Delta D-D'!BY352</f>
        <v>0.99968015647702979</v>
      </c>
      <c r="E350" s="2">
        <f>'Delta D-D'!CB352</f>
        <v>0.99970786397875355</v>
      </c>
      <c r="F350" s="2">
        <f>'Delta D-D'!BZ352</f>
        <v>1.0000618761890516</v>
      </c>
      <c r="G350" s="2">
        <f>'Delta D-D'!CA352</f>
        <v>1.0000042608568238</v>
      </c>
      <c r="H350" s="2">
        <f>'Delta D-D'!CC352</f>
        <v>1.0000234554098604</v>
      </c>
      <c r="I350" s="2">
        <f>'Delta D-D'!CE352</f>
        <v>0.99998539869420455</v>
      </c>
      <c r="J350" s="2">
        <f>'Delta D-D'!CF352</f>
        <v>1.0000077896706165</v>
      </c>
      <c r="K350" s="2">
        <f>'Delta D-D'!CG352</f>
        <v>0.99996896002492786</v>
      </c>
    </row>
    <row r="351" spans="1:11" x14ac:dyDescent="0.2">
      <c r="A351" s="126">
        <v>698</v>
      </c>
      <c r="B351" s="2">
        <f>'Delta D-D'!BX353</f>
        <v>0.99961991323654975</v>
      </c>
      <c r="C351" s="2">
        <f>'Delta D-D'!CD353</f>
        <v>0.99961991323654986</v>
      </c>
      <c r="D351" s="2">
        <f>'Delta D-D'!BY353</f>
        <v>0.99968028159464339</v>
      </c>
      <c r="E351" s="2">
        <f>'Delta D-D'!CB353</f>
        <v>0.99972021105381537</v>
      </c>
      <c r="F351" s="2">
        <f>'Delta D-D'!BZ353</f>
        <v>1.0000603913120318</v>
      </c>
      <c r="G351" s="2">
        <f>'Delta D-D'!CA353</f>
        <v>1.0000129739724519</v>
      </c>
      <c r="H351" s="2">
        <f>'Delta D-D'!CC353</f>
        <v>1.0000269679071052</v>
      </c>
      <c r="I351" s="2">
        <f>'Delta D-D'!CE353</f>
        <v>0.99998848447077537</v>
      </c>
      <c r="J351" s="2">
        <f>'Delta D-D'!CF353</f>
        <v>1.0000056247848133</v>
      </c>
      <c r="K351" s="2">
        <f>'Delta D-D'!CG353</f>
        <v>0.99996880516418141</v>
      </c>
    </row>
    <row r="352" spans="1:11" x14ac:dyDescent="0.2">
      <c r="A352" s="126">
        <v>700</v>
      </c>
      <c r="B352" s="2">
        <f>'Delta D-D'!BX354</f>
        <v>0.99962031441934573</v>
      </c>
      <c r="C352" s="2">
        <f>'Delta D-D'!CD354</f>
        <v>0.99962031441934573</v>
      </c>
      <c r="D352" s="2">
        <f>'Delta D-D'!BY354</f>
        <v>0.99968419439786693</v>
      </c>
      <c r="E352" s="2">
        <f>'Delta D-D'!CB354</f>
        <v>0.99972454104892094</v>
      </c>
      <c r="F352" s="2">
        <f>'Delta D-D'!BZ354</f>
        <v>1.0000639042420403</v>
      </c>
      <c r="G352" s="2">
        <f>'Delta D-D'!CA354</f>
        <v>1.0000127474397125</v>
      </c>
      <c r="H352" s="2">
        <f>'Delta D-D'!CC354</f>
        <v>1.0000276116050877</v>
      </c>
      <c r="I352" s="2">
        <f>'Delta D-D'!CE354</f>
        <v>0.99998680571054288</v>
      </c>
      <c r="J352" s="2">
        <f>'Delta D-D'!CF354</f>
        <v>1.0000122496350254</v>
      </c>
      <c r="K352" s="2">
        <f>'Delta D-D'!CG354</f>
        <v>0.99996606925255482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07393-18D4-F545-90E5-132B8771EF97}">
  <dimension ref="A2:AU353"/>
  <sheetViews>
    <sheetView zoomScale="125" zoomScaleNormal="100" workbookViewId="0">
      <pane xSplit="4" ySplit="2" topLeftCell="AG3" activePane="bottomRight" state="frozen"/>
      <selection activeCell="Y357" sqref="Y357"/>
      <selection pane="topRight" activeCell="Y357" sqref="Y357"/>
      <selection pane="bottomLeft" activeCell="Y357" sqref="Y357"/>
      <selection pane="bottomRight" activeCell="Y357" sqref="Y357"/>
    </sheetView>
  </sheetViews>
  <sheetFormatPr baseColWidth="10" defaultRowHeight="15" x14ac:dyDescent="0.2"/>
  <cols>
    <col min="12" max="12" width="13.83203125" bestFit="1" customWidth="1"/>
    <col min="18" max="19" width="12" customWidth="1"/>
  </cols>
  <sheetData>
    <row r="2" spans="1:37" s="16" customFormat="1" x14ac:dyDescent="0.2">
      <c r="A2" s="16" t="s">
        <v>52</v>
      </c>
      <c r="B2" s="16" t="s">
        <v>160</v>
      </c>
      <c r="C2" s="16" t="s">
        <v>53</v>
      </c>
      <c r="D2" s="60" t="s">
        <v>166</v>
      </c>
      <c r="F2" s="16" t="s">
        <v>156</v>
      </c>
      <c r="G2" s="16" t="s">
        <v>155</v>
      </c>
      <c r="H2" s="16" t="s">
        <v>154</v>
      </c>
      <c r="I2" s="16" t="s">
        <v>157</v>
      </c>
      <c r="J2" s="16" t="s">
        <v>158</v>
      </c>
      <c r="L2" s="16" t="s">
        <v>159</v>
      </c>
      <c r="N2" s="16" t="s">
        <v>161</v>
      </c>
      <c r="O2" s="16" t="s">
        <v>162</v>
      </c>
      <c r="P2" s="16" t="s">
        <v>163</v>
      </c>
      <c r="Q2" s="16" t="s">
        <v>164</v>
      </c>
      <c r="R2" s="16" t="s">
        <v>165</v>
      </c>
      <c r="S2" s="60"/>
      <c r="U2" s="134" t="s">
        <v>40</v>
      </c>
      <c r="V2" s="134"/>
      <c r="W2" s="134"/>
      <c r="X2" s="134"/>
      <c r="Z2" s="135" t="s">
        <v>50</v>
      </c>
      <c r="AA2" s="135"/>
      <c r="AB2" s="135"/>
      <c r="AD2" s="134" t="s">
        <v>30</v>
      </c>
      <c r="AE2" s="134"/>
      <c r="AF2" s="134"/>
      <c r="AG2" s="58"/>
      <c r="AI2" s="134" t="s">
        <v>18</v>
      </c>
      <c r="AJ2" s="134"/>
      <c r="AK2" s="134"/>
    </row>
    <row r="3" spans="1:37" x14ac:dyDescent="0.2">
      <c r="A3" s="55">
        <v>0</v>
      </c>
      <c r="B3" s="55">
        <f>A3+273.15</f>
        <v>273.14999999999998</v>
      </c>
      <c r="C3" s="4">
        <f t="shared" ref="C3:C66" si="0">1000/B3</f>
        <v>3.6609921288669232</v>
      </c>
      <c r="D3" s="4">
        <f>1000000/(B3^2)</f>
        <v>13.402863367625567</v>
      </c>
      <c r="E3" s="4"/>
      <c r="F3" s="55">
        <f>'[1]methanogen M06-L TZVP gas redo'!DF4</f>
        <v>1.2245699999999999</v>
      </c>
      <c r="G3" s="55">
        <f>'[1]methanogen M06-L TZVP gas redo'!DY4</f>
        <v>1.13252</v>
      </c>
      <c r="H3" s="55">
        <f>'[1]methanogen M06-L TZVP gas redo'!DN4</f>
        <v>16.562760000000001</v>
      </c>
      <c r="I3" s="55">
        <f>'[1]methanogen M06-L TZVP gas redo'!DH4</f>
        <v>3.89975</v>
      </c>
      <c r="J3" s="55">
        <f>'[1]methanogen M06-L TZVP gas redo'!DU4</f>
        <v>14.76507</v>
      </c>
      <c r="L3" s="57">
        <f>EXP((-0.353*1000000000000000000/(B3^6) + 42.17*1000000000000/(B3^4) - 309.4*1000000000/(B3^3) + 963.7*1000000/(B3^2) - 1399*1000/B3 + 766.2)/1000)</f>
        <v>1.1102924323174768</v>
      </c>
      <c r="N3" s="11">
        <f>1000*LN(F3/G3)</f>
        <v>78.14452370317737</v>
      </c>
      <c r="O3" s="11">
        <f>1000*LN(J3/I3)</f>
        <v>1331.3518076092223</v>
      </c>
      <c r="P3" s="11">
        <f>1000*LN(H3/I3)</f>
        <v>1446.2443532195934</v>
      </c>
      <c r="Q3" s="11">
        <f>1000*LN(L3*(H3/I3))</f>
        <v>1550.8677863845774</v>
      </c>
      <c r="R3" s="11">
        <f>1000*LN((J3/H3)/L3)</f>
        <v>-219.51597877535528</v>
      </c>
      <c r="S3" s="2">
        <f>(J3/H3)/L3</f>
        <v>0.80290732811470344</v>
      </c>
      <c r="U3" s="55" t="s">
        <v>38</v>
      </c>
      <c r="V3" s="55" t="s">
        <v>39</v>
      </c>
      <c r="W3" s="55"/>
      <c r="X3" t="s">
        <v>25</v>
      </c>
      <c r="AB3" s="55" t="s">
        <v>22</v>
      </c>
      <c r="AI3" s="35"/>
      <c r="AJ3" s="35"/>
      <c r="AK3" s="35"/>
    </row>
    <row r="4" spans="1:37" x14ac:dyDescent="0.2">
      <c r="A4" s="55">
        <v>2</v>
      </c>
      <c r="B4" s="55">
        <f t="shared" ref="B4:B66" si="1">A4+273.15</f>
        <v>275.14999999999998</v>
      </c>
      <c r="C4" s="4">
        <f t="shared" si="0"/>
        <v>3.6343812465927678</v>
      </c>
      <c r="D4" s="4">
        <f t="shared" ref="D4:D67" si="2">1000000/(B4^2)</f>
        <v>13.208727045585201</v>
      </c>
      <c r="E4" s="4"/>
      <c r="F4" s="55">
        <f>'[1]methanogen M06-L TZVP gas redo'!DF5</f>
        <v>1.2222</v>
      </c>
      <c r="G4" s="55">
        <f>'[1]methanogen M06-L TZVP gas redo'!DY5</f>
        <v>1.13127</v>
      </c>
      <c r="H4" s="55">
        <f>'[1]methanogen M06-L TZVP gas redo'!DN5</f>
        <v>16.175460000000001</v>
      </c>
      <c r="I4" s="55">
        <f>'[1]methanogen M06-L TZVP gas redo'!DH5</f>
        <v>3.8573400000000002</v>
      </c>
      <c r="J4" s="55">
        <f>'[1]methanogen M06-L TZVP gas redo'!DU5</f>
        <v>14.41296</v>
      </c>
      <c r="L4" s="57">
        <f t="shared" ref="L4:L67" si="3">EXP((-0.353*1000000000000000000/(B4^6) + 42.17*1000000000000/(B4^4) - 309.4*1000000000/(B4^3) + 963.7*1000000/(B4^2) - 1399*1000/B4 + 766.2)/1000)</f>
        <v>1.1073318727132426</v>
      </c>
      <c r="N4" s="11">
        <f t="shared" ref="N4:N67" si="4">1000*LN(F4/G4)</f>
        <v>77.31161804494964</v>
      </c>
      <c r="O4" s="11">
        <f t="shared" ref="O4:O67" si="5">1000*LN(J4/I4)</f>
        <v>1318.1499750707924</v>
      </c>
      <c r="P4" s="11">
        <f t="shared" ref="P4:P67" si="6">1000*LN(H4/I4)</f>
        <v>1433.5174521775818</v>
      </c>
      <c r="Q4" s="11">
        <f t="shared" ref="Q4:Q67" si="7">1000*LN(L4*(H4/I4))</f>
        <v>1535.470855656878</v>
      </c>
      <c r="R4" s="11">
        <f t="shared" ref="R4:R67" si="8">1000*LN((J4/H4)/L4)</f>
        <v>-217.32088058608565</v>
      </c>
      <c r="S4" s="2">
        <f t="shared" ref="S4:S67" si="9">(J4/H4)/L4</f>
        <v>0.80467172433980672</v>
      </c>
      <c r="X4" s="55"/>
      <c r="Z4" s="56" t="s">
        <v>38</v>
      </c>
      <c r="AA4" s="16"/>
      <c r="AB4" s="55" t="s">
        <v>49</v>
      </c>
      <c r="AD4" t="s">
        <v>38</v>
      </c>
      <c r="AF4" t="s">
        <v>29</v>
      </c>
      <c r="AG4" t="s">
        <v>25</v>
      </c>
      <c r="AI4" s="61" t="s">
        <v>4</v>
      </c>
      <c r="AJ4" s="61"/>
      <c r="AK4" s="62" t="s">
        <v>10</v>
      </c>
    </row>
    <row r="5" spans="1:37" x14ac:dyDescent="0.2">
      <c r="A5" s="55">
        <v>4</v>
      </c>
      <c r="B5" s="55">
        <f t="shared" si="1"/>
        <v>277.14999999999998</v>
      </c>
      <c r="C5" s="4">
        <f t="shared" si="0"/>
        <v>3.608154429009562</v>
      </c>
      <c r="D5" s="4">
        <f t="shared" si="2"/>
        <v>13.018778383581319</v>
      </c>
      <c r="E5" s="4"/>
      <c r="F5" s="55">
        <f>'[1]methanogen M06-L TZVP gas redo'!DF6</f>
        <v>1.21987</v>
      </c>
      <c r="G5" s="55">
        <f>'[1]methanogen M06-L TZVP gas redo'!DY6</f>
        <v>1.1300300000000001</v>
      </c>
      <c r="H5" s="55">
        <f>'[1]methanogen M06-L TZVP gas redo'!DN6</f>
        <v>15.802630000000001</v>
      </c>
      <c r="I5" s="55">
        <f>'[1]methanogen M06-L TZVP gas redo'!DH6</f>
        <v>3.8159800000000001</v>
      </c>
      <c r="J5" s="55">
        <f>'[1]methanogen M06-L TZVP gas redo'!DU6</f>
        <v>14.074210000000001</v>
      </c>
      <c r="L5" s="57">
        <f t="shared" si="3"/>
        <v>1.1044347526587006</v>
      </c>
      <c r="N5" s="11">
        <f t="shared" si="4"/>
        <v>76.500114646069463</v>
      </c>
      <c r="O5" s="11">
        <f t="shared" si="5"/>
        <v>1305.1465320820432</v>
      </c>
      <c r="P5" s="11">
        <f t="shared" si="6"/>
        <v>1420.9788693947528</v>
      </c>
      <c r="Q5" s="11">
        <f t="shared" si="7"/>
        <v>1520.3125374297913</v>
      </c>
      <c r="R5" s="11">
        <f t="shared" si="8"/>
        <v>-215.16600534774804</v>
      </c>
      <c r="S5" s="2">
        <f t="shared" si="9"/>
        <v>0.80640756109770606</v>
      </c>
      <c r="T5">
        <f>1000*LN(3.7)</f>
        <v>1308.3328196501789</v>
      </c>
      <c r="U5" s="12">
        <v>51</v>
      </c>
      <c r="V5" s="11">
        <v>324.14999999999998</v>
      </c>
      <c r="W5" s="34">
        <f>1000/(V5^1)</f>
        <v>3.0849915162733303</v>
      </c>
      <c r="X5" s="11">
        <v>1111.8575154181303</v>
      </c>
      <c r="Z5" s="56">
        <v>203.3</v>
      </c>
      <c r="AA5" s="34">
        <f>1000/((Z5+273.15)^1)</f>
        <v>2.0988561234127401</v>
      </c>
      <c r="AB5" s="4">
        <v>538.04908237664711</v>
      </c>
      <c r="AD5">
        <v>6.5500000000000114</v>
      </c>
      <c r="AE5" s="2">
        <f>1000/(AD5+273.15)</f>
        <v>3.5752592062924564</v>
      </c>
      <c r="AF5" s="12">
        <v>1456.9857892424236</v>
      </c>
      <c r="AG5" s="12">
        <v>1352.3623560774395</v>
      </c>
      <c r="AI5" s="35"/>
      <c r="AJ5" s="35"/>
      <c r="AK5" s="35"/>
    </row>
    <row r="6" spans="1:37" x14ac:dyDescent="0.2">
      <c r="A6" s="55">
        <v>6</v>
      </c>
      <c r="B6" s="55">
        <f t="shared" si="1"/>
        <v>279.14999999999998</v>
      </c>
      <c r="C6" s="4">
        <f t="shared" si="0"/>
        <v>3.5823034210997675</v>
      </c>
      <c r="D6" s="4">
        <f t="shared" si="2"/>
        <v>12.832897800823098</v>
      </c>
      <c r="E6" s="4"/>
      <c r="F6" s="55">
        <f>'[1]methanogen M06-L TZVP gas redo'!DF7</f>
        <v>1.2175800000000001</v>
      </c>
      <c r="G6" s="55">
        <f>'[1]methanogen M06-L TZVP gas redo'!DY7</f>
        <v>1.1288100000000001</v>
      </c>
      <c r="H6" s="55">
        <f>'[1]methanogen M06-L TZVP gas redo'!DN7</f>
        <v>15.44356</v>
      </c>
      <c r="I6" s="55">
        <f>'[1]methanogen M06-L TZVP gas redo'!DH7</f>
        <v>3.7756500000000002</v>
      </c>
      <c r="J6" s="55">
        <f>'[1]methanogen M06-L TZVP gas redo'!DU7</f>
        <v>13.74817</v>
      </c>
      <c r="L6" s="57">
        <f t="shared" si="3"/>
        <v>1.1016030995529835</v>
      </c>
      <c r="N6" s="11">
        <f t="shared" si="4"/>
        <v>75.701301752295677</v>
      </c>
      <c r="O6" s="11">
        <f t="shared" si="5"/>
        <v>1292.3331710368666</v>
      </c>
      <c r="P6" s="11">
        <f t="shared" si="6"/>
        <v>1408.6195346584093</v>
      </c>
      <c r="Q6" s="11">
        <f t="shared" si="7"/>
        <v>1505.3860167695691</v>
      </c>
      <c r="R6" s="11">
        <f t="shared" si="8"/>
        <v>-213.05284573270248</v>
      </c>
      <c r="S6" s="2">
        <f t="shared" si="9"/>
        <v>0.8081134307417166</v>
      </c>
      <c r="U6" s="12">
        <v>74</v>
      </c>
      <c r="V6" s="11">
        <v>347.15</v>
      </c>
      <c r="W6" s="34">
        <f t="shared" ref="W6:W28" si="10">1000/(V6^1)</f>
        <v>2.8805991646262425</v>
      </c>
      <c r="X6" s="11">
        <v>1033.1844833456546</v>
      </c>
      <c r="Z6" s="56">
        <v>203.4</v>
      </c>
      <c r="AA6" s="34">
        <f t="shared" ref="AA6:AA33" si="11">1000/((Z6+273.15)^1)</f>
        <v>2.0984156961494076</v>
      </c>
      <c r="AB6" s="4">
        <v>533.63809983222939</v>
      </c>
      <c r="AD6">
        <v>6.5500000000000114</v>
      </c>
      <c r="AE6" s="2">
        <f t="shared" ref="AE6:AE41" si="12">1000/(AD6+273.15)</f>
        <v>3.5752592062924564</v>
      </c>
      <c r="AF6" s="12">
        <v>1447.1542493766531</v>
      </c>
      <c r="AG6" s="12">
        <v>1345.2008458973569</v>
      </c>
      <c r="AI6" s="35">
        <v>200.6</v>
      </c>
      <c r="AJ6" s="35">
        <f>1000/(AI6+273.15)</f>
        <v>2.1108179419525066</v>
      </c>
      <c r="AK6" s="35">
        <v>34.24</v>
      </c>
    </row>
    <row r="7" spans="1:37" x14ac:dyDescent="0.2">
      <c r="A7" s="55">
        <v>8</v>
      </c>
      <c r="B7" s="55">
        <f t="shared" si="1"/>
        <v>281.14999999999998</v>
      </c>
      <c r="C7" s="4">
        <f t="shared" si="0"/>
        <v>3.5568202027387517</v>
      </c>
      <c r="D7" s="4">
        <f t="shared" si="2"/>
        <v>12.650969954610536</v>
      </c>
      <c r="E7" s="4"/>
      <c r="F7" s="55">
        <f>'[1]methanogen M06-L TZVP gas redo'!DF8</f>
        <v>1.21532</v>
      </c>
      <c r="G7" s="55">
        <f>'[1]methanogen M06-L TZVP gas redo'!DY8</f>
        <v>1.12761</v>
      </c>
      <c r="H7" s="55">
        <f>'[1]methanogen M06-L TZVP gas redo'!DN8</f>
        <v>15.0976</v>
      </c>
      <c r="I7" s="55">
        <f>'[1]methanogen M06-L TZVP gas redo'!DH8</f>
        <v>3.7363200000000001</v>
      </c>
      <c r="J7" s="55">
        <f>'[1]methanogen M06-L TZVP gas redo'!DU8</f>
        <v>13.43421</v>
      </c>
      <c r="L7" s="57">
        <f t="shared" si="3"/>
        <v>1.0988383308115877</v>
      </c>
      <c r="N7" s="11">
        <f t="shared" si="4"/>
        <v>74.907067989593628</v>
      </c>
      <c r="O7" s="11">
        <f t="shared" si="5"/>
        <v>1279.703268897553</v>
      </c>
      <c r="P7" s="11">
        <f t="shared" si="6"/>
        <v>1396.4346209876605</v>
      </c>
      <c r="Q7" s="11">
        <f t="shared" si="7"/>
        <v>1490.6881798660968</v>
      </c>
      <c r="R7" s="11">
        <f t="shared" si="8"/>
        <v>-210.98491096854366</v>
      </c>
      <c r="S7" s="2">
        <f t="shared" si="9"/>
        <v>0.80978628567982869</v>
      </c>
      <c r="U7" s="12">
        <v>77.5</v>
      </c>
      <c r="V7" s="11">
        <v>350.65</v>
      </c>
      <c r="W7" s="34">
        <f>1000/(V7^1)</f>
        <v>2.8518465706544989</v>
      </c>
      <c r="X7" s="11">
        <v>1026.0415958332742</v>
      </c>
      <c r="Z7" s="56">
        <v>217.2</v>
      </c>
      <c r="AA7" s="34">
        <f t="shared" si="11"/>
        <v>2.0393596410727035</v>
      </c>
      <c r="AB7" s="4">
        <v>509.03134158238015</v>
      </c>
      <c r="AD7">
        <v>6.8799999999999955</v>
      </c>
      <c r="AE7" s="2">
        <f t="shared" si="12"/>
        <v>3.5710459593614972</v>
      </c>
      <c r="AF7" s="12">
        <v>1469.9459336155014</v>
      </c>
      <c r="AG7" s="12">
        <v>1370.6122655804627</v>
      </c>
      <c r="AI7" s="35">
        <v>251.2</v>
      </c>
      <c r="AJ7" s="35">
        <f t="shared" ref="AJ7:AJ14" si="13">1000/(AI7+273.15)</f>
        <v>1.907123104796415</v>
      </c>
      <c r="AK7" s="35">
        <v>29.33</v>
      </c>
    </row>
    <row r="8" spans="1:37" x14ac:dyDescent="0.2">
      <c r="A8" s="55">
        <v>10</v>
      </c>
      <c r="B8" s="55">
        <f t="shared" si="1"/>
        <v>283.14999999999998</v>
      </c>
      <c r="C8" s="4">
        <f t="shared" si="0"/>
        <v>3.5316969803990821</v>
      </c>
      <c r="D8" s="4">
        <f t="shared" si="2"/>
        <v>12.472883561359994</v>
      </c>
      <c r="E8" s="4"/>
      <c r="F8" s="55">
        <f>'[1]methanogen M06-L TZVP gas redo'!DF9</f>
        <v>1.2131099999999999</v>
      </c>
      <c r="G8" s="55">
        <f>'[1]methanogen M06-L TZVP gas redo'!DY9</f>
        <v>1.12642</v>
      </c>
      <c r="H8" s="55">
        <f>'[1]methanogen M06-L TZVP gas redo'!DN9</f>
        <v>14.76413</v>
      </c>
      <c r="I8" s="55">
        <f>'[1]methanogen M06-L TZVP gas redo'!DH9</f>
        <v>3.69794</v>
      </c>
      <c r="J8" s="55">
        <f>'[1]methanogen M06-L TZVP gas redo'!DU9</f>
        <v>13.131769999999999</v>
      </c>
      <c r="L8" s="57">
        <f t="shared" si="3"/>
        <v>1.096141338042774</v>
      </c>
      <c r="N8" s="11">
        <f t="shared" si="4"/>
        <v>74.14284815843169</v>
      </c>
      <c r="O8" s="11">
        <f t="shared" si="5"/>
        <v>1267.2585771706649</v>
      </c>
      <c r="P8" s="11">
        <f t="shared" si="6"/>
        <v>1384.4246824840013</v>
      </c>
      <c r="Q8" s="11">
        <f t="shared" si="7"/>
        <v>1476.2208207636729</v>
      </c>
      <c r="R8" s="11">
        <f t="shared" si="8"/>
        <v>-208.96224359300805</v>
      </c>
      <c r="S8" s="2">
        <f t="shared" si="9"/>
        <v>0.81142587159050772</v>
      </c>
      <c r="U8" s="12">
        <v>79.400000000000006</v>
      </c>
      <c r="V8" s="11">
        <v>352.54999999999995</v>
      </c>
      <c r="W8" s="34">
        <f t="shared" si="10"/>
        <v>2.8364770954474547</v>
      </c>
      <c r="X8" s="11">
        <v>1000.6318803079059</v>
      </c>
      <c r="Z8" s="56">
        <v>218</v>
      </c>
      <c r="AA8" s="34">
        <f t="shared" si="11"/>
        <v>2.0360378703043875</v>
      </c>
      <c r="AB8" s="4">
        <v>505.71767593627391</v>
      </c>
      <c r="AD8">
        <v>14.850000000000023</v>
      </c>
      <c r="AE8" s="2">
        <f t="shared" si="12"/>
        <v>3.4722222222222223</v>
      </c>
      <c r="AF8" s="12">
        <v>1415.1247427877677</v>
      </c>
      <c r="AG8" s="12">
        <v>1320.8711839093316</v>
      </c>
      <c r="AI8" s="35">
        <v>301.39999999999998</v>
      </c>
      <c r="AJ8" s="35">
        <f t="shared" si="13"/>
        <v>1.7404925593943088</v>
      </c>
      <c r="AK8" s="35">
        <v>25.19</v>
      </c>
    </row>
    <row r="9" spans="1:37" x14ac:dyDescent="0.2">
      <c r="A9" s="55">
        <v>12</v>
      </c>
      <c r="B9" s="55">
        <f t="shared" si="1"/>
        <v>285.14999999999998</v>
      </c>
      <c r="C9" s="4">
        <f t="shared" si="0"/>
        <v>3.5069261792039281</v>
      </c>
      <c r="D9" s="4">
        <f t="shared" si="2"/>
        <v>12.29853122638586</v>
      </c>
      <c r="E9" s="4"/>
      <c r="F9" s="55">
        <f>'[1]methanogen M06-L TZVP gas redo'!DF10</f>
        <v>1.2109300000000001</v>
      </c>
      <c r="G9" s="55">
        <f>'[1]methanogen M06-L TZVP gas redo'!DY10</f>
        <v>1.1252599999999999</v>
      </c>
      <c r="H9" s="55">
        <f>'[1]methanogen M06-L TZVP gas redo'!DN10</f>
        <v>14.44256</v>
      </c>
      <c r="I9" s="55">
        <f>'[1]methanogen M06-L TZVP gas redo'!DH10</f>
        <v>3.6604800000000002</v>
      </c>
      <c r="J9" s="55">
        <f>'[1]methanogen M06-L TZVP gas redo'!DU10</f>
        <v>12.840299999999999</v>
      </c>
      <c r="L9" s="57">
        <f t="shared" si="3"/>
        <v>1.0935125612752539</v>
      </c>
      <c r="N9" s="11">
        <f t="shared" si="4"/>
        <v>73.374539366626607</v>
      </c>
      <c r="O9" s="11">
        <f t="shared" si="5"/>
        <v>1254.9943761196794</v>
      </c>
      <c r="P9" s="11">
        <f t="shared" si="6"/>
        <v>1372.5851167148833</v>
      </c>
      <c r="Q9" s="11">
        <f t="shared" si="7"/>
        <v>1461.9801650037591</v>
      </c>
      <c r="R9" s="11">
        <f t="shared" si="8"/>
        <v>-206.9857888840798</v>
      </c>
      <c r="S9" s="2">
        <f t="shared" si="9"/>
        <v>0.8130312039861598</v>
      </c>
      <c r="U9" s="12">
        <v>89.5</v>
      </c>
      <c r="V9" s="11">
        <v>362.65</v>
      </c>
      <c r="W9" s="34">
        <f t="shared" si="10"/>
        <v>2.7574796635874814</v>
      </c>
      <c r="X9" s="11">
        <v>974.55963999813082</v>
      </c>
      <c r="Z9" s="56">
        <v>220.1</v>
      </c>
      <c r="AA9" s="34">
        <f t="shared" si="11"/>
        <v>2.0273694880892044</v>
      </c>
      <c r="AB9" s="4">
        <v>501.01030247141711</v>
      </c>
      <c r="AD9">
        <v>14.850000000000023</v>
      </c>
      <c r="AE9" s="2">
        <f t="shared" si="12"/>
        <v>3.4722222222222223</v>
      </c>
      <c r="AF9" s="12">
        <v>1392.7733272175997</v>
      </c>
      <c r="AG9" s="12">
        <v>1300.9771889379283</v>
      </c>
      <c r="AI9" s="35">
        <v>348.5</v>
      </c>
      <c r="AJ9" s="35">
        <f t="shared" si="13"/>
        <v>1.6086222150727902</v>
      </c>
      <c r="AK9" s="35">
        <v>21.98</v>
      </c>
    </row>
    <row r="10" spans="1:37" x14ac:dyDescent="0.2">
      <c r="A10" s="55">
        <v>14</v>
      </c>
      <c r="B10" s="55">
        <f t="shared" si="1"/>
        <v>287.14999999999998</v>
      </c>
      <c r="C10" s="4">
        <f t="shared" si="0"/>
        <v>3.4825004353125548</v>
      </c>
      <c r="D10" s="4">
        <f t="shared" si="2"/>
        <v>12.127809281952134</v>
      </c>
      <c r="E10" s="4"/>
      <c r="F10" s="55">
        <f>'[1]methanogen M06-L TZVP gas redo'!DF11</f>
        <v>1.20879</v>
      </c>
      <c r="G10" s="55">
        <f>'[1]methanogen M06-L TZVP gas redo'!DY11</f>
        <v>1.1241099999999999</v>
      </c>
      <c r="H10" s="55">
        <f>'[1]methanogen M06-L TZVP gas redo'!DN11</f>
        <v>14.132339999999999</v>
      </c>
      <c r="I10" s="55">
        <f>'[1]methanogen M06-L TZVP gas redo'!DH11</f>
        <v>3.62392</v>
      </c>
      <c r="J10" s="55">
        <f>'[1]methanogen M06-L TZVP gas redo'!DU11</f>
        <v>12.559279999999999</v>
      </c>
      <c r="L10" s="57">
        <f t="shared" si="3"/>
        <v>1.0909520543441256</v>
      </c>
      <c r="N10" s="11">
        <f t="shared" si="4"/>
        <v>72.628247823327769</v>
      </c>
      <c r="O10" s="11">
        <f t="shared" si="5"/>
        <v>1242.9035216742691</v>
      </c>
      <c r="P10" s="11">
        <f t="shared" si="6"/>
        <v>1360.9094751990797</v>
      </c>
      <c r="Q10" s="11">
        <f t="shared" si="7"/>
        <v>1447.9602345619955</v>
      </c>
      <c r="R10" s="11">
        <f t="shared" si="8"/>
        <v>-205.05671288772618</v>
      </c>
      <c r="S10" s="2">
        <f t="shared" si="9"/>
        <v>0.81460111671969382</v>
      </c>
      <c r="U10" s="12">
        <v>97</v>
      </c>
      <c r="V10" s="11">
        <v>370.15</v>
      </c>
      <c r="W10" s="34">
        <f t="shared" si="10"/>
        <v>2.7016074564365797</v>
      </c>
      <c r="X10" s="11">
        <v>932.16408103044523</v>
      </c>
      <c r="Z10" s="56">
        <v>220.1</v>
      </c>
      <c r="AA10" s="34">
        <f t="shared" si="11"/>
        <v>2.0273694880892044</v>
      </c>
      <c r="AB10" s="4">
        <v>501.80213072463818</v>
      </c>
      <c r="AD10">
        <v>18.100000000000023</v>
      </c>
      <c r="AE10" s="2">
        <f t="shared" si="12"/>
        <v>3.4334763948497855</v>
      </c>
      <c r="AF10" s="12">
        <v>1365.0707246682639</v>
      </c>
      <c r="AG10" s="12">
        <v>1275.6756763793878</v>
      </c>
      <c r="AI10" s="35">
        <v>409</v>
      </c>
      <c r="AJ10" s="35">
        <f t="shared" si="13"/>
        <v>1.4659532360917686</v>
      </c>
      <c r="AK10" s="35">
        <v>19.260000000000002</v>
      </c>
    </row>
    <row r="11" spans="1:37" x14ac:dyDescent="0.2">
      <c r="A11" s="55">
        <v>16</v>
      </c>
      <c r="B11" s="55">
        <f t="shared" si="1"/>
        <v>289.14999999999998</v>
      </c>
      <c r="C11" s="4">
        <f t="shared" si="0"/>
        <v>3.4584125886218229</v>
      </c>
      <c r="D11" s="4">
        <f t="shared" si="2"/>
        <v>11.960617633137897</v>
      </c>
      <c r="E11" s="4"/>
      <c r="F11" s="55">
        <f>'[1]methanogen M06-L TZVP gas redo'!DF12</f>
        <v>1.20669</v>
      </c>
      <c r="G11" s="55">
        <f>'[1]methanogen M06-L TZVP gas redo'!DY12</f>
        <v>1.1229800000000001</v>
      </c>
      <c r="H11" s="55">
        <f>'[1]methanogen M06-L TZVP gas redo'!DN12</f>
        <v>13.83296</v>
      </c>
      <c r="I11" s="55">
        <f>'[1]methanogen M06-L TZVP gas redo'!DH12</f>
        <v>3.5882200000000002</v>
      </c>
      <c r="J11" s="55">
        <f>'[1]methanogen M06-L TZVP gas redo'!DU12</f>
        <v>12.28823</v>
      </c>
      <c r="L11" s="57">
        <f t="shared" si="3"/>
        <v>1.0884595424254517</v>
      </c>
      <c r="N11" s="11">
        <f t="shared" si="4"/>
        <v>71.895207840473333</v>
      </c>
      <c r="O11" s="11">
        <f t="shared" si="5"/>
        <v>1230.9856358651341</v>
      </c>
      <c r="P11" s="11">
        <f t="shared" si="6"/>
        <v>1349.3978924396249</v>
      </c>
      <c r="Q11" s="11">
        <f t="shared" si="7"/>
        <v>1434.1613252515806</v>
      </c>
      <c r="R11" s="11">
        <f t="shared" si="8"/>
        <v>-203.17568938644644</v>
      </c>
      <c r="S11" s="2">
        <f t="shared" si="9"/>
        <v>0.81613484259939906</v>
      </c>
      <c r="U11" s="12">
        <v>109</v>
      </c>
      <c r="V11" s="11">
        <v>382.15</v>
      </c>
      <c r="W11" s="34">
        <f t="shared" si="10"/>
        <v>2.6167735182519953</v>
      </c>
      <c r="X11" s="11">
        <v>908.2585601768908</v>
      </c>
      <c r="Z11" s="56">
        <v>224</v>
      </c>
      <c r="AA11" s="34">
        <f t="shared" si="11"/>
        <v>2.0114653525093029</v>
      </c>
      <c r="AB11" s="4">
        <v>492.8930453380346</v>
      </c>
      <c r="AD11">
        <v>19.240000000000009</v>
      </c>
      <c r="AE11" s="2">
        <f t="shared" si="12"/>
        <v>3.4200896063476867</v>
      </c>
      <c r="AF11" s="12">
        <v>1386.0443298646815</v>
      </c>
      <c r="AG11" s="12">
        <v>1298.9935705017658</v>
      </c>
      <c r="AI11" s="35">
        <v>449</v>
      </c>
      <c r="AJ11" s="35">
        <f t="shared" si="13"/>
        <v>1.3847538600013849</v>
      </c>
      <c r="AK11" s="35">
        <v>16.93</v>
      </c>
    </row>
    <row r="12" spans="1:37" x14ac:dyDescent="0.2">
      <c r="A12" s="55">
        <v>18</v>
      </c>
      <c r="B12" s="55">
        <f t="shared" si="1"/>
        <v>291.14999999999998</v>
      </c>
      <c r="C12" s="4">
        <f t="shared" si="0"/>
        <v>3.4346556757685045</v>
      </c>
      <c r="D12" s="4">
        <f t="shared" si="2"/>
        <v>11.796859611088802</v>
      </c>
      <c r="E12" s="4"/>
      <c r="F12" s="55">
        <f>'[1]methanogen M06-L TZVP gas redo'!DF13</f>
        <v>1.20462</v>
      </c>
      <c r="G12" s="55">
        <f>'[1]methanogen M06-L TZVP gas redo'!DY13</f>
        <v>1.1218699999999999</v>
      </c>
      <c r="H12" s="55">
        <f>'[1]methanogen M06-L TZVP gas redo'!DN13</f>
        <v>13.54391</v>
      </c>
      <c r="I12" s="55">
        <f>'[1]methanogen M06-L TZVP gas redo'!DH13</f>
        <v>3.55335</v>
      </c>
      <c r="J12" s="55">
        <f>'[1]methanogen M06-L TZVP gas redo'!DU13</f>
        <v>12.026680000000001</v>
      </c>
      <c r="L12" s="57">
        <f t="shared" si="3"/>
        <v>1.0860344726042692</v>
      </c>
      <c r="N12" s="11">
        <f t="shared" si="4"/>
        <v>71.167228651342683</v>
      </c>
      <c r="O12" s="11">
        <f t="shared" si="5"/>
        <v>1219.2366946830405</v>
      </c>
      <c r="P12" s="11">
        <f t="shared" si="6"/>
        <v>1338.0461793097875</v>
      </c>
      <c r="Q12" s="11">
        <f t="shared" si="7"/>
        <v>1420.5791430472711</v>
      </c>
      <c r="R12" s="11">
        <f t="shared" si="8"/>
        <v>-201.34244836423068</v>
      </c>
      <c r="S12" s="2">
        <f t="shared" si="9"/>
        <v>0.81763238673277205</v>
      </c>
      <c r="U12" s="12">
        <v>118.5</v>
      </c>
      <c r="V12" s="11">
        <v>391.65</v>
      </c>
      <c r="W12" s="34">
        <f t="shared" si="10"/>
        <v>2.5533001404315079</v>
      </c>
      <c r="X12" s="11">
        <v>900.16134994427148</v>
      </c>
      <c r="Z12" s="56">
        <v>263.3</v>
      </c>
      <c r="AA12" s="34">
        <f t="shared" si="11"/>
        <v>1.8641066268990585</v>
      </c>
      <c r="AB12" s="4">
        <v>431.73269733837003</v>
      </c>
      <c r="AD12">
        <v>19.240000000000009</v>
      </c>
      <c r="AE12" s="2">
        <f t="shared" si="12"/>
        <v>3.4200896063476867</v>
      </c>
      <c r="AF12" s="12">
        <v>1366.0916538023712</v>
      </c>
      <c r="AG12" s="12">
        <v>1281.3282209904153</v>
      </c>
      <c r="AI12" s="35">
        <v>496.5</v>
      </c>
      <c r="AJ12" s="35">
        <f t="shared" si="13"/>
        <v>1.2992918859221725</v>
      </c>
      <c r="AK12" s="35">
        <v>15.29</v>
      </c>
    </row>
    <row r="13" spans="1:37" x14ac:dyDescent="0.2">
      <c r="A13" s="55">
        <v>20</v>
      </c>
      <c r="B13" s="55">
        <f t="shared" si="1"/>
        <v>293.14999999999998</v>
      </c>
      <c r="C13" s="4">
        <f t="shared" si="0"/>
        <v>3.4112229234180456</v>
      </c>
      <c r="D13" s="4">
        <f t="shared" si="2"/>
        <v>11.636441833252757</v>
      </c>
      <c r="E13" s="4"/>
      <c r="F13" s="55">
        <f>'[1]methanogen M06-L TZVP gas redo'!DF14</f>
        <v>1.20258</v>
      </c>
      <c r="G13" s="55">
        <f>'[1]methanogen M06-L TZVP gas redo'!DY14</f>
        <v>1.1207800000000001</v>
      </c>
      <c r="H13" s="55">
        <f>'[1]methanogen M06-L TZVP gas redo'!DN14</f>
        <v>13.26474</v>
      </c>
      <c r="I13" s="55">
        <f>'[1]methanogen M06-L TZVP gas redo'!DH14</f>
        <v>3.5192999999999999</v>
      </c>
      <c r="J13" s="55">
        <f>'[1]methanogen M06-L TZVP gas redo'!DU14</f>
        <v>11.77422</v>
      </c>
      <c r="L13" s="57">
        <f t="shared" si="3"/>
        <v>1.0836760582653031</v>
      </c>
      <c r="N13" s="11">
        <f t="shared" si="4"/>
        <v>70.444377366825734</v>
      </c>
      <c r="O13" s="11">
        <f t="shared" si="5"/>
        <v>1207.650289472517</v>
      </c>
      <c r="P13" s="11">
        <f t="shared" si="6"/>
        <v>1326.8472807476462</v>
      </c>
      <c r="Q13" s="11">
        <f t="shared" si="7"/>
        <v>1407.2062998651074</v>
      </c>
      <c r="R13" s="11">
        <f t="shared" si="8"/>
        <v>-199.55601039259028</v>
      </c>
      <c r="S13" s="2">
        <f t="shared" si="9"/>
        <v>0.81909434173243445</v>
      </c>
      <c r="U13" s="12">
        <v>134</v>
      </c>
      <c r="V13" s="11">
        <v>407.15</v>
      </c>
      <c r="W13" s="34">
        <f t="shared" si="10"/>
        <v>2.4560972614515535</v>
      </c>
      <c r="X13" s="11">
        <v>832.90912293510394</v>
      </c>
      <c r="Z13" s="56">
        <v>264.2</v>
      </c>
      <c r="AA13" s="34">
        <f t="shared" si="11"/>
        <v>1.8609844607797528</v>
      </c>
      <c r="AB13" s="4">
        <v>431.00955337433192</v>
      </c>
      <c r="AD13">
        <v>19.240000000000009</v>
      </c>
      <c r="AE13" s="2">
        <f t="shared" si="12"/>
        <v>3.4200896063476867</v>
      </c>
      <c r="AF13" s="12">
        <v>1373.9687114292537</v>
      </c>
      <c r="AG13" s="12">
        <v>1291.4357476917701</v>
      </c>
      <c r="AI13" s="35">
        <v>550</v>
      </c>
      <c r="AJ13" s="35">
        <f t="shared" si="13"/>
        <v>1.2148454109214604</v>
      </c>
      <c r="AK13" s="35">
        <v>13.87</v>
      </c>
    </row>
    <row r="14" spans="1:37" x14ac:dyDescent="0.2">
      <c r="A14" s="55">
        <v>22</v>
      </c>
      <c r="B14" s="55">
        <f t="shared" si="1"/>
        <v>295.14999999999998</v>
      </c>
      <c r="C14" s="4">
        <f t="shared" si="0"/>
        <v>3.3881077418261905</v>
      </c>
      <c r="D14" s="4">
        <f t="shared" si="2"/>
        <v>11.479274070222566</v>
      </c>
      <c r="E14" s="4"/>
      <c r="F14" s="55">
        <f>'[1]methanogen M06-L TZVP gas redo'!DF15</f>
        <v>1.20058</v>
      </c>
      <c r="G14" s="55">
        <f>'[1]methanogen M06-L TZVP gas redo'!DY15</f>
        <v>1.1196999999999999</v>
      </c>
      <c r="H14" s="55">
        <f>'[1]methanogen M06-L TZVP gas redo'!DN15</f>
        <v>12.995010000000001</v>
      </c>
      <c r="I14" s="55">
        <f>'[1]methanogen M06-L TZVP gas redo'!DH15</f>
        <v>3.4860199999999999</v>
      </c>
      <c r="J14" s="55">
        <f>'[1]methanogen M06-L TZVP gas redo'!DU15</f>
        <v>11.530419999999999</v>
      </c>
      <c r="L14" s="57">
        <f t="shared" si="3"/>
        <v>1.0813833180098607</v>
      </c>
      <c r="N14" s="11">
        <f t="shared" si="4"/>
        <v>69.743981075341935</v>
      </c>
      <c r="O14" s="11">
        <f t="shared" si="5"/>
        <v>1196.2280760144297</v>
      </c>
      <c r="P14" s="11">
        <f t="shared" si="6"/>
        <v>1315.8047533038743</v>
      </c>
      <c r="Q14" s="11">
        <f t="shared" si="7"/>
        <v>1394.0458248605323</v>
      </c>
      <c r="R14" s="11">
        <f t="shared" si="8"/>
        <v>-197.81774884610243</v>
      </c>
      <c r="S14" s="2">
        <f t="shared" si="9"/>
        <v>0.8205193801155064</v>
      </c>
      <c r="U14" s="12">
        <v>148.4</v>
      </c>
      <c r="V14" s="11">
        <v>421.54999999999995</v>
      </c>
      <c r="W14" s="34">
        <f t="shared" si="10"/>
        <v>2.3721978412999647</v>
      </c>
      <c r="X14" s="11">
        <v>806.47586586694854</v>
      </c>
      <c r="Z14" s="56">
        <v>264.7</v>
      </c>
      <c r="AA14" s="34">
        <f t="shared" si="11"/>
        <v>1.8592544389699734</v>
      </c>
      <c r="AB14" s="4">
        <v>427.83542369939221</v>
      </c>
      <c r="AD14">
        <v>22.25</v>
      </c>
      <c r="AE14" s="2">
        <f t="shared" si="12"/>
        <v>3.3852403520649967</v>
      </c>
      <c r="AF14" s="12">
        <v>1359.4369069500081</v>
      </c>
      <c r="AG14" s="12">
        <v>1279.077887832547</v>
      </c>
      <c r="AI14" s="35">
        <v>598.5</v>
      </c>
      <c r="AJ14" s="35">
        <f t="shared" si="13"/>
        <v>1.1472494693971205</v>
      </c>
      <c r="AK14" s="35">
        <v>12.7</v>
      </c>
    </row>
    <row r="15" spans="1:37" x14ac:dyDescent="0.2">
      <c r="A15" s="55">
        <v>24</v>
      </c>
      <c r="B15" s="55">
        <f t="shared" si="1"/>
        <v>297.14999999999998</v>
      </c>
      <c r="C15" s="4">
        <f t="shared" si="0"/>
        <v>3.3653037186606092</v>
      </c>
      <c r="D15" s="4">
        <f t="shared" si="2"/>
        <v>11.325269118830926</v>
      </c>
      <c r="E15" s="4"/>
      <c r="F15" s="55">
        <f>'[1]methanogen M06-L TZVP gas redo'!DF16</f>
        <v>1.19861</v>
      </c>
      <c r="G15" s="55">
        <f>'[1]methanogen M06-L TZVP gas redo'!DY16</f>
        <v>1.11863</v>
      </c>
      <c r="H15" s="55">
        <f>'[1]methanogen M06-L TZVP gas redo'!DN16</f>
        <v>12.73429</v>
      </c>
      <c r="I15" s="55">
        <f>'[1]methanogen M06-L TZVP gas redo'!DH16</f>
        <v>3.4535</v>
      </c>
      <c r="J15" s="55">
        <f>'[1]methanogen M06-L TZVP gas redo'!DU16</f>
        <v>11.2949</v>
      </c>
      <c r="L15" s="57">
        <f t="shared" si="3"/>
        <v>1.0791551097251242</v>
      </c>
      <c r="N15" s="11">
        <f t="shared" si="4"/>
        <v>69.057829790001222</v>
      </c>
      <c r="O15" s="11">
        <f t="shared" si="5"/>
        <v>1184.9630868588947</v>
      </c>
      <c r="P15" s="11">
        <f t="shared" si="6"/>
        <v>1304.9101454653976</v>
      </c>
      <c r="Q15" s="11">
        <f t="shared" si="7"/>
        <v>1381.0885746305808</v>
      </c>
      <c r="R15" s="11">
        <f t="shared" si="8"/>
        <v>-196.12548777168593</v>
      </c>
      <c r="S15" s="2">
        <f t="shared" si="9"/>
        <v>0.82190908866647516</v>
      </c>
      <c r="U15" s="12">
        <v>168</v>
      </c>
      <c r="V15" s="11">
        <v>441.15</v>
      </c>
      <c r="W15" s="34">
        <f t="shared" si="10"/>
        <v>2.2668026748271566</v>
      </c>
      <c r="X15" s="11">
        <v>765.46784213957142</v>
      </c>
      <c r="Z15" s="56">
        <v>300.7</v>
      </c>
      <c r="AA15" s="34">
        <f t="shared" si="11"/>
        <v>1.7426156661148386</v>
      </c>
      <c r="AB15" s="4">
        <v>377.18296250625491</v>
      </c>
      <c r="AD15">
        <v>22.25</v>
      </c>
      <c r="AE15" s="2">
        <f t="shared" si="12"/>
        <v>3.3852403520649967</v>
      </c>
      <c r="AF15" s="12">
        <v>1367.3663512343717</v>
      </c>
      <c r="AG15" s="12">
        <v>1289.1252796777139</v>
      </c>
    </row>
    <row r="16" spans="1:37" x14ac:dyDescent="0.2">
      <c r="A16" s="55">
        <v>26</v>
      </c>
      <c r="B16" s="55">
        <f t="shared" si="1"/>
        <v>299.14999999999998</v>
      </c>
      <c r="C16" s="4">
        <f t="shared" si="0"/>
        <v>3.3428046130703661</v>
      </c>
      <c r="D16" s="4">
        <f t="shared" si="2"/>
        <v>11.174342681164521</v>
      </c>
      <c r="E16" s="4"/>
      <c r="F16" s="55">
        <f>'[1]methanogen M06-L TZVP gas redo'!DF17</f>
        <v>1.1966699999999999</v>
      </c>
      <c r="G16" s="55">
        <f>'[1]methanogen M06-L TZVP gas redo'!DY17</f>
        <v>1.11758</v>
      </c>
      <c r="H16" s="55">
        <f>'[1]methanogen M06-L TZVP gas redo'!DN17</f>
        <v>12.482200000000001</v>
      </c>
      <c r="I16" s="55">
        <f>'[1]methanogen M06-L TZVP gas redo'!DH17</f>
        <v>3.4217200000000001</v>
      </c>
      <c r="J16" s="55">
        <f>'[1]methanogen M06-L TZVP gas redo'!DU17</f>
        <v>11.067299999999999</v>
      </c>
      <c r="L16" s="57">
        <f t="shared" si="3"/>
        <v>1.0769901603629031</v>
      </c>
      <c r="N16" s="11">
        <f t="shared" si="4"/>
        <v>68.377066033366148</v>
      </c>
      <c r="O16" s="11">
        <f t="shared" si="5"/>
        <v>1173.8514659052391</v>
      </c>
      <c r="P16" s="11">
        <f t="shared" si="6"/>
        <v>1294.1602808294638</v>
      </c>
      <c r="Q16" s="11">
        <f t="shared" si="7"/>
        <v>1368.3305428086871</v>
      </c>
      <c r="R16" s="11">
        <f t="shared" si="8"/>
        <v>-194.47907690344809</v>
      </c>
      <c r="S16" s="2">
        <f t="shared" si="9"/>
        <v>0.82326340329599679</v>
      </c>
      <c r="U16" s="12">
        <v>186.5</v>
      </c>
      <c r="V16" s="11">
        <v>459.65</v>
      </c>
      <c r="W16" s="34">
        <f t="shared" si="10"/>
        <v>2.1755683672359405</v>
      </c>
      <c r="X16" s="11">
        <v>732.36789371322664</v>
      </c>
      <c r="Z16" s="56">
        <v>302.2</v>
      </c>
      <c r="AA16" s="34">
        <f t="shared" si="11"/>
        <v>1.7380724776223171</v>
      </c>
      <c r="AB16" s="4">
        <v>377.53822598026147</v>
      </c>
      <c r="AD16">
        <v>23.800000000000011</v>
      </c>
      <c r="AE16" s="2">
        <f t="shared" si="12"/>
        <v>3.3675702980299715</v>
      </c>
      <c r="AF16" s="12">
        <v>1332.1021320364639</v>
      </c>
      <c r="AG16" s="12">
        <v>1255.9237028712807</v>
      </c>
    </row>
    <row r="17" spans="1:47" x14ac:dyDescent="0.2">
      <c r="A17" s="55">
        <v>28</v>
      </c>
      <c r="B17" s="55">
        <f t="shared" si="1"/>
        <v>301.14999999999998</v>
      </c>
      <c r="C17" s="4">
        <f t="shared" si="0"/>
        <v>3.3206043499916986</v>
      </c>
      <c r="D17" s="4">
        <f t="shared" si="2"/>
        <v>11.026413249183793</v>
      </c>
      <c r="E17" s="4"/>
      <c r="F17" s="55">
        <f>'[1]methanogen M06-L TZVP gas redo'!DF18</f>
        <v>1.19476</v>
      </c>
      <c r="G17" s="55">
        <f>'[1]methanogen M06-L TZVP gas redo'!DY18</f>
        <v>1.1165499999999999</v>
      </c>
      <c r="H17" s="55">
        <f>'[1]methanogen M06-L TZVP gas redo'!DN18</f>
        <v>12.23837</v>
      </c>
      <c r="I17" s="55">
        <f>'[1]methanogen M06-L TZVP gas redo'!DH18</f>
        <v>3.3906399999999999</v>
      </c>
      <c r="J17" s="55">
        <f>'[1]methanogen M06-L TZVP gas redo'!DU18</f>
        <v>10.84727</v>
      </c>
      <c r="L17" s="57">
        <f t="shared" si="3"/>
        <v>1.0748870919230722</v>
      </c>
      <c r="N17" s="11">
        <f t="shared" si="4"/>
        <v>67.7017542942163</v>
      </c>
      <c r="O17" s="11">
        <f t="shared" si="5"/>
        <v>1162.8947412892699</v>
      </c>
      <c r="P17" s="11">
        <f t="shared" si="6"/>
        <v>1283.5574041475008</v>
      </c>
      <c r="Q17" s="11">
        <f t="shared" si="7"/>
        <v>1355.7730294417743</v>
      </c>
      <c r="R17" s="11">
        <f t="shared" si="8"/>
        <v>-192.8782881525045</v>
      </c>
      <c r="S17" s="2">
        <f t="shared" si="9"/>
        <v>0.82458232947049992</v>
      </c>
      <c r="U17" s="12">
        <v>202</v>
      </c>
      <c r="V17" s="11">
        <v>475.15</v>
      </c>
      <c r="W17" s="34">
        <f t="shared" si="10"/>
        <v>2.1045985478270022</v>
      </c>
      <c r="X17" s="11">
        <v>688.13463873640103</v>
      </c>
      <c r="Z17" s="56">
        <v>303.2</v>
      </c>
      <c r="AA17" s="34">
        <f t="shared" si="11"/>
        <v>1.7350568231109571</v>
      </c>
      <c r="AB17" s="4">
        <v>374.71016798199395</v>
      </c>
      <c r="AD17">
        <v>23.800000000000011</v>
      </c>
      <c r="AE17" s="2">
        <f t="shared" si="12"/>
        <v>3.3675702980299715</v>
      </c>
      <c r="AF17" s="12">
        <v>1306.4391358704261</v>
      </c>
      <c r="AG17" s="12">
        <v>1232.2688738912027</v>
      </c>
    </row>
    <row r="18" spans="1:47" x14ac:dyDescent="0.2">
      <c r="A18" s="55">
        <v>30</v>
      </c>
      <c r="B18" s="55">
        <f t="shared" si="1"/>
        <v>303.14999999999998</v>
      </c>
      <c r="C18" s="4">
        <f t="shared" si="0"/>
        <v>3.2986970146792021</v>
      </c>
      <c r="D18" s="4">
        <f t="shared" si="2"/>
        <v>10.88140199465348</v>
      </c>
      <c r="E18" s="4"/>
      <c r="F18" s="55">
        <f>'[1]methanogen M06-L TZVP gas redo'!DF19</f>
        <v>1.1928799999999999</v>
      </c>
      <c r="G18" s="55">
        <f>'[1]methanogen M06-L TZVP gas redo'!DY19</f>
        <v>1.1155299999999999</v>
      </c>
      <c r="H18" s="55">
        <f>'[1]methanogen M06-L TZVP gas redo'!DN19</f>
        <v>12.00243</v>
      </c>
      <c r="I18" s="55">
        <f>'[1]methanogen M06-L TZVP gas redo'!DH19</f>
        <v>3.3602500000000002</v>
      </c>
      <c r="J18" s="55">
        <f>'[1]methanogen M06-L TZVP gas redo'!DU19</f>
        <v>10.63449</v>
      </c>
      <c r="L18" s="57">
        <f t="shared" si="3"/>
        <v>1.0728444440815721</v>
      </c>
      <c r="N18" s="11">
        <f t="shared" si="4"/>
        <v>67.040923002085805</v>
      </c>
      <c r="O18" s="11">
        <f t="shared" si="5"/>
        <v>1152.0871166672</v>
      </c>
      <c r="P18" s="11">
        <f t="shared" si="6"/>
        <v>1273.093753318522</v>
      </c>
      <c r="Q18" s="11">
        <f t="shared" si="7"/>
        <v>1343.4072335605467</v>
      </c>
      <c r="R18" s="11">
        <f t="shared" si="8"/>
        <v>-191.32011689334684</v>
      </c>
      <c r="S18" s="2">
        <f t="shared" si="9"/>
        <v>0.82586817147796232</v>
      </c>
      <c r="U18" s="12">
        <v>219</v>
      </c>
      <c r="V18" s="11">
        <v>492.15</v>
      </c>
      <c r="W18" s="34">
        <f t="shared" si="10"/>
        <v>2.0319008432388501</v>
      </c>
      <c r="X18" s="11">
        <v>667.8293725756555</v>
      </c>
      <c r="Z18" s="56">
        <v>304.10000000000002</v>
      </c>
      <c r="AA18" s="34">
        <f t="shared" si="11"/>
        <v>1.7323516673884798</v>
      </c>
      <c r="AB18" s="4">
        <v>372.63970062927336</v>
      </c>
      <c r="AD18">
        <v>30.870000000000005</v>
      </c>
      <c r="AE18" s="2">
        <f t="shared" si="12"/>
        <v>3.2892572857048878</v>
      </c>
      <c r="AF18" s="12">
        <v>1294.4531574543105</v>
      </c>
      <c r="AG18" s="12">
        <v>1222.2375321600371</v>
      </c>
    </row>
    <row r="19" spans="1:47" x14ac:dyDescent="0.2">
      <c r="A19" s="55">
        <v>32</v>
      </c>
      <c r="B19" s="55">
        <f t="shared" si="1"/>
        <v>305.14999999999998</v>
      </c>
      <c r="C19" s="4">
        <f t="shared" si="0"/>
        <v>3.2770768474520731</v>
      </c>
      <c r="D19" s="4">
        <f t="shared" si="2"/>
        <v>10.739232664106417</v>
      </c>
      <c r="E19" s="4"/>
      <c r="F19" s="55">
        <f>'[1]methanogen M06-L TZVP gas redo'!DF20</f>
        <v>1.19103</v>
      </c>
      <c r="G19" s="55">
        <f>'[1]methanogen M06-L TZVP gas redo'!DY20</f>
        <v>1.11453</v>
      </c>
      <c r="H19" s="55">
        <f>'[1]methanogen M06-L TZVP gas redo'!DN20</f>
        <v>11.77406</v>
      </c>
      <c r="I19" s="55">
        <f>'[1]methanogen M06-L TZVP gas redo'!DH20</f>
        <v>3.3305199999999999</v>
      </c>
      <c r="J19" s="55">
        <f>'[1]methanogen M06-L TZVP gas redo'!DU20</f>
        <v>10.42863</v>
      </c>
      <c r="L19" s="57">
        <f t="shared" si="3"/>
        <v>1.0708606938536178</v>
      </c>
      <c r="N19" s="11">
        <f t="shared" si="4"/>
        <v>66.385687590894094</v>
      </c>
      <c r="O19" s="11">
        <f t="shared" si="5"/>
        <v>1141.4264605582566</v>
      </c>
      <c r="P19" s="11">
        <f t="shared" si="6"/>
        <v>1262.7703586098605</v>
      </c>
      <c r="Q19" s="11">
        <f t="shared" si="7"/>
        <v>1331.2330705170971</v>
      </c>
      <c r="R19" s="11">
        <f t="shared" si="8"/>
        <v>-189.8066099588404</v>
      </c>
      <c r="S19" s="2">
        <f t="shared" si="9"/>
        <v>0.82711907506932492</v>
      </c>
      <c r="U19" s="12">
        <v>251</v>
      </c>
      <c r="V19" s="11">
        <v>524.15</v>
      </c>
      <c r="W19" s="34">
        <f t="shared" si="10"/>
        <v>1.9078508060669657</v>
      </c>
      <c r="X19" s="11">
        <v>615.18563909023351</v>
      </c>
      <c r="Z19" s="56">
        <v>361.8</v>
      </c>
      <c r="AA19" s="34">
        <f t="shared" si="11"/>
        <v>1.5749271596188674</v>
      </c>
      <c r="AB19" s="4">
        <v>303.47619696655858</v>
      </c>
      <c r="AD19">
        <v>30.870000000000005</v>
      </c>
      <c r="AE19" s="2">
        <f t="shared" si="12"/>
        <v>3.2892572857048878</v>
      </c>
      <c r="AF19" s="12">
        <v>1300.736472758244</v>
      </c>
      <c r="AG19" s="12">
        <v>1230.4229925162192</v>
      </c>
    </row>
    <row r="20" spans="1:47" x14ac:dyDescent="0.2">
      <c r="A20" s="55">
        <v>34</v>
      </c>
      <c r="B20" s="55">
        <f t="shared" si="1"/>
        <v>307.14999999999998</v>
      </c>
      <c r="C20" s="4">
        <f t="shared" si="0"/>
        <v>3.2557382386456131</v>
      </c>
      <c r="D20" s="4">
        <f t="shared" si="2"/>
        <v>10.59983147857924</v>
      </c>
      <c r="E20" s="4"/>
      <c r="F20" s="55">
        <f>'[1]methanogen M06-L TZVP gas redo'!DF21</f>
        <v>1.1892100000000001</v>
      </c>
      <c r="G20" s="55">
        <f>'[1]methanogen M06-L TZVP gas redo'!DY21</f>
        <v>1.11354</v>
      </c>
      <c r="H20" s="55">
        <f>'[1]methanogen M06-L TZVP gas redo'!DN21</f>
        <v>11.55294</v>
      </c>
      <c r="I20" s="55">
        <f>'[1]methanogen M06-L TZVP gas redo'!DH21</f>
        <v>3.3014399999999999</v>
      </c>
      <c r="J20" s="55">
        <f>'[1]methanogen M06-L TZVP gas redo'!DU21</f>
        <v>10.229419999999999</v>
      </c>
      <c r="L20" s="57">
        <f t="shared" si="3"/>
        <v>1.0689342726387465</v>
      </c>
      <c r="N20" s="11">
        <f t="shared" si="4"/>
        <v>65.74509128478249</v>
      </c>
      <c r="O20" s="11">
        <f t="shared" si="5"/>
        <v>1130.9091454342026</v>
      </c>
      <c r="P20" s="11">
        <f t="shared" si="6"/>
        <v>1252.5812131012763</v>
      </c>
      <c r="Q20" s="11">
        <f t="shared" si="7"/>
        <v>1319.2433583509603</v>
      </c>
      <c r="R20" s="11">
        <f t="shared" si="8"/>
        <v>-188.33421291675765</v>
      </c>
      <c r="S20" s="2">
        <f t="shared" si="9"/>
        <v>0.82833781976676923</v>
      </c>
      <c r="U20" s="49">
        <v>280</v>
      </c>
      <c r="V20" s="47">
        <v>553.15</v>
      </c>
      <c r="W20" s="50">
        <f t="shared" si="10"/>
        <v>1.8078278947844166</v>
      </c>
      <c r="X20" s="47">
        <v>548.12140850968763</v>
      </c>
      <c r="Z20" s="59">
        <v>365.1</v>
      </c>
      <c r="AA20" s="50">
        <f t="shared" si="11"/>
        <v>1.5667841754798277</v>
      </c>
      <c r="AB20" s="48">
        <v>298.38585423417783</v>
      </c>
      <c r="AD20">
        <v>32.200000000000045</v>
      </c>
      <c r="AE20" s="2">
        <f t="shared" si="12"/>
        <v>3.2749304077288355</v>
      </c>
      <c r="AF20" s="12">
        <v>1294.179072212085</v>
      </c>
      <c r="AG20" s="12">
        <v>1225.7163603048482</v>
      </c>
    </row>
    <row r="21" spans="1:47" x14ac:dyDescent="0.2">
      <c r="A21" s="55">
        <v>36</v>
      </c>
      <c r="B21" s="55">
        <f t="shared" si="1"/>
        <v>309.14999999999998</v>
      </c>
      <c r="C21" s="4">
        <f t="shared" si="0"/>
        <v>3.2346757237586936</v>
      </c>
      <c r="D21" s="4">
        <f t="shared" si="2"/>
        <v>10.463127037873827</v>
      </c>
      <c r="E21" s="4"/>
      <c r="F21" s="55">
        <f>'[1]methanogen M06-L TZVP gas redo'!DF22</f>
        <v>1.1874199999999999</v>
      </c>
      <c r="G21" s="55">
        <f>'[1]methanogen M06-L TZVP gas redo'!DY22</f>
        <v>1.11256</v>
      </c>
      <c r="H21" s="55">
        <f>'[1]methanogen M06-L TZVP gas redo'!DN22</f>
        <v>11.338760000000001</v>
      </c>
      <c r="I21" s="55">
        <f>'[1]methanogen M06-L TZVP gas redo'!DH22</f>
        <v>3.27298</v>
      </c>
      <c r="J21" s="55">
        <f>'[1]methanogen M06-L TZVP gas redo'!DU22</f>
        <v>10.03656</v>
      </c>
      <c r="L21" s="57">
        <f t="shared" si="3"/>
        <v>1.0670635809552718</v>
      </c>
      <c r="N21" s="11">
        <f t="shared" si="4"/>
        <v>65.119220048034251</v>
      </c>
      <c r="O21" s="11">
        <f t="shared" si="5"/>
        <v>1120.5335411721401</v>
      </c>
      <c r="P21" s="11">
        <f t="shared" si="6"/>
        <v>1242.5260599795783</v>
      </c>
      <c r="Q21" s="11">
        <f t="shared" si="7"/>
        <v>1307.4366190480227</v>
      </c>
      <c r="R21" s="11">
        <f t="shared" si="8"/>
        <v>-186.90307787588281</v>
      </c>
      <c r="S21" s="2">
        <f t="shared" si="9"/>
        <v>0.82952413173015094</v>
      </c>
      <c r="U21" s="12">
        <v>315</v>
      </c>
      <c r="V21" s="11">
        <v>588.15</v>
      </c>
      <c r="W21" s="34">
        <f t="shared" si="10"/>
        <v>1.7002465357476835</v>
      </c>
      <c r="X21" s="11">
        <v>470.00362924573562</v>
      </c>
      <c r="Z21" s="56">
        <v>365.4</v>
      </c>
      <c r="AA21" s="34">
        <f t="shared" si="11"/>
        <v>1.5660480776759849</v>
      </c>
      <c r="AB21" s="4">
        <v>299.70270594240526</v>
      </c>
      <c r="AD21">
        <v>32.200000000000045</v>
      </c>
      <c r="AE21" s="2">
        <f t="shared" si="12"/>
        <v>3.2749304077288355</v>
      </c>
      <c r="AF21" s="12">
        <v>1305.0843056943474</v>
      </c>
      <c r="AG21" s="12">
        <v>1238.4221604446634</v>
      </c>
    </row>
    <row r="22" spans="1:47" x14ac:dyDescent="0.2">
      <c r="A22" s="55">
        <v>38</v>
      </c>
      <c r="B22" s="55">
        <f t="shared" si="1"/>
        <v>311.14999999999998</v>
      </c>
      <c r="C22" s="4">
        <f t="shared" si="0"/>
        <v>3.213883978788366</v>
      </c>
      <c r="D22" s="4">
        <f t="shared" si="2"/>
        <v>10.329050229112539</v>
      </c>
      <c r="E22" s="4"/>
      <c r="F22" s="55">
        <f>'[1]methanogen M06-L TZVP gas redo'!DF23</f>
        <v>1.1856599999999999</v>
      </c>
      <c r="G22" s="55">
        <f>'[1]methanogen M06-L TZVP gas redo'!DY23</f>
        <v>1.1115999999999999</v>
      </c>
      <c r="H22" s="55">
        <f>'[1]methanogen M06-L TZVP gas redo'!DN23</f>
        <v>11.13125</v>
      </c>
      <c r="I22" s="55">
        <f>'[1]methanogen M06-L TZVP gas redo'!DH23</f>
        <v>3.2451400000000001</v>
      </c>
      <c r="J22" s="55">
        <f>'[1]methanogen M06-L TZVP gas redo'!DU23</f>
        <v>9.8497900000000005</v>
      </c>
      <c r="L22" s="57">
        <f t="shared" si="3"/>
        <v>1.0652470011368835</v>
      </c>
      <c r="N22" s="11">
        <f t="shared" si="4"/>
        <v>64.499162680417598</v>
      </c>
      <c r="O22" s="11">
        <f t="shared" si="5"/>
        <v>1110.2916426369845</v>
      </c>
      <c r="P22" s="11">
        <f t="shared" si="6"/>
        <v>1232.5979755330461</v>
      </c>
      <c r="Q22" s="11">
        <f t="shared" si="7"/>
        <v>1295.8046737538943</v>
      </c>
      <c r="R22" s="11">
        <f t="shared" si="8"/>
        <v>-185.51303111690981</v>
      </c>
      <c r="S22" s="2">
        <f t="shared" si="9"/>
        <v>0.83067801084811976</v>
      </c>
      <c r="U22" s="12">
        <v>357</v>
      </c>
      <c r="V22" s="11">
        <v>630.15</v>
      </c>
      <c r="W22" s="34">
        <f t="shared" si="10"/>
        <v>1.5869237483138936</v>
      </c>
      <c r="X22" s="11">
        <v>438.25493093115529</v>
      </c>
      <c r="Z22" s="56">
        <v>366</v>
      </c>
      <c r="AA22" s="34">
        <f t="shared" si="11"/>
        <v>1.5645779550966128</v>
      </c>
      <c r="AB22" s="4">
        <v>297.91355593170118</v>
      </c>
      <c r="AD22">
        <v>39.990000000000009</v>
      </c>
      <c r="AE22" s="2">
        <f t="shared" si="12"/>
        <v>3.1934597943411895</v>
      </c>
      <c r="AF22" s="12">
        <v>1278.7091504399532</v>
      </c>
      <c r="AG22" s="12">
        <v>1213.798591371509</v>
      </c>
    </row>
    <row r="23" spans="1:47" x14ac:dyDescent="0.2">
      <c r="A23" s="55">
        <v>40</v>
      </c>
      <c r="B23" s="55">
        <f t="shared" si="1"/>
        <v>313.14999999999998</v>
      </c>
      <c r="C23" s="4">
        <f t="shared" si="0"/>
        <v>3.1933578157432541</v>
      </c>
      <c r="D23" s="4">
        <f t="shared" si="2"/>
        <v>10.197534139368528</v>
      </c>
      <c r="E23" s="4"/>
      <c r="F23" s="55">
        <f>'[1]methanogen M06-L TZVP gas redo'!DF24</f>
        <v>1.1839200000000001</v>
      </c>
      <c r="G23" s="55">
        <f>'[1]methanogen M06-L TZVP gas redo'!DY24</f>
        <v>1.1106499999999999</v>
      </c>
      <c r="H23" s="55">
        <f>'[1]methanogen M06-L TZVP gas redo'!DN24</f>
        <v>10.930120000000001</v>
      </c>
      <c r="I23" s="55">
        <f>'[1]methanogen M06-L TZVP gas redo'!DH24</f>
        <v>3.21787</v>
      </c>
      <c r="J23" s="55">
        <f>'[1]methanogen M06-L TZVP gas redo'!DU24</f>
        <v>9.6688700000000001</v>
      </c>
      <c r="L23" s="57">
        <f t="shared" si="3"/>
        <v>1.0634829082332025</v>
      </c>
      <c r="N23" s="11">
        <f t="shared" si="4"/>
        <v>63.885537089961126</v>
      </c>
      <c r="O23" s="11">
        <f t="shared" si="5"/>
        <v>1100.1917963889209</v>
      </c>
      <c r="P23" s="11">
        <f t="shared" si="6"/>
        <v>1222.8026310935836</v>
      </c>
      <c r="Q23" s="11">
        <f t="shared" si="7"/>
        <v>1284.3519153797197</v>
      </c>
      <c r="R23" s="11">
        <f t="shared" si="8"/>
        <v>-184.16011899079865</v>
      </c>
      <c r="S23" s="2">
        <f t="shared" si="9"/>
        <v>0.83180260576940757</v>
      </c>
      <c r="U23" s="12">
        <v>398</v>
      </c>
      <c r="V23" s="11">
        <v>671.15</v>
      </c>
      <c r="W23" s="34">
        <f t="shared" si="10"/>
        <v>1.4899798852715489</v>
      </c>
      <c r="X23" s="11">
        <v>418.71033485818504</v>
      </c>
      <c r="Z23" s="56">
        <v>403.2</v>
      </c>
      <c r="AA23" s="34">
        <f t="shared" si="11"/>
        <v>1.4785244326162492</v>
      </c>
      <c r="AB23" s="4">
        <v>260.63631933178101</v>
      </c>
      <c r="AD23">
        <v>40.220000000000027</v>
      </c>
      <c r="AE23" s="2">
        <f t="shared" si="12"/>
        <v>3.1911159332418548</v>
      </c>
      <c r="AF23" s="12">
        <v>1259.5967080739331</v>
      </c>
      <c r="AG23" s="12">
        <v>1196.3900098530848</v>
      </c>
      <c r="AS23">
        <v>0</v>
      </c>
      <c r="AT23">
        <f>1000000/((273.15+AS23)^2)</f>
        <v>13.402863367625567</v>
      </c>
      <c r="AU23">
        <f>-0.007*AT23^3-0.0046*AT23^2-7.7932*AT23-97.193</f>
        <v>-219.32405120969059</v>
      </c>
    </row>
    <row r="24" spans="1:47" x14ac:dyDescent="0.2">
      <c r="A24" s="55">
        <v>42</v>
      </c>
      <c r="B24" s="55">
        <f t="shared" si="1"/>
        <v>315.14999999999998</v>
      </c>
      <c r="C24" s="4">
        <f t="shared" si="0"/>
        <v>3.1730921783277806</v>
      </c>
      <c r="D24" s="4">
        <f t="shared" si="2"/>
        <v>10.06851397216494</v>
      </c>
      <c r="E24" s="4"/>
      <c r="F24" s="55">
        <f>'[1]methanogen M06-L TZVP gas redo'!DF25</f>
        <v>1.18221</v>
      </c>
      <c r="G24" s="55">
        <f>'[1]methanogen M06-L TZVP gas redo'!DY25</f>
        <v>1.10972</v>
      </c>
      <c r="H24" s="55">
        <f>'[1]methanogen M06-L TZVP gas redo'!DN25</f>
        <v>10.73512</v>
      </c>
      <c r="I24" s="55">
        <f>'[1]methanogen M06-L TZVP gas redo'!DH25</f>
        <v>3.1911800000000001</v>
      </c>
      <c r="J24" s="55">
        <f>'[1]methanogen M06-L TZVP gas redo'!DU25</f>
        <v>9.4935500000000008</v>
      </c>
      <c r="L24" s="57">
        <f t="shared" si="3"/>
        <v>1.0617696793286213</v>
      </c>
      <c r="N24" s="11">
        <f t="shared" si="4"/>
        <v>63.277836926933411</v>
      </c>
      <c r="O24" s="11">
        <f t="shared" si="5"/>
        <v>1090.2218662944069</v>
      </c>
      <c r="P24" s="11">
        <f t="shared" si="6"/>
        <v>1213.1298553021909</v>
      </c>
      <c r="Q24" s="11">
        <f t="shared" si="7"/>
        <v>1273.066880146114</v>
      </c>
      <c r="R24" s="11">
        <f t="shared" si="8"/>
        <v>-182.84501385170665</v>
      </c>
      <c r="S24" s="2">
        <f t="shared" si="9"/>
        <v>0.83289723326832632</v>
      </c>
      <c r="U24" s="12">
        <v>445</v>
      </c>
      <c r="V24" s="11">
        <v>718.15</v>
      </c>
      <c r="W24" s="34">
        <f t="shared" si="10"/>
        <v>1.392466754856228</v>
      </c>
      <c r="X24" s="11">
        <v>371.56355643248298</v>
      </c>
      <c r="Z24" s="56">
        <v>405.5</v>
      </c>
      <c r="AA24" s="34">
        <f t="shared" si="11"/>
        <v>1.4735135931628969</v>
      </c>
      <c r="AB24" s="4">
        <v>259.66885806598941</v>
      </c>
      <c r="AD24">
        <v>40.220000000000027</v>
      </c>
      <c r="AE24" s="2">
        <f t="shared" si="12"/>
        <v>3.1911159332418548</v>
      </c>
      <c r="AF24" s="12">
        <v>1257.6083534918455</v>
      </c>
      <c r="AG24" s="12">
        <v>1196.0590692057094</v>
      </c>
      <c r="AS24">
        <v>10</v>
      </c>
      <c r="AT24">
        <f t="shared" ref="AT24:AT33" si="14">1000000/((273.15+AS24)^2)</f>
        <v>12.472883561359994</v>
      </c>
      <c r="AU24">
        <f t="shared" ref="AU24:AU33" si="15">-0.007*AT24^3-0.0046*AT24^2-7.7932*AT24-97.193</f>
        <v>-208.69540322505074</v>
      </c>
    </row>
    <row r="25" spans="1:47" x14ac:dyDescent="0.2">
      <c r="A25" s="55">
        <v>44</v>
      </c>
      <c r="B25" s="55">
        <f t="shared" si="1"/>
        <v>317.14999999999998</v>
      </c>
      <c r="C25" s="4">
        <f t="shared" si="0"/>
        <v>3.1530821377896898</v>
      </c>
      <c r="D25" s="4">
        <f t="shared" si="2"/>
        <v>9.9419269676483992</v>
      </c>
      <c r="E25" s="4"/>
      <c r="F25" s="55">
        <f>'[1]methanogen M06-L TZVP gas redo'!DF26</f>
        <v>1.1805300000000001</v>
      </c>
      <c r="G25" s="55">
        <f>'[1]methanogen M06-L TZVP gas redo'!DY26</f>
        <v>1.1087899999999999</v>
      </c>
      <c r="H25" s="55">
        <f>'[1]methanogen M06-L TZVP gas redo'!DN26</f>
        <v>10.546010000000001</v>
      </c>
      <c r="I25" s="55">
        <f>'[1]methanogen M06-L TZVP gas redo'!DH26</f>
        <v>3.1650499999999999</v>
      </c>
      <c r="J25" s="55">
        <f>'[1]methanogen M06-L TZVP gas redo'!DU26</f>
        <v>9.3236100000000004</v>
      </c>
      <c r="L25" s="57">
        <f t="shared" si="3"/>
        <v>1.0601057014693069</v>
      </c>
      <c r="N25" s="11">
        <f t="shared" si="4"/>
        <v>62.694159527322988</v>
      </c>
      <c r="O25" s="11">
        <f t="shared" si="5"/>
        <v>1080.3810394972218</v>
      </c>
      <c r="P25" s="11">
        <f t="shared" si="6"/>
        <v>1203.5787360749789</v>
      </c>
      <c r="Q25" s="11">
        <f t="shared" si="7"/>
        <v>1261.9473575946795</v>
      </c>
      <c r="R25" s="11">
        <f t="shared" si="8"/>
        <v>-181.56631809745784</v>
      </c>
      <c r="S25" s="2">
        <f t="shared" si="9"/>
        <v>0.83396293663420906</v>
      </c>
      <c r="U25" s="12">
        <v>497</v>
      </c>
      <c r="V25" s="11">
        <v>770.15</v>
      </c>
      <c r="W25" s="34">
        <f t="shared" si="10"/>
        <v>1.2984483542167111</v>
      </c>
      <c r="X25" s="11">
        <v>329.30374714260029</v>
      </c>
      <c r="Z25" s="56">
        <v>412.3</v>
      </c>
      <c r="AA25" s="34">
        <f t="shared" si="11"/>
        <v>1.4588956160186737</v>
      </c>
      <c r="AB25" s="4">
        <v>256.62865941197646</v>
      </c>
      <c r="AD25">
        <v>40.840000000000032</v>
      </c>
      <c r="AE25" s="2">
        <f t="shared" si="12"/>
        <v>3.1848148030192043</v>
      </c>
      <c r="AF25" s="12">
        <v>1250.4746379773558</v>
      </c>
      <c r="AG25" s="12">
        <v>1190.5376131334328</v>
      </c>
      <c r="AS25">
        <v>20</v>
      </c>
      <c r="AT25">
        <f t="shared" si="14"/>
        <v>11.636441833252757</v>
      </c>
      <c r="AU25">
        <f t="shared" si="15"/>
        <v>-199.53056139223727</v>
      </c>
    </row>
    <row r="26" spans="1:47" x14ac:dyDescent="0.2">
      <c r="A26" s="55">
        <v>46</v>
      </c>
      <c r="B26" s="55">
        <f t="shared" si="1"/>
        <v>319.14999999999998</v>
      </c>
      <c r="C26" s="4">
        <f t="shared" si="0"/>
        <v>3.1333228889237037</v>
      </c>
      <c r="D26" s="4">
        <f t="shared" si="2"/>
        <v>9.8177123262531847</v>
      </c>
      <c r="E26" s="4"/>
      <c r="F26" s="55">
        <f>'[1]methanogen M06-L TZVP gas redo'!DF27</f>
        <v>1.1788700000000001</v>
      </c>
      <c r="G26" s="55">
        <f>'[1]methanogen M06-L TZVP gas redo'!DY27</f>
        <v>1.10788</v>
      </c>
      <c r="H26" s="55">
        <f>'[1]methanogen M06-L TZVP gas redo'!DN27</f>
        <v>10.36256</v>
      </c>
      <c r="I26" s="55">
        <f>'[1]methanogen M06-L TZVP gas redo'!DH27</f>
        <v>3.1394500000000001</v>
      </c>
      <c r="J26" s="55">
        <f>'[1]methanogen M06-L TZVP gas redo'!DU27</f>
        <v>9.15883</v>
      </c>
      <c r="L26" s="57">
        <f t="shared" si="3"/>
        <v>1.0584893783666769</v>
      </c>
      <c r="N26" s="11">
        <f t="shared" si="4"/>
        <v>62.108073330365109</v>
      </c>
      <c r="O26" s="11">
        <f t="shared" si="5"/>
        <v>1070.6708159279979</v>
      </c>
      <c r="P26" s="11">
        <f t="shared" si="6"/>
        <v>1194.1516852108928</v>
      </c>
      <c r="Q26" s="11">
        <f t="shared" si="7"/>
        <v>1250.994462144615</v>
      </c>
      <c r="R26" s="11">
        <f t="shared" si="8"/>
        <v>-180.32364621661708</v>
      </c>
      <c r="S26" s="2">
        <f t="shared" si="9"/>
        <v>0.83499992310874838</v>
      </c>
      <c r="U26" s="12">
        <v>563</v>
      </c>
      <c r="V26" s="11">
        <v>836.15</v>
      </c>
      <c r="W26" s="34">
        <f t="shared" si="10"/>
        <v>1.1959576630987263</v>
      </c>
      <c r="X26" s="11">
        <v>307.48469974796075</v>
      </c>
      <c r="Z26" s="56">
        <v>456.9</v>
      </c>
      <c r="AA26" s="34">
        <f t="shared" si="11"/>
        <v>1.3697691938908294</v>
      </c>
      <c r="AB26" s="4">
        <v>218.68046241778768</v>
      </c>
      <c r="AD26">
        <v>50.32000000000005</v>
      </c>
      <c r="AE26" s="2">
        <f t="shared" si="12"/>
        <v>3.0914767984666272</v>
      </c>
      <c r="AF26" s="12">
        <v>1203.8727993256027</v>
      </c>
      <c r="AG26" s="12">
        <v>1145.5041778059021</v>
      </c>
      <c r="AS26">
        <v>30</v>
      </c>
      <c r="AT26">
        <f t="shared" si="14"/>
        <v>10.88140199465348</v>
      </c>
      <c r="AU26">
        <f t="shared" si="15"/>
        <v>-191.5574845267432</v>
      </c>
    </row>
    <row r="27" spans="1:47" x14ac:dyDescent="0.2">
      <c r="A27" s="55">
        <v>48</v>
      </c>
      <c r="B27" s="55">
        <f t="shared" si="1"/>
        <v>321.14999999999998</v>
      </c>
      <c r="C27" s="4">
        <f t="shared" si="0"/>
        <v>3.113809746224506</v>
      </c>
      <c r="D27" s="4">
        <f t="shared" si="2"/>
        <v>9.6958111356827228</v>
      </c>
      <c r="E27" s="4"/>
      <c r="F27" s="55">
        <f>'[1]methanogen M06-L TZVP gas redo'!DF28</f>
        <v>1.17723</v>
      </c>
      <c r="G27" s="55">
        <f>'[1]methanogen M06-L TZVP gas redo'!DY28</f>
        <v>1.1069899999999999</v>
      </c>
      <c r="H27" s="55">
        <f>'[1]methanogen M06-L TZVP gas redo'!DN28</f>
        <v>10.184530000000001</v>
      </c>
      <c r="I27" s="55">
        <f>'[1]methanogen M06-L TZVP gas redo'!DH28</f>
        <v>3.1143700000000001</v>
      </c>
      <c r="J27" s="55">
        <f>'[1]methanogen M06-L TZVP gas redo'!DU28</f>
        <v>8.9990100000000002</v>
      </c>
      <c r="L27" s="57">
        <f t="shared" si="3"/>
        <v>1.056919136026238</v>
      </c>
      <c r="N27" s="11">
        <f t="shared" si="4"/>
        <v>61.519600990229478</v>
      </c>
      <c r="O27" s="11">
        <f t="shared" si="5"/>
        <v>1061.0876866920914</v>
      </c>
      <c r="P27" s="11">
        <f t="shared" si="6"/>
        <v>1184.843017726743</v>
      </c>
      <c r="Q27" s="11">
        <f t="shared" si="7"/>
        <v>1240.2012184018829</v>
      </c>
      <c r="R27" s="11">
        <f t="shared" si="8"/>
        <v>-179.11353170979126</v>
      </c>
      <c r="S27" s="2">
        <f t="shared" si="9"/>
        <v>0.83601098025297871</v>
      </c>
      <c r="U27" s="12">
        <v>609</v>
      </c>
      <c r="V27" s="11">
        <v>882.15</v>
      </c>
      <c r="W27" s="34">
        <f t="shared" si="10"/>
        <v>1.1335940599671257</v>
      </c>
      <c r="X27" s="11">
        <v>270.0271372130602</v>
      </c>
      <c r="Z27" s="56">
        <v>457.5</v>
      </c>
      <c r="AA27" s="34">
        <f t="shared" si="11"/>
        <v>1.3686443577636351</v>
      </c>
      <c r="AB27" s="4">
        <v>217.41848491000252</v>
      </c>
      <c r="AD27">
        <v>51.31</v>
      </c>
      <c r="AE27" s="2">
        <f t="shared" si="12"/>
        <v>3.0820440115884855</v>
      </c>
      <c r="AF27" s="12">
        <v>1180.1922756605325</v>
      </c>
      <c r="AG27" s="12">
        <v>1123.34949872681</v>
      </c>
      <c r="AS27">
        <v>40</v>
      </c>
      <c r="AT27">
        <f t="shared" si="14"/>
        <v>10.197534139368528</v>
      </c>
      <c r="AU27">
        <f t="shared" si="15"/>
        <v>-184.56584547792468</v>
      </c>
    </row>
    <row r="28" spans="1:47" x14ac:dyDescent="0.2">
      <c r="A28" s="17">
        <v>50</v>
      </c>
      <c r="B28" s="17">
        <f t="shared" si="1"/>
        <v>323.14999999999998</v>
      </c>
      <c r="C28" s="19">
        <f t="shared" si="0"/>
        <v>3.094538140182578</v>
      </c>
      <c r="D28" s="19">
        <f t="shared" si="2"/>
        <v>9.5761663010446494</v>
      </c>
      <c r="E28" s="19"/>
      <c r="F28" s="17">
        <f>'[1]methanogen M06-L TZVP gas redo'!DF29</f>
        <v>1.1756200000000001</v>
      </c>
      <c r="G28" s="17">
        <f>'[1]methanogen M06-L TZVP gas redo'!DY29</f>
        <v>1.1061000000000001</v>
      </c>
      <c r="H28" s="17">
        <f>'[1]methanogen M06-L TZVP gas redo'!DN29</f>
        <v>10.01172</v>
      </c>
      <c r="I28" s="17">
        <f>'[1]methanogen M06-L TZVP gas redo'!DH29</f>
        <v>3.0897999999999999</v>
      </c>
      <c r="J28" s="17">
        <f>'[1]methanogen M06-L TZVP gas redo'!DU29</f>
        <v>8.8439399999999999</v>
      </c>
      <c r="L28" s="57">
        <f t="shared" si="3"/>
        <v>1.055393427433859</v>
      </c>
      <c r="N28" s="11">
        <f t="shared" si="4"/>
        <v>60.955353081157348</v>
      </c>
      <c r="O28" s="11">
        <f t="shared" si="5"/>
        <v>1051.6261148158587</v>
      </c>
      <c r="P28" s="11">
        <f t="shared" si="6"/>
        <v>1175.6500428423758</v>
      </c>
      <c r="Q28" s="11">
        <f t="shared" si="7"/>
        <v>1229.563657253062</v>
      </c>
      <c r="R28" s="11">
        <f t="shared" si="8"/>
        <v>-177.93754243720312</v>
      </c>
      <c r="S28" s="2">
        <f t="shared" si="9"/>
        <v>0.83699469850520858</v>
      </c>
      <c r="U28" s="12">
        <v>742</v>
      </c>
      <c r="V28" s="11">
        <v>1015.15</v>
      </c>
      <c r="W28" s="34">
        <f t="shared" si="10"/>
        <v>0.98507609712850319</v>
      </c>
      <c r="X28" s="11">
        <v>165.51443847757332</v>
      </c>
      <c r="Z28" s="56">
        <v>459.9</v>
      </c>
      <c r="AA28" s="34">
        <f t="shared" si="11"/>
        <v>1.3641634267785281</v>
      </c>
      <c r="AB28" s="4">
        <v>217.86195701857739</v>
      </c>
      <c r="AD28">
        <v>51.31</v>
      </c>
      <c r="AE28" s="2">
        <f t="shared" si="12"/>
        <v>3.0820440115884855</v>
      </c>
      <c r="AF28" s="12">
        <v>1180.1922756605325</v>
      </c>
      <c r="AG28" s="12">
        <v>1124.8340749853928</v>
      </c>
      <c r="AS28">
        <v>50</v>
      </c>
      <c r="AT28">
        <f t="shared" si="14"/>
        <v>9.5761663010446494</v>
      </c>
      <c r="AU28">
        <f t="shared" si="15"/>
        <v>-178.39095247355033</v>
      </c>
    </row>
    <row r="29" spans="1:47" x14ac:dyDescent="0.2">
      <c r="A29" s="55">
        <v>52</v>
      </c>
      <c r="B29" s="55">
        <f t="shared" si="1"/>
        <v>325.14999999999998</v>
      </c>
      <c r="C29" s="4">
        <f t="shared" si="0"/>
        <v>3.0755036137167462</v>
      </c>
      <c r="D29" s="4">
        <f t="shared" si="2"/>
        <v>9.4587224779847645</v>
      </c>
      <c r="E29" s="4"/>
      <c r="F29" s="55">
        <f>'[1]methanogen M06-L TZVP gas redo'!DF30</f>
        <v>1.17404</v>
      </c>
      <c r="G29" s="55">
        <f>'[1]methanogen M06-L TZVP gas redo'!DY30</f>
        <v>1.1052299999999999</v>
      </c>
      <c r="H29" s="55">
        <f>'[1]methanogen M06-L TZVP gas redo'!DN30</f>
        <v>9.8439200000000007</v>
      </c>
      <c r="I29" s="55">
        <f>'[1]methanogen M06-L TZVP gas redo'!DH30</f>
        <v>3.0657299999999998</v>
      </c>
      <c r="J29" s="55">
        <f>'[1]methanogen M06-L TZVP gas redo'!DU30</f>
        <v>8.6934500000000003</v>
      </c>
      <c r="L29" s="57">
        <f t="shared" si="3"/>
        <v>1.0539107364161422</v>
      </c>
      <c r="N29" s="11">
        <f t="shared" si="4"/>
        <v>60.397334268764624</v>
      </c>
      <c r="O29" s="11">
        <f t="shared" si="5"/>
        <v>1042.2841545961178</v>
      </c>
      <c r="P29" s="11">
        <f t="shared" si="6"/>
        <v>1166.5682917684817</v>
      </c>
      <c r="Q29" s="11">
        <f t="shared" si="7"/>
        <v>1219.0760479939602</v>
      </c>
      <c r="R29" s="11">
        <f t="shared" si="8"/>
        <v>-176.79189339784222</v>
      </c>
      <c r="S29" s="2">
        <f t="shared" si="9"/>
        <v>0.8379541501699993</v>
      </c>
      <c r="Z29" s="56">
        <v>476.5</v>
      </c>
      <c r="AA29" s="34">
        <f t="shared" si="11"/>
        <v>1.3339558460614953</v>
      </c>
      <c r="AB29" s="4">
        <v>203.12291134735065</v>
      </c>
      <c r="AD29">
        <v>57.020000000000039</v>
      </c>
      <c r="AE29" s="2">
        <f t="shared" si="12"/>
        <v>3.0287427688766391</v>
      </c>
      <c r="AF29" s="12">
        <v>1176.4988273251809</v>
      </c>
      <c r="AG29" s="12">
        <v>1122.5852129144946</v>
      </c>
      <c r="AS29">
        <v>60</v>
      </c>
      <c r="AT29">
        <f t="shared" si="14"/>
        <v>9.0099081734936224</v>
      </c>
      <c r="AU29">
        <f t="shared" si="15"/>
        <v>-172.90230959043757</v>
      </c>
    </row>
    <row r="30" spans="1:47" x14ac:dyDescent="0.2">
      <c r="A30" s="55">
        <v>54</v>
      </c>
      <c r="B30" s="55">
        <f t="shared" si="1"/>
        <v>327.14999999999998</v>
      </c>
      <c r="C30" s="4">
        <f t="shared" si="0"/>
        <v>3.0567018187375825</v>
      </c>
      <c r="D30" s="4">
        <f t="shared" si="2"/>
        <v>9.343426008673644</v>
      </c>
      <c r="E30" s="4"/>
      <c r="F30" s="55">
        <f>'[1]methanogen M06-L TZVP gas redo'!DF31</f>
        <v>1.1724699999999999</v>
      </c>
      <c r="G30" s="55">
        <f>'[1]methanogen M06-L TZVP gas redo'!DY31</f>
        <v>1.1043700000000001</v>
      </c>
      <c r="H30" s="55">
        <f>'[1]methanogen M06-L TZVP gas redo'!DN31</f>
        <v>9.6809499999999993</v>
      </c>
      <c r="I30" s="55">
        <f>'[1]methanogen M06-L TZVP gas redo'!DH31</f>
        <v>3.0421299999999998</v>
      </c>
      <c r="J30" s="55">
        <f>'[1]methanogen M06-L TZVP gas redo'!DU31</f>
        <v>8.5473599999999994</v>
      </c>
      <c r="L30" s="57">
        <f t="shared" si="3"/>
        <v>1.0524695807783291</v>
      </c>
      <c r="N30" s="11">
        <f t="shared" si="4"/>
        <v>59.837598023092745</v>
      </c>
      <c r="O30" s="11">
        <f t="shared" si="5"/>
        <v>1033.0645353722568</v>
      </c>
      <c r="P30" s="11">
        <f t="shared" si="6"/>
        <v>1157.6021090021698</v>
      </c>
      <c r="Q30" s="11">
        <f t="shared" si="7"/>
        <v>1208.7414932855804</v>
      </c>
      <c r="R30" s="11">
        <f t="shared" si="8"/>
        <v>-175.67695791332378</v>
      </c>
      <c r="S30" s="2">
        <f t="shared" si="9"/>
        <v>0.83888893600253633</v>
      </c>
      <c r="Z30" s="56">
        <v>499.7</v>
      </c>
      <c r="AA30" s="34">
        <f t="shared" si="11"/>
        <v>1.2939121433654657</v>
      </c>
      <c r="AB30" s="4">
        <v>186.32120394898854</v>
      </c>
      <c r="AD30">
        <v>60.730000000000018</v>
      </c>
      <c r="AE30" s="2">
        <f t="shared" si="12"/>
        <v>2.9950880555888344</v>
      </c>
      <c r="AF30" s="12">
        <v>1129.4647521508743</v>
      </c>
      <c r="AG30" s="12">
        <v>1076.9569959253959</v>
      </c>
      <c r="AS30">
        <v>70</v>
      </c>
      <c r="AT30">
        <f t="shared" si="14"/>
        <v>8.4924303465193969</v>
      </c>
      <c r="AU30">
        <f t="shared" si="15"/>
        <v>-167.99536666137976</v>
      </c>
    </row>
    <row r="31" spans="1:47" x14ac:dyDescent="0.2">
      <c r="A31" s="55">
        <v>56</v>
      </c>
      <c r="B31" s="55">
        <f t="shared" si="1"/>
        <v>329.15</v>
      </c>
      <c r="C31" s="4">
        <f t="shared" si="0"/>
        <v>3.0381285128360931</v>
      </c>
      <c r="D31" s="4">
        <f t="shared" si="2"/>
        <v>9.2302248605076507</v>
      </c>
      <c r="E31" s="4"/>
      <c r="F31" s="55">
        <f>'[1]methanogen M06-L TZVP gas redo'!DF32</f>
        <v>1.17093</v>
      </c>
      <c r="G31" s="55">
        <f>'[1]methanogen M06-L TZVP gas redo'!DY32</f>
        <v>1.1035200000000001</v>
      </c>
      <c r="H31" s="55">
        <f>'[1]methanogen M06-L TZVP gas redo'!DN32</f>
        <v>9.5226299999999995</v>
      </c>
      <c r="I31" s="55">
        <f>'[1]methanogen M06-L TZVP gas redo'!DH32</f>
        <v>3.0189900000000001</v>
      </c>
      <c r="J31" s="55">
        <f>'[1]methanogen M06-L TZVP gas redo'!DU32</f>
        <v>8.4054900000000004</v>
      </c>
      <c r="L31" s="57">
        <f t="shared" si="3"/>
        <v>1.0510685148111862</v>
      </c>
      <c r="N31" s="11">
        <f t="shared" si="4"/>
        <v>59.293234160413107</v>
      </c>
      <c r="O31" s="11">
        <f t="shared" si="5"/>
        <v>1023.9627254289152</v>
      </c>
      <c r="P31" s="11">
        <f t="shared" si="6"/>
        <v>1148.7487327904375</v>
      </c>
      <c r="Q31" s="11">
        <f t="shared" si="7"/>
        <v>1198.5560126757741</v>
      </c>
      <c r="R31" s="11">
        <f t="shared" si="8"/>
        <v>-174.59328724685903</v>
      </c>
      <c r="S31" s="2">
        <f t="shared" si="9"/>
        <v>0.83979850808418366</v>
      </c>
      <c r="Z31" s="56">
        <v>503</v>
      </c>
      <c r="AA31" s="34">
        <f t="shared" si="11"/>
        <v>1.2884107453456162</v>
      </c>
      <c r="AB31" s="4">
        <v>185.0732484267389</v>
      </c>
      <c r="AD31">
        <v>60.730000000000018</v>
      </c>
      <c r="AE31" s="2">
        <f t="shared" si="12"/>
        <v>2.9950880555888344</v>
      </c>
      <c r="AF31" s="12">
        <v>1129.4647521508743</v>
      </c>
      <c r="AG31" s="12">
        <v>1078.3253678674637</v>
      </c>
      <c r="AS31">
        <v>80</v>
      </c>
      <c r="AT31">
        <f t="shared" si="14"/>
        <v>8.0182866649337825</v>
      </c>
      <c r="AU31">
        <f t="shared" si="15"/>
        <v>-163.58549257398272</v>
      </c>
    </row>
    <row r="32" spans="1:47" x14ac:dyDescent="0.2">
      <c r="A32" s="55">
        <v>58</v>
      </c>
      <c r="B32" s="55">
        <f t="shared" si="1"/>
        <v>331.15</v>
      </c>
      <c r="C32" s="4">
        <f t="shared" si="0"/>
        <v>3.0197795560924057</v>
      </c>
      <c r="D32" s="4">
        <f t="shared" si="2"/>
        <v>9.1190685673936454</v>
      </c>
      <c r="E32" s="4"/>
      <c r="F32" s="55">
        <f>'[1]methanogen M06-L TZVP gas redo'!DF33</f>
        <v>1.1694100000000001</v>
      </c>
      <c r="G32" s="55">
        <f>'[1]methanogen M06-L TZVP gas redo'!DY33</f>
        <v>1.1026800000000001</v>
      </c>
      <c r="H32" s="55">
        <f>'[1]methanogen M06-L TZVP gas redo'!DN33</f>
        <v>9.3687699999999996</v>
      </c>
      <c r="I32" s="55">
        <f>'[1]methanogen M06-L TZVP gas redo'!DH33</f>
        <v>2.9963099999999998</v>
      </c>
      <c r="J32" s="55">
        <f>'[1]methanogen M06-L TZVP gas redo'!DU33</f>
        <v>8.26769</v>
      </c>
      <c r="L32" s="57">
        <f t="shared" si="3"/>
        <v>1.0497061312477101</v>
      </c>
      <c r="N32" s="11">
        <f t="shared" si="4"/>
        <v>58.755767798090496</v>
      </c>
      <c r="O32" s="11">
        <f t="shared" si="5"/>
        <v>1014.9736155667699</v>
      </c>
      <c r="P32" s="11">
        <f t="shared" si="6"/>
        <v>1140.0002860257484</v>
      </c>
      <c r="Q32" s="11">
        <f t="shared" si="7"/>
        <v>1188.5105360206821</v>
      </c>
      <c r="R32" s="11">
        <f t="shared" si="8"/>
        <v>-173.53692045391239</v>
      </c>
      <c r="S32" s="2">
        <f t="shared" si="9"/>
        <v>0.84068611207604049</v>
      </c>
      <c r="Z32" s="56">
        <v>505.2</v>
      </c>
      <c r="AA32" s="34">
        <f t="shared" si="11"/>
        <v>1.2847690627609689</v>
      </c>
      <c r="AB32" s="4">
        <v>185.49549723729027</v>
      </c>
      <c r="AD32">
        <v>60.770000000000039</v>
      </c>
      <c r="AE32" s="2">
        <f t="shared" si="12"/>
        <v>2.9947292764734068</v>
      </c>
      <c r="AF32" s="12">
        <v>1153.1004739521795</v>
      </c>
      <c r="AG32" s="12">
        <v>1103.2931940668429</v>
      </c>
      <c r="AS32">
        <v>90</v>
      </c>
      <c r="AT32">
        <f t="shared" si="14"/>
        <v>7.5827703458097782</v>
      </c>
      <c r="AU32">
        <f t="shared" si="15"/>
        <v>-159.60351898896701</v>
      </c>
    </row>
    <row r="33" spans="1:47" x14ac:dyDescent="0.2">
      <c r="A33" s="55">
        <v>60</v>
      </c>
      <c r="B33" s="55">
        <f t="shared" si="1"/>
        <v>333.15</v>
      </c>
      <c r="C33" s="4">
        <f t="shared" si="0"/>
        <v>3.0016509079993998</v>
      </c>
      <c r="D33" s="4">
        <f t="shared" si="2"/>
        <v>9.0099081734936224</v>
      </c>
      <c r="E33" s="4"/>
      <c r="F33" s="55">
        <f>'[1]methanogen M06-L TZVP gas redo'!DF34</f>
        <v>1.1679200000000001</v>
      </c>
      <c r="G33" s="55">
        <f>'[1]methanogen M06-L TZVP gas redo'!DY34</f>
        <v>1.10185</v>
      </c>
      <c r="H33" s="55">
        <f>'[1]methanogen M06-L TZVP gas redo'!DN34</f>
        <v>9.2192100000000003</v>
      </c>
      <c r="I33" s="55">
        <f>'[1]methanogen M06-L TZVP gas redo'!DH34</f>
        <v>2.9740700000000002</v>
      </c>
      <c r="J33" s="55">
        <f>'[1]methanogen M06-L TZVP gas redo'!DU34</f>
        <v>8.1338100000000004</v>
      </c>
      <c r="L33" s="57">
        <f t="shared" si="3"/>
        <v>1.0483810627412147</v>
      </c>
      <c r="N33" s="11">
        <f t="shared" si="4"/>
        <v>58.233803595958939</v>
      </c>
      <c r="O33" s="11">
        <f t="shared" si="5"/>
        <v>1006.0980633866914</v>
      </c>
      <c r="P33" s="11">
        <f t="shared" si="6"/>
        <v>1131.3579655158642</v>
      </c>
      <c r="Q33" s="11">
        <f t="shared" si="7"/>
        <v>1178.6050948106974</v>
      </c>
      <c r="R33" s="11">
        <f t="shared" si="8"/>
        <v>-172.50703142400587</v>
      </c>
      <c r="S33" s="2">
        <f t="shared" si="9"/>
        <v>0.84155237147942263</v>
      </c>
      <c r="Z33" s="56">
        <v>505.7</v>
      </c>
      <c r="AA33" s="34">
        <f t="shared" si="11"/>
        <v>1.2839442768183862</v>
      </c>
      <c r="AB33" s="4">
        <v>181.63974314330136</v>
      </c>
      <c r="AD33">
        <v>60.770000000000039</v>
      </c>
      <c r="AE33" s="2">
        <f t="shared" si="12"/>
        <v>2.9947292764734068</v>
      </c>
      <c r="AF33" s="12">
        <v>1154.6775126010584</v>
      </c>
      <c r="AG33" s="12">
        <v>1106.1672626061247</v>
      </c>
      <c r="AS33">
        <v>100</v>
      </c>
      <c r="AT33">
        <f t="shared" si="14"/>
        <v>7.181796716407133</v>
      </c>
      <c r="AU33">
        <f t="shared" si="15"/>
        <v>-155.99240714574086</v>
      </c>
    </row>
    <row r="34" spans="1:47" x14ac:dyDescent="0.2">
      <c r="A34" s="55">
        <v>62</v>
      </c>
      <c r="B34" s="55">
        <f t="shared" si="1"/>
        <v>335.15</v>
      </c>
      <c r="C34" s="4">
        <f t="shared" si="0"/>
        <v>2.9837386244964943</v>
      </c>
      <c r="D34" s="4">
        <f t="shared" si="2"/>
        <v>8.9026961793122315</v>
      </c>
      <c r="E34" s="4"/>
      <c r="F34" s="55">
        <f>'[1]methanogen M06-L TZVP gas redo'!DF35</f>
        <v>1.1664399999999999</v>
      </c>
      <c r="G34" s="55">
        <f>'[1]methanogen M06-L TZVP gas redo'!DY35</f>
        <v>1.10103</v>
      </c>
      <c r="H34" s="55">
        <f>'[1]methanogen M06-L TZVP gas redo'!DN35</f>
        <v>9.0737900000000007</v>
      </c>
      <c r="I34" s="55">
        <f>'[1]methanogen M06-L TZVP gas redo'!DH35</f>
        <v>2.9522599999999999</v>
      </c>
      <c r="J34" s="55">
        <f>'[1]methanogen M06-L TZVP gas redo'!DU35</f>
        <v>8.0037000000000003</v>
      </c>
      <c r="L34" s="57">
        <f t="shared" si="3"/>
        <v>1.0470919829279837</v>
      </c>
      <c r="N34" s="11">
        <f t="shared" si="4"/>
        <v>57.710269911330862</v>
      </c>
      <c r="O34" s="11">
        <f t="shared" si="5"/>
        <v>997.3329560191446</v>
      </c>
      <c r="P34" s="11">
        <f t="shared" si="6"/>
        <v>1122.8190591873699</v>
      </c>
      <c r="Q34" s="11">
        <f t="shared" si="7"/>
        <v>1168.8358410162621</v>
      </c>
      <c r="R34" s="11">
        <f t="shared" si="8"/>
        <v>-171.50288499711752</v>
      </c>
      <c r="S34" s="2">
        <f t="shared" si="9"/>
        <v>0.84239783770118493</v>
      </c>
      <c r="AD34">
        <v>60.770000000000039</v>
      </c>
      <c r="AE34" s="2">
        <f t="shared" si="12"/>
        <v>2.9947292764734068</v>
      </c>
      <c r="AF34" s="12">
        <v>1141.0330045520618</v>
      </c>
      <c r="AG34" s="12">
        <v>1093.7858752572286</v>
      </c>
    </row>
    <row r="35" spans="1:47" x14ac:dyDescent="0.2">
      <c r="A35" s="55">
        <v>64</v>
      </c>
      <c r="B35" s="55">
        <f t="shared" si="1"/>
        <v>337.15</v>
      </c>
      <c r="C35" s="4">
        <f t="shared" si="0"/>
        <v>2.966038855109002</v>
      </c>
      <c r="D35" s="4">
        <f t="shared" si="2"/>
        <v>8.7973864900163203</v>
      </c>
      <c r="E35" s="4"/>
      <c r="F35" s="55">
        <f>'[1]methanogen M06-L TZVP gas redo'!DF36</f>
        <v>1.16499</v>
      </c>
      <c r="G35" s="55">
        <f>'[1]methanogen M06-L TZVP gas redo'!DY36</f>
        <v>1.10022</v>
      </c>
      <c r="H35" s="55">
        <f>'[1]methanogen M06-L TZVP gas redo'!DN36</f>
        <v>8.9323599999999992</v>
      </c>
      <c r="I35" s="55">
        <f>'[1]methanogen M06-L TZVP gas redo'!DH36</f>
        <v>2.93086</v>
      </c>
      <c r="J35" s="55">
        <f>'[1]methanogen M06-L TZVP gas redo'!DU36</f>
        <v>7.8772099999999998</v>
      </c>
      <c r="L35" s="57">
        <f t="shared" si="3"/>
        <v>1.0458376071303033</v>
      </c>
      <c r="N35" s="11">
        <f t="shared" si="4"/>
        <v>57.202343482845443</v>
      </c>
      <c r="O35" s="11">
        <f t="shared" si="5"/>
        <v>988.67788494158606</v>
      </c>
      <c r="P35" s="11">
        <f t="shared" si="6"/>
        <v>1114.384742368637</v>
      </c>
      <c r="Q35" s="11">
        <f t="shared" si="7"/>
        <v>1159.2028446491747</v>
      </c>
      <c r="R35" s="11">
        <f t="shared" si="8"/>
        <v>-170.52495970758872</v>
      </c>
      <c r="S35" s="2">
        <f t="shared" si="9"/>
        <v>0.84322204279033264</v>
      </c>
      <c r="AD35">
        <v>71.300000000000011</v>
      </c>
      <c r="AE35" s="2">
        <f t="shared" si="12"/>
        <v>2.9031789809841779</v>
      </c>
      <c r="AF35" s="12">
        <v>1087.5513413086849</v>
      </c>
      <c r="AG35" s="12">
        <v>1041.5345594797927</v>
      </c>
    </row>
    <row r="36" spans="1:47" x14ac:dyDescent="0.2">
      <c r="A36" s="55">
        <v>66</v>
      </c>
      <c r="B36" s="55">
        <f t="shared" si="1"/>
        <v>339.15</v>
      </c>
      <c r="C36" s="4">
        <f t="shared" si="0"/>
        <v>2.9485478401887071</v>
      </c>
      <c r="D36" s="4">
        <f t="shared" si="2"/>
        <v>8.6939343658814892</v>
      </c>
      <c r="E36" s="4"/>
      <c r="F36" s="55">
        <f>'[1]methanogen M06-L TZVP gas redo'!DF37</f>
        <v>1.1635500000000001</v>
      </c>
      <c r="G36" s="55">
        <f>'[1]methanogen M06-L TZVP gas redo'!DY37</f>
        <v>1.0994299999999999</v>
      </c>
      <c r="H36" s="55">
        <f>'[1]methanogen M06-L TZVP gas redo'!DN37</f>
        <v>8.7947799999999994</v>
      </c>
      <c r="I36" s="55">
        <f>'[1]methanogen M06-L TZVP gas redo'!DH37</f>
        <v>2.9098700000000002</v>
      </c>
      <c r="J36" s="55">
        <f>'[1]methanogen M06-L TZVP gas redo'!DU37</f>
        <v>7.7542200000000001</v>
      </c>
      <c r="L36" s="57">
        <f t="shared" si="3"/>
        <v>1.0446166927492264</v>
      </c>
      <c r="N36" s="11">
        <f t="shared" si="4"/>
        <v>56.683812939306137</v>
      </c>
      <c r="O36" s="11">
        <f t="shared" si="5"/>
        <v>980.12880465318449</v>
      </c>
      <c r="P36" s="11">
        <f t="shared" si="6"/>
        <v>1106.04995701805</v>
      </c>
      <c r="Q36" s="11">
        <f t="shared" si="7"/>
        <v>1149.6999739498981</v>
      </c>
      <c r="R36" s="11">
        <f t="shared" si="8"/>
        <v>-169.57116929671358</v>
      </c>
      <c r="S36" s="2">
        <f t="shared" si="9"/>
        <v>0.84402668355730892</v>
      </c>
      <c r="AD36">
        <v>71.300000000000011</v>
      </c>
      <c r="AE36" s="2">
        <f t="shared" si="12"/>
        <v>2.9031789809841779</v>
      </c>
      <c r="AF36" s="12">
        <v>1100.2775679871709</v>
      </c>
      <c r="AG36" s="12">
        <v>1055.4594657066332</v>
      </c>
    </row>
    <row r="37" spans="1:47" x14ac:dyDescent="0.2">
      <c r="A37" s="55">
        <v>68</v>
      </c>
      <c r="B37" s="55">
        <f t="shared" si="1"/>
        <v>341.15</v>
      </c>
      <c r="C37" s="4">
        <f t="shared" si="0"/>
        <v>2.9312619082515026</v>
      </c>
      <c r="D37" s="4">
        <f t="shared" si="2"/>
        <v>8.5922963747662404</v>
      </c>
      <c r="E37" s="4"/>
      <c r="F37" s="55">
        <f>'[1]methanogen M06-L TZVP gas redo'!DF38</f>
        <v>1.16214</v>
      </c>
      <c r="G37" s="55">
        <f>'[1]methanogen M06-L TZVP gas redo'!DY38</f>
        <v>1.0986400000000001</v>
      </c>
      <c r="H37" s="55">
        <f>'[1]methanogen M06-L TZVP gas redo'!DN38</f>
        <v>8.6608999999999998</v>
      </c>
      <c r="I37" s="55">
        <f>'[1]methanogen M06-L TZVP gas redo'!DH38</f>
        <v>2.8892699999999998</v>
      </c>
      <c r="J37" s="55">
        <f>'[1]methanogen M06-L TZVP gas redo'!DU38</f>
        <v>7.6345900000000002</v>
      </c>
      <c r="L37" s="57">
        <f t="shared" si="3"/>
        <v>1.0434280393905446</v>
      </c>
      <c r="N37" s="11">
        <f t="shared" si="4"/>
        <v>56.19008186017637</v>
      </c>
      <c r="O37" s="11">
        <f t="shared" si="5"/>
        <v>971.68536210210584</v>
      </c>
      <c r="P37" s="11">
        <f t="shared" si="6"/>
        <v>1097.814768210297</v>
      </c>
      <c r="Q37" s="11">
        <f t="shared" si="7"/>
        <v>1140.3262525534644</v>
      </c>
      <c r="R37" s="11">
        <f t="shared" si="8"/>
        <v>-168.64089045135876</v>
      </c>
      <c r="S37" s="2">
        <f t="shared" si="9"/>
        <v>0.84481222905746556</v>
      </c>
      <c r="AD37">
        <v>81.470000000000027</v>
      </c>
      <c r="AE37" s="2">
        <f t="shared" si="12"/>
        <v>2.8199199142744344</v>
      </c>
      <c r="AF37" s="12">
        <v>1043.8040521731148</v>
      </c>
      <c r="AG37" s="12">
        <v>1000.1540352412667</v>
      </c>
    </row>
    <row r="38" spans="1:47" x14ac:dyDescent="0.2">
      <c r="A38" s="55">
        <v>70</v>
      </c>
      <c r="B38" s="55">
        <f t="shared" si="1"/>
        <v>343.15</v>
      </c>
      <c r="C38" s="4">
        <f t="shared" si="0"/>
        <v>2.9141774734081309</v>
      </c>
      <c r="D38" s="4">
        <f t="shared" si="2"/>
        <v>8.4924303465193969</v>
      </c>
      <c r="E38" s="4"/>
      <c r="F38" s="55">
        <f>'[1]methanogen M06-L TZVP gas redo'!DF39</f>
        <v>1.1607400000000001</v>
      </c>
      <c r="G38" s="55">
        <f>'[1]methanogen M06-L TZVP gas redo'!DY39</f>
        <v>1.0978600000000001</v>
      </c>
      <c r="H38" s="55">
        <f>'[1]methanogen M06-L TZVP gas redo'!DN39</f>
        <v>8.5305999999999997</v>
      </c>
      <c r="I38" s="55">
        <f>'[1]methanogen M06-L TZVP gas redo'!DH39</f>
        <v>2.8690500000000001</v>
      </c>
      <c r="J38" s="55">
        <f>'[1]methanogen M06-L TZVP gas redo'!DU39</f>
        <v>7.5182200000000003</v>
      </c>
      <c r="L38" s="57">
        <f t="shared" si="3"/>
        <v>1.0422704887623362</v>
      </c>
      <c r="N38" s="11">
        <f t="shared" si="4"/>
        <v>55.69490235704081</v>
      </c>
      <c r="O38" s="11">
        <f t="shared" si="5"/>
        <v>963.3484432932031</v>
      </c>
      <c r="P38" s="11">
        <f t="shared" si="6"/>
        <v>1089.6787344838851</v>
      </c>
      <c r="Q38" s="11">
        <f t="shared" si="7"/>
        <v>1131.0802302726834</v>
      </c>
      <c r="R38" s="11">
        <f t="shared" si="8"/>
        <v>-167.73178697948012</v>
      </c>
      <c r="S38" s="2">
        <f t="shared" si="9"/>
        <v>0.84558059999941315</v>
      </c>
      <c r="AD38">
        <v>82.13</v>
      </c>
      <c r="AE38" s="2">
        <f t="shared" si="12"/>
        <v>2.8146813780680029</v>
      </c>
      <c r="AF38" s="12">
        <v>1040.9831758314733</v>
      </c>
      <c r="AG38" s="12">
        <v>998.47169148830562</v>
      </c>
    </row>
    <row r="39" spans="1:47" x14ac:dyDescent="0.2">
      <c r="A39" s="55">
        <v>72</v>
      </c>
      <c r="B39" s="55">
        <f t="shared" si="1"/>
        <v>345.15</v>
      </c>
      <c r="C39" s="4">
        <f t="shared" si="0"/>
        <v>2.8972910328842536</v>
      </c>
      <c r="D39" s="4">
        <f t="shared" si="2"/>
        <v>8.3942953292315039</v>
      </c>
      <c r="E39" s="4"/>
      <c r="F39" s="55">
        <f>'[1]methanogen M06-L TZVP gas redo'!DF40</f>
        <v>1.15937</v>
      </c>
      <c r="G39" s="55">
        <f>'[1]methanogen M06-L TZVP gas redo'!DY40</f>
        <v>1.0971</v>
      </c>
      <c r="H39" s="55">
        <f>'[1]methanogen M06-L TZVP gas redo'!DN40</f>
        <v>8.4037500000000005</v>
      </c>
      <c r="I39" s="55">
        <f>'[1]methanogen M06-L TZVP gas redo'!DH40</f>
        <v>2.8492099999999998</v>
      </c>
      <c r="J39" s="55">
        <f>'[1]methanogen M06-L TZVP gas redo'!DU40</f>
        <v>7.4049699999999996</v>
      </c>
      <c r="L39" s="57">
        <f t="shared" si="3"/>
        <v>1.0411429243779304</v>
      </c>
      <c r="N39" s="11">
        <f t="shared" si="4"/>
        <v>55.206419294591647</v>
      </c>
      <c r="O39" s="11">
        <f t="shared" si="5"/>
        <v>955.10963352185024</v>
      </c>
      <c r="P39" s="11">
        <f t="shared" si="6"/>
        <v>1081.6362719280824</v>
      </c>
      <c r="Q39" s="11">
        <f t="shared" si="7"/>
        <v>1121.9553474085681</v>
      </c>
      <c r="R39" s="11">
        <f t="shared" si="8"/>
        <v>-166.84571388671768</v>
      </c>
      <c r="S39" s="2">
        <f t="shared" si="9"/>
        <v>0.84633017825835488</v>
      </c>
      <c r="AD39">
        <v>91.080000000000041</v>
      </c>
      <c r="AE39" s="2">
        <f t="shared" si="12"/>
        <v>2.7455179419597506</v>
      </c>
      <c r="AF39" s="12">
        <v>991.76919305006061</v>
      </c>
      <c r="AG39" s="12">
        <v>950.36769726126238</v>
      </c>
    </row>
    <row r="40" spans="1:47" x14ac:dyDescent="0.2">
      <c r="A40" s="55">
        <v>74</v>
      </c>
      <c r="B40" s="55">
        <f t="shared" si="1"/>
        <v>347.15</v>
      </c>
      <c r="C40" s="4">
        <f t="shared" si="0"/>
        <v>2.8805991646262425</v>
      </c>
      <c r="D40" s="4">
        <f t="shared" si="2"/>
        <v>8.297851547245406</v>
      </c>
      <c r="E40" s="4"/>
      <c r="F40" s="55">
        <f>'[1]methanogen M06-L TZVP gas redo'!DF41</f>
        <v>1.15801</v>
      </c>
      <c r="G40" s="55">
        <f>'[1]methanogen M06-L TZVP gas redo'!DY41</f>
        <v>1.0963400000000001</v>
      </c>
      <c r="H40" s="55">
        <f>'[1]methanogen M06-L TZVP gas redo'!DN41</f>
        <v>8.2802199999999999</v>
      </c>
      <c r="I40" s="55">
        <f>'[1]methanogen M06-L TZVP gas redo'!DH41</f>
        <v>2.8297300000000001</v>
      </c>
      <c r="J40" s="55">
        <f>'[1]methanogen M06-L TZVP gas redo'!DU41</f>
        <v>7.29474</v>
      </c>
      <c r="L40" s="57">
        <f t="shared" si="3"/>
        <v>1.0400442710940516</v>
      </c>
      <c r="N40" s="11">
        <f t="shared" si="4"/>
        <v>54.725655296132935</v>
      </c>
      <c r="O40" s="11">
        <f t="shared" si="5"/>
        <v>946.97223974645567</v>
      </c>
      <c r="P40" s="11">
        <f t="shared" si="6"/>
        <v>1073.688237349254</v>
      </c>
      <c r="Q40" s="11">
        <f t="shared" si="7"/>
        <v>1112.9515179561936</v>
      </c>
      <c r="R40" s="11">
        <f t="shared" si="8"/>
        <v>-165.97927820973783</v>
      </c>
      <c r="S40" s="2">
        <f t="shared" si="9"/>
        <v>0.84706378668566584</v>
      </c>
      <c r="AD40">
        <v>91.080000000000041</v>
      </c>
      <c r="AE40" s="2">
        <f t="shared" si="12"/>
        <v>2.7455179419597506</v>
      </c>
      <c r="AF40" s="12">
        <v>1019.5690813276568</v>
      </c>
      <c r="AG40" s="12">
        <v>979.25000584717111</v>
      </c>
    </row>
    <row r="41" spans="1:47" x14ac:dyDescent="0.2">
      <c r="A41" s="55">
        <v>76</v>
      </c>
      <c r="B41" s="55">
        <f t="shared" si="1"/>
        <v>349.15</v>
      </c>
      <c r="C41" s="4">
        <f t="shared" si="0"/>
        <v>2.8640985249892599</v>
      </c>
      <c r="D41" s="4">
        <f t="shared" si="2"/>
        <v>8.2030603608456527</v>
      </c>
      <c r="E41" s="4"/>
      <c r="F41" s="55">
        <f>'[1]methanogen M06-L TZVP gas redo'!DF42</f>
        <v>1.1566700000000001</v>
      </c>
      <c r="G41" s="55">
        <f>'[1]methanogen M06-L TZVP gas redo'!DY42</f>
        <v>1.0955900000000001</v>
      </c>
      <c r="H41" s="55">
        <f>'[1]methanogen M06-L TZVP gas redo'!DN42</f>
        <v>8.15991</v>
      </c>
      <c r="I41" s="55">
        <f>'[1]methanogen M06-L TZVP gas redo'!DH42</f>
        <v>2.8106</v>
      </c>
      <c r="J41" s="55">
        <f>'[1]methanogen M06-L TZVP gas redo'!DU42</f>
        <v>7.18743</v>
      </c>
      <c r="L41" s="57">
        <f t="shared" si="3"/>
        <v>1.0389734945103397</v>
      </c>
      <c r="N41" s="11">
        <f t="shared" si="4"/>
        <v>54.25215618452107</v>
      </c>
      <c r="O41" s="11">
        <f t="shared" si="5"/>
        <v>938.93568326110073</v>
      </c>
      <c r="P41" s="11">
        <f t="shared" si="6"/>
        <v>1065.835155818919</v>
      </c>
      <c r="Q41" s="11">
        <f t="shared" si="7"/>
        <v>1104.0683570334575</v>
      </c>
      <c r="R41" s="11">
        <f t="shared" si="8"/>
        <v>-165.13267377235672</v>
      </c>
      <c r="S41" s="2">
        <f t="shared" si="9"/>
        <v>0.8477812182937593</v>
      </c>
      <c r="AD41">
        <v>94.760000000000048</v>
      </c>
      <c r="AE41" s="2">
        <f t="shared" si="12"/>
        <v>2.7180560463156747</v>
      </c>
      <c r="AF41" s="12">
        <v>992.14004415759291</v>
      </c>
      <c r="AG41" s="12">
        <v>952.87676355065355</v>
      </c>
    </row>
    <row r="42" spans="1:47" x14ac:dyDescent="0.2">
      <c r="A42" s="55">
        <v>78</v>
      </c>
      <c r="B42" s="55">
        <f t="shared" si="1"/>
        <v>351.15</v>
      </c>
      <c r="C42" s="4">
        <f t="shared" si="0"/>
        <v>2.8477858465043431</v>
      </c>
      <c r="D42" s="4">
        <f t="shared" si="2"/>
        <v>8.1098842275504577</v>
      </c>
      <c r="E42" s="4"/>
      <c r="F42" s="55">
        <f>'[1]methanogen M06-L TZVP gas redo'!DF43</f>
        <v>1.1553500000000001</v>
      </c>
      <c r="G42" s="55">
        <f>'[1]methanogen M06-L TZVP gas redo'!DY43</f>
        <v>1.0948599999999999</v>
      </c>
      <c r="H42" s="55">
        <f>'[1]methanogen M06-L TZVP gas redo'!DN43</f>
        <v>8.0426900000000003</v>
      </c>
      <c r="I42" s="55">
        <f>'[1]methanogen M06-L TZVP gas redo'!DH43</f>
        <v>2.79182</v>
      </c>
      <c r="J42" s="55">
        <f>'[1]methanogen M06-L TZVP gas redo'!DU43</f>
        <v>7.0829199999999997</v>
      </c>
      <c r="L42" s="57">
        <f t="shared" si="3"/>
        <v>1.0379296002532736</v>
      </c>
      <c r="N42" s="11">
        <f t="shared" si="4"/>
        <v>53.776827159197055</v>
      </c>
      <c r="O42" s="11">
        <f t="shared" si="5"/>
        <v>930.99253915072893</v>
      </c>
      <c r="P42" s="11">
        <f t="shared" si="6"/>
        <v>1058.0698914390496</v>
      </c>
      <c r="Q42" s="11">
        <f t="shared" si="7"/>
        <v>1095.2978513906683</v>
      </c>
      <c r="R42" s="11">
        <f t="shared" si="8"/>
        <v>-164.30531223993924</v>
      </c>
      <c r="S42" s="2">
        <f t="shared" si="9"/>
        <v>0.84848293010633347</v>
      </c>
    </row>
    <row r="43" spans="1:47" x14ac:dyDescent="0.2">
      <c r="A43" s="55">
        <v>80</v>
      </c>
      <c r="B43" s="55">
        <f t="shared" si="1"/>
        <v>353.15</v>
      </c>
      <c r="C43" s="4">
        <f t="shared" si="0"/>
        <v>2.8316579357213651</v>
      </c>
      <c r="D43" s="4">
        <f t="shared" si="2"/>
        <v>8.0182866649337825</v>
      </c>
      <c r="E43" s="4"/>
      <c r="F43" s="55">
        <f>'[1]methanogen M06-L TZVP gas redo'!DF44</f>
        <v>1.15405</v>
      </c>
      <c r="G43" s="55">
        <f>'[1]methanogen M06-L TZVP gas redo'!DY44</f>
        <v>1.09413</v>
      </c>
      <c r="H43" s="55">
        <f>'[1]methanogen M06-L TZVP gas redo'!DN44</f>
        <v>7.9284699999999999</v>
      </c>
      <c r="I43" s="55">
        <f>'[1]methanogen M06-L TZVP gas redo'!DH44</f>
        <v>2.77338</v>
      </c>
      <c r="J43" s="55">
        <f>'[1]methanogen M06-L TZVP gas redo'!DU44</f>
        <v>6.9811300000000003</v>
      </c>
      <c r="L43" s="57">
        <f t="shared" si="3"/>
        <v>1.0369116331647015</v>
      </c>
      <c r="N43" s="11">
        <f t="shared" si="4"/>
        <v>53.317967781837297</v>
      </c>
      <c r="O43" s="11">
        <f t="shared" si="5"/>
        <v>923.14400184229351</v>
      </c>
      <c r="P43" s="11">
        <f t="shared" si="6"/>
        <v>1050.3932858759408</v>
      </c>
      <c r="Q43" s="11">
        <f t="shared" si="7"/>
        <v>1086.6399975721695</v>
      </c>
      <c r="R43" s="11">
        <f t="shared" si="8"/>
        <v>-163.49599572987609</v>
      </c>
      <c r="S43" s="2">
        <f t="shared" si="9"/>
        <v>0.84916989930043396</v>
      </c>
    </row>
    <row r="44" spans="1:47" x14ac:dyDescent="0.2">
      <c r="A44" s="55">
        <v>82</v>
      </c>
      <c r="B44" s="55">
        <f t="shared" si="1"/>
        <v>355.15</v>
      </c>
      <c r="C44" s="4">
        <f t="shared" si="0"/>
        <v>2.8157116711248769</v>
      </c>
      <c r="D44" s="4">
        <f t="shared" si="2"/>
        <v>7.9282322149088476</v>
      </c>
      <c r="E44" s="4"/>
      <c r="F44" s="55">
        <f>'[1]methanogen M06-L TZVP gas redo'!DF45</f>
        <v>1.1527700000000001</v>
      </c>
      <c r="G44" s="55">
        <f>'[1]methanogen M06-L TZVP gas redo'!DY45</f>
        <v>1.09341</v>
      </c>
      <c r="H44" s="55">
        <f>'[1]methanogen M06-L TZVP gas redo'!DN45</f>
        <v>7.8171400000000002</v>
      </c>
      <c r="I44" s="55">
        <f>'[1]methanogen M06-L TZVP gas redo'!DH45</f>
        <v>2.7552599999999998</v>
      </c>
      <c r="J44" s="55">
        <f>'[1]methanogen M06-L TZVP gas redo'!DU45</f>
        <v>6.8819600000000003</v>
      </c>
      <c r="L44" s="57">
        <f t="shared" si="3"/>
        <v>1.0359186764127084</v>
      </c>
      <c r="N44" s="11">
        <f t="shared" si="4"/>
        <v>52.866488549096744</v>
      </c>
      <c r="O44" s="11">
        <f t="shared" si="5"/>
        <v>915.39168307687737</v>
      </c>
      <c r="P44" s="11">
        <f t="shared" si="6"/>
        <v>1042.8069467441956</v>
      </c>
      <c r="Q44" s="11">
        <f t="shared" si="7"/>
        <v>1078.0955898292525</v>
      </c>
      <c r="R44" s="11">
        <f t="shared" si="8"/>
        <v>-162.70390675237533</v>
      </c>
      <c r="S44" s="2">
        <f t="shared" si="9"/>
        <v>0.84984278387474155</v>
      </c>
    </row>
    <row r="45" spans="1:47" x14ac:dyDescent="0.2">
      <c r="A45" s="55">
        <v>84</v>
      </c>
      <c r="B45" s="55">
        <f t="shared" si="1"/>
        <v>357.15</v>
      </c>
      <c r="C45" s="4">
        <f t="shared" si="0"/>
        <v>2.7999440011199779</v>
      </c>
      <c r="D45" s="4">
        <f t="shared" si="2"/>
        <v>7.8396864094077499</v>
      </c>
      <c r="E45" s="4"/>
      <c r="F45" s="55">
        <f>'[1]methanogen M06-L TZVP gas redo'!DF46</f>
        <v>1.1515</v>
      </c>
      <c r="G45" s="55">
        <f>'[1]methanogen M06-L TZVP gas redo'!DY46</f>
        <v>1.0927</v>
      </c>
      <c r="H45" s="55">
        <f>'[1]methanogen M06-L TZVP gas redo'!DN46</f>
        <v>7.7086100000000002</v>
      </c>
      <c r="I45" s="55">
        <f>'[1]methanogen M06-L TZVP gas redo'!DH46</f>
        <v>2.7374700000000001</v>
      </c>
      <c r="J45" s="55">
        <f>'[1]methanogen M06-L TZVP gas redo'!DU46</f>
        <v>6.7853199999999996</v>
      </c>
      <c r="L45" s="57">
        <f t="shared" si="3"/>
        <v>1.0349498505402928</v>
      </c>
      <c r="N45" s="11">
        <f t="shared" si="4"/>
        <v>52.413742684040137</v>
      </c>
      <c r="O45" s="11">
        <f t="shared" si="5"/>
        <v>907.72731885548751</v>
      </c>
      <c r="P45" s="11">
        <f t="shared" si="6"/>
        <v>1035.3037497997123</v>
      </c>
      <c r="Q45" s="11">
        <f t="shared" si="7"/>
        <v>1069.6567217588736</v>
      </c>
      <c r="R45" s="11">
        <f t="shared" si="8"/>
        <v>-161.92940290338595</v>
      </c>
      <c r="S45" s="2">
        <f t="shared" si="9"/>
        <v>0.8505012453394426</v>
      </c>
    </row>
    <row r="46" spans="1:47" x14ac:dyDescent="0.2">
      <c r="A46" s="55">
        <v>86</v>
      </c>
      <c r="B46" s="55">
        <f t="shared" si="1"/>
        <v>359.15</v>
      </c>
      <c r="C46" s="4">
        <f t="shared" si="0"/>
        <v>2.7843519420854799</v>
      </c>
      <c r="D46" s="4">
        <f t="shared" si="2"/>
        <v>7.7526157373951827</v>
      </c>
      <c r="E46" s="4"/>
      <c r="F46" s="55">
        <f>'[1]methanogen M06-L TZVP gas redo'!DF47</f>
        <v>1.15025</v>
      </c>
      <c r="G46" s="55">
        <f>'[1]methanogen M06-L TZVP gas redo'!DY47</f>
        <v>1.09199</v>
      </c>
      <c r="H46" s="55">
        <f>'[1]methanogen M06-L TZVP gas redo'!DN47</f>
        <v>7.6027800000000001</v>
      </c>
      <c r="I46" s="55">
        <f>'[1]methanogen M06-L TZVP gas redo'!DH47</f>
        <v>2.7199800000000001</v>
      </c>
      <c r="J46" s="55">
        <f>'[1]methanogen M06-L TZVP gas redo'!DU47</f>
        <v>6.6911199999999997</v>
      </c>
      <c r="L46" s="57">
        <f t="shared" si="3"/>
        <v>1.0340043124654366</v>
      </c>
      <c r="N46" s="11">
        <f t="shared" si="4"/>
        <v>51.977590281815395</v>
      </c>
      <c r="O46" s="11">
        <f t="shared" si="5"/>
        <v>900.15674683909435</v>
      </c>
      <c r="P46" s="11">
        <f t="shared" si="6"/>
        <v>1027.8894425416136</v>
      </c>
      <c r="Q46" s="11">
        <f t="shared" si="7"/>
        <v>1061.3283892820521</v>
      </c>
      <c r="R46" s="11">
        <f t="shared" si="8"/>
        <v>-161.17164244295742</v>
      </c>
      <c r="S46" s="2">
        <f t="shared" si="9"/>
        <v>0.85114596579569102</v>
      </c>
    </row>
    <row r="47" spans="1:47" x14ac:dyDescent="0.2">
      <c r="A47" s="55">
        <v>88</v>
      </c>
      <c r="B47" s="55">
        <f t="shared" si="1"/>
        <v>361.15</v>
      </c>
      <c r="C47" s="4">
        <f t="shared" si="0"/>
        <v>2.7689325764917627</v>
      </c>
      <c r="D47" s="4">
        <f t="shared" si="2"/>
        <v>7.6669876131573114</v>
      </c>
      <c r="E47" s="4"/>
      <c r="F47" s="55">
        <f>'[1]methanogen M06-L TZVP gas redo'!DF48</f>
        <v>1.1490199999999999</v>
      </c>
      <c r="G47" s="55">
        <f>'[1]methanogen M06-L TZVP gas redo'!DY48</f>
        <v>1.0912999999999999</v>
      </c>
      <c r="H47" s="55">
        <f>'[1]methanogen M06-L TZVP gas redo'!DN48</f>
        <v>7.4995599999999998</v>
      </c>
      <c r="I47" s="55">
        <f>'[1]methanogen M06-L TZVP gas redo'!DH48</f>
        <v>2.7027999999999999</v>
      </c>
      <c r="J47" s="55">
        <f>'[1]methanogen M06-L TZVP gas redo'!DU48</f>
        <v>6.5992899999999999</v>
      </c>
      <c r="L47" s="57">
        <f t="shared" si="3"/>
        <v>1.0330812544443515</v>
      </c>
      <c r="N47" s="11">
        <f t="shared" si="4"/>
        <v>51.539759018604059</v>
      </c>
      <c r="O47" s="11">
        <f t="shared" si="5"/>
        <v>892.67379479223484</v>
      </c>
      <c r="P47" s="11">
        <f t="shared" si="6"/>
        <v>1020.5560794587593</v>
      </c>
      <c r="Q47" s="11">
        <f t="shared" si="7"/>
        <v>1053.101925209847</v>
      </c>
      <c r="R47" s="11">
        <f t="shared" si="8"/>
        <v>-160.42813041761212</v>
      </c>
      <c r="S47" s="2">
        <f t="shared" si="9"/>
        <v>0.85177903837595836</v>
      </c>
    </row>
    <row r="48" spans="1:47" x14ac:dyDescent="0.2">
      <c r="A48" s="55">
        <v>90</v>
      </c>
      <c r="B48" s="55">
        <f t="shared" si="1"/>
        <v>363.15</v>
      </c>
      <c r="C48" s="4">
        <f t="shared" si="0"/>
        <v>2.7536830510808206</v>
      </c>
      <c r="D48" s="4">
        <f t="shared" si="2"/>
        <v>7.5827703458097782</v>
      </c>
      <c r="E48" s="4"/>
      <c r="F48" s="55">
        <f>'[1]methanogen M06-L TZVP gas redo'!DF49</f>
        <v>1.1477999999999999</v>
      </c>
      <c r="G48" s="55">
        <f>'[1]methanogen M06-L TZVP gas redo'!DY49</f>
        <v>1.0906100000000001</v>
      </c>
      <c r="H48" s="55">
        <f>'[1]methanogen M06-L TZVP gas redo'!DN49</f>
        <v>7.39886</v>
      </c>
      <c r="I48" s="55">
        <f>'[1]methanogen M06-L TZVP gas redo'!DH49</f>
        <v>2.6859099999999998</v>
      </c>
      <c r="J48" s="55">
        <f>'[1]methanogen M06-L TZVP gas redo'!DU49</f>
        <v>6.5097399999999999</v>
      </c>
      <c r="L48" s="57">
        <f t="shared" si="3"/>
        <v>1.0321799030081846</v>
      </c>
      <c r="N48" s="11">
        <f t="shared" si="4"/>
        <v>51.109893959713418</v>
      </c>
      <c r="O48" s="11">
        <f t="shared" si="5"/>
        <v>885.27992640088917</v>
      </c>
      <c r="P48" s="11">
        <f t="shared" si="6"/>
        <v>1013.3063438225696</v>
      </c>
      <c r="Q48" s="11">
        <f t="shared" si="7"/>
        <v>1044.9793203095035</v>
      </c>
      <c r="R48" s="11">
        <f t="shared" si="8"/>
        <v>-159.6993939086145</v>
      </c>
      <c r="S48" s="2">
        <f t="shared" si="9"/>
        <v>0.85239998708533926</v>
      </c>
    </row>
    <row r="49" spans="1:19" x14ac:dyDescent="0.2">
      <c r="A49" s="55">
        <v>92</v>
      </c>
      <c r="B49" s="55">
        <f t="shared" si="1"/>
        <v>365.15</v>
      </c>
      <c r="C49" s="4">
        <f t="shared" si="0"/>
        <v>2.7386005751061209</v>
      </c>
      <c r="D49" s="4">
        <f t="shared" si="2"/>
        <v>7.4999331099715763</v>
      </c>
      <c r="E49" s="4"/>
      <c r="F49" s="55">
        <f>'[1]methanogen M06-L TZVP gas redo'!DF50</f>
        <v>1.1466000000000001</v>
      </c>
      <c r="G49" s="55">
        <f>'[1]methanogen M06-L TZVP gas redo'!DY50</f>
        <v>1.0899399999999999</v>
      </c>
      <c r="H49" s="55">
        <f>'[1]methanogen M06-L TZVP gas redo'!DN50</f>
        <v>7.3006099999999998</v>
      </c>
      <c r="I49" s="55">
        <f>'[1]methanogen M06-L TZVP gas redo'!DH50</f>
        <v>2.6693099999999998</v>
      </c>
      <c r="J49" s="55">
        <f>'[1]methanogen M06-L TZVP gas redo'!DU50</f>
        <v>6.4223999999999997</v>
      </c>
      <c r="L49" s="57">
        <f t="shared" si="3"/>
        <v>1.0312995178821138</v>
      </c>
      <c r="N49" s="11">
        <f t="shared" si="4"/>
        <v>50.678392637732273</v>
      </c>
      <c r="O49" s="11">
        <f t="shared" si="5"/>
        <v>877.97186757201837</v>
      </c>
      <c r="P49" s="11">
        <f t="shared" si="6"/>
        <v>1006.1378942592378</v>
      </c>
      <c r="Q49" s="11">
        <f t="shared" si="7"/>
        <v>1036.9575691134276</v>
      </c>
      <c r="R49" s="11">
        <f t="shared" si="8"/>
        <v>-158.9857015414091</v>
      </c>
      <c r="S49" s="2">
        <f t="shared" si="9"/>
        <v>0.85300855558944466</v>
      </c>
    </row>
    <row r="50" spans="1:19" x14ac:dyDescent="0.2">
      <c r="A50" s="55">
        <v>94</v>
      </c>
      <c r="B50" s="55">
        <f t="shared" si="1"/>
        <v>367.15</v>
      </c>
      <c r="C50" s="4">
        <f t="shared" si="0"/>
        <v>2.7236824186299877</v>
      </c>
      <c r="D50" s="4">
        <f t="shared" si="2"/>
        <v>7.4184459175540995</v>
      </c>
      <c r="E50" s="4"/>
      <c r="F50" s="55">
        <f>'[1]methanogen M06-L TZVP gas redo'!DF51</f>
        <v>1.14541</v>
      </c>
      <c r="G50" s="55">
        <f>'[1]methanogen M06-L TZVP gas redo'!DY51</f>
        <v>1.08927</v>
      </c>
      <c r="H50" s="55">
        <f>'[1]methanogen M06-L TZVP gas redo'!DN51</f>
        <v>7.20472</v>
      </c>
      <c r="I50" s="55">
        <f>'[1]methanogen M06-L TZVP gas redo'!DH51</f>
        <v>2.653</v>
      </c>
      <c r="J50" s="55">
        <f>'[1]methanogen M06-L TZVP gas redo'!DU51</f>
        <v>6.3372000000000002</v>
      </c>
      <c r="L50" s="57">
        <f t="shared" si="3"/>
        <v>1.0304393908945209</v>
      </c>
      <c r="N50" s="11">
        <f t="shared" si="4"/>
        <v>50.254904409385738</v>
      </c>
      <c r="O50" s="11">
        <f t="shared" si="5"/>
        <v>870.74595536314814</v>
      </c>
      <c r="P50" s="11">
        <f t="shared" si="6"/>
        <v>999.04529163928225</v>
      </c>
      <c r="Q50" s="11">
        <f t="shared" si="7"/>
        <v>1029.0305960173353</v>
      </c>
      <c r="R50" s="11">
        <f t="shared" si="8"/>
        <v>-158.28464065418703</v>
      </c>
      <c r="S50" s="2">
        <f t="shared" si="9"/>
        <v>0.85360677619426673</v>
      </c>
    </row>
    <row r="51" spans="1:19" x14ac:dyDescent="0.2">
      <c r="A51" s="55">
        <v>96</v>
      </c>
      <c r="B51" s="55">
        <f t="shared" si="1"/>
        <v>369.15</v>
      </c>
      <c r="C51" s="4">
        <f t="shared" si="0"/>
        <v>2.7089259108763377</v>
      </c>
      <c r="D51" s="4">
        <f t="shared" si="2"/>
        <v>7.338279590617196</v>
      </c>
      <c r="E51" s="4"/>
      <c r="F51" s="55">
        <f>'[1]methanogen M06-L TZVP gas redo'!DF52</f>
        <v>1.1442399999999999</v>
      </c>
      <c r="G51" s="55">
        <f>'[1]methanogen M06-L TZVP gas redo'!DY52</f>
        <v>1.0886100000000001</v>
      </c>
      <c r="H51" s="55">
        <f>'[1]methanogen M06-L TZVP gas redo'!DN52</f>
        <v>7.1111199999999997</v>
      </c>
      <c r="I51" s="55">
        <f>'[1]methanogen M06-L TZVP gas redo'!DH52</f>
        <v>2.6369600000000002</v>
      </c>
      <c r="J51" s="55">
        <f>'[1]methanogen M06-L TZVP gas redo'!DU52</f>
        <v>6.2540699999999996</v>
      </c>
      <c r="L51" s="57">
        <f t="shared" si="3"/>
        <v>1.0295988448829154</v>
      </c>
      <c r="N51" s="11">
        <f t="shared" si="4"/>
        <v>49.839008078136224</v>
      </c>
      <c r="O51" s="11">
        <f t="shared" si="5"/>
        <v>863.60571330586185</v>
      </c>
      <c r="P51" s="11">
        <f t="shared" si="6"/>
        <v>992.03301751893832</v>
      </c>
      <c r="Q51" s="11">
        <f t="shared" si="7"/>
        <v>1021.2022729094984</v>
      </c>
      <c r="R51" s="11">
        <f t="shared" si="8"/>
        <v>-157.59655960363673</v>
      </c>
      <c r="S51" s="2">
        <f t="shared" si="9"/>
        <v>0.85419432896036795</v>
      </c>
    </row>
    <row r="52" spans="1:19" x14ac:dyDescent="0.2">
      <c r="A52" s="55">
        <v>98</v>
      </c>
      <c r="B52" s="55">
        <f t="shared" si="1"/>
        <v>371.15</v>
      </c>
      <c r="C52" s="4">
        <f t="shared" si="0"/>
        <v>2.6943284386366702</v>
      </c>
      <c r="D52" s="4">
        <f t="shared" si="2"/>
        <v>7.2594057352463164</v>
      </c>
      <c r="E52" s="4"/>
      <c r="F52" s="55">
        <f>'[1]methanogen M06-L TZVP gas redo'!DF53</f>
        <v>1.1430800000000001</v>
      </c>
      <c r="G52" s="55">
        <f>'[1]methanogen M06-L TZVP gas redo'!DY53</f>
        <v>1.08795</v>
      </c>
      <c r="H52" s="55">
        <f>'[1]methanogen M06-L TZVP gas redo'!DN53</f>
        <v>7.0197399999999996</v>
      </c>
      <c r="I52" s="55">
        <f>'[1]methanogen M06-L TZVP gas redo'!DH53</f>
        <v>2.6211799999999998</v>
      </c>
      <c r="J52" s="55">
        <f>'[1]methanogen M06-L TZVP gas redo'!DU53</f>
        <v>6.1729399999999996</v>
      </c>
      <c r="L52" s="57">
        <f t="shared" si="3"/>
        <v>1.0287772326023066</v>
      </c>
      <c r="N52" s="11">
        <f t="shared" si="4"/>
        <v>49.431182119100036</v>
      </c>
      <c r="O52" s="11">
        <f t="shared" si="5"/>
        <v>856.55062555622692</v>
      </c>
      <c r="P52" s="11">
        <f t="shared" si="6"/>
        <v>985.10158225378643</v>
      </c>
      <c r="Q52" s="11">
        <f t="shared" si="7"/>
        <v>1013.4725264579407</v>
      </c>
      <c r="R52" s="11">
        <f t="shared" si="8"/>
        <v>-156.92190090171377</v>
      </c>
      <c r="S52" s="2">
        <f t="shared" si="9"/>
        <v>0.85477081304066871</v>
      </c>
    </row>
    <row r="53" spans="1:19" x14ac:dyDescent="0.2">
      <c r="A53" s="55">
        <v>100</v>
      </c>
      <c r="B53" s="55">
        <f t="shared" si="1"/>
        <v>373.15</v>
      </c>
      <c r="C53" s="4">
        <f t="shared" si="0"/>
        <v>2.6798874447273215</v>
      </c>
      <c r="D53" s="4">
        <f t="shared" si="2"/>
        <v>7.181796716407133</v>
      </c>
      <c r="E53" s="4"/>
      <c r="F53" s="55">
        <f>'[1]methanogen M06-L TZVP gas redo'!DF54</f>
        <v>1.14194</v>
      </c>
      <c r="G53" s="55">
        <f>'[1]methanogen M06-L TZVP gas redo'!DY54</f>
        <v>1.08731</v>
      </c>
      <c r="H53" s="55">
        <f>'[1]methanogen M06-L TZVP gas redo'!DN54</f>
        <v>6.9305000000000003</v>
      </c>
      <c r="I53" s="55">
        <f>'[1]methanogen M06-L TZVP gas redo'!DH54</f>
        <v>2.6056699999999999</v>
      </c>
      <c r="J53" s="55">
        <f>'[1]methanogen M06-L TZVP gas redo'!DU54</f>
        <v>6.0937400000000004</v>
      </c>
      <c r="L53" s="57">
        <f t="shared" si="3"/>
        <v>1.0279739356409059</v>
      </c>
      <c r="N53" s="11">
        <f t="shared" si="4"/>
        <v>49.02181437602998</v>
      </c>
      <c r="O53" s="11">
        <f t="shared" si="5"/>
        <v>849.57217490462301</v>
      </c>
      <c r="P53" s="11">
        <f t="shared" si="6"/>
        <v>978.24212083886084</v>
      </c>
      <c r="Q53" s="11">
        <f t="shared" si="7"/>
        <v>1005.8319331154886</v>
      </c>
      <c r="R53" s="11">
        <f t="shared" si="8"/>
        <v>-156.25975821086575</v>
      </c>
      <c r="S53" s="2">
        <f t="shared" si="9"/>
        <v>0.85533698070807962</v>
      </c>
    </row>
    <row r="54" spans="1:19" x14ac:dyDescent="0.2">
      <c r="A54" s="55">
        <v>102</v>
      </c>
      <c r="B54" s="55">
        <f t="shared" si="1"/>
        <v>375.15</v>
      </c>
      <c r="C54" s="4">
        <f t="shared" si="0"/>
        <v>2.6656004264960682</v>
      </c>
      <c r="D54" s="4">
        <f t="shared" si="2"/>
        <v>7.1054256337360213</v>
      </c>
      <c r="E54" s="4"/>
      <c r="F54" s="55">
        <f>'[1]methanogen M06-L TZVP gas redo'!DF55</f>
        <v>1.1408199999999999</v>
      </c>
      <c r="G54" s="55">
        <f>'[1]methanogen M06-L TZVP gas redo'!DY55</f>
        <v>1.08667</v>
      </c>
      <c r="H54" s="55">
        <f>'[1]methanogen M06-L TZVP gas redo'!DN55</f>
        <v>6.8433400000000004</v>
      </c>
      <c r="I54" s="55">
        <f>'[1]methanogen M06-L TZVP gas redo'!DH55</f>
        <v>2.5904199999999999</v>
      </c>
      <c r="J54" s="55">
        <f>'[1]methanogen M06-L TZVP gas redo'!DU55</f>
        <v>6.0164200000000001</v>
      </c>
      <c r="L54" s="57">
        <f t="shared" si="3"/>
        <v>1.0271883633472971</v>
      </c>
      <c r="N54" s="11">
        <f t="shared" si="4"/>
        <v>48.629327890556283</v>
      </c>
      <c r="O54" s="11">
        <f t="shared" si="5"/>
        <v>842.67237331370757</v>
      </c>
      <c r="P54" s="11">
        <f t="shared" si="6"/>
        <v>971.4558918196326</v>
      </c>
      <c r="Q54" s="11">
        <f t="shared" si="7"/>
        <v>998.28121719198475</v>
      </c>
      <c r="R54" s="11">
        <f t="shared" si="8"/>
        <v>-155.60884387827696</v>
      </c>
      <c r="S54" s="2">
        <f t="shared" si="9"/>
        <v>0.8558939130459724</v>
      </c>
    </row>
    <row r="55" spans="1:19" x14ac:dyDescent="0.2">
      <c r="A55" s="55">
        <v>104</v>
      </c>
      <c r="B55" s="55">
        <f t="shared" si="1"/>
        <v>377.15</v>
      </c>
      <c r="C55" s="4">
        <f t="shared" si="0"/>
        <v>2.6514649343762429</v>
      </c>
      <c r="D55" s="4">
        <f t="shared" si="2"/>
        <v>7.0302662982268158</v>
      </c>
      <c r="E55" s="4"/>
      <c r="F55" s="55">
        <f>'[1]methanogen M06-L TZVP gas redo'!DF56</f>
        <v>1.1396999999999999</v>
      </c>
      <c r="G55" s="55">
        <f>'[1]methanogen M06-L TZVP gas redo'!DY56</f>
        <v>1.0860399999999999</v>
      </c>
      <c r="H55" s="55">
        <f>'[1]methanogen M06-L TZVP gas redo'!DN56</f>
        <v>6.7582000000000004</v>
      </c>
      <c r="I55" s="55">
        <f>'[1]methanogen M06-L TZVP gas redo'!DH56</f>
        <v>2.5754100000000002</v>
      </c>
      <c r="J55" s="55">
        <f>'[1]methanogen M06-L TZVP gas redo'!DU56</f>
        <v>5.9409099999999997</v>
      </c>
      <c r="L55" s="57">
        <f t="shared" si="3"/>
        <v>1.0264199517726</v>
      </c>
      <c r="N55" s="11">
        <f t="shared" si="4"/>
        <v>48.227016633582458</v>
      </c>
      <c r="O55" s="11">
        <f t="shared" si="5"/>
        <v>835.85357555205087</v>
      </c>
      <c r="P55" s="11">
        <f t="shared" si="6"/>
        <v>964.747837666804</v>
      </c>
      <c r="Q55" s="11">
        <f t="shared" si="7"/>
        <v>990.82481039089237</v>
      </c>
      <c r="R55" s="11">
        <f t="shared" si="8"/>
        <v>-154.97123483884141</v>
      </c>
      <c r="S55" s="2">
        <f t="shared" si="9"/>
        <v>0.85643981275852965</v>
      </c>
    </row>
    <row r="56" spans="1:19" x14ac:dyDescent="0.2">
      <c r="A56" s="55">
        <v>106</v>
      </c>
      <c r="B56" s="55">
        <f t="shared" si="1"/>
        <v>379.15</v>
      </c>
      <c r="C56" s="4">
        <f t="shared" si="0"/>
        <v>2.637478570486615</v>
      </c>
      <c r="D56" s="4">
        <f t="shared" si="2"/>
        <v>6.9562932097761188</v>
      </c>
      <c r="E56" s="4"/>
      <c r="F56" s="55">
        <f>'[1]methanogen M06-L TZVP gas redo'!DF57</f>
        <v>1.1386000000000001</v>
      </c>
      <c r="G56" s="55">
        <f>'[1]methanogen M06-L TZVP gas redo'!DY57</f>
        <v>1.08541</v>
      </c>
      <c r="H56" s="55">
        <f>'[1]methanogen M06-L TZVP gas redo'!DN57</f>
        <v>6.6749999999999998</v>
      </c>
      <c r="I56" s="55">
        <f>'[1]methanogen M06-L TZVP gas redo'!DH57</f>
        <v>2.5606499999999999</v>
      </c>
      <c r="J56" s="55">
        <f>'[1]methanogen M06-L TZVP gas redo'!DU57</f>
        <v>5.8671699999999998</v>
      </c>
      <c r="L56" s="57">
        <f t="shared" si="3"/>
        <v>1.0256681626305211</v>
      </c>
      <c r="N56" s="11">
        <f t="shared" si="4"/>
        <v>47.841641736825594</v>
      </c>
      <c r="O56" s="11">
        <f t="shared" si="5"/>
        <v>829.11127263758783</v>
      </c>
      <c r="P56" s="11">
        <f t="shared" si="6"/>
        <v>958.10807177357867</v>
      </c>
      <c r="Q56" s="11">
        <f t="shared" si="7"/>
        <v>983.45233797260505</v>
      </c>
      <c r="R56" s="11">
        <f t="shared" si="8"/>
        <v>-154.34106533501728</v>
      </c>
      <c r="S56" s="2">
        <f t="shared" si="9"/>
        <v>0.85697968509806721</v>
      </c>
    </row>
    <row r="57" spans="1:19" x14ac:dyDescent="0.2">
      <c r="A57" s="55">
        <v>108</v>
      </c>
      <c r="B57" s="55">
        <f t="shared" si="1"/>
        <v>381.15</v>
      </c>
      <c r="C57" s="4">
        <f t="shared" si="0"/>
        <v>2.6236389872753509</v>
      </c>
      <c r="D57" s="4">
        <f t="shared" si="2"/>
        <v>6.8834815355512298</v>
      </c>
      <c r="E57" s="4"/>
      <c r="F57" s="55">
        <f>'[1]methanogen M06-L TZVP gas redo'!DF58</f>
        <v>1.1375200000000001</v>
      </c>
      <c r="G57" s="55">
        <f>'[1]methanogen M06-L TZVP gas redo'!DY58</f>
        <v>1.0848</v>
      </c>
      <c r="H57" s="55">
        <f>'[1]methanogen M06-L TZVP gas redo'!DN58</f>
        <v>6.5936899999999996</v>
      </c>
      <c r="I57" s="55">
        <f>'[1]methanogen M06-L TZVP gas redo'!DH58</f>
        <v>2.5461299999999998</v>
      </c>
      <c r="J57" s="55">
        <f>'[1]methanogen M06-L TZVP gas redo'!DU58</f>
        <v>5.7951300000000003</v>
      </c>
      <c r="L57" s="57">
        <f t="shared" si="3"/>
        <v>1.0249324822777528</v>
      </c>
      <c r="N57" s="11">
        <f t="shared" si="4"/>
        <v>47.454815901987907</v>
      </c>
      <c r="O57" s="11">
        <f t="shared" si="5"/>
        <v>822.44335035339554</v>
      </c>
      <c r="P57" s="11">
        <f t="shared" si="6"/>
        <v>951.53857179016177</v>
      </c>
      <c r="Q57" s="11">
        <f t="shared" si="7"/>
        <v>976.16531126241318</v>
      </c>
      <c r="R57" s="11">
        <f t="shared" si="8"/>
        <v>-153.72196090901761</v>
      </c>
      <c r="S57" s="2">
        <f t="shared" si="9"/>
        <v>0.85751040928399769</v>
      </c>
    </row>
    <row r="58" spans="1:19" x14ac:dyDescent="0.2">
      <c r="A58" s="55">
        <v>110</v>
      </c>
      <c r="B58" s="55">
        <f t="shared" si="1"/>
        <v>383.15</v>
      </c>
      <c r="C58" s="4">
        <f t="shared" si="0"/>
        <v>2.6099438862064468</v>
      </c>
      <c r="D58" s="4">
        <f t="shared" si="2"/>
        <v>6.8118070891464093</v>
      </c>
      <c r="E58" s="4"/>
      <c r="F58" s="55">
        <f>'[1]methanogen M06-L TZVP gas redo'!DF59</f>
        <v>1.13645</v>
      </c>
      <c r="G58" s="55">
        <f>'[1]methanogen M06-L TZVP gas redo'!DY59</f>
        <v>1.08419</v>
      </c>
      <c r="H58" s="55">
        <f>'[1]methanogen M06-L TZVP gas redo'!DN59</f>
        <v>6.5142199999999999</v>
      </c>
      <c r="I58" s="55">
        <f>'[1]methanogen M06-L TZVP gas redo'!DH59</f>
        <v>2.5318399999999999</v>
      </c>
      <c r="J58" s="55">
        <f>'[1]methanogen M06-L TZVP gas redo'!DU59</f>
        <v>5.7247399999999997</v>
      </c>
      <c r="L58" s="57">
        <f t="shared" si="3"/>
        <v>1.0242124207167005</v>
      </c>
      <c r="N58" s="11">
        <f t="shared" si="4"/>
        <v>47.0762042109845</v>
      </c>
      <c r="O58" s="11">
        <f t="shared" si="5"/>
        <v>815.85082242981025</v>
      </c>
      <c r="P58" s="11">
        <f t="shared" si="6"/>
        <v>945.04116856280132</v>
      </c>
      <c r="Q58" s="11">
        <f t="shared" si="7"/>
        <v>968.96511577313163</v>
      </c>
      <c r="R58" s="11">
        <f t="shared" si="8"/>
        <v>-153.11429334332135</v>
      </c>
      <c r="S58" s="2">
        <f t="shared" si="9"/>
        <v>0.8580316489011317</v>
      </c>
    </row>
    <row r="59" spans="1:19" x14ac:dyDescent="0.2">
      <c r="A59" s="55">
        <v>112</v>
      </c>
      <c r="B59" s="55">
        <f t="shared" si="1"/>
        <v>385.15</v>
      </c>
      <c r="C59" s="4">
        <f t="shared" si="0"/>
        <v>2.5963910164870829</v>
      </c>
      <c r="D59" s="4">
        <f t="shared" si="2"/>
        <v>6.7412463104948284</v>
      </c>
      <c r="E59" s="4"/>
      <c r="F59" s="55">
        <f>'[1]methanogen M06-L TZVP gas redo'!DF60</f>
        <v>1.1353899999999999</v>
      </c>
      <c r="G59" s="55">
        <f>'[1]methanogen M06-L TZVP gas redo'!DY60</f>
        <v>1.0835900000000001</v>
      </c>
      <c r="H59" s="55">
        <f>'[1]methanogen M06-L TZVP gas redo'!DN60</f>
        <v>6.4365300000000003</v>
      </c>
      <c r="I59" s="55">
        <f>'[1]methanogen M06-L TZVP gas redo'!DH60</f>
        <v>2.5177700000000001</v>
      </c>
      <c r="J59" s="55">
        <f>'[1]methanogen M06-L TZVP gas redo'!DU60</f>
        <v>5.6559499999999998</v>
      </c>
      <c r="L59" s="57">
        <f t="shared" si="3"/>
        <v>1.0235075106221274</v>
      </c>
      <c r="N59" s="11">
        <f t="shared" si="4"/>
        <v>46.696601558349542</v>
      </c>
      <c r="O59" s="11">
        <f t="shared" si="5"/>
        <v>809.33449927046229</v>
      </c>
      <c r="P59" s="11">
        <f t="shared" si="6"/>
        <v>938.61598590988729</v>
      </c>
      <c r="Q59" s="11">
        <f t="shared" si="7"/>
        <v>961.8514501771848</v>
      </c>
      <c r="R59" s="11">
        <f t="shared" si="8"/>
        <v>-152.51695090672249</v>
      </c>
      <c r="S59" s="2">
        <f t="shared" si="9"/>
        <v>0.858544340728013</v>
      </c>
    </row>
    <row r="60" spans="1:19" x14ac:dyDescent="0.2">
      <c r="A60" s="55">
        <v>114</v>
      </c>
      <c r="B60" s="55">
        <f t="shared" si="1"/>
        <v>387.15</v>
      </c>
      <c r="C60" s="4">
        <f t="shared" si="0"/>
        <v>2.5829781738344311</v>
      </c>
      <c r="D60" s="4">
        <f t="shared" si="2"/>
        <v>6.6717762465050541</v>
      </c>
      <c r="E60" s="4"/>
      <c r="F60" s="55">
        <f>'[1]methanogen M06-L TZVP gas redo'!DF61</f>
        <v>1.1343399999999999</v>
      </c>
      <c r="G60" s="55">
        <f>'[1]methanogen M06-L TZVP gas redo'!DY61</f>
        <v>1.0829899999999999</v>
      </c>
      <c r="H60" s="55">
        <f>'[1]methanogen M06-L TZVP gas redo'!DN61</f>
        <v>6.3605600000000004</v>
      </c>
      <c r="I60" s="55">
        <f>'[1]methanogen M06-L TZVP gas redo'!DH61</f>
        <v>2.50393</v>
      </c>
      <c r="J60" s="55">
        <f>'[1]methanogen M06-L TZVP gas redo'!DU61</f>
        <v>5.5887099999999998</v>
      </c>
      <c r="L60" s="57">
        <f t="shared" si="3"/>
        <v>1.0228173063930068</v>
      </c>
      <c r="N60" s="11">
        <f t="shared" si="4"/>
        <v>46.325249634712144</v>
      </c>
      <c r="O60" s="11">
        <f t="shared" si="5"/>
        <v>802.88699372939163</v>
      </c>
      <c r="P60" s="11">
        <f t="shared" si="6"/>
        <v>932.25492621476417</v>
      </c>
      <c r="Q60" s="11">
        <f t="shared" si="7"/>
        <v>954.81581110975958</v>
      </c>
      <c r="R60" s="11">
        <f t="shared" si="8"/>
        <v>-151.92881738036783</v>
      </c>
      <c r="S60" s="2">
        <f t="shared" si="9"/>
        <v>0.85904942795346351</v>
      </c>
    </row>
    <row r="61" spans="1:19" x14ac:dyDescent="0.2">
      <c r="A61" s="55">
        <v>116</v>
      </c>
      <c r="B61" s="55">
        <f t="shared" si="1"/>
        <v>389.15</v>
      </c>
      <c r="C61" s="4">
        <f t="shared" si="0"/>
        <v>2.5697031992804833</v>
      </c>
      <c r="D61" s="4">
        <f t="shared" si="2"/>
        <v>6.6033745323923512</v>
      </c>
      <c r="E61" s="4"/>
      <c r="F61" s="55">
        <f>'[1]methanogen M06-L TZVP gas redo'!DF62</f>
        <v>1.13331</v>
      </c>
      <c r="G61" s="55">
        <f>'[1]methanogen M06-L TZVP gas redo'!DY62</f>
        <v>1.0824</v>
      </c>
      <c r="H61" s="55">
        <f>'[1]methanogen M06-L TZVP gas redo'!DN62</f>
        <v>6.2862600000000004</v>
      </c>
      <c r="I61" s="55">
        <f>'[1]methanogen M06-L TZVP gas redo'!DH62</f>
        <v>2.49031</v>
      </c>
      <c r="J61" s="55">
        <f>'[1]methanogen M06-L TZVP gas redo'!DU62</f>
        <v>5.5229900000000001</v>
      </c>
      <c r="L61" s="57">
        <f t="shared" si="3"/>
        <v>1.0221413832305177</v>
      </c>
      <c r="N61" s="11">
        <f t="shared" si="4"/>
        <v>45.961756632330115</v>
      </c>
      <c r="O61" s="11">
        <f t="shared" si="5"/>
        <v>796.51217958788334</v>
      </c>
      <c r="P61" s="11">
        <f t="shared" si="6"/>
        <v>925.95909855693367</v>
      </c>
      <c r="Q61" s="11">
        <f t="shared" si="7"/>
        <v>947.85892052627287</v>
      </c>
      <c r="R61" s="11">
        <f t="shared" si="8"/>
        <v>-151.34674093838939</v>
      </c>
      <c r="S61" s="2">
        <f t="shared" si="9"/>
        <v>0.85954960594476082</v>
      </c>
    </row>
    <row r="62" spans="1:19" x14ac:dyDescent="0.2">
      <c r="A62" s="55">
        <v>118</v>
      </c>
      <c r="B62" s="55">
        <f t="shared" si="1"/>
        <v>391.15</v>
      </c>
      <c r="C62" s="4">
        <f t="shared" si="0"/>
        <v>2.5565639780135498</v>
      </c>
      <c r="D62" s="4">
        <f t="shared" si="2"/>
        <v>6.5360193736764671</v>
      </c>
      <c r="E62" s="4"/>
      <c r="F62" s="55">
        <f>'[1]methanogen M06-L TZVP gas redo'!DF63</f>
        <v>1.13229</v>
      </c>
      <c r="G62" s="55">
        <f>'[1]methanogen M06-L TZVP gas redo'!DY63</f>
        <v>1.08182</v>
      </c>
      <c r="H62" s="55">
        <f>'[1]methanogen M06-L TZVP gas redo'!DN63</f>
        <v>6.2135899999999999</v>
      </c>
      <c r="I62" s="55">
        <f>'[1]methanogen M06-L TZVP gas redo'!DH63</f>
        <v>2.4769000000000001</v>
      </c>
      <c r="J62" s="55">
        <f>'[1]methanogen M06-L TZVP gas redo'!DU63</f>
        <v>5.4587199999999996</v>
      </c>
      <c r="L62" s="57">
        <f t="shared" si="3"/>
        <v>1.0214793362429371</v>
      </c>
      <c r="N62" s="11">
        <f t="shared" si="4"/>
        <v>45.597322727152083</v>
      </c>
      <c r="O62" s="11">
        <f t="shared" si="5"/>
        <v>790.2065517636114</v>
      </c>
      <c r="P62" s="11">
        <f t="shared" si="6"/>
        <v>919.73105047377896</v>
      </c>
      <c r="Q62" s="11">
        <f t="shared" si="7"/>
        <v>940.98295670764708</v>
      </c>
      <c r="R62" s="11">
        <f t="shared" si="8"/>
        <v>-150.77640494403551</v>
      </c>
      <c r="S62" s="2">
        <f t="shared" si="9"/>
        <v>0.86003997784904518</v>
      </c>
    </row>
    <row r="63" spans="1:19" x14ac:dyDescent="0.2">
      <c r="A63" s="55">
        <v>120</v>
      </c>
      <c r="B63" s="55">
        <f t="shared" si="1"/>
        <v>393.15</v>
      </c>
      <c r="C63" s="4">
        <f t="shared" si="0"/>
        <v>2.5435584382551188</v>
      </c>
      <c r="D63" s="4">
        <f t="shared" si="2"/>
        <v>6.4696895288188205</v>
      </c>
      <c r="E63" s="4"/>
      <c r="F63" s="55">
        <f>'[1]methanogen M06-L TZVP gas redo'!DF64</f>
        <v>1.1312800000000001</v>
      </c>
      <c r="G63" s="55">
        <f>'[1]methanogen M06-L TZVP gas redo'!DY64</f>
        <v>1.08124</v>
      </c>
      <c r="H63" s="55">
        <f>'[1]methanogen M06-L TZVP gas redo'!DN64</f>
        <v>6.1425000000000001</v>
      </c>
      <c r="I63" s="55">
        <f>'[1]methanogen M06-L TZVP gas redo'!DH64</f>
        <v>2.4636900000000002</v>
      </c>
      <c r="J63" s="55">
        <f>'[1]methanogen M06-L TZVP gas redo'!DU64</f>
        <v>5.3958700000000004</v>
      </c>
      <c r="L63" s="57">
        <f t="shared" si="3"/>
        <v>1.0208307795778768</v>
      </c>
      <c r="N63" s="11">
        <f t="shared" si="4"/>
        <v>45.241204351113517</v>
      </c>
      <c r="O63" s="11">
        <f t="shared" si="5"/>
        <v>783.97362006734636</v>
      </c>
      <c r="P63" s="11">
        <f t="shared" si="6"/>
        <v>913.57159934518972</v>
      </c>
      <c r="Q63" s="11">
        <f t="shared" si="7"/>
        <v>934.18838490679809</v>
      </c>
      <c r="R63" s="11">
        <f t="shared" si="8"/>
        <v>-150.2147648394517</v>
      </c>
      <c r="S63" s="2">
        <f t="shared" si="9"/>
        <v>0.86052314646288508</v>
      </c>
    </row>
    <row r="64" spans="1:19" x14ac:dyDescent="0.2">
      <c r="A64" s="55">
        <v>122</v>
      </c>
      <c r="B64" s="55">
        <f t="shared" si="1"/>
        <v>395.15</v>
      </c>
      <c r="C64" s="4">
        <f t="shared" si="0"/>
        <v>2.5306845501708213</v>
      </c>
      <c r="D64" s="4">
        <f t="shared" si="2"/>
        <v>6.404364292473292</v>
      </c>
      <c r="E64" s="4"/>
      <c r="F64" s="55">
        <f>'[1]methanogen M06-L TZVP gas redo'!DF65</f>
        <v>1.13029</v>
      </c>
      <c r="G64" s="55">
        <f>'[1]methanogen M06-L TZVP gas redo'!DY65</f>
        <v>1.08067</v>
      </c>
      <c r="H64" s="55">
        <f>'[1]methanogen M06-L TZVP gas redo'!DN65</f>
        <v>6.0729300000000004</v>
      </c>
      <c r="I64" s="55">
        <f>'[1]methanogen M06-L TZVP gas redo'!DH65</f>
        <v>2.4506899999999998</v>
      </c>
      <c r="J64" s="55">
        <f>'[1]methanogen M06-L TZVP gas redo'!DU65</f>
        <v>5.3343999999999996</v>
      </c>
      <c r="L64" s="57">
        <f t="shared" si="3"/>
        <v>1.0201953455821609</v>
      </c>
      <c r="N64" s="11">
        <f t="shared" si="4"/>
        <v>44.893017810357378</v>
      </c>
      <c r="O64" s="11">
        <f t="shared" si="5"/>
        <v>777.80679601567215</v>
      </c>
      <c r="P64" s="11">
        <f t="shared" si="6"/>
        <v>907.47157286188906</v>
      </c>
      <c r="Q64" s="11">
        <f t="shared" si="7"/>
        <v>927.46569709798769</v>
      </c>
      <c r="R64" s="11">
        <f t="shared" si="8"/>
        <v>-149.65890108231557</v>
      </c>
      <c r="S64" s="2">
        <f t="shared" si="9"/>
        <v>0.86100161306098111</v>
      </c>
    </row>
    <row r="65" spans="1:19" x14ac:dyDescent="0.2">
      <c r="A65" s="55">
        <v>124</v>
      </c>
      <c r="B65" s="55">
        <f t="shared" si="1"/>
        <v>397.15</v>
      </c>
      <c r="C65" s="4">
        <f t="shared" si="0"/>
        <v>2.517940324814302</v>
      </c>
      <c r="D65" s="4">
        <f t="shared" si="2"/>
        <v>6.3400234793259536</v>
      </c>
      <c r="E65" s="4"/>
      <c r="F65" s="55">
        <f>'[1]methanogen M06-L TZVP gas redo'!DF66</f>
        <v>1.1293</v>
      </c>
      <c r="G65" s="55">
        <f>'[1]methanogen M06-L TZVP gas redo'!DY66</f>
        <v>1.0801099999999999</v>
      </c>
      <c r="H65" s="55">
        <f>'[1]methanogen M06-L TZVP gas redo'!DN66</f>
        <v>6.0048500000000002</v>
      </c>
      <c r="I65" s="55">
        <f>'[1]methanogen M06-L TZVP gas redo'!DH66</f>
        <v>2.4378899999999999</v>
      </c>
      <c r="J65" s="55">
        <f>'[1]methanogen M06-L TZVP gas redo'!DU66</f>
        <v>5.2742599999999999</v>
      </c>
      <c r="L65" s="57">
        <f t="shared" si="3"/>
        <v>1.0195726839894952</v>
      </c>
      <c r="N65" s="11">
        <f t="shared" si="4"/>
        <v>44.53508394605516</v>
      </c>
      <c r="O65" s="11">
        <f t="shared" si="5"/>
        <v>771.7054740699391</v>
      </c>
      <c r="P65" s="11">
        <f t="shared" si="6"/>
        <v>901.4345649447182</v>
      </c>
      <c r="Q65" s="11">
        <f t="shared" si="7"/>
        <v>920.81816719696428</v>
      </c>
      <c r="R65" s="11">
        <f t="shared" si="8"/>
        <v>-149.11269312702527</v>
      </c>
      <c r="S65" s="2">
        <f t="shared" si="9"/>
        <v>0.86147202745189866</v>
      </c>
    </row>
    <row r="66" spans="1:19" x14ac:dyDescent="0.2">
      <c r="A66" s="55">
        <v>126</v>
      </c>
      <c r="B66" s="55">
        <f t="shared" si="1"/>
        <v>399.15</v>
      </c>
      <c r="C66" s="4">
        <f t="shared" si="0"/>
        <v>2.5053238131028435</v>
      </c>
      <c r="D66" s="4">
        <f t="shared" si="2"/>
        <v>6.2766474085001729</v>
      </c>
      <c r="E66" s="4"/>
      <c r="F66" s="55">
        <f>'[1]methanogen M06-L TZVP gas redo'!DF67</f>
        <v>1.1283300000000001</v>
      </c>
      <c r="G66" s="55">
        <f>'[1]methanogen M06-L TZVP gas redo'!DY67</f>
        <v>1.0795600000000001</v>
      </c>
      <c r="H66" s="55">
        <f>'[1]methanogen M06-L TZVP gas redo'!DN67</f>
        <v>5.9382099999999998</v>
      </c>
      <c r="I66" s="55">
        <f>'[1]methanogen M06-L TZVP gas redo'!DH67</f>
        <v>2.4252799999999999</v>
      </c>
      <c r="J66" s="55">
        <f>'[1]methanogen M06-L TZVP gas redo'!DU67</f>
        <v>5.2154199999999999</v>
      </c>
      <c r="L66" s="57">
        <f t="shared" si="3"/>
        <v>1.0189624611358661</v>
      </c>
      <c r="N66" s="11">
        <f t="shared" si="4"/>
        <v>44.185112766240366</v>
      </c>
      <c r="O66" s="11">
        <f t="shared" si="5"/>
        <v>765.67264048103709</v>
      </c>
      <c r="P66" s="11">
        <f t="shared" si="6"/>
        <v>895.46075951760827</v>
      </c>
      <c r="Q66" s="11">
        <f t="shared" si="7"/>
        <v>914.24567415505896</v>
      </c>
      <c r="R66" s="11">
        <f t="shared" si="8"/>
        <v>-148.57303367402193</v>
      </c>
      <c r="S66" s="2">
        <f t="shared" si="9"/>
        <v>0.86193705444183066</v>
      </c>
    </row>
    <row r="67" spans="1:19" x14ac:dyDescent="0.2">
      <c r="A67" s="55">
        <v>128</v>
      </c>
      <c r="B67" s="55">
        <f t="shared" ref="B67:B130" si="16">A67+273.15</f>
        <v>401.15</v>
      </c>
      <c r="C67" s="4">
        <f t="shared" ref="C67:C130" si="17">1000/B67</f>
        <v>2.4928331048236321</v>
      </c>
      <c r="D67" s="4">
        <f t="shared" si="2"/>
        <v>6.2142168885046303</v>
      </c>
      <c r="E67" s="4"/>
      <c r="F67" s="55">
        <f>'[1]methanogen M06-L TZVP gas redo'!DF68</f>
        <v>1.12737</v>
      </c>
      <c r="G67" s="55">
        <f>'[1]methanogen M06-L TZVP gas redo'!DY68</f>
        <v>1.079</v>
      </c>
      <c r="H67" s="55">
        <f>'[1]methanogen M06-L TZVP gas redo'!DN68</f>
        <v>5.8729800000000001</v>
      </c>
      <c r="I67" s="55">
        <f>'[1]methanogen M06-L TZVP gas redo'!DH68</f>
        <v>2.4128599999999998</v>
      </c>
      <c r="J67" s="55">
        <f>'[1]methanogen M06-L TZVP gas redo'!DU68</f>
        <v>5.1578400000000002</v>
      </c>
      <c r="L67" s="57">
        <f t="shared" si="3"/>
        <v>1.0183643592025389</v>
      </c>
      <c r="N67" s="11">
        <f t="shared" si="4"/>
        <v>43.85280013640795</v>
      </c>
      <c r="O67" s="11">
        <f t="shared" si="5"/>
        <v>759.70512130660632</v>
      </c>
      <c r="P67" s="11">
        <f t="shared" si="6"/>
        <v>889.54940522365769</v>
      </c>
      <c r="Q67" s="11">
        <f t="shared" si="7"/>
        <v>907.74717601699001</v>
      </c>
      <c r="R67" s="11">
        <f t="shared" si="8"/>
        <v>-148.04205471038375</v>
      </c>
      <c r="S67" s="2">
        <f t="shared" si="9"/>
        <v>0.86239484641391717</v>
      </c>
    </row>
    <row r="68" spans="1:19" x14ac:dyDescent="0.2">
      <c r="A68" s="55">
        <v>130</v>
      </c>
      <c r="B68" s="55">
        <f t="shared" si="16"/>
        <v>403.15</v>
      </c>
      <c r="C68" s="4">
        <f t="shared" si="17"/>
        <v>2.480466327669602</v>
      </c>
      <c r="D68" s="4">
        <f t="shared" ref="D68:D131" si="18">1000000/(B68^2)</f>
        <v>6.1527132027027216</v>
      </c>
      <c r="E68" s="4"/>
      <c r="F68" s="55">
        <f>'[1]methanogen M06-L TZVP gas redo'!DF69</f>
        <v>1.12642</v>
      </c>
      <c r="G68" s="55">
        <f>'[1]methanogen M06-L TZVP gas redo'!DY69</f>
        <v>1.07846</v>
      </c>
      <c r="H68" s="55">
        <f>'[1]methanogen M06-L TZVP gas redo'!DN69</f>
        <v>5.8090999999999999</v>
      </c>
      <c r="I68" s="55">
        <f>'[1]methanogen M06-L TZVP gas redo'!DH69</f>
        <v>2.40063</v>
      </c>
      <c r="J68" s="55">
        <f>'[1]methanogen M06-L TZVP gas redo'!DU69</f>
        <v>5.1014799999999996</v>
      </c>
      <c r="L68" s="57">
        <f t="shared" ref="L68:L131" si="19">EXP((-0.353*1000000000000000000/(B68^6) + 42.17*1000000000000/(B68^4) - 309.4*1000000000/(B68^3) + 963.7*1000000/(B68^2) - 1399*1000/B68 + 766.2)/1000)</f>
        <v>1.0177780754864072</v>
      </c>
      <c r="N68" s="11">
        <f t="shared" ref="N68:N131" si="20">1000*LN(F68/G68)</f>
        <v>43.510364335462619</v>
      </c>
      <c r="O68" s="11">
        <f t="shared" ref="O68:O131" si="21">1000*LN(J68/I68)</f>
        <v>753.79949080317078</v>
      </c>
      <c r="P68" s="11">
        <f t="shared" ref="P68:P131" si="22">1000*LN(H68/I68)</f>
        <v>883.69445062231785</v>
      </c>
      <c r="Q68" s="11">
        <f t="shared" ref="Q68:Q131" si="23">1000*LN(L68*(H68/I68))</f>
        <v>901.31634448057332</v>
      </c>
      <c r="R68" s="11">
        <f t="shared" ref="R68:R131" si="24">1000*LN((J68/H68)/L68)</f>
        <v>-147.51685367740251</v>
      </c>
      <c r="S68" s="2">
        <f t="shared" ref="S68:S131" si="25">(J68/H68)/L68</f>
        <v>0.86284789603874301</v>
      </c>
    </row>
    <row r="69" spans="1:19" x14ac:dyDescent="0.2">
      <c r="A69" s="55">
        <v>132</v>
      </c>
      <c r="B69" s="55">
        <f t="shared" si="16"/>
        <v>405.15</v>
      </c>
      <c r="C69" s="4">
        <f t="shared" si="17"/>
        <v>2.4682216463038382</v>
      </c>
      <c r="D69" s="4">
        <f t="shared" si="18"/>
        <v>6.0921180952828289</v>
      </c>
      <c r="E69" s="4"/>
      <c r="F69" s="55">
        <f>'[1]methanogen M06-L TZVP gas redo'!DF70</f>
        <v>1.12548</v>
      </c>
      <c r="G69" s="55">
        <f>'[1]methanogen M06-L TZVP gas redo'!DY70</f>
        <v>1.07792</v>
      </c>
      <c r="H69" s="55">
        <f>'[1]methanogen M06-L TZVP gas redo'!DN70</f>
        <v>5.74655</v>
      </c>
      <c r="I69" s="55">
        <f>'[1]methanogen M06-L TZVP gas redo'!DH70</f>
        <v>2.3885800000000001</v>
      </c>
      <c r="J69" s="55">
        <f>'[1]methanogen M06-L TZVP gas redo'!DU70</f>
        <v>5.0463100000000001</v>
      </c>
      <c r="L69" s="57">
        <f t="shared" si="19"/>
        <v>1.0172033216973384</v>
      </c>
      <c r="N69" s="11">
        <f t="shared" si="20"/>
        <v>43.176353096497806</v>
      </c>
      <c r="O69" s="11">
        <f t="shared" si="21"/>
        <v>747.9582360201174</v>
      </c>
      <c r="P69" s="11">
        <f t="shared" si="22"/>
        <v>877.90062762567663</v>
      </c>
      <c r="Q69" s="11">
        <f t="shared" si="23"/>
        <v>894.95764771639097</v>
      </c>
      <c r="R69" s="11">
        <f t="shared" si="24"/>
        <v>-146.99941169627354</v>
      </c>
      <c r="S69" s="2">
        <f t="shared" si="25"/>
        <v>0.86329448529553277</v>
      </c>
    </row>
    <row r="70" spans="1:19" x14ac:dyDescent="0.2">
      <c r="A70" s="55">
        <v>134</v>
      </c>
      <c r="B70" s="55">
        <f t="shared" si="16"/>
        <v>407.15</v>
      </c>
      <c r="C70" s="4">
        <f t="shared" si="17"/>
        <v>2.4560972614515535</v>
      </c>
      <c r="D70" s="4">
        <f t="shared" si="18"/>
        <v>6.032413757709822</v>
      </c>
      <c r="E70" s="4"/>
      <c r="F70" s="55">
        <f>'[1]methanogen M06-L TZVP gas redo'!DF71</f>
        <v>1.12456</v>
      </c>
      <c r="G70" s="55">
        <f>'[1]methanogen M06-L TZVP gas redo'!DY71</f>
        <v>1.0773900000000001</v>
      </c>
      <c r="H70" s="55">
        <f>'[1]methanogen M06-L TZVP gas redo'!DN71</f>
        <v>5.6852900000000002</v>
      </c>
      <c r="I70" s="55">
        <f>'[1]methanogen M06-L TZVP gas redo'!DH71</f>
        <v>2.3767100000000001</v>
      </c>
      <c r="J70" s="55">
        <f>'[1]methanogen M06-L TZVP gas redo'!DU71</f>
        <v>4.9922899999999997</v>
      </c>
      <c r="L70" s="57">
        <f t="shared" si="19"/>
        <v>1.0166398232820839</v>
      </c>
      <c r="N70" s="11">
        <f t="shared" si="20"/>
        <v>42.850398424012525</v>
      </c>
      <c r="O70" s="11">
        <f t="shared" si="21"/>
        <v>742.17754391756091</v>
      </c>
      <c r="P70" s="11">
        <f t="shared" si="22"/>
        <v>872.16495892410421</v>
      </c>
      <c r="Q70" s="11">
        <f t="shared" si="23"/>
        <v>888.667857197643</v>
      </c>
      <c r="R70" s="11">
        <f t="shared" si="24"/>
        <v>-146.49031328008198</v>
      </c>
      <c r="S70" s="2">
        <f t="shared" si="25"/>
        <v>0.86373409904454035</v>
      </c>
    </row>
    <row r="71" spans="1:19" x14ac:dyDescent="0.2">
      <c r="A71" s="55">
        <v>136</v>
      </c>
      <c r="B71" s="55">
        <f t="shared" si="16"/>
        <v>409.15</v>
      </c>
      <c r="C71" s="4">
        <f t="shared" si="17"/>
        <v>2.4440914090186974</v>
      </c>
      <c r="D71" s="4">
        <f t="shared" si="18"/>
        <v>5.9735828156390021</v>
      </c>
      <c r="E71" s="4"/>
      <c r="F71" s="55">
        <f>'[1]methanogen M06-L TZVP gas redo'!DF72</f>
        <v>1.12364</v>
      </c>
      <c r="G71" s="55">
        <f>'[1]methanogen M06-L TZVP gas redo'!DY72</f>
        <v>1.0768599999999999</v>
      </c>
      <c r="H71" s="55">
        <f>'[1]methanogen M06-L TZVP gas redo'!DN72</f>
        <v>5.6252800000000001</v>
      </c>
      <c r="I71" s="55">
        <f>'[1]methanogen M06-L TZVP gas redo'!DH72</f>
        <v>2.3650099999999998</v>
      </c>
      <c r="J71" s="55">
        <f>'[1]methanogen M06-L TZVP gas redo'!DU72</f>
        <v>4.9394</v>
      </c>
      <c r="L71" s="57">
        <f t="shared" si="19"/>
        <v>1.0160873187742798</v>
      </c>
      <c r="N71" s="11">
        <f t="shared" si="20"/>
        <v>42.52401646211483</v>
      </c>
      <c r="O71" s="11">
        <f t="shared" si="21"/>
        <v>736.46161606862768</v>
      </c>
      <c r="P71" s="11">
        <f t="shared" si="22"/>
        <v>866.48847436462256</v>
      </c>
      <c r="Q71" s="11">
        <f t="shared" si="23"/>
        <v>882.44776350343898</v>
      </c>
      <c r="R71" s="11">
        <f t="shared" si="24"/>
        <v>-145.98614743481113</v>
      </c>
      <c r="S71" s="2">
        <f t="shared" si="25"/>
        <v>0.86416967406847311</v>
      </c>
    </row>
    <row r="72" spans="1:19" x14ac:dyDescent="0.2">
      <c r="A72" s="55">
        <v>138</v>
      </c>
      <c r="B72" s="55">
        <f t="shared" si="16"/>
        <v>411.15</v>
      </c>
      <c r="C72" s="4">
        <f t="shared" si="17"/>
        <v>2.4322023592362885</v>
      </c>
      <c r="D72" s="4">
        <f t="shared" si="18"/>
        <v>5.9156083162745681</v>
      </c>
      <c r="E72" s="4"/>
      <c r="F72" s="55">
        <f>'[1]methanogen M06-L TZVP gas redo'!DF73</f>
        <v>1.1227400000000001</v>
      </c>
      <c r="G72" s="55">
        <f>'[1]methanogen M06-L TZVP gas redo'!DY73</f>
        <v>1.0763400000000001</v>
      </c>
      <c r="H72" s="55">
        <f>'[1]methanogen M06-L TZVP gas redo'!DN73</f>
        <v>5.5664899999999999</v>
      </c>
      <c r="I72" s="55">
        <f>'[1]methanogen M06-L TZVP gas redo'!DH73</f>
        <v>2.3534799999999998</v>
      </c>
      <c r="J72" s="55">
        <f>'[1]methanogen M06-L TZVP gas redo'!DU73</f>
        <v>4.8875999999999999</v>
      </c>
      <c r="L72" s="57">
        <f t="shared" si="19"/>
        <v>1.0155455591700249</v>
      </c>
      <c r="N72" s="11">
        <f t="shared" si="20"/>
        <v>42.205729286834831</v>
      </c>
      <c r="O72" s="11">
        <f t="shared" si="21"/>
        <v>730.80630161900774</v>
      </c>
      <c r="P72" s="11">
        <f t="shared" si="22"/>
        <v>860.86960988281692</v>
      </c>
      <c r="Q72" s="11">
        <f t="shared" si="23"/>
        <v>876.29557469618294</v>
      </c>
      <c r="R72" s="11">
        <f t="shared" si="24"/>
        <v>-145.4892730771752</v>
      </c>
      <c r="S72" s="2">
        <f t="shared" si="25"/>
        <v>0.86459916451272245</v>
      </c>
    </row>
    <row r="73" spans="1:19" x14ac:dyDescent="0.2">
      <c r="A73" s="55">
        <v>140</v>
      </c>
      <c r="B73" s="55">
        <f t="shared" si="16"/>
        <v>413.15</v>
      </c>
      <c r="C73" s="4">
        <f t="shared" si="17"/>
        <v>2.4204284158296021</v>
      </c>
      <c r="D73" s="4">
        <f t="shared" si="18"/>
        <v>5.8584737161553964</v>
      </c>
      <c r="E73" s="4"/>
      <c r="F73" s="55">
        <f>'[1]methanogen M06-L TZVP gas redo'!DF74</f>
        <v>1.1218399999999999</v>
      </c>
      <c r="G73" s="55">
        <f>'[1]methanogen M06-L TZVP gas redo'!DY74</f>
        <v>1.0758300000000001</v>
      </c>
      <c r="H73" s="55">
        <f>'[1]methanogen M06-L TZVP gas redo'!DN74</f>
        <v>5.5088800000000004</v>
      </c>
      <c r="I73" s="55">
        <f>'[1]methanogen M06-L TZVP gas redo'!DH74</f>
        <v>2.34212</v>
      </c>
      <c r="J73" s="55">
        <f>'[1]methanogen M06-L TZVP gas redo'!DU74</f>
        <v>4.8368599999999997</v>
      </c>
      <c r="L73" s="57">
        <f t="shared" si="19"/>
        <v>1.0150143073283866</v>
      </c>
      <c r="N73" s="11">
        <f t="shared" si="20"/>
        <v>41.877737743861253</v>
      </c>
      <c r="O73" s="11">
        <f t="shared" si="21"/>
        <v>725.20924774112518</v>
      </c>
      <c r="P73" s="11">
        <f t="shared" si="22"/>
        <v>855.30483359488085</v>
      </c>
      <c r="Q73" s="11">
        <f t="shared" si="23"/>
        <v>870.20754187932152</v>
      </c>
      <c r="R73" s="11">
        <f t="shared" si="24"/>
        <v>-144.9982941381962</v>
      </c>
      <c r="S73" s="2">
        <f t="shared" si="25"/>
        <v>0.86502376872048914</v>
      </c>
    </row>
    <row r="74" spans="1:19" x14ac:dyDescent="0.2">
      <c r="A74" s="55">
        <v>142</v>
      </c>
      <c r="B74" s="55">
        <f t="shared" si="16"/>
        <v>415.15</v>
      </c>
      <c r="C74" s="4">
        <f t="shared" si="17"/>
        <v>2.4087679152113695</v>
      </c>
      <c r="D74" s="4">
        <f t="shared" si="18"/>
        <v>5.8021628693517266</v>
      </c>
      <c r="E74" s="4"/>
      <c r="F74" s="55">
        <f>'[1]methanogen M06-L TZVP gas redo'!DF75</f>
        <v>1.1209499999999999</v>
      </c>
      <c r="G74" s="55">
        <f>'[1]methanogen M06-L TZVP gas redo'!DY75</f>
        <v>1.07531</v>
      </c>
      <c r="H74" s="55">
        <f>'[1]methanogen M06-L TZVP gas redo'!DN75</f>
        <v>5.45242</v>
      </c>
      <c r="I74" s="55">
        <f>'[1]methanogen M06-L TZVP gas redo'!DH75</f>
        <v>2.3309299999999999</v>
      </c>
      <c r="J74" s="55">
        <f>'[1]methanogen M06-L TZVP gas redo'!DU75</f>
        <v>4.7871499999999996</v>
      </c>
      <c r="L74" s="57">
        <f t="shared" si="19"/>
        <v>1.0144933373963056</v>
      </c>
      <c r="N74" s="11">
        <f t="shared" si="20"/>
        <v>41.567547960862576</v>
      </c>
      <c r="O74" s="11">
        <f t="shared" si="21"/>
        <v>719.66791521202583</v>
      </c>
      <c r="P74" s="11">
        <f t="shared" si="22"/>
        <v>849.79221724460012</v>
      </c>
      <c r="Q74" s="11">
        <f t="shared" si="23"/>
        <v>864.18153013003541</v>
      </c>
      <c r="R74" s="11">
        <f t="shared" si="24"/>
        <v>-144.51361491800975</v>
      </c>
      <c r="S74" s="2">
        <f t="shared" si="25"/>
        <v>0.86544312938564594</v>
      </c>
    </row>
    <row r="75" spans="1:19" x14ac:dyDescent="0.2">
      <c r="A75" s="55">
        <v>144</v>
      </c>
      <c r="B75" s="55">
        <f t="shared" si="16"/>
        <v>417.15</v>
      </c>
      <c r="C75" s="4">
        <f t="shared" si="17"/>
        <v>2.3972192256981901</v>
      </c>
      <c r="D75" s="4">
        <f t="shared" si="18"/>
        <v>5.7466600160570307</v>
      </c>
      <c r="E75" s="4"/>
      <c r="F75" s="55">
        <f>'[1]methanogen M06-L TZVP gas redo'!DF76</f>
        <v>1.12008</v>
      </c>
      <c r="G75" s="55">
        <f>'[1]methanogen M06-L TZVP gas redo'!DY76</f>
        <v>1.07481</v>
      </c>
      <c r="H75" s="55">
        <f>'[1]methanogen M06-L TZVP gas redo'!DN76</f>
        <v>5.3970799999999999</v>
      </c>
      <c r="I75" s="55">
        <f>'[1]methanogen M06-L TZVP gas redo'!DH76</f>
        <v>2.31989</v>
      </c>
      <c r="J75" s="55">
        <f>'[1]methanogen M06-L TZVP gas redo'!DU76</f>
        <v>4.7384399999999998</v>
      </c>
      <c r="L75" s="57">
        <f t="shared" si="19"/>
        <v>1.0139824342571779</v>
      </c>
      <c r="N75" s="11">
        <f t="shared" si="20"/>
        <v>41.25620955504737</v>
      </c>
      <c r="O75" s="11">
        <f t="shared" si="21"/>
        <v>714.18819685201549</v>
      </c>
      <c r="P75" s="11">
        <f t="shared" si="22"/>
        <v>844.33829581544205</v>
      </c>
      <c r="Q75" s="11">
        <f t="shared" si="23"/>
        <v>858.22387761661173</v>
      </c>
      <c r="R75" s="11">
        <f t="shared" si="24"/>
        <v>-144.03568076459612</v>
      </c>
      <c r="S75" s="2">
        <f t="shared" si="25"/>
        <v>0.86585685307348148</v>
      </c>
    </row>
    <row r="76" spans="1:19" x14ac:dyDescent="0.2">
      <c r="A76" s="55">
        <v>146</v>
      </c>
      <c r="B76" s="55">
        <f t="shared" si="16"/>
        <v>419.15</v>
      </c>
      <c r="C76" s="4">
        <f t="shared" si="17"/>
        <v>2.3857807467493739</v>
      </c>
      <c r="D76" s="4">
        <f t="shared" si="18"/>
        <v>5.69194977156</v>
      </c>
      <c r="E76" s="4"/>
      <c r="F76" s="55">
        <f>'[1]methanogen M06-L TZVP gas redo'!DF77</f>
        <v>1.11921</v>
      </c>
      <c r="G76" s="55">
        <f>'[1]methanogen M06-L TZVP gas redo'!DY77</f>
        <v>1.0743100000000001</v>
      </c>
      <c r="H76" s="55">
        <f>'[1]methanogen M06-L TZVP gas redo'!DN77</f>
        <v>5.3428300000000002</v>
      </c>
      <c r="I76" s="55">
        <f>'[1]methanogen M06-L TZVP gas redo'!DH77</f>
        <v>2.3090099999999998</v>
      </c>
      <c r="J76" s="55">
        <f>'[1]methanogen M06-L TZVP gas redo'!DU77</f>
        <v>4.6907100000000002</v>
      </c>
      <c r="L76" s="57">
        <f t="shared" si="19"/>
        <v>1.0134813930025237</v>
      </c>
      <c r="N76" s="11">
        <f t="shared" si="20"/>
        <v>40.94448424886258</v>
      </c>
      <c r="O76" s="11">
        <f t="shared" si="21"/>
        <v>708.76509568585175</v>
      </c>
      <c r="P76" s="11">
        <f t="shared" si="22"/>
        <v>838.9366138962165</v>
      </c>
      <c r="Q76" s="11">
        <f t="shared" si="23"/>
        <v>852.32794148863763</v>
      </c>
      <c r="R76" s="11">
        <f t="shared" si="24"/>
        <v>-143.56284580278592</v>
      </c>
      <c r="S76" s="2">
        <f t="shared" si="25"/>
        <v>0.86626635727185908</v>
      </c>
    </row>
    <row r="77" spans="1:19" x14ac:dyDescent="0.2">
      <c r="A77" s="55">
        <v>148</v>
      </c>
      <c r="B77" s="55">
        <f t="shared" si="16"/>
        <v>421.15</v>
      </c>
      <c r="C77" s="4">
        <f t="shared" si="17"/>
        <v>2.3744509082274727</v>
      </c>
      <c r="D77" s="4">
        <f t="shared" si="18"/>
        <v>5.6380171155822696</v>
      </c>
      <c r="E77" s="4"/>
      <c r="F77" s="55">
        <f>'[1]methanogen M06-L TZVP gas redo'!DF78</f>
        <v>1.11836</v>
      </c>
      <c r="G77" s="55">
        <f>'[1]methanogen M06-L TZVP gas redo'!DY78</f>
        <v>1.07382</v>
      </c>
      <c r="H77" s="55">
        <f>'[1]methanogen M06-L TZVP gas redo'!DN78</f>
        <v>5.2896400000000003</v>
      </c>
      <c r="I77" s="55">
        <f>'[1]methanogen M06-L TZVP gas redo'!DH78</f>
        <v>2.2982800000000001</v>
      </c>
      <c r="J77" s="55">
        <f>'[1]methanogen M06-L TZVP gas redo'!DU78</f>
        <v>4.6439399999999997</v>
      </c>
      <c r="L77" s="57">
        <f t="shared" si="19"/>
        <v>1.0129900184260117</v>
      </c>
      <c r="N77" s="11">
        <f t="shared" si="20"/>
        <v>40.640942203464348</v>
      </c>
      <c r="O77" s="11">
        <f t="shared" si="21"/>
        <v>703.40212676880617</v>
      </c>
      <c r="P77" s="11">
        <f t="shared" si="22"/>
        <v>833.58917353771028</v>
      </c>
      <c r="Q77" s="11">
        <f t="shared" si="23"/>
        <v>846.49554527694636</v>
      </c>
      <c r="R77" s="11">
        <f t="shared" si="24"/>
        <v>-143.09341850814005</v>
      </c>
      <c r="S77" s="2">
        <f t="shared" si="25"/>
        <v>0.86667310180541968</v>
      </c>
    </row>
    <row r="78" spans="1:19" x14ac:dyDescent="0.2">
      <c r="A78" s="55">
        <v>150</v>
      </c>
      <c r="B78" s="55">
        <f t="shared" si="16"/>
        <v>423.15</v>
      </c>
      <c r="C78" s="4">
        <f t="shared" si="17"/>
        <v>2.3632281696797826</v>
      </c>
      <c r="D78" s="4">
        <f t="shared" si="18"/>
        <v>5.5848473819680553</v>
      </c>
      <c r="E78" s="4"/>
      <c r="F78" s="55">
        <f>'[1]methanogen M06-L TZVP gas redo'!DF79</f>
        <v>1.11751</v>
      </c>
      <c r="G78" s="55">
        <f>'[1]methanogen M06-L TZVP gas redo'!DY79</f>
        <v>1.0733299999999999</v>
      </c>
      <c r="H78" s="55">
        <f>'[1]methanogen M06-L TZVP gas redo'!DN79</f>
        <v>5.2374799999999997</v>
      </c>
      <c r="I78" s="55">
        <f>'[1]methanogen M06-L TZVP gas redo'!DH79</f>
        <v>2.2877100000000001</v>
      </c>
      <c r="J78" s="55">
        <f>'[1]methanogen M06-L TZVP gas redo'!DU79</f>
        <v>4.5980800000000004</v>
      </c>
      <c r="L78" s="57">
        <f t="shared" si="19"/>
        <v>1.0125081245391812</v>
      </c>
      <c r="N78" s="11">
        <f t="shared" si="20"/>
        <v>40.337030718087455</v>
      </c>
      <c r="O78" s="11">
        <f t="shared" si="21"/>
        <v>698.08750782614015</v>
      </c>
      <c r="P78" s="11">
        <f t="shared" si="22"/>
        <v>828.2891493926486</v>
      </c>
      <c r="Q78" s="11">
        <f t="shared" si="23"/>
        <v>840.71969359524007</v>
      </c>
      <c r="R78" s="11">
        <f t="shared" si="24"/>
        <v>-142.63218576909998</v>
      </c>
      <c r="S78" s="2">
        <f t="shared" si="25"/>
        <v>0.86707293201432079</v>
      </c>
    </row>
    <row r="79" spans="1:19" x14ac:dyDescent="0.2">
      <c r="A79" s="55">
        <v>152</v>
      </c>
      <c r="B79" s="55">
        <f t="shared" si="16"/>
        <v>425.15</v>
      </c>
      <c r="C79" s="4">
        <f t="shared" si="17"/>
        <v>2.3521110196401271</v>
      </c>
      <c r="D79" s="4">
        <f t="shared" si="18"/>
        <v>5.5324262487125182</v>
      </c>
      <c r="E79" s="4"/>
      <c r="F79" s="55">
        <f>'[1]methanogen M06-L TZVP gas redo'!DF80</f>
        <v>1.1166799999999999</v>
      </c>
      <c r="G79" s="55">
        <f>'[1]methanogen M06-L TZVP gas redo'!DY80</f>
        <v>1.07284</v>
      </c>
      <c r="H79" s="55">
        <f>'[1]methanogen M06-L TZVP gas redo'!DN80</f>
        <v>5.1863299999999999</v>
      </c>
      <c r="I79" s="55">
        <f>'[1]methanogen M06-L TZVP gas redo'!DH80</f>
        <v>2.2772800000000002</v>
      </c>
      <c r="J79" s="55">
        <f>'[1]methanogen M06-L TZVP gas redo'!DU80</f>
        <v>4.5531300000000003</v>
      </c>
      <c r="L79" s="57">
        <f t="shared" si="19"/>
        <v>1.0120355341081746</v>
      </c>
      <c r="N79" s="11">
        <f t="shared" si="20"/>
        <v>40.050659498091846</v>
      </c>
      <c r="O79" s="11">
        <f t="shared" si="21"/>
        <v>692.83316020752864</v>
      </c>
      <c r="P79" s="11">
        <f t="shared" si="22"/>
        <v>823.04456960950381</v>
      </c>
      <c r="Q79" s="11">
        <f t="shared" si="23"/>
        <v>835.00825261345256</v>
      </c>
      <c r="R79" s="11">
        <f t="shared" si="24"/>
        <v>-142.17509240592383</v>
      </c>
      <c r="S79" s="2">
        <f t="shared" si="25"/>
        <v>0.86746935589139362</v>
      </c>
    </row>
    <row r="80" spans="1:19" x14ac:dyDescent="0.2">
      <c r="A80" s="55">
        <v>154</v>
      </c>
      <c r="B80" s="55">
        <f t="shared" si="16"/>
        <v>427.15</v>
      </c>
      <c r="C80" s="4">
        <f t="shared" si="17"/>
        <v>2.3410979749502516</v>
      </c>
      <c r="D80" s="4">
        <f t="shared" si="18"/>
        <v>5.4807397283161698</v>
      </c>
      <c r="E80" s="4"/>
      <c r="F80" s="55">
        <f>'[1]methanogen M06-L TZVP gas redo'!DF81</f>
        <v>1.11585</v>
      </c>
      <c r="G80" s="55">
        <f>'[1]methanogen M06-L TZVP gas redo'!DY81</f>
        <v>1.07236</v>
      </c>
      <c r="H80" s="55">
        <f>'[1]methanogen M06-L TZVP gas redo'!DN81</f>
        <v>5.1361600000000003</v>
      </c>
      <c r="I80" s="55">
        <f>'[1]methanogen M06-L TZVP gas redo'!DH81</f>
        <v>2.2669899999999998</v>
      </c>
      <c r="J80" s="55">
        <f>'[1]methanogen M06-L TZVP gas redo'!DU81</f>
        <v>4.5090500000000002</v>
      </c>
      <c r="L80" s="57">
        <f t="shared" si="19"/>
        <v>1.0115720782107707</v>
      </c>
      <c r="N80" s="11">
        <f t="shared" si="20"/>
        <v>39.754619154406434</v>
      </c>
      <c r="O80" s="11">
        <f t="shared" si="21"/>
        <v>687.63352791105945</v>
      </c>
      <c r="P80" s="11">
        <f t="shared" si="22"/>
        <v>817.85275815075113</v>
      </c>
      <c r="Q80" s="11">
        <f t="shared" si="23"/>
        <v>829.3583919729457</v>
      </c>
      <c r="R80" s="11">
        <f t="shared" si="24"/>
        <v>-141.72486406188602</v>
      </c>
      <c r="S80" s="2">
        <f t="shared" si="25"/>
        <v>0.86786000311662792</v>
      </c>
    </row>
    <row r="81" spans="1:20" x14ac:dyDescent="0.2">
      <c r="A81" s="55">
        <v>156</v>
      </c>
      <c r="B81" s="55">
        <f t="shared" si="16"/>
        <v>429.15</v>
      </c>
      <c r="C81" s="4">
        <f t="shared" si="17"/>
        <v>2.3301875801001981</v>
      </c>
      <c r="D81" s="4">
        <f t="shared" si="18"/>
        <v>5.4297741584532178</v>
      </c>
      <c r="E81" s="4"/>
      <c r="F81" s="55">
        <f>'[1]methanogen M06-L TZVP gas redo'!DF82</f>
        <v>1.11503</v>
      </c>
      <c r="G81" s="55">
        <f>'[1]methanogen M06-L TZVP gas redo'!DY82</f>
        <v>1.07189</v>
      </c>
      <c r="H81" s="55">
        <f>'[1]methanogen M06-L TZVP gas redo'!DN82</f>
        <v>5.0869499999999999</v>
      </c>
      <c r="I81" s="55">
        <f>'[1]methanogen M06-L TZVP gas redo'!DH82</f>
        <v>2.25685</v>
      </c>
      <c r="J81" s="55">
        <f>'[1]methanogen M06-L TZVP gas redo'!DU82</f>
        <v>4.4658300000000004</v>
      </c>
      <c r="L81" s="57">
        <f t="shared" si="19"/>
        <v>1.0111175958130481</v>
      </c>
      <c r="N81" s="11">
        <f t="shared" si="20"/>
        <v>39.457864936376737</v>
      </c>
      <c r="O81" s="11">
        <f t="shared" si="21"/>
        <v>682.48505158625221</v>
      </c>
      <c r="P81" s="11">
        <f t="shared" si="22"/>
        <v>812.70840109218659</v>
      </c>
      <c r="Q81" s="11">
        <f t="shared" si="23"/>
        <v>823.76465069968162</v>
      </c>
      <c r="R81" s="11">
        <f t="shared" si="24"/>
        <v>-141.27959911342938</v>
      </c>
      <c r="S81" s="2">
        <f t="shared" si="25"/>
        <v>0.86824651680029508</v>
      </c>
    </row>
    <row r="82" spans="1:20" x14ac:dyDescent="0.2">
      <c r="A82" s="55">
        <v>158</v>
      </c>
      <c r="B82" s="55">
        <f t="shared" si="16"/>
        <v>431.15</v>
      </c>
      <c r="C82" s="4">
        <f t="shared" si="17"/>
        <v>2.3193784065870346</v>
      </c>
      <c r="D82" s="4">
        <f t="shared" si="18"/>
        <v>5.3795161929422122</v>
      </c>
      <c r="E82" s="4"/>
      <c r="F82" s="55">
        <f>'[1]methanogen M06-L TZVP gas redo'!DF83</f>
        <v>1.11422</v>
      </c>
      <c r="G82" s="55">
        <f>'[1]methanogen M06-L TZVP gas redo'!DY83</f>
        <v>1.07142</v>
      </c>
      <c r="H82" s="55">
        <f>'[1]methanogen M06-L TZVP gas redo'!DN83</f>
        <v>5.0386600000000001</v>
      </c>
      <c r="I82" s="55">
        <f>'[1]methanogen M06-L TZVP gas redo'!DH83</f>
        <v>2.2468499999999998</v>
      </c>
      <c r="J82" s="55">
        <f>'[1]methanogen M06-L TZVP gas redo'!DU83</f>
        <v>4.4234299999999998</v>
      </c>
      <c r="L82" s="57">
        <f t="shared" si="19"/>
        <v>1.0106719333649918</v>
      </c>
      <c r="N82" s="11">
        <f t="shared" si="20"/>
        <v>39.169737087251171</v>
      </c>
      <c r="O82" s="11">
        <f t="shared" si="21"/>
        <v>677.38617794209142</v>
      </c>
      <c r="P82" s="11">
        <f t="shared" si="22"/>
        <v>807.61093841620743</v>
      </c>
      <c r="Q82" s="11">
        <f t="shared" si="23"/>
        <v>818.22632862776368</v>
      </c>
      <c r="R82" s="11">
        <f t="shared" si="24"/>
        <v>-140.8401506856724</v>
      </c>
      <c r="S82" s="2">
        <f t="shared" si="25"/>
        <v>0.86862815021496886</v>
      </c>
    </row>
    <row r="83" spans="1:20" x14ac:dyDescent="0.2">
      <c r="A83" s="55">
        <v>160</v>
      </c>
      <c r="B83" s="55">
        <f t="shared" si="16"/>
        <v>433.15</v>
      </c>
      <c r="C83" s="4">
        <f t="shared" si="17"/>
        <v>2.308669052291354</v>
      </c>
      <c r="D83" s="4">
        <f t="shared" si="18"/>
        <v>5.329952793007859</v>
      </c>
      <c r="E83" s="4"/>
      <c r="F83" s="55">
        <f>'[1]methanogen M06-L TZVP gas redo'!DF84</f>
        <v>1.1134200000000001</v>
      </c>
      <c r="G83" s="55">
        <f>'[1]methanogen M06-L TZVP gas redo'!DY84</f>
        <v>1.0709599999999999</v>
      </c>
      <c r="H83" s="55">
        <f>'[1]methanogen M06-L TZVP gas redo'!DN84</f>
        <v>4.9912799999999997</v>
      </c>
      <c r="I83" s="55">
        <f>'[1]methanogen M06-L TZVP gas redo'!DH84</f>
        <v>2.23698</v>
      </c>
      <c r="J83" s="55">
        <f>'[1]methanogen M06-L TZVP gas redo'!DU84</f>
        <v>4.38185</v>
      </c>
      <c r="L83" s="57">
        <f t="shared" si="19"/>
        <v>1.0102349444143459</v>
      </c>
      <c r="N83" s="11">
        <f t="shared" si="20"/>
        <v>38.880917106660313</v>
      </c>
      <c r="O83" s="11">
        <f t="shared" si="21"/>
        <v>672.34426771995618</v>
      </c>
      <c r="P83" s="11">
        <f t="shared" si="22"/>
        <v>802.56564797298574</v>
      </c>
      <c r="Q83" s="11">
        <f t="shared" si="23"/>
        <v>812.74857000675365</v>
      </c>
      <c r="R83" s="11">
        <f t="shared" si="24"/>
        <v>-140.40430228679733</v>
      </c>
      <c r="S83" s="2">
        <f t="shared" si="25"/>
        <v>0.86900682291940934</v>
      </c>
      <c r="T83">
        <f>1000*LN(2)</f>
        <v>693.14718055994524</v>
      </c>
    </row>
    <row r="84" spans="1:20" x14ac:dyDescent="0.2">
      <c r="A84" s="55">
        <v>162</v>
      </c>
      <c r="B84" s="55">
        <f t="shared" si="16"/>
        <v>435.15</v>
      </c>
      <c r="C84" s="4">
        <f t="shared" si="17"/>
        <v>2.2980581408709639</v>
      </c>
      <c r="D84" s="4">
        <f t="shared" si="18"/>
        <v>5.2810712188233122</v>
      </c>
      <c r="E84" s="4"/>
      <c r="F84" s="55">
        <f>'[1]methanogen M06-L TZVP gas redo'!DF85</f>
        <v>1.11263</v>
      </c>
      <c r="G84" s="55">
        <f>'[1]methanogen M06-L TZVP gas redo'!DY85</f>
        <v>1.0705</v>
      </c>
      <c r="H84" s="55">
        <f>'[1]methanogen M06-L TZVP gas redo'!DN85</f>
        <v>4.9447799999999997</v>
      </c>
      <c r="I84" s="55">
        <f>'[1]methanogen M06-L TZVP gas redo'!DH85</f>
        <v>2.2272500000000002</v>
      </c>
      <c r="J84" s="55">
        <f>'[1]methanogen M06-L TZVP gas redo'!DU85</f>
        <v>4.3410500000000001</v>
      </c>
      <c r="L84" s="57">
        <f t="shared" si="19"/>
        <v>1.0098064892380822</v>
      </c>
      <c r="N84" s="11">
        <f t="shared" si="20"/>
        <v>38.600753116353026</v>
      </c>
      <c r="O84" s="11">
        <f t="shared" si="21"/>
        <v>667.34861371589864</v>
      </c>
      <c r="P84" s="11">
        <f t="shared" si="22"/>
        <v>797.56483408316194</v>
      </c>
      <c r="Q84" s="11">
        <f t="shared" si="23"/>
        <v>807.32355176591898</v>
      </c>
      <c r="R84" s="11">
        <f t="shared" si="24"/>
        <v>-139.9749380500204</v>
      </c>
      <c r="S84" s="2">
        <f t="shared" si="25"/>
        <v>0.86938002348444055</v>
      </c>
    </row>
    <row r="85" spans="1:20" x14ac:dyDescent="0.2">
      <c r="A85" s="55">
        <v>164</v>
      </c>
      <c r="B85" s="55">
        <f t="shared" si="16"/>
        <v>437.15</v>
      </c>
      <c r="C85" s="4">
        <f t="shared" si="17"/>
        <v>2.287544321171223</v>
      </c>
      <c r="D85" s="4">
        <f t="shared" si="18"/>
        <v>5.2328590213227111</v>
      </c>
      <c r="E85" s="4"/>
      <c r="F85" s="55">
        <f>'[1]methanogen M06-L TZVP gas redo'!DF86</f>
        <v>1.11185</v>
      </c>
      <c r="G85" s="55">
        <f>'[1]methanogen M06-L TZVP gas redo'!DY86</f>
        <v>1.0700400000000001</v>
      </c>
      <c r="H85" s="55">
        <f>'[1]methanogen M06-L TZVP gas redo'!DN86</f>
        <v>4.8991400000000001</v>
      </c>
      <c r="I85" s="55">
        <f>'[1]methanogen M06-L TZVP gas redo'!DH86</f>
        <v>2.2176399999999998</v>
      </c>
      <c r="J85" s="55">
        <f>'[1]methanogen M06-L TZVP gas redo'!DU86</f>
        <v>4.3010299999999999</v>
      </c>
      <c r="L85" s="57">
        <f t="shared" si="19"/>
        <v>1.0093864344907935</v>
      </c>
      <c r="N85" s="11">
        <f t="shared" si="20"/>
        <v>38.329263690652517</v>
      </c>
      <c r="O85" s="11">
        <f t="shared" si="21"/>
        <v>662.41096153052752</v>
      </c>
      <c r="P85" s="11">
        <f t="shared" si="22"/>
        <v>792.61611213997071</v>
      </c>
      <c r="Q85" s="11">
        <f t="shared" si="23"/>
        <v>801.95876779278296</v>
      </c>
      <c r="R85" s="11">
        <f t="shared" si="24"/>
        <v>-139.54780626225556</v>
      </c>
      <c r="S85" s="2">
        <f t="shared" si="25"/>
        <v>0.86975144264493665</v>
      </c>
    </row>
    <row r="86" spans="1:20" x14ac:dyDescent="0.2">
      <c r="A86" s="55">
        <v>166</v>
      </c>
      <c r="B86" s="55">
        <f t="shared" si="16"/>
        <v>439.15</v>
      </c>
      <c r="C86" s="4">
        <f t="shared" si="17"/>
        <v>2.2771262666514858</v>
      </c>
      <c r="D86" s="4">
        <f t="shared" si="18"/>
        <v>5.1853040342741341</v>
      </c>
      <c r="E86" s="4"/>
      <c r="F86" s="55">
        <f>'[1]methanogen M06-L TZVP gas redo'!DF87</f>
        <v>1.11107</v>
      </c>
      <c r="G86" s="55">
        <f>'[1]methanogen M06-L TZVP gas redo'!DY87</f>
        <v>1.06959</v>
      </c>
      <c r="H86" s="55">
        <f>'[1]methanogen M06-L TZVP gas redo'!DN87</f>
        <v>4.8543500000000002</v>
      </c>
      <c r="I86" s="55">
        <f>'[1]methanogen M06-L TZVP gas redo'!DH87</f>
        <v>2.20817</v>
      </c>
      <c r="J86" s="55">
        <f>'[1]methanogen M06-L TZVP gas redo'!DU87</f>
        <v>4.2617500000000001</v>
      </c>
      <c r="L86" s="57">
        <f t="shared" si="19"/>
        <v>1.0089746528693868</v>
      </c>
      <c r="N86" s="11">
        <f t="shared" si="20"/>
        <v>38.048117500871975</v>
      </c>
      <c r="O86" s="11">
        <f t="shared" si="21"/>
        <v>657.51575584421505</v>
      </c>
      <c r="P86" s="11">
        <f t="shared" si="22"/>
        <v>787.71109198026886</v>
      </c>
      <c r="Q86" s="11">
        <f t="shared" si="23"/>
        <v>796.64571199496027</v>
      </c>
      <c r="R86" s="11">
        <f t="shared" si="24"/>
        <v>-139.12995615074499</v>
      </c>
      <c r="S86" s="2">
        <f t="shared" si="25"/>
        <v>0.87011494432155145</v>
      </c>
    </row>
    <row r="87" spans="1:20" x14ac:dyDescent="0.2">
      <c r="A87" s="55">
        <v>168</v>
      </c>
      <c r="B87" s="55">
        <f t="shared" si="16"/>
        <v>441.15</v>
      </c>
      <c r="C87" s="4">
        <f t="shared" si="17"/>
        <v>2.2668026748271566</v>
      </c>
      <c r="D87" s="4">
        <f t="shared" si="18"/>
        <v>5.138394366603551</v>
      </c>
      <c r="E87" s="4"/>
      <c r="F87" s="55">
        <f>'[1]methanogen M06-L TZVP gas redo'!DF88</f>
        <v>1.1103099999999999</v>
      </c>
      <c r="G87" s="55">
        <f>'[1]methanogen M06-L TZVP gas redo'!DY88</f>
        <v>1.06915</v>
      </c>
      <c r="H87" s="55">
        <f>'[1]methanogen M06-L TZVP gas redo'!DN88</f>
        <v>4.8103600000000002</v>
      </c>
      <c r="I87" s="55">
        <f>'[1]methanogen M06-L TZVP gas redo'!DH88</f>
        <v>2.19882</v>
      </c>
      <c r="J87" s="55">
        <f>'[1]methanogen M06-L TZVP gas redo'!DU88</f>
        <v>4.2232000000000003</v>
      </c>
      <c r="L87" s="57">
        <f t="shared" si="19"/>
        <v>1.0085710227934388</v>
      </c>
      <c r="N87" s="11">
        <f t="shared" si="20"/>
        <v>37.775315358816343</v>
      </c>
      <c r="O87" s="11">
        <f t="shared" si="21"/>
        <v>652.67228169379359</v>
      </c>
      <c r="P87" s="11">
        <f t="shared" si="22"/>
        <v>782.85107255836022</v>
      </c>
      <c r="Q87" s="11">
        <f t="shared" si="23"/>
        <v>791.38557267866508</v>
      </c>
      <c r="R87" s="11">
        <f t="shared" si="24"/>
        <v>-138.71329098487129</v>
      </c>
      <c r="S87" s="2">
        <f t="shared" si="25"/>
        <v>0.87047756644991481</v>
      </c>
    </row>
    <row r="88" spans="1:20" x14ac:dyDescent="0.2">
      <c r="A88" s="55">
        <v>170</v>
      </c>
      <c r="B88" s="55">
        <f t="shared" si="16"/>
        <v>443.15</v>
      </c>
      <c r="C88" s="4">
        <f t="shared" si="17"/>
        <v>2.2565722667268422</v>
      </c>
      <c r="D88" s="4">
        <f t="shared" si="18"/>
        <v>5.0921183949607176</v>
      </c>
      <c r="E88" s="4"/>
      <c r="F88" s="55">
        <f>'[1]methanogen M06-L TZVP gas redo'!DF89</f>
        <v>1.10955</v>
      </c>
      <c r="G88" s="55">
        <f>'[1]methanogen M06-L TZVP gas redo'!DY89</f>
        <v>1.0687</v>
      </c>
      <c r="H88" s="55">
        <f>'[1]methanogen M06-L TZVP gas redo'!DN89</f>
        <v>4.7671799999999998</v>
      </c>
      <c r="I88" s="55">
        <f>'[1]methanogen M06-L TZVP gas redo'!DH89</f>
        <v>2.1896</v>
      </c>
      <c r="J88" s="55">
        <f>'[1]methanogen M06-L TZVP gas redo'!DU89</f>
        <v>4.1853699999999998</v>
      </c>
      <c r="L88" s="57">
        <f t="shared" si="19"/>
        <v>1.0081754281006117</v>
      </c>
      <c r="N88" s="11">
        <f t="shared" si="20"/>
        <v>37.511571171135316</v>
      </c>
      <c r="O88" s="11">
        <f t="shared" si="21"/>
        <v>647.87623228072175</v>
      </c>
      <c r="P88" s="11">
        <f t="shared" si="22"/>
        <v>778.03605636271163</v>
      </c>
      <c r="Q88" s="11">
        <f t="shared" si="23"/>
        <v>786.17824668351204</v>
      </c>
      <c r="R88" s="11">
        <f t="shared" si="24"/>
        <v>-138.30201440279018</v>
      </c>
      <c r="S88" s="2">
        <f t="shared" si="25"/>
        <v>0.87083564711827188</v>
      </c>
    </row>
    <row r="89" spans="1:20" x14ac:dyDescent="0.2">
      <c r="A89" s="55">
        <v>172</v>
      </c>
      <c r="B89" s="55">
        <f t="shared" si="16"/>
        <v>445.15</v>
      </c>
      <c r="C89" s="4">
        <f t="shared" si="17"/>
        <v>2.2464337863641468</v>
      </c>
      <c r="D89" s="4">
        <f t="shared" si="18"/>
        <v>5.0464647565183576</v>
      </c>
      <c r="E89" s="4"/>
      <c r="F89" s="55">
        <f>'[1]methanogen M06-L TZVP gas redo'!DF90</f>
        <v>1.1088</v>
      </c>
      <c r="G89" s="55">
        <f>'[1]methanogen M06-L TZVP gas redo'!DY90</f>
        <v>1.0682700000000001</v>
      </c>
      <c r="H89" s="55">
        <f>'[1]methanogen M06-L TZVP gas redo'!DN90</f>
        <v>4.72478</v>
      </c>
      <c r="I89" s="55">
        <f>'[1]methanogen M06-L TZVP gas redo'!DH90</f>
        <v>2.1804899999999998</v>
      </c>
      <c r="J89" s="55">
        <f>'[1]methanogen M06-L TZVP gas redo'!DU90</f>
        <v>4.1482299999999999</v>
      </c>
      <c r="L89" s="57">
        <f t="shared" si="19"/>
        <v>1.007787757756496</v>
      </c>
      <c r="N89" s="11">
        <f t="shared" si="20"/>
        <v>37.23783187754217</v>
      </c>
      <c r="O89" s="11">
        <f t="shared" si="21"/>
        <v>643.13211505288314</v>
      </c>
      <c r="P89" s="11">
        <f t="shared" si="22"/>
        <v>773.27137682909211</v>
      </c>
      <c r="Q89" s="11">
        <f t="shared" si="23"/>
        <v>781.02896652661309</v>
      </c>
      <c r="R89" s="11">
        <f t="shared" si="24"/>
        <v>-137.89685147373007</v>
      </c>
      <c r="S89" s="2">
        <f t="shared" si="25"/>
        <v>0.8711885489263258</v>
      </c>
    </row>
    <row r="90" spans="1:20" x14ac:dyDescent="0.2">
      <c r="A90" s="55">
        <v>174</v>
      </c>
      <c r="B90" s="55">
        <f t="shared" si="16"/>
        <v>447.15</v>
      </c>
      <c r="C90" s="4">
        <f t="shared" si="17"/>
        <v>2.2363860002236389</v>
      </c>
      <c r="D90" s="4">
        <f t="shared" si="18"/>
        <v>5.0014223419962853</v>
      </c>
      <c r="E90" s="4"/>
      <c r="F90" s="55">
        <f>'[1]methanogen M06-L TZVP gas redo'!DF91</f>
        <v>1.10806</v>
      </c>
      <c r="G90" s="55">
        <f>'[1]methanogen M06-L TZVP gas redo'!DY91</f>
        <v>1.0678300000000001</v>
      </c>
      <c r="H90" s="55">
        <f>'[1]methanogen M06-L TZVP gas redo'!DN91</f>
        <v>4.6831300000000002</v>
      </c>
      <c r="I90" s="55">
        <f>'[1]methanogen M06-L TZVP gas redo'!DH91</f>
        <v>2.1715100000000001</v>
      </c>
      <c r="J90" s="55">
        <f>'[1]methanogen M06-L TZVP gas redo'!DU91</f>
        <v>4.1117600000000003</v>
      </c>
      <c r="L90" s="57">
        <f t="shared" si="19"/>
        <v>1.0074079055783418</v>
      </c>
      <c r="N90" s="11">
        <f t="shared" si="20"/>
        <v>36.982186645302626</v>
      </c>
      <c r="O90" s="11">
        <f t="shared" si="21"/>
        <v>638.42838259695202</v>
      </c>
      <c r="P90" s="11">
        <f t="shared" si="22"/>
        <v>768.54391170521058</v>
      </c>
      <c r="Q90" s="11">
        <f t="shared" si="23"/>
        <v>775.9245135106238</v>
      </c>
      <c r="R90" s="11">
        <f t="shared" si="24"/>
        <v>-137.49613091367146</v>
      </c>
      <c r="S90" s="2">
        <f t="shared" si="25"/>
        <v>0.87153772204531965</v>
      </c>
    </row>
    <row r="91" spans="1:20" x14ac:dyDescent="0.2">
      <c r="A91" s="55">
        <v>176</v>
      </c>
      <c r="B91" s="55">
        <f t="shared" si="16"/>
        <v>449.15</v>
      </c>
      <c r="C91" s="4">
        <f t="shared" si="17"/>
        <v>2.2264276967605476</v>
      </c>
      <c r="D91" s="4">
        <f t="shared" si="18"/>
        <v>4.9569802889024777</v>
      </c>
      <c r="E91" s="4"/>
      <c r="F91" s="55">
        <f>'[1]methanogen M06-L TZVP gas redo'!DF92</f>
        <v>1.1073200000000001</v>
      </c>
      <c r="G91" s="55">
        <f>'[1]methanogen M06-L TZVP gas redo'!DY92</f>
        <v>1.06741</v>
      </c>
      <c r="H91" s="55">
        <f>'[1]methanogen M06-L TZVP gas redo'!DN92</f>
        <v>4.64222</v>
      </c>
      <c r="I91" s="55">
        <f>'[1]methanogen M06-L TZVP gas redo'!DH92</f>
        <v>2.1626400000000001</v>
      </c>
      <c r="J91" s="55">
        <f>'[1]methanogen M06-L TZVP gas redo'!DU92</f>
        <v>4.0759600000000002</v>
      </c>
      <c r="L91" s="57">
        <f t="shared" si="19"/>
        <v>1.0070357699720707</v>
      </c>
      <c r="N91" s="11">
        <f t="shared" si="20"/>
        <v>36.707528078369307</v>
      </c>
      <c r="O91" s="11">
        <f t="shared" si="21"/>
        <v>633.77660415688172</v>
      </c>
      <c r="P91" s="11">
        <f t="shared" si="22"/>
        <v>763.86300248138969</v>
      </c>
      <c r="Q91" s="11">
        <f t="shared" si="23"/>
        <v>770.8741369097587</v>
      </c>
      <c r="R91" s="11">
        <f t="shared" si="24"/>
        <v>-137.09753275287676</v>
      </c>
      <c r="S91" s="2">
        <f t="shared" si="25"/>
        <v>0.87188518462276188</v>
      </c>
    </row>
    <row r="92" spans="1:20" x14ac:dyDescent="0.2">
      <c r="A92" s="55">
        <v>178</v>
      </c>
      <c r="B92" s="55">
        <f t="shared" si="16"/>
        <v>451.15</v>
      </c>
      <c r="C92" s="4">
        <f t="shared" si="17"/>
        <v>2.2165576859137759</v>
      </c>
      <c r="D92" s="4">
        <f t="shared" si="18"/>
        <v>4.9131279749834338</v>
      </c>
      <c r="E92" s="4"/>
      <c r="F92" s="55">
        <f>'[1]methanogen M06-L TZVP gas redo'!DF93</f>
        <v>1.1066</v>
      </c>
      <c r="G92" s="55">
        <f>'[1]methanogen M06-L TZVP gas redo'!DY93</f>
        <v>1.06698</v>
      </c>
      <c r="H92" s="55">
        <f>'[1]methanogen M06-L TZVP gas redo'!DN93</f>
        <v>4.6020399999999997</v>
      </c>
      <c r="I92" s="55">
        <f>'[1]methanogen M06-L TZVP gas redo'!DH93</f>
        <v>2.15388</v>
      </c>
      <c r="J92" s="55">
        <f>'[1]methanogen M06-L TZVP gas redo'!DU93</f>
        <v>4.0407999999999999</v>
      </c>
      <c r="L92" s="57">
        <f t="shared" si="19"/>
        <v>1.0066712536820324</v>
      </c>
      <c r="N92" s="11">
        <f t="shared" si="20"/>
        <v>36.460023480385097</v>
      </c>
      <c r="O92" s="11">
        <f t="shared" si="21"/>
        <v>629.17182529579236</v>
      </c>
      <c r="P92" s="11">
        <f t="shared" si="22"/>
        <v>759.22881657258517</v>
      </c>
      <c r="Q92" s="11">
        <f t="shared" si="23"/>
        <v>765.87791591865289</v>
      </c>
      <c r="R92" s="11">
        <f t="shared" si="24"/>
        <v>-136.70609062286047</v>
      </c>
      <c r="S92" s="2">
        <f t="shared" si="25"/>
        <v>0.87222654402342692</v>
      </c>
    </row>
    <row r="93" spans="1:20" x14ac:dyDescent="0.2">
      <c r="A93" s="55">
        <v>180</v>
      </c>
      <c r="B93" s="55">
        <f t="shared" si="16"/>
        <v>453.15</v>
      </c>
      <c r="C93" s="4">
        <f t="shared" si="17"/>
        <v>2.2067747986317996</v>
      </c>
      <c r="D93" s="4">
        <f t="shared" si="18"/>
        <v>4.8698550118764201</v>
      </c>
      <c r="E93" s="4"/>
      <c r="F93" s="55">
        <f>'[1]methanogen M06-L TZVP gas redo'!DF94</f>
        <v>1.10588</v>
      </c>
      <c r="G93" s="55">
        <f>'[1]methanogen M06-L TZVP gas redo'!DY94</f>
        <v>1.06656</v>
      </c>
      <c r="H93" s="55">
        <f>'[1]methanogen M06-L TZVP gas redo'!DN94</f>
        <v>4.5625600000000004</v>
      </c>
      <c r="I93" s="55">
        <f>'[1]methanogen M06-L TZVP gas redo'!DH94</f>
        <v>2.1452399999999998</v>
      </c>
      <c r="J93" s="55">
        <f>'[1]methanogen M06-L TZVP gas redo'!DU94</f>
        <v>4.0062699999999998</v>
      </c>
      <c r="L93" s="57">
        <f t="shared" si="19"/>
        <v>1.0063142635529829</v>
      </c>
      <c r="N93" s="11">
        <f t="shared" si="20"/>
        <v>36.202881980611743</v>
      </c>
      <c r="O93" s="11">
        <f t="shared" si="21"/>
        <v>624.60919964120967</v>
      </c>
      <c r="P93" s="11">
        <f t="shared" si="22"/>
        <v>754.6324352742115</v>
      </c>
      <c r="Q93" s="11">
        <f t="shared" si="23"/>
        <v>760.92684738608352</v>
      </c>
      <c r="R93" s="11">
        <f t="shared" si="24"/>
        <v>-136.31764774487388</v>
      </c>
      <c r="S93" s="2">
        <f t="shared" si="25"/>
        <v>0.87256542002516735</v>
      </c>
    </row>
    <row r="94" spans="1:20" x14ac:dyDescent="0.2">
      <c r="A94" s="55">
        <v>182</v>
      </c>
      <c r="B94" s="55">
        <f t="shared" si="16"/>
        <v>455.15</v>
      </c>
      <c r="C94" s="4">
        <f t="shared" si="17"/>
        <v>2.1970778864110736</v>
      </c>
      <c r="D94" s="4">
        <f t="shared" si="18"/>
        <v>4.8271512389565494</v>
      </c>
      <c r="E94" s="4"/>
      <c r="F94" s="55">
        <f>'[1]methanogen M06-L TZVP gas redo'!DF95</f>
        <v>1.10517</v>
      </c>
      <c r="G94" s="55">
        <f>'[1]methanogen M06-L TZVP gas redo'!DY95</f>
        <v>1.0661499999999999</v>
      </c>
      <c r="H94" s="55">
        <f>'[1]methanogen M06-L TZVP gas redo'!DN95</f>
        <v>4.5237699999999998</v>
      </c>
      <c r="I94" s="55">
        <f>'[1]methanogen M06-L TZVP gas redo'!DH95</f>
        <v>2.1367099999999999</v>
      </c>
      <c r="J94" s="55">
        <f>'[1]methanogen M06-L TZVP gas redo'!DU95</f>
        <v>3.97235</v>
      </c>
      <c r="L94" s="57">
        <f t="shared" si="19"/>
        <v>1.0059647103037439</v>
      </c>
      <c r="N94" s="11">
        <f t="shared" si="20"/>
        <v>35.945140500350568</v>
      </c>
      <c r="O94" s="11">
        <f t="shared" si="21"/>
        <v>620.09059624854297</v>
      </c>
      <c r="P94" s="11">
        <f t="shared" si="22"/>
        <v>750.07845412679762</v>
      </c>
      <c r="Q94" s="11">
        <f t="shared" si="23"/>
        <v>756.02544596812413</v>
      </c>
      <c r="R94" s="11">
        <f t="shared" si="24"/>
        <v>-135.93484971958128</v>
      </c>
      <c r="S94" s="2">
        <f t="shared" si="25"/>
        <v>0.87289950028344365</v>
      </c>
    </row>
    <row r="95" spans="1:20" x14ac:dyDescent="0.2">
      <c r="A95" s="55">
        <v>184</v>
      </c>
      <c r="B95" s="55">
        <f t="shared" si="16"/>
        <v>457.15</v>
      </c>
      <c r="C95" s="4">
        <f t="shared" si="17"/>
        <v>2.1874658208465494</v>
      </c>
      <c r="D95" s="4">
        <f t="shared" si="18"/>
        <v>4.7850067173718687</v>
      </c>
      <c r="E95" s="4"/>
      <c r="F95" s="55">
        <f>'[1]methanogen M06-L TZVP gas redo'!DF96</f>
        <v>1.10446</v>
      </c>
      <c r="G95" s="55">
        <f>'[1]methanogen M06-L TZVP gas redo'!DY96</f>
        <v>1.0657300000000001</v>
      </c>
      <c r="H95" s="55">
        <f>'[1]methanogen M06-L TZVP gas redo'!DN96</f>
        <v>4.4856499999999997</v>
      </c>
      <c r="I95" s="55">
        <f>'[1]methanogen M06-L TZVP gas redo'!DH96</f>
        <v>2.1282899999999998</v>
      </c>
      <c r="J95" s="55">
        <f>'[1]methanogen M06-L TZVP gas redo'!DU96</f>
        <v>3.9390299999999998</v>
      </c>
      <c r="L95" s="57">
        <f t="shared" si="19"/>
        <v>1.0056225083120565</v>
      </c>
      <c r="N95" s="11">
        <f t="shared" si="20"/>
        <v>35.696517380163584</v>
      </c>
      <c r="O95" s="11">
        <f t="shared" si="21"/>
        <v>615.61565971613925</v>
      </c>
      <c r="P95" s="11">
        <f t="shared" si="22"/>
        <v>745.56457215615353</v>
      </c>
      <c r="Q95" s="11">
        <f t="shared" si="23"/>
        <v>751.17133316699812</v>
      </c>
      <c r="R95" s="11">
        <f t="shared" si="24"/>
        <v>-135.55567345085893</v>
      </c>
      <c r="S95" s="2">
        <f t="shared" si="25"/>
        <v>0.87323054581726955</v>
      </c>
    </row>
    <row r="96" spans="1:20" x14ac:dyDescent="0.2">
      <c r="A96" s="55">
        <v>186</v>
      </c>
      <c r="B96" s="55">
        <f t="shared" si="16"/>
        <v>459.15</v>
      </c>
      <c r="C96" s="4">
        <f t="shared" si="17"/>
        <v>2.1779374931939453</v>
      </c>
      <c r="D96" s="4">
        <f t="shared" si="18"/>
        <v>4.7434117242599276</v>
      </c>
      <c r="E96" s="4"/>
      <c r="F96" s="55">
        <f>'[1]methanogen M06-L TZVP gas redo'!DF97</f>
        <v>1.1037600000000001</v>
      </c>
      <c r="G96" s="55">
        <f>'[1]methanogen M06-L TZVP gas redo'!DY97</f>
        <v>1.0653300000000001</v>
      </c>
      <c r="H96" s="55">
        <f>'[1]methanogen M06-L TZVP gas redo'!DN97</f>
        <v>4.4481900000000003</v>
      </c>
      <c r="I96" s="55">
        <f>'[1]methanogen M06-L TZVP gas redo'!DH97</f>
        <v>2.1199699999999999</v>
      </c>
      <c r="J96" s="55">
        <f>'[1]methanogen M06-L TZVP gas redo'!DU97</f>
        <v>3.9062899999999998</v>
      </c>
      <c r="L96" s="57">
        <f t="shared" si="19"/>
        <v>1.00528757541014</v>
      </c>
      <c r="N96" s="11">
        <f t="shared" si="20"/>
        <v>35.437922597756511</v>
      </c>
      <c r="O96" s="11">
        <f t="shared" si="21"/>
        <v>611.18613680974693</v>
      </c>
      <c r="P96" s="11">
        <f t="shared" si="22"/>
        <v>741.09533422292509</v>
      </c>
      <c r="Q96" s="11">
        <f t="shared" si="23"/>
        <v>746.36897948908779</v>
      </c>
      <c r="R96" s="11">
        <f t="shared" si="24"/>
        <v>-135.18284267934112</v>
      </c>
      <c r="S96" s="2">
        <f t="shared" si="25"/>
        <v>0.87355617373366123</v>
      </c>
    </row>
    <row r="97" spans="1:19" x14ac:dyDescent="0.2">
      <c r="A97" s="55">
        <v>188</v>
      </c>
      <c r="B97" s="55">
        <f t="shared" si="16"/>
        <v>461.15</v>
      </c>
      <c r="C97" s="4">
        <f t="shared" si="17"/>
        <v>2.1684918139434024</v>
      </c>
      <c r="D97" s="4">
        <f t="shared" si="18"/>
        <v>4.7023567471395484</v>
      </c>
      <c r="E97" s="4"/>
      <c r="F97" s="55">
        <f>'[1]methanogen M06-L TZVP gas redo'!DF98</f>
        <v>1.10307</v>
      </c>
      <c r="G97" s="55">
        <f>'[1]methanogen M06-L TZVP gas redo'!DY98</f>
        <v>1.0649200000000001</v>
      </c>
      <c r="H97" s="55">
        <f>'[1]methanogen M06-L TZVP gas redo'!DN98</f>
        <v>4.4113699999999998</v>
      </c>
      <c r="I97" s="55">
        <f>'[1]methanogen M06-L TZVP gas redo'!DH98</f>
        <v>2.1117599999999999</v>
      </c>
      <c r="J97" s="55">
        <f>'[1]methanogen M06-L TZVP gas redo'!DU98</f>
        <v>3.8741300000000001</v>
      </c>
      <c r="L97" s="57">
        <f t="shared" si="19"/>
        <v>1.0049598326904967</v>
      </c>
      <c r="N97" s="11">
        <f t="shared" si="20"/>
        <v>35.197522570569234</v>
      </c>
      <c r="O97" s="11">
        <f t="shared" si="21"/>
        <v>606.79939844548107</v>
      </c>
      <c r="P97" s="11">
        <f t="shared" si="22"/>
        <v>736.66357578776876</v>
      </c>
      <c r="Q97" s="11">
        <f t="shared" si="23"/>
        <v>741.61114902794452</v>
      </c>
      <c r="R97" s="11">
        <f t="shared" si="24"/>
        <v>-134.81175058246362</v>
      </c>
      <c r="S97" s="2">
        <f t="shared" si="25"/>
        <v>0.87388040368177722</v>
      </c>
    </row>
    <row r="98" spans="1:19" x14ac:dyDescent="0.2">
      <c r="A98" s="55">
        <v>190</v>
      </c>
      <c r="B98" s="55">
        <f t="shared" si="16"/>
        <v>463.15</v>
      </c>
      <c r="C98" s="4">
        <f t="shared" si="17"/>
        <v>2.1591277124041888</v>
      </c>
      <c r="D98" s="4">
        <f t="shared" si="18"/>
        <v>4.6618324784717453</v>
      </c>
      <c r="E98" s="4"/>
      <c r="F98" s="55">
        <f>'[1]methanogen M06-L TZVP gas redo'!DF99</f>
        <v>1.10239</v>
      </c>
      <c r="G98" s="55">
        <f>'[1]methanogen M06-L TZVP gas redo'!DY99</f>
        <v>1.0645199999999999</v>
      </c>
      <c r="H98" s="55">
        <f>'[1]methanogen M06-L TZVP gas redo'!DN99</f>
        <v>4.3751800000000003</v>
      </c>
      <c r="I98" s="55">
        <f>'[1]methanogen M06-L TZVP gas redo'!DH99</f>
        <v>2.10364</v>
      </c>
      <c r="J98" s="55">
        <f>'[1]methanogen M06-L TZVP gas redo'!DU99</f>
        <v>3.8425199999999999</v>
      </c>
      <c r="L98" s="57">
        <f t="shared" si="19"/>
        <v>1.0046392043214951</v>
      </c>
      <c r="N98" s="11">
        <f t="shared" si="20"/>
        <v>34.956556780193793</v>
      </c>
      <c r="O98" s="11">
        <f t="shared" si="21"/>
        <v>602.45922378762953</v>
      </c>
      <c r="P98" s="11">
        <f t="shared" si="22"/>
        <v>732.27848424624028</v>
      </c>
      <c r="Q98" s="11">
        <f t="shared" si="23"/>
        <v>736.90696062598079</v>
      </c>
      <c r="R98" s="11">
        <f t="shared" si="24"/>
        <v>-134.44773683835143</v>
      </c>
      <c r="S98" s="2">
        <f t="shared" si="25"/>
        <v>0.87419856606365443</v>
      </c>
    </row>
    <row r="99" spans="1:19" x14ac:dyDescent="0.2">
      <c r="A99" s="55">
        <v>192</v>
      </c>
      <c r="B99" s="55">
        <f t="shared" si="16"/>
        <v>465.15</v>
      </c>
      <c r="C99" s="4">
        <f t="shared" si="17"/>
        <v>2.1498441363001182</v>
      </c>
      <c r="D99" s="4">
        <f t="shared" si="18"/>
        <v>4.6218298103840016</v>
      </c>
      <c r="E99" s="4"/>
      <c r="F99" s="55">
        <f>'[1]methanogen M06-L TZVP gas redo'!DF100</f>
        <v>1.10172</v>
      </c>
      <c r="G99" s="55">
        <f>'[1]methanogen M06-L TZVP gas redo'!DY100</f>
        <v>1.06413</v>
      </c>
      <c r="H99" s="55">
        <f>'[1]methanogen M06-L TZVP gas redo'!DN100</f>
        <v>4.3395900000000003</v>
      </c>
      <c r="I99" s="55">
        <f>'[1]methanogen M06-L TZVP gas redo'!DH100</f>
        <v>2.0956299999999999</v>
      </c>
      <c r="J99" s="55">
        <f>'[1]methanogen M06-L TZVP gas redo'!DU100</f>
        <v>3.8114499999999998</v>
      </c>
      <c r="L99" s="57">
        <f t="shared" si="19"/>
        <v>1.0043256173723214</v>
      </c>
      <c r="N99" s="11">
        <f t="shared" si="20"/>
        <v>34.715031054314899</v>
      </c>
      <c r="O99" s="11">
        <f t="shared" si="21"/>
        <v>598.15547000664719</v>
      </c>
      <c r="P99" s="11">
        <f t="shared" si="22"/>
        <v>727.92564944509115</v>
      </c>
      <c r="Q99" s="11">
        <f t="shared" si="23"/>
        <v>732.2419382261894</v>
      </c>
      <c r="R99" s="11">
        <f t="shared" si="24"/>
        <v>-134.08646821954233</v>
      </c>
      <c r="S99" s="2">
        <f t="shared" si="25"/>
        <v>0.87451444362707109</v>
      </c>
    </row>
    <row r="100" spans="1:19" x14ac:dyDescent="0.2">
      <c r="A100" s="55">
        <v>194</v>
      </c>
      <c r="B100" s="55">
        <f t="shared" si="16"/>
        <v>467.15</v>
      </c>
      <c r="C100" s="4">
        <f t="shared" si="17"/>
        <v>2.1406400513753612</v>
      </c>
      <c r="D100" s="4">
        <f t="shared" si="18"/>
        <v>4.5823398295523097</v>
      </c>
      <c r="E100" s="4"/>
      <c r="F100" s="55">
        <f>'[1]methanogen M06-L TZVP gas redo'!DF101</f>
        <v>1.1010500000000001</v>
      </c>
      <c r="G100" s="55">
        <f>'[1]methanogen M06-L TZVP gas redo'!DY101</f>
        <v>1.0637300000000001</v>
      </c>
      <c r="H100" s="55">
        <f>'[1]methanogen M06-L TZVP gas redo'!DN101</f>
        <v>4.3045999999999998</v>
      </c>
      <c r="I100" s="55">
        <f>'[1]methanogen M06-L TZVP gas redo'!DH101</f>
        <v>2.08772</v>
      </c>
      <c r="J100" s="55">
        <f>'[1]methanogen M06-L TZVP gas redo'!DU101</f>
        <v>3.7809200000000001</v>
      </c>
      <c r="L100" s="57">
        <f t="shared" si="19"/>
        <v>1.0040190016468444</v>
      </c>
      <c r="N100" s="11">
        <f t="shared" si="20"/>
        <v>34.482670651471736</v>
      </c>
      <c r="O100" s="11">
        <f t="shared" si="21"/>
        <v>593.89480484987916</v>
      </c>
      <c r="P100" s="11">
        <f t="shared" si="22"/>
        <v>723.61165693656505</v>
      </c>
      <c r="Q100" s="11">
        <f t="shared" si="23"/>
        <v>727.62260397008117</v>
      </c>
      <c r="R100" s="11">
        <f t="shared" si="24"/>
        <v>-133.72779912020209</v>
      </c>
      <c r="S100" s="2">
        <f t="shared" si="25"/>
        <v>0.87482816119196194</v>
      </c>
    </row>
    <row r="101" spans="1:19" x14ac:dyDescent="0.2">
      <c r="A101" s="55">
        <v>196</v>
      </c>
      <c r="B101" s="55">
        <f t="shared" si="16"/>
        <v>469.15</v>
      </c>
      <c r="C101" s="4">
        <f t="shared" si="17"/>
        <v>2.1315144410103382</v>
      </c>
      <c r="D101" s="4">
        <f t="shared" si="18"/>
        <v>4.5433538122356136</v>
      </c>
      <c r="E101" s="4"/>
      <c r="F101" s="55">
        <f>'[1]methanogen M06-L TZVP gas redo'!DF102</f>
        <v>1.10039</v>
      </c>
      <c r="G101" s="55">
        <f>'[1]methanogen M06-L TZVP gas redo'!DY102</f>
        <v>1.06334</v>
      </c>
      <c r="H101" s="55">
        <f>'[1]methanogen M06-L TZVP gas redo'!DN102</f>
        <v>4.2702</v>
      </c>
      <c r="I101" s="55">
        <f>'[1]methanogen M06-L TZVP gas redo'!DH102</f>
        <v>2.0799099999999999</v>
      </c>
      <c r="J101" s="55">
        <f>'[1]methanogen M06-L TZVP gas redo'!DU102</f>
        <v>3.7509100000000002</v>
      </c>
      <c r="L101" s="57">
        <f t="shared" si="19"/>
        <v>1.0037192895260374</v>
      </c>
      <c r="N101" s="11">
        <f t="shared" si="20"/>
        <v>34.249764721016206</v>
      </c>
      <c r="O101" s="11">
        <f t="shared" si="21"/>
        <v>589.67385366387589</v>
      </c>
      <c r="P101" s="11">
        <f t="shared" si="22"/>
        <v>719.33604100482626</v>
      </c>
      <c r="Q101" s="11">
        <f t="shared" si="23"/>
        <v>723.04843107566353</v>
      </c>
      <c r="R101" s="11">
        <f t="shared" si="24"/>
        <v>-133.37457741178758</v>
      </c>
      <c r="S101" s="2">
        <f t="shared" si="25"/>
        <v>0.87513722407027283</v>
      </c>
    </row>
    <row r="102" spans="1:19" x14ac:dyDescent="0.2">
      <c r="A102" s="55">
        <v>198</v>
      </c>
      <c r="B102" s="55">
        <f t="shared" si="16"/>
        <v>471.15</v>
      </c>
      <c r="C102" s="4">
        <f t="shared" si="17"/>
        <v>2.1224663058473947</v>
      </c>
      <c r="D102" s="4">
        <f t="shared" si="18"/>
        <v>4.5048632194574871</v>
      </c>
      <c r="E102" s="4"/>
      <c r="F102" s="55">
        <f>'[1]methanogen M06-L TZVP gas redo'!DF103</f>
        <v>1.0997300000000001</v>
      </c>
      <c r="G102" s="55">
        <f>'[1]methanogen M06-L TZVP gas redo'!DY103</f>
        <v>1.0629599999999999</v>
      </c>
      <c r="H102" s="55">
        <f>'[1]methanogen M06-L TZVP gas redo'!DN103</f>
        <v>4.23637</v>
      </c>
      <c r="I102" s="55">
        <f>'[1]methanogen M06-L TZVP gas redo'!DH103</f>
        <v>2.07219</v>
      </c>
      <c r="J102" s="55">
        <f>'[1]methanogen M06-L TZVP gas redo'!DU103</f>
        <v>3.7214</v>
      </c>
      <c r="L102" s="57">
        <f t="shared" si="19"/>
        <v>1.0034264158185304</v>
      </c>
      <c r="N102" s="11">
        <f t="shared" si="20"/>
        <v>34.007225829057859</v>
      </c>
      <c r="O102" s="11">
        <f t="shared" si="21"/>
        <v>585.49392253655026</v>
      </c>
      <c r="P102" s="11">
        <f t="shared" si="22"/>
        <v>715.10075144317057</v>
      </c>
      <c r="Q102" s="11">
        <f t="shared" si="23"/>
        <v>718.5213104737345</v>
      </c>
      <c r="R102" s="11">
        <f t="shared" si="24"/>
        <v>-133.02738793718413</v>
      </c>
      <c r="S102" s="2">
        <f t="shared" si="25"/>
        <v>0.87544111525416135</v>
      </c>
    </row>
    <row r="103" spans="1:19" x14ac:dyDescent="0.2">
      <c r="A103" s="55">
        <v>200</v>
      </c>
      <c r="B103" s="55">
        <f t="shared" si="16"/>
        <v>473.15</v>
      </c>
      <c r="C103" s="4">
        <f t="shared" si="17"/>
        <v>2.1134946634259748</v>
      </c>
      <c r="D103" s="4">
        <f t="shared" si="18"/>
        <v>4.4668596923300754</v>
      </c>
      <c r="E103" s="4"/>
      <c r="F103" s="55">
        <f>'[1]methanogen M06-L TZVP gas redo'!DF104</f>
        <v>1.0990800000000001</v>
      </c>
      <c r="G103" s="55">
        <f>'[1]methanogen M06-L TZVP gas redo'!DY104</f>
        <v>1.0625800000000001</v>
      </c>
      <c r="H103" s="55">
        <f>'[1]methanogen M06-L TZVP gas redo'!DN104</f>
        <v>4.2030900000000004</v>
      </c>
      <c r="I103" s="55">
        <f>'[1]methanogen M06-L TZVP gas redo'!DH104</f>
        <v>2.0645600000000002</v>
      </c>
      <c r="J103" s="55">
        <f>'[1]methanogen M06-L TZVP gas redo'!DU104</f>
        <v>3.6923900000000001</v>
      </c>
      <c r="L103" s="57">
        <f t="shared" si="19"/>
        <v>1.0031403176189326</v>
      </c>
      <c r="N103" s="11">
        <f t="shared" si="20"/>
        <v>33.773553121137383</v>
      </c>
      <c r="O103" s="11">
        <f t="shared" si="21"/>
        <v>581.35681621581773</v>
      </c>
      <c r="P103" s="11">
        <f t="shared" si="22"/>
        <v>710.90284042120243</v>
      </c>
      <c r="Q103" s="11">
        <f t="shared" si="23"/>
        <v>714.03823754135601</v>
      </c>
      <c r="R103" s="11">
        <f t="shared" si="24"/>
        <v>-132.68142132553811</v>
      </c>
      <c r="S103" s="2">
        <f t="shared" si="25"/>
        <v>0.87574404104858528</v>
      </c>
    </row>
    <row r="104" spans="1:19" x14ac:dyDescent="0.2">
      <c r="A104" s="55">
        <v>202</v>
      </c>
      <c r="B104" s="55">
        <f t="shared" si="16"/>
        <v>475.15</v>
      </c>
      <c r="C104" s="4">
        <f t="shared" si="17"/>
        <v>2.1045985478270022</v>
      </c>
      <c r="D104" s="4">
        <f t="shared" si="18"/>
        <v>4.4293350475155258</v>
      </c>
      <c r="E104" s="4"/>
      <c r="F104" s="55">
        <f>'[1]methanogen M06-L TZVP gas redo'!DF105</f>
        <v>1.0984400000000001</v>
      </c>
      <c r="G104" s="55">
        <f>'[1]methanogen M06-L TZVP gas redo'!DY105</f>
        <v>1.0622</v>
      </c>
      <c r="H104" s="55">
        <f>'[1]methanogen M06-L TZVP gas redo'!DN105</f>
        <v>4.1703599999999996</v>
      </c>
      <c r="I104" s="55">
        <f>'[1]methanogen M06-L TZVP gas redo'!DH105</f>
        <v>2.0570300000000001</v>
      </c>
      <c r="J104" s="55">
        <f>'[1]methanogen M06-L TZVP gas redo'!DU105</f>
        <v>3.6638600000000001</v>
      </c>
      <c r="L104" s="57">
        <f t="shared" si="19"/>
        <v>1.0028609341735792</v>
      </c>
      <c r="N104" s="11">
        <f t="shared" si="20"/>
        <v>33.548762408366336</v>
      </c>
      <c r="O104" s="11">
        <f t="shared" si="21"/>
        <v>577.25404156428647</v>
      </c>
      <c r="P104" s="11">
        <f t="shared" si="22"/>
        <v>706.73916810905632</v>
      </c>
      <c r="Q104" s="11">
        <f t="shared" si="23"/>
        <v>709.59601759928182</v>
      </c>
      <c r="R104" s="11">
        <f t="shared" si="24"/>
        <v>-132.34197603499516</v>
      </c>
      <c r="S104" s="2">
        <f t="shared" si="25"/>
        <v>0.87604135869772337</v>
      </c>
    </row>
    <row r="105" spans="1:19" x14ac:dyDescent="0.2">
      <c r="A105" s="55">
        <v>204</v>
      </c>
      <c r="B105" s="55">
        <f t="shared" si="16"/>
        <v>477.15</v>
      </c>
      <c r="C105" s="4">
        <f t="shared" si="17"/>
        <v>2.0957770093262078</v>
      </c>
      <c r="D105" s="4">
        <f t="shared" si="18"/>
        <v>4.3922812728203038</v>
      </c>
      <c r="E105" s="4"/>
      <c r="F105" s="55">
        <f>'[1]methanogen M06-L TZVP gas redo'!DF106</f>
        <v>1.0978000000000001</v>
      </c>
      <c r="G105" s="55">
        <f>'[1]methanogen M06-L TZVP gas redo'!DY106</f>
        <v>1.0618300000000001</v>
      </c>
      <c r="H105" s="55">
        <f>'[1]methanogen M06-L TZVP gas redo'!DN106</f>
        <v>4.1381600000000001</v>
      </c>
      <c r="I105" s="55">
        <f>'[1]methanogen M06-L TZVP gas redo'!DH106</f>
        <v>2.0495899999999998</v>
      </c>
      <c r="J105" s="55">
        <f>'[1]methanogen M06-L TZVP gas redo'!DU106</f>
        <v>3.6358000000000001</v>
      </c>
      <c r="L105" s="57">
        <f t="shared" si="19"/>
        <v>1.0025882067533396</v>
      </c>
      <c r="N105" s="11">
        <f t="shared" si="20"/>
        <v>33.3143424568947</v>
      </c>
      <c r="O105" s="11">
        <f t="shared" si="21"/>
        <v>573.1893961541748</v>
      </c>
      <c r="P105" s="11">
        <f t="shared" si="22"/>
        <v>702.61147145042332</v>
      </c>
      <c r="Q105" s="11">
        <f t="shared" si="23"/>
        <v>705.19633456477402</v>
      </c>
      <c r="R105" s="11">
        <f t="shared" si="24"/>
        <v>-132.00693841059908</v>
      </c>
      <c r="S105" s="2">
        <f t="shared" si="25"/>
        <v>0.87633491468681879</v>
      </c>
    </row>
    <row r="106" spans="1:19" x14ac:dyDescent="0.2">
      <c r="A106" s="55">
        <v>206</v>
      </c>
      <c r="B106" s="55">
        <f t="shared" si="16"/>
        <v>479.15</v>
      </c>
      <c r="C106" s="4">
        <f t="shared" si="17"/>
        <v>2.0870291140561412</v>
      </c>
      <c r="D106" s="4">
        <f t="shared" si="18"/>
        <v>4.3556905229179614</v>
      </c>
      <c r="E106" s="4"/>
      <c r="F106" s="55">
        <f>'[1]methanogen M06-L TZVP gas redo'!DF107</f>
        <v>1.09717</v>
      </c>
      <c r="G106" s="55">
        <f>'[1]methanogen M06-L TZVP gas redo'!DY107</f>
        <v>1.06145</v>
      </c>
      <c r="H106" s="55">
        <f>'[1]methanogen M06-L TZVP gas redo'!DN107</f>
        <v>4.10649</v>
      </c>
      <c r="I106" s="55">
        <f>'[1]methanogen M06-L TZVP gas redo'!DH107</f>
        <v>2.04223</v>
      </c>
      <c r="J106" s="55">
        <f>'[1]methanogen M06-L TZVP gas redo'!DU107</f>
        <v>3.6082100000000001</v>
      </c>
      <c r="L106" s="57">
        <f t="shared" si="19"/>
        <v>1.0023220785331686</v>
      </c>
      <c r="N106" s="11">
        <f t="shared" si="20"/>
        <v>33.098239485708653</v>
      </c>
      <c r="O106" s="11">
        <f t="shared" si="21"/>
        <v>569.16945642616577</v>
      </c>
      <c r="P106" s="11">
        <f t="shared" si="22"/>
        <v>698.52630095982454</v>
      </c>
      <c r="Q106" s="11">
        <f t="shared" si="23"/>
        <v>700.84568763496782</v>
      </c>
      <c r="R106" s="11">
        <f t="shared" si="24"/>
        <v>-131.67623120880197</v>
      </c>
      <c r="S106" s="2">
        <f t="shared" si="25"/>
        <v>0.87662477288074636</v>
      </c>
    </row>
    <row r="107" spans="1:19" x14ac:dyDescent="0.2">
      <c r="A107" s="55">
        <v>208</v>
      </c>
      <c r="B107" s="55">
        <f t="shared" si="16"/>
        <v>481.15</v>
      </c>
      <c r="C107" s="4">
        <f t="shared" si="17"/>
        <v>2.0783539436766083</v>
      </c>
      <c r="D107" s="4">
        <f t="shared" si="18"/>
        <v>4.3195551151961098</v>
      </c>
      <c r="E107" s="4"/>
      <c r="F107" s="55">
        <f>'[1]methanogen M06-L TZVP gas redo'!DF108</f>
        <v>1.0965499999999999</v>
      </c>
      <c r="G107" s="55">
        <f>'[1]methanogen M06-L TZVP gas redo'!DY108</f>
        <v>1.0610900000000001</v>
      </c>
      <c r="H107" s="55">
        <f>'[1]methanogen M06-L TZVP gas redo'!DN108</f>
        <v>4.0753199999999996</v>
      </c>
      <c r="I107" s="55">
        <f>'[1]methanogen M06-L TZVP gas redo'!DH108</f>
        <v>2.0349599999999999</v>
      </c>
      <c r="J107" s="55">
        <f>'[1]methanogen M06-L TZVP gas redo'!DU108</f>
        <v>3.58107</v>
      </c>
      <c r="L107" s="57">
        <f t="shared" si="19"/>
        <v>1.0020624944780876</v>
      </c>
      <c r="N107" s="11">
        <f t="shared" si="20"/>
        <v>32.872205800829349</v>
      </c>
      <c r="O107" s="11">
        <f t="shared" si="21"/>
        <v>565.1854757559222</v>
      </c>
      <c r="P107" s="11">
        <f t="shared" si="22"/>
        <v>694.47310853533656</v>
      </c>
      <c r="Q107" s="11">
        <f t="shared" si="23"/>
        <v>696.53347899170865</v>
      </c>
      <c r="R107" s="11">
        <f t="shared" si="24"/>
        <v>-131.34800323578654</v>
      </c>
      <c r="S107" s="2">
        <f t="shared" si="25"/>
        <v>0.87691255287918324</v>
      </c>
    </row>
    <row r="108" spans="1:19" x14ac:dyDescent="0.2">
      <c r="A108" s="55">
        <v>210</v>
      </c>
      <c r="B108" s="55">
        <f t="shared" si="16"/>
        <v>483.15</v>
      </c>
      <c r="C108" s="4">
        <f t="shared" si="17"/>
        <v>2.0697505950532964</v>
      </c>
      <c r="D108" s="4">
        <f t="shared" si="18"/>
        <v>4.2838675257234735</v>
      </c>
      <c r="E108" s="4"/>
      <c r="F108" s="55">
        <f>'[1]methanogen M06-L TZVP gas redo'!DF109</f>
        <v>1.0959300000000001</v>
      </c>
      <c r="G108" s="55">
        <f>'[1]methanogen M06-L TZVP gas redo'!DY109</f>
        <v>1.0607200000000001</v>
      </c>
      <c r="H108" s="55">
        <f>'[1]methanogen M06-L TZVP gas redo'!DN109</f>
        <v>4.0446499999999999</v>
      </c>
      <c r="I108" s="55">
        <f>'[1]methanogen M06-L TZVP gas redo'!DH109</f>
        <v>2.0277799999999999</v>
      </c>
      <c r="J108" s="55">
        <f>'[1]methanogen M06-L TZVP gas redo'!DU109</f>
        <v>3.55437</v>
      </c>
      <c r="L108" s="57">
        <f t="shared" si="19"/>
        <v>1.0018094012352727</v>
      </c>
      <c r="N108" s="11">
        <f t="shared" si="20"/>
        <v>32.655395048672084</v>
      </c>
      <c r="O108" s="11">
        <f t="shared" si="21"/>
        <v>561.23623377877209</v>
      </c>
      <c r="P108" s="11">
        <f t="shared" si="22"/>
        <v>690.45342160870348</v>
      </c>
      <c r="Q108" s="11">
        <f t="shared" si="23"/>
        <v>692.26118784950472</v>
      </c>
      <c r="R108" s="11">
        <f t="shared" si="24"/>
        <v>-131.02495407073258</v>
      </c>
      <c r="S108" s="2">
        <f t="shared" si="25"/>
        <v>0.87719588450977548</v>
      </c>
    </row>
    <row r="109" spans="1:19" x14ac:dyDescent="0.2">
      <c r="A109" s="55">
        <v>212</v>
      </c>
      <c r="B109" s="55">
        <f t="shared" si="16"/>
        <v>485.15</v>
      </c>
      <c r="C109" s="4">
        <f t="shared" si="17"/>
        <v>2.0612181799443472</v>
      </c>
      <c r="D109" s="4">
        <f t="shared" si="18"/>
        <v>4.2486203853330871</v>
      </c>
      <c r="E109" s="4"/>
      <c r="F109" s="55">
        <f>'[1]methanogen M06-L TZVP gas redo'!DF110</f>
        <v>1.0953200000000001</v>
      </c>
      <c r="G109" s="55">
        <f>'[1]methanogen M06-L TZVP gas redo'!DY110</f>
        <v>1.06036</v>
      </c>
      <c r="H109" s="55">
        <f>'[1]methanogen M06-L TZVP gas redo'!DN110</f>
        <v>4.0144599999999997</v>
      </c>
      <c r="I109" s="55">
        <f>'[1]methanogen M06-L TZVP gas redo'!DH110</f>
        <v>2.0206900000000001</v>
      </c>
      <c r="J109" s="55">
        <f>'[1]methanogen M06-L TZVP gas redo'!DU110</f>
        <v>3.5281099999999999</v>
      </c>
      <c r="L109" s="57">
        <f t="shared" si="19"/>
        <v>1.0015627470319886</v>
      </c>
      <c r="N109" s="11">
        <f t="shared" si="20"/>
        <v>32.438084911572155</v>
      </c>
      <c r="O109" s="11">
        <f t="shared" si="21"/>
        <v>557.32327955186497</v>
      </c>
      <c r="P109" s="11">
        <f t="shared" si="22"/>
        <v>686.46380546708758</v>
      </c>
      <c r="Q109" s="11">
        <f t="shared" si="23"/>
        <v>688.02533268061279</v>
      </c>
      <c r="R109" s="11">
        <f t="shared" si="24"/>
        <v>-130.70205312874776</v>
      </c>
      <c r="S109" s="2">
        <f t="shared" si="25"/>
        <v>0.87747917762253391</v>
      </c>
    </row>
    <row r="110" spans="1:19" x14ac:dyDescent="0.2">
      <c r="A110" s="55">
        <v>214</v>
      </c>
      <c r="B110" s="55">
        <f t="shared" si="16"/>
        <v>487.15</v>
      </c>
      <c r="C110" s="4">
        <f t="shared" si="17"/>
        <v>2.0527558246946525</v>
      </c>
      <c r="D110" s="4">
        <f t="shared" si="18"/>
        <v>4.2138064758178242</v>
      </c>
      <c r="E110" s="4"/>
      <c r="F110" s="55">
        <f>'[1]methanogen M06-L TZVP gas redo'!DF111</f>
        <v>1.0947199999999999</v>
      </c>
      <c r="G110" s="55">
        <f>'[1]methanogen M06-L TZVP gas redo'!DY111</f>
        <v>1.0600099999999999</v>
      </c>
      <c r="H110" s="55">
        <f>'[1]methanogen M06-L TZVP gas redo'!DN111</f>
        <v>3.9847600000000001</v>
      </c>
      <c r="I110" s="55">
        <f>'[1]methanogen M06-L TZVP gas redo'!DH111</f>
        <v>2.0136699999999998</v>
      </c>
      <c r="J110" s="55">
        <f>'[1]methanogen M06-L TZVP gas redo'!DU111</f>
        <v>3.5022600000000002</v>
      </c>
      <c r="L110" s="57">
        <f t="shared" si="19"/>
        <v>1.0013224815790605</v>
      </c>
      <c r="N110" s="11">
        <f t="shared" si="20"/>
        <v>32.220280765362524</v>
      </c>
      <c r="O110" s="11">
        <f t="shared" si="21"/>
        <v>553.44954655511435</v>
      </c>
      <c r="P110" s="11">
        <f t="shared" si="22"/>
        <v>682.5181567394053</v>
      </c>
      <c r="Q110" s="11">
        <f t="shared" si="23"/>
        <v>683.83976460992642</v>
      </c>
      <c r="R110" s="11">
        <f t="shared" si="24"/>
        <v>-130.3902180548121</v>
      </c>
      <c r="S110" s="2">
        <f t="shared" si="25"/>
        <v>0.87775284907472595</v>
      </c>
    </row>
    <row r="111" spans="1:19" x14ac:dyDescent="0.2">
      <c r="A111" s="55">
        <v>216</v>
      </c>
      <c r="B111" s="55">
        <f t="shared" si="16"/>
        <v>489.15</v>
      </c>
      <c r="C111" s="4">
        <f t="shared" si="17"/>
        <v>2.0443626699376471</v>
      </c>
      <c r="D111" s="4">
        <f t="shared" si="18"/>
        <v>4.1794187262345845</v>
      </c>
      <c r="E111" s="4"/>
      <c r="F111" s="55">
        <f>'[1]methanogen M06-L TZVP gas redo'!DF112</f>
        <v>1.09412</v>
      </c>
      <c r="G111" s="55">
        <f>'[1]methanogen M06-L TZVP gas redo'!DY112</f>
        <v>1.05965</v>
      </c>
      <c r="H111" s="55">
        <f>'[1]methanogen M06-L TZVP gas redo'!DN112</f>
        <v>3.9555199999999999</v>
      </c>
      <c r="I111" s="55">
        <f>'[1]methanogen M06-L TZVP gas redo'!DH112</f>
        <v>2.0067400000000002</v>
      </c>
      <c r="J111" s="55">
        <f>'[1]methanogen M06-L TZVP gas redo'!DU112</f>
        <v>3.4768300000000001</v>
      </c>
      <c r="L111" s="57">
        <f t="shared" si="19"/>
        <v>1.0010885559796359</v>
      </c>
      <c r="N111" s="11">
        <f t="shared" si="20"/>
        <v>32.011722277815501</v>
      </c>
      <c r="O111" s="11">
        <f t="shared" si="21"/>
        <v>549.60944427145216</v>
      </c>
      <c r="P111" s="11">
        <f t="shared" si="22"/>
        <v>678.60055688194961</v>
      </c>
      <c r="Q111" s="11">
        <f t="shared" si="23"/>
        <v>679.68852081413729</v>
      </c>
      <c r="R111" s="11">
        <f t="shared" si="24"/>
        <v>-130.07907654268504</v>
      </c>
      <c r="S111" s="2">
        <f t="shared" si="25"/>
        <v>0.87802599691507333</v>
      </c>
    </row>
    <row r="112" spans="1:19" x14ac:dyDescent="0.2">
      <c r="A112" s="55">
        <v>218</v>
      </c>
      <c r="B112" s="55">
        <f t="shared" si="16"/>
        <v>491.15</v>
      </c>
      <c r="C112" s="4">
        <f t="shared" si="17"/>
        <v>2.0360378703043875</v>
      </c>
      <c r="D112" s="4">
        <f t="shared" si="18"/>
        <v>4.1454502093136272</v>
      </c>
      <c r="E112" s="4"/>
      <c r="F112" s="55">
        <f>'[1]methanogen M06-L TZVP gas redo'!DF113</f>
        <v>1.09352</v>
      </c>
      <c r="G112" s="55">
        <f>'[1]methanogen M06-L TZVP gas redo'!DY113</f>
        <v>1.0592999999999999</v>
      </c>
      <c r="H112" s="55">
        <f>'[1]methanogen M06-L TZVP gas redo'!DN113</f>
        <v>3.9267300000000001</v>
      </c>
      <c r="I112" s="55">
        <f>'[1]methanogen M06-L TZVP gas redo'!DH113</f>
        <v>1.9998800000000001</v>
      </c>
      <c r="J112" s="55">
        <f>'[1]methanogen M06-L TZVP gas redo'!DU113</f>
        <v>3.45181</v>
      </c>
      <c r="L112" s="57">
        <f t="shared" si="19"/>
        <v>1.0008609226429779</v>
      </c>
      <c r="N112" s="11">
        <f t="shared" si="20"/>
        <v>31.79353824194736</v>
      </c>
      <c r="O112" s="11">
        <f t="shared" si="21"/>
        <v>545.81155239032182</v>
      </c>
      <c r="P112" s="11">
        <f t="shared" si="22"/>
        <v>674.71983969764426</v>
      </c>
      <c r="Q112" s="11">
        <f t="shared" si="23"/>
        <v>675.58039195928814</v>
      </c>
      <c r="R112" s="11">
        <f t="shared" si="24"/>
        <v>-129.76883956896617</v>
      </c>
      <c r="S112" s="2">
        <f t="shared" si="25"/>
        <v>0.87829843530124785</v>
      </c>
    </row>
    <row r="113" spans="1:19" x14ac:dyDescent="0.2">
      <c r="A113" s="55">
        <v>220</v>
      </c>
      <c r="B113" s="55">
        <f t="shared" si="16"/>
        <v>493.15</v>
      </c>
      <c r="C113" s="4">
        <f t="shared" si="17"/>
        <v>2.0277805941397142</v>
      </c>
      <c r="D113" s="4">
        <f t="shared" si="18"/>
        <v>4.1118941379696121</v>
      </c>
      <c r="E113" s="4"/>
      <c r="F113" s="55">
        <f>'[1]methanogen M06-L TZVP gas redo'!DF114</f>
        <v>1.09294</v>
      </c>
      <c r="G113" s="55">
        <f>'[1]methanogen M06-L TZVP gas redo'!DY114</f>
        <v>1.0589500000000001</v>
      </c>
      <c r="H113" s="55">
        <f>'[1]methanogen M06-L TZVP gas redo'!DN114</f>
        <v>3.8984000000000001</v>
      </c>
      <c r="I113" s="55">
        <f>'[1]methanogen M06-L TZVP gas redo'!DH114</f>
        <v>1.9931099999999999</v>
      </c>
      <c r="J113" s="55">
        <f>'[1]methanogen M06-L TZVP gas redo'!DU114</f>
        <v>3.4271799999999999</v>
      </c>
      <c r="L113" s="57">
        <f t="shared" si="19"/>
        <v>1.0006395352030377</v>
      </c>
      <c r="N113" s="11">
        <f t="shared" si="20"/>
        <v>31.593461751158728</v>
      </c>
      <c r="O113" s="11">
        <f t="shared" si="21"/>
        <v>542.04153270297786</v>
      </c>
      <c r="P113" s="11">
        <f t="shared" si="22"/>
        <v>670.86997966347258</v>
      </c>
      <c r="Q113" s="11">
        <f t="shared" si="23"/>
        <v>671.50931045102175</v>
      </c>
      <c r="R113" s="11">
        <f t="shared" si="24"/>
        <v>-129.46777774804391</v>
      </c>
      <c r="S113" s="2">
        <f t="shared" si="25"/>
        <v>0.87856289723519099</v>
      </c>
    </row>
    <row r="114" spans="1:19" x14ac:dyDescent="0.2">
      <c r="A114" s="55">
        <v>222</v>
      </c>
      <c r="B114" s="55">
        <f t="shared" si="16"/>
        <v>495.15</v>
      </c>
      <c r="C114" s="4">
        <f t="shared" si="17"/>
        <v>2.0195900232252852</v>
      </c>
      <c r="D114" s="4">
        <f t="shared" si="18"/>
        <v>4.078743861911108</v>
      </c>
      <c r="E114" s="4"/>
      <c r="F114" s="55">
        <f>'[1]methanogen M06-L TZVP gas redo'!DF115</f>
        <v>1.0923499999999999</v>
      </c>
      <c r="G114" s="55">
        <f>'[1]methanogen M06-L TZVP gas redo'!DY115</f>
        <v>1.0586100000000001</v>
      </c>
      <c r="H114" s="55">
        <f>'[1]methanogen M06-L TZVP gas redo'!DN115</f>
        <v>3.8704999999999998</v>
      </c>
      <c r="I114" s="55">
        <f>'[1]methanogen M06-L TZVP gas redo'!DH115</f>
        <v>1.98641</v>
      </c>
      <c r="J114" s="55">
        <f>'[1]methanogen M06-L TZVP gas redo'!DU115</f>
        <v>3.4029400000000001</v>
      </c>
      <c r="L114" s="57">
        <f t="shared" si="19"/>
        <v>1.0004243484415782</v>
      </c>
      <c r="N114" s="11">
        <f t="shared" si="20"/>
        <v>31.374611954139173</v>
      </c>
      <c r="O114" s="11">
        <f t="shared" si="21"/>
        <v>538.31077442978471</v>
      </c>
      <c r="P114" s="11">
        <f t="shared" si="22"/>
        <v>667.05470823070004</v>
      </c>
      <c r="Q114" s="11">
        <f t="shared" si="23"/>
        <v>667.47896666194117</v>
      </c>
      <c r="R114" s="11">
        <f t="shared" si="24"/>
        <v>-129.1681922321566</v>
      </c>
      <c r="S114" s="2">
        <f t="shared" si="25"/>
        <v>0.87882614138409687</v>
      </c>
    </row>
    <row r="115" spans="1:19" x14ac:dyDescent="0.2">
      <c r="A115" s="55">
        <v>224</v>
      </c>
      <c r="B115" s="55">
        <f t="shared" si="16"/>
        <v>497.15</v>
      </c>
      <c r="C115" s="4">
        <f t="shared" si="17"/>
        <v>2.0114653525093029</v>
      </c>
      <c r="D115" s="4">
        <f t="shared" si="18"/>
        <v>4.0459928643453749</v>
      </c>
      <c r="E115" s="4"/>
      <c r="F115" s="55">
        <f>'[1]methanogen M06-L TZVP gas redo'!DF116</f>
        <v>1.09178</v>
      </c>
      <c r="G115" s="55">
        <f>'[1]methanogen M06-L TZVP gas redo'!DY116</f>
        <v>1.05827</v>
      </c>
      <c r="H115" s="55">
        <f>'[1]methanogen M06-L TZVP gas redo'!DN116</f>
        <v>3.8430200000000001</v>
      </c>
      <c r="I115" s="55">
        <f>'[1]methanogen M06-L TZVP gas redo'!DH116</f>
        <v>1.9797899999999999</v>
      </c>
      <c r="J115" s="55">
        <f>'[1]methanogen M06-L TZVP gas redo'!DU116</f>
        <v>3.37907</v>
      </c>
      <c r="L115" s="57">
        <f t="shared" si="19"/>
        <v>1.0002153182156344</v>
      </c>
      <c r="N115" s="11">
        <f t="shared" si="20"/>
        <v>31.173892458182962</v>
      </c>
      <c r="O115" s="11">
        <f t="shared" si="21"/>
        <v>534.60974523023754</v>
      </c>
      <c r="P115" s="11">
        <f t="shared" si="22"/>
        <v>663.26773736110465</v>
      </c>
      <c r="Q115" s="11">
        <f t="shared" si="23"/>
        <v>663.48303239909899</v>
      </c>
      <c r="R115" s="11">
        <f t="shared" si="24"/>
        <v>-128.87328716886157</v>
      </c>
      <c r="S115" s="2">
        <f t="shared" si="25"/>
        <v>0.8790853498820177</v>
      </c>
    </row>
    <row r="116" spans="1:19" x14ac:dyDescent="0.2">
      <c r="A116" s="55">
        <v>226</v>
      </c>
      <c r="B116" s="55">
        <f t="shared" si="16"/>
        <v>499.15</v>
      </c>
      <c r="C116" s="4">
        <f t="shared" si="17"/>
        <v>2.0034057898427329</v>
      </c>
      <c r="D116" s="4">
        <f t="shared" si="18"/>
        <v>4.0136347587753836</v>
      </c>
      <c r="E116" s="4"/>
      <c r="F116" s="55">
        <f>'[1]methanogen M06-L TZVP gas redo'!DF117</f>
        <v>1.09121</v>
      </c>
      <c r="G116" s="55">
        <f>'[1]methanogen M06-L TZVP gas redo'!DY117</f>
        <v>1.05793</v>
      </c>
      <c r="H116" s="55">
        <f>'[1]methanogen M06-L TZVP gas redo'!DN117</f>
        <v>3.8159700000000001</v>
      </c>
      <c r="I116" s="55">
        <f>'[1]methanogen M06-L TZVP gas redo'!DH117</f>
        <v>1.9732499999999999</v>
      </c>
      <c r="J116" s="55">
        <f>'[1]methanogen M06-L TZVP gas redo'!DU117</f>
        <v>3.3555799999999998</v>
      </c>
      <c r="L116" s="57">
        <f t="shared" si="19"/>
        <v>1.0000124013890717</v>
      </c>
      <c r="N116" s="11">
        <f t="shared" si="20"/>
        <v>30.973003611563552</v>
      </c>
      <c r="O116" s="11">
        <f t="shared" si="21"/>
        <v>530.94270217990788</v>
      </c>
      <c r="P116" s="11">
        <f t="shared" si="22"/>
        <v>659.51296231354252</v>
      </c>
      <c r="Q116" s="11">
        <f t="shared" si="23"/>
        <v>659.52536362571755</v>
      </c>
      <c r="R116" s="11">
        <f t="shared" si="24"/>
        <v>-128.58266144580972</v>
      </c>
      <c r="S116" s="2">
        <f t="shared" si="25"/>
        <v>0.87934087182627785</v>
      </c>
    </row>
    <row r="117" spans="1:19" x14ac:dyDescent="0.2">
      <c r="A117" s="55">
        <v>228</v>
      </c>
      <c r="B117" s="55">
        <f t="shared" si="16"/>
        <v>501.15</v>
      </c>
      <c r="C117" s="4">
        <f t="shared" si="17"/>
        <v>1.9954105557218398</v>
      </c>
      <c r="D117" s="4">
        <f t="shared" si="18"/>
        <v>3.9816632858861416</v>
      </c>
      <c r="E117" s="4"/>
      <c r="F117" s="55">
        <f>'[1]methanogen M06-L TZVP gas redo'!DF118</f>
        <v>1.0906400000000001</v>
      </c>
      <c r="G117" s="55">
        <f>'[1]methanogen M06-L TZVP gas redo'!DY118</f>
        <v>1.05759</v>
      </c>
      <c r="H117" s="55">
        <f>'[1]methanogen M06-L TZVP gas redo'!DN118</f>
        <v>3.7893300000000001</v>
      </c>
      <c r="I117" s="55">
        <f>'[1]methanogen M06-L TZVP gas redo'!DH118</f>
        <v>1.96678</v>
      </c>
      <c r="J117" s="55">
        <f>'[1]methanogen M06-L TZVP gas redo'!DU118</f>
        <v>3.3324500000000001</v>
      </c>
      <c r="L117" s="57">
        <f t="shared" si="19"/>
        <v>0.99981555576806702</v>
      </c>
      <c r="N117" s="11">
        <f t="shared" si="20"/>
        <v>30.771945195805348</v>
      </c>
      <c r="O117" s="11">
        <f t="shared" si="21"/>
        <v>527.3100815054022</v>
      </c>
      <c r="P117" s="11">
        <f t="shared" si="22"/>
        <v>655.79153476226372</v>
      </c>
      <c r="Q117" s="11">
        <f t="shared" si="23"/>
        <v>655.60707351840142</v>
      </c>
      <c r="R117" s="11">
        <f t="shared" si="24"/>
        <v>-128.29699201299943</v>
      </c>
      <c r="S117" s="2">
        <f t="shared" si="25"/>
        <v>0.87959210851799241</v>
      </c>
    </row>
    <row r="118" spans="1:19" x14ac:dyDescent="0.2">
      <c r="A118" s="55">
        <v>230</v>
      </c>
      <c r="B118" s="55">
        <f t="shared" si="16"/>
        <v>503.15</v>
      </c>
      <c r="C118" s="4">
        <f t="shared" si="17"/>
        <v>1.9874788830368679</v>
      </c>
      <c r="D118" s="4">
        <f t="shared" si="18"/>
        <v>3.9500723105174758</v>
      </c>
      <c r="E118" s="4"/>
      <c r="F118" s="55">
        <f>'[1]methanogen M06-L TZVP gas redo'!DF119</f>
        <v>1.0900799999999999</v>
      </c>
      <c r="G118" s="55">
        <f>'[1]methanogen M06-L TZVP gas redo'!DY119</f>
        <v>1.0572600000000001</v>
      </c>
      <c r="H118" s="55">
        <f>'[1]methanogen M06-L TZVP gas redo'!DN119</f>
        <v>3.76308</v>
      </c>
      <c r="I118" s="55">
        <f>'[1]methanogen M06-L TZVP gas redo'!DH119</f>
        <v>1.96038</v>
      </c>
      <c r="J118" s="55">
        <f>'[1]methanogen M06-L TZVP gas redo'!DU119</f>
        <v>3.3096800000000002</v>
      </c>
      <c r="L118" s="57">
        <f t="shared" si="19"/>
        <v>0.999624740040299</v>
      </c>
      <c r="N118" s="11">
        <f t="shared" si="20"/>
        <v>30.570432216663619</v>
      </c>
      <c r="O118" s="11">
        <f t="shared" si="21"/>
        <v>523.71317597669179</v>
      </c>
      <c r="P118" s="11">
        <f t="shared" si="22"/>
        <v>652.09943901696602</v>
      </c>
      <c r="Q118" s="11">
        <f t="shared" si="23"/>
        <v>651.72410862962658</v>
      </c>
      <c r="R118" s="11">
        <f t="shared" si="24"/>
        <v>-128.01093265293488</v>
      </c>
      <c r="S118" s="2">
        <f t="shared" si="25"/>
        <v>0.87984376006559717</v>
      </c>
    </row>
    <row r="119" spans="1:19" x14ac:dyDescent="0.2">
      <c r="A119" s="55">
        <v>232</v>
      </c>
      <c r="B119" s="55">
        <f t="shared" si="16"/>
        <v>505.15</v>
      </c>
      <c r="C119" s="4">
        <f t="shared" si="17"/>
        <v>1.9796100168266852</v>
      </c>
      <c r="D119" s="4">
        <f t="shared" si="18"/>
        <v>3.9188558187205493</v>
      </c>
      <c r="E119" s="4"/>
      <c r="F119" s="55">
        <f>'[1]methanogen M06-L TZVP gas redo'!DF120</f>
        <v>1.08952</v>
      </c>
      <c r="G119" s="55">
        <f>'[1]methanogen M06-L TZVP gas redo'!DY120</f>
        <v>1.0569299999999999</v>
      </c>
      <c r="H119" s="55">
        <f>'[1]methanogen M06-L TZVP gas redo'!DN120</f>
        <v>3.7372299999999998</v>
      </c>
      <c r="I119" s="55">
        <f>'[1]methanogen M06-L TZVP gas redo'!DH120</f>
        <v>1.9540500000000001</v>
      </c>
      <c r="J119" s="55">
        <f>'[1]methanogen M06-L TZVP gas redo'!DU120</f>
        <v>3.2872599999999998</v>
      </c>
      <c r="L119" s="57">
        <f t="shared" si="19"/>
        <v>0.99943991371766483</v>
      </c>
      <c r="N119" s="11">
        <f t="shared" si="20"/>
        <v>30.368752749010323</v>
      </c>
      <c r="O119" s="11">
        <f t="shared" si="21"/>
        <v>520.15024920714848</v>
      </c>
      <c r="P119" s="11">
        <f t="shared" si="22"/>
        <v>648.44055347509095</v>
      </c>
      <c r="Q119" s="11">
        <f t="shared" si="23"/>
        <v>647.88031028584362</v>
      </c>
      <c r="R119" s="11">
        <f t="shared" si="24"/>
        <v>-127.73006107869506</v>
      </c>
      <c r="S119" s="2">
        <f t="shared" si="25"/>
        <v>0.88009091787574867</v>
      </c>
    </row>
    <row r="120" spans="1:19" x14ac:dyDescent="0.2">
      <c r="A120" s="55">
        <v>234</v>
      </c>
      <c r="B120" s="55">
        <f t="shared" si="16"/>
        <v>507.15</v>
      </c>
      <c r="C120" s="4">
        <f t="shared" si="17"/>
        <v>1.971803214039239</v>
      </c>
      <c r="D120" s="4">
        <f t="shared" si="18"/>
        <v>3.8880079148954731</v>
      </c>
      <c r="E120" s="4"/>
      <c r="F120" s="55">
        <f>'[1]methanogen M06-L TZVP gas redo'!DF121</f>
        <v>1.08897</v>
      </c>
      <c r="G120" s="55">
        <f>'[1]methanogen M06-L TZVP gas redo'!DY121</f>
        <v>1.05661</v>
      </c>
      <c r="H120" s="55">
        <f>'[1]methanogen M06-L TZVP gas redo'!DN121</f>
        <v>3.71177</v>
      </c>
      <c r="I120" s="55">
        <f>'[1]methanogen M06-L TZVP gas redo'!DH121</f>
        <v>1.9477899999999999</v>
      </c>
      <c r="J120" s="55">
        <f>'[1]methanogen M06-L TZVP gas redo'!DU121</f>
        <v>3.2651699999999999</v>
      </c>
      <c r="L120" s="57">
        <f t="shared" si="19"/>
        <v>0.99926103708235148</v>
      </c>
      <c r="N120" s="11">
        <f t="shared" si="20"/>
        <v>30.166625339190638</v>
      </c>
      <c r="O120" s="11">
        <f t="shared" si="21"/>
        <v>516.61643221979989</v>
      </c>
      <c r="P120" s="11">
        <f t="shared" si="22"/>
        <v>644.81345526293035</v>
      </c>
      <c r="Q120" s="11">
        <f t="shared" si="23"/>
        <v>644.0742191776028</v>
      </c>
      <c r="R120" s="11">
        <f t="shared" si="24"/>
        <v>-127.45778695780291</v>
      </c>
      <c r="S120" s="2">
        <f t="shared" si="25"/>
        <v>0.88033057648165602</v>
      </c>
    </row>
    <row r="121" spans="1:19" x14ac:dyDescent="0.2">
      <c r="A121" s="55">
        <v>236</v>
      </c>
      <c r="B121" s="55">
        <f t="shared" si="16"/>
        <v>509.15</v>
      </c>
      <c r="C121" s="4">
        <f t="shared" si="17"/>
        <v>1.9640577432976531</v>
      </c>
      <c r="D121" s="4">
        <f t="shared" si="18"/>
        <v>3.8575228190074697</v>
      </c>
      <c r="E121" s="4"/>
      <c r="F121" s="55">
        <f>'[1]methanogen M06-L TZVP gas redo'!DF122</f>
        <v>1.08843</v>
      </c>
      <c r="G121" s="55">
        <f>'[1]methanogen M06-L TZVP gas redo'!DY122</f>
        <v>1.0562800000000001</v>
      </c>
      <c r="H121" s="55">
        <f>'[1]methanogen M06-L TZVP gas redo'!DN122</f>
        <v>3.68668</v>
      </c>
      <c r="I121" s="55">
        <f>'[1]methanogen M06-L TZVP gas redo'!DH122</f>
        <v>1.9416</v>
      </c>
      <c r="J121" s="55">
        <f>'[1]methanogen M06-L TZVP gas redo'!DU122</f>
        <v>3.24342</v>
      </c>
      <c r="L121" s="57">
        <f t="shared" si="19"/>
        <v>0.999088071136087</v>
      </c>
      <c r="N121" s="11">
        <f t="shared" si="20"/>
        <v>29.982989290130064</v>
      </c>
      <c r="O121" s="11">
        <f t="shared" si="21"/>
        <v>513.11595322249593</v>
      </c>
      <c r="P121" s="11">
        <f t="shared" si="22"/>
        <v>641.21394862581246</v>
      </c>
      <c r="Q121" s="11">
        <f t="shared" si="23"/>
        <v>640.30160370180909</v>
      </c>
      <c r="R121" s="11">
        <f t="shared" si="24"/>
        <v>-127.18565047931321</v>
      </c>
      <c r="S121" s="2">
        <f t="shared" si="25"/>
        <v>0.88057017914548041</v>
      </c>
    </row>
    <row r="122" spans="1:19" x14ac:dyDescent="0.2">
      <c r="A122" s="55">
        <v>238</v>
      </c>
      <c r="B122" s="55">
        <f t="shared" si="16"/>
        <v>511.15</v>
      </c>
      <c r="C122" s="4">
        <f t="shared" si="17"/>
        <v>1.9563728846718185</v>
      </c>
      <c r="D122" s="4">
        <f t="shared" si="18"/>
        <v>3.8273948638791326</v>
      </c>
      <c r="E122" s="4"/>
      <c r="F122" s="55">
        <f>'[1]methanogen M06-L TZVP gas redo'!DF123</f>
        <v>1.08789</v>
      </c>
      <c r="G122" s="55">
        <f>'[1]methanogen M06-L TZVP gas redo'!DY123</f>
        <v>1.05596</v>
      </c>
      <c r="H122" s="55">
        <f>'[1]methanogen M06-L TZVP gas redo'!DN123</f>
        <v>3.6619700000000002</v>
      </c>
      <c r="I122" s="55">
        <f>'[1]methanogen M06-L TZVP gas redo'!DH123</f>
        <v>1.9354800000000001</v>
      </c>
      <c r="J122" s="55">
        <f>'[1]methanogen M06-L TZVP gas redo'!DU123</f>
        <v>3.222</v>
      </c>
      <c r="L122" s="57">
        <f t="shared" si="19"/>
        <v>0.99892097755240383</v>
      </c>
      <c r="N122" s="11">
        <f t="shared" si="20"/>
        <v>29.789734602556084</v>
      </c>
      <c r="O122" s="11">
        <f t="shared" si="21"/>
        <v>509.64692701982807</v>
      </c>
      <c r="P122" s="11">
        <f t="shared" si="22"/>
        <v>637.64589623913287</v>
      </c>
      <c r="Q122" s="11">
        <f t="shared" si="23"/>
        <v>636.56629122771142</v>
      </c>
      <c r="R122" s="11">
        <f t="shared" si="24"/>
        <v>-126.91936420788336</v>
      </c>
      <c r="S122" s="2">
        <f t="shared" si="25"/>
        <v>0.88080469411789042</v>
      </c>
    </row>
    <row r="123" spans="1:19" x14ac:dyDescent="0.2">
      <c r="A123" s="55">
        <v>240</v>
      </c>
      <c r="B123" s="55">
        <f t="shared" si="16"/>
        <v>513.15</v>
      </c>
      <c r="C123" s="4">
        <f t="shared" si="17"/>
        <v>1.9487479294553249</v>
      </c>
      <c r="D123" s="4">
        <f t="shared" si="18"/>
        <v>3.7976184925564165</v>
      </c>
      <c r="E123" s="4"/>
      <c r="F123" s="55">
        <f>'[1]methanogen M06-L TZVP gas redo'!DF124</f>
        <v>1.08735</v>
      </c>
      <c r="G123" s="55">
        <f>'[1]methanogen M06-L TZVP gas redo'!DY124</f>
        <v>1.0556399999999999</v>
      </c>
      <c r="H123" s="55">
        <f>'[1]methanogen M06-L TZVP gas redo'!DN124</f>
        <v>3.63761</v>
      </c>
      <c r="I123" s="55">
        <f>'[1]methanogen M06-L TZVP gas redo'!DH124</f>
        <v>1.92943</v>
      </c>
      <c r="J123" s="55">
        <f>'[1]methanogen M06-L TZVP gas redo'!DU124</f>
        <v>3.2008899999999998</v>
      </c>
      <c r="L123" s="57">
        <f t="shared" si="19"/>
        <v>0.99875971863177782</v>
      </c>
      <c r="N123" s="11">
        <f t="shared" si="20"/>
        <v>29.596325362413086</v>
      </c>
      <c r="O123" s="11">
        <f t="shared" si="21"/>
        <v>506.20427362736109</v>
      </c>
      <c r="P123" s="11">
        <f t="shared" si="22"/>
        <v>634.1022500814712</v>
      </c>
      <c r="Q123" s="11">
        <f t="shared" si="23"/>
        <v>632.86119892774661</v>
      </c>
      <c r="R123" s="11">
        <f t="shared" si="24"/>
        <v>-126.65692530038547</v>
      </c>
      <c r="S123" s="2">
        <f t="shared" si="25"/>
        <v>0.88103588187453796</v>
      </c>
    </row>
    <row r="124" spans="1:19" x14ac:dyDescent="0.2">
      <c r="A124" s="55">
        <v>242</v>
      </c>
      <c r="B124" s="55">
        <f t="shared" si="16"/>
        <v>515.15</v>
      </c>
      <c r="C124" s="4">
        <f t="shared" si="17"/>
        <v>1.9411821799475881</v>
      </c>
      <c r="D124" s="4">
        <f t="shared" si="18"/>
        <v>3.7681882557460709</v>
      </c>
      <c r="E124" s="4"/>
      <c r="F124" s="55">
        <f>'[1]methanogen M06-L TZVP gas redo'!DF125</f>
        <v>1.0868199999999999</v>
      </c>
      <c r="G124" s="55">
        <f>'[1]methanogen M06-L TZVP gas redo'!DY125</f>
        <v>1.0553300000000001</v>
      </c>
      <c r="H124" s="55">
        <f>'[1]methanogen M06-L TZVP gas redo'!DN125</f>
        <v>3.61361</v>
      </c>
      <c r="I124" s="55">
        <f>'[1]methanogen M06-L TZVP gas redo'!DH125</f>
        <v>1.92344</v>
      </c>
      <c r="J124" s="55">
        <f>'[1]methanogen M06-L TZVP gas redo'!DU125</f>
        <v>3.1800999999999999</v>
      </c>
      <c r="L124" s="57">
        <f t="shared" si="19"/>
        <v>0.99860425725947233</v>
      </c>
      <c r="N124" s="11">
        <f t="shared" si="20"/>
        <v>29.402486824684576</v>
      </c>
      <c r="O124" s="11">
        <f t="shared" si="21"/>
        <v>502.79739325234686</v>
      </c>
      <c r="P124" s="11">
        <f t="shared" si="22"/>
        <v>630.59202309168609</v>
      </c>
      <c r="Q124" s="11">
        <f t="shared" si="23"/>
        <v>629.19530539496191</v>
      </c>
      <c r="R124" s="11">
        <f t="shared" si="24"/>
        <v>-126.39791214261514</v>
      </c>
      <c r="S124" s="2">
        <f t="shared" si="25"/>
        <v>0.88126411131634952</v>
      </c>
    </row>
    <row r="125" spans="1:19" x14ac:dyDescent="0.2">
      <c r="A125" s="55">
        <v>244</v>
      </c>
      <c r="B125" s="55">
        <f t="shared" si="16"/>
        <v>517.15</v>
      </c>
      <c r="C125" s="4">
        <f t="shared" si="17"/>
        <v>1.9336749492410326</v>
      </c>
      <c r="D125" s="4">
        <f t="shared" si="18"/>
        <v>3.7390988093223099</v>
      </c>
      <c r="E125" s="4"/>
      <c r="F125" s="55">
        <f>'[1]methanogen M06-L TZVP gas redo'!DF126</f>
        <v>1.0863</v>
      </c>
      <c r="G125" s="55">
        <f>'[1]methanogen M06-L TZVP gas redo'!DY126</f>
        <v>1.0550200000000001</v>
      </c>
      <c r="H125" s="55">
        <f>'[1]methanogen M06-L TZVP gas redo'!DN126</f>
        <v>3.58996</v>
      </c>
      <c r="I125" s="55">
        <f>'[1]methanogen M06-L TZVP gas redo'!DH126</f>
        <v>1.91751</v>
      </c>
      <c r="J125" s="55">
        <f>'[1]methanogen M06-L TZVP gas redo'!DU126</f>
        <v>3.1596199999999999</v>
      </c>
      <c r="L125" s="57">
        <f t="shared" si="19"/>
        <v>0.99845455686596363</v>
      </c>
      <c r="N125" s="11">
        <f t="shared" si="20"/>
        <v>29.217702363254862</v>
      </c>
      <c r="O125" s="11">
        <f t="shared" si="21"/>
        <v>499.42429783373757</v>
      </c>
      <c r="P125" s="11">
        <f t="shared" si="22"/>
        <v>627.11359100729828</v>
      </c>
      <c r="Q125" s="11">
        <f t="shared" si="23"/>
        <v>625.5669524442178</v>
      </c>
      <c r="R125" s="11">
        <f t="shared" si="24"/>
        <v>-126.14265461048026</v>
      </c>
      <c r="S125" s="2">
        <f t="shared" si="25"/>
        <v>0.881489089331008</v>
      </c>
    </row>
    <row r="126" spans="1:19" x14ac:dyDescent="0.2">
      <c r="A126" s="55">
        <v>246</v>
      </c>
      <c r="B126" s="55">
        <f t="shared" si="16"/>
        <v>519.15</v>
      </c>
      <c r="C126" s="4">
        <f t="shared" si="17"/>
        <v>1.9262255610131946</v>
      </c>
      <c r="D126" s="4">
        <f t="shared" si="18"/>
        <v>3.7103449119005969</v>
      </c>
      <c r="E126" s="4"/>
      <c r="F126" s="55">
        <f>'[1]methanogen M06-L TZVP gas redo'!DF127</f>
        <v>1.08578</v>
      </c>
      <c r="G126" s="55">
        <f>'[1]methanogen M06-L TZVP gas redo'!DY127</f>
        <v>1.05471</v>
      </c>
      <c r="H126" s="55">
        <f>'[1]methanogen M06-L TZVP gas redo'!DN127</f>
        <v>3.5666500000000001</v>
      </c>
      <c r="I126" s="55">
        <f>'[1]methanogen M06-L TZVP gas redo'!DH127</f>
        <v>1.9116500000000001</v>
      </c>
      <c r="J126" s="55">
        <f>'[1]methanogen M06-L TZVP gas redo'!DU127</f>
        <v>3.13944</v>
      </c>
      <c r="L126" s="57">
        <f t="shared" si="19"/>
        <v>0.99831058138981266</v>
      </c>
      <c r="N126" s="11">
        <f t="shared" si="20"/>
        <v>29.032775096524606</v>
      </c>
      <c r="O126" s="11">
        <f t="shared" si="21"/>
        <v>496.07769658654047</v>
      </c>
      <c r="P126" s="11">
        <f t="shared" si="22"/>
        <v>623.66003641223278</v>
      </c>
      <c r="Q126" s="11">
        <f t="shared" si="23"/>
        <v>621.96918912510955</v>
      </c>
      <c r="R126" s="11">
        <f t="shared" si="24"/>
        <v>-125.89149253856904</v>
      </c>
      <c r="S126" s="2">
        <f t="shared" si="25"/>
        <v>0.88171051376259701</v>
      </c>
    </row>
    <row r="127" spans="1:19" x14ac:dyDescent="0.2">
      <c r="A127" s="55">
        <v>248</v>
      </c>
      <c r="B127" s="55">
        <f t="shared" si="16"/>
        <v>521.15</v>
      </c>
      <c r="C127" s="4">
        <f t="shared" si="17"/>
        <v>1.9188333493236114</v>
      </c>
      <c r="D127" s="4">
        <f t="shared" si="18"/>
        <v>3.6819214224764685</v>
      </c>
      <c r="E127" s="4"/>
      <c r="F127" s="55">
        <f>'[1]methanogen M06-L TZVP gas redo'!DF128</f>
        <v>1.0852599999999999</v>
      </c>
      <c r="G127" s="55">
        <f>'[1]methanogen M06-L TZVP gas redo'!DY128</f>
        <v>1.0544</v>
      </c>
      <c r="H127" s="55">
        <f>'[1]methanogen M06-L TZVP gas redo'!DN128</f>
        <v>3.5436700000000001</v>
      </c>
      <c r="I127" s="55">
        <f>'[1]methanogen M06-L TZVP gas redo'!DH128</f>
        <v>1.9058600000000001</v>
      </c>
      <c r="J127" s="55">
        <f>'[1]methanogen M06-L TZVP gas redo'!DU128</f>
        <v>3.1195499999999998</v>
      </c>
      <c r="L127" s="57">
        <f t="shared" si="19"/>
        <v>0.9981722952428429</v>
      </c>
      <c r="N127" s="11">
        <f t="shared" si="20"/>
        <v>28.847704855719801</v>
      </c>
      <c r="O127" s="11">
        <f t="shared" si="21"/>
        <v>492.75541037167477</v>
      </c>
      <c r="P127" s="11">
        <f t="shared" si="22"/>
        <v>620.22956300497094</v>
      </c>
      <c r="Q127" s="11">
        <f t="shared" si="23"/>
        <v>618.40018595752827</v>
      </c>
      <c r="R127" s="11">
        <f t="shared" si="24"/>
        <v>-125.64477558585344</v>
      </c>
      <c r="S127" s="2">
        <f t="shared" si="25"/>
        <v>0.88192807353046776</v>
      </c>
    </row>
    <row r="128" spans="1:19" x14ac:dyDescent="0.2">
      <c r="A128" s="55">
        <v>250</v>
      </c>
      <c r="B128" s="55">
        <f t="shared" si="16"/>
        <v>523.15</v>
      </c>
      <c r="C128" s="4">
        <f t="shared" si="17"/>
        <v>1.9114976584153685</v>
      </c>
      <c r="D128" s="4">
        <f t="shared" si="18"/>
        <v>3.6538232981274366</v>
      </c>
      <c r="E128" s="4"/>
      <c r="F128" s="55">
        <f>'[1]methanogen M06-L TZVP gas redo'!DF129</f>
        <v>1.0847500000000001</v>
      </c>
      <c r="G128" s="55">
        <f>'[1]methanogen M06-L TZVP gas redo'!DY129</f>
        <v>1.05409</v>
      </c>
      <c r="H128" s="55">
        <f>'[1]methanogen M06-L TZVP gas redo'!DN129</f>
        <v>3.52102</v>
      </c>
      <c r="I128" s="55">
        <f>'[1]methanogen M06-L TZVP gas redo'!DH129</f>
        <v>1.90012</v>
      </c>
      <c r="J128" s="55">
        <f>'[1]methanogen M06-L TZVP gas redo'!DU129</f>
        <v>3.0999599999999998</v>
      </c>
      <c r="L128" s="57">
        <f t="shared" si="19"/>
        <v>0.9980396632775137</v>
      </c>
      <c r="N128" s="11">
        <f t="shared" si="20"/>
        <v>28.671710228277931</v>
      </c>
      <c r="O128" s="11">
        <f t="shared" si="21"/>
        <v>489.47216610929092</v>
      </c>
      <c r="P128" s="11">
        <f t="shared" si="22"/>
        <v>616.83367828851476</v>
      </c>
      <c r="Q128" s="11">
        <f t="shared" si="23"/>
        <v>614.87141759115877</v>
      </c>
      <c r="R128" s="11">
        <f t="shared" si="24"/>
        <v>-125.39925148186771</v>
      </c>
      <c r="S128" s="2">
        <f t="shared" si="25"/>
        <v>0.88214463471490867</v>
      </c>
    </row>
    <row r="129" spans="1:19" x14ac:dyDescent="0.2">
      <c r="A129" s="55">
        <v>252</v>
      </c>
      <c r="B129" s="55">
        <f t="shared" si="16"/>
        <v>525.15</v>
      </c>
      <c r="C129" s="4">
        <f t="shared" si="17"/>
        <v>1.9042178425211844</v>
      </c>
      <c r="D129" s="4">
        <f t="shared" si="18"/>
        <v>3.6260455917760348</v>
      </c>
      <c r="E129" s="4"/>
      <c r="F129" s="55">
        <f>'[1]methanogen M06-L TZVP gas redo'!DF130</f>
        <v>1.0842499999999999</v>
      </c>
      <c r="G129" s="55">
        <f>'[1]methanogen M06-L TZVP gas redo'!DY130</f>
        <v>1.05379</v>
      </c>
      <c r="H129" s="55">
        <f>'[1]methanogen M06-L TZVP gas redo'!DN130</f>
        <v>3.4986999999999999</v>
      </c>
      <c r="I129" s="55">
        <f>'[1]methanogen M06-L TZVP gas redo'!DH130</f>
        <v>1.89445</v>
      </c>
      <c r="J129" s="55">
        <f>'[1]methanogen M06-L TZVP gas redo'!DU130</f>
        <v>3.0806399999999998</v>
      </c>
      <c r="L129" s="57">
        <f t="shared" si="19"/>
        <v>0.99791265075637492</v>
      </c>
      <c r="N129" s="11">
        <f t="shared" si="20"/>
        <v>28.49531445200741</v>
      </c>
      <c r="O129" s="11">
        <f t="shared" si="21"/>
        <v>486.20880866713844</v>
      </c>
      <c r="P129" s="11">
        <f t="shared" si="22"/>
        <v>613.46291198693598</v>
      </c>
      <c r="Q129" s="11">
        <f t="shared" si="23"/>
        <v>611.37338119357923</v>
      </c>
      <c r="R129" s="11">
        <f t="shared" si="24"/>
        <v>-125.16457252644064</v>
      </c>
      <c r="S129" s="2">
        <f t="shared" si="25"/>
        <v>0.8823516797899299</v>
      </c>
    </row>
    <row r="130" spans="1:19" x14ac:dyDescent="0.2">
      <c r="A130" s="55">
        <v>254</v>
      </c>
      <c r="B130" s="55">
        <f t="shared" si="16"/>
        <v>527.15</v>
      </c>
      <c r="C130" s="4">
        <f t="shared" si="17"/>
        <v>1.896993265673907</v>
      </c>
      <c r="D130" s="4">
        <f t="shared" si="18"/>
        <v>3.5985834500121539</v>
      </c>
      <c r="E130" s="4"/>
      <c r="F130" s="55">
        <f>'[1]methanogen M06-L TZVP gas redo'!DF131</f>
        <v>1.0837399999999999</v>
      </c>
      <c r="G130" s="55">
        <f>'[1]methanogen M06-L TZVP gas redo'!DY131</f>
        <v>1.05349</v>
      </c>
      <c r="H130" s="55">
        <f>'[1]methanogen M06-L TZVP gas redo'!DN131</f>
        <v>3.47668</v>
      </c>
      <c r="I130" s="55">
        <f>'[1]methanogen M06-L TZVP gas redo'!DH131</f>
        <v>1.88883</v>
      </c>
      <c r="J130" s="55">
        <f>'[1]methanogen M06-L TZVP gas redo'!DU131</f>
        <v>3.0616099999999999</v>
      </c>
      <c r="L130" s="57">
        <f t="shared" si="19"/>
        <v>0.99779122332348225</v>
      </c>
      <c r="N130" s="11">
        <f t="shared" si="20"/>
        <v>28.309559801648334</v>
      </c>
      <c r="O130" s="11">
        <f t="shared" si="21"/>
        <v>482.98333162661373</v>
      </c>
      <c r="P130" s="11">
        <f t="shared" si="22"/>
        <v>610.12022566488861</v>
      </c>
      <c r="Q130" s="11">
        <f t="shared" si="23"/>
        <v>607.90900604322439</v>
      </c>
      <c r="R130" s="11">
        <f t="shared" si="24"/>
        <v>-124.92567441661085</v>
      </c>
      <c r="S130" s="2">
        <f t="shared" si="25"/>
        <v>0.88256249711936496</v>
      </c>
    </row>
    <row r="131" spans="1:19" x14ac:dyDescent="0.2">
      <c r="A131" s="55">
        <v>256</v>
      </c>
      <c r="B131" s="55">
        <f t="shared" ref="B131:B194" si="26">A131+273.15</f>
        <v>529.15</v>
      </c>
      <c r="C131" s="4">
        <f t="shared" ref="C131:C194" si="27">1000/B131</f>
        <v>1.8898233015213077</v>
      </c>
      <c r="D131" s="4">
        <f t="shared" si="18"/>
        <v>3.5714321109728959</v>
      </c>
      <c r="E131" s="4"/>
      <c r="F131" s="55">
        <f>'[1]methanogen M06-L TZVP gas redo'!DF132</f>
        <v>1.08325</v>
      </c>
      <c r="G131" s="55">
        <f>'[1]methanogen M06-L TZVP gas redo'!DY132</f>
        <v>1.0531999999999999</v>
      </c>
      <c r="H131" s="55">
        <f>'[1]methanogen M06-L TZVP gas redo'!DN132</f>
        <v>3.4549799999999999</v>
      </c>
      <c r="I131" s="55">
        <f>'[1]methanogen M06-L TZVP gas redo'!DH132</f>
        <v>1.8832800000000001</v>
      </c>
      <c r="J131" s="55">
        <f>'[1]methanogen M06-L TZVP gas redo'!DU132</f>
        <v>3.0428500000000001</v>
      </c>
      <c r="L131" s="57">
        <f t="shared" si="19"/>
        <v>0.9976753469776769</v>
      </c>
      <c r="N131" s="11">
        <f t="shared" si="20"/>
        <v>28.132632997864601</v>
      </c>
      <c r="O131" s="11">
        <f t="shared" si="21"/>
        <v>479.77963873428013</v>
      </c>
      <c r="P131" s="11">
        <f t="shared" si="22"/>
        <v>606.80173098567661</v>
      </c>
      <c r="Q131" s="11">
        <f t="shared" si="23"/>
        <v>604.47437176271785</v>
      </c>
      <c r="R131" s="11">
        <f t="shared" si="24"/>
        <v>-124.69473302843775</v>
      </c>
      <c r="S131" s="2">
        <f t="shared" si="25"/>
        <v>0.88276634086467198</v>
      </c>
    </row>
    <row r="132" spans="1:19" x14ac:dyDescent="0.2">
      <c r="A132" s="55">
        <v>258</v>
      </c>
      <c r="B132" s="55">
        <f t="shared" si="26"/>
        <v>531.15</v>
      </c>
      <c r="C132" s="4">
        <f t="shared" si="27"/>
        <v>1.8827073331450628</v>
      </c>
      <c r="D132" s="4">
        <f t="shared" ref="D132:D195" si="28">1000000/(B132^2)</f>
        <v>3.5445869022781942</v>
      </c>
      <c r="E132" s="4"/>
      <c r="F132" s="55">
        <f>'[1]methanogen M06-L TZVP gas redo'!DF133</f>
        <v>1.0827500000000001</v>
      </c>
      <c r="G132" s="55">
        <f>'[1]methanogen M06-L TZVP gas redo'!DY133</f>
        <v>1.0528999999999999</v>
      </c>
      <c r="H132" s="55">
        <f>'[1]methanogen M06-L TZVP gas redo'!DN133</f>
        <v>3.4335800000000001</v>
      </c>
      <c r="I132" s="55">
        <f>'[1]methanogen M06-L TZVP gas redo'!DH133</f>
        <v>1.87778</v>
      </c>
      <c r="J132" s="55">
        <f>'[1]methanogen M06-L TZVP gas redo'!DU133</f>
        <v>3.0243500000000001</v>
      </c>
      <c r="L132" s="57">
        <f t="shared" ref="L132:L190" si="29">EXP((-0.353*1000000000000000000/(B132^6) + 42.17*1000000000000/(B132^4) - 309.4*1000000000/(B132^3) + 963.7*1000000/(B132^2) - 1399*1000/B132 + 766.2)/1000)</f>
        <v>0.9975649880476235</v>
      </c>
      <c r="N132" s="11">
        <f t="shared" ref="N132:N190" si="30">1000*LN(F132/G132)</f>
        <v>27.955839232022441</v>
      </c>
      <c r="O132" s="11">
        <f t="shared" ref="O132:O190" si="31">1000*LN(J132/I132)</f>
        <v>476.60596433652381</v>
      </c>
      <c r="P132" s="11">
        <f t="shared" ref="P132:P189" si="32">1000*LN(H132/I132)</f>
        <v>603.51322062290978</v>
      </c>
      <c r="Q132" s="11">
        <f t="shared" ref="Q132:Q189" si="33">1000*LN(L132*(H132/I132))</f>
        <v>601.07523920749782</v>
      </c>
      <c r="R132" s="11">
        <f t="shared" ref="R132:R189" si="34">1000*LN((J132/H132)/L132)</f>
        <v>-124.46927487097408</v>
      </c>
      <c r="S132" s="2">
        <f t="shared" ref="S132:S190" si="35">(J132/H132)/L132</f>
        <v>0.88296539017515652</v>
      </c>
    </row>
    <row r="133" spans="1:19" x14ac:dyDescent="0.2">
      <c r="A133" s="55">
        <v>260</v>
      </c>
      <c r="B133" s="55">
        <f t="shared" si="26"/>
        <v>533.15</v>
      </c>
      <c r="C133" s="4">
        <f t="shared" si="27"/>
        <v>1.8756447528838038</v>
      </c>
      <c r="D133" s="4">
        <f t="shared" si="28"/>
        <v>3.5180432390205456</v>
      </c>
      <c r="E133" s="4"/>
      <c r="F133" s="55">
        <f>'[1]methanogen M06-L TZVP gas redo'!DF134</f>
        <v>1.0822700000000001</v>
      </c>
      <c r="G133" s="55">
        <f>'[1]methanogen M06-L TZVP gas redo'!DY134</f>
        <v>1.05261</v>
      </c>
      <c r="H133" s="55">
        <f>'[1]methanogen M06-L TZVP gas redo'!DN134</f>
        <v>3.4124699999999999</v>
      </c>
      <c r="I133" s="55">
        <f>'[1]methanogen M06-L TZVP gas redo'!DH134</f>
        <v>1.8723399999999999</v>
      </c>
      <c r="J133" s="55">
        <f>'[1]methanogen M06-L TZVP gas redo'!DU134</f>
        <v>3.0061200000000001</v>
      </c>
      <c r="L133" s="57">
        <f t="shared" si="29"/>
        <v>0.99746011316851968</v>
      </c>
      <c r="N133" s="11">
        <f t="shared" si="30"/>
        <v>27.787893010256862</v>
      </c>
      <c r="O133" s="11">
        <f t="shared" si="31"/>
        <v>473.46122519828026</v>
      </c>
      <c r="P133" s="11">
        <f t="shared" si="32"/>
        <v>600.24738376824928</v>
      </c>
      <c r="Q133" s="11">
        <f t="shared" si="33"/>
        <v>597.70426595216088</v>
      </c>
      <c r="R133" s="11">
        <f t="shared" si="34"/>
        <v>-124.24304075388058</v>
      </c>
      <c r="S133" s="2">
        <f t="shared" si="35"/>
        <v>0.88316516966824343</v>
      </c>
    </row>
    <row r="134" spans="1:19" x14ac:dyDescent="0.2">
      <c r="A134" s="55">
        <v>262</v>
      </c>
      <c r="B134" s="55">
        <f t="shared" si="26"/>
        <v>535.15</v>
      </c>
      <c r="C134" s="4">
        <f t="shared" si="27"/>
        <v>1.8686349621601421</v>
      </c>
      <c r="D134" s="4">
        <f t="shared" si="28"/>
        <v>3.4917966218072358</v>
      </c>
      <c r="E134" s="4"/>
      <c r="F134" s="55">
        <f>'[1]methanogen M06-L TZVP gas redo'!DF135</f>
        <v>1.08178</v>
      </c>
      <c r="G134" s="55">
        <f>'[1]methanogen M06-L TZVP gas redo'!DY135</f>
        <v>1.0523199999999999</v>
      </c>
      <c r="H134" s="55">
        <f>'[1]methanogen M06-L TZVP gas redo'!DN135</f>
        <v>3.3916599999999999</v>
      </c>
      <c r="I134" s="55">
        <f>'[1]methanogen M06-L TZVP gas redo'!DH135</f>
        <v>1.8669500000000001</v>
      </c>
      <c r="J134" s="55">
        <f>'[1]methanogen M06-L TZVP gas redo'!DU135</f>
        <v>2.98814</v>
      </c>
      <c r="L134" s="57">
        <f t="shared" si="29"/>
        <v>0.99736068926037336</v>
      </c>
      <c r="N134" s="11">
        <f t="shared" si="30"/>
        <v>27.610582007710178</v>
      </c>
      <c r="O134" s="11">
        <f t="shared" si="31"/>
        <v>470.34503698695761</v>
      </c>
      <c r="P134" s="11">
        <f t="shared" si="32"/>
        <v>597.01339378765795</v>
      </c>
      <c r="Q134" s="11">
        <f t="shared" si="33"/>
        <v>594.37059392683898</v>
      </c>
      <c r="R134" s="11">
        <f t="shared" si="34"/>
        <v>-124.02555693988128</v>
      </c>
      <c r="S134" s="2">
        <f t="shared" si="35"/>
        <v>0.88335726468575559</v>
      </c>
    </row>
    <row r="135" spans="1:19" x14ac:dyDescent="0.2">
      <c r="A135" s="55">
        <v>264</v>
      </c>
      <c r="B135" s="55">
        <f t="shared" si="26"/>
        <v>537.15</v>
      </c>
      <c r="C135" s="4">
        <f t="shared" si="27"/>
        <v>1.8616773713115518</v>
      </c>
      <c r="D135" s="4">
        <f t="shared" si="28"/>
        <v>3.4658426348534892</v>
      </c>
      <c r="E135" s="4"/>
      <c r="F135" s="55">
        <f>'[1]methanogen M06-L TZVP gas redo'!DF136</f>
        <v>1.0812999999999999</v>
      </c>
      <c r="G135" s="55">
        <f>'[1]methanogen M06-L TZVP gas redo'!DY136</f>
        <v>1.0520400000000001</v>
      </c>
      <c r="H135" s="55">
        <f>'[1]methanogen M06-L TZVP gas redo'!DN136</f>
        <v>3.37113</v>
      </c>
      <c r="I135" s="55">
        <f>'[1]methanogen M06-L TZVP gas redo'!DH136</f>
        <v>1.8616299999999999</v>
      </c>
      <c r="J135" s="55">
        <f>'[1]methanogen M06-L TZVP gas redo'!DU136</f>
        <v>2.9704199999999998</v>
      </c>
      <c r="L135" s="57">
        <f t="shared" si="29"/>
        <v>0.99726668350777548</v>
      </c>
      <c r="N135" s="11">
        <f t="shared" si="30"/>
        <v>27.432884562996666</v>
      </c>
      <c r="O135" s="11">
        <f t="shared" si="31"/>
        <v>467.25090891214188</v>
      </c>
      <c r="P135" s="11">
        <f t="shared" si="32"/>
        <v>593.79555168676541</v>
      </c>
      <c r="Q135" s="11">
        <f t="shared" si="33"/>
        <v>591.05849286414661</v>
      </c>
      <c r="R135" s="11">
        <f t="shared" si="34"/>
        <v>-123.80758395200463</v>
      </c>
      <c r="S135" s="2">
        <f t="shared" si="35"/>
        <v>0.88354983369476037</v>
      </c>
    </row>
    <row r="136" spans="1:19" x14ac:dyDescent="0.2">
      <c r="A136" s="55">
        <v>266</v>
      </c>
      <c r="B136" s="55">
        <f t="shared" si="26"/>
        <v>539.15</v>
      </c>
      <c r="C136" s="4">
        <f t="shared" si="27"/>
        <v>1.854771399425021</v>
      </c>
      <c r="D136" s="4">
        <f t="shared" si="28"/>
        <v>3.4401769441250507</v>
      </c>
      <c r="E136" s="4"/>
      <c r="F136" s="55">
        <f>'[1]methanogen M06-L TZVP gas redo'!DF137</f>
        <v>1.08083</v>
      </c>
      <c r="G136" s="55">
        <f>'[1]methanogen M06-L TZVP gas redo'!DY137</f>
        <v>1.05175</v>
      </c>
      <c r="H136" s="55">
        <f>'[1]methanogen M06-L TZVP gas redo'!DN137</f>
        <v>3.3508800000000001</v>
      </c>
      <c r="I136" s="55">
        <f>'[1]methanogen M06-L TZVP gas redo'!DH137</f>
        <v>1.8563499999999999</v>
      </c>
      <c r="J136" s="55">
        <f>'[1]methanogen M06-L TZVP gas redo'!DU137</f>
        <v>2.9529399999999999</v>
      </c>
      <c r="L136" s="57">
        <f t="shared" si="29"/>
        <v>0.99717806334107428</v>
      </c>
      <c r="N136" s="11">
        <f t="shared" si="30"/>
        <v>27.273821007010863</v>
      </c>
      <c r="O136" s="11">
        <f t="shared" si="31"/>
        <v>464.1890900633158</v>
      </c>
      <c r="P136" s="11">
        <f t="shared" si="32"/>
        <v>590.61080373636628</v>
      </c>
      <c r="Q136" s="11">
        <f t="shared" si="33"/>
        <v>587.78487790762995</v>
      </c>
      <c r="R136" s="11">
        <f t="shared" si="34"/>
        <v>-123.59578784431396</v>
      </c>
      <c r="S136" s="2">
        <f t="shared" si="35"/>
        <v>0.88373698592884542</v>
      </c>
    </row>
    <row r="137" spans="1:19" x14ac:dyDescent="0.2">
      <c r="A137" s="55">
        <v>268</v>
      </c>
      <c r="B137" s="55">
        <f t="shared" si="26"/>
        <v>541.15</v>
      </c>
      <c r="C137" s="4">
        <f t="shared" si="27"/>
        <v>1.8479164741753673</v>
      </c>
      <c r="D137" s="4">
        <f t="shared" si="28"/>
        <v>3.4147952955287213</v>
      </c>
      <c r="E137" s="4"/>
      <c r="F137" s="55">
        <f>'[1]methanogen M06-L TZVP gas redo'!DF138</f>
        <v>1.0803499999999999</v>
      </c>
      <c r="G137" s="55">
        <f>'[1]methanogen M06-L TZVP gas redo'!DY138</f>
        <v>1.0514699999999999</v>
      </c>
      <c r="H137" s="55">
        <f>'[1]methanogen M06-L TZVP gas redo'!DN138</f>
        <v>3.3309099999999998</v>
      </c>
      <c r="I137" s="55">
        <f>'[1]methanogen M06-L TZVP gas redo'!DH138</f>
        <v>1.8511299999999999</v>
      </c>
      <c r="J137" s="55">
        <f>'[1]methanogen M06-L TZVP gas redo'!DU138</f>
        <v>2.9357000000000002</v>
      </c>
      <c r="L137" s="57">
        <f t="shared" si="29"/>
        <v>0.99709479641888599</v>
      </c>
      <c r="N137" s="11">
        <f t="shared" si="30"/>
        <v>27.095877626402768</v>
      </c>
      <c r="O137" s="11">
        <f t="shared" si="31"/>
        <v>461.14966226299327</v>
      </c>
      <c r="P137" s="11">
        <f t="shared" si="32"/>
        <v>587.44927650123725</v>
      </c>
      <c r="Q137" s="11">
        <f t="shared" si="33"/>
        <v>584.53984462484118</v>
      </c>
      <c r="R137" s="11">
        <f t="shared" si="34"/>
        <v>-123.39018236184801</v>
      </c>
      <c r="S137" s="2">
        <f t="shared" si="35"/>
        <v>0.88391870577886889</v>
      </c>
    </row>
    <row r="138" spans="1:19" x14ac:dyDescent="0.2">
      <c r="A138" s="55">
        <v>270</v>
      </c>
      <c r="B138" s="55">
        <f t="shared" si="26"/>
        <v>543.15</v>
      </c>
      <c r="C138" s="4">
        <f t="shared" si="27"/>
        <v>1.841112031667127</v>
      </c>
      <c r="D138" s="4">
        <f t="shared" si="28"/>
        <v>3.3896935131494561</v>
      </c>
      <c r="E138" s="4"/>
      <c r="F138" s="55">
        <f>'[1]methanogen M06-L TZVP gas redo'!DF139</f>
        <v>1.07989</v>
      </c>
      <c r="G138" s="55">
        <f>'[1]methanogen M06-L TZVP gas redo'!DY139</f>
        <v>1.0511900000000001</v>
      </c>
      <c r="H138" s="55">
        <f>'[1]methanogen M06-L TZVP gas redo'!DN139</f>
        <v>3.31121</v>
      </c>
      <c r="I138" s="55">
        <f>'[1]methanogen M06-L TZVP gas redo'!DH139</f>
        <v>1.84596</v>
      </c>
      <c r="J138" s="55">
        <f>'[1]methanogen M06-L TZVP gas redo'!DU139</f>
        <v>2.9187099999999999</v>
      </c>
      <c r="L138" s="57">
        <f t="shared" si="29"/>
        <v>0.99701685061184853</v>
      </c>
      <c r="N138" s="11">
        <f t="shared" si="30"/>
        <v>26.936328331658828</v>
      </c>
      <c r="O138" s="11">
        <f t="shared" si="31"/>
        <v>458.14227047085183</v>
      </c>
      <c r="P138" s="11">
        <f t="shared" si="32"/>
        <v>584.3142141274551</v>
      </c>
      <c r="Q138" s="11">
        <f t="shared" si="33"/>
        <v>581.32660628012673</v>
      </c>
      <c r="R138" s="11">
        <f t="shared" si="34"/>
        <v>-123.18433580927487</v>
      </c>
      <c r="S138" s="2">
        <f t="shared" si="35"/>
        <v>0.8841006761255501</v>
      </c>
    </row>
    <row r="139" spans="1:19" x14ac:dyDescent="0.2">
      <c r="A139" s="55">
        <v>272</v>
      </c>
      <c r="B139" s="55">
        <f t="shared" si="26"/>
        <v>545.15</v>
      </c>
      <c r="C139" s="4">
        <f t="shared" si="27"/>
        <v>1.8343575162799231</v>
      </c>
      <c r="D139" s="4">
        <f t="shared" si="28"/>
        <v>3.3648674975326482</v>
      </c>
      <c r="E139" s="4"/>
      <c r="F139" s="55">
        <f>'[1]methanogen M06-L TZVP gas redo'!DF140</f>
        <v>1.07942</v>
      </c>
      <c r="G139" s="55">
        <f>'[1]methanogen M06-L TZVP gas redo'!DY140</f>
        <v>1.05091</v>
      </c>
      <c r="H139" s="55">
        <f>'[1]methanogen M06-L TZVP gas redo'!DN140</f>
        <v>3.2917700000000001</v>
      </c>
      <c r="I139" s="55">
        <f>'[1]methanogen M06-L TZVP gas redo'!DH140</f>
        <v>1.8408500000000001</v>
      </c>
      <c r="J139" s="55">
        <f>'[1]methanogen M06-L TZVP gas redo'!DU140</f>
        <v>2.9019400000000002</v>
      </c>
      <c r="L139" s="57">
        <f t="shared" si="29"/>
        <v>0.99694419398757517</v>
      </c>
      <c r="N139" s="11">
        <f t="shared" si="30"/>
        <v>26.767404345662467</v>
      </c>
      <c r="O139" s="11">
        <f t="shared" si="31"/>
        <v>455.15205737840961</v>
      </c>
      <c r="P139" s="11">
        <f t="shared" si="32"/>
        <v>581.1979925578388</v>
      </c>
      <c r="Q139" s="11">
        <f t="shared" si="33"/>
        <v>578.13750803671348</v>
      </c>
      <c r="R139" s="11">
        <f t="shared" si="34"/>
        <v>-122.98545065830383</v>
      </c>
      <c r="S139" s="2">
        <f t="shared" si="35"/>
        <v>0.88427652810858937</v>
      </c>
    </row>
    <row r="140" spans="1:19" x14ac:dyDescent="0.2">
      <c r="A140" s="55">
        <v>274</v>
      </c>
      <c r="B140" s="55">
        <f t="shared" si="26"/>
        <v>547.15</v>
      </c>
      <c r="C140" s="4">
        <f t="shared" si="27"/>
        <v>1.8276523805172258</v>
      </c>
      <c r="D140" s="4">
        <f t="shared" si="28"/>
        <v>3.3403132240102815</v>
      </c>
      <c r="E140" s="4"/>
      <c r="F140" s="55">
        <f>'[1]methanogen M06-L TZVP gas redo'!DF141</f>
        <v>1.07897</v>
      </c>
      <c r="G140" s="55">
        <f>'[1]methanogen M06-L TZVP gas redo'!DY141</f>
        <v>1.05064</v>
      </c>
      <c r="H140" s="55">
        <f>'[1]methanogen M06-L TZVP gas redo'!DN141</f>
        <v>3.2725900000000001</v>
      </c>
      <c r="I140" s="55">
        <f>'[1]methanogen M06-L TZVP gas redo'!DH141</f>
        <v>1.83579</v>
      </c>
      <c r="J140" s="55">
        <f>'[1]methanogen M06-L TZVP gas redo'!DU141</f>
        <v>2.8854099999999998</v>
      </c>
      <c r="L140" s="57">
        <f t="shared" si="29"/>
        <v>0.99687679479670999</v>
      </c>
      <c r="N140" s="11">
        <f t="shared" si="30"/>
        <v>26.607380072925668</v>
      </c>
      <c r="O140" s="11">
        <f t="shared" si="31"/>
        <v>452.19209767597397</v>
      </c>
      <c r="P140" s="11">
        <f t="shared" si="32"/>
        <v>578.10681376205719</v>
      </c>
      <c r="Q140" s="11">
        <f t="shared" si="33"/>
        <v>574.97872117454074</v>
      </c>
      <c r="R140" s="11">
        <f t="shared" si="34"/>
        <v>-122.7866234985668</v>
      </c>
      <c r="S140" s="2">
        <f t="shared" si="35"/>
        <v>0.88445236377896952</v>
      </c>
    </row>
    <row r="141" spans="1:19" x14ac:dyDescent="0.2">
      <c r="A141" s="55">
        <v>276</v>
      </c>
      <c r="B141" s="55">
        <f t="shared" si="26"/>
        <v>549.15</v>
      </c>
      <c r="C141" s="4">
        <f t="shared" si="27"/>
        <v>1.8209960848584177</v>
      </c>
      <c r="D141" s="4">
        <f t="shared" si="28"/>
        <v>3.3160267410696855</v>
      </c>
      <c r="E141" s="4"/>
      <c r="F141" s="55">
        <f>'[1]methanogen M06-L TZVP gas redo'!DF142</f>
        <v>1.0785100000000001</v>
      </c>
      <c r="G141" s="55">
        <f>'[1]methanogen M06-L TZVP gas redo'!DY142</f>
        <v>1.05036</v>
      </c>
      <c r="H141" s="55">
        <f>'[1]methanogen M06-L TZVP gas redo'!DN142</f>
        <v>3.2536700000000001</v>
      </c>
      <c r="I141" s="55">
        <f>'[1]methanogen M06-L TZVP gas redo'!DH142</f>
        <v>1.83077</v>
      </c>
      <c r="J141" s="55">
        <f>'[1]methanogen M06-L TZVP gas redo'!DU142</f>
        <v>2.8691</v>
      </c>
      <c r="L141" s="57">
        <f t="shared" si="29"/>
        <v>0.99681462146004818</v>
      </c>
      <c r="N141" s="11">
        <f t="shared" si="30"/>
        <v>26.447496391105915</v>
      </c>
      <c r="O141" s="11">
        <f t="shared" si="31"/>
        <v>449.26174835821917</v>
      </c>
      <c r="P141" s="11">
        <f t="shared" si="32"/>
        <v>575.04694662551856</v>
      </c>
      <c r="Q141" s="11">
        <f t="shared" si="33"/>
        <v>571.8564839679151</v>
      </c>
      <c r="R141" s="11">
        <f t="shared" si="34"/>
        <v>-122.5947356096958</v>
      </c>
      <c r="S141" s="2">
        <f t="shared" si="35"/>
        <v>0.88462209576009698</v>
      </c>
    </row>
    <row r="142" spans="1:19" x14ac:dyDescent="0.2">
      <c r="A142" s="55">
        <v>278</v>
      </c>
      <c r="B142" s="55">
        <f t="shared" si="26"/>
        <v>551.15</v>
      </c>
      <c r="C142" s="4">
        <f t="shared" si="27"/>
        <v>1.8143880976140798</v>
      </c>
      <c r="D142" s="4">
        <f t="shared" si="28"/>
        <v>3.2920041687636394</v>
      </c>
      <c r="E142" s="4"/>
      <c r="F142" s="55">
        <f>'[1]methanogen M06-L TZVP gas redo'!DF143</f>
        <v>1.07806</v>
      </c>
      <c r="G142" s="55">
        <f>'[1]methanogen M06-L TZVP gas redo'!DY143</f>
        <v>1.05009</v>
      </c>
      <c r="H142" s="55">
        <f>'[1]methanogen M06-L TZVP gas redo'!DN143</f>
        <v>3.2349999999999999</v>
      </c>
      <c r="I142" s="55">
        <f>'[1]methanogen M06-L TZVP gas redo'!DH143</f>
        <v>1.8258099999999999</v>
      </c>
      <c r="J142" s="55">
        <f>'[1]methanogen M06-L TZVP gas redo'!DU143</f>
        <v>2.8530099999999998</v>
      </c>
      <c r="L142" s="57">
        <f t="shared" si="29"/>
        <v>0.99675764255664234</v>
      </c>
      <c r="N142" s="11">
        <f t="shared" si="30"/>
        <v>26.287254783121977</v>
      </c>
      <c r="O142" s="11">
        <f t="shared" si="31"/>
        <v>446.35085312258951</v>
      </c>
      <c r="P142" s="11">
        <f t="shared" si="32"/>
        <v>572.00520376786392</v>
      </c>
      <c r="Q142" s="11">
        <f t="shared" si="33"/>
        <v>568.75757849373542</v>
      </c>
      <c r="R142" s="11">
        <f t="shared" si="34"/>
        <v>-122.4067253711458</v>
      </c>
      <c r="S142" s="2">
        <f t="shared" si="35"/>
        <v>0.88478842940707181</v>
      </c>
    </row>
    <row r="143" spans="1:19" x14ac:dyDescent="0.2">
      <c r="A143" s="55">
        <v>280</v>
      </c>
      <c r="B143" s="55">
        <f t="shared" si="26"/>
        <v>553.15</v>
      </c>
      <c r="C143" s="4">
        <f t="shared" si="27"/>
        <v>1.8078278947844166</v>
      </c>
      <c r="D143" s="4">
        <f t="shared" si="28"/>
        <v>3.2682416971606556</v>
      </c>
      <c r="E143" s="4"/>
      <c r="F143" s="55">
        <f>'[1]methanogen M06-L TZVP gas redo'!DF144</f>
        <v>1.07761</v>
      </c>
      <c r="G143" s="55">
        <f>'[1]methanogen M06-L TZVP gas redo'!DY144</f>
        <v>1.04983</v>
      </c>
      <c r="H143" s="55">
        <f>'[1]methanogen M06-L TZVP gas redo'!DN144</f>
        <v>3.2165699999999999</v>
      </c>
      <c r="I143" s="55">
        <f>'[1]methanogen M06-L TZVP gas redo'!DH144</f>
        <v>1.8209</v>
      </c>
      <c r="J143" s="55">
        <f>'[1]methanogen M06-L TZVP gas redo'!DU144</f>
        <v>2.8371400000000002</v>
      </c>
      <c r="L143" s="57">
        <f t="shared" si="29"/>
        <v>0.99670582681284958</v>
      </c>
      <c r="N143" s="11">
        <f t="shared" si="30"/>
        <v>26.117379652640309</v>
      </c>
      <c r="O143" s="11">
        <f t="shared" si="31"/>
        <v>443.46561815620026</v>
      </c>
      <c r="P143" s="11">
        <f t="shared" si="32"/>
        <v>568.98469006208791</v>
      </c>
      <c r="Q143" s="11">
        <f t="shared" si="33"/>
        <v>565.68507914126906</v>
      </c>
      <c r="R143" s="11">
        <f t="shared" si="34"/>
        <v>-122.21946098506879</v>
      </c>
      <c r="S143" s="2">
        <f t="shared" si="35"/>
        <v>0.88495413428393954</v>
      </c>
    </row>
    <row r="144" spans="1:19" x14ac:dyDescent="0.2">
      <c r="A144" s="55">
        <v>282</v>
      </c>
      <c r="B144" s="55">
        <f t="shared" si="26"/>
        <v>555.15</v>
      </c>
      <c r="C144" s="4">
        <f t="shared" si="27"/>
        <v>1.8013149599207423</v>
      </c>
      <c r="D144" s="4">
        <f t="shared" si="28"/>
        <v>3.2447355848342654</v>
      </c>
      <c r="E144" s="4"/>
      <c r="F144" s="55">
        <f>'[1]methanogen M06-L TZVP gas redo'!DF145</f>
        <v>1.07717</v>
      </c>
      <c r="G144" s="55">
        <f>'[1]methanogen M06-L TZVP gas redo'!DY145</f>
        <v>1.04956</v>
      </c>
      <c r="H144" s="55">
        <f>'[1]methanogen M06-L TZVP gas redo'!DN145</f>
        <v>3.1983799999999998</v>
      </c>
      <c r="I144" s="55">
        <f>'[1]methanogen M06-L TZVP gas redo'!DH145</f>
        <v>1.81603</v>
      </c>
      <c r="J144" s="55">
        <f>'[1]methanogen M06-L TZVP gas redo'!DU145</f>
        <v>2.8214800000000002</v>
      </c>
      <c r="L144" s="57">
        <f t="shared" si="29"/>
        <v>0.99665914309225767</v>
      </c>
      <c r="N144" s="11">
        <f t="shared" si="30"/>
        <v>25.966202860660605</v>
      </c>
      <c r="O144" s="11">
        <f t="shared" si="31"/>
        <v>440.60877010735436</v>
      </c>
      <c r="P144" s="11">
        <f t="shared" si="32"/>
        <v>565.99163175144508</v>
      </c>
      <c r="Q144" s="11">
        <f t="shared" si="33"/>
        <v>562.64518172057331</v>
      </c>
      <c r="R144" s="11">
        <f t="shared" si="34"/>
        <v>-122.03641161321899</v>
      </c>
      <c r="S144" s="2">
        <f t="shared" si="35"/>
        <v>0.88511613940935197</v>
      </c>
    </row>
    <row r="145" spans="1:19" x14ac:dyDescent="0.2">
      <c r="A145" s="55">
        <v>284</v>
      </c>
      <c r="B145" s="55">
        <f t="shared" si="26"/>
        <v>557.15</v>
      </c>
      <c r="C145" s="4">
        <f t="shared" si="27"/>
        <v>1.794848783989949</v>
      </c>
      <c r="D145" s="4">
        <f t="shared" si="28"/>
        <v>3.2214821573901982</v>
      </c>
      <c r="E145" s="4"/>
      <c r="F145" s="55">
        <f>'[1]methanogen M06-L TZVP gas redo'!DF146</f>
        <v>1.07673</v>
      </c>
      <c r="G145" s="55">
        <f>'[1]methanogen M06-L TZVP gas redo'!DY146</f>
        <v>1.0492999999999999</v>
      </c>
      <c r="H145" s="55">
        <f>'[1]methanogen M06-L TZVP gas redo'!DN146</f>
        <v>3.1804399999999999</v>
      </c>
      <c r="I145" s="55">
        <f>'[1]methanogen M06-L TZVP gas redo'!DH146</f>
        <v>1.8112200000000001</v>
      </c>
      <c r="J145" s="55">
        <f>'[1]methanogen M06-L TZVP gas redo'!DU146</f>
        <v>2.8060200000000002</v>
      </c>
      <c r="L145" s="57">
        <f t="shared" si="29"/>
        <v>0.99661756038643856</v>
      </c>
      <c r="N145" s="11">
        <f t="shared" si="30"/>
        <v>25.805395184103077</v>
      </c>
      <c r="O145" s="11">
        <f t="shared" si="31"/>
        <v>437.76645787003048</v>
      </c>
      <c r="P145" s="11">
        <f t="shared" si="32"/>
        <v>563.01890063184965</v>
      </c>
      <c r="Q145" s="11">
        <f t="shared" si="33"/>
        <v>559.63072763722448</v>
      </c>
      <c r="R145" s="11">
        <f t="shared" si="34"/>
        <v>-121.86426976719373</v>
      </c>
      <c r="S145" s="2">
        <f t="shared" si="35"/>
        <v>0.88526851805053064</v>
      </c>
    </row>
    <row r="146" spans="1:19" x14ac:dyDescent="0.2">
      <c r="A146" s="55">
        <v>286</v>
      </c>
      <c r="B146" s="55">
        <f t="shared" si="26"/>
        <v>559.15</v>
      </c>
      <c r="C146" s="4">
        <f t="shared" si="27"/>
        <v>1.7884288652418852</v>
      </c>
      <c r="D146" s="4">
        <f t="shared" si="28"/>
        <v>3.1984778060303767</v>
      </c>
      <c r="E146" s="4"/>
      <c r="F146" s="55">
        <f>'[1]methanogen M06-L TZVP gas redo'!DF147</f>
        <v>1.07629</v>
      </c>
      <c r="G146" s="55">
        <f>'[1]methanogen M06-L TZVP gas redo'!DY147</f>
        <v>1.0490299999999999</v>
      </c>
      <c r="H146" s="55">
        <f>'[1]methanogen M06-L TZVP gas redo'!DN147</f>
        <v>3.1627200000000002</v>
      </c>
      <c r="I146" s="55">
        <f>'[1]methanogen M06-L TZVP gas redo'!DH147</f>
        <v>1.8064499999999999</v>
      </c>
      <c r="J146" s="55">
        <f>'[1]methanogen M06-L TZVP gas redo'!DU147</f>
        <v>2.7907799999999998</v>
      </c>
      <c r="L146" s="57">
        <f t="shared" si="29"/>
        <v>0.99658104780648615</v>
      </c>
      <c r="N146" s="11">
        <f t="shared" si="30"/>
        <v>25.654014484486577</v>
      </c>
      <c r="O146" s="11">
        <f t="shared" si="31"/>
        <v>434.95753326090556</v>
      </c>
      <c r="P146" s="11">
        <f t="shared" si="32"/>
        <v>560.06882345902102</v>
      </c>
      <c r="Q146" s="11">
        <f t="shared" si="33"/>
        <v>556.64401329255884</v>
      </c>
      <c r="R146" s="11">
        <f t="shared" si="34"/>
        <v>-121.68648003165336</v>
      </c>
      <c r="S146" s="2">
        <f t="shared" si="35"/>
        <v>0.88542592369837669</v>
      </c>
    </row>
    <row r="147" spans="1:19" x14ac:dyDescent="0.2">
      <c r="A147" s="55">
        <v>288</v>
      </c>
      <c r="B147" s="55">
        <f t="shared" si="26"/>
        <v>561.15</v>
      </c>
      <c r="C147" s="4">
        <f t="shared" si="27"/>
        <v>1.7820547090795689</v>
      </c>
      <c r="D147" s="4">
        <f t="shared" si="28"/>
        <v>3.1757189861526669</v>
      </c>
      <c r="E147" s="4"/>
      <c r="F147" s="55">
        <f>'[1]methanogen M06-L TZVP gas redo'!DF148</f>
        <v>1.07586</v>
      </c>
      <c r="G147" s="55">
        <f>'[1]methanogen M06-L TZVP gas redo'!DY148</f>
        <v>1.04877</v>
      </c>
      <c r="H147" s="55">
        <f>'[1]methanogen M06-L TZVP gas redo'!DN148</f>
        <v>3.1452399999999998</v>
      </c>
      <c r="I147" s="55">
        <f>'[1]methanogen M06-L TZVP gas redo'!DH148</f>
        <v>1.80172</v>
      </c>
      <c r="J147" s="55">
        <f>'[1]methanogen M06-L TZVP gas redo'!DU148</f>
        <v>2.7757299999999998</v>
      </c>
      <c r="L147" s="57">
        <f t="shared" si="29"/>
        <v>0.99654957457528581</v>
      </c>
      <c r="N147" s="11">
        <f t="shared" si="30"/>
        <v>25.502292810936257</v>
      </c>
      <c r="O147" s="11">
        <f t="shared" si="31"/>
        <v>432.17201146134886</v>
      </c>
      <c r="P147" s="11">
        <f t="shared" si="32"/>
        <v>557.14843464145338</v>
      </c>
      <c r="Q147" s="11">
        <f t="shared" si="33"/>
        <v>553.69204277046128</v>
      </c>
      <c r="R147" s="11">
        <f t="shared" si="34"/>
        <v>-121.52003130911228</v>
      </c>
      <c r="S147" s="2">
        <f t="shared" si="35"/>
        <v>0.88557331397840267</v>
      </c>
    </row>
    <row r="148" spans="1:19" x14ac:dyDescent="0.2">
      <c r="A148" s="55">
        <v>290</v>
      </c>
      <c r="B148" s="55">
        <f t="shared" si="26"/>
        <v>563.15</v>
      </c>
      <c r="C148" s="4">
        <f t="shared" si="27"/>
        <v>1.7757258279321673</v>
      </c>
      <c r="D148" s="4">
        <f t="shared" si="28"/>
        <v>3.153202215985381</v>
      </c>
      <c r="E148" s="4"/>
      <c r="F148" s="55">
        <f>'[1]methanogen M06-L TZVP gas redo'!DF149</f>
        <v>1.0754300000000001</v>
      </c>
      <c r="G148" s="55">
        <f>'[1]methanogen M06-L TZVP gas redo'!DY149</f>
        <v>1.0485199999999999</v>
      </c>
      <c r="H148" s="55">
        <f>'[1]methanogen M06-L TZVP gas redo'!DN149</f>
        <v>3.12798</v>
      </c>
      <c r="I148" s="55">
        <f>'[1]methanogen M06-L TZVP gas redo'!DH149</f>
        <v>1.79705</v>
      </c>
      <c r="J148" s="55">
        <f>'[1]methanogen M06-L TZVP gas redo'!DU149</f>
        <v>2.7608799999999998</v>
      </c>
      <c r="L148" s="57">
        <f t="shared" si="29"/>
        <v>0.99652311002047034</v>
      </c>
      <c r="N148" s="11">
        <f t="shared" si="30"/>
        <v>25.340935554178383</v>
      </c>
      <c r="O148" s="11">
        <f t="shared" si="31"/>
        <v>429.40303792421196</v>
      </c>
      <c r="P148" s="11">
        <f t="shared" si="32"/>
        <v>554.24099723503036</v>
      </c>
      <c r="Q148" s="11">
        <f t="shared" si="33"/>
        <v>550.75804882646526</v>
      </c>
      <c r="R148" s="11">
        <f t="shared" si="34"/>
        <v>-121.35501090225338</v>
      </c>
      <c r="S148" s="2">
        <f t="shared" si="35"/>
        <v>0.88571946370549082</v>
      </c>
    </row>
    <row r="149" spans="1:19" x14ac:dyDescent="0.2">
      <c r="A149" s="55">
        <v>292</v>
      </c>
      <c r="B149" s="55">
        <f t="shared" si="26"/>
        <v>565.15</v>
      </c>
      <c r="C149" s="4">
        <f t="shared" si="27"/>
        <v>1.7694417411306733</v>
      </c>
      <c r="D149" s="4">
        <f t="shared" si="28"/>
        <v>3.1309240752555487</v>
      </c>
      <c r="E149" s="4"/>
      <c r="F149" s="55">
        <f>'[1]methanogen M06-L TZVP gas redo'!DF150</f>
        <v>1.07501</v>
      </c>
      <c r="G149" s="55">
        <f>'[1]methanogen M06-L TZVP gas redo'!DY150</f>
        <v>1.04826</v>
      </c>
      <c r="H149" s="55">
        <f>'[1]methanogen M06-L TZVP gas redo'!DN150</f>
        <v>3.1109399999999998</v>
      </c>
      <c r="I149" s="55">
        <f>'[1]methanogen M06-L TZVP gas redo'!DH150</f>
        <v>1.7924100000000001</v>
      </c>
      <c r="J149" s="55">
        <f>'[1]methanogen M06-L TZVP gas redo'!DU150</f>
        <v>2.7462300000000002</v>
      </c>
      <c r="L149" s="57">
        <f t="shared" si="29"/>
        <v>0.99650162356803107</v>
      </c>
      <c r="N149" s="11">
        <f t="shared" si="30"/>
        <v>25.19831712967019</v>
      </c>
      <c r="O149" s="11">
        <f t="shared" si="31"/>
        <v>426.66797900590092</v>
      </c>
      <c r="P149" s="11">
        <f t="shared" si="32"/>
        <v>551.3638483003358</v>
      </c>
      <c r="Q149" s="11">
        <f t="shared" si="33"/>
        <v>547.85933824019867</v>
      </c>
      <c r="R149" s="11">
        <f t="shared" si="34"/>
        <v>-121.19135923429779</v>
      </c>
      <c r="S149" s="2">
        <f t="shared" si="35"/>
        <v>0.88586442503432505</v>
      </c>
    </row>
    <row r="150" spans="1:19" x14ac:dyDescent="0.2">
      <c r="A150" s="55">
        <v>294</v>
      </c>
      <c r="B150" s="55">
        <f t="shared" si="26"/>
        <v>567.15</v>
      </c>
      <c r="C150" s="4">
        <f t="shared" si="27"/>
        <v>1.7632019747862118</v>
      </c>
      <c r="D150" s="4">
        <f t="shared" si="28"/>
        <v>3.1088812038899971</v>
      </c>
      <c r="E150" s="4"/>
      <c r="F150" s="55">
        <f>'[1]methanogen M06-L TZVP gas redo'!DF151</f>
        <v>1.0745899999999999</v>
      </c>
      <c r="G150" s="55">
        <f>'[1]methanogen M06-L TZVP gas redo'!DY151</f>
        <v>1.0480100000000001</v>
      </c>
      <c r="H150" s="55">
        <f>'[1]methanogen M06-L TZVP gas redo'!DN151</f>
        <v>3.0941100000000001</v>
      </c>
      <c r="I150" s="55">
        <f>'[1]methanogen M06-L TZVP gas redo'!DH151</f>
        <v>1.78783</v>
      </c>
      <c r="J150" s="55">
        <f>'[1]methanogen M06-L TZVP gas redo'!DU151</f>
        <v>2.73176</v>
      </c>
      <c r="L150" s="57">
        <f t="shared" si="29"/>
        <v>0.99648508473652631</v>
      </c>
      <c r="N150" s="11">
        <f t="shared" si="30"/>
        <v>25.046065643025731</v>
      </c>
      <c r="O150" s="11">
        <f t="shared" si="31"/>
        <v>423.94349618778733</v>
      </c>
      <c r="P150" s="11">
        <f t="shared" si="32"/>
        <v>548.49771027018608</v>
      </c>
      <c r="Q150" s="11">
        <f t="shared" si="33"/>
        <v>544.97660317863256</v>
      </c>
      <c r="R150" s="11">
        <f t="shared" si="34"/>
        <v>-121.03310699084521</v>
      </c>
      <c r="S150" s="2">
        <f t="shared" si="35"/>
        <v>0.88600462616026032</v>
      </c>
    </row>
    <row r="151" spans="1:19" x14ac:dyDescent="0.2">
      <c r="A151" s="55">
        <v>296</v>
      </c>
      <c r="B151" s="55">
        <f t="shared" si="26"/>
        <v>569.15</v>
      </c>
      <c r="C151" s="4">
        <f t="shared" si="27"/>
        <v>1.7570060616709129</v>
      </c>
      <c r="D151" s="4">
        <f t="shared" si="28"/>
        <v>3.0870703007483318</v>
      </c>
      <c r="E151" s="4"/>
      <c r="F151" s="55">
        <f>'[1]methanogen M06-L TZVP gas redo'!DF152</f>
        <v>1.0741700000000001</v>
      </c>
      <c r="G151" s="55">
        <f>'[1]methanogen M06-L TZVP gas redo'!DY152</f>
        <v>1.04776</v>
      </c>
      <c r="H151" s="55">
        <f>'[1]methanogen M06-L TZVP gas redo'!DN152</f>
        <v>3.0775000000000001</v>
      </c>
      <c r="I151" s="55">
        <f>'[1]methanogen M06-L TZVP gas redo'!DH152</f>
        <v>1.78328</v>
      </c>
      <c r="J151" s="55">
        <f>'[1]methanogen M06-L TZVP gas redo'!DU152</f>
        <v>2.7174900000000002</v>
      </c>
      <c r="L151" s="57">
        <f t="shared" si="29"/>
        <v>0.99647346313187035</v>
      </c>
      <c r="N151" s="11">
        <f t="shared" si="30"/>
        <v>24.893718300030717</v>
      </c>
      <c r="O151" s="11">
        <f t="shared" si="31"/>
        <v>421.25429490311103</v>
      </c>
      <c r="P151" s="11">
        <f t="shared" si="32"/>
        <v>545.66321382593162</v>
      </c>
      <c r="Q151" s="11">
        <f t="shared" si="33"/>
        <v>542.13044406867084</v>
      </c>
      <c r="R151" s="11">
        <f t="shared" si="34"/>
        <v>-120.8761491655597</v>
      </c>
      <c r="S151" s="2">
        <f t="shared" si="35"/>
        <v>0.88614370243384455</v>
      </c>
    </row>
    <row r="152" spans="1:19" x14ac:dyDescent="0.2">
      <c r="A152" s="55">
        <v>298</v>
      </c>
      <c r="B152" s="55">
        <f t="shared" si="26"/>
        <v>571.15</v>
      </c>
      <c r="C152" s="4">
        <f t="shared" si="27"/>
        <v>1.7508535411012869</v>
      </c>
      <c r="D152" s="4">
        <f t="shared" si="28"/>
        <v>3.0654881223869159</v>
      </c>
      <c r="E152" s="4"/>
      <c r="F152" s="55">
        <f>'[1]methanogen M06-L TZVP gas redo'!DF153</f>
        <v>1.07375</v>
      </c>
      <c r="G152" s="55">
        <f>'[1]methanogen M06-L TZVP gas redo'!DY153</f>
        <v>1.0475099999999999</v>
      </c>
      <c r="H152" s="55">
        <f>'[1]methanogen M06-L TZVP gas redo'!DN153</f>
        <v>3.0611000000000002</v>
      </c>
      <c r="I152" s="55">
        <f>'[1]methanogen M06-L TZVP gas redo'!DH153</f>
        <v>1.77878</v>
      </c>
      <c r="J152" s="55">
        <f>'[1]methanogen M06-L TZVP gas redo'!DU153</f>
        <v>2.7033900000000002</v>
      </c>
      <c r="L152" s="57">
        <f t="shared" si="29"/>
        <v>0.99646672844264728</v>
      </c>
      <c r="N152" s="11">
        <f t="shared" si="30"/>
        <v>24.741275008360887</v>
      </c>
      <c r="O152" s="11">
        <f t="shared" si="31"/>
        <v>418.57880495887474</v>
      </c>
      <c r="P152" s="11">
        <f t="shared" si="32"/>
        <v>542.84659243582325</v>
      </c>
      <c r="Q152" s="11">
        <f t="shared" si="33"/>
        <v>539.30706413231849</v>
      </c>
      <c r="R152" s="11">
        <f t="shared" si="34"/>
        <v>-120.7282591734438</v>
      </c>
      <c r="S152" s="2">
        <f t="shared" si="35"/>
        <v>0.88627476391011251</v>
      </c>
    </row>
    <row r="153" spans="1:19" x14ac:dyDescent="0.2">
      <c r="A153" s="55">
        <v>300</v>
      </c>
      <c r="B153" s="55">
        <f t="shared" si="26"/>
        <v>573.15</v>
      </c>
      <c r="C153" s="4">
        <f t="shared" si="27"/>
        <v>1.7447439588240425</v>
      </c>
      <c r="D153" s="4">
        <f t="shared" si="28"/>
        <v>3.0441314818529923</v>
      </c>
      <c r="E153" s="4"/>
      <c r="F153" s="55">
        <f>'[1]methanogen M06-L TZVP gas redo'!DF154</f>
        <v>1.07334</v>
      </c>
      <c r="G153" s="55">
        <f>'[1]methanogen M06-L TZVP gas redo'!DY154</f>
        <v>1.0472600000000001</v>
      </c>
      <c r="H153" s="55">
        <f>'[1]methanogen M06-L TZVP gas redo'!DN154</f>
        <v>3.0449000000000002</v>
      </c>
      <c r="I153" s="55">
        <f>'[1]methanogen M06-L TZVP gas redo'!DH154</f>
        <v>1.7743199999999999</v>
      </c>
      <c r="J153" s="55">
        <f>'[1]methanogen M06-L TZVP gas redo'!DU154</f>
        <v>2.6894800000000001</v>
      </c>
      <c r="L153" s="57">
        <f t="shared" si="29"/>
        <v>0.99646485043593191</v>
      </c>
      <c r="N153" s="11">
        <f t="shared" si="30"/>
        <v>24.59805243129076</v>
      </c>
      <c r="O153" s="11">
        <f t="shared" si="31"/>
        <v>415.93061544223866</v>
      </c>
      <c r="P153" s="11">
        <f t="shared" si="32"/>
        <v>540.05080896527886</v>
      </c>
      <c r="Q153" s="11">
        <f t="shared" si="33"/>
        <v>536.5093959942468</v>
      </c>
      <c r="R153" s="11">
        <f t="shared" si="34"/>
        <v>-120.57878055200827</v>
      </c>
      <c r="S153" s="2">
        <f t="shared" si="35"/>
        <v>0.88640725294192713</v>
      </c>
    </row>
    <row r="154" spans="1:19" x14ac:dyDescent="0.2">
      <c r="A154" s="55">
        <v>302</v>
      </c>
      <c r="B154" s="55">
        <f t="shared" si="26"/>
        <v>575.15</v>
      </c>
      <c r="C154" s="4">
        <f t="shared" si="27"/>
        <v>1.7386768669042858</v>
      </c>
      <c r="D154" s="4">
        <f t="shared" si="28"/>
        <v>3.0229972475081039</v>
      </c>
      <c r="E154" s="4"/>
      <c r="F154" s="55">
        <f>'[1]methanogen M06-L TZVP gas redo'!DF155</f>
        <v>1.07294</v>
      </c>
      <c r="G154" s="55">
        <f>'[1]methanogen M06-L TZVP gas redo'!DY155</f>
        <v>1.04701</v>
      </c>
      <c r="H154" s="55">
        <f>'[1]methanogen M06-L TZVP gas redo'!DN155</f>
        <v>3.0289100000000002</v>
      </c>
      <c r="I154" s="55">
        <f>'[1]methanogen M06-L TZVP gas redo'!DH155</f>
        <v>1.7699100000000001</v>
      </c>
      <c r="J154" s="55">
        <f>'[1]methanogen M06-L TZVP gas redo'!DU155</f>
        <v>2.6757499999999999</v>
      </c>
      <c r="L154" s="57">
        <f t="shared" si="29"/>
        <v>0.99646779895357518</v>
      </c>
      <c r="N154" s="11">
        <f t="shared" si="30"/>
        <v>24.464061156975308</v>
      </c>
      <c r="O154" s="11">
        <f t="shared" si="31"/>
        <v>413.30101704701292</v>
      </c>
      <c r="P154" s="11">
        <f t="shared" si="32"/>
        <v>537.27412099183823</v>
      </c>
      <c r="Q154" s="11">
        <f t="shared" si="33"/>
        <v>533.73566699450168</v>
      </c>
      <c r="R154" s="11">
        <f t="shared" si="34"/>
        <v>-120.43464994748869</v>
      </c>
      <c r="S154" s="2">
        <f t="shared" si="35"/>
        <v>0.88653502056253519</v>
      </c>
    </row>
    <row r="155" spans="1:19" x14ac:dyDescent="0.2">
      <c r="A155" s="55">
        <v>304</v>
      </c>
      <c r="B155" s="55">
        <f t="shared" si="26"/>
        <v>577.15</v>
      </c>
      <c r="C155" s="4">
        <f t="shared" si="27"/>
        <v>1.7326518236160444</v>
      </c>
      <c r="D155" s="4">
        <f t="shared" si="28"/>
        <v>3.002082341880004</v>
      </c>
      <c r="E155" s="4"/>
      <c r="F155" s="55">
        <f>'[1]methanogen M06-L TZVP gas redo'!DF156</f>
        <v>1.07253</v>
      </c>
      <c r="G155" s="55">
        <f>'[1]methanogen M06-L TZVP gas redo'!DY156</f>
        <v>1.04677</v>
      </c>
      <c r="H155" s="55">
        <f>'[1]methanogen M06-L TZVP gas redo'!DN156</f>
        <v>3.0131100000000002</v>
      </c>
      <c r="I155" s="55">
        <f>'[1]methanogen M06-L TZVP gas redo'!DH156</f>
        <v>1.7655400000000001</v>
      </c>
      <c r="J155" s="55">
        <f>'[1]methanogen M06-L TZVP gas redo'!DU156</f>
        <v>2.6621899999999998</v>
      </c>
      <c r="L155" s="57">
        <f t="shared" si="29"/>
        <v>0.99647554390892845</v>
      </c>
      <c r="N155" s="11">
        <f t="shared" si="30"/>
        <v>24.311110963197258</v>
      </c>
      <c r="O155" s="11">
        <f t="shared" si="31"/>
        <v>410.69249973103331</v>
      </c>
      <c r="P155" s="11">
        <f t="shared" si="32"/>
        <v>534.51617534416744</v>
      </c>
      <c r="Q155" s="11">
        <f t="shared" si="33"/>
        <v>530.98549372569062</v>
      </c>
      <c r="R155" s="11">
        <f t="shared" si="34"/>
        <v>-120.29299399465719</v>
      </c>
      <c r="S155" s="2">
        <f t="shared" si="35"/>
        <v>0.88666061242079863</v>
      </c>
    </row>
    <row r="156" spans="1:19" x14ac:dyDescent="0.2">
      <c r="A156" s="55">
        <v>306</v>
      </c>
      <c r="B156" s="55">
        <f t="shared" si="26"/>
        <v>579.15</v>
      </c>
      <c r="C156" s="4">
        <f t="shared" si="27"/>
        <v>1.7266683933350602</v>
      </c>
      <c r="D156" s="4">
        <f t="shared" si="28"/>
        <v>2.9813837405422778</v>
      </c>
      <c r="E156" s="4"/>
      <c r="F156" s="55">
        <f>'[1]methanogen M06-L TZVP gas redo'!DF157</f>
        <v>1.07213</v>
      </c>
      <c r="G156" s="55">
        <f>'[1]methanogen M06-L TZVP gas redo'!DY157</f>
        <v>1.04653</v>
      </c>
      <c r="H156" s="55">
        <f>'[1]methanogen M06-L TZVP gas redo'!DN157</f>
        <v>2.9975100000000001</v>
      </c>
      <c r="I156" s="55">
        <f>'[1]methanogen M06-L TZVP gas redo'!DH157</f>
        <v>1.7612000000000001</v>
      </c>
      <c r="J156" s="55">
        <f>'[1]methanogen M06-L TZVP gas redo'!DU157</f>
        <v>2.6488</v>
      </c>
      <c r="L156" s="57">
        <f t="shared" si="29"/>
        <v>0.99648805528397855</v>
      </c>
      <c r="N156" s="11">
        <f t="shared" si="30"/>
        <v>24.167394474661762</v>
      </c>
      <c r="O156" s="11">
        <f t="shared" si="31"/>
        <v>408.11131235143768</v>
      </c>
      <c r="P156" s="11">
        <f t="shared" si="32"/>
        <v>531.78654912793354</v>
      </c>
      <c r="Q156" s="11">
        <f t="shared" si="33"/>
        <v>528.26842305744094</v>
      </c>
      <c r="R156" s="11">
        <f t="shared" si="34"/>
        <v>-120.15711070600322</v>
      </c>
      <c r="S156" s="2">
        <f t="shared" si="35"/>
        <v>0.88678110296687473</v>
      </c>
    </row>
    <row r="157" spans="1:19" x14ac:dyDescent="0.2">
      <c r="A157" s="55">
        <v>308</v>
      </c>
      <c r="B157" s="55">
        <f t="shared" si="26"/>
        <v>581.15</v>
      </c>
      <c r="C157" s="4">
        <f t="shared" si="27"/>
        <v>1.7207261464337951</v>
      </c>
      <c r="D157" s="4">
        <f t="shared" si="28"/>
        <v>2.9608984710208985</v>
      </c>
      <c r="E157" s="4"/>
      <c r="F157" s="55">
        <f>'[1]methanogen M06-L TZVP gas redo'!DF158</f>
        <v>1.0717300000000001</v>
      </c>
      <c r="G157" s="55">
        <f>'[1]methanogen M06-L TZVP gas redo'!DY158</f>
        <v>1.0462899999999999</v>
      </c>
      <c r="H157" s="55">
        <f>'[1]methanogen M06-L TZVP gas redo'!DN158</f>
        <v>2.98211</v>
      </c>
      <c r="I157" s="55">
        <f>'[1]methanogen M06-L TZVP gas redo'!DH158</f>
        <v>1.75691</v>
      </c>
      <c r="J157" s="55">
        <f>'[1]methanogen M06-L TZVP gas redo'!DU158</f>
        <v>2.63558</v>
      </c>
      <c r="L157" s="57">
        <f t="shared" si="29"/>
        <v>0.99650530312686103</v>
      </c>
      <c r="N157" s="11">
        <f t="shared" si="30"/>
        <v>24.02359138258414</v>
      </c>
      <c r="O157" s="11">
        <f t="shared" si="31"/>
        <v>405.54668740755733</v>
      </c>
      <c r="P157" s="11">
        <f t="shared" si="32"/>
        <v>529.0745194405747</v>
      </c>
      <c r="Q157" s="11">
        <f t="shared" si="33"/>
        <v>525.57370185012314</v>
      </c>
      <c r="R157" s="11">
        <f t="shared" si="34"/>
        <v>-120.02701444256572</v>
      </c>
      <c r="S157" s="2">
        <f t="shared" si="35"/>
        <v>0.88689647737958499</v>
      </c>
    </row>
    <row r="158" spans="1:19" x14ac:dyDescent="0.2">
      <c r="A158" s="55">
        <v>310</v>
      </c>
      <c r="B158" s="55">
        <f t="shared" si="26"/>
        <v>583.15</v>
      </c>
      <c r="C158" s="4">
        <f t="shared" si="27"/>
        <v>1.7148246591785992</v>
      </c>
      <c r="D158" s="4">
        <f t="shared" si="28"/>
        <v>2.9406236117269984</v>
      </c>
      <c r="E158" s="4"/>
      <c r="F158" s="55">
        <f>'[1]methanogen M06-L TZVP gas redo'!DF159</f>
        <v>1.07134</v>
      </c>
      <c r="G158" s="55">
        <f>'[1]methanogen M06-L TZVP gas redo'!DY159</f>
        <v>1.0460499999999999</v>
      </c>
      <c r="H158" s="55">
        <f>'[1]methanogen M06-L TZVP gas redo'!DN159</f>
        <v>2.9668899999999998</v>
      </c>
      <c r="I158" s="55">
        <f>'[1]methanogen M06-L TZVP gas redo'!DH159</f>
        <v>1.7526600000000001</v>
      </c>
      <c r="J158" s="55">
        <f>'[1]methanogen M06-L TZVP gas redo'!DU159</f>
        <v>2.6225200000000002</v>
      </c>
      <c r="L158" s="57">
        <f t="shared" si="29"/>
        <v>0.99652725754973304</v>
      </c>
      <c r="N158" s="11">
        <f t="shared" si="30"/>
        <v>23.889035755687388</v>
      </c>
      <c r="O158" s="11">
        <f t="shared" si="31"/>
        <v>403.00105366531483</v>
      </c>
      <c r="P158" s="11">
        <f t="shared" si="32"/>
        <v>526.37963223070358</v>
      </c>
      <c r="Q158" s="11">
        <f t="shared" si="33"/>
        <v>522.90084581355643</v>
      </c>
      <c r="R158" s="11">
        <f t="shared" si="34"/>
        <v>-119.89979214824177</v>
      </c>
      <c r="S158" s="2">
        <f t="shared" si="35"/>
        <v>0.88700931756200629</v>
      </c>
    </row>
    <row r="159" spans="1:19" x14ac:dyDescent="0.2">
      <c r="A159" s="55">
        <v>312</v>
      </c>
      <c r="B159" s="55">
        <f t="shared" si="26"/>
        <v>585.15</v>
      </c>
      <c r="C159" s="4">
        <f t="shared" si="27"/>
        <v>1.708963513628984</v>
      </c>
      <c r="D159" s="4">
        <f t="shared" si="28"/>
        <v>2.920556290915123</v>
      </c>
      <c r="E159" s="4"/>
      <c r="F159" s="55">
        <f>'[1]methanogen M06-L TZVP gas redo'!DF160</f>
        <v>1.0709500000000001</v>
      </c>
      <c r="G159" s="55">
        <f>'[1]methanogen M06-L TZVP gas redo'!DY160</f>
        <v>1.04582</v>
      </c>
      <c r="H159" s="55">
        <f>'[1]methanogen M06-L TZVP gas redo'!DN160</f>
        <v>2.9518499999999999</v>
      </c>
      <c r="I159" s="55">
        <f>'[1]methanogen M06-L TZVP gas redo'!DH160</f>
        <v>1.7484500000000001</v>
      </c>
      <c r="J159" s="55">
        <f>'[1]methanogen M06-L TZVP gas redo'!DU160</f>
        <v>2.6096300000000001</v>
      </c>
      <c r="L159" s="57">
        <f t="shared" si="29"/>
        <v>0.99655388872697614</v>
      </c>
      <c r="N159" s="11">
        <f t="shared" si="30"/>
        <v>23.74483833047503</v>
      </c>
      <c r="O159" s="11">
        <f t="shared" si="31"/>
        <v>400.47876766020335</v>
      </c>
      <c r="P159" s="11">
        <f t="shared" si="32"/>
        <v>523.70241126602605</v>
      </c>
      <c r="Q159" s="11">
        <f t="shared" si="33"/>
        <v>520.25034847455208</v>
      </c>
      <c r="R159" s="11">
        <f t="shared" si="34"/>
        <v>-119.77158081434882</v>
      </c>
      <c r="S159" s="2">
        <f t="shared" si="35"/>
        <v>0.88712304950049237</v>
      </c>
    </row>
    <row r="160" spans="1:19" x14ac:dyDescent="0.2">
      <c r="A160" s="55">
        <v>314</v>
      </c>
      <c r="B160" s="55">
        <f t="shared" si="26"/>
        <v>587.15</v>
      </c>
      <c r="C160" s="4">
        <f t="shared" si="27"/>
        <v>1.7031422975389594</v>
      </c>
      <c r="D160" s="4">
        <f t="shared" si="28"/>
        <v>2.900693685666285</v>
      </c>
      <c r="E160" s="4"/>
      <c r="F160" s="55">
        <f>'[1]methanogen M06-L TZVP gas redo'!DF161</f>
        <v>1.07056</v>
      </c>
      <c r="G160" s="55">
        <f>'[1]methanogen M06-L TZVP gas redo'!DY161</f>
        <v>1.04558</v>
      </c>
      <c r="H160" s="55">
        <f>'[1]methanogen M06-L TZVP gas redo'!DN161</f>
        <v>2.9369999999999998</v>
      </c>
      <c r="I160" s="55">
        <f>'[1]methanogen M06-L TZVP gas redo'!DH161</f>
        <v>1.74427</v>
      </c>
      <c r="J160" s="55">
        <f>'[1]methanogen M06-L TZVP gas redo'!DU161</f>
        <v>2.5968900000000001</v>
      </c>
      <c r="L160" s="57">
        <f t="shared" si="29"/>
        <v>0.99658516689370769</v>
      </c>
      <c r="N160" s="11">
        <f t="shared" si="30"/>
        <v>23.610120680959884</v>
      </c>
      <c r="O160" s="11">
        <f t="shared" si="31"/>
        <v>397.97844520056952</v>
      </c>
      <c r="P160" s="11">
        <f t="shared" si="32"/>
        <v>521.05252219877332</v>
      </c>
      <c r="Q160" s="11">
        <f t="shared" si="33"/>
        <v>517.63184524226745</v>
      </c>
      <c r="R160" s="11">
        <f t="shared" si="34"/>
        <v>-119.65340004169799</v>
      </c>
      <c r="S160" s="2">
        <f t="shared" si="35"/>
        <v>0.8872278965832513</v>
      </c>
    </row>
    <row r="161" spans="1:19" x14ac:dyDescent="0.2">
      <c r="A161" s="55">
        <v>316</v>
      </c>
      <c r="B161" s="55">
        <f t="shared" si="26"/>
        <v>589.15</v>
      </c>
      <c r="C161" s="4">
        <f t="shared" si="27"/>
        <v>1.6973606042603753</v>
      </c>
      <c r="D161" s="4">
        <f t="shared" si="28"/>
        <v>2.881033020895146</v>
      </c>
      <c r="E161" s="4"/>
      <c r="F161" s="55">
        <f>'[1]methanogen M06-L TZVP gas redo'!DF162</f>
        <v>1.0701799999999999</v>
      </c>
      <c r="G161" s="55">
        <f>'[1]methanogen M06-L TZVP gas redo'!DY162</f>
        <v>1.04535</v>
      </c>
      <c r="H161" s="55">
        <f>'[1]methanogen M06-L TZVP gas redo'!DN162</f>
        <v>2.9223300000000001</v>
      </c>
      <c r="I161" s="55">
        <f>'[1]methanogen M06-L TZVP gas redo'!DH162</f>
        <v>1.74014</v>
      </c>
      <c r="J161" s="55">
        <f>'[1]methanogen M06-L TZVP gas redo'!DU162</f>
        <v>2.58432</v>
      </c>
      <c r="L161" s="57">
        <f t="shared" si="29"/>
        <v>0.99662106234458137</v>
      </c>
      <c r="N161" s="11">
        <f t="shared" si="30"/>
        <v>23.475101054259042</v>
      </c>
      <c r="O161" s="11">
        <f t="shared" si="31"/>
        <v>395.49684750238731</v>
      </c>
      <c r="P161" s="11">
        <f t="shared" si="32"/>
        <v>518.41567353680909</v>
      </c>
      <c r="Q161" s="11">
        <f t="shared" si="33"/>
        <v>515.03101437951648</v>
      </c>
      <c r="R161" s="11">
        <f t="shared" si="34"/>
        <v>-119.53416687712918</v>
      </c>
      <c r="S161" s="2">
        <f t="shared" si="35"/>
        <v>0.88733368987996408</v>
      </c>
    </row>
    <row r="162" spans="1:19" x14ac:dyDescent="0.2">
      <c r="A162" s="55">
        <v>318</v>
      </c>
      <c r="B162" s="55">
        <f t="shared" si="26"/>
        <v>591.15</v>
      </c>
      <c r="C162" s="4">
        <f t="shared" si="27"/>
        <v>1.6916180326482282</v>
      </c>
      <c r="D162" s="4">
        <f t="shared" si="28"/>
        <v>2.8615715683806617</v>
      </c>
      <c r="E162" s="4"/>
      <c r="F162" s="55">
        <f>'[1]methanogen M06-L TZVP gas redo'!DF163</f>
        <v>1.06979</v>
      </c>
      <c r="G162" s="55">
        <f>'[1]methanogen M06-L TZVP gas redo'!DY163</f>
        <v>1.04512</v>
      </c>
      <c r="H162" s="55">
        <f>'[1]methanogen M06-L TZVP gas redo'!DN163</f>
        <v>2.9078300000000001</v>
      </c>
      <c r="I162" s="55">
        <f>'[1]methanogen M06-L TZVP gas redo'!DH163</f>
        <v>1.73604</v>
      </c>
      <c r="J162" s="55">
        <f>'[1]methanogen M06-L TZVP gas redo'!DU163</f>
        <v>2.5718999999999999</v>
      </c>
      <c r="L162" s="57">
        <f t="shared" si="29"/>
        <v>0.99666154543284924</v>
      </c>
      <c r="N162" s="11">
        <f t="shared" si="30"/>
        <v>23.330656169818951</v>
      </c>
      <c r="O162" s="11">
        <f t="shared" si="31"/>
        <v>393.03826792332075</v>
      </c>
      <c r="P162" s="11">
        <f t="shared" si="32"/>
        <v>515.80044109280891</v>
      </c>
      <c r="Q162" s="11">
        <f t="shared" si="33"/>
        <v>512.45640145240304</v>
      </c>
      <c r="R162" s="11">
        <f t="shared" si="34"/>
        <v>-119.41813352908243</v>
      </c>
      <c r="S162" s="2">
        <f t="shared" si="35"/>
        <v>0.88743665615248069</v>
      </c>
    </row>
    <row r="163" spans="1:19" x14ac:dyDescent="0.2">
      <c r="A163" s="55">
        <v>320</v>
      </c>
      <c r="B163" s="55">
        <f t="shared" si="26"/>
        <v>593.15</v>
      </c>
      <c r="C163" s="4">
        <f t="shared" si="27"/>
        <v>1.6859141869678833</v>
      </c>
      <c r="D163" s="4">
        <f t="shared" si="28"/>
        <v>2.8423066458195794</v>
      </c>
      <c r="E163" s="4"/>
      <c r="F163" s="55">
        <f>'[1]methanogen M06-L TZVP gas redo'!DF164</f>
        <v>1.06942</v>
      </c>
      <c r="G163" s="55">
        <f>'[1]methanogen M06-L TZVP gas redo'!DY164</f>
        <v>1.0448900000000001</v>
      </c>
      <c r="H163" s="55">
        <f>'[1]methanogen M06-L TZVP gas redo'!DN164</f>
        <v>2.89351</v>
      </c>
      <c r="I163" s="55">
        <f>'[1]methanogen M06-L TZVP gas redo'!DH164</f>
        <v>1.7319800000000001</v>
      </c>
      <c r="J163" s="55">
        <f>'[1]methanogen M06-L TZVP gas redo'!DU164</f>
        <v>2.5596299999999998</v>
      </c>
      <c r="L163" s="57">
        <f t="shared" si="29"/>
        <v>0.99670658656967692</v>
      </c>
      <c r="N163" s="11">
        <f t="shared" si="30"/>
        <v>23.20482871521833</v>
      </c>
      <c r="O163" s="11">
        <f t="shared" si="31"/>
        <v>390.59745406636199</v>
      </c>
      <c r="P163" s="11">
        <f t="shared" si="32"/>
        <v>513.20503531844145</v>
      </c>
      <c r="Q163" s="11">
        <f t="shared" si="33"/>
        <v>509.90618666520169</v>
      </c>
      <c r="R163" s="11">
        <f t="shared" si="34"/>
        <v>-119.30873259883984</v>
      </c>
      <c r="S163" s="2">
        <f t="shared" si="35"/>
        <v>0.88753374785905981</v>
      </c>
    </row>
    <row r="164" spans="1:19" x14ac:dyDescent="0.2">
      <c r="A164" s="55">
        <v>322</v>
      </c>
      <c r="B164" s="55">
        <f t="shared" si="26"/>
        <v>595.15</v>
      </c>
      <c r="C164" s="4">
        <f t="shared" si="27"/>
        <v>1.6802486768041671</v>
      </c>
      <c r="D164" s="4">
        <f t="shared" si="28"/>
        <v>2.8232356159021545</v>
      </c>
      <c r="E164" s="4"/>
      <c r="F164" s="55">
        <f>'[1]methanogen M06-L TZVP gas redo'!DF165</f>
        <v>1.06904</v>
      </c>
      <c r="G164" s="55">
        <f>'[1]methanogen M06-L TZVP gas redo'!DY165</f>
        <v>1.0446599999999999</v>
      </c>
      <c r="H164" s="55">
        <f>'[1]methanogen M06-L TZVP gas redo'!DN165</f>
        <v>2.8793500000000001</v>
      </c>
      <c r="I164" s="55">
        <f>'[1]methanogen M06-L TZVP gas redo'!DH165</f>
        <v>1.7279500000000001</v>
      </c>
      <c r="J164" s="55">
        <f>'[1]methanogen M06-L TZVP gas redo'!DU165</f>
        <v>2.5475099999999999</v>
      </c>
      <c r="L164" s="57">
        <f t="shared" si="29"/>
        <v>0.99675615622368219</v>
      </c>
      <c r="N164" s="11">
        <f t="shared" si="30"/>
        <v>23.06957586624349</v>
      </c>
      <c r="O164" s="11">
        <f t="shared" si="31"/>
        <v>388.18067674606567</v>
      </c>
      <c r="P164" s="11">
        <f t="shared" si="32"/>
        <v>510.62883945253799</v>
      </c>
      <c r="Q164" s="11">
        <f t="shared" si="33"/>
        <v>507.37972300943846</v>
      </c>
      <c r="R164" s="11">
        <f t="shared" si="34"/>
        <v>-119.19904626337269</v>
      </c>
      <c r="S164" s="2">
        <f t="shared" si="35"/>
        <v>0.88763110352266128</v>
      </c>
    </row>
    <row r="165" spans="1:19" x14ac:dyDescent="0.2">
      <c r="A165" s="55">
        <v>324</v>
      </c>
      <c r="B165" s="55">
        <f t="shared" si="26"/>
        <v>597.15</v>
      </c>
      <c r="C165" s="4">
        <f t="shared" si="27"/>
        <v>1.6746211169722851</v>
      </c>
      <c r="D165" s="4">
        <f t="shared" si="28"/>
        <v>2.8043558854095036</v>
      </c>
      <c r="E165" s="4"/>
      <c r="F165" s="55">
        <f>'[1]methanogen M06-L TZVP gas redo'!DF166</f>
        <v>1.06867</v>
      </c>
      <c r="G165" s="55">
        <f>'[1]methanogen M06-L TZVP gas redo'!DY166</f>
        <v>1.04444</v>
      </c>
      <c r="H165" s="55">
        <f>'[1]methanogen M06-L TZVP gas redo'!DN166</f>
        <v>2.86537</v>
      </c>
      <c r="I165" s="55">
        <f>'[1]methanogen M06-L TZVP gas redo'!DH166</f>
        <v>1.72397</v>
      </c>
      <c r="J165" s="55">
        <f>'[1]methanogen M06-L TZVP gas redo'!DU166</f>
        <v>2.5355300000000001</v>
      </c>
      <c r="L165" s="57">
        <f t="shared" si="29"/>
        <v>0.99681022492068705</v>
      </c>
      <c r="N165" s="11">
        <f t="shared" si="30"/>
        <v>22.934028054441718</v>
      </c>
      <c r="O165" s="11">
        <f t="shared" si="31"/>
        <v>385.77291747075697</v>
      </c>
      <c r="P165" s="11">
        <f t="shared" si="32"/>
        <v>508.06771598189835</v>
      </c>
      <c r="Q165" s="11">
        <f t="shared" si="33"/>
        <v>504.87284272581235</v>
      </c>
      <c r="R165" s="11">
        <f t="shared" si="34"/>
        <v>-119.09992525505525</v>
      </c>
      <c r="S165" s="2">
        <f t="shared" si="35"/>
        <v>0.88771909077327682</v>
      </c>
    </row>
    <row r="166" spans="1:19" x14ac:dyDescent="0.2">
      <c r="A166" s="55">
        <v>326</v>
      </c>
      <c r="B166" s="55">
        <f t="shared" si="26"/>
        <v>599.15</v>
      </c>
      <c r="C166" s="4">
        <f t="shared" si="27"/>
        <v>1.6690311274305267</v>
      </c>
      <c r="D166" s="4">
        <f t="shared" si="28"/>
        <v>2.7856649043320147</v>
      </c>
      <c r="E166" s="4"/>
      <c r="F166" s="55">
        <f>'[1]methanogen M06-L TZVP gas redo'!DF167</f>
        <v>1.0683</v>
      </c>
      <c r="G166" s="55">
        <f>'[1]methanogen M06-L TZVP gas redo'!DY167</f>
        <v>1.0442100000000001</v>
      </c>
      <c r="H166" s="55">
        <f>'[1]methanogen M06-L TZVP gas redo'!DN167</f>
        <v>2.85155</v>
      </c>
      <c r="I166" s="55">
        <f>'[1]methanogen M06-L TZVP gas redo'!DH167</f>
        <v>1.72001</v>
      </c>
      <c r="J166" s="55">
        <f>'[1]methanogen M06-L TZVP gas redo'!DU167</f>
        <v>2.5236999999999998</v>
      </c>
      <c r="L166" s="57">
        <f t="shared" si="29"/>
        <v>0.99686876324366558</v>
      </c>
      <c r="N166" s="11">
        <f t="shared" si="30"/>
        <v>22.807981311803452</v>
      </c>
      <c r="O166" s="11">
        <f t="shared" si="31"/>
        <v>383.39597389869107</v>
      </c>
      <c r="P166" s="11">
        <f t="shared" si="32"/>
        <v>505.53260132967358</v>
      </c>
      <c r="Q166" s="11">
        <f t="shared" si="33"/>
        <v>502.39645199388048</v>
      </c>
      <c r="R166" s="11">
        <f t="shared" si="34"/>
        <v>-119.00047809518931</v>
      </c>
      <c r="S166" s="2">
        <f t="shared" si="35"/>
        <v>0.88780737630541295</v>
      </c>
    </row>
    <row r="167" spans="1:19" x14ac:dyDescent="0.2">
      <c r="A167" s="55">
        <v>328</v>
      </c>
      <c r="B167" s="55">
        <f t="shared" si="26"/>
        <v>601.15</v>
      </c>
      <c r="C167" s="4">
        <f t="shared" si="27"/>
        <v>1.6634783331947103</v>
      </c>
      <c r="D167" s="4">
        <f t="shared" si="28"/>
        <v>2.7671601650082516</v>
      </c>
      <c r="E167" s="4"/>
      <c r="F167" s="55">
        <f>'[1]methanogen M06-L TZVP gas redo'!DF168</f>
        <v>1.06793</v>
      </c>
      <c r="G167" s="55">
        <f>'[1]methanogen M06-L TZVP gas redo'!DY168</f>
        <v>1.04399</v>
      </c>
      <c r="H167" s="55">
        <f>'[1]methanogen M06-L TZVP gas redo'!DN168</f>
        <v>2.8378899999999998</v>
      </c>
      <c r="I167" s="55">
        <f>'[1]methanogen M06-L TZVP gas redo'!DH168</f>
        <v>1.7161</v>
      </c>
      <c r="J167" s="55">
        <f>'[1]methanogen M06-L TZVP gas redo'!DU168</f>
        <v>2.5120200000000001</v>
      </c>
      <c r="L167" s="57">
        <f t="shared" si="29"/>
        <v>0.99693174183286593</v>
      </c>
      <c r="N167" s="11">
        <f t="shared" si="30"/>
        <v>22.67228444828995</v>
      </c>
      <c r="O167" s="11">
        <f t="shared" si="31"/>
        <v>381.03293593157667</v>
      </c>
      <c r="P167" s="11">
        <f t="shared" si="32"/>
        <v>503.00654387063184</v>
      </c>
      <c r="Q167" s="11">
        <f t="shared" si="33"/>
        <v>499.93356894878929</v>
      </c>
      <c r="R167" s="11">
        <f t="shared" si="34"/>
        <v>-118.90063301721264</v>
      </c>
      <c r="S167" s="2">
        <f t="shared" si="35"/>
        <v>0.88789602392756917</v>
      </c>
    </row>
    <row r="168" spans="1:19" x14ac:dyDescent="0.2">
      <c r="A168" s="55">
        <v>330</v>
      </c>
      <c r="B168" s="55">
        <f t="shared" si="26"/>
        <v>603.15</v>
      </c>
      <c r="C168" s="4">
        <f t="shared" si="27"/>
        <v>1.6579623642543315</v>
      </c>
      <c r="D168" s="4">
        <f t="shared" si="28"/>
        <v>2.7488392012838125</v>
      </c>
      <c r="E168" s="4"/>
      <c r="F168" s="55">
        <f>'[1]methanogen M06-L TZVP gas redo'!DF169</f>
        <v>1.0675699999999999</v>
      </c>
      <c r="G168" s="55">
        <f>'[1]methanogen M06-L TZVP gas redo'!DY169</f>
        <v>1.0437700000000001</v>
      </c>
      <c r="H168" s="55">
        <f>'[1]methanogen M06-L TZVP gas redo'!DN169</f>
        <v>2.8243900000000002</v>
      </c>
      <c r="I168" s="55">
        <f>'[1]methanogen M06-L TZVP gas redo'!DH169</f>
        <v>1.7122200000000001</v>
      </c>
      <c r="J168" s="55">
        <f>'[1]methanogen M06-L TZVP gas redo'!DU169</f>
        <v>2.50047</v>
      </c>
      <c r="L168" s="57">
        <f t="shared" si="29"/>
        <v>0.99699913138610685</v>
      </c>
      <c r="N168" s="11">
        <f t="shared" si="30"/>
        <v>22.54587906527609</v>
      </c>
      <c r="O168" s="11">
        <f t="shared" si="31"/>
        <v>378.68794006794013</v>
      </c>
      <c r="P168" s="11">
        <f t="shared" si="32"/>
        <v>500.50163794236812</v>
      </c>
      <c r="Q168" s="11">
        <f t="shared" si="33"/>
        <v>497.49625769411404</v>
      </c>
      <c r="R168" s="11">
        <f t="shared" si="34"/>
        <v>-118.80831762617383</v>
      </c>
      <c r="S168" s="2">
        <f t="shared" si="35"/>
        <v>0.88797799417971957</v>
      </c>
    </row>
    <row r="169" spans="1:19" x14ac:dyDescent="0.2">
      <c r="A169" s="55">
        <v>332</v>
      </c>
      <c r="B169" s="55">
        <f t="shared" si="26"/>
        <v>605.15</v>
      </c>
      <c r="C169" s="4">
        <f t="shared" si="27"/>
        <v>1.6524828554903743</v>
      </c>
      <c r="D169" s="4">
        <f t="shared" si="28"/>
        <v>2.7306995876896214</v>
      </c>
      <c r="E169" s="4"/>
      <c r="F169" s="55">
        <f>'[1]methanogen M06-L TZVP gas redo'!DF170</f>
        <v>1.06721</v>
      </c>
      <c r="G169" s="55">
        <f>'[1]methanogen M06-L TZVP gas redo'!DY170</f>
        <v>1.04355</v>
      </c>
      <c r="H169" s="55">
        <f>'[1]methanogen M06-L TZVP gas redo'!DN170</f>
        <v>2.8110499999999998</v>
      </c>
      <c r="I169" s="55">
        <f>'[1]methanogen M06-L TZVP gas redo'!DH170</f>
        <v>1.7083699999999999</v>
      </c>
      <c r="J169" s="55">
        <f>'[1]methanogen M06-L TZVP gas redo'!DU170</f>
        <v>2.4890599999999998</v>
      </c>
      <c r="L169" s="57">
        <f t="shared" si="29"/>
        <v>0.99707090265921372</v>
      </c>
      <c r="N169" s="11">
        <f t="shared" si="30"/>
        <v>22.419404394540653</v>
      </c>
      <c r="O169" s="11">
        <f t="shared" si="31"/>
        <v>376.3654296209412</v>
      </c>
      <c r="P169" s="11">
        <f t="shared" si="32"/>
        <v>498.0183794898615</v>
      </c>
      <c r="Q169" s="11">
        <f t="shared" si="33"/>
        <v>495.08498394817491</v>
      </c>
      <c r="R169" s="11">
        <f t="shared" si="34"/>
        <v>-118.71955432723361</v>
      </c>
      <c r="S169" s="2">
        <f t="shared" si="35"/>
        <v>0.88805681753412802</v>
      </c>
    </row>
    <row r="170" spans="1:19" x14ac:dyDescent="0.2">
      <c r="A170" s="55">
        <v>334</v>
      </c>
      <c r="B170" s="55">
        <f t="shared" si="26"/>
        <v>607.15</v>
      </c>
      <c r="C170" s="4">
        <f t="shared" si="27"/>
        <v>1.647039446594746</v>
      </c>
      <c r="D170" s="4">
        <f t="shared" si="28"/>
        <v>2.7127389386391272</v>
      </c>
      <c r="E170" s="4"/>
      <c r="F170" s="55">
        <f>'[1]methanogen M06-L TZVP gas redo'!DF171</f>
        <v>1.0668500000000001</v>
      </c>
      <c r="G170" s="55">
        <f>'[1]methanogen M06-L TZVP gas redo'!DY171</f>
        <v>1.0433399999999999</v>
      </c>
      <c r="H170" s="55">
        <f>'[1]methanogen M06-L TZVP gas redo'!DN171</f>
        <v>2.79786</v>
      </c>
      <c r="I170" s="55">
        <f>'[1]methanogen M06-L TZVP gas redo'!DH171</f>
        <v>1.7045600000000001</v>
      </c>
      <c r="J170" s="55">
        <f>'[1]methanogen M06-L TZVP gas redo'!DU171</f>
        <v>2.4777900000000002</v>
      </c>
      <c r="L170" s="57">
        <f t="shared" si="29"/>
        <v>0.99714702646660314</v>
      </c>
      <c r="N170" s="11">
        <f t="shared" si="30"/>
        <v>22.283275728860346</v>
      </c>
      <c r="O170" s="11">
        <f t="shared" si="31"/>
        <v>374.06002093813993</v>
      </c>
      <c r="P170" s="11">
        <f t="shared" si="32"/>
        <v>495.54782633667196</v>
      </c>
      <c r="Q170" s="11">
        <f t="shared" si="33"/>
        <v>492.6907753171306</v>
      </c>
      <c r="R170" s="11">
        <f t="shared" si="34"/>
        <v>-118.63075437899077</v>
      </c>
      <c r="S170" s="2">
        <f t="shared" si="35"/>
        <v>0.88813568043502067</v>
      </c>
    </row>
    <row r="171" spans="1:19" x14ac:dyDescent="0.2">
      <c r="A171" s="55">
        <v>336</v>
      </c>
      <c r="B171" s="55">
        <f t="shared" si="26"/>
        <v>609.15</v>
      </c>
      <c r="C171" s="4">
        <f t="shared" si="27"/>
        <v>1.6416317819912993</v>
      </c>
      <c r="D171" s="4">
        <f t="shared" si="28"/>
        <v>2.694954907643929</v>
      </c>
      <c r="E171" s="4"/>
      <c r="F171" s="55">
        <f>'[1]methanogen M06-L TZVP gas redo'!DF172</f>
        <v>1.0665</v>
      </c>
      <c r="G171" s="55">
        <f>'[1]methanogen M06-L TZVP gas redo'!DY172</f>
        <v>1.04312</v>
      </c>
      <c r="H171" s="55">
        <f>'[1]methanogen M06-L TZVP gas redo'!DN172</f>
        <v>2.7848299999999999</v>
      </c>
      <c r="I171" s="55">
        <f>'[1]methanogen M06-L TZVP gas redo'!DH172</f>
        <v>1.70078</v>
      </c>
      <c r="J171" s="55">
        <f>'[1]methanogen M06-L TZVP gas redo'!DU172</f>
        <v>2.4666399999999999</v>
      </c>
      <c r="L171" s="57">
        <f t="shared" si="29"/>
        <v>0.99722747368198617</v>
      </c>
      <c r="N171" s="11">
        <f t="shared" si="30"/>
        <v>22.166036796188301</v>
      </c>
      <c r="O171" s="11">
        <f t="shared" si="31"/>
        <v>371.76993130851383</v>
      </c>
      <c r="P171" s="11">
        <f t="shared" si="32"/>
        <v>493.09986085926016</v>
      </c>
      <c r="Q171" s="11">
        <f t="shared" si="33"/>
        <v>490.32348397130318</v>
      </c>
      <c r="R171" s="11">
        <f t="shared" si="34"/>
        <v>-118.55355266278933</v>
      </c>
      <c r="S171" s="2">
        <f t="shared" si="35"/>
        <v>0.88820424868052905</v>
      </c>
    </row>
    <row r="172" spans="1:19" x14ac:dyDescent="0.2">
      <c r="A172" s="55">
        <v>338</v>
      </c>
      <c r="B172" s="55">
        <f t="shared" si="26"/>
        <v>611.15</v>
      </c>
      <c r="C172" s="4">
        <f t="shared" si="27"/>
        <v>1.6362595107584064</v>
      </c>
      <c r="D172" s="4">
        <f t="shared" si="28"/>
        <v>2.6773451865473392</v>
      </c>
      <c r="E172" s="4"/>
      <c r="F172" s="55">
        <f>'[1]methanogen M06-L TZVP gas redo'!DF173</f>
        <v>1.0661400000000001</v>
      </c>
      <c r="G172" s="55">
        <f>'[1]methanogen M06-L TZVP gas redo'!DY173</f>
        <v>1.04291</v>
      </c>
      <c r="H172" s="55">
        <f>'[1]methanogen M06-L TZVP gas redo'!DN173</f>
        <v>2.7719399999999998</v>
      </c>
      <c r="I172" s="55">
        <f>'[1]methanogen M06-L TZVP gas redo'!DH173</f>
        <v>1.69703</v>
      </c>
      <c r="J172" s="55">
        <f>'[1]methanogen M06-L TZVP gas redo'!DU173</f>
        <v>2.4556300000000002</v>
      </c>
      <c r="L172" s="57">
        <f t="shared" si="29"/>
        <v>0.99731221523919056</v>
      </c>
      <c r="N172" s="11">
        <f t="shared" si="30"/>
        <v>22.029766456800221</v>
      </c>
      <c r="O172" s="11">
        <f t="shared" si="31"/>
        <v>369.50368311845</v>
      </c>
      <c r="P172" s="11">
        <f t="shared" si="32"/>
        <v>490.66777172017873</v>
      </c>
      <c r="Q172" s="11">
        <f t="shared" si="33"/>
        <v>487.97636838048061</v>
      </c>
      <c r="R172" s="11">
        <f t="shared" si="34"/>
        <v>-118.47268526203054</v>
      </c>
      <c r="S172" s="2">
        <f t="shared" si="35"/>
        <v>0.8882760783537631</v>
      </c>
    </row>
    <row r="173" spans="1:19" x14ac:dyDescent="0.2">
      <c r="A173" s="55">
        <v>340</v>
      </c>
      <c r="B173" s="55">
        <f t="shared" si="26"/>
        <v>613.15</v>
      </c>
      <c r="C173" s="4">
        <f t="shared" si="27"/>
        <v>1.6309222865530457</v>
      </c>
      <c r="D173" s="4">
        <f t="shared" si="28"/>
        <v>2.6599075047754153</v>
      </c>
      <c r="E173" s="4"/>
      <c r="F173" s="55">
        <f>'[1]methanogen M06-L TZVP gas redo'!DF174</f>
        <v>1.0658000000000001</v>
      </c>
      <c r="G173" s="55">
        <f>'[1]methanogen M06-L TZVP gas redo'!DY174</f>
        <v>1.0426899999999999</v>
      </c>
      <c r="H173" s="55">
        <f>'[1]methanogen M06-L TZVP gas redo'!DN174</f>
        <v>2.7591999999999999</v>
      </c>
      <c r="I173" s="55">
        <f>'[1]methanogen M06-L TZVP gas redo'!DH174</f>
        <v>1.6933199999999999</v>
      </c>
      <c r="J173" s="55">
        <f>'[1]methanogen M06-L TZVP gas redo'!DU174</f>
        <v>2.44475</v>
      </c>
      <c r="L173" s="57">
        <f t="shared" si="29"/>
        <v>0.99740122213308235</v>
      </c>
      <c r="N173" s="11">
        <f t="shared" si="30"/>
        <v>21.92177859936119</v>
      </c>
      <c r="O173" s="11">
        <f t="shared" si="31"/>
        <v>367.25176933471494</v>
      </c>
      <c r="P173" s="11">
        <f t="shared" si="32"/>
        <v>488.2496837649615</v>
      </c>
      <c r="Q173" s="11">
        <f t="shared" si="33"/>
        <v>485.6475232130075</v>
      </c>
      <c r="R173" s="11">
        <f t="shared" si="34"/>
        <v>-118.39575387829264</v>
      </c>
      <c r="S173" s="2">
        <f t="shared" si="35"/>
        <v>0.88834441729028291</v>
      </c>
    </row>
    <row r="174" spans="1:19" x14ac:dyDescent="0.2">
      <c r="A174" s="55">
        <v>342</v>
      </c>
      <c r="B174" s="55">
        <f t="shared" si="26"/>
        <v>615.15</v>
      </c>
      <c r="C174" s="4">
        <f t="shared" si="27"/>
        <v>1.6256197675363733</v>
      </c>
      <c r="D174" s="4">
        <f t="shared" si="28"/>
        <v>2.6426396286050124</v>
      </c>
      <c r="E174" s="4"/>
      <c r="F174" s="55">
        <f>'[1]methanogen M06-L TZVP gas redo'!DF175</f>
        <v>1.06545</v>
      </c>
      <c r="G174" s="55">
        <f>'[1]methanogen M06-L TZVP gas redo'!DY175</f>
        <v>1.0424800000000001</v>
      </c>
      <c r="H174" s="55">
        <f>'[1]methanogen M06-L TZVP gas redo'!DN175</f>
        <v>2.74661</v>
      </c>
      <c r="I174" s="55">
        <f>'[1]methanogen M06-L TZVP gas redo'!DH175</f>
        <v>1.68964</v>
      </c>
      <c r="J174" s="55">
        <f>'[1]methanogen M06-L TZVP gas redo'!DU175</f>
        <v>2.4340000000000002</v>
      </c>
      <c r="L174" s="57">
        <f t="shared" si="29"/>
        <v>0.99749446542059028</v>
      </c>
      <c r="N174" s="11">
        <f t="shared" si="30"/>
        <v>21.794755275278117</v>
      </c>
      <c r="O174" s="11">
        <f t="shared" si="31"/>
        <v>365.02050607333643</v>
      </c>
      <c r="P174" s="11">
        <f t="shared" si="32"/>
        <v>485.85193548048693</v>
      </c>
      <c r="Q174" s="11">
        <f t="shared" si="33"/>
        <v>483.34325679643973</v>
      </c>
      <c r="R174" s="11">
        <f t="shared" si="34"/>
        <v>-118.3227507231033</v>
      </c>
      <c r="S174" s="2">
        <f t="shared" si="35"/>
        <v>0.88840927160289584</v>
      </c>
    </row>
    <row r="175" spans="1:19" x14ac:dyDescent="0.2">
      <c r="A175" s="55">
        <v>344</v>
      </c>
      <c r="B175" s="55">
        <f t="shared" si="26"/>
        <v>617.15</v>
      </c>
      <c r="C175" s="4">
        <f t="shared" si="27"/>
        <v>1.6203516163007374</v>
      </c>
      <c r="D175" s="4">
        <f t="shared" si="28"/>
        <v>2.6255393604484119</v>
      </c>
      <c r="E175" s="4"/>
      <c r="F175" s="55">
        <f>'[1]methanogen M06-L TZVP gas redo'!DF176</f>
        <v>1.0650999999999999</v>
      </c>
      <c r="G175" s="55">
        <f>'[1]methanogen M06-L TZVP gas redo'!DY176</f>
        <v>1.04227</v>
      </c>
      <c r="H175" s="55">
        <f>'[1]methanogen M06-L TZVP gas redo'!DN176</f>
        <v>2.7341600000000001</v>
      </c>
      <c r="I175" s="55">
        <f>'[1]methanogen M06-L TZVP gas redo'!DH176</f>
        <v>1.6859900000000001</v>
      </c>
      <c r="J175" s="55">
        <f>'[1]methanogen M06-L TZVP gas redo'!DU176</f>
        <v>2.4233600000000002</v>
      </c>
      <c r="L175" s="57">
        <f t="shared" si="29"/>
        <v>0.99759191622179999</v>
      </c>
      <c r="N175" s="11">
        <f t="shared" si="30"/>
        <v>21.667664618307214</v>
      </c>
      <c r="O175" s="11">
        <f t="shared" si="31"/>
        <v>362.8020785793488</v>
      </c>
      <c r="P175" s="11">
        <f t="shared" si="32"/>
        <v>483.47133053705346</v>
      </c>
      <c r="Q175" s="11">
        <f t="shared" si="33"/>
        <v>481.06034266196951</v>
      </c>
      <c r="R175" s="11">
        <f t="shared" si="34"/>
        <v>-118.25826408262063</v>
      </c>
      <c r="S175" s="2">
        <f t="shared" si="35"/>
        <v>0.88846656397947177</v>
      </c>
    </row>
    <row r="176" spans="1:19" x14ac:dyDescent="0.2">
      <c r="A176" s="55">
        <v>346</v>
      </c>
      <c r="B176" s="55">
        <f t="shared" si="26"/>
        <v>619.15</v>
      </c>
      <c r="C176" s="4">
        <f t="shared" si="27"/>
        <v>1.6151174997981104</v>
      </c>
      <c r="D176" s="4">
        <f t="shared" si="28"/>
        <v>2.6086045381540992</v>
      </c>
      <c r="E176" s="4"/>
      <c r="F176" s="55">
        <f>'[1]methanogen M06-L TZVP gas redo'!DF177</f>
        <v>1.0647599999999999</v>
      </c>
      <c r="G176" s="55">
        <f>'[1]methanogen M06-L TZVP gas redo'!DY177</f>
        <v>1.0420700000000001</v>
      </c>
      <c r="H176" s="55">
        <f>'[1]methanogen M06-L TZVP gas redo'!DN177</f>
        <v>2.7218499999999999</v>
      </c>
      <c r="I176" s="55">
        <f>'[1]methanogen M06-L TZVP gas redo'!DH177</f>
        <v>1.6823699999999999</v>
      </c>
      <c r="J176" s="55">
        <f>'[1]methanogen M06-L TZVP gas redo'!DU177</f>
        <v>2.4128599999999998</v>
      </c>
      <c r="L176" s="57">
        <f t="shared" si="29"/>
        <v>0.99769354572113855</v>
      </c>
      <c r="N176" s="11">
        <f t="shared" si="30"/>
        <v>21.540302075429885</v>
      </c>
      <c r="O176" s="11">
        <f t="shared" si="31"/>
        <v>360.60925231799439</v>
      </c>
      <c r="P176" s="11">
        <f t="shared" si="32"/>
        <v>481.10828259322119</v>
      </c>
      <c r="Q176" s="11">
        <f t="shared" si="33"/>
        <v>478.79916435169577</v>
      </c>
      <c r="R176" s="11">
        <f t="shared" si="34"/>
        <v>-118.1899120337014</v>
      </c>
      <c r="S176" s="2">
        <f t="shared" si="35"/>
        <v>0.88852729456502233</v>
      </c>
    </row>
    <row r="177" spans="1:19" x14ac:dyDescent="0.2">
      <c r="A177" s="55">
        <v>348</v>
      </c>
      <c r="B177" s="55">
        <f t="shared" si="26"/>
        <v>621.15</v>
      </c>
      <c r="C177" s="4">
        <f t="shared" si="27"/>
        <v>1.6099170892699026</v>
      </c>
      <c r="D177" s="4">
        <f t="shared" si="28"/>
        <v>2.5918330343232761</v>
      </c>
      <c r="E177" s="4"/>
      <c r="F177" s="55">
        <f>'[1]methanogen M06-L TZVP gas redo'!DF178</f>
        <v>1.0644199999999999</v>
      </c>
      <c r="G177" s="55">
        <f>'[1]methanogen M06-L TZVP gas redo'!DY178</f>
        <v>1.04186</v>
      </c>
      <c r="H177" s="55">
        <f>'[1]methanogen M06-L TZVP gas redo'!DN178</f>
        <v>2.7096800000000001</v>
      </c>
      <c r="I177" s="55">
        <f>'[1]methanogen M06-L TZVP gas redo'!DH178</f>
        <v>1.6787799999999999</v>
      </c>
      <c r="J177" s="55">
        <f>'[1]methanogen M06-L TZVP gas redo'!DU178</f>
        <v>2.4024700000000001</v>
      </c>
      <c r="L177" s="57">
        <f t="shared" si="29"/>
        <v>0.99779932516861458</v>
      </c>
      <c r="N177" s="11">
        <f t="shared" si="30"/>
        <v>21.42247257476081</v>
      </c>
      <c r="O177" s="11">
        <f t="shared" si="31"/>
        <v>358.43003565668067</v>
      </c>
      <c r="P177" s="11">
        <f t="shared" si="32"/>
        <v>478.7632076037155</v>
      </c>
      <c r="Q177" s="11">
        <f t="shared" si="33"/>
        <v>476.56010772899884</v>
      </c>
      <c r="R177" s="11">
        <f t="shared" si="34"/>
        <v>-118.13007207231819</v>
      </c>
      <c r="S177" s="2">
        <f t="shared" si="35"/>
        <v>0.88858046559487736</v>
      </c>
    </row>
    <row r="178" spans="1:19" x14ac:dyDescent="0.2">
      <c r="A178" s="55">
        <v>350</v>
      </c>
      <c r="B178" s="55">
        <f t="shared" si="26"/>
        <v>623.15</v>
      </c>
      <c r="C178" s="4">
        <f t="shared" si="27"/>
        <v>1.6047500601781273</v>
      </c>
      <c r="D178" s="4">
        <f t="shared" si="28"/>
        <v>2.5752227556417031</v>
      </c>
      <c r="E178" s="4"/>
      <c r="F178" s="55">
        <f>'[1]methanogen M06-L TZVP gas redo'!DF179</f>
        <v>1.06409</v>
      </c>
      <c r="G178" s="55">
        <f>'[1]methanogen M06-L TZVP gas redo'!DY179</f>
        <v>1.04166</v>
      </c>
      <c r="H178" s="55">
        <f>'[1]methanogen M06-L TZVP gas redo'!DN179</f>
        <v>2.6976399999999998</v>
      </c>
      <c r="I178" s="55">
        <f>'[1]methanogen M06-L TZVP gas redo'!DH179</f>
        <v>1.67523</v>
      </c>
      <c r="J178" s="55">
        <f>'[1]methanogen M06-L TZVP gas redo'!DU179</f>
        <v>2.3921999999999999</v>
      </c>
      <c r="L178" s="57">
        <f t="shared" si="29"/>
        <v>0.99790922588112385</v>
      </c>
      <c r="N178" s="11">
        <f t="shared" si="30"/>
        <v>21.304379308609626</v>
      </c>
      <c r="O178" s="11">
        <f t="shared" si="31"/>
        <v>356.2629753499881</v>
      </c>
      <c r="P178" s="11">
        <f t="shared" si="32"/>
        <v>476.4268474274815</v>
      </c>
      <c r="Q178" s="11">
        <f t="shared" si="33"/>
        <v>474.33388458911969</v>
      </c>
      <c r="R178" s="11">
        <f t="shared" si="34"/>
        <v>-118.07090923913167</v>
      </c>
      <c r="S178" s="2">
        <f t="shared" si="35"/>
        <v>0.88863303808788963</v>
      </c>
    </row>
    <row r="179" spans="1:19" x14ac:dyDescent="0.2">
      <c r="A179" s="55">
        <v>352</v>
      </c>
      <c r="B179" s="55">
        <f t="shared" si="26"/>
        <v>625.15</v>
      </c>
      <c r="C179" s="4">
        <f t="shared" si="27"/>
        <v>1.599616092137887</v>
      </c>
      <c r="D179" s="4">
        <f t="shared" si="28"/>
        <v>2.558771642226485</v>
      </c>
      <c r="E179" s="4"/>
      <c r="F179" s="55">
        <f>'[1]methanogen M06-L TZVP gas redo'!DF180</f>
        <v>1.06376</v>
      </c>
      <c r="G179" s="55">
        <f>'[1]methanogen M06-L TZVP gas redo'!DY180</f>
        <v>1.04145</v>
      </c>
      <c r="H179" s="55">
        <f>'[1]methanogen M06-L TZVP gas redo'!DN180</f>
        <v>2.68574</v>
      </c>
      <c r="I179" s="55">
        <f>'[1]methanogen M06-L TZVP gas redo'!DH180</f>
        <v>1.6717</v>
      </c>
      <c r="J179" s="55">
        <f>'[1]methanogen M06-L TZVP gas redo'!DU180</f>
        <v>2.38205</v>
      </c>
      <c r="L179" s="57">
        <f t="shared" si="29"/>
        <v>0.99802321924380388</v>
      </c>
      <c r="N179" s="11">
        <f t="shared" si="30"/>
        <v>21.19582868105844</v>
      </c>
      <c r="O179" s="11">
        <f t="shared" si="31"/>
        <v>354.12038875042111</v>
      </c>
      <c r="P179" s="11">
        <f t="shared" si="32"/>
        <v>474.11522247639243</v>
      </c>
      <c r="Q179" s="11">
        <f t="shared" si="33"/>
        <v>472.13648531043009</v>
      </c>
      <c r="R179" s="11">
        <f t="shared" si="34"/>
        <v>-118.01609656000888</v>
      </c>
      <c r="S179" s="2">
        <f t="shared" si="35"/>
        <v>0.88868174778040643</v>
      </c>
    </row>
    <row r="180" spans="1:19" x14ac:dyDescent="0.2">
      <c r="A180" s="55">
        <v>354</v>
      </c>
      <c r="B180" s="55">
        <f t="shared" si="26"/>
        <v>627.15</v>
      </c>
      <c r="C180" s="4">
        <f t="shared" si="27"/>
        <v>1.5945148688511521</v>
      </c>
      <c r="D180" s="4">
        <f t="shared" si="28"/>
        <v>2.5424776669874065</v>
      </c>
      <c r="E180" s="4"/>
      <c r="F180" s="55">
        <f>'[1]methanogen M06-L TZVP gas redo'!DF181</f>
        <v>1.06342</v>
      </c>
      <c r="G180" s="55">
        <f>'[1]methanogen M06-L TZVP gas redo'!DY181</f>
        <v>1.04125</v>
      </c>
      <c r="H180" s="55">
        <f>'[1]methanogen M06-L TZVP gas redo'!DN181</f>
        <v>2.6739700000000002</v>
      </c>
      <c r="I180" s="55">
        <f>'[1]methanogen M06-L TZVP gas redo'!DH181</f>
        <v>1.66821</v>
      </c>
      <c r="J180" s="55">
        <f>'[1]methanogen M06-L TZVP gas redo'!DU181</f>
        <v>2.37201</v>
      </c>
      <c r="L180" s="57">
        <f t="shared" si="29"/>
        <v>0.99814127671143238</v>
      </c>
      <c r="N180" s="11">
        <f t="shared" si="30"/>
        <v>21.068215010594656</v>
      </c>
      <c r="O180" s="11">
        <f t="shared" si="31"/>
        <v>351.98650168571311</v>
      </c>
      <c r="P180" s="11">
        <f t="shared" si="32"/>
        <v>471.81306417699034</v>
      </c>
      <c r="Q180" s="11">
        <f t="shared" si="33"/>
        <v>469.95261131876435</v>
      </c>
      <c r="R180" s="11">
        <f t="shared" si="34"/>
        <v>-117.96610963305123</v>
      </c>
      <c r="S180" s="2">
        <f t="shared" si="35"/>
        <v>0.88872617136031118</v>
      </c>
    </row>
    <row r="181" spans="1:19" x14ac:dyDescent="0.2">
      <c r="A181" s="55">
        <v>356</v>
      </c>
      <c r="B181" s="55">
        <f t="shared" si="26"/>
        <v>629.15</v>
      </c>
      <c r="C181" s="4">
        <f t="shared" si="27"/>
        <v>1.5894460780418025</v>
      </c>
      <c r="D181" s="4">
        <f t="shared" si="28"/>
        <v>2.5263388350024676</v>
      </c>
      <c r="E181" s="4"/>
      <c r="F181" s="55">
        <f>'[1]methanogen M06-L TZVP gas redo'!DF182</f>
        <v>1.0630999999999999</v>
      </c>
      <c r="G181" s="55">
        <f>'[1]methanogen M06-L TZVP gas redo'!DY182</f>
        <v>1.04105</v>
      </c>
      <c r="H181" s="55">
        <f>'[1]methanogen M06-L TZVP gas redo'!DN182</f>
        <v>2.6623299999999999</v>
      </c>
      <c r="I181" s="55">
        <f>'[1]methanogen M06-L TZVP gas redo'!DH182</f>
        <v>1.6647400000000001</v>
      </c>
      <c r="J181" s="55">
        <f>'[1]methanogen M06-L TZVP gas redo'!DU182</f>
        <v>2.3620899999999998</v>
      </c>
      <c r="L181" s="57">
        <f t="shared" si="29"/>
        <v>0.99826336980986774</v>
      </c>
      <c r="N181" s="11">
        <f t="shared" si="30"/>
        <v>20.959349093356177</v>
      </c>
      <c r="O181" s="11">
        <f t="shared" si="31"/>
        <v>349.87786526893518</v>
      </c>
      <c r="P181" s="11">
        <f t="shared" si="32"/>
        <v>469.53272414919309</v>
      </c>
      <c r="Q181" s="11">
        <f t="shared" si="33"/>
        <v>467.79458426874982</v>
      </c>
      <c r="R181" s="11">
        <f t="shared" si="34"/>
        <v>-117.91671899981466</v>
      </c>
      <c r="S181" s="2">
        <f t="shared" si="35"/>
        <v>0.88877006719270113</v>
      </c>
    </row>
    <row r="182" spans="1:19" x14ac:dyDescent="0.2">
      <c r="A182" s="55">
        <v>358</v>
      </c>
      <c r="B182" s="55">
        <f t="shared" si="26"/>
        <v>631.15</v>
      </c>
      <c r="C182" s="4">
        <f t="shared" si="27"/>
        <v>1.5844094113919038</v>
      </c>
      <c r="D182" s="4">
        <f t="shared" si="28"/>
        <v>2.510353182907239</v>
      </c>
      <c r="E182" s="4"/>
      <c r="F182" s="55">
        <f>'[1]methanogen M06-L TZVP gas redo'!DF183</f>
        <v>1.06277</v>
      </c>
      <c r="G182" s="55">
        <f>'[1]methanogen M06-L TZVP gas redo'!DY183</f>
        <v>1.0408500000000001</v>
      </c>
      <c r="H182" s="55">
        <f>'[1]methanogen M06-L TZVP gas redo'!DN183</f>
        <v>2.6508099999999999</v>
      </c>
      <c r="I182" s="55">
        <f>'[1]methanogen M06-L TZVP gas redo'!DH183</f>
        <v>1.6613100000000001</v>
      </c>
      <c r="J182" s="55">
        <f>'[1]methanogen M06-L TZVP gas redo'!DU183</f>
        <v>2.3522799999999999</v>
      </c>
      <c r="L182" s="57">
        <f t="shared" si="29"/>
        <v>0.99838947013751811</v>
      </c>
      <c r="N182" s="11">
        <f t="shared" si="30"/>
        <v>20.841020149542683</v>
      </c>
      <c r="O182" s="11">
        <f t="shared" si="31"/>
        <v>347.77862279523168</v>
      </c>
      <c r="P182" s="11">
        <f t="shared" si="32"/>
        <v>467.25880589628213</v>
      </c>
      <c r="Q182" s="11">
        <f t="shared" si="33"/>
        <v>465.64697773642951</v>
      </c>
      <c r="R182" s="11">
        <f t="shared" si="34"/>
        <v>-117.86835494119782</v>
      </c>
      <c r="S182" s="2">
        <f t="shared" si="35"/>
        <v>0.88881305275979761</v>
      </c>
    </row>
    <row r="183" spans="1:19" x14ac:dyDescent="0.2">
      <c r="A183" s="55">
        <v>360</v>
      </c>
      <c r="B183" s="55">
        <f t="shared" si="26"/>
        <v>633.15</v>
      </c>
      <c r="C183" s="4">
        <f t="shared" si="27"/>
        <v>1.5794045644791914</v>
      </c>
      <c r="D183" s="4">
        <f t="shared" si="28"/>
        <v>2.4945187782977043</v>
      </c>
      <c r="E183" s="4"/>
      <c r="F183" s="55">
        <f>'[1]methanogen M06-L TZVP gas redo'!DF184</f>
        <v>1.0624499999999999</v>
      </c>
      <c r="G183" s="55">
        <f>'[1]methanogen M06-L TZVP gas redo'!DY184</f>
        <v>1.0406599999999999</v>
      </c>
      <c r="H183" s="55">
        <f>'[1]methanogen M06-L TZVP gas redo'!DN184</f>
        <v>2.6394299999999999</v>
      </c>
      <c r="I183" s="55">
        <f>'[1]methanogen M06-L TZVP gas redo'!DH184</f>
        <v>1.6578999999999999</v>
      </c>
      <c r="J183" s="55">
        <f>'[1]methanogen M06-L TZVP gas redo'!DU184</f>
        <v>2.3425799999999999</v>
      </c>
      <c r="L183" s="57">
        <f t="shared" si="29"/>
        <v>0.9985195493668354</v>
      </c>
      <c r="N183" s="11">
        <f t="shared" si="30"/>
        <v>20.722434630896895</v>
      </c>
      <c r="O183" s="11">
        <f t="shared" si="31"/>
        <v>345.70114483149882</v>
      </c>
      <c r="P183" s="11">
        <f t="shared" si="32"/>
        <v>465.01124349230997</v>
      </c>
      <c r="Q183" s="11">
        <f t="shared" si="33"/>
        <v>463.52969590931974</v>
      </c>
      <c r="R183" s="11">
        <f t="shared" si="34"/>
        <v>-117.82855107782072</v>
      </c>
      <c r="S183" s="2">
        <f t="shared" si="35"/>
        <v>0.88884843165722116</v>
      </c>
    </row>
    <row r="184" spans="1:19" x14ac:dyDescent="0.2">
      <c r="A184" s="55">
        <v>362</v>
      </c>
      <c r="B184" s="55">
        <f t="shared" si="26"/>
        <v>635.15</v>
      </c>
      <c r="C184" s="4">
        <f t="shared" si="27"/>
        <v>1.5744312367157365</v>
      </c>
      <c r="D184" s="4">
        <f t="shared" si="28"/>
        <v>2.4788337191462437</v>
      </c>
      <c r="E184" s="4"/>
      <c r="F184" s="55">
        <f>'[1]methanogen M06-L TZVP gas redo'!DF185</f>
        <v>1.06213</v>
      </c>
      <c r="G184" s="55">
        <f>'[1]methanogen M06-L TZVP gas redo'!DY185</f>
        <v>1.0404599999999999</v>
      </c>
      <c r="H184" s="55">
        <f>'[1]methanogen M06-L TZVP gas redo'!DN185</f>
        <v>2.6281599999999998</v>
      </c>
      <c r="I184" s="55">
        <f>'[1]methanogen M06-L TZVP gas redo'!DH185</f>
        <v>1.65452</v>
      </c>
      <c r="J184" s="55">
        <f>'[1]methanogen M06-L TZVP gas redo'!DU185</f>
        <v>2.3329800000000001</v>
      </c>
      <c r="L184" s="57">
        <f t="shared" si="29"/>
        <v>0.99865357924584031</v>
      </c>
      <c r="N184" s="11">
        <f t="shared" si="30"/>
        <v>20.613402817951211</v>
      </c>
      <c r="O184" s="11">
        <f t="shared" si="31"/>
        <v>343.63548379866131</v>
      </c>
      <c r="P184" s="11">
        <f t="shared" si="32"/>
        <v>462.77304501904018</v>
      </c>
      <c r="Q184" s="11">
        <f t="shared" si="33"/>
        <v>461.42571702601532</v>
      </c>
      <c r="R184" s="11">
        <f t="shared" si="34"/>
        <v>-117.79023322735415</v>
      </c>
      <c r="S184" s="2">
        <f t="shared" si="35"/>
        <v>0.88888249107105044</v>
      </c>
    </row>
    <row r="185" spans="1:19" x14ac:dyDescent="0.2">
      <c r="A185" s="55">
        <v>364</v>
      </c>
      <c r="B185" s="55">
        <f t="shared" si="26"/>
        <v>637.15</v>
      </c>
      <c r="C185" s="4">
        <f t="shared" si="27"/>
        <v>1.5694891312877659</v>
      </c>
      <c r="D185" s="4">
        <f t="shared" si="28"/>
        <v>2.463296133230426</v>
      </c>
      <c r="E185" s="4"/>
      <c r="F185" s="55">
        <f>'[1]methanogen M06-L TZVP gas redo'!DF186</f>
        <v>1.0618099999999999</v>
      </c>
      <c r="G185" s="55">
        <f>'[1]methanogen M06-L TZVP gas redo'!DY186</f>
        <v>1.04027</v>
      </c>
      <c r="H185" s="55">
        <f>'[1]methanogen M06-L TZVP gas redo'!DN186</f>
        <v>2.6170200000000001</v>
      </c>
      <c r="I185" s="55">
        <f>'[1]methanogen M06-L TZVP gas redo'!DH186</f>
        <v>1.65117</v>
      </c>
      <c r="J185" s="55">
        <f>'[1]methanogen M06-L TZVP gas redo'!DU186</f>
        <v>2.3235000000000001</v>
      </c>
      <c r="L185" s="57">
        <f t="shared" si="29"/>
        <v>0.99879153159964817</v>
      </c>
      <c r="N185" s="11">
        <f t="shared" si="30"/>
        <v>20.494704248916634</v>
      </c>
      <c r="O185" s="11">
        <f t="shared" si="31"/>
        <v>341.59054200749165</v>
      </c>
      <c r="P185" s="11">
        <f t="shared" si="32"/>
        <v>460.55213832195756</v>
      </c>
      <c r="Q185" s="11">
        <f t="shared" si="33"/>
        <v>459.34293913485396</v>
      </c>
      <c r="R185" s="11">
        <f t="shared" si="34"/>
        <v>-117.75239712736239</v>
      </c>
      <c r="S185" s="2">
        <f t="shared" si="35"/>
        <v>0.88891612355412053</v>
      </c>
    </row>
    <row r="186" spans="1:19" x14ac:dyDescent="0.2">
      <c r="A186" s="55">
        <v>366</v>
      </c>
      <c r="B186" s="55">
        <f t="shared" si="26"/>
        <v>639.15</v>
      </c>
      <c r="C186" s="4">
        <f t="shared" si="27"/>
        <v>1.5645779550966128</v>
      </c>
      <c r="D186" s="4">
        <f t="shared" si="28"/>
        <v>2.4479041775742982</v>
      </c>
      <c r="E186" s="4"/>
      <c r="F186" s="55">
        <f>'[1]methanogen M06-L TZVP gas redo'!DF187</f>
        <v>1.06149</v>
      </c>
      <c r="G186" s="55">
        <f>'[1]methanogen M06-L TZVP gas redo'!DY187</f>
        <v>1.0400700000000001</v>
      </c>
      <c r="H186" s="55">
        <f>'[1]methanogen M06-L TZVP gas redo'!DN187</f>
        <v>2.6059999999999999</v>
      </c>
      <c r="I186" s="55">
        <f>'[1]methanogen M06-L TZVP gas redo'!DH187</f>
        <v>1.64785</v>
      </c>
      <c r="J186" s="55">
        <f>'[1]methanogen M06-L TZVP gas redo'!DU187</f>
        <v>2.3141099999999999</v>
      </c>
      <c r="L186" s="57">
        <f t="shared" si="29"/>
        <v>0.99893337833202267</v>
      </c>
      <c r="N186" s="11">
        <f t="shared" si="30"/>
        <v>20.385562905089078</v>
      </c>
      <c r="O186" s="11">
        <f t="shared" si="31"/>
        <v>339.55375644729435</v>
      </c>
      <c r="P186" s="11">
        <f t="shared" si="32"/>
        <v>458.34507077536767</v>
      </c>
      <c r="Q186" s="11">
        <f t="shared" si="33"/>
        <v>457.27787986168323</v>
      </c>
      <c r="R186" s="11">
        <f t="shared" si="34"/>
        <v>-117.72412341438876</v>
      </c>
      <c r="S186" s="2">
        <f t="shared" si="35"/>
        <v>0.88894125686875991</v>
      </c>
    </row>
    <row r="187" spans="1:19" x14ac:dyDescent="0.2">
      <c r="A187" s="55">
        <v>368</v>
      </c>
      <c r="B187" s="55">
        <f t="shared" si="26"/>
        <v>641.15</v>
      </c>
      <c r="C187" s="4">
        <f t="shared" si="27"/>
        <v>1.5596974187007722</v>
      </c>
      <c r="D187" s="4">
        <f t="shared" si="28"/>
        <v>2.4326560379018516</v>
      </c>
      <c r="E187" s="4"/>
      <c r="F187" s="55">
        <f>'[1]methanogen M06-L TZVP gas redo'!DF188</f>
        <v>1.06118</v>
      </c>
      <c r="G187" s="55">
        <f>'[1]methanogen M06-L TZVP gas redo'!DY188</f>
        <v>1.0398799999999999</v>
      </c>
      <c r="H187" s="55">
        <f>'[1]methanogen M06-L TZVP gas redo'!DN188</f>
        <v>2.5951</v>
      </c>
      <c r="I187" s="55">
        <f>'[1]methanogen M06-L TZVP gas redo'!DH188</f>
        <v>1.64455</v>
      </c>
      <c r="J187" s="55">
        <f>'[1]methanogen M06-L TZVP gas redo'!DU188</f>
        <v>2.30484</v>
      </c>
      <c r="L187" s="57">
        <f t="shared" si="29"/>
        <v>0.99907909142692508</v>
      </c>
      <c r="N187" s="11">
        <f t="shared" si="30"/>
        <v>20.276174634501078</v>
      </c>
      <c r="O187" s="11">
        <f t="shared" si="31"/>
        <v>337.54446915962257</v>
      </c>
      <c r="P187" s="11">
        <f t="shared" si="32"/>
        <v>456.15826095784371</v>
      </c>
      <c r="Q187" s="11">
        <f t="shared" si="33"/>
        <v>455.23692808795641</v>
      </c>
      <c r="R187" s="11">
        <f t="shared" si="34"/>
        <v>-117.69245892833395</v>
      </c>
      <c r="S187" s="2">
        <f t="shared" si="35"/>
        <v>0.88896940518244016</v>
      </c>
    </row>
    <row r="188" spans="1:19" x14ac:dyDescent="0.2">
      <c r="A188" s="55">
        <v>370</v>
      </c>
      <c r="B188" s="55">
        <f t="shared" si="26"/>
        <v>643.15</v>
      </c>
      <c r="C188" s="4">
        <f t="shared" si="27"/>
        <v>1.5548472362590375</v>
      </c>
      <c r="D188" s="4">
        <f t="shared" si="28"/>
        <v>2.4175499281023676</v>
      </c>
      <c r="E188" s="4"/>
      <c r="F188" s="55">
        <f>'[1]methanogen M06-L TZVP gas redo'!DF189</f>
        <v>1.06087</v>
      </c>
      <c r="G188" s="55">
        <f>'[1]methanogen M06-L TZVP gas redo'!DY189</f>
        <v>1.03969</v>
      </c>
      <c r="H188" s="55">
        <f>'[1]methanogen M06-L TZVP gas redo'!DN189</f>
        <v>2.58432</v>
      </c>
      <c r="I188" s="55">
        <f>'[1]methanogen M06-L TZVP gas redo'!DH189</f>
        <v>1.6412800000000001</v>
      </c>
      <c r="J188" s="55">
        <f>'[1]methanogen M06-L TZVP gas redo'!DU189</f>
        <v>2.2956599999999998</v>
      </c>
      <c r="L188" s="57">
        <f t="shared" si="29"/>
        <v>0.99922864295007308</v>
      </c>
      <c r="N188" s="11">
        <f t="shared" si="30"/>
        <v>20.166734409539714</v>
      </c>
      <c r="O188" s="11">
        <f t="shared" si="31"/>
        <v>335.54395864939755</v>
      </c>
      <c r="P188" s="11">
        <f t="shared" si="32"/>
        <v>453.98599204345959</v>
      </c>
      <c r="Q188" s="11">
        <f t="shared" si="33"/>
        <v>453.21433734461112</v>
      </c>
      <c r="R188" s="11">
        <f t="shared" si="34"/>
        <v>-117.67037869521377</v>
      </c>
      <c r="S188" s="2">
        <f t="shared" si="35"/>
        <v>0.8889890340508475</v>
      </c>
    </row>
    <row r="189" spans="1:19" x14ac:dyDescent="0.2">
      <c r="A189" s="55">
        <v>372</v>
      </c>
      <c r="B189" s="55">
        <f t="shared" si="26"/>
        <v>645.15</v>
      </c>
      <c r="C189" s="4">
        <f t="shared" si="27"/>
        <v>1.5500271254746958</v>
      </c>
      <c r="D189" s="4">
        <f t="shared" si="28"/>
        <v>2.4025840897073487</v>
      </c>
      <c r="E189" s="4"/>
      <c r="F189" s="55">
        <f>'[1]methanogen M06-L TZVP gas redo'!DF190</f>
        <v>1.0605599999999999</v>
      </c>
      <c r="G189" s="55">
        <f>'[1]methanogen M06-L TZVP gas redo'!DY190</f>
        <v>1.0395000000000001</v>
      </c>
      <c r="H189" s="55">
        <f>'[1]methanogen M06-L TZVP gas redo'!DN190</f>
        <v>2.5736500000000002</v>
      </c>
      <c r="I189" s="55">
        <f>'[1]methanogen M06-L TZVP gas redo'!DH190</f>
        <v>1.6380399999999999</v>
      </c>
      <c r="J189" s="55">
        <f>'[1]methanogen M06-L TZVP gas redo'!DU190</f>
        <v>2.2865799999999998</v>
      </c>
      <c r="L189" s="57">
        <f t="shared" si="29"/>
        <v>0.99938200505050057</v>
      </c>
      <c r="N189" s="11">
        <f t="shared" si="30"/>
        <v>20.057242192526541</v>
      </c>
      <c r="O189" s="11">
        <f t="shared" si="31"/>
        <v>333.55684631965852</v>
      </c>
      <c r="P189" s="11">
        <f t="shared" si="32"/>
        <v>451.82471963536921</v>
      </c>
      <c r="Q189" s="11">
        <f t="shared" si="33"/>
        <v>451.20653364828001</v>
      </c>
      <c r="R189" s="11">
        <f t="shared" si="34"/>
        <v>-117.64968732862161</v>
      </c>
      <c r="S189" s="2">
        <f t="shared" si="35"/>
        <v>0.88900742863915139</v>
      </c>
    </row>
    <row r="190" spans="1:19" x14ac:dyDescent="0.2">
      <c r="A190" s="55">
        <v>374</v>
      </c>
      <c r="B190" s="55">
        <f t="shared" si="26"/>
        <v>647.15</v>
      </c>
      <c r="C190" s="4">
        <f t="shared" si="27"/>
        <v>1.5452368075407557</v>
      </c>
      <c r="D190" s="4">
        <f t="shared" si="28"/>
        <v>2.3877567913787461</v>
      </c>
      <c r="E190" s="4"/>
      <c r="F190" s="55">
        <f>'[1]methanogen M06-L TZVP gas redo'!DF191</f>
        <v>1.0602499999999999</v>
      </c>
      <c r="G190" s="55">
        <f>'[1]methanogen M06-L TZVP gas redo'!DY191</f>
        <v>1.03932</v>
      </c>
      <c r="H190" s="55">
        <f>'[1]methanogen M06-L TZVP gas redo'!DN191</f>
        <v>2.5630899999999999</v>
      </c>
      <c r="I190" s="55">
        <f>'[1]methanogen M06-L TZVP gas redo'!DH191</f>
        <v>1.6348199999999999</v>
      </c>
      <c r="J190" s="55">
        <f>'[1]methanogen M06-L TZVP gas redo'!DU191</f>
        <v>2.2776100000000001</v>
      </c>
      <c r="L190" s="57">
        <f t="shared" si="29"/>
        <v>0.99953914996210591</v>
      </c>
      <c r="N190" s="11">
        <f t="shared" si="30"/>
        <v>19.93807622374619</v>
      </c>
      <c r="O190" s="11">
        <f t="shared" si="31"/>
        <v>331.59394101307799</v>
      </c>
      <c r="P190" s="11">
        <f>1000*LN(H190/I190)</f>
        <v>449.68085531934946</v>
      </c>
      <c r="Q190" s="11">
        <f>1000*LN(L190*(H190/I190))</f>
        <v>449.21989905743993</v>
      </c>
      <c r="R190" s="11">
        <f>1000*LN((J190/H190)/L190)</f>
        <v>-117.62595804436198</v>
      </c>
      <c r="S190" s="2">
        <f t="shared" si="35"/>
        <v>0.88902852439942714</v>
      </c>
    </row>
    <row r="191" spans="1:19" x14ac:dyDescent="0.2">
      <c r="A191" s="55">
        <v>376</v>
      </c>
      <c r="B191" s="55">
        <f t="shared" si="26"/>
        <v>649.15</v>
      </c>
      <c r="C191" s="4">
        <f t="shared" si="27"/>
        <v>1.5404760070861896</v>
      </c>
      <c r="D191" s="4">
        <f t="shared" si="28"/>
        <v>2.3730663284082105</v>
      </c>
      <c r="E191" s="4"/>
      <c r="F191" s="55">
        <f>'[1]methanogen M06-L TZVP gas redo'!DF192</f>
        <v>1.0599499999999999</v>
      </c>
      <c r="G191" s="55">
        <f>'[1]methanogen M06-L TZVP gas redo'!DY192</f>
        <v>1.0391300000000001</v>
      </c>
      <c r="H191" s="55">
        <f>'[1]methanogen M06-L TZVP gas redo'!DN192</f>
        <v>2.5526399999999998</v>
      </c>
      <c r="I191" s="55">
        <f>'[1]methanogen M06-L TZVP gas redo'!DH192</f>
        <v>1.63164</v>
      </c>
      <c r="J191" s="55">
        <f>'[1]methanogen M06-L TZVP gas redo'!DU192</f>
        <v>2.2687300000000001</v>
      </c>
      <c r="N191" s="11">
        <f t="shared" ref="N191:N254" si="36">1000*LN(F191/G191)</f>
        <v>19.837912601938353</v>
      </c>
      <c r="O191" s="11">
        <f t="shared" ref="O191:O254" si="37">1000*LN(J191/I191)</f>
        <v>329.63455959171267</v>
      </c>
      <c r="P191" s="11">
        <f t="shared" ref="P191:P254" si="38">1000*LN(H191/I191)</f>
        <v>447.54247376716967</v>
      </c>
    </row>
    <row r="192" spans="1:19" x14ac:dyDescent="0.2">
      <c r="A192" s="55">
        <v>378</v>
      </c>
      <c r="B192" s="55">
        <f t="shared" si="26"/>
        <v>651.15</v>
      </c>
      <c r="C192" s="4">
        <f t="shared" si="27"/>
        <v>1.5357444521231667</v>
      </c>
      <c r="D192" s="4">
        <f t="shared" si="28"/>
        <v>2.3585110222270855</v>
      </c>
      <c r="E192" s="4"/>
      <c r="F192" s="55">
        <f>'[1]methanogen M06-L TZVP gas redo'!DF193</f>
        <v>1.0596399999999999</v>
      </c>
      <c r="G192" s="55">
        <f>'[1]methanogen M06-L TZVP gas redo'!DY193</f>
        <v>1.03895</v>
      </c>
      <c r="H192" s="55">
        <f>'[1]methanogen M06-L TZVP gas redo'!DN193</f>
        <v>2.5423100000000001</v>
      </c>
      <c r="I192" s="55">
        <f>'[1]methanogen M06-L TZVP gas redo'!DH193</f>
        <v>1.6284700000000001</v>
      </c>
      <c r="J192" s="55">
        <f>'[1]methanogen M06-L TZVP gas redo'!DU193</f>
        <v>2.2599399999999998</v>
      </c>
      <c r="N192" s="11">
        <f t="shared" si="36"/>
        <v>19.718640033883847</v>
      </c>
      <c r="O192" s="11">
        <f t="shared" si="37"/>
        <v>327.69734055534718</v>
      </c>
      <c r="P192" s="11">
        <f t="shared" si="38"/>
        <v>445.43219284747033</v>
      </c>
    </row>
    <row r="193" spans="1:16" x14ac:dyDescent="0.2">
      <c r="A193" s="55">
        <v>380</v>
      </c>
      <c r="B193" s="55">
        <f t="shared" si="26"/>
        <v>653.15</v>
      </c>
      <c r="C193" s="4">
        <f t="shared" si="27"/>
        <v>1.5310418739952538</v>
      </c>
      <c r="D193" s="4">
        <f t="shared" si="28"/>
        <v>2.3440892199268988</v>
      </c>
      <c r="E193" s="4"/>
      <c r="F193" s="55">
        <f>'[1]methanogen M06-L TZVP gas redo'!DF194</f>
        <v>1.05935</v>
      </c>
      <c r="G193" s="55">
        <f>'[1]methanogen M06-L TZVP gas redo'!DY194</f>
        <v>1.0387599999999999</v>
      </c>
      <c r="H193" s="55">
        <f>'[1]methanogen M06-L TZVP gas redo'!DN194</f>
        <v>2.5320800000000001</v>
      </c>
      <c r="I193" s="55">
        <f>'[1]methanogen M06-L TZVP gas redo'!DH194</f>
        <v>1.62534</v>
      </c>
      <c r="J193" s="55">
        <f>'[1]methanogen M06-L TZVP gas redo'!DU194</f>
        <v>2.2512500000000002</v>
      </c>
      <c r="N193" s="11">
        <f t="shared" si="36"/>
        <v>19.627818391505301</v>
      </c>
      <c r="O193" s="11">
        <f t="shared" si="37"/>
        <v>325.76859284280192</v>
      </c>
      <c r="P193" s="11">
        <f t="shared" si="38"/>
        <v>443.32407469419252</v>
      </c>
    </row>
    <row r="194" spans="1:16" x14ac:dyDescent="0.2">
      <c r="A194" s="55">
        <v>382</v>
      </c>
      <c r="B194" s="55">
        <f t="shared" si="26"/>
        <v>655.15</v>
      </c>
      <c r="C194" s="4">
        <f t="shared" si="27"/>
        <v>1.5263680073265664</v>
      </c>
      <c r="D194" s="4">
        <f t="shared" si="28"/>
        <v>2.3297992937900736</v>
      </c>
      <c r="E194" s="4"/>
      <c r="F194" s="55">
        <f>'[1]methanogen M06-L TZVP gas redo'!DF195</f>
        <v>1.05905</v>
      </c>
      <c r="G194" s="55">
        <f>'[1]methanogen M06-L TZVP gas redo'!DY195</f>
        <v>1.0385800000000001</v>
      </c>
      <c r="H194" s="55">
        <f>'[1]methanogen M06-L TZVP gas redo'!DN195</f>
        <v>2.52196</v>
      </c>
      <c r="I194" s="55">
        <f>'[1]methanogen M06-L TZVP gas redo'!DH195</f>
        <v>1.62222</v>
      </c>
      <c r="J194" s="55">
        <f>'[1]methanogen M06-L TZVP gas redo'!DU195</f>
        <v>2.2426499999999998</v>
      </c>
      <c r="N194" s="11">
        <f t="shared" si="36"/>
        <v>19.517884306901546</v>
      </c>
      <c r="O194" s="11">
        <f t="shared" si="37"/>
        <v>323.86262083178991</v>
      </c>
      <c r="P194" s="11">
        <f t="shared" si="38"/>
        <v>441.24079547459888</v>
      </c>
    </row>
    <row r="195" spans="1:16" x14ac:dyDescent="0.2">
      <c r="A195" s="55">
        <v>384</v>
      </c>
      <c r="B195" s="55">
        <f t="shared" ref="B195:B258" si="39">A195+273.15</f>
        <v>657.15</v>
      </c>
      <c r="C195" s="4">
        <f t="shared" ref="C195:C258" si="40">1000/B195</f>
        <v>1.5217225899718483</v>
      </c>
      <c r="D195" s="4">
        <f t="shared" si="28"/>
        <v>2.3156396408306295</v>
      </c>
      <c r="E195" s="4"/>
      <c r="F195" s="55">
        <f>'[1]methanogen M06-L TZVP gas redo'!DF196</f>
        <v>1.0587500000000001</v>
      </c>
      <c r="G195" s="55">
        <f>'[1]methanogen M06-L TZVP gas redo'!DY196</f>
        <v>1.0384</v>
      </c>
      <c r="H195" s="55">
        <f>'[1]methanogen M06-L TZVP gas redo'!DN196</f>
        <v>2.5119500000000001</v>
      </c>
      <c r="I195" s="55">
        <f>'[1]methanogen M06-L TZVP gas redo'!DH196</f>
        <v>1.61914</v>
      </c>
      <c r="J195" s="55">
        <f>'[1]methanogen M06-L TZVP gas redo'!DU196</f>
        <v>2.2341500000000001</v>
      </c>
      <c r="N195" s="11">
        <f t="shared" si="36"/>
        <v>19.407900016438685</v>
      </c>
      <c r="O195" s="11">
        <f t="shared" si="37"/>
        <v>321.96569844054613</v>
      </c>
      <c r="P195" s="11">
        <f t="shared" si="38"/>
        <v>439.16419986078222</v>
      </c>
    </row>
    <row r="196" spans="1:16" x14ac:dyDescent="0.2">
      <c r="A196" s="55">
        <v>386</v>
      </c>
      <c r="B196" s="55">
        <f t="shared" si="39"/>
        <v>659.15</v>
      </c>
      <c r="C196" s="4">
        <f t="shared" si="40"/>
        <v>1.5171053629674582</v>
      </c>
      <c r="D196" s="4">
        <f t="shared" ref="D196:D259" si="41">1000000/(B196^2)</f>
        <v>2.3016086823446229</v>
      </c>
      <c r="E196" s="4"/>
      <c r="F196" s="55">
        <f>'[1]methanogen M06-L TZVP gas redo'!DF197</f>
        <v>1.05846</v>
      </c>
      <c r="G196" s="55">
        <f>'[1]methanogen M06-L TZVP gas redo'!DY197</f>
        <v>1.0382199999999999</v>
      </c>
      <c r="H196" s="55">
        <f>'[1]methanogen M06-L TZVP gas redo'!DN197</f>
        <v>2.50204</v>
      </c>
      <c r="I196" s="55">
        <f>'[1]methanogen M06-L TZVP gas redo'!DH197</f>
        <v>1.61608</v>
      </c>
      <c r="J196" s="55">
        <f>'[1]methanogen M06-L TZVP gas redo'!DU197</f>
        <v>2.22573</v>
      </c>
      <c r="N196" s="11">
        <f t="shared" si="36"/>
        <v>19.307313217830202</v>
      </c>
      <c r="O196" s="11">
        <f t="shared" si="37"/>
        <v>320.08148787205698</v>
      </c>
      <c r="P196" s="11">
        <f t="shared" si="38"/>
        <v>437.10293530308809</v>
      </c>
    </row>
    <row r="197" spans="1:16" x14ac:dyDescent="0.2">
      <c r="A197" s="55">
        <v>388</v>
      </c>
      <c r="B197" s="55">
        <f t="shared" si="39"/>
        <v>661.15</v>
      </c>
      <c r="C197" s="4">
        <f t="shared" si="40"/>
        <v>1.512516070483249</v>
      </c>
      <c r="D197" s="4">
        <f t="shared" si="41"/>
        <v>2.2877048634700885</v>
      </c>
      <c r="E197" s="4"/>
      <c r="F197" s="55">
        <f>'[1]methanogen M06-L TZVP gas redo'!DF198</f>
        <v>1.0581700000000001</v>
      </c>
      <c r="G197" s="55">
        <f>'[1]methanogen M06-L TZVP gas redo'!DY198</f>
        <v>1.0380400000000001</v>
      </c>
      <c r="H197" s="55">
        <f>'[1]methanogen M06-L TZVP gas redo'!DN198</f>
        <v>2.4922300000000002</v>
      </c>
      <c r="I197" s="55">
        <f>'[1]methanogen M06-L TZVP gas redo'!DH198</f>
        <v>1.61304</v>
      </c>
      <c r="J197" s="55">
        <f>'[1]methanogen M06-L TZVP gas redo'!DU198</f>
        <v>2.2174100000000001</v>
      </c>
      <c r="N197" s="11">
        <f t="shared" si="36"/>
        <v>19.206681410984476</v>
      </c>
      <c r="O197" s="11">
        <f t="shared" si="37"/>
        <v>318.21925078449823</v>
      </c>
      <c r="P197" s="11">
        <f t="shared" si="38"/>
        <v>435.05729466367472</v>
      </c>
    </row>
    <row r="198" spans="1:16" x14ac:dyDescent="0.2">
      <c r="A198" s="55">
        <v>390</v>
      </c>
      <c r="B198" s="55">
        <f t="shared" si="39"/>
        <v>663.15</v>
      </c>
      <c r="C198" s="4">
        <f t="shared" si="40"/>
        <v>1.5079544597753149</v>
      </c>
      <c r="D198" s="4">
        <f t="shared" si="41"/>
        <v>2.2739266527562614</v>
      </c>
      <c r="E198" s="4"/>
      <c r="F198" s="55">
        <f>'[1]methanogen M06-L TZVP gas redo'!DF199</f>
        <v>1.0578799999999999</v>
      </c>
      <c r="G198" s="55">
        <f>'[1]methanogen M06-L TZVP gas redo'!DY199</f>
        <v>1.0378700000000001</v>
      </c>
      <c r="H198" s="55">
        <f>'[1]methanogen M06-L TZVP gas redo'!DN199</f>
        <v>2.4825200000000001</v>
      </c>
      <c r="I198" s="55">
        <f>'[1]methanogen M06-L TZVP gas redo'!DH199</f>
        <v>1.61002</v>
      </c>
      <c r="J198" s="55">
        <f>'[1]methanogen M06-L TZVP gas redo'!DU199</f>
        <v>2.2091699999999999</v>
      </c>
      <c r="N198" s="11">
        <f t="shared" si="36"/>
        <v>19.096369400679716</v>
      </c>
      <c r="O198" s="11">
        <f t="shared" si="37"/>
        <v>316.37027809691165</v>
      </c>
      <c r="P198" s="11">
        <f t="shared" si="38"/>
        <v>433.02757202003829</v>
      </c>
    </row>
    <row r="199" spans="1:16" x14ac:dyDescent="0.2">
      <c r="A199" s="55">
        <v>392</v>
      </c>
      <c r="B199" s="55">
        <f t="shared" si="39"/>
        <v>665.15</v>
      </c>
      <c r="C199" s="4">
        <f t="shared" si="40"/>
        <v>1.5034202811395927</v>
      </c>
      <c r="D199" s="4">
        <f t="shared" si="41"/>
        <v>2.2602725417418519</v>
      </c>
      <c r="E199" s="4"/>
      <c r="F199" s="55">
        <f>'[1]methanogen M06-L TZVP gas redo'!DF200</f>
        <v>1.05759</v>
      </c>
      <c r="G199" s="55">
        <f>'[1]methanogen M06-L TZVP gas redo'!DY200</f>
        <v>1.03769</v>
      </c>
      <c r="H199" s="55">
        <f>'[1]methanogen M06-L TZVP gas redo'!DN200</f>
        <v>2.4729100000000002</v>
      </c>
      <c r="I199" s="55">
        <f>'[1]methanogen M06-L TZVP gas redo'!DH200</f>
        <v>1.60703</v>
      </c>
      <c r="J199" s="55">
        <f>'[1]methanogen M06-L TZVP gas redo'!DU200</f>
        <v>2.2010200000000002</v>
      </c>
      <c r="N199" s="11">
        <f t="shared" si="36"/>
        <v>18.995645813810018</v>
      </c>
      <c r="O199" s="11">
        <f t="shared" si="37"/>
        <v>314.53313437457922</v>
      </c>
      <c r="P199" s="11">
        <f t="shared" si="38"/>
        <v>431.0078399249536</v>
      </c>
    </row>
    <row r="200" spans="1:16" x14ac:dyDescent="0.2">
      <c r="A200" s="55">
        <v>394</v>
      </c>
      <c r="B200" s="55">
        <f t="shared" si="39"/>
        <v>667.15</v>
      </c>
      <c r="C200" s="4">
        <f t="shared" si="40"/>
        <v>1.498913287866297</v>
      </c>
      <c r="D200" s="4">
        <f t="shared" si="41"/>
        <v>2.2467410445421523</v>
      </c>
      <c r="E200" s="4"/>
      <c r="F200" s="55">
        <f>'[1]methanogen M06-L TZVP gas redo'!DF201</f>
        <v>1.05731</v>
      </c>
      <c r="G200" s="55">
        <f>'[1]methanogen M06-L TZVP gas redo'!DY201</f>
        <v>1.0375099999999999</v>
      </c>
      <c r="H200" s="55">
        <f>'[1]methanogen M06-L TZVP gas redo'!DN201</f>
        <v>2.4634</v>
      </c>
      <c r="I200" s="55">
        <f>'[1]methanogen M06-L TZVP gas redo'!DH201</f>
        <v>1.6040700000000001</v>
      </c>
      <c r="J200" s="55">
        <f>'[1]methanogen M06-L TZVP gas redo'!DU201</f>
        <v>2.1929500000000002</v>
      </c>
      <c r="N200" s="11">
        <f t="shared" si="36"/>
        <v>18.90433513466677</v>
      </c>
      <c r="O200" s="11">
        <f t="shared" si="37"/>
        <v>312.70351996838787</v>
      </c>
      <c r="P200" s="11">
        <f t="shared" si="38"/>
        <v>428.99836013540465</v>
      </c>
    </row>
    <row r="201" spans="1:16" x14ac:dyDescent="0.2">
      <c r="A201" s="55">
        <v>396</v>
      </c>
      <c r="B201" s="55">
        <f t="shared" si="39"/>
        <v>669.15</v>
      </c>
      <c r="C201" s="4">
        <f t="shared" si="40"/>
        <v>1.4944332361951731</v>
      </c>
      <c r="D201" s="4">
        <f t="shared" si="41"/>
        <v>2.233330697444778</v>
      </c>
      <c r="E201" s="4"/>
      <c r="F201" s="55">
        <f>'[1]methanogen M06-L TZVP gas redo'!DF202</f>
        <v>1.0570200000000001</v>
      </c>
      <c r="G201" s="55">
        <f>'[1]methanogen M06-L TZVP gas redo'!DY202</f>
        <v>1.0373399999999999</v>
      </c>
      <c r="H201" s="55">
        <f>'[1]methanogen M06-L TZVP gas redo'!DN202</f>
        <v>2.4539900000000001</v>
      </c>
      <c r="I201" s="55">
        <f>'[1]methanogen M06-L TZVP gas redo'!DH202</f>
        <v>1.6011299999999999</v>
      </c>
      <c r="J201" s="55">
        <f>'[1]methanogen M06-L TZVP gas redo'!DU202</f>
        <v>2.1849699999999999</v>
      </c>
      <c r="N201" s="11">
        <f t="shared" si="36"/>
        <v>18.793883822364258</v>
      </c>
      <c r="O201" s="11">
        <f t="shared" si="37"/>
        <v>310.8924685076143</v>
      </c>
      <c r="P201" s="11">
        <f t="shared" si="38"/>
        <v>427.00564133222656</v>
      </c>
    </row>
    <row r="202" spans="1:16" x14ac:dyDescent="0.2">
      <c r="A202" s="55">
        <v>398</v>
      </c>
      <c r="B202" s="55">
        <f t="shared" si="39"/>
        <v>671.15</v>
      </c>
      <c r="C202" s="4">
        <f t="shared" si="40"/>
        <v>1.4899798852715489</v>
      </c>
      <c r="D202" s="4">
        <f t="shared" si="41"/>
        <v>2.2200400585138182</v>
      </c>
      <c r="E202" s="4"/>
      <c r="F202" s="55">
        <f>'[1]methanogen M06-L TZVP gas redo'!DF203</f>
        <v>1.05674</v>
      </c>
      <c r="G202" s="55">
        <f>'[1]methanogen M06-L TZVP gas redo'!DY203</f>
        <v>1.0371699999999999</v>
      </c>
      <c r="H202" s="55">
        <f>'[1]methanogen M06-L TZVP gas redo'!DN203</f>
        <v>2.4446699999999999</v>
      </c>
      <c r="I202" s="55">
        <f>'[1]methanogen M06-L TZVP gas redo'!DH203</f>
        <v>1.5982099999999999</v>
      </c>
      <c r="J202" s="55">
        <f>'[1]methanogen M06-L TZVP gas redo'!DU203</f>
        <v>2.1770700000000001</v>
      </c>
      <c r="N202" s="11">
        <f t="shared" si="36"/>
        <v>18.692847206042053</v>
      </c>
      <c r="O202" s="11">
        <f t="shared" si="37"/>
        <v>309.09568309848743</v>
      </c>
      <c r="P202" s="11">
        <f t="shared" si="38"/>
        <v>425.02589151468368</v>
      </c>
    </row>
    <row r="203" spans="1:16" x14ac:dyDescent="0.2">
      <c r="A203" s="55">
        <v>400</v>
      </c>
      <c r="B203" s="55">
        <f t="shared" si="39"/>
        <v>673.15</v>
      </c>
      <c r="C203" s="4">
        <f t="shared" si="40"/>
        <v>1.4855529971031718</v>
      </c>
      <c r="D203" s="4">
        <f t="shared" si="41"/>
        <v>2.2068677072022158</v>
      </c>
      <c r="E203" s="4"/>
      <c r="F203" s="55">
        <f>'[1]methanogen M06-L TZVP gas redo'!DF204</f>
        <v>1.05647</v>
      </c>
      <c r="G203" s="55">
        <f>'[1]methanogen M06-L TZVP gas redo'!DY204</f>
        <v>1.0369999999999999</v>
      </c>
      <c r="H203" s="55">
        <f>'[1]methanogen M06-L TZVP gas redo'!DN204</f>
        <v>2.4354399999999998</v>
      </c>
      <c r="I203" s="55">
        <f>'[1]methanogen M06-L TZVP gas redo'!DH204</f>
        <v>1.59531</v>
      </c>
      <c r="J203" s="55">
        <f>'[1]methanogen M06-L TZVP gas redo'!DU204</f>
        <v>2.1692499999999999</v>
      </c>
      <c r="N203" s="11">
        <f t="shared" si="36"/>
        <v>18.601232777419231</v>
      </c>
      <c r="O203" s="11">
        <f t="shared" si="37"/>
        <v>307.31341097282905</v>
      </c>
      <c r="P203" s="11">
        <f t="shared" si="38"/>
        <v>423.05936364392613</v>
      </c>
    </row>
    <row r="204" spans="1:16" x14ac:dyDescent="0.2">
      <c r="A204" s="55">
        <v>402</v>
      </c>
      <c r="B204" s="55">
        <f t="shared" si="39"/>
        <v>675.15</v>
      </c>
      <c r="C204" s="4">
        <f t="shared" si="40"/>
        <v>1.481152336517811</v>
      </c>
      <c r="D204" s="4">
        <f t="shared" si="41"/>
        <v>2.1938122439721708</v>
      </c>
      <c r="E204" s="4"/>
      <c r="F204" s="55">
        <f>'[1]methanogen M06-L TZVP gas redo'!DF205</f>
        <v>1.05619</v>
      </c>
      <c r="G204" s="55">
        <f>'[1]methanogen M06-L TZVP gas redo'!DY205</f>
        <v>1.0368299999999999</v>
      </c>
      <c r="H204" s="55">
        <f>'[1]methanogen M06-L TZVP gas redo'!DN205</f>
        <v>2.42631</v>
      </c>
      <c r="I204" s="55">
        <f>'[1]methanogen M06-L TZVP gas redo'!DH205</f>
        <v>1.5924400000000001</v>
      </c>
      <c r="J204" s="55">
        <f>'[1]methanogen M06-L TZVP gas redo'!DU205</f>
        <v>2.1615099999999998</v>
      </c>
      <c r="N204" s="11">
        <f t="shared" si="36"/>
        <v>18.500111959624913</v>
      </c>
      <c r="O204" s="11">
        <f t="shared" si="37"/>
        <v>305.53962038639276</v>
      </c>
      <c r="P204" s="11">
        <f t="shared" si="38"/>
        <v>421.10415357088397</v>
      </c>
    </row>
    <row r="205" spans="1:16" x14ac:dyDescent="0.2">
      <c r="A205" s="55">
        <v>404</v>
      </c>
      <c r="B205" s="55">
        <f t="shared" si="39"/>
        <v>677.15</v>
      </c>
      <c r="C205" s="4">
        <f t="shared" si="40"/>
        <v>1.4767776711216127</v>
      </c>
      <c r="D205" s="4">
        <f t="shared" si="41"/>
        <v>2.1808722899233741</v>
      </c>
      <c r="E205" s="4"/>
      <c r="F205" s="55">
        <f>'[1]methanogen M06-L TZVP gas redo'!DF206</f>
        <v>1.0559099999999999</v>
      </c>
      <c r="G205" s="55">
        <f>'[1]methanogen M06-L TZVP gas redo'!DY206</f>
        <v>1.0366599999999999</v>
      </c>
      <c r="H205" s="55">
        <f>'[1]methanogen M06-L TZVP gas redo'!DN206</f>
        <v>2.4172699999999998</v>
      </c>
      <c r="I205" s="55">
        <f>'[1]methanogen M06-L TZVP gas redo'!DH206</f>
        <v>1.58958</v>
      </c>
      <c r="J205" s="55">
        <f>'[1]methanogen M06-L TZVP gas redo'!DU206</f>
        <v>2.1538499999999998</v>
      </c>
      <c r="N205" s="11">
        <f t="shared" si="36"/>
        <v>18.398947745104319</v>
      </c>
      <c r="O205" s="11">
        <f t="shared" si="37"/>
        <v>303.78710803161999</v>
      </c>
      <c r="P205" s="11">
        <f t="shared" si="38"/>
        <v>419.1689738174822</v>
      </c>
    </row>
    <row r="206" spans="1:16" x14ac:dyDescent="0.2">
      <c r="A206" s="55">
        <v>406</v>
      </c>
      <c r="B206" s="55">
        <f t="shared" si="39"/>
        <v>679.15</v>
      </c>
      <c r="C206" s="4">
        <f t="shared" si="40"/>
        <v>1.4724287712581905</v>
      </c>
      <c r="D206" s="4">
        <f t="shared" si="41"/>
        <v>2.1680464864289046</v>
      </c>
      <c r="E206" s="4"/>
      <c r="F206" s="55">
        <f>'[1]methanogen M06-L TZVP gas redo'!DF207</f>
        <v>1.0556399999999999</v>
      </c>
      <c r="G206" s="55">
        <f>'[1]methanogen M06-L TZVP gas redo'!DY207</f>
        <v>1.0364899999999999</v>
      </c>
      <c r="H206" s="55">
        <f>'[1]methanogen M06-L TZVP gas redo'!DN207</f>
        <v>2.4083199999999998</v>
      </c>
      <c r="I206" s="55">
        <f>'[1]methanogen M06-L TZVP gas redo'!DH207</f>
        <v>1.5867500000000001</v>
      </c>
      <c r="J206" s="55">
        <f>'[1]methanogen M06-L TZVP gas redo'!DU207</f>
        <v>2.1462699999999999</v>
      </c>
      <c r="N206" s="11">
        <f t="shared" si="36"/>
        <v>18.307213076642668</v>
      </c>
      <c r="O206" s="11">
        <f t="shared" si="37"/>
        <v>302.04355256060467</v>
      </c>
      <c r="P206" s="11">
        <f t="shared" si="38"/>
        <v>417.24150977843811</v>
      </c>
    </row>
    <row r="207" spans="1:16" x14ac:dyDescent="0.2">
      <c r="A207" s="55">
        <v>408</v>
      </c>
      <c r="B207" s="55">
        <f t="shared" si="39"/>
        <v>681.15</v>
      </c>
      <c r="C207" s="4">
        <f t="shared" si="40"/>
        <v>1.4681054099684359</v>
      </c>
      <c r="D207" s="4">
        <f t="shared" si="41"/>
        <v>2.1553334947785889</v>
      </c>
      <c r="E207" s="4"/>
      <c r="F207" s="55">
        <f>'[1]methanogen M06-L TZVP gas redo'!DF208</f>
        <v>1.0553699999999999</v>
      </c>
      <c r="G207" s="55">
        <f>'[1]methanogen M06-L TZVP gas redo'!DY208</f>
        <v>1.03633</v>
      </c>
      <c r="H207" s="55">
        <f>'[1]methanogen M06-L TZVP gas redo'!DN208</f>
        <v>2.3994599999999999</v>
      </c>
      <c r="I207" s="55">
        <f>'[1]methanogen M06-L TZVP gas redo'!DH208</f>
        <v>1.58395</v>
      </c>
      <c r="J207" s="55">
        <f>'[1]methanogen M06-L TZVP gas redo'!DU208</f>
        <v>2.1387700000000001</v>
      </c>
      <c r="N207" s="11">
        <f t="shared" si="36"/>
        <v>18.205790408794499</v>
      </c>
      <c r="O207" s="11">
        <f t="shared" si="37"/>
        <v>300.30917019965602</v>
      </c>
      <c r="P207" s="11">
        <f t="shared" si="38"/>
        <v>415.32198480013983</v>
      </c>
    </row>
    <row r="208" spans="1:16" x14ac:dyDescent="0.2">
      <c r="A208" s="55">
        <v>410</v>
      </c>
      <c r="B208" s="55">
        <f t="shared" si="39"/>
        <v>683.15</v>
      </c>
      <c r="C208" s="4">
        <f t="shared" si="40"/>
        <v>1.4638073629510358</v>
      </c>
      <c r="D208" s="4">
        <f t="shared" si="41"/>
        <v>2.1427319958296649</v>
      </c>
      <c r="E208" s="4"/>
      <c r="F208" s="55">
        <f>'[1]methanogen M06-L TZVP gas redo'!DF209</f>
        <v>1.0550999999999999</v>
      </c>
      <c r="G208" s="55">
        <f>'[1]methanogen M06-L TZVP gas redo'!DY209</f>
        <v>1.03616</v>
      </c>
      <c r="H208" s="55">
        <f>'[1]methanogen M06-L TZVP gas redo'!DN209</f>
        <v>2.3906800000000001</v>
      </c>
      <c r="I208" s="55">
        <f>'[1]methanogen M06-L TZVP gas redo'!DH209</f>
        <v>1.5811599999999999</v>
      </c>
      <c r="J208" s="55">
        <f>'[1]methanogen M06-L TZVP gas redo'!DU209</f>
        <v>2.1313399999999998</v>
      </c>
      <c r="N208" s="11">
        <f t="shared" si="36"/>
        <v>18.113977098830762</v>
      </c>
      <c r="O208" s="11">
        <f t="shared" si="37"/>
        <v>298.59213501927258</v>
      </c>
      <c r="P208" s="11">
        <f t="shared" si="38"/>
        <v>413.41908942625292</v>
      </c>
    </row>
    <row r="209" spans="1:16" x14ac:dyDescent="0.2">
      <c r="A209" s="55">
        <v>412</v>
      </c>
      <c r="B209" s="55">
        <f t="shared" si="39"/>
        <v>685.15</v>
      </c>
      <c r="C209" s="4">
        <f t="shared" si="40"/>
        <v>1.459534408523681</v>
      </c>
      <c r="D209" s="4">
        <f t="shared" si="41"/>
        <v>2.1302406896645714</v>
      </c>
      <c r="E209" s="4"/>
      <c r="F209" s="55">
        <f>'[1]methanogen M06-L TZVP gas redo'!DF210</f>
        <v>1.0548299999999999</v>
      </c>
      <c r="G209" s="55">
        <f>'[1]methanogen M06-L TZVP gas redo'!DY210</f>
        <v>1.036</v>
      </c>
      <c r="H209" s="55">
        <f>'[1]methanogen M06-L TZVP gas redo'!DN210</f>
        <v>2.3820000000000001</v>
      </c>
      <c r="I209" s="55">
        <f>'[1]methanogen M06-L TZVP gas redo'!DH210</f>
        <v>1.57839</v>
      </c>
      <c r="J209" s="55">
        <f>'[1]methanogen M06-L TZVP gas redo'!DU210</f>
        <v>2.12399</v>
      </c>
      <c r="N209" s="11">
        <f t="shared" si="36"/>
        <v>18.012472665947982</v>
      </c>
      <c r="O209" s="11">
        <f t="shared" si="37"/>
        <v>296.89105509413224</v>
      </c>
      <c r="P209" s="11">
        <f t="shared" si="38"/>
        <v>411.53513075655979</v>
      </c>
    </row>
    <row r="210" spans="1:16" x14ac:dyDescent="0.2">
      <c r="A210" s="55">
        <v>414</v>
      </c>
      <c r="B210" s="55">
        <f t="shared" si="39"/>
        <v>687.15</v>
      </c>
      <c r="C210" s="4">
        <f t="shared" si="40"/>
        <v>1.4552863275849524</v>
      </c>
      <c r="D210" s="4">
        <f t="shared" si="41"/>
        <v>2.1178582952556972</v>
      </c>
      <c r="E210" s="4"/>
      <c r="F210" s="55">
        <f>'[1]methanogen M06-L TZVP gas redo'!DF211</f>
        <v>1.05457</v>
      </c>
      <c r="G210" s="55">
        <f>'[1]methanogen M06-L TZVP gas redo'!DY211</f>
        <v>1.03583</v>
      </c>
      <c r="H210" s="55">
        <f>'[1]methanogen M06-L TZVP gas redo'!DN211</f>
        <v>2.3733900000000001</v>
      </c>
      <c r="I210" s="55">
        <f>'[1]methanogen M06-L TZVP gas redo'!DH211</f>
        <v>1.57565</v>
      </c>
      <c r="J210" s="55">
        <f>'[1]methanogen M06-L TZVP gas redo'!DU211</f>
        <v>2.1167099999999999</v>
      </c>
      <c r="N210" s="11">
        <f t="shared" si="36"/>
        <v>17.930063196614174</v>
      </c>
      <c r="O210" s="11">
        <f t="shared" si="37"/>
        <v>295.19511091414989</v>
      </c>
      <c r="P210" s="11">
        <f t="shared" si="38"/>
        <v>409.65142732150451</v>
      </c>
    </row>
    <row r="211" spans="1:16" x14ac:dyDescent="0.2">
      <c r="A211" s="55">
        <v>416</v>
      </c>
      <c r="B211" s="55">
        <f t="shared" si="39"/>
        <v>689.15</v>
      </c>
      <c r="C211" s="4">
        <f t="shared" si="40"/>
        <v>1.4510629035768701</v>
      </c>
      <c r="D211" s="4">
        <f t="shared" si="41"/>
        <v>2.1055835501369371</v>
      </c>
      <c r="E211" s="4"/>
      <c r="F211" s="55">
        <f>'[1]methanogen M06-L TZVP gas redo'!DF212</f>
        <v>1.0543100000000001</v>
      </c>
      <c r="G211" s="55">
        <f>'[1]methanogen M06-L TZVP gas redo'!DY212</f>
        <v>1.0356700000000001</v>
      </c>
      <c r="H211" s="55">
        <f>'[1]methanogen M06-L TZVP gas redo'!DN212</f>
        <v>2.3648699999999998</v>
      </c>
      <c r="I211" s="55">
        <f>'[1]methanogen M06-L TZVP gas redo'!DH212</f>
        <v>1.5729299999999999</v>
      </c>
      <c r="J211" s="55">
        <f>'[1]methanogen M06-L TZVP gas redo'!DU212</f>
        <v>2.1095100000000002</v>
      </c>
      <c r="N211" s="11">
        <f t="shared" si="36"/>
        <v>17.837964245708779</v>
      </c>
      <c r="O211" s="11">
        <f t="shared" si="37"/>
        <v>293.51557089849308</v>
      </c>
      <c r="P211" s="11">
        <f t="shared" si="38"/>
        <v>407.78293001320611</v>
      </c>
    </row>
    <row r="212" spans="1:16" x14ac:dyDescent="0.2">
      <c r="A212" s="55">
        <v>418</v>
      </c>
      <c r="B212" s="55">
        <f t="shared" si="39"/>
        <v>691.15</v>
      </c>
      <c r="C212" s="4">
        <f t="shared" si="40"/>
        <v>1.4468639224480937</v>
      </c>
      <c r="D212" s="4">
        <f t="shared" si="41"/>
        <v>2.0934152100818837</v>
      </c>
      <c r="E212" s="4"/>
      <c r="F212" s="55">
        <f>'[1]methanogen M06-L TZVP gas redo'!DF213</f>
        <v>1.0540499999999999</v>
      </c>
      <c r="G212" s="55">
        <f>'[1]methanogen M06-L TZVP gas redo'!DY213</f>
        <v>1.0355099999999999</v>
      </c>
      <c r="H212" s="55">
        <f>'[1]methanogen M06-L TZVP gas redo'!DN213</f>
        <v>2.3564400000000001</v>
      </c>
      <c r="I212" s="55">
        <f>'[1]methanogen M06-L TZVP gas redo'!DH213</f>
        <v>1.5702199999999999</v>
      </c>
      <c r="J212" s="55">
        <f>'[1]methanogen M06-L TZVP gas redo'!DU213</f>
        <v>2.1023800000000001</v>
      </c>
      <c r="N212" s="11">
        <f t="shared" si="36"/>
        <v>17.745828346858609</v>
      </c>
      <c r="O212" s="11">
        <f t="shared" si="37"/>
        <v>291.85429939348478</v>
      </c>
      <c r="P212" s="11">
        <f t="shared" si="38"/>
        <v>405.93626863617601</v>
      </c>
    </row>
    <row r="213" spans="1:16" x14ac:dyDescent="0.2">
      <c r="A213" s="55">
        <v>420</v>
      </c>
      <c r="B213" s="55">
        <f t="shared" si="39"/>
        <v>693.15</v>
      </c>
      <c r="C213" s="4">
        <f t="shared" si="40"/>
        <v>1.4426891726177595</v>
      </c>
      <c r="D213" s="4">
        <f t="shared" si="41"/>
        <v>2.0813520487885153</v>
      </c>
      <c r="E213" s="4"/>
      <c r="F213" s="55">
        <f>'[1]methanogen M06-L TZVP gas redo'!DF214</f>
        <v>1.05379</v>
      </c>
      <c r="G213" s="55">
        <f>'[1]methanogen M06-L TZVP gas redo'!DY214</f>
        <v>1.03535</v>
      </c>
      <c r="H213" s="55">
        <f>'[1]methanogen M06-L TZVP gas redo'!DN214</f>
        <v>2.3480799999999999</v>
      </c>
      <c r="I213" s="55">
        <f>'[1]methanogen M06-L TZVP gas redo'!DH214</f>
        <v>1.5675399999999999</v>
      </c>
      <c r="J213" s="55">
        <f>'[1]methanogen M06-L TZVP gas redo'!DU214</f>
        <v>2.09531</v>
      </c>
      <c r="N213" s="11">
        <f t="shared" si="36"/>
        <v>17.653655477434288</v>
      </c>
      <c r="O213" s="11">
        <f t="shared" si="37"/>
        <v>290.1940022471419</v>
      </c>
      <c r="P213" s="11">
        <f t="shared" si="38"/>
        <v>404.09046139502431</v>
      </c>
    </row>
    <row r="214" spans="1:16" x14ac:dyDescent="0.2">
      <c r="A214" s="55">
        <v>422</v>
      </c>
      <c r="B214" s="55">
        <f t="shared" si="39"/>
        <v>695.15</v>
      </c>
      <c r="C214" s="4">
        <f t="shared" si="40"/>
        <v>1.438538444939941</v>
      </c>
      <c r="D214" s="4">
        <f t="shared" si="41"/>
        <v>2.0693928575702238</v>
      </c>
      <c r="E214" s="4"/>
      <c r="F214" s="55">
        <f>'[1]methanogen M06-L TZVP gas redo'!DF215</f>
        <v>1.0535300000000001</v>
      </c>
      <c r="G214" s="55">
        <f>'[1]methanogen M06-L TZVP gas redo'!DY215</f>
        <v>1.0351900000000001</v>
      </c>
      <c r="H214" s="55">
        <f>'[1]methanogen M06-L TZVP gas redo'!DN215</f>
        <v>2.3398099999999999</v>
      </c>
      <c r="I214" s="55">
        <f>'[1]methanogen M06-L TZVP gas redo'!DH215</f>
        <v>1.56488</v>
      </c>
      <c r="J214" s="55">
        <f>'[1]methanogen M06-L TZVP gas redo'!DU215</f>
        <v>2.08832</v>
      </c>
      <c r="N214" s="11">
        <f t="shared" si="36"/>
        <v>17.561445614787278</v>
      </c>
      <c r="O214" s="11">
        <f t="shared" si="37"/>
        <v>288.55077124679701</v>
      </c>
      <c r="P214" s="11">
        <f t="shared" si="38"/>
        <v>402.26058575582567</v>
      </c>
    </row>
    <row r="215" spans="1:16" x14ac:dyDescent="0.2">
      <c r="A215" s="55">
        <v>424</v>
      </c>
      <c r="B215" s="55">
        <f t="shared" si="39"/>
        <v>697.15</v>
      </c>
      <c r="C215" s="4">
        <f t="shared" si="40"/>
        <v>1.4344115326687228</v>
      </c>
      <c r="D215" s="4">
        <f t="shared" si="41"/>
        <v>2.0575364450530342</v>
      </c>
      <c r="E215" s="4"/>
      <c r="F215" s="55">
        <f>'[1]methanogen M06-L TZVP gas redo'!DF216</f>
        <v>1.0532699999999999</v>
      </c>
      <c r="G215" s="55">
        <f>'[1]methanogen M06-L TZVP gas redo'!DY216</f>
        <v>1.0350299999999999</v>
      </c>
      <c r="H215" s="55">
        <f>'[1]methanogen M06-L TZVP gas redo'!DN216</f>
        <v>2.33162</v>
      </c>
      <c r="I215" s="55">
        <f>'[1]methanogen M06-L TZVP gas redo'!DH216</f>
        <v>1.5622400000000001</v>
      </c>
      <c r="J215" s="55">
        <f>'[1]methanogen M06-L TZVP gas redo'!DU216</f>
        <v>2.0813999999999999</v>
      </c>
      <c r="N215" s="11">
        <f t="shared" si="36"/>
        <v>17.469198736250107</v>
      </c>
      <c r="O215" s="11">
        <f t="shared" si="37"/>
        <v>286.92005543921846</v>
      </c>
      <c r="P215" s="11">
        <f t="shared" si="38"/>
        <v>400.44261617071692</v>
      </c>
    </row>
    <row r="216" spans="1:16" x14ac:dyDescent="0.2">
      <c r="A216" s="55">
        <v>426</v>
      </c>
      <c r="B216" s="55">
        <f t="shared" si="39"/>
        <v>699.15</v>
      </c>
      <c r="C216" s="4">
        <f t="shared" si="40"/>
        <v>1.430308231423872</v>
      </c>
      <c r="D216" s="4">
        <f t="shared" si="41"/>
        <v>2.0457816368788841</v>
      </c>
      <c r="E216" s="4"/>
      <c r="F216" s="55">
        <f>'[1]methanogen M06-L TZVP gas redo'!DF217</f>
        <v>1.0530200000000001</v>
      </c>
      <c r="G216" s="55">
        <f>'[1]methanogen M06-L TZVP gas redo'!DY217</f>
        <v>1.03488</v>
      </c>
      <c r="H216" s="55">
        <f>'[1]methanogen M06-L TZVP gas redo'!DN217</f>
        <v>2.3235000000000001</v>
      </c>
      <c r="I216" s="55">
        <f>'[1]methanogen M06-L TZVP gas redo'!DH217</f>
        <v>1.5596099999999999</v>
      </c>
      <c r="J216" s="55">
        <f>'[1]methanogen M06-L TZVP gas redo'!DU217</f>
        <v>2.0745399999999998</v>
      </c>
      <c r="N216" s="11">
        <f t="shared" si="36"/>
        <v>17.37674835724345</v>
      </c>
      <c r="O216" s="11">
        <f t="shared" si="37"/>
        <v>285.30365235329811</v>
      </c>
      <c r="P216" s="11">
        <f t="shared" si="38"/>
        <v>398.63887953665966</v>
      </c>
    </row>
    <row r="217" spans="1:16" x14ac:dyDescent="0.2">
      <c r="A217" s="55">
        <v>428</v>
      </c>
      <c r="B217" s="55">
        <f t="shared" si="39"/>
        <v>701.15</v>
      </c>
      <c r="C217" s="4">
        <f t="shared" si="40"/>
        <v>1.4262283391570991</v>
      </c>
      <c r="D217" s="4">
        <f t="shared" si="41"/>
        <v>2.0341272754148174</v>
      </c>
      <c r="E217" s="4"/>
      <c r="F217" s="55">
        <f>'[1]methanogen M06-L TZVP gas redo'!DF218</f>
        <v>1.05277</v>
      </c>
      <c r="G217" s="55">
        <f>'[1]methanogen M06-L TZVP gas redo'!DY218</f>
        <v>1.0347200000000001</v>
      </c>
      <c r="H217" s="55">
        <f>'[1]methanogen M06-L TZVP gas redo'!DN218</f>
        <v>2.3154599999999999</v>
      </c>
      <c r="I217" s="55">
        <f>'[1]methanogen M06-L TZVP gas redo'!DH218</f>
        <v>1.55701</v>
      </c>
      <c r="J217" s="55">
        <f>'[1]methanogen M06-L TZVP gas redo'!DU218</f>
        <v>2.0677500000000002</v>
      </c>
      <c r="N217" s="11">
        <f t="shared" si="36"/>
        <v>17.293927026037633</v>
      </c>
      <c r="O217" s="11">
        <f t="shared" si="37"/>
        <v>283.69374415106381</v>
      </c>
      <c r="P217" s="11">
        <f t="shared" si="38"/>
        <v>396.84105646400826</v>
      </c>
    </row>
    <row r="218" spans="1:16" x14ac:dyDescent="0.2">
      <c r="A218" s="55">
        <v>430</v>
      </c>
      <c r="B218" s="55">
        <f t="shared" si="39"/>
        <v>703.15</v>
      </c>
      <c r="C218" s="4">
        <f t="shared" si="40"/>
        <v>1.4221716561188935</v>
      </c>
      <c r="D218" s="4">
        <f t="shared" si="41"/>
        <v>2.0225722194679565</v>
      </c>
      <c r="E218" s="4"/>
      <c r="F218" s="55">
        <f>'[1]methanogen M06-L TZVP gas redo'!DF219</f>
        <v>1.0525199999999999</v>
      </c>
      <c r="G218" s="55">
        <f>'[1]methanogen M06-L TZVP gas redo'!DY219</f>
        <v>1.03457</v>
      </c>
      <c r="H218" s="55">
        <f>'[1]methanogen M06-L TZVP gas redo'!DN219</f>
        <v>2.3075000000000001</v>
      </c>
      <c r="I218" s="55">
        <f>'[1]methanogen M06-L TZVP gas redo'!DH219</f>
        <v>1.55443</v>
      </c>
      <c r="J218" s="55">
        <f>'[1]methanogen M06-L TZVP gas redo'!DU219</f>
        <v>2.0610300000000001</v>
      </c>
      <c r="N218" s="11">
        <f t="shared" si="36"/>
        <v>17.20140731599443</v>
      </c>
      <c r="O218" s="11">
        <f t="shared" si="37"/>
        <v>282.09693889682433</v>
      </c>
      <c r="P218" s="11">
        <f t="shared" si="38"/>
        <v>395.05576844855375</v>
      </c>
    </row>
    <row r="219" spans="1:16" x14ac:dyDescent="0.2">
      <c r="A219" s="55">
        <v>432</v>
      </c>
      <c r="B219" s="55">
        <f t="shared" si="39"/>
        <v>705.15</v>
      </c>
      <c r="C219" s="4">
        <f t="shared" si="40"/>
        <v>1.4181379848259237</v>
      </c>
      <c r="D219" s="4">
        <f t="shared" si="41"/>
        <v>2.0111153440061313</v>
      </c>
      <c r="E219" s="4"/>
      <c r="F219" s="55">
        <f>'[1]methanogen M06-L TZVP gas redo'!DF220</f>
        <v>1.05227</v>
      </c>
      <c r="G219" s="55">
        <f>'[1]methanogen M06-L TZVP gas redo'!DY220</f>
        <v>1.0344100000000001</v>
      </c>
      <c r="H219" s="55">
        <f>'[1]methanogen M06-L TZVP gas redo'!DN220</f>
        <v>2.29962</v>
      </c>
      <c r="I219" s="55">
        <f>'[1]methanogen M06-L TZVP gas redo'!DH220</f>
        <v>1.55186</v>
      </c>
      <c r="J219" s="55">
        <f>'[1]methanogen M06-L TZVP gas redo'!DU220</f>
        <v>2.0543800000000001</v>
      </c>
      <c r="N219" s="11">
        <f t="shared" si="36"/>
        <v>17.11851950906868</v>
      </c>
      <c r="O219" s="11">
        <f t="shared" si="37"/>
        <v>280.51988775698811</v>
      </c>
      <c r="P219" s="11">
        <f t="shared" si="38"/>
        <v>393.28968038726566</v>
      </c>
    </row>
    <row r="220" spans="1:16" x14ac:dyDescent="0.2">
      <c r="A220" s="55">
        <v>434</v>
      </c>
      <c r="B220" s="55">
        <f t="shared" si="39"/>
        <v>707.15</v>
      </c>
      <c r="C220" s="4">
        <f t="shared" si="40"/>
        <v>1.4141271300289897</v>
      </c>
      <c r="D220" s="4">
        <f t="shared" si="41"/>
        <v>1.9997555398840272</v>
      </c>
      <c r="E220" s="4"/>
      <c r="F220" s="55">
        <f>'[1]methanogen M06-L TZVP gas redo'!DF221</f>
        <v>1.05202</v>
      </c>
      <c r="G220" s="55">
        <f>'[1]methanogen M06-L TZVP gas redo'!DY221</f>
        <v>1.03426</v>
      </c>
      <c r="H220" s="55">
        <f>'[1]methanogen M06-L TZVP gas redo'!DN221</f>
        <v>2.2918099999999999</v>
      </c>
      <c r="I220" s="55">
        <f>'[1]methanogen M06-L TZVP gas redo'!DH221</f>
        <v>1.54932</v>
      </c>
      <c r="J220" s="55">
        <f>'[1]methanogen M06-L TZVP gas redo'!DU221</f>
        <v>2.04779</v>
      </c>
      <c r="N220" s="11">
        <f t="shared" si="36"/>
        <v>17.025930386850707</v>
      </c>
      <c r="O220" s="11">
        <f t="shared" si="37"/>
        <v>278.9450378647818</v>
      </c>
      <c r="P220" s="11">
        <f t="shared" si="38"/>
        <v>391.52577339069484</v>
      </c>
    </row>
    <row r="221" spans="1:16" x14ac:dyDescent="0.2">
      <c r="A221" s="55">
        <v>436</v>
      </c>
      <c r="B221" s="55">
        <f t="shared" si="39"/>
        <v>709.15</v>
      </c>
      <c r="C221" s="4">
        <f t="shared" si="40"/>
        <v>1.4101388986815202</v>
      </c>
      <c r="D221" s="4">
        <f t="shared" si="41"/>
        <v>1.9884917135747306</v>
      </c>
      <c r="E221" s="4"/>
      <c r="F221" s="55">
        <f>'[1]methanogen M06-L TZVP gas redo'!DF222</f>
        <v>1.0517700000000001</v>
      </c>
      <c r="G221" s="55">
        <f>'[1]methanogen M06-L TZVP gas redo'!DY222</f>
        <v>1.0341100000000001</v>
      </c>
      <c r="H221" s="55">
        <f>'[1]methanogen M06-L TZVP gas redo'!DN222</f>
        <v>2.2840699999999998</v>
      </c>
      <c r="I221" s="55">
        <f>'[1]methanogen M06-L TZVP gas redo'!DH222</f>
        <v>1.5467900000000001</v>
      </c>
      <c r="J221" s="55">
        <f>'[1]methanogen M06-L TZVP gas redo'!DU222</f>
        <v>2.0412599999999999</v>
      </c>
      <c r="N221" s="11">
        <f t="shared" si="36"/>
        <v>16.933305826837639</v>
      </c>
      <c r="O221" s="11">
        <f t="shared" si="37"/>
        <v>277.38544847931917</v>
      </c>
      <c r="P221" s="11">
        <f t="shared" si="38"/>
        <v>389.77712353992337</v>
      </c>
    </row>
    <row r="222" spans="1:16" x14ac:dyDescent="0.2">
      <c r="A222" s="55">
        <v>438</v>
      </c>
      <c r="B222" s="55">
        <f t="shared" si="39"/>
        <v>711.15</v>
      </c>
      <c r="C222" s="4">
        <f t="shared" si="40"/>
        <v>1.4061730999085988</v>
      </c>
      <c r="D222" s="4">
        <f t="shared" si="41"/>
        <v>1.9773227869065582</v>
      </c>
      <c r="E222" s="4"/>
      <c r="F222" s="55">
        <f>'[1]methanogen M06-L TZVP gas redo'!DF223</f>
        <v>1.0515300000000001</v>
      </c>
      <c r="G222" s="55">
        <f>'[1]methanogen M06-L TZVP gas redo'!DY223</f>
        <v>1.03396</v>
      </c>
      <c r="H222" s="55">
        <f>'[1]methanogen M06-L TZVP gas redo'!DN223</f>
        <v>2.2764000000000002</v>
      </c>
      <c r="I222" s="55">
        <f>'[1]methanogen M06-L TZVP gas redo'!DH223</f>
        <v>1.5442800000000001</v>
      </c>
      <c r="J222" s="55">
        <f>'[1]methanogen M06-L TZVP gas redo'!DU223</f>
        <v>2.0347900000000001</v>
      </c>
      <c r="N222" s="11">
        <f t="shared" si="36"/>
        <v>16.8501558056678</v>
      </c>
      <c r="O222" s="11">
        <f t="shared" si="37"/>
        <v>275.83483715504963</v>
      </c>
      <c r="P222" s="11">
        <f t="shared" si="38"/>
        <v>388.03746543539501</v>
      </c>
    </row>
    <row r="223" spans="1:16" x14ac:dyDescent="0.2">
      <c r="A223" s="55">
        <v>440</v>
      </c>
      <c r="B223" s="55">
        <f t="shared" si="39"/>
        <v>713.15</v>
      </c>
      <c r="C223" s="4">
        <f t="shared" si="40"/>
        <v>1.4022295449765128</v>
      </c>
      <c r="D223" s="4">
        <f t="shared" si="41"/>
        <v>1.9662476968050377</v>
      </c>
      <c r="E223" s="4"/>
      <c r="F223" s="55">
        <f>'[1]methanogen M06-L TZVP gas redo'!DF224</f>
        <v>1.0512900000000001</v>
      </c>
      <c r="G223" s="55">
        <f>'[1]methanogen M06-L TZVP gas redo'!DY224</f>
        <v>1.0338099999999999</v>
      </c>
      <c r="H223" s="55">
        <f>'[1]methanogen M06-L TZVP gas redo'!DN224</f>
        <v>2.2688100000000002</v>
      </c>
      <c r="I223" s="55">
        <f>'[1]methanogen M06-L TZVP gas redo'!DH224</f>
        <v>1.54179</v>
      </c>
      <c r="J223" s="55">
        <f>'[1]methanogen M06-L TZVP gas redo'!DU224</f>
        <v>2.0283899999999999</v>
      </c>
      <c r="N223" s="11">
        <f t="shared" si="36"/>
        <v>16.766974737788775</v>
      </c>
      <c r="O223" s="11">
        <f t="shared" si="37"/>
        <v>274.29829583604089</v>
      </c>
      <c r="P223" s="11">
        <f t="shared" si="38"/>
        <v>386.31138586586945</v>
      </c>
    </row>
    <row r="224" spans="1:16" x14ac:dyDescent="0.2">
      <c r="A224" s="55">
        <v>442</v>
      </c>
      <c r="B224" s="55">
        <f t="shared" si="39"/>
        <v>715.15</v>
      </c>
      <c r="C224" s="4">
        <f t="shared" si="40"/>
        <v>1.398308047262812</v>
      </c>
      <c r="D224" s="4">
        <f t="shared" si="41"/>
        <v>1.9552653950399386</v>
      </c>
      <c r="E224" s="4"/>
      <c r="F224" s="55">
        <f>'[1]methanogen M06-L TZVP gas redo'!DF225</f>
        <v>1.05105</v>
      </c>
      <c r="G224" s="55">
        <f>'[1]methanogen M06-L TZVP gas redo'!DY225</f>
        <v>1.03366</v>
      </c>
      <c r="H224" s="55">
        <f>'[1]methanogen M06-L TZVP gas redo'!DN225</f>
        <v>2.2612899999999998</v>
      </c>
      <c r="I224" s="55">
        <f>'[1]methanogen M06-L TZVP gas redo'!DH225</f>
        <v>1.53932</v>
      </c>
      <c r="J224" s="55">
        <f>'[1]methanogen M06-L TZVP gas redo'!DU225</f>
        <v>2.0220500000000001</v>
      </c>
      <c r="N224" s="11">
        <f t="shared" si="36"/>
        <v>16.683762605520588</v>
      </c>
      <c r="O224" s="11">
        <f t="shared" si="37"/>
        <v>272.77108781629136</v>
      </c>
      <c r="P224" s="11">
        <f t="shared" si="38"/>
        <v>384.59468643369183</v>
      </c>
    </row>
    <row r="225" spans="1:16" x14ac:dyDescent="0.2">
      <c r="A225" s="55">
        <v>444</v>
      </c>
      <c r="B225" s="55">
        <f t="shared" si="39"/>
        <v>717.15</v>
      </c>
      <c r="C225" s="4">
        <f t="shared" si="40"/>
        <v>1.3944084222268702</v>
      </c>
      <c r="D225" s="4">
        <f t="shared" si="41"/>
        <v>1.9443748479772298</v>
      </c>
      <c r="E225" s="4"/>
      <c r="F225" s="55">
        <f>'[1]methanogen M06-L TZVP gas redo'!DF226</f>
        <v>1.05081</v>
      </c>
      <c r="G225" s="55">
        <f>'[1]methanogen M06-L TZVP gas redo'!DY226</f>
        <v>1.0335099999999999</v>
      </c>
      <c r="H225" s="55">
        <f>'[1]methanogen M06-L TZVP gas redo'!DN226</f>
        <v>2.2538399999999998</v>
      </c>
      <c r="I225" s="55">
        <f>'[1]methanogen M06-L TZVP gas redo'!DH226</f>
        <v>1.53687</v>
      </c>
      <c r="J225" s="55">
        <f>'[1]methanogen M06-L TZVP gas redo'!DU226</f>
        <v>2.0157699999999998</v>
      </c>
      <c r="N225" s="11">
        <f t="shared" si="36"/>
        <v>16.600519391170476</v>
      </c>
      <c r="O225" s="11">
        <f t="shared" si="37"/>
        <v>271.25337577107814</v>
      </c>
      <c r="P225" s="11">
        <f t="shared" si="38"/>
        <v>382.88754755432524</v>
      </c>
    </row>
    <row r="226" spans="1:16" x14ac:dyDescent="0.2">
      <c r="A226" s="55">
        <v>446</v>
      </c>
      <c r="B226" s="55">
        <f t="shared" si="39"/>
        <v>719.15</v>
      </c>
      <c r="C226" s="4">
        <f t="shared" si="40"/>
        <v>1.3905304873809359</v>
      </c>
      <c r="D226" s="4">
        <f t="shared" si="41"/>
        <v>1.933575036335863</v>
      </c>
      <c r="E226" s="4"/>
      <c r="F226" s="55">
        <f>'[1]methanogen M06-L TZVP gas redo'!DF227</f>
        <v>1.05057</v>
      </c>
      <c r="G226" s="55">
        <f>'[1]methanogen M06-L TZVP gas redo'!DY227</f>
        <v>1.0333699999999999</v>
      </c>
      <c r="H226" s="55">
        <f>'[1]methanogen M06-L TZVP gas redo'!DN227</f>
        <v>2.2464499999999998</v>
      </c>
      <c r="I226" s="55">
        <f>'[1]methanogen M06-L TZVP gas redo'!DH227</f>
        <v>1.53443</v>
      </c>
      <c r="J226" s="55">
        <f>'[1]methanogen M06-L TZVP gas redo'!DU227</f>
        <v>2.0095399999999999</v>
      </c>
      <c r="N226" s="11">
        <f t="shared" si="36"/>
        <v>16.507567954233473</v>
      </c>
      <c r="O226" s="11">
        <f t="shared" si="37"/>
        <v>269.74686358595136</v>
      </c>
      <c r="P226" s="11">
        <f t="shared" si="38"/>
        <v>381.19221586423754</v>
      </c>
    </row>
    <row r="227" spans="1:16" x14ac:dyDescent="0.2">
      <c r="A227" s="55">
        <v>448</v>
      </c>
      <c r="B227" s="55">
        <f t="shared" si="39"/>
        <v>721.15</v>
      </c>
      <c r="C227" s="4">
        <f t="shared" si="40"/>
        <v>1.3866740622616653</v>
      </c>
      <c r="D227" s="4">
        <f t="shared" si="41"/>
        <v>1.9228649549492693</v>
      </c>
      <c r="E227" s="4"/>
      <c r="F227" s="55">
        <f>'[1]methanogen M06-L TZVP gas redo'!DF228</f>
        <v>1.0503400000000001</v>
      </c>
      <c r="G227" s="55">
        <f>'[1]methanogen M06-L TZVP gas redo'!DY228</f>
        <v>1.03322</v>
      </c>
      <c r="H227" s="55">
        <f>'[1]methanogen M06-L TZVP gas redo'!DN228</f>
        <v>2.2391399999999999</v>
      </c>
      <c r="I227" s="55">
        <f>'[1]methanogen M06-L TZVP gas redo'!DH228</f>
        <v>1.5320100000000001</v>
      </c>
      <c r="J227" s="55">
        <f>'[1]methanogen M06-L TZVP gas redo'!DU228</f>
        <v>2.0033799999999999</v>
      </c>
      <c r="N227" s="11">
        <f t="shared" si="36"/>
        <v>16.433781889624353</v>
      </c>
      <c r="O227" s="11">
        <f t="shared" si="37"/>
        <v>268.25515540460538</v>
      </c>
      <c r="P227" s="11">
        <f t="shared" si="38"/>
        <v>379.51126486383691</v>
      </c>
    </row>
    <row r="228" spans="1:16" x14ac:dyDescent="0.2">
      <c r="A228" s="55">
        <v>450</v>
      </c>
      <c r="B228" s="55">
        <f t="shared" si="39"/>
        <v>723.15</v>
      </c>
      <c r="C228" s="4">
        <f t="shared" si="40"/>
        <v>1.3828389684021296</v>
      </c>
      <c r="D228" s="4">
        <f t="shared" si="41"/>
        <v>1.9122436125314659</v>
      </c>
      <c r="E228" s="4"/>
      <c r="F228" s="55">
        <f>'[1]methanogen M06-L TZVP gas redo'!DF229</f>
        <v>1.0501</v>
      </c>
      <c r="G228" s="55">
        <f>'[1]methanogen M06-L TZVP gas redo'!DY229</f>
        <v>1.03308</v>
      </c>
      <c r="H228" s="55">
        <f>'[1]methanogen M06-L TZVP gas redo'!DN229</f>
        <v>2.2318899999999999</v>
      </c>
      <c r="I228" s="55">
        <f>'[1]methanogen M06-L TZVP gas redo'!DH229</f>
        <v>1.5296099999999999</v>
      </c>
      <c r="J228" s="55">
        <f>'[1]methanogen M06-L TZVP gas redo'!DU229</f>
        <v>1.9972799999999999</v>
      </c>
      <c r="N228" s="11">
        <f t="shared" si="36"/>
        <v>16.340766254084166</v>
      </c>
      <c r="O228" s="11">
        <f t="shared" si="37"/>
        <v>266.77345397007065</v>
      </c>
      <c r="P228" s="11">
        <f t="shared" si="38"/>
        <v>377.83595919995486</v>
      </c>
    </row>
    <row r="229" spans="1:16" x14ac:dyDescent="0.2">
      <c r="A229" s="55">
        <v>452</v>
      </c>
      <c r="B229" s="55">
        <f t="shared" si="39"/>
        <v>725.15</v>
      </c>
      <c r="C229" s="4">
        <f t="shared" si="40"/>
        <v>1.3790250293042818</v>
      </c>
      <c r="D229" s="4">
        <f t="shared" si="41"/>
        <v>1.9017100314476756</v>
      </c>
      <c r="E229" s="4"/>
      <c r="F229" s="55">
        <f>'[1]methanogen M06-L TZVP gas redo'!DF230</f>
        <v>1.0498700000000001</v>
      </c>
      <c r="G229" s="55">
        <f>'[1]methanogen M06-L TZVP gas redo'!DY230</f>
        <v>1.0329299999999999</v>
      </c>
      <c r="H229" s="55">
        <f>'[1]methanogen M06-L TZVP gas redo'!DN230</f>
        <v>2.2246999999999999</v>
      </c>
      <c r="I229" s="55">
        <f>'[1]methanogen M06-L TZVP gas redo'!DH230</f>
        <v>1.5272300000000001</v>
      </c>
      <c r="J229" s="55">
        <f>'[1]methanogen M06-L TZVP gas redo'!DU230</f>
        <v>1.9912300000000001</v>
      </c>
      <c r="N229" s="11">
        <f t="shared" si="36"/>
        <v>16.26692293393155</v>
      </c>
      <c r="O229" s="11">
        <f t="shared" si="37"/>
        <v>265.29690122040762</v>
      </c>
      <c r="P229" s="11">
        <f t="shared" si="38"/>
        <v>376.16643803792522</v>
      </c>
    </row>
    <row r="230" spans="1:16" x14ac:dyDescent="0.2">
      <c r="A230" s="55">
        <v>454</v>
      </c>
      <c r="B230" s="55">
        <f t="shared" si="39"/>
        <v>727.15</v>
      </c>
      <c r="C230" s="4">
        <f t="shared" si="40"/>
        <v>1.3752320704118821</v>
      </c>
      <c r="D230" s="4">
        <f t="shared" si="41"/>
        <v>1.8912632474893518</v>
      </c>
      <c r="E230" s="4"/>
      <c r="F230" s="55">
        <f>'[1]methanogen M06-L TZVP gas redo'!DF231</f>
        <v>1.0496399999999999</v>
      </c>
      <c r="G230" s="55">
        <f>'[1]methanogen M06-L TZVP gas redo'!DY231</f>
        <v>1.0327900000000001</v>
      </c>
      <c r="H230" s="55">
        <f>'[1]methanogen M06-L TZVP gas redo'!DN231</f>
        <v>2.21759</v>
      </c>
      <c r="I230" s="55">
        <f>'[1]methanogen M06-L TZVP gas redo'!DH231</f>
        <v>1.5248600000000001</v>
      </c>
      <c r="J230" s="55">
        <f>'[1]methanogen M06-L TZVP gas redo'!DU231</f>
        <v>1.9852399999999999</v>
      </c>
      <c r="N230" s="11">
        <f t="shared" si="36"/>
        <v>16.183370150937058</v>
      </c>
      <c r="O230" s="11">
        <f t="shared" si="37"/>
        <v>263.83721106501548</v>
      </c>
      <c r="P230" s="11">
        <f t="shared" si="38"/>
        <v>374.51841805726281</v>
      </c>
    </row>
    <row r="231" spans="1:16" x14ac:dyDescent="0.2">
      <c r="A231" s="55">
        <v>456</v>
      </c>
      <c r="B231" s="55">
        <f t="shared" si="39"/>
        <v>729.15</v>
      </c>
      <c r="C231" s="4">
        <f t="shared" si="40"/>
        <v>1.3714599190838648</v>
      </c>
      <c r="D231" s="4">
        <f t="shared" si="41"/>
        <v>1.8809023096535211</v>
      </c>
      <c r="E231" s="4"/>
      <c r="F231" s="55">
        <f>'[1]methanogen M06-L TZVP gas redo'!DF232</f>
        <v>1.04941</v>
      </c>
      <c r="G231" s="55">
        <f>'[1]methanogen M06-L TZVP gas redo'!DY232</f>
        <v>1.0326500000000001</v>
      </c>
      <c r="H231" s="55">
        <f>'[1]methanogen M06-L TZVP gas redo'!DN232</f>
        <v>2.2105299999999999</v>
      </c>
      <c r="I231" s="55">
        <f>'[1]methanogen M06-L TZVP gas redo'!DH232</f>
        <v>1.52251</v>
      </c>
      <c r="J231" s="55">
        <f>'[1]methanogen M06-L TZVP gas redo'!DU232</f>
        <v>1.9793000000000001</v>
      </c>
      <c r="N231" s="11">
        <f t="shared" si="36"/>
        <v>16.099787728361651</v>
      </c>
      <c r="O231" s="11">
        <f t="shared" si="37"/>
        <v>262.38295811970841</v>
      </c>
      <c r="P231" s="11">
        <f t="shared" si="38"/>
        <v>372.87201705736157</v>
      </c>
    </row>
    <row r="232" spans="1:16" x14ac:dyDescent="0.2">
      <c r="A232" s="55">
        <v>458</v>
      </c>
      <c r="B232" s="55">
        <f t="shared" si="39"/>
        <v>731.15</v>
      </c>
      <c r="C232" s="4">
        <f t="shared" si="40"/>
        <v>1.367708404568146</v>
      </c>
      <c r="D232" s="4">
        <f t="shared" si="41"/>
        <v>1.8706262799263436</v>
      </c>
      <c r="E232" s="4"/>
      <c r="F232" s="55">
        <f>'[1]methanogen M06-L TZVP gas redo'!DF233</f>
        <v>1.04918</v>
      </c>
      <c r="G232" s="55">
        <f>'[1]methanogen M06-L TZVP gas redo'!DY233</f>
        <v>1.03251</v>
      </c>
      <c r="H232" s="55">
        <f>'[1]methanogen M06-L TZVP gas redo'!DN233</f>
        <v>2.2035499999999999</v>
      </c>
      <c r="I232" s="55">
        <f>'[1]methanogen M06-L TZVP gas redo'!DH233</f>
        <v>1.52017</v>
      </c>
      <c r="J232" s="55">
        <f>'[1]methanogen M06-L TZVP gas redo'!DU233</f>
        <v>1.97342</v>
      </c>
      <c r="N232" s="11">
        <f t="shared" si="36"/>
        <v>16.016175650138205</v>
      </c>
      <c r="O232" s="11">
        <f t="shared" si="37"/>
        <v>260.94590747272986</v>
      </c>
      <c r="P232" s="11">
        <f t="shared" si="38"/>
        <v>371.24752550601119</v>
      </c>
    </row>
    <row r="233" spans="1:16" x14ac:dyDescent="0.2">
      <c r="A233" s="55">
        <v>460</v>
      </c>
      <c r="B233" s="55">
        <f t="shared" si="39"/>
        <v>733.15</v>
      </c>
      <c r="C233" s="4">
        <f t="shared" si="40"/>
        <v>1.3639773579758576</v>
      </c>
      <c r="D233" s="4">
        <f t="shared" si="41"/>
        <v>1.8604342330708008</v>
      </c>
      <c r="E233" s="4"/>
      <c r="F233" s="55">
        <f>'[1]methanogen M06-L TZVP gas redo'!DF234</f>
        <v>1.0489599999999999</v>
      </c>
      <c r="G233" s="55">
        <f>'[1]methanogen M06-L TZVP gas redo'!DY234</f>
        <v>1.03237</v>
      </c>
      <c r="H233" s="55">
        <f>'[1]methanogen M06-L TZVP gas redo'!DN234</f>
        <v>2.1966199999999998</v>
      </c>
      <c r="I233" s="55">
        <f>'[1]methanogen M06-L TZVP gas redo'!DH234</f>
        <v>1.51786</v>
      </c>
      <c r="J233" s="55">
        <f>'[1]methanogen M06-L TZVP gas redo'!DU234</f>
        <v>1.9676</v>
      </c>
      <c r="N233" s="11">
        <f t="shared" si="36"/>
        <v>15.942067197613403</v>
      </c>
      <c r="O233" s="11">
        <f t="shared" si="37"/>
        <v>259.51307783271096</v>
      </c>
      <c r="P233" s="11">
        <f t="shared" si="38"/>
        <v>369.61836720474588</v>
      </c>
    </row>
    <row r="234" spans="1:16" x14ac:dyDescent="0.2">
      <c r="A234" s="55">
        <v>462</v>
      </c>
      <c r="B234" s="55">
        <f t="shared" si="39"/>
        <v>735.15</v>
      </c>
      <c r="C234" s="4">
        <f t="shared" si="40"/>
        <v>1.3602666122560023</v>
      </c>
      <c r="D234" s="4">
        <f t="shared" si="41"/>
        <v>1.8503252564184212</v>
      </c>
      <c r="E234" s="4"/>
      <c r="F234" s="55">
        <f>'[1]methanogen M06-L TZVP gas redo'!DF235</f>
        <v>1.0487299999999999</v>
      </c>
      <c r="G234" s="55">
        <f>'[1]methanogen M06-L TZVP gas redo'!DY235</f>
        <v>1.03223</v>
      </c>
      <c r="H234" s="55">
        <f>'[1]methanogen M06-L TZVP gas redo'!DN235</f>
        <v>2.1897600000000002</v>
      </c>
      <c r="I234" s="55">
        <f>'[1]methanogen M06-L TZVP gas redo'!DH235</f>
        <v>1.51556</v>
      </c>
      <c r="J234" s="55">
        <f>'[1]methanogen M06-L TZVP gas redo'!DU235</f>
        <v>1.96183</v>
      </c>
      <c r="N234" s="11">
        <f t="shared" si="36"/>
        <v>15.858397850632672</v>
      </c>
      <c r="O234" s="11">
        <f t="shared" si="37"/>
        <v>258.09270348374247</v>
      </c>
      <c r="P234" s="11">
        <f t="shared" si="38"/>
        <v>368.00694115587953</v>
      </c>
    </row>
    <row r="235" spans="1:16" x14ac:dyDescent="0.2">
      <c r="A235" s="55">
        <v>464</v>
      </c>
      <c r="B235" s="55">
        <f t="shared" si="39"/>
        <v>737.15</v>
      </c>
      <c r="C235" s="4">
        <f t="shared" si="40"/>
        <v>1.3565760021705215</v>
      </c>
      <c r="D235" s="4">
        <f t="shared" si="41"/>
        <v>1.8402984496649553</v>
      </c>
      <c r="E235" s="4"/>
      <c r="F235" s="55">
        <f>'[1]methanogen M06-L TZVP gas redo'!DF236</f>
        <v>1.0485100000000001</v>
      </c>
      <c r="G235" s="55">
        <f>'[1]methanogen M06-L TZVP gas redo'!DY236</f>
        <v>1.03209</v>
      </c>
      <c r="H235" s="55">
        <f>'[1]methanogen M06-L TZVP gas redo'!DN236</f>
        <v>2.1829499999999999</v>
      </c>
      <c r="I235" s="55">
        <f>'[1]methanogen M06-L TZVP gas redo'!DH236</f>
        <v>1.5132699999999999</v>
      </c>
      <c r="J235" s="55">
        <f>'[1]methanogen M06-L TZVP gas redo'!DU236</f>
        <v>1.95611</v>
      </c>
      <c r="N235" s="11">
        <f t="shared" si="36"/>
        <v>15.784236189600259</v>
      </c>
      <c r="O235" s="11">
        <f t="shared" si="37"/>
        <v>256.68493496104884</v>
      </c>
      <c r="P235" s="11">
        <f t="shared" si="38"/>
        <v>366.40430075617013</v>
      </c>
    </row>
    <row r="236" spans="1:16" x14ac:dyDescent="0.2">
      <c r="A236" s="55">
        <v>466</v>
      </c>
      <c r="B236" s="55">
        <f t="shared" si="39"/>
        <v>739.15</v>
      </c>
      <c r="C236" s="4">
        <f t="shared" si="40"/>
        <v>1.3529053642697693</v>
      </c>
      <c r="D236" s="4">
        <f t="shared" si="41"/>
        <v>1.8303529246699175</v>
      </c>
      <c r="E236" s="4"/>
      <c r="F236" s="55">
        <f>'[1]methanogen M06-L TZVP gas redo'!DF237</f>
        <v>1.0482899999999999</v>
      </c>
      <c r="G236" s="55">
        <f>'[1]methanogen M06-L TZVP gas redo'!DY237</f>
        <v>1.0319499999999999</v>
      </c>
      <c r="H236" s="55">
        <f>'[1]methanogen M06-L TZVP gas redo'!DN237</f>
        <v>2.1762100000000002</v>
      </c>
      <c r="I236" s="55">
        <f>'[1]methanogen M06-L TZVP gas redo'!DH237</f>
        <v>1.5109999999999999</v>
      </c>
      <c r="J236" s="55">
        <f>'[1]methanogen M06-L TZVP gas redo'!DU237</f>
        <v>1.95044</v>
      </c>
      <c r="N236" s="11">
        <f t="shared" si="36"/>
        <v>15.710048903613043</v>
      </c>
      <c r="O236" s="11">
        <f t="shared" si="37"/>
        <v>255.28330485758656</v>
      </c>
      <c r="P236" s="11">
        <f t="shared" si="38"/>
        <v>364.81314839949994</v>
      </c>
    </row>
    <row r="237" spans="1:16" x14ac:dyDescent="0.2">
      <c r="A237" s="55">
        <v>468</v>
      </c>
      <c r="B237" s="55">
        <f t="shared" si="39"/>
        <v>741.15</v>
      </c>
      <c r="C237" s="4">
        <f t="shared" si="40"/>
        <v>1.3492545368683804</v>
      </c>
      <c r="D237" s="4">
        <f t="shared" si="41"/>
        <v>1.8204878052599072</v>
      </c>
      <c r="E237" s="4"/>
      <c r="F237" s="55">
        <f>'[1]methanogen M06-L TZVP gas redo'!DF238</f>
        <v>1.0480700000000001</v>
      </c>
      <c r="G237" s="55">
        <f>'[1]methanogen M06-L TZVP gas redo'!DY238</f>
        <v>1.03182</v>
      </c>
      <c r="H237" s="55">
        <f>'[1]methanogen M06-L TZVP gas redo'!DN238</f>
        <v>2.16953</v>
      </c>
      <c r="I237" s="55">
        <f>'[1]methanogen M06-L TZVP gas redo'!DH238</f>
        <v>1.50875</v>
      </c>
      <c r="J237" s="55">
        <f>'[1]methanogen M06-L TZVP gas redo'!DU238</f>
        <v>1.9448300000000001</v>
      </c>
      <c r="N237" s="11">
        <f t="shared" si="36"/>
        <v>15.626144319341554</v>
      </c>
      <c r="O237" s="11">
        <f t="shared" si="37"/>
        <v>253.89307622191654</v>
      </c>
      <c r="P237" s="11">
        <f t="shared" si="38"/>
        <v>363.2290608020412</v>
      </c>
    </row>
    <row r="238" spans="1:16" x14ac:dyDescent="0.2">
      <c r="A238" s="55">
        <v>470</v>
      </c>
      <c r="B238" s="55">
        <f t="shared" si="39"/>
        <v>743.15</v>
      </c>
      <c r="C238" s="4">
        <f t="shared" si="40"/>
        <v>1.3456233600215299</v>
      </c>
      <c r="D238" s="4">
        <f t="shared" si="41"/>
        <v>1.8107022270356321</v>
      </c>
      <c r="E238" s="4"/>
      <c r="F238" s="55">
        <f>'[1]methanogen M06-L TZVP gas redo'!DF239</f>
        <v>1.0478499999999999</v>
      </c>
      <c r="G238" s="55">
        <f>'[1]methanogen M06-L TZVP gas redo'!DY239</f>
        <v>1.0316799999999999</v>
      </c>
      <c r="H238" s="55">
        <f>'[1]methanogen M06-L TZVP gas redo'!DN239</f>
        <v>2.1629100000000001</v>
      </c>
      <c r="I238" s="55">
        <f>'[1]methanogen M06-L TZVP gas redo'!DH239</f>
        <v>1.50651</v>
      </c>
      <c r="J238" s="55">
        <f>'[1]methanogen M06-L TZVP gas redo'!DU239</f>
        <v>1.93926</v>
      </c>
      <c r="N238" s="11">
        <f t="shared" si="36"/>
        <v>15.551904427797922</v>
      </c>
      <c r="O238" s="11">
        <f t="shared" si="37"/>
        <v>252.51073953965636</v>
      </c>
      <c r="P238" s="11">
        <f t="shared" si="38"/>
        <v>361.65881976007711</v>
      </c>
    </row>
    <row r="239" spans="1:16" x14ac:dyDescent="0.2">
      <c r="A239" s="55">
        <v>472</v>
      </c>
      <c r="B239" s="55">
        <f t="shared" si="39"/>
        <v>745.15</v>
      </c>
      <c r="C239" s="4">
        <f t="shared" si="40"/>
        <v>1.342011675501577</v>
      </c>
      <c r="D239" s="4">
        <f t="shared" si="41"/>
        <v>1.8009953371825498</v>
      </c>
      <c r="E239" s="4"/>
      <c r="F239" s="55">
        <f>'[1]methanogen M06-L TZVP gas redo'!DF240</f>
        <v>1.0476300000000001</v>
      </c>
      <c r="G239" s="55">
        <f>'[1]methanogen M06-L TZVP gas redo'!DY240</f>
        <v>1.0315399999999999</v>
      </c>
      <c r="H239" s="55">
        <f>'[1]methanogen M06-L TZVP gas redo'!DN240</f>
        <v>2.1563400000000001</v>
      </c>
      <c r="I239" s="55">
        <f>'[1]methanogen M06-L TZVP gas redo'!DH240</f>
        <v>1.5042899999999999</v>
      </c>
      <c r="J239" s="55">
        <f>'[1]methanogen M06-L TZVP gas redo'!DU240</f>
        <v>1.9337500000000001</v>
      </c>
      <c r="N239" s="11">
        <f t="shared" si="36"/>
        <v>15.477638870450676</v>
      </c>
      <c r="O239" s="11">
        <f t="shared" si="37"/>
        <v>251.14009681577747</v>
      </c>
      <c r="P239" s="11">
        <f t="shared" si="38"/>
        <v>360.09131396755299</v>
      </c>
    </row>
    <row r="240" spans="1:16" x14ac:dyDescent="0.2">
      <c r="A240" s="55">
        <v>474</v>
      </c>
      <c r="B240" s="55">
        <f t="shared" si="39"/>
        <v>747.15</v>
      </c>
      <c r="C240" s="4">
        <f t="shared" si="40"/>
        <v>1.3384193267750786</v>
      </c>
      <c r="D240" s="4">
        <f t="shared" si="41"/>
        <v>1.791366294285055</v>
      </c>
      <c r="E240" s="4"/>
      <c r="F240" s="55">
        <f>'[1]methanogen M06-L TZVP gas redo'!DF241</f>
        <v>1.04742</v>
      </c>
      <c r="G240" s="55">
        <f>'[1]methanogen M06-L TZVP gas redo'!DY241</f>
        <v>1.0314099999999999</v>
      </c>
      <c r="H240" s="55">
        <f>'[1]methanogen M06-L TZVP gas redo'!DN241</f>
        <v>2.1498400000000002</v>
      </c>
      <c r="I240" s="55">
        <f>'[1]methanogen M06-L TZVP gas redo'!DH241</f>
        <v>1.5020899999999999</v>
      </c>
      <c r="J240" s="55">
        <f>'[1]methanogen M06-L TZVP gas redo'!DU241</f>
        <v>1.9282900000000001</v>
      </c>
      <c r="N240" s="11">
        <f t="shared" si="36"/>
        <v>15.403199435452702</v>
      </c>
      <c r="O240" s="11">
        <f t="shared" si="37"/>
        <v>249.77612816159098</v>
      </c>
      <c r="P240" s="11">
        <f t="shared" si="38"/>
        <v>358.53594911238889</v>
      </c>
    </row>
    <row r="241" spans="1:16" x14ac:dyDescent="0.2">
      <c r="A241" s="55">
        <v>476</v>
      </c>
      <c r="B241" s="55">
        <f t="shared" si="39"/>
        <v>749.15</v>
      </c>
      <c r="C241" s="4">
        <f t="shared" si="40"/>
        <v>1.3348461589801777</v>
      </c>
      <c r="D241" s="4">
        <f t="shared" si="41"/>
        <v>1.7818142681441336</v>
      </c>
      <c r="E241" s="4"/>
      <c r="F241" s="55">
        <f>'[1]methanogen M06-L TZVP gas redo'!DF242</f>
        <v>1.0471999999999999</v>
      </c>
      <c r="G241" s="55">
        <f>'[1]methanogen M06-L TZVP gas redo'!DY242</f>
        <v>1.03128</v>
      </c>
      <c r="H241" s="55">
        <f>'[1]methanogen M06-L TZVP gas redo'!DN242</f>
        <v>2.1433900000000001</v>
      </c>
      <c r="I241" s="55">
        <f>'[1]methanogen M06-L TZVP gas redo'!DH242</f>
        <v>1.4998899999999999</v>
      </c>
      <c r="J241" s="55">
        <f>'[1]methanogen M06-L TZVP gas redo'!DU242</f>
        <v>1.9228700000000001</v>
      </c>
      <c r="N241" s="11">
        <f t="shared" si="36"/>
        <v>15.319186460840694</v>
      </c>
      <c r="O241" s="11">
        <f t="shared" si="37"/>
        <v>248.4270895315581</v>
      </c>
      <c r="P241" s="11">
        <f t="shared" si="38"/>
        <v>356.99691571532179</v>
      </c>
    </row>
    <row r="242" spans="1:16" x14ac:dyDescent="0.2">
      <c r="A242" s="55">
        <v>478</v>
      </c>
      <c r="B242" s="55">
        <f t="shared" si="39"/>
        <v>751.15</v>
      </c>
      <c r="C242" s="4">
        <f t="shared" si="40"/>
        <v>1.3312920189043467</v>
      </c>
      <c r="D242" s="4">
        <f t="shared" si="41"/>
        <v>1.7723384395984112</v>
      </c>
      <c r="E242" s="4"/>
      <c r="F242" s="55">
        <f>'[1]methanogen M06-L TZVP gas redo'!DF243</f>
        <v>1.0469900000000001</v>
      </c>
      <c r="G242" s="55">
        <f>'[1]methanogen M06-L TZVP gas redo'!DY243</f>
        <v>1.03115</v>
      </c>
      <c r="H242" s="55">
        <f>'[1]methanogen M06-L TZVP gas redo'!DN243</f>
        <v>2.137</v>
      </c>
      <c r="I242" s="55">
        <f>'[1]methanogen M06-L TZVP gas redo'!DH243</f>
        <v>1.4977199999999999</v>
      </c>
      <c r="J242" s="55">
        <f>'[1]methanogen M06-L TZVP gas redo'!DU243</f>
        <v>1.91751</v>
      </c>
      <c r="N242" s="11">
        <f t="shared" si="36"/>
        <v>15.244696476492605</v>
      </c>
      <c r="O242" s="11">
        <f t="shared" si="37"/>
        <v>247.08351763330916</v>
      </c>
      <c r="P242" s="11">
        <f t="shared" si="38"/>
        <v>355.45902460078503</v>
      </c>
    </row>
    <row r="243" spans="1:16" x14ac:dyDescent="0.2">
      <c r="A243" s="55">
        <v>480</v>
      </c>
      <c r="B243" s="55">
        <f t="shared" si="39"/>
        <v>753.15</v>
      </c>
      <c r="C243" s="4">
        <f t="shared" si="40"/>
        <v>1.3277567549624909</v>
      </c>
      <c r="D243" s="4">
        <f t="shared" si="41"/>
        <v>1.762938000348524</v>
      </c>
      <c r="E243" s="4"/>
      <c r="F243" s="55">
        <f>'[1]methanogen M06-L TZVP gas redo'!DF244</f>
        <v>1.04678</v>
      </c>
      <c r="G243" s="55">
        <f>'[1]methanogen M06-L TZVP gas redo'!DY244</f>
        <v>1.03101</v>
      </c>
      <c r="H243" s="55">
        <f>'[1]methanogen M06-L TZVP gas redo'!DN244</f>
        <v>2.1306600000000002</v>
      </c>
      <c r="I243" s="55">
        <f>'[1]methanogen M06-L TZVP gas redo'!DH244</f>
        <v>1.49556</v>
      </c>
      <c r="J243" s="55">
        <f>'[1]methanogen M06-L TZVP gas redo'!DU244</f>
        <v>1.9121900000000001</v>
      </c>
      <c r="N243" s="11">
        <f t="shared" si="36"/>
        <v>15.179881336113411</v>
      </c>
      <c r="O243" s="11">
        <f t="shared" si="37"/>
        <v>245.74846343288965</v>
      </c>
      <c r="P243" s="11">
        <f t="shared" si="38"/>
        <v>353.9310722356812</v>
      </c>
    </row>
    <row r="244" spans="1:16" x14ac:dyDescent="0.2">
      <c r="A244" s="55">
        <v>482</v>
      </c>
      <c r="B244" s="55">
        <f t="shared" si="39"/>
        <v>755.15</v>
      </c>
      <c r="C244" s="4">
        <f t="shared" si="40"/>
        <v>1.3242402171753958</v>
      </c>
      <c r="D244" s="4">
        <f t="shared" si="41"/>
        <v>1.753612152784739</v>
      </c>
      <c r="E244" s="4"/>
      <c r="F244" s="55">
        <f>'[1]methanogen M06-L TZVP gas redo'!DF245</f>
        <v>1.04657</v>
      </c>
      <c r="G244" s="55">
        <f>'[1]methanogen M06-L TZVP gas redo'!DY245</f>
        <v>1.03088</v>
      </c>
      <c r="H244" s="55">
        <f>'[1]methanogen M06-L TZVP gas redo'!DN245</f>
        <v>2.1243799999999999</v>
      </c>
      <c r="I244" s="55">
        <f>'[1]methanogen M06-L TZVP gas redo'!DH245</f>
        <v>1.4934099999999999</v>
      </c>
      <c r="J244" s="55">
        <f>'[1]methanogen M06-L TZVP gas redo'!DU245</f>
        <v>1.9069199999999999</v>
      </c>
      <c r="N244" s="11">
        <f t="shared" si="36"/>
        <v>15.105343890817513</v>
      </c>
      <c r="O244" s="11">
        <f t="shared" si="37"/>
        <v>244.42727930372592</v>
      </c>
      <c r="P244" s="11">
        <f t="shared" si="38"/>
        <v>352.41789937221284</v>
      </c>
    </row>
    <row r="245" spans="1:16" x14ac:dyDescent="0.2">
      <c r="A245" s="55">
        <v>484</v>
      </c>
      <c r="B245" s="55">
        <f t="shared" si="39"/>
        <v>757.15</v>
      </c>
      <c r="C245" s="4">
        <f t="shared" si="40"/>
        <v>1.3207422571485175</v>
      </c>
      <c r="D245" s="4">
        <f t="shared" si="41"/>
        <v>1.7443601098177608</v>
      </c>
      <c r="E245" s="4"/>
      <c r="F245" s="55">
        <f>'[1]methanogen M06-L TZVP gas redo'!DF246</f>
        <v>1.04636</v>
      </c>
      <c r="G245" s="55">
        <f>'[1]methanogen M06-L TZVP gas redo'!DY246</f>
        <v>1.0307500000000001</v>
      </c>
      <c r="H245" s="55">
        <f>'[1]methanogen M06-L TZVP gas redo'!DN246</f>
        <v>2.11815</v>
      </c>
      <c r="I245" s="55">
        <f>'[1]methanogen M06-L TZVP gas redo'!DH246</f>
        <v>1.4912799999999999</v>
      </c>
      <c r="J245" s="55">
        <f>'[1]methanogen M06-L TZVP gas redo'!DU246</f>
        <v>1.9016999999999999</v>
      </c>
      <c r="N245" s="11">
        <f t="shared" si="36"/>
        <v>15.030782085587028</v>
      </c>
      <c r="O245" s="11">
        <f t="shared" si="37"/>
        <v>243.1134113972403</v>
      </c>
      <c r="P245" s="11">
        <f t="shared" si="38"/>
        <v>350.90825462238064</v>
      </c>
    </row>
    <row r="246" spans="1:16" x14ac:dyDescent="0.2">
      <c r="A246" s="55">
        <v>486</v>
      </c>
      <c r="B246" s="55">
        <f t="shared" si="39"/>
        <v>759.15</v>
      </c>
      <c r="C246" s="4">
        <f t="shared" si="40"/>
        <v>1.3172627280511098</v>
      </c>
      <c r="D246" s="4">
        <f t="shared" si="41"/>
        <v>1.7351810947126522</v>
      </c>
      <c r="E246" s="4"/>
      <c r="F246" s="55">
        <f>'[1]methanogen M06-L TZVP gas redo'!DF247</f>
        <v>1.0461499999999999</v>
      </c>
      <c r="G246" s="55">
        <f>'[1]methanogen M06-L TZVP gas redo'!DY247</f>
        <v>1.0306200000000001</v>
      </c>
      <c r="H246" s="55">
        <f>'[1]methanogen M06-L TZVP gas redo'!DN247</f>
        <v>2.11198</v>
      </c>
      <c r="I246" s="55">
        <f>'[1]methanogen M06-L TZVP gas redo'!DH247</f>
        <v>1.48916</v>
      </c>
      <c r="J246" s="55">
        <f>'[1]methanogen M06-L TZVP gas redo'!DU247</f>
        <v>1.89652</v>
      </c>
      <c r="N246" s="11">
        <f t="shared" si="36"/>
        <v>14.956195908271074</v>
      </c>
      <c r="O246" s="11">
        <f t="shared" si="37"/>
        <v>241.80842523677242</v>
      </c>
      <c r="P246" s="11">
        <f t="shared" si="38"/>
        <v>349.41369350561268</v>
      </c>
    </row>
    <row r="247" spans="1:16" x14ac:dyDescent="0.2">
      <c r="A247" s="55">
        <v>488</v>
      </c>
      <c r="B247" s="55">
        <f t="shared" si="39"/>
        <v>761.15</v>
      </c>
      <c r="C247" s="4">
        <f t="shared" si="40"/>
        <v>1.3138014845956776</v>
      </c>
      <c r="D247" s="4">
        <f t="shared" si="41"/>
        <v>1.7260743409258064</v>
      </c>
      <c r="E247" s="4"/>
      <c r="F247" s="55">
        <f>'[1]methanogen M06-L TZVP gas redo'!DF248</f>
        <v>1.0459499999999999</v>
      </c>
      <c r="G247" s="55">
        <f>'[1]methanogen M06-L TZVP gas redo'!DY248</f>
        <v>1.0305</v>
      </c>
      <c r="H247" s="55">
        <f>'[1]methanogen M06-L TZVP gas redo'!DN248</f>
        <v>2.1058599999999998</v>
      </c>
      <c r="I247" s="55">
        <f>'[1]methanogen M06-L TZVP gas redo'!DH248</f>
        <v>1.48706</v>
      </c>
      <c r="J247" s="55">
        <f>'[1]methanogen M06-L TZVP gas redo'!DU248</f>
        <v>1.8913899999999999</v>
      </c>
      <c r="N247" s="11">
        <f t="shared" si="36"/>
        <v>14.881442004615701</v>
      </c>
      <c r="O247" s="11">
        <f t="shared" si="37"/>
        <v>240.51099213500103</v>
      </c>
      <c r="P247" s="11">
        <f t="shared" si="38"/>
        <v>347.92291840759623</v>
      </c>
    </row>
    <row r="248" spans="1:16" x14ac:dyDescent="0.2">
      <c r="A248" s="55">
        <v>490</v>
      </c>
      <c r="B248" s="55">
        <f t="shared" si="39"/>
        <v>763.15</v>
      </c>
      <c r="C248" s="4">
        <f t="shared" si="40"/>
        <v>1.3103583830177554</v>
      </c>
      <c r="D248" s="4">
        <f t="shared" si="41"/>
        <v>1.7170390919449066</v>
      </c>
      <c r="E248" s="4"/>
      <c r="F248" s="55">
        <f>'[1]methanogen M06-L TZVP gas redo'!DF249</f>
        <v>1.0457399999999999</v>
      </c>
      <c r="G248" s="55">
        <f>'[1]methanogen M06-L TZVP gas redo'!DY249</f>
        <v>1.03037</v>
      </c>
      <c r="H248" s="55">
        <f>'[1]methanogen M06-L TZVP gas redo'!DN249</f>
        <v>2.09979</v>
      </c>
      <c r="I248" s="55">
        <f>'[1]methanogen M06-L TZVP gas redo'!DH249</f>
        <v>1.4849699999999999</v>
      </c>
      <c r="J248" s="55">
        <f>'[1]methanogen M06-L TZVP gas redo'!DU249</f>
        <v>1.8863000000000001</v>
      </c>
      <c r="N248" s="11">
        <f t="shared" si="36"/>
        <v>14.806807742235348</v>
      </c>
      <c r="O248" s="11">
        <f t="shared" si="37"/>
        <v>239.2226683391446</v>
      </c>
      <c r="P248" s="11">
        <f t="shared" si="38"/>
        <v>346.4427696986466</v>
      </c>
    </row>
    <row r="249" spans="1:16" x14ac:dyDescent="0.2">
      <c r="A249" s="55">
        <v>492</v>
      </c>
      <c r="B249" s="55">
        <f t="shared" si="39"/>
        <v>765.15</v>
      </c>
      <c r="C249" s="4">
        <f t="shared" si="40"/>
        <v>1.3069332810560021</v>
      </c>
      <c r="D249" s="4">
        <f t="shared" si="41"/>
        <v>1.7080746011318071</v>
      </c>
      <c r="E249" s="4"/>
      <c r="F249" s="55">
        <f>'[1]methanogen M06-L TZVP gas redo'!DF250</f>
        <v>1.0455399999999999</v>
      </c>
      <c r="G249" s="55">
        <f>'[1]methanogen M06-L TZVP gas redo'!DY250</f>
        <v>1.03024</v>
      </c>
      <c r="H249" s="55">
        <f>'[1]methanogen M06-L TZVP gas redo'!DN250</f>
        <v>2.0937700000000001</v>
      </c>
      <c r="I249" s="55">
        <f>'[1]methanogen M06-L TZVP gas redo'!DH250</f>
        <v>1.4829000000000001</v>
      </c>
      <c r="J249" s="55">
        <f>'[1]methanogen M06-L TZVP gas redo'!DU250</f>
        <v>1.8812599999999999</v>
      </c>
      <c r="N249" s="11">
        <f t="shared" si="36"/>
        <v>14.741713553071499</v>
      </c>
      <c r="O249" s="11">
        <f t="shared" si="37"/>
        <v>237.94213511665254</v>
      </c>
      <c r="P249" s="11">
        <f t="shared" si="38"/>
        <v>344.96663878553693</v>
      </c>
    </row>
    <row r="250" spans="1:16" x14ac:dyDescent="0.2">
      <c r="A250" s="55">
        <v>494</v>
      </c>
      <c r="B250" s="55">
        <f t="shared" si="39"/>
        <v>767.15</v>
      </c>
      <c r="C250" s="4">
        <f t="shared" si="40"/>
        <v>1.3035260379326077</v>
      </c>
      <c r="D250" s="4">
        <f t="shared" si="41"/>
        <v>1.6991801315682824</v>
      </c>
      <c r="E250" s="4"/>
      <c r="F250" s="55">
        <f>'[1]methanogen M06-L TZVP gas redo'!DF251</f>
        <v>1.0453399999999999</v>
      </c>
      <c r="G250" s="55">
        <f>'[1]methanogen M06-L TZVP gas redo'!DY251</f>
        <v>1.0301199999999999</v>
      </c>
      <c r="H250" s="55">
        <f>'[1]methanogen M06-L TZVP gas redo'!DN251</f>
        <v>2.0878100000000002</v>
      </c>
      <c r="I250" s="55">
        <f>'[1]methanogen M06-L TZVP gas redo'!DH251</f>
        <v>1.4808399999999999</v>
      </c>
      <c r="J250" s="55">
        <f>'[1]methanogen M06-L TZVP gas redo'!DU251</f>
        <v>1.8762700000000001</v>
      </c>
      <c r="N250" s="11">
        <f t="shared" si="36"/>
        <v>14.666891040985732</v>
      </c>
      <c r="O250" s="11">
        <f t="shared" si="37"/>
        <v>236.67626913097757</v>
      </c>
      <c r="P250" s="11">
        <f t="shared" si="38"/>
        <v>343.50617537336996</v>
      </c>
    </row>
    <row r="251" spans="1:16" x14ac:dyDescent="0.2">
      <c r="A251" s="55">
        <v>496</v>
      </c>
      <c r="B251" s="55">
        <f t="shared" si="39"/>
        <v>769.15</v>
      </c>
      <c r="C251" s="4">
        <f t="shared" si="40"/>
        <v>1.3001365143340051</v>
      </c>
      <c r="D251" s="4">
        <f t="shared" si="41"/>
        <v>1.6903549559045767</v>
      </c>
      <c r="E251" s="4"/>
      <c r="F251" s="55">
        <f>'[1]methanogen M06-L TZVP gas redo'!DF252</f>
        <v>1.04514</v>
      </c>
      <c r="G251" s="55">
        <f>'[1]methanogen M06-L TZVP gas redo'!DY252</f>
        <v>1.02999</v>
      </c>
      <c r="H251" s="55">
        <f>'[1]methanogen M06-L TZVP gas redo'!DN252</f>
        <v>2.08189</v>
      </c>
      <c r="I251" s="55">
        <f>'[1]methanogen M06-L TZVP gas redo'!DH252</f>
        <v>1.47879</v>
      </c>
      <c r="J251" s="55">
        <f>'[1]methanogen M06-L TZVP gas redo'!DU252</f>
        <v>1.87131</v>
      </c>
      <c r="N251" s="11">
        <f t="shared" si="36"/>
        <v>14.601754278738008</v>
      </c>
      <c r="O251" s="11">
        <f t="shared" si="37"/>
        <v>235.41453454809235</v>
      </c>
      <c r="P251" s="11">
        <f t="shared" si="38"/>
        <v>342.05194916555934</v>
      </c>
    </row>
    <row r="252" spans="1:16" x14ac:dyDescent="0.2">
      <c r="A252" s="55">
        <v>498</v>
      </c>
      <c r="B252" s="55">
        <f t="shared" si="39"/>
        <v>771.15</v>
      </c>
      <c r="C252" s="4">
        <f t="shared" si="40"/>
        <v>1.2967645723918824</v>
      </c>
      <c r="D252" s="4">
        <f t="shared" si="41"/>
        <v>1.6815983562107013</v>
      </c>
      <c r="E252" s="4"/>
      <c r="F252" s="55">
        <f>'[1]methanogen M06-L TZVP gas redo'!DF253</f>
        <v>1.04494</v>
      </c>
      <c r="G252" s="55">
        <f>'[1]methanogen M06-L TZVP gas redo'!DY253</f>
        <v>1.0298700000000001</v>
      </c>
      <c r="H252" s="55">
        <f>'[1]methanogen M06-L TZVP gas redo'!DN253</f>
        <v>2.0760299999999998</v>
      </c>
      <c r="I252" s="55">
        <f>'[1]methanogen M06-L TZVP gas redo'!DH253</f>
        <v>1.4767600000000001</v>
      </c>
      <c r="J252" s="55">
        <f>'[1]methanogen M06-L TZVP gas redo'!DU253</f>
        <v>1.8664000000000001</v>
      </c>
      <c r="N252" s="11">
        <f t="shared" si="36"/>
        <v>14.526886816748998</v>
      </c>
      <c r="O252" s="11">
        <f t="shared" si="37"/>
        <v>234.16094291591949</v>
      </c>
      <c r="P252" s="11">
        <f t="shared" si="38"/>
        <v>340.60691725711774</v>
      </c>
    </row>
    <row r="253" spans="1:16" x14ac:dyDescent="0.2">
      <c r="A253" s="55">
        <v>500</v>
      </c>
      <c r="B253" s="55">
        <f t="shared" si="39"/>
        <v>773.15</v>
      </c>
      <c r="C253" s="4">
        <f t="shared" si="40"/>
        <v>1.2934100756644895</v>
      </c>
      <c r="D253" s="4">
        <f t="shared" si="41"/>
        <v>1.6729096238304204</v>
      </c>
      <c r="E253" s="4"/>
      <c r="F253" s="55">
        <f>'[1]methanogen M06-L TZVP gas redo'!DF254</f>
        <v>1.04474</v>
      </c>
      <c r="G253" s="55">
        <f>'[1]methanogen M06-L TZVP gas redo'!DY254</f>
        <v>1.0297400000000001</v>
      </c>
      <c r="H253" s="55">
        <f>'[1]methanogen M06-L TZVP gas redo'!DN254</f>
        <v>2.0702099999999999</v>
      </c>
      <c r="I253" s="55">
        <f>'[1]methanogen M06-L TZVP gas redo'!DH254</f>
        <v>1.4747399999999999</v>
      </c>
      <c r="J253" s="55">
        <f>'[1]methanogen M06-L TZVP gas redo'!DU254</f>
        <v>1.8615299999999999</v>
      </c>
      <c r="N253" s="11">
        <f t="shared" si="36"/>
        <v>14.461707440241558</v>
      </c>
      <c r="O253" s="11">
        <f t="shared" si="37"/>
        <v>232.91702716847686</v>
      </c>
      <c r="P253" s="11">
        <f t="shared" si="38"/>
        <v>339.1683483392593</v>
      </c>
    </row>
    <row r="254" spans="1:16" x14ac:dyDescent="0.2">
      <c r="A254" s="55">
        <v>502</v>
      </c>
      <c r="B254" s="55">
        <f t="shared" si="39"/>
        <v>775.15</v>
      </c>
      <c r="C254" s="4">
        <f t="shared" si="40"/>
        <v>1.2900728891182351</v>
      </c>
      <c r="D254" s="4">
        <f t="shared" si="41"/>
        <v>1.6642880592378704</v>
      </c>
      <c r="E254" s="4"/>
      <c r="F254" s="55">
        <f>'[1]methanogen M06-L TZVP gas redo'!DF255</f>
        <v>1.04454</v>
      </c>
      <c r="G254" s="55">
        <f>'[1]methanogen M06-L TZVP gas redo'!DY255</f>
        <v>1.02962</v>
      </c>
      <c r="H254" s="55">
        <f>'[1]methanogen M06-L TZVP gas redo'!DN255</f>
        <v>2.0644499999999999</v>
      </c>
      <c r="I254" s="55">
        <f>'[1]methanogen M06-L TZVP gas redo'!DH255</f>
        <v>1.4727300000000001</v>
      </c>
      <c r="J254" s="55">
        <f>'[1]methanogen M06-L TZVP gas redo'!DU255</f>
        <v>1.8567100000000001</v>
      </c>
      <c r="N254" s="11">
        <f t="shared" si="36"/>
        <v>14.386794986002927</v>
      </c>
      <c r="O254" s="11">
        <f t="shared" si="37"/>
        <v>231.68828302639415</v>
      </c>
      <c r="P254" s="11">
        <f t="shared" si="38"/>
        <v>337.74602582140898</v>
      </c>
    </row>
    <row r="255" spans="1:16" x14ac:dyDescent="0.2">
      <c r="A255" s="55">
        <v>504</v>
      </c>
      <c r="B255" s="55">
        <f t="shared" si="39"/>
        <v>777.15</v>
      </c>
      <c r="C255" s="4">
        <f t="shared" si="40"/>
        <v>1.286752879109567</v>
      </c>
      <c r="D255" s="4">
        <f t="shared" si="41"/>
        <v>1.6557329718967602</v>
      </c>
      <c r="E255" s="4"/>
      <c r="F255" s="55">
        <f>'[1]methanogen M06-L TZVP gas redo'!DF256</f>
        <v>1.0443499999999999</v>
      </c>
      <c r="G255" s="55">
        <f>'[1]methanogen M06-L TZVP gas redo'!DY256</f>
        <v>1.0295000000000001</v>
      </c>
      <c r="H255" s="55">
        <f>'[1]methanogen M06-L TZVP gas redo'!DN256</f>
        <v>2.0587300000000002</v>
      </c>
      <c r="I255" s="55">
        <f>'[1]methanogen M06-L TZVP gas redo'!DH256</f>
        <v>1.4707399999999999</v>
      </c>
      <c r="J255" s="55">
        <f>'[1]methanogen M06-L TZVP gas redo'!DU256</f>
        <v>1.85192</v>
      </c>
      <c r="N255" s="11">
        <f t="shared" ref="N255:N318" si="42">1000*LN(F255/G255)</f>
        <v>14.321434833481666</v>
      </c>
      <c r="O255" s="11">
        <f t="shared" ref="O255:O318" si="43">1000*LN(J255/I255)</f>
        <v>230.45726325948269</v>
      </c>
      <c r="P255" s="11">
        <f t="shared" ref="P255:P318" si="44">1000*LN(H255/I255)</f>
        <v>336.32361234262925</v>
      </c>
    </row>
    <row r="256" spans="1:16" x14ac:dyDescent="0.2">
      <c r="A256" s="55">
        <v>506</v>
      </c>
      <c r="B256" s="55">
        <f t="shared" si="39"/>
        <v>779.15</v>
      </c>
      <c r="C256" s="4">
        <f t="shared" si="40"/>
        <v>1.2834499133671309</v>
      </c>
      <c r="D256" s="4">
        <f t="shared" si="41"/>
        <v>1.647243680122096</v>
      </c>
      <c r="E256" s="4"/>
      <c r="F256" s="55">
        <f>'[1]methanogen M06-L TZVP gas redo'!DF257</f>
        <v>1.0441499999999999</v>
      </c>
      <c r="G256" s="55">
        <f>'[1]methanogen M06-L TZVP gas redo'!DY257</f>
        <v>1.02938</v>
      </c>
      <c r="H256" s="55">
        <f>'[1]methanogen M06-L TZVP gas redo'!DN257</f>
        <v>2.0530599999999999</v>
      </c>
      <c r="I256" s="55">
        <f>'[1]methanogen M06-L TZVP gas redo'!DH257</f>
        <v>1.4687600000000001</v>
      </c>
      <c r="J256" s="55">
        <f>'[1]methanogen M06-L TZVP gas redo'!DU257</f>
        <v>1.84718</v>
      </c>
      <c r="N256" s="11">
        <f t="shared" si="42"/>
        <v>14.24647804634442</v>
      </c>
      <c r="O256" s="11">
        <f t="shared" si="43"/>
        <v>229.24164440382032</v>
      </c>
      <c r="P256" s="11">
        <f t="shared" si="44"/>
        <v>334.91285573557059</v>
      </c>
    </row>
    <row r="257" spans="1:16" x14ac:dyDescent="0.2">
      <c r="A257" s="55">
        <v>508</v>
      </c>
      <c r="B257" s="55">
        <f t="shared" si="39"/>
        <v>781.15</v>
      </c>
      <c r="C257" s="4">
        <f t="shared" si="40"/>
        <v>1.2801638609742048</v>
      </c>
      <c r="D257" s="4">
        <f t="shared" si="41"/>
        <v>1.6388195109443828</v>
      </c>
      <c r="E257" s="4"/>
      <c r="F257" s="55">
        <f>'[1]methanogen M06-L TZVP gas redo'!DF258</f>
        <v>1.04396</v>
      </c>
      <c r="G257" s="55">
        <f>'[1]methanogen M06-L TZVP gas redo'!DY258</f>
        <v>1.0292600000000001</v>
      </c>
      <c r="H257" s="55">
        <f>'[1]methanogen M06-L TZVP gas redo'!DN258</f>
        <v>2.0474299999999999</v>
      </c>
      <c r="I257" s="55">
        <f>'[1]methanogen M06-L TZVP gas redo'!DH258</f>
        <v>1.46679</v>
      </c>
      <c r="J257" s="55">
        <f>'[1]methanogen M06-L TZVP gas redo'!DU258</f>
        <v>1.8424799999999999</v>
      </c>
      <c r="N257" s="11">
        <f t="shared" si="42"/>
        <v>14.181077117031233</v>
      </c>
      <c r="O257" s="11">
        <f t="shared" si="43"/>
        <v>228.03615057586114</v>
      </c>
      <c r="P257" s="11">
        <f t="shared" si="44"/>
        <v>333.50900849672064</v>
      </c>
    </row>
    <row r="258" spans="1:16" x14ac:dyDescent="0.2">
      <c r="A258" s="55">
        <v>510</v>
      </c>
      <c r="B258" s="55">
        <f t="shared" si="39"/>
        <v>783.15</v>
      </c>
      <c r="C258" s="4">
        <f t="shared" si="40"/>
        <v>1.2768945923514015</v>
      </c>
      <c r="D258" s="4">
        <f t="shared" si="41"/>
        <v>1.6304597999762516</v>
      </c>
      <c r="E258" s="4"/>
      <c r="F258" s="55">
        <f>'[1]methanogen M06-L TZVP gas redo'!DF259</f>
        <v>1.0437700000000001</v>
      </c>
      <c r="G258" s="55">
        <f>'[1]methanogen M06-L TZVP gas redo'!DY259</f>
        <v>1.0291399999999999</v>
      </c>
      <c r="H258" s="55">
        <f>'[1]methanogen M06-L TZVP gas redo'!DN259</f>
        <v>2.0418599999999998</v>
      </c>
      <c r="I258" s="55">
        <f>'[1]methanogen M06-L TZVP gas redo'!DH259</f>
        <v>1.4648399999999999</v>
      </c>
      <c r="J258" s="55">
        <f>'[1]methanogen M06-L TZVP gas redo'!DU259</f>
        <v>1.83782</v>
      </c>
      <c r="N258" s="11">
        <f t="shared" si="42"/>
        <v>14.115656656874556</v>
      </c>
      <c r="O258" s="11">
        <f t="shared" si="43"/>
        <v>226.83406511485555</v>
      </c>
      <c r="P258" s="11">
        <f t="shared" si="44"/>
        <v>332.11513566947821</v>
      </c>
    </row>
    <row r="259" spans="1:16" x14ac:dyDescent="0.2">
      <c r="A259" s="55">
        <v>512</v>
      </c>
      <c r="B259" s="55">
        <f t="shared" ref="B259:B322" si="45">A259+273.15</f>
        <v>785.15</v>
      </c>
      <c r="C259" s="4">
        <f t="shared" ref="C259:C322" si="46">1000/B259</f>
        <v>1.2736419792396358</v>
      </c>
      <c r="D259" s="4">
        <f t="shared" si="41"/>
        <v>1.6221638912814569</v>
      </c>
      <c r="E259" s="4"/>
      <c r="F259" s="55">
        <f>'[1]methanogen M06-L TZVP gas redo'!DF260</f>
        <v>1.04358</v>
      </c>
      <c r="G259" s="55">
        <f>'[1]methanogen M06-L TZVP gas redo'!DY260</f>
        <v>1.02902</v>
      </c>
      <c r="H259" s="55">
        <f>'[1]methanogen M06-L TZVP gas redo'!DN260</f>
        <v>2.03633</v>
      </c>
      <c r="I259" s="55">
        <f>'[1]methanogen M06-L TZVP gas redo'!DH260</f>
        <v>1.4629000000000001</v>
      </c>
      <c r="J259" s="55">
        <f>'[1]methanogen M06-L TZVP gas redo'!DU260</f>
        <v>1.8331900000000001</v>
      </c>
      <c r="N259" s="11">
        <f t="shared" si="42"/>
        <v>14.050216656983618</v>
      </c>
      <c r="O259" s="11">
        <f t="shared" si="43"/>
        <v>225.63685169387267</v>
      </c>
      <c r="P259" s="11">
        <f t="shared" si="44"/>
        <v>330.72840106715597</v>
      </c>
    </row>
    <row r="260" spans="1:16" x14ac:dyDescent="0.2">
      <c r="A260" s="55">
        <v>514</v>
      </c>
      <c r="B260" s="55">
        <f t="shared" si="45"/>
        <v>787.15</v>
      </c>
      <c r="C260" s="4">
        <f t="shared" si="46"/>
        <v>1.2704058946833514</v>
      </c>
      <c r="D260" s="4">
        <f t="shared" ref="D260:D323" si="47">1000000/(B260^2)</f>
        <v>1.6139311372462064</v>
      </c>
      <c r="E260" s="4"/>
      <c r="F260" s="55">
        <f>'[1]methanogen M06-L TZVP gas redo'!DF261</f>
        <v>1.04339</v>
      </c>
      <c r="G260" s="55">
        <f>'[1]methanogen M06-L TZVP gas redo'!DY261</f>
        <v>1.0288999999999999</v>
      </c>
      <c r="H260" s="55">
        <f>'[1]methanogen M06-L TZVP gas redo'!DN261</f>
        <v>2.03084</v>
      </c>
      <c r="I260" s="55">
        <f>'[1]methanogen M06-L TZVP gas redo'!DH261</f>
        <v>1.4609700000000001</v>
      </c>
      <c r="J260" s="55">
        <f>'[1]methanogen M06-L TZVP gas redo'!DU261</f>
        <v>1.8286100000000001</v>
      </c>
      <c r="N260" s="11">
        <f t="shared" si="42"/>
        <v>13.984757108463342</v>
      </c>
      <c r="O260" s="11">
        <f t="shared" si="43"/>
        <v>224.45551672095226</v>
      </c>
      <c r="P260" s="11">
        <f t="shared" si="44"/>
        <v>329.34890189155186</v>
      </c>
    </row>
    <row r="261" spans="1:16" x14ac:dyDescent="0.2">
      <c r="A261" s="55">
        <v>516</v>
      </c>
      <c r="B261" s="55">
        <f t="shared" si="45"/>
        <v>789.15</v>
      </c>
      <c r="C261" s="4">
        <f t="shared" si="46"/>
        <v>1.2671862130140024</v>
      </c>
      <c r="D261" s="4">
        <f t="shared" si="47"/>
        <v>1.6057608984527689</v>
      </c>
      <c r="E261" s="4"/>
      <c r="F261" s="55">
        <f>'[1]methanogen M06-L TZVP gas redo'!DF262</f>
        <v>1.0431999999999999</v>
      </c>
      <c r="G261" s="55">
        <f>'[1]methanogen M06-L TZVP gas redo'!DY262</f>
        <v>1.02878</v>
      </c>
      <c r="H261" s="55">
        <f>'[1]methanogen M06-L TZVP gas redo'!DN262</f>
        <v>2.0253999999999999</v>
      </c>
      <c r="I261" s="55">
        <f>'[1]methanogen M06-L TZVP gas redo'!DH262</f>
        <v>1.45905</v>
      </c>
      <c r="J261" s="55">
        <f>'[1]methanogen M06-L TZVP gas redo'!DU262</f>
        <v>1.82406</v>
      </c>
      <c r="N261" s="11">
        <f t="shared" si="42"/>
        <v>13.919278002411939</v>
      </c>
      <c r="O261" s="11">
        <f t="shared" si="43"/>
        <v>223.27924684653985</v>
      </c>
      <c r="P261" s="11">
        <f t="shared" si="44"/>
        <v>327.98167291462551</v>
      </c>
    </row>
    <row r="262" spans="1:16" x14ac:dyDescent="0.2">
      <c r="A262" s="55">
        <v>518</v>
      </c>
      <c r="B262" s="55">
        <f t="shared" si="45"/>
        <v>791.15</v>
      </c>
      <c r="C262" s="4">
        <f t="shared" si="46"/>
        <v>1.2639828098337862</v>
      </c>
      <c r="D262" s="4">
        <f t="shared" si="47"/>
        <v>1.5976525435553135</v>
      </c>
      <c r="E262" s="4"/>
      <c r="F262" s="55">
        <f>'[1]methanogen M06-L TZVP gas redo'!DF263</f>
        <v>1.04301</v>
      </c>
      <c r="G262" s="55">
        <f>'[1]methanogen M06-L TZVP gas redo'!DY263</f>
        <v>1.0286599999999999</v>
      </c>
      <c r="H262" s="55">
        <f>'[1]methanogen M06-L TZVP gas redo'!DN263</f>
        <v>2.0200100000000001</v>
      </c>
      <c r="I262" s="55">
        <f>'[1]methanogen M06-L TZVP gas redo'!DH263</f>
        <v>1.4571499999999999</v>
      </c>
      <c r="J262" s="55">
        <f>'[1]methanogen M06-L TZVP gas redo'!DU263</f>
        <v>1.8195600000000001</v>
      </c>
      <c r="N262" s="11">
        <f t="shared" si="42"/>
        <v>13.85377932992353</v>
      </c>
      <c r="O262" s="11">
        <f t="shared" si="43"/>
        <v>222.11224043502932</v>
      </c>
      <c r="P262" s="11">
        <f t="shared" si="44"/>
        <v>326.6199887122275</v>
      </c>
    </row>
    <row r="263" spans="1:16" x14ac:dyDescent="0.2">
      <c r="A263" s="55">
        <v>520</v>
      </c>
      <c r="B263" s="55">
        <f t="shared" si="45"/>
        <v>793.15</v>
      </c>
      <c r="C263" s="4">
        <f t="shared" si="46"/>
        <v>1.2607955619996218</v>
      </c>
      <c r="D263" s="4">
        <f t="shared" si="47"/>
        <v>1.5896054491579421</v>
      </c>
      <c r="E263" s="4"/>
      <c r="F263" s="55">
        <f>'[1]methanogen M06-L TZVP gas redo'!DF264</f>
        <v>1.0428299999999999</v>
      </c>
      <c r="G263" s="55">
        <f>'[1]methanogen M06-L TZVP gas redo'!DY264</f>
        <v>1.0285500000000001</v>
      </c>
      <c r="H263" s="55">
        <f>'[1]methanogen M06-L TZVP gas redo'!DN264</f>
        <v>2.0146600000000001</v>
      </c>
      <c r="I263" s="55">
        <f>'[1]methanogen M06-L TZVP gas redo'!DH264</f>
        <v>1.45526</v>
      </c>
      <c r="J263" s="55">
        <f>'[1]methanogen M06-L TZVP gas redo'!DU264</f>
        <v>1.8150900000000001</v>
      </c>
      <c r="N263" s="11">
        <f t="shared" si="42"/>
        <v>13.788127946707034</v>
      </c>
      <c r="O263" s="11">
        <f t="shared" si="43"/>
        <v>220.95047444665795</v>
      </c>
      <c r="P263" s="11">
        <f t="shared" si="44"/>
        <v>325.2658678524333</v>
      </c>
    </row>
    <row r="264" spans="1:16" x14ac:dyDescent="0.2">
      <c r="A264" s="55">
        <v>522</v>
      </c>
      <c r="B264" s="55">
        <f t="shared" si="45"/>
        <v>795.15</v>
      </c>
      <c r="C264" s="4">
        <f t="shared" si="46"/>
        <v>1.2576243476073696</v>
      </c>
      <c r="D264" s="4">
        <f t="shared" si="47"/>
        <v>1.5816189996948622</v>
      </c>
      <c r="E264" s="4"/>
      <c r="F264" s="55">
        <f>'[1]methanogen M06-L TZVP gas redo'!DF265</f>
        <v>1.04264</v>
      </c>
      <c r="G264" s="55">
        <f>'[1]methanogen M06-L TZVP gas redo'!DY265</f>
        <v>1.02843</v>
      </c>
      <c r="H264" s="55">
        <f>'[1]methanogen M06-L TZVP gas redo'!DN265</f>
        <v>2.00935</v>
      </c>
      <c r="I264" s="55">
        <f>'[1]methanogen M06-L TZVP gas redo'!DH265</f>
        <v>1.4533799999999999</v>
      </c>
      <c r="J264" s="55">
        <f>'[1]methanogen M06-L TZVP gas redo'!DU265</f>
        <v>1.8106599999999999</v>
      </c>
      <c r="N264" s="11">
        <f t="shared" si="42"/>
        <v>13.722590727622713</v>
      </c>
      <c r="O264" s="11">
        <f t="shared" si="43"/>
        <v>219.79954142732362</v>
      </c>
      <c r="P264" s="11">
        <f t="shared" si="44"/>
        <v>323.9194084177638</v>
      </c>
    </row>
    <row r="265" spans="1:16" x14ac:dyDescent="0.2">
      <c r="A265" s="55">
        <v>524</v>
      </c>
      <c r="B265" s="55">
        <f t="shared" si="45"/>
        <v>797.15</v>
      </c>
      <c r="C265" s="4">
        <f t="shared" si="46"/>
        <v>1.2544690459762906</v>
      </c>
      <c r="D265" s="4">
        <f t="shared" si="47"/>
        <v>1.5736925873126646</v>
      </c>
      <c r="E265" s="4"/>
      <c r="F265" s="55">
        <f>'[1]methanogen M06-L TZVP gas redo'!DF266</f>
        <v>1.0424599999999999</v>
      </c>
      <c r="G265" s="55">
        <f>'[1]methanogen M06-L TZVP gas redo'!DY266</f>
        <v>1.0283199999999999</v>
      </c>
      <c r="H265" s="55">
        <f>'[1]methanogen M06-L TZVP gas redo'!DN266</f>
        <v>2.0040800000000001</v>
      </c>
      <c r="I265" s="55">
        <f>'[1]methanogen M06-L TZVP gas redo'!DH266</f>
        <v>1.4515100000000001</v>
      </c>
      <c r="J265" s="55">
        <f>'[1]methanogen M06-L TZVP gas redo'!DU266</f>
        <v>1.80626</v>
      </c>
      <c r="N265" s="11">
        <f t="shared" si="42"/>
        <v>13.656902009303526</v>
      </c>
      <c r="O265" s="11">
        <f t="shared" si="43"/>
        <v>218.65401531191114</v>
      </c>
      <c r="P265" s="11">
        <f t="shared" si="44"/>
        <v>322.58070870196207</v>
      </c>
    </row>
    <row r="266" spans="1:16" x14ac:dyDescent="0.2">
      <c r="A266" s="55">
        <v>526</v>
      </c>
      <c r="B266" s="55">
        <f t="shared" si="45"/>
        <v>799.15</v>
      </c>
      <c r="C266" s="4">
        <f t="shared" si="46"/>
        <v>1.2513295376337359</v>
      </c>
      <c r="D266" s="4">
        <f t="shared" si="47"/>
        <v>1.5658256117546594</v>
      </c>
      <c r="E266" s="4"/>
      <c r="F266" s="55">
        <f>'[1]methanogen M06-L TZVP gas redo'!DF267</f>
        <v>1.0422800000000001</v>
      </c>
      <c r="G266" s="55">
        <f>'[1]methanogen M06-L TZVP gas redo'!DY267</f>
        <v>1.0282</v>
      </c>
      <c r="H266" s="55">
        <f>'[1]methanogen M06-L TZVP gas redo'!DN267</f>
        <v>1.9988600000000001</v>
      </c>
      <c r="I266" s="55">
        <f>'[1]methanogen M06-L TZVP gas redo'!DH267</f>
        <v>1.4496599999999999</v>
      </c>
      <c r="J266" s="55">
        <f>'[1]methanogen M06-L TZVP gas redo'!DU267</f>
        <v>1.8019000000000001</v>
      </c>
      <c r="N266" s="11">
        <f t="shared" si="42"/>
        <v>13.600920606280713</v>
      </c>
      <c r="O266" s="11">
        <f t="shared" si="43"/>
        <v>217.51261757214942</v>
      </c>
      <c r="P266" s="11">
        <f t="shared" si="44"/>
        <v>321.24797186970602</v>
      </c>
    </row>
    <row r="267" spans="1:16" x14ac:dyDescent="0.2">
      <c r="A267" s="55">
        <v>528</v>
      </c>
      <c r="B267" s="55">
        <f t="shared" si="45"/>
        <v>801.15</v>
      </c>
      <c r="C267" s="4">
        <f t="shared" si="46"/>
        <v>1.2482057043000687</v>
      </c>
      <c r="D267" s="4">
        <f t="shared" si="47"/>
        <v>1.5580174802472304</v>
      </c>
      <c r="E267" s="4"/>
      <c r="F267" s="55">
        <f>'[1]methanogen M06-L TZVP gas redo'!DF268</f>
        <v>1.04209</v>
      </c>
      <c r="G267" s="55">
        <f>'[1]methanogen M06-L TZVP gas redo'!DY268</f>
        <v>1.0280899999999999</v>
      </c>
      <c r="H267" s="55">
        <f>'[1]methanogen M06-L TZVP gas redo'!DN268</f>
        <v>1.9936799999999999</v>
      </c>
      <c r="I267" s="55">
        <f>'[1]methanogen M06-L TZVP gas redo'!DH268</f>
        <v>1.4478200000000001</v>
      </c>
      <c r="J267" s="55">
        <f>'[1]methanogen M06-L TZVP gas redo'!DU268</f>
        <v>1.79758</v>
      </c>
      <c r="N267" s="11">
        <f t="shared" si="42"/>
        <v>13.525600123194851</v>
      </c>
      <c r="O267" s="11">
        <f t="shared" si="43"/>
        <v>216.38233903717656</v>
      </c>
      <c r="P267" s="11">
        <f t="shared" si="44"/>
        <v>319.92320037258196</v>
      </c>
    </row>
    <row r="268" spans="1:16" x14ac:dyDescent="0.2">
      <c r="A268" s="55">
        <v>530</v>
      </c>
      <c r="B268" s="55">
        <f t="shared" si="45"/>
        <v>803.15</v>
      </c>
      <c r="C268" s="4">
        <f t="shared" si="46"/>
        <v>1.2450974288738095</v>
      </c>
      <c r="D268" s="4">
        <f t="shared" si="47"/>
        <v>1.5502676073881709</v>
      </c>
      <c r="E268" s="4"/>
      <c r="F268" s="55">
        <f>'[1]methanogen M06-L TZVP gas redo'!DF269</f>
        <v>1.0419099999999999</v>
      </c>
      <c r="G268" s="55">
        <f>'[1]methanogen M06-L TZVP gas redo'!DY269</f>
        <v>1.0279700000000001</v>
      </c>
      <c r="H268" s="55">
        <f>'[1]methanogen M06-L TZVP gas redo'!DN269</f>
        <v>1.98854</v>
      </c>
      <c r="I268" s="55">
        <f>'[1]methanogen M06-L TZVP gas redo'!DH269</f>
        <v>1.4459900000000001</v>
      </c>
      <c r="J268" s="55">
        <f>'[1]methanogen M06-L TZVP gas redo'!DU269</f>
        <v>1.7932999999999999</v>
      </c>
      <c r="N268" s="11">
        <f t="shared" si="42"/>
        <v>13.469583512255838</v>
      </c>
      <c r="O268" s="11">
        <f t="shared" si="43"/>
        <v>215.26328988890376</v>
      </c>
      <c r="P268" s="11">
        <f t="shared" si="44"/>
        <v>318.60649304502749</v>
      </c>
    </row>
    <row r="269" spans="1:16" x14ac:dyDescent="0.2">
      <c r="A269" s="55">
        <v>532</v>
      </c>
      <c r="B269" s="55">
        <f t="shared" si="45"/>
        <v>805.15</v>
      </c>
      <c r="C269" s="4">
        <f t="shared" si="46"/>
        <v>1.2420045954170031</v>
      </c>
      <c r="D269" s="4">
        <f t="shared" si="47"/>
        <v>1.5425754150369535</v>
      </c>
      <c r="E269" s="4"/>
      <c r="F269" s="55">
        <f>'[1]methanogen M06-L TZVP gas redo'!DF270</f>
        <v>1.04173</v>
      </c>
      <c r="G269" s="55">
        <f>'[1]methanogen M06-L TZVP gas redo'!DY270</f>
        <v>1.02786</v>
      </c>
      <c r="H269" s="55">
        <f>'[1]methanogen M06-L TZVP gas redo'!DN270</f>
        <v>1.9834499999999999</v>
      </c>
      <c r="I269" s="55">
        <f>'[1]methanogen M06-L TZVP gas redo'!DH270</f>
        <v>1.44417</v>
      </c>
      <c r="J269" s="55">
        <f>'[1]methanogen M06-L TZVP gas redo'!DU270</f>
        <v>1.78905</v>
      </c>
      <c r="N269" s="11">
        <f t="shared" si="42"/>
        <v>13.403821683725059</v>
      </c>
      <c r="O269" s="11">
        <f t="shared" si="43"/>
        <v>214.14999063761999</v>
      </c>
      <c r="P269" s="11">
        <f t="shared" si="44"/>
        <v>317.30299061577375</v>
      </c>
    </row>
    <row r="270" spans="1:16" x14ac:dyDescent="0.2">
      <c r="A270" s="55">
        <v>534</v>
      </c>
      <c r="B270" s="55">
        <f t="shared" si="45"/>
        <v>807.15</v>
      </c>
      <c r="C270" s="4">
        <f t="shared" si="46"/>
        <v>1.2389270891408042</v>
      </c>
      <c r="D270" s="4">
        <f t="shared" si="47"/>
        <v>1.534940332206906</v>
      </c>
      <c r="E270" s="4"/>
      <c r="F270" s="55">
        <f>'[1]methanogen M06-L TZVP gas redo'!DF271</f>
        <v>1.04156</v>
      </c>
      <c r="G270" s="55">
        <f>'[1]methanogen M06-L TZVP gas redo'!DY271</f>
        <v>1.0277499999999999</v>
      </c>
      <c r="H270" s="55">
        <f>'[1]methanogen M06-L TZVP gas redo'!DN271</f>
        <v>1.9783900000000001</v>
      </c>
      <c r="I270" s="55">
        <f>'[1]methanogen M06-L TZVP gas redo'!DH271</f>
        <v>1.4423600000000001</v>
      </c>
      <c r="J270" s="55">
        <f>'[1]methanogen M06-L TZVP gas redo'!DU271</f>
        <v>1.7848299999999999</v>
      </c>
      <c r="N270" s="11">
        <f t="shared" si="42"/>
        <v>13.347642481166513</v>
      </c>
      <c r="O270" s="11">
        <f t="shared" si="43"/>
        <v>213.04251163699871</v>
      </c>
      <c r="P270" s="11">
        <f t="shared" si="44"/>
        <v>316.0027216587975</v>
      </c>
    </row>
    <row r="271" spans="1:16" x14ac:dyDescent="0.2">
      <c r="A271" s="55">
        <v>536</v>
      </c>
      <c r="B271" s="55">
        <f t="shared" si="45"/>
        <v>809.15</v>
      </c>
      <c r="C271" s="4">
        <f t="shared" si="46"/>
        <v>1.2358647963912748</v>
      </c>
      <c r="D271" s="4">
        <f t="shared" si="47"/>
        <v>1.5273617949592473</v>
      </c>
      <c r="E271" s="4"/>
      <c r="F271" s="55">
        <f>'[1]methanogen M06-L TZVP gas redo'!DF272</f>
        <v>1.04138</v>
      </c>
      <c r="G271" s="55">
        <f>'[1]methanogen M06-L TZVP gas redo'!DY272</f>
        <v>1.0276400000000001</v>
      </c>
      <c r="H271" s="55">
        <f>'[1]methanogen M06-L TZVP gas redo'!DN272</f>
        <v>1.9733700000000001</v>
      </c>
      <c r="I271" s="55">
        <f>'[1]methanogen M06-L TZVP gas redo'!DH272</f>
        <v>1.4405600000000001</v>
      </c>
      <c r="J271" s="55">
        <f>'[1]methanogen M06-L TZVP gas redo'!DU272</f>
        <v>1.7806500000000001</v>
      </c>
      <c r="N271" s="11">
        <f t="shared" si="42"/>
        <v>13.281845497773547</v>
      </c>
      <c r="O271" s="11">
        <f t="shared" si="43"/>
        <v>211.9465393064026</v>
      </c>
      <c r="P271" s="11">
        <f t="shared" si="44"/>
        <v>314.71081425714664</v>
      </c>
    </row>
    <row r="272" spans="1:16" x14ac:dyDescent="0.2">
      <c r="A272" s="55">
        <v>538</v>
      </c>
      <c r="B272" s="55">
        <f t="shared" si="45"/>
        <v>811.15</v>
      </c>
      <c r="C272" s="4">
        <f t="shared" si="46"/>
        <v>1.2328176046353942</v>
      </c>
      <c r="D272" s="4">
        <f t="shared" si="47"/>
        <v>1.5198392462989512</v>
      </c>
      <c r="E272" s="4"/>
      <c r="F272" s="55">
        <f>'[1]methanogen M06-L TZVP gas redo'!DF273</f>
        <v>1.0411999999999999</v>
      </c>
      <c r="G272" s="55">
        <f>'[1]methanogen M06-L TZVP gas redo'!DY273</f>
        <v>1.0275300000000001</v>
      </c>
      <c r="H272" s="55">
        <f>'[1]methanogen M06-L TZVP gas redo'!DN273</f>
        <v>1.9683999999999999</v>
      </c>
      <c r="I272" s="55">
        <f>'[1]methanogen M06-L TZVP gas redo'!DH273</f>
        <v>1.4387799999999999</v>
      </c>
      <c r="J272" s="55">
        <f>'[1]methanogen M06-L TZVP gas redo'!DU273</f>
        <v>1.7765</v>
      </c>
      <c r="N272" s="11">
        <f t="shared" si="42"/>
        <v>13.216030095954924</v>
      </c>
      <c r="O272" s="11">
        <f t="shared" si="43"/>
        <v>210.84960420884147</v>
      </c>
      <c r="P272" s="11">
        <f t="shared" si="44"/>
        <v>313.42549773958274</v>
      </c>
    </row>
    <row r="273" spans="1:16" x14ac:dyDescent="0.2">
      <c r="A273" s="55">
        <v>540</v>
      </c>
      <c r="B273" s="55">
        <f t="shared" si="45"/>
        <v>813.15</v>
      </c>
      <c r="C273" s="4">
        <f t="shared" si="46"/>
        <v>1.229785402447273</v>
      </c>
      <c r="D273" s="4">
        <f t="shared" si="47"/>
        <v>1.5123721360724012</v>
      </c>
      <c r="E273" s="4"/>
      <c r="F273" s="55">
        <f>'[1]methanogen M06-L TZVP gas redo'!DF274</f>
        <v>1.0410299999999999</v>
      </c>
      <c r="G273" s="55">
        <f>'[1]methanogen M06-L TZVP gas redo'!DY274</f>
        <v>1.02742</v>
      </c>
      <c r="H273" s="55">
        <f>'[1]methanogen M06-L TZVP gas redo'!DN274</f>
        <v>1.96346</v>
      </c>
      <c r="I273" s="55">
        <f>'[1]methanogen M06-L TZVP gas redo'!DH274</f>
        <v>1.4370000000000001</v>
      </c>
      <c r="J273" s="55">
        <f>'[1]methanogen M06-L TZVP gas redo'!DU274</f>
        <v>1.7723899999999999</v>
      </c>
      <c r="N273" s="11">
        <f t="shared" si="42"/>
        <v>13.1598021850783</v>
      </c>
      <c r="O273" s="11">
        <f t="shared" si="43"/>
        <v>209.77131116313939</v>
      </c>
      <c r="P273" s="11">
        <f t="shared" si="44"/>
        <v>312.15061594645402</v>
      </c>
    </row>
    <row r="274" spans="1:16" x14ac:dyDescent="0.2">
      <c r="A274" s="55">
        <v>542</v>
      </c>
      <c r="B274" s="55">
        <f t="shared" si="45"/>
        <v>815.15</v>
      </c>
      <c r="C274" s="4">
        <f t="shared" si="46"/>
        <v>1.2267680794945717</v>
      </c>
      <c r="D274" s="4">
        <f t="shared" si="47"/>
        <v>1.5049599208667994</v>
      </c>
      <c r="E274" s="4"/>
      <c r="F274" s="55">
        <f>'[1]methanogen M06-L TZVP gas redo'!DF275</f>
        <v>1.0408599999999999</v>
      </c>
      <c r="G274" s="55">
        <f>'[1]methanogen M06-L TZVP gas redo'!DY275</f>
        <v>1.0273099999999999</v>
      </c>
      <c r="H274" s="55">
        <f>'[1]methanogen M06-L TZVP gas redo'!DN275</f>
        <v>1.9585600000000001</v>
      </c>
      <c r="I274" s="55">
        <f>'[1]methanogen M06-L TZVP gas redo'!DH275</f>
        <v>1.4352400000000001</v>
      </c>
      <c r="J274" s="55">
        <f>'[1]methanogen M06-L TZVP gas redo'!DU275</f>
        <v>1.76831</v>
      </c>
      <c r="N274" s="11">
        <f t="shared" si="42"/>
        <v>13.103559070137615</v>
      </c>
      <c r="O274" s="11">
        <f t="shared" si="43"/>
        <v>208.69220559775835</v>
      </c>
      <c r="P274" s="11">
        <f t="shared" si="44"/>
        <v>310.87742673100627</v>
      </c>
    </row>
    <row r="275" spans="1:16" x14ac:dyDescent="0.2">
      <c r="A275" s="55">
        <v>544</v>
      </c>
      <c r="B275" s="55">
        <f t="shared" si="45"/>
        <v>817.15</v>
      </c>
      <c r="C275" s="4">
        <f t="shared" si="46"/>
        <v>1.2237655265251177</v>
      </c>
      <c r="D275" s="4">
        <f t="shared" si="47"/>
        <v>1.4976020639112988</v>
      </c>
      <c r="E275" s="4"/>
      <c r="F275" s="55">
        <f>'[1]methanogen M06-L TZVP gas redo'!DF276</f>
        <v>1.04068</v>
      </c>
      <c r="G275" s="55">
        <f>'[1]methanogen M06-L TZVP gas redo'!DY276</f>
        <v>1.0271999999999999</v>
      </c>
      <c r="H275" s="55">
        <f>'[1]methanogen M06-L TZVP gas redo'!DN276</f>
        <v>1.9537</v>
      </c>
      <c r="I275" s="55">
        <f>'[1]methanogen M06-L TZVP gas redo'!DH276</f>
        <v>1.4334899999999999</v>
      </c>
      <c r="J275" s="55">
        <f>'[1]methanogen M06-L TZVP gas redo'!DU276</f>
        <v>1.7642599999999999</v>
      </c>
      <c r="N275" s="11">
        <f t="shared" si="42"/>
        <v>13.037691689302067</v>
      </c>
      <c r="O275" s="11">
        <f t="shared" si="43"/>
        <v>207.61930862974805</v>
      </c>
      <c r="P275" s="11">
        <f t="shared" si="44"/>
        <v>309.61298023152824</v>
      </c>
    </row>
    <row r="276" spans="1:16" x14ac:dyDescent="0.2">
      <c r="A276" s="55">
        <v>546</v>
      </c>
      <c r="B276" s="55">
        <f t="shared" si="45"/>
        <v>819.15</v>
      </c>
      <c r="C276" s="4">
        <f t="shared" si="46"/>
        <v>1.2207776353537203</v>
      </c>
      <c r="D276" s="4">
        <f t="shared" si="47"/>
        <v>1.4902980349798212</v>
      </c>
      <c r="E276" s="4"/>
      <c r="F276" s="55">
        <f>'[1]methanogen M06-L TZVP gas redo'!DF277</f>
        <v>1.04051</v>
      </c>
      <c r="G276" s="55">
        <f>'[1]methanogen M06-L TZVP gas redo'!DY277</f>
        <v>1.0270900000000001</v>
      </c>
      <c r="H276" s="55">
        <f>'[1]methanogen M06-L TZVP gas redo'!DN277</f>
        <v>1.9488799999999999</v>
      </c>
      <c r="I276" s="55">
        <f>'[1]methanogen M06-L TZVP gas redo'!DH277</f>
        <v>1.4317500000000001</v>
      </c>
      <c r="J276" s="55">
        <f>'[1]methanogen M06-L TZVP gas redo'!DU277</f>
        <v>1.7602500000000001</v>
      </c>
      <c r="N276" s="11">
        <f t="shared" si="42"/>
        <v>12.981416577525804</v>
      </c>
      <c r="O276" s="11">
        <f t="shared" si="43"/>
        <v>206.55837212527589</v>
      </c>
      <c r="P276" s="11">
        <f t="shared" si="44"/>
        <v>308.35737630216579</v>
      </c>
    </row>
    <row r="277" spans="1:16" x14ac:dyDescent="0.2">
      <c r="A277" s="55">
        <v>548</v>
      </c>
      <c r="B277" s="55">
        <f t="shared" si="45"/>
        <v>821.15</v>
      </c>
      <c r="C277" s="4">
        <f t="shared" si="46"/>
        <v>1.2178042988491751</v>
      </c>
      <c r="D277" s="4">
        <f t="shared" si="47"/>
        <v>1.4830473102955306</v>
      </c>
      <c r="E277" s="4"/>
      <c r="F277" s="55">
        <f>'[1]methanogen M06-L TZVP gas redo'!DF278</f>
        <v>1.04034</v>
      </c>
      <c r="G277" s="55">
        <f>'[1]methanogen M06-L TZVP gas redo'!DY278</f>
        <v>1.0269900000000001</v>
      </c>
      <c r="H277" s="55">
        <f>'[1]methanogen M06-L TZVP gas redo'!DN278</f>
        <v>1.9440999999999999</v>
      </c>
      <c r="I277" s="55">
        <f>'[1]methanogen M06-L TZVP gas redo'!DH278</f>
        <v>1.4300200000000001</v>
      </c>
      <c r="J277" s="55">
        <f>'[1]methanogen M06-L TZVP gas redo'!DU278</f>
        <v>1.7562599999999999</v>
      </c>
      <c r="N277" s="11">
        <f t="shared" si="42"/>
        <v>12.915389001828727</v>
      </c>
      <c r="O277" s="11">
        <f t="shared" si="43"/>
        <v>205.49811784588772</v>
      </c>
      <c r="P277" s="11">
        <f t="shared" si="44"/>
        <v>307.1107148564584</v>
      </c>
    </row>
    <row r="278" spans="1:16" x14ac:dyDescent="0.2">
      <c r="A278" s="55">
        <v>550</v>
      </c>
      <c r="B278" s="55">
        <f t="shared" si="45"/>
        <v>823.15</v>
      </c>
      <c r="C278" s="4">
        <f t="shared" si="46"/>
        <v>1.2148454109214604</v>
      </c>
      <c r="D278" s="4">
        <f t="shared" si="47"/>
        <v>1.4758493724369317</v>
      </c>
      <c r="E278" s="4"/>
      <c r="F278" s="55">
        <f>'[1]methanogen M06-L TZVP gas redo'!DF279</f>
        <v>1.04017</v>
      </c>
      <c r="G278" s="55">
        <f>'[1]methanogen M06-L TZVP gas redo'!DY279</f>
        <v>1.02688</v>
      </c>
      <c r="H278" s="55">
        <f>'[1]methanogen M06-L TZVP gas redo'!DN279</f>
        <v>1.9393499999999999</v>
      </c>
      <c r="I278" s="55">
        <f>'[1]methanogen M06-L TZVP gas redo'!DH279</f>
        <v>1.4282999999999999</v>
      </c>
      <c r="J278" s="55">
        <f>'[1]methanogen M06-L TZVP gas redo'!DU279</f>
        <v>1.75231</v>
      </c>
      <c r="N278" s="11">
        <f t="shared" si="42"/>
        <v>12.859082394006181</v>
      </c>
      <c r="O278" s="11">
        <f t="shared" si="43"/>
        <v>204.44999161487485</v>
      </c>
      <c r="P278" s="11">
        <f t="shared" si="44"/>
        <v>305.86793950008922</v>
      </c>
    </row>
    <row r="279" spans="1:16" x14ac:dyDescent="0.2">
      <c r="A279" s="55">
        <v>552</v>
      </c>
      <c r="B279" s="55">
        <f t="shared" si="45"/>
        <v>825.15</v>
      </c>
      <c r="C279" s="4">
        <f t="shared" si="46"/>
        <v>1.2119008665091195</v>
      </c>
      <c r="D279" s="4">
        <f t="shared" si="47"/>
        <v>1.4687037102455549</v>
      </c>
      <c r="E279" s="4"/>
      <c r="F279" s="55">
        <f>'[1]methanogen M06-L TZVP gas redo'!DF280</f>
        <v>1.04</v>
      </c>
      <c r="G279" s="55">
        <f>'[1]methanogen M06-L TZVP gas redo'!DY280</f>
        <v>1.02677</v>
      </c>
      <c r="H279" s="55">
        <f>'[1]methanogen M06-L TZVP gas redo'!DN280</f>
        <v>1.9346399999999999</v>
      </c>
      <c r="I279" s="55">
        <f>'[1]methanogen M06-L TZVP gas redo'!DH280</f>
        <v>1.42659</v>
      </c>
      <c r="J279" s="55">
        <f>'[1]methanogen M06-L TZVP gas redo'!DU280</f>
        <v>1.7483900000000001</v>
      </c>
      <c r="N279" s="11">
        <f t="shared" si="42"/>
        <v>12.802760550064606</v>
      </c>
      <c r="O279" s="11">
        <f t="shared" si="43"/>
        <v>203.40838331179728</v>
      </c>
      <c r="P279" s="11">
        <f t="shared" si="44"/>
        <v>304.63428149743442</v>
      </c>
    </row>
    <row r="280" spans="1:16" x14ac:dyDescent="0.2">
      <c r="A280" s="55">
        <v>554</v>
      </c>
      <c r="B280" s="55">
        <f t="shared" si="45"/>
        <v>827.15</v>
      </c>
      <c r="C280" s="4">
        <f t="shared" si="46"/>
        <v>1.2089705615668258</v>
      </c>
      <c r="D280" s="4">
        <f t="shared" si="47"/>
        <v>1.4616098187352065</v>
      </c>
      <c r="E280" s="4"/>
      <c r="F280" s="55">
        <f>'[1]methanogen M06-L TZVP gas redo'!DF281</f>
        <v>1.0398400000000001</v>
      </c>
      <c r="G280" s="55">
        <f>'[1]methanogen M06-L TZVP gas redo'!DY281</f>
        <v>1.02667</v>
      </c>
      <c r="H280" s="55">
        <f>'[1]methanogen M06-L TZVP gas redo'!DN281</f>
        <v>1.92997</v>
      </c>
      <c r="I280" s="55">
        <f>'[1]methanogen M06-L TZVP gas redo'!DH281</f>
        <v>1.42489</v>
      </c>
      <c r="J280" s="55">
        <f>'[1]methanogen M06-L TZVP gas redo'!DU281</f>
        <v>1.74451</v>
      </c>
      <c r="N280" s="11">
        <f t="shared" si="42"/>
        <v>12.746300098552243</v>
      </c>
      <c r="O280" s="11">
        <f t="shared" si="43"/>
        <v>202.3790961711552</v>
      </c>
      <c r="P280" s="11">
        <f t="shared" si="44"/>
        <v>303.40984099590747</v>
      </c>
    </row>
    <row r="281" spans="1:16" x14ac:dyDescent="0.2">
      <c r="A281" s="55">
        <v>556</v>
      </c>
      <c r="B281" s="55">
        <f t="shared" si="45"/>
        <v>829.15</v>
      </c>
      <c r="C281" s="4">
        <f t="shared" si="46"/>
        <v>1.2060543930531267</v>
      </c>
      <c r="D281" s="4">
        <f t="shared" si="47"/>
        <v>1.454567199002746</v>
      </c>
      <c r="E281" s="4"/>
      <c r="F281" s="55">
        <f>'[1]methanogen M06-L TZVP gas redo'!DF282</f>
        <v>1.0396700000000001</v>
      </c>
      <c r="G281" s="55">
        <f>'[1]methanogen M06-L TZVP gas redo'!DY282</f>
        <v>1.0265599999999999</v>
      </c>
      <c r="H281" s="55">
        <f>'[1]methanogen M06-L TZVP gas redo'!DN282</f>
        <v>1.92533</v>
      </c>
      <c r="I281" s="55">
        <f>'[1]methanogen M06-L TZVP gas redo'!DH282</f>
        <v>1.4232</v>
      </c>
      <c r="J281" s="55">
        <f>'[1]methanogen M06-L TZVP gas redo'!DU282</f>
        <v>1.74065</v>
      </c>
      <c r="N281" s="11">
        <f t="shared" si="42"/>
        <v>12.689948292332888</v>
      </c>
      <c r="O281" s="11">
        <f t="shared" si="43"/>
        <v>201.35074931797311</v>
      </c>
      <c r="P281" s="11">
        <f t="shared" si="44"/>
        <v>302.18952424948924</v>
      </c>
    </row>
    <row r="282" spans="1:16" x14ac:dyDescent="0.2">
      <c r="A282" s="55">
        <v>558</v>
      </c>
      <c r="B282" s="55">
        <f t="shared" si="45"/>
        <v>831.15</v>
      </c>
      <c r="C282" s="4">
        <f t="shared" si="46"/>
        <v>1.2031522589183661</v>
      </c>
      <c r="D282" s="4">
        <f t="shared" si="47"/>
        <v>1.447575358140367</v>
      </c>
      <c r="E282" s="4"/>
      <c r="F282" s="55">
        <f>'[1]methanogen M06-L TZVP gas redo'!DF283</f>
        <v>1.0395000000000001</v>
      </c>
      <c r="G282" s="55">
        <f>'[1]methanogen M06-L TZVP gas redo'!DY283</f>
        <v>1.0264599999999999</v>
      </c>
      <c r="H282" s="55">
        <f>'[1]methanogen M06-L TZVP gas redo'!DN283</f>
        <v>1.92073</v>
      </c>
      <c r="I282" s="55">
        <f>'[1]methanogen M06-L TZVP gas redo'!DH283</f>
        <v>1.42153</v>
      </c>
      <c r="J282" s="55">
        <f>'[1]methanogen M06-L TZVP gas redo'!DU283</f>
        <v>1.73682</v>
      </c>
      <c r="N282" s="11">
        <f t="shared" si="42"/>
        <v>12.623838963158954</v>
      </c>
      <c r="O282" s="11">
        <f t="shared" si="43"/>
        <v>200.32209859298663</v>
      </c>
      <c r="P282" s="11">
        <f t="shared" si="44"/>
        <v>300.97156575881723</v>
      </c>
    </row>
    <row r="283" spans="1:16" x14ac:dyDescent="0.2">
      <c r="A283" s="55">
        <v>560</v>
      </c>
      <c r="B283" s="55">
        <f t="shared" si="45"/>
        <v>833.15</v>
      </c>
      <c r="C283" s="4">
        <f t="shared" si="46"/>
        <v>1.2002640580927804</v>
      </c>
      <c r="D283" s="4">
        <f t="shared" si="47"/>
        <v>1.4406338091493494</v>
      </c>
      <c r="E283" s="4"/>
      <c r="F283" s="55">
        <f>'[1]methanogen M06-L TZVP gas redo'!DF284</f>
        <v>1.0393399999999999</v>
      </c>
      <c r="G283" s="55">
        <f>'[1]methanogen M06-L TZVP gas redo'!DY284</f>
        <v>1.0263599999999999</v>
      </c>
      <c r="H283" s="55">
        <f>'[1]methanogen M06-L TZVP gas redo'!DN284</f>
        <v>1.9161600000000001</v>
      </c>
      <c r="I283" s="55">
        <f>'[1]methanogen M06-L TZVP gas redo'!DH284</f>
        <v>1.4198599999999999</v>
      </c>
      <c r="J283" s="55">
        <f>'[1]methanogen M06-L TZVP gas redo'!DU284</f>
        <v>1.7330300000000001</v>
      </c>
      <c r="N283" s="11">
        <f t="shared" si="42"/>
        <v>12.567333916534345</v>
      </c>
      <c r="O283" s="11">
        <f t="shared" si="43"/>
        <v>199.31304640157799</v>
      </c>
      <c r="P283" s="11">
        <f t="shared" si="44"/>
        <v>299.76490816561</v>
      </c>
    </row>
    <row r="284" spans="1:16" x14ac:dyDescent="0.2">
      <c r="A284" s="55">
        <v>562</v>
      </c>
      <c r="B284" s="55">
        <f t="shared" si="45"/>
        <v>835.15</v>
      </c>
      <c r="C284" s="4">
        <f t="shared" si="46"/>
        <v>1.197389690474765</v>
      </c>
      <c r="D284" s="4">
        <f t="shared" si="47"/>
        <v>1.4337420708552537</v>
      </c>
      <c r="E284" s="4"/>
      <c r="F284" s="55">
        <f>'[1]methanogen M06-L TZVP gas redo'!DF285</f>
        <v>1.03918</v>
      </c>
      <c r="G284" s="55">
        <f>'[1]methanogen M06-L TZVP gas redo'!DY285</f>
        <v>1.0262500000000001</v>
      </c>
      <c r="H284" s="55">
        <f>'[1]methanogen M06-L TZVP gas redo'!DN285</f>
        <v>1.9116299999999999</v>
      </c>
      <c r="I284" s="55">
        <f>'[1]methanogen M06-L TZVP gas redo'!DH285</f>
        <v>1.4181999999999999</v>
      </c>
      <c r="J284" s="55">
        <f>'[1]methanogen M06-L TZVP gas redo'!DU285</f>
        <v>1.72926</v>
      </c>
      <c r="N284" s="11">
        <f t="shared" si="42"/>
        <v>12.520558831035091</v>
      </c>
      <c r="O284" s="11">
        <f t="shared" si="43"/>
        <v>198.30510944791561</v>
      </c>
      <c r="P284" s="11">
        <f t="shared" si="44"/>
        <v>298.56781937072412</v>
      </c>
    </row>
    <row r="285" spans="1:16" x14ac:dyDescent="0.2">
      <c r="A285" s="55">
        <v>564</v>
      </c>
      <c r="B285" s="55">
        <f t="shared" si="45"/>
        <v>837.15</v>
      </c>
      <c r="C285" s="4">
        <f t="shared" si="46"/>
        <v>1.1945290569193097</v>
      </c>
      <c r="D285" s="4">
        <f t="shared" si="47"/>
        <v>1.4268996678245351</v>
      </c>
      <c r="E285" s="4"/>
      <c r="F285" s="55">
        <f>'[1]methanogen M06-L TZVP gas redo'!DF286</f>
        <v>1.03901</v>
      </c>
      <c r="G285" s="55">
        <f>'[1]methanogen M06-L TZVP gas redo'!DY286</f>
        <v>1.0261499999999999</v>
      </c>
      <c r="H285" s="55">
        <f>'[1]methanogen M06-L TZVP gas redo'!DN286</f>
        <v>1.9071400000000001</v>
      </c>
      <c r="I285" s="55">
        <f>'[1]methanogen M06-L TZVP gas redo'!DH286</f>
        <v>1.41656</v>
      </c>
      <c r="J285" s="55">
        <f>'[1]methanogen M06-L TZVP gas redo'!DU286</f>
        <v>1.72553</v>
      </c>
      <c r="N285" s="11">
        <f t="shared" si="42"/>
        <v>12.454401816870199</v>
      </c>
      <c r="O285" s="11">
        <f t="shared" si="43"/>
        <v>197.30285235380819</v>
      </c>
      <c r="P285" s="11">
        <f t="shared" si="44"/>
        <v>297.37334034665781</v>
      </c>
    </row>
    <row r="286" spans="1:16" x14ac:dyDescent="0.2">
      <c r="A286" s="55">
        <v>566</v>
      </c>
      <c r="B286" s="55">
        <f t="shared" si="45"/>
        <v>839.15</v>
      </c>
      <c r="C286" s="4">
        <f t="shared" si="46"/>
        <v>1.1916820592265984</v>
      </c>
      <c r="D286" s="4">
        <f t="shared" si="47"/>
        <v>1.420106130282546</v>
      </c>
      <c r="E286" s="4"/>
      <c r="F286" s="55">
        <f>'[1]methanogen M06-L TZVP gas redo'!DF287</f>
        <v>1.0388500000000001</v>
      </c>
      <c r="G286" s="55">
        <f>'[1]methanogen M06-L TZVP gas redo'!DY287</f>
        <v>1.0260499999999999</v>
      </c>
      <c r="H286" s="55">
        <f>'[1]methanogen M06-L TZVP gas redo'!DN287</f>
        <v>1.9026700000000001</v>
      </c>
      <c r="I286" s="55">
        <f>'[1]methanogen M06-L TZVP gas redo'!DH287</f>
        <v>1.41492</v>
      </c>
      <c r="J286" s="55">
        <f>'[1]methanogen M06-L TZVP gas redo'!DU287</f>
        <v>1.7218199999999999</v>
      </c>
      <c r="N286" s="11">
        <f t="shared" si="42"/>
        <v>12.397853604021801</v>
      </c>
      <c r="O286" s="11">
        <f t="shared" si="43"/>
        <v>196.30887853076803</v>
      </c>
      <c r="P286" s="11">
        <f t="shared" si="44"/>
        <v>296.18517047762032</v>
      </c>
    </row>
    <row r="287" spans="1:16" x14ac:dyDescent="0.2">
      <c r="A287" s="55">
        <v>568</v>
      </c>
      <c r="B287" s="55">
        <f t="shared" si="45"/>
        <v>841.15</v>
      </c>
      <c r="C287" s="4">
        <f t="shared" si="46"/>
        <v>1.1888486001307734</v>
      </c>
      <c r="D287" s="4">
        <f t="shared" si="47"/>
        <v>1.4133609940328995</v>
      </c>
      <c r="E287" s="4"/>
      <c r="F287" s="55">
        <f>'[1]methanogen M06-L TZVP gas redo'!DF288</f>
        <v>1.0386899999999999</v>
      </c>
      <c r="G287" s="55">
        <f>'[1]methanogen M06-L TZVP gas redo'!DY288</f>
        <v>1.0259499999999999</v>
      </c>
      <c r="H287" s="55">
        <f>'[1]methanogen M06-L TZVP gas redo'!DN288</f>
        <v>1.89825</v>
      </c>
      <c r="I287" s="55">
        <f>'[1]methanogen M06-L TZVP gas redo'!DH288</f>
        <v>1.4132899999999999</v>
      </c>
      <c r="J287" s="55">
        <f>'[1]methanogen M06-L TZVP gas redo'!DU288</f>
        <v>1.71814</v>
      </c>
      <c r="N287" s="11">
        <f t="shared" si="42"/>
        <v>12.341291168776246</v>
      </c>
      <c r="O287" s="11">
        <f t="shared" si="43"/>
        <v>195.32199061833927</v>
      </c>
      <c r="P287" s="11">
        <f t="shared" si="44"/>
        <v>295.01208938284697</v>
      </c>
    </row>
    <row r="288" spans="1:16" x14ac:dyDescent="0.2">
      <c r="A288" s="55">
        <v>570</v>
      </c>
      <c r="B288" s="55">
        <f t="shared" si="45"/>
        <v>843.15</v>
      </c>
      <c r="C288" s="4">
        <f t="shared" si="46"/>
        <v>1.1860285832888573</v>
      </c>
      <c r="D288" s="4">
        <f t="shared" si="47"/>
        <v>1.406663800378174</v>
      </c>
      <c r="E288" s="4"/>
      <c r="F288" s="55">
        <f>'[1]methanogen M06-L TZVP gas redo'!DF289</f>
        <v>1.03853</v>
      </c>
      <c r="G288" s="55">
        <f>'[1]methanogen M06-L TZVP gas redo'!DY289</f>
        <v>1.0258499999999999</v>
      </c>
      <c r="H288" s="55">
        <f>'[1]methanogen M06-L TZVP gas redo'!DN289</f>
        <v>1.89385</v>
      </c>
      <c r="I288" s="55">
        <f>'[1]methanogen M06-L TZVP gas redo'!DH289</f>
        <v>1.41168</v>
      </c>
      <c r="J288" s="55">
        <f>'[1]methanogen M06-L TZVP gas redo'!DU289</f>
        <v>1.7144900000000001</v>
      </c>
      <c r="N288" s="11">
        <f t="shared" si="42"/>
        <v>12.284714505676961</v>
      </c>
      <c r="O288" s="11">
        <f t="shared" si="43"/>
        <v>194.33517580791298</v>
      </c>
      <c r="P288" s="11">
        <f t="shared" si="44"/>
        <v>293.83130967026301</v>
      </c>
    </row>
    <row r="289" spans="1:16" x14ac:dyDescent="0.2">
      <c r="A289" s="55">
        <v>572</v>
      </c>
      <c r="B289" s="55">
        <f t="shared" si="45"/>
        <v>845.15</v>
      </c>
      <c r="C289" s="4">
        <f t="shared" si="46"/>
        <v>1.1832219132698338</v>
      </c>
      <c r="D289" s="4">
        <f t="shared" si="47"/>
        <v>1.4000140960419261</v>
      </c>
      <c r="E289" s="4"/>
      <c r="F289" s="55">
        <f>'[1]methanogen M06-L TZVP gas redo'!DF290</f>
        <v>1.03837</v>
      </c>
      <c r="G289" s="55">
        <f>'[1]methanogen M06-L TZVP gas redo'!DY290</f>
        <v>1.0257499999999999</v>
      </c>
      <c r="H289" s="55">
        <f>'[1]methanogen M06-L TZVP gas redo'!DN290</f>
        <v>1.8894899999999999</v>
      </c>
      <c r="I289" s="55">
        <f>'[1]methanogen M06-L TZVP gas redo'!DH290</f>
        <v>1.4100699999999999</v>
      </c>
      <c r="J289" s="55">
        <f>'[1]methanogen M06-L TZVP gas redo'!DU290</f>
        <v>1.7108699999999999</v>
      </c>
      <c r="N289" s="11">
        <f t="shared" si="42"/>
        <v>12.228123609264255</v>
      </c>
      <c r="O289" s="11">
        <f t="shared" si="43"/>
        <v>193.3626645159801</v>
      </c>
      <c r="P289" s="11">
        <f t="shared" si="44"/>
        <v>292.66760284014731</v>
      </c>
    </row>
    <row r="290" spans="1:16" x14ac:dyDescent="0.2">
      <c r="A290" s="55">
        <v>574</v>
      </c>
      <c r="B290" s="55">
        <f t="shared" si="45"/>
        <v>847.15</v>
      </c>
      <c r="C290" s="4">
        <f t="shared" si="46"/>
        <v>1.1804284955438824</v>
      </c>
      <c r="D290" s="4">
        <f t="shared" si="47"/>
        <v>1.3934114330919938</v>
      </c>
      <c r="E290" s="4"/>
      <c r="F290" s="55">
        <f>'[1]methanogen M06-L TZVP gas redo'!DF291</f>
        <v>1.0382199999999999</v>
      </c>
      <c r="G290" s="55">
        <f>'[1]methanogen M06-L TZVP gas redo'!DY291</f>
        <v>1.02565</v>
      </c>
      <c r="H290" s="55">
        <f>'[1]methanogen M06-L TZVP gas redo'!DN291</f>
        <v>1.8851599999999999</v>
      </c>
      <c r="I290" s="55">
        <f>'[1]methanogen M06-L TZVP gas redo'!DH291</f>
        <v>1.4084700000000001</v>
      </c>
      <c r="J290" s="55">
        <f>'[1]methanogen M06-L TZVP gas redo'!DU291</f>
        <v>1.7072799999999999</v>
      </c>
      <c r="N290" s="11">
        <f t="shared" si="42"/>
        <v>12.181150390393343</v>
      </c>
      <c r="O290" s="11">
        <f t="shared" si="43"/>
        <v>192.39745197064639</v>
      </c>
      <c r="P290" s="11">
        <f t="shared" si="44"/>
        <v>291.50868908148959</v>
      </c>
    </row>
    <row r="291" spans="1:16" x14ac:dyDescent="0.2">
      <c r="A291" s="55">
        <v>576</v>
      </c>
      <c r="B291" s="55">
        <f t="shared" si="45"/>
        <v>849.15</v>
      </c>
      <c r="C291" s="4">
        <f t="shared" si="46"/>
        <v>1.177648236471766</v>
      </c>
      <c r="D291" s="4">
        <f t="shared" si="47"/>
        <v>1.3868553688650604</v>
      </c>
      <c r="E291" s="4"/>
      <c r="F291" s="55">
        <f>'[1]methanogen M06-L TZVP gas redo'!DF292</f>
        <v>1.03806</v>
      </c>
      <c r="G291" s="55">
        <f>'[1]methanogen M06-L TZVP gas redo'!DY292</f>
        <v>1.02555</v>
      </c>
      <c r="H291" s="55">
        <f>'[1]methanogen M06-L TZVP gas redo'!DN292</f>
        <v>1.88086</v>
      </c>
      <c r="I291" s="55">
        <f>'[1]methanogen M06-L TZVP gas redo'!DH292</f>
        <v>1.40689</v>
      </c>
      <c r="J291" s="55">
        <f>'[1]methanogen M06-L TZVP gas redo'!DU292</f>
        <v>1.7037100000000001</v>
      </c>
      <c r="N291" s="11">
        <f t="shared" si="42"/>
        <v>12.124532495573396</v>
      </c>
      <c r="O291" s="11">
        <f t="shared" si="43"/>
        <v>191.42663158005729</v>
      </c>
      <c r="P291" s="11">
        <f t="shared" si="44"/>
        <v>290.34752450342069</v>
      </c>
    </row>
    <row r="292" spans="1:16" x14ac:dyDescent="0.2">
      <c r="A292" s="55">
        <v>578</v>
      </c>
      <c r="B292" s="55">
        <f t="shared" si="45"/>
        <v>851.15</v>
      </c>
      <c r="C292" s="4">
        <f t="shared" si="46"/>
        <v>1.1748810432943664</v>
      </c>
      <c r="D292" s="4">
        <f t="shared" si="47"/>
        <v>1.380345465892459</v>
      </c>
      <c r="E292" s="4"/>
      <c r="F292" s="55">
        <f>'[1]methanogen M06-L TZVP gas redo'!DF293</f>
        <v>1.0379100000000001</v>
      </c>
      <c r="G292" s="55">
        <f>'[1]methanogen M06-L TZVP gas redo'!DY293</f>
        <v>1.02545</v>
      </c>
      <c r="H292" s="55">
        <f>'[1]methanogen M06-L TZVP gas redo'!DN293</f>
        <v>1.8766</v>
      </c>
      <c r="I292" s="55">
        <f>'[1]methanogen M06-L TZVP gas redo'!DH293</f>
        <v>1.4053100000000001</v>
      </c>
      <c r="J292" s="55">
        <f>'[1]methanogen M06-L TZVP gas redo'!DU293</f>
        <v>1.70018</v>
      </c>
      <c r="N292" s="11">
        <f t="shared" si="42"/>
        <v>12.077535144666934</v>
      </c>
      <c r="O292" s="11">
        <f t="shared" si="43"/>
        <v>190.47620879241737</v>
      </c>
      <c r="P292" s="11">
        <f t="shared" si="44"/>
        <v>289.20370985625863</v>
      </c>
    </row>
    <row r="293" spans="1:16" x14ac:dyDescent="0.2">
      <c r="A293" s="55">
        <v>580</v>
      </c>
      <c r="B293" s="55">
        <f t="shared" si="45"/>
        <v>853.15</v>
      </c>
      <c r="C293" s="4">
        <f t="shared" si="46"/>
        <v>1.1721268241223701</v>
      </c>
      <c r="D293" s="4">
        <f t="shared" si="47"/>
        <v>1.3738812918271934</v>
      </c>
      <c r="E293" s="4"/>
      <c r="F293" s="55">
        <f>'[1]methanogen M06-L TZVP gas redo'!DF294</f>
        <v>1.03775</v>
      </c>
      <c r="G293" s="55">
        <f>'[1]methanogen M06-L TZVP gas redo'!DY294</f>
        <v>1.02535</v>
      </c>
      <c r="H293" s="55">
        <f>'[1]methanogen M06-L TZVP gas redo'!DN294</f>
        <v>1.8723700000000001</v>
      </c>
      <c r="I293" s="55">
        <f>'[1]methanogen M06-L TZVP gas redo'!DH294</f>
        <v>1.40374</v>
      </c>
      <c r="J293" s="55">
        <f>'[1]methanogen M06-L TZVP gas redo'!DU294</f>
        <v>1.6966699999999999</v>
      </c>
      <c r="N293" s="11">
        <f t="shared" si="42"/>
        <v>12.020890231369425</v>
      </c>
      <c r="O293" s="11">
        <f t="shared" si="43"/>
        <v>189.52740325939328</v>
      </c>
      <c r="P293" s="11">
        <f t="shared" si="44"/>
        <v>288.06490482840593</v>
      </c>
    </row>
    <row r="294" spans="1:16" x14ac:dyDescent="0.2">
      <c r="A294" s="55">
        <v>582</v>
      </c>
      <c r="B294" s="55">
        <f t="shared" si="45"/>
        <v>855.15</v>
      </c>
      <c r="C294" s="4">
        <f t="shared" si="46"/>
        <v>1.1693854879260948</v>
      </c>
      <c r="D294" s="4">
        <f t="shared" si="47"/>
        <v>1.367462419372151</v>
      </c>
      <c r="E294" s="4"/>
      <c r="F294" s="55">
        <f>'[1]methanogen M06-L TZVP gas redo'!DF295</f>
        <v>1.0376000000000001</v>
      </c>
      <c r="G294" s="55">
        <f>'[1]methanogen M06-L TZVP gas redo'!DY295</f>
        <v>1.0252600000000001</v>
      </c>
      <c r="H294" s="55">
        <f>'[1]methanogen M06-L TZVP gas redo'!DN295</f>
        <v>1.8681700000000001</v>
      </c>
      <c r="I294" s="55">
        <f>'[1]methanogen M06-L TZVP gas redo'!DH295</f>
        <v>1.40218</v>
      </c>
      <c r="J294" s="55">
        <f>'[1]methanogen M06-L TZVP gas redo'!DU295</f>
        <v>1.6931799999999999</v>
      </c>
      <c r="N294" s="11">
        <f t="shared" si="42"/>
        <v>11.964115059027533</v>
      </c>
      <c r="O294" s="11">
        <f t="shared" si="43"/>
        <v>188.58024925269203</v>
      </c>
      <c r="P294" s="11">
        <f t="shared" si="44"/>
        <v>286.93117370131989</v>
      </c>
    </row>
    <row r="295" spans="1:16" x14ac:dyDescent="0.2">
      <c r="A295" s="55">
        <v>584</v>
      </c>
      <c r="B295" s="55">
        <f t="shared" si="45"/>
        <v>857.15</v>
      </c>
      <c r="C295" s="4">
        <f t="shared" si="46"/>
        <v>1.1666569445254624</v>
      </c>
      <c r="D295" s="4">
        <f t="shared" si="47"/>
        <v>1.3610884262094878</v>
      </c>
      <c r="E295" s="4"/>
      <c r="F295" s="55">
        <f>'[1]methanogen M06-L TZVP gas redo'!DF296</f>
        <v>1.0374399999999999</v>
      </c>
      <c r="G295" s="55">
        <f>'[1]methanogen M06-L TZVP gas redo'!DY296</f>
        <v>1.0251600000000001</v>
      </c>
      <c r="H295" s="55">
        <f>'[1]methanogen M06-L TZVP gas redo'!DN296</f>
        <v>1.8640000000000001</v>
      </c>
      <c r="I295" s="55">
        <f>'[1]methanogen M06-L TZVP gas redo'!DH296</f>
        <v>1.40063</v>
      </c>
      <c r="J295" s="55">
        <f>'[1]methanogen M06-L TZVP gas redo'!DU296</f>
        <v>1.68973</v>
      </c>
      <c r="N295" s="11">
        <f t="shared" si="42"/>
        <v>11.907442155728855</v>
      </c>
      <c r="O295" s="11">
        <f t="shared" si="43"/>
        <v>187.64661745627726</v>
      </c>
      <c r="P295" s="11">
        <f t="shared" si="44"/>
        <v>285.80258086182181</v>
      </c>
    </row>
    <row r="296" spans="1:16" x14ac:dyDescent="0.2">
      <c r="A296" s="55">
        <v>586</v>
      </c>
      <c r="B296" s="55">
        <f t="shared" si="45"/>
        <v>859.15</v>
      </c>
      <c r="C296" s="4">
        <f t="shared" si="46"/>
        <v>1.1639411045801082</v>
      </c>
      <c r="D296" s="4">
        <f t="shared" si="47"/>
        <v>1.3547588949311626</v>
      </c>
      <c r="E296" s="4"/>
      <c r="F296" s="55">
        <f>'[1]methanogen M06-L TZVP gas redo'!DF297</f>
        <v>1.03729</v>
      </c>
      <c r="G296" s="55">
        <f>'[1]methanogen M06-L TZVP gas redo'!DY297</f>
        <v>1.0250600000000001</v>
      </c>
      <c r="H296" s="55">
        <f>'[1]methanogen M06-L TZVP gas redo'!DN297</f>
        <v>1.8598600000000001</v>
      </c>
      <c r="I296" s="55">
        <f>'[1]methanogen M06-L TZVP gas redo'!DH297</f>
        <v>1.3990899999999999</v>
      </c>
      <c r="J296" s="55">
        <f>'[1]methanogen M06-L TZVP gas redo'!DU297</f>
        <v>1.6862999999999999</v>
      </c>
      <c r="N296" s="11">
        <f t="shared" si="42"/>
        <v>11.860395534028232</v>
      </c>
      <c r="O296" s="11">
        <f t="shared" si="43"/>
        <v>186.71475441437531</v>
      </c>
      <c r="P296" s="11">
        <f t="shared" si="44"/>
        <v>284.67919079543947</v>
      </c>
    </row>
    <row r="297" spans="1:16" x14ac:dyDescent="0.2">
      <c r="A297" s="55">
        <v>588</v>
      </c>
      <c r="B297" s="55">
        <f t="shared" si="45"/>
        <v>861.15</v>
      </c>
      <c r="C297" s="4">
        <f t="shared" si="46"/>
        <v>1.1612378795796319</v>
      </c>
      <c r="D297" s="4">
        <f t="shared" si="47"/>
        <v>1.3484734129705995</v>
      </c>
      <c r="E297" s="4"/>
      <c r="F297" s="55">
        <f>'[1]methanogen M06-L TZVP gas redo'!DF298</f>
        <v>1.03714</v>
      </c>
      <c r="G297" s="55">
        <f>'[1]methanogen M06-L TZVP gas redo'!DY298</f>
        <v>1.0249699999999999</v>
      </c>
      <c r="H297" s="55">
        <f>'[1]methanogen M06-L TZVP gas redo'!DN298</f>
        <v>1.85575</v>
      </c>
      <c r="I297" s="55">
        <f>'[1]methanogen M06-L TZVP gas redo'!DH298</f>
        <v>1.3975599999999999</v>
      </c>
      <c r="J297" s="55">
        <f>'[1]methanogen M06-L TZVP gas redo'!DU298</f>
        <v>1.68289</v>
      </c>
      <c r="N297" s="11">
        <f t="shared" si="42"/>
        <v>11.803581087296495</v>
      </c>
      <c r="O297" s="11">
        <f t="shared" si="43"/>
        <v>185.78469465965802</v>
      </c>
      <c r="P297" s="11">
        <f t="shared" si="44"/>
        <v>283.5610680796562</v>
      </c>
    </row>
    <row r="298" spans="1:16" x14ac:dyDescent="0.2">
      <c r="A298" s="55">
        <v>590</v>
      </c>
      <c r="B298" s="55">
        <f t="shared" si="45"/>
        <v>863.15</v>
      </c>
      <c r="C298" s="4">
        <f t="shared" si="46"/>
        <v>1.1585471818339803</v>
      </c>
      <c r="D298" s="4">
        <f t="shared" si="47"/>
        <v>1.3422315725354577</v>
      </c>
      <c r="E298" s="4"/>
      <c r="F298" s="55">
        <f>'[1]methanogen M06-L TZVP gas redo'!DF299</f>
        <v>1.0369900000000001</v>
      </c>
      <c r="G298" s="55">
        <f>'[1]methanogen M06-L TZVP gas redo'!DY299</f>
        <v>1.0248699999999999</v>
      </c>
      <c r="H298" s="55">
        <f>'[1]methanogen M06-L TZVP gas redo'!DN299</f>
        <v>1.8516699999999999</v>
      </c>
      <c r="I298" s="55">
        <f>'[1]methanogen M06-L TZVP gas redo'!DH299</f>
        <v>1.3960300000000001</v>
      </c>
      <c r="J298" s="55">
        <f>'[1]methanogen M06-L TZVP gas redo'!DU299</f>
        <v>1.6795100000000001</v>
      </c>
      <c r="N298" s="11">
        <f t="shared" si="42"/>
        <v>11.756510720784448</v>
      </c>
      <c r="O298" s="11">
        <f t="shared" si="43"/>
        <v>184.86959012488481</v>
      </c>
      <c r="P298" s="11">
        <f t="shared" si="44"/>
        <v>282.45544052125985</v>
      </c>
    </row>
    <row r="299" spans="1:16" x14ac:dyDescent="0.2">
      <c r="A299" s="55">
        <v>592</v>
      </c>
      <c r="B299" s="55">
        <f t="shared" si="45"/>
        <v>865.15</v>
      </c>
      <c r="C299" s="4">
        <f t="shared" si="46"/>
        <v>1.1558689244639657</v>
      </c>
      <c r="D299" s="4">
        <f t="shared" si="47"/>
        <v>1.3360329705414851</v>
      </c>
      <c r="E299" s="4"/>
      <c r="F299" s="55">
        <f>'[1]methanogen M06-L TZVP gas redo'!DF300</f>
        <v>1.03684</v>
      </c>
      <c r="G299" s="55">
        <f>'[1]methanogen M06-L TZVP gas redo'!DY300</f>
        <v>1.02478</v>
      </c>
      <c r="H299" s="55">
        <f>'[1]methanogen M06-L TZVP gas redo'!DN300</f>
        <v>1.8476300000000001</v>
      </c>
      <c r="I299" s="55">
        <f>'[1]methanogen M06-L TZVP gas redo'!DH300</f>
        <v>1.39452</v>
      </c>
      <c r="J299" s="55">
        <f>'[1]methanogen M06-L TZVP gas redo'!DU300</f>
        <v>1.6761600000000001</v>
      </c>
      <c r="N299" s="11">
        <f t="shared" si="42"/>
        <v>11.69967071176303</v>
      </c>
      <c r="O299" s="11">
        <f t="shared" si="43"/>
        <v>183.95519285650974</v>
      </c>
      <c r="P299" s="11">
        <f t="shared" si="44"/>
        <v>281.35346668264123</v>
      </c>
    </row>
    <row r="300" spans="1:16" x14ac:dyDescent="0.2">
      <c r="A300" s="55">
        <v>594</v>
      </c>
      <c r="B300" s="55">
        <f t="shared" si="45"/>
        <v>867.15</v>
      </c>
      <c r="C300" s="4">
        <f t="shared" si="46"/>
        <v>1.153203021391916</v>
      </c>
      <c r="D300" s="4">
        <f t="shared" si="47"/>
        <v>1.3298772085474442</v>
      </c>
      <c r="E300" s="4"/>
      <c r="F300" s="55">
        <f>'[1]methanogen M06-L TZVP gas redo'!DF301</f>
        <v>1.0366899999999999</v>
      </c>
      <c r="G300" s="55">
        <f>'[1]methanogen M06-L TZVP gas redo'!DY301</f>
        <v>1.02468</v>
      </c>
      <c r="H300" s="55">
        <f>'[1]methanogen M06-L TZVP gas redo'!DN301</f>
        <v>1.84361</v>
      </c>
      <c r="I300" s="55">
        <f>'[1]methanogen M06-L TZVP gas redo'!DH301</f>
        <v>1.3930100000000001</v>
      </c>
      <c r="J300" s="55">
        <f>'[1]methanogen M06-L TZVP gas redo'!DU301</f>
        <v>1.67283</v>
      </c>
      <c r="N300" s="11">
        <f t="shared" si="42"/>
        <v>11.652576582937929</v>
      </c>
      <c r="O300" s="11">
        <f t="shared" si="43"/>
        <v>183.04992945154493</v>
      </c>
      <c r="P300" s="11">
        <f t="shared" si="44"/>
        <v>280.25873249680848</v>
      </c>
    </row>
    <row r="301" spans="1:16" x14ac:dyDescent="0.2">
      <c r="A301" s="55">
        <v>596</v>
      </c>
      <c r="B301" s="55">
        <f t="shared" si="45"/>
        <v>869.15</v>
      </c>
      <c r="C301" s="4">
        <f t="shared" si="46"/>
        <v>1.1505493873324513</v>
      </c>
      <c r="D301" s="4">
        <f t="shared" si="47"/>
        <v>1.3237638926910791</v>
      </c>
      <c r="E301" s="4"/>
      <c r="F301" s="55">
        <f>'[1]methanogen M06-L TZVP gas redo'!DF302</f>
        <v>1.03654</v>
      </c>
      <c r="G301" s="55">
        <f>'[1]methanogen M06-L TZVP gas redo'!DY302</f>
        <v>1.0245899999999999</v>
      </c>
      <c r="H301" s="55">
        <f>'[1]methanogen M06-L TZVP gas redo'!DN302</f>
        <v>1.83962</v>
      </c>
      <c r="I301" s="55">
        <f>'[1]methanogen M06-L TZVP gas redo'!DH302</f>
        <v>1.3915200000000001</v>
      </c>
      <c r="J301" s="55">
        <f>'[1]methanogen M06-L TZVP gas redo'!DU302</f>
        <v>1.66953</v>
      </c>
      <c r="N301" s="11">
        <f t="shared" si="42"/>
        <v>11.59571099344671</v>
      </c>
      <c r="O301" s="11">
        <f t="shared" si="43"/>
        <v>182.14547483273719</v>
      </c>
      <c r="P301" s="11">
        <f t="shared" si="44"/>
        <v>279.16235369389483</v>
      </c>
    </row>
    <row r="302" spans="1:16" x14ac:dyDescent="0.2">
      <c r="A302" s="55">
        <v>598</v>
      </c>
      <c r="B302" s="55">
        <f t="shared" si="45"/>
        <v>871.15</v>
      </c>
      <c r="C302" s="4">
        <f t="shared" si="46"/>
        <v>1.1479079377833898</v>
      </c>
      <c r="D302" s="4">
        <f t="shared" si="47"/>
        <v>1.3176926336261146</v>
      </c>
      <c r="E302" s="4"/>
      <c r="F302" s="55">
        <f>'[1]methanogen M06-L TZVP gas redo'!DF303</f>
        <v>1.0364</v>
      </c>
      <c r="G302" s="55">
        <f>'[1]methanogen M06-L TZVP gas redo'!DY303</f>
        <v>1.0245</v>
      </c>
      <c r="H302" s="55">
        <f>'[1]methanogen M06-L TZVP gas redo'!DN303</f>
        <v>1.8356600000000001</v>
      </c>
      <c r="I302" s="55">
        <f>'[1]methanogen M06-L TZVP gas redo'!DH303</f>
        <v>1.3900300000000001</v>
      </c>
      <c r="J302" s="55">
        <f>'[1]methanogen M06-L TZVP gas redo'!DU303</f>
        <v>1.66625</v>
      </c>
      <c r="N302" s="11">
        <f t="shared" si="42"/>
        <v>11.548481009000467</v>
      </c>
      <c r="O302" s="11">
        <f t="shared" si="43"/>
        <v>181.25026286727189</v>
      </c>
      <c r="P302" s="11">
        <f t="shared" si="44"/>
        <v>278.07876022071036</v>
      </c>
    </row>
    <row r="303" spans="1:16" x14ac:dyDescent="0.2">
      <c r="A303" s="55">
        <v>600</v>
      </c>
      <c r="B303" s="55">
        <f t="shared" si="45"/>
        <v>873.15</v>
      </c>
      <c r="C303" s="4">
        <f t="shared" si="46"/>
        <v>1.1452785890167783</v>
      </c>
      <c r="D303" s="4">
        <f t="shared" si="47"/>
        <v>1.3116630464602628</v>
      </c>
      <c r="E303" s="4"/>
      <c r="F303" s="55">
        <f>'[1]methanogen M06-L TZVP gas redo'!DF304</f>
        <v>1.0362499999999999</v>
      </c>
      <c r="G303" s="55">
        <f>'[1]methanogen M06-L TZVP gas redo'!DY304</f>
        <v>1.02441</v>
      </c>
      <c r="H303" s="55">
        <f>'[1]methanogen M06-L TZVP gas redo'!DN304</f>
        <v>1.8317300000000001</v>
      </c>
      <c r="I303" s="55">
        <f>'[1]methanogen M06-L TZVP gas redo'!DH304</f>
        <v>1.38855</v>
      </c>
      <c r="J303" s="55">
        <f>'[1]methanogen M06-L TZVP gas redo'!DU304</f>
        <v>1.663</v>
      </c>
      <c r="N303" s="11">
        <f t="shared" si="42"/>
        <v>11.491590359988331</v>
      </c>
      <c r="O303" s="11">
        <f t="shared" si="43"/>
        <v>180.36316301159783</v>
      </c>
      <c r="P303" s="11">
        <f t="shared" si="44"/>
        <v>277.0008382785955</v>
      </c>
    </row>
    <row r="304" spans="1:16" x14ac:dyDescent="0.2">
      <c r="A304" s="55">
        <v>602</v>
      </c>
      <c r="B304" s="55">
        <f t="shared" si="45"/>
        <v>875.15</v>
      </c>
      <c r="C304" s="4">
        <f t="shared" si="46"/>
        <v>1.1426612580700453</v>
      </c>
      <c r="D304" s="4">
        <f t="shared" si="47"/>
        <v>1.3056747506942183</v>
      </c>
      <c r="E304" s="4"/>
      <c r="F304" s="55">
        <f>'[1]methanogen M06-L TZVP gas redo'!DF305</f>
        <v>1.0361100000000001</v>
      </c>
      <c r="G304" s="55">
        <f>'[1]methanogen M06-L TZVP gas redo'!DY305</f>
        <v>1.0243100000000001</v>
      </c>
      <c r="H304" s="55">
        <f>'[1]methanogen M06-L TZVP gas redo'!DN305</f>
        <v>1.82782</v>
      </c>
      <c r="I304" s="55">
        <f>'[1]methanogen M06-L TZVP gas redo'!DH305</f>
        <v>1.3870800000000001</v>
      </c>
      <c r="J304" s="55">
        <f>'[1]methanogen M06-L TZVP gas redo'!DU305</f>
        <v>1.65977</v>
      </c>
      <c r="N304" s="11">
        <f t="shared" si="42"/>
        <v>11.454100629514521</v>
      </c>
      <c r="O304" s="11">
        <f t="shared" si="43"/>
        <v>179.47822044002285</v>
      </c>
      <c r="P304" s="11">
        <f t="shared" si="44"/>
        <v>275.92318180026581</v>
      </c>
    </row>
    <row r="305" spans="1:16" x14ac:dyDescent="0.2">
      <c r="A305" s="55">
        <v>604</v>
      </c>
      <c r="B305" s="55">
        <f t="shared" si="45"/>
        <v>877.15</v>
      </c>
      <c r="C305" s="4">
        <f t="shared" si="46"/>
        <v>1.1400558627372741</v>
      </c>
      <c r="D305" s="4">
        <f t="shared" si="47"/>
        <v>1.2997273701616305</v>
      </c>
      <c r="E305" s="4"/>
      <c r="F305" s="55">
        <f>'[1]methanogen M06-L TZVP gas redo'!DF306</f>
        <v>1.03596</v>
      </c>
      <c r="G305" s="55">
        <f>'[1]methanogen M06-L TZVP gas redo'!DY306</f>
        <v>1.0242199999999999</v>
      </c>
      <c r="H305" s="55">
        <f>'[1]methanogen M06-L TZVP gas redo'!DN306</f>
        <v>1.82395</v>
      </c>
      <c r="I305" s="55">
        <f>'[1]methanogen M06-L TZVP gas redo'!DH306</f>
        <v>1.3856200000000001</v>
      </c>
      <c r="J305" s="55">
        <f>'[1]methanogen M06-L TZVP gas redo'!DU306</f>
        <v>1.65656</v>
      </c>
      <c r="N305" s="11">
        <f t="shared" si="42"/>
        <v>11.397185761592018</v>
      </c>
      <c r="O305" s="11">
        <f t="shared" si="43"/>
        <v>178.5954701476318</v>
      </c>
      <c r="P305" s="11">
        <f t="shared" si="44"/>
        <v>274.85678609371388</v>
      </c>
    </row>
    <row r="306" spans="1:16" x14ac:dyDescent="0.2">
      <c r="A306" s="55">
        <v>606</v>
      </c>
      <c r="B306" s="55">
        <f t="shared" si="45"/>
        <v>879.15</v>
      </c>
      <c r="C306" s="4">
        <f t="shared" si="46"/>
        <v>1.1374623215605983</v>
      </c>
      <c r="D306" s="4">
        <f t="shared" si="47"/>
        <v>1.2938205329700261</v>
      </c>
      <c r="E306" s="4"/>
      <c r="F306" s="55">
        <f>'[1]methanogen M06-L TZVP gas redo'!DF307</f>
        <v>1.03582</v>
      </c>
      <c r="G306" s="55">
        <f>'[1]methanogen M06-L TZVP gas redo'!DY307</f>
        <v>1.02413</v>
      </c>
      <c r="H306" s="55">
        <f>'[1]methanogen M06-L TZVP gas redo'!DN307</f>
        <v>1.8201000000000001</v>
      </c>
      <c r="I306" s="55">
        <f>'[1]methanogen M06-L TZVP gas redo'!DH307</f>
        <v>1.3841699999999999</v>
      </c>
      <c r="J306" s="55">
        <f>'[1]methanogen M06-L TZVP gas redo'!DU307</f>
        <v>1.6533800000000001</v>
      </c>
      <c r="N306" s="11">
        <f t="shared" si="42"/>
        <v>11.349911883654926</v>
      </c>
      <c r="O306" s="11">
        <f t="shared" si="43"/>
        <v>177.72099545469533</v>
      </c>
      <c r="P306" s="11">
        <f t="shared" si="44"/>
        <v>273.7907626120828</v>
      </c>
    </row>
    <row r="307" spans="1:16" x14ac:dyDescent="0.2">
      <c r="A307" s="55">
        <v>608</v>
      </c>
      <c r="B307" s="55">
        <f t="shared" si="45"/>
        <v>881.15</v>
      </c>
      <c r="C307" s="4">
        <f t="shared" si="46"/>
        <v>1.1348805538217104</v>
      </c>
      <c r="D307" s="4">
        <f t="shared" si="47"/>
        <v>1.2879538714426717</v>
      </c>
      <c r="E307" s="4"/>
      <c r="F307" s="55">
        <f>'[1]methanogen M06-L TZVP gas redo'!DF308</f>
        <v>1.0356799999999999</v>
      </c>
      <c r="G307" s="55">
        <f>'[1]methanogen M06-L TZVP gas redo'!DY308</f>
        <v>1.0240400000000001</v>
      </c>
      <c r="H307" s="55">
        <f>'[1]methanogen M06-L TZVP gas redo'!DN308</f>
        <v>1.8162799999999999</v>
      </c>
      <c r="I307" s="55">
        <f>'[1]methanogen M06-L TZVP gas redo'!DH308</f>
        <v>1.3827199999999999</v>
      </c>
      <c r="J307" s="55">
        <f>'[1]methanogen M06-L TZVP gas redo'!DU308</f>
        <v>1.65022</v>
      </c>
      <c r="N307" s="11">
        <f t="shared" si="42"/>
        <v>11.302627460666502</v>
      </c>
      <c r="O307" s="11">
        <f t="shared" si="43"/>
        <v>176.85603859629251</v>
      </c>
      <c r="P307" s="11">
        <f t="shared" si="44"/>
        <v>272.73787955440787</v>
      </c>
    </row>
    <row r="308" spans="1:16" x14ac:dyDescent="0.2">
      <c r="A308" s="55">
        <v>610</v>
      </c>
      <c r="B308" s="55">
        <f t="shared" si="45"/>
        <v>883.15</v>
      </c>
      <c r="C308" s="4">
        <f t="shared" si="46"/>
        <v>1.1323104795334882</v>
      </c>
      <c r="D308" s="4">
        <f t="shared" si="47"/>
        <v>1.2821270220613576</v>
      </c>
      <c r="E308" s="4"/>
      <c r="F308" s="55">
        <f>'[1]methanogen M06-L TZVP gas redo'!DF309</f>
        <v>1.0355300000000001</v>
      </c>
      <c r="G308" s="55">
        <f>'[1]methanogen M06-L TZVP gas redo'!DY309</f>
        <v>1.0239499999999999</v>
      </c>
      <c r="H308" s="55">
        <f>'[1]methanogen M06-L TZVP gas redo'!DN309</f>
        <v>1.8124899999999999</v>
      </c>
      <c r="I308" s="55">
        <f>'[1]methanogen M06-L TZVP gas redo'!DH309</f>
        <v>1.3812899999999999</v>
      </c>
      <c r="J308" s="55">
        <f>'[1]methanogen M06-L TZVP gas redo'!DU309</f>
        <v>1.6470899999999999</v>
      </c>
      <c r="N308" s="11">
        <f t="shared" si="42"/>
        <v>11.245675644998563</v>
      </c>
      <c r="O308" s="11">
        <f t="shared" si="43"/>
        <v>175.99224937064105</v>
      </c>
      <c r="P308" s="11">
        <f t="shared" si="44"/>
        <v>271.68374534946122</v>
      </c>
    </row>
    <row r="309" spans="1:16" x14ac:dyDescent="0.2">
      <c r="A309" s="55">
        <v>612</v>
      </c>
      <c r="B309" s="55">
        <f t="shared" si="45"/>
        <v>885.15</v>
      </c>
      <c r="C309" s="4">
        <f t="shared" si="46"/>
        <v>1.1297520194317348</v>
      </c>
      <c r="D309" s="4">
        <f t="shared" si="47"/>
        <v>1.2763396254100827</v>
      </c>
      <c r="E309" s="4"/>
      <c r="F309" s="55">
        <f>'[1]methanogen M06-L TZVP gas redo'!DF310</f>
        <v>1.03539</v>
      </c>
      <c r="G309" s="55">
        <f>'[1]methanogen M06-L TZVP gas redo'!DY310</f>
        <v>1.02386</v>
      </c>
      <c r="H309" s="55">
        <f>'[1]methanogen M06-L TZVP gas redo'!DN310</f>
        <v>1.8087299999999999</v>
      </c>
      <c r="I309" s="55">
        <f>'[1]methanogen M06-L TZVP gas redo'!DH310</f>
        <v>1.3798600000000001</v>
      </c>
      <c r="J309" s="55">
        <f>'[1]methanogen M06-L TZVP gas redo'!DU310</f>
        <v>1.6439699999999999</v>
      </c>
      <c r="N309" s="11">
        <f t="shared" si="42"/>
        <v>11.198368815419736</v>
      </c>
      <c r="O309" s="11">
        <f t="shared" si="43"/>
        <v>175.13200354488038</v>
      </c>
      <c r="P309" s="11">
        <f t="shared" si="44"/>
        <v>270.64289679494289</v>
      </c>
    </row>
    <row r="310" spans="1:16" x14ac:dyDescent="0.2">
      <c r="A310" s="55">
        <v>614</v>
      </c>
      <c r="B310" s="55">
        <f t="shared" si="45"/>
        <v>887.15</v>
      </c>
      <c r="C310" s="4">
        <f t="shared" si="46"/>
        <v>1.1272050949670294</v>
      </c>
      <c r="D310" s="4">
        <f t="shared" si="47"/>
        <v>1.2705913261196295</v>
      </c>
      <c r="E310" s="4"/>
      <c r="F310" s="55">
        <f>'[1]methanogen M06-L TZVP gas redo'!DF311</f>
        <v>1.03525</v>
      </c>
      <c r="G310" s="55">
        <f>'[1]methanogen M06-L TZVP gas redo'!DY311</f>
        <v>1.0237700000000001</v>
      </c>
      <c r="H310" s="55">
        <f>'[1]methanogen M06-L TZVP gas redo'!DN311</f>
        <v>1.8049900000000001</v>
      </c>
      <c r="I310" s="55">
        <f>'[1]methanogen M06-L TZVP gas redo'!DH311</f>
        <v>1.3784400000000001</v>
      </c>
      <c r="J310" s="55">
        <f>'[1]methanogen M06-L TZVP gas redo'!DU311</f>
        <v>1.6408799999999999</v>
      </c>
      <c r="N310" s="11">
        <f t="shared" si="42"/>
        <v>11.151051429686808</v>
      </c>
      <c r="O310" s="11">
        <f t="shared" si="43"/>
        <v>174.2802583283349</v>
      </c>
      <c r="P310" s="11">
        <f t="shared" si="44"/>
        <v>269.60262664011634</v>
      </c>
    </row>
    <row r="311" spans="1:16" x14ac:dyDescent="0.2">
      <c r="A311" s="55">
        <v>616</v>
      </c>
      <c r="B311" s="55">
        <f t="shared" si="45"/>
        <v>889.15</v>
      </c>
      <c r="C311" s="4">
        <f t="shared" si="46"/>
        <v>1.1246696282966879</v>
      </c>
      <c r="D311" s="4">
        <f t="shared" si="47"/>
        <v>1.2648817728130102</v>
      </c>
      <c r="E311" s="4"/>
      <c r="F311" s="55">
        <f>'[1]methanogen M06-L TZVP gas redo'!DF312</f>
        <v>1.03511</v>
      </c>
      <c r="G311" s="55">
        <f>'[1]methanogen M06-L TZVP gas redo'!DY312</f>
        <v>1.0236799999999999</v>
      </c>
      <c r="H311" s="55">
        <f>'[1]methanogen M06-L TZVP gas redo'!DN312</f>
        <v>1.80128</v>
      </c>
      <c r="I311" s="55">
        <f>'[1]methanogen M06-L TZVP gas redo'!DH312</f>
        <v>1.37703</v>
      </c>
      <c r="J311" s="55">
        <f>'[1]methanogen M06-L TZVP gas redo'!DU312</f>
        <v>1.6378200000000001</v>
      </c>
      <c r="N311" s="11">
        <f t="shared" si="42"/>
        <v>11.103723484213422</v>
      </c>
      <c r="O311" s="11">
        <f t="shared" si="43"/>
        <v>173.4370832810568</v>
      </c>
      <c r="P311" s="11">
        <f t="shared" si="44"/>
        <v>268.56851729195444</v>
      </c>
    </row>
    <row r="312" spans="1:16" x14ac:dyDescent="0.2">
      <c r="A312" s="55">
        <v>618</v>
      </c>
      <c r="B312" s="55">
        <f t="shared" si="45"/>
        <v>891.15</v>
      </c>
      <c r="C312" s="4">
        <f t="shared" si="46"/>
        <v>1.1221455422768334</v>
      </c>
      <c r="D312" s="4">
        <f t="shared" si="47"/>
        <v>1.2592106180517684</v>
      </c>
      <c r="E312" s="4"/>
      <c r="F312" s="55">
        <f>'[1]methanogen M06-L TZVP gas redo'!DF313</f>
        <v>1.03498</v>
      </c>
      <c r="G312" s="55">
        <f>'[1]methanogen M06-L TZVP gas redo'!DY313</f>
        <v>1.0236000000000001</v>
      </c>
      <c r="H312" s="55">
        <f>'[1]methanogen M06-L TZVP gas redo'!DN313</f>
        <v>1.79759</v>
      </c>
      <c r="I312" s="55">
        <f>'[1]methanogen M06-L TZVP gas redo'!DH313</f>
        <v>1.3756200000000001</v>
      </c>
      <c r="J312" s="55">
        <f>'[1]methanogen M06-L TZVP gas redo'!DU313</f>
        <v>1.6347700000000001</v>
      </c>
      <c r="N312" s="11">
        <f t="shared" si="42"/>
        <v>11.056277555633574</v>
      </c>
      <c r="O312" s="11">
        <f t="shared" si="43"/>
        <v>172.59758309050935</v>
      </c>
      <c r="P312" s="11">
        <f t="shared" si="44"/>
        <v>267.54234032016757</v>
      </c>
    </row>
    <row r="313" spans="1:16" x14ac:dyDescent="0.2">
      <c r="A313" s="55">
        <v>620</v>
      </c>
      <c r="B313" s="55">
        <f t="shared" si="45"/>
        <v>893.15</v>
      </c>
      <c r="C313" s="4">
        <f t="shared" si="46"/>
        <v>1.1196327604545708</v>
      </c>
      <c r="D313" s="4">
        <f t="shared" si="47"/>
        <v>1.2535775182831226</v>
      </c>
      <c r="E313" s="4"/>
      <c r="F313" s="55">
        <f>'[1]methanogen M06-L TZVP gas redo'!DF314</f>
        <v>1.03484</v>
      </c>
      <c r="G313" s="55">
        <f>'[1]methanogen M06-L TZVP gas redo'!DY314</f>
        <v>1.0235099999999999</v>
      </c>
      <c r="H313" s="55">
        <f>'[1]methanogen M06-L TZVP gas redo'!DN314</f>
        <v>1.79393</v>
      </c>
      <c r="I313" s="55">
        <f>'[1]methanogen M06-L TZVP gas redo'!DH314</f>
        <v>1.3742300000000001</v>
      </c>
      <c r="J313" s="55">
        <f>'[1]methanogen M06-L TZVP gas redo'!DU314</f>
        <v>1.63175</v>
      </c>
      <c r="N313" s="11">
        <f t="shared" si="42"/>
        <v>11.008928928005073</v>
      </c>
      <c r="O313" s="11">
        <f t="shared" si="43"/>
        <v>171.75948427321836</v>
      </c>
      <c r="P313" s="11">
        <f t="shared" si="44"/>
        <v>266.51516966331144</v>
      </c>
    </row>
    <row r="314" spans="1:16" x14ac:dyDescent="0.2">
      <c r="A314" s="55">
        <v>622</v>
      </c>
      <c r="B314" s="55">
        <f t="shared" si="45"/>
        <v>895.15</v>
      </c>
      <c r="C314" s="4">
        <f t="shared" si="46"/>
        <v>1.1171312070602692</v>
      </c>
      <c r="D314" s="4">
        <f t="shared" si="47"/>
        <v>1.2479821337879342</v>
      </c>
      <c r="E314" s="4"/>
      <c r="F314" s="55">
        <f>'[1]methanogen M06-L TZVP gas redo'!DF315</f>
        <v>1.0347</v>
      </c>
      <c r="G314" s="55">
        <f>'[1]methanogen M06-L TZVP gas redo'!DY315</f>
        <v>1.02342</v>
      </c>
      <c r="H314" s="55">
        <f>'[1]methanogen M06-L TZVP gas redo'!DN315</f>
        <v>1.7903</v>
      </c>
      <c r="I314" s="55">
        <f>'[1]methanogen M06-L TZVP gas redo'!DH315</f>
        <v>1.3728400000000001</v>
      </c>
      <c r="J314" s="55">
        <f>'[1]methanogen M06-L TZVP gas redo'!DU315</f>
        <v>1.6287499999999999</v>
      </c>
      <c r="N314" s="11">
        <f t="shared" si="42"/>
        <v>10.96156973006838</v>
      </c>
      <c r="O314" s="11">
        <f t="shared" si="43"/>
        <v>170.93126260070903</v>
      </c>
      <c r="P314" s="11">
        <f t="shared" si="44"/>
        <v>265.50161671888156</v>
      </c>
    </row>
    <row r="315" spans="1:16" x14ac:dyDescent="0.2">
      <c r="A315" s="55">
        <v>624</v>
      </c>
      <c r="B315" s="55">
        <f t="shared" si="45"/>
        <v>897.15</v>
      </c>
      <c r="C315" s="4">
        <f t="shared" si="46"/>
        <v>1.1146408069999443</v>
      </c>
      <c r="D315" s="4">
        <f t="shared" si="47"/>
        <v>1.242424128629487</v>
      </c>
      <c r="E315" s="4"/>
      <c r="F315" s="55">
        <f>'[1]methanogen M06-L TZVP gas redo'!DF316</f>
        <v>1.03457</v>
      </c>
      <c r="G315" s="55">
        <f>'[1]methanogen M06-L TZVP gas redo'!DY316</f>
        <v>1.0233300000000001</v>
      </c>
      <c r="H315" s="55">
        <f>'[1]methanogen M06-L TZVP gas redo'!DN316</f>
        <v>1.7866899999999999</v>
      </c>
      <c r="I315" s="55">
        <f>'[1]methanogen M06-L TZVP gas redo'!DH316</f>
        <v>1.3714599999999999</v>
      </c>
      <c r="J315" s="55">
        <f>'[1]methanogen M06-L TZVP gas redo'!DU316</f>
        <v>1.6257699999999999</v>
      </c>
      <c r="N315" s="11">
        <f t="shared" si="42"/>
        <v>10.9238658564581</v>
      </c>
      <c r="O315" s="11">
        <f t="shared" si="43"/>
        <v>170.10568388334883</v>
      </c>
      <c r="P315" s="11">
        <f t="shared" si="44"/>
        <v>264.48888020825524</v>
      </c>
    </row>
    <row r="316" spans="1:16" x14ac:dyDescent="0.2">
      <c r="A316" s="55">
        <v>626</v>
      </c>
      <c r="B316" s="55">
        <f t="shared" si="45"/>
        <v>899.15</v>
      </c>
      <c r="C316" s="4">
        <f t="shared" si="46"/>
        <v>1.1121614858477451</v>
      </c>
      <c r="D316" s="4">
        <f t="shared" si="47"/>
        <v>1.2369031706030642</v>
      </c>
      <c r="E316" s="4"/>
      <c r="F316" s="55">
        <f>'[1]methanogen M06-L TZVP gas redo'!DF317</f>
        <v>1.03443</v>
      </c>
      <c r="G316" s="55">
        <f>'[1]methanogen M06-L TZVP gas redo'!DY317</f>
        <v>1.02325</v>
      </c>
      <c r="H316" s="55">
        <f>'[1]methanogen M06-L TZVP gas redo'!DN317</f>
        <v>1.78311</v>
      </c>
      <c r="I316" s="55">
        <f>'[1]methanogen M06-L TZVP gas redo'!DH317</f>
        <v>1.37009</v>
      </c>
      <c r="J316" s="55">
        <f>'[1]methanogen M06-L TZVP gas redo'!DU317</f>
        <v>1.6228199999999999</v>
      </c>
      <c r="N316" s="11">
        <f t="shared" si="42"/>
        <v>10.866713984761763</v>
      </c>
      <c r="O316" s="11">
        <f t="shared" si="43"/>
        <v>169.28894553885794</v>
      </c>
      <c r="P316" s="11">
        <f t="shared" si="44"/>
        <v>263.48259963958645</v>
      </c>
    </row>
    <row r="317" spans="1:16" x14ac:dyDescent="0.2">
      <c r="A317" s="55">
        <v>628</v>
      </c>
      <c r="B317" s="55">
        <f t="shared" si="45"/>
        <v>901.15</v>
      </c>
      <c r="C317" s="4">
        <f t="shared" si="46"/>
        <v>1.1096931698385397</v>
      </c>
      <c r="D317" s="4">
        <f t="shared" si="47"/>
        <v>1.231418931186306</v>
      </c>
      <c r="E317" s="4"/>
      <c r="F317" s="55">
        <f>'[1]methanogen M06-L TZVP gas redo'!DF318</f>
        <v>1.0343</v>
      </c>
      <c r="G317" s="55">
        <f>'[1]methanogen M06-L TZVP gas redo'!DY318</f>
        <v>1.0231600000000001</v>
      </c>
      <c r="H317" s="55">
        <f>'[1]methanogen M06-L TZVP gas redo'!DN318</f>
        <v>1.77955</v>
      </c>
      <c r="I317" s="55">
        <f>'[1]methanogen M06-L TZVP gas redo'!DH318</f>
        <v>1.3687199999999999</v>
      </c>
      <c r="J317" s="55">
        <f>'[1]methanogen M06-L TZVP gas redo'!DU318</f>
        <v>1.61988</v>
      </c>
      <c r="N317" s="11">
        <f t="shared" si="42"/>
        <v>10.828991924716361</v>
      </c>
      <c r="O317" s="11">
        <f t="shared" si="43"/>
        <v>168.47607589234283</v>
      </c>
      <c r="P317" s="11">
        <f t="shared" si="44"/>
        <v>262.48452681939443</v>
      </c>
    </row>
    <row r="318" spans="1:16" x14ac:dyDescent="0.2">
      <c r="A318" s="55">
        <v>630</v>
      </c>
      <c r="B318" s="55">
        <f t="shared" si="45"/>
        <v>903.15</v>
      </c>
      <c r="C318" s="4">
        <f t="shared" si="46"/>
        <v>1.107235785860599</v>
      </c>
      <c r="D318" s="4">
        <f t="shared" si="47"/>
        <v>1.2259710854903383</v>
      </c>
      <c r="E318" s="4"/>
      <c r="F318" s="55">
        <f>'[1]methanogen M06-L TZVP gas redo'!DF319</f>
        <v>1.03416</v>
      </c>
      <c r="G318" s="55">
        <f>'[1]methanogen M06-L TZVP gas redo'!DY319</f>
        <v>1.02308</v>
      </c>
      <c r="H318" s="55">
        <f>'[1]methanogen M06-L TZVP gas redo'!DN319</f>
        <v>1.7760199999999999</v>
      </c>
      <c r="I318" s="55">
        <f>'[1]methanogen M06-L TZVP gas redo'!DH319</f>
        <v>1.36737</v>
      </c>
      <c r="J318" s="55">
        <f>'[1]methanogen M06-L TZVP gas redo'!DU319</f>
        <v>1.61697</v>
      </c>
      <c r="N318" s="11">
        <f t="shared" si="42"/>
        <v>10.771817713109439</v>
      </c>
      <c r="O318" s="11">
        <f t="shared" si="43"/>
        <v>167.66484073740995</v>
      </c>
      <c r="P318" s="11">
        <f t="shared" si="44"/>
        <v>261.48571895807464</v>
      </c>
    </row>
    <row r="319" spans="1:16" x14ac:dyDescent="0.2">
      <c r="A319" s="55">
        <v>632</v>
      </c>
      <c r="B319" s="55">
        <f t="shared" si="45"/>
        <v>905.15</v>
      </c>
      <c r="C319" s="4">
        <f t="shared" si="46"/>
        <v>1.1047892614483787</v>
      </c>
      <c r="D319" s="4">
        <f t="shared" si="47"/>
        <v>1.2205593122116543</v>
      </c>
      <c r="E319" s="4"/>
      <c r="F319" s="55">
        <f>'[1]methanogen M06-L TZVP gas redo'!DF320</f>
        <v>1.03403</v>
      </c>
      <c r="G319" s="55">
        <f>'[1]methanogen M06-L TZVP gas redo'!DY320</f>
        <v>1.0229900000000001</v>
      </c>
      <c r="H319" s="55">
        <f>'[1]methanogen M06-L TZVP gas redo'!DN320</f>
        <v>1.77251</v>
      </c>
      <c r="I319" s="55">
        <f>'[1]methanogen M06-L TZVP gas redo'!DH320</f>
        <v>1.36602</v>
      </c>
      <c r="J319" s="55">
        <f>'[1]methanogen M06-L TZVP gas redo'!DU320</f>
        <v>1.6140699999999999</v>
      </c>
      <c r="N319" s="11">
        <f t="shared" ref="N319:N353" si="48">1000*LN(F319/G319)</f>
        <v>10.734077454357873</v>
      </c>
      <c r="O319" s="11">
        <f t="shared" ref="O319:O353" si="49">1000*LN(J319/I319)</f>
        <v>166.85753708548913</v>
      </c>
      <c r="P319" s="11">
        <f t="shared" ref="P319:P353" si="50">1000*LN(H319/I319)</f>
        <v>260.49521882732392</v>
      </c>
    </row>
    <row r="320" spans="1:16" x14ac:dyDescent="0.2">
      <c r="A320" s="55">
        <v>634</v>
      </c>
      <c r="B320" s="55">
        <f t="shared" si="45"/>
        <v>907.15</v>
      </c>
      <c r="C320" s="4">
        <f t="shared" si="46"/>
        <v>1.1023535247753955</v>
      </c>
      <c r="D320" s="4">
        <f t="shared" si="47"/>
        <v>1.2151832935847384</v>
      </c>
      <c r="E320" s="4"/>
      <c r="F320" s="55">
        <f>'[1]methanogen M06-L TZVP gas redo'!DF321</f>
        <v>1.0339</v>
      </c>
      <c r="G320" s="55">
        <f>'[1]methanogen M06-L TZVP gas redo'!DY321</f>
        <v>1.02291</v>
      </c>
      <c r="H320" s="55">
        <f>'[1]methanogen M06-L TZVP gas redo'!DN321</f>
        <v>1.7690300000000001</v>
      </c>
      <c r="I320" s="55">
        <f>'[1]methanogen M06-L TZVP gas redo'!DH321</f>
        <v>1.3646799999999999</v>
      </c>
      <c r="J320" s="55">
        <f>'[1]methanogen M06-L TZVP gas redo'!DU321</f>
        <v>1.6112</v>
      </c>
      <c r="N320" s="11">
        <f t="shared" si="48"/>
        <v>10.686553050773076</v>
      </c>
      <c r="O320" s="11">
        <f t="shared" si="49"/>
        <v>166.0592740632018</v>
      </c>
      <c r="P320" s="11">
        <f t="shared" si="50"/>
        <v>259.51140484863942</v>
      </c>
    </row>
    <row r="321" spans="1:16" x14ac:dyDescent="0.2">
      <c r="A321" s="55">
        <v>636</v>
      </c>
      <c r="B321" s="55">
        <f t="shared" si="45"/>
        <v>909.15</v>
      </c>
      <c r="C321" s="4">
        <f t="shared" si="46"/>
        <v>1.099928504647198</v>
      </c>
      <c r="D321" s="4">
        <f t="shared" si="47"/>
        <v>1.209842715335421</v>
      </c>
      <c r="E321" s="4"/>
      <c r="F321" s="55">
        <f>'[1]methanogen M06-L TZVP gas redo'!DF322</f>
        <v>1.03376</v>
      </c>
      <c r="G321" s="55">
        <f>'[1]methanogen M06-L TZVP gas redo'!DY322</f>
        <v>1.0228200000000001</v>
      </c>
      <c r="H321" s="55">
        <f>'[1]methanogen M06-L TZVP gas redo'!DN322</f>
        <v>1.7655700000000001</v>
      </c>
      <c r="I321" s="55">
        <f>'[1]methanogen M06-L TZVP gas redo'!DH322</f>
        <v>1.36334</v>
      </c>
      <c r="J321" s="55">
        <f>'[1]methanogen M06-L TZVP gas redo'!DU322</f>
        <v>1.6083499999999999</v>
      </c>
      <c r="N321" s="11">
        <f t="shared" si="48"/>
        <v>10.639122418966876</v>
      </c>
      <c r="O321" s="11">
        <f t="shared" si="49"/>
        <v>165.27123741325269</v>
      </c>
      <c r="P321" s="11">
        <f t="shared" si="50"/>
        <v>258.53601307481091</v>
      </c>
    </row>
    <row r="322" spans="1:16" x14ac:dyDescent="0.2">
      <c r="A322" s="55">
        <v>638</v>
      </c>
      <c r="B322" s="55">
        <f t="shared" si="45"/>
        <v>911.15</v>
      </c>
      <c r="C322" s="4">
        <f t="shared" si="46"/>
        <v>1.0975141304944303</v>
      </c>
      <c r="D322" s="4">
        <f t="shared" si="47"/>
        <v>1.204537266634945</v>
      </c>
      <c r="E322" s="4"/>
      <c r="F322" s="55">
        <f>'[1]methanogen M06-L TZVP gas redo'!DF323</f>
        <v>1.03363</v>
      </c>
      <c r="G322" s="55">
        <f>'[1]methanogen M06-L TZVP gas redo'!DY323</f>
        <v>1.02274</v>
      </c>
      <c r="H322" s="55">
        <f>'[1]methanogen M06-L TZVP gas redo'!DN323</f>
        <v>1.76213</v>
      </c>
      <c r="I322" s="55">
        <f>'[1]methanogen M06-L TZVP gas redo'!DH323</f>
        <v>1.36202</v>
      </c>
      <c r="J322" s="55">
        <f>'[1]methanogen M06-L TZVP gas redo'!DU323</f>
        <v>1.6055200000000001</v>
      </c>
      <c r="N322" s="11">
        <f t="shared" si="48"/>
        <v>10.59157817372035</v>
      </c>
      <c r="O322" s="11">
        <f t="shared" si="49"/>
        <v>164.47879974097117</v>
      </c>
      <c r="P322" s="11">
        <f t="shared" si="50"/>
        <v>257.5544126807597</v>
      </c>
    </row>
    <row r="323" spans="1:16" x14ac:dyDescent="0.2">
      <c r="A323" s="55">
        <v>640</v>
      </c>
      <c r="B323" s="55">
        <f t="shared" ref="B323:B352" si="51">A323+273.15</f>
        <v>913.15</v>
      </c>
      <c r="C323" s="4">
        <f t="shared" ref="C323:C352" si="52">1000/B323</f>
        <v>1.0951103323659859</v>
      </c>
      <c r="D323" s="4">
        <f t="shared" si="47"/>
        <v>1.19926664005474</v>
      </c>
      <c r="E323" s="4"/>
      <c r="F323" s="55">
        <f>'[1]methanogen M06-L TZVP gas redo'!DF324</f>
        <v>1.0335000000000001</v>
      </c>
      <c r="G323" s="55">
        <f>'[1]methanogen M06-L TZVP gas redo'!DY324</f>
        <v>1.0226599999999999</v>
      </c>
      <c r="H323" s="55">
        <f>'[1]methanogen M06-L TZVP gas redo'!DN324</f>
        <v>1.7587200000000001</v>
      </c>
      <c r="I323" s="55">
        <f>'[1]methanogen M06-L TZVP gas redo'!DH324</f>
        <v>1.3607</v>
      </c>
      <c r="J323" s="55">
        <f>'[1]methanogen M06-L TZVP gas redo'!DU324</f>
        <v>1.6027</v>
      </c>
      <c r="N323" s="11">
        <f t="shared" si="48"/>
        <v>10.544024228858243</v>
      </c>
      <c r="O323" s="11">
        <f t="shared" si="49"/>
        <v>163.690433802717</v>
      </c>
      <c r="P323" s="11">
        <f t="shared" si="50"/>
        <v>256.58699851700771</v>
      </c>
    </row>
    <row r="324" spans="1:16" x14ac:dyDescent="0.2">
      <c r="A324" s="55">
        <v>642</v>
      </c>
      <c r="B324" s="55">
        <f t="shared" si="51"/>
        <v>915.15</v>
      </c>
      <c r="C324" s="4">
        <f t="shared" si="52"/>
        <v>1.0927170409222533</v>
      </c>
      <c r="D324" s="4">
        <f t="shared" ref="D324:D353" si="53">1000000/(B324^2)</f>
        <v>1.1940305315218851</v>
      </c>
      <c r="E324" s="4"/>
      <c r="F324" s="55">
        <f>'[1]methanogen M06-L TZVP gas redo'!DF325</f>
        <v>1.0333699999999999</v>
      </c>
      <c r="G324" s="55">
        <f>'[1]methanogen M06-L TZVP gas redo'!DY325</f>
        <v>1.02258</v>
      </c>
      <c r="H324" s="55">
        <f>'[1]methanogen M06-L TZVP gas redo'!DN325</f>
        <v>1.7553300000000001</v>
      </c>
      <c r="I324" s="55">
        <f>'[1]methanogen M06-L TZVP gas redo'!DH325</f>
        <v>1.35938</v>
      </c>
      <c r="J324" s="55">
        <f>'[1]methanogen M06-L TZVP gas redo'!DU325</f>
        <v>1.5999099999999999</v>
      </c>
      <c r="N324" s="11">
        <f t="shared" si="48"/>
        <v>10.496460581357635</v>
      </c>
      <c r="O324" s="11">
        <f t="shared" si="49"/>
        <v>162.91866421457794</v>
      </c>
      <c r="P324" s="11">
        <f t="shared" si="50"/>
        <v>255.62815998058426</v>
      </c>
    </row>
    <row r="325" spans="1:16" x14ac:dyDescent="0.2">
      <c r="A325" s="55">
        <v>644</v>
      </c>
      <c r="B325" s="55">
        <f t="shared" si="51"/>
        <v>917.15</v>
      </c>
      <c r="C325" s="4">
        <f t="shared" si="52"/>
        <v>1.0903341874284469</v>
      </c>
      <c r="D325" s="4">
        <f t="shared" si="53"/>
        <v>1.1888286402752515</v>
      </c>
      <c r="E325" s="4"/>
      <c r="F325" s="55">
        <f>'[1]methanogen M06-L TZVP gas redo'!DF326</f>
        <v>1.0332399999999999</v>
      </c>
      <c r="G325" s="55">
        <f>'[1]methanogen M06-L TZVP gas redo'!DY326</f>
        <v>1.0224899999999999</v>
      </c>
      <c r="H325" s="55">
        <f>'[1]methanogen M06-L TZVP gas redo'!DN326</f>
        <v>1.75196</v>
      </c>
      <c r="I325" s="55">
        <f>'[1]methanogen M06-L TZVP gas redo'!DH326</f>
        <v>1.35808</v>
      </c>
      <c r="J325" s="55">
        <f>'[1]methanogen M06-L TZVP gas redo'!DU326</f>
        <v>1.59714</v>
      </c>
      <c r="N325" s="11">
        <f t="shared" si="48"/>
        <v>10.458667227120271</v>
      </c>
      <c r="O325" s="11">
        <f t="shared" si="49"/>
        <v>162.14259219790225</v>
      </c>
      <c r="P325" s="11">
        <f t="shared" si="50"/>
        <v>254.66322363996719</v>
      </c>
    </row>
    <row r="326" spans="1:16" x14ac:dyDescent="0.2">
      <c r="A326" s="55">
        <v>646</v>
      </c>
      <c r="B326" s="55">
        <f t="shared" si="51"/>
        <v>919.15</v>
      </c>
      <c r="C326" s="4">
        <f t="shared" si="52"/>
        <v>1.087961703748028</v>
      </c>
      <c r="D326" s="4">
        <f t="shared" si="53"/>
        <v>1.1836606688223121</v>
      </c>
      <c r="E326" s="4"/>
      <c r="F326" s="55">
        <f>'[1]methanogen M06-L TZVP gas redo'!DF327</f>
        <v>1.03312</v>
      </c>
      <c r="G326" s="55">
        <f>'[1]methanogen M06-L TZVP gas redo'!DY327</f>
        <v>1.02241</v>
      </c>
      <c r="H326" s="55">
        <f>'[1]methanogen M06-L TZVP gas redo'!DN327</f>
        <v>1.7486200000000001</v>
      </c>
      <c r="I326" s="55">
        <f>'[1]methanogen M06-L TZVP gas redo'!DH327</f>
        <v>1.3567800000000001</v>
      </c>
      <c r="J326" s="55">
        <f>'[1]methanogen M06-L TZVP gas redo'!DU327</f>
        <v>1.5943799999999999</v>
      </c>
      <c r="N326" s="11">
        <f t="shared" si="48"/>
        <v>10.420764395050945</v>
      </c>
      <c r="O326" s="11">
        <f t="shared" si="49"/>
        <v>161.37070055328888</v>
      </c>
      <c r="P326" s="11">
        <f t="shared" si="50"/>
        <v>253.71266004002851</v>
      </c>
    </row>
    <row r="327" spans="1:16" x14ac:dyDescent="0.2">
      <c r="A327" s="55">
        <v>648</v>
      </c>
      <c r="B327" s="55">
        <f t="shared" si="51"/>
        <v>921.15</v>
      </c>
      <c r="C327" s="4">
        <f t="shared" si="52"/>
        <v>1.0855995223362103</v>
      </c>
      <c r="D327" s="4">
        <f t="shared" si="53"/>
        <v>1.1785263228966076</v>
      </c>
      <c r="E327" s="4"/>
      <c r="F327" s="55">
        <f>'[1]methanogen M06-L TZVP gas redo'!DF328</f>
        <v>1.0329900000000001</v>
      </c>
      <c r="G327" s="55">
        <f>'[1]methanogen M06-L TZVP gas redo'!DY328</f>
        <v>1.02233</v>
      </c>
      <c r="H327" s="55">
        <f>'[1]methanogen M06-L TZVP gas redo'!DN328</f>
        <v>1.7453000000000001</v>
      </c>
      <c r="I327" s="55">
        <f>'[1]methanogen M06-L TZVP gas redo'!DH328</f>
        <v>1.3554900000000001</v>
      </c>
      <c r="J327" s="55">
        <f>'[1]methanogen M06-L TZVP gas redo'!DU328</f>
        <v>1.59165</v>
      </c>
      <c r="N327" s="11">
        <f t="shared" si="48"/>
        <v>10.373173605006537</v>
      </c>
      <c r="O327" s="11">
        <f t="shared" si="49"/>
        <v>160.60820142773238</v>
      </c>
      <c r="P327" s="11">
        <f t="shared" si="50"/>
        <v>252.76344807081435</v>
      </c>
    </row>
    <row r="328" spans="1:16" x14ac:dyDescent="0.2">
      <c r="A328" s="55">
        <v>650</v>
      </c>
      <c r="B328" s="55">
        <f t="shared" si="51"/>
        <v>923.15</v>
      </c>
      <c r="C328" s="4">
        <f t="shared" si="52"/>
        <v>1.0832475762335483</v>
      </c>
      <c r="D328" s="4">
        <f t="shared" si="53"/>
        <v>1.1734253114158568</v>
      </c>
      <c r="E328" s="4"/>
      <c r="F328" s="55">
        <f>'[1]methanogen M06-L TZVP gas redo'!DF329</f>
        <v>1.0328599999999999</v>
      </c>
      <c r="G328" s="55">
        <f>'[1]methanogen M06-L TZVP gas redo'!DY329</f>
        <v>1.0222500000000001</v>
      </c>
      <c r="H328" s="55">
        <f>'[1]methanogen M06-L TZVP gas redo'!DN329</f>
        <v>1.742</v>
      </c>
      <c r="I328" s="55">
        <f>'[1]methanogen M06-L TZVP gas redo'!DH329</f>
        <v>1.3542099999999999</v>
      </c>
      <c r="J328" s="55">
        <f>'[1]methanogen M06-L TZVP gas redo'!DU329</f>
        <v>1.58894</v>
      </c>
      <c r="N328" s="11">
        <f t="shared" si="48"/>
        <v>10.325573100648104</v>
      </c>
      <c r="O328" s="11">
        <f t="shared" si="49"/>
        <v>159.84886876867949</v>
      </c>
      <c r="P328" s="11">
        <f t="shared" si="50"/>
        <v>251.81561995455405</v>
      </c>
    </row>
    <row r="329" spans="1:16" x14ac:dyDescent="0.2">
      <c r="A329" s="55">
        <v>652</v>
      </c>
      <c r="B329" s="55">
        <f t="shared" si="51"/>
        <v>925.15</v>
      </c>
      <c r="C329" s="4">
        <f t="shared" si="52"/>
        <v>1.080905799059612</v>
      </c>
      <c r="D329" s="4">
        <f t="shared" si="53"/>
        <v>1.1683573464406982</v>
      </c>
      <c r="E329" s="4"/>
      <c r="F329" s="55">
        <f>'[1]methanogen M06-L TZVP gas redo'!DF330</f>
        <v>1.03274</v>
      </c>
      <c r="G329" s="55">
        <f>'[1]methanogen M06-L TZVP gas redo'!DY330</f>
        <v>1.02217</v>
      </c>
      <c r="H329" s="55">
        <f>'[1]methanogen M06-L TZVP gas redo'!DN330</f>
        <v>1.7387300000000001</v>
      </c>
      <c r="I329" s="55">
        <f>'[1]methanogen M06-L TZVP gas redo'!DH330</f>
        <v>1.35293</v>
      </c>
      <c r="J329" s="55">
        <f>'[1]methanogen M06-L TZVP gas redo'!DU330</f>
        <v>1.5862400000000001</v>
      </c>
      <c r="N329" s="11">
        <f t="shared" si="48"/>
        <v>10.287645905087052</v>
      </c>
      <c r="O329" s="11">
        <f t="shared" si="49"/>
        <v>159.09382488082485</v>
      </c>
      <c r="P329" s="11">
        <f t="shared" si="50"/>
        <v>250.88235070393856</v>
      </c>
    </row>
    <row r="330" spans="1:16" x14ac:dyDescent="0.2">
      <c r="A330" s="55">
        <v>654</v>
      </c>
      <c r="B330" s="55">
        <f t="shared" si="51"/>
        <v>927.15</v>
      </c>
      <c r="C330" s="4">
        <f t="shared" si="52"/>
        <v>1.0785741250067411</v>
      </c>
      <c r="D330" s="4">
        <f t="shared" si="53"/>
        <v>1.1633221431340572</v>
      </c>
      <c r="E330" s="4"/>
      <c r="F330" s="55">
        <f>'[1]methanogen M06-L TZVP gas redo'!DF331</f>
        <v>1.03261</v>
      </c>
      <c r="G330" s="55">
        <f>'[1]methanogen M06-L TZVP gas redo'!DY331</f>
        <v>1.0220899999999999</v>
      </c>
      <c r="H330" s="55">
        <f>'[1]methanogen M06-L TZVP gas redo'!DN331</f>
        <v>1.7354799999999999</v>
      </c>
      <c r="I330" s="55">
        <f>'[1]methanogen M06-L TZVP gas redo'!DH331</f>
        <v>1.3516600000000001</v>
      </c>
      <c r="J330" s="55">
        <f>'[1]methanogen M06-L TZVP gas redo'!DU331</f>
        <v>1.5835600000000001</v>
      </c>
      <c r="N330" s="11">
        <f t="shared" si="48"/>
        <v>10.240027182060819</v>
      </c>
      <c r="O330" s="11">
        <f t="shared" si="49"/>
        <v>158.34201032245088</v>
      </c>
      <c r="P330" s="11">
        <f t="shared" si="50"/>
        <v>249.95056549222087</v>
      </c>
    </row>
    <row r="331" spans="1:16" x14ac:dyDescent="0.2">
      <c r="A331" s="55">
        <v>656</v>
      </c>
      <c r="B331" s="55">
        <f t="shared" si="51"/>
        <v>929.15</v>
      </c>
      <c r="C331" s="4">
        <f t="shared" si="52"/>
        <v>1.0762524888338805</v>
      </c>
      <c r="D331" s="4">
        <f t="shared" si="53"/>
        <v>1.158319419721122</v>
      </c>
      <c r="E331" s="4"/>
      <c r="F331" s="55">
        <f>'[1]methanogen M06-L TZVP gas redo'!DF332</f>
        <v>1.0324899999999999</v>
      </c>
      <c r="G331" s="55">
        <f>'[1]methanogen M06-L TZVP gas redo'!DY332</f>
        <v>1.0220100000000001</v>
      </c>
      <c r="H331" s="55">
        <f>'[1]methanogen M06-L TZVP gas redo'!DN332</f>
        <v>1.7322500000000001</v>
      </c>
      <c r="I331" s="55">
        <f>'[1]methanogen M06-L TZVP gas redo'!DH332</f>
        <v>1.3504</v>
      </c>
      <c r="J331" s="55">
        <f>'[1]methanogen M06-L TZVP gas redo'!DU332</f>
        <v>1.5809</v>
      </c>
      <c r="N331" s="11">
        <f t="shared" si="48"/>
        <v>10.202084106669707</v>
      </c>
      <c r="O331" s="11">
        <f t="shared" si="49"/>
        <v>157.59346026044932</v>
      </c>
      <c r="P331" s="11">
        <f t="shared" si="50"/>
        <v>249.02029666579793</v>
      </c>
    </row>
    <row r="332" spans="1:16" x14ac:dyDescent="0.2">
      <c r="A332" s="55">
        <v>658</v>
      </c>
      <c r="B332" s="55">
        <f t="shared" si="51"/>
        <v>931.15</v>
      </c>
      <c r="C332" s="4">
        <f t="shared" si="52"/>
        <v>1.0739408258604952</v>
      </c>
      <c r="D332" s="4">
        <f t="shared" si="53"/>
        <v>1.1533488974499222</v>
      </c>
      <c r="E332" s="4"/>
      <c r="F332" s="55">
        <f>'[1]methanogen M06-L TZVP gas redo'!DF333</f>
        <v>1.0323599999999999</v>
      </c>
      <c r="G332" s="55">
        <f>'[1]methanogen M06-L TZVP gas redo'!DY333</f>
        <v>1.02193</v>
      </c>
      <c r="H332" s="55">
        <f>'[1]methanogen M06-L TZVP gas redo'!DN333</f>
        <v>1.7290399999999999</v>
      </c>
      <c r="I332" s="55">
        <f>'[1]methanogen M06-L TZVP gas redo'!DH333</f>
        <v>1.3491500000000001</v>
      </c>
      <c r="J332" s="55">
        <f>'[1]methanogen M06-L TZVP gas redo'!DU333</f>
        <v>1.57826</v>
      </c>
      <c r="N332" s="11">
        <f t="shared" si="48"/>
        <v>10.154447154055218</v>
      </c>
      <c r="O332" s="11">
        <f t="shared" si="49"/>
        <v>156.84820985658439</v>
      </c>
      <c r="P332" s="11">
        <f t="shared" si="50"/>
        <v>248.09157667279399</v>
      </c>
    </row>
    <row r="333" spans="1:16" x14ac:dyDescent="0.2">
      <c r="A333" s="55">
        <v>660</v>
      </c>
      <c r="B333" s="55">
        <f t="shared" si="51"/>
        <v>933.15</v>
      </c>
      <c r="C333" s="4">
        <f t="shared" si="52"/>
        <v>1.0716390719605637</v>
      </c>
      <c r="D333" s="4">
        <f t="shared" si="53"/>
        <v>1.1484103005524982</v>
      </c>
      <c r="E333" s="4"/>
      <c r="F333" s="55">
        <f>'[1]methanogen M06-L TZVP gas redo'!DF334</f>
        <v>1.03224</v>
      </c>
      <c r="G333" s="55">
        <f>'[1]methanogen M06-L TZVP gas redo'!DY334</f>
        <v>1.0218499999999999</v>
      </c>
      <c r="H333" s="55">
        <f>'[1]methanogen M06-L TZVP gas redo'!DN334</f>
        <v>1.7258500000000001</v>
      </c>
      <c r="I333" s="55">
        <f>'[1]methanogen M06-L TZVP gas redo'!DH334</f>
        <v>1.3479000000000001</v>
      </c>
      <c r="J333" s="55">
        <f>'[1]methanogen M06-L TZVP gas redo'!DU334</f>
        <v>1.5756399999999999</v>
      </c>
      <c r="N333" s="11">
        <f t="shared" si="48"/>
        <v>10.116488189045569</v>
      </c>
      <c r="O333" s="11">
        <f t="shared" si="49"/>
        <v>156.1137131843785</v>
      </c>
      <c r="P333" s="11">
        <f t="shared" si="50"/>
        <v>247.17185698122452</v>
      </c>
    </row>
    <row r="334" spans="1:16" x14ac:dyDescent="0.2">
      <c r="A334" s="55">
        <v>662</v>
      </c>
      <c r="B334" s="55">
        <f t="shared" si="51"/>
        <v>935.15</v>
      </c>
      <c r="C334" s="4">
        <f t="shared" si="52"/>
        <v>1.0693471635566487</v>
      </c>
      <c r="D334" s="4">
        <f t="shared" si="53"/>
        <v>1.1435033562066499</v>
      </c>
      <c r="E334" s="4"/>
      <c r="F334" s="55">
        <f>'[1]methanogen M06-L TZVP gas redo'!DF335</f>
        <v>1.0321199999999999</v>
      </c>
      <c r="G334" s="55">
        <f>'[1]methanogen M06-L TZVP gas redo'!DY335</f>
        <v>1.0217700000000001</v>
      </c>
      <c r="H334" s="55">
        <f>'[1]methanogen M06-L TZVP gas redo'!DN335</f>
        <v>1.72268</v>
      </c>
      <c r="I334" s="55">
        <f>'[1]methanogen M06-L TZVP gas redo'!DH335</f>
        <v>1.34666</v>
      </c>
      <c r="J334" s="55">
        <f>'[1]methanogen M06-L TZVP gas redo'!DU335</f>
        <v>1.57304</v>
      </c>
      <c r="N334" s="11">
        <f t="shared" si="48"/>
        <v>10.078521838726566</v>
      </c>
      <c r="O334" s="11">
        <f t="shared" si="49"/>
        <v>155.38260007151882</v>
      </c>
      <c r="P334" s="11">
        <f t="shared" si="50"/>
        <v>246.25376492267264</v>
      </c>
    </row>
    <row r="335" spans="1:16" x14ac:dyDescent="0.2">
      <c r="A335" s="55">
        <v>664</v>
      </c>
      <c r="B335" s="55">
        <f t="shared" si="51"/>
        <v>937.15</v>
      </c>
      <c r="C335" s="4">
        <f t="shared" si="52"/>
        <v>1.0670650376140427</v>
      </c>
      <c r="D335" s="4">
        <f t="shared" si="53"/>
        <v>1.1386277944982581</v>
      </c>
      <c r="E335" s="4"/>
      <c r="F335" s="55">
        <f>'[1]methanogen M06-L TZVP gas redo'!DF336</f>
        <v>1.032</v>
      </c>
      <c r="G335" s="55">
        <f>'[1]methanogen M06-L TZVP gas redo'!DY336</f>
        <v>1.0217000000000001</v>
      </c>
      <c r="H335" s="55">
        <f>'[1]methanogen M06-L TZVP gas redo'!DN336</f>
        <v>1.7195400000000001</v>
      </c>
      <c r="I335" s="55">
        <f>'[1]methanogen M06-L TZVP gas redo'!DH336</f>
        <v>1.3454200000000001</v>
      </c>
      <c r="J335" s="55">
        <f>'[1]methanogen M06-L TZVP gas redo'!DU336</f>
        <v>1.5704499999999999</v>
      </c>
      <c r="N335" s="11">
        <f t="shared" si="48"/>
        <v>10.030760444130033</v>
      </c>
      <c r="O335" s="11">
        <f t="shared" si="49"/>
        <v>154.65597052877123</v>
      </c>
      <c r="P335" s="11">
        <f t="shared" si="50"/>
        <v>245.35058122954732</v>
      </c>
    </row>
    <row r="336" spans="1:16" x14ac:dyDescent="0.2">
      <c r="A336" s="55">
        <v>666</v>
      </c>
      <c r="B336" s="55">
        <f t="shared" si="51"/>
        <v>939.15</v>
      </c>
      <c r="C336" s="4">
        <f t="shared" si="52"/>
        <v>1.0647926316349892</v>
      </c>
      <c r="D336" s="4">
        <f t="shared" si="53"/>
        <v>1.1337833483841657</v>
      </c>
      <c r="E336" s="4"/>
      <c r="F336" s="55">
        <f>'[1]methanogen M06-L TZVP gas redo'!DF337</f>
        <v>1.0318799999999999</v>
      </c>
      <c r="G336" s="55">
        <f>'[1]methanogen M06-L TZVP gas redo'!DY337</f>
        <v>1.02162</v>
      </c>
      <c r="H336" s="55">
        <f>'[1]methanogen M06-L TZVP gas redo'!DN337</f>
        <v>1.71641</v>
      </c>
      <c r="I336" s="55">
        <f>'[1]methanogen M06-L TZVP gas redo'!DH337</f>
        <v>1.34419</v>
      </c>
      <c r="J336" s="55">
        <f>'[1]methanogen M06-L TZVP gas redo'!DU337</f>
        <v>1.56789</v>
      </c>
      <c r="N336" s="11">
        <f t="shared" si="48"/>
        <v>9.992778550197869</v>
      </c>
      <c r="O336" s="11">
        <f t="shared" si="49"/>
        <v>153.93916524923577</v>
      </c>
      <c r="P336" s="11">
        <f t="shared" si="50"/>
        <v>244.44329910909704</v>
      </c>
    </row>
    <row r="337" spans="1:16" x14ac:dyDescent="0.2">
      <c r="A337" s="55">
        <v>668</v>
      </c>
      <c r="B337" s="55">
        <f t="shared" si="51"/>
        <v>941.15</v>
      </c>
      <c r="C337" s="4">
        <f t="shared" si="52"/>
        <v>1.0625298836529777</v>
      </c>
      <c r="D337" s="4">
        <f t="shared" si="53"/>
        <v>1.1289697536556105</v>
      </c>
      <c r="E337" s="4"/>
      <c r="F337" s="55">
        <f>'[1]methanogen M06-L TZVP gas redo'!DF338</f>
        <v>1.03176</v>
      </c>
      <c r="G337" s="55">
        <f>'[1]methanogen M06-L TZVP gas redo'!DY338</f>
        <v>1.0215399999999999</v>
      </c>
      <c r="H337" s="55">
        <f>'[1]methanogen M06-L TZVP gas redo'!DN338</f>
        <v>1.7133100000000001</v>
      </c>
      <c r="I337" s="55">
        <f>'[1]methanogen M06-L TZVP gas redo'!DH338</f>
        <v>1.34297</v>
      </c>
      <c r="J337" s="55">
        <f>'[1]methanogen M06-L TZVP gas redo'!DU338</f>
        <v>1.5653300000000001</v>
      </c>
      <c r="N337" s="11">
        <f t="shared" si="48"/>
        <v>9.9547892642854645</v>
      </c>
      <c r="O337" s="11">
        <f t="shared" si="49"/>
        <v>153.21308514106846</v>
      </c>
      <c r="P337" s="11">
        <f t="shared" si="50"/>
        <v>243.54359278672734</v>
      </c>
    </row>
    <row r="338" spans="1:16" x14ac:dyDescent="0.2">
      <c r="A338" s="55">
        <v>670</v>
      </c>
      <c r="B338" s="55">
        <f t="shared" si="51"/>
        <v>943.15</v>
      </c>
      <c r="C338" s="4">
        <f t="shared" si="52"/>
        <v>1.0602767322271114</v>
      </c>
      <c r="D338" s="4">
        <f t="shared" si="53"/>
        <v>1.1241867489022015</v>
      </c>
      <c r="E338" s="4"/>
      <c r="F338" s="55">
        <f>'[1]methanogen M06-L TZVP gas redo'!DF339</f>
        <v>1.0316399999999999</v>
      </c>
      <c r="G338" s="55">
        <f>'[1]methanogen M06-L TZVP gas redo'!DY339</f>
        <v>1.02146</v>
      </c>
      <c r="H338" s="55">
        <f>'[1]methanogen M06-L TZVP gas redo'!DN339</f>
        <v>1.7102299999999999</v>
      </c>
      <c r="I338" s="55">
        <f>'[1]methanogen M06-L TZVP gas redo'!DH339</f>
        <v>1.3417600000000001</v>
      </c>
      <c r="J338" s="55">
        <f>'[1]methanogen M06-L TZVP gas redo'!DU339</f>
        <v>1.5628</v>
      </c>
      <c r="N338" s="11">
        <f t="shared" si="48"/>
        <v>9.916792584206668</v>
      </c>
      <c r="O338" s="11">
        <f t="shared" si="49"/>
        <v>152.49689919851755</v>
      </c>
      <c r="P338" s="11">
        <f t="shared" si="50"/>
        <v>242.64567939357693</v>
      </c>
    </row>
    <row r="339" spans="1:16" x14ac:dyDescent="0.2">
      <c r="A339" s="55">
        <v>672</v>
      </c>
      <c r="B339" s="55">
        <f t="shared" si="51"/>
        <v>945.15</v>
      </c>
      <c r="C339" s="4">
        <f t="shared" si="52"/>
        <v>1.0580331164365444</v>
      </c>
      <c r="D339" s="4">
        <f t="shared" si="53"/>
        <v>1.1194340754764265</v>
      </c>
      <c r="E339" s="4"/>
      <c r="F339" s="55">
        <f>'[1]methanogen M06-L TZVP gas redo'!DF340</f>
        <v>1.03152</v>
      </c>
      <c r="G339" s="55">
        <f>'[1]methanogen M06-L TZVP gas redo'!DY340</f>
        <v>1.02139</v>
      </c>
      <c r="H339" s="55">
        <f>'[1]methanogen M06-L TZVP gas redo'!DN340</f>
        <v>1.70716</v>
      </c>
      <c r="I339" s="55">
        <f>'[1]methanogen M06-L TZVP gas redo'!DH340</f>
        <v>1.3405499999999999</v>
      </c>
      <c r="J339" s="55">
        <f>'[1]methanogen M06-L TZVP gas redo'!DU340</f>
        <v>1.56029</v>
      </c>
      <c r="N339" s="11">
        <f t="shared" si="48"/>
        <v>9.8689978803435086</v>
      </c>
      <c r="O339" s="11">
        <f t="shared" si="49"/>
        <v>151.79172390718236</v>
      </c>
      <c r="P339" s="11">
        <f t="shared" si="50"/>
        <v>241.75119359941809</v>
      </c>
    </row>
    <row r="340" spans="1:16" x14ac:dyDescent="0.2">
      <c r="A340" s="55">
        <v>674</v>
      </c>
      <c r="B340" s="55">
        <f t="shared" si="51"/>
        <v>947.15</v>
      </c>
      <c r="C340" s="4">
        <f t="shared" si="52"/>
        <v>1.0557989758749935</v>
      </c>
      <c r="D340" s="4">
        <f t="shared" si="53"/>
        <v>1.114711477458685</v>
      </c>
      <c r="E340" s="4"/>
      <c r="F340" s="55">
        <f>'[1]methanogen M06-L TZVP gas redo'!DF341</f>
        <v>1.0314000000000001</v>
      </c>
      <c r="G340" s="55">
        <f>'[1]methanogen M06-L TZVP gas redo'!DY341</f>
        <v>1.0213099999999999</v>
      </c>
      <c r="H340" s="55">
        <f>'[1]methanogen M06-L TZVP gas redo'!DN341</f>
        <v>1.7041200000000001</v>
      </c>
      <c r="I340" s="55">
        <f>'[1]methanogen M06-L TZVP gas redo'!DH341</f>
        <v>1.33935</v>
      </c>
      <c r="J340" s="55">
        <f>'[1]methanogen M06-L TZVP gas redo'!DU341</f>
        <v>1.55779</v>
      </c>
      <c r="N340" s="11">
        <f t="shared" si="48"/>
        <v>9.8309856384618275</v>
      </c>
      <c r="O340" s="11">
        <f t="shared" si="49"/>
        <v>151.08372852462693</v>
      </c>
      <c r="P340" s="11">
        <f t="shared" si="50"/>
        <v>240.86442681358679</v>
      </c>
    </row>
    <row r="341" spans="1:16" x14ac:dyDescent="0.2">
      <c r="A341" s="55">
        <v>676</v>
      </c>
      <c r="B341" s="55">
        <f t="shared" si="51"/>
        <v>949.15</v>
      </c>
      <c r="C341" s="4">
        <f t="shared" si="52"/>
        <v>1.0535742506453143</v>
      </c>
      <c r="D341" s="4">
        <f t="shared" si="53"/>
        <v>1.1100187016228356</v>
      </c>
      <c r="E341" s="4"/>
      <c r="F341" s="55">
        <f>'[1]methanogen M06-L TZVP gas redo'!DF342</f>
        <v>1.03128</v>
      </c>
      <c r="G341" s="55">
        <f>'[1]methanogen M06-L TZVP gas redo'!DY342</f>
        <v>1.0212399999999999</v>
      </c>
      <c r="H341" s="55">
        <f>'[1]methanogen M06-L TZVP gas redo'!DN342</f>
        <v>1.7011000000000001</v>
      </c>
      <c r="I341" s="55">
        <f>'[1]methanogen M06-L TZVP gas redo'!DH342</f>
        <v>1.33815</v>
      </c>
      <c r="J341" s="55">
        <f>'[1]methanogen M06-L TZVP gas redo'!DU342</f>
        <v>1.55531</v>
      </c>
      <c r="N341" s="11">
        <f t="shared" si="48"/>
        <v>9.7831739302425369</v>
      </c>
      <c r="O341" s="11">
        <f t="shared" si="49"/>
        <v>150.38681962966677</v>
      </c>
      <c r="P341" s="11">
        <f t="shared" si="50"/>
        <v>239.98703758763497</v>
      </c>
    </row>
    <row r="342" spans="1:16" x14ac:dyDescent="0.2">
      <c r="A342" s="55">
        <v>678</v>
      </c>
      <c r="B342" s="55">
        <f t="shared" si="51"/>
        <v>951.15</v>
      </c>
      <c r="C342" s="4">
        <f t="shared" si="52"/>
        <v>1.0513588813541503</v>
      </c>
      <c r="D342" s="4">
        <f t="shared" si="53"/>
        <v>1.1053554974022501</v>
      </c>
      <c r="E342" s="4"/>
      <c r="F342" s="55">
        <f>'[1]methanogen M06-L TZVP gas redo'!DF343</f>
        <v>1.0311600000000001</v>
      </c>
      <c r="G342" s="55">
        <f>'[1]methanogen M06-L TZVP gas redo'!DY343</f>
        <v>1.0211600000000001</v>
      </c>
      <c r="H342" s="55">
        <f>'[1]methanogen M06-L TZVP gas redo'!DN343</f>
        <v>1.6980999999999999</v>
      </c>
      <c r="I342" s="55">
        <f>'[1]methanogen M06-L TZVP gas redo'!DH343</f>
        <v>1.3369599999999999</v>
      </c>
      <c r="J342" s="55">
        <f>'[1]methanogen M06-L TZVP gas redo'!DU343</f>
        <v>1.55284</v>
      </c>
      <c r="N342" s="11">
        <f t="shared" si="48"/>
        <v>9.7451461173390914</v>
      </c>
      <c r="O342" s="11">
        <f t="shared" si="49"/>
        <v>149.68713251244165</v>
      </c>
      <c r="P342" s="11">
        <f t="shared" si="50"/>
        <v>239.11159902410913</v>
      </c>
    </row>
    <row r="343" spans="1:16" x14ac:dyDescent="0.2">
      <c r="A343" s="55">
        <v>680</v>
      </c>
      <c r="B343" s="55">
        <f t="shared" si="51"/>
        <v>953.15</v>
      </c>
      <c r="C343" s="4">
        <f t="shared" si="52"/>
        <v>1.0491528091066464</v>
      </c>
      <c r="D343" s="4">
        <f t="shared" si="53"/>
        <v>1.1007216168563672</v>
      </c>
      <c r="E343" s="4"/>
      <c r="F343" s="55">
        <f>'[1]methanogen M06-L TZVP gas redo'!DF344</f>
        <v>1.03105</v>
      </c>
      <c r="G343" s="55">
        <f>'[1]methanogen M06-L TZVP gas redo'!DY344</f>
        <v>1.0210900000000001</v>
      </c>
      <c r="H343" s="55">
        <f>'[1]methanogen M06-L TZVP gas redo'!DN344</f>
        <v>1.6951099999999999</v>
      </c>
      <c r="I343" s="55">
        <f>'[1]methanogen M06-L TZVP gas redo'!DH344</f>
        <v>1.33578</v>
      </c>
      <c r="J343" s="55">
        <f>'[1]methanogen M06-L TZVP gas redo'!DU344</f>
        <v>1.5503899999999999</v>
      </c>
      <c r="N343" s="11">
        <f t="shared" si="48"/>
        <v>9.7070162928401018</v>
      </c>
      <c r="O343" s="11">
        <f t="shared" si="49"/>
        <v>148.99112128909357</v>
      </c>
      <c r="P343" s="11">
        <f t="shared" si="50"/>
        <v>238.23224458580265</v>
      </c>
    </row>
    <row r="344" spans="1:16" x14ac:dyDescent="0.2">
      <c r="A344" s="55">
        <v>682</v>
      </c>
      <c r="B344" s="55">
        <f t="shared" si="51"/>
        <v>955.15</v>
      </c>
      <c r="C344" s="4">
        <f t="shared" si="52"/>
        <v>1.0469559755012301</v>
      </c>
      <c r="D344" s="4">
        <f t="shared" si="53"/>
        <v>1.0961168146377325</v>
      </c>
      <c r="E344" s="4"/>
      <c r="F344" s="55">
        <f>'[1]methanogen M06-L TZVP gas redo'!DF345</f>
        <v>1.0309299999999999</v>
      </c>
      <c r="G344" s="55">
        <f>'[1]methanogen M06-L TZVP gas redo'!DY345</f>
        <v>1.02101</v>
      </c>
      <c r="H344" s="55">
        <f>'[1]methanogen M06-L TZVP gas redo'!DN345</f>
        <v>1.69215</v>
      </c>
      <c r="I344" s="55">
        <f>'[1]methanogen M06-L TZVP gas redo'!DH345</f>
        <v>1.3346</v>
      </c>
      <c r="J344" s="55">
        <f>'[1]methanogen M06-L TZVP gas redo'!DU345</f>
        <v>1.54796</v>
      </c>
      <c r="N344" s="11">
        <f t="shared" si="48"/>
        <v>9.6689740286442305</v>
      </c>
      <c r="O344" s="11">
        <f t="shared" si="49"/>
        <v>148.30631355303137</v>
      </c>
      <c r="P344" s="11">
        <f t="shared" si="50"/>
        <v>237.36828824953292</v>
      </c>
    </row>
    <row r="345" spans="1:16" x14ac:dyDescent="0.2">
      <c r="A345" s="55">
        <v>684</v>
      </c>
      <c r="B345" s="55">
        <f t="shared" si="51"/>
        <v>957.15</v>
      </c>
      <c r="C345" s="4">
        <f t="shared" si="52"/>
        <v>1.044768322624458</v>
      </c>
      <c r="D345" s="4">
        <f t="shared" si="53"/>
        <v>1.0915408479595237</v>
      </c>
      <c r="E345" s="4"/>
      <c r="F345" s="55">
        <f>'[1]methanogen M06-L TZVP gas redo'!DF346</f>
        <v>1.03081</v>
      </c>
      <c r="G345" s="55">
        <f>'[1]methanogen M06-L TZVP gas redo'!DY346</f>
        <v>1.02094</v>
      </c>
      <c r="H345" s="55">
        <f>'[1]methanogen M06-L TZVP gas redo'!DN346</f>
        <v>1.6892100000000001</v>
      </c>
      <c r="I345" s="55">
        <f>'[1]methanogen M06-L TZVP gas redo'!DH346</f>
        <v>1.3334299999999999</v>
      </c>
      <c r="J345" s="55">
        <f>'[1]methanogen M06-L TZVP gas redo'!DU346</f>
        <v>1.5455399999999999</v>
      </c>
      <c r="N345" s="11">
        <f t="shared" si="48"/>
        <v>9.621129411990152</v>
      </c>
      <c r="O345" s="11">
        <f t="shared" si="49"/>
        <v>147.61879402304621</v>
      </c>
      <c r="P345" s="11">
        <f t="shared" si="50"/>
        <v>236.50639419845794</v>
      </c>
    </row>
    <row r="346" spans="1:16" x14ac:dyDescent="0.2">
      <c r="A346" s="55">
        <v>686</v>
      </c>
      <c r="B346" s="55">
        <f t="shared" si="51"/>
        <v>959.15</v>
      </c>
      <c r="C346" s="4">
        <f t="shared" si="52"/>
        <v>1.042589793045926</v>
      </c>
      <c r="D346" s="4">
        <f t="shared" si="53"/>
        <v>1.0869934765635472</v>
      </c>
      <c r="E346" s="4"/>
      <c r="F346" s="55">
        <f>'[1]methanogen M06-L TZVP gas redo'!DF347</f>
        <v>1.0306999999999999</v>
      </c>
      <c r="G346" s="55">
        <f>'[1]methanogen M06-L TZVP gas redo'!DY347</f>
        <v>1.0208699999999999</v>
      </c>
      <c r="H346" s="55">
        <f>'[1]methanogen M06-L TZVP gas redo'!DN347</f>
        <v>1.68628</v>
      </c>
      <c r="I346" s="55">
        <f>'[1]methanogen M06-L TZVP gas redo'!DH347</f>
        <v>1.3322700000000001</v>
      </c>
      <c r="J346" s="55">
        <f>'[1]methanogen M06-L TZVP gas redo'!DU347</f>
        <v>1.54314</v>
      </c>
      <c r="N346" s="11">
        <f t="shared" si="48"/>
        <v>9.5829781355764094</v>
      </c>
      <c r="O346" s="11">
        <f t="shared" si="49"/>
        <v>146.93504732520904</v>
      </c>
      <c r="P346" s="11">
        <f t="shared" si="50"/>
        <v>235.64066505835214</v>
      </c>
    </row>
    <row r="347" spans="1:16" x14ac:dyDescent="0.2">
      <c r="A347" s="55">
        <v>688</v>
      </c>
      <c r="B347" s="55">
        <f t="shared" si="51"/>
        <v>961.15</v>
      </c>
      <c r="C347" s="4">
        <f t="shared" si="52"/>
        <v>1.0404203298132446</v>
      </c>
      <c r="D347" s="4">
        <f t="shared" si="53"/>
        <v>1.0824744626887006</v>
      </c>
      <c r="E347" s="4"/>
      <c r="F347" s="55">
        <f>'[1]methanogen M06-L TZVP gas redo'!DF348</f>
        <v>1.0305899999999999</v>
      </c>
      <c r="G347" s="55">
        <f>'[1]methanogen M06-L TZVP gas redo'!DY348</f>
        <v>1.0207900000000001</v>
      </c>
      <c r="H347" s="55">
        <f>'[1]methanogen M06-L TZVP gas redo'!DN348</f>
        <v>1.6833800000000001</v>
      </c>
      <c r="I347" s="55">
        <f>'[1]methanogen M06-L TZVP gas redo'!DH348</f>
        <v>1.33111</v>
      </c>
      <c r="J347" s="55">
        <f>'[1]methanogen M06-L TZVP gas redo'!DU348</f>
        <v>1.5407599999999999</v>
      </c>
      <c r="N347" s="11">
        <f t="shared" si="48"/>
        <v>9.5546164571698995</v>
      </c>
      <c r="O347" s="11">
        <f t="shared" si="49"/>
        <v>146.26262055856944</v>
      </c>
      <c r="P347" s="11">
        <f t="shared" si="50"/>
        <v>234.79049638097251</v>
      </c>
    </row>
    <row r="348" spans="1:16" x14ac:dyDescent="0.2">
      <c r="A348" s="55">
        <v>690</v>
      </c>
      <c r="B348" s="55">
        <f t="shared" si="51"/>
        <v>963.15</v>
      </c>
      <c r="C348" s="4">
        <f t="shared" si="52"/>
        <v>1.0382598764470747</v>
      </c>
      <c r="D348" s="4">
        <f t="shared" si="53"/>
        <v>1.0779835710398948</v>
      </c>
      <c r="E348" s="4"/>
      <c r="F348" s="55">
        <f>'[1]methanogen M06-L TZVP gas redo'!DF349</f>
        <v>1.03047</v>
      </c>
      <c r="G348" s="55">
        <f>'[1]methanogen M06-L TZVP gas redo'!DY349</f>
        <v>1.0207200000000001</v>
      </c>
      <c r="H348" s="55">
        <f>'[1]methanogen M06-L TZVP gas redo'!DN349</f>
        <v>1.68049</v>
      </c>
      <c r="I348" s="55">
        <f>'[1]methanogen M06-L TZVP gas redo'!DH349</f>
        <v>1.32996</v>
      </c>
      <c r="J348" s="55">
        <f>'[1]methanogen M06-L TZVP gas redo'!DU349</f>
        <v>1.5383899999999999</v>
      </c>
      <c r="N348" s="11">
        <f t="shared" si="48"/>
        <v>9.5067482117470732</v>
      </c>
      <c r="O348" s="11">
        <f t="shared" si="49"/>
        <v>145.58754841787066</v>
      </c>
      <c r="P348" s="11">
        <f t="shared" si="50"/>
        <v>233.93655096195593</v>
      </c>
    </row>
    <row r="349" spans="1:16" x14ac:dyDescent="0.2">
      <c r="A349" s="55">
        <v>692</v>
      </c>
      <c r="B349" s="55">
        <f t="shared" si="51"/>
        <v>965.15</v>
      </c>
      <c r="C349" s="4">
        <f t="shared" si="52"/>
        <v>1.0361083769362276</v>
      </c>
      <c r="D349" s="4">
        <f t="shared" si="53"/>
        <v>1.0735205687574239</v>
      </c>
      <c r="E349" s="4"/>
      <c r="F349" s="55">
        <f>'[1]methanogen M06-L TZVP gas redo'!DF350</f>
        <v>1.0303599999999999</v>
      </c>
      <c r="G349" s="55">
        <f>'[1]methanogen M06-L TZVP gas redo'!DY350</f>
        <v>1.0206500000000001</v>
      </c>
      <c r="H349" s="55">
        <f>'[1]methanogen M06-L TZVP gas redo'!DN350</f>
        <v>1.6776199999999999</v>
      </c>
      <c r="I349" s="55">
        <f>'[1]methanogen M06-L TZVP gas redo'!DH350</f>
        <v>1.32881</v>
      </c>
      <c r="J349" s="55">
        <f>'[1]methanogen M06-L TZVP gas redo'!DU350</f>
        <v>1.5360400000000001</v>
      </c>
      <c r="N349" s="11">
        <f t="shared" si="48"/>
        <v>9.4685765012086183</v>
      </c>
      <c r="O349" s="11">
        <f t="shared" si="49"/>
        <v>144.92387117744198</v>
      </c>
      <c r="P349" s="11">
        <f t="shared" si="50"/>
        <v>233.09231745192</v>
      </c>
    </row>
    <row r="350" spans="1:16" x14ac:dyDescent="0.2">
      <c r="A350" s="55">
        <v>694</v>
      </c>
      <c r="B350" s="55">
        <f t="shared" si="51"/>
        <v>967.15</v>
      </c>
      <c r="C350" s="4">
        <f t="shared" si="52"/>
        <v>1.0339657757328233</v>
      </c>
      <c r="D350" s="4">
        <f t="shared" si="53"/>
        <v>1.0690852253867791</v>
      </c>
      <c r="E350" s="4"/>
      <c r="F350" s="55">
        <f>'[1]methanogen M06-L TZVP gas redo'!DF351</f>
        <v>1.0302500000000001</v>
      </c>
      <c r="G350" s="55">
        <f>'[1]methanogen M06-L TZVP gas redo'!DY351</f>
        <v>1.02057</v>
      </c>
      <c r="H350" s="55">
        <f>'[1]methanogen M06-L TZVP gas redo'!DN351</f>
        <v>1.6747700000000001</v>
      </c>
      <c r="I350" s="55">
        <f>'[1]methanogen M06-L TZVP gas redo'!DH351</f>
        <v>1.3276699999999999</v>
      </c>
      <c r="J350" s="55">
        <f>'[1]methanogen M06-L TZVP gas redo'!DU351</f>
        <v>1.5337000000000001</v>
      </c>
      <c r="N350" s="11">
        <f t="shared" si="48"/>
        <v>9.4401964949207873</v>
      </c>
      <c r="O350" s="11">
        <f t="shared" si="49"/>
        <v>144.25759047600246</v>
      </c>
      <c r="P350" s="11">
        <f t="shared" si="50"/>
        <v>232.25031621724673</v>
      </c>
    </row>
    <row r="351" spans="1:16" x14ac:dyDescent="0.2">
      <c r="A351" s="55">
        <v>696</v>
      </c>
      <c r="B351" s="55">
        <f t="shared" si="51"/>
        <v>969.15</v>
      </c>
      <c r="C351" s="4">
        <f t="shared" si="52"/>
        <v>1.0318320177475107</v>
      </c>
      <c r="D351" s="4">
        <f t="shared" si="53"/>
        <v>1.0646773128488993</v>
      </c>
      <c r="E351" s="4"/>
      <c r="F351" s="55">
        <f>'[1]methanogen M06-L TZVP gas redo'!DF352</f>
        <v>1.0301400000000001</v>
      </c>
      <c r="G351" s="55">
        <f>'[1]methanogen M06-L TZVP gas redo'!DY352</f>
        <v>1.0205</v>
      </c>
      <c r="H351" s="55">
        <f>'[1]methanogen M06-L TZVP gas redo'!DN352</f>
        <v>1.67194</v>
      </c>
      <c r="I351" s="55">
        <f>'[1]methanogen M06-L TZVP gas redo'!DH352</f>
        <v>1.3265400000000001</v>
      </c>
      <c r="J351" s="55">
        <f>'[1]methanogen M06-L TZVP gas redo'!DU352</f>
        <v>1.53138</v>
      </c>
      <c r="N351" s="11">
        <f t="shared" si="48"/>
        <v>9.4020120672762335</v>
      </c>
      <c r="O351" s="11">
        <f t="shared" si="49"/>
        <v>143.5952409834097</v>
      </c>
      <c r="P351" s="11">
        <f t="shared" si="50"/>
        <v>231.41058016811155</v>
      </c>
    </row>
    <row r="352" spans="1:16" x14ac:dyDescent="0.2">
      <c r="A352" s="55">
        <v>698</v>
      </c>
      <c r="B352" s="55">
        <f t="shared" si="51"/>
        <v>971.15</v>
      </c>
      <c r="C352" s="4">
        <f t="shared" si="52"/>
        <v>1.0297070483447459</v>
      </c>
      <c r="D352" s="4">
        <f t="shared" si="53"/>
        <v>1.0602966054108489</v>
      </c>
      <c r="E352" s="4"/>
      <c r="F352" s="55">
        <f>'[1]methanogen M06-L TZVP gas redo'!DF353</f>
        <v>1.0300199999999999</v>
      </c>
      <c r="G352" s="55">
        <f>'[1]methanogen M06-L TZVP gas redo'!DY353</f>
        <v>1.0204299999999999</v>
      </c>
      <c r="H352" s="55">
        <f>'[1]methanogen M06-L TZVP gas redo'!DN353</f>
        <v>1.6691199999999999</v>
      </c>
      <c r="I352" s="55">
        <f>'[1]methanogen M06-L TZVP gas redo'!DH353</f>
        <v>1.32541</v>
      </c>
      <c r="J352" s="55">
        <f>'[1]methanogen M06-L TZVP gas redo'!DU353</f>
        <v>1.52908</v>
      </c>
      <c r="N352" s="11">
        <f t="shared" si="48"/>
        <v>9.3541124402130826</v>
      </c>
      <c r="O352" s="11">
        <f t="shared" si="49"/>
        <v>142.94440182149435</v>
      </c>
      <c r="P352" s="11">
        <f t="shared" si="50"/>
        <v>230.57469590035205</v>
      </c>
    </row>
    <row r="353" spans="1:16" x14ac:dyDescent="0.2">
      <c r="A353" s="55">
        <v>700</v>
      </c>
      <c r="B353" s="55">
        <f>A353+273.15</f>
        <v>973.15</v>
      </c>
      <c r="C353" s="4">
        <f>1000/B353</f>
        <v>1.0275908133381289</v>
      </c>
      <c r="D353" s="4">
        <f t="shared" si="53"/>
        <v>1.055942879656917</v>
      </c>
      <c r="E353" s="4"/>
      <c r="F353" s="55">
        <f>'[1]methanogen M06-L TZVP gas redo'!DF354</f>
        <v>1.0299100000000001</v>
      </c>
      <c r="G353" s="55">
        <f>'[1]methanogen M06-L TZVP gas redo'!DY354</f>
        <v>1.0203599999999999</v>
      </c>
      <c r="H353" s="55">
        <f>'[1]methanogen M06-L TZVP gas redo'!DN354</f>
        <v>1.6663300000000001</v>
      </c>
      <c r="I353" s="55">
        <f>'[1]methanogen M06-L TZVP gas redo'!DH354</f>
        <v>1.32429</v>
      </c>
      <c r="J353" s="55">
        <f>'[1]methanogen M06-L TZVP gas redo'!DU354</f>
        <v>1.5267900000000001</v>
      </c>
      <c r="N353" s="11">
        <f t="shared" si="48"/>
        <v>9.3159135794676509</v>
      </c>
      <c r="O353" s="11">
        <f t="shared" si="49"/>
        <v>142.29102545800112</v>
      </c>
      <c r="P353" s="11">
        <f t="shared" si="50"/>
        <v>229.74713659807432</v>
      </c>
    </row>
  </sheetData>
  <mergeCells count="4">
    <mergeCell ref="U2:X2"/>
    <mergeCell ref="Z2:AB2"/>
    <mergeCell ref="AD2:AF2"/>
    <mergeCell ref="AI2:AK2"/>
  </mergeCells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T356"/>
  <sheetViews>
    <sheetView zoomScale="116" zoomScaleNormal="85" workbookViewId="0">
      <pane xSplit="1" topLeftCell="B1" activePane="topRight" state="frozen"/>
      <selection activeCell="Y357" sqref="Y357"/>
      <selection pane="topRight" activeCell="F5" sqref="F5"/>
    </sheetView>
  </sheetViews>
  <sheetFormatPr baseColWidth="10" defaultColWidth="8.83203125" defaultRowHeight="15" x14ac:dyDescent="0.2"/>
  <cols>
    <col min="1" max="4" width="8.83203125" style="72"/>
    <col min="5" max="5" width="7.6640625" style="72" customWidth="1"/>
    <col min="6" max="6" width="7.1640625" style="72" customWidth="1"/>
    <col min="7" max="7" width="9.1640625" style="72" bestFit="1" customWidth="1"/>
    <col min="8" max="8" width="7.1640625" style="72" customWidth="1"/>
    <col min="9" max="9" width="8.83203125" style="72"/>
    <col min="10" max="10" width="8" style="72" bestFit="1" customWidth="1"/>
    <col min="11" max="11" width="10.5" style="72" bestFit="1" customWidth="1"/>
    <col min="12" max="12" width="9.5" style="72" bestFit="1" customWidth="1"/>
    <col min="13" max="14" width="12.5" style="72" bestFit="1" customWidth="1"/>
    <col min="15" max="15" width="12.5" style="72" customWidth="1"/>
    <col min="16" max="16" width="10.5" style="72" bestFit="1" customWidth="1"/>
    <col min="17" max="17" width="10" style="72" bestFit="1" customWidth="1"/>
    <col min="18" max="18" width="7.1640625" style="72" bestFit="1" customWidth="1"/>
    <col min="19" max="19" width="11.5" style="72" bestFit="1" customWidth="1"/>
    <col min="20" max="21" width="11.5" style="72" customWidth="1"/>
    <col min="22" max="22" width="16.5" style="72" bestFit="1" customWidth="1"/>
    <col min="23" max="23" width="11.5" style="72" customWidth="1"/>
    <col min="24" max="24" width="8.83203125" style="72"/>
    <col min="25" max="26" width="12.6640625" style="72" bestFit="1" customWidth="1"/>
    <col min="27" max="27" width="12.83203125" style="72" bestFit="1" customWidth="1"/>
    <col min="28" max="28" width="11.6640625" style="72" bestFit="1" customWidth="1"/>
    <col min="29" max="30" width="12.83203125" style="72" bestFit="1" customWidth="1"/>
    <col min="31" max="31" width="12" style="72" bestFit="1" customWidth="1"/>
    <col min="32" max="32" width="12" style="72" customWidth="1"/>
    <col min="33" max="33" width="13.83203125" style="72" bestFit="1" customWidth="1"/>
    <col min="34" max="34" width="11.5" style="72" bestFit="1" customWidth="1"/>
    <col min="35" max="35" width="12.1640625" style="72" bestFit="1" customWidth="1"/>
    <col min="36" max="36" width="11.5" style="72" bestFit="1" customWidth="1"/>
    <col min="37" max="37" width="20.1640625" style="72" bestFit="1" customWidth="1"/>
    <col min="38" max="38" width="22.5" style="72" bestFit="1" customWidth="1"/>
    <col min="39" max="39" width="8.83203125" style="72"/>
    <col min="40" max="40" width="13.83203125" style="72" bestFit="1" customWidth="1"/>
    <col min="41" max="41" width="12.83203125" style="132" customWidth="1"/>
    <col min="42" max="42" width="8.83203125" style="72"/>
    <col min="43" max="43" width="12.5" style="72" bestFit="1" customWidth="1"/>
    <col min="44" max="44" width="15.83203125" style="72" bestFit="1" customWidth="1"/>
    <col min="45" max="45" width="16.6640625" style="72" bestFit="1" customWidth="1"/>
    <col min="46" max="49" width="8.83203125" style="72"/>
    <col min="50" max="50" width="12" style="72" bestFit="1" customWidth="1"/>
    <col min="51" max="53" width="12" style="72" customWidth="1"/>
    <col min="54" max="54" width="12.6640625" style="72" bestFit="1" customWidth="1"/>
    <col min="55" max="55" width="11.6640625" style="72" bestFit="1" customWidth="1"/>
    <col min="56" max="56" width="16.6640625" style="72" bestFit="1" customWidth="1"/>
    <col min="57" max="59" width="8.83203125" style="72"/>
    <col min="60" max="60" width="13.1640625" style="72" bestFit="1" customWidth="1"/>
    <col min="61" max="70" width="13.1640625" style="72" customWidth="1"/>
    <col min="71" max="71" width="17.83203125" style="72" bestFit="1" customWidth="1"/>
    <col min="72" max="72" width="17.5" style="72" bestFit="1" customWidth="1"/>
    <col min="73" max="74" width="17.5" style="72" customWidth="1"/>
    <col min="75" max="80" width="8.83203125" style="72"/>
    <col min="81" max="81" width="15.83203125" style="72" bestFit="1" customWidth="1"/>
    <col min="82" max="82" width="18.1640625" style="72" bestFit="1" customWidth="1"/>
    <col min="83" max="84" width="8.83203125" style="72"/>
    <col min="85" max="85" width="20.1640625" style="72" bestFit="1" customWidth="1"/>
    <col min="86" max="86" width="23.1640625" style="72" bestFit="1" customWidth="1"/>
    <col min="87" max="87" width="18.33203125" style="72" bestFit="1" customWidth="1"/>
    <col min="88" max="88" width="20.1640625" style="72" bestFit="1" customWidth="1"/>
    <col min="89" max="89" width="23.1640625" style="72" bestFit="1" customWidth="1"/>
    <col min="90" max="95" width="8.83203125" style="72"/>
    <col min="96" max="96" width="9.83203125" style="72" customWidth="1"/>
    <col min="97" max="16384" width="8.83203125" style="72"/>
  </cols>
  <sheetData>
    <row r="1" spans="1:98" x14ac:dyDescent="0.2">
      <c r="C1" s="148"/>
      <c r="E1" s="44"/>
      <c r="F1" s="44"/>
      <c r="G1" s="44"/>
      <c r="H1" s="44"/>
      <c r="I1" s="44"/>
    </row>
    <row r="2" spans="1:98" s="132" customFormat="1" x14ac:dyDescent="0.2">
      <c r="C2" s="40"/>
      <c r="E2" s="132" t="s">
        <v>7</v>
      </c>
      <c r="F2" s="132" t="s">
        <v>153</v>
      </c>
      <c r="J2" s="132" t="s">
        <v>8</v>
      </c>
      <c r="P2" s="44"/>
      <c r="Y2" s="132" t="s">
        <v>34</v>
      </c>
      <c r="Z2" s="132" t="s">
        <v>31</v>
      </c>
      <c r="AA2" s="132" t="s">
        <v>11</v>
      </c>
      <c r="AB2" s="132" t="s">
        <v>31</v>
      </c>
      <c r="AC2" s="132" t="s">
        <v>11</v>
      </c>
      <c r="AD2" s="132" t="s">
        <v>11</v>
      </c>
      <c r="AE2" s="132" t="s">
        <v>27</v>
      </c>
      <c r="AF2" s="132" t="s">
        <v>55</v>
      </c>
      <c r="AG2" s="132" t="s">
        <v>65</v>
      </c>
      <c r="AH2" s="132" t="s">
        <v>66</v>
      </c>
      <c r="AI2" s="132" t="s">
        <v>30</v>
      </c>
      <c r="AJ2" s="132" t="s">
        <v>31</v>
      </c>
      <c r="AK2" s="132" t="s">
        <v>82</v>
      </c>
      <c r="AL2" s="132" t="s">
        <v>84</v>
      </c>
      <c r="AN2" s="132" t="s">
        <v>45</v>
      </c>
      <c r="AO2" s="132" t="s">
        <v>44</v>
      </c>
      <c r="AQ2" s="132" t="s">
        <v>43</v>
      </c>
      <c r="AR2" s="132" t="s">
        <v>48</v>
      </c>
      <c r="AS2" s="132" t="s">
        <v>47</v>
      </c>
      <c r="AU2" s="136" t="s">
        <v>40</v>
      </c>
      <c r="AV2" s="136"/>
      <c r="AW2" s="136"/>
      <c r="AX2" s="136"/>
      <c r="AY2" s="132" t="s">
        <v>61</v>
      </c>
      <c r="BB2" s="132" t="s">
        <v>42</v>
      </c>
      <c r="BC2" s="132" t="s">
        <v>41</v>
      </c>
      <c r="BD2" s="132" t="s">
        <v>46</v>
      </c>
      <c r="BF2" s="136" t="s">
        <v>50</v>
      </c>
      <c r="BG2" s="136"/>
      <c r="BH2" s="136"/>
      <c r="BI2" s="132" t="s">
        <v>61</v>
      </c>
      <c r="BL2" s="136" t="s">
        <v>252</v>
      </c>
      <c r="BM2" s="136"/>
      <c r="BN2" s="136"/>
      <c r="BP2" s="136" t="s">
        <v>30</v>
      </c>
      <c r="BQ2" s="136"/>
      <c r="BR2" s="136"/>
      <c r="BS2" s="136"/>
      <c r="BT2" s="136"/>
      <c r="BU2" s="132" t="s">
        <v>59</v>
      </c>
      <c r="BY2" s="136" t="s">
        <v>14</v>
      </c>
      <c r="BZ2" s="136"/>
      <c r="CA2" s="136"/>
      <c r="CB2" s="136"/>
      <c r="CC2" s="136"/>
      <c r="CD2" s="136"/>
      <c r="CE2" s="136"/>
    </row>
    <row r="3" spans="1:98" x14ac:dyDescent="0.2">
      <c r="A3" s="132" t="s">
        <v>202</v>
      </c>
      <c r="B3" s="132" t="s">
        <v>203</v>
      </c>
      <c r="C3" s="40" t="s">
        <v>354</v>
      </c>
      <c r="D3" s="132"/>
      <c r="E3" s="132" t="s">
        <v>206</v>
      </c>
      <c r="F3" s="132" t="s">
        <v>207</v>
      </c>
      <c r="G3" s="103" t="s">
        <v>231</v>
      </c>
      <c r="H3" s="103" t="s">
        <v>208</v>
      </c>
      <c r="I3" s="132"/>
      <c r="J3" s="103" t="s">
        <v>182</v>
      </c>
      <c r="K3" s="103" t="s">
        <v>183</v>
      </c>
      <c r="L3" s="103" t="s">
        <v>184</v>
      </c>
      <c r="M3" s="103" t="s">
        <v>209</v>
      </c>
      <c r="N3" s="103" t="s">
        <v>210</v>
      </c>
      <c r="O3" s="103" t="s">
        <v>211</v>
      </c>
      <c r="P3" s="103" t="s">
        <v>186</v>
      </c>
      <c r="Q3" s="103" t="s">
        <v>187</v>
      </c>
      <c r="R3" s="132" t="s">
        <v>20</v>
      </c>
      <c r="S3" s="132" t="s">
        <v>212</v>
      </c>
      <c r="T3" s="132" t="s">
        <v>103</v>
      </c>
      <c r="U3" s="132" t="s">
        <v>213</v>
      </c>
      <c r="V3" s="132" t="s">
        <v>214</v>
      </c>
      <c r="W3" s="132" t="s">
        <v>205</v>
      </c>
      <c r="X3" s="132"/>
      <c r="Y3" s="132" t="s">
        <v>21</v>
      </c>
      <c r="Z3" s="132" t="s">
        <v>21</v>
      </c>
      <c r="AA3" s="132" t="s">
        <v>22</v>
      </c>
      <c r="AB3" s="132" t="s">
        <v>22</v>
      </c>
      <c r="AC3" s="132" t="s">
        <v>23</v>
      </c>
      <c r="AD3" s="132" t="s">
        <v>25</v>
      </c>
      <c r="AE3" s="132" t="s">
        <v>25</v>
      </c>
      <c r="AF3" s="132" t="s">
        <v>25</v>
      </c>
      <c r="AG3" s="132" t="s">
        <v>25</v>
      </c>
      <c r="AH3" s="132" t="s">
        <v>25</v>
      </c>
      <c r="AI3" s="132" t="s">
        <v>29</v>
      </c>
      <c r="AJ3" s="132" t="s">
        <v>29</v>
      </c>
      <c r="AK3" s="132" t="s">
        <v>22</v>
      </c>
      <c r="AL3" s="132" t="s">
        <v>22</v>
      </c>
      <c r="AM3" s="132"/>
      <c r="AN3" s="132" t="s">
        <v>36</v>
      </c>
      <c r="AO3" s="132" t="s">
        <v>36</v>
      </c>
      <c r="AQ3" s="132" t="s">
        <v>23</v>
      </c>
      <c r="AR3" s="132" t="s">
        <v>36</v>
      </c>
      <c r="AS3" s="132" t="s">
        <v>36</v>
      </c>
      <c r="AU3" s="132" t="s">
        <v>38</v>
      </c>
      <c r="AV3" s="132" t="s">
        <v>39</v>
      </c>
      <c r="AW3" s="132"/>
      <c r="AX3" s="72" t="s">
        <v>25</v>
      </c>
      <c r="AY3" s="72" t="s">
        <v>25</v>
      </c>
      <c r="BB3" s="72" t="s">
        <v>21</v>
      </c>
      <c r="BC3" s="72" t="s">
        <v>22</v>
      </c>
      <c r="BD3" s="72" t="s">
        <v>36</v>
      </c>
      <c r="BH3" s="132" t="s">
        <v>22</v>
      </c>
      <c r="BI3" s="132"/>
      <c r="BJ3" s="132"/>
      <c r="BK3" s="132"/>
      <c r="BL3" s="136" t="s">
        <v>22</v>
      </c>
      <c r="BM3" s="136"/>
      <c r="BN3" s="136"/>
      <c r="BO3" s="132"/>
      <c r="BP3" s="132"/>
      <c r="BQ3" s="132"/>
      <c r="BR3" s="132"/>
      <c r="BS3" s="132"/>
      <c r="CF3" s="132" t="s">
        <v>85</v>
      </c>
      <c r="CG3" s="132" t="s">
        <v>82</v>
      </c>
      <c r="CH3" s="72" t="s">
        <v>83</v>
      </c>
      <c r="CJ3" s="132" t="s">
        <v>82</v>
      </c>
      <c r="CK3" s="72" t="s">
        <v>83</v>
      </c>
      <c r="CM3" s="72" t="s">
        <v>91</v>
      </c>
      <c r="CQ3" s="72" t="s">
        <v>13</v>
      </c>
    </row>
    <row r="4" spans="1:98" x14ac:dyDescent="0.2">
      <c r="A4" s="132"/>
      <c r="B4" s="132"/>
      <c r="C4" s="40"/>
      <c r="D4" s="132"/>
      <c r="E4" s="132"/>
      <c r="F4" s="132"/>
      <c r="G4" s="132"/>
      <c r="H4" s="132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 t="s">
        <v>35</v>
      </c>
      <c r="Z4" s="132" t="s">
        <v>32</v>
      </c>
      <c r="AA4" s="132" t="s">
        <v>12</v>
      </c>
      <c r="AB4" s="132" t="s">
        <v>37</v>
      </c>
      <c r="AC4" s="132" t="s">
        <v>24</v>
      </c>
      <c r="AD4" s="132" t="s">
        <v>26</v>
      </c>
      <c r="AE4" s="132" t="s">
        <v>28</v>
      </c>
      <c r="AF4" s="132"/>
      <c r="AG4" s="132"/>
      <c r="AH4" s="132"/>
      <c r="AI4" s="132" t="s">
        <v>33</v>
      </c>
      <c r="AJ4" s="132" t="s">
        <v>32</v>
      </c>
      <c r="AK4" s="132" t="s">
        <v>12</v>
      </c>
      <c r="AL4" s="132" t="s">
        <v>12</v>
      </c>
      <c r="AM4" s="132"/>
      <c r="AN4" s="132"/>
      <c r="AX4" s="132"/>
      <c r="AY4" s="132"/>
      <c r="AZ4" s="132"/>
      <c r="BA4" s="132"/>
      <c r="BF4" s="149" t="s">
        <v>38</v>
      </c>
      <c r="BG4" s="149"/>
      <c r="BH4" s="132" t="s">
        <v>49</v>
      </c>
      <c r="BI4" s="132"/>
      <c r="BJ4" s="132"/>
      <c r="BK4" s="132"/>
      <c r="BL4" s="132" t="s">
        <v>74</v>
      </c>
      <c r="BM4" s="132"/>
      <c r="BN4" s="132"/>
      <c r="BO4" s="132"/>
      <c r="BP4" s="132" t="str">
        <f>'[2]D Rolston1976'!B1</f>
        <v>T [oc]</v>
      </c>
      <c r="BQ4" s="132"/>
      <c r="BR4" s="132" t="str">
        <f>'[2]D Rolston1976'!D1</f>
        <v>h2o(l)-h2(g)</v>
      </c>
      <c r="BS4" s="132" t="str">
        <f>'[2]D Rolston1976'!E1</f>
        <v>h2o(l)-h2o(g) - H94</v>
      </c>
      <c r="BT4" s="72" t="str">
        <f>'[2]D Rolston1976'!F1</f>
        <v>h2o(g)-h2(g)</v>
      </c>
      <c r="BU4" s="72" t="s">
        <v>25</v>
      </c>
      <c r="BY4" s="132" t="s">
        <v>74</v>
      </c>
      <c r="BZ4" s="132" t="s">
        <v>6</v>
      </c>
      <c r="CA4" s="132"/>
      <c r="CB4" s="132" t="s">
        <v>78</v>
      </c>
      <c r="CC4" s="132" t="s">
        <v>77</v>
      </c>
      <c r="CD4" s="132" t="s">
        <v>75</v>
      </c>
      <c r="CE4" s="132" t="s">
        <v>76</v>
      </c>
      <c r="CF4" s="132" t="s">
        <v>86</v>
      </c>
      <c r="CG4" s="103" t="s">
        <v>79</v>
      </c>
      <c r="CH4" s="103" t="s">
        <v>79</v>
      </c>
      <c r="CI4" s="103" t="s">
        <v>80</v>
      </c>
      <c r="CJ4" s="103" t="s">
        <v>81</v>
      </c>
      <c r="CK4" s="103" t="s">
        <v>81</v>
      </c>
      <c r="CM4" s="103" t="s">
        <v>92</v>
      </c>
      <c r="CN4" s="103" t="s">
        <v>90</v>
      </c>
      <c r="CQ4" s="132" t="s">
        <v>142</v>
      </c>
      <c r="CR4" s="132" t="s">
        <v>150</v>
      </c>
      <c r="CS4" s="132" t="s">
        <v>151</v>
      </c>
      <c r="CT4" s="132" t="s">
        <v>152</v>
      </c>
    </row>
    <row r="5" spans="1:98" x14ac:dyDescent="0.2">
      <c r="A5" s="132">
        <v>0</v>
      </c>
      <c r="B5" s="132">
        <v>273.14999999999998</v>
      </c>
      <c r="C5" s="40">
        <v>3.6609921288669232</v>
      </c>
      <c r="D5" s="132"/>
      <c r="E5" s="44">
        <v>16.562760000000001</v>
      </c>
      <c r="F5" s="133">
        <v>18.389507086290614</v>
      </c>
      <c r="G5" s="121">
        <v>14.76507</v>
      </c>
      <c r="H5" s="44">
        <v>3.89975</v>
      </c>
      <c r="I5" s="44"/>
      <c r="J5" s="44">
        <v>16.430319999999998</v>
      </c>
      <c r="K5" s="44">
        <v>15.545260000000001</v>
      </c>
      <c r="L5" s="40">
        <v>16.793279999999999</v>
      </c>
      <c r="M5" s="40">
        <v>18.362079999999999</v>
      </c>
      <c r="N5" s="40">
        <v>18.31474</v>
      </c>
      <c r="O5" s="40">
        <v>18.482858545149341</v>
      </c>
      <c r="P5" s="40">
        <v>16.615652203333855</v>
      </c>
      <c r="Q5" s="40">
        <v>15.831263481023456</v>
      </c>
      <c r="R5" s="40">
        <v>16.272030000000001</v>
      </c>
      <c r="S5" s="40">
        <v>7.3267199999999999</v>
      </c>
      <c r="T5" s="44">
        <v>16.923803968091736</v>
      </c>
      <c r="U5" s="44">
        <v>15.408712473461126</v>
      </c>
      <c r="V5" s="44">
        <v>15.07985793059259</v>
      </c>
      <c r="W5" s="44">
        <v>15.570387443210873</v>
      </c>
      <c r="X5" s="40"/>
      <c r="Y5" s="75">
        <f t="shared" ref="Y5:Y36" si="0" xml:space="preserve"> -0.353*1000000000000000000/(B5^6) + 42.17*1000000000000/(B5^4) - 309.4*1000000000/(B5^3) + 963.7*1000000/(B5^2) - 1399*1000/B5 + 766.2</f>
        <v>104.62343316498414</v>
      </c>
      <c r="Z5" s="75">
        <f t="shared" ref="Z5:Z36" si="1" xml:space="preserve"> -0.0139*1000000000000000000/(B5^6) -0.2505*1000000000000/(B5^4)+5.9846*1000000000/(B5^3) -6.213*1000000/(B5^2)+15.349*1000/B5 + 88.426</f>
        <v>276.53230300348531</v>
      </c>
      <c r="AA5" s="40">
        <f t="shared" ref="AA5:AA68" si="2">25*1000000/(B5^2) + 346*1000/B5 - 223</f>
        <v>1378.7748607785948</v>
      </c>
      <c r="AB5" s="75">
        <f t="shared" ref="AB5:AB68" si="3">1000*LN(0.8994+183540/(B5^2))</f>
        <v>1211.7509388046917</v>
      </c>
      <c r="AC5" s="40"/>
      <c r="AD5" s="75">
        <f t="shared" ref="AD5:AD68" si="4" xml:space="preserve"> 13*1000000/(B5^2) + 389.61*1000/B5 - 204.34</f>
        <v>1396.2563671069745</v>
      </c>
      <c r="AE5" s="40">
        <f t="shared" ref="AE5:AE68" si="5">467.6*1000/B5 - 304</f>
        <v>1407.8799194581734</v>
      </c>
      <c r="AF5" s="44">
        <f t="shared" ref="AF5:AF68" si="6">11.842*1000000/(A5+273.15)^2 + 383.713*1000/(A5+273.15) -184.95</f>
        <v>1378.5369807433356</v>
      </c>
      <c r="AG5" s="44">
        <f>(AF5-AD5)^2</f>
        <v>313.97665310391335</v>
      </c>
      <c r="AH5" s="44">
        <f>(AF5-AE5)^2</f>
        <v>861.00805242272861</v>
      </c>
      <c r="AI5" s="75">
        <f t="shared" ref="AI5:AI36" si="7">27.87*1000000/(B5^2) + 368.9*1000/B5 - 214.3</f>
        <v>1509.7777983947326</v>
      </c>
      <c r="AJ5" s="75">
        <f t="shared" ref="AJ5:AJ36" si="8" xml:space="preserve"> -0.0575*1000000000000000000/(B5^6) + 8.875*1000000000000/(B5^4) - 75.55*1000000000/(B5^3) + 295.2*1000000/(B5^2) - 70.07*1000/B5 + 65.1</f>
        <v>1513.8654087219552</v>
      </c>
      <c r="AK5" s="75">
        <f t="shared" ref="AK5:AK68" si="9">1000*LN(0.9775 + 162737/(B5^2) + 2908300000/(B5^4))</f>
        <v>1303.2060041677889</v>
      </c>
      <c r="AL5" s="75">
        <f t="shared" ref="AL5:AL68" si="10">1000*LN(0.9628 + 148618/(B5^2) + 2244200000/(B5^4))</f>
        <v>1211.3001539186876</v>
      </c>
      <c r="AM5" s="75">
        <f>AI5-Y5</f>
        <v>1405.1543652297485</v>
      </c>
      <c r="AN5" s="75">
        <f t="shared" ref="AN5:AN36" si="11">AJ5-AB5</f>
        <v>302.11446991726348</v>
      </c>
      <c r="AO5" s="75">
        <f>Y5+AE5-AB5</f>
        <v>300.75241381846581</v>
      </c>
      <c r="AQ5" s="75">
        <f t="shared" ref="AQ5:AQ69" si="12">1000*LN(E5/G5)</f>
        <v>114.8925456103712</v>
      </c>
      <c r="AR5" s="75">
        <f>Y5+AQ5</f>
        <v>219.51597877535534</v>
      </c>
      <c r="AS5" s="75">
        <f>Z5+AQ5</f>
        <v>391.42484861385651</v>
      </c>
      <c r="AU5" s="75">
        <v>51</v>
      </c>
      <c r="AV5" s="44">
        <v>324.14999999999998</v>
      </c>
      <c r="AW5" s="151">
        <f>1000/(AV5^1)</f>
        <v>3.0849915162733303</v>
      </c>
      <c r="AX5" s="44">
        <v>1111.8575154181303</v>
      </c>
      <c r="AY5" s="44">
        <f>11840000/(AU5+273.15)^2 + 383700/(AU5+273.15) - 184.9</f>
        <v>1111.4945690349414</v>
      </c>
      <c r="AZ5" s="44">
        <f>(AY5-AX5)^2</f>
        <v>0.13173007706994391</v>
      </c>
      <c r="BA5" s="44"/>
      <c r="BB5" s="75">
        <f xml:space="preserve"> -0.353*1000000000000000000/(AV5^6) + 42.17*1000000000000/(AV5^4) - 309.4*1000000000/(AV5^3) + 963.7*1000000/(AV5^2) - 1399*1000/AV5 + 766.2</f>
        <v>53.205922432129455</v>
      </c>
      <c r="BC5" s="75">
        <f>1000*LN(0.8994+183540/(AV5^2))</f>
        <v>973.11779696129429</v>
      </c>
      <c r="BD5" s="44">
        <f>BB5+AX5-BC5</f>
        <v>191.9456408889655</v>
      </c>
      <c r="BF5" s="149">
        <v>203.3</v>
      </c>
      <c r="BG5" s="151">
        <f>1000/((BF5+273.15)^1)</f>
        <v>2.0988561234127401</v>
      </c>
      <c r="BH5" s="40">
        <v>538.04908237664711</v>
      </c>
      <c r="BI5" s="40">
        <f t="shared" ref="BI5:BI33" si="13">28930000/(BF5+273.15)^2 + 287800/(BF5+273.15) - 196.5</f>
        <v>534.99314230313905</v>
      </c>
      <c r="BJ5" s="40">
        <f t="shared" ref="BJ5:BJ33" si="14">(BI5-BH5)^2</f>
        <v>9.3387697328724126</v>
      </c>
      <c r="BK5" s="40"/>
      <c r="BL5" s="152">
        <v>200</v>
      </c>
      <c r="BM5" s="44">
        <f>1000/((BL5+273.15)^1)</f>
        <v>2.1134946634259748</v>
      </c>
      <c r="BN5" s="44">
        <v>570.87400000000002</v>
      </c>
      <c r="BO5" s="40"/>
      <c r="BP5" s="132">
        <v>6.5500000000000114</v>
      </c>
      <c r="BQ5" s="153">
        <f t="shared" ref="BQ5:BQ42" si="15">1000/((BP5+273.15)^1)</f>
        <v>3.5752592062924564</v>
      </c>
      <c r="BR5" s="44">
        <v>1456.9857892424236</v>
      </c>
      <c r="BS5" s="44">
        <v>96.069958267493575</v>
      </c>
      <c r="BT5" s="75">
        <f>BR5-Y5</f>
        <v>1352.3623560774395</v>
      </c>
      <c r="BU5" s="44">
        <f>11840000/(BP5+273.15)^2 + 383700/(BP5+273.15) - 184.9</f>
        <v>1338.2715016178145</v>
      </c>
      <c r="BV5" s="44">
        <f>(BU5-BT5)^2</f>
        <v>198.55217940233393</v>
      </c>
      <c r="BW5" s="75">
        <f>ABS(BT5-BU5)</f>
        <v>14.090854459625007</v>
      </c>
      <c r="BY5" s="132">
        <v>0</v>
      </c>
      <c r="BZ5" s="132">
        <f>BY5+273.15</f>
        <v>273.14999999999998</v>
      </c>
      <c r="CA5" s="132">
        <f>1000/BZ5</f>
        <v>3.6609921288669232</v>
      </c>
      <c r="CB5" s="132">
        <v>15.130699999999999</v>
      </c>
      <c r="CC5" s="132">
        <v>14.0578</v>
      </c>
      <c r="CD5" s="132">
        <v>12.8201</v>
      </c>
      <c r="CE5" s="132">
        <v>3.8161</v>
      </c>
      <c r="CF5" s="75">
        <f xml:space="preserve"> -0.353*1000000000000000000/(BZ5^6) + 42.17*1000000000000/(BZ5^4) - 309.4*1000000000/(BZ5^3) + 963.7*1000000/(BZ5^2) - 1399*1000/BZ5 + 766.2</f>
        <v>104.62343316498414</v>
      </c>
      <c r="CG5" s="75">
        <f>CF5+1000*LN(CB5/CC5)</f>
        <v>178.17182371459251</v>
      </c>
      <c r="CH5" s="75">
        <f xml:space="preserve"> (-0.353*1000000000000000000/(BZ5^6) + 42.17*1000000000000/(BZ5^4) - 309.4*1000000000/(BZ5^3) + 963.7*1000000/(BZ5^2) - 1399*1000/BZ5 + 766.2)+1000*LN(CB5/CD5)</f>
        <v>270.33497381820018</v>
      </c>
      <c r="CI5" s="75">
        <f>1000*LN(CB5/CE5)</f>
        <v>1377.4968337339133</v>
      </c>
      <c r="CJ5" s="75">
        <f>1000*LN(CC5/CE5)</f>
        <v>1303.948443184305</v>
      </c>
      <c r="CK5" s="75">
        <f>1000*LN(CD5/CE5)</f>
        <v>1211.7852930806971</v>
      </c>
      <c r="CM5" s="75">
        <f t="shared" ref="CM5:CM36" si="16">1000*(-0.17739 + 1.12486*300/(A5+273.15) + 0.61704*(300/(A5+273.15))^2 - 0.36997*(300/(A5+273.15))^3 + 0.07978*(300/(A5+273.15))^4)</f>
        <v>1428.2874836947512</v>
      </c>
      <c r="CN5" s="75">
        <f t="shared" ref="CN5:CN36" si="17">CM5+Y5</f>
        <v>1532.9109168597354</v>
      </c>
      <c r="CO5" s="44">
        <f t="shared" ref="CO5:CO36" si="18">ABS((11840000/(A5+273.15)^2 + 383700/(A5+273.15) - 184.9)-CM5)</f>
        <v>49.774901575826334</v>
      </c>
      <c r="CQ5" s="75">
        <f t="shared" ref="CQ5:CQ68" si="19">1000*LN(G5/H5)</f>
        <v>1331.3518076092223</v>
      </c>
      <c r="CR5" s="120">
        <f t="shared" ref="CR5:CR68" si="20">1000*LN(E5/H5)</f>
        <v>1446.2443532195934</v>
      </c>
      <c r="CS5" s="120">
        <f t="shared" ref="CS5:CS36" si="21">1000*LN(E5/H5)+Y5</f>
        <v>1550.8677863845776</v>
      </c>
      <c r="CT5" s="120">
        <f>CQ5-CS5</f>
        <v>-219.51597877535528</v>
      </c>
    </row>
    <row r="6" spans="1:98" x14ac:dyDescent="0.2">
      <c r="A6" s="132">
        <v>2</v>
      </c>
      <c r="B6" s="132">
        <v>275.14999999999998</v>
      </c>
      <c r="C6" s="40">
        <v>3.6343812465927678</v>
      </c>
      <c r="D6" s="132"/>
      <c r="E6" s="44">
        <v>16.175460000000001</v>
      </c>
      <c r="F6" s="44">
        <v>17.91160241379815</v>
      </c>
      <c r="G6" s="150">
        <v>14.41296</v>
      </c>
      <c r="H6" s="44">
        <v>3.8573400000000002</v>
      </c>
      <c r="I6" s="44"/>
      <c r="J6" s="44">
        <v>16.007729999999999</v>
      </c>
      <c r="K6" s="44">
        <v>15.15019</v>
      </c>
      <c r="L6" s="44">
        <v>16.35652</v>
      </c>
      <c r="M6" s="44">
        <v>17.86777</v>
      </c>
      <c r="N6" s="44">
        <v>17.821560000000002</v>
      </c>
      <c r="O6" s="44">
        <v>17.983341736173507</v>
      </c>
      <c r="P6" s="44">
        <v>16.190974630367162</v>
      </c>
      <c r="Q6" s="44">
        <v>15.433868214364669</v>
      </c>
      <c r="R6" s="44">
        <v>15.85163</v>
      </c>
      <c r="S6" s="44">
        <v>7.1920700000000002</v>
      </c>
      <c r="T6" s="44">
        <v>16.490270078333037</v>
      </c>
      <c r="U6" s="44">
        <v>15.026669763783088</v>
      </c>
      <c r="V6" s="44">
        <v>14.708552736961142</v>
      </c>
      <c r="W6" s="44">
        <v>15.182901904578403</v>
      </c>
      <c r="X6" s="132"/>
      <c r="Y6" s="75">
        <f t="shared" si="0"/>
        <v>101.95340347929618</v>
      </c>
      <c r="Z6" s="75">
        <f t="shared" si="1"/>
        <v>273.70045140143935</v>
      </c>
      <c r="AA6" s="40">
        <f t="shared" si="2"/>
        <v>1364.7140874607278</v>
      </c>
      <c r="AB6" s="40">
        <f t="shared" si="3"/>
        <v>1201.0875746349175</v>
      </c>
      <c r="AC6" s="40"/>
      <c r="AD6" s="40">
        <f t="shared" si="4"/>
        <v>1383.3647290776159</v>
      </c>
      <c r="AE6" s="40">
        <f t="shared" si="5"/>
        <v>1395.4366709067783</v>
      </c>
      <c r="AF6" s="44">
        <f t="shared" si="6"/>
        <v>1366.0270769476708</v>
      </c>
      <c r="AG6" s="44">
        <f t="shared" ref="AG6:AG69" si="22">(AF6-AD6)^2</f>
        <v>300.59418137899081</v>
      </c>
      <c r="AH6" s="44">
        <f t="shared" ref="AH6:AH69" si="23">(AF6-AE6)^2</f>
        <v>864.92421683957218</v>
      </c>
      <c r="AI6" s="75">
        <f t="shared" si="7"/>
        <v>1494.5504646285317</v>
      </c>
      <c r="AJ6" s="75">
        <f t="shared" si="8"/>
        <v>1498.7506232258568</v>
      </c>
      <c r="AK6" s="75">
        <f t="shared" si="9"/>
        <v>1290.4608418366897</v>
      </c>
      <c r="AL6" s="75">
        <f t="shared" si="10"/>
        <v>1199.181712916489</v>
      </c>
      <c r="AM6" s="75">
        <f t="shared" ref="AM6:AM55" si="24">AI6-Y6</f>
        <v>1392.5970611492355</v>
      </c>
      <c r="AN6" s="44">
        <f t="shared" si="11"/>
        <v>297.6630485909393</v>
      </c>
      <c r="AO6" s="75">
        <f t="shared" ref="AO6:AO36" si="25">Y6+AE6-AB6</f>
        <v>296.30249975115703</v>
      </c>
      <c r="AQ6" s="75">
        <f t="shared" si="12"/>
        <v>115.36747710678951</v>
      </c>
      <c r="AR6" s="75">
        <f t="shared" ref="AR6:AR36" si="26">Y6+AQ6</f>
        <v>217.32088058608571</v>
      </c>
      <c r="AS6" s="75">
        <f t="shared" ref="AS6:AS36" si="27">Z6+AQ6</f>
        <v>389.06792850822887</v>
      </c>
      <c r="AU6" s="75">
        <v>74</v>
      </c>
      <c r="AV6" s="44">
        <v>347.15</v>
      </c>
      <c r="AW6" s="151">
        <f t="shared" ref="AW6:AW28" si="28">1000/(AV6^1)</f>
        <v>2.8805991646262425</v>
      </c>
      <c r="AX6" s="44">
        <v>1033.1844833456546</v>
      </c>
      <c r="AY6" s="44">
        <f t="shared" ref="AY6:AY28" si="29">11840000/(AU6+273.15)^2 + 383700/(AU6+273.15) - 184.9</f>
        <v>1018.6324617864749</v>
      </c>
      <c r="AZ6" s="44">
        <f t="shared" ref="AZ6:AZ28" si="30">(AY6-AX6)^2</f>
        <v>211.76133145883099</v>
      </c>
      <c r="BA6" s="44"/>
      <c r="BB6" s="75">
        <f t="shared" ref="BB6:BB22" si="31" xml:space="preserve"> -0.353*1000000000000000000/(AV6^6) + 42.17*1000000000000/(AV6^4) - 309.4*1000000000/(AV6^3) + 963.7*1000000/(AV6^2) - 1399*1000/AV6 + 766.2</f>
        <v>39.263280606939361</v>
      </c>
      <c r="BC6" s="75">
        <f t="shared" ref="BC6:BC22" si="32">1000*LN(0.8994+183540/(AV6^2))</f>
        <v>884.75369548542176</v>
      </c>
      <c r="BD6" s="44">
        <f t="shared" ref="BD6:BD22" si="33">BB6+AX6-BC6</f>
        <v>187.6940684671722</v>
      </c>
      <c r="BF6" s="149">
        <v>203.4</v>
      </c>
      <c r="BG6" s="151">
        <f t="shared" ref="BG6:BG33" si="34">1000/((BF6+273.15)^1)</f>
        <v>2.0984156961494076</v>
      </c>
      <c r="BH6" s="40">
        <v>533.63809983222939</v>
      </c>
      <c r="BI6" s="40">
        <f t="shared" si="13"/>
        <v>534.81290754297015</v>
      </c>
      <c r="BJ6" s="40">
        <f t="shared" si="14"/>
        <v>1.3801731572159577</v>
      </c>
      <c r="BK6" s="40"/>
      <c r="BL6" s="152">
        <v>180</v>
      </c>
      <c r="BM6" s="44">
        <f t="shared" ref="BM6:BM16" si="35">1000/((BL6+273.15)^1)</f>
        <v>2.2067747986317996</v>
      </c>
      <c r="BN6" s="44">
        <v>602.58900000000006</v>
      </c>
      <c r="BO6" s="40"/>
      <c r="BP6" s="132">
        <v>6.5500000000000114</v>
      </c>
      <c r="BQ6" s="153">
        <f t="shared" si="15"/>
        <v>3.5752592062924564</v>
      </c>
      <c r="BR6" s="44">
        <v>1447.1542493766531</v>
      </c>
      <c r="BS6" s="44">
        <v>96.069958267493575</v>
      </c>
      <c r="BT6" s="75">
        <f>BR6-Y6</f>
        <v>1345.2008458973569</v>
      </c>
      <c r="BU6" s="44">
        <f t="shared" ref="BU6:BU42" si="36">11840000/(BP6+273.15)^2 + 383700/(BP6+273.15) - 184.9</f>
        <v>1338.2715016178145</v>
      </c>
      <c r="BV6" s="44">
        <f t="shared" ref="BV6:BV42" si="37">(BU6-BT6)^2</f>
        <v>48.015812144427258</v>
      </c>
      <c r="BW6" s="75">
        <f t="shared" ref="BW6:BW42" si="38">ABS(BT6-BU6)</f>
        <v>6.9293442795424198</v>
      </c>
      <c r="BY6" s="132">
        <v>10</v>
      </c>
      <c r="BZ6" s="132">
        <f t="shared" ref="BZ6:BZ28" si="39">BY6+273.15</f>
        <v>283.14999999999998</v>
      </c>
      <c r="CA6" s="132">
        <f t="shared" ref="CA6:CA28" si="40">1000/BZ6</f>
        <v>3.5316969803990821</v>
      </c>
      <c r="CB6" s="132">
        <v>13.530799999999999</v>
      </c>
      <c r="CC6" s="132">
        <v>12.524100000000001</v>
      </c>
      <c r="CD6" s="132">
        <v>11.458500000000001</v>
      </c>
      <c r="CE6" s="132">
        <v>3.6196999999999999</v>
      </c>
      <c r="CF6" s="75">
        <f t="shared" ref="CF6:CF19" si="41" xml:space="preserve"> -0.353*1000000000000000000/(BZ6^6) + 42.17*1000000000000/(BZ6^4) - 309.4*1000000000/(BZ6^3) + 963.7*1000000/(BZ6^2) - 1399*1000/BZ6 + 766.2</f>
        <v>91.796138279671368</v>
      </c>
      <c r="CG6" s="75">
        <f t="shared" ref="CG6:CG19" si="42">CF6+1000*LN(CB6/CC6)</f>
        <v>169.10991847667387</v>
      </c>
      <c r="CH6" s="75">
        <f t="shared" ref="CH6:CH19" si="43" xml:space="preserve"> (-0.353*1000000000000000000/(BZ6^6) + 42.17*1000000000000/(BZ6^4) - 309.4*1000000000/(BZ6^3) + 963.7*1000000/(BZ6^2) - 1399*1000/BZ6 + 766.2)+1000*LN(CB6/CD6)</f>
        <v>258.03289391100361</v>
      </c>
      <c r="CI6" s="75">
        <f t="shared" ref="CI6:CI28" si="44">1000*LN(CB6/CE6)</f>
        <v>1318.5774188233672</v>
      </c>
      <c r="CJ6" s="75">
        <f t="shared" ref="CJ6:CJ28" si="45">1000*LN(CC6/CE6)</f>
        <v>1241.2636386263646</v>
      </c>
      <c r="CK6" s="75">
        <f t="shared" ref="CK6:CK28" si="46">1000*LN(CD6/CE6)</f>
        <v>1152.340663192035</v>
      </c>
      <c r="CM6" s="75">
        <f t="shared" si="16"/>
        <v>1415.7985905960265</v>
      </c>
      <c r="CN6" s="75">
        <f t="shared" si="17"/>
        <v>1517.7519940753227</v>
      </c>
      <c r="CO6" s="44">
        <f t="shared" si="18"/>
        <v>49.795178058652709</v>
      </c>
      <c r="CQ6" s="75">
        <f t="shared" si="19"/>
        <v>1318.1499750707924</v>
      </c>
      <c r="CR6" s="120">
        <f t="shared" si="20"/>
        <v>1433.5174521775818</v>
      </c>
      <c r="CS6" s="120">
        <f t="shared" si="21"/>
        <v>1535.470855656878</v>
      </c>
      <c r="CT6" s="120">
        <f t="shared" ref="CT6:CT69" si="47">CQ6-CS6</f>
        <v>-217.32088058608565</v>
      </c>
    </row>
    <row r="7" spans="1:98" x14ac:dyDescent="0.2">
      <c r="A7" s="132">
        <v>4</v>
      </c>
      <c r="B7" s="132">
        <v>277.14999999999998</v>
      </c>
      <c r="C7" s="40">
        <v>3.608154429009562</v>
      </c>
      <c r="D7" s="132"/>
      <c r="E7" s="44">
        <v>15.802630000000001</v>
      </c>
      <c r="F7" s="44">
        <v>17.452973755406962</v>
      </c>
      <c r="G7" s="150">
        <v>14.074210000000001</v>
      </c>
      <c r="H7" s="44">
        <v>3.8159800000000001</v>
      </c>
      <c r="I7" s="44"/>
      <c r="J7" s="44">
        <v>15.60206</v>
      </c>
      <c r="K7" s="44">
        <v>14.770849999999999</v>
      </c>
      <c r="L7" s="44">
        <v>15.937469999999999</v>
      </c>
      <c r="M7" s="44">
        <v>17.39386</v>
      </c>
      <c r="N7" s="44">
        <v>17.34873</v>
      </c>
      <c r="O7" s="44">
        <v>17.504485425170316</v>
      </c>
      <c r="P7" s="44">
        <v>15.783217654069194</v>
      </c>
      <c r="Q7" s="44">
        <v>15.05214954882007</v>
      </c>
      <c r="R7" s="44">
        <v>15.44815</v>
      </c>
      <c r="S7" s="44">
        <v>7.0618699999999999</v>
      </c>
      <c r="T7" s="44">
        <v>16.073991998939505</v>
      </c>
      <c r="U7" s="44">
        <v>14.659568015320383</v>
      </c>
      <c r="V7" s="44">
        <v>14.351721918293682</v>
      </c>
      <c r="W7" s="44">
        <v>14.810610313686425</v>
      </c>
      <c r="X7" s="132"/>
      <c r="Y7" s="75">
        <f t="shared" si="0"/>
        <v>99.333668035038727</v>
      </c>
      <c r="Z7" s="75">
        <f t="shared" si="1"/>
        <v>270.91335349569761</v>
      </c>
      <c r="AA7" s="40">
        <f t="shared" si="2"/>
        <v>1350.8908920268414</v>
      </c>
      <c r="AB7" s="40">
        <f t="shared" si="3"/>
        <v>1190.5430022377802</v>
      </c>
      <c r="AC7" s="40"/>
      <c r="AD7" s="40">
        <f t="shared" si="4"/>
        <v>1370.6771660729726</v>
      </c>
      <c r="AE7" s="40">
        <f t="shared" si="5"/>
        <v>1383.1730110048711</v>
      </c>
      <c r="AF7" s="44">
        <f t="shared" si="6"/>
        <v>1353.714134036916</v>
      </c>
      <c r="AG7" s="44">
        <f t="shared" si="22"/>
        <v>287.74445585628166</v>
      </c>
      <c r="AH7" s="44">
        <f t="shared" si="23"/>
        <v>867.82543221311664</v>
      </c>
      <c r="AI7" s="75">
        <f t="shared" si="7"/>
        <v>1479.5815224120388</v>
      </c>
      <c r="AJ7" s="75">
        <f t="shared" si="8"/>
        <v>1483.887725636218</v>
      </c>
      <c r="AK7" s="75">
        <f t="shared" si="9"/>
        <v>1277.890498579927</v>
      </c>
      <c r="AL7" s="75">
        <f t="shared" si="10"/>
        <v>1187.2307655032528</v>
      </c>
      <c r="AM7" s="75">
        <f t="shared" si="24"/>
        <v>1380.2478543770001</v>
      </c>
      <c r="AN7" s="44">
        <f t="shared" si="11"/>
        <v>293.34472339843774</v>
      </c>
      <c r="AO7" s="75">
        <f t="shared" si="25"/>
        <v>291.96367680212961</v>
      </c>
      <c r="AQ7" s="75">
        <f t="shared" si="12"/>
        <v>115.83233731270946</v>
      </c>
      <c r="AR7" s="75">
        <f t="shared" si="26"/>
        <v>215.16600534774818</v>
      </c>
      <c r="AS7" s="75">
        <f t="shared" si="27"/>
        <v>386.74569080840706</v>
      </c>
      <c r="AU7" s="75">
        <v>77.5</v>
      </c>
      <c r="AV7" s="44">
        <v>350.65</v>
      </c>
      <c r="AW7" s="151">
        <f>1000/(AV7^1)</f>
        <v>2.8518465706544989</v>
      </c>
      <c r="AX7" s="44">
        <v>1026.0415958332742</v>
      </c>
      <c r="AY7" s="44">
        <f t="shared" si="29"/>
        <v>1005.6485908927685</v>
      </c>
      <c r="AZ7" s="44">
        <f t="shared" si="30"/>
        <v>415.87465050348777</v>
      </c>
      <c r="BA7" s="44"/>
      <c r="BB7" s="75">
        <f t="shared" si="31"/>
        <v>37.476988457005746</v>
      </c>
      <c r="BC7" s="75">
        <f t="shared" si="32"/>
        <v>872.18673975074978</v>
      </c>
      <c r="BD7" s="44">
        <f t="shared" si="33"/>
        <v>191.33184453953015</v>
      </c>
      <c r="BF7" s="149">
        <v>217.2</v>
      </c>
      <c r="BG7" s="151">
        <f t="shared" si="34"/>
        <v>2.0393596410727035</v>
      </c>
      <c r="BH7" s="40">
        <v>509.03134158238015</v>
      </c>
      <c r="BI7" s="40">
        <f t="shared" si="13"/>
        <v>510.74722018197883</v>
      </c>
      <c r="BJ7" s="40">
        <f t="shared" si="14"/>
        <v>2.9442393685607335</v>
      </c>
      <c r="BK7" s="40"/>
      <c r="BL7" s="152">
        <v>155</v>
      </c>
      <c r="BM7" s="44">
        <f t="shared" si="35"/>
        <v>2.3356300362022657</v>
      </c>
      <c r="BN7" s="44">
        <v>647.89599999999996</v>
      </c>
      <c r="BO7" s="40"/>
      <c r="BP7" s="132">
        <v>6.8799999999999955</v>
      </c>
      <c r="BQ7" s="153">
        <f t="shared" si="15"/>
        <v>3.5710459593614972</v>
      </c>
      <c r="BR7" s="44">
        <v>1469.9459336155014</v>
      </c>
      <c r="BS7" s="44">
        <v>95.654027209913011</v>
      </c>
      <c r="BT7" s="75">
        <f t="shared" ref="BT7:BT42" si="48">BR7-Y7</f>
        <v>1370.6122655804627</v>
      </c>
      <c r="BU7" s="44">
        <f t="shared" si="36"/>
        <v>1336.2983864544517</v>
      </c>
      <c r="BV7" s="44">
        <f t="shared" si="37"/>
        <v>1177.4423006744926</v>
      </c>
      <c r="BW7" s="75">
        <f t="shared" si="38"/>
        <v>34.313879126010988</v>
      </c>
      <c r="BY7" s="132">
        <v>20</v>
      </c>
      <c r="BZ7" s="132">
        <f t="shared" si="39"/>
        <v>293.14999999999998</v>
      </c>
      <c r="CA7" s="132">
        <f t="shared" si="40"/>
        <v>3.4112229234180456</v>
      </c>
      <c r="CB7" s="132">
        <v>12.193</v>
      </c>
      <c r="CC7" s="132">
        <v>11.247299999999999</v>
      </c>
      <c r="CD7" s="132">
        <v>10.321400000000001</v>
      </c>
      <c r="CE7" s="132">
        <v>3.4460000000000002</v>
      </c>
      <c r="CF7" s="75">
        <f t="shared" si="41"/>
        <v>80.359019117461003</v>
      </c>
      <c r="CG7" s="75">
        <f t="shared" si="42"/>
        <v>161.09293584976837</v>
      </c>
      <c r="CH7" s="75">
        <f t="shared" si="43"/>
        <v>247.00162592828175</v>
      </c>
      <c r="CI7" s="75">
        <f t="shared" si="44"/>
        <v>1263.6478784723897</v>
      </c>
      <c r="CJ7" s="75">
        <f t="shared" si="45"/>
        <v>1182.9139617400824</v>
      </c>
      <c r="CK7" s="75">
        <f t="shared" si="46"/>
        <v>1097.0052716615689</v>
      </c>
      <c r="CM7" s="75">
        <f t="shared" si="16"/>
        <v>1403.4869441146891</v>
      </c>
      <c r="CN7" s="75">
        <f t="shared" si="17"/>
        <v>1502.8206121497278</v>
      </c>
      <c r="CO7" s="44">
        <f t="shared" si="18"/>
        <v>49.795753642117461</v>
      </c>
      <c r="CQ7" s="75">
        <f t="shared" si="19"/>
        <v>1305.1465320820432</v>
      </c>
      <c r="CR7" s="120">
        <f t="shared" si="20"/>
        <v>1420.9788693947528</v>
      </c>
      <c r="CS7" s="120">
        <f t="shared" si="21"/>
        <v>1520.3125374297915</v>
      </c>
      <c r="CT7" s="120">
        <f t="shared" si="47"/>
        <v>-215.1660053477483</v>
      </c>
    </row>
    <row r="8" spans="1:98" x14ac:dyDescent="0.2">
      <c r="A8" s="132">
        <v>6</v>
      </c>
      <c r="B8" s="132">
        <v>279.14999999999998</v>
      </c>
      <c r="C8" s="40">
        <v>3.5823034210997675</v>
      </c>
      <c r="D8" s="132"/>
      <c r="E8" s="44">
        <v>15.44356</v>
      </c>
      <c r="F8" s="44">
        <v>17.012673564132474</v>
      </c>
      <c r="G8" s="150">
        <v>13.74817</v>
      </c>
      <c r="H8" s="44">
        <v>3.7756500000000002</v>
      </c>
      <c r="I8" s="44"/>
      <c r="J8" s="44">
        <v>15.21246</v>
      </c>
      <c r="K8" s="44">
        <v>14.40645</v>
      </c>
      <c r="L8" s="44">
        <v>15.535220000000001</v>
      </c>
      <c r="M8" s="44">
        <v>16.93927</v>
      </c>
      <c r="N8" s="44">
        <v>16.89518</v>
      </c>
      <c r="O8" s="44">
        <v>17.045204310890497</v>
      </c>
      <c r="P8" s="44">
        <v>15.391525602398708</v>
      </c>
      <c r="Q8" s="44">
        <v>14.685307516612754</v>
      </c>
      <c r="R8" s="44">
        <v>15.060750000000001</v>
      </c>
      <c r="S8" s="44">
        <v>6.9359299999999999</v>
      </c>
      <c r="T8" s="44">
        <v>15.674103441929018</v>
      </c>
      <c r="U8" s="44">
        <v>14.306664689114728</v>
      </c>
      <c r="V8" s="44">
        <v>14.008637033057026</v>
      </c>
      <c r="W8" s="44">
        <v>14.452747488999162</v>
      </c>
      <c r="X8" s="132"/>
      <c r="Y8" s="75">
        <f t="shared" si="0"/>
        <v>96.766482111159576</v>
      </c>
      <c r="Z8" s="75">
        <f t="shared" si="1"/>
        <v>268.17111372658314</v>
      </c>
      <c r="AA8" s="40">
        <f t="shared" si="2"/>
        <v>1337.2994287210968</v>
      </c>
      <c r="AB8" s="40">
        <f t="shared" si="3"/>
        <v>1180.1154869560025</v>
      </c>
      <c r="AC8" s="40"/>
      <c r="AD8" s="40">
        <f t="shared" si="4"/>
        <v>1358.1889073053808</v>
      </c>
      <c r="AE8" s="40">
        <f t="shared" si="5"/>
        <v>1371.0850797062512</v>
      </c>
      <c r="AF8" s="44">
        <f t="shared" si="6"/>
        <v>1341.5935683778021</v>
      </c>
      <c r="AG8" s="44">
        <f t="shared" si="22"/>
        <v>275.40527412120974</v>
      </c>
      <c r="AH8" s="44">
        <f t="shared" si="23"/>
        <v>869.74924043604619</v>
      </c>
      <c r="AI8" s="75">
        <f t="shared" si="7"/>
        <v>1464.8645937526439</v>
      </c>
      <c r="AJ8" s="75">
        <f t="shared" si="8"/>
        <v>1469.2707524226514</v>
      </c>
      <c r="AK8" s="75">
        <f t="shared" si="9"/>
        <v>1265.4917927095807</v>
      </c>
      <c r="AL8" s="75">
        <f t="shared" si="10"/>
        <v>1175.4442445732384</v>
      </c>
      <c r="AM8" s="75">
        <f t="shared" si="24"/>
        <v>1368.0981116414844</v>
      </c>
      <c r="AN8" s="44">
        <f t="shared" si="11"/>
        <v>289.15526546664887</v>
      </c>
      <c r="AO8" s="75">
        <f t="shared" si="25"/>
        <v>287.73607486140827</v>
      </c>
      <c r="AQ8" s="75">
        <f t="shared" si="12"/>
        <v>116.28636362154289</v>
      </c>
      <c r="AR8" s="75">
        <f t="shared" si="26"/>
        <v>213.05284573270245</v>
      </c>
      <c r="AS8" s="75">
        <f t="shared" si="27"/>
        <v>384.45747734812602</v>
      </c>
      <c r="AU8" s="75">
        <v>79.400000000000006</v>
      </c>
      <c r="AV8" s="44">
        <v>352.54999999999995</v>
      </c>
      <c r="AW8" s="151">
        <f t="shared" si="28"/>
        <v>2.8364770954474547</v>
      </c>
      <c r="AX8" s="44">
        <v>1000.6318803079059</v>
      </c>
      <c r="AY8" s="44">
        <f t="shared" si="29"/>
        <v>998.71619290908495</v>
      </c>
      <c r="AZ8" s="44">
        <f t="shared" si="30"/>
        <v>3.6698582100014856</v>
      </c>
      <c r="BA8" s="44"/>
      <c r="BB8" s="75">
        <f t="shared" si="31"/>
        <v>36.538615910817725</v>
      </c>
      <c r="BC8" s="75">
        <f t="shared" si="32"/>
        <v>865.45621582232127</v>
      </c>
      <c r="BD8" s="44">
        <f t="shared" si="33"/>
        <v>171.71428039640239</v>
      </c>
      <c r="BF8" s="149">
        <v>218</v>
      </c>
      <c r="BG8" s="151">
        <f t="shared" si="34"/>
        <v>2.0360378703043875</v>
      </c>
      <c r="BH8" s="40">
        <v>505.71767593627391</v>
      </c>
      <c r="BI8" s="40">
        <f t="shared" si="13"/>
        <v>509.39957362904602</v>
      </c>
      <c r="BJ8" s="40">
        <f t="shared" si="14"/>
        <v>13.556370620040594</v>
      </c>
      <c r="BK8" s="40"/>
      <c r="BL8" s="152">
        <v>127</v>
      </c>
      <c r="BM8" s="44">
        <f>1000/((BL8+273.15)^1)</f>
        <v>2.4990628514307138</v>
      </c>
      <c r="BN8" s="44">
        <v>724.91899999999998</v>
      </c>
      <c r="BO8" s="40"/>
      <c r="BP8" s="132"/>
      <c r="BQ8" s="153"/>
      <c r="BR8" s="44"/>
      <c r="BS8" s="44"/>
      <c r="BT8" s="75"/>
      <c r="BU8" s="44"/>
      <c r="BV8" s="44"/>
      <c r="BW8" s="75"/>
      <c r="BY8" s="132">
        <v>30</v>
      </c>
      <c r="BZ8" s="132">
        <f t="shared" si="39"/>
        <v>303.14999999999998</v>
      </c>
      <c r="CA8" s="132">
        <f t="shared" si="40"/>
        <v>3.2986970146792021</v>
      </c>
      <c r="CB8" s="132">
        <v>11.063499999999999</v>
      </c>
      <c r="CC8" s="132">
        <v>10.1737</v>
      </c>
      <c r="CD8" s="132">
        <v>9.3626000000000005</v>
      </c>
      <c r="CE8" s="132">
        <v>3.2915000000000001</v>
      </c>
      <c r="CF8" s="75">
        <f t="shared" si="41"/>
        <v>70.313480242024752</v>
      </c>
      <c r="CG8" s="75">
        <f t="shared" si="42"/>
        <v>154.15892293251014</v>
      </c>
      <c r="CH8" s="75">
        <f t="shared" si="43"/>
        <v>237.24185227669881</v>
      </c>
      <c r="CI8" s="75">
        <f t="shared" si="44"/>
        <v>1212.3080138030541</v>
      </c>
      <c r="CJ8" s="75">
        <f t="shared" si="45"/>
        <v>1128.4625711125689</v>
      </c>
      <c r="CK8" s="75">
        <f t="shared" si="46"/>
        <v>1045.3796417683802</v>
      </c>
      <c r="CM8" s="75">
        <f t="shared" si="16"/>
        <v>1391.3488651276457</v>
      </c>
      <c r="CN8" s="75">
        <f t="shared" si="17"/>
        <v>1488.1153472388053</v>
      </c>
      <c r="CO8" s="44">
        <f t="shared" si="18"/>
        <v>49.777532489919622</v>
      </c>
      <c r="CQ8" s="75">
        <f t="shared" si="19"/>
        <v>1292.3331710368666</v>
      </c>
      <c r="CR8" s="120">
        <f t="shared" si="20"/>
        <v>1408.6195346584093</v>
      </c>
      <c r="CS8" s="120">
        <f t="shared" si="21"/>
        <v>1505.3860167695689</v>
      </c>
      <c r="CT8" s="120">
        <f t="shared" si="47"/>
        <v>-213.05284573270228</v>
      </c>
    </row>
    <row r="9" spans="1:98" x14ac:dyDescent="0.2">
      <c r="A9" s="132">
        <v>8</v>
      </c>
      <c r="B9" s="132">
        <v>281.14999999999998</v>
      </c>
      <c r="C9" s="40">
        <v>3.5568202027387517</v>
      </c>
      <c r="D9" s="132"/>
      <c r="E9" s="44">
        <v>15.0976</v>
      </c>
      <c r="F9" s="44">
        <v>16.589821583261024</v>
      </c>
      <c r="G9" s="150">
        <v>13.43421</v>
      </c>
      <c r="H9" s="44">
        <v>3.7363200000000001</v>
      </c>
      <c r="I9" s="44"/>
      <c r="J9" s="44">
        <v>14.838100000000001</v>
      </c>
      <c r="K9" s="44">
        <v>14.056240000000001</v>
      </c>
      <c r="L9" s="44">
        <v>15.148910000000001</v>
      </c>
      <c r="M9" s="44">
        <v>16.50301</v>
      </c>
      <c r="N9" s="44">
        <v>16.45992</v>
      </c>
      <c r="O9" s="44">
        <v>16.604481021700138</v>
      </c>
      <c r="P9" s="44">
        <v>15.01508002968237</v>
      </c>
      <c r="Q9" s="44">
        <v>14.332605414381156</v>
      </c>
      <c r="R9" s="44">
        <v>14.68858</v>
      </c>
      <c r="S9" s="44">
        <v>6.8140499999999999</v>
      </c>
      <c r="T9" s="44">
        <v>15.289775084802416</v>
      </c>
      <c r="U9" s="44">
        <v>13.967251183904299</v>
      </c>
      <c r="V9" s="44">
        <v>13.678615879499747</v>
      </c>
      <c r="W9" s="44">
        <v>14.108595929989381</v>
      </c>
      <c r="X9" s="132"/>
      <c r="Y9" s="75">
        <f t="shared" si="0"/>
        <v>94.253558878436024</v>
      </c>
      <c r="Z9" s="75">
        <f t="shared" si="1"/>
        <v>265.47373985412258</v>
      </c>
      <c r="AA9" s="40">
        <f t="shared" si="2"/>
        <v>1323.9340390128716</v>
      </c>
      <c r="AB9" s="40">
        <f t="shared" si="3"/>
        <v>1169.8033281141973</v>
      </c>
      <c r="AC9" s="40"/>
      <c r="AD9" s="40">
        <f t="shared" si="4"/>
        <v>1345.8953285989821</v>
      </c>
      <c r="AE9" s="40">
        <f t="shared" si="5"/>
        <v>1359.1691268006405</v>
      </c>
      <c r="AF9" s="44">
        <f t="shared" si="6"/>
        <v>1329.6609366559926</v>
      </c>
      <c r="AG9" s="44">
        <f t="shared" si="22"/>
        <v>263.55548175860343</v>
      </c>
      <c r="AH9" s="44">
        <f t="shared" si="23"/>
        <v>870.73328561269363</v>
      </c>
      <c r="AI9" s="75">
        <f t="shared" si="7"/>
        <v>1450.3935054253213</v>
      </c>
      <c r="AJ9" s="75">
        <f t="shared" si="8"/>
        <v>1454.893895580469</v>
      </c>
      <c r="AK9" s="75">
        <f t="shared" si="9"/>
        <v>1253.2616173608299</v>
      </c>
      <c r="AL9" s="75">
        <f t="shared" si="10"/>
        <v>1163.8191556817933</v>
      </c>
      <c r="AM9" s="75">
        <f t="shared" si="24"/>
        <v>1356.1399465468853</v>
      </c>
      <c r="AN9" s="44">
        <f t="shared" si="11"/>
        <v>285.09056746627175</v>
      </c>
      <c r="AO9" s="75">
        <f t="shared" si="25"/>
        <v>283.61935756487924</v>
      </c>
      <c r="AQ9" s="75">
        <f t="shared" si="12"/>
        <v>116.73135209010761</v>
      </c>
      <c r="AR9" s="75">
        <f t="shared" si="26"/>
        <v>210.98491096854363</v>
      </c>
      <c r="AS9" s="75">
        <f t="shared" si="27"/>
        <v>382.20509194423016</v>
      </c>
      <c r="AU9" s="75">
        <v>89.5</v>
      </c>
      <c r="AV9" s="44">
        <v>362.65</v>
      </c>
      <c r="AW9" s="151">
        <f t="shared" si="28"/>
        <v>2.7574796635874814</v>
      </c>
      <c r="AX9" s="44">
        <v>974.55963999813082</v>
      </c>
      <c r="AY9" s="44">
        <f t="shared" si="29"/>
        <v>963.17268500448324</v>
      </c>
      <c r="AZ9" s="44">
        <f t="shared" si="30"/>
        <v>129.6627440273555</v>
      </c>
      <c r="BA9" s="44"/>
      <c r="BB9" s="75">
        <f t="shared" si="31"/>
        <v>31.889333874539034</v>
      </c>
      <c r="BC9" s="75">
        <f t="shared" si="32"/>
        <v>830.72500653817576</v>
      </c>
      <c r="BD9" s="44">
        <f t="shared" si="33"/>
        <v>175.72396733449409</v>
      </c>
      <c r="BF9" s="149">
        <v>220.1</v>
      </c>
      <c r="BG9" s="151">
        <f t="shared" si="34"/>
        <v>2.0273694880892044</v>
      </c>
      <c r="BH9" s="40">
        <v>501.01030247141711</v>
      </c>
      <c r="BI9" s="40">
        <f t="shared" si="13"/>
        <v>505.8858069750039</v>
      </c>
      <c r="BJ9" s="40">
        <f t="shared" si="14"/>
        <v>23.770544164495135</v>
      </c>
      <c r="BK9" s="40"/>
      <c r="BL9" s="152">
        <v>100</v>
      </c>
      <c r="BM9" s="44">
        <f t="shared" si="35"/>
        <v>2.6798874447273215</v>
      </c>
      <c r="BN9" s="44">
        <v>826.86099999999999</v>
      </c>
      <c r="BO9" s="40"/>
      <c r="BP9" s="132">
        <v>14.850000000000023</v>
      </c>
      <c r="BQ9" s="153">
        <f t="shared" si="15"/>
        <v>3.4722222222222223</v>
      </c>
      <c r="BR9" s="44">
        <v>1415.1247427877677</v>
      </c>
      <c r="BS9" s="44">
        <v>86.071685937081611</v>
      </c>
      <c r="BT9" s="75">
        <f t="shared" si="48"/>
        <v>1320.8711839093316</v>
      </c>
      <c r="BU9" s="44">
        <f t="shared" si="36"/>
        <v>1290.1385802469135</v>
      </c>
      <c r="BV9" s="44">
        <f t="shared" si="37"/>
        <v>944.49292787127524</v>
      </c>
      <c r="BW9" s="75">
        <f t="shared" si="38"/>
        <v>30.732603662418114</v>
      </c>
      <c r="BY9" s="132">
        <v>40</v>
      </c>
      <c r="BZ9" s="132">
        <f t="shared" si="39"/>
        <v>313.14999999999998</v>
      </c>
      <c r="CA9" s="132">
        <f t="shared" si="40"/>
        <v>3.1933578157432541</v>
      </c>
      <c r="CB9" s="132">
        <v>10.1014</v>
      </c>
      <c r="CC9" s="132">
        <v>9.2629000000000001</v>
      </c>
      <c r="CD9" s="132">
        <v>8.5470000000000006</v>
      </c>
      <c r="CE9" s="132">
        <v>3.1533000000000002</v>
      </c>
      <c r="CF9" s="75">
        <f t="shared" si="41"/>
        <v>61.549284286136071</v>
      </c>
      <c r="CG9" s="75">
        <f t="shared" si="42"/>
        <v>148.20613781366731</v>
      </c>
      <c r="CH9" s="75">
        <f t="shared" si="43"/>
        <v>228.64296820484137</v>
      </c>
      <c r="CI9" s="75">
        <f t="shared" si="44"/>
        <v>1164.2245045873049</v>
      </c>
      <c r="CJ9" s="75">
        <f t="shared" si="45"/>
        <v>1077.5676510597739</v>
      </c>
      <c r="CK9" s="75">
        <f t="shared" si="46"/>
        <v>997.13082066859954</v>
      </c>
      <c r="CM9" s="75">
        <f t="shared" si="16"/>
        <v>1379.3807804738553</v>
      </c>
      <c r="CN9" s="75">
        <f t="shared" si="17"/>
        <v>1473.6343393522914</v>
      </c>
      <c r="CO9" s="44">
        <f t="shared" si="18"/>
        <v>49.741384420407485</v>
      </c>
      <c r="CQ9" s="75">
        <f t="shared" si="19"/>
        <v>1279.703268897553</v>
      </c>
      <c r="CR9" s="120">
        <f t="shared" si="20"/>
        <v>1396.4346209876605</v>
      </c>
      <c r="CS9" s="120">
        <f t="shared" si="21"/>
        <v>1490.6881798660966</v>
      </c>
      <c r="CT9" s="120">
        <f t="shared" si="47"/>
        <v>-210.98491096854355</v>
      </c>
    </row>
    <row r="10" spans="1:98" x14ac:dyDescent="0.2">
      <c r="A10" s="132">
        <v>10</v>
      </c>
      <c r="B10" s="132">
        <v>283.14999999999998</v>
      </c>
      <c r="C10" s="40">
        <v>3.5316969803990821</v>
      </c>
      <c r="D10" s="132"/>
      <c r="E10" s="44">
        <v>14.76413</v>
      </c>
      <c r="F10" s="44">
        <v>16.183573213237462</v>
      </c>
      <c r="G10" s="150">
        <v>13.131769999999999</v>
      </c>
      <c r="H10" s="44">
        <v>3.69794</v>
      </c>
      <c r="I10" s="44"/>
      <c r="J10" s="44">
        <v>14.47823</v>
      </c>
      <c r="K10" s="44">
        <v>13.7195</v>
      </c>
      <c r="L10" s="44">
        <v>14.77772</v>
      </c>
      <c r="M10" s="44">
        <v>16.084129999999998</v>
      </c>
      <c r="N10" s="44">
        <v>16.042000000000002</v>
      </c>
      <c r="O10" s="44">
        <v>16.181360882200234</v>
      </c>
      <c r="P10" s="44">
        <v>14.653124843848913</v>
      </c>
      <c r="Q10" s="44">
        <v>13.993339940562525</v>
      </c>
      <c r="R10" s="44">
        <v>14.3309</v>
      </c>
      <c r="S10" s="44">
        <v>6.6960800000000003</v>
      </c>
      <c r="T10" s="44">
        <v>14.92022422083609</v>
      </c>
      <c r="U10" s="44">
        <v>13.640665193168356</v>
      </c>
      <c r="V10" s="44">
        <v>13.361023254072244</v>
      </c>
      <c r="W10" s="44">
        <v>13.777479650230539</v>
      </c>
      <c r="X10" s="132"/>
      <c r="Y10" s="75">
        <f t="shared" si="0"/>
        <v>91.796138279671368</v>
      </c>
      <c r="Z10" s="75">
        <f t="shared" si="1"/>
        <v>262.82115334323043</v>
      </c>
      <c r="AA10" s="40">
        <f t="shared" si="2"/>
        <v>1310.7892442520822</v>
      </c>
      <c r="AB10" s="40">
        <f t="shared" si="3"/>
        <v>1159.6048581096356</v>
      </c>
      <c r="AC10" s="40">
        <f t="shared" ref="AC10:AC41" si="49" xml:space="preserve"> -7.69*1000000/(B10^2) + 6.1*1000/B10 + 88.4</f>
        <v>14.026876993576053</v>
      </c>
      <c r="AD10" s="40">
        <f t="shared" si="4"/>
        <v>1333.7919468309665</v>
      </c>
      <c r="AE10" s="40">
        <f t="shared" si="5"/>
        <v>1347.4215080346107</v>
      </c>
      <c r="AF10" s="44">
        <f t="shared" si="6"/>
        <v>1317.911930573498</v>
      </c>
      <c r="AG10" s="44">
        <f t="shared" si="22"/>
        <v>252.17491633746289</v>
      </c>
      <c r="AH10" s="44">
        <f t="shared" si="23"/>
        <v>870.81516193341145</v>
      </c>
      <c r="AI10" s="75">
        <f t="shared" si="7"/>
        <v>1436.1622809243245</v>
      </c>
      <c r="AJ10" s="75">
        <f t="shared" si="8"/>
        <v>1440.7515011304677</v>
      </c>
      <c r="AK10" s="75">
        <f t="shared" si="9"/>
        <v>1241.1969382771208</v>
      </c>
      <c r="AL10" s="75">
        <f t="shared" si="10"/>
        <v>1152.3525748678933</v>
      </c>
      <c r="AM10" s="75">
        <f t="shared" si="24"/>
        <v>1344.3661426446531</v>
      </c>
      <c r="AN10" s="44">
        <f t="shared" si="11"/>
        <v>281.14664302083202</v>
      </c>
      <c r="AO10" s="75">
        <f t="shared" si="25"/>
        <v>279.61278820464645</v>
      </c>
      <c r="AQ10" s="75">
        <f t="shared" si="12"/>
        <v>117.16610531333677</v>
      </c>
      <c r="AR10" s="75">
        <f t="shared" si="26"/>
        <v>208.96224359300814</v>
      </c>
      <c r="AS10" s="75">
        <f t="shared" si="27"/>
        <v>379.98725865656718</v>
      </c>
      <c r="AU10" s="75">
        <v>97</v>
      </c>
      <c r="AV10" s="44">
        <v>370.15</v>
      </c>
      <c r="AW10" s="151">
        <f t="shared" si="28"/>
        <v>2.7016074564365797</v>
      </c>
      <c r="AX10" s="44">
        <v>932.16408103044523</v>
      </c>
      <c r="AY10" s="44">
        <f t="shared" si="29"/>
        <v>938.12318596301282</v>
      </c>
      <c r="AZ10" s="44">
        <f t="shared" si="30"/>
        <v>35.510931597351309</v>
      </c>
      <c r="BA10" s="44"/>
      <c r="BB10" s="75">
        <f t="shared" si="31"/>
        <v>28.767918060630336</v>
      </c>
      <c r="BC10" s="75">
        <f t="shared" si="32"/>
        <v>806.02944929395665</v>
      </c>
      <c r="BD10" s="44">
        <f t="shared" si="33"/>
        <v>154.90254979711892</v>
      </c>
      <c r="BF10" s="149">
        <v>220.1</v>
      </c>
      <c r="BG10" s="151">
        <f t="shared" si="34"/>
        <v>2.0273694880892044</v>
      </c>
      <c r="BH10" s="40">
        <v>501.80213072463818</v>
      </c>
      <c r="BI10" s="40">
        <f t="shared" si="13"/>
        <v>505.8858069750039</v>
      </c>
      <c r="BJ10" s="40">
        <f t="shared" si="14"/>
        <v>16.676411717801084</v>
      </c>
      <c r="BK10" s="40"/>
      <c r="BL10" s="152">
        <v>75</v>
      </c>
      <c r="BM10" s="44">
        <f t="shared" si="35"/>
        <v>2.8723251472066638</v>
      </c>
      <c r="BN10" s="44">
        <v>906.149</v>
      </c>
      <c r="BO10" s="40"/>
      <c r="BP10" s="132">
        <v>14.850000000000023</v>
      </c>
      <c r="BQ10" s="153">
        <f t="shared" si="15"/>
        <v>3.4722222222222223</v>
      </c>
      <c r="BR10" s="44">
        <v>1392.7733272175997</v>
      </c>
      <c r="BS10" s="44">
        <v>86.071685937081611</v>
      </c>
      <c r="BT10" s="75">
        <f t="shared" si="48"/>
        <v>1300.9771889379283</v>
      </c>
      <c r="BU10" s="44">
        <f t="shared" si="36"/>
        <v>1290.1385802469135</v>
      </c>
      <c r="BV10" s="44">
        <f t="shared" si="37"/>
        <v>117.4754383569409</v>
      </c>
      <c r="BW10" s="75">
        <f t="shared" si="38"/>
        <v>10.83860869101477</v>
      </c>
      <c r="BY10" s="132">
        <v>50</v>
      </c>
      <c r="BZ10" s="132">
        <f t="shared" si="39"/>
        <v>323.14999999999998</v>
      </c>
      <c r="CA10" s="132">
        <f t="shared" si="40"/>
        <v>3.094538140182578</v>
      </c>
      <c r="CB10" s="132">
        <v>9.2752999999999997</v>
      </c>
      <c r="CC10" s="132">
        <v>8.4838000000000005</v>
      </c>
      <c r="CD10" s="132">
        <v>7.8475000000000001</v>
      </c>
      <c r="CE10" s="132">
        <v>3.0289999999999999</v>
      </c>
      <c r="CF10" s="75">
        <f t="shared" si="41"/>
        <v>53.91361441068625</v>
      </c>
      <c r="CG10" s="75">
        <f t="shared" si="42"/>
        <v>143.1101047559535</v>
      </c>
      <c r="CH10" s="75">
        <f t="shared" si="43"/>
        <v>221.07355766060181</v>
      </c>
      <c r="CI10" s="75">
        <f t="shared" si="44"/>
        <v>1119.1224209387869</v>
      </c>
      <c r="CJ10" s="75">
        <f t="shared" si="45"/>
        <v>1029.9259305935198</v>
      </c>
      <c r="CK10" s="75">
        <f t="shared" si="46"/>
        <v>951.96247768887133</v>
      </c>
      <c r="CM10" s="75">
        <f t="shared" si="16"/>
        <v>1367.5792187584091</v>
      </c>
      <c r="CN10" s="75">
        <f t="shared" si="17"/>
        <v>1459.3753570380804</v>
      </c>
      <c r="CO10" s="44">
        <f t="shared" si="18"/>
        <v>49.688146012779043</v>
      </c>
      <c r="CQ10" s="75">
        <f t="shared" si="19"/>
        <v>1267.2585771706649</v>
      </c>
      <c r="CR10" s="120">
        <f t="shared" si="20"/>
        <v>1384.4246824840013</v>
      </c>
      <c r="CS10" s="120">
        <f t="shared" si="21"/>
        <v>1476.2208207636727</v>
      </c>
      <c r="CT10" s="120">
        <f t="shared" si="47"/>
        <v>-208.96224359300777</v>
      </c>
    </row>
    <row r="11" spans="1:98" x14ac:dyDescent="0.2">
      <c r="A11" s="132">
        <v>12</v>
      </c>
      <c r="B11" s="132">
        <v>285.14999999999998</v>
      </c>
      <c r="C11" s="40">
        <v>3.5069261792039281</v>
      </c>
      <c r="D11" s="132"/>
      <c r="E11" s="44">
        <v>14.44256</v>
      </c>
      <c r="F11" s="44">
        <v>15.793120776971531</v>
      </c>
      <c r="G11" s="150">
        <v>12.840299999999999</v>
      </c>
      <c r="H11" s="44">
        <v>3.6604800000000002</v>
      </c>
      <c r="I11" s="44"/>
      <c r="J11" s="44">
        <v>14.13213</v>
      </c>
      <c r="K11" s="44">
        <v>13.395580000000001</v>
      </c>
      <c r="L11" s="44">
        <v>14.420909999999999</v>
      </c>
      <c r="M11" s="44">
        <v>15.681749999999999</v>
      </c>
      <c r="N11" s="44">
        <v>15.64054</v>
      </c>
      <c r="O11" s="44">
        <v>15.774948494369164</v>
      </c>
      <c r="P11" s="44">
        <v>14.304944859923786</v>
      </c>
      <c r="Q11" s="44">
        <v>13.666851102364244</v>
      </c>
      <c r="R11" s="44">
        <v>13.986969999999999</v>
      </c>
      <c r="S11" s="44">
        <v>6.5818399999999997</v>
      </c>
      <c r="T11" s="44">
        <v>14.564728153803365</v>
      </c>
      <c r="U11" s="44">
        <v>13.326277670914163</v>
      </c>
      <c r="V11" s="44">
        <v>13.055253259494792</v>
      </c>
      <c r="W11" s="44">
        <v>13.458767692478332</v>
      </c>
      <c r="X11" s="132"/>
      <c r="Y11" s="75">
        <f t="shared" si="0"/>
        <v>89.395048288876069</v>
      </c>
      <c r="Z11" s="75">
        <f t="shared" si="1"/>
        <v>260.2131987886608</v>
      </c>
      <c r="AA11" s="40">
        <f t="shared" si="2"/>
        <v>1297.8597386642055</v>
      </c>
      <c r="AB11" s="40">
        <f t="shared" si="3"/>
        <v>1149.518441534824</v>
      </c>
      <c r="AC11" s="40">
        <f t="shared" si="49"/>
        <v>15.216544562236692</v>
      </c>
      <c r="AD11" s="40">
        <f t="shared" si="4"/>
        <v>1321.8744146226586</v>
      </c>
      <c r="AE11" s="40">
        <f t="shared" si="5"/>
        <v>1335.8386813957568</v>
      </c>
      <c r="AF11" s="44">
        <f t="shared" si="6"/>
        <v>1306.3423717837381</v>
      </c>
      <c r="AG11" s="44">
        <f t="shared" si="22"/>
        <v>241.24435475006035</v>
      </c>
      <c r="AH11" s="44">
        <f t="shared" si="23"/>
        <v>870.03228072806371</v>
      </c>
      <c r="AI11" s="75">
        <f t="shared" si="7"/>
        <v>1422.165132787703</v>
      </c>
      <c r="AJ11" s="75">
        <f t="shared" si="8"/>
        <v>1426.8380671923542</v>
      </c>
      <c r="AK11" s="75">
        <f t="shared" si="9"/>
        <v>1229.29479167463</v>
      </c>
      <c r="AL11" s="75">
        <f t="shared" si="10"/>
        <v>1141.0416465560916</v>
      </c>
      <c r="AM11" s="75">
        <f t="shared" si="24"/>
        <v>1332.7700844988269</v>
      </c>
      <c r="AN11" s="44">
        <f t="shared" si="11"/>
        <v>277.3196256575302</v>
      </c>
      <c r="AO11" s="75">
        <f t="shared" si="25"/>
        <v>275.71528814980888</v>
      </c>
      <c r="AQ11" s="75">
        <f t="shared" si="12"/>
        <v>117.59074059520377</v>
      </c>
      <c r="AR11" s="75">
        <f t="shared" si="26"/>
        <v>206.98578888407985</v>
      </c>
      <c r="AS11" s="75">
        <f t="shared" si="27"/>
        <v>377.80393938386459</v>
      </c>
      <c r="AU11" s="75">
        <v>109</v>
      </c>
      <c r="AV11" s="44">
        <v>382.15</v>
      </c>
      <c r="AW11" s="151">
        <f t="shared" si="28"/>
        <v>2.6167735182519953</v>
      </c>
      <c r="AX11" s="44">
        <v>908.2585601768908</v>
      </c>
      <c r="AY11" s="44">
        <f t="shared" si="29"/>
        <v>900.23044211985791</v>
      </c>
      <c r="AZ11" s="44">
        <f t="shared" si="30"/>
        <v>64.45067953765745</v>
      </c>
      <c r="BA11" s="44"/>
      <c r="BB11" s="75">
        <f t="shared" si="31"/>
        <v>24.273528568622851</v>
      </c>
      <c r="BC11" s="75">
        <f t="shared" si="32"/>
        <v>768.34315523175803</v>
      </c>
      <c r="BD11" s="44">
        <f t="shared" si="33"/>
        <v>164.18893351375561</v>
      </c>
      <c r="BF11" s="149">
        <v>224</v>
      </c>
      <c r="BG11" s="151">
        <f t="shared" si="34"/>
        <v>2.0114653525093029</v>
      </c>
      <c r="BH11" s="40">
        <v>492.8930453380346</v>
      </c>
      <c r="BI11" s="40">
        <f t="shared" si="13"/>
        <v>499.45030201768918</v>
      </c>
      <c r="BJ11" s="40">
        <f t="shared" si="14"/>
        <v>42.997615162874681</v>
      </c>
      <c r="BK11" s="40"/>
      <c r="BL11" s="152">
        <v>50</v>
      </c>
      <c r="BM11" s="44">
        <f t="shared" si="35"/>
        <v>3.094538140182578</v>
      </c>
      <c r="BN11" s="44">
        <v>1028.479</v>
      </c>
      <c r="BO11" s="40"/>
      <c r="BP11" s="132">
        <v>18.100000000000023</v>
      </c>
      <c r="BQ11" s="153">
        <f t="shared" si="15"/>
        <v>3.4334763948497855</v>
      </c>
      <c r="BR11" s="44">
        <v>1365.0707246682639</v>
      </c>
      <c r="BS11" s="44">
        <v>82.422927699645925</v>
      </c>
      <c r="BT11" s="75">
        <f t="shared" si="48"/>
        <v>1275.6756763793878</v>
      </c>
      <c r="BU11" s="44">
        <f t="shared" si="36"/>
        <v>1272.1038129271124</v>
      </c>
      <c r="BV11" s="44">
        <f t="shared" si="37"/>
        <v>12.758208521701206</v>
      </c>
      <c r="BW11" s="75">
        <f t="shared" si="38"/>
        <v>3.5718634522754655</v>
      </c>
      <c r="BY11" s="132">
        <v>75</v>
      </c>
      <c r="BZ11" s="132">
        <f t="shared" si="39"/>
        <v>348.15</v>
      </c>
      <c r="CA11" s="132">
        <f t="shared" si="40"/>
        <v>2.8723251472066638</v>
      </c>
      <c r="CB11" s="132">
        <v>7.6571999999999996</v>
      </c>
      <c r="CC11" s="132">
        <v>6.9665999999999997</v>
      </c>
      <c r="CD11" s="132">
        <v>6.4801000000000002</v>
      </c>
      <c r="CE11" s="132">
        <v>2.7673999999999999</v>
      </c>
      <c r="CF11" s="75">
        <f t="shared" si="41"/>
        <v>38.745082070343642</v>
      </c>
      <c r="CG11" s="75">
        <f t="shared" si="42"/>
        <v>133.26416287162971</v>
      </c>
      <c r="CH11" s="75">
        <f t="shared" si="43"/>
        <v>205.65552140663291</v>
      </c>
      <c r="CI11" s="75">
        <f t="shared" si="44"/>
        <v>1017.7381304270175</v>
      </c>
      <c r="CJ11" s="75">
        <f t="shared" si="45"/>
        <v>923.21904962573137</v>
      </c>
      <c r="CK11" s="75">
        <f t="shared" si="46"/>
        <v>850.82769109072831</v>
      </c>
      <c r="CM11" s="75">
        <f t="shared" si="16"/>
        <v>1355.9408063788489</v>
      </c>
      <c r="CN11" s="75">
        <f t="shared" si="17"/>
        <v>1445.335854667725</v>
      </c>
      <c r="CO11" s="44">
        <f t="shared" si="18"/>
        <v>49.618621697893104</v>
      </c>
      <c r="CQ11" s="75">
        <f t="shared" si="19"/>
        <v>1254.9943761196794</v>
      </c>
      <c r="CR11" s="120">
        <f t="shared" si="20"/>
        <v>1372.5851167148833</v>
      </c>
      <c r="CS11" s="120">
        <f t="shared" si="21"/>
        <v>1461.9801650037593</v>
      </c>
      <c r="CT11" s="120">
        <f t="shared" si="47"/>
        <v>-206.98578888407997</v>
      </c>
    </row>
    <row r="12" spans="1:98" x14ac:dyDescent="0.2">
      <c r="A12" s="132">
        <v>14</v>
      </c>
      <c r="B12" s="132">
        <v>287.14999999999998</v>
      </c>
      <c r="C12" s="40">
        <v>3.4825004353125548</v>
      </c>
      <c r="D12" s="132"/>
      <c r="E12" s="44">
        <v>14.132339999999999</v>
      </c>
      <c r="F12" s="44">
        <v>15.417705355689659</v>
      </c>
      <c r="G12" s="150">
        <v>12.559279999999999</v>
      </c>
      <c r="H12" s="44">
        <v>3.62392</v>
      </c>
      <c r="I12" s="44"/>
      <c r="J12" s="44">
        <v>13.79912</v>
      </c>
      <c r="K12" s="44">
        <v>13.08384</v>
      </c>
      <c r="L12" s="44">
        <v>14.07775</v>
      </c>
      <c r="M12" s="44">
        <v>15.29505</v>
      </c>
      <c r="N12" s="44">
        <v>15.254709999999999</v>
      </c>
      <c r="O12" s="44">
        <v>15.38440314084365</v>
      </c>
      <c r="P12" s="44">
        <v>13.969864006835376</v>
      </c>
      <c r="Q12" s="44">
        <v>13.352525544251442</v>
      </c>
      <c r="R12" s="44">
        <v>13.65612</v>
      </c>
      <c r="S12" s="44">
        <v>6.4711699999999999</v>
      </c>
      <c r="T12" s="44">
        <v>14.222607244891453</v>
      </c>
      <c r="U12" s="44">
        <v>13.023512843331449</v>
      </c>
      <c r="V12" s="44">
        <v>12.760730428752098</v>
      </c>
      <c r="W12" s="44">
        <v>13.151854091103234</v>
      </c>
      <c r="X12" s="132"/>
      <c r="Y12" s="75">
        <f t="shared" si="0"/>
        <v>87.050759362915642</v>
      </c>
      <c r="Z12" s="75">
        <f t="shared" si="1"/>
        <v>257.64965246778678</v>
      </c>
      <c r="AA12" s="40">
        <f t="shared" si="2"/>
        <v>1285.1403826669473</v>
      </c>
      <c r="AB12" s="40">
        <f t="shared" si="3"/>
        <v>1139.5424743305305</v>
      </c>
      <c r="AC12" s="40">
        <f t="shared" si="49"/>
        <v>16.380399277194684</v>
      </c>
      <c r="AD12" s="40">
        <f t="shared" si="4"/>
        <v>1310.1385152675023</v>
      </c>
      <c r="AE12" s="40">
        <f t="shared" si="5"/>
        <v>1324.4172035521506</v>
      </c>
      <c r="AF12" s="44">
        <f t="shared" si="6"/>
        <v>1294.9482070519634</v>
      </c>
      <c r="AG12" s="44">
        <f t="shared" si="22"/>
        <v>230.74546368306662</v>
      </c>
      <c r="AH12" s="44">
        <f t="shared" si="23"/>
        <v>868.42175472804138</v>
      </c>
      <c r="AI12" s="75">
        <f t="shared" si="7"/>
        <v>1408.3964552748075</v>
      </c>
      <c r="AJ12" s="75">
        <f t="shared" si="8"/>
        <v>1413.1482417044008</v>
      </c>
      <c r="AK12" s="75">
        <f t="shared" si="9"/>
        <v>1217.5522821827294</v>
      </c>
      <c r="AL12" s="75">
        <f t="shared" si="10"/>
        <v>1129.8835815344955</v>
      </c>
      <c r="AM12" s="75">
        <f t="shared" si="24"/>
        <v>1321.3456959118919</v>
      </c>
      <c r="AN12" s="44">
        <f t="shared" si="11"/>
        <v>273.60576737387032</v>
      </c>
      <c r="AO12" s="75">
        <f t="shared" si="25"/>
        <v>271.92548858453574</v>
      </c>
      <c r="AQ12" s="75">
        <f t="shared" si="12"/>
        <v>118.00595352481048</v>
      </c>
      <c r="AR12" s="75">
        <f t="shared" si="26"/>
        <v>205.05671288772612</v>
      </c>
      <c r="AS12" s="75">
        <f t="shared" si="27"/>
        <v>375.65560599259726</v>
      </c>
      <c r="AU12" s="75">
        <v>118.5</v>
      </c>
      <c r="AV12" s="44">
        <v>391.65</v>
      </c>
      <c r="AW12" s="151">
        <f t="shared" si="28"/>
        <v>2.5533001404315079</v>
      </c>
      <c r="AX12" s="44">
        <v>900.16134994427148</v>
      </c>
      <c r="AY12" s="44">
        <f t="shared" si="29"/>
        <v>871.99026851195993</v>
      </c>
      <c r="AZ12" s="44">
        <f t="shared" si="30"/>
        <v>793.60982906592869</v>
      </c>
      <c r="BA12" s="44"/>
      <c r="BB12" s="75">
        <f t="shared" si="31"/>
        <v>21.091939917557966</v>
      </c>
      <c r="BC12" s="75">
        <f t="shared" si="32"/>
        <v>740.01166254167583</v>
      </c>
      <c r="BD12" s="44">
        <f t="shared" si="33"/>
        <v>181.24162732015361</v>
      </c>
      <c r="BF12" s="149">
        <v>263.3</v>
      </c>
      <c r="BG12" s="151">
        <f t="shared" si="34"/>
        <v>1.8641066268990585</v>
      </c>
      <c r="BH12" s="40">
        <v>431.73269733837003</v>
      </c>
      <c r="BI12" s="40">
        <f t="shared" si="13"/>
        <v>440.51855665241817</v>
      </c>
      <c r="BJ12" s="40">
        <f t="shared" si="14"/>
        <v>77.191323886246437</v>
      </c>
      <c r="BK12" s="40"/>
      <c r="BL12" s="152">
        <v>35</v>
      </c>
      <c r="BM12" s="44">
        <f t="shared" si="35"/>
        <v>3.2451728054518907</v>
      </c>
      <c r="BN12" s="44">
        <v>1098.7059999999999</v>
      </c>
      <c r="BO12" s="40"/>
      <c r="BP12" s="132">
        <v>19.240000000000009</v>
      </c>
      <c r="BQ12" s="153">
        <f t="shared" si="15"/>
        <v>3.4200896063476867</v>
      </c>
      <c r="BR12" s="44">
        <v>1386.0443298646815</v>
      </c>
      <c r="BS12" s="44">
        <v>81.178489135497557</v>
      </c>
      <c r="BT12" s="75">
        <f t="shared" si="48"/>
        <v>1298.9935705017658</v>
      </c>
      <c r="BU12" s="44">
        <f t="shared" si="36"/>
        <v>1265.8810148745054</v>
      </c>
      <c r="BV12" s="44">
        <f t="shared" si="37"/>
        <v>1096.4413401684185</v>
      </c>
      <c r="BW12" s="75">
        <f t="shared" si="38"/>
        <v>33.112555627260463</v>
      </c>
      <c r="BY12" s="132">
        <v>100</v>
      </c>
      <c r="BZ12" s="132">
        <f t="shared" si="39"/>
        <v>373.15</v>
      </c>
      <c r="CA12" s="132">
        <f t="shared" si="40"/>
        <v>2.6798874447273215</v>
      </c>
      <c r="CB12" s="132">
        <v>6.4873000000000003</v>
      </c>
      <c r="CC12" s="132">
        <v>5.8783000000000003</v>
      </c>
      <c r="CD12" s="132">
        <v>5.4943</v>
      </c>
      <c r="CE12" s="132">
        <v>2.5594000000000001</v>
      </c>
      <c r="CF12" s="75">
        <f t="shared" si="41"/>
        <v>27.589812276627754</v>
      </c>
      <c r="CG12" s="75">
        <f t="shared" si="42"/>
        <v>126.16862731475732</v>
      </c>
      <c r="CH12" s="75">
        <f t="shared" si="43"/>
        <v>193.72504057110436</v>
      </c>
      <c r="CI12" s="75">
        <f t="shared" si="44"/>
        <v>930.0735634790625</v>
      </c>
      <c r="CJ12" s="75">
        <f t="shared" si="45"/>
        <v>831.49474844093288</v>
      </c>
      <c r="CK12" s="75">
        <f t="shared" si="46"/>
        <v>763.93833518458564</v>
      </c>
      <c r="CM12" s="75">
        <f t="shared" si="16"/>
        <v>1344.4622637589277</v>
      </c>
      <c r="CN12" s="75">
        <f t="shared" si="17"/>
        <v>1431.5130231218434</v>
      </c>
      <c r="CO12" s="44">
        <f t="shared" si="18"/>
        <v>49.533584831187227</v>
      </c>
      <c r="CQ12" s="75">
        <f t="shared" si="19"/>
        <v>1242.9035216742691</v>
      </c>
      <c r="CR12" s="120">
        <f t="shared" si="20"/>
        <v>1360.9094751990797</v>
      </c>
      <c r="CS12" s="120">
        <f t="shared" si="21"/>
        <v>1447.9602345619953</v>
      </c>
      <c r="CT12" s="120">
        <f t="shared" si="47"/>
        <v>-205.05671288772623</v>
      </c>
    </row>
    <row r="13" spans="1:98" x14ac:dyDescent="0.2">
      <c r="A13" s="132">
        <v>16</v>
      </c>
      <c r="B13" s="132">
        <v>289.14999999999998</v>
      </c>
      <c r="C13" s="40">
        <v>3.4584125886218229</v>
      </c>
      <c r="D13" s="132"/>
      <c r="E13" s="44">
        <v>13.83296</v>
      </c>
      <c r="F13" s="44">
        <v>15.056617311989577</v>
      </c>
      <c r="G13" s="150">
        <v>12.28823</v>
      </c>
      <c r="H13" s="44">
        <v>3.5882200000000002</v>
      </c>
      <c r="I13" s="44"/>
      <c r="J13" s="44">
        <v>13.47856</v>
      </c>
      <c r="K13" s="44">
        <v>12.7837</v>
      </c>
      <c r="L13" s="44">
        <v>13.747579999999999</v>
      </c>
      <c r="M13" s="44">
        <v>14.92323</v>
      </c>
      <c r="N13" s="44">
        <v>14.883749999999999</v>
      </c>
      <c r="O13" s="44">
        <v>15.008934006117823</v>
      </c>
      <c r="P13" s="44">
        <v>13.647253410607622</v>
      </c>
      <c r="Q13" s="44">
        <v>13.049773260374369</v>
      </c>
      <c r="R13" s="44">
        <v>13.33771</v>
      </c>
      <c r="S13" s="44">
        <v>6.3639400000000004</v>
      </c>
      <c r="T13" s="44">
        <v>13.893205416704379</v>
      </c>
      <c r="U13" s="44">
        <v>12.731808402713545</v>
      </c>
      <c r="V13" s="44">
        <v>12.47693586654866</v>
      </c>
      <c r="W13" s="44">
        <v>12.856180540733652</v>
      </c>
      <c r="X13" s="132"/>
      <c r="Y13" s="75">
        <f t="shared" si="0"/>
        <v>84.763432811955909</v>
      </c>
      <c r="Z13" s="75">
        <f t="shared" si="1"/>
        <v>255.13023010094463</v>
      </c>
      <c r="AA13" s="40">
        <f t="shared" si="2"/>
        <v>1272.6261964915982</v>
      </c>
      <c r="AB13" s="40">
        <f t="shared" si="3"/>
        <v>1129.675382967981</v>
      </c>
      <c r="AC13" s="40">
        <f t="shared" si="49"/>
        <v>17.519167191762691</v>
      </c>
      <c r="AD13" s="40">
        <f t="shared" si="4"/>
        <v>1298.5801578837411</v>
      </c>
      <c r="AE13" s="40">
        <f t="shared" si="5"/>
        <v>1313.1537264395645</v>
      </c>
      <c r="AF13" s="44">
        <f t="shared" si="6"/>
        <v>1283.7255036294644</v>
      </c>
      <c r="AG13" s="44">
        <f t="shared" si="22"/>
        <v>220.660753014102</v>
      </c>
      <c r="AH13" s="44">
        <f t="shared" si="23"/>
        <v>866.02029776089728</v>
      </c>
      <c r="AI13" s="75">
        <f t="shared" si="7"/>
        <v>1394.8508173781438</v>
      </c>
      <c r="AJ13" s="75">
        <f t="shared" si="8"/>
        <v>1399.6768198525879</v>
      </c>
      <c r="AK13" s="75">
        <f t="shared" si="9"/>
        <v>1205.9665808573184</v>
      </c>
      <c r="AL13" s="75">
        <f t="shared" si="10"/>
        <v>1118.8756550055698</v>
      </c>
      <c r="AM13" s="75">
        <f t="shared" si="24"/>
        <v>1310.0873845661879</v>
      </c>
      <c r="AN13" s="44">
        <f t="shared" si="11"/>
        <v>270.00143688460685</v>
      </c>
      <c r="AO13" s="75">
        <f t="shared" si="25"/>
        <v>268.24177628353937</v>
      </c>
      <c r="AQ13" s="75">
        <f t="shared" si="12"/>
        <v>118.41225657449063</v>
      </c>
      <c r="AR13" s="75">
        <f t="shared" si="26"/>
        <v>203.17568938644655</v>
      </c>
      <c r="AS13" s="75">
        <f t="shared" si="27"/>
        <v>373.54248667543527</v>
      </c>
      <c r="AU13" s="75">
        <v>134</v>
      </c>
      <c r="AV13" s="44">
        <v>407.15</v>
      </c>
      <c r="AW13" s="151">
        <f t="shared" si="28"/>
        <v>2.4560972614515535</v>
      </c>
      <c r="AX13" s="44">
        <v>832.90912293510394</v>
      </c>
      <c r="AY13" s="44">
        <f t="shared" si="29"/>
        <v>828.92829811024546</v>
      </c>
      <c r="AZ13" s="44">
        <f t="shared" si="30"/>
        <v>15.846966286209494</v>
      </c>
      <c r="BA13" s="44"/>
      <c r="BB13" s="75">
        <f t="shared" si="31"/>
        <v>16.502898273538676</v>
      </c>
      <c r="BC13" s="75">
        <f t="shared" si="32"/>
        <v>696.43637576668129</v>
      </c>
      <c r="BD13" s="44">
        <f t="shared" si="33"/>
        <v>152.97564544196132</v>
      </c>
      <c r="BF13" s="149">
        <v>264.2</v>
      </c>
      <c r="BG13" s="151">
        <f t="shared" si="34"/>
        <v>1.8609844607797528</v>
      </c>
      <c r="BH13" s="40">
        <v>431.00955337433192</v>
      </c>
      <c r="BI13" s="40">
        <f t="shared" si="13"/>
        <v>439.28353112563184</v>
      </c>
      <c r="BJ13" s="40">
        <f t="shared" si="14"/>
        <v>68.458707829006144</v>
      </c>
      <c r="BK13" s="40"/>
      <c r="BL13" s="152">
        <v>25</v>
      </c>
      <c r="BM13" s="44">
        <f t="shared" si="35"/>
        <v>3.3540164346805303</v>
      </c>
      <c r="BN13" s="44">
        <v>1153.0740000000001</v>
      </c>
      <c r="BO13" s="40"/>
      <c r="BP13" s="132">
        <v>19.240000000000009</v>
      </c>
      <c r="BQ13" s="153">
        <f t="shared" si="15"/>
        <v>3.4200896063476867</v>
      </c>
      <c r="BR13" s="44">
        <v>1366.0916538023712</v>
      </c>
      <c r="BS13" s="44">
        <v>81.178489135497557</v>
      </c>
      <c r="BT13" s="75">
        <f t="shared" si="48"/>
        <v>1281.3282209904153</v>
      </c>
      <c r="BU13" s="44">
        <f t="shared" si="36"/>
        <v>1265.8810148745054</v>
      </c>
      <c r="BV13" s="44">
        <f t="shared" si="37"/>
        <v>238.61617678740487</v>
      </c>
      <c r="BW13" s="75">
        <f t="shared" si="38"/>
        <v>15.447206115909921</v>
      </c>
      <c r="BY13" s="132">
        <v>125</v>
      </c>
      <c r="BZ13" s="132">
        <f t="shared" si="39"/>
        <v>398.15</v>
      </c>
      <c r="CA13" s="132">
        <f t="shared" si="40"/>
        <v>2.5116162250408141</v>
      </c>
      <c r="CB13" s="132">
        <v>5.6128999999999998</v>
      </c>
      <c r="CC13" s="132">
        <v>5.0708000000000002</v>
      </c>
      <c r="CD13" s="132">
        <v>4.7596999999999996</v>
      </c>
      <c r="CE13" s="132">
        <v>2.3904999999999998</v>
      </c>
      <c r="CF13" s="75">
        <f t="shared" si="41"/>
        <v>19.082797640438685</v>
      </c>
      <c r="CG13" s="75">
        <f t="shared" si="42"/>
        <v>120.65172157457795</v>
      </c>
      <c r="CH13" s="75">
        <f t="shared" si="43"/>
        <v>183.96567660994003</v>
      </c>
      <c r="CI13" s="75">
        <f t="shared" si="44"/>
        <v>853.56497093255291</v>
      </c>
      <c r="CJ13" s="75">
        <f t="shared" si="45"/>
        <v>751.9960469984137</v>
      </c>
      <c r="CK13" s="75">
        <f t="shared" si="46"/>
        <v>688.68209196305168</v>
      </c>
      <c r="CM13" s="75">
        <f t="shared" si="16"/>
        <v>1333.1404017761743</v>
      </c>
      <c r="CN13" s="75">
        <f t="shared" si="17"/>
        <v>1417.9038345881302</v>
      </c>
      <c r="CO13" s="44">
        <f t="shared" si="18"/>
        <v>49.43377874562816</v>
      </c>
      <c r="CQ13" s="75">
        <f t="shared" si="19"/>
        <v>1230.9856358651341</v>
      </c>
      <c r="CR13" s="120">
        <f t="shared" si="20"/>
        <v>1349.3978924396249</v>
      </c>
      <c r="CS13" s="120">
        <f t="shared" si="21"/>
        <v>1434.1613252515808</v>
      </c>
      <c r="CT13" s="120">
        <f t="shared" si="47"/>
        <v>-203.17568938644672</v>
      </c>
    </row>
    <row r="14" spans="1:98" x14ac:dyDescent="0.2">
      <c r="A14" s="132">
        <v>18</v>
      </c>
      <c r="B14" s="132">
        <v>291.14999999999998</v>
      </c>
      <c r="C14" s="40">
        <v>3.4346556757685045</v>
      </c>
      <c r="D14" s="132"/>
      <c r="E14" s="44">
        <v>13.54391</v>
      </c>
      <c r="F14" s="44">
        <v>14.709153153849689</v>
      </c>
      <c r="G14" s="150">
        <v>12.026680000000001</v>
      </c>
      <c r="H14" s="44">
        <v>3.55335</v>
      </c>
      <c r="I14" s="44"/>
      <c r="J14" s="44">
        <v>13.16987</v>
      </c>
      <c r="K14" s="44">
        <v>12.4946</v>
      </c>
      <c r="L14" s="44">
        <v>13.42977</v>
      </c>
      <c r="M14" s="44">
        <v>14.565580000000001</v>
      </c>
      <c r="N14" s="44">
        <v>14.526910000000001</v>
      </c>
      <c r="O14" s="44">
        <v>14.647797786698176</v>
      </c>
      <c r="P14" s="44">
        <v>13.336516584690148</v>
      </c>
      <c r="Q14" s="44">
        <v>12.758054297668094</v>
      </c>
      <c r="R14" s="44">
        <v>13.031140000000001</v>
      </c>
      <c r="S14" s="44">
        <v>6.2599799999999997</v>
      </c>
      <c r="T14" s="44">
        <v>13.575926434983073</v>
      </c>
      <c r="U14" s="44">
        <v>12.450638142924477</v>
      </c>
      <c r="V14" s="44">
        <v>12.203356871558398</v>
      </c>
      <c r="W14" s="44">
        <v>12.571224776083685</v>
      </c>
      <c r="X14" s="132"/>
      <c r="Y14" s="75">
        <f t="shared" si="0"/>
        <v>82.532963737483669</v>
      </c>
      <c r="Z14" s="75">
        <f t="shared" si="1"/>
        <v>252.65459389157417</v>
      </c>
      <c r="AA14" s="40">
        <f t="shared" si="2"/>
        <v>1260.3123540931226</v>
      </c>
      <c r="AB14" s="40">
        <f t="shared" si="3"/>
        <v>1119.9156236590018</v>
      </c>
      <c r="AC14" s="40">
        <f t="shared" si="49"/>
        <v>18.633549212914986</v>
      </c>
      <c r="AD14" s="40">
        <f t="shared" si="4"/>
        <v>1287.1953727803213</v>
      </c>
      <c r="AE14" s="40">
        <f t="shared" si="5"/>
        <v>1302.0449939893526</v>
      </c>
      <c r="AF14" s="44">
        <f t="shared" si="6"/>
        <v>1272.6704448306737</v>
      </c>
      <c r="AG14" s="44">
        <f t="shared" si="22"/>
        <v>210.97353194245665</v>
      </c>
      <c r="AH14" s="44">
        <f t="shared" si="23"/>
        <v>862.86413827564763</v>
      </c>
      <c r="AI14" s="75">
        <f t="shared" si="7"/>
        <v>1381.5229561520462</v>
      </c>
      <c r="AJ14" s="75">
        <f t="shared" si="8"/>
        <v>1386.4187412643168</v>
      </c>
      <c r="AK14" s="75">
        <f t="shared" si="9"/>
        <v>1194.5349232640297</v>
      </c>
      <c r="AL14" s="75">
        <f t="shared" si="10"/>
        <v>1108.0152047067088</v>
      </c>
      <c r="AM14" s="75">
        <f t="shared" si="24"/>
        <v>1298.9899924145625</v>
      </c>
      <c r="AN14" s="44">
        <f t="shared" si="11"/>
        <v>266.50311760531508</v>
      </c>
      <c r="AO14" s="75">
        <f t="shared" si="25"/>
        <v>264.66233406783454</v>
      </c>
      <c r="AQ14" s="75">
        <f t="shared" si="12"/>
        <v>118.80948462674726</v>
      </c>
      <c r="AR14" s="75">
        <f t="shared" si="26"/>
        <v>201.34244836423093</v>
      </c>
      <c r="AS14" s="75">
        <f t="shared" si="27"/>
        <v>371.46407851832146</v>
      </c>
      <c r="AU14" s="75">
        <v>148.4</v>
      </c>
      <c r="AV14" s="44">
        <v>421.54999999999995</v>
      </c>
      <c r="AW14" s="151">
        <f t="shared" si="28"/>
        <v>2.3721978412999647</v>
      </c>
      <c r="AX14" s="44">
        <v>806.47586586694854</v>
      </c>
      <c r="AY14" s="44">
        <f t="shared" si="29"/>
        <v>791.93981127029213</v>
      </c>
      <c r="AZ14" s="44">
        <f t="shared" si="30"/>
        <v>211.29688323697604</v>
      </c>
      <c r="BA14" s="44"/>
      <c r="BB14" s="75">
        <f t="shared" si="31"/>
        <v>12.810481263363954</v>
      </c>
      <c r="BC14" s="75">
        <f t="shared" si="32"/>
        <v>658.67932529886752</v>
      </c>
      <c r="BD14" s="44">
        <f t="shared" si="33"/>
        <v>160.60702183144497</v>
      </c>
      <c r="BF14" s="149">
        <v>264.7</v>
      </c>
      <c r="BG14" s="151">
        <f t="shared" si="34"/>
        <v>1.8592544389699734</v>
      </c>
      <c r="BH14" s="40">
        <v>427.83542369939221</v>
      </c>
      <c r="BI14" s="40">
        <f t="shared" si="13"/>
        <v>438.59943463679724</v>
      </c>
      <c r="BJ14" s="40">
        <f t="shared" si="14"/>
        <v>115.86393146057517</v>
      </c>
      <c r="BK14" s="40"/>
      <c r="BL14" s="152">
        <v>15</v>
      </c>
      <c r="BM14" s="44">
        <f t="shared" si="35"/>
        <v>3.4704147145583901</v>
      </c>
      <c r="BN14" s="44">
        <v>1209.7090000000001</v>
      </c>
      <c r="BO14" s="40"/>
      <c r="BP14" s="132">
        <v>19.240000000000009</v>
      </c>
      <c r="BQ14" s="153">
        <f t="shared" si="15"/>
        <v>3.4200896063476867</v>
      </c>
      <c r="BR14" s="44">
        <v>1373.9687114292537</v>
      </c>
      <c r="BS14" s="44">
        <v>81.178489135497557</v>
      </c>
      <c r="BT14" s="75">
        <f t="shared" si="48"/>
        <v>1291.4357476917701</v>
      </c>
      <c r="BU14" s="44">
        <f t="shared" si="36"/>
        <v>1265.8810148745054</v>
      </c>
      <c r="BV14" s="44">
        <f t="shared" si="37"/>
        <v>653.04436936178649</v>
      </c>
      <c r="BW14" s="75">
        <f t="shared" si="38"/>
        <v>25.554732817264721</v>
      </c>
      <c r="BY14" s="132">
        <v>150</v>
      </c>
      <c r="BZ14" s="132">
        <f t="shared" si="39"/>
        <v>423.15</v>
      </c>
      <c r="CA14" s="132">
        <f t="shared" si="40"/>
        <v>2.3632281696797826</v>
      </c>
      <c r="CB14" s="132">
        <v>4.9413999999999998</v>
      </c>
      <c r="CC14" s="132">
        <v>4.4546000000000001</v>
      </c>
      <c r="CD14" s="132">
        <v>4.1970000000000001</v>
      </c>
      <c r="CE14" s="132">
        <v>2.2507999999999999</v>
      </c>
      <c r="CF14" s="75">
        <f t="shared" si="41"/>
        <v>12.430544202591364</v>
      </c>
      <c r="CG14" s="75">
        <f t="shared" si="42"/>
        <v>116.14196592646806</v>
      </c>
      <c r="CH14" s="75">
        <f t="shared" si="43"/>
        <v>175.70925171026136</v>
      </c>
      <c r="CI14" s="75">
        <f t="shared" si="44"/>
        <v>786.36298328213695</v>
      </c>
      <c r="CJ14" s="75">
        <f t="shared" si="45"/>
        <v>682.65156155826037</v>
      </c>
      <c r="CK14" s="75">
        <f t="shared" si="46"/>
        <v>623.08427577446685</v>
      </c>
      <c r="CM14" s="75">
        <f t="shared" si="16"/>
        <v>1321.9721183706756</v>
      </c>
      <c r="CN14" s="75">
        <f t="shared" si="17"/>
        <v>1404.5050821081593</v>
      </c>
      <c r="CO14" s="44">
        <f t="shared" si="18"/>
        <v>49.319917783009259</v>
      </c>
      <c r="CQ14" s="75">
        <f t="shared" si="19"/>
        <v>1219.2366946830405</v>
      </c>
      <c r="CR14" s="120">
        <f t="shared" si="20"/>
        <v>1338.0461793097875</v>
      </c>
      <c r="CS14" s="120">
        <f t="shared" si="21"/>
        <v>1420.5791430472711</v>
      </c>
      <c r="CT14" s="120">
        <f t="shared" si="47"/>
        <v>-201.34244836423068</v>
      </c>
    </row>
    <row r="15" spans="1:98" x14ac:dyDescent="0.2">
      <c r="A15" s="132">
        <v>20</v>
      </c>
      <c r="B15" s="132">
        <v>293.14999999999998</v>
      </c>
      <c r="C15" s="40">
        <v>3.4112229234180456</v>
      </c>
      <c r="D15" s="132"/>
      <c r="E15" s="44">
        <v>13.26474</v>
      </c>
      <c r="F15" s="44">
        <v>14.374681157114097</v>
      </c>
      <c r="G15" s="150">
        <v>11.77422</v>
      </c>
      <c r="H15" s="44">
        <v>3.5192999999999999</v>
      </c>
      <c r="I15" s="44"/>
      <c r="J15" s="44">
        <v>12.87247</v>
      </c>
      <c r="K15" s="44">
        <v>12.21602</v>
      </c>
      <c r="L15" s="44">
        <v>13.12372</v>
      </c>
      <c r="M15" s="44">
        <v>14.221399999999999</v>
      </c>
      <c r="N15" s="44">
        <v>14.18351</v>
      </c>
      <c r="O15" s="44">
        <v>14.300295451493302</v>
      </c>
      <c r="P15" s="44">
        <v>13.037085100932241</v>
      </c>
      <c r="Q15" s="44">
        <v>12.476841962508825</v>
      </c>
      <c r="R15" s="44">
        <v>12.73584</v>
      </c>
      <c r="S15" s="44">
        <v>6.1591800000000001</v>
      </c>
      <c r="T15" s="44">
        <v>13.270183899296876</v>
      </c>
      <c r="U15" s="44">
        <v>12.179523031357858</v>
      </c>
      <c r="V15" s="44">
        <v>11.939521263533269</v>
      </c>
      <c r="W15" s="44">
        <v>12.296464519050321</v>
      </c>
      <c r="X15" s="132"/>
      <c r="Y15" s="75">
        <f t="shared" si="0"/>
        <v>80.359019117461003</v>
      </c>
      <c r="Z15" s="75">
        <f t="shared" si="1"/>
        <v>250.22235891162194</v>
      </c>
      <c r="AA15" s="40">
        <f t="shared" si="2"/>
        <v>1248.1941773339627</v>
      </c>
      <c r="AB15" s="40">
        <f t="shared" si="3"/>
        <v>1110.2616815929391</v>
      </c>
      <c r="AC15" s="40">
        <f t="shared" si="49"/>
        <v>19.724222135136372</v>
      </c>
      <c r="AD15" s="40">
        <f t="shared" si="4"/>
        <v>1275.9803070251908</v>
      </c>
      <c r="AE15" s="40">
        <f t="shared" si="5"/>
        <v>1291.0878389902782</v>
      </c>
      <c r="AF15" s="44">
        <f t="shared" si="6"/>
        <v>1261.7793258028878</v>
      </c>
      <c r="AG15" s="44">
        <f t="shared" si="22"/>
        <v>201.66786767620158</v>
      </c>
      <c r="AH15" s="44">
        <f t="shared" si="23"/>
        <v>858.98894525543801</v>
      </c>
      <c r="AI15" s="75">
        <f t="shared" si="7"/>
        <v>1368.4077703416715</v>
      </c>
      <c r="AJ15" s="75">
        <f t="shared" si="8"/>
        <v>1373.3690870145028</v>
      </c>
      <c r="AK15" s="75">
        <f t="shared" si="9"/>
        <v>1183.254607628455</v>
      </c>
      <c r="AL15" s="75">
        <f t="shared" si="10"/>
        <v>1097.2996290976646</v>
      </c>
      <c r="AM15" s="75">
        <f t="shared" si="24"/>
        <v>1288.0487512242105</v>
      </c>
      <c r="AN15" s="44">
        <f t="shared" si="11"/>
        <v>263.10740542156373</v>
      </c>
      <c r="AO15" s="75">
        <f t="shared" si="25"/>
        <v>261.1851765148001</v>
      </c>
      <c r="AQ15" s="75">
        <f t="shared" si="12"/>
        <v>119.19699127512934</v>
      </c>
      <c r="AR15" s="75">
        <f t="shared" si="26"/>
        <v>199.55601039259034</v>
      </c>
      <c r="AS15" s="75">
        <f t="shared" si="27"/>
        <v>369.41935018675127</v>
      </c>
      <c r="AU15" s="75">
        <v>168</v>
      </c>
      <c r="AV15" s="44">
        <v>441.15</v>
      </c>
      <c r="AW15" s="151">
        <f t="shared" si="28"/>
        <v>2.2668026748271566</v>
      </c>
      <c r="AX15" s="44">
        <v>765.46784213957142</v>
      </c>
      <c r="AY15" s="44">
        <f t="shared" si="29"/>
        <v>745.71077563176596</v>
      </c>
      <c r="AZ15" s="44">
        <f t="shared" si="30"/>
        <v>390.3416769938483</v>
      </c>
      <c r="BA15" s="44"/>
      <c r="BB15" s="75">
        <f t="shared" si="31"/>
        <v>8.5345001203047559</v>
      </c>
      <c r="BC15" s="75">
        <f t="shared" si="32"/>
        <v>611.12383465866526</v>
      </c>
      <c r="BD15" s="44">
        <f t="shared" si="33"/>
        <v>162.87850760121091</v>
      </c>
      <c r="BF15" s="149">
        <v>300.7</v>
      </c>
      <c r="BG15" s="151">
        <f t="shared" si="34"/>
        <v>1.7426156661148386</v>
      </c>
      <c r="BH15" s="40">
        <v>377.18296250625491</v>
      </c>
      <c r="BI15" s="40">
        <f t="shared" si="13"/>
        <v>392.8767904865424</v>
      </c>
      <c r="BJ15" s="40">
        <f t="shared" si="14"/>
        <v>246.29623667485467</v>
      </c>
      <c r="BK15" s="40"/>
      <c r="BL15" s="152">
        <v>10</v>
      </c>
      <c r="BM15" s="44">
        <f t="shared" si="35"/>
        <v>3.5316969803990821</v>
      </c>
      <c r="BN15" s="44">
        <v>1255.0160000000001</v>
      </c>
      <c r="BO15" s="40"/>
      <c r="BP15" s="132">
        <v>22.25</v>
      </c>
      <c r="BQ15" s="153">
        <f t="shared" si="15"/>
        <v>3.3852403520649967</v>
      </c>
      <c r="BR15" s="44">
        <v>1359.4369069500081</v>
      </c>
      <c r="BS15" s="44">
        <v>77.980232550776464</v>
      </c>
      <c r="BT15" s="75">
        <f t="shared" si="48"/>
        <v>1279.077887832547</v>
      </c>
      <c r="BU15" s="44">
        <f t="shared" si="36"/>
        <v>1249.7013736237291</v>
      </c>
      <c r="BV15" s="44">
        <f t="shared" si="37"/>
        <v>862.97958706088468</v>
      </c>
      <c r="BW15" s="75">
        <f t="shared" si="38"/>
        <v>29.37651420881798</v>
      </c>
      <c r="BY15" s="132">
        <v>175</v>
      </c>
      <c r="BZ15" s="132">
        <f t="shared" si="39"/>
        <v>448.15</v>
      </c>
      <c r="CA15" s="132">
        <f t="shared" si="40"/>
        <v>2.2313957380341405</v>
      </c>
      <c r="CB15" s="132">
        <v>4.4135</v>
      </c>
      <c r="CC15" s="132">
        <v>3.9733000000000001</v>
      </c>
      <c r="CD15" s="132">
        <v>3.7559</v>
      </c>
      <c r="CE15" s="132">
        <v>2.1335999999999999</v>
      </c>
      <c r="CF15" s="75">
        <f t="shared" si="41"/>
        <v>7.1949336572740776</v>
      </c>
      <c r="CG15" s="75">
        <f t="shared" si="42"/>
        <v>112.26597546326562</v>
      </c>
      <c r="CH15" s="75">
        <f t="shared" si="43"/>
        <v>168.53502221199255</v>
      </c>
      <c r="CI15" s="75">
        <f t="shared" si="44"/>
        <v>726.85733159248298</v>
      </c>
      <c r="CJ15" s="75">
        <f t="shared" si="45"/>
        <v>621.78628978649158</v>
      </c>
      <c r="CK15" s="75">
        <f t="shared" si="46"/>
        <v>565.51724303776462</v>
      </c>
      <c r="CM15" s="75">
        <f t="shared" si="16"/>
        <v>1310.9543953234729</v>
      </c>
      <c r="CN15" s="75">
        <f t="shared" si="17"/>
        <v>1391.3134144409339</v>
      </c>
      <c r="CO15" s="44">
        <f t="shared" si="18"/>
        <v>49.192688302256101</v>
      </c>
      <c r="CQ15" s="75">
        <f t="shared" si="19"/>
        <v>1207.650289472517</v>
      </c>
      <c r="CR15" s="120">
        <f t="shared" si="20"/>
        <v>1326.8472807476462</v>
      </c>
      <c r="CS15" s="120">
        <f t="shared" si="21"/>
        <v>1407.2062998651072</v>
      </c>
      <c r="CT15" s="120">
        <f t="shared" si="47"/>
        <v>-199.55601039259022</v>
      </c>
    </row>
    <row r="16" spans="1:98" x14ac:dyDescent="0.2">
      <c r="A16" s="132">
        <v>22</v>
      </c>
      <c r="B16" s="132">
        <v>295.14999999999998</v>
      </c>
      <c r="C16" s="40">
        <v>3.3881077418261905</v>
      </c>
      <c r="D16" s="132"/>
      <c r="E16" s="44">
        <v>12.995010000000001</v>
      </c>
      <c r="F16" s="44">
        <v>14.052587031371321</v>
      </c>
      <c r="G16" s="150">
        <v>11.530419999999999</v>
      </c>
      <c r="H16" s="44">
        <v>3.4860199999999999</v>
      </c>
      <c r="I16" s="44"/>
      <c r="J16" s="44">
        <v>12.58583</v>
      </c>
      <c r="K16" s="44">
        <v>11.947469999999999</v>
      </c>
      <c r="L16" s="44">
        <v>12.82887</v>
      </c>
      <c r="M16" s="44">
        <v>13.890040000000001</v>
      </c>
      <c r="N16" s="44">
        <v>13.8529</v>
      </c>
      <c r="O16" s="44">
        <v>13.96576850731817</v>
      </c>
      <c r="P16" s="44">
        <v>12.748435538263045</v>
      </c>
      <c r="Q16" s="44">
        <v>12.205649587897732</v>
      </c>
      <c r="R16" s="44">
        <v>12.45129</v>
      </c>
      <c r="S16" s="44">
        <v>6.0613999999999999</v>
      </c>
      <c r="T16" s="44">
        <v>12.97544497495938</v>
      </c>
      <c r="U16" s="44">
        <v>11.917993812142795</v>
      </c>
      <c r="V16" s="44">
        <v>11.684976197310567</v>
      </c>
      <c r="W16" s="44">
        <v>12.031447523186094</v>
      </c>
      <c r="X16" s="132"/>
      <c r="Y16" s="75">
        <f t="shared" si="0"/>
        <v>78.241071556657744</v>
      </c>
      <c r="Z16" s="75">
        <f t="shared" si="1"/>
        <v>247.83309889156669</v>
      </c>
      <c r="AA16" s="40">
        <f t="shared" si="2"/>
        <v>1236.2671304274259</v>
      </c>
      <c r="AB16" s="40">
        <f t="shared" si="3"/>
        <v>1100.7120701992583</v>
      </c>
      <c r="AC16" s="40">
        <f t="shared" si="49"/>
        <v>20.791839625128233</v>
      </c>
      <c r="AD16" s="40">
        <f t="shared" si="4"/>
        <v>1264.9312202057956</v>
      </c>
      <c r="AE16" s="40">
        <f t="shared" si="5"/>
        <v>1280.2791800779266</v>
      </c>
      <c r="AF16" s="44">
        <f t="shared" si="6"/>
        <v>1251.0485494789286</v>
      </c>
      <c r="AG16" s="44">
        <f t="shared" si="22"/>
        <v>192.72854651060965</v>
      </c>
      <c r="AH16" s="44">
        <f t="shared" si="23"/>
        <v>854.42976521507842</v>
      </c>
      <c r="AI16" s="75">
        <f t="shared" si="7"/>
        <v>1355.5003142967846</v>
      </c>
      <c r="AJ16" s="75">
        <f t="shared" si="8"/>
        <v>1360.5230764856026</v>
      </c>
      <c r="AK16" s="75">
        <f t="shared" si="9"/>
        <v>1172.1229930506695</v>
      </c>
      <c r="AL16" s="75">
        <f t="shared" si="10"/>
        <v>1086.726385612058</v>
      </c>
      <c r="AM16" s="75">
        <f t="shared" si="24"/>
        <v>1277.2592427401269</v>
      </c>
      <c r="AN16" s="44">
        <f t="shared" si="11"/>
        <v>259.81100628634431</v>
      </c>
      <c r="AO16" s="75">
        <f t="shared" si="25"/>
        <v>257.80818143532611</v>
      </c>
      <c r="AQ16" s="75">
        <f t="shared" si="12"/>
        <v>119.57667728944473</v>
      </c>
      <c r="AR16" s="75">
        <f t="shared" si="26"/>
        <v>197.81774884610246</v>
      </c>
      <c r="AS16" s="75">
        <f t="shared" si="27"/>
        <v>367.40977618101141</v>
      </c>
      <c r="AU16" s="75">
        <v>186.5</v>
      </c>
      <c r="AV16" s="44">
        <v>459.65</v>
      </c>
      <c r="AW16" s="151">
        <f t="shared" si="28"/>
        <v>2.1755683672359405</v>
      </c>
      <c r="AX16" s="44">
        <v>732.36789371322664</v>
      </c>
      <c r="AY16" s="44">
        <f t="shared" si="29"/>
        <v>705.90545951935951</v>
      </c>
      <c r="AZ16" s="44">
        <f t="shared" si="30"/>
        <v>700.26042346474799</v>
      </c>
      <c r="BA16" s="44"/>
      <c r="BB16" s="75">
        <f t="shared" si="31"/>
        <v>5.1914696356900549</v>
      </c>
      <c r="BC16" s="75">
        <f>1000*LN(0.8994+183540/(AV16^2))</f>
        <v>569.91273798718419</v>
      </c>
      <c r="BD16" s="44">
        <f t="shared" si="33"/>
        <v>167.6466253617325</v>
      </c>
      <c r="BF16" s="149">
        <v>302.2</v>
      </c>
      <c r="BG16" s="151">
        <f t="shared" si="34"/>
        <v>1.7380724776223171</v>
      </c>
      <c r="BH16" s="40">
        <v>377.53822598026147</v>
      </c>
      <c r="BI16" s="40">
        <f t="shared" si="13"/>
        <v>391.11177853065738</v>
      </c>
      <c r="BJ16" s="40">
        <f t="shared" si="14"/>
        <v>184.2413288383591</v>
      </c>
      <c r="BK16" s="40"/>
      <c r="BL16" s="152">
        <v>4</v>
      </c>
      <c r="BM16" s="44">
        <f t="shared" si="35"/>
        <v>3.608154429009562</v>
      </c>
      <c r="BN16" s="44">
        <v>1304.854</v>
      </c>
      <c r="BO16" s="40"/>
      <c r="BP16" s="132">
        <v>22.25</v>
      </c>
      <c r="BQ16" s="153">
        <f t="shared" si="15"/>
        <v>3.3852403520649967</v>
      </c>
      <c r="BR16" s="44">
        <v>1367.3663512343717</v>
      </c>
      <c r="BS16" s="44">
        <v>77.980232550776464</v>
      </c>
      <c r="BT16" s="75">
        <f t="shared" si="48"/>
        <v>1289.1252796777139</v>
      </c>
      <c r="BU16" s="44">
        <f t="shared" si="36"/>
        <v>1249.7013736237291</v>
      </c>
      <c r="BV16" s="44">
        <f t="shared" si="37"/>
        <v>1554.2443685534245</v>
      </c>
      <c r="BW16" s="75">
        <f t="shared" si="38"/>
        <v>39.423906053984865</v>
      </c>
      <c r="BY16" s="132">
        <v>200</v>
      </c>
      <c r="BZ16" s="132">
        <f t="shared" si="39"/>
        <v>473.15</v>
      </c>
      <c r="CA16" s="132">
        <f t="shared" si="40"/>
        <v>2.1134946634259748</v>
      </c>
      <c r="CB16" s="132">
        <v>3.9903</v>
      </c>
      <c r="CC16" s="132">
        <v>3.5895000000000001</v>
      </c>
      <c r="CD16" s="132">
        <v>3.4033000000000002</v>
      </c>
      <c r="CE16" s="132">
        <v>2.0339999999999998</v>
      </c>
      <c r="CF16" s="75">
        <f t="shared" si="41"/>
        <v>3.1353971201535842</v>
      </c>
      <c r="CG16" s="75">
        <f t="shared" si="42"/>
        <v>108.98889613097612</v>
      </c>
      <c r="CH16" s="75">
        <f t="shared" si="43"/>
        <v>162.25626402417154</v>
      </c>
      <c r="CI16" s="75">
        <f t="shared" si="44"/>
        <v>673.86211841885506</v>
      </c>
      <c r="CJ16" s="75">
        <f t="shared" si="45"/>
        <v>568.00861940803259</v>
      </c>
      <c r="CK16" s="75">
        <f t="shared" si="46"/>
        <v>514.74125151483702</v>
      </c>
      <c r="CM16" s="75">
        <f t="shared" si="16"/>
        <v>1300.0842951938182</v>
      </c>
      <c r="CN16" s="75">
        <f t="shared" si="17"/>
        <v>1378.325366750476</v>
      </c>
      <c r="CO16" s="44">
        <f t="shared" si="18"/>
        <v>49.052749663673922</v>
      </c>
      <c r="CQ16" s="75">
        <f t="shared" si="19"/>
        <v>1196.2280760144297</v>
      </c>
      <c r="CR16" s="120">
        <f t="shared" si="20"/>
        <v>1315.8047533038743</v>
      </c>
      <c r="CS16" s="120">
        <f t="shared" si="21"/>
        <v>1394.0458248605321</v>
      </c>
      <c r="CT16" s="120">
        <f t="shared" si="47"/>
        <v>-197.8177488461024</v>
      </c>
    </row>
    <row r="17" spans="1:98" x14ac:dyDescent="0.2">
      <c r="A17" s="132">
        <v>24</v>
      </c>
      <c r="B17" s="132">
        <v>297.14999999999998</v>
      </c>
      <c r="C17" s="40">
        <v>3.3653037186606092</v>
      </c>
      <c r="D17" s="132"/>
      <c r="E17" s="44">
        <v>12.73429</v>
      </c>
      <c r="F17" s="44">
        <v>13.742274122221552</v>
      </c>
      <c r="G17" s="150">
        <v>11.2949</v>
      </c>
      <c r="H17" s="44">
        <v>3.4535</v>
      </c>
      <c r="I17" s="44"/>
      <c r="J17" s="44">
        <v>12.30946</v>
      </c>
      <c r="K17" s="44">
        <v>11.688470000000001</v>
      </c>
      <c r="L17" s="44">
        <v>12.544689999999999</v>
      </c>
      <c r="M17" s="44">
        <v>13.570880000000001</v>
      </c>
      <c r="N17" s="44">
        <v>13.534470000000001</v>
      </c>
      <c r="O17" s="44">
        <v>13.643596300096201</v>
      </c>
      <c r="P17" s="44">
        <v>12.470062294683032</v>
      </c>
      <c r="Q17" s="44">
        <v>11.944017181282174</v>
      </c>
      <c r="R17" s="44">
        <v>12.176970000000001</v>
      </c>
      <c r="S17" s="44">
        <v>5.96652</v>
      </c>
      <c r="T17" s="44">
        <v>12.691203277643831</v>
      </c>
      <c r="U17" s="44">
        <v>11.665607553675741</v>
      </c>
      <c r="V17" s="44">
        <v>11.439302676030442</v>
      </c>
      <c r="W17" s="44">
        <v>11.775714896380688</v>
      </c>
      <c r="X17" s="132"/>
      <c r="Y17" s="75">
        <f t="shared" si="0"/>
        <v>76.178429165183161</v>
      </c>
      <c r="Z17" s="75">
        <f t="shared" si="1"/>
        <v>245.48635146891485</v>
      </c>
      <c r="AA17" s="40">
        <f t="shared" si="2"/>
        <v>1224.526814627344</v>
      </c>
      <c r="AB17" s="40">
        <f t="shared" si="3"/>
        <v>1091.2653304347573</v>
      </c>
      <c r="AC17" s="40">
        <f t="shared" si="49"/>
        <v>21.837033160019899</v>
      </c>
      <c r="AD17" s="40">
        <f t="shared" si="4"/>
        <v>1254.0444803721621</v>
      </c>
      <c r="AE17" s="40">
        <f t="shared" si="5"/>
        <v>1269.6160188457009</v>
      </c>
      <c r="AF17" s="44">
        <f t="shared" si="6"/>
        <v>1240.4746227036142</v>
      </c>
      <c r="AG17" s="44">
        <f t="shared" si="22"/>
        <v>184.14103714464855</v>
      </c>
      <c r="AH17" s="44">
        <f t="shared" si="23"/>
        <v>849.22096911002586</v>
      </c>
      <c r="AI17" s="75">
        <f t="shared" si="7"/>
        <v>1342.7957921557168</v>
      </c>
      <c r="AJ17" s="75">
        <f t="shared" si="8"/>
        <v>1347.8760641174852</v>
      </c>
      <c r="AK17" s="75">
        <f t="shared" si="9"/>
        <v>1161.1374977814551</v>
      </c>
      <c r="AL17" s="75">
        <f t="shared" si="10"/>
        <v>1076.2929889703255</v>
      </c>
      <c r="AM17" s="75">
        <f t="shared" si="24"/>
        <v>1266.6173629905336</v>
      </c>
      <c r="AN17" s="44">
        <f t="shared" si="11"/>
        <v>256.61073368272787</v>
      </c>
      <c r="AO17" s="75">
        <f t="shared" si="25"/>
        <v>254.52911757612674</v>
      </c>
      <c r="AQ17" s="75">
        <f t="shared" si="12"/>
        <v>119.94705860650284</v>
      </c>
      <c r="AR17" s="75">
        <f t="shared" si="26"/>
        <v>196.12548777168598</v>
      </c>
      <c r="AS17" s="75">
        <f t="shared" si="27"/>
        <v>365.43341007541767</v>
      </c>
      <c r="AU17" s="75">
        <v>202</v>
      </c>
      <c r="AV17" s="44">
        <v>475.15</v>
      </c>
      <c r="AW17" s="151">
        <f t="shared" si="28"/>
        <v>2.1045985478270022</v>
      </c>
      <c r="AX17" s="44">
        <v>688.13463873640103</v>
      </c>
      <c r="AY17" s="44">
        <f t="shared" si="29"/>
        <v>675.0777897638045</v>
      </c>
      <c r="AZ17" s="44">
        <f t="shared" si="30"/>
        <v>170.48130509319498</v>
      </c>
      <c r="BA17" s="44"/>
      <c r="BB17" s="75">
        <f t="shared" si="31"/>
        <v>2.856849490225386</v>
      </c>
      <c r="BC17" s="75">
        <f t="shared" si="32"/>
        <v>537.87262628457574</v>
      </c>
      <c r="BD17" s="44">
        <f t="shared" si="33"/>
        <v>153.11886194205067</v>
      </c>
      <c r="BF17" s="149">
        <v>303.2</v>
      </c>
      <c r="BG17" s="151">
        <f t="shared" si="34"/>
        <v>1.7350568231109571</v>
      </c>
      <c r="BH17" s="40">
        <v>374.71016798199395</v>
      </c>
      <c r="BI17" s="40">
        <f t="shared" si="13"/>
        <v>389.94086734206655</v>
      </c>
      <c r="BJ17" s="40">
        <f t="shared" si="14"/>
        <v>231.97420299691609</v>
      </c>
      <c r="BK17" s="40"/>
      <c r="BL17" s="40"/>
      <c r="BM17" s="40"/>
      <c r="BN17" s="40"/>
      <c r="BO17" s="40"/>
      <c r="BP17" s="132">
        <v>23.800000000000011</v>
      </c>
      <c r="BQ17" s="153">
        <f t="shared" si="15"/>
        <v>3.3675702980299715</v>
      </c>
      <c r="BR17" s="44">
        <v>1332.1021320364639</v>
      </c>
      <c r="BS17" s="44">
        <v>76.382227354198449</v>
      </c>
      <c r="BT17" s="75">
        <f t="shared" si="48"/>
        <v>1255.9237028712807</v>
      </c>
      <c r="BU17" s="44">
        <f t="shared" si="36"/>
        <v>1241.5085951462361</v>
      </c>
      <c r="BV17" s="44">
        <f t="shared" si="37"/>
        <v>207.79533072464233</v>
      </c>
      <c r="BW17" s="75">
        <f t="shared" si="38"/>
        <v>14.415107725044663</v>
      </c>
      <c r="BY17" s="132">
        <v>250</v>
      </c>
      <c r="BZ17" s="132">
        <f t="shared" si="39"/>
        <v>523.15</v>
      </c>
      <c r="CA17" s="132">
        <f t="shared" si="40"/>
        <v>1.9114976584153685</v>
      </c>
      <c r="CB17" s="132">
        <v>3.3597999999999999</v>
      </c>
      <c r="CC17" s="132">
        <v>3.0221</v>
      </c>
      <c r="CD17" s="132">
        <v>2.88</v>
      </c>
      <c r="CE17" s="132">
        <v>1.8741000000000001</v>
      </c>
      <c r="CF17" s="75">
        <f t="shared" si="41"/>
        <v>-1.9622606973559868</v>
      </c>
      <c r="CG17" s="75">
        <f t="shared" si="42"/>
        <v>103.96723372512554</v>
      </c>
      <c r="CH17" s="75">
        <f t="shared" si="43"/>
        <v>152.12889354876631</v>
      </c>
      <c r="CI17" s="75">
        <f t="shared" si="44"/>
        <v>583.75290420847978</v>
      </c>
      <c r="CJ17" s="75">
        <f t="shared" si="45"/>
        <v>477.82340978599831</v>
      </c>
      <c r="CK17" s="75">
        <f t="shared" si="46"/>
        <v>429.6617499623577</v>
      </c>
      <c r="CM17" s="75">
        <f t="shared" si="16"/>
        <v>1289.3589584053764</v>
      </c>
      <c r="CN17" s="75">
        <f t="shared" si="17"/>
        <v>1365.5373875705595</v>
      </c>
      <c r="CO17" s="44">
        <f t="shared" si="18"/>
        <v>48.900735188342423</v>
      </c>
      <c r="CQ17" s="75">
        <f t="shared" si="19"/>
        <v>1184.9630868588947</v>
      </c>
      <c r="CR17" s="120">
        <f t="shared" si="20"/>
        <v>1304.9101454653976</v>
      </c>
      <c r="CS17" s="120">
        <f t="shared" si="21"/>
        <v>1381.0885746305808</v>
      </c>
      <c r="CT17" s="120">
        <f t="shared" si="47"/>
        <v>-196.12548777168604</v>
      </c>
    </row>
    <row r="18" spans="1:98" x14ac:dyDescent="0.2">
      <c r="A18" s="132">
        <v>26</v>
      </c>
      <c r="B18" s="132">
        <v>299.14999999999998</v>
      </c>
      <c r="C18" s="40">
        <v>3.3428046130703661</v>
      </c>
      <c r="D18" s="132"/>
      <c r="E18" s="44">
        <v>12.482200000000001</v>
      </c>
      <c r="F18" s="44">
        <v>13.44320657968183</v>
      </c>
      <c r="G18" s="150">
        <v>11.067299999999999</v>
      </c>
      <c r="H18" s="44">
        <v>3.4217200000000001</v>
      </c>
      <c r="I18" s="44"/>
      <c r="J18" s="44">
        <v>12.042870000000001</v>
      </c>
      <c r="K18" s="44">
        <v>11.438599999999999</v>
      </c>
      <c r="L18" s="44">
        <v>12.27069</v>
      </c>
      <c r="M18" s="44">
        <v>13.26336</v>
      </c>
      <c r="N18" s="44">
        <v>13.227650000000001</v>
      </c>
      <c r="O18" s="44">
        <v>13.333194290941687</v>
      </c>
      <c r="P18" s="44">
        <v>12.201502404063577</v>
      </c>
      <c r="Q18" s="44">
        <v>11.691508075882831</v>
      </c>
      <c r="R18" s="44">
        <v>11.912409999999999</v>
      </c>
      <c r="S18" s="44">
        <v>5.8744300000000003</v>
      </c>
      <c r="T18" s="44">
        <v>12.416969361396534</v>
      </c>
      <c r="U18" s="44">
        <v>11.421951739442727</v>
      </c>
      <c r="V18" s="44">
        <v>11.202087857682928</v>
      </c>
      <c r="W18" s="44">
        <v>11.528853903703025</v>
      </c>
      <c r="X18" s="132"/>
      <c r="Y18" s="75">
        <f t="shared" si="0"/>
        <v>74.170261979223369</v>
      </c>
      <c r="Z18" s="75">
        <f t="shared" si="1"/>
        <v>243.18162294403737</v>
      </c>
      <c r="AA18" s="40">
        <f t="shared" si="2"/>
        <v>1212.9689631514598</v>
      </c>
      <c r="AB18" s="40">
        <f t="shared" si="3"/>
        <v>1081.920030094396</v>
      </c>
      <c r="AC18" s="40">
        <f t="shared" si="49"/>
        <v>22.860412921574067</v>
      </c>
      <c r="AD18" s="40">
        <f t="shared" si="4"/>
        <v>1243.3165601534843</v>
      </c>
      <c r="AE18" s="40">
        <f t="shared" si="5"/>
        <v>1259.0954370717034</v>
      </c>
      <c r="AF18" s="44">
        <f t="shared" si="6"/>
        <v>1230.0541525254196</v>
      </c>
      <c r="AG18" s="44">
        <f t="shared" si="22"/>
        <v>175.89145609294857</v>
      </c>
      <c r="AH18" s="44">
        <f t="shared" si="23"/>
        <v>843.39620809822259</v>
      </c>
      <c r="AI18" s="75">
        <f t="shared" si="7"/>
        <v>1330.2895522857134</v>
      </c>
      <c r="AJ18" s="75">
        <f t="shared" si="8"/>
        <v>1335.4235360782061</v>
      </c>
      <c r="AK18" s="75">
        <f t="shared" si="9"/>
        <v>1150.2955975577413</v>
      </c>
      <c r="AL18" s="75">
        <f t="shared" si="10"/>
        <v>1065.9970095515796</v>
      </c>
      <c r="AM18" s="75">
        <f t="shared" si="24"/>
        <v>1256.11929030649</v>
      </c>
      <c r="AN18" s="44">
        <f t="shared" si="11"/>
        <v>253.5035059838101</v>
      </c>
      <c r="AO18" s="75">
        <f t="shared" si="25"/>
        <v>251.34566895653074</v>
      </c>
      <c r="AQ18" s="75">
        <f t="shared" si="12"/>
        <v>120.30881492422475</v>
      </c>
      <c r="AR18" s="75">
        <f t="shared" si="26"/>
        <v>194.47907690344812</v>
      </c>
      <c r="AS18" s="75">
        <f t="shared" si="27"/>
        <v>363.49043786826212</v>
      </c>
      <c r="AU18" s="75">
        <v>219</v>
      </c>
      <c r="AV18" s="44">
        <v>492.15</v>
      </c>
      <c r="AW18" s="151">
        <f t="shared" si="28"/>
        <v>2.0319008432388501</v>
      </c>
      <c r="AX18" s="44">
        <v>667.8293725756555</v>
      </c>
      <c r="AY18" s="44">
        <f t="shared" si="29"/>
        <v>643.62322662592305</v>
      </c>
      <c r="AZ18" s="44">
        <f t="shared" si="30"/>
        <v>585.93750173974843</v>
      </c>
      <c r="BA18" s="44"/>
      <c r="BB18" s="75">
        <f t="shared" si="31"/>
        <v>0.749170339897546</v>
      </c>
      <c r="BC18" s="75">
        <f t="shared" si="32"/>
        <v>505.10958132941619</v>
      </c>
      <c r="BD18" s="44">
        <f t="shared" si="33"/>
        <v>163.46896158613686</v>
      </c>
      <c r="BF18" s="149">
        <v>304.10000000000002</v>
      </c>
      <c r="BG18" s="151">
        <f t="shared" si="34"/>
        <v>1.7323516673884798</v>
      </c>
      <c r="BH18" s="40">
        <v>372.63970062927336</v>
      </c>
      <c r="BI18" s="40">
        <f t="shared" si="13"/>
        <v>388.89096359904499</v>
      </c>
      <c r="BJ18" s="40">
        <f t="shared" si="14"/>
        <v>264.10354811267064</v>
      </c>
      <c r="BK18" s="40"/>
      <c r="BL18" s="40"/>
      <c r="BM18" s="40"/>
      <c r="BN18" s="40"/>
      <c r="BO18" s="40"/>
      <c r="BP18" s="132">
        <v>23.800000000000011</v>
      </c>
      <c r="BQ18" s="153">
        <f t="shared" si="15"/>
        <v>3.3675702980299715</v>
      </c>
      <c r="BR18" s="44">
        <v>1306.4391358704261</v>
      </c>
      <c r="BS18" s="44">
        <v>76.382227354198449</v>
      </c>
      <c r="BT18" s="75">
        <f t="shared" si="48"/>
        <v>1232.2688738912027</v>
      </c>
      <c r="BU18" s="44">
        <f t="shared" si="36"/>
        <v>1241.5085951462361</v>
      </c>
      <c r="BV18" s="44">
        <f t="shared" si="37"/>
        <v>85.372448870715502</v>
      </c>
      <c r="BW18" s="75">
        <f t="shared" si="38"/>
        <v>9.2397212550333734</v>
      </c>
      <c r="BY18" s="132">
        <v>300</v>
      </c>
      <c r="BZ18" s="132">
        <f t="shared" si="39"/>
        <v>573.15</v>
      </c>
      <c r="CA18" s="132">
        <f t="shared" si="40"/>
        <v>1.7447439588240425</v>
      </c>
      <c r="CB18" s="132">
        <v>2.9177</v>
      </c>
      <c r="CC18" s="132">
        <v>2.6282000000000001</v>
      </c>
      <c r="CD18" s="132">
        <v>2.5152000000000001</v>
      </c>
      <c r="CE18" s="132">
        <v>1.7516</v>
      </c>
      <c r="CF18" s="75">
        <f t="shared" si="41"/>
        <v>-3.5414129710320594</v>
      </c>
      <c r="CG18" s="75">
        <f t="shared" si="42"/>
        <v>100.95502047290191</v>
      </c>
      <c r="CH18" s="75">
        <f t="shared" si="43"/>
        <v>144.90189844755221</v>
      </c>
      <c r="CI18" s="75">
        <f t="shared" si="44"/>
        <v>510.26597872622835</v>
      </c>
      <c r="CJ18" s="75">
        <f t="shared" si="45"/>
        <v>405.76954528229442</v>
      </c>
      <c r="CK18" s="75">
        <f t="shared" si="46"/>
        <v>361.82266730764411</v>
      </c>
      <c r="CM18" s="75">
        <f t="shared" si="16"/>
        <v>1278.7756004721653</v>
      </c>
      <c r="CN18" s="75">
        <f t="shared" si="17"/>
        <v>1352.9458624513886</v>
      </c>
      <c r="CO18" s="44">
        <f t="shared" si="18"/>
        <v>48.737253092077708</v>
      </c>
      <c r="CQ18" s="75">
        <f t="shared" si="19"/>
        <v>1173.8514659052391</v>
      </c>
      <c r="CR18" s="120">
        <f t="shared" si="20"/>
        <v>1294.1602808294638</v>
      </c>
      <c r="CS18" s="120">
        <f t="shared" si="21"/>
        <v>1368.3305428086871</v>
      </c>
      <c r="CT18" s="120">
        <f t="shared" si="47"/>
        <v>-194.479076903448</v>
      </c>
    </row>
    <row r="19" spans="1:98" x14ac:dyDescent="0.2">
      <c r="A19" s="132">
        <v>28</v>
      </c>
      <c r="B19" s="132">
        <v>301.14999999999998</v>
      </c>
      <c r="C19" s="40">
        <v>3.3206043499916986</v>
      </c>
      <c r="D19" s="132"/>
      <c r="E19" s="44">
        <v>12.23837</v>
      </c>
      <c r="F19" s="44">
        <v>13.154865939178569</v>
      </c>
      <c r="G19" s="150">
        <v>10.84727</v>
      </c>
      <c r="H19" s="44">
        <v>3.3906399999999999</v>
      </c>
      <c r="I19" s="133"/>
      <c r="J19" s="44">
        <v>11.78562</v>
      </c>
      <c r="K19" s="44">
        <v>11.197430000000001</v>
      </c>
      <c r="L19" s="44">
        <v>12.006399999999999</v>
      </c>
      <c r="M19" s="44">
        <v>12.96693</v>
      </c>
      <c r="N19" s="44">
        <v>12.931889999999999</v>
      </c>
      <c r="O19" s="44">
        <v>13.034011661802364</v>
      </c>
      <c r="P19" s="44">
        <v>11.942296796752474</v>
      </c>
      <c r="Q19" s="44">
        <v>11.447712270268477</v>
      </c>
      <c r="R19" s="44">
        <v>11.657170000000001</v>
      </c>
      <c r="S19" s="44">
        <v>5.7850200000000003</v>
      </c>
      <c r="T19" s="44">
        <v>12.1522933009512</v>
      </c>
      <c r="U19" s="44">
        <v>11.186639979181873</v>
      </c>
      <c r="V19" s="44">
        <v>10.97297583648179</v>
      </c>
      <c r="W19" s="44">
        <v>11.29046573919122</v>
      </c>
      <c r="X19" s="132"/>
      <c r="Y19" s="75">
        <f t="shared" si="0"/>
        <v>72.215625294273423</v>
      </c>
      <c r="Z19" s="75">
        <f t="shared" si="1"/>
        <v>240.91839258771529</v>
      </c>
      <c r="AA19" s="40">
        <f t="shared" si="2"/>
        <v>1201.5894363267225</v>
      </c>
      <c r="AB19" s="40">
        <f t="shared" si="3"/>
        <v>1072.6747631447865</v>
      </c>
      <c r="AC19" s="40">
        <f t="shared" si="49"/>
        <v>23.862568648725997</v>
      </c>
      <c r="AD19" s="40">
        <f t="shared" si="4"/>
        <v>1232.7440330396551</v>
      </c>
      <c r="AE19" s="40">
        <f t="shared" si="5"/>
        <v>1248.7145940561184</v>
      </c>
      <c r="AF19" s="44">
        <f t="shared" si="6"/>
        <v>1219.783842645199</v>
      </c>
      <c r="AG19" s="44">
        <f t="shared" si="22"/>
        <v>167.96653506055085</v>
      </c>
      <c r="AH19" s="44">
        <f t="shared" si="23"/>
        <v>836.98837720041229</v>
      </c>
      <c r="AI19" s="75">
        <f t="shared" si="7"/>
        <v>1317.9770819666899</v>
      </c>
      <c r="AJ19" s="75">
        <f t="shared" si="8"/>
        <v>1323.1611068824275</v>
      </c>
      <c r="AK19" s="75">
        <f t="shared" si="9"/>
        <v>1139.5948239949039</v>
      </c>
      <c r="AL19" s="75">
        <f t="shared" si="10"/>
        <v>1055.8360718219781</v>
      </c>
      <c r="AM19" s="75">
        <f t="shared" si="24"/>
        <v>1245.7614566724164</v>
      </c>
      <c r="AN19" s="44">
        <f t="shared" si="11"/>
        <v>250.48634373764094</v>
      </c>
      <c r="AO19" s="75">
        <f t="shared" si="25"/>
        <v>248.25545620560524</v>
      </c>
      <c r="AQ19" s="75">
        <f t="shared" si="12"/>
        <v>120.66266285823106</v>
      </c>
      <c r="AR19" s="75">
        <f t="shared" si="26"/>
        <v>192.87828815250447</v>
      </c>
      <c r="AS19" s="75">
        <f t="shared" si="27"/>
        <v>361.58105544594633</v>
      </c>
      <c r="AU19" s="75">
        <v>251</v>
      </c>
      <c r="AV19" s="44">
        <v>524.15</v>
      </c>
      <c r="AW19" s="151">
        <f t="shared" si="28"/>
        <v>1.9078508060669657</v>
      </c>
      <c r="AX19" s="44">
        <v>615.18563909023351</v>
      </c>
      <c r="AY19" s="44">
        <f t="shared" si="29"/>
        <v>590.23870751470554</v>
      </c>
      <c r="AZ19" s="44">
        <f t="shared" si="30"/>
        <v>622.3493950340744</v>
      </c>
      <c r="BA19" s="44"/>
      <c r="BB19" s="75">
        <f t="shared" si="31"/>
        <v>-2.026595415670954</v>
      </c>
      <c r="BC19" s="75">
        <f t="shared" si="32"/>
        <v>449.46047680830844</v>
      </c>
      <c r="BD19" s="44">
        <f t="shared" si="33"/>
        <v>163.69856686625411</v>
      </c>
      <c r="BF19" s="149">
        <v>361.8</v>
      </c>
      <c r="BG19" s="151">
        <f t="shared" si="34"/>
        <v>1.5749271596188674</v>
      </c>
      <c r="BH19" s="40">
        <v>303.47619696655858</v>
      </c>
      <c r="BI19" s="40">
        <f t="shared" si="13"/>
        <v>328.52188003429217</v>
      </c>
      <c r="BJ19" s="40">
        <f t="shared" si="14"/>
        <v>627.28624032935716</v>
      </c>
      <c r="BK19" s="40"/>
      <c r="BL19" s="40"/>
      <c r="BM19" s="40"/>
      <c r="BN19" s="40"/>
      <c r="BO19" s="40"/>
      <c r="BP19" s="132">
        <v>30.870000000000005</v>
      </c>
      <c r="BQ19" s="153">
        <f t="shared" si="15"/>
        <v>3.2892572857048878</v>
      </c>
      <c r="BR19" s="44">
        <v>1294.4531574543105</v>
      </c>
      <c r="BS19" s="44">
        <v>69.502150312773892</v>
      </c>
      <c r="BT19" s="75">
        <f t="shared" si="48"/>
        <v>1222.2375321600371</v>
      </c>
      <c r="BU19" s="44">
        <f t="shared" si="36"/>
        <v>1205.2875082650676</v>
      </c>
      <c r="BV19" s="44">
        <f t="shared" si="37"/>
        <v>287.30331004003671</v>
      </c>
      <c r="BW19" s="75">
        <f t="shared" si="38"/>
        <v>16.95002389496949</v>
      </c>
      <c r="BY19" s="132">
        <v>350</v>
      </c>
      <c r="BZ19" s="132">
        <f t="shared" si="39"/>
        <v>623.15</v>
      </c>
      <c r="CA19" s="132">
        <f t="shared" si="40"/>
        <v>1.6047500601781273</v>
      </c>
      <c r="CB19" s="132">
        <v>2.5941999999999998</v>
      </c>
      <c r="CC19" s="132">
        <v>2.3424</v>
      </c>
      <c r="CD19" s="132">
        <v>2.2496999999999998</v>
      </c>
      <c r="CE19" s="132">
        <v>1.655</v>
      </c>
      <c r="CF19" s="75">
        <f t="shared" si="41"/>
        <v>-2.0929628383617001</v>
      </c>
      <c r="CG19" s="75">
        <f t="shared" si="42"/>
        <v>100.0091763012186</v>
      </c>
      <c r="CH19" s="75">
        <f t="shared" si="43"/>
        <v>140.38834709275758</v>
      </c>
      <c r="CI19" s="75">
        <f t="shared" si="44"/>
        <v>449.47717509540934</v>
      </c>
      <c r="CJ19" s="75">
        <f t="shared" si="45"/>
        <v>347.37503595582922</v>
      </c>
      <c r="CK19" s="75">
        <f t="shared" si="46"/>
        <v>306.99586516429002</v>
      </c>
      <c r="CM19" s="75">
        <f t="shared" si="16"/>
        <v>1268.3315093557324</v>
      </c>
      <c r="CN19" s="75">
        <f t="shared" si="17"/>
        <v>1340.5471346500058</v>
      </c>
      <c r="CO19" s="44">
        <f t="shared" si="18"/>
        <v>48.562887393581605</v>
      </c>
      <c r="CQ19" s="75">
        <f t="shared" si="19"/>
        <v>1162.8947412892699</v>
      </c>
      <c r="CR19" s="120">
        <f t="shared" si="20"/>
        <v>1283.5574041475008</v>
      </c>
      <c r="CS19" s="120">
        <f t="shared" si="21"/>
        <v>1355.7730294417743</v>
      </c>
      <c r="CT19" s="120">
        <f t="shared" si="47"/>
        <v>-192.87828815250441</v>
      </c>
    </row>
    <row r="20" spans="1:98" x14ac:dyDescent="0.2">
      <c r="A20" s="132">
        <v>30</v>
      </c>
      <c r="B20" s="132">
        <v>303.14999999999998</v>
      </c>
      <c r="C20" s="40">
        <v>3.2986970146792021</v>
      </c>
      <c r="D20" s="132"/>
      <c r="E20" s="44">
        <v>12.00243</v>
      </c>
      <c r="F20" s="44">
        <v>12.876740340977983</v>
      </c>
      <c r="G20" s="150">
        <v>10.63449</v>
      </c>
      <c r="H20" s="44">
        <v>3.3602500000000002</v>
      </c>
      <c r="I20" s="41"/>
      <c r="J20" s="44">
        <v>11.53729</v>
      </c>
      <c r="K20" s="44">
        <v>10.96458</v>
      </c>
      <c r="L20" s="44">
        <v>11.75137</v>
      </c>
      <c r="M20" s="44">
        <v>12.68107</v>
      </c>
      <c r="N20" s="44">
        <v>12.64668</v>
      </c>
      <c r="O20" s="44">
        <v>12.745527058540969</v>
      </c>
      <c r="P20" s="44">
        <v>11.692035559759335</v>
      </c>
      <c r="Q20" s="44">
        <v>11.212239785645256</v>
      </c>
      <c r="R20" s="44">
        <v>11.410819999999999</v>
      </c>
      <c r="S20" s="44">
        <v>5.6981799999999998</v>
      </c>
      <c r="T20" s="44">
        <v>11.896745497686195</v>
      </c>
      <c r="U20" s="44">
        <v>10.959296482739187</v>
      </c>
      <c r="V20" s="44">
        <v>10.751586963297461</v>
      </c>
      <c r="W20" s="44">
        <v>11.060164411732458</v>
      </c>
      <c r="X20" s="132"/>
      <c r="Y20" s="75">
        <f t="shared" si="0"/>
        <v>70.313480242024752</v>
      </c>
      <c r="Z20" s="75">
        <f t="shared" si="1"/>
        <v>238.69611654069564</v>
      </c>
      <c r="AA20" s="40">
        <f t="shared" si="2"/>
        <v>1190.3842169453408</v>
      </c>
      <c r="AB20" s="40">
        <f t="shared" si="3"/>
        <v>1063.5281490794221</v>
      </c>
      <c r="AC20" s="40">
        <f t="shared" si="49"/>
        <v>24.844070450657881</v>
      </c>
      <c r="AD20" s="40">
        <f t="shared" si="4"/>
        <v>1222.3235698196593</v>
      </c>
      <c r="AE20" s="40">
        <f t="shared" si="5"/>
        <v>1238.4707240639948</v>
      </c>
      <c r="AF20" s="44">
        <f t="shared" si="6"/>
        <v>1209.660490014287</v>
      </c>
      <c r="AG20" s="44">
        <f t="shared" si="22"/>
        <v>160.35359015722682</v>
      </c>
      <c r="AH20" s="44">
        <f t="shared" si="23"/>
        <v>830.02958599894203</v>
      </c>
      <c r="AI20" s="75">
        <f t="shared" si="7"/>
        <v>1305.8540023061503</v>
      </c>
      <c r="AJ20" s="75">
        <f t="shared" si="8"/>
        <v>1311.0845159804583</v>
      </c>
      <c r="AK20" s="75">
        <f t="shared" si="9"/>
        <v>1129.0327630336451</v>
      </c>
      <c r="AL20" s="75">
        <f t="shared" si="10"/>
        <v>1045.8078528173062</v>
      </c>
      <c r="AM20" s="75">
        <f t="shared" si="24"/>
        <v>1235.5405220641255</v>
      </c>
      <c r="AN20" s="44">
        <f t="shared" si="11"/>
        <v>247.5563669010362</v>
      </c>
      <c r="AO20" s="75">
        <f t="shared" si="25"/>
        <v>245.25605522659748</v>
      </c>
      <c r="AQ20" s="75">
        <f t="shared" si="12"/>
        <v>121.00663665132214</v>
      </c>
      <c r="AR20" s="44">
        <f t="shared" si="26"/>
        <v>191.32011689334689</v>
      </c>
      <c r="AS20" s="75">
        <f t="shared" si="27"/>
        <v>359.70275319201778</v>
      </c>
      <c r="AU20" s="75">
        <v>280</v>
      </c>
      <c r="AV20" s="44">
        <v>553.15</v>
      </c>
      <c r="AW20" s="151">
        <f t="shared" si="28"/>
        <v>1.8078278947844166</v>
      </c>
      <c r="AX20" s="44">
        <v>548.12140850968763</v>
      </c>
      <c r="AY20" s="44">
        <f t="shared" si="29"/>
        <v>547.45954492316275</v>
      </c>
      <c r="AZ20" s="44">
        <f t="shared" si="30"/>
        <v>0.43806340716756859</v>
      </c>
      <c r="BA20" s="44"/>
      <c r="BB20" s="75">
        <f t="shared" si="31"/>
        <v>-3.29961092081885</v>
      </c>
      <c r="BC20" s="75">
        <f t="shared" si="32"/>
        <v>404.96703815649425</v>
      </c>
      <c r="BD20" s="44">
        <f t="shared" si="33"/>
        <v>139.85475943237452</v>
      </c>
      <c r="BF20" s="149">
        <v>365.1</v>
      </c>
      <c r="BG20" s="151">
        <f t="shared" si="34"/>
        <v>1.5667841754798277</v>
      </c>
      <c r="BH20" s="40">
        <v>298.38585423417783</v>
      </c>
      <c r="BI20" s="40">
        <f t="shared" si="13"/>
        <v>325.43821574090316</v>
      </c>
      <c r="BJ20" s="40">
        <f t="shared" si="14"/>
        <v>731.83026309055458</v>
      </c>
      <c r="BK20" s="40"/>
      <c r="BL20" s="40"/>
      <c r="BM20" s="40"/>
      <c r="BN20" s="40"/>
      <c r="BO20" s="40"/>
      <c r="BP20" s="132">
        <v>30.870000000000005</v>
      </c>
      <c r="BQ20" s="153">
        <f t="shared" si="15"/>
        <v>3.2892572857048878</v>
      </c>
      <c r="BR20" s="44">
        <v>1300.736472758244</v>
      </c>
      <c r="BS20" s="44">
        <v>69.502150312773892</v>
      </c>
      <c r="BT20" s="75">
        <f t="shared" si="48"/>
        <v>1230.4229925162192</v>
      </c>
      <c r="BU20" s="44">
        <f t="shared" si="36"/>
        <v>1205.2875082650676</v>
      </c>
      <c r="BV20" s="44">
        <f t="shared" si="37"/>
        <v>631.79256853989205</v>
      </c>
      <c r="BW20" s="75">
        <f t="shared" si="38"/>
        <v>25.135484251151638</v>
      </c>
      <c r="BY20" s="132">
        <v>400</v>
      </c>
      <c r="BZ20" s="132">
        <f t="shared" si="39"/>
        <v>673.15</v>
      </c>
      <c r="CA20" s="132">
        <f t="shared" si="40"/>
        <v>1.4855529971031718</v>
      </c>
      <c r="CB20" s="132">
        <v>2.3492000000000002</v>
      </c>
      <c r="CC20" s="132">
        <v>2.1278000000000001</v>
      </c>
      <c r="CD20" s="132">
        <v>2.0497000000000001</v>
      </c>
      <c r="CE20" s="132">
        <v>1.577</v>
      </c>
      <c r="CF20" s="132"/>
      <c r="CG20" s="75"/>
      <c r="CI20" s="75">
        <f t="shared" si="44"/>
        <v>398.55053668532622</v>
      </c>
      <c r="CJ20" s="75">
        <f t="shared" si="45"/>
        <v>299.56427411922743</v>
      </c>
      <c r="CK20" s="75">
        <f t="shared" si="46"/>
        <v>262.16913299704413</v>
      </c>
      <c r="CM20" s="75">
        <f t="shared" si="16"/>
        <v>1258.024042945658</v>
      </c>
      <c r="CN20" s="75">
        <f t="shared" si="17"/>
        <v>1328.3375231876828</v>
      </c>
      <c r="CO20" s="44">
        <f t="shared" si="18"/>
        <v>48.37819879655126</v>
      </c>
      <c r="CQ20" s="75">
        <f t="shared" si="19"/>
        <v>1152.0871166672</v>
      </c>
      <c r="CR20" s="120">
        <f t="shared" si="20"/>
        <v>1273.093753318522</v>
      </c>
      <c r="CS20" s="120">
        <f t="shared" si="21"/>
        <v>1343.4072335605467</v>
      </c>
      <c r="CT20" s="120">
        <f t="shared" si="47"/>
        <v>-191.32011689334672</v>
      </c>
    </row>
    <row r="21" spans="1:98" x14ac:dyDescent="0.2">
      <c r="A21" s="132">
        <v>32</v>
      </c>
      <c r="B21" s="132">
        <v>305.14999999999998</v>
      </c>
      <c r="C21" s="40">
        <v>3.2770768474520731</v>
      </c>
      <c r="D21" s="132"/>
      <c r="E21" s="44">
        <v>11.77406</v>
      </c>
      <c r="F21" s="44">
        <v>12.608378061074127</v>
      </c>
      <c r="G21" s="150">
        <v>10.42863</v>
      </c>
      <c r="H21" s="44">
        <v>3.3305199999999999</v>
      </c>
      <c r="I21" s="44"/>
      <c r="J21" s="44">
        <v>11.29749</v>
      </c>
      <c r="K21" s="44">
        <v>10.73967</v>
      </c>
      <c r="L21" s="44">
        <v>11.505179999999999</v>
      </c>
      <c r="M21" s="44">
        <v>12.4053</v>
      </c>
      <c r="N21" s="44">
        <v>12.37154</v>
      </c>
      <c r="O21" s="44">
        <v>12.467249095129207</v>
      </c>
      <c r="P21" s="44">
        <v>11.450316159139261</v>
      </c>
      <c r="Q21" s="44">
        <v>10.984727263172671</v>
      </c>
      <c r="R21" s="44">
        <v>11.17296</v>
      </c>
      <c r="S21" s="44">
        <v>5.6138199999999996</v>
      </c>
      <c r="T21" s="44">
        <v>11.649909578592256</v>
      </c>
      <c r="U21" s="44">
        <v>10.73957812999463</v>
      </c>
      <c r="V21" s="44">
        <v>10.537595612534966</v>
      </c>
      <c r="W21" s="44">
        <v>10.837603750784774</v>
      </c>
      <c r="X21" s="132"/>
      <c r="Y21" s="75">
        <f t="shared" si="0"/>
        <v>68.46271190723678</v>
      </c>
      <c r="Z21" s="75">
        <f t="shared" si="1"/>
        <v>236.51423134187661</v>
      </c>
      <c r="AA21" s="40">
        <f t="shared" si="2"/>
        <v>1179.3494058210777</v>
      </c>
      <c r="AB21" s="40">
        <f t="shared" si="3"/>
        <v>1054.4788322947873</v>
      </c>
      <c r="AC21" s="40">
        <f t="shared" si="49"/>
        <v>25.805469582479311</v>
      </c>
      <c r="AD21" s="40">
        <f t="shared" si="4"/>
        <v>1212.0519351691855</v>
      </c>
      <c r="AE21" s="40">
        <f t="shared" si="5"/>
        <v>1228.3611338685894</v>
      </c>
      <c r="AF21" s="44">
        <f t="shared" si="6"/>
        <v>1199.6809815747254</v>
      </c>
      <c r="AG21" s="44">
        <f t="shared" si="22"/>
        <v>153.04049283628677</v>
      </c>
      <c r="AH21" s="44">
        <f t="shared" si="23"/>
        <v>822.55113559923313</v>
      </c>
      <c r="AI21" s="75">
        <f t="shared" si="7"/>
        <v>1293.9160633737154</v>
      </c>
      <c r="AJ21" s="75">
        <f t="shared" si="8"/>
        <v>1299.1896243375743</v>
      </c>
      <c r="AK21" s="75">
        <f t="shared" si="9"/>
        <v>1118.6070534393139</v>
      </c>
      <c r="AL21" s="75">
        <f t="shared" si="10"/>
        <v>1035.91008067758</v>
      </c>
      <c r="AM21" s="75">
        <f t="shared" si="24"/>
        <v>1225.4533514664786</v>
      </c>
      <c r="AN21" s="44">
        <f t="shared" si="11"/>
        <v>244.71079204278703</v>
      </c>
      <c r="AO21" s="75">
        <f t="shared" si="25"/>
        <v>242.3450134810389</v>
      </c>
      <c r="AQ21" s="75">
        <f t="shared" si="12"/>
        <v>121.34389805160377</v>
      </c>
      <c r="AR21" s="75">
        <f t="shared" si="26"/>
        <v>189.80660995884057</v>
      </c>
      <c r="AS21" s="75">
        <f t="shared" si="27"/>
        <v>357.8581293934804</v>
      </c>
      <c r="AU21" s="75">
        <v>315</v>
      </c>
      <c r="AV21" s="44">
        <v>588.15</v>
      </c>
      <c r="AW21" s="151">
        <f t="shared" si="28"/>
        <v>1.7002465357476835</v>
      </c>
      <c r="AX21" s="44">
        <v>470.00362924573562</v>
      </c>
      <c r="AY21" s="44">
        <f t="shared" si="29"/>
        <v>501.71212102907862</v>
      </c>
      <c r="AZ21" s="44">
        <f t="shared" si="30"/>
        <v>1005.4284511743301</v>
      </c>
      <c r="BA21" s="44"/>
      <c r="BB21" s="75">
        <f t="shared" si="31"/>
        <v>-3.4032451620475968</v>
      </c>
      <c r="BC21" s="75">
        <f t="shared" si="32"/>
        <v>357.66357591721692</v>
      </c>
      <c r="BD21" s="44">
        <f t="shared" si="33"/>
        <v>108.93680816647111</v>
      </c>
      <c r="BF21" s="149">
        <v>365.4</v>
      </c>
      <c r="BG21" s="151">
        <f t="shared" si="34"/>
        <v>1.5660480776759849</v>
      </c>
      <c r="BH21" s="40">
        <v>299.70270594240526</v>
      </c>
      <c r="BI21" s="40">
        <f t="shared" si="13"/>
        <v>325.15965216062364</v>
      </c>
      <c r="BJ21" s="40">
        <f t="shared" si="14"/>
        <v>648.0561107572629</v>
      </c>
      <c r="BK21" s="40"/>
      <c r="BL21" s="40"/>
      <c r="BM21" s="40"/>
      <c r="BN21" s="40"/>
      <c r="BO21" s="40"/>
      <c r="BP21" s="132">
        <v>32.200000000000045</v>
      </c>
      <c r="BQ21" s="153">
        <f t="shared" si="15"/>
        <v>3.2749304077288355</v>
      </c>
      <c r="BR21" s="44">
        <v>1294.179072212085</v>
      </c>
      <c r="BS21" s="44">
        <v>68.280415996893908</v>
      </c>
      <c r="BT21" s="75">
        <f t="shared" si="48"/>
        <v>1225.7163603048482</v>
      </c>
      <c r="BU21" s="44">
        <f t="shared" si="36"/>
        <v>1198.6768004830828</v>
      </c>
      <c r="BV21" s="44">
        <f t="shared" si="37"/>
        <v>731.13779535482706</v>
      </c>
      <c r="BW21" s="75">
        <f t="shared" si="38"/>
        <v>27.039559821765351</v>
      </c>
      <c r="BY21" s="132">
        <v>450</v>
      </c>
      <c r="BZ21" s="132">
        <f t="shared" si="39"/>
        <v>723.15</v>
      </c>
      <c r="CA21" s="132">
        <f t="shared" si="40"/>
        <v>1.3828389684021296</v>
      </c>
      <c r="CB21" s="132">
        <v>2.1585000000000001</v>
      </c>
      <c r="CC21" s="132">
        <v>1.9621999999999999</v>
      </c>
      <c r="CD21" s="132">
        <v>1.895</v>
      </c>
      <c r="CE21" s="132">
        <v>1.5127999999999999</v>
      </c>
      <c r="CF21" s="132"/>
      <c r="CG21" s="75"/>
      <c r="CI21" s="75">
        <f t="shared" si="44"/>
        <v>355.45129765128456</v>
      </c>
      <c r="CJ21" s="75">
        <f t="shared" si="45"/>
        <v>260.10405438504267</v>
      </c>
      <c r="CK21" s="75">
        <f t="shared" si="46"/>
        <v>225.25660017227906</v>
      </c>
      <c r="CM21" s="75">
        <f t="shared" si="16"/>
        <v>1247.8506266560671</v>
      </c>
      <c r="CN21" s="75">
        <f t="shared" si="17"/>
        <v>1316.3133385633039</v>
      </c>
      <c r="CO21" s="44">
        <f t="shared" si="18"/>
        <v>48.183725545686684</v>
      </c>
      <c r="CQ21" s="75">
        <f t="shared" si="19"/>
        <v>1141.4264605582566</v>
      </c>
      <c r="CR21" s="120">
        <f t="shared" si="20"/>
        <v>1262.7703586098605</v>
      </c>
      <c r="CS21" s="120">
        <f t="shared" si="21"/>
        <v>1331.2330705170973</v>
      </c>
      <c r="CT21" s="120">
        <f t="shared" si="47"/>
        <v>-189.80660995884068</v>
      </c>
    </row>
    <row r="22" spans="1:98" x14ac:dyDescent="0.2">
      <c r="A22" s="132">
        <v>34</v>
      </c>
      <c r="B22" s="132">
        <v>307.14999999999998</v>
      </c>
      <c r="C22" s="40">
        <v>3.2557382386456131</v>
      </c>
      <c r="D22" s="132"/>
      <c r="E22" s="44">
        <v>11.55294</v>
      </c>
      <c r="F22" s="44">
        <v>12.34933351573908</v>
      </c>
      <c r="G22" s="150">
        <v>10.229419999999999</v>
      </c>
      <c r="H22" s="44">
        <v>3.3014399999999999</v>
      </c>
      <c r="I22" s="44"/>
      <c r="J22" s="44">
        <v>11.06582</v>
      </c>
      <c r="K22" s="44">
        <v>10.522349999999999</v>
      </c>
      <c r="L22" s="44">
        <v>11.267440000000001</v>
      </c>
      <c r="M22" s="44">
        <v>12.13916</v>
      </c>
      <c r="N22" s="44">
        <v>12.106009999999999</v>
      </c>
      <c r="O22" s="44">
        <v>12.198714276512915</v>
      </c>
      <c r="P22" s="44">
        <v>11.216752170504689</v>
      </c>
      <c r="Q22" s="44">
        <v>10.764814715361201</v>
      </c>
      <c r="R22" s="44">
        <v>10.943210000000001</v>
      </c>
      <c r="S22" s="44">
        <v>5.5318399999999999</v>
      </c>
      <c r="T22" s="44">
        <v>11.411419023051714</v>
      </c>
      <c r="U22" s="44">
        <v>10.527142191995438</v>
      </c>
      <c r="V22" s="44">
        <v>10.330671858177279</v>
      </c>
      <c r="W22" s="44">
        <v>10.622441298781938</v>
      </c>
      <c r="X22" s="132"/>
      <c r="Y22" s="75">
        <f t="shared" si="0"/>
        <v>66.662145249684045</v>
      </c>
      <c r="Z22" s="75">
        <f t="shared" si="1"/>
        <v>234.37215711840776</v>
      </c>
      <c r="AA22" s="40">
        <f t="shared" si="2"/>
        <v>1168.4812175358629</v>
      </c>
      <c r="AB22" s="40">
        <f t="shared" si="3"/>
        <v>1045.5254814865095</v>
      </c>
      <c r="AC22" s="40">
        <f t="shared" si="49"/>
        <v>26.747299185463888</v>
      </c>
      <c r="AD22" s="40">
        <f t="shared" si="4"/>
        <v>1201.9259843802474</v>
      </c>
      <c r="AE22" s="40">
        <f t="shared" si="5"/>
        <v>1218.3832003906887</v>
      </c>
      <c r="AF22" s="44">
        <f t="shared" si="6"/>
        <v>1189.8422911347595</v>
      </c>
      <c r="AG22" s="44">
        <f t="shared" si="22"/>
        <v>146.01564245104973</v>
      </c>
      <c r="AH22" s="44">
        <f t="shared" si="23"/>
        <v>814.58350115518147</v>
      </c>
      <c r="AI22" s="75">
        <f t="shared" si="7"/>
        <v>1282.15913954437</v>
      </c>
      <c r="AJ22" s="75">
        <f t="shared" si="8"/>
        <v>1287.4724110203756</v>
      </c>
      <c r="AK22" s="75">
        <f t="shared" si="9"/>
        <v>1108.315385351583</v>
      </c>
      <c r="AL22" s="75">
        <f t="shared" si="10"/>
        <v>1026.1405332315851</v>
      </c>
      <c r="AM22" s="75">
        <f t="shared" si="24"/>
        <v>1215.4969942946859</v>
      </c>
      <c r="AN22" s="44">
        <f t="shared" si="11"/>
        <v>241.94692953386607</v>
      </c>
      <c r="AO22" s="75">
        <f t="shared" si="25"/>
        <v>239.51986415386318</v>
      </c>
      <c r="AQ22" s="75">
        <f t="shared" si="12"/>
        <v>121.67206766707358</v>
      </c>
      <c r="AR22" s="75">
        <f t="shared" si="26"/>
        <v>188.33421291675762</v>
      </c>
      <c r="AS22" s="75">
        <f t="shared" si="27"/>
        <v>356.04422478548133</v>
      </c>
      <c r="AU22" s="75">
        <v>357</v>
      </c>
      <c r="AV22" s="44">
        <v>630.15</v>
      </c>
      <c r="AW22" s="151">
        <f t="shared" si="28"/>
        <v>1.5869237483138936</v>
      </c>
      <c r="AX22" s="44">
        <v>438.25493093115529</v>
      </c>
      <c r="AY22" s="44">
        <f t="shared" si="29"/>
        <v>453.81963370631831</v>
      </c>
      <c r="AZ22" s="44">
        <f t="shared" si="30"/>
        <v>242.25997247916766</v>
      </c>
      <c r="BA22" s="44"/>
      <c r="BB22" s="75">
        <f t="shared" si="31"/>
        <v>-1.6754819941049846</v>
      </c>
      <c r="BC22" s="75">
        <f t="shared" si="32"/>
        <v>308.67056578151556</v>
      </c>
      <c r="BD22" s="44">
        <f t="shared" si="33"/>
        <v>127.90888315553474</v>
      </c>
      <c r="BF22" s="149">
        <v>366</v>
      </c>
      <c r="BG22" s="151">
        <f t="shared" si="34"/>
        <v>1.5645779550966128</v>
      </c>
      <c r="BH22" s="40">
        <v>297.91355593170118</v>
      </c>
      <c r="BI22" s="40">
        <f t="shared" si="13"/>
        <v>324.60340333402962</v>
      </c>
      <c r="BJ22" s="40">
        <f t="shared" si="14"/>
        <v>712.34795435957813</v>
      </c>
      <c r="BK22" s="40"/>
      <c r="BL22" s="40"/>
      <c r="BM22" s="40"/>
      <c r="BN22" s="40"/>
      <c r="BO22" s="40"/>
      <c r="BP22" s="132">
        <v>32.200000000000045</v>
      </c>
      <c r="BQ22" s="153">
        <f t="shared" si="15"/>
        <v>3.2749304077288355</v>
      </c>
      <c r="BR22" s="44">
        <v>1305.0843056943474</v>
      </c>
      <c r="BS22" s="44">
        <v>68.280415996893908</v>
      </c>
      <c r="BT22" s="75">
        <f t="shared" si="48"/>
        <v>1238.4221604446634</v>
      </c>
      <c r="BU22" s="44">
        <f t="shared" si="36"/>
        <v>1198.6768004830828</v>
      </c>
      <c r="BV22" s="44">
        <f t="shared" si="37"/>
        <v>1579.6936384756111</v>
      </c>
      <c r="BW22" s="75">
        <f t="shared" si="38"/>
        <v>39.745359961580562</v>
      </c>
      <c r="BY22" s="132">
        <v>500</v>
      </c>
      <c r="BZ22" s="132">
        <f t="shared" si="39"/>
        <v>773.15</v>
      </c>
      <c r="CA22" s="132">
        <f t="shared" si="40"/>
        <v>1.2934100756644895</v>
      </c>
      <c r="CB22" s="132">
        <v>2.0068999999999999</v>
      </c>
      <c r="CC22" s="132">
        <v>1.8312999999999999</v>
      </c>
      <c r="CD22" s="132">
        <v>1.7725</v>
      </c>
      <c r="CE22" s="132">
        <v>1.4591000000000001</v>
      </c>
      <c r="CF22" s="132"/>
      <c r="CG22" s="75"/>
      <c r="CI22" s="75">
        <f t="shared" si="44"/>
        <v>318.77143567466061</v>
      </c>
      <c r="CJ22" s="75">
        <f t="shared" si="45"/>
        <v>227.20628987692615</v>
      </c>
      <c r="CK22" s="75">
        <f t="shared" si="46"/>
        <v>194.57117213630585</v>
      </c>
      <c r="CM22" s="75">
        <f t="shared" si="16"/>
        <v>1237.8087511313338</v>
      </c>
      <c r="CN22" s="75">
        <f t="shared" si="17"/>
        <v>1304.4708963810178</v>
      </c>
      <c r="CO22" s="44">
        <f t="shared" si="18"/>
        <v>47.979984256633998</v>
      </c>
      <c r="CQ22" s="75">
        <f t="shared" si="19"/>
        <v>1130.9091454342026</v>
      </c>
      <c r="CR22" s="120">
        <f t="shared" si="20"/>
        <v>1252.5812131012763</v>
      </c>
      <c r="CS22" s="120">
        <f t="shared" si="21"/>
        <v>1319.2433583509603</v>
      </c>
      <c r="CT22" s="120">
        <f t="shared" si="47"/>
        <v>-188.33421291675768</v>
      </c>
    </row>
    <row r="23" spans="1:98" x14ac:dyDescent="0.2">
      <c r="A23" s="132">
        <v>36</v>
      </c>
      <c r="B23" s="132">
        <v>309.14999999999998</v>
      </c>
      <c r="C23" s="40">
        <v>3.2346757237586936</v>
      </c>
      <c r="D23" s="132"/>
      <c r="E23" s="44">
        <v>11.338760000000001</v>
      </c>
      <c r="F23" s="44">
        <v>12.099177849192397</v>
      </c>
      <c r="G23" s="150">
        <v>10.03656</v>
      </c>
      <c r="H23" s="44">
        <v>3.27298</v>
      </c>
      <c r="I23" s="44"/>
      <c r="J23" s="44">
        <v>10.841939999999999</v>
      </c>
      <c r="K23" s="44">
        <v>10.312290000000001</v>
      </c>
      <c r="L23" s="44">
        <v>11.03777</v>
      </c>
      <c r="M23" s="44">
        <v>11.88222</v>
      </c>
      <c r="N23" s="44">
        <v>11.84966</v>
      </c>
      <c r="O23" s="44">
        <v>11.939483238398553</v>
      </c>
      <c r="P23" s="44">
        <v>10.991000846257579</v>
      </c>
      <c r="Q23" s="44">
        <v>10.552182149804061</v>
      </c>
      <c r="R23" s="44">
        <v>10.721220000000001</v>
      </c>
      <c r="S23" s="44">
        <v>5.45214</v>
      </c>
      <c r="T23" s="44">
        <v>11.180890847955988</v>
      </c>
      <c r="U23" s="44">
        <v>10.321685556607104</v>
      </c>
      <c r="V23" s="44">
        <v>10.130519640448028</v>
      </c>
      <c r="W23" s="44">
        <v>10.414361343998156</v>
      </c>
      <c r="X23" s="132"/>
      <c r="Y23" s="75">
        <f t="shared" si="0"/>
        <v>64.910559068444172</v>
      </c>
      <c r="Z23" s="75">
        <f t="shared" si="1"/>
        <v>232.26930046797486</v>
      </c>
      <c r="AA23" s="40">
        <f t="shared" si="2"/>
        <v>1157.7759763673537</v>
      </c>
      <c r="AB23" s="40">
        <f t="shared" si="3"/>
        <v>1036.666789064768</v>
      </c>
      <c r="AC23" s="40">
        <f t="shared" si="49"/>
        <v>27.670074993678305</v>
      </c>
      <c r="AD23" s="40">
        <f t="shared" si="4"/>
        <v>1191.9426602259844</v>
      </c>
      <c r="AE23" s="40">
        <f t="shared" si="5"/>
        <v>1208.5343684295651</v>
      </c>
      <c r="AF23" s="44">
        <f t="shared" si="6"/>
        <v>1180.1414763731213</v>
      </c>
      <c r="AG23" s="44">
        <f t="shared" si="22"/>
        <v>139.26794032907452</v>
      </c>
      <c r="AH23" s="44">
        <f t="shared" si="23"/>
        <v>806.15631932886777</v>
      </c>
      <c r="AI23" s="75">
        <f t="shared" si="7"/>
        <v>1270.5792250401257</v>
      </c>
      <c r="AJ23" s="75">
        <f t="shared" si="8"/>
        <v>1275.9289698043988</v>
      </c>
      <c r="AK23" s="75">
        <f t="shared" si="9"/>
        <v>1098.1554988825296</v>
      </c>
      <c r="AL23" s="75">
        <f t="shared" si="10"/>
        <v>1016.4970366293504</v>
      </c>
      <c r="AM23" s="75">
        <f t="shared" si="24"/>
        <v>1205.6686659716815</v>
      </c>
      <c r="AN23" s="44">
        <f t="shared" si="11"/>
        <v>239.26218073963082</v>
      </c>
      <c r="AO23" s="75">
        <f t="shared" si="25"/>
        <v>236.77813843324134</v>
      </c>
      <c r="AQ23" s="75">
        <f t="shared" si="12"/>
        <v>121.9925188074386</v>
      </c>
      <c r="AR23" s="75">
        <f t="shared" si="26"/>
        <v>186.90307787588279</v>
      </c>
      <c r="AS23" s="75">
        <f t="shared" si="27"/>
        <v>354.26181927541347</v>
      </c>
      <c r="AU23" s="75">
        <v>398</v>
      </c>
      <c r="AV23" s="44">
        <v>671.15</v>
      </c>
      <c r="AW23" s="151">
        <f t="shared" si="28"/>
        <v>1.4899798852715489</v>
      </c>
      <c r="AX23" s="44">
        <v>418.71033485818504</v>
      </c>
      <c r="AY23" s="44">
        <f t="shared" si="29"/>
        <v>413.09055627149689</v>
      </c>
      <c r="AZ23" s="44">
        <f t="shared" si="30"/>
        <v>31.581911363398568</v>
      </c>
      <c r="BA23" s="44"/>
      <c r="BF23" s="149">
        <v>403.2</v>
      </c>
      <c r="BG23" s="151">
        <f t="shared" si="34"/>
        <v>1.4785244326162492</v>
      </c>
      <c r="BH23" s="40">
        <v>260.63631933178101</v>
      </c>
      <c r="BI23" s="40">
        <f t="shared" si="13"/>
        <v>292.26130972956031</v>
      </c>
      <c r="BJ23" s="40">
        <f t="shared" si="14"/>
        <v>1000.1400176596329</v>
      </c>
      <c r="BK23" s="40"/>
      <c r="BL23" s="40"/>
      <c r="BM23" s="40"/>
      <c r="BN23" s="40"/>
      <c r="BO23" s="40"/>
      <c r="BP23" s="132">
        <v>39.990000000000009</v>
      </c>
      <c r="BQ23" s="153">
        <f t="shared" si="15"/>
        <v>3.1934597943411895</v>
      </c>
      <c r="BR23" s="44">
        <v>1278.7091504399532</v>
      </c>
      <c r="BS23" s="44">
        <v>61.557457953302446</v>
      </c>
      <c r="BT23" s="75">
        <f t="shared" si="48"/>
        <v>1213.798591371509</v>
      </c>
      <c r="BU23" s="44">
        <f t="shared" si="36"/>
        <v>1161.1770389123067</v>
      </c>
      <c r="BV23" s="44">
        <f t="shared" si="37"/>
        <v>2769.0277832165848</v>
      </c>
      <c r="BW23" s="75">
        <f t="shared" si="38"/>
        <v>52.621552459202348</v>
      </c>
      <c r="BY23" s="132">
        <v>600</v>
      </c>
      <c r="BZ23" s="132">
        <f t="shared" si="39"/>
        <v>873.15</v>
      </c>
      <c r="CA23" s="132">
        <f t="shared" si="40"/>
        <v>1.1452785890167783</v>
      </c>
      <c r="CB23" s="132">
        <v>1.7826</v>
      </c>
      <c r="CC23" s="132">
        <v>1.6397999999999999</v>
      </c>
      <c r="CD23" s="132">
        <v>1.5928</v>
      </c>
      <c r="CE23" s="132">
        <v>1.3748</v>
      </c>
      <c r="CF23" s="132"/>
      <c r="CG23" s="75"/>
      <c r="CI23" s="75">
        <f t="shared" si="44"/>
        <v>259.76470672093814</v>
      </c>
      <c r="CJ23" s="75">
        <f t="shared" si="45"/>
        <v>176.2660171863985</v>
      </c>
      <c r="CK23" s="75">
        <f t="shared" si="46"/>
        <v>147.18520777430768</v>
      </c>
      <c r="CM23" s="75">
        <f t="shared" si="16"/>
        <v>1227.8959700546629</v>
      </c>
      <c r="CN23" s="75">
        <f t="shared" si="17"/>
        <v>1292.8065291231071</v>
      </c>
      <c r="CO23" s="44">
        <f t="shared" si="18"/>
        <v>47.76747072002604</v>
      </c>
      <c r="CQ23" s="75">
        <f t="shared" si="19"/>
        <v>1120.5335411721401</v>
      </c>
      <c r="CR23" s="120">
        <f t="shared" si="20"/>
        <v>1242.5260599795783</v>
      </c>
      <c r="CS23" s="120">
        <f t="shared" si="21"/>
        <v>1307.4366190480225</v>
      </c>
      <c r="CT23" s="120">
        <f t="shared" si="47"/>
        <v>-186.90307787588245</v>
      </c>
    </row>
    <row r="24" spans="1:98" x14ac:dyDescent="0.2">
      <c r="A24" s="132">
        <v>38</v>
      </c>
      <c r="B24" s="132">
        <v>311.14999999999998</v>
      </c>
      <c r="C24" s="40">
        <v>3.213883978788366</v>
      </c>
      <c r="D24" s="132"/>
      <c r="E24" s="44">
        <v>11.13125</v>
      </c>
      <c r="F24" s="44">
        <v>11.857530681404935</v>
      </c>
      <c r="G24" s="150">
        <v>9.8497900000000005</v>
      </c>
      <c r="H24" s="44">
        <v>3.2451400000000001</v>
      </c>
      <c r="I24" s="44"/>
      <c r="J24" s="44">
        <v>10.625500000000001</v>
      </c>
      <c r="K24" s="44">
        <v>10.10918</v>
      </c>
      <c r="L24" s="44">
        <v>10.81582</v>
      </c>
      <c r="M24" s="44">
        <v>11.634069999999999</v>
      </c>
      <c r="N24" s="44">
        <v>11.602080000000001</v>
      </c>
      <c r="O24" s="44">
        <v>11.689141114726951</v>
      </c>
      <c r="P24" s="44">
        <v>10.772719044850978</v>
      </c>
      <c r="Q24" s="44">
        <v>10.34651287785697</v>
      </c>
      <c r="R24" s="44">
        <v>10.506640000000001</v>
      </c>
      <c r="S24" s="44">
        <v>5.3746499999999999</v>
      </c>
      <c r="T24" s="44">
        <v>10.957991922370073</v>
      </c>
      <c r="U24" s="44">
        <v>10.122898953316874</v>
      </c>
      <c r="V24" s="44">
        <v>9.9368460416593667</v>
      </c>
      <c r="W24" s="44">
        <v>10.213053808313774</v>
      </c>
      <c r="X24" s="132"/>
      <c r="Y24" s="75">
        <f t="shared" si="0"/>
        <v>63.206698220848239</v>
      </c>
      <c r="Z24" s="75">
        <f t="shared" si="1"/>
        <v>230.2050570608011</v>
      </c>
      <c r="AA24" s="40">
        <f t="shared" si="2"/>
        <v>1147.2301123885879</v>
      </c>
      <c r="AB24" s="40">
        <f t="shared" si="3"/>
        <v>1027.9014705882007</v>
      </c>
      <c r="AC24" s="40">
        <f t="shared" si="49"/>
        <v>28.574296008733626</v>
      </c>
      <c r="AD24" s="40">
        <f t="shared" si="4"/>
        <v>1182.0989899541985</v>
      </c>
      <c r="AE24" s="40">
        <f t="shared" si="5"/>
        <v>1198.8121484814399</v>
      </c>
      <c r="AF24" s="44">
        <f t="shared" si="6"/>
        <v>1170.575675965971</v>
      </c>
      <c r="AG24" s="44">
        <f t="shared" si="22"/>
        <v>132.78676527128022</v>
      </c>
      <c r="AH24" s="44">
        <f t="shared" si="23"/>
        <v>797.2983801168308</v>
      </c>
      <c r="AI24" s="75">
        <f t="shared" si="7"/>
        <v>1259.1724296603948</v>
      </c>
      <c r="AJ24" s="75">
        <f t="shared" si="8"/>
        <v>1264.5555058149564</v>
      </c>
      <c r="AK24" s="75">
        <f t="shared" si="9"/>
        <v>1088.1251827612211</v>
      </c>
      <c r="AL24" s="75">
        <f t="shared" si="10"/>
        <v>1006.9774640206557</v>
      </c>
      <c r="AM24" s="75">
        <f t="shared" si="24"/>
        <v>1195.9657314395465</v>
      </c>
      <c r="AN24" s="44">
        <f t="shared" si="11"/>
        <v>236.6540352267557</v>
      </c>
      <c r="AO24" s="75">
        <f t="shared" si="25"/>
        <v>234.11737611408739</v>
      </c>
      <c r="AQ24" s="75">
        <f t="shared" si="12"/>
        <v>122.30633289606162</v>
      </c>
      <c r="AR24" s="75">
        <f t="shared" si="26"/>
        <v>185.51303111690987</v>
      </c>
      <c r="AS24" s="75">
        <f t="shared" si="27"/>
        <v>352.51138995686273</v>
      </c>
      <c r="AU24" s="75">
        <v>445</v>
      </c>
      <c r="AV24" s="44">
        <v>718.15</v>
      </c>
      <c r="AW24" s="151">
        <f t="shared" si="28"/>
        <v>1.392466754856228</v>
      </c>
      <c r="AX24" s="44">
        <v>371.56355643248298</v>
      </c>
      <c r="AY24" s="44">
        <f t="shared" si="29"/>
        <v>372.34682361275179</v>
      </c>
      <c r="AZ24" s="44">
        <f t="shared" si="30"/>
        <v>0.61350747568624975</v>
      </c>
      <c r="BA24" s="44"/>
      <c r="BF24" s="149">
        <v>405.5</v>
      </c>
      <c r="BG24" s="151">
        <f t="shared" si="34"/>
        <v>1.4735135931628969</v>
      </c>
      <c r="BH24" s="40">
        <v>259.66885806598941</v>
      </c>
      <c r="BI24" s="40">
        <f t="shared" si="13"/>
        <v>290.39125211847437</v>
      </c>
      <c r="BJ24" s="40">
        <f t="shared" si="14"/>
        <v>943.8654963161631</v>
      </c>
      <c r="BK24" s="40"/>
      <c r="BL24" s="40"/>
      <c r="BM24" s="40"/>
      <c r="BN24" s="40"/>
      <c r="BO24" s="40"/>
      <c r="BP24" s="132">
        <v>40.220000000000027</v>
      </c>
      <c r="BQ24" s="153">
        <f t="shared" si="15"/>
        <v>3.1911159332418548</v>
      </c>
      <c r="BR24" s="44">
        <v>1259.5967080739331</v>
      </c>
      <c r="BS24" s="44">
        <v>61.36974892654348</v>
      </c>
      <c r="BT24" s="75">
        <f t="shared" si="48"/>
        <v>1196.3900098530848</v>
      </c>
      <c r="BU24" s="44">
        <f t="shared" si="36"/>
        <v>1160.1005190336775</v>
      </c>
      <c r="BV24" s="44">
        <f t="shared" si="37"/>
        <v>1316.9271439318481</v>
      </c>
      <c r="BW24" s="75">
        <f t="shared" si="38"/>
        <v>36.28949081940732</v>
      </c>
      <c r="BY24" s="132">
        <v>700</v>
      </c>
      <c r="BZ24" s="132">
        <f t="shared" si="39"/>
        <v>973.15</v>
      </c>
      <c r="CA24" s="132">
        <f t="shared" si="40"/>
        <v>1.0275908133381289</v>
      </c>
      <c r="CB24" s="132">
        <v>1.6269</v>
      </c>
      <c r="CC24" s="132">
        <v>1.5083</v>
      </c>
      <c r="CD24" s="132">
        <v>1.4690000000000001</v>
      </c>
      <c r="CE24" s="132">
        <v>1.3117000000000001</v>
      </c>
      <c r="CF24" s="132"/>
      <c r="CG24" s="75"/>
      <c r="CI24" s="75">
        <f t="shared" si="44"/>
        <v>215.35235769402462</v>
      </c>
      <c r="CJ24" s="75">
        <f t="shared" si="45"/>
        <v>139.65918295310644</v>
      </c>
      <c r="CK24" s="75">
        <f t="shared" si="46"/>
        <v>113.25789135277726</v>
      </c>
      <c r="CM24" s="75">
        <f t="shared" si="16"/>
        <v>1218.1098980536551</v>
      </c>
      <c r="CN24" s="75">
        <f t="shared" si="17"/>
        <v>1281.3165962745034</v>
      </c>
      <c r="CO24" s="44">
        <f t="shared" si="18"/>
        <v>47.546660679866591</v>
      </c>
      <c r="CQ24" s="75">
        <f t="shared" si="19"/>
        <v>1110.2916426369845</v>
      </c>
      <c r="CR24" s="120">
        <f t="shared" si="20"/>
        <v>1232.5979755330461</v>
      </c>
      <c r="CS24" s="120">
        <f t="shared" si="21"/>
        <v>1295.8046737538943</v>
      </c>
      <c r="CT24" s="120">
        <f t="shared" si="47"/>
        <v>-185.51303111690981</v>
      </c>
    </row>
    <row r="25" spans="1:98" x14ac:dyDescent="0.2">
      <c r="A25" s="132">
        <v>40</v>
      </c>
      <c r="B25" s="132">
        <v>313.14999999999998</v>
      </c>
      <c r="C25" s="40">
        <v>3.1933578157432541</v>
      </c>
      <c r="D25" s="132"/>
      <c r="E25" s="44">
        <v>10.930120000000001</v>
      </c>
      <c r="F25" s="44">
        <v>11.623995804937891</v>
      </c>
      <c r="G25" s="150">
        <v>9.6688700000000001</v>
      </c>
      <c r="H25" s="44">
        <v>3.21787</v>
      </c>
      <c r="I25" s="44"/>
      <c r="J25" s="44">
        <v>10.41619</v>
      </c>
      <c r="K25" s="44">
        <v>9.9127200000000002</v>
      </c>
      <c r="L25" s="44">
        <v>10.60125</v>
      </c>
      <c r="M25" s="44">
        <v>11.39433</v>
      </c>
      <c r="N25" s="44">
        <v>11.362869999999999</v>
      </c>
      <c r="O25" s="44">
        <v>11.44729487695674</v>
      </c>
      <c r="P25" s="44">
        <v>10.561577284637599</v>
      </c>
      <c r="Q25" s="44">
        <v>10.147510264803875</v>
      </c>
      <c r="R25" s="44">
        <v>10.299160000000001</v>
      </c>
      <c r="S25" s="44">
        <v>5.2992900000000001</v>
      </c>
      <c r="T25" s="44">
        <v>10.742399116144542</v>
      </c>
      <c r="U25" s="44">
        <v>9.9305125390439954</v>
      </c>
      <c r="V25" s="44">
        <v>9.7493784211017935</v>
      </c>
      <c r="W25" s="44">
        <v>10.018236617241014</v>
      </c>
      <c r="X25" s="132"/>
      <c r="Y25" s="75">
        <f t="shared" si="0"/>
        <v>61.549284286136071</v>
      </c>
      <c r="Z25" s="75">
        <f t="shared" si="1"/>
        <v>228.17881398642197</v>
      </c>
      <c r="AA25" s="40">
        <f t="shared" si="2"/>
        <v>1136.8401577313791</v>
      </c>
      <c r="AB25" s="40">
        <f t="shared" si="3"/>
        <v>1019.2282642155899</v>
      </c>
      <c r="AC25" s="40">
        <f t="shared" si="49"/>
        <v>29.460445144289878</v>
      </c>
      <c r="AD25" s="40">
        <f t="shared" si="4"/>
        <v>1172.3920824035204</v>
      </c>
      <c r="AE25" s="40">
        <f t="shared" si="5"/>
        <v>1189.2141146415456</v>
      </c>
      <c r="AF25" s="44">
        <f t="shared" si="6"/>
        <v>1161.1421068306934</v>
      </c>
      <c r="AG25" s="44">
        <f t="shared" si="22"/>
        <v>126.56195038920413</v>
      </c>
      <c r="AH25" s="44">
        <f t="shared" si="23"/>
        <v>788.03762253255002</v>
      </c>
      <c r="AI25" s="75">
        <f t="shared" si="7"/>
        <v>1247.9349746918876</v>
      </c>
      <c r="AJ25" s="75">
        <f t="shared" si="8"/>
        <v>1253.3483322112554</v>
      </c>
      <c r="AK25" s="75">
        <f t="shared" si="9"/>
        <v>1078.2222730230055</v>
      </c>
      <c r="AL25" s="75">
        <f t="shared" si="10"/>
        <v>997.57973427774868</v>
      </c>
      <c r="AM25" s="75">
        <f t="shared" si="24"/>
        <v>1186.3856904057516</v>
      </c>
      <c r="AN25" s="44">
        <f t="shared" si="11"/>
        <v>234.12006799566552</v>
      </c>
      <c r="AO25" s="75">
        <f t="shared" si="25"/>
        <v>231.5351347120918</v>
      </c>
      <c r="AQ25" s="75">
        <f t="shared" si="12"/>
        <v>122.61083470466259</v>
      </c>
      <c r="AR25" s="75">
        <f t="shared" si="26"/>
        <v>184.16011899079865</v>
      </c>
      <c r="AS25" s="75">
        <f t="shared" si="27"/>
        <v>350.78964869108455</v>
      </c>
      <c r="AU25" s="75">
        <v>497</v>
      </c>
      <c r="AV25" s="44">
        <v>770.15</v>
      </c>
      <c r="AW25" s="151">
        <f t="shared" si="28"/>
        <v>1.2984483542167111</v>
      </c>
      <c r="AX25" s="44">
        <v>329.30374714260029</v>
      </c>
      <c r="AY25" s="44">
        <f t="shared" si="29"/>
        <v>333.27649615519817</v>
      </c>
      <c r="AZ25" s="44">
        <f t="shared" si="30"/>
        <v>15.78273471709749</v>
      </c>
      <c r="BA25" s="44"/>
      <c r="BF25" s="149">
        <v>412.3</v>
      </c>
      <c r="BG25" s="151">
        <f t="shared" si="34"/>
        <v>1.4588956160186737</v>
      </c>
      <c r="BH25" s="40">
        <v>256.62865941197646</v>
      </c>
      <c r="BI25" s="40">
        <f t="shared" si="13"/>
        <v>284.94408807560023</v>
      </c>
      <c r="BJ25" s="40">
        <f t="shared" si="14"/>
        <v>801.763500404767</v>
      </c>
      <c r="BK25" s="40"/>
      <c r="BL25" s="40"/>
      <c r="BM25" s="40"/>
      <c r="BN25" s="40"/>
      <c r="BO25" s="40"/>
      <c r="BP25" s="132">
        <v>40.220000000000027</v>
      </c>
      <c r="BQ25" s="153">
        <f t="shared" si="15"/>
        <v>3.1911159332418548</v>
      </c>
      <c r="BR25" s="44">
        <v>1257.6083534918455</v>
      </c>
      <c r="BS25" s="44">
        <v>61.36974892654348</v>
      </c>
      <c r="BT25" s="75">
        <f t="shared" si="48"/>
        <v>1196.0590692057094</v>
      </c>
      <c r="BU25" s="44">
        <f t="shared" si="36"/>
        <v>1160.1005190336775</v>
      </c>
      <c r="BV25" s="44">
        <f t="shared" si="37"/>
        <v>1293.0173304745347</v>
      </c>
      <c r="BW25" s="75">
        <f t="shared" si="38"/>
        <v>35.958550172031892</v>
      </c>
      <c r="BY25" s="132">
        <v>800</v>
      </c>
      <c r="BZ25" s="132">
        <f t="shared" si="39"/>
        <v>1073.1500000000001</v>
      </c>
      <c r="CA25" s="132">
        <f t="shared" si="40"/>
        <v>0.93183618319899353</v>
      </c>
      <c r="CB25" s="132">
        <v>1.5138</v>
      </c>
      <c r="CC25" s="132">
        <v>1.4137999999999999</v>
      </c>
      <c r="CD25" s="132">
        <v>1.3797999999999999</v>
      </c>
      <c r="CE25" s="132">
        <v>1.2632000000000001</v>
      </c>
      <c r="CF25" s="132"/>
      <c r="CG25" s="75"/>
      <c r="CI25" s="75">
        <f t="shared" si="44"/>
        <v>180.97486193363463</v>
      </c>
      <c r="CJ25" s="75">
        <f t="shared" si="45"/>
        <v>112.63293079542129</v>
      </c>
      <c r="CK25" s="75">
        <f t="shared" si="46"/>
        <v>88.290377170575866</v>
      </c>
      <c r="CM25" s="75">
        <f t="shared" si="16"/>
        <v>1208.4482086973812</v>
      </c>
      <c r="CN25" s="75">
        <f t="shared" si="17"/>
        <v>1269.9974929835173</v>
      </c>
      <c r="CO25" s="44">
        <f t="shared" si="18"/>
        <v>47.31801058657129</v>
      </c>
      <c r="CQ25" s="75">
        <f t="shared" si="19"/>
        <v>1100.1917963889209</v>
      </c>
      <c r="CR25" s="120">
        <f t="shared" si="20"/>
        <v>1222.8026310935836</v>
      </c>
      <c r="CS25" s="120">
        <f t="shared" si="21"/>
        <v>1284.3519153797197</v>
      </c>
      <c r="CT25" s="120">
        <f t="shared" si="47"/>
        <v>-184.16011899079876</v>
      </c>
    </row>
    <row r="26" spans="1:98" x14ac:dyDescent="0.2">
      <c r="A26" s="132">
        <v>42</v>
      </c>
      <c r="B26" s="132">
        <v>315.14999999999998</v>
      </c>
      <c r="C26" s="40">
        <v>3.1730921783277806</v>
      </c>
      <c r="D26" s="132"/>
      <c r="E26" s="44">
        <v>10.73512</v>
      </c>
      <c r="F26" s="44">
        <v>11.39822491995427</v>
      </c>
      <c r="G26" s="150">
        <v>9.4935500000000008</v>
      </c>
      <c r="H26" s="44">
        <v>3.1911800000000001</v>
      </c>
      <c r="I26" s="44"/>
      <c r="J26" s="44">
        <v>10.213699999999999</v>
      </c>
      <c r="K26" s="44">
        <v>9.7226199999999992</v>
      </c>
      <c r="L26" s="44">
        <v>10.393739999999999</v>
      </c>
      <c r="M26" s="44">
        <v>11.162610000000001</v>
      </c>
      <c r="N26" s="44">
        <v>11.131690000000001</v>
      </c>
      <c r="O26" s="44">
        <v>11.213572579691094</v>
      </c>
      <c r="P26" s="44">
        <v>10.357285907757232</v>
      </c>
      <c r="Q26" s="44">
        <v>9.9548942870354438</v>
      </c>
      <c r="R26" s="44">
        <v>10.098470000000001</v>
      </c>
      <c r="S26" s="44">
        <v>5.2259599999999997</v>
      </c>
      <c r="T26" s="44">
        <v>10.533785912143674</v>
      </c>
      <c r="U26" s="44">
        <v>9.7442499287731206</v>
      </c>
      <c r="V26" s="44">
        <v>9.5678602051532238</v>
      </c>
      <c r="W26" s="44">
        <v>9.8296432235506934</v>
      </c>
      <c r="X26" s="132"/>
      <c r="Y26" s="75">
        <f t="shared" si="0"/>
        <v>59.937024843922927</v>
      </c>
      <c r="Z26" s="75">
        <f t="shared" si="1"/>
        <v>226.18995186803636</v>
      </c>
      <c r="AA26" s="40">
        <f t="shared" si="2"/>
        <v>1126.6027430055356</v>
      </c>
      <c r="AB26" s="40">
        <f t="shared" si="3"/>
        <v>1010.6459301746382</v>
      </c>
      <c r="AC26" s="40">
        <f t="shared" si="49"/>
        <v>30.328989841851076</v>
      </c>
      <c r="AD26" s="40">
        <f t="shared" si="4"/>
        <v>1162.8191252364311</v>
      </c>
      <c r="AE26" s="40">
        <f t="shared" si="5"/>
        <v>1179.7379025860703</v>
      </c>
      <c r="AF26" s="44">
        <f t="shared" si="6"/>
        <v>1151.8380614810649</v>
      </c>
      <c r="AG26" s="44">
        <f t="shared" si="22"/>
        <v>120.58376119941771</v>
      </c>
      <c r="AH26" s="44">
        <f t="shared" si="23"/>
        <v>778.40113368454934</v>
      </c>
      <c r="AI26" s="75">
        <f t="shared" si="7"/>
        <v>1236.8631889893552</v>
      </c>
      <c r="AJ26" s="75">
        <f t="shared" si="8"/>
        <v>1242.3038669221191</v>
      </c>
      <c r="AK26" s="75">
        <f t="shared" si="9"/>
        <v>1068.4446517417921</v>
      </c>
      <c r="AL26" s="75">
        <f t="shared" si="10"/>
        <v>988.30181076054009</v>
      </c>
      <c r="AM26" s="75">
        <f t="shared" si="24"/>
        <v>1176.9261641454323</v>
      </c>
      <c r="AN26" s="44">
        <f t="shared" si="11"/>
        <v>231.6579367474809</v>
      </c>
      <c r="AO26" s="75">
        <f t="shared" si="25"/>
        <v>229.02899725535497</v>
      </c>
      <c r="AQ26" s="75">
        <f t="shared" si="12"/>
        <v>122.9079890077839</v>
      </c>
      <c r="AR26" s="75">
        <f t="shared" si="26"/>
        <v>182.84501385170682</v>
      </c>
      <c r="AS26" s="75">
        <f t="shared" si="27"/>
        <v>349.09794087582026</v>
      </c>
      <c r="AU26" s="75">
        <v>563</v>
      </c>
      <c r="AV26" s="44">
        <v>836.15</v>
      </c>
      <c r="AW26" s="151">
        <f t="shared" si="28"/>
        <v>1.1959576630987263</v>
      </c>
      <c r="AX26" s="44">
        <v>307.48469974796075</v>
      </c>
      <c r="AY26" s="44">
        <f t="shared" si="29"/>
        <v>290.92388175696817</v>
      </c>
      <c r="AZ26" s="44">
        <f t="shared" si="30"/>
        <v>274.26069253078333</v>
      </c>
      <c r="BA26" s="44"/>
      <c r="BF26" s="149">
        <v>456.9</v>
      </c>
      <c r="BG26" s="151">
        <f t="shared" si="34"/>
        <v>1.3697691938908294</v>
      </c>
      <c r="BH26" s="40">
        <v>218.68046241778768</v>
      </c>
      <c r="BI26" s="40">
        <f t="shared" si="13"/>
        <v>251.99999695810106</v>
      </c>
      <c r="BJ26" s="40">
        <f t="shared" si="14"/>
        <v>1110.1913819831366</v>
      </c>
      <c r="BK26" s="40"/>
      <c r="BL26" s="40"/>
      <c r="BM26" s="40"/>
      <c r="BN26" s="40"/>
      <c r="BO26" s="40"/>
      <c r="BP26" s="132">
        <v>40.840000000000032</v>
      </c>
      <c r="BQ26" s="153">
        <f t="shared" si="15"/>
        <v>3.1848148030192043</v>
      </c>
      <c r="BR26" s="44">
        <v>1250.4746379773558</v>
      </c>
      <c r="BS26" s="44">
        <v>60.866710303007721</v>
      </c>
      <c r="BT26" s="75">
        <f t="shared" si="48"/>
        <v>1190.5376131334328</v>
      </c>
      <c r="BU26" s="44">
        <f t="shared" si="36"/>
        <v>1157.2070966201068</v>
      </c>
      <c r="BV26" s="44">
        <f t="shared" si="37"/>
        <v>1110.923331045102</v>
      </c>
      <c r="BW26" s="75">
        <f t="shared" si="38"/>
        <v>33.330516513326074</v>
      </c>
      <c r="BY26" s="132">
        <v>900</v>
      </c>
      <c r="BZ26" s="132">
        <f t="shared" si="39"/>
        <v>1173.1500000000001</v>
      </c>
      <c r="CA26" s="132">
        <f t="shared" si="40"/>
        <v>0.85240591569705482</v>
      </c>
      <c r="CB26" s="132">
        <v>1.4289000000000001</v>
      </c>
      <c r="CC26" s="132">
        <v>1.3435999999999999</v>
      </c>
      <c r="CD26" s="132">
        <v>1.3132999999999999</v>
      </c>
      <c r="CE26" s="132">
        <v>1.2249000000000001</v>
      </c>
      <c r="CF26" s="132"/>
      <c r="CG26" s="75"/>
      <c r="CI26" s="75">
        <f t="shared" si="44"/>
        <v>154.04570948128449</v>
      </c>
      <c r="CJ26" s="75">
        <f t="shared" si="45"/>
        <v>92.493370744497838</v>
      </c>
      <c r="CK26" s="75">
        <f t="shared" si="46"/>
        <v>69.683845597474402</v>
      </c>
      <c r="CM26" s="75">
        <f t="shared" si="16"/>
        <v>1198.9086325798578</v>
      </c>
      <c r="CN26" s="75">
        <f t="shared" si="17"/>
        <v>1258.8456574237807</v>
      </c>
      <c r="CO26" s="44">
        <f t="shared" si="18"/>
        <v>47.081958325055439</v>
      </c>
      <c r="CQ26" s="75">
        <f t="shared" si="19"/>
        <v>1090.2218662944069</v>
      </c>
      <c r="CR26" s="120">
        <f t="shared" si="20"/>
        <v>1213.1298553021909</v>
      </c>
      <c r="CS26" s="120">
        <f t="shared" si="21"/>
        <v>1273.0668801461138</v>
      </c>
      <c r="CT26" s="120">
        <f t="shared" si="47"/>
        <v>-182.84501385170688</v>
      </c>
    </row>
    <row r="27" spans="1:98" x14ac:dyDescent="0.2">
      <c r="A27" s="132">
        <v>44</v>
      </c>
      <c r="B27" s="132">
        <v>317.14999999999998</v>
      </c>
      <c r="C27" s="40">
        <v>3.1530821377896898</v>
      </c>
      <c r="D27" s="132"/>
      <c r="E27" s="44">
        <v>10.546010000000001</v>
      </c>
      <c r="F27" s="44">
        <v>11.179885328752327</v>
      </c>
      <c r="G27" s="150">
        <v>9.3236100000000004</v>
      </c>
      <c r="H27" s="44">
        <v>3.1650499999999999</v>
      </c>
      <c r="I27" s="44"/>
      <c r="J27" s="44">
        <v>10.01774</v>
      </c>
      <c r="K27" s="44">
        <v>9.5386199999999999</v>
      </c>
      <c r="L27" s="44">
        <v>10.19299</v>
      </c>
      <c r="M27" s="44">
        <v>10.93859</v>
      </c>
      <c r="N27" s="44">
        <v>10.90818</v>
      </c>
      <c r="O27" s="44">
        <v>10.9876225817963</v>
      </c>
      <c r="P27" s="44">
        <v>10.15954869404397</v>
      </c>
      <c r="Q27" s="44">
        <v>9.7683983098729943</v>
      </c>
      <c r="R27" s="44">
        <v>9.90428</v>
      </c>
      <c r="S27" s="44">
        <v>5.1546099999999999</v>
      </c>
      <c r="T27" s="44">
        <v>10.331875956502458</v>
      </c>
      <c r="U27" s="44">
        <v>9.5638616584927654</v>
      </c>
      <c r="V27" s="44">
        <v>9.3920420342251703</v>
      </c>
      <c r="W27" s="44">
        <v>9.647004200578376</v>
      </c>
      <c r="X27" s="132"/>
      <c r="Y27" s="75">
        <f t="shared" si="0"/>
        <v>58.368621519700582</v>
      </c>
      <c r="Z27" s="75">
        <f t="shared" si="1"/>
        <v>224.23784676520393</v>
      </c>
      <c r="AA27" s="40">
        <f t="shared" si="2"/>
        <v>1116.5145938664425</v>
      </c>
      <c r="AB27" s="40">
        <f t="shared" si="3"/>
        <v>1002.153250247179</v>
      </c>
      <c r="AC27" s="40">
        <f t="shared" si="49"/>
        <v>31.180382659300918</v>
      </c>
      <c r="AD27" s="40">
        <f t="shared" si="4"/>
        <v>1153.3773822836704</v>
      </c>
      <c r="AE27" s="40">
        <f t="shared" si="5"/>
        <v>1170.3812076304589</v>
      </c>
      <c r="AF27" s="44">
        <f t="shared" si="6"/>
        <v>1142.6609054885873</v>
      </c>
      <c r="AG27" s="44">
        <f t="shared" si="22"/>
        <v>114.84287489955356</v>
      </c>
      <c r="AH27" s="44">
        <f t="shared" si="23"/>
        <v>768.41515083664956</v>
      </c>
      <c r="AI27" s="75">
        <f t="shared" si="7"/>
        <v>1225.9535052189774</v>
      </c>
      <c r="AJ27" s="75">
        <f t="shared" si="8"/>
        <v>1231.4186294401522</v>
      </c>
      <c r="AK27" s="75">
        <f t="shared" si="9"/>
        <v>1058.790245803661</v>
      </c>
      <c r="AL27" s="75">
        <f t="shared" si="10"/>
        <v>979.14170012260706</v>
      </c>
      <c r="AM27" s="75">
        <f t="shared" si="24"/>
        <v>1167.5848836992768</v>
      </c>
      <c r="AN27" s="44">
        <f t="shared" si="11"/>
        <v>229.26537919297323</v>
      </c>
      <c r="AO27" s="75">
        <f t="shared" si="25"/>
        <v>226.59657890298047</v>
      </c>
      <c r="AQ27" s="75">
        <f t="shared" si="12"/>
        <v>123.19769657775731</v>
      </c>
      <c r="AR27" s="75">
        <f t="shared" si="26"/>
        <v>181.56631809745789</v>
      </c>
      <c r="AS27" s="75">
        <f t="shared" si="27"/>
        <v>347.43554334296124</v>
      </c>
      <c r="AU27" s="75">
        <v>609</v>
      </c>
      <c r="AV27" s="44">
        <v>882.15</v>
      </c>
      <c r="AW27" s="151">
        <f t="shared" si="28"/>
        <v>1.1335940599671257</v>
      </c>
      <c r="AX27" s="44">
        <v>270.0271372130602</v>
      </c>
      <c r="AY27" s="44">
        <f t="shared" si="29"/>
        <v>265.27486104405239</v>
      </c>
      <c r="AZ27" s="44">
        <f t="shared" si="30"/>
        <v>22.584128786519585</v>
      </c>
      <c r="BA27" s="44"/>
      <c r="BF27" s="149">
        <v>457.5</v>
      </c>
      <c r="BG27" s="151">
        <f t="shared" si="34"/>
        <v>1.3686443577636351</v>
      </c>
      <c r="BH27" s="40">
        <v>217.41848491000252</v>
      </c>
      <c r="BI27" s="40">
        <f t="shared" si="13"/>
        <v>251.58715701102028</v>
      </c>
      <c r="BJ27" s="40">
        <f t="shared" si="14"/>
        <v>1167.4981531468695</v>
      </c>
      <c r="BK27" s="40"/>
      <c r="BL27" s="40"/>
      <c r="BM27" s="40"/>
      <c r="BN27" s="40"/>
      <c r="BO27" s="40"/>
      <c r="BP27" s="132">
        <v>50.32000000000005</v>
      </c>
      <c r="BQ27" s="153">
        <f t="shared" si="15"/>
        <v>3.0914767984666272</v>
      </c>
      <c r="BR27" s="44">
        <v>1203.8727993256027</v>
      </c>
      <c r="BS27" s="44">
        <v>53.686107099173796</v>
      </c>
      <c r="BT27" s="75">
        <f t="shared" si="48"/>
        <v>1145.5041778059021</v>
      </c>
      <c r="BU27" s="44">
        <f t="shared" si="36"/>
        <v>1114.4572365098611</v>
      </c>
      <c r="BV27" s="44">
        <f t="shared" si="37"/>
        <v>963.91256383981852</v>
      </c>
      <c r="BW27" s="75">
        <f t="shared" si="38"/>
        <v>31.046941296041041</v>
      </c>
      <c r="BY27" s="132">
        <v>1100</v>
      </c>
      <c r="BZ27" s="132">
        <f t="shared" si="39"/>
        <v>1373.15</v>
      </c>
      <c r="CA27" s="132">
        <f t="shared" si="40"/>
        <v>0.72825255798710986</v>
      </c>
      <c r="CB27" s="132">
        <v>1.3120000000000001</v>
      </c>
      <c r="CC27" s="132">
        <v>1.2477</v>
      </c>
      <c r="CD27" s="132">
        <v>1.2221</v>
      </c>
      <c r="CE27" s="132">
        <v>1.1689000000000001</v>
      </c>
      <c r="CF27" s="132"/>
      <c r="CG27" s="75"/>
      <c r="CI27" s="75">
        <f t="shared" si="44"/>
        <v>115.48955489030968</v>
      </c>
      <c r="CJ27" s="75">
        <f t="shared" si="45"/>
        <v>65.238720803251113</v>
      </c>
      <c r="CK27" s="75">
        <f t="shared" si="46"/>
        <v>44.507554830230085</v>
      </c>
      <c r="CM27" s="75">
        <f t="shared" si="16"/>
        <v>1189.4889554851704</v>
      </c>
      <c r="CN27" s="75">
        <f t="shared" si="17"/>
        <v>1247.857577004871</v>
      </c>
      <c r="CO27" s="44">
        <f t="shared" si="18"/>
        <v>46.838923918309547</v>
      </c>
      <c r="CQ27" s="75">
        <f t="shared" si="19"/>
        <v>1080.3810394972218</v>
      </c>
      <c r="CR27" s="120">
        <f t="shared" si="20"/>
        <v>1203.5787360749789</v>
      </c>
      <c r="CS27" s="120">
        <f t="shared" si="21"/>
        <v>1261.9473575946795</v>
      </c>
      <c r="CT27" s="120">
        <f t="shared" si="47"/>
        <v>-181.56631809745772</v>
      </c>
    </row>
    <row r="28" spans="1:98" x14ac:dyDescent="0.2">
      <c r="A28" s="132">
        <v>46</v>
      </c>
      <c r="B28" s="132">
        <v>319.14999999999998</v>
      </c>
      <c r="C28" s="40">
        <v>3.1333228889237037</v>
      </c>
      <c r="D28" s="132"/>
      <c r="E28" s="44">
        <v>10.36256</v>
      </c>
      <c r="F28" s="44">
        <v>10.968659692687391</v>
      </c>
      <c r="G28" s="150">
        <v>9.15883</v>
      </c>
      <c r="H28" s="44">
        <v>3.1394500000000001</v>
      </c>
      <c r="I28" s="44"/>
      <c r="J28" s="44">
        <v>9.8280399999999997</v>
      </c>
      <c r="K28" s="44">
        <v>9.3604599999999998</v>
      </c>
      <c r="L28" s="44">
        <v>9.9987200000000005</v>
      </c>
      <c r="M28" s="44">
        <v>10.721920000000001</v>
      </c>
      <c r="N28" s="44">
        <v>10.692</v>
      </c>
      <c r="O28" s="44">
        <v>10.769110919662774</v>
      </c>
      <c r="P28" s="44">
        <v>9.9680923144497768</v>
      </c>
      <c r="Q28" s="44">
        <v>9.587765622422749</v>
      </c>
      <c r="R28" s="44">
        <v>9.7163199999999996</v>
      </c>
      <c r="S28" s="44">
        <v>5.0851600000000001</v>
      </c>
      <c r="T28" s="44">
        <v>10.136375967981399</v>
      </c>
      <c r="U28" s="44">
        <v>9.3891011563084543</v>
      </c>
      <c r="V28" s="44">
        <v>9.2216907216447535</v>
      </c>
      <c r="W28" s="44">
        <v>9.4700768232733292</v>
      </c>
      <c r="X28" s="132"/>
      <c r="Y28" s="75">
        <f t="shared" si="0"/>
        <v>56.842776933722462</v>
      </c>
      <c r="Z28" s="75">
        <f t="shared" si="1"/>
        <v>222.32187188379822</v>
      </c>
      <c r="AA28" s="40">
        <f t="shared" si="2"/>
        <v>1106.5725277239312</v>
      </c>
      <c r="AB28" s="40">
        <f t="shared" si="3"/>
        <v>993.74902727018923</v>
      </c>
      <c r="AC28" s="40">
        <f t="shared" si="49"/>
        <v>32.015061833547612</v>
      </c>
      <c r="AD28" s="40">
        <f t="shared" si="4"/>
        <v>1144.0641909948556</v>
      </c>
      <c r="AE28" s="40">
        <f t="shared" si="5"/>
        <v>1161.1417828607239</v>
      </c>
      <c r="AF28" s="44">
        <f t="shared" si="6"/>
        <v>1133.6080750450715</v>
      </c>
      <c r="AG28" s="44">
        <f t="shared" si="22"/>
        <v>109.33036075533018</v>
      </c>
      <c r="AH28" s="44">
        <f t="shared" si="23"/>
        <v>758.10506607771833</v>
      </c>
      <c r="AI28" s="75">
        <f t="shared" si="7"/>
        <v>1215.2024562566305</v>
      </c>
      <c r="AJ28" s="75">
        <f t="shared" si="8"/>
        <v>1220.6892376799187</v>
      </c>
      <c r="AK28" s="75">
        <f t="shared" si="9"/>
        <v>1049.2570257202347</v>
      </c>
      <c r="AL28" s="75">
        <f t="shared" si="10"/>
        <v>970.09745115642431</v>
      </c>
      <c r="AM28" s="75">
        <f t="shared" si="24"/>
        <v>1158.3596793229081</v>
      </c>
      <c r="AN28" s="44">
        <f t="shared" si="11"/>
        <v>226.9402104097295</v>
      </c>
      <c r="AO28" s="75">
        <f t="shared" si="25"/>
        <v>224.23553252425711</v>
      </c>
      <c r="AQ28" s="75">
        <f t="shared" si="12"/>
        <v>123.48086928289457</v>
      </c>
      <c r="AR28" s="75">
        <f t="shared" si="26"/>
        <v>180.32364621661702</v>
      </c>
      <c r="AS28" s="75">
        <f t="shared" si="27"/>
        <v>345.80274116669278</v>
      </c>
      <c r="AU28" s="75">
        <v>742</v>
      </c>
      <c r="AV28" s="44">
        <v>1015.15</v>
      </c>
      <c r="AW28" s="151">
        <f t="shared" si="28"/>
        <v>0.98507609712850319</v>
      </c>
      <c r="AX28" s="44">
        <v>165.51443847757332</v>
      </c>
      <c r="AY28" s="44">
        <f t="shared" si="29"/>
        <v>204.56293748707233</v>
      </c>
      <c r="AZ28" s="44">
        <f t="shared" si="30"/>
        <v>1524.7852748948453</v>
      </c>
      <c r="BA28" s="44"/>
      <c r="BF28" s="149">
        <v>459.9</v>
      </c>
      <c r="BG28" s="151">
        <f t="shared" si="34"/>
        <v>1.3641634267785281</v>
      </c>
      <c r="BH28" s="40">
        <v>217.86195701857739</v>
      </c>
      <c r="BI28" s="40">
        <f t="shared" si="13"/>
        <v>249.94328209085717</v>
      </c>
      <c r="BJ28" s="40">
        <f t="shared" si="14"/>
        <v>1029.2114183932874</v>
      </c>
      <c r="BK28" s="40"/>
      <c r="BL28" s="40"/>
      <c r="BM28" s="40"/>
      <c r="BN28" s="40"/>
      <c r="BO28" s="40"/>
      <c r="BP28" s="132">
        <v>51.31</v>
      </c>
      <c r="BQ28" s="153">
        <f t="shared" si="15"/>
        <v>3.0820440115884855</v>
      </c>
      <c r="BR28" s="44">
        <v>1180.1922756605325</v>
      </c>
      <c r="BS28" s="44">
        <v>52.988479373270138</v>
      </c>
      <c r="BT28" s="75">
        <f t="shared" si="48"/>
        <v>1123.34949872681</v>
      </c>
      <c r="BU28" s="44">
        <f t="shared" si="36"/>
        <v>1110.1483914726243</v>
      </c>
      <c r="BV28" s="44">
        <f t="shared" si="37"/>
        <v>174.26923273651357</v>
      </c>
      <c r="BW28" s="75">
        <f t="shared" si="38"/>
        <v>13.201107254185672</v>
      </c>
      <c r="BY28" s="132">
        <v>1300</v>
      </c>
      <c r="BZ28" s="132">
        <f t="shared" si="39"/>
        <v>1573.15</v>
      </c>
      <c r="CA28" s="132">
        <f t="shared" si="40"/>
        <v>0.63566729173950354</v>
      </c>
      <c r="CB28" s="132">
        <v>1.2370000000000001</v>
      </c>
      <c r="CC28" s="132">
        <v>1.1869000000000001</v>
      </c>
      <c r="CD28" s="132">
        <v>1.1637999999999999</v>
      </c>
      <c r="CE28" s="132">
        <v>1.1308</v>
      </c>
      <c r="CF28" s="132"/>
      <c r="CG28" s="75"/>
      <c r="CI28" s="75">
        <f t="shared" si="44"/>
        <v>89.763746573052714</v>
      </c>
      <c r="CJ28" s="75">
        <f t="shared" si="45"/>
        <v>48.41951924302429</v>
      </c>
      <c r="CK28" s="75">
        <f t="shared" si="46"/>
        <v>28.765166403134174</v>
      </c>
      <c r="CM28" s="75">
        <f t="shared" si="16"/>
        <v>1180.1870166297952</v>
      </c>
      <c r="CN28" s="75">
        <f t="shared" si="17"/>
        <v>1237.0297935635176</v>
      </c>
      <c r="CO28" s="44">
        <f t="shared" si="18"/>
        <v>46.589310206932396</v>
      </c>
      <c r="CQ28" s="75">
        <f t="shared" si="19"/>
        <v>1070.6708159279979</v>
      </c>
      <c r="CR28" s="120">
        <f t="shared" si="20"/>
        <v>1194.1516852108928</v>
      </c>
      <c r="CS28" s="120">
        <f t="shared" si="21"/>
        <v>1250.9944621446152</v>
      </c>
      <c r="CT28" s="120">
        <f t="shared" si="47"/>
        <v>-180.32364621661736</v>
      </c>
    </row>
    <row r="29" spans="1:98" x14ac:dyDescent="0.2">
      <c r="A29" s="132">
        <v>48</v>
      </c>
      <c r="B29" s="132">
        <v>321.14999999999998</v>
      </c>
      <c r="C29" s="40">
        <v>3.113809746224506</v>
      </c>
      <c r="D29" s="132"/>
      <c r="E29" s="44">
        <v>10.184530000000001</v>
      </c>
      <c r="F29" s="44">
        <v>10.764224648433302</v>
      </c>
      <c r="G29" s="150">
        <v>8.9990100000000002</v>
      </c>
      <c r="H29" s="44">
        <v>3.1143700000000001</v>
      </c>
      <c r="I29" s="44"/>
      <c r="J29" s="44">
        <v>9.6443399999999997</v>
      </c>
      <c r="K29" s="44">
        <v>9.1879000000000008</v>
      </c>
      <c r="L29" s="44">
        <v>9.8106500000000008</v>
      </c>
      <c r="M29" s="44">
        <v>10.51229</v>
      </c>
      <c r="N29" s="44">
        <v>10.482860000000001</v>
      </c>
      <c r="O29" s="44">
        <v>10.55772039788893</v>
      </c>
      <c r="P29" s="44">
        <v>9.7826640351510168</v>
      </c>
      <c r="Q29" s="44">
        <v>9.4127629337917256</v>
      </c>
      <c r="R29" s="44">
        <v>9.5343199999999992</v>
      </c>
      <c r="S29" s="44">
        <v>5.0175299999999998</v>
      </c>
      <c r="T29" s="44">
        <v>9.9470295921449878</v>
      </c>
      <c r="U29" s="44">
        <v>9.2197422246503749</v>
      </c>
      <c r="V29" s="44">
        <v>9.0565832991335249</v>
      </c>
      <c r="W29" s="44">
        <v>9.2986280410796116</v>
      </c>
      <c r="X29" s="132"/>
      <c r="Y29" s="75">
        <f t="shared" si="0"/>
        <v>55.358200675139642</v>
      </c>
      <c r="Z29" s="75">
        <f t="shared" si="1"/>
        <v>220.44139911045232</v>
      </c>
      <c r="AA29" s="40">
        <f t="shared" si="2"/>
        <v>1096.7734505857472</v>
      </c>
      <c r="AB29" s="40">
        <f t="shared" si="3"/>
        <v>985.43208465201133</v>
      </c>
      <c r="AC29" s="40">
        <f t="shared" si="49"/>
        <v>32.833451818569351</v>
      </c>
      <c r="AD29" s="40">
        <f t="shared" si="4"/>
        <v>1134.8769599904051</v>
      </c>
      <c r="AE29" s="40">
        <f t="shared" si="5"/>
        <v>1152.017437334579</v>
      </c>
      <c r="AF29" s="44">
        <f t="shared" si="6"/>
        <v>1124.6770746217987</v>
      </c>
      <c r="AG29" s="44">
        <f t="shared" si="22"/>
        <v>104.03766153271039</v>
      </c>
      <c r="AH29" s="44">
        <f t="shared" si="23"/>
        <v>747.49543326638377</v>
      </c>
      <c r="AI29" s="75">
        <f t="shared" si="7"/>
        <v>1204.6066717336978</v>
      </c>
      <c r="AJ29" s="75">
        <f t="shared" si="8"/>
        <v>1210.1124049045397</v>
      </c>
      <c r="AK29" s="75">
        <f t="shared" si="9"/>
        <v>1039.8430044802965</v>
      </c>
      <c r="AL29" s="75">
        <f t="shared" si="10"/>
        <v>961.16715367630241</v>
      </c>
      <c r="AM29" s="75">
        <f t="shared" si="24"/>
        <v>1149.2484710585582</v>
      </c>
      <c r="AN29" s="44">
        <f t="shared" si="11"/>
        <v>224.68032025252842</v>
      </c>
      <c r="AO29" s="75">
        <f t="shared" si="25"/>
        <v>221.94355335770729</v>
      </c>
      <c r="AQ29" s="75">
        <f t="shared" si="12"/>
        <v>123.75533103465146</v>
      </c>
      <c r="AR29" s="75">
        <f t="shared" si="26"/>
        <v>179.11353170979112</v>
      </c>
      <c r="AS29" s="75">
        <f t="shared" si="27"/>
        <v>344.1967301451038</v>
      </c>
      <c r="BF29" s="149">
        <v>476.5</v>
      </c>
      <c r="BG29" s="151">
        <f t="shared" si="34"/>
        <v>1.3339558460614953</v>
      </c>
      <c r="BH29" s="40">
        <v>203.12291134735065</v>
      </c>
      <c r="BI29" s="40">
        <f t="shared" si="13"/>
        <v>238.89163960055902</v>
      </c>
      <c r="BJ29" s="40">
        <f t="shared" si="14"/>
        <v>1279.4019208518664</v>
      </c>
      <c r="BK29" s="40"/>
      <c r="BL29" s="40"/>
      <c r="BM29" s="40"/>
      <c r="BN29" s="40"/>
      <c r="BO29" s="40"/>
      <c r="BP29" s="132">
        <v>51.31</v>
      </c>
      <c r="BQ29" s="153">
        <f t="shared" si="15"/>
        <v>3.0820440115884855</v>
      </c>
      <c r="BR29" s="44">
        <v>1180.1922756605325</v>
      </c>
      <c r="BS29" s="44">
        <v>52.988479373270138</v>
      </c>
      <c r="BT29" s="75">
        <f t="shared" si="48"/>
        <v>1124.8340749853928</v>
      </c>
      <c r="BU29" s="44">
        <f t="shared" si="36"/>
        <v>1110.1483914726243</v>
      </c>
      <c r="BV29" s="44">
        <f t="shared" si="37"/>
        <v>215.6693002372003</v>
      </c>
      <c r="BW29" s="75">
        <f t="shared" si="38"/>
        <v>14.685683512768492</v>
      </c>
      <c r="CM29" s="75">
        <f t="shared" si="16"/>
        <v>1171.0007069779738</v>
      </c>
      <c r="CN29" s="75">
        <f t="shared" si="17"/>
        <v>1226.3589076531134</v>
      </c>
      <c r="CO29" s="44">
        <f t="shared" si="18"/>
        <v>46.333503505147519</v>
      </c>
      <c r="CQ29" s="75">
        <f t="shared" si="19"/>
        <v>1061.0876866920914</v>
      </c>
      <c r="CR29" s="120">
        <f t="shared" si="20"/>
        <v>1184.843017726743</v>
      </c>
      <c r="CS29" s="120">
        <f t="shared" si="21"/>
        <v>1240.2012184018827</v>
      </c>
      <c r="CT29" s="120">
        <f t="shared" si="47"/>
        <v>-179.11353170979123</v>
      </c>
    </row>
    <row r="30" spans="1:98" x14ac:dyDescent="0.2">
      <c r="A30" s="132">
        <v>50</v>
      </c>
      <c r="B30" s="132">
        <v>323.14999999999998</v>
      </c>
      <c r="C30" s="40">
        <v>3.094538140182578</v>
      </c>
      <c r="D30" s="132"/>
      <c r="E30" s="44">
        <v>10.01172</v>
      </c>
      <c r="F30" s="44">
        <v>10.566303485308115</v>
      </c>
      <c r="G30" s="150">
        <v>8.8439399999999999</v>
      </c>
      <c r="H30" s="44">
        <v>3.0897999999999999</v>
      </c>
      <c r="I30" s="44"/>
      <c r="J30" s="44">
        <v>9.4663900000000005</v>
      </c>
      <c r="K30" s="44">
        <v>9.0207099999999993</v>
      </c>
      <c r="L30" s="44">
        <v>9.6285299999999996</v>
      </c>
      <c r="M30" s="44">
        <v>10.309419999999999</v>
      </c>
      <c r="N30" s="44">
        <v>10.28044</v>
      </c>
      <c r="O30" s="44">
        <v>10.353151694049497</v>
      </c>
      <c r="P30" s="44">
        <v>9.603003992650919</v>
      </c>
      <c r="Q30" s="44">
        <v>9.2431535414307113</v>
      </c>
      <c r="R30" s="44">
        <v>9.3580500000000004</v>
      </c>
      <c r="S30" s="44">
        <v>4.9516799999999996</v>
      </c>
      <c r="T30" s="44">
        <v>9.7635800216851116</v>
      </c>
      <c r="U30" s="44">
        <v>9.0555684776673377</v>
      </c>
      <c r="V30" s="44">
        <v>8.8965102720826312</v>
      </c>
      <c r="W30" s="44">
        <v>9.1324383836011318</v>
      </c>
      <c r="X30" s="132"/>
      <c r="Y30" s="75">
        <f t="shared" si="0"/>
        <v>53.91361441068625</v>
      </c>
      <c r="Z30" s="75">
        <f t="shared" si="1"/>
        <v>218.59580038719616</v>
      </c>
      <c r="AA30" s="40">
        <f t="shared" si="2"/>
        <v>1087.1143540292883</v>
      </c>
      <c r="AB30" s="40">
        <f t="shared" si="3"/>
        <v>977.20126590320365</v>
      </c>
      <c r="AC30" s="40">
        <f t="shared" si="49"/>
        <v>33.63596380008039</v>
      </c>
      <c r="AD30" s="40">
        <f t="shared" si="4"/>
        <v>1125.8131667101145</v>
      </c>
      <c r="AE30" s="40">
        <f t="shared" si="5"/>
        <v>1143.0060343493735</v>
      </c>
      <c r="AF30" s="44">
        <f t="shared" si="6"/>
        <v>1115.8654747208484</v>
      </c>
      <c r="AG30" s="44">
        <f t="shared" si="22"/>
        <v>98.956575913309024</v>
      </c>
      <c r="AH30" s="44">
        <f t="shared" si="23"/>
        <v>736.60997694952789</v>
      </c>
      <c r="AI30" s="75">
        <f t="shared" si="7"/>
        <v>1194.1628747234674</v>
      </c>
      <c r="AJ30" s="75">
        <f t="shared" si="8"/>
        <v>1199.684936724163</v>
      </c>
      <c r="AK30" s="75">
        <f t="shared" si="9"/>
        <v>1030.5462364382124</v>
      </c>
      <c r="AL30" s="75">
        <f t="shared" si="10"/>
        <v>952.34893743758232</v>
      </c>
      <c r="AM30" s="75">
        <f t="shared" si="24"/>
        <v>1140.2492603127812</v>
      </c>
      <c r="AN30" s="44">
        <f t="shared" si="11"/>
        <v>222.48367082095933</v>
      </c>
      <c r="AO30" s="75">
        <f t="shared" si="25"/>
        <v>219.71838285685612</v>
      </c>
      <c r="AQ30" s="75">
        <f t="shared" si="12"/>
        <v>124.02392802651701</v>
      </c>
      <c r="AR30" s="75">
        <f t="shared" si="26"/>
        <v>177.93754243720326</v>
      </c>
      <c r="AS30" s="75">
        <f t="shared" si="27"/>
        <v>342.61972841371318</v>
      </c>
      <c r="AY30" s="72" t="s">
        <v>60</v>
      </c>
      <c r="AZ30" s="75">
        <f>SQRT(AVERAGE(AZ5:AZ28))</f>
        <v>17.641004132365737</v>
      </c>
      <c r="BF30" s="149">
        <v>499.7</v>
      </c>
      <c r="BG30" s="151">
        <f t="shared" si="34"/>
        <v>1.2939121433654657</v>
      </c>
      <c r="BH30" s="40">
        <v>186.32120394898854</v>
      </c>
      <c r="BI30" s="40">
        <f t="shared" si="13"/>
        <v>224.32277066385842</v>
      </c>
      <c r="BJ30" s="40">
        <f t="shared" si="14"/>
        <v>1444.1190727847065</v>
      </c>
      <c r="BK30" s="40"/>
      <c r="BL30" s="40"/>
      <c r="BM30" s="40"/>
      <c r="BN30" s="40"/>
      <c r="BO30" s="40"/>
      <c r="BP30" s="132">
        <v>57.020000000000039</v>
      </c>
      <c r="BQ30" s="153">
        <f t="shared" si="15"/>
        <v>3.0287427688766391</v>
      </c>
      <c r="BR30" s="44">
        <v>1176.4988273251809</v>
      </c>
      <c r="BS30" s="44">
        <v>49.141486040632344</v>
      </c>
      <c r="BT30" s="75">
        <f t="shared" si="48"/>
        <v>1122.5852129144946</v>
      </c>
      <c r="BU30" s="44">
        <f t="shared" si="36"/>
        <v>1085.8402682966332</v>
      </c>
      <c r="BV30" s="44">
        <f t="shared" si="37"/>
        <v>1350.1909549697009</v>
      </c>
      <c r="BW30" s="75">
        <f t="shared" si="38"/>
        <v>36.744944617861393</v>
      </c>
      <c r="CM30" s="75">
        <f t="shared" si="16"/>
        <v>1161.9279676262672</v>
      </c>
      <c r="CN30" s="75">
        <f t="shared" si="17"/>
        <v>1215.8415820369535</v>
      </c>
      <c r="CO30" s="44">
        <f t="shared" si="18"/>
        <v>46.071874233843346</v>
      </c>
      <c r="CQ30" s="75">
        <f t="shared" si="19"/>
        <v>1051.6261148158587</v>
      </c>
      <c r="CR30" s="120">
        <f t="shared" si="20"/>
        <v>1175.6500428423758</v>
      </c>
      <c r="CS30" s="120">
        <f t="shared" si="21"/>
        <v>1229.563657253062</v>
      </c>
      <c r="CT30" s="120">
        <f t="shared" si="47"/>
        <v>-177.93754243720332</v>
      </c>
    </row>
    <row r="31" spans="1:98" x14ac:dyDescent="0.2">
      <c r="A31" s="132">
        <v>52</v>
      </c>
      <c r="B31" s="132">
        <v>325.14999999999998</v>
      </c>
      <c r="C31" s="40">
        <v>3.0755036137167462</v>
      </c>
      <c r="D31" s="132"/>
      <c r="E31" s="44">
        <v>9.8439200000000007</v>
      </c>
      <c r="F31" s="44">
        <v>10.374612976421592</v>
      </c>
      <c r="G31" s="150">
        <v>8.6934500000000003</v>
      </c>
      <c r="H31" s="44">
        <v>3.0657299999999998</v>
      </c>
      <c r="I31" s="44"/>
      <c r="J31" s="44">
        <v>9.2939600000000002</v>
      </c>
      <c r="K31" s="44">
        <v>8.8586799999999997</v>
      </c>
      <c r="L31" s="44">
        <v>9.4520999999999997</v>
      </c>
      <c r="M31" s="44">
        <v>10.113009999999999</v>
      </c>
      <c r="N31" s="44">
        <v>10.084490000000001</v>
      </c>
      <c r="O31" s="44">
        <v>10.155119890971253</v>
      </c>
      <c r="P31" s="44">
        <v>9.4288890636596303</v>
      </c>
      <c r="Q31" s="44">
        <v>9.0787241379769306</v>
      </c>
      <c r="R31" s="44">
        <v>9.1872699999999998</v>
      </c>
      <c r="S31" s="44">
        <v>4.8875200000000003</v>
      </c>
      <c r="T31" s="44">
        <v>9.5857944362600502</v>
      </c>
      <c r="U31" s="44">
        <v>8.8963666199310332</v>
      </c>
      <c r="V31" s="44">
        <v>8.7412716536658213</v>
      </c>
      <c r="W31" s="44">
        <v>8.9713048066631167</v>
      </c>
      <c r="X31" s="132"/>
      <c r="Y31" s="75">
        <f t="shared" si="0"/>
        <v>52.507756225478488</v>
      </c>
      <c r="Z31" s="75">
        <f t="shared" si="1"/>
        <v>216.78444894060425</v>
      </c>
      <c r="AA31" s="40">
        <f t="shared" si="2"/>
        <v>1077.5923122956133</v>
      </c>
      <c r="AB31" s="40">
        <f t="shared" si="3"/>
        <v>969.05543418147693</v>
      </c>
      <c r="AC31" s="40">
        <f t="shared" si="49"/>
        <v>34.422996187969318</v>
      </c>
      <c r="AD31" s="40">
        <f t="shared" si="4"/>
        <v>1116.8703551539834</v>
      </c>
      <c r="AE31" s="40">
        <f t="shared" si="5"/>
        <v>1134.1054897739507</v>
      </c>
      <c r="AF31" s="44">
        <f t="shared" si="6"/>
        <v>1107.1709097143894</v>
      </c>
      <c r="AG31" s="44">
        <f t="shared" si="22"/>
        <v>94.079241835660866</v>
      </c>
      <c r="AH31" s="44">
        <f t="shared" si="23"/>
        <v>725.47160298491792</v>
      </c>
      <c r="AI31" s="75">
        <f t="shared" si="7"/>
        <v>1183.8678785615432</v>
      </c>
      <c r="AJ31" s="75">
        <f t="shared" si="8"/>
        <v>1189.4037281689091</v>
      </c>
      <c r="AK31" s="75">
        <f t="shared" si="9"/>
        <v>1021.3648162377784</v>
      </c>
      <c r="AL31" s="75">
        <f t="shared" si="10"/>
        <v>943.64097109069837</v>
      </c>
      <c r="AM31" s="75">
        <f t="shared" si="24"/>
        <v>1131.3601223360647</v>
      </c>
      <c r="AN31" s="44">
        <f t="shared" si="11"/>
        <v>220.34829398743216</v>
      </c>
      <c r="AO31" s="75">
        <f t="shared" si="25"/>
        <v>217.55781181795226</v>
      </c>
      <c r="AQ31" s="75">
        <f t="shared" si="12"/>
        <v>124.28413717236388</v>
      </c>
      <c r="AR31" s="75">
        <f t="shared" si="26"/>
        <v>176.79189339784239</v>
      </c>
      <c r="AS31" s="75">
        <f t="shared" si="27"/>
        <v>341.06858611296815</v>
      </c>
      <c r="BF31" s="149">
        <v>503</v>
      </c>
      <c r="BG31" s="151">
        <f t="shared" si="34"/>
        <v>1.2884107453456162</v>
      </c>
      <c r="BH31" s="40">
        <v>185.0732484267389</v>
      </c>
      <c r="BI31" s="40">
        <f t="shared" si="13"/>
        <v>222.32847756599716</v>
      </c>
      <c r="BJ31" s="40">
        <f t="shared" si="14"/>
        <v>1387.952098218638</v>
      </c>
      <c r="BK31" s="40"/>
      <c r="BL31" s="40"/>
      <c r="BM31" s="40"/>
      <c r="BN31" s="40"/>
      <c r="BO31" s="40"/>
      <c r="BP31" s="132">
        <v>60.730000000000018</v>
      </c>
      <c r="BQ31" s="153">
        <f t="shared" si="15"/>
        <v>2.9950880555888344</v>
      </c>
      <c r="BR31" s="44">
        <v>1129.4647521508743</v>
      </c>
      <c r="BS31" s="44">
        <v>46.79431341511031</v>
      </c>
      <c r="BT31" s="75">
        <f t="shared" si="48"/>
        <v>1076.9569959253959</v>
      </c>
      <c r="BU31" s="44">
        <f t="shared" si="36"/>
        <v>1070.5266280644896</v>
      </c>
      <c r="BV31" s="44">
        <f t="shared" si="37"/>
        <v>41.349630826575947</v>
      </c>
      <c r="BW31" s="75">
        <f t="shared" si="38"/>
        <v>6.4303678609062445</v>
      </c>
      <c r="CM31" s="75">
        <f t="shared" si="16"/>
        <v>1152.9667882536587</v>
      </c>
      <c r="CN31" s="75">
        <f t="shared" si="17"/>
        <v>1205.4745444791372</v>
      </c>
      <c r="CO31" s="44">
        <f t="shared" si="18"/>
        <v>45.804777531203626</v>
      </c>
      <c r="CQ31" s="75">
        <f t="shared" si="19"/>
        <v>1042.2841545961178</v>
      </c>
      <c r="CR31" s="120">
        <f t="shared" si="20"/>
        <v>1166.5682917684817</v>
      </c>
      <c r="CS31" s="120">
        <f t="shared" si="21"/>
        <v>1219.0760479939602</v>
      </c>
      <c r="CT31" s="120">
        <f t="shared" si="47"/>
        <v>-176.79189339784239</v>
      </c>
    </row>
    <row r="32" spans="1:98" x14ac:dyDescent="0.2">
      <c r="A32" s="132">
        <v>54</v>
      </c>
      <c r="B32" s="132">
        <v>327.14999999999998</v>
      </c>
      <c r="C32" s="40">
        <v>3.0567018187375825</v>
      </c>
      <c r="D32" s="132"/>
      <c r="E32" s="44">
        <v>9.6809499999999993</v>
      </c>
      <c r="F32" s="44">
        <v>10.188905388035964</v>
      </c>
      <c r="G32" s="150">
        <v>8.5473599999999994</v>
      </c>
      <c r="H32" s="44">
        <v>3.0421299999999998</v>
      </c>
      <c r="I32" s="44"/>
      <c r="J32" s="44">
        <v>9.1268200000000004</v>
      </c>
      <c r="K32" s="44">
        <v>8.7015899999999995</v>
      </c>
      <c r="L32" s="44">
        <v>9.2811500000000002</v>
      </c>
      <c r="M32" s="44">
        <v>9.9228000000000005</v>
      </c>
      <c r="N32" s="44">
        <v>9.8947099999999999</v>
      </c>
      <c r="O32" s="44">
        <v>9.9633533511564263</v>
      </c>
      <c r="P32" s="44">
        <v>9.2600963097391844</v>
      </c>
      <c r="Q32" s="44">
        <v>8.919268066397418</v>
      </c>
      <c r="R32" s="44">
        <v>9.0217600000000004</v>
      </c>
      <c r="S32" s="44">
        <v>4.8250099999999998</v>
      </c>
      <c r="T32" s="44">
        <v>9.413436179886661</v>
      </c>
      <c r="U32" s="44">
        <v>8.7419437221279548</v>
      </c>
      <c r="V32" s="44">
        <v>8.5906711008746779</v>
      </c>
      <c r="W32" s="44">
        <v>8.8150111314913158</v>
      </c>
      <c r="X32" s="132"/>
      <c r="Y32" s="75">
        <f t="shared" si="0"/>
        <v>51.139384283410664</v>
      </c>
      <c r="Z32" s="75">
        <f t="shared" si="1"/>
        <v>215.0067203785033</v>
      </c>
      <c r="AA32" s="40">
        <f t="shared" si="2"/>
        <v>1068.2044795000445</v>
      </c>
      <c r="AB32" s="40">
        <f t="shared" si="3"/>
        <v>960.99347185018814</v>
      </c>
      <c r="AC32" s="40">
        <f t="shared" si="49"/>
        <v>35.194935087598935</v>
      </c>
      <c r="AD32" s="40">
        <f t="shared" si="4"/>
        <v>1108.0461337111069</v>
      </c>
      <c r="AE32" s="40">
        <f t="shared" si="5"/>
        <v>1125.3137704416936</v>
      </c>
      <c r="AF32" s="44">
        <f t="shared" si="6"/>
        <v>1098.5910757679671</v>
      </c>
      <c r="AG32" s="44">
        <f t="shared" si="22"/>
        <v>89.398120708130335</v>
      </c>
      <c r="AH32" s="44">
        <f t="shared" si="23"/>
        <v>714.10241062520731</v>
      </c>
      <c r="AI32" s="75">
        <f t="shared" si="7"/>
        <v>1173.7185837940285</v>
      </c>
      <c r="AJ32" s="75">
        <f t="shared" si="8"/>
        <v>1179.2657608381428</v>
      </c>
      <c r="AK32" s="75">
        <f t="shared" si="9"/>
        <v>1012.2968777701602</v>
      </c>
      <c r="AL32" s="75">
        <f t="shared" si="10"/>
        <v>935.04146116878474</v>
      </c>
      <c r="AM32" s="75">
        <f t="shared" si="24"/>
        <v>1122.5791995106179</v>
      </c>
      <c r="AN32" s="44">
        <f t="shared" si="11"/>
        <v>218.27228898795465</v>
      </c>
      <c r="AO32" s="75">
        <f t="shared" si="25"/>
        <v>215.4596828749161</v>
      </c>
      <c r="AQ32" s="75">
        <f t="shared" si="12"/>
        <v>124.53757362991307</v>
      </c>
      <c r="AR32" s="75">
        <f t="shared" si="26"/>
        <v>175.67695791332375</v>
      </c>
      <c r="AS32" s="75">
        <f t="shared" si="27"/>
        <v>339.54429400841639</v>
      </c>
      <c r="BF32" s="149">
        <v>505.2</v>
      </c>
      <c r="BG32" s="151">
        <f t="shared" si="34"/>
        <v>1.2847690627609689</v>
      </c>
      <c r="BH32" s="40">
        <v>185.49549723729027</v>
      </c>
      <c r="BI32" s="40">
        <f t="shared" si="13"/>
        <v>221.00930684868615</v>
      </c>
      <c r="BJ32" s="40">
        <f t="shared" si="14"/>
        <v>1261.2306731144747</v>
      </c>
      <c r="BK32" s="40"/>
      <c r="BL32" s="40"/>
      <c r="BM32" s="40"/>
      <c r="BN32" s="40"/>
      <c r="BO32" s="40"/>
      <c r="BP32" s="132">
        <v>60.730000000000018</v>
      </c>
      <c r="BQ32" s="153">
        <f t="shared" si="15"/>
        <v>2.9950880555888344</v>
      </c>
      <c r="BR32" s="44">
        <v>1129.4647521508743</v>
      </c>
      <c r="BS32" s="44">
        <v>46.79431341511031</v>
      </c>
      <c r="BT32" s="75">
        <f t="shared" si="48"/>
        <v>1078.3253678674637</v>
      </c>
      <c r="BU32" s="44">
        <f t="shared" si="36"/>
        <v>1070.5266280644896</v>
      </c>
      <c r="BV32" s="44">
        <f t="shared" si="37"/>
        <v>60.820342514492019</v>
      </c>
      <c r="BW32" s="75">
        <f t="shared" si="38"/>
        <v>7.7987398029740689</v>
      </c>
      <c r="CM32" s="75">
        <f t="shared" si="16"/>
        <v>1144.115205633813</v>
      </c>
      <c r="CN32" s="75">
        <f t="shared" si="17"/>
        <v>1195.2545899172237</v>
      </c>
      <c r="CO32" s="44">
        <f t="shared" si="18"/>
        <v>45.532553841506797</v>
      </c>
      <c r="CQ32" s="75">
        <f t="shared" si="19"/>
        <v>1033.0645353722568</v>
      </c>
      <c r="CR32" s="120">
        <f t="shared" si="20"/>
        <v>1157.6021090021698</v>
      </c>
      <c r="CS32" s="120">
        <f t="shared" si="21"/>
        <v>1208.7414932855804</v>
      </c>
      <c r="CT32" s="120">
        <f t="shared" si="47"/>
        <v>-175.67695791332358</v>
      </c>
    </row>
    <row r="33" spans="1:98" x14ac:dyDescent="0.2">
      <c r="A33" s="132">
        <v>56</v>
      </c>
      <c r="B33" s="132">
        <v>329.15</v>
      </c>
      <c r="C33" s="40">
        <v>3.0381285128360931</v>
      </c>
      <c r="D33" s="132"/>
      <c r="E33" s="44">
        <v>9.5226299999999995</v>
      </c>
      <c r="F33" s="44">
        <v>10.008936571196445</v>
      </c>
      <c r="G33" s="150">
        <v>8.4054900000000004</v>
      </c>
      <c r="H33" s="44">
        <v>3.0189900000000001</v>
      </c>
      <c r="I33" s="44"/>
      <c r="J33" s="44">
        <v>8.9647699999999997</v>
      </c>
      <c r="K33" s="44">
        <v>8.5492500000000007</v>
      </c>
      <c r="L33" s="44">
        <v>9.1154399999999995</v>
      </c>
      <c r="M33" s="44">
        <v>9.7385300000000008</v>
      </c>
      <c r="N33" s="44">
        <v>9.7108699999999999</v>
      </c>
      <c r="O33" s="44">
        <v>9.7775963303871372</v>
      </c>
      <c r="P33" s="44">
        <v>9.0964056806915305</v>
      </c>
      <c r="Q33" s="44">
        <v>8.7645886323776061</v>
      </c>
      <c r="R33" s="44">
        <v>8.8612900000000003</v>
      </c>
      <c r="S33" s="44">
        <v>4.7640900000000004</v>
      </c>
      <c r="T33" s="44">
        <v>9.2463019878046016</v>
      </c>
      <c r="U33" s="44">
        <v>8.5921133961156855</v>
      </c>
      <c r="V33" s="44">
        <v>8.444535867800532</v>
      </c>
      <c r="W33" s="44">
        <v>8.6633743139102535</v>
      </c>
      <c r="X33" s="132"/>
      <c r="Y33" s="75">
        <f t="shared" si="0"/>
        <v>49.807279885336584</v>
      </c>
      <c r="Z33" s="75">
        <f t="shared" si="1"/>
        <v>213.26199366614406</v>
      </c>
      <c r="AA33" s="40">
        <f t="shared" si="2"/>
        <v>1058.9480869539796</v>
      </c>
      <c r="AB33" s="40">
        <f t="shared" si="3"/>
        <v>953.01428004989248</v>
      </c>
      <c r="AC33" s="40">
        <f t="shared" si="49"/>
        <v>35.952154750996343</v>
      </c>
      <c r="AD33" s="40">
        <f t="shared" si="4"/>
        <v>1099.3381730726699</v>
      </c>
      <c r="AE33" s="40">
        <f t="shared" si="5"/>
        <v>1116.6288926021571</v>
      </c>
      <c r="AF33" s="44">
        <f t="shared" si="6"/>
        <v>1090.1237288440072</v>
      </c>
      <c r="AG33" s="44">
        <f t="shared" si="22"/>
        <v>84.905982443133766</v>
      </c>
      <c r="AH33" s="44">
        <f t="shared" si="23"/>
        <v>702.52370584633866</v>
      </c>
      <c r="AI33" s="75">
        <f t="shared" si="7"/>
        <v>1163.711975247583</v>
      </c>
      <c r="AJ33" s="75">
        <f t="shared" si="8"/>
        <v>1169.2681001273138</v>
      </c>
      <c r="AK33" s="75">
        <f t="shared" si="9"/>
        <v>1003.3405931646666</v>
      </c>
      <c r="AL33" s="75">
        <f t="shared" si="10"/>
        <v>926.54865110755031</v>
      </c>
      <c r="AM33" s="75">
        <f t="shared" si="24"/>
        <v>1113.9046953622465</v>
      </c>
      <c r="AN33" s="44">
        <f t="shared" si="11"/>
        <v>216.25382007742132</v>
      </c>
      <c r="AO33" s="75">
        <f t="shared" si="25"/>
        <v>213.42189243760117</v>
      </c>
      <c r="AQ33" s="75">
        <f t="shared" si="12"/>
        <v>124.78600736152249</v>
      </c>
      <c r="AR33" s="75">
        <f t="shared" si="26"/>
        <v>174.59328724685906</v>
      </c>
      <c r="AS33" s="75">
        <f t="shared" si="27"/>
        <v>338.04800102766654</v>
      </c>
      <c r="BF33" s="149">
        <v>505.7</v>
      </c>
      <c r="BG33" s="151">
        <f t="shared" si="34"/>
        <v>1.2839442768183862</v>
      </c>
      <c r="BH33" s="40">
        <v>181.63974314330136</v>
      </c>
      <c r="BI33" s="40">
        <f t="shared" si="13"/>
        <v>220.71064123817928</v>
      </c>
      <c r="BJ33" s="40">
        <f t="shared" si="14"/>
        <v>1526.535077940335</v>
      </c>
      <c r="BK33" s="40"/>
      <c r="BL33" s="40"/>
      <c r="BM33" s="40"/>
      <c r="BN33" s="40"/>
      <c r="BO33" s="40"/>
      <c r="BP33" s="132">
        <v>60.770000000000039</v>
      </c>
      <c r="BQ33" s="153">
        <f t="shared" si="15"/>
        <v>2.9947292764734068</v>
      </c>
      <c r="BR33" s="44">
        <v>1153.1004739521795</v>
      </c>
      <c r="BS33" s="44">
        <v>46.769626678483519</v>
      </c>
      <c r="BT33" s="75">
        <f t="shared" si="48"/>
        <v>1103.2931940668429</v>
      </c>
      <c r="BU33" s="44">
        <f t="shared" si="36"/>
        <v>1070.3635201049506</v>
      </c>
      <c r="BV33" s="44">
        <f t="shared" si="37"/>
        <v>1084.3634272365327</v>
      </c>
      <c r="BW33" s="75">
        <f t="shared" si="38"/>
        <v>32.929673961892377</v>
      </c>
      <c r="CM33" s="75">
        <f t="shared" si="16"/>
        <v>1135.3713022063112</v>
      </c>
      <c r="CN33" s="75">
        <f t="shared" si="17"/>
        <v>1185.1785820916477</v>
      </c>
      <c r="CO33" s="44">
        <f t="shared" si="18"/>
        <v>45.255529482691827</v>
      </c>
      <c r="CQ33" s="75">
        <f t="shared" si="19"/>
        <v>1023.9627254289152</v>
      </c>
      <c r="CR33" s="120">
        <f t="shared" si="20"/>
        <v>1148.7487327904375</v>
      </c>
      <c r="CS33" s="120">
        <f t="shared" si="21"/>
        <v>1198.5560126757741</v>
      </c>
      <c r="CT33" s="120">
        <f t="shared" si="47"/>
        <v>-174.59328724685895</v>
      </c>
    </row>
    <row r="34" spans="1:98" x14ac:dyDescent="0.2">
      <c r="A34" s="132">
        <v>58</v>
      </c>
      <c r="B34" s="132">
        <v>331.15</v>
      </c>
      <c r="C34" s="40">
        <v>3.0197795560924057</v>
      </c>
      <c r="D34" s="132"/>
      <c r="E34" s="44">
        <v>9.3687699999999996</v>
      </c>
      <c r="F34" s="44">
        <v>9.8344553112496076</v>
      </c>
      <c r="G34" s="150">
        <v>8.26769</v>
      </c>
      <c r="H34" s="44">
        <v>2.9963099999999998</v>
      </c>
      <c r="I34" s="44"/>
      <c r="J34" s="44">
        <v>8.8075899999999994</v>
      </c>
      <c r="K34" s="44">
        <v>8.4014799999999994</v>
      </c>
      <c r="L34" s="44">
        <v>8.9547699999999999</v>
      </c>
      <c r="M34" s="44">
        <v>9.5599699999999999</v>
      </c>
      <c r="N34" s="44">
        <v>9.5327199999999994</v>
      </c>
      <c r="O34" s="44">
        <v>9.5976038676327953</v>
      </c>
      <c r="P34" s="44">
        <v>8.9376244494611488</v>
      </c>
      <c r="Q34" s="44">
        <v>8.6145058497667488</v>
      </c>
      <c r="R34" s="44">
        <v>8.7056799999999992</v>
      </c>
      <c r="S34" s="44">
        <v>4.7046999999999999</v>
      </c>
      <c r="T34" s="44">
        <v>9.0841719738363196</v>
      </c>
      <c r="U34" s="44">
        <v>8.4466956269163109</v>
      </c>
      <c r="V34" s="44">
        <v>8.3026858368543746</v>
      </c>
      <c r="W34" s="44">
        <v>8.5162112627733286</v>
      </c>
      <c r="X34" s="132"/>
      <c r="Y34" s="75">
        <f t="shared" si="0"/>
        <v>48.510249994933702</v>
      </c>
      <c r="Z34" s="75">
        <f t="shared" si="1"/>
        <v>211.54965199269418</v>
      </c>
      <c r="AA34" s="40">
        <f t="shared" si="2"/>
        <v>1049.8204405928134</v>
      </c>
      <c r="AB34" s="40">
        <f t="shared" si="3"/>
        <v>945.116778282474</v>
      </c>
      <c r="AC34" s="40">
        <f t="shared" si="49"/>
        <v>36.695018008906544</v>
      </c>
      <c r="AD34" s="40">
        <f t="shared" si="4"/>
        <v>1090.7442042252796</v>
      </c>
      <c r="AE34" s="40">
        <f t="shared" si="5"/>
        <v>1108.0489204288087</v>
      </c>
      <c r="AF34" s="44">
        <f t="shared" si="6"/>
        <v>1081.7666827819608</v>
      </c>
      <c r="AG34" s="44">
        <f t="shared" si="22"/>
        <v>80.595891265250529</v>
      </c>
      <c r="AH34" s="44">
        <f t="shared" si="23"/>
        <v>690.75601572539369</v>
      </c>
      <c r="AI34" s="75">
        <f t="shared" si="7"/>
        <v>1153.8451192157493</v>
      </c>
      <c r="AJ34" s="75">
        <f t="shared" si="8"/>
        <v>1159.4078925330523</v>
      </c>
      <c r="AK34" s="75">
        <f t="shared" si="9"/>
        <v>994.49417181113586</v>
      </c>
      <c r="AL34" s="75">
        <f t="shared" si="10"/>
        <v>918.16082029621248</v>
      </c>
      <c r="AM34" s="75">
        <f t="shared" si="24"/>
        <v>1105.3348692208156</v>
      </c>
      <c r="AN34" s="44">
        <f t="shared" si="11"/>
        <v>214.29111425057829</v>
      </c>
      <c r="AO34" s="75">
        <f t="shared" si="25"/>
        <v>211.44239214126844</v>
      </c>
      <c r="AQ34" s="75">
        <f t="shared" si="12"/>
        <v>125.0266704589788</v>
      </c>
      <c r="AR34" s="75">
        <f t="shared" si="26"/>
        <v>173.5369204539125</v>
      </c>
      <c r="AS34" s="75">
        <f t="shared" si="27"/>
        <v>336.57632245167298</v>
      </c>
      <c r="BP34" s="132">
        <v>60.770000000000039</v>
      </c>
      <c r="BQ34" s="153">
        <f t="shared" si="15"/>
        <v>2.9947292764734068</v>
      </c>
      <c r="BR34" s="44">
        <v>1154.6775126010584</v>
      </c>
      <c r="BS34" s="44">
        <v>46.769626678483519</v>
      </c>
      <c r="BT34" s="75">
        <f t="shared" si="48"/>
        <v>1106.1672626061247</v>
      </c>
      <c r="BU34" s="44">
        <f t="shared" si="36"/>
        <v>1070.3635201049506</v>
      </c>
      <c r="BV34" s="44">
        <f t="shared" si="37"/>
        <v>1281.9079770903845</v>
      </c>
      <c r="BW34" s="75">
        <f t="shared" si="38"/>
        <v>35.803742501174156</v>
      </c>
      <c r="CM34" s="75">
        <f t="shared" si="16"/>
        <v>1126.7332047038826</v>
      </c>
      <c r="CN34" s="75">
        <f t="shared" si="17"/>
        <v>1175.2434546988163</v>
      </c>
      <c r="CO34" s="44">
        <f t="shared" si="18"/>
        <v>44.974017193286045</v>
      </c>
      <c r="CQ34" s="75">
        <f t="shared" si="19"/>
        <v>1014.9736155667699</v>
      </c>
      <c r="CR34" s="120">
        <f t="shared" si="20"/>
        <v>1140.0002860257484</v>
      </c>
      <c r="CS34" s="120">
        <f t="shared" si="21"/>
        <v>1188.5105360206821</v>
      </c>
      <c r="CT34" s="120">
        <f t="shared" si="47"/>
        <v>-173.53692045391222</v>
      </c>
    </row>
    <row r="35" spans="1:98" x14ac:dyDescent="0.2">
      <c r="A35" s="132">
        <v>60</v>
      </c>
      <c r="B35" s="132">
        <v>333.15</v>
      </c>
      <c r="C35" s="40">
        <v>3.0016509079993998</v>
      </c>
      <c r="D35" s="132"/>
      <c r="E35" s="44">
        <v>9.2192100000000003</v>
      </c>
      <c r="F35" s="44">
        <v>9.6652451774344339</v>
      </c>
      <c r="G35" s="150">
        <v>8.1338100000000004</v>
      </c>
      <c r="H35" s="44">
        <v>2.9740700000000002</v>
      </c>
      <c r="I35" s="44"/>
      <c r="J35" s="44">
        <v>8.6551100000000005</v>
      </c>
      <c r="K35" s="44">
        <v>8.2580899999999993</v>
      </c>
      <c r="L35" s="44">
        <v>8.79894</v>
      </c>
      <c r="M35" s="44">
        <v>9.3868899999999993</v>
      </c>
      <c r="N35" s="44">
        <v>9.3600399999999997</v>
      </c>
      <c r="O35" s="44">
        <v>9.4231438490558972</v>
      </c>
      <c r="P35" s="44">
        <v>8.7835490989699494</v>
      </c>
      <c r="Q35" s="44">
        <v>8.4688263969986561</v>
      </c>
      <c r="R35" s="44">
        <v>8.5547299999999993</v>
      </c>
      <c r="S35" s="44">
        <v>4.6467900000000002</v>
      </c>
      <c r="T35" s="44">
        <v>8.9268596395413766</v>
      </c>
      <c r="U35" s="44">
        <v>8.3055174757196557</v>
      </c>
      <c r="V35" s="44">
        <v>8.1649547527154187</v>
      </c>
      <c r="W35" s="44">
        <v>8.3733523043626494</v>
      </c>
      <c r="X35" s="132"/>
      <c r="Y35" s="75">
        <f t="shared" si="0"/>
        <v>47.247129294833258</v>
      </c>
      <c r="Z35" s="75">
        <f t="shared" si="1"/>
        <v>209.8690835379586</v>
      </c>
      <c r="AA35" s="40">
        <f t="shared" si="2"/>
        <v>1040.8189185051328</v>
      </c>
      <c r="AB35" s="40">
        <f t="shared" si="3"/>
        <v>937.299904007392</v>
      </c>
      <c r="AC35" s="40">
        <f t="shared" si="49"/>
        <v>37.4238766846304</v>
      </c>
      <c r="AD35" s="40">
        <f t="shared" si="4"/>
        <v>1082.2620165210633</v>
      </c>
      <c r="AE35" s="40">
        <f t="shared" si="5"/>
        <v>1099.5719645805193</v>
      </c>
      <c r="AF35" s="44">
        <f t="shared" si="6"/>
        <v>1073.5178074516853</v>
      </c>
      <c r="AG35" s="44">
        <f t="shared" si="22"/>
        <v>76.461192248993001</v>
      </c>
      <c r="AH35" s="44">
        <f t="shared" si="23"/>
        <v>678.81910369397406</v>
      </c>
      <c r="AI35" s="75">
        <f t="shared" si="7"/>
        <v>1144.1151607562458</v>
      </c>
      <c r="AJ35" s="75">
        <f t="shared" si="8"/>
        <v>1149.6823630367344</v>
      </c>
      <c r="AK35" s="75">
        <f t="shared" si="9"/>
        <v>985.7558594127745</v>
      </c>
      <c r="AL35" s="75">
        <f t="shared" si="10"/>
        <v>909.87628315832251</v>
      </c>
      <c r="AM35" s="75">
        <f t="shared" si="24"/>
        <v>1096.8680314614126</v>
      </c>
      <c r="AN35" s="44">
        <f t="shared" si="11"/>
        <v>212.38245902934239</v>
      </c>
      <c r="AO35" s="75">
        <f t="shared" si="25"/>
        <v>209.51918986796056</v>
      </c>
      <c r="AQ35" s="75">
        <f t="shared" si="12"/>
        <v>125.25990212917273</v>
      </c>
      <c r="AR35" s="44">
        <f t="shared" si="26"/>
        <v>172.50703142400599</v>
      </c>
      <c r="AS35" s="75">
        <f t="shared" si="27"/>
        <v>335.12898566713136</v>
      </c>
      <c r="BI35" s="72" t="s">
        <v>60</v>
      </c>
      <c r="BJ35" s="75">
        <f>SQRT(AVERAGE(BJ5:BJ33))</f>
        <v>24.190495984333154</v>
      </c>
      <c r="BK35" s="75"/>
      <c r="BL35" s="75"/>
      <c r="BM35" s="75"/>
      <c r="BN35" s="75"/>
      <c r="BP35" s="132">
        <v>60.770000000000039</v>
      </c>
      <c r="BQ35" s="153">
        <f t="shared" si="15"/>
        <v>2.9947292764734068</v>
      </c>
      <c r="BR35" s="44">
        <v>1141.0330045520618</v>
      </c>
      <c r="BS35" s="44">
        <v>46.769626678483519</v>
      </c>
      <c r="BT35" s="75">
        <f t="shared" si="48"/>
        <v>1093.7858752572286</v>
      </c>
      <c r="BU35" s="44">
        <f t="shared" si="36"/>
        <v>1070.3635201049506</v>
      </c>
      <c r="BV35" s="44">
        <f t="shared" si="37"/>
        <v>548.60672087944317</v>
      </c>
      <c r="BW35" s="75">
        <f t="shared" si="38"/>
        <v>23.422355152277987</v>
      </c>
      <c r="CM35" s="75">
        <f t="shared" si="16"/>
        <v>1118.1990828328401</v>
      </c>
      <c r="CN35" s="75">
        <f t="shared" si="17"/>
        <v>1165.4462121276733</v>
      </c>
      <c r="CO35" s="44">
        <f t="shared" si="18"/>
        <v>44.688316659306111</v>
      </c>
      <c r="CQ35" s="75">
        <f t="shared" si="19"/>
        <v>1006.0980633866914</v>
      </c>
      <c r="CR35" s="120">
        <f t="shared" si="20"/>
        <v>1131.3579655158642</v>
      </c>
      <c r="CS35" s="120">
        <f t="shared" si="21"/>
        <v>1178.6050948106974</v>
      </c>
      <c r="CT35" s="120">
        <f t="shared" si="47"/>
        <v>-172.50703142400607</v>
      </c>
    </row>
    <row r="36" spans="1:98" x14ac:dyDescent="0.2">
      <c r="A36" s="132">
        <v>62</v>
      </c>
      <c r="B36" s="132">
        <v>335.15</v>
      </c>
      <c r="C36" s="40">
        <v>2.9837386244964943</v>
      </c>
      <c r="D36" s="132"/>
      <c r="E36" s="44">
        <v>9.0737900000000007</v>
      </c>
      <c r="F36" s="44">
        <v>9.5010927637721103</v>
      </c>
      <c r="G36" s="150">
        <v>8.0037000000000003</v>
      </c>
      <c r="H36" s="44">
        <v>2.9522599999999999</v>
      </c>
      <c r="I36" s="44"/>
      <c r="J36" s="44">
        <v>8.5071399999999997</v>
      </c>
      <c r="K36" s="44">
        <v>8.1189099999999996</v>
      </c>
      <c r="L36" s="44">
        <v>8.6477599999999999</v>
      </c>
      <c r="M36" s="44">
        <v>9.2190600000000007</v>
      </c>
      <c r="N36" s="44">
        <v>9.1926000000000005</v>
      </c>
      <c r="O36" s="44">
        <v>9.2539948130523602</v>
      </c>
      <c r="P36" s="44">
        <v>8.6340101768590998</v>
      </c>
      <c r="Q36" s="44">
        <v>8.3273869152789519</v>
      </c>
      <c r="R36" s="44">
        <v>8.4082600000000003</v>
      </c>
      <c r="S36" s="44">
        <v>4.5903099999999997</v>
      </c>
      <c r="T36" s="44">
        <v>8.7741783403716287</v>
      </c>
      <c r="U36" s="44">
        <v>8.1684191032363298</v>
      </c>
      <c r="V36" s="44">
        <v>8.0311893890517432</v>
      </c>
      <c r="W36" s="44">
        <v>8.2346278887855995</v>
      </c>
      <c r="X36" s="132"/>
      <c r="Y36" s="75">
        <f t="shared" si="0"/>
        <v>46.016781828892135</v>
      </c>
      <c r="Z36" s="75">
        <f t="shared" si="1"/>
        <v>208.21968214836613</v>
      </c>
      <c r="AA36" s="40">
        <f t="shared" si="2"/>
        <v>1031.9409685585929</v>
      </c>
      <c r="AB36" s="40">
        <f t="shared" si="3"/>
        <v>929.56261224960951</v>
      </c>
      <c r="AC36" s="40">
        <f t="shared" si="49"/>
        <v>38.139071990517564</v>
      </c>
      <c r="AD36" s="40">
        <f t="shared" si="4"/>
        <v>1073.8894558211382</v>
      </c>
      <c r="AE36" s="40">
        <f t="shared" si="5"/>
        <v>1091.1961808145606</v>
      </c>
      <c r="AF36" s="44">
        <f t="shared" si="6"/>
        <v>1065.3750269768389</v>
      </c>
      <c r="AG36" s="44">
        <f t="shared" si="22"/>
        <v>72.495498544636689</v>
      </c>
      <c r="AH36" s="44">
        <f t="shared" si="23"/>
        <v>666.73198551129497</v>
      </c>
      <c r="AI36" s="75">
        <f t="shared" si="7"/>
        <v>1134.5193210941886</v>
      </c>
      <c r="AJ36" s="75">
        <f t="shared" si="8"/>
        <v>1140.0888125663546</v>
      </c>
      <c r="AK36" s="75">
        <f t="shared" si="9"/>
        <v>977.12393706833063</v>
      </c>
      <c r="AL36" s="75">
        <f t="shared" si="10"/>
        <v>901.69338826136914</v>
      </c>
      <c r="AM36" s="75">
        <f t="shared" si="24"/>
        <v>1088.5025392652965</v>
      </c>
      <c r="AN36" s="44">
        <f t="shared" si="11"/>
        <v>210.52620031674508</v>
      </c>
      <c r="AO36" s="75">
        <f t="shared" si="25"/>
        <v>207.65035039384327</v>
      </c>
      <c r="AQ36" s="75">
        <f t="shared" si="12"/>
        <v>125.48610316822534</v>
      </c>
      <c r="AR36" s="75">
        <f t="shared" si="26"/>
        <v>171.50288499711746</v>
      </c>
      <c r="AS36" s="75">
        <f t="shared" si="27"/>
        <v>333.70578531659146</v>
      </c>
      <c r="BP36" s="132">
        <v>71.300000000000011</v>
      </c>
      <c r="BQ36" s="153">
        <f t="shared" si="15"/>
        <v>2.9031789809841779</v>
      </c>
      <c r="BR36" s="44">
        <v>1087.5513413086849</v>
      </c>
      <c r="BS36" s="44">
        <v>40.694846380648642</v>
      </c>
      <c r="BT36" s="75">
        <f t="shared" si="48"/>
        <v>1041.5345594797927</v>
      </c>
      <c r="BU36" s="44">
        <f t="shared" si="36"/>
        <v>1028.8426016398682</v>
      </c>
      <c r="BV36" s="44">
        <f t="shared" si="37"/>
        <v>161.08579381042094</v>
      </c>
      <c r="BW36" s="75">
        <f t="shared" si="38"/>
        <v>12.691957839924498</v>
      </c>
      <c r="CM36" s="75">
        <f t="shared" si="16"/>
        <v>1109.7671480040847</v>
      </c>
      <c r="CN36" s="75">
        <f t="shared" si="17"/>
        <v>1155.7839298329768</v>
      </c>
      <c r="CO36" s="44">
        <f t="shared" si="18"/>
        <v>44.398715021723092</v>
      </c>
      <c r="CQ36" s="75">
        <f t="shared" si="19"/>
        <v>997.3329560191446</v>
      </c>
      <c r="CR36" s="120">
        <f t="shared" si="20"/>
        <v>1122.8190591873699</v>
      </c>
      <c r="CS36" s="120">
        <f t="shared" si="21"/>
        <v>1168.8358410162621</v>
      </c>
      <c r="CT36" s="120">
        <f t="shared" si="47"/>
        <v>-171.50288499711746</v>
      </c>
    </row>
    <row r="37" spans="1:98" x14ac:dyDescent="0.2">
      <c r="A37" s="132">
        <v>64</v>
      </c>
      <c r="B37" s="132">
        <v>337.15</v>
      </c>
      <c r="C37" s="40">
        <v>2.966038855109002</v>
      </c>
      <c r="D37" s="132"/>
      <c r="E37" s="44">
        <v>8.9323599999999992</v>
      </c>
      <c r="F37" s="44">
        <v>9.3417980084264354</v>
      </c>
      <c r="G37" s="150">
        <v>7.8772099999999998</v>
      </c>
      <c r="H37" s="44">
        <v>2.93086</v>
      </c>
      <c r="I37" s="44"/>
      <c r="J37" s="44">
        <v>8.3635000000000002</v>
      </c>
      <c r="K37" s="44">
        <v>7.9837800000000003</v>
      </c>
      <c r="L37" s="44">
        <v>8.5010300000000001</v>
      </c>
      <c r="M37" s="44">
        <v>9.0562799999999992</v>
      </c>
      <c r="N37" s="44">
        <v>9.0302000000000007</v>
      </c>
      <c r="O37" s="44">
        <v>9.0899477446242773</v>
      </c>
      <c r="P37" s="44">
        <v>8.4888241635367958</v>
      </c>
      <c r="Q37" s="44">
        <v>8.1900274266482818</v>
      </c>
      <c r="R37" s="44">
        <v>8.2660999999999998</v>
      </c>
      <c r="S37" s="44">
        <v>4.5352199999999998</v>
      </c>
      <c r="T37" s="44">
        <v>8.6259451002562972</v>
      </c>
      <c r="U37" s="44">
        <v>8.0352439458445755</v>
      </c>
      <c r="V37" s="44">
        <v>7.9012433590529536</v>
      </c>
      <c r="W37" s="44">
        <v>8.0998847971348464</v>
      </c>
      <c r="X37" s="132"/>
      <c r="Y37" s="75">
        <f t="shared" ref="Y37:Y68" si="50" xml:space="preserve"> -0.353*1000000000000000000/(B37^6) + 42.17*1000000000000/(B37^4) - 309.4*1000000000/(B37^3) + 963.7*1000000/(B37^2) - 1399*1000/B37 + 766.2</f>
        <v>44.818102280537687</v>
      </c>
      <c r="Z37" s="75">
        <f t="shared" ref="Z37:Z68" si="51" xml:space="preserve"> -0.0139*1000000000000000000/(B37^6) -0.2505*1000000000000/(B37^4)+5.9846*1000000000/(B37^3) -6.213*1000000/(B37^2)+15.349*1000/B37 + 88.426</f>
        <v>206.60084793047196</v>
      </c>
      <c r="AA37" s="40">
        <f t="shared" si="2"/>
        <v>1023.1841061181226</v>
      </c>
      <c r="AB37" s="40">
        <f t="shared" si="3"/>
        <v>921.90387521877494</v>
      </c>
      <c r="AC37" s="40">
        <f t="shared" si="49"/>
        <v>38.84093490793942</v>
      </c>
      <c r="AD37" s="40">
        <f t="shared" si="4"/>
        <v>1065.6244227092307</v>
      </c>
      <c r="AE37" s="40">
        <f t="shared" si="5"/>
        <v>1082.9197686489695</v>
      </c>
      <c r="AF37" s="44">
        <f t="shared" si="6"/>
        <v>1057.3363180252136</v>
      </c>
      <c r="AG37" s="44">
        <f t="shared" si="22"/>
        <v>68.69267925322572</v>
      </c>
      <c r="AH37" s="44">
        <f t="shared" si="23"/>
        <v>654.51294581815512</v>
      </c>
      <c r="AI37" s="75">
        <f t="shared" ref="AI37:AI68" si="52">27.87*1000000/(B37^2) + 368.9*1000/B37 - 214.3</f>
        <v>1125.0548951264657</v>
      </c>
      <c r="AJ37" s="75">
        <f t="shared" ref="AJ37:AJ68" si="53" xml:space="preserve"> -0.0575*1000000000000000000/(B37^6) + 8.875*1000000000000/(B37^4) - 75.55*1000000000/(B37^3) + 295.2*1000000/(B37^2) - 70.07*1000/B37 + 65.1</f>
        <v>1130.6246155361825</v>
      </c>
      <c r="AK37" s="75">
        <f t="shared" si="9"/>
        <v>968.59672038253643</v>
      </c>
      <c r="AL37" s="75">
        <f t="shared" si="10"/>
        <v>893.61051745409759</v>
      </c>
      <c r="AM37" s="75">
        <f t="shared" si="24"/>
        <v>1080.236792845928</v>
      </c>
      <c r="AN37" s="44">
        <f t="shared" ref="AN37:AN68" si="54">AJ37-AB37</f>
        <v>208.7207403174076</v>
      </c>
      <c r="AO37" s="75">
        <f t="shared" ref="AO37:AO68" si="55">Y37+AE37-AB37</f>
        <v>205.83399571073221</v>
      </c>
      <c r="AQ37" s="75">
        <f t="shared" si="12"/>
        <v>125.70685742705112</v>
      </c>
      <c r="AR37" s="75">
        <f t="shared" ref="AR37:AR68" si="56">Y37+AQ37</f>
        <v>170.52495970758881</v>
      </c>
      <c r="AS37" s="75">
        <f t="shared" ref="AS37:AS68" si="57">Z37+AQ37</f>
        <v>332.3077053575231</v>
      </c>
      <c r="BP37" s="132">
        <v>71.300000000000011</v>
      </c>
      <c r="BQ37" s="153">
        <f t="shared" si="15"/>
        <v>2.9031789809841779</v>
      </c>
      <c r="BR37" s="44">
        <v>1100.2775679871709</v>
      </c>
      <c r="BS37" s="44">
        <v>40.694846380648642</v>
      </c>
      <c r="BT37" s="75">
        <f t="shared" si="48"/>
        <v>1055.4594657066332</v>
      </c>
      <c r="BU37" s="44">
        <f t="shared" si="36"/>
        <v>1028.8426016398682</v>
      </c>
      <c r="BV37" s="44">
        <f t="shared" si="37"/>
        <v>708.45745274864305</v>
      </c>
      <c r="BW37" s="75">
        <f t="shared" si="38"/>
        <v>26.616864066764947</v>
      </c>
      <c r="CM37" s="75">
        <f t="shared" ref="CM37:CM68" si="58">1000*(-0.17739 + 1.12486*300/(A37+273.15) + 0.61704*(300/(A37+273.15))^2 - 0.36997*(300/(A37+273.15))^3 + 0.07978*(300/(A37+273.15))^4)</f>
        <v>1101.4356521122259</v>
      </c>
      <c r="CN37" s="75">
        <f t="shared" ref="CN37:CN68" si="59">CM37+Y37</f>
        <v>1146.2537543927635</v>
      </c>
      <c r="CO37" s="44">
        <f t="shared" ref="CO37:CO68" si="60">ABS((11840000/(A37+273.15)^2 + 383700/(A37+273.15) - 184.9)-CM37)</f>
        <v>44.105487365108502</v>
      </c>
      <c r="CQ37" s="75">
        <f t="shared" si="19"/>
        <v>988.67788494158606</v>
      </c>
      <c r="CR37" s="120">
        <f t="shared" si="20"/>
        <v>1114.384742368637</v>
      </c>
      <c r="CS37" s="120">
        <f t="shared" ref="CS37:CS68" si="61">1000*LN(E37/H37)+Y37</f>
        <v>1159.2028446491747</v>
      </c>
      <c r="CT37" s="120">
        <f t="shared" si="47"/>
        <v>-170.52495970758866</v>
      </c>
    </row>
    <row r="38" spans="1:98" x14ac:dyDescent="0.2">
      <c r="A38" s="132">
        <v>66</v>
      </c>
      <c r="B38" s="132">
        <v>339.15</v>
      </c>
      <c r="C38" s="40">
        <v>2.9485478401887071</v>
      </c>
      <c r="D38" s="132"/>
      <c r="E38" s="44">
        <v>8.7947799999999994</v>
      </c>
      <c r="F38" s="44">
        <v>9.187173997057041</v>
      </c>
      <c r="G38" s="150">
        <v>7.7542200000000001</v>
      </c>
      <c r="H38" s="44">
        <v>2.9098700000000002</v>
      </c>
      <c r="I38" s="44"/>
      <c r="J38" s="44">
        <v>8.2240199999999994</v>
      </c>
      <c r="K38" s="44">
        <v>7.8525499999999999</v>
      </c>
      <c r="L38" s="44">
        <v>8.3586100000000005</v>
      </c>
      <c r="M38" s="44">
        <v>8.8983500000000006</v>
      </c>
      <c r="N38" s="44">
        <v>8.8726400000000005</v>
      </c>
      <c r="O38" s="44">
        <v>8.9308017557215997</v>
      </c>
      <c r="P38" s="44">
        <v>8.3478316014518139</v>
      </c>
      <c r="Q38" s="44">
        <v>8.0565945948276418</v>
      </c>
      <c r="R38" s="44">
        <v>8.1280699999999992</v>
      </c>
      <c r="S38" s="44">
        <v>4.4814600000000002</v>
      </c>
      <c r="T38" s="44">
        <v>8.4819863701241847</v>
      </c>
      <c r="U38" s="44">
        <v>7.9058456109487558</v>
      </c>
      <c r="V38" s="44">
        <v>7.7749601405207951</v>
      </c>
      <c r="W38" s="44">
        <v>7.9689700443228171</v>
      </c>
      <c r="X38" s="132"/>
      <c r="Y38" s="75">
        <f t="shared" si="50"/>
        <v>43.650016931848086</v>
      </c>
      <c r="Z38" s="75">
        <f t="shared" si="51"/>
        <v>205.01198776950596</v>
      </c>
      <c r="AA38" s="40">
        <f t="shared" si="2"/>
        <v>1014.5459118523299</v>
      </c>
      <c r="AB38" s="40">
        <f t="shared" si="3"/>
        <v>914.32268193926109</v>
      </c>
      <c r="AC38" s="40">
        <f t="shared" si="49"/>
        <v>39.529786551522456</v>
      </c>
      <c r="AD38" s="40">
        <f t="shared" si="4"/>
        <v>1057.4648707723816</v>
      </c>
      <c r="AE38" s="40">
        <f t="shared" si="5"/>
        <v>1074.7409700722394</v>
      </c>
      <c r="AF38" s="44">
        <f t="shared" si="6"/>
        <v>1049.399708163098</v>
      </c>
      <c r="AG38" s="44">
        <f t="shared" si="22"/>
        <v>65.046847914185619</v>
      </c>
      <c r="AH38" s="44">
        <f t="shared" si="23"/>
        <v>642.17955514770051</v>
      </c>
      <c r="AI38" s="75">
        <f t="shared" si="52"/>
        <v>1115.7192490227312</v>
      </c>
      <c r="AJ38" s="75">
        <f t="shared" si="53"/>
        <v>1121.2872174634169</v>
      </c>
      <c r="AK38" s="75">
        <f t="shared" si="9"/>
        <v>960.17255860379191</v>
      </c>
      <c r="AL38" s="75">
        <f t="shared" si="10"/>
        <v>885.62608503051581</v>
      </c>
      <c r="AM38" s="75">
        <f t="shared" si="24"/>
        <v>1072.0692320908831</v>
      </c>
      <c r="AN38" s="44">
        <f t="shared" si="54"/>
        <v>206.96453552415585</v>
      </c>
      <c r="AO38" s="75">
        <f t="shared" si="55"/>
        <v>204.0683050648264</v>
      </c>
      <c r="AQ38" s="75">
        <f t="shared" si="12"/>
        <v>125.92115236486548</v>
      </c>
      <c r="AR38" s="75">
        <f t="shared" si="56"/>
        <v>169.57116929671355</v>
      </c>
      <c r="AS38" s="75">
        <f t="shared" si="57"/>
        <v>330.93314013437146</v>
      </c>
      <c r="BP38" s="132">
        <v>81.470000000000027</v>
      </c>
      <c r="BQ38" s="153">
        <f t="shared" si="15"/>
        <v>2.8199199142744344</v>
      </c>
      <c r="BR38" s="44">
        <v>1043.8040521731148</v>
      </c>
      <c r="BS38" s="44">
        <v>35.540318462478581</v>
      </c>
      <c r="BT38" s="75">
        <f t="shared" si="48"/>
        <v>1000.1540352412667</v>
      </c>
      <c r="BU38" s="44">
        <f t="shared" si="36"/>
        <v>991.25433925049163</v>
      </c>
      <c r="BV38" s="44">
        <f t="shared" si="37"/>
        <v>79.204588728217644</v>
      </c>
      <c r="BW38" s="75">
        <f t="shared" si="38"/>
        <v>8.8996959907750579</v>
      </c>
      <c r="CM38" s="75">
        <f t="shared" si="58"/>
        <v>1093.2028863604892</v>
      </c>
      <c r="CN38" s="75">
        <f t="shared" si="59"/>
        <v>1136.8529032923373</v>
      </c>
      <c r="CO38" s="44">
        <f t="shared" si="60"/>
        <v>43.808897188045421</v>
      </c>
      <c r="CQ38" s="75">
        <f t="shared" si="19"/>
        <v>980.12880465318449</v>
      </c>
      <c r="CR38" s="120">
        <f t="shared" si="20"/>
        <v>1106.04995701805</v>
      </c>
      <c r="CS38" s="120">
        <f t="shared" si="61"/>
        <v>1149.6999739498981</v>
      </c>
      <c r="CT38" s="120">
        <f t="shared" si="47"/>
        <v>-169.57116929671361</v>
      </c>
    </row>
    <row r="39" spans="1:98" x14ac:dyDescent="0.2">
      <c r="A39" s="132">
        <v>68</v>
      </c>
      <c r="B39" s="132">
        <v>341.15</v>
      </c>
      <c r="C39" s="40">
        <v>2.9312619082515026</v>
      </c>
      <c r="D39" s="132"/>
      <c r="E39" s="44">
        <v>8.6608999999999998</v>
      </c>
      <c r="F39" s="44">
        <v>9.0370259063575684</v>
      </c>
      <c r="G39" s="150">
        <v>7.6345900000000002</v>
      </c>
      <c r="H39" s="44">
        <v>2.8892699999999998</v>
      </c>
      <c r="I39" s="44"/>
      <c r="J39" s="44">
        <v>8.0885499999999997</v>
      </c>
      <c r="K39" s="44">
        <v>7.7250699999999997</v>
      </c>
      <c r="L39" s="44">
        <v>8.2203099999999996</v>
      </c>
      <c r="M39" s="44">
        <v>8.7450899999999994</v>
      </c>
      <c r="N39" s="44">
        <v>8.7197300000000002</v>
      </c>
      <c r="O39" s="44">
        <v>8.7763665602571539</v>
      </c>
      <c r="P39" s="44">
        <v>8.2108657210096254</v>
      </c>
      <c r="Q39" s="44">
        <v>7.926938403662235</v>
      </c>
      <c r="R39" s="44">
        <v>7.9940300000000004</v>
      </c>
      <c r="S39" s="44">
        <v>4.4289899999999998</v>
      </c>
      <c r="T39" s="44">
        <v>8.3421524160752387</v>
      </c>
      <c r="U39" s="44">
        <v>7.7800875352870262</v>
      </c>
      <c r="V39" s="44">
        <v>7.6522233494448351</v>
      </c>
      <c r="W39" s="44">
        <v>7.8417438450856807</v>
      </c>
      <c r="X39" s="132"/>
      <c r="Y39" s="75">
        <f t="shared" si="50"/>
        <v>42.511484343167695</v>
      </c>
      <c r="Z39" s="75">
        <f t="shared" si="51"/>
        <v>203.45251577984197</v>
      </c>
      <c r="AA39" s="40">
        <f t="shared" si="2"/>
        <v>1006.0240296241759</v>
      </c>
      <c r="AB39" s="40">
        <f t="shared" si="3"/>
        <v>906.81803789067078</v>
      </c>
      <c r="AC39" s="40">
        <f t="shared" si="49"/>
        <v>40.205938518381785</v>
      </c>
      <c r="AD39" s="40">
        <f t="shared" si="4"/>
        <v>1049.4088049458292</v>
      </c>
      <c r="AE39" s="40">
        <f t="shared" si="5"/>
        <v>1066.6580682984024</v>
      </c>
      <c r="AF39" s="44">
        <f t="shared" si="6"/>
        <v>1041.5632742708904</v>
      </c>
      <c r="AG39" s="44">
        <f t="shared" si="22"/>
        <v>61.552351571405666</v>
      </c>
      <c r="AH39" s="44">
        <f t="shared" si="23"/>
        <v>629.748687283256</v>
      </c>
      <c r="AI39" s="75">
        <f t="shared" si="52"/>
        <v>1106.5098179187144</v>
      </c>
      <c r="AJ39" s="75">
        <f t="shared" si="53"/>
        <v>1112.0741326607999</v>
      </c>
      <c r="AK39" s="75">
        <f t="shared" si="9"/>
        <v>951.84983378811</v>
      </c>
      <c r="AL39" s="75">
        <f t="shared" si="10"/>
        <v>877.73853691961745</v>
      </c>
      <c r="AM39" s="75">
        <f t="shared" si="24"/>
        <v>1063.9983335755467</v>
      </c>
      <c r="AN39" s="44">
        <f t="shared" si="54"/>
        <v>205.25609477012915</v>
      </c>
      <c r="AO39" s="75">
        <f t="shared" si="55"/>
        <v>202.35151475089936</v>
      </c>
      <c r="AQ39" s="75">
        <f t="shared" si="12"/>
        <v>126.12940610819106</v>
      </c>
      <c r="AR39" s="75">
        <f t="shared" si="56"/>
        <v>168.64089045135876</v>
      </c>
      <c r="AS39" s="75">
        <f t="shared" si="57"/>
        <v>329.58192188803304</v>
      </c>
      <c r="BP39" s="132">
        <v>82.13</v>
      </c>
      <c r="BQ39" s="153">
        <f t="shared" si="15"/>
        <v>2.8146813780680029</v>
      </c>
      <c r="BR39" s="44">
        <v>1040.9831758314733</v>
      </c>
      <c r="BS39" s="44">
        <v>35.227152124157101</v>
      </c>
      <c r="BT39" s="75">
        <f t="shared" si="48"/>
        <v>998.47169148830562</v>
      </c>
      <c r="BU39" s="44">
        <f t="shared" si="36"/>
        <v>988.89483088359941</v>
      </c>
      <c r="BV39" s="44">
        <f t="shared" si="37"/>
        <v>91.716259041973842</v>
      </c>
      <c r="BW39" s="75">
        <f t="shared" si="38"/>
        <v>9.5768606047062121</v>
      </c>
      <c r="CM39" s="75">
        <f t="shared" si="58"/>
        <v>1085.0671801292392</v>
      </c>
      <c r="CN39" s="75">
        <f t="shared" si="59"/>
        <v>1127.5786644724069</v>
      </c>
      <c r="CO39" s="44">
        <f t="shared" si="60"/>
        <v>43.509196855905429</v>
      </c>
      <c r="CQ39" s="75">
        <f t="shared" si="19"/>
        <v>971.68536210210584</v>
      </c>
      <c r="CR39" s="120">
        <f t="shared" si="20"/>
        <v>1097.814768210297</v>
      </c>
      <c r="CS39" s="120">
        <f t="shared" si="61"/>
        <v>1140.3262525534647</v>
      </c>
      <c r="CT39" s="120">
        <f t="shared" si="47"/>
        <v>-168.64089045135881</v>
      </c>
    </row>
    <row r="40" spans="1:98" x14ac:dyDescent="0.2">
      <c r="A40" s="132">
        <v>70</v>
      </c>
      <c r="B40" s="132">
        <v>343.15</v>
      </c>
      <c r="C40" s="40">
        <v>2.9141774734081309</v>
      </c>
      <c r="D40" s="132"/>
      <c r="E40" s="44">
        <v>8.5305999999999997</v>
      </c>
      <c r="F40" s="44">
        <v>8.8911926314359846</v>
      </c>
      <c r="G40" s="150">
        <v>7.5182200000000003</v>
      </c>
      <c r="H40" s="44">
        <v>2.8690500000000001</v>
      </c>
      <c r="I40" s="44"/>
      <c r="J40" s="44">
        <v>7.95695</v>
      </c>
      <c r="K40" s="44">
        <v>7.6011899999999999</v>
      </c>
      <c r="L40" s="44">
        <v>8.0859799999999993</v>
      </c>
      <c r="M40" s="44">
        <v>8.5963100000000008</v>
      </c>
      <c r="N40" s="44">
        <v>8.5713000000000008</v>
      </c>
      <c r="O40" s="44">
        <v>8.6264598764498981</v>
      </c>
      <c r="P40" s="44">
        <v>8.0777801388555961</v>
      </c>
      <c r="Q40" s="44">
        <v>7.8009255474320076</v>
      </c>
      <c r="R40" s="44">
        <v>7.86381</v>
      </c>
      <c r="S40" s="44">
        <v>4.3777799999999996</v>
      </c>
      <c r="T40" s="44">
        <v>8.206279976128334</v>
      </c>
      <c r="U40" s="44">
        <v>7.6578264320849252</v>
      </c>
      <c r="V40" s="44">
        <v>7.5328797125401552</v>
      </c>
      <c r="W40" s="44">
        <v>7.7180697187376532</v>
      </c>
      <c r="X40" s="132"/>
      <c r="Y40" s="75">
        <f t="shared" si="50"/>
        <v>41.401495788798229</v>
      </c>
      <c r="Z40" s="75">
        <f t="shared" si="51"/>
        <v>201.92185369366234</v>
      </c>
      <c r="AA40" s="40">
        <f t="shared" si="2"/>
        <v>997.61616446219818</v>
      </c>
      <c r="AB40" s="40">
        <f t="shared" si="3"/>
        <v>899.38896465843834</v>
      </c>
      <c r="AC40" s="40">
        <f t="shared" si="49"/>
        <v>40.869693223055449</v>
      </c>
      <c r="AD40" s="40">
        <f t="shared" si="4"/>
        <v>1041.4542799192941</v>
      </c>
      <c r="AE40" s="40">
        <f t="shared" si="5"/>
        <v>1058.6693865656418</v>
      </c>
      <c r="AF40" s="44">
        <f t="shared" si="6"/>
        <v>1033.8251410173366</v>
      </c>
      <c r="AG40" s="44">
        <f t="shared" si="22"/>
        <v>58.203760385361342</v>
      </c>
      <c r="AH40" s="44">
        <f t="shared" si="23"/>
        <v>617.2365368644854</v>
      </c>
      <c r="AI40" s="75">
        <f t="shared" si="52"/>
        <v>1097.4241036977551</v>
      </c>
      <c r="AJ40" s="75">
        <f t="shared" si="53"/>
        <v>1102.9829420039625</v>
      </c>
      <c r="AK40" s="75">
        <f t="shared" si="9"/>
        <v>943.62695998837864</v>
      </c>
      <c r="AL40" s="75">
        <f t="shared" si="10"/>
        <v>869.94634989987753</v>
      </c>
      <c r="AM40" s="75">
        <f t="shared" si="24"/>
        <v>1056.0226079089568</v>
      </c>
      <c r="AN40" s="44">
        <f t="shared" si="54"/>
        <v>203.59397734552419</v>
      </c>
      <c r="AO40" s="75">
        <f t="shared" si="55"/>
        <v>200.68191769600173</v>
      </c>
      <c r="AQ40" s="75">
        <f t="shared" si="12"/>
        <v>126.33029119068212</v>
      </c>
      <c r="AR40" s="75">
        <f t="shared" si="56"/>
        <v>167.73178697948035</v>
      </c>
      <c r="AS40" s="75">
        <f t="shared" si="57"/>
        <v>328.25214488434449</v>
      </c>
      <c r="BP40" s="132">
        <v>91.080000000000041</v>
      </c>
      <c r="BQ40" s="153">
        <f t="shared" si="15"/>
        <v>2.7455179419597506</v>
      </c>
      <c r="BR40" s="44">
        <v>991.76919305006061</v>
      </c>
      <c r="BS40" s="44">
        <v>31.209804517722887</v>
      </c>
      <c r="BT40" s="75">
        <f t="shared" si="48"/>
        <v>950.36769726126238</v>
      </c>
      <c r="BU40" s="44">
        <f t="shared" si="36"/>
        <v>957.80360056229154</v>
      </c>
      <c r="BV40" s="44">
        <f t="shared" si="37"/>
        <v>55.292657902256309</v>
      </c>
      <c r="BW40" s="75">
        <f t="shared" si="38"/>
        <v>7.4359033010291569</v>
      </c>
      <c r="CM40" s="75">
        <f t="shared" si="58"/>
        <v>1077.0268998860577</v>
      </c>
      <c r="CN40" s="75">
        <f t="shared" si="59"/>
        <v>1118.4283956748559</v>
      </c>
      <c r="CO40" s="44">
        <f t="shared" si="60"/>
        <v>43.206628036568191</v>
      </c>
      <c r="CQ40" s="75">
        <f t="shared" si="19"/>
        <v>963.3484432932031</v>
      </c>
      <c r="CR40" s="120">
        <f t="shared" si="20"/>
        <v>1089.6787344838851</v>
      </c>
      <c r="CS40" s="120">
        <f t="shared" si="61"/>
        <v>1131.0802302726834</v>
      </c>
      <c r="CT40" s="120">
        <f t="shared" si="47"/>
        <v>-167.73178697948026</v>
      </c>
    </row>
    <row r="41" spans="1:98" x14ac:dyDescent="0.2">
      <c r="A41" s="132">
        <v>72</v>
      </c>
      <c r="B41" s="132">
        <v>345.15</v>
      </c>
      <c r="C41" s="40">
        <v>2.8972910328842536</v>
      </c>
      <c r="D41" s="132"/>
      <c r="E41" s="44">
        <v>8.4037500000000005</v>
      </c>
      <c r="F41" s="44">
        <v>8.7495048507410331</v>
      </c>
      <c r="G41" s="150">
        <v>7.4049699999999996</v>
      </c>
      <c r="H41" s="44">
        <v>2.8492099999999998</v>
      </c>
      <c r="I41" s="44"/>
      <c r="J41" s="44">
        <v>7.8290499999999996</v>
      </c>
      <c r="K41" s="44">
        <v>7.4807899999999998</v>
      </c>
      <c r="L41" s="44">
        <v>7.9554799999999997</v>
      </c>
      <c r="M41" s="44">
        <v>8.4518400000000007</v>
      </c>
      <c r="N41" s="44">
        <v>8.4271700000000003</v>
      </c>
      <c r="O41" s="44">
        <v>8.4809091493777959</v>
      </c>
      <c r="P41" s="44">
        <v>7.9484380977385891</v>
      </c>
      <c r="Q41" s="44">
        <v>7.6784060028494405</v>
      </c>
      <c r="R41" s="44">
        <v>7.7372800000000002</v>
      </c>
      <c r="S41" s="44">
        <v>4.3277799999999997</v>
      </c>
      <c r="T41" s="44">
        <v>8.0742224114339312</v>
      </c>
      <c r="U41" s="44">
        <v>7.5389393487360037</v>
      </c>
      <c r="V41" s="44">
        <v>7.4168228805051228</v>
      </c>
      <c r="W41" s="44">
        <v>7.597807937391071</v>
      </c>
      <c r="X41" s="132"/>
      <c r="Y41" s="75">
        <f t="shared" si="50"/>
        <v>40.319075480485708</v>
      </c>
      <c r="Z41" s="75">
        <f t="shared" si="51"/>
        <v>200.41943119355014</v>
      </c>
      <c r="AA41" s="40">
        <f t="shared" si="2"/>
        <v>989.32008060873932</v>
      </c>
      <c r="AB41" s="40">
        <f t="shared" si="3"/>
        <v>892.03449959417628</v>
      </c>
      <c r="AC41" s="40">
        <f t="shared" si="49"/>
        <v>41.521344218803691</v>
      </c>
      <c r="AD41" s="40">
        <f t="shared" si="4"/>
        <v>1033.5993986020437</v>
      </c>
      <c r="AE41" s="40">
        <f t="shared" si="5"/>
        <v>1050.7732869766769</v>
      </c>
      <c r="AF41" s="44">
        <f t="shared" si="6"/>
        <v>1026.1834793898749</v>
      </c>
      <c r="AG41" s="44">
        <f t="shared" si="22"/>
        <v>54.99585776141393</v>
      </c>
      <c r="AH41" s="44">
        <f t="shared" si="23"/>
        <v>604.65863715594287</v>
      </c>
      <c r="AI41" s="75">
        <f t="shared" si="52"/>
        <v>1088.4596728566833</v>
      </c>
      <c r="AJ41" s="75">
        <f t="shared" si="53"/>
        <v>1094.0112907721043</v>
      </c>
      <c r="AK41" s="75">
        <f t="shared" si="9"/>
        <v>935.50238246803849</v>
      </c>
      <c r="AL41" s="75">
        <f t="shared" si="10"/>
        <v>862.24803083762549</v>
      </c>
      <c r="AM41" s="75">
        <f t="shared" si="24"/>
        <v>1048.1405973761975</v>
      </c>
      <c r="AN41" s="44">
        <f t="shared" si="54"/>
        <v>201.97679117792802</v>
      </c>
      <c r="AO41" s="75">
        <f t="shared" si="55"/>
        <v>199.05786286298633</v>
      </c>
      <c r="AQ41" s="75">
        <f t="shared" si="12"/>
        <v>126.52663840623194</v>
      </c>
      <c r="AR41" s="75">
        <f t="shared" si="56"/>
        <v>166.84571388671765</v>
      </c>
      <c r="AS41" s="75">
        <f t="shared" si="57"/>
        <v>326.94606959978205</v>
      </c>
      <c r="BP41" s="132">
        <v>91.080000000000041</v>
      </c>
      <c r="BQ41" s="153">
        <f t="shared" si="15"/>
        <v>2.7455179419597506</v>
      </c>
      <c r="BR41" s="44">
        <v>1019.5690813276568</v>
      </c>
      <c r="BS41" s="44">
        <v>31.209804517722887</v>
      </c>
      <c r="BT41" s="75">
        <f t="shared" si="48"/>
        <v>979.25000584717111</v>
      </c>
      <c r="BU41" s="44">
        <f t="shared" si="36"/>
        <v>957.80360056229154</v>
      </c>
      <c r="BV41" s="44">
        <f t="shared" si="37"/>
        <v>459.94829964331052</v>
      </c>
      <c r="BW41" s="75">
        <f t="shared" si="38"/>
        <v>21.446405284879575</v>
      </c>
      <c r="CM41" s="75">
        <f t="shared" si="58"/>
        <v>1069.0804481354437</v>
      </c>
      <c r="CN41" s="75">
        <f t="shared" si="59"/>
        <v>1109.3995236159294</v>
      </c>
      <c r="CO41" s="44">
        <f t="shared" si="60"/>
        <v>42.901422119654853</v>
      </c>
      <c r="CQ41" s="75">
        <f t="shared" si="19"/>
        <v>955.10963352185024</v>
      </c>
      <c r="CR41" s="120">
        <f t="shared" si="20"/>
        <v>1081.6362719280824</v>
      </c>
      <c r="CS41" s="120">
        <f t="shared" si="61"/>
        <v>1121.9553474085681</v>
      </c>
      <c r="CT41" s="120">
        <f t="shared" si="47"/>
        <v>-166.84571388671782</v>
      </c>
    </row>
    <row r="42" spans="1:98" x14ac:dyDescent="0.2">
      <c r="A42" s="132">
        <v>74</v>
      </c>
      <c r="B42" s="132">
        <v>347.15</v>
      </c>
      <c r="C42" s="40">
        <v>2.8805991646262425</v>
      </c>
      <c r="D42" s="132"/>
      <c r="E42" s="44">
        <v>8.2802199999999999</v>
      </c>
      <c r="F42" s="44">
        <v>8.6117953743983886</v>
      </c>
      <c r="G42" s="150">
        <v>7.29474</v>
      </c>
      <c r="H42" s="44">
        <v>2.8297300000000001</v>
      </c>
      <c r="I42" s="44"/>
      <c r="J42" s="44">
        <v>7.7047299999999996</v>
      </c>
      <c r="K42" s="44">
        <v>7.36374</v>
      </c>
      <c r="L42" s="44">
        <v>7.8286499999999997</v>
      </c>
      <c r="M42" s="44">
        <v>8.3115299999999994</v>
      </c>
      <c r="N42" s="44">
        <v>8.2871799999999993</v>
      </c>
      <c r="O42" s="44">
        <v>8.3395491484851867</v>
      </c>
      <c r="P42" s="44">
        <v>7.8226866623115647</v>
      </c>
      <c r="Q42" s="44">
        <v>7.5592664637460789</v>
      </c>
      <c r="R42" s="44">
        <v>7.6143099999999997</v>
      </c>
      <c r="S42" s="44">
        <v>4.27895</v>
      </c>
      <c r="T42" s="44">
        <v>7.9458498459449647</v>
      </c>
      <c r="U42" s="44">
        <v>7.4232995544860003</v>
      </c>
      <c r="V42" s="44">
        <v>7.3039262549152824</v>
      </c>
      <c r="W42" s="44">
        <v>7.4808486581417029</v>
      </c>
      <c r="X42" s="132"/>
      <c r="Y42" s="75">
        <f t="shared" si="50"/>
        <v>39.263280606939361</v>
      </c>
      <c r="Z42" s="75">
        <f t="shared" si="51"/>
        <v>198.94468619424021</v>
      </c>
      <c r="AA42" s="40">
        <f t="shared" si="2"/>
        <v>981.13359964181495</v>
      </c>
      <c r="AB42" s="40">
        <f t="shared" si="3"/>
        <v>884.75369548542176</v>
      </c>
      <c r="AC42" s="40">
        <f t="shared" ref="AC42:AC73" si="62" xml:space="preserve"> -7.69*1000000/(B42^2) + 6.1*1000/B42 + 88.4</f>
        <v>42.161176505902915</v>
      </c>
      <c r="AD42" s="40">
        <f t="shared" si="4"/>
        <v>1025.8423106442208</v>
      </c>
      <c r="AE42" s="40">
        <f t="shared" si="5"/>
        <v>1042.9681693792309</v>
      </c>
      <c r="AF42" s="44">
        <f t="shared" si="6"/>
        <v>1018.6365052787096</v>
      </c>
      <c r="AG42" s="44">
        <f t="shared" si="22"/>
        <v>51.923630965629947</v>
      </c>
      <c r="AH42" s="44">
        <f t="shared" si="23"/>
        <v>592.02987790059535</v>
      </c>
      <c r="AI42" s="75">
        <f t="shared" si="52"/>
        <v>1079.6141544523505</v>
      </c>
      <c r="AJ42" s="75">
        <f t="shared" si="53"/>
        <v>1085.1568865604929</v>
      </c>
      <c r="AK42" s="75">
        <f t="shared" si="9"/>
        <v>927.47457693830597</v>
      </c>
      <c r="AL42" s="75">
        <f t="shared" si="10"/>
        <v>854.64211594843323</v>
      </c>
      <c r="AM42" s="75">
        <f t="shared" si="24"/>
        <v>1040.3508738454111</v>
      </c>
      <c r="AN42" s="44">
        <f t="shared" si="54"/>
        <v>200.40319107507116</v>
      </c>
      <c r="AO42" s="75">
        <f t="shared" si="55"/>
        <v>197.47775450074846</v>
      </c>
      <c r="AQ42" s="75">
        <f t="shared" si="12"/>
        <v>126.7159976027985</v>
      </c>
      <c r="AR42" s="75">
        <f t="shared" si="56"/>
        <v>165.97927820973786</v>
      </c>
      <c r="AS42" s="75">
        <f t="shared" si="57"/>
        <v>325.6606837970387</v>
      </c>
      <c r="BP42" s="132">
        <v>94.760000000000048</v>
      </c>
      <c r="BQ42" s="153">
        <f t="shared" si="15"/>
        <v>2.7180560463156747</v>
      </c>
      <c r="BR42" s="44">
        <v>992.14004415759291</v>
      </c>
      <c r="BS42" s="44">
        <v>29.673079681778518</v>
      </c>
      <c r="BT42" s="75">
        <f t="shared" si="48"/>
        <v>952.87676355065355</v>
      </c>
      <c r="BU42" s="44">
        <f t="shared" si="36"/>
        <v>945.48999643493687</v>
      </c>
      <c r="BV42" s="44">
        <f t="shared" si="37"/>
        <v>54.564328421833316</v>
      </c>
      <c r="BW42" s="75">
        <f t="shared" si="38"/>
        <v>7.3867671157166797</v>
      </c>
      <c r="CM42" s="75">
        <f t="shared" si="58"/>
        <v>1061.2262624063203</v>
      </c>
      <c r="CN42" s="75">
        <f t="shared" si="59"/>
        <v>1100.4895430132597</v>
      </c>
      <c r="CO42" s="44">
        <f t="shared" si="60"/>
        <v>42.59380061984541</v>
      </c>
      <c r="CQ42" s="75">
        <f t="shared" si="19"/>
        <v>946.97223974645567</v>
      </c>
      <c r="CR42" s="120">
        <f t="shared" si="20"/>
        <v>1073.688237349254</v>
      </c>
      <c r="CS42" s="120">
        <f t="shared" si="61"/>
        <v>1112.9515179561934</v>
      </c>
      <c r="CT42" s="120">
        <f t="shared" si="47"/>
        <v>-165.97927820973769</v>
      </c>
    </row>
    <row r="43" spans="1:98" x14ac:dyDescent="0.2">
      <c r="A43" s="132">
        <v>76</v>
      </c>
      <c r="B43" s="132">
        <v>349.15</v>
      </c>
      <c r="C43" s="40">
        <v>2.8640985249892599</v>
      </c>
      <c r="D43" s="132"/>
      <c r="E43" s="44">
        <v>8.15991</v>
      </c>
      <c r="F43" s="44">
        <v>8.4779302075898659</v>
      </c>
      <c r="G43" s="150">
        <v>7.18743</v>
      </c>
      <c r="H43" s="44">
        <v>2.8106</v>
      </c>
      <c r="I43" s="44"/>
      <c r="J43" s="44">
        <v>7.5838599999999996</v>
      </c>
      <c r="K43" s="44">
        <v>7.2499200000000004</v>
      </c>
      <c r="L43" s="44">
        <v>7.7053700000000003</v>
      </c>
      <c r="M43" s="44">
        <v>8.1752000000000002</v>
      </c>
      <c r="N43" s="44">
        <v>8.1511700000000005</v>
      </c>
      <c r="O43" s="44">
        <v>8.2022222598512897</v>
      </c>
      <c r="P43" s="44">
        <v>7.7004059845741262</v>
      </c>
      <c r="Q43" s="44">
        <v>7.4433802354047476</v>
      </c>
      <c r="R43" s="44">
        <v>7.4947499999999998</v>
      </c>
      <c r="S43" s="44">
        <v>4.2312500000000002</v>
      </c>
      <c r="T43" s="44">
        <v>7.8210123980339263</v>
      </c>
      <c r="U43" s="44">
        <v>7.3108039317343758</v>
      </c>
      <c r="V43" s="44">
        <v>7.1940797076840886</v>
      </c>
      <c r="W43" s="44">
        <v>7.3670620893890852</v>
      </c>
      <c r="X43" s="132"/>
      <c r="Y43" s="75">
        <f t="shared" si="50"/>
        <v>38.233201214538667</v>
      </c>
      <c r="Z43" s="75">
        <f t="shared" si="51"/>
        <v>197.49706507830899</v>
      </c>
      <c r="AA43" s="40">
        <f t="shared" si="2"/>
        <v>973.05459866742535</v>
      </c>
      <c r="AB43" s="40">
        <f t="shared" si="3"/>
        <v>877.54562023445999</v>
      </c>
      <c r="AC43" s="40">
        <f t="shared" si="62"/>
        <v>42.789466827531413</v>
      </c>
      <c r="AD43" s="40">
        <f t="shared" si="4"/>
        <v>1018.181211012059</v>
      </c>
      <c r="AE43" s="40">
        <f t="shared" si="5"/>
        <v>1035.2524702849778</v>
      </c>
      <c r="AF43" s="44">
        <f t="shared" si="6"/>
        <v>1011.182478112338</v>
      </c>
      <c r="AG43" s="44">
        <f t="shared" si="22"/>
        <v>48.982262201636402</v>
      </c>
      <c r="AH43" s="44">
        <f t="shared" si="23"/>
        <v>579.36452319094053</v>
      </c>
      <c r="AI43" s="75">
        <f t="shared" si="52"/>
        <v>1070.8852381253064</v>
      </c>
      <c r="AJ43" s="75">
        <f t="shared" si="53"/>
        <v>1076.4174972631422</v>
      </c>
      <c r="AK43" s="75">
        <f t="shared" si="9"/>
        <v>919.54204881811188</v>
      </c>
      <c r="AL43" s="75">
        <f t="shared" si="10"/>
        <v>847.1271700806941</v>
      </c>
      <c r="AM43" s="75">
        <f t="shared" si="24"/>
        <v>1032.6520369107677</v>
      </c>
      <c r="AN43" s="44">
        <f t="shared" si="54"/>
        <v>198.87187702868221</v>
      </c>
      <c r="AO43" s="75">
        <f t="shared" si="55"/>
        <v>195.94005126505647</v>
      </c>
      <c r="AQ43" s="75">
        <f t="shared" si="12"/>
        <v>126.8994725578182</v>
      </c>
      <c r="AR43" s="75">
        <f t="shared" si="56"/>
        <v>165.13267377235687</v>
      </c>
      <c r="AS43" s="75">
        <f t="shared" si="57"/>
        <v>324.39653763612716</v>
      </c>
      <c r="BP43" s="132"/>
      <c r="BQ43" s="132"/>
      <c r="BR43" s="132"/>
      <c r="BS43" s="132"/>
      <c r="CM43" s="75">
        <f t="shared" si="58"/>
        <v>1053.462814275618</v>
      </c>
      <c r="CN43" s="75">
        <f t="shared" si="59"/>
        <v>1091.6960154901567</v>
      </c>
      <c r="CO43" s="44">
        <f t="shared" si="60"/>
        <v>42.283975564826392</v>
      </c>
      <c r="CQ43" s="75">
        <f t="shared" si="19"/>
        <v>938.93568326110073</v>
      </c>
      <c r="CR43" s="120">
        <f t="shared" si="20"/>
        <v>1065.835155818919</v>
      </c>
      <c r="CS43" s="120">
        <f t="shared" si="61"/>
        <v>1104.0683570334577</v>
      </c>
      <c r="CT43" s="120">
        <f t="shared" si="47"/>
        <v>-165.13267377235695</v>
      </c>
    </row>
    <row r="44" spans="1:98" x14ac:dyDescent="0.2">
      <c r="A44" s="132">
        <v>78</v>
      </c>
      <c r="B44" s="132">
        <v>351.15</v>
      </c>
      <c r="C44" s="40">
        <v>2.8477858465043431</v>
      </c>
      <c r="D44" s="132"/>
      <c r="E44" s="44">
        <v>8.0426900000000003</v>
      </c>
      <c r="F44" s="44">
        <v>8.3477460166610022</v>
      </c>
      <c r="G44" s="150">
        <v>7.0829199999999997</v>
      </c>
      <c r="H44" s="44">
        <v>2.79182</v>
      </c>
      <c r="I44" s="44"/>
      <c r="J44" s="44">
        <v>7.46631</v>
      </c>
      <c r="K44" s="44">
        <v>7.1391999999999998</v>
      </c>
      <c r="L44" s="44">
        <v>7.5854999999999997</v>
      </c>
      <c r="M44" s="44">
        <v>8.0427199999999992</v>
      </c>
      <c r="N44" s="44">
        <v>8.0190000000000001</v>
      </c>
      <c r="O44" s="44">
        <v>8.0687787179969188</v>
      </c>
      <c r="P44" s="44">
        <v>7.5814660393222528</v>
      </c>
      <c r="Q44" s="44">
        <v>7.3306239965780744</v>
      </c>
      <c r="R44" s="44">
        <v>7.3784900000000002</v>
      </c>
      <c r="S44" s="44">
        <v>4.1846500000000004</v>
      </c>
      <c r="T44" s="44">
        <v>7.6995900530573094</v>
      </c>
      <c r="U44" s="44">
        <v>7.2013224717338042</v>
      </c>
      <c r="V44" s="44">
        <v>7.0871706469988984</v>
      </c>
      <c r="W44" s="44">
        <v>7.2563384444774481</v>
      </c>
      <c r="X44" s="132"/>
      <c r="Y44" s="75">
        <f t="shared" si="50"/>
        <v>37.227959951618459</v>
      </c>
      <c r="Z44" s="75">
        <f t="shared" si="51"/>
        <v>196.07602289016549</v>
      </c>
      <c r="AA44" s="40">
        <f t="shared" si="2"/>
        <v>965.08100857926411</v>
      </c>
      <c r="AB44" s="40">
        <f t="shared" si="3"/>
        <v>870.40935654591112</v>
      </c>
      <c r="AC44" s="40">
        <f t="shared" si="62"/>
        <v>43.406483953813478</v>
      </c>
      <c r="AD44" s="40">
        <f t="shared" si="4"/>
        <v>1010.6143386147129</v>
      </c>
      <c r="AE44" s="40">
        <f t="shared" si="5"/>
        <v>1027.6246618254308</v>
      </c>
      <c r="AF44" s="44">
        <f t="shared" si="6"/>
        <v>1003.8196995423734</v>
      </c>
      <c r="AG44" s="44">
        <f t="shared" si="22"/>
        <v>46.167120123362096</v>
      </c>
      <c r="AH44" s="44">
        <f t="shared" si="23"/>
        <v>566.67622929778634</v>
      </c>
      <c r="AI44" s="75">
        <f t="shared" si="52"/>
        <v>1062.2706721972834</v>
      </c>
      <c r="AJ44" s="75">
        <f t="shared" si="53"/>
        <v>1067.790949123972</v>
      </c>
      <c r="AK44" s="75">
        <f t="shared" si="9"/>
        <v>911.703332515959</v>
      </c>
      <c r="AL44" s="75">
        <f t="shared" si="10"/>
        <v>839.70178602059764</v>
      </c>
      <c r="AM44" s="75">
        <f t="shared" si="24"/>
        <v>1025.0427122456649</v>
      </c>
      <c r="AN44" s="44">
        <f t="shared" si="54"/>
        <v>197.38159257806092</v>
      </c>
      <c r="AO44" s="75">
        <f t="shared" si="55"/>
        <v>194.44326523113818</v>
      </c>
      <c r="AQ44" s="75">
        <f t="shared" si="12"/>
        <v>127.07735228832098</v>
      </c>
      <c r="AR44" s="75">
        <f t="shared" si="56"/>
        <v>164.30531223993944</v>
      </c>
      <c r="AS44" s="75">
        <f t="shared" si="57"/>
        <v>323.1533751784865</v>
      </c>
      <c r="BP44" s="132"/>
      <c r="BQ44" s="132"/>
      <c r="BR44" s="132"/>
      <c r="BS44" s="132"/>
      <c r="BU44" s="72" t="s">
        <v>60</v>
      </c>
      <c r="BV44" s="75">
        <f>SQRT(AVERAGE(BV5:BV42))</f>
        <v>25.60004904989189</v>
      </c>
      <c r="BW44" s="119"/>
      <c r="CM44" s="75">
        <f t="shared" si="58"/>
        <v>1045.7886084263155</v>
      </c>
      <c r="CN44" s="75">
        <f t="shared" si="59"/>
        <v>1083.0165683779339</v>
      </c>
      <c r="CO44" s="44">
        <f t="shared" si="60"/>
        <v>41.972149868401516</v>
      </c>
      <c r="CQ44" s="75">
        <f t="shared" si="19"/>
        <v>930.99253915072893</v>
      </c>
      <c r="CR44" s="120">
        <f t="shared" si="20"/>
        <v>1058.0698914390496</v>
      </c>
      <c r="CS44" s="120">
        <f t="shared" si="61"/>
        <v>1095.297851390668</v>
      </c>
      <c r="CT44" s="120">
        <f t="shared" si="47"/>
        <v>-164.3053122399391</v>
      </c>
    </row>
    <row r="45" spans="1:98" x14ac:dyDescent="0.2">
      <c r="A45" s="132">
        <v>80</v>
      </c>
      <c r="B45" s="132">
        <v>353.15</v>
      </c>
      <c r="C45" s="40">
        <v>2.8316579357213651</v>
      </c>
      <c r="D45" s="132"/>
      <c r="E45" s="44">
        <v>7.9284699999999999</v>
      </c>
      <c r="F45" s="44">
        <v>8.2211227761973404</v>
      </c>
      <c r="G45" s="150">
        <v>6.9811300000000003</v>
      </c>
      <c r="H45" s="44">
        <v>2.77338</v>
      </c>
      <c r="I45" s="44"/>
      <c r="J45" s="44">
        <v>7.3519600000000001</v>
      </c>
      <c r="K45" s="44">
        <v>7.0314699999999997</v>
      </c>
      <c r="L45" s="44">
        <v>7.4689100000000002</v>
      </c>
      <c r="M45" s="44">
        <v>7.9139499999999998</v>
      </c>
      <c r="N45" s="44">
        <v>7.89053</v>
      </c>
      <c r="O45" s="44">
        <v>7.9390742533370977</v>
      </c>
      <c r="P45" s="44">
        <v>7.4657469991138035</v>
      </c>
      <c r="Q45" s="44">
        <v>7.2208977468845905</v>
      </c>
      <c r="R45" s="44">
        <v>7.2654100000000001</v>
      </c>
      <c r="S45" s="44">
        <v>4.1391200000000001</v>
      </c>
      <c r="T45" s="44">
        <v>7.5814595545721124</v>
      </c>
      <c r="U45" s="44">
        <v>7.0947554912237809</v>
      </c>
      <c r="V45" s="44">
        <v>6.9830952604834939</v>
      </c>
      <c r="W45" s="44">
        <v>7.1485713011003602</v>
      </c>
      <c r="X45" s="132"/>
      <c r="Y45" s="75">
        <f t="shared" si="50"/>
        <v>36.246711696228658</v>
      </c>
      <c r="Z45" s="75">
        <f t="shared" si="51"/>
        <v>194.68102349232913</v>
      </c>
      <c r="AA45" s="40">
        <f t="shared" si="2"/>
        <v>957.21081238293687</v>
      </c>
      <c r="AB45" s="40">
        <f t="shared" si="3"/>
        <v>863.34400162277768</v>
      </c>
      <c r="AC45" s="40">
        <f t="shared" si="62"/>
        <v>44.012488954559544</v>
      </c>
      <c r="AD45" s="40">
        <f t="shared" si="4"/>
        <v>1003.1399749805402</v>
      </c>
      <c r="AE45" s="40">
        <f t="shared" si="5"/>
        <v>1020.0832507433104</v>
      </c>
      <c r="AF45" s="44">
        <f t="shared" si="6"/>
        <v>996.54651217559808</v>
      </c>
      <c r="AG45" s="44">
        <f t="shared" si="22"/>
        <v>43.473751760154656</v>
      </c>
      <c r="AH45" s="44">
        <f t="shared" si="23"/>
        <v>553.97806240483521</v>
      </c>
      <c r="AI45" s="75">
        <f t="shared" si="52"/>
        <v>1053.768261839316</v>
      </c>
      <c r="AJ45" s="75">
        <f t="shared" si="53"/>
        <v>1059.275124854666</v>
      </c>
      <c r="AK45" s="75">
        <f t="shared" si="9"/>
        <v>903.95699073292519</v>
      </c>
      <c r="AL45" s="75">
        <f t="shared" si="10"/>
        <v>832.36458381774503</v>
      </c>
      <c r="AM45" s="75">
        <f t="shared" si="24"/>
        <v>1017.5215501430873</v>
      </c>
      <c r="AN45" s="44">
        <f t="shared" si="54"/>
        <v>195.93112323188836</v>
      </c>
      <c r="AO45" s="75">
        <f t="shared" si="55"/>
        <v>192.98596081676135</v>
      </c>
      <c r="AQ45" s="75">
        <f t="shared" si="12"/>
        <v>127.24928403364733</v>
      </c>
      <c r="AR45" s="75">
        <f t="shared" si="56"/>
        <v>163.49599572987597</v>
      </c>
      <c r="AS45" s="75">
        <f t="shared" si="57"/>
        <v>321.93030752597645</v>
      </c>
      <c r="BP45" s="132"/>
      <c r="BQ45" s="132"/>
      <c r="BR45" s="132"/>
      <c r="BS45" s="132"/>
      <c r="BV45" s="153"/>
      <c r="BW45" s="153"/>
      <c r="CM45" s="75">
        <f t="shared" si="58"/>
        <v>1038.2021817384098</v>
      </c>
      <c r="CN45" s="75">
        <f t="shared" si="59"/>
        <v>1074.4488934346384</v>
      </c>
      <c r="CO45" s="44">
        <f t="shared" si="60"/>
        <v>41.658517689305995</v>
      </c>
      <c r="CQ45" s="75">
        <f t="shared" si="19"/>
        <v>923.14400184229351</v>
      </c>
      <c r="CR45" s="120">
        <f t="shared" si="20"/>
        <v>1050.3932858759408</v>
      </c>
      <c r="CS45" s="120">
        <f t="shared" si="61"/>
        <v>1086.6399975721695</v>
      </c>
      <c r="CT45" s="120">
        <f t="shared" si="47"/>
        <v>-163.49599572987597</v>
      </c>
    </row>
    <row r="46" spans="1:98" x14ac:dyDescent="0.2">
      <c r="A46" s="132">
        <v>82</v>
      </c>
      <c r="B46" s="132">
        <v>355.15</v>
      </c>
      <c r="C46" s="40">
        <v>2.8157116711248769</v>
      </c>
      <c r="D46" s="132"/>
      <c r="E46" s="44">
        <v>7.8171400000000002</v>
      </c>
      <c r="F46" s="44">
        <v>8.097921322132839</v>
      </c>
      <c r="G46" s="150">
        <v>6.8819600000000003</v>
      </c>
      <c r="H46" s="44">
        <v>2.7552599999999998</v>
      </c>
      <c r="I46" s="44"/>
      <c r="J46" s="44">
        <v>7.2406899999999998</v>
      </c>
      <c r="K46" s="44">
        <v>6.9266399999999999</v>
      </c>
      <c r="L46" s="44">
        <v>7.3555000000000001</v>
      </c>
      <c r="M46" s="44">
        <v>7.7887399999999998</v>
      </c>
      <c r="N46" s="44">
        <v>7.7656200000000002</v>
      </c>
      <c r="O46" s="44">
        <v>7.812971905747518</v>
      </c>
      <c r="P46" s="44">
        <v>7.353135543447527</v>
      </c>
      <c r="Q46" s="44">
        <v>7.114084821825382</v>
      </c>
      <c r="R46" s="44">
        <v>7.1553800000000001</v>
      </c>
      <c r="S46" s="44">
        <v>4.0946199999999999</v>
      </c>
      <c r="T46" s="44">
        <v>7.4665010244455292</v>
      </c>
      <c r="U46" s="44">
        <v>6.9910062676839377</v>
      </c>
      <c r="V46" s="44">
        <v>6.8817607943018411</v>
      </c>
      <c r="W46" s="44">
        <v>7.0436538562085218</v>
      </c>
      <c r="X46" s="132"/>
      <c r="Y46" s="75">
        <f t="shared" si="50"/>
        <v>35.288643085056947</v>
      </c>
      <c r="Z46" s="75">
        <f t="shared" si="51"/>
        <v>193.31153968763334</v>
      </c>
      <c r="AA46" s="40">
        <f t="shared" si="2"/>
        <v>949.4420435819286</v>
      </c>
      <c r="AB46" s="40">
        <f t="shared" si="3"/>
        <v>856.34866687066824</v>
      </c>
      <c r="AC46" s="40">
        <f t="shared" si="62"/>
        <v>44.607735461212712</v>
      </c>
      <c r="AD46" s="40">
        <f t="shared" si="4"/>
        <v>995.75644298077839</v>
      </c>
      <c r="AE46" s="40">
        <f t="shared" si="5"/>
        <v>1012.6267774179926</v>
      </c>
      <c r="AF46" s="44">
        <f t="shared" si="6"/>
        <v>989.36129835129054</v>
      </c>
      <c r="AG46" s="44">
        <f t="shared" si="22"/>
        <v>40.897874832067231</v>
      </c>
      <c r="AH46" s="44">
        <f t="shared" si="23"/>
        <v>541.28251620315029</v>
      </c>
      <c r="AI46" s="75">
        <f t="shared" si="52"/>
        <v>1045.3758673074767</v>
      </c>
      <c r="AJ46" s="75">
        <f t="shared" si="53"/>
        <v>1050.8679618174299</v>
      </c>
      <c r="AK46" s="75">
        <f t="shared" si="9"/>
        <v>896.30161378608477</v>
      </c>
      <c r="AL46" s="75">
        <f t="shared" si="10"/>
        <v>825.11421013067138</v>
      </c>
      <c r="AM46" s="75">
        <f t="shared" si="24"/>
        <v>1010.0872242224198</v>
      </c>
      <c r="AN46" s="44">
        <f t="shared" si="54"/>
        <v>194.51929494676165</v>
      </c>
      <c r="AO46" s="75">
        <f t="shared" si="55"/>
        <v>191.56675363238128</v>
      </c>
      <c r="AQ46" s="75">
        <f t="shared" si="12"/>
        <v>127.41526366731837</v>
      </c>
      <c r="AR46" s="75">
        <f t="shared" si="56"/>
        <v>162.7039067523753</v>
      </c>
      <c r="AS46" s="75">
        <f t="shared" si="57"/>
        <v>320.7268033549517</v>
      </c>
      <c r="BP46" s="132"/>
      <c r="BQ46" s="132"/>
      <c r="BR46" s="132"/>
      <c r="BS46" s="132"/>
      <c r="CM46" s="75">
        <f t="shared" si="58"/>
        <v>1030.7021024113544</v>
      </c>
      <c r="CN46" s="75">
        <f t="shared" si="59"/>
        <v>1065.9907454964114</v>
      </c>
      <c r="CO46" s="44">
        <f t="shared" si="60"/>
        <v>41.343264776218234</v>
      </c>
      <c r="CQ46" s="75">
        <f t="shared" si="19"/>
        <v>915.39168307687737</v>
      </c>
      <c r="CR46" s="120">
        <f t="shared" si="20"/>
        <v>1042.8069467441956</v>
      </c>
      <c r="CS46" s="120">
        <f t="shared" si="61"/>
        <v>1078.0955898292525</v>
      </c>
      <c r="CT46" s="120">
        <f t="shared" si="47"/>
        <v>-162.70390675237513</v>
      </c>
    </row>
    <row r="47" spans="1:98" x14ac:dyDescent="0.2">
      <c r="A47" s="132">
        <v>84</v>
      </c>
      <c r="B47" s="132">
        <v>357.15</v>
      </c>
      <c r="C47" s="40">
        <v>2.7999440011199779</v>
      </c>
      <c r="D47" s="132"/>
      <c r="E47" s="44">
        <v>7.7086100000000002</v>
      </c>
      <c r="F47" s="44">
        <v>7.9780247673734062</v>
      </c>
      <c r="G47" s="150">
        <v>6.7853199999999996</v>
      </c>
      <c r="H47" s="44">
        <v>2.7374700000000001</v>
      </c>
      <c r="I47" s="44"/>
      <c r="J47" s="44">
        <v>7.1323999999999996</v>
      </c>
      <c r="K47" s="44">
        <v>6.8245899999999997</v>
      </c>
      <c r="L47" s="44">
        <v>7.2451499999999998</v>
      </c>
      <c r="M47" s="44">
        <v>7.6669700000000001</v>
      </c>
      <c r="N47" s="44">
        <v>7.6441400000000002</v>
      </c>
      <c r="O47" s="44">
        <v>7.6903413448298901</v>
      </c>
      <c r="P47" s="44">
        <v>7.2435218562175381</v>
      </c>
      <c r="Q47" s="44">
        <v>7.0100885491629832</v>
      </c>
      <c r="R47" s="44">
        <v>7.0483099999999999</v>
      </c>
      <c r="S47" s="44">
        <v>4.0511100000000004</v>
      </c>
      <c r="T47" s="44">
        <v>7.3546078285536591</v>
      </c>
      <c r="U47" s="44">
        <v>6.88996495258555</v>
      </c>
      <c r="V47" s="44">
        <v>6.7830636712877768</v>
      </c>
      <c r="W47" s="44">
        <v>6.9414832704699911</v>
      </c>
      <c r="X47" s="132"/>
      <c r="Y47" s="75">
        <f t="shared" si="50"/>
        <v>34.352971959161323</v>
      </c>
      <c r="Z47" s="75">
        <f t="shared" si="51"/>
        <v>191.96705331067764</v>
      </c>
      <c r="AA47" s="40">
        <f t="shared" si="2"/>
        <v>941.77278462270601</v>
      </c>
      <c r="AB47" s="40">
        <f t="shared" si="3"/>
        <v>849.42247760991938</v>
      </c>
      <c r="AC47" s="40">
        <f t="shared" si="62"/>
        <v>45.192469918486267</v>
      </c>
      <c r="AD47" s="40">
        <f t="shared" si="4"/>
        <v>988.46210559865528</v>
      </c>
      <c r="AE47" s="40">
        <f t="shared" si="5"/>
        <v>1005.2538149237016</v>
      </c>
      <c r="AF47" s="44">
        <f t="shared" si="6"/>
        <v>982.2624789619565</v>
      </c>
      <c r="AG47" s="44">
        <f t="shared" si="22"/>
        <v>38.435370434465042</v>
      </c>
      <c r="AH47" s="44">
        <f t="shared" si="23"/>
        <v>528.60152930583388</v>
      </c>
      <c r="AI47" s="75">
        <f t="shared" si="52"/>
        <v>1037.091402243354</v>
      </c>
      <c r="AJ47" s="75">
        <f t="shared" si="53"/>
        <v>1042.5674502707855</v>
      </c>
      <c r="AK47" s="75">
        <f t="shared" si="9"/>
        <v>888.73581895163295</v>
      </c>
      <c r="AL47" s="75">
        <f t="shared" si="10"/>
        <v>817.94933759158232</v>
      </c>
      <c r="AM47" s="75">
        <f t="shared" si="24"/>
        <v>1002.7384302841926</v>
      </c>
      <c r="AN47" s="44">
        <f t="shared" si="54"/>
        <v>193.14497266086607</v>
      </c>
      <c r="AO47" s="75">
        <f t="shared" si="55"/>
        <v>190.18430927294355</v>
      </c>
      <c r="AQ47" s="75">
        <f t="shared" si="12"/>
        <v>127.57643094422441</v>
      </c>
      <c r="AR47" s="75">
        <f t="shared" si="56"/>
        <v>161.92940290338572</v>
      </c>
      <c r="AS47" s="75">
        <f t="shared" si="57"/>
        <v>319.54348425490207</v>
      </c>
      <c r="BP47" s="132"/>
      <c r="BQ47" s="132"/>
      <c r="BR47" s="132"/>
      <c r="BS47" s="132"/>
      <c r="CM47" s="75">
        <f t="shared" si="58"/>
        <v>1023.2869691166095</v>
      </c>
      <c r="CN47" s="75">
        <f t="shared" si="59"/>
        <v>1057.6399410757708</v>
      </c>
      <c r="CO47" s="44">
        <f t="shared" si="60"/>
        <v>41.026568799486199</v>
      </c>
      <c r="CQ47" s="75">
        <f t="shared" si="19"/>
        <v>907.72731885548751</v>
      </c>
      <c r="CR47" s="120">
        <f t="shared" si="20"/>
        <v>1035.3037497997123</v>
      </c>
      <c r="CS47" s="120">
        <f t="shared" si="61"/>
        <v>1069.6567217588736</v>
      </c>
      <c r="CT47" s="120">
        <f t="shared" si="47"/>
        <v>-161.92940290338606</v>
      </c>
    </row>
    <row r="48" spans="1:98" x14ac:dyDescent="0.2">
      <c r="A48" s="132">
        <v>86</v>
      </c>
      <c r="B48" s="132">
        <v>359.15</v>
      </c>
      <c r="C48" s="40">
        <v>2.7843519420854799</v>
      </c>
      <c r="D48" s="132"/>
      <c r="E48" s="44">
        <v>7.6027800000000001</v>
      </c>
      <c r="F48" s="44">
        <v>7.8613073067259718</v>
      </c>
      <c r="G48" s="150">
        <v>6.6911199999999997</v>
      </c>
      <c r="H48" s="44">
        <v>2.7199800000000001</v>
      </c>
      <c r="I48" s="44"/>
      <c r="J48" s="44">
        <v>7.0269899999999996</v>
      </c>
      <c r="K48" s="44">
        <v>6.7252400000000003</v>
      </c>
      <c r="L48" s="44">
        <v>7.13774</v>
      </c>
      <c r="M48" s="44">
        <v>7.5485199999999999</v>
      </c>
      <c r="N48" s="44">
        <v>7.5259600000000004</v>
      </c>
      <c r="O48" s="44">
        <v>7.5710573898234319</v>
      </c>
      <c r="P48" s="44">
        <v>7.1367960761245888</v>
      </c>
      <c r="Q48" s="44">
        <v>6.9088122797813547</v>
      </c>
      <c r="R48" s="44">
        <v>6.9440900000000001</v>
      </c>
      <c r="S48" s="44">
        <v>4.0085800000000003</v>
      </c>
      <c r="T48" s="44">
        <v>7.2456667097422773</v>
      </c>
      <c r="U48" s="44">
        <v>6.7915449819018896</v>
      </c>
      <c r="V48" s="44">
        <v>6.6869143488511122</v>
      </c>
      <c r="W48" s="44">
        <v>6.8419695365735995</v>
      </c>
      <c r="X48" s="132"/>
      <c r="Y48" s="75">
        <f t="shared" si="50"/>
        <v>33.438946740438269</v>
      </c>
      <c r="Z48" s="75">
        <f t="shared" si="51"/>
        <v>190.64705529156271</v>
      </c>
      <c r="AA48" s="40">
        <f t="shared" si="2"/>
        <v>934.20116539645551</v>
      </c>
      <c r="AB48" s="40">
        <f t="shared" si="3"/>
        <v>842.56457279534845</v>
      </c>
      <c r="AC48" s="40">
        <f t="shared" si="62"/>
        <v>45.766931826152472</v>
      </c>
      <c r="AD48" s="40">
        <f t="shared" si="4"/>
        <v>981.25536474206103</v>
      </c>
      <c r="AE48" s="40">
        <f t="shared" si="5"/>
        <v>997.96296811917045</v>
      </c>
      <c r="AF48" s="44">
        <f t="shared" si="6"/>
        <v>975.24851231567936</v>
      </c>
      <c r="AG48" s="44">
        <f t="shared" si="22"/>
        <v>36.082276072327353</v>
      </c>
      <c r="AH48" s="44">
        <f t="shared" si="23"/>
        <v>515.94650244875015</v>
      </c>
      <c r="AI48" s="75">
        <f t="shared" si="52"/>
        <v>1028.9128320365373</v>
      </c>
      <c r="AJ48" s="75">
        <f t="shared" si="53"/>
        <v>1034.3716316765683</v>
      </c>
      <c r="AK48" s="75">
        <f t="shared" si="9"/>
        <v>881.25824982704216</v>
      </c>
      <c r="AL48" s="75">
        <f t="shared" si="10"/>
        <v>810.86866418962518</v>
      </c>
      <c r="AM48" s="75">
        <f t="shared" si="24"/>
        <v>995.47388529609907</v>
      </c>
      <c r="AN48" s="44">
        <f t="shared" si="54"/>
        <v>191.80705888121986</v>
      </c>
      <c r="AO48" s="75">
        <f t="shared" si="55"/>
        <v>188.83734206426027</v>
      </c>
      <c r="AQ48" s="75">
        <f t="shared" si="12"/>
        <v>127.73269570251919</v>
      </c>
      <c r="AR48" s="75">
        <f t="shared" si="56"/>
        <v>161.17164244295748</v>
      </c>
      <c r="AS48" s="75">
        <f t="shared" si="57"/>
        <v>318.37975099408192</v>
      </c>
      <c r="BP48" s="132"/>
      <c r="BQ48" s="132"/>
      <c r="BR48" s="132"/>
      <c r="BS48" s="132"/>
      <c r="CM48" s="75">
        <f t="shared" si="58"/>
        <v>1015.9554101789959</v>
      </c>
      <c r="CN48" s="75">
        <f t="shared" si="59"/>
        <v>1049.3943569194341</v>
      </c>
      <c r="CO48" s="44">
        <f t="shared" si="60"/>
        <v>40.708599670038325</v>
      </c>
      <c r="CQ48" s="75">
        <f t="shared" si="19"/>
        <v>900.15674683909435</v>
      </c>
      <c r="CR48" s="120">
        <f t="shared" si="20"/>
        <v>1027.8894425416136</v>
      </c>
      <c r="CS48" s="120">
        <f t="shared" si="61"/>
        <v>1061.3283892820518</v>
      </c>
      <c r="CT48" s="120">
        <f t="shared" si="47"/>
        <v>-161.17164244295748</v>
      </c>
    </row>
    <row r="49" spans="1:98" x14ac:dyDescent="0.2">
      <c r="A49" s="132">
        <v>88</v>
      </c>
      <c r="B49" s="132">
        <v>361.15</v>
      </c>
      <c r="C49" s="40">
        <v>2.7689325764917627</v>
      </c>
      <c r="D49" s="132"/>
      <c r="E49" s="44">
        <v>7.4995599999999998</v>
      </c>
      <c r="F49" s="44">
        <v>7.7476548525806805</v>
      </c>
      <c r="G49" s="150">
        <v>6.5992899999999999</v>
      </c>
      <c r="H49" s="44">
        <v>2.7027999999999999</v>
      </c>
      <c r="I49" s="44"/>
      <c r="J49" s="44">
        <v>6.9243399999999999</v>
      </c>
      <c r="K49" s="44">
        <v>6.6284700000000001</v>
      </c>
      <c r="L49" s="44">
        <v>7.0331799999999998</v>
      </c>
      <c r="M49" s="44">
        <v>7.4332599999999998</v>
      </c>
      <c r="N49" s="44">
        <v>7.4109800000000003</v>
      </c>
      <c r="O49" s="44">
        <v>7.4550003353453986</v>
      </c>
      <c r="P49" s="44">
        <v>7.032864917897423</v>
      </c>
      <c r="Q49" s="44">
        <v>6.8101559826725238</v>
      </c>
      <c r="R49" s="44">
        <v>6.8426099999999996</v>
      </c>
      <c r="S49" s="44">
        <v>3.96699</v>
      </c>
      <c r="T49" s="44">
        <v>7.1395776567758347</v>
      </c>
      <c r="U49" s="44">
        <v>6.6956565065993852</v>
      </c>
      <c r="V49" s="44">
        <v>6.5932326702253343</v>
      </c>
      <c r="W49" s="44">
        <v>6.7450229206372843</v>
      </c>
      <c r="X49" s="132"/>
      <c r="Y49" s="75">
        <f t="shared" si="50"/>
        <v>32.545845751087427</v>
      </c>
      <c r="Z49" s="75">
        <f t="shared" si="51"/>
        <v>189.35104569467819</v>
      </c>
      <c r="AA49" s="40">
        <f t="shared" si="2"/>
        <v>926.72536179508256</v>
      </c>
      <c r="AB49" s="40">
        <f t="shared" si="3"/>
        <v>835.77410474338456</v>
      </c>
      <c r="AC49" s="40">
        <f t="shared" si="62"/>
        <v>46.331353971420043</v>
      </c>
      <c r="AD49" s="40">
        <f t="shared" si="4"/>
        <v>974.13466009800061</v>
      </c>
      <c r="AE49" s="40">
        <f t="shared" si="5"/>
        <v>990.7528727675483</v>
      </c>
      <c r="AF49" s="44">
        <f t="shared" si="6"/>
        <v>968.31789303839264</v>
      </c>
      <c r="AG49" s="44">
        <f t="shared" si="22"/>
        <v>33.834779025740332</v>
      </c>
      <c r="AH49" s="44">
        <f t="shared" si="23"/>
        <v>503.32831544762524</v>
      </c>
      <c r="AI49" s="75">
        <f t="shared" si="52"/>
        <v>1020.8381722465056</v>
      </c>
      <c r="AJ49" s="75">
        <f t="shared" si="53"/>
        <v>1026.2785970662451</v>
      </c>
      <c r="AK49" s="75">
        <f t="shared" si="9"/>
        <v>873.86757571159239</v>
      </c>
      <c r="AL49" s="75">
        <f t="shared" si="10"/>
        <v>803.87091267206233</v>
      </c>
      <c r="AM49" s="75">
        <f t="shared" si="24"/>
        <v>988.29232649541814</v>
      </c>
      <c r="AN49" s="44">
        <f t="shared" si="54"/>
        <v>190.50449232286053</v>
      </c>
      <c r="AO49" s="75">
        <f t="shared" si="55"/>
        <v>187.52461377525117</v>
      </c>
      <c r="AQ49" s="75">
        <f t="shared" si="12"/>
        <v>127.88228466652451</v>
      </c>
      <c r="AR49" s="75">
        <f t="shared" si="56"/>
        <v>160.42813041761195</v>
      </c>
      <c r="AS49" s="75">
        <f t="shared" si="57"/>
        <v>317.23333036120272</v>
      </c>
      <c r="BP49" s="132"/>
      <c r="BQ49" s="132"/>
      <c r="BR49" s="132"/>
      <c r="BS49" s="132"/>
      <c r="CM49" s="75">
        <f t="shared" si="58"/>
        <v>1008.7060827856293</v>
      </c>
      <c r="CN49" s="75">
        <f t="shared" si="59"/>
        <v>1041.2519285367166</v>
      </c>
      <c r="CO49" s="44">
        <f t="shared" si="60"/>
        <v>40.389519845957466</v>
      </c>
      <c r="CQ49" s="75">
        <f t="shared" si="19"/>
        <v>892.67379479223484</v>
      </c>
      <c r="CR49" s="120">
        <f t="shared" si="20"/>
        <v>1020.5560794587593</v>
      </c>
      <c r="CS49" s="120">
        <f t="shared" si="61"/>
        <v>1053.1019252098467</v>
      </c>
      <c r="CT49" s="120">
        <f t="shared" si="47"/>
        <v>-160.4281304176119</v>
      </c>
    </row>
    <row r="50" spans="1:98" x14ac:dyDescent="0.2">
      <c r="A50" s="132">
        <v>90</v>
      </c>
      <c r="B50" s="132">
        <v>363.15</v>
      </c>
      <c r="C50" s="40">
        <v>2.7536830510808206</v>
      </c>
      <c r="D50" s="132"/>
      <c r="E50" s="44">
        <v>7.39886</v>
      </c>
      <c r="F50" s="44">
        <v>7.6369545971711368</v>
      </c>
      <c r="G50" s="150">
        <v>6.5097399999999999</v>
      </c>
      <c r="H50" s="44">
        <v>2.6859099999999998</v>
      </c>
      <c r="I50" s="44"/>
      <c r="J50" s="44">
        <v>6.82437</v>
      </c>
      <c r="K50" s="44">
        <v>6.5342200000000004</v>
      </c>
      <c r="L50" s="44">
        <v>6.9313599999999997</v>
      </c>
      <c r="M50" s="44">
        <v>7.3210899999999999</v>
      </c>
      <c r="N50" s="44">
        <v>7.2990700000000004</v>
      </c>
      <c r="O50" s="44">
        <v>7.3420548894706581</v>
      </c>
      <c r="P50" s="44">
        <v>6.9316285310408308</v>
      </c>
      <c r="Q50" s="44">
        <v>6.7140330315005716</v>
      </c>
      <c r="R50" s="44">
        <v>6.7437899999999997</v>
      </c>
      <c r="S50" s="44">
        <v>3.92631</v>
      </c>
      <c r="T50" s="44">
        <v>7.0362474155487513</v>
      </c>
      <c r="U50" s="44">
        <v>6.6022128065574499</v>
      </c>
      <c r="V50" s="44">
        <v>6.5019255562828553</v>
      </c>
      <c r="W50" s="44">
        <v>6.6505499328234219</v>
      </c>
      <c r="X50" s="132"/>
      <c r="Y50" s="75">
        <f t="shared" si="50"/>
        <v>31.672976486933976</v>
      </c>
      <c r="Z50" s="75">
        <f t="shared" si="51"/>
        <v>188.07853373507285</v>
      </c>
      <c r="AA50" s="40">
        <f t="shared" si="2"/>
        <v>919.34359431920848</v>
      </c>
      <c r="AB50" s="40">
        <f t="shared" si="3"/>
        <v>829.05023886633194</v>
      </c>
      <c r="AC50" s="40">
        <f t="shared" si="62"/>
        <v>46.885962652315811</v>
      </c>
      <c r="AD50" s="40">
        <f t="shared" si="4"/>
        <v>967.09846802712548</v>
      </c>
      <c r="AE50" s="40">
        <f t="shared" si="5"/>
        <v>983.62219468539183</v>
      </c>
      <c r="AF50" s="44">
        <f t="shared" si="6"/>
        <v>961.46915101445438</v>
      </c>
      <c r="AG50" s="44">
        <f t="shared" si="22"/>
        <v>31.689210029148217</v>
      </c>
      <c r="AH50" s="44">
        <f t="shared" si="23"/>
        <v>490.7573438864618</v>
      </c>
      <c r="AI50" s="75">
        <f t="shared" si="52"/>
        <v>1012.8654870814332</v>
      </c>
      <c r="AJ50" s="75">
        <f t="shared" si="53"/>
        <v>1018.2864854647029</v>
      </c>
      <c r="AK50" s="75">
        <f t="shared" si="9"/>
        <v>866.56249100465186</v>
      </c>
      <c r="AL50" s="75">
        <f t="shared" si="10"/>
        <v>796.9548299627146</v>
      </c>
      <c r="AM50" s="75">
        <f t="shared" si="24"/>
        <v>981.19251059449925</v>
      </c>
      <c r="AN50" s="44">
        <f t="shared" si="54"/>
        <v>189.23624659837094</v>
      </c>
      <c r="AO50" s="75">
        <f t="shared" si="55"/>
        <v>186.24493230599387</v>
      </c>
      <c r="AQ50" s="75">
        <f t="shared" si="12"/>
        <v>128.02641742168043</v>
      </c>
      <c r="AR50" s="75">
        <f t="shared" si="56"/>
        <v>159.69939390861441</v>
      </c>
      <c r="AS50" s="75">
        <f t="shared" si="57"/>
        <v>316.10495115675326</v>
      </c>
      <c r="CM50" s="75">
        <f t="shared" si="58"/>
        <v>1001.5376722212732</v>
      </c>
      <c r="CN50" s="75">
        <f t="shared" si="59"/>
        <v>1033.2106487082071</v>
      </c>
      <c r="CO50" s="44">
        <f t="shared" si="60"/>
        <v>40.069484627174575</v>
      </c>
      <c r="CQ50" s="75">
        <f t="shared" si="19"/>
        <v>885.27992640088917</v>
      </c>
      <c r="CR50" s="120">
        <f t="shared" si="20"/>
        <v>1013.3063438225696</v>
      </c>
      <c r="CS50" s="120">
        <f t="shared" si="61"/>
        <v>1044.9793203095037</v>
      </c>
      <c r="CT50" s="120">
        <f t="shared" si="47"/>
        <v>-159.69939390861452</v>
      </c>
    </row>
    <row r="51" spans="1:98" x14ac:dyDescent="0.2">
      <c r="A51" s="132">
        <v>92</v>
      </c>
      <c r="B51" s="132">
        <v>365.15</v>
      </c>
      <c r="C51" s="40">
        <v>2.7386005751061209</v>
      </c>
      <c r="D51" s="132"/>
      <c r="E51" s="44">
        <v>7.3006099999999998</v>
      </c>
      <c r="F51" s="44">
        <v>7.5291155732453392</v>
      </c>
      <c r="G51" s="150">
        <v>6.4223999999999997</v>
      </c>
      <c r="H51" s="44">
        <v>2.6693099999999998</v>
      </c>
      <c r="I51" s="44"/>
      <c r="J51" s="44">
        <v>6.7269800000000002</v>
      </c>
      <c r="K51" s="44">
        <v>6.4423899999999996</v>
      </c>
      <c r="L51" s="44">
        <v>6.8321899999999998</v>
      </c>
      <c r="M51" s="44">
        <v>7.2118900000000004</v>
      </c>
      <c r="N51" s="44">
        <v>7.1901299999999999</v>
      </c>
      <c r="O51" s="44">
        <v>7.2321124161616845</v>
      </c>
      <c r="P51" s="44">
        <v>6.8329969117369771</v>
      </c>
      <c r="Q51" s="44">
        <v>6.6203533879058192</v>
      </c>
      <c r="R51" s="44">
        <v>6.6475299999999997</v>
      </c>
      <c r="S51" s="44">
        <v>3.8865099999999999</v>
      </c>
      <c r="T51" s="44">
        <v>6.9355693513783381</v>
      </c>
      <c r="U51" s="44">
        <v>6.5111305993325104</v>
      </c>
      <c r="V51" s="44">
        <v>6.4129229709956652</v>
      </c>
      <c r="W51" s="44">
        <v>6.5584644128400171</v>
      </c>
      <c r="X51" s="132"/>
      <c r="Y51" s="75">
        <f t="shared" si="50"/>
        <v>30.81967485418977</v>
      </c>
      <c r="Z51" s="75">
        <f t="shared" si="51"/>
        <v>186.82903777471392</v>
      </c>
      <c r="AA51" s="40">
        <f t="shared" si="2"/>
        <v>912.05412673600722</v>
      </c>
      <c r="AB51" s="40">
        <f t="shared" si="3"/>
        <v>822.39215341353133</v>
      </c>
      <c r="AC51" s="40">
        <f t="shared" si="62"/>
        <v>47.430977892465926</v>
      </c>
      <c r="AD51" s="40">
        <f t="shared" si="4"/>
        <v>960.14530049672624</v>
      </c>
      <c r="AE51" s="40">
        <f t="shared" si="5"/>
        <v>976.56962891962212</v>
      </c>
      <c r="AF51" s="44">
        <f t="shared" si="6"/>
        <v>954.70085036397836</v>
      </c>
      <c r="AG51" s="44">
        <f t="shared" si="22"/>
        <v>29.642037247978351</v>
      </c>
      <c r="AH51" s="44">
        <f t="shared" si="23"/>
        <v>478.24347551578427</v>
      </c>
      <c r="AI51" s="75">
        <f t="shared" si="52"/>
        <v>1004.992887931556</v>
      </c>
      <c r="AJ51" s="75">
        <f t="shared" si="53"/>
        <v>1010.3934823696734</v>
      </c>
      <c r="AK51" s="75">
        <f t="shared" si="9"/>
        <v>859.34171462110294</v>
      </c>
      <c r="AL51" s="75">
        <f t="shared" si="10"/>
        <v>790.11918659709579</v>
      </c>
      <c r="AM51" s="75">
        <f t="shared" si="24"/>
        <v>974.1732130773662</v>
      </c>
      <c r="AN51" s="44">
        <f t="shared" si="54"/>
        <v>188.00132895614206</v>
      </c>
      <c r="AO51" s="75">
        <f t="shared" si="55"/>
        <v>184.99715036028056</v>
      </c>
      <c r="AQ51" s="75">
        <f t="shared" si="12"/>
        <v>128.16602668721947</v>
      </c>
      <c r="AR51" s="75">
        <f t="shared" si="56"/>
        <v>158.98570154140924</v>
      </c>
      <c r="AS51" s="75">
        <f t="shared" si="57"/>
        <v>314.9950644619334</v>
      </c>
      <c r="CM51" s="75">
        <f t="shared" si="58"/>
        <v>994.44889112900455</v>
      </c>
      <c r="CN51" s="75">
        <f t="shared" si="59"/>
        <v>1025.2685659831943</v>
      </c>
      <c r="CO51" s="44">
        <f t="shared" si="60"/>
        <v>39.748642438722413</v>
      </c>
      <c r="CQ51" s="75">
        <f t="shared" si="19"/>
        <v>877.97186757201837</v>
      </c>
      <c r="CR51" s="120">
        <f t="shared" si="20"/>
        <v>1006.1378942592378</v>
      </c>
      <c r="CS51" s="120">
        <f t="shared" si="61"/>
        <v>1036.9575691134276</v>
      </c>
      <c r="CT51" s="120">
        <f t="shared" si="47"/>
        <v>-158.98570154140918</v>
      </c>
    </row>
    <row r="52" spans="1:98" x14ac:dyDescent="0.2">
      <c r="A52" s="132">
        <v>94</v>
      </c>
      <c r="B52" s="132">
        <v>367.15</v>
      </c>
      <c r="C52" s="40">
        <v>2.7236824186299877</v>
      </c>
      <c r="D52" s="132"/>
      <c r="E52" s="44">
        <v>7.20472</v>
      </c>
      <c r="F52" s="44">
        <v>7.424027288365572</v>
      </c>
      <c r="G52" s="150">
        <v>6.3372000000000002</v>
      </c>
      <c r="H52" s="44">
        <v>2.653</v>
      </c>
      <c r="I52" s="44"/>
      <c r="J52" s="44">
        <v>6.6320899999999998</v>
      </c>
      <c r="K52" s="44">
        <v>6.3528900000000004</v>
      </c>
      <c r="L52" s="44">
        <v>6.7355799999999997</v>
      </c>
      <c r="M52" s="44">
        <v>7.1055599999999997</v>
      </c>
      <c r="N52" s="44">
        <v>7.08406</v>
      </c>
      <c r="O52" s="44">
        <v>7.1250684207241122</v>
      </c>
      <c r="P52" s="44">
        <v>6.7368702075080398</v>
      </c>
      <c r="Q52" s="44">
        <v>6.5290404103115618</v>
      </c>
      <c r="R52" s="44">
        <v>6.5537400000000003</v>
      </c>
      <c r="S52" s="44">
        <v>3.8475700000000002</v>
      </c>
      <c r="T52" s="44">
        <v>6.837466965674027</v>
      </c>
      <c r="U52" s="44">
        <v>6.4223301844193124</v>
      </c>
      <c r="V52" s="44">
        <v>6.326141832298398</v>
      </c>
      <c r="W52" s="44">
        <v>6.4686995143029016</v>
      </c>
      <c r="X52" s="132"/>
      <c r="Y52" s="75">
        <f t="shared" si="50"/>
        <v>29.985304378052888</v>
      </c>
      <c r="Z52" s="75">
        <f t="shared" si="51"/>
        <v>185.60208530074402</v>
      </c>
      <c r="AA52" s="40">
        <f t="shared" si="2"/>
        <v>904.85526478482825</v>
      </c>
      <c r="AB52" s="40">
        <f t="shared" si="3"/>
        <v>815.79903921919151</v>
      </c>
      <c r="AC52" s="40">
        <f t="shared" si="62"/>
        <v>47.966613647651904</v>
      </c>
      <c r="AD52" s="40">
        <f t="shared" si="4"/>
        <v>953.273704050633</v>
      </c>
      <c r="AE52" s="40">
        <f t="shared" si="5"/>
        <v>969.59389895138224</v>
      </c>
      <c r="AF52" s="44">
        <f t="shared" si="6"/>
        <v>948.0115884554441</v>
      </c>
      <c r="AG52" s="44">
        <f t="shared" si="22"/>
        <v>27.689860537130254</v>
      </c>
      <c r="AH52" s="44">
        <f t="shared" si="23"/>
        <v>465.79612634308182</v>
      </c>
      <c r="AI52" s="75">
        <f t="shared" si="52"/>
        <v>997.2185319548355</v>
      </c>
      <c r="AJ52" s="75">
        <f t="shared" si="53"/>
        <v>1002.5978182849501</v>
      </c>
      <c r="AK52" s="75">
        <f t="shared" si="9"/>
        <v>852.20398942334009</v>
      </c>
      <c r="AL52" s="75">
        <f t="shared" si="10"/>
        <v>783.36277617365306</v>
      </c>
      <c r="AM52" s="75">
        <f t="shared" si="24"/>
        <v>967.23322757678261</v>
      </c>
      <c r="AN52" s="44">
        <f t="shared" si="54"/>
        <v>186.79877906575859</v>
      </c>
      <c r="AO52" s="75">
        <f t="shared" si="55"/>
        <v>183.78016411024362</v>
      </c>
      <c r="AQ52" s="75">
        <f t="shared" si="12"/>
        <v>128.29933627613408</v>
      </c>
      <c r="AR52" s="75">
        <f t="shared" si="56"/>
        <v>158.28464065418697</v>
      </c>
      <c r="AS52" s="75">
        <f t="shared" si="57"/>
        <v>313.90142157687808</v>
      </c>
      <c r="CM52" s="75">
        <f t="shared" si="58"/>
        <v>987.43847879514556</v>
      </c>
      <c r="CN52" s="75">
        <f t="shared" si="59"/>
        <v>1017.4237831731984</v>
      </c>
      <c r="CO52" s="44">
        <f t="shared" si="60"/>
        <v>39.427135102978696</v>
      </c>
      <c r="CQ52" s="75">
        <f t="shared" si="19"/>
        <v>870.74595536314814</v>
      </c>
      <c r="CR52" s="120">
        <f t="shared" si="20"/>
        <v>999.04529163928225</v>
      </c>
      <c r="CS52" s="120">
        <f t="shared" si="61"/>
        <v>1029.030596017335</v>
      </c>
      <c r="CT52" s="120">
        <f t="shared" si="47"/>
        <v>-158.28464065418689</v>
      </c>
    </row>
    <row r="53" spans="1:98" x14ac:dyDescent="0.2">
      <c r="A53" s="132">
        <v>96</v>
      </c>
      <c r="B53" s="132">
        <v>369.15</v>
      </c>
      <c r="C53" s="40">
        <v>2.7089259108763377</v>
      </c>
      <c r="D53" s="132"/>
      <c r="E53" s="44">
        <v>7.1111199999999997</v>
      </c>
      <c r="F53" s="44">
        <v>7.3216009378237974</v>
      </c>
      <c r="G53" s="150">
        <v>6.2540699999999996</v>
      </c>
      <c r="H53" s="44">
        <v>2.6369600000000002</v>
      </c>
      <c r="I53" s="44"/>
      <c r="J53" s="44">
        <v>6.5396000000000001</v>
      </c>
      <c r="K53" s="44">
        <v>6.2656499999999999</v>
      </c>
      <c r="L53" s="44">
        <v>6.6414400000000002</v>
      </c>
      <c r="M53" s="44">
        <v>7.0020100000000003</v>
      </c>
      <c r="N53" s="44">
        <v>6.9807499999999996</v>
      </c>
      <c r="O53" s="44">
        <v>7.0208211770418991</v>
      </c>
      <c r="P53" s="44">
        <v>6.6431849662135969</v>
      </c>
      <c r="Q53" s="44">
        <v>6.4400140984473371</v>
      </c>
      <c r="R53" s="44">
        <v>6.4623400000000002</v>
      </c>
      <c r="S53" s="44">
        <v>3.8094600000000001</v>
      </c>
      <c r="T53" s="44">
        <v>6.7418402457010389</v>
      </c>
      <c r="U53" s="44">
        <v>6.3357382750005042</v>
      </c>
      <c r="V53" s="44">
        <v>6.2415053630103685</v>
      </c>
      <c r="W53" s="44">
        <v>6.3811688597253209</v>
      </c>
      <c r="X53" s="132"/>
      <c r="Y53" s="75">
        <f t="shared" si="50"/>
        <v>29.169255390560238</v>
      </c>
      <c r="Z53" s="75">
        <f t="shared" si="51"/>
        <v>184.39721288765514</v>
      </c>
      <c r="AA53" s="40">
        <f t="shared" si="2"/>
        <v>897.74535492864266</v>
      </c>
      <c r="AB53" s="40">
        <f t="shared" si="3"/>
        <v>809.27009945667487</v>
      </c>
      <c r="AC53" s="40">
        <f t="shared" si="62"/>
        <v>48.493078004499424</v>
      </c>
      <c r="AD53" s="40">
        <f t="shared" si="4"/>
        <v>946.48225881455335</v>
      </c>
      <c r="AE53" s="40">
        <f t="shared" si="5"/>
        <v>962.69375592577558</v>
      </c>
      <c r="AF53" s="44">
        <f t="shared" si="6"/>
        <v>941.39999495218103</v>
      </c>
      <c r="AG53" s="44">
        <f t="shared" si="22"/>
        <v>25.82940596677556</v>
      </c>
      <c r="AH53" s="44">
        <f t="shared" si="23"/>
        <v>453.42425640057809</v>
      </c>
      <c r="AI53" s="75">
        <f t="shared" si="52"/>
        <v>989.54062071278236</v>
      </c>
      <c r="AJ53" s="75">
        <f t="shared" si="53"/>
        <v>994.89776730562232</v>
      </c>
      <c r="AK53" s="75">
        <f t="shared" si="9"/>
        <v>845.14808166927742</v>
      </c>
      <c r="AL53" s="75">
        <f t="shared" si="10"/>
        <v>776.68441482057858</v>
      </c>
      <c r="AM53" s="75">
        <f t="shared" si="24"/>
        <v>960.37136532222212</v>
      </c>
      <c r="AN53" s="44">
        <f t="shared" si="54"/>
        <v>185.62766784894745</v>
      </c>
      <c r="AO53" s="75">
        <f t="shared" si="55"/>
        <v>182.59291185966094</v>
      </c>
      <c r="AQ53" s="75">
        <f t="shared" si="12"/>
        <v>128.42730421307638</v>
      </c>
      <c r="AR53" s="75">
        <f t="shared" si="56"/>
        <v>157.59655960363662</v>
      </c>
      <c r="AS53" s="75">
        <f t="shared" si="57"/>
        <v>312.82451710073155</v>
      </c>
      <c r="CM53" s="75">
        <f t="shared" si="58"/>
        <v>980.50520045747351</v>
      </c>
      <c r="CN53" s="75">
        <f t="shared" si="59"/>
        <v>1009.6744558480337</v>
      </c>
      <c r="CO53" s="44">
        <f t="shared" si="60"/>
        <v>39.105098101314979</v>
      </c>
      <c r="CQ53" s="75">
        <f t="shared" si="19"/>
        <v>863.60571330586185</v>
      </c>
      <c r="CR53" s="120">
        <f t="shared" si="20"/>
        <v>992.03301751893832</v>
      </c>
      <c r="CS53" s="120">
        <f t="shared" si="61"/>
        <v>1021.2022729094986</v>
      </c>
      <c r="CT53" s="120">
        <f t="shared" si="47"/>
        <v>-157.59655960363671</v>
      </c>
    </row>
    <row r="54" spans="1:98" x14ac:dyDescent="0.2">
      <c r="A54" s="132">
        <v>98</v>
      </c>
      <c r="B54" s="132">
        <v>371.15</v>
      </c>
      <c r="C54" s="40">
        <v>2.6943284386366702</v>
      </c>
      <c r="D54" s="132"/>
      <c r="E54" s="44">
        <v>7.0197399999999996</v>
      </c>
      <c r="F54" s="44">
        <v>7.2217486907877149</v>
      </c>
      <c r="G54" s="150">
        <v>6.1729399999999996</v>
      </c>
      <c r="H54" s="44">
        <v>2.6211799999999998</v>
      </c>
      <c r="I54" s="44"/>
      <c r="J54" s="44">
        <v>6.4494499999999997</v>
      </c>
      <c r="K54" s="44">
        <v>6.1806000000000001</v>
      </c>
      <c r="L54" s="44">
        <v>6.54969</v>
      </c>
      <c r="M54" s="44">
        <v>6.9011300000000002</v>
      </c>
      <c r="N54" s="44">
        <v>6.8801199999999998</v>
      </c>
      <c r="O54" s="44">
        <v>6.919275973683952</v>
      </c>
      <c r="P54" s="44">
        <v>6.5518415070525373</v>
      </c>
      <c r="Q54" s="44">
        <v>6.3531977726593203</v>
      </c>
      <c r="R54" s="44">
        <v>6.3732499999999996</v>
      </c>
      <c r="S54" s="44">
        <v>3.77216</v>
      </c>
      <c r="T54" s="44">
        <v>6.6486158077199464</v>
      </c>
      <c r="U54" s="44">
        <v>6.2512747203940151</v>
      </c>
      <c r="V54" s="44">
        <v>6.1589505160410116</v>
      </c>
      <c r="W54" s="44">
        <v>6.2957990247312825</v>
      </c>
      <c r="X54" s="132"/>
      <c r="Y54" s="75">
        <f t="shared" si="50"/>
        <v>28.370944204154284</v>
      </c>
      <c r="Z54" s="75">
        <f t="shared" si="51"/>
        <v>183.21396614513509</v>
      </c>
      <c r="AA54" s="40">
        <f t="shared" si="2"/>
        <v>890.72278314944583</v>
      </c>
      <c r="AB54" s="40">
        <f t="shared" si="3"/>
        <v>802.80454939902882</v>
      </c>
      <c r="AC54" s="40">
        <f t="shared" si="62"/>
        <v>49.010573371639524</v>
      </c>
      <c r="AD54" s="40">
        <f t="shared" si="4"/>
        <v>939.76957753543513</v>
      </c>
      <c r="AE54" s="40">
        <f t="shared" si="5"/>
        <v>955.86797790650689</v>
      </c>
      <c r="AF54" s="44">
        <f t="shared" si="6"/>
        <v>934.86473089137939</v>
      </c>
      <c r="AG54" s="44">
        <f t="shared" si="22"/>
        <v>24.057520601704834</v>
      </c>
      <c r="AH54" s="44">
        <f t="shared" si="23"/>
        <v>441.13638517846221</v>
      </c>
      <c r="AI54" s="75">
        <f t="shared" si="52"/>
        <v>981.95739885438229</v>
      </c>
      <c r="AJ54" s="75">
        <f t="shared" si="53"/>
        <v>987.29164575353957</v>
      </c>
      <c r="AK54" s="75">
        <f t="shared" si="9"/>
        <v>838.17278047583227</v>
      </c>
      <c r="AL54" s="75">
        <f t="shared" si="10"/>
        <v>770.08294067765735</v>
      </c>
      <c r="AM54" s="75">
        <f t="shared" si="24"/>
        <v>953.58645465022801</v>
      </c>
      <c r="AN54" s="44">
        <f t="shared" si="54"/>
        <v>184.48709635451075</v>
      </c>
      <c r="AO54" s="75">
        <f t="shared" si="55"/>
        <v>181.43437271163236</v>
      </c>
      <c r="AQ54" s="75">
        <f t="shared" si="12"/>
        <v>128.55095669755943</v>
      </c>
      <c r="AR54" s="75">
        <f t="shared" si="56"/>
        <v>156.92190090171371</v>
      </c>
      <c r="AS54" s="75">
        <f t="shared" si="57"/>
        <v>311.76492284269455</v>
      </c>
      <c r="CM54" s="75">
        <f t="shared" si="58"/>
        <v>973.64784663575733</v>
      </c>
      <c r="CN54" s="75">
        <f t="shared" si="59"/>
        <v>1002.0187908399116</v>
      </c>
      <c r="CO54" s="44">
        <f t="shared" si="60"/>
        <v>38.782660825550579</v>
      </c>
      <c r="CQ54" s="75">
        <f t="shared" si="19"/>
        <v>856.55062555622692</v>
      </c>
      <c r="CR54" s="120">
        <f t="shared" si="20"/>
        <v>985.10158225378643</v>
      </c>
      <c r="CS54" s="120">
        <f t="shared" si="61"/>
        <v>1013.4725264579407</v>
      </c>
      <c r="CT54" s="120">
        <f t="shared" si="47"/>
        <v>-156.9219009017138</v>
      </c>
    </row>
    <row r="55" spans="1:98" x14ac:dyDescent="0.2">
      <c r="A55" s="132">
        <v>100</v>
      </c>
      <c r="B55" s="132">
        <v>373.15</v>
      </c>
      <c r="C55" s="40">
        <v>2.6798874447273215</v>
      </c>
      <c r="D55" s="132"/>
      <c r="E55" s="44">
        <v>6.9305000000000003</v>
      </c>
      <c r="F55" s="44">
        <v>7.1243733609592983</v>
      </c>
      <c r="G55" s="150">
        <v>6.0937400000000004</v>
      </c>
      <c r="H55" s="44">
        <v>2.6056699999999999</v>
      </c>
      <c r="I55" s="44"/>
      <c r="J55" s="44">
        <v>6.3615500000000003</v>
      </c>
      <c r="K55" s="44">
        <v>6.0976600000000003</v>
      </c>
      <c r="L55" s="44">
        <v>6.4602399999999998</v>
      </c>
      <c r="M55" s="44">
        <v>6.8028399999999998</v>
      </c>
      <c r="N55" s="44">
        <v>6.7820600000000004</v>
      </c>
      <c r="O55" s="44">
        <v>6.8203409005708799</v>
      </c>
      <c r="P55" s="44">
        <v>6.462773264275798</v>
      </c>
      <c r="Q55" s="44">
        <v>6.2685214396926199</v>
      </c>
      <c r="R55" s="44">
        <v>6.2864000000000004</v>
      </c>
      <c r="S55" s="44">
        <v>3.7356500000000001</v>
      </c>
      <c r="T55" s="44">
        <v>6.5577103967196591</v>
      </c>
      <c r="U55" s="44">
        <v>6.1688863873392563</v>
      </c>
      <c r="V55" s="44">
        <v>6.0784005481614107</v>
      </c>
      <c r="W55" s="44">
        <v>6.2125169952326864</v>
      </c>
      <c r="X55" s="132"/>
      <c r="Y55" s="75">
        <f t="shared" si="50"/>
        <v>27.589812276627754</v>
      </c>
      <c r="Z55" s="75">
        <f t="shared" si="51"/>
        <v>182.0518996531826</v>
      </c>
      <c r="AA55" s="40">
        <f t="shared" si="2"/>
        <v>883.78597378583163</v>
      </c>
      <c r="AB55" s="40">
        <f t="shared" si="3"/>
        <v>796.40161618556078</v>
      </c>
      <c r="AC55" s="40">
        <f t="shared" si="62"/>
        <v>49.519296663665813</v>
      </c>
      <c r="AD55" s="40">
        <f t="shared" si="4"/>
        <v>933.1343046535045</v>
      </c>
      <c r="AE55" s="40">
        <f t="shared" si="5"/>
        <v>949.11536915449551</v>
      </c>
      <c r="AF55" s="44">
        <f t="shared" si="6"/>
        <v>928.40448779434792</v>
      </c>
      <c r="AG55" s="44">
        <f t="shared" si="22"/>
        <v>22.371167521161865</v>
      </c>
      <c r="AH55" s="44">
        <f t="shared" si="23"/>
        <v>428.94060671410915</v>
      </c>
      <c r="AI55" s="75">
        <f t="shared" si="52"/>
        <v>974.46715284617585</v>
      </c>
      <c r="AJ55" s="75">
        <f t="shared" si="53"/>
        <v>979.77781086128527</v>
      </c>
      <c r="AK55" s="75">
        <f t="shared" si="9"/>
        <v>831.27689729737483</v>
      </c>
      <c r="AL55" s="75">
        <f t="shared" si="10"/>
        <v>763.55721339264892</v>
      </c>
      <c r="AM55" s="75">
        <f t="shared" si="24"/>
        <v>946.8773405695481</v>
      </c>
      <c r="AN55" s="44">
        <f t="shared" si="54"/>
        <v>183.37619467572449</v>
      </c>
      <c r="AO55" s="75">
        <f t="shared" si="55"/>
        <v>180.30356524556248</v>
      </c>
      <c r="AQ55" s="75">
        <f t="shared" si="12"/>
        <v>128.66994593423794</v>
      </c>
      <c r="AR55" s="75">
        <f t="shared" si="56"/>
        <v>156.2597582108657</v>
      </c>
      <c r="AS55" s="75">
        <f t="shared" si="57"/>
        <v>310.72184558742055</v>
      </c>
      <c r="CM55" s="75">
        <f t="shared" si="58"/>
        <v>966.86523248373692</v>
      </c>
      <c r="CN55" s="75">
        <f t="shared" si="59"/>
        <v>994.45504476036467</v>
      </c>
      <c r="CO55" s="44">
        <f t="shared" si="60"/>
        <v>38.45994681960326</v>
      </c>
      <c r="CQ55" s="75">
        <f t="shared" si="19"/>
        <v>849.57217490462301</v>
      </c>
      <c r="CR55" s="120">
        <f t="shared" si="20"/>
        <v>978.24212083886084</v>
      </c>
      <c r="CS55" s="120">
        <f t="shared" si="61"/>
        <v>1005.8319331154886</v>
      </c>
      <c r="CT55" s="120">
        <f t="shared" si="47"/>
        <v>-156.25975821086558</v>
      </c>
    </row>
    <row r="56" spans="1:98" x14ac:dyDescent="0.2">
      <c r="A56" s="132">
        <v>102</v>
      </c>
      <c r="B56" s="132">
        <v>375.15</v>
      </c>
      <c r="C56" s="40">
        <v>2.6656004264960682</v>
      </c>
      <c r="D56" s="132"/>
      <c r="E56" s="44">
        <v>6.8433400000000004</v>
      </c>
      <c r="F56" s="44">
        <v>7.0293992144290929</v>
      </c>
      <c r="G56" s="150">
        <v>6.0164200000000001</v>
      </c>
      <c r="H56" s="44">
        <v>2.5904199999999999</v>
      </c>
      <c r="I56" s="44"/>
      <c r="J56" s="44">
        <v>6.27583</v>
      </c>
      <c r="K56" s="44">
        <v>6.0167700000000002</v>
      </c>
      <c r="L56" s="44">
        <v>6.37303</v>
      </c>
      <c r="M56" s="44">
        <v>6.7070400000000001</v>
      </c>
      <c r="N56" s="44">
        <v>6.6864999999999997</v>
      </c>
      <c r="O56" s="44">
        <v>6.7239259365343997</v>
      </c>
      <c r="P56" s="44">
        <v>6.3758933359359036</v>
      </c>
      <c r="Q56" s="44">
        <v>6.1859084283902988</v>
      </c>
      <c r="R56" s="44">
        <v>6.2016999999999998</v>
      </c>
      <c r="S56" s="44">
        <v>3.6999</v>
      </c>
      <c r="T56" s="44">
        <v>6.4690507581717576</v>
      </c>
      <c r="U56" s="44">
        <v>6.0884867013895478</v>
      </c>
      <c r="V56" s="44">
        <v>5.9998056063776541</v>
      </c>
      <c r="W56" s="44">
        <v>6.1312595511487444</v>
      </c>
      <c r="X56" s="132"/>
      <c r="Y56" s="75">
        <f t="shared" si="50"/>
        <v>26.825325372352154</v>
      </c>
      <c r="Z56" s="75">
        <f t="shared" si="51"/>
        <v>180.91057688595032</v>
      </c>
      <c r="AA56" s="40">
        <f t="shared" si="2"/>
        <v>876.93338841104014</v>
      </c>
      <c r="AB56" s="40">
        <f t="shared" si="3"/>
        <v>790.06053859426481</v>
      </c>
      <c r="AC56" s="40">
        <f t="shared" si="62"/>
        <v>50.01943947819602</v>
      </c>
      <c r="AD56" s="40">
        <f t="shared" si="4"/>
        <v>926.57511540570147</v>
      </c>
      <c r="AE56" s="40">
        <f t="shared" si="5"/>
        <v>942.43475942956161</v>
      </c>
      <c r="AF56" s="44">
        <f t="shared" si="6"/>
        <v>922.0179868067878</v>
      </c>
      <c r="AG56" s="44">
        <f t="shared" si="22"/>
        <v>20.767421067036814</v>
      </c>
      <c r="AH56" s="44">
        <f t="shared" si="23"/>
        <v>416.84460433004597</v>
      </c>
      <c r="AI56" s="75">
        <f t="shared" si="52"/>
        <v>967.06820974662264</v>
      </c>
      <c r="AJ56" s="75">
        <f t="shared" si="53"/>
        <v>972.3546595029585</v>
      </c>
      <c r="AK56" s="75">
        <f t="shared" si="9"/>
        <v>824.45926541864196</v>
      </c>
      <c r="AL56" s="75">
        <f t="shared" si="10"/>
        <v>757.1061136317162</v>
      </c>
      <c r="AM56" s="132"/>
      <c r="AN56" s="44">
        <f t="shared" si="54"/>
        <v>182.29412090869369</v>
      </c>
      <c r="AO56" s="75">
        <f t="shared" si="55"/>
        <v>179.19954620764895</v>
      </c>
      <c r="AQ56" s="75">
        <f t="shared" si="12"/>
        <v>128.78351850592486</v>
      </c>
      <c r="AR56" s="75">
        <f t="shared" si="56"/>
        <v>155.60884387827701</v>
      </c>
      <c r="AS56" s="75">
        <f t="shared" si="57"/>
        <v>309.69409539187518</v>
      </c>
      <c r="CM56" s="75">
        <f t="shared" si="58"/>
        <v>960.15619716167998</v>
      </c>
      <c r="CN56" s="75">
        <f t="shared" si="59"/>
        <v>986.98152253403214</v>
      </c>
      <c r="CO56" s="44">
        <f t="shared" si="60"/>
        <v>38.13707401170393</v>
      </c>
      <c r="CQ56" s="75">
        <f t="shared" si="19"/>
        <v>842.67237331370757</v>
      </c>
      <c r="CR56" s="120">
        <f t="shared" si="20"/>
        <v>971.4558918196326</v>
      </c>
      <c r="CS56" s="120">
        <f t="shared" si="61"/>
        <v>998.28121719198475</v>
      </c>
      <c r="CT56" s="120">
        <f t="shared" si="47"/>
        <v>-155.60884387827718</v>
      </c>
    </row>
    <row r="57" spans="1:98" x14ac:dyDescent="0.2">
      <c r="A57" s="132">
        <v>104</v>
      </c>
      <c r="B57" s="132">
        <v>377.15</v>
      </c>
      <c r="C57" s="40">
        <v>2.6514649343762429</v>
      </c>
      <c r="D57" s="132"/>
      <c r="E57" s="44">
        <v>6.7582000000000004</v>
      </c>
      <c r="F57" s="44">
        <v>6.9367513180695859</v>
      </c>
      <c r="G57" s="150">
        <v>5.9409099999999997</v>
      </c>
      <c r="H57" s="44">
        <v>2.5754100000000002</v>
      </c>
      <c r="I57" s="44"/>
      <c r="J57" s="44">
        <v>6.1922199999999998</v>
      </c>
      <c r="K57" s="44">
        <v>5.9378500000000001</v>
      </c>
      <c r="L57" s="44">
        <v>6.2879699999999996</v>
      </c>
      <c r="M57" s="44">
        <v>6.6136600000000003</v>
      </c>
      <c r="N57" s="44">
        <v>6.59335</v>
      </c>
      <c r="O57" s="44">
        <v>6.6299487177503869</v>
      </c>
      <c r="P57" s="44">
        <v>6.2911453309276144</v>
      </c>
      <c r="Q57" s="44">
        <v>6.1052987612013689</v>
      </c>
      <c r="R57" s="44">
        <v>6.1190899999999999</v>
      </c>
      <c r="S57" s="44">
        <v>3.6648900000000002</v>
      </c>
      <c r="T57" s="44">
        <v>6.382566885289882</v>
      </c>
      <c r="U57" s="44">
        <v>6.0100223779949555</v>
      </c>
      <c r="V57" s="44">
        <v>5.9230857175305864</v>
      </c>
      <c r="W57" s="44">
        <v>6.0519599062467204</v>
      </c>
      <c r="X57" s="132"/>
      <c r="Y57" s="75">
        <f t="shared" si="50"/>
        <v>26.076972724088364</v>
      </c>
      <c r="Z57" s="75">
        <f t="shared" si="51"/>
        <v>179.78957012564177</v>
      </c>
      <c r="AA57" s="40">
        <f t="shared" si="2"/>
        <v>870.16352474985047</v>
      </c>
      <c r="AB57" s="40">
        <f t="shared" si="3"/>
        <v>783.78056681991302</v>
      </c>
      <c r="AC57" s="40">
        <f t="shared" si="62"/>
        <v>50.511188266330876</v>
      </c>
      <c r="AD57" s="40">
        <f t="shared" si="4"/>
        <v>920.09071495927662</v>
      </c>
      <c r="AE57" s="40">
        <f t="shared" si="5"/>
        <v>935.8250033143313</v>
      </c>
      <c r="AF57" s="44">
        <f t="shared" si="6"/>
        <v>915.70397786791318</v>
      </c>
      <c r="AG57" s="44">
        <f t="shared" si="22"/>
        <v>19.243462308743801</v>
      </c>
      <c r="AH57" s="44">
        <f t="shared" si="23"/>
        <v>404.85566501540535</v>
      </c>
      <c r="AI57" s="75">
        <f t="shared" si="52"/>
        <v>959.75893602297742</v>
      </c>
      <c r="AJ57" s="75">
        <f t="shared" si="53"/>
        <v>965.02062697010751</v>
      </c>
      <c r="AK57" s="75">
        <f t="shared" si="9"/>
        <v>817.71873946164339</v>
      </c>
      <c r="AL57" s="75">
        <f t="shared" si="10"/>
        <v>750.72854260343377</v>
      </c>
      <c r="AM57" s="132"/>
      <c r="AN57" s="44">
        <f t="shared" si="54"/>
        <v>181.24006015019449</v>
      </c>
      <c r="AO57" s="75">
        <f t="shared" si="55"/>
        <v>178.12140921850664</v>
      </c>
      <c r="AQ57" s="75">
        <f t="shared" si="12"/>
        <v>128.89426211475308</v>
      </c>
      <c r="AR57" s="75">
        <f t="shared" si="56"/>
        <v>154.97123483884144</v>
      </c>
      <c r="AS57" s="75">
        <f t="shared" si="57"/>
        <v>308.68383224039485</v>
      </c>
      <c r="CM57" s="75">
        <f t="shared" si="58"/>
        <v>953.51960322871821</v>
      </c>
      <c r="CN57" s="75">
        <f t="shared" si="59"/>
        <v>979.59657595280657</v>
      </c>
      <c r="CO57" s="44">
        <f t="shared" si="60"/>
        <v>37.81415493754821</v>
      </c>
      <c r="CQ57" s="75">
        <f t="shared" si="19"/>
        <v>835.85357555205087</v>
      </c>
      <c r="CR57" s="120">
        <f t="shared" si="20"/>
        <v>964.747837666804</v>
      </c>
      <c r="CS57" s="120">
        <f t="shared" si="61"/>
        <v>990.82481039089237</v>
      </c>
      <c r="CT57" s="120">
        <f t="shared" si="47"/>
        <v>-154.9712348388415</v>
      </c>
    </row>
    <row r="58" spans="1:98" x14ac:dyDescent="0.2">
      <c r="A58" s="132">
        <v>106</v>
      </c>
      <c r="B58" s="132">
        <v>379.15</v>
      </c>
      <c r="C58" s="40">
        <v>2.637478570486615</v>
      </c>
      <c r="D58" s="132"/>
      <c r="E58" s="44">
        <v>6.6749999999999998</v>
      </c>
      <c r="F58" s="44">
        <v>6.8463349855587277</v>
      </c>
      <c r="G58" s="150">
        <v>5.8671699999999998</v>
      </c>
      <c r="H58" s="44">
        <v>2.5606499999999999</v>
      </c>
      <c r="I58" s="44"/>
      <c r="J58" s="44">
        <v>6.1106400000000001</v>
      </c>
      <c r="K58" s="44">
        <v>5.8608399999999996</v>
      </c>
      <c r="L58" s="44">
        <v>6.2050000000000001</v>
      </c>
      <c r="M58" s="44">
        <v>6.5226199999999999</v>
      </c>
      <c r="N58" s="44">
        <v>6.5025300000000001</v>
      </c>
      <c r="O58" s="44">
        <v>6.5383262384191259</v>
      </c>
      <c r="P58" s="44">
        <v>6.2084493939377747</v>
      </c>
      <c r="Q58" s="44">
        <v>6.0266223996276151</v>
      </c>
      <c r="R58" s="44">
        <v>6.0384900000000004</v>
      </c>
      <c r="S58" s="44">
        <v>3.6305999999999998</v>
      </c>
      <c r="T58" s="44">
        <v>6.2981755208600481</v>
      </c>
      <c r="U58" s="44">
        <v>5.9334334177541175</v>
      </c>
      <c r="V58" s="44">
        <v>5.8481942903176023</v>
      </c>
      <c r="W58" s="44">
        <v>5.9745582605634455</v>
      </c>
      <c r="X58" s="132"/>
      <c r="Y58" s="75">
        <f t="shared" si="50"/>
        <v>25.344266199026379</v>
      </c>
      <c r="Z58" s="75">
        <f t="shared" si="51"/>
        <v>178.68846036767269</v>
      </c>
      <c r="AA58" s="40">
        <f t="shared" si="2"/>
        <v>863.47491563277185</v>
      </c>
      <c r="AB58" s="40">
        <f t="shared" si="3"/>
        <v>777.56096225763304</v>
      </c>
      <c r="AC58" s="40">
        <f t="shared" si="62"/>
        <v>50.994724496790013</v>
      </c>
      <c r="AD58" s="40">
        <f t="shared" si="4"/>
        <v>913.67983757437958</v>
      </c>
      <c r="AE58" s="40">
        <f t="shared" si="5"/>
        <v>929.28497955954117</v>
      </c>
      <c r="AF58" s="44">
        <f t="shared" si="6"/>
        <v>909.46123890729928</v>
      </c>
      <c r="AG58" s="44">
        <f t="shared" si="22"/>
        <v>17.796574713891687</v>
      </c>
      <c r="AH58" s="44">
        <f t="shared" si="23"/>
        <v>392.9806934473479</v>
      </c>
      <c r="AI58" s="75">
        <f t="shared" si="52"/>
        <v>952.53773640897271</v>
      </c>
      <c r="AJ58" s="75">
        <f t="shared" si="53"/>
        <v>957.77418579120172</v>
      </c>
      <c r="AK58" s="75">
        <f t="shared" si="9"/>
        <v>811.05419490610223</v>
      </c>
      <c r="AL58" s="75">
        <f t="shared" si="10"/>
        <v>744.42342159592533</v>
      </c>
      <c r="AM58" s="132"/>
      <c r="AN58" s="44">
        <f t="shared" si="54"/>
        <v>180.21322353356868</v>
      </c>
      <c r="AO58" s="75">
        <f t="shared" si="55"/>
        <v>177.06828350093451</v>
      </c>
      <c r="AQ58" s="75">
        <f t="shared" si="12"/>
        <v>128.99679913599093</v>
      </c>
      <c r="AR58" s="75">
        <f t="shared" si="56"/>
        <v>154.3410653350173</v>
      </c>
      <c r="AS58" s="75">
        <f t="shared" si="57"/>
        <v>307.68525950366359</v>
      </c>
      <c r="CM58" s="75">
        <f t="shared" si="58"/>
        <v>946.95433605418361</v>
      </c>
      <c r="CN58" s="75">
        <f t="shared" si="59"/>
        <v>972.29860225320999</v>
      </c>
      <c r="CO58" s="44">
        <f t="shared" si="60"/>
        <v>37.491296954720042</v>
      </c>
      <c r="CQ58" s="75">
        <f t="shared" si="19"/>
        <v>829.11127263758783</v>
      </c>
      <c r="CR58" s="120">
        <f t="shared" si="20"/>
        <v>958.10807177357867</v>
      </c>
      <c r="CS58" s="120">
        <f t="shared" si="61"/>
        <v>983.45233797260505</v>
      </c>
      <c r="CT58" s="120">
        <f t="shared" si="47"/>
        <v>-154.34106533501722</v>
      </c>
    </row>
    <row r="59" spans="1:98" x14ac:dyDescent="0.2">
      <c r="A59" s="132">
        <v>108</v>
      </c>
      <c r="B59" s="132">
        <v>381.15</v>
      </c>
      <c r="C59" s="40">
        <v>2.6236389872753509</v>
      </c>
      <c r="D59" s="132"/>
      <c r="E59" s="44">
        <v>6.5936899999999996</v>
      </c>
      <c r="F59" s="44">
        <v>6.7580870590699957</v>
      </c>
      <c r="G59" s="150">
        <v>5.7951300000000003</v>
      </c>
      <c r="H59" s="44">
        <v>2.5461299999999998</v>
      </c>
      <c r="I59" s="44"/>
      <c r="J59" s="44">
        <v>6.03104</v>
      </c>
      <c r="K59" s="44">
        <v>5.7856800000000002</v>
      </c>
      <c r="L59" s="44">
        <v>6.1240399999999999</v>
      </c>
      <c r="M59" s="44">
        <v>6.43384</v>
      </c>
      <c r="N59" s="44">
        <v>6.4139600000000003</v>
      </c>
      <c r="O59" s="44">
        <v>6.4489820902216808</v>
      </c>
      <c r="P59" s="44">
        <v>6.127742073741766</v>
      </c>
      <c r="Q59" s="44">
        <v>5.9498193659988008</v>
      </c>
      <c r="R59" s="44">
        <v>5.9598599999999999</v>
      </c>
      <c r="S59" s="44">
        <v>3.59701</v>
      </c>
      <c r="T59" s="44">
        <v>6.2158166595980759</v>
      </c>
      <c r="U59" s="44">
        <v>5.8586499600356614</v>
      </c>
      <c r="V59" s="44">
        <v>5.7750614934355067</v>
      </c>
      <c r="W59" s="44">
        <v>5.8989879738334903</v>
      </c>
      <c r="X59" s="132"/>
      <c r="Y59" s="75">
        <f t="shared" si="50"/>
        <v>24.626739472251529</v>
      </c>
      <c r="Z59" s="75">
        <f t="shared" si="51"/>
        <v>177.60683721819765</v>
      </c>
      <c r="AA59" s="40">
        <f t="shared" si="2"/>
        <v>856.86612798605211</v>
      </c>
      <c r="AB59" s="40">
        <f t="shared" si="3"/>
        <v>771.40099729180247</v>
      </c>
      <c r="AC59" s="40">
        <f t="shared" si="62"/>
        <v>51.470224813990683</v>
      </c>
      <c r="AD59" s="40">
        <f t="shared" si="4"/>
        <v>907.34124579451543</v>
      </c>
      <c r="AE59" s="40">
        <f t="shared" si="5"/>
        <v>922.81359044995406</v>
      </c>
      <c r="AF59" s="44">
        <f t="shared" si="6"/>
        <v>903.28857506838449</v>
      </c>
      <c r="AG59" s="44">
        <f t="shared" si="22"/>
        <v>16.424140014438692</v>
      </c>
      <c r="AH59" s="44">
        <f t="shared" si="23"/>
        <v>381.22622565052848</v>
      </c>
      <c r="AI59" s="75">
        <f t="shared" si="52"/>
        <v>945.40305280168991</v>
      </c>
      <c r="AJ59" s="75">
        <f t="shared" si="53"/>
        <v>950.61384459307362</v>
      </c>
      <c r="AK59" s="75">
        <f t="shared" si="9"/>
        <v>804.46452762298543</v>
      </c>
      <c r="AL59" s="75">
        <f t="shared" si="10"/>
        <v>738.18969152670059</v>
      </c>
      <c r="AM59" s="132"/>
      <c r="AN59" s="44">
        <f t="shared" si="54"/>
        <v>179.21284730127115</v>
      </c>
      <c r="AO59" s="75">
        <f t="shared" si="55"/>
        <v>176.03933263040312</v>
      </c>
      <c r="AQ59" s="75">
        <f t="shared" si="12"/>
        <v>129.09522143676614</v>
      </c>
      <c r="AR59" s="75">
        <f t="shared" si="56"/>
        <v>153.72196090901767</v>
      </c>
      <c r="AS59" s="75">
        <f t="shared" si="57"/>
        <v>306.70205865496382</v>
      </c>
      <c r="CM59" s="75">
        <f t="shared" si="58"/>
        <v>940.45930324721735</v>
      </c>
      <c r="CN59" s="75">
        <f t="shared" si="59"/>
        <v>965.08604271946888</v>
      </c>
      <c r="CO59" s="44">
        <f t="shared" si="60"/>
        <v>37.168602448738625</v>
      </c>
      <c r="CQ59" s="75">
        <f t="shared" si="19"/>
        <v>822.44335035339554</v>
      </c>
      <c r="CR59" s="120">
        <f t="shared" si="20"/>
        <v>951.53857179016177</v>
      </c>
      <c r="CS59" s="120">
        <f t="shared" si="61"/>
        <v>976.1653112624133</v>
      </c>
      <c r="CT59" s="120">
        <f t="shared" si="47"/>
        <v>-153.72196090901775</v>
      </c>
    </row>
    <row r="60" spans="1:98" x14ac:dyDescent="0.2">
      <c r="A60" s="132">
        <v>110</v>
      </c>
      <c r="B60" s="132">
        <v>383.15</v>
      </c>
      <c r="C60" s="40">
        <v>2.6099438862064468</v>
      </c>
      <c r="D60" s="132"/>
      <c r="E60" s="44">
        <v>6.5142199999999999</v>
      </c>
      <c r="F60" s="44">
        <v>6.6719450352811442</v>
      </c>
      <c r="G60" s="150">
        <v>5.7247399999999997</v>
      </c>
      <c r="H60" s="44">
        <v>2.5318399999999999</v>
      </c>
      <c r="I60" s="44"/>
      <c r="J60" s="44">
        <v>5.9533399999999999</v>
      </c>
      <c r="K60" s="44">
        <v>5.7123100000000004</v>
      </c>
      <c r="L60" s="44">
        <v>6.0450400000000002</v>
      </c>
      <c r="M60" s="44">
        <v>6.3472299999999997</v>
      </c>
      <c r="N60" s="44">
        <v>6.3275699999999997</v>
      </c>
      <c r="O60" s="44">
        <v>6.3618409285363304</v>
      </c>
      <c r="P60" s="44">
        <v>6.0489668053870815</v>
      </c>
      <c r="Q60" s="44">
        <v>5.8748363395192014</v>
      </c>
      <c r="R60" s="44">
        <v>5.8831100000000003</v>
      </c>
      <c r="S60" s="44">
        <v>3.5641099999999999</v>
      </c>
      <c r="T60" s="44">
        <v>6.1354304220590921</v>
      </c>
      <c r="U60" s="44">
        <v>5.7856218658591754</v>
      </c>
      <c r="V60" s="44">
        <v>5.7036439229299765</v>
      </c>
      <c r="W60" s="44">
        <v>5.8251992439468827</v>
      </c>
      <c r="X60" s="132"/>
      <c r="Y60" s="75">
        <f t="shared" si="50"/>
        <v>23.923947210330198</v>
      </c>
      <c r="Z60" s="75">
        <f t="shared" si="51"/>
        <v>176.54429878500326</v>
      </c>
      <c r="AA60" s="40">
        <f t="shared" si="2"/>
        <v>850.33576185609081</v>
      </c>
      <c r="AB60" s="40">
        <f t="shared" si="3"/>
        <v>765.29995509008847</v>
      </c>
      <c r="AC60" s="40">
        <f t="shared" si="62"/>
        <v>51.937861190323446</v>
      </c>
      <c r="AD60" s="40">
        <f t="shared" si="4"/>
        <v>901.07372966379705</v>
      </c>
      <c r="AE60" s="40">
        <f t="shared" si="5"/>
        <v>916.40976119013453</v>
      </c>
      <c r="AF60" s="44">
        <f t="shared" si="6"/>
        <v>897.1848179576059</v>
      </c>
      <c r="AG60" s="44">
        <f t="shared" si="22"/>
        <v>15.123634258550577</v>
      </c>
      <c r="AH60" s="44">
        <f t="shared" si="23"/>
        <v>369.59844229394838</v>
      </c>
      <c r="AI60" s="75">
        <f t="shared" si="52"/>
        <v>938.35336319606859</v>
      </c>
      <c r="AJ60" s="75">
        <f t="shared" si="53"/>
        <v>943.53814700279565</v>
      </c>
      <c r="AK60" s="75">
        <f t="shared" si="9"/>
        <v>797.94865342070557</v>
      </c>
      <c r="AL60" s="75">
        <f t="shared" si="10"/>
        <v>732.02631250477361</v>
      </c>
      <c r="AM60" s="132"/>
      <c r="AN60" s="44">
        <f t="shared" si="54"/>
        <v>178.23819191270718</v>
      </c>
      <c r="AO60" s="75">
        <f t="shared" si="55"/>
        <v>175.03375331037626</v>
      </c>
      <c r="AQ60" s="75">
        <f t="shared" si="12"/>
        <v>129.19034613299115</v>
      </c>
      <c r="AR60" s="75">
        <f t="shared" si="56"/>
        <v>153.11429334332135</v>
      </c>
      <c r="AS60" s="75">
        <f t="shared" si="57"/>
        <v>305.73464491799439</v>
      </c>
      <c r="CM60" s="75">
        <f t="shared" si="58"/>
        <v>934.03343410394518</v>
      </c>
      <c r="CN60" s="75">
        <f t="shared" si="59"/>
        <v>957.95738131427538</v>
      </c>
      <c r="CO60" s="44">
        <f t="shared" si="60"/>
        <v>36.84616903103813</v>
      </c>
      <c r="CQ60" s="75">
        <f t="shared" si="19"/>
        <v>815.85082242981025</v>
      </c>
      <c r="CR60" s="120">
        <f t="shared" si="20"/>
        <v>945.04116856280132</v>
      </c>
      <c r="CS60" s="120">
        <f t="shared" si="61"/>
        <v>968.96511577313152</v>
      </c>
      <c r="CT60" s="120">
        <f t="shared" si="47"/>
        <v>-153.11429334332126</v>
      </c>
    </row>
    <row r="61" spans="1:98" x14ac:dyDescent="0.2">
      <c r="A61" s="132">
        <v>112</v>
      </c>
      <c r="B61" s="132">
        <v>385.15</v>
      </c>
      <c r="C61" s="40">
        <v>2.5963910164870829</v>
      </c>
      <c r="D61" s="132"/>
      <c r="E61" s="44">
        <v>6.4365300000000003</v>
      </c>
      <c r="F61" s="44">
        <v>6.5878367973446421</v>
      </c>
      <c r="G61" s="150">
        <v>5.6559499999999998</v>
      </c>
      <c r="H61" s="44">
        <v>2.5177700000000001</v>
      </c>
      <c r="I61" s="44"/>
      <c r="J61" s="44">
        <v>5.8775000000000004</v>
      </c>
      <c r="K61" s="44">
        <v>5.6406799999999997</v>
      </c>
      <c r="L61" s="44">
        <v>5.96793</v>
      </c>
      <c r="M61" s="44">
        <v>6.2627499999999996</v>
      </c>
      <c r="N61" s="44">
        <v>6.24329</v>
      </c>
      <c r="O61" s="44">
        <v>6.2768312069068735</v>
      </c>
      <c r="P61" s="44">
        <v>5.9720503033805299</v>
      </c>
      <c r="Q61" s="44">
        <v>5.8016066337003531</v>
      </c>
      <c r="R61" s="44">
        <v>5.8081899999999997</v>
      </c>
      <c r="S61" s="44">
        <v>3.53186</v>
      </c>
      <c r="T61" s="44">
        <v>6.0569468003548401</v>
      </c>
      <c r="U61" s="44">
        <v>5.7142994170875578</v>
      </c>
      <c r="V61" s="44">
        <v>5.6338782472699291</v>
      </c>
      <c r="W61" s="44">
        <v>5.7531288444964064</v>
      </c>
      <c r="X61" s="132"/>
      <c r="Y61" s="75">
        <f t="shared" si="50"/>
        <v>23.235464267297402</v>
      </c>
      <c r="Z61" s="75">
        <f t="shared" si="51"/>
        <v>175.50045156267993</v>
      </c>
      <c r="AA61" s="40">
        <f t="shared" si="2"/>
        <v>843.88244946690156</v>
      </c>
      <c r="AB61" s="40">
        <f t="shared" si="3"/>
        <v>759.2571294024815</v>
      </c>
      <c r="AC61" s="40">
        <f t="shared" si="62"/>
        <v>52.397801072865988</v>
      </c>
      <c r="AD61" s="40">
        <f t="shared" si="4"/>
        <v>894.87610596996512</v>
      </c>
      <c r="AE61" s="40">
        <f t="shared" si="5"/>
        <v>910.07243930936011</v>
      </c>
      <c r="AF61" s="44">
        <f t="shared" si="6"/>
        <v>891.14882491818776</v>
      </c>
      <c r="AG61" s="44">
        <f t="shared" si="22"/>
        <v>13.892624038938601</v>
      </c>
      <c r="AH61" s="44">
        <f t="shared" si="23"/>
        <v>358.10318162578528</v>
      </c>
      <c r="AI61" s="75">
        <f t="shared" si="52"/>
        <v>931.38718065557578</v>
      </c>
      <c r="AJ61" s="75">
        <f t="shared" si="53"/>
        <v>936.54567058851876</v>
      </c>
      <c r="AK61" s="75">
        <f t="shared" si="9"/>
        <v>791.50550760357839</v>
      </c>
      <c r="AL61" s="75">
        <f t="shared" si="10"/>
        <v>725.93226340466128</v>
      </c>
      <c r="AM61" s="132"/>
      <c r="AN61" s="44">
        <f t="shared" si="54"/>
        <v>177.28854118603726</v>
      </c>
      <c r="AO61" s="75">
        <f t="shared" si="55"/>
        <v>174.05077417417601</v>
      </c>
      <c r="AQ61" s="75">
        <f t="shared" si="12"/>
        <v>129.28148663942505</v>
      </c>
      <c r="AR61" s="75">
        <f t="shared" si="56"/>
        <v>152.51695090672246</v>
      </c>
      <c r="AS61" s="75">
        <f t="shared" si="57"/>
        <v>304.78193820210498</v>
      </c>
      <c r="CM61" s="75">
        <f t="shared" si="58"/>
        <v>927.67567907156126</v>
      </c>
      <c r="CN61" s="75">
        <f t="shared" si="59"/>
        <v>950.91114333885866</v>
      </c>
      <c r="CO61" s="44">
        <f t="shared" si="60"/>
        <v>36.52408972920864</v>
      </c>
      <c r="CQ61" s="75">
        <f t="shared" si="19"/>
        <v>809.33449927046229</v>
      </c>
      <c r="CR61" s="120">
        <f t="shared" si="20"/>
        <v>938.61598590988729</v>
      </c>
      <c r="CS61" s="120">
        <f t="shared" si="61"/>
        <v>961.85145017718469</v>
      </c>
      <c r="CT61" s="120">
        <f t="shared" si="47"/>
        <v>-152.5169509067224</v>
      </c>
    </row>
    <row r="62" spans="1:98" x14ac:dyDescent="0.2">
      <c r="A62" s="132">
        <v>114</v>
      </c>
      <c r="B62" s="132">
        <v>387.15</v>
      </c>
      <c r="C62" s="40">
        <v>2.5829781738344311</v>
      </c>
      <c r="D62" s="132"/>
      <c r="E62" s="44">
        <v>6.3605600000000004</v>
      </c>
      <c r="F62" s="44">
        <v>6.5056908463511043</v>
      </c>
      <c r="G62" s="150">
        <v>5.5887099999999998</v>
      </c>
      <c r="H62" s="44">
        <v>2.50393</v>
      </c>
      <c r="I62" s="44"/>
      <c r="J62" s="44">
        <v>5.8034400000000002</v>
      </c>
      <c r="K62" s="44">
        <v>5.5707300000000002</v>
      </c>
      <c r="L62" s="44">
        <v>5.8926600000000002</v>
      </c>
      <c r="M62" s="44">
        <v>6.1802999999999999</v>
      </c>
      <c r="N62" s="44">
        <v>6.1610399999999998</v>
      </c>
      <c r="O62" s="44">
        <v>6.1938840802843576</v>
      </c>
      <c r="P62" s="44">
        <v>5.8969425521997323</v>
      </c>
      <c r="Q62" s="44">
        <v>5.7300802551566576</v>
      </c>
      <c r="R62" s="44">
        <v>5.7350500000000002</v>
      </c>
      <c r="S62" s="44">
        <v>3.5002499999999999</v>
      </c>
      <c r="T62" s="44">
        <v>5.9803090399687502</v>
      </c>
      <c r="U62" s="44">
        <v>5.6446226106641948</v>
      </c>
      <c r="V62" s="44">
        <v>5.5657213716715495</v>
      </c>
      <c r="W62" s="44">
        <v>5.6827232182782748</v>
      </c>
      <c r="X62" s="132"/>
      <c r="Y62" s="75">
        <f t="shared" si="50"/>
        <v>22.560884894995297</v>
      </c>
      <c r="Z62" s="75">
        <f t="shared" si="51"/>
        <v>174.47491031289886</v>
      </c>
      <c r="AA62" s="40">
        <f t="shared" si="2"/>
        <v>837.50485430933963</v>
      </c>
      <c r="AB62" s="40">
        <f t="shared" si="3"/>
        <v>753.27182436516114</v>
      </c>
      <c r="AC62" s="40">
        <f t="shared" si="62"/>
        <v>52.850207524766169</v>
      </c>
      <c r="AD62" s="40">
        <f t="shared" si="4"/>
        <v>888.74721751219852</v>
      </c>
      <c r="AE62" s="40">
        <f t="shared" si="5"/>
        <v>903.80059408498005</v>
      </c>
      <c r="AF62" s="44">
        <f t="shared" si="6"/>
        <v>885.17947832764389</v>
      </c>
      <c r="AG62" s="44">
        <f t="shared" si="22"/>
        <v>12.728762889006504</v>
      </c>
      <c r="AH62" s="44">
        <f t="shared" si="23"/>
        <v>346.74595204811288</v>
      </c>
      <c r="AI62" s="75">
        <f t="shared" si="52"/>
        <v>924.50305231761763</v>
      </c>
      <c r="AJ62" s="75">
        <f t="shared" si="53"/>
        <v>929.63502583783088</v>
      </c>
      <c r="AK62" s="75">
        <f t="shared" si="9"/>
        <v>785.1340445421497</v>
      </c>
      <c r="AL62" s="75">
        <f t="shared" si="10"/>
        <v>719.90654145188194</v>
      </c>
      <c r="AM62" s="132"/>
      <c r="AN62" s="44">
        <f t="shared" si="54"/>
        <v>176.36320147266974</v>
      </c>
      <c r="AO62" s="75">
        <f t="shared" si="55"/>
        <v>173.08965461481421</v>
      </c>
      <c r="AQ62" s="75">
        <f t="shared" si="12"/>
        <v>129.36793248537245</v>
      </c>
      <c r="AR62" s="75">
        <f t="shared" si="56"/>
        <v>151.92881738036775</v>
      </c>
      <c r="AS62" s="75">
        <f t="shared" si="57"/>
        <v>303.84284279827131</v>
      </c>
      <c r="CM62" s="75">
        <f t="shared" si="58"/>
        <v>921.38500922867684</v>
      </c>
      <c r="CN62" s="75">
        <f t="shared" si="59"/>
        <v>943.94589412367213</v>
      </c>
      <c r="CO62" s="44">
        <f t="shared" si="60"/>
        <v>36.202453169785827</v>
      </c>
      <c r="CQ62" s="75">
        <f t="shared" si="19"/>
        <v>802.88699372939163</v>
      </c>
      <c r="CR62" s="120">
        <f t="shared" si="20"/>
        <v>932.25492621476417</v>
      </c>
      <c r="CS62" s="120">
        <f t="shared" si="61"/>
        <v>954.81581110975947</v>
      </c>
      <c r="CT62" s="120">
        <f t="shared" si="47"/>
        <v>-151.92881738036783</v>
      </c>
    </row>
    <row r="63" spans="1:98" x14ac:dyDescent="0.2">
      <c r="A63" s="132">
        <v>116</v>
      </c>
      <c r="B63" s="132">
        <v>389.15</v>
      </c>
      <c r="C63" s="40">
        <v>2.5697031992804833</v>
      </c>
      <c r="D63" s="132"/>
      <c r="E63" s="44">
        <v>6.2862600000000004</v>
      </c>
      <c r="F63" s="44">
        <v>6.4254464917466745</v>
      </c>
      <c r="G63" s="150">
        <v>5.5229900000000001</v>
      </c>
      <c r="H63" s="44">
        <v>2.49031</v>
      </c>
      <c r="I63" s="44"/>
      <c r="J63" s="44">
        <v>5.7311199999999998</v>
      </c>
      <c r="K63" s="44">
        <v>5.5024100000000002</v>
      </c>
      <c r="L63" s="44">
        <v>5.8191499999999996</v>
      </c>
      <c r="M63" s="44">
        <v>6.0998400000000004</v>
      </c>
      <c r="N63" s="44">
        <v>6.0807799999999999</v>
      </c>
      <c r="O63" s="44">
        <v>6.1129338291854589</v>
      </c>
      <c r="P63" s="44">
        <v>5.8235837192496156</v>
      </c>
      <c r="Q63" s="44">
        <v>5.6602072036617868</v>
      </c>
      <c r="R63" s="44">
        <v>5.6636199999999999</v>
      </c>
      <c r="S63" s="44">
        <v>3.4692699999999999</v>
      </c>
      <c r="T63" s="44">
        <v>5.9054572603171884</v>
      </c>
      <c r="U63" s="44">
        <v>5.5765380214304567</v>
      </c>
      <c r="V63" s="44">
        <v>5.4991132916433676</v>
      </c>
      <c r="W63" s="44">
        <v>5.6139361146336384</v>
      </c>
      <c r="X63" s="132"/>
      <c r="Y63" s="75">
        <f t="shared" si="50"/>
        <v>21.8998219693392</v>
      </c>
      <c r="Z63" s="75">
        <f t="shared" si="51"/>
        <v>173.46729794054801</v>
      </c>
      <c r="AA63" s="40">
        <f t="shared" si="2"/>
        <v>831.20167026085596</v>
      </c>
      <c r="AB63" s="40">
        <f t="shared" si="3"/>
        <v>747.3433543090523</v>
      </c>
      <c r="AC63" s="40">
        <f t="shared" si="62"/>
        <v>53.295239361513772</v>
      </c>
      <c r="AD63" s="40">
        <f t="shared" si="4"/>
        <v>882.68593239276959</v>
      </c>
      <c r="AE63" s="40">
        <f t="shared" si="5"/>
        <v>897.59321598355405</v>
      </c>
      <c r="AF63" s="44">
        <f t="shared" si="6"/>
        <v>879.27568491810212</v>
      </c>
      <c r="AG63" s="44">
        <f t="shared" si="22"/>
        <v>11.629787838475867</v>
      </c>
      <c r="AH63" s="44">
        <f t="shared" si="23"/>
        <v>335.53194433379656</v>
      </c>
      <c r="AI63" s="75">
        <f t="shared" si="52"/>
        <v>917.69955843234516</v>
      </c>
      <c r="AJ63" s="75">
        <f t="shared" si="53"/>
        <v>922.80485517224008</v>
      </c>
      <c r="AK63" s="75">
        <f t="shared" si="9"/>
        <v>778.83323725500497</v>
      </c>
      <c r="AL63" s="75">
        <f t="shared" si="10"/>
        <v>713.94816181957583</v>
      </c>
      <c r="AM63" s="132"/>
      <c r="AN63" s="44">
        <f t="shared" si="54"/>
        <v>175.46150086318778</v>
      </c>
      <c r="AO63" s="75">
        <f t="shared" si="55"/>
        <v>172.14968364384094</v>
      </c>
      <c r="AQ63" s="75">
        <f t="shared" si="12"/>
        <v>129.4469189690501</v>
      </c>
      <c r="AR63" s="75">
        <f t="shared" si="56"/>
        <v>151.3467409383893</v>
      </c>
      <c r="AS63" s="75">
        <f t="shared" si="57"/>
        <v>302.91421690959811</v>
      </c>
      <c r="CM63" s="75">
        <f t="shared" si="58"/>
        <v>915.16041578133161</v>
      </c>
      <c r="CN63" s="75">
        <f t="shared" si="59"/>
        <v>937.06023775067081</v>
      </c>
      <c r="CO63" s="44">
        <f t="shared" si="60"/>
        <v>35.881343753884721</v>
      </c>
      <c r="CQ63" s="75">
        <f t="shared" si="19"/>
        <v>796.51217958788334</v>
      </c>
      <c r="CR63" s="120">
        <f t="shared" si="20"/>
        <v>925.95909855693367</v>
      </c>
      <c r="CS63" s="120">
        <f t="shared" si="61"/>
        <v>947.85892052627287</v>
      </c>
      <c r="CT63" s="120">
        <f t="shared" si="47"/>
        <v>-151.34674093838953</v>
      </c>
    </row>
    <row r="64" spans="1:98" x14ac:dyDescent="0.2">
      <c r="A64" s="132">
        <v>118</v>
      </c>
      <c r="B64" s="132">
        <v>391.15</v>
      </c>
      <c r="C64" s="40">
        <v>2.5565639780135498</v>
      </c>
      <c r="D64" s="132"/>
      <c r="E64" s="44">
        <v>6.2135899999999999</v>
      </c>
      <c r="F64" s="44">
        <v>6.3470537888857512</v>
      </c>
      <c r="G64" s="150">
        <v>5.4587199999999996</v>
      </c>
      <c r="H64" s="44">
        <v>2.4769000000000001</v>
      </c>
      <c r="I64" s="44"/>
      <c r="J64" s="44">
        <v>5.6604799999999997</v>
      </c>
      <c r="K64" s="44">
        <v>5.4356600000000004</v>
      </c>
      <c r="L64" s="44">
        <v>5.7473599999999996</v>
      </c>
      <c r="M64" s="44">
        <v>6.0212899999999996</v>
      </c>
      <c r="N64" s="44">
        <v>6.0024300000000004</v>
      </c>
      <c r="O64" s="44">
        <v>6.0339166384695773</v>
      </c>
      <c r="P64" s="44">
        <v>5.7519205006477554</v>
      </c>
      <c r="Q64" s="44">
        <v>5.5919308153736127</v>
      </c>
      <c r="R64" s="44">
        <v>5.5938600000000003</v>
      </c>
      <c r="S64" s="44">
        <v>3.4388999999999998</v>
      </c>
      <c r="T64" s="44">
        <v>5.832344832141148</v>
      </c>
      <c r="U64" s="44">
        <v>5.510002500326034</v>
      </c>
      <c r="V64" s="44">
        <v>5.4340240106758433</v>
      </c>
      <c r="W64" s="44">
        <v>5.546720892838457</v>
      </c>
      <c r="X64" s="132"/>
      <c r="Y64" s="75">
        <f t="shared" si="50"/>
        <v>21.251906233868112</v>
      </c>
      <c r="Z64" s="75">
        <f t="shared" si="51"/>
        <v>172.47724536640726</v>
      </c>
      <c r="AA64" s="40">
        <f t="shared" si="2"/>
        <v>824.97162073460004</v>
      </c>
      <c r="AB64" s="40">
        <f t="shared" si="3"/>
        <v>741.47104357292699</v>
      </c>
      <c r="AC64" s="40">
        <f t="shared" si="62"/>
        <v>53.733051282310626</v>
      </c>
      <c r="AD64" s="40">
        <f t="shared" si="4"/>
        <v>876.69114333165328</v>
      </c>
      <c r="AE64" s="40">
        <f t="shared" si="5"/>
        <v>891.44931611913603</v>
      </c>
      <c r="AF64" s="44">
        <f t="shared" si="6"/>
        <v>873.43637511858992</v>
      </c>
      <c r="AG64" s="44">
        <f t="shared" si="22"/>
        <v>10.59351612076764</v>
      </c>
      <c r="AH64" s="44">
        <f t="shared" si="23"/>
        <v>324.46604348915497</v>
      </c>
      <c r="AI64" s="75">
        <f t="shared" si="52"/>
        <v>910.97531143356173</v>
      </c>
      <c r="AJ64" s="75">
        <f t="shared" si="53"/>
        <v>916.053831996447</v>
      </c>
      <c r="AK64" s="75">
        <f t="shared" si="9"/>
        <v>772.60207700170622</v>
      </c>
      <c r="AL64" s="75">
        <f t="shared" si="10"/>
        <v>708.0561572359004</v>
      </c>
      <c r="AM64" s="132"/>
      <c r="AN64" s="44">
        <f t="shared" si="54"/>
        <v>174.58278842352001</v>
      </c>
      <c r="AO64" s="75">
        <f t="shared" si="55"/>
        <v>171.23017878007715</v>
      </c>
      <c r="AQ64" s="75">
        <f t="shared" si="12"/>
        <v>129.52449871016759</v>
      </c>
      <c r="AR64" s="75">
        <f t="shared" si="56"/>
        <v>150.7764049440357</v>
      </c>
      <c r="AS64" s="75">
        <f t="shared" si="57"/>
        <v>302.00174407657482</v>
      </c>
      <c r="CM64" s="75">
        <f t="shared" si="58"/>
        <v>909.00090957409213</v>
      </c>
      <c r="CN64" s="75">
        <f t="shared" si="59"/>
        <v>930.25281580796025</v>
      </c>
      <c r="CO64" s="44">
        <f t="shared" si="60"/>
        <v>35.560841825963735</v>
      </c>
      <c r="CQ64" s="75">
        <f t="shared" si="19"/>
        <v>790.2065517636114</v>
      </c>
      <c r="CR64" s="120">
        <f t="shared" si="20"/>
        <v>919.73105047377896</v>
      </c>
      <c r="CS64" s="120">
        <f t="shared" si="61"/>
        <v>940.98295670764708</v>
      </c>
      <c r="CT64" s="120">
        <f t="shared" si="47"/>
        <v>-150.77640494403568</v>
      </c>
    </row>
    <row r="65" spans="1:98" x14ac:dyDescent="0.2">
      <c r="A65" s="132">
        <v>120</v>
      </c>
      <c r="B65" s="132">
        <v>393.15</v>
      </c>
      <c r="C65" s="40">
        <v>2.5435584382551188</v>
      </c>
      <c r="D65" s="132"/>
      <c r="E65" s="44">
        <v>6.1425000000000001</v>
      </c>
      <c r="F65" s="44">
        <v>6.2704530635571087</v>
      </c>
      <c r="G65" s="150">
        <v>5.3958700000000004</v>
      </c>
      <c r="H65" s="44">
        <v>2.4636900000000002</v>
      </c>
      <c r="I65" s="44"/>
      <c r="J65" s="44">
        <v>5.5914700000000002</v>
      </c>
      <c r="K65" s="44">
        <v>5.3704400000000003</v>
      </c>
      <c r="L65" s="44">
        <v>5.6772299999999998</v>
      </c>
      <c r="M65" s="44">
        <v>5.9446000000000003</v>
      </c>
      <c r="N65" s="44">
        <v>5.9259300000000001</v>
      </c>
      <c r="O65" s="44">
        <v>5.9567709373451656</v>
      </c>
      <c r="P65" s="44">
        <v>5.6819061881705197</v>
      </c>
      <c r="Q65" s="44">
        <v>5.5252077537264501</v>
      </c>
      <c r="R65" s="44">
        <v>5.5256999999999996</v>
      </c>
      <c r="S65" s="44">
        <v>3.4091200000000002</v>
      </c>
      <c r="T65" s="44">
        <v>5.7609051227560961</v>
      </c>
      <c r="U65" s="44">
        <v>5.4449726247144499</v>
      </c>
      <c r="V65" s="44">
        <v>5.3703902262725993</v>
      </c>
      <c r="W65" s="44">
        <v>5.4810206365363419</v>
      </c>
      <c r="X65" s="132"/>
      <c r="Y65" s="75">
        <f t="shared" si="50"/>
        <v>20.616785561608367</v>
      </c>
      <c r="Z65" s="75">
        <f t="shared" si="51"/>
        <v>171.50439139698267</v>
      </c>
      <c r="AA65" s="40">
        <f t="shared" si="2"/>
        <v>818.81345785674171</v>
      </c>
      <c r="AB65" s="40">
        <f t="shared" si="3"/>
        <v>735.65422632091565</v>
      </c>
      <c r="AC65" s="40">
        <f t="shared" si="62"/>
        <v>54.163793996739507</v>
      </c>
      <c r="AD65" s="40">
        <f t="shared" si="4"/>
        <v>870.76176700322151</v>
      </c>
      <c r="AE65" s="40">
        <f t="shared" si="5"/>
        <v>885.36792572809372</v>
      </c>
      <c r="AF65" s="44">
        <f t="shared" si="6"/>
        <v>867.66050241845892</v>
      </c>
      <c r="AG65" s="44">
        <f t="shared" si="22"/>
        <v>9.6178420247026732</v>
      </c>
      <c r="AH65" s="44">
        <f t="shared" si="23"/>
        <v>313.55284026659803</v>
      </c>
      <c r="AI65" s="75">
        <f t="shared" si="52"/>
        <v>904.32895504049407</v>
      </c>
      <c r="AJ65" s="75">
        <f t="shared" si="53"/>
        <v>909.38065978108989</v>
      </c>
      <c r="AK65" s="75">
        <f t="shared" si="9"/>
        <v>766.43957288649597</v>
      </c>
      <c r="AL65" s="75">
        <f t="shared" si="10"/>
        <v>702.2295776018475</v>
      </c>
      <c r="AM65" s="132"/>
      <c r="AN65" s="44">
        <f t="shared" si="54"/>
        <v>173.72643346017423</v>
      </c>
      <c r="AO65" s="75">
        <f t="shared" si="55"/>
        <v>170.33048496878644</v>
      </c>
      <c r="AQ65" s="75">
        <f t="shared" si="12"/>
        <v>129.59797927784334</v>
      </c>
      <c r="AR65" s="75">
        <f t="shared" si="56"/>
        <v>150.2147648394517</v>
      </c>
      <c r="AS65" s="75">
        <f t="shared" si="57"/>
        <v>301.10237067482603</v>
      </c>
      <c r="CM65" s="75">
        <f t="shared" si="58"/>
        <v>902.90552061567769</v>
      </c>
      <c r="CN65" s="75">
        <f t="shared" si="59"/>
        <v>923.52230617728605</v>
      </c>
      <c r="CO65" s="44">
        <f t="shared" si="60"/>
        <v>35.241023835973579</v>
      </c>
      <c r="CQ65" s="75">
        <f t="shared" si="19"/>
        <v>783.97362006734636</v>
      </c>
      <c r="CR65" s="120">
        <f t="shared" si="20"/>
        <v>913.57159934518972</v>
      </c>
      <c r="CS65" s="120">
        <f t="shared" si="61"/>
        <v>934.18838490679809</v>
      </c>
      <c r="CT65" s="120">
        <f t="shared" si="47"/>
        <v>-150.21476483945173</v>
      </c>
    </row>
    <row r="66" spans="1:98" x14ac:dyDescent="0.2">
      <c r="A66" s="132">
        <v>122</v>
      </c>
      <c r="B66" s="132">
        <v>395.15</v>
      </c>
      <c r="C66" s="40">
        <v>2.5306845501708213</v>
      </c>
      <c r="D66" s="132"/>
      <c r="E66" s="44">
        <v>6.0729300000000004</v>
      </c>
      <c r="F66" s="44">
        <v>6.1955749200462726</v>
      </c>
      <c r="G66" s="150">
        <v>5.3343999999999996</v>
      </c>
      <c r="H66" s="44">
        <v>2.4506899999999998</v>
      </c>
      <c r="I66" s="44"/>
      <c r="J66" s="44">
        <v>5.5240299999999998</v>
      </c>
      <c r="K66" s="44">
        <v>5.3067099999999998</v>
      </c>
      <c r="L66" s="44">
        <v>5.6087199999999999</v>
      </c>
      <c r="M66" s="44">
        <v>5.8697100000000004</v>
      </c>
      <c r="N66" s="44">
        <v>5.8512199999999996</v>
      </c>
      <c r="O66" s="44">
        <v>5.8814385995264802</v>
      </c>
      <c r="P66" s="44">
        <v>5.6134776370168495</v>
      </c>
      <c r="Q66" s="44">
        <v>5.4599880344296947</v>
      </c>
      <c r="R66" s="44">
        <v>5.4591099999999999</v>
      </c>
      <c r="S66" s="44">
        <v>3.3799199999999998</v>
      </c>
      <c r="T66" s="44">
        <v>5.6910981292773526</v>
      </c>
      <c r="U66" s="44">
        <v>5.381395240053239</v>
      </c>
      <c r="V66" s="44">
        <v>5.3081819730830704</v>
      </c>
      <c r="W66" s="44">
        <v>5.4167922606841072</v>
      </c>
      <c r="X66" s="132"/>
      <c r="Y66" s="75">
        <f t="shared" si="50"/>
        <v>19.994124236098514</v>
      </c>
      <c r="Z66" s="75">
        <f t="shared" si="51"/>
        <v>170.54838259205991</v>
      </c>
      <c r="AA66" s="40">
        <f t="shared" si="2"/>
        <v>812.72596167093661</v>
      </c>
      <c r="AB66" s="40">
        <f t="shared" si="3"/>
        <v>729.89224636429265</v>
      </c>
      <c r="AC66" s="40">
        <f t="shared" si="62"/>
        <v>54.5876143469224</v>
      </c>
      <c r="AD66" s="40">
        <f t="shared" si="4"/>
        <v>864.89674339420651</v>
      </c>
      <c r="AE66" s="40">
        <f t="shared" si="5"/>
        <v>879.34809565987598</v>
      </c>
      <c r="AF66" s="44">
        <f t="shared" si="6"/>
        <v>861.9470427511651</v>
      </c>
      <c r="AG66" s="44">
        <f t="shared" si="22"/>
        <v>8.7007338835589092</v>
      </c>
      <c r="AH66" s="44">
        <f t="shared" si="23"/>
        <v>302.79664233175538</v>
      </c>
      <c r="AI66" s="75">
        <f t="shared" si="52"/>
        <v>897.75916338924662</v>
      </c>
      <c r="AJ66" s="75">
        <f t="shared" si="53"/>
        <v>902.78407117771587</v>
      </c>
      <c r="AK66" s="75">
        <f t="shared" si="9"/>
        <v>760.34475147243427</v>
      </c>
      <c r="AL66" s="75">
        <f t="shared" si="10"/>
        <v>696.46748961915898</v>
      </c>
      <c r="AM66" s="132"/>
      <c r="AN66" s="44">
        <f t="shared" si="54"/>
        <v>172.89182481342323</v>
      </c>
      <c r="AO66" s="75">
        <f t="shared" si="55"/>
        <v>169.44997353168185</v>
      </c>
      <c r="AQ66" s="75">
        <f t="shared" si="12"/>
        <v>129.66477684621708</v>
      </c>
      <c r="AR66" s="75">
        <f t="shared" si="56"/>
        <v>149.65890108231559</v>
      </c>
      <c r="AS66" s="75">
        <f t="shared" si="57"/>
        <v>300.21315943827699</v>
      </c>
      <c r="CM66" s="75">
        <f t="shared" si="58"/>
        <v>896.87329761859053</v>
      </c>
      <c r="CN66" s="75">
        <f t="shared" si="59"/>
        <v>916.86742185468904</v>
      </c>
      <c r="CO66" s="44">
        <f t="shared" si="60"/>
        <v>34.921962495162461</v>
      </c>
      <c r="CQ66" s="75">
        <f t="shared" si="19"/>
        <v>777.80679601567215</v>
      </c>
      <c r="CR66" s="120">
        <f t="shared" si="20"/>
        <v>907.47157286188906</v>
      </c>
      <c r="CS66" s="120">
        <f t="shared" si="61"/>
        <v>927.46569709798757</v>
      </c>
      <c r="CT66" s="120">
        <f t="shared" si="47"/>
        <v>-149.65890108231542</v>
      </c>
    </row>
    <row r="67" spans="1:98" x14ac:dyDescent="0.2">
      <c r="A67" s="132">
        <v>124</v>
      </c>
      <c r="B67" s="132">
        <v>397.15</v>
      </c>
      <c r="C67" s="40">
        <v>2.517940324814302</v>
      </c>
      <c r="D67" s="132"/>
      <c r="E67" s="44">
        <v>6.0048500000000002</v>
      </c>
      <c r="F67" s="44">
        <v>6.1223810314543208</v>
      </c>
      <c r="G67" s="150">
        <v>5.2742599999999999</v>
      </c>
      <c r="H67" s="44">
        <v>2.4378899999999999</v>
      </c>
      <c r="I67" s="44"/>
      <c r="J67" s="44">
        <v>5.4581299999999997</v>
      </c>
      <c r="K67" s="44">
        <v>5.2444100000000002</v>
      </c>
      <c r="L67" s="44">
        <v>5.5417699999999996</v>
      </c>
      <c r="M67" s="44">
        <v>5.7965600000000004</v>
      </c>
      <c r="N67" s="44">
        <v>5.7782499999999999</v>
      </c>
      <c r="O67" s="44">
        <v>5.8078627738609665</v>
      </c>
      <c r="P67" s="44">
        <v>5.5465979701693282</v>
      </c>
      <c r="Q67" s="44">
        <v>5.3962216188859529</v>
      </c>
      <c r="R67" s="44">
        <v>5.3940400000000004</v>
      </c>
      <c r="S67" s="44">
        <v>3.35128</v>
      </c>
      <c r="T67" s="44">
        <v>5.6228672202840118</v>
      </c>
      <c r="U67" s="44">
        <v>5.3192303463606292</v>
      </c>
      <c r="V67" s="44">
        <v>5.2473428119020005</v>
      </c>
      <c r="W67" s="44">
        <v>5.353995952254019</v>
      </c>
      <c r="X67" s="132"/>
      <c r="Y67" s="75">
        <f t="shared" si="50"/>
        <v>19.383602252246192</v>
      </c>
      <c r="Z67" s="75">
        <f t="shared" si="51"/>
        <v>169.60887313048249</v>
      </c>
      <c r="AA67" s="40">
        <f t="shared" si="2"/>
        <v>806.70793936889731</v>
      </c>
      <c r="AB67" s="40">
        <f t="shared" si="3"/>
        <v>724.18445698741334</v>
      </c>
      <c r="AC67" s="40">
        <f t="shared" si="62"/>
        <v>55.004655425350663</v>
      </c>
      <c r="AD67" s="40">
        <f t="shared" si="4"/>
        <v>859.09503518213762</v>
      </c>
      <c r="AE67" s="40">
        <f t="shared" si="5"/>
        <v>873.38889588316761</v>
      </c>
      <c r="AF67" s="44">
        <f t="shared" si="6"/>
        <v>856.29499389764806</v>
      </c>
      <c r="AG67" s="44">
        <f t="shared" si="22"/>
        <v>7.8402311948459804</v>
      </c>
      <c r="AH67" s="44">
        <f t="shared" si="23"/>
        <v>292.20148509054923</v>
      </c>
      <c r="AI67" s="75">
        <f t="shared" si="52"/>
        <v>891.26464019281025</v>
      </c>
      <c r="AJ67" s="75">
        <f t="shared" si="53"/>
        <v>896.26282716475691</v>
      </c>
      <c r="AK67" s="75">
        <f t="shared" si="9"/>
        <v>754.31665640563983</v>
      </c>
      <c r="AL67" s="75">
        <f t="shared" si="10"/>
        <v>690.76897642801657</v>
      </c>
      <c r="AM67" s="132"/>
      <c r="AN67" s="44">
        <f t="shared" si="54"/>
        <v>172.07837017734357</v>
      </c>
      <c r="AO67" s="75">
        <f t="shared" si="55"/>
        <v>168.58804114800046</v>
      </c>
      <c r="AQ67" s="75">
        <f t="shared" si="12"/>
        <v>129.72909087477916</v>
      </c>
      <c r="AR67" s="75">
        <f t="shared" si="56"/>
        <v>149.11269312702535</v>
      </c>
      <c r="AS67" s="75">
        <f t="shared" si="57"/>
        <v>299.33796400526165</v>
      </c>
      <c r="CM67" s="75">
        <f t="shared" si="58"/>
        <v>890.90330755224898</v>
      </c>
      <c r="CN67" s="75">
        <f t="shared" si="59"/>
        <v>910.28690980449517</v>
      </c>
      <c r="CO67" s="44">
        <f t="shared" si="60"/>
        <v>34.603726925781984</v>
      </c>
      <c r="CQ67" s="75">
        <f t="shared" si="19"/>
        <v>771.7054740699391</v>
      </c>
      <c r="CR67" s="120">
        <f t="shared" si="20"/>
        <v>901.4345649447182</v>
      </c>
      <c r="CS67" s="120">
        <f t="shared" si="61"/>
        <v>920.8181671969644</v>
      </c>
      <c r="CT67" s="120">
        <f t="shared" si="47"/>
        <v>-149.1126931270253</v>
      </c>
    </row>
    <row r="68" spans="1:98" x14ac:dyDescent="0.2">
      <c r="A68" s="132">
        <v>126</v>
      </c>
      <c r="B68" s="132">
        <v>399.15</v>
      </c>
      <c r="C68" s="40">
        <v>2.5053238131028435</v>
      </c>
      <c r="D68" s="132"/>
      <c r="E68" s="44">
        <v>5.9382099999999998</v>
      </c>
      <c r="F68" s="44">
        <v>6.050813076341611</v>
      </c>
      <c r="G68" s="150">
        <v>5.2154199999999999</v>
      </c>
      <c r="H68" s="44">
        <v>2.4252799999999999</v>
      </c>
      <c r="I68" s="44"/>
      <c r="J68" s="44">
        <v>5.3937099999999996</v>
      </c>
      <c r="K68" s="44">
        <v>5.1835100000000001</v>
      </c>
      <c r="L68" s="44">
        <v>5.4763299999999999</v>
      </c>
      <c r="M68" s="44">
        <v>5.7251000000000003</v>
      </c>
      <c r="N68" s="44">
        <v>5.7069700000000001</v>
      </c>
      <c r="O68" s="44">
        <v>5.7359898884150766</v>
      </c>
      <c r="P68" s="44">
        <v>5.4812174913850082</v>
      </c>
      <c r="Q68" s="44">
        <v>5.3338752089420147</v>
      </c>
      <c r="R68" s="44">
        <v>5.3304299999999998</v>
      </c>
      <c r="S68" s="44">
        <v>3.3231899999999999</v>
      </c>
      <c r="T68" s="44">
        <v>5.5561690190825566</v>
      </c>
      <c r="U68" s="44">
        <v>5.2584345229051381</v>
      </c>
      <c r="V68" s="44">
        <v>5.1878458824861537</v>
      </c>
      <c r="W68" s="44">
        <v>5.2925883478274036</v>
      </c>
      <c r="X68" s="132"/>
      <c r="Y68" s="75">
        <f t="shared" si="50"/>
        <v>18.784914637450811</v>
      </c>
      <c r="Z68" s="75">
        <f t="shared" si="51"/>
        <v>168.68552467461478</v>
      </c>
      <c r="AA68" s="40">
        <f t="shared" si="2"/>
        <v>800.75822454608829</v>
      </c>
      <c r="AB68" s="40">
        <f t="shared" si="3"/>
        <v>718.53022077767594</v>
      </c>
      <c r="AC68" s="40">
        <f t="shared" si="62"/>
        <v>55.415056688561023</v>
      </c>
      <c r="AD68" s="40">
        <f t="shared" si="4"/>
        <v>853.35562713350112</v>
      </c>
      <c r="AE68" s="40">
        <f t="shared" si="5"/>
        <v>867.48941500688966</v>
      </c>
      <c r="AF68" s="44">
        <f t="shared" si="6"/>
        <v>850.7033749085906</v>
      </c>
      <c r="AG68" s="44">
        <f t="shared" si="22"/>
        <v>7.0344418645427629</v>
      </c>
      <c r="AH68" s="44">
        <f t="shared" si="23"/>
        <v>281.77114218170374</v>
      </c>
      <c r="AI68" s="75">
        <f t="shared" si="52"/>
        <v>884.84411792853894</v>
      </c>
      <c r="AJ68" s="75">
        <f t="shared" si="53"/>
        <v>889.81571622334229</v>
      </c>
      <c r="AK68" s="75">
        <f t="shared" si="9"/>
        <v>748.3543480493239</v>
      </c>
      <c r="AL68" s="75">
        <f t="shared" si="10"/>
        <v>685.13313725420494</v>
      </c>
      <c r="AM68" s="132"/>
      <c r="AN68" s="44">
        <f t="shared" si="54"/>
        <v>171.28549544566636</v>
      </c>
      <c r="AO68" s="75">
        <f t="shared" si="55"/>
        <v>167.74410886666453</v>
      </c>
      <c r="AQ68" s="75">
        <f t="shared" si="12"/>
        <v>129.78811903657115</v>
      </c>
      <c r="AR68" s="75">
        <f t="shared" si="56"/>
        <v>148.57303367402196</v>
      </c>
      <c r="AS68" s="75">
        <f t="shared" si="57"/>
        <v>298.4736437111859</v>
      </c>
      <c r="CM68" s="75">
        <f t="shared" si="58"/>
        <v>884.99463520912911</v>
      </c>
      <c r="CN68" s="75">
        <f t="shared" si="59"/>
        <v>903.77954984657993</v>
      </c>
      <c r="CO68" s="44">
        <f t="shared" si="60"/>
        <v>34.286382804926006</v>
      </c>
      <c r="CQ68" s="75">
        <f t="shared" si="19"/>
        <v>765.67264048103709</v>
      </c>
      <c r="CR68" s="120">
        <f t="shared" si="20"/>
        <v>895.46075951760827</v>
      </c>
      <c r="CS68" s="120">
        <f t="shared" si="61"/>
        <v>914.24567415505908</v>
      </c>
      <c r="CT68" s="120">
        <f t="shared" si="47"/>
        <v>-148.57303367402199</v>
      </c>
    </row>
    <row r="69" spans="1:98" x14ac:dyDescent="0.2">
      <c r="A69" s="132">
        <v>128</v>
      </c>
      <c r="B69" s="132">
        <v>401.15</v>
      </c>
      <c r="C69" s="40">
        <v>2.4928331048236321</v>
      </c>
      <c r="D69" s="132"/>
      <c r="E69" s="44">
        <v>5.8729800000000001</v>
      </c>
      <c r="F69" s="44">
        <v>5.9808335143093272</v>
      </c>
      <c r="G69" s="150">
        <v>5.1578400000000002</v>
      </c>
      <c r="H69" s="44">
        <v>2.4128599999999998</v>
      </c>
      <c r="I69" s="44"/>
      <c r="J69" s="44">
        <v>5.33073</v>
      </c>
      <c r="K69" s="44">
        <v>5.1239600000000003</v>
      </c>
      <c r="L69" s="44">
        <v>5.4123599999999996</v>
      </c>
      <c r="M69" s="44">
        <v>5.6552699999999998</v>
      </c>
      <c r="N69" s="44">
        <v>5.6373199999999999</v>
      </c>
      <c r="O69" s="44">
        <v>5.6657682621159156</v>
      </c>
      <c r="P69" s="44">
        <v>5.4172894811119283</v>
      </c>
      <c r="Q69" s="44">
        <v>5.2729021249100949</v>
      </c>
      <c r="R69" s="44">
        <v>5.2682500000000001</v>
      </c>
      <c r="S69" s="44">
        <v>3.2956300000000001</v>
      </c>
      <c r="T69" s="44">
        <v>5.4909570155377851</v>
      </c>
      <c r="U69" s="44">
        <v>5.1989680331584571</v>
      </c>
      <c r="V69" s="44">
        <v>5.1296413444303139</v>
      </c>
      <c r="W69" s="44">
        <v>5.2325228065403202</v>
      </c>
      <c r="X69" s="132"/>
      <c r="Y69" s="75">
        <f t="shared" ref="Y69:Y100" si="63" xml:space="preserve"> -0.353*1000000000000000000/(B69^6) + 42.17*1000000000000/(B69^4) - 309.4*1000000000/(B69^3) + 963.7*1000000/(B69^2) - 1399*1000/B69 + 766.2</f>
        <v>18.197770793332211</v>
      </c>
      <c r="Z69" s="75">
        <f t="shared" ref="Z69:Z100" si="64" xml:space="preserve"> -0.0139*1000000000000000000/(B69^6) -0.2505*1000000000000/(B69^4)+5.9846*1000000000/(B69^3) -6.213*1000000/(B69^2)+15.349*1000/B69 + 88.426</f>
        <v>167.77800623390084</v>
      </c>
      <c r="AA69" s="40">
        <f t="shared" ref="AA69:AA132" si="65">25*1000000/(B69^2) + 346*1000/B69 - 223</f>
        <v>794.87567648159245</v>
      </c>
      <c r="AB69" s="40">
        <f t="shared" ref="AB69:AB132" si="66">1000*LN(0.8994+183540/(B69^2))</f>
        <v>712.92890945939212</v>
      </c>
      <c r="AC69" s="40">
        <f t="shared" si="62"/>
        <v>55.818954066823558</v>
      </c>
      <c r="AD69" s="40">
        <f t="shared" ref="AD69:AD132" si="67" xml:space="preserve"> 13*1000000/(B69^2) + 389.61*1000/B69 - 204.34</f>
        <v>847.67752552089553</v>
      </c>
      <c r="AE69" s="40">
        <f t="shared" ref="AE69:AE132" si="68">467.6*1000/B69 - 304</f>
        <v>861.64875981553041</v>
      </c>
      <c r="AF69" s="44">
        <f t="shared" ref="AF69:AF132" si="69">11.842*1000000/(A69+273.15)^2 + 383.713*1000/(A69+273.15) -184.95</f>
        <v>845.17122554486218</v>
      </c>
      <c r="AG69" s="44">
        <f t="shared" si="22"/>
        <v>6.2815395698647549</v>
      </c>
      <c r="AH69" s="44">
        <f t="shared" si="23"/>
        <v>271.50913564104599</v>
      </c>
      <c r="AI69" s="75">
        <f t="shared" ref="AI69:AI105" si="70">27.87*1000000/(B69^2) + 368.9*1000/B69 - 214.3</f>
        <v>878.49635705206197</v>
      </c>
      <c r="AJ69" s="75">
        <f t="shared" ref="AJ69:AJ100" si="71" xml:space="preserve"> -0.0575*1000000000000000000/(B69^6) + 8.875*1000000000000/(B69^4) - 75.55*1000000000/(B69^3) + 295.2*1000000/(B69^2) - 70.07*1000/B69 + 65.1</f>
        <v>883.44155354181896</v>
      </c>
      <c r="AK69" s="75">
        <f t="shared" ref="AK69:AK132" si="72">1000*LN(0.9775 + 162737/(B69^2) + 2908300000/(B69^4))</f>
        <v>742.45690312731074</v>
      </c>
      <c r="AL69" s="75">
        <f t="shared" ref="AL69:AL132" si="73">1000*LN(0.9628 + 148618/(B69^2) + 2244200000/(B69^4))</f>
        <v>679.55908706544631</v>
      </c>
      <c r="AM69" s="132"/>
      <c r="AN69" s="44">
        <f t="shared" ref="AN69:AN100" si="74">AJ69-AB69</f>
        <v>170.51264408242685</v>
      </c>
      <c r="AO69" s="75">
        <f t="shared" ref="AO69:AO100" si="75">Y69+AE69-AB69</f>
        <v>166.91762114947051</v>
      </c>
      <c r="AQ69" s="75">
        <f t="shared" si="12"/>
        <v>129.84428391705154</v>
      </c>
      <c r="AR69" s="75">
        <f t="shared" ref="AR69:AR100" si="76">Y69+AQ69</f>
        <v>148.04205471038375</v>
      </c>
      <c r="AS69" s="75">
        <f t="shared" ref="AS69:AS100" si="77">Z69+AQ69</f>
        <v>297.62229015095238</v>
      </c>
      <c r="CM69" s="75">
        <f t="shared" ref="CM69:CM100" si="78">1000*(-0.17739 + 1.12486*300/(A69+273.15) + 0.61704*(300/(A69+273.15))^2 - 0.36997*(300/(A69+273.15))^3 + 0.07978*(300/(A69+273.15))^4)</f>
        <v>879.14638278347184</v>
      </c>
      <c r="CN69" s="75">
        <f t="shared" ref="CN69:CN100" si="79">CM69+Y69</f>
        <v>897.34415357680405</v>
      </c>
      <c r="CO69" s="44">
        <f t="shared" ref="CO69:CO100" si="80">ABS((11840000/(A69+273.15)^2 + 383700/(A69+273.15) - 184.9)-CM69)</f>
        <v>33.969992502749278</v>
      </c>
      <c r="CQ69" s="75">
        <f t="shared" ref="CQ69:CQ132" si="81">1000*LN(G69/H69)</f>
        <v>759.70512130660632</v>
      </c>
      <c r="CR69" s="120">
        <f t="shared" ref="CR69:CR132" si="82">1000*LN(E69/H69)</f>
        <v>889.54940522365769</v>
      </c>
      <c r="CS69" s="120">
        <f t="shared" ref="CS69:CS100" si="83">1000*LN(E69/H69)+Y69</f>
        <v>907.7471760169899</v>
      </c>
      <c r="CT69" s="120">
        <f t="shared" si="47"/>
        <v>-148.04205471038358</v>
      </c>
    </row>
    <row r="70" spans="1:98" x14ac:dyDescent="0.2">
      <c r="A70" s="132">
        <v>130</v>
      </c>
      <c r="B70" s="132">
        <v>403.15</v>
      </c>
      <c r="C70" s="40">
        <v>2.480466327669602</v>
      </c>
      <c r="D70" s="132"/>
      <c r="E70" s="44">
        <v>5.8090999999999999</v>
      </c>
      <c r="F70" s="44">
        <v>5.9123746183080881</v>
      </c>
      <c r="G70" s="150">
        <v>5.1014799999999996</v>
      </c>
      <c r="H70" s="44">
        <v>2.40063</v>
      </c>
      <c r="I70" s="44"/>
      <c r="J70" s="44">
        <v>5.2691400000000002</v>
      </c>
      <c r="K70" s="44">
        <v>5.0657199999999998</v>
      </c>
      <c r="L70" s="44">
        <v>5.3498200000000002</v>
      </c>
      <c r="M70" s="44">
        <v>5.58704</v>
      </c>
      <c r="N70" s="44">
        <v>5.5692599999999999</v>
      </c>
      <c r="O70" s="44">
        <v>5.5971457011587615</v>
      </c>
      <c r="P70" s="44">
        <v>5.3547737777700251</v>
      </c>
      <c r="Q70" s="44">
        <v>5.2132657031582541</v>
      </c>
      <c r="R70" s="44">
        <v>5.2074499999999997</v>
      </c>
      <c r="S70" s="44">
        <v>3.26858</v>
      </c>
      <c r="T70" s="44">
        <v>5.4271844587236053</v>
      </c>
      <c r="U70" s="44">
        <v>5.1407940364934861</v>
      </c>
      <c r="V70" s="44">
        <v>5.0727059005747623</v>
      </c>
      <c r="W70" s="44">
        <v>5.1737625587635154</v>
      </c>
      <c r="X70" s="132"/>
      <c r="Y70" s="75">
        <f t="shared" si="63"/>
        <v>17.621893858255362</v>
      </c>
      <c r="Z70" s="75">
        <f t="shared" si="64"/>
        <v>166.88599402789333</v>
      </c>
      <c r="AA70" s="40">
        <f t="shared" si="65"/>
        <v>789.05917944125031</v>
      </c>
      <c r="AB70" s="40">
        <f t="shared" si="66"/>
        <v>707.37990373144953</v>
      </c>
      <c r="AC70" s="40">
        <f t="shared" si="62"/>
        <v>56.21648007000065</v>
      </c>
      <c r="AD70" s="40">
        <f t="shared" si="67"/>
        <v>842.05975755848897</v>
      </c>
      <c r="AE70" s="40">
        <f t="shared" si="68"/>
        <v>855.86605481830588</v>
      </c>
      <c r="AF70" s="44">
        <f t="shared" si="69"/>
        <v>839.69760573549161</v>
      </c>
      <c r="AG70" s="44">
        <f t="shared" ref="AG70:AG133" si="84">(AF70-AD70)^2</f>
        <v>5.5797612348897596</v>
      </c>
      <c r="AH70" s="44">
        <f t="shared" ref="AH70:AH133" si="85">(AF70-AE70)^2</f>
        <v>261.41874574355785</v>
      </c>
      <c r="AI70" s="75">
        <f t="shared" si="70"/>
        <v>872.2201452366412</v>
      </c>
      <c r="AJ70" s="75">
        <f t="shared" si="71"/>
        <v>877.13918024788484</v>
      </c>
      <c r="AK70" s="75">
        <f t="shared" si="72"/>
        <v>736.62341437675047</v>
      </c>
      <c r="AL70" s="75">
        <f t="shared" si="73"/>
        <v>674.04595623662647</v>
      </c>
      <c r="AM70" s="132"/>
      <c r="AN70" s="44">
        <f t="shared" si="74"/>
        <v>169.75927651643531</v>
      </c>
      <c r="AO70" s="75">
        <f t="shared" si="75"/>
        <v>166.10804494511171</v>
      </c>
      <c r="AQ70" s="75">
        <f t="shared" ref="AQ70:AQ133" si="86">1000*LN(E70/G70)</f>
        <v>129.89495981914709</v>
      </c>
      <c r="AR70" s="75">
        <f t="shared" si="76"/>
        <v>147.51685367740245</v>
      </c>
      <c r="AS70" s="75">
        <f t="shared" si="77"/>
        <v>296.78095384704045</v>
      </c>
      <c r="CM70" s="75">
        <f t="shared" si="78"/>
        <v>873.35766946209696</v>
      </c>
      <c r="CN70" s="75">
        <f t="shared" si="79"/>
        <v>890.97956332035233</v>
      </c>
      <c r="CO70" s="44">
        <f t="shared" si="80"/>
        <v>33.654615215270383</v>
      </c>
      <c r="CQ70" s="75">
        <f t="shared" si="81"/>
        <v>753.79949080317078</v>
      </c>
      <c r="CR70" s="120">
        <f t="shared" si="82"/>
        <v>883.69445062231785</v>
      </c>
      <c r="CS70" s="120">
        <f t="shared" si="83"/>
        <v>901.31634448057321</v>
      </c>
      <c r="CT70" s="120">
        <f t="shared" ref="CT70:CT133" si="87">CQ70-CS70</f>
        <v>-147.51685367740242</v>
      </c>
    </row>
    <row r="71" spans="1:98" x14ac:dyDescent="0.2">
      <c r="A71" s="132">
        <v>132</v>
      </c>
      <c r="B71" s="132">
        <v>405.15</v>
      </c>
      <c r="C71" s="40">
        <v>2.4682216463038382</v>
      </c>
      <c r="D71" s="132"/>
      <c r="E71" s="44">
        <v>5.74655</v>
      </c>
      <c r="F71" s="44">
        <v>5.8454097482998399</v>
      </c>
      <c r="G71" s="150">
        <v>5.0463100000000001</v>
      </c>
      <c r="H71" s="44">
        <v>2.3885800000000001</v>
      </c>
      <c r="I71" s="44"/>
      <c r="J71" s="44">
        <v>5.20892</v>
      </c>
      <c r="K71" s="44">
        <v>5.00875</v>
      </c>
      <c r="L71" s="44">
        <v>5.2886600000000001</v>
      </c>
      <c r="M71" s="44">
        <v>5.52034</v>
      </c>
      <c r="N71" s="44">
        <v>5.5027299999999997</v>
      </c>
      <c r="O71" s="44">
        <v>5.5300759488455489</v>
      </c>
      <c r="P71" s="44">
        <v>5.2936306929304884</v>
      </c>
      <c r="Q71" s="44">
        <v>5.1549192864835529</v>
      </c>
      <c r="R71" s="44">
        <v>5.1479900000000001</v>
      </c>
      <c r="S71" s="44">
        <v>3.2420399999999998</v>
      </c>
      <c r="T71" s="44">
        <v>5.3648147194469535</v>
      </c>
      <c r="U71" s="44">
        <v>5.0838725350855896</v>
      </c>
      <c r="V71" s="44">
        <v>5.0169828473148703</v>
      </c>
      <c r="W71" s="44">
        <v>5.1162779208888942</v>
      </c>
      <c r="X71" s="132"/>
      <c r="Y71" s="75">
        <f t="shared" si="63"/>
        <v>17.057020090714332</v>
      </c>
      <c r="Z71" s="75">
        <f t="shared" si="64"/>
        <v>166.00917134908582</v>
      </c>
      <c r="AA71" s="40">
        <f t="shared" si="65"/>
        <v>783.30764200319868</v>
      </c>
      <c r="AB71" s="40">
        <f t="shared" si="66"/>
        <v>701.88259310865976</v>
      </c>
      <c r="AC71" s="40">
        <f t="shared" si="62"/>
        <v>56.60776388972846</v>
      </c>
      <c r="AD71" s="40">
        <f t="shared" si="67"/>
        <v>836.50137085511517</v>
      </c>
      <c r="AE71" s="40">
        <f t="shared" si="68"/>
        <v>850.14044181167469</v>
      </c>
      <c r="AF71" s="44">
        <f t="shared" si="69"/>
        <v>834.28159505252393</v>
      </c>
      <c r="AG71" s="44">
        <f t="shared" si="84"/>
        <v>4.9274046137695997</v>
      </c>
      <c r="AH71" s="44">
        <f t="shared" si="85"/>
        <v>251.50302053022673</v>
      </c>
      <c r="AI71" s="75">
        <f t="shared" si="70"/>
        <v>866.01429663701833</v>
      </c>
      <c r="AJ71" s="75">
        <f t="shared" si="71"/>
        <v>870.90746266729468</v>
      </c>
      <c r="AK71" s="75">
        <f t="shared" si="72"/>
        <v>730.85299020974992</v>
      </c>
      <c r="AL71" s="75">
        <f t="shared" si="73"/>
        <v>668.5928902236343</v>
      </c>
      <c r="AM71" s="132"/>
      <c r="AN71" s="44">
        <f t="shared" si="74"/>
        <v>169.02486955863492</v>
      </c>
      <c r="AO71" s="75">
        <f t="shared" si="75"/>
        <v>165.31486879372926</v>
      </c>
      <c r="AQ71" s="75">
        <f t="shared" si="86"/>
        <v>129.94239160555918</v>
      </c>
      <c r="AR71" s="75">
        <f t="shared" si="76"/>
        <v>146.99941169627351</v>
      </c>
      <c r="AS71" s="75">
        <f t="shared" si="77"/>
        <v>295.951562954645</v>
      </c>
      <c r="CM71" s="75">
        <f t="shared" si="78"/>
        <v>867.62763102691156</v>
      </c>
      <c r="CN71" s="75">
        <f t="shared" si="79"/>
        <v>884.68465111762589</v>
      </c>
      <c r="CO71" s="44">
        <f t="shared" si="80"/>
        <v>33.340307091980094</v>
      </c>
      <c r="CQ71" s="75">
        <f t="shared" si="81"/>
        <v>747.9582360201174</v>
      </c>
      <c r="CR71" s="120">
        <f t="shared" si="82"/>
        <v>877.90062762567663</v>
      </c>
      <c r="CS71" s="120">
        <f t="shared" si="83"/>
        <v>894.95764771639097</v>
      </c>
      <c r="CT71" s="120">
        <f t="shared" si="87"/>
        <v>-146.99941169627357</v>
      </c>
    </row>
    <row r="72" spans="1:98" x14ac:dyDescent="0.2">
      <c r="A72" s="132">
        <v>134</v>
      </c>
      <c r="B72" s="132">
        <v>407.15</v>
      </c>
      <c r="C72" s="40">
        <v>2.4560972614515535</v>
      </c>
      <c r="D72" s="132"/>
      <c r="E72" s="44">
        <v>5.6852900000000002</v>
      </c>
      <c r="F72" s="44">
        <v>5.7798922209073993</v>
      </c>
      <c r="G72" s="150">
        <v>4.9922899999999997</v>
      </c>
      <c r="H72" s="44">
        <v>2.3767100000000001</v>
      </c>
      <c r="I72" s="44"/>
      <c r="J72" s="44">
        <v>5.15</v>
      </c>
      <c r="K72" s="44">
        <v>4.95303</v>
      </c>
      <c r="L72" s="44">
        <v>5.2288500000000004</v>
      </c>
      <c r="M72" s="44">
        <v>5.4551299999999996</v>
      </c>
      <c r="N72" s="44">
        <v>5.4376899999999999</v>
      </c>
      <c r="O72" s="44">
        <v>5.4645109570756647</v>
      </c>
      <c r="P72" s="44">
        <v>5.233813486469117</v>
      </c>
      <c r="Q72" s="44">
        <v>5.0978261952245418</v>
      </c>
      <c r="R72" s="44">
        <v>5.0898300000000001</v>
      </c>
      <c r="S72" s="44">
        <v>3.2160000000000002</v>
      </c>
      <c r="T72" s="44">
        <v>5.3037977935185276</v>
      </c>
      <c r="U72" s="44">
        <v>5.0281704959023417</v>
      </c>
      <c r="V72" s="44">
        <v>4.9624488881645163</v>
      </c>
      <c r="W72" s="44">
        <v>5.0600221679667312</v>
      </c>
      <c r="X72" s="132"/>
      <c r="Y72" s="75">
        <f t="shared" si="63"/>
        <v>16.502898273538676</v>
      </c>
      <c r="Z72" s="75">
        <f t="shared" si="64"/>
        <v>165.14722842585076</v>
      </c>
      <c r="AA72" s="40">
        <f t="shared" si="65"/>
        <v>777.61999640498311</v>
      </c>
      <c r="AB72" s="40">
        <f t="shared" si="66"/>
        <v>696.43637576668129</v>
      </c>
      <c r="AC72" s="40">
        <f t="shared" si="62"/>
        <v>56.99293149806595</v>
      </c>
      <c r="AD72" s="40">
        <f t="shared" si="67"/>
        <v>831.00143288436732</v>
      </c>
      <c r="AE72" s="40">
        <f t="shared" si="68"/>
        <v>844.47107945474636</v>
      </c>
      <c r="AF72" s="44">
        <f t="shared" si="69"/>
        <v>828.92229220215972</v>
      </c>
      <c r="AG72" s="44">
        <f t="shared" si="84"/>
        <v>4.3228259764106598</v>
      </c>
      <c r="AH72" s="44">
        <f t="shared" si="85"/>
        <v>241.76478502620063</v>
      </c>
      <c r="AI72" s="75">
        <f t="shared" si="70"/>
        <v>859.87765117685103</v>
      </c>
      <c r="AJ72" s="75">
        <f t="shared" si="71"/>
        <v>864.74529160812051</v>
      </c>
      <c r="AK72" s="75">
        <f t="shared" si="72"/>
        <v>725.14475438363877</v>
      </c>
      <c r="AL72" s="75">
        <f t="shared" si="73"/>
        <v>663.19904924555249</v>
      </c>
      <c r="AM72" s="132"/>
      <c r="AN72" s="44">
        <f t="shared" si="74"/>
        <v>168.30891584143922</v>
      </c>
      <c r="AO72" s="75">
        <f t="shared" si="75"/>
        <v>164.53760196160374</v>
      </c>
      <c r="AQ72" s="75">
        <f t="shared" si="86"/>
        <v>129.98741500654324</v>
      </c>
      <c r="AR72" s="75">
        <f t="shared" si="76"/>
        <v>146.49031328008192</v>
      </c>
      <c r="AS72" s="75">
        <f t="shared" si="77"/>
        <v>295.134643432394</v>
      </c>
      <c r="CM72" s="75">
        <f t="shared" si="78"/>
        <v>861.95541946870446</v>
      </c>
      <c r="CN72" s="75">
        <f t="shared" si="79"/>
        <v>878.45831774224314</v>
      </c>
      <c r="CO72" s="44">
        <f t="shared" si="80"/>
        <v>33.027121358458999</v>
      </c>
      <c r="CQ72" s="75">
        <f t="shared" si="81"/>
        <v>742.17754391756091</v>
      </c>
      <c r="CR72" s="120">
        <f t="shared" si="82"/>
        <v>872.16495892410421</v>
      </c>
      <c r="CS72" s="120">
        <f t="shared" si="83"/>
        <v>888.66785719764289</v>
      </c>
      <c r="CT72" s="120">
        <f t="shared" si="87"/>
        <v>-146.49031328008198</v>
      </c>
    </row>
    <row r="73" spans="1:98" x14ac:dyDescent="0.2">
      <c r="A73" s="132">
        <v>136</v>
      </c>
      <c r="B73" s="132">
        <v>409.15</v>
      </c>
      <c r="C73" s="40">
        <v>2.4440914090186974</v>
      </c>
      <c r="D73" s="132"/>
      <c r="E73" s="44">
        <v>5.6252800000000001</v>
      </c>
      <c r="F73" s="44">
        <v>5.7157756725545807</v>
      </c>
      <c r="G73" s="150">
        <v>4.9394</v>
      </c>
      <c r="H73" s="44">
        <v>2.3650099999999998</v>
      </c>
      <c r="I73" s="44"/>
      <c r="J73" s="44">
        <v>5.0923699999999998</v>
      </c>
      <c r="K73" s="44">
        <v>4.8985000000000003</v>
      </c>
      <c r="L73" s="44">
        <v>5.1703400000000004</v>
      </c>
      <c r="M73" s="44">
        <v>5.3913799999999998</v>
      </c>
      <c r="N73" s="44">
        <v>5.3740899999999998</v>
      </c>
      <c r="O73" s="44">
        <v>5.4004064661838189</v>
      </c>
      <c r="P73" s="44">
        <v>5.1752854541939044</v>
      </c>
      <c r="Q73" s="44">
        <v>5.0419564229290481</v>
      </c>
      <c r="R73" s="44">
        <v>5.03294</v>
      </c>
      <c r="S73" s="44">
        <v>3.1904300000000001</v>
      </c>
      <c r="T73" s="44">
        <v>5.2441037968318263</v>
      </c>
      <c r="U73" s="44">
        <v>4.9736476630533666</v>
      </c>
      <c r="V73" s="44">
        <v>4.9090676056975386</v>
      </c>
      <c r="W73" s="44">
        <v>5.0049586115708946</v>
      </c>
      <c r="X73" s="132"/>
      <c r="Y73" s="75">
        <f t="shared" si="63"/>
        <v>15.959289138816303</v>
      </c>
      <c r="Z73" s="75">
        <f t="shared" si="64"/>
        <v>164.29986228575109</v>
      </c>
      <c r="AA73" s="40">
        <f t="shared" si="65"/>
        <v>771.99519791144439</v>
      </c>
      <c r="AB73" s="40">
        <f t="shared" si="66"/>
        <v>691.04065839041721</v>
      </c>
      <c r="AC73" s="40">
        <f t="shared" si="62"/>
        <v>57.372105742750136</v>
      </c>
      <c r="AD73" s="40">
        <f t="shared" si="67"/>
        <v>825.55903047108166</v>
      </c>
      <c r="AE73" s="40">
        <f t="shared" si="68"/>
        <v>838.85714285714289</v>
      </c>
      <c r="AF73" s="44">
        <f t="shared" si="69"/>
        <v>823.61881453158844</v>
      </c>
      <c r="AG73" s="44">
        <f t="shared" si="84"/>
        <v>3.7644378918635355</v>
      </c>
      <c r="AH73" s="44">
        <f t="shared" si="85"/>
        <v>232.20665015739505</v>
      </c>
      <c r="AI73" s="75">
        <f t="shared" si="70"/>
        <v>853.80907385885644</v>
      </c>
      <c r="AJ73" s="75">
        <f t="shared" si="71"/>
        <v>858.65158166960089</v>
      </c>
      <c r="AK73" s="75">
        <f t="shared" si="72"/>
        <v>719.49784567961717</v>
      </c>
      <c r="AL73" s="75">
        <f t="shared" si="73"/>
        <v>657.86360797494194</v>
      </c>
      <c r="AM73" s="132"/>
      <c r="AN73" s="44">
        <f t="shared" si="74"/>
        <v>167.61092327918368</v>
      </c>
      <c r="AO73" s="75">
        <f t="shared" si="75"/>
        <v>163.77577360554199</v>
      </c>
      <c r="AQ73" s="75">
        <f t="shared" si="86"/>
        <v>130.02685829599474</v>
      </c>
      <c r="AR73" s="75">
        <f t="shared" si="76"/>
        <v>145.98614743481104</v>
      </c>
      <c r="AS73" s="75">
        <f t="shared" si="77"/>
        <v>294.3267205817458</v>
      </c>
      <c r="CM73" s="75">
        <f t="shared" si="78"/>
        <v>856.34020261183946</v>
      </c>
      <c r="CN73" s="75">
        <f t="shared" si="79"/>
        <v>872.29949175065576</v>
      </c>
      <c r="CO73" s="44">
        <f t="shared" si="80"/>
        <v>32.715108434199465</v>
      </c>
      <c r="CQ73" s="75">
        <f t="shared" si="81"/>
        <v>736.46161606862768</v>
      </c>
      <c r="CR73" s="120">
        <f t="shared" si="82"/>
        <v>866.48847436462256</v>
      </c>
      <c r="CS73" s="120">
        <f t="shared" si="83"/>
        <v>882.44776350343886</v>
      </c>
      <c r="CT73" s="120">
        <f t="shared" si="87"/>
        <v>-145.98614743481119</v>
      </c>
    </row>
    <row r="74" spans="1:98" x14ac:dyDescent="0.2">
      <c r="A74" s="132">
        <v>138</v>
      </c>
      <c r="B74" s="132">
        <v>411.15</v>
      </c>
      <c r="C74" s="40">
        <v>2.4322023592362885</v>
      </c>
      <c r="D74" s="132"/>
      <c r="E74" s="44">
        <v>5.5664899999999999</v>
      </c>
      <c r="F74" s="44">
        <v>5.653024199664352</v>
      </c>
      <c r="G74" s="150">
        <v>4.8875999999999999</v>
      </c>
      <c r="H74" s="44">
        <v>2.3534799999999998</v>
      </c>
      <c r="I74" s="44"/>
      <c r="J74" s="44">
        <v>5.0359800000000003</v>
      </c>
      <c r="K74" s="44">
        <v>4.8451399999999998</v>
      </c>
      <c r="L74" s="44">
        <v>5.1130899999999997</v>
      </c>
      <c r="M74" s="44">
        <v>5.3290300000000004</v>
      </c>
      <c r="N74" s="44">
        <v>5.3118999999999996</v>
      </c>
      <c r="O74" s="44">
        <v>5.3377186137899777</v>
      </c>
      <c r="P74" s="44">
        <v>5.1180167276851192</v>
      </c>
      <c r="Q74" s="44">
        <v>4.9872733187114999</v>
      </c>
      <c r="R74" s="44">
        <v>4.9772699999999999</v>
      </c>
      <c r="S74" s="44">
        <v>3.16533</v>
      </c>
      <c r="T74" s="44">
        <v>5.1856892363685034</v>
      </c>
      <c r="U74" s="44">
        <v>4.9202741657470419</v>
      </c>
      <c r="V74" s="44">
        <v>4.8568087191451204</v>
      </c>
      <c r="W74" s="44">
        <v>4.9510607117591361</v>
      </c>
      <c r="X74" s="132"/>
      <c r="Y74" s="75">
        <f t="shared" si="63"/>
        <v>15.425964813365908</v>
      </c>
      <c r="Z74" s="75">
        <f t="shared" si="64"/>
        <v>163.46677661946791</v>
      </c>
      <c r="AA74" s="40">
        <f t="shared" si="65"/>
        <v>766.43222420262009</v>
      </c>
      <c r="AB74" s="40">
        <f t="shared" si="66"/>
        <v>685.69485602578993</v>
      </c>
      <c r="AC74" s="40">
        <f t="shared" ref="AC74:AC105" si="88" xml:space="preserve"> -7.69*1000000/(B74^2) + 6.1*1000/B74 + 88.4</f>
        <v>57.745406439189935</v>
      </c>
      <c r="AD74" s="40">
        <f t="shared" si="67"/>
        <v>820.17326929361968</v>
      </c>
      <c r="AE74" s="40">
        <f t="shared" si="68"/>
        <v>833.29782317888862</v>
      </c>
      <c r="AF74" s="44">
        <f t="shared" si="69"/>
        <v>818.3702975509575</v>
      </c>
      <c r="AG74" s="44">
        <f t="shared" si="84"/>
        <v>3.2507071048382983</v>
      </c>
      <c r="AH74" s="44">
        <f t="shared" si="85"/>
        <v>222.83102137254031</v>
      </c>
      <c r="AI74" s="75">
        <f t="shared" si="70"/>
        <v>847.80745409683914</v>
      </c>
      <c r="AJ74" s="75">
        <f t="shared" si="71"/>
        <v>852.62527057464195</v>
      </c>
      <c r="AK74" s="75">
        <f t="shared" si="72"/>
        <v>713.9114175895279</v>
      </c>
      <c r="AL74" s="75">
        <f t="shared" si="73"/>
        <v>652.58575523597506</v>
      </c>
      <c r="AM74" s="132"/>
      <c r="AN74" s="44">
        <f t="shared" si="74"/>
        <v>166.93041454885201</v>
      </c>
      <c r="AO74" s="75">
        <f t="shared" si="75"/>
        <v>163.0289319664646</v>
      </c>
      <c r="AQ74" s="75">
        <f t="shared" si="86"/>
        <v>130.06330826380926</v>
      </c>
      <c r="AR74" s="75">
        <f t="shared" si="76"/>
        <v>145.48927307717517</v>
      </c>
      <c r="AS74" s="75">
        <f t="shared" si="77"/>
        <v>293.53008488327714</v>
      </c>
      <c r="CM74" s="75">
        <f t="shared" si="78"/>
        <v>850.78116374947626</v>
      </c>
      <c r="CN74" s="75">
        <f t="shared" si="79"/>
        <v>866.20712856284217</v>
      </c>
      <c r="CO74" s="44">
        <f t="shared" si="80"/>
        <v>32.404316045821474</v>
      </c>
      <c r="CQ74" s="75">
        <f t="shared" si="81"/>
        <v>730.80630161900774</v>
      </c>
      <c r="CR74" s="120">
        <f t="shared" si="82"/>
        <v>860.86960988281692</v>
      </c>
      <c r="CS74" s="120">
        <f t="shared" si="83"/>
        <v>876.29557469618283</v>
      </c>
      <c r="CT74" s="120">
        <f t="shared" si="87"/>
        <v>-145.48927307717508</v>
      </c>
    </row>
    <row r="75" spans="1:98" x14ac:dyDescent="0.2">
      <c r="A75" s="132">
        <v>140</v>
      </c>
      <c r="B75" s="132">
        <v>413.15</v>
      </c>
      <c r="C75" s="40">
        <v>2.4204284158296021</v>
      </c>
      <c r="D75" s="132"/>
      <c r="E75" s="44">
        <v>5.5088800000000004</v>
      </c>
      <c r="F75" s="44">
        <v>5.5915920173552029</v>
      </c>
      <c r="G75" s="150">
        <v>4.8368599999999997</v>
      </c>
      <c r="H75" s="44">
        <v>2.34212</v>
      </c>
      <c r="I75" s="44"/>
      <c r="J75" s="44">
        <v>4.9807899999999998</v>
      </c>
      <c r="K75" s="44">
        <v>4.79291</v>
      </c>
      <c r="L75" s="44">
        <v>5.0570700000000004</v>
      </c>
      <c r="M75" s="44">
        <v>5.2680400000000001</v>
      </c>
      <c r="N75" s="44">
        <v>5.25108</v>
      </c>
      <c r="O75" s="44">
        <v>5.2764069213812537</v>
      </c>
      <c r="P75" s="44">
        <v>5.0619606003043485</v>
      </c>
      <c r="Q75" s="44">
        <v>4.9337368760999532</v>
      </c>
      <c r="R75" s="44">
        <v>4.9227999999999996</v>
      </c>
      <c r="S75" s="44">
        <v>3.1406900000000002</v>
      </c>
      <c r="T75" s="44">
        <v>5.1285209713526534</v>
      </c>
      <c r="U75" s="44">
        <v>4.8680234222689611</v>
      </c>
      <c r="V75" s="44">
        <v>4.8056390829350715</v>
      </c>
      <c r="W75" s="44">
        <v>4.8982950609892919</v>
      </c>
      <c r="X75" s="132"/>
      <c r="Y75" s="75">
        <f t="shared" si="63"/>
        <v>14.902708284440678</v>
      </c>
      <c r="Z75" s="75">
        <f t="shared" si="64"/>
        <v>162.64768164555755</v>
      </c>
      <c r="AA75" s="40">
        <f t="shared" si="65"/>
        <v>760.93007478092716</v>
      </c>
      <c r="AB75" s="40">
        <f t="shared" si="66"/>
        <v>680.39839193479349</v>
      </c>
      <c r="AC75" s="40">
        <f t="shared" si="88"/>
        <v>58.112950459325582</v>
      </c>
      <c r="AD75" s="40">
        <f t="shared" si="67"/>
        <v>814.84327340139134</v>
      </c>
      <c r="AE75" s="40">
        <f t="shared" si="68"/>
        <v>827.79232724192184</v>
      </c>
      <c r="AF75" s="44">
        <f t="shared" si="69"/>
        <v>813.17589446993634</v>
      </c>
      <c r="AG75" s="44">
        <f t="shared" si="84"/>
        <v>2.7801525010600341</v>
      </c>
      <c r="AH75" s="44">
        <f t="shared" si="85"/>
        <v>213.64010697797175</v>
      </c>
      <c r="AI75" s="75">
        <f t="shared" si="70"/>
        <v>841.87170506879102</v>
      </c>
      <c r="AJ75" s="75">
        <f t="shared" si="71"/>
        <v>846.66531852506603</v>
      </c>
      <c r="AK75" s="75">
        <f t="shared" si="72"/>
        <v>708.38463801050943</v>
      </c>
      <c r="AL75" s="75">
        <f t="shared" si="73"/>
        <v>647.36469371018131</v>
      </c>
      <c r="AM75" s="132"/>
      <c r="AN75" s="44">
        <f t="shared" si="74"/>
        <v>166.26692659027253</v>
      </c>
      <c r="AO75" s="75">
        <f t="shared" si="75"/>
        <v>162.29664359156902</v>
      </c>
      <c r="AQ75" s="75">
        <f t="shared" si="86"/>
        <v>130.09558585375578</v>
      </c>
      <c r="AR75" s="75">
        <f t="shared" si="76"/>
        <v>144.99829413819646</v>
      </c>
      <c r="AS75" s="75">
        <f t="shared" si="77"/>
        <v>292.74326749931333</v>
      </c>
      <c r="CM75" s="75">
        <f t="shared" si="78"/>
        <v>845.27750128896298</v>
      </c>
      <c r="CN75" s="75">
        <f t="shared" si="79"/>
        <v>860.18020957340366</v>
      </c>
      <c r="CO75" s="44">
        <f t="shared" si="80"/>
        <v>32.094789335864789</v>
      </c>
      <c r="CQ75" s="75">
        <f t="shared" si="81"/>
        <v>725.20924774112518</v>
      </c>
      <c r="CR75" s="120">
        <f t="shared" si="82"/>
        <v>855.30483359488085</v>
      </c>
      <c r="CS75" s="120">
        <f t="shared" si="83"/>
        <v>870.20754187932152</v>
      </c>
      <c r="CT75" s="120">
        <f t="shared" si="87"/>
        <v>-144.99829413819634</v>
      </c>
    </row>
    <row r="76" spans="1:98" x14ac:dyDescent="0.2">
      <c r="A76" s="132">
        <v>142</v>
      </c>
      <c r="B76" s="132">
        <v>415.15</v>
      </c>
      <c r="C76" s="40">
        <v>2.4087679152113695</v>
      </c>
      <c r="D76" s="132"/>
      <c r="E76" s="44">
        <v>5.45242</v>
      </c>
      <c r="F76" s="44">
        <v>5.5314437626863651</v>
      </c>
      <c r="G76" s="150">
        <v>4.7871499999999996</v>
      </c>
      <c r="H76" s="44">
        <v>2.3309299999999999</v>
      </c>
      <c r="I76" s="44"/>
      <c r="J76" s="44">
        <v>4.9267700000000003</v>
      </c>
      <c r="K76" s="44">
        <v>4.7417899999999999</v>
      </c>
      <c r="L76" s="44">
        <v>5.0022399999999996</v>
      </c>
      <c r="M76" s="44">
        <v>5.20838</v>
      </c>
      <c r="N76" s="44">
        <v>5.1915699999999996</v>
      </c>
      <c r="O76" s="44">
        <v>5.216430772089284</v>
      </c>
      <c r="P76" s="44">
        <v>5.0070904916104269</v>
      </c>
      <c r="Q76" s="44">
        <v>4.8813204378876991</v>
      </c>
      <c r="R76" s="44">
        <v>4.8694800000000003</v>
      </c>
      <c r="S76" s="44">
        <v>3.1164900000000002</v>
      </c>
      <c r="T76" s="44">
        <v>5.0725589976874943</v>
      </c>
      <c r="U76" s="44">
        <v>4.8168520150482426</v>
      </c>
      <c r="V76" s="44">
        <v>4.7555253953934082</v>
      </c>
      <c r="W76" s="44">
        <v>4.8466251935200226</v>
      </c>
      <c r="X76" s="132"/>
      <c r="Y76" s="75">
        <f t="shared" si="63"/>
        <v>14.389312885435402</v>
      </c>
      <c r="Z76" s="75">
        <f t="shared" si="64"/>
        <v>161.84229397622977</v>
      </c>
      <c r="AA76" s="40">
        <f t="shared" si="65"/>
        <v>755.48777039692709</v>
      </c>
      <c r="AB76" s="40">
        <f t="shared" si="66"/>
        <v>675.15069745373307</v>
      </c>
      <c r="AC76" s="40">
        <f t="shared" si="88"/>
        <v>58.47485181747458</v>
      </c>
      <c r="AD76" s="40">
        <f t="shared" si="67"/>
        <v>809.56818474707416</v>
      </c>
      <c r="AE76" s="40">
        <f t="shared" si="68"/>
        <v>822.33987715283638</v>
      </c>
      <c r="AF76" s="44">
        <f t="shared" si="69"/>
        <v>808.03477574836324</v>
      </c>
      <c r="AG76" s="44">
        <f t="shared" si="84"/>
        <v>2.3513431573275985</v>
      </c>
      <c r="AH76" s="44">
        <f t="shared" si="85"/>
        <v>204.63592619225926</v>
      </c>
      <c r="AI76" s="75">
        <f t="shared" si="70"/>
        <v>836.00076309030692</v>
      </c>
      <c r="AJ76" s="75">
        <f t="shared" si="71"/>
        <v>840.7707075787506</v>
      </c>
      <c r="AK76" s="75">
        <f t="shared" si="72"/>
        <v>702.91668894729276</v>
      </c>
      <c r="AL76" s="75">
        <f t="shared" si="73"/>
        <v>642.19963964957265</v>
      </c>
      <c r="AM76" s="132"/>
      <c r="AN76" s="44">
        <f t="shared" si="74"/>
        <v>165.62001012501753</v>
      </c>
      <c r="AO76" s="75">
        <f t="shared" si="75"/>
        <v>161.57849258453871</v>
      </c>
      <c r="AQ76" s="75">
        <f t="shared" si="86"/>
        <v>130.12430203257443</v>
      </c>
      <c r="AR76" s="75">
        <f t="shared" si="76"/>
        <v>144.51361491800984</v>
      </c>
      <c r="AS76" s="75">
        <f t="shared" si="77"/>
        <v>291.96659600880423</v>
      </c>
      <c r="CM76" s="75">
        <f t="shared" si="78"/>
        <v>839.82842840705553</v>
      </c>
      <c r="CN76" s="75">
        <f t="shared" si="79"/>
        <v>854.21774129249093</v>
      </c>
      <c r="CO76" s="44">
        <f t="shared" si="80"/>
        <v>31.786570967328544</v>
      </c>
      <c r="CQ76" s="75">
        <f t="shared" si="81"/>
        <v>719.66791521202583</v>
      </c>
      <c r="CR76" s="120">
        <f t="shared" si="82"/>
        <v>849.79221724460012</v>
      </c>
      <c r="CS76" s="120">
        <f t="shared" si="83"/>
        <v>864.18153013003553</v>
      </c>
      <c r="CT76" s="120">
        <f t="shared" si="87"/>
        <v>-144.51361491800969</v>
      </c>
    </row>
    <row r="77" spans="1:98" x14ac:dyDescent="0.2">
      <c r="A77" s="132">
        <v>144</v>
      </c>
      <c r="B77" s="132">
        <v>417.15</v>
      </c>
      <c r="C77" s="40">
        <v>2.3972192256981901</v>
      </c>
      <c r="D77" s="132"/>
      <c r="E77" s="44">
        <v>5.3970799999999999</v>
      </c>
      <c r="F77" s="44">
        <v>5.4725443162807297</v>
      </c>
      <c r="G77" s="150">
        <v>4.7384399999999998</v>
      </c>
      <c r="H77" s="44">
        <v>2.31989</v>
      </c>
      <c r="I77" s="44"/>
      <c r="J77" s="44">
        <v>4.8738900000000003</v>
      </c>
      <c r="K77" s="44">
        <v>4.6917299999999997</v>
      </c>
      <c r="L77" s="44">
        <v>4.9485700000000001</v>
      </c>
      <c r="M77" s="44">
        <v>5.15001</v>
      </c>
      <c r="N77" s="44">
        <v>5.1333500000000001</v>
      </c>
      <c r="O77" s="44">
        <v>5.1577514480633901</v>
      </c>
      <c r="P77" s="44">
        <v>4.9533696763150177</v>
      </c>
      <c r="Q77" s="44">
        <v>4.8299939815875428</v>
      </c>
      <c r="R77" s="44">
        <v>4.8172899999999998</v>
      </c>
      <c r="S77" s="44">
        <v>3.0927199999999999</v>
      </c>
      <c r="T77" s="44">
        <v>5.0177731982403015</v>
      </c>
      <c r="U77" s="44">
        <v>4.7667400702343423</v>
      </c>
      <c r="V77" s="44">
        <v>4.7064476865717824</v>
      </c>
      <c r="W77" s="44">
        <v>4.7960177013606939</v>
      </c>
      <c r="X77" s="132"/>
      <c r="Y77" s="75">
        <f t="shared" si="63"/>
        <v>13.885581801169565</v>
      </c>
      <c r="Z77" s="75">
        <f t="shared" si="64"/>
        <v>161.05033648431632</v>
      </c>
      <c r="AA77" s="40">
        <f t="shared" si="65"/>
        <v>750.10435249299962</v>
      </c>
      <c r="AB77" s="40">
        <f t="shared" si="66"/>
        <v>669.95121185456526</v>
      </c>
      <c r="AC77" s="40">
        <f t="shared" si="88"/>
        <v>58.831221753280403</v>
      </c>
      <c r="AD77" s="40">
        <f t="shared" si="67"/>
        <v>804.34716273301331</v>
      </c>
      <c r="AE77" s="40">
        <f t="shared" si="68"/>
        <v>816.93970993647372</v>
      </c>
      <c r="AF77" s="44">
        <f t="shared" si="69"/>
        <v>802.94612866047692</v>
      </c>
      <c r="AG77" s="44">
        <f t="shared" si="84"/>
        <v>1.9628964724079034</v>
      </c>
      <c r="AH77" s="44">
        <f t="shared" si="85"/>
        <v>195.8203169279283</v>
      </c>
      <c r="AI77" s="75">
        <f t="shared" si="70"/>
        <v>830.19358700757175</v>
      </c>
      <c r="AJ77" s="75">
        <f t="shared" si="71"/>
        <v>834.94044104781983</v>
      </c>
      <c r="AK77" s="75">
        <f t="shared" si="72"/>
        <v>697.50676622191781</v>
      </c>
      <c r="AL77" s="75">
        <f t="shared" si="73"/>
        <v>637.08982259693062</v>
      </c>
      <c r="AM77" s="132"/>
      <c r="AN77" s="44">
        <f t="shared" si="74"/>
        <v>164.98922919325457</v>
      </c>
      <c r="AO77" s="75">
        <f t="shared" si="75"/>
        <v>160.87407988307802</v>
      </c>
      <c r="AQ77" s="75">
        <f t="shared" si="86"/>
        <v>130.15009896342676</v>
      </c>
      <c r="AR77" s="75">
        <f t="shared" si="76"/>
        <v>144.03568076459632</v>
      </c>
      <c r="AS77" s="75">
        <f t="shared" si="77"/>
        <v>291.20043544774308</v>
      </c>
      <c r="CM77" s="75">
        <f t="shared" si="78"/>
        <v>834.43317271464139</v>
      </c>
      <c r="CN77" s="75">
        <f t="shared" si="79"/>
        <v>848.31875451581095</v>
      </c>
      <c r="CO77" s="44">
        <f t="shared" si="80"/>
        <v>31.479701224130508</v>
      </c>
      <c r="CQ77" s="75">
        <f t="shared" si="81"/>
        <v>714.18819685201549</v>
      </c>
      <c r="CR77" s="120">
        <f t="shared" si="82"/>
        <v>844.33829581544205</v>
      </c>
      <c r="CS77" s="120">
        <f t="shared" si="83"/>
        <v>858.22387761661162</v>
      </c>
      <c r="CT77" s="120">
        <f t="shared" si="87"/>
        <v>-144.03568076459612</v>
      </c>
    </row>
    <row r="78" spans="1:98" x14ac:dyDescent="0.2">
      <c r="A78" s="132">
        <v>146</v>
      </c>
      <c r="B78" s="132">
        <v>419.15</v>
      </c>
      <c r="C78" s="40">
        <v>2.3857807467493739</v>
      </c>
      <c r="D78" s="132"/>
      <c r="E78" s="44">
        <v>5.3428300000000002</v>
      </c>
      <c r="F78" s="44">
        <v>5.414858790975674</v>
      </c>
      <c r="G78" s="150">
        <v>4.6907100000000002</v>
      </c>
      <c r="H78" s="44">
        <v>2.3090099999999998</v>
      </c>
      <c r="I78" s="44"/>
      <c r="J78" s="44">
        <v>4.82212</v>
      </c>
      <c r="K78" s="44">
        <v>4.6427199999999997</v>
      </c>
      <c r="L78" s="44">
        <v>4.8960299999999997</v>
      </c>
      <c r="M78" s="44">
        <v>5.0928899999999997</v>
      </c>
      <c r="N78" s="44">
        <v>5.0763699999999998</v>
      </c>
      <c r="O78" s="44">
        <v>5.1003313617842521</v>
      </c>
      <c r="P78" s="44">
        <v>4.9007648829981445</v>
      </c>
      <c r="Q78" s="44">
        <v>4.7797275294552914</v>
      </c>
      <c r="R78" s="44">
        <v>4.7661899999999999</v>
      </c>
      <c r="S78" s="44">
        <v>3.0693800000000002</v>
      </c>
      <c r="T78" s="44">
        <v>4.964130428815027</v>
      </c>
      <c r="U78" s="44">
        <v>4.7176508796337506</v>
      </c>
      <c r="V78" s="44">
        <v>4.6583659271018965</v>
      </c>
      <c r="W78" s="44">
        <v>4.7464526352181489</v>
      </c>
      <c r="X78" s="132"/>
      <c r="Y78" s="75">
        <f t="shared" si="63"/>
        <v>13.391327592421248</v>
      </c>
      <c r="Z78" s="75">
        <f t="shared" si="64"/>
        <v>160.27153817157841</v>
      </c>
      <c r="AA78" s="40">
        <f t="shared" si="65"/>
        <v>744.7788826642834</v>
      </c>
      <c r="AB78" s="40">
        <f t="shared" si="66"/>
        <v>664.7993822092468</v>
      </c>
      <c r="AC78" s="40">
        <f t="shared" si="88"/>
        <v>59.182168811874782</v>
      </c>
      <c r="AD78" s="40">
        <f t="shared" si="67"/>
        <v>799.17938377130349</v>
      </c>
      <c r="AE78" s="40">
        <f t="shared" si="68"/>
        <v>811.59107718000723</v>
      </c>
      <c r="AF78" s="44">
        <f t="shared" si="69"/>
        <v>797.90915687225606</v>
      </c>
      <c r="AG78" s="44">
        <f t="shared" si="84"/>
        <v>1.6134763750636485</v>
      </c>
      <c r="AH78" s="44">
        <f t="shared" si="85"/>
        <v>187.19494330765389</v>
      </c>
      <c r="AI78" s="75">
        <f t="shared" si="70"/>
        <v>824.44915760922117</v>
      </c>
      <c r="AJ78" s="75">
        <f t="shared" si="71"/>
        <v>829.17354291709216</v>
      </c>
      <c r="AK78" s="75">
        <f t="shared" si="72"/>
        <v>692.15407919064387</v>
      </c>
      <c r="AL78" s="75">
        <f t="shared" si="73"/>
        <v>632.03448511304214</v>
      </c>
      <c r="AM78" s="132"/>
      <c r="AN78" s="44">
        <f t="shared" si="74"/>
        <v>164.37416070784536</v>
      </c>
      <c r="AO78" s="75">
        <f t="shared" si="75"/>
        <v>160.18302256318168</v>
      </c>
      <c r="AQ78" s="75">
        <f t="shared" si="86"/>
        <v>130.17151821036475</v>
      </c>
      <c r="AR78" s="75">
        <f t="shared" si="76"/>
        <v>143.562845802786</v>
      </c>
      <c r="AS78" s="75">
        <f t="shared" si="77"/>
        <v>290.44305638194317</v>
      </c>
      <c r="CM78" s="75">
        <f t="shared" si="78"/>
        <v>829.09097593064598</v>
      </c>
      <c r="CN78" s="75">
        <f t="shared" si="79"/>
        <v>842.48230352306723</v>
      </c>
      <c r="CO78" s="44">
        <f t="shared" si="80"/>
        <v>31.174218107640741</v>
      </c>
      <c r="CQ78" s="75">
        <f t="shared" si="81"/>
        <v>708.76509568585175</v>
      </c>
      <c r="CR78" s="120">
        <f t="shared" si="82"/>
        <v>838.9366138962165</v>
      </c>
      <c r="CS78" s="120">
        <f t="shared" si="83"/>
        <v>852.32794148863775</v>
      </c>
      <c r="CT78" s="120">
        <f t="shared" si="87"/>
        <v>-143.562845802786</v>
      </c>
    </row>
    <row r="79" spans="1:98" x14ac:dyDescent="0.2">
      <c r="A79" s="132">
        <v>148</v>
      </c>
      <c r="B79" s="132">
        <v>421.15</v>
      </c>
      <c r="C79" s="40">
        <v>2.3744509082274727</v>
      </c>
      <c r="D79" s="132"/>
      <c r="E79" s="44">
        <v>5.2896400000000003</v>
      </c>
      <c r="F79" s="44">
        <v>5.3583525210669682</v>
      </c>
      <c r="G79" s="150">
        <v>4.6439399999999997</v>
      </c>
      <c r="H79" s="44">
        <v>2.2982800000000001</v>
      </c>
      <c r="I79" s="44"/>
      <c r="J79" s="44">
        <v>4.77142</v>
      </c>
      <c r="K79" s="44">
        <v>4.5947100000000001</v>
      </c>
      <c r="L79" s="44">
        <v>4.8445799999999997</v>
      </c>
      <c r="M79" s="44">
        <v>5.0369799999999998</v>
      </c>
      <c r="N79" s="44">
        <v>5.0206099999999996</v>
      </c>
      <c r="O79" s="44">
        <v>5.044135208338492</v>
      </c>
      <c r="P79" s="44">
        <v>4.8492495398045339</v>
      </c>
      <c r="Q79" s="44">
        <v>4.7304844180302927</v>
      </c>
      <c r="R79" s="44">
        <v>4.7161499999999998</v>
      </c>
      <c r="S79" s="44">
        <v>3.04644</v>
      </c>
      <c r="T79" s="44">
        <v>4.9115938294447039</v>
      </c>
      <c r="U79" s="44">
        <v>4.6695577381053406</v>
      </c>
      <c r="V79" s="44">
        <v>4.6112601473677008</v>
      </c>
      <c r="W79" s="44">
        <v>4.6979001191394412</v>
      </c>
      <c r="X79" s="132"/>
      <c r="Y79" s="75">
        <f t="shared" si="63"/>
        <v>12.906371739236192</v>
      </c>
      <c r="Z79" s="75">
        <f t="shared" si="64"/>
        <v>159.50563403848503</v>
      </c>
      <c r="AA79" s="40">
        <f t="shared" si="65"/>
        <v>739.51044213626221</v>
      </c>
      <c r="AB79" s="40">
        <f t="shared" si="66"/>
        <v>659.6946632570158</v>
      </c>
      <c r="AC79" s="40">
        <f t="shared" si="88"/>
        <v>59.527798921359938</v>
      </c>
      <c r="AD79" s="40">
        <f t="shared" si="67"/>
        <v>794.06404085707504</v>
      </c>
      <c r="AE79" s="40">
        <f t="shared" si="68"/>
        <v>806.29324468716618</v>
      </c>
      <c r="AF79" s="44">
        <f t="shared" si="69"/>
        <v>792.92308003141352</v>
      </c>
      <c r="AG79" s="44">
        <f t="shared" si="84"/>
        <v>1.301791605694224</v>
      </c>
      <c r="AH79" s="44">
        <f t="shared" si="85"/>
        <v>178.76130292193764</v>
      </c>
      <c r="AI79" s="75">
        <f t="shared" si="70"/>
        <v>818.76647705639243</v>
      </c>
      <c r="AJ79" s="75">
        <f t="shared" si="71"/>
        <v>823.46905728201523</v>
      </c>
      <c r="AK79" s="75">
        <f t="shared" si="72"/>
        <v>686.85785046784952</v>
      </c>
      <c r="AL79" s="75">
        <f t="shared" si="73"/>
        <v>627.03288251067613</v>
      </c>
      <c r="AM79" s="132"/>
      <c r="AN79" s="44">
        <f t="shared" si="74"/>
        <v>163.77439402499942</v>
      </c>
      <c r="AO79" s="75">
        <f t="shared" si="75"/>
        <v>159.50495316938657</v>
      </c>
      <c r="AQ79" s="75">
        <f t="shared" si="86"/>
        <v>130.187046768904</v>
      </c>
      <c r="AR79" s="75">
        <f t="shared" si="76"/>
        <v>143.09341850814019</v>
      </c>
      <c r="AS79" s="75">
        <f t="shared" si="77"/>
        <v>289.69268080738902</v>
      </c>
      <c r="CM79" s="75">
        <f t="shared" si="78"/>
        <v>823.80109356482808</v>
      </c>
      <c r="CN79" s="75">
        <f t="shared" si="79"/>
        <v>836.70746530406427</v>
      </c>
      <c r="CO79" s="44">
        <f t="shared" si="80"/>
        <v>30.870157429452775</v>
      </c>
      <c r="CQ79" s="75">
        <f t="shared" si="81"/>
        <v>703.40212676880617</v>
      </c>
      <c r="CR79" s="120">
        <f t="shared" si="82"/>
        <v>833.58917353771028</v>
      </c>
      <c r="CS79" s="120">
        <f t="shared" si="83"/>
        <v>846.49554527694647</v>
      </c>
      <c r="CT79" s="120">
        <f t="shared" si="87"/>
        <v>-143.0934185081403</v>
      </c>
    </row>
    <row r="80" spans="1:98" x14ac:dyDescent="0.2">
      <c r="A80" s="132">
        <v>150</v>
      </c>
      <c r="B80" s="132">
        <v>423.15</v>
      </c>
      <c r="C80" s="40">
        <v>2.3632281696797826</v>
      </c>
      <c r="D80" s="132"/>
      <c r="E80" s="44">
        <v>5.2374799999999997</v>
      </c>
      <c r="F80" s="44">
        <v>5.3029910521114703</v>
      </c>
      <c r="G80" s="150">
        <v>4.5980800000000004</v>
      </c>
      <c r="H80" s="44">
        <v>2.2877100000000001</v>
      </c>
      <c r="I80" s="44"/>
      <c r="J80" s="44">
        <v>4.7217599999999997</v>
      </c>
      <c r="K80" s="44">
        <v>4.5476900000000002</v>
      </c>
      <c r="L80" s="44">
        <v>4.7942</v>
      </c>
      <c r="M80" s="44">
        <v>4.9822499999999996</v>
      </c>
      <c r="N80" s="44">
        <v>4.9660200000000003</v>
      </c>
      <c r="O80" s="44">
        <v>4.989127178174555</v>
      </c>
      <c r="P80" s="44">
        <v>4.7987869110489223</v>
      </c>
      <c r="Q80" s="44">
        <v>4.6822446148219647</v>
      </c>
      <c r="R80" s="44">
        <v>4.6671500000000004</v>
      </c>
      <c r="S80" s="44">
        <v>3.0239099999999999</v>
      </c>
      <c r="T80" s="44">
        <v>4.8601368843641257</v>
      </c>
      <c r="U80" s="44">
        <v>4.6224341812339151</v>
      </c>
      <c r="V80" s="44">
        <v>4.5651004679136129</v>
      </c>
      <c r="W80" s="44">
        <v>4.6503266238333945</v>
      </c>
      <c r="X80" s="132"/>
      <c r="Y80" s="75">
        <f t="shared" si="63"/>
        <v>12.430544202591364</v>
      </c>
      <c r="Z80" s="75">
        <f t="shared" si="64"/>
        <v>158.75236495557618</v>
      </c>
      <c r="AA80" s="40">
        <f t="shared" si="65"/>
        <v>734.29813125840622</v>
      </c>
      <c r="AB80" s="40">
        <f t="shared" si="66"/>
        <v>654.63651727451838</v>
      </c>
      <c r="AC80" s="40">
        <f t="shared" si="88"/>
        <v>59.868215467712332</v>
      </c>
      <c r="AD80" s="40">
        <f t="shared" si="67"/>
        <v>789.0003431545249</v>
      </c>
      <c r="AE80" s="40">
        <f t="shared" si="68"/>
        <v>801.04549214226631</v>
      </c>
      <c r="AF80" s="44">
        <f t="shared" si="69"/>
        <v>787.98713336960418</v>
      </c>
      <c r="AG80" s="44">
        <f t="shared" si="84"/>
        <v>1.0265940682590886</v>
      </c>
      <c r="AH80" s="44">
        <f t="shared" si="85"/>
        <v>170.52073383556205</v>
      </c>
      <c r="AI80" s="75">
        <f t="shared" si="70"/>
        <v>813.14456833032159</v>
      </c>
      <c r="AJ80" s="75">
        <f t="shared" si="71"/>
        <v>817.8260478053503</v>
      </c>
      <c r="AK80" s="75">
        <f t="shared" si="72"/>
        <v>681.61731565670925</v>
      </c>
      <c r="AL80" s="75">
        <f t="shared" si="73"/>
        <v>622.08428259510151</v>
      </c>
      <c r="AM80" s="132"/>
      <c r="AN80" s="44">
        <f t="shared" si="74"/>
        <v>163.18953053083192</v>
      </c>
      <c r="AO80" s="75">
        <f t="shared" si="75"/>
        <v>158.83951907033929</v>
      </c>
      <c r="AQ80" s="75">
        <f t="shared" si="86"/>
        <v>130.20164156650853</v>
      </c>
      <c r="AR80" s="75">
        <f t="shared" si="76"/>
        <v>142.63218576909989</v>
      </c>
      <c r="AS80" s="75">
        <f t="shared" si="77"/>
        <v>288.95400652208468</v>
      </c>
      <c r="CM80" s="75">
        <f t="shared" si="78"/>
        <v>818.56279460916483</v>
      </c>
      <c r="CN80" s="75">
        <f t="shared" si="79"/>
        <v>830.99333881175619</v>
      </c>
      <c r="CO80" s="44">
        <f t="shared" si="80"/>
        <v>30.567552900530359</v>
      </c>
      <c r="CQ80" s="75">
        <f t="shared" si="81"/>
        <v>698.08750782614015</v>
      </c>
      <c r="CR80" s="120">
        <f t="shared" si="82"/>
        <v>828.2891493926486</v>
      </c>
      <c r="CS80" s="120">
        <f t="shared" si="83"/>
        <v>840.71969359523996</v>
      </c>
      <c r="CT80" s="120">
        <f t="shared" si="87"/>
        <v>-142.63218576909981</v>
      </c>
    </row>
    <row r="81" spans="1:98" x14ac:dyDescent="0.2">
      <c r="A81" s="132">
        <v>152</v>
      </c>
      <c r="B81" s="132">
        <v>425.15</v>
      </c>
      <c r="C81" s="40">
        <v>2.3521110196401271</v>
      </c>
      <c r="D81" s="132"/>
      <c r="E81" s="44">
        <v>5.1863299999999999</v>
      </c>
      <c r="F81" s="44">
        <v>5.2487502516112494</v>
      </c>
      <c r="G81" s="150">
        <v>4.5531300000000003</v>
      </c>
      <c r="H81" s="44">
        <v>2.2772800000000002</v>
      </c>
      <c r="I81" s="44"/>
      <c r="J81" s="44">
        <v>4.6731199999999999</v>
      </c>
      <c r="K81" s="44">
        <v>4.50162</v>
      </c>
      <c r="L81" s="44">
        <v>4.7448499999999996</v>
      </c>
      <c r="M81" s="44">
        <v>4.9286700000000003</v>
      </c>
      <c r="N81" s="44">
        <v>4.9125800000000002</v>
      </c>
      <c r="O81" s="44">
        <v>4.9352750683219266</v>
      </c>
      <c r="P81" s="44">
        <v>4.7493570070099578</v>
      </c>
      <c r="Q81" s="44">
        <v>4.634978152131052</v>
      </c>
      <c r="R81" s="44">
        <v>4.6191500000000003</v>
      </c>
      <c r="S81" s="44">
        <v>3.0017800000000001</v>
      </c>
      <c r="T81" s="44">
        <v>4.8097363337852244</v>
      </c>
      <c r="U81" s="44">
        <v>4.5762567955225926</v>
      </c>
      <c r="V81" s="44">
        <v>4.5198534652994118</v>
      </c>
      <c r="W81" s="44">
        <v>4.6037057252861446</v>
      </c>
      <c r="X81" s="132"/>
      <c r="Y81" s="75">
        <f t="shared" si="63"/>
        <v>11.963683003948745</v>
      </c>
      <c r="Z81" s="75">
        <f t="shared" si="64"/>
        <v>158.01147753651048</v>
      </c>
      <c r="AA81" s="40">
        <f t="shared" si="65"/>
        <v>729.14106901329694</v>
      </c>
      <c r="AB81" s="40">
        <f t="shared" si="66"/>
        <v>649.62441394870802</v>
      </c>
      <c r="AC81" s="40">
        <f t="shared" si="88"/>
        <v>60.203519367205516</v>
      </c>
      <c r="AD81" s="40">
        <f t="shared" si="67"/>
        <v>783.9875155952526</v>
      </c>
      <c r="AE81" s="40">
        <f t="shared" si="68"/>
        <v>795.84711278372356</v>
      </c>
      <c r="AF81" s="44">
        <f t="shared" si="69"/>
        <v>783.10056731642567</v>
      </c>
      <c r="AG81" s="44">
        <f t="shared" si="84"/>
        <v>0.78667724931406269</v>
      </c>
      <c r="AH81" s="44">
        <f t="shared" si="85"/>
        <v>162.47442134989245</v>
      </c>
      <c r="AI81" s="75">
        <f t="shared" si="70"/>
        <v>807.5824746968608</v>
      </c>
      <c r="AJ81" s="75">
        <f t="shared" si="71"/>
        <v>812.24359719189545</v>
      </c>
      <c r="AK81" s="75">
        <f t="shared" si="72"/>
        <v>676.43172308645524</v>
      </c>
      <c r="AL81" s="75">
        <f t="shared" si="73"/>
        <v>617.18796541095935</v>
      </c>
      <c r="AM81" s="132"/>
      <c r="AN81" s="44">
        <f t="shared" si="74"/>
        <v>162.61918324318742</v>
      </c>
      <c r="AO81" s="75">
        <f t="shared" si="75"/>
        <v>158.18638183896428</v>
      </c>
      <c r="AQ81" s="75">
        <f t="shared" si="86"/>
        <v>130.2114094019752</v>
      </c>
      <c r="AR81" s="75">
        <f t="shared" si="76"/>
        <v>142.17509240592395</v>
      </c>
      <c r="AS81" s="75">
        <f t="shared" si="77"/>
        <v>288.22288693848566</v>
      </c>
      <c r="CM81" s="75">
        <f t="shared" si="78"/>
        <v>813.37536123755353</v>
      </c>
      <c r="CN81" s="75">
        <f t="shared" si="79"/>
        <v>825.33904424150228</v>
      </c>
      <c r="CO81" s="44">
        <f t="shared" si="80"/>
        <v>30.266436216880493</v>
      </c>
      <c r="CQ81" s="75">
        <f t="shared" si="81"/>
        <v>692.83316020752864</v>
      </c>
      <c r="CR81" s="120">
        <f t="shared" si="82"/>
        <v>823.04456960950381</v>
      </c>
      <c r="CS81" s="120">
        <f t="shared" si="83"/>
        <v>835.00825261345256</v>
      </c>
      <c r="CT81" s="120">
        <f t="shared" si="87"/>
        <v>-142.17509240592392</v>
      </c>
    </row>
    <row r="82" spans="1:98" x14ac:dyDescent="0.2">
      <c r="A82" s="132">
        <v>154</v>
      </c>
      <c r="B82" s="132">
        <v>427.15</v>
      </c>
      <c r="C82" s="40">
        <v>2.3410979749502516</v>
      </c>
      <c r="D82" s="132"/>
      <c r="E82" s="44">
        <v>5.1361600000000003</v>
      </c>
      <c r="F82" s="44">
        <v>5.1955960452230325</v>
      </c>
      <c r="G82" s="150">
        <v>4.5090500000000002</v>
      </c>
      <c r="H82" s="44">
        <v>2.2669899999999998</v>
      </c>
      <c r="I82" s="44"/>
      <c r="J82" s="44">
        <v>4.62547</v>
      </c>
      <c r="K82" s="44">
        <v>4.4564899999999996</v>
      </c>
      <c r="L82" s="44">
        <v>4.6965000000000003</v>
      </c>
      <c r="M82" s="44">
        <v>4.8761999999999999</v>
      </c>
      <c r="N82" s="44">
        <v>4.8602499999999997</v>
      </c>
      <c r="O82" s="44">
        <v>4.8825454426968724</v>
      </c>
      <c r="P82" s="44">
        <v>4.7009198234363785</v>
      </c>
      <c r="Q82" s="44">
        <v>4.5886516931159065</v>
      </c>
      <c r="R82" s="44">
        <v>4.5721299999999996</v>
      </c>
      <c r="S82" s="44">
        <v>2.9800200000000001</v>
      </c>
      <c r="T82" s="44">
        <v>4.7603486903486028</v>
      </c>
      <c r="U82" s="44">
        <v>4.5309988755168931</v>
      </c>
      <c r="V82" s="44">
        <v>4.4755158690361174</v>
      </c>
      <c r="W82" s="44">
        <v>4.5580173331978928</v>
      </c>
      <c r="X82" s="132"/>
      <c r="Y82" s="75">
        <f t="shared" si="63"/>
        <v>11.505633822194568</v>
      </c>
      <c r="Z82" s="75">
        <f t="shared" si="64"/>
        <v>157.28272401288376</v>
      </c>
      <c r="AA82" s="40">
        <f t="shared" si="65"/>
        <v>724.03839254069135</v>
      </c>
      <c r="AB82" s="40">
        <f t="shared" si="66"/>
        <v>644.65783025244014</v>
      </c>
      <c r="AC82" s="40">
        <f t="shared" si="88"/>
        <v>60.5338091364452</v>
      </c>
      <c r="AD82" s="40">
        <f t="shared" si="67"/>
        <v>779.02479848847781</v>
      </c>
      <c r="AE82" s="40">
        <f t="shared" si="68"/>
        <v>790.6974130867377</v>
      </c>
      <c r="AF82" s="44">
        <f t="shared" si="69"/>
        <v>778.26264712480611</v>
      </c>
      <c r="AG82" s="44">
        <f t="shared" si="84"/>
        <v>0.58087470114664019</v>
      </c>
      <c r="AH82" s="44">
        <f t="shared" si="85"/>
        <v>154.62340452801243</v>
      </c>
      <c r="AI82" s="75">
        <f t="shared" si="70"/>
        <v>802.07925918731962</v>
      </c>
      <c r="AJ82" s="75">
        <f t="shared" si="71"/>
        <v>806.72080668057106</v>
      </c>
      <c r="AK82" s="75">
        <f t="shared" si="72"/>
        <v>671.30033355602768</v>
      </c>
      <c r="AL82" s="75">
        <f t="shared" si="73"/>
        <v>612.34322299529731</v>
      </c>
      <c r="AM82" s="132"/>
      <c r="AN82" s="44">
        <f t="shared" si="74"/>
        <v>162.06297642813092</v>
      </c>
      <c r="AO82" s="75">
        <f t="shared" si="75"/>
        <v>157.54521665649213</v>
      </c>
      <c r="AQ82" s="75">
        <f t="shared" si="86"/>
        <v>130.2192302396916</v>
      </c>
      <c r="AR82" s="75">
        <f t="shared" si="76"/>
        <v>141.72486406188617</v>
      </c>
      <c r="AS82" s="75">
        <f t="shared" si="77"/>
        <v>287.50195425257539</v>
      </c>
      <c r="CM82" s="75">
        <f t="shared" si="78"/>
        <v>808.23808851356137</v>
      </c>
      <c r="CN82" s="75">
        <f t="shared" si="79"/>
        <v>819.74372233575593</v>
      </c>
      <c r="CO82" s="44">
        <f t="shared" si="80"/>
        <v>29.966837141886231</v>
      </c>
      <c r="CQ82" s="75">
        <f t="shared" si="81"/>
        <v>687.63352791105945</v>
      </c>
      <c r="CR82" s="120">
        <f t="shared" si="82"/>
        <v>817.85275815075113</v>
      </c>
      <c r="CS82" s="120">
        <f t="shared" si="83"/>
        <v>829.3583919729457</v>
      </c>
      <c r="CT82" s="120">
        <f t="shared" si="87"/>
        <v>-141.72486406188625</v>
      </c>
    </row>
    <row r="83" spans="1:98" x14ac:dyDescent="0.2">
      <c r="A83" s="132">
        <v>156</v>
      </c>
      <c r="B83" s="132">
        <v>429.15</v>
      </c>
      <c r="C83" s="40">
        <v>2.3301875801001981</v>
      </c>
      <c r="D83" s="132"/>
      <c r="E83" s="44">
        <v>5.0869499999999999</v>
      </c>
      <c r="F83" s="44">
        <v>5.1435046540211848</v>
      </c>
      <c r="G83" s="150">
        <v>4.4658300000000004</v>
      </c>
      <c r="H83" s="44">
        <v>2.25685</v>
      </c>
      <c r="I83" s="44"/>
      <c r="J83" s="44">
        <v>4.5787800000000001</v>
      </c>
      <c r="K83" s="44">
        <v>4.4122599999999998</v>
      </c>
      <c r="L83" s="44">
        <v>4.6491400000000001</v>
      </c>
      <c r="M83" s="44">
        <v>4.8248199999999999</v>
      </c>
      <c r="N83" s="44">
        <v>4.8090000000000002</v>
      </c>
      <c r="O83" s="44">
        <v>4.8309077821875261</v>
      </c>
      <c r="P83" s="44">
        <v>4.6534622173741536</v>
      </c>
      <c r="Q83" s="44">
        <v>4.5432552154685677</v>
      </c>
      <c r="R83" s="44">
        <v>4.5260499999999997</v>
      </c>
      <c r="S83" s="44">
        <v>2.9586399999999999</v>
      </c>
      <c r="T83" s="44">
        <v>4.7119574367244947</v>
      </c>
      <c r="U83" s="44">
        <v>4.4866338347006227</v>
      </c>
      <c r="V83" s="44">
        <v>4.4320443736036701</v>
      </c>
      <c r="W83" s="44">
        <v>4.5132317043314174</v>
      </c>
      <c r="X83" s="132"/>
      <c r="Y83" s="75">
        <f t="shared" si="63"/>
        <v>11.056249607495147</v>
      </c>
      <c r="Z83" s="75">
        <f t="shared" si="64"/>
        <v>156.56586211089072</v>
      </c>
      <c r="AA83" s="40">
        <f t="shared" si="65"/>
        <v>718.98925667599906</v>
      </c>
      <c r="AB83" s="40">
        <f t="shared" si="66"/>
        <v>639.73625032268819</v>
      </c>
      <c r="AC83" s="40">
        <f t="shared" si="88"/>
        <v>60.859180960105974</v>
      </c>
      <c r="AD83" s="40">
        <f t="shared" si="67"/>
        <v>774.11144714273007</v>
      </c>
      <c r="AE83" s="40">
        <f t="shared" si="68"/>
        <v>785.59571245485267</v>
      </c>
      <c r="AF83" s="44">
        <f t="shared" si="69"/>
        <v>773.47265250739042</v>
      </c>
      <c r="AG83" s="44">
        <f t="shared" si="84"/>
        <v>0.40805858613871654</v>
      </c>
      <c r="AH83" s="44">
        <f t="shared" si="85"/>
        <v>146.96858248976346</v>
      </c>
      <c r="AI83" s="75">
        <f t="shared" si="70"/>
        <v>796.63400409505425</v>
      </c>
      <c r="AJ83" s="75">
        <f t="shared" si="71"/>
        <v>801.25679555320755</v>
      </c>
      <c r="AK83" s="75">
        <f t="shared" si="72"/>
        <v>666.22242008393334</v>
      </c>
      <c r="AL83" s="75">
        <f t="shared" si="73"/>
        <v>607.54935913659256</v>
      </c>
      <c r="AM83" s="132"/>
      <c r="AN83" s="44">
        <f t="shared" si="74"/>
        <v>161.52054523051936</v>
      </c>
      <c r="AO83" s="75">
        <f t="shared" si="75"/>
        <v>156.91571173965963</v>
      </c>
      <c r="AQ83" s="75">
        <f t="shared" si="86"/>
        <v>130.22334950593427</v>
      </c>
      <c r="AR83" s="75">
        <f t="shared" si="76"/>
        <v>141.27959911342941</v>
      </c>
      <c r="AS83" s="75">
        <f t="shared" si="77"/>
        <v>286.78921161682501</v>
      </c>
      <c r="CM83" s="75">
        <f t="shared" si="78"/>
        <v>803.15028410596221</v>
      </c>
      <c r="CN83" s="75">
        <f t="shared" si="79"/>
        <v>814.20653371345736</v>
      </c>
      <c r="CO83" s="44">
        <f t="shared" si="80"/>
        <v>29.668783585430106</v>
      </c>
      <c r="CQ83" s="75">
        <f t="shared" si="81"/>
        <v>682.48505158625221</v>
      </c>
      <c r="CR83" s="120">
        <f t="shared" si="82"/>
        <v>812.70840109218659</v>
      </c>
      <c r="CS83" s="120">
        <f t="shared" si="83"/>
        <v>823.76465069968174</v>
      </c>
      <c r="CT83" s="120">
        <f t="shared" si="87"/>
        <v>-141.27959911342953</v>
      </c>
    </row>
    <row r="84" spans="1:98" x14ac:dyDescent="0.2">
      <c r="A84" s="132">
        <v>158</v>
      </c>
      <c r="B84" s="132">
        <v>431.15</v>
      </c>
      <c r="C84" s="40">
        <v>2.3193784065870346</v>
      </c>
      <c r="D84" s="132"/>
      <c r="E84" s="44">
        <v>5.0386600000000001</v>
      </c>
      <c r="F84" s="44">
        <v>5.0924322437688501</v>
      </c>
      <c r="G84" s="150">
        <v>4.4234299999999998</v>
      </c>
      <c r="H84" s="44">
        <v>2.2468499999999998</v>
      </c>
      <c r="I84" s="44"/>
      <c r="J84" s="44">
        <v>4.5330199999999996</v>
      </c>
      <c r="K84" s="44">
        <v>4.3689099999999996</v>
      </c>
      <c r="L84" s="44">
        <v>4.6027199999999997</v>
      </c>
      <c r="M84" s="44">
        <v>4.7744900000000001</v>
      </c>
      <c r="N84" s="44">
        <v>4.7588100000000004</v>
      </c>
      <c r="O84" s="44">
        <v>4.7803305325050482</v>
      </c>
      <c r="P84" s="44">
        <v>4.6069473175125006</v>
      </c>
      <c r="Q84" s="44">
        <v>4.4987520840533035</v>
      </c>
      <c r="R84" s="44">
        <v>4.4809099999999997</v>
      </c>
      <c r="S84" s="44">
        <v>2.93763</v>
      </c>
      <c r="T84" s="44">
        <v>4.6645324593397843</v>
      </c>
      <c r="U84" s="44">
        <v>4.4431382627440454</v>
      </c>
      <c r="V84" s="44">
        <v>4.3894224007119407</v>
      </c>
      <c r="W84" s="44">
        <v>4.4693218656909535</v>
      </c>
      <c r="X84" s="132"/>
      <c r="Y84" s="75">
        <f t="shared" si="63"/>
        <v>10.61539021155636</v>
      </c>
      <c r="Z84" s="75">
        <f t="shared" si="64"/>
        <v>155.86065492989275</v>
      </c>
      <c r="AA84" s="40">
        <f t="shared" si="65"/>
        <v>713.99283350266933</v>
      </c>
      <c r="AB84" s="40">
        <f t="shared" si="66"/>
        <v>634.85916534131536</v>
      </c>
      <c r="AC84" s="40">
        <f t="shared" si="88"/>
        <v>61.179728756455305</v>
      </c>
      <c r="AD84" s="40">
        <f t="shared" si="67"/>
        <v>769.24673149862338</v>
      </c>
      <c r="AE84" s="40">
        <f t="shared" si="68"/>
        <v>780.54134292009758</v>
      </c>
      <c r="AF84" s="44">
        <f t="shared" si="69"/>
        <v>768.72987728355247</v>
      </c>
      <c r="AG84" s="44">
        <f t="shared" si="84"/>
        <v>0.26713827963656361</v>
      </c>
      <c r="AH84" s="44">
        <f t="shared" si="85"/>
        <v>139.51072048328595</v>
      </c>
      <c r="AI84" s="75">
        <f t="shared" si="70"/>
        <v>791.24581048725668</v>
      </c>
      <c r="AJ84" s="75">
        <f t="shared" si="71"/>
        <v>795.85070065941352</v>
      </c>
      <c r="AK84" s="75">
        <f t="shared" si="72"/>
        <v>661.19726766413135</v>
      </c>
      <c r="AL84" s="75">
        <f t="shared" si="73"/>
        <v>602.80568913958746</v>
      </c>
      <c r="AM84" s="132"/>
      <c r="AN84" s="44">
        <f t="shared" si="74"/>
        <v>160.99153531809816</v>
      </c>
      <c r="AO84" s="75">
        <f t="shared" si="75"/>
        <v>156.29756779033858</v>
      </c>
      <c r="AQ84" s="75">
        <f t="shared" si="86"/>
        <v>130.22476047411595</v>
      </c>
      <c r="AR84" s="75">
        <f t="shared" si="76"/>
        <v>140.84015068567231</v>
      </c>
      <c r="AS84" s="75">
        <f t="shared" si="77"/>
        <v>286.0854154040087</v>
      </c>
      <c r="CM84" s="75">
        <f t="shared" si="78"/>
        <v>798.11126801181717</v>
      </c>
      <c r="CN84" s="75">
        <f t="shared" si="79"/>
        <v>808.72665822337353</v>
      </c>
      <c r="CO84" s="44">
        <f t="shared" si="80"/>
        <v>29.372301679936186</v>
      </c>
      <c r="CQ84" s="75">
        <f t="shared" si="81"/>
        <v>677.38617794209142</v>
      </c>
      <c r="CR84" s="120">
        <f t="shared" si="82"/>
        <v>807.61093841620743</v>
      </c>
      <c r="CS84" s="120">
        <f t="shared" si="83"/>
        <v>818.22632862776379</v>
      </c>
      <c r="CT84" s="120">
        <f t="shared" si="87"/>
        <v>-140.84015068567237</v>
      </c>
    </row>
    <row r="85" spans="1:98" x14ac:dyDescent="0.2">
      <c r="A85" s="132">
        <v>160</v>
      </c>
      <c r="B85" s="132">
        <v>433.15</v>
      </c>
      <c r="C85" s="40">
        <v>2.308669052291354</v>
      </c>
      <c r="D85" s="132"/>
      <c r="E85" s="44">
        <v>4.9912799999999997</v>
      </c>
      <c r="F85" s="44">
        <v>5.042365473356436</v>
      </c>
      <c r="G85" s="150">
        <v>4.38185</v>
      </c>
      <c r="H85" s="44">
        <v>2.23698</v>
      </c>
      <c r="I85" s="44"/>
      <c r="J85" s="44">
        <v>4.4881799999999998</v>
      </c>
      <c r="K85" s="44">
        <v>4.3264100000000001</v>
      </c>
      <c r="L85" s="44">
        <v>4.5572400000000002</v>
      </c>
      <c r="M85" s="44">
        <v>4.7251799999999999</v>
      </c>
      <c r="N85" s="44">
        <v>4.7096299999999998</v>
      </c>
      <c r="O85" s="44">
        <v>4.7307874608779459</v>
      </c>
      <c r="P85" s="44">
        <v>4.5613552807515472</v>
      </c>
      <c r="Q85" s="44">
        <v>4.4551156132736187</v>
      </c>
      <c r="R85" s="44">
        <v>4.4366599999999998</v>
      </c>
      <c r="S85" s="44">
        <v>2.9169700000000001</v>
      </c>
      <c r="T85" s="44">
        <v>4.6180472378726343</v>
      </c>
      <c r="U85" s="44">
        <v>4.4004923939478253</v>
      </c>
      <c r="V85" s="44">
        <v>4.3476298346591706</v>
      </c>
      <c r="W85" s="44">
        <v>4.4262713436230126</v>
      </c>
      <c r="X85" s="132"/>
      <c r="Y85" s="75">
        <f t="shared" si="63"/>
        <v>10.182922033767909</v>
      </c>
      <c r="Z85" s="75">
        <f t="shared" si="64"/>
        <v>155.166870822943</v>
      </c>
      <c r="AA85" s="40">
        <f t="shared" si="65"/>
        <v>709.04831191800508</v>
      </c>
      <c r="AB85" s="40">
        <f t="shared" si="66"/>
        <v>630.02607341832902</v>
      </c>
      <c r="AC85" s="40">
        <f t="shared" si="88"/>
        <v>61.495544240746824</v>
      </c>
      <c r="AD85" s="40">
        <f t="shared" si="67"/>
        <v>764.42993577233665</v>
      </c>
      <c r="AE85" s="40">
        <f t="shared" si="68"/>
        <v>775.53364885143719</v>
      </c>
      <c r="AF85" s="44">
        <f t="shared" si="69"/>
        <v>764.03362903667153</v>
      </c>
      <c r="AG85" s="44">
        <f t="shared" si="84"/>
        <v>0.15705902873354399</v>
      </c>
      <c r="AH85" s="44">
        <f t="shared" si="85"/>
        <v>132.25045574000291</v>
      </c>
      <c r="AI85" s="75">
        <f t="shared" si="70"/>
        <v>785.91379773140966</v>
      </c>
      <c r="AJ85" s="75">
        <f t="shared" si="71"/>
        <v>790.50167595691539</v>
      </c>
      <c r="AK85" s="75">
        <f t="shared" si="72"/>
        <v>656.22417302777296</v>
      </c>
      <c r="AL85" s="75">
        <f t="shared" si="73"/>
        <v>598.111539595772</v>
      </c>
      <c r="AM85" s="132"/>
      <c r="AN85" s="44">
        <f t="shared" si="74"/>
        <v>160.47560253858637</v>
      </c>
      <c r="AO85" s="75">
        <f t="shared" si="75"/>
        <v>155.69049746687608</v>
      </c>
      <c r="AQ85" s="75">
        <f t="shared" si="86"/>
        <v>130.22138025302957</v>
      </c>
      <c r="AR85" s="75">
        <f t="shared" si="76"/>
        <v>140.40430228679747</v>
      </c>
      <c r="AS85" s="75">
        <f t="shared" si="77"/>
        <v>285.38825107597256</v>
      </c>
      <c r="CM85" s="75">
        <f t="shared" si="78"/>
        <v>793.12037228685551</v>
      </c>
      <c r="CN85" s="75">
        <f t="shared" si="79"/>
        <v>803.30329432062342</v>
      </c>
      <c r="CO85" s="44">
        <f t="shared" si="80"/>
        <v>29.077415853449793</v>
      </c>
      <c r="CQ85" s="75">
        <f t="shared" si="81"/>
        <v>672.34426771995618</v>
      </c>
      <c r="CR85" s="120">
        <f t="shared" si="82"/>
        <v>802.56564797298574</v>
      </c>
      <c r="CS85" s="120">
        <f t="shared" si="83"/>
        <v>812.74857000675365</v>
      </c>
      <c r="CT85" s="120">
        <f t="shared" si="87"/>
        <v>-140.40430228679747</v>
      </c>
    </row>
    <row r="86" spans="1:98" x14ac:dyDescent="0.2">
      <c r="A86" s="132">
        <v>162</v>
      </c>
      <c r="B86" s="132">
        <v>435.15</v>
      </c>
      <c r="C86" s="40">
        <v>2.2980581408709639</v>
      </c>
      <c r="D86" s="132"/>
      <c r="E86" s="44">
        <v>4.9447799999999997</v>
      </c>
      <c r="F86" s="44">
        <v>4.993270931854684</v>
      </c>
      <c r="G86" s="150">
        <v>4.3410500000000001</v>
      </c>
      <c r="H86" s="44">
        <v>2.2272500000000002</v>
      </c>
      <c r="I86" s="44"/>
      <c r="J86" s="44">
        <v>4.4442199999999996</v>
      </c>
      <c r="K86" s="44">
        <v>4.2847499999999998</v>
      </c>
      <c r="L86" s="44">
        <v>4.5126499999999998</v>
      </c>
      <c r="M86" s="44">
        <v>4.6768700000000001</v>
      </c>
      <c r="N86" s="44">
        <v>4.6614500000000003</v>
      </c>
      <c r="O86" s="44">
        <v>4.6822473236684115</v>
      </c>
      <c r="P86" s="44">
        <v>4.5166528109121531</v>
      </c>
      <c r="Q86" s="44">
        <v>4.4123358031281352</v>
      </c>
      <c r="R86" s="44">
        <v>4.3932799999999999</v>
      </c>
      <c r="S86" s="44">
        <v>2.8966599999999998</v>
      </c>
      <c r="T86" s="44">
        <v>4.5724784002341421</v>
      </c>
      <c r="U86" s="44">
        <v>4.3586694060022273</v>
      </c>
      <c r="V86" s="44">
        <v>4.3066467927524172</v>
      </c>
      <c r="W86" s="44">
        <v>4.3840601839508597</v>
      </c>
      <c r="X86" s="132"/>
      <c r="Y86" s="75">
        <f t="shared" si="63"/>
        <v>9.7587176827571511</v>
      </c>
      <c r="Z86" s="75">
        <f t="shared" si="64"/>
        <v>154.48428327931123</v>
      </c>
      <c r="AA86" s="40">
        <f t="shared" si="65"/>
        <v>704.15489721193637</v>
      </c>
      <c r="AB86" s="40">
        <f t="shared" si="66"/>
        <v>625.23647947755489</v>
      </c>
      <c r="AC86" s="40">
        <f t="shared" si="88"/>
        <v>61.806716986561625</v>
      </c>
      <c r="AD86" s="40">
        <f t="shared" si="67"/>
        <v>759.66035810943936</v>
      </c>
      <c r="AE86" s="40">
        <f t="shared" si="68"/>
        <v>770.57198667126295</v>
      </c>
      <c r="AF86" s="44">
        <f t="shared" si="69"/>
        <v>759.3832287813259</v>
      </c>
      <c r="AG86" s="44">
        <f t="shared" si="84"/>
        <v>7.6800664500617968E-2</v>
      </c>
      <c r="AH86" s="44">
        <f t="shared" si="85"/>
        <v>125.18830311962861</v>
      </c>
      <c r="AI86" s="75">
        <f t="shared" si="70"/>
        <v>780.63710303590437</v>
      </c>
      <c r="AJ86" s="75">
        <f t="shared" si="71"/>
        <v>785.20889206679578</v>
      </c>
      <c r="AK86" s="75">
        <f t="shared" si="72"/>
        <v>651.30244441063132</v>
      </c>
      <c r="AL86" s="75">
        <f t="shared" si="73"/>
        <v>593.46624815935081</v>
      </c>
      <c r="AM86" s="132"/>
      <c r="AN86" s="44">
        <f t="shared" si="74"/>
        <v>159.97241258924089</v>
      </c>
      <c r="AO86" s="75">
        <f t="shared" si="75"/>
        <v>155.0942248764652</v>
      </c>
      <c r="AQ86" s="75">
        <f t="shared" si="86"/>
        <v>130.21622036726319</v>
      </c>
      <c r="AR86" s="75">
        <f t="shared" si="76"/>
        <v>139.97493805002034</v>
      </c>
      <c r="AS86" s="75">
        <f t="shared" si="77"/>
        <v>284.70050364657442</v>
      </c>
      <c r="CM86" s="75">
        <f t="shared" si="78"/>
        <v>788.17694078293243</v>
      </c>
      <c r="CN86" s="75">
        <f t="shared" si="79"/>
        <v>797.93565846568958</v>
      </c>
      <c r="CO86" s="44">
        <f t="shared" si="80"/>
        <v>28.78414889987539</v>
      </c>
      <c r="CQ86" s="75">
        <f t="shared" si="81"/>
        <v>667.34861371589864</v>
      </c>
      <c r="CR86" s="120">
        <f t="shared" si="82"/>
        <v>797.56483408316194</v>
      </c>
      <c r="CS86" s="120">
        <f t="shared" si="83"/>
        <v>807.32355176591909</v>
      </c>
      <c r="CT86" s="120">
        <f t="shared" si="87"/>
        <v>-139.97493805002046</v>
      </c>
    </row>
    <row r="87" spans="1:98" x14ac:dyDescent="0.2">
      <c r="A87" s="132">
        <v>164</v>
      </c>
      <c r="B87" s="132">
        <v>437.15</v>
      </c>
      <c r="C87" s="40">
        <v>2.287544321171223</v>
      </c>
      <c r="D87" s="132"/>
      <c r="E87" s="44">
        <v>4.8991400000000001</v>
      </c>
      <c r="F87" s="44">
        <v>4.9451254566712262</v>
      </c>
      <c r="G87" s="150">
        <v>4.3010299999999999</v>
      </c>
      <c r="H87" s="44">
        <v>2.2176399999999998</v>
      </c>
      <c r="I87" s="44"/>
      <c r="J87" s="44">
        <v>4.4011199999999997</v>
      </c>
      <c r="K87" s="44">
        <v>4.2439</v>
      </c>
      <c r="L87" s="44">
        <v>4.4689399999999999</v>
      </c>
      <c r="M87" s="44">
        <v>4.6295299999999999</v>
      </c>
      <c r="N87" s="44">
        <v>4.6142399999999997</v>
      </c>
      <c r="O87" s="44">
        <v>4.6346855341004529</v>
      </c>
      <c r="P87" s="44">
        <v>4.4728331904049181</v>
      </c>
      <c r="Q87" s="44">
        <v>4.3703793167025422</v>
      </c>
      <c r="R87" s="44">
        <v>4.3507600000000002</v>
      </c>
      <c r="S87" s="44">
        <v>2.87669</v>
      </c>
      <c r="T87" s="44">
        <v>4.5277992050649818</v>
      </c>
      <c r="U87" s="44">
        <v>4.3176493010486174</v>
      </c>
      <c r="V87" s="44">
        <v>4.2664398552992617</v>
      </c>
      <c r="W87" s="44">
        <v>4.3426616994025009</v>
      </c>
      <c r="X87" s="132"/>
      <c r="Y87" s="75">
        <f t="shared" si="63"/>
        <v>9.3426556528122546</v>
      </c>
      <c r="Z87" s="75">
        <f t="shared" si="64"/>
        <v>153.81267080904215</v>
      </c>
      <c r="AA87" s="40">
        <f t="shared" si="65"/>
        <v>699.31181065831083</v>
      </c>
      <c r="AB87" s="40">
        <f t="shared" si="66"/>
        <v>620.48989514466678</v>
      </c>
      <c r="AC87" s="40">
        <f t="shared" si="88"/>
        <v>62.113334485172814</v>
      </c>
      <c r="AD87" s="40">
        <f t="shared" si="67"/>
        <v>754.93731024871533</v>
      </c>
      <c r="AE87" s="40">
        <f t="shared" si="68"/>
        <v>765.65572457966368</v>
      </c>
      <c r="AF87" s="44">
        <f t="shared" si="69"/>
        <v>754.7780106400769</v>
      </c>
      <c r="AG87" s="44">
        <f t="shared" si="84"/>
        <v>2.5376365312358432E-2</v>
      </c>
      <c r="AH87" s="44">
        <f t="shared" si="85"/>
        <v>118.32466055148062</v>
      </c>
      <c r="AI87" s="75">
        <f t="shared" si="70"/>
        <v>775.41488100432798</v>
      </c>
      <c r="AJ87" s="75">
        <f t="shared" si="71"/>
        <v>779.97153584306818</v>
      </c>
      <c r="AK87" s="75">
        <f t="shared" si="72"/>
        <v>646.43140132605686</v>
      </c>
      <c r="AL87" s="75">
        <f t="shared" si="73"/>
        <v>588.86916332853912</v>
      </c>
      <c r="AM87" s="132"/>
      <c r="AN87" s="44">
        <f t="shared" si="74"/>
        <v>159.48164069840141</v>
      </c>
      <c r="AO87" s="75">
        <f t="shared" si="75"/>
        <v>154.50848508780916</v>
      </c>
      <c r="AQ87" s="75">
        <f t="shared" si="86"/>
        <v>130.20515060944325</v>
      </c>
      <c r="AR87" s="75">
        <f t="shared" si="76"/>
        <v>139.54780626225551</v>
      </c>
      <c r="AS87" s="75">
        <f t="shared" si="77"/>
        <v>284.01782141848537</v>
      </c>
      <c r="CM87" s="75">
        <f t="shared" si="78"/>
        <v>783.28032889233634</v>
      </c>
      <c r="CN87" s="75">
        <f t="shared" si="79"/>
        <v>792.6229845451486</v>
      </c>
      <c r="CO87" s="44">
        <f t="shared" si="80"/>
        <v>28.492522046477234</v>
      </c>
      <c r="CQ87" s="75">
        <f t="shared" si="81"/>
        <v>662.41096153052752</v>
      </c>
      <c r="CR87" s="120">
        <f t="shared" si="82"/>
        <v>792.61611213997071</v>
      </c>
      <c r="CS87" s="120">
        <f t="shared" si="83"/>
        <v>801.95876779278296</v>
      </c>
      <c r="CT87" s="120">
        <f t="shared" si="87"/>
        <v>-139.54780626225545</v>
      </c>
    </row>
    <row r="88" spans="1:98" x14ac:dyDescent="0.2">
      <c r="A88" s="132">
        <v>166</v>
      </c>
      <c r="B88" s="132">
        <v>439.15</v>
      </c>
      <c r="C88" s="40">
        <v>2.2771262666514858</v>
      </c>
      <c r="D88" s="132"/>
      <c r="E88" s="44">
        <v>4.8543500000000002</v>
      </c>
      <c r="F88" s="44">
        <v>4.897916106156508</v>
      </c>
      <c r="G88" s="150">
        <v>4.2617500000000001</v>
      </c>
      <c r="H88" s="44">
        <v>2.20817</v>
      </c>
      <c r="I88" s="44"/>
      <c r="J88" s="44">
        <v>4.3588699999999996</v>
      </c>
      <c r="K88" s="44">
        <v>4.2038500000000001</v>
      </c>
      <c r="L88" s="44">
        <v>4.4260799999999998</v>
      </c>
      <c r="M88" s="44">
        <v>4.5831400000000002</v>
      </c>
      <c r="N88" s="44">
        <v>4.5679699999999999</v>
      </c>
      <c r="O88" s="44">
        <v>4.588073669853177</v>
      </c>
      <c r="P88" s="44">
        <v>4.4298531318598453</v>
      </c>
      <c r="Q88" s="44">
        <v>4.3292294965900817</v>
      </c>
      <c r="R88" s="44">
        <v>4.3090700000000002</v>
      </c>
      <c r="S88" s="44">
        <v>2.8570600000000002</v>
      </c>
      <c r="T88" s="44">
        <v>4.4839897610647039</v>
      </c>
      <c r="U88" s="44">
        <v>4.277415489982757</v>
      </c>
      <c r="V88" s="44">
        <v>4.2270024697106798</v>
      </c>
      <c r="W88" s="44">
        <v>4.302045977155414</v>
      </c>
      <c r="X88" s="132"/>
      <c r="Y88" s="75">
        <f t="shared" si="63"/>
        <v>8.9346200146912906</v>
      </c>
      <c r="Z88" s="75">
        <f t="shared" si="64"/>
        <v>153.15181682957348</v>
      </c>
      <c r="AA88" s="40">
        <f t="shared" si="65"/>
        <v>694.51828911826749</v>
      </c>
      <c r="AB88" s="40">
        <f t="shared" si="66"/>
        <v>615.78583863751123</v>
      </c>
      <c r="AC88" s="40">
        <f t="shared" si="88"/>
        <v>62.415482203005979</v>
      </c>
      <c r="AD88" s="40">
        <f t="shared" si="67"/>
        <v>750.26011719564917</v>
      </c>
      <c r="AE88" s="40">
        <f t="shared" si="68"/>
        <v>760.78424228623476</v>
      </c>
      <c r="AF88" s="44">
        <f t="shared" si="69"/>
        <v>750.21732152951586</v>
      </c>
      <c r="AG88" s="44">
        <f t="shared" si="84"/>
        <v>1.8314690397942103E-3</v>
      </c>
      <c r="AH88" s="44">
        <f t="shared" si="85"/>
        <v>111.65981427877674</v>
      </c>
      <c r="AI88" s="75">
        <f t="shared" si="70"/>
        <v>770.24630320295319</v>
      </c>
      <c r="AJ88" s="75">
        <f t="shared" si="71"/>
        <v>774.78880995606005</v>
      </c>
      <c r="AK88" s="75">
        <f t="shared" si="72"/>
        <v>641.61037434330331</v>
      </c>
      <c r="AL88" s="75">
        <f t="shared" si="73"/>
        <v>584.31964423203624</v>
      </c>
      <c r="AM88" s="132"/>
      <c r="AN88" s="44">
        <f t="shared" si="74"/>
        <v>159.00297131854882</v>
      </c>
      <c r="AO88" s="75">
        <f t="shared" si="75"/>
        <v>153.93302366341482</v>
      </c>
      <c r="AQ88" s="75">
        <f t="shared" si="86"/>
        <v>130.19533613605373</v>
      </c>
      <c r="AR88" s="75">
        <f t="shared" si="76"/>
        <v>139.12995615074502</v>
      </c>
      <c r="AS88" s="75">
        <f t="shared" si="77"/>
        <v>283.34715296562717</v>
      </c>
      <c r="CM88" s="75">
        <f t="shared" si="78"/>
        <v>778.42990329873714</v>
      </c>
      <c r="CN88" s="75">
        <f t="shared" si="79"/>
        <v>787.36452331342844</v>
      </c>
      <c r="CO88" s="44">
        <f t="shared" si="80"/>
        <v>28.202555018756129</v>
      </c>
      <c r="CQ88" s="75">
        <f t="shared" si="81"/>
        <v>657.51575584421505</v>
      </c>
      <c r="CR88" s="120">
        <f t="shared" si="82"/>
        <v>787.71109198026886</v>
      </c>
      <c r="CS88" s="120">
        <f t="shared" si="83"/>
        <v>796.64571199496015</v>
      </c>
      <c r="CT88" s="120">
        <f t="shared" si="87"/>
        <v>-139.1299561507451</v>
      </c>
    </row>
    <row r="89" spans="1:98" x14ac:dyDescent="0.2">
      <c r="A89" s="132">
        <v>168</v>
      </c>
      <c r="B89" s="132">
        <v>441.15</v>
      </c>
      <c r="C89" s="40">
        <v>2.2668026748271566</v>
      </c>
      <c r="D89" s="132"/>
      <c r="E89" s="44">
        <v>4.8103600000000002</v>
      </c>
      <c r="F89" s="44">
        <v>4.8515897052046464</v>
      </c>
      <c r="G89" s="150">
        <v>4.2232000000000003</v>
      </c>
      <c r="H89" s="44">
        <v>2.19882</v>
      </c>
      <c r="I89" s="44"/>
      <c r="J89" s="44">
        <v>4.3174299999999999</v>
      </c>
      <c r="K89" s="44">
        <v>4.1645599999999998</v>
      </c>
      <c r="L89" s="44">
        <v>4.3840599999999998</v>
      </c>
      <c r="M89" s="44">
        <v>4.5376599999999998</v>
      </c>
      <c r="N89" s="44">
        <v>4.5226199999999999</v>
      </c>
      <c r="O89" s="44">
        <v>4.5423870376708324</v>
      </c>
      <c r="P89" s="44">
        <v>4.3877092120852659</v>
      </c>
      <c r="Q89" s="44">
        <v>4.2888663368566364</v>
      </c>
      <c r="R89" s="44">
        <v>4.2681800000000001</v>
      </c>
      <c r="S89" s="44">
        <v>2.8377400000000002</v>
      </c>
      <c r="T89" s="44">
        <v>4.4410266971216235</v>
      </c>
      <c r="U89" s="44">
        <v>4.2379445651071563</v>
      </c>
      <c r="V89" s="44">
        <v>4.188308026594953</v>
      </c>
      <c r="W89" s="44">
        <v>4.2622095765711263</v>
      </c>
      <c r="X89" s="132"/>
      <c r="Y89" s="75">
        <f t="shared" si="63"/>
        <v>8.5345001203047559</v>
      </c>
      <c r="Z89" s="75">
        <f t="shared" si="64"/>
        <v>152.50150955443291</v>
      </c>
      <c r="AA89" s="40">
        <f t="shared" si="65"/>
        <v>689.77358465528494</v>
      </c>
      <c r="AB89" s="40">
        <f t="shared" si="66"/>
        <v>611.12383465866526</v>
      </c>
      <c r="AC89" s="40">
        <f t="shared" si="88"/>
        <v>62.713243637264355</v>
      </c>
      <c r="AD89" s="40">
        <f t="shared" si="67"/>
        <v>745.6281169052545</v>
      </c>
      <c r="AE89" s="40">
        <f t="shared" si="68"/>
        <v>755.95693074917835</v>
      </c>
      <c r="AF89" s="44">
        <f t="shared" si="69"/>
        <v>745.70052085527186</v>
      </c>
      <c r="AG89" s="44">
        <f t="shared" si="84"/>
        <v>5.2423319781164128E-3</v>
      </c>
      <c r="AH89" s="44">
        <f t="shared" si="85"/>
        <v>105.19394391182301</v>
      </c>
      <c r="AI89" s="75">
        <f t="shared" si="70"/>
        <v>765.13055774097893</v>
      </c>
      <c r="AJ89" s="75">
        <f t="shared" si="71"/>
        <v>769.65993248908796</v>
      </c>
      <c r="AK89" s="75">
        <f t="shared" si="72"/>
        <v>636.83870487107515</v>
      </c>
      <c r="AL89" s="75">
        <f t="shared" si="73"/>
        <v>579.8170604205319</v>
      </c>
      <c r="AM89" s="132"/>
      <c r="AN89" s="44">
        <f t="shared" si="74"/>
        <v>158.5360978304227</v>
      </c>
      <c r="AO89" s="75">
        <f t="shared" si="75"/>
        <v>153.36759621081785</v>
      </c>
      <c r="AQ89" s="75">
        <f t="shared" si="86"/>
        <v>130.17879086456634</v>
      </c>
      <c r="AR89" s="75">
        <f t="shared" si="76"/>
        <v>138.71329098487109</v>
      </c>
      <c r="AS89" s="75">
        <f t="shared" si="77"/>
        <v>282.68030041899925</v>
      </c>
      <c r="CM89" s="75">
        <f t="shared" si="78"/>
        <v>773.6250417345716</v>
      </c>
      <c r="CN89" s="75">
        <f t="shared" si="79"/>
        <v>782.15954185487635</v>
      </c>
      <c r="CO89" s="44">
        <f t="shared" si="80"/>
        <v>27.914266102805641</v>
      </c>
      <c r="CQ89" s="75">
        <f t="shared" si="81"/>
        <v>652.67228169379359</v>
      </c>
      <c r="CR89" s="120">
        <f t="shared" si="82"/>
        <v>782.85107255836022</v>
      </c>
      <c r="CS89" s="120">
        <f t="shared" si="83"/>
        <v>791.38557267866497</v>
      </c>
      <c r="CT89" s="120">
        <f t="shared" si="87"/>
        <v>-138.71329098487138</v>
      </c>
    </row>
    <row r="90" spans="1:98" x14ac:dyDescent="0.2">
      <c r="A90" s="132">
        <v>170</v>
      </c>
      <c r="B90" s="132">
        <v>443.15</v>
      </c>
      <c r="C90" s="40">
        <v>2.2565722667268422</v>
      </c>
      <c r="D90" s="132"/>
      <c r="E90" s="44">
        <v>4.7671799999999998</v>
      </c>
      <c r="F90" s="44">
        <v>4.8061537373326733</v>
      </c>
      <c r="G90" s="150">
        <v>4.1853699999999998</v>
      </c>
      <c r="H90" s="44">
        <v>2.1896</v>
      </c>
      <c r="I90" s="44"/>
      <c r="J90" s="44">
        <v>4.2767799999999996</v>
      </c>
      <c r="K90" s="44">
        <v>4.1260199999999996</v>
      </c>
      <c r="L90" s="44">
        <v>4.3428399999999998</v>
      </c>
      <c r="M90" s="44">
        <v>4.49308</v>
      </c>
      <c r="N90" s="44">
        <v>4.4781599999999999</v>
      </c>
      <c r="O90" s="44">
        <v>4.4976015830662455</v>
      </c>
      <c r="P90" s="44">
        <v>4.3463649838898011</v>
      </c>
      <c r="Q90" s="44">
        <v>4.2492665169412112</v>
      </c>
      <c r="R90" s="44">
        <v>4.2280800000000003</v>
      </c>
      <c r="S90" s="44">
        <v>2.8187500000000001</v>
      </c>
      <c r="T90" s="44">
        <v>4.3988900124430019</v>
      </c>
      <c r="U90" s="44">
        <v>4.1992133433379379</v>
      </c>
      <c r="V90" s="44">
        <v>4.1503464152643774</v>
      </c>
      <c r="W90" s="44">
        <v>4.2231192546596752</v>
      </c>
      <c r="X90" s="132"/>
      <c r="Y90" s="75">
        <f t="shared" si="63"/>
        <v>8.1421903208004096</v>
      </c>
      <c r="Z90" s="75">
        <f t="shared" si="64"/>
        <v>151.86154188402685</v>
      </c>
      <c r="AA90" s="40">
        <f t="shared" si="65"/>
        <v>685.07696416150532</v>
      </c>
      <c r="AB90" s="40">
        <f t="shared" si="66"/>
        <v>606.50341429017271</v>
      </c>
      <c r="AC90" s="40">
        <f t="shared" si="88"/>
        <v>63.006700369785825</v>
      </c>
      <c r="AD90" s="40">
        <f t="shared" si="67"/>
        <v>741.04065997393423</v>
      </c>
      <c r="AE90" s="40">
        <f t="shared" si="68"/>
        <v>751.17319192147124</v>
      </c>
      <c r="AF90" s="44">
        <f t="shared" si="69"/>
        <v>741.22698021568158</v>
      </c>
      <c r="AG90" s="44">
        <f t="shared" si="84"/>
        <v>3.4715232484792087E-2</v>
      </c>
      <c r="AH90" s="44">
        <f t="shared" si="85"/>
        <v>98.927127296387354</v>
      </c>
      <c r="AI90" s="75">
        <f t="shared" si="70"/>
        <v>760.06684886308722</v>
      </c>
      <c r="AJ90" s="75">
        <f t="shared" si="71"/>
        <v>764.58413654793696</v>
      </c>
      <c r="AK90" s="75">
        <f t="shared" si="72"/>
        <v>632.11574494614831</v>
      </c>
      <c r="AL90" s="75">
        <f t="shared" si="73"/>
        <v>575.36079166310265</v>
      </c>
      <c r="AM90" s="132"/>
      <c r="AN90" s="44">
        <f t="shared" si="74"/>
        <v>158.08072225776425</v>
      </c>
      <c r="AO90" s="75">
        <f t="shared" si="75"/>
        <v>152.81196795209894</v>
      </c>
      <c r="AQ90" s="75">
        <f t="shared" si="86"/>
        <v>130.15982408198991</v>
      </c>
      <c r="AR90" s="75">
        <f t="shared" si="76"/>
        <v>138.30201440279032</v>
      </c>
      <c r="AS90" s="75">
        <f t="shared" si="77"/>
        <v>282.02136596601679</v>
      </c>
      <c r="CM90" s="75">
        <f t="shared" si="78"/>
        <v>768.8651327446629</v>
      </c>
      <c r="CN90" s="75">
        <f t="shared" si="79"/>
        <v>777.00732306546331</v>
      </c>
      <c r="CO90" s="44">
        <f t="shared" si="80"/>
        <v>27.627672205238696</v>
      </c>
      <c r="CQ90" s="75">
        <f t="shared" si="81"/>
        <v>647.87623228072175</v>
      </c>
      <c r="CR90" s="120">
        <f t="shared" si="82"/>
        <v>778.03605636271163</v>
      </c>
      <c r="CS90" s="120">
        <f t="shared" si="83"/>
        <v>786.17824668351204</v>
      </c>
      <c r="CT90" s="120">
        <f t="shared" si="87"/>
        <v>-138.30201440279029</v>
      </c>
    </row>
    <row r="91" spans="1:98" x14ac:dyDescent="0.2">
      <c r="A91" s="132">
        <v>172</v>
      </c>
      <c r="B91" s="132">
        <v>445.15</v>
      </c>
      <c r="C91" s="40">
        <v>2.2464337863641468</v>
      </c>
      <c r="D91" s="132"/>
      <c r="E91" s="44">
        <v>4.72478</v>
      </c>
      <c r="F91" s="44">
        <v>4.7615754420927372</v>
      </c>
      <c r="G91" s="150">
        <v>4.1482299999999999</v>
      </c>
      <c r="H91" s="44">
        <v>2.1804899999999998</v>
      </c>
      <c r="I91" s="44"/>
      <c r="J91" s="44">
        <v>4.2369199999999996</v>
      </c>
      <c r="K91" s="44">
        <v>4.0882199999999997</v>
      </c>
      <c r="L91" s="44">
        <v>4.3024100000000001</v>
      </c>
      <c r="M91" s="44">
        <v>4.44937</v>
      </c>
      <c r="N91" s="44">
        <v>4.4345699999999999</v>
      </c>
      <c r="O91" s="44">
        <v>4.4536928497596238</v>
      </c>
      <c r="P91" s="44">
        <v>4.3058103153652709</v>
      </c>
      <c r="Q91" s="44">
        <v>4.2104133630565013</v>
      </c>
      <c r="R91" s="44">
        <v>4.1887499999999998</v>
      </c>
      <c r="S91" s="44">
        <v>2.8000600000000002</v>
      </c>
      <c r="T91" s="44">
        <v>4.3575498123674787</v>
      </c>
      <c r="U91" s="44">
        <v>4.1612084180571429</v>
      </c>
      <c r="V91" s="44">
        <v>4.1130843308145204</v>
      </c>
      <c r="W91" s="44">
        <v>4.1847650574382866</v>
      </c>
      <c r="X91" s="132"/>
      <c r="Y91" s="75">
        <f t="shared" si="63"/>
        <v>7.7575896975210981</v>
      </c>
      <c r="Z91" s="75">
        <f t="shared" si="64"/>
        <v>151.23171129852847</v>
      </c>
      <c r="AA91" s="40">
        <f t="shared" si="65"/>
        <v>680.42770899495383</v>
      </c>
      <c r="AB91" s="40">
        <f t="shared" si="66"/>
        <v>601.92411489040001</v>
      </c>
      <c r="AC91" s="40">
        <f t="shared" si="88"/>
        <v>63.295932119195129</v>
      </c>
      <c r="AD91" s="40">
        <f t="shared" si="67"/>
        <v>736.49710934007385</v>
      </c>
      <c r="AE91" s="40">
        <f t="shared" si="68"/>
        <v>746.43243850387512</v>
      </c>
      <c r="AF91" s="44">
        <f t="shared" si="69"/>
        <v>736.7960831138364</v>
      </c>
      <c r="AG91" s="44">
        <f t="shared" si="84"/>
        <v>8.9385317397823197E-2</v>
      </c>
      <c r="AH91" s="44">
        <f t="shared" si="85"/>
        <v>92.859345203128214</v>
      </c>
      <c r="AI91" s="75">
        <f t="shared" si="70"/>
        <v>755.05439655390046</v>
      </c>
      <c r="AJ91" s="75">
        <f t="shared" si="71"/>
        <v>759.56066988266514</v>
      </c>
      <c r="AK91" s="75">
        <f t="shared" si="72"/>
        <v>627.44085702692269</v>
      </c>
      <c r="AL91" s="75">
        <f t="shared" si="73"/>
        <v>570.95022774836264</v>
      </c>
      <c r="AM91" s="132"/>
      <c r="AN91" s="44">
        <f t="shared" si="74"/>
        <v>157.63655499226513</v>
      </c>
      <c r="AO91" s="75">
        <f t="shared" si="75"/>
        <v>152.26591331099621</v>
      </c>
      <c r="AQ91" s="75">
        <f t="shared" si="86"/>
        <v>130.13926177620888</v>
      </c>
      <c r="AR91" s="75">
        <f t="shared" si="76"/>
        <v>137.89685147372998</v>
      </c>
      <c r="AS91" s="75">
        <f t="shared" si="77"/>
        <v>281.37097307473732</v>
      </c>
      <c r="CM91" s="75">
        <f t="shared" si="78"/>
        <v>764.14957545589232</v>
      </c>
      <c r="CN91" s="75">
        <f t="shared" si="79"/>
        <v>771.90716515341342</v>
      </c>
      <c r="CO91" s="44">
        <f t="shared" si="80"/>
        <v>27.342788910791683</v>
      </c>
      <c r="CQ91" s="75">
        <f t="shared" si="81"/>
        <v>643.13211505288314</v>
      </c>
      <c r="CR91" s="120">
        <f t="shared" si="82"/>
        <v>773.27137682909211</v>
      </c>
      <c r="CS91" s="120">
        <f t="shared" si="83"/>
        <v>781.0289665266132</v>
      </c>
      <c r="CT91" s="120">
        <f t="shared" si="87"/>
        <v>-137.89685147373007</v>
      </c>
    </row>
    <row r="92" spans="1:98" x14ac:dyDescent="0.2">
      <c r="A92" s="132">
        <v>174</v>
      </c>
      <c r="B92" s="132">
        <v>447.15</v>
      </c>
      <c r="C92" s="40">
        <v>2.2363860002236389</v>
      </c>
      <c r="D92" s="132"/>
      <c r="E92" s="44">
        <v>4.6831300000000002</v>
      </c>
      <c r="F92" s="44">
        <v>4.7178221848510997</v>
      </c>
      <c r="G92" s="150">
        <v>4.1117600000000003</v>
      </c>
      <c r="H92" s="44">
        <v>2.1715100000000001</v>
      </c>
      <c r="I92" s="44"/>
      <c r="J92" s="44">
        <v>4.1978099999999996</v>
      </c>
      <c r="K92" s="44">
        <v>4.0511299999999997</v>
      </c>
      <c r="L92" s="44">
        <v>4.2627600000000001</v>
      </c>
      <c r="M92" s="44">
        <v>4.4065099999999999</v>
      </c>
      <c r="N92" s="44">
        <v>4.3918200000000001</v>
      </c>
      <c r="O92" s="44">
        <v>4.4106394094280708</v>
      </c>
      <c r="P92" s="44">
        <v>4.2660252056165993</v>
      </c>
      <c r="Q92" s="44">
        <v>4.1722835324619894</v>
      </c>
      <c r="R92" s="44">
        <v>4.1501700000000001</v>
      </c>
      <c r="S92" s="44">
        <v>2.7816800000000002</v>
      </c>
      <c r="T92" s="44">
        <v>4.3169926202020426</v>
      </c>
      <c r="U92" s="44">
        <v>4.1239099000828379</v>
      </c>
      <c r="V92" s="44">
        <v>4.0765119111868184</v>
      </c>
      <c r="W92" s="44">
        <v>4.1471237405508088</v>
      </c>
      <c r="X92" s="132"/>
      <c r="Y92" s="75">
        <f t="shared" si="63"/>
        <v>7.3806018054131073</v>
      </c>
      <c r="Z92" s="75">
        <f t="shared" si="64"/>
        <v>150.61181975286672</v>
      </c>
      <c r="AA92" s="40">
        <f t="shared" si="65"/>
        <v>675.8251146272861</v>
      </c>
      <c r="AB92" s="40">
        <f t="shared" si="66"/>
        <v>597.38547999296009</v>
      </c>
      <c r="AC92" s="40">
        <f t="shared" si="88"/>
        <v>63.581016791412772</v>
      </c>
      <c r="AD92" s="40">
        <f t="shared" si="67"/>
        <v>731.99683999308354</v>
      </c>
      <c r="AE92" s="40">
        <f t="shared" si="68"/>
        <v>741.73409370457352</v>
      </c>
      <c r="AF92" s="44">
        <f t="shared" si="69"/>
        <v>732.40722467773321</v>
      </c>
      <c r="AG92" s="44">
        <f t="shared" si="84"/>
        <v>0.16841558939500975</v>
      </c>
      <c r="AH92" s="44">
        <f t="shared" si="85"/>
        <v>86.99048584383317</v>
      </c>
      <c r="AI92" s="75">
        <f t="shared" si="70"/>
        <v>750.09243615393689</v>
      </c>
      <c r="AJ92" s="75">
        <f t="shared" si="71"/>
        <v>754.58879452128951</v>
      </c>
      <c r="AK92" s="75">
        <f t="shared" si="72"/>
        <v>622.81341379177286</v>
      </c>
      <c r="AL92" s="75">
        <f t="shared" si="73"/>
        <v>566.58476829023778</v>
      </c>
      <c r="AM92" s="132"/>
      <c r="AN92" s="44">
        <f t="shared" si="74"/>
        <v>157.20331452832943</v>
      </c>
      <c r="AO92" s="75">
        <f t="shared" si="75"/>
        <v>151.72921551702655</v>
      </c>
      <c r="AQ92" s="75">
        <f t="shared" si="86"/>
        <v>130.1155291082585</v>
      </c>
      <c r="AR92" s="75">
        <f t="shared" si="76"/>
        <v>137.49613091367161</v>
      </c>
      <c r="AS92" s="75">
        <f t="shared" si="77"/>
        <v>280.72734886112522</v>
      </c>
      <c r="CM92" s="75">
        <f t="shared" si="78"/>
        <v>759.47777935273155</v>
      </c>
      <c r="CN92" s="75">
        <f t="shared" si="79"/>
        <v>766.85838115814465</v>
      </c>
      <c r="CO92" s="44">
        <f t="shared" si="80"/>
        <v>27.05963053768528</v>
      </c>
      <c r="CQ92" s="75">
        <f t="shared" si="81"/>
        <v>638.42838259695202</v>
      </c>
      <c r="CR92" s="120">
        <f t="shared" si="82"/>
        <v>768.54391170521058</v>
      </c>
      <c r="CS92" s="120">
        <f t="shared" si="83"/>
        <v>775.92451351062368</v>
      </c>
      <c r="CT92" s="120">
        <f t="shared" si="87"/>
        <v>-137.49613091367166</v>
      </c>
    </row>
    <row r="93" spans="1:98" x14ac:dyDescent="0.2">
      <c r="A93" s="132">
        <v>176</v>
      </c>
      <c r="B93" s="132">
        <v>449.15</v>
      </c>
      <c r="C93" s="40">
        <v>2.2264276967605476</v>
      </c>
      <c r="D93" s="132"/>
      <c r="E93" s="44">
        <v>4.64222</v>
      </c>
      <c r="F93" s="44">
        <v>4.6748815920797462</v>
      </c>
      <c r="G93" s="150">
        <v>4.0759600000000002</v>
      </c>
      <c r="H93" s="44">
        <v>2.1626400000000001</v>
      </c>
      <c r="I93" s="44"/>
      <c r="J93" s="44">
        <v>4.1594300000000004</v>
      </c>
      <c r="K93" s="44">
        <v>4.0147300000000001</v>
      </c>
      <c r="L93" s="44">
        <v>4.2238499999999997</v>
      </c>
      <c r="M93" s="44">
        <v>4.3644800000000004</v>
      </c>
      <c r="N93" s="44">
        <v>4.3498999999999999</v>
      </c>
      <c r="O93" s="44">
        <v>4.3684161889636846</v>
      </c>
      <c r="P93" s="44">
        <v>4.2269830758247178</v>
      </c>
      <c r="Q93" s="44">
        <v>4.1348636989079406</v>
      </c>
      <c r="R93" s="44">
        <v>4.1123099999999999</v>
      </c>
      <c r="S93" s="44">
        <v>2.7635999999999998</v>
      </c>
      <c r="T93" s="44">
        <v>4.2772019111565376</v>
      </c>
      <c r="U93" s="44">
        <v>4.0872976792154976</v>
      </c>
      <c r="V93" s="44">
        <v>4.0406157418318642</v>
      </c>
      <c r="W93" s="44">
        <v>4.1101783941467458</v>
      </c>
      <c r="X93" s="132"/>
      <c r="Y93" s="75">
        <f t="shared" si="63"/>
        <v>7.011134428368905</v>
      </c>
      <c r="Z93" s="75">
        <f t="shared" si="64"/>
        <v>150.00167357381446</v>
      </c>
      <c r="AA93" s="40">
        <f t="shared" si="65"/>
        <v>671.26849030171149</v>
      </c>
      <c r="AB93" s="40">
        <f t="shared" si="66"/>
        <v>592.88705920765153</v>
      </c>
      <c r="AC93" s="40">
        <f t="shared" si="88"/>
        <v>63.862030528579297</v>
      </c>
      <c r="AD93" s="40">
        <f t="shared" si="67"/>
        <v>727.53923869060918</v>
      </c>
      <c r="AE93" s="40">
        <f t="shared" si="68"/>
        <v>737.07759100523208</v>
      </c>
      <c r="AF93" s="44">
        <f t="shared" si="69"/>
        <v>728.05981138826314</v>
      </c>
      <c r="AG93" s="44">
        <f t="shared" si="84"/>
        <v>0.27099593354272217</v>
      </c>
      <c r="AH93" s="44">
        <f t="shared" si="85"/>
        <v>81.320349220220436</v>
      </c>
      <c r="AI93" s="75">
        <f t="shared" si="70"/>
        <v>745.18021798667814</v>
      </c>
      <c r="AJ93" s="75">
        <f t="shared" si="71"/>
        <v>749.66778641490964</v>
      </c>
      <c r="AK93" s="75">
        <f t="shared" si="72"/>
        <v>618.23279794206144</v>
      </c>
      <c r="AL93" s="75">
        <f t="shared" si="73"/>
        <v>562.26382253823306</v>
      </c>
      <c r="AM93" s="132"/>
      <c r="AN93" s="44">
        <f t="shared" si="74"/>
        <v>156.78072720725811</v>
      </c>
      <c r="AO93" s="75">
        <f t="shared" si="75"/>
        <v>151.20166622594945</v>
      </c>
      <c r="AQ93" s="75">
        <f t="shared" si="86"/>
        <v>130.0863983245078</v>
      </c>
      <c r="AR93" s="75">
        <f t="shared" si="76"/>
        <v>137.0975327528767</v>
      </c>
      <c r="AS93" s="75">
        <f t="shared" si="77"/>
        <v>280.08807189832226</v>
      </c>
      <c r="CM93" s="75">
        <f t="shared" si="78"/>
        <v>754.84916405846513</v>
      </c>
      <c r="CN93" s="75">
        <f t="shared" si="79"/>
        <v>761.86029848683404</v>
      </c>
      <c r="CO93" s="44">
        <f t="shared" si="80"/>
        <v>26.778210190837626</v>
      </c>
      <c r="CQ93" s="75">
        <f t="shared" si="81"/>
        <v>633.77660415688172</v>
      </c>
      <c r="CR93" s="120">
        <f t="shared" si="82"/>
        <v>763.86300248138969</v>
      </c>
      <c r="CS93" s="120">
        <f t="shared" si="83"/>
        <v>770.87413690975859</v>
      </c>
      <c r="CT93" s="120">
        <f t="shared" si="87"/>
        <v>-137.09753275287687</v>
      </c>
    </row>
    <row r="94" spans="1:98" x14ac:dyDescent="0.2">
      <c r="A94" s="132">
        <v>178</v>
      </c>
      <c r="B94" s="132">
        <v>451.15</v>
      </c>
      <c r="C94" s="40">
        <v>2.2165576859137759</v>
      </c>
      <c r="D94" s="132"/>
      <c r="E94" s="44">
        <v>4.6020399999999997</v>
      </c>
      <c r="F94" s="44">
        <v>4.6327413762948595</v>
      </c>
      <c r="G94" s="150">
        <v>4.0407999999999999</v>
      </c>
      <c r="H94" s="44">
        <v>2.15388</v>
      </c>
      <c r="I94" s="44"/>
      <c r="J94" s="44">
        <v>4.1217699999999997</v>
      </c>
      <c r="K94" s="44">
        <v>3.9790100000000002</v>
      </c>
      <c r="L94" s="44">
        <v>4.1856600000000004</v>
      </c>
      <c r="M94" s="44">
        <v>4.3232400000000002</v>
      </c>
      <c r="N94" s="44">
        <v>4.3087799999999996</v>
      </c>
      <c r="O94" s="44">
        <v>4.3270047376909586</v>
      </c>
      <c r="P94" s="44">
        <v>4.1886639241167094</v>
      </c>
      <c r="Q94" s="44">
        <v>4.0981338516504326</v>
      </c>
      <c r="R94" s="44">
        <v>4.07517</v>
      </c>
      <c r="S94" s="44">
        <v>2.7458</v>
      </c>
      <c r="T94" s="44">
        <v>4.2381509456072708</v>
      </c>
      <c r="U94" s="44">
        <v>4.0513550546457013</v>
      </c>
      <c r="V94" s="44">
        <v>4.0053758234815575</v>
      </c>
      <c r="W94" s="44">
        <v>4.0739126432050945</v>
      </c>
      <c r="X94" s="132"/>
      <c r="Y94" s="75">
        <f t="shared" si="63"/>
        <v>6.6490993460677146</v>
      </c>
      <c r="Z94" s="75">
        <f t="shared" si="64"/>
        <v>149.40108335916889</v>
      </c>
      <c r="AA94" s="40">
        <f t="shared" si="65"/>
        <v>666.75715870075237</v>
      </c>
      <c r="AB94" s="40">
        <f t="shared" si="66"/>
        <v>588.42840812335976</v>
      </c>
      <c r="AC94" s="40">
        <f t="shared" si="88"/>
        <v>64.139047756451433</v>
      </c>
      <c r="AD94" s="40">
        <f t="shared" si="67"/>
        <v>723.12370368365089</v>
      </c>
      <c r="AE94" s="40">
        <f t="shared" si="68"/>
        <v>732.4623739332817</v>
      </c>
      <c r="AF94" s="44">
        <f t="shared" si="69"/>
        <v>723.7532608147867</v>
      </c>
      <c r="AG94" s="44">
        <f t="shared" si="84"/>
        <v>0.39634218136395361</v>
      </c>
      <c r="AH94" s="44">
        <f t="shared" si="85"/>
        <v>75.848651310741658</v>
      </c>
      <c r="AI94" s="75">
        <f t="shared" si="70"/>
        <v>740.31700699638031</v>
      </c>
      <c r="AJ94" s="75">
        <f t="shared" si="71"/>
        <v>744.79693509385663</v>
      </c>
      <c r="AK94" s="75">
        <f t="shared" si="72"/>
        <v>613.69840200968861</v>
      </c>
      <c r="AL94" s="75">
        <f t="shared" si="73"/>
        <v>557.98680919207277</v>
      </c>
      <c r="AM94" s="132"/>
      <c r="AN94" s="44">
        <f t="shared" si="74"/>
        <v>156.36852697049687</v>
      </c>
      <c r="AO94" s="75">
        <f t="shared" si="75"/>
        <v>150.68306515598965</v>
      </c>
      <c r="AQ94" s="75">
        <f t="shared" si="86"/>
        <v>130.05699127679296</v>
      </c>
      <c r="AR94" s="75">
        <f t="shared" si="76"/>
        <v>136.70609062286067</v>
      </c>
      <c r="AS94" s="75">
        <f t="shared" si="77"/>
        <v>279.45807463596185</v>
      </c>
      <c r="CM94" s="75">
        <f t="shared" si="78"/>
        <v>750.26315912192922</v>
      </c>
      <c r="CN94" s="75">
        <f t="shared" si="79"/>
        <v>756.91225846799693</v>
      </c>
      <c r="CO94" s="44">
        <f t="shared" si="80"/>
        <v>26.498539813009415</v>
      </c>
      <c r="CQ94" s="75">
        <f t="shared" si="81"/>
        <v>629.17182529579236</v>
      </c>
      <c r="CR94" s="120">
        <f t="shared" si="82"/>
        <v>759.22881657258517</v>
      </c>
      <c r="CS94" s="120">
        <f t="shared" si="83"/>
        <v>765.87791591865289</v>
      </c>
      <c r="CT94" s="120">
        <f t="shared" si="87"/>
        <v>-136.70609062286053</v>
      </c>
    </row>
    <row r="95" spans="1:98" x14ac:dyDescent="0.2">
      <c r="A95" s="132">
        <v>180</v>
      </c>
      <c r="B95" s="132">
        <v>453.15</v>
      </c>
      <c r="C95" s="40">
        <v>2.2067747986317996</v>
      </c>
      <c r="D95" s="132"/>
      <c r="E95" s="44">
        <v>4.5625600000000004</v>
      </c>
      <c r="F95" s="44">
        <v>4.5913692063162985</v>
      </c>
      <c r="G95" s="150">
        <v>4.0062699999999998</v>
      </c>
      <c r="H95" s="44">
        <v>2.1452399999999998</v>
      </c>
      <c r="I95" s="44"/>
      <c r="J95" s="44">
        <v>4.0848199999999997</v>
      </c>
      <c r="K95" s="44">
        <v>3.94394</v>
      </c>
      <c r="L95" s="44">
        <v>4.1482000000000001</v>
      </c>
      <c r="M95" s="44">
        <v>4.2827999999999999</v>
      </c>
      <c r="N95" s="44">
        <v>4.2684499999999996</v>
      </c>
      <c r="O95" s="44">
        <v>4.286381924187344</v>
      </c>
      <c r="P95" s="44">
        <v>4.1510577398038144</v>
      </c>
      <c r="Q95" s="44">
        <v>4.0620806864707708</v>
      </c>
      <c r="R95" s="44">
        <v>4.03871</v>
      </c>
      <c r="S95" s="44">
        <v>2.7282899999999999</v>
      </c>
      <c r="T95" s="44">
        <v>4.1998230916270778</v>
      </c>
      <c r="U95" s="44">
        <v>4.0160689471469677</v>
      </c>
      <c r="V95" s="44">
        <v>3.9707722649932164</v>
      </c>
      <c r="W95" s="44">
        <v>4.0383064178212589</v>
      </c>
      <c r="X95" s="132"/>
      <c r="Y95" s="75">
        <f t="shared" si="63"/>
        <v>6.2944121118719067</v>
      </c>
      <c r="Z95" s="75">
        <f t="shared" si="64"/>
        <v>148.80986387901424</v>
      </c>
      <c r="AA95" s="40">
        <f t="shared" si="65"/>
        <v>662.29045562351325</v>
      </c>
      <c r="AB95" s="40">
        <f t="shared" si="66"/>
        <v>584.00908821287521</v>
      </c>
      <c r="AC95" s="40">
        <f t="shared" si="88"/>
        <v>64.412141230324323</v>
      </c>
      <c r="AD95" s="40">
        <f t="shared" si="67"/>
        <v>718.74964444932891</v>
      </c>
      <c r="AE95" s="40">
        <f t="shared" si="68"/>
        <v>727.88789584022948</v>
      </c>
      <c r="AF95" s="44">
        <f t="shared" si="69"/>
        <v>719.48700135804438</v>
      </c>
      <c r="AG95" s="44">
        <f t="shared" si="84"/>
        <v>0.54369521083043282</v>
      </c>
      <c r="AH95" s="44">
        <f t="shared" si="85"/>
        <v>70.57502810080797</v>
      </c>
      <c r="AI95" s="75">
        <f t="shared" si="70"/>
        <v>735.50208239626681</v>
      </c>
      <c r="AJ95" s="75">
        <f t="shared" si="71"/>
        <v>739.97554333446271</v>
      </c>
      <c r="AK95" s="75">
        <f t="shared" si="72"/>
        <v>609.20962816905524</v>
      </c>
      <c r="AL95" s="75">
        <f t="shared" si="73"/>
        <v>553.75315622059099</v>
      </c>
      <c r="AM95" s="132"/>
      <c r="AN95" s="44">
        <f t="shared" si="74"/>
        <v>155.9664551215875</v>
      </c>
      <c r="AO95" s="75">
        <f t="shared" si="75"/>
        <v>150.17321973922617</v>
      </c>
      <c r="AQ95" s="75">
        <f t="shared" si="86"/>
        <v>130.02323563300195</v>
      </c>
      <c r="AR95" s="75">
        <f t="shared" si="76"/>
        <v>136.31764774487385</v>
      </c>
      <c r="AS95" s="75">
        <f t="shared" si="77"/>
        <v>278.83309951201619</v>
      </c>
      <c r="CM95" s="75">
        <f t="shared" si="78"/>
        <v>745.71920380960478</v>
      </c>
      <c r="CN95" s="75">
        <f t="shared" si="79"/>
        <v>752.01361592147668</v>
      </c>
      <c r="CO95" s="44">
        <f t="shared" si="80"/>
        <v>26.220630233966403</v>
      </c>
      <c r="CQ95" s="75">
        <f t="shared" si="81"/>
        <v>624.60919964120967</v>
      </c>
      <c r="CR95" s="120">
        <f t="shared" si="82"/>
        <v>754.6324352742115</v>
      </c>
      <c r="CS95" s="120">
        <f t="shared" si="83"/>
        <v>760.92684738608341</v>
      </c>
      <c r="CT95" s="120">
        <f t="shared" si="87"/>
        <v>-136.31764774487374</v>
      </c>
    </row>
    <row r="96" spans="1:98" x14ac:dyDescent="0.2">
      <c r="A96" s="132">
        <v>182</v>
      </c>
      <c r="B96" s="132">
        <v>455.15</v>
      </c>
      <c r="C96" s="40">
        <v>2.1970778864110736</v>
      </c>
      <c r="D96" s="132"/>
      <c r="E96" s="44">
        <v>4.5237699999999998</v>
      </c>
      <c r="F96" s="44">
        <v>4.5507529775307676</v>
      </c>
      <c r="G96" s="150">
        <v>3.97235</v>
      </c>
      <c r="H96" s="44">
        <v>2.1367099999999999</v>
      </c>
      <c r="I96" s="44"/>
      <c r="J96" s="44">
        <v>4.04854</v>
      </c>
      <c r="K96" s="44">
        <v>3.9095300000000002</v>
      </c>
      <c r="L96" s="44">
        <v>4.1114199999999999</v>
      </c>
      <c r="M96" s="44">
        <v>4.2431200000000002</v>
      </c>
      <c r="N96" s="44">
        <v>4.2288699999999997</v>
      </c>
      <c r="O96" s="44">
        <v>4.2465279935495541</v>
      </c>
      <c r="P96" s="44">
        <v>4.1141412477555281</v>
      </c>
      <c r="Q96" s="44">
        <v>4.02667751817655</v>
      </c>
      <c r="R96" s="44">
        <v>4.0029300000000001</v>
      </c>
      <c r="S96" s="44">
        <v>2.7110500000000002</v>
      </c>
      <c r="T96" s="44">
        <v>4.1622017166289167</v>
      </c>
      <c r="U96" s="44">
        <v>3.9814257363358059</v>
      </c>
      <c r="V96" s="44">
        <v>3.9367949835244329</v>
      </c>
      <c r="W96" s="44">
        <v>4.0033430330779343</v>
      </c>
      <c r="X96" s="132"/>
      <c r="Y96" s="75">
        <f t="shared" si="63"/>
        <v>5.9469918413267351</v>
      </c>
      <c r="Z96" s="75">
        <f t="shared" si="64"/>
        <v>148.22783397905292</v>
      </c>
      <c r="AA96" s="40">
        <f t="shared" si="65"/>
        <v>657.86772967214506</v>
      </c>
      <c r="AB96" s="40">
        <f t="shared" si="66"/>
        <v>579.62866673957762</v>
      </c>
      <c r="AC96" s="40">
        <f t="shared" si="88"/>
        <v>64.681382079531687</v>
      </c>
      <c r="AD96" s="40">
        <f t="shared" si="67"/>
        <v>714.4164814310534</v>
      </c>
      <c r="AE96" s="40">
        <f t="shared" si="68"/>
        <v>723.35361968581788</v>
      </c>
      <c r="AF96" s="44">
        <f t="shared" si="69"/>
        <v>715.2604720001757</v>
      </c>
      <c r="AG96" s="44">
        <f t="shared" si="84"/>
        <v>0.71232008076737974</v>
      </c>
      <c r="AH96" s="44">
        <f t="shared" si="85"/>
        <v>65.499039461615368</v>
      </c>
      <c r="AI96" s="75">
        <f t="shared" si="70"/>
        <v>730.73473732676393</v>
      </c>
      <c r="AJ96" s="75">
        <f t="shared" si="71"/>
        <v>735.20292683607101</v>
      </c>
      <c r="AK96" s="75">
        <f t="shared" si="72"/>
        <v>604.76588805331585</v>
      </c>
      <c r="AL96" s="75">
        <f t="shared" si="73"/>
        <v>549.56230068475816</v>
      </c>
      <c r="AM96" s="132"/>
      <c r="AN96" s="44">
        <f t="shared" si="74"/>
        <v>155.57426009649339</v>
      </c>
      <c r="AO96" s="75">
        <f t="shared" si="75"/>
        <v>149.67194478756699</v>
      </c>
      <c r="AQ96" s="75">
        <f t="shared" si="86"/>
        <v>129.98785787825463</v>
      </c>
      <c r="AR96" s="75">
        <f t="shared" si="76"/>
        <v>135.93484971958136</v>
      </c>
      <c r="AS96" s="75">
        <f t="shared" si="77"/>
        <v>278.21569185730755</v>
      </c>
      <c r="CM96" s="75">
        <f t="shared" si="78"/>
        <v>741.21674690290217</v>
      </c>
      <c r="CN96" s="75">
        <f t="shared" si="79"/>
        <v>747.16373874422891</v>
      </c>
      <c r="CO96" s="44">
        <f t="shared" si="80"/>
        <v>25.944491217727773</v>
      </c>
      <c r="CQ96" s="75">
        <f t="shared" si="81"/>
        <v>620.09059624854297</v>
      </c>
      <c r="CR96" s="120">
        <f t="shared" si="82"/>
        <v>750.07845412679762</v>
      </c>
      <c r="CS96" s="120">
        <f t="shared" si="83"/>
        <v>756.02544596812436</v>
      </c>
      <c r="CT96" s="120">
        <f t="shared" si="87"/>
        <v>-135.93484971958139</v>
      </c>
    </row>
    <row r="97" spans="1:98" x14ac:dyDescent="0.2">
      <c r="A97" s="132">
        <v>184</v>
      </c>
      <c r="B97" s="132">
        <v>457.15</v>
      </c>
      <c r="C97" s="40">
        <v>2.1874658208465494</v>
      </c>
      <c r="D97" s="132"/>
      <c r="E97" s="44">
        <v>4.4856499999999997</v>
      </c>
      <c r="F97" s="44">
        <v>4.510870604409976</v>
      </c>
      <c r="G97" s="150">
        <v>3.9390299999999998</v>
      </c>
      <c r="H97" s="44">
        <v>2.1282899999999998</v>
      </c>
      <c r="I97" s="44"/>
      <c r="J97" s="44">
        <v>4.0129400000000004</v>
      </c>
      <c r="K97" s="44">
        <v>3.87574</v>
      </c>
      <c r="L97" s="44">
        <v>4.0753199999999996</v>
      </c>
      <c r="M97" s="44">
        <v>4.20418</v>
      </c>
      <c r="N97" s="44">
        <v>4.1900500000000003</v>
      </c>
      <c r="O97" s="44">
        <v>4.2074243902891473</v>
      </c>
      <c r="P97" s="44">
        <v>4.0779010257228947</v>
      </c>
      <c r="Q97" s="44">
        <v>3.9919176784890893</v>
      </c>
      <c r="R97" s="44">
        <v>3.9678</v>
      </c>
      <c r="S97" s="44">
        <v>2.6940900000000001</v>
      </c>
      <c r="T97" s="44">
        <v>4.1252667150277729</v>
      </c>
      <c r="U97" s="44">
        <v>3.9473990410880391</v>
      </c>
      <c r="V97" s="44">
        <v>3.9034239321761555</v>
      </c>
      <c r="W97" s="44">
        <v>3.9690125327938004</v>
      </c>
      <c r="X97" s="132"/>
      <c r="Y97" s="75">
        <f t="shared" si="63"/>
        <v>5.6067610108445933</v>
      </c>
      <c r="Z97" s="75">
        <f t="shared" si="64"/>
        <v>147.6548164859895</v>
      </c>
      <c r="AA97" s="40">
        <f t="shared" si="65"/>
        <v>653.4883419472028</v>
      </c>
      <c r="AB97" s="40">
        <f t="shared" si="66"/>
        <v>575.28671666594153</v>
      </c>
      <c r="AC97" s="40">
        <f t="shared" si="88"/>
        <v>64.946839850574293</v>
      </c>
      <c r="AD97" s="40">
        <f t="shared" si="67"/>
        <v>710.12364578585834</v>
      </c>
      <c r="AE97" s="40">
        <f t="shared" si="68"/>
        <v>718.85901782784651</v>
      </c>
      <c r="AF97" s="44">
        <f t="shared" si="69"/>
        <v>711.07312206160964</v>
      </c>
      <c r="AG97" s="44">
        <f t="shared" si="84"/>
        <v>0.90150519821454811</v>
      </c>
      <c r="AH97" s="44">
        <f t="shared" si="85"/>
        <v>60.620172882705319</v>
      </c>
      <c r="AI97" s="75">
        <f t="shared" si="70"/>
        <v>726.01427852344614</v>
      </c>
      <c r="AJ97" s="75">
        <f t="shared" si="71"/>
        <v>730.47841390790973</v>
      </c>
      <c r="AK97" s="75">
        <f t="shared" si="72"/>
        <v>600.36660257481105</v>
      </c>
      <c r="AL97" s="75">
        <f t="shared" si="73"/>
        <v>545.41368856473196</v>
      </c>
      <c r="AM97" s="132"/>
      <c r="AN97" s="44">
        <f t="shared" si="74"/>
        <v>155.1916972419682</v>
      </c>
      <c r="AO97" s="75">
        <f t="shared" si="75"/>
        <v>149.17906217274958</v>
      </c>
      <c r="AQ97" s="75">
        <f t="shared" si="86"/>
        <v>129.94891244001434</v>
      </c>
      <c r="AR97" s="75">
        <f t="shared" si="76"/>
        <v>135.55567345085893</v>
      </c>
      <c r="AS97" s="75">
        <f t="shared" si="77"/>
        <v>277.60372892600384</v>
      </c>
      <c r="CM97" s="75">
        <f t="shared" si="78"/>
        <v>736.75524650049181</v>
      </c>
      <c r="CN97" s="75">
        <f t="shared" si="79"/>
        <v>742.3620075113364</v>
      </c>
      <c r="CO97" s="44">
        <f t="shared" si="80"/>
        <v>25.67013150798789</v>
      </c>
      <c r="CQ97" s="75">
        <f t="shared" si="81"/>
        <v>615.61565971613925</v>
      </c>
      <c r="CR97" s="120">
        <f t="shared" si="82"/>
        <v>745.56457215615353</v>
      </c>
      <c r="CS97" s="120">
        <f t="shared" si="83"/>
        <v>751.17133316699812</v>
      </c>
      <c r="CT97" s="120">
        <f t="shared" si="87"/>
        <v>-135.55567345085888</v>
      </c>
    </row>
    <row r="98" spans="1:98" x14ac:dyDescent="0.2">
      <c r="A98" s="132">
        <v>186</v>
      </c>
      <c r="B98" s="132">
        <v>459.15</v>
      </c>
      <c r="C98" s="40">
        <v>2.1779374931939453</v>
      </c>
      <c r="D98" s="132"/>
      <c r="E98" s="44">
        <v>4.4481900000000003</v>
      </c>
      <c r="F98" s="44">
        <v>4.4717101400636308</v>
      </c>
      <c r="G98" s="150">
        <v>3.9062899999999998</v>
      </c>
      <c r="H98" s="44">
        <v>2.1199699999999999</v>
      </c>
      <c r="I98" s="44"/>
      <c r="J98" s="44">
        <v>3.9779800000000001</v>
      </c>
      <c r="K98" s="44">
        <v>3.8425600000000002</v>
      </c>
      <c r="L98" s="44">
        <v>4.0398800000000001</v>
      </c>
      <c r="M98" s="44">
        <v>4.1659699999999997</v>
      </c>
      <c r="N98" s="44">
        <v>4.1519399999999997</v>
      </c>
      <c r="O98" s="44">
        <v>4.1690514508698495</v>
      </c>
      <c r="P98" s="44">
        <v>4.0423137668099542</v>
      </c>
      <c r="Q98" s="44">
        <v>3.9577844986799451</v>
      </c>
      <c r="R98" s="44">
        <v>3.9333200000000001</v>
      </c>
      <c r="S98" s="44">
        <v>2.6773899999999999</v>
      </c>
      <c r="T98" s="44">
        <v>4.0890082951772273</v>
      </c>
      <c r="U98" s="44">
        <v>3.9139852463918281</v>
      </c>
      <c r="V98" s="44">
        <v>3.8706459609232073</v>
      </c>
      <c r="W98" s="44">
        <v>3.9352982732357331</v>
      </c>
      <c r="X98" s="132"/>
      <c r="Y98" s="75">
        <f t="shared" si="63"/>
        <v>5.2736452661627027</v>
      </c>
      <c r="Z98" s="75">
        <f t="shared" si="64"/>
        <v>147.09063811494784</v>
      </c>
      <c r="AA98" s="40">
        <f t="shared" si="65"/>
        <v>649.15166575160333</v>
      </c>
      <c r="AB98" s="40">
        <f t="shared" si="66"/>
        <v>570.98281656381914</v>
      </c>
      <c r="AC98" s="40">
        <f t="shared" si="88"/>
        <v>65.208582548924227</v>
      </c>
      <c r="AD98" s="40">
        <f t="shared" si="67"/>
        <v>705.87057913867216</v>
      </c>
      <c r="AE98" s="40">
        <f t="shared" si="68"/>
        <v>714.40357181748891</v>
      </c>
      <c r="AF98" s="44">
        <f t="shared" si="69"/>
        <v>706.92441096461448</v>
      </c>
      <c r="AG98" s="44">
        <f t="shared" si="84"/>
        <v>1.1105615173689347</v>
      </c>
      <c r="AH98" s="44">
        <f t="shared" si="85"/>
        <v>55.937847063169357</v>
      </c>
      <c r="AI98" s="75">
        <f t="shared" si="70"/>
        <v>721.34002599437054</v>
      </c>
      <c r="AJ98" s="75">
        <f t="shared" si="71"/>
        <v>725.80134516548048</v>
      </c>
      <c r="AK98" s="75">
        <f t="shared" si="72"/>
        <v>596.0112017495594</v>
      </c>
      <c r="AL98" s="75">
        <f t="shared" si="73"/>
        <v>541.30677459082131</v>
      </c>
      <c r="AM98" s="132"/>
      <c r="AN98" s="44">
        <f t="shared" si="74"/>
        <v>154.81852860166134</v>
      </c>
      <c r="AO98" s="75">
        <f t="shared" si="75"/>
        <v>148.69440051983247</v>
      </c>
      <c r="AQ98" s="75">
        <f t="shared" si="86"/>
        <v>129.90919741317833</v>
      </c>
      <c r="AR98" s="75">
        <f t="shared" si="76"/>
        <v>135.18284267934104</v>
      </c>
      <c r="AS98" s="75">
        <f t="shared" si="77"/>
        <v>276.99983552812614</v>
      </c>
      <c r="CM98" s="75">
        <f t="shared" si="78"/>
        <v>732.33416982552285</v>
      </c>
      <c r="CN98" s="75">
        <f t="shared" si="79"/>
        <v>737.60781509168555</v>
      </c>
      <c r="CO98" s="44">
        <f t="shared" si="80"/>
        <v>25.39755887176841</v>
      </c>
      <c r="CQ98" s="75">
        <f t="shared" si="81"/>
        <v>611.18613680974693</v>
      </c>
      <c r="CR98" s="120">
        <f t="shared" si="82"/>
        <v>741.09533422292509</v>
      </c>
      <c r="CS98" s="120">
        <f t="shared" si="83"/>
        <v>746.36897948908779</v>
      </c>
      <c r="CT98" s="120">
        <f t="shared" si="87"/>
        <v>-135.18284267934087</v>
      </c>
    </row>
    <row r="99" spans="1:98" x14ac:dyDescent="0.2">
      <c r="A99" s="132">
        <v>188</v>
      </c>
      <c r="B99" s="132">
        <v>461.15</v>
      </c>
      <c r="C99" s="40">
        <v>2.1684918139434024</v>
      </c>
      <c r="D99" s="132"/>
      <c r="E99" s="44">
        <v>4.4113699999999998</v>
      </c>
      <c r="F99" s="44">
        <v>4.4332496571358764</v>
      </c>
      <c r="G99" s="150">
        <v>3.8741300000000001</v>
      </c>
      <c r="H99" s="44">
        <v>2.1117599999999999</v>
      </c>
      <c r="I99" s="44"/>
      <c r="J99" s="44">
        <v>3.9436499999999999</v>
      </c>
      <c r="K99" s="44">
        <v>3.8099799999999999</v>
      </c>
      <c r="L99" s="44">
        <v>4.0050800000000004</v>
      </c>
      <c r="M99" s="44">
        <v>4.1284599999999996</v>
      </c>
      <c r="N99" s="44">
        <v>4.1145399999999999</v>
      </c>
      <c r="O99" s="44">
        <v>4.1313920172261556</v>
      </c>
      <c r="P99" s="44">
        <v>4.0073729034463188</v>
      </c>
      <c r="Q99" s="44">
        <v>3.9242613212028838</v>
      </c>
      <c r="R99" s="44">
        <v>3.8994599999999999</v>
      </c>
      <c r="S99" s="44">
        <v>2.6609500000000001</v>
      </c>
      <c r="T99" s="44">
        <v>4.0534062480343174</v>
      </c>
      <c r="U99" s="44">
        <v>3.8811579674409726</v>
      </c>
      <c r="V99" s="44">
        <v>3.8384509644291245</v>
      </c>
      <c r="W99" s="44">
        <v>3.9021801469298056</v>
      </c>
      <c r="X99" s="132"/>
      <c r="Y99" s="75">
        <f t="shared" si="63"/>
        <v>4.9475732401758705</v>
      </c>
      <c r="Z99" s="75">
        <f t="shared" si="64"/>
        <v>146.53512937890039</v>
      </c>
      <c r="AA99" s="40">
        <f t="shared" si="65"/>
        <v>644.85708630290594</v>
      </c>
      <c r="AB99" s="40">
        <f t="shared" si="66"/>
        <v>566.71655052645383</v>
      </c>
      <c r="AC99" s="40">
        <f t="shared" si="88"/>
        <v>65.466676679551639</v>
      </c>
      <c r="AD99" s="40">
        <f t="shared" si="67"/>
        <v>701.65673334330302</v>
      </c>
      <c r="AE99" s="40">
        <f t="shared" si="68"/>
        <v>709.98677219993499</v>
      </c>
      <c r="AF99" s="44">
        <f t="shared" si="69"/>
        <v>702.81380800329134</v>
      </c>
      <c r="AG99" s="44">
        <f t="shared" si="84"/>
        <v>1.338821768787098</v>
      </c>
      <c r="AH99" s="44">
        <f t="shared" si="85"/>
        <v>51.451415366331645</v>
      </c>
      <c r="AI99" s="75">
        <f t="shared" si="70"/>
        <v>716.71131270650039</v>
      </c>
      <c r="AJ99" s="75">
        <f t="shared" si="71"/>
        <v>721.17107323611822</v>
      </c>
      <c r="AK99" s="75">
        <f t="shared" si="72"/>
        <v>591.69912452570918</v>
      </c>
      <c r="AL99" s="75">
        <f t="shared" si="73"/>
        <v>537.24102207826422</v>
      </c>
      <c r="AM99" s="132"/>
      <c r="AN99" s="44">
        <f t="shared" si="74"/>
        <v>154.45452270966439</v>
      </c>
      <c r="AO99" s="75">
        <f t="shared" si="75"/>
        <v>148.21779491365703</v>
      </c>
      <c r="AQ99" s="75">
        <f t="shared" si="86"/>
        <v>129.86417734228786</v>
      </c>
      <c r="AR99" s="75">
        <f t="shared" si="76"/>
        <v>134.81175058246373</v>
      </c>
      <c r="AS99" s="75">
        <f t="shared" si="77"/>
        <v>276.39930672118828</v>
      </c>
      <c r="CM99" s="75">
        <f t="shared" si="78"/>
        <v>727.95299303759759</v>
      </c>
      <c r="CN99" s="75">
        <f t="shared" si="79"/>
        <v>732.90056627777346</v>
      </c>
      <c r="CO99" s="44">
        <f t="shared" si="80"/>
        <v>25.126780141381801</v>
      </c>
      <c r="CQ99" s="75">
        <f t="shared" si="81"/>
        <v>606.79939844548107</v>
      </c>
      <c r="CR99" s="120">
        <f t="shared" si="82"/>
        <v>736.66357578776876</v>
      </c>
      <c r="CS99" s="120">
        <f t="shared" si="83"/>
        <v>741.61114902794463</v>
      </c>
      <c r="CT99" s="120">
        <f t="shared" si="87"/>
        <v>-134.81175058246356</v>
      </c>
    </row>
    <row r="100" spans="1:98" x14ac:dyDescent="0.2">
      <c r="A100" s="132">
        <v>190</v>
      </c>
      <c r="B100" s="132">
        <v>463.15</v>
      </c>
      <c r="C100" s="40">
        <v>2.1591277124041888</v>
      </c>
      <c r="D100" s="132"/>
      <c r="E100" s="44">
        <v>4.3751800000000003</v>
      </c>
      <c r="F100" s="44">
        <v>4.3954773539633196</v>
      </c>
      <c r="G100" s="150">
        <v>3.8425199999999999</v>
      </c>
      <c r="H100" s="44">
        <v>2.10364</v>
      </c>
      <c r="I100" s="44"/>
      <c r="J100" s="44">
        <v>3.9099400000000002</v>
      </c>
      <c r="K100" s="44">
        <v>3.7779799999999999</v>
      </c>
      <c r="L100" s="44">
        <v>3.9708999999999999</v>
      </c>
      <c r="M100" s="44">
        <v>4.0916499999999996</v>
      </c>
      <c r="N100" s="44">
        <v>4.0778299999999996</v>
      </c>
      <c r="O100" s="44">
        <v>4.0944266997957115</v>
      </c>
      <c r="P100" s="44">
        <v>3.9730584333321413</v>
      </c>
      <c r="Q100" s="44">
        <v>3.8913248034930761</v>
      </c>
      <c r="R100" s="44">
        <v>3.8662100000000001</v>
      </c>
      <c r="S100" s="44">
        <v>2.6447699999999998</v>
      </c>
      <c r="T100" s="44">
        <v>4.0184340432915269</v>
      </c>
      <c r="U100" s="44">
        <v>3.8489138010456863</v>
      </c>
      <c r="V100" s="44">
        <v>3.806819047698919</v>
      </c>
      <c r="W100" s="44">
        <v>3.8696517673197213</v>
      </c>
      <c r="X100" s="132"/>
      <c r="Y100" s="75">
        <f t="shared" si="63"/>
        <v>4.6284763797405049</v>
      </c>
      <c r="Z100" s="75">
        <f t="shared" si="64"/>
        <v>145.98812450008691</v>
      </c>
      <c r="AA100" s="40">
        <f t="shared" si="65"/>
        <v>640.60400045364304</v>
      </c>
      <c r="AB100" s="40">
        <f t="shared" si="66"/>
        <v>562.48750808218801</v>
      </c>
      <c r="AC100" s="40">
        <f t="shared" si="88"/>
        <v>65.721187286217827</v>
      </c>
      <c r="AD100" s="40">
        <f t="shared" si="67"/>
        <v>697.48157024992861</v>
      </c>
      <c r="AE100" s="40">
        <f t="shared" si="68"/>
        <v>705.60811832019874</v>
      </c>
      <c r="AF100" s="44">
        <f t="shared" si="69"/>
        <v>698.74079211981098</v>
      </c>
      <c r="AG100" s="44">
        <f t="shared" si="84"/>
        <v>1.5856397175900452</v>
      </c>
      <c r="AH100" s="44">
        <f t="shared" si="85"/>
        <v>47.160169142532261</v>
      </c>
      <c r="AI100" s="75">
        <f t="shared" si="70"/>
        <v>712.12748428091277</v>
      </c>
      <c r="AJ100" s="75">
        <f t="shared" si="71"/>
        <v>716.58696247339583</v>
      </c>
      <c r="AK100" s="75">
        <f t="shared" si="72"/>
        <v>587.42981861583394</v>
      </c>
      <c r="AL100" s="75">
        <f t="shared" si="73"/>
        <v>533.21590276571033</v>
      </c>
      <c r="AM100" s="132"/>
      <c r="AN100" s="44">
        <f t="shared" si="74"/>
        <v>154.09945439120781</v>
      </c>
      <c r="AO100" s="75">
        <f t="shared" si="75"/>
        <v>147.74908661775123</v>
      </c>
      <c r="AQ100" s="75">
        <f t="shared" si="86"/>
        <v>129.81926045861098</v>
      </c>
      <c r="AR100" s="75">
        <f t="shared" si="76"/>
        <v>134.44773683835149</v>
      </c>
      <c r="AS100" s="75">
        <f t="shared" si="77"/>
        <v>275.80738495869787</v>
      </c>
      <c r="CM100" s="75">
        <f t="shared" si="78"/>
        <v>723.6112010493564</v>
      </c>
      <c r="CN100" s="75">
        <f t="shared" si="79"/>
        <v>728.2396774290969</v>
      </c>
      <c r="CO100" s="44">
        <f t="shared" si="80"/>
        <v>24.857801254763672</v>
      </c>
      <c r="CQ100" s="75">
        <f t="shared" si="81"/>
        <v>602.45922378762953</v>
      </c>
      <c r="CR100" s="120">
        <f t="shared" si="82"/>
        <v>732.27848424624028</v>
      </c>
      <c r="CS100" s="120">
        <f t="shared" si="83"/>
        <v>736.90696062598079</v>
      </c>
      <c r="CT100" s="120">
        <f t="shared" si="87"/>
        <v>-134.44773683835126</v>
      </c>
    </row>
    <row r="101" spans="1:98" x14ac:dyDescent="0.2">
      <c r="A101" s="132">
        <v>192</v>
      </c>
      <c r="B101" s="132">
        <v>465.15</v>
      </c>
      <c r="C101" s="40">
        <v>2.1498441363001182</v>
      </c>
      <c r="D101" s="132"/>
      <c r="E101" s="44">
        <v>4.3395900000000003</v>
      </c>
      <c r="F101" s="44">
        <v>4.3583614058927527</v>
      </c>
      <c r="G101" s="150">
        <v>3.8114499999999998</v>
      </c>
      <c r="H101" s="44">
        <v>2.0956299999999999</v>
      </c>
      <c r="I101" s="44"/>
      <c r="J101" s="44">
        <v>3.8768400000000001</v>
      </c>
      <c r="K101" s="44">
        <v>3.74655</v>
      </c>
      <c r="L101" s="44">
        <v>3.9373399999999998</v>
      </c>
      <c r="M101" s="44">
        <v>4.0555099999999999</v>
      </c>
      <c r="N101" s="44">
        <v>4.0417899999999998</v>
      </c>
      <c r="O101" s="44">
        <v>4.0581387359231567</v>
      </c>
      <c r="P101" s="44">
        <v>3.93935365043974</v>
      </c>
      <c r="Q101" s="44">
        <v>3.858974951045262</v>
      </c>
      <c r="R101" s="44">
        <v>3.8335599999999999</v>
      </c>
      <c r="S101" s="44">
        <v>2.6288299999999998</v>
      </c>
      <c r="T101" s="44">
        <v>3.9840916814474578</v>
      </c>
      <c r="U101" s="44">
        <v>3.8172359429235247</v>
      </c>
      <c r="V101" s="44">
        <v>3.7757400839708506</v>
      </c>
      <c r="W101" s="44">
        <v>3.8376895234666057</v>
      </c>
      <c r="X101" s="132"/>
      <c r="Y101" s="75">
        <f t="shared" ref="Y101:Y132" si="89" xml:space="preserve"> -0.353*1000000000000000000/(B101^6) + 42.17*1000000000000/(B101^4) - 309.4*1000000000/(B101^3) + 963.7*1000000/(B101^2) - 1399*1000/B101 + 766.2</f>
        <v>4.3162887810983648</v>
      </c>
      <c r="Z101" s="75">
        <f t="shared" ref="Z101:Z132" si="90" xml:space="preserve"> -0.0139*1000000000000000000/(B101^6) -0.2505*1000000000000/(B101^4)+5.9846*1000000000/(B101^3) -6.213*1000000/(B101^2)+15.349*1000/B101 + 88.426</f>
        <v>145.44946132339675</v>
      </c>
      <c r="AA101" s="40">
        <f t="shared" si="65"/>
        <v>636.39181641944094</v>
      </c>
      <c r="AB101" s="40">
        <f t="shared" si="66"/>
        <v>558.29528410981766</v>
      </c>
      <c r="AC101" s="40">
        <f t="shared" si="88"/>
        <v>65.972177989577744</v>
      </c>
      <c r="AD101" s="40">
        <f t="shared" si="67"/>
        <v>693.34456147888102</v>
      </c>
      <c r="AE101" s="40">
        <f t="shared" si="68"/>
        <v>701.26711813393536</v>
      </c>
      <c r="AF101" s="44">
        <f t="shared" si="69"/>
        <v>694.70485168669461</v>
      </c>
      <c r="AG101" s="44">
        <f t="shared" si="84"/>
        <v>1.8503894494735431</v>
      </c>
      <c r="AH101" s="44">
        <f t="shared" si="85"/>
        <v>43.063340924581667</v>
      </c>
      <c r="AI101" s="75">
        <f t="shared" si="70"/>
        <v>707.58789869651582</v>
      </c>
      <c r="AJ101" s="75">
        <f t="shared" ref="AJ101:AJ132" si="91" xml:space="preserve"> -0.0575*1000000000000000000/(B101^6) + 8.875*1000000000000/(B101^4) - 75.55*1000000000/(B101^3) + 295.2*1000000/(B101^2) - 70.07*1000/B101 + 65.1</f>
        <v>712.04838868005834</v>
      </c>
      <c r="AK101" s="75">
        <f t="shared" si="72"/>
        <v>583.20274033298062</v>
      </c>
      <c r="AL101" s="75">
        <f t="shared" si="73"/>
        <v>529.23089665731356</v>
      </c>
      <c r="AM101" s="132"/>
      <c r="AN101" s="44">
        <f t="shared" ref="AN101:AN132" si="92">AJ101-AB101</f>
        <v>153.75310457024068</v>
      </c>
      <c r="AO101" s="75">
        <f t="shared" ref="AO101:AO132" si="93">Y101+AE101-AB101</f>
        <v>147.28812280521606</v>
      </c>
      <c r="AQ101" s="75">
        <f t="shared" si="86"/>
        <v>129.77017943844407</v>
      </c>
      <c r="AR101" s="75">
        <f t="shared" ref="AR101:AR132" si="94">Y101+AQ101</f>
        <v>134.08646821954244</v>
      </c>
      <c r="AS101" s="75">
        <f t="shared" ref="AS101:AS132" si="95">Z101+AQ101</f>
        <v>275.21964076184082</v>
      </c>
      <c r="CM101" s="75">
        <f t="shared" ref="CM101:CM132" si="96">1000*(-0.17739 + 1.12486*300/(A101+273.15) + 0.61704*(300/(A101+273.15))^2 - 0.36997*(300/(A101+273.15))^3 + 0.07978*(300/(A101+273.15))^4)</f>
        <v>719.30828734754311</v>
      </c>
      <c r="CN101" s="75">
        <f t="shared" ref="CN101:CN132" si="97">CM101+Y101</f>
        <v>723.62457612864148</v>
      </c>
      <c r="CO101" s="44">
        <f t="shared" ref="CO101:CO132" si="98">ABS((11840000/(A101+273.15)^2 + 383700/(A101+273.15) - 184.9)-CM101)</f>
        <v>24.590627294241131</v>
      </c>
      <c r="CQ101" s="75">
        <f t="shared" si="81"/>
        <v>598.15547000664719</v>
      </c>
      <c r="CR101" s="120">
        <f t="shared" si="82"/>
        <v>727.92564944509115</v>
      </c>
      <c r="CS101" s="120">
        <f t="shared" ref="CS101:CS132" si="99">1000*LN(E101/H101)+Y101</f>
        <v>732.24193822618952</v>
      </c>
      <c r="CT101" s="120">
        <f t="shared" si="87"/>
        <v>-134.08646821954233</v>
      </c>
    </row>
    <row r="102" spans="1:98" x14ac:dyDescent="0.2">
      <c r="A102" s="132">
        <v>194</v>
      </c>
      <c r="B102" s="132">
        <v>467.15</v>
      </c>
      <c r="C102" s="40">
        <v>2.1406400513753612</v>
      </c>
      <c r="D102" s="132"/>
      <c r="E102" s="44">
        <v>4.3045999999999998</v>
      </c>
      <c r="F102" s="44">
        <v>4.3219001944890065</v>
      </c>
      <c r="G102" s="150">
        <v>3.7809200000000001</v>
      </c>
      <c r="H102" s="44">
        <v>2.08772</v>
      </c>
      <c r="I102" s="44"/>
      <c r="J102" s="44">
        <v>3.8443200000000002</v>
      </c>
      <c r="K102" s="44">
        <v>3.7156699999999998</v>
      </c>
      <c r="L102" s="44">
        <v>3.9043800000000002</v>
      </c>
      <c r="M102" s="44">
        <v>4.0200199999999997</v>
      </c>
      <c r="N102" s="44">
        <v>4.0064099999999998</v>
      </c>
      <c r="O102" s="44">
        <v>4.0225116531838658</v>
      </c>
      <c r="P102" s="44">
        <v>3.9062419624142177</v>
      </c>
      <c r="Q102" s="44">
        <v>3.8271917583090187</v>
      </c>
      <c r="R102" s="44">
        <v>3.8014800000000002</v>
      </c>
      <c r="S102" s="44">
        <v>2.61314</v>
      </c>
      <c r="T102" s="44">
        <v>3.9503624268127036</v>
      </c>
      <c r="U102" s="44">
        <v>3.7861111991337379</v>
      </c>
      <c r="V102" s="44">
        <v>3.7452042019444218</v>
      </c>
      <c r="W102" s="44">
        <v>3.80628692032206</v>
      </c>
      <c r="X102" s="132"/>
      <c r="Y102" s="75">
        <f t="shared" si="89"/>
        <v>4.0109470335162314</v>
      </c>
      <c r="Z102" s="75">
        <f t="shared" si="90"/>
        <v>144.91898123168903</v>
      </c>
      <c r="AA102" s="40">
        <f t="shared" si="65"/>
        <v>632.21995351468286</v>
      </c>
      <c r="AB102" s="40">
        <f t="shared" si="66"/>
        <v>554.13947875555959</v>
      </c>
      <c r="AC102" s="40">
        <f t="shared" si="88"/>
        <v>66.219711024132451</v>
      </c>
      <c r="AD102" s="40">
        <f t="shared" si="67"/>
        <v>689.24518820053447</v>
      </c>
      <c r="AE102" s="40">
        <f t="shared" si="68"/>
        <v>696.96328802311893</v>
      </c>
      <c r="AF102" s="44">
        <f t="shared" si="69"/>
        <v>690.70548429495261</v>
      </c>
      <c r="AG102" s="44">
        <f t="shared" si="84"/>
        <v>2.1324646833728744</v>
      </c>
      <c r="AH102" s="44">
        <f t="shared" si="85"/>
        <v>39.16010750025233</v>
      </c>
      <c r="AI102" s="75">
        <f t="shared" si="70"/>
        <v>703.09192600199367</v>
      </c>
      <c r="AJ102" s="75">
        <f t="shared" si="91"/>
        <v>707.55473883918444</v>
      </c>
      <c r="AK102" s="75">
        <f t="shared" si="72"/>
        <v>579.01735443036114</v>
      </c>
      <c r="AL102" s="75">
        <f t="shared" si="73"/>
        <v>525.28549186834289</v>
      </c>
      <c r="AM102" s="132"/>
      <c r="AN102" s="44">
        <f t="shared" si="92"/>
        <v>153.41526008362484</v>
      </c>
      <c r="AO102" s="75">
        <f t="shared" si="93"/>
        <v>146.83475630107557</v>
      </c>
      <c r="AQ102" s="75">
        <f t="shared" si="86"/>
        <v>129.71685208668583</v>
      </c>
      <c r="AR102" s="75">
        <f t="shared" si="94"/>
        <v>133.72779912020206</v>
      </c>
      <c r="AS102" s="75">
        <f t="shared" si="95"/>
        <v>274.63583331837486</v>
      </c>
      <c r="CM102" s="75">
        <f t="shared" si="96"/>
        <v>715.0437538184226</v>
      </c>
      <c r="CN102" s="75">
        <f t="shared" si="97"/>
        <v>719.05470085193883</v>
      </c>
      <c r="CO102" s="44">
        <f t="shared" si="98"/>
        <v>24.325262523797051</v>
      </c>
      <c r="CQ102" s="75">
        <f t="shared" si="81"/>
        <v>593.89480484987916</v>
      </c>
      <c r="CR102" s="120">
        <f t="shared" si="82"/>
        <v>723.61165693656505</v>
      </c>
      <c r="CS102" s="120">
        <f t="shared" si="99"/>
        <v>727.62260397008129</v>
      </c>
      <c r="CT102" s="120">
        <f t="shared" si="87"/>
        <v>-133.72779912020212</v>
      </c>
    </row>
    <row r="103" spans="1:98" x14ac:dyDescent="0.2">
      <c r="A103" s="132">
        <v>196</v>
      </c>
      <c r="B103" s="132">
        <v>469.15</v>
      </c>
      <c r="C103" s="40">
        <v>2.1315144410103382</v>
      </c>
      <c r="D103" s="132"/>
      <c r="E103" s="44">
        <v>4.2702</v>
      </c>
      <c r="F103" s="44">
        <v>4.2860821101340845</v>
      </c>
      <c r="G103" s="150">
        <v>3.7509100000000002</v>
      </c>
      <c r="H103" s="44">
        <v>2.0799099999999999</v>
      </c>
      <c r="I103" s="44"/>
      <c r="J103" s="44">
        <v>3.8123800000000001</v>
      </c>
      <c r="K103" s="44">
        <v>3.6853400000000001</v>
      </c>
      <c r="L103" s="44">
        <v>3.8719999999999999</v>
      </c>
      <c r="M103" s="44">
        <v>3.9851800000000002</v>
      </c>
      <c r="N103" s="44">
        <v>3.97166</v>
      </c>
      <c r="O103" s="44">
        <v>3.9875293102371048</v>
      </c>
      <c r="P103" s="44">
        <v>3.873716531260786</v>
      </c>
      <c r="Q103" s="44">
        <v>3.7959652471213419</v>
      </c>
      <c r="R103" s="44">
        <v>3.7699799999999999</v>
      </c>
      <c r="S103" s="44">
        <v>2.59768</v>
      </c>
      <c r="T103" s="44">
        <v>3.9172196452439936</v>
      </c>
      <c r="U103" s="44">
        <v>3.7555162696161948</v>
      </c>
      <c r="V103" s="44">
        <v>3.7151881160887248</v>
      </c>
      <c r="W103" s="44">
        <v>3.7754273126101885</v>
      </c>
      <c r="X103" s="132"/>
      <c r="Y103" s="75">
        <f t="shared" si="89"/>
        <v>3.712390070837273</v>
      </c>
      <c r="Z103" s="75">
        <f t="shared" si="90"/>
        <v>144.39652906302257</v>
      </c>
      <c r="AA103" s="40">
        <f t="shared" si="65"/>
        <v>628.08784189546725</v>
      </c>
      <c r="AB103" s="40">
        <f t="shared" si="66"/>
        <v>550.01969735159059</v>
      </c>
      <c r="AC103" s="40">
        <f t="shared" si="88"/>
        <v>66.463847274071199</v>
      </c>
      <c r="AD103" s="40">
        <f t="shared" si="67"/>
        <v>685.18294092110068</v>
      </c>
      <c r="AE103" s="40">
        <f t="shared" si="68"/>
        <v>692.69615261643401</v>
      </c>
      <c r="AF103" s="44">
        <f t="shared" si="69"/>
        <v>686.74219654789408</v>
      </c>
      <c r="AG103" s="44">
        <f t="shared" si="84"/>
        <v>2.4312781096868834</v>
      </c>
      <c r="AH103" s="44">
        <f t="shared" si="85"/>
        <v>35.449592866103387</v>
      </c>
      <c r="AI103" s="75">
        <f t="shared" si="70"/>
        <v>698.6389480357202</v>
      </c>
      <c r="AJ103" s="75">
        <f t="shared" si="91"/>
        <v>703.1054108532868</v>
      </c>
      <c r="AK103" s="75">
        <f t="shared" si="72"/>
        <v>574.87313394459773</v>
      </c>
      <c r="AL103" s="75">
        <f t="shared" si="73"/>
        <v>521.37918447420816</v>
      </c>
      <c r="AM103" s="132"/>
      <c r="AN103" s="44">
        <f t="shared" si="92"/>
        <v>153.0857135016962</v>
      </c>
      <c r="AO103" s="75">
        <f t="shared" si="93"/>
        <v>146.38884533568068</v>
      </c>
      <c r="AQ103" s="75">
        <f t="shared" si="86"/>
        <v>129.66218734095028</v>
      </c>
      <c r="AR103" s="75">
        <f t="shared" si="94"/>
        <v>133.37457741178756</v>
      </c>
      <c r="AS103" s="75">
        <f t="shared" si="95"/>
        <v>274.05871640397288</v>
      </c>
      <c r="CM103" s="75">
        <f t="shared" si="96"/>
        <v>710.81711057742507</v>
      </c>
      <c r="CN103" s="75">
        <f t="shared" si="97"/>
        <v>714.52950064826234</v>
      </c>
      <c r="CO103" s="44">
        <f t="shared" si="98"/>
        <v>24.061710424888702</v>
      </c>
      <c r="CQ103" s="75">
        <f t="shared" si="81"/>
        <v>589.67385366387589</v>
      </c>
      <c r="CR103" s="120">
        <f t="shared" si="82"/>
        <v>719.33604100482626</v>
      </c>
      <c r="CS103" s="120">
        <f t="shared" si="99"/>
        <v>723.04843107566353</v>
      </c>
      <c r="CT103" s="120">
        <f t="shared" si="87"/>
        <v>-133.37457741178764</v>
      </c>
    </row>
    <row r="104" spans="1:98" x14ac:dyDescent="0.2">
      <c r="A104" s="132">
        <v>198</v>
      </c>
      <c r="B104" s="132">
        <v>471.15</v>
      </c>
      <c r="C104" s="40">
        <v>2.1224663058473947</v>
      </c>
      <c r="D104" s="132"/>
      <c r="E104" s="44">
        <v>4.23637</v>
      </c>
      <c r="F104" s="44">
        <v>4.2508855651811475</v>
      </c>
      <c r="G104" s="150">
        <v>3.7214</v>
      </c>
      <c r="H104" s="44">
        <v>2.07219</v>
      </c>
      <c r="I104" s="44"/>
      <c r="J104" s="44">
        <v>3.7809900000000001</v>
      </c>
      <c r="K104" s="44">
        <v>3.6555300000000002</v>
      </c>
      <c r="L104" s="44">
        <v>3.8401900000000002</v>
      </c>
      <c r="M104" s="44">
        <v>3.9509599999999998</v>
      </c>
      <c r="N104" s="44">
        <v>3.9375399999999998</v>
      </c>
      <c r="O104" s="44">
        <v>3.9531759384069916</v>
      </c>
      <c r="P104" s="44">
        <v>3.8417576231251189</v>
      </c>
      <c r="Q104" s="44">
        <v>3.7652720585267603</v>
      </c>
      <c r="R104" s="44">
        <v>3.73902</v>
      </c>
      <c r="S104" s="44">
        <v>2.5824600000000002</v>
      </c>
      <c r="T104" s="44">
        <v>3.8846600713691615</v>
      </c>
      <c r="U104" s="44">
        <v>3.7254543543361698</v>
      </c>
      <c r="V104" s="44">
        <v>3.6856915785585818</v>
      </c>
      <c r="W104" s="44">
        <v>3.745097345728071</v>
      </c>
      <c r="X104" s="132"/>
      <c r="Y104" s="75">
        <f t="shared" si="89"/>
        <v>3.4205590305639362</v>
      </c>
      <c r="Z104" s="75">
        <f t="shared" si="90"/>
        <v>143.88195302976672</v>
      </c>
      <c r="AA104" s="40">
        <f t="shared" si="65"/>
        <v>623.99492230963585</v>
      </c>
      <c r="AB104" s="40">
        <f t="shared" si="66"/>
        <v>545.93555033612006</v>
      </c>
      <c r="AC104" s="40">
        <f t="shared" si="88"/>
        <v>66.704646308041049</v>
      </c>
      <c r="AD104" s="40">
        <f t="shared" si="67"/>
        <v>681.15731927415072</v>
      </c>
      <c r="AE104" s="40">
        <f t="shared" si="68"/>
        <v>688.46524461424178</v>
      </c>
      <c r="AF104" s="44">
        <f t="shared" si="69"/>
        <v>682.81450386043684</v>
      </c>
      <c r="AG104" s="44">
        <f t="shared" si="84"/>
        <v>2.7462607530243019</v>
      </c>
      <c r="AH104" s="44">
        <f t="shared" si="85"/>
        <v>31.930871066712012</v>
      </c>
      <c r="AI104" s="75">
        <f t="shared" si="70"/>
        <v>694.22835815338408</v>
      </c>
      <c r="AJ104" s="75">
        <f t="shared" si="91"/>
        <v>698.699813291071</v>
      </c>
      <c r="AK104" s="75">
        <f t="shared" si="72"/>
        <v>570.76956004242857</v>
      </c>
      <c r="AL104" s="75">
        <f t="shared" si="73"/>
        <v>517.5114783628245</v>
      </c>
      <c r="AM104" s="132"/>
      <c r="AN104" s="44">
        <f t="shared" si="92"/>
        <v>152.76426295495094</v>
      </c>
      <c r="AO104" s="75">
        <f t="shared" si="93"/>
        <v>145.95025330868566</v>
      </c>
      <c r="AQ104" s="75">
        <f t="shared" si="86"/>
        <v>129.60682890662025</v>
      </c>
      <c r="AR104" s="75">
        <f t="shared" si="94"/>
        <v>133.02738793718419</v>
      </c>
      <c r="AS104" s="75">
        <f t="shared" si="95"/>
        <v>273.488781936387</v>
      </c>
      <c r="CM104" s="75">
        <f t="shared" si="96"/>
        <v>706.62787580289694</v>
      </c>
      <c r="CN104" s="75">
        <f t="shared" si="97"/>
        <v>710.04843483346087</v>
      </c>
      <c r="CO104" s="44">
        <f t="shared" si="98"/>
        <v>23.799973730874967</v>
      </c>
      <c r="CQ104" s="75">
        <f t="shared" si="81"/>
        <v>585.49392253655026</v>
      </c>
      <c r="CR104" s="120">
        <f t="shared" si="82"/>
        <v>715.10075144317057</v>
      </c>
      <c r="CS104" s="120">
        <f t="shared" si="99"/>
        <v>718.5213104737345</v>
      </c>
      <c r="CT104" s="120">
        <f t="shared" si="87"/>
        <v>-133.02738793718424</v>
      </c>
    </row>
    <row r="105" spans="1:98" x14ac:dyDescent="0.2">
      <c r="A105" s="132">
        <v>200</v>
      </c>
      <c r="B105" s="132">
        <v>473.15</v>
      </c>
      <c r="C105" s="40">
        <v>2.1134946634259748</v>
      </c>
      <c r="D105" s="132"/>
      <c r="E105" s="44">
        <v>4.2030900000000004</v>
      </c>
      <c r="F105" s="44">
        <v>4.2162890375809603</v>
      </c>
      <c r="G105" s="150">
        <v>3.6923900000000001</v>
      </c>
      <c r="H105" s="44">
        <v>2.0645600000000002</v>
      </c>
      <c r="I105" s="44"/>
      <c r="J105" s="44">
        <v>3.7501600000000002</v>
      </c>
      <c r="K105" s="44">
        <v>3.6262500000000002</v>
      </c>
      <c r="L105" s="44">
        <v>3.8089300000000001</v>
      </c>
      <c r="M105" s="44">
        <v>3.9173499999999999</v>
      </c>
      <c r="N105" s="44">
        <v>3.9040300000000001</v>
      </c>
      <c r="O105" s="44">
        <v>3.9194361839427874</v>
      </c>
      <c r="P105" s="44">
        <v>3.8103483882092202</v>
      </c>
      <c r="Q105" s="44">
        <v>3.7351121925370583</v>
      </c>
      <c r="R105" s="44">
        <v>3.7086100000000002</v>
      </c>
      <c r="S105" s="44">
        <v>2.5674700000000001</v>
      </c>
      <c r="T105" s="44">
        <v>3.8526669701823266</v>
      </c>
      <c r="U105" s="44">
        <v>3.69590565592536</v>
      </c>
      <c r="V105" s="44">
        <v>3.6566948394832486</v>
      </c>
      <c r="W105" s="44">
        <v>3.7152903760843734</v>
      </c>
      <c r="X105" s="132"/>
      <c r="Y105" s="75">
        <f t="shared" si="89"/>
        <v>3.1353971201535842</v>
      </c>
      <c r="Z105" s="75">
        <f t="shared" si="90"/>
        <v>143.37510463956309</v>
      </c>
      <c r="AA105" s="40">
        <f t="shared" si="65"/>
        <v>619.94064585363924</v>
      </c>
      <c r="AB105" s="40">
        <f t="shared" si="66"/>
        <v>541.88665317496304</v>
      </c>
      <c r="AC105" s="40">
        <f t="shared" si="88"/>
        <v>66.942166412880169</v>
      </c>
      <c r="AD105" s="40">
        <f t="shared" si="67"/>
        <v>677.16783181768506</v>
      </c>
      <c r="AE105" s="40">
        <f t="shared" si="68"/>
        <v>684.27010461798591</v>
      </c>
      <c r="AF105" s="44">
        <f t="shared" si="69"/>
        <v>678.92193026374389</v>
      </c>
      <c r="AG105" s="44">
        <f t="shared" si="84"/>
        <v>3.0768613584660138</v>
      </c>
      <c r="AH105" s="44">
        <f t="shared" si="85"/>
        <v>28.602968923372039</v>
      </c>
      <c r="AI105" s="75">
        <f t="shared" si="70"/>
        <v>689.85956096308132</v>
      </c>
      <c r="AJ105" s="75">
        <f t="shared" si="91"/>
        <v>694.33736514158795</v>
      </c>
      <c r="AK105" s="75">
        <f t="shared" si="72"/>
        <v>566.70612187077938</v>
      </c>
      <c r="AL105" s="75">
        <f t="shared" si="73"/>
        <v>513.68188509021627</v>
      </c>
      <c r="AM105" s="132"/>
      <c r="AN105" s="44">
        <f t="shared" si="92"/>
        <v>152.45071196662491</v>
      </c>
      <c r="AO105" s="75">
        <f t="shared" si="93"/>
        <v>145.51884856317645</v>
      </c>
      <c r="AQ105" s="75">
        <f t="shared" si="86"/>
        <v>129.5460242053847</v>
      </c>
      <c r="AR105" s="75">
        <f t="shared" si="94"/>
        <v>132.68142132553828</v>
      </c>
      <c r="AS105" s="75">
        <f t="shared" si="95"/>
        <v>272.92112884494782</v>
      </c>
      <c r="CM105" s="75">
        <f t="shared" si="96"/>
        <v>702.47557557384459</v>
      </c>
      <c r="CN105" s="75">
        <f t="shared" si="97"/>
        <v>705.61097269399818</v>
      </c>
      <c r="CO105" s="44">
        <f t="shared" si="98"/>
        <v>23.5400544601099</v>
      </c>
      <c r="CQ105" s="75">
        <f t="shared" si="81"/>
        <v>581.35681621581773</v>
      </c>
      <c r="CR105" s="120">
        <f t="shared" si="82"/>
        <v>710.90284042120243</v>
      </c>
      <c r="CS105" s="120">
        <f t="shared" si="99"/>
        <v>714.03823754135601</v>
      </c>
      <c r="CT105" s="120">
        <f t="shared" si="87"/>
        <v>-132.68142132553828</v>
      </c>
    </row>
    <row r="106" spans="1:98" x14ac:dyDescent="0.2">
      <c r="A106" s="132">
        <v>202</v>
      </c>
      <c r="B106" s="132">
        <v>475.15</v>
      </c>
      <c r="C106" s="40">
        <v>2.1045985478270022</v>
      </c>
      <c r="D106" s="132"/>
      <c r="E106" s="44">
        <v>4.1703599999999996</v>
      </c>
      <c r="F106" s="44">
        <v>4.1822911254401278</v>
      </c>
      <c r="G106" s="150">
        <v>3.6638600000000001</v>
      </c>
      <c r="H106" s="44">
        <v>2.0570300000000001</v>
      </c>
      <c r="I106" s="44"/>
      <c r="J106" s="44">
        <v>3.7198600000000002</v>
      </c>
      <c r="K106" s="44">
        <v>3.5974599999999999</v>
      </c>
      <c r="L106" s="44">
        <v>3.7782100000000001</v>
      </c>
      <c r="M106" s="44">
        <v>3.8843399999999999</v>
      </c>
      <c r="N106" s="44">
        <v>3.8711099999999998</v>
      </c>
      <c r="O106" s="44">
        <v>3.8862951509117267</v>
      </c>
      <c r="P106" s="44">
        <v>3.7794889606232305</v>
      </c>
      <c r="Q106" s="44">
        <v>3.705462328471087</v>
      </c>
      <c r="R106" s="44">
        <v>3.6787299999999998</v>
      </c>
      <c r="S106" s="44">
        <v>2.5527000000000002</v>
      </c>
      <c r="T106" s="44">
        <v>3.8212270748257402</v>
      </c>
      <c r="U106" s="44">
        <v>3.666860073605307</v>
      </c>
      <c r="V106" s="44">
        <v>3.628187898506797</v>
      </c>
      <c r="W106" s="44">
        <v>3.6859896946435806</v>
      </c>
      <c r="X106" s="132"/>
      <c r="Y106" s="75">
        <f t="shared" si="89"/>
        <v>2.856849490225386</v>
      </c>
      <c r="Z106" s="75">
        <f t="shared" si="90"/>
        <v>142.87583861810799</v>
      </c>
      <c r="AA106" s="40">
        <f t="shared" si="65"/>
        <v>615.92447373603079</v>
      </c>
      <c r="AB106" s="40">
        <f t="shared" si="66"/>
        <v>537.87262628457574</v>
      </c>
      <c r="AC106" s="40">
        <f t="shared" ref="AC106:AC130" si="100" xml:space="preserve"> -7.69*1000000/(B106^2) + 6.1*1000/B106 + 88.4</f>
        <v>67.176464626350324</v>
      </c>
      <c r="AD106" s="40">
        <f t="shared" si="67"/>
        <v>673.21399583658012</v>
      </c>
      <c r="AE106" s="40">
        <f t="shared" si="68"/>
        <v>680.11028096390623</v>
      </c>
      <c r="AF106" s="44">
        <f t="shared" si="69"/>
        <v>675.0640082150212</v>
      </c>
      <c r="AG106" s="44">
        <f t="shared" si="84"/>
        <v>3.4225458003852176</v>
      </c>
      <c r="AH106" s="44">
        <f t="shared" si="85"/>
        <v>25.464868656139682</v>
      </c>
      <c r="AI106" s="75"/>
      <c r="AJ106" s="75">
        <f t="shared" si="91"/>
        <v>690.01749557551716</v>
      </c>
      <c r="AK106" s="75">
        <f t="shared" si="72"/>
        <v>562.6823164101188</v>
      </c>
      <c r="AL106" s="75">
        <f t="shared" si="73"/>
        <v>509.88992373928579</v>
      </c>
      <c r="AM106" s="132"/>
      <c r="AN106" s="44">
        <f t="shared" si="92"/>
        <v>152.14486929094141</v>
      </c>
      <c r="AO106" s="75">
        <f t="shared" si="93"/>
        <v>145.09450416955588</v>
      </c>
      <c r="AQ106" s="75">
        <f t="shared" si="86"/>
        <v>129.48512654476963</v>
      </c>
      <c r="AR106" s="75">
        <f t="shared" si="94"/>
        <v>132.34197603499501</v>
      </c>
      <c r="AS106" s="75">
        <f t="shared" si="95"/>
        <v>272.36096516287762</v>
      </c>
      <c r="CM106" s="75">
        <f t="shared" si="96"/>
        <v>698.35974371155339</v>
      </c>
      <c r="CN106" s="75">
        <f t="shared" si="97"/>
        <v>701.21659320177878</v>
      </c>
      <c r="CO106" s="44">
        <f t="shared" si="98"/>
        <v>23.281953947748889</v>
      </c>
      <c r="CQ106" s="75">
        <f t="shared" si="81"/>
        <v>577.25404156428647</v>
      </c>
      <c r="CR106" s="120">
        <f t="shared" si="82"/>
        <v>706.73916810905632</v>
      </c>
      <c r="CS106" s="120">
        <f t="shared" si="99"/>
        <v>709.59601759928171</v>
      </c>
      <c r="CT106" s="120">
        <f t="shared" si="87"/>
        <v>-132.34197603499524</v>
      </c>
    </row>
    <row r="107" spans="1:98" x14ac:dyDescent="0.2">
      <c r="A107" s="132">
        <v>204</v>
      </c>
      <c r="B107" s="132">
        <v>477.15</v>
      </c>
      <c r="C107" s="40">
        <v>2.0957770093262078</v>
      </c>
      <c r="D107" s="132"/>
      <c r="E107" s="44">
        <v>4.1381600000000001</v>
      </c>
      <c r="F107" s="44">
        <v>4.1488704136583996</v>
      </c>
      <c r="G107" s="150">
        <v>3.6358000000000001</v>
      </c>
      <c r="H107" s="44">
        <v>2.0495899999999998</v>
      </c>
      <c r="I107" s="44"/>
      <c r="J107" s="44">
        <v>3.69008</v>
      </c>
      <c r="K107" s="44">
        <v>3.5691700000000002</v>
      </c>
      <c r="L107" s="44">
        <v>3.74803</v>
      </c>
      <c r="M107" s="44">
        <v>3.8519100000000002</v>
      </c>
      <c r="N107" s="44">
        <v>3.8387699999999998</v>
      </c>
      <c r="O107" s="44">
        <v>3.8537397421206325</v>
      </c>
      <c r="P107" s="44">
        <v>3.7491525021577456</v>
      </c>
      <c r="Q107" s="44">
        <v>3.6763158033435488</v>
      </c>
      <c r="R107" s="44">
        <v>3.6493500000000001</v>
      </c>
      <c r="S107" s="44">
        <v>2.5381499999999999</v>
      </c>
      <c r="T107" s="44">
        <v>3.7903270178371531</v>
      </c>
      <c r="U107" s="44">
        <v>3.6383009078821833</v>
      </c>
      <c r="V107" s="44">
        <v>3.6001639192785535</v>
      </c>
      <c r="W107" s="44">
        <v>3.6571820114336937</v>
      </c>
      <c r="X107" s="132"/>
      <c r="Y107" s="75">
        <f t="shared" si="89"/>
        <v>2.5848631143505827</v>
      </c>
      <c r="Z107" s="75">
        <f t="shared" si="90"/>
        <v>142.38401283372383</v>
      </c>
      <c r="AA107" s="40">
        <f t="shared" si="65"/>
        <v>611.94587704737557</v>
      </c>
      <c r="AB107" s="40">
        <f t="shared" si="66"/>
        <v>533.89309495652151</v>
      </c>
      <c r="AC107" s="40">
        <f t="shared" si="100"/>
        <v>67.407596768901726</v>
      </c>
      <c r="AD107" s="40">
        <f t="shared" si="67"/>
        <v>669.29533715024775</v>
      </c>
      <c r="AE107" s="40">
        <f t="shared" si="68"/>
        <v>675.98532956093482</v>
      </c>
      <c r="AF107" s="44">
        <f t="shared" si="69"/>
        <v>671.24027841232532</v>
      </c>
      <c r="AG107" s="44">
        <f t="shared" si="84"/>
        <v>3.7827965129319199</v>
      </c>
      <c r="AH107" s="44">
        <f t="shared" si="85"/>
        <v>22.515510402920249</v>
      </c>
      <c r="AI107" s="75"/>
      <c r="AJ107" s="75">
        <f t="shared" si="91"/>
        <v>685.73964371334068</v>
      </c>
      <c r="AK107" s="75">
        <f t="shared" si="72"/>
        <v>558.69764833100794</v>
      </c>
      <c r="AL107" s="75">
        <f t="shared" si="73"/>
        <v>506.13512078165769</v>
      </c>
      <c r="AM107" s="132"/>
      <c r="AN107" s="44">
        <f t="shared" si="92"/>
        <v>151.84654875681917</v>
      </c>
      <c r="AO107" s="75">
        <f t="shared" si="93"/>
        <v>144.67709771876389</v>
      </c>
      <c r="AQ107" s="75">
        <f t="shared" si="86"/>
        <v>129.42207529624861</v>
      </c>
      <c r="AR107" s="75">
        <f t="shared" si="94"/>
        <v>132.00693841059919</v>
      </c>
      <c r="AS107" s="75">
        <f t="shared" si="95"/>
        <v>271.80608812997241</v>
      </c>
      <c r="CM107" s="75">
        <f t="shared" si="96"/>
        <v>694.27992162498117</v>
      </c>
      <c r="CN107" s="75">
        <f t="shared" si="97"/>
        <v>696.86478473933175</v>
      </c>
      <c r="CO107" s="44">
        <f t="shared" si="98"/>
        <v>23.025672876322801</v>
      </c>
      <c r="CQ107" s="75">
        <f t="shared" si="81"/>
        <v>573.1893961541748</v>
      </c>
      <c r="CR107" s="120">
        <f t="shared" si="82"/>
        <v>702.61147145042332</v>
      </c>
      <c r="CS107" s="120">
        <f t="shared" si="99"/>
        <v>705.19633456477391</v>
      </c>
      <c r="CT107" s="120">
        <f t="shared" si="87"/>
        <v>-132.0069384105991</v>
      </c>
    </row>
    <row r="108" spans="1:98" x14ac:dyDescent="0.2">
      <c r="A108" s="132">
        <v>206</v>
      </c>
      <c r="B108" s="132">
        <v>479.15</v>
      </c>
      <c r="C108" s="40">
        <v>2.0870291140561412</v>
      </c>
      <c r="D108" s="132"/>
      <c r="E108" s="44">
        <v>4.10649</v>
      </c>
      <c r="F108" s="44">
        <v>4.1160255922756717</v>
      </c>
      <c r="G108" s="150">
        <v>3.6082100000000001</v>
      </c>
      <c r="H108" s="44">
        <v>2.04223</v>
      </c>
      <c r="I108" s="44"/>
      <c r="J108" s="44">
        <v>3.6608100000000001</v>
      </c>
      <c r="K108" s="44">
        <v>3.5413600000000001</v>
      </c>
      <c r="L108" s="44">
        <v>3.7183600000000001</v>
      </c>
      <c r="M108" s="44">
        <v>3.8200400000000001</v>
      </c>
      <c r="N108" s="44">
        <v>3.8069999999999999</v>
      </c>
      <c r="O108" s="44">
        <v>3.8217548325343946</v>
      </c>
      <c r="P108" s="44">
        <v>3.719339266340143</v>
      </c>
      <c r="Q108" s="44">
        <v>3.6476659430273601</v>
      </c>
      <c r="R108" s="44">
        <v>3.6204900000000002</v>
      </c>
      <c r="S108" s="44">
        <v>2.5238100000000001</v>
      </c>
      <c r="T108" s="44">
        <v>3.7599534324391515</v>
      </c>
      <c r="U108" s="44">
        <v>3.6102215595144038</v>
      </c>
      <c r="V108" s="44">
        <v>3.57260314588751</v>
      </c>
      <c r="W108" s="44">
        <v>3.6288639745469906</v>
      </c>
      <c r="X108" s="132"/>
      <c r="Y108" s="75">
        <f t="shared" si="89"/>
        <v>2.3193866751432779</v>
      </c>
      <c r="Z108" s="75">
        <f t="shared" si="90"/>
        <v>141.89948822368814</v>
      </c>
      <c r="AA108" s="40">
        <f t="shared" si="65"/>
        <v>608.0043365363739</v>
      </c>
      <c r="AB108" s="40">
        <f t="shared" si="66"/>
        <v>529.94768928333087</v>
      </c>
      <c r="AC108" s="40">
        <f t="shared" si="100"/>
        <v>67.635617474503334</v>
      </c>
      <c r="AD108" s="40">
        <f t="shared" si="67"/>
        <v>665.41138992534673</v>
      </c>
      <c r="AE108" s="40">
        <f t="shared" si="68"/>
        <v>671.89481373265164</v>
      </c>
      <c r="AF108" s="44">
        <f t="shared" si="69"/>
        <v>667.45028961421872</v>
      </c>
      <c r="AG108" s="44">
        <f t="shared" si="84"/>
        <v>4.1571119412823103</v>
      </c>
      <c r="AH108" s="44">
        <f t="shared" si="85"/>
        <v>19.753794639331954</v>
      </c>
      <c r="AI108" s="75"/>
      <c r="AJ108" s="75">
        <f t="shared" si="91"/>
        <v>681.50325840016569</v>
      </c>
      <c r="AK108" s="75">
        <f t="shared" si="72"/>
        <v>554.75162985376562</v>
      </c>
      <c r="AL108" s="75">
        <f t="shared" si="73"/>
        <v>502.41700994252523</v>
      </c>
      <c r="AM108" s="132"/>
      <c r="AN108" s="44">
        <f t="shared" si="92"/>
        <v>151.55556911683482</v>
      </c>
      <c r="AO108" s="75">
        <f t="shared" si="93"/>
        <v>144.26651112446405</v>
      </c>
      <c r="AQ108" s="75">
        <f t="shared" si="86"/>
        <v>129.35684453365857</v>
      </c>
      <c r="AR108" s="75">
        <f t="shared" si="94"/>
        <v>131.67623120880185</v>
      </c>
      <c r="AS108" s="75">
        <f t="shared" si="95"/>
        <v>271.25633275734674</v>
      </c>
      <c r="CM108" s="75">
        <f t="shared" si="96"/>
        <v>690.23565815981306</v>
      </c>
      <c r="CN108" s="75">
        <f t="shared" si="97"/>
        <v>692.55504483495633</v>
      </c>
      <c r="CO108" s="44">
        <f t="shared" si="98"/>
        <v>22.771211305122961</v>
      </c>
      <c r="CQ108" s="75">
        <f t="shared" si="81"/>
        <v>569.16945642616577</v>
      </c>
      <c r="CR108" s="120">
        <f t="shared" si="82"/>
        <v>698.52630095982454</v>
      </c>
      <c r="CS108" s="120">
        <f t="shared" si="99"/>
        <v>700.84568763496782</v>
      </c>
      <c r="CT108" s="120">
        <f t="shared" si="87"/>
        <v>-131.67623120880205</v>
      </c>
    </row>
    <row r="109" spans="1:98" x14ac:dyDescent="0.2">
      <c r="A109" s="132">
        <v>208</v>
      </c>
      <c r="B109" s="132">
        <v>481.15</v>
      </c>
      <c r="C109" s="40">
        <v>2.0783539436766083</v>
      </c>
      <c r="D109" s="132"/>
      <c r="E109" s="44">
        <v>4.0753199999999996</v>
      </c>
      <c r="F109" s="44">
        <v>4.0837253249964398</v>
      </c>
      <c r="G109" s="150">
        <v>3.58107</v>
      </c>
      <c r="H109" s="44">
        <v>2.0349599999999999</v>
      </c>
      <c r="I109" s="44"/>
      <c r="J109" s="44">
        <v>3.6320399999999999</v>
      </c>
      <c r="K109" s="44">
        <v>3.5140199999999999</v>
      </c>
      <c r="L109" s="44">
        <v>3.68919</v>
      </c>
      <c r="M109" s="44">
        <v>3.7887300000000002</v>
      </c>
      <c r="N109" s="44">
        <v>3.7757800000000001</v>
      </c>
      <c r="O109" s="44">
        <v>3.7903271626602368</v>
      </c>
      <c r="P109" s="44">
        <v>3.6900257024751468</v>
      </c>
      <c r="Q109" s="44">
        <v>3.6194927421662375</v>
      </c>
      <c r="R109" s="44">
        <v>3.5921099999999999</v>
      </c>
      <c r="S109" s="44">
        <v>2.50969</v>
      </c>
      <c r="T109" s="44">
        <v>3.7300964174895359</v>
      </c>
      <c r="U109" s="44">
        <v>3.5826120293602322</v>
      </c>
      <c r="V109" s="44">
        <v>3.5455021496389514</v>
      </c>
      <c r="W109" s="44">
        <v>3.6010157228667325</v>
      </c>
      <c r="X109" s="132"/>
      <c r="Y109" s="75">
        <f t="shared" si="89"/>
        <v>2.0603704563720839</v>
      </c>
      <c r="Z109" s="75">
        <f t="shared" si="90"/>
        <v>141.42212872228754</v>
      </c>
      <c r="AA109" s="40">
        <f t="shared" si="65"/>
        <v>604.09934239200913</v>
      </c>
      <c r="AB109" s="40">
        <f t="shared" si="66"/>
        <v>526.03604408572926</v>
      </c>
      <c r="AC109" s="40">
        <f t="shared" si="100"/>
        <v>67.860580220569233</v>
      </c>
      <c r="AD109" s="40">
        <f t="shared" si="67"/>
        <v>661.56169649339279</v>
      </c>
      <c r="AE109" s="40">
        <f t="shared" si="68"/>
        <v>667.83830406318202</v>
      </c>
      <c r="AF109" s="44">
        <f t="shared" si="69"/>
        <v>663.69359846413477</v>
      </c>
      <c r="AG109" s="44">
        <f t="shared" si="84"/>
        <v>4.5450060128535315</v>
      </c>
      <c r="AH109" s="44">
        <f t="shared" si="85"/>
        <v>17.178584502773678</v>
      </c>
      <c r="AI109" s="75"/>
      <c r="AJ109" s="75">
        <f t="shared" si="91"/>
        <v>677.30779798696756</v>
      </c>
      <c r="AK109" s="75">
        <f t="shared" si="72"/>
        <v>550.84378061116752</v>
      </c>
      <c r="AL109" s="75">
        <f t="shared" si="73"/>
        <v>498.73513206841875</v>
      </c>
      <c r="AM109" s="132"/>
      <c r="AN109" s="44">
        <f t="shared" si="92"/>
        <v>151.2717539012383</v>
      </c>
      <c r="AO109" s="75">
        <f t="shared" si="93"/>
        <v>143.86263043382485</v>
      </c>
      <c r="AQ109" s="75">
        <f t="shared" si="86"/>
        <v>129.28763277941445</v>
      </c>
      <c r="AR109" s="75">
        <f t="shared" si="94"/>
        <v>131.34800323578654</v>
      </c>
      <c r="AS109" s="75">
        <f t="shared" si="95"/>
        <v>270.70976150170202</v>
      </c>
      <c r="CM109" s="75">
        <f t="shared" si="96"/>
        <v>686.22650945108137</v>
      </c>
      <c r="CN109" s="75">
        <f t="shared" si="97"/>
        <v>688.28687990745345</v>
      </c>
      <c r="CO109" s="44">
        <f t="shared" si="98"/>
        <v>22.518568698444824</v>
      </c>
      <c r="CQ109" s="75">
        <f t="shared" si="81"/>
        <v>565.1854757559222</v>
      </c>
      <c r="CR109" s="120">
        <f t="shared" si="82"/>
        <v>694.47310853533656</v>
      </c>
      <c r="CS109" s="120">
        <f t="shared" si="99"/>
        <v>696.53347899170865</v>
      </c>
      <c r="CT109" s="120">
        <f t="shared" si="87"/>
        <v>-131.34800323578645</v>
      </c>
    </row>
    <row r="110" spans="1:98" x14ac:dyDescent="0.2">
      <c r="A110" s="132">
        <v>210</v>
      </c>
      <c r="B110" s="132">
        <v>483.15</v>
      </c>
      <c r="C110" s="40">
        <v>2.0697505950532964</v>
      </c>
      <c r="D110" s="132"/>
      <c r="E110" s="44">
        <v>4.0446499999999999</v>
      </c>
      <c r="F110" s="44">
        <v>4.0519683947062459</v>
      </c>
      <c r="G110" s="150">
        <v>3.55437</v>
      </c>
      <c r="H110" s="44">
        <v>2.0277799999999999</v>
      </c>
      <c r="I110" s="44"/>
      <c r="J110" s="44">
        <v>3.6037499999999998</v>
      </c>
      <c r="K110" s="44">
        <v>3.4871400000000001</v>
      </c>
      <c r="L110" s="44">
        <v>3.66052</v>
      </c>
      <c r="M110" s="44">
        <v>3.7579600000000002</v>
      </c>
      <c r="N110" s="44">
        <v>3.7450999999999999</v>
      </c>
      <c r="O110" s="44">
        <v>3.7594441078436049</v>
      </c>
      <c r="P110" s="44">
        <v>3.6612086555015866</v>
      </c>
      <c r="Q110" s="44">
        <v>3.5917928637113246</v>
      </c>
      <c r="R110" s="44">
        <v>3.5642100000000001</v>
      </c>
      <c r="S110" s="44">
        <v>2.4957699999999998</v>
      </c>
      <c r="T110" s="44">
        <v>3.7007426057436428</v>
      </c>
      <c r="U110" s="44">
        <v>3.5554556179398666</v>
      </c>
      <c r="V110" s="44">
        <v>3.5188541415124388</v>
      </c>
      <c r="W110" s="44">
        <v>3.5736270796435128</v>
      </c>
      <c r="X110" s="132"/>
      <c r="Y110" s="75">
        <f t="shared" si="89"/>
        <v>1.8077662408011292</v>
      </c>
      <c r="Z110" s="75">
        <f t="shared" si="90"/>
        <v>140.95180119056496</v>
      </c>
      <c r="AA110" s="40">
        <f t="shared" si="65"/>
        <v>600.23039403152723</v>
      </c>
      <c r="AB110" s="40">
        <f t="shared" si="66"/>
        <v>522.15779884119445</v>
      </c>
      <c r="AC110" s="40">
        <f t="shared" si="100"/>
        <v>68.082537357011603</v>
      </c>
      <c r="AD110" s="40">
        <f t="shared" si="67"/>
        <v>657.74580717311983</v>
      </c>
      <c r="AE110" s="40">
        <f t="shared" si="68"/>
        <v>663.81537824692134</v>
      </c>
      <c r="AF110" s="44">
        <f t="shared" si="69"/>
        <v>659.96976931930294</v>
      </c>
      <c r="AG110" s="44">
        <f t="shared" si="84"/>
        <v>4.9460076276553941</v>
      </c>
      <c r="AH110" s="44">
        <f t="shared" si="85"/>
        <v>14.788708024178343</v>
      </c>
      <c r="AI110" s="75"/>
      <c r="AJ110" s="75">
        <f t="shared" si="91"/>
        <v>673.1527301180372</v>
      </c>
      <c r="AK110" s="75">
        <f t="shared" si="72"/>
        <v>546.97362751410265</v>
      </c>
      <c r="AL110" s="75">
        <f t="shared" si="73"/>
        <v>495.08903499782184</v>
      </c>
      <c r="AM110" s="132"/>
      <c r="AN110" s="44">
        <f t="shared" si="92"/>
        <v>150.99493127684275</v>
      </c>
      <c r="AO110" s="75">
        <f t="shared" si="93"/>
        <v>143.46534564652802</v>
      </c>
      <c r="AQ110" s="75">
        <f t="shared" si="86"/>
        <v>129.21718782993145</v>
      </c>
      <c r="AR110" s="75">
        <f t="shared" si="94"/>
        <v>131.02495407073258</v>
      </c>
      <c r="AS110" s="75">
        <f t="shared" si="95"/>
        <v>270.16898902049638</v>
      </c>
      <c r="CM110" s="75">
        <f t="shared" si="96"/>
        <v>682.25203877925048</v>
      </c>
      <c r="CN110" s="75">
        <f t="shared" si="97"/>
        <v>684.05980502005161</v>
      </c>
      <c r="CO110" s="44">
        <f t="shared" si="98"/>
        <v>22.267743952734691</v>
      </c>
      <c r="CQ110" s="75">
        <f t="shared" si="81"/>
        <v>561.23623377877209</v>
      </c>
      <c r="CR110" s="120">
        <f t="shared" si="82"/>
        <v>690.45342160870348</v>
      </c>
      <c r="CS110" s="120">
        <f t="shared" si="99"/>
        <v>692.26118784950461</v>
      </c>
      <c r="CT110" s="120">
        <f t="shared" si="87"/>
        <v>-131.02495407073252</v>
      </c>
    </row>
    <row r="111" spans="1:98" x14ac:dyDescent="0.2">
      <c r="A111" s="132">
        <v>212</v>
      </c>
      <c r="B111" s="132">
        <v>485.15</v>
      </c>
      <c r="C111" s="40">
        <v>2.0612181799443472</v>
      </c>
      <c r="D111" s="132"/>
      <c r="E111" s="44">
        <v>4.0144599999999997</v>
      </c>
      <c r="F111" s="44">
        <v>4.0207335854500368</v>
      </c>
      <c r="G111" s="150">
        <v>3.5281099999999999</v>
      </c>
      <c r="H111" s="44">
        <v>2.0206900000000001</v>
      </c>
      <c r="I111" s="44"/>
      <c r="J111" s="44">
        <v>3.5759400000000001</v>
      </c>
      <c r="K111" s="44">
        <v>3.4607100000000002</v>
      </c>
      <c r="L111" s="44">
        <v>3.6323300000000001</v>
      </c>
      <c r="M111" s="44">
        <v>3.7277200000000001</v>
      </c>
      <c r="N111" s="44">
        <v>3.71495</v>
      </c>
      <c r="O111" s="44">
        <v>3.7290923828728082</v>
      </c>
      <c r="P111" s="44">
        <v>3.6328712809207095</v>
      </c>
      <c r="Q111" s="44">
        <v>3.5645496663330487</v>
      </c>
      <c r="R111" s="44">
        <v>3.5367899999999999</v>
      </c>
      <c r="S111" s="44">
        <v>2.4820500000000001</v>
      </c>
      <c r="T111" s="44">
        <v>3.6718818991152085</v>
      </c>
      <c r="U111" s="44">
        <v>3.5287557255816395</v>
      </c>
      <c r="V111" s="44">
        <v>3.4926393391660038</v>
      </c>
      <c r="W111" s="44">
        <v>3.5466948317537712</v>
      </c>
      <c r="X111" s="132"/>
      <c r="Y111" s="75">
        <f t="shared" si="89"/>
        <v>1.5615272135253235</v>
      </c>
      <c r="Z111" s="75">
        <f t="shared" si="90"/>
        <v>140.48837534772656</v>
      </c>
      <c r="AA111" s="40">
        <f t="shared" si="65"/>
        <v>596.39699989407131</v>
      </c>
      <c r="AB111" s="40">
        <f t="shared" si="66"/>
        <v>518.31259761381841</v>
      </c>
      <c r="AC111" s="40">
        <f t="shared" si="100"/>
        <v>68.301540134449084</v>
      </c>
      <c r="AD111" s="40">
        <f t="shared" si="67"/>
        <v>653.96328009744718</v>
      </c>
      <c r="AE111" s="40">
        <f t="shared" si="68"/>
        <v>659.82562094197681</v>
      </c>
      <c r="AF111" s="44">
        <f t="shared" si="69"/>
        <v>656.27837408409982</v>
      </c>
      <c r="AG111" s="44">
        <f t="shared" si="84"/>
        <v>5.3596601670352211</v>
      </c>
      <c r="AH111" s="44">
        <f t="shared" si="85"/>
        <v>12.582960270718143</v>
      </c>
      <c r="AI111" s="75"/>
      <c r="AJ111" s="75">
        <f t="shared" si="91"/>
        <v>669.03753152441732</v>
      </c>
      <c r="AK111" s="75">
        <f t="shared" si="72"/>
        <v>543.14070462011045</v>
      </c>
      <c r="AL111" s="75">
        <f t="shared" si="73"/>
        <v>491.47827343456402</v>
      </c>
      <c r="AM111" s="132"/>
      <c r="AN111" s="44">
        <f t="shared" si="92"/>
        <v>150.72493391059891</v>
      </c>
      <c r="AO111" s="75">
        <f t="shared" si="93"/>
        <v>143.07455054168372</v>
      </c>
      <c r="AQ111" s="75">
        <f t="shared" si="86"/>
        <v>129.14052591522247</v>
      </c>
      <c r="AR111" s="75">
        <f t="shared" si="94"/>
        <v>130.70205312874779</v>
      </c>
      <c r="AS111" s="75">
        <f t="shared" si="95"/>
        <v>269.62890126294906</v>
      </c>
      <c r="CM111" s="75">
        <f t="shared" si="96"/>
        <v>678.31181642967181</v>
      </c>
      <c r="CN111" s="75">
        <f t="shared" si="97"/>
        <v>679.87334364319713</v>
      </c>
      <c r="CO111" s="44">
        <f t="shared" si="98"/>
        <v>22.018735422681971</v>
      </c>
      <c r="CQ111" s="75">
        <f t="shared" si="81"/>
        <v>557.32327955186497</v>
      </c>
      <c r="CR111" s="120">
        <f t="shared" si="82"/>
        <v>686.46380546708758</v>
      </c>
      <c r="CS111" s="120">
        <f t="shared" si="99"/>
        <v>688.02533268061291</v>
      </c>
      <c r="CT111" s="120">
        <f t="shared" si="87"/>
        <v>-130.70205312874793</v>
      </c>
    </row>
    <row r="112" spans="1:98" x14ac:dyDescent="0.2">
      <c r="A112" s="132">
        <v>214</v>
      </c>
      <c r="B112" s="132">
        <v>487.15</v>
      </c>
      <c r="C112" s="40">
        <v>2.0527558246946525</v>
      </c>
      <c r="D112" s="132"/>
      <c r="E112" s="44">
        <v>3.9847600000000001</v>
      </c>
      <c r="F112" s="44">
        <v>3.9900297716969768</v>
      </c>
      <c r="G112" s="150">
        <v>3.5022600000000002</v>
      </c>
      <c r="H112" s="44">
        <v>2.0136699999999998</v>
      </c>
      <c r="I112" s="44"/>
      <c r="J112" s="44">
        <v>3.5485899999999999</v>
      </c>
      <c r="K112" s="44">
        <v>3.43472</v>
      </c>
      <c r="L112" s="44">
        <v>3.6046100000000001</v>
      </c>
      <c r="M112" s="44">
        <v>3.6979899999999999</v>
      </c>
      <c r="N112" s="44">
        <v>3.6853099999999999</v>
      </c>
      <c r="O112" s="44">
        <v>3.699260736958129</v>
      </c>
      <c r="P112" s="44">
        <v>3.6050071239946551</v>
      </c>
      <c r="Q112" s="44">
        <v>3.5377531283449</v>
      </c>
      <c r="R112" s="44">
        <v>3.5098199999999999</v>
      </c>
      <c r="S112" s="44">
        <v>2.4685299999999999</v>
      </c>
      <c r="T112" s="44">
        <v>3.6435044929626876</v>
      </c>
      <c r="U112" s="44">
        <v>3.5024823502187137</v>
      </c>
      <c r="V112" s="44">
        <v>3.4668509107851477</v>
      </c>
      <c r="W112" s="44">
        <v>3.5202023699359546</v>
      </c>
      <c r="X112" s="132"/>
      <c r="Y112" s="75">
        <f t="shared" si="89"/>
        <v>1.3216078705211203</v>
      </c>
      <c r="Z112" s="75">
        <f t="shared" si="90"/>
        <v>140.0317237041765</v>
      </c>
      <c r="AA112" s="40">
        <f t="shared" si="65"/>
        <v>592.59867723979539</v>
      </c>
      <c r="AB112" s="40">
        <f t="shared" si="66"/>
        <v>514.5000889854424</v>
      </c>
      <c r="AC112" s="40">
        <f t="shared" si="100"/>
        <v>68.517638731598325</v>
      </c>
      <c r="AD112" s="40">
        <f t="shared" si="67"/>
        <v>650.21368104491535</v>
      </c>
      <c r="AE112" s="40">
        <f t="shared" si="68"/>
        <v>655.86862362721956</v>
      </c>
      <c r="AF112" s="44">
        <f t="shared" si="69"/>
        <v>652.61899204769384</v>
      </c>
      <c r="AG112" s="44">
        <f t="shared" si="84"/>
        <v>5.7855210200872635</v>
      </c>
      <c r="AH112" s="44">
        <f t="shared" si="85"/>
        <v>10.560105402650866</v>
      </c>
      <c r="AI112" s="75"/>
      <c r="AJ112" s="75">
        <f t="shared" si="91"/>
        <v>664.96168782312918</v>
      </c>
      <c r="AK112" s="75">
        <f t="shared" si="72"/>
        <v>539.34455300472905</v>
      </c>
      <c r="AL112" s="75">
        <f t="shared" si="73"/>
        <v>487.90240882391873</v>
      </c>
      <c r="AM112" s="132"/>
      <c r="AN112" s="44">
        <f t="shared" si="92"/>
        <v>150.46159883768678</v>
      </c>
      <c r="AO112" s="75">
        <f t="shared" si="93"/>
        <v>142.69014251229828</v>
      </c>
      <c r="AQ112" s="75">
        <f t="shared" si="86"/>
        <v>129.06861018429092</v>
      </c>
      <c r="AR112" s="75">
        <f t="shared" si="94"/>
        <v>130.39021805481204</v>
      </c>
      <c r="AS112" s="75">
        <f t="shared" si="95"/>
        <v>269.10033388846739</v>
      </c>
      <c r="CM112" s="75">
        <f t="shared" si="96"/>
        <v>674.40541955531489</v>
      </c>
      <c r="CN112" s="75">
        <f t="shared" si="97"/>
        <v>675.72702742583601</v>
      </c>
      <c r="CO112" s="44">
        <f t="shared" si="98"/>
        <v>21.771540946293612</v>
      </c>
      <c r="CQ112" s="75">
        <f t="shared" si="81"/>
        <v>553.44954655511435</v>
      </c>
      <c r="CR112" s="120">
        <f t="shared" si="82"/>
        <v>682.5181567394053</v>
      </c>
      <c r="CS112" s="120">
        <f t="shared" si="99"/>
        <v>683.83976460992642</v>
      </c>
      <c r="CT112" s="120">
        <f t="shared" si="87"/>
        <v>-130.39021805481207</v>
      </c>
    </row>
    <row r="113" spans="1:98" x14ac:dyDescent="0.2">
      <c r="A113" s="132">
        <v>216</v>
      </c>
      <c r="B113" s="132">
        <v>489.15</v>
      </c>
      <c r="C113" s="40">
        <v>2.0443626699376471</v>
      </c>
      <c r="D113" s="132"/>
      <c r="E113" s="44">
        <v>3.9555199999999999</v>
      </c>
      <c r="F113" s="44">
        <v>3.9598258049485691</v>
      </c>
      <c r="G113" s="150">
        <v>3.4768300000000001</v>
      </c>
      <c r="H113" s="44">
        <v>2.0067400000000002</v>
      </c>
      <c r="I113" s="44"/>
      <c r="J113" s="44">
        <v>3.5217000000000001</v>
      </c>
      <c r="K113" s="44">
        <v>3.4091499999999999</v>
      </c>
      <c r="L113" s="44">
        <v>3.57735</v>
      </c>
      <c r="M113" s="44">
        <v>3.6687699999999999</v>
      </c>
      <c r="N113" s="44">
        <v>3.65618</v>
      </c>
      <c r="O113" s="44">
        <v>3.669935966743834</v>
      </c>
      <c r="P113" s="44">
        <v>3.5776027675828685</v>
      </c>
      <c r="Q113" s="44">
        <v>3.5114032549333167</v>
      </c>
      <c r="R113" s="44">
        <v>3.4832999999999998</v>
      </c>
      <c r="S113" s="44">
        <v>2.4552</v>
      </c>
      <c r="T113" s="44">
        <v>3.6155935570530842</v>
      </c>
      <c r="U113" s="44">
        <v>3.4766453986479147</v>
      </c>
      <c r="V113" s="44">
        <v>3.4414823804655716</v>
      </c>
      <c r="W113" s="44">
        <v>3.4941395584661699</v>
      </c>
      <c r="X113" s="132"/>
      <c r="Y113" s="75">
        <f t="shared" si="89"/>
        <v>1.0879639321876766</v>
      </c>
      <c r="Z113" s="75">
        <f t="shared" si="90"/>
        <v>139.5817214961462</v>
      </c>
      <c r="AA113" s="40">
        <f t="shared" si="65"/>
        <v>588.83495195429055</v>
      </c>
      <c r="AB113" s="40">
        <f t="shared" si="66"/>
        <v>510.71992598803473</v>
      </c>
      <c r="AC113" s="40">
        <f t="shared" si="100"/>
        <v>68.730882281875694</v>
      </c>
      <c r="AD113" s="40">
        <f t="shared" si="67"/>
        <v>646.49658327545626</v>
      </c>
      <c r="AE113" s="40">
        <f t="shared" si="68"/>
        <v>651.94398446284379</v>
      </c>
      <c r="AF113" s="44">
        <f t="shared" si="69"/>
        <v>648.99120972585433</v>
      </c>
      <c r="AG113" s="44">
        <f t="shared" si="84"/>
        <v>6.2231611270256888</v>
      </c>
      <c r="AH113" s="44">
        <f t="shared" si="85"/>
        <v>8.7188786474031392</v>
      </c>
      <c r="AI113" s="75"/>
      <c r="AJ113" s="75">
        <f t="shared" si="91"/>
        <v>660.92469332199084</v>
      </c>
      <c r="AK113" s="75">
        <f t="shared" si="72"/>
        <v>535.58472063557929</v>
      </c>
      <c r="AL113" s="75">
        <f t="shared" si="73"/>
        <v>484.36100923133921</v>
      </c>
      <c r="AM113" s="132"/>
      <c r="AN113" s="44">
        <f t="shared" si="92"/>
        <v>150.20476733395611</v>
      </c>
      <c r="AO113" s="75">
        <f t="shared" si="93"/>
        <v>142.31202240699673</v>
      </c>
      <c r="AQ113" s="75">
        <f t="shared" si="86"/>
        <v>128.99111261049731</v>
      </c>
      <c r="AR113" s="75">
        <f t="shared" si="94"/>
        <v>130.07907654268499</v>
      </c>
      <c r="AS113" s="75">
        <f t="shared" si="95"/>
        <v>268.57283410664354</v>
      </c>
      <c r="CM113" s="75">
        <f t="shared" si="96"/>
        <v>670.53243204268983</v>
      </c>
      <c r="CN113" s="75">
        <f t="shared" si="97"/>
        <v>671.62039597487751</v>
      </c>
      <c r="CO113" s="44">
        <f t="shared" si="98"/>
        <v>21.526157868997188</v>
      </c>
      <c r="CQ113" s="75">
        <f t="shared" si="81"/>
        <v>549.60944427145216</v>
      </c>
      <c r="CR113" s="120">
        <f t="shared" si="82"/>
        <v>678.60055688194961</v>
      </c>
      <c r="CS113" s="120">
        <f t="shared" si="99"/>
        <v>679.68852081413729</v>
      </c>
      <c r="CT113" s="120">
        <f t="shared" si="87"/>
        <v>-130.07907654268513</v>
      </c>
    </row>
    <row r="114" spans="1:98" x14ac:dyDescent="0.2">
      <c r="A114" s="132">
        <v>218</v>
      </c>
      <c r="B114" s="132">
        <v>491.15</v>
      </c>
      <c r="C114" s="40">
        <v>2.0360378703043875</v>
      </c>
      <c r="D114" s="132"/>
      <c r="E114" s="44">
        <v>3.9267300000000001</v>
      </c>
      <c r="F114" s="44">
        <v>3.9301106107698605</v>
      </c>
      <c r="G114" s="150">
        <v>3.45181</v>
      </c>
      <c r="H114" s="44">
        <v>1.9998800000000001</v>
      </c>
      <c r="I114" s="44"/>
      <c r="J114" s="44">
        <v>3.49525</v>
      </c>
      <c r="K114" s="44">
        <v>3.38401</v>
      </c>
      <c r="L114" s="44">
        <v>3.5505399999999998</v>
      </c>
      <c r="M114" s="44">
        <v>3.6400399999999999</v>
      </c>
      <c r="N114" s="44">
        <v>3.6275300000000001</v>
      </c>
      <c r="O114" s="44">
        <v>3.6411056013249601</v>
      </c>
      <c r="P114" s="44">
        <v>3.5506447961486853</v>
      </c>
      <c r="Q114" s="44">
        <v>3.4854733830663482</v>
      </c>
      <c r="R114" s="44">
        <v>3.4572099999999999</v>
      </c>
      <c r="S114" s="44">
        <v>2.4420600000000001</v>
      </c>
      <c r="T114" s="44">
        <v>3.5881425540660272</v>
      </c>
      <c r="U114" s="44">
        <v>3.4512216644493527</v>
      </c>
      <c r="V114" s="44">
        <v>3.416523555924686</v>
      </c>
      <c r="W114" s="44">
        <v>3.4684998877923436</v>
      </c>
      <c r="X114" s="132"/>
      <c r="Y114" s="75">
        <f t="shared" si="89"/>
        <v>0.86055226164376108</v>
      </c>
      <c r="Z114" s="75">
        <f t="shared" si="90"/>
        <v>139.13824662188574</v>
      </c>
      <c r="AA114" s="40">
        <f t="shared" si="65"/>
        <v>585.10535835815881</v>
      </c>
      <c r="AB114" s="40">
        <f t="shared" si="66"/>
        <v>506.97176603728724</v>
      </c>
      <c r="AC114" s="40">
        <f t="shared" si="100"/>
        <v>68.941318899234972</v>
      </c>
      <c r="AD114" s="40">
        <f t="shared" si="67"/>
        <v>642.81156737036963</v>
      </c>
      <c r="AE114" s="40">
        <f t="shared" si="68"/>
        <v>648.05130815433176</v>
      </c>
      <c r="AF114" s="44">
        <f t="shared" si="69"/>
        <v>645.39462070679951</v>
      </c>
      <c r="AG114" s="44">
        <f t="shared" si="84"/>
        <v>6.6721645388415576</v>
      </c>
      <c r="AH114" s="44">
        <f t="shared" si="85"/>
        <v>7.0579881938754179</v>
      </c>
      <c r="AI114" s="75"/>
      <c r="AJ114" s="75">
        <f t="shared" si="91"/>
        <v>656.92605082984335</v>
      </c>
      <c r="AK114" s="75">
        <f t="shared" si="72"/>
        <v>531.86076224912017</v>
      </c>
      <c r="AL114" s="75">
        <f t="shared" si="73"/>
        <v>480.85364922376635</v>
      </c>
      <c r="AM114" s="132"/>
      <c r="AN114" s="44">
        <f t="shared" si="92"/>
        <v>149.95428479255611</v>
      </c>
      <c r="AO114" s="75">
        <f t="shared" si="93"/>
        <v>141.94009437868829</v>
      </c>
      <c r="AQ114" s="75">
        <f t="shared" si="86"/>
        <v>128.90828730732235</v>
      </c>
      <c r="AR114" s="75">
        <f t="shared" si="94"/>
        <v>129.76883956896611</v>
      </c>
      <c r="AS114" s="75">
        <f t="shared" si="95"/>
        <v>268.04653392920807</v>
      </c>
      <c r="CM114" s="75">
        <f t="shared" si="96"/>
        <v>666.69244438086798</v>
      </c>
      <c r="CN114" s="75">
        <f t="shared" si="97"/>
        <v>667.55299664251174</v>
      </c>
      <c r="CO114" s="44">
        <f t="shared" si="98"/>
        <v>21.282583066800953</v>
      </c>
      <c r="CQ114" s="75">
        <f t="shared" si="81"/>
        <v>545.81155239032182</v>
      </c>
      <c r="CR114" s="120">
        <f t="shared" si="82"/>
        <v>674.71983969764426</v>
      </c>
      <c r="CS114" s="120">
        <f t="shared" si="99"/>
        <v>675.58039195928802</v>
      </c>
      <c r="CT114" s="120">
        <f t="shared" si="87"/>
        <v>-129.7688395689662</v>
      </c>
    </row>
    <row r="115" spans="1:98" x14ac:dyDescent="0.2">
      <c r="A115" s="132">
        <v>220</v>
      </c>
      <c r="B115" s="132">
        <v>493.15</v>
      </c>
      <c r="C115" s="40">
        <v>2.0277805941397142</v>
      </c>
      <c r="D115" s="132"/>
      <c r="E115" s="44">
        <v>3.8984000000000001</v>
      </c>
      <c r="F115" s="44">
        <v>3.9008931640355224</v>
      </c>
      <c r="G115" s="150">
        <v>3.4271799999999999</v>
      </c>
      <c r="H115" s="44">
        <v>1.9931099999999999</v>
      </c>
      <c r="I115" s="44"/>
      <c r="J115" s="44">
        <v>3.4692400000000001</v>
      </c>
      <c r="K115" s="44">
        <v>3.35927</v>
      </c>
      <c r="L115" s="44">
        <v>3.5241699999999998</v>
      </c>
      <c r="M115" s="44">
        <v>3.6118000000000001</v>
      </c>
      <c r="N115" s="44">
        <v>3.59937</v>
      </c>
      <c r="O115" s="44">
        <v>3.612760717235505</v>
      </c>
      <c r="P115" s="44">
        <v>3.5241333385497224</v>
      </c>
      <c r="Q115" s="44">
        <v>3.4599634912053139</v>
      </c>
      <c r="R115" s="44">
        <v>3.4315600000000002</v>
      </c>
      <c r="S115" s="44">
        <v>2.4291100000000001</v>
      </c>
      <c r="T115" s="44">
        <v>3.5611413869808972</v>
      </c>
      <c r="U115" s="44">
        <v>3.4262044496083548</v>
      </c>
      <c r="V115" s="44">
        <v>3.391961225130149</v>
      </c>
      <c r="W115" s="44">
        <v>3.4432732236824259</v>
      </c>
      <c r="X115" s="132"/>
      <c r="Y115" s="75">
        <f t="shared" si="89"/>
        <v>0.63933078754894268</v>
      </c>
      <c r="Z115" s="75">
        <f t="shared" si="90"/>
        <v>138.70117957938456</v>
      </c>
      <c r="AA115" s="40">
        <f t="shared" si="65"/>
        <v>581.40943902158142</v>
      </c>
      <c r="AB115" s="40">
        <f t="shared" si="66"/>
        <v>503.25527086739999</v>
      </c>
      <c r="AC115" s="40">
        <f t="shared" si="100"/>
        <v>69.148995703265939</v>
      </c>
      <c r="AD115" s="40">
        <f t="shared" si="67"/>
        <v>639.15822107637894</v>
      </c>
      <c r="AE115" s="40">
        <f t="shared" si="68"/>
        <v>644.19020581973029</v>
      </c>
      <c r="AF115" s="44">
        <f t="shared" si="69"/>
        <v>641.82882550096815</v>
      </c>
      <c r="AG115" s="44">
        <f t="shared" si="84"/>
        <v>7.132127992635489</v>
      </c>
      <c r="AH115" s="44">
        <f t="shared" si="85"/>
        <v>5.5761170098372057</v>
      </c>
      <c r="AI115" s="75"/>
      <c r="AJ115" s="75">
        <f t="shared" si="91"/>
        <v>652.96527147200015</v>
      </c>
      <c r="AK115" s="75">
        <f t="shared" si="72"/>
        <v>528.17223923000711</v>
      </c>
      <c r="AL115" s="75">
        <f t="shared" si="73"/>
        <v>477.37990975344235</v>
      </c>
      <c r="AM115" s="132"/>
      <c r="AN115" s="44">
        <f t="shared" si="92"/>
        <v>149.71000060460017</v>
      </c>
      <c r="AO115" s="75">
        <f t="shared" si="93"/>
        <v>141.57426573987925</v>
      </c>
      <c r="AQ115" s="75">
        <f t="shared" si="86"/>
        <v>128.82844696049486</v>
      </c>
      <c r="AR115" s="75">
        <f t="shared" si="94"/>
        <v>129.4677777480438</v>
      </c>
      <c r="AS115" s="75">
        <f t="shared" si="95"/>
        <v>267.52962653987942</v>
      </c>
      <c r="CM115" s="75">
        <f t="shared" si="96"/>
        <v>662.8850535335248</v>
      </c>
      <c r="CN115" s="75">
        <f t="shared" si="97"/>
        <v>663.52438432107374</v>
      </c>
      <c r="CO115" s="44">
        <f t="shared" si="98"/>
        <v>21.040812968556338</v>
      </c>
      <c r="CQ115" s="75">
        <f t="shared" si="81"/>
        <v>542.04153270297786</v>
      </c>
      <c r="CR115" s="120">
        <f t="shared" si="82"/>
        <v>670.86997966347258</v>
      </c>
      <c r="CS115" s="120">
        <f t="shared" si="99"/>
        <v>671.50931045102152</v>
      </c>
      <c r="CT115" s="120">
        <f t="shared" si="87"/>
        <v>-129.46777774804366</v>
      </c>
    </row>
    <row r="116" spans="1:98" x14ac:dyDescent="0.2">
      <c r="A116" s="132">
        <v>222</v>
      </c>
      <c r="B116" s="132">
        <v>495.15</v>
      </c>
      <c r="C116" s="40">
        <v>2.0195900232252852</v>
      </c>
      <c r="D116" s="132"/>
      <c r="E116" s="44">
        <v>3.8704999999999998</v>
      </c>
      <c r="F116" s="44">
        <v>3.8721424406431284</v>
      </c>
      <c r="G116" s="150">
        <v>3.4029400000000001</v>
      </c>
      <c r="H116" s="44">
        <v>1.98641</v>
      </c>
      <c r="I116" s="44"/>
      <c r="J116" s="44">
        <v>3.4436499999999999</v>
      </c>
      <c r="K116" s="44">
        <v>3.33494</v>
      </c>
      <c r="L116" s="44">
        <v>3.49823</v>
      </c>
      <c r="M116" s="44">
        <v>3.5840200000000002</v>
      </c>
      <c r="N116" s="44">
        <v>3.5716800000000002</v>
      </c>
      <c r="O116" s="44">
        <v>3.5848891196242039</v>
      </c>
      <c r="P116" s="44">
        <v>3.4980516697515758</v>
      </c>
      <c r="Q116" s="44">
        <v>3.4348702802227682</v>
      </c>
      <c r="R116" s="44">
        <v>3.40632</v>
      </c>
      <c r="S116" s="44">
        <v>2.4163399999999999</v>
      </c>
      <c r="T116" s="44">
        <v>3.5345800560142946</v>
      </c>
      <c r="U116" s="44">
        <v>3.4015937550408655</v>
      </c>
      <c r="V116" s="44">
        <v>3.3677953892643933</v>
      </c>
      <c r="W116" s="44">
        <v>3.4184563486572332</v>
      </c>
      <c r="X116" s="132"/>
      <c r="Y116" s="75">
        <f t="shared" si="89"/>
        <v>0.42425843124124185</v>
      </c>
      <c r="Z116" s="75">
        <f t="shared" si="90"/>
        <v>138.27040340558932</v>
      </c>
      <c r="AA116" s="40">
        <f t="shared" si="65"/>
        <v>577.74674458372647</v>
      </c>
      <c r="AB116" s="40">
        <f t="shared" si="66"/>
        <v>499.57010646702912</v>
      </c>
      <c r="AC116" s="40">
        <f t="shared" si="100"/>
        <v>69.353958843577828</v>
      </c>
      <c r="AD116" s="40">
        <f t="shared" si="67"/>
        <v>635.53613915364781</v>
      </c>
      <c r="AE116" s="40">
        <f t="shared" si="68"/>
        <v>640.36029486014343</v>
      </c>
      <c r="AF116" s="44">
        <f t="shared" si="69"/>
        <v>638.29343139459525</v>
      </c>
      <c r="AG116" s="44">
        <f t="shared" si="84"/>
        <v>7.6026605019889324</v>
      </c>
      <c r="AH116" s="44">
        <f t="shared" si="85"/>
        <v>4.2719245852178371</v>
      </c>
      <c r="AI116" s="75"/>
      <c r="AJ116" s="75">
        <f t="shared" si="91"/>
        <v>649.04187451075109</v>
      </c>
      <c r="AK116" s="75">
        <f t="shared" si="72"/>
        <v>524.51871949298709</v>
      </c>
      <c r="AL116" s="75">
        <f t="shared" si="73"/>
        <v>473.93937804417192</v>
      </c>
      <c r="AM116" s="132"/>
      <c r="AN116" s="44">
        <f t="shared" si="92"/>
        <v>149.47176804372197</v>
      </c>
      <c r="AO116" s="75">
        <f t="shared" si="93"/>
        <v>141.21444682435555</v>
      </c>
      <c r="AQ116" s="75">
        <f t="shared" si="86"/>
        <v>128.74393380091533</v>
      </c>
      <c r="AR116" s="75">
        <f t="shared" si="94"/>
        <v>129.16819223215657</v>
      </c>
      <c r="AS116" s="75">
        <f t="shared" si="95"/>
        <v>267.01433720650465</v>
      </c>
      <c r="CM116" s="75">
        <f t="shared" si="96"/>
        <v>659.10986281391661</v>
      </c>
      <c r="CN116" s="75">
        <f t="shared" si="97"/>
        <v>659.53412124515785</v>
      </c>
      <c r="CO116" s="44">
        <f t="shared" si="98"/>
        <v>20.800843577347109</v>
      </c>
      <c r="CQ116" s="75">
        <f t="shared" si="81"/>
        <v>538.31077442978471</v>
      </c>
      <c r="CR116" s="120">
        <f t="shared" si="82"/>
        <v>667.05470823070004</v>
      </c>
      <c r="CS116" s="120">
        <f t="shared" si="99"/>
        <v>667.47896666194129</v>
      </c>
      <c r="CT116" s="120">
        <f t="shared" si="87"/>
        <v>-129.16819223215657</v>
      </c>
    </row>
    <row r="117" spans="1:98" x14ac:dyDescent="0.2">
      <c r="A117" s="132">
        <v>224</v>
      </c>
      <c r="B117" s="132">
        <v>497.15</v>
      </c>
      <c r="C117" s="40">
        <v>2.0114653525093029</v>
      </c>
      <c r="D117" s="132"/>
      <c r="E117" s="44">
        <v>3.8430200000000001</v>
      </c>
      <c r="F117" s="44">
        <v>3.8438474722090472</v>
      </c>
      <c r="G117" s="150">
        <v>3.37907</v>
      </c>
      <c r="H117" s="44">
        <v>1.9797899999999999</v>
      </c>
      <c r="I117" s="44"/>
      <c r="J117" s="44">
        <v>3.4184700000000001</v>
      </c>
      <c r="K117" s="44">
        <v>3.3109999999999999</v>
      </c>
      <c r="L117" s="44">
        <v>3.4727100000000002</v>
      </c>
      <c r="M117" s="44">
        <v>3.5567000000000002</v>
      </c>
      <c r="N117" s="44">
        <v>3.5444399999999998</v>
      </c>
      <c r="O117" s="44">
        <v>3.5574808502646929</v>
      </c>
      <c r="P117" s="44">
        <v>3.4723865119150745</v>
      </c>
      <c r="Q117" s="44">
        <v>3.4101737335730662</v>
      </c>
      <c r="R117" s="44">
        <v>3.3815</v>
      </c>
      <c r="S117" s="44">
        <v>2.4037600000000001</v>
      </c>
      <c r="T117" s="44">
        <v>3.5084486564982318</v>
      </c>
      <c r="U117" s="44">
        <v>3.3773728829670153</v>
      </c>
      <c r="V117" s="44">
        <v>3.344009336080223</v>
      </c>
      <c r="W117" s="44">
        <v>3.3940292246973076</v>
      </c>
      <c r="X117" s="132"/>
      <c r="Y117" s="75">
        <f t="shared" si="89"/>
        <v>0.21529503799433769</v>
      </c>
      <c r="Z117" s="75">
        <f t="shared" si="90"/>
        <v>137.84580361708657</v>
      </c>
      <c r="AA117" s="40">
        <f t="shared" si="65"/>
        <v>574.11683357685331</v>
      </c>
      <c r="AB117" s="40">
        <f t="shared" si="66"/>
        <v>495.91594301637355</v>
      </c>
      <c r="AC117" s="40">
        <f t="shared" si="100"/>
        <v>69.556253523490824</v>
      </c>
      <c r="AD117" s="40">
        <f t="shared" si="67"/>
        <v>631.94492322763938</v>
      </c>
      <c r="AE117" s="40">
        <f t="shared" si="68"/>
        <v>636.56119883335009</v>
      </c>
      <c r="AF117" s="44">
        <f t="shared" si="69"/>
        <v>634.78805230698026</v>
      </c>
      <c r="AG117" s="44">
        <f t="shared" si="84"/>
        <v>8.0833829617937401</v>
      </c>
      <c r="AH117" s="44">
        <f t="shared" si="85"/>
        <v>3.1440486039773883</v>
      </c>
      <c r="AI117" s="75"/>
      <c r="AJ117" s="75">
        <f t="shared" si="91"/>
        <v>645.15538717075015</v>
      </c>
      <c r="AK117" s="75">
        <f t="shared" si="72"/>
        <v>520.89977736727235</v>
      </c>
      <c r="AL117" s="75">
        <f t="shared" si="73"/>
        <v>470.53164747996487</v>
      </c>
      <c r="AM117" s="132"/>
      <c r="AN117" s="44">
        <f t="shared" si="92"/>
        <v>149.2394441543766</v>
      </c>
      <c r="AO117" s="75">
        <f t="shared" si="93"/>
        <v>140.86055085497088</v>
      </c>
      <c r="AQ117" s="75">
        <f t="shared" si="86"/>
        <v>128.65799213086717</v>
      </c>
      <c r="AR117" s="75">
        <f t="shared" si="94"/>
        <v>128.87328716886151</v>
      </c>
      <c r="AS117" s="75">
        <f t="shared" si="95"/>
        <v>266.50379574795375</v>
      </c>
      <c r="CM117" s="75">
        <f t="shared" si="96"/>
        <v>655.3664817627191</v>
      </c>
      <c r="CN117" s="75">
        <f t="shared" si="97"/>
        <v>655.58177680071344</v>
      </c>
      <c r="CO117" s="44">
        <f t="shared" si="98"/>
        <v>20.562670491050199</v>
      </c>
      <c r="CQ117" s="75">
        <f t="shared" si="81"/>
        <v>534.60974523023754</v>
      </c>
      <c r="CR117" s="120">
        <f t="shared" si="82"/>
        <v>663.26773736110465</v>
      </c>
      <c r="CS117" s="120">
        <f t="shared" si="99"/>
        <v>663.48303239909899</v>
      </c>
      <c r="CT117" s="120">
        <f t="shared" si="87"/>
        <v>-128.87328716886145</v>
      </c>
    </row>
    <row r="118" spans="1:98" x14ac:dyDescent="0.2">
      <c r="A118" s="132">
        <v>226</v>
      </c>
      <c r="B118" s="132">
        <v>499.15</v>
      </c>
      <c r="C118" s="40">
        <v>2.0034057898427329</v>
      </c>
      <c r="D118" s="132"/>
      <c r="E118" s="44">
        <v>3.8159700000000001</v>
      </c>
      <c r="F118" s="44">
        <v>3.8160173233286558</v>
      </c>
      <c r="G118" s="150">
        <v>3.3555799999999998</v>
      </c>
      <c r="H118" s="44">
        <v>1.9732499999999999</v>
      </c>
      <c r="I118" s="44"/>
      <c r="J118" s="44">
        <v>3.39371</v>
      </c>
      <c r="K118" s="44">
        <v>3.2874400000000001</v>
      </c>
      <c r="L118" s="44">
        <v>3.4476</v>
      </c>
      <c r="M118" s="44">
        <v>3.5298400000000001</v>
      </c>
      <c r="N118" s="44">
        <v>3.5176599999999998</v>
      </c>
      <c r="O118" s="44">
        <v>3.5305240404223279</v>
      </c>
      <c r="P118" s="44">
        <v>3.4471378548921154</v>
      </c>
      <c r="Q118" s="44">
        <v>3.3858705254831953</v>
      </c>
      <c r="R118" s="44">
        <v>3.3570700000000002</v>
      </c>
      <c r="S118" s="44">
        <v>2.39134</v>
      </c>
      <c r="T118" s="44">
        <v>3.4827371874905744</v>
      </c>
      <c r="U118" s="44">
        <v>3.3535351373252449</v>
      </c>
      <c r="V118" s="44">
        <v>3.320599799124762</v>
      </c>
      <c r="W118" s="44">
        <v>3.3699885368539704</v>
      </c>
      <c r="X118" s="132"/>
      <c r="Y118" s="75">
        <f t="shared" si="89"/>
        <v>1.2401312175143175E-2</v>
      </c>
      <c r="Z118" s="75">
        <f t="shared" si="90"/>
        <v>137.42726815221806</v>
      </c>
      <c r="AA118" s="40">
        <f t="shared" si="65"/>
        <v>570.51927225497013</v>
      </c>
      <c r="AB118" s="40">
        <f t="shared" si="66"/>
        <v>492.29245482537186</v>
      </c>
      <c r="AC118" s="40">
        <f t="shared" si="100"/>
        <v>69.755924023057972</v>
      </c>
      <c r="AD118" s="40">
        <f t="shared" si="67"/>
        <v>628.38418164470704</v>
      </c>
      <c r="AE118" s="40">
        <f t="shared" si="68"/>
        <v>632.79254733046184</v>
      </c>
      <c r="AF118" s="44">
        <f t="shared" si="69"/>
        <v>631.31230865134262</v>
      </c>
      <c r="AG118" s="44">
        <f t="shared" si="84"/>
        <v>8.5739277669886267</v>
      </c>
      <c r="AH118" s="44">
        <f t="shared" si="85"/>
        <v>2.1911065471606275</v>
      </c>
      <c r="AI118" s="75"/>
      <c r="AJ118" s="75">
        <f t="shared" si="91"/>
        <v>641.30534446912645</v>
      </c>
      <c r="AK118" s="75">
        <f t="shared" si="72"/>
        <v>517.31499348332397</v>
      </c>
      <c r="AL118" s="75">
        <f t="shared" si="73"/>
        <v>467.15631749600766</v>
      </c>
      <c r="AM118" s="132"/>
      <c r="AN118" s="44">
        <f t="shared" si="92"/>
        <v>149.01288964375459</v>
      </c>
      <c r="AO118" s="75">
        <f t="shared" si="93"/>
        <v>140.51249381726512</v>
      </c>
      <c r="AQ118" s="75">
        <f t="shared" si="86"/>
        <v>128.57026013363458</v>
      </c>
      <c r="AR118" s="75">
        <f t="shared" si="94"/>
        <v>128.58266144580972</v>
      </c>
      <c r="AS118" s="75">
        <f t="shared" si="95"/>
        <v>265.99752828585264</v>
      </c>
      <c r="CM118" s="75">
        <f t="shared" si="96"/>
        <v>651.65452602864605</v>
      </c>
      <c r="CN118" s="75">
        <f t="shared" si="97"/>
        <v>651.66692734082119</v>
      </c>
      <c r="CO118" s="44">
        <f t="shared" si="98"/>
        <v>20.326288922088906</v>
      </c>
      <c r="CQ118" s="75">
        <f t="shared" si="81"/>
        <v>530.94270217990788</v>
      </c>
      <c r="CR118" s="120">
        <f t="shared" si="82"/>
        <v>659.51296231354252</v>
      </c>
      <c r="CS118" s="120">
        <f t="shared" si="99"/>
        <v>659.52536362571766</v>
      </c>
      <c r="CT118" s="120">
        <f t="shared" si="87"/>
        <v>-128.58266144580978</v>
      </c>
    </row>
    <row r="119" spans="1:98" x14ac:dyDescent="0.2">
      <c r="A119" s="132">
        <v>228</v>
      </c>
      <c r="B119" s="132">
        <v>501.15</v>
      </c>
      <c r="C119" s="40">
        <v>1.9954105557218398</v>
      </c>
      <c r="D119" s="132"/>
      <c r="E119" s="44">
        <v>3.7893300000000001</v>
      </c>
      <c r="F119" s="44">
        <v>3.7886310799386096</v>
      </c>
      <c r="G119" s="150">
        <v>3.3324500000000001</v>
      </c>
      <c r="H119" s="44">
        <v>1.96678</v>
      </c>
      <c r="I119" s="44"/>
      <c r="J119" s="44">
        <v>3.3693300000000002</v>
      </c>
      <c r="K119" s="44">
        <v>3.2642500000000001</v>
      </c>
      <c r="L119" s="44">
        <v>3.4228999999999998</v>
      </c>
      <c r="M119" s="44">
        <v>3.5034100000000001</v>
      </c>
      <c r="N119" s="44">
        <v>3.4913099999999999</v>
      </c>
      <c r="O119" s="44">
        <v>3.5040105593448203</v>
      </c>
      <c r="P119" s="44">
        <v>3.4222889960315452</v>
      </c>
      <c r="Q119" s="44">
        <v>3.3619506395009187</v>
      </c>
      <c r="R119" s="44">
        <v>3.33304</v>
      </c>
      <c r="S119" s="44">
        <v>2.3791000000000002</v>
      </c>
      <c r="T119" s="44">
        <v>3.4574421896464482</v>
      </c>
      <c r="U119" s="44">
        <v>3.3300707026760223</v>
      </c>
      <c r="V119" s="44">
        <v>3.2975567578972207</v>
      </c>
      <c r="W119" s="44">
        <v>3.3463276026921136</v>
      </c>
      <c r="X119" s="132"/>
      <c r="Y119" s="75">
        <f t="shared" si="89"/>
        <v>-0.18446124386218798</v>
      </c>
      <c r="Z119" s="75">
        <f t="shared" si="90"/>
        <v>137.01468731459789</v>
      </c>
      <c r="AA119" s="40">
        <f t="shared" si="65"/>
        <v>566.95363442691018</v>
      </c>
      <c r="AB119" s="40">
        <f t="shared" si="66"/>
        <v>488.69932027299063</v>
      </c>
      <c r="AC119" s="40">
        <f t="shared" si="100"/>
        <v>69.953013721438793</v>
      </c>
      <c r="AD119" s="40">
        <f t="shared" si="67"/>
        <v>624.85352933130582</v>
      </c>
      <c r="AE119" s="40">
        <f t="shared" si="68"/>
        <v>629.05397585553237</v>
      </c>
      <c r="AF119" s="44">
        <f t="shared" si="69"/>
        <v>627.86582719915805</v>
      </c>
      <c r="AG119" s="44">
        <f t="shared" si="84"/>
        <v>9.0739384446670659</v>
      </c>
      <c r="AH119" s="44">
        <f t="shared" si="85"/>
        <v>1.4116972296441108</v>
      </c>
      <c r="AI119" s="75"/>
      <c r="AJ119" s="75">
        <f t="shared" si="91"/>
        <v>637.49128905016846</v>
      </c>
      <c r="AK119" s="75">
        <f t="shared" si="72"/>
        <v>513.7639546619954</v>
      </c>
      <c r="AL119" s="75">
        <f t="shared" si="73"/>
        <v>463.81299347190208</v>
      </c>
      <c r="AM119" s="132"/>
      <c r="AN119" s="44">
        <f t="shared" si="92"/>
        <v>148.79196877717783</v>
      </c>
      <c r="AO119" s="75">
        <f t="shared" si="93"/>
        <v>140.17019433867955</v>
      </c>
      <c r="AQ119" s="75">
        <f t="shared" si="86"/>
        <v>128.48145325686158</v>
      </c>
      <c r="AR119" s="75">
        <f t="shared" si="94"/>
        <v>128.2969920129994</v>
      </c>
      <c r="AS119" s="75">
        <f t="shared" si="95"/>
        <v>265.49614057145948</v>
      </c>
      <c r="CM119" s="75">
        <f t="shared" si="96"/>
        <v>647.97361725177745</v>
      </c>
      <c r="CN119" s="75">
        <f t="shared" si="97"/>
        <v>647.78915600791527</v>
      </c>
      <c r="CO119" s="44">
        <f t="shared" si="98"/>
        <v>20.091693716415534</v>
      </c>
      <c r="CQ119" s="75">
        <f t="shared" si="81"/>
        <v>527.3100815054022</v>
      </c>
      <c r="CR119" s="120">
        <f t="shared" si="82"/>
        <v>655.79153476226372</v>
      </c>
      <c r="CS119" s="120">
        <f t="shared" si="99"/>
        <v>655.60707351840153</v>
      </c>
      <c r="CT119" s="120">
        <f t="shared" si="87"/>
        <v>-128.29699201299934</v>
      </c>
    </row>
    <row r="120" spans="1:98" x14ac:dyDescent="0.2">
      <c r="A120" s="132">
        <v>230</v>
      </c>
      <c r="B120" s="132">
        <v>503.15</v>
      </c>
      <c r="C120" s="40">
        <v>1.9874788830368679</v>
      </c>
      <c r="D120" s="132"/>
      <c r="E120" s="44">
        <v>3.76308</v>
      </c>
      <c r="F120" s="44">
        <v>3.7616678667508485</v>
      </c>
      <c r="G120" s="150">
        <v>3.3096800000000002</v>
      </c>
      <c r="H120" s="44">
        <v>1.96038</v>
      </c>
      <c r="I120" s="44"/>
      <c r="J120" s="44">
        <v>3.3453499999999998</v>
      </c>
      <c r="K120" s="44">
        <v>3.2414399999999999</v>
      </c>
      <c r="L120" s="44">
        <v>3.3985799999999999</v>
      </c>
      <c r="M120" s="44">
        <v>3.4774099999999999</v>
      </c>
      <c r="N120" s="44">
        <v>3.4653999999999998</v>
      </c>
      <c r="O120" s="44">
        <v>3.4779289814485863</v>
      </c>
      <c r="P120" s="44">
        <v>3.3978366477484525</v>
      </c>
      <c r="Q120" s="44">
        <v>3.3384040920285867</v>
      </c>
      <c r="R120" s="44">
        <v>3.30938</v>
      </c>
      <c r="S120" s="44">
        <v>2.3670300000000002</v>
      </c>
      <c r="T120" s="44">
        <v>3.4325404855922064</v>
      </c>
      <c r="U120" s="44">
        <v>3.3069693952910484</v>
      </c>
      <c r="V120" s="44">
        <v>3.2748702126961184</v>
      </c>
      <c r="W120" s="44">
        <v>3.3230364230098952</v>
      </c>
      <c r="X120" s="132"/>
      <c r="Y120" s="75">
        <f t="shared" si="89"/>
        <v>-0.37533038733931789</v>
      </c>
      <c r="Z120" s="75">
        <f t="shared" si="90"/>
        <v>136.60795371799898</v>
      </c>
      <c r="AA120" s="40">
        <f t="shared" si="65"/>
        <v>563.4195012936932</v>
      </c>
      <c r="AB120" s="40">
        <f t="shared" si="66"/>
        <v>485.13622174757484</v>
      </c>
      <c r="AC120" s="40">
        <f t="shared" si="100"/>
        <v>70.147565118645517</v>
      </c>
      <c r="AD120" s="40">
        <f t="shared" si="67"/>
        <v>621.3525876567212</v>
      </c>
      <c r="AE120" s="40">
        <f t="shared" si="68"/>
        <v>625.3451257080394</v>
      </c>
      <c r="AF120" s="44">
        <f t="shared" si="69"/>
        <v>624.44824094787373</v>
      </c>
      <c r="AG120" s="44">
        <f t="shared" si="84"/>
        <v>9.5830692990234905</v>
      </c>
      <c r="AH120" s="44">
        <f t="shared" si="85"/>
        <v>0.80440227301744249</v>
      </c>
      <c r="AI120" s="75"/>
      <c r="AJ120" s="75">
        <f t="shared" si="91"/>
        <v>633.71277102442627</v>
      </c>
      <c r="AK120" s="75">
        <f t="shared" si="72"/>
        <v>510.24625380597075</v>
      </c>
      <c r="AL120" s="75">
        <f t="shared" si="73"/>
        <v>460.50128662711745</v>
      </c>
      <c r="AM120" s="132"/>
      <c r="AN120" s="44">
        <f t="shared" si="92"/>
        <v>148.57654927685144</v>
      </c>
      <c r="AO120" s="75">
        <f t="shared" si="93"/>
        <v>139.83357357312525</v>
      </c>
      <c r="AQ120" s="75">
        <f t="shared" si="86"/>
        <v>128.38626304027417</v>
      </c>
      <c r="AR120" s="75">
        <f t="shared" si="94"/>
        <v>128.01093265293486</v>
      </c>
      <c r="AS120" s="75">
        <f t="shared" si="95"/>
        <v>264.99421675827318</v>
      </c>
      <c r="CM120" s="75">
        <f t="shared" si="96"/>
        <v>644.32338294952638</v>
      </c>
      <c r="CN120" s="75">
        <f t="shared" si="97"/>
        <v>643.94805256218706</v>
      </c>
      <c r="CO120" s="44">
        <f t="shared" si="98"/>
        <v>19.858879371753233</v>
      </c>
      <c r="CQ120" s="75">
        <f t="shared" si="81"/>
        <v>523.71317597669179</v>
      </c>
      <c r="CR120" s="120">
        <f t="shared" si="82"/>
        <v>652.09943901696602</v>
      </c>
      <c r="CS120" s="120">
        <f t="shared" si="99"/>
        <v>651.7241086296267</v>
      </c>
      <c r="CT120" s="120">
        <f t="shared" si="87"/>
        <v>-128.01093265293491</v>
      </c>
    </row>
    <row r="121" spans="1:98" x14ac:dyDescent="0.2">
      <c r="A121" s="132">
        <v>232</v>
      </c>
      <c r="B121" s="132">
        <v>505.15</v>
      </c>
      <c r="C121" s="40">
        <v>1.9796100168266852</v>
      </c>
      <c r="D121" s="132"/>
      <c r="E121" s="44">
        <v>3.7372299999999998</v>
      </c>
      <c r="F121" s="44">
        <v>3.7351368287430682</v>
      </c>
      <c r="G121" s="150">
        <v>3.2872599999999998</v>
      </c>
      <c r="H121" s="44">
        <v>1.9540500000000001</v>
      </c>
      <c r="I121" s="44"/>
      <c r="J121" s="44">
        <v>3.3217400000000001</v>
      </c>
      <c r="K121" s="44">
        <v>3.2189800000000002</v>
      </c>
      <c r="L121" s="44">
        <v>3.3746499999999999</v>
      </c>
      <c r="M121" s="44">
        <v>3.4518399999999998</v>
      </c>
      <c r="N121" s="44">
        <v>3.4399000000000002</v>
      </c>
      <c r="O121" s="44">
        <v>3.4522702675196215</v>
      </c>
      <c r="P121" s="44">
        <v>3.3737674987531312</v>
      </c>
      <c r="Q121" s="44">
        <v>3.3152308716159444</v>
      </c>
      <c r="R121" s="44">
        <v>3.2861099999999999</v>
      </c>
      <c r="S121" s="44">
        <v>2.3551199999999999</v>
      </c>
      <c r="T121" s="44">
        <v>3.4080386176756523</v>
      </c>
      <c r="U121" s="44">
        <v>3.284231307782949</v>
      </c>
      <c r="V121" s="44">
        <v>3.2525367837024191</v>
      </c>
      <c r="W121" s="44">
        <v>3.3001084228586635</v>
      </c>
      <c r="X121" s="132"/>
      <c r="Y121" s="75">
        <f t="shared" si="89"/>
        <v>-0.56024318924733052</v>
      </c>
      <c r="Z121" s="75">
        <f t="shared" si="90"/>
        <v>136.2069622325792</v>
      </c>
      <c r="AA121" s="40">
        <f t="shared" si="65"/>
        <v>559.91646129004687</v>
      </c>
      <c r="AB121" s="40">
        <f t="shared" si="66"/>
        <v>481.60284558824168</v>
      </c>
      <c r="AC121" s="40">
        <f t="shared" si="100"/>
        <v>70.339619856681765</v>
      </c>
      <c r="AD121" s="40">
        <f t="shared" si="67"/>
        <v>617.88098429921195</v>
      </c>
      <c r="AE121" s="40">
        <f t="shared" si="68"/>
        <v>621.66564386815799</v>
      </c>
      <c r="AF121" s="44">
        <f t="shared" si="69"/>
        <v>621.05918899190669</v>
      </c>
      <c r="AG121" s="44">
        <f t="shared" si="84"/>
        <v>10.100985068666922</v>
      </c>
      <c r="AH121" s="44">
        <f t="shared" si="85"/>
        <v>0.3677875169289691</v>
      </c>
      <c r="AI121" s="75"/>
      <c r="AJ121" s="75">
        <f t="shared" si="91"/>
        <v>629.96934781209507</v>
      </c>
      <c r="AK121" s="75">
        <f t="shared" si="72"/>
        <v>506.76148979344515</v>
      </c>
      <c r="AL121" s="75">
        <f t="shared" si="73"/>
        <v>457.2208139186024</v>
      </c>
      <c r="AM121" s="132"/>
      <c r="AN121" s="44">
        <f t="shared" si="92"/>
        <v>148.36650222385339</v>
      </c>
      <c r="AO121" s="75">
        <f t="shared" si="93"/>
        <v>139.50255509066898</v>
      </c>
      <c r="AQ121" s="75">
        <f t="shared" si="86"/>
        <v>128.29030426794256</v>
      </c>
      <c r="AR121" s="75">
        <f t="shared" si="94"/>
        <v>127.73006107869523</v>
      </c>
      <c r="AS121" s="75">
        <f t="shared" si="95"/>
        <v>264.49726650052173</v>
      </c>
      <c r="CM121" s="75">
        <f t="shared" si="96"/>
        <v>640.70345640517144</v>
      </c>
      <c r="CN121" s="75">
        <f t="shared" si="97"/>
        <v>640.14321321592411</v>
      </c>
      <c r="CO121" s="44">
        <f t="shared" si="98"/>
        <v>19.627840055120942</v>
      </c>
      <c r="CQ121" s="75">
        <f t="shared" si="81"/>
        <v>520.15024920714848</v>
      </c>
      <c r="CR121" s="120">
        <f t="shared" si="82"/>
        <v>648.44055347509095</v>
      </c>
      <c r="CS121" s="120">
        <f t="shared" si="99"/>
        <v>647.88031028584362</v>
      </c>
      <c r="CT121" s="120">
        <f t="shared" si="87"/>
        <v>-127.73006107869514</v>
      </c>
    </row>
    <row r="122" spans="1:98" x14ac:dyDescent="0.2">
      <c r="A122" s="132">
        <v>234</v>
      </c>
      <c r="B122" s="132">
        <v>507.15</v>
      </c>
      <c r="C122" s="40">
        <v>1.971803214039239</v>
      </c>
      <c r="D122" s="132"/>
      <c r="E122" s="44">
        <v>3.71177</v>
      </c>
      <c r="F122" s="44">
        <v>3.7090271396111598</v>
      </c>
      <c r="G122" s="150">
        <v>3.2651699999999999</v>
      </c>
      <c r="H122" s="44">
        <v>1.9477899999999999</v>
      </c>
      <c r="I122" s="44"/>
      <c r="J122" s="44">
        <v>3.2985099999999998</v>
      </c>
      <c r="K122" s="44">
        <v>3.1968800000000002</v>
      </c>
      <c r="L122" s="44">
        <v>3.3511000000000002</v>
      </c>
      <c r="M122" s="44">
        <v>3.4266700000000001</v>
      </c>
      <c r="N122" s="44">
        <v>3.4148100000000001</v>
      </c>
      <c r="O122" s="44">
        <v>3.4270249488441138</v>
      </c>
      <c r="P122" s="44">
        <v>3.3500781588405126</v>
      </c>
      <c r="Q122" s="44">
        <v>3.2924176475568623</v>
      </c>
      <c r="R122" s="44">
        <v>3.2631999999999999</v>
      </c>
      <c r="S122" s="44">
        <v>2.3433799999999998</v>
      </c>
      <c r="T122" s="44">
        <v>3.3839166784308712</v>
      </c>
      <c r="U122" s="44">
        <v>3.2618430469632305</v>
      </c>
      <c r="V122" s="44">
        <v>3.2305499438948724</v>
      </c>
      <c r="W122" s="44">
        <v>3.277536791006189</v>
      </c>
      <c r="X122" s="132"/>
      <c r="Y122" s="75">
        <f t="shared" si="89"/>
        <v>-0.7392360853275477</v>
      </c>
      <c r="Z122" s="75">
        <f t="shared" si="90"/>
        <v>135.81160993241576</v>
      </c>
      <c r="AA122" s="40">
        <f t="shared" si="65"/>
        <v>556.44410992996359</v>
      </c>
      <c r="AB122" s="40">
        <f t="shared" si="66"/>
        <v>478.0988820272936</v>
      </c>
      <c r="AC122" s="40">
        <f t="shared" si="100"/>
        <v>70.529218740093171</v>
      </c>
      <c r="AD122" s="40">
        <f t="shared" si="67"/>
        <v>614.438353115469</v>
      </c>
      <c r="AE122" s="40">
        <f t="shared" si="68"/>
        <v>618.01518288474813</v>
      </c>
      <c r="AF122" s="44">
        <f t="shared" si="69"/>
        <v>617.69831639683071</v>
      </c>
      <c r="AG122" s="44">
        <f t="shared" si="84"/>
        <v>10.627360595826584</v>
      </c>
      <c r="AH122" s="44">
        <f t="shared" si="85"/>
        <v>0.10040437116512238</v>
      </c>
      <c r="AI122" s="75"/>
      <c r="AJ122" s="75">
        <f t="shared" si="91"/>
        <v>626.26058399053511</v>
      </c>
      <c r="AK122" s="75">
        <f t="shared" si="72"/>
        <v>503.30926737399398</v>
      </c>
      <c r="AL122" s="75">
        <f t="shared" si="73"/>
        <v>453.97119794050496</v>
      </c>
      <c r="AM122" s="132"/>
      <c r="AN122" s="44">
        <f t="shared" si="92"/>
        <v>148.16170196324151</v>
      </c>
      <c r="AO122" s="75">
        <f t="shared" si="93"/>
        <v>139.17706477212698</v>
      </c>
      <c r="AQ122" s="75">
        <f t="shared" si="86"/>
        <v>128.1970230431304</v>
      </c>
      <c r="AR122" s="75">
        <f t="shared" si="94"/>
        <v>127.45778695780285</v>
      </c>
      <c r="AS122" s="75">
        <f t="shared" si="95"/>
        <v>264.00863297554616</v>
      </c>
      <c r="CM122" s="75">
        <f t="shared" si="96"/>
        <v>637.11347655889131</v>
      </c>
      <c r="CN122" s="75">
        <f t="shared" si="97"/>
        <v>636.37424047356376</v>
      </c>
      <c r="CO122" s="44">
        <f t="shared" si="98"/>
        <v>19.398569619672912</v>
      </c>
      <c r="CQ122" s="75">
        <f t="shared" si="81"/>
        <v>516.61643221979989</v>
      </c>
      <c r="CR122" s="120">
        <f t="shared" si="82"/>
        <v>644.81345526293035</v>
      </c>
      <c r="CS122" s="120">
        <f t="shared" si="99"/>
        <v>644.0742191776028</v>
      </c>
      <c r="CT122" s="120">
        <f t="shared" si="87"/>
        <v>-127.45778695780291</v>
      </c>
    </row>
    <row r="123" spans="1:98" x14ac:dyDescent="0.2">
      <c r="A123" s="132">
        <v>236</v>
      </c>
      <c r="B123" s="132">
        <v>509.15</v>
      </c>
      <c r="C123" s="40">
        <v>1.9640577432976531</v>
      </c>
      <c r="D123" s="132"/>
      <c r="E123" s="44">
        <v>3.68668</v>
      </c>
      <c r="F123" s="44">
        <v>3.6833180100959892</v>
      </c>
      <c r="G123" s="150">
        <v>3.24342</v>
      </c>
      <c r="H123" s="44">
        <v>1.9416</v>
      </c>
      <c r="I123" s="44"/>
      <c r="J123" s="44">
        <v>3.2756400000000001</v>
      </c>
      <c r="K123" s="44">
        <v>3.1751200000000002</v>
      </c>
      <c r="L123" s="44">
        <v>3.3279200000000002</v>
      </c>
      <c r="M123" s="44">
        <v>3.40191</v>
      </c>
      <c r="N123" s="44">
        <v>3.39012</v>
      </c>
      <c r="O123" s="44">
        <v>3.4021845922877256</v>
      </c>
      <c r="P123" s="44">
        <v>3.3267586063930485</v>
      </c>
      <c r="Q123" s="44">
        <v>3.2699544247768531</v>
      </c>
      <c r="R123" s="44">
        <v>3.24065</v>
      </c>
      <c r="S123" s="44">
        <v>2.3317899999999998</v>
      </c>
      <c r="T123" s="44">
        <v>3.3601779398154861</v>
      </c>
      <c r="U123" s="44">
        <v>3.2397980960919504</v>
      </c>
      <c r="V123" s="44">
        <v>3.2088929109613877</v>
      </c>
      <c r="W123" s="44">
        <v>3.2553083391007909</v>
      </c>
      <c r="X123" s="132"/>
      <c r="Y123" s="75">
        <f t="shared" si="89"/>
        <v>-0.91234492400349154</v>
      </c>
      <c r="Z123" s="75">
        <f t="shared" si="90"/>
        <v>135.42179604431826</v>
      </c>
      <c r="AA123" s="40">
        <f t="shared" si="65"/>
        <v>553.00204965617468</v>
      </c>
      <c r="AB123" s="40">
        <f t="shared" si="66"/>
        <v>474.6240251336294</v>
      </c>
      <c r="AC123" s="40">
        <f t="shared" si="100"/>
        <v>70.716401755948255</v>
      </c>
      <c r="AD123" s="40">
        <f t="shared" si="67"/>
        <v>611.02433401329574</v>
      </c>
      <c r="AE123" s="40">
        <f t="shared" si="68"/>
        <v>614.39340076598251</v>
      </c>
      <c r="AF123" s="44">
        <f t="shared" si="69"/>
        <v>614.36527407665881</v>
      </c>
      <c r="AG123" s="44">
        <f t="shared" si="84"/>
        <v>11.161880506984394</v>
      </c>
      <c r="AH123" s="44">
        <f t="shared" si="85"/>
        <v>7.9111065231187675E-4</v>
      </c>
      <c r="AI123" s="75"/>
      <c r="AJ123" s="75">
        <f t="shared" si="91"/>
        <v>622.58605114580234</v>
      </c>
      <c r="AK123" s="75">
        <f t="shared" si="72"/>
        <v>499.88919706657498</v>
      </c>
      <c r="AL123" s="75">
        <f t="shared" si="73"/>
        <v>450.75206682594688</v>
      </c>
      <c r="AM123" s="132"/>
      <c r="AN123" s="44">
        <f t="shared" si="92"/>
        <v>147.96202601217294</v>
      </c>
      <c r="AO123" s="75">
        <f t="shared" si="93"/>
        <v>138.85703070834961</v>
      </c>
      <c r="AQ123" s="75">
        <f t="shared" si="86"/>
        <v>128.09799540331659</v>
      </c>
      <c r="AR123" s="75">
        <f t="shared" si="94"/>
        <v>127.1856504793131</v>
      </c>
      <c r="AS123" s="75">
        <f t="shared" si="95"/>
        <v>263.51979144763482</v>
      </c>
      <c r="CM123" s="75">
        <f t="shared" si="96"/>
        <v>633.55308790123502</v>
      </c>
      <c r="CN123" s="75">
        <f t="shared" si="97"/>
        <v>632.64074297723153</v>
      </c>
      <c r="CO123" s="44">
        <f t="shared" si="98"/>
        <v>19.17106162087714</v>
      </c>
      <c r="CQ123" s="75">
        <f t="shared" si="81"/>
        <v>513.11595322249593</v>
      </c>
      <c r="CR123" s="120">
        <f t="shared" si="82"/>
        <v>641.21394862581246</v>
      </c>
      <c r="CS123" s="120">
        <f t="shared" si="99"/>
        <v>640.30160370180897</v>
      </c>
      <c r="CT123" s="120">
        <f t="shared" si="87"/>
        <v>-127.18565047931304</v>
      </c>
    </row>
    <row r="124" spans="1:98" x14ac:dyDescent="0.2">
      <c r="A124" s="132">
        <v>238</v>
      </c>
      <c r="B124" s="132">
        <v>511.15</v>
      </c>
      <c r="C124" s="40">
        <v>1.9563728846718185</v>
      </c>
      <c r="D124" s="132"/>
      <c r="E124" s="44">
        <v>3.6619700000000002</v>
      </c>
      <c r="F124" s="44">
        <v>3.6580186521675766</v>
      </c>
      <c r="G124" s="150">
        <v>3.222</v>
      </c>
      <c r="H124" s="44">
        <v>1.9354800000000001</v>
      </c>
      <c r="I124" s="44"/>
      <c r="J124" s="44">
        <v>3.2531300000000001</v>
      </c>
      <c r="K124" s="44">
        <v>3.1536900000000001</v>
      </c>
      <c r="L124" s="44">
        <v>3.3050899999999999</v>
      </c>
      <c r="M124" s="44">
        <v>3.3775400000000002</v>
      </c>
      <c r="N124" s="44">
        <v>3.3658299999999999</v>
      </c>
      <c r="O124" s="44">
        <v>3.3777403689448957</v>
      </c>
      <c r="P124" s="44">
        <v>3.3037989741653981</v>
      </c>
      <c r="Q124" s="44">
        <v>3.2478312032294414</v>
      </c>
      <c r="R124" s="44">
        <v>3.2184499999999998</v>
      </c>
      <c r="S124" s="44">
        <v>2.32036</v>
      </c>
      <c r="T124" s="44">
        <v>3.3368024933126348</v>
      </c>
      <c r="U124" s="44">
        <v>3.2180895801613398</v>
      </c>
      <c r="V124" s="44">
        <v>3.1875690868577822</v>
      </c>
      <c r="W124" s="44">
        <v>3.2334230328708151</v>
      </c>
      <c r="X124" s="132"/>
      <c r="Y124" s="75">
        <f t="shared" si="89"/>
        <v>-1.0796050114213358</v>
      </c>
      <c r="Z124" s="75">
        <f t="shared" si="90"/>
        <v>135.03742189789037</v>
      </c>
      <c r="AA124" s="40">
        <f t="shared" si="65"/>
        <v>549.58988969342749</v>
      </c>
      <c r="AB124" s="40">
        <f t="shared" si="66"/>
        <v>471.17797275713042</v>
      </c>
      <c r="AC124" s="40">
        <f t="shared" si="100"/>
        <v>70.90120809326757</v>
      </c>
      <c r="AD124" s="40">
        <f t="shared" si="67"/>
        <v>607.63857282741594</v>
      </c>
      <c r="AE124" s="40">
        <f t="shared" si="68"/>
        <v>610.79996087254233</v>
      </c>
      <c r="AF124" s="44">
        <f t="shared" si="69"/>
        <v>611.05971867413427</v>
      </c>
      <c r="AG124" s="44">
        <f t="shared" si="84"/>
        <v>11.704238904518093</v>
      </c>
      <c r="AH124" s="44">
        <f t="shared" si="85"/>
        <v>6.7474115487880404E-2</v>
      </c>
      <c r="AI124" s="75"/>
      <c r="AJ124" s="75">
        <f t="shared" si="91"/>
        <v>618.94532772805746</v>
      </c>
      <c r="AK124" s="75">
        <f t="shared" si="72"/>
        <v>496.5008950596154</v>
      </c>
      <c r="AL124" s="75">
        <f t="shared" si="73"/>
        <v>447.56305415080828</v>
      </c>
      <c r="AM124" s="132"/>
      <c r="AN124" s="44">
        <f t="shared" si="92"/>
        <v>147.76735497092704</v>
      </c>
      <c r="AO124" s="75">
        <f t="shared" si="93"/>
        <v>138.54238310399057</v>
      </c>
      <c r="AQ124" s="75">
        <f t="shared" si="86"/>
        <v>127.99896921930478</v>
      </c>
      <c r="AR124" s="75">
        <f t="shared" si="94"/>
        <v>126.91936420788345</v>
      </c>
      <c r="AS124" s="75">
        <f t="shared" si="95"/>
        <v>263.03639111719514</v>
      </c>
      <c r="CM124" s="75">
        <f t="shared" si="96"/>
        <v>630.02194036896367</v>
      </c>
      <c r="CN124" s="75">
        <f t="shared" si="97"/>
        <v>628.94233535754233</v>
      </c>
      <c r="CO124" s="44">
        <f t="shared" si="98"/>
        <v>18.945309332057946</v>
      </c>
      <c r="CQ124" s="75">
        <f t="shared" si="81"/>
        <v>509.64692701982807</v>
      </c>
      <c r="CR124" s="120">
        <f t="shared" si="82"/>
        <v>637.64589623913287</v>
      </c>
      <c r="CS124" s="120">
        <f t="shared" si="99"/>
        <v>636.56629122771153</v>
      </c>
      <c r="CT124" s="120">
        <f t="shared" si="87"/>
        <v>-126.91936420788346</v>
      </c>
    </row>
    <row r="125" spans="1:98" x14ac:dyDescent="0.2">
      <c r="A125" s="132">
        <v>240</v>
      </c>
      <c r="B125" s="132">
        <v>513.15</v>
      </c>
      <c r="C125" s="40">
        <v>1.9487479294553249</v>
      </c>
      <c r="D125" s="132"/>
      <c r="E125" s="44">
        <v>3.63761</v>
      </c>
      <c r="F125" s="44">
        <v>3.6330983400921415</v>
      </c>
      <c r="G125" s="150">
        <v>3.2008899999999998</v>
      </c>
      <c r="H125" s="44">
        <v>1.92943</v>
      </c>
      <c r="I125" s="44"/>
      <c r="J125" s="44">
        <v>3.2309700000000001</v>
      </c>
      <c r="K125" s="44">
        <v>3.1326000000000001</v>
      </c>
      <c r="L125" s="44">
        <v>3.2826200000000001</v>
      </c>
      <c r="M125" s="44">
        <v>3.3535599999999999</v>
      </c>
      <c r="N125" s="44">
        <v>3.34192</v>
      </c>
      <c r="O125" s="44">
        <v>3.3536830500212749</v>
      </c>
      <c r="P125" s="44">
        <v>3.2811958401578445</v>
      </c>
      <c r="Q125" s="44">
        <v>3.2260546457590538</v>
      </c>
      <c r="R125" s="44">
        <v>3.19659</v>
      </c>
      <c r="S125" s="44">
        <v>2.3090899999999999</v>
      </c>
      <c r="T125" s="44">
        <v>3.3137936110087036</v>
      </c>
      <c r="U125" s="44">
        <v>3.1967143744994191</v>
      </c>
      <c r="V125" s="44">
        <v>3.1665650522425053</v>
      </c>
      <c r="W125" s="44">
        <v>3.2118708724344422</v>
      </c>
      <c r="X125" s="132"/>
      <c r="Y125" s="75">
        <f t="shared" si="89"/>
        <v>-1.2410511537245839</v>
      </c>
      <c r="Z125" s="75">
        <f t="shared" si="90"/>
        <v>134.65839087681161</v>
      </c>
      <c r="AA125" s="40">
        <f t="shared" si="65"/>
        <v>546.20724590545285</v>
      </c>
      <c r="AB125" s="40">
        <f t="shared" si="66"/>
        <v>467.76042647400527</v>
      </c>
      <c r="AC125" s="40">
        <f t="shared" si="100"/>
        <v>71.083676161918646</v>
      </c>
      <c r="AD125" s="40">
        <f t="shared" si="67"/>
        <v>604.28072119832257</v>
      </c>
      <c r="AE125" s="40">
        <f t="shared" si="68"/>
        <v>607.23453181331001</v>
      </c>
      <c r="AF125" s="44">
        <f t="shared" si="69"/>
        <v>607.78131244394422</v>
      </c>
      <c r="AG125" s="44">
        <f t="shared" si="84"/>
        <v>12.25413906892293</v>
      </c>
      <c r="AH125" s="44">
        <f t="shared" si="85"/>
        <v>0.2989690580367364</v>
      </c>
      <c r="AI125" s="75"/>
      <c r="AJ125" s="75">
        <f t="shared" si="91"/>
        <v>615.33799891073102</v>
      </c>
      <c r="AK125" s="75">
        <f t="shared" si="72"/>
        <v>493.1439831131305</v>
      </c>
      <c r="AL125" s="75">
        <f t="shared" si="73"/>
        <v>444.40379883946787</v>
      </c>
      <c r="AM125" s="132"/>
      <c r="AN125" s="44">
        <f t="shared" si="92"/>
        <v>147.57757243672575</v>
      </c>
      <c r="AO125" s="75">
        <f t="shared" si="93"/>
        <v>138.23305418558016</v>
      </c>
      <c r="AQ125" s="75">
        <f t="shared" si="86"/>
        <v>127.89797645410999</v>
      </c>
      <c r="AR125" s="75">
        <f t="shared" si="94"/>
        <v>126.65692530038541</v>
      </c>
      <c r="AS125" s="75">
        <f t="shared" si="95"/>
        <v>262.5563673309216</v>
      </c>
      <c r="CM125" s="75">
        <f t="shared" si="96"/>
        <v>626.51968924320295</v>
      </c>
      <c r="CN125" s="75">
        <f t="shared" si="97"/>
        <v>625.27863808947836</v>
      </c>
      <c r="CO125" s="44">
        <f t="shared" si="98"/>
        <v>18.72130575932681</v>
      </c>
      <c r="CQ125" s="75">
        <f t="shared" si="81"/>
        <v>506.20427362736109</v>
      </c>
      <c r="CR125" s="120">
        <f t="shared" si="82"/>
        <v>634.1022500814712</v>
      </c>
      <c r="CS125" s="120">
        <f t="shared" si="99"/>
        <v>632.86119892774661</v>
      </c>
      <c r="CT125" s="120">
        <f t="shared" si="87"/>
        <v>-126.65692530038552</v>
      </c>
    </row>
    <row r="126" spans="1:98" x14ac:dyDescent="0.2">
      <c r="A126" s="132">
        <v>242</v>
      </c>
      <c r="B126" s="132">
        <v>515.15</v>
      </c>
      <c r="C126" s="40">
        <v>1.9411821799475881</v>
      </c>
      <c r="D126" s="132"/>
      <c r="E126" s="44">
        <v>3.61361</v>
      </c>
      <c r="F126" s="44">
        <v>3.6085663300754018</v>
      </c>
      <c r="G126" s="150">
        <v>3.1800999999999999</v>
      </c>
      <c r="H126" s="44">
        <v>1.92344</v>
      </c>
      <c r="I126" s="44"/>
      <c r="J126" s="44">
        <v>3.2091400000000001</v>
      </c>
      <c r="K126" s="44">
        <v>3.1118199999999998</v>
      </c>
      <c r="L126" s="44">
        <v>3.2605</v>
      </c>
      <c r="M126" s="44">
        <v>3.3299500000000002</v>
      </c>
      <c r="N126" s="44">
        <v>3.31839</v>
      </c>
      <c r="O126" s="44">
        <v>3.3300045045014577</v>
      </c>
      <c r="P126" s="44">
        <v>3.2589359249268539</v>
      </c>
      <c r="Q126" s="44">
        <v>3.2046047474204182</v>
      </c>
      <c r="R126" s="44">
        <v>3.1750699999999998</v>
      </c>
      <c r="S126" s="44">
        <v>2.2979599999999998</v>
      </c>
      <c r="T126" s="44">
        <v>3.2911345644600383</v>
      </c>
      <c r="U126" s="44">
        <v>3.1756556933447313</v>
      </c>
      <c r="V126" s="44">
        <v>3.1458809367944633</v>
      </c>
      <c r="W126" s="44">
        <v>3.1906418579845459</v>
      </c>
      <c r="X126" s="132"/>
      <c r="Y126" s="75">
        <f t="shared" si="89"/>
        <v>-1.3967176967241812</v>
      </c>
      <c r="Z126" s="75">
        <f t="shared" si="90"/>
        <v>134.28460837130953</v>
      </c>
      <c r="AA126" s="40">
        <f t="shared" si="65"/>
        <v>542.8537406555173</v>
      </c>
      <c r="AB126" s="40">
        <f t="shared" si="66"/>
        <v>464.37109153306852</v>
      </c>
      <c r="AC126" s="40">
        <f t="shared" si="100"/>
        <v>71.263843610993007</v>
      </c>
      <c r="AD126" s="40">
        <f t="shared" si="67"/>
        <v>600.95043645407873</v>
      </c>
      <c r="AE126" s="40">
        <f t="shared" si="68"/>
        <v>603.69678734349225</v>
      </c>
      <c r="AF126" s="44">
        <f t="shared" si="69"/>
        <v>604.52972313877399</v>
      </c>
      <c r="AG126" s="44">
        <f t="shared" si="84"/>
        <v>12.8112931712368</v>
      </c>
      <c r="AH126" s="44">
        <f t="shared" si="85"/>
        <v>0.69378203906162761</v>
      </c>
      <c r="AI126" s="75"/>
      <c r="AJ126" s="75">
        <f t="shared" si="91"/>
        <v>611.76365645332874</v>
      </c>
      <c r="AK126" s="75">
        <f t="shared" si="72"/>
        <v>489.81808846282917</v>
      </c>
      <c r="AL126" s="75">
        <f t="shared" si="73"/>
        <v>441.27394507245788</v>
      </c>
      <c r="AM126" s="132"/>
      <c r="AN126" s="44">
        <f t="shared" si="92"/>
        <v>147.39256492026021</v>
      </c>
      <c r="AO126" s="75">
        <f t="shared" si="93"/>
        <v>137.92897811369954</v>
      </c>
      <c r="AQ126" s="75">
        <f t="shared" si="86"/>
        <v>127.79462983933924</v>
      </c>
      <c r="AR126" s="75">
        <f t="shared" si="94"/>
        <v>126.39791214261506</v>
      </c>
      <c r="AS126" s="75">
        <f t="shared" si="95"/>
        <v>262.07923821064878</v>
      </c>
      <c r="CM126" s="75">
        <f t="shared" si="96"/>
        <v>623.0459950498481</v>
      </c>
      <c r="CN126" s="75">
        <f t="shared" si="97"/>
        <v>621.64927735312392</v>
      </c>
      <c r="CO126" s="44">
        <f t="shared" si="98"/>
        <v>18.499043655925107</v>
      </c>
      <c r="CQ126" s="75">
        <f t="shared" si="81"/>
        <v>502.79739325234686</v>
      </c>
      <c r="CR126" s="120">
        <f t="shared" si="82"/>
        <v>630.59202309168609</v>
      </c>
      <c r="CS126" s="120">
        <f t="shared" si="99"/>
        <v>629.19530539496191</v>
      </c>
      <c r="CT126" s="120">
        <f t="shared" si="87"/>
        <v>-126.39791214261504</v>
      </c>
    </row>
    <row r="127" spans="1:98" x14ac:dyDescent="0.2">
      <c r="A127" s="132">
        <v>244</v>
      </c>
      <c r="B127" s="132">
        <v>517.15</v>
      </c>
      <c r="C127" s="40">
        <v>1.9336749492410326</v>
      </c>
      <c r="D127" s="132"/>
      <c r="E127" s="44">
        <v>3.58996</v>
      </c>
      <c r="F127" s="44">
        <v>3.5844119209665348</v>
      </c>
      <c r="G127" s="150">
        <v>3.1596199999999999</v>
      </c>
      <c r="H127" s="44">
        <v>1.91751</v>
      </c>
      <c r="I127" s="44"/>
      <c r="J127" s="44">
        <v>3.1876600000000002</v>
      </c>
      <c r="K127" s="44">
        <v>3.09137</v>
      </c>
      <c r="L127" s="44">
        <v>3.2387100000000002</v>
      </c>
      <c r="M127" s="44">
        <v>3.3067099999999998</v>
      </c>
      <c r="N127" s="44">
        <v>3.29522</v>
      </c>
      <c r="O127" s="44">
        <v>3.3066977485098334</v>
      </c>
      <c r="P127" s="44">
        <v>3.2370157969426665</v>
      </c>
      <c r="Q127" s="44">
        <v>3.1834781922533724</v>
      </c>
      <c r="R127" s="44">
        <v>3.15388</v>
      </c>
      <c r="S127" s="44">
        <v>2.2869899999999999</v>
      </c>
      <c r="T127" s="44">
        <v>3.268822173188985</v>
      </c>
      <c r="U127" s="44">
        <v>3.1549202344576122</v>
      </c>
      <c r="V127" s="44">
        <v>3.1255066130312676</v>
      </c>
      <c r="W127" s="44">
        <v>3.1697359910218128</v>
      </c>
      <c r="X127" s="132"/>
      <c r="Y127" s="75">
        <f t="shared" si="89"/>
        <v>-1.546638563080478</v>
      </c>
      <c r="Z127" s="75">
        <f t="shared" si="90"/>
        <v>133.91598173179511</v>
      </c>
      <c r="AA127" s="40">
        <f t="shared" si="65"/>
        <v>539.52900267045504</v>
      </c>
      <c r="AB127" s="40">
        <f t="shared" si="66"/>
        <v>461.00967680293667</v>
      </c>
      <c r="AC127" s="40">
        <f t="shared" si="100"/>
        <v>71.441747346681751</v>
      </c>
      <c r="AD127" s="40">
        <f t="shared" si="67"/>
        <v>597.64738149498874</v>
      </c>
      <c r="AE127" s="40">
        <f t="shared" si="68"/>
        <v>600.18640626510683</v>
      </c>
      <c r="AF127" s="44">
        <f t="shared" si="69"/>
        <v>601.30462389811919</v>
      </c>
      <c r="AG127" s="44">
        <f t="shared" si="84"/>
        <v>13.375421995255415</v>
      </c>
      <c r="AH127" s="44">
        <f t="shared" si="85"/>
        <v>1.2504106747797736</v>
      </c>
      <c r="AI127" s="75"/>
      <c r="AJ127" s="75">
        <f t="shared" si="91"/>
        <v>608.22189856775651</v>
      </c>
      <c r="AK127" s="75">
        <f t="shared" si="72"/>
        <v>486.52284372615543</v>
      </c>
      <c r="AL127" s="75">
        <f t="shared" si="73"/>
        <v>438.17314219598586</v>
      </c>
      <c r="AM127" s="132"/>
      <c r="AN127" s="44">
        <f t="shared" si="92"/>
        <v>147.21222176481984</v>
      </c>
      <c r="AO127" s="75">
        <f t="shared" si="93"/>
        <v>137.63009089908968</v>
      </c>
      <c r="AQ127" s="75">
        <f t="shared" si="86"/>
        <v>127.68929317356073</v>
      </c>
      <c r="AR127" s="75">
        <f t="shared" si="94"/>
        <v>126.14265461048025</v>
      </c>
      <c r="AS127" s="75">
        <f t="shared" si="95"/>
        <v>261.60527490535583</v>
      </c>
      <c r="CM127" s="75">
        <f t="shared" si="96"/>
        <v>619.60052346216196</v>
      </c>
      <c r="CN127" s="75">
        <f t="shared" si="97"/>
        <v>618.05388489908148</v>
      </c>
      <c r="CO127" s="44">
        <f t="shared" si="98"/>
        <v>18.278515536001578</v>
      </c>
      <c r="CQ127" s="75">
        <f t="shared" si="81"/>
        <v>499.42429783373757</v>
      </c>
      <c r="CR127" s="120">
        <f t="shared" si="82"/>
        <v>627.11359100729828</v>
      </c>
      <c r="CS127" s="120">
        <f t="shared" si="99"/>
        <v>625.5669524442178</v>
      </c>
      <c r="CT127" s="120">
        <f t="shared" si="87"/>
        <v>-126.14265461048024</v>
      </c>
    </row>
    <row r="128" spans="1:98" x14ac:dyDescent="0.2">
      <c r="A128" s="132">
        <v>246</v>
      </c>
      <c r="B128" s="132">
        <v>519.15</v>
      </c>
      <c r="C128" s="40">
        <v>1.9262255610131946</v>
      </c>
      <c r="D128" s="132"/>
      <c r="E128" s="44">
        <v>3.5666500000000001</v>
      </c>
      <c r="F128" s="44">
        <v>3.5606244351139753</v>
      </c>
      <c r="G128" s="150">
        <v>3.13944</v>
      </c>
      <c r="H128" s="44">
        <v>1.9116500000000001</v>
      </c>
      <c r="I128" s="44"/>
      <c r="J128" s="44">
        <v>3.16649</v>
      </c>
      <c r="K128" s="44">
        <v>3.0712199999999998</v>
      </c>
      <c r="L128" s="44">
        <v>3.2172499999999999</v>
      </c>
      <c r="M128" s="44">
        <v>3.2838400000000001</v>
      </c>
      <c r="N128" s="44">
        <v>3.2724199999999999</v>
      </c>
      <c r="O128" s="44">
        <v>3.2837539493695322</v>
      </c>
      <c r="P128" s="44">
        <v>3.2154288773016648</v>
      </c>
      <c r="Q128" s="44">
        <v>3.1626682961995489</v>
      </c>
      <c r="R128" s="44">
        <v>3.1330100000000001</v>
      </c>
      <c r="S128" s="44">
        <v>2.27616</v>
      </c>
      <c r="T128" s="44">
        <v>3.2468530728016307</v>
      </c>
      <c r="U128" s="44">
        <v>3.1344913020843252</v>
      </c>
      <c r="V128" s="44">
        <v>3.1054356064935131</v>
      </c>
      <c r="W128" s="44">
        <v>3.149136656859846</v>
      </c>
      <c r="X128" s="132"/>
      <c r="Y128" s="75">
        <f t="shared" si="89"/>
        <v>-1.6908472871232334</v>
      </c>
      <c r="Z128" s="75">
        <f t="shared" si="90"/>
        <v>133.55242022363291</v>
      </c>
      <c r="AA128" s="40">
        <f t="shared" si="65"/>
        <v>536.23266690808032</v>
      </c>
      <c r="AB128" s="40">
        <f t="shared" si="66"/>
        <v>457.67589472012065</v>
      </c>
      <c r="AC128" s="40">
        <f t="shared" si="100"/>
        <v>71.617423549664906</v>
      </c>
      <c r="AD128" s="40">
        <f t="shared" si="67"/>
        <v>594.37122468105849</v>
      </c>
      <c r="AE128" s="40">
        <f t="shared" si="68"/>
        <v>596.70307232976984</v>
      </c>
      <c r="AF128" s="44">
        <f t="shared" si="69"/>
        <v>598.10569313978294</v>
      </c>
      <c r="AG128" s="44">
        <f t="shared" si="84"/>
        <v>13.94625466920777</v>
      </c>
      <c r="AH128" s="44">
        <f t="shared" si="85"/>
        <v>1.9673451366818169</v>
      </c>
      <c r="AI128" s="75"/>
      <c r="AJ128" s="75">
        <f t="shared" si="91"/>
        <v>604.71232978806381</v>
      </c>
      <c r="AK128" s="75">
        <f t="shared" si="72"/>
        <v>483.25788681022442</v>
      </c>
      <c r="AL128" s="75">
        <f t="shared" si="73"/>
        <v>435.10104463327809</v>
      </c>
      <c r="AM128" s="132"/>
      <c r="AN128" s="44">
        <f t="shared" si="92"/>
        <v>147.03643506794316</v>
      </c>
      <c r="AO128" s="75">
        <f t="shared" si="93"/>
        <v>137.33633032252595</v>
      </c>
      <c r="AQ128" s="75">
        <f t="shared" si="86"/>
        <v>127.58233982569234</v>
      </c>
      <c r="AR128" s="75">
        <f t="shared" si="94"/>
        <v>125.89149253856911</v>
      </c>
      <c r="AS128" s="75">
        <f t="shared" si="95"/>
        <v>261.13476004932522</v>
      </c>
      <c r="CM128" s="75">
        <f t="shared" si="96"/>
        <v>616.18294520551024</v>
      </c>
      <c r="CN128" s="75">
        <f t="shared" si="97"/>
        <v>614.492097918387</v>
      </c>
      <c r="CO128" s="44">
        <f t="shared" si="98"/>
        <v>18.059713687844351</v>
      </c>
      <c r="CQ128" s="75">
        <f t="shared" si="81"/>
        <v>496.07769658654047</v>
      </c>
      <c r="CR128" s="120">
        <f t="shared" si="82"/>
        <v>623.66003641223278</v>
      </c>
      <c r="CS128" s="120">
        <f t="shared" si="99"/>
        <v>621.96918912510955</v>
      </c>
      <c r="CT128" s="120">
        <f t="shared" si="87"/>
        <v>-125.89149253856908</v>
      </c>
    </row>
    <row r="129" spans="1:98" x14ac:dyDescent="0.2">
      <c r="A129" s="132">
        <v>248</v>
      </c>
      <c r="B129" s="132">
        <v>521.15</v>
      </c>
      <c r="C129" s="40">
        <v>1.9188333493236114</v>
      </c>
      <c r="D129" s="132"/>
      <c r="E129" s="44">
        <v>3.5436700000000001</v>
      </c>
      <c r="F129" s="44">
        <v>3.537193217483205</v>
      </c>
      <c r="G129" s="150">
        <v>3.1195499999999998</v>
      </c>
      <c r="H129" s="44">
        <v>1.9058600000000001</v>
      </c>
      <c r="I129" s="44"/>
      <c r="J129" s="44">
        <v>3.1456499999999998</v>
      </c>
      <c r="K129" s="44">
        <v>3.05138</v>
      </c>
      <c r="L129" s="44">
        <v>3.1961200000000001</v>
      </c>
      <c r="M129" s="44">
        <v>3.2613099999999999</v>
      </c>
      <c r="N129" s="44">
        <v>3.2499699999999998</v>
      </c>
      <c r="O129" s="44">
        <v>3.2611654358526492</v>
      </c>
      <c r="P129" s="44">
        <v>3.1941685749918665</v>
      </c>
      <c r="Q129" s="44">
        <v>3.1421717220921215</v>
      </c>
      <c r="R129" s="44">
        <v>3.11246</v>
      </c>
      <c r="S129" s="44">
        <v>2.2654700000000001</v>
      </c>
      <c r="T129" s="44">
        <v>3.2252138083122959</v>
      </c>
      <c r="U129" s="44">
        <v>3.1143655925294924</v>
      </c>
      <c r="V129" s="44">
        <v>3.0856577031834145</v>
      </c>
      <c r="W129" s="44">
        <v>3.1288471195180243</v>
      </c>
      <c r="X129" s="132"/>
      <c r="Y129" s="75">
        <f t="shared" si="89"/>
        <v>-1.8293770474426765</v>
      </c>
      <c r="Z129" s="75">
        <f t="shared" si="90"/>
        <v>133.19383498301897</v>
      </c>
      <c r="AA129" s="40">
        <f t="shared" si="65"/>
        <v>532.96437442788124</v>
      </c>
      <c r="AB129" s="40">
        <f t="shared" si="66"/>
        <v>454.36946123799902</v>
      </c>
      <c r="AC129" s="40">
        <f t="shared" si="100"/>
        <v>71.79090769202999</v>
      </c>
      <c r="AD129" s="40">
        <f t="shared" si="67"/>
        <v>591.12163972216626</v>
      </c>
      <c r="AE129" s="40">
        <f t="shared" si="68"/>
        <v>593.24647414372066</v>
      </c>
      <c r="AF129" s="44">
        <f t="shared" si="69"/>
        <v>594.93261445397729</v>
      </c>
      <c r="AG129" s="44">
        <f t="shared" si="84"/>
        <v>14.523528406502148</v>
      </c>
      <c r="AH129" s="44">
        <f t="shared" si="85"/>
        <v>2.8430691458723341</v>
      </c>
      <c r="AI129" s="75"/>
      <c r="AJ129" s="75">
        <f t="shared" si="91"/>
        <v>601.23456084349152</v>
      </c>
      <c r="AK129" s="75">
        <f t="shared" si="72"/>
        <v>480.02286082160276</v>
      </c>
      <c r="AL129" s="75">
        <f t="shared" si="73"/>
        <v>432.05731179770459</v>
      </c>
      <c r="AM129" s="132"/>
      <c r="AN129" s="44">
        <f t="shared" si="92"/>
        <v>146.8650996054925</v>
      </c>
      <c r="AO129" s="75">
        <f t="shared" si="93"/>
        <v>137.04763585827897</v>
      </c>
      <c r="AQ129" s="75">
        <f t="shared" si="86"/>
        <v>127.4741526332962</v>
      </c>
      <c r="AR129" s="75">
        <f t="shared" si="94"/>
        <v>125.64477558585352</v>
      </c>
      <c r="AS129" s="75">
        <f t="shared" si="95"/>
        <v>260.66798761631514</v>
      </c>
      <c r="CM129" s="75">
        <f t="shared" si="96"/>
        <v>612.79293596417892</v>
      </c>
      <c r="CN129" s="75">
        <f t="shared" si="97"/>
        <v>610.96355891673625</v>
      </c>
      <c r="CO129" s="44">
        <f t="shared" si="98"/>
        <v>17.842630186587826</v>
      </c>
      <c r="CQ129" s="75">
        <f t="shared" si="81"/>
        <v>492.75541037167477</v>
      </c>
      <c r="CR129" s="120">
        <f t="shared" si="82"/>
        <v>620.22956300497094</v>
      </c>
      <c r="CS129" s="120">
        <f t="shared" si="99"/>
        <v>618.40018595752827</v>
      </c>
      <c r="CT129" s="120">
        <f t="shared" si="87"/>
        <v>-125.64477558585349</v>
      </c>
    </row>
    <row r="130" spans="1:98" x14ac:dyDescent="0.2">
      <c r="A130" s="132">
        <v>250</v>
      </c>
      <c r="B130" s="132">
        <v>523.15</v>
      </c>
      <c r="C130" s="40">
        <v>1.9114976584153685</v>
      </c>
      <c r="D130" s="132"/>
      <c r="E130" s="44">
        <v>3.52102</v>
      </c>
      <c r="F130" s="44">
        <v>3.5141176151933915</v>
      </c>
      <c r="G130" s="150">
        <v>3.0999599999999998</v>
      </c>
      <c r="H130" s="44">
        <v>1.90012</v>
      </c>
      <c r="I130" s="44"/>
      <c r="J130" s="44">
        <v>3.12513</v>
      </c>
      <c r="K130" s="44">
        <v>3.0318299999999998</v>
      </c>
      <c r="L130" s="44">
        <v>3.1753100000000001</v>
      </c>
      <c r="M130" s="44">
        <v>3.2391399999999999</v>
      </c>
      <c r="N130" s="44">
        <v>3.2278600000000002</v>
      </c>
      <c r="O130" s="44">
        <v>3.2389257478367734</v>
      </c>
      <c r="P130" s="44">
        <v>3.1732280708027778</v>
      </c>
      <c r="Q130" s="44">
        <v>3.1219784862766393</v>
      </c>
      <c r="R130" s="44">
        <v>3.0922200000000002</v>
      </c>
      <c r="S130" s="44">
        <v>2.2549199999999998</v>
      </c>
      <c r="T130" s="44">
        <v>3.2039011074773511</v>
      </c>
      <c r="U130" s="44">
        <v>3.0945364969567866</v>
      </c>
      <c r="V130" s="44">
        <v>3.0661730977913035</v>
      </c>
      <c r="W130" s="44">
        <v>3.1088640833302987</v>
      </c>
      <c r="X130" s="132"/>
      <c r="Y130" s="75">
        <f t="shared" si="89"/>
        <v>-1.9622606973559868</v>
      </c>
      <c r="Z130" s="75">
        <f t="shared" si="90"/>
        <v>132.8401389739399</v>
      </c>
      <c r="AA130" s="40">
        <f t="shared" si="65"/>
        <v>529.72377226490346</v>
      </c>
      <c r="AB130" s="40">
        <f t="shared" si="66"/>
        <v>451.09009577664921</v>
      </c>
      <c r="AC130" s="40">
        <f t="shared" si="100"/>
        <v>71.962234553733765</v>
      </c>
      <c r="AD130" s="40">
        <f t="shared" si="67"/>
        <v>587.89830557086839</v>
      </c>
      <c r="AE130" s="40">
        <f t="shared" si="68"/>
        <v>589.81630507502632</v>
      </c>
      <c r="AF130" s="44">
        <f t="shared" si="69"/>
        <v>591.78507649996141</v>
      </c>
      <c r="AG130" s="44">
        <f t="shared" si="84"/>
        <v>15.106988255242602</v>
      </c>
      <c r="AH130" s="44">
        <f t="shared" si="85"/>
        <v>3.876060923640924</v>
      </c>
      <c r="AI130" s="75"/>
      <c r="AJ130" s="75">
        <f t="shared" si="91"/>
        <v>597.7882085347245</v>
      </c>
      <c r="AK130" s="75">
        <f t="shared" si="72"/>
        <v>476.81741397789528</v>
      </c>
      <c r="AL130" s="75">
        <f t="shared" si="73"/>
        <v>429.04160800764043</v>
      </c>
      <c r="AM130" s="132"/>
      <c r="AN130" s="44">
        <f t="shared" si="92"/>
        <v>146.6981127580753</v>
      </c>
      <c r="AO130" s="75">
        <f t="shared" si="93"/>
        <v>136.76394860102113</v>
      </c>
      <c r="AQ130" s="75">
        <f t="shared" si="86"/>
        <v>127.36151217922389</v>
      </c>
      <c r="AR130" s="75">
        <f t="shared" si="94"/>
        <v>125.39925148186791</v>
      </c>
      <c r="AS130" s="75">
        <f t="shared" si="95"/>
        <v>260.20165115316377</v>
      </c>
      <c r="CM130" s="75">
        <f t="shared" si="96"/>
        <v>609.43017629022586</v>
      </c>
      <c r="CN130" s="75">
        <f t="shared" si="97"/>
        <v>607.46791559286987</v>
      </c>
      <c r="CO130" s="44">
        <f t="shared" si="98"/>
        <v>17.62725690642003</v>
      </c>
      <c r="CQ130" s="75">
        <f t="shared" si="81"/>
        <v>489.47216610929092</v>
      </c>
      <c r="CR130" s="120">
        <f t="shared" si="82"/>
        <v>616.83367828851476</v>
      </c>
      <c r="CS130" s="120">
        <f t="shared" si="99"/>
        <v>614.87141759115877</v>
      </c>
      <c r="CT130" s="120">
        <f t="shared" si="87"/>
        <v>-125.39925148186785</v>
      </c>
    </row>
    <row r="131" spans="1:98" x14ac:dyDescent="0.2">
      <c r="A131" s="132">
        <v>252</v>
      </c>
      <c r="B131" s="132">
        <v>525.15</v>
      </c>
      <c r="C131" s="40">
        <v>1.9042178425211844</v>
      </c>
      <c r="D131" s="132"/>
      <c r="E131" s="44">
        <v>3.4986999999999999</v>
      </c>
      <c r="F131" s="44">
        <v>3.491396991201329</v>
      </c>
      <c r="G131" s="150">
        <v>3.0806399999999998</v>
      </c>
      <c r="H131" s="44">
        <v>1.89445</v>
      </c>
      <c r="I131" s="44"/>
      <c r="J131" s="44">
        <v>3.1049099999999998</v>
      </c>
      <c r="K131" s="44">
        <v>3.0125799999999998</v>
      </c>
      <c r="L131" s="44">
        <v>3.1547999999999998</v>
      </c>
      <c r="M131" s="44">
        <v>3.2172999999999998</v>
      </c>
      <c r="N131" s="44">
        <v>3.2061000000000002</v>
      </c>
      <c r="O131" s="44">
        <v>3.2170265774469442</v>
      </c>
      <c r="P131" s="44">
        <v>3.1525974834281216</v>
      </c>
      <c r="Q131" s="44">
        <v>3.1020785934556914</v>
      </c>
      <c r="R131" s="44">
        <v>3.0722800000000001</v>
      </c>
      <c r="S131" s="44">
        <v>2.24451</v>
      </c>
      <c r="T131" s="44">
        <v>3.1829016962384529</v>
      </c>
      <c r="U131" s="44">
        <v>3.0750039300779251</v>
      </c>
      <c r="V131" s="44">
        <v>3.0469749093054288</v>
      </c>
      <c r="W131" s="44">
        <v>3.0891675808278536</v>
      </c>
      <c r="X131" s="132"/>
      <c r="Y131" s="75">
        <f t="shared" si="89"/>
        <v>-2.0895307933569711</v>
      </c>
      <c r="Z131" s="75">
        <f t="shared" si="90"/>
        <v>132.49124694618678</v>
      </c>
      <c r="AA131" s="40">
        <f t="shared" si="65"/>
        <v>526.51051330673067</v>
      </c>
      <c r="AB131" s="40">
        <f t="shared" si="66"/>
        <v>447.83752117352441</v>
      </c>
      <c r="AC131" s="132"/>
      <c r="AD131" s="40">
        <f t="shared" si="67"/>
        <v>584.70090631776702</v>
      </c>
      <c r="AE131" s="40">
        <f t="shared" si="68"/>
        <v>586.4122631629059</v>
      </c>
      <c r="AF131" s="44">
        <f t="shared" si="69"/>
        <v>588.66277290514313</v>
      </c>
      <c r="AG131" s="44">
        <f t="shared" si="84"/>
        <v>15.696386856167203</v>
      </c>
      <c r="AH131" s="44">
        <f t="shared" si="85"/>
        <v>5.0647940999046712</v>
      </c>
      <c r="AI131" s="75"/>
      <c r="AJ131" s="75">
        <f t="shared" si="91"/>
        <v>594.37289561325485</v>
      </c>
      <c r="AK131" s="75">
        <f t="shared" si="72"/>
        <v>473.64119952109297</v>
      </c>
      <c r="AL131" s="75">
        <f t="shared" si="73"/>
        <v>426.05360240302838</v>
      </c>
      <c r="AM131" s="132"/>
      <c r="AN131" s="44">
        <f t="shared" si="92"/>
        <v>146.53537443973045</v>
      </c>
      <c r="AO131" s="75">
        <f t="shared" si="93"/>
        <v>136.48521119602452</v>
      </c>
      <c r="AQ131" s="75">
        <f t="shared" si="86"/>
        <v>127.25410331979752</v>
      </c>
      <c r="AR131" s="75">
        <f t="shared" si="94"/>
        <v>125.16457252644055</v>
      </c>
      <c r="AS131" s="75">
        <f t="shared" si="95"/>
        <v>259.74535026598431</v>
      </c>
      <c r="CM131" s="75">
        <f t="shared" si="96"/>
        <v>606.09435151430648</v>
      </c>
      <c r="CN131" s="75">
        <f t="shared" si="97"/>
        <v>604.00482072094951</v>
      </c>
      <c r="CO131" s="44">
        <f t="shared" si="98"/>
        <v>17.413585532299749</v>
      </c>
      <c r="CQ131" s="75">
        <f t="shared" si="81"/>
        <v>486.20880866713844</v>
      </c>
      <c r="CR131" s="120">
        <f t="shared" si="82"/>
        <v>613.46291198693598</v>
      </c>
      <c r="CS131" s="120">
        <f t="shared" si="99"/>
        <v>611.37338119357901</v>
      </c>
      <c r="CT131" s="120">
        <f t="shared" si="87"/>
        <v>-125.16457252644057</v>
      </c>
    </row>
    <row r="132" spans="1:98" x14ac:dyDescent="0.2">
      <c r="A132" s="132">
        <v>254</v>
      </c>
      <c r="B132" s="132">
        <v>527.15</v>
      </c>
      <c r="C132" s="40">
        <v>1.896993265673907</v>
      </c>
      <c r="D132" s="132"/>
      <c r="E132" s="44">
        <v>3.47668</v>
      </c>
      <c r="F132" s="44">
        <v>3.4690007903042841</v>
      </c>
      <c r="G132" s="150">
        <v>3.0616099999999999</v>
      </c>
      <c r="H132" s="44">
        <v>1.88883</v>
      </c>
      <c r="I132" s="44"/>
      <c r="J132" s="44">
        <v>3.0849899999999999</v>
      </c>
      <c r="K132" s="44">
        <v>2.9936099999999999</v>
      </c>
      <c r="L132" s="44">
        <v>3.1346099999999999</v>
      </c>
      <c r="M132" s="44">
        <v>3.1957900000000001</v>
      </c>
      <c r="N132" s="44">
        <v>3.18466</v>
      </c>
      <c r="O132" s="44">
        <v>3.1954592784136682</v>
      </c>
      <c r="P132" s="44">
        <v>3.1322700918136896</v>
      </c>
      <c r="Q132" s="44">
        <v>3.0824787016695079</v>
      </c>
      <c r="R132" s="44">
        <v>3.0526399999999998</v>
      </c>
      <c r="S132" s="44">
        <v>2.2342300000000002</v>
      </c>
      <c r="T132" s="44">
        <v>3.1622188486759142</v>
      </c>
      <c r="U132" s="44">
        <v>3.0557479765110975</v>
      </c>
      <c r="V132" s="44">
        <v>3.0280567263906035</v>
      </c>
      <c r="W132" s="44">
        <v>3.0697574924197597</v>
      </c>
      <c r="X132" s="132"/>
      <c r="Y132" s="75">
        <f t="shared" si="89"/>
        <v>-2.2112196216642133</v>
      </c>
      <c r="Z132" s="75">
        <f t="shared" si="90"/>
        <v>132.1470753943982</v>
      </c>
      <c r="AA132" s="40">
        <f t="shared" si="65"/>
        <v>523.32425617347565</v>
      </c>
      <c r="AB132" s="40">
        <f t="shared" si="66"/>
        <v>444.61146363495436</v>
      </c>
      <c r="AC132" s="132"/>
      <c r="AD132" s="40">
        <f t="shared" si="67"/>
        <v>581.52913108936878</v>
      </c>
      <c r="AE132" s="40">
        <f t="shared" si="68"/>
        <v>583.03405102911893</v>
      </c>
      <c r="AF132" s="44">
        <f t="shared" si="69"/>
        <v>585.56540216657572</v>
      </c>
      <c r="AG132" s="44">
        <f t="shared" si="84"/>
        <v>16.291484208697334</v>
      </c>
      <c r="AH132" s="44">
        <f t="shared" si="85"/>
        <v>6.4077385811038106</v>
      </c>
      <c r="AI132" s="75"/>
      <c r="AJ132" s="75">
        <f t="shared" si="91"/>
        <v>590.98825066375241</v>
      </c>
      <c r="AK132" s="75">
        <f t="shared" si="72"/>
        <v>470.49387563264133</v>
      </c>
      <c r="AL132" s="75">
        <f t="shared" si="73"/>
        <v>423.09296886359476</v>
      </c>
      <c r="AM132" s="132"/>
      <c r="AN132" s="44">
        <f t="shared" si="92"/>
        <v>146.37678702879805</v>
      </c>
      <c r="AO132" s="75">
        <f t="shared" si="93"/>
        <v>136.21136777250035</v>
      </c>
      <c r="AQ132" s="75">
        <f t="shared" si="86"/>
        <v>127.13689403827495</v>
      </c>
      <c r="AR132" s="75">
        <f t="shared" si="94"/>
        <v>124.92567441661073</v>
      </c>
      <c r="AS132" s="75">
        <f t="shared" si="95"/>
        <v>259.28396943267313</v>
      </c>
      <c r="CM132" s="75">
        <f t="shared" si="96"/>
        <v>602.78515165843214</v>
      </c>
      <c r="CN132" s="75">
        <f t="shared" si="97"/>
        <v>600.57393203676793</v>
      </c>
      <c r="CO132" s="44">
        <f t="shared" si="98"/>
        <v>17.201607571210047</v>
      </c>
      <c r="CQ132" s="75">
        <f t="shared" si="81"/>
        <v>482.98333162661373</v>
      </c>
      <c r="CR132" s="120">
        <f t="shared" si="82"/>
        <v>610.12022566488861</v>
      </c>
      <c r="CS132" s="120">
        <f t="shared" si="99"/>
        <v>607.90900604322439</v>
      </c>
      <c r="CT132" s="120">
        <f t="shared" si="87"/>
        <v>-124.92567441661066</v>
      </c>
    </row>
    <row r="133" spans="1:98" x14ac:dyDescent="0.2">
      <c r="A133" s="132">
        <v>256</v>
      </c>
      <c r="B133" s="132">
        <v>529.15</v>
      </c>
      <c r="C133" s="40">
        <v>1.8898233015213077</v>
      </c>
      <c r="D133" s="132"/>
      <c r="E133" s="44">
        <v>3.4549799999999999</v>
      </c>
      <c r="F133" s="44">
        <v>3.4469483703009343</v>
      </c>
      <c r="G133" s="150">
        <v>3.0428500000000001</v>
      </c>
      <c r="H133" s="44">
        <v>1.8832800000000001</v>
      </c>
      <c r="I133" s="44"/>
      <c r="J133" s="44">
        <v>3.0653700000000002</v>
      </c>
      <c r="K133" s="44">
        <v>2.97492</v>
      </c>
      <c r="L133" s="44">
        <v>3.1147100000000001</v>
      </c>
      <c r="M133" s="44">
        <v>3.1746099999999999</v>
      </c>
      <c r="N133" s="44">
        <v>3.1635499999999999</v>
      </c>
      <c r="O133" s="44">
        <v>3.1742211643173195</v>
      </c>
      <c r="P133" s="44">
        <v>3.1122492092716874</v>
      </c>
      <c r="Q133" s="44">
        <v>3.0631621317373519</v>
      </c>
      <c r="R133" s="44">
        <v>3.03329</v>
      </c>
      <c r="S133" s="44">
        <v>2.2240899999999999</v>
      </c>
      <c r="T133" s="44">
        <v>3.1418392902782752</v>
      </c>
      <c r="U133" s="44">
        <v>3.0367785531489968</v>
      </c>
      <c r="V133" s="44">
        <v>3.0094116514610545</v>
      </c>
      <c r="W133" s="44">
        <v>3.0506340271379377</v>
      </c>
      <c r="X133" s="132"/>
      <c r="Y133" s="75">
        <f t="shared" ref="Y133:Y164" si="101" xml:space="preserve"> -0.353*1000000000000000000/(B133^6) + 42.17*1000000000000/(B133^4) - 309.4*1000000000/(B133^3) + 963.7*1000000/(B133^2) - 1399*1000/B133 + 766.2</f>
        <v>-2.3273592229586484</v>
      </c>
      <c r="Z133" s="75">
        <f t="shared" ref="Z133:Z164" si="102" xml:space="preserve"> -0.0139*1000000000000000000/(B133^6) -0.2505*1000000000000/(B133^4)+5.9846*1000000000/(B133^3) -6.213*1000000/(B133^2)+15.349*1000/B133 + 88.426</f>
        <v>131.80754251810731</v>
      </c>
      <c r="AA133" s="40">
        <f t="shared" ref="AA133:AA196" si="103">25*1000000/(B133^2) + 346*1000/B133 - 223</f>
        <v>520.16466510069495</v>
      </c>
      <c r="AB133" s="40">
        <f t="shared" ref="AB133:AB196" si="104">1000*LN(0.8994+183540/(B133^2))</f>
        <v>441.41165268845674</v>
      </c>
      <c r="AC133" s="132"/>
      <c r="AD133" s="40">
        <f t="shared" ref="AD133:AD196" si="105" xml:space="preserve"> 13*1000000/(B133^2) + 389.61*1000/B133 - 204.34</f>
        <v>578.38267394836441</v>
      </c>
      <c r="AE133" s="40">
        <f t="shared" ref="AE133:AE196" si="106">467.6*1000/B133 - 304</f>
        <v>579.68137579136351</v>
      </c>
      <c r="AF133" s="44">
        <f t="shared" ref="AF133:AF196" si="107">11.842*1000000/(A133+273.15)^2 + 383.713*1000/(A133+273.15) -184.95</f>
        <v>582.49266755478675</v>
      </c>
      <c r="AG133" s="44">
        <f t="shared" si="84"/>
        <v>16.892047444832478</v>
      </c>
      <c r="AH133" s="44">
        <f t="shared" si="85"/>
        <v>7.9033613790913604</v>
      </c>
      <c r="AI133" s="75"/>
      <c r="AJ133" s="75">
        <f t="shared" ref="AJ133:AJ164" si="108" xml:space="preserve"> -0.0575*1000000000000000000/(B133^6) + 8.875*1000000000000/(B133^4) - 75.55*1000000000/(B133^3) + 295.2*1000000/(B133^2) - 70.07*1000/B133 + 65.1</f>
        <v>587.63390798935745</v>
      </c>
      <c r="AK133" s="75">
        <f t="shared" ref="AK133:AK196" si="109">1000*LN(0.9775 + 162737/(B133^2) + 2908300000/(B133^4))</f>
        <v>467.37510535019084</v>
      </c>
      <c r="AL133" s="75">
        <f t="shared" ref="AL133:AL196" si="110">1000*LN(0.9628 + 148618/(B133^2) + 2244200000/(B133^4))</f>
        <v>420.15938592868997</v>
      </c>
      <c r="AM133" s="132"/>
      <c r="AN133" s="44">
        <f t="shared" ref="AN133:AN164" si="111">AJ133-AB133</f>
        <v>146.22225530090071</v>
      </c>
      <c r="AO133" s="75">
        <f t="shared" ref="AO133:AO164" si="112">Y133+AE133-AB133</f>
        <v>135.94236387994812</v>
      </c>
      <c r="AQ133" s="75">
        <f t="shared" si="86"/>
        <v>127.02209225139633</v>
      </c>
      <c r="AR133" s="75">
        <f t="shared" ref="AR133:AR164" si="113">Y133+AQ133</f>
        <v>124.69473302843768</v>
      </c>
      <c r="AS133" s="75">
        <f t="shared" ref="AS133:AS164" si="114">Z133+AQ133</f>
        <v>258.82963476950363</v>
      </c>
      <c r="CM133" s="75">
        <f t="shared" ref="CM133:CM168" si="115">1000*(-0.17739 + 1.12486*300/(A133+273.15) + 0.61704*(300/(A133+273.15))^2 - 0.36997*(300/(A133+273.15))^3 + 0.07978*(300/(A133+273.15))^4)</f>
        <v>599.50227135060845</v>
      </c>
      <c r="CN133" s="75">
        <f t="shared" ref="CN133:CN164" si="116">CM133+Y133</f>
        <v>597.1749121276498</v>
      </c>
      <c r="CO133" s="44">
        <f t="shared" ref="CO133:CO168" si="117">ABS((11840000/(A133+273.15)^2 + 383700/(A133+273.15) - 184.9)-CM133)</f>
        <v>16.991314362963521</v>
      </c>
      <c r="CQ133" s="75">
        <f t="shared" ref="CQ133:CQ196" si="118">1000*LN(G133/H133)</f>
        <v>479.77963873428013</v>
      </c>
      <c r="CR133" s="120">
        <f t="shared" ref="CR133:CR196" si="119">1000*LN(E133/H133)</f>
        <v>606.80173098567661</v>
      </c>
      <c r="CS133" s="120">
        <f t="shared" ref="CS133:CS164" si="120">1000*LN(E133/H133)+Y133</f>
        <v>604.47437176271796</v>
      </c>
      <c r="CT133" s="120">
        <f t="shared" si="87"/>
        <v>-124.69473302843784</v>
      </c>
    </row>
    <row r="134" spans="1:98" x14ac:dyDescent="0.2">
      <c r="A134" s="132">
        <v>258</v>
      </c>
      <c r="B134" s="132">
        <v>531.15</v>
      </c>
      <c r="C134" s="40">
        <v>1.8827073331450628</v>
      </c>
      <c r="D134" s="132"/>
      <c r="E134" s="44">
        <v>3.4335800000000001</v>
      </c>
      <c r="F134" s="44">
        <v>3.4252191916605592</v>
      </c>
      <c r="G134" s="150">
        <v>3.0243500000000001</v>
      </c>
      <c r="H134" s="44">
        <v>1.87778</v>
      </c>
      <c r="I134" s="44"/>
      <c r="J134" s="44">
        <v>3.04603</v>
      </c>
      <c r="K134" s="44">
        <v>2.9565000000000001</v>
      </c>
      <c r="L134" s="44">
        <v>3.0951</v>
      </c>
      <c r="M134" s="44">
        <v>3.1537500000000001</v>
      </c>
      <c r="N134" s="44">
        <v>3.1427499999999999</v>
      </c>
      <c r="O134" s="44">
        <v>3.1533014445181102</v>
      </c>
      <c r="P134" s="44">
        <v>3.0925149405800325</v>
      </c>
      <c r="Q134" s="44">
        <v>3.0441255627768005</v>
      </c>
      <c r="R134" s="44">
        <v>3.0142199999999999</v>
      </c>
      <c r="S134" s="44">
        <v>2.21408</v>
      </c>
      <c r="T134" s="44">
        <v>3.1217630210070588</v>
      </c>
      <c r="U134" s="44">
        <v>3.0180790491323535</v>
      </c>
      <c r="V134" s="44">
        <v>2.9910331853521361</v>
      </c>
      <c r="W134" s="44">
        <v>3.0317903626039406</v>
      </c>
      <c r="X134" s="132"/>
      <c r="Y134" s="75">
        <f t="shared" si="101"/>
        <v>-2.4379814154119686</v>
      </c>
      <c r="Z134" s="75">
        <f t="shared" si="102"/>
        <v>131.47256818276821</v>
      </c>
      <c r="AA134" s="40">
        <f t="shared" si="103"/>
        <v>517.03140982514651</v>
      </c>
      <c r="AB134" s="40">
        <f t="shared" si="104"/>
        <v>438.2378211358415</v>
      </c>
      <c r="AC134" s="132"/>
      <c r="AD134" s="40">
        <f t="shared" si="105"/>
        <v>575.26123379626438</v>
      </c>
      <c r="AE134" s="40">
        <f t="shared" si="106"/>
        <v>576.35394897863137</v>
      </c>
      <c r="AF134" s="44">
        <f t="shared" si="107"/>
        <v>579.44427701986979</v>
      </c>
      <c r="AG134" s="44">
        <f t="shared" ref="AG134:AG197" si="121">(AF134-AD134)^2</f>
        <v>17.497850610551136</v>
      </c>
      <c r="AH134" s="44">
        <f t="shared" ref="AH134:AH197" si="122">(AF134-AE134)^2</f>
        <v>9.5501274024645024</v>
      </c>
      <c r="AI134" s="75"/>
      <c r="AJ134" s="75">
        <f t="shared" si="108"/>
        <v>584.309507499804</v>
      </c>
      <c r="AK134" s="75">
        <f t="shared" si="109"/>
        <v>464.28455648598793</v>
      </c>
      <c r="AL134" s="75">
        <f t="shared" si="110"/>
        <v>417.2525367187078</v>
      </c>
      <c r="AM134" s="132"/>
      <c r="AN134" s="44">
        <f t="shared" si="111"/>
        <v>146.0716863639625</v>
      </c>
      <c r="AO134" s="75">
        <f t="shared" si="112"/>
        <v>135.6781464273779</v>
      </c>
      <c r="AQ134" s="75">
        <f t="shared" ref="AQ134:AQ197" si="123">1000*LN(E134/G134)</f>
        <v>126.9072562863861</v>
      </c>
      <c r="AR134" s="75">
        <f t="shared" si="113"/>
        <v>124.46927487097413</v>
      </c>
      <c r="AS134" s="75">
        <f t="shared" si="114"/>
        <v>258.3798244691543</v>
      </c>
      <c r="CM134" s="75">
        <f t="shared" si="115"/>
        <v>596.24540974130673</v>
      </c>
      <c r="CN134" s="75">
        <f t="shared" si="116"/>
        <v>593.80742832589476</v>
      </c>
      <c r="CO134" s="44">
        <f t="shared" si="117"/>
        <v>16.782697090572356</v>
      </c>
      <c r="CQ134" s="75">
        <f t="shared" si="118"/>
        <v>476.60596433652381</v>
      </c>
      <c r="CR134" s="120">
        <f t="shared" si="119"/>
        <v>603.51322062290978</v>
      </c>
      <c r="CS134" s="120">
        <f t="shared" si="120"/>
        <v>601.07523920749782</v>
      </c>
      <c r="CT134" s="120">
        <f t="shared" ref="CT134:CT193" si="124">CQ134-CS134</f>
        <v>-124.469274870974</v>
      </c>
    </row>
    <row r="135" spans="1:98" x14ac:dyDescent="0.2">
      <c r="A135" s="132">
        <v>260</v>
      </c>
      <c r="B135" s="132">
        <v>533.15</v>
      </c>
      <c r="C135" s="40">
        <v>1.8756447528838038</v>
      </c>
      <c r="D135" s="132"/>
      <c r="E135" s="44">
        <v>3.4124699999999999</v>
      </c>
      <c r="F135" s="44">
        <v>3.4038027123841781</v>
      </c>
      <c r="G135" s="150">
        <v>3.0061200000000001</v>
      </c>
      <c r="H135" s="44">
        <v>1.8723399999999999</v>
      </c>
      <c r="I135" s="44"/>
      <c r="J135" s="44">
        <v>3.02698</v>
      </c>
      <c r="K135" s="44">
        <v>2.9383499999999998</v>
      </c>
      <c r="L135" s="44">
        <v>3.07578</v>
      </c>
      <c r="M135" s="44">
        <v>3.1332</v>
      </c>
      <c r="N135" s="44">
        <v>3.1222699999999999</v>
      </c>
      <c r="O135" s="44">
        <v>3.1326953251154186</v>
      </c>
      <c r="P135" s="44">
        <v>3.0730771703131516</v>
      </c>
      <c r="Q135" s="44">
        <v>3.0253656529044948</v>
      </c>
      <c r="R135" s="44">
        <v>2.9954399999999999</v>
      </c>
      <c r="S135" s="44">
        <v>2.2041900000000001</v>
      </c>
      <c r="T135" s="44">
        <v>3.1019765890496251</v>
      </c>
      <c r="U135" s="44">
        <v>2.9996527710362595</v>
      </c>
      <c r="V135" s="44">
        <v>2.9729246214737395</v>
      </c>
      <c r="W135" s="44">
        <v>3.0132132339358324</v>
      </c>
      <c r="X135" s="132"/>
      <c r="Y135" s="75">
        <f t="shared" si="101"/>
        <v>-2.5431178160883974</v>
      </c>
      <c r="Z135" s="75">
        <f t="shared" si="102"/>
        <v>131.14207388173747</v>
      </c>
      <c r="AA135" s="40">
        <f t="shared" si="103"/>
        <v>513.9241654733097</v>
      </c>
      <c r="AB135" s="40">
        <f t="shared" si="104"/>
        <v>435.08970500708995</v>
      </c>
      <c r="AC135" s="132"/>
      <c r="AD135" s="40">
        <f t="shared" si="105"/>
        <v>572.16451427832578</v>
      </c>
      <c r="AE135" s="40">
        <f t="shared" si="106"/>
        <v>573.05148644846668</v>
      </c>
      <c r="AF135" s="44">
        <f t="shared" si="107"/>
        <v>576.4199430997844</v>
      </c>
      <c r="AG135" s="44">
        <f t="shared" si="121"/>
        <v>18.108674454500719</v>
      </c>
      <c r="AH135" s="44">
        <f t="shared" si="122"/>
        <v>11.346500211806648</v>
      </c>
      <c r="AI135" s="75"/>
      <c r="AJ135" s="75">
        <f t="shared" si="108"/>
        <v>581.01469460229157</v>
      </c>
      <c r="AK135" s="75">
        <f t="shared" si="109"/>
        <v>461.22190154687218</v>
      </c>
      <c r="AL135" s="75">
        <f t="shared" si="110"/>
        <v>414.37210885805342</v>
      </c>
      <c r="AM135" s="132"/>
      <c r="AN135" s="44">
        <f t="shared" si="111"/>
        <v>145.92498959520162</v>
      </c>
      <c r="AO135" s="75">
        <f t="shared" si="112"/>
        <v>135.41866362528833</v>
      </c>
      <c r="AQ135" s="75">
        <f t="shared" si="123"/>
        <v>126.78615856996883</v>
      </c>
      <c r="AR135" s="75">
        <f t="shared" si="113"/>
        <v>124.24304075388044</v>
      </c>
      <c r="AS135" s="75">
        <f t="shared" si="114"/>
        <v>257.92823245170632</v>
      </c>
      <c r="CM135" s="75">
        <f t="shared" si="115"/>
        <v>593.01427042172531</v>
      </c>
      <c r="CN135" s="75">
        <f t="shared" si="116"/>
        <v>590.47115260563692</v>
      </c>
      <c r="CO135" s="44">
        <f t="shared" si="117"/>
        <v>16.575746790206495</v>
      </c>
      <c r="CQ135" s="75">
        <f t="shared" si="118"/>
        <v>473.46122519828026</v>
      </c>
      <c r="CR135" s="120">
        <f t="shared" si="119"/>
        <v>600.24738376824928</v>
      </c>
      <c r="CS135" s="120">
        <f t="shared" si="120"/>
        <v>597.70426595216088</v>
      </c>
      <c r="CT135" s="120">
        <f t="shared" si="124"/>
        <v>-124.24304075388062</v>
      </c>
    </row>
    <row r="136" spans="1:98" x14ac:dyDescent="0.2">
      <c r="A136" s="132">
        <v>262</v>
      </c>
      <c r="B136" s="132">
        <v>535.15</v>
      </c>
      <c r="C136" s="40">
        <v>1.8686349621601421</v>
      </c>
      <c r="D136" s="132"/>
      <c r="E136" s="44">
        <v>3.3916599999999999</v>
      </c>
      <c r="F136" s="44">
        <v>3.3827083553368378</v>
      </c>
      <c r="G136" s="150">
        <v>2.98814</v>
      </c>
      <c r="H136" s="44">
        <v>1.8669500000000001</v>
      </c>
      <c r="I136" s="44"/>
      <c r="J136" s="44">
        <v>3.0082100000000001</v>
      </c>
      <c r="K136" s="44">
        <v>2.9204699999999999</v>
      </c>
      <c r="L136" s="44">
        <v>3.05674</v>
      </c>
      <c r="M136" s="44">
        <v>3.1129600000000002</v>
      </c>
      <c r="N136" s="44">
        <v>3.10209</v>
      </c>
      <c r="O136" s="44">
        <v>3.1123977894864274</v>
      </c>
      <c r="P136" s="44">
        <v>3.0539159080192197</v>
      </c>
      <c r="Q136" s="44">
        <v>3.0068757439849034</v>
      </c>
      <c r="R136" s="44">
        <v>2.9769199999999998</v>
      </c>
      <c r="S136" s="44">
        <v>2.1944300000000001</v>
      </c>
      <c r="T136" s="44">
        <v>3.0824801712644723</v>
      </c>
      <c r="U136" s="44">
        <v>2.9814831070592427</v>
      </c>
      <c r="V136" s="44">
        <v>2.955069270549993</v>
      </c>
      <c r="W136" s="44">
        <v>2.9949026093651159</v>
      </c>
      <c r="X136" s="132"/>
      <c r="Y136" s="75">
        <f t="shared" si="101"/>
        <v>-2.6427998608189682</v>
      </c>
      <c r="Z136" s="75">
        <f t="shared" si="102"/>
        <v>130.81598269918754</v>
      </c>
      <c r="AA136" s="40">
        <f t="shared" si="103"/>
        <v>510.84261245259006</v>
      </c>
      <c r="AB136" s="40">
        <f t="shared" si="104"/>
        <v>431.96704351499875</v>
      </c>
      <c r="AC136" s="132"/>
      <c r="AD136" s="40">
        <f t="shared" si="105"/>
        <v>569.09222369070699</v>
      </c>
      <c r="AE136" s="40">
        <f t="shared" si="106"/>
        <v>569.77370830608243</v>
      </c>
      <c r="AF136" s="44">
        <f t="shared" si="107"/>
        <v>573.41938283079594</v>
      </c>
      <c r="AG136" s="44">
        <f t="shared" si="121"/>
        <v>18.724306223655358</v>
      </c>
      <c r="AH136" s="44">
        <f t="shared" si="122"/>
        <v>13.2909427401451</v>
      </c>
      <c r="AI136" s="75"/>
      <c r="AJ136" s="75">
        <f t="shared" si="108"/>
        <v>577.74912009501759</v>
      </c>
      <c r="AK136" s="75">
        <f t="shared" si="109"/>
        <v>458.18681765584034</v>
      </c>
      <c r="AL136" s="75">
        <f t="shared" si="110"/>
        <v>411.51779439962093</v>
      </c>
      <c r="AM136" s="132"/>
      <c r="AN136" s="44">
        <f t="shared" si="111"/>
        <v>145.78207658001884</v>
      </c>
      <c r="AO136" s="75">
        <f t="shared" si="112"/>
        <v>135.16386493026471</v>
      </c>
      <c r="AQ136" s="75">
        <f t="shared" si="123"/>
        <v>126.66835680070021</v>
      </c>
      <c r="AR136" s="75">
        <f t="shared" si="113"/>
        <v>124.02555693988124</v>
      </c>
      <c r="AS136" s="75">
        <f t="shared" si="114"/>
        <v>257.48433949988777</v>
      </c>
      <c r="CM136" s="75">
        <f t="shared" si="115"/>
        <v>589.80856134379349</v>
      </c>
      <c r="CN136" s="75">
        <f t="shared" si="116"/>
        <v>587.16576148297452</v>
      </c>
      <c r="CO136" s="44">
        <f t="shared" si="117"/>
        <v>16.370454360749363</v>
      </c>
      <c r="CQ136" s="75">
        <f t="shared" si="118"/>
        <v>470.34503698695761</v>
      </c>
      <c r="CR136" s="120">
        <f t="shared" si="119"/>
        <v>597.01339378765795</v>
      </c>
      <c r="CS136" s="120">
        <f t="shared" si="120"/>
        <v>594.37059392683898</v>
      </c>
      <c r="CT136" s="120">
        <f t="shared" si="124"/>
        <v>-124.02555693988137</v>
      </c>
    </row>
    <row r="137" spans="1:98" x14ac:dyDescent="0.2">
      <c r="A137" s="132">
        <v>264</v>
      </c>
      <c r="B137" s="132">
        <v>537.15</v>
      </c>
      <c r="C137" s="40">
        <v>1.8616773713115518</v>
      </c>
      <c r="D137" s="132"/>
      <c r="E137" s="44">
        <v>3.37113</v>
      </c>
      <c r="F137" s="44">
        <v>3.3619156347735673</v>
      </c>
      <c r="G137" s="150">
        <v>2.9704199999999998</v>
      </c>
      <c r="H137" s="44">
        <v>1.8616299999999999</v>
      </c>
      <c r="I137" s="44"/>
      <c r="J137" s="44">
        <v>2.9897</v>
      </c>
      <c r="K137" s="44">
        <v>2.9028399999999999</v>
      </c>
      <c r="L137" s="44">
        <v>3.0379700000000001</v>
      </c>
      <c r="M137" s="44">
        <v>3.09301</v>
      </c>
      <c r="N137" s="44">
        <v>3.0822099999999999</v>
      </c>
      <c r="O137" s="44">
        <v>3.0924003621782221</v>
      </c>
      <c r="P137" s="44">
        <v>3.0350346667850672</v>
      </c>
      <c r="Q137" s="44">
        <v>2.9886458359748476</v>
      </c>
      <c r="R137" s="44">
        <v>2.9586800000000002</v>
      </c>
      <c r="S137" s="44">
        <v>2.18479</v>
      </c>
      <c r="T137" s="44">
        <v>3.0632635914989685</v>
      </c>
      <c r="U137" s="44">
        <v>2.9635800579698874</v>
      </c>
      <c r="V137" s="44">
        <v>2.9374638217156273</v>
      </c>
      <c r="W137" s="44">
        <v>2.9768519052405189</v>
      </c>
      <c r="X137" s="132"/>
      <c r="Y137" s="75">
        <f t="shared" si="101"/>
        <v>-2.7370588226190193</v>
      </c>
      <c r="Z137" s="75">
        <f t="shared" si="102"/>
        <v>130.49421927392802</v>
      </c>
      <c r="AA137" s="40">
        <f t="shared" si="103"/>
        <v>507.78643634513412</v>
      </c>
      <c r="AB137" s="40">
        <f t="shared" si="104"/>
        <v>428.86957901056724</v>
      </c>
      <c r="AC137" s="132"/>
      <c r="AD137" s="40">
        <f t="shared" si="105"/>
        <v>566.04407488978904</v>
      </c>
      <c r="AE137" s="40">
        <f t="shared" si="106"/>
        <v>566.52033882528167</v>
      </c>
      <c r="AF137" s="44">
        <f t="shared" si="107"/>
        <v>570.44231766000439</v>
      </c>
      <c r="AG137" s="44">
        <f t="shared" si="121"/>
        <v>19.344539465751573</v>
      </c>
      <c r="AH137" s="44">
        <f t="shared" si="122"/>
        <v>15.381917980013002</v>
      </c>
      <c r="AI137" s="75"/>
      <c r="AJ137" s="75">
        <f t="shared" si="108"/>
        <v>574.51244006329625</v>
      </c>
      <c r="AK137" s="75">
        <f t="shared" si="109"/>
        <v>455.1789864751409</v>
      </c>
      <c r="AL137" s="75">
        <f t="shared" si="110"/>
        <v>408.68928975074584</v>
      </c>
      <c r="AM137" s="132"/>
      <c r="AN137" s="44">
        <f t="shared" si="111"/>
        <v>145.64286105272902</v>
      </c>
      <c r="AO137" s="75">
        <f t="shared" si="112"/>
        <v>134.91370099209541</v>
      </c>
      <c r="AQ137" s="75">
        <f t="shared" si="123"/>
        <v>126.5446427746236</v>
      </c>
      <c r="AR137" s="75">
        <f t="shared" si="113"/>
        <v>123.80758395200458</v>
      </c>
      <c r="AS137" s="75">
        <f t="shared" si="114"/>
        <v>257.03886204855161</v>
      </c>
      <c r="CM137" s="75">
        <f t="shared" si="115"/>
        <v>586.62799474187693</v>
      </c>
      <c r="CN137" s="75">
        <f t="shared" si="116"/>
        <v>583.89093591925791</v>
      </c>
      <c r="CO137" s="44">
        <f t="shared" si="117"/>
        <v>16.166810572969212</v>
      </c>
      <c r="CQ137" s="75">
        <f t="shared" si="118"/>
        <v>467.25090891214188</v>
      </c>
      <c r="CR137" s="120">
        <f t="shared" si="119"/>
        <v>593.79555168676541</v>
      </c>
      <c r="CS137" s="120">
        <f t="shared" si="120"/>
        <v>591.05849286414639</v>
      </c>
      <c r="CT137" s="120">
        <f t="shared" si="124"/>
        <v>-123.80758395200451</v>
      </c>
    </row>
    <row r="138" spans="1:98" x14ac:dyDescent="0.2">
      <c r="A138" s="132">
        <v>266</v>
      </c>
      <c r="B138" s="132">
        <v>539.15</v>
      </c>
      <c r="C138" s="40">
        <v>1.854771399425021</v>
      </c>
      <c r="D138" s="132"/>
      <c r="E138" s="44">
        <v>3.3508800000000001</v>
      </c>
      <c r="F138" s="44">
        <v>3.3414240288883392</v>
      </c>
      <c r="G138" s="150">
        <v>2.9529399999999999</v>
      </c>
      <c r="H138" s="44">
        <v>1.8563499999999999</v>
      </c>
      <c r="I138" s="44"/>
      <c r="J138" s="44">
        <v>2.9714700000000001</v>
      </c>
      <c r="K138" s="44">
        <v>2.8854600000000001</v>
      </c>
      <c r="L138" s="44">
        <v>3.0194800000000002</v>
      </c>
      <c r="M138" s="44">
        <v>3.0733600000000001</v>
      </c>
      <c r="N138" s="44">
        <v>3.0626199999999999</v>
      </c>
      <c r="O138" s="44">
        <v>3.072697511959158</v>
      </c>
      <c r="P138" s="44">
        <v>3.016419922445194</v>
      </c>
      <c r="Q138" s="44">
        <v>2.970682591661145</v>
      </c>
      <c r="R138" s="44">
        <v>2.9407000000000001</v>
      </c>
      <c r="S138" s="44">
        <v>2.1752799999999999</v>
      </c>
      <c r="T138" s="44">
        <v>3.0443270251798902</v>
      </c>
      <c r="U138" s="44">
        <v>2.9459235412220841</v>
      </c>
      <c r="V138" s="44">
        <v>2.9201082935452378</v>
      </c>
      <c r="W138" s="44">
        <v>2.959060973148588</v>
      </c>
      <c r="X138" s="132"/>
      <c r="Y138" s="75">
        <f t="shared" si="101"/>
        <v>-2.8259258287364446</v>
      </c>
      <c r="Z138" s="75">
        <f t="shared" si="102"/>
        <v>130.17670976411364</v>
      </c>
      <c r="AA138" s="40">
        <f t="shared" si="103"/>
        <v>504.75532780418348</v>
      </c>
      <c r="AB138" s="40">
        <f t="shared" si="104"/>
        <v>425.79705693911791</v>
      </c>
      <c r="AC138" s="132"/>
      <c r="AD138" s="40">
        <f t="shared" si="105"/>
        <v>563.01978520360808</v>
      </c>
      <c r="AE138" s="40">
        <f t="shared" si="106"/>
        <v>563.29110637113979</v>
      </c>
      <c r="AF138" s="44">
        <f t="shared" si="107"/>
        <v>567.48847335990195</v>
      </c>
      <c r="AG138" s="44">
        <f t="shared" si="121"/>
        <v>19.969173838201066</v>
      </c>
      <c r="AH138" s="44">
        <f t="shared" si="122"/>
        <v>17.617889638350285</v>
      </c>
      <c r="AI138" s="75"/>
      <c r="AJ138" s="75">
        <f t="shared" si="108"/>
        <v>571.30431577818786</v>
      </c>
      <c r="AK138" s="75">
        <f t="shared" si="109"/>
        <v>452.19809413086756</v>
      </c>
      <c r="AL138" s="75">
        <f t="shared" si="110"/>
        <v>405.88629560060383</v>
      </c>
      <c r="AM138" s="132"/>
      <c r="AN138" s="44">
        <f t="shared" si="111"/>
        <v>145.50725883906995</v>
      </c>
      <c r="AO138" s="75">
        <f t="shared" si="112"/>
        <v>134.66812360328544</v>
      </c>
      <c r="AQ138" s="75">
        <f t="shared" si="123"/>
        <v>126.42171367305041</v>
      </c>
      <c r="AR138" s="75">
        <f t="shared" si="113"/>
        <v>123.59578784431396</v>
      </c>
      <c r="AS138" s="75">
        <f t="shared" si="114"/>
        <v>256.59842343716406</v>
      </c>
      <c r="CM138" s="75">
        <f t="shared" si="115"/>
        <v>583.47228705614316</v>
      </c>
      <c r="CN138" s="75">
        <f t="shared" si="116"/>
        <v>580.64636122740671</v>
      </c>
      <c r="CO138" s="44">
        <f t="shared" si="117"/>
        <v>15.964806078321999</v>
      </c>
      <c r="CQ138" s="75">
        <f t="shared" si="118"/>
        <v>464.1890900633158</v>
      </c>
      <c r="CR138" s="120">
        <f t="shared" si="119"/>
        <v>590.61080373636628</v>
      </c>
      <c r="CS138" s="120">
        <f t="shared" si="120"/>
        <v>587.78487790762983</v>
      </c>
      <c r="CT138" s="120">
        <f t="shared" si="124"/>
        <v>-123.59578784431403</v>
      </c>
    </row>
    <row r="139" spans="1:98" x14ac:dyDescent="0.2">
      <c r="A139" s="132">
        <v>268</v>
      </c>
      <c r="B139" s="132">
        <v>541.15</v>
      </c>
      <c r="C139" s="40">
        <v>1.8479164741753673</v>
      </c>
      <c r="D139" s="132"/>
      <c r="E139" s="44">
        <v>3.3309099999999998</v>
      </c>
      <c r="F139" s="44">
        <v>3.3212330283396314</v>
      </c>
      <c r="G139" s="150">
        <v>2.9357000000000002</v>
      </c>
      <c r="H139" s="44">
        <v>1.8511299999999999</v>
      </c>
      <c r="I139" s="44"/>
      <c r="J139" s="44">
        <v>2.9535</v>
      </c>
      <c r="K139" s="44">
        <v>2.8683299999999998</v>
      </c>
      <c r="L139" s="44">
        <v>3.0012500000000002</v>
      </c>
      <c r="M139" s="44">
        <v>3.0539999999999998</v>
      </c>
      <c r="N139" s="44">
        <v>3.04332</v>
      </c>
      <c r="O139" s="44">
        <v>3.05328511606761</v>
      </c>
      <c r="P139" s="44">
        <v>2.9980750935969387</v>
      </c>
      <c r="Q139" s="44">
        <v>2.9529726854463032</v>
      </c>
      <c r="R139" s="44">
        <v>2.9229799999999999</v>
      </c>
      <c r="S139" s="44">
        <v>2.16588</v>
      </c>
      <c r="T139" s="44">
        <v>3.0256637467089909</v>
      </c>
      <c r="U139" s="44">
        <v>2.928520333251885</v>
      </c>
      <c r="V139" s="44">
        <v>2.9029992744759068</v>
      </c>
      <c r="W139" s="44">
        <v>2.9415200457159707</v>
      </c>
      <c r="X139" s="132"/>
      <c r="Y139" s="75">
        <f t="shared" si="101"/>
        <v>-2.9094318763959564</v>
      </c>
      <c r="Z139" s="75">
        <f t="shared" si="102"/>
        <v>129.86338181281525</v>
      </c>
      <c r="AA139" s="40">
        <f t="shared" si="103"/>
        <v>501.74898245289512</v>
      </c>
      <c r="AB139" s="40">
        <f t="shared" si="104"/>
        <v>422.74922579713359</v>
      </c>
      <c r="AC139" s="132"/>
      <c r="AD139" s="40">
        <f t="shared" si="105"/>
        <v>560.01907634533825</v>
      </c>
      <c r="AE139" s="40">
        <f t="shared" si="106"/>
        <v>560.08574332440173</v>
      </c>
      <c r="AF139" s="44">
        <f t="shared" si="107"/>
        <v>564.55757994490386</v>
      </c>
      <c r="AG139" s="44">
        <f t="shared" si="121"/>
        <v>20.598014923270046</v>
      </c>
      <c r="AH139" s="44">
        <f t="shared" si="122"/>
        <v>19.99732276046392</v>
      </c>
      <c r="AI139" s="75"/>
      <c r="AJ139" s="75">
        <f t="shared" si="108"/>
        <v>568.12441359755599</v>
      </c>
      <c r="AK139" s="75">
        <f t="shared" si="109"/>
        <v>449.24383113901536</v>
      </c>
      <c r="AL139" s="75">
        <f t="shared" si="110"/>
        <v>403.10851684901496</v>
      </c>
      <c r="AM139" s="132"/>
      <c r="AN139" s="44">
        <f t="shared" si="111"/>
        <v>145.3751878004224</v>
      </c>
      <c r="AO139" s="75">
        <f t="shared" si="112"/>
        <v>134.42708565087219</v>
      </c>
      <c r="AQ139" s="75">
        <f t="shared" si="123"/>
        <v>126.29961423824409</v>
      </c>
      <c r="AR139" s="75">
        <f t="shared" si="113"/>
        <v>123.39018236184813</v>
      </c>
      <c r="AS139" s="75">
        <f t="shared" si="114"/>
        <v>256.16299605105934</v>
      </c>
      <c r="CM139" s="75">
        <f t="shared" si="115"/>
        <v>580.34115885754284</v>
      </c>
      <c r="CN139" s="75">
        <f t="shared" si="116"/>
        <v>577.43172698114688</v>
      </c>
      <c r="CO139" s="44">
        <f t="shared" si="117"/>
        <v>15.764431417394235</v>
      </c>
      <c r="CQ139" s="75">
        <f t="shared" si="118"/>
        <v>461.14966226299327</v>
      </c>
      <c r="CR139" s="120">
        <f t="shared" si="119"/>
        <v>587.44927650123725</v>
      </c>
      <c r="CS139" s="120">
        <f t="shared" si="120"/>
        <v>584.53984462484129</v>
      </c>
      <c r="CT139" s="120">
        <f t="shared" si="124"/>
        <v>-123.39018236184802</v>
      </c>
    </row>
    <row r="140" spans="1:98" x14ac:dyDescent="0.2">
      <c r="A140" s="132">
        <v>270</v>
      </c>
      <c r="B140" s="132">
        <v>543.15</v>
      </c>
      <c r="C140" s="40">
        <v>1.841112031667127</v>
      </c>
      <c r="D140" s="132"/>
      <c r="E140" s="44">
        <v>3.31121</v>
      </c>
      <c r="F140" s="44">
        <v>3.301332165914459</v>
      </c>
      <c r="G140" s="150">
        <v>2.9187099999999999</v>
      </c>
      <c r="H140" s="44">
        <v>1.84596</v>
      </c>
      <c r="I140" s="44"/>
      <c r="J140" s="44">
        <v>2.9357799999999998</v>
      </c>
      <c r="K140" s="44">
        <v>2.8514499999999998</v>
      </c>
      <c r="L140" s="44">
        <v>2.9832800000000002</v>
      </c>
      <c r="M140" s="44">
        <v>3.0349200000000001</v>
      </c>
      <c r="N140" s="44">
        <v>3.0243000000000002</v>
      </c>
      <c r="O140" s="44">
        <v>3.0341539183106714</v>
      </c>
      <c r="P140" s="44">
        <v>2.9799867624035801</v>
      </c>
      <c r="Q140" s="44">
        <v>2.9355027800453577</v>
      </c>
      <c r="R140" s="44">
        <v>2.90551</v>
      </c>
      <c r="S140" s="44">
        <v>2.1566000000000001</v>
      </c>
      <c r="T140" s="44">
        <v>3.0072603068084489</v>
      </c>
      <c r="U140" s="44">
        <v>2.9113569655525371</v>
      </c>
      <c r="V140" s="44">
        <v>2.8861301593399267</v>
      </c>
      <c r="W140" s="44">
        <v>2.9242255412645211</v>
      </c>
      <c r="X140" s="132"/>
      <c r="Y140" s="75">
        <f t="shared" si="101"/>
        <v>-2.9876078473284906</v>
      </c>
      <c r="Z140" s="75">
        <f t="shared" si="102"/>
        <v>129.55416451443327</v>
      </c>
      <c r="AA140" s="40">
        <f t="shared" si="103"/>
        <v>498.76710078556232</v>
      </c>
      <c r="AB140" s="40">
        <f t="shared" si="104"/>
        <v>419.72583708979721</v>
      </c>
      <c r="AC140" s="132"/>
      <c r="AD140" s="40">
        <f t="shared" si="105"/>
        <v>557.04167432877227</v>
      </c>
      <c r="AE140" s="40">
        <f t="shared" si="106"/>
        <v>556.90398600754861</v>
      </c>
      <c r="AF140" s="44">
        <f t="shared" si="107"/>
        <v>561.6493715898041</v>
      </c>
      <c r="AG140" s="44">
        <f t="shared" si="121"/>
        <v>21.230874049320235</v>
      </c>
      <c r="AH140" s="44">
        <f t="shared" si="122"/>
        <v>22.518684324278315</v>
      </c>
      <c r="AI140" s="75"/>
      <c r="AJ140" s="75">
        <f t="shared" si="108"/>
        <v>564.97240486949295</v>
      </c>
      <c r="AK140" s="75">
        <f t="shared" si="109"/>
        <v>446.31589233296518</v>
      </c>
      <c r="AL140" s="75">
        <f t="shared" si="110"/>
        <v>400.35566253662995</v>
      </c>
      <c r="AM140" s="132"/>
      <c r="AN140" s="44">
        <f t="shared" si="111"/>
        <v>145.24656777969574</v>
      </c>
      <c r="AO140" s="75">
        <f t="shared" si="112"/>
        <v>134.19054107042291</v>
      </c>
      <c r="AQ140" s="75">
        <f t="shared" si="123"/>
        <v>126.17194365660333</v>
      </c>
      <c r="AR140" s="75">
        <f t="shared" si="113"/>
        <v>123.18433580927484</v>
      </c>
      <c r="AS140" s="75">
        <f t="shared" si="114"/>
        <v>255.7261081710366</v>
      </c>
      <c r="CM140" s="75">
        <f t="shared" si="115"/>
        <v>577.23433477437334</v>
      </c>
      <c r="CN140" s="75">
        <f t="shared" si="116"/>
        <v>574.24672692704485</v>
      </c>
      <c r="CO140" s="44">
        <f t="shared" si="117"/>
        <v>15.565677028007144</v>
      </c>
      <c r="CQ140" s="75">
        <f t="shared" si="118"/>
        <v>458.14227047085183</v>
      </c>
      <c r="CR140" s="120">
        <f t="shared" si="119"/>
        <v>584.3142141274551</v>
      </c>
      <c r="CS140" s="120">
        <f t="shared" si="120"/>
        <v>581.32660628012661</v>
      </c>
      <c r="CT140" s="120">
        <f t="shared" si="124"/>
        <v>-123.18433580927478</v>
      </c>
    </row>
    <row r="141" spans="1:98" x14ac:dyDescent="0.2">
      <c r="A141" s="132">
        <v>272</v>
      </c>
      <c r="B141" s="132">
        <v>545.15</v>
      </c>
      <c r="C141" s="40">
        <v>1.8343575162799231</v>
      </c>
      <c r="D141" s="132"/>
      <c r="E141" s="44">
        <v>3.2917700000000001</v>
      </c>
      <c r="F141" s="44">
        <v>3.2817109894424803</v>
      </c>
      <c r="G141" s="150">
        <v>2.9019400000000002</v>
      </c>
      <c r="H141" s="44">
        <v>1.8408500000000001</v>
      </c>
      <c r="I141" s="44"/>
      <c r="J141" s="44">
        <v>2.91832</v>
      </c>
      <c r="K141" s="44">
        <v>2.8348</v>
      </c>
      <c r="L141" s="44">
        <v>2.96556</v>
      </c>
      <c r="M141" s="44">
        <v>3.0161099999999998</v>
      </c>
      <c r="N141" s="44">
        <v>3.00556</v>
      </c>
      <c r="O141" s="44">
        <v>3.0153026382106325</v>
      </c>
      <c r="P141" s="44">
        <v>2.9621584497297575</v>
      </c>
      <c r="Q141" s="44">
        <v>2.9182861964936753</v>
      </c>
      <c r="R141" s="44">
        <v>2.88829</v>
      </c>
      <c r="S141" s="44">
        <v>2.14744</v>
      </c>
      <c r="T141" s="44">
        <v>2.9891235173227453</v>
      </c>
      <c r="U141" s="44">
        <v>2.8944402139179579</v>
      </c>
      <c r="V141" s="44">
        <v>2.8694909655743026</v>
      </c>
      <c r="W141" s="44">
        <v>2.9071675759438302</v>
      </c>
      <c r="X141" s="132"/>
      <c r="Y141" s="75">
        <f t="shared" si="101"/>
        <v>-3.0604845211253178</v>
      </c>
      <c r="Z141" s="75">
        <f t="shared" si="102"/>
        <v>129.24898838193246</v>
      </c>
      <c r="AA141" s="40">
        <f t="shared" si="103"/>
        <v>495.80938807116968</v>
      </c>
      <c r="AB141" s="40">
        <f t="shared" si="104"/>
        <v>416.72664528922166</v>
      </c>
      <c r="AC141" s="132"/>
      <c r="AD141" s="40">
        <f t="shared" si="105"/>
        <v>554.08730938574524</v>
      </c>
      <c r="AE141" s="40">
        <f t="shared" si="106"/>
        <v>553.74557461249196</v>
      </c>
      <c r="AF141" s="44">
        <f t="shared" si="107"/>
        <v>558.76358655009972</v>
      </c>
      <c r="AG141" s="44">
        <f t="shared" si="121"/>
        <v>21.867568117863119</v>
      </c>
      <c r="AH141" s="44">
        <f t="shared" si="122"/>
        <v>25.180443805973912</v>
      </c>
      <c r="AI141" s="75"/>
      <c r="AJ141" s="75">
        <f t="shared" si="108"/>
        <v>561.84796583803768</v>
      </c>
      <c r="AK141" s="75">
        <f t="shared" si="109"/>
        <v>443.41397679236775</v>
      </c>
      <c r="AL141" s="75">
        <f t="shared" si="110"/>
        <v>397.62744577646185</v>
      </c>
      <c r="AM141" s="132"/>
      <c r="AN141" s="44">
        <f t="shared" si="111"/>
        <v>145.12132054881602</v>
      </c>
      <c r="AO141" s="75">
        <f t="shared" si="112"/>
        <v>133.95844480214498</v>
      </c>
      <c r="AQ141" s="75">
        <f t="shared" si="123"/>
        <v>126.04593517942919</v>
      </c>
      <c r="AR141" s="75">
        <f t="shared" si="113"/>
        <v>122.98545065830388</v>
      </c>
      <c r="AS141" s="75">
        <f t="shared" si="114"/>
        <v>255.29492356136166</v>
      </c>
      <c r="CM141" s="75">
        <f t="shared" si="115"/>
        <v>574.15154342037988</v>
      </c>
      <c r="CN141" s="75">
        <f t="shared" si="116"/>
        <v>571.09105889925456</v>
      </c>
      <c r="CO141" s="44">
        <f t="shared" si="117"/>
        <v>15.368533252986822</v>
      </c>
      <c r="CQ141" s="75">
        <f t="shared" si="118"/>
        <v>455.15205737840961</v>
      </c>
      <c r="CR141" s="120">
        <f t="shared" si="119"/>
        <v>581.1979925578388</v>
      </c>
      <c r="CS141" s="120">
        <f t="shared" si="120"/>
        <v>578.13750803671348</v>
      </c>
      <c r="CT141" s="120">
        <f t="shared" si="124"/>
        <v>-122.98545065830388</v>
      </c>
    </row>
    <row r="142" spans="1:98" x14ac:dyDescent="0.2">
      <c r="A142" s="132">
        <v>274</v>
      </c>
      <c r="B142" s="132">
        <v>547.15</v>
      </c>
      <c r="C142" s="40">
        <v>1.8276523805172258</v>
      </c>
      <c r="D142" s="132"/>
      <c r="E142" s="44">
        <v>3.2725900000000001</v>
      </c>
      <c r="F142" s="44">
        <v>3.2623690298837653</v>
      </c>
      <c r="G142" s="150">
        <v>2.8854099999999998</v>
      </c>
      <c r="H142" s="44">
        <v>1.83579</v>
      </c>
      <c r="I142" s="44"/>
      <c r="J142" s="44">
        <v>2.9011</v>
      </c>
      <c r="K142" s="44">
        <v>2.81839</v>
      </c>
      <c r="L142" s="44">
        <v>2.9480900000000001</v>
      </c>
      <c r="M142" s="44">
        <v>2.9975700000000001</v>
      </c>
      <c r="N142" s="44">
        <v>2.9870899999999998</v>
      </c>
      <c r="O142" s="44">
        <v>2.9967215419521382</v>
      </c>
      <c r="P142" s="44">
        <v>2.94457993782015</v>
      </c>
      <c r="Q142" s="44">
        <v>2.9013062927488584</v>
      </c>
      <c r="R142" s="44">
        <v>2.8713099999999998</v>
      </c>
      <c r="S142" s="44">
        <v>2.1383899999999998</v>
      </c>
      <c r="T142" s="44">
        <v>2.9712400151187648</v>
      </c>
      <c r="U142" s="44">
        <v>2.877750077257792</v>
      </c>
      <c r="V142" s="44">
        <v>2.8530850694030745</v>
      </c>
      <c r="W142" s="44">
        <v>2.8903496147808538</v>
      </c>
      <c r="X142" s="132"/>
      <c r="Y142" s="75">
        <f t="shared" si="101"/>
        <v>-3.1280925875164485</v>
      </c>
      <c r="Z142" s="75">
        <f t="shared" si="102"/>
        <v>128.94778531487674</v>
      </c>
      <c r="AA142" s="40">
        <f t="shared" si="103"/>
        <v>492.87555425921721</v>
      </c>
      <c r="AB142" s="40">
        <f t="shared" si="104"/>
        <v>413.75140779335499</v>
      </c>
      <c r="AC142" s="132"/>
      <c r="AD142" s="40">
        <f t="shared" si="105"/>
        <v>551.15571588544992</v>
      </c>
      <c r="AE142" s="40">
        <f t="shared" si="106"/>
        <v>550.61025312985475</v>
      </c>
      <c r="AF142" s="44">
        <f t="shared" si="107"/>
        <v>555.89996708413605</v>
      </c>
      <c r="AG142" s="44">
        <f t="shared" si="121"/>
        <v>22.507919436234772</v>
      </c>
      <c r="AH142" s="44">
        <f t="shared" si="122"/>
        <v>27.981073718118271</v>
      </c>
      <c r="AI142" s="75"/>
      <c r="AJ142" s="75">
        <f t="shared" si="108"/>
        <v>558.75077755111852</v>
      </c>
      <c r="AK142" s="75">
        <f t="shared" si="109"/>
        <v>440.5377877733938</v>
      </c>
      <c r="AL142" s="75">
        <f t="shared" si="110"/>
        <v>394.92358368673479</v>
      </c>
      <c r="AM142" s="132"/>
      <c r="AN142" s="44">
        <f t="shared" si="111"/>
        <v>144.99936975776353</v>
      </c>
      <c r="AO142" s="75">
        <f t="shared" si="112"/>
        <v>133.73075274898332</v>
      </c>
      <c r="AQ142" s="75">
        <f t="shared" si="123"/>
        <v>125.91471608608317</v>
      </c>
      <c r="AR142" s="75">
        <f t="shared" si="113"/>
        <v>122.78662349856673</v>
      </c>
      <c r="AS142" s="75">
        <f t="shared" si="114"/>
        <v>254.8625014009599</v>
      </c>
      <c r="CM142" s="75">
        <f t="shared" si="115"/>
        <v>571.09251732436201</v>
      </c>
      <c r="CN142" s="75">
        <f t="shared" si="116"/>
        <v>567.96442473684556</v>
      </c>
      <c r="CO142" s="44">
        <f t="shared" si="117"/>
        <v>15.172990347620839</v>
      </c>
      <c r="CQ142" s="75">
        <f t="shared" si="118"/>
        <v>452.19209767597397</v>
      </c>
      <c r="CR142" s="120">
        <f t="shared" si="119"/>
        <v>578.10681376205719</v>
      </c>
      <c r="CS142" s="120">
        <f t="shared" si="120"/>
        <v>574.97872117454074</v>
      </c>
      <c r="CT142" s="120">
        <f t="shared" si="124"/>
        <v>-122.78662349856677</v>
      </c>
    </row>
    <row r="143" spans="1:98" x14ac:dyDescent="0.2">
      <c r="A143" s="132">
        <v>276</v>
      </c>
      <c r="B143" s="132">
        <v>549.15</v>
      </c>
      <c r="C143" s="40">
        <v>1.8209960848584177</v>
      </c>
      <c r="D143" s="132"/>
      <c r="E143" s="44">
        <v>3.2536700000000001</v>
      </c>
      <c r="F143" s="44">
        <v>3.2433058294059149</v>
      </c>
      <c r="G143" s="150">
        <v>2.8691</v>
      </c>
      <c r="H143" s="44">
        <v>1.83077</v>
      </c>
      <c r="I143" s="44"/>
      <c r="J143" s="44">
        <v>2.8841199999999998</v>
      </c>
      <c r="K143" s="44">
        <v>2.8022100000000001</v>
      </c>
      <c r="L143" s="44">
        <v>2.9308700000000001</v>
      </c>
      <c r="M143" s="44">
        <v>2.9793099999999999</v>
      </c>
      <c r="N143" s="44">
        <v>2.96888</v>
      </c>
      <c r="O143" s="44">
        <v>2.9784089712462256</v>
      </c>
      <c r="P143" s="44">
        <v>2.9272447453391268</v>
      </c>
      <c r="Q143" s="44">
        <v>2.8845630318293187</v>
      </c>
      <c r="R143" s="44">
        <v>2.8545699999999998</v>
      </c>
      <c r="S143" s="44">
        <v>2.1294499999999998</v>
      </c>
      <c r="T143" s="44">
        <v>2.9536064383491536</v>
      </c>
      <c r="U143" s="44">
        <v>2.8612932492916339</v>
      </c>
      <c r="V143" s="44">
        <v>2.8369056849781598</v>
      </c>
      <c r="W143" s="44">
        <v>2.8737648115723791</v>
      </c>
      <c r="X143" s="132"/>
      <c r="Y143" s="75">
        <f t="shared" si="101"/>
        <v>-3.1904626576035753</v>
      </c>
      <c r="Z143" s="75">
        <f t="shared" si="102"/>
        <v>128.65048856824444</v>
      </c>
      <c r="AA143" s="40">
        <f t="shared" si="103"/>
        <v>489.96531388775463</v>
      </c>
      <c r="AB143" s="40">
        <f t="shared" si="104"/>
        <v>410.7998848855492</v>
      </c>
      <c r="AC143" s="132"/>
      <c r="AD143" s="40">
        <f t="shared" si="105"/>
        <v>548.24663225559391</v>
      </c>
      <c r="AE143" s="40">
        <f t="shared" si="106"/>
        <v>547.4977692797961</v>
      </c>
      <c r="AF143" s="44">
        <f t="shared" si="107"/>
        <v>553.05825937702525</v>
      </c>
      <c r="AG143" s="44">
        <f t="shared" si="121"/>
        <v>23.151755555693672</v>
      </c>
      <c r="AH143" s="44">
        <f t="shared" si="122"/>
        <v>30.919050121383428</v>
      </c>
      <c r="AI143" s="75"/>
      <c r="AJ143" s="75">
        <f t="shared" si="108"/>
        <v>555.68052577066146</v>
      </c>
      <c r="AK143" s="75">
        <f t="shared" si="109"/>
        <v>437.68703264031956</v>
      </c>
      <c r="AL143" s="75">
        <f t="shared" si="110"/>
        <v>392.24379732502115</v>
      </c>
      <c r="AM143" s="132"/>
      <c r="AN143" s="44">
        <f t="shared" si="111"/>
        <v>144.88064088511226</v>
      </c>
      <c r="AO143" s="75">
        <f t="shared" si="112"/>
        <v>133.50742173664332</v>
      </c>
      <c r="AQ143" s="75">
        <f t="shared" si="123"/>
        <v>125.78519826729948</v>
      </c>
      <c r="AR143" s="75">
        <f t="shared" si="113"/>
        <v>122.5947356096959</v>
      </c>
      <c r="AS143" s="75">
        <f t="shared" si="114"/>
        <v>254.43568683554392</v>
      </c>
      <c r="CM143" s="75">
        <f t="shared" si="115"/>
        <v>568.05699286124513</v>
      </c>
      <c r="CN143" s="75">
        <f t="shared" si="116"/>
        <v>564.86653020364156</v>
      </c>
      <c r="CO143" s="44">
        <f t="shared" si="117"/>
        <v>14.979038486805166</v>
      </c>
      <c r="CQ143" s="75">
        <f t="shared" si="118"/>
        <v>449.26174835821917</v>
      </c>
      <c r="CR143" s="120">
        <f t="shared" si="119"/>
        <v>575.04694662551856</v>
      </c>
      <c r="CS143" s="120">
        <f t="shared" si="120"/>
        <v>571.85648396791498</v>
      </c>
      <c r="CT143" s="120">
        <f t="shared" si="124"/>
        <v>-122.59473560969582</v>
      </c>
    </row>
    <row r="144" spans="1:98" x14ac:dyDescent="0.2">
      <c r="A144" s="132">
        <v>278</v>
      </c>
      <c r="B144" s="132">
        <v>551.15</v>
      </c>
      <c r="C144" s="40">
        <v>1.8143880976140798</v>
      </c>
      <c r="D144" s="132"/>
      <c r="E144" s="44">
        <v>3.2349999999999999</v>
      </c>
      <c r="F144" s="44">
        <v>3.2245109736707378</v>
      </c>
      <c r="G144" s="150">
        <v>2.8530099999999998</v>
      </c>
      <c r="H144" s="44">
        <v>1.8258099999999999</v>
      </c>
      <c r="I144" s="44"/>
      <c r="J144" s="44">
        <v>2.8673799999999998</v>
      </c>
      <c r="K144" s="44">
        <v>2.7862499999999999</v>
      </c>
      <c r="L144" s="44">
        <v>2.9138899999999999</v>
      </c>
      <c r="M144" s="44">
        <v>2.9613</v>
      </c>
      <c r="N144" s="44">
        <v>2.9509300000000001</v>
      </c>
      <c r="O144" s="44">
        <v>2.9603563974629812</v>
      </c>
      <c r="P144" s="44">
        <v>2.9101527487457948</v>
      </c>
      <c r="Q144" s="44">
        <v>2.8680531296563068</v>
      </c>
      <c r="R144" s="44">
        <v>2.83806</v>
      </c>
      <c r="S144" s="44">
        <v>2.1206200000000002</v>
      </c>
      <c r="T144" s="44">
        <v>2.9362194256046084</v>
      </c>
      <c r="U144" s="44">
        <v>2.8450629577917681</v>
      </c>
      <c r="V144" s="44">
        <v>2.8209429102150123</v>
      </c>
      <c r="W144" s="44">
        <v>2.857403167224005</v>
      </c>
      <c r="X144" s="132"/>
      <c r="Y144" s="75">
        <f t="shared" si="101"/>
        <v>-3.2476252741284952</v>
      </c>
      <c r="Z144" s="75">
        <f t="shared" si="102"/>
        <v>128.35703272200442</v>
      </c>
      <c r="AA144" s="40">
        <f t="shared" si="103"/>
        <v>487.07838599356251</v>
      </c>
      <c r="AB144" s="40">
        <f t="shared" si="104"/>
        <v>407.87183969477837</v>
      </c>
      <c r="AC144" s="132"/>
      <c r="AD144" s="40">
        <f t="shared" si="105"/>
        <v>545.35980090534883</v>
      </c>
      <c r="AE144" s="40">
        <f t="shared" si="106"/>
        <v>544.40787444434363</v>
      </c>
      <c r="AF144" s="44">
        <f t="shared" si="107"/>
        <v>550.23821346629029</v>
      </c>
      <c r="AG144" s="44">
        <f t="shared" si="121"/>
        <v>23.798909114751375</v>
      </c>
      <c r="AH144" s="44">
        <f t="shared" si="122"/>
        <v>33.992853110833892</v>
      </c>
      <c r="AI144" s="75"/>
      <c r="AJ144" s="75">
        <f t="shared" si="108"/>
        <v>552.63690088479791</v>
      </c>
      <c r="AK144" s="75">
        <f t="shared" si="109"/>
        <v>434.86142279841903</v>
      </c>
      <c r="AL144" s="75">
        <f t="shared" si="110"/>
        <v>389.58781162363641</v>
      </c>
      <c r="AM144" s="132"/>
      <c r="AN144" s="44">
        <f t="shared" si="111"/>
        <v>144.76506119001954</v>
      </c>
      <c r="AO144" s="75">
        <f t="shared" si="112"/>
        <v>133.28840947543677</v>
      </c>
      <c r="AQ144" s="75">
        <f t="shared" si="123"/>
        <v>125.65435064527428</v>
      </c>
      <c r="AR144" s="75">
        <f t="shared" si="113"/>
        <v>122.40672537114578</v>
      </c>
      <c r="AS144" s="75">
        <f t="shared" si="114"/>
        <v>254.01138336727871</v>
      </c>
      <c r="CM144" s="75">
        <f t="shared" si="115"/>
        <v>565.04471018458446</v>
      </c>
      <c r="CN144" s="75">
        <f t="shared" si="116"/>
        <v>561.79708491045596</v>
      </c>
      <c r="CO144" s="44">
        <f t="shared" si="117"/>
        <v>14.786667771900625</v>
      </c>
      <c r="CQ144" s="75">
        <f t="shared" si="118"/>
        <v>446.35085312258951</v>
      </c>
      <c r="CR144" s="120">
        <f t="shared" si="119"/>
        <v>572.00520376786392</v>
      </c>
      <c r="CS144" s="120">
        <f t="shared" si="120"/>
        <v>568.75757849373542</v>
      </c>
      <c r="CT144" s="120">
        <f t="shared" si="124"/>
        <v>-122.40672537114591</v>
      </c>
    </row>
    <row r="145" spans="1:98" x14ac:dyDescent="0.2">
      <c r="A145" s="132">
        <v>280</v>
      </c>
      <c r="B145" s="132">
        <v>553.15</v>
      </c>
      <c r="C145" s="40">
        <v>1.8078278947844166</v>
      </c>
      <c r="D145" s="132"/>
      <c r="E145" s="44">
        <v>3.2165699999999999</v>
      </c>
      <c r="F145" s="44">
        <v>3.2059740613514074</v>
      </c>
      <c r="G145" s="150">
        <v>2.8371400000000002</v>
      </c>
      <c r="H145" s="44">
        <v>1.8209</v>
      </c>
      <c r="I145" s="44"/>
      <c r="J145" s="44">
        <v>2.8508800000000001</v>
      </c>
      <c r="K145" s="44">
        <v>2.7705099999999998</v>
      </c>
      <c r="L145" s="44">
        <v>2.8971399999999998</v>
      </c>
      <c r="M145" s="44">
        <v>2.94354</v>
      </c>
      <c r="N145" s="44">
        <v>2.9332400000000001</v>
      </c>
      <c r="O145" s="44">
        <v>2.9425618090364729</v>
      </c>
      <c r="P145" s="44">
        <v>2.8933006668896772</v>
      </c>
      <c r="Q145" s="44">
        <v>2.851766549250879</v>
      </c>
      <c r="R145" s="44">
        <v>2.82178</v>
      </c>
      <c r="S145" s="44">
        <v>2.1118999999999999</v>
      </c>
      <c r="T145" s="44">
        <v>2.919075785005866</v>
      </c>
      <c r="U145" s="44">
        <v>2.8290492819454394</v>
      </c>
      <c r="V145" s="44">
        <v>2.8051967452799982</v>
      </c>
      <c r="W145" s="44">
        <v>2.8412747962345959</v>
      </c>
      <c r="X145" s="132"/>
      <c r="Y145" s="75">
        <f t="shared" si="101"/>
        <v>-3.29961092081885</v>
      </c>
      <c r="Z145" s="75">
        <f t="shared" si="102"/>
        <v>128.06735365143317</v>
      </c>
      <c r="AA145" s="40">
        <f t="shared" si="103"/>
        <v>484.21449402442454</v>
      </c>
      <c r="AB145" s="40">
        <f t="shared" si="104"/>
        <v>404.96703815649425</v>
      </c>
      <c r="AC145" s="132"/>
      <c r="AD145" s="40">
        <f t="shared" si="105"/>
        <v>542.494968150045</v>
      </c>
      <c r="AE145" s="40">
        <f t="shared" si="106"/>
        <v>541.34032360119318</v>
      </c>
      <c r="AF145" s="44">
        <f t="shared" si="107"/>
        <v>547.43958316918929</v>
      </c>
      <c r="AG145" s="44">
        <f t="shared" si="121"/>
        <v>24.449217687547325</v>
      </c>
      <c r="AH145" s="44">
        <f t="shared" si="122"/>
        <v>37.200967277792145</v>
      </c>
      <c r="AI145" s="75"/>
      <c r="AJ145" s="75">
        <f t="shared" si="108"/>
        <v>549.61959782211318</v>
      </c>
      <c r="AK145" s="75">
        <f t="shared" si="109"/>
        <v>432.0606736281336</v>
      </c>
      <c r="AL145" s="75">
        <f t="shared" si="110"/>
        <v>386.95535532626718</v>
      </c>
      <c r="AM145" s="132"/>
      <c r="AN145" s="44">
        <f t="shared" si="111"/>
        <v>144.65255966561892</v>
      </c>
      <c r="AO145" s="75">
        <f t="shared" si="112"/>
        <v>133.07367452388007</v>
      </c>
      <c r="AQ145" s="75">
        <f t="shared" si="123"/>
        <v>125.51907190588777</v>
      </c>
      <c r="AR145" s="75">
        <f t="shared" si="113"/>
        <v>122.21946098506892</v>
      </c>
      <c r="AS145" s="75">
        <f t="shared" si="114"/>
        <v>253.58642555732092</v>
      </c>
      <c r="CM145" s="75">
        <f t="shared" si="115"/>
        <v>562.05541316046663</v>
      </c>
      <c r="CN145" s="75">
        <f t="shared" si="116"/>
        <v>558.75580223964778</v>
      </c>
      <c r="CO145" s="44">
        <f t="shared" si="117"/>
        <v>14.595868237303876</v>
      </c>
      <c r="CQ145" s="75">
        <f t="shared" si="118"/>
        <v>443.46561815620026</v>
      </c>
      <c r="CR145" s="120">
        <f t="shared" si="119"/>
        <v>568.98469006208791</v>
      </c>
      <c r="CS145" s="120">
        <f t="shared" si="120"/>
        <v>565.68507914126906</v>
      </c>
      <c r="CT145" s="120">
        <f t="shared" si="124"/>
        <v>-122.21946098506879</v>
      </c>
    </row>
    <row r="146" spans="1:98" x14ac:dyDescent="0.2">
      <c r="A146" s="132">
        <v>282</v>
      </c>
      <c r="B146" s="132">
        <v>555.15</v>
      </c>
      <c r="C146" s="40">
        <v>1.8013149599207423</v>
      </c>
      <c r="D146" s="132"/>
      <c r="E146" s="44">
        <v>3.1983799999999998</v>
      </c>
      <c r="F146" s="44">
        <v>3.187694670083415</v>
      </c>
      <c r="G146" s="150">
        <v>2.8214800000000002</v>
      </c>
      <c r="H146" s="44">
        <v>1.81603</v>
      </c>
      <c r="I146" s="44"/>
      <c r="J146" s="44">
        <v>2.8346</v>
      </c>
      <c r="K146" s="44">
        <v>2.7549899999999998</v>
      </c>
      <c r="L146" s="44">
        <v>2.88062</v>
      </c>
      <c r="M146" s="44">
        <v>2.92604</v>
      </c>
      <c r="N146" s="44">
        <v>2.9157899999999999</v>
      </c>
      <c r="O146" s="44">
        <v>2.9250179486628798</v>
      </c>
      <c r="P146" s="44">
        <v>2.8766751953494394</v>
      </c>
      <c r="Q146" s="44">
        <v>2.8356999695725027</v>
      </c>
      <c r="R146" s="44">
        <v>2.8057300000000001</v>
      </c>
      <c r="S146" s="44">
        <v>2.1032799999999998</v>
      </c>
      <c r="T146" s="44">
        <v>2.9021687081904046</v>
      </c>
      <c r="U146" s="44">
        <v>2.81326222260856</v>
      </c>
      <c r="V146" s="44">
        <v>2.7896670946121085</v>
      </c>
      <c r="W146" s="44">
        <v>2.8253563156623995</v>
      </c>
      <c r="X146" s="132"/>
      <c r="Y146" s="75">
        <f t="shared" si="101"/>
        <v>-3.3464500308716651</v>
      </c>
      <c r="Z146" s="75">
        <f t="shared" si="102"/>
        <v>127.78138849815502</v>
      </c>
      <c r="AA146" s="40">
        <f t="shared" si="103"/>
        <v>481.3733657534334</v>
      </c>
      <c r="AB146" s="40">
        <f t="shared" si="104"/>
        <v>402.08524897410905</v>
      </c>
      <c r="AC146" s="132"/>
      <c r="AD146" s="40">
        <f t="shared" si="105"/>
        <v>539.65188413756584</v>
      </c>
      <c r="AE146" s="40">
        <f t="shared" si="106"/>
        <v>538.2948752589391</v>
      </c>
      <c r="AF146" s="44">
        <f t="shared" si="107"/>
        <v>544.66212601167513</v>
      </c>
      <c r="AG146" s="44">
        <f t="shared" si="121"/>
        <v>25.102523637078104</v>
      </c>
      <c r="AH146" s="44">
        <f t="shared" si="122"/>
        <v>40.541882148217496</v>
      </c>
      <c r="AI146" s="75"/>
      <c r="AJ146" s="75">
        <f t="shared" si="108"/>
        <v>546.62831596787794</v>
      </c>
      <c r="AK146" s="75">
        <f t="shared" si="109"/>
        <v>429.28450442048978</v>
      </c>
      <c r="AL146" s="75">
        <f t="shared" si="110"/>
        <v>384.34616092580251</v>
      </c>
      <c r="AM146" s="132"/>
      <c r="AN146" s="44">
        <f t="shared" si="111"/>
        <v>144.54306699376889</v>
      </c>
      <c r="AO146" s="75">
        <f t="shared" si="112"/>
        <v>132.86317625395839</v>
      </c>
      <c r="AQ146" s="75">
        <f t="shared" si="123"/>
        <v>125.38286164409054</v>
      </c>
      <c r="AR146" s="75">
        <f t="shared" si="113"/>
        <v>122.03641161321887</v>
      </c>
      <c r="AS146" s="75">
        <f t="shared" si="114"/>
        <v>253.16425014224558</v>
      </c>
      <c r="CM146" s="75">
        <f t="shared" si="115"/>
        <v>559.08884930277338</v>
      </c>
      <c r="CN146" s="75">
        <f t="shared" si="116"/>
        <v>555.74239927190172</v>
      </c>
      <c r="CO146" s="44">
        <f t="shared" si="117"/>
        <v>14.406629856746804</v>
      </c>
      <c r="CQ146" s="75">
        <f t="shared" si="118"/>
        <v>440.60877010735436</v>
      </c>
      <c r="CR146" s="120">
        <f t="shared" si="119"/>
        <v>565.99163175144508</v>
      </c>
      <c r="CS146" s="120">
        <f t="shared" si="120"/>
        <v>562.64518172057342</v>
      </c>
      <c r="CT146" s="120">
        <f t="shared" si="124"/>
        <v>-122.03641161321906</v>
      </c>
    </row>
    <row r="147" spans="1:98" x14ac:dyDescent="0.2">
      <c r="A147" s="132">
        <v>284</v>
      </c>
      <c r="B147" s="132">
        <v>557.15</v>
      </c>
      <c r="C147" s="40">
        <v>1.794848783989949</v>
      </c>
      <c r="D147" s="132"/>
      <c r="E147" s="44">
        <v>3.1804399999999999</v>
      </c>
      <c r="F147" s="44">
        <v>3.1696823537554444</v>
      </c>
      <c r="G147" s="150">
        <v>2.8060200000000002</v>
      </c>
      <c r="H147" s="44">
        <v>1.8112200000000001</v>
      </c>
      <c r="I147" s="44"/>
      <c r="J147" s="44">
        <v>2.81854</v>
      </c>
      <c r="K147" s="44">
        <v>2.7396799999999999</v>
      </c>
      <c r="L147" s="44">
        <v>2.8643299999999998</v>
      </c>
      <c r="M147" s="44">
        <v>2.9087800000000001</v>
      </c>
      <c r="N147" s="44">
        <v>2.8986000000000001</v>
      </c>
      <c r="O147" s="44">
        <v>2.9077207568815822</v>
      </c>
      <c r="P147" s="44">
        <v>2.8602795270986112</v>
      </c>
      <c r="Q147" s="44">
        <v>2.819853370033639</v>
      </c>
      <c r="R147" s="44">
        <v>2.7898999999999998</v>
      </c>
      <c r="S147" s="44">
        <v>2.09477</v>
      </c>
      <c r="T147" s="44">
        <v>2.8854915568274131</v>
      </c>
      <c r="U147" s="44">
        <v>2.7976783938578729</v>
      </c>
      <c r="V147" s="44">
        <v>2.7743507589996392</v>
      </c>
      <c r="W147" s="44">
        <v>2.8096543774211331</v>
      </c>
      <c r="X147" s="132"/>
      <c r="Y147" s="75">
        <f t="shared" si="101"/>
        <v>-3.3881729946253927</v>
      </c>
      <c r="Z147" s="75">
        <f t="shared" si="102"/>
        <v>127.49907564188672</v>
      </c>
      <c r="AA147" s="40">
        <f t="shared" si="103"/>
        <v>478.55473319527721</v>
      </c>
      <c r="AB147" s="40">
        <f t="shared" si="104"/>
        <v>399.22624358108942</v>
      </c>
      <c r="AC147" s="132"/>
      <c r="AD147" s="40">
        <f t="shared" si="105"/>
        <v>536.83030277639648</v>
      </c>
      <c r="AE147" s="40">
        <f t="shared" si="106"/>
        <v>535.27129139370015</v>
      </c>
      <c r="AF147" s="44">
        <f t="shared" si="107"/>
        <v>541.90560315895004</v>
      </c>
      <c r="AG147" s="44">
        <f t="shared" si="121"/>
        <v>25.758673973148355</v>
      </c>
      <c r="AH147" s="44">
        <f t="shared" si="122"/>
        <v>44.014092598533118</v>
      </c>
      <c r="AI147" s="75"/>
      <c r="AJ147" s="75">
        <f t="shared" si="108"/>
        <v>543.66275908220689</v>
      </c>
      <c r="AK147" s="75">
        <f t="shared" si="109"/>
        <v>426.53263831373999</v>
      </c>
      <c r="AL147" s="75">
        <f t="shared" si="110"/>
        <v>381.7599646033413</v>
      </c>
      <c r="AM147" s="132"/>
      <c r="AN147" s="44">
        <f t="shared" si="111"/>
        <v>144.43651550111747</v>
      </c>
      <c r="AO147" s="75">
        <f t="shared" si="112"/>
        <v>132.65687481798534</v>
      </c>
      <c r="AQ147" s="75">
        <f t="shared" si="123"/>
        <v>125.25244276181907</v>
      </c>
      <c r="AR147" s="75">
        <f t="shared" si="113"/>
        <v>121.86426976719368</v>
      </c>
      <c r="AS147" s="75">
        <f t="shared" si="114"/>
        <v>252.7515184037058</v>
      </c>
      <c r="CM147" s="75">
        <f t="shared" si="115"/>
        <v>556.1447697097783</v>
      </c>
      <c r="CN147" s="75">
        <f t="shared" si="116"/>
        <v>552.75659671515291</v>
      </c>
      <c r="CO147" s="44">
        <f t="shared" si="117"/>
        <v>14.218942549334884</v>
      </c>
      <c r="CQ147" s="75">
        <f t="shared" si="118"/>
        <v>437.76645787003048</v>
      </c>
      <c r="CR147" s="120">
        <f t="shared" si="119"/>
        <v>563.01890063184965</v>
      </c>
      <c r="CS147" s="120">
        <f t="shared" si="120"/>
        <v>559.63072763722425</v>
      </c>
      <c r="CT147" s="120">
        <f t="shared" si="124"/>
        <v>-121.86426976719378</v>
      </c>
    </row>
    <row r="148" spans="1:98" x14ac:dyDescent="0.2">
      <c r="A148" s="132">
        <v>286</v>
      </c>
      <c r="B148" s="132">
        <v>559.15</v>
      </c>
      <c r="C148" s="40">
        <v>1.7884288652418852</v>
      </c>
      <c r="D148" s="132"/>
      <c r="E148" s="44">
        <v>3.1627200000000002</v>
      </c>
      <c r="F148" s="44">
        <v>3.15190681151853</v>
      </c>
      <c r="G148" s="150">
        <v>2.7907799999999998</v>
      </c>
      <c r="H148" s="44">
        <v>1.8064499999999999</v>
      </c>
      <c r="I148" s="44"/>
      <c r="J148" s="44">
        <v>2.8027099999999998</v>
      </c>
      <c r="K148" s="44">
        <v>2.72458</v>
      </c>
      <c r="L148" s="44">
        <v>2.8482699999999999</v>
      </c>
      <c r="M148" s="44">
        <v>2.8917700000000002</v>
      </c>
      <c r="N148" s="44">
        <v>2.88164</v>
      </c>
      <c r="O148" s="44">
        <v>2.8906660132225586</v>
      </c>
      <c r="P148" s="44">
        <v>2.8441072769709033</v>
      </c>
      <c r="Q148" s="44">
        <v>2.8042234707135254</v>
      </c>
      <c r="R148" s="44">
        <v>2.7742900000000001</v>
      </c>
      <c r="S148" s="44">
        <v>2.0863499999999999</v>
      </c>
      <c r="T148" s="44">
        <v>2.8690444149105048</v>
      </c>
      <c r="U148" s="44">
        <v>2.7823111821539919</v>
      </c>
      <c r="V148" s="44">
        <v>2.7592343293901753</v>
      </c>
      <c r="W148" s="44">
        <v>2.7941690617612966</v>
      </c>
      <c r="X148" s="132"/>
      <c r="Y148" s="75">
        <f t="shared" si="101"/>
        <v>-3.4248101664620663</v>
      </c>
      <c r="Z148" s="75">
        <f t="shared" si="102"/>
        <v>127.2203546728683</v>
      </c>
      <c r="AA148" s="40">
        <f t="shared" si="103"/>
        <v>475.7583325244517</v>
      </c>
      <c r="AB148" s="40">
        <f t="shared" si="104"/>
        <v>396.38979610365391</v>
      </c>
      <c r="AC148" s="132"/>
      <c r="AD148" s="40">
        <f t="shared" si="105"/>
        <v>534.02998166528562</v>
      </c>
      <c r="AE148" s="40">
        <f t="shared" si="106"/>
        <v>532.26933738710545</v>
      </c>
      <c r="AF148" s="44">
        <f t="shared" si="107"/>
        <v>539.16977934757119</v>
      </c>
      <c r="AG148" s="44">
        <f t="shared" si="121"/>
        <v>26.417520214828173</v>
      </c>
      <c r="AH148" s="44">
        <f t="shared" si="122"/>
        <v>47.616099249756282</v>
      </c>
      <c r="AI148" s="75"/>
      <c r="AJ148" s="75">
        <f t="shared" si="108"/>
        <v>540.7226352200887</v>
      </c>
      <c r="AK148" s="75">
        <f t="shared" si="109"/>
        <v>423.80480223119685</v>
      </c>
      <c r="AL148" s="75">
        <f t="shared" si="110"/>
        <v>379.19650616835349</v>
      </c>
      <c r="AM148" s="132"/>
      <c r="AN148" s="44">
        <f t="shared" si="111"/>
        <v>144.3328391164348</v>
      </c>
      <c r="AO148" s="75">
        <f t="shared" si="112"/>
        <v>132.45473111698948</v>
      </c>
      <c r="AQ148" s="75">
        <f t="shared" si="123"/>
        <v>125.1112901981154</v>
      </c>
      <c r="AR148" s="75">
        <f t="shared" si="113"/>
        <v>121.68648003165333</v>
      </c>
      <c r="AS148" s="75">
        <f t="shared" si="114"/>
        <v>252.33164487098369</v>
      </c>
      <c r="CM148" s="75">
        <f t="shared" si="115"/>
        <v>553.22292900204241</v>
      </c>
      <c r="CN148" s="75">
        <f t="shared" si="116"/>
        <v>549.79811883558034</v>
      </c>
      <c r="CO148" s="44">
        <f t="shared" si="117"/>
        <v>14.032796185331335</v>
      </c>
      <c r="CQ148" s="75">
        <f t="shared" si="118"/>
        <v>434.95753326090556</v>
      </c>
      <c r="CR148" s="120">
        <f t="shared" si="119"/>
        <v>560.06882345902102</v>
      </c>
      <c r="CS148" s="120">
        <f t="shared" si="120"/>
        <v>556.64401329255895</v>
      </c>
      <c r="CT148" s="120">
        <f t="shared" si="124"/>
        <v>-121.68648003165339</v>
      </c>
    </row>
    <row r="149" spans="1:98" x14ac:dyDescent="0.2">
      <c r="A149" s="132">
        <v>288</v>
      </c>
      <c r="B149" s="132">
        <v>561.15</v>
      </c>
      <c r="C149" s="40">
        <v>1.7820547090795689</v>
      </c>
      <c r="D149" s="132"/>
      <c r="E149" s="44">
        <v>3.1452399999999998</v>
      </c>
      <c r="F149" s="44">
        <v>3.1343875839371718</v>
      </c>
      <c r="G149" s="150">
        <v>2.7757299999999998</v>
      </c>
      <c r="H149" s="44">
        <v>1.80172</v>
      </c>
      <c r="I149" s="44"/>
      <c r="J149" s="44">
        <v>2.7870900000000001</v>
      </c>
      <c r="K149" s="44">
        <v>2.7096800000000001</v>
      </c>
      <c r="L149" s="44">
        <v>2.8324199999999999</v>
      </c>
      <c r="M149" s="44">
        <v>2.8749899999999999</v>
      </c>
      <c r="N149" s="44">
        <v>2.8649100000000001</v>
      </c>
      <c r="O149" s="44">
        <v>2.873849334951295</v>
      </c>
      <c r="P149" s="44">
        <v>2.828154830327593</v>
      </c>
      <c r="Q149" s="44">
        <v>2.7888002142496462</v>
      </c>
      <c r="R149" s="44">
        <v>2.7588900000000001</v>
      </c>
      <c r="S149" s="44">
        <v>2.0780400000000001</v>
      </c>
      <c r="T149" s="44">
        <v>2.852820476207603</v>
      </c>
      <c r="U149" s="44">
        <v>2.7671472791694196</v>
      </c>
      <c r="V149" s="44">
        <v>2.7443178066813214</v>
      </c>
      <c r="W149" s="44">
        <v>2.7788869391252629</v>
      </c>
      <c r="X149" s="132"/>
      <c r="Y149" s="75">
        <f t="shared" si="101"/>
        <v>-3.4563918709920927</v>
      </c>
      <c r="Z149" s="75">
        <f t="shared" si="102"/>
        <v>126.94516636496336</v>
      </c>
      <c r="AA149" s="40">
        <f t="shared" si="103"/>
        <v>472.98390399534742</v>
      </c>
      <c r="AB149" s="40">
        <f t="shared" si="104"/>
        <v>393.57568332406066</v>
      </c>
      <c r="AC149" s="132"/>
      <c r="AD149" s="40">
        <f t="shared" si="105"/>
        <v>531.2506820244754</v>
      </c>
      <c r="AE149" s="40">
        <f t="shared" si="106"/>
        <v>529.2887819656064</v>
      </c>
      <c r="AF149" s="44">
        <f t="shared" si="107"/>
        <v>536.45442281906844</v>
      </c>
      <c r="AG149" s="44">
        <f t="shared" si="121"/>
        <v>27.078918257311859</v>
      </c>
      <c r="AH149" s="44">
        <f t="shared" si="122"/>
        <v>51.346408840804145</v>
      </c>
      <c r="AI149" s="75"/>
      <c r="AJ149" s="75">
        <f t="shared" si="108"/>
        <v>537.80765665323713</v>
      </c>
      <c r="AK149" s="75">
        <f t="shared" si="109"/>
        <v>421.10072682023741</v>
      </c>
      <c r="AL149" s="75">
        <f t="shared" si="110"/>
        <v>376.65552899996692</v>
      </c>
      <c r="AM149" s="132"/>
      <c r="AN149" s="44">
        <f t="shared" si="111"/>
        <v>144.23197332917647</v>
      </c>
      <c r="AO149" s="75">
        <f t="shared" si="112"/>
        <v>132.25670677055365</v>
      </c>
      <c r="AQ149" s="75">
        <f t="shared" si="123"/>
        <v>124.9764231801045</v>
      </c>
      <c r="AR149" s="75">
        <f t="shared" si="113"/>
        <v>121.52003130911241</v>
      </c>
      <c r="AS149" s="75">
        <f t="shared" si="114"/>
        <v>251.92158954506786</v>
      </c>
      <c r="CM149" s="75">
        <f t="shared" si="115"/>
        <v>550.32308526157806</v>
      </c>
      <c r="CN149" s="75">
        <f t="shared" si="116"/>
        <v>546.86669339058597</v>
      </c>
      <c r="CO149" s="44">
        <f t="shared" si="117"/>
        <v>13.848180591699816</v>
      </c>
      <c r="CQ149" s="75">
        <f t="shared" si="118"/>
        <v>432.17201146134886</v>
      </c>
      <c r="CR149" s="120">
        <f t="shared" si="119"/>
        <v>557.14843464145338</v>
      </c>
      <c r="CS149" s="120">
        <f t="shared" si="120"/>
        <v>553.69204277046128</v>
      </c>
      <c r="CT149" s="120">
        <f t="shared" si="124"/>
        <v>-121.52003130911243</v>
      </c>
    </row>
    <row r="150" spans="1:98" x14ac:dyDescent="0.2">
      <c r="A150" s="132">
        <v>290</v>
      </c>
      <c r="B150" s="132">
        <v>563.15</v>
      </c>
      <c r="C150" s="40">
        <v>1.7757258279321673</v>
      </c>
      <c r="D150" s="132"/>
      <c r="E150" s="44">
        <v>3.12798</v>
      </c>
      <c r="F150" s="44">
        <v>3.1171043576818307</v>
      </c>
      <c r="G150" s="150">
        <v>2.7608799999999998</v>
      </c>
      <c r="H150" s="44">
        <v>1.79705</v>
      </c>
      <c r="I150" s="44"/>
      <c r="J150" s="44">
        <v>2.77169</v>
      </c>
      <c r="K150" s="44">
        <v>2.6949900000000002</v>
      </c>
      <c r="L150" s="44">
        <v>2.8167800000000001</v>
      </c>
      <c r="M150" s="44">
        <v>2.8584399999999999</v>
      </c>
      <c r="N150" s="44">
        <v>2.84842</v>
      </c>
      <c r="O150" s="44">
        <v>2.8572644259851065</v>
      </c>
      <c r="P150" s="44">
        <v>2.8124189836022886</v>
      </c>
      <c r="Q150" s="44">
        <v>2.7735836168556953</v>
      </c>
      <c r="R150" s="44">
        <v>2.74369</v>
      </c>
      <c r="S150" s="44">
        <v>2.0698300000000001</v>
      </c>
      <c r="T150" s="44">
        <v>2.8368165463636483</v>
      </c>
      <c r="U150" s="44">
        <v>2.7521866086809084</v>
      </c>
      <c r="V150" s="44">
        <v>2.7296012082781131</v>
      </c>
      <c r="W150" s="44">
        <v>2.7638080589513621</v>
      </c>
      <c r="X150" s="132"/>
      <c r="Y150" s="75">
        <f t="shared" si="101"/>
        <v>-3.4829484085651075</v>
      </c>
      <c r="Z150" s="75">
        <f t="shared" si="102"/>
        <v>126.67345264941146</v>
      </c>
      <c r="AA150" s="40">
        <f t="shared" si="103"/>
        <v>470.23119186416443</v>
      </c>
      <c r="AB150" s="40">
        <f t="shared" si="104"/>
        <v>390.78368464447499</v>
      </c>
      <c r="AC150" s="132"/>
      <c r="AD150" s="40">
        <f t="shared" si="105"/>
        <v>528.49216862846174</v>
      </c>
      <c r="AE150" s="40">
        <f t="shared" si="106"/>
        <v>526.32939714108147</v>
      </c>
      <c r="AF150" s="44">
        <f t="shared" si="107"/>
        <v>533.75930525503463</v>
      </c>
      <c r="AG150" s="44">
        <f t="shared" si="121"/>
        <v>27.742728242985667</v>
      </c>
      <c r="AH150" s="44">
        <f t="shared" si="122"/>
        <v>55.203534581787018</v>
      </c>
      <c r="AI150" s="75"/>
      <c r="AJ150" s="75">
        <f t="shared" si="108"/>
        <v>534.91753979371094</v>
      </c>
      <c r="AK150" s="75">
        <f t="shared" si="109"/>
        <v>418.42014639244815</v>
      </c>
      <c r="AL150" s="75">
        <f t="shared" si="110"/>
        <v>374.13677998935572</v>
      </c>
      <c r="AM150" s="132"/>
      <c r="AN150" s="44">
        <f t="shared" si="111"/>
        <v>144.13385514923596</v>
      </c>
      <c r="AO150" s="75">
        <f t="shared" si="112"/>
        <v>132.06276408804138</v>
      </c>
      <c r="AQ150" s="75">
        <f t="shared" si="123"/>
        <v>124.83795931081841</v>
      </c>
      <c r="AR150" s="75">
        <f t="shared" si="113"/>
        <v>121.3550109022533</v>
      </c>
      <c r="AS150" s="75">
        <f t="shared" si="114"/>
        <v>251.51141196022985</v>
      </c>
      <c r="CM150" s="75">
        <f t="shared" si="115"/>
        <v>547.44499997225319</v>
      </c>
      <c r="CN150" s="75">
        <f t="shared" si="116"/>
        <v>543.96205156368808</v>
      </c>
      <c r="CO150" s="44">
        <f t="shared" si="117"/>
        <v>13.665085557413704</v>
      </c>
      <c r="CQ150" s="75">
        <f t="shared" si="118"/>
        <v>429.40303792421196</v>
      </c>
      <c r="CR150" s="120">
        <f t="shared" si="119"/>
        <v>554.24099723503036</v>
      </c>
      <c r="CS150" s="120">
        <f t="shared" si="120"/>
        <v>550.75804882646526</v>
      </c>
      <c r="CT150" s="120">
        <f t="shared" si="124"/>
        <v>-121.3550109022533</v>
      </c>
    </row>
    <row r="151" spans="1:98" x14ac:dyDescent="0.2">
      <c r="A151" s="132">
        <v>292</v>
      </c>
      <c r="B151" s="132">
        <v>565.15</v>
      </c>
      <c r="C151" s="40">
        <v>1.7694417411306733</v>
      </c>
      <c r="D151" s="132"/>
      <c r="E151" s="44">
        <v>3.1109399999999998</v>
      </c>
      <c r="F151" s="44">
        <v>3.1000567608227305</v>
      </c>
      <c r="G151" s="150">
        <v>2.7462300000000002</v>
      </c>
      <c r="H151" s="44">
        <v>1.7924100000000001</v>
      </c>
      <c r="I151" s="44"/>
      <c r="J151" s="44">
        <v>2.7564899999999999</v>
      </c>
      <c r="K151" s="44">
        <v>2.6804899999999998</v>
      </c>
      <c r="L151" s="44">
        <v>2.8013599999999999</v>
      </c>
      <c r="M151" s="44">
        <v>2.84212</v>
      </c>
      <c r="N151" s="44">
        <v>2.83216</v>
      </c>
      <c r="O151" s="44">
        <v>2.8409100654543784</v>
      </c>
      <c r="P151" s="44">
        <v>2.7968964647519732</v>
      </c>
      <c r="Q151" s="44">
        <v>2.7585736990290832</v>
      </c>
      <c r="R151" s="44">
        <v>2.7286999999999999</v>
      </c>
      <c r="S151" s="44">
        <v>2.0617200000000002</v>
      </c>
      <c r="T151" s="44">
        <v>2.8210225417462347</v>
      </c>
      <c r="U151" s="44">
        <v>2.7374225554199967</v>
      </c>
      <c r="V151" s="44">
        <v>2.7150779077351022</v>
      </c>
      <c r="W151" s="44">
        <v>2.7489357237217256</v>
      </c>
      <c r="X151" s="132"/>
      <c r="Y151" s="75">
        <f t="shared" si="101"/>
        <v>-3.504510060137136</v>
      </c>
      <c r="Z151" s="75">
        <f t="shared" si="102"/>
        <v>126.40515658921612</v>
      </c>
      <c r="AA151" s="40">
        <f t="shared" si="103"/>
        <v>467.49994431260166</v>
      </c>
      <c r="AB151" s="40">
        <f t="shared" si="104"/>
        <v>388.0135820514048</v>
      </c>
      <c r="AC151" s="132"/>
      <c r="AD151" s="40">
        <f t="shared" si="105"/>
        <v>525.75420974024382</v>
      </c>
      <c r="AE151" s="40">
        <f t="shared" si="106"/>
        <v>523.39095815270286</v>
      </c>
      <c r="AF151" s="44">
        <f t="shared" si="107"/>
        <v>531.08420171365015</v>
      </c>
      <c r="AG151" s="44">
        <f t="shared" si="121"/>
        <v>28.408814436575824</v>
      </c>
      <c r="AH151" s="44">
        <f t="shared" si="122"/>
        <v>59.185996488056794</v>
      </c>
      <c r="AI151" s="75"/>
      <c r="AJ151" s="75">
        <f t="shared" si="108"/>
        <v>532.05200511925602</v>
      </c>
      <c r="AK151" s="75">
        <f t="shared" si="109"/>
        <v>415.76279886489186</v>
      </c>
      <c r="AL151" s="75">
        <f t="shared" si="110"/>
        <v>371.64000948320881</v>
      </c>
      <c r="AM151" s="132"/>
      <c r="AN151" s="44">
        <f t="shared" si="111"/>
        <v>144.03842306785123</v>
      </c>
      <c r="AO151" s="75">
        <f t="shared" si="112"/>
        <v>131.87286604116093</v>
      </c>
      <c r="AQ151" s="75">
        <f t="shared" si="123"/>
        <v>124.69586929443501</v>
      </c>
      <c r="AR151" s="75">
        <f t="shared" si="113"/>
        <v>121.19135923429788</v>
      </c>
      <c r="AS151" s="75">
        <f t="shared" si="114"/>
        <v>251.10102588365112</v>
      </c>
      <c r="CM151" s="75">
        <f t="shared" si="115"/>
        <v>544.58843796140366</v>
      </c>
      <c r="CN151" s="75">
        <f t="shared" si="116"/>
        <v>541.08392790126652</v>
      </c>
      <c r="CO151" s="44">
        <f t="shared" si="117"/>
        <v>13.483500838538475</v>
      </c>
      <c r="CQ151" s="75">
        <f t="shared" si="118"/>
        <v>426.66797900590092</v>
      </c>
      <c r="CR151" s="120">
        <f t="shared" si="119"/>
        <v>551.3638483003358</v>
      </c>
      <c r="CS151" s="120">
        <f t="shared" si="120"/>
        <v>547.85933824019867</v>
      </c>
      <c r="CT151" s="120">
        <f t="shared" si="124"/>
        <v>-121.19135923429775</v>
      </c>
    </row>
    <row r="152" spans="1:98" x14ac:dyDescent="0.2">
      <c r="A152" s="132">
        <v>294</v>
      </c>
      <c r="B152" s="132">
        <v>567.15</v>
      </c>
      <c r="C152" s="40">
        <v>1.7632019747862118</v>
      </c>
      <c r="D152" s="132"/>
      <c r="E152" s="44">
        <v>3.0941100000000001</v>
      </c>
      <c r="F152" s="44">
        <v>3.0832344655341335</v>
      </c>
      <c r="G152" s="150">
        <v>2.73176</v>
      </c>
      <c r="H152" s="44">
        <v>1.78783</v>
      </c>
      <c r="I152" s="44"/>
      <c r="J152" s="44">
        <v>2.7414900000000002</v>
      </c>
      <c r="K152" s="44">
        <v>2.6661800000000002</v>
      </c>
      <c r="L152" s="44">
        <v>2.7861400000000001</v>
      </c>
      <c r="M152" s="44">
        <v>2.8260200000000002</v>
      </c>
      <c r="N152" s="44">
        <v>2.8161200000000002</v>
      </c>
      <c r="O152" s="44">
        <v>2.8247778673729376</v>
      </c>
      <c r="P152" s="44">
        <v>2.7815771420383459</v>
      </c>
      <c r="Q152" s="44">
        <v>2.7437604445799577</v>
      </c>
      <c r="R152" s="44">
        <v>2.7139199999999999</v>
      </c>
      <c r="S152" s="44">
        <v>2.0537000000000001</v>
      </c>
      <c r="T152" s="44">
        <v>2.8054484635730166</v>
      </c>
      <c r="U152" s="44">
        <v>2.7228518109371631</v>
      </c>
      <c r="V152" s="44">
        <v>2.7007478288193978</v>
      </c>
      <c r="W152" s="44">
        <v>2.7342566615636645</v>
      </c>
      <c r="X152" s="132"/>
      <c r="Y152" s="75">
        <f t="shared" si="101"/>
        <v>-3.5211070915536311</v>
      </c>
      <c r="Z152" s="75">
        <f t="shared" si="102"/>
        <v>126.14022235415227</v>
      </c>
      <c r="AA152" s="40">
        <f t="shared" si="103"/>
        <v>464.78991337327921</v>
      </c>
      <c r="AB152" s="40">
        <f t="shared" si="104"/>
        <v>385.2651600806953</v>
      </c>
      <c r="AC152" s="132"/>
      <c r="AD152" s="40">
        <f t="shared" si="105"/>
        <v>523.03657704702584</v>
      </c>
      <c r="AE152" s="40">
        <f t="shared" si="106"/>
        <v>520.47324341003264</v>
      </c>
      <c r="AF152" s="44">
        <f t="shared" si="107"/>
        <v>528.42889056760714</v>
      </c>
      <c r="AG152" s="44">
        <f t="shared" si="121"/>
        <v>29.077045104243862</v>
      </c>
      <c r="AH152" s="44">
        <f t="shared" si="122"/>
        <v>63.292321695823276</v>
      </c>
      <c r="AI152" s="75"/>
      <c r="AJ152" s="75">
        <f t="shared" si="108"/>
        <v>529.21077710031727</v>
      </c>
      <c r="AK152" s="75">
        <f t="shared" si="109"/>
        <v>413.12842570246545</v>
      </c>
      <c r="AL152" s="75">
        <f t="shared" si="110"/>
        <v>369.16497122825052</v>
      </c>
      <c r="AM152" s="132"/>
      <c r="AN152" s="44">
        <f t="shared" si="111"/>
        <v>143.94561701962198</v>
      </c>
      <c r="AO152" s="75">
        <f t="shared" si="112"/>
        <v>131.68697623778371</v>
      </c>
      <c r="AQ152" s="75">
        <f t="shared" si="123"/>
        <v>124.55421408239881</v>
      </c>
      <c r="AR152" s="75">
        <f t="shared" si="113"/>
        <v>121.03310699084518</v>
      </c>
      <c r="AS152" s="75">
        <f t="shared" si="114"/>
        <v>250.69443643655109</v>
      </c>
      <c r="CM152" s="75">
        <f t="shared" si="115"/>
        <v>541.75316734262913</v>
      </c>
      <c r="CN152" s="75">
        <f t="shared" si="116"/>
        <v>538.2320602510755</v>
      </c>
      <c r="CO152" s="44">
        <f t="shared" si="117"/>
        <v>13.303416163102042</v>
      </c>
      <c r="CQ152" s="75">
        <f t="shared" si="118"/>
        <v>423.94349618778733</v>
      </c>
      <c r="CR152" s="120">
        <f t="shared" si="119"/>
        <v>548.49771027018608</v>
      </c>
      <c r="CS152" s="120">
        <f t="shared" si="120"/>
        <v>544.97660317863244</v>
      </c>
      <c r="CT152" s="120">
        <f t="shared" si="124"/>
        <v>-121.03310699084511</v>
      </c>
    </row>
    <row r="153" spans="1:98" x14ac:dyDescent="0.2">
      <c r="A153" s="132">
        <v>296</v>
      </c>
      <c r="B153" s="132">
        <v>569.15</v>
      </c>
      <c r="C153" s="40">
        <v>1.7570060616709129</v>
      </c>
      <c r="D153" s="132"/>
      <c r="E153" s="44">
        <v>3.0775000000000001</v>
      </c>
      <c r="F153" s="44">
        <v>3.066647082788331</v>
      </c>
      <c r="G153" s="150">
        <v>2.7174900000000002</v>
      </c>
      <c r="H153" s="44">
        <v>1.78328</v>
      </c>
      <c r="I153" s="44"/>
      <c r="J153" s="44">
        <v>2.7267000000000001</v>
      </c>
      <c r="K153" s="44">
        <v>2.6520700000000001</v>
      </c>
      <c r="L153" s="44">
        <v>2.7711199999999998</v>
      </c>
      <c r="M153" s="44">
        <v>2.8101400000000001</v>
      </c>
      <c r="N153" s="44">
        <v>2.8003</v>
      </c>
      <c r="O153" s="44">
        <v>2.8088663193537711</v>
      </c>
      <c r="P153" s="44">
        <v>2.7664644296045484</v>
      </c>
      <c r="Q153" s="44">
        <v>2.7291371907350688</v>
      </c>
      <c r="R153" s="44">
        <v>2.6993299999999998</v>
      </c>
      <c r="S153" s="44">
        <v>2.0457700000000001</v>
      </c>
      <c r="T153" s="44">
        <v>2.7900810326796242</v>
      </c>
      <c r="U153" s="44">
        <v>2.7084743006688088</v>
      </c>
      <c r="V153" s="44">
        <v>2.6866010478021312</v>
      </c>
      <c r="W153" s="44">
        <v>2.7197641442107936</v>
      </c>
      <c r="X153" s="132"/>
      <c r="Y153" s="75">
        <f t="shared" si="101"/>
        <v>-3.532769757260894</v>
      </c>
      <c r="Z153" s="75">
        <f t="shared" si="102"/>
        <v>125.87859519637752</v>
      </c>
      <c r="AA153" s="40">
        <f t="shared" si="103"/>
        <v>462.10085485684419</v>
      </c>
      <c r="AB153" s="40">
        <f t="shared" si="104"/>
        <v>382.53820578307011</v>
      </c>
      <c r="AC153" s="132"/>
      <c r="AD153" s="40">
        <f t="shared" si="105"/>
        <v>520.33904559733264</v>
      </c>
      <c r="AE153" s="40">
        <f t="shared" si="106"/>
        <v>517.57603443731887</v>
      </c>
      <c r="AF153" s="44">
        <f t="shared" si="107"/>
        <v>525.79315344339284</v>
      </c>
      <c r="AG153" s="44">
        <f t="shared" si="121"/>
        <v>29.747292396455396</v>
      </c>
      <c r="AH153" s="44">
        <f t="shared" si="122"/>
        <v>67.521044759982104</v>
      </c>
      <c r="AI153" s="75"/>
      <c r="AJ153" s="75">
        <f t="shared" si="108"/>
        <v>526.39358412868216</v>
      </c>
      <c r="AK153" s="75">
        <f t="shared" si="109"/>
        <v>410.51677186133099</v>
      </c>
      <c r="AL153" s="75">
        <f t="shared" si="110"/>
        <v>366.71142231679596</v>
      </c>
      <c r="AM153" s="132"/>
      <c r="AN153" s="44">
        <f t="shared" si="111"/>
        <v>143.85537834561205</v>
      </c>
      <c r="AO153" s="75">
        <f t="shared" si="112"/>
        <v>131.50505889698786</v>
      </c>
      <c r="AQ153" s="75">
        <f t="shared" si="123"/>
        <v>124.40891892282063</v>
      </c>
      <c r="AR153" s="75">
        <f t="shared" si="113"/>
        <v>120.87614916555974</v>
      </c>
      <c r="AS153" s="75">
        <f t="shared" si="114"/>
        <v>250.28751411919814</v>
      </c>
      <c r="CM153" s="75">
        <f t="shared" si="115"/>
        <v>538.93895945974077</v>
      </c>
      <c r="CN153" s="75">
        <f t="shared" si="116"/>
        <v>535.40618970247988</v>
      </c>
      <c r="CO153" s="44">
        <f t="shared" si="117"/>
        <v>13.124821235751256</v>
      </c>
      <c r="CQ153" s="75">
        <f t="shared" si="118"/>
        <v>421.25429490311103</v>
      </c>
      <c r="CR153" s="120">
        <f t="shared" si="119"/>
        <v>545.66321382593162</v>
      </c>
      <c r="CS153" s="120">
        <f t="shared" si="120"/>
        <v>542.13044406867073</v>
      </c>
      <c r="CT153" s="120">
        <f t="shared" si="124"/>
        <v>-120.8761491655597</v>
      </c>
    </row>
    <row r="154" spans="1:98" x14ac:dyDescent="0.2">
      <c r="A154" s="132">
        <v>298</v>
      </c>
      <c r="B154" s="132">
        <v>571.15</v>
      </c>
      <c r="C154" s="40">
        <v>1.7508535411012869</v>
      </c>
      <c r="D154" s="132"/>
      <c r="E154" s="44">
        <v>3.0611000000000002</v>
      </c>
      <c r="F154" s="44">
        <v>3.0502843024357875</v>
      </c>
      <c r="G154" s="150">
        <v>2.7033900000000002</v>
      </c>
      <c r="H154" s="44">
        <v>1.77878</v>
      </c>
      <c r="I154" s="44"/>
      <c r="J154" s="44">
        <v>2.7121</v>
      </c>
      <c r="K154" s="44">
        <v>2.6381399999999999</v>
      </c>
      <c r="L154" s="44">
        <v>2.7563</v>
      </c>
      <c r="M154" s="44">
        <v>2.7944800000000001</v>
      </c>
      <c r="N154" s="44">
        <v>2.7846899999999999</v>
      </c>
      <c r="O154" s="44">
        <v>2.7931720319378828</v>
      </c>
      <c r="P154" s="44">
        <v>2.7515516313972519</v>
      </c>
      <c r="Q154" s="44">
        <v>2.7147105959696707</v>
      </c>
      <c r="R154" s="44">
        <v>2.68493</v>
      </c>
      <c r="S154" s="44">
        <v>2.0379399999999999</v>
      </c>
      <c r="T154" s="44">
        <v>2.7749102482890677</v>
      </c>
      <c r="U154" s="44">
        <v>2.6942834081836571</v>
      </c>
      <c r="V154" s="44">
        <v>2.6726441923178523</v>
      </c>
      <c r="W154" s="44">
        <v>2.7054649774298474</v>
      </c>
      <c r="X154" s="132"/>
      <c r="Y154" s="75">
        <f t="shared" si="101"/>
        <v>-3.5395283035047669</v>
      </c>
      <c r="Z154" s="75">
        <f t="shared" si="102"/>
        <v>125.62022142663159</v>
      </c>
      <c r="AA154" s="40">
        <f t="shared" si="103"/>
        <v>459.43252828071809</v>
      </c>
      <c r="AB154" s="40">
        <f t="shared" si="104"/>
        <v>379.83250869021191</v>
      </c>
      <c r="AC154" s="132"/>
      <c r="AD154" s="40">
        <f t="shared" si="105"/>
        <v>517.66139373950227</v>
      </c>
      <c r="AE154" s="40">
        <f t="shared" si="106"/>
        <v>514.69911581896179</v>
      </c>
      <c r="AF154" s="44">
        <f t="shared" si="107"/>
        <v>523.17677516190383</v>
      </c>
      <c r="AG154" s="44">
        <f t="shared" si="121"/>
        <v>30.419432234572259</v>
      </c>
      <c r="AH154" s="44">
        <f t="shared" si="122"/>
        <v>71.870707934972586</v>
      </c>
      <c r="AI154" s="75"/>
      <c r="AJ154" s="75">
        <f t="shared" si="108"/>
        <v>523.60015844770305</v>
      </c>
      <c r="AK154" s="75">
        <f t="shared" si="109"/>
        <v>407.92758573339199</v>
      </c>
      <c r="AL154" s="75">
        <f t="shared" si="110"/>
        <v>364.27912313331467</v>
      </c>
      <c r="AM154" s="132"/>
      <c r="AN154" s="44">
        <f t="shared" si="111"/>
        <v>143.76764975749114</v>
      </c>
      <c r="AO154" s="75">
        <f t="shared" si="112"/>
        <v>131.32707882524511</v>
      </c>
      <c r="AQ154" s="75">
        <f t="shared" si="123"/>
        <v>124.26778747694854</v>
      </c>
      <c r="AR154" s="75">
        <f t="shared" si="113"/>
        <v>120.72825917344377</v>
      </c>
      <c r="AS154" s="75">
        <f t="shared" si="114"/>
        <v>249.88800890358013</v>
      </c>
      <c r="CM154" s="75">
        <f t="shared" si="115"/>
        <v>536.14558883183827</v>
      </c>
      <c r="CN154" s="75">
        <f t="shared" si="116"/>
        <v>532.6060605283335</v>
      </c>
      <c r="CO154" s="44">
        <f t="shared" si="117"/>
        <v>12.947705742213429</v>
      </c>
      <c r="CQ154" s="75">
        <f t="shared" si="118"/>
        <v>418.57880495887474</v>
      </c>
      <c r="CR154" s="120">
        <f t="shared" si="119"/>
        <v>542.84659243582325</v>
      </c>
      <c r="CS154" s="120">
        <f t="shared" si="120"/>
        <v>539.30706413231849</v>
      </c>
      <c r="CT154" s="120">
        <f t="shared" si="124"/>
        <v>-120.72825917344375</v>
      </c>
    </row>
    <row r="155" spans="1:98" x14ac:dyDescent="0.2">
      <c r="A155" s="132">
        <v>300</v>
      </c>
      <c r="B155" s="132">
        <v>573.15</v>
      </c>
      <c r="C155" s="40">
        <v>1.7447439588240425</v>
      </c>
      <c r="D155" s="132"/>
      <c r="E155" s="44">
        <v>3.0449000000000002</v>
      </c>
      <c r="F155" s="44">
        <v>3.0341358230923694</v>
      </c>
      <c r="G155" s="150">
        <v>2.6894800000000001</v>
      </c>
      <c r="H155" s="44">
        <v>1.7743199999999999</v>
      </c>
      <c r="I155" s="44"/>
      <c r="J155" s="44">
        <v>2.6976900000000001</v>
      </c>
      <c r="K155" s="44">
        <v>2.6244000000000001</v>
      </c>
      <c r="L155" s="44">
        <v>2.7416800000000001</v>
      </c>
      <c r="M155" s="44">
        <v>2.7790300000000001</v>
      </c>
      <c r="N155" s="44">
        <v>2.7692899999999998</v>
      </c>
      <c r="O155" s="44">
        <v>2.7776896874921073</v>
      </c>
      <c r="P155" s="44">
        <v>2.736832138035024</v>
      </c>
      <c r="Q155" s="44">
        <v>2.7004706806151546</v>
      </c>
      <c r="R155" s="44">
        <v>2.6707299999999998</v>
      </c>
      <c r="S155" s="44">
        <v>2.0301999999999998</v>
      </c>
      <c r="T155" s="44">
        <v>2.75994939041738</v>
      </c>
      <c r="U155" s="44">
        <v>2.6802758985768746</v>
      </c>
      <c r="V155" s="44">
        <v>2.6588606344209769</v>
      </c>
      <c r="W155" s="44">
        <v>2.6913522509312631</v>
      </c>
      <c r="X155" s="132"/>
      <c r="Y155" s="75">
        <f t="shared" si="101"/>
        <v>-3.5414129710320594</v>
      </c>
      <c r="Z155" s="75">
        <f t="shared" si="102"/>
        <v>125.36504839100948</v>
      </c>
      <c r="AA155" s="40">
        <f t="shared" si="103"/>
        <v>456.78469679944351</v>
      </c>
      <c r="AB155" s="40">
        <f t="shared" si="104"/>
        <v>377.14786078136842</v>
      </c>
      <c r="AC155" s="132"/>
      <c r="AD155" s="40">
        <f t="shared" si="105"/>
        <v>515.00340306152418</v>
      </c>
      <c r="AE155" s="40">
        <f t="shared" si="106"/>
        <v>511.84227514612235</v>
      </c>
      <c r="AF155" s="44">
        <f t="shared" si="107"/>
        <v>520.57954368035303</v>
      </c>
      <c r="AG155" s="44">
        <f t="shared" si="121"/>
        <v>31.093344200952931</v>
      </c>
      <c r="AH155" s="44">
        <f t="shared" si="122"/>
        <v>76.339861439257533</v>
      </c>
      <c r="AI155" s="75"/>
      <c r="AJ155" s="75">
        <f t="shared" si="108"/>
        <v>520.83023608406279</v>
      </c>
      <c r="AK155" s="75">
        <f t="shared" si="109"/>
        <v>405.36061909179671</v>
      </c>
      <c r="AL155" s="75">
        <f t="shared" si="110"/>
        <v>361.86783730198391</v>
      </c>
      <c r="AM155" s="132"/>
      <c r="AN155" s="44">
        <f t="shared" si="111"/>
        <v>143.68237530269437</v>
      </c>
      <c r="AO155" s="75">
        <f t="shared" si="112"/>
        <v>131.15300139372187</v>
      </c>
      <c r="AQ155" s="75">
        <f t="shared" si="123"/>
        <v>124.12019352304033</v>
      </c>
      <c r="AR155" s="75">
        <f t="shared" si="113"/>
        <v>120.57878055200827</v>
      </c>
      <c r="AS155" s="75">
        <f t="shared" si="114"/>
        <v>249.48524191404982</v>
      </c>
      <c r="CM155" s="75">
        <f t="shared" si="115"/>
        <v>533.37283309948555</v>
      </c>
      <c r="CN155" s="75">
        <f t="shared" si="116"/>
        <v>529.83142012845349</v>
      </c>
      <c r="CO155" s="44">
        <f t="shared" si="117"/>
        <v>12.772059353560962</v>
      </c>
      <c r="CQ155" s="75">
        <f t="shared" si="118"/>
        <v>415.93061544223866</v>
      </c>
      <c r="CR155" s="120">
        <f t="shared" si="119"/>
        <v>540.05080896527886</v>
      </c>
      <c r="CS155" s="120">
        <f t="shared" si="120"/>
        <v>536.5093959942468</v>
      </c>
      <c r="CT155" s="120">
        <f t="shared" si="124"/>
        <v>-120.57878055200814</v>
      </c>
    </row>
    <row r="156" spans="1:98" x14ac:dyDescent="0.2">
      <c r="A156" s="132">
        <v>302</v>
      </c>
      <c r="B156" s="132">
        <v>575.15</v>
      </c>
      <c r="C156" s="40">
        <v>1.7386768669042858</v>
      </c>
      <c r="D156" s="132"/>
      <c r="E156" s="44">
        <v>3.0289100000000002</v>
      </c>
      <c r="F156" s="44">
        <v>3.0182112809284738</v>
      </c>
      <c r="G156" s="150">
        <v>2.6757499999999999</v>
      </c>
      <c r="H156" s="44">
        <v>1.7699100000000001</v>
      </c>
      <c r="I156" s="44"/>
      <c r="J156" s="44">
        <v>2.6834799999999999</v>
      </c>
      <c r="K156" s="44">
        <v>2.61083</v>
      </c>
      <c r="L156" s="44">
        <v>2.7272500000000002</v>
      </c>
      <c r="M156" s="44">
        <v>2.7637800000000001</v>
      </c>
      <c r="N156" s="44">
        <v>2.7541000000000002</v>
      </c>
      <c r="O156" s="44">
        <v>2.7624137995600875</v>
      </c>
      <c r="P156" s="44">
        <v>2.7223092544162659</v>
      </c>
      <c r="Q156" s="44">
        <v>2.6864174082793695</v>
      </c>
      <c r="R156" s="44">
        <v>2.6567099999999999</v>
      </c>
      <c r="S156" s="44">
        <v>2.0225499999999998</v>
      </c>
      <c r="T156" s="44">
        <v>2.7451818187910542</v>
      </c>
      <c r="U156" s="44">
        <v>2.6664515507776789</v>
      </c>
      <c r="V156" s="44">
        <v>2.6452603003315707</v>
      </c>
      <c r="W156" s="44">
        <v>2.6774195255967954</v>
      </c>
      <c r="X156" s="132"/>
      <c r="Y156" s="75">
        <f t="shared" si="101"/>
        <v>-3.5384539973365463</v>
      </c>
      <c r="Z156" s="75">
        <f t="shared" si="102"/>
        <v>125.11302444829306</v>
      </c>
      <c r="AA156" s="40">
        <f t="shared" si="103"/>
        <v>454.15712713658559</v>
      </c>
      <c r="AB156" s="40">
        <f t="shared" si="104"/>
        <v>374.48405645047916</v>
      </c>
      <c r="AC156" s="132"/>
      <c r="AD156" s="40">
        <f t="shared" si="105"/>
        <v>512.3648583321841</v>
      </c>
      <c r="AE156" s="40">
        <f t="shared" si="106"/>
        <v>509.00530296444413</v>
      </c>
      <c r="AF156" s="44">
        <f t="shared" si="107"/>
        <v>518.00125003543531</v>
      </c>
      <c r="AG156" s="44">
        <f t="shared" si="121"/>
        <v>31.768911432479033</v>
      </c>
      <c r="AH156" s="44">
        <f t="shared" si="122"/>
        <v>80.927063704074769</v>
      </c>
      <c r="AI156" s="75"/>
      <c r="AJ156" s="75">
        <f t="shared" si="108"/>
        <v>518.08355678103737</v>
      </c>
      <c r="AK156" s="75">
        <f t="shared" si="109"/>
        <v>402.81562703744396</v>
      </c>
      <c r="AL156" s="75">
        <f t="shared" si="110"/>
        <v>359.47733163520786</v>
      </c>
      <c r="AM156" s="132"/>
      <c r="AN156" s="44">
        <f t="shared" si="111"/>
        <v>143.59950033055821</v>
      </c>
      <c r="AO156" s="75">
        <f t="shared" si="112"/>
        <v>130.98279251662842</v>
      </c>
      <c r="AQ156" s="75">
        <f t="shared" si="123"/>
        <v>123.9731039448253</v>
      </c>
      <c r="AR156" s="75">
        <f t="shared" si="113"/>
        <v>120.43464994748875</v>
      </c>
      <c r="AS156" s="75">
        <f t="shared" si="114"/>
        <v>249.08612839311837</v>
      </c>
      <c r="CM156" s="75">
        <f t="shared" si="115"/>
        <v>530.62047297196307</v>
      </c>
      <c r="CN156" s="75">
        <f t="shared" si="116"/>
        <v>527.08201897462652</v>
      </c>
      <c r="CO156" s="44">
        <f t="shared" si="117"/>
        <v>12.597871730292582</v>
      </c>
      <c r="CQ156" s="75">
        <f t="shared" si="118"/>
        <v>413.30101704701292</v>
      </c>
      <c r="CR156" s="120">
        <f t="shared" si="119"/>
        <v>537.27412099183823</v>
      </c>
      <c r="CS156" s="120">
        <f t="shared" si="120"/>
        <v>533.73566699450168</v>
      </c>
      <c r="CT156" s="120">
        <f t="shared" si="124"/>
        <v>-120.43464994748877</v>
      </c>
    </row>
    <row r="157" spans="1:98" x14ac:dyDescent="0.2">
      <c r="A157" s="132">
        <v>304</v>
      </c>
      <c r="B157" s="132">
        <v>577.15</v>
      </c>
      <c r="C157" s="40">
        <v>1.7326518236160444</v>
      </c>
      <c r="D157" s="132"/>
      <c r="E157" s="44">
        <v>3.0131100000000002</v>
      </c>
      <c r="F157" s="44">
        <v>3.0024904261074314</v>
      </c>
      <c r="G157" s="150">
        <v>2.6621899999999998</v>
      </c>
      <c r="H157" s="44">
        <v>1.7655400000000001</v>
      </c>
      <c r="I157" s="44"/>
      <c r="J157" s="44">
        <v>2.6694499999999999</v>
      </c>
      <c r="K157" s="44">
        <v>2.5974400000000002</v>
      </c>
      <c r="L157" s="44">
        <v>2.7130000000000001</v>
      </c>
      <c r="M157" s="44">
        <v>2.7487400000000002</v>
      </c>
      <c r="N157" s="44">
        <v>2.7391100000000002</v>
      </c>
      <c r="O157" s="44">
        <v>2.7473441721051262</v>
      </c>
      <c r="P157" s="44">
        <v>2.7079728836775154</v>
      </c>
      <c r="Q157" s="44">
        <v>2.672547494096694</v>
      </c>
      <c r="R157" s="44">
        <v>2.6428799999999999</v>
      </c>
      <c r="S157" s="44">
        <v>2.01498</v>
      </c>
      <c r="T157" s="44">
        <v>2.7306075336539539</v>
      </c>
      <c r="U157" s="44">
        <v>2.6528005122660314</v>
      </c>
      <c r="V157" s="44">
        <v>2.6318332646960818</v>
      </c>
      <c r="W157" s="44">
        <v>2.6636733482934551</v>
      </c>
      <c r="X157" s="132"/>
      <c r="Y157" s="75">
        <f t="shared" si="101"/>
        <v>-3.5306816184768195</v>
      </c>
      <c r="Z157" s="75">
        <f t="shared" si="102"/>
        <v>124.86409894782761</v>
      </c>
      <c r="AA157" s="40">
        <f t="shared" si="103"/>
        <v>451.54958951815149</v>
      </c>
      <c r="AB157" s="40">
        <f t="shared" si="104"/>
        <v>371.84089247380899</v>
      </c>
      <c r="AC157" s="132"/>
      <c r="AD157" s="40">
        <f t="shared" si="105"/>
        <v>509.74554744348711</v>
      </c>
      <c r="AE157" s="40">
        <f t="shared" si="106"/>
        <v>506.18799272286242</v>
      </c>
      <c r="AF157" s="44">
        <f t="shared" si="107"/>
        <v>515.44168828772627</v>
      </c>
      <c r="AG157" s="44">
        <f t="shared" si="121"/>
        <v>32.446020517409529</v>
      </c>
      <c r="AH157" s="44">
        <f t="shared" si="122"/>
        <v>85.630881607180825</v>
      </c>
      <c r="AI157" s="75"/>
      <c r="AJ157" s="75">
        <f t="shared" si="108"/>
        <v>515.35986393321707</v>
      </c>
      <c r="AK157" s="75">
        <f t="shared" si="109"/>
        <v>400.29236794647113</v>
      </c>
      <c r="AL157" s="75">
        <f t="shared" si="110"/>
        <v>357.10737608308528</v>
      </c>
      <c r="AM157" s="132"/>
      <c r="AN157" s="44">
        <f t="shared" si="111"/>
        <v>143.51897145940808</v>
      </c>
      <c r="AO157" s="75">
        <f t="shared" si="112"/>
        <v>130.81641863057661</v>
      </c>
      <c r="AQ157" s="75">
        <f t="shared" si="123"/>
        <v>123.82367561313407</v>
      </c>
      <c r="AR157" s="75">
        <f t="shared" si="113"/>
        <v>120.29299399465725</v>
      </c>
      <c r="AS157" s="75">
        <f t="shared" si="114"/>
        <v>248.68777456096169</v>
      </c>
      <c r="CM157" s="75">
        <f t="shared" si="115"/>
        <v>527.88829217557111</v>
      </c>
      <c r="CN157" s="75">
        <f t="shared" si="116"/>
        <v>524.35761055709429</v>
      </c>
      <c r="CO157" s="44">
        <f t="shared" si="117"/>
        <v>12.425132526235529</v>
      </c>
      <c r="CQ157" s="75">
        <f t="shared" si="118"/>
        <v>410.69249973103331</v>
      </c>
      <c r="CR157" s="120">
        <f t="shared" si="119"/>
        <v>534.51617534416744</v>
      </c>
      <c r="CS157" s="120">
        <f t="shared" si="120"/>
        <v>530.98549372569062</v>
      </c>
      <c r="CT157" s="120">
        <f t="shared" si="124"/>
        <v>-120.29299399465731</v>
      </c>
    </row>
    <row r="158" spans="1:98" x14ac:dyDescent="0.2">
      <c r="A158" s="132">
        <v>306</v>
      </c>
      <c r="B158" s="132">
        <v>579.15</v>
      </c>
      <c r="C158" s="40">
        <v>1.7266683933350602</v>
      </c>
      <c r="D158" s="132"/>
      <c r="E158" s="44">
        <v>2.9975100000000001</v>
      </c>
      <c r="F158" s="44">
        <v>2.9869829105942785</v>
      </c>
      <c r="G158" s="150">
        <v>2.6488</v>
      </c>
      <c r="H158" s="44">
        <v>1.7612000000000001</v>
      </c>
      <c r="I158" s="44"/>
      <c r="J158" s="44">
        <v>2.6556000000000002</v>
      </c>
      <c r="K158" s="44">
        <v>2.5842299999999998</v>
      </c>
      <c r="L158" s="44">
        <v>2.69895</v>
      </c>
      <c r="M158" s="44">
        <v>2.7339000000000002</v>
      </c>
      <c r="N158" s="44">
        <v>2.7243200000000001</v>
      </c>
      <c r="O158" s="44">
        <v>2.7324732386612682</v>
      </c>
      <c r="P158" s="44">
        <v>2.693826513145352</v>
      </c>
      <c r="Q158" s="44">
        <v>2.6588509016850725</v>
      </c>
      <c r="R158" s="44">
        <v>2.6292200000000001</v>
      </c>
      <c r="S158" s="44">
        <v>2.0075099999999999</v>
      </c>
      <c r="T158" s="44">
        <v>2.716219894910207</v>
      </c>
      <c r="U158" s="44">
        <v>2.6393294742486391</v>
      </c>
      <c r="V158" s="44">
        <v>2.6185761553325504</v>
      </c>
      <c r="W158" s="44">
        <v>2.6500971710988686</v>
      </c>
      <c r="X158" s="132"/>
      <c r="Y158" s="75">
        <f t="shared" si="101"/>
        <v>-3.518126070492599</v>
      </c>
      <c r="Z158" s="75">
        <f t="shared" si="102"/>
        <v>124.61822220792894</v>
      </c>
      <c r="AA158" s="40">
        <f t="shared" si="103"/>
        <v>448.96185760748779</v>
      </c>
      <c r="AB158" s="40">
        <f t="shared" si="104"/>
        <v>369.21816797808174</v>
      </c>
      <c r="AC158" s="132"/>
      <c r="AD158" s="40">
        <f t="shared" si="105"/>
        <v>507.14526135432232</v>
      </c>
      <c r="AE158" s="40">
        <f t="shared" si="106"/>
        <v>503.39014072347413</v>
      </c>
      <c r="AF158" s="44">
        <f t="shared" si="107"/>
        <v>512.9006554672776</v>
      </c>
      <c r="AG158" s="44">
        <f t="shared" si="121"/>
        <v>33.124561395440374</v>
      </c>
      <c r="AH158" s="44">
        <f t="shared" si="122"/>
        <v>90.449890692103168</v>
      </c>
      <c r="AI158" s="75"/>
      <c r="AJ158" s="75">
        <f t="shared" si="108"/>
        <v>512.65890452264716</v>
      </c>
      <c r="AK158" s="75">
        <f t="shared" si="109"/>
        <v>397.7906034187028</v>
      </c>
      <c r="AL158" s="75">
        <f t="shared" si="110"/>
        <v>354.75774368380314</v>
      </c>
      <c r="AM158" s="132"/>
      <c r="AN158" s="44">
        <f t="shared" si="111"/>
        <v>143.44073654456542</v>
      </c>
      <c r="AO158" s="75">
        <f t="shared" si="112"/>
        <v>130.6538466748998</v>
      </c>
      <c r="AQ158" s="75">
        <f t="shared" si="123"/>
        <v>123.67523677649594</v>
      </c>
      <c r="AR158" s="75">
        <f t="shared" si="113"/>
        <v>120.15711070600334</v>
      </c>
      <c r="AS158" s="75">
        <f t="shared" si="114"/>
        <v>248.29345898442489</v>
      </c>
      <c r="CM158" s="75">
        <f t="shared" si="115"/>
        <v>525.17607740295932</v>
      </c>
      <c r="CN158" s="75">
        <f t="shared" si="116"/>
        <v>521.65795133246672</v>
      </c>
      <c r="CO158" s="44">
        <f t="shared" si="117"/>
        <v>12.253831392276197</v>
      </c>
      <c r="CQ158" s="75">
        <f t="shared" si="118"/>
        <v>408.11131235143768</v>
      </c>
      <c r="CR158" s="120">
        <f t="shared" si="119"/>
        <v>531.78654912793354</v>
      </c>
      <c r="CS158" s="120">
        <f t="shared" si="120"/>
        <v>528.26842305744094</v>
      </c>
      <c r="CT158" s="120">
        <f t="shared" si="124"/>
        <v>-120.15711070600327</v>
      </c>
    </row>
    <row r="159" spans="1:98" x14ac:dyDescent="0.2">
      <c r="A159" s="132">
        <v>308</v>
      </c>
      <c r="B159" s="132">
        <v>581.15</v>
      </c>
      <c r="C159" s="40">
        <v>1.7207261464337951</v>
      </c>
      <c r="D159" s="132"/>
      <c r="E159" s="44">
        <v>2.98211</v>
      </c>
      <c r="F159" s="44">
        <v>2.9716884295076436</v>
      </c>
      <c r="G159" s="150">
        <v>2.63558</v>
      </c>
      <c r="H159" s="44">
        <v>1.75691</v>
      </c>
      <c r="I159" s="44"/>
      <c r="J159" s="44">
        <v>2.64194</v>
      </c>
      <c r="K159" s="44">
        <v>2.57118</v>
      </c>
      <c r="L159" s="44">
        <v>2.6850700000000001</v>
      </c>
      <c r="M159" s="44">
        <v>2.7192599999999998</v>
      </c>
      <c r="N159" s="44">
        <v>2.70973</v>
      </c>
      <c r="O159" s="44">
        <v>2.7178005813525026</v>
      </c>
      <c r="P159" s="44">
        <v>2.679860056717954</v>
      </c>
      <c r="Q159" s="44">
        <v>2.6453309725627654</v>
      </c>
      <c r="R159" s="44">
        <v>2.6157499999999998</v>
      </c>
      <c r="S159" s="44">
        <v>2.0001199999999999</v>
      </c>
      <c r="T159" s="44">
        <v>2.7020221827446163</v>
      </c>
      <c r="U159" s="44">
        <v>2.626028363637718</v>
      </c>
      <c r="V159" s="44">
        <v>2.6054889573032778</v>
      </c>
      <c r="W159" s="44">
        <v>2.6366941646565318</v>
      </c>
      <c r="X159" s="132"/>
      <c r="Y159" s="75">
        <f t="shared" si="101"/>
        <v>-3.500817590451561</v>
      </c>
      <c r="Z159" s="75">
        <f t="shared" si="102"/>
        <v>124.37534549480773</v>
      </c>
      <c r="AA159" s="40">
        <f t="shared" si="103"/>
        <v>446.39370844161567</v>
      </c>
      <c r="AB159" s="40">
        <f t="shared" si="104"/>
        <v>366.61568440910401</v>
      </c>
      <c r="AC159" s="132"/>
      <c r="AD159" s="40">
        <f t="shared" si="105"/>
        <v>504.56379403534254</v>
      </c>
      <c r="AE159" s="40">
        <f t="shared" si="106"/>
        <v>500.61154607244259</v>
      </c>
      <c r="AF159" s="44">
        <f t="shared" si="107"/>
        <v>510.37795152038035</v>
      </c>
      <c r="AG159" s="44">
        <f t="shared" si="121"/>
        <v>33.8044272608212</v>
      </c>
      <c r="AH159" s="44">
        <f t="shared" si="122"/>
        <v>95.382675373508292</v>
      </c>
      <c r="AI159" s="75"/>
      <c r="AJ159" s="75">
        <f t="shared" si="108"/>
        <v>509.98042905635032</v>
      </c>
      <c r="AK159" s="75">
        <f t="shared" si="109"/>
        <v>395.31009822704152</v>
      </c>
      <c r="AL159" s="75">
        <f t="shared" si="110"/>
        <v>352.4282105149361</v>
      </c>
      <c r="AM159" s="132"/>
      <c r="AN159" s="44">
        <f t="shared" si="111"/>
        <v>143.36474464724631</v>
      </c>
      <c r="AO159" s="75">
        <f t="shared" si="112"/>
        <v>130.49504407288703</v>
      </c>
      <c r="AQ159" s="75">
        <f t="shared" si="123"/>
        <v>123.52783203301745</v>
      </c>
      <c r="AR159" s="75">
        <f t="shared" si="113"/>
        <v>120.02701444256589</v>
      </c>
      <c r="AS159" s="75">
        <f t="shared" si="114"/>
        <v>247.90317752782516</v>
      </c>
      <c r="CM159" s="75">
        <f t="shared" si="115"/>
        <v>522.48361826345888</v>
      </c>
      <c r="CN159" s="75">
        <f t="shared" si="116"/>
        <v>518.98280067300732</v>
      </c>
      <c r="CO159" s="44">
        <f t="shared" si="117"/>
        <v>12.083957979924207</v>
      </c>
      <c r="CQ159" s="75">
        <f t="shared" si="118"/>
        <v>405.54668740755733</v>
      </c>
      <c r="CR159" s="120">
        <f t="shared" si="119"/>
        <v>529.0745194405747</v>
      </c>
      <c r="CS159" s="120">
        <f t="shared" si="120"/>
        <v>525.57370185012314</v>
      </c>
      <c r="CT159" s="120">
        <f t="shared" si="124"/>
        <v>-120.02701444256581</v>
      </c>
    </row>
    <row r="160" spans="1:98" x14ac:dyDescent="0.2">
      <c r="A160" s="132">
        <v>310</v>
      </c>
      <c r="B160" s="132">
        <v>583.15</v>
      </c>
      <c r="C160" s="40">
        <v>1.7148246591785992</v>
      </c>
      <c r="D160" s="132"/>
      <c r="E160" s="44">
        <v>2.9668899999999998</v>
      </c>
      <c r="F160" s="44">
        <v>2.9565867551517271</v>
      </c>
      <c r="G160" s="150">
        <v>2.6225200000000002</v>
      </c>
      <c r="H160" s="44">
        <v>1.7526600000000001</v>
      </c>
      <c r="I160" s="44"/>
      <c r="J160" s="44">
        <v>2.62845</v>
      </c>
      <c r="K160" s="44">
        <v>2.5583</v>
      </c>
      <c r="L160" s="44">
        <v>2.67137</v>
      </c>
      <c r="M160" s="44">
        <v>2.7048000000000001</v>
      </c>
      <c r="N160" s="44">
        <v>2.6953299999999998</v>
      </c>
      <c r="O160" s="44">
        <v>2.703322030391496</v>
      </c>
      <c r="P160" s="44">
        <v>2.6660735150281711</v>
      </c>
      <c r="Q160" s="44">
        <v>2.6319843812484227</v>
      </c>
      <c r="R160" s="44">
        <v>2.6024400000000001</v>
      </c>
      <c r="S160" s="44">
        <v>1.99281</v>
      </c>
      <c r="T160" s="44">
        <v>2.6880044767121909</v>
      </c>
      <c r="U160" s="44">
        <v>2.6128938718400643</v>
      </c>
      <c r="V160" s="44">
        <v>2.5925650582040971</v>
      </c>
      <c r="W160" s="44">
        <v>2.6234644335110398</v>
      </c>
      <c r="X160" s="132"/>
      <c r="Y160" s="75">
        <f t="shared" si="101"/>
        <v>-3.4787864171471483</v>
      </c>
      <c r="Z160" s="75">
        <f t="shared" si="102"/>
        <v>124.13542100199814</v>
      </c>
      <c r="AA160" s="40">
        <f t="shared" si="103"/>
        <v>443.84492236897017</v>
      </c>
      <c r="AB160" s="40">
        <f t="shared" si="104"/>
        <v>364.03324550087098</v>
      </c>
      <c r="AC160" s="132"/>
      <c r="AD160" s="40">
        <f t="shared" si="105"/>
        <v>502.00094241502495</v>
      </c>
      <c r="AE160" s="40">
        <f t="shared" si="106"/>
        <v>497.85201063191289</v>
      </c>
      <c r="AF160" s="44">
        <f t="shared" si="107"/>
        <v>507.87337925746891</v>
      </c>
      <c r="AG160" s="44">
        <f t="shared" si="121"/>
        <v>34.485514468493193</v>
      </c>
      <c r="AH160" s="44">
        <f t="shared" si="122"/>
        <v>100.42782912927859</v>
      </c>
      <c r="AI160" s="75"/>
      <c r="AJ160" s="75">
        <f t="shared" si="108"/>
        <v>507.32419150519502</v>
      </c>
      <c r="AK160" s="75">
        <f t="shared" si="109"/>
        <v>392.85062026777831</v>
      </c>
      <c r="AL160" s="75">
        <f t="shared" si="110"/>
        <v>350.118555645637</v>
      </c>
      <c r="AM160" s="132"/>
      <c r="AN160" s="44">
        <f t="shared" si="111"/>
        <v>143.29094600432404</v>
      </c>
      <c r="AO160" s="75">
        <f t="shared" si="112"/>
        <v>130.33997871389477</v>
      </c>
      <c r="AQ160" s="75">
        <f t="shared" si="123"/>
        <v>123.37857856538882</v>
      </c>
      <c r="AR160" s="75">
        <f t="shared" si="113"/>
        <v>119.89979214824167</v>
      </c>
      <c r="AS160" s="75">
        <f t="shared" si="114"/>
        <v>247.51399956738697</v>
      </c>
      <c r="CM160" s="75">
        <f t="shared" si="115"/>
        <v>519.81070723439564</v>
      </c>
      <c r="CN160" s="75">
        <f t="shared" si="116"/>
        <v>516.33192081724849</v>
      </c>
      <c r="CO160" s="44">
        <f t="shared" si="117"/>
        <v>11.915501944719495</v>
      </c>
      <c r="CQ160" s="75">
        <f t="shared" si="118"/>
        <v>403.00105366531483</v>
      </c>
      <c r="CR160" s="120">
        <f t="shared" si="119"/>
        <v>526.37963223070358</v>
      </c>
      <c r="CS160" s="120">
        <f t="shared" si="120"/>
        <v>522.90084581355643</v>
      </c>
      <c r="CT160" s="120">
        <f t="shared" si="124"/>
        <v>-119.8997921482416</v>
      </c>
    </row>
    <row r="161" spans="1:98" x14ac:dyDescent="0.2">
      <c r="A161" s="132">
        <v>312</v>
      </c>
      <c r="B161" s="132">
        <v>585.15</v>
      </c>
      <c r="C161" s="40">
        <v>1.708963513628984</v>
      </c>
      <c r="D161" s="132"/>
      <c r="E161" s="44">
        <v>2.9518499999999999</v>
      </c>
      <c r="F161" s="44">
        <v>2.9416775964387245</v>
      </c>
      <c r="G161" s="150">
        <v>2.6096300000000001</v>
      </c>
      <c r="H161" s="44">
        <v>1.7484500000000001</v>
      </c>
      <c r="I161" s="44"/>
      <c r="J161" s="44">
        <v>2.6151300000000002</v>
      </c>
      <c r="K161" s="44">
        <v>2.5455899999999998</v>
      </c>
      <c r="L161" s="44">
        <v>2.6578499999999998</v>
      </c>
      <c r="M161" s="44">
        <v>2.6905399999999999</v>
      </c>
      <c r="N161" s="44">
        <v>2.6811199999999999</v>
      </c>
      <c r="O161" s="44">
        <v>2.6890332835426194</v>
      </c>
      <c r="P161" s="44">
        <v>2.652466972431768</v>
      </c>
      <c r="Q161" s="44">
        <v>2.6188111117715422</v>
      </c>
      <c r="R161" s="44">
        <v>2.5893099999999998</v>
      </c>
      <c r="S161" s="44">
        <v>1.9855799999999999</v>
      </c>
      <c r="T161" s="44">
        <v>2.6741666971449569</v>
      </c>
      <c r="U161" s="44">
        <v>2.5999293087728894</v>
      </c>
      <c r="V161" s="44">
        <v>2.5798044735167194</v>
      </c>
      <c r="W161" s="44">
        <v>2.6104013257147982</v>
      </c>
      <c r="X161" s="132"/>
      <c r="Y161" s="75">
        <f t="shared" si="101"/>
        <v>-3.4520627914739634</v>
      </c>
      <c r="Z161" s="75">
        <f t="shared" si="102"/>
        <v>123.89840183027748</v>
      </c>
      <c r="AA161" s="40">
        <f t="shared" si="103"/>
        <v>441.31528298850662</v>
      </c>
      <c r="AB161" s="40">
        <f t="shared" si="104"/>
        <v>361.47065724514488</v>
      </c>
      <c r="AC161" s="132"/>
      <c r="AD161" s="40">
        <f t="shared" si="105"/>
        <v>499.45650632688501</v>
      </c>
      <c r="AE161" s="40">
        <f t="shared" si="106"/>
        <v>495.1113389729129</v>
      </c>
      <c r="AF161" s="44">
        <f t="shared" si="107"/>
        <v>505.38674430213524</v>
      </c>
      <c r="AG161" s="44">
        <f t="shared" si="121"/>
        <v>35.167722443100018</v>
      </c>
      <c r="AH161" s="44">
        <f t="shared" si="122"/>
        <v>105.58395467981082</v>
      </c>
      <c r="AI161" s="75"/>
      <c r="AJ161" s="75">
        <f t="shared" si="108"/>
        <v>504.68994924407207</v>
      </c>
      <c r="AK161" s="75">
        <f t="shared" si="109"/>
        <v>390.41194051180508</v>
      </c>
      <c r="AL161" s="75">
        <f t="shared" si="110"/>
        <v>347.82856108969378</v>
      </c>
      <c r="AM161" s="132"/>
      <c r="AN161" s="44">
        <f t="shared" si="111"/>
        <v>143.21929199892719</v>
      </c>
      <c r="AO161" s="75">
        <f t="shared" si="112"/>
        <v>130.18861893629406</v>
      </c>
      <c r="AQ161" s="75">
        <f t="shared" si="123"/>
        <v>123.22364360582259</v>
      </c>
      <c r="AR161" s="75">
        <f t="shared" si="113"/>
        <v>119.77158081434862</v>
      </c>
      <c r="AS161" s="75">
        <f t="shared" si="114"/>
        <v>247.12204543610005</v>
      </c>
      <c r="CM161" s="75">
        <f t="shared" si="115"/>
        <v>517.15713961336041</v>
      </c>
      <c r="CN161" s="75">
        <f t="shared" si="116"/>
        <v>513.70507682188645</v>
      </c>
      <c r="CO161" s="44">
        <f t="shared" si="117"/>
        <v>11.74845294948409</v>
      </c>
      <c r="CQ161" s="75">
        <f t="shared" si="118"/>
        <v>400.47876766020335</v>
      </c>
      <c r="CR161" s="120">
        <f t="shared" si="119"/>
        <v>523.70241126602605</v>
      </c>
      <c r="CS161" s="120">
        <f t="shared" si="120"/>
        <v>520.25034847455208</v>
      </c>
      <c r="CT161" s="120">
        <f t="shared" si="124"/>
        <v>-119.77158081434874</v>
      </c>
    </row>
    <row r="162" spans="1:98" x14ac:dyDescent="0.2">
      <c r="A162" s="132">
        <v>314</v>
      </c>
      <c r="B162" s="132">
        <v>587.15</v>
      </c>
      <c r="C162" s="40">
        <v>1.7031422975389594</v>
      </c>
      <c r="D162" s="132"/>
      <c r="E162" s="44">
        <v>2.9369999999999998</v>
      </c>
      <c r="F162" s="44">
        <v>2.9269706351668194</v>
      </c>
      <c r="G162" s="150">
        <v>2.5968900000000001</v>
      </c>
      <c r="H162" s="44">
        <v>1.74427</v>
      </c>
      <c r="I162" s="44"/>
      <c r="J162" s="44">
        <v>2.6019800000000002</v>
      </c>
      <c r="K162" s="44">
        <v>2.5330400000000002</v>
      </c>
      <c r="L162" s="44">
        <v>2.6444999999999999</v>
      </c>
      <c r="M162" s="44">
        <v>2.6764600000000001</v>
      </c>
      <c r="N162" s="44">
        <v>2.66709</v>
      </c>
      <c r="O162" s="44">
        <v>2.674929905623697</v>
      </c>
      <c r="P162" s="44">
        <v>2.6390303440673999</v>
      </c>
      <c r="Q162" s="44">
        <v>2.605797858759781</v>
      </c>
      <c r="R162" s="44">
        <v>2.5763500000000001</v>
      </c>
      <c r="S162" s="44">
        <v>1.97844</v>
      </c>
      <c r="T162" s="44">
        <v>2.6605122045264773</v>
      </c>
      <c r="U162" s="44">
        <v>2.5871247456376127</v>
      </c>
      <c r="V162" s="44">
        <v>2.5672071156252865</v>
      </c>
      <c r="W162" s="44">
        <v>2.5975014928012565</v>
      </c>
      <c r="X162" s="132"/>
      <c r="Y162" s="75">
        <f t="shared" si="101"/>
        <v>-3.4206769565057584</v>
      </c>
      <c r="Z162" s="75">
        <f t="shared" si="102"/>
        <v>123.66424196806486</v>
      </c>
      <c r="AA162" s="40">
        <f t="shared" si="103"/>
        <v>438.80457709013717</v>
      </c>
      <c r="AB162" s="40">
        <f t="shared" si="104"/>
        <v>358.92772786149732</v>
      </c>
      <c r="AC162" s="132"/>
      <c r="AD162" s="40">
        <f t="shared" si="105"/>
        <v>496.93028845781566</v>
      </c>
      <c r="AE162" s="40">
        <f t="shared" si="106"/>
        <v>492.38933832921748</v>
      </c>
      <c r="AF162" s="44">
        <f t="shared" si="107"/>
        <v>502.91785504122691</v>
      </c>
      <c r="AG162" s="44">
        <f t="shared" si="121"/>
        <v>35.850953590783085</v>
      </c>
      <c r="AH162" s="44">
        <f t="shared" si="122"/>
        <v>110.84966415506194</v>
      </c>
      <c r="AI162" s="75"/>
      <c r="AJ162" s="75">
        <f t="shared" si="108"/>
        <v>502.07746299334872</v>
      </c>
      <c r="AK162" s="75">
        <f t="shared" si="109"/>
        <v>387.99383295671072</v>
      </c>
      <c r="AL162" s="75">
        <f t="shared" si="110"/>
        <v>345.55801175944038</v>
      </c>
      <c r="AM162" s="132"/>
      <c r="AN162" s="44">
        <f t="shared" si="111"/>
        <v>143.1497351318514</v>
      </c>
      <c r="AO162" s="75">
        <f t="shared" si="112"/>
        <v>130.0409335112144</v>
      </c>
      <c r="AQ162" s="75">
        <f t="shared" si="123"/>
        <v>123.07407699820371</v>
      </c>
      <c r="AR162" s="75">
        <f t="shared" si="113"/>
        <v>119.65340004169795</v>
      </c>
      <c r="AS162" s="75">
        <f t="shared" si="114"/>
        <v>246.73831896626857</v>
      </c>
      <c r="CM162" s="75">
        <f t="shared" si="115"/>
        <v>514.52271347141595</v>
      </c>
      <c r="CN162" s="75">
        <f t="shared" si="116"/>
        <v>511.1020365149102</v>
      </c>
      <c r="CO162" s="44">
        <f t="shared" si="117"/>
        <v>11.582800667428387</v>
      </c>
      <c r="CQ162" s="75">
        <f t="shared" si="118"/>
        <v>397.97844520056952</v>
      </c>
      <c r="CR162" s="120">
        <f t="shared" si="119"/>
        <v>521.05252219877332</v>
      </c>
      <c r="CS162" s="120">
        <f t="shared" si="120"/>
        <v>517.63184524226756</v>
      </c>
      <c r="CT162" s="120">
        <f t="shared" si="124"/>
        <v>-119.65340004169803</v>
      </c>
    </row>
    <row r="163" spans="1:98" x14ac:dyDescent="0.2">
      <c r="A163" s="132">
        <v>316</v>
      </c>
      <c r="B163" s="132">
        <v>589.15</v>
      </c>
      <c r="C163" s="40">
        <v>1.6973606042603753</v>
      </c>
      <c r="D163" s="132"/>
      <c r="E163" s="44">
        <v>2.9223300000000001</v>
      </c>
      <c r="F163" s="44">
        <v>2.9124556291214407</v>
      </c>
      <c r="G163" s="150">
        <v>2.58432</v>
      </c>
      <c r="H163" s="44">
        <v>1.74014</v>
      </c>
      <c r="I163" s="44"/>
      <c r="J163" s="44">
        <v>2.589</v>
      </c>
      <c r="K163" s="44">
        <v>2.5206499999999998</v>
      </c>
      <c r="L163" s="44">
        <v>2.63131</v>
      </c>
      <c r="M163" s="44">
        <v>2.6625700000000001</v>
      </c>
      <c r="N163" s="44">
        <v>2.6532499999999999</v>
      </c>
      <c r="O163" s="44">
        <v>2.66101108603478</v>
      </c>
      <c r="P163" s="44">
        <v>2.625763630589808</v>
      </c>
      <c r="Q163" s="44">
        <v>2.592951253047548</v>
      </c>
      <c r="R163" s="44">
        <v>2.5635500000000002</v>
      </c>
      <c r="S163" s="44">
        <v>1.9713799999999999</v>
      </c>
      <c r="T163" s="44">
        <v>2.6470243576201971</v>
      </c>
      <c r="U163" s="44">
        <v>2.5744801116803231</v>
      </c>
      <c r="V163" s="44">
        <v>2.5547630568472703</v>
      </c>
      <c r="W163" s="44">
        <v>2.5847614857902159</v>
      </c>
      <c r="X163" s="132"/>
      <c r="Y163" s="75">
        <f t="shared" si="101"/>
        <v>-3.3846591572926172</v>
      </c>
      <c r="Z163" s="75">
        <f t="shared" si="102"/>
        <v>123.43289627228633</v>
      </c>
      <c r="AA163" s="40">
        <f t="shared" si="103"/>
        <v>436.31259459646844</v>
      </c>
      <c r="AB163" s="40">
        <f t="shared" si="104"/>
        <v>356.40426776780907</v>
      </c>
      <c r="AC163" s="132"/>
      <c r="AD163" s="40">
        <f t="shared" si="105"/>
        <v>494.42209429752165</v>
      </c>
      <c r="AE163" s="40">
        <f t="shared" si="106"/>
        <v>489.68581855215143</v>
      </c>
      <c r="AF163" s="44">
        <f t="shared" si="107"/>
        <v>500.46652257600175</v>
      </c>
      <c r="AG163" s="44">
        <f t="shared" si="121"/>
        <v>36.535113213689876</v>
      </c>
      <c r="AH163" s="44">
        <f t="shared" si="122"/>
        <v>116.22357924986247</v>
      </c>
      <c r="AI163" s="75"/>
      <c r="AJ163" s="75">
        <f t="shared" si="108"/>
        <v>499.48649676156413</v>
      </c>
      <c r="AK163" s="75">
        <f t="shared" si="109"/>
        <v>385.59607457974113</v>
      </c>
      <c r="AL163" s="75">
        <f t="shared" si="110"/>
        <v>343.30669542049827</v>
      </c>
      <c r="AM163" s="132"/>
      <c r="AN163" s="44">
        <f t="shared" si="111"/>
        <v>143.08222899375505</v>
      </c>
      <c r="AO163" s="75">
        <f t="shared" si="112"/>
        <v>129.89689162704974</v>
      </c>
      <c r="AQ163" s="75">
        <f t="shared" si="123"/>
        <v>122.91882603442187</v>
      </c>
      <c r="AR163" s="75">
        <f t="shared" si="113"/>
        <v>119.53416687712925</v>
      </c>
      <c r="AS163" s="75">
        <f t="shared" si="114"/>
        <v>246.35172230670821</v>
      </c>
      <c r="CM163" s="75">
        <f t="shared" si="115"/>
        <v>511.9072296072186</v>
      </c>
      <c r="CN163" s="75">
        <f t="shared" si="116"/>
        <v>508.52257044992598</v>
      </c>
      <c r="CO163" s="44">
        <f t="shared" si="117"/>
        <v>11.418534785114048</v>
      </c>
      <c r="CQ163" s="75">
        <f t="shared" si="118"/>
        <v>395.49684750238731</v>
      </c>
      <c r="CR163" s="120">
        <f t="shared" si="119"/>
        <v>518.41567353680909</v>
      </c>
      <c r="CS163" s="120">
        <f t="shared" si="120"/>
        <v>515.03101437951648</v>
      </c>
      <c r="CT163" s="120">
        <f t="shared" si="124"/>
        <v>-119.53416687712917</v>
      </c>
    </row>
    <row r="164" spans="1:98" x14ac:dyDescent="0.2">
      <c r="A164" s="132">
        <v>318</v>
      </c>
      <c r="B164" s="132">
        <v>591.15</v>
      </c>
      <c r="C164" s="40">
        <v>1.6916180326482282</v>
      </c>
      <c r="D164" s="132"/>
      <c r="E164" s="44">
        <v>2.9078300000000001</v>
      </c>
      <c r="F164" s="44">
        <v>2.898122341656002</v>
      </c>
      <c r="G164" s="150">
        <v>2.5718999999999999</v>
      </c>
      <c r="H164" s="44">
        <v>1.73604</v>
      </c>
      <c r="I164" s="44"/>
      <c r="J164" s="44">
        <v>2.57619</v>
      </c>
      <c r="K164" s="44">
        <v>2.50841</v>
      </c>
      <c r="L164" s="44">
        <v>2.6183000000000001</v>
      </c>
      <c r="M164" s="44">
        <v>2.6488499999999999</v>
      </c>
      <c r="N164" s="44">
        <v>2.63958</v>
      </c>
      <c r="O164" s="44">
        <v>2.6472702922066724</v>
      </c>
      <c r="P164" s="44">
        <v>2.6126635158248783</v>
      </c>
      <c r="Q164" s="44">
        <v>2.5802613223695414</v>
      </c>
      <c r="R164" s="44">
        <v>2.55091</v>
      </c>
      <c r="S164" s="44">
        <v>1.9643900000000001</v>
      </c>
      <c r="T164" s="44">
        <v>2.6337097973707908</v>
      </c>
      <c r="U164" s="44">
        <v>2.5619920973344272</v>
      </c>
      <c r="V164" s="44">
        <v>2.5424756121032255</v>
      </c>
      <c r="W164" s="44">
        <v>2.5721848278613679</v>
      </c>
      <c r="X164" s="132"/>
      <c r="Y164" s="75">
        <f t="shared" si="101"/>
        <v>-3.3440396404057537</v>
      </c>
      <c r="Z164" s="75">
        <f t="shared" si="102"/>
        <v>123.2043204496949</v>
      </c>
      <c r="AA164" s="40">
        <f t="shared" si="103"/>
        <v>433.8391285058035</v>
      </c>
      <c r="AB164" s="40">
        <f t="shared" si="104"/>
        <v>353.90008955121658</v>
      </c>
      <c r="AC164" s="132"/>
      <c r="AD164" s="40">
        <f t="shared" si="105"/>
        <v>491.93173208902465</v>
      </c>
      <c r="AE164" s="40">
        <f t="shared" si="106"/>
        <v>487.00059206631147</v>
      </c>
      <c r="AF164" s="44">
        <f t="shared" si="107"/>
        <v>498.0325606743134</v>
      </c>
      <c r="AG164" s="44">
        <f t="shared" si="121"/>
        <v>37.220109427076359</v>
      </c>
      <c r="AH164" s="44">
        <f t="shared" si="122"/>
        <v>121.7043313679401</v>
      </c>
      <c r="AI164" s="75"/>
      <c r="AJ164" s="75">
        <f t="shared" si="108"/>
        <v>496.91681778933525</v>
      </c>
      <c r="AK164" s="75">
        <f t="shared" si="109"/>
        <v>383.21844529160563</v>
      </c>
      <c r="AL164" s="75">
        <f t="shared" si="110"/>
        <v>341.07440264733714</v>
      </c>
      <c r="AM164" s="132"/>
      <c r="AN164" s="44">
        <f t="shared" si="111"/>
        <v>143.01672823811867</v>
      </c>
      <c r="AO164" s="75">
        <f t="shared" si="112"/>
        <v>129.75646287468913</v>
      </c>
      <c r="AQ164" s="75">
        <f t="shared" si="123"/>
        <v>122.76217316948821</v>
      </c>
      <c r="AR164" s="75">
        <f t="shared" si="113"/>
        <v>119.41813352908245</v>
      </c>
      <c r="AS164" s="75">
        <f t="shared" si="114"/>
        <v>245.9664936191831</v>
      </c>
      <c r="CM164" s="75">
        <f t="shared" si="115"/>
        <v>509.31049150203432</v>
      </c>
      <c r="CN164" s="75">
        <f t="shared" si="116"/>
        <v>505.96645186162857</v>
      </c>
      <c r="CO164" s="44">
        <f t="shared" si="117"/>
        <v>11.25564500528219</v>
      </c>
      <c r="CQ164" s="75">
        <f t="shared" si="118"/>
        <v>393.03826792332075</v>
      </c>
      <c r="CR164" s="120">
        <f t="shared" si="119"/>
        <v>515.80044109280891</v>
      </c>
      <c r="CS164" s="120">
        <f t="shared" si="120"/>
        <v>512.45640145240316</v>
      </c>
      <c r="CT164" s="120">
        <f t="shared" si="124"/>
        <v>-119.41813352908241</v>
      </c>
    </row>
    <row r="165" spans="1:98" x14ac:dyDescent="0.2">
      <c r="A165" s="132">
        <v>320</v>
      </c>
      <c r="B165" s="132">
        <v>593.15</v>
      </c>
      <c r="C165" s="40">
        <v>1.6859141869678833</v>
      </c>
      <c r="D165" s="132"/>
      <c r="E165" s="44">
        <v>2.89351</v>
      </c>
      <c r="F165" s="44">
        <v>2.8839804753052261</v>
      </c>
      <c r="G165" s="150">
        <v>2.5596299999999998</v>
      </c>
      <c r="H165" s="44">
        <v>1.7319800000000001</v>
      </c>
      <c r="I165" s="44"/>
      <c r="J165" s="44">
        <v>2.5635400000000002</v>
      </c>
      <c r="K165" s="44">
        <v>2.4963299999999999</v>
      </c>
      <c r="L165" s="44">
        <v>2.6054400000000002</v>
      </c>
      <c r="M165" s="44">
        <v>2.63531</v>
      </c>
      <c r="N165" s="44">
        <v>2.62609</v>
      </c>
      <c r="O165" s="44">
        <v>2.6337084121063974</v>
      </c>
      <c r="P165" s="44">
        <v>2.5997301143340672</v>
      </c>
      <c r="Q165" s="44">
        <v>2.5677347335593788</v>
      </c>
      <c r="R165" s="44">
        <v>2.53843</v>
      </c>
      <c r="S165" s="44">
        <v>1.95749</v>
      </c>
      <c r="T165" s="44">
        <v>2.6205618830038935</v>
      </c>
      <c r="U165" s="44">
        <v>2.5496607033040659</v>
      </c>
      <c r="V165" s="44">
        <v>2.5303347811593824</v>
      </c>
      <c r="W165" s="44">
        <v>2.5597614454696207</v>
      </c>
      <c r="X165" s="132"/>
      <c r="Y165" s="75">
        <f t="shared" ref="Y165:Y192" si="125" xml:space="preserve"> -0.353*1000000000000000000/(B165^6) + 42.17*1000000000000/(B165^4) - 309.4*1000000000/(B165^3) + 963.7*1000000/(B165^2) - 1399*1000/B165 + 766.2</f>
        <v>-3.2988486532397019</v>
      </c>
      <c r="Z165" s="75">
        <f t="shared" ref="Z165:Z190" si="126" xml:space="preserve"> -0.0139*1000000000000000000/(B165^6) -0.2505*1000000000000/(B165^4)+5.9846*1000000000/(B165^3) -6.213*1000000/(B165^2)+15.349*1000/B165 + 88.426</f>
        <v>122.97847103863377</v>
      </c>
      <c r="AA165" s="40">
        <f t="shared" si="103"/>
        <v>431.38397483637721</v>
      </c>
      <c r="AB165" s="40">
        <f t="shared" si="104"/>
        <v>351.41500793949899</v>
      </c>
      <c r="AC165" s="132"/>
      <c r="AD165" s="40">
        <f t="shared" si="105"/>
        <v>489.45901278021154</v>
      </c>
      <c r="AE165" s="40">
        <f t="shared" si="106"/>
        <v>484.33347382618228</v>
      </c>
      <c r="AF165" s="44">
        <f t="shared" si="107"/>
        <v>495.61578572380296</v>
      </c>
      <c r="AG165" s="44">
        <f t="shared" si="121"/>
        <v>37.905853078939359</v>
      </c>
      <c r="AH165" s="44">
        <f t="shared" si="122"/>
        <v>127.29056175519298</v>
      </c>
      <c r="AI165" s="75"/>
      <c r="AJ165" s="75">
        <f t="shared" ref="AJ165:AJ190" si="127" xml:space="preserve"> -0.0575*1000000000000000000/(B165^6) + 8.875*1000000000000/(B165^4) - 75.55*1000000000/(B165^3) + 295.2*1000000/(B165^2) - 70.07*1000/B165 + 65.1</f>
        <v>494.36819649444283</v>
      </c>
      <c r="AK165" s="75">
        <f t="shared" si="109"/>
        <v>380.86072789111211</v>
      </c>
      <c r="AL165" s="75">
        <f t="shared" si="110"/>
        <v>338.86092677963308</v>
      </c>
      <c r="AM165" s="132"/>
      <c r="AN165" s="44">
        <f t="shared" ref="AN165:AN190" si="128">AJ165-AB165</f>
        <v>142.95318855494384</v>
      </c>
      <c r="AO165" s="75">
        <f t="shared" ref="AO165:AO193" si="129">Y165+AE165-AB165</f>
        <v>129.61961723344359</v>
      </c>
      <c r="AQ165" s="75">
        <f t="shared" si="123"/>
        <v>122.60758125207947</v>
      </c>
      <c r="AR165" s="75">
        <f t="shared" ref="AR165:AR193" si="130">Y165+AQ165</f>
        <v>119.30873259883977</v>
      </c>
      <c r="AS165" s="75">
        <f t="shared" ref="AS165:AS190" si="131">Z165+AQ165</f>
        <v>245.58605229071324</v>
      </c>
      <c r="CM165" s="75">
        <f t="shared" si="115"/>
        <v>506.73230527563027</v>
      </c>
      <c r="CN165" s="75">
        <f>CM165+Y165</f>
        <v>503.43345662239057</v>
      </c>
      <c r="CO165" s="44">
        <f t="shared" si="117"/>
        <v>11.094121049549642</v>
      </c>
      <c r="CQ165" s="75">
        <f t="shared" si="118"/>
        <v>390.59745406636199</v>
      </c>
      <c r="CR165" s="120">
        <f t="shared" si="119"/>
        <v>513.20503531844145</v>
      </c>
      <c r="CS165" s="120">
        <f t="shared" ref="CS165:CS193" si="132">1000*LN(E165/H165)+Y165</f>
        <v>509.90618666520174</v>
      </c>
      <c r="CT165" s="120">
        <f t="shared" si="124"/>
        <v>-119.30873259883975</v>
      </c>
    </row>
    <row r="166" spans="1:98" x14ac:dyDescent="0.2">
      <c r="A166" s="132">
        <v>322</v>
      </c>
      <c r="B166" s="132">
        <v>595.15</v>
      </c>
      <c r="C166" s="40">
        <v>1.6802486768041671</v>
      </c>
      <c r="D166" s="132"/>
      <c r="E166" s="44">
        <v>2.8793500000000001</v>
      </c>
      <c r="F166" s="44">
        <v>2.8700098384226593</v>
      </c>
      <c r="G166" s="150">
        <v>2.5475099999999999</v>
      </c>
      <c r="H166" s="44">
        <v>1.7279500000000001</v>
      </c>
      <c r="I166" s="44"/>
      <c r="J166" s="44">
        <v>2.55104</v>
      </c>
      <c r="K166" s="44">
        <v>2.4843999999999999</v>
      </c>
      <c r="L166" s="44">
        <v>2.5927500000000001</v>
      </c>
      <c r="M166" s="44">
        <v>2.62195</v>
      </c>
      <c r="N166" s="44">
        <v>2.6127699999999998</v>
      </c>
      <c r="O166" s="44">
        <v>2.6203186829086267</v>
      </c>
      <c r="P166" s="44">
        <v>2.5869565242746702</v>
      </c>
      <c r="Q166" s="44">
        <v>2.555361466577327</v>
      </c>
      <c r="R166" s="44">
        <v>2.5261100000000001</v>
      </c>
      <c r="S166" s="44">
        <v>1.9506600000000001</v>
      </c>
      <c r="T166" s="44">
        <v>2.607580614528588</v>
      </c>
      <c r="U166" s="44">
        <v>2.5374793089110406</v>
      </c>
      <c r="V166" s="44">
        <v>2.5183472500530613</v>
      </c>
      <c r="W166" s="44">
        <v>2.5474879630305387</v>
      </c>
      <c r="X166" s="132"/>
      <c r="Y166" s="75">
        <f t="shared" si="125"/>
        <v>-3.2491164430996378</v>
      </c>
      <c r="Z166" s="75">
        <f t="shared" si="126"/>
        <v>122.75530539123152</v>
      </c>
      <c r="AA166" s="40">
        <f t="shared" si="103"/>
        <v>428.94693257179563</v>
      </c>
      <c r="AB166" s="40">
        <f t="shared" si="104"/>
        <v>348.94883977289822</v>
      </c>
      <c r="AC166" s="132"/>
      <c r="AD166" s="40">
        <f t="shared" si="105"/>
        <v>487.0037499763996</v>
      </c>
      <c r="AE166" s="40">
        <f t="shared" si="106"/>
        <v>481.68428127362847</v>
      </c>
      <c r="AF166" s="44">
        <f t="shared" si="107"/>
        <v>493.21601668607065</v>
      </c>
      <c r="AG166" s="44">
        <f t="shared" si="121"/>
        <v>38.592257672087072</v>
      </c>
      <c r="AH166" s="44">
        <f t="shared" si="122"/>
        <v>132.98092162257288</v>
      </c>
      <c r="AI166" s="75"/>
      <c r="AJ166" s="75">
        <f t="shared" si="127"/>
        <v>491.84040641806484</v>
      </c>
      <c r="AK166" s="75">
        <f t="shared" si="109"/>
        <v>378.52270802061497</v>
      </c>
      <c r="AL166" s="75">
        <f t="shared" si="110"/>
        <v>336.66606387940971</v>
      </c>
      <c r="AM166" s="132"/>
      <c r="AN166" s="44">
        <f t="shared" si="128"/>
        <v>142.89156664516662</v>
      </c>
      <c r="AO166" s="75">
        <f t="shared" si="129"/>
        <v>129.48632505763061</v>
      </c>
      <c r="AQ166" s="75">
        <f t="shared" si="123"/>
        <v>122.44816270647236</v>
      </c>
      <c r="AR166" s="75">
        <f>Y166+AQ166</f>
        <v>119.19904626337272</v>
      </c>
      <c r="AS166" s="75">
        <f t="shared" si="131"/>
        <v>245.20346809770388</v>
      </c>
      <c r="CM166" s="75">
        <f t="shared" si="115"/>
        <v>504.17247964301839</v>
      </c>
      <c r="CN166" s="75">
        <f>CM166+Y166</f>
        <v>500.92336319991875</v>
      </c>
      <c r="CO166" s="44">
        <f t="shared" si="117"/>
        <v>10.93395266097798</v>
      </c>
      <c r="CQ166" s="75">
        <f t="shared" si="118"/>
        <v>388.18067674606567</v>
      </c>
      <c r="CR166" s="120">
        <f t="shared" si="119"/>
        <v>510.62883945253799</v>
      </c>
      <c r="CS166" s="120">
        <f t="shared" si="132"/>
        <v>507.37972300943835</v>
      </c>
      <c r="CT166" s="120">
        <f t="shared" si="124"/>
        <v>-119.19904626337268</v>
      </c>
    </row>
    <row r="167" spans="1:98" x14ac:dyDescent="0.2">
      <c r="A167" s="132">
        <v>324</v>
      </c>
      <c r="B167" s="132">
        <v>597.15</v>
      </c>
      <c r="C167" s="40">
        <v>1.6746211169722851</v>
      </c>
      <c r="D167" s="132"/>
      <c r="E167" s="44">
        <v>2.86537</v>
      </c>
      <c r="F167" s="44">
        <v>2.8562301141809892</v>
      </c>
      <c r="G167" s="150">
        <v>2.5355300000000001</v>
      </c>
      <c r="H167" s="44">
        <v>1.72397</v>
      </c>
      <c r="I167" s="44"/>
      <c r="J167" s="44">
        <v>2.5387</v>
      </c>
      <c r="K167" s="44">
        <v>2.47261</v>
      </c>
      <c r="L167" s="44">
        <v>2.5802200000000002</v>
      </c>
      <c r="M167" s="44">
        <v>2.6087500000000001</v>
      </c>
      <c r="N167" s="44">
        <v>2.5996299999999999</v>
      </c>
      <c r="O167" s="44">
        <v>2.607101839207667</v>
      </c>
      <c r="P167" s="44">
        <v>2.5743463410404583</v>
      </c>
      <c r="Q167" s="44">
        <v>2.543138200050207</v>
      </c>
      <c r="R167" s="44">
        <v>2.5139399999999998</v>
      </c>
      <c r="S167" s="44">
        <v>1.9439</v>
      </c>
      <c r="T167" s="44">
        <v>2.5947592732170013</v>
      </c>
      <c r="U167" s="44">
        <v>2.5254512245545579</v>
      </c>
      <c r="V167" s="44">
        <v>2.5065096484797791</v>
      </c>
      <c r="W167" s="44">
        <v>2.5353711330306012</v>
      </c>
      <c r="X167" s="132"/>
      <c r="Y167" s="75">
        <f t="shared" si="125"/>
        <v>-3.1948732560861117</v>
      </c>
      <c r="Z167" s="75">
        <f t="shared" si="126"/>
        <v>122.53478165601837</v>
      </c>
      <c r="AA167" s="40">
        <f t="shared" si="103"/>
        <v>426.52780360764825</v>
      </c>
      <c r="AB167" s="40">
        <f t="shared" si="104"/>
        <v>346.50140397636301</v>
      </c>
      <c r="AC167" s="132"/>
      <c r="AD167" s="40">
        <f t="shared" si="105"/>
        <v>484.56575989389546</v>
      </c>
      <c r="AE167" s="40">
        <f t="shared" si="106"/>
        <v>479.05283429624046</v>
      </c>
      <c r="AF167" s="44">
        <f t="shared" si="107"/>
        <v>490.83307505180568</v>
      </c>
      <c r="AG167" s="44">
        <f t="shared" si="121"/>
        <v>39.279239288571183</v>
      </c>
      <c r="AH167" s="44">
        <f t="shared" si="122"/>
        <v>138.77407225907976</v>
      </c>
      <c r="AI167" s="75"/>
      <c r="AJ167" s="75">
        <f t="shared" si="127"/>
        <v>489.33322417213003</v>
      </c>
      <c r="AK167" s="75">
        <f t="shared" si="109"/>
        <v>376.20417412225692</v>
      </c>
      <c r="AL167" s="75">
        <f t="shared" si="110"/>
        <v>334.4896126889472</v>
      </c>
      <c r="AM167" s="132"/>
      <c r="AN167" s="44">
        <f t="shared" si="128"/>
        <v>142.83182019576702</v>
      </c>
      <c r="AO167" s="75">
        <f t="shared" si="129"/>
        <v>129.35655706379134</v>
      </c>
      <c r="AQ167" s="75">
        <f t="shared" si="123"/>
        <v>122.29479851114148</v>
      </c>
      <c r="AR167" s="75">
        <f t="shared" si="130"/>
        <v>119.09992525505537</v>
      </c>
      <c r="AS167" s="75">
        <f t="shared" si="131"/>
        <v>244.82958016715986</v>
      </c>
      <c r="CM167" s="75">
        <f t="shared" si="115"/>
        <v>501.63082587203724</v>
      </c>
      <c r="CN167" s="75">
        <f>CM167+Y167</f>
        <v>498.43595261595112</v>
      </c>
      <c r="CO167" s="44">
        <f t="shared" si="117"/>
        <v>10.775129606522796</v>
      </c>
      <c r="CQ167" s="75">
        <f t="shared" si="118"/>
        <v>385.77291747075697</v>
      </c>
      <c r="CR167" s="120">
        <f t="shared" si="119"/>
        <v>508.06771598189835</v>
      </c>
      <c r="CS167" s="120">
        <f t="shared" si="132"/>
        <v>504.87284272581223</v>
      </c>
      <c r="CT167" s="120">
        <f t="shared" si="124"/>
        <v>-119.09992525505527</v>
      </c>
    </row>
    <row r="168" spans="1:98" x14ac:dyDescent="0.2">
      <c r="A168" s="132">
        <v>326</v>
      </c>
      <c r="B168" s="132">
        <v>599.15</v>
      </c>
      <c r="C168" s="40">
        <v>1.6690311274305267</v>
      </c>
      <c r="D168" s="132"/>
      <c r="E168" s="44">
        <v>2.85155</v>
      </c>
      <c r="F168" s="44">
        <v>2.8426211218274746</v>
      </c>
      <c r="G168" s="150">
        <v>2.5236999999999998</v>
      </c>
      <c r="H168" s="44">
        <v>1.72001</v>
      </c>
      <c r="I168" s="44"/>
      <c r="J168" s="44">
        <v>2.5265200000000001</v>
      </c>
      <c r="K168" s="44">
        <v>2.4609700000000001</v>
      </c>
      <c r="L168" s="44">
        <v>2.5678399999999999</v>
      </c>
      <c r="M168" s="44">
        <v>2.59572</v>
      </c>
      <c r="N168" s="44">
        <v>2.5866400000000001</v>
      </c>
      <c r="O168" s="44">
        <v>2.594050886162413</v>
      </c>
      <c r="P168" s="44">
        <v>2.5618893682815771</v>
      </c>
      <c r="Q168" s="44">
        <v>2.5310682554059158</v>
      </c>
      <c r="R168" s="44">
        <v>2.5019200000000001</v>
      </c>
      <c r="S168" s="44">
        <v>1.9372199999999999</v>
      </c>
      <c r="T168" s="44">
        <v>2.5820979368238262</v>
      </c>
      <c r="U168" s="44">
        <v>2.5135663812158269</v>
      </c>
      <c r="V168" s="44">
        <v>2.4948087311402443</v>
      </c>
      <c r="W168" s="44">
        <v>2.5233974806905017</v>
      </c>
      <c r="X168" s="132"/>
      <c r="Y168" s="75">
        <f t="shared" si="125"/>
        <v>-3.1361493357931067</v>
      </c>
      <c r="Z168" s="75">
        <f t="shared" si="126"/>
        <v>122.31685876095284</v>
      </c>
      <c r="AA168" s="40">
        <f t="shared" si="103"/>
        <v>424.12639269926262</v>
      </c>
      <c r="AB168" s="40">
        <f t="shared" si="104"/>
        <v>344.0725215322106</v>
      </c>
      <c r="AC168" s="132"/>
      <c r="AD168" s="40">
        <f t="shared" si="105"/>
        <v>482.14486131452361</v>
      </c>
      <c r="AE168" s="40">
        <f t="shared" si="106"/>
        <v>476.43895518651425</v>
      </c>
      <c r="AF168" s="44">
        <f t="shared" si="107"/>
        <v>488.46678479684937</v>
      </c>
      <c r="AG168" s="44">
        <f t="shared" si="121"/>
        <v>39.966716516381837</v>
      </c>
      <c r="AH168" s="44">
        <f t="shared" si="122"/>
        <v>144.66868513525424</v>
      </c>
      <c r="AI168" s="75"/>
      <c r="AJ168" s="75">
        <f t="shared" si="127"/>
        <v>486.84642938776415</v>
      </c>
      <c r="AK168" s="75">
        <f t="shared" si="109"/>
        <v>373.90491739499095</v>
      </c>
      <c r="AL168" s="75">
        <f t="shared" si="110"/>
        <v>332.3313745894402</v>
      </c>
      <c r="AM168" s="132"/>
      <c r="AN168" s="44">
        <f t="shared" si="128"/>
        <v>142.77390785555355</v>
      </c>
      <c r="AO168" s="75">
        <f t="shared" si="129"/>
        <v>129.23028431851054</v>
      </c>
      <c r="AQ168" s="75">
        <f t="shared" si="123"/>
        <v>122.13662743098257</v>
      </c>
      <c r="AR168" s="75">
        <f t="shared" si="130"/>
        <v>119.00047809518946</v>
      </c>
      <c r="AS168" s="75">
        <f t="shared" si="131"/>
        <v>244.45348619193541</v>
      </c>
      <c r="CM168" s="75">
        <f t="shared" si="115"/>
        <v>499.10715774174997</v>
      </c>
      <c r="CN168" s="75">
        <f>CM168+Y168</f>
        <v>495.97100840595687</v>
      </c>
      <c r="CO168" s="44">
        <f t="shared" si="117"/>
        <v>10.617641679365818</v>
      </c>
      <c r="CQ168" s="75">
        <f t="shared" si="118"/>
        <v>383.39597389869107</v>
      </c>
      <c r="CR168" s="120">
        <f t="shared" si="119"/>
        <v>505.53260132967358</v>
      </c>
      <c r="CS168" s="120">
        <f t="shared" si="132"/>
        <v>502.39645199388048</v>
      </c>
      <c r="CT168" s="120">
        <f t="shared" si="124"/>
        <v>-119.00047809518941</v>
      </c>
    </row>
    <row r="169" spans="1:98" x14ac:dyDescent="0.2">
      <c r="A169" s="132">
        <v>328</v>
      </c>
      <c r="B169" s="132">
        <v>601.15</v>
      </c>
      <c r="C169" s="40">
        <v>1.6634783331947103</v>
      </c>
      <c r="D169" s="132"/>
      <c r="E169" s="44">
        <v>2.8378899999999998</v>
      </c>
      <c r="F169" s="44">
        <v>2.8291826208300717</v>
      </c>
      <c r="G169" s="150">
        <v>2.5120200000000001</v>
      </c>
      <c r="H169" s="44">
        <v>1.7161</v>
      </c>
      <c r="I169" s="44"/>
      <c r="J169" s="44">
        <v>2.5144799999999998</v>
      </c>
      <c r="K169" s="44">
        <v>2.4494799999999999</v>
      </c>
      <c r="L169" s="44">
        <v>2.5556100000000002</v>
      </c>
      <c r="M169" s="44">
        <v>2.5828600000000002</v>
      </c>
      <c r="N169" s="44">
        <v>2.5738300000000001</v>
      </c>
      <c r="O169" s="44">
        <v>2.5811644658951898</v>
      </c>
      <c r="P169" s="44">
        <v>2.5495856984562786</v>
      </c>
      <c r="Q169" s="44">
        <v>2.5191449897909872</v>
      </c>
      <c r="R169" s="44">
        <v>2.4900600000000002</v>
      </c>
      <c r="S169" s="44">
        <v>1.93062</v>
      </c>
      <c r="T169" s="44">
        <v>2.569593169051239</v>
      </c>
      <c r="U169" s="44">
        <v>2.5018248483025789</v>
      </c>
      <c r="V169" s="44">
        <v>2.4832543591024869</v>
      </c>
      <c r="W169" s="44">
        <v>2.5115705512326678</v>
      </c>
      <c r="X169" s="132"/>
      <c r="Y169" s="75">
        <f t="shared" si="125"/>
        <v>-3.072974921842615</v>
      </c>
      <c r="Z169" s="75">
        <f t="shared" si="126"/>
        <v>122.10149639684839</v>
      </c>
      <c r="AA169" s="40">
        <f t="shared" si="103"/>
        <v>421.74250741057608</v>
      </c>
      <c r="AB169" s="40">
        <f t="shared" si="104"/>
        <v>341.66201545319819</v>
      </c>
      <c r="AC169" s="132"/>
      <c r="AD169" s="40">
        <f t="shared" si="105"/>
        <v>479.74087554109826</v>
      </c>
      <c r="AE169" s="40">
        <f t="shared" si="106"/>
        <v>473.84246860184646</v>
      </c>
      <c r="AF169" s="44">
        <f t="shared" si="107"/>
        <v>486.11697233916954</v>
      </c>
      <c r="AG169" s="44">
        <f t="shared" si="121"/>
        <v>40.654610378374748</v>
      </c>
      <c r="AH169" s="44">
        <f t="shared" si="122"/>
        <v>150.6634419975581</v>
      </c>
      <c r="AI169" s="75"/>
      <c r="AJ169" s="75">
        <f t="shared" si="127"/>
        <v>484.37980466479814</v>
      </c>
      <c r="AK169" s="75">
        <f t="shared" si="109"/>
        <v>371.62473175236369</v>
      </c>
      <c r="AL169" s="75">
        <f t="shared" si="110"/>
        <v>330.19115356039441</v>
      </c>
      <c r="AM169" s="132"/>
      <c r="AN169" s="44">
        <f t="shared" si="128"/>
        <v>142.71778921159995</v>
      </c>
      <c r="AO169" s="75">
        <f t="shared" si="129"/>
        <v>129.10747822680565</v>
      </c>
      <c r="AQ169" s="75">
        <f t="shared" si="123"/>
        <v>121.97360793905517</v>
      </c>
      <c r="AR169" s="75">
        <f t="shared" si="130"/>
        <v>118.90063301721256</v>
      </c>
      <c r="AS169" s="75">
        <f t="shared" si="131"/>
        <v>244.07510433590357</v>
      </c>
      <c r="CM169" s="75"/>
      <c r="CN169" s="75"/>
      <c r="CQ169" s="75">
        <f t="shared" si="118"/>
        <v>381.03293593157667</v>
      </c>
      <c r="CR169" s="120">
        <f t="shared" si="119"/>
        <v>503.00654387063184</v>
      </c>
      <c r="CS169" s="120">
        <f t="shared" si="132"/>
        <v>499.93356894878923</v>
      </c>
      <c r="CT169" s="120">
        <f t="shared" si="124"/>
        <v>-118.90063301721256</v>
      </c>
    </row>
    <row r="170" spans="1:98" x14ac:dyDescent="0.2">
      <c r="A170" s="132">
        <v>330</v>
      </c>
      <c r="B170" s="132">
        <v>603.15</v>
      </c>
      <c r="C170" s="40">
        <v>1.6579623642543315</v>
      </c>
      <c r="D170" s="132"/>
      <c r="E170" s="44">
        <v>2.8243900000000002</v>
      </c>
      <c r="F170" s="44">
        <v>2.8159143766956065</v>
      </c>
      <c r="G170" s="150">
        <v>2.50047</v>
      </c>
      <c r="H170" s="44">
        <v>1.7122200000000001</v>
      </c>
      <c r="I170" s="44"/>
      <c r="J170" s="44">
        <v>2.5026000000000002</v>
      </c>
      <c r="K170" s="44">
        <v>2.4381200000000001</v>
      </c>
      <c r="L170" s="44">
        <v>2.5435300000000001</v>
      </c>
      <c r="M170" s="44">
        <v>2.5701499999999999</v>
      </c>
      <c r="N170" s="44">
        <v>2.5611700000000002</v>
      </c>
      <c r="O170" s="44">
        <v>2.5684411614829723</v>
      </c>
      <c r="P170" s="44">
        <v>2.5374352405041476</v>
      </c>
      <c r="Q170" s="44">
        <v>2.5073650618665355</v>
      </c>
      <c r="R170" s="44">
        <v>2.4783300000000001</v>
      </c>
      <c r="S170" s="44">
        <v>1.92408</v>
      </c>
      <c r="T170" s="44">
        <v>2.5572417648945471</v>
      </c>
      <c r="U170" s="44">
        <v>2.4902266257232504</v>
      </c>
      <c r="V170" s="44">
        <v>2.4718399722184845</v>
      </c>
      <c r="W170" s="44">
        <v>2.4998901761468177</v>
      </c>
      <c r="X170" s="132"/>
      <c r="Y170" s="75">
        <f t="shared" si="125"/>
        <v>-3.0053802482541414</v>
      </c>
      <c r="Z170" s="75">
        <f t="shared" si="126"/>
        <v>121.88865500118993</v>
      </c>
      <c r="AA170" s="40">
        <f t="shared" si="103"/>
        <v>419.37595806409399</v>
      </c>
      <c r="AB170" s="40">
        <f t="shared" si="104"/>
        <v>339.26971075599738</v>
      </c>
      <c r="AC170" s="132"/>
      <c r="AD170" s="40">
        <f t="shared" si="105"/>
        <v>477.35362635381966</v>
      </c>
      <c r="AE170" s="40">
        <f t="shared" si="106"/>
        <v>471.26320152532537</v>
      </c>
      <c r="AF170" s="44">
        <f t="shared" si="107"/>
        <v>483.78346649672523</v>
      </c>
      <c r="AG170" s="44">
        <f t="shared" si="121"/>
        <v>41.342844263319812</v>
      </c>
      <c r="AH170" s="44">
        <f t="shared" si="122"/>
        <v>156.75703495406219</v>
      </c>
      <c r="AI170" s="75"/>
      <c r="AJ170" s="75">
        <f t="shared" si="127"/>
        <v>481.93313552231371</v>
      </c>
      <c r="AK170" s="75">
        <f t="shared" si="109"/>
        <v>369.3634137810472</v>
      </c>
      <c r="AL170" s="75">
        <f t="shared" si="110"/>
        <v>328.06875613974034</v>
      </c>
      <c r="AM170" s="132"/>
      <c r="AN170" s="44">
        <f t="shared" si="128"/>
        <v>142.66342476631633</v>
      </c>
      <c r="AO170" s="75">
        <f t="shared" si="129"/>
        <v>128.98811052107385</v>
      </c>
      <c r="AQ170" s="75">
        <f t="shared" si="123"/>
        <v>121.81369787442789</v>
      </c>
      <c r="AR170" s="75">
        <f t="shared" si="130"/>
        <v>118.80831762617375</v>
      </c>
      <c r="AS170" s="75">
        <f t="shared" si="131"/>
        <v>243.70235287561781</v>
      </c>
      <c r="CM170" s="75"/>
      <c r="CN170" s="75"/>
      <c r="CQ170" s="75">
        <f t="shared" si="118"/>
        <v>378.68794006794013</v>
      </c>
      <c r="CR170" s="120">
        <f t="shared" si="119"/>
        <v>500.50163794236812</v>
      </c>
      <c r="CS170" s="120">
        <f t="shared" si="132"/>
        <v>497.49625769411398</v>
      </c>
      <c r="CT170" s="120">
        <f t="shared" si="124"/>
        <v>-118.80831762617385</v>
      </c>
    </row>
    <row r="171" spans="1:98" x14ac:dyDescent="0.2">
      <c r="A171" s="132">
        <v>332</v>
      </c>
      <c r="B171" s="132">
        <v>605.15</v>
      </c>
      <c r="C171" s="40">
        <v>1.6524828554903743</v>
      </c>
      <c r="D171" s="132"/>
      <c r="E171" s="44">
        <v>2.8110499999999998</v>
      </c>
      <c r="F171" s="44">
        <v>2.8028161609201825</v>
      </c>
      <c r="G171" s="150">
        <v>2.4890599999999998</v>
      </c>
      <c r="H171" s="44">
        <v>1.7083699999999999</v>
      </c>
      <c r="I171" s="44"/>
      <c r="J171" s="44">
        <v>2.4908600000000001</v>
      </c>
      <c r="K171" s="44">
        <v>2.4269099999999999</v>
      </c>
      <c r="L171" s="44">
        <v>2.5316000000000001</v>
      </c>
      <c r="M171" s="44">
        <v>2.5576099999999999</v>
      </c>
      <c r="N171" s="44">
        <v>2.54867</v>
      </c>
      <c r="O171" s="44">
        <v>2.5558775401024207</v>
      </c>
      <c r="P171" s="44">
        <v>2.5254314934724338</v>
      </c>
      <c r="Q171" s="44">
        <v>2.4957284558260517</v>
      </c>
      <c r="R171" s="44">
        <v>2.4667500000000002</v>
      </c>
      <c r="S171" s="44">
        <v>1.9176200000000001</v>
      </c>
      <c r="T171" s="44">
        <v>2.5450436474928044</v>
      </c>
      <c r="U171" s="44">
        <v>2.4787750246287397</v>
      </c>
      <c r="V171" s="44">
        <v>2.460555515568887</v>
      </c>
      <c r="W171" s="44">
        <v>2.4883497037171098</v>
      </c>
      <c r="X171" s="132"/>
      <c r="Y171" s="75">
        <f t="shared" si="125"/>
        <v>-2.9333955416866502</v>
      </c>
      <c r="Z171" s="75">
        <f t="shared" si="126"/>
        <v>121.67829574233033</v>
      </c>
      <c r="AA171" s="40">
        <f t="shared" si="103"/>
        <v>417.02655769191006</v>
      </c>
      <c r="AB171" s="40">
        <f t="shared" si="104"/>
        <v>336.89543443506528</v>
      </c>
      <c r="AC171" s="132"/>
      <c r="AD171" s="40">
        <f t="shared" si="105"/>
        <v>474.98293996756979</v>
      </c>
      <c r="AE171" s="40">
        <f t="shared" si="106"/>
        <v>468.70098322729905</v>
      </c>
      <c r="AF171" s="44">
        <f t="shared" si="107"/>
        <v>481.4660984461986</v>
      </c>
      <c r="AG171" s="44">
        <f t="shared" si="121"/>
        <v>42.031343859016616</v>
      </c>
      <c r="AH171" s="44">
        <f t="shared" si="122"/>
        <v>162.94816655178096</v>
      </c>
      <c r="AI171" s="75"/>
      <c r="AJ171" s="75">
        <f t="shared" si="127"/>
        <v>479.50621035020117</v>
      </c>
      <c r="AK171" s="75">
        <f t="shared" si="109"/>
        <v>367.12076270010277</v>
      </c>
      <c r="AL171" s="75">
        <f t="shared" si="110"/>
        <v>325.96399138465586</v>
      </c>
      <c r="AM171" s="132"/>
      <c r="AN171" s="44">
        <f t="shared" si="128"/>
        <v>142.61077591513589</v>
      </c>
      <c r="AO171" s="75">
        <f t="shared" si="129"/>
        <v>128.87215325054711</v>
      </c>
      <c r="AQ171" s="75">
        <f t="shared" si="123"/>
        <v>121.65294986892019</v>
      </c>
      <c r="AR171" s="75">
        <f t="shared" si="130"/>
        <v>118.71955432723354</v>
      </c>
      <c r="AS171" s="75">
        <f t="shared" si="131"/>
        <v>243.33124561125052</v>
      </c>
      <c r="CM171" s="75"/>
      <c r="CN171" s="75"/>
      <c r="CQ171" s="75">
        <f t="shared" si="118"/>
        <v>376.3654296209412</v>
      </c>
      <c r="CR171" s="120">
        <f t="shared" si="119"/>
        <v>498.0183794898615</v>
      </c>
      <c r="CS171" s="120">
        <f t="shared" si="132"/>
        <v>495.08498394817485</v>
      </c>
      <c r="CT171" s="120">
        <f t="shared" si="124"/>
        <v>-118.71955432723365</v>
      </c>
    </row>
    <row r="172" spans="1:98" x14ac:dyDescent="0.2">
      <c r="A172" s="132">
        <v>334</v>
      </c>
      <c r="B172" s="132">
        <v>607.15</v>
      </c>
      <c r="C172" s="40">
        <v>1.647039446594746</v>
      </c>
      <c r="D172" s="132"/>
      <c r="E172" s="44">
        <v>2.79786</v>
      </c>
      <c r="F172" s="44">
        <v>2.7898777794698502</v>
      </c>
      <c r="G172" s="150">
        <v>2.4777900000000002</v>
      </c>
      <c r="H172" s="44">
        <v>1.7045600000000001</v>
      </c>
      <c r="I172" s="44"/>
      <c r="J172" s="44">
        <v>2.47926</v>
      </c>
      <c r="K172" s="44">
        <v>2.4158300000000001</v>
      </c>
      <c r="L172" s="44">
        <v>2.5198200000000002</v>
      </c>
      <c r="M172" s="44">
        <v>2.54522</v>
      </c>
      <c r="N172" s="44">
        <v>2.53633</v>
      </c>
      <c r="O172" s="44">
        <v>2.5434700705925359</v>
      </c>
      <c r="P172" s="44">
        <v>2.5135676511925804</v>
      </c>
      <c r="Q172" s="44">
        <v>2.4842285129373787</v>
      </c>
      <c r="R172" s="44">
        <v>2.4553199999999999</v>
      </c>
      <c r="S172" s="44">
        <v>1.9112199999999999</v>
      </c>
      <c r="T172" s="44">
        <v>2.532992175433638</v>
      </c>
      <c r="U172" s="44">
        <v>2.4674534227299345</v>
      </c>
      <c r="V172" s="44">
        <v>2.4494143599472586</v>
      </c>
      <c r="W172" s="44">
        <v>2.4769459526304312</v>
      </c>
      <c r="X172" s="132"/>
      <c r="Y172" s="75">
        <f t="shared" si="125"/>
        <v>-2.857051019541359</v>
      </c>
      <c r="Z172" s="75">
        <f t="shared" si="126"/>
        <v>121.47038050405745</v>
      </c>
      <c r="AA172" s="40">
        <f t="shared" si="103"/>
        <v>414.69412198776024</v>
      </c>
      <c r="AB172" s="40">
        <f t="shared" si="104"/>
        <v>334.53901543690392</v>
      </c>
      <c r="AC172" s="132"/>
      <c r="AD172" s="40">
        <f t="shared" si="105"/>
        <v>472.62864499008754</v>
      </c>
      <c r="AE172" s="40">
        <f t="shared" si="106"/>
        <v>466.15564522770319</v>
      </c>
      <c r="AF172" s="44">
        <f t="shared" si="107"/>
        <v>479.16470168257439</v>
      </c>
      <c r="AG172" s="44">
        <f t="shared" si="121"/>
        <v>42.720037087402169</v>
      </c>
      <c r="AH172" s="44">
        <f t="shared" si="122"/>
        <v>169.23554984602603</v>
      </c>
      <c r="AI172" s="75"/>
      <c r="AJ172" s="75">
        <f t="shared" si="127"/>
        <v>477.09882036170097</v>
      </c>
      <c r="AK172" s="75">
        <f t="shared" si="109"/>
        <v>364.89658032096094</v>
      </c>
      <c r="AL172" s="75">
        <f t="shared" si="110"/>
        <v>323.87667083307855</v>
      </c>
      <c r="AM172" s="132"/>
      <c r="AN172" s="44">
        <f t="shared" si="128"/>
        <v>142.55980492479705</v>
      </c>
      <c r="AO172" s="75">
        <f t="shared" si="129"/>
        <v>128.75957877125791</v>
      </c>
      <c r="AQ172" s="75">
        <f t="shared" si="123"/>
        <v>121.48780539853212</v>
      </c>
      <c r="AR172" s="75">
        <f t="shared" si="130"/>
        <v>118.63075437899076</v>
      </c>
      <c r="AS172" s="75">
        <f t="shared" si="131"/>
        <v>242.95818590258955</v>
      </c>
      <c r="CM172" s="75"/>
      <c r="CN172" s="75"/>
      <c r="CQ172" s="75">
        <f t="shared" si="118"/>
        <v>374.06002093813993</v>
      </c>
      <c r="CR172" s="120">
        <f t="shared" si="119"/>
        <v>495.54782633667196</v>
      </c>
      <c r="CS172" s="120">
        <f t="shared" si="132"/>
        <v>492.6907753171306</v>
      </c>
      <c r="CT172" s="120">
        <f t="shared" si="124"/>
        <v>-118.63075437899067</v>
      </c>
    </row>
    <row r="173" spans="1:98" x14ac:dyDescent="0.2">
      <c r="A173" s="132">
        <v>336</v>
      </c>
      <c r="B173" s="132">
        <v>609.15</v>
      </c>
      <c r="C173" s="40">
        <v>1.6416317819912993</v>
      </c>
      <c r="D173" s="132"/>
      <c r="E173" s="44">
        <v>2.7848299999999999</v>
      </c>
      <c r="F173" s="44">
        <v>2.7771089855338054</v>
      </c>
      <c r="G173" s="150">
        <v>2.4666399999999999</v>
      </c>
      <c r="H173" s="44">
        <v>1.70078</v>
      </c>
      <c r="I173" s="44"/>
      <c r="J173" s="44">
        <v>2.4678100000000001</v>
      </c>
      <c r="K173" s="44">
        <v>2.4048799999999999</v>
      </c>
      <c r="L173" s="44">
        <v>2.5081699999999998</v>
      </c>
      <c r="M173" s="44">
        <v>2.5329899999999999</v>
      </c>
      <c r="N173" s="44">
        <v>2.5241400000000001</v>
      </c>
      <c r="O173" s="44">
        <v>2.531217098551604</v>
      </c>
      <c r="P173" s="44">
        <v>2.501857123058195</v>
      </c>
      <c r="Q173" s="44">
        <v>2.472875248988927</v>
      </c>
      <c r="R173" s="44">
        <v>2.4440200000000001</v>
      </c>
      <c r="S173" s="44">
        <v>1.9049</v>
      </c>
      <c r="T173" s="44">
        <v>2.5210906318150514</v>
      </c>
      <c r="U173" s="44">
        <v>2.4562684422568206</v>
      </c>
      <c r="V173" s="44">
        <v>2.4384032036077339</v>
      </c>
      <c r="W173" s="44">
        <v>2.465678661524215</v>
      </c>
      <c r="X173" s="132"/>
      <c r="Y173" s="75">
        <f t="shared" si="125"/>
        <v>-2.7763768879569852</v>
      </c>
      <c r="Z173" s="75">
        <f t="shared" si="126"/>
        <v>121.26487187052211</v>
      </c>
      <c r="AA173" s="40">
        <f t="shared" si="103"/>
        <v>412.37846926008774</v>
      </c>
      <c r="AB173" s="40">
        <f t="shared" si="104"/>
        <v>332.20028463470129</v>
      </c>
      <c r="AC173" s="132"/>
      <c r="AD173" s="40">
        <f t="shared" si="105"/>
        <v>470.29057238100131</v>
      </c>
      <c r="AE173" s="40">
        <f t="shared" si="106"/>
        <v>463.62702125913165</v>
      </c>
      <c r="AF173" s="44">
        <f t="shared" si="107"/>
        <v>476.87911197954696</v>
      </c>
      <c r="AG173" s="44">
        <f t="shared" si="121"/>
        <v>43.408854041604087</v>
      </c>
      <c r="AH173" s="44">
        <f t="shared" si="122"/>
        <v>175.61790846211758</v>
      </c>
      <c r="AI173" s="75"/>
      <c r="AJ173" s="75">
        <f t="shared" si="127"/>
        <v>474.7107595469098</v>
      </c>
      <c r="AK173" s="75">
        <f t="shared" si="109"/>
        <v>362.69067100810605</v>
      </c>
      <c r="AL173" s="75">
        <f t="shared" si="110"/>
        <v>321.80660846589694</v>
      </c>
      <c r="AM173" s="132"/>
      <c r="AN173" s="44">
        <f t="shared" si="128"/>
        <v>142.51047491220851</v>
      </c>
      <c r="AO173" s="75">
        <f t="shared" si="129"/>
        <v>128.65035973647338</v>
      </c>
      <c r="AQ173" s="75">
        <f t="shared" si="123"/>
        <v>121.32992955074629</v>
      </c>
      <c r="AR173" s="75">
        <f t="shared" si="130"/>
        <v>118.5535526627893</v>
      </c>
      <c r="AS173" s="75">
        <f t="shared" si="131"/>
        <v>242.59480142126841</v>
      </c>
      <c r="CM173" s="75"/>
      <c r="CN173" s="75"/>
      <c r="CQ173" s="75">
        <f t="shared" si="118"/>
        <v>371.76993130851383</v>
      </c>
      <c r="CR173" s="120">
        <f t="shared" si="119"/>
        <v>493.09986085926016</v>
      </c>
      <c r="CS173" s="120">
        <f t="shared" si="132"/>
        <v>490.32348397130318</v>
      </c>
      <c r="CT173" s="120">
        <f t="shared" si="124"/>
        <v>-118.55355266278934</v>
      </c>
    </row>
    <row r="174" spans="1:98" x14ac:dyDescent="0.2">
      <c r="A174" s="132">
        <v>338</v>
      </c>
      <c r="B174" s="132">
        <v>611.15</v>
      </c>
      <c r="C174" s="40">
        <v>1.6362595107584064</v>
      </c>
      <c r="D174" s="132"/>
      <c r="E174" s="44">
        <v>2.7719399999999998</v>
      </c>
      <c r="F174" s="44">
        <v>2.7644896219101218</v>
      </c>
      <c r="G174" s="150">
        <v>2.4556300000000002</v>
      </c>
      <c r="H174" s="44">
        <v>1.69703</v>
      </c>
      <c r="I174" s="44"/>
      <c r="J174" s="44">
        <v>2.4564900000000001</v>
      </c>
      <c r="K174" s="44">
        <v>2.3940700000000001</v>
      </c>
      <c r="L174" s="44">
        <v>2.4966699999999999</v>
      </c>
      <c r="M174" s="44">
        <v>2.5209000000000001</v>
      </c>
      <c r="N174" s="44">
        <v>2.5121000000000002</v>
      </c>
      <c r="O174" s="44">
        <v>2.5191129391117024</v>
      </c>
      <c r="P174" s="44">
        <v>2.4902831932805229</v>
      </c>
      <c r="Q174" s="44">
        <v>2.4616486441780294</v>
      </c>
      <c r="R174" s="44">
        <v>2.4328599999999998</v>
      </c>
      <c r="S174" s="44">
        <v>1.8986400000000001</v>
      </c>
      <c r="T174" s="44">
        <v>2.5093290920949545</v>
      </c>
      <c r="U174" s="44">
        <v>2.4452167059613408</v>
      </c>
      <c r="V174" s="44">
        <v>2.4275219785892466</v>
      </c>
      <c r="W174" s="44">
        <v>2.4545447443500006</v>
      </c>
      <c r="X174" s="132"/>
      <c r="Y174" s="75">
        <f t="shared" si="125"/>
        <v>-2.6914033396981267</v>
      </c>
      <c r="Z174" s="75">
        <f t="shared" si="126"/>
        <v>121.06173311151827</v>
      </c>
      <c r="AA174" s="40">
        <f t="shared" si="103"/>
        <v>410.07942038609212</v>
      </c>
      <c r="AB174" s="40">
        <f t="shared" si="104"/>
        <v>329.87907480335042</v>
      </c>
      <c r="AC174" s="132"/>
      <c r="AD174" s="40">
        <f t="shared" si="105"/>
        <v>467.96855541169805</v>
      </c>
      <c r="AE174" s="40">
        <f t="shared" si="106"/>
        <v>461.11494723063083</v>
      </c>
      <c r="AF174" s="44">
        <f t="shared" si="107"/>
        <v>474.60916735073403</v>
      </c>
      <c r="AG174" s="44">
        <f t="shared" si="121"/>
        <v>44.097726924867167</v>
      </c>
      <c r="AH174" s="44">
        <f t="shared" si="122"/>
        <v>182.09397664979784</v>
      </c>
      <c r="AI174" s="75"/>
      <c r="AJ174" s="75">
        <f t="shared" si="127"/>
        <v>472.34182462722163</v>
      </c>
      <c r="AK174" s="75">
        <f t="shared" si="109"/>
        <v>360.50284164044774</v>
      </c>
      <c r="AL174" s="75">
        <f t="shared" si="110"/>
        <v>319.75362066980529</v>
      </c>
      <c r="AM174" s="132"/>
      <c r="AN174" s="44">
        <f t="shared" si="128"/>
        <v>142.46274982387121</v>
      </c>
      <c r="AO174" s="75">
        <f t="shared" si="129"/>
        <v>128.54446908758229</v>
      </c>
      <c r="AQ174" s="75">
        <f t="shared" si="123"/>
        <v>121.16408860172871</v>
      </c>
      <c r="AR174" s="75">
        <f t="shared" si="130"/>
        <v>118.47268526203058</v>
      </c>
      <c r="AS174" s="75">
        <f t="shared" si="131"/>
        <v>242.22582171324697</v>
      </c>
      <c r="CM174" s="75"/>
      <c r="CN174" s="75"/>
      <c r="CQ174" s="75">
        <f t="shared" si="118"/>
        <v>369.50368311845</v>
      </c>
      <c r="CR174" s="120">
        <f t="shared" si="119"/>
        <v>490.66777172017873</v>
      </c>
      <c r="CS174" s="120">
        <f t="shared" si="132"/>
        <v>487.97636838048061</v>
      </c>
      <c r="CT174" s="120">
        <f t="shared" si="124"/>
        <v>-118.47268526203061</v>
      </c>
    </row>
    <row r="175" spans="1:98" x14ac:dyDescent="0.2">
      <c r="A175" s="132">
        <v>340</v>
      </c>
      <c r="B175" s="132">
        <v>613.15</v>
      </c>
      <c r="C175" s="40">
        <v>1.6309222865530457</v>
      </c>
      <c r="D175" s="132"/>
      <c r="E175" s="44">
        <v>2.7591999999999999</v>
      </c>
      <c r="F175" s="44">
        <v>2.7520294521096007</v>
      </c>
      <c r="G175" s="150">
        <v>2.44475</v>
      </c>
      <c r="H175" s="44">
        <v>1.6933199999999999</v>
      </c>
      <c r="I175" s="44"/>
      <c r="J175" s="44">
        <v>2.4453100000000001</v>
      </c>
      <c r="K175" s="44">
        <v>2.3833799999999998</v>
      </c>
      <c r="L175" s="44">
        <v>2.4853000000000001</v>
      </c>
      <c r="M175" s="44">
        <v>2.5089600000000001</v>
      </c>
      <c r="N175" s="44">
        <v>2.50021</v>
      </c>
      <c r="O175" s="44">
        <v>2.5071597476028527</v>
      </c>
      <c r="P175" s="44">
        <v>2.4788458834847127</v>
      </c>
      <c r="Q175" s="44">
        <v>2.4505620397814196</v>
      </c>
      <c r="R175" s="44">
        <v>2.4218299999999999</v>
      </c>
      <c r="S175" s="44">
        <v>1.89245</v>
      </c>
      <c r="T175" s="44">
        <v>2.4977108394530236</v>
      </c>
      <c r="U175" s="44">
        <v>2.4342916580572118</v>
      </c>
      <c r="V175" s="44">
        <v>2.4167706714638491</v>
      </c>
      <c r="W175" s="44">
        <v>2.4435441054146616</v>
      </c>
      <c r="X175" s="132"/>
      <c r="Y175" s="75">
        <f t="shared" si="125"/>
        <v>-2.6021605519540572</v>
      </c>
      <c r="Z175" s="75">
        <f t="shared" si="126"/>
        <v>120.86092816810611</v>
      </c>
      <c r="AA175" s="40">
        <f t="shared" si="103"/>
        <v>407.79679876673924</v>
      </c>
      <c r="AB175" s="40">
        <f t="shared" si="104"/>
        <v>327.57522059483546</v>
      </c>
      <c r="AC175" s="132"/>
      <c r="AD175" s="40">
        <f t="shared" si="105"/>
        <v>465.66242962601245</v>
      </c>
      <c r="AE175" s="40">
        <f t="shared" si="106"/>
        <v>458.61926119220425</v>
      </c>
      <c r="AF175" s="44">
        <f t="shared" si="107"/>
        <v>472.35470801167941</v>
      </c>
      <c r="AG175" s="44">
        <f t="shared" si="121"/>
        <v>44.786589991265075</v>
      </c>
      <c r="AH175" s="44">
        <f t="shared" si="122"/>
        <v>188.66249933063023</v>
      </c>
      <c r="AI175" s="75"/>
      <c r="AJ175" s="75">
        <f t="shared" si="127"/>
        <v>469.99181501068529</v>
      </c>
      <c r="AK175" s="75">
        <f t="shared" si="109"/>
        <v>358.33290157336825</v>
      </c>
      <c r="AL175" s="75">
        <f t="shared" si="110"/>
        <v>317.71752620080872</v>
      </c>
      <c r="AM175" s="132"/>
      <c r="AN175" s="44">
        <f t="shared" si="128"/>
        <v>142.41659441584983</v>
      </c>
      <c r="AO175" s="75">
        <f t="shared" si="129"/>
        <v>128.44188004541473</v>
      </c>
      <c r="AQ175" s="75">
        <f t="shared" si="123"/>
        <v>120.99791443024658</v>
      </c>
      <c r="AR175" s="75">
        <f t="shared" si="130"/>
        <v>118.39575387829252</v>
      </c>
      <c r="AS175" s="75">
        <f t="shared" si="131"/>
        <v>241.85884259835268</v>
      </c>
      <c r="CM175" s="75"/>
      <c r="CN175" s="75"/>
      <c r="CQ175" s="75">
        <f t="shared" si="118"/>
        <v>367.25176933471494</v>
      </c>
      <c r="CR175" s="120">
        <f t="shared" si="119"/>
        <v>488.2496837649615</v>
      </c>
      <c r="CS175" s="120">
        <f t="shared" si="132"/>
        <v>485.64752321300745</v>
      </c>
      <c r="CT175" s="120">
        <f t="shared" si="124"/>
        <v>-118.39575387829251</v>
      </c>
    </row>
    <row r="176" spans="1:98" x14ac:dyDescent="0.2">
      <c r="A176" s="132">
        <v>342</v>
      </c>
      <c r="B176" s="132">
        <v>615.15</v>
      </c>
      <c r="C176" s="40">
        <v>1.6256197675363733</v>
      </c>
      <c r="D176" s="132"/>
      <c r="E176" s="44">
        <v>2.74661</v>
      </c>
      <c r="F176" s="44">
        <v>2.7397282736688475</v>
      </c>
      <c r="G176" s="150">
        <v>2.4340000000000002</v>
      </c>
      <c r="H176" s="44">
        <v>1.68964</v>
      </c>
      <c r="I176" s="44"/>
      <c r="J176" s="44">
        <v>2.4342600000000001</v>
      </c>
      <c r="K176" s="44">
        <v>2.37283</v>
      </c>
      <c r="L176" s="44">
        <v>2.4740700000000002</v>
      </c>
      <c r="M176" s="44">
        <v>2.4971700000000001</v>
      </c>
      <c r="N176" s="44">
        <v>2.4884599999999999</v>
      </c>
      <c r="O176" s="44">
        <v>2.4953516786216725</v>
      </c>
      <c r="P176" s="44">
        <v>2.4675518767182774</v>
      </c>
      <c r="Q176" s="44">
        <v>2.4396020984903397</v>
      </c>
      <c r="R176" s="44">
        <v>2.4109400000000001</v>
      </c>
      <c r="S176" s="44">
        <v>1.88632</v>
      </c>
      <c r="T176" s="44">
        <v>2.4862292321393396</v>
      </c>
      <c r="U176" s="44">
        <v>2.4234999209984682</v>
      </c>
      <c r="V176" s="44">
        <v>2.4061460482795831</v>
      </c>
      <c r="W176" s="44">
        <v>2.4326734391138474</v>
      </c>
      <c r="X176" s="132"/>
      <c r="Y176" s="75">
        <f t="shared" si="125"/>
        <v>-2.5086786840472541</v>
      </c>
      <c r="Z176" s="75">
        <f t="shared" si="126"/>
        <v>120.66242163856978</v>
      </c>
      <c r="AA176" s="40">
        <f t="shared" si="103"/>
        <v>405.53043028271043</v>
      </c>
      <c r="AB176" s="40">
        <f t="shared" si="104"/>
        <v>325.28855851398282</v>
      </c>
      <c r="AC176" s="132"/>
      <c r="AD176" s="40">
        <f t="shared" si="105"/>
        <v>463.37203280171161</v>
      </c>
      <c r="AE176" s="40">
        <f t="shared" si="106"/>
        <v>456.13980330000811</v>
      </c>
      <c r="AF176" s="44">
        <f t="shared" si="107"/>
        <v>470.11557634262493</v>
      </c>
      <c r="AG176" s="44">
        <f t="shared" si="121"/>
        <v>45.475379488193788</v>
      </c>
      <c r="AH176" s="44">
        <f t="shared" si="122"/>
        <v>195.32223213873507</v>
      </c>
      <c r="AI176" s="75"/>
      <c r="AJ176" s="75">
        <f t="shared" si="127"/>
        <v>467.66053274825504</v>
      </c>
      <c r="AK176" s="75">
        <f t="shared" si="109"/>
        <v>356.18066260143047</v>
      </c>
      <c r="AL176" s="75">
        <f t="shared" si="110"/>
        <v>315.6981461483669</v>
      </c>
      <c r="AM176" s="132"/>
      <c r="AN176" s="44">
        <f t="shared" si="128"/>
        <v>142.37197423427222</v>
      </c>
      <c r="AO176" s="75">
        <f t="shared" si="129"/>
        <v>128.34256610197804</v>
      </c>
      <c r="AQ176" s="75">
        <f t="shared" si="123"/>
        <v>120.83142940715052</v>
      </c>
      <c r="AR176" s="75">
        <f t="shared" si="130"/>
        <v>118.32275072310327</v>
      </c>
      <c r="AS176" s="75">
        <f t="shared" si="131"/>
        <v>241.49385104572031</v>
      </c>
      <c r="CM176" s="75"/>
      <c r="CN176" s="75"/>
      <c r="CQ176" s="75">
        <f t="shared" si="118"/>
        <v>365.02050607333643</v>
      </c>
      <c r="CR176" s="120">
        <f t="shared" si="119"/>
        <v>485.85193548048693</v>
      </c>
      <c r="CS176" s="120">
        <f t="shared" si="132"/>
        <v>483.34325679643968</v>
      </c>
      <c r="CT176" s="120">
        <f t="shared" si="124"/>
        <v>-118.32275072310324</v>
      </c>
    </row>
    <row r="177" spans="1:98" x14ac:dyDescent="0.2">
      <c r="A177" s="132">
        <v>344</v>
      </c>
      <c r="B177" s="132">
        <v>617.15</v>
      </c>
      <c r="C177" s="40">
        <v>1.6203516163007374</v>
      </c>
      <c r="D177" s="132"/>
      <c r="E177" s="44">
        <v>2.7341600000000001</v>
      </c>
      <c r="F177" s="44">
        <v>2.7275759136569966</v>
      </c>
      <c r="G177" s="150">
        <v>2.4233600000000002</v>
      </c>
      <c r="H177" s="44">
        <v>1.6859900000000001</v>
      </c>
      <c r="I177" s="44"/>
      <c r="J177" s="44">
        <v>2.42334</v>
      </c>
      <c r="K177" s="44">
        <v>2.3624000000000001</v>
      </c>
      <c r="L177" s="44">
        <v>2.4629799999999999</v>
      </c>
      <c r="M177" s="44">
        <v>2.4855299999999998</v>
      </c>
      <c r="N177" s="44">
        <v>2.4768599999999998</v>
      </c>
      <c r="O177" s="44">
        <v>2.4836887888783488</v>
      </c>
      <c r="P177" s="44">
        <v>2.4563877865535946</v>
      </c>
      <c r="Q177" s="44">
        <v>2.4287754948478293</v>
      </c>
      <c r="R177" s="44">
        <v>2.4001700000000001</v>
      </c>
      <c r="S177" s="44">
        <v>1.88026</v>
      </c>
      <c r="T177" s="44">
        <v>2.4748842701849232</v>
      </c>
      <c r="U177" s="44">
        <v>2.41283480624472</v>
      </c>
      <c r="V177" s="44">
        <v>2.3956413573193176</v>
      </c>
      <c r="W177" s="44">
        <v>2.4219327043518408</v>
      </c>
      <c r="X177" s="132"/>
      <c r="Y177" s="75">
        <f t="shared" si="125"/>
        <v>-2.4109878750839471</v>
      </c>
      <c r="Z177" s="75">
        <f t="shared" si="126"/>
        <v>120.4661787647012</v>
      </c>
      <c r="AA177" s="40">
        <f t="shared" si="103"/>
        <v>403.28014325126537</v>
      </c>
      <c r="AB177" s="40">
        <f t="shared" si="104"/>
        <v>323.01892689456753</v>
      </c>
      <c r="AC177" s="132"/>
      <c r="AD177" s="40">
        <f t="shared" si="105"/>
        <v>461.09720491275959</v>
      </c>
      <c r="AE177" s="40">
        <f t="shared" si="106"/>
        <v>453.67641578222481</v>
      </c>
      <c r="AF177" s="44">
        <f t="shared" si="107"/>
        <v>467.89161685203493</v>
      </c>
      <c r="AG177" s="44">
        <f t="shared" si="121"/>
        <v>46.164033600567222</v>
      </c>
      <c r="AH177" s="44">
        <f t="shared" si="122"/>
        <v>202.0719414551308</v>
      </c>
      <c r="AI177" s="75"/>
      <c r="AJ177" s="75">
        <f t="shared" si="127"/>
        <v>465.34778249091016</v>
      </c>
      <c r="AK177" s="75">
        <f t="shared" si="109"/>
        <v>354.04593892173443</v>
      </c>
      <c r="AL177" s="75">
        <f t="shared" si="110"/>
        <v>313.6953039001616</v>
      </c>
      <c r="AM177" s="132"/>
      <c r="AN177" s="44">
        <f t="shared" si="128"/>
        <v>142.32885559634263</v>
      </c>
      <c r="AO177" s="75">
        <f t="shared" si="129"/>
        <v>128.24650101257333</v>
      </c>
      <c r="AQ177" s="75">
        <f t="shared" si="123"/>
        <v>120.6692519577047</v>
      </c>
      <c r="AR177" s="75">
        <f t="shared" si="130"/>
        <v>118.25826408262076</v>
      </c>
      <c r="AS177" s="75">
        <f t="shared" si="131"/>
        <v>241.13543072240589</v>
      </c>
      <c r="CM177" s="75"/>
      <c r="CN177" s="75"/>
      <c r="CQ177" s="75">
        <f t="shared" si="118"/>
        <v>362.8020785793488</v>
      </c>
      <c r="CR177" s="120">
        <f t="shared" si="119"/>
        <v>483.47133053705346</v>
      </c>
      <c r="CS177" s="120">
        <f t="shared" si="132"/>
        <v>481.06034266196951</v>
      </c>
      <c r="CT177" s="120">
        <f t="shared" si="124"/>
        <v>-118.25826408262071</v>
      </c>
    </row>
    <row r="178" spans="1:98" x14ac:dyDescent="0.2">
      <c r="A178" s="132">
        <v>346</v>
      </c>
      <c r="B178" s="132">
        <v>619.15</v>
      </c>
      <c r="C178" s="40">
        <v>1.6151174997981104</v>
      </c>
      <c r="D178" s="132"/>
      <c r="E178" s="44">
        <v>2.7218499999999999</v>
      </c>
      <c r="F178" s="44">
        <v>2.7155721774210808</v>
      </c>
      <c r="G178" s="150">
        <v>2.4128599999999998</v>
      </c>
      <c r="H178" s="44">
        <v>1.6823699999999999</v>
      </c>
      <c r="I178" s="44"/>
      <c r="J178" s="44">
        <v>2.41256</v>
      </c>
      <c r="K178" s="44">
        <v>2.35209</v>
      </c>
      <c r="L178" s="44">
        <v>2.45201</v>
      </c>
      <c r="M178" s="44">
        <v>2.4740199999999999</v>
      </c>
      <c r="N178" s="44">
        <v>2.4653999999999998</v>
      </c>
      <c r="O178" s="44">
        <v>2.4721670655520027</v>
      </c>
      <c r="P178" s="44">
        <v>2.4453603949312739</v>
      </c>
      <c r="Q178" s="44">
        <v>2.418068891540242</v>
      </c>
      <c r="R178" s="44">
        <v>2.3895300000000002</v>
      </c>
      <c r="S178" s="44">
        <v>1.87426</v>
      </c>
      <c r="T178" s="44">
        <v>2.4636793119380642</v>
      </c>
      <c r="U178" s="44">
        <v>2.4022963142481264</v>
      </c>
      <c r="V178" s="44">
        <v>2.3852599677083552</v>
      </c>
      <c r="W178" s="44">
        <v>2.4113118749668341</v>
      </c>
      <c r="X178" s="132"/>
      <c r="Y178" s="75">
        <f t="shared" si="125"/>
        <v>-2.3091182415253115</v>
      </c>
      <c r="Z178" s="75">
        <f t="shared" si="126"/>
        <v>120.27216541840167</v>
      </c>
      <c r="AA178" s="40">
        <f t="shared" si="103"/>
        <v>401.04576838399873</v>
      </c>
      <c r="AB178" s="40">
        <f t="shared" si="104"/>
        <v>320.76616587577223</v>
      </c>
      <c r="AC178" s="132"/>
      <c r="AD178" s="40">
        <f t="shared" si="105"/>
        <v>458.83778809234502</v>
      </c>
      <c r="AE178" s="40">
        <f t="shared" si="106"/>
        <v>451.22894290559645</v>
      </c>
      <c r="AF178" s="44">
        <f t="shared" si="107"/>
        <v>465.68267614085318</v>
      </c>
      <c r="AG178" s="44">
        <f t="shared" si="121"/>
        <v>46.852492396609755</v>
      </c>
      <c r="AH178" s="44">
        <f t="shared" si="122"/>
        <v>208.91040443596469</v>
      </c>
      <c r="AI178" s="75"/>
      <c r="AJ178" s="75">
        <f t="shared" si="127"/>
        <v>463.053371447627</v>
      </c>
      <c r="AK178" s="75">
        <f t="shared" si="109"/>
        <v>351.92854709790925</v>
      </c>
      <c r="AL178" s="75">
        <f t="shared" si="110"/>
        <v>311.70882510747782</v>
      </c>
      <c r="AM178" s="132"/>
      <c r="AN178" s="44">
        <f t="shared" si="128"/>
        <v>142.28720557185477</v>
      </c>
      <c r="AO178" s="75">
        <f t="shared" si="129"/>
        <v>128.15365878829891</v>
      </c>
      <c r="AQ178" s="75">
        <f t="shared" si="123"/>
        <v>120.49903027522669</v>
      </c>
      <c r="AR178" s="75">
        <f t="shared" si="130"/>
        <v>118.18991203370138</v>
      </c>
      <c r="AS178" s="75">
        <f t="shared" si="131"/>
        <v>240.77119569362836</v>
      </c>
      <c r="CM178" s="75"/>
      <c r="CN178" s="75"/>
      <c r="CQ178" s="75">
        <f t="shared" si="118"/>
        <v>360.60925231799439</v>
      </c>
      <c r="CR178" s="120">
        <f t="shared" si="119"/>
        <v>481.10828259322119</v>
      </c>
      <c r="CS178" s="120">
        <f t="shared" si="132"/>
        <v>478.79916435169588</v>
      </c>
      <c r="CT178" s="120">
        <f t="shared" si="124"/>
        <v>-118.18991203370149</v>
      </c>
    </row>
    <row r="179" spans="1:98" x14ac:dyDescent="0.2">
      <c r="A179" s="132">
        <v>348</v>
      </c>
      <c r="B179" s="132">
        <v>621.15</v>
      </c>
      <c r="C179" s="40">
        <v>1.6099170892699026</v>
      </c>
      <c r="D179" s="132"/>
      <c r="E179" s="44">
        <v>2.7096800000000001</v>
      </c>
      <c r="F179" s="44">
        <v>2.7037168754228915</v>
      </c>
      <c r="G179" s="150">
        <v>2.4024700000000001</v>
      </c>
      <c r="H179" s="44">
        <v>1.6787799999999999</v>
      </c>
      <c r="I179" s="44"/>
      <c r="J179" s="44">
        <v>2.4018999999999999</v>
      </c>
      <c r="K179" s="44">
        <v>2.3418999999999999</v>
      </c>
      <c r="L179" s="44">
        <v>2.4411800000000001</v>
      </c>
      <c r="M179" s="44">
        <v>2.46265</v>
      </c>
      <c r="N179" s="44">
        <v>2.4540700000000002</v>
      </c>
      <c r="O179" s="44">
        <v>2.4607823959058224</v>
      </c>
      <c r="P179" s="44">
        <v>2.4344562168311663</v>
      </c>
      <c r="Q179" s="44">
        <v>2.40749227295789</v>
      </c>
      <c r="R179" s="44">
        <v>2.3790200000000001</v>
      </c>
      <c r="S179" s="44">
        <v>1.86833</v>
      </c>
      <c r="T179" s="44">
        <v>2.4526009244046527</v>
      </c>
      <c r="U179" s="44">
        <v>2.3918778215570176</v>
      </c>
      <c r="V179" s="44">
        <v>2.3750018934715009</v>
      </c>
      <c r="W179" s="44">
        <v>2.4008176982477143</v>
      </c>
      <c r="X179" s="132"/>
      <c r="Y179" s="75">
        <f t="shared" si="125"/>
        <v>-2.2030998747165995</v>
      </c>
      <c r="Z179" s="75">
        <f t="shared" si="126"/>
        <v>120.08034808859378</v>
      </c>
      <c r="AA179" s="40">
        <f t="shared" si="103"/>
        <v>398.82713874546823</v>
      </c>
      <c r="AB179" s="40">
        <f t="shared" si="104"/>
        <v>318.53011737898925</v>
      </c>
      <c r="AC179" s="132"/>
      <c r="AD179" s="40">
        <f t="shared" si="105"/>
        <v>456.5936265966493</v>
      </c>
      <c r="AE179" s="40">
        <f t="shared" si="106"/>
        <v>448.79723094260646</v>
      </c>
      <c r="AF179" s="44">
        <f t="shared" si="107"/>
        <v>463.48860286747839</v>
      </c>
      <c r="AG179" s="44">
        <f t="shared" si="121"/>
        <v>47.540697775296231</v>
      </c>
      <c r="AH179" s="44">
        <f t="shared" si="122"/>
        <v>215.83640903491516</v>
      </c>
      <c r="AI179" s="75"/>
      <c r="AJ179" s="75">
        <f t="shared" si="127"/>
        <v>460.77710934417792</v>
      </c>
      <c r="AK179" s="75">
        <f t="shared" si="109"/>
        <v>349.82830602472666</v>
      </c>
      <c r="AL179" s="75">
        <f t="shared" si="110"/>
        <v>309.73853765118412</v>
      </c>
      <c r="AM179" s="132"/>
      <c r="AN179" s="44">
        <f t="shared" si="128"/>
        <v>142.24699196518867</v>
      </c>
      <c r="AO179" s="75">
        <f t="shared" si="129"/>
        <v>128.06401368890062</v>
      </c>
      <c r="AQ179" s="75">
        <f t="shared" si="123"/>
        <v>120.33317194703483</v>
      </c>
      <c r="AR179" s="75">
        <f t="shared" si="130"/>
        <v>118.13007207231823</v>
      </c>
      <c r="AS179" s="75">
        <f t="shared" si="131"/>
        <v>240.41352003562861</v>
      </c>
      <c r="CM179" s="75"/>
      <c r="CN179" s="75"/>
      <c r="CQ179" s="75">
        <f t="shared" si="118"/>
        <v>358.43003565668067</v>
      </c>
      <c r="CR179" s="120">
        <f t="shared" si="119"/>
        <v>478.7632076037155</v>
      </c>
      <c r="CS179" s="120">
        <f t="shared" si="132"/>
        <v>476.5601077289989</v>
      </c>
      <c r="CT179" s="120">
        <f t="shared" si="124"/>
        <v>-118.13007207231823</v>
      </c>
    </row>
    <row r="180" spans="1:98" x14ac:dyDescent="0.2">
      <c r="A180" s="132">
        <v>350</v>
      </c>
      <c r="B180" s="132">
        <v>623.15</v>
      </c>
      <c r="C180" s="40">
        <v>1.6047500601781273</v>
      </c>
      <c r="D180" s="132"/>
      <c r="E180" s="44">
        <v>2.6976399999999998</v>
      </c>
      <c r="F180" s="44">
        <v>2.6919998441059549</v>
      </c>
      <c r="G180" s="150">
        <v>2.3921999999999999</v>
      </c>
      <c r="H180" s="44">
        <v>1.67523</v>
      </c>
      <c r="I180" s="44"/>
      <c r="J180" s="44">
        <v>2.3913700000000002</v>
      </c>
      <c r="K180" s="44">
        <v>2.3318300000000001</v>
      </c>
      <c r="L180" s="44">
        <v>2.4304700000000001</v>
      </c>
      <c r="M180" s="44">
        <v>2.4514200000000002</v>
      </c>
      <c r="N180" s="44">
        <v>2.4428800000000002</v>
      </c>
      <c r="O180" s="44">
        <v>2.4495366908866663</v>
      </c>
      <c r="P180" s="44">
        <v>2.4236820442192051</v>
      </c>
      <c r="Q180" s="44">
        <v>2.397039011479833</v>
      </c>
      <c r="R180" s="44">
        <v>2.36863</v>
      </c>
      <c r="S180" s="44">
        <v>1.86246</v>
      </c>
      <c r="T180" s="44">
        <v>2.4416558984190186</v>
      </c>
      <c r="U180" s="44">
        <v>2.3815792637837219</v>
      </c>
      <c r="V180" s="44">
        <v>2.3648604365322305</v>
      </c>
      <c r="W180" s="44">
        <v>2.3904467752431207</v>
      </c>
      <c r="X180" s="132"/>
      <c r="Y180" s="75">
        <f t="shared" si="125"/>
        <v>-2.0929628383617001</v>
      </c>
      <c r="Z180" s="75">
        <f t="shared" si="126"/>
        <v>119.89069386843504</v>
      </c>
      <c r="AA180" s="40">
        <f t="shared" si="103"/>
        <v>396.62408971267462</v>
      </c>
      <c r="AB180" s="40">
        <f t="shared" si="104"/>
        <v>316.31062508496331</v>
      </c>
      <c r="AC180" s="132"/>
      <c r="AD180" s="40">
        <f t="shared" si="105"/>
        <v>454.36456676934222</v>
      </c>
      <c r="AE180" s="40">
        <f t="shared" si="106"/>
        <v>446.38112813929229</v>
      </c>
      <c r="AF180" s="44">
        <f t="shared" si="107"/>
        <v>461.30924771343888</v>
      </c>
      <c r="AG180" s="44">
        <f t="shared" si="121"/>
        <v>48.228593415299279</v>
      </c>
      <c r="AH180" s="44">
        <f t="shared" si="122"/>
        <v>222.84875402001865</v>
      </c>
      <c r="AI180" s="75"/>
      <c r="AJ180" s="75">
        <f t="shared" si="127"/>
        <v>458.51880838274167</v>
      </c>
      <c r="AK180" s="75">
        <f t="shared" si="109"/>
        <v>347.74503689332488</v>
      </c>
      <c r="AL180" s="75">
        <f t="shared" si="110"/>
        <v>307.78427160830267</v>
      </c>
      <c r="AM180" s="132"/>
      <c r="AN180" s="44">
        <f t="shared" si="128"/>
        <v>142.20818329777836</v>
      </c>
      <c r="AO180" s="75">
        <f t="shared" si="129"/>
        <v>127.97754021596728</v>
      </c>
      <c r="AQ180" s="75">
        <f t="shared" si="123"/>
        <v>120.16387207749329</v>
      </c>
      <c r="AR180" s="75">
        <f t="shared" si="130"/>
        <v>118.07090923913159</v>
      </c>
      <c r="AS180" s="75">
        <f t="shared" si="131"/>
        <v>240.05456594592835</v>
      </c>
      <c r="CM180" s="75"/>
      <c r="CN180" s="75"/>
      <c r="CQ180" s="75">
        <f t="shared" si="118"/>
        <v>356.2629753499881</v>
      </c>
      <c r="CR180" s="120">
        <f t="shared" si="119"/>
        <v>476.4268474274815</v>
      </c>
      <c r="CS180" s="120">
        <f t="shared" si="132"/>
        <v>474.3338845891198</v>
      </c>
      <c r="CT180" s="120">
        <f t="shared" si="124"/>
        <v>-118.07090923913171</v>
      </c>
    </row>
    <row r="181" spans="1:98" x14ac:dyDescent="0.2">
      <c r="A181" s="132">
        <v>352</v>
      </c>
      <c r="B181" s="132">
        <v>625.15</v>
      </c>
      <c r="C181" s="40">
        <v>1.599616092137887</v>
      </c>
      <c r="D181" s="132"/>
      <c r="E181" s="44">
        <v>2.68574</v>
      </c>
      <c r="F181" s="44">
        <v>2.680430880851854</v>
      </c>
      <c r="G181" s="150">
        <v>2.38205</v>
      </c>
      <c r="H181" s="44">
        <v>1.6717</v>
      </c>
      <c r="I181" s="44"/>
      <c r="J181" s="44">
        <v>2.38096</v>
      </c>
      <c r="K181" s="44">
        <v>2.3218800000000002</v>
      </c>
      <c r="L181" s="44">
        <v>2.41988</v>
      </c>
      <c r="M181" s="44">
        <v>2.4403199999999998</v>
      </c>
      <c r="N181" s="44">
        <v>2.4318300000000002</v>
      </c>
      <c r="O181" s="44">
        <v>2.4384257216491134</v>
      </c>
      <c r="P181" s="44">
        <v>2.4130378767630201</v>
      </c>
      <c r="Q181" s="44">
        <v>2.3867057308593136</v>
      </c>
      <c r="R181" s="44">
        <v>2.3583699999999999</v>
      </c>
      <c r="S181" s="44">
        <v>1.8566499999999999</v>
      </c>
      <c r="T181" s="44">
        <v>2.4308375174980887</v>
      </c>
      <c r="U181" s="44">
        <v>2.3714007054102209</v>
      </c>
      <c r="V181" s="44">
        <v>2.3548355837141317</v>
      </c>
      <c r="W181" s="44">
        <v>2.38019250456433</v>
      </c>
      <c r="X181" s="132"/>
      <c r="Y181" s="75">
        <f t="shared" si="125"/>
        <v>-1.9787371659624569</v>
      </c>
      <c r="Z181" s="75">
        <f t="shared" si="126"/>
        <v>119.70317044282658</v>
      </c>
      <c r="AA181" s="40">
        <f t="shared" si="103"/>
        <v>394.43645893537098</v>
      </c>
      <c r="AB181" s="40">
        <f t="shared" si="104"/>
        <v>314.10753441126695</v>
      </c>
      <c r="AC181" s="132"/>
      <c r="AD181" s="40">
        <f t="shared" si="105"/>
        <v>452.15045700678638</v>
      </c>
      <c r="AE181" s="40">
        <f t="shared" si="106"/>
        <v>443.98048468367597</v>
      </c>
      <c r="AF181" s="44">
        <f t="shared" si="107"/>
        <v>459.14446334975099</v>
      </c>
      <c r="AG181" s="44">
        <f t="shared" si="121"/>
        <v>48.916124725429199</v>
      </c>
      <c r="AH181" s="44">
        <f t="shared" si="122"/>
        <v>229.94624898517847</v>
      </c>
      <c r="AI181" s="75"/>
      <c r="AJ181" s="75">
        <f t="shared" si="127"/>
        <v>456.27828320230356</v>
      </c>
      <c r="AK181" s="75">
        <f t="shared" si="109"/>
        <v>345.67856315703204</v>
      </c>
      <c r="AL181" s="75">
        <f t="shared" si="110"/>
        <v>305.84585921915465</v>
      </c>
      <c r="AM181" s="132"/>
      <c r="AN181" s="44">
        <f t="shared" si="128"/>
        <v>142.1707487910366</v>
      </c>
      <c r="AO181" s="75">
        <f t="shared" si="129"/>
        <v>127.89421310644656</v>
      </c>
      <c r="AQ181" s="75">
        <f t="shared" si="123"/>
        <v>119.99483372597116</v>
      </c>
      <c r="AR181" s="75">
        <f t="shared" si="130"/>
        <v>118.01609656000871</v>
      </c>
      <c r="AS181" s="75">
        <f t="shared" si="131"/>
        <v>239.69800416879775</v>
      </c>
      <c r="CM181" s="75"/>
      <c r="CN181" s="75"/>
      <c r="CQ181" s="75">
        <f t="shared" si="118"/>
        <v>354.12038875042111</v>
      </c>
      <c r="CR181" s="120">
        <f t="shared" si="119"/>
        <v>474.11522247639243</v>
      </c>
      <c r="CS181" s="120">
        <f t="shared" si="132"/>
        <v>472.13648531042998</v>
      </c>
      <c r="CT181" s="120">
        <f t="shared" si="124"/>
        <v>-118.01609656000886</v>
      </c>
    </row>
    <row r="182" spans="1:98" x14ac:dyDescent="0.2">
      <c r="A182" s="132">
        <v>354</v>
      </c>
      <c r="B182" s="132">
        <v>627.15</v>
      </c>
      <c r="C182" s="40">
        <v>1.5945148688511521</v>
      </c>
      <c r="D182" s="132"/>
      <c r="E182" s="44">
        <v>2.6739700000000002</v>
      </c>
      <c r="F182" s="44">
        <v>2.6689998296880688</v>
      </c>
      <c r="G182" s="150">
        <v>2.37201</v>
      </c>
      <c r="H182" s="44">
        <v>1.66821</v>
      </c>
      <c r="I182" s="44"/>
      <c r="J182" s="44">
        <v>2.3706700000000001</v>
      </c>
      <c r="K182" s="44">
        <v>2.3120500000000002</v>
      </c>
      <c r="L182" s="44">
        <v>2.4094199999999999</v>
      </c>
      <c r="M182" s="44">
        <v>2.4293499999999999</v>
      </c>
      <c r="N182" s="44">
        <v>2.4209100000000001</v>
      </c>
      <c r="O182" s="44">
        <v>2.4274451590097765</v>
      </c>
      <c r="P182" s="44">
        <v>2.402510318319194</v>
      </c>
      <c r="Q182" s="44">
        <v>2.3764924505923517</v>
      </c>
      <c r="R182" s="44">
        <v>2.34822</v>
      </c>
      <c r="S182" s="44">
        <v>1.8509</v>
      </c>
      <c r="T182" s="44">
        <v>2.4201490664327912</v>
      </c>
      <c r="U182" s="44">
        <v>2.3613354582920563</v>
      </c>
      <c r="V182" s="44">
        <v>2.3449274277438721</v>
      </c>
      <c r="W182" s="44">
        <v>2.3700615142384636</v>
      </c>
      <c r="X182" s="132"/>
      <c r="Y182" s="75">
        <f t="shared" si="125"/>
        <v>-1.8604528582259263</v>
      </c>
      <c r="Z182" s="75">
        <f t="shared" si="126"/>
        <v>119.51774607620892</v>
      </c>
      <c r="AA182" s="40">
        <f t="shared" si="103"/>
        <v>392.26408629718378</v>
      </c>
      <c r="AB182" s="40">
        <f t="shared" si="104"/>
        <v>311.92069249010427</v>
      </c>
      <c r="AC182" s="132"/>
      <c r="AD182" s="40">
        <f t="shared" si="105"/>
        <v>449.95114772393367</v>
      </c>
      <c r="AE182" s="40">
        <f t="shared" si="106"/>
        <v>441.59515267479867</v>
      </c>
      <c r="AF182" s="44">
        <f t="shared" si="107"/>
        <v>456.99410440394701</v>
      </c>
      <c r="AG182" s="44">
        <f t="shared" si="121"/>
        <v>49.603238796544431</v>
      </c>
      <c r="AH182" s="44">
        <f t="shared" si="122"/>
        <v>237.12771435664055</v>
      </c>
      <c r="AI182" s="75"/>
      <c r="AJ182" s="75">
        <f t="shared" si="127"/>
        <v>454.05535083982704</v>
      </c>
      <c r="AK182" s="75">
        <f t="shared" si="109"/>
        <v>343.62871049777499</v>
      </c>
      <c r="AL182" s="75">
        <f t="shared" si="110"/>
        <v>303.92313485507213</v>
      </c>
      <c r="AM182" s="132"/>
      <c r="AN182" s="44">
        <f t="shared" si="128"/>
        <v>142.13465834972277</v>
      </c>
      <c r="AO182" s="75">
        <f t="shared" si="129"/>
        <v>127.81400732646847</v>
      </c>
      <c r="AQ182" s="75">
        <f t="shared" si="123"/>
        <v>119.82656249127729</v>
      </c>
      <c r="AR182" s="75">
        <f t="shared" si="130"/>
        <v>117.96610963305136</v>
      </c>
      <c r="AS182" s="75">
        <f t="shared" si="131"/>
        <v>239.34430856748622</v>
      </c>
      <c r="CQ182" s="75">
        <f t="shared" si="118"/>
        <v>351.98650168571311</v>
      </c>
      <c r="CR182" s="120">
        <f t="shared" si="119"/>
        <v>471.81306417699034</v>
      </c>
      <c r="CS182" s="120">
        <f t="shared" si="132"/>
        <v>469.95261131876441</v>
      </c>
      <c r="CT182" s="120">
        <f t="shared" si="124"/>
        <v>-117.9661096330513</v>
      </c>
    </row>
    <row r="183" spans="1:98" x14ac:dyDescent="0.2">
      <c r="A183" s="132">
        <v>356</v>
      </c>
      <c r="B183" s="132">
        <v>629.15</v>
      </c>
      <c r="C183" s="40">
        <v>1.5894460780418025</v>
      </c>
      <c r="D183" s="132"/>
      <c r="E183" s="44">
        <v>2.6623299999999999</v>
      </c>
      <c r="F183" s="44">
        <v>2.6577065173459049</v>
      </c>
      <c r="G183" s="150">
        <v>2.3620899999999998</v>
      </c>
      <c r="H183" s="44">
        <v>1.6647400000000001</v>
      </c>
      <c r="I183" s="44"/>
      <c r="J183" s="44">
        <v>2.3605</v>
      </c>
      <c r="K183" s="44">
        <v>2.30233</v>
      </c>
      <c r="L183" s="44">
        <v>2.3990800000000001</v>
      </c>
      <c r="M183" s="44">
        <v>2.41852</v>
      </c>
      <c r="N183" s="44">
        <v>2.41011</v>
      </c>
      <c r="O183" s="44">
        <v>2.4165967805986996</v>
      </c>
      <c r="P183" s="44">
        <v>2.3921126784724267</v>
      </c>
      <c r="Q183" s="44">
        <v>2.3663958489752366</v>
      </c>
      <c r="R183" s="44">
        <v>2.33819</v>
      </c>
      <c r="S183" s="44">
        <v>1.84521</v>
      </c>
      <c r="T183" s="44">
        <v>2.4095806181915944</v>
      </c>
      <c r="U183" s="44">
        <v>2.3513901473465006</v>
      </c>
      <c r="V183" s="44">
        <v>2.3351291922973978</v>
      </c>
      <c r="W183" s="44">
        <v>2.3600438692913421</v>
      </c>
      <c r="X183" s="132"/>
      <c r="Y183" s="75">
        <f t="shared" si="125"/>
        <v>-1.7381398804432138</v>
      </c>
      <c r="Z183" s="75">
        <f t="shared" si="126"/>
        <v>119.33438960063793</v>
      </c>
      <c r="AA183" s="40">
        <f t="shared" si="103"/>
        <v>390.10681387752527</v>
      </c>
      <c r="AB183" s="40">
        <f t="shared" si="104"/>
        <v>309.74994814643657</v>
      </c>
      <c r="AC183" s="132"/>
      <c r="AD183" s="40">
        <f t="shared" si="105"/>
        <v>447.76649132089869</v>
      </c>
      <c r="AE183" s="40">
        <f t="shared" si="106"/>
        <v>439.22498609234685</v>
      </c>
      <c r="AF183" s="44">
        <f t="shared" si="107"/>
        <v>454.85802742775337</v>
      </c>
      <c r="AG183" s="44">
        <f t="shared" si="121"/>
        <v>50.28988435482357</v>
      </c>
      <c r="AH183" s="44">
        <f t="shared" si="122"/>
        <v>244.39198139452878</v>
      </c>
      <c r="AI183" s="75"/>
      <c r="AJ183" s="75">
        <f t="shared" si="127"/>
        <v>451.84983069217935</v>
      </c>
      <c r="AK183" s="75">
        <f t="shared" si="109"/>
        <v>341.59530679306187</v>
      </c>
      <c r="AL183" s="75">
        <f t="shared" si="110"/>
        <v>302.01593498666404</v>
      </c>
      <c r="AM183" s="132"/>
      <c r="AN183" s="44">
        <f t="shared" si="128"/>
        <v>142.09988254574279</v>
      </c>
      <c r="AO183" s="75">
        <f t="shared" si="129"/>
        <v>127.73689806546707</v>
      </c>
      <c r="AQ183" s="75">
        <f t="shared" si="123"/>
        <v>119.65485888025795</v>
      </c>
      <c r="AR183" s="75">
        <f t="shared" si="130"/>
        <v>117.91671899981473</v>
      </c>
      <c r="AS183" s="75">
        <f t="shared" si="131"/>
        <v>238.98924848089587</v>
      </c>
      <c r="CQ183" s="75">
        <f t="shared" si="118"/>
        <v>349.87786526893518</v>
      </c>
      <c r="CR183" s="120">
        <f t="shared" si="119"/>
        <v>469.53272414919309</v>
      </c>
      <c r="CS183" s="120">
        <f t="shared" si="132"/>
        <v>467.79458426874987</v>
      </c>
      <c r="CT183" s="120">
        <f t="shared" si="124"/>
        <v>-117.91671899981469</v>
      </c>
    </row>
    <row r="184" spans="1:98" x14ac:dyDescent="0.2">
      <c r="A184" s="132">
        <v>358</v>
      </c>
      <c r="B184" s="132">
        <v>631.15</v>
      </c>
      <c r="C184" s="40">
        <v>1.5844094113919038</v>
      </c>
      <c r="D184" s="132"/>
      <c r="E184" s="44">
        <v>2.6508099999999999</v>
      </c>
      <c r="F184" s="44">
        <v>2.6465407913352341</v>
      </c>
      <c r="G184" s="150">
        <v>2.3522799999999999</v>
      </c>
      <c r="H184" s="44">
        <v>1.6613100000000001</v>
      </c>
      <c r="I184" s="44"/>
      <c r="J184" s="44">
        <v>2.3504499999999999</v>
      </c>
      <c r="K184" s="44">
        <v>2.2927200000000001</v>
      </c>
      <c r="L184" s="44">
        <v>2.3888500000000001</v>
      </c>
      <c r="M184" s="44">
        <v>2.40781</v>
      </c>
      <c r="N184" s="44">
        <v>2.3994399999999998</v>
      </c>
      <c r="O184" s="44">
        <v>2.4058740615418754</v>
      </c>
      <c r="P184" s="44">
        <v>2.3818283402007268</v>
      </c>
      <c r="Q184" s="44">
        <v>2.356412569356698</v>
      </c>
      <c r="R184" s="44">
        <v>2.3282799999999999</v>
      </c>
      <c r="S184" s="44">
        <v>1.83958</v>
      </c>
      <c r="T184" s="44">
        <v>2.3991354577009525</v>
      </c>
      <c r="U184" s="44">
        <v>2.3415548356442013</v>
      </c>
      <c r="V184" s="44">
        <v>2.3254442725522733</v>
      </c>
      <c r="W184" s="44">
        <v>2.3501327854588916</v>
      </c>
      <c r="X184" s="132"/>
      <c r="Y184" s="75">
        <f t="shared" si="125"/>
        <v>-1.611828159852621</v>
      </c>
      <c r="Z184" s="75">
        <f t="shared" si="126"/>
        <v>119.15307040413396</v>
      </c>
      <c r="AA184" s="40">
        <f t="shared" si="103"/>
        <v>387.96448591427963</v>
      </c>
      <c r="AB184" s="40">
        <f t="shared" si="104"/>
        <v>307.59515187642523</v>
      </c>
      <c r="AC184" s="132"/>
      <c r="AD184" s="40">
        <f t="shared" si="105"/>
        <v>445.59634215019366</v>
      </c>
      <c r="AE184" s="40">
        <f t="shared" si="106"/>
        <v>436.86984076685417</v>
      </c>
      <c r="AF184" s="44">
        <f t="shared" si="107"/>
        <v>452.73609086540904</v>
      </c>
      <c r="AG184" s="44">
        <f t="shared" si="121"/>
        <v>50.976011716419606</v>
      </c>
      <c r="AH184" s="44">
        <f t="shared" si="122"/>
        <v>251.73789218989248</v>
      </c>
      <c r="AI184" s="75"/>
      <c r="AJ184" s="75">
        <f t="shared" si="127"/>
        <v>449.66154447879182</v>
      </c>
      <c r="AK184" s="75">
        <f t="shared" si="109"/>
        <v>339.57818208353171</v>
      </c>
      <c r="AL184" s="75">
        <f t="shared" si="110"/>
        <v>300.12409815262589</v>
      </c>
      <c r="AM184" s="132"/>
      <c r="AN184" s="44">
        <f t="shared" si="128"/>
        <v>142.06639260236659</v>
      </c>
      <c r="AO184" s="75">
        <f t="shared" si="129"/>
        <v>127.66286073057631</v>
      </c>
      <c r="AQ184" s="75">
        <f t="shared" si="123"/>
        <v>119.48018310105051</v>
      </c>
      <c r="AR184" s="75">
        <f t="shared" si="130"/>
        <v>117.86835494119789</v>
      </c>
      <c r="AS184" s="75">
        <f t="shared" si="131"/>
        <v>238.63325350518448</v>
      </c>
      <c r="CQ184" s="75">
        <f t="shared" si="118"/>
        <v>347.77862279523168</v>
      </c>
      <c r="CR184" s="120">
        <f t="shared" si="119"/>
        <v>467.25880589628213</v>
      </c>
      <c r="CS184" s="120">
        <f t="shared" si="132"/>
        <v>465.64697773642951</v>
      </c>
      <c r="CT184" s="120">
        <f t="shared" si="124"/>
        <v>-117.86835494119782</v>
      </c>
    </row>
    <row r="185" spans="1:98" x14ac:dyDescent="0.2">
      <c r="A185" s="132">
        <v>360</v>
      </c>
      <c r="B185" s="132">
        <v>633.15</v>
      </c>
      <c r="C185" s="40">
        <v>1.5794045644791914</v>
      </c>
      <c r="D185" s="132"/>
      <c r="E185" s="44">
        <v>2.6394299999999999</v>
      </c>
      <c r="F185" s="44">
        <v>2.6355224541853062</v>
      </c>
      <c r="G185" s="150">
        <v>2.3425799999999999</v>
      </c>
      <c r="H185" s="44">
        <v>1.6578999999999999</v>
      </c>
      <c r="I185" s="44"/>
      <c r="J185" s="44">
        <v>2.3405200000000002</v>
      </c>
      <c r="K185" s="44">
        <v>2.28322</v>
      </c>
      <c r="L185" s="44">
        <v>2.3787500000000001</v>
      </c>
      <c r="M185" s="44">
        <v>2.39723</v>
      </c>
      <c r="N185" s="44">
        <v>2.3889</v>
      </c>
      <c r="O185" s="44">
        <v>2.3952807768610342</v>
      </c>
      <c r="P185" s="44">
        <v>2.3716673044085934</v>
      </c>
      <c r="Q185" s="44">
        <v>2.3465459528178827</v>
      </c>
      <c r="R185" s="44">
        <v>2.3184800000000001</v>
      </c>
      <c r="S185" s="44">
        <v>1.8340000000000001</v>
      </c>
      <c r="T185" s="44">
        <v>2.3888136576575874</v>
      </c>
      <c r="U185" s="44">
        <v>2.3318328357961517</v>
      </c>
      <c r="V185" s="44">
        <v>2.3158659712999903</v>
      </c>
      <c r="W185" s="44">
        <v>2.3403449832230265</v>
      </c>
      <c r="X185" s="132"/>
      <c r="Y185" s="75">
        <f t="shared" si="125"/>
        <v>-1.481547582990288</v>
      </c>
      <c r="Z185" s="75">
        <f t="shared" si="126"/>
        <v>118.9737584192973</v>
      </c>
      <c r="AA185" s="40">
        <f t="shared" si="103"/>
        <v>385.8369487672428</v>
      </c>
      <c r="AB185" s="40">
        <f t="shared" si="104"/>
        <v>305.45615582618603</v>
      </c>
      <c r="AC185" s="132"/>
      <c r="AD185" s="40">
        <f t="shared" si="105"/>
        <v>443.4405564846079</v>
      </c>
      <c r="AE185" s="40">
        <f t="shared" si="106"/>
        <v>434.52957435046994</v>
      </c>
      <c r="AF185" s="44">
        <f t="shared" si="107"/>
        <v>450.62815502260543</v>
      </c>
      <c r="AG185" s="44">
        <f t="shared" si="121"/>
        <v>51.661572743424237</v>
      </c>
      <c r="AH185" s="44">
        <f t="shared" si="122"/>
        <v>259.16429965725416</v>
      </c>
      <c r="AI185" s="75"/>
      <c r="AJ185" s="75">
        <f t="shared" si="127"/>
        <v>447.49031620503968</v>
      </c>
      <c r="AK185" s="75">
        <f t="shared" si="109"/>
        <v>337.57716854105229</v>
      </c>
      <c r="AL185" s="75">
        <f t="shared" si="110"/>
        <v>298.24746492908184</v>
      </c>
      <c r="AM185" s="132"/>
      <c r="AN185" s="44">
        <f t="shared" si="128"/>
        <v>142.03416037885364</v>
      </c>
      <c r="AO185" s="75">
        <f t="shared" si="129"/>
        <v>127.59187094129362</v>
      </c>
      <c r="AQ185" s="75">
        <f t="shared" si="123"/>
        <v>119.31009866081098</v>
      </c>
      <c r="AR185" s="75">
        <f t="shared" si="130"/>
        <v>117.82855107782069</v>
      </c>
      <c r="AS185" s="75">
        <f t="shared" si="131"/>
        <v>238.28385708010828</v>
      </c>
      <c r="CQ185" s="75">
        <f t="shared" si="118"/>
        <v>345.70114483149882</v>
      </c>
      <c r="CR185" s="120">
        <f t="shared" si="119"/>
        <v>465.01124349230997</v>
      </c>
      <c r="CS185" s="120">
        <f t="shared" si="132"/>
        <v>463.52969590931968</v>
      </c>
      <c r="CT185" s="120">
        <f t="shared" si="124"/>
        <v>-117.82855107782086</v>
      </c>
    </row>
    <row r="186" spans="1:98" x14ac:dyDescent="0.2">
      <c r="A186" s="132">
        <v>362</v>
      </c>
      <c r="B186" s="132">
        <v>635.15</v>
      </c>
      <c r="C186" s="40">
        <v>1.5744312367157365</v>
      </c>
      <c r="D186" s="132"/>
      <c r="E186" s="44">
        <v>2.6281599999999998</v>
      </c>
      <c r="F186" s="44">
        <v>2.6246213908307476</v>
      </c>
      <c r="G186" s="150">
        <v>2.3329800000000001</v>
      </c>
      <c r="H186" s="44">
        <v>1.65452</v>
      </c>
      <c r="I186" s="44"/>
      <c r="J186" s="44">
        <v>2.3307000000000002</v>
      </c>
      <c r="K186" s="44">
        <v>2.2738299999999998</v>
      </c>
      <c r="L186" s="44">
        <v>2.36876</v>
      </c>
      <c r="M186" s="44">
        <v>2.3867699999999998</v>
      </c>
      <c r="N186" s="44">
        <v>2.3784900000000002</v>
      </c>
      <c r="O186" s="44">
        <v>2.3848081683858768</v>
      </c>
      <c r="P186" s="44">
        <v>2.3616195808571514</v>
      </c>
      <c r="Q186" s="44">
        <v>2.3367893520941139</v>
      </c>
      <c r="R186" s="44">
        <v>2.3088000000000002</v>
      </c>
      <c r="S186" s="44">
        <v>1.8284899999999999</v>
      </c>
      <c r="T186" s="44">
        <v>2.3786084304113992</v>
      </c>
      <c r="U186" s="44">
        <v>2.322217460195386</v>
      </c>
      <c r="V186" s="44">
        <v>2.3064009727873183</v>
      </c>
      <c r="W186" s="44">
        <v>2.3306605259694</v>
      </c>
      <c r="X186" s="132"/>
      <c r="Y186" s="75">
        <f t="shared" si="125"/>
        <v>-1.3473279930249191</v>
      </c>
      <c r="Z186" s="75">
        <f t="shared" si="126"/>
        <v>118.79642411218352</v>
      </c>
      <c r="AA186" s="40">
        <f t="shared" si="103"/>
        <v>383.72405088230084</v>
      </c>
      <c r="AB186" s="40">
        <f t="shared" si="104"/>
        <v>303.33281377085206</v>
      </c>
      <c r="AC186" s="132"/>
      <c r="AD186" s="40">
        <f t="shared" si="105"/>
        <v>441.29899248571917</v>
      </c>
      <c r="AE186" s="40">
        <f t="shared" si="106"/>
        <v>432.20404628827839</v>
      </c>
      <c r="AF186" s="44">
        <f t="shared" si="107"/>
        <v>448.53408203603516</v>
      </c>
      <c r="AG186" s="44">
        <f t="shared" si="121"/>
        <v>52.346520801091643</v>
      </c>
      <c r="AH186" s="44">
        <f t="shared" si="122"/>
        <v>266.67006752301393</v>
      </c>
      <c r="AI186" s="75"/>
      <c r="AJ186" s="75">
        <f t="shared" si="127"/>
        <v>445.3359721263239</v>
      </c>
      <c r="AK186" s="75">
        <f t="shared" si="109"/>
        <v>335.59210043736351</v>
      </c>
      <c r="AL186" s="75">
        <f t="shared" si="110"/>
        <v>296.3858778994495</v>
      </c>
      <c r="AM186" s="132"/>
      <c r="AN186" s="44">
        <f t="shared" si="128"/>
        <v>142.00315835547184</v>
      </c>
      <c r="AO186" s="75">
        <f t="shared" si="129"/>
        <v>127.52390452440142</v>
      </c>
      <c r="AQ186" s="75">
        <f t="shared" si="123"/>
        <v>119.13756122037908</v>
      </c>
      <c r="AR186" s="75">
        <f t="shared" si="130"/>
        <v>117.79023322735416</v>
      </c>
      <c r="AS186" s="75">
        <f t="shared" si="131"/>
        <v>237.9339853325626</v>
      </c>
      <c r="CQ186" s="75">
        <f t="shared" si="118"/>
        <v>343.63548379866131</v>
      </c>
      <c r="CR186" s="120">
        <f t="shared" si="119"/>
        <v>462.77304501904018</v>
      </c>
      <c r="CS186" s="120">
        <f t="shared" si="132"/>
        <v>461.42571702601526</v>
      </c>
      <c r="CT186" s="120">
        <f t="shared" si="124"/>
        <v>-117.79023322735395</v>
      </c>
    </row>
    <row r="187" spans="1:98" x14ac:dyDescent="0.2">
      <c r="A187" s="132">
        <v>364</v>
      </c>
      <c r="B187" s="132">
        <v>637.15</v>
      </c>
      <c r="C187" s="40">
        <v>1.5694891312877659</v>
      </c>
      <c r="D187" s="132"/>
      <c r="E187" s="44">
        <v>2.6170200000000001</v>
      </c>
      <c r="F187" s="44">
        <v>2.6138574140269113</v>
      </c>
      <c r="G187" s="150">
        <v>2.3235000000000001</v>
      </c>
      <c r="H187" s="44">
        <v>1.65117</v>
      </c>
      <c r="I187" s="44"/>
      <c r="J187" s="44">
        <v>2.3209900000000001</v>
      </c>
      <c r="K187" s="44">
        <v>2.2645400000000002</v>
      </c>
      <c r="L187" s="44">
        <v>2.3588800000000001</v>
      </c>
      <c r="M187" s="44">
        <v>2.37643</v>
      </c>
      <c r="N187" s="44">
        <v>2.3681899999999998</v>
      </c>
      <c r="O187" s="44">
        <v>2.3744599385965643</v>
      </c>
      <c r="P187" s="44">
        <v>2.35168846784007</v>
      </c>
      <c r="Q187" s="44">
        <v>2.3271460734114524</v>
      </c>
      <c r="R187" s="44">
        <v>2.29922</v>
      </c>
      <c r="S187" s="44">
        <v>1.8230200000000001</v>
      </c>
      <c r="T187" s="44">
        <v>2.3685165630765508</v>
      </c>
      <c r="U187" s="44">
        <v>2.3127120840368196</v>
      </c>
      <c r="V187" s="44">
        <v>2.2970359731102388</v>
      </c>
      <c r="W187" s="44">
        <v>2.321086003430556</v>
      </c>
      <c r="X187" s="132"/>
      <c r="Y187" s="75">
        <f t="shared" si="125"/>
        <v>-1.2091991871036498</v>
      </c>
      <c r="Z187" s="75">
        <f t="shared" si="126"/>
        <v>118.62103847143192</v>
      </c>
      <c r="AA187" s="40">
        <f t="shared" si="103"/>
        <v>381.62564275632758</v>
      </c>
      <c r="AB187" s="40">
        <f t="shared" si="104"/>
        <v>301.2249810939341</v>
      </c>
      <c r="AC187" s="132"/>
      <c r="AD187" s="40">
        <f t="shared" si="105"/>
        <v>439.17151017302194</v>
      </c>
      <c r="AE187" s="40">
        <f t="shared" si="106"/>
        <v>429.89311779015929</v>
      </c>
      <c r="AF187" s="44">
        <f t="shared" si="107"/>
        <v>446.45373584353723</v>
      </c>
      <c r="AG187" s="44">
        <f t="shared" si="121"/>
        <v>53.030810716311841</v>
      </c>
      <c r="AH187" s="44">
        <f t="shared" si="122"/>
        <v>274.25407030986725</v>
      </c>
      <c r="AI187" s="75"/>
      <c r="AJ187" s="75">
        <f t="shared" si="127"/>
        <v>443.19834071283697</v>
      </c>
      <c r="AK187" s="75">
        <f t="shared" si="109"/>
        <v>333.62281411325091</v>
      </c>
      <c r="AL187" s="75">
        <f t="shared" si="110"/>
        <v>294.53918162481705</v>
      </c>
      <c r="AM187" s="132"/>
      <c r="AN187" s="44">
        <f t="shared" si="128"/>
        <v>141.97335961890286</v>
      </c>
      <c r="AO187" s="75">
        <f t="shared" si="129"/>
        <v>127.45893750912154</v>
      </c>
      <c r="AQ187" s="75">
        <f t="shared" si="123"/>
        <v>118.96159631446595</v>
      </c>
      <c r="AR187" s="75">
        <f t="shared" si="130"/>
        <v>117.7523971273623</v>
      </c>
      <c r="AS187" s="75">
        <f t="shared" si="131"/>
        <v>237.58263478589788</v>
      </c>
      <c r="CQ187" s="75">
        <f t="shared" si="118"/>
        <v>341.59054200749165</v>
      </c>
      <c r="CR187" s="120">
        <f t="shared" si="119"/>
        <v>460.55213832195756</v>
      </c>
      <c r="CS187" s="120">
        <f t="shared" si="132"/>
        <v>459.34293913485391</v>
      </c>
      <c r="CT187" s="120">
        <f t="shared" si="124"/>
        <v>-117.75239712736226</v>
      </c>
    </row>
    <row r="188" spans="1:98" x14ac:dyDescent="0.2">
      <c r="A188" s="132">
        <v>366</v>
      </c>
      <c r="B188" s="132">
        <v>639.15</v>
      </c>
      <c r="C188" s="40">
        <v>1.5645779550966128</v>
      </c>
      <c r="D188" s="132"/>
      <c r="E188" s="44">
        <v>2.6059999999999999</v>
      </c>
      <c r="F188" s="44">
        <v>2.6032203839332508</v>
      </c>
      <c r="G188" s="150">
        <v>2.3141099999999999</v>
      </c>
      <c r="H188" s="44">
        <v>1.64785</v>
      </c>
      <c r="I188" s="44"/>
      <c r="J188" s="44">
        <v>2.3113899999999998</v>
      </c>
      <c r="K188" s="44">
        <v>2.25536</v>
      </c>
      <c r="L188" s="44">
        <v>2.3491200000000001</v>
      </c>
      <c r="M188" s="44">
        <v>2.3662100000000001</v>
      </c>
      <c r="N188" s="44">
        <v>2.3580100000000002</v>
      </c>
      <c r="O188" s="44">
        <v>2.3642313761558955</v>
      </c>
      <c r="P188" s="44">
        <v>2.3418639649381037</v>
      </c>
      <c r="Q188" s="44">
        <v>2.3176061167907593</v>
      </c>
      <c r="R188" s="44">
        <v>2.2897599999999998</v>
      </c>
      <c r="S188" s="44">
        <v>1.81762</v>
      </c>
      <c r="T188" s="44">
        <v>2.3585413410169891</v>
      </c>
      <c r="U188" s="44">
        <v>2.3033133326114683</v>
      </c>
      <c r="V188" s="44">
        <v>2.287777592726552</v>
      </c>
      <c r="W188" s="44">
        <v>2.3116213914138095</v>
      </c>
      <c r="X188" s="132"/>
      <c r="Y188" s="75">
        <f t="shared" si="125"/>
        <v>-1.0671909136844988</v>
      </c>
      <c r="Z188" s="75">
        <f t="shared" si="126"/>
        <v>118.44757299764119</v>
      </c>
      <c r="AA188" s="40">
        <f t="shared" si="103"/>
        <v>379.54157690278544</v>
      </c>
      <c r="AB188" s="40">
        <f t="shared" si="104"/>
        <v>299.13251476698264</v>
      </c>
      <c r="AC188" s="132"/>
      <c r="AD188" s="40">
        <f t="shared" si="105"/>
        <v>437.05797139365711</v>
      </c>
      <c r="AE188" s="40">
        <f t="shared" si="106"/>
        <v>427.59665180317609</v>
      </c>
      <c r="AF188" s="44">
        <f t="shared" si="107"/>
        <v>444.3869821548214</v>
      </c>
      <c r="AG188" s="44">
        <f t="shared" si="121"/>
        <v>53.714398737261874</v>
      </c>
      <c r="AH188" s="44">
        <f t="shared" si="122"/>
        <v>281.91519331738169</v>
      </c>
      <c r="AI188" s="75"/>
      <c r="AJ188" s="75">
        <f t="shared" si="127"/>
        <v>441.07725261500059</v>
      </c>
      <c r="AK188" s="75">
        <f t="shared" si="109"/>
        <v>331.66914794823913</v>
      </c>
      <c r="AL188" s="75">
        <f t="shared" si="110"/>
        <v>292.70722261482365</v>
      </c>
      <c r="AM188" s="132"/>
      <c r="AN188" s="44">
        <f t="shared" si="128"/>
        <v>141.94473784801795</v>
      </c>
      <c r="AO188" s="75">
        <f t="shared" si="129"/>
        <v>127.39694612250895</v>
      </c>
      <c r="AQ188" s="75">
        <f t="shared" si="123"/>
        <v>118.79131432807321</v>
      </c>
      <c r="AR188" s="75">
        <f t="shared" si="130"/>
        <v>117.72412341438871</v>
      </c>
      <c r="AS188" s="75">
        <f t="shared" si="131"/>
        <v>237.23888732571442</v>
      </c>
      <c r="CQ188" s="75">
        <f t="shared" si="118"/>
        <v>339.55375644729435</v>
      </c>
      <c r="CR188" s="120">
        <f t="shared" si="119"/>
        <v>458.34507077536767</v>
      </c>
      <c r="CS188" s="120">
        <f t="shared" si="132"/>
        <v>457.27787986168318</v>
      </c>
      <c r="CT188" s="120">
        <f t="shared" si="124"/>
        <v>-117.72412341438883</v>
      </c>
    </row>
    <row r="189" spans="1:98" x14ac:dyDescent="0.2">
      <c r="A189" s="132">
        <v>368</v>
      </c>
      <c r="B189" s="132">
        <v>641.15</v>
      </c>
      <c r="C189" s="40">
        <v>1.5596974187007722</v>
      </c>
      <c r="D189" s="132"/>
      <c r="E189" s="44">
        <v>2.5951</v>
      </c>
      <c r="F189" s="44">
        <v>2.5927101501620133</v>
      </c>
      <c r="G189" s="150">
        <v>2.30484</v>
      </c>
      <c r="H189" s="44">
        <v>1.64455</v>
      </c>
      <c r="I189" s="44"/>
      <c r="J189" s="44">
        <v>2.3019099999999999</v>
      </c>
      <c r="K189" s="44">
        <v>2.2462900000000001</v>
      </c>
      <c r="L189" s="44">
        <v>2.3394599999999999</v>
      </c>
      <c r="M189" s="44">
        <v>2.3561100000000001</v>
      </c>
      <c r="N189" s="44">
        <v>2.34795</v>
      </c>
      <c r="O189" s="44">
        <v>2.3541197930436759</v>
      </c>
      <c r="P189" s="44">
        <v>2.3321561577607741</v>
      </c>
      <c r="Q189" s="44">
        <v>2.3081761759408552</v>
      </c>
      <c r="R189" s="44">
        <v>2.2804000000000002</v>
      </c>
      <c r="S189" s="44">
        <v>1.81227</v>
      </c>
      <c r="T189" s="44">
        <v>2.3486794070367494</v>
      </c>
      <c r="U189" s="44">
        <v>2.294021267715773</v>
      </c>
      <c r="V189" s="44">
        <v>2.2786225281753727</v>
      </c>
      <c r="W189" s="44">
        <v>2.3022634958064221</v>
      </c>
      <c r="X189" s="132"/>
      <c r="Y189" s="75">
        <f t="shared" si="125"/>
        <v>-0.92133286988723739</v>
      </c>
      <c r="Z189" s="75">
        <f t="shared" si="126"/>
        <v>118.27599969298601</v>
      </c>
      <c r="AA189" s="40">
        <f t="shared" si="103"/>
        <v>377.47170781801344</v>
      </c>
      <c r="AB189" s="40">
        <f t="shared" si="104"/>
        <v>297.05527332953716</v>
      </c>
      <c r="AC189" s="132"/>
      <c r="AD189" s="40">
        <f t="shared" si="105"/>
        <v>434.95823979273177</v>
      </c>
      <c r="AE189" s="40">
        <f t="shared" si="106"/>
        <v>425.31451298448098</v>
      </c>
      <c r="AF189" s="44">
        <f t="shared" si="107"/>
        <v>442.33368842276303</v>
      </c>
      <c r="AG189" s="44">
        <f t="shared" si="121"/>
        <v>54.397242494229957</v>
      </c>
      <c r="AH189" s="44">
        <f t="shared" si="122"/>
        <v>289.65233259902294</v>
      </c>
      <c r="AI189" s="75"/>
      <c r="AJ189" s="75">
        <f t="shared" si="127"/>
        <v>438.97254062955653</v>
      </c>
      <c r="AK189" s="75">
        <f t="shared" si="109"/>
        <v>329.73094233079871</v>
      </c>
      <c r="AL189" s="75">
        <f t="shared" si="110"/>
        <v>290.88984929903086</v>
      </c>
      <c r="AM189" s="132"/>
      <c r="AN189" s="44">
        <f t="shared" si="128"/>
        <v>141.91726730001938</v>
      </c>
      <c r="AO189" s="75">
        <f t="shared" si="129"/>
        <v>127.33790678505659</v>
      </c>
      <c r="AQ189" s="75">
        <f t="shared" si="123"/>
        <v>118.61379179822133</v>
      </c>
      <c r="AR189" s="75">
        <f t="shared" si="130"/>
        <v>117.69245892833409</v>
      </c>
      <c r="AS189" s="75">
        <f t="shared" si="131"/>
        <v>236.88979149120735</v>
      </c>
      <c r="CQ189" s="75">
        <f t="shared" si="118"/>
        <v>337.54446915962257</v>
      </c>
      <c r="CR189" s="120">
        <f t="shared" si="119"/>
        <v>456.15826095784371</v>
      </c>
      <c r="CS189" s="120">
        <f t="shared" si="132"/>
        <v>455.23692808795647</v>
      </c>
      <c r="CT189" s="120">
        <f t="shared" si="124"/>
        <v>-117.69245892833391</v>
      </c>
    </row>
    <row r="190" spans="1:98" x14ac:dyDescent="0.2">
      <c r="A190" s="132">
        <v>370</v>
      </c>
      <c r="B190" s="132">
        <v>643.15</v>
      </c>
      <c r="C190" s="40">
        <v>1.5548472362590375</v>
      </c>
      <c r="D190" s="132"/>
      <c r="E190" s="44">
        <v>2.58432</v>
      </c>
      <c r="F190" s="44">
        <v>2.5823265665487329</v>
      </c>
      <c r="G190" s="150">
        <v>2.2956599999999998</v>
      </c>
      <c r="H190" s="44">
        <v>1.6412800000000001</v>
      </c>
      <c r="I190" s="44"/>
      <c r="J190" s="44">
        <v>2.2925200000000001</v>
      </c>
      <c r="K190" s="44">
        <v>2.2373099999999999</v>
      </c>
      <c r="L190" s="44">
        <v>2.3299099999999999</v>
      </c>
      <c r="M190" s="44">
        <v>2.34613</v>
      </c>
      <c r="N190" s="44">
        <v>2.3380100000000001</v>
      </c>
      <c r="O190" s="44">
        <v>2.3441245700687494</v>
      </c>
      <c r="P190" s="44">
        <v>2.3225549713534157</v>
      </c>
      <c r="Q190" s="44">
        <v>2.2988495608801935</v>
      </c>
      <c r="R190" s="44">
        <v>2.2711399999999999</v>
      </c>
      <c r="S190" s="44">
        <v>1.80697</v>
      </c>
      <c r="T190" s="44">
        <v>2.3389341186889032</v>
      </c>
      <c r="U190" s="44">
        <v>2.2848291405349834</v>
      </c>
      <c r="V190" s="44">
        <v>2.2695640701237045</v>
      </c>
      <c r="W190" s="44">
        <v>2.2930088817088312</v>
      </c>
      <c r="X190" s="132"/>
      <c r="Y190" s="75">
        <f t="shared" si="125"/>
        <v>-0.77165469884835147</v>
      </c>
      <c r="Z190" s="75">
        <f t="shared" si="126"/>
        <v>118.10629105106852</v>
      </c>
      <c r="AA190" s="40">
        <f t="shared" si="103"/>
        <v>375.41589194818619</v>
      </c>
      <c r="AB190" s="40">
        <f t="shared" si="104"/>
        <v>294.99311686936568</v>
      </c>
      <c r="AC190" s="132"/>
      <c r="AD190" s="40">
        <f t="shared" si="105"/>
        <v>432.87218078421438</v>
      </c>
      <c r="AE190" s="40">
        <f t="shared" si="106"/>
        <v>423.04656767472602</v>
      </c>
      <c r="AF190" s="44">
        <f t="shared" si="107"/>
        <v>440.29372381525235</v>
      </c>
      <c r="AG190" s="44">
        <f t="shared" si="121"/>
        <v>55.079300961548263</v>
      </c>
      <c r="AH190" s="44">
        <f t="shared" si="122"/>
        <v>297.46439493569505</v>
      </c>
      <c r="AI190" s="75"/>
      <c r="AJ190" s="75">
        <f t="shared" si="127"/>
        <v>436.88403966629699</v>
      </c>
      <c r="AK190" s="75">
        <f t="shared" si="109"/>
        <v>327.80803962905185</v>
      </c>
      <c r="AL190" s="75">
        <f t="shared" si="110"/>
        <v>289.08691199877842</v>
      </c>
      <c r="AM190" s="132"/>
      <c r="AN190" s="44">
        <f t="shared" si="128"/>
        <v>141.89092279693131</v>
      </c>
      <c r="AO190" s="75">
        <f t="shared" si="129"/>
        <v>127.28179610651199</v>
      </c>
      <c r="AQ190" s="75">
        <f t="shared" si="123"/>
        <v>118.44203339406201</v>
      </c>
      <c r="AR190" s="75">
        <f t="shared" si="130"/>
        <v>117.67037869521366</v>
      </c>
      <c r="AS190" s="75">
        <f t="shared" si="131"/>
        <v>236.54832444513053</v>
      </c>
      <c r="CQ190" s="75">
        <f t="shared" si="118"/>
        <v>335.54395864939755</v>
      </c>
      <c r="CR190" s="120">
        <f t="shared" si="119"/>
        <v>453.98599204345959</v>
      </c>
      <c r="CS190" s="120">
        <f t="shared" si="132"/>
        <v>453.21433734461124</v>
      </c>
      <c r="CT190" s="120">
        <f t="shared" si="124"/>
        <v>-117.67037869521369</v>
      </c>
    </row>
    <row r="191" spans="1:98" x14ac:dyDescent="0.2">
      <c r="A191" s="132">
        <v>372</v>
      </c>
      <c r="B191" s="132">
        <v>645.15</v>
      </c>
      <c r="C191" s="40">
        <v>1.5500271254746958</v>
      </c>
      <c r="D191" s="132"/>
      <c r="E191" s="44">
        <v>2.5736500000000002</v>
      </c>
      <c r="F191" s="44">
        <v>2.5720594972982211</v>
      </c>
      <c r="G191" s="150">
        <v>2.2865799999999998</v>
      </c>
      <c r="H191" s="44">
        <v>1.6380399999999999</v>
      </c>
      <c r="I191" s="44"/>
      <c r="J191" s="44">
        <v>2.2832499999999998</v>
      </c>
      <c r="K191" s="44">
        <v>2.22844</v>
      </c>
      <c r="L191" s="44">
        <v>2.3204699999999998</v>
      </c>
      <c r="M191" s="44">
        <v>2.3362599999999998</v>
      </c>
      <c r="N191" s="44">
        <v>2.3281800000000001</v>
      </c>
      <c r="O191" s="44">
        <v>2.3342450599712103</v>
      </c>
      <c r="P191" s="44">
        <v>2.3130636943059399</v>
      </c>
      <c r="Q191" s="44">
        <v>2.2896262833261165</v>
      </c>
      <c r="R191" s="44">
        <v>2.262</v>
      </c>
      <c r="S191" s="44">
        <v>1.8017300000000001</v>
      </c>
      <c r="T191" s="44">
        <v>2.3292888321221343</v>
      </c>
      <c r="U191" s="44">
        <v>2.2757370125519203</v>
      </c>
      <c r="V191" s="44">
        <v>2.2606123074995836</v>
      </c>
      <c r="W191" s="44">
        <v>2.2838541788798667</v>
      </c>
      <c r="X191" s="132"/>
      <c r="Y191" s="75">
        <f t="shared" si="125"/>
        <v>-0.61818598708919126</v>
      </c>
      <c r="Z191" s="75"/>
      <c r="AA191" s="40">
        <f t="shared" si="103"/>
        <v>373.37398765692842</v>
      </c>
      <c r="AB191" s="40">
        <f t="shared" si="104"/>
        <v>292.94590700298448</v>
      </c>
      <c r="AC191" s="132"/>
      <c r="AD191" s="40">
        <f t="shared" si="105"/>
        <v>430.79966152239172</v>
      </c>
      <c r="AE191" s="40">
        <f t="shared" si="106"/>
        <v>420.79268387196782</v>
      </c>
      <c r="AF191" s="44">
        <f t="shared" si="107"/>
        <v>438.26695918758645</v>
      </c>
      <c r="AG191" s="44">
        <f t="shared" si="121"/>
        <v>55.76053442062274</v>
      </c>
      <c r="AH191" s="44">
        <f t="shared" si="122"/>
        <v>305.35029780603844</v>
      </c>
      <c r="AI191" s="75"/>
      <c r="AJ191" s="75"/>
      <c r="AK191" s="75">
        <f t="shared" si="109"/>
        <v>325.9002841619714</v>
      </c>
      <c r="AL191" s="75">
        <f t="shared" si="110"/>
        <v>287.29826289951546</v>
      </c>
      <c r="AM191" s="132"/>
      <c r="AN191" s="44"/>
      <c r="AO191" s="75">
        <f t="shared" si="129"/>
        <v>127.22859088189415</v>
      </c>
      <c r="AQ191" s="75">
        <f t="shared" si="123"/>
        <v>118.26787331571083</v>
      </c>
      <c r="AR191" s="75">
        <f t="shared" si="130"/>
        <v>117.64968732862164</v>
      </c>
      <c r="AS191" s="75"/>
      <c r="CQ191" s="75">
        <f t="shared" si="118"/>
        <v>333.55684631965852</v>
      </c>
      <c r="CR191" s="120">
        <f t="shared" si="119"/>
        <v>451.82471963536921</v>
      </c>
      <c r="CS191" s="120">
        <f t="shared" si="132"/>
        <v>451.20653364828001</v>
      </c>
      <c r="CT191" s="120">
        <f t="shared" si="124"/>
        <v>-117.6496873286215</v>
      </c>
    </row>
    <row r="192" spans="1:98" x14ac:dyDescent="0.2">
      <c r="A192" s="132">
        <v>374</v>
      </c>
      <c r="B192" s="132">
        <v>647.15</v>
      </c>
      <c r="C192" s="40">
        <v>1.5452368075407557</v>
      </c>
      <c r="D192" s="132"/>
      <c r="E192" s="44">
        <v>2.5630899999999999</v>
      </c>
      <c r="F192" s="44">
        <v>2.5619087998763739</v>
      </c>
      <c r="G192" s="150">
        <v>2.2776100000000001</v>
      </c>
      <c r="H192" s="44">
        <v>1.6348199999999999</v>
      </c>
      <c r="I192" s="44"/>
      <c r="J192" s="44">
        <v>2.2740800000000001</v>
      </c>
      <c r="K192" s="44">
        <v>2.2196699999999998</v>
      </c>
      <c r="L192" s="44">
        <v>2.31114</v>
      </c>
      <c r="M192" s="44">
        <v>2.3264999999999998</v>
      </c>
      <c r="N192" s="44">
        <v>2.31846</v>
      </c>
      <c r="O192" s="44">
        <v>2.3244784361228219</v>
      </c>
      <c r="P192" s="44">
        <v>2.3036791119779378</v>
      </c>
      <c r="Q192" s="44">
        <v>2.2805063278926596</v>
      </c>
      <c r="R192" s="44">
        <v>2.2529499999999998</v>
      </c>
      <c r="S192" s="44">
        <v>1.79654</v>
      </c>
      <c r="T192" s="44">
        <v>2.3197568342066064</v>
      </c>
      <c r="U192" s="44">
        <v>2.2667515102948146</v>
      </c>
      <c r="V192" s="44">
        <v>2.2517570902167492</v>
      </c>
      <c r="W192" s="44">
        <v>2.2747994750127001</v>
      </c>
      <c r="X192" s="132"/>
      <c r="Y192" s="75">
        <f t="shared" si="125"/>
        <v>-0.46095626190958683</v>
      </c>
      <c r="Z192" s="75"/>
      <c r="AA192" s="40">
        <f t="shared" si="103"/>
        <v>371.34585519357017</v>
      </c>
      <c r="AB192" s="40">
        <f t="shared" si="104"/>
        <v>290.91350685645642</v>
      </c>
      <c r="AC192" s="132"/>
      <c r="AD192" s="40">
        <f t="shared" si="105"/>
        <v>428.74055087387751</v>
      </c>
      <c r="AE192" s="40">
        <f t="shared" si="106"/>
        <v>418.55273120605739</v>
      </c>
      <c r="AF192" s="44">
        <f t="shared" si="107"/>
        <v>436.25326705539311</v>
      </c>
      <c r="AG192" s="44">
        <f t="shared" si="121"/>
        <v>56.440904424006341</v>
      </c>
      <c r="AH192" s="44">
        <f t="shared" si="122"/>
        <v>313.30896935361909</v>
      </c>
      <c r="AI192" s="75"/>
      <c r="AJ192" s="75"/>
      <c r="AK192" s="75">
        <f t="shared" si="109"/>
        <v>324.00752217106105</v>
      </c>
      <c r="AL192" s="75">
        <f t="shared" si="110"/>
        <v>285.52375602359257</v>
      </c>
      <c r="AM192" s="132"/>
      <c r="AN192" s="44"/>
      <c r="AO192" s="75">
        <f t="shared" si="129"/>
        <v>127.17826808769138</v>
      </c>
      <c r="AQ192" s="75">
        <f t="shared" si="123"/>
        <v>118.0869143062715</v>
      </c>
      <c r="AR192" s="75">
        <f t="shared" si="130"/>
        <v>117.62595804436191</v>
      </c>
      <c r="AS192" s="75"/>
      <c r="CQ192" s="75">
        <f t="shared" si="118"/>
        <v>331.59394101307799</v>
      </c>
      <c r="CR192" s="120">
        <f t="shared" si="119"/>
        <v>449.68085531934946</v>
      </c>
      <c r="CS192" s="120">
        <f t="shared" si="132"/>
        <v>449.21989905743987</v>
      </c>
      <c r="CT192" s="120">
        <f t="shared" si="124"/>
        <v>-117.62595804436188</v>
      </c>
    </row>
    <row r="193" spans="1:98" x14ac:dyDescent="0.2">
      <c r="A193" s="132">
        <v>376</v>
      </c>
      <c r="B193" s="132">
        <v>649.15</v>
      </c>
      <c r="C193" s="40">
        <v>1.5404760070861896</v>
      </c>
      <c r="D193" s="132"/>
      <c r="E193" s="44">
        <v>2.5526399999999998</v>
      </c>
      <c r="F193" s="44" t="e">
        <v>#N/A</v>
      </c>
      <c r="G193" s="150">
        <v>2.2687300000000001</v>
      </c>
      <c r="H193" s="44">
        <v>1.63164</v>
      </c>
      <c r="I193" s="44"/>
      <c r="J193" s="44">
        <v>2.2650100000000002</v>
      </c>
      <c r="K193" s="44">
        <v>2.2109899999999998</v>
      </c>
      <c r="L193" s="44">
        <v>2.3018999999999998</v>
      </c>
      <c r="M193" s="44">
        <v>2.3168500000000001</v>
      </c>
      <c r="N193" s="44">
        <v>2.3088500000000001</v>
      </c>
      <c r="O193" s="44">
        <v>2.3148218073968456</v>
      </c>
      <c r="P193" s="44">
        <v>2.2943944493153703</v>
      </c>
      <c r="Q193" s="44">
        <v>2.2714863881009171</v>
      </c>
      <c r="R193" s="44">
        <v>2.2440000000000002</v>
      </c>
      <c r="S193" s="44">
        <v>1.7914000000000001</v>
      </c>
      <c r="T193" s="44">
        <v>2.3103314816902332</v>
      </c>
      <c r="U193" s="44">
        <v>2.2578593204689184</v>
      </c>
      <c r="V193" s="44">
        <v>2.2429985680819833</v>
      </c>
      <c r="W193" s="44">
        <v>2.2658447079128194</v>
      </c>
      <c r="X193" s="132"/>
      <c r="Y193" s="132" t="e">
        <f>NA()</f>
        <v>#N/A</v>
      </c>
      <c r="Z193" s="132"/>
      <c r="AA193" s="40">
        <f t="shared" si="103"/>
        <v>369.33135666202679</v>
      </c>
      <c r="AB193" s="40">
        <f t="shared" si="104"/>
        <v>288.8957810464629</v>
      </c>
      <c r="AC193" s="132"/>
      <c r="AD193" s="40">
        <f t="shared" si="105"/>
        <v>426.69471939015705</v>
      </c>
      <c r="AE193" s="40">
        <f t="shared" si="106"/>
        <v>416.32658091350231</v>
      </c>
      <c r="AF193" s="44">
        <f t="shared" si="107"/>
        <v>434.25252156807318</v>
      </c>
      <c r="AG193" s="44">
        <f t="shared" si="121"/>
        <v>57.120373760513807</v>
      </c>
      <c r="AH193" s="44">
        <f t="shared" si="122"/>
        <v>321.33934835119658</v>
      </c>
      <c r="AI193" s="75"/>
      <c r="AJ193" s="75"/>
      <c r="AK193" s="75">
        <f t="shared" si="109"/>
        <v>322.12960179250933</v>
      </c>
      <c r="AL193" s="75">
        <f t="shared" si="110"/>
        <v>283.76324720351397</v>
      </c>
      <c r="AM193" s="132"/>
      <c r="AN193" s="44"/>
      <c r="AO193" s="40" t="e">
        <f t="shared" si="129"/>
        <v>#N/A</v>
      </c>
      <c r="AQ193" s="75">
        <f t="shared" si="123"/>
        <v>117.90791417545692</v>
      </c>
      <c r="AR193" s="75" t="e">
        <f t="shared" si="130"/>
        <v>#N/A</v>
      </c>
      <c r="AS193" s="75"/>
      <c r="CQ193" s="75">
        <f t="shared" si="118"/>
        <v>329.63455959171267</v>
      </c>
      <c r="CR193" s="120">
        <f t="shared" si="119"/>
        <v>447.54247376716967</v>
      </c>
      <c r="CS193" s="120" t="e">
        <f t="shared" si="132"/>
        <v>#N/A</v>
      </c>
      <c r="CT193" s="120" t="e">
        <f t="shared" si="124"/>
        <v>#N/A</v>
      </c>
    </row>
    <row r="194" spans="1:98" x14ac:dyDescent="0.2">
      <c r="A194" s="132">
        <v>378</v>
      </c>
      <c r="B194" s="132">
        <v>651.15</v>
      </c>
      <c r="C194" s="40">
        <v>1.5357444521231667</v>
      </c>
      <c r="D194" s="132"/>
      <c r="E194" s="44">
        <v>2.5423100000000001</v>
      </c>
      <c r="F194" s="44" t="e">
        <v>#N/A</v>
      </c>
      <c r="G194" s="150">
        <v>2.2599399999999998</v>
      </c>
      <c r="H194" s="44">
        <v>1.6284700000000001</v>
      </c>
      <c r="I194" s="44"/>
      <c r="J194" s="44">
        <v>2.25604</v>
      </c>
      <c r="K194" s="44">
        <v>2.20241</v>
      </c>
      <c r="L194" s="44">
        <v>2.29277</v>
      </c>
      <c r="M194" s="44">
        <v>2.3073100000000002</v>
      </c>
      <c r="N194" s="44">
        <v>2.29935</v>
      </c>
      <c r="O194" s="44">
        <v>2.305274387139197</v>
      </c>
      <c r="P194" s="44">
        <v>2.2852164811201425</v>
      </c>
      <c r="Q194" s="44">
        <v>2.2625664332177302</v>
      </c>
      <c r="R194" s="44">
        <v>2.23515</v>
      </c>
      <c r="S194" s="44">
        <v>1.7863100000000001</v>
      </c>
      <c r="T194" s="44">
        <v>2.3010061310314214</v>
      </c>
      <c r="U194" s="44">
        <v>2.2490637565890794</v>
      </c>
      <c r="V194" s="44">
        <v>2.234333349363625</v>
      </c>
      <c r="W194" s="44">
        <v>2.2569932858928046</v>
      </c>
      <c r="X194" s="132"/>
      <c r="Y194" s="132" t="e">
        <f>NA()</f>
        <v>#N/A</v>
      </c>
      <c r="Z194" s="132"/>
      <c r="AA194" s="40">
        <f t="shared" si="103"/>
        <v>367.33035599029279</v>
      </c>
      <c r="AB194" s="40">
        <f t="shared" si="104"/>
        <v>286.89259566164316</v>
      </c>
      <c r="AC194" s="132"/>
      <c r="AD194" s="40">
        <f t="shared" si="105"/>
        <v>424.66203928065909</v>
      </c>
      <c r="AE194" s="40">
        <f t="shared" si="106"/>
        <v>414.11410581279279</v>
      </c>
      <c r="AF194" s="44">
        <f t="shared" si="107"/>
        <v>432.26459848274982</v>
      </c>
      <c r="AG194" s="44">
        <f t="shared" si="121"/>
        <v>57.798906421294454</v>
      </c>
      <c r="AH194" s="44">
        <f t="shared" si="122"/>
        <v>329.44038416216392</v>
      </c>
      <c r="AI194" s="75"/>
      <c r="AJ194" s="75"/>
      <c r="AK194" s="75">
        <f t="shared" si="109"/>
        <v>320.26637302980652</v>
      </c>
      <c r="AL194" s="75">
        <f t="shared" si="110"/>
        <v>282.0165940556347</v>
      </c>
      <c r="AM194" s="132"/>
      <c r="AN194" s="44"/>
      <c r="AO194" s="40"/>
      <c r="AQ194" s="75">
        <f t="shared" si="123"/>
        <v>117.73485229212319</v>
      </c>
      <c r="AR194" s="75"/>
      <c r="AS194" s="75"/>
      <c r="CQ194" s="75">
        <f t="shared" si="118"/>
        <v>327.69734055534718</v>
      </c>
      <c r="CR194" s="120">
        <f t="shared" si="119"/>
        <v>445.43219284747033</v>
      </c>
      <c r="CS194" s="120"/>
      <c r="CT194" s="120"/>
    </row>
    <row r="195" spans="1:98" x14ac:dyDescent="0.2">
      <c r="A195" s="132">
        <v>380</v>
      </c>
      <c r="B195" s="132">
        <v>653.15</v>
      </c>
      <c r="C195" s="40">
        <v>1.5310418739952538</v>
      </c>
      <c r="D195" s="132"/>
      <c r="E195" s="44">
        <v>2.5320800000000001</v>
      </c>
      <c r="F195" s="44" t="e">
        <v>#N/A</v>
      </c>
      <c r="G195" s="150">
        <v>2.2512500000000002</v>
      </c>
      <c r="H195" s="44">
        <v>1.62534</v>
      </c>
      <c r="I195" s="44"/>
      <c r="J195" s="44">
        <v>2.2471700000000001</v>
      </c>
      <c r="K195" s="44">
        <v>2.1939199999999999</v>
      </c>
      <c r="L195" s="44">
        <v>2.2837399999999999</v>
      </c>
      <c r="M195" s="44">
        <v>2.2978800000000001</v>
      </c>
      <c r="N195" s="44">
        <v>2.2899600000000002</v>
      </c>
      <c r="O195" s="44">
        <v>2.2958353599507086</v>
      </c>
      <c r="P195" s="44">
        <v>2.2761384332027417</v>
      </c>
      <c r="Q195" s="44">
        <v>2.2537398194494296</v>
      </c>
      <c r="R195" s="44">
        <v>2.2263999999999999</v>
      </c>
      <c r="S195" s="44">
        <v>1.7812699999999999</v>
      </c>
      <c r="T195" s="44">
        <v>2.291784069070502</v>
      </c>
      <c r="U195" s="44">
        <v>2.2403648787085895</v>
      </c>
      <c r="V195" s="44">
        <v>2.2257648250960935</v>
      </c>
      <c r="W195" s="44">
        <v>2.2482317766089759</v>
      </c>
      <c r="X195" s="132"/>
      <c r="Y195" s="132" t="e">
        <f>NA()</f>
        <v>#N/A</v>
      </c>
      <c r="Z195" s="132"/>
      <c r="AA195" s="40">
        <f t="shared" si="103"/>
        <v>365.34271890053037</v>
      </c>
      <c r="AB195" s="40">
        <f t="shared" si="104"/>
        <v>284.9038182441995</v>
      </c>
      <c r="AC195" s="132"/>
      <c r="AD195" s="40">
        <f t="shared" si="105"/>
        <v>422.6423843863405</v>
      </c>
      <c r="AE195" s="40">
        <f t="shared" si="106"/>
        <v>411.91518028018072</v>
      </c>
      <c r="AF195" s="44">
        <f t="shared" si="107"/>
        <v>430.28937513871512</v>
      </c>
      <c r="AG195" s="44">
        <f t="shared" si="121"/>
        <v>58.476467566902961</v>
      </c>
      <c r="AH195" s="44">
        <f t="shared" si="122"/>
        <v>337.61103669939178</v>
      </c>
      <c r="AI195" s="75"/>
      <c r="AJ195" s="75"/>
      <c r="AK195" s="75">
        <f t="shared" si="109"/>
        <v>318.41768772681775</v>
      </c>
      <c r="AL195" s="75">
        <f t="shared" si="110"/>
        <v>280.28365595429716</v>
      </c>
      <c r="AM195" s="132"/>
      <c r="AN195" s="44"/>
      <c r="AO195" s="40"/>
      <c r="AQ195" s="75">
        <f t="shared" si="123"/>
        <v>117.55548185139057</v>
      </c>
      <c r="AR195" s="75"/>
      <c r="AS195" s="75"/>
      <c r="CQ195" s="75">
        <f t="shared" si="118"/>
        <v>325.76859284280192</v>
      </c>
      <c r="CR195" s="120">
        <f t="shared" si="119"/>
        <v>443.32407469419252</v>
      </c>
      <c r="CS195" s="120"/>
      <c r="CT195" s="120"/>
    </row>
    <row r="196" spans="1:98" x14ac:dyDescent="0.2">
      <c r="A196" s="132">
        <v>382</v>
      </c>
      <c r="B196" s="132">
        <v>655.15</v>
      </c>
      <c r="C196" s="40">
        <v>1.5263680073265664</v>
      </c>
      <c r="D196" s="132"/>
      <c r="E196" s="44">
        <v>2.52196</v>
      </c>
      <c r="F196" s="44" t="e">
        <v>#N/A</v>
      </c>
      <c r="G196" s="150">
        <v>2.2426499999999998</v>
      </c>
      <c r="H196" s="44">
        <v>1.62222</v>
      </c>
      <c r="I196" s="44"/>
      <c r="J196" s="44">
        <v>2.2383899999999999</v>
      </c>
      <c r="K196" s="44">
        <v>2.18553</v>
      </c>
      <c r="L196" s="44">
        <v>2.27481</v>
      </c>
      <c r="M196" s="44">
        <v>2.2885599999999999</v>
      </c>
      <c r="N196" s="44">
        <v>2.2806700000000002</v>
      </c>
      <c r="O196" s="44">
        <v>2.2865016947293086</v>
      </c>
      <c r="P196" s="44">
        <v>2.2671570787414796</v>
      </c>
      <c r="Q196" s="44">
        <v>2.2450132023093143</v>
      </c>
      <c r="R196" s="44">
        <v>2.2177500000000001</v>
      </c>
      <c r="S196" s="44">
        <v>1.7762800000000001</v>
      </c>
      <c r="T196" s="44">
        <v>2.2826720095006734</v>
      </c>
      <c r="U196" s="44">
        <v>2.2317626272004718</v>
      </c>
      <c r="V196" s="44">
        <v>2.2172862262090223</v>
      </c>
      <c r="W196" s="44">
        <v>2.2395636358484405</v>
      </c>
      <c r="X196" s="132"/>
      <c r="Y196" s="132" t="e">
        <f>NA()</f>
        <v>#N/A</v>
      </c>
      <c r="Z196" s="132"/>
      <c r="AA196" s="40">
        <f t="shared" si="103"/>
        <v>363.36831287974383</v>
      </c>
      <c r="AB196" s="40">
        <f t="shared" si="104"/>
        <v>282.92931777176261</v>
      </c>
      <c r="AC196" s="132"/>
      <c r="AD196" s="40">
        <f t="shared" si="105"/>
        <v>420.63563015377451</v>
      </c>
      <c r="AE196" s="40">
        <f t="shared" si="106"/>
        <v>409.72968022590248</v>
      </c>
      <c r="AF196" s="44">
        <f t="shared" si="107"/>
        <v>428.32673043236088</v>
      </c>
      <c r="AG196" s="44">
        <f t="shared" si="121"/>
        <v>59.153023495271206</v>
      </c>
      <c r="AH196" s="44">
        <f t="shared" si="122"/>
        <v>345.85027638153412</v>
      </c>
      <c r="AI196" s="75"/>
      <c r="AJ196" s="75"/>
      <c r="AK196" s="75">
        <f t="shared" si="109"/>
        <v>316.58339954130162</v>
      </c>
      <c r="AL196" s="75">
        <f t="shared" si="110"/>
        <v>278.56429400639911</v>
      </c>
      <c r="AM196" s="132"/>
      <c r="AN196" s="44"/>
      <c r="AO196" s="40"/>
      <c r="AQ196" s="75">
        <f t="shared" si="123"/>
        <v>117.37817464280891</v>
      </c>
      <c r="AR196" s="75"/>
      <c r="AS196" s="75"/>
      <c r="CQ196" s="75">
        <f t="shared" si="118"/>
        <v>323.86262083178991</v>
      </c>
      <c r="CR196" s="120">
        <f t="shared" si="119"/>
        <v>441.24079547459888</v>
      </c>
      <c r="CS196" s="75"/>
    </row>
    <row r="197" spans="1:98" x14ac:dyDescent="0.2">
      <c r="A197" s="132">
        <v>384</v>
      </c>
      <c r="B197" s="132">
        <v>657.15</v>
      </c>
      <c r="C197" s="40">
        <v>1.5217225899718483</v>
      </c>
      <c r="D197" s="132"/>
      <c r="E197" s="44">
        <v>2.5119500000000001</v>
      </c>
      <c r="F197" s="44" t="e">
        <v>#N/A</v>
      </c>
      <c r="G197" s="150">
        <v>2.2341500000000001</v>
      </c>
      <c r="H197" s="44">
        <v>1.61914</v>
      </c>
      <c r="I197" s="44"/>
      <c r="J197" s="44">
        <v>2.2297199999999999</v>
      </c>
      <c r="K197" s="44">
        <v>2.1772300000000002</v>
      </c>
      <c r="L197" s="44">
        <v>2.2659799999999999</v>
      </c>
      <c r="M197" s="44">
        <v>2.2793399999999999</v>
      </c>
      <c r="N197" s="44">
        <v>2.27149</v>
      </c>
      <c r="O197" s="44">
        <v>2.2772724913808626</v>
      </c>
      <c r="P197" s="44">
        <v>2.2582756451826058</v>
      </c>
      <c r="Q197" s="44">
        <v>2.2363799262377539</v>
      </c>
      <c r="R197" s="44">
        <v>2.20919</v>
      </c>
      <c r="S197" s="44">
        <v>1.7713399999999999</v>
      </c>
      <c r="T197" s="44">
        <v>2.2736532385252195</v>
      </c>
      <c r="U197" s="44">
        <v>2.2232503748294294</v>
      </c>
      <c r="V197" s="44">
        <v>2.2089009313632255</v>
      </c>
      <c r="W197" s="44">
        <v>2.2309954092686124</v>
      </c>
      <c r="X197" s="132"/>
      <c r="Y197" s="132" t="e">
        <f>NA()</f>
        <v>#N/A</v>
      </c>
      <c r="Z197" s="132"/>
      <c r="AA197" s="40">
        <f t="shared" ref="AA197:AA260" si="133">25*1000000/(B197^2) + 346*1000/B197 - 223</f>
        <v>361.40700715102525</v>
      </c>
      <c r="AB197" s="40">
        <f t="shared" ref="AB197:AB256" si="134">1000*LN(0.8994+183540/(B197^2))</f>
        <v>280.9689646395106</v>
      </c>
      <c r="AC197" s="132"/>
      <c r="AD197" s="40">
        <f t="shared" ref="AD197:AD260" si="135" xml:space="preserve"> 13*1000000/(B197^2) + 389.61*1000/B197 - 204.34</f>
        <v>418.64165360972993</v>
      </c>
      <c r="AE197" s="40">
        <f t="shared" ref="AE197:AE260" si="136">467.6*1000/B197 - 304</f>
        <v>407.55748307083616</v>
      </c>
      <c r="AF197" s="44">
        <f t="shared" ref="AF197:AF260" si="137">11.842*1000000/(A197+273.15)^2 + 383.713*1000/(A197+273.15) -184.95</f>
        <v>426.37654479258407</v>
      </c>
      <c r="AG197" s="44">
        <f t="shared" si="121"/>
        <v>59.828541610594748</v>
      </c>
      <c r="AH197" s="44">
        <f t="shared" si="122"/>
        <v>354.15708408695758</v>
      </c>
      <c r="AI197" s="75"/>
      <c r="AJ197" s="75"/>
      <c r="AK197" s="75">
        <f t="shared" ref="AK197:AK260" si="138">1000*LN(0.9775 + 162737/(B197^2) + 2908300000/(B197^4))</f>
        <v>314.76336391886889</v>
      </c>
      <c r="AL197" s="75">
        <f t="shared" ref="AL197:AL260" si="139">1000*LN(0.9628 + 148618/(B197^2) + 2244200000/(B197^4))</f>
        <v>276.85837102638163</v>
      </c>
      <c r="AM197" s="132"/>
      <c r="AN197" s="44"/>
      <c r="AO197" s="40"/>
      <c r="AQ197" s="75">
        <f t="shared" si="123"/>
        <v>117.19850142023598</v>
      </c>
      <c r="AR197" s="75"/>
      <c r="AS197" s="75"/>
      <c r="CQ197" s="75">
        <f t="shared" ref="CQ197:CQ260" si="140">1000*LN(G197/H197)</f>
        <v>321.96569844054613</v>
      </c>
      <c r="CR197" s="120">
        <f t="shared" ref="CR197:CR260" si="141">1000*LN(E197/H197)</f>
        <v>439.16419986078222</v>
      </c>
      <c r="CS197" s="75"/>
    </row>
    <row r="198" spans="1:98" x14ac:dyDescent="0.2">
      <c r="A198" s="132">
        <v>386</v>
      </c>
      <c r="B198" s="132">
        <v>659.15</v>
      </c>
      <c r="C198" s="40">
        <v>1.5171053629674582</v>
      </c>
      <c r="D198" s="132"/>
      <c r="E198" s="44">
        <v>2.50204</v>
      </c>
      <c r="F198" s="44" t="e">
        <v>#N/A</v>
      </c>
      <c r="G198" s="150">
        <v>2.22573</v>
      </c>
      <c r="H198" s="44">
        <v>1.61608</v>
      </c>
      <c r="I198" s="44"/>
      <c r="J198" s="44">
        <v>2.22113</v>
      </c>
      <c r="K198" s="44">
        <v>2.1690100000000001</v>
      </c>
      <c r="L198" s="44">
        <v>2.2572399999999999</v>
      </c>
      <c r="M198" s="44">
        <v>2.2702200000000001</v>
      </c>
      <c r="N198" s="44">
        <v>2.2624</v>
      </c>
      <c r="O198" s="44">
        <v>2.2681468206445543</v>
      </c>
      <c r="P198" s="44">
        <v>2.24949082335324</v>
      </c>
      <c r="Q198" s="44">
        <v>2.2278399723525069</v>
      </c>
      <c r="R198" s="44">
        <v>2.2007300000000001</v>
      </c>
      <c r="S198" s="44">
        <v>1.7664500000000001</v>
      </c>
      <c r="T198" s="44">
        <v>2.2647344695070073</v>
      </c>
      <c r="U198" s="44">
        <v>2.2148314354618055</v>
      </c>
      <c r="V198" s="44">
        <v>2.2005989527555623</v>
      </c>
      <c r="W198" s="44">
        <v>2.2225138356657892</v>
      </c>
      <c r="X198" s="132"/>
      <c r="Y198" s="132" t="e">
        <f>NA()</f>
        <v>#N/A</v>
      </c>
      <c r="Z198" s="132"/>
      <c r="AA198" s="40">
        <f t="shared" si="133"/>
        <v>359.45867264535605</v>
      </c>
      <c r="AB198" s="40">
        <f t="shared" si="134"/>
        <v>279.02263064254407</v>
      </c>
      <c r="AC198" s="132"/>
      <c r="AD198" s="40">
        <f t="shared" si="135"/>
        <v>416.66033333623147</v>
      </c>
      <c r="AE198" s="40">
        <f t="shared" si="136"/>
        <v>405.39846772358339</v>
      </c>
      <c r="AF198" s="44">
        <f t="shared" si="137"/>
        <v>424.43870015665726</v>
      </c>
      <c r="AG198" s="44">
        <f t="shared" ref="AG198:AG261" si="142">(AF198-AD198)^2</f>
        <v>60.502990393100781</v>
      </c>
      <c r="AH198" s="44">
        <f t="shared" ref="AH198:AH261" si="143">(AF198-AE198)^2</f>
        <v>362.53045110547805</v>
      </c>
      <c r="AI198" s="75"/>
      <c r="AJ198" s="75"/>
      <c r="AK198" s="75">
        <f t="shared" si="138"/>
        <v>312.95743806736772</v>
      </c>
      <c r="AL198" s="75">
        <f t="shared" si="139"/>
        <v>275.1657515116346</v>
      </c>
      <c r="AM198" s="132"/>
      <c r="AN198" s="44"/>
      <c r="AO198" s="40"/>
      <c r="AQ198" s="75">
        <f t="shared" ref="AQ198:AQ261" si="144">1000*LN(E198/G198)</f>
        <v>117.02144743103108</v>
      </c>
      <c r="AR198" s="75"/>
      <c r="AS198" s="75"/>
      <c r="CQ198" s="75">
        <f t="shared" si="140"/>
        <v>320.08148787205698</v>
      </c>
      <c r="CR198" s="120">
        <f t="shared" si="141"/>
        <v>437.10293530308809</v>
      </c>
      <c r="CS198" s="75"/>
    </row>
    <row r="199" spans="1:98" x14ac:dyDescent="0.2">
      <c r="A199" s="132">
        <v>388</v>
      </c>
      <c r="B199" s="132">
        <v>661.15</v>
      </c>
      <c r="C199" s="40">
        <v>1.512516070483249</v>
      </c>
      <c r="D199" s="132"/>
      <c r="E199" s="44">
        <v>2.4922300000000002</v>
      </c>
      <c r="F199" s="44" t="e">
        <v>#N/A</v>
      </c>
      <c r="G199" s="150">
        <v>2.2174100000000001</v>
      </c>
      <c r="H199" s="44">
        <v>1.61304</v>
      </c>
      <c r="I199" s="44"/>
      <c r="J199" s="44">
        <v>2.21265</v>
      </c>
      <c r="K199" s="44">
        <v>2.1608900000000002</v>
      </c>
      <c r="L199" s="44">
        <v>2.2485900000000001</v>
      </c>
      <c r="M199" s="44">
        <v>2.2612000000000001</v>
      </c>
      <c r="N199" s="44">
        <v>2.2534200000000002</v>
      </c>
      <c r="O199" s="44">
        <v>2.2591192974254368</v>
      </c>
      <c r="P199" s="44">
        <v>2.2408026948879738</v>
      </c>
      <c r="Q199" s="44">
        <v>2.2193900187014011</v>
      </c>
      <c r="R199" s="44">
        <v>2.1923499999999998</v>
      </c>
      <c r="S199" s="44">
        <v>1.7616000000000001</v>
      </c>
      <c r="T199" s="44">
        <v>2.2559089894802815</v>
      </c>
      <c r="U199" s="44">
        <v>2.2064991227686881</v>
      </c>
      <c r="V199" s="44">
        <v>2.1923935963044907</v>
      </c>
      <c r="W199" s="44">
        <v>2.2141288919715998</v>
      </c>
      <c r="X199" s="132"/>
      <c r="Y199" s="132" t="e">
        <f>NA()</f>
        <v>#N/A</v>
      </c>
      <c r="Z199" s="132"/>
      <c r="AA199" s="40">
        <f t="shared" si="133"/>
        <v>357.52318197395641</v>
      </c>
      <c r="AB199" s="40">
        <f t="shared" si="134"/>
        <v>277.09018895850494</v>
      </c>
      <c r="AC199" s="132"/>
      <c r="AD199" s="40">
        <f t="shared" si="135"/>
        <v>414.69154944608977</v>
      </c>
      <c r="AE199" s="40">
        <f t="shared" si="136"/>
        <v>403.25251455796717</v>
      </c>
      <c r="AF199" s="44">
        <f t="shared" si="137"/>
        <v>422.51307994655173</v>
      </c>
      <c r="AG199" s="44">
        <f t="shared" si="142"/>
        <v>61.176339369656731</v>
      </c>
      <c r="AH199" s="44">
        <f t="shared" si="143"/>
        <v>370.96937908794121</v>
      </c>
      <c r="AI199" s="75"/>
      <c r="AJ199" s="75"/>
      <c r="AK199" s="75">
        <f t="shared" si="138"/>
        <v>311.1654809316945</v>
      </c>
      <c r="AL199" s="75">
        <f t="shared" si="139"/>
        <v>273.48630161830539</v>
      </c>
      <c r="AM199" s="132"/>
      <c r="AN199" s="44"/>
      <c r="AO199" s="40"/>
      <c r="AQ199" s="75">
        <f t="shared" si="144"/>
        <v>116.83804387917652</v>
      </c>
      <c r="AR199" s="75"/>
      <c r="AS199" s="75"/>
      <c r="CQ199" s="75">
        <f t="shared" si="140"/>
        <v>318.21925078449823</v>
      </c>
      <c r="CR199" s="120">
        <f t="shared" si="141"/>
        <v>435.05729466367472</v>
      </c>
      <c r="CS199" s="75"/>
    </row>
    <row r="200" spans="1:98" x14ac:dyDescent="0.2">
      <c r="A200" s="132">
        <v>390</v>
      </c>
      <c r="B200" s="132">
        <v>663.15</v>
      </c>
      <c r="C200" s="40">
        <v>1.5079544597753149</v>
      </c>
      <c r="D200" s="132"/>
      <c r="E200" s="44">
        <v>2.4825200000000001</v>
      </c>
      <c r="F200" s="44" t="e">
        <v>#N/A</v>
      </c>
      <c r="G200" s="150">
        <v>2.2091699999999999</v>
      </c>
      <c r="H200" s="44">
        <v>1.61002</v>
      </c>
      <c r="I200" s="44"/>
      <c r="J200" s="44">
        <v>2.20425</v>
      </c>
      <c r="K200" s="44">
        <v>2.1528499999999999</v>
      </c>
      <c r="L200" s="44">
        <v>2.24004</v>
      </c>
      <c r="M200" s="44">
        <v>2.2522799999999998</v>
      </c>
      <c r="N200" s="44">
        <v>2.2445400000000002</v>
      </c>
      <c r="O200" s="44">
        <v>2.2501955470580772</v>
      </c>
      <c r="P200" s="44">
        <v>2.2322078786930741</v>
      </c>
      <c r="Q200" s="44">
        <v>2.2110300652814669</v>
      </c>
      <c r="R200" s="44">
        <v>2.1840700000000002</v>
      </c>
      <c r="S200" s="44">
        <v>1.7567999999999999</v>
      </c>
      <c r="T200" s="44">
        <v>2.247180223660342</v>
      </c>
      <c r="U200" s="44">
        <v>2.1982568095206081</v>
      </c>
      <c r="V200" s="44">
        <v>2.1842716157386866</v>
      </c>
      <c r="W200" s="44">
        <v>2.2058306014088749</v>
      </c>
      <c r="X200" s="132"/>
      <c r="Y200" s="132" t="e">
        <f>NA()</f>
        <v>#N/A</v>
      </c>
      <c r="Z200" s="132"/>
      <c r="AA200" s="40">
        <f t="shared" si="133"/>
        <v>355.60040940116551</v>
      </c>
      <c r="AB200" s="40">
        <f t="shared" si="134"/>
        <v>275.17151413044206</v>
      </c>
      <c r="AC200" s="132"/>
      <c r="AD200" s="40">
        <f t="shared" si="135"/>
        <v>412.73518355889178</v>
      </c>
      <c r="AE200" s="40">
        <f t="shared" si="136"/>
        <v>401.11950539093721</v>
      </c>
      <c r="AF200" s="44">
        <f t="shared" si="137"/>
        <v>420.5995690457051</v>
      </c>
      <c r="AG200" s="44">
        <f t="shared" si="142"/>
        <v>61.848559085199966</v>
      </c>
      <c r="AH200" s="44">
        <f t="shared" si="143"/>
        <v>379.47287999380887</v>
      </c>
      <c r="AI200" s="75"/>
      <c r="AJ200" s="75"/>
      <c r="AK200" s="75">
        <f t="shared" si="138"/>
        <v>309.38735316901489</v>
      </c>
      <c r="AL200" s="75">
        <f t="shared" si="139"/>
        <v>271.8198891375099</v>
      </c>
      <c r="AM200" s="132"/>
      <c r="AN200" s="44"/>
      <c r="AO200" s="40"/>
      <c r="AQ200" s="75">
        <f t="shared" si="144"/>
        <v>116.65729392312657</v>
      </c>
      <c r="AR200" s="75"/>
      <c r="AS200" s="75"/>
      <c r="CQ200" s="75">
        <f t="shared" si="140"/>
        <v>316.37027809691165</v>
      </c>
      <c r="CR200" s="120">
        <f t="shared" si="141"/>
        <v>433.02757202003829</v>
      </c>
      <c r="CS200" s="75"/>
    </row>
    <row r="201" spans="1:98" x14ac:dyDescent="0.2">
      <c r="A201" s="132">
        <v>392</v>
      </c>
      <c r="B201" s="132">
        <v>665.15</v>
      </c>
      <c r="C201" s="40">
        <v>1.5034202811395927</v>
      </c>
      <c r="D201" s="132"/>
      <c r="E201" s="44">
        <v>2.4729100000000002</v>
      </c>
      <c r="F201" s="44" t="e">
        <v>#N/A</v>
      </c>
      <c r="G201" s="150">
        <v>2.2010200000000002</v>
      </c>
      <c r="H201" s="44">
        <v>1.60703</v>
      </c>
      <c r="I201" s="44"/>
      <c r="J201" s="44">
        <v>2.1959399999999998</v>
      </c>
      <c r="K201" s="44">
        <v>2.1448999999999998</v>
      </c>
      <c r="L201" s="44">
        <v>2.2315800000000001</v>
      </c>
      <c r="M201" s="44">
        <v>2.2434599999999998</v>
      </c>
      <c r="N201" s="44">
        <v>2.23576</v>
      </c>
      <c r="O201" s="44">
        <v>2.2413656551308176</v>
      </c>
      <c r="P201" s="44">
        <v>2.2237029737078413</v>
      </c>
      <c r="Q201" s="44">
        <v>2.2027634493116839</v>
      </c>
      <c r="R201" s="44">
        <v>2.1758799999999998</v>
      </c>
      <c r="S201" s="44">
        <v>1.7520500000000001</v>
      </c>
      <c r="T201" s="44">
        <v>2.2385480348808544</v>
      </c>
      <c r="U201" s="44">
        <v>2.1901044377559789</v>
      </c>
      <c r="V201" s="44">
        <v>2.1762361858421193</v>
      </c>
      <c r="W201" s="44">
        <v>2.1976189405868229</v>
      </c>
      <c r="X201" s="132"/>
      <c r="Y201" s="132" t="e">
        <f>NA()</f>
        <v>#N/A</v>
      </c>
      <c r="Z201" s="132"/>
      <c r="AA201" s="40">
        <f t="shared" si="133"/>
        <v>353.6902308178453</v>
      </c>
      <c r="AB201" s="40">
        <f t="shared" si="134"/>
        <v>273.2664820499154</v>
      </c>
      <c r="AC201" s="132"/>
      <c r="AD201" s="40">
        <f t="shared" si="135"/>
        <v>410.79111877744072</v>
      </c>
      <c r="AE201" s="40">
        <f t="shared" si="136"/>
        <v>398.99932346087348</v>
      </c>
      <c r="AF201" s="44">
        <f t="shared" si="137"/>
        <v>418.6980537762235</v>
      </c>
      <c r="AG201" s="44">
        <f t="shared" si="142"/>
        <v>62.519621074976165</v>
      </c>
      <c r="AH201" s="44">
        <f t="shared" si="143"/>
        <v>388.03997603688987</v>
      </c>
      <c r="AI201" s="75"/>
      <c r="AJ201" s="75"/>
      <c r="AK201" s="75">
        <f t="shared" si="138"/>
        <v>307.62291712439418</v>
      </c>
      <c r="AL201" s="75">
        <f t="shared" si="139"/>
        <v>270.16638347193214</v>
      </c>
      <c r="AM201" s="132"/>
      <c r="AN201" s="44"/>
      <c r="AO201" s="40"/>
      <c r="AQ201" s="75">
        <f t="shared" si="144"/>
        <v>116.47470555037435</v>
      </c>
      <c r="AR201" s="75"/>
      <c r="AS201" s="75"/>
      <c r="CQ201" s="75">
        <f t="shared" si="140"/>
        <v>314.53313437457922</v>
      </c>
      <c r="CR201" s="120">
        <f t="shared" si="141"/>
        <v>431.0078399249536</v>
      </c>
      <c r="CS201" s="75"/>
    </row>
    <row r="202" spans="1:98" x14ac:dyDescent="0.2">
      <c r="A202" s="132">
        <v>394</v>
      </c>
      <c r="B202" s="132">
        <v>667.15</v>
      </c>
      <c r="C202" s="40">
        <v>1.498913287866297</v>
      </c>
      <c r="D202" s="132"/>
      <c r="E202" s="44">
        <v>2.4634</v>
      </c>
      <c r="F202" s="44" t="e">
        <v>#N/A</v>
      </c>
      <c r="G202" s="150">
        <v>2.1929500000000002</v>
      </c>
      <c r="H202" s="44">
        <v>1.6040700000000001</v>
      </c>
      <c r="I202" s="44"/>
      <c r="J202" s="44">
        <v>2.1877300000000002</v>
      </c>
      <c r="K202" s="44">
        <v>2.1370399999999998</v>
      </c>
      <c r="L202" s="44">
        <v>2.2232099999999999</v>
      </c>
      <c r="M202" s="44">
        <v>2.2347299999999999</v>
      </c>
      <c r="N202" s="44">
        <v>2.2270699999999999</v>
      </c>
      <c r="O202" s="44">
        <v>2.2326352142703474</v>
      </c>
      <c r="P202" s="44">
        <v>2.215291461921896</v>
      </c>
      <c r="Q202" s="44">
        <v>2.1945834963441362</v>
      </c>
      <c r="R202" s="44">
        <v>2.16777</v>
      </c>
      <c r="S202" s="44">
        <v>1.74735</v>
      </c>
      <c r="T202" s="44">
        <v>2.2300058477169045</v>
      </c>
      <c r="U202" s="44">
        <v>2.1820354369791057</v>
      </c>
      <c r="V202" s="44">
        <v>2.16828413179041</v>
      </c>
      <c r="W202" s="44">
        <v>2.1894939098209241</v>
      </c>
      <c r="X202" s="132"/>
      <c r="Y202" s="132" t="e">
        <f>NA()</f>
        <v>#N/A</v>
      </c>
      <c r="Z202" s="132"/>
      <c r="AA202" s="40">
        <f t="shared" si="133"/>
        <v>351.79252371529265</v>
      </c>
      <c r="AB202" s="40">
        <f t="shared" si="134"/>
        <v>271.37496994033717</v>
      </c>
      <c r="AC202" s="132"/>
      <c r="AD202" s="40">
        <f t="shared" si="135"/>
        <v>408.85923966463588</v>
      </c>
      <c r="AE202" s="40">
        <f t="shared" si="136"/>
        <v>396.89185340628046</v>
      </c>
      <c r="AF202" s="44">
        <f t="shared" si="137"/>
        <v>416.80842187650859</v>
      </c>
      <c r="AG202" s="44">
        <f t="shared" si="142"/>
        <v>63.18949783755351</v>
      </c>
      <c r="AH202" s="44">
        <f t="shared" si="143"/>
        <v>396.66969962928522</v>
      </c>
      <c r="AI202" s="75"/>
      <c r="AJ202" s="75"/>
      <c r="AK202" s="75">
        <f t="shared" si="138"/>
        <v>305.87203680682438</v>
      </c>
      <c r="AL202" s="75">
        <f t="shared" si="139"/>
        <v>268.5256556128096</v>
      </c>
      <c r="AM202" s="132"/>
      <c r="AN202" s="44"/>
      <c r="AO202" s="40"/>
      <c r="AQ202" s="75">
        <f t="shared" si="144"/>
        <v>116.29484016701683</v>
      </c>
      <c r="AR202" s="75"/>
      <c r="AS202" s="75"/>
      <c r="CQ202" s="75">
        <f t="shared" si="140"/>
        <v>312.70351996838787</v>
      </c>
      <c r="CR202" s="120">
        <f t="shared" si="141"/>
        <v>428.99836013540465</v>
      </c>
      <c r="CS202" s="75"/>
    </row>
    <row r="203" spans="1:98" x14ac:dyDescent="0.2">
      <c r="A203" s="132">
        <v>396</v>
      </c>
      <c r="B203" s="132">
        <v>669.15</v>
      </c>
      <c r="C203" s="40">
        <v>1.4944332361951731</v>
      </c>
      <c r="D203" s="132"/>
      <c r="E203" s="44">
        <v>2.4539900000000001</v>
      </c>
      <c r="F203" s="44" t="e">
        <v>#N/A</v>
      </c>
      <c r="G203" s="150">
        <v>2.1849699999999999</v>
      </c>
      <c r="H203" s="44">
        <v>1.6011299999999999</v>
      </c>
      <c r="I203" s="44"/>
      <c r="J203" s="44">
        <v>2.1796000000000002</v>
      </c>
      <c r="K203" s="44">
        <v>2.1292599999999999</v>
      </c>
      <c r="L203" s="44">
        <v>2.2149299999999998</v>
      </c>
      <c r="M203" s="44">
        <v>2.2261000000000002</v>
      </c>
      <c r="N203" s="44">
        <v>2.2184699999999999</v>
      </c>
      <c r="O203" s="44">
        <v>2.2239986510787277</v>
      </c>
      <c r="P203" s="44">
        <v>2.2069698721776096</v>
      </c>
      <c r="Q203" s="44">
        <v>2.1864835435685746</v>
      </c>
      <c r="R203" s="44">
        <v>2.1597499999999998</v>
      </c>
      <c r="S203" s="44">
        <v>1.7426900000000001</v>
      </c>
      <c r="T203" s="44">
        <v>2.2215570181181867</v>
      </c>
      <c r="U203" s="44">
        <v>2.1740530638430684</v>
      </c>
      <c r="V203" s="44">
        <v>2.1604153943978024</v>
      </c>
      <c r="W203" s="44">
        <v>2.1814555325629872</v>
      </c>
      <c r="X203" s="132"/>
      <c r="Y203" s="132" t="e">
        <f>NA()</f>
        <v>#N/A</v>
      </c>
      <c r="Z203" s="132"/>
      <c r="AA203" s="40">
        <f t="shared" si="133"/>
        <v>349.90716715964925</v>
      </c>
      <c r="AB203" s="40">
        <f t="shared" si="134"/>
        <v>269.49685634054498</v>
      </c>
      <c r="AC203" s="132"/>
      <c r="AD203" s="40">
        <f t="shared" si="135"/>
        <v>406.93943222078337</v>
      </c>
      <c r="AE203" s="40">
        <f t="shared" si="136"/>
        <v>394.79698124486288</v>
      </c>
      <c r="AF203" s="44">
        <f t="shared" si="137"/>
        <v>414.93056247929945</v>
      </c>
      <c r="AG203" s="44">
        <f t="shared" si="142"/>
        <v>63.858162808571265</v>
      </c>
      <c r="AH203" s="44">
        <f t="shared" si="143"/>
        <v>405.36109332365663</v>
      </c>
      <c r="AI203" s="75"/>
      <c r="AJ203" s="75"/>
      <c r="AK203" s="75">
        <f t="shared" si="138"/>
        <v>304.13457786564254</v>
      </c>
      <c r="AL203" s="75">
        <f t="shared" si="139"/>
        <v>266.89757811729572</v>
      </c>
      <c r="AM203" s="132"/>
      <c r="AN203" s="44"/>
      <c r="AO203" s="40"/>
      <c r="AQ203" s="75">
        <f t="shared" si="144"/>
        <v>116.11317282461222</v>
      </c>
      <c r="AR203" s="75"/>
      <c r="AS203" s="75"/>
      <c r="CQ203" s="75">
        <f t="shared" si="140"/>
        <v>310.8924685076143</v>
      </c>
      <c r="CR203" s="120">
        <f t="shared" si="141"/>
        <v>427.00564133222656</v>
      </c>
      <c r="CS203" s="75"/>
    </row>
    <row r="204" spans="1:98" x14ac:dyDescent="0.2">
      <c r="A204" s="132">
        <v>398</v>
      </c>
      <c r="B204" s="132">
        <v>671.15</v>
      </c>
      <c r="C204" s="40">
        <v>1.4899798852715489</v>
      </c>
      <c r="D204" s="132"/>
      <c r="E204" s="44">
        <v>2.4446699999999999</v>
      </c>
      <c r="F204" s="44" t="e">
        <v>#N/A</v>
      </c>
      <c r="G204" s="150">
        <v>2.1770700000000001</v>
      </c>
      <c r="H204" s="44">
        <v>1.5982099999999999</v>
      </c>
      <c r="I204" s="44"/>
      <c r="J204" s="44">
        <v>2.1715499999999999</v>
      </c>
      <c r="K204" s="44">
        <v>2.1215600000000001</v>
      </c>
      <c r="L204" s="44">
        <v>2.2067299999999999</v>
      </c>
      <c r="M204" s="44">
        <v>2.2175699999999998</v>
      </c>
      <c r="N204" s="44">
        <v>2.2099700000000002</v>
      </c>
      <c r="O204" s="44">
        <v>2.2154570634521447</v>
      </c>
      <c r="P204" s="44">
        <v>2.1987315842635198</v>
      </c>
      <c r="Q204" s="44">
        <v>2.1784735910113326</v>
      </c>
      <c r="R204" s="44">
        <v>2.1518199999999998</v>
      </c>
      <c r="S204" s="44">
        <v>1.73807</v>
      </c>
      <c r="T204" s="44">
        <v>2.2132014782117206</v>
      </c>
      <c r="U204" s="44">
        <v>2.1661506897722509</v>
      </c>
      <c r="V204" s="44">
        <v>2.1526332798431862</v>
      </c>
      <c r="W204" s="44">
        <v>2.173503785763347</v>
      </c>
      <c r="X204" s="132"/>
      <c r="Y204" s="132" t="e">
        <f>NA()</f>
        <v>#N/A</v>
      </c>
      <c r="Z204" s="132"/>
      <c r="AA204" s="40">
        <f t="shared" si="133"/>
        <v>348.03404176680135</v>
      </c>
      <c r="AB204" s="40">
        <f t="shared" si="134"/>
        <v>267.63202108860509</v>
      </c>
      <c r="AC204" s="132"/>
      <c r="AD204" s="40">
        <f t="shared" si="135"/>
        <v>405.0315838613277</v>
      </c>
      <c r="AE204" s="40">
        <f t="shared" si="136"/>
        <v>392.71459435297629</v>
      </c>
      <c r="AF204" s="44">
        <f t="shared" si="137"/>
        <v>413.06436609012252</v>
      </c>
      <c r="AG204" s="44">
        <f t="shared" si="142"/>
        <v>64.525590335241802</v>
      </c>
      <c r="AH204" s="44">
        <f t="shared" si="143"/>
        <v>414.1132097539554</v>
      </c>
      <c r="AI204" s="75"/>
      <c r="AJ204" s="75"/>
      <c r="AK204" s="75">
        <f t="shared" si="138"/>
        <v>302.41040756733355</v>
      </c>
      <c r="AL204" s="75">
        <f t="shared" si="139"/>
        <v>265.28202508619114</v>
      </c>
      <c r="AM204" s="132"/>
      <c r="AN204" s="44"/>
      <c r="AO204" s="40"/>
      <c r="AQ204" s="75">
        <f t="shared" si="144"/>
        <v>115.93020841619615</v>
      </c>
      <c r="AR204" s="75"/>
      <c r="AS204" s="75"/>
      <c r="CQ204" s="75">
        <f t="shared" si="140"/>
        <v>309.09568309848743</v>
      </c>
      <c r="CR204" s="120">
        <f t="shared" si="141"/>
        <v>425.02589151468368</v>
      </c>
      <c r="CS204" s="75"/>
    </row>
    <row r="205" spans="1:98" x14ac:dyDescent="0.2">
      <c r="A205" s="132">
        <v>400</v>
      </c>
      <c r="B205" s="132">
        <v>673.15</v>
      </c>
      <c r="C205" s="40">
        <v>1.4855529971031718</v>
      </c>
      <c r="D205" s="132"/>
      <c r="E205" s="44">
        <v>2.4354399999999998</v>
      </c>
      <c r="F205" s="44" t="e">
        <v>#N/A</v>
      </c>
      <c r="G205" s="150">
        <v>2.1692499999999999</v>
      </c>
      <c r="H205" s="44">
        <v>1.59531</v>
      </c>
      <c r="I205" s="44"/>
      <c r="J205" s="44">
        <v>2.1636000000000002</v>
      </c>
      <c r="K205" s="44">
        <v>2.1139399999999999</v>
      </c>
      <c r="L205" s="44">
        <v>2.1986300000000001</v>
      </c>
      <c r="M205" s="44">
        <v>2.20912</v>
      </c>
      <c r="N205" s="44">
        <v>2.2015600000000002</v>
      </c>
      <c r="O205" s="44">
        <v>2.2070070230971175</v>
      </c>
      <c r="P205" s="44">
        <v>2.1905866093914113</v>
      </c>
      <c r="Q205" s="44">
        <v>2.1705469758479548</v>
      </c>
      <c r="R205" s="44">
        <v>2.1439699999999999</v>
      </c>
      <c r="S205" s="44">
        <v>1.7335</v>
      </c>
      <c r="T205" s="44">
        <v>2.2049258719522249</v>
      </c>
      <c r="U205" s="44">
        <v>2.1583349438646677</v>
      </c>
      <c r="V205" s="44">
        <v>2.14492777627675</v>
      </c>
      <c r="W205" s="44">
        <v>2.1656320374255968</v>
      </c>
      <c r="X205" s="132"/>
      <c r="Y205" s="132" t="e">
        <f>NA()</f>
        <v>#N/A</v>
      </c>
      <c r="Z205" s="132"/>
      <c r="AA205" s="40">
        <f t="shared" si="133"/>
        <v>346.17302967775277</v>
      </c>
      <c r="AB205" s="40">
        <f t="shared" si="134"/>
        <v>265.78034530583835</v>
      </c>
      <c r="AC205" s="132"/>
      <c r="AD205" s="40">
        <f t="shared" si="135"/>
        <v>403.13558339499559</v>
      </c>
      <c r="AE205" s="40">
        <f t="shared" si="136"/>
        <v>390.64458144544312</v>
      </c>
      <c r="AF205" s="44">
        <f t="shared" si="137"/>
        <v>411.20972456613794</v>
      </c>
      <c r="AG205" s="44">
        <f t="shared" si="142"/>
        <v>65.191755651535857</v>
      </c>
      <c r="AH205" s="44">
        <f t="shared" si="143"/>
        <v>422.92511157466117</v>
      </c>
      <c r="AI205" s="75"/>
      <c r="AJ205" s="75"/>
      <c r="AK205" s="75">
        <f t="shared" si="138"/>
        <v>300.69939477270987</v>
      </c>
      <c r="AL205" s="75">
        <f t="shared" si="139"/>
        <v>263.67887214203967</v>
      </c>
      <c r="AM205" s="132"/>
      <c r="AN205" s="44"/>
      <c r="AO205" s="40"/>
      <c r="AQ205" s="75">
        <f t="shared" si="144"/>
        <v>115.74595267109716</v>
      </c>
      <c r="AR205" s="75"/>
      <c r="AS205" s="75"/>
      <c r="CQ205" s="75">
        <f t="shared" si="140"/>
        <v>307.31341097282905</v>
      </c>
      <c r="CR205" s="120">
        <f t="shared" si="141"/>
        <v>423.05936364392613</v>
      </c>
      <c r="CS205" s="75"/>
    </row>
    <row r="206" spans="1:98" x14ac:dyDescent="0.2">
      <c r="A206" s="132">
        <v>402</v>
      </c>
      <c r="B206" s="132">
        <v>675.15</v>
      </c>
      <c r="C206" s="40">
        <v>1.481152336517811</v>
      </c>
      <c r="D206" s="132"/>
      <c r="E206" s="44">
        <v>2.42631</v>
      </c>
      <c r="F206" s="44" t="e">
        <v>#N/A</v>
      </c>
      <c r="G206" s="150">
        <v>2.1615099999999998</v>
      </c>
      <c r="H206" s="44">
        <v>1.5924400000000001</v>
      </c>
      <c r="I206" s="44"/>
      <c r="J206" s="44">
        <v>2.1557200000000001</v>
      </c>
      <c r="K206" s="44">
        <v>2.1063999999999998</v>
      </c>
      <c r="L206" s="44">
        <v>2.1905999999999999</v>
      </c>
      <c r="M206" s="44">
        <v>2.2007699999999999</v>
      </c>
      <c r="N206" s="44">
        <v>2.1932499999999999</v>
      </c>
      <c r="O206" s="44">
        <v>2.1986495855410886</v>
      </c>
      <c r="P206" s="44">
        <v>2.1825283263585988</v>
      </c>
      <c r="Q206" s="44">
        <v>2.1627070236864556</v>
      </c>
      <c r="R206" s="44">
        <v>2.1362100000000002</v>
      </c>
      <c r="S206" s="44">
        <v>1.7289699999999999</v>
      </c>
      <c r="T206" s="44">
        <v>2.1967436903731405</v>
      </c>
      <c r="U206" s="44">
        <v>2.1505991971676957</v>
      </c>
      <c r="V206" s="44">
        <v>2.1373056596489968</v>
      </c>
      <c r="W206" s="44">
        <v>2.1578435746030631</v>
      </c>
      <c r="X206" s="132"/>
      <c r="Y206" s="132" t="e">
        <f>NA()</f>
        <v>#N/A</v>
      </c>
      <c r="Z206" s="132"/>
      <c r="AA206" s="40">
        <f t="shared" si="133"/>
        <v>344.32401453446687</v>
      </c>
      <c r="AB206" s="40">
        <f t="shared" si="134"/>
        <v>263.94171138107151</v>
      </c>
      <c r="AC206" s="132"/>
      <c r="AD206" s="40">
        <f t="shared" si="135"/>
        <v>401.25132100234248</v>
      </c>
      <c r="AE206" s="40">
        <f t="shared" si="136"/>
        <v>388.58683255572839</v>
      </c>
      <c r="AF206" s="44">
        <f t="shared" si="137"/>
        <v>409.36653109537718</v>
      </c>
      <c r="AG206" s="44">
        <f t="shared" si="142"/>
        <v>65.856634854092334</v>
      </c>
      <c r="AH206" s="44">
        <f t="shared" si="143"/>
        <v>431.7958713986821</v>
      </c>
      <c r="AI206" s="75"/>
      <c r="AJ206" s="75"/>
      <c r="AK206" s="75">
        <f t="shared" si="138"/>
        <v>299.00140991446006</v>
      </c>
      <c r="AL206" s="75">
        <f t="shared" si="139"/>
        <v>262.087996407579</v>
      </c>
      <c r="AM206" s="132"/>
      <c r="AN206" s="44"/>
      <c r="AO206" s="40"/>
      <c r="AQ206" s="75">
        <f t="shared" si="144"/>
        <v>115.56453318449125</v>
      </c>
      <c r="AR206" s="75"/>
      <c r="AS206" s="75"/>
      <c r="CQ206" s="75">
        <f t="shared" si="140"/>
        <v>305.53962038639276</v>
      </c>
      <c r="CR206" s="120">
        <f t="shared" si="141"/>
        <v>421.10415357088397</v>
      </c>
      <c r="CS206" s="75"/>
    </row>
    <row r="207" spans="1:98" x14ac:dyDescent="0.2">
      <c r="A207" s="132">
        <v>404</v>
      </c>
      <c r="B207" s="132">
        <v>677.15</v>
      </c>
      <c r="C207" s="40">
        <v>1.4767776711216127</v>
      </c>
      <c r="D207" s="132"/>
      <c r="E207" s="44">
        <v>2.4172699999999998</v>
      </c>
      <c r="F207" s="44" t="e">
        <v>#N/A</v>
      </c>
      <c r="G207" s="150">
        <v>2.1538499999999998</v>
      </c>
      <c r="H207" s="44">
        <v>1.58958</v>
      </c>
      <c r="I207" s="44"/>
      <c r="J207" s="44">
        <v>2.1479300000000001</v>
      </c>
      <c r="K207" s="44">
        <v>2.0989499999999999</v>
      </c>
      <c r="L207" s="44">
        <v>2.1826599999999998</v>
      </c>
      <c r="M207" s="44">
        <v>2.19251</v>
      </c>
      <c r="N207" s="44">
        <v>2.1850200000000002</v>
      </c>
      <c r="O207" s="44">
        <v>2.1903789626455055</v>
      </c>
      <c r="P207" s="44">
        <v>2.1745466551970645</v>
      </c>
      <c r="Q207" s="44">
        <v>2.1549437310370116</v>
      </c>
      <c r="R207" s="44">
        <v>2.12852</v>
      </c>
      <c r="S207" s="44">
        <v>1.72448</v>
      </c>
      <c r="T207" s="44">
        <v>2.1886480872455656</v>
      </c>
      <c r="U207" s="44">
        <v>2.1429467644178666</v>
      </c>
      <c r="V207" s="44">
        <v>2.1297601542703051</v>
      </c>
      <c r="W207" s="44">
        <v>2.1501350299049284</v>
      </c>
      <c r="X207" s="132"/>
      <c r="Y207" s="132" t="e">
        <f>NA()</f>
        <v>#N/A</v>
      </c>
      <c r="Z207" s="132"/>
      <c r="AA207" s="40">
        <f t="shared" si="133"/>
        <v>342.48688145616234</v>
      </c>
      <c r="AB207" s="40">
        <f t="shared" si="134"/>
        <v>262.11600295510272</v>
      </c>
      <c r="AC207" s="132"/>
      <c r="AD207" s="40">
        <f t="shared" si="135"/>
        <v>399.37868821469533</v>
      </c>
      <c r="AE207" s="40">
        <f t="shared" si="136"/>
        <v>386.54123901646608</v>
      </c>
      <c r="AF207" s="44">
        <f t="shared" si="137"/>
        <v>407.53468017635993</v>
      </c>
      <c r="AG207" s="44">
        <f t="shared" si="142"/>
        <v>66.520204878737516</v>
      </c>
      <c r="AH207" s="44">
        <f t="shared" si="143"/>
        <v>440.72457173392519</v>
      </c>
      <c r="AI207" s="75"/>
      <c r="AJ207" s="75"/>
      <c r="AK207" s="75">
        <f t="shared" si="138"/>
        <v>297.31632497506109</v>
      </c>
      <c r="AL207" s="75">
        <f t="shared" si="139"/>
        <v>260.50927648454314</v>
      </c>
      <c r="AM207" s="132"/>
      <c r="AN207" s="44"/>
      <c r="AO207" s="40"/>
      <c r="AQ207" s="75">
        <f t="shared" si="144"/>
        <v>115.38186578586229</v>
      </c>
      <c r="AR207" s="75"/>
      <c r="AS207" s="75"/>
      <c r="CQ207" s="75">
        <f t="shared" si="140"/>
        <v>303.78710803161999</v>
      </c>
      <c r="CR207" s="120">
        <f t="shared" si="141"/>
        <v>419.1689738174822</v>
      </c>
      <c r="CS207" s="75"/>
    </row>
    <row r="208" spans="1:98" x14ac:dyDescent="0.2">
      <c r="A208" s="132">
        <v>406</v>
      </c>
      <c r="B208" s="132">
        <v>679.15</v>
      </c>
      <c r="C208" s="40">
        <v>1.4724287712581905</v>
      </c>
      <c r="D208" s="132"/>
      <c r="E208" s="44">
        <v>2.4083199999999998</v>
      </c>
      <c r="F208" s="44" t="e">
        <v>#N/A</v>
      </c>
      <c r="G208" s="150">
        <v>2.1462699999999999</v>
      </c>
      <c r="H208" s="44">
        <v>1.5867500000000001</v>
      </c>
      <c r="I208" s="44"/>
      <c r="J208" s="44">
        <v>2.1402299999999999</v>
      </c>
      <c r="K208" s="44">
        <v>2.0915699999999999</v>
      </c>
      <c r="L208" s="44">
        <v>2.1748099999999999</v>
      </c>
      <c r="M208" s="44">
        <v>2.1843300000000001</v>
      </c>
      <c r="N208" s="44">
        <v>2.1768800000000001</v>
      </c>
      <c r="O208" s="44">
        <v>2.1821984327737018</v>
      </c>
      <c r="P208" s="44">
        <v>2.166658297234024</v>
      </c>
      <c r="Q208" s="44">
        <v>2.1472637792497244</v>
      </c>
      <c r="R208" s="44">
        <v>2.1209199999999999</v>
      </c>
      <c r="S208" s="44">
        <v>1.72004</v>
      </c>
      <c r="T208" s="44">
        <v>2.1806324852218975</v>
      </c>
      <c r="U208" s="44">
        <v>2.1353676453567707</v>
      </c>
      <c r="V208" s="44">
        <v>2.1222912842619355</v>
      </c>
      <c r="W208" s="44">
        <v>2.14250321929357</v>
      </c>
      <c r="X208" s="132"/>
      <c r="Y208" s="132" t="e">
        <f>NA()</f>
        <v>#N/A</v>
      </c>
      <c r="Z208" s="132"/>
      <c r="AA208" s="40">
        <f t="shared" si="133"/>
        <v>340.66151701605645</v>
      </c>
      <c r="AB208" s="40">
        <f t="shared" si="134"/>
        <v>260.30310490538568</v>
      </c>
      <c r="AC208" s="132"/>
      <c r="AD208" s="40">
        <f t="shared" si="135"/>
        <v>397.51757789347926</v>
      </c>
      <c r="AE208" s="40">
        <f t="shared" si="136"/>
        <v>384.50769344032983</v>
      </c>
      <c r="AF208" s="44">
        <f t="shared" si="137"/>
        <v>405.71406759808514</v>
      </c>
      <c r="AG208" s="44">
        <f t="shared" si="142"/>
        <v>67.182443477710194</v>
      </c>
      <c r="AH208" s="44">
        <f t="shared" si="143"/>
        <v>449.71030491871204</v>
      </c>
      <c r="AI208" s="75"/>
      <c r="AJ208" s="75"/>
      <c r="AK208" s="75">
        <f t="shared" si="138"/>
        <v>295.64401346504798</v>
      </c>
      <c r="AL208" s="75">
        <f t="shared" si="139"/>
        <v>258.94259243280686</v>
      </c>
      <c r="AM208" s="132"/>
      <c r="AN208" s="44"/>
      <c r="AO208" s="40"/>
      <c r="AQ208" s="75">
        <f t="shared" si="144"/>
        <v>115.19795721783332</v>
      </c>
      <c r="AR208" s="75"/>
      <c r="AS208" s="75"/>
      <c r="CQ208" s="75">
        <f t="shared" si="140"/>
        <v>302.04355256060467</v>
      </c>
      <c r="CR208" s="120">
        <f t="shared" si="141"/>
        <v>417.24150977843811</v>
      </c>
      <c r="CS208" s="75"/>
    </row>
    <row r="209" spans="1:97" x14ac:dyDescent="0.2">
      <c r="A209" s="132">
        <v>408</v>
      </c>
      <c r="B209" s="132">
        <v>681.15</v>
      </c>
      <c r="C209" s="40">
        <v>1.4681054099684359</v>
      </c>
      <c r="D209" s="132"/>
      <c r="E209" s="44">
        <v>2.3994599999999999</v>
      </c>
      <c r="F209" s="44" t="e">
        <v>#N/A</v>
      </c>
      <c r="G209" s="150">
        <v>2.1387700000000001</v>
      </c>
      <c r="H209" s="44">
        <v>1.58395</v>
      </c>
      <c r="I209" s="44"/>
      <c r="J209" s="44">
        <v>2.1326000000000001</v>
      </c>
      <c r="K209" s="44">
        <v>2.08426</v>
      </c>
      <c r="L209" s="44">
        <v>2.16703</v>
      </c>
      <c r="M209" s="44">
        <v>2.17624</v>
      </c>
      <c r="N209" s="44">
        <v>2.1688200000000002</v>
      </c>
      <c r="O209" s="44">
        <v>2.174104413315975</v>
      </c>
      <c r="P209" s="44">
        <v>2.158846541505496</v>
      </c>
      <c r="Q209" s="44">
        <v>2.1396571498070833</v>
      </c>
      <c r="R209" s="44">
        <v>2.1133899999999999</v>
      </c>
      <c r="S209" s="44">
        <v>1.7156400000000001</v>
      </c>
      <c r="T209" s="44">
        <v>2.1727068846392728</v>
      </c>
      <c r="U209" s="44">
        <v>2.1278718404630008</v>
      </c>
      <c r="V209" s="44">
        <v>2.1149024017634912</v>
      </c>
      <c r="W209" s="44">
        <v>2.1349546724014132</v>
      </c>
      <c r="X209" s="132"/>
      <c r="Y209" s="132" t="e">
        <f>NA()</f>
        <v>#N/A</v>
      </c>
      <c r="Z209" s="132"/>
      <c r="AA209" s="40">
        <f t="shared" si="133"/>
        <v>338.84780921854349</v>
      </c>
      <c r="AB209" s="40">
        <f t="shared" si="134"/>
        <v>258.50290333092261</v>
      </c>
      <c r="AC209" s="132"/>
      <c r="AD209" s="40">
        <f t="shared" si="135"/>
        <v>395.66788420992395</v>
      </c>
      <c r="AE209" s="40">
        <f t="shared" si="136"/>
        <v>382.48608970124053</v>
      </c>
      <c r="AF209" s="44">
        <f t="shared" si="137"/>
        <v>403.90459042038646</v>
      </c>
      <c r="AG209" s="44">
        <f t="shared" si="142"/>
        <v>67.843329197471533</v>
      </c>
      <c r="AH209" s="44">
        <f t="shared" si="143"/>
        <v>458.75217305605452</v>
      </c>
      <c r="AI209" s="75"/>
      <c r="AJ209" s="75"/>
      <c r="AK209" s="75">
        <f t="shared" si="138"/>
        <v>293.98435040163008</v>
      </c>
      <c r="AL209" s="75">
        <f t="shared" si="139"/>
        <v>257.3878257498672</v>
      </c>
      <c r="AM209" s="132"/>
      <c r="AN209" s="44"/>
      <c r="AO209" s="40"/>
      <c r="AQ209" s="75">
        <f t="shared" si="144"/>
        <v>115.01281460048385</v>
      </c>
      <c r="AR209" s="75"/>
      <c r="AS209" s="75"/>
      <c r="CQ209" s="75">
        <f t="shared" si="140"/>
        <v>300.30917019965602</v>
      </c>
      <c r="CR209" s="120">
        <f t="shared" si="141"/>
        <v>415.32198480013983</v>
      </c>
      <c r="CS209" s="75"/>
    </row>
    <row r="210" spans="1:97" x14ac:dyDescent="0.2">
      <c r="A210" s="132">
        <v>410</v>
      </c>
      <c r="B210" s="132">
        <v>683.15</v>
      </c>
      <c r="C210" s="40">
        <v>1.4638073629510358</v>
      </c>
      <c r="D210" s="132"/>
      <c r="E210" s="44">
        <v>2.3906800000000001</v>
      </c>
      <c r="F210" s="44" t="e">
        <v>#N/A</v>
      </c>
      <c r="G210" s="150">
        <v>2.1313399999999998</v>
      </c>
      <c r="H210" s="44">
        <v>1.5811599999999999</v>
      </c>
      <c r="I210" s="44"/>
      <c r="J210" s="44">
        <v>2.1250499999999999</v>
      </c>
      <c r="K210" s="44">
        <v>2.0770300000000002</v>
      </c>
      <c r="L210" s="44">
        <v>2.1593399999999998</v>
      </c>
      <c r="M210" s="44">
        <v>2.1682399999999999</v>
      </c>
      <c r="N210" s="44">
        <v>2.1608499999999999</v>
      </c>
      <c r="O210" s="44">
        <v>2.1660978740583263</v>
      </c>
      <c r="P210" s="44">
        <v>2.1511147980021597</v>
      </c>
      <c r="Q210" s="44">
        <v>2.1321371983835693</v>
      </c>
      <c r="R210" s="44">
        <v>2.10595</v>
      </c>
      <c r="S210" s="44">
        <v>1.7112799999999999</v>
      </c>
      <c r="T210" s="44">
        <v>2.1648578633292379</v>
      </c>
      <c r="U210" s="44">
        <v>2.1204493497129095</v>
      </c>
      <c r="V210" s="44">
        <v>2.1075868365378012</v>
      </c>
      <c r="W210" s="44">
        <v>2.1274794119340479</v>
      </c>
      <c r="X210" s="132"/>
      <c r="Y210" s="132" t="e">
        <f>NA()</f>
        <v>#N/A</v>
      </c>
      <c r="Z210" s="132"/>
      <c r="AA210" s="40">
        <f t="shared" si="133"/>
        <v>337.0456474767999</v>
      </c>
      <c r="AB210" s="40">
        <f t="shared" si="134"/>
        <v>256.71528553736681</v>
      </c>
      <c r="AC210" s="132"/>
      <c r="AD210" s="40">
        <f t="shared" si="135"/>
        <v>393.82950262513862</v>
      </c>
      <c r="AE210" s="40">
        <f t="shared" si="136"/>
        <v>380.47632291590423</v>
      </c>
      <c r="AF210" s="44">
        <f t="shared" si="137"/>
        <v>402.10614695464568</v>
      </c>
      <c r="AG210" s="44">
        <f t="shared" si="142"/>
        <v>68.502841357161444</v>
      </c>
      <c r="AH210" s="44">
        <f t="shared" si="143"/>
        <v>467.84928794691734</v>
      </c>
      <c r="AI210" s="75"/>
      <c r="AJ210" s="75"/>
      <c r="AK210" s="75">
        <f t="shared" si="138"/>
        <v>292.33721228765535</v>
      </c>
      <c r="AL210" s="75">
        <f t="shared" si="139"/>
        <v>255.84485935065749</v>
      </c>
      <c r="AM210" s="132"/>
      <c r="AN210" s="44"/>
      <c r="AO210" s="40"/>
      <c r="AQ210" s="75">
        <f t="shared" si="144"/>
        <v>114.82695440698041</v>
      </c>
      <c r="AR210" s="75"/>
      <c r="AS210" s="75"/>
      <c r="CQ210" s="75">
        <f t="shared" si="140"/>
        <v>298.59213501927258</v>
      </c>
      <c r="CR210" s="120">
        <f t="shared" si="141"/>
        <v>413.41908942625292</v>
      </c>
      <c r="CS210" s="75"/>
    </row>
    <row r="211" spans="1:97" x14ac:dyDescent="0.2">
      <c r="A211" s="132">
        <v>412</v>
      </c>
      <c r="B211" s="132">
        <v>685.15</v>
      </c>
      <c r="C211" s="40">
        <v>1.459534408523681</v>
      </c>
      <c r="D211" s="132"/>
      <c r="E211" s="44">
        <v>2.3820000000000001</v>
      </c>
      <c r="F211" s="44" t="e">
        <v>#N/A</v>
      </c>
      <c r="G211" s="150">
        <v>2.12399</v>
      </c>
      <c r="H211" s="44">
        <v>1.57839</v>
      </c>
      <c r="I211" s="44"/>
      <c r="J211" s="44">
        <v>2.1175799999999998</v>
      </c>
      <c r="K211" s="44">
        <v>2.0698799999999999</v>
      </c>
      <c r="L211" s="44">
        <v>2.1517200000000001</v>
      </c>
      <c r="M211" s="44">
        <v>2.16032</v>
      </c>
      <c r="N211" s="44">
        <v>2.1529699999999998</v>
      </c>
      <c r="O211" s="44">
        <v>2.1581751550789385</v>
      </c>
      <c r="P211" s="44">
        <v>2.1434663570864201</v>
      </c>
      <c r="Q211" s="44">
        <v>2.1246905842844521</v>
      </c>
      <c r="R211" s="44">
        <v>2.0985800000000001</v>
      </c>
      <c r="S211" s="44">
        <v>1.70696</v>
      </c>
      <c r="T211" s="44">
        <v>2.1570955543107737</v>
      </c>
      <c r="U211" s="44">
        <v>2.1131035432868401</v>
      </c>
      <c r="V211" s="44">
        <v>2.1003412700857798</v>
      </c>
      <c r="W211" s="44">
        <v>2.1200875177730469</v>
      </c>
      <c r="X211" s="132"/>
      <c r="Y211" s="132" t="e">
        <f>NA()</f>
        <v>#N/A</v>
      </c>
      <c r="Z211" s="132"/>
      <c r="AA211" s="40">
        <f t="shared" si="133"/>
        <v>335.25492259080795</v>
      </c>
      <c r="AB211" s="40">
        <f t="shared" si="134"/>
        <v>254.94014002232927</v>
      </c>
      <c r="AC211" s="132"/>
      <c r="AD211" s="40">
        <f t="shared" si="135"/>
        <v>392.00232987055074</v>
      </c>
      <c r="AE211" s="40">
        <f t="shared" si="136"/>
        <v>378.47828942567321</v>
      </c>
      <c r="AF211" s="44">
        <f t="shared" si="137"/>
        <v>400.31863674485504</v>
      </c>
      <c r="AG211" s="44">
        <f t="shared" si="142"/>
        <v>69.160960027601007</v>
      </c>
      <c r="AH211" s="44">
        <f t="shared" si="143"/>
        <v>477.00077102249298</v>
      </c>
      <c r="AI211" s="75"/>
      <c r="AJ211" s="75"/>
      <c r="AK211" s="75">
        <f t="shared" si="138"/>
        <v>290.70247709090751</v>
      </c>
      <c r="AL211" s="75">
        <f t="shared" si="139"/>
        <v>254.3135775476843</v>
      </c>
      <c r="AM211" s="132"/>
      <c r="AN211" s="44"/>
      <c r="AO211" s="40"/>
      <c r="AQ211" s="75">
        <f t="shared" si="144"/>
        <v>114.64407566242754</v>
      </c>
      <c r="AR211" s="75"/>
      <c r="AS211" s="75"/>
      <c r="CQ211" s="75">
        <f t="shared" si="140"/>
        <v>296.89105509413224</v>
      </c>
      <c r="CR211" s="120">
        <f t="shared" si="141"/>
        <v>411.53513075655979</v>
      </c>
      <c r="CS211" s="75"/>
    </row>
    <row r="212" spans="1:97" x14ac:dyDescent="0.2">
      <c r="A212" s="132">
        <v>414</v>
      </c>
      <c r="B212" s="132">
        <v>687.15</v>
      </c>
      <c r="C212" s="40">
        <v>1.4552863275849524</v>
      </c>
      <c r="D212" s="132"/>
      <c r="E212" s="44">
        <v>2.3733900000000001</v>
      </c>
      <c r="F212" s="44" t="e">
        <v>#N/A</v>
      </c>
      <c r="G212" s="150">
        <v>2.1167099999999999</v>
      </c>
      <c r="H212" s="44">
        <v>1.57565</v>
      </c>
      <c r="I212" s="44"/>
      <c r="J212" s="44">
        <v>2.1101899999999998</v>
      </c>
      <c r="K212" s="44">
        <v>2.0628000000000002</v>
      </c>
      <c r="L212" s="44">
        <v>2.14419</v>
      </c>
      <c r="M212" s="44">
        <v>2.1524800000000002</v>
      </c>
      <c r="N212" s="44">
        <v>2.1451600000000002</v>
      </c>
      <c r="O212" s="44">
        <v>2.1503348576442693</v>
      </c>
      <c r="P212" s="44">
        <v>2.1358945294282248</v>
      </c>
      <c r="Q212" s="44">
        <v>2.1173172776523308</v>
      </c>
      <c r="R212" s="44">
        <v>2.0912799999999998</v>
      </c>
      <c r="S212" s="44">
        <v>1.70268</v>
      </c>
      <c r="T212" s="44">
        <v>2.1494132462939031</v>
      </c>
      <c r="U212" s="44">
        <v>2.1058310508719176</v>
      </c>
      <c r="V212" s="44">
        <v>2.0931756353002049</v>
      </c>
      <c r="W212" s="44">
        <v>2.1127655432034795</v>
      </c>
      <c r="X212" s="132"/>
      <c r="Y212" s="132" t="e">
        <f>NA()</f>
        <v>#N/A</v>
      </c>
      <c r="Z212" s="132"/>
      <c r="AA212" s="40">
        <f t="shared" si="133"/>
        <v>333.47552672578593</v>
      </c>
      <c r="AB212" s="40">
        <f t="shared" si="134"/>
        <v>253.17735646088789</v>
      </c>
      <c r="AC212" s="132"/>
      <c r="AD212" s="40">
        <f t="shared" si="135"/>
        <v>390.18626392869737</v>
      </c>
      <c r="AE212" s="40">
        <f t="shared" si="136"/>
        <v>376.49188677872371</v>
      </c>
      <c r="AF212" s="44">
        <f t="shared" si="137"/>
        <v>398.5419605490228</v>
      </c>
      <c r="AG212" s="44">
        <f t="shared" si="142"/>
        <v>69.817666010917847</v>
      </c>
      <c r="AH212" s="44">
        <f t="shared" si="143"/>
        <v>486.20575327563205</v>
      </c>
      <c r="AI212" s="75"/>
      <c r="AJ212" s="75"/>
      <c r="AK212" s="75">
        <f t="shared" si="138"/>
        <v>289.08002422373642</v>
      </c>
      <c r="AL212" s="75">
        <f t="shared" si="139"/>
        <v>252.79386603148419</v>
      </c>
      <c r="AM212" s="132"/>
      <c r="AN212" s="44"/>
      <c r="AO212" s="40"/>
      <c r="AQ212" s="75">
        <f t="shared" si="144"/>
        <v>114.45631640735446</v>
      </c>
      <c r="AR212" s="75"/>
      <c r="AS212" s="75"/>
      <c r="CQ212" s="75">
        <f t="shared" si="140"/>
        <v>295.19511091414989</v>
      </c>
      <c r="CR212" s="120">
        <f t="shared" si="141"/>
        <v>409.65142732150451</v>
      </c>
      <c r="CS212" s="75"/>
    </row>
    <row r="213" spans="1:97" x14ac:dyDescent="0.2">
      <c r="A213" s="132">
        <v>416</v>
      </c>
      <c r="B213" s="132">
        <v>689.15</v>
      </c>
      <c r="C213" s="40">
        <v>1.4510629035768701</v>
      </c>
      <c r="D213" s="132"/>
      <c r="E213" s="44">
        <v>2.3648699999999998</v>
      </c>
      <c r="F213" s="44" t="e">
        <v>#N/A</v>
      </c>
      <c r="G213" s="150">
        <v>2.1095100000000002</v>
      </c>
      <c r="H213" s="44">
        <v>1.5729299999999999</v>
      </c>
      <c r="I213" s="44"/>
      <c r="J213" s="44">
        <v>2.1028699999999998</v>
      </c>
      <c r="K213" s="44">
        <v>2.05579</v>
      </c>
      <c r="L213" s="44">
        <v>2.13673</v>
      </c>
      <c r="M213" s="44">
        <v>2.14473</v>
      </c>
      <c r="N213" s="44">
        <v>2.1374399999999998</v>
      </c>
      <c r="O213" s="44">
        <v>2.1425755529268975</v>
      </c>
      <c r="P213" s="44">
        <v>2.1283994027762434</v>
      </c>
      <c r="Q213" s="44">
        <v>2.1100206638870964</v>
      </c>
      <c r="R213" s="44">
        <v>2.0840700000000001</v>
      </c>
      <c r="S213" s="44">
        <v>1.6984399999999999</v>
      </c>
      <c r="T213" s="44">
        <v>2.1418042286208632</v>
      </c>
      <c r="U213" s="44">
        <v>2.0986351880281502</v>
      </c>
      <c r="V213" s="44">
        <v>2.086080066754016</v>
      </c>
      <c r="W213" s="44">
        <v>2.1055169121352413</v>
      </c>
      <c r="X213" s="132"/>
      <c r="Y213" s="132" t="e">
        <f>NA()</f>
        <v>#N/A</v>
      </c>
      <c r="Z213" s="132"/>
      <c r="AA213" s="40">
        <f t="shared" si="133"/>
        <v>331.70735339102043</v>
      </c>
      <c r="AB213" s="40">
        <f t="shared" si="134"/>
        <v>251.42682569129531</v>
      </c>
      <c r="AC213" s="132"/>
      <c r="AD213" s="40">
        <f t="shared" si="135"/>
        <v>388.38120401436447</v>
      </c>
      <c r="AE213" s="40">
        <f t="shared" si="136"/>
        <v>374.51701371254444</v>
      </c>
      <c r="AF213" s="44">
        <f t="shared" si="137"/>
        <v>396.77602032091323</v>
      </c>
      <c r="AG213" s="44">
        <f t="shared" si="142"/>
        <v>70.472940820696991</v>
      </c>
      <c r="AH213" s="44">
        <f t="shared" si="143"/>
        <v>495.46337519140559</v>
      </c>
      <c r="AI213" s="75"/>
      <c r="AJ213" s="75"/>
      <c r="AK213" s="75">
        <f t="shared" si="138"/>
        <v>287.46973452301449</v>
      </c>
      <c r="AL213" s="75">
        <f t="shared" si="139"/>
        <v>251.28561185139537</v>
      </c>
      <c r="AM213" s="132"/>
      <c r="AN213" s="44"/>
      <c r="AO213" s="40"/>
      <c r="AQ213" s="75">
        <f t="shared" si="144"/>
        <v>114.267359114713</v>
      </c>
      <c r="AR213" s="75"/>
      <c r="AS213" s="75"/>
      <c r="CQ213" s="75">
        <f t="shared" si="140"/>
        <v>293.51557089849308</v>
      </c>
      <c r="CR213" s="120">
        <f t="shared" si="141"/>
        <v>407.78293001320611</v>
      </c>
      <c r="CS213" s="75"/>
    </row>
    <row r="214" spans="1:97" x14ac:dyDescent="0.2">
      <c r="A214" s="132">
        <v>418</v>
      </c>
      <c r="B214" s="132">
        <v>691.15</v>
      </c>
      <c r="C214" s="40">
        <v>1.4468639224480937</v>
      </c>
      <c r="D214" s="132"/>
      <c r="E214" s="44">
        <v>2.3564400000000001</v>
      </c>
      <c r="F214" s="44" t="e">
        <v>#N/A</v>
      </c>
      <c r="G214" s="150">
        <v>2.1023800000000001</v>
      </c>
      <c r="H214" s="44">
        <v>1.5702199999999999</v>
      </c>
      <c r="I214" s="44"/>
      <c r="J214" s="44">
        <v>2.0956299999999999</v>
      </c>
      <c r="K214" s="44">
        <v>2.0488599999999999</v>
      </c>
      <c r="L214" s="44">
        <v>2.12934</v>
      </c>
      <c r="M214" s="44">
        <v>2.1370499999999999</v>
      </c>
      <c r="N214" s="44">
        <v>2.1297999999999999</v>
      </c>
      <c r="O214" s="44">
        <v>2.1349004660639332</v>
      </c>
      <c r="P214" s="44">
        <v>2.120984267568669</v>
      </c>
      <c r="Q214" s="44">
        <v>2.1028007130917317</v>
      </c>
      <c r="R214" s="44">
        <v>2.0769199999999999</v>
      </c>
      <c r="S214" s="44">
        <v>1.69424</v>
      </c>
      <c r="T214" s="44">
        <v>2.1342752120662114</v>
      </c>
      <c r="U214" s="44">
        <v>2.0915093243657465</v>
      </c>
      <c r="V214" s="44">
        <v>2.0790544299039011</v>
      </c>
      <c r="W214" s="44">
        <v>2.0983415904926632</v>
      </c>
      <c r="X214" s="132"/>
      <c r="Y214" s="132" t="e">
        <f>NA()</f>
        <v>#N/A</v>
      </c>
      <c r="Z214" s="132"/>
      <c r="AA214" s="40">
        <f t="shared" si="133"/>
        <v>329.95029741908752</v>
      </c>
      <c r="AB214" s="40">
        <f t="shared" si="134"/>
        <v>249.68843970088153</v>
      </c>
      <c r="AC214" s="132"/>
      <c r="AD214" s="40">
        <f t="shared" si="135"/>
        <v>386.58705055606629</v>
      </c>
      <c r="AE214" s="40">
        <f t="shared" si="136"/>
        <v>372.55357013672869</v>
      </c>
      <c r="AF214" s="44">
        <f t="shared" si="137"/>
        <v>395.02071919211511</v>
      </c>
      <c r="AG214" s="44">
        <f t="shared" si="142"/>
        <v>71.126766662673589</v>
      </c>
      <c r="AH214" s="44">
        <f t="shared" si="143"/>
        <v>504.77278667695066</v>
      </c>
      <c r="AI214" s="75"/>
      <c r="AJ214" s="75"/>
      <c r="AK214" s="75">
        <f t="shared" si="138"/>
        <v>285.87149023040894</v>
      </c>
      <c r="AL214" s="75">
        <f t="shared" si="139"/>
        <v>249.78870339663231</v>
      </c>
      <c r="AM214" s="132"/>
      <c r="AN214" s="44"/>
      <c r="AO214" s="40"/>
      <c r="AQ214" s="75">
        <f t="shared" si="144"/>
        <v>114.0819692426912</v>
      </c>
      <c r="AR214" s="75"/>
      <c r="AS214" s="75"/>
      <c r="CQ214" s="75">
        <f t="shared" si="140"/>
        <v>291.85429939348478</v>
      </c>
      <c r="CR214" s="120">
        <f t="shared" si="141"/>
        <v>405.93626863617601</v>
      </c>
      <c r="CS214" s="75"/>
    </row>
    <row r="215" spans="1:97" x14ac:dyDescent="0.2">
      <c r="A215" s="132">
        <v>420</v>
      </c>
      <c r="B215" s="132">
        <v>693.15</v>
      </c>
      <c r="C215" s="40">
        <v>1.4426891726177595</v>
      </c>
      <c r="D215" s="132"/>
      <c r="E215" s="44">
        <v>2.3480799999999999</v>
      </c>
      <c r="F215" s="44" t="e">
        <v>#N/A</v>
      </c>
      <c r="G215" s="150">
        <v>2.09531</v>
      </c>
      <c r="H215" s="44">
        <v>1.5675399999999999</v>
      </c>
      <c r="I215" s="44"/>
      <c r="J215" s="44">
        <v>2.08846</v>
      </c>
      <c r="K215" s="44">
        <v>2.0419900000000002</v>
      </c>
      <c r="L215" s="44">
        <v>2.1220300000000001</v>
      </c>
      <c r="M215" s="44">
        <v>2.1294599999999999</v>
      </c>
      <c r="N215" s="44">
        <v>2.1222400000000001</v>
      </c>
      <c r="O215" s="44">
        <v>2.1273034574314971</v>
      </c>
      <c r="P215" s="44">
        <v>2.1136423682379335</v>
      </c>
      <c r="Q215" s="44">
        <v>2.0956507442121337</v>
      </c>
      <c r="R215" s="44">
        <v>2.0698500000000002</v>
      </c>
      <c r="S215" s="44">
        <v>1.69007</v>
      </c>
      <c r="T215" s="44">
        <v>2.1268261965313844</v>
      </c>
      <c r="U215" s="44">
        <v>2.0844567752349454</v>
      </c>
      <c r="V215" s="44">
        <v>2.0721021108545097</v>
      </c>
      <c r="W215" s="44">
        <v>2.0912429012510452</v>
      </c>
      <c r="X215" s="132"/>
      <c r="Y215" s="132" t="e">
        <f>NA()</f>
        <v>#N/A</v>
      </c>
      <c r="Z215" s="132"/>
      <c r="AA215" s="40">
        <f t="shared" si="133"/>
        <v>328.20425494545771</v>
      </c>
      <c r="AB215" s="40">
        <f t="shared" si="134"/>
        <v>247.96209161215012</v>
      </c>
      <c r="AC215" s="132"/>
      <c r="AD215" s="40">
        <f t="shared" si="135"/>
        <v>384.80370517785605</v>
      </c>
      <c r="AE215" s="40">
        <f t="shared" si="136"/>
        <v>370.60145711606435</v>
      </c>
      <c r="AF215" s="44">
        <f t="shared" si="137"/>
        <v>393.27596145443198</v>
      </c>
      <c r="AG215" s="44">
        <f t="shared" si="142"/>
        <v>71.779126415980301</v>
      </c>
      <c r="AH215" s="44">
        <f t="shared" si="143"/>
        <v>514.13314699065234</v>
      </c>
      <c r="AI215" s="75"/>
      <c r="AJ215" s="75"/>
      <c r="AK215" s="75">
        <f t="shared" si="138"/>
        <v>284.28517497297082</v>
      </c>
      <c r="AL215" s="75">
        <f t="shared" si="139"/>
        <v>248.30303037766814</v>
      </c>
      <c r="AM215" s="132"/>
      <c r="AN215" s="44"/>
      <c r="AO215" s="40"/>
      <c r="AQ215" s="75">
        <f t="shared" si="144"/>
        <v>113.8964591478825</v>
      </c>
      <c r="AR215" s="75"/>
      <c r="AS215" s="75"/>
      <c r="CQ215" s="75">
        <f t="shared" si="140"/>
        <v>290.1940022471419</v>
      </c>
      <c r="CR215" s="120">
        <f t="shared" si="141"/>
        <v>404.09046139502431</v>
      </c>
      <c r="CS215" s="75"/>
    </row>
    <row r="216" spans="1:97" x14ac:dyDescent="0.2">
      <c r="A216" s="132">
        <v>422</v>
      </c>
      <c r="B216" s="132">
        <v>695.15</v>
      </c>
      <c r="C216" s="40">
        <v>1.438538444939941</v>
      </c>
      <c r="D216" s="132"/>
      <c r="E216" s="44">
        <v>2.3398099999999999</v>
      </c>
      <c r="F216" s="44" t="e">
        <v>#N/A</v>
      </c>
      <c r="G216" s="150">
        <v>2.08832</v>
      </c>
      <c r="H216" s="44">
        <v>1.56488</v>
      </c>
      <c r="I216" s="44"/>
      <c r="J216" s="44">
        <v>2.0813700000000002</v>
      </c>
      <c r="K216" s="44">
        <v>2.0352000000000001</v>
      </c>
      <c r="L216" s="44">
        <v>2.1147999999999998</v>
      </c>
      <c r="M216" s="44">
        <v>2.12195</v>
      </c>
      <c r="N216" s="44">
        <v>2.11476</v>
      </c>
      <c r="O216" s="44">
        <v>2.1197853664935042</v>
      </c>
      <c r="P216" s="44">
        <v>2.1063738479538934</v>
      </c>
      <c r="Q216" s="44">
        <v>2.0885707937089859</v>
      </c>
      <c r="R216" s="44">
        <v>2.0628500000000001</v>
      </c>
      <c r="S216" s="44">
        <v>1.6859500000000001</v>
      </c>
      <c r="T216" s="44">
        <v>2.1194504718322356</v>
      </c>
      <c r="U216" s="44">
        <v>2.0774742254009659</v>
      </c>
      <c r="V216" s="44">
        <v>2.0652164057935987</v>
      </c>
      <c r="W216" s="44">
        <v>2.0842108442577287</v>
      </c>
      <c r="X216" s="132"/>
      <c r="Y216" s="132" t="e">
        <f>NA()</f>
        <v>#N/A</v>
      </c>
      <c r="Z216" s="132"/>
      <c r="AA216" s="40">
        <f t="shared" si="133"/>
        <v>326.46912338847528</v>
      </c>
      <c r="AB216" s="40">
        <f t="shared" si="134"/>
        <v>246.24767566906368</v>
      </c>
      <c r="AC216" s="132"/>
      <c r="AD216" s="40">
        <f t="shared" si="135"/>
        <v>383.03107068146335</v>
      </c>
      <c r="AE216" s="40">
        <f t="shared" si="136"/>
        <v>368.6605768539165</v>
      </c>
      <c r="AF216" s="44">
        <f t="shared" si="137"/>
        <v>391.54165254258629</v>
      </c>
      <c r="AG216" s="44">
        <f t="shared" si="142"/>
        <v>72.430003614874863</v>
      </c>
      <c r="AH216" s="44">
        <f t="shared" si="143"/>
        <v>523.54362467063595</v>
      </c>
      <c r="AI216" s="75"/>
      <c r="AJ216" s="75"/>
      <c r="AK216" s="75">
        <f t="shared" si="138"/>
        <v>282.71067374402935</v>
      </c>
      <c r="AL216" s="75">
        <f t="shared" si="139"/>
        <v>246.82848380790824</v>
      </c>
      <c r="AM216" s="132"/>
      <c r="AN216" s="44"/>
      <c r="AO216" s="40"/>
      <c r="AQ216" s="75">
        <f t="shared" si="144"/>
        <v>113.70981450902863</v>
      </c>
      <c r="AR216" s="75"/>
      <c r="AS216" s="75"/>
      <c r="CQ216" s="75">
        <f t="shared" si="140"/>
        <v>288.55077124679701</v>
      </c>
      <c r="CR216" s="120">
        <f t="shared" si="141"/>
        <v>402.26058575582567</v>
      </c>
      <c r="CS216" s="75"/>
    </row>
    <row r="217" spans="1:97" x14ac:dyDescent="0.2">
      <c r="A217" s="132">
        <v>424</v>
      </c>
      <c r="B217" s="132">
        <v>697.15</v>
      </c>
      <c r="C217" s="40">
        <v>1.4344115326687228</v>
      </c>
      <c r="D217" s="132"/>
      <c r="E217" s="44">
        <v>2.33162</v>
      </c>
      <c r="F217" s="44" t="e">
        <v>#N/A</v>
      </c>
      <c r="G217" s="150">
        <v>2.0813999999999999</v>
      </c>
      <c r="H217" s="44">
        <v>1.5622400000000001</v>
      </c>
      <c r="I217" s="44"/>
      <c r="J217" s="44">
        <v>2.0743399999999999</v>
      </c>
      <c r="K217" s="44">
        <v>2.02847</v>
      </c>
      <c r="L217" s="44">
        <v>2.1076299999999999</v>
      </c>
      <c r="M217" s="44">
        <v>2.1145100000000001</v>
      </c>
      <c r="N217" s="44">
        <v>2.1073599999999999</v>
      </c>
      <c r="O217" s="44">
        <v>2.1123446688454988</v>
      </c>
      <c r="P217" s="44">
        <v>2.0991819519713038</v>
      </c>
      <c r="Q217" s="44">
        <v>2.0815675028528764</v>
      </c>
      <c r="R217" s="44">
        <v>2.05592</v>
      </c>
      <c r="S217" s="44">
        <v>1.6818599999999999</v>
      </c>
      <c r="T217" s="44">
        <v>2.1121480383323505</v>
      </c>
      <c r="U217" s="44">
        <v>2.0705616213226277</v>
      </c>
      <c r="V217" s="44">
        <v>2.0583973922890078</v>
      </c>
      <c r="W217" s="44">
        <v>2.077252152381019</v>
      </c>
      <c r="X217" s="132"/>
      <c r="Y217" s="132" t="e">
        <f>NA()</f>
        <v>#N/A</v>
      </c>
      <c r="Z217" s="132"/>
      <c r="AA217" s="40">
        <f t="shared" si="133"/>
        <v>324.7448014297039</v>
      </c>
      <c r="AB217" s="40">
        <f t="shared" si="134"/>
        <v>244.54508722351608</v>
      </c>
      <c r="AC217" s="132"/>
      <c r="AD217" s="40">
        <f t="shared" si="135"/>
        <v>381.26905102875037</v>
      </c>
      <c r="AE217" s="40">
        <f t="shared" si="136"/>
        <v>366.7308326758947</v>
      </c>
      <c r="AF217" s="44">
        <f t="shared" si="137"/>
        <v>389.81769901723163</v>
      </c>
      <c r="AG217" s="44">
        <f t="shared" si="142"/>
        <v>73.079382430964756</v>
      </c>
      <c r="AH217" s="44">
        <f t="shared" si="143"/>
        <v>533.00339746275597</v>
      </c>
      <c r="AI217" s="75"/>
      <c r="AJ217" s="75"/>
      <c r="AK217" s="75">
        <f t="shared" si="138"/>
        <v>281.14787288439101</v>
      </c>
      <c r="AL217" s="75">
        <f t="shared" si="139"/>
        <v>245.3649559856589</v>
      </c>
      <c r="AM217" s="132"/>
      <c r="AN217" s="44"/>
      <c r="AO217" s="40"/>
      <c r="AQ217" s="75">
        <f t="shared" si="144"/>
        <v>113.52256073149846</v>
      </c>
      <c r="AR217" s="75"/>
      <c r="AS217" s="75"/>
      <c r="CQ217" s="75">
        <f t="shared" si="140"/>
        <v>286.92005543921846</v>
      </c>
      <c r="CR217" s="120">
        <f t="shared" si="141"/>
        <v>400.44261617071692</v>
      </c>
      <c r="CS217" s="75"/>
    </row>
    <row r="218" spans="1:97" x14ac:dyDescent="0.2">
      <c r="A218" s="132">
        <v>426</v>
      </c>
      <c r="B218" s="132">
        <v>699.15</v>
      </c>
      <c r="C218" s="40">
        <v>1.430308231423872</v>
      </c>
      <c r="D218" s="132"/>
      <c r="E218" s="44">
        <v>2.3235000000000001</v>
      </c>
      <c r="F218" s="44" t="e">
        <v>#N/A</v>
      </c>
      <c r="G218" s="150">
        <v>2.0745399999999998</v>
      </c>
      <c r="H218" s="44">
        <v>1.5596099999999999</v>
      </c>
      <c r="I218" s="44"/>
      <c r="J218" s="44">
        <v>2.0673900000000001</v>
      </c>
      <c r="K218" s="44">
        <v>2.0218099999999999</v>
      </c>
      <c r="L218" s="44">
        <v>2.1005400000000001</v>
      </c>
      <c r="M218" s="44">
        <v>2.1071499999999999</v>
      </c>
      <c r="N218" s="44">
        <v>2.1000299999999998</v>
      </c>
      <c r="O218" s="44">
        <v>2.1049798098794201</v>
      </c>
      <c r="P218" s="44">
        <v>2.0920600470153317</v>
      </c>
      <c r="Q218" s="44">
        <v>2.0746308749893525</v>
      </c>
      <c r="R218" s="44">
        <v>2.0490599999999999</v>
      </c>
      <c r="S218" s="44">
        <v>1.67781</v>
      </c>
      <c r="T218" s="44">
        <v>2.1049223155585364</v>
      </c>
      <c r="U218" s="44">
        <v>2.0637123852651293</v>
      </c>
      <c r="V218" s="44">
        <v>2.0516516968394587</v>
      </c>
      <c r="W218" s="44">
        <v>2.0703633826184755</v>
      </c>
      <c r="X218" s="132"/>
      <c r="Y218" s="132" t="e">
        <f>NA()</f>
        <v>#N/A</v>
      </c>
      <c r="Z218" s="132"/>
      <c r="AA218" s="40">
        <f t="shared" si="133"/>
        <v>323.03118899463175</v>
      </c>
      <c r="AB218" s="40">
        <f t="shared" si="134"/>
        <v>242.85422272198849</v>
      </c>
      <c r="AC218" s="132"/>
      <c r="AD218" s="40">
        <f t="shared" si="135"/>
        <v>379.51755132448022</v>
      </c>
      <c r="AE218" s="40">
        <f t="shared" si="136"/>
        <v>364.81212901380252</v>
      </c>
      <c r="AF218" s="44">
        <f t="shared" si="137"/>
        <v>388.10400854826793</v>
      </c>
      <c r="AG218" s="44">
        <f t="shared" si="142"/>
        <v>73.727247655936054</v>
      </c>
      <c r="AH218" s="44">
        <f t="shared" si="143"/>
        <v>542.51165224804856</v>
      </c>
      <c r="AI218" s="75"/>
      <c r="AJ218" s="75"/>
      <c r="AK218" s="75">
        <f t="shared" si="138"/>
        <v>279.59666006383179</v>
      </c>
      <c r="AL218" s="75">
        <f t="shared" si="139"/>
        <v>243.91234047637892</v>
      </c>
      <c r="AM218" s="132"/>
      <c r="AN218" s="44"/>
      <c r="AO218" s="40"/>
      <c r="AQ218" s="75">
        <f t="shared" si="144"/>
        <v>113.3352271833616</v>
      </c>
      <c r="AR218" s="75"/>
      <c r="AS218" s="75"/>
      <c r="CQ218" s="75">
        <f t="shared" si="140"/>
        <v>285.30365235329811</v>
      </c>
      <c r="CR218" s="120">
        <f t="shared" si="141"/>
        <v>398.63887953665966</v>
      </c>
      <c r="CS218" s="75"/>
    </row>
    <row r="219" spans="1:97" x14ac:dyDescent="0.2">
      <c r="A219" s="132">
        <v>428</v>
      </c>
      <c r="B219" s="132">
        <v>701.15</v>
      </c>
      <c r="C219" s="40">
        <v>1.4262283391570991</v>
      </c>
      <c r="D219" s="132"/>
      <c r="E219" s="44">
        <v>2.3154599999999999</v>
      </c>
      <c r="F219" s="44" t="e">
        <v>#N/A</v>
      </c>
      <c r="G219" s="150">
        <v>2.0677500000000002</v>
      </c>
      <c r="H219" s="44">
        <v>1.55701</v>
      </c>
      <c r="I219" s="44"/>
      <c r="J219" s="44">
        <v>2.0605099999999998</v>
      </c>
      <c r="K219" s="44">
        <v>2.0152199999999998</v>
      </c>
      <c r="L219" s="44">
        <v>2.0935199999999998</v>
      </c>
      <c r="M219" s="44">
        <v>2.0998600000000001</v>
      </c>
      <c r="N219" s="44">
        <v>2.0927699999999998</v>
      </c>
      <c r="O219" s="44">
        <v>2.0976915883894849</v>
      </c>
      <c r="P219" s="44">
        <v>2.0850114550023924</v>
      </c>
      <c r="Q219" s="44">
        <v>2.0677609068101739</v>
      </c>
      <c r="R219" s="44">
        <v>2.0422699999999998</v>
      </c>
      <c r="S219" s="44">
        <v>1.6738</v>
      </c>
      <c r="T219" s="44">
        <v>2.0977698841081374</v>
      </c>
      <c r="U219" s="44">
        <v>2.0569397799809392</v>
      </c>
      <c r="V219" s="44">
        <v>2.0449693081253053</v>
      </c>
      <c r="W219" s="44">
        <v>2.0635346113779964</v>
      </c>
      <c r="X219" s="132"/>
      <c r="Y219" s="132" t="e">
        <f>NA()</f>
        <v>#N/A</v>
      </c>
      <c r="Z219" s="132"/>
      <c r="AA219" s="40">
        <f t="shared" si="133"/>
        <v>321.32818723372668</v>
      </c>
      <c r="AB219" s="40">
        <f t="shared" si="134"/>
        <v>241.17497969238678</v>
      </c>
      <c r="AC219" s="132"/>
      <c r="AD219" s="40">
        <f t="shared" si="135"/>
        <v>377.77647779938991</v>
      </c>
      <c r="AE219" s="40">
        <f t="shared" si="136"/>
        <v>362.90437138985953</v>
      </c>
      <c r="AF219" s="44">
        <f t="shared" si="137"/>
        <v>386.4004898984503</v>
      </c>
      <c r="AG219" s="44">
        <f t="shared" si="142"/>
        <v>74.373584684740067</v>
      </c>
      <c r="AH219" s="44">
        <f t="shared" si="143"/>
        <v>552.06758496974169</v>
      </c>
      <c r="AI219" s="75"/>
      <c r="AJ219" s="75"/>
      <c r="AK219" s="75">
        <f t="shared" si="138"/>
        <v>278.05692426288459</v>
      </c>
      <c r="AL219" s="75">
        <f t="shared" si="139"/>
        <v>242.47053209521522</v>
      </c>
      <c r="AM219" s="132"/>
      <c r="AN219" s="44"/>
      <c r="AO219" s="40"/>
      <c r="AQ219" s="75">
        <f t="shared" si="144"/>
        <v>113.14731231294455</v>
      </c>
      <c r="AR219" s="75"/>
      <c r="AS219" s="75"/>
      <c r="CQ219" s="75">
        <f t="shared" si="140"/>
        <v>283.69374415106381</v>
      </c>
      <c r="CR219" s="120">
        <f t="shared" si="141"/>
        <v>396.84105646400826</v>
      </c>
      <c r="CS219" s="75"/>
    </row>
    <row r="220" spans="1:97" x14ac:dyDescent="0.2">
      <c r="A220" s="132">
        <v>430</v>
      </c>
      <c r="B220" s="132">
        <v>703.15</v>
      </c>
      <c r="C220" s="40">
        <v>1.4221716561188935</v>
      </c>
      <c r="D220" s="132"/>
      <c r="E220" s="44">
        <v>2.3075000000000001</v>
      </c>
      <c r="F220" s="44" t="e">
        <v>#N/A</v>
      </c>
      <c r="G220" s="150">
        <v>2.0610300000000001</v>
      </c>
      <c r="H220" s="44">
        <v>1.55443</v>
      </c>
      <c r="I220" s="44"/>
      <c r="J220" s="44">
        <v>2.05369</v>
      </c>
      <c r="K220" s="44">
        <v>2.0086900000000001</v>
      </c>
      <c r="L220" s="44">
        <v>2.08657</v>
      </c>
      <c r="M220" s="44">
        <v>2.0926499999999999</v>
      </c>
      <c r="N220" s="44">
        <v>2.0855899999999998</v>
      </c>
      <c r="O220" s="44">
        <v>2.09047602234515</v>
      </c>
      <c r="P220" s="44">
        <v>2.0780294771527892</v>
      </c>
      <c r="Q220" s="44">
        <v>2.0609609568566576</v>
      </c>
      <c r="R220" s="44">
        <v>2.0355500000000002</v>
      </c>
      <c r="S220" s="44">
        <v>1.6698200000000001</v>
      </c>
      <c r="T220" s="44">
        <v>2.0906874534215372</v>
      </c>
      <c r="U220" s="44">
        <v>2.0502271737791236</v>
      </c>
      <c r="V220" s="44">
        <v>2.0383535994294446</v>
      </c>
      <c r="W220" s="44">
        <v>2.0567824950451286</v>
      </c>
      <c r="X220" s="132"/>
      <c r="Y220" s="132" t="e">
        <f>NA()</f>
        <v>#N/A</v>
      </c>
      <c r="Z220" s="132"/>
      <c r="AA220" s="40">
        <f t="shared" si="133"/>
        <v>319.63569850383612</v>
      </c>
      <c r="AB220" s="40">
        <f t="shared" si="134"/>
        <v>239.50725673105683</v>
      </c>
      <c r="AC220" s="132"/>
      <c r="AD220" s="40">
        <f t="shared" si="135"/>
        <v>376.04573779356554</v>
      </c>
      <c r="AE220" s="40">
        <f t="shared" si="136"/>
        <v>361.00746640119462</v>
      </c>
      <c r="AF220" s="44">
        <f t="shared" si="137"/>
        <v>384.70705290728853</v>
      </c>
      <c r="AG220" s="44">
        <f t="shared" si="142"/>
        <v>75.018379499206333</v>
      </c>
      <c r="AH220" s="44">
        <f t="shared" si="143"/>
        <v>561.67040055982841</v>
      </c>
      <c r="AI220" s="75"/>
      <c r="AJ220" s="75"/>
      <c r="AK220" s="75">
        <f t="shared" si="138"/>
        <v>276.528555754911</v>
      </c>
      <c r="AL220" s="75">
        <f t="shared" si="139"/>
        <v>241.03942688980953</v>
      </c>
      <c r="AM220" s="132"/>
      <c r="AN220" s="44"/>
      <c r="AO220" s="40"/>
      <c r="AQ220" s="75">
        <f t="shared" si="144"/>
        <v>112.95882955172948</v>
      </c>
      <c r="AR220" s="75"/>
      <c r="AS220" s="75"/>
      <c r="CQ220" s="75">
        <f t="shared" si="140"/>
        <v>282.09693889682433</v>
      </c>
      <c r="CR220" s="120">
        <f t="shared" si="141"/>
        <v>395.05576844855375</v>
      </c>
      <c r="CS220" s="75"/>
    </row>
    <row r="221" spans="1:97" x14ac:dyDescent="0.2">
      <c r="A221" s="132">
        <v>432</v>
      </c>
      <c r="B221" s="132">
        <v>705.15</v>
      </c>
      <c r="C221" s="40">
        <v>1.4181379848259237</v>
      </c>
      <c r="D221" s="132"/>
      <c r="E221" s="44">
        <v>2.29962</v>
      </c>
      <c r="F221" s="44" t="e">
        <v>#N/A</v>
      </c>
      <c r="G221" s="150">
        <v>2.0543800000000001</v>
      </c>
      <c r="H221" s="44">
        <v>1.55186</v>
      </c>
      <c r="I221" s="44"/>
      <c r="J221" s="44">
        <v>2.0469499999999998</v>
      </c>
      <c r="K221" s="44">
        <v>2.00223</v>
      </c>
      <c r="L221" s="44">
        <v>2.0796800000000002</v>
      </c>
      <c r="M221" s="44">
        <v>2.0855100000000002</v>
      </c>
      <c r="N221" s="44">
        <v>2.0784799999999999</v>
      </c>
      <c r="O221" s="44">
        <v>2.0833362666646016</v>
      </c>
      <c r="P221" s="44">
        <v>2.0711208127109422</v>
      </c>
      <c r="Q221" s="44">
        <v>2.0542276665755144</v>
      </c>
      <c r="R221" s="44">
        <v>2.0289000000000001</v>
      </c>
      <c r="S221" s="44">
        <v>1.66588</v>
      </c>
      <c r="T221" s="44">
        <v>2.0836750234159718</v>
      </c>
      <c r="U221" s="44">
        <v>2.0435845668586161</v>
      </c>
      <c r="V221" s="44">
        <v>2.031801208559405</v>
      </c>
      <c r="W221" s="44">
        <v>2.0500903557826526</v>
      </c>
      <c r="X221" s="132"/>
      <c r="Y221" s="132" t="e">
        <f>NA()</f>
        <v>#N/A</v>
      </c>
      <c r="Z221" s="132"/>
      <c r="AA221" s="40">
        <f t="shared" si="133"/>
        <v>317.95362634992284</v>
      </c>
      <c r="AB221" s="40">
        <f t="shared" si="134"/>
        <v>237.8509534899766</v>
      </c>
      <c r="AC221" s="132"/>
      <c r="AD221" s="40">
        <f t="shared" si="135"/>
        <v>374.3252397401078</v>
      </c>
      <c r="AE221" s="40">
        <f t="shared" si="136"/>
        <v>359.12132170460188</v>
      </c>
      <c r="AF221" s="44">
        <f t="shared" si="137"/>
        <v>383.02360847523022</v>
      </c>
      <c r="AG221" s="44">
        <f t="shared" si="142"/>
        <v>75.661618652155113</v>
      </c>
      <c r="AH221" s="44">
        <f t="shared" si="143"/>
        <v>571.31931286535439</v>
      </c>
      <c r="AI221" s="75"/>
      <c r="AJ221" s="75"/>
      <c r="AK221" s="75">
        <f t="shared" si="138"/>
        <v>275.01144608845408</v>
      </c>
      <c r="AL221" s="75">
        <f t="shared" si="139"/>
        <v>239.61892212338168</v>
      </c>
      <c r="AM221" s="132"/>
      <c r="AN221" s="44"/>
      <c r="AO221" s="40"/>
      <c r="AQ221" s="75">
        <f t="shared" si="144"/>
        <v>112.76979263027748</v>
      </c>
      <c r="AR221" s="75"/>
      <c r="AS221" s="75"/>
      <c r="CQ221" s="75">
        <f t="shared" si="140"/>
        <v>280.51988775698811</v>
      </c>
      <c r="CR221" s="120">
        <f t="shared" si="141"/>
        <v>393.28968038726566</v>
      </c>
      <c r="CS221" s="75"/>
    </row>
    <row r="222" spans="1:97" x14ac:dyDescent="0.2">
      <c r="A222" s="132">
        <v>434</v>
      </c>
      <c r="B222" s="132">
        <v>707.15</v>
      </c>
      <c r="C222" s="40">
        <v>1.4141271300289897</v>
      </c>
      <c r="D222" s="132"/>
      <c r="E222" s="44">
        <v>2.2918099999999999</v>
      </c>
      <c r="F222" s="44" t="e">
        <v>#N/A</v>
      </c>
      <c r="G222" s="150">
        <v>2.04779</v>
      </c>
      <c r="H222" s="44">
        <v>1.54932</v>
      </c>
      <c r="I222" s="44"/>
      <c r="J222" s="44">
        <v>2.04027</v>
      </c>
      <c r="K222" s="44">
        <v>1.99583</v>
      </c>
      <c r="L222" s="44">
        <v>2.07287</v>
      </c>
      <c r="M222" s="44">
        <v>2.0784400000000001</v>
      </c>
      <c r="N222" s="44">
        <v>2.07145</v>
      </c>
      <c r="O222" s="44">
        <v>2.076265878927841</v>
      </c>
      <c r="P222" s="44">
        <v>2.0642788376550922</v>
      </c>
      <c r="Q222" s="44">
        <v>2.0475610392903074</v>
      </c>
      <c r="R222" s="44">
        <v>2.0223100000000001</v>
      </c>
      <c r="S222" s="44">
        <v>1.66198</v>
      </c>
      <c r="T222" s="44">
        <v>2.0767291760410505</v>
      </c>
      <c r="U222" s="44">
        <v>2.0370052750077079</v>
      </c>
      <c r="V222" s="44">
        <v>2.0253120714175306</v>
      </c>
      <c r="W222" s="44">
        <v>2.0434715272758432</v>
      </c>
      <c r="X222" s="132"/>
      <c r="Y222" s="132" t="e">
        <f>NA()</f>
        <v>#N/A</v>
      </c>
      <c r="Z222" s="132"/>
      <c r="AA222" s="40">
        <f t="shared" si="133"/>
        <v>316.28187548713117</v>
      </c>
      <c r="AB222" s="40">
        <f t="shared" si="134"/>
        <v>236.20597066411855</v>
      </c>
      <c r="AC222" s="132"/>
      <c r="AD222" s="40">
        <f t="shared" si="135"/>
        <v>372.61489314908704</v>
      </c>
      <c r="AE222" s="40">
        <f t="shared" si="136"/>
        <v>357.24584600155561</v>
      </c>
      <c r="AF222" s="44">
        <f t="shared" si="137"/>
        <v>381.35006854812042</v>
      </c>
      <c r="AG222" s="44">
        <f t="shared" si="142"/>
        <v>76.303289251877985</v>
      </c>
      <c r="AH222" s="44">
        <f t="shared" si="143"/>
        <v>581.01354457432353</v>
      </c>
      <c r="AI222" s="75"/>
      <c r="AJ222" s="75"/>
      <c r="AK222" s="75">
        <f t="shared" si="138"/>
        <v>273.50548806986802</v>
      </c>
      <c r="AL222" s="75">
        <f t="shared" si="139"/>
        <v>238.20891625807383</v>
      </c>
      <c r="AM222" s="132"/>
      <c r="AN222" s="44"/>
      <c r="AO222" s="40"/>
      <c r="AQ222" s="75">
        <f t="shared" si="144"/>
        <v>112.58073552591308</v>
      </c>
      <c r="AR222" s="75"/>
      <c r="AS222" s="75"/>
      <c r="CQ222" s="75">
        <f t="shared" si="140"/>
        <v>278.9450378647818</v>
      </c>
      <c r="CR222" s="120">
        <f t="shared" si="141"/>
        <v>391.52577339069484</v>
      </c>
      <c r="CS222" s="75"/>
    </row>
    <row r="223" spans="1:97" x14ac:dyDescent="0.2">
      <c r="A223" s="132">
        <v>436</v>
      </c>
      <c r="B223" s="132">
        <v>709.15</v>
      </c>
      <c r="C223" s="40">
        <v>1.4101388986815202</v>
      </c>
      <c r="D223" s="132"/>
      <c r="E223" s="44">
        <v>2.2840699999999998</v>
      </c>
      <c r="F223" s="44" t="e">
        <v>#N/A</v>
      </c>
      <c r="G223" s="150">
        <v>2.0412599999999999</v>
      </c>
      <c r="H223" s="44">
        <v>1.5467900000000001</v>
      </c>
      <c r="I223" s="44"/>
      <c r="J223" s="44">
        <v>2.0336599999999998</v>
      </c>
      <c r="K223" s="44">
        <v>1.98949</v>
      </c>
      <c r="L223" s="44">
        <v>2.0661200000000002</v>
      </c>
      <c r="M223" s="44">
        <v>2.07145</v>
      </c>
      <c r="N223" s="44">
        <v>2.0644800000000001</v>
      </c>
      <c r="O223" s="44">
        <v>2.0692679865111718</v>
      </c>
      <c r="P223" s="44">
        <v>2.057506863765612</v>
      </c>
      <c r="Q223" s="44">
        <v>2.0409610717491833</v>
      </c>
      <c r="R223" s="44">
        <v>2.0157799999999999</v>
      </c>
      <c r="S223" s="44">
        <v>1.65811</v>
      </c>
      <c r="T223" s="44">
        <v>2.0698567474600713</v>
      </c>
      <c r="U223" s="44">
        <v>2.0304926144121627</v>
      </c>
      <c r="V223" s="44">
        <v>2.0188863060016966</v>
      </c>
      <c r="W223" s="44">
        <v>2.0369126761940435</v>
      </c>
      <c r="X223" s="132"/>
      <c r="Y223" s="132" t="e">
        <f>NA()</f>
        <v>#N/A</v>
      </c>
      <c r="Z223" s="132"/>
      <c r="AA223" s="40">
        <f t="shared" si="133"/>
        <v>314.62035178317421</v>
      </c>
      <c r="AB223" s="40">
        <f t="shared" si="134"/>
        <v>234.57220997898665</v>
      </c>
      <c r="AC223" s="132"/>
      <c r="AD223" s="40">
        <f t="shared" si="135"/>
        <v>370.91460859177857</v>
      </c>
      <c r="AE223" s="40">
        <f t="shared" si="136"/>
        <v>355.38094902347882</v>
      </c>
      <c r="AF223" s="44">
        <f t="shared" si="137"/>
        <v>379.68634610193413</v>
      </c>
      <c r="AG223" s="44">
        <f t="shared" si="142"/>
        <v>76.943378947070073</v>
      </c>
      <c r="AH223" s="44">
        <f t="shared" si="143"/>
        <v>590.75232714138417</v>
      </c>
      <c r="AI223" s="75"/>
      <c r="AJ223" s="75"/>
      <c r="AK223" s="75">
        <f t="shared" si="138"/>
        <v>272.01057574621967</v>
      </c>
      <c r="AL223" s="75">
        <f t="shared" si="139"/>
        <v>236.8093089385589</v>
      </c>
      <c r="AM223" s="132"/>
      <c r="AN223" s="44"/>
      <c r="AO223" s="40"/>
      <c r="AQ223" s="75">
        <f t="shared" si="144"/>
        <v>112.39167506060417</v>
      </c>
      <c r="AR223" s="75"/>
      <c r="AS223" s="75"/>
      <c r="CQ223" s="75">
        <f t="shared" si="140"/>
        <v>277.38544847931917</v>
      </c>
      <c r="CR223" s="120">
        <f t="shared" si="141"/>
        <v>389.77712353992337</v>
      </c>
      <c r="CS223" s="75"/>
    </row>
    <row r="224" spans="1:97" x14ac:dyDescent="0.2">
      <c r="A224" s="132">
        <v>438</v>
      </c>
      <c r="B224" s="132">
        <v>711.15</v>
      </c>
      <c r="C224" s="40">
        <v>1.4061730999085988</v>
      </c>
      <c r="D224" s="132"/>
      <c r="E224" s="44">
        <v>2.2764000000000002</v>
      </c>
      <c r="F224" s="44" t="e">
        <v>#N/A</v>
      </c>
      <c r="G224" s="150">
        <v>2.0347900000000001</v>
      </c>
      <c r="H224" s="44">
        <v>1.5442800000000001</v>
      </c>
      <c r="I224" s="44"/>
      <c r="J224" s="44">
        <v>2.02711</v>
      </c>
      <c r="K224" s="44">
        <v>1.98322</v>
      </c>
      <c r="L224" s="44">
        <v>2.0594399999999999</v>
      </c>
      <c r="M224" s="44">
        <v>2.0645199999999999</v>
      </c>
      <c r="N224" s="44">
        <v>2.0575899999999998</v>
      </c>
      <c r="O224" s="44">
        <v>2.0623409029546984</v>
      </c>
      <c r="P224" s="44">
        <v>2.0507948061588914</v>
      </c>
      <c r="Q224" s="44">
        <v>2.034421104353461</v>
      </c>
      <c r="R224" s="44">
        <v>2.0093200000000002</v>
      </c>
      <c r="S224" s="44">
        <v>1.6542699999999999</v>
      </c>
      <c r="T224" s="44">
        <v>2.063050901936712</v>
      </c>
      <c r="U224" s="44">
        <v>2.0240366369067426</v>
      </c>
      <c r="V224" s="44">
        <v>2.0125238480727607</v>
      </c>
      <c r="W224" s="44">
        <v>2.0304138237207319</v>
      </c>
      <c r="X224" s="132"/>
      <c r="Y224" s="132" t="e">
        <f>NA()</f>
        <v>#N/A</v>
      </c>
      <c r="Z224" s="132"/>
      <c r="AA224" s="40">
        <f t="shared" si="133"/>
        <v>312.96896224103909</v>
      </c>
      <c r="AB224" s="40">
        <f t="shared" si="134"/>
        <v>232.94957417831614</v>
      </c>
      <c r="AC224" s="132"/>
      <c r="AD224" s="40">
        <f t="shared" si="135"/>
        <v>369.22429768517429</v>
      </c>
      <c r="AE224" s="40">
        <f t="shared" si="136"/>
        <v>353.52654151726074</v>
      </c>
      <c r="AF224" s="44">
        <f t="shared" si="137"/>
        <v>378.03235512777559</v>
      </c>
      <c r="AG224" s="44">
        <f t="shared" si="142"/>
        <v>77.58187591216408</v>
      </c>
      <c r="AH224" s="44">
        <f t="shared" si="143"/>
        <v>600.53490071329486</v>
      </c>
      <c r="AI224" s="75"/>
      <c r="AJ224" s="75"/>
      <c r="AK224" s="75">
        <f t="shared" si="138"/>
        <v>270.52660438845459</v>
      </c>
      <c r="AL224" s="75">
        <f t="shared" si="139"/>
        <v>235.42000097590474</v>
      </c>
      <c r="AM224" s="132"/>
      <c r="AN224" s="44"/>
      <c r="AO224" s="40"/>
      <c r="AQ224" s="75">
        <f t="shared" si="144"/>
        <v>112.20262828034546</v>
      </c>
      <c r="AR224" s="75"/>
      <c r="AS224" s="75"/>
      <c r="CQ224" s="75">
        <f t="shared" si="140"/>
        <v>275.83483715504963</v>
      </c>
      <c r="CR224" s="120">
        <f t="shared" si="141"/>
        <v>388.03746543539501</v>
      </c>
      <c r="CS224" s="75"/>
    </row>
    <row r="225" spans="1:97" x14ac:dyDescent="0.2">
      <c r="A225" s="132">
        <v>440</v>
      </c>
      <c r="B225" s="132">
        <v>713.15</v>
      </c>
      <c r="C225" s="40">
        <v>1.4022295449765128</v>
      </c>
      <c r="D225" s="132"/>
      <c r="E225" s="44">
        <v>2.2688100000000002</v>
      </c>
      <c r="F225" s="44" t="e">
        <v>#N/A</v>
      </c>
      <c r="G225" s="150">
        <v>2.0283899999999999</v>
      </c>
      <c r="H225" s="44">
        <v>1.54179</v>
      </c>
      <c r="I225" s="44"/>
      <c r="J225" s="44">
        <v>2.0206300000000001</v>
      </c>
      <c r="K225" s="44">
        <v>1.9770099999999999</v>
      </c>
      <c r="L225" s="44">
        <v>2.0528200000000001</v>
      </c>
      <c r="M225" s="44">
        <v>2.0576599999999998</v>
      </c>
      <c r="N225" s="44">
        <v>2.0507599999999999</v>
      </c>
      <c r="O225" s="44">
        <v>2.0554829116292841</v>
      </c>
      <c r="P225" s="44">
        <v>2.0441594484547769</v>
      </c>
      <c r="Q225" s="44">
        <v>2.0279478146177903</v>
      </c>
      <c r="R225" s="44">
        <v>2.0029300000000001</v>
      </c>
      <c r="S225" s="44">
        <v>1.6504700000000001</v>
      </c>
      <c r="T225" s="44">
        <v>2.0563150573640394</v>
      </c>
      <c r="U225" s="44">
        <v>2.0176472911092356</v>
      </c>
      <c r="V225" s="44">
        <v>2.0062247085934843</v>
      </c>
      <c r="W225" s="44">
        <v>2.0239816260562793</v>
      </c>
      <c r="X225" s="132"/>
      <c r="Y225" s="132" t="e">
        <f>NA()</f>
        <v>#N/A</v>
      </c>
      <c r="Z225" s="132"/>
      <c r="AA225" s="40">
        <f t="shared" si="133"/>
        <v>311.32761498199932</v>
      </c>
      <c r="AB225" s="40">
        <f t="shared" si="134"/>
        <v>231.33796701194342</v>
      </c>
      <c r="AC225" s="132"/>
      <c r="AD225" s="40">
        <f t="shared" si="135"/>
        <v>367.5438730767645</v>
      </c>
      <c r="AE225" s="40">
        <f t="shared" si="136"/>
        <v>351.68253523101737</v>
      </c>
      <c r="AF225" s="44">
        <f t="shared" si="137"/>
        <v>376.38801061713792</v>
      </c>
      <c r="AG225" s="44">
        <f t="shared" si="142"/>
        <v>78.218768833042475</v>
      </c>
      <c r="AH225" s="44">
        <f t="shared" si="143"/>
        <v>610.36051405420858</v>
      </c>
      <c r="AI225" s="75"/>
      <c r="AJ225" s="75"/>
      <c r="AK225" s="75">
        <f t="shared" si="138"/>
        <v>269.05347047482678</v>
      </c>
      <c r="AL225" s="75">
        <f t="shared" si="139"/>
        <v>234.04089433169048</v>
      </c>
      <c r="AM225" s="132"/>
      <c r="AN225" s="44"/>
      <c r="AO225" s="40"/>
      <c r="AQ225" s="75">
        <f t="shared" si="144"/>
        <v>112.01309002982862</v>
      </c>
      <c r="AR225" s="75"/>
      <c r="AS225" s="75"/>
      <c r="CQ225" s="75">
        <f t="shared" si="140"/>
        <v>274.29829583604089</v>
      </c>
      <c r="CR225" s="120">
        <f t="shared" si="141"/>
        <v>386.31138586586945</v>
      </c>
      <c r="CS225" s="75"/>
    </row>
    <row r="226" spans="1:97" x14ac:dyDescent="0.2">
      <c r="A226" s="132">
        <v>442</v>
      </c>
      <c r="B226" s="132">
        <v>715.15</v>
      </c>
      <c r="C226" s="40">
        <v>1.398308047262812</v>
      </c>
      <c r="D226" s="132"/>
      <c r="E226" s="44">
        <v>2.2612899999999998</v>
      </c>
      <c r="F226" s="44" t="e">
        <v>#N/A</v>
      </c>
      <c r="G226" s="150">
        <v>2.0220500000000001</v>
      </c>
      <c r="H226" s="44">
        <v>1.53932</v>
      </c>
      <c r="I226" s="44"/>
      <c r="J226" s="44">
        <v>2.0142099999999998</v>
      </c>
      <c r="K226" s="44">
        <v>1.97085</v>
      </c>
      <c r="L226" s="44">
        <v>2.0462699999999998</v>
      </c>
      <c r="M226" s="44">
        <v>2.0508799999999998</v>
      </c>
      <c r="N226" s="44">
        <v>2.0440100000000001</v>
      </c>
      <c r="O226" s="44">
        <v>2.0486947063923409</v>
      </c>
      <c r="P226" s="44">
        <v>2.0375807054139252</v>
      </c>
      <c r="Q226" s="44">
        <v>2.0215411878839054</v>
      </c>
      <c r="R226" s="44">
        <v>1.9965999999999999</v>
      </c>
      <c r="S226" s="44">
        <v>1.6467000000000001</v>
      </c>
      <c r="T226" s="44">
        <v>2.0496425675820595</v>
      </c>
      <c r="U226" s="44">
        <v>2.0113212610763829</v>
      </c>
      <c r="V226" s="44">
        <v>1.999985568120173</v>
      </c>
      <c r="W226" s="44">
        <v>2.0176127183263457</v>
      </c>
      <c r="X226" s="132"/>
      <c r="Y226" s="132" t="e">
        <f>NA()</f>
        <v>#N/A</v>
      </c>
      <c r="Z226" s="132"/>
      <c r="AA226" s="40">
        <f t="shared" si="133"/>
        <v>309.69621922893145</v>
      </c>
      <c r="AB226" s="40">
        <f t="shared" si="134"/>
        <v>229.73729322383466</v>
      </c>
      <c r="AC226" s="132"/>
      <c r="AD226" s="40">
        <f t="shared" si="135"/>
        <v>365.87324842958333</v>
      </c>
      <c r="AE226" s="40">
        <f t="shared" si="136"/>
        <v>349.84884290009086</v>
      </c>
      <c r="AF226" s="44">
        <f t="shared" si="137"/>
        <v>374.75322854741836</v>
      </c>
      <c r="AG226" s="44">
        <f t="shared" si="142"/>
        <v>78.854046893145465</v>
      </c>
      <c r="AH226" s="44">
        <f t="shared" si="143"/>
        <v>620.228424470812</v>
      </c>
      <c r="AI226" s="75"/>
      <c r="AJ226" s="75"/>
      <c r="AK226" s="75">
        <f t="shared" si="138"/>
        <v>267.5910716745849</v>
      </c>
      <c r="AL226" s="75">
        <f t="shared" si="139"/>
        <v>232.67189210237066</v>
      </c>
      <c r="AM226" s="132"/>
      <c r="AN226" s="44"/>
      <c r="AO226" s="40"/>
      <c r="AQ226" s="75">
        <f t="shared" si="144"/>
        <v>111.82359861740061</v>
      </c>
      <c r="AR226" s="75"/>
      <c r="AS226" s="75"/>
      <c r="CQ226" s="75">
        <f t="shared" si="140"/>
        <v>272.77108781629136</v>
      </c>
      <c r="CR226" s="120">
        <f t="shared" si="141"/>
        <v>384.59468643369183</v>
      </c>
      <c r="CS226" s="75"/>
    </row>
    <row r="227" spans="1:97" x14ac:dyDescent="0.2">
      <c r="A227" s="132">
        <v>444</v>
      </c>
      <c r="B227" s="132">
        <v>717.15</v>
      </c>
      <c r="C227" s="40">
        <v>1.3944084222268702</v>
      </c>
      <c r="D227" s="132"/>
      <c r="E227" s="44">
        <v>2.2538399999999998</v>
      </c>
      <c r="F227" s="44" t="e">
        <v>#N/A</v>
      </c>
      <c r="G227" s="150">
        <v>2.0157699999999998</v>
      </c>
      <c r="H227" s="44">
        <v>1.53687</v>
      </c>
      <c r="I227" s="44"/>
      <c r="J227" s="44">
        <v>2.0078499999999999</v>
      </c>
      <c r="K227" s="44">
        <v>1.9647600000000001</v>
      </c>
      <c r="L227" s="44">
        <v>2.0397799999999999</v>
      </c>
      <c r="M227" s="44">
        <v>2.0441600000000002</v>
      </c>
      <c r="N227" s="44">
        <v>2.0373199999999998</v>
      </c>
      <c r="O227" s="44">
        <v>2.0419720859992183</v>
      </c>
      <c r="P227" s="44">
        <v>2.0310686513078458</v>
      </c>
      <c r="Q227" s="44">
        <v>2.0151878983578762</v>
      </c>
      <c r="R227" s="44">
        <v>1.9903200000000001</v>
      </c>
      <c r="S227" s="44">
        <v>1.64297</v>
      </c>
      <c r="T227" s="44">
        <v>2.0430333699922114</v>
      </c>
      <c r="U227" s="44">
        <v>2.0050552811990268</v>
      </c>
      <c r="V227" s="44">
        <v>1.9938064159876747</v>
      </c>
      <c r="W227" s="44">
        <v>2.0113071533913209</v>
      </c>
      <c r="X227" s="132"/>
      <c r="Y227" s="132" t="e">
        <f>NA()</f>
        <v>#N/A</v>
      </c>
      <c r="Z227" s="132"/>
      <c r="AA227" s="40">
        <f t="shared" si="133"/>
        <v>308.07468528992786</v>
      </c>
      <c r="AB227" s="40">
        <f t="shared" si="134"/>
        <v>228.14745854027768</v>
      </c>
      <c r="AC227" s="132"/>
      <c r="AD227" s="40">
        <f t="shared" si="135"/>
        <v>364.21233840751484</v>
      </c>
      <c r="AE227" s="40">
        <f t="shared" si="136"/>
        <v>348.02537823328453</v>
      </c>
      <c r="AF227" s="44">
        <f t="shared" si="137"/>
        <v>373.12792586768552</v>
      </c>
      <c r="AG227" s="44">
        <f t="shared" si="142"/>
        <v>79.487699759952747</v>
      </c>
      <c r="AH227" s="44">
        <f t="shared" si="143"/>
        <v>630.13789773737085</v>
      </c>
      <c r="AI227" s="75"/>
      <c r="AJ227" s="75"/>
      <c r="AK227" s="75">
        <f t="shared" si="138"/>
        <v>266.13930683191109</v>
      </c>
      <c r="AL227" s="75">
        <f t="shared" si="139"/>
        <v>231.31289850388174</v>
      </c>
      <c r="AM227" s="132"/>
      <c r="AN227" s="44"/>
      <c r="AO227" s="40"/>
      <c r="AQ227" s="75">
        <f t="shared" si="144"/>
        <v>111.6341717832471</v>
      </c>
      <c r="AR227" s="75"/>
      <c r="AS227" s="75"/>
      <c r="CQ227" s="75">
        <f t="shared" si="140"/>
        <v>271.25337577107814</v>
      </c>
      <c r="CR227" s="120">
        <f t="shared" si="141"/>
        <v>382.88754755432524</v>
      </c>
      <c r="CS227" s="75"/>
    </row>
    <row r="228" spans="1:97" x14ac:dyDescent="0.2">
      <c r="A228" s="132">
        <v>446</v>
      </c>
      <c r="B228" s="132">
        <v>719.15</v>
      </c>
      <c r="C228" s="40">
        <v>1.3905304873809359</v>
      </c>
      <c r="D228" s="132"/>
      <c r="E228" s="44">
        <v>2.2464499999999998</v>
      </c>
      <c r="F228" s="44" t="e">
        <v>#N/A</v>
      </c>
      <c r="G228" s="150">
        <v>2.0095399999999999</v>
      </c>
      <c r="H228" s="44">
        <v>1.53443</v>
      </c>
      <c r="I228" s="44"/>
      <c r="J228" s="44">
        <v>2.00156</v>
      </c>
      <c r="K228" s="44">
        <v>1.9587300000000001</v>
      </c>
      <c r="L228" s="44">
        <v>2.0333600000000001</v>
      </c>
      <c r="M228" s="44">
        <v>2.0375000000000001</v>
      </c>
      <c r="N228" s="44">
        <v>2.0306899999999999</v>
      </c>
      <c r="O228" s="44">
        <v>2.0353181569474588</v>
      </c>
      <c r="P228" s="44">
        <v>2.0246165247943422</v>
      </c>
      <c r="Q228" s="44">
        <v>2.0088979315122799</v>
      </c>
      <c r="R228" s="44">
        <v>1.98411</v>
      </c>
      <c r="S228" s="44">
        <v>1.63927</v>
      </c>
      <c r="T228" s="44">
        <v>2.0364875270517455</v>
      </c>
      <c r="U228" s="44">
        <v>1.9988458824303588</v>
      </c>
      <c r="V228" s="44">
        <v>1.9876839017972874</v>
      </c>
      <c r="W228" s="44">
        <v>2.0050548784289162</v>
      </c>
      <c r="X228" s="132"/>
      <c r="Y228" s="132" t="e">
        <f>NA()</f>
        <v>#N/A</v>
      </c>
      <c r="Z228" s="132"/>
      <c r="AA228" s="40">
        <f t="shared" si="133"/>
        <v>306.46292454220043</v>
      </c>
      <c r="AB228" s="40">
        <f t="shared" si="134"/>
        <v>226.56836965822973</v>
      </c>
      <c r="AC228" s="132"/>
      <c r="AD228" s="40">
        <f t="shared" si="135"/>
        <v>362.56105866085261</v>
      </c>
      <c r="AE228" s="40">
        <f t="shared" si="136"/>
        <v>346.21205589932561</v>
      </c>
      <c r="AF228" s="44">
        <f t="shared" si="137"/>
        <v>371.51202048469037</v>
      </c>
      <c r="AG228" s="44">
        <f t="shared" si="142"/>
        <v>80.119717571800976</v>
      </c>
      <c r="AH228" s="44">
        <f t="shared" si="143"/>
        <v>640.08820802071114</v>
      </c>
      <c r="AI228" s="75"/>
      <c r="AJ228" s="75"/>
      <c r="AK228" s="75">
        <f t="shared" si="138"/>
        <v>264.69807595010747</v>
      </c>
      <c r="AL228" s="75">
        <f t="shared" si="139"/>
        <v>229.96381885649046</v>
      </c>
      <c r="AM228" s="132"/>
      <c r="AN228" s="44"/>
      <c r="AO228" s="40"/>
      <c r="AQ228" s="75">
        <f t="shared" si="144"/>
        <v>111.44535227828617</v>
      </c>
      <c r="AR228" s="75"/>
      <c r="AS228" s="75"/>
      <c r="CQ228" s="75">
        <f t="shared" si="140"/>
        <v>269.74686358595136</v>
      </c>
      <c r="CR228" s="120">
        <f t="shared" si="141"/>
        <v>381.19221586423754</v>
      </c>
      <c r="CS228" s="75"/>
    </row>
    <row r="229" spans="1:97" x14ac:dyDescent="0.2">
      <c r="A229" s="132">
        <v>448</v>
      </c>
      <c r="B229" s="132">
        <v>721.15</v>
      </c>
      <c r="C229" s="40">
        <v>1.3866740622616653</v>
      </c>
      <c r="D229" s="132"/>
      <c r="E229" s="44">
        <v>2.2391399999999999</v>
      </c>
      <c r="F229" s="44" t="e">
        <v>#N/A</v>
      </c>
      <c r="G229" s="150">
        <v>2.0033799999999999</v>
      </c>
      <c r="H229" s="44">
        <v>1.5320100000000001</v>
      </c>
      <c r="I229" s="44"/>
      <c r="J229" s="44">
        <v>1.99533</v>
      </c>
      <c r="K229" s="44">
        <v>1.9527600000000001</v>
      </c>
      <c r="L229" s="44">
        <v>2.0269900000000001</v>
      </c>
      <c r="M229" s="44">
        <v>2.03091</v>
      </c>
      <c r="N229" s="44">
        <v>2.02413</v>
      </c>
      <c r="O229" s="44">
        <v>2.0287262013391558</v>
      </c>
      <c r="P229" s="44">
        <v>2.0182310972517761</v>
      </c>
      <c r="Q229" s="44">
        <v>2.0026713051159346</v>
      </c>
      <c r="R229" s="44">
        <v>1.9779599999999999</v>
      </c>
      <c r="S229" s="44">
        <v>1.6355999999999999</v>
      </c>
      <c r="T229" s="44">
        <v>2.0300116847684748</v>
      </c>
      <c r="U229" s="44">
        <v>1.9926998503300655</v>
      </c>
      <c r="V229" s="44">
        <v>1.9816246959674029</v>
      </c>
      <c r="W229" s="44">
        <v>1.9988658943420585</v>
      </c>
      <c r="X229" s="132"/>
      <c r="Y229" s="132" t="e">
        <f>NA()</f>
        <v>#N/A</v>
      </c>
      <c r="Z229" s="132"/>
      <c r="AA229" s="40">
        <f t="shared" si="133"/>
        <v>304.86084941626802</v>
      </c>
      <c r="AB229" s="40">
        <f t="shared" si="134"/>
        <v>224.99993423382239</v>
      </c>
      <c r="AC229" s="132"/>
      <c r="AD229" s="40">
        <f t="shared" si="135"/>
        <v>360.9193258121079</v>
      </c>
      <c r="AE229" s="40">
        <f t="shared" si="136"/>
        <v>344.40879151355477</v>
      </c>
      <c r="AF229" s="44">
        <f t="shared" si="137"/>
        <v>369.90543124911966</v>
      </c>
      <c r="AG229" s="44">
        <f t="shared" si="142"/>
        <v>80.750090925092294</v>
      </c>
      <c r="AH229" s="44">
        <f t="shared" si="143"/>
        <v>650.07863780518619</v>
      </c>
      <c r="AI229" s="75"/>
      <c r="AJ229" s="75"/>
      <c r="AK229" s="75">
        <f t="shared" si="138"/>
        <v>263.26728017602875</v>
      </c>
      <c r="AL229" s="75">
        <f t="shared" si="139"/>
        <v>228.62455956987213</v>
      </c>
      <c r="AM229" s="132"/>
      <c r="AN229" s="44"/>
      <c r="AO229" s="40"/>
      <c r="AQ229" s="75">
        <f t="shared" si="144"/>
        <v>111.25610945923154</v>
      </c>
      <c r="AR229" s="75"/>
      <c r="AS229" s="75"/>
      <c r="CQ229" s="75">
        <f t="shared" si="140"/>
        <v>268.25515540460538</v>
      </c>
      <c r="CR229" s="120">
        <f t="shared" si="141"/>
        <v>379.51126486383691</v>
      </c>
      <c r="CS229" s="75"/>
    </row>
    <row r="230" spans="1:97" x14ac:dyDescent="0.2">
      <c r="A230" s="132">
        <v>450</v>
      </c>
      <c r="B230" s="132">
        <v>723.15</v>
      </c>
      <c r="C230" s="40">
        <v>1.3828389684021296</v>
      </c>
      <c r="D230" s="132"/>
      <c r="E230" s="44">
        <v>2.2318899999999999</v>
      </c>
      <c r="F230" s="44" t="e">
        <v>#N/A</v>
      </c>
      <c r="G230" s="150">
        <v>1.9972799999999999</v>
      </c>
      <c r="H230" s="44">
        <v>1.5296099999999999</v>
      </c>
      <c r="I230" s="44"/>
      <c r="J230" s="44">
        <v>1.98915</v>
      </c>
      <c r="K230" s="44">
        <v>1.9468399999999999</v>
      </c>
      <c r="L230" s="44">
        <v>2.0206900000000001</v>
      </c>
      <c r="M230" s="44">
        <v>2.0243899999999999</v>
      </c>
      <c r="N230" s="44">
        <v>2.0176400000000001</v>
      </c>
      <c r="O230" s="44">
        <v>2.0222017703483499</v>
      </c>
      <c r="P230" s="44">
        <v>2.011905660325791</v>
      </c>
      <c r="Q230" s="44">
        <v>1.9965013385292343</v>
      </c>
      <c r="R230" s="44">
        <v>1.97187</v>
      </c>
      <c r="S230" s="44">
        <v>1.6319600000000001</v>
      </c>
      <c r="T230" s="44">
        <v>2.0235924270293295</v>
      </c>
      <c r="U230" s="44">
        <v>1.9866138173303363</v>
      </c>
      <c r="V230" s="44">
        <v>1.97561548907269</v>
      </c>
      <c r="W230" s="44">
        <v>1.9927369814995513</v>
      </c>
      <c r="X230" s="132"/>
      <c r="Y230" s="132" t="e">
        <f>NA()</f>
        <v>#N/A</v>
      </c>
      <c r="Z230" s="132"/>
      <c r="AA230" s="40">
        <f t="shared" si="133"/>
        <v>303.26837338042355</v>
      </c>
      <c r="AB230" s="40">
        <f t="shared" si="134"/>
        <v>223.4420608710187</v>
      </c>
      <c r="AC230" s="132"/>
      <c r="AD230" s="40">
        <f t="shared" si="135"/>
        <v>359.28705744206275</v>
      </c>
      <c r="AE230" s="40">
        <f t="shared" si="136"/>
        <v>342.61550162483582</v>
      </c>
      <c r="AF230" s="44">
        <f t="shared" si="137"/>
        <v>368.30807794208403</v>
      </c>
      <c r="AG230" s="44">
        <f t="shared" si="142"/>
        <v>81.378810861804183</v>
      </c>
      <c r="AH230" s="44">
        <f t="shared" si="143"/>
        <v>660.10847781762368</v>
      </c>
      <c r="AI230" s="75"/>
      <c r="AJ230" s="75"/>
      <c r="AK230" s="75">
        <f t="shared" si="138"/>
        <v>261.84682178475077</v>
      </c>
      <c r="AL230" s="75">
        <f t="shared" si="139"/>
        <v>227.29502812842466</v>
      </c>
      <c r="AM230" s="132"/>
      <c r="AN230" s="44"/>
      <c r="AO230" s="40"/>
      <c r="AQ230" s="75">
        <f t="shared" si="144"/>
        <v>111.06250522988427</v>
      </c>
      <c r="AR230" s="75"/>
      <c r="AS230" s="75"/>
      <c r="CQ230" s="75">
        <f t="shared" si="140"/>
        <v>266.77345397007065</v>
      </c>
      <c r="CR230" s="120">
        <f t="shared" si="141"/>
        <v>377.83595919995486</v>
      </c>
      <c r="CS230" s="75"/>
    </row>
    <row r="231" spans="1:97" x14ac:dyDescent="0.2">
      <c r="A231" s="132">
        <v>452</v>
      </c>
      <c r="B231" s="132">
        <v>725.15</v>
      </c>
      <c r="C231" s="40">
        <v>1.3790250293042818</v>
      </c>
      <c r="D231" s="132"/>
      <c r="E231" s="44">
        <v>2.2246999999999999</v>
      </c>
      <c r="F231" s="44" t="e">
        <v>#N/A</v>
      </c>
      <c r="G231" s="150">
        <v>1.9912300000000001</v>
      </c>
      <c r="H231" s="44">
        <v>1.5272300000000001</v>
      </c>
      <c r="I231" s="44"/>
      <c r="J231" s="44">
        <v>1.9830399999999999</v>
      </c>
      <c r="K231" s="44">
        <v>1.9409799999999999</v>
      </c>
      <c r="L231" s="44">
        <v>2.01444</v>
      </c>
      <c r="M231" s="44">
        <v>2.0179299999999998</v>
      </c>
      <c r="N231" s="44">
        <v>2.0112100000000002</v>
      </c>
      <c r="O231" s="44">
        <v>2.0157405587029298</v>
      </c>
      <c r="P231" s="44">
        <v>2.0056401518187732</v>
      </c>
      <c r="Q231" s="44">
        <v>1.990394712352795</v>
      </c>
      <c r="R231" s="44">
        <v>1.96584</v>
      </c>
      <c r="S231" s="44">
        <v>1.62835</v>
      </c>
      <c r="T231" s="44">
        <v>2.0172398778794101</v>
      </c>
      <c r="U231" s="44">
        <v>1.980577733421667</v>
      </c>
      <c r="V231" s="44">
        <v>1.9696662813674428</v>
      </c>
      <c r="W231" s="44">
        <v>1.9866646310456504</v>
      </c>
      <c r="X231" s="132"/>
      <c r="Y231" s="132" t="e">
        <f>NA()</f>
        <v>#N/A</v>
      </c>
      <c r="Z231" s="132"/>
      <c r="AA231" s="40">
        <f t="shared" si="133"/>
        <v>301.68541092547343</v>
      </c>
      <c r="AB231" s="40">
        <f t="shared" si="134"/>
        <v>221.89465911042132</v>
      </c>
      <c r="AC231" s="132"/>
      <c r="AD231" s="40">
        <f t="shared" si="135"/>
        <v>357.66417207606105</v>
      </c>
      <c r="AE231" s="40">
        <f t="shared" si="136"/>
        <v>340.83210370268228</v>
      </c>
      <c r="AF231" s="44">
        <f t="shared" si="137"/>
        <v>366.71988126183732</v>
      </c>
      <c r="AG231" s="44">
        <f t="shared" si="142"/>
        <v>82.005868857352638</v>
      </c>
      <c r="AH231" s="44">
        <f t="shared" si="143"/>
        <v>670.17702695229127</v>
      </c>
      <c r="AI231" s="75"/>
      <c r="AJ231" s="75"/>
      <c r="AK231" s="75">
        <f t="shared" si="138"/>
        <v>260.43660416447835</v>
      </c>
      <c r="AL231" s="75">
        <f t="shared" si="139"/>
        <v>225.97513307680717</v>
      </c>
      <c r="AM231" s="132"/>
      <c r="AN231" s="44"/>
      <c r="AO231" s="40"/>
      <c r="AQ231" s="75">
        <f t="shared" si="144"/>
        <v>110.86953681751758</v>
      </c>
      <c r="AR231" s="75"/>
      <c r="AS231" s="75"/>
      <c r="CQ231" s="75">
        <f t="shared" si="140"/>
        <v>265.29690122040762</v>
      </c>
      <c r="CR231" s="120">
        <f t="shared" si="141"/>
        <v>376.16643803792522</v>
      </c>
      <c r="CS231" s="75"/>
    </row>
    <row r="232" spans="1:97" x14ac:dyDescent="0.2">
      <c r="A232" s="132">
        <v>454</v>
      </c>
      <c r="B232" s="132">
        <v>727.15</v>
      </c>
      <c r="C232" s="40">
        <v>1.3752320704118821</v>
      </c>
      <c r="D232" s="132"/>
      <c r="E232" s="44">
        <v>2.21759</v>
      </c>
      <c r="F232" s="44" t="e">
        <v>#N/A</v>
      </c>
      <c r="G232" s="150">
        <v>1.9852399999999999</v>
      </c>
      <c r="H232" s="44">
        <v>1.5248600000000001</v>
      </c>
      <c r="I232" s="44"/>
      <c r="J232" s="44">
        <v>1.97698</v>
      </c>
      <c r="K232" s="44">
        <v>1.9351799999999999</v>
      </c>
      <c r="L232" s="44">
        <v>2.0082599999999999</v>
      </c>
      <c r="M232" s="44">
        <v>2.01153</v>
      </c>
      <c r="N232" s="44">
        <v>2.0048400000000002</v>
      </c>
      <c r="O232" s="44">
        <v>2.0093431762643235</v>
      </c>
      <c r="P232" s="44">
        <v>1.999434644316509</v>
      </c>
      <c r="Q232" s="44">
        <v>1.9843447460167463</v>
      </c>
      <c r="R232" s="44">
        <v>1.95987</v>
      </c>
      <c r="S232" s="44">
        <v>1.6247799999999999</v>
      </c>
      <c r="T232" s="44">
        <v>2.0109439752220535</v>
      </c>
      <c r="U232" s="44">
        <v>1.9746050155757793</v>
      </c>
      <c r="V232" s="44">
        <v>1.9637770727714667</v>
      </c>
      <c r="W232" s="44">
        <v>1.9806556438458107</v>
      </c>
      <c r="X232" s="132"/>
      <c r="Y232" s="132" t="e">
        <f>NA()</f>
        <v>#N/A</v>
      </c>
      <c r="Z232" s="132"/>
      <c r="AA232" s="40">
        <f t="shared" si="133"/>
        <v>300.11187754974503</v>
      </c>
      <c r="AB232" s="40">
        <f t="shared" si="134"/>
        <v>220.35763941823041</v>
      </c>
      <c r="AC232" s="132"/>
      <c r="AD232" s="40">
        <f t="shared" si="135"/>
        <v>356.05058917053498</v>
      </c>
      <c r="AE232" s="40">
        <f t="shared" si="136"/>
        <v>339.05851612459605</v>
      </c>
      <c r="AF232" s="44">
        <f t="shared" si="137"/>
        <v>365.1407628107234</v>
      </c>
      <c r="AG232" s="44">
        <f t="shared" si="142"/>
        <v>82.631256808776484</v>
      </c>
      <c r="AH232" s="44">
        <f t="shared" si="143"/>
        <v>680.283592196001</v>
      </c>
      <c r="AI232" s="75"/>
      <c r="AJ232" s="75"/>
      <c r="AK232" s="75">
        <f t="shared" si="138"/>
        <v>259.03653180168203</v>
      </c>
      <c r="AL232" s="75">
        <f t="shared" si="139"/>
        <v>224.6647840056996</v>
      </c>
      <c r="AM232" s="132"/>
      <c r="AN232" s="44"/>
      <c r="AO232" s="40"/>
      <c r="AQ232" s="75">
        <f t="shared" si="144"/>
        <v>110.68120699224738</v>
      </c>
      <c r="AR232" s="75"/>
      <c r="AS232" s="75"/>
      <c r="CQ232" s="75">
        <f t="shared" si="140"/>
        <v>263.83721106501548</v>
      </c>
      <c r="CR232" s="120">
        <f t="shared" si="141"/>
        <v>374.51841805726281</v>
      </c>
      <c r="CS232" s="75"/>
    </row>
    <row r="233" spans="1:97" x14ac:dyDescent="0.2">
      <c r="A233" s="132">
        <v>456</v>
      </c>
      <c r="B233" s="132">
        <v>729.15</v>
      </c>
      <c r="C233" s="40">
        <v>1.3714599190838648</v>
      </c>
      <c r="D233" s="132"/>
      <c r="E233" s="44">
        <v>2.2105299999999999</v>
      </c>
      <c r="F233" s="44" t="e">
        <v>#N/A</v>
      </c>
      <c r="G233" s="150">
        <v>1.9793000000000001</v>
      </c>
      <c r="H233" s="44">
        <v>1.52251</v>
      </c>
      <c r="I233" s="44"/>
      <c r="J233" s="44">
        <v>1.97099</v>
      </c>
      <c r="K233" s="44">
        <v>1.92943</v>
      </c>
      <c r="L233" s="44">
        <v>2.0021300000000002</v>
      </c>
      <c r="M233" s="44">
        <v>2.0051899999999998</v>
      </c>
      <c r="N233" s="44">
        <v>1.9985299999999999</v>
      </c>
      <c r="O233" s="44">
        <v>2.0030077383774629</v>
      </c>
      <c r="P233" s="44">
        <v>1.9932858247460088</v>
      </c>
      <c r="Q233" s="44">
        <v>1.9783481168802031</v>
      </c>
      <c r="R233" s="44">
        <v>1.9539500000000001</v>
      </c>
      <c r="S233" s="44">
        <v>1.62124</v>
      </c>
      <c r="T233" s="44">
        <v>2.0047080729938194</v>
      </c>
      <c r="U233" s="44">
        <v>1.9686856136745288</v>
      </c>
      <c r="V233" s="44">
        <v>1.9579378121837594</v>
      </c>
      <c r="W233" s="44">
        <v>1.9746932911518056</v>
      </c>
      <c r="X233" s="132"/>
      <c r="Y233" s="132" t="e">
        <f>NA()</f>
        <v>#N/A</v>
      </c>
      <c r="Z233" s="132"/>
      <c r="AA233" s="40">
        <f t="shared" si="133"/>
        <v>298.54768974435524</v>
      </c>
      <c r="AB233" s="40">
        <f t="shared" si="134"/>
        <v>218.83091317534632</v>
      </c>
      <c r="AC233" s="132"/>
      <c r="AD233" s="40">
        <f t="shared" si="135"/>
        <v>354.44622909976033</v>
      </c>
      <c r="AE233" s="40">
        <f t="shared" si="136"/>
        <v>337.29465816361517</v>
      </c>
      <c r="AF233" s="44">
        <f t="shared" si="137"/>
        <v>363.57064508234402</v>
      </c>
      <c r="AG233" s="44">
        <f t="shared" si="142"/>
        <v>83.254967023228588</v>
      </c>
      <c r="AH233" s="44">
        <f t="shared" si="143"/>
        <v>690.42748855320951</v>
      </c>
      <c r="AI233" s="75"/>
      <c r="AJ233" s="75"/>
      <c r="AK233" s="75">
        <f t="shared" si="138"/>
        <v>257.64651026646311</v>
      </c>
      <c r="AL233" s="75">
        <f t="shared" si="139"/>
        <v>223.36389153778416</v>
      </c>
      <c r="AM233" s="132"/>
      <c r="AN233" s="44"/>
      <c r="AO233" s="40"/>
      <c r="AQ233" s="75">
        <f t="shared" si="144"/>
        <v>110.48905893765318</v>
      </c>
      <c r="AR233" s="75"/>
      <c r="AS233" s="75"/>
      <c r="CQ233" s="75">
        <f t="shared" si="140"/>
        <v>262.38295811970841</v>
      </c>
      <c r="CR233" s="120">
        <f t="shared" si="141"/>
        <v>372.87201705736157</v>
      </c>
      <c r="CS233" s="75"/>
    </row>
    <row r="234" spans="1:97" x14ac:dyDescent="0.2">
      <c r="A234" s="132">
        <v>458</v>
      </c>
      <c r="B234" s="132">
        <v>731.15</v>
      </c>
      <c r="C234" s="40">
        <v>1.367708404568146</v>
      </c>
      <c r="D234" s="132"/>
      <c r="E234" s="44">
        <v>2.2035499999999999</v>
      </c>
      <c r="F234" s="44" t="e">
        <v>#N/A</v>
      </c>
      <c r="G234" s="150">
        <v>1.97342</v>
      </c>
      <c r="H234" s="44">
        <v>1.52017</v>
      </c>
      <c r="I234" s="44"/>
      <c r="J234" s="44">
        <v>1.96505</v>
      </c>
      <c r="K234" s="44">
        <v>1.9237299999999999</v>
      </c>
      <c r="L234" s="44">
        <v>1.99607</v>
      </c>
      <c r="M234" s="44">
        <v>1.99892</v>
      </c>
      <c r="N234" s="44">
        <v>1.9922899999999999</v>
      </c>
      <c r="O234" s="44">
        <v>1.9967323305841471</v>
      </c>
      <c r="P234" s="44">
        <v>1.9872003188862963</v>
      </c>
      <c r="Q234" s="44">
        <v>1.9724114910014936</v>
      </c>
      <c r="R234" s="44">
        <v>1.9480900000000001</v>
      </c>
      <c r="S234" s="44">
        <v>1.61772</v>
      </c>
      <c r="T234" s="44">
        <v>1.9985354640612205</v>
      </c>
      <c r="U234" s="44">
        <v>1.9628261618314222</v>
      </c>
      <c r="V234" s="44">
        <v>1.9521552310056447</v>
      </c>
      <c r="W234" s="44">
        <v>1.9687942505570006</v>
      </c>
      <c r="X234" s="132"/>
      <c r="Y234" s="132" t="e">
        <f>NA()</f>
        <v>#N/A</v>
      </c>
      <c r="Z234" s="132"/>
      <c r="AA234" s="40">
        <f t="shared" si="133"/>
        <v>296.99276497873711</v>
      </c>
      <c r="AB234" s="40">
        <f t="shared" si="134"/>
        <v>217.31439266661872</v>
      </c>
      <c r="AC234" s="132"/>
      <c r="AD234" s="40">
        <f t="shared" si="135"/>
        <v>352.85101314283781</v>
      </c>
      <c r="AE234" s="40">
        <f t="shared" si="136"/>
        <v>335.54044997606513</v>
      </c>
      <c r="AF234" s="44">
        <f t="shared" si="137"/>
        <v>362.00945144894484</v>
      </c>
      <c r="AG234" s="44">
        <f t="shared" si="142"/>
        <v>83.876992206768605</v>
      </c>
      <c r="AH234" s="44">
        <f t="shared" si="143"/>
        <v>700.60803897130836</v>
      </c>
      <c r="AI234" s="75"/>
      <c r="AJ234" s="75"/>
      <c r="AK234" s="75">
        <f t="shared" si="138"/>
        <v>256.26644619814175</v>
      </c>
      <c r="AL234" s="75">
        <f t="shared" si="139"/>
        <v>222.0723673139413</v>
      </c>
      <c r="AM234" s="132"/>
      <c r="AN234" s="44"/>
      <c r="AO234" s="40"/>
      <c r="AQ234" s="75">
        <f t="shared" si="144"/>
        <v>110.30161803328143</v>
      </c>
      <c r="AR234" s="75"/>
      <c r="AS234" s="75"/>
      <c r="CQ234" s="75">
        <f t="shared" si="140"/>
        <v>260.94590747272986</v>
      </c>
      <c r="CR234" s="120">
        <f t="shared" si="141"/>
        <v>371.24752550601119</v>
      </c>
      <c r="CS234" s="75"/>
    </row>
    <row r="235" spans="1:97" x14ac:dyDescent="0.2">
      <c r="A235" s="132">
        <v>460</v>
      </c>
      <c r="B235" s="132">
        <v>733.15</v>
      </c>
      <c r="C235" s="40">
        <v>1.3639773579758576</v>
      </c>
      <c r="D235" s="132"/>
      <c r="E235" s="44">
        <v>2.1966199999999998</v>
      </c>
      <c r="F235" s="44" t="e">
        <v>#N/A</v>
      </c>
      <c r="G235" s="150">
        <v>1.9676</v>
      </c>
      <c r="H235" s="44">
        <v>1.51786</v>
      </c>
      <c r="I235" s="44"/>
      <c r="J235" s="44">
        <v>1.95916</v>
      </c>
      <c r="K235" s="44">
        <v>1.9180900000000001</v>
      </c>
      <c r="L235" s="44">
        <v>1.9900500000000001</v>
      </c>
      <c r="M235" s="44">
        <v>1.99271</v>
      </c>
      <c r="N235" s="44">
        <v>1.9861</v>
      </c>
      <c r="O235" s="44">
        <v>1.9905200325543071</v>
      </c>
      <c r="P235" s="44">
        <v>1.9811714294522165</v>
      </c>
      <c r="Q235" s="44">
        <v>1.966528187908378</v>
      </c>
      <c r="R235" s="44">
        <v>1.94228</v>
      </c>
      <c r="S235" s="44">
        <v>1.6142399999999999</v>
      </c>
      <c r="T235" s="44">
        <v>1.9924195626591026</v>
      </c>
      <c r="U235" s="44">
        <v>1.9570200754798801</v>
      </c>
      <c r="V235" s="44">
        <v>1.9464259586641495</v>
      </c>
      <c r="W235" s="44">
        <v>1.9629485322576232</v>
      </c>
      <c r="X235" s="132"/>
      <c r="Y235" s="132" t="e">
        <f>NA()</f>
        <v>#N/A</v>
      </c>
      <c r="Z235" s="132"/>
      <c r="AA235" s="40">
        <f t="shared" si="133"/>
        <v>295.44702168641675</v>
      </c>
      <c r="AB235" s="40">
        <f t="shared" si="134"/>
        <v>215.80799107023583</v>
      </c>
      <c r="AC235" s="132"/>
      <c r="AD235" s="40">
        <f t="shared" si="135"/>
        <v>351.26486347089428</v>
      </c>
      <c r="AE235" s="40">
        <f t="shared" si="136"/>
        <v>333.795812589511</v>
      </c>
      <c r="AF235" s="44">
        <f t="shared" si="137"/>
        <v>360.45710614901469</v>
      </c>
      <c r="AG235" s="44">
        <f t="shared" si="142"/>
        <v>84.497325453458245</v>
      </c>
      <c r="AH235" s="44">
        <f t="shared" si="143"/>
        <v>710.82457426603298</v>
      </c>
      <c r="AI235" s="75"/>
      <c r="AJ235" s="75"/>
      <c r="AK235" s="75">
        <f t="shared" si="138"/>
        <v>254.89624729106518</v>
      </c>
      <c r="AL235" s="75">
        <f t="shared" si="139"/>
        <v>220.79012397965442</v>
      </c>
      <c r="AM235" s="132"/>
      <c r="AN235" s="44"/>
      <c r="AO235" s="40"/>
      <c r="AQ235" s="75">
        <f t="shared" si="144"/>
        <v>110.10528937203486</v>
      </c>
      <c r="AR235" s="75"/>
      <c r="AS235" s="75"/>
      <c r="CQ235" s="75">
        <f t="shared" si="140"/>
        <v>259.51307783271096</v>
      </c>
      <c r="CR235" s="120">
        <f t="shared" si="141"/>
        <v>369.61836720474588</v>
      </c>
      <c r="CS235" s="75"/>
    </row>
    <row r="236" spans="1:97" x14ac:dyDescent="0.2">
      <c r="A236" s="132">
        <v>462</v>
      </c>
      <c r="B236" s="132">
        <v>735.15</v>
      </c>
      <c r="C236" s="40">
        <v>1.3602666122560023</v>
      </c>
      <c r="D236" s="132"/>
      <c r="E236" s="44">
        <v>2.1897600000000002</v>
      </c>
      <c r="F236" s="44" t="e">
        <v>#N/A</v>
      </c>
      <c r="G236" s="150">
        <v>1.96183</v>
      </c>
      <c r="H236" s="44">
        <v>1.51556</v>
      </c>
      <c r="I236" s="44"/>
      <c r="J236" s="44">
        <v>1.9533400000000001</v>
      </c>
      <c r="K236" s="44">
        <v>1.9125000000000001</v>
      </c>
      <c r="L236" s="44">
        <v>1.9841</v>
      </c>
      <c r="M236" s="44">
        <v>1.98655</v>
      </c>
      <c r="N236" s="44">
        <v>1.9799800000000001</v>
      </c>
      <c r="O236" s="44">
        <v>1.9843663976191495</v>
      </c>
      <c r="P236" s="44">
        <v>1.975199227772084</v>
      </c>
      <c r="Q236" s="44">
        <v>1.9607015590952717</v>
      </c>
      <c r="R236" s="44">
        <v>1.9365300000000001</v>
      </c>
      <c r="S236" s="44">
        <v>1.6107899999999999</v>
      </c>
      <c r="T236" s="44">
        <v>1.986356954338905</v>
      </c>
      <c r="U236" s="44">
        <v>1.9512639882168841</v>
      </c>
      <c r="V236" s="44">
        <v>1.9407533756830817</v>
      </c>
      <c r="W236" s="44">
        <v>1.9571528326058627</v>
      </c>
      <c r="X236" s="132"/>
      <c r="Y236" s="132" t="e">
        <f>NA()</f>
        <v>#N/A</v>
      </c>
      <c r="Z236" s="132"/>
      <c r="AA236" s="40">
        <f t="shared" si="133"/>
        <v>293.91037925103728</v>
      </c>
      <c r="AB236" s="40">
        <f t="shared" si="134"/>
        <v>214.31162244725516</v>
      </c>
      <c r="AC236" s="132"/>
      <c r="AD236" s="40">
        <f t="shared" si="135"/>
        <v>349.68770313450045</v>
      </c>
      <c r="AE236" s="40">
        <f t="shared" si="136"/>
        <v>332.06066789090664</v>
      </c>
      <c r="AF236" s="44">
        <f t="shared" si="137"/>
        <v>358.91353427509438</v>
      </c>
      <c r="AG236" s="44">
        <f t="shared" si="142"/>
        <v>85.115960234752606</v>
      </c>
      <c r="AH236" s="44">
        <f t="shared" si="143"/>
        <v>721.0764330470397</v>
      </c>
      <c r="AI236" s="75"/>
      <c r="AJ236" s="75"/>
      <c r="AK236" s="75">
        <f t="shared" si="138"/>
        <v>253.53582228063155</v>
      </c>
      <c r="AL236" s="75">
        <f t="shared" si="139"/>
        <v>219.51707517162546</v>
      </c>
      <c r="AM236" s="132"/>
      <c r="AN236" s="44"/>
      <c r="AO236" s="40"/>
      <c r="AQ236" s="75">
        <f t="shared" si="144"/>
        <v>109.91423767213705</v>
      </c>
      <c r="AR236" s="75"/>
      <c r="AS236" s="75"/>
      <c r="CQ236" s="75">
        <f t="shared" si="140"/>
        <v>258.09270348374247</v>
      </c>
      <c r="CR236" s="120">
        <f t="shared" si="141"/>
        <v>368.00694115587953</v>
      </c>
      <c r="CS236" s="75"/>
    </row>
    <row r="237" spans="1:97" x14ac:dyDescent="0.2">
      <c r="A237" s="132">
        <v>464</v>
      </c>
      <c r="B237" s="132">
        <v>737.15</v>
      </c>
      <c r="C237" s="40">
        <v>1.3565760021705215</v>
      </c>
      <c r="D237" s="132"/>
      <c r="E237" s="44">
        <v>2.1829499999999999</v>
      </c>
      <c r="F237" s="44" t="e">
        <v>#N/A</v>
      </c>
      <c r="G237" s="150">
        <v>1.95611</v>
      </c>
      <c r="H237" s="44">
        <v>1.5132699999999999</v>
      </c>
      <c r="I237" s="44"/>
      <c r="J237" s="44">
        <v>1.94756</v>
      </c>
      <c r="K237" s="44">
        <v>1.9069700000000001</v>
      </c>
      <c r="L237" s="44">
        <v>1.9782</v>
      </c>
      <c r="M237" s="44">
        <v>1.9804600000000001</v>
      </c>
      <c r="N237" s="44">
        <v>1.9739100000000001</v>
      </c>
      <c r="O237" s="44">
        <v>1.9782694457530299</v>
      </c>
      <c r="P237" s="44">
        <v>1.9692803395290697</v>
      </c>
      <c r="Q237" s="44">
        <v>1.9549282562307997</v>
      </c>
      <c r="R237" s="44">
        <v>1.9308399999999999</v>
      </c>
      <c r="S237" s="44">
        <v>1.6073599999999999</v>
      </c>
      <c r="T237" s="44">
        <v>1.9803576398033125</v>
      </c>
      <c r="U237" s="44">
        <v>1.945564534486395</v>
      </c>
      <c r="V237" s="44">
        <v>1.9351274215005396</v>
      </c>
      <c r="W237" s="44">
        <v>1.9514170619448128</v>
      </c>
      <c r="X237" s="132"/>
      <c r="Y237" s="132" t="e">
        <f>NA()</f>
        <v>#N/A</v>
      </c>
      <c r="Z237" s="132"/>
      <c r="AA237" s="40">
        <f t="shared" si="133"/>
        <v>292.38275799262431</v>
      </c>
      <c r="AB237" s="40">
        <f t="shared" si="134"/>
        <v>212.82520173127219</v>
      </c>
      <c r="AC237" s="132"/>
      <c r="AD237" s="40">
        <f t="shared" si="135"/>
        <v>348.11945605130131</v>
      </c>
      <c r="AE237" s="40">
        <f t="shared" si="136"/>
        <v>330.33493861493594</v>
      </c>
      <c r="AF237" s="44">
        <f t="shared" si="137"/>
        <v>357.37866176178983</v>
      </c>
      <c r="AG237" s="44">
        <f t="shared" si="142"/>
        <v>85.732890389143137</v>
      </c>
      <c r="AH237" s="44">
        <f t="shared" si="143"/>
        <v>731.36296164368105</v>
      </c>
      <c r="AI237" s="75"/>
      <c r="AJ237" s="75"/>
      <c r="AK237" s="75">
        <f t="shared" si="138"/>
        <v>252.18508092952473</v>
      </c>
      <c r="AL237" s="75">
        <f t="shared" si="139"/>
        <v>218.2531355045929</v>
      </c>
      <c r="AM237" s="132"/>
      <c r="AN237" s="44"/>
      <c r="AO237" s="40"/>
      <c r="AQ237" s="75">
        <f t="shared" si="144"/>
        <v>109.71936579512149</v>
      </c>
      <c r="AR237" s="75"/>
      <c r="AS237" s="75"/>
      <c r="CQ237" s="75">
        <f t="shared" si="140"/>
        <v>256.68493496104884</v>
      </c>
      <c r="CR237" s="120">
        <f t="shared" si="141"/>
        <v>366.40430075617013</v>
      </c>
      <c r="CS237" s="75"/>
    </row>
    <row r="238" spans="1:97" x14ac:dyDescent="0.2">
      <c r="A238" s="132">
        <v>466</v>
      </c>
      <c r="B238" s="132">
        <v>739.15</v>
      </c>
      <c r="C238" s="40">
        <v>1.3529053642697693</v>
      </c>
      <c r="D238" s="132"/>
      <c r="E238" s="44">
        <v>2.1762100000000002</v>
      </c>
      <c r="F238" s="44" t="e">
        <v>#N/A</v>
      </c>
      <c r="G238" s="150">
        <v>1.95044</v>
      </c>
      <c r="H238" s="44">
        <v>1.5109999999999999</v>
      </c>
      <c r="I238" s="44"/>
      <c r="J238" s="44">
        <v>1.94184</v>
      </c>
      <c r="K238" s="44">
        <v>1.9014800000000001</v>
      </c>
      <c r="L238" s="44">
        <v>1.9723599999999999</v>
      </c>
      <c r="M238" s="44">
        <v>1.9744200000000001</v>
      </c>
      <c r="N238" s="44">
        <v>1.9679</v>
      </c>
      <c r="O238" s="44">
        <v>1.9722322378462431</v>
      </c>
      <c r="P238" s="44">
        <v>1.9634180683049138</v>
      </c>
      <c r="Q238" s="44">
        <v>1.9492082905451165</v>
      </c>
      <c r="R238" s="44">
        <v>1.92519</v>
      </c>
      <c r="S238" s="44">
        <v>1.6039699999999999</v>
      </c>
      <c r="T238" s="44">
        <v>1.9744116790442907</v>
      </c>
      <c r="U238" s="44">
        <v>1.9399150800433422</v>
      </c>
      <c r="V238" s="44">
        <v>1.929558146434466</v>
      </c>
      <c r="W238" s="44">
        <v>1.9457313598078714</v>
      </c>
      <c r="X238" s="132"/>
      <c r="Y238" s="132" t="e">
        <f>NA()</f>
        <v>#N/A</v>
      </c>
      <c r="Z238" s="132"/>
      <c r="AA238" s="40">
        <f t="shared" si="133"/>
        <v>290.86407915408813</v>
      </c>
      <c r="AB238" s="40">
        <f t="shared" si="134"/>
        <v>211.34864471822445</v>
      </c>
      <c r="AC238" s="132"/>
      <c r="AD238" s="40">
        <f t="shared" si="135"/>
        <v>346.5600469938538</v>
      </c>
      <c r="AE238" s="40">
        <f t="shared" si="136"/>
        <v>328.61854833254415</v>
      </c>
      <c r="AF238" s="44">
        <f t="shared" si="137"/>
        <v>355.85241537398718</v>
      </c>
      <c r="AG238" s="44">
        <f t="shared" si="142"/>
        <v>86.348110112102702</v>
      </c>
      <c r="AH238" s="44">
        <f t="shared" si="143"/>
        <v>741.68351403099712</v>
      </c>
      <c r="AI238" s="75"/>
      <c r="AJ238" s="75"/>
      <c r="AK238" s="75">
        <f t="shared" si="138"/>
        <v>250.84393401416</v>
      </c>
      <c r="AL238" s="75">
        <f t="shared" si="139"/>
        <v>216.99822055835142</v>
      </c>
      <c r="AM238" s="132"/>
      <c r="AN238" s="44"/>
      <c r="AO238" s="40"/>
      <c r="AQ238" s="75">
        <f t="shared" si="144"/>
        <v>109.52984354191348</v>
      </c>
      <c r="AR238" s="75"/>
      <c r="AS238" s="75"/>
      <c r="CQ238" s="75">
        <f t="shared" si="140"/>
        <v>255.28330485758656</v>
      </c>
      <c r="CR238" s="120">
        <f t="shared" si="141"/>
        <v>364.81314839949994</v>
      </c>
      <c r="CS238" s="75"/>
    </row>
    <row r="239" spans="1:97" x14ac:dyDescent="0.2">
      <c r="A239" s="132">
        <v>468</v>
      </c>
      <c r="B239" s="132">
        <v>741.15</v>
      </c>
      <c r="C239" s="40">
        <v>1.3492545368683804</v>
      </c>
      <c r="D239" s="132"/>
      <c r="E239" s="44">
        <v>2.16953</v>
      </c>
      <c r="F239" s="44" t="e">
        <v>#N/A</v>
      </c>
      <c r="G239" s="150">
        <v>1.9448300000000001</v>
      </c>
      <c r="H239" s="44">
        <v>1.50875</v>
      </c>
      <c r="I239" s="44"/>
      <c r="J239" s="44">
        <v>1.93618</v>
      </c>
      <c r="K239" s="44">
        <v>1.89605</v>
      </c>
      <c r="L239" s="44">
        <v>1.9665699999999999</v>
      </c>
      <c r="M239" s="44">
        <v>1.96844</v>
      </c>
      <c r="N239" s="44">
        <v>1.9619500000000001</v>
      </c>
      <c r="O239" s="44">
        <v>1.9662553242140248</v>
      </c>
      <c r="P239" s="44">
        <v>1.9576124846761598</v>
      </c>
      <c r="Q239" s="44">
        <v>1.9435383249503677</v>
      </c>
      <c r="R239" s="44">
        <v>1.9196</v>
      </c>
      <c r="S239" s="44">
        <v>1.6006100000000001</v>
      </c>
      <c r="T239" s="44">
        <v>1.9685224251803584</v>
      </c>
      <c r="U239" s="44">
        <v>1.9343222596199414</v>
      </c>
      <c r="V239" s="44">
        <v>1.9240355105501428</v>
      </c>
      <c r="W239" s="44">
        <v>1.940098880624229</v>
      </c>
      <c r="X239" s="132"/>
      <c r="Y239" s="132" t="e">
        <f>NA()</f>
        <v>#N/A</v>
      </c>
      <c r="Z239" s="132"/>
      <c r="AA239" s="40">
        <f t="shared" si="133"/>
        <v>289.35426488795724</v>
      </c>
      <c r="AB239" s="40">
        <f t="shared" si="134"/>
        <v>209.88186805632989</v>
      </c>
      <c r="AC239" s="132"/>
      <c r="AD239" s="40">
        <f t="shared" si="135"/>
        <v>345.00940157766843</v>
      </c>
      <c r="AE239" s="40">
        <f t="shared" si="136"/>
        <v>326.91142143965465</v>
      </c>
      <c r="AF239" s="44">
        <f t="shared" si="137"/>
        <v>354.33472269526459</v>
      </c>
      <c r="AG239" s="44">
        <f t="shared" si="142"/>
        <v>86.961613946284913</v>
      </c>
      <c r="AH239" s="44">
        <f t="shared" si="143"/>
        <v>752.03745175593781</v>
      </c>
      <c r="AI239" s="75"/>
      <c r="AJ239" s="75"/>
      <c r="AK239" s="75">
        <f t="shared" si="138"/>
        <v>249.51229331133132</v>
      </c>
      <c r="AL239" s="75">
        <f t="shared" si="139"/>
        <v>215.75224686496747</v>
      </c>
      <c r="AM239" s="132"/>
      <c r="AN239" s="44"/>
      <c r="AO239" s="40"/>
      <c r="AQ239" s="75">
        <f t="shared" si="144"/>
        <v>109.33598458012483</v>
      </c>
      <c r="AR239" s="75"/>
      <c r="AS239" s="75"/>
      <c r="CQ239" s="75">
        <f t="shared" si="140"/>
        <v>253.89307622191654</v>
      </c>
      <c r="CR239" s="120">
        <f t="shared" si="141"/>
        <v>363.2290608020412</v>
      </c>
      <c r="CS239" s="75"/>
    </row>
    <row r="240" spans="1:97" x14ac:dyDescent="0.2">
      <c r="A240" s="132">
        <v>470</v>
      </c>
      <c r="B240" s="132">
        <v>743.15</v>
      </c>
      <c r="C240" s="40">
        <v>1.3456233600215299</v>
      </c>
      <c r="D240" s="132"/>
      <c r="E240" s="44">
        <v>2.1629100000000001</v>
      </c>
      <c r="F240" s="44" t="e">
        <v>#N/A</v>
      </c>
      <c r="G240" s="150">
        <v>1.93926</v>
      </c>
      <c r="H240" s="44">
        <v>1.50651</v>
      </c>
      <c r="I240" s="44"/>
      <c r="J240" s="44">
        <v>1.9305600000000001</v>
      </c>
      <c r="K240" s="44">
        <v>1.8906700000000001</v>
      </c>
      <c r="L240" s="44">
        <v>1.9608300000000001</v>
      </c>
      <c r="M240" s="44">
        <v>1.96252</v>
      </c>
      <c r="N240" s="44">
        <v>1.9560500000000001</v>
      </c>
      <c r="O240" s="44">
        <v>1.9603316046016297</v>
      </c>
      <c r="P240" s="44">
        <v>1.9518602148032251</v>
      </c>
      <c r="Q240" s="44">
        <v>1.9379250366447649</v>
      </c>
      <c r="R240" s="44">
        <v>1.9140600000000001</v>
      </c>
      <c r="S240" s="44">
        <v>1.59727</v>
      </c>
      <c r="T240" s="44">
        <v>1.9626897585798513</v>
      </c>
      <c r="U240" s="44">
        <v>1.9287728037555605</v>
      </c>
      <c r="V240" s="44">
        <v>1.9185661841664448</v>
      </c>
      <c r="W240" s="44">
        <v>1.9345198128913947</v>
      </c>
      <c r="X240" s="132"/>
      <c r="Y240" s="132" t="e">
        <f>NA()</f>
        <v>#N/A</v>
      </c>
      <c r="Z240" s="132"/>
      <c r="AA240" s="40">
        <f t="shared" si="133"/>
        <v>287.85323824334023</v>
      </c>
      <c r="AB240" s="40">
        <f t="shared" si="134"/>
        <v>208.42478923615781</v>
      </c>
      <c r="AC240" s="132"/>
      <c r="AD240" s="40">
        <f t="shared" si="135"/>
        <v>343.46744624945154</v>
      </c>
      <c r="AE240" s="40">
        <f t="shared" si="136"/>
        <v>325.21348314606746</v>
      </c>
      <c r="AF240" s="44">
        <f t="shared" si="137"/>
        <v>352.82551211649724</v>
      </c>
      <c r="AG240" s="44">
        <f t="shared" si="142"/>
        <v>87.573396771965704</v>
      </c>
      <c r="AH240" s="44">
        <f t="shared" si="143"/>
        <v>762.42414386385326</v>
      </c>
      <c r="AI240" s="75"/>
      <c r="AJ240" s="75"/>
      <c r="AK240" s="75">
        <f t="shared" si="138"/>
        <v>248.19007158506389</v>
      </c>
      <c r="AL240" s="75">
        <f t="shared" si="139"/>
        <v>214.51513189618896</v>
      </c>
      <c r="AM240" s="132"/>
      <c r="AN240" s="44"/>
      <c r="AO240" s="40"/>
      <c r="AQ240" s="75">
        <f t="shared" si="144"/>
        <v>109.14808022042081</v>
      </c>
      <c r="AR240" s="75"/>
      <c r="AS240" s="75"/>
      <c r="CQ240" s="75">
        <f t="shared" si="140"/>
        <v>252.51073953965636</v>
      </c>
      <c r="CR240" s="120">
        <f t="shared" si="141"/>
        <v>361.65881976007711</v>
      </c>
      <c r="CS240" s="75"/>
    </row>
    <row r="241" spans="1:97" x14ac:dyDescent="0.2">
      <c r="A241" s="132">
        <v>472</v>
      </c>
      <c r="B241" s="132">
        <v>745.15</v>
      </c>
      <c r="C241" s="40">
        <v>1.342011675501577</v>
      </c>
      <c r="D241" s="132"/>
      <c r="E241" s="44">
        <v>2.1563400000000001</v>
      </c>
      <c r="F241" s="44" t="e">
        <v>#N/A</v>
      </c>
      <c r="G241" s="150">
        <v>1.9337500000000001</v>
      </c>
      <c r="H241" s="44">
        <v>1.5042899999999999</v>
      </c>
      <c r="I241" s="44"/>
      <c r="J241" s="44">
        <v>1.925</v>
      </c>
      <c r="K241" s="44">
        <v>1.88534</v>
      </c>
      <c r="L241" s="44">
        <v>1.9551400000000001</v>
      </c>
      <c r="M241" s="44">
        <v>1.95665</v>
      </c>
      <c r="N241" s="44">
        <v>1.95021</v>
      </c>
      <c r="O241" s="44">
        <v>1.954464120929315</v>
      </c>
      <c r="P241" s="44">
        <v>1.9461612489371201</v>
      </c>
      <c r="Q241" s="44">
        <v>1.9323583940517262</v>
      </c>
      <c r="R241" s="44">
        <v>1.9085799999999999</v>
      </c>
      <c r="S241" s="44">
        <v>1.59396</v>
      </c>
      <c r="T241" s="44">
        <v>1.9569070922676466</v>
      </c>
      <c r="U241" s="44">
        <v>1.9232799821045334</v>
      </c>
      <c r="V241" s="44">
        <v>1.9131468471369739</v>
      </c>
      <c r="W241" s="44">
        <v>1.9289873316537076</v>
      </c>
      <c r="X241" s="132"/>
      <c r="Y241" s="132" t="e">
        <f>NA()</f>
        <v>#N/A</v>
      </c>
      <c r="Z241" s="132"/>
      <c r="AA241" s="40">
        <f t="shared" si="133"/>
        <v>286.3609231531093</v>
      </c>
      <c r="AB241" s="40">
        <f t="shared" si="134"/>
        <v>206.97732658082961</v>
      </c>
      <c r="AC241" s="132"/>
      <c r="AD241" s="40">
        <f t="shared" si="135"/>
        <v>341.93410827554248</v>
      </c>
      <c r="AE241" s="40">
        <f t="shared" si="136"/>
        <v>323.52465946453731</v>
      </c>
      <c r="AF241" s="44">
        <f t="shared" si="137"/>
        <v>351.32471282465229</v>
      </c>
      <c r="AG241" s="44">
        <f t="shared" si="142"/>
        <v>88.183453797761857</v>
      </c>
      <c r="AH241" s="44">
        <f t="shared" si="143"/>
        <v>772.84296682524052</v>
      </c>
      <c r="AI241" s="75"/>
      <c r="AJ241" s="75"/>
      <c r="AK241" s="75">
        <f t="shared" si="138"/>
        <v>246.87718257366168</v>
      </c>
      <c r="AL241" s="75">
        <f t="shared" si="139"/>
        <v>213.28679405104648</v>
      </c>
      <c r="AM241" s="132"/>
      <c r="AN241" s="44"/>
      <c r="AO241" s="40"/>
      <c r="AQ241" s="75">
        <f t="shared" si="144"/>
        <v>108.95121715177545</v>
      </c>
      <c r="AR241" s="75"/>
      <c r="AS241" s="75"/>
      <c r="CQ241" s="75">
        <f t="shared" si="140"/>
        <v>251.14009681577747</v>
      </c>
      <c r="CR241" s="120">
        <f t="shared" si="141"/>
        <v>360.09131396755299</v>
      </c>
      <c r="CS241" s="75"/>
    </row>
    <row r="242" spans="1:97" x14ac:dyDescent="0.2">
      <c r="A242" s="132">
        <v>474</v>
      </c>
      <c r="B242" s="132">
        <v>747.15</v>
      </c>
      <c r="C242" s="40">
        <v>1.3384193267750786</v>
      </c>
      <c r="D242" s="132"/>
      <c r="E242" s="44">
        <v>2.1498400000000002</v>
      </c>
      <c r="F242" s="44" t="e">
        <v>#N/A</v>
      </c>
      <c r="G242" s="150">
        <v>1.9282900000000001</v>
      </c>
      <c r="H242" s="44">
        <v>1.5020899999999999</v>
      </c>
      <c r="I242" s="44"/>
      <c r="J242" s="44">
        <v>1.9194899999999999</v>
      </c>
      <c r="K242" s="44">
        <v>1.8800600000000001</v>
      </c>
      <c r="L242" s="44">
        <v>1.9495100000000001</v>
      </c>
      <c r="M242" s="44">
        <v>1.9508399999999999</v>
      </c>
      <c r="N242" s="44">
        <v>1.9444300000000001</v>
      </c>
      <c r="O242" s="44">
        <v>1.9486533811840421</v>
      </c>
      <c r="P242" s="44">
        <v>1.9405122834772077</v>
      </c>
      <c r="Q242" s="44">
        <v>1.9268484287437895</v>
      </c>
      <c r="R242" s="44">
        <v>1.9031400000000001</v>
      </c>
      <c r="S242" s="44">
        <v>1.5906800000000001</v>
      </c>
      <c r="T242" s="44">
        <v>1.9511777793796692</v>
      </c>
      <c r="U242" s="44">
        <v>1.9178371598409933</v>
      </c>
      <c r="V242" s="44">
        <v>1.9077775191449562</v>
      </c>
      <c r="W242" s="44">
        <v>1.9235081927079132</v>
      </c>
      <c r="X242" s="132"/>
      <c r="Y242" s="132" t="e">
        <f>NA()</f>
        <v>#N/A</v>
      </c>
      <c r="Z242" s="132"/>
      <c r="AA242" s="40">
        <f t="shared" si="133"/>
        <v>284.8772444213036</v>
      </c>
      <c r="AB242" s="40">
        <f t="shared" si="134"/>
        <v>205.53939923634664</v>
      </c>
      <c r="AC242" s="132"/>
      <c r="AD242" s="40">
        <f t="shared" si="135"/>
        <v>340.40931573054411</v>
      </c>
      <c r="AE242" s="40">
        <f t="shared" si="136"/>
        <v>321.84487720002676</v>
      </c>
      <c r="AF242" s="44">
        <f t="shared" si="137"/>
        <v>349.83225479176946</v>
      </c>
      <c r="AG242" s="44">
        <f t="shared" si="142"/>
        <v>88.791780551566475</v>
      </c>
      <c r="AH242" s="44">
        <f t="shared" si="143"/>
        <v>783.29330446278141</v>
      </c>
      <c r="AI242" s="75"/>
      <c r="AJ242" s="75"/>
      <c r="AK242" s="75">
        <f t="shared" si="138"/>
        <v>245.57354097694957</v>
      </c>
      <c r="AL242" s="75">
        <f t="shared" si="139"/>
        <v>212.06715264364104</v>
      </c>
      <c r="AM242" s="132"/>
      <c r="AN242" s="44"/>
      <c r="AO242" s="40"/>
      <c r="AQ242" s="75">
        <f t="shared" si="144"/>
        <v>108.75982095079794</v>
      </c>
      <c r="AR242" s="75"/>
      <c r="AS242" s="75"/>
      <c r="CQ242" s="75">
        <f t="shared" si="140"/>
        <v>249.77612816159098</v>
      </c>
      <c r="CR242" s="120">
        <f t="shared" si="141"/>
        <v>358.53594911238889</v>
      </c>
      <c r="CS242" s="75"/>
    </row>
    <row r="243" spans="1:97" x14ac:dyDescent="0.2">
      <c r="A243" s="132">
        <v>476</v>
      </c>
      <c r="B243" s="132">
        <v>749.15</v>
      </c>
      <c r="C243" s="40">
        <v>1.3348461589801777</v>
      </c>
      <c r="D243" s="132"/>
      <c r="E243" s="44">
        <v>2.1433900000000001</v>
      </c>
      <c r="F243" s="44" t="e">
        <v>#N/A</v>
      </c>
      <c r="G243" s="150">
        <v>1.9228700000000001</v>
      </c>
      <c r="H243" s="44">
        <v>1.4998899999999999</v>
      </c>
      <c r="I243" s="44"/>
      <c r="J243" s="44">
        <v>1.91404</v>
      </c>
      <c r="K243" s="44">
        <v>1.8748199999999999</v>
      </c>
      <c r="L243" s="44">
        <v>1.9439299999999999</v>
      </c>
      <c r="M243" s="44">
        <v>1.9450799999999999</v>
      </c>
      <c r="N243" s="44">
        <v>1.9387000000000001</v>
      </c>
      <c r="O243" s="44">
        <v>1.9428973210131306</v>
      </c>
      <c r="P243" s="44">
        <v>1.9349166321045839</v>
      </c>
      <c r="Q243" s="44">
        <v>1.9213884635189065</v>
      </c>
      <c r="R243" s="44">
        <v>1.89775</v>
      </c>
      <c r="S243" s="44">
        <v>1.5874299999999999</v>
      </c>
      <c r="T243" s="44">
        <v>1.945501760662901</v>
      </c>
      <c r="U243" s="44">
        <v>1.9124443369195256</v>
      </c>
      <c r="V243" s="44">
        <v>1.9024548212285723</v>
      </c>
      <c r="W243" s="44">
        <v>1.9180823665665634</v>
      </c>
      <c r="X243" s="132"/>
      <c r="Y243" s="132" t="e">
        <f>NA()</f>
        <v>#N/A</v>
      </c>
      <c r="Z243" s="132"/>
      <c r="AA243" s="40">
        <f t="shared" si="133"/>
        <v>283.40212771074476</v>
      </c>
      <c r="AB243" s="40">
        <f t="shared" si="134"/>
        <v>204.11092716204698</v>
      </c>
      <c r="AC243" s="132"/>
      <c r="AD243" s="40">
        <f t="shared" si="135"/>
        <v>338.89299748614064</v>
      </c>
      <c r="AE243" s="40">
        <f t="shared" si="136"/>
        <v>320.17406393913109</v>
      </c>
      <c r="AF243" s="44">
        <f t="shared" si="137"/>
        <v>348.34806876412375</v>
      </c>
      <c r="AG243" s="44">
        <f t="shared" si="142"/>
        <v>89.398372871741131</v>
      </c>
      <c r="AH243" s="44">
        <f t="shared" si="143"/>
        <v>793.77454787870988</v>
      </c>
      <c r="AI243" s="75"/>
      <c r="AJ243" s="75"/>
      <c r="AK243" s="75">
        <f t="shared" si="138"/>
        <v>244.27906244370931</v>
      </c>
      <c r="AL243" s="75">
        <f t="shared" si="139"/>
        <v>210.85612789111499</v>
      </c>
      <c r="AM243" s="132"/>
      <c r="AN243" s="44"/>
      <c r="AO243" s="40"/>
      <c r="AQ243" s="75">
        <f t="shared" si="144"/>
        <v>108.5698261837636</v>
      </c>
      <c r="AR243" s="75"/>
      <c r="AS243" s="75"/>
      <c r="CQ243" s="75">
        <f t="shared" si="140"/>
        <v>248.4270895315581</v>
      </c>
      <c r="CR243" s="120">
        <f t="shared" si="141"/>
        <v>356.99691571532179</v>
      </c>
      <c r="CS243" s="75"/>
    </row>
    <row r="244" spans="1:97" x14ac:dyDescent="0.2">
      <c r="A244" s="132">
        <v>478</v>
      </c>
      <c r="B244" s="132">
        <v>751.15</v>
      </c>
      <c r="C244" s="40">
        <v>1.3312920189043467</v>
      </c>
      <c r="D244" s="132"/>
      <c r="E244" s="44">
        <v>2.137</v>
      </c>
      <c r="F244" s="44" t="e">
        <v>#N/A</v>
      </c>
      <c r="G244" s="150">
        <v>1.91751</v>
      </c>
      <c r="H244" s="44">
        <v>1.4977199999999999</v>
      </c>
      <c r="I244" s="44"/>
      <c r="J244" s="44">
        <v>1.90863</v>
      </c>
      <c r="K244" s="44">
        <v>1.8696299999999999</v>
      </c>
      <c r="L244" s="44">
        <v>1.9383999999999999</v>
      </c>
      <c r="M244" s="44">
        <v>1.9393800000000001</v>
      </c>
      <c r="N244" s="44">
        <v>1.93302</v>
      </c>
      <c r="O244" s="44">
        <v>1.9371938467794079</v>
      </c>
      <c r="P244" s="44">
        <v>1.9293743638911003</v>
      </c>
      <c r="Q244" s="44">
        <v>1.915975161328739</v>
      </c>
      <c r="R244" s="44">
        <v>1.89242</v>
      </c>
      <c r="S244" s="44">
        <v>1.5842000000000001</v>
      </c>
      <c r="T244" s="44">
        <v>1.9398790952667</v>
      </c>
      <c r="U244" s="44">
        <v>1.9071015132943063</v>
      </c>
      <c r="V244" s="44">
        <v>1.8971821709254875</v>
      </c>
      <c r="W244" s="44">
        <v>1.9126998821946013</v>
      </c>
      <c r="X244" s="132"/>
      <c r="Y244" s="132" t="e">
        <f>NA()</f>
        <v>#N/A</v>
      </c>
      <c r="Z244" s="132"/>
      <c r="AA244" s="40">
        <f t="shared" si="133"/>
        <v>281.93549953086426</v>
      </c>
      <c r="AB244" s="40">
        <f t="shared" si="134"/>
        <v>202.69183112118387</v>
      </c>
      <c r="AC244" s="132"/>
      <c r="AD244" s="40">
        <f t="shared" si="135"/>
        <v>337.3850832001018</v>
      </c>
      <c r="AE244" s="40">
        <f t="shared" si="136"/>
        <v>318.51214803967252</v>
      </c>
      <c r="AF244" s="44">
        <f t="shared" si="137"/>
        <v>346.87208625156796</v>
      </c>
      <c r="AG244" s="44">
        <f t="shared" si="142"/>
        <v>90.00322689852824</v>
      </c>
      <c r="AH244" s="44">
        <f t="shared" si="143"/>
        <v>804.28609538252715</v>
      </c>
      <c r="AI244" s="75"/>
      <c r="AJ244" s="75"/>
      <c r="AK244" s="75">
        <f t="shared" si="138"/>
        <v>242.99366355930061</v>
      </c>
      <c r="AL244" s="75">
        <f t="shared" si="139"/>
        <v>209.65364090180543</v>
      </c>
      <c r="AM244" s="132"/>
      <c r="AN244" s="44"/>
      <c r="AO244" s="40"/>
      <c r="AQ244" s="75">
        <f t="shared" si="144"/>
        <v>108.37550696747594</v>
      </c>
      <c r="AR244" s="75"/>
      <c r="AS244" s="75"/>
      <c r="CQ244" s="75">
        <f t="shared" si="140"/>
        <v>247.08351763330916</v>
      </c>
      <c r="CR244" s="120">
        <f t="shared" si="141"/>
        <v>355.45902460078503</v>
      </c>
      <c r="CS244" s="75"/>
    </row>
    <row r="245" spans="1:97" x14ac:dyDescent="0.2">
      <c r="A245" s="132">
        <v>480</v>
      </c>
      <c r="B245" s="132">
        <v>753.15</v>
      </c>
      <c r="C245" s="40">
        <v>1.3277567549624909</v>
      </c>
      <c r="D245" s="132"/>
      <c r="E245" s="44">
        <v>2.1306600000000002</v>
      </c>
      <c r="F245" s="44" t="e">
        <v>#N/A</v>
      </c>
      <c r="G245" s="150">
        <v>1.9121900000000001</v>
      </c>
      <c r="H245" s="44">
        <v>1.49556</v>
      </c>
      <c r="I245" s="44"/>
      <c r="J245" s="44">
        <v>1.90327</v>
      </c>
      <c r="K245" s="44">
        <v>1.86449</v>
      </c>
      <c r="L245" s="44">
        <v>1.93292</v>
      </c>
      <c r="M245" s="44">
        <v>1.9337200000000001</v>
      </c>
      <c r="N245" s="44">
        <v>1.9274</v>
      </c>
      <c r="O245" s="44">
        <v>1.9315434243112424</v>
      </c>
      <c r="P245" s="44">
        <v>1.9238820171423681</v>
      </c>
      <c r="Q245" s="44">
        <v>1.9106118562097181</v>
      </c>
      <c r="R245" s="44">
        <v>1.88713</v>
      </c>
      <c r="S245" s="44">
        <v>1.581</v>
      </c>
      <c r="T245" s="44">
        <v>1.9343097243441134</v>
      </c>
      <c r="U245" s="44">
        <v>1.9018053243390529</v>
      </c>
      <c r="V245" s="44">
        <v>1.8919527821203865</v>
      </c>
      <c r="W245" s="44">
        <v>1.9073640343303628</v>
      </c>
      <c r="X245" s="132"/>
      <c r="Y245" s="132" t="e">
        <f>NA()</f>
        <v>#N/A</v>
      </c>
      <c r="Z245" s="132"/>
      <c r="AA245" s="40">
        <f t="shared" si="133"/>
        <v>280.47728722573498</v>
      </c>
      <c r="AB245" s="40">
        <f t="shared" si="134"/>
        <v>201.28203267162971</v>
      </c>
      <c r="AC245" s="132"/>
      <c r="AD245" s="40">
        <f t="shared" si="135"/>
        <v>335.88550330546695</v>
      </c>
      <c r="AE245" s="40">
        <f t="shared" si="136"/>
        <v>316.8590586204607</v>
      </c>
      <c r="AF245" s="44">
        <f t="shared" si="137"/>
        <v>345.40423951704946</v>
      </c>
      <c r="AG245" s="44">
        <f t="shared" si="142"/>
        <v>90.606339065692097</v>
      </c>
      <c r="AH245" s="44">
        <f t="shared" si="143"/>
        <v>814.82735241897592</v>
      </c>
      <c r="AI245" s="75"/>
      <c r="AJ245" s="75"/>
      <c r="AK245" s="75">
        <f t="shared" si="138"/>
        <v>241.71726183346971</v>
      </c>
      <c r="AL245" s="75">
        <f t="shared" si="139"/>
        <v>208.45961366357437</v>
      </c>
      <c r="AM245" s="132"/>
      <c r="AN245" s="44"/>
      <c r="AO245" s="40"/>
      <c r="AQ245" s="75">
        <f t="shared" si="144"/>
        <v>108.18260880279155</v>
      </c>
      <c r="AR245" s="75"/>
      <c r="AS245" s="75"/>
      <c r="CQ245" s="75">
        <f t="shared" si="140"/>
        <v>245.74846343288965</v>
      </c>
      <c r="CR245" s="120">
        <f t="shared" si="141"/>
        <v>353.9310722356812</v>
      </c>
      <c r="CS245" s="75"/>
    </row>
    <row r="246" spans="1:97" x14ac:dyDescent="0.2">
      <c r="A246" s="132">
        <v>482</v>
      </c>
      <c r="B246" s="132">
        <v>755.15</v>
      </c>
      <c r="C246" s="40">
        <v>1.3242402171753958</v>
      </c>
      <c r="D246" s="132"/>
      <c r="E246" s="44">
        <v>2.1243799999999999</v>
      </c>
      <c r="F246" s="44" t="e">
        <v>#N/A</v>
      </c>
      <c r="G246" s="150">
        <v>1.9069199999999999</v>
      </c>
      <c r="H246" s="44">
        <v>1.4934099999999999</v>
      </c>
      <c r="I246" s="44"/>
      <c r="J246" s="44">
        <v>1.8979600000000001</v>
      </c>
      <c r="K246" s="44">
        <v>1.8593999999999999</v>
      </c>
      <c r="L246" s="44">
        <v>1.9274899999999999</v>
      </c>
      <c r="M246" s="44">
        <v>1.9281299999999999</v>
      </c>
      <c r="N246" s="44">
        <v>1.9218200000000001</v>
      </c>
      <c r="O246" s="44">
        <v>1.9259465205451578</v>
      </c>
      <c r="P246" s="44">
        <v>1.9184362883993846</v>
      </c>
      <c r="Q246" s="44">
        <v>1.9052952312651052</v>
      </c>
      <c r="R246" s="44">
        <v>1.8818900000000001</v>
      </c>
      <c r="S246" s="44">
        <v>1.5778300000000001</v>
      </c>
      <c r="T246" s="44">
        <v>1.9287903537220217</v>
      </c>
      <c r="U246" s="44">
        <v>1.8965558170385841</v>
      </c>
      <c r="V246" s="44">
        <v>1.886780081958483</v>
      </c>
      <c r="W246" s="44">
        <v>1.9020848427431074</v>
      </c>
      <c r="X246" s="132"/>
      <c r="Y246" s="132" t="e">
        <f>NA()</f>
        <v>#N/A</v>
      </c>
      <c r="Z246" s="132"/>
      <c r="AA246" s="40">
        <f t="shared" si="133"/>
        <v>279.02741896230538</v>
      </c>
      <c r="AB246" s="40">
        <f t="shared" si="134"/>
        <v>199.88145415669791</v>
      </c>
      <c r="AC246" s="132"/>
      <c r="AD246" s="40">
        <f t="shared" si="135"/>
        <v>334.39418899990744</v>
      </c>
      <c r="AE246" s="40">
        <f t="shared" si="136"/>
        <v>315.214725551215</v>
      </c>
      <c r="AF246" s="44">
        <f t="shared" si="137"/>
        <v>343.94446156629948</v>
      </c>
      <c r="AG246" s="44">
        <f t="shared" si="142"/>
        <v>91.207706092380377</v>
      </c>
      <c r="AH246" s="44">
        <f t="shared" si="143"/>
        <v>825.39773149644247</v>
      </c>
      <c r="AI246" s="75"/>
      <c r="AJ246" s="75"/>
      <c r="AK246" s="75">
        <f t="shared" si="138"/>
        <v>240.44977568833752</v>
      </c>
      <c r="AL246" s="75">
        <f t="shared" si="139"/>
        <v>207.27396903231357</v>
      </c>
      <c r="AM246" s="132"/>
      <c r="AN246" s="44"/>
      <c r="AO246" s="40"/>
      <c r="AQ246" s="75">
        <f t="shared" si="144"/>
        <v>107.99062006848699</v>
      </c>
      <c r="AR246" s="75"/>
      <c r="AS246" s="75"/>
      <c r="CQ246" s="75">
        <f t="shared" si="140"/>
        <v>244.42727930372592</v>
      </c>
      <c r="CR246" s="120">
        <f t="shared" si="141"/>
        <v>352.41789937221284</v>
      </c>
      <c r="CS246" s="75"/>
    </row>
    <row r="247" spans="1:97" x14ac:dyDescent="0.2">
      <c r="A247" s="132">
        <v>484</v>
      </c>
      <c r="B247" s="132">
        <v>757.15</v>
      </c>
      <c r="C247" s="40">
        <v>1.3207422571485175</v>
      </c>
      <c r="D247" s="132"/>
      <c r="E247" s="44">
        <v>2.11815</v>
      </c>
      <c r="F247" s="44" t="e">
        <v>#N/A</v>
      </c>
      <c r="G247" s="150">
        <v>1.9016999999999999</v>
      </c>
      <c r="H247" s="44">
        <v>1.4912799999999999</v>
      </c>
      <c r="I247" s="44"/>
      <c r="J247" s="44">
        <v>1.8927</v>
      </c>
      <c r="K247" s="44">
        <v>1.85436</v>
      </c>
      <c r="L247" s="44">
        <v>1.92211</v>
      </c>
      <c r="M247" s="44">
        <v>1.92258</v>
      </c>
      <c r="N247" s="44">
        <v>1.9162999999999999</v>
      </c>
      <c r="O247" s="44">
        <v>1.92040099979145</v>
      </c>
      <c r="P247" s="44">
        <v>1.9130406383789895</v>
      </c>
      <c r="Q247" s="44">
        <v>1.9000285893001843</v>
      </c>
      <c r="R247" s="44">
        <v>1.8767</v>
      </c>
      <c r="S247" s="44">
        <v>1.5746800000000001</v>
      </c>
      <c r="T247" s="44">
        <v>1.9233209833541283</v>
      </c>
      <c r="U247" s="44">
        <v>1.8913529446504727</v>
      </c>
      <c r="V247" s="44">
        <v>1.8816406915900361</v>
      </c>
      <c r="W247" s="44">
        <v>1.8968489928385075</v>
      </c>
      <c r="X247" s="132"/>
      <c r="Y247" s="132" t="e">
        <f>NA()</f>
        <v>#N/A</v>
      </c>
      <c r="Z247" s="132"/>
      <c r="AA247" s="40">
        <f t="shared" si="133"/>
        <v>277.58582371883108</v>
      </c>
      <c r="AB247" s="40">
        <f t="shared" si="134"/>
        <v>198.49001869608671</v>
      </c>
      <c r="AC247" s="132"/>
      <c r="AD247" s="40">
        <f t="shared" si="135"/>
        <v>332.91107223526478</v>
      </c>
      <c r="AE247" s="40">
        <f t="shared" si="136"/>
        <v>313.57907944264673</v>
      </c>
      <c r="AF247" s="44">
        <f t="shared" si="137"/>
        <v>342.49268613769101</v>
      </c>
      <c r="AG247" s="44">
        <f t="shared" si="142"/>
        <v>91.807324975167546</v>
      </c>
      <c r="AH247" s="44">
        <f t="shared" si="143"/>
        <v>835.99665211570937</v>
      </c>
      <c r="AI247" s="75"/>
      <c r="AJ247" s="75"/>
      <c r="AK247" s="75">
        <f t="shared" si="138"/>
        <v>239.19112444656679</v>
      </c>
      <c r="AL247" s="75">
        <f t="shared" si="139"/>
        <v>206.09663072062295</v>
      </c>
      <c r="AM247" s="132"/>
      <c r="AN247" s="44"/>
      <c r="AO247" s="40"/>
      <c r="AQ247" s="75">
        <f t="shared" si="144"/>
        <v>107.79484322514024</v>
      </c>
      <c r="AR247" s="75"/>
      <c r="AS247" s="75"/>
      <c r="CQ247" s="75">
        <f t="shared" si="140"/>
        <v>243.1134113972403</v>
      </c>
      <c r="CR247" s="120">
        <f t="shared" si="141"/>
        <v>350.90825462238064</v>
      </c>
      <c r="CS247" s="75"/>
    </row>
    <row r="248" spans="1:97" x14ac:dyDescent="0.2">
      <c r="A248" s="132">
        <v>486</v>
      </c>
      <c r="B248" s="132">
        <v>759.15</v>
      </c>
      <c r="C248" s="40">
        <v>1.3172627280511098</v>
      </c>
      <c r="D248" s="132"/>
      <c r="E248" s="44">
        <v>2.11198</v>
      </c>
      <c r="F248" s="44" t="e">
        <v>#N/A</v>
      </c>
      <c r="G248" s="150">
        <v>1.89652</v>
      </c>
      <c r="H248" s="44">
        <v>1.48916</v>
      </c>
      <c r="I248" s="44"/>
      <c r="J248" s="44">
        <v>1.8874899999999999</v>
      </c>
      <c r="K248" s="44">
        <v>1.8493599999999999</v>
      </c>
      <c r="L248" s="44">
        <v>1.9167799999999999</v>
      </c>
      <c r="M248" s="44">
        <v>1.9170799999999999</v>
      </c>
      <c r="N248" s="44">
        <v>1.91083</v>
      </c>
      <c r="O248" s="44">
        <v>1.9149073084616914</v>
      </c>
      <c r="P248" s="44">
        <v>1.9076982248116647</v>
      </c>
      <c r="Q248" s="44">
        <v>1.8948086244666233</v>
      </c>
      <c r="R248" s="44">
        <v>1.87155</v>
      </c>
      <c r="S248" s="44">
        <v>1.5715600000000001</v>
      </c>
      <c r="T248" s="44">
        <v>1.9179016131935649</v>
      </c>
      <c r="U248" s="44">
        <v>1.8861967538363422</v>
      </c>
      <c r="V248" s="44">
        <v>1.8765579895472049</v>
      </c>
      <c r="W248" s="44">
        <v>1.8916564368858837</v>
      </c>
      <c r="X248" s="132"/>
      <c r="Y248" s="132" t="e">
        <f>NA()</f>
        <v>#N/A</v>
      </c>
      <c r="Z248" s="132"/>
      <c r="AA248" s="40">
        <f t="shared" si="133"/>
        <v>276.15243127350033</v>
      </c>
      <c r="AB248" s="40">
        <f t="shared" si="134"/>
        <v>197.1076501769389</v>
      </c>
      <c r="AC248" s="132"/>
      <c r="AD248" s="40">
        <f t="shared" si="135"/>
        <v>331.43608570725735</v>
      </c>
      <c r="AE248" s="40">
        <f t="shared" si="136"/>
        <v>311.95205163669891</v>
      </c>
      <c r="AF248" s="44">
        <f t="shared" si="137"/>
        <v>341.04884769226277</v>
      </c>
      <c r="AG248" s="44">
        <f t="shared" si="142"/>
        <v>92.405192980365342</v>
      </c>
      <c r="AH248" s="44">
        <f t="shared" si="143"/>
        <v>846.62354069907644</v>
      </c>
      <c r="AI248" s="75"/>
      <c r="AJ248" s="75"/>
      <c r="AK248" s="75">
        <f t="shared" si="138"/>
        <v>237.94122831970734</v>
      </c>
      <c r="AL248" s="75">
        <f t="shared" si="139"/>
        <v>204.927523286656</v>
      </c>
      <c r="AM248" s="132"/>
      <c r="AN248" s="44"/>
      <c r="AO248" s="40"/>
      <c r="AQ248" s="75">
        <f t="shared" si="144"/>
        <v>107.60526826884031</v>
      </c>
      <c r="AR248" s="75"/>
      <c r="AS248" s="75"/>
      <c r="CQ248" s="75">
        <f t="shared" si="140"/>
        <v>241.80842523677242</v>
      </c>
      <c r="CR248" s="120">
        <f t="shared" si="141"/>
        <v>349.41369350561268</v>
      </c>
      <c r="CS248" s="75"/>
    </row>
    <row r="249" spans="1:97" x14ac:dyDescent="0.2">
      <c r="A249" s="132">
        <v>488</v>
      </c>
      <c r="B249" s="132">
        <v>761.15</v>
      </c>
      <c r="C249" s="40">
        <v>1.3138014845956776</v>
      </c>
      <c r="D249" s="132"/>
      <c r="E249" s="44">
        <v>2.1058599999999998</v>
      </c>
      <c r="F249" s="44" t="e">
        <v>#N/A</v>
      </c>
      <c r="G249" s="150">
        <v>1.8913899999999999</v>
      </c>
      <c r="H249" s="44">
        <v>1.48706</v>
      </c>
      <c r="I249" s="44"/>
      <c r="J249" s="44">
        <v>1.88232</v>
      </c>
      <c r="K249" s="44">
        <v>1.8444</v>
      </c>
      <c r="L249" s="44">
        <v>1.9115</v>
      </c>
      <c r="M249" s="44">
        <v>1.91164</v>
      </c>
      <c r="N249" s="44">
        <v>1.9054199999999999</v>
      </c>
      <c r="O249" s="44">
        <v>1.909463275373475</v>
      </c>
      <c r="P249" s="44">
        <v>1.9024024977374827</v>
      </c>
      <c r="Q249" s="44">
        <v>1.8896386597043107</v>
      </c>
      <c r="R249" s="44">
        <v>1.86646</v>
      </c>
      <c r="S249" s="44">
        <v>1.56847</v>
      </c>
      <c r="T249" s="44">
        <v>1.9125322431928944</v>
      </c>
      <c r="U249" s="44">
        <v>1.8810838803217997</v>
      </c>
      <c r="V249" s="44">
        <v>1.871515229634034</v>
      </c>
      <c r="W249" s="44">
        <v>1.8865171756796917</v>
      </c>
      <c r="X249" s="132"/>
      <c r="Y249" s="132" t="e">
        <f>NA()</f>
        <v>#N/A</v>
      </c>
      <c r="Z249" s="132"/>
      <c r="AA249" s="40">
        <f t="shared" si="133"/>
        <v>274.7271721932496</v>
      </c>
      <c r="AB249" s="40">
        <f t="shared" si="134"/>
        <v>195.73427324501785</v>
      </c>
      <c r="AC249" s="132"/>
      <c r="AD249" s="40">
        <f t="shared" si="135"/>
        <v>329.96916284535735</v>
      </c>
      <c r="AE249" s="40">
        <f t="shared" si="136"/>
        <v>310.33357419693891</v>
      </c>
      <c r="AF249" s="44">
        <f t="shared" si="137"/>
        <v>339.61288140390462</v>
      </c>
      <c r="AG249" s="44">
        <f t="shared" si="142"/>
        <v>93.001307636469178</v>
      </c>
      <c r="AH249" s="44">
        <f t="shared" si="143"/>
        <v>857.27783051987421</v>
      </c>
      <c r="AI249" s="75"/>
      <c r="AJ249" s="75"/>
      <c r="AK249" s="75">
        <f t="shared" si="138"/>
        <v>236.70000839671061</v>
      </c>
      <c r="AL249" s="75">
        <f t="shared" si="139"/>
        <v>203.76657212313143</v>
      </c>
      <c r="AM249" s="132"/>
      <c r="AN249" s="44"/>
      <c r="AO249" s="40"/>
      <c r="AQ249" s="75">
        <f t="shared" si="144"/>
        <v>107.41192627259522</v>
      </c>
      <c r="AR249" s="75"/>
      <c r="AS249" s="75"/>
      <c r="CQ249" s="75">
        <f t="shared" si="140"/>
        <v>240.51099213500103</v>
      </c>
      <c r="CR249" s="120">
        <f t="shared" si="141"/>
        <v>347.92291840759623</v>
      </c>
      <c r="CS249" s="75"/>
    </row>
    <row r="250" spans="1:97" x14ac:dyDescent="0.2">
      <c r="A250" s="132">
        <v>490</v>
      </c>
      <c r="B250" s="132">
        <v>763.15</v>
      </c>
      <c r="C250" s="40">
        <v>1.3103583830177554</v>
      </c>
      <c r="D250" s="132"/>
      <c r="E250" s="44">
        <v>2.09979</v>
      </c>
      <c r="F250" s="44" t="e">
        <v>#N/A</v>
      </c>
      <c r="G250" s="150">
        <v>1.8863000000000001</v>
      </c>
      <c r="H250" s="44">
        <v>1.4849699999999999</v>
      </c>
      <c r="I250" s="44"/>
      <c r="J250" s="44">
        <v>1.8772</v>
      </c>
      <c r="K250" s="44">
        <v>1.8394900000000001</v>
      </c>
      <c r="L250" s="44">
        <v>1.9062600000000001</v>
      </c>
      <c r="M250" s="44">
        <v>1.9062399999999999</v>
      </c>
      <c r="N250" s="44">
        <v>1.90005</v>
      </c>
      <c r="O250" s="44">
        <v>1.9040693264689708</v>
      </c>
      <c r="P250" s="44">
        <v>1.8971534666448524</v>
      </c>
      <c r="Q250" s="44">
        <v>1.8845086949864407</v>
      </c>
      <c r="R250" s="44">
        <v>1.8613999999999999</v>
      </c>
      <c r="S250" s="44">
        <v>1.5653999999999999</v>
      </c>
      <c r="T250" s="44">
        <v>1.9072061680008607</v>
      </c>
      <c r="U250" s="44">
        <v>1.8760210061802907</v>
      </c>
      <c r="V250" s="44">
        <v>1.8665158368815831</v>
      </c>
      <c r="W250" s="44">
        <v>1.8814179794142019</v>
      </c>
      <c r="X250" s="132"/>
      <c r="Y250" s="132" t="e">
        <f>NA()</f>
        <v>#N/A</v>
      </c>
      <c r="Z250" s="132"/>
      <c r="AA250" s="40">
        <f t="shared" si="133"/>
        <v>273.30997782276603</v>
      </c>
      <c r="AB250" s="40">
        <f t="shared" si="134"/>
        <v>194.36981329599766</v>
      </c>
      <c r="AC250" s="132"/>
      <c r="AD250" s="40">
        <f t="shared" si="135"/>
        <v>328.5102378028314</v>
      </c>
      <c r="AE250" s="40">
        <f t="shared" si="136"/>
        <v>308.72357989910245</v>
      </c>
      <c r="AF250" s="44">
        <f t="shared" si="137"/>
        <v>338.18472314970364</v>
      </c>
      <c r="AG250" s="44">
        <f t="shared" si="142"/>
        <v>93.595666726845792</v>
      </c>
      <c r="AH250" s="44">
        <f t="shared" si="143"/>
        <v>867.95896163244447</v>
      </c>
      <c r="AI250" s="75"/>
      <c r="AJ250" s="75"/>
      <c r="AK250" s="75">
        <f t="shared" si="138"/>
        <v>235.46738663261658</v>
      </c>
      <c r="AL250" s="75">
        <f t="shared" si="139"/>
        <v>202.61370344651061</v>
      </c>
      <c r="AM250" s="132"/>
      <c r="AN250" s="44"/>
      <c r="AO250" s="40"/>
      <c r="AQ250" s="75">
        <f t="shared" si="144"/>
        <v>107.22010135950207</v>
      </c>
      <c r="AR250" s="75"/>
      <c r="AS250" s="75"/>
      <c r="CQ250" s="75">
        <f t="shared" si="140"/>
        <v>239.2226683391446</v>
      </c>
      <c r="CR250" s="120">
        <f t="shared" si="141"/>
        <v>346.4427696986466</v>
      </c>
      <c r="CS250" s="75"/>
    </row>
    <row r="251" spans="1:97" x14ac:dyDescent="0.2">
      <c r="A251" s="132">
        <v>492</v>
      </c>
      <c r="B251" s="132">
        <v>765.15</v>
      </c>
      <c r="C251" s="40">
        <v>1.3069332810560021</v>
      </c>
      <c r="D251" s="132"/>
      <c r="E251" s="44">
        <v>2.0937700000000001</v>
      </c>
      <c r="F251" s="44" t="e">
        <v>#N/A</v>
      </c>
      <c r="G251" s="150">
        <v>1.8812599999999999</v>
      </c>
      <c r="H251" s="44">
        <v>1.4829000000000001</v>
      </c>
      <c r="I251" s="44"/>
      <c r="J251" s="44">
        <v>1.8721300000000001</v>
      </c>
      <c r="K251" s="44">
        <v>1.8346199999999999</v>
      </c>
      <c r="L251" s="44">
        <v>1.90107</v>
      </c>
      <c r="M251" s="44">
        <v>1.9009</v>
      </c>
      <c r="N251" s="44">
        <v>1.89473</v>
      </c>
      <c r="O251" s="44">
        <v>1.8987232552428488</v>
      </c>
      <c r="P251" s="44">
        <v>1.8919477398310698</v>
      </c>
      <c r="Q251" s="44">
        <v>1.8794253903699467</v>
      </c>
      <c r="R251" s="44">
        <v>1.8564000000000001</v>
      </c>
      <c r="S251" s="44">
        <v>1.56236</v>
      </c>
      <c r="T251" s="44">
        <v>1.901936798313727</v>
      </c>
      <c r="U251" s="44">
        <v>1.8710014495360103</v>
      </c>
      <c r="V251" s="44">
        <v>1.8615630755606034</v>
      </c>
      <c r="W251" s="44">
        <v>1.8763687163039626</v>
      </c>
      <c r="X251" s="132"/>
      <c r="Y251" s="132" t="e">
        <f>NA()</f>
        <v>#N/A</v>
      </c>
      <c r="Z251" s="132"/>
      <c r="AA251" s="40">
        <f t="shared" si="133"/>
        <v>271.9007802736719</v>
      </c>
      <c r="AB251" s="40">
        <f t="shared" si="134"/>
        <v>193.01419646686543</v>
      </c>
      <c r="AC251" s="132"/>
      <c r="AD251" s="40">
        <f t="shared" si="135"/>
        <v>327.05924544694244</v>
      </c>
      <c r="AE251" s="40">
        <f t="shared" si="136"/>
        <v>307.1220022217866</v>
      </c>
      <c r="AF251" s="44">
        <f t="shared" si="137"/>
        <v>336.76430950044465</v>
      </c>
      <c r="AG251" s="44">
        <f t="shared" si="142"/>
        <v>94.188268282580793</v>
      </c>
      <c r="AH251" s="44">
        <f t="shared" si="143"/>
        <v>878.66638080238408</v>
      </c>
      <c r="AI251" s="75"/>
      <c r="AJ251" s="75"/>
      <c r="AK251" s="75">
        <f t="shared" si="138"/>
        <v>234.2432858374064</v>
      </c>
      <c r="AL251" s="75">
        <f t="shared" si="139"/>
        <v>201.46884428633251</v>
      </c>
      <c r="AM251" s="132"/>
      <c r="AN251" s="44"/>
      <c r="AO251" s="40"/>
      <c r="AQ251" s="75">
        <f t="shared" si="144"/>
        <v>107.02450366888434</v>
      </c>
      <c r="AR251" s="75"/>
      <c r="AS251" s="75"/>
      <c r="CQ251" s="75">
        <f t="shared" si="140"/>
        <v>237.94213511665254</v>
      </c>
      <c r="CR251" s="120">
        <f t="shared" si="141"/>
        <v>344.96663878553693</v>
      </c>
      <c r="CS251" s="75"/>
    </row>
    <row r="252" spans="1:97" x14ac:dyDescent="0.2">
      <c r="A252" s="132">
        <v>494</v>
      </c>
      <c r="B252" s="132">
        <v>767.15</v>
      </c>
      <c r="C252" s="40">
        <v>1.3035260379326077</v>
      </c>
      <c r="D252" s="132"/>
      <c r="E252" s="44">
        <v>2.0878100000000002</v>
      </c>
      <c r="F252" s="44" t="e">
        <v>#N/A</v>
      </c>
      <c r="G252" s="150">
        <v>1.8762700000000001</v>
      </c>
      <c r="H252" s="44">
        <v>1.4808399999999999</v>
      </c>
      <c r="I252" s="44"/>
      <c r="J252" s="44">
        <v>1.8671</v>
      </c>
      <c r="K252" s="44">
        <v>1.8298000000000001</v>
      </c>
      <c r="L252" s="44">
        <v>1.89592</v>
      </c>
      <c r="M252" s="44">
        <v>1.8956</v>
      </c>
      <c r="N252" s="44">
        <v>1.8894500000000001</v>
      </c>
      <c r="O252" s="44">
        <v>1.8934281079565709</v>
      </c>
      <c r="P252" s="44">
        <v>1.886795327763106</v>
      </c>
      <c r="Q252" s="44">
        <v>1.874392088803102</v>
      </c>
      <c r="R252" s="44">
        <v>1.85144</v>
      </c>
      <c r="S252" s="44">
        <v>1.5593399999999999</v>
      </c>
      <c r="T252" s="44">
        <v>1.8967073710875406</v>
      </c>
      <c r="U252" s="44">
        <v>1.8660285741738321</v>
      </c>
      <c r="V252" s="44">
        <v>1.8566536250780148</v>
      </c>
      <c r="W252" s="44">
        <v>1.8713594521192569</v>
      </c>
      <c r="X252" s="132"/>
      <c r="Y252" s="132" t="e">
        <f>NA()</f>
        <v>#N/A</v>
      </c>
      <c r="Z252" s="132"/>
      <c r="AA252" s="40">
        <f t="shared" si="133"/>
        <v>270.49951241388936</v>
      </c>
      <c r="AB252" s="40">
        <f t="shared" si="134"/>
        <v>191.66734962743436</v>
      </c>
      <c r="AC252" s="132"/>
      <c r="AD252" s="40">
        <f t="shared" si="135"/>
        <v>325.6161213493109</v>
      </c>
      <c r="AE252" s="40">
        <f t="shared" si="136"/>
        <v>305.52877533728736</v>
      </c>
      <c r="AF252" s="44">
        <f t="shared" si="137"/>
        <v>335.35157771126632</v>
      </c>
      <c r="AG252" s="44">
        <f t="shared" si="142"/>
        <v>94.779110575538155</v>
      </c>
      <c r="AH252" s="44">
        <f t="shared" si="143"/>
        <v>889.39954143740499</v>
      </c>
      <c r="AI252" s="75"/>
      <c r="AJ252" s="75"/>
      <c r="AK252" s="75">
        <f t="shared" si="138"/>
        <v>233.02762966502007</v>
      </c>
      <c r="AL252" s="75">
        <f t="shared" si="139"/>
        <v>200.33192247470788</v>
      </c>
      <c r="AM252" s="132"/>
      <c r="AN252" s="44"/>
      <c r="AO252" s="40"/>
      <c r="AQ252" s="75">
        <f t="shared" si="144"/>
        <v>106.82990624239223</v>
      </c>
      <c r="AR252" s="75"/>
      <c r="AS252" s="75"/>
      <c r="CQ252" s="75">
        <f t="shared" si="140"/>
        <v>236.67626913097757</v>
      </c>
      <c r="CR252" s="120">
        <f t="shared" si="141"/>
        <v>343.50617537336996</v>
      </c>
      <c r="CS252" s="75"/>
    </row>
    <row r="253" spans="1:97" x14ac:dyDescent="0.2">
      <c r="A253" s="132">
        <v>496</v>
      </c>
      <c r="B253" s="132">
        <v>769.15</v>
      </c>
      <c r="C253" s="40">
        <v>1.3001365143340051</v>
      </c>
      <c r="D253" s="132"/>
      <c r="E253" s="44">
        <v>2.08189</v>
      </c>
      <c r="F253" s="44" t="e">
        <v>#N/A</v>
      </c>
      <c r="G253" s="150">
        <v>1.87131</v>
      </c>
      <c r="H253" s="44">
        <v>1.47879</v>
      </c>
      <c r="I253" s="44"/>
      <c r="J253" s="44">
        <v>1.8621099999999999</v>
      </c>
      <c r="K253" s="44">
        <v>1.8250200000000001</v>
      </c>
      <c r="L253" s="44">
        <v>1.8908199999999999</v>
      </c>
      <c r="M253" s="44">
        <v>1.89035</v>
      </c>
      <c r="N253" s="44">
        <v>1.8842300000000001</v>
      </c>
      <c r="O253" s="44">
        <v>1.8881790169366888</v>
      </c>
      <c r="P253" s="44">
        <v>1.8816862203424718</v>
      </c>
      <c r="Q253" s="44">
        <v>1.8693954473490149</v>
      </c>
      <c r="R253" s="44">
        <v>1.8465199999999999</v>
      </c>
      <c r="S253" s="44">
        <v>1.5563499999999999</v>
      </c>
      <c r="T253" s="44">
        <v>1.8915246488095696</v>
      </c>
      <c r="U253" s="44">
        <v>1.8610956527918927</v>
      </c>
      <c r="V253" s="44">
        <v>1.8517875506339865</v>
      </c>
      <c r="W253" s="44">
        <v>1.8663935481008043</v>
      </c>
      <c r="X253" s="132"/>
      <c r="Y253" s="132" t="e">
        <f>NA()</f>
        <v>#N/A</v>
      </c>
      <c r="Z253" s="132"/>
      <c r="AA253" s="40">
        <f t="shared" si="133"/>
        <v>269.10610785718018</v>
      </c>
      <c r="AB253" s="40">
        <f t="shared" si="134"/>
        <v>190.32920037196726</v>
      </c>
      <c r="AC253" s="132"/>
      <c r="AD253" s="40">
        <f t="shared" si="135"/>
        <v>324.18080177643117</v>
      </c>
      <c r="AE253" s="40">
        <f t="shared" si="136"/>
        <v>303.94383410258081</v>
      </c>
      <c r="AF253" s="44">
        <f t="shared" si="137"/>
        <v>333.94646571246614</v>
      </c>
      <c r="AG253" s="44">
        <f t="shared" si="142"/>
        <v>95.36819211157399</v>
      </c>
      <c r="AH253" s="44">
        <f t="shared" si="143"/>
        <v>900.15790351849023</v>
      </c>
      <c r="AI253" s="75"/>
      <c r="AJ253" s="75"/>
      <c r="AK253" s="75">
        <f t="shared" si="138"/>
        <v>231.82034260253522</v>
      </c>
      <c r="AL253" s="75">
        <f t="shared" si="139"/>
        <v>199.20286663597005</v>
      </c>
      <c r="AM253" s="132"/>
      <c r="AN253" s="44"/>
      <c r="AO253" s="40"/>
      <c r="AQ253" s="75">
        <f t="shared" si="144"/>
        <v>106.63741461746685</v>
      </c>
      <c r="AR253" s="75"/>
      <c r="AS253" s="75"/>
      <c r="CQ253" s="75">
        <f t="shared" si="140"/>
        <v>235.41453454809235</v>
      </c>
      <c r="CR253" s="120">
        <f t="shared" si="141"/>
        <v>342.05194916555934</v>
      </c>
      <c r="CS253" s="75"/>
    </row>
    <row r="254" spans="1:97" x14ac:dyDescent="0.2">
      <c r="A254" s="132">
        <v>498</v>
      </c>
      <c r="B254" s="132">
        <v>771.15</v>
      </c>
      <c r="C254" s="40">
        <v>1.2967645723918824</v>
      </c>
      <c r="D254" s="132"/>
      <c r="E254" s="44">
        <v>2.0760299999999998</v>
      </c>
      <c r="F254" s="44" t="e">
        <v>#N/A</v>
      </c>
      <c r="G254" s="150">
        <v>1.8664000000000001</v>
      </c>
      <c r="H254" s="44">
        <v>1.4767600000000001</v>
      </c>
      <c r="I254" s="44"/>
      <c r="J254" s="44">
        <v>1.8571800000000001</v>
      </c>
      <c r="K254" s="44">
        <v>1.8202799999999999</v>
      </c>
      <c r="L254" s="44">
        <v>1.8857699999999999</v>
      </c>
      <c r="M254" s="44">
        <v>1.8851500000000001</v>
      </c>
      <c r="N254" s="44">
        <v>1.8790500000000001</v>
      </c>
      <c r="O254" s="44">
        <v>1.882979022719053</v>
      </c>
      <c r="P254" s="44">
        <v>1.8766171129271163</v>
      </c>
      <c r="Q254" s="44">
        <v>1.8644488059966038</v>
      </c>
      <c r="R254" s="44">
        <v>1.8416399999999999</v>
      </c>
      <c r="S254" s="44">
        <v>1.55338</v>
      </c>
      <c r="T254" s="44">
        <v>1.8863918697481397</v>
      </c>
      <c r="U254" s="44">
        <v>1.8562060942809513</v>
      </c>
      <c r="V254" s="44">
        <v>1.8469647869357109</v>
      </c>
      <c r="W254" s="44">
        <v>1.8614742170785337</v>
      </c>
      <c r="X254" s="132"/>
      <c r="Y254" s="132" t="e">
        <f>NA()</f>
        <v>#N/A</v>
      </c>
      <c r="Z254" s="132"/>
      <c r="AA254" s="40">
        <f t="shared" si="133"/>
        <v>267.7205009528588</v>
      </c>
      <c r="AB254" s="40">
        <f t="shared" si="134"/>
        <v>188.99967701090603</v>
      </c>
      <c r="AC254" s="132"/>
      <c r="AD254" s="40">
        <f t="shared" si="135"/>
        <v>322.7532236803404</v>
      </c>
      <c r="AE254" s="40">
        <f t="shared" si="136"/>
        <v>302.36711405044412</v>
      </c>
      <c r="AF254" s="44">
        <f t="shared" si="137"/>
        <v>332.54891210045349</v>
      </c>
      <c r="AG254" s="44">
        <f t="shared" si="142"/>
        <v>95.955511623937781</v>
      </c>
      <c r="AH254" s="44">
        <f t="shared" si="143"/>
        <v>910.94093353154983</v>
      </c>
      <c r="AI254" s="75"/>
      <c r="AJ254" s="75"/>
      <c r="AK254" s="75">
        <f t="shared" si="138"/>
        <v>230.62134995950478</v>
      </c>
      <c r="AL254" s="75">
        <f t="shared" si="139"/>
        <v>198.08160617647596</v>
      </c>
      <c r="AM254" s="132"/>
      <c r="AN254" s="44"/>
      <c r="AO254" s="40"/>
      <c r="AQ254" s="75">
        <f t="shared" si="144"/>
        <v>106.44597434119822</v>
      </c>
      <c r="AR254" s="75"/>
      <c r="AS254" s="75"/>
      <c r="CQ254" s="75">
        <f t="shared" si="140"/>
        <v>234.16094291591949</v>
      </c>
      <c r="CR254" s="120">
        <f t="shared" si="141"/>
        <v>340.60691725711774</v>
      </c>
      <c r="CS254" s="75"/>
    </row>
    <row r="255" spans="1:97" x14ac:dyDescent="0.2">
      <c r="A255" s="132">
        <v>500</v>
      </c>
      <c r="B255" s="132">
        <v>773.15</v>
      </c>
      <c r="C255" s="40">
        <v>1.2934100756644895</v>
      </c>
      <c r="D255" s="132"/>
      <c r="E255" s="44">
        <v>2.0702099999999999</v>
      </c>
      <c r="F255" s="44" t="e">
        <v>#N/A</v>
      </c>
      <c r="G255" s="150">
        <v>1.8615299999999999</v>
      </c>
      <c r="H255" s="44">
        <v>1.4747399999999999</v>
      </c>
      <c r="I255" s="44"/>
      <c r="J255" s="44">
        <v>1.8522799999999999</v>
      </c>
      <c r="K255" s="44">
        <v>1.81558</v>
      </c>
      <c r="L255" s="44">
        <v>1.88076</v>
      </c>
      <c r="M255" s="44">
        <v>1.87999</v>
      </c>
      <c r="N255" s="44">
        <v>1.87392</v>
      </c>
      <c r="O255" s="44">
        <v>1.8778258705215454</v>
      </c>
      <c r="P255" s="44">
        <v>1.8715980059712112</v>
      </c>
      <c r="Q255" s="44">
        <v>1.8595455184903493</v>
      </c>
      <c r="R255" s="44">
        <v>1.8368100000000001</v>
      </c>
      <c r="S255" s="44">
        <v>1.55043</v>
      </c>
      <c r="T255" s="44">
        <v>1.8813024431056851</v>
      </c>
      <c r="U255" s="44">
        <v>1.851363171969683</v>
      </c>
      <c r="V255" s="44">
        <v>1.8421819670919666</v>
      </c>
      <c r="W255" s="44">
        <v>1.8565949498304617</v>
      </c>
      <c r="X255" s="132"/>
      <c r="Y255" s="132" t="e">
        <f>NA()</f>
        <v>#N/A</v>
      </c>
      <c r="Z255" s="132"/>
      <c r="AA255" s="40">
        <f t="shared" si="133"/>
        <v>266.34262677567381</v>
      </c>
      <c r="AB255" s="40">
        <f t="shared" si="134"/>
        <v>187.67870856270886</v>
      </c>
      <c r="AC255" s="132"/>
      <c r="AD255" s="40">
        <f t="shared" si="135"/>
        <v>321.33332468943718</v>
      </c>
      <c r="AE255" s="40">
        <f t="shared" si="136"/>
        <v>300.79855138071525</v>
      </c>
      <c r="AF255" s="44">
        <f t="shared" si="137"/>
        <v>331.15885612884807</v>
      </c>
      <c r="AG255" s="44">
        <f t="shared" si="142"/>
        <v>96.541068066851935</v>
      </c>
      <c r="AH255" s="44">
        <f t="shared" si="143"/>
        <v>921.74810439949624</v>
      </c>
      <c r="AI255" s="75"/>
      <c r="AJ255" s="75"/>
      <c r="AK255" s="75">
        <f t="shared" si="138"/>
        <v>229.43057785745052</v>
      </c>
      <c r="AL255" s="75">
        <f t="shared" si="139"/>
        <v>196.96807127455895</v>
      </c>
      <c r="AM255" s="132"/>
      <c r="AN255" s="44"/>
      <c r="AO255" s="40"/>
      <c r="AQ255" s="75">
        <f t="shared" si="144"/>
        <v>106.25132117078239</v>
      </c>
      <c r="AR255" s="75"/>
      <c r="AS255" s="75"/>
      <c r="CQ255" s="75">
        <f t="shared" si="140"/>
        <v>232.91702716847686</v>
      </c>
      <c r="CR255" s="120">
        <f t="shared" si="141"/>
        <v>339.1683483392593</v>
      </c>
      <c r="CS255" s="75"/>
    </row>
    <row r="256" spans="1:97" x14ac:dyDescent="0.2">
      <c r="A256" s="132">
        <v>502</v>
      </c>
      <c r="B256" s="132">
        <v>775.15</v>
      </c>
      <c r="C256" s="40">
        <v>1.2900728891182351</v>
      </c>
      <c r="D256" s="132"/>
      <c r="E256" s="44">
        <v>2.0644499999999999</v>
      </c>
      <c r="F256" s="44" t="e">
        <v>#N/A</v>
      </c>
      <c r="G256" s="150">
        <v>1.8567100000000001</v>
      </c>
      <c r="H256" s="44">
        <v>1.4727300000000001</v>
      </c>
      <c r="I256" s="44"/>
      <c r="J256" s="44">
        <v>1.8474299999999999</v>
      </c>
      <c r="K256" s="44">
        <v>1.8109299999999999</v>
      </c>
      <c r="L256" s="44">
        <v>1.8757900000000001</v>
      </c>
      <c r="M256" s="44">
        <v>1.8748800000000001</v>
      </c>
      <c r="N256" s="44">
        <v>1.8688400000000001</v>
      </c>
      <c r="O256" s="44">
        <v>1.8727172771136598</v>
      </c>
      <c r="P256" s="44">
        <v>1.866625518597842</v>
      </c>
      <c r="Q256" s="44">
        <v>1.8546822004074215</v>
      </c>
      <c r="R256" s="44">
        <v>1.83202</v>
      </c>
      <c r="S256" s="44">
        <v>1.5475099999999999</v>
      </c>
      <c r="T256" s="44">
        <v>1.8762530163739526</v>
      </c>
      <c r="U256" s="44">
        <v>1.8465602491069226</v>
      </c>
      <c r="V256" s="44">
        <v>1.8374392016624017</v>
      </c>
      <c r="W256" s="44">
        <v>1.8517589780464041</v>
      </c>
      <c r="X256" s="132"/>
      <c r="Y256" s="132" t="e">
        <f>NA()</f>
        <v>#N/A</v>
      </c>
      <c r="Z256" s="132"/>
      <c r="AA256" s="40">
        <f t="shared" si="133"/>
        <v>264.97242111585615</v>
      </c>
      <c r="AB256" s="40">
        <f t="shared" si="134"/>
        <v>186.36622474579084</v>
      </c>
      <c r="AC256" s="132"/>
      <c r="AD256" s="40">
        <f t="shared" si="135"/>
        <v>319.92104309944796</v>
      </c>
      <c r="AE256" s="40">
        <f t="shared" si="136"/>
        <v>299.23808295168681</v>
      </c>
      <c r="AF256" s="44">
        <f t="shared" si="137"/>
        <v>329.7762376997203</v>
      </c>
      <c r="AG256" s="44">
        <f t="shared" si="142"/>
        <v>97.124860609237118</v>
      </c>
      <c r="AH256" s="44">
        <f t="shared" si="143"/>
        <v>932.57889541484053</v>
      </c>
      <c r="AI256" s="75"/>
      <c r="AJ256" s="75"/>
      <c r="AK256" s="75">
        <f t="shared" si="138"/>
        <v>228.2479532195116</v>
      </c>
      <c r="AL256" s="75">
        <f t="shared" si="139"/>
        <v>195.86219287062931</v>
      </c>
      <c r="AM256" s="132"/>
      <c r="AN256" s="44"/>
      <c r="AO256" s="40"/>
      <c r="AQ256" s="75">
        <f t="shared" si="144"/>
        <v>106.05774279501497</v>
      </c>
      <c r="AR256" s="75"/>
      <c r="AS256" s="75"/>
      <c r="CQ256" s="75">
        <f t="shared" si="140"/>
        <v>231.68828302639415</v>
      </c>
      <c r="CR256" s="120">
        <f t="shared" si="141"/>
        <v>337.74602582140898</v>
      </c>
      <c r="CS256" s="75"/>
    </row>
    <row r="257" spans="1:97" x14ac:dyDescent="0.2">
      <c r="A257" s="132">
        <v>504</v>
      </c>
      <c r="B257" s="132">
        <v>777.15</v>
      </c>
      <c r="C257" s="40">
        <v>1.286752879109567</v>
      </c>
      <c r="D257" s="132"/>
      <c r="E257" s="44">
        <v>2.0587300000000002</v>
      </c>
      <c r="F257" s="44" t="e">
        <v>#N/A</v>
      </c>
      <c r="G257" s="150">
        <v>1.85192</v>
      </c>
      <c r="H257" s="44">
        <v>1.4707399999999999</v>
      </c>
      <c r="I257" s="44"/>
      <c r="J257" s="44">
        <v>1.8426199999999999</v>
      </c>
      <c r="K257" s="44">
        <v>1.8063100000000001</v>
      </c>
      <c r="L257" s="44">
        <v>1.87087</v>
      </c>
      <c r="M257" s="44">
        <v>1.86982</v>
      </c>
      <c r="N257" s="44">
        <v>1.8637999999999999</v>
      </c>
      <c r="O257" s="44">
        <v>1.8676562852944865</v>
      </c>
      <c r="P257" s="44">
        <v>1.8616930313604791</v>
      </c>
      <c r="Q257" s="44">
        <v>1.84986223612574</v>
      </c>
      <c r="R257" s="44">
        <v>1.82728</v>
      </c>
      <c r="S257" s="44">
        <v>1.54461</v>
      </c>
      <c r="T257" s="44">
        <v>1.8712602379604157</v>
      </c>
      <c r="U257" s="44">
        <v>1.8417973256615539</v>
      </c>
      <c r="V257" s="44">
        <v>1.8327430685886792</v>
      </c>
      <c r="W257" s="44">
        <v>1.8469730055577842</v>
      </c>
      <c r="X257" s="132"/>
      <c r="Y257" s="132" t="e">
        <f>NA()</f>
        <v>#N/A</v>
      </c>
      <c r="Z257" s="132"/>
      <c r="AA257" s="40">
        <f t="shared" si="133"/>
        <v>263.60982046932918</v>
      </c>
      <c r="AB257" s="40"/>
      <c r="AC257" s="132"/>
      <c r="AD257" s="40">
        <f t="shared" si="135"/>
        <v>318.51631786453629</v>
      </c>
      <c r="AE257" s="40">
        <f t="shared" si="136"/>
        <v>297.68564627163357</v>
      </c>
      <c r="AF257" s="44">
        <f t="shared" si="137"/>
        <v>328.4009973549708</v>
      </c>
      <c r="AG257" s="44">
        <f t="shared" si="142"/>
        <v>97.706888628616596</v>
      </c>
      <c r="AH257" s="44">
        <f t="shared" si="143"/>
        <v>943.43279217266524</v>
      </c>
      <c r="AI257" s="75"/>
      <c r="AJ257" s="75"/>
      <c r="AK257" s="75">
        <f t="shared" si="138"/>
        <v>227.07340376024212</v>
      </c>
      <c r="AL257" s="75">
        <f t="shared" si="139"/>
        <v>194.76390265741907</v>
      </c>
      <c r="AM257" s="132"/>
      <c r="AN257" s="44"/>
      <c r="AO257" s="40"/>
      <c r="AQ257" s="75">
        <f t="shared" si="144"/>
        <v>105.8663490831467</v>
      </c>
      <c r="AR257" s="75"/>
      <c r="AS257" s="75"/>
      <c r="CQ257" s="75">
        <f t="shared" si="140"/>
        <v>230.45726325948269</v>
      </c>
      <c r="CR257" s="120">
        <f t="shared" si="141"/>
        <v>336.32361234262925</v>
      </c>
      <c r="CS257" s="75"/>
    </row>
    <row r="258" spans="1:97" x14ac:dyDescent="0.2">
      <c r="A258" s="132">
        <v>506</v>
      </c>
      <c r="B258" s="132">
        <v>779.15</v>
      </c>
      <c r="C258" s="40">
        <v>1.2834499133671309</v>
      </c>
      <c r="D258" s="132"/>
      <c r="E258" s="44">
        <v>2.0530599999999999</v>
      </c>
      <c r="F258" s="44" t="e">
        <v>#N/A</v>
      </c>
      <c r="G258" s="150">
        <v>1.84718</v>
      </c>
      <c r="H258" s="44">
        <v>1.4687600000000001</v>
      </c>
      <c r="I258" s="44"/>
      <c r="J258" s="44">
        <v>1.83785</v>
      </c>
      <c r="K258" s="44">
        <v>1.8017399999999999</v>
      </c>
      <c r="L258" s="44">
        <v>1.86599</v>
      </c>
      <c r="M258" s="44">
        <v>1.8648</v>
      </c>
      <c r="N258" s="44">
        <v>1.8588</v>
      </c>
      <c r="O258" s="44">
        <v>1.8626405987200001</v>
      </c>
      <c r="P258" s="44">
        <v>1.8568072395447124</v>
      </c>
      <c r="Q258" s="44">
        <v>1.8450855950645195</v>
      </c>
      <c r="R258" s="44">
        <v>1.82257</v>
      </c>
      <c r="S258" s="44">
        <v>1.54173</v>
      </c>
      <c r="T258" s="44">
        <v>1.8662974591957937</v>
      </c>
      <c r="U258" s="44">
        <v>1.8370744016022156</v>
      </c>
      <c r="V258" s="44">
        <v>1.8280835680090677</v>
      </c>
      <c r="W258" s="44">
        <v>1.8422203741960421</v>
      </c>
      <c r="X258" s="132"/>
      <c r="Y258" s="132" t="e">
        <f>NA()</f>
        <v>#N/A</v>
      </c>
      <c r="Z258" s="132"/>
      <c r="AA258" s="40">
        <f t="shared" si="133"/>
        <v>262.25476202807971</v>
      </c>
      <c r="AB258" s="40"/>
      <c r="AC258" s="132"/>
      <c r="AD258" s="40">
        <f t="shared" si="135"/>
        <v>317.11908858855509</v>
      </c>
      <c r="AE258" s="40">
        <f t="shared" si="136"/>
        <v>296.14117949047045</v>
      </c>
      <c r="AF258" s="44">
        <f t="shared" si="137"/>
        <v>327.03307626784778</v>
      </c>
      <c r="AG258" s="44">
        <f t="shared" si="142"/>
        <v>98.287151705167233</v>
      </c>
      <c r="AH258" s="44">
        <f t="shared" si="143"/>
        <v>954.30928650413557</v>
      </c>
      <c r="AI258" s="75"/>
      <c r="AJ258" s="75"/>
      <c r="AK258" s="75">
        <f t="shared" si="138"/>
        <v>225.90685797555864</v>
      </c>
      <c r="AL258" s="75">
        <f t="shared" si="139"/>
        <v>193.6731330703704</v>
      </c>
      <c r="AM258" s="132"/>
      <c r="AN258" s="44"/>
      <c r="AO258" s="40"/>
      <c r="AQ258" s="75">
        <f t="shared" si="144"/>
        <v>105.67121133175037</v>
      </c>
      <c r="AR258" s="75"/>
      <c r="AS258" s="75"/>
      <c r="CQ258" s="75">
        <f t="shared" si="140"/>
        <v>229.24164440382032</v>
      </c>
      <c r="CR258" s="120">
        <f t="shared" si="141"/>
        <v>334.91285573557059</v>
      </c>
      <c r="CS258" s="75"/>
    </row>
    <row r="259" spans="1:97" x14ac:dyDescent="0.2">
      <c r="A259" s="132">
        <v>508</v>
      </c>
      <c r="B259" s="132">
        <v>781.15</v>
      </c>
      <c r="C259" s="40">
        <v>1.2801638609742048</v>
      </c>
      <c r="D259" s="132"/>
      <c r="E259" s="44">
        <v>2.0474299999999999</v>
      </c>
      <c r="F259" s="44" t="e">
        <v>#N/A</v>
      </c>
      <c r="G259" s="150">
        <v>1.8424799999999999</v>
      </c>
      <c r="H259" s="44">
        <v>1.46679</v>
      </c>
      <c r="I259" s="44"/>
      <c r="J259" s="44">
        <v>1.8331299999999999</v>
      </c>
      <c r="K259" s="44">
        <v>1.7971999999999999</v>
      </c>
      <c r="L259" s="44">
        <v>1.8611500000000001</v>
      </c>
      <c r="M259" s="44">
        <v>1.85982</v>
      </c>
      <c r="N259" s="44">
        <v>1.8538600000000001</v>
      </c>
      <c r="O259" s="44">
        <v>1.8576678928161514</v>
      </c>
      <c r="P259" s="44">
        <v>1.8519580672317089</v>
      </c>
      <c r="Q259" s="44">
        <v>1.840345630867315</v>
      </c>
      <c r="R259" s="44">
        <v>1.8179099999999999</v>
      </c>
      <c r="S259" s="44">
        <v>1.53888</v>
      </c>
      <c r="T259" s="44">
        <v>1.8613879768272295</v>
      </c>
      <c r="U259" s="44">
        <v>1.8323981143855839</v>
      </c>
      <c r="V259" s="44">
        <v>1.8234641120917832</v>
      </c>
      <c r="W259" s="44">
        <v>1.8375076963656576</v>
      </c>
      <c r="X259" s="132"/>
      <c r="Y259" s="132" t="e">
        <f>NA()</f>
        <v>#N/A</v>
      </c>
      <c r="Z259" s="132"/>
      <c r="AA259" s="40">
        <f t="shared" si="133"/>
        <v>260.90718367068445</v>
      </c>
      <c r="AB259" s="40"/>
      <c r="AC259" s="132"/>
      <c r="AD259" s="40">
        <f t="shared" si="135"/>
        <v>315.72929551643688</v>
      </c>
      <c r="AE259" s="40">
        <f t="shared" si="136"/>
        <v>294.6046213915381</v>
      </c>
      <c r="AF259" s="44">
        <f t="shared" si="137"/>
        <v>325.67241623459842</v>
      </c>
      <c r="AG259" s="44">
        <f t="shared" si="142"/>
        <v>98.865649615933208</v>
      </c>
      <c r="AH259" s="44">
        <f t="shared" si="143"/>
        <v>965.20787641048491</v>
      </c>
      <c r="AI259" s="75"/>
      <c r="AJ259" s="75"/>
      <c r="AK259" s="75">
        <f t="shared" si="138"/>
        <v>224.74824513283454</v>
      </c>
      <c r="AL259" s="75">
        <f t="shared" si="139"/>
        <v>192.58981727816462</v>
      </c>
      <c r="AM259" s="132"/>
      <c r="AN259" s="44"/>
      <c r="AO259" s="40"/>
      <c r="AQ259" s="75">
        <f t="shared" si="144"/>
        <v>105.47285792085947</v>
      </c>
      <c r="AR259" s="75"/>
      <c r="AS259" s="75"/>
      <c r="CQ259" s="75">
        <f t="shared" si="140"/>
        <v>228.03615057586114</v>
      </c>
      <c r="CR259" s="120">
        <f t="shared" si="141"/>
        <v>333.50900849672064</v>
      </c>
      <c r="CS259" s="75"/>
    </row>
    <row r="260" spans="1:97" x14ac:dyDescent="0.2">
      <c r="A260" s="132">
        <v>510</v>
      </c>
      <c r="B260" s="132">
        <v>783.15</v>
      </c>
      <c r="C260" s="40">
        <v>1.2768945923514015</v>
      </c>
      <c r="D260" s="132"/>
      <c r="E260" s="44">
        <v>2.0418599999999998</v>
      </c>
      <c r="F260" s="44" t="e">
        <v>#N/A</v>
      </c>
      <c r="G260" s="150">
        <v>1.83782</v>
      </c>
      <c r="H260" s="44">
        <v>1.4648399999999999</v>
      </c>
      <c r="I260" s="44"/>
      <c r="J260" s="44">
        <v>1.8284400000000001</v>
      </c>
      <c r="K260" s="44">
        <v>1.79271</v>
      </c>
      <c r="L260" s="44">
        <v>1.8563499999999999</v>
      </c>
      <c r="M260" s="44">
        <v>1.8548899999999999</v>
      </c>
      <c r="N260" s="44">
        <v>1.8489500000000001</v>
      </c>
      <c r="O260" s="44">
        <v>1.8527412123661524</v>
      </c>
      <c r="P260" s="44">
        <v>1.8471555805589628</v>
      </c>
      <c r="Q260" s="44">
        <v>1.835648989931101</v>
      </c>
      <c r="R260" s="44">
        <v>1.8132900000000001</v>
      </c>
      <c r="S260" s="44">
        <v>1.5360499999999999</v>
      </c>
      <c r="T260" s="44">
        <v>1.8565151983294716</v>
      </c>
      <c r="U260" s="44">
        <v>1.8277551891358208</v>
      </c>
      <c r="V260" s="44">
        <v>1.8188846101820118</v>
      </c>
      <c r="W260" s="44">
        <v>1.8328383601170339</v>
      </c>
      <c r="X260" s="132"/>
      <c r="Y260" s="132" t="e">
        <f>NA()</f>
        <v>#N/A</v>
      </c>
      <c r="Z260" s="132"/>
      <c r="AA260" s="40">
        <f t="shared" si="133"/>
        <v>259.56702395299118</v>
      </c>
      <c r="AB260" s="40"/>
      <c r="AC260" s="132"/>
      <c r="AD260" s="40">
        <f t="shared" si="135"/>
        <v>314.34687952572074</v>
      </c>
      <c r="AE260" s="40">
        <f t="shared" si="136"/>
        <v>293.07591138351529</v>
      </c>
      <c r="AF260" s="44">
        <f t="shared" si="137"/>
        <v>324.31895966625211</v>
      </c>
      <c r="AG260" s="44">
        <f t="shared" si="142"/>
        <v>99.442382329180248</v>
      </c>
      <c r="AH260" s="44">
        <f t="shared" si="143"/>
        <v>976.1280659974243</v>
      </c>
      <c r="AI260" s="75"/>
      <c r="AJ260" s="75"/>
      <c r="AK260" s="75">
        <f t="shared" si="138"/>
        <v>223.59749526113586</v>
      </c>
      <c r="AL260" s="75">
        <f t="shared" si="139"/>
        <v>191.51388917338858</v>
      </c>
      <c r="AM260" s="132"/>
      <c r="AN260" s="44"/>
      <c r="AO260" s="40"/>
      <c r="AQ260" s="75">
        <f t="shared" si="144"/>
        <v>105.28107055462281</v>
      </c>
      <c r="AR260" s="75"/>
      <c r="AS260" s="75"/>
      <c r="CQ260" s="75">
        <f t="shared" si="140"/>
        <v>226.83406511485555</v>
      </c>
      <c r="CR260" s="120">
        <f t="shared" si="141"/>
        <v>332.11513566947821</v>
      </c>
      <c r="CS260" s="75"/>
    </row>
    <row r="261" spans="1:97" x14ac:dyDescent="0.2">
      <c r="A261" s="132">
        <v>512</v>
      </c>
      <c r="B261" s="132">
        <v>785.15</v>
      </c>
      <c r="C261" s="40">
        <v>1.2736419792396358</v>
      </c>
      <c r="D261" s="132"/>
      <c r="E261" s="44">
        <v>2.03633</v>
      </c>
      <c r="F261" s="44" t="e">
        <v>#N/A</v>
      </c>
      <c r="G261" s="150">
        <v>1.8331900000000001</v>
      </c>
      <c r="H261" s="44">
        <v>1.4629000000000001</v>
      </c>
      <c r="I261" s="44"/>
      <c r="J261" s="44">
        <v>1.8238000000000001</v>
      </c>
      <c r="K261" s="44">
        <v>1.7882499999999999</v>
      </c>
      <c r="L261" s="44">
        <v>1.8515999999999999</v>
      </c>
      <c r="M261" s="44">
        <v>1.8500099999999999</v>
      </c>
      <c r="N261" s="44">
        <v>1.84409</v>
      </c>
      <c r="O261" s="44">
        <v>1.8478555138321826</v>
      </c>
      <c r="P261" s="44">
        <v>1.8423897137609759</v>
      </c>
      <c r="Q261" s="44">
        <v>1.8309956860218297</v>
      </c>
      <c r="R261" s="44">
        <v>1.8087</v>
      </c>
      <c r="S261" s="44">
        <v>1.5332399999999999</v>
      </c>
      <c r="T261" s="44">
        <v>1.8516924199990961</v>
      </c>
      <c r="U261" s="44">
        <v>1.8231589009205131</v>
      </c>
      <c r="V261" s="44">
        <v>1.8143451076403727</v>
      </c>
      <c r="W261" s="44">
        <v>1.8282089780064887</v>
      </c>
      <c r="X261" s="132"/>
      <c r="Y261" s="132" t="e">
        <f>NA()</f>
        <v>#N/A</v>
      </c>
      <c r="Z261" s="132"/>
      <c r="AA261" s="40">
        <f t="shared" ref="AA261:AA324" si="145">25*1000000/(B261^2) + 346*1000/B261 - 223</f>
        <v>258.2342220989504</v>
      </c>
      <c r="AB261" s="40"/>
      <c r="AC261" s="132"/>
      <c r="AD261" s="40">
        <f t="shared" ref="AD261:AD324" si="146" xml:space="preserve"> 13*1000000/(B261^2) + 389.61*1000/B261 - 204.34</f>
        <v>312.97178211821335</v>
      </c>
      <c r="AE261" s="40">
        <f t="shared" ref="AE261:AE324" si="147">467.6*1000/B261 - 304</f>
        <v>291.55498949245373</v>
      </c>
      <c r="AF261" s="44">
        <f t="shared" ref="AF261:AF324" si="148">11.842*1000000/(A261+273.15)^2 + 383.713*1000/(A261+273.15) -184.95</f>
        <v>322.97264958053336</v>
      </c>
      <c r="AG261" s="44">
        <f t="shared" si="142"/>
        <v>100.01734999889092</v>
      </c>
      <c r="AH261" s="44">
        <f t="shared" si="143"/>
        <v>987.06936541011169</v>
      </c>
      <c r="AI261" s="75"/>
      <c r="AJ261" s="75"/>
      <c r="AK261" s="75">
        <f t="shared" ref="AK261:AK324" si="149">1000*LN(0.9775 + 162737/(B261^2) + 2908300000/(B261^4))</f>
        <v>222.45453914160086</v>
      </c>
      <c r="AL261" s="75">
        <f t="shared" ref="AL261:AL324" si="150">1000*LN(0.9628 + 148618/(B261^2) + 2244200000/(B261^4))</f>
        <v>190.44528336333758</v>
      </c>
      <c r="AM261" s="132"/>
      <c r="AN261" s="44"/>
      <c r="AO261" s="40"/>
      <c r="AQ261" s="75">
        <f t="shared" si="144"/>
        <v>105.09154937328329</v>
      </c>
      <c r="AR261" s="75"/>
      <c r="AS261" s="75"/>
      <c r="CQ261" s="75">
        <f t="shared" ref="CQ261:CQ325" si="151">1000*LN(G261/H261)</f>
        <v>225.63685169387267</v>
      </c>
      <c r="CR261" s="120">
        <f t="shared" ref="CR261:CR325" si="152">1000*LN(E261/H261)</f>
        <v>330.72840106715597</v>
      </c>
      <c r="CS261" s="75"/>
    </row>
    <row r="262" spans="1:97" x14ac:dyDescent="0.2">
      <c r="A262" s="132">
        <v>514</v>
      </c>
      <c r="B262" s="132">
        <v>787.15</v>
      </c>
      <c r="C262" s="40">
        <v>1.2704058946833514</v>
      </c>
      <c r="D262" s="132"/>
      <c r="E262" s="44">
        <v>2.03084</v>
      </c>
      <c r="F262" s="44" t="e">
        <v>#N/A</v>
      </c>
      <c r="G262" s="150">
        <v>1.8286100000000001</v>
      </c>
      <c r="H262" s="44">
        <v>1.4609700000000001</v>
      </c>
      <c r="I262" s="44"/>
      <c r="J262" s="44">
        <v>1.8191900000000001</v>
      </c>
      <c r="K262" s="44">
        <v>1.78383</v>
      </c>
      <c r="L262" s="44">
        <v>1.8468800000000001</v>
      </c>
      <c r="M262" s="44">
        <v>1.8451599999999999</v>
      </c>
      <c r="N262" s="44">
        <v>1.83927</v>
      </c>
      <c r="O262" s="44">
        <v>1.8430138360847972</v>
      </c>
      <c r="P262" s="44">
        <v>1.8376738476189991</v>
      </c>
      <c r="Q262" s="44">
        <v>1.8263823850176799</v>
      </c>
      <c r="R262" s="44">
        <v>1.80416</v>
      </c>
      <c r="S262" s="44">
        <v>1.5304599999999999</v>
      </c>
      <c r="T262" s="44">
        <v>1.8469029376994786</v>
      </c>
      <c r="U262" s="44">
        <v>1.8185959743572295</v>
      </c>
      <c r="V262" s="44">
        <v>1.8098422829349423</v>
      </c>
      <c r="W262" s="44">
        <v>1.8236196399022404</v>
      </c>
      <c r="X262" s="132"/>
      <c r="Y262" s="132" t="e">
        <f>NA()</f>
        <v>#N/A</v>
      </c>
      <c r="Z262" s="132"/>
      <c r="AA262" s="40">
        <f t="shared" si="145"/>
        <v>256.90871799159476</v>
      </c>
      <c r="AB262" s="40"/>
      <c r="AC262" s="132"/>
      <c r="AD262" s="40">
        <f t="shared" si="146"/>
        <v>311.60394541178118</v>
      </c>
      <c r="AE262" s="40">
        <f t="shared" si="147"/>
        <v>290.04179635393507</v>
      </c>
      <c r="AF262" s="44">
        <f t="shared" si="148"/>
        <v>321.63342959390241</v>
      </c>
      <c r="AG262" s="44">
        <f t="shared" ref="AG262:AG325" si="153">(AF262-AD262)^2</f>
        <v>100.59055295941982</v>
      </c>
      <c r="AH262" s="44">
        <f t="shared" ref="AH262:AH325" si="154">(AF262-AE262)^2</f>
        <v>998.0312907686091</v>
      </c>
      <c r="AI262" s="75"/>
      <c r="AJ262" s="75"/>
      <c r="AK262" s="75">
        <f t="shared" si="149"/>
        <v>221.31930829795678</v>
      </c>
      <c r="AL262" s="75">
        <f t="shared" si="150"/>
        <v>189.38393516095226</v>
      </c>
      <c r="AM262" s="132"/>
      <c r="AN262" s="44"/>
      <c r="AO262" s="40"/>
      <c r="AQ262" s="75">
        <f t="shared" ref="AQ262:AQ325" si="155">1000*LN(E262/G262)</f>
        <v>104.89338517059971</v>
      </c>
      <c r="AR262" s="75"/>
      <c r="AS262" s="75"/>
      <c r="CQ262" s="75">
        <f t="shared" si="151"/>
        <v>224.45551672095226</v>
      </c>
      <c r="CR262" s="120">
        <f t="shared" si="152"/>
        <v>329.34890189155186</v>
      </c>
      <c r="CS262" s="75"/>
    </row>
    <row r="263" spans="1:97" x14ac:dyDescent="0.2">
      <c r="A263" s="132">
        <v>516</v>
      </c>
      <c r="B263" s="132">
        <v>789.15</v>
      </c>
      <c r="C263" s="40">
        <v>1.2671862130140024</v>
      </c>
      <c r="D263" s="132"/>
      <c r="E263" s="44">
        <v>2.0253999999999999</v>
      </c>
      <c r="F263" s="44" t="e">
        <v>#N/A</v>
      </c>
      <c r="G263" s="150">
        <v>1.82406</v>
      </c>
      <c r="H263" s="44">
        <v>1.45905</v>
      </c>
      <c r="I263" s="44"/>
      <c r="J263" s="44">
        <v>1.81463</v>
      </c>
      <c r="K263" s="44">
        <v>1.77945</v>
      </c>
      <c r="L263" s="44">
        <v>1.8422099999999999</v>
      </c>
      <c r="M263" s="44">
        <v>1.84036</v>
      </c>
      <c r="N263" s="44">
        <v>1.83449</v>
      </c>
      <c r="O263" s="44">
        <v>1.8382165269630235</v>
      </c>
      <c r="P263" s="44">
        <v>1.8329913608332737</v>
      </c>
      <c r="Q263" s="44">
        <v>1.8218057442665478</v>
      </c>
      <c r="R263" s="44">
        <v>1.79966</v>
      </c>
      <c r="S263" s="44">
        <v>1.5277000000000001</v>
      </c>
      <c r="T263" s="44">
        <v>1.8421634557394644</v>
      </c>
      <c r="U263" s="44">
        <v>1.8140763228281498</v>
      </c>
      <c r="V263" s="44">
        <v>1.8053827789707411</v>
      </c>
      <c r="W263" s="44">
        <v>1.8190669583642447</v>
      </c>
      <c r="X263" s="132"/>
      <c r="Y263" s="132" t="e">
        <f>NA()</f>
        <v>#N/A</v>
      </c>
      <c r="Z263" s="132"/>
      <c r="AA263" s="40">
        <f t="shared" si="145"/>
        <v>255.59045216416405</v>
      </c>
      <c r="AB263" s="40"/>
      <c r="AC263" s="132"/>
      <c r="AD263" s="40">
        <f t="shared" si="146"/>
        <v>310.24331213227151</v>
      </c>
      <c r="AE263" s="40">
        <f t="shared" si="147"/>
        <v>288.53627320534758</v>
      </c>
      <c r="AF263" s="44">
        <f t="shared" si="148"/>
        <v>320.30124391371959</v>
      </c>
      <c r="AG263" s="44">
        <f t="shared" si="153"/>
        <v>101.16199172026327</v>
      </c>
      <c r="AH263" s="44">
        <f t="shared" si="154"/>
        <v>1009.0133641037314</v>
      </c>
      <c r="AI263" s="75"/>
      <c r="AJ263" s="75"/>
      <c r="AK263" s="75">
        <f t="shared" si="149"/>
        <v>220.19173498717586</v>
      </c>
      <c r="AL263" s="75">
        <f t="shared" si="150"/>
        <v>188.32978057588616</v>
      </c>
      <c r="AM263" s="132"/>
      <c r="AN263" s="44"/>
      <c r="AO263" s="40"/>
      <c r="AQ263" s="75">
        <f t="shared" si="155"/>
        <v>104.7024260680858</v>
      </c>
      <c r="AR263" s="75"/>
      <c r="AS263" s="75"/>
      <c r="CQ263" s="75">
        <f t="shared" si="151"/>
        <v>223.27924684653985</v>
      </c>
      <c r="CR263" s="120">
        <f t="shared" si="152"/>
        <v>327.98167291462551</v>
      </c>
      <c r="CS263" s="75"/>
    </row>
    <row r="264" spans="1:97" x14ac:dyDescent="0.2">
      <c r="A264" s="132">
        <v>518</v>
      </c>
      <c r="B264" s="132">
        <v>791.15</v>
      </c>
      <c r="C264" s="40">
        <v>1.2639828098337862</v>
      </c>
      <c r="D264" s="132"/>
      <c r="E264" s="44">
        <v>2.0200100000000001</v>
      </c>
      <c r="F264" s="44" t="e">
        <v>#N/A</v>
      </c>
      <c r="G264" s="150">
        <v>1.8195600000000001</v>
      </c>
      <c r="H264" s="44">
        <v>1.4571499999999999</v>
      </c>
      <c r="I264" s="44"/>
      <c r="J264" s="44">
        <v>1.8101100000000001</v>
      </c>
      <c r="K264" s="44">
        <v>1.77511</v>
      </c>
      <c r="L264" s="44">
        <v>1.8375699999999999</v>
      </c>
      <c r="M264" s="44">
        <v>1.8355999999999999</v>
      </c>
      <c r="N264" s="44">
        <v>1.82975</v>
      </c>
      <c r="O264" s="44">
        <v>1.8334584805770759</v>
      </c>
      <c r="P264" s="44">
        <v>1.8283521151282973</v>
      </c>
      <c r="Q264" s="44">
        <v>1.8172691035801956</v>
      </c>
      <c r="R264" s="44">
        <v>1.7951900000000001</v>
      </c>
      <c r="S264" s="44">
        <v>1.5249600000000001</v>
      </c>
      <c r="T264" s="44">
        <v>1.8374572702228213</v>
      </c>
      <c r="U264" s="44">
        <v>1.8095933949659415</v>
      </c>
      <c r="V264" s="44">
        <v>1.8009565868229507</v>
      </c>
      <c r="W264" s="44">
        <v>1.8145575560612042</v>
      </c>
      <c r="X264" s="132"/>
      <c r="Y264" s="132" t="e">
        <f>NA()</f>
        <v>#N/A</v>
      </c>
      <c r="Z264" s="132"/>
      <c r="AA264" s="40">
        <f t="shared" si="145"/>
        <v>254.27936579137292</v>
      </c>
      <c r="AB264" s="40"/>
      <c r="AC264" s="132"/>
      <c r="AD264" s="40">
        <f t="shared" si="146"/>
        <v>308.88982560556053</v>
      </c>
      <c r="AE264" s="40">
        <f t="shared" si="147"/>
        <v>287.03836187827847</v>
      </c>
      <c r="AF264" s="44">
        <f t="shared" si="148"/>
        <v>318.9760373305337</v>
      </c>
      <c r="AG264" s="44">
        <f t="shared" si="153"/>
        <v>101.73166696098622</v>
      </c>
      <c r="AH264" s="44">
        <f t="shared" si="154"/>
        <v>1020.0151132935866</v>
      </c>
      <c r="AI264" s="75"/>
      <c r="AJ264" s="75"/>
      <c r="AK264" s="75">
        <f t="shared" si="149"/>
        <v>219.07175219026345</v>
      </c>
      <c r="AL264" s="75">
        <f t="shared" si="150"/>
        <v>187.2827563057028</v>
      </c>
      <c r="AM264" s="132"/>
      <c r="AN264" s="44"/>
      <c r="AO264" s="40"/>
      <c r="AQ264" s="75">
        <f t="shared" si="155"/>
        <v>104.50774827719817</v>
      </c>
      <c r="AR264" s="75"/>
      <c r="AS264" s="75"/>
      <c r="CQ264" s="75">
        <f t="shared" si="151"/>
        <v>222.11224043502932</v>
      </c>
      <c r="CR264" s="120">
        <f t="shared" si="152"/>
        <v>326.6199887122275</v>
      </c>
      <c r="CS264" s="75"/>
    </row>
    <row r="265" spans="1:97" x14ac:dyDescent="0.2">
      <c r="A265" s="132">
        <v>520</v>
      </c>
      <c r="B265" s="132">
        <v>793.15</v>
      </c>
      <c r="C265" s="40">
        <v>1.2607955619996218</v>
      </c>
      <c r="D265" s="132"/>
      <c r="E265" s="44">
        <v>2.0146600000000001</v>
      </c>
      <c r="F265" s="44" t="e">
        <v>#N/A</v>
      </c>
      <c r="G265" s="150">
        <v>1.8150900000000001</v>
      </c>
      <c r="H265" s="44">
        <v>1.45526</v>
      </c>
      <c r="I265" s="44"/>
      <c r="J265" s="44">
        <v>1.80562</v>
      </c>
      <c r="K265" s="44">
        <v>1.77081</v>
      </c>
      <c r="L265" s="44">
        <v>1.8329800000000001</v>
      </c>
      <c r="M265" s="44">
        <v>1.8308899999999999</v>
      </c>
      <c r="N265" s="44">
        <v>1.8250599999999999</v>
      </c>
      <c r="O265" s="44">
        <v>1.8287427375112115</v>
      </c>
      <c r="P265" s="44">
        <v>1.8237495639870609</v>
      </c>
      <c r="Q265" s="44">
        <v>1.8127657998739293</v>
      </c>
      <c r="R265" s="44">
        <v>1.79077</v>
      </c>
      <c r="S265" s="44">
        <v>1.52224</v>
      </c>
      <c r="T265" s="44">
        <v>1.8327944914728198</v>
      </c>
      <c r="U265" s="44">
        <v>1.8051471043405398</v>
      </c>
      <c r="V265" s="44">
        <v>1.7965670811871575</v>
      </c>
      <c r="W265" s="44">
        <v>1.8100848725752612</v>
      </c>
      <c r="X265" s="132"/>
      <c r="Y265" s="132" t="e">
        <f>NA()</f>
        <v>#N/A</v>
      </c>
      <c r="Z265" s="132"/>
      <c r="AA265" s="40">
        <f t="shared" si="145"/>
        <v>252.97540068081764</v>
      </c>
      <c r="AB265" s="40"/>
      <c r="AC265" s="132"/>
      <c r="AD265" s="40">
        <f t="shared" si="146"/>
        <v>307.54342974972587</v>
      </c>
      <c r="AE265" s="40">
        <f t="shared" si="147"/>
        <v>285.54800479102312</v>
      </c>
      <c r="AF265" s="44">
        <f t="shared" si="148"/>
        <v>317.65775521048926</v>
      </c>
      <c r="AG265" s="44">
        <f t="shared" si="153"/>
        <v>102.2995795262464</v>
      </c>
      <c r="AH265" s="44">
        <f t="shared" si="154"/>
        <v>1031.0360720004057</v>
      </c>
      <c r="AI265" s="75"/>
      <c r="AJ265" s="75"/>
      <c r="AK265" s="75">
        <f t="shared" si="149"/>
        <v>217.95929360317993</v>
      </c>
      <c r="AL265" s="75">
        <f t="shared" si="150"/>
        <v>186.24279972720041</v>
      </c>
      <c r="AM265" s="132"/>
      <c r="AN265" s="44"/>
      <c r="AO265" s="40"/>
      <c r="AQ265" s="75">
        <f t="shared" si="155"/>
        <v>104.31539340577532</v>
      </c>
      <c r="AR265" s="75"/>
      <c r="AS265" s="75"/>
      <c r="CQ265" s="75">
        <f t="shared" si="151"/>
        <v>220.95047444665795</v>
      </c>
      <c r="CR265" s="120">
        <f t="shared" si="152"/>
        <v>325.2658678524333</v>
      </c>
      <c r="CS265" s="75"/>
    </row>
    <row r="266" spans="1:97" x14ac:dyDescent="0.2">
      <c r="A266" s="132">
        <v>522</v>
      </c>
      <c r="B266" s="132">
        <v>795.15</v>
      </c>
      <c r="C266" s="40">
        <v>1.2576243476073696</v>
      </c>
      <c r="D266" s="132"/>
      <c r="E266" s="44">
        <v>2.00935</v>
      </c>
      <c r="F266" s="44" t="e">
        <v>#N/A</v>
      </c>
      <c r="G266" s="150">
        <v>1.8106599999999999</v>
      </c>
      <c r="H266" s="44">
        <v>1.4533799999999999</v>
      </c>
      <c r="I266" s="44"/>
      <c r="J266" s="44">
        <v>1.8011699999999999</v>
      </c>
      <c r="K266" s="44">
        <v>1.76654</v>
      </c>
      <c r="L266" s="44">
        <v>1.8284199999999999</v>
      </c>
      <c r="M266" s="44">
        <v>1.8262100000000001</v>
      </c>
      <c r="N266" s="44">
        <v>1.8204100000000001</v>
      </c>
      <c r="O266" s="44">
        <v>1.8240696258641007</v>
      </c>
      <c r="P266" s="44">
        <v>1.8191870033914956</v>
      </c>
      <c r="Q266" s="44">
        <v>1.8083091593101388</v>
      </c>
      <c r="R266" s="44">
        <v>1.7863800000000001</v>
      </c>
      <c r="S266" s="44">
        <v>1.5195399999999999</v>
      </c>
      <c r="T266" s="44">
        <v>1.82816830609923</v>
      </c>
      <c r="U266" s="44">
        <v>1.8007374513074681</v>
      </c>
      <c r="V266" s="44">
        <v>1.7922175221555794</v>
      </c>
      <c r="W266" s="44">
        <v>1.805642126175762</v>
      </c>
      <c r="X266" s="132"/>
      <c r="Y266" s="132" t="e">
        <f>NA()</f>
        <v>#N/A</v>
      </c>
      <c r="Z266" s="132"/>
      <c r="AA266" s="40">
        <f t="shared" si="145"/>
        <v>251.67849926452152</v>
      </c>
      <c r="AB266" s="40"/>
      <c r="AC266" s="132"/>
      <c r="AD266" s="40">
        <f t="shared" si="146"/>
        <v>306.20406906734047</v>
      </c>
      <c r="AE266" s="40">
        <f t="shared" si="147"/>
        <v>284.06514494120609</v>
      </c>
      <c r="AF266" s="44">
        <f t="shared" si="148"/>
        <v>316.34634348785318</v>
      </c>
      <c r="AG266" s="44">
        <f t="shared" si="153"/>
        <v>102.86573042098635</v>
      </c>
      <c r="AH266" s="44">
        <f t="shared" si="154"/>
        <v>1042.0757796080502</v>
      </c>
      <c r="AI266" s="75"/>
      <c r="AJ266" s="75"/>
      <c r="AK266" s="75">
        <f t="shared" si="149"/>
        <v>216.85429362789267</v>
      </c>
      <c r="AL266" s="75">
        <f t="shared" si="150"/>
        <v>185.20984888786188</v>
      </c>
      <c r="AM266" s="132"/>
      <c r="AN266" s="44"/>
      <c r="AO266" s="40"/>
      <c r="AQ266" s="75">
        <f t="shared" si="155"/>
        <v>104.11986699044019</v>
      </c>
      <c r="AR266" s="75"/>
      <c r="AS266" s="75"/>
      <c r="CQ266" s="75">
        <f t="shared" si="151"/>
        <v>219.79954142732362</v>
      </c>
      <c r="CR266" s="120">
        <f t="shared" si="152"/>
        <v>323.9194084177638</v>
      </c>
      <c r="CS266" s="75"/>
    </row>
    <row r="267" spans="1:97" x14ac:dyDescent="0.2">
      <c r="A267" s="132">
        <v>524</v>
      </c>
      <c r="B267" s="132">
        <v>797.15</v>
      </c>
      <c r="C267" s="40">
        <v>1.2544690459762906</v>
      </c>
      <c r="D267" s="132"/>
      <c r="E267" s="44">
        <v>2.0040800000000001</v>
      </c>
      <c r="F267" s="44" t="e">
        <v>#N/A</v>
      </c>
      <c r="G267" s="150">
        <v>1.80626</v>
      </c>
      <c r="H267" s="44">
        <v>1.4515100000000001</v>
      </c>
      <c r="I267" s="44"/>
      <c r="J267" s="44">
        <v>1.7967599999999999</v>
      </c>
      <c r="K267" s="44">
        <v>1.76231</v>
      </c>
      <c r="L267" s="44">
        <v>1.8239099999999999</v>
      </c>
      <c r="M267" s="44">
        <v>1.8215699999999999</v>
      </c>
      <c r="N267" s="44">
        <v>1.81579</v>
      </c>
      <c r="O267" s="44">
        <v>1.8194367260226447</v>
      </c>
      <c r="P267" s="44">
        <v>1.8146644524066513</v>
      </c>
      <c r="Q267" s="44">
        <v>1.8038825187843024</v>
      </c>
      <c r="R267" s="44">
        <v>1.78203</v>
      </c>
      <c r="S267" s="44">
        <v>1.5168600000000001</v>
      </c>
      <c r="T267" s="44">
        <v>1.8235854724618858</v>
      </c>
      <c r="U267" s="44">
        <v>1.7963677978976045</v>
      </c>
      <c r="V267" s="44">
        <v>1.7879046496613804</v>
      </c>
      <c r="W267" s="44">
        <v>1.8012493794033055</v>
      </c>
      <c r="X267" s="132"/>
      <c r="Y267" s="132" t="e">
        <f>NA()</f>
        <v>#N/A</v>
      </c>
      <c r="Z267" s="132"/>
      <c r="AA267" s="40">
        <f t="shared" si="145"/>
        <v>250.38860459061317</v>
      </c>
      <c r="AB267" s="40"/>
      <c r="AC267" s="132"/>
      <c r="AD267" s="40">
        <f t="shared" si="146"/>
        <v>304.87168863788725</v>
      </c>
      <c r="AE267" s="40">
        <f t="shared" si="147"/>
        <v>282.58972589851351</v>
      </c>
      <c r="AF267" s="44">
        <f t="shared" si="148"/>
        <v>315.04174865765697</v>
      </c>
      <c r="AG267" s="44">
        <f t="shared" si="153"/>
        <v>103.4301208057185</v>
      </c>
      <c r="AH267" s="44">
        <f t="shared" si="154"/>
        <v>1053.1337811599651</v>
      </c>
      <c r="AI267" s="75"/>
      <c r="AJ267" s="75"/>
      <c r="AK267" s="75">
        <f t="shared" si="149"/>
        <v>215.7566873635561</v>
      </c>
      <c r="AL267" s="75">
        <f t="shared" si="150"/>
        <v>184.18384249742775</v>
      </c>
      <c r="AM267" s="132"/>
      <c r="AN267" s="44"/>
      <c r="AO267" s="40"/>
      <c r="AQ267" s="75">
        <f t="shared" si="155"/>
        <v>103.92669339005086</v>
      </c>
      <c r="AR267" s="75"/>
      <c r="AS267" s="75"/>
      <c r="CQ267" s="75">
        <f t="shared" si="151"/>
        <v>218.65401531191114</v>
      </c>
      <c r="CR267" s="120">
        <f t="shared" si="152"/>
        <v>322.58070870196207</v>
      </c>
      <c r="CS267" s="75"/>
    </row>
    <row r="268" spans="1:97" x14ac:dyDescent="0.2">
      <c r="A268" s="132">
        <v>526</v>
      </c>
      <c r="B268" s="132">
        <v>799.15</v>
      </c>
      <c r="C268" s="40">
        <v>1.2513295376337359</v>
      </c>
      <c r="D268" s="132"/>
      <c r="E268" s="44">
        <v>1.9988600000000001</v>
      </c>
      <c r="F268" s="44" t="e">
        <v>#N/A</v>
      </c>
      <c r="G268" s="150">
        <v>1.8019000000000001</v>
      </c>
      <c r="H268" s="44">
        <v>1.4496599999999999</v>
      </c>
      <c r="I268" s="44"/>
      <c r="J268" s="44">
        <v>1.7923899999999999</v>
      </c>
      <c r="K268" s="44">
        <v>1.7581100000000001</v>
      </c>
      <c r="L268" s="44">
        <v>1.8194300000000001</v>
      </c>
      <c r="M268" s="44">
        <v>1.81698</v>
      </c>
      <c r="N268" s="44">
        <v>1.8112200000000001</v>
      </c>
      <c r="O268" s="44">
        <v>1.8148415908833475</v>
      </c>
      <c r="P268" s="44">
        <v>1.8101852073983939</v>
      </c>
      <c r="Q268" s="44">
        <v>1.7994958783182784</v>
      </c>
      <c r="R268" s="44">
        <v>1.7777099999999999</v>
      </c>
      <c r="S268" s="44">
        <v>1.5142100000000001</v>
      </c>
      <c r="T268" s="44">
        <v>1.8190426388014165</v>
      </c>
      <c r="U268" s="44">
        <v>1.792034824825778</v>
      </c>
      <c r="V268" s="44">
        <v>1.7836217763258289</v>
      </c>
      <c r="W268" s="44">
        <v>1.7968866316137373</v>
      </c>
      <c r="X268" s="132"/>
      <c r="Y268" s="132" t="e">
        <f>NA()</f>
        <v>#N/A</v>
      </c>
      <c r="Z268" s="132"/>
      <c r="AA268" s="40">
        <f t="shared" si="145"/>
        <v>249.10566031513912</v>
      </c>
      <c r="AB268" s="40"/>
      <c r="AC268" s="132"/>
      <c r="AD268" s="40">
        <f t="shared" si="146"/>
        <v>303.54623411029036</v>
      </c>
      <c r="AE268" s="40">
        <f t="shared" si="147"/>
        <v>281.12169179753494</v>
      </c>
      <c r="AF268" s="44">
        <f t="shared" si="148"/>
        <v>313.74391776845238</v>
      </c>
      <c r="AG268" s="44">
        <f t="shared" si="153"/>
        <v>103.99275199194473</v>
      </c>
      <c r="AH268" s="44">
        <f t="shared" si="154"/>
        <v>1064.2096272976003</v>
      </c>
      <c r="AI268" s="75"/>
      <c r="AJ268" s="75"/>
      <c r="AK268" s="75">
        <f t="shared" si="149"/>
        <v>214.6664105978179</v>
      </c>
      <c r="AL268" s="75">
        <f t="shared" si="150"/>
        <v>183.16471991958866</v>
      </c>
      <c r="AM268" s="132"/>
      <c r="AN268" s="44"/>
      <c r="AO268" s="40"/>
      <c r="AQ268" s="75">
        <f t="shared" si="155"/>
        <v>103.73535429755646</v>
      </c>
      <c r="AR268" s="75"/>
      <c r="AS268" s="75"/>
      <c r="CQ268" s="75">
        <f t="shared" si="151"/>
        <v>217.51261757214942</v>
      </c>
      <c r="CR268" s="120">
        <f t="shared" si="152"/>
        <v>321.24797186970602</v>
      </c>
      <c r="CS268" s="75"/>
    </row>
    <row r="269" spans="1:97" x14ac:dyDescent="0.2">
      <c r="A269" s="132">
        <v>528</v>
      </c>
      <c r="B269" s="132">
        <v>801.15</v>
      </c>
      <c r="C269" s="40">
        <v>1.2482057043000687</v>
      </c>
      <c r="D269" s="132"/>
      <c r="E269" s="44">
        <v>1.9936799999999999</v>
      </c>
      <c r="F269" s="44" t="e">
        <v>#N/A</v>
      </c>
      <c r="G269" s="150">
        <v>1.79758</v>
      </c>
      <c r="H269" s="44">
        <v>1.4478200000000001</v>
      </c>
      <c r="I269" s="44"/>
      <c r="J269" s="44">
        <v>1.78806</v>
      </c>
      <c r="K269" s="44">
        <v>1.7539499999999999</v>
      </c>
      <c r="L269" s="44">
        <v>1.81498</v>
      </c>
      <c r="M269" s="44">
        <v>1.8124199999999999</v>
      </c>
      <c r="N269" s="44">
        <v>1.8066899999999999</v>
      </c>
      <c r="O269" s="44">
        <v>1.8102872700209767</v>
      </c>
      <c r="P269" s="44">
        <v>1.8057359620285272</v>
      </c>
      <c r="Q269" s="44">
        <v>1.7951492379107559</v>
      </c>
      <c r="R269" s="44">
        <v>1.7734300000000001</v>
      </c>
      <c r="S269" s="44">
        <v>1.5115700000000001</v>
      </c>
      <c r="T269" s="44">
        <v>1.8145364536265058</v>
      </c>
      <c r="U269" s="44">
        <v>1.787738489666485</v>
      </c>
      <c r="V269" s="44">
        <v>1.7793788937783217</v>
      </c>
      <c r="W269" s="44">
        <v>1.7925605842957308</v>
      </c>
      <c r="X269" s="132"/>
      <c r="Y269" s="132" t="e">
        <f>NA()</f>
        <v>#N/A</v>
      </c>
      <c r="Z269" s="132"/>
      <c r="AA269" s="40">
        <f t="shared" si="145"/>
        <v>247.82961069400454</v>
      </c>
      <c r="AB269" s="40"/>
      <c r="AC269" s="132"/>
      <c r="AD269" s="40">
        <f t="shared" si="146"/>
        <v>302.22765169556374</v>
      </c>
      <c r="AE269" s="40">
        <f t="shared" si="147"/>
        <v>279.66098733071215</v>
      </c>
      <c r="AF269" s="44">
        <f t="shared" si="148"/>
        <v>312.45279841517998</v>
      </c>
      <c r="AG269" s="44">
        <f t="shared" si="153"/>
        <v>104.55362543767892</v>
      </c>
      <c r="AH269" s="44">
        <f t="shared" si="154"/>
        <v>1075.3028741994278</v>
      </c>
      <c r="AI269" s="75"/>
      <c r="AJ269" s="75"/>
      <c r="AK269" s="75">
        <f t="shared" si="149"/>
        <v>213.58339979824962</v>
      </c>
      <c r="AL269" s="75">
        <f t="shared" si="150"/>
        <v>182.15242116380108</v>
      </c>
      <c r="AM269" s="132"/>
      <c r="AN269" s="44"/>
      <c r="AO269" s="40"/>
      <c r="AQ269" s="75">
        <f t="shared" si="155"/>
        <v>103.54086133540555</v>
      </c>
      <c r="AR269" s="75"/>
      <c r="AS269" s="75"/>
      <c r="CQ269" s="75">
        <f t="shared" si="151"/>
        <v>216.38233903717656</v>
      </c>
      <c r="CR269" s="120">
        <f t="shared" si="152"/>
        <v>319.92320037258196</v>
      </c>
      <c r="CS269" s="75"/>
    </row>
    <row r="270" spans="1:97" x14ac:dyDescent="0.2">
      <c r="A270" s="132">
        <v>530</v>
      </c>
      <c r="B270" s="132">
        <v>803.15</v>
      </c>
      <c r="C270" s="40">
        <v>1.2450974288738095</v>
      </c>
      <c r="D270" s="132"/>
      <c r="E270" s="44">
        <v>1.98854</v>
      </c>
      <c r="F270" s="44" t="e">
        <v>#N/A</v>
      </c>
      <c r="G270" s="150">
        <v>1.7932999999999999</v>
      </c>
      <c r="H270" s="44">
        <v>1.4459900000000001</v>
      </c>
      <c r="I270" s="44"/>
      <c r="J270" s="44">
        <v>1.78376</v>
      </c>
      <c r="K270" s="44">
        <v>1.7498199999999999</v>
      </c>
      <c r="L270" s="44">
        <v>1.8105800000000001</v>
      </c>
      <c r="M270" s="44">
        <v>1.8079000000000001</v>
      </c>
      <c r="N270" s="44">
        <v>1.80219</v>
      </c>
      <c r="O270" s="44">
        <v>1.8057713033493472</v>
      </c>
      <c r="P270" s="44">
        <v>1.8013267167208327</v>
      </c>
      <c r="Q270" s="44">
        <v>1.7908359344472546</v>
      </c>
      <c r="R270" s="44">
        <v>1.76919</v>
      </c>
      <c r="S270" s="44">
        <v>1.5089600000000001</v>
      </c>
      <c r="T270" s="44">
        <v>1.8100669170826211</v>
      </c>
      <c r="U270" s="44">
        <v>1.7834755154171436</v>
      </c>
      <c r="V270" s="44">
        <v>1.775172654156042</v>
      </c>
      <c r="W270" s="44">
        <v>1.7882711334182688</v>
      </c>
      <c r="X270" s="132"/>
      <c r="Y270" s="132" t="e">
        <f>NA()</f>
        <v>#N/A</v>
      </c>
      <c r="Z270" s="132"/>
      <c r="AA270" s="40">
        <f t="shared" si="145"/>
        <v>246.56040057504231</v>
      </c>
      <c r="AB270" s="40"/>
      <c r="AC270" s="132"/>
      <c r="AD270" s="40">
        <f t="shared" si="146"/>
        <v>300.91588815957107</v>
      </c>
      <c r="AE270" s="40">
        <f t="shared" si="147"/>
        <v>278.20755774139332</v>
      </c>
      <c r="AF270" s="44">
        <f t="shared" si="148"/>
        <v>311.16833873214676</v>
      </c>
      <c r="AG270" s="44">
        <f t="shared" si="153"/>
        <v>105.11274274310773</v>
      </c>
      <c r="AH270" s="44">
        <f t="shared" si="154"/>
        <v>1086.4130835204139</v>
      </c>
      <c r="AI270" s="75"/>
      <c r="AJ270" s="75"/>
      <c r="AK270" s="75">
        <f t="shared" si="149"/>
        <v>212.50759210389833</v>
      </c>
      <c r="AL270" s="75">
        <f t="shared" si="150"/>
        <v>181.14688687721519</v>
      </c>
      <c r="AM270" s="132"/>
      <c r="AN270" s="44"/>
      <c r="AO270" s="40"/>
      <c r="AQ270" s="75">
        <f t="shared" si="155"/>
        <v>103.34320315612374</v>
      </c>
      <c r="AR270" s="75"/>
      <c r="AS270" s="75"/>
      <c r="CQ270" s="75">
        <f t="shared" si="151"/>
        <v>215.26328988890376</v>
      </c>
      <c r="CR270" s="120">
        <f t="shared" si="152"/>
        <v>318.60649304502749</v>
      </c>
      <c r="CS270" s="75"/>
    </row>
    <row r="271" spans="1:97" x14ac:dyDescent="0.2">
      <c r="A271" s="132">
        <v>532</v>
      </c>
      <c r="B271" s="132">
        <v>805.15</v>
      </c>
      <c r="C271" s="40">
        <v>1.2420045954170031</v>
      </c>
      <c r="D271" s="132"/>
      <c r="E271" s="44">
        <v>1.9834499999999999</v>
      </c>
      <c r="F271" s="44" t="e">
        <v>#N/A</v>
      </c>
      <c r="G271" s="150">
        <v>1.78905</v>
      </c>
      <c r="H271" s="44">
        <v>1.44417</v>
      </c>
      <c r="I271" s="44"/>
      <c r="J271" s="44">
        <v>1.7795000000000001</v>
      </c>
      <c r="K271" s="44">
        <v>1.74573</v>
      </c>
      <c r="L271" s="44">
        <v>1.8062100000000001</v>
      </c>
      <c r="M271" s="44">
        <v>1.80342</v>
      </c>
      <c r="N271" s="44">
        <v>1.7977300000000001</v>
      </c>
      <c r="O271" s="44">
        <v>1.8012967551183787</v>
      </c>
      <c r="P271" s="44">
        <v>1.7969540928917158</v>
      </c>
      <c r="Q271" s="44">
        <v>1.7865592941263571</v>
      </c>
      <c r="R271" s="44">
        <v>1.76498</v>
      </c>
      <c r="S271" s="44">
        <v>1.5063599999999999</v>
      </c>
      <c r="T271" s="44">
        <v>1.8056373806573336</v>
      </c>
      <c r="U271" s="44">
        <v>1.7792491792721439</v>
      </c>
      <c r="V271" s="44">
        <v>1.7709997787635627</v>
      </c>
      <c r="W271" s="44">
        <v>1.7840183829278016</v>
      </c>
      <c r="X271" s="132"/>
      <c r="Y271" s="132" t="e">
        <f>NA()</f>
        <v>#N/A</v>
      </c>
      <c r="Z271" s="132"/>
      <c r="AA271" s="40">
        <f t="shared" si="145"/>
        <v>245.29797539020689</v>
      </c>
      <c r="AB271" s="40"/>
      <c r="AC271" s="132"/>
      <c r="AD271" s="40">
        <f t="shared" si="146"/>
        <v>299.61089081589898</v>
      </c>
      <c r="AE271" s="40">
        <f t="shared" si="147"/>
        <v>276.76134881699068</v>
      </c>
      <c r="AF271" s="44">
        <f t="shared" si="148"/>
        <v>309.89048738611211</v>
      </c>
      <c r="AG271" s="44">
        <f t="shared" si="153"/>
        <v>105.67010564633755</v>
      </c>
      <c r="AH271" s="44">
        <f t="shared" si="154"/>
        <v>1097.5398223320497</v>
      </c>
      <c r="AI271" s="75"/>
      <c r="AJ271" s="75"/>
      <c r="AK271" s="75">
        <f t="shared" si="149"/>
        <v>211.43892531696068</v>
      </c>
      <c r="AL271" s="75">
        <f t="shared" si="150"/>
        <v>180.14805833672213</v>
      </c>
      <c r="AM271" s="132"/>
      <c r="AN271" s="44"/>
      <c r="AO271" s="40"/>
      <c r="AQ271" s="75">
        <f t="shared" si="155"/>
        <v>103.15299997815386</v>
      </c>
      <c r="AR271" s="75"/>
      <c r="AS271" s="75"/>
      <c r="CQ271" s="75">
        <f t="shared" si="151"/>
        <v>214.14999063761999</v>
      </c>
      <c r="CR271" s="120">
        <f t="shared" si="152"/>
        <v>317.30299061577375</v>
      </c>
      <c r="CS271" s="75"/>
    </row>
    <row r="272" spans="1:97" x14ac:dyDescent="0.2">
      <c r="A272" s="132">
        <v>534</v>
      </c>
      <c r="B272" s="132">
        <v>807.15</v>
      </c>
      <c r="C272" s="40">
        <v>1.2389270891408042</v>
      </c>
      <c r="D272" s="132"/>
      <c r="E272" s="44">
        <v>1.9783900000000001</v>
      </c>
      <c r="F272" s="44" t="e">
        <v>#N/A</v>
      </c>
      <c r="G272" s="150">
        <v>1.7848299999999999</v>
      </c>
      <c r="H272" s="44">
        <v>1.4423600000000001</v>
      </c>
      <c r="I272" s="44"/>
      <c r="J272" s="44">
        <v>1.7752699999999999</v>
      </c>
      <c r="K272" s="44">
        <v>1.7416700000000001</v>
      </c>
      <c r="L272" s="44">
        <v>1.8018799999999999</v>
      </c>
      <c r="M272" s="44">
        <v>1.79898</v>
      </c>
      <c r="N272" s="44">
        <v>1.79332</v>
      </c>
      <c r="O272" s="44">
        <v>1.7968583694882576</v>
      </c>
      <c r="P272" s="44">
        <v>1.7926214693219213</v>
      </c>
      <c r="Q272" s="44">
        <v>1.782319316958233</v>
      </c>
      <c r="R272" s="44">
        <v>1.76081</v>
      </c>
      <c r="S272" s="44">
        <v>1.50379</v>
      </c>
      <c r="T272" s="44">
        <v>1.8012411953469873</v>
      </c>
      <c r="U272" s="44">
        <v>1.7750561621483496</v>
      </c>
      <c r="V272" s="44">
        <v>1.7668602159217208</v>
      </c>
      <c r="W272" s="44">
        <v>1.7797989304722035</v>
      </c>
      <c r="X272" s="132"/>
      <c r="Y272" s="132" t="e">
        <f>NA()</f>
        <v>#N/A</v>
      </c>
      <c r="Z272" s="132"/>
      <c r="AA272" s="40">
        <f t="shared" si="145"/>
        <v>244.04228114789089</v>
      </c>
      <c r="AB272" s="40"/>
      <c r="AC272" s="132"/>
      <c r="AD272" s="40">
        <f t="shared" si="146"/>
        <v>298.31260751883849</v>
      </c>
      <c r="AE272" s="40">
        <f t="shared" si="147"/>
        <v>275.32230688224001</v>
      </c>
      <c r="AF272" s="44">
        <f t="shared" si="148"/>
        <v>308.61919356947959</v>
      </c>
      <c r="AG272" s="44">
        <f t="shared" si="153"/>
        <v>106.22571601926974</v>
      </c>
      <c r="AH272" s="44">
        <f t="shared" si="154"/>
        <v>1108.6826630628723</v>
      </c>
      <c r="AI272" s="75"/>
      <c r="AJ272" s="75"/>
      <c r="AK272" s="75">
        <f t="shared" si="149"/>
        <v>210.37733789457121</v>
      </c>
      <c r="AL272" s="75">
        <f t="shared" si="150"/>
        <v>179.15587744111281</v>
      </c>
      <c r="AM272" s="132"/>
      <c r="AN272" s="44"/>
      <c r="AO272" s="40"/>
      <c r="AQ272" s="75">
        <f t="shared" si="155"/>
        <v>102.96021002179874</v>
      </c>
      <c r="AR272" s="75"/>
      <c r="AS272" s="75"/>
      <c r="CQ272" s="75">
        <f t="shared" si="151"/>
        <v>213.04251163699871</v>
      </c>
      <c r="CR272" s="120">
        <f t="shared" si="152"/>
        <v>316.0027216587975</v>
      </c>
      <c r="CS272" s="75"/>
    </row>
    <row r="273" spans="1:97" x14ac:dyDescent="0.2">
      <c r="A273" s="132">
        <v>536</v>
      </c>
      <c r="B273" s="132">
        <v>809.15</v>
      </c>
      <c r="C273" s="40">
        <v>1.2358647963912748</v>
      </c>
      <c r="D273" s="132"/>
      <c r="E273" s="44">
        <v>1.9733700000000001</v>
      </c>
      <c r="F273" s="44" t="e">
        <v>#N/A</v>
      </c>
      <c r="G273" s="150">
        <v>1.7806500000000001</v>
      </c>
      <c r="H273" s="44">
        <v>1.4405600000000001</v>
      </c>
      <c r="I273" s="44"/>
      <c r="J273" s="44">
        <v>1.77108</v>
      </c>
      <c r="K273" s="44">
        <v>1.7376499999999999</v>
      </c>
      <c r="L273" s="44">
        <v>1.79758</v>
      </c>
      <c r="M273" s="44">
        <v>1.7945800000000001</v>
      </c>
      <c r="N273" s="44">
        <v>1.78894</v>
      </c>
      <c r="O273" s="44">
        <v>1.7924564150907547</v>
      </c>
      <c r="P273" s="44">
        <v>1.7883188455097863</v>
      </c>
      <c r="Q273" s="44">
        <v>1.7781160136243805</v>
      </c>
      <c r="R273" s="44">
        <v>1.75668</v>
      </c>
      <c r="S273" s="44">
        <v>1.5012300000000001</v>
      </c>
      <c r="T273" s="44">
        <v>1.7968883077935252</v>
      </c>
      <c r="U273" s="44">
        <v>1.7708965055469479</v>
      </c>
      <c r="V273" s="44">
        <v>1.7627572878657622</v>
      </c>
      <c r="W273" s="44">
        <v>1.7756128190263873</v>
      </c>
      <c r="X273" s="132"/>
      <c r="Y273" s="132" t="e">
        <f>NA()</f>
        <v>#N/A</v>
      </c>
      <c r="Z273" s="132"/>
      <c r="AA273" s="40">
        <f t="shared" si="145"/>
        <v>242.79326442536228</v>
      </c>
      <c r="AB273" s="40"/>
      <c r="AC273" s="132"/>
      <c r="AD273" s="40">
        <f t="shared" si="146"/>
        <v>297.02098665647475</v>
      </c>
      <c r="AE273" s="40">
        <f t="shared" si="147"/>
        <v>273.89037879256011</v>
      </c>
      <c r="AF273" s="44">
        <f t="shared" si="148"/>
        <v>307.35440699359265</v>
      </c>
      <c r="AG273" s="44">
        <f t="shared" si="153"/>
        <v>106.77957586356182</v>
      </c>
      <c r="AH273" s="44">
        <f t="shared" si="154"/>
        <v>1119.8411834395008</v>
      </c>
      <c r="AI273" s="75"/>
      <c r="AJ273" s="75"/>
      <c r="AK273" s="75">
        <f t="shared" si="149"/>
        <v>209.32276894071197</v>
      </c>
      <c r="AL273" s="75">
        <f t="shared" si="150"/>
        <v>178.17028670334892</v>
      </c>
      <c r="AM273" s="132"/>
      <c r="AN273" s="44"/>
      <c r="AO273" s="40"/>
      <c r="AQ273" s="75">
        <f t="shared" si="155"/>
        <v>102.76427495074401</v>
      </c>
      <c r="AR273" s="75"/>
      <c r="AS273" s="75"/>
      <c r="CQ273" s="75">
        <f t="shared" si="151"/>
        <v>211.9465393064026</v>
      </c>
      <c r="CR273" s="120">
        <f t="shared" si="152"/>
        <v>314.71081425714664</v>
      </c>
      <c r="CS273" s="75"/>
    </row>
    <row r="274" spans="1:97" x14ac:dyDescent="0.2">
      <c r="A274" s="132">
        <v>538</v>
      </c>
      <c r="B274" s="132">
        <v>811.15</v>
      </c>
      <c r="C274" s="40">
        <v>1.2328176046353942</v>
      </c>
      <c r="D274" s="132"/>
      <c r="E274" s="44">
        <v>1.9683999999999999</v>
      </c>
      <c r="F274" s="44" t="e">
        <v>#N/A</v>
      </c>
      <c r="G274" s="150">
        <v>1.7765</v>
      </c>
      <c r="H274" s="44">
        <v>1.4387799999999999</v>
      </c>
      <c r="I274" s="44"/>
      <c r="J274" s="44">
        <v>1.7669299999999999</v>
      </c>
      <c r="K274" s="44">
        <v>1.73366</v>
      </c>
      <c r="L274" s="44">
        <v>1.79332</v>
      </c>
      <c r="M274" s="44">
        <v>1.7902100000000001</v>
      </c>
      <c r="N274" s="44">
        <v>1.7845899999999999</v>
      </c>
      <c r="O274" s="44">
        <v>1.7880939572628727</v>
      </c>
      <c r="P274" s="44">
        <v>1.7840562218704248</v>
      </c>
      <c r="Q274" s="44">
        <v>1.7739393734183913</v>
      </c>
      <c r="R274" s="44">
        <v>1.75258</v>
      </c>
      <c r="S274" s="44">
        <v>1.4986999999999999</v>
      </c>
      <c r="T274" s="44">
        <v>1.7925654201073418</v>
      </c>
      <c r="U274" s="44">
        <v>1.7667734875338765</v>
      </c>
      <c r="V274" s="44">
        <v>1.7586877237282108</v>
      </c>
      <c r="W274" s="44">
        <v>1.7714633649472238</v>
      </c>
      <c r="X274" s="132"/>
      <c r="Y274" s="132" t="e">
        <f>NA()</f>
        <v>#N/A</v>
      </c>
      <c r="Z274" s="132"/>
      <c r="AA274" s="40">
        <f t="shared" si="145"/>
        <v>241.55087236132022</v>
      </c>
      <c r="AB274" s="40"/>
      <c r="AC274" s="132"/>
      <c r="AD274" s="40">
        <f t="shared" si="146"/>
        <v>295.73597714388234</v>
      </c>
      <c r="AE274" s="40">
        <f t="shared" si="147"/>
        <v>272.46551192751031</v>
      </c>
      <c r="AF274" s="44">
        <f t="shared" si="148"/>
        <v>306.09607788213322</v>
      </c>
      <c r="AG274" s="44">
        <f t="shared" si="153"/>
        <v>107.3316873067064</v>
      </c>
      <c r="AH274" s="44">
        <f t="shared" si="154"/>
        <v>1131.0149664282415</v>
      </c>
      <c r="AI274" s="75"/>
      <c r="AJ274" s="75"/>
      <c r="AK274" s="75">
        <f t="shared" si="149"/>
        <v>208.27515819823185</v>
      </c>
      <c r="AL274" s="75">
        <f t="shared" si="150"/>
        <v>177.19122924294371</v>
      </c>
      <c r="AM274" s="132"/>
      <c r="AN274" s="44"/>
      <c r="AO274" s="40"/>
      <c r="AQ274" s="75">
        <f t="shared" si="155"/>
        <v>102.57589353074127</v>
      </c>
      <c r="AR274" s="75"/>
      <c r="AS274" s="75"/>
      <c r="CQ274" s="75">
        <f t="shared" si="151"/>
        <v>210.84960420884147</v>
      </c>
      <c r="CR274" s="120">
        <f t="shared" si="152"/>
        <v>313.42549773958274</v>
      </c>
      <c r="CS274" s="75"/>
    </row>
    <row r="275" spans="1:97" x14ac:dyDescent="0.2">
      <c r="A275" s="132">
        <v>540</v>
      </c>
      <c r="B275" s="132">
        <v>813.15</v>
      </c>
      <c r="C275" s="40">
        <v>1.229785402447273</v>
      </c>
      <c r="D275" s="132"/>
      <c r="E275" s="44">
        <v>1.96346</v>
      </c>
      <c r="F275" s="44" t="e">
        <v>#N/A</v>
      </c>
      <c r="G275" s="150">
        <v>1.7723899999999999</v>
      </c>
      <c r="H275" s="44">
        <v>1.4370000000000001</v>
      </c>
      <c r="I275" s="44"/>
      <c r="J275" s="44">
        <v>1.76281</v>
      </c>
      <c r="K275" s="44">
        <v>1.7297</v>
      </c>
      <c r="L275" s="44">
        <v>1.7890999999999999</v>
      </c>
      <c r="M275" s="44">
        <v>1.7858799999999999</v>
      </c>
      <c r="N275" s="44">
        <v>1.7802800000000001</v>
      </c>
      <c r="O275" s="44">
        <v>1.7837684827353577</v>
      </c>
      <c r="P275" s="44">
        <v>1.7798302918185687</v>
      </c>
      <c r="Q275" s="44">
        <v>1.7698027332630992</v>
      </c>
      <c r="R275" s="44">
        <v>1.74851</v>
      </c>
      <c r="S275" s="44">
        <v>1.4961800000000001</v>
      </c>
      <c r="T275" s="44">
        <v>1.788279234521287</v>
      </c>
      <c r="U275" s="44">
        <v>1.7626871495152885</v>
      </c>
      <c r="V275" s="44">
        <v>1.7546481587185481</v>
      </c>
      <c r="W275" s="44">
        <v>1.7673472095115932</v>
      </c>
      <c r="X275" s="132"/>
      <c r="Y275" s="132" t="e">
        <f>NA()</f>
        <v>#N/A</v>
      </c>
      <c r="Z275" s="132"/>
      <c r="AA275" s="40">
        <f t="shared" si="145"/>
        <v>240.31505264856651</v>
      </c>
      <c r="AB275" s="40"/>
      <c r="AC275" s="132"/>
      <c r="AD275" s="40">
        <f t="shared" si="146"/>
        <v>294.45752841642332</v>
      </c>
      <c r="AE275" s="40">
        <f t="shared" si="147"/>
        <v>271.04765418434488</v>
      </c>
      <c r="AF275" s="44">
        <f t="shared" si="148"/>
        <v>304.84415696461986</v>
      </c>
      <c r="AG275" s="44">
        <f t="shared" si="153"/>
        <v>107.88205259821137</v>
      </c>
      <c r="AH275" s="44">
        <f t="shared" si="154"/>
        <v>1142.2036001771344</v>
      </c>
      <c r="AI275" s="75"/>
      <c r="AJ275" s="75"/>
      <c r="AK275" s="75">
        <f t="shared" si="149"/>
        <v>207.23444604098276</v>
      </c>
      <c r="AL275" s="75">
        <f t="shared" si="150"/>
        <v>176.21864877845084</v>
      </c>
      <c r="AM275" s="132"/>
      <c r="AN275" s="44"/>
      <c r="AO275" s="40"/>
      <c r="AQ275" s="75">
        <f t="shared" si="155"/>
        <v>102.37930478331454</v>
      </c>
      <c r="AR275" s="75"/>
      <c r="AS275" s="75"/>
      <c r="CQ275" s="75">
        <f t="shared" si="151"/>
        <v>209.77131116313939</v>
      </c>
      <c r="CR275" s="120">
        <f t="shared" si="152"/>
        <v>312.15061594645402</v>
      </c>
      <c r="CS275" s="75"/>
    </row>
    <row r="276" spans="1:97" x14ac:dyDescent="0.2">
      <c r="A276" s="132">
        <v>542</v>
      </c>
      <c r="B276" s="132">
        <v>815.15</v>
      </c>
      <c r="C276" s="40">
        <v>1.2267680794945717</v>
      </c>
      <c r="D276" s="132"/>
      <c r="E276" s="44">
        <v>1.9585600000000001</v>
      </c>
      <c r="F276" s="44" t="e">
        <v>#N/A</v>
      </c>
      <c r="G276" s="150">
        <v>1.76831</v>
      </c>
      <c r="H276" s="44">
        <v>1.4352400000000001</v>
      </c>
      <c r="I276" s="44"/>
      <c r="J276" s="44">
        <v>1.7587200000000001</v>
      </c>
      <c r="K276" s="44">
        <v>1.7257800000000001</v>
      </c>
      <c r="L276" s="44">
        <v>1.78491</v>
      </c>
      <c r="M276" s="44">
        <v>1.78159</v>
      </c>
      <c r="N276" s="44">
        <v>1.7760100000000001</v>
      </c>
      <c r="O276" s="44">
        <v>1.7794774513884686</v>
      </c>
      <c r="P276" s="44">
        <v>1.7756342900455511</v>
      </c>
      <c r="Q276" s="44">
        <v>1.765702753564397</v>
      </c>
      <c r="R276" s="44">
        <v>1.74448</v>
      </c>
      <c r="S276" s="44">
        <v>1.4936799999999999</v>
      </c>
      <c r="T276" s="44">
        <v>1.78403299588291</v>
      </c>
      <c r="U276" s="44">
        <v>1.7586308107668309</v>
      </c>
      <c r="V276" s="44">
        <v>1.7506452288077043</v>
      </c>
      <c r="W276" s="44">
        <v>1.7632677538374173</v>
      </c>
      <c r="X276" s="132"/>
      <c r="Y276" s="132" t="e">
        <f>NA()</f>
        <v>#N/A</v>
      </c>
      <c r="Z276" s="132"/>
      <c r="AA276" s="40">
        <f t="shared" si="145"/>
        <v>239.08575352679173</v>
      </c>
      <c r="AB276" s="40"/>
      <c r="AC276" s="132"/>
      <c r="AD276" s="40">
        <f t="shared" si="146"/>
        <v>293.18559042314837</v>
      </c>
      <c r="AE276" s="40">
        <f t="shared" si="147"/>
        <v>269.63675397166162</v>
      </c>
      <c r="AF276" s="44">
        <f t="shared" si="148"/>
        <v>303.59859547000519</v>
      </c>
      <c r="AG276" s="44">
        <f t="shared" si="153"/>
        <v>108.43067410586569</v>
      </c>
      <c r="AH276" s="44">
        <f t="shared" si="154"/>
        <v>1153.4066779586117</v>
      </c>
      <c r="AI276" s="75"/>
      <c r="AJ276" s="75"/>
      <c r="AK276" s="75">
        <f t="shared" si="149"/>
        <v>206.20057346606282</v>
      </c>
      <c r="AL276" s="75">
        <f t="shared" si="150"/>
        <v>175.25248962006043</v>
      </c>
      <c r="AM276" s="132"/>
      <c r="AN276" s="44"/>
      <c r="AO276" s="40"/>
      <c r="AQ276" s="75">
        <f t="shared" si="155"/>
        <v>102.18522113324779</v>
      </c>
      <c r="AR276" s="75"/>
      <c r="AS276" s="75"/>
      <c r="CQ276" s="75">
        <f t="shared" si="151"/>
        <v>208.69220559775835</v>
      </c>
      <c r="CR276" s="120">
        <f t="shared" si="152"/>
        <v>310.87742673100627</v>
      </c>
      <c r="CS276" s="75"/>
    </row>
    <row r="277" spans="1:97" x14ac:dyDescent="0.2">
      <c r="A277" s="132">
        <v>544</v>
      </c>
      <c r="B277" s="132">
        <v>817.15</v>
      </c>
      <c r="C277" s="40">
        <v>1.2237655265251177</v>
      </c>
      <c r="D277" s="132"/>
      <c r="E277" s="44">
        <v>1.9537</v>
      </c>
      <c r="F277" s="44" t="e">
        <v>#N/A</v>
      </c>
      <c r="G277" s="150">
        <v>1.7642599999999999</v>
      </c>
      <c r="H277" s="44">
        <v>1.4334899999999999</v>
      </c>
      <c r="I277" s="44"/>
      <c r="J277" s="44">
        <v>1.7546600000000001</v>
      </c>
      <c r="K277" s="44">
        <v>1.7218899999999999</v>
      </c>
      <c r="L277" s="44">
        <v>1.7807500000000001</v>
      </c>
      <c r="M277" s="44">
        <v>1.7773300000000001</v>
      </c>
      <c r="N277" s="44">
        <v>1.7717799999999999</v>
      </c>
      <c r="O277" s="44">
        <v>1.7752239295367782</v>
      </c>
      <c r="P277" s="44">
        <v>1.7714782885967781</v>
      </c>
      <c r="Q277" s="44">
        <v>1.7616294530547962</v>
      </c>
      <c r="R277" s="44">
        <v>1.74047</v>
      </c>
      <c r="S277" s="44">
        <v>1.4912000000000001</v>
      </c>
      <c r="T277" s="44">
        <v>1.779820108155173</v>
      </c>
      <c r="U277" s="44">
        <v>1.7546077912246401</v>
      </c>
      <c r="V277" s="44">
        <v>1.7466722982350578</v>
      </c>
      <c r="W277" s="44">
        <v>1.7592149385233171</v>
      </c>
      <c r="X277" s="132"/>
      <c r="Y277" s="132" t="e">
        <f>NA()</f>
        <v>#N/A</v>
      </c>
      <c r="Z277" s="132"/>
      <c r="AA277" s="40">
        <f t="shared" si="145"/>
        <v>237.86292377547323</v>
      </c>
      <c r="AB277" s="40"/>
      <c r="AC277" s="132"/>
      <c r="AD277" s="40">
        <f t="shared" si="146"/>
        <v>291.92011362029803</v>
      </c>
      <c r="AE277" s="40">
        <f t="shared" si="147"/>
        <v>268.23276020314506</v>
      </c>
      <c r="AF277" s="44">
        <f t="shared" si="148"/>
        <v>302.35934512037011</v>
      </c>
      <c r="AG277" s="44">
        <f t="shared" si="153"/>
        <v>108.97755431209723</v>
      </c>
      <c r="AH277" s="44">
        <f t="shared" si="154"/>
        <v>1164.6237981125719</v>
      </c>
      <c r="AI277" s="75"/>
      <c r="AJ277" s="75"/>
      <c r="AK277" s="75">
        <f t="shared" si="149"/>
        <v>205.17348208617122</v>
      </c>
      <c r="AL277" s="75">
        <f t="shared" si="150"/>
        <v>174.29269666229868</v>
      </c>
      <c r="AM277" s="132"/>
      <c r="AN277" s="44"/>
      <c r="AO277" s="40"/>
      <c r="AQ277" s="75">
        <f t="shared" si="155"/>
        <v>101.99367160178008</v>
      </c>
      <c r="AR277" s="75"/>
      <c r="AS277" s="75"/>
      <c r="CQ277" s="75">
        <f t="shared" si="151"/>
        <v>207.61930862974805</v>
      </c>
      <c r="CR277" s="120">
        <f t="shared" si="152"/>
        <v>309.61298023152824</v>
      </c>
      <c r="CS277" s="75"/>
    </row>
    <row r="278" spans="1:97" x14ac:dyDescent="0.2">
      <c r="A278" s="132">
        <v>546</v>
      </c>
      <c r="B278" s="132">
        <v>819.15</v>
      </c>
      <c r="C278" s="40">
        <v>1.2207776353537203</v>
      </c>
      <c r="D278" s="132"/>
      <c r="E278" s="44">
        <v>1.9488799999999999</v>
      </c>
      <c r="F278" s="44" t="e">
        <v>#N/A</v>
      </c>
      <c r="G278" s="150">
        <v>1.7602500000000001</v>
      </c>
      <c r="H278" s="44">
        <v>1.4317500000000001</v>
      </c>
      <c r="I278" s="44"/>
      <c r="J278" s="44">
        <v>1.75065</v>
      </c>
      <c r="K278" s="44">
        <v>1.7180299999999999</v>
      </c>
      <c r="L278" s="44">
        <v>1.7766299999999999</v>
      </c>
      <c r="M278" s="44">
        <v>1.77311</v>
      </c>
      <c r="N278" s="44">
        <v>1.7675799999999999</v>
      </c>
      <c r="O278" s="44">
        <v>1.7710053641928927</v>
      </c>
      <c r="P278" s="44">
        <v>1.7673556645220281</v>
      </c>
      <c r="Q278" s="44">
        <v>1.7575928129992415</v>
      </c>
      <c r="R278" s="44">
        <v>1.73651</v>
      </c>
      <c r="S278" s="44">
        <v>1.48875</v>
      </c>
      <c r="T278" s="44">
        <v>1.7756405711403189</v>
      </c>
      <c r="U278" s="44">
        <v>1.750618091041739</v>
      </c>
      <c r="V278" s="44">
        <v>1.7427360032178039</v>
      </c>
      <c r="W278" s="44">
        <v>1.7552021225969803</v>
      </c>
      <c r="X278" s="132"/>
      <c r="Y278" s="132" t="e">
        <f>NA()</f>
        <v>#N/A</v>
      </c>
      <c r="Z278" s="132"/>
      <c r="AA278" s="40">
        <f t="shared" si="145"/>
        <v>236.64651270688279</v>
      </c>
      <c r="AB278" s="40"/>
      <c r="AC278" s="132"/>
      <c r="AD278" s="40">
        <f t="shared" si="146"/>
        <v>290.66104896490071</v>
      </c>
      <c r="AE278" s="40">
        <f t="shared" si="147"/>
        <v>266.83562229139966</v>
      </c>
      <c r="AF278" s="44">
        <f t="shared" si="148"/>
        <v>301.12635812471314</v>
      </c>
      <c r="AG278" s="44">
        <f t="shared" si="153"/>
        <v>109.52269581045375</v>
      </c>
      <c r="AH278" s="44">
        <f t="shared" si="154"/>
        <v>1175.854563990089</v>
      </c>
      <c r="AI278" s="75"/>
      <c r="AJ278" s="75"/>
      <c r="AK278" s="75">
        <f t="shared" si="149"/>
        <v>204.1531141220697</v>
      </c>
      <c r="AL278" s="75">
        <f t="shared" si="150"/>
        <v>173.33921537683062</v>
      </c>
      <c r="AM278" s="132"/>
      <c r="AN278" s="44"/>
      <c r="AO278" s="40"/>
      <c r="AQ278" s="75">
        <f t="shared" si="155"/>
        <v>101.79900417688981</v>
      </c>
      <c r="AR278" s="75"/>
      <c r="AS278" s="75"/>
      <c r="CQ278" s="75">
        <f t="shared" si="151"/>
        <v>206.55837212527589</v>
      </c>
      <c r="CR278" s="120">
        <f t="shared" si="152"/>
        <v>308.35737630216579</v>
      </c>
      <c r="CS278" s="75"/>
    </row>
    <row r="279" spans="1:97" x14ac:dyDescent="0.2">
      <c r="A279" s="132">
        <v>548</v>
      </c>
      <c r="B279" s="132">
        <v>821.15</v>
      </c>
      <c r="C279" s="40">
        <v>1.2178042988491751</v>
      </c>
      <c r="D279" s="132"/>
      <c r="E279" s="44">
        <v>1.9440999999999999</v>
      </c>
      <c r="F279" s="44" t="e">
        <v>#N/A</v>
      </c>
      <c r="G279" s="150">
        <v>1.7562599999999999</v>
      </c>
      <c r="H279" s="44">
        <v>1.4300200000000001</v>
      </c>
      <c r="I279" s="44"/>
      <c r="J279" s="44">
        <v>1.7466600000000001</v>
      </c>
      <c r="K279" s="44">
        <v>1.7141999999999999</v>
      </c>
      <c r="L279" s="44">
        <v>1.77254</v>
      </c>
      <c r="M279" s="44">
        <v>1.76892</v>
      </c>
      <c r="N279" s="44">
        <v>1.7634099999999999</v>
      </c>
      <c r="O279" s="44">
        <v>1.7668220057493058</v>
      </c>
      <c r="P279" s="44">
        <v>1.7632629694223785</v>
      </c>
      <c r="Q279" s="44">
        <v>1.753592833448177</v>
      </c>
      <c r="R279" s="44">
        <v>1.7325699999999999</v>
      </c>
      <c r="S279" s="44">
        <v>1.48631</v>
      </c>
      <c r="T279" s="44">
        <v>1.7714943322455794</v>
      </c>
      <c r="U279" s="44">
        <v>1.7466617102793405</v>
      </c>
      <c r="V279" s="44">
        <v>1.7388230713748551</v>
      </c>
      <c r="W279" s="44">
        <v>1.7512193057489844</v>
      </c>
      <c r="X279" s="132"/>
      <c r="Y279" s="132" t="e">
        <f>NA()</f>
        <v>#N/A</v>
      </c>
      <c r="Z279" s="132"/>
      <c r="AA279" s="40">
        <f t="shared" si="145"/>
        <v>235.43647015920283</v>
      </c>
      <c r="AB279" s="40"/>
      <c r="AC279" s="132"/>
      <c r="AD279" s="40">
        <f t="shared" si="146"/>
        <v>289.40834790846895</v>
      </c>
      <c r="AE279" s="40">
        <f t="shared" si="147"/>
        <v>265.44529014187424</v>
      </c>
      <c r="AF279" s="44">
        <f t="shared" si="148"/>
        <v>299.89958717283315</v>
      </c>
      <c r="AG279" s="44">
        <f t="shared" si="153"/>
        <v>110.06610130213701</v>
      </c>
      <c r="AH279" s="44">
        <f t="shared" si="154"/>
        <v>1187.0985838975441</v>
      </c>
      <c r="AI279" s="75"/>
      <c r="AJ279" s="75"/>
      <c r="AK279" s="75">
        <f t="shared" si="149"/>
        <v>203.13941239515006</v>
      </c>
      <c r="AL279" s="75">
        <f t="shared" si="150"/>
        <v>172.39199180536528</v>
      </c>
      <c r="AM279" s="132"/>
      <c r="AN279" s="44"/>
      <c r="AO279" s="40"/>
      <c r="AQ279" s="75">
        <f t="shared" si="155"/>
        <v>101.61259701057085</v>
      </c>
      <c r="AR279" s="75"/>
      <c r="AS279" s="75"/>
      <c r="CQ279" s="75">
        <f t="shared" si="151"/>
        <v>205.49811784588772</v>
      </c>
      <c r="CR279" s="120">
        <f t="shared" si="152"/>
        <v>307.1107148564584</v>
      </c>
      <c r="CS279" s="75"/>
    </row>
    <row r="280" spans="1:97" x14ac:dyDescent="0.2">
      <c r="A280" s="132">
        <v>550</v>
      </c>
      <c r="B280" s="132">
        <v>823.15</v>
      </c>
      <c r="C280" s="40">
        <v>1.2148454109214604</v>
      </c>
      <c r="D280" s="132"/>
      <c r="E280" s="44">
        <v>1.9393499999999999</v>
      </c>
      <c r="F280" s="44" t="e">
        <v>#N/A</v>
      </c>
      <c r="G280" s="150">
        <v>1.75231</v>
      </c>
      <c r="H280" s="44">
        <v>1.4282999999999999</v>
      </c>
      <c r="I280" s="44"/>
      <c r="J280" s="44">
        <v>1.7426999999999999</v>
      </c>
      <c r="K280" s="44">
        <v>1.7103999999999999</v>
      </c>
      <c r="L280" s="44">
        <v>1.7684800000000001</v>
      </c>
      <c r="M280" s="44">
        <v>1.7647699999999999</v>
      </c>
      <c r="N280" s="44">
        <v>1.75928</v>
      </c>
      <c r="O280" s="44">
        <v>1.7626741048758843</v>
      </c>
      <c r="P280" s="44">
        <v>1.7592069677578039</v>
      </c>
      <c r="Q280" s="44">
        <v>1.7496161934558132</v>
      </c>
      <c r="R280" s="44">
        <v>1.7286699999999999</v>
      </c>
      <c r="S280" s="44">
        <v>1.4838800000000001</v>
      </c>
      <c r="T280" s="44">
        <v>1.7673847426079163</v>
      </c>
      <c r="U280" s="44">
        <v>1.7427353291316923</v>
      </c>
      <c r="V280" s="44">
        <v>1.7349501390057724</v>
      </c>
      <c r="W280" s="44">
        <v>1.7472698048964959</v>
      </c>
      <c r="X280" s="132"/>
      <c r="Y280" s="132" t="e">
        <f>NA()</f>
        <v>#N/A</v>
      </c>
      <c r="Z280" s="132"/>
      <c r="AA280" s="40">
        <f t="shared" si="145"/>
        <v>234.23274648974859</v>
      </c>
      <c r="AB280" s="40"/>
      <c r="AC280" s="132"/>
      <c r="AD280" s="40">
        <f t="shared" si="146"/>
        <v>288.16196239079022</v>
      </c>
      <c r="AE280" s="40">
        <f t="shared" si="147"/>
        <v>264.06171414687481</v>
      </c>
      <c r="AF280" s="44">
        <f t="shared" si="148"/>
        <v>298.67898542930448</v>
      </c>
      <c r="AG280" s="44">
        <f t="shared" si="153"/>
        <v>110.60777359263957</v>
      </c>
      <c r="AH280" s="44">
        <f t="shared" si="154"/>
        <v>1198.3554710413298</v>
      </c>
      <c r="AI280" s="75"/>
      <c r="AJ280" s="75"/>
      <c r="AK280" s="75">
        <f t="shared" si="149"/>
        <v>202.13232032010399</v>
      </c>
      <c r="AL280" s="75">
        <f t="shared" si="150"/>
        <v>171.45097255266043</v>
      </c>
      <c r="AM280" s="132"/>
      <c r="AN280" s="44"/>
      <c r="AO280" s="40"/>
      <c r="AQ280" s="75">
        <f t="shared" si="155"/>
        <v>101.4179478852144</v>
      </c>
      <c r="AR280" s="75"/>
      <c r="AS280" s="75"/>
      <c r="CQ280" s="75">
        <f t="shared" si="151"/>
        <v>204.44999161487485</v>
      </c>
      <c r="CR280" s="120">
        <f t="shared" si="152"/>
        <v>305.86793950008922</v>
      </c>
      <c r="CS280" s="75"/>
    </row>
    <row r="281" spans="1:97" x14ac:dyDescent="0.2">
      <c r="A281" s="132">
        <v>552</v>
      </c>
      <c r="B281" s="132">
        <v>825.15</v>
      </c>
      <c r="C281" s="40">
        <v>1.2119008665091195</v>
      </c>
      <c r="D281" s="132"/>
      <c r="E281" s="44">
        <v>1.9346399999999999</v>
      </c>
      <c r="F281" s="44" t="e">
        <v>#N/A</v>
      </c>
      <c r="G281" s="150">
        <v>1.7483900000000001</v>
      </c>
      <c r="H281" s="44">
        <v>1.42659</v>
      </c>
      <c r="I281" s="44"/>
      <c r="J281" s="44">
        <v>1.73878</v>
      </c>
      <c r="K281" s="44">
        <v>1.7066399999999999</v>
      </c>
      <c r="L281" s="44">
        <v>1.7644599999999999</v>
      </c>
      <c r="M281" s="44">
        <v>1.76065</v>
      </c>
      <c r="N281" s="44">
        <v>1.75519</v>
      </c>
      <c r="O281" s="44">
        <v>1.7585590692382216</v>
      </c>
      <c r="P281" s="44">
        <v>1.755184282143943</v>
      </c>
      <c r="Q281" s="44">
        <v>1.745679553506247</v>
      </c>
      <c r="R281" s="44">
        <v>1.7248000000000001</v>
      </c>
      <c r="S281" s="44">
        <v>1.4814799999999999</v>
      </c>
      <c r="T281" s="44">
        <v>1.7633085036644878</v>
      </c>
      <c r="U281" s="44">
        <v>1.7388423076501478</v>
      </c>
      <c r="V281" s="44">
        <v>1.7311038422826046</v>
      </c>
      <c r="W281" s="44">
        <v>1.7433502866671706</v>
      </c>
      <c r="X281" s="132"/>
      <c r="Y281" s="132" t="e">
        <f>NA()</f>
        <v>#N/A</v>
      </c>
      <c r="Z281" s="132"/>
      <c r="AA281" s="40">
        <f t="shared" si="145"/>
        <v>233.03529256829421</v>
      </c>
      <c r="AB281" s="40"/>
      <c r="AC281" s="132"/>
      <c r="AD281" s="40">
        <f t="shared" si="146"/>
        <v>286.92184483381027</v>
      </c>
      <c r="AE281" s="40">
        <f t="shared" si="147"/>
        <v>262.68484517966431</v>
      </c>
      <c r="AF281" s="44">
        <f t="shared" si="148"/>
        <v>297.46450652754169</v>
      </c>
      <c r="AG281" s="44">
        <f t="shared" si="153"/>
        <v>111.14771558847181</v>
      </c>
      <c r="AH281" s="44">
        <f t="shared" si="154"/>
        <v>1209.6248434730358</v>
      </c>
      <c r="AI281" s="75"/>
      <c r="AJ281" s="75"/>
      <c r="AK281" s="75">
        <f t="shared" si="149"/>
        <v>201.13178189769749</v>
      </c>
      <c r="AL281" s="75">
        <f t="shared" si="150"/>
        <v>170.51610477962436</v>
      </c>
      <c r="AM281" s="132"/>
      <c r="AN281" s="44"/>
      <c r="AO281" s="40"/>
      <c r="AQ281" s="75">
        <f t="shared" si="155"/>
        <v>101.22589818563713</v>
      </c>
      <c r="AR281" s="75"/>
      <c r="AS281" s="75"/>
      <c r="CQ281" s="75">
        <f t="shared" si="151"/>
        <v>203.40838331179728</v>
      </c>
      <c r="CR281" s="120">
        <f t="shared" si="152"/>
        <v>304.63428149743442</v>
      </c>
      <c r="CS281" s="75"/>
    </row>
    <row r="282" spans="1:97" x14ac:dyDescent="0.2">
      <c r="A282" s="132">
        <v>554</v>
      </c>
      <c r="B282" s="132">
        <v>827.15</v>
      </c>
      <c r="C282" s="40">
        <v>1.2089705615668258</v>
      </c>
      <c r="D282" s="132"/>
      <c r="E282" s="44">
        <v>1.92997</v>
      </c>
      <c r="F282" s="44" t="e">
        <v>#N/A</v>
      </c>
      <c r="G282" s="150">
        <v>1.74451</v>
      </c>
      <c r="H282" s="44">
        <v>1.42489</v>
      </c>
      <c r="I282" s="44"/>
      <c r="J282" s="44">
        <v>1.73489</v>
      </c>
      <c r="K282" s="44">
        <v>1.7029000000000001</v>
      </c>
      <c r="L282" s="44">
        <v>1.76047</v>
      </c>
      <c r="M282" s="44">
        <v>1.75657</v>
      </c>
      <c r="N282" s="44">
        <v>1.7511300000000001</v>
      </c>
      <c r="O282" s="44">
        <v>1.7544799799370752</v>
      </c>
      <c r="P282" s="44">
        <v>1.7511915870340915</v>
      </c>
      <c r="Q282" s="44">
        <v>1.7417729135764017</v>
      </c>
      <c r="R282" s="44">
        <v>1.72096</v>
      </c>
      <c r="S282" s="44">
        <v>1.47909</v>
      </c>
      <c r="T282" s="44">
        <v>1.7592622645096037</v>
      </c>
      <c r="U282" s="44">
        <v>1.7349759255710675</v>
      </c>
      <c r="V282" s="44">
        <v>1.7272909084888293</v>
      </c>
      <c r="W282" s="44">
        <v>1.7394641092887029</v>
      </c>
      <c r="X282" s="132"/>
      <c r="Y282" s="132" t="e">
        <f>NA()</f>
        <v>#N/A</v>
      </c>
      <c r="Z282" s="132"/>
      <c r="AA282" s="40">
        <f t="shared" si="145"/>
        <v>231.84405977050187</v>
      </c>
      <c r="AB282" s="40"/>
      <c r="AC282" s="132"/>
      <c r="AD282" s="40">
        <f t="shared" si="146"/>
        <v>285.68794813560874</v>
      </c>
      <c r="AE282" s="40">
        <f t="shared" si="147"/>
        <v>261.31463458864778</v>
      </c>
      <c r="AF282" s="44">
        <f t="shared" si="148"/>
        <v>296.25610456395378</v>
      </c>
      <c r="AG282" s="44">
        <f t="shared" si="153"/>
        <v>111.68593029397077</v>
      </c>
      <c r="AH282" s="44">
        <f t="shared" si="154"/>
        <v>1220.9063240352111</v>
      </c>
      <c r="AI282" s="75"/>
      <c r="AJ282" s="75"/>
      <c r="AK282" s="75">
        <f t="shared" si="149"/>
        <v>200.13774170764509</v>
      </c>
      <c r="AL282" s="75">
        <f t="shared" si="150"/>
        <v>169.58733619651565</v>
      </c>
      <c r="AM282" s="132"/>
      <c r="AN282" s="44"/>
      <c r="AO282" s="40"/>
      <c r="AQ282" s="75">
        <f t="shared" si="155"/>
        <v>101.03074482475236</v>
      </c>
      <c r="AR282" s="75"/>
      <c r="AS282" s="75"/>
      <c r="CQ282" s="75">
        <f t="shared" si="151"/>
        <v>202.3790961711552</v>
      </c>
      <c r="CR282" s="120">
        <f t="shared" si="152"/>
        <v>303.40984099590747</v>
      </c>
      <c r="CS282" s="75"/>
    </row>
    <row r="283" spans="1:97" x14ac:dyDescent="0.2">
      <c r="A283" s="132">
        <v>556</v>
      </c>
      <c r="B283" s="132">
        <v>829.15</v>
      </c>
      <c r="C283" s="40">
        <v>1.2060543930531267</v>
      </c>
      <c r="D283" s="132"/>
      <c r="E283" s="44">
        <v>1.92533</v>
      </c>
      <c r="F283" s="44" t="e">
        <v>#N/A</v>
      </c>
      <c r="G283" s="150">
        <v>1.74065</v>
      </c>
      <c r="H283" s="44">
        <v>1.4232</v>
      </c>
      <c r="I283" s="44"/>
      <c r="J283" s="44">
        <v>1.7310300000000001</v>
      </c>
      <c r="K283" s="44">
        <v>1.6992</v>
      </c>
      <c r="L283" s="44">
        <v>1.75651</v>
      </c>
      <c r="M283" s="44">
        <v>1.7525200000000001</v>
      </c>
      <c r="N283" s="44">
        <v>1.7471000000000001</v>
      </c>
      <c r="O283" s="44">
        <v>1.750434231840774</v>
      </c>
      <c r="P283" s="44">
        <v>1.7472355850125174</v>
      </c>
      <c r="Q283" s="44">
        <v>1.737896257877086</v>
      </c>
      <c r="R283" s="44">
        <v>1.71715</v>
      </c>
      <c r="S283" s="44">
        <v>1.4767300000000001</v>
      </c>
      <c r="T283" s="44">
        <v>1.7552493240261284</v>
      </c>
      <c r="U283" s="44">
        <v>1.7311462230091845</v>
      </c>
      <c r="V283" s="44">
        <v>1.723504610547661</v>
      </c>
      <c r="W283" s="44">
        <v>1.7356079474799824</v>
      </c>
      <c r="X283" s="132"/>
      <c r="Y283" s="132" t="e">
        <f>NA()</f>
        <v>#N/A</v>
      </c>
      <c r="Z283" s="132"/>
      <c r="AA283" s="40">
        <f t="shared" si="145"/>
        <v>230.6589999714505</v>
      </c>
      <c r="AB283" s="40"/>
      <c r="AC283" s="132"/>
      <c r="AD283" s="40">
        <f t="shared" si="146"/>
        <v>284.46022566446436</v>
      </c>
      <c r="AE283" s="40">
        <f t="shared" si="147"/>
        <v>259.95103419164207</v>
      </c>
      <c r="AF283" s="44">
        <f t="shared" si="148"/>
        <v>295.05373409218498</v>
      </c>
      <c r="AG283" s="44">
        <f t="shared" si="153"/>
        <v>112.22242080818783</v>
      </c>
      <c r="AH283" s="44">
        <f t="shared" si="154"/>
        <v>1232.1995403075757</v>
      </c>
      <c r="AI283" s="75"/>
      <c r="AJ283" s="75"/>
      <c r="AK283" s="75">
        <f t="shared" si="149"/>
        <v>199.15014490158262</v>
      </c>
      <c r="AL283" s="75">
        <f t="shared" si="150"/>
        <v>168.66461505623715</v>
      </c>
      <c r="AM283" s="132"/>
      <c r="AN283" s="44"/>
      <c r="AO283" s="40"/>
      <c r="AQ283" s="75">
        <f t="shared" si="155"/>
        <v>100.83877493151631</v>
      </c>
      <c r="AR283" s="75"/>
      <c r="AS283" s="75"/>
      <c r="CQ283" s="75">
        <f t="shared" si="151"/>
        <v>201.35074931797311</v>
      </c>
      <c r="CR283" s="120">
        <f t="shared" si="152"/>
        <v>302.18952424948924</v>
      </c>
      <c r="CS283" s="75"/>
    </row>
    <row r="284" spans="1:97" x14ac:dyDescent="0.2">
      <c r="A284" s="132">
        <v>558</v>
      </c>
      <c r="B284" s="132">
        <v>831.15</v>
      </c>
      <c r="C284" s="40">
        <v>1.2031522589183661</v>
      </c>
      <c r="D284" s="132"/>
      <c r="E284" s="44">
        <v>1.92073</v>
      </c>
      <c r="F284" s="44" t="e">
        <v>#N/A</v>
      </c>
      <c r="G284" s="150">
        <v>1.73682</v>
      </c>
      <c r="H284" s="44">
        <v>1.42153</v>
      </c>
      <c r="I284" s="44"/>
      <c r="J284" s="44">
        <v>1.7272099999999999</v>
      </c>
      <c r="K284" s="44">
        <v>1.6955199999999999</v>
      </c>
      <c r="L284" s="44">
        <v>1.75258</v>
      </c>
      <c r="M284" s="44">
        <v>1.7484999999999999</v>
      </c>
      <c r="N284" s="44">
        <v>1.7431000000000001</v>
      </c>
      <c r="O284" s="44">
        <v>1.7464220566632798</v>
      </c>
      <c r="P284" s="44">
        <v>1.743306205916354</v>
      </c>
      <c r="Q284" s="44">
        <v>1.7340496180246825</v>
      </c>
      <c r="R284" s="44">
        <v>1.7133700000000001</v>
      </c>
      <c r="S284" s="44">
        <v>1.47438</v>
      </c>
      <c r="T284" s="44">
        <v>1.7512697341195693</v>
      </c>
      <c r="U284" s="44">
        <v>1.7273431602346121</v>
      </c>
      <c r="V284" s="44">
        <v>1.7197549490089172</v>
      </c>
      <c r="W284" s="44">
        <v>1.7317817276900873</v>
      </c>
      <c r="X284" s="132"/>
      <c r="Y284" s="132" t="e">
        <f>NA()</f>
        <v>#N/A</v>
      </c>
      <c r="Z284" s="132"/>
      <c r="AA284" s="40">
        <f t="shared" si="145"/>
        <v>229.48006553926382</v>
      </c>
      <c r="AB284" s="40"/>
      <c r="AC284" s="132"/>
      <c r="AD284" s="40">
        <f t="shared" si="146"/>
        <v>283.23863125300943</v>
      </c>
      <c r="AE284" s="40">
        <f t="shared" si="147"/>
        <v>258.59399627022799</v>
      </c>
      <c r="AF284" s="44">
        <f t="shared" si="148"/>
        <v>293.85735011744129</v>
      </c>
      <c r="AG284" s="44">
        <f t="shared" si="153"/>
        <v>112.75719032184095</v>
      </c>
      <c r="AH284" s="44">
        <f t="shared" si="154"/>
        <v>1243.5041245537727</v>
      </c>
      <c r="AI284" s="75"/>
      <c r="AJ284" s="75"/>
      <c r="AK284" s="75">
        <f t="shared" si="149"/>
        <v>198.16893719613878</v>
      </c>
      <c r="AL284" s="75">
        <f t="shared" si="150"/>
        <v>167.7478901477248</v>
      </c>
      <c r="AM284" s="132"/>
      <c r="AN284" s="44"/>
      <c r="AO284" s="40"/>
      <c r="AQ284" s="75">
        <f t="shared" si="155"/>
        <v>100.64946716583056</v>
      </c>
      <c r="AR284" s="75"/>
      <c r="AS284" s="75"/>
      <c r="CQ284" s="75">
        <f t="shared" si="151"/>
        <v>200.32209859298663</v>
      </c>
      <c r="CR284" s="120">
        <f t="shared" si="152"/>
        <v>300.97156575881723</v>
      </c>
      <c r="CS284" s="75"/>
    </row>
    <row r="285" spans="1:97" x14ac:dyDescent="0.2">
      <c r="A285" s="132">
        <v>560</v>
      </c>
      <c r="B285" s="132">
        <v>833.15</v>
      </c>
      <c r="C285" s="40">
        <v>1.2002640580927804</v>
      </c>
      <c r="D285" s="132"/>
      <c r="E285" s="44">
        <v>1.9161600000000001</v>
      </c>
      <c r="F285" s="44" t="e">
        <v>#N/A</v>
      </c>
      <c r="G285" s="150">
        <v>1.7330300000000001</v>
      </c>
      <c r="H285" s="44">
        <v>1.4198599999999999</v>
      </c>
      <c r="I285" s="44"/>
      <c r="J285" s="44">
        <v>1.7234100000000001</v>
      </c>
      <c r="K285" s="44">
        <v>1.6918800000000001</v>
      </c>
      <c r="L285" s="44">
        <v>1.74868</v>
      </c>
      <c r="M285" s="44">
        <v>1.7445200000000001</v>
      </c>
      <c r="N285" s="44">
        <v>1.7391399999999999</v>
      </c>
      <c r="O285" s="44">
        <v>1.7424408167854655</v>
      </c>
      <c r="P285" s="44">
        <v>1.7394135198006417</v>
      </c>
      <c r="Q285" s="44">
        <v>1.7302363150119731</v>
      </c>
      <c r="R285" s="44">
        <v>1.70963</v>
      </c>
      <c r="S285" s="44">
        <v>1.47204</v>
      </c>
      <c r="T285" s="44">
        <v>1.7473267937404977</v>
      </c>
      <c r="U285" s="44">
        <v>1.7235767769390038</v>
      </c>
      <c r="V285" s="44">
        <v>1.7160286500015802</v>
      </c>
      <c r="W285" s="44">
        <v>1.72798550733483</v>
      </c>
      <c r="X285" s="132"/>
      <c r="Y285" s="132" t="e">
        <f>NA()</f>
        <v>#N/A</v>
      </c>
      <c r="Z285" s="132"/>
      <c r="AA285" s="40">
        <f t="shared" si="145"/>
        <v>228.30720932883577</v>
      </c>
      <c r="AB285" s="40"/>
      <c r="AC285" s="132"/>
      <c r="AD285" s="40">
        <f t="shared" si="146"/>
        <v>282.02311919246972</v>
      </c>
      <c r="AE285" s="40">
        <f t="shared" si="147"/>
        <v>257.24347356418411</v>
      </c>
      <c r="AF285" s="44">
        <f t="shared" si="148"/>
        <v>292.66690809090164</v>
      </c>
      <c r="AG285" s="44">
        <f t="shared" si="153"/>
        <v>113.29024211438262</v>
      </c>
      <c r="AH285" s="44">
        <f t="shared" si="154"/>
        <v>1254.8197136686435</v>
      </c>
      <c r="AI285" s="75"/>
      <c r="AJ285" s="75"/>
      <c r="AK285" s="75">
        <f t="shared" si="149"/>
        <v>197.19406486610183</v>
      </c>
      <c r="AL285" s="75">
        <f t="shared" si="150"/>
        <v>166.83711078942756</v>
      </c>
      <c r="AM285" s="132"/>
      <c r="AN285" s="44"/>
      <c r="AO285" s="40"/>
      <c r="AQ285" s="75">
        <f t="shared" si="155"/>
        <v>100.45186176403178</v>
      </c>
      <c r="AR285" s="75"/>
      <c r="AS285" s="75"/>
      <c r="CQ285" s="75">
        <f t="shared" si="151"/>
        <v>199.31304640157799</v>
      </c>
      <c r="CR285" s="120">
        <f t="shared" si="152"/>
        <v>299.76490816561</v>
      </c>
      <c r="CS285" s="75"/>
    </row>
    <row r="286" spans="1:97" x14ac:dyDescent="0.2">
      <c r="A286" s="132">
        <v>562</v>
      </c>
      <c r="B286" s="132">
        <v>835.15</v>
      </c>
      <c r="C286" s="40">
        <v>1.197389690474765</v>
      </c>
      <c r="D286" s="132"/>
      <c r="E286" s="44">
        <v>1.9116299999999999</v>
      </c>
      <c r="F286" s="44" t="e">
        <v>#N/A</v>
      </c>
      <c r="G286" s="150">
        <v>1.72926</v>
      </c>
      <c r="H286" s="44">
        <v>1.4181999999999999</v>
      </c>
      <c r="I286" s="44"/>
      <c r="J286" s="44">
        <v>1.7196499999999999</v>
      </c>
      <c r="K286" s="44">
        <v>1.6882600000000001</v>
      </c>
      <c r="L286" s="44">
        <v>1.74482</v>
      </c>
      <c r="M286" s="44">
        <v>1.74057</v>
      </c>
      <c r="N286" s="44">
        <v>1.7352099999999999</v>
      </c>
      <c r="O286" s="44">
        <v>1.7384936007935146</v>
      </c>
      <c r="P286" s="44">
        <v>1.7355474476956994</v>
      </c>
      <c r="Q286" s="44">
        <v>1.7264529989439286</v>
      </c>
      <c r="R286" s="44">
        <v>1.70591</v>
      </c>
      <c r="S286" s="44">
        <v>1.46973</v>
      </c>
      <c r="T286" s="44">
        <v>1.7434105540124776</v>
      </c>
      <c r="U286" s="44">
        <v>1.719833713272142</v>
      </c>
      <c r="V286" s="44">
        <v>1.7123356650171178</v>
      </c>
      <c r="W286" s="44">
        <v>1.724222684358466</v>
      </c>
      <c r="X286" s="132"/>
      <c r="Y286" s="132" t="e">
        <f>NA()</f>
        <v>#N/A</v>
      </c>
      <c r="Z286" s="132"/>
      <c r="AA286" s="40">
        <f t="shared" si="145"/>
        <v>227.14038467565001</v>
      </c>
      <c r="AB286" s="40"/>
      <c r="AC286" s="132"/>
      <c r="AD286" s="40">
        <f t="shared" si="146"/>
        <v>280.81364422699153</v>
      </c>
      <c r="AE286" s="40">
        <f t="shared" si="147"/>
        <v>255.89941926600011</v>
      </c>
      <c r="AF286" s="44">
        <f t="shared" si="148"/>
        <v>291.48236390421141</v>
      </c>
      <c r="AG286" s="44">
        <f t="shared" si="153"/>
        <v>113.82157955109872</v>
      </c>
      <c r="AH286" s="44">
        <f t="shared" si="154"/>
        <v>1266.1459491260105</v>
      </c>
      <c r="AI286" s="75"/>
      <c r="AJ286" s="75"/>
      <c r="AK286" s="75">
        <f t="shared" si="149"/>
        <v>196.22547473768137</v>
      </c>
      <c r="AL286" s="75">
        <f t="shared" si="150"/>
        <v>165.93222682287802</v>
      </c>
      <c r="AM286" s="132"/>
      <c r="AN286" s="44"/>
      <c r="AO286" s="40"/>
      <c r="AQ286" s="75">
        <f t="shared" si="155"/>
        <v>100.26270992280861</v>
      </c>
      <c r="AR286" s="75"/>
      <c r="AS286" s="75"/>
      <c r="CQ286" s="75">
        <f t="shared" si="151"/>
        <v>198.30510944791561</v>
      </c>
      <c r="CR286" s="120">
        <f t="shared" si="152"/>
        <v>298.56781937072412</v>
      </c>
      <c r="CS286" s="75"/>
    </row>
    <row r="287" spans="1:97" x14ac:dyDescent="0.2">
      <c r="A287" s="132">
        <v>564</v>
      </c>
      <c r="B287" s="132">
        <v>837.15</v>
      </c>
      <c r="C287" s="40">
        <v>1.1945290569193097</v>
      </c>
      <c r="D287" s="132"/>
      <c r="E287" s="44">
        <v>1.9071400000000001</v>
      </c>
      <c r="F287" s="44" t="e">
        <v>#N/A</v>
      </c>
      <c r="G287" s="150">
        <v>1.72553</v>
      </c>
      <c r="H287" s="44">
        <v>1.41656</v>
      </c>
      <c r="I287" s="44"/>
      <c r="J287" s="44">
        <v>1.71591</v>
      </c>
      <c r="K287" s="44">
        <v>1.6846699999999999</v>
      </c>
      <c r="L287" s="44">
        <v>1.74099</v>
      </c>
      <c r="M287" s="44">
        <v>1.73665</v>
      </c>
      <c r="N287" s="44">
        <v>1.7313099999999999</v>
      </c>
      <c r="O287" s="44">
        <v>1.7345777584184574</v>
      </c>
      <c r="P287" s="44">
        <v>1.7317180684990858</v>
      </c>
      <c r="Q287" s="44">
        <v>1.7226963591556645</v>
      </c>
      <c r="R287" s="44">
        <v>1.7022200000000001</v>
      </c>
      <c r="S287" s="44">
        <v>1.46743</v>
      </c>
      <c r="T287" s="44">
        <v>1.7395276133185948</v>
      </c>
      <c r="U287" s="44">
        <v>1.7161206492901335</v>
      </c>
      <c r="V287" s="44">
        <v>1.7086693648122671</v>
      </c>
      <c r="W287" s="44">
        <v>1.720486462533358</v>
      </c>
      <c r="X287" s="132"/>
      <c r="Y287" s="132" t="e">
        <f>NA()</f>
        <v>#N/A</v>
      </c>
      <c r="Z287" s="132"/>
      <c r="AA287" s="40">
        <f t="shared" si="145"/>
        <v>225.97954538969447</v>
      </c>
      <c r="AB287" s="40"/>
      <c r="AC287" s="132"/>
      <c r="AD287" s="40">
        <f t="shared" si="146"/>
        <v>279.61016154805111</v>
      </c>
      <c r="AE287" s="40">
        <f t="shared" si="147"/>
        <v>254.56178701546912</v>
      </c>
      <c r="AF287" s="44">
        <f t="shared" si="148"/>
        <v>290.30367388405722</v>
      </c>
      <c r="AG287" s="44">
        <f t="shared" si="153"/>
        <v>114.35120608031481</v>
      </c>
      <c r="AH287" s="44">
        <f t="shared" si="154"/>
        <v>1277.4824769269503</v>
      </c>
      <c r="AI287" s="75"/>
      <c r="AJ287" s="75"/>
      <c r="AK287" s="75">
        <f t="shared" si="149"/>
        <v>195.26311418186273</v>
      </c>
      <c r="AL287" s="75">
        <f t="shared" si="150"/>
        <v>165.03318860635369</v>
      </c>
      <c r="AM287" s="132"/>
      <c r="AN287" s="44"/>
      <c r="AO287" s="40"/>
      <c r="AQ287" s="75">
        <f t="shared" si="155"/>
        <v>100.07048799284982</v>
      </c>
      <c r="AR287" s="75"/>
      <c r="AS287" s="75"/>
      <c r="CQ287" s="75">
        <f t="shared" si="151"/>
        <v>197.30285235380819</v>
      </c>
      <c r="CR287" s="120">
        <f t="shared" si="152"/>
        <v>297.37334034665781</v>
      </c>
      <c r="CS287" s="75"/>
    </row>
    <row r="288" spans="1:97" x14ac:dyDescent="0.2">
      <c r="A288" s="132">
        <v>566</v>
      </c>
      <c r="B288" s="132">
        <v>839.15</v>
      </c>
      <c r="C288" s="40">
        <v>1.1916820592265984</v>
      </c>
      <c r="D288" s="132"/>
      <c r="E288" s="44">
        <v>1.9026700000000001</v>
      </c>
      <c r="F288" s="44" t="e">
        <v>#N/A</v>
      </c>
      <c r="G288" s="150">
        <v>1.7218199999999999</v>
      </c>
      <c r="H288" s="44">
        <v>1.41492</v>
      </c>
      <c r="I288" s="44"/>
      <c r="J288" s="44">
        <v>1.7121999999999999</v>
      </c>
      <c r="K288" s="44">
        <v>1.6811100000000001</v>
      </c>
      <c r="L288" s="44">
        <v>1.7371799999999999</v>
      </c>
      <c r="M288" s="44">
        <v>1.7327600000000001</v>
      </c>
      <c r="N288" s="44">
        <v>1.7274499999999999</v>
      </c>
      <c r="O288" s="44">
        <v>1.7306935026167978</v>
      </c>
      <c r="P288" s="44">
        <v>1.7279086886438768</v>
      </c>
      <c r="Q288" s="44">
        <v>1.7189730431737871</v>
      </c>
      <c r="R288" s="44">
        <v>1.6985699999999999</v>
      </c>
      <c r="S288" s="44">
        <v>1.46515</v>
      </c>
      <c r="T288" s="44">
        <v>1.7356746724784866</v>
      </c>
      <c r="U288" s="44">
        <v>1.7124409052693457</v>
      </c>
      <c r="V288" s="44">
        <v>1.7050330639325373</v>
      </c>
      <c r="W288" s="44">
        <v>1.7167802400591339</v>
      </c>
      <c r="X288" s="132"/>
      <c r="Y288" s="132" t="e">
        <f>NA()</f>
        <v>#N/A</v>
      </c>
      <c r="Z288" s="132"/>
      <c r="AA288" s="40">
        <f t="shared" si="145"/>
        <v>224.82464574946664</v>
      </c>
      <c r="AB288" s="40"/>
      <c r="AC288" s="132"/>
      <c r="AD288" s="40">
        <f t="shared" si="146"/>
        <v>278.41262678894805</v>
      </c>
      <c r="AE288" s="40">
        <f t="shared" si="147"/>
        <v>253.23053089435746</v>
      </c>
      <c r="AF288" s="44">
        <f t="shared" si="148"/>
        <v>289.1307947868217</v>
      </c>
      <c r="AG288" s="44">
        <f t="shared" si="153"/>
        <v>114.87912523064284</v>
      </c>
      <c r="AH288" s="44">
        <f t="shared" si="154"/>
        <v>1288.8289475485715</v>
      </c>
      <c r="AI288" s="75"/>
      <c r="AJ288" s="75"/>
      <c r="AK288" s="75">
        <f t="shared" si="149"/>
        <v>194.30693110785407</v>
      </c>
      <c r="AL288" s="75">
        <f t="shared" si="150"/>
        <v>164.13994700862409</v>
      </c>
      <c r="AM288" s="132"/>
      <c r="AN288" s="44"/>
      <c r="AO288" s="40"/>
      <c r="AQ288" s="75">
        <f t="shared" si="155"/>
        <v>99.87629194685239</v>
      </c>
      <c r="AR288" s="75"/>
      <c r="AS288" s="75"/>
      <c r="CQ288" s="75">
        <f t="shared" si="151"/>
        <v>196.30887853076803</v>
      </c>
      <c r="CR288" s="120">
        <f t="shared" si="152"/>
        <v>296.18517047762032</v>
      </c>
      <c r="CS288" s="75"/>
    </row>
    <row r="289" spans="1:97" x14ac:dyDescent="0.2">
      <c r="A289" s="132">
        <v>568</v>
      </c>
      <c r="B289" s="132">
        <v>841.15</v>
      </c>
      <c r="C289" s="40">
        <v>1.1888486001307734</v>
      </c>
      <c r="D289" s="132"/>
      <c r="E289" s="44">
        <v>1.89825</v>
      </c>
      <c r="F289" s="44" t="e">
        <v>#N/A</v>
      </c>
      <c r="G289" s="150">
        <v>1.71814</v>
      </c>
      <c r="H289" s="44">
        <v>1.4132899999999999</v>
      </c>
      <c r="I289" s="44"/>
      <c r="J289" s="44">
        <v>1.7085300000000001</v>
      </c>
      <c r="K289" s="44">
        <v>1.6775800000000001</v>
      </c>
      <c r="L289" s="44">
        <v>1.7334099999999999</v>
      </c>
      <c r="M289" s="44">
        <v>1.7289099999999999</v>
      </c>
      <c r="N289" s="44">
        <v>1.7236100000000001</v>
      </c>
      <c r="O289" s="44">
        <v>1.7268410465355519</v>
      </c>
      <c r="P289" s="44">
        <v>1.724135932922257</v>
      </c>
      <c r="Q289" s="44">
        <v>1.7152797402361935</v>
      </c>
      <c r="R289" s="44">
        <v>1.6949399999999999</v>
      </c>
      <c r="S289" s="44">
        <v>1.46288</v>
      </c>
      <c r="T289" s="44">
        <v>1.731855031059959</v>
      </c>
      <c r="U289" s="44">
        <v>1.7087845199672622</v>
      </c>
      <c r="V289" s="44">
        <v>1.7014233997510586</v>
      </c>
      <c r="W289" s="44">
        <v>1.7131040169082774</v>
      </c>
      <c r="X289" s="132"/>
      <c r="Y289" s="132" t="e">
        <f>NA()</f>
        <v>#N/A</v>
      </c>
      <c r="Z289" s="132"/>
      <c r="AA289" s="40">
        <f t="shared" si="145"/>
        <v>223.67564049607006</v>
      </c>
      <c r="AB289" s="40"/>
      <c r="AC289" s="132"/>
      <c r="AD289" s="40">
        <f t="shared" si="146"/>
        <v>277.22099601937828</v>
      </c>
      <c r="AE289" s="40">
        <f t="shared" si="147"/>
        <v>251.90560542114963</v>
      </c>
      <c r="AF289" s="44">
        <f t="shared" si="148"/>
        <v>287.96368379331705</v>
      </c>
      <c r="AG289" s="44">
        <f t="shared" si="153"/>
        <v>115.4053406083335</v>
      </c>
      <c r="AH289" s="44">
        <f t="shared" si="154"/>
        <v>1300.1850158933676</v>
      </c>
      <c r="AI289" s="75"/>
      <c r="AJ289" s="75"/>
      <c r="AK289" s="75">
        <f t="shared" si="149"/>
        <v>193.35687395662239</v>
      </c>
      <c r="AL289" s="75">
        <f t="shared" si="150"/>
        <v>163.25245340278667</v>
      </c>
      <c r="AM289" s="132"/>
      <c r="AN289" s="44"/>
      <c r="AO289" s="40"/>
      <c r="AQ289" s="75">
        <f t="shared" si="155"/>
        <v>99.690098764507653</v>
      </c>
      <c r="AR289" s="75"/>
      <c r="AS289" s="75"/>
      <c r="CQ289" s="75">
        <f t="shared" si="151"/>
        <v>195.32199061833927</v>
      </c>
      <c r="CR289" s="120">
        <f t="shared" si="152"/>
        <v>295.01208938284697</v>
      </c>
      <c r="CS289" s="75"/>
    </row>
    <row r="290" spans="1:97" x14ac:dyDescent="0.2">
      <c r="A290" s="132">
        <v>570</v>
      </c>
      <c r="B290" s="132">
        <v>843.15</v>
      </c>
      <c r="C290" s="40">
        <v>1.1860285832888573</v>
      </c>
      <c r="D290" s="132"/>
      <c r="E290" s="44">
        <v>1.89385</v>
      </c>
      <c r="F290" s="44" t="e">
        <v>#N/A</v>
      </c>
      <c r="G290" s="150">
        <v>1.7144900000000001</v>
      </c>
      <c r="H290" s="44">
        <v>1.41168</v>
      </c>
      <c r="I290" s="44"/>
      <c r="J290" s="44">
        <v>1.70488</v>
      </c>
      <c r="K290" s="44">
        <v>1.67408</v>
      </c>
      <c r="L290" s="44">
        <v>1.72966</v>
      </c>
      <c r="M290" s="44">
        <v>1.7250799999999999</v>
      </c>
      <c r="N290" s="44">
        <v>1.7198100000000001</v>
      </c>
      <c r="O290" s="44">
        <v>1.7230206034751876</v>
      </c>
      <c r="P290" s="44">
        <v>1.7203965530363066</v>
      </c>
      <c r="Q290" s="44">
        <v>1.711616424338172</v>
      </c>
      <c r="R290" s="44">
        <v>1.6913400000000001</v>
      </c>
      <c r="S290" s="44">
        <v>1.4606300000000001</v>
      </c>
      <c r="T290" s="44">
        <v>1.7280620899929271</v>
      </c>
      <c r="U290" s="44">
        <v>1.7051647751665646</v>
      </c>
      <c r="V290" s="44">
        <v>1.6978504125486236</v>
      </c>
      <c r="W290" s="44">
        <v>1.7094577930531054</v>
      </c>
      <c r="X290" s="132"/>
      <c r="Y290" s="132" t="e">
        <f>NA()</f>
        <v>#N/A</v>
      </c>
      <c r="Z290" s="132"/>
      <c r="AA290" s="40">
        <f t="shared" si="145"/>
        <v>222.53248482739895</v>
      </c>
      <c r="AB290" s="40"/>
      <c r="AC290" s="132"/>
      <c r="AD290" s="40">
        <f t="shared" si="146"/>
        <v>276.03522574008798</v>
      </c>
      <c r="AE290" s="40">
        <f t="shared" si="147"/>
        <v>250.5869655458697</v>
      </c>
      <c r="AF290" s="44">
        <f t="shared" si="148"/>
        <v>286.80229850359564</v>
      </c>
      <c r="AG290" s="44">
        <f t="shared" si="153"/>
        <v>115.92985589466839</v>
      </c>
      <c r="AH290" s="44">
        <f t="shared" si="154"/>
        <v>1311.5503412389503</v>
      </c>
      <c r="AI290" s="75"/>
      <c r="AJ290" s="75"/>
      <c r="AK290" s="75">
        <f t="shared" si="149"/>
        <v>192.41289169451966</v>
      </c>
      <c r="AL290" s="75">
        <f t="shared" si="150"/>
        <v>162.37065966018608</v>
      </c>
      <c r="AM290" s="132"/>
      <c r="AN290" s="44"/>
      <c r="AO290" s="40"/>
      <c r="AQ290" s="75">
        <f t="shared" si="155"/>
        <v>99.49613386235005</v>
      </c>
      <c r="AR290" s="75"/>
      <c r="AS290" s="75"/>
      <c r="CQ290" s="75">
        <f t="shared" si="151"/>
        <v>194.33517580791298</v>
      </c>
      <c r="CR290" s="120">
        <f t="shared" si="152"/>
        <v>293.83130967026301</v>
      </c>
      <c r="CS290" s="75"/>
    </row>
    <row r="291" spans="1:97" x14ac:dyDescent="0.2">
      <c r="A291" s="132">
        <v>572</v>
      </c>
      <c r="B291" s="132">
        <v>845.15</v>
      </c>
      <c r="C291" s="40">
        <v>1.1832219132698338</v>
      </c>
      <c r="D291" s="132"/>
      <c r="E291" s="44">
        <v>1.8894899999999999</v>
      </c>
      <c r="F291" s="44" t="e">
        <v>#N/A</v>
      </c>
      <c r="G291" s="150">
        <v>1.7108699999999999</v>
      </c>
      <c r="H291" s="44">
        <v>1.4100699999999999</v>
      </c>
      <c r="I291" s="44"/>
      <c r="J291" s="44">
        <v>1.70126</v>
      </c>
      <c r="K291" s="44">
        <v>1.6706099999999999</v>
      </c>
      <c r="L291" s="44">
        <v>1.7259500000000001</v>
      </c>
      <c r="M291" s="44">
        <v>1.72129</v>
      </c>
      <c r="N291" s="44">
        <v>1.7160299999999999</v>
      </c>
      <c r="O291" s="44">
        <v>1.7192323868517601</v>
      </c>
      <c r="P291" s="44">
        <v>1.7166837970739319</v>
      </c>
      <c r="Q291" s="44">
        <v>1.7079797846373286</v>
      </c>
      <c r="R291" s="44">
        <v>1.68777</v>
      </c>
      <c r="S291" s="44">
        <v>1.4583999999999999</v>
      </c>
      <c r="T291" s="44">
        <v>1.7243024485142082</v>
      </c>
      <c r="U291" s="44">
        <v>1.7015650298552401</v>
      </c>
      <c r="V291" s="44">
        <v>1.6942973849819025</v>
      </c>
      <c r="W291" s="44">
        <v>1.7058415684657702</v>
      </c>
      <c r="X291" s="132"/>
      <c r="Y291" s="132" t="e">
        <f>NA()</f>
        <v>#N/A</v>
      </c>
      <c r="Z291" s="132"/>
      <c r="AA291" s="40">
        <f t="shared" si="145"/>
        <v>221.39513439241063</v>
      </c>
      <c r="AB291" s="40"/>
      <c r="AC291" s="132"/>
      <c r="AD291" s="40">
        <f t="shared" si="146"/>
        <v>274.85527287760499</v>
      </c>
      <c r="AE291" s="40">
        <f t="shared" si="147"/>
        <v>249.27456664497424</v>
      </c>
      <c r="AF291" s="44">
        <f t="shared" si="148"/>
        <v>285.6465969318362</v>
      </c>
      <c r="AG291" s="44">
        <f t="shared" si="153"/>
        <v>116.45267484342914</v>
      </c>
      <c r="AH291" s="44">
        <f t="shared" si="154"/>
        <v>1322.9245871884034</v>
      </c>
      <c r="AI291" s="75"/>
      <c r="AJ291" s="75"/>
      <c r="AK291" s="75">
        <f t="shared" si="149"/>
        <v>191.4749338069953</v>
      </c>
      <c r="AL291" s="75">
        <f t="shared" si="150"/>
        <v>161.49451814441821</v>
      </c>
      <c r="AM291" s="132"/>
      <c r="AN291" s="44"/>
      <c r="AO291" s="40"/>
      <c r="AQ291" s="75">
        <f t="shared" si="155"/>
        <v>99.30493832416721</v>
      </c>
      <c r="AR291" s="75"/>
      <c r="AS291" s="75"/>
      <c r="CQ291" s="75">
        <f t="shared" si="151"/>
        <v>193.3626645159801</v>
      </c>
      <c r="CR291" s="120">
        <f t="shared" si="152"/>
        <v>292.66760284014731</v>
      </c>
      <c r="CS291" s="75"/>
    </row>
    <row r="292" spans="1:97" x14ac:dyDescent="0.2">
      <c r="A292" s="132">
        <v>574</v>
      </c>
      <c r="B292" s="132">
        <v>847.15</v>
      </c>
      <c r="C292" s="40">
        <v>1.1804284955438824</v>
      </c>
      <c r="D292" s="132"/>
      <c r="E292" s="44">
        <v>1.8851599999999999</v>
      </c>
      <c r="F292" s="44" t="e">
        <v>#N/A</v>
      </c>
      <c r="G292" s="150">
        <v>1.7072799999999999</v>
      </c>
      <c r="H292" s="44">
        <v>1.4084700000000001</v>
      </c>
      <c r="I292" s="44"/>
      <c r="J292" s="44">
        <v>1.6976800000000001</v>
      </c>
      <c r="K292" s="44">
        <v>1.66716</v>
      </c>
      <c r="L292" s="44">
        <v>1.7222599999999999</v>
      </c>
      <c r="M292" s="44">
        <v>1.71753</v>
      </c>
      <c r="N292" s="44">
        <v>1.7122900000000001</v>
      </c>
      <c r="O292" s="44">
        <v>1.7154707808645415</v>
      </c>
      <c r="P292" s="44">
        <v>1.713001041009317</v>
      </c>
      <c r="Q292" s="44">
        <v>1.7043698055831884</v>
      </c>
      <c r="R292" s="44">
        <v>1.6842200000000001</v>
      </c>
      <c r="S292" s="44">
        <v>1.4561900000000001</v>
      </c>
      <c r="T292" s="44">
        <v>1.7205695071381508</v>
      </c>
      <c r="U292" s="44">
        <v>1.6979986430419645</v>
      </c>
      <c r="V292" s="44">
        <v>1.6907710814563532</v>
      </c>
      <c r="W292" s="44">
        <v>1.7022486448086906</v>
      </c>
      <c r="X292" s="132"/>
      <c r="Y292" s="132" t="e">
        <f>NA()</f>
        <v>#N/A</v>
      </c>
      <c r="Z292" s="132"/>
      <c r="AA292" s="40">
        <f t="shared" si="145"/>
        <v>220.26354528548319</v>
      </c>
      <c r="AB292" s="40"/>
      <c r="AC292" s="132"/>
      <c r="AD292" s="40">
        <f t="shared" si="146"/>
        <v>273.68109477904795</v>
      </c>
      <c r="AE292" s="40">
        <f t="shared" si="147"/>
        <v>247.96836451631941</v>
      </c>
      <c r="AF292" s="44">
        <f t="shared" si="148"/>
        <v>284.49653750130523</v>
      </c>
      <c r="AG292" s="44">
        <f t="shared" si="153"/>
        <v>116.97380127842783</v>
      </c>
      <c r="AH292" s="44">
        <f t="shared" si="154"/>
        <v>1334.3074216210475</v>
      </c>
      <c r="AI292" s="75"/>
      <c r="AJ292" s="75"/>
      <c r="AK292" s="75">
        <f t="shared" si="149"/>
        <v>190.54295029239518</v>
      </c>
      <c r="AL292" s="75">
        <f t="shared" si="150"/>
        <v>160.62398170541718</v>
      </c>
      <c r="AM292" s="132"/>
      <c r="AN292" s="44"/>
      <c r="AO292" s="40"/>
      <c r="AQ292" s="75">
        <f t="shared" si="155"/>
        <v>99.111237110843206</v>
      </c>
      <c r="AR292" s="75"/>
      <c r="AS292" s="75"/>
      <c r="CQ292" s="75">
        <f t="shared" si="151"/>
        <v>192.39745197064639</v>
      </c>
      <c r="CR292" s="120">
        <f t="shared" si="152"/>
        <v>291.50868908148959</v>
      </c>
      <c r="CS292" s="75"/>
    </row>
    <row r="293" spans="1:97" x14ac:dyDescent="0.2">
      <c r="A293" s="132">
        <v>576</v>
      </c>
      <c r="B293" s="132">
        <v>849.15</v>
      </c>
      <c r="C293" s="40">
        <v>1.177648236471766</v>
      </c>
      <c r="D293" s="132"/>
      <c r="E293" s="44">
        <v>1.88086</v>
      </c>
      <c r="F293" s="44" t="e">
        <v>#N/A</v>
      </c>
      <c r="G293" s="150">
        <v>1.7037100000000001</v>
      </c>
      <c r="H293" s="44">
        <v>1.40689</v>
      </c>
      <c r="I293" s="44"/>
      <c r="J293" s="44">
        <v>1.69411</v>
      </c>
      <c r="K293" s="44">
        <v>1.66374</v>
      </c>
      <c r="L293" s="44">
        <v>1.71861</v>
      </c>
      <c r="M293" s="44">
        <v>1.7137899999999999</v>
      </c>
      <c r="N293" s="44">
        <v>1.70858</v>
      </c>
      <c r="O293" s="44">
        <v>1.7117418029597806</v>
      </c>
      <c r="P293" s="44">
        <v>1.7093449093343291</v>
      </c>
      <c r="Q293" s="44">
        <v>1.700789829137096</v>
      </c>
      <c r="R293" s="44">
        <v>1.6807099999999999</v>
      </c>
      <c r="S293" s="44">
        <v>1.4539899999999999</v>
      </c>
      <c r="T293" s="44">
        <v>1.7168698655206336</v>
      </c>
      <c r="U293" s="44">
        <v>1.6944555380858268</v>
      </c>
      <c r="V293" s="44">
        <v>1.6872747302146145</v>
      </c>
      <c r="W293" s="44">
        <v>1.6986890618294008</v>
      </c>
      <c r="X293" s="132"/>
      <c r="Y293" s="132" t="e">
        <f>NA()</f>
        <v>#N/A</v>
      </c>
      <c r="Z293" s="132"/>
      <c r="AA293" s="40">
        <f t="shared" si="145"/>
        <v>219.13767404085752</v>
      </c>
      <c r="AB293" s="40"/>
      <c r="AC293" s="132"/>
      <c r="AD293" s="40">
        <f t="shared" si="146"/>
        <v>272.51264920701044</v>
      </c>
      <c r="AE293" s="40">
        <f t="shared" si="147"/>
        <v>246.66831537419773</v>
      </c>
      <c r="AF293" s="44">
        <f t="shared" si="148"/>
        <v>283.35207903939079</v>
      </c>
      <c r="AG293" s="44">
        <f t="shared" si="153"/>
        <v>117.49323909109704</v>
      </c>
      <c r="AH293" s="44">
        <f t="shared" si="154"/>
        <v>1345.6985166437382</v>
      </c>
      <c r="AI293" s="75"/>
      <c r="AJ293" s="75"/>
      <c r="AK293" s="75">
        <f t="shared" si="149"/>
        <v>189.61689165584573</v>
      </c>
      <c r="AL293" s="75">
        <f t="shared" si="150"/>
        <v>159.759003673622</v>
      </c>
      <c r="AM293" s="132"/>
      <c r="AN293" s="44"/>
      <c r="AO293" s="40"/>
      <c r="AQ293" s="75">
        <f t="shared" si="155"/>
        <v>98.92089292336334</v>
      </c>
      <c r="AR293" s="75"/>
      <c r="AS293" s="75"/>
      <c r="CQ293" s="75">
        <f t="shared" si="151"/>
        <v>191.42663158005729</v>
      </c>
      <c r="CR293" s="120">
        <f t="shared" si="152"/>
        <v>290.34752450342069</v>
      </c>
      <c r="CS293" s="75"/>
    </row>
    <row r="294" spans="1:97" x14ac:dyDescent="0.2">
      <c r="A294" s="132">
        <v>578</v>
      </c>
      <c r="B294" s="132">
        <v>851.15</v>
      </c>
      <c r="C294" s="40">
        <v>1.1748810432943664</v>
      </c>
      <c r="D294" s="132"/>
      <c r="E294" s="44">
        <v>1.8766</v>
      </c>
      <c r="F294" s="44" t="e">
        <v>#N/A</v>
      </c>
      <c r="G294" s="150">
        <v>1.70018</v>
      </c>
      <c r="H294" s="44">
        <v>1.4053100000000001</v>
      </c>
      <c r="I294" s="44"/>
      <c r="J294" s="44">
        <v>1.69058</v>
      </c>
      <c r="K294" s="44">
        <v>1.6603399999999999</v>
      </c>
      <c r="L294" s="44">
        <v>1.7149799999999999</v>
      </c>
      <c r="M294" s="44">
        <v>1.7100900000000001</v>
      </c>
      <c r="N294" s="44">
        <v>1.70489</v>
      </c>
      <c r="O294" s="44">
        <v>1.7080427395121001</v>
      </c>
      <c r="P294" s="44">
        <v>1.7057188360203159</v>
      </c>
      <c r="Q294" s="44">
        <v>1.6972365262345324</v>
      </c>
      <c r="R294" s="44">
        <v>1.6772199999999999</v>
      </c>
      <c r="S294" s="44">
        <v>1.45181</v>
      </c>
      <c r="T294" s="44">
        <v>1.7131935736796187</v>
      </c>
      <c r="U294" s="44">
        <v>1.6909457915958219</v>
      </c>
      <c r="V294" s="44">
        <v>1.6838050633029813</v>
      </c>
      <c r="W294" s="44">
        <v>1.6951528348788947</v>
      </c>
      <c r="X294" s="132"/>
      <c r="Y294" s="132" t="e">
        <f>NA()</f>
        <v>#N/A</v>
      </c>
      <c r="Z294" s="132"/>
      <c r="AA294" s="40">
        <f t="shared" si="145"/>
        <v>218.01747762716229</v>
      </c>
      <c r="AB294" s="40"/>
      <c r="AC294" s="132"/>
      <c r="AD294" s="40">
        <f t="shared" si="146"/>
        <v>271.34989433452006</v>
      </c>
      <c r="AE294" s="40">
        <f t="shared" si="147"/>
        <v>245.37437584444581</v>
      </c>
      <c r="AF294" s="44">
        <f t="shared" si="148"/>
        <v>282.21318077270973</v>
      </c>
      <c r="AG294" s="44">
        <f t="shared" si="153"/>
        <v>118.01099223815572</v>
      </c>
      <c r="AH294" s="44">
        <f t="shared" si="154"/>
        <v>1357.0975485426825</v>
      </c>
      <c r="AI294" s="75"/>
      <c r="AJ294" s="75"/>
      <c r="AK294" s="75">
        <f t="shared" si="149"/>
        <v>188.69670890322206</v>
      </c>
      <c r="AL294" s="75">
        <f t="shared" si="150"/>
        <v>158.89953785422566</v>
      </c>
      <c r="AM294" s="132"/>
      <c r="AN294" s="44"/>
      <c r="AO294" s="40"/>
      <c r="AQ294" s="75">
        <f t="shared" si="155"/>
        <v>98.727501063841444</v>
      </c>
      <c r="AR294" s="75"/>
      <c r="AS294" s="75"/>
      <c r="CQ294" s="75">
        <f t="shared" si="151"/>
        <v>190.47620879241737</v>
      </c>
      <c r="CR294" s="120">
        <f t="shared" si="152"/>
        <v>289.20370985625863</v>
      </c>
      <c r="CS294" s="75"/>
    </row>
    <row r="295" spans="1:97" x14ac:dyDescent="0.2">
      <c r="A295" s="132">
        <v>580</v>
      </c>
      <c r="B295" s="132">
        <v>853.15</v>
      </c>
      <c r="C295" s="40">
        <v>1.1721268241223701</v>
      </c>
      <c r="D295" s="132"/>
      <c r="E295" s="44">
        <v>1.8723700000000001</v>
      </c>
      <c r="F295" s="44" t="e">
        <v>#N/A</v>
      </c>
      <c r="G295" s="150">
        <v>1.6966699999999999</v>
      </c>
      <c r="H295" s="44">
        <v>1.40374</v>
      </c>
      <c r="I295" s="44"/>
      <c r="J295" s="44">
        <v>1.6870799999999999</v>
      </c>
      <c r="K295" s="44">
        <v>1.6569799999999999</v>
      </c>
      <c r="L295" s="44">
        <v>1.7113799999999999</v>
      </c>
      <c r="M295" s="44">
        <v>1.70641</v>
      </c>
      <c r="N295" s="44">
        <v>1.7012400000000001</v>
      </c>
      <c r="O295" s="44">
        <v>1.7043708516634517</v>
      </c>
      <c r="P295" s="44">
        <v>1.7021227043282432</v>
      </c>
      <c r="Q295" s="44">
        <v>1.6937132105022787</v>
      </c>
      <c r="R295" s="44">
        <v>1.6737599999999999</v>
      </c>
      <c r="S295" s="44">
        <v>1.44964</v>
      </c>
      <c r="T295" s="44">
        <v>1.7095539318856432</v>
      </c>
      <c r="U295" s="44">
        <v>1.6874560445385389</v>
      </c>
      <c r="V295" s="44">
        <v>1.6803620339133174</v>
      </c>
      <c r="W295" s="44">
        <v>1.6916432114804918</v>
      </c>
      <c r="X295" s="132"/>
      <c r="Y295" s="132" t="e">
        <f>NA()</f>
        <v>#N/A</v>
      </c>
      <c r="Z295" s="132"/>
      <c r="AA295" s="40">
        <f t="shared" si="145"/>
        <v>216.90291344201989</v>
      </c>
      <c r="AB295" s="40"/>
      <c r="AC295" s="132"/>
      <c r="AD295" s="40">
        <f t="shared" si="146"/>
        <v>270.19278874007011</v>
      </c>
      <c r="AE295" s="40">
        <f t="shared" si="147"/>
        <v>244.08650295962025</v>
      </c>
      <c r="AF295" s="44">
        <f t="shared" si="148"/>
        <v>281.07980232228465</v>
      </c>
      <c r="AG295" s="44">
        <f t="shared" si="153"/>
        <v>118.52706473932378</v>
      </c>
      <c r="AH295" s="44">
        <f t="shared" si="154"/>
        <v>1368.5041977357064</v>
      </c>
      <c r="AI295" s="75"/>
      <c r="AJ295" s="75"/>
      <c r="AK295" s="75">
        <f t="shared" si="149"/>
        <v>187.7823535351958</v>
      </c>
      <c r="AL295" s="75">
        <f t="shared" si="150"/>
        <v>158.0455385215013</v>
      </c>
      <c r="AM295" s="132"/>
      <c r="AN295" s="44"/>
      <c r="AO295" s="40"/>
      <c r="AQ295" s="75">
        <f t="shared" si="155"/>
        <v>98.537501569012576</v>
      </c>
      <c r="AR295" s="75"/>
      <c r="AS295" s="75"/>
      <c r="CQ295" s="75">
        <f t="shared" si="151"/>
        <v>189.52740325939328</v>
      </c>
      <c r="CR295" s="120">
        <f t="shared" si="152"/>
        <v>288.06490482840593</v>
      </c>
      <c r="CS295" s="75"/>
    </row>
    <row r="296" spans="1:97" x14ac:dyDescent="0.2">
      <c r="A296" s="132">
        <v>582</v>
      </c>
      <c r="B296" s="132">
        <v>855.15</v>
      </c>
      <c r="C296" s="40">
        <v>1.1693854879260948</v>
      </c>
      <c r="D296" s="132"/>
      <c r="E296" s="44">
        <v>1.8681700000000001</v>
      </c>
      <c r="F296" s="44" t="e">
        <v>#N/A</v>
      </c>
      <c r="G296" s="150">
        <v>1.6931799999999999</v>
      </c>
      <c r="H296" s="44">
        <v>1.40218</v>
      </c>
      <c r="I296" s="44"/>
      <c r="J296" s="44">
        <v>1.6836</v>
      </c>
      <c r="K296" s="44">
        <v>1.6536299999999999</v>
      </c>
      <c r="L296" s="44">
        <v>1.7078</v>
      </c>
      <c r="M296" s="44">
        <v>1.7027699999999999</v>
      </c>
      <c r="N296" s="44">
        <v>1.6976100000000001</v>
      </c>
      <c r="O296" s="44">
        <v>1.7007292553490105</v>
      </c>
      <c r="P296" s="44">
        <v>1.69855325546921</v>
      </c>
      <c r="Q296" s="44">
        <v>1.6902132315537111</v>
      </c>
      <c r="R296" s="44">
        <v>1.6703300000000001</v>
      </c>
      <c r="S296" s="44">
        <v>1.4474899999999999</v>
      </c>
      <c r="T296" s="44">
        <v>1.7059342897665415</v>
      </c>
      <c r="U296" s="44">
        <v>1.6840029387225175</v>
      </c>
      <c r="V296" s="44">
        <v>1.6769456811824763</v>
      </c>
      <c r="W296" s="44">
        <v>1.6881636264038988</v>
      </c>
      <c r="X296" s="132"/>
      <c r="Y296" s="132" t="e">
        <f>NA()</f>
        <v>#N/A</v>
      </c>
      <c r="Z296" s="132"/>
      <c r="AA296" s="40">
        <f t="shared" si="145"/>
        <v>215.79393930673257</v>
      </c>
      <c r="AB296" s="40"/>
      <c r="AC296" s="132"/>
      <c r="AD296" s="40">
        <f t="shared" si="146"/>
        <v>269.0412914027238</v>
      </c>
      <c r="AE296" s="40">
        <f t="shared" si="147"/>
        <v>242.80465415424192</v>
      </c>
      <c r="AF296" s="44">
        <f t="shared" si="148"/>
        <v>279.95190369879066</v>
      </c>
      <c r="AG296" s="44">
        <f t="shared" si="153"/>
        <v>119.04146067508533</v>
      </c>
      <c r="AH296" s="44">
        <f t="shared" si="154"/>
        <v>1379.9181487249768</v>
      </c>
      <c r="AI296" s="75"/>
      <c r="AJ296" s="75"/>
      <c r="AK296" s="75">
        <f t="shared" si="149"/>
        <v>186.87377754136708</v>
      </c>
      <c r="AL296" s="75">
        <f t="shared" si="150"/>
        <v>157.19696041320552</v>
      </c>
      <c r="AM296" s="132"/>
      <c r="AN296" s="44"/>
      <c r="AO296" s="40"/>
      <c r="AQ296" s="75">
        <f t="shared" si="155"/>
        <v>98.350924448627765</v>
      </c>
      <c r="AR296" s="75"/>
      <c r="AS296" s="75"/>
      <c r="CQ296" s="75">
        <f t="shared" si="151"/>
        <v>188.58024925269203</v>
      </c>
      <c r="CR296" s="120">
        <f t="shared" si="152"/>
        <v>286.93117370131989</v>
      </c>
      <c r="CS296" s="75"/>
    </row>
    <row r="297" spans="1:97" x14ac:dyDescent="0.2">
      <c r="A297" s="132">
        <v>584</v>
      </c>
      <c r="B297" s="132">
        <v>857.15</v>
      </c>
      <c r="C297" s="40">
        <v>1.1666569445254624</v>
      </c>
      <c r="D297" s="132"/>
      <c r="E297" s="44">
        <v>1.8640000000000001</v>
      </c>
      <c r="F297" s="44" t="e">
        <v>#N/A</v>
      </c>
      <c r="G297" s="150">
        <v>1.68973</v>
      </c>
      <c r="H297" s="44">
        <v>1.40063</v>
      </c>
      <c r="I297" s="44"/>
      <c r="J297" s="44">
        <v>1.68015</v>
      </c>
      <c r="K297" s="44">
        <v>1.65032</v>
      </c>
      <c r="L297" s="44">
        <v>1.7042600000000001</v>
      </c>
      <c r="M297" s="44">
        <v>1.6991499999999999</v>
      </c>
      <c r="N297" s="44">
        <v>1.69401</v>
      </c>
      <c r="O297" s="44">
        <v>1.6971181455632369</v>
      </c>
      <c r="P297" s="44">
        <v>1.6950138155897576</v>
      </c>
      <c r="Q297" s="44">
        <v>1.6867399158859038</v>
      </c>
      <c r="R297" s="44">
        <v>1.66692</v>
      </c>
      <c r="S297" s="44">
        <v>1.4453499999999999</v>
      </c>
      <c r="T297" s="44">
        <v>1.7023479974586218</v>
      </c>
      <c r="U297" s="44">
        <v>1.6805698325135814</v>
      </c>
      <c r="V297" s="44">
        <v>1.6735560124991578</v>
      </c>
      <c r="W297" s="44">
        <v>1.6847106995670253</v>
      </c>
      <c r="X297" s="132"/>
      <c r="Y297" s="132" t="e">
        <f>NA()</f>
        <v>#N/A</v>
      </c>
      <c r="Z297" s="132"/>
      <c r="AA297" s="40">
        <f t="shared" si="145"/>
        <v>214.69051346104715</v>
      </c>
      <c r="AB297" s="40"/>
      <c r="AC297" s="132"/>
      <c r="AD297" s="40">
        <f t="shared" si="146"/>
        <v>267.89536169728876</v>
      </c>
      <c r="AE297" s="40">
        <f t="shared" si="147"/>
        <v>241.52878726010613</v>
      </c>
      <c r="AF297" s="44">
        <f t="shared" si="148"/>
        <v>278.82944529787147</v>
      </c>
      <c r="AG297" s="44">
        <f t="shared" si="153"/>
        <v>119.55418418453176</v>
      </c>
      <c r="AH297" s="44">
        <f t="shared" si="154"/>
        <v>1391.3390900503084</v>
      </c>
      <c r="AI297" s="75"/>
      <c r="AJ297" s="75"/>
      <c r="AK297" s="75">
        <f t="shared" si="149"/>
        <v>185.97093339447406</v>
      </c>
      <c r="AL297" s="75">
        <f t="shared" si="150"/>
        <v>156.35375872506049</v>
      </c>
      <c r="AM297" s="132"/>
      <c r="AN297" s="44"/>
      <c r="AO297" s="40"/>
      <c r="AQ297" s="75">
        <f t="shared" si="155"/>
        <v>98.155963405544611</v>
      </c>
      <c r="AR297" s="75"/>
      <c r="AS297" s="75"/>
      <c r="CQ297" s="75">
        <f t="shared" si="151"/>
        <v>187.64661745627726</v>
      </c>
      <c r="CR297" s="120">
        <f t="shared" si="152"/>
        <v>285.80258086182181</v>
      </c>
      <c r="CS297" s="75"/>
    </row>
    <row r="298" spans="1:97" x14ac:dyDescent="0.2">
      <c r="A298" s="132">
        <v>586</v>
      </c>
      <c r="B298" s="132">
        <v>859.15</v>
      </c>
      <c r="C298" s="40">
        <v>1.1639411045801082</v>
      </c>
      <c r="D298" s="132"/>
      <c r="E298" s="44">
        <v>1.8598600000000001</v>
      </c>
      <c r="F298" s="44" t="e">
        <v>#N/A</v>
      </c>
      <c r="G298" s="150">
        <v>1.6862999999999999</v>
      </c>
      <c r="H298" s="44">
        <v>1.3990899999999999</v>
      </c>
      <c r="I298" s="44"/>
      <c r="J298" s="44">
        <v>1.67672</v>
      </c>
      <c r="K298" s="44">
        <v>1.64703</v>
      </c>
      <c r="L298" s="44">
        <v>1.7007399999999999</v>
      </c>
      <c r="M298" s="44">
        <v>1.69556</v>
      </c>
      <c r="N298" s="44">
        <v>1.69045</v>
      </c>
      <c r="O298" s="44">
        <v>1.6935318125148993</v>
      </c>
      <c r="P298" s="44">
        <v>1.6914976834026505</v>
      </c>
      <c r="Q298" s="44">
        <v>1.6832966002592131</v>
      </c>
      <c r="R298" s="44">
        <v>1.66354</v>
      </c>
      <c r="S298" s="44">
        <v>1.44323</v>
      </c>
      <c r="T298" s="44">
        <v>1.6987916555579441</v>
      </c>
      <c r="U298" s="44">
        <v>1.6771600841706777</v>
      </c>
      <c r="V298" s="44">
        <v>1.6701929741280643</v>
      </c>
      <c r="W298" s="44">
        <v>1.6812811128807204</v>
      </c>
      <c r="X298" s="132"/>
      <c r="Y298" s="132" t="e">
        <f>NA()</f>
        <v>#N/A</v>
      </c>
      <c r="Z298" s="132"/>
      <c r="AA298" s="40">
        <f t="shared" si="145"/>
        <v>213.59259455799651</v>
      </c>
      <c r="AB298" s="40"/>
      <c r="AC298" s="132"/>
      <c r="AD298" s="40">
        <f t="shared" si="146"/>
        <v>266.75495938956112</v>
      </c>
      <c r="AE298" s="40">
        <f t="shared" si="147"/>
        <v>240.25886050165866</v>
      </c>
      <c r="AF298" s="44">
        <f t="shared" si="148"/>
        <v>277.71238789552194</v>
      </c>
      <c r="AG298" s="44">
        <f t="shared" si="153"/>
        <v>120.06523946324278</v>
      </c>
      <c r="AH298" s="44">
        <f t="shared" si="154"/>
        <v>1402.7667142428672</v>
      </c>
      <c r="AI298" s="75"/>
      <c r="AJ298" s="75"/>
      <c r="AK298" s="75">
        <f t="shared" si="149"/>
        <v>185.0737740446823</v>
      </c>
      <c r="AL298" s="75">
        <f t="shared" si="150"/>
        <v>155.51588910530918</v>
      </c>
      <c r="AM298" s="132"/>
      <c r="AN298" s="44"/>
      <c r="AO298" s="40"/>
      <c r="AQ298" s="75">
        <f t="shared" si="155"/>
        <v>97.964436381064189</v>
      </c>
      <c r="AR298" s="75"/>
      <c r="AS298" s="75"/>
      <c r="CQ298" s="75">
        <f t="shared" si="151"/>
        <v>186.71475441437531</v>
      </c>
      <c r="CR298" s="120">
        <f t="shared" si="152"/>
        <v>284.67919079543947</v>
      </c>
      <c r="CS298" s="75"/>
    </row>
    <row r="299" spans="1:97" x14ac:dyDescent="0.2">
      <c r="A299" s="132">
        <v>588</v>
      </c>
      <c r="B299" s="132">
        <v>861.15</v>
      </c>
      <c r="C299" s="40">
        <v>1.1612378795796319</v>
      </c>
      <c r="D299" s="132"/>
      <c r="E299" s="44">
        <v>1.85575</v>
      </c>
      <c r="F299" s="44" t="e">
        <v>#N/A</v>
      </c>
      <c r="G299" s="150">
        <v>1.68289</v>
      </c>
      <c r="H299" s="44">
        <v>1.3975599999999999</v>
      </c>
      <c r="I299" s="44"/>
      <c r="J299" s="44">
        <v>1.67333</v>
      </c>
      <c r="K299" s="44">
        <v>1.64377</v>
      </c>
      <c r="L299" s="44">
        <v>1.6972499999999999</v>
      </c>
      <c r="M299" s="44">
        <v>1.6919999999999999</v>
      </c>
      <c r="N299" s="44">
        <v>1.6869099999999999</v>
      </c>
      <c r="O299" s="44">
        <v>1.6899763311952034</v>
      </c>
      <c r="P299" s="44">
        <v>1.6880082338027997</v>
      </c>
      <c r="Q299" s="44">
        <v>1.6798799606660411</v>
      </c>
      <c r="R299" s="44">
        <v>1.6601900000000001</v>
      </c>
      <c r="S299" s="44">
        <v>1.44113</v>
      </c>
      <c r="T299" s="44">
        <v>1.695258663297827</v>
      </c>
      <c r="U299" s="44">
        <v>1.6737836563699544</v>
      </c>
      <c r="V299" s="44">
        <v>1.6668532657988708</v>
      </c>
      <c r="W299" s="44">
        <v>1.6778814872709398</v>
      </c>
      <c r="X299" s="132"/>
      <c r="Y299" s="132" t="e">
        <f>NA()</f>
        <v>#N/A</v>
      </c>
      <c r="Z299" s="132"/>
      <c r="AA299" s="40">
        <f t="shared" si="145"/>
        <v>212.50014165881765</v>
      </c>
      <c r="AB299" s="40"/>
      <c r="AC299" s="132"/>
      <c r="AD299" s="40">
        <f t="shared" si="146"/>
        <v>265.62004463163817</v>
      </c>
      <c r="AE299" s="40">
        <f t="shared" si="147"/>
        <v>238.99483249143589</v>
      </c>
      <c r="AF299" s="44">
        <f t="shared" si="148"/>
        <v>276.60069264353712</v>
      </c>
      <c r="AG299" s="44">
        <f t="shared" si="153"/>
        <v>120.57463076122036</v>
      </c>
      <c r="AH299" s="44">
        <f t="shared" si="154"/>
        <v>1414.2007177793951</v>
      </c>
      <c r="AI299" s="75"/>
      <c r="AJ299" s="75"/>
      <c r="AK299" s="75">
        <f t="shared" si="149"/>
        <v>184.18225291394972</v>
      </c>
      <c r="AL299" s="75">
        <f t="shared" si="150"/>
        <v>154.68330764934421</v>
      </c>
      <c r="AM299" s="132"/>
      <c r="AN299" s="44"/>
      <c r="AO299" s="40"/>
      <c r="AQ299" s="75">
        <f t="shared" si="155"/>
        <v>97.776373419998137</v>
      </c>
      <c r="AR299" s="75"/>
      <c r="AS299" s="75"/>
      <c r="CQ299" s="75">
        <f t="shared" si="151"/>
        <v>185.78469465965802</v>
      </c>
      <c r="CR299" s="120">
        <f t="shared" si="152"/>
        <v>283.5610680796562</v>
      </c>
      <c r="CS299" s="75"/>
    </row>
    <row r="300" spans="1:97" x14ac:dyDescent="0.2">
      <c r="A300" s="132">
        <v>590</v>
      </c>
      <c r="B300" s="132">
        <v>863.15</v>
      </c>
      <c r="C300" s="40">
        <v>1.1585471818339803</v>
      </c>
      <c r="D300" s="132"/>
      <c r="E300" s="44">
        <v>1.8516699999999999</v>
      </c>
      <c r="F300" s="44" t="e">
        <v>#N/A</v>
      </c>
      <c r="G300" s="150">
        <v>1.6795100000000001</v>
      </c>
      <c r="H300" s="44">
        <v>1.3960300000000001</v>
      </c>
      <c r="I300" s="44"/>
      <c r="J300" s="44">
        <v>1.6699600000000001</v>
      </c>
      <c r="K300" s="44">
        <v>1.64053</v>
      </c>
      <c r="L300" s="44">
        <v>1.6937899999999999</v>
      </c>
      <c r="M300" s="44">
        <v>1.6884699999999999</v>
      </c>
      <c r="N300" s="44">
        <v>1.6833899999999999</v>
      </c>
      <c r="O300" s="44">
        <v>1.6864489319276763</v>
      </c>
      <c r="P300" s="44">
        <v>1.684552101438773</v>
      </c>
      <c r="Q300" s="44">
        <v>1.6764899818286458</v>
      </c>
      <c r="R300" s="44">
        <v>1.65686</v>
      </c>
      <c r="S300" s="44">
        <v>1.43903</v>
      </c>
      <c r="T300" s="44">
        <v>1.6917523702714956</v>
      </c>
      <c r="U300" s="44">
        <v>1.6704272279702406</v>
      </c>
      <c r="V300" s="44">
        <v>1.6635402265353241</v>
      </c>
      <c r="W300" s="44">
        <v>1.6745052019513338</v>
      </c>
      <c r="X300" s="132"/>
      <c r="Y300" s="132" t="e">
        <f>NA()</f>
        <v>#N/A</v>
      </c>
      <c r="Z300" s="132"/>
      <c r="AA300" s="40">
        <f t="shared" si="145"/>
        <v>211.41311422794365</v>
      </c>
      <c r="AB300" s="40"/>
      <c r="AC300" s="132"/>
      <c r="AD300" s="40">
        <f t="shared" si="146"/>
        <v>264.490577957298</v>
      </c>
      <c r="AE300" s="40">
        <f t="shared" si="147"/>
        <v>237.73666222556915</v>
      </c>
      <c r="AF300" s="44">
        <f t="shared" si="148"/>
        <v>275.49432106502695</v>
      </c>
      <c r="AG300" s="44">
        <f t="shared" si="153"/>
        <v>121.08236238089239</v>
      </c>
      <c r="AH300" s="44">
        <f t="shared" si="154"/>
        <v>1425.6408010368859</v>
      </c>
      <c r="AI300" s="75"/>
      <c r="AJ300" s="75"/>
      <c r="AK300" s="75">
        <f t="shared" si="149"/>
        <v>183.29632389046944</v>
      </c>
      <c r="AL300" s="75">
        <f t="shared" si="150"/>
        <v>153.85597089441276</v>
      </c>
      <c r="AM300" s="132"/>
      <c r="AN300" s="44"/>
      <c r="AO300" s="40"/>
      <c r="AQ300" s="75">
        <f t="shared" si="155"/>
        <v>97.585850396375093</v>
      </c>
      <c r="AR300" s="75"/>
      <c r="AS300" s="75"/>
      <c r="CQ300" s="75">
        <f t="shared" si="151"/>
        <v>184.86959012488481</v>
      </c>
      <c r="CR300" s="120">
        <f t="shared" si="152"/>
        <v>282.45544052125985</v>
      </c>
      <c r="CS300" s="75"/>
    </row>
    <row r="301" spans="1:97" x14ac:dyDescent="0.2">
      <c r="A301" s="132">
        <v>592</v>
      </c>
      <c r="B301" s="132">
        <v>865.15</v>
      </c>
      <c r="C301" s="40">
        <v>1.1558689244639657</v>
      </c>
      <c r="D301" s="132"/>
      <c r="E301" s="44">
        <v>1.8476300000000001</v>
      </c>
      <c r="F301" s="44" t="e">
        <v>#N/A</v>
      </c>
      <c r="G301" s="150">
        <v>1.6761600000000001</v>
      </c>
      <c r="H301" s="44">
        <v>1.39452</v>
      </c>
      <c r="I301" s="44"/>
      <c r="J301" s="44">
        <v>1.6666099999999999</v>
      </c>
      <c r="K301" s="44">
        <v>1.63731</v>
      </c>
      <c r="L301" s="44">
        <v>1.69035</v>
      </c>
      <c r="M301" s="44">
        <v>1.6849700000000001</v>
      </c>
      <c r="N301" s="44">
        <v>1.67991</v>
      </c>
      <c r="O301" s="44">
        <v>1.6829497912890925</v>
      </c>
      <c r="P301" s="44">
        <v>1.6811159685864658</v>
      </c>
      <c r="Q301" s="44">
        <v>1.6731233422317424</v>
      </c>
      <c r="R301" s="44">
        <v>1.6535599999999999</v>
      </c>
      <c r="S301" s="44">
        <v>1.43696</v>
      </c>
      <c r="T301" s="44">
        <v>1.6882726783496684</v>
      </c>
      <c r="U301" s="44">
        <v>1.6671007623281604</v>
      </c>
      <c r="V301" s="44">
        <v>1.6602538785131322</v>
      </c>
      <c r="W301" s="44">
        <v>1.6711555751618421</v>
      </c>
      <c r="X301" s="132"/>
      <c r="Y301" s="132" t="e">
        <f>NA()</f>
        <v>#N/A</v>
      </c>
      <c r="Z301" s="132"/>
      <c r="AA301" s="40">
        <f t="shared" si="145"/>
        <v>210.33147212806927</v>
      </c>
      <c r="AB301" s="40"/>
      <c r="AC301" s="132"/>
      <c r="AD301" s="40">
        <f t="shared" si="146"/>
        <v>263.36652027744503</v>
      </c>
      <c r="AE301" s="40">
        <f t="shared" si="147"/>
        <v>236.4843090793504</v>
      </c>
      <c r="AF301" s="44">
        <f t="shared" si="148"/>
        <v>274.39323504999402</v>
      </c>
      <c r="AG301" s="44">
        <f t="shared" si="153"/>
        <v>121.58843867515002</v>
      </c>
      <c r="AH301" s="44">
        <f t="shared" si="154"/>
        <v>1437.0866682477385</v>
      </c>
      <c r="AI301" s="75"/>
      <c r="AJ301" s="75"/>
      <c r="AK301" s="75">
        <f t="shared" si="149"/>
        <v>182.41594132318707</v>
      </c>
      <c r="AL301" s="75">
        <f t="shared" si="150"/>
        <v>153.03383581438979</v>
      </c>
      <c r="AM301" s="132"/>
      <c r="AN301" s="44"/>
      <c r="AO301" s="40"/>
      <c r="AQ301" s="75">
        <f t="shared" si="155"/>
        <v>97.398273826131486</v>
      </c>
      <c r="AR301" s="75"/>
      <c r="AS301" s="75"/>
      <c r="CQ301" s="75">
        <f t="shared" si="151"/>
        <v>183.95519285650974</v>
      </c>
      <c r="CR301" s="120">
        <f t="shared" si="152"/>
        <v>281.35346668264123</v>
      </c>
      <c r="CS301" s="75"/>
    </row>
    <row r="302" spans="1:97" x14ac:dyDescent="0.2">
      <c r="A302" s="132">
        <v>594</v>
      </c>
      <c r="B302" s="132">
        <v>867.15</v>
      </c>
      <c r="C302" s="40">
        <v>1.153203021391916</v>
      </c>
      <c r="D302" s="132"/>
      <c r="E302" s="44">
        <v>1.84361</v>
      </c>
      <c r="F302" s="44" t="e">
        <v>#N/A</v>
      </c>
      <c r="G302" s="150">
        <v>1.67283</v>
      </c>
      <c r="H302" s="44">
        <v>1.3930100000000001</v>
      </c>
      <c r="I302" s="44"/>
      <c r="J302" s="44">
        <v>1.6632899999999999</v>
      </c>
      <c r="K302" s="44">
        <v>1.63412</v>
      </c>
      <c r="L302" s="44">
        <v>1.6869400000000001</v>
      </c>
      <c r="M302" s="44">
        <v>1.6814899999999999</v>
      </c>
      <c r="N302" s="44">
        <v>1.67645</v>
      </c>
      <c r="O302" s="44">
        <v>1.6794761087910719</v>
      </c>
      <c r="P302" s="44">
        <v>1.6777098356036571</v>
      </c>
      <c r="Q302" s="44">
        <v>1.6697800266938196</v>
      </c>
      <c r="R302" s="44">
        <v>1.65028</v>
      </c>
      <c r="S302" s="44">
        <v>1.4349000000000001</v>
      </c>
      <c r="T302" s="44">
        <v>1.6848230352962255</v>
      </c>
      <c r="U302" s="44">
        <v>1.6637976542938098</v>
      </c>
      <c r="V302" s="44">
        <v>1.6569908381787584</v>
      </c>
      <c r="W302" s="44">
        <v>1.667829288562076</v>
      </c>
      <c r="X302" s="132"/>
      <c r="Y302" s="132" t="e">
        <f>NA()</f>
        <v>#N/A</v>
      </c>
      <c r="Z302" s="132"/>
      <c r="AA302" s="40">
        <f t="shared" si="145"/>
        <v>209.25517561528903</v>
      </c>
      <c r="AB302" s="40"/>
      <c r="AC302" s="132"/>
      <c r="AD302" s="40">
        <f t="shared" si="146"/>
        <v>262.24783287562116</v>
      </c>
      <c r="AE302" s="40">
        <f t="shared" si="147"/>
        <v>235.23773280285991</v>
      </c>
      <c r="AF302" s="44">
        <f t="shared" si="148"/>
        <v>273.29739685097513</v>
      </c>
      <c r="AG302" s="44">
        <f t="shared" si="153"/>
        <v>122.09286404544036</v>
      </c>
      <c r="AH302" s="44">
        <f t="shared" si="154"/>
        <v>1448.5380274553945</v>
      </c>
      <c r="AI302" s="75"/>
      <c r="AJ302" s="75"/>
      <c r="AK302" s="75">
        <f t="shared" si="149"/>
        <v>181.54106001639036</v>
      </c>
      <c r="AL302" s="75">
        <f t="shared" si="150"/>
        <v>152.216859814624</v>
      </c>
      <c r="AM302" s="132"/>
      <c r="AN302" s="44"/>
      <c r="AO302" s="40"/>
      <c r="AQ302" s="75">
        <f t="shared" si="155"/>
        <v>97.208803045263494</v>
      </c>
      <c r="AR302" s="75"/>
      <c r="AS302" s="75"/>
      <c r="CQ302" s="75">
        <f t="shared" si="151"/>
        <v>183.04992945154493</v>
      </c>
      <c r="CR302" s="120">
        <f t="shared" si="152"/>
        <v>280.25873249680848</v>
      </c>
      <c r="CS302" s="75"/>
    </row>
    <row r="303" spans="1:97" x14ac:dyDescent="0.2">
      <c r="A303" s="132">
        <v>596</v>
      </c>
      <c r="B303" s="132">
        <v>869.15</v>
      </c>
      <c r="C303" s="40">
        <v>1.1505493873324513</v>
      </c>
      <c r="D303" s="132"/>
      <c r="E303" s="44">
        <v>1.83962</v>
      </c>
      <c r="F303" s="44" t="e">
        <v>#N/A</v>
      </c>
      <c r="G303" s="150">
        <v>1.66953</v>
      </c>
      <c r="H303" s="44">
        <v>1.3915200000000001</v>
      </c>
      <c r="I303" s="44"/>
      <c r="J303" s="44">
        <v>1.66</v>
      </c>
      <c r="K303" s="44">
        <v>1.63096</v>
      </c>
      <c r="L303" s="44">
        <v>1.6835500000000001</v>
      </c>
      <c r="M303" s="44">
        <v>1.67804</v>
      </c>
      <c r="N303" s="44">
        <v>1.67302</v>
      </c>
      <c r="O303" s="44">
        <v>1.6760280427248226</v>
      </c>
      <c r="P303" s="44">
        <v>1.6743270106964561</v>
      </c>
      <c r="Q303" s="44">
        <v>1.6664700479171419</v>
      </c>
      <c r="R303" s="44">
        <v>1.64703</v>
      </c>
      <c r="S303" s="44">
        <v>1.43285</v>
      </c>
      <c r="T303" s="44">
        <v>1.6813966927962314</v>
      </c>
      <c r="U303" s="44">
        <v>1.6605179035581941</v>
      </c>
      <c r="V303" s="44">
        <v>1.653754443764464</v>
      </c>
      <c r="W303" s="44">
        <v>1.6645330013834401</v>
      </c>
      <c r="X303" s="132"/>
      <c r="Y303" s="132" t="e">
        <f>NA()</f>
        <v>#N/A</v>
      </c>
      <c r="Z303" s="132"/>
      <c r="AA303" s="40">
        <f t="shared" si="145"/>
        <v>208.18418533430514</v>
      </c>
      <c r="AB303" s="40"/>
      <c r="AC303" s="132"/>
      <c r="AD303" s="40">
        <f t="shared" si="146"/>
        <v>261.13447740358038</v>
      </c>
      <c r="AE303" s="40">
        <f t="shared" si="147"/>
        <v>233.99689351665427</v>
      </c>
      <c r="AF303" s="44">
        <f t="shared" si="148"/>
        <v>272.20676907874468</v>
      </c>
      <c r="AG303" s="44">
        <f t="shared" si="153"/>
        <v>122.59564293991285</v>
      </c>
      <c r="AH303" s="44">
        <f t="shared" si="154"/>
        <v>1459.9945904704346</v>
      </c>
      <c r="AI303" s="75"/>
      <c r="AJ303" s="75"/>
      <c r="AK303" s="75">
        <f t="shared" si="149"/>
        <v>180.67163522437434</v>
      </c>
      <c r="AL303" s="75">
        <f t="shared" si="150"/>
        <v>151.40500072685211</v>
      </c>
      <c r="AM303" s="132"/>
      <c r="AN303" s="44"/>
      <c r="AO303" s="40"/>
      <c r="AQ303" s="75">
        <f t="shared" si="155"/>
        <v>97.016878861157664</v>
      </c>
      <c r="AR303" s="75"/>
      <c r="AS303" s="75"/>
      <c r="CQ303" s="75">
        <f t="shared" si="151"/>
        <v>182.14547483273719</v>
      </c>
      <c r="CR303" s="120">
        <f t="shared" si="152"/>
        <v>279.16235369389483</v>
      </c>
      <c r="CS303" s="75"/>
    </row>
    <row r="304" spans="1:97" x14ac:dyDescent="0.2">
      <c r="A304" s="132">
        <v>598</v>
      </c>
      <c r="B304" s="132">
        <v>871.15</v>
      </c>
      <c r="C304" s="40">
        <v>1.1479079377833898</v>
      </c>
      <c r="D304" s="132"/>
      <c r="E304" s="44">
        <v>1.8356600000000001</v>
      </c>
      <c r="F304" s="44" t="e">
        <v>#N/A</v>
      </c>
      <c r="G304" s="150">
        <v>1.66625</v>
      </c>
      <c r="H304" s="44">
        <v>1.3900300000000001</v>
      </c>
      <c r="I304" s="44"/>
      <c r="J304" s="44">
        <v>1.65673</v>
      </c>
      <c r="K304" s="44">
        <v>1.62782</v>
      </c>
      <c r="L304" s="44">
        <v>1.6801900000000001</v>
      </c>
      <c r="M304" s="44">
        <v>1.67462</v>
      </c>
      <c r="N304" s="44">
        <v>1.66961</v>
      </c>
      <c r="O304" s="44">
        <v>1.6726087408596191</v>
      </c>
      <c r="P304" s="44">
        <v>1.6709741857436369</v>
      </c>
      <c r="Q304" s="44">
        <v>1.6631767324334992</v>
      </c>
      <c r="R304" s="44">
        <v>1.64381</v>
      </c>
      <c r="S304" s="44">
        <v>1.43082</v>
      </c>
      <c r="T304" s="44">
        <v>1.6780003502805954</v>
      </c>
      <c r="U304" s="44">
        <v>1.6572614369537955</v>
      </c>
      <c r="V304" s="44">
        <v>1.6505347255962244</v>
      </c>
      <c r="W304" s="44">
        <v>1.6612600167950702</v>
      </c>
      <c r="X304" s="132"/>
      <c r="Y304" s="132" t="e">
        <f>NA()</f>
        <v>#N/A</v>
      </c>
      <c r="Z304" s="132"/>
      <c r="AA304" s="40">
        <f t="shared" si="145"/>
        <v>207.11846231370578</v>
      </c>
      <c r="AB304" s="40"/>
      <c r="AC304" s="132"/>
      <c r="AD304" s="40">
        <f t="shared" si="146"/>
        <v>260.02641587692597</v>
      </c>
      <c r="AE304" s="40">
        <f t="shared" si="147"/>
        <v>232.7617517075131</v>
      </c>
      <c r="AF304" s="44">
        <f t="shared" si="148"/>
        <v>271.12131469807832</v>
      </c>
      <c r="AG304" s="44">
        <f t="shared" si="153"/>
        <v>123.09677985160793</v>
      </c>
      <c r="AH304" s="44">
        <f t="shared" si="154"/>
        <v>1471.4560728271413</v>
      </c>
      <c r="AI304" s="75"/>
      <c r="AJ304" s="75"/>
      <c r="AK304" s="75">
        <f t="shared" si="149"/>
        <v>179.80762264617573</v>
      </c>
      <c r="AL304" s="75">
        <f t="shared" si="150"/>
        <v>150.59821680418398</v>
      </c>
      <c r="AM304" s="132"/>
      <c r="AN304" s="44"/>
      <c r="AO304" s="40"/>
      <c r="AQ304" s="75">
        <f t="shared" si="155"/>
        <v>96.828497353438507</v>
      </c>
      <c r="AR304" s="75"/>
      <c r="AS304" s="75"/>
      <c r="CQ304" s="75">
        <f t="shared" si="151"/>
        <v>181.25026286727189</v>
      </c>
      <c r="CR304" s="120">
        <f t="shared" si="152"/>
        <v>278.07876022071036</v>
      </c>
      <c r="CS304" s="75"/>
    </row>
    <row r="305" spans="1:97" x14ac:dyDescent="0.2">
      <c r="A305" s="132">
        <v>600</v>
      </c>
      <c r="B305" s="132">
        <v>873.15</v>
      </c>
      <c r="C305" s="40">
        <v>1.1452785890167783</v>
      </c>
      <c r="D305" s="132"/>
      <c r="E305" s="44">
        <v>1.8317300000000001</v>
      </c>
      <c r="F305" s="44" t="e">
        <v>#N/A</v>
      </c>
      <c r="G305" s="150">
        <v>1.663</v>
      </c>
      <c r="H305" s="44">
        <v>1.38855</v>
      </c>
      <c r="I305" s="44"/>
      <c r="J305" s="44">
        <v>1.6534800000000001</v>
      </c>
      <c r="K305" s="44">
        <v>1.6247</v>
      </c>
      <c r="L305" s="44">
        <v>1.67686</v>
      </c>
      <c r="M305" s="44">
        <v>1.6712199999999999</v>
      </c>
      <c r="N305" s="44">
        <v>1.6662399999999999</v>
      </c>
      <c r="O305" s="44">
        <v>1.6692183799611122</v>
      </c>
      <c r="P305" s="44">
        <v>1.6676446780564789</v>
      </c>
      <c r="Q305" s="44">
        <v>1.6599134169857459</v>
      </c>
      <c r="R305" s="44">
        <v>1.6406000000000001</v>
      </c>
      <c r="S305" s="44">
        <v>1.4288000000000001</v>
      </c>
      <c r="T305" s="44">
        <v>1.6746273569936581</v>
      </c>
      <c r="U305" s="44">
        <v>1.6540383277554154</v>
      </c>
      <c r="V305" s="44">
        <v>1.6473483303837193</v>
      </c>
      <c r="W305" s="44">
        <v>1.6580103874944736</v>
      </c>
      <c r="X305" s="132"/>
      <c r="Y305" s="132" t="e">
        <f>NA()</f>
        <v>#N/A</v>
      </c>
      <c r="Z305" s="132"/>
      <c r="AA305" s="40">
        <f t="shared" si="145"/>
        <v>206.05796796131187</v>
      </c>
      <c r="AB305" s="40"/>
      <c r="AC305" s="132"/>
      <c r="AD305" s="40">
        <f t="shared" si="146"/>
        <v>258.92361067081038</v>
      </c>
      <c r="AE305" s="40">
        <f t="shared" si="147"/>
        <v>231.53226822424551</v>
      </c>
      <c r="AF305" s="44">
        <f t="shared" si="148"/>
        <v>270.04099702357752</v>
      </c>
      <c r="AG305" s="44">
        <f t="shared" si="153"/>
        <v>123.59627931669309</v>
      </c>
      <c r="AH305" s="44">
        <f t="shared" si="154"/>
        <v>1482.9221937405021</v>
      </c>
      <c r="AI305" s="75"/>
      <c r="AJ305" s="75"/>
      <c r="AK305" s="75">
        <f t="shared" si="149"/>
        <v>178.94897842037835</v>
      </c>
      <c r="AL305" s="75">
        <f t="shared" si="150"/>
        <v>149.79646671615302</v>
      </c>
      <c r="AM305" s="132"/>
      <c r="AN305" s="44"/>
      <c r="AO305" s="40"/>
      <c r="AQ305" s="75">
        <f t="shared" si="155"/>
        <v>96.63767526699769</v>
      </c>
      <c r="AR305" s="75"/>
      <c r="AS305" s="75"/>
      <c r="CQ305" s="75">
        <f t="shared" si="151"/>
        <v>180.36316301159783</v>
      </c>
      <c r="CR305" s="120">
        <f t="shared" si="152"/>
        <v>277.0008382785955</v>
      </c>
      <c r="CS305" s="75"/>
    </row>
    <row r="306" spans="1:97" x14ac:dyDescent="0.2">
      <c r="A306" s="132">
        <v>602</v>
      </c>
      <c r="B306" s="132">
        <v>875.15</v>
      </c>
      <c r="C306" s="40">
        <v>1.1426612580700453</v>
      </c>
      <c r="D306" s="132"/>
      <c r="E306" s="44">
        <v>1.82782</v>
      </c>
      <c r="F306" s="44" t="e">
        <v>#N/A</v>
      </c>
      <c r="G306" s="150">
        <v>1.65977</v>
      </c>
      <c r="H306" s="44">
        <v>1.3870800000000001</v>
      </c>
      <c r="I306" s="44"/>
      <c r="J306" s="44">
        <v>1.6502600000000001</v>
      </c>
      <c r="K306" s="44">
        <v>1.62161</v>
      </c>
      <c r="L306" s="44">
        <v>1.6735500000000001</v>
      </c>
      <c r="M306" s="44">
        <v>1.6678500000000001</v>
      </c>
      <c r="N306" s="44">
        <v>1.6628799999999999</v>
      </c>
      <c r="O306" s="44">
        <v>1.6658511338051789</v>
      </c>
      <c r="P306" s="44">
        <v>1.6643351700138915</v>
      </c>
      <c r="Q306" s="44">
        <v>1.6566734382641557</v>
      </c>
      <c r="R306" s="44">
        <v>1.6374200000000001</v>
      </c>
      <c r="S306" s="44">
        <v>1.4268000000000001</v>
      </c>
      <c r="T306" s="44">
        <v>1.6712810140821164</v>
      </c>
      <c r="U306" s="44">
        <v>1.6508318605838532</v>
      </c>
      <c r="V306" s="44">
        <v>1.6441819719913506</v>
      </c>
      <c r="W306" s="44">
        <v>1.6547840981724269</v>
      </c>
      <c r="X306" s="132"/>
      <c r="Y306" s="132" t="e">
        <f>NA()</f>
        <v>#N/A</v>
      </c>
      <c r="Z306" s="132"/>
      <c r="AA306" s="40">
        <f t="shared" si="145"/>
        <v>205.0026640595911</v>
      </c>
      <c r="AB306" s="40"/>
      <c r="AC306" s="132"/>
      <c r="AD306" s="40">
        <f t="shared" si="146"/>
        <v>257.82602451569517</v>
      </c>
      <c r="AE306" s="40">
        <f t="shared" si="147"/>
        <v>230.30840427355315</v>
      </c>
      <c r="AF306" s="44">
        <f t="shared" si="148"/>
        <v>268.96577971555217</v>
      </c>
      <c r="AG306" s="44">
        <f t="shared" si="153"/>
        <v>124.09414591274121</v>
      </c>
      <c r="AH306" s="44">
        <f t="shared" si="154"/>
        <v>1494.3926760636691</v>
      </c>
      <c r="AI306" s="75"/>
      <c r="AJ306" s="75"/>
      <c r="AK306" s="75">
        <f t="shared" si="149"/>
        <v>178.09565911998894</v>
      </c>
      <c r="AL306" s="75">
        <f t="shared" si="150"/>
        <v>148.99970954383363</v>
      </c>
      <c r="AM306" s="132"/>
      <c r="AN306" s="44"/>
      <c r="AO306" s="40"/>
      <c r="AQ306" s="75">
        <f t="shared" si="155"/>
        <v>96.4449613602428</v>
      </c>
      <c r="AR306" s="75"/>
      <c r="AS306" s="75"/>
      <c r="CQ306" s="75">
        <f t="shared" si="151"/>
        <v>179.47822044002285</v>
      </c>
      <c r="CR306" s="120">
        <f t="shared" si="152"/>
        <v>275.92318180026581</v>
      </c>
      <c r="CS306" s="75"/>
    </row>
    <row r="307" spans="1:97" x14ac:dyDescent="0.2">
      <c r="A307" s="132">
        <v>604</v>
      </c>
      <c r="B307" s="132">
        <v>877.15</v>
      </c>
      <c r="C307" s="40">
        <v>1.1400558627372741</v>
      </c>
      <c r="D307" s="132"/>
      <c r="E307" s="44">
        <v>1.82395</v>
      </c>
      <c r="F307" s="44" t="e">
        <v>#N/A</v>
      </c>
      <c r="G307" s="150">
        <v>1.65656</v>
      </c>
      <c r="H307" s="44">
        <v>1.3856200000000001</v>
      </c>
      <c r="I307" s="44"/>
      <c r="J307" s="44">
        <v>1.64707</v>
      </c>
      <c r="K307" s="44">
        <v>1.6185400000000001</v>
      </c>
      <c r="L307" s="44">
        <v>1.6702600000000001</v>
      </c>
      <c r="M307" s="44">
        <v>1.6645099999999999</v>
      </c>
      <c r="N307" s="44">
        <v>1.6595599999999999</v>
      </c>
      <c r="O307" s="44">
        <v>1.6625101503449535</v>
      </c>
      <c r="P307" s="44">
        <v>1.6610556619645709</v>
      </c>
      <c r="Q307" s="44">
        <v>1.6534567986937165</v>
      </c>
      <c r="R307" s="44">
        <v>1.6342699999999999</v>
      </c>
      <c r="S307" s="44">
        <v>1.4248099999999999</v>
      </c>
      <c r="T307" s="44">
        <v>1.667961321690393</v>
      </c>
      <c r="U307" s="44">
        <v>1.6476487504743489</v>
      </c>
      <c r="V307" s="44">
        <v>1.6410388918477077</v>
      </c>
      <c r="W307" s="44">
        <v>1.6515811117456867</v>
      </c>
      <c r="X307" s="132"/>
      <c r="Y307" s="132" t="e">
        <f>NA()</f>
        <v>#N/A</v>
      </c>
      <c r="Z307" s="132"/>
      <c r="AA307" s="40">
        <f t="shared" si="145"/>
        <v>203.95251276113765</v>
      </c>
      <c r="AB307" s="40"/>
      <c r="AC307" s="132"/>
      <c r="AD307" s="40">
        <f t="shared" si="146"/>
        <v>256.73362049317052</v>
      </c>
      <c r="AE307" s="40">
        <f t="shared" si="147"/>
        <v>229.0901214159494</v>
      </c>
      <c r="AF307" s="44">
        <f t="shared" si="148"/>
        <v>267.89562677596172</v>
      </c>
      <c r="AG307" s="44">
        <f t="shared" si="153"/>
        <v>124.59038425707014</v>
      </c>
      <c r="AH307" s="44">
        <f t="shared" si="154"/>
        <v>1505.8672462459449</v>
      </c>
      <c r="AI307" s="75"/>
      <c r="AJ307" s="75"/>
      <c r="AK307" s="75">
        <f t="shared" si="149"/>
        <v>177.24762174738024</v>
      </c>
      <c r="AL307" s="75">
        <f t="shared" si="150"/>
        <v>148.20790477502476</v>
      </c>
      <c r="AM307" s="132"/>
      <c r="AN307" s="44"/>
      <c r="AO307" s="40"/>
      <c r="AQ307" s="75">
        <f t="shared" si="155"/>
        <v>96.261315946082206</v>
      </c>
      <c r="AR307" s="75"/>
      <c r="AS307" s="75"/>
      <c r="CQ307" s="75">
        <f t="shared" si="151"/>
        <v>178.5954701476318</v>
      </c>
      <c r="CR307" s="120">
        <f t="shared" si="152"/>
        <v>274.85678609371388</v>
      </c>
      <c r="CS307" s="75"/>
    </row>
    <row r="308" spans="1:97" x14ac:dyDescent="0.2">
      <c r="A308" s="132">
        <v>606</v>
      </c>
      <c r="B308" s="132">
        <v>879.15</v>
      </c>
      <c r="C308" s="40">
        <v>1.1374623215605983</v>
      </c>
      <c r="D308" s="132"/>
      <c r="E308" s="44">
        <v>1.8201000000000001</v>
      </c>
      <c r="F308" s="44" t="e">
        <v>#N/A</v>
      </c>
      <c r="G308" s="150">
        <v>1.6533800000000001</v>
      </c>
      <c r="H308" s="44">
        <v>1.3841699999999999</v>
      </c>
      <c r="I308" s="44"/>
      <c r="J308" s="44">
        <v>1.6438999999999999</v>
      </c>
      <c r="K308" s="44">
        <v>1.6154900000000001</v>
      </c>
      <c r="L308" s="44">
        <v>1.667</v>
      </c>
      <c r="M308" s="44">
        <v>1.6611899999999999</v>
      </c>
      <c r="N308" s="44">
        <v>1.6562600000000001</v>
      </c>
      <c r="O308" s="44">
        <v>1.659192574718197</v>
      </c>
      <c r="P308" s="44">
        <v>1.6578061538816697</v>
      </c>
      <c r="Q308" s="44">
        <v>1.6502634832944778</v>
      </c>
      <c r="R308" s="44">
        <v>1.63114</v>
      </c>
      <c r="S308" s="44">
        <v>1.4228400000000001</v>
      </c>
      <c r="T308" s="44">
        <v>1.6646616290748564</v>
      </c>
      <c r="U308" s="44">
        <v>1.6444922826916157</v>
      </c>
      <c r="V308" s="44">
        <v>1.6379191717832344</v>
      </c>
      <c r="W308" s="44">
        <v>1.6484047841644316</v>
      </c>
      <c r="X308" s="132"/>
      <c r="Y308" s="132" t="e">
        <f>NA()</f>
        <v>#N/A</v>
      </c>
      <c r="Z308" s="132"/>
      <c r="AA308" s="40">
        <f t="shared" si="145"/>
        <v>202.90747658421765</v>
      </c>
      <c r="AB308" s="40"/>
      <c r="AC308" s="132"/>
      <c r="AD308" s="40">
        <f t="shared" si="146"/>
        <v>255.64636203183503</v>
      </c>
      <c r="AE308" s="40">
        <f t="shared" si="147"/>
        <v>227.87738156173577</v>
      </c>
      <c r="AF308" s="44">
        <f t="shared" si="148"/>
        <v>266.83050254441292</v>
      </c>
      <c r="AG308" s="44">
        <f t="shared" si="153"/>
        <v>125.0849990050862</v>
      </c>
      <c r="AH308" s="44">
        <f t="shared" si="154"/>
        <v>1517.3456342910827</v>
      </c>
      <c r="AI308" s="75"/>
      <c r="AJ308" s="75"/>
      <c r="AK308" s="75">
        <f t="shared" si="149"/>
        <v>176.40482372930228</v>
      </c>
      <c r="AL308" s="75">
        <f t="shared" si="150"/>
        <v>147.42101229949856</v>
      </c>
      <c r="AM308" s="132"/>
      <c r="AN308" s="44"/>
      <c r="AO308" s="40"/>
      <c r="AQ308" s="75">
        <f t="shared" si="155"/>
        <v>96.06976715738729</v>
      </c>
      <c r="AR308" s="75"/>
      <c r="AS308" s="75"/>
      <c r="CQ308" s="75">
        <f t="shared" si="151"/>
        <v>177.72099545469533</v>
      </c>
      <c r="CR308" s="120">
        <f t="shared" si="152"/>
        <v>273.7907626120828</v>
      </c>
      <c r="CS308" s="75"/>
    </row>
    <row r="309" spans="1:97" x14ac:dyDescent="0.2">
      <c r="A309" s="132">
        <v>608</v>
      </c>
      <c r="B309" s="132">
        <v>881.15</v>
      </c>
      <c r="C309" s="40">
        <v>1.1348805538217104</v>
      </c>
      <c r="D309" s="132"/>
      <c r="E309" s="44">
        <v>1.8162799999999999</v>
      </c>
      <c r="F309" s="44" t="e">
        <v>#N/A</v>
      </c>
      <c r="G309" s="150">
        <v>1.65022</v>
      </c>
      <c r="H309" s="44">
        <v>1.3827199999999999</v>
      </c>
      <c r="I309" s="44"/>
      <c r="J309" s="44">
        <v>1.6407499999999999</v>
      </c>
      <c r="K309" s="44">
        <v>1.6124700000000001</v>
      </c>
      <c r="L309" s="44">
        <v>1.6637599999999999</v>
      </c>
      <c r="M309" s="44">
        <v>1.6578900000000001</v>
      </c>
      <c r="N309" s="44">
        <v>1.6529799999999999</v>
      </c>
      <c r="O309" s="44">
        <v>1.6559045866232753</v>
      </c>
      <c r="P309" s="44">
        <v>1.6545733274614445</v>
      </c>
      <c r="Q309" s="44">
        <v>1.6470968288098831</v>
      </c>
      <c r="R309" s="44">
        <v>1.6280300000000001</v>
      </c>
      <c r="S309" s="44">
        <v>1.4208799999999999</v>
      </c>
      <c r="T309" s="44">
        <v>1.6613919364514793</v>
      </c>
      <c r="U309" s="44">
        <v>1.6413591717553122</v>
      </c>
      <c r="V309" s="44">
        <v>1.6348227745981116</v>
      </c>
      <c r="W309" s="44">
        <v>1.6452517966547644</v>
      </c>
      <c r="X309" s="132"/>
      <c r="Y309" s="132" t="e">
        <f>NA()</f>
        <v>#N/A</v>
      </c>
      <c r="Z309" s="132"/>
      <c r="AA309" s="40">
        <f t="shared" si="145"/>
        <v>201.86751840837854</v>
      </c>
      <c r="AB309" s="40"/>
      <c r="AC309" s="132"/>
      <c r="AD309" s="40">
        <f t="shared" si="146"/>
        <v>254.56421290323127</v>
      </c>
      <c r="AE309" s="40">
        <f t="shared" si="147"/>
        <v>226.67014696703177</v>
      </c>
      <c r="AF309" s="44">
        <f t="shared" si="148"/>
        <v>265.77037169421408</v>
      </c>
      <c r="AG309" s="44">
        <f t="shared" si="153"/>
        <v>125.57799484872136</v>
      </c>
      <c r="AH309" s="44">
        <f t="shared" si="154"/>
        <v>1528.8275737161589</v>
      </c>
      <c r="AI309" s="75"/>
      <c r="AJ309" s="75"/>
      <c r="AK309" s="75">
        <f t="shared" si="149"/>
        <v>175.5672229119595</v>
      </c>
      <c r="AL309" s="75">
        <f t="shared" si="150"/>
        <v>146.63899240431033</v>
      </c>
      <c r="AM309" s="132"/>
      <c r="AN309" s="44"/>
      <c r="AO309" s="40"/>
      <c r="AQ309" s="75">
        <f t="shared" si="155"/>
        <v>95.881840958115305</v>
      </c>
      <c r="AR309" s="75"/>
      <c r="AS309" s="75"/>
      <c r="CQ309" s="75">
        <f t="shared" si="151"/>
        <v>176.85603859629251</v>
      </c>
      <c r="CR309" s="120">
        <f t="shared" si="152"/>
        <v>272.73787955440787</v>
      </c>
      <c r="CS309" s="75"/>
    </row>
    <row r="310" spans="1:97" x14ac:dyDescent="0.2">
      <c r="A310" s="132">
        <v>610</v>
      </c>
      <c r="B310" s="132">
        <v>883.15</v>
      </c>
      <c r="C310" s="40">
        <v>1.1323104795334882</v>
      </c>
      <c r="D310" s="132"/>
      <c r="E310" s="44">
        <v>1.8124899999999999</v>
      </c>
      <c r="F310" s="44" t="e">
        <v>#N/A</v>
      </c>
      <c r="G310" s="150">
        <v>1.6470899999999999</v>
      </c>
      <c r="H310" s="44">
        <v>1.3812899999999999</v>
      </c>
      <c r="I310" s="44"/>
      <c r="J310" s="44">
        <v>1.6376299999999999</v>
      </c>
      <c r="K310" s="44">
        <v>1.60947</v>
      </c>
      <c r="L310" s="44">
        <v>1.66055</v>
      </c>
      <c r="M310" s="44">
        <v>1.65462</v>
      </c>
      <c r="N310" s="44">
        <v>1.6497299999999999</v>
      </c>
      <c r="O310" s="44">
        <v>1.652640311743605</v>
      </c>
      <c r="P310" s="44">
        <v>1.6513704455155858</v>
      </c>
      <c r="Q310" s="44">
        <v>1.6439501892447914</v>
      </c>
      <c r="R310" s="44">
        <v>1.6249499999999999</v>
      </c>
      <c r="S310" s="44">
        <v>1.41893</v>
      </c>
      <c r="T310" s="44">
        <v>1.6581455928446847</v>
      </c>
      <c r="U310" s="44">
        <v>1.6382493462201433</v>
      </c>
      <c r="V310" s="44">
        <v>1.6317496932743423</v>
      </c>
      <c r="W310" s="44">
        <v>1.6421254532176055</v>
      </c>
      <c r="X310" s="132"/>
      <c r="Y310" s="132" t="e">
        <f>NA()</f>
        <v>#N/A</v>
      </c>
      <c r="Z310" s="132"/>
      <c r="AA310" s="40">
        <f t="shared" si="145"/>
        <v>200.83260147012084</v>
      </c>
      <c r="AB310" s="40"/>
      <c r="AC310" s="132"/>
      <c r="AD310" s="40">
        <f t="shared" si="146"/>
        <v>253.48713721783994</v>
      </c>
      <c r="AE310" s="40">
        <f t="shared" si="147"/>
        <v>225.46838022985901</v>
      </c>
      <c r="AF310" s="44">
        <f t="shared" si="148"/>
        <v>264.71519922848393</v>
      </c>
      <c r="AG310" s="44">
        <f t="shared" si="153"/>
        <v>126.06937651486656</v>
      </c>
      <c r="AH310" s="44">
        <f t="shared" si="154"/>
        <v>1540.3128015108257</v>
      </c>
      <c r="AI310" s="75"/>
      <c r="AJ310" s="75"/>
      <c r="AK310" s="75">
        <f t="shared" si="149"/>
        <v>174.73477755615343</v>
      </c>
      <c r="AL310" s="75">
        <f t="shared" si="150"/>
        <v>145.86180576917374</v>
      </c>
      <c r="AM310" s="132"/>
      <c r="AN310" s="44"/>
      <c r="AO310" s="40"/>
      <c r="AQ310" s="75">
        <f t="shared" si="155"/>
        <v>95.691495978820171</v>
      </c>
      <c r="AR310" s="75"/>
      <c r="AS310" s="75"/>
      <c r="CQ310" s="75">
        <f t="shared" si="151"/>
        <v>175.99224937064105</v>
      </c>
      <c r="CR310" s="120">
        <f t="shared" si="152"/>
        <v>271.68374534946122</v>
      </c>
      <c r="CS310" s="75"/>
    </row>
    <row r="311" spans="1:97" x14ac:dyDescent="0.2">
      <c r="A311" s="132">
        <v>612</v>
      </c>
      <c r="B311" s="132">
        <v>885.15</v>
      </c>
      <c r="C311" s="40">
        <v>1.1297520194317348</v>
      </c>
      <c r="D311" s="132"/>
      <c r="E311" s="44">
        <v>1.8087299999999999</v>
      </c>
      <c r="F311" s="44" t="e">
        <v>#N/A</v>
      </c>
      <c r="G311" s="150">
        <v>1.6439699999999999</v>
      </c>
      <c r="H311" s="44">
        <v>1.3798600000000001</v>
      </c>
      <c r="I311" s="44"/>
      <c r="J311" s="44">
        <v>1.63453</v>
      </c>
      <c r="K311" s="44">
        <v>1.60649</v>
      </c>
      <c r="L311" s="44">
        <v>1.6573599999999999</v>
      </c>
      <c r="M311" s="44">
        <v>1.6513800000000001</v>
      </c>
      <c r="N311" s="44">
        <v>1.6465000000000001</v>
      </c>
      <c r="O311" s="44">
        <v>1.6493998908694034</v>
      </c>
      <c r="P311" s="44">
        <v>1.6481842453261906</v>
      </c>
      <c r="Q311" s="44">
        <v>1.6408302105787627</v>
      </c>
      <c r="R311" s="44">
        <v>1.6218900000000001</v>
      </c>
      <c r="S311" s="44">
        <v>1.41699</v>
      </c>
      <c r="T311" s="44">
        <v>1.6549225506632224</v>
      </c>
      <c r="U311" s="44">
        <v>1.6351628775109315</v>
      </c>
      <c r="V311" s="44">
        <v>1.628699971669576</v>
      </c>
      <c r="W311" s="44">
        <v>1.6390158197553613</v>
      </c>
      <c r="X311" s="132"/>
      <c r="Y311" s="132" t="e">
        <f>NA()</f>
        <v>#N/A</v>
      </c>
      <c r="Z311" s="132"/>
      <c r="AA311" s="40">
        <f t="shared" si="145"/>
        <v>199.80268935863228</v>
      </c>
      <c r="AB311" s="40"/>
      <c r="AC311" s="132"/>
      <c r="AD311" s="40">
        <f t="shared" si="146"/>
        <v>252.41509942112921</v>
      </c>
      <c r="AE311" s="40">
        <f t="shared" si="147"/>
        <v>224.2720442862792</v>
      </c>
      <c r="AF311" s="44">
        <f t="shared" si="148"/>
        <v>263.66495047631543</v>
      </c>
      <c r="AG311" s="44">
        <f t="shared" si="153"/>
        <v>126.55914876387433</v>
      </c>
      <c r="AH311" s="44">
        <f t="shared" si="154"/>
        <v>1551.8010580969947</v>
      </c>
      <c r="AI311" s="75"/>
      <c r="AJ311" s="75"/>
      <c r="AK311" s="75">
        <f t="shared" si="149"/>
        <v>173.90744633249034</v>
      </c>
      <c r="AL311" s="75">
        <f t="shared" si="150"/>
        <v>145.0894134618959</v>
      </c>
      <c r="AM311" s="132"/>
      <c r="AN311" s="44"/>
      <c r="AO311" s="40"/>
      <c r="AQ311" s="75">
        <f t="shared" si="155"/>
        <v>95.510893250062594</v>
      </c>
      <c r="AR311" s="75"/>
      <c r="AS311" s="75"/>
      <c r="CQ311" s="75">
        <f t="shared" si="151"/>
        <v>175.13200354488038</v>
      </c>
      <c r="CR311" s="120">
        <f t="shared" si="152"/>
        <v>270.64289679494289</v>
      </c>
      <c r="CS311" s="75"/>
    </row>
    <row r="312" spans="1:97" x14ac:dyDescent="0.2">
      <c r="A312" s="132">
        <v>614</v>
      </c>
      <c r="B312" s="132">
        <v>887.15</v>
      </c>
      <c r="C312" s="40">
        <v>1.1272050949670294</v>
      </c>
      <c r="D312" s="132"/>
      <c r="E312" s="44">
        <v>1.8049900000000001</v>
      </c>
      <c r="F312" s="44" t="e">
        <v>#N/A</v>
      </c>
      <c r="G312" s="150">
        <v>1.6408799999999999</v>
      </c>
      <c r="H312" s="44">
        <v>1.3784400000000001</v>
      </c>
      <c r="I312" s="44"/>
      <c r="J312" s="44">
        <v>1.6314500000000001</v>
      </c>
      <c r="K312" s="44">
        <v>1.6035299999999999</v>
      </c>
      <c r="L312" s="44">
        <v>1.6541999999999999</v>
      </c>
      <c r="M312" s="44">
        <v>1.6481600000000001</v>
      </c>
      <c r="N312" s="44">
        <v>1.6433</v>
      </c>
      <c r="O312" s="44">
        <v>1.6461834648665379</v>
      </c>
      <c r="P312" s="44">
        <v>1.6450247359280692</v>
      </c>
      <c r="Q312" s="44">
        <v>1.6377302195157784</v>
      </c>
      <c r="R312" s="44">
        <v>1.6188499999999999</v>
      </c>
      <c r="S312" s="44">
        <v>1.4150700000000001</v>
      </c>
      <c r="T312" s="44">
        <v>1.6517228574702625</v>
      </c>
      <c r="U312" s="44">
        <v>1.6320964084308656</v>
      </c>
      <c r="V312" s="44">
        <v>1.62567688955421</v>
      </c>
      <c r="W312" s="44">
        <v>1.635936134676365</v>
      </c>
      <c r="X312" s="132"/>
      <c r="Y312" s="132" t="e">
        <f>NA()</f>
        <v>#N/A</v>
      </c>
      <c r="Z312" s="132"/>
      <c r="AA312" s="40">
        <f t="shared" si="145"/>
        <v>198.77774601158285</v>
      </c>
      <c r="AB312" s="40"/>
      <c r="AC312" s="132"/>
      <c r="AD312" s="40">
        <f t="shared" si="146"/>
        <v>251.34806428965945</v>
      </c>
      <c r="AE312" s="40">
        <f t="shared" si="147"/>
        <v>223.08110240658289</v>
      </c>
      <c r="AF312" s="44">
        <f t="shared" si="148"/>
        <v>262.61959108899237</v>
      </c>
      <c r="AG312" s="44">
        <f t="shared" si="153"/>
        <v>127.04731638808018</v>
      </c>
      <c r="AH312" s="44">
        <f t="shared" si="154"/>
        <v>1563.2920872890224</v>
      </c>
      <c r="AI312" s="75"/>
      <c r="AJ312" s="75"/>
      <c r="AK312" s="75">
        <f t="shared" si="149"/>
        <v>173.08518831665083</v>
      </c>
      <c r="AL312" s="75">
        <f t="shared" si="150"/>
        <v>144.32177693387382</v>
      </c>
      <c r="AM312" s="132"/>
      <c r="AN312" s="44"/>
      <c r="AO312" s="40"/>
      <c r="AQ312" s="75">
        <f t="shared" si="155"/>
        <v>95.322368311781418</v>
      </c>
      <c r="AR312" s="75"/>
      <c r="AS312" s="75"/>
      <c r="CQ312" s="75">
        <f t="shared" si="151"/>
        <v>174.2802583283349</v>
      </c>
      <c r="CR312" s="120">
        <f t="shared" si="152"/>
        <v>269.60262664011634</v>
      </c>
      <c r="CS312" s="75"/>
    </row>
    <row r="313" spans="1:97" x14ac:dyDescent="0.2">
      <c r="A313" s="132">
        <v>616</v>
      </c>
      <c r="B313" s="132">
        <v>889.15</v>
      </c>
      <c r="C313" s="40">
        <v>1.1246696282966879</v>
      </c>
      <c r="D313" s="132"/>
      <c r="E313" s="44">
        <v>1.80128</v>
      </c>
      <c r="F313" s="44" t="e">
        <v>#N/A</v>
      </c>
      <c r="G313" s="150">
        <v>1.6378200000000001</v>
      </c>
      <c r="H313" s="44">
        <v>1.37703</v>
      </c>
      <c r="I313" s="44"/>
      <c r="J313" s="44">
        <v>1.6284000000000001</v>
      </c>
      <c r="K313" s="44">
        <v>1.60059</v>
      </c>
      <c r="L313" s="44">
        <v>1.65106</v>
      </c>
      <c r="M313" s="44">
        <v>1.64496</v>
      </c>
      <c r="N313" s="44">
        <v>1.6401300000000001</v>
      </c>
      <c r="O313" s="44">
        <v>1.64299117465676</v>
      </c>
      <c r="P313" s="44">
        <v>1.6418918534374065</v>
      </c>
      <c r="Q313" s="44">
        <v>1.6346569166090219</v>
      </c>
      <c r="R313" s="44">
        <v>1.6158399999999999</v>
      </c>
      <c r="S313" s="44">
        <v>1.41317</v>
      </c>
      <c r="T313" s="44">
        <v>1.6485498150963709</v>
      </c>
      <c r="U313" s="44">
        <v>1.6290566174781127</v>
      </c>
      <c r="V313" s="44">
        <v>1.6226671304554641</v>
      </c>
      <c r="W313" s="44">
        <v>1.6328731446266835</v>
      </c>
      <c r="X313" s="132"/>
      <c r="Y313" s="132" t="e">
        <f>NA()</f>
        <v>#N/A</v>
      </c>
      <c r="Z313" s="132"/>
      <c r="AA313" s="40">
        <f t="shared" si="145"/>
        <v>197.75773571097926</v>
      </c>
      <c r="AB313" s="40"/>
      <c r="AC313" s="132"/>
      <c r="AD313" s="40">
        <f t="shared" si="146"/>
        <v>250.28599692724171</v>
      </c>
      <c r="AE313" s="40">
        <f t="shared" si="147"/>
        <v>221.89551819153121</v>
      </c>
      <c r="AF313" s="44">
        <f t="shared" si="148"/>
        <v>261.57908703625867</v>
      </c>
      <c r="AG313" s="44">
        <f t="shared" si="153"/>
        <v>127.53388421037666</v>
      </c>
      <c r="AH313" s="44">
        <f t="shared" si="154"/>
        <v>1574.7856362542241</v>
      </c>
      <c r="AI313" s="75"/>
      <c r="AJ313" s="75"/>
      <c r="AK313" s="75">
        <f t="shared" si="149"/>
        <v>172.26796298472402</v>
      </c>
      <c r="AL313" s="75">
        <f t="shared" si="150"/>
        <v>143.55885801565108</v>
      </c>
      <c r="AM313" s="132"/>
      <c r="AN313" s="44"/>
      <c r="AO313" s="40"/>
      <c r="AQ313" s="75">
        <f t="shared" si="155"/>
        <v>95.131434010897621</v>
      </c>
      <c r="AR313" s="75"/>
      <c r="AS313" s="75"/>
      <c r="CQ313" s="75">
        <f t="shared" si="151"/>
        <v>173.4370832810568</v>
      </c>
      <c r="CR313" s="120">
        <f t="shared" si="152"/>
        <v>268.56851729195444</v>
      </c>
      <c r="CS313" s="75"/>
    </row>
    <row r="314" spans="1:97" x14ac:dyDescent="0.2">
      <c r="A314" s="132">
        <v>618</v>
      </c>
      <c r="B314" s="132">
        <v>891.15</v>
      </c>
      <c r="C314" s="40">
        <v>1.1221455422768334</v>
      </c>
      <c r="D314" s="132"/>
      <c r="E314" s="44">
        <v>1.79759</v>
      </c>
      <c r="F314" s="44" t="e">
        <v>#N/A</v>
      </c>
      <c r="G314" s="150">
        <v>1.6347700000000001</v>
      </c>
      <c r="H314" s="44">
        <v>1.3756200000000001</v>
      </c>
      <c r="I314" s="44"/>
      <c r="J314" s="44">
        <v>1.62537</v>
      </c>
      <c r="K314" s="44">
        <v>1.59768</v>
      </c>
      <c r="L314" s="44">
        <v>1.64794</v>
      </c>
      <c r="M314" s="44">
        <v>1.6417900000000001</v>
      </c>
      <c r="N314" s="44">
        <v>1.63697</v>
      </c>
      <c r="O314" s="44">
        <v>1.6398262103040064</v>
      </c>
      <c r="P314" s="44">
        <v>1.6387789706591127</v>
      </c>
      <c r="Q314" s="44">
        <v>1.6316036013183213</v>
      </c>
      <c r="R314" s="44">
        <v>1.6128499999999999</v>
      </c>
      <c r="S314" s="44">
        <v>1.41127</v>
      </c>
      <c r="T314" s="44">
        <v>1.6453967725024619</v>
      </c>
      <c r="U314" s="44">
        <v>1.626033469243064</v>
      </c>
      <c r="V314" s="44">
        <v>1.6196840474724969</v>
      </c>
      <c r="W314" s="44">
        <v>1.6298334583931549</v>
      </c>
      <c r="X314" s="132"/>
      <c r="Y314" s="132" t="e">
        <f>NA()</f>
        <v>#N/A</v>
      </c>
      <c r="Z314" s="132"/>
      <c r="AA314" s="40">
        <f t="shared" si="145"/>
        <v>196.74262307907856</v>
      </c>
      <c r="AB314" s="40"/>
      <c r="AC314" s="132"/>
      <c r="AD314" s="40">
        <f t="shared" si="146"/>
        <v>249.22886276115</v>
      </c>
      <c r="AE314" s="40">
        <f t="shared" si="147"/>
        <v>220.71525556864731</v>
      </c>
      <c r="AF314" s="44">
        <f t="shared" si="148"/>
        <v>260.54340460263961</v>
      </c>
      <c r="AG314" s="44">
        <f t="shared" si="153"/>
        <v>128.01885708281918</v>
      </c>
      <c r="AH314" s="44">
        <f t="shared" si="154"/>
        <v>1586.281455473902</v>
      </c>
      <c r="AI314" s="75"/>
      <c r="AJ314" s="75"/>
      <c r="AK314" s="75">
        <f t="shared" si="149"/>
        <v>171.45573020860093</v>
      </c>
      <c r="AL314" s="75">
        <f t="shared" si="150"/>
        <v>142.80061891253294</v>
      </c>
      <c r="AM314" s="132"/>
      <c r="AN314" s="44"/>
      <c r="AO314" s="40"/>
      <c r="AQ314" s="75">
        <f t="shared" si="155"/>
        <v>94.944757229658094</v>
      </c>
      <c r="AR314" s="75"/>
      <c r="AS314" s="75"/>
      <c r="CQ314" s="75">
        <f t="shared" si="151"/>
        <v>172.59758309050935</v>
      </c>
      <c r="CR314" s="120">
        <f t="shared" si="152"/>
        <v>267.54234032016757</v>
      </c>
      <c r="CS314" s="75"/>
    </row>
    <row r="315" spans="1:97" x14ac:dyDescent="0.2">
      <c r="A315" s="132">
        <v>620</v>
      </c>
      <c r="B315" s="132">
        <v>893.15</v>
      </c>
      <c r="C315" s="40">
        <v>1.1196327604545708</v>
      </c>
      <c r="D315" s="132"/>
      <c r="E315" s="44">
        <v>1.79393</v>
      </c>
      <c r="F315" s="44" t="e">
        <v>#N/A</v>
      </c>
      <c r="G315" s="150">
        <v>1.63175</v>
      </c>
      <c r="H315" s="44">
        <v>1.3742300000000001</v>
      </c>
      <c r="I315" s="44"/>
      <c r="J315" s="44">
        <v>1.62236</v>
      </c>
      <c r="K315" s="44">
        <v>1.5947899999999999</v>
      </c>
      <c r="L315" s="44">
        <v>1.6448400000000001</v>
      </c>
      <c r="M315" s="44">
        <v>1.6386499999999999</v>
      </c>
      <c r="N315" s="44">
        <v>1.63384</v>
      </c>
      <c r="O315" s="44">
        <v>1.6366826204246196</v>
      </c>
      <c r="P315" s="44">
        <v>1.635692769707346</v>
      </c>
      <c r="Q315" s="44">
        <v>1.6285736103624313</v>
      </c>
      <c r="R315" s="44">
        <v>1.60988</v>
      </c>
      <c r="S315" s="44">
        <v>1.4093899999999999</v>
      </c>
      <c r="T315" s="44">
        <v>1.6422704277362195</v>
      </c>
      <c r="U315" s="44">
        <v>1.62303699911447</v>
      </c>
      <c r="V315" s="44">
        <v>1.6167209640190063</v>
      </c>
      <c r="W315" s="44">
        <v>1.6268171121144472</v>
      </c>
      <c r="X315" s="132"/>
      <c r="Y315" s="132" t="e">
        <f>NA()</f>
        <v>#N/A</v>
      </c>
      <c r="Z315" s="132"/>
      <c r="AA315" s="40">
        <f t="shared" si="145"/>
        <v>195.7323730743596</v>
      </c>
      <c r="AB315" s="40"/>
      <c r="AC315" s="132"/>
      <c r="AD315" s="40">
        <f t="shared" si="146"/>
        <v>248.17662753838599</v>
      </c>
      <c r="AE315" s="40">
        <f t="shared" si="147"/>
        <v>219.54027878855732</v>
      </c>
      <c r="AF315" s="44">
        <f t="shared" si="148"/>
        <v>259.51251038381355</v>
      </c>
      <c r="AG315" s="44">
        <f t="shared" si="153"/>
        <v>128.50223988525889</v>
      </c>
      <c r="AH315" s="44">
        <f t="shared" si="154"/>
        <v>1597.7792987048006</v>
      </c>
      <c r="AI315" s="75"/>
      <c r="AJ315" s="75"/>
      <c r="AK315" s="75">
        <f t="shared" si="149"/>
        <v>170.64845025143168</v>
      </c>
      <c r="AL315" s="75">
        <f t="shared" si="150"/>
        <v>142.04702220025874</v>
      </c>
      <c r="AM315" s="132"/>
      <c r="AN315" s="44"/>
      <c r="AO315" s="40"/>
      <c r="AQ315" s="75">
        <f t="shared" si="155"/>
        <v>94.755685390093063</v>
      </c>
      <c r="AR315" s="75"/>
      <c r="AS315" s="75"/>
      <c r="CQ315" s="75">
        <f t="shared" si="151"/>
        <v>171.75948427321836</v>
      </c>
      <c r="CR315" s="120">
        <f t="shared" si="152"/>
        <v>266.51516966331144</v>
      </c>
      <c r="CS315" s="75"/>
    </row>
    <row r="316" spans="1:97" x14ac:dyDescent="0.2">
      <c r="A316" s="132">
        <v>622</v>
      </c>
      <c r="B316" s="132">
        <v>895.15</v>
      </c>
      <c r="C316" s="40">
        <v>1.1171312070602692</v>
      </c>
      <c r="D316" s="132"/>
      <c r="E316" s="44">
        <v>1.7903</v>
      </c>
      <c r="F316" s="44" t="e">
        <v>#N/A</v>
      </c>
      <c r="G316" s="150">
        <v>1.6287499999999999</v>
      </c>
      <c r="H316" s="44">
        <v>1.3728400000000001</v>
      </c>
      <c r="I316" s="44"/>
      <c r="J316" s="44">
        <v>1.61937</v>
      </c>
      <c r="K316" s="44">
        <v>1.59192</v>
      </c>
      <c r="L316" s="44">
        <v>1.64177</v>
      </c>
      <c r="M316" s="44">
        <v>1.6355200000000001</v>
      </c>
      <c r="N316" s="44">
        <v>1.6307400000000001</v>
      </c>
      <c r="O316" s="44">
        <v>1.6335635892122473</v>
      </c>
      <c r="P316" s="44">
        <v>1.6326265683199428</v>
      </c>
      <c r="Q316" s="44">
        <v>1.6255636317600839</v>
      </c>
      <c r="R316" s="44">
        <v>1.60693</v>
      </c>
      <c r="S316" s="44">
        <v>1.4075200000000001</v>
      </c>
      <c r="T316" s="44">
        <v>1.6391640358450579</v>
      </c>
      <c r="U316" s="44">
        <v>1.6200605285752752</v>
      </c>
      <c r="V316" s="44">
        <v>1.613784556503048</v>
      </c>
      <c r="W316" s="44">
        <v>1.6238240844744019</v>
      </c>
      <c r="X316" s="132"/>
      <c r="Y316" s="132" t="e">
        <f>NA()</f>
        <v>#N/A</v>
      </c>
      <c r="Z316" s="132"/>
      <c r="AA316" s="40">
        <f t="shared" si="145"/>
        <v>194.7269509875515</v>
      </c>
      <c r="AB316" s="40"/>
      <c r="AC316" s="132"/>
      <c r="AD316" s="40">
        <f t="shared" si="146"/>
        <v>247.12925732199469</v>
      </c>
      <c r="AE316" s="40">
        <f t="shared" si="147"/>
        <v>218.37055242138194</v>
      </c>
      <c r="AF316" s="44">
        <f t="shared" si="148"/>
        <v>258.48637128303386</v>
      </c>
      <c r="AG316" s="44">
        <f t="shared" si="153"/>
        <v>128.98403752403095</v>
      </c>
      <c r="AH316" s="44">
        <f t="shared" si="154"/>
        <v>1609.2789229408677</v>
      </c>
      <c r="AI316" s="75"/>
      <c r="AJ316" s="75"/>
      <c r="AK316" s="75">
        <f t="shared" si="149"/>
        <v>169.84608376313827</v>
      </c>
      <c r="AL316" s="75">
        <f t="shared" si="150"/>
        <v>141.29803082073411</v>
      </c>
      <c r="AM316" s="132"/>
      <c r="AN316" s="44"/>
      <c r="AO316" s="40"/>
      <c r="AQ316" s="75">
        <f t="shared" si="155"/>
        <v>94.570354118172517</v>
      </c>
      <c r="AR316" s="75"/>
      <c r="AS316" s="75"/>
      <c r="CQ316" s="75">
        <f t="shared" si="151"/>
        <v>170.93126260070903</v>
      </c>
      <c r="CR316" s="120">
        <f t="shared" si="152"/>
        <v>265.50161671888156</v>
      </c>
      <c r="CS316" s="75"/>
    </row>
    <row r="317" spans="1:97" x14ac:dyDescent="0.2">
      <c r="A317" s="132">
        <v>624</v>
      </c>
      <c r="B317" s="132">
        <v>897.15</v>
      </c>
      <c r="C317" s="40">
        <v>1.1146408069999443</v>
      </c>
      <c r="D317" s="132"/>
      <c r="E317" s="44">
        <v>1.7866899999999999</v>
      </c>
      <c r="F317" s="44" t="e">
        <v>#N/A</v>
      </c>
      <c r="G317" s="150">
        <v>1.6257699999999999</v>
      </c>
      <c r="H317" s="44">
        <v>1.3714599999999999</v>
      </c>
      <c r="I317" s="44"/>
      <c r="J317" s="44">
        <v>1.6164099999999999</v>
      </c>
      <c r="K317" s="44">
        <v>1.58907</v>
      </c>
      <c r="L317" s="44">
        <v>1.63872</v>
      </c>
      <c r="M317" s="44">
        <v>1.63242</v>
      </c>
      <c r="N317" s="44">
        <v>1.62765</v>
      </c>
      <c r="O317" s="44">
        <v>1.630466191001825</v>
      </c>
      <c r="P317" s="44">
        <v>1.6295803123554218</v>
      </c>
      <c r="Q317" s="44">
        <v>1.6225803165318553</v>
      </c>
      <c r="R317" s="44">
        <v>1.6040000000000001</v>
      </c>
      <c r="S317" s="44">
        <v>1.40567</v>
      </c>
      <c r="T317" s="44">
        <v>1.6360809927180506</v>
      </c>
      <c r="U317" s="44">
        <v>1.6171073794882562</v>
      </c>
      <c r="V317" s="44">
        <v>1.6108647958096762</v>
      </c>
      <c r="W317" s="44">
        <v>1.6208477370038172</v>
      </c>
      <c r="X317" s="132"/>
      <c r="Y317" s="132" t="e">
        <f>NA()</f>
        <v>#N/A</v>
      </c>
      <c r="Z317" s="132"/>
      <c r="AA317" s="40">
        <f t="shared" si="145"/>
        <v>193.7263224377179</v>
      </c>
      <c r="AB317" s="40"/>
      <c r="AC317" s="132"/>
      <c r="AD317" s="40">
        <f t="shared" si="146"/>
        <v>246.08671848743163</v>
      </c>
      <c r="AE317" s="40">
        <f t="shared" si="147"/>
        <v>217.20604135317399</v>
      </c>
      <c r="AF317" s="44">
        <f t="shared" si="148"/>
        <v>257.46495450760005</v>
      </c>
      <c r="AG317" s="44">
        <f t="shared" si="153"/>
        <v>129.46425493065831</v>
      </c>
      <c r="AH317" s="44">
        <f t="shared" si="154"/>
        <v>1620.7800883756204</v>
      </c>
      <c r="AI317" s="75"/>
      <c r="AJ317" s="75"/>
      <c r="AK317" s="75">
        <f t="shared" si="149"/>
        <v>169.04859177598991</v>
      </c>
      <c r="AL317" s="75">
        <f t="shared" si="150"/>
        <v>140.55360807781631</v>
      </c>
      <c r="AM317" s="132"/>
      <c r="AN317" s="44"/>
      <c r="AO317" s="40"/>
      <c r="AQ317" s="75">
        <f t="shared" si="155"/>
        <v>94.383196324906407</v>
      </c>
      <c r="AR317" s="75"/>
      <c r="AS317" s="75"/>
      <c r="CQ317" s="75">
        <f t="shared" si="151"/>
        <v>170.10568388334883</v>
      </c>
      <c r="CR317" s="120">
        <f t="shared" si="152"/>
        <v>264.48888020825524</v>
      </c>
      <c r="CS317" s="75"/>
    </row>
    <row r="318" spans="1:97" x14ac:dyDescent="0.2">
      <c r="A318" s="132">
        <v>626</v>
      </c>
      <c r="B318" s="132">
        <v>899.15</v>
      </c>
      <c r="C318" s="40">
        <v>1.1121614858477451</v>
      </c>
      <c r="D318" s="132"/>
      <c r="E318" s="44">
        <v>1.78311</v>
      </c>
      <c r="F318" s="44" t="e">
        <v>#N/A</v>
      </c>
      <c r="G318" s="150">
        <v>1.6228199999999999</v>
      </c>
      <c r="H318" s="44">
        <v>1.37009</v>
      </c>
      <c r="I318" s="44"/>
      <c r="J318" s="44">
        <v>1.61347</v>
      </c>
      <c r="K318" s="44">
        <v>1.5862400000000001</v>
      </c>
      <c r="L318" s="44">
        <v>1.6356900000000001</v>
      </c>
      <c r="M318" s="44">
        <v>1.62934</v>
      </c>
      <c r="N318" s="44">
        <v>1.62459</v>
      </c>
      <c r="O318" s="44">
        <v>1.6273936217154104</v>
      </c>
      <c r="P318" s="44">
        <v>1.626560800948406</v>
      </c>
      <c r="Q318" s="44">
        <v>1.6196136769265841</v>
      </c>
      <c r="R318" s="44">
        <v>1.6011</v>
      </c>
      <c r="S318" s="44">
        <v>1.4038299999999999</v>
      </c>
      <c r="T318" s="44">
        <v>1.6330246006763522</v>
      </c>
      <c r="U318" s="44">
        <v>1.6141742299922714</v>
      </c>
      <c r="V318" s="44">
        <v>1.6079683516099463</v>
      </c>
      <c r="W318" s="44">
        <v>1.6178980486670935</v>
      </c>
      <c r="X318" s="132"/>
      <c r="Y318" s="132" t="e">
        <f>NA()</f>
        <v>#N/A</v>
      </c>
      <c r="Z318" s="132"/>
      <c r="AA318" s="40">
        <f t="shared" si="145"/>
        <v>192.73045336839641</v>
      </c>
      <c r="AB318" s="40"/>
      <c r="AC318" s="132"/>
      <c r="AD318" s="40">
        <f t="shared" si="146"/>
        <v>245.04897771897984</v>
      </c>
      <c r="AE318" s="40">
        <f t="shared" si="147"/>
        <v>216.04671078240563</v>
      </c>
      <c r="AF318" s="44">
        <f t="shared" si="148"/>
        <v>256.44822756537735</v>
      </c>
      <c r="AG318" s="44">
        <f t="shared" si="153"/>
        <v>129.94289706059365</v>
      </c>
      <c r="AH318" s="44">
        <f t="shared" si="154"/>
        <v>1632.2825583647459</v>
      </c>
      <c r="AI318" s="75"/>
      <c r="AJ318" s="75"/>
      <c r="AK318" s="75">
        <f t="shared" si="149"/>
        <v>168.25593570023511</v>
      </c>
      <c r="AL318" s="75">
        <f t="shared" si="150"/>
        <v>139.81371763315687</v>
      </c>
      <c r="AM318" s="132"/>
      <c r="AN318" s="44"/>
      <c r="AO318" s="40"/>
      <c r="AQ318" s="75">
        <f t="shared" si="155"/>
        <v>94.193654100728409</v>
      </c>
      <c r="AR318" s="75"/>
      <c r="AS318" s="75"/>
      <c r="CQ318" s="75">
        <f t="shared" si="151"/>
        <v>169.28894553885794</v>
      </c>
      <c r="CR318" s="120">
        <f t="shared" si="152"/>
        <v>263.48259963958645</v>
      </c>
      <c r="CS318" s="75"/>
    </row>
    <row r="319" spans="1:97" x14ac:dyDescent="0.2">
      <c r="A319" s="132">
        <v>628</v>
      </c>
      <c r="B319" s="132">
        <v>901.15</v>
      </c>
      <c r="C319" s="40">
        <v>1.1096931698385397</v>
      </c>
      <c r="D319" s="132"/>
      <c r="E319" s="44">
        <v>1.77955</v>
      </c>
      <c r="F319" s="44" t="e">
        <v>#N/A</v>
      </c>
      <c r="G319" s="150">
        <v>1.61988</v>
      </c>
      <c r="H319" s="44">
        <v>1.3687199999999999</v>
      </c>
      <c r="I319" s="44"/>
      <c r="J319" s="44">
        <v>1.6105400000000001</v>
      </c>
      <c r="K319" s="44">
        <v>1.58344</v>
      </c>
      <c r="L319" s="44">
        <v>1.6326799999999999</v>
      </c>
      <c r="M319" s="44">
        <v>1.62629</v>
      </c>
      <c r="N319" s="44">
        <v>1.6215599999999999</v>
      </c>
      <c r="O319" s="44">
        <v>1.6243429440853923</v>
      </c>
      <c r="P319" s="44">
        <v>1.6235612263901902</v>
      </c>
      <c r="Q319" s="44">
        <v>1.6166703593384422</v>
      </c>
      <c r="R319" s="44">
        <v>1.59822</v>
      </c>
      <c r="S319" s="44">
        <v>1.4019999999999999</v>
      </c>
      <c r="T319" s="44">
        <v>1.6299882084547321</v>
      </c>
      <c r="U319" s="44">
        <v>1.6112644021084812</v>
      </c>
      <c r="V319" s="44">
        <v>1.6050886255698309</v>
      </c>
      <c r="W319" s="44">
        <v>1.614968359722438</v>
      </c>
      <c r="X319" s="132"/>
      <c r="Y319" s="132" t="e">
        <f>NA()</f>
        <v>#N/A</v>
      </c>
      <c r="Z319" s="132"/>
      <c r="AA319" s="40">
        <f t="shared" si="145"/>
        <v>191.73931004379239</v>
      </c>
      <c r="AB319" s="40"/>
      <c r="AC319" s="132"/>
      <c r="AD319" s="40">
        <f t="shared" si="146"/>
        <v>244.01600200621542</v>
      </c>
      <c r="AE319" s="40">
        <f t="shared" si="147"/>
        <v>214.8925262165011</v>
      </c>
      <c r="AF319" s="44">
        <f t="shared" si="148"/>
        <v>255.43615826136386</v>
      </c>
      <c r="AG319" s="44">
        <f t="shared" si="153"/>
        <v>130.41996889200607</v>
      </c>
      <c r="AH319" s="44">
        <f t="shared" si="154"/>
        <v>1643.7860993892225</v>
      </c>
      <c r="AI319" s="75"/>
      <c r="AJ319" s="75"/>
      <c r="AK319" s="75">
        <f t="shared" si="149"/>
        <v>167.46807731978956</v>
      </c>
      <c r="AL319" s="75">
        <f t="shared" si="150"/>
        <v>139.07832350209924</v>
      </c>
      <c r="AM319" s="132"/>
      <c r="AN319" s="44"/>
      <c r="AO319" s="40"/>
      <c r="AQ319" s="75">
        <f t="shared" si="155"/>
        <v>94.008450927051484</v>
      </c>
      <c r="AR319" s="75"/>
      <c r="AS319" s="75"/>
      <c r="CQ319" s="75">
        <f t="shared" si="151"/>
        <v>168.47607589234283</v>
      </c>
      <c r="CR319" s="120">
        <f t="shared" si="152"/>
        <v>262.48452681939443</v>
      </c>
      <c r="CS319" s="75"/>
    </row>
    <row r="320" spans="1:97" x14ac:dyDescent="0.2">
      <c r="A320" s="132">
        <v>630</v>
      </c>
      <c r="B320" s="132">
        <v>903.15</v>
      </c>
      <c r="C320" s="40">
        <v>1.107235785860599</v>
      </c>
      <c r="D320" s="132"/>
      <c r="E320" s="44">
        <v>1.7760199999999999</v>
      </c>
      <c r="F320" s="44" t="e">
        <v>#N/A</v>
      </c>
      <c r="G320" s="150">
        <v>1.61697</v>
      </c>
      <c r="H320" s="44">
        <v>1.36737</v>
      </c>
      <c r="I320" s="44"/>
      <c r="J320" s="44">
        <v>1.60764</v>
      </c>
      <c r="K320" s="44">
        <v>1.5806500000000001</v>
      </c>
      <c r="L320" s="44">
        <v>1.6296999999999999</v>
      </c>
      <c r="M320" s="44">
        <v>1.6232599999999999</v>
      </c>
      <c r="N320" s="44">
        <v>1.6185400000000001</v>
      </c>
      <c r="O320" s="44">
        <v>1.6213142816863115</v>
      </c>
      <c r="P320" s="44">
        <v>1.6205849700439592</v>
      </c>
      <c r="Q320" s="44">
        <v>1.6137503685507917</v>
      </c>
      <c r="R320" s="44">
        <v>1.59535</v>
      </c>
      <c r="S320" s="44">
        <v>1.40018</v>
      </c>
      <c r="T320" s="44">
        <v>1.6269751648300941</v>
      </c>
      <c r="U320" s="44">
        <v>1.6083712520286852</v>
      </c>
      <c r="V320" s="44">
        <v>1.6022321805321607</v>
      </c>
      <c r="W320" s="44">
        <v>1.6120619753893703</v>
      </c>
      <c r="X320" s="132"/>
      <c r="Y320" s="132" t="e">
        <f>NA()</f>
        <v>#N/A</v>
      </c>
      <c r="Z320" s="132"/>
      <c r="AA320" s="40">
        <f t="shared" si="145"/>
        <v>190.75285904502573</v>
      </c>
      <c r="AB320" s="40"/>
      <c r="AC320" s="132"/>
      <c r="AD320" s="40">
        <f t="shared" si="146"/>
        <v>242.9877586405224</v>
      </c>
      <c r="AE320" s="40">
        <f t="shared" si="147"/>
        <v>213.74345346841608</v>
      </c>
      <c r="AF320" s="44">
        <f t="shared" si="148"/>
        <v>254.42871469430463</v>
      </c>
      <c r="AG320" s="44">
        <f t="shared" si="153"/>
        <v>130.89547542457626</v>
      </c>
      <c r="AH320" s="44">
        <f t="shared" si="154"/>
        <v>1655.2904810187906</v>
      </c>
      <c r="AI320" s="75"/>
      <c r="AJ320" s="75"/>
      <c r="AK320" s="75">
        <f t="shared" si="149"/>
        <v>166.68497878798294</v>
      </c>
      <c r="AL320" s="75">
        <f t="shared" si="150"/>
        <v>138.34739004962924</v>
      </c>
      <c r="AM320" s="132"/>
      <c r="AN320" s="44"/>
      <c r="AO320" s="40"/>
      <c r="AQ320" s="75">
        <f t="shared" si="155"/>
        <v>93.820878220664682</v>
      </c>
      <c r="AR320" s="75"/>
      <c r="AS320" s="75"/>
      <c r="CQ320" s="75">
        <f t="shared" si="151"/>
        <v>167.66484073740995</v>
      </c>
      <c r="CR320" s="120">
        <f t="shared" si="152"/>
        <v>261.48571895807464</v>
      </c>
      <c r="CS320" s="75"/>
    </row>
    <row r="321" spans="1:97" x14ac:dyDescent="0.2">
      <c r="A321" s="132">
        <v>632</v>
      </c>
      <c r="B321" s="132">
        <v>905.15</v>
      </c>
      <c r="C321" s="40">
        <v>1.1047892614483787</v>
      </c>
      <c r="D321" s="132"/>
      <c r="E321" s="44">
        <v>1.77251</v>
      </c>
      <c r="F321" s="44" t="e">
        <v>#N/A</v>
      </c>
      <c r="G321" s="150">
        <v>1.6140699999999999</v>
      </c>
      <c r="H321" s="44">
        <v>1.36602</v>
      </c>
      <c r="I321" s="44"/>
      <c r="J321" s="44">
        <v>1.60477</v>
      </c>
      <c r="K321" s="44">
        <v>1.5778799999999999</v>
      </c>
      <c r="L321" s="44">
        <v>1.6267400000000001</v>
      </c>
      <c r="M321" s="44">
        <v>1.62025</v>
      </c>
      <c r="N321" s="44">
        <v>1.61555</v>
      </c>
      <c r="O321" s="44">
        <v>1.6183077581226633</v>
      </c>
      <c r="P321" s="44">
        <v>1.6176253949799471</v>
      </c>
      <c r="Q321" s="44">
        <v>1.6108503923246436</v>
      </c>
      <c r="R321" s="44">
        <v>1.5925100000000001</v>
      </c>
      <c r="S321" s="44">
        <v>1.3983699999999999</v>
      </c>
      <c r="T321" s="44">
        <v>1.6239821208959604</v>
      </c>
      <c r="U321" s="44">
        <v>1.6055014235591758</v>
      </c>
      <c r="V321" s="44">
        <v>1.5993957351522325</v>
      </c>
      <c r="W321" s="44">
        <v>1.6091722852976751</v>
      </c>
      <c r="X321" s="132"/>
      <c r="Y321" s="132" t="e">
        <f>NA()</f>
        <v>#N/A</v>
      </c>
      <c r="Z321" s="132"/>
      <c r="AA321" s="40">
        <f t="shared" si="145"/>
        <v>189.77106726643041</v>
      </c>
      <c r="AB321" s="40"/>
      <c r="AC321" s="132"/>
      <c r="AD321" s="40">
        <f t="shared" si="146"/>
        <v>241.96421521165436</v>
      </c>
      <c r="AE321" s="40">
        <f t="shared" si="147"/>
        <v>212.59945865326188</v>
      </c>
      <c r="AF321" s="44">
        <f t="shared" si="148"/>
        <v>253.42586525335219</v>
      </c>
      <c r="AG321" s="44">
        <f t="shared" si="153"/>
        <v>131.3694216783517</v>
      </c>
      <c r="AH321" s="44">
        <f t="shared" si="154"/>
        <v>1666.7954758758974</v>
      </c>
      <c r="AI321" s="75"/>
      <c r="AJ321" s="75"/>
      <c r="AK321" s="75">
        <f t="shared" si="149"/>
        <v>165.90660262335868</v>
      </c>
      <c r="AL321" s="75">
        <f t="shared" si="150"/>
        <v>137.62088198637932</v>
      </c>
      <c r="AM321" s="132"/>
      <c r="AN321" s="44"/>
      <c r="AO321" s="40"/>
      <c r="AQ321" s="75">
        <f t="shared" si="155"/>
        <v>93.637681741834854</v>
      </c>
      <c r="AR321" s="75"/>
      <c r="AS321" s="75"/>
      <c r="CQ321" s="75">
        <f t="shared" si="151"/>
        <v>166.85753708548913</v>
      </c>
      <c r="CR321" s="120">
        <f t="shared" si="152"/>
        <v>260.49521882732392</v>
      </c>
      <c r="CS321" s="75"/>
    </row>
    <row r="322" spans="1:97" x14ac:dyDescent="0.2">
      <c r="A322" s="132">
        <v>634</v>
      </c>
      <c r="B322" s="132">
        <v>907.15</v>
      </c>
      <c r="C322" s="40">
        <v>1.1023535247753955</v>
      </c>
      <c r="D322" s="132"/>
      <c r="E322" s="44">
        <v>1.7690300000000001</v>
      </c>
      <c r="F322" s="44" t="e">
        <v>#N/A</v>
      </c>
      <c r="G322" s="150">
        <v>1.6112</v>
      </c>
      <c r="H322" s="44">
        <v>1.3646799999999999</v>
      </c>
      <c r="I322" s="44"/>
      <c r="J322" s="44">
        <v>1.6019099999999999</v>
      </c>
      <c r="K322" s="44">
        <v>1.5751299999999999</v>
      </c>
      <c r="L322" s="44">
        <v>1.6237900000000001</v>
      </c>
      <c r="M322" s="44">
        <v>1.6172599999999999</v>
      </c>
      <c r="N322" s="44">
        <v>1.6125799999999999</v>
      </c>
      <c r="O322" s="44">
        <v>1.6153265923645286</v>
      </c>
      <c r="P322" s="44">
        <v>1.61469251006499</v>
      </c>
      <c r="Q322" s="44">
        <v>1.6079704137475626</v>
      </c>
      <c r="R322" s="44">
        <v>1.58969</v>
      </c>
      <c r="S322" s="44">
        <v>1.3965799999999999</v>
      </c>
      <c r="T322" s="44">
        <v>1.6210123795039995</v>
      </c>
      <c r="U322" s="44">
        <v>1.602654950813702</v>
      </c>
      <c r="V322" s="44">
        <v>1.59658264843311</v>
      </c>
      <c r="W322" s="44">
        <v>1.6063092403075807</v>
      </c>
      <c r="X322" s="132"/>
      <c r="Y322" s="132" t="e">
        <f>NA()</f>
        <v>#N/A</v>
      </c>
      <c r="Z322" s="132"/>
      <c r="AA322" s="40">
        <f t="shared" si="145"/>
        <v>188.79390191190532</v>
      </c>
      <c r="AB322" s="40"/>
      <c r="AC322" s="132"/>
      <c r="AD322" s="40">
        <f t="shared" si="146"/>
        <v>240.94533960434345</v>
      </c>
      <c r="AE322" s="40">
        <f t="shared" si="147"/>
        <v>211.46050818497497</v>
      </c>
      <c r="AF322" s="44">
        <f t="shared" si="148"/>
        <v>252.42757861477179</v>
      </c>
      <c r="AG322" s="44">
        <f t="shared" si="153"/>
        <v>131.84181269260247</v>
      </c>
      <c r="AH322" s="44">
        <f t="shared" si="154"/>
        <v>1678.3008595999331</v>
      </c>
      <c r="AI322" s="75"/>
      <c r="AJ322" s="75"/>
      <c r="AK322" s="75">
        <f t="shared" si="149"/>
        <v>165.13291170553072</v>
      </c>
      <c r="AL322" s="75">
        <f t="shared" si="150"/>
        <v>136.89876436468424</v>
      </c>
      <c r="AM322" s="132"/>
      <c r="AN322" s="44"/>
      <c r="AO322" s="40"/>
      <c r="AQ322" s="75">
        <f t="shared" si="155"/>
        <v>93.45213078543776</v>
      </c>
      <c r="AR322" s="75"/>
      <c r="AS322" s="75"/>
      <c r="CQ322" s="75">
        <f t="shared" si="151"/>
        <v>166.0592740632018</v>
      </c>
      <c r="CR322" s="120">
        <f t="shared" si="152"/>
        <v>259.51140484863942</v>
      </c>
      <c r="CS322" s="75"/>
    </row>
    <row r="323" spans="1:97" x14ac:dyDescent="0.2">
      <c r="A323" s="132">
        <v>636</v>
      </c>
      <c r="B323" s="132">
        <v>909.15</v>
      </c>
      <c r="C323" s="40">
        <v>1.099928504647198</v>
      </c>
      <c r="D323" s="132"/>
      <c r="E323" s="44">
        <v>1.7655700000000001</v>
      </c>
      <c r="F323" s="44" t="e">
        <v>#N/A</v>
      </c>
      <c r="G323" s="150">
        <v>1.6083499999999999</v>
      </c>
      <c r="H323" s="44">
        <v>1.36334</v>
      </c>
      <c r="I323" s="44"/>
      <c r="J323" s="44">
        <v>1.59907</v>
      </c>
      <c r="K323" s="44">
        <v>1.5724100000000001</v>
      </c>
      <c r="L323" s="44">
        <v>1.62087</v>
      </c>
      <c r="M323" s="44">
        <v>1.61429</v>
      </c>
      <c r="N323" s="44">
        <v>1.6096299999999999</v>
      </c>
      <c r="O323" s="44">
        <v>1.612364723007794</v>
      </c>
      <c r="P323" s="44">
        <v>1.61178293464262</v>
      </c>
      <c r="Q323" s="44">
        <v>1.6051137596424245</v>
      </c>
      <c r="R323" s="44">
        <v>1.5868899999999999</v>
      </c>
      <c r="S323" s="44">
        <v>1.3948</v>
      </c>
      <c r="T323" s="44">
        <v>1.6180626379652892</v>
      </c>
      <c r="U323" s="44">
        <v>1.5998284437437298</v>
      </c>
      <c r="V323" s="44">
        <v>1.593786202242456</v>
      </c>
      <c r="W323" s="44">
        <v>1.6034595489831416</v>
      </c>
      <c r="X323" s="132"/>
      <c r="Y323" s="132" t="e">
        <f>NA()</f>
        <v>#N/A</v>
      </c>
      <c r="Z323" s="132"/>
      <c r="AA323" s="40">
        <f t="shared" si="145"/>
        <v>187.82133049131602</v>
      </c>
      <c r="AB323" s="40"/>
      <c r="AC323" s="132"/>
      <c r="AD323" s="40">
        <f t="shared" si="146"/>
        <v>239.93109999495525</v>
      </c>
      <c r="AE323" s="40">
        <f t="shared" si="147"/>
        <v>210.32656877302975</v>
      </c>
      <c r="AF323" s="44">
        <f t="shared" si="148"/>
        <v>251.43382373869235</v>
      </c>
      <c r="AG323" s="44">
        <f t="shared" si="153"/>
        <v>132.31265352473341</v>
      </c>
      <c r="AH323" s="44">
        <f t="shared" si="154"/>
        <v>1689.8064108119929</v>
      </c>
      <c r="AI323" s="75"/>
      <c r="AJ323" s="75"/>
      <c r="AK323" s="75">
        <f t="shared" si="149"/>
        <v>164.36386927109103</v>
      </c>
      <c r="AL323" s="75">
        <f t="shared" si="150"/>
        <v>136.18100257468978</v>
      </c>
      <c r="AM323" s="132"/>
      <c r="AN323" s="44"/>
      <c r="AO323" s="40"/>
      <c r="AQ323" s="75">
        <f t="shared" si="155"/>
        <v>93.264775661557991</v>
      </c>
      <c r="AR323" s="75"/>
      <c r="AS323" s="75"/>
      <c r="CQ323" s="75">
        <f t="shared" si="151"/>
        <v>165.27123741325269</v>
      </c>
      <c r="CR323" s="120">
        <f t="shared" si="152"/>
        <v>258.53601307481091</v>
      </c>
      <c r="CS323" s="75"/>
    </row>
    <row r="324" spans="1:97" x14ac:dyDescent="0.2">
      <c r="A324" s="132">
        <v>638</v>
      </c>
      <c r="B324" s="132">
        <v>911.15</v>
      </c>
      <c r="C324" s="40">
        <v>1.0975141304944303</v>
      </c>
      <c r="D324" s="132"/>
      <c r="E324" s="44">
        <v>1.76213</v>
      </c>
      <c r="F324" s="44" t="e">
        <v>#N/A</v>
      </c>
      <c r="G324" s="150">
        <v>1.6055200000000001</v>
      </c>
      <c r="H324" s="44">
        <v>1.36202</v>
      </c>
      <c r="I324" s="44"/>
      <c r="J324" s="44">
        <v>1.59626</v>
      </c>
      <c r="K324" s="44">
        <v>1.5697000000000001</v>
      </c>
      <c r="L324" s="44">
        <v>1.6179699999999999</v>
      </c>
      <c r="M324" s="44">
        <v>1.6113500000000001</v>
      </c>
      <c r="N324" s="44">
        <v>1.6067</v>
      </c>
      <c r="O324" s="44">
        <v>1.6094253632896434</v>
      </c>
      <c r="P324" s="44">
        <v>1.6088866772296264</v>
      </c>
      <c r="Q324" s="44">
        <v>1.6022704444707137</v>
      </c>
      <c r="R324" s="44">
        <v>1.5841099999999999</v>
      </c>
      <c r="S324" s="44">
        <v>1.39303</v>
      </c>
      <c r="T324" s="44">
        <v>1.6151362448819051</v>
      </c>
      <c r="U324" s="44">
        <v>1.5970186143544056</v>
      </c>
      <c r="V324" s="44">
        <v>1.5910163970058584</v>
      </c>
      <c r="W324" s="44">
        <v>1.600633162649765</v>
      </c>
      <c r="X324" s="132"/>
      <c r="Y324" s="132" t="e">
        <f>NA()</f>
        <v>#N/A</v>
      </c>
      <c r="Z324" s="132"/>
      <c r="AA324" s="40">
        <f t="shared" si="145"/>
        <v>186.85332081694645</v>
      </c>
      <c r="AB324" s="40"/>
      <c r="AC324" s="132"/>
      <c r="AD324" s="40">
        <f t="shared" si="146"/>
        <v>238.92146484818923</v>
      </c>
      <c r="AE324" s="40">
        <f t="shared" si="147"/>
        <v>209.19760741919549</v>
      </c>
      <c r="AF324" s="44">
        <f t="shared" si="148"/>
        <v>250.44456986590035</v>
      </c>
      <c r="AG324" s="44">
        <f t="shared" si="153"/>
        <v>132.78194924919913</v>
      </c>
      <c r="AH324" s="44">
        <f t="shared" si="154"/>
        <v>1701.3119110798807</v>
      </c>
      <c r="AI324" s="75"/>
      <c r="AJ324" s="75"/>
      <c r="AK324" s="75">
        <f t="shared" si="149"/>
        <v>163.59943890957425</v>
      </c>
      <c r="AL324" s="75">
        <f t="shared" si="150"/>
        <v>135.46756234051122</v>
      </c>
      <c r="AM324" s="132"/>
      <c r="AN324" s="44"/>
      <c r="AO324" s="40"/>
      <c r="AQ324" s="75">
        <f t="shared" si="155"/>
        <v>93.075612939788542</v>
      </c>
      <c r="AR324" s="75"/>
      <c r="AS324" s="75"/>
      <c r="CQ324" s="75">
        <f t="shared" si="151"/>
        <v>164.47879974097117</v>
      </c>
      <c r="CR324" s="120">
        <f t="shared" si="152"/>
        <v>257.5544126807597</v>
      </c>
      <c r="CS324" s="75"/>
    </row>
    <row r="325" spans="1:97" x14ac:dyDescent="0.2">
      <c r="A325" s="132">
        <v>640</v>
      </c>
      <c r="B325" s="132">
        <v>913.15</v>
      </c>
      <c r="C325" s="40">
        <v>1.0951103323659859</v>
      </c>
      <c r="D325" s="132"/>
      <c r="E325" s="44">
        <v>1.7587200000000001</v>
      </c>
      <c r="F325" s="44" t="e">
        <v>#N/A</v>
      </c>
      <c r="G325" s="150">
        <v>1.6027</v>
      </c>
      <c r="H325" s="44">
        <v>1.3607</v>
      </c>
      <c r="I325" s="44"/>
      <c r="J325" s="44">
        <v>1.5934600000000001</v>
      </c>
      <c r="K325" s="44">
        <v>1.56701</v>
      </c>
      <c r="L325" s="44">
        <v>1.6150899999999999</v>
      </c>
      <c r="M325" s="44">
        <v>1.60843</v>
      </c>
      <c r="N325" s="44">
        <v>1.6037999999999999</v>
      </c>
      <c r="O325" s="44">
        <v>1.6065055244224964</v>
      </c>
      <c r="P325" s="44">
        <v>1.6060204198878183</v>
      </c>
      <c r="Q325" s="44">
        <v>1.5994537904122281</v>
      </c>
      <c r="R325" s="44">
        <v>1.58135</v>
      </c>
      <c r="S325" s="44">
        <v>1.39127</v>
      </c>
      <c r="T325" s="44">
        <v>1.61222985154833</v>
      </c>
      <c r="U325" s="44">
        <v>1.5942287846567897</v>
      </c>
      <c r="V325" s="44">
        <v>1.5882599501538095</v>
      </c>
      <c r="W325" s="44">
        <v>1.5978301160571617</v>
      </c>
      <c r="X325" s="132"/>
      <c r="Y325" s="132" t="e">
        <f>NA()</f>
        <v>#N/A</v>
      </c>
      <c r="Z325" s="132"/>
      <c r="AA325" s="40">
        <f t="shared" ref="AA325:AA355" si="156">25*1000000/(B325^2) + 346*1000/B325 - 223</f>
        <v>185.88984099999965</v>
      </c>
      <c r="AB325" s="40"/>
      <c r="AC325" s="132"/>
      <c r="AD325" s="40">
        <f t="shared" ref="AD325:AD355" si="157" xml:space="preserve"> 13*1000000/(B325^2) + 389.61*1000/B325 - 204.34</f>
        <v>237.91640291382342</v>
      </c>
      <c r="AE325" s="40">
        <f t="shared" ref="AE325:AE355" si="158">467.6*1000/B325 - 304</f>
        <v>208.07359141433506</v>
      </c>
      <c r="AF325" s="44">
        <f t="shared" ref="AF325:AF355" si="159">11.842*1000000/(A325+273.15)^2 + 383.713*1000/(A325+273.15) -184.95</f>
        <v>249.45978651467783</v>
      </c>
      <c r="AG325" s="44">
        <f t="shared" si="153"/>
        <v>133.24970495647457</v>
      </c>
      <c r="AH325" s="44">
        <f t="shared" si="154"/>
        <v>1712.8171448836363</v>
      </c>
      <c r="AI325" s="75"/>
      <c r="AJ325" s="75"/>
      <c r="AK325" s="75">
        <f t="shared" ref="AK325:AK355" si="160">1000*LN(0.9775 + 162737/(B325^2) + 2908300000/(B325^4))</f>
        <v>162.8395845594714</v>
      </c>
      <c r="AL325" s="75">
        <f t="shared" ref="AL325:AL355" si="161">1000*LN(0.9628 + 148618/(B325^2) + 2244200000/(B325^4))</f>
        <v>134.75840971644132</v>
      </c>
      <c r="AM325" s="132"/>
      <c r="AN325" s="44"/>
      <c r="AO325" s="40"/>
      <c r="AQ325" s="75">
        <f t="shared" si="155"/>
        <v>92.896564714290832</v>
      </c>
      <c r="AR325" s="75"/>
      <c r="AS325" s="75"/>
      <c r="CQ325" s="75">
        <f t="shared" si="151"/>
        <v>163.690433802717</v>
      </c>
      <c r="CR325" s="120">
        <f t="shared" si="152"/>
        <v>256.58699851700771</v>
      </c>
      <c r="CS325" s="75"/>
    </row>
    <row r="326" spans="1:97" x14ac:dyDescent="0.2">
      <c r="A326" s="132">
        <v>642</v>
      </c>
      <c r="B326" s="132">
        <v>915.15</v>
      </c>
      <c r="C326" s="40">
        <v>1.0927170409222533</v>
      </c>
      <c r="D326" s="132"/>
      <c r="E326" s="44">
        <v>1.7553300000000001</v>
      </c>
      <c r="F326" s="44" t="e">
        <v>#N/A</v>
      </c>
      <c r="G326" s="150">
        <v>1.5999099999999999</v>
      </c>
      <c r="H326" s="44">
        <v>1.35938</v>
      </c>
      <c r="I326" s="44"/>
      <c r="J326" s="44">
        <v>1.5906800000000001</v>
      </c>
      <c r="K326" s="44">
        <v>1.5643400000000001</v>
      </c>
      <c r="L326" s="44">
        <v>1.6122399999999999</v>
      </c>
      <c r="M326" s="44">
        <v>1.6055299999999999</v>
      </c>
      <c r="N326" s="44">
        <v>1.6009100000000001</v>
      </c>
      <c r="O326" s="44">
        <v>1.6036115489731295</v>
      </c>
      <c r="P326" s="44">
        <v>1.6031674720849962</v>
      </c>
      <c r="Q326" s="44">
        <v>1.5966571507486691</v>
      </c>
      <c r="R326" s="44">
        <v>1.5786100000000001</v>
      </c>
      <c r="S326" s="44">
        <v>1.3895299999999999</v>
      </c>
      <c r="T326" s="44">
        <v>1.6093434579530408</v>
      </c>
      <c r="U326" s="44">
        <v>1.591462276902978</v>
      </c>
      <c r="V326" s="44">
        <v>1.5855235029083019</v>
      </c>
      <c r="W326" s="44">
        <v>1.5950437287335693</v>
      </c>
      <c r="X326" s="132"/>
      <c r="Y326" s="132" t="e">
        <f>NA()</f>
        <v>#N/A</v>
      </c>
      <c r="Z326" s="132"/>
      <c r="AA326" s="40">
        <f t="shared" si="156"/>
        <v>184.9308594471467</v>
      </c>
      <c r="AB326" s="40"/>
      <c r="AC326" s="132"/>
      <c r="AD326" s="40">
        <f t="shared" si="157"/>
        <v>236.91588322350358</v>
      </c>
      <c r="AE326" s="40">
        <f t="shared" si="158"/>
        <v>206.95448833524563</v>
      </c>
      <c r="AF326" s="44">
        <f t="shared" si="159"/>
        <v>248.47944347768271</v>
      </c>
      <c r="AG326" s="44">
        <f t="shared" ref="AG326:AG355" si="162">(AF326-AD326)^2</f>
        <v>133.71592575203115</v>
      </c>
      <c r="AH326" s="44">
        <f t="shared" ref="AH326:AH355" si="163">(AF326-AE326)^2</f>
        <v>1724.3218995814116</v>
      </c>
      <c r="AI326" s="75"/>
      <c r="AJ326" s="75"/>
      <c r="AK326" s="75">
        <f t="shared" si="160"/>
        <v>162.08427050429566</v>
      </c>
      <c r="AL326" s="75">
        <f t="shared" si="161"/>
        <v>134.05351108320909</v>
      </c>
      <c r="AM326" s="132"/>
      <c r="AN326" s="44"/>
      <c r="AO326" s="40"/>
      <c r="AQ326" s="75">
        <f t="shared" ref="AQ326:AQ355" si="164">1000*LN(E326/G326)</f>
        <v>92.709495766006185</v>
      </c>
      <c r="AR326" s="75"/>
      <c r="AS326" s="75"/>
      <c r="CQ326" s="75">
        <f t="shared" ref="CQ326:CQ355" si="165">1000*LN(G326/H326)</f>
        <v>162.91866421457794</v>
      </c>
      <c r="CR326" s="120">
        <f t="shared" ref="CR326:CR355" si="166">1000*LN(E326/H326)</f>
        <v>255.62815998058426</v>
      </c>
      <c r="CS326" s="75"/>
    </row>
    <row r="327" spans="1:97" x14ac:dyDescent="0.2">
      <c r="A327" s="132">
        <v>644</v>
      </c>
      <c r="B327" s="132">
        <v>917.15</v>
      </c>
      <c r="C327" s="40">
        <v>1.0903341874284469</v>
      </c>
      <c r="D327" s="132"/>
      <c r="E327" s="44">
        <v>1.75196</v>
      </c>
      <c r="F327" s="44" t="e">
        <v>#N/A</v>
      </c>
      <c r="G327" s="150">
        <v>1.59714</v>
      </c>
      <c r="H327" s="44">
        <v>1.35808</v>
      </c>
      <c r="I327" s="44"/>
      <c r="J327" s="44">
        <v>1.5879300000000001</v>
      </c>
      <c r="K327" s="44">
        <v>1.5617000000000001</v>
      </c>
      <c r="L327" s="44">
        <v>1.6093999999999999</v>
      </c>
      <c r="M327" s="44">
        <v>1.6026499999999999</v>
      </c>
      <c r="N327" s="44">
        <v>1.59805</v>
      </c>
      <c r="O327" s="44">
        <v>1.6007342065439847</v>
      </c>
      <c r="P327" s="44">
        <v>1.6003412142377214</v>
      </c>
      <c r="Q327" s="44">
        <v>1.5938804967225926</v>
      </c>
      <c r="R327" s="44">
        <v>1.57589</v>
      </c>
      <c r="S327" s="44">
        <v>1.3877999999999999</v>
      </c>
      <c r="T327" s="44">
        <v>1.6064803673838177</v>
      </c>
      <c r="U327" s="44">
        <v>1.5887124466083804</v>
      </c>
      <c r="V327" s="44">
        <v>1.5828070552589684</v>
      </c>
      <c r="W327" s="44">
        <v>1.5922773409062629</v>
      </c>
      <c r="X327" s="132"/>
      <c r="Y327" s="132" t="e">
        <f>NA()</f>
        <v>#N/A</v>
      </c>
      <c r="Z327" s="132"/>
      <c r="AA327" s="40">
        <f t="shared" si="156"/>
        <v>183.97634485712388</v>
      </c>
      <c r="AB327" s="40"/>
      <c r="AC327" s="132"/>
      <c r="AD327" s="40">
        <f t="shared" si="157"/>
        <v>235.91987508757543</v>
      </c>
      <c r="AE327" s="40">
        <f t="shared" si="158"/>
        <v>205.84026604154172</v>
      </c>
      <c r="AF327" s="44">
        <f t="shared" si="159"/>
        <v>247.50351081887118</v>
      </c>
      <c r="AG327" s="44">
        <f t="shared" si="162"/>
        <v>134.18061675535148</v>
      </c>
      <c r="AH327" s="44">
        <f t="shared" si="163"/>
        <v>1735.82596537567</v>
      </c>
      <c r="AI327" s="75"/>
      <c r="AJ327" s="75"/>
      <c r="AK327" s="75">
        <f t="shared" si="160"/>
        <v>161.33346136870085</v>
      </c>
      <c r="AL327" s="75">
        <f t="shared" si="161"/>
        <v>133.35283314428577</v>
      </c>
      <c r="AM327" s="132"/>
      <c r="AN327" s="44"/>
      <c r="AO327" s="40"/>
      <c r="AQ327" s="75">
        <f t="shared" si="164"/>
        <v>92.520631442064897</v>
      </c>
      <c r="AR327" s="75"/>
      <c r="AS327" s="75"/>
      <c r="CQ327" s="75">
        <f t="shared" si="165"/>
        <v>162.14259219790225</v>
      </c>
      <c r="CR327" s="120">
        <f t="shared" si="166"/>
        <v>254.66322363996719</v>
      </c>
      <c r="CS327" s="75"/>
    </row>
    <row r="328" spans="1:97" x14ac:dyDescent="0.2">
      <c r="A328" s="132">
        <v>646</v>
      </c>
      <c r="B328" s="132">
        <v>919.15</v>
      </c>
      <c r="C328" s="40">
        <v>1.087961703748028</v>
      </c>
      <c r="D328" s="132"/>
      <c r="E328" s="44">
        <v>1.7486200000000001</v>
      </c>
      <c r="F328" s="44" t="e">
        <v>#N/A</v>
      </c>
      <c r="G328" s="150">
        <v>1.5943799999999999</v>
      </c>
      <c r="H328" s="44">
        <v>1.3567800000000001</v>
      </c>
      <c r="I328" s="44"/>
      <c r="J328" s="44">
        <v>1.5851900000000001</v>
      </c>
      <c r="K328" s="44">
        <v>1.5590599999999999</v>
      </c>
      <c r="L328" s="44">
        <v>1.6065799999999999</v>
      </c>
      <c r="M328" s="44">
        <v>1.59979</v>
      </c>
      <c r="N328" s="44">
        <v>1.59521</v>
      </c>
      <c r="O328" s="44">
        <v>1.5978798452950085</v>
      </c>
      <c r="P328" s="44">
        <v>1.5975282660260894</v>
      </c>
      <c r="Q328" s="44">
        <v>1.5911171815768974</v>
      </c>
      <c r="R328" s="44">
        <v>1.5731900000000001</v>
      </c>
      <c r="S328" s="44">
        <v>1.3860699999999999</v>
      </c>
      <c r="T328" s="44">
        <v>1.6036339733277063</v>
      </c>
      <c r="U328" s="44">
        <v>1.5859826159815413</v>
      </c>
      <c r="V328" s="44">
        <v>1.5801106071954008</v>
      </c>
      <c r="W328" s="44">
        <v>1.5895309387343388</v>
      </c>
      <c r="X328" s="132"/>
      <c r="Y328" s="132" t="e">
        <f>NA()</f>
        <v>#N/A</v>
      </c>
      <c r="Z328" s="132"/>
      <c r="AA328" s="40">
        <f t="shared" si="156"/>
        <v>183.02626621737556</v>
      </c>
      <c r="AB328" s="40"/>
      <c r="AC328" s="132"/>
      <c r="AD328" s="40">
        <f t="shared" si="157"/>
        <v>234.92834809195929</v>
      </c>
      <c r="AE328" s="40">
        <f t="shared" si="158"/>
        <v>204.73089267257797</v>
      </c>
      <c r="AF328" s="44">
        <f t="shared" si="159"/>
        <v>246.53195887046093</v>
      </c>
      <c r="AG328" s="44">
        <f t="shared" si="162"/>
        <v>134.64378309895926</v>
      </c>
      <c r="AH328" s="44">
        <f t="shared" si="163"/>
        <v>1747.3291352797935</v>
      </c>
      <c r="AI328" s="75"/>
      <c r="AJ328" s="75"/>
      <c r="AK328" s="75">
        <f t="shared" si="160"/>
        <v>160.587122114648</v>
      </c>
      <c r="AL328" s="75">
        <f t="shared" si="161"/>
        <v>132.65634292223987</v>
      </c>
      <c r="AM328" s="132"/>
      <c r="AN328" s="44"/>
      <c r="AO328" s="40"/>
      <c r="AQ328" s="75">
        <f t="shared" si="164"/>
        <v>92.341959486739512</v>
      </c>
      <c r="AR328" s="75"/>
      <c r="AS328" s="75"/>
      <c r="CQ328" s="75">
        <f t="shared" si="165"/>
        <v>161.37070055328888</v>
      </c>
      <c r="CR328" s="120">
        <f t="shared" si="166"/>
        <v>253.71266004002851</v>
      </c>
      <c r="CS328" s="75"/>
    </row>
    <row r="329" spans="1:97" x14ac:dyDescent="0.2">
      <c r="A329" s="132">
        <v>648</v>
      </c>
      <c r="B329" s="132">
        <v>921.15</v>
      </c>
      <c r="C329" s="40">
        <v>1.0855995223362103</v>
      </c>
      <c r="D329" s="132"/>
      <c r="E329" s="44">
        <v>1.7453000000000001</v>
      </c>
      <c r="F329" s="44" t="e">
        <v>#N/A</v>
      </c>
      <c r="G329" s="150">
        <v>1.59165</v>
      </c>
      <c r="H329" s="44">
        <v>1.3554900000000001</v>
      </c>
      <c r="I329" s="44"/>
      <c r="J329" s="44">
        <v>1.5824800000000001</v>
      </c>
      <c r="K329" s="44">
        <v>1.5564499999999999</v>
      </c>
      <c r="L329" s="44">
        <v>1.60378</v>
      </c>
      <c r="M329" s="44">
        <v>1.5969500000000001</v>
      </c>
      <c r="N329" s="44">
        <v>1.59239</v>
      </c>
      <c r="O329" s="44">
        <v>1.5950454538977878</v>
      </c>
      <c r="P329" s="44">
        <v>1.5947386886856418</v>
      </c>
      <c r="Q329" s="44">
        <v>1.588380527593674</v>
      </c>
      <c r="R329" s="44">
        <v>1.5705100000000001</v>
      </c>
      <c r="S329" s="44">
        <v>1.38436</v>
      </c>
      <c r="T329" s="44">
        <v>1.6008108824569616</v>
      </c>
      <c r="U329" s="44">
        <v>1.5832727850143185</v>
      </c>
      <c r="V329" s="44">
        <v>1.5774274761883726</v>
      </c>
      <c r="W329" s="44">
        <v>1.5868045499215166</v>
      </c>
      <c r="X329" s="132"/>
      <c r="Y329" s="132" t="e">
        <f>NA()</f>
        <v>#N/A</v>
      </c>
      <c r="Z329" s="132"/>
      <c r="AA329" s="40">
        <f t="shared" si="156"/>
        <v>182.08059280074389</v>
      </c>
      <c r="AB329" s="40"/>
      <c r="AC329" s="132"/>
      <c r="AD329" s="40">
        <f t="shared" si="157"/>
        <v>233.94127209506675</v>
      </c>
      <c r="AE329" s="40">
        <f t="shared" si="158"/>
        <v>203.62633664441188</v>
      </c>
      <c r="AF329" s="44">
        <f t="shared" si="159"/>
        <v>245.56475822993582</v>
      </c>
      <c r="AG329" s="44">
        <f t="shared" si="162"/>
        <v>135.10542992749347</v>
      </c>
      <c r="AH329" s="44">
        <f t="shared" si="163"/>
        <v>1758.8312050851405</v>
      </c>
      <c r="AI329" s="75"/>
      <c r="AJ329" s="75"/>
      <c r="AK329" s="75">
        <f t="shared" si="160"/>
        <v>159.84521803762169</v>
      </c>
      <c r="AL329" s="75">
        <f t="shared" si="161"/>
        <v>131.964007755138</v>
      </c>
      <c r="AM329" s="132"/>
      <c r="AN329" s="44"/>
      <c r="AO329" s="40"/>
      <c r="AQ329" s="75">
        <f t="shared" si="164"/>
        <v>92.155246643082066</v>
      </c>
      <c r="AR329" s="75"/>
      <c r="AS329" s="75"/>
      <c r="CQ329" s="75">
        <f t="shared" si="165"/>
        <v>160.60820142773238</v>
      </c>
      <c r="CR329" s="120">
        <f t="shared" si="166"/>
        <v>252.76344807081435</v>
      </c>
      <c r="CS329" s="75"/>
    </row>
    <row r="330" spans="1:97" x14ac:dyDescent="0.2">
      <c r="A330" s="132">
        <v>650</v>
      </c>
      <c r="B330" s="132">
        <v>923.15</v>
      </c>
      <c r="C330" s="40">
        <v>1.0832475762335483</v>
      </c>
      <c r="D330" s="132"/>
      <c r="E330" s="44">
        <v>1.742</v>
      </c>
      <c r="F330" s="44" t="e">
        <v>#N/A</v>
      </c>
      <c r="G330" s="150">
        <v>1.58894</v>
      </c>
      <c r="H330" s="44">
        <v>1.3542099999999999</v>
      </c>
      <c r="I330" s="44"/>
      <c r="J330" s="44">
        <v>1.57978</v>
      </c>
      <c r="K330" s="44">
        <v>1.55386</v>
      </c>
      <c r="L330" s="44">
        <v>1.601</v>
      </c>
      <c r="M330" s="44">
        <v>1.59413</v>
      </c>
      <c r="N330" s="44">
        <v>1.58958</v>
      </c>
      <c r="O330" s="44">
        <v>1.5922311389996116</v>
      </c>
      <c r="P330" s="44">
        <v>1.5919690589231392</v>
      </c>
      <c r="Q330" s="44">
        <v>1.5856605490281042</v>
      </c>
      <c r="R330" s="44">
        <v>1.5678399999999999</v>
      </c>
      <c r="S330" s="44">
        <v>1.38266</v>
      </c>
      <c r="T330" s="44">
        <v>1.5980077914625344</v>
      </c>
      <c r="U330" s="44">
        <v>1.5805795983805098</v>
      </c>
      <c r="V330" s="44">
        <v>1.574771027331048</v>
      </c>
      <c r="W330" s="44">
        <v>1.5840948067562124</v>
      </c>
      <c r="X330" s="132"/>
      <c r="Y330" s="132" t="e">
        <f>NA()</f>
        <v>#N/A</v>
      </c>
      <c r="Z330" s="132"/>
      <c r="AA330" s="40">
        <f t="shared" si="156"/>
        <v>181.13929416220407</v>
      </c>
      <c r="AB330" s="40"/>
      <c r="AC330" s="132"/>
      <c r="AD330" s="40">
        <f t="shared" si="157"/>
        <v>232.95861722475885</v>
      </c>
      <c r="AE330" s="40">
        <f t="shared" si="158"/>
        <v>202.52656664680717</v>
      </c>
      <c r="AF330" s="44">
        <f t="shared" si="159"/>
        <v>244.60187975709005</v>
      </c>
      <c r="AG330" s="44">
        <f t="shared" si="162"/>
        <v>135.56556239678739</v>
      </c>
      <c r="AH330" s="44">
        <f t="shared" si="163"/>
        <v>1770.3319733283422</v>
      </c>
      <c r="AI330" s="75"/>
      <c r="AJ330" s="75"/>
      <c r="AK330" s="75">
        <f t="shared" si="160"/>
        <v>159.10771476289509</v>
      </c>
      <c r="AL330" s="75">
        <f t="shared" si="161"/>
        <v>131.27579529299337</v>
      </c>
      <c r="AM330" s="132"/>
      <c r="AN330" s="44"/>
      <c r="AO330" s="40"/>
      <c r="AQ330" s="75">
        <f t="shared" si="164"/>
        <v>91.966751185874614</v>
      </c>
      <c r="AR330" s="75"/>
      <c r="AS330" s="75"/>
      <c r="CQ330" s="75">
        <f t="shared" si="165"/>
        <v>159.84886876867949</v>
      </c>
      <c r="CR330" s="120">
        <f t="shared" si="166"/>
        <v>251.81561995455405</v>
      </c>
      <c r="CS330" s="75"/>
    </row>
    <row r="331" spans="1:97" x14ac:dyDescent="0.2">
      <c r="A331" s="132">
        <v>652</v>
      </c>
      <c r="B331" s="132">
        <v>925.15</v>
      </c>
      <c r="C331" s="40">
        <v>1.080905799059612</v>
      </c>
      <c r="D331" s="132"/>
      <c r="E331" s="44">
        <v>1.7387300000000001</v>
      </c>
      <c r="F331" s="44" t="e">
        <v>#N/A</v>
      </c>
      <c r="G331" s="150">
        <v>1.5862400000000001</v>
      </c>
      <c r="H331" s="44">
        <v>1.35293</v>
      </c>
      <c r="I331" s="44"/>
      <c r="J331" s="44">
        <v>1.5770999999999999</v>
      </c>
      <c r="K331" s="44">
        <v>1.5512900000000001</v>
      </c>
      <c r="L331" s="44">
        <v>1.5982400000000001</v>
      </c>
      <c r="M331" s="44">
        <v>1.59134</v>
      </c>
      <c r="N331" s="44">
        <v>1.5868</v>
      </c>
      <c r="O331" s="44">
        <v>1.5894401530098579</v>
      </c>
      <c r="P331" s="44">
        <v>1.589219480847627</v>
      </c>
      <c r="Q331" s="44">
        <v>1.5829572338995588</v>
      </c>
      <c r="R331" s="44">
        <v>1.5651999999999999</v>
      </c>
      <c r="S331" s="44">
        <v>1.3809800000000001</v>
      </c>
      <c r="T331" s="44">
        <v>1.5952213966823294</v>
      </c>
      <c r="U331" s="44">
        <v>1.5779097667985942</v>
      </c>
      <c r="V331" s="44">
        <v>1.5721312198787425</v>
      </c>
      <c r="W331" s="44">
        <v>1.5814084169295666</v>
      </c>
      <c r="X331" s="132"/>
      <c r="Y331" s="132" t="e">
        <f>NA()</f>
        <v>#N/A</v>
      </c>
      <c r="Z331" s="132"/>
      <c r="AA331" s="40">
        <f t="shared" si="156"/>
        <v>180.20234013564323</v>
      </c>
      <c r="AB331" s="40"/>
      <c r="AC331" s="132"/>
      <c r="AD331" s="40">
        <f t="shared" si="157"/>
        <v>231.98035387534449</v>
      </c>
      <c r="AE331" s="40">
        <f t="shared" si="158"/>
        <v>201.43155164027456</v>
      </c>
      <c r="AF331" s="44">
        <f t="shared" si="159"/>
        <v>243.64329457111165</v>
      </c>
      <c r="AG331" s="44">
        <f t="shared" si="162"/>
        <v>136.02418567298182</v>
      </c>
      <c r="AH331" s="44">
        <f t="shared" si="163"/>
        <v>1781.8312412590751</v>
      </c>
      <c r="AI331" s="75"/>
      <c r="AJ331" s="75"/>
      <c r="AK331" s="75">
        <f t="shared" si="160"/>
        <v>158.37457824184384</v>
      </c>
      <c r="AL331" s="75">
        <f t="shared" si="161"/>
        <v>130.59167349426025</v>
      </c>
      <c r="AM331" s="132"/>
      <c r="AN331" s="44"/>
      <c r="AO331" s="40"/>
      <c r="AQ331" s="75">
        <f t="shared" si="164"/>
        <v>91.788525823113687</v>
      </c>
      <c r="AR331" s="75"/>
      <c r="AS331" s="75"/>
      <c r="CQ331" s="75">
        <f t="shared" si="165"/>
        <v>159.09382488082485</v>
      </c>
      <c r="CR331" s="120">
        <f t="shared" si="166"/>
        <v>250.88235070393856</v>
      </c>
      <c r="CS331" s="75"/>
    </row>
    <row r="332" spans="1:97" x14ac:dyDescent="0.2">
      <c r="A332" s="132">
        <v>654</v>
      </c>
      <c r="B332" s="132">
        <v>927.15</v>
      </c>
      <c r="C332" s="40">
        <v>1.0785741250067411</v>
      </c>
      <c r="D332" s="132"/>
      <c r="E332" s="44">
        <v>1.7354799999999999</v>
      </c>
      <c r="F332" s="44" t="e">
        <v>#N/A</v>
      </c>
      <c r="G332" s="150">
        <v>1.5835600000000001</v>
      </c>
      <c r="H332" s="44">
        <v>1.3516600000000001</v>
      </c>
      <c r="I332" s="44"/>
      <c r="J332" s="44">
        <v>1.5744400000000001</v>
      </c>
      <c r="K332" s="44">
        <v>1.5487299999999999</v>
      </c>
      <c r="L332" s="44">
        <v>1.5954999999999999</v>
      </c>
      <c r="M332" s="44">
        <v>1.58856</v>
      </c>
      <c r="N332" s="44">
        <v>1.5840399999999999</v>
      </c>
      <c r="O332" s="44">
        <v>1.586666316526572</v>
      </c>
      <c r="P332" s="44">
        <v>1.5864898506448752</v>
      </c>
      <c r="Q332" s="44">
        <v>1.5802772434154182</v>
      </c>
      <c r="R332" s="44">
        <v>1.56257</v>
      </c>
      <c r="S332" s="44">
        <v>1.3793</v>
      </c>
      <c r="T332" s="44">
        <v>1.5924583053247179</v>
      </c>
      <c r="U332" s="44">
        <v>1.5752565797017746</v>
      </c>
      <c r="V332" s="44">
        <v>1.5695047700820484</v>
      </c>
      <c r="W332" s="44">
        <v>1.5787386728812847</v>
      </c>
      <c r="X332" s="132"/>
      <c r="Y332" s="132" t="e">
        <f>NA()</f>
        <v>#N/A</v>
      </c>
      <c r="Z332" s="132"/>
      <c r="AA332" s="40">
        <f t="shared" si="156"/>
        <v>179.26970083068386</v>
      </c>
      <c r="AB332" s="40"/>
      <c r="AC332" s="132"/>
      <c r="AD332" s="40">
        <f t="shared" si="157"/>
        <v>231.00645270461914</v>
      </c>
      <c r="AE332" s="40">
        <f t="shared" si="158"/>
        <v>200.34126085315216</v>
      </c>
      <c r="AF332" s="44">
        <f t="shared" si="159"/>
        <v>242.68897404770519</v>
      </c>
      <c r="AG332" s="44">
        <f t="shared" si="162"/>
        <v>136.48130493166113</v>
      </c>
      <c r="AH332" s="44">
        <f t="shared" si="163"/>
        <v>1793.3288128081201</v>
      </c>
      <c r="AI332" s="75"/>
      <c r="AJ332" s="75"/>
      <c r="AK332" s="75">
        <f t="shared" si="160"/>
        <v>157.6457747483054</v>
      </c>
      <c r="AL332" s="75">
        <f t="shared" si="161"/>
        <v>129.91161062237177</v>
      </c>
      <c r="AM332" s="132"/>
      <c r="AN332" s="44"/>
      <c r="AO332" s="40"/>
      <c r="AQ332" s="75">
        <f t="shared" si="164"/>
        <v>91.608555169770028</v>
      </c>
      <c r="AR332" s="75"/>
      <c r="AS332" s="75"/>
      <c r="CQ332" s="75">
        <f t="shared" si="165"/>
        <v>158.34201032245088</v>
      </c>
      <c r="CR332" s="120">
        <f t="shared" si="166"/>
        <v>249.95056549222087</v>
      </c>
      <c r="CS332" s="75"/>
    </row>
    <row r="333" spans="1:97" x14ac:dyDescent="0.2">
      <c r="A333" s="132">
        <v>656</v>
      </c>
      <c r="B333" s="132">
        <v>929.15</v>
      </c>
      <c r="C333" s="40">
        <v>1.0762524888338805</v>
      </c>
      <c r="D333" s="132"/>
      <c r="E333" s="44">
        <v>1.7322500000000001</v>
      </c>
      <c r="F333" s="44" t="e">
        <v>#N/A</v>
      </c>
      <c r="G333" s="150">
        <v>1.5809</v>
      </c>
      <c r="H333" s="44">
        <v>1.3504</v>
      </c>
      <c r="I333" s="44"/>
      <c r="J333" s="44">
        <v>1.5718000000000001</v>
      </c>
      <c r="K333" s="44">
        <v>1.54619</v>
      </c>
      <c r="L333" s="44">
        <v>1.5927800000000001</v>
      </c>
      <c r="M333" s="44">
        <v>1.5858000000000001</v>
      </c>
      <c r="N333" s="44">
        <v>1.5812999999999999</v>
      </c>
      <c r="O333" s="44">
        <v>1.5839128763918802</v>
      </c>
      <c r="P333" s="44">
        <v>1.5837769011598339</v>
      </c>
      <c r="Q333" s="44">
        <v>1.5776172648533169</v>
      </c>
      <c r="R333" s="44">
        <v>1.5599700000000001</v>
      </c>
      <c r="S333" s="44">
        <v>1.37764</v>
      </c>
      <c r="T333" s="44">
        <v>1.5897118656347164</v>
      </c>
      <c r="U333" s="44">
        <v>1.5726233924014976</v>
      </c>
      <c r="V333" s="44">
        <v>1.5669049620000552</v>
      </c>
      <c r="W333" s="44">
        <v>1.5760855884167901</v>
      </c>
      <c r="X333" s="132"/>
      <c r="Y333" s="132" t="e">
        <f>NA()</f>
        <v>#N/A</v>
      </c>
      <c r="Z333" s="132"/>
      <c r="AA333" s="40">
        <f t="shared" si="156"/>
        <v>178.34134662955069</v>
      </c>
      <c r="AB333" s="40"/>
      <c r="AC333" s="132"/>
      <c r="AD333" s="40">
        <f t="shared" si="157"/>
        <v>230.03688463094275</v>
      </c>
      <c r="AE333" s="40">
        <f t="shared" si="158"/>
        <v>199.25566377872252</v>
      </c>
      <c r="AF333" s="44">
        <f t="shared" si="159"/>
        <v>241.73888981625231</v>
      </c>
      <c r="AG333" s="44">
        <f t="shared" si="162"/>
        <v>136.93692535701183</v>
      </c>
      <c r="AH333" s="44">
        <f t="shared" si="163"/>
        <v>1804.824494555849</v>
      </c>
      <c r="AI333" s="75"/>
      <c r="AJ333" s="75"/>
      <c r="AK333" s="75">
        <f t="shared" si="160"/>
        <v>156.92127087498611</v>
      </c>
      <c r="AL333" s="75">
        <f t="shared" si="161"/>
        <v>129.23557524232399</v>
      </c>
      <c r="AM333" s="132"/>
      <c r="AN333" s="44"/>
      <c r="AO333" s="40"/>
      <c r="AQ333" s="75">
        <f t="shared" si="164"/>
        <v>91.426836405348652</v>
      </c>
      <c r="AR333" s="75"/>
      <c r="AS333" s="75"/>
      <c r="CQ333" s="75">
        <f t="shared" si="165"/>
        <v>157.59346026044932</v>
      </c>
      <c r="CR333" s="120">
        <f t="shared" si="166"/>
        <v>249.02029666579793</v>
      </c>
      <c r="CS333" s="75"/>
    </row>
    <row r="334" spans="1:97" x14ac:dyDescent="0.2">
      <c r="A334" s="132">
        <v>658</v>
      </c>
      <c r="B334" s="132">
        <v>931.15</v>
      </c>
      <c r="C334" s="40">
        <v>1.0739408258604952</v>
      </c>
      <c r="D334" s="132"/>
      <c r="E334" s="44">
        <v>1.7290399999999999</v>
      </c>
      <c r="F334" s="44" t="e">
        <v>#N/A</v>
      </c>
      <c r="G334" s="150">
        <v>1.57826</v>
      </c>
      <c r="H334" s="44">
        <v>1.3491500000000001</v>
      </c>
      <c r="I334" s="44"/>
      <c r="J334" s="44">
        <v>1.56918</v>
      </c>
      <c r="K334" s="44">
        <v>1.5436700000000001</v>
      </c>
      <c r="L334" s="44">
        <v>1.5900799999999999</v>
      </c>
      <c r="M334" s="44">
        <v>1.5830599999999999</v>
      </c>
      <c r="N334" s="44">
        <v>1.5785800000000001</v>
      </c>
      <c r="O334" s="44">
        <v>1.5811799391593608</v>
      </c>
      <c r="P334" s="44">
        <v>1.5810839599027326</v>
      </c>
      <c r="Q334" s="44">
        <v>1.5749739497377793</v>
      </c>
      <c r="R334" s="44">
        <v>1.55738</v>
      </c>
      <c r="S334" s="44">
        <v>1.37598</v>
      </c>
      <c r="T334" s="44">
        <v>1.5869887740042083</v>
      </c>
      <c r="U334" s="44">
        <v>1.5700035597812854</v>
      </c>
      <c r="V334" s="44">
        <v>1.5643185113673224</v>
      </c>
      <c r="W334" s="44">
        <v>1.5734558435396577</v>
      </c>
      <c r="X334" s="132"/>
      <c r="Y334" s="132" t="e">
        <f>NA()</f>
        <v>#N/A</v>
      </c>
      <c r="Z334" s="132"/>
      <c r="AA334" s="40">
        <f t="shared" si="156"/>
        <v>177.41724818397938</v>
      </c>
      <c r="AB334" s="40"/>
      <c r="AC334" s="132"/>
      <c r="AD334" s="40">
        <f t="shared" si="157"/>
        <v>229.07162083035647</v>
      </c>
      <c r="AE334" s="40">
        <f t="shared" si="158"/>
        <v>198.1747301723675</v>
      </c>
      <c r="AF334" s="44">
        <f t="shared" si="159"/>
        <v>240.79301375701016</v>
      </c>
      <c r="AG334" s="44">
        <f t="shared" si="162"/>
        <v>137.39105214100721</v>
      </c>
      <c r="AH334" s="44">
        <f t="shared" si="163"/>
        <v>1816.3180957010215</v>
      </c>
      <c r="AI334" s="75"/>
      <c r="AJ334" s="75"/>
      <c r="AK334" s="75">
        <f t="shared" si="160"/>
        <v>156.20103352991501</v>
      </c>
      <c r="AL334" s="75">
        <f t="shared" si="161"/>
        <v>128.5635362173042</v>
      </c>
      <c r="AM334" s="132"/>
      <c r="AN334" s="44"/>
      <c r="AO334" s="40"/>
      <c r="AQ334" s="75">
        <f t="shared" si="164"/>
        <v>91.243366816209473</v>
      </c>
      <c r="AR334" s="75"/>
      <c r="AS334" s="75"/>
      <c r="CQ334" s="75">
        <f t="shared" si="165"/>
        <v>156.84820985658439</v>
      </c>
      <c r="CR334" s="120">
        <f t="shared" si="166"/>
        <v>248.09157667279399</v>
      </c>
      <c r="CS334" s="75"/>
    </row>
    <row r="335" spans="1:97" x14ac:dyDescent="0.2">
      <c r="A335" s="132">
        <v>660</v>
      </c>
      <c r="B335" s="132">
        <v>933.15</v>
      </c>
      <c r="C335" s="40">
        <v>1.0716390719605637</v>
      </c>
      <c r="D335" s="132"/>
      <c r="E335" s="44">
        <v>1.7258500000000001</v>
      </c>
      <c r="F335" s="44" t="e">
        <v>#N/A</v>
      </c>
      <c r="G335" s="150">
        <v>1.5756399999999999</v>
      </c>
      <c r="H335" s="44">
        <v>1.3479000000000001</v>
      </c>
      <c r="I335" s="44"/>
      <c r="J335" s="44">
        <v>1.5665800000000001</v>
      </c>
      <c r="K335" s="44">
        <v>1.5411699999999999</v>
      </c>
      <c r="L335" s="44">
        <v>1.5873999999999999</v>
      </c>
      <c r="M335" s="44">
        <v>1.5803400000000001</v>
      </c>
      <c r="N335" s="44">
        <v>1.5758799999999999</v>
      </c>
      <c r="O335" s="44">
        <v>1.5784644436920332</v>
      </c>
      <c r="P335" s="44">
        <v>1.5784110098376405</v>
      </c>
      <c r="Q335" s="44">
        <v>1.5723472958412283</v>
      </c>
      <c r="R335" s="44">
        <v>1.55481</v>
      </c>
      <c r="S335" s="44">
        <v>1.3743399999999999</v>
      </c>
      <c r="T335" s="44">
        <v>1.5842790300946943</v>
      </c>
      <c r="U335" s="44">
        <v>1.5674070170597749</v>
      </c>
      <c r="V335" s="44">
        <v>1.5617520204659225</v>
      </c>
      <c r="W335" s="44">
        <v>1.5708427582703717</v>
      </c>
      <c r="X335" s="132"/>
      <c r="Y335" s="132" t="e">
        <f>NA()</f>
        <v>#N/A</v>
      </c>
      <c r="Z335" s="132"/>
      <c r="AA335" s="40">
        <f t="shared" si="156"/>
        <v>176.49737641216751</v>
      </c>
      <c r="AB335" s="40"/>
      <c r="AC335" s="132"/>
      <c r="AD335" s="40">
        <f t="shared" si="157"/>
        <v>228.11063273373767</v>
      </c>
      <c r="AE335" s="40">
        <f t="shared" si="158"/>
        <v>197.09843004875961</v>
      </c>
      <c r="AF335" s="44">
        <f t="shared" si="159"/>
        <v>239.85131799834647</v>
      </c>
      <c r="AG335" s="44">
        <f t="shared" si="162"/>
        <v>137.8436904826022</v>
      </c>
      <c r="AH335" s="44">
        <f t="shared" si="163"/>
        <v>1827.8094280299297</v>
      </c>
      <c r="AI335" s="75"/>
      <c r="AJ335" s="75"/>
      <c r="AK335" s="75">
        <f t="shared" si="160"/>
        <v>155.48502993293934</v>
      </c>
      <c r="AL335" s="75">
        <f t="shared" si="161"/>
        <v>127.89546270535953</v>
      </c>
      <c r="AM335" s="132"/>
      <c r="AN335" s="44"/>
      <c r="AO335" s="40"/>
      <c r="AQ335" s="75">
        <f t="shared" si="164"/>
        <v>91.058143796845954</v>
      </c>
      <c r="AR335" s="75"/>
      <c r="AS335" s="75"/>
      <c r="CQ335" s="75">
        <f t="shared" si="165"/>
        <v>156.1137131843785</v>
      </c>
      <c r="CR335" s="120">
        <f t="shared" si="166"/>
        <v>247.17185698122452</v>
      </c>
      <c r="CS335" s="75"/>
    </row>
    <row r="336" spans="1:97" x14ac:dyDescent="0.2">
      <c r="A336" s="132">
        <v>662</v>
      </c>
      <c r="B336" s="132">
        <v>935.15</v>
      </c>
      <c r="C336" s="40">
        <v>1.0693471635566487</v>
      </c>
      <c r="D336" s="132"/>
      <c r="E336" s="44">
        <v>1.72268</v>
      </c>
      <c r="F336" s="44" t="e">
        <v>#N/A</v>
      </c>
      <c r="G336" s="150">
        <v>1.57304</v>
      </c>
      <c r="H336" s="44">
        <v>1.34666</v>
      </c>
      <c r="I336" s="44"/>
      <c r="J336" s="44">
        <v>1.56399</v>
      </c>
      <c r="K336" s="44">
        <v>1.53868</v>
      </c>
      <c r="L336" s="44">
        <v>1.58473</v>
      </c>
      <c r="M336" s="44">
        <v>1.5776399999999999</v>
      </c>
      <c r="N336" s="44">
        <v>1.5731900000000001</v>
      </c>
      <c r="O336" s="44">
        <v>1.5757696532171193</v>
      </c>
      <c r="P336" s="44">
        <v>1.5757546891874747</v>
      </c>
      <c r="Q336" s="44">
        <v>1.5697373172436717</v>
      </c>
      <c r="R336" s="44">
        <v>1.55226</v>
      </c>
      <c r="S336" s="44">
        <v>1.3727</v>
      </c>
      <c r="T336" s="44">
        <v>1.581592590019419</v>
      </c>
      <c r="U336" s="44">
        <v>1.5648271838443313</v>
      </c>
      <c r="V336" s="44">
        <v>1.559202211338943</v>
      </c>
      <c r="W336" s="44">
        <v>1.5682430123456439</v>
      </c>
      <c r="X336" s="132"/>
      <c r="Y336" s="132" t="e">
        <f>NA()</f>
        <v>#N/A</v>
      </c>
      <c r="Z336" s="132"/>
      <c r="AA336" s="40">
        <f t="shared" si="156"/>
        <v>175.58170249576671</v>
      </c>
      <c r="AB336" s="40"/>
      <c r="AC336" s="132"/>
      <c r="AD336" s="40">
        <f t="shared" si="157"/>
        <v>227.15389202399231</v>
      </c>
      <c r="AE336" s="40">
        <f t="shared" si="158"/>
        <v>196.02673367908892</v>
      </c>
      <c r="AF336" s="44">
        <f t="shared" si="159"/>
        <v>238.91377491401147</v>
      </c>
      <c r="AG336" s="44">
        <f t="shared" si="162"/>
        <v>138.29484558696529</v>
      </c>
      <c r="AH336" s="44">
        <f t="shared" si="163"/>
        <v>1839.298305885947</v>
      </c>
      <c r="AI336" s="75"/>
      <c r="AJ336" s="75"/>
      <c r="AK336" s="75">
        <f t="shared" si="160"/>
        <v>154.77322761226947</v>
      </c>
      <c r="AL336" s="75">
        <f t="shared" si="161"/>
        <v>127.23132415611263</v>
      </c>
      <c r="AM336" s="132"/>
      <c r="AN336" s="44"/>
      <c r="AO336" s="40"/>
      <c r="AQ336" s="75">
        <f t="shared" si="164"/>
        <v>90.871164851153978</v>
      </c>
      <c r="AR336" s="75"/>
      <c r="AS336" s="75"/>
      <c r="CQ336" s="75">
        <f t="shared" si="165"/>
        <v>155.38260007151882</v>
      </c>
      <c r="CR336" s="120">
        <f t="shared" si="166"/>
        <v>246.25376492267264</v>
      </c>
      <c r="CS336" s="75"/>
    </row>
    <row r="337" spans="1:97" x14ac:dyDescent="0.2">
      <c r="A337" s="132">
        <v>664</v>
      </c>
      <c r="B337" s="132">
        <v>937.15</v>
      </c>
      <c r="C337" s="40">
        <v>1.0670650376140427</v>
      </c>
      <c r="D337" s="132"/>
      <c r="E337" s="44">
        <v>1.7195400000000001</v>
      </c>
      <c r="F337" s="44" t="e">
        <v>#N/A</v>
      </c>
      <c r="G337" s="150">
        <v>1.5704499999999999</v>
      </c>
      <c r="H337" s="44">
        <v>1.3454200000000001</v>
      </c>
      <c r="I337" s="44"/>
      <c r="J337" s="44">
        <v>1.56142</v>
      </c>
      <c r="K337" s="44">
        <v>1.5362100000000001</v>
      </c>
      <c r="L337" s="44">
        <v>1.58209</v>
      </c>
      <c r="M337" s="44">
        <v>1.5749599999999999</v>
      </c>
      <c r="N337" s="44">
        <v>1.57053</v>
      </c>
      <c r="O337" s="44">
        <v>1.57309249569121</v>
      </c>
      <c r="P337" s="44">
        <v>1.573118368429762</v>
      </c>
      <c r="Q337" s="44">
        <v>1.5671506656127128</v>
      </c>
      <c r="R337" s="44">
        <v>1.54972</v>
      </c>
      <c r="S337" s="44">
        <v>1.3710800000000001</v>
      </c>
      <c r="T337" s="44">
        <v>1.5789261498273031</v>
      </c>
      <c r="U337" s="44">
        <v>1.562263995483111</v>
      </c>
      <c r="V337" s="44">
        <v>1.556665759364078</v>
      </c>
      <c r="W337" s="44">
        <v>1.5656632659522594</v>
      </c>
      <c r="X337" s="132"/>
      <c r="Y337" s="132" t="e">
        <f>NA()</f>
        <v>#N/A</v>
      </c>
      <c r="Z337" s="132"/>
      <c r="AA337" s="40">
        <f t="shared" si="156"/>
        <v>174.67019787691521</v>
      </c>
      <c r="AB337" s="40"/>
      <c r="AC337" s="132"/>
      <c r="AD337" s="40">
        <f t="shared" si="157"/>
        <v>226.20137063328454</v>
      </c>
      <c r="AE337" s="40">
        <f t="shared" si="158"/>
        <v>194.95961158832631</v>
      </c>
      <c r="AF337" s="44">
        <f t="shared" si="159"/>
        <v>237.98035712044549</v>
      </c>
      <c r="AG337" s="44">
        <f t="shared" si="162"/>
        <v>138.74452266472025</v>
      </c>
      <c r="AH337" s="44">
        <f t="shared" si="163"/>
        <v>1850.7845461393522</v>
      </c>
      <c r="AI337" s="75"/>
      <c r="AJ337" s="75"/>
      <c r="AK337" s="75">
        <f t="shared" si="160"/>
        <v>154.06559440106423</v>
      </c>
      <c r="AL337" s="75">
        <f t="shared" si="161"/>
        <v>126.57109030751477</v>
      </c>
      <c r="AM337" s="132"/>
      <c r="AN337" s="44"/>
      <c r="AO337" s="40"/>
      <c r="AQ337" s="75">
        <f t="shared" si="164"/>
        <v>90.694610700776124</v>
      </c>
      <c r="AR337" s="75"/>
      <c r="AS337" s="75"/>
      <c r="CQ337" s="75">
        <f t="shared" si="165"/>
        <v>154.65597052877123</v>
      </c>
      <c r="CR337" s="120">
        <f t="shared" si="166"/>
        <v>245.35058122954732</v>
      </c>
      <c r="CS337" s="75"/>
    </row>
    <row r="338" spans="1:97" x14ac:dyDescent="0.2">
      <c r="A338" s="132">
        <v>666</v>
      </c>
      <c r="B338" s="132">
        <v>939.15</v>
      </c>
      <c r="C338" s="40">
        <v>1.0647926316349892</v>
      </c>
      <c r="D338" s="132"/>
      <c r="E338" s="44">
        <v>1.71641</v>
      </c>
      <c r="F338" s="44" t="e">
        <v>#N/A</v>
      </c>
      <c r="G338" s="150">
        <v>1.56789</v>
      </c>
      <c r="H338" s="44">
        <v>1.34419</v>
      </c>
      <c r="I338" s="44"/>
      <c r="J338" s="44">
        <v>1.55887</v>
      </c>
      <c r="K338" s="44">
        <v>1.53376</v>
      </c>
      <c r="L338" s="44">
        <v>1.5794600000000001</v>
      </c>
      <c r="M338" s="44">
        <v>1.5723</v>
      </c>
      <c r="N338" s="44">
        <v>1.5678799999999999</v>
      </c>
      <c r="O338" s="44">
        <v>1.5704362451242648</v>
      </c>
      <c r="P338" s="44">
        <v>1.5705021067185709</v>
      </c>
      <c r="Q338" s="44">
        <v>1.564577348261124</v>
      </c>
      <c r="R338" s="44">
        <v>1.54721</v>
      </c>
      <c r="S338" s="44">
        <v>1.36947</v>
      </c>
      <c r="T338" s="44">
        <v>1.5762730572987185</v>
      </c>
      <c r="U338" s="44">
        <v>1.5597208068861006</v>
      </c>
      <c r="V338" s="44">
        <v>1.5541525920129473</v>
      </c>
      <c r="W338" s="44">
        <v>1.5631068261768937</v>
      </c>
      <c r="X338" s="132"/>
      <c r="Y338" s="132" t="e">
        <f>NA()</f>
        <v>#N/A</v>
      </c>
      <c r="Z338" s="132"/>
      <c r="AA338" s="40">
        <f t="shared" si="156"/>
        <v>173.76283425531039</v>
      </c>
      <c r="AB338" s="40"/>
      <c r="AC338" s="132"/>
      <c r="AD338" s="40">
        <f t="shared" si="157"/>
        <v>225.25304074030223</v>
      </c>
      <c r="AE338" s="40">
        <f t="shared" si="158"/>
        <v>193.89703455252089</v>
      </c>
      <c r="AF338" s="44">
        <f t="shared" si="159"/>
        <v>237.05103747412187</v>
      </c>
      <c r="AG338" s="44">
        <f t="shared" si="162"/>
        <v>139.192726931219</v>
      </c>
      <c r="AH338" s="44">
        <f t="shared" si="163"/>
        <v>1862.2679681575457</v>
      </c>
      <c r="AI338" s="75"/>
      <c r="AJ338" s="75"/>
      <c r="AK338" s="75">
        <f t="shared" si="160"/>
        <v>153.36209843406021</v>
      </c>
      <c r="AL338" s="75">
        <f t="shared" si="161"/>
        <v>125.91473118264327</v>
      </c>
      <c r="AM338" s="132"/>
      <c r="AN338" s="44"/>
      <c r="AO338" s="40"/>
      <c r="AQ338" s="75">
        <f t="shared" si="164"/>
        <v>90.504133859861255</v>
      </c>
      <c r="AR338" s="75"/>
      <c r="AS338" s="75"/>
      <c r="CQ338" s="75">
        <f t="shared" si="165"/>
        <v>153.93916524923577</v>
      </c>
      <c r="CR338" s="120">
        <f t="shared" si="166"/>
        <v>244.44329910909704</v>
      </c>
      <c r="CS338" s="75"/>
    </row>
    <row r="339" spans="1:97" x14ac:dyDescent="0.2">
      <c r="A339" s="132">
        <v>668</v>
      </c>
      <c r="B339" s="132">
        <v>941.15</v>
      </c>
      <c r="C339" s="40">
        <v>1.0625298836529777</v>
      </c>
      <c r="D339" s="132"/>
      <c r="E339" s="44">
        <v>1.7133100000000001</v>
      </c>
      <c r="F339" s="44" t="e">
        <v>#N/A</v>
      </c>
      <c r="G339" s="150">
        <v>1.5653300000000001</v>
      </c>
      <c r="H339" s="44">
        <v>1.34297</v>
      </c>
      <c r="I339" s="44"/>
      <c r="J339" s="44">
        <v>1.5563400000000001</v>
      </c>
      <c r="K339" s="44">
        <v>1.5313300000000001</v>
      </c>
      <c r="L339" s="44">
        <v>1.5768500000000001</v>
      </c>
      <c r="M339" s="44">
        <v>1.5696600000000001</v>
      </c>
      <c r="N339" s="44">
        <v>1.5652600000000001</v>
      </c>
      <c r="O339" s="44">
        <v>1.5677978185977937</v>
      </c>
      <c r="P339" s="44">
        <v>1.5678991046277884</v>
      </c>
      <c r="Q339" s="44">
        <v>1.5620240331429101</v>
      </c>
      <c r="R339" s="44">
        <v>1.54471</v>
      </c>
      <c r="S339" s="44">
        <v>1.3678699999999999</v>
      </c>
      <c r="T339" s="44">
        <v>1.573646616835833</v>
      </c>
      <c r="U339" s="44">
        <v>1.5571909406616129</v>
      </c>
      <c r="V339" s="44">
        <v>1.5516527817981647</v>
      </c>
      <c r="W339" s="44">
        <v>1.5605637390750982</v>
      </c>
      <c r="X339" s="132"/>
      <c r="Y339" s="132" t="e">
        <f>NA()</f>
        <v>#N/A</v>
      </c>
      <c r="Z339" s="132"/>
      <c r="AA339" s="40">
        <f t="shared" si="156"/>
        <v>172.85958358532059</v>
      </c>
      <c r="AB339" s="40"/>
      <c r="AC339" s="132"/>
      <c r="AD339" s="40">
        <f t="shared" si="157"/>
        <v>224.30887476755962</v>
      </c>
      <c r="AE339" s="40">
        <f t="shared" si="158"/>
        <v>192.8389735961324</v>
      </c>
      <c r="AF339" s="44">
        <f t="shared" si="159"/>
        <v>236.1257890689248</v>
      </c>
      <c r="AG339" s="44">
        <f t="shared" si="162"/>
        <v>139.63946360580911</v>
      </c>
      <c r="AH339" s="44">
        <f t="shared" si="163"/>
        <v>1873.7483937755794</v>
      </c>
      <c r="AI339" s="75"/>
      <c r="AJ339" s="75"/>
      <c r="AK339" s="75">
        <f t="shared" si="160"/>
        <v>152.66270814424504</v>
      </c>
      <c r="AL339" s="75">
        <f t="shared" si="161"/>
        <v>125.2622170865387</v>
      </c>
      <c r="AM339" s="132"/>
      <c r="AN339" s="44"/>
      <c r="AO339" s="40"/>
      <c r="AQ339" s="75">
        <f t="shared" si="164"/>
        <v>90.33050764565894</v>
      </c>
      <c r="AR339" s="75"/>
      <c r="AS339" s="75"/>
      <c r="CQ339" s="75">
        <f t="shared" si="165"/>
        <v>153.21308514106846</v>
      </c>
      <c r="CR339" s="120">
        <f t="shared" si="166"/>
        <v>243.54359278672734</v>
      </c>
      <c r="CS339" s="75"/>
    </row>
    <row r="340" spans="1:97" x14ac:dyDescent="0.2">
      <c r="A340" s="132">
        <v>670</v>
      </c>
      <c r="B340" s="132">
        <v>943.15</v>
      </c>
      <c r="C340" s="40">
        <v>1.0602767322271114</v>
      </c>
      <c r="D340" s="132"/>
      <c r="E340" s="44">
        <v>1.7102299999999999</v>
      </c>
      <c r="F340" s="44" t="e">
        <v>#N/A</v>
      </c>
      <c r="G340" s="150">
        <v>1.5628</v>
      </c>
      <c r="H340" s="44">
        <v>1.3417600000000001</v>
      </c>
      <c r="I340" s="44"/>
      <c r="J340" s="44">
        <v>1.55383</v>
      </c>
      <c r="K340" s="44">
        <v>1.52891</v>
      </c>
      <c r="L340" s="44">
        <v>1.57426</v>
      </c>
      <c r="M340" s="44">
        <v>1.56704</v>
      </c>
      <c r="N340" s="44">
        <v>1.5626500000000001</v>
      </c>
      <c r="O340" s="44">
        <v>1.565180500772994</v>
      </c>
      <c r="P340" s="44">
        <v>1.565322783353944</v>
      </c>
      <c r="Q340" s="44">
        <v>1.5594873793025497</v>
      </c>
      <c r="R340" s="44">
        <v>1.54223</v>
      </c>
      <c r="S340" s="44">
        <v>1.3662799999999999</v>
      </c>
      <c r="T340" s="44">
        <v>1.5710301760388754</v>
      </c>
      <c r="U340" s="44">
        <v>1.5546810743404067</v>
      </c>
      <c r="V340" s="44">
        <v>1.5491729649895007</v>
      </c>
      <c r="W340" s="44">
        <v>1.5580339911745458</v>
      </c>
      <c r="X340" s="132"/>
      <c r="Y340" s="132" t="e">
        <f>NA()</f>
        <v>#N/A</v>
      </c>
      <c r="Z340" s="132"/>
      <c r="AA340" s="40">
        <f t="shared" si="156"/>
        <v>171.9604180731356</v>
      </c>
      <c r="AB340" s="40"/>
      <c r="AC340" s="132"/>
      <c r="AD340" s="40">
        <f t="shared" si="157"/>
        <v>223.36884537873343</v>
      </c>
      <c r="AE340" s="40">
        <f t="shared" si="158"/>
        <v>191.78539998939726</v>
      </c>
      <c r="AF340" s="44">
        <f t="shared" si="159"/>
        <v>235.20458523356143</v>
      </c>
      <c r="AG340" s="44">
        <f t="shared" si="162"/>
        <v>140.08473791116407</v>
      </c>
      <c r="AH340" s="44">
        <f t="shared" si="163"/>
        <v>1885.2256472670435</v>
      </c>
      <c r="AI340" s="75"/>
      <c r="AJ340" s="75"/>
      <c r="AK340" s="75">
        <f t="shared" si="160"/>
        <v>151.96739225957143</v>
      </c>
      <c r="AL340" s="75">
        <f t="shared" si="161"/>
        <v>124.61351860308284</v>
      </c>
      <c r="AM340" s="132"/>
      <c r="AN340" s="44"/>
      <c r="AO340" s="40"/>
      <c r="AQ340" s="75">
        <f t="shared" si="164"/>
        <v>90.148780195059359</v>
      </c>
      <c r="AR340" s="75"/>
      <c r="AS340" s="75"/>
      <c r="CQ340" s="75">
        <f t="shared" si="165"/>
        <v>152.49689919851755</v>
      </c>
      <c r="CR340" s="120">
        <f t="shared" si="166"/>
        <v>242.64567939357693</v>
      </c>
      <c r="CS340" s="75"/>
    </row>
    <row r="341" spans="1:97" x14ac:dyDescent="0.2">
      <c r="A341" s="132">
        <v>672</v>
      </c>
      <c r="B341" s="132">
        <v>945.15</v>
      </c>
      <c r="C341" s="40">
        <v>1.0580331164365444</v>
      </c>
      <c r="D341" s="132"/>
      <c r="E341" s="44">
        <v>1.70716</v>
      </c>
      <c r="F341" s="44" t="e">
        <v>#N/A</v>
      </c>
      <c r="G341" s="150">
        <v>1.56029</v>
      </c>
      <c r="H341" s="44">
        <v>1.3405499999999999</v>
      </c>
      <c r="I341" s="44"/>
      <c r="J341" s="44">
        <v>1.5513300000000001</v>
      </c>
      <c r="K341" s="44">
        <v>1.52651</v>
      </c>
      <c r="L341" s="44">
        <v>1.57168</v>
      </c>
      <c r="M341" s="44">
        <v>1.56443</v>
      </c>
      <c r="N341" s="44">
        <v>1.56006</v>
      </c>
      <c r="O341" s="44">
        <v>1.5625779980532173</v>
      </c>
      <c r="P341" s="44">
        <v>1.5627564616149938</v>
      </c>
      <c r="Q341" s="44">
        <v>1.5569707276912399</v>
      </c>
      <c r="R341" s="44">
        <v>1.53976</v>
      </c>
      <c r="S341" s="44">
        <v>1.3647</v>
      </c>
      <c r="T341" s="44">
        <v>1.5684370829389342</v>
      </c>
      <c r="U341" s="44">
        <v>1.5521878849781046</v>
      </c>
      <c r="V341" s="44">
        <v>1.5467098358000095</v>
      </c>
      <c r="W341" s="44">
        <v>1.5555275501557608</v>
      </c>
      <c r="X341" s="132"/>
      <c r="Y341" s="132" t="e">
        <f>NA()</f>
        <v>#N/A</v>
      </c>
      <c r="Z341" s="132"/>
      <c r="AA341" s="40">
        <f t="shared" si="156"/>
        <v>171.06531017395508</v>
      </c>
      <c r="AB341" s="40"/>
      <c r="AC341" s="132"/>
      <c r="AD341" s="40">
        <f t="shared" si="157"/>
        <v>222.43292547603565</v>
      </c>
      <c r="AE341" s="40">
        <f t="shared" si="158"/>
        <v>190.7362852457282</v>
      </c>
      <c r="AF341" s="44">
        <f t="shared" si="159"/>
        <v>234.28739952900764</v>
      </c>
      <c r="AG341" s="44">
        <f t="shared" si="162"/>
        <v>140.52855507258627</v>
      </c>
      <c r="AH341" s="44">
        <f t="shared" si="163"/>
        <v>1896.6995553152669</v>
      </c>
      <c r="AI341" s="75"/>
      <c r="AJ341" s="75"/>
      <c r="AK341" s="75">
        <f t="shared" si="160"/>
        <v>151.27611979971255</v>
      </c>
      <c r="AL341" s="75">
        <f t="shared" si="161"/>
        <v>123.96860659191498</v>
      </c>
      <c r="AM341" s="132"/>
      <c r="AN341" s="44"/>
      <c r="AO341" s="40"/>
      <c r="AQ341" s="75">
        <f t="shared" si="164"/>
        <v>89.959469692235814</v>
      </c>
      <c r="AR341" s="75"/>
      <c r="AS341" s="75"/>
      <c r="CQ341" s="75">
        <f t="shared" si="165"/>
        <v>151.79172390718236</v>
      </c>
      <c r="CR341" s="120">
        <f t="shared" si="166"/>
        <v>241.75119359941809</v>
      </c>
      <c r="CS341" s="75"/>
    </row>
    <row r="342" spans="1:97" x14ac:dyDescent="0.2">
      <c r="A342" s="132">
        <v>674</v>
      </c>
      <c r="B342" s="132">
        <v>947.15</v>
      </c>
      <c r="C342" s="40">
        <v>1.0557989758749935</v>
      </c>
      <c r="D342" s="132"/>
      <c r="E342" s="44">
        <v>1.7041200000000001</v>
      </c>
      <c r="F342" s="44" t="e">
        <v>#N/A</v>
      </c>
      <c r="G342" s="150">
        <v>1.55779</v>
      </c>
      <c r="H342" s="44">
        <v>1.33935</v>
      </c>
      <c r="I342" s="44"/>
      <c r="J342" s="44">
        <v>1.5488500000000001</v>
      </c>
      <c r="K342" s="44">
        <v>1.52413</v>
      </c>
      <c r="L342" s="44">
        <v>1.5691299999999999</v>
      </c>
      <c r="M342" s="44">
        <v>1.56185</v>
      </c>
      <c r="N342" s="44">
        <v>1.55749</v>
      </c>
      <c r="O342" s="44">
        <v>1.5599935897304193</v>
      </c>
      <c r="P342" s="44">
        <v>1.560206828559153</v>
      </c>
      <c r="Q342" s="44">
        <v>1.5544640738738746</v>
      </c>
      <c r="R342" s="44">
        <v>1.53731</v>
      </c>
      <c r="S342" s="44">
        <v>1.36313</v>
      </c>
      <c r="T342" s="44">
        <v>1.5658572940228479</v>
      </c>
      <c r="U342" s="44">
        <v>1.5497146953549885</v>
      </c>
      <c r="V342" s="44">
        <v>1.5442633427873107</v>
      </c>
      <c r="W342" s="44">
        <v>1.5530378013230952</v>
      </c>
      <c r="X342" s="132"/>
      <c r="Y342" s="132" t="e">
        <f>NA()</f>
        <v>#N/A</v>
      </c>
      <c r="Z342" s="132"/>
      <c r="AA342" s="40">
        <f t="shared" si="156"/>
        <v>170.1742325892148</v>
      </c>
      <c r="AB342" s="40"/>
      <c r="AC342" s="132"/>
      <c r="AD342" s="40">
        <f t="shared" si="157"/>
        <v>221.50108819761905</v>
      </c>
      <c r="AE342" s="40">
        <f t="shared" si="158"/>
        <v>189.69160111914692</v>
      </c>
      <c r="AF342" s="44">
        <f t="shared" si="159"/>
        <v>233.37420574598713</v>
      </c>
      <c r="AG342" s="44">
        <f t="shared" si="162"/>
        <v>140.97092031736585</v>
      </c>
      <c r="AH342" s="44">
        <f t="shared" si="163"/>
        <v>1908.1699469848411</v>
      </c>
      <c r="AI342" s="75"/>
      <c r="AJ342" s="75"/>
      <c r="AK342" s="75">
        <f t="shared" si="160"/>
        <v>150.58886007286031</v>
      </c>
      <c r="AL342" s="75">
        <f t="shared" si="161"/>
        <v>123.32745218538946</v>
      </c>
      <c r="AM342" s="132"/>
      <c r="AN342" s="44"/>
      <c r="AO342" s="40"/>
      <c r="AQ342" s="75">
        <f t="shared" si="164"/>
        <v>89.780698288960068</v>
      </c>
      <c r="AR342" s="75"/>
      <c r="AS342" s="75"/>
      <c r="CQ342" s="75">
        <f t="shared" si="165"/>
        <v>151.08372852462693</v>
      </c>
      <c r="CR342" s="120">
        <f t="shared" si="166"/>
        <v>240.86442681358679</v>
      </c>
      <c r="CS342" s="75"/>
    </row>
    <row r="343" spans="1:97" x14ac:dyDescent="0.2">
      <c r="A343" s="132">
        <v>676</v>
      </c>
      <c r="B343" s="132">
        <v>949.15</v>
      </c>
      <c r="C343" s="40">
        <v>1.0535742506453143</v>
      </c>
      <c r="D343" s="132"/>
      <c r="E343" s="44">
        <v>1.7011000000000001</v>
      </c>
      <c r="F343" s="44" t="e">
        <v>#N/A</v>
      </c>
      <c r="G343" s="150">
        <v>1.55531</v>
      </c>
      <c r="H343" s="44">
        <v>1.33815</v>
      </c>
      <c r="I343" s="44"/>
      <c r="J343" s="44">
        <v>1.5463899999999999</v>
      </c>
      <c r="K343" s="44">
        <v>1.52176</v>
      </c>
      <c r="L343" s="44">
        <v>1.5665899999999999</v>
      </c>
      <c r="M343" s="44">
        <v>1.55928</v>
      </c>
      <c r="N343" s="44">
        <v>1.5549299999999999</v>
      </c>
      <c r="O343" s="44">
        <v>1.5574305763018781</v>
      </c>
      <c r="P343" s="44">
        <v>1.5576805063998929</v>
      </c>
      <c r="Q343" s="44">
        <v>1.5519840952392954</v>
      </c>
      <c r="R343" s="44">
        <v>1.53488</v>
      </c>
      <c r="S343" s="44">
        <v>1.3615699999999999</v>
      </c>
      <c r="T343" s="44">
        <v>1.5633008527851013</v>
      </c>
      <c r="U343" s="44">
        <v>1.5472515053660369</v>
      </c>
      <c r="V343" s="44">
        <v>1.5418301740266904</v>
      </c>
      <c r="W343" s="44">
        <v>1.550564666968437</v>
      </c>
      <c r="X343" s="132"/>
      <c r="Y343" s="132" t="e">
        <f>NA()</f>
        <v>#N/A</v>
      </c>
      <c r="Z343" s="132"/>
      <c r="AA343" s="40">
        <f t="shared" si="156"/>
        <v>169.28715826384962</v>
      </c>
      <c r="AB343" s="40"/>
      <c r="AC343" s="132"/>
      <c r="AD343" s="40">
        <f t="shared" si="157"/>
        <v>220.57330691501775</v>
      </c>
      <c r="AE343" s="40">
        <f t="shared" si="158"/>
        <v>188.65131960174892</v>
      </c>
      <c r="AF343" s="44">
        <f t="shared" si="159"/>
        <v>232.4649779024831</v>
      </c>
      <c r="AG343" s="44">
        <f t="shared" si="162"/>
        <v>141.41183887412504</v>
      </c>
      <c r="AH343" s="44">
        <f t="shared" si="163"/>
        <v>1919.6366536934927</v>
      </c>
      <c r="AI343" s="75"/>
      <c r="AJ343" s="75"/>
      <c r="AK343" s="75">
        <f t="shared" si="160"/>
        <v>149.90558267256077</v>
      </c>
      <c r="AL343" s="75">
        <f t="shared" si="161"/>
        <v>122.69002678556883</v>
      </c>
      <c r="AM343" s="132"/>
      <c r="AN343" s="44"/>
      <c r="AO343" s="40"/>
      <c r="AQ343" s="75">
        <f t="shared" si="164"/>
        <v>89.600217957968255</v>
      </c>
      <c r="AR343" s="75"/>
      <c r="AS343" s="75"/>
      <c r="CQ343" s="75">
        <f t="shared" si="165"/>
        <v>150.38681962966677</v>
      </c>
      <c r="CR343" s="120">
        <f t="shared" si="166"/>
        <v>239.98703758763497</v>
      </c>
      <c r="CS343" s="75"/>
    </row>
    <row r="344" spans="1:97" x14ac:dyDescent="0.2">
      <c r="A344" s="132">
        <v>678</v>
      </c>
      <c r="B344" s="132">
        <v>951.15</v>
      </c>
      <c r="C344" s="40">
        <v>1.0513588813541503</v>
      </c>
      <c r="D344" s="132"/>
      <c r="E344" s="44">
        <v>1.6980999999999999</v>
      </c>
      <c r="F344" s="44" t="e">
        <v>#N/A</v>
      </c>
      <c r="G344" s="150">
        <v>1.55284</v>
      </c>
      <c r="H344" s="44">
        <v>1.3369599999999999</v>
      </c>
      <c r="I344" s="44"/>
      <c r="J344" s="44">
        <v>1.5439499999999999</v>
      </c>
      <c r="K344" s="44">
        <v>1.5194099999999999</v>
      </c>
      <c r="L344" s="44">
        <v>1.5640700000000001</v>
      </c>
      <c r="M344" s="44">
        <v>1.5567200000000001</v>
      </c>
      <c r="N344" s="44">
        <v>1.5524</v>
      </c>
      <c r="O344" s="44">
        <v>1.5548826322266256</v>
      </c>
      <c r="P344" s="44">
        <v>1.5551708727673235</v>
      </c>
      <c r="Q344" s="44">
        <v>1.5495141049627188</v>
      </c>
      <c r="R344" s="44">
        <v>1.53247</v>
      </c>
      <c r="S344" s="44">
        <v>1.36002</v>
      </c>
      <c r="T344" s="44">
        <v>1.560757758889193</v>
      </c>
      <c r="U344" s="44">
        <v>1.5448149609988344</v>
      </c>
      <c r="V344" s="44">
        <v>1.539420362050965</v>
      </c>
      <c r="W344" s="44">
        <v>1.5481049171054952</v>
      </c>
      <c r="X344" s="132"/>
      <c r="Y344" s="132" t="e">
        <f>NA()</f>
        <v>#N/A</v>
      </c>
      <c r="Z344" s="132"/>
      <c r="AA344" s="40">
        <f t="shared" si="156"/>
        <v>168.40406038359225</v>
      </c>
      <c r="AB344" s="40"/>
      <c r="AC344" s="132"/>
      <c r="AD344" s="40">
        <f t="shared" si="157"/>
        <v>219.64955523061977</v>
      </c>
      <c r="AE344" s="40">
        <f t="shared" si="158"/>
        <v>187.61541292120069</v>
      </c>
      <c r="AF344" s="44">
        <f t="shared" si="159"/>
        <v>231.55969024128257</v>
      </c>
      <c r="AG344" s="44">
        <f t="shared" si="162"/>
        <v>141.85131597221576</v>
      </c>
      <c r="AH344" s="44">
        <f t="shared" si="163"/>
        <v>1931.0995091842628</v>
      </c>
      <c r="AI344" s="75"/>
      <c r="AJ344" s="75"/>
      <c r="AK344" s="75">
        <f t="shared" si="160"/>
        <v>149.22625747459242</v>
      </c>
      <c r="AL344" s="75">
        <f t="shared" si="161"/>
        <v>122.05630206125751</v>
      </c>
      <c r="AM344" s="132"/>
      <c r="AN344" s="44"/>
      <c r="AO344" s="40"/>
      <c r="AQ344" s="75">
        <f t="shared" si="164"/>
        <v>89.424466511667617</v>
      </c>
      <c r="AR344" s="75"/>
      <c r="AS344" s="75"/>
      <c r="CQ344" s="75">
        <f t="shared" si="165"/>
        <v>149.68713251244165</v>
      </c>
      <c r="CR344" s="120">
        <f t="shared" si="166"/>
        <v>239.11159902410913</v>
      </c>
      <c r="CS344" s="75"/>
    </row>
    <row r="345" spans="1:97" x14ac:dyDescent="0.2">
      <c r="A345" s="132">
        <v>680</v>
      </c>
      <c r="B345" s="132">
        <v>953.15</v>
      </c>
      <c r="C345" s="40">
        <v>1.0491528091066464</v>
      </c>
      <c r="D345" s="132"/>
      <c r="E345" s="44">
        <v>1.6951099999999999</v>
      </c>
      <c r="F345" s="44" t="e">
        <v>#N/A</v>
      </c>
      <c r="G345" s="150">
        <v>1.5503899999999999</v>
      </c>
      <c r="H345" s="44">
        <v>1.33578</v>
      </c>
      <c r="I345" s="44"/>
      <c r="J345" s="44">
        <v>1.54152</v>
      </c>
      <c r="K345" s="44">
        <v>1.5170699999999999</v>
      </c>
      <c r="L345" s="44">
        <v>1.5615600000000001</v>
      </c>
      <c r="M345" s="44">
        <v>1.55419</v>
      </c>
      <c r="N345" s="44">
        <v>1.5498799999999999</v>
      </c>
      <c r="O345" s="44">
        <v>1.5523530526268823</v>
      </c>
      <c r="P345" s="44">
        <v>1.5526745498351548</v>
      </c>
      <c r="Q345" s="44">
        <v>1.5470641263019702</v>
      </c>
      <c r="R345" s="44">
        <v>1.53007</v>
      </c>
      <c r="S345" s="44">
        <v>1.3584799999999999</v>
      </c>
      <c r="T345" s="44">
        <v>1.5582346219321275</v>
      </c>
      <c r="U345" s="44">
        <v>1.5423851245624296</v>
      </c>
      <c r="V345" s="44">
        <v>1.537023868130809</v>
      </c>
      <c r="W345" s="44">
        <v>1.5456684744698856</v>
      </c>
      <c r="X345" s="132"/>
      <c r="Y345" s="132" t="e">
        <f>NA()</f>
        <v>#N/A</v>
      </c>
      <c r="Z345" s="132"/>
      <c r="AA345" s="40">
        <f t="shared" si="156"/>
        <v>167.52491237230885</v>
      </c>
      <c r="AB345" s="40"/>
      <c r="AC345" s="132"/>
      <c r="AD345" s="40">
        <f t="shared" si="157"/>
        <v>218.72980697517332</v>
      </c>
      <c r="AE345" s="40">
        <f t="shared" si="158"/>
        <v>186.58385353826787</v>
      </c>
      <c r="AF345" s="44">
        <f t="shared" si="159"/>
        <v>230.65831722755172</v>
      </c>
      <c r="AG345" s="44">
        <f t="shared" si="162"/>
        <v>142.28935684109663</v>
      </c>
      <c r="AH345" s="44">
        <f t="shared" si="163"/>
        <v>1942.5583494980001</v>
      </c>
      <c r="AI345" s="75"/>
      <c r="AJ345" s="75"/>
      <c r="AK345" s="75">
        <f t="shared" si="160"/>
        <v>148.55085463388122</v>
      </c>
      <c r="AL345" s="75">
        <f t="shared" si="161"/>
        <v>121.42624994507219</v>
      </c>
      <c r="AM345" s="132"/>
      <c r="AN345" s="44"/>
      <c r="AO345" s="40"/>
      <c r="AQ345" s="75">
        <f t="shared" si="164"/>
        <v>89.241123296709262</v>
      </c>
      <c r="AR345" s="75"/>
      <c r="AS345" s="75"/>
      <c r="CQ345" s="75">
        <f t="shared" si="165"/>
        <v>148.99112128909357</v>
      </c>
      <c r="CR345" s="120">
        <f t="shared" si="166"/>
        <v>238.23224458580265</v>
      </c>
      <c r="CS345" s="75"/>
    </row>
    <row r="346" spans="1:97" x14ac:dyDescent="0.2">
      <c r="A346" s="132">
        <v>682</v>
      </c>
      <c r="B346" s="132">
        <v>955.15</v>
      </c>
      <c r="C346" s="40">
        <v>1.0469559755012301</v>
      </c>
      <c r="D346" s="132"/>
      <c r="E346" s="44">
        <v>1.69215</v>
      </c>
      <c r="F346" s="44" t="e">
        <v>#N/A</v>
      </c>
      <c r="G346" s="150">
        <v>1.54796</v>
      </c>
      <c r="H346" s="44">
        <v>1.3346</v>
      </c>
      <c r="I346" s="44"/>
      <c r="J346" s="44">
        <v>1.53911</v>
      </c>
      <c r="K346" s="44">
        <v>1.51475</v>
      </c>
      <c r="L346" s="44">
        <v>1.55907</v>
      </c>
      <c r="M346" s="44">
        <v>1.5516799999999999</v>
      </c>
      <c r="N346" s="44">
        <v>1.54738</v>
      </c>
      <c r="O346" s="44">
        <v>1.549841927423568</v>
      </c>
      <c r="P346" s="44">
        <v>1.5501982266735783</v>
      </c>
      <c r="Q346" s="44">
        <v>1.5446308111523253</v>
      </c>
      <c r="R346" s="44">
        <v>1.52769</v>
      </c>
      <c r="S346" s="44">
        <v>1.3569500000000001</v>
      </c>
      <c r="T346" s="44">
        <v>1.5557281800214438</v>
      </c>
      <c r="U346" s="44">
        <v>1.5399785796984911</v>
      </c>
      <c r="V346" s="44">
        <v>1.5346406985334995</v>
      </c>
      <c r="W346" s="44">
        <v>1.5432420313098867</v>
      </c>
      <c r="X346" s="132"/>
      <c r="Y346" s="132" t="e">
        <f>NA()</f>
        <v>#N/A</v>
      </c>
      <c r="Z346" s="132"/>
      <c r="AA346" s="40">
        <f t="shared" si="156"/>
        <v>166.64968788936898</v>
      </c>
      <c r="AB346" s="40"/>
      <c r="AC346" s="132"/>
      <c r="AD346" s="40">
        <f t="shared" si="157"/>
        <v>217.81403620532481</v>
      </c>
      <c r="AE346" s="40">
        <f t="shared" si="158"/>
        <v>185.55661414437526</v>
      </c>
      <c r="AF346" s="44">
        <f t="shared" si="159"/>
        <v>229.76083354644362</v>
      </c>
      <c r="AG346" s="44">
        <f t="shared" si="162"/>
        <v>142.72596670976347</v>
      </c>
      <c r="AH346" s="44">
        <f t="shared" si="163"/>
        <v>1954.013012946197</v>
      </c>
      <c r="AI346" s="75"/>
      <c r="AJ346" s="75"/>
      <c r="AK346" s="75">
        <f t="shared" si="160"/>
        <v>147.87934458145588</v>
      </c>
      <c r="AL346" s="75">
        <f t="shared" si="161"/>
        <v>120.79984263054813</v>
      </c>
      <c r="AM346" s="132"/>
      <c r="AN346" s="44"/>
      <c r="AO346" s="40"/>
      <c r="AQ346" s="75">
        <f t="shared" si="164"/>
        <v>89.061974696501437</v>
      </c>
      <c r="AR346" s="75"/>
      <c r="AS346" s="75"/>
      <c r="CQ346" s="75">
        <f t="shared" si="165"/>
        <v>148.30631355303137</v>
      </c>
      <c r="CR346" s="120">
        <f t="shared" si="166"/>
        <v>237.36828824953292</v>
      </c>
      <c r="CS346" s="75"/>
    </row>
    <row r="347" spans="1:97" x14ac:dyDescent="0.2">
      <c r="A347" s="132">
        <v>684</v>
      </c>
      <c r="B347" s="132">
        <v>957.15</v>
      </c>
      <c r="C347" s="40">
        <v>1.044768322624458</v>
      </c>
      <c r="D347" s="132"/>
      <c r="E347" s="44">
        <v>1.6892100000000001</v>
      </c>
      <c r="F347" s="44" t="e">
        <v>#N/A</v>
      </c>
      <c r="G347" s="150">
        <v>1.5455399999999999</v>
      </c>
      <c r="H347" s="44">
        <v>1.3334299999999999</v>
      </c>
      <c r="I347" s="44"/>
      <c r="J347" s="44">
        <v>1.53671</v>
      </c>
      <c r="K347" s="44">
        <v>1.5124500000000001</v>
      </c>
      <c r="L347" s="44">
        <v>1.5566</v>
      </c>
      <c r="M347" s="44">
        <v>1.54918</v>
      </c>
      <c r="N347" s="44">
        <v>1.5448900000000001</v>
      </c>
      <c r="O347" s="44">
        <v>1.5473493464631702</v>
      </c>
      <c r="P347" s="44">
        <v>1.547738534180745</v>
      </c>
      <c r="Q347" s="44">
        <v>1.5422108209096057</v>
      </c>
      <c r="R347" s="44">
        <v>1.5253300000000001</v>
      </c>
      <c r="S347" s="44">
        <v>1.3554299999999999</v>
      </c>
      <c r="T347" s="44">
        <v>1.5532383903360272</v>
      </c>
      <c r="U347" s="44">
        <v>1.5375820345998719</v>
      </c>
      <c r="V347" s="44">
        <v>1.5322742039772577</v>
      </c>
      <c r="W347" s="44">
        <v>1.5408355877768254</v>
      </c>
      <c r="X347" s="132"/>
      <c r="Y347" s="132" t="e">
        <f>NA()</f>
        <v>#N/A</v>
      </c>
      <c r="Z347" s="132"/>
      <c r="AA347" s="40">
        <f t="shared" si="156"/>
        <v>165.77836082705062</v>
      </c>
      <c r="AB347" s="40"/>
      <c r="AC347" s="132"/>
      <c r="AD347" s="40">
        <f t="shared" si="157"/>
        <v>216.9022172011889</v>
      </c>
      <c r="AE347" s="40">
        <f t="shared" si="158"/>
        <v>184.53366765919657</v>
      </c>
      <c r="AF347" s="44">
        <f t="shared" si="159"/>
        <v>228.8672141007354</v>
      </c>
      <c r="AG347" s="44">
        <f t="shared" si="162"/>
        <v>143.16115080615717</v>
      </c>
      <c r="AH347" s="44">
        <f t="shared" si="163"/>
        <v>1965.4633400840801</v>
      </c>
      <c r="AI347" s="75"/>
      <c r="AJ347" s="75"/>
      <c r="AK347" s="75">
        <f t="shared" si="160"/>
        <v>147.21169802144047</v>
      </c>
      <c r="AL347" s="75">
        <f t="shared" si="161"/>
        <v>120.17705256928255</v>
      </c>
      <c r="AM347" s="132"/>
      <c r="AN347" s="44"/>
      <c r="AO347" s="40"/>
      <c r="AQ347" s="75">
        <f t="shared" si="164"/>
        <v>88.887600175411606</v>
      </c>
      <c r="AR347" s="75"/>
      <c r="AS347" s="75"/>
      <c r="CQ347" s="75">
        <f t="shared" si="165"/>
        <v>147.61879402304621</v>
      </c>
      <c r="CR347" s="120">
        <f t="shared" si="166"/>
        <v>236.50639419845794</v>
      </c>
      <c r="CS347" s="75"/>
    </row>
    <row r="348" spans="1:97" x14ac:dyDescent="0.2">
      <c r="A348" s="132">
        <v>686</v>
      </c>
      <c r="B348" s="132">
        <v>959.15</v>
      </c>
      <c r="C348" s="40">
        <v>1.042589793045926</v>
      </c>
      <c r="D348" s="132"/>
      <c r="E348" s="44">
        <v>1.68628</v>
      </c>
      <c r="F348" s="44" t="e">
        <v>#N/A</v>
      </c>
      <c r="G348" s="150">
        <v>1.54314</v>
      </c>
      <c r="H348" s="44">
        <v>1.3322700000000001</v>
      </c>
      <c r="I348" s="44"/>
      <c r="J348" s="44">
        <v>1.53433</v>
      </c>
      <c r="K348" s="44">
        <v>1.5101599999999999</v>
      </c>
      <c r="L348" s="44">
        <v>1.5541499999999999</v>
      </c>
      <c r="M348" s="44">
        <v>1.5467</v>
      </c>
      <c r="N348" s="44">
        <v>1.54243</v>
      </c>
      <c r="O348" s="44">
        <v>1.5448721629960196</v>
      </c>
      <c r="P348" s="44">
        <v>1.5452955301359355</v>
      </c>
      <c r="Q348" s="44">
        <v>1.5398075035956476</v>
      </c>
      <c r="R348" s="44">
        <v>1.52298</v>
      </c>
      <c r="S348" s="44">
        <v>1.35392</v>
      </c>
      <c r="T348" s="44">
        <v>1.5507652529916536</v>
      </c>
      <c r="U348" s="44">
        <v>1.5352054893578106</v>
      </c>
      <c r="V348" s="44">
        <v>1.5299243904210684</v>
      </c>
      <c r="W348" s="44">
        <v>1.5384424517619539</v>
      </c>
      <c r="X348" s="132"/>
      <c r="Y348" s="132" t="e">
        <f>NA()</f>
        <v>#N/A</v>
      </c>
      <c r="Z348" s="132"/>
      <c r="AA348" s="40">
        <f t="shared" si="156"/>
        <v>164.91090530797914</v>
      </c>
      <c r="AB348" s="40"/>
      <c r="AC348" s="132"/>
      <c r="AD348" s="40">
        <f t="shared" si="157"/>
        <v>215.99432446394937</v>
      </c>
      <c r="AE348" s="40">
        <f t="shared" si="158"/>
        <v>183.51498722827506</v>
      </c>
      <c r="AF348" s="44">
        <f t="shared" si="159"/>
        <v>227.97743400849703</v>
      </c>
      <c r="AG348" s="44">
        <f t="shared" si="162"/>
        <v>143.5949143566292</v>
      </c>
      <c r="AH348" s="44">
        <f t="shared" si="163"/>
        <v>1976.9091736840708</v>
      </c>
      <c r="AI348" s="75"/>
      <c r="AJ348" s="75"/>
      <c r="AK348" s="75">
        <f t="shared" si="160"/>
        <v>146.54788592808495</v>
      </c>
      <c r="AL348" s="75">
        <f t="shared" si="161"/>
        <v>119.55785246811436</v>
      </c>
      <c r="AM348" s="132"/>
      <c r="AN348" s="44"/>
      <c r="AO348" s="40"/>
      <c r="AQ348" s="75">
        <f t="shared" si="164"/>
        <v>88.705617733143058</v>
      </c>
      <c r="AR348" s="75"/>
      <c r="AS348" s="75"/>
      <c r="CQ348" s="75">
        <f t="shared" si="165"/>
        <v>146.93504732520904</v>
      </c>
      <c r="CR348" s="120">
        <f t="shared" si="166"/>
        <v>235.64066505835214</v>
      </c>
      <c r="CS348" s="75"/>
    </row>
    <row r="349" spans="1:97" x14ac:dyDescent="0.2">
      <c r="A349" s="132">
        <v>688</v>
      </c>
      <c r="B349" s="132">
        <v>961.15</v>
      </c>
      <c r="C349" s="40">
        <v>1.0404203298132446</v>
      </c>
      <c r="D349" s="132"/>
      <c r="E349" s="44">
        <v>1.6833800000000001</v>
      </c>
      <c r="F349" s="44" t="e">
        <v>#N/A</v>
      </c>
      <c r="G349" s="150">
        <v>1.5407599999999999</v>
      </c>
      <c r="H349" s="44">
        <v>1.33111</v>
      </c>
      <c r="I349" s="44"/>
      <c r="J349" s="44">
        <v>1.5319700000000001</v>
      </c>
      <c r="K349" s="44">
        <v>1.50789</v>
      </c>
      <c r="L349" s="44">
        <v>1.5517099999999999</v>
      </c>
      <c r="M349" s="44">
        <v>1.54423</v>
      </c>
      <c r="N349" s="44">
        <v>1.5399799999999999</v>
      </c>
      <c r="O349" s="44">
        <v>1.542410451209405</v>
      </c>
      <c r="P349" s="44">
        <v>1.5428692060770237</v>
      </c>
      <c r="Q349" s="44">
        <v>1.5374241884365598</v>
      </c>
      <c r="R349" s="44">
        <v>1.5206500000000001</v>
      </c>
      <c r="S349" s="44">
        <v>1.35242</v>
      </c>
      <c r="T349" s="44">
        <v>1.5483088104241818</v>
      </c>
      <c r="U349" s="44">
        <v>1.5328456208612298</v>
      </c>
      <c r="V349" s="44">
        <v>1.5275912199251658</v>
      </c>
      <c r="W349" s="44">
        <v>1.5360660073938688</v>
      </c>
      <c r="X349" s="132"/>
      <c r="Y349" s="132" t="e">
        <f>NA()</f>
        <v>#N/A</v>
      </c>
      <c r="Z349" s="132"/>
      <c r="AA349" s="40">
        <f t="shared" si="156"/>
        <v>164.04729568260018</v>
      </c>
      <c r="AB349" s="40"/>
      <c r="AC349" s="132"/>
      <c r="AD349" s="40">
        <f t="shared" si="157"/>
        <v>215.09033271349134</v>
      </c>
      <c r="AE349" s="40">
        <f t="shared" si="158"/>
        <v>182.50054622067319</v>
      </c>
      <c r="AF349" s="44">
        <f t="shared" si="159"/>
        <v>227.09146860078909</v>
      </c>
      <c r="AG349" s="44">
        <f t="shared" si="162"/>
        <v>144.02726258538596</v>
      </c>
      <c r="AH349" s="44">
        <f t="shared" si="163"/>
        <v>1988.3503587095208</v>
      </c>
      <c r="AI349" s="75"/>
      <c r="AJ349" s="75"/>
      <c r="AK349" s="75">
        <f t="shared" si="160"/>
        <v>145.88787954283129</v>
      </c>
      <c r="AL349" s="75">
        <f t="shared" si="161"/>
        <v>118.9422152863384</v>
      </c>
      <c r="AM349" s="132"/>
      <c r="AN349" s="44"/>
      <c r="AO349" s="40"/>
      <c r="AQ349" s="75">
        <f t="shared" si="164"/>
        <v>88.527875822403018</v>
      </c>
      <c r="AR349" s="75"/>
      <c r="AS349" s="75"/>
      <c r="CQ349" s="75">
        <f t="shared" si="165"/>
        <v>146.26262055856944</v>
      </c>
      <c r="CR349" s="120">
        <f t="shared" si="166"/>
        <v>234.79049638097251</v>
      </c>
      <c r="CS349" s="75"/>
    </row>
    <row r="350" spans="1:97" x14ac:dyDescent="0.2">
      <c r="A350" s="132">
        <v>690</v>
      </c>
      <c r="B350" s="132">
        <v>963.15</v>
      </c>
      <c r="C350" s="40">
        <v>1.0382598764470747</v>
      </c>
      <c r="D350" s="132"/>
      <c r="E350" s="44">
        <v>1.68049</v>
      </c>
      <c r="F350" s="44" t="e">
        <v>#N/A</v>
      </c>
      <c r="G350" s="150">
        <v>1.5383899999999999</v>
      </c>
      <c r="H350" s="44">
        <v>1.32996</v>
      </c>
      <c r="I350" s="44"/>
      <c r="J350" s="44">
        <v>1.52962</v>
      </c>
      <c r="K350" s="44">
        <v>1.50563</v>
      </c>
      <c r="L350" s="44">
        <v>1.5492900000000001</v>
      </c>
      <c r="M350" s="44">
        <v>1.5417799999999999</v>
      </c>
      <c r="N350" s="44">
        <v>1.5375399999999999</v>
      </c>
      <c r="O350" s="44">
        <v>1.5399675321252719</v>
      </c>
      <c r="P350" s="44">
        <v>1.5404595129611494</v>
      </c>
      <c r="Q350" s="44">
        <v>1.5350541982374315</v>
      </c>
      <c r="R350" s="44">
        <v>1.51833</v>
      </c>
      <c r="S350" s="44">
        <v>1.35093</v>
      </c>
      <c r="T350" s="44">
        <v>1.5458690201824692</v>
      </c>
      <c r="U350" s="44">
        <v>1.5305057520822007</v>
      </c>
      <c r="V350" s="44">
        <v>1.5252713678998129</v>
      </c>
      <c r="W350" s="44">
        <v>1.53370956262432</v>
      </c>
      <c r="X350" s="132"/>
      <c r="Y350" s="132" t="e">
        <f>NA()</f>
        <v>#N/A</v>
      </c>
      <c r="Z350" s="132"/>
      <c r="AA350" s="40">
        <f t="shared" si="156"/>
        <v>163.18750652668524</v>
      </c>
      <c r="AB350" s="40"/>
      <c r="AC350" s="132"/>
      <c r="AD350" s="40">
        <f t="shared" si="157"/>
        <v>214.19021688606344</v>
      </c>
      <c r="AE350" s="40">
        <f t="shared" si="158"/>
        <v>181.49031822665216</v>
      </c>
      <c r="AF350" s="44">
        <f t="shared" si="159"/>
        <v>226.2092934193908</v>
      </c>
      <c r="AG350" s="44">
        <f t="shared" si="162"/>
        <v>144.45820071398055</v>
      </c>
      <c r="AH350" s="44">
        <f t="shared" si="163"/>
        <v>1999.7867422887739</v>
      </c>
      <c r="AI350" s="75"/>
      <c r="AJ350" s="75"/>
      <c r="AK350" s="75">
        <f t="shared" si="160"/>
        <v>145.23165037141911</v>
      </c>
      <c r="AL350" s="75">
        <f t="shared" si="161"/>
        <v>118.33011423295505</v>
      </c>
      <c r="AM350" s="132"/>
      <c r="AN350" s="44"/>
      <c r="AO350" s="40"/>
      <c r="AQ350" s="75">
        <f t="shared" si="164"/>
        <v>88.349002544085252</v>
      </c>
      <c r="AR350" s="75"/>
      <c r="AS350" s="75"/>
      <c r="CQ350" s="75">
        <f t="shared" si="165"/>
        <v>145.58754841787066</v>
      </c>
      <c r="CR350" s="120">
        <f t="shared" si="166"/>
        <v>233.93655096195593</v>
      </c>
      <c r="CS350" s="75"/>
    </row>
    <row r="351" spans="1:97" x14ac:dyDescent="0.2">
      <c r="A351" s="132">
        <v>692</v>
      </c>
      <c r="B351" s="132">
        <v>965.15</v>
      </c>
      <c r="C351" s="40">
        <v>1.0361083769362276</v>
      </c>
      <c r="D351" s="132"/>
      <c r="E351" s="44">
        <v>1.6776199999999999</v>
      </c>
      <c r="F351" s="44" t="e">
        <v>#N/A</v>
      </c>
      <c r="G351" s="150">
        <v>1.5360400000000001</v>
      </c>
      <c r="H351" s="44">
        <v>1.32881</v>
      </c>
      <c r="I351" s="44"/>
      <c r="J351" s="44">
        <v>1.52729</v>
      </c>
      <c r="K351" s="44">
        <v>1.50339</v>
      </c>
      <c r="L351" s="44">
        <v>1.54688</v>
      </c>
      <c r="M351" s="44">
        <v>1.53935</v>
      </c>
      <c r="N351" s="44">
        <v>1.5351300000000001</v>
      </c>
      <c r="O351" s="44">
        <v>1.5375402433757628</v>
      </c>
      <c r="P351" s="44">
        <v>1.5380665080800806</v>
      </c>
      <c r="Q351" s="44">
        <v>1.5326975444892914</v>
      </c>
      <c r="R351" s="44">
        <v>1.51603</v>
      </c>
      <c r="S351" s="44">
        <v>1.34944</v>
      </c>
      <c r="T351" s="44">
        <v>1.5434458823847415</v>
      </c>
      <c r="U351" s="44">
        <v>1.528169206120928</v>
      </c>
      <c r="V351" s="44">
        <v>1.5229681968589837</v>
      </c>
      <c r="W351" s="44">
        <v>1.531366425626439</v>
      </c>
      <c r="X351" s="132"/>
      <c r="Y351" s="132" t="e">
        <f>NA()</f>
        <v>#N/A</v>
      </c>
      <c r="Z351" s="132"/>
      <c r="AA351" s="40">
        <f t="shared" si="156"/>
        <v>162.33151263887032</v>
      </c>
      <c r="AB351" s="40"/>
      <c r="AC351" s="132"/>
      <c r="AD351" s="40">
        <f t="shared" si="157"/>
        <v>213.29395213197009</v>
      </c>
      <c r="AE351" s="40">
        <f t="shared" si="158"/>
        <v>180.48427705538001</v>
      </c>
      <c r="AF351" s="44">
        <f t="shared" si="159"/>
        <v>225.33088421455614</v>
      </c>
      <c r="AG351" s="44">
        <f t="shared" si="162"/>
        <v>144.88773396078929</v>
      </c>
      <c r="AH351" s="44">
        <f t="shared" si="163"/>
        <v>2011.2181736894677</v>
      </c>
      <c r="AI351" s="75"/>
      <c r="AJ351" s="75"/>
      <c r="AK351" s="75">
        <f t="shared" si="160"/>
        <v>144.5791701810239</v>
      </c>
      <c r="AL351" s="75">
        <f t="shared" si="161"/>
        <v>117.72152276395383</v>
      </c>
      <c r="AM351" s="132"/>
      <c r="AN351" s="44"/>
      <c r="AO351" s="40"/>
      <c r="AQ351" s="75">
        <f t="shared" si="164"/>
        <v>88.168446274478001</v>
      </c>
      <c r="AR351" s="75"/>
      <c r="AS351" s="75"/>
      <c r="CQ351" s="75">
        <f t="shared" si="165"/>
        <v>144.92387117744198</v>
      </c>
      <c r="CR351" s="120">
        <f t="shared" si="166"/>
        <v>233.09231745192</v>
      </c>
      <c r="CS351" s="75"/>
    </row>
    <row r="352" spans="1:97" x14ac:dyDescent="0.2">
      <c r="A352" s="132">
        <v>694</v>
      </c>
      <c r="B352" s="132">
        <v>967.15</v>
      </c>
      <c r="C352" s="40">
        <v>1.0339657757328233</v>
      </c>
      <c r="D352" s="132"/>
      <c r="E352" s="44">
        <v>1.6747700000000001</v>
      </c>
      <c r="F352" s="44" t="e">
        <v>#N/A</v>
      </c>
      <c r="G352" s="150">
        <v>1.5337000000000001</v>
      </c>
      <c r="H352" s="44">
        <v>1.3276699999999999</v>
      </c>
      <c r="I352" s="44"/>
      <c r="J352" s="44">
        <v>1.52498</v>
      </c>
      <c r="K352" s="44">
        <v>1.5011699999999999</v>
      </c>
      <c r="L352" s="44">
        <v>1.5444899999999999</v>
      </c>
      <c r="M352" s="44">
        <v>1.53694</v>
      </c>
      <c r="N352" s="44">
        <v>1.5327299999999999</v>
      </c>
      <c r="O352" s="44">
        <v>1.535131916155742</v>
      </c>
      <c r="P352" s="44">
        <v>1.5356868144451756</v>
      </c>
      <c r="Q352" s="44">
        <v>1.5303642293185766</v>
      </c>
      <c r="R352" s="44">
        <v>1.5137400000000001</v>
      </c>
      <c r="S352" s="44">
        <v>1.3479699999999999</v>
      </c>
      <c r="T352" s="44">
        <v>1.5410394390889821</v>
      </c>
      <c r="U352" s="44">
        <v>1.5258560135925447</v>
      </c>
      <c r="V352" s="44">
        <v>1.520681700677722</v>
      </c>
      <c r="W352" s="44">
        <v>1.5290332882389175</v>
      </c>
      <c r="X352" s="132"/>
      <c r="Y352" s="132" t="e">
        <f>NA()</f>
        <v>#N/A</v>
      </c>
      <c r="Z352" s="132"/>
      <c r="AA352" s="40">
        <f t="shared" si="156"/>
        <v>161.47928903822634</v>
      </c>
      <c r="AB352" s="40"/>
      <c r="AC352" s="132"/>
      <c r="AD352" s="40">
        <f t="shared" si="157"/>
        <v>212.40151381329341</v>
      </c>
      <c r="AE352" s="40">
        <f t="shared" si="158"/>
        <v>179.48239673266818</v>
      </c>
      <c r="AF352" s="44">
        <f t="shared" si="159"/>
        <v>224.45621694279907</v>
      </c>
      <c r="AG352" s="44">
        <f t="shared" si="162"/>
        <v>145.31586754051375</v>
      </c>
      <c r="AH352" s="44">
        <f t="shared" si="163"/>
        <v>2022.6445042931782</v>
      </c>
      <c r="AI352" s="75"/>
      <c r="AJ352" s="75"/>
      <c r="AK352" s="75">
        <f t="shared" si="160"/>
        <v>143.93041099743306</v>
      </c>
      <c r="AL352" s="75">
        <f t="shared" si="161"/>
        <v>117.11641457963061</v>
      </c>
      <c r="AM352" s="132"/>
      <c r="AN352" s="44"/>
      <c r="AO352" s="40"/>
      <c r="AQ352" s="75">
        <f t="shared" si="164"/>
        <v>87.992725741244357</v>
      </c>
      <c r="AR352" s="75"/>
      <c r="AS352" s="75"/>
      <c r="CQ352" s="75">
        <f t="shared" si="165"/>
        <v>144.25759047600246</v>
      </c>
      <c r="CR352" s="120">
        <f t="shared" si="166"/>
        <v>232.25031621724673</v>
      </c>
      <c r="CS352" s="75"/>
    </row>
    <row r="353" spans="1:97" x14ac:dyDescent="0.2">
      <c r="A353" s="132">
        <v>696</v>
      </c>
      <c r="B353" s="132">
        <v>969.15</v>
      </c>
      <c r="C353" s="40">
        <v>1.0318320177475107</v>
      </c>
      <c r="D353" s="132"/>
      <c r="E353" s="44">
        <v>1.67194</v>
      </c>
      <c r="F353" s="44" t="e">
        <v>#N/A</v>
      </c>
      <c r="G353" s="150">
        <v>1.53138</v>
      </c>
      <c r="H353" s="44">
        <v>1.3265400000000001</v>
      </c>
      <c r="I353" s="44"/>
      <c r="J353" s="44">
        <v>1.52268</v>
      </c>
      <c r="K353" s="44">
        <v>1.49895</v>
      </c>
      <c r="L353" s="44">
        <v>1.5421199999999999</v>
      </c>
      <c r="M353" s="44">
        <v>1.53454</v>
      </c>
      <c r="N353" s="44">
        <v>1.5303500000000001</v>
      </c>
      <c r="O353" s="44">
        <v>1.5327361155789341</v>
      </c>
      <c r="P353" s="44">
        <v>1.5333238089020733</v>
      </c>
      <c r="Q353" s="44">
        <v>1.5280375755749052</v>
      </c>
      <c r="R353" s="44">
        <v>1.5114700000000001</v>
      </c>
      <c r="S353" s="44">
        <v>1.3465100000000001</v>
      </c>
      <c r="T353" s="44">
        <v>1.5386463008934392</v>
      </c>
      <c r="U353" s="44">
        <v>1.5235594672271346</v>
      </c>
      <c r="V353" s="44">
        <v>1.51840852898474</v>
      </c>
      <c r="W353" s="44">
        <v>1.5267234901024491</v>
      </c>
      <c r="X353" s="132"/>
      <c r="Y353" s="132" t="e">
        <f>NA()</f>
        <v>#N/A</v>
      </c>
      <c r="Z353" s="132"/>
      <c r="AA353" s="40">
        <f t="shared" si="156"/>
        <v>160.63081096186119</v>
      </c>
      <c r="AB353" s="40"/>
      <c r="AC353" s="132"/>
      <c r="AD353" s="40">
        <f t="shared" si="157"/>
        <v>211.51287750164337</v>
      </c>
      <c r="AE353" s="40">
        <f t="shared" si="158"/>
        <v>178.48465149873601</v>
      </c>
      <c r="AF353" s="44">
        <f t="shared" si="159"/>
        <v>223.58526776470728</v>
      </c>
      <c r="AG353" s="44">
        <f t="shared" si="162"/>
        <v>145.74260666372027</v>
      </c>
      <c r="AH353" s="44">
        <f t="shared" si="163"/>
        <v>2034.0655875703922</v>
      </c>
      <c r="AI353" s="75"/>
      <c r="AJ353" s="75"/>
      <c r="AK353" s="75">
        <f t="shared" si="160"/>
        <v>143.28534510225666</v>
      </c>
      <c r="AL353" s="75">
        <f t="shared" si="161"/>
        <v>116.51476362194006</v>
      </c>
      <c r="AM353" s="132"/>
      <c r="AN353" s="44"/>
      <c r="AO353" s="40"/>
      <c r="AQ353" s="75">
        <f t="shared" si="164"/>
        <v>87.81533918470187</v>
      </c>
      <c r="AR353" s="75"/>
      <c r="AS353" s="75"/>
      <c r="CQ353" s="75">
        <f t="shared" si="165"/>
        <v>143.5952409834097</v>
      </c>
      <c r="CR353" s="120">
        <f t="shared" si="166"/>
        <v>231.41058016811155</v>
      </c>
      <c r="CS353" s="75"/>
    </row>
    <row r="354" spans="1:97" x14ac:dyDescent="0.2">
      <c r="A354" s="132">
        <v>698</v>
      </c>
      <c r="B354" s="132">
        <v>971.15</v>
      </c>
      <c r="C354" s="40">
        <v>1.0297070483447459</v>
      </c>
      <c r="D354" s="132"/>
      <c r="E354" s="44">
        <v>1.6691199999999999</v>
      </c>
      <c r="F354" s="44" t="e">
        <v>#N/A</v>
      </c>
      <c r="G354" s="150">
        <v>1.52908</v>
      </c>
      <c r="H354" s="44">
        <v>1.32541</v>
      </c>
      <c r="I354" s="44"/>
      <c r="J354" s="44">
        <v>1.5203899999999999</v>
      </c>
      <c r="K354" s="44">
        <v>1.4967600000000001</v>
      </c>
      <c r="L354" s="44">
        <v>1.53976</v>
      </c>
      <c r="M354" s="44">
        <v>1.53216</v>
      </c>
      <c r="N354" s="44">
        <v>1.5279799999999999</v>
      </c>
      <c r="O354" s="44">
        <v>1.5303594349041012</v>
      </c>
      <c r="P354" s="44">
        <v>1.5309741147061158</v>
      </c>
      <c r="Q354" s="44">
        <v>1.5257342603799324</v>
      </c>
      <c r="R354" s="44">
        <v>1.50922</v>
      </c>
      <c r="S354" s="44">
        <v>1.3450500000000001</v>
      </c>
      <c r="T354" s="44">
        <v>1.5362731626261259</v>
      </c>
      <c r="U354" s="44">
        <v>1.5212762439454246</v>
      </c>
      <c r="V354" s="44">
        <v>1.5161520320747557</v>
      </c>
      <c r="W354" s="44">
        <v>1.5244237041322966</v>
      </c>
      <c r="X354" s="132"/>
      <c r="Y354" s="132" t="e">
        <f>NA()</f>
        <v>#N/A</v>
      </c>
      <c r="Z354" s="132"/>
      <c r="AA354" s="40">
        <f t="shared" si="156"/>
        <v>159.78605386255333</v>
      </c>
      <c r="AB354" s="40"/>
      <c r="AC354" s="132"/>
      <c r="AD354" s="40">
        <f t="shared" si="157"/>
        <v>210.62801897593747</v>
      </c>
      <c r="AE354" s="40">
        <f t="shared" si="158"/>
        <v>177.49101580600319</v>
      </c>
      <c r="AF354" s="44">
        <f t="shared" si="159"/>
        <v>222.71801304278279</v>
      </c>
      <c r="AG354" s="44">
        <f t="shared" si="162"/>
        <v>146.16795653635506</v>
      </c>
      <c r="AH354" s="44">
        <f t="shared" si="163"/>
        <v>2045.4812790556691</v>
      </c>
      <c r="AI354" s="75"/>
      <c r="AJ354" s="75"/>
      <c r="AK354" s="75">
        <f t="shared" si="160"/>
        <v>142.64394503017027</v>
      </c>
      <c r="AL354" s="75">
        <f t="shared" si="161"/>
        <v>115.91654407187772</v>
      </c>
      <c r="AM354" s="132"/>
      <c r="AN354" s="44"/>
      <c r="AO354" s="40"/>
      <c r="AQ354" s="75">
        <f t="shared" si="164"/>
        <v>87.630294078857844</v>
      </c>
      <c r="AR354" s="75"/>
      <c r="AS354" s="75"/>
      <c r="CQ354" s="75">
        <f t="shared" si="165"/>
        <v>142.94440182149435</v>
      </c>
      <c r="CR354" s="120">
        <f t="shared" si="166"/>
        <v>230.57469590035205</v>
      </c>
      <c r="CS354" s="75"/>
    </row>
    <row r="355" spans="1:97" x14ac:dyDescent="0.2">
      <c r="A355" s="132">
        <v>700</v>
      </c>
      <c r="B355" s="132">
        <v>973.15</v>
      </c>
      <c r="C355" s="40">
        <v>1.0275908133381289</v>
      </c>
      <c r="D355" s="132"/>
      <c r="E355" s="44">
        <v>1.6663300000000001</v>
      </c>
      <c r="F355" s="44" t="e">
        <v>#N/A</v>
      </c>
      <c r="G355" s="150">
        <v>1.5267900000000001</v>
      </c>
      <c r="H355" s="44">
        <v>1.32429</v>
      </c>
      <c r="I355" s="44"/>
      <c r="J355" s="44">
        <v>1.5181199999999999</v>
      </c>
      <c r="K355" s="44">
        <v>1.49457</v>
      </c>
      <c r="L355" s="44">
        <v>1.53742</v>
      </c>
      <c r="M355" s="44">
        <v>1.52979</v>
      </c>
      <c r="N355" s="44">
        <v>1.52563</v>
      </c>
      <c r="O355" s="44">
        <v>1.5279986910989158</v>
      </c>
      <c r="P355" s="44">
        <v>1.5286444203798706</v>
      </c>
      <c r="Q355" s="44">
        <v>1.5234442681256102</v>
      </c>
      <c r="R355" s="44">
        <v>1.50698</v>
      </c>
      <c r="S355" s="44">
        <v>1.34361</v>
      </c>
      <c r="T355" s="44">
        <v>1.53391667701624</v>
      </c>
      <c r="U355" s="44">
        <v>1.5190063737870869</v>
      </c>
      <c r="V355" s="44">
        <v>1.5139088597040671</v>
      </c>
      <c r="W355" s="44">
        <v>1.5221439052002248</v>
      </c>
      <c r="X355" s="132"/>
      <c r="Y355" s="132" t="e">
        <f>NA()</f>
        <v>#N/A</v>
      </c>
      <c r="Z355" s="132"/>
      <c r="AA355" s="40">
        <f t="shared" si="156"/>
        <v>158.94499340641551</v>
      </c>
      <c r="AB355" s="40"/>
      <c r="AC355" s="132"/>
      <c r="AD355" s="40">
        <f t="shared" si="157"/>
        <v>209.74691422020825</v>
      </c>
      <c r="AE355" s="40">
        <f t="shared" si="158"/>
        <v>176.50146431690899</v>
      </c>
      <c r="AF355" s="44">
        <f t="shared" si="159"/>
        <v>221.85442933931068</v>
      </c>
      <c r="AG355" s="44">
        <f t="shared" si="162"/>
        <v>146.59192235929393</v>
      </c>
      <c r="AH355" s="44">
        <f t="shared" si="163"/>
        <v>2056.8914363231911</v>
      </c>
      <c r="AI355" s="75"/>
      <c r="AJ355" s="75"/>
      <c r="AK355" s="75">
        <f t="shared" si="160"/>
        <v>142.00618356619609</v>
      </c>
      <c r="AL355" s="75">
        <f t="shared" si="161"/>
        <v>115.32173034689831</v>
      </c>
      <c r="AM355" s="132"/>
      <c r="AN355" s="44"/>
      <c r="AO355" s="40"/>
      <c r="AQ355" s="75">
        <f t="shared" si="164"/>
        <v>87.456111140073318</v>
      </c>
      <c r="AR355" s="75"/>
      <c r="AS355" s="75"/>
      <c r="CQ355" s="75">
        <f t="shared" si="165"/>
        <v>142.29102545800112</v>
      </c>
      <c r="CR355" s="120">
        <f t="shared" si="166"/>
        <v>229.74713659807432</v>
      </c>
      <c r="CS355" s="75"/>
    </row>
    <row r="356" spans="1:97" x14ac:dyDescent="0.2">
      <c r="T356" s="44"/>
      <c r="AG356" s="44"/>
      <c r="AH356" s="44"/>
    </row>
  </sheetData>
  <sortState xmlns:xlrd2="http://schemas.microsoft.com/office/spreadsheetml/2017/richdata2" ref="BP5:BV42">
    <sortCondition ref="BP5:BP42"/>
  </sortState>
  <mergeCells count="6">
    <mergeCell ref="AU2:AX2"/>
    <mergeCell ref="BF2:BH2"/>
    <mergeCell ref="BP2:BT2"/>
    <mergeCell ref="BY2:CE2"/>
    <mergeCell ref="BL3:BN3"/>
    <mergeCell ref="BL2:BN2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V354"/>
  <sheetViews>
    <sheetView zoomScaleNormal="70" workbookViewId="0">
      <pane xSplit="1" ySplit="2" topLeftCell="Z3" activePane="bottomRight" state="frozen"/>
      <selection activeCell="Y357" sqref="Y357"/>
      <selection pane="topRight" activeCell="Y357" sqref="Y357"/>
      <selection pane="bottomLeft" activeCell="Y357" sqref="Y357"/>
      <selection pane="bottomRight" activeCell="AD4" sqref="AD4"/>
    </sheetView>
  </sheetViews>
  <sheetFormatPr baseColWidth="10" defaultColWidth="8.83203125" defaultRowHeight="15" x14ac:dyDescent="0.2"/>
  <cols>
    <col min="1" max="4" width="8.83203125" style="43"/>
    <col min="5" max="5" width="10.83203125" style="43" customWidth="1"/>
    <col min="6" max="6" width="9.83203125" style="43" bestFit="1" customWidth="1"/>
    <col min="7" max="7" width="8.6640625" style="43" customWidth="1"/>
    <col min="8" max="9" width="9.6640625" style="43" bestFit="1" customWidth="1"/>
    <col min="10" max="10" width="9.5" style="43" bestFit="1" customWidth="1"/>
    <col min="11" max="14" width="8.83203125" style="43" customWidth="1"/>
    <col min="15" max="15" width="8.83203125" style="43"/>
    <col min="16" max="16" width="15.83203125" style="43" bestFit="1" customWidth="1"/>
    <col min="17" max="21" width="8.83203125" style="43"/>
    <col min="22" max="22" width="24.33203125" style="43" bestFit="1" customWidth="1"/>
    <col min="23" max="26" width="8.83203125" style="43"/>
    <col min="27" max="27" width="11.33203125" style="43" bestFit="1" customWidth="1"/>
    <col min="28" max="38" width="11.33203125" style="43" customWidth="1"/>
    <col min="39" max="39" width="12.1640625" style="43" bestFit="1" customWidth="1"/>
    <col min="40" max="40" width="13" style="43" bestFit="1" customWidth="1"/>
    <col min="41" max="41" width="13" style="43" customWidth="1"/>
    <col min="42" max="56" width="11.33203125" style="43" customWidth="1"/>
    <col min="57" max="57" width="13.83203125" style="43" bestFit="1" customWidth="1"/>
    <col min="58" max="58" width="12.33203125" style="43" bestFit="1" customWidth="1"/>
    <col min="59" max="59" width="17.33203125" style="43" bestFit="1" customWidth="1"/>
    <col min="60" max="60" width="17.1640625" style="43" bestFit="1" customWidth="1"/>
    <col min="61" max="61" width="14.6640625" style="43" bestFit="1" customWidth="1"/>
    <col min="62" max="62" width="14.33203125" style="43" bestFit="1" customWidth="1"/>
    <col min="63" max="66" width="11.33203125" style="43" customWidth="1"/>
    <col min="67" max="77" width="9.6640625" style="43" customWidth="1"/>
    <col min="78" max="78" width="9.83203125" style="43" customWidth="1"/>
    <col min="79" max="83" width="9.6640625" style="43" customWidth="1"/>
    <col min="84" max="99" width="9.6640625" style="129" customWidth="1"/>
    <col min="100" max="114" width="8.83203125" style="43" customWidth="1"/>
    <col min="115" max="115" width="8.83203125" style="43"/>
    <col min="116" max="116" width="12.6640625" style="43" bestFit="1" customWidth="1"/>
    <col min="117" max="117" width="13.5" style="43" customWidth="1"/>
    <col min="118" max="118" width="11.1640625" style="43" bestFit="1" customWidth="1"/>
    <col min="119" max="119" width="8.83203125" style="43"/>
    <col min="120" max="121" width="13.83203125" style="43" bestFit="1" customWidth="1"/>
    <col min="122" max="122" width="12" style="43" bestFit="1" customWidth="1"/>
    <col min="123" max="123" width="8.83203125" style="43"/>
    <col min="124" max="124" width="11.5" style="43" bestFit="1" customWidth="1"/>
    <col min="125" max="125" width="14.33203125" style="43" bestFit="1" customWidth="1"/>
    <col min="126" max="126" width="11.33203125" style="43" bestFit="1" customWidth="1"/>
    <col min="127" max="16384" width="8.83203125" style="43"/>
  </cols>
  <sheetData>
    <row r="1" spans="1:126" x14ac:dyDescent="0.2">
      <c r="AC1" s="43" t="s">
        <v>266</v>
      </c>
      <c r="AD1" s="43" t="s">
        <v>266</v>
      </c>
      <c r="AE1" s="43" t="s">
        <v>265</v>
      </c>
      <c r="AF1" s="43" t="s">
        <v>265</v>
      </c>
      <c r="AG1" s="43" t="s">
        <v>266</v>
      </c>
      <c r="AH1" s="43" t="s">
        <v>265</v>
      </c>
      <c r="AI1" s="43" t="s">
        <v>266</v>
      </c>
      <c r="AJ1" s="43" t="s">
        <v>265</v>
      </c>
      <c r="AK1" s="43" t="s">
        <v>266</v>
      </c>
      <c r="AL1" s="43" t="s">
        <v>265</v>
      </c>
      <c r="AM1" s="43" t="s">
        <v>266</v>
      </c>
      <c r="AN1" s="43" t="s">
        <v>266</v>
      </c>
      <c r="AO1" s="43" t="s">
        <v>265</v>
      </c>
      <c r="AP1" s="43" t="s">
        <v>266</v>
      </c>
      <c r="AQ1" s="43" t="s">
        <v>265</v>
      </c>
      <c r="AR1" s="43" t="s">
        <v>266</v>
      </c>
      <c r="AS1" s="43" t="s">
        <v>265</v>
      </c>
      <c r="AT1" s="43" t="s">
        <v>266</v>
      </c>
      <c r="AU1" s="43" t="s">
        <v>266</v>
      </c>
      <c r="AV1" s="43" t="s">
        <v>266</v>
      </c>
      <c r="AW1" s="43" t="s">
        <v>265</v>
      </c>
      <c r="AX1" s="43" t="s">
        <v>266</v>
      </c>
      <c r="AY1" s="43" t="s">
        <v>265</v>
      </c>
      <c r="AZ1" s="43" t="s">
        <v>266</v>
      </c>
      <c r="BA1" s="43" t="s">
        <v>265</v>
      </c>
      <c r="BB1" s="43" t="s">
        <v>266</v>
      </c>
      <c r="BP1" s="43">
        <v>1</v>
      </c>
      <c r="BQ1" s="43">
        <v>2</v>
      </c>
      <c r="BR1" s="43">
        <v>3</v>
      </c>
      <c r="BS1" s="43">
        <v>4</v>
      </c>
      <c r="BT1" s="43">
        <v>5</v>
      </c>
      <c r="BU1" s="43">
        <v>6</v>
      </c>
      <c r="BV1" s="43">
        <v>7</v>
      </c>
      <c r="BW1" s="43">
        <v>8</v>
      </c>
      <c r="BX1" s="43">
        <v>9</v>
      </c>
      <c r="BY1" s="43">
        <v>10</v>
      </c>
      <c r="BZ1" s="43">
        <v>11</v>
      </c>
      <c r="CA1" s="43">
        <v>12</v>
      </c>
      <c r="DL1" s="136" t="s">
        <v>270</v>
      </c>
      <c r="DM1" s="136"/>
      <c r="DN1" s="136"/>
      <c r="DO1" s="136"/>
      <c r="DP1" s="136"/>
      <c r="DQ1" s="136"/>
      <c r="DR1" s="136"/>
      <c r="DS1" s="136"/>
      <c r="DT1" s="136"/>
      <c r="DU1" s="136"/>
      <c r="DV1" s="136"/>
    </row>
    <row r="2" spans="1:126" x14ac:dyDescent="0.2">
      <c r="A2" s="43" t="s">
        <v>202</v>
      </c>
      <c r="B2" s="43" t="s">
        <v>203</v>
      </c>
      <c r="C2" s="43" t="s">
        <v>53</v>
      </c>
      <c r="E2" s="43" t="s">
        <v>182</v>
      </c>
      <c r="F2" s="43" t="s">
        <v>183</v>
      </c>
      <c r="G2" s="43" t="s">
        <v>184</v>
      </c>
      <c r="H2" s="43" t="s">
        <v>185</v>
      </c>
      <c r="I2" s="43" t="s">
        <v>186</v>
      </c>
      <c r="J2" s="43" t="s">
        <v>187</v>
      </c>
      <c r="K2" s="43" t="s">
        <v>9</v>
      </c>
      <c r="L2" s="43" t="s">
        <v>204</v>
      </c>
      <c r="M2" s="43" t="s">
        <v>205</v>
      </c>
      <c r="N2" s="43" t="s">
        <v>103</v>
      </c>
      <c r="P2" s="43" t="s">
        <v>54</v>
      </c>
      <c r="R2" s="43" t="s">
        <v>70</v>
      </c>
      <c r="S2" s="43" t="s">
        <v>51</v>
      </c>
      <c r="T2" s="43" t="s">
        <v>72</v>
      </c>
      <c r="V2" s="43" t="s">
        <v>71</v>
      </c>
      <c r="W2" s="43" t="s">
        <v>67</v>
      </c>
      <c r="X2" s="43" t="s">
        <v>68</v>
      </c>
      <c r="Y2" s="43" t="s">
        <v>69</v>
      </c>
      <c r="AA2" s="43" t="s">
        <v>93</v>
      </c>
      <c r="AC2" s="43" t="str">
        <f>'[3]methanogen M06-L TZVP smd redo'!$C$3</f>
        <v>HOD(no σ)</v>
      </c>
      <c r="AD2" s="43" t="s">
        <v>268</v>
      </c>
      <c r="AE2" s="43" t="s">
        <v>262</v>
      </c>
      <c r="AF2" s="43" t="s">
        <v>253</v>
      </c>
      <c r="AG2" s="43" t="s">
        <v>253</v>
      </c>
      <c r="AH2" s="43" t="s">
        <v>254</v>
      </c>
      <c r="AI2" s="43" t="s">
        <v>254</v>
      </c>
      <c r="AJ2" s="43" t="s">
        <v>264</v>
      </c>
      <c r="AK2" s="43" t="s">
        <v>264</v>
      </c>
      <c r="AL2" s="43" t="s">
        <v>267</v>
      </c>
      <c r="AM2" s="43" t="s">
        <v>255</v>
      </c>
      <c r="AN2" s="43" t="s">
        <v>256</v>
      </c>
      <c r="AO2" s="43" t="s">
        <v>257</v>
      </c>
      <c r="AP2" s="43" t="s">
        <v>257</v>
      </c>
      <c r="AQ2" s="43" t="s">
        <v>258</v>
      </c>
      <c r="AR2" s="43" t="s">
        <v>258</v>
      </c>
      <c r="AS2" s="43" t="s">
        <v>259</v>
      </c>
      <c r="AT2" s="43" t="s">
        <v>259</v>
      </c>
      <c r="AU2" s="43" t="s">
        <v>260</v>
      </c>
      <c r="AV2" s="43" t="s">
        <v>261</v>
      </c>
      <c r="AW2" s="43" t="s">
        <v>204</v>
      </c>
      <c r="AX2" s="43" t="s">
        <v>204</v>
      </c>
      <c r="AY2" s="43" t="s">
        <v>263</v>
      </c>
      <c r="AZ2" s="43" t="s">
        <v>263</v>
      </c>
      <c r="BA2" s="43" t="s">
        <v>103</v>
      </c>
      <c r="BB2" s="43" t="s">
        <v>103</v>
      </c>
      <c r="BD2" s="43" t="s">
        <v>191</v>
      </c>
      <c r="BE2" s="43" t="s">
        <v>192</v>
      </c>
      <c r="BF2" s="43" t="s">
        <v>193</v>
      </c>
      <c r="BG2" s="43" t="s">
        <v>194</v>
      </c>
      <c r="BH2" s="43" t="s">
        <v>195</v>
      </c>
      <c r="BI2" s="43" t="s">
        <v>196</v>
      </c>
      <c r="BJ2" s="43" t="s">
        <v>197</v>
      </c>
      <c r="BK2" s="43" t="s">
        <v>198</v>
      </c>
      <c r="BL2" s="43" t="s">
        <v>199</v>
      </c>
      <c r="BM2" s="43" t="s">
        <v>200</v>
      </c>
      <c r="BN2" s="43" t="s">
        <v>201</v>
      </c>
      <c r="BP2" s="43" t="s">
        <v>216</v>
      </c>
      <c r="BQ2" s="43" t="s">
        <v>217</v>
      </c>
      <c r="BR2" s="43" t="s">
        <v>218</v>
      </c>
      <c r="BS2" s="43" t="s">
        <v>219</v>
      </c>
      <c r="BT2" s="43" t="s">
        <v>220</v>
      </c>
      <c r="BU2" s="43" t="s">
        <v>221</v>
      </c>
      <c r="BV2" s="43" t="s">
        <v>222</v>
      </c>
      <c r="BW2" s="43" t="s">
        <v>223</v>
      </c>
      <c r="BX2" s="43" t="s">
        <v>224</v>
      </c>
      <c r="BY2" s="43" t="s">
        <v>225</v>
      </c>
      <c r="BZ2" s="43" t="s">
        <v>226</v>
      </c>
      <c r="CA2" s="43" t="s">
        <v>227</v>
      </c>
      <c r="CB2" s="43" t="s">
        <v>228</v>
      </c>
      <c r="CC2" s="43" t="s">
        <v>229</v>
      </c>
      <c r="CD2" s="43" t="s">
        <v>230</v>
      </c>
      <c r="CF2" s="129" t="s">
        <v>216</v>
      </c>
      <c r="CG2" s="129" t="s">
        <v>217</v>
      </c>
      <c r="CH2" s="129" t="s">
        <v>218</v>
      </c>
      <c r="CI2" s="129" t="s">
        <v>219</v>
      </c>
      <c r="CJ2" s="129" t="s">
        <v>220</v>
      </c>
      <c r="CK2" s="129" t="s">
        <v>221</v>
      </c>
      <c r="CL2" s="129" t="s">
        <v>222</v>
      </c>
      <c r="CM2" s="129" t="s">
        <v>223</v>
      </c>
      <c r="CN2" s="129" t="s">
        <v>224</v>
      </c>
      <c r="CO2" s="129" t="s">
        <v>225</v>
      </c>
      <c r="CP2" s="129" t="s">
        <v>226</v>
      </c>
      <c r="CQ2" s="129" t="s">
        <v>227</v>
      </c>
      <c r="CR2" s="129" t="s">
        <v>228</v>
      </c>
      <c r="CS2" s="129" t="s">
        <v>229</v>
      </c>
      <c r="CT2" s="129" t="s">
        <v>230</v>
      </c>
      <c r="CV2" s="43" t="s">
        <v>94</v>
      </c>
      <c r="CW2" s="43" t="s">
        <v>95</v>
      </c>
      <c r="CX2" s="43" t="s">
        <v>96</v>
      </c>
      <c r="CY2" s="43" t="s">
        <v>97</v>
      </c>
      <c r="CZ2" s="43" t="s">
        <v>167</v>
      </c>
      <c r="DA2" s="43" t="s">
        <v>215</v>
      </c>
      <c r="DB2" s="43" t="s">
        <v>98</v>
      </c>
      <c r="DC2" s="43" t="s">
        <v>99</v>
      </c>
      <c r="DD2" s="43" t="s">
        <v>100</v>
      </c>
      <c r="DE2" s="43" t="s">
        <v>140</v>
      </c>
      <c r="DF2" s="43" t="s">
        <v>101</v>
      </c>
      <c r="DG2" s="43" t="s">
        <v>102</v>
      </c>
      <c r="DH2" s="43" t="s">
        <v>228</v>
      </c>
      <c r="DI2" s="43" t="s">
        <v>229</v>
      </c>
      <c r="DJ2" s="43" t="s">
        <v>230</v>
      </c>
      <c r="DL2" s="43" t="s">
        <v>149</v>
      </c>
      <c r="DM2" s="43" t="s">
        <v>250</v>
      </c>
      <c r="DN2" s="43" t="s">
        <v>251</v>
      </c>
      <c r="DP2" s="43" t="s">
        <v>144</v>
      </c>
      <c r="DQ2" s="43" t="s">
        <v>143</v>
      </c>
      <c r="DR2" s="43" t="s">
        <v>145</v>
      </c>
      <c r="DT2" s="43" t="s">
        <v>148</v>
      </c>
      <c r="DU2" s="43" t="s">
        <v>146</v>
      </c>
      <c r="DV2" s="43" t="s">
        <v>147</v>
      </c>
    </row>
    <row r="3" spans="1:126" x14ac:dyDescent="0.2">
      <c r="BD3" s="43" t="s">
        <v>133</v>
      </c>
      <c r="BE3" s="43" t="s">
        <v>134</v>
      </c>
      <c r="BF3" s="43" t="s">
        <v>135</v>
      </c>
      <c r="BG3" s="43" t="s">
        <v>136</v>
      </c>
      <c r="BH3" s="43" t="s">
        <v>137</v>
      </c>
      <c r="BI3" s="43" t="s">
        <v>138</v>
      </c>
      <c r="BJ3" s="43" t="s">
        <v>139</v>
      </c>
      <c r="BK3" s="43" t="s">
        <v>113</v>
      </c>
      <c r="BP3" s="43" t="s">
        <v>130</v>
      </c>
      <c r="BQ3" s="43" t="s">
        <v>131</v>
      </c>
      <c r="BR3" s="43" t="s">
        <v>132</v>
      </c>
      <c r="BS3" s="43" t="s">
        <v>123</v>
      </c>
      <c r="BT3" s="43" t="s">
        <v>129</v>
      </c>
      <c r="BU3" s="43" t="s">
        <v>122</v>
      </c>
      <c r="BV3" s="43" t="s">
        <v>127</v>
      </c>
      <c r="BW3" s="43" t="s">
        <v>128</v>
      </c>
      <c r="BX3" s="43" t="s">
        <v>124</v>
      </c>
      <c r="BY3" s="43" t="s">
        <v>141</v>
      </c>
      <c r="BZ3" s="43" t="s">
        <v>125</v>
      </c>
      <c r="CA3" s="43" t="s">
        <v>126</v>
      </c>
      <c r="DL3" s="41"/>
      <c r="DM3" s="41"/>
      <c r="DN3" s="41"/>
    </row>
    <row r="4" spans="1:126" x14ac:dyDescent="0.2">
      <c r="A4" s="43">
        <v>0</v>
      </c>
      <c r="B4" s="43">
        <f t="shared" ref="B4:B67" si="0">A4+273.15</f>
        <v>273.14999999999998</v>
      </c>
      <c r="C4" s="44">
        <f>1000/B4</f>
        <v>3.6609921288669232</v>
      </c>
      <c r="E4" s="40">
        <f>'[4]methanogen M06-L TZVP smd redo'!I4</f>
        <v>5.2782499410219952</v>
      </c>
      <c r="F4" s="40">
        <f>'[4]methanogen M06-L TZVP smd redo'!N4</f>
        <v>4.8504487979268429</v>
      </c>
      <c r="G4" s="40">
        <f>'[4]methanogen M06-L TZVP smd redo'!S4</f>
        <v>5.1586703718116134</v>
      </c>
      <c r="H4" s="40">
        <f>'[4]methanogen M06-L TZVP smd redo'!AB4</f>
        <v>5.382409078060979</v>
      </c>
      <c r="I4" s="40">
        <f>'[4]methanogen M06-L TZVP smd redo'!AS4</f>
        <v>5.9893374676540656</v>
      </c>
      <c r="J4" s="40">
        <f>'[4]methanogen M06-L TZVP smd redo'!BJ4</f>
        <v>6.3022379984447596</v>
      </c>
      <c r="K4" s="40">
        <f>'[4]methanogen M06-L TZVP smd redo'!EV4</f>
        <v>6.6059478806121952</v>
      </c>
      <c r="L4" s="40">
        <f>'[4]methanogen M06-L TZVP smd redo'!CL4</f>
        <v>5.9587879873710392</v>
      </c>
      <c r="M4" s="40">
        <f>'[4]methanogen M06-L TZVP smd redo'!DG4</f>
        <v>5.9709604630266977</v>
      </c>
      <c r="N4" s="40">
        <f>'[4]methanogen M06-L TZVP smd redo'!EC4</f>
        <v>6.3497955663411876</v>
      </c>
      <c r="O4" s="40"/>
      <c r="P4" s="43">
        <v>300</v>
      </c>
      <c r="Q4" s="44">
        <f>1000/P4</f>
        <v>3.3333333333333335</v>
      </c>
      <c r="R4" s="43">
        <v>6.74</v>
      </c>
      <c r="S4" s="43">
        <f>((R4/0.999906)/1000)+1</f>
        <v>1.0067406336195603</v>
      </c>
      <c r="T4" s="43">
        <f>((S4/1.001)-1)*1000</f>
        <v>5.734898720839654</v>
      </c>
      <c r="V4" s="43">
        <v>300</v>
      </c>
      <c r="W4" s="43">
        <v>5.73</v>
      </c>
      <c r="X4" s="43">
        <v>5.71</v>
      </c>
      <c r="Y4" s="43">
        <v>5.33</v>
      </c>
      <c r="AA4" s="40">
        <f t="shared" ref="AA4:AA67" si="1">0.00255*C4^4 - 0.11639*C4^3 + 1.01364*C4^2 - 0.43627*C4</f>
        <v>6.735572492199438</v>
      </c>
      <c r="AB4" s="40"/>
      <c r="AC4" s="133">
        <f>EXP('d-beta'!Y5/1000)*'[3]methanogen M06-L TZVP smd redo'!EZ4</f>
        <v>18.389507086290614</v>
      </c>
      <c r="AD4" s="40">
        <f>'[3]methanogen M06-L TZVP smd redo'!ET4</f>
        <v>3.89975</v>
      </c>
      <c r="AE4" s="40">
        <f>'[3]methanogen M06-L TZVP smd redo'!ER4</f>
        <v>1.2245699999999999</v>
      </c>
      <c r="AF4" s="40">
        <f>'[3]methanogen M06-L TZVP smd redo'!K4</f>
        <v>1.2066300000000001</v>
      </c>
      <c r="AG4" s="40">
        <f>'[3]methanogen M06-L TZVP smd redo'!J4</f>
        <v>16.430319999999998</v>
      </c>
      <c r="AH4" s="40">
        <f>'[3]methanogen M06-L TZVP smd redo'!O4</f>
        <v>1.1997199999999999</v>
      </c>
      <c r="AI4" s="40">
        <f>'[3]methanogen M06-L TZVP smd redo'!N4</f>
        <v>15.545260000000001</v>
      </c>
      <c r="AJ4" s="40">
        <f>'[3]methanogen M06-L TZVP smd redo'!S4</f>
        <v>1.20444</v>
      </c>
      <c r="AK4" s="40">
        <f>'[3]methanogen M06-L TZVP smd redo'!R4</f>
        <v>16.793279999999999</v>
      </c>
      <c r="AL4" s="40">
        <f>'[3]methanogen M06-L TZVP smd redo'!Y4</f>
        <v>1.18161</v>
      </c>
      <c r="AM4" s="40">
        <f>'[3]methanogen M06-L TZVP smd redo'!W4</f>
        <v>18.362079999999999</v>
      </c>
      <c r="AN4" s="40">
        <f>'[3]methanogen M06-L TZVP smd redo'!V4</f>
        <v>18.31474</v>
      </c>
      <c r="AO4" s="40">
        <f>'[3]methanogen M06-L TZVP smd redo'!AK4</f>
        <v>1.1599299999999999</v>
      </c>
      <c r="AP4" s="40">
        <f>PRODUCT('[3]methanogen M06-L TZVP smd redo'!AD4:AF4)^(1/3)</f>
        <v>16.615652203333855</v>
      </c>
      <c r="AQ4" s="40">
        <f>'[3]methanogen M06-L TZVP smd redo'!BA4</f>
        <v>1.13662</v>
      </c>
      <c r="AR4" s="40">
        <f>PRODUCT('[3]methanogen M06-L TZVP smd redo'!AT4:AV4)^(1/3)</f>
        <v>15.831263481023456</v>
      </c>
      <c r="AS4" s="41">
        <f>'[3]methanogen M06-L TZVP smd redo'!FO4</f>
        <v>1.13252</v>
      </c>
      <c r="AT4" s="40">
        <f>'[3]methanogen M06-L TZVP smd redo'!FK4</f>
        <v>14.76507</v>
      </c>
      <c r="AU4" s="40">
        <f>'[3]methanogen M06-L TZVP smd redo'!CD4</f>
        <v>16.272030000000001</v>
      </c>
      <c r="AV4" s="40">
        <f>'[3]methanogen M06-L TZVP smd redo'!CG4</f>
        <v>7.3267199999999999</v>
      </c>
      <c r="AW4" s="40">
        <f>'[3]methanogen M06-L TZVP smd redo'!CK4</f>
        <v>1.1550800000000001</v>
      </c>
      <c r="AX4" s="40">
        <f>PRODUCT('[3]methanogen M06-L TZVP smd redo'!CN4:CP4)^(1/3)</f>
        <v>15.408712473461126</v>
      </c>
      <c r="AY4" s="40">
        <f>'[3]methanogen M06-L TZVP smd redo'!DH4</f>
        <v>1.1555800000000001</v>
      </c>
      <c r="AZ4" s="40">
        <f>PRODUCT('[3]methanogen M06-L TZVP smd redo'!DJ4:DL4)^(1/3)</f>
        <v>15.570387443210873</v>
      </c>
      <c r="BA4" s="40">
        <f>'[3]methanogen M06-L TZVP smd redo'!EI4</f>
        <v>1.1605399999999999</v>
      </c>
      <c r="BB4" s="40">
        <f>PRODUCT('[3]methanogen M06-L TZVP smd redo'!EJ4:EL4)^(1/3)</f>
        <v>16.923803968091736</v>
      </c>
      <c r="BC4" s="41"/>
      <c r="BD4" s="44">
        <f>'[4]methanogen M06-L TZVP smd redo'!H4</f>
        <v>19.929960000000001</v>
      </c>
      <c r="BE4" s="44">
        <f>'[4]methanogen M06-L TZVP smd redo'!M4</f>
        <v>18.74042</v>
      </c>
      <c r="BF4" s="44">
        <f>'[4]methanogen M06-L TZVP smd redo'!R4</f>
        <v>20.330839999999998</v>
      </c>
      <c r="BG4" s="44">
        <f>'[4]methanogen M06-L TZVP smd redo'!Y4</f>
        <v>21.757359999999998</v>
      </c>
      <c r="BH4" s="44">
        <f>'[4]methanogen M06-L TZVP smd redo'!Z4</f>
        <v>21.816859999999998</v>
      </c>
      <c r="BI4" s="44">
        <f>PRODUCT('[4]methanogen M06-L TZVP smd redo'!AL4:AN4)^(1/3)</f>
        <v>19.388425922058143</v>
      </c>
      <c r="BJ4" s="133">
        <f>PRODUCT('[4]methanogen M06-L TZVP smd redo'!BC4:BE4)^(1/3)</f>
        <v>18.107533992033542</v>
      </c>
      <c r="BK4" s="39">
        <f>'[4]methanogen M06-L TZVP smd redo'!ER4</f>
        <v>16.8322</v>
      </c>
      <c r="BL4" s="40">
        <f>PRODUCT('[4]methanogen M06-L TZVP smd redo'!DZ4:EB4)^(1/3)</f>
        <v>19.765466213651269</v>
      </c>
      <c r="BM4" s="40">
        <f>PRODUCT('[4]methanogen M06-L TZVP smd redo'!CI4:CK4)^(1/3)</f>
        <v>17.90435187388535</v>
      </c>
      <c r="BN4" s="40">
        <f>PRODUCT('[4]methanogen M06-L TZVP smd redo'!DD4:DF4)^(1/3)</f>
        <v>18.100262788152072</v>
      </c>
      <c r="BO4" s="40"/>
      <c r="BP4" s="45">
        <f>AC4*AE4/BD4</f>
        <v>1.1299189106580692</v>
      </c>
      <c r="BQ4" s="45">
        <f t="shared" ref="BQ4:BQ67" si="2">BD4/BE4</f>
        <v>1.0634745646042085</v>
      </c>
      <c r="BR4" s="45">
        <f t="shared" ref="BR4:BR67" si="3">BE4/BF4</f>
        <v>0.92177303052898951</v>
      </c>
      <c r="BS4" s="45">
        <f>BF4/BH4</f>
        <v>0.93188662346460494</v>
      </c>
      <c r="BT4" s="45">
        <f>BH4/BI4</f>
        <v>1.1252517397598034</v>
      </c>
      <c r="BU4" s="45">
        <f t="shared" ref="BU4:BU67" si="4">BG4/BI4</f>
        <v>1.1221828985738718</v>
      </c>
      <c r="BV4" s="45">
        <f t="shared" ref="BV4:BV67" si="5">BI4/BJ4</f>
        <v>1.0707380657459007</v>
      </c>
      <c r="BW4" s="45">
        <f t="shared" ref="BW4:BW67" si="6">BJ4/BK4</f>
        <v>1.075767516547661</v>
      </c>
      <c r="BX4" s="45">
        <f t="shared" ref="BX4:BX67" si="7">AU4*AJ4/BG4</f>
        <v>0.90078409389742153</v>
      </c>
      <c r="BY4" s="45">
        <f>AD4*AJ4/BG4</f>
        <v>0.21588165521919941</v>
      </c>
      <c r="BZ4" s="45">
        <f t="shared" ref="BZ4:BZ67" si="8">AU4*AL4/BI4</f>
        <v>0.99168408232796734</v>
      </c>
      <c r="CA4" s="45">
        <f t="shared" ref="CA4:CA67" si="9">AQ4*AV4/BK4</f>
        <v>0.49474795251957548</v>
      </c>
      <c r="CB4" s="45">
        <f t="shared" ref="CB4:CB67" si="10">BL4/BJ4</f>
        <v>1.0915603539580343</v>
      </c>
      <c r="CC4" s="45">
        <f t="shared" ref="CC4:CC67" si="11">BM4/BN4</f>
        <v>0.98917634972709012</v>
      </c>
      <c r="CD4" s="45">
        <f t="shared" ref="CD4:CD67" si="12">BN4/BI4</f>
        <v>0.93356020034403453</v>
      </c>
      <c r="CF4" s="75">
        <f>1000*LN(BP4)</f>
        <v>122.14586966975797</v>
      </c>
      <c r="CG4" s="75">
        <f t="shared" ref="CG4:CI4" si="13">1000*LN(BQ4)</f>
        <v>61.541438685929613</v>
      </c>
      <c r="CH4" s="75">
        <f t="shared" si="13"/>
        <v>-81.45625652339946</v>
      </c>
      <c r="CI4" s="75">
        <f t="shared" si="13"/>
        <v>-70.544120339469927</v>
      </c>
      <c r="CJ4" s="75">
        <f t="shared" ref="CJ4" si="14">1000*LN(BT4)</f>
        <v>118.00677929928848</v>
      </c>
      <c r="CK4" s="75">
        <f t="shared" ref="CK4:CL4" si="15">1000*LN(BU4)</f>
        <v>115.27580502228085</v>
      </c>
      <c r="CL4" s="75">
        <f t="shared" si="15"/>
        <v>68.348191755129349</v>
      </c>
      <c r="CM4" s="75">
        <f t="shared" ref="CM4" si="16">1000*LN(BW4)</f>
        <v>73.034375706639992</v>
      </c>
      <c r="CN4" s="75">
        <f t="shared" ref="CN4:CO4" si="17">1000*LN(BX4)</f>
        <v>-104.48967950414131</v>
      </c>
      <c r="CO4" s="75">
        <f t="shared" si="17"/>
        <v>-1533.0249139496223</v>
      </c>
      <c r="CP4" s="75">
        <f t="shared" ref="CP4" si="18">1000*LN(BZ4)</f>
        <v>-8.3506878133312874</v>
      </c>
      <c r="CQ4" s="75">
        <f t="shared" ref="CQ4:CR4" si="19">1000*LN(CA4)</f>
        <v>-703.70683292222338</v>
      </c>
      <c r="CR4" s="75">
        <f t="shared" si="19"/>
        <v>87.608189989514798</v>
      </c>
      <c r="CS4" s="75">
        <f t="shared" ref="CS4" si="20">1000*LN(CC4)</f>
        <v>-10.882652105231228</v>
      </c>
      <c r="CT4" s="75">
        <f t="shared" ref="CT4" si="21">1000*LN(CD4)</f>
        <v>-68.749829226934551</v>
      </c>
      <c r="CV4" s="45">
        <f>BP4/(AC4/AG4)/(AE4/AF4)</f>
        <v>0.994749463701884</v>
      </c>
      <c r="CW4" s="45">
        <f t="shared" ref="CW4:CW67" si="22">BQ4/(AG4/AI4)/(AF4/AH4)</f>
        <v>1.0004257361317863</v>
      </c>
      <c r="CX4" s="45">
        <f t="shared" ref="CX4:CX67" si="23">BR4/(AI4/AK4)/(AH4/AJ4)</f>
        <v>0.99969336027935685</v>
      </c>
      <c r="CY4" s="45">
        <f>BS4/(AK4/AM4)/(AJ4/AL4)</f>
        <v>0.99962799768710364</v>
      </c>
      <c r="CZ4" s="45">
        <f>BT4/(AM4/AP4)/(AL4/AO4)</f>
        <v>0.99954611189477027</v>
      </c>
      <c r="DA4" s="45">
        <f t="shared" ref="DA4:DA67" si="24">BU4/(AN4/AP4)/(AL4/AO4)</f>
        <v>0.9993966850671393</v>
      </c>
      <c r="DB4" s="45">
        <f t="shared" ref="DB4:DB67" si="25">BV4/(AP4/AR4)/(AO4/AQ4)</f>
        <v>0.9996890590928097</v>
      </c>
      <c r="DC4" s="45">
        <f t="shared" ref="DC4:DC67" si="26">BW4/(AR4/AT4)/(AQ4/AS4)</f>
        <v>0.99969828324300392</v>
      </c>
      <c r="DD4" s="45">
        <f>BX4/(AU4/AN4)/(AJ4/AL4)</f>
        <v>0.99464640615405575</v>
      </c>
      <c r="DE4" s="45">
        <f t="shared" ref="DE4:DE67" si="27">BY4/(AD4/AN4)/(AJ4/AL4)</f>
        <v>0.99464640615405575</v>
      </c>
      <c r="DF4" s="45">
        <f>BZ4/(AU4/AP4)/(AL4/AO4)</f>
        <v>0.99404632112430669</v>
      </c>
      <c r="DG4" s="45">
        <f t="shared" ref="DG4:DG67" si="28">CA4/(AV4/AT4)/(AQ4/AS4)</f>
        <v>0.99343740428464489</v>
      </c>
      <c r="DH4" s="45">
        <f t="shared" ref="DH4:DH67" si="29">CB4/(BB4/AR4)/(BA4/AQ4)</f>
        <v>1.0000472597258563</v>
      </c>
      <c r="DI4" s="45">
        <f t="shared" ref="DI4:DI67" si="30">CC4/(AX4/AZ4)/(AW4/AY4)</f>
        <v>0.99998789977431346</v>
      </c>
      <c r="DJ4" s="45">
        <f t="shared" ref="DJ4:DJ67" si="31">CD4/(AZ4/AP4)/(AY4/AO4)</f>
        <v>0.99998173240615673</v>
      </c>
      <c r="DL4" s="41">
        <f t="shared" ref="DL4:DL13" si="32">AC4*AE4/BJ4</f>
        <v>1.2436391781766802</v>
      </c>
      <c r="DM4" s="41">
        <f t="shared" ref="DM4:DM13" si="33">AQ4*AC4/BK4</f>
        <v>1.2417795382908734</v>
      </c>
      <c r="DN4" s="41">
        <f t="shared" ref="DN4:DN13" si="34">BJ4/BK4</f>
        <v>1.075767516547661</v>
      </c>
      <c r="DP4" s="41">
        <f>AE4/AQ4</f>
        <v>1.0773785434006089</v>
      </c>
      <c r="DQ4" s="41">
        <f>AQ4/AS4</f>
        <v>1.0036202451170839</v>
      </c>
      <c r="DR4" s="41">
        <f>AE4/AS4</f>
        <v>1.081278917811606</v>
      </c>
      <c r="DT4" s="41">
        <f>AC4/AR4</f>
        <v>1.1615944051675762</v>
      </c>
      <c r="DU4" s="41">
        <f>AR4/AT4</f>
        <v>1.0722105266702735</v>
      </c>
      <c r="DV4" s="41">
        <f>AC4/AT4</f>
        <v>1.24547374894197</v>
      </c>
    </row>
    <row r="5" spans="1:126" x14ac:dyDescent="0.2">
      <c r="A5" s="43">
        <v>2</v>
      </c>
      <c r="B5" s="43">
        <f t="shared" si="0"/>
        <v>275.14999999999998</v>
      </c>
      <c r="C5" s="44">
        <f t="shared" ref="C5:C68" si="35">1000/B5</f>
        <v>3.6343812465927678</v>
      </c>
      <c r="E5" s="40">
        <f>'[4]methanogen M06-L TZVP smd redo'!I5</f>
        <v>5.2179675169148343</v>
      </c>
      <c r="F5" s="40">
        <f>'[4]methanogen M06-L TZVP smd redo'!N5</f>
        <v>4.8006588820850293</v>
      </c>
      <c r="G5" s="40">
        <f>'[4]methanogen M06-L TZVP smd redo'!S5</f>
        <v>5.1060738271790918</v>
      </c>
      <c r="H5" s="40">
        <f>'[4]methanogen M06-L TZVP smd redo'!AB5</f>
        <v>5.3184516491837641</v>
      </c>
      <c r="I5" s="40">
        <f>'[4]methanogen M06-L TZVP smd redo'!AS5</f>
        <v>5.9227475142045183</v>
      </c>
      <c r="J5" s="40">
        <f>'[4]methanogen M06-L TZVP smd redo'!BJ5</f>
        <v>6.231375561093655</v>
      </c>
      <c r="K5" s="40">
        <f>'[4]methanogen M06-L TZVP smd redo'!EV5</f>
        <v>6.522604830554446</v>
      </c>
      <c r="L5" s="40">
        <f>'[4]methanogen M06-L TZVP smd redo'!CL5</f>
        <v>5.895200794720834</v>
      </c>
      <c r="M5" s="40">
        <f>'[4]methanogen M06-L TZVP smd redo'!DG5</f>
        <v>5.9027496746693053</v>
      </c>
      <c r="N5" s="40">
        <f>'[4]methanogen M06-L TZVP smd redo'!EC5</f>
        <v>6.2778520552602135</v>
      </c>
      <c r="P5" s="43">
        <v>400</v>
      </c>
      <c r="Q5" s="44">
        <f t="shared" ref="Q5:Q11" si="36">1000/P5</f>
        <v>2.5</v>
      </c>
      <c r="R5" s="43">
        <v>4.49</v>
      </c>
      <c r="S5" s="43">
        <f t="shared" ref="S5:S11" si="37">((R5/0.999906)/1000)+1</f>
        <v>1.0044904220996773</v>
      </c>
      <c r="T5" s="43">
        <f t="shared" ref="T5:T11" si="38">((S5/1.001)-1)*1000</f>
        <v>3.4869351645128166</v>
      </c>
      <c r="V5" s="43">
        <v>400</v>
      </c>
      <c r="W5" s="43">
        <v>3.5</v>
      </c>
      <c r="X5" s="43">
        <v>3.46</v>
      </c>
      <c r="Y5" s="43">
        <v>3.18</v>
      </c>
      <c r="AA5" s="40">
        <f t="shared" si="1"/>
        <v>6.6608563260712987</v>
      </c>
      <c r="AB5" s="40"/>
      <c r="AC5" s="40">
        <f>EXP('d-beta'!Y6/1000)*'[3]methanogen M06-L TZVP smd redo'!EZ5</f>
        <v>17.91160241379815</v>
      </c>
      <c r="AD5" s="40">
        <f>'[3]methanogen M06-L TZVP smd redo'!ET5</f>
        <v>3.8573400000000002</v>
      </c>
      <c r="AE5" s="40">
        <f>'[3]methanogen M06-L TZVP smd redo'!ER5</f>
        <v>1.2222</v>
      </c>
      <c r="AF5" s="40">
        <f>'[3]methanogen M06-L TZVP smd redo'!K5</f>
        <v>1.2043900000000001</v>
      </c>
      <c r="AG5" s="40">
        <f>'[3]methanogen M06-L TZVP smd redo'!J5</f>
        <v>16.007729999999999</v>
      </c>
      <c r="AH5" s="40">
        <f>'[3]methanogen M06-L TZVP smd redo'!O5</f>
        <v>1.1975100000000001</v>
      </c>
      <c r="AI5" s="40">
        <f>'[3]methanogen M06-L TZVP smd redo'!N5</f>
        <v>15.15019</v>
      </c>
      <c r="AJ5" s="40">
        <f>'[3]methanogen M06-L TZVP smd redo'!S5</f>
        <v>1.20217</v>
      </c>
      <c r="AK5" s="40">
        <f>'[3]methanogen M06-L TZVP smd redo'!R5</f>
        <v>16.35652</v>
      </c>
      <c r="AL5" s="40">
        <f>'[3]methanogen M06-L TZVP smd redo'!Y5</f>
        <v>1.1795800000000001</v>
      </c>
      <c r="AM5" s="40">
        <f>'[3]methanogen M06-L TZVP smd redo'!W5</f>
        <v>17.86777</v>
      </c>
      <c r="AN5" s="40">
        <f>'[3]methanogen M06-L TZVP smd redo'!V5</f>
        <v>17.821560000000002</v>
      </c>
      <c r="AO5" s="40">
        <f>'[3]methanogen M06-L TZVP smd redo'!AK5</f>
        <v>1.1582300000000001</v>
      </c>
      <c r="AP5" s="40">
        <f>PRODUCT('[3]methanogen M06-L TZVP smd redo'!AD5:AF5)^(1/3)</f>
        <v>16.190974630367162</v>
      </c>
      <c r="AQ5" s="40">
        <f>'[3]methanogen M06-L TZVP smd redo'!BA5</f>
        <v>1.1351899999999999</v>
      </c>
      <c r="AR5" s="40">
        <f>PRODUCT('[3]methanogen M06-L TZVP smd redo'!AT5:AV5)^(1/3)</f>
        <v>15.433868214364669</v>
      </c>
      <c r="AS5" s="41">
        <f>'[3]methanogen M06-L TZVP smd redo'!FO5</f>
        <v>1.13127</v>
      </c>
      <c r="AT5" s="40">
        <f>'[3]methanogen M06-L TZVP smd redo'!FK5</f>
        <v>14.41296</v>
      </c>
      <c r="AU5" s="40">
        <f>'[3]methanogen M06-L TZVP smd redo'!CD5</f>
        <v>15.85163</v>
      </c>
      <c r="AV5" s="40">
        <f>'[3]methanogen M06-L TZVP smd redo'!CG5</f>
        <v>7.1920700000000002</v>
      </c>
      <c r="AW5" s="40">
        <f>'[3]methanogen M06-L TZVP smd redo'!CK5</f>
        <v>1.15344</v>
      </c>
      <c r="AX5" s="40">
        <f>PRODUCT('[3]methanogen M06-L TZVP smd redo'!CN5:CP5)^(1/3)</f>
        <v>15.026669763783088</v>
      </c>
      <c r="AY5" s="40">
        <f>'[3]methanogen M06-L TZVP smd redo'!DH5</f>
        <v>1.15394</v>
      </c>
      <c r="AZ5" s="40">
        <f>PRODUCT('[3]methanogen M06-L TZVP smd redo'!DJ5:DL5)^(1/3)</f>
        <v>15.182901904578403</v>
      </c>
      <c r="BA5" s="40">
        <f>'[3]methanogen M06-L TZVP smd redo'!EI5</f>
        <v>1.15889</v>
      </c>
      <c r="BB5" s="40">
        <f>PRODUCT('[3]methanogen M06-L TZVP smd redo'!EJ5:EL5)^(1/3)</f>
        <v>16.490270078333037</v>
      </c>
      <c r="BC5" s="40"/>
      <c r="BD5" s="44">
        <f>'[4]methanogen M06-L TZVP smd redo'!H5</f>
        <v>19.38015</v>
      </c>
      <c r="BE5" s="44">
        <f>'[4]methanogen M06-L TZVP smd redo'!M5</f>
        <v>18.229600000000001</v>
      </c>
      <c r="BF5" s="44">
        <f>'[4]methanogen M06-L TZVP smd redo'!R5</f>
        <v>19.763719999999999</v>
      </c>
      <c r="BG5" s="44">
        <f>'[4]methanogen M06-L TZVP smd redo'!Y5</f>
        <v>21.133759999999999</v>
      </c>
      <c r="BH5" s="44">
        <f>'[4]methanogen M06-L TZVP smd redo'!Z5</f>
        <v>21.191700000000001</v>
      </c>
      <c r="BI5" s="44">
        <f>PRODUCT('[4]methanogen M06-L TZVP smd redo'!AL5:AN5)^(1/3)</f>
        <v>18.863941075386947</v>
      </c>
      <c r="BJ5" s="133">
        <f>PRODUCT('[4]methanogen M06-L TZVP smd redo'!BC5:BE5)^(1/3)</f>
        <v>17.629548881514864</v>
      </c>
      <c r="BK5" s="133">
        <f>'[4]methanogen M06-L TZVP smd redo'!ER5</f>
        <v>16.411300000000001</v>
      </c>
      <c r="BL5" s="40">
        <f>PRODUCT('[4]methanogen M06-L TZVP smd redo'!DZ5:EB5)^(1/3)</f>
        <v>19.23038141206867</v>
      </c>
      <c r="BM5" s="40">
        <f>PRODUCT('[4]methanogen M06-L TZVP smd redo'!CI5:CK5)^(1/3)</f>
        <v>17.434539726411682</v>
      </c>
      <c r="BN5" s="40">
        <f>PRODUCT('[4]methanogen M06-L TZVP smd redo'!DD5:DF5)^(1/3)</f>
        <v>17.623574929663611</v>
      </c>
      <c r="BO5" s="40"/>
      <c r="BP5" s="45">
        <f t="shared" ref="BP5:BP67" si="39">AC5*AE5/BD5</f>
        <v>1.1295867405641389</v>
      </c>
      <c r="BQ5" s="45">
        <f t="shared" si="2"/>
        <v>1.0631143853951814</v>
      </c>
      <c r="BR5" s="45">
        <f t="shared" si="3"/>
        <v>0.92237696142224246</v>
      </c>
      <c r="BS5" s="45">
        <f t="shared" ref="BS5:BS67" si="40">BF5/BH5</f>
        <v>0.93261607138643898</v>
      </c>
      <c r="BT5" s="45">
        <f t="shared" ref="BT5:BT67" si="41">BH5/BI5</f>
        <v>1.1233972750079377</v>
      </c>
      <c r="BU5" s="45">
        <f t="shared" si="4"/>
        <v>1.1203258065502886</v>
      </c>
      <c r="BV5" s="45">
        <f t="shared" si="5"/>
        <v>1.0700183653120234</v>
      </c>
      <c r="BW5" s="45">
        <f t="shared" si="6"/>
        <v>1.0742323205056798</v>
      </c>
      <c r="BX5" s="45">
        <f t="shared" si="7"/>
        <v>0.90170201786620086</v>
      </c>
      <c r="BY5" s="45">
        <f t="shared" ref="BY5:BY67" si="42">AD5*AJ5/BG5</f>
        <v>0.21942041680231064</v>
      </c>
      <c r="BZ5" s="45">
        <f t="shared" si="8"/>
        <v>0.99121735170159575</v>
      </c>
      <c r="CA5" s="45">
        <f t="shared" si="9"/>
        <v>0.49748441277046912</v>
      </c>
      <c r="CB5" s="45">
        <f t="shared" si="10"/>
        <v>1.090803941797531</v>
      </c>
      <c r="CC5" s="45">
        <f t="shared" si="11"/>
        <v>0.98927373112399863</v>
      </c>
      <c r="CD5" s="45">
        <f t="shared" si="12"/>
        <v>0.93424671224499722</v>
      </c>
      <c r="CE5" s="39"/>
      <c r="CF5" s="75">
        <f t="shared" ref="CF5:CF68" si="43">1000*LN(BP5)</f>
        <v>121.85184951880721</v>
      </c>
      <c r="CG5" s="75">
        <f t="shared" ref="CG5:CG68" si="44">1000*LN(BQ5)</f>
        <v>61.202699774988481</v>
      </c>
      <c r="CH5" s="75">
        <f t="shared" ref="CH5:CH68" si="45">1000*LN(BR5)</f>
        <v>-80.801287114752029</v>
      </c>
      <c r="CI5" s="75">
        <f t="shared" ref="CI5:CI68" si="46">1000*LN(BS5)</f>
        <v>-69.761661873665645</v>
      </c>
      <c r="CJ5" s="75">
        <f t="shared" ref="CJ5:CJ68" si="47">1000*LN(BT5)</f>
        <v>116.35737544825224</v>
      </c>
      <c r="CK5" s="75">
        <f t="shared" ref="CK5:CK68" si="48">1000*LN(BU5)</f>
        <v>113.6195417097932</v>
      </c>
      <c r="CL5" s="75">
        <f t="shared" ref="CL5:CL68" si="49">1000*LN(BV5)</f>
        <v>67.675812169530289</v>
      </c>
      <c r="CM5" s="75">
        <f t="shared" ref="CM5:CM68" si="50">1000*LN(BW5)</f>
        <v>71.60628601431992</v>
      </c>
      <c r="CN5" s="75">
        <f t="shared" ref="CN5:CN68" si="51">1000*LN(BX5)</f>
        <v>-103.47117063226692</v>
      </c>
      <c r="CO5" s="75">
        <f t="shared" ref="CO5:CO68" si="52">1000*LN(BY5)</f>
        <v>-1516.7656780306977</v>
      </c>
      <c r="CP5" s="75">
        <f t="shared" ref="CP5:CP68" si="53">1000*LN(BZ5)</f>
        <v>-8.8214430682130089</v>
      </c>
      <c r="CQ5" s="75">
        <f t="shared" ref="CQ5:CQ68" si="54">1000*LN(CA5)</f>
        <v>-698.1910539889542</v>
      </c>
      <c r="CR5" s="75">
        <f t="shared" ref="CR5:CR68" si="55">1000*LN(CB5)</f>
        <v>86.914985658538129</v>
      </c>
      <c r="CS5" s="75">
        <f t="shared" ref="CS5:CS68" si="56">1000*LN(CC5)</f>
        <v>-10.784209998523876</v>
      </c>
      <c r="CT5" s="75">
        <f t="shared" ref="CT5:CT68" si="57">1000*LN(CD5)</f>
        <v>-68.014729761085192</v>
      </c>
      <c r="CU5" s="130"/>
      <c r="CV5" s="45">
        <f t="shared" ref="CV5:CV67" si="58">BP5/(AC5/AG5)/(AE5/AF5)</f>
        <v>0.99480911833499719</v>
      </c>
      <c r="CW5" s="45">
        <f t="shared" si="22"/>
        <v>1.0004153148499069</v>
      </c>
      <c r="CX5" s="45">
        <f t="shared" si="23"/>
        <v>0.99969613660384027</v>
      </c>
      <c r="CY5" s="45">
        <f t="shared" ref="CY5:CY67" si="59">BS5/(AK5/AM5)/(AJ5/AL5)</f>
        <v>0.99964052522909297</v>
      </c>
      <c r="CZ5" s="45">
        <f t="shared" ref="CZ5:CZ67" si="60">BT5/(AM5/AP5)/(AL5/AO5)</f>
        <v>0.99954744687513086</v>
      </c>
      <c r="DA5" s="45">
        <f t="shared" si="24"/>
        <v>0.99939926215356578</v>
      </c>
      <c r="DB5" s="45">
        <f t="shared" si="25"/>
        <v>0.99969328322055462</v>
      </c>
      <c r="DC5" s="45">
        <f t="shared" si="26"/>
        <v>0.99971065799410463</v>
      </c>
      <c r="DD5" s="45">
        <f t="shared" ref="DD5:DD67" si="61">BX5/(AU5/AN5)/(AJ5/AL5)</f>
        <v>0.99470968463728215</v>
      </c>
      <c r="DE5" s="45">
        <f t="shared" si="27"/>
        <v>0.99470968463728215</v>
      </c>
      <c r="DF5" s="45">
        <f t="shared" ref="DF5:DF67" si="62">BZ5/(AU5/AP5)/(AL5/AO5)</f>
        <v>0.99411212488350575</v>
      </c>
      <c r="DG5" s="45">
        <f t="shared" si="28"/>
        <v>0.99351966384137758</v>
      </c>
      <c r="DH5" s="45">
        <f t="shared" si="29"/>
        <v>1.0000461886751848</v>
      </c>
      <c r="DI5" s="45">
        <f t="shared" si="30"/>
        <v>0.99999249541772217</v>
      </c>
      <c r="DJ5" s="45">
        <f t="shared" si="31"/>
        <v>0.9999801199052466</v>
      </c>
      <c r="DL5" s="41">
        <f t="shared" si="32"/>
        <v>1.2417538654717413</v>
      </c>
      <c r="DM5" s="41">
        <f t="shared" si="33"/>
        <v>1.2389677809874611</v>
      </c>
      <c r="DN5" s="41">
        <f t="shared" si="34"/>
        <v>1.0742323205056798</v>
      </c>
      <c r="DP5" s="41">
        <f t="shared" ref="DP5:DP29" si="63">AE5/AQ5</f>
        <v>1.0766479620151692</v>
      </c>
      <c r="DQ5" s="41">
        <f t="shared" ref="DQ5:DQ29" si="64">AQ5/AS5</f>
        <v>1.0034651321081616</v>
      </c>
      <c r="DR5" s="41">
        <f t="shared" ref="DR5:DR29" si="65">AE5/AS5</f>
        <v>1.0803786894375347</v>
      </c>
      <c r="DT5" s="41">
        <f t="shared" ref="DT5:DT29" si="66">AC5/AR5</f>
        <v>1.1605387687013806</v>
      </c>
      <c r="DU5" s="41">
        <f t="shared" ref="DU5:DU29" si="67">AR5/AT5</f>
        <v>1.0708326543863764</v>
      </c>
      <c r="DV5" s="41">
        <f t="shared" ref="DV5:DV29" si="68">AC5/AT5</f>
        <v>1.2427428102067966</v>
      </c>
    </row>
    <row r="6" spans="1:126" x14ac:dyDescent="0.2">
      <c r="A6" s="43">
        <v>4</v>
      </c>
      <c r="B6" s="43">
        <f t="shared" si="0"/>
        <v>277.14999999999998</v>
      </c>
      <c r="C6" s="44">
        <f t="shared" si="35"/>
        <v>3.608154429009562</v>
      </c>
      <c r="E6" s="40">
        <f>'[4]methanogen M06-L TZVP smd redo'!I6</f>
        <v>5.1576127687260609</v>
      </c>
      <c r="F6" s="40">
        <f>'[4]methanogen M06-L TZVP smd redo'!N6</f>
        <v>4.7430256564113815</v>
      </c>
      <c r="G6" s="40">
        <f>'[4]methanogen M06-L TZVP smd redo'!S6</f>
        <v>5.0544974387443098</v>
      </c>
      <c r="H6" s="40">
        <f>'[4]methanogen M06-L TZVP smd redo'!AB6</f>
        <v>5.260159802595421</v>
      </c>
      <c r="I6" s="40">
        <f>'[4]methanogen M06-L TZVP smd redo'!AS6</f>
        <v>5.8562139706788141</v>
      </c>
      <c r="J6" s="40">
        <f>'[4]methanogen M06-L TZVP smd redo'!BJ6</f>
        <v>6.1563286326216105</v>
      </c>
      <c r="K6" s="40">
        <f>'[4]methanogen M06-L TZVP smd redo'!EV6</f>
        <v>6.4486085981070307</v>
      </c>
      <c r="L6" s="40">
        <f>'[4]methanogen M06-L TZVP smd redo'!CL6</f>
        <v>5.8307151038810012</v>
      </c>
      <c r="M6" s="40">
        <f>'[4]methanogen M06-L TZVP smd redo'!DG6</f>
        <v>5.8422995650435627</v>
      </c>
      <c r="N6" s="40">
        <f>'[4]methanogen M06-L TZVP smd redo'!EC6</f>
        <v>6.2047648795113819</v>
      </c>
      <c r="P6" s="43">
        <v>500</v>
      </c>
      <c r="Q6" s="44">
        <f t="shared" si="36"/>
        <v>2</v>
      </c>
      <c r="R6" s="43">
        <v>3.26</v>
      </c>
      <c r="S6" s="43">
        <f t="shared" si="37"/>
        <v>1.0032603064688081</v>
      </c>
      <c r="T6" s="43">
        <f t="shared" si="38"/>
        <v>2.2580484203877926</v>
      </c>
      <c r="V6" s="43">
        <v>500</v>
      </c>
      <c r="W6" s="43">
        <v>2.29</v>
      </c>
      <c r="X6" s="43">
        <v>2.23</v>
      </c>
      <c r="Y6" s="43">
        <v>2.0099999999999998</v>
      </c>
      <c r="AA6" s="40">
        <f t="shared" si="1"/>
        <v>6.5871446318347697</v>
      </c>
      <c r="AB6" s="40"/>
      <c r="AC6" s="40">
        <f>EXP('d-beta'!Y7/1000)*'[3]methanogen M06-L TZVP smd redo'!EZ6</f>
        <v>17.452973755406962</v>
      </c>
      <c r="AD6" s="40">
        <f>'[3]methanogen M06-L TZVP smd redo'!ET6</f>
        <v>3.8159800000000001</v>
      </c>
      <c r="AE6" s="40">
        <f>'[3]methanogen M06-L TZVP smd redo'!ER6</f>
        <v>1.21987</v>
      </c>
      <c r="AF6" s="40">
        <f>'[3]methanogen M06-L TZVP smd redo'!K6</f>
        <v>1.2021900000000001</v>
      </c>
      <c r="AG6" s="40">
        <f>'[3]methanogen M06-L TZVP smd redo'!J6</f>
        <v>15.60206</v>
      </c>
      <c r="AH6" s="40">
        <f>'[3]methanogen M06-L TZVP smd redo'!O6</f>
        <v>1.1953499999999999</v>
      </c>
      <c r="AI6" s="40">
        <f>'[3]methanogen M06-L TZVP smd redo'!N6</f>
        <v>14.770849999999999</v>
      </c>
      <c r="AJ6" s="40">
        <f>'[3]methanogen M06-L TZVP smd redo'!S6</f>
        <v>1.19994</v>
      </c>
      <c r="AK6" s="40">
        <f>'[3]methanogen M06-L TZVP smd redo'!R6</f>
        <v>15.937469999999999</v>
      </c>
      <c r="AL6" s="40">
        <f>'[3]methanogen M06-L TZVP smd redo'!Y6</f>
        <v>1.1775800000000001</v>
      </c>
      <c r="AM6" s="40">
        <f>'[3]methanogen M06-L TZVP smd redo'!W6</f>
        <v>17.39386</v>
      </c>
      <c r="AN6" s="40">
        <f>'[3]methanogen M06-L TZVP smd redo'!V6</f>
        <v>17.34873</v>
      </c>
      <c r="AO6" s="40">
        <f>'[3]methanogen M06-L TZVP smd redo'!AK6</f>
        <v>1.15656</v>
      </c>
      <c r="AP6" s="40">
        <f>PRODUCT('[3]methanogen M06-L TZVP smd redo'!AD6:AF6)^(1/3)</f>
        <v>15.783217654069194</v>
      </c>
      <c r="AQ6" s="40">
        <f>'[3]methanogen M06-L TZVP smd redo'!BA6</f>
        <v>1.1337900000000001</v>
      </c>
      <c r="AR6" s="40">
        <f>PRODUCT('[3]methanogen M06-L TZVP smd redo'!AT6:AV6)^(1/3)</f>
        <v>15.05214954882007</v>
      </c>
      <c r="AS6" s="41">
        <f>'[3]methanogen M06-L TZVP smd redo'!FO6</f>
        <v>1.1300300000000001</v>
      </c>
      <c r="AT6" s="40">
        <f>'[3]methanogen M06-L TZVP smd redo'!FK6</f>
        <v>14.074210000000001</v>
      </c>
      <c r="AU6" s="40">
        <f>'[3]methanogen M06-L TZVP smd redo'!CD6</f>
        <v>15.44815</v>
      </c>
      <c r="AV6" s="40">
        <f>'[3]methanogen M06-L TZVP smd redo'!CG6</f>
        <v>7.0618699999999999</v>
      </c>
      <c r="AW6" s="40">
        <f>'[3]methanogen M06-L TZVP smd redo'!CK6</f>
        <v>1.1518299999999999</v>
      </c>
      <c r="AX6" s="40">
        <f>PRODUCT('[3]methanogen M06-L TZVP smd redo'!CN6:CP6)^(1/3)</f>
        <v>14.659568015320383</v>
      </c>
      <c r="AY6" s="40">
        <f>'[3]methanogen M06-L TZVP smd redo'!DH6</f>
        <v>1.15232</v>
      </c>
      <c r="AZ6" s="40">
        <f>PRODUCT('[3]methanogen M06-L TZVP smd redo'!DJ6:DL6)^(1/3)</f>
        <v>14.810610313686425</v>
      </c>
      <c r="BA6" s="40">
        <f>'[3]methanogen M06-L TZVP smd redo'!EI6</f>
        <v>1.15727</v>
      </c>
      <c r="BB6" s="40">
        <f>PRODUCT('[3]methanogen M06-L TZVP smd redo'!EJ6:EL6)^(1/3)</f>
        <v>16.073991998939505</v>
      </c>
      <c r="BC6" s="40"/>
      <c r="BD6" s="44">
        <f>'[4]methanogen M06-L TZVP smd redo'!H6</f>
        <v>18.853380000000001</v>
      </c>
      <c r="BE6" s="44">
        <f>'[4]methanogen M06-L TZVP smd redo'!M6</f>
        <v>17.740079999999999</v>
      </c>
      <c r="BF6" s="44">
        <f>'[4]methanogen M06-L TZVP smd redo'!R6</f>
        <v>19.220669999999998</v>
      </c>
      <c r="BG6" s="44">
        <f>'[4]methanogen M06-L TZVP smd redo'!Y6</f>
        <v>20.53698</v>
      </c>
      <c r="BH6" s="44">
        <f>'[4]methanogen M06-L TZVP smd redo'!Z6</f>
        <v>20.593419999999998</v>
      </c>
      <c r="BI6" s="44">
        <f>PRODUCT('[4]methanogen M06-L TZVP smd redo'!AL6:AN6)^(1/3)</f>
        <v>18.36113893481971</v>
      </c>
      <c r="BJ6" s="133">
        <f>PRODUCT('[4]methanogen M06-L TZVP smd redo'!BC6:BE6)^(1/3)</f>
        <v>17.171040397570458</v>
      </c>
      <c r="BK6" s="133">
        <f>'[4]methanogen M06-L TZVP smd redo'!ER6</f>
        <v>16.00684</v>
      </c>
      <c r="BL6" s="40">
        <f>PRODUCT('[4]methanogen M06-L TZVP smd redo'!DZ6:EB6)^(1/3)</f>
        <v>18.717369438724852</v>
      </c>
      <c r="BM6" s="40">
        <f>PRODUCT('[4]methanogen M06-L TZVP smd redo'!CI6:CK6)^(1/3)</f>
        <v>16.983783777075569</v>
      </c>
      <c r="BN6" s="40">
        <f>PRODUCT('[4]methanogen M06-L TZVP smd redo'!DD6:DF6)^(1/3)</f>
        <v>17.166270447201363</v>
      </c>
      <c r="BO6" s="40"/>
      <c r="BP6" s="45">
        <f t="shared" si="39"/>
        <v>1.1292595330390778</v>
      </c>
      <c r="BQ6" s="45">
        <f t="shared" si="2"/>
        <v>1.0627561995210846</v>
      </c>
      <c r="BR6" s="45">
        <f t="shared" si="3"/>
        <v>0.92296886632984176</v>
      </c>
      <c r="BS6" s="45">
        <f t="shared" si="40"/>
        <v>0.93334035823093009</v>
      </c>
      <c r="BT6" s="45">
        <f t="shared" si="41"/>
        <v>1.1215763942043395</v>
      </c>
      <c r="BU6" s="45">
        <f t="shared" si="4"/>
        <v>1.1185025108139706</v>
      </c>
      <c r="BV6" s="45">
        <f t="shared" si="5"/>
        <v>1.0693084699409152</v>
      </c>
      <c r="BW6" s="45">
        <f t="shared" si="6"/>
        <v>1.0727314321609047</v>
      </c>
      <c r="BX6" s="45">
        <f t="shared" si="7"/>
        <v>0.90260851941229914</v>
      </c>
      <c r="BY6" s="45">
        <f t="shared" si="42"/>
        <v>0.22296107028394635</v>
      </c>
      <c r="BZ6" s="45">
        <f t="shared" si="8"/>
        <v>0.99075730223369318</v>
      </c>
      <c r="CA6" s="45">
        <f t="shared" si="9"/>
        <v>0.50020351220478243</v>
      </c>
      <c r="CB6" s="45">
        <f t="shared" si="10"/>
        <v>1.0900544757540251</v>
      </c>
      <c r="CC6" s="45">
        <f t="shared" si="11"/>
        <v>0.989369463175646</v>
      </c>
      <c r="CD6" s="45">
        <f t="shared" si="12"/>
        <v>0.93492405390210187</v>
      </c>
      <c r="CE6" s="39"/>
      <c r="CF6" s="75">
        <f t="shared" si="43"/>
        <v>121.56213743775642</v>
      </c>
      <c r="CG6" s="75">
        <f t="shared" si="44"/>
        <v>60.865721710540186</v>
      </c>
      <c r="CH6" s="75">
        <f t="shared" si="45"/>
        <v>-80.159776001770524</v>
      </c>
      <c r="CI6" s="75">
        <f t="shared" si="46"/>
        <v>-68.985344839280202</v>
      </c>
      <c r="CJ6" s="75">
        <f t="shared" si="47"/>
        <v>114.73519053991997</v>
      </c>
      <c r="CK6" s="75">
        <f t="shared" si="48"/>
        <v>111.99074675015045</v>
      </c>
      <c r="CL6" s="75">
        <f t="shared" si="49"/>
        <v>67.012149763706006</v>
      </c>
      <c r="CM6" s="75">
        <f t="shared" si="50"/>
        <v>70.208136103862813</v>
      </c>
      <c r="CN6" s="75">
        <f t="shared" si="51"/>
        <v>-102.46635288760417</v>
      </c>
      <c r="CO6" s="75">
        <f t="shared" si="52"/>
        <v>-1500.7580954793382</v>
      </c>
      <c r="CP6" s="75">
        <f t="shared" si="53"/>
        <v>-9.28567652876845</v>
      </c>
      <c r="CQ6" s="75">
        <f t="shared" si="54"/>
        <v>-692.74023896234519</v>
      </c>
      <c r="CR6" s="75">
        <f t="shared" si="55"/>
        <v>86.227672748192262</v>
      </c>
      <c r="CS6" s="75">
        <f t="shared" si="56"/>
        <v>-10.687444647400575</v>
      </c>
      <c r="CT6" s="75">
        <f t="shared" si="57"/>
        <v>-67.289978765594896</v>
      </c>
      <c r="CU6" s="130"/>
      <c r="CV6" s="45">
        <f t="shared" si="58"/>
        <v>0.99486885170722683</v>
      </c>
      <c r="CW6" s="45">
        <f t="shared" si="22"/>
        <v>1.0004126299976492</v>
      </c>
      <c r="CX6" s="45">
        <f t="shared" si="23"/>
        <v>0.99969009463354808</v>
      </c>
      <c r="CY6" s="45">
        <f t="shared" si="59"/>
        <v>0.99964897621148285</v>
      </c>
      <c r="CZ6" s="45">
        <f t="shared" si="60"/>
        <v>0.99955381832477253</v>
      </c>
      <c r="DA6" s="45">
        <f t="shared" si="24"/>
        <v>0.99940741612985573</v>
      </c>
      <c r="DB6" s="45">
        <f t="shared" si="25"/>
        <v>0.99970172163767934</v>
      </c>
      <c r="DC6" s="45">
        <f t="shared" si="26"/>
        <v>0.99970959275715754</v>
      </c>
      <c r="DD6" s="45">
        <f t="shared" si="61"/>
        <v>0.99476736469529603</v>
      </c>
      <c r="DE6" s="45">
        <f t="shared" si="27"/>
        <v>0.99476736469529625</v>
      </c>
      <c r="DF6" s="45">
        <f t="shared" si="62"/>
        <v>0.99417788160043186</v>
      </c>
      <c r="DG6" s="45">
        <f t="shared" si="28"/>
        <v>0.99359270951043421</v>
      </c>
      <c r="DH6" s="45">
        <f t="shared" si="29"/>
        <v>1.0000481398819561</v>
      </c>
      <c r="DI6" s="45">
        <f t="shared" si="30"/>
        <v>0.99998848282562036</v>
      </c>
      <c r="DJ6" s="45">
        <f t="shared" si="31"/>
        <v>0.99998616660568207</v>
      </c>
      <c r="DL6" s="41">
        <f t="shared" si="32"/>
        <v>1.2398991908504671</v>
      </c>
      <c r="DM6" s="41">
        <f t="shared" si="33"/>
        <v>1.2362219597461372</v>
      </c>
      <c r="DN6" s="41">
        <f t="shared" si="34"/>
        <v>1.0727314321609047</v>
      </c>
      <c r="DP6" s="41">
        <f t="shared" si="63"/>
        <v>1.0759223489358698</v>
      </c>
      <c r="DQ6" s="41">
        <f t="shared" si="64"/>
        <v>1.003327345291718</v>
      </c>
      <c r="DR6" s="41">
        <f t="shared" si="65"/>
        <v>1.0795023140978557</v>
      </c>
      <c r="DT6" s="41">
        <f t="shared" si="66"/>
        <v>1.1595004221025089</v>
      </c>
      <c r="DU6" s="41">
        <f t="shared" si="67"/>
        <v>1.0694845073947361</v>
      </c>
      <c r="DV6" s="41">
        <f t="shared" si="68"/>
        <v>1.2400677377562905</v>
      </c>
    </row>
    <row r="7" spans="1:126" x14ac:dyDescent="0.2">
      <c r="A7" s="43">
        <v>6</v>
      </c>
      <c r="B7" s="43">
        <f t="shared" si="0"/>
        <v>279.14999999999998</v>
      </c>
      <c r="C7" s="44">
        <f t="shared" si="35"/>
        <v>3.5823034210997675</v>
      </c>
      <c r="E7" s="40">
        <f>'[4]methanogen M06-L TZVP smd redo'!I7</f>
        <v>5.0950175583852619</v>
      </c>
      <c r="F7" s="40">
        <f>'[4]methanogen M06-L TZVP smd redo'!N7</f>
        <v>4.6914153279482562</v>
      </c>
      <c r="G7" s="40">
        <f>'[4]methanogen M06-L TZVP smd redo'!S7</f>
        <v>5.0018109133151967</v>
      </c>
      <c r="H7" s="40">
        <f>'[4]methanogen M06-L TZVP smd redo'!AB7</f>
        <v>5.2067615509574505</v>
      </c>
      <c r="I7" s="40">
        <f>'[4]methanogen M06-L TZVP smd redo'!AS7</f>
        <v>5.7889031409747993</v>
      </c>
      <c r="J7" s="40">
        <f>'[4]methanogen M06-L TZVP smd redo'!BJ7</f>
        <v>6.0943152906600684</v>
      </c>
      <c r="K7" s="40">
        <f>'[4]methanogen M06-L TZVP smd redo'!EV7</f>
        <v>6.3752667503069738</v>
      </c>
      <c r="L7" s="40">
        <f>'[4]methanogen M06-L TZVP smd redo'!CL7</f>
        <v>5.7642564527242701</v>
      </c>
      <c r="M7" s="40">
        <f>'[4]methanogen M06-L TZVP smd redo'!DG7</f>
        <v>5.78081737265701</v>
      </c>
      <c r="N7" s="40">
        <f>'[4]methanogen M06-L TZVP smd redo'!EC7</f>
        <v>6.1290633306587683</v>
      </c>
      <c r="P7" s="43">
        <v>600</v>
      </c>
      <c r="Q7" s="44">
        <f t="shared" si="36"/>
        <v>1.6666666666666667</v>
      </c>
      <c r="R7" s="43">
        <v>2.5299999999999998</v>
      </c>
      <c r="S7" s="43">
        <f t="shared" si="37"/>
        <v>1.0025302378423573</v>
      </c>
      <c r="T7" s="43">
        <f t="shared" si="38"/>
        <v>1.5287091332241154</v>
      </c>
      <c r="V7" s="43">
        <v>600</v>
      </c>
      <c r="W7" s="43">
        <v>1.51</v>
      </c>
      <c r="X7" s="43">
        <v>1.5</v>
      </c>
      <c r="Y7" s="43">
        <v>1.31</v>
      </c>
      <c r="AA7" s="40">
        <f t="shared" si="1"/>
        <v>6.5144258128130907</v>
      </c>
      <c r="AB7" s="40"/>
      <c r="AC7" s="40">
        <f>EXP('d-beta'!Y8/1000)*'[3]methanogen M06-L TZVP smd redo'!EZ7</f>
        <v>17.012673564132474</v>
      </c>
      <c r="AD7" s="40">
        <f>'[3]methanogen M06-L TZVP smd redo'!ET7</f>
        <v>3.7756500000000002</v>
      </c>
      <c r="AE7" s="40">
        <f>'[3]methanogen M06-L TZVP smd redo'!ER7</f>
        <v>1.2175800000000001</v>
      </c>
      <c r="AF7" s="40">
        <f>'[3]methanogen M06-L TZVP smd redo'!K7</f>
        <v>1.2000299999999999</v>
      </c>
      <c r="AG7" s="40">
        <f>'[3]methanogen M06-L TZVP smd redo'!J7</f>
        <v>15.21246</v>
      </c>
      <c r="AH7" s="40">
        <f>'[3]methanogen M06-L TZVP smd redo'!O7</f>
        <v>1.1932199999999999</v>
      </c>
      <c r="AI7" s="40">
        <f>'[3]methanogen M06-L TZVP smd redo'!N7</f>
        <v>14.40645</v>
      </c>
      <c r="AJ7" s="40">
        <f>'[3]methanogen M06-L TZVP smd redo'!S7</f>
        <v>1.1977500000000001</v>
      </c>
      <c r="AK7" s="40">
        <f>'[3]methanogen M06-L TZVP smd redo'!R7</f>
        <v>15.535220000000001</v>
      </c>
      <c r="AL7" s="40">
        <f>'[3]methanogen M06-L TZVP smd redo'!Y7</f>
        <v>1.17561</v>
      </c>
      <c r="AM7" s="40">
        <f>'[3]methanogen M06-L TZVP smd redo'!W7</f>
        <v>16.93927</v>
      </c>
      <c r="AN7" s="40">
        <f>'[3]methanogen M06-L TZVP smd redo'!V7</f>
        <v>16.89518</v>
      </c>
      <c r="AO7" s="40">
        <f>'[3]methanogen M06-L TZVP smd redo'!AK7</f>
        <v>1.1549199999999999</v>
      </c>
      <c r="AP7" s="40">
        <f>PRODUCT('[3]methanogen M06-L TZVP smd redo'!AD7:AF7)^(1/3)</f>
        <v>15.391525602398708</v>
      </c>
      <c r="AQ7" s="40">
        <f>'[3]methanogen M06-L TZVP smd redo'!BA7</f>
        <v>1.1324000000000001</v>
      </c>
      <c r="AR7" s="40">
        <f>PRODUCT('[3]methanogen M06-L TZVP smd redo'!AT7:AV7)^(1/3)</f>
        <v>14.685307516612754</v>
      </c>
      <c r="AS7" s="41">
        <f>'[3]methanogen M06-L TZVP smd redo'!FO7</f>
        <v>1.1288100000000001</v>
      </c>
      <c r="AT7" s="40">
        <f>'[3]methanogen M06-L TZVP smd redo'!FK7</f>
        <v>13.74817</v>
      </c>
      <c r="AU7" s="40">
        <f>'[3]methanogen M06-L TZVP smd redo'!CD7</f>
        <v>15.060750000000001</v>
      </c>
      <c r="AV7" s="40">
        <f>'[3]methanogen M06-L TZVP smd redo'!CG7</f>
        <v>6.9359299999999999</v>
      </c>
      <c r="AW7" s="40">
        <f>'[3]methanogen M06-L TZVP smd redo'!CK7</f>
        <v>1.15025</v>
      </c>
      <c r="AX7" s="40">
        <f>PRODUCT('[3]methanogen M06-L TZVP smd redo'!CN7:CP7)^(1/3)</f>
        <v>14.306664689114728</v>
      </c>
      <c r="AY7" s="40">
        <f>'[3]methanogen M06-L TZVP smd redo'!DH7</f>
        <v>1.15073</v>
      </c>
      <c r="AZ7" s="40">
        <f>PRODUCT('[3]methanogen M06-L TZVP smd redo'!DJ7:DL7)^(1/3)</f>
        <v>14.452747488999162</v>
      </c>
      <c r="BA7" s="40">
        <f>'[3]methanogen M06-L TZVP smd redo'!EI7</f>
        <v>1.15568</v>
      </c>
      <c r="BB7" s="40">
        <f>PRODUCT('[3]methanogen M06-L TZVP smd redo'!EJ7:EL7)^(1/3)</f>
        <v>15.674103441929018</v>
      </c>
      <c r="BC7" s="40"/>
      <c r="BD7" s="44">
        <f>'[4]methanogen M06-L TZVP smd redo'!H7</f>
        <v>18.348420000000001</v>
      </c>
      <c r="BE7" s="44">
        <f>'[4]methanogen M06-L TZVP smd redo'!M7</f>
        <v>17.270710000000001</v>
      </c>
      <c r="BF7" s="44">
        <f>'[4]methanogen M06-L TZVP smd redo'!R7</f>
        <v>18.700379999999999</v>
      </c>
      <c r="BG7" s="44">
        <f>'[4]methanogen M06-L TZVP smd redo'!Y7</f>
        <v>19.96556</v>
      </c>
      <c r="BH7" s="44">
        <f>'[4]methanogen M06-L TZVP smd redo'!Z7</f>
        <v>20.020569999999999</v>
      </c>
      <c r="BI7" s="44">
        <f>PRODUCT('[4]methanogen M06-L TZVP smd redo'!AL7:AN7)^(1/3)</f>
        <v>17.8788841795125</v>
      </c>
      <c r="BJ7" s="133">
        <f>PRODUCT('[4]methanogen M06-L TZVP smd redo'!BC7:BE7)^(1/3)</f>
        <v>16.730988514743824</v>
      </c>
      <c r="BK7" s="133">
        <f>'[4]methanogen M06-L TZVP smd redo'!ER7</f>
        <v>15.61801</v>
      </c>
      <c r="BL7" s="40">
        <f>PRODUCT('[4]methanogen M06-L TZVP smd redo'!DZ7:EB7)^(1/3)</f>
        <v>18.225271238125075</v>
      </c>
      <c r="BM7" s="40">
        <f>PRODUCT('[4]methanogen M06-L TZVP smd redo'!CI7:CK7)^(1/3)</f>
        <v>16.551099052364147</v>
      </c>
      <c r="BN7" s="40">
        <f>PRODUCT('[4]methanogen M06-L TZVP smd redo'!DD7:DF7)^(1/3)</f>
        <v>16.727352106394541</v>
      </c>
      <c r="BO7" s="40"/>
      <c r="BP7" s="45">
        <f t="shared" si="39"/>
        <v>1.1289414063018188</v>
      </c>
      <c r="BQ7" s="45">
        <f t="shared" si="2"/>
        <v>1.0624010246249285</v>
      </c>
      <c r="BR7" s="45">
        <f t="shared" si="3"/>
        <v>0.92354861238113883</v>
      </c>
      <c r="BS7" s="45">
        <f t="shared" si="40"/>
        <v>0.93405832101683417</v>
      </c>
      <c r="BT7" s="45">
        <f t="shared" si="41"/>
        <v>1.1197885616900896</v>
      </c>
      <c r="BU7" s="45">
        <f t="shared" si="4"/>
        <v>1.116711747754294</v>
      </c>
      <c r="BV7" s="45">
        <f t="shared" si="5"/>
        <v>1.0686089565931576</v>
      </c>
      <c r="BW7" s="45">
        <f t="shared" si="6"/>
        <v>1.0712625049378137</v>
      </c>
      <c r="BX7" s="45">
        <f t="shared" si="7"/>
        <v>0.90350650382458608</v>
      </c>
      <c r="BY7" s="45">
        <f t="shared" si="42"/>
        <v>0.22650427974472043</v>
      </c>
      <c r="BZ7" s="45">
        <f t="shared" si="8"/>
        <v>0.99030611361020493</v>
      </c>
      <c r="CA7" s="45">
        <f t="shared" si="9"/>
        <v>0.50289679235702889</v>
      </c>
      <c r="CB7" s="45">
        <f t="shared" si="10"/>
        <v>1.0893122795502757</v>
      </c>
      <c r="CC7" s="45">
        <f t="shared" si="11"/>
        <v>0.98946318264185906</v>
      </c>
      <c r="CD7" s="45">
        <f t="shared" si="12"/>
        <v>0.93559262079467431</v>
      </c>
      <c r="CE7" s="39"/>
      <c r="CF7" s="75">
        <f t="shared" si="43"/>
        <v>121.28038506238424</v>
      </c>
      <c r="CG7" s="75">
        <f t="shared" si="44"/>
        <v>60.5314641832123</v>
      </c>
      <c r="CH7" s="75">
        <f t="shared" si="45"/>
        <v>-79.531841441680299</v>
      </c>
      <c r="CI7" s="75">
        <f t="shared" si="46"/>
        <v>-68.216400500549668</v>
      </c>
      <c r="CJ7" s="75">
        <f t="shared" si="47"/>
        <v>113.13988327974488</v>
      </c>
      <c r="CK7" s="75">
        <f t="shared" si="48"/>
        <v>110.38842747722191</v>
      </c>
      <c r="CL7" s="75">
        <f t="shared" si="49"/>
        <v>66.357762120817497</v>
      </c>
      <c r="CM7" s="75">
        <f t="shared" si="50"/>
        <v>68.837864082550595</v>
      </c>
      <c r="CN7" s="75">
        <f t="shared" si="51"/>
        <v>-101.47197049808035</v>
      </c>
      <c r="CO7" s="75">
        <f t="shared" si="52"/>
        <v>-1484.9914391173804</v>
      </c>
      <c r="CP7" s="75">
        <f t="shared" si="53"/>
        <v>-9.7411779808480805</v>
      </c>
      <c r="CQ7" s="75">
        <f t="shared" si="54"/>
        <v>-687.37031411640885</v>
      </c>
      <c r="CR7" s="75">
        <f t="shared" si="55"/>
        <v>85.546560924644467</v>
      </c>
      <c r="CS7" s="75">
        <f t="shared" si="56"/>
        <v>-10.592722674341136</v>
      </c>
      <c r="CT7" s="75">
        <f t="shared" si="57"/>
        <v>-66.57513144016167</v>
      </c>
      <c r="CU7" s="130"/>
      <c r="CV7" s="45">
        <f t="shared" si="58"/>
        <v>0.99493081005339956</v>
      </c>
      <c r="CW7" s="45">
        <f t="shared" si="22"/>
        <v>1.0004017176063011</v>
      </c>
      <c r="CX7" s="45">
        <f t="shared" si="23"/>
        <v>0.99969114922779601</v>
      </c>
      <c r="CY7" s="45">
        <f t="shared" si="59"/>
        <v>0.99965091619301338</v>
      </c>
      <c r="CZ7" s="45">
        <f t="shared" si="60"/>
        <v>0.99956637038216845</v>
      </c>
      <c r="DA7" s="45">
        <f t="shared" si="24"/>
        <v>0.99942120897516429</v>
      </c>
      <c r="DB7" s="45">
        <f t="shared" si="25"/>
        <v>0.99969643785374407</v>
      </c>
      <c r="DC7" s="45">
        <f t="shared" si="26"/>
        <v>0.99972082833419162</v>
      </c>
      <c r="DD7" s="45">
        <f t="shared" si="61"/>
        <v>0.99482020838884555</v>
      </c>
      <c r="DE7" s="45">
        <f t="shared" si="27"/>
        <v>0.99482020838884555</v>
      </c>
      <c r="DF7" s="45">
        <f t="shared" si="62"/>
        <v>0.99424441538090502</v>
      </c>
      <c r="DG7" s="45">
        <f t="shared" si="28"/>
        <v>0.99366511980079431</v>
      </c>
      <c r="DH7" s="45">
        <f t="shared" si="29"/>
        <v>1.0000345375572355</v>
      </c>
      <c r="DI7" s="45">
        <f t="shared" si="30"/>
        <v>0.99998353426547137</v>
      </c>
      <c r="DJ7" s="45">
        <f t="shared" si="31"/>
        <v>0.99999196077000596</v>
      </c>
      <c r="DL7" s="41">
        <f t="shared" si="32"/>
        <v>1.2380793316523047</v>
      </c>
      <c r="DM7" s="41">
        <f t="shared" si="33"/>
        <v>1.2335215270078335</v>
      </c>
      <c r="DN7" s="41">
        <f t="shared" si="34"/>
        <v>1.0712625049378137</v>
      </c>
      <c r="DP7" s="41">
        <f t="shared" si="63"/>
        <v>1.0752207700459202</v>
      </c>
      <c r="DQ7" s="41">
        <f t="shared" si="64"/>
        <v>1.0031803403584305</v>
      </c>
      <c r="DR7" s="41">
        <f t="shared" si="65"/>
        <v>1.0786403380551199</v>
      </c>
      <c r="DT7" s="41">
        <f t="shared" si="66"/>
        <v>1.1584826225046283</v>
      </c>
      <c r="DU7" s="41">
        <f t="shared" si="67"/>
        <v>1.0681645278326319</v>
      </c>
      <c r="DV7" s="41">
        <f t="shared" si="68"/>
        <v>1.2374500434699653</v>
      </c>
    </row>
    <row r="8" spans="1:126" x14ac:dyDescent="0.2">
      <c r="A8" s="43">
        <v>8</v>
      </c>
      <c r="B8" s="43">
        <f t="shared" si="0"/>
        <v>281.14999999999998</v>
      </c>
      <c r="C8" s="44">
        <f t="shared" si="35"/>
        <v>3.5568202027387517</v>
      </c>
      <c r="E8" s="40">
        <f>'[4]methanogen M06-L TZVP smd redo'!I8</f>
        <v>5.0308352257353306</v>
      </c>
      <c r="F8" s="40">
        <f>'[4]methanogen M06-L TZVP smd redo'!N8</f>
        <v>4.6372653536719266</v>
      </c>
      <c r="G8" s="40">
        <f>'[4]methanogen M06-L TZVP smd redo'!S8</f>
        <v>4.9566730121572977</v>
      </c>
      <c r="H8" s="40">
        <f>'[4]methanogen M06-L TZVP smd redo'!AB8</f>
        <v>5.1479241870504566</v>
      </c>
      <c r="I8" s="40">
        <f>'[4]methanogen M06-L TZVP smd redo'!AS8</f>
        <v>5.7292727456952353</v>
      </c>
      <c r="J8" s="40">
        <f>'[4]methanogen M06-L TZVP smd redo'!BJ8</f>
        <v>6.0268574868491687</v>
      </c>
      <c r="K8" s="40">
        <f>'[4]methanogen M06-L TZVP smd redo'!EV8</f>
        <v>6.3029441637205696</v>
      </c>
      <c r="L8" s="40">
        <f>'[4]methanogen M06-L TZVP smd redo'!CL8</f>
        <v>5.7044000399861794</v>
      </c>
      <c r="M8" s="40">
        <f>'[4]methanogen M06-L TZVP smd redo'!DG8</f>
        <v>5.7165434760284572</v>
      </c>
      <c r="N8" s="40">
        <f>'[4]methanogen M06-L TZVP smd redo'!EC8</f>
        <v>6.0594340897650589</v>
      </c>
      <c r="P8" s="43">
        <v>700</v>
      </c>
      <c r="Q8" s="44">
        <f t="shared" si="36"/>
        <v>1.4285714285714286</v>
      </c>
      <c r="R8" s="43">
        <v>2.0699999999999998</v>
      </c>
      <c r="S8" s="43">
        <f t="shared" si="37"/>
        <v>1.0020701945982922</v>
      </c>
      <c r="T8" s="43">
        <f t="shared" si="38"/>
        <v>1.0691254728194544</v>
      </c>
      <c r="AA8" s="40">
        <f t="shared" si="1"/>
        <v>6.4426881108302609</v>
      </c>
      <c r="AB8" s="40"/>
      <c r="AC8" s="40">
        <f>EXP('d-beta'!Y9/1000)*'[3]methanogen M06-L TZVP smd redo'!EZ8</f>
        <v>16.589821583261024</v>
      </c>
      <c r="AD8" s="40">
        <f>'[3]methanogen M06-L TZVP smd redo'!ET8</f>
        <v>3.7363200000000001</v>
      </c>
      <c r="AE8" s="40">
        <f>'[3]methanogen M06-L TZVP smd redo'!ER8</f>
        <v>1.21532</v>
      </c>
      <c r="AF8" s="40">
        <f>'[3]methanogen M06-L TZVP smd redo'!K8</f>
        <v>1.19791</v>
      </c>
      <c r="AG8" s="40">
        <f>'[3]methanogen M06-L TZVP smd redo'!J8</f>
        <v>14.838100000000001</v>
      </c>
      <c r="AH8" s="40">
        <f>'[3]methanogen M06-L TZVP smd redo'!O8</f>
        <v>1.19113</v>
      </c>
      <c r="AI8" s="40">
        <f>'[3]methanogen M06-L TZVP smd redo'!N8</f>
        <v>14.056240000000001</v>
      </c>
      <c r="AJ8" s="40">
        <f>'[3]methanogen M06-L TZVP smd redo'!S8</f>
        <v>1.1955899999999999</v>
      </c>
      <c r="AK8" s="40">
        <f>'[3]methanogen M06-L TZVP smd redo'!R8</f>
        <v>15.148910000000001</v>
      </c>
      <c r="AL8" s="40">
        <f>'[3]methanogen M06-L TZVP smd redo'!Y8</f>
        <v>1.1736800000000001</v>
      </c>
      <c r="AM8" s="40">
        <f>'[3]methanogen M06-L TZVP smd redo'!W8</f>
        <v>16.50301</v>
      </c>
      <c r="AN8" s="40">
        <f>'[3]methanogen M06-L TZVP smd redo'!V8</f>
        <v>16.45992</v>
      </c>
      <c r="AO8" s="40">
        <f>'[3]methanogen M06-L TZVP smd redo'!AK8</f>
        <v>1.1533</v>
      </c>
      <c r="AP8" s="40">
        <f>PRODUCT('[3]methanogen M06-L TZVP smd redo'!AD8:AF8)^(1/3)</f>
        <v>15.01508002968237</v>
      </c>
      <c r="AQ8" s="40">
        <f>'[3]methanogen M06-L TZVP smd redo'!BA8</f>
        <v>1.13104</v>
      </c>
      <c r="AR8" s="40">
        <f>PRODUCT('[3]methanogen M06-L TZVP smd redo'!AT8:AV8)^(1/3)</f>
        <v>14.332605414381156</v>
      </c>
      <c r="AS8" s="41">
        <f>'[3]methanogen M06-L TZVP smd redo'!FO8</f>
        <v>1.12761</v>
      </c>
      <c r="AT8" s="40">
        <f>'[3]methanogen M06-L TZVP smd redo'!FK8</f>
        <v>13.43421</v>
      </c>
      <c r="AU8" s="40">
        <f>'[3]methanogen M06-L TZVP smd redo'!CD8</f>
        <v>14.68858</v>
      </c>
      <c r="AV8" s="40">
        <f>'[3]methanogen M06-L TZVP smd redo'!CG8</f>
        <v>6.8140499999999999</v>
      </c>
      <c r="AW8" s="40">
        <f>'[3]methanogen M06-L TZVP smd redo'!CK8</f>
        <v>1.14869</v>
      </c>
      <c r="AX8" s="40">
        <f>PRODUCT('[3]methanogen M06-L TZVP smd redo'!CN8:CP8)^(1/3)</f>
        <v>13.967251183904299</v>
      </c>
      <c r="AY8" s="40">
        <f>'[3]methanogen M06-L TZVP smd redo'!DH8</f>
        <v>1.14917</v>
      </c>
      <c r="AZ8" s="40">
        <f>PRODUCT('[3]methanogen M06-L TZVP smd redo'!DJ8:DL8)^(1/3)</f>
        <v>14.108595929989381</v>
      </c>
      <c r="BA8" s="40">
        <f>'[3]methanogen M06-L TZVP smd redo'!EI8</f>
        <v>1.15411</v>
      </c>
      <c r="BB8" s="40">
        <f>PRODUCT('[3]methanogen M06-L TZVP smd redo'!EJ8:EL8)^(1/3)</f>
        <v>15.289775084802416</v>
      </c>
      <c r="BC8" s="40"/>
      <c r="BD8" s="44">
        <f>'[4]methanogen M06-L TZVP smd redo'!H8</f>
        <v>17.864129999999999</v>
      </c>
      <c r="BE8" s="44">
        <f>'[4]methanogen M06-L TZVP smd redo'!M8</f>
        <v>16.820450000000001</v>
      </c>
      <c r="BF8" s="44">
        <f>'[4]methanogen M06-L TZVP smd redo'!R8</f>
        <v>18.20166</v>
      </c>
      <c r="BG8" s="44">
        <f>'[4]methanogen M06-L TZVP smd redo'!Y8</f>
        <v>19.418130000000001</v>
      </c>
      <c r="BH8" s="44">
        <f>'[4]methanogen M06-L TZVP smd redo'!Z8</f>
        <v>19.471769999999999</v>
      </c>
      <c r="BI8" s="44">
        <f>PRODUCT('[4]methanogen M06-L TZVP smd redo'!AL8:AN8)^(1/3)</f>
        <v>17.416104994452446</v>
      </c>
      <c r="BJ8" s="133">
        <f>PRODUCT('[4]methanogen M06-L TZVP smd redo'!BC8:BE8)^(1/3)</f>
        <v>16.308449908054644</v>
      </c>
      <c r="BK8" s="133">
        <f>'[4]methanogen M06-L TZVP smd redo'!ER8</f>
        <v>15.24403</v>
      </c>
      <c r="BL8" s="40">
        <f>PRODUCT('[4]methanogen M06-L TZVP smd redo'!DZ8:EB8)^(1/3)</f>
        <v>17.753007595900836</v>
      </c>
      <c r="BM8" s="40">
        <f>PRODUCT('[4]methanogen M06-L TZVP smd redo'!CI8:CK8)^(1/3)</f>
        <v>16.135563394910228</v>
      </c>
      <c r="BN8" s="40">
        <f>PRODUCT('[4]methanogen M06-L TZVP smd redo'!DD8:DF8)^(1/3)</f>
        <v>16.305858505694648</v>
      </c>
      <c r="BO8" s="40"/>
      <c r="BP8" s="45">
        <f t="shared" si="39"/>
        <v>1.1286271409001607</v>
      </c>
      <c r="BQ8" s="45">
        <f t="shared" si="2"/>
        <v>1.0620482805156817</v>
      </c>
      <c r="BR8" s="45">
        <f t="shared" si="3"/>
        <v>0.92411626192336305</v>
      </c>
      <c r="BS8" s="45">
        <f t="shared" si="40"/>
        <v>0.93477172337183523</v>
      </c>
      <c r="BT8" s="45">
        <f t="shared" si="41"/>
        <v>1.118032419200639</v>
      </c>
      <c r="BU8" s="45">
        <f t="shared" si="4"/>
        <v>1.114952511263871</v>
      </c>
      <c r="BV8" s="45">
        <f t="shared" si="5"/>
        <v>1.0679190905722278</v>
      </c>
      <c r="BW8" s="45">
        <f t="shared" si="6"/>
        <v>1.0698253616697582</v>
      </c>
      <c r="BX8" s="45">
        <f t="shared" si="7"/>
        <v>0.90438777380726143</v>
      </c>
      <c r="BY8" s="45">
        <f t="shared" si="42"/>
        <v>0.23004825020740921</v>
      </c>
      <c r="BZ8" s="45">
        <f t="shared" si="8"/>
        <v>0.98987073056181962</v>
      </c>
      <c r="CA8" s="45">
        <f t="shared" si="9"/>
        <v>0.50557254951610564</v>
      </c>
      <c r="CB8" s="45">
        <f t="shared" si="10"/>
        <v>1.0885772526506479</v>
      </c>
      <c r="CC8" s="45">
        <f t="shared" si="11"/>
        <v>0.98955620087559659</v>
      </c>
      <c r="CD8" s="45">
        <f t="shared" si="12"/>
        <v>0.93625173429354924</v>
      </c>
      <c r="CE8" s="39"/>
      <c r="CF8" s="75">
        <f t="shared" si="43"/>
        <v>121.00197455380626</v>
      </c>
      <c r="CG8" s="75">
        <f t="shared" si="44"/>
        <v>60.199383665560127</v>
      </c>
      <c r="CH8" s="75">
        <f t="shared" si="45"/>
        <v>-78.917390663318727</v>
      </c>
      <c r="CI8" s="75">
        <f t="shared" si="46"/>
        <v>-67.452925628346861</v>
      </c>
      <c r="CJ8" s="75">
        <f t="shared" si="47"/>
        <v>111.57037180858745</v>
      </c>
      <c r="CK8" s="75">
        <f t="shared" si="48"/>
        <v>108.81181321033387</v>
      </c>
      <c r="CL8" s="75">
        <f t="shared" si="49"/>
        <v>65.711979777056627</v>
      </c>
      <c r="CM8" s="75">
        <f t="shared" si="50"/>
        <v>67.495421760310208</v>
      </c>
      <c r="CN8" s="75">
        <f t="shared" si="51"/>
        <v>-100.49705723752132</v>
      </c>
      <c r="CO8" s="75">
        <f t="shared" si="52"/>
        <v>-1469.4662085499506</v>
      </c>
      <c r="CP8" s="75">
        <f t="shared" si="53"/>
        <v>-10.180919569264931</v>
      </c>
      <c r="CQ8" s="75">
        <f t="shared" si="54"/>
        <v>-682.06373051085075</v>
      </c>
      <c r="CR8" s="75">
        <f t="shared" si="55"/>
        <v>84.871570832936527</v>
      </c>
      <c r="CS8" s="75">
        <f t="shared" si="56"/>
        <v>-10.498718305732375</v>
      </c>
      <c r="CT8" s="75">
        <f t="shared" si="57"/>
        <v>-65.870891769460329</v>
      </c>
      <c r="CU8" s="130"/>
      <c r="CV8" s="45">
        <f t="shared" si="58"/>
        <v>0.9949943473877545</v>
      </c>
      <c r="CW8" s="45">
        <f t="shared" si="22"/>
        <v>1.0003917532084823</v>
      </c>
      <c r="CX8" s="45">
        <f t="shared" si="23"/>
        <v>0.99968216773213892</v>
      </c>
      <c r="CY8" s="45">
        <f t="shared" si="59"/>
        <v>0.99966566107264099</v>
      </c>
      <c r="CZ8" s="45">
        <f t="shared" si="60"/>
        <v>0.99956599530797152</v>
      </c>
      <c r="DA8" s="45">
        <f t="shared" si="24"/>
        <v>0.99942196317199983</v>
      </c>
      <c r="DB8" s="45">
        <f t="shared" si="25"/>
        <v>0.99970419801525245</v>
      </c>
      <c r="DC8" s="45">
        <f t="shared" si="26"/>
        <v>0.99972564258261121</v>
      </c>
      <c r="DD8" s="45">
        <f t="shared" si="61"/>
        <v>0.99487844120932356</v>
      </c>
      <c r="DE8" s="45">
        <f t="shared" si="27"/>
        <v>0.99487844120932334</v>
      </c>
      <c r="DF8" s="45">
        <f t="shared" si="62"/>
        <v>0.99430336483092097</v>
      </c>
      <c r="DG8" s="45">
        <f t="shared" si="28"/>
        <v>0.99373653411204255</v>
      </c>
      <c r="DH8" s="45">
        <f t="shared" si="29"/>
        <v>1.000032381444564</v>
      </c>
      <c r="DI8" s="45">
        <f t="shared" si="30"/>
        <v>0.99998792558785976</v>
      </c>
      <c r="DJ8" s="45">
        <f t="shared" si="31"/>
        <v>0.99998734324433836</v>
      </c>
      <c r="DL8" s="41">
        <f t="shared" si="32"/>
        <v>1.2362880641777565</v>
      </c>
      <c r="DM8" s="41">
        <f t="shared" si="33"/>
        <v>1.2308918182089348</v>
      </c>
      <c r="DN8" s="41">
        <f t="shared" si="34"/>
        <v>1.0698253616697582</v>
      </c>
      <c r="DP8" s="41">
        <f t="shared" si="63"/>
        <v>1.0745154901683405</v>
      </c>
      <c r="DQ8" s="41">
        <f t="shared" si="64"/>
        <v>1.0030418318390224</v>
      </c>
      <c r="DR8" s="41">
        <f t="shared" si="65"/>
        <v>1.0777839855978575</v>
      </c>
      <c r="DT8" s="41">
        <f t="shared" si="66"/>
        <v>1.1574881958736549</v>
      </c>
      <c r="DU8" s="41">
        <f t="shared" si="67"/>
        <v>1.0668737063348837</v>
      </c>
      <c r="DV8" s="41">
        <f t="shared" si="68"/>
        <v>1.234893721570604</v>
      </c>
    </row>
    <row r="9" spans="1:126" x14ac:dyDescent="0.2">
      <c r="A9" s="43">
        <v>10</v>
      </c>
      <c r="B9" s="43">
        <f t="shared" si="0"/>
        <v>283.14999999999998</v>
      </c>
      <c r="C9" s="44">
        <f t="shared" si="35"/>
        <v>3.5316969803990821</v>
      </c>
      <c r="E9" s="40">
        <f>'[4]methanogen M06-L TZVP smd redo'!I9</f>
        <v>4.9720572045592881</v>
      </c>
      <c r="F9" s="40">
        <f>'[4]methanogen M06-L TZVP smd redo'!N9</f>
        <v>4.5806577086813238</v>
      </c>
      <c r="G9" s="40">
        <f>'[4]methanogen M06-L TZVP smd redo'!S9</f>
        <v>4.9093192091795856</v>
      </c>
      <c r="H9" s="40">
        <f>'[4]methanogen M06-L TZVP smd redo'!AB9</f>
        <v>5.0843470749619701</v>
      </c>
      <c r="I9" s="40">
        <f>'[4]methanogen M06-L TZVP smd redo'!AS9</f>
        <v>5.6589667700630564</v>
      </c>
      <c r="J9" s="40">
        <f>'[4]methanogen M06-L TZVP smd redo'!BJ9</f>
        <v>5.9534855079048654</v>
      </c>
      <c r="K9" s="40">
        <f>'[4]methanogen M06-L TZVP smd redo'!EV9</f>
        <v>6.2386650259160792</v>
      </c>
      <c r="L9" s="40">
        <f>'[4]methanogen M06-L TZVP smd redo'!CL9</f>
        <v>5.6413733059847981</v>
      </c>
      <c r="M9" s="40">
        <f>'[4]methanogen M06-L TZVP smd redo'!DG9</f>
        <v>5.6499570903045804</v>
      </c>
      <c r="N9" s="40">
        <f>'[4]methanogen M06-L TZVP smd redo'!EC9</f>
        <v>5.987014309963623</v>
      </c>
      <c r="P9" s="43">
        <v>800</v>
      </c>
      <c r="Q9" s="44">
        <f t="shared" si="36"/>
        <v>1.25</v>
      </c>
      <c r="R9" s="43">
        <v>1.77</v>
      </c>
      <c r="S9" s="43">
        <f t="shared" si="37"/>
        <v>1.0017701663956411</v>
      </c>
      <c r="T9" s="43">
        <f t="shared" si="38"/>
        <v>0.76939699864264632</v>
      </c>
      <c r="AA9" s="40">
        <f t="shared" si="1"/>
        <v>6.3719196355001726</v>
      </c>
      <c r="AB9" s="40"/>
      <c r="AC9" s="40">
        <f>EXP('d-beta'!Y10/1000)*'[3]methanogen M06-L TZVP smd redo'!EZ9</f>
        <v>16.183573213237462</v>
      </c>
      <c r="AD9" s="40">
        <f>'[3]methanogen M06-L TZVP smd redo'!ET9</f>
        <v>3.69794</v>
      </c>
      <c r="AE9" s="40">
        <f>'[3]methanogen M06-L TZVP smd redo'!ER9</f>
        <v>1.2131099999999999</v>
      </c>
      <c r="AF9" s="40">
        <f>'[3]methanogen M06-L TZVP smd redo'!K9</f>
        <v>1.1958200000000001</v>
      </c>
      <c r="AG9" s="40">
        <f>'[3]methanogen M06-L TZVP smd redo'!J9</f>
        <v>14.47823</v>
      </c>
      <c r="AH9" s="40">
        <f>'[3]methanogen M06-L TZVP smd redo'!O9</f>
        <v>1.1890799999999999</v>
      </c>
      <c r="AI9" s="40">
        <f>'[3]methanogen M06-L TZVP smd redo'!N9</f>
        <v>13.7195</v>
      </c>
      <c r="AJ9" s="40">
        <f>'[3]methanogen M06-L TZVP smd redo'!S9</f>
        <v>1.19347</v>
      </c>
      <c r="AK9" s="40">
        <f>'[3]methanogen M06-L TZVP smd redo'!R9</f>
        <v>14.77772</v>
      </c>
      <c r="AL9" s="40">
        <f>'[3]methanogen M06-L TZVP smd redo'!Y9</f>
        <v>1.1717900000000001</v>
      </c>
      <c r="AM9" s="40">
        <f>'[3]methanogen M06-L TZVP smd redo'!W9</f>
        <v>16.084129999999998</v>
      </c>
      <c r="AN9" s="40">
        <f>'[3]methanogen M06-L TZVP smd redo'!V9</f>
        <v>16.042000000000002</v>
      </c>
      <c r="AO9" s="40">
        <f>'[3]methanogen M06-L TZVP smd redo'!AK9</f>
        <v>1.1517200000000001</v>
      </c>
      <c r="AP9" s="40">
        <f>PRODUCT('[3]methanogen M06-L TZVP smd redo'!AD9:AF9)^(1/3)</f>
        <v>14.653124843848913</v>
      </c>
      <c r="AQ9" s="40">
        <f>'[3]methanogen M06-L TZVP smd redo'!BA9</f>
        <v>1.12971</v>
      </c>
      <c r="AR9" s="40">
        <f>PRODUCT('[3]methanogen M06-L TZVP smd redo'!AT9:AV9)^(1/3)</f>
        <v>13.993339940562525</v>
      </c>
      <c r="AS9" s="41">
        <f>'[3]methanogen M06-L TZVP smd redo'!FO9</f>
        <v>1.12642</v>
      </c>
      <c r="AT9" s="40">
        <f>'[3]methanogen M06-L TZVP smd redo'!FK9</f>
        <v>13.131769999999999</v>
      </c>
      <c r="AU9" s="40">
        <f>'[3]methanogen M06-L TZVP smd redo'!CD9</f>
        <v>14.3309</v>
      </c>
      <c r="AV9" s="40">
        <f>'[3]methanogen M06-L TZVP smd redo'!CG9</f>
        <v>6.6960800000000003</v>
      </c>
      <c r="AW9" s="40">
        <f>'[3]methanogen M06-L TZVP smd redo'!CK9</f>
        <v>1.14716</v>
      </c>
      <c r="AX9" s="40">
        <f>PRODUCT('[3]methanogen M06-L TZVP smd redo'!CN9:CP9)^(1/3)</f>
        <v>13.640665193168356</v>
      </c>
      <c r="AY9" s="40">
        <f>'[3]methanogen M06-L TZVP smd redo'!DH9</f>
        <v>1.14764</v>
      </c>
      <c r="AZ9" s="40">
        <f>PRODUCT('[3]methanogen M06-L TZVP smd redo'!DJ9:DL9)^(1/3)</f>
        <v>13.777479650230539</v>
      </c>
      <c r="BA9" s="40">
        <f>'[3]methanogen M06-L TZVP smd redo'!EI9</f>
        <v>1.1525700000000001</v>
      </c>
      <c r="BB9" s="40">
        <f>PRODUCT('[3]methanogen M06-L TZVP smd redo'!EJ9:EL9)^(1/3)</f>
        <v>14.92022422083609</v>
      </c>
      <c r="BC9" s="40"/>
      <c r="BD9" s="44">
        <f>'[4]methanogen M06-L TZVP smd redo'!H9</f>
        <v>17.399439999999998</v>
      </c>
      <c r="BE9" s="44">
        <f>'[4]methanogen M06-L TZVP smd redo'!M9</f>
        <v>16.388310000000001</v>
      </c>
      <c r="BF9" s="44">
        <f>'[4]methanogen M06-L TZVP smd redo'!R9</f>
        <v>17.72335</v>
      </c>
      <c r="BG9" s="44">
        <f>'[4]methanogen M06-L TZVP smd redo'!Y9</f>
        <v>18.893429999999999</v>
      </c>
      <c r="BH9" s="44">
        <f>'[4]methanogen M06-L TZVP smd redo'!Z9</f>
        <v>18.94575</v>
      </c>
      <c r="BI9" s="44">
        <f>PRODUCT('[4]methanogen M06-L TZVP smd redo'!AL9:AN9)^(1/3)</f>
        <v>16.971799348772034</v>
      </c>
      <c r="BJ9" s="133">
        <f>PRODUCT('[4]methanogen M06-L TZVP smd redo'!BC9:BE9)^(1/3)</f>
        <v>15.902531240194349</v>
      </c>
      <c r="BK9" s="133">
        <f>'[4]methanogen M06-L TZVP smd redo'!ER9</f>
        <v>14.884169999999999</v>
      </c>
      <c r="BL9" s="40">
        <f>PRODUCT('[4]methanogen M06-L TZVP smd redo'!DZ9:EB9)^(1/3)</f>
        <v>17.299559137436276</v>
      </c>
      <c r="BM9" s="40">
        <f>PRODUCT('[4]methanogen M06-L TZVP smd redo'!CI9:CK9)^(1/3)</f>
        <v>15.736301836246149</v>
      </c>
      <c r="BN9" s="40">
        <f>PRODUCT('[4]methanogen M06-L TZVP smd redo'!DD9:DF9)^(1/3)</f>
        <v>15.900921532433921</v>
      </c>
      <c r="BO9" s="40"/>
      <c r="BP9" s="45">
        <f t="shared" si="39"/>
        <v>1.1283382971354539</v>
      </c>
      <c r="BQ9" s="45">
        <f t="shared" si="2"/>
        <v>1.0616982471041858</v>
      </c>
      <c r="BR9" s="45">
        <f t="shared" si="3"/>
        <v>0.92467338285369305</v>
      </c>
      <c r="BS9" s="45">
        <f t="shared" si="40"/>
        <v>0.93547893326999454</v>
      </c>
      <c r="BT9" s="45">
        <f t="shared" si="41"/>
        <v>1.1163076825658316</v>
      </c>
      <c r="BU9" s="45">
        <f t="shared" si="4"/>
        <v>1.1132249216325434</v>
      </c>
      <c r="BV9" s="45">
        <f t="shared" si="5"/>
        <v>1.0672388623186642</v>
      </c>
      <c r="BW9" s="45">
        <f t="shared" si="6"/>
        <v>1.0684190814935834</v>
      </c>
      <c r="BX9" s="45">
        <f t="shared" si="7"/>
        <v>0.90526173505816576</v>
      </c>
      <c r="BY9" s="45">
        <f t="shared" si="42"/>
        <v>0.23359339473033749</v>
      </c>
      <c r="BZ9" s="45">
        <f t="shared" si="8"/>
        <v>0.98945344367478738</v>
      </c>
      <c r="CA9" s="45">
        <f t="shared" si="9"/>
        <v>0.50823314546931408</v>
      </c>
      <c r="CB9" s="45">
        <f t="shared" si="10"/>
        <v>1.0878494043584004</v>
      </c>
      <c r="CC9" s="45">
        <f t="shared" si="11"/>
        <v>0.98964716001824238</v>
      </c>
      <c r="CD9" s="45">
        <f t="shared" si="12"/>
        <v>0.9369025172681178</v>
      </c>
      <c r="CE9" s="39"/>
      <c r="CF9" s="75">
        <f t="shared" si="43"/>
        <v>120.74601692023683</v>
      </c>
      <c r="CG9" s="75">
        <f t="shared" si="44"/>
        <v>59.869746008605155</v>
      </c>
      <c r="CH9" s="75">
        <f t="shared" si="45"/>
        <v>-78.314703441689616</v>
      </c>
      <c r="CI9" s="75">
        <f t="shared" si="46"/>
        <v>-66.696652741228647</v>
      </c>
      <c r="CJ9" s="75">
        <f t="shared" si="47"/>
        <v>110.02652718438421</v>
      </c>
      <c r="CK9" s="75">
        <f t="shared" si="48"/>
        <v>107.26113780001772</v>
      </c>
      <c r="CL9" s="75">
        <f t="shared" si="49"/>
        <v>65.07481073234392</v>
      </c>
      <c r="CM9" s="75">
        <f t="shared" si="50"/>
        <v>66.180061972115865</v>
      </c>
      <c r="CN9" s="75">
        <f t="shared" si="51"/>
        <v>-99.531167086341</v>
      </c>
      <c r="CO9" s="75">
        <f t="shared" si="52"/>
        <v>-1454.1733044109826</v>
      </c>
      <c r="CP9" s="75">
        <f t="shared" si="53"/>
        <v>-10.60256540034813</v>
      </c>
      <c r="CQ9" s="75">
        <f t="shared" si="54"/>
        <v>-676.81498891373246</v>
      </c>
      <c r="CR9" s="75">
        <f t="shared" si="55"/>
        <v>84.202723741730907</v>
      </c>
      <c r="CS9" s="75">
        <f t="shared" si="56"/>
        <v>-10.406803402486915</v>
      </c>
      <c r="CT9" s="75">
        <f t="shared" si="57"/>
        <v>-65.176039223056065</v>
      </c>
      <c r="CU9" s="130"/>
      <c r="CV9" s="45">
        <f t="shared" si="58"/>
        <v>0.99505254184042746</v>
      </c>
      <c r="CW9" s="45">
        <f t="shared" si="22"/>
        <v>1.0003896148038236</v>
      </c>
      <c r="CX9" s="45">
        <f t="shared" si="23"/>
        <v>0.99967294412120977</v>
      </c>
      <c r="CY9" s="45">
        <f t="shared" si="59"/>
        <v>0.99968329177282267</v>
      </c>
      <c r="CZ9" s="45">
        <f t="shared" si="60"/>
        <v>0.99957114320290041</v>
      </c>
      <c r="DA9" s="45">
        <f t="shared" si="24"/>
        <v>0.99942861376064074</v>
      </c>
      <c r="DB9" s="45">
        <f t="shared" si="25"/>
        <v>0.99970722429805681</v>
      </c>
      <c r="DC9" s="45">
        <f t="shared" si="26"/>
        <v>0.99971658859083479</v>
      </c>
      <c r="DD9" s="45">
        <f t="shared" si="61"/>
        <v>0.99494137274174177</v>
      </c>
      <c r="DE9" s="45">
        <f t="shared" si="27"/>
        <v>0.99494137274174177</v>
      </c>
      <c r="DF9" s="45">
        <f t="shared" si="62"/>
        <v>0.99437287693238785</v>
      </c>
      <c r="DG9" s="45">
        <f t="shared" si="28"/>
        <v>0.99380001460612166</v>
      </c>
      <c r="DH9" s="45">
        <f t="shared" si="29"/>
        <v>1.0000333303701829</v>
      </c>
      <c r="DI9" s="45">
        <f t="shared" si="30"/>
        <v>0.99999146444122111</v>
      </c>
      <c r="DJ9" s="45">
        <f t="shared" si="31"/>
        <v>0.99999104101881831</v>
      </c>
      <c r="DL9" s="41">
        <f t="shared" si="32"/>
        <v>1.2345490289677032</v>
      </c>
      <c r="DM9" s="41">
        <f t="shared" si="33"/>
        <v>1.2283348345743494</v>
      </c>
      <c r="DN9" s="41">
        <f t="shared" si="34"/>
        <v>1.0684190814935834</v>
      </c>
      <c r="DP9" s="41">
        <f t="shared" si="63"/>
        <v>1.0738242557824573</v>
      </c>
      <c r="DQ9" s="41">
        <f t="shared" si="64"/>
        <v>1.0029207577990449</v>
      </c>
      <c r="DR9" s="41">
        <f t="shared" si="65"/>
        <v>1.0769606363523374</v>
      </c>
      <c r="DT9" s="41">
        <f t="shared" si="66"/>
        <v>1.1565196930809996</v>
      </c>
      <c r="DU9" s="41">
        <f t="shared" si="67"/>
        <v>1.0656095819956126</v>
      </c>
      <c r="DV9" s="41">
        <f t="shared" si="68"/>
        <v>1.232398466713738</v>
      </c>
    </row>
    <row r="10" spans="1:126" x14ac:dyDescent="0.2">
      <c r="A10" s="43">
        <v>12</v>
      </c>
      <c r="B10" s="43">
        <f t="shared" si="0"/>
        <v>285.14999999999998</v>
      </c>
      <c r="C10" s="44">
        <f t="shared" si="35"/>
        <v>3.5069261792039281</v>
      </c>
      <c r="E10" s="40">
        <f>'[4]methanogen M06-L TZVP smd redo'!I10</f>
        <v>4.9180002441986392</v>
      </c>
      <c r="F10" s="40">
        <f>'[4]methanogen M06-L TZVP smd redo'!N10</f>
        <v>4.5274629277267664</v>
      </c>
      <c r="G10" s="40">
        <f>'[4]methanogen M06-L TZVP smd redo'!S10</f>
        <v>4.8589945357173647</v>
      </c>
      <c r="H10" s="40">
        <f>'[4]methanogen M06-L TZVP smd redo'!AB10</f>
        <v>5.0316173738806924</v>
      </c>
      <c r="I10" s="40">
        <f>'[4]methanogen M06-L TZVP smd redo'!AS10</f>
        <v>5.6036650829447421</v>
      </c>
      <c r="J10" s="40">
        <f>'[4]methanogen M06-L TZVP smd redo'!BJ10</f>
        <v>5.8920461986859962</v>
      </c>
      <c r="K10" s="40">
        <f>'[4]methanogen M06-L TZVP smd redo'!EV10</f>
        <v>6.1648570523438195</v>
      </c>
      <c r="L10" s="40">
        <f>'[4]methanogen M06-L TZVP smd redo'!CL10</f>
        <v>5.5754292150242968</v>
      </c>
      <c r="M10" s="40">
        <f>'[4]methanogen M06-L TZVP smd redo'!DG10</f>
        <v>5.5885501319821174</v>
      </c>
      <c r="N10" s="40">
        <f>'[4]methanogen M06-L TZVP smd redo'!EC10</f>
        <v>5.9195637370683674</v>
      </c>
      <c r="P10" s="43">
        <v>900</v>
      </c>
      <c r="Q10" s="44">
        <f t="shared" si="36"/>
        <v>1.1111111111111112</v>
      </c>
      <c r="R10" s="43">
        <v>1.57</v>
      </c>
      <c r="S10" s="43">
        <f t="shared" si="37"/>
        <v>1.0015701475938739</v>
      </c>
      <c r="T10" s="43">
        <f t="shared" si="38"/>
        <v>0.56957801585810763</v>
      </c>
      <c r="AA10" s="40">
        <f t="shared" si="1"/>
        <v>6.3021083910724958</v>
      </c>
      <c r="AB10" s="40"/>
      <c r="AC10" s="40">
        <f>EXP('d-beta'!Y11/1000)*'[3]methanogen M06-L TZVP smd redo'!EZ10</f>
        <v>15.793120776971531</v>
      </c>
      <c r="AD10" s="40">
        <f>'[3]methanogen M06-L TZVP smd redo'!ET10</f>
        <v>3.6604800000000002</v>
      </c>
      <c r="AE10" s="40">
        <f>'[3]methanogen M06-L TZVP smd redo'!ER10</f>
        <v>1.2109300000000001</v>
      </c>
      <c r="AF10" s="40">
        <f>'[3]methanogen M06-L TZVP smd redo'!K10</f>
        <v>1.1937599999999999</v>
      </c>
      <c r="AG10" s="40">
        <f>'[3]methanogen M06-L TZVP smd redo'!J10</f>
        <v>14.13213</v>
      </c>
      <c r="AH10" s="40">
        <f>'[3]methanogen M06-L TZVP smd redo'!O10</f>
        <v>1.18706</v>
      </c>
      <c r="AI10" s="40">
        <f>'[3]methanogen M06-L TZVP smd redo'!N10</f>
        <v>13.395580000000001</v>
      </c>
      <c r="AJ10" s="40">
        <f>'[3]methanogen M06-L TZVP smd redo'!S10</f>
        <v>1.1913899999999999</v>
      </c>
      <c r="AK10" s="40">
        <f>'[3]methanogen M06-L TZVP smd redo'!R10</f>
        <v>14.420909999999999</v>
      </c>
      <c r="AL10" s="40">
        <f>'[3]methanogen M06-L TZVP smd redo'!Y10</f>
        <v>1.1699200000000001</v>
      </c>
      <c r="AM10" s="40">
        <f>'[3]methanogen M06-L TZVP smd redo'!W10</f>
        <v>15.681749999999999</v>
      </c>
      <c r="AN10" s="40">
        <f>'[3]methanogen M06-L TZVP smd redo'!V10</f>
        <v>15.64054</v>
      </c>
      <c r="AO10" s="40">
        <f>'[3]methanogen M06-L TZVP smd redo'!AK10</f>
        <v>1.15015</v>
      </c>
      <c r="AP10" s="40">
        <f>PRODUCT('[3]methanogen M06-L TZVP smd redo'!AD10:AF10)^(1/3)</f>
        <v>14.304944859923786</v>
      </c>
      <c r="AQ10" s="40">
        <f>'[3]methanogen M06-L TZVP smd redo'!BA10</f>
        <v>1.12839</v>
      </c>
      <c r="AR10" s="40">
        <f>PRODUCT('[3]methanogen M06-L TZVP smd redo'!AT10:AV10)^(1/3)</f>
        <v>13.666851102364244</v>
      </c>
      <c r="AS10" s="41">
        <f>'[3]methanogen M06-L TZVP smd redo'!FO10</f>
        <v>1.1252599999999999</v>
      </c>
      <c r="AT10" s="40">
        <f>'[3]methanogen M06-L TZVP smd redo'!FK10</f>
        <v>12.840299999999999</v>
      </c>
      <c r="AU10" s="40">
        <f>'[3]methanogen M06-L TZVP smd redo'!CD10</f>
        <v>13.986969999999999</v>
      </c>
      <c r="AV10" s="40">
        <f>'[3]methanogen M06-L TZVP smd redo'!CG10</f>
        <v>6.5818399999999997</v>
      </c>
      <c r="AW10" s="40">
        <f>'[3]methanogen M06-L TZVP smd redo'!CK10</f>
        <v>1.1456599999999999</v>
      </c>
      <c r="AX10" s="40">
        <f>PRODUCT('[3]methanogen M06-L TZVP smd redo'!CN10:CP10)^(1/3)</f>
        <v>13.326277670914163</v>
      </c>
      <c r="AY10" s="40">
        <f>'[3]methanogen M06-L TZVP smd redo'!DH10</f>
        <v>1.1461300000000001</v>
      </c>
      <c r="AZ10" s="40">
        <f>PRODUCT('[3]methanogen M06-L TZVP smd redo'!DJ10:DL10)^(1/3)</f>
        <v>13.458767692478332</v>
      </c>
      <c r="BA10" s="40">
        <f>'[3]methanogen M06-L TZVP smd redo'!EI10</f>
        <v>1.1510499999999999</v>
      </c>
      <c r="BB10" s="40">
        <f>PRODUCT('[3]methanogen M06-L TZVP smd redo'!EJ10:EL10)^(1/3)</f>
        <v>14.564728153803365</v>
      </c>
      <c r="BC10" s="40"/>
      <c r="BD10" s="44">
        <f>'[4]methanogen M06-L TZVP smd redo'!H10</f>
        <v>16.953340000000001</v>
      </c>
      <c r="BE10" s="44">
        <f>'[4]methanogen M06-L TZVP smd redo'!M10</f>
        <v>15.97335</v>
      </c>
      <c r="BF10" s="44">
        <f>'[4]methanogen M06-L TZVP smd redo'!R10</f>
        <v>17.264410000000002</v>
      </c>
      <c r="BG10" s="44">
        <f>'[4]methanogen M06-L TZVP smd redo'!Y10</f>
        <v>18.390250000000002</v>
      </c>
      <c r="BH10" s="44">
        <f>'[4]methanogen M06-L TZVP smd redo'!Z10</f>
        <v>18.441320000000001</v>
      </c>
      <c r="BI10" s="44">
        <f>PRODUCT('[4]methanogen M06-L TZVP smd redo'!AL10:AN10)^(1/3)</f>
        <v>16.545028492688104</v>
      </c>
      <c r="BJ10" s="133">
        <f>PRODUCT('[4]methanogen M06-L TZVP smd redo'!BC10:BE10)^(1/3)</f>
        <v>15.512402530427504</v>
      </c>
      <c r="BK10" s="133">
        <f>'[4]methanogen M06-L TZVP smd redo'!ER10</f>
        <v>14.537750000000001</v>
      </c>
      <c r="BL10" s="40">
        <f>PRODUCT('[4]methanogen M06-L TZVP smd redo'!DZ10:EB10)^(1/3)</f>
        <v>16.863970231226251</v>
      </c>
      <c r="BM10" s="40">
        <f>PRODUCT('[4]methanogen M06-L TZVP smd redo'!CI10:CK10)^(1/3)</f>
        <v>15.352505491216064</v>
      </c>
      <c r="BN10" s="40">
        <f>PRODUCT('[4]methanogen M06-L TZVP smd redo'!DD10:DF10)^(1/3)</f>
        <v>15.511703580996807</v>
      </c>
      <c r="BO10" s="40"/>
      <c r="BP10" s="45">
        <f t="shared" si="39"/>
        <v>1.1280587626071403</v>
      </c>
      <c r="BQ10" s="45">
        <f t="shared" si="2"/>
        <v>1.0613515636982851</v>
      </c>
      <c r="BR10" s="45">
        <f t="shared" si="3"/>
        <v>0.92521841174995256</v>
      </c>
      <c r="BS10" s="45">
        <f t="shared" si="40"/>
        <v>0.93618081568998313</v>
      </c>
      <c r="BT10" s="45">
        <f t="shared" si="41"/>
        <v>1.1146139765277492</v>
      </c>
      <c r="BU10" s="45">
        <f t="shared" si="4"/>
        <v>1.1115272486914951</v>
      </c>
      <c r="BV10" s="45">
        <f t="shared" si="5"/>
        <v>1.0665677647440561</v>
      </c>
      <c r="BW10" s="45">
        <f t="shared" si="6"/>
        <v>1.0670428732388095</v>
      </c>
      <c r="BX10" s="45">
        <f t="shared" si="7"/>
        <v>0.90612885568711665</v>
      </c>
      <c r="BY10" s="45">
        <f t="shared" si="42"/>
        <v>0.23713974889955272</v>
      </c>
      <c r="BZ10" s="45">
        <f t="shared" si="8"/>
        <v>0.98903643167684685</v>
      </c>
      <c r="CA10" s="45">
        <f t="shared" si="9"/>
        <v>0.51086876838575423</v>
      </c>
      <c r="CB10" s="45">
        <f t="shared" si="10"/>
        <v>1.0871281993970729</v>
      </c>
      <c r="CC10" s="45">
        <f t="shared" si="11"/>
        <v>0.98973690485062038</v>
      </c>
      <c r="CD10" s="45">
        <f t="shared" si="12"/>
        <v>0.93754468829425319</v>
      </c>
      <c r="CE10" s="39"/>
      <c r="CF10" s="75">
        <f t="shared" si="43"/>
        <v>120.49824622887148</v>
      </c>
      <c r="CG10" s="75">
        <f t="shared" si="44"/>
        <v>59.543156017905737</v>
      </c>
      <c r="CH10" s="75">
        <f t="shared" si="45"/>
        <v>-77.7254485310836</v>
      </c>
      <c r="CI10" s="75">
        <f t="shared" si="46"/>
        <v>-65.94664200527059</v>
      </c>
      <c r="CJ10" s="75">
        <f t="shared" si="47"/>
        <v>108.50813557562135</v>
      </c>
      <c r="CK10" s="75">
        <f t="shared" si="48"/>
        <v>105.73496936363146</v>
      </c>
      <c r="CL10" s="75">
        <f t="shared" si="49"/>
        <v>64.445796286307626</v>
      </c>
      <c r="CM10" s="75">
        <f t="shared" si="50"/>
        <v>64.891152617166028</v>
      </c>
      <c r="CN10" s="75">
        <f t="shared" si="51"/>
        <v>-98.573758231931535</v>
      </c>
      <c r="CO10" s="75">
        <f t="shared" si="52"/>
        <v>-1439.1056538228383</v>
      </c>
      <c r="CP10" s="75">
        <f t="shared" si="53"/>
        <v>-11.02411115533128</v>
      </c>
      <c r="CQ10" s="75">
        <f t="shared" si="54"/>
        <v>-671.64253509574303</v>
      </c>
      <c r="CR10" s="75">
        <f t="shared" si="55"/>
        <v>83.53953991260542</v>
      </c>
      <c r="CS10" s="75">
        <f t="shared" si="56"/>
        <v>-10.316123848142372</v>
      </c>
      <c r="CT10" s="75">
        <f t="shared" si="57"/>
        <v>-64.490854759760936</v>
      </c>
      <c r="CU10" s="130"/>
      <c r="CV10" s="45">
        <f t="shared" si="58"/>
        <v>0.99510606811401148</v>
      </c>
      <c r="CW10" s="45">
        <f t="shared" si="22"/>
        <v>1.0003887771423727</v>
      </c>
      <c r="CX10" s="45">
        <f t="shared" si="23"/>
        <v>0.99967007151272624</v>
      </c>
      <c r="CY10" s="45">
        <f t="shared" si="59"/>
        <v>0.99968646404610728</v>
      </c>
      <c r="CZ10" s="45">
        <f t="shared" si="60"/>
        <v>0.99957288112074005</v>
      </c>
      <c r="DA10" s="45">
        <f t="shared" si="24"/>
        <v>0.99943113999190036</v>
      </c>
      <c r="DB10" s="45">
        <f t="shared" si="25"/>
        <v>0.99971330808625947</v>
      </c>
      <c r="DC10" s="45">
        <f t="shared" si="26"/>
        <v>0.99972886068148215</v>
      </c>
      <c r="DD10" s="45">
        <f t="shared" si="61"/>
        <v>0.99499357305093727</v>
      </c>
      <c r="DE10" s="45">
        <f t="shared" si="27"/>
        <v>0.99499357305093727</v>
      </c>
      <c r="DF10" s="45">
        <f t="shared" si="62"/>
        <v>0.99442756099891261</v>
      </c>
      <c r="DG10" s="45">
        <f t="shared" si="28"/>
        <v>0.99387291554745361</v>
      </c>
      <c r="DH10" s="45">
        <f t="shared" si="29"/>
        <v>1.0000273563534838</v>
      </c>
      <c r="DI10" s="45">
        <f t="shared" si="30"/>
        <v>0.9999869520024306</v>
      </c>
      <c r="DJ10" s="45">
        <f t="shared" si="31"/>
        <v>0.99998496927617953</v>
      </c>
      <c r="DL10" s="41">
        <f t="shared" si="32"/>
        <v>1.2328434428481203</v>
      </c>
      <c r="DM10" s="41">
        <f t="shared" si="33"/>
        <v>1.2258292757494733</v>
      </c>
      <c r="DN10" s="41">
        <f t="shared" si="34"/>
        <v>1.0670428732388095</v>
      </c>
      <c r="DP10" s="41">
        <f t="shared" si="63"/>
        <v>1.0731484681714656</v>
      </c>
      <c r="DQ10" s="41">
        <f t="shared" si="64"/>
        <v>1.0027815793683239</v>
      </c>
      <c r="DR10" s="41">
        <f t="shared" si="65"/>
        <v>1.0761335158096796</v>
      </c>
      <c r="DT10" s="41">
        <f t="shared" si="66"/>
        <v>1.1555786083188877</v>
      </c>
      <c r="DU10" s="41">
        <f t="shared" si="67"/>
        <v>1.0643716348032557</v>
      </c>
      <c r="DV10" s="41">
        <f t="shared" si="68"/>
        <v>1.2299650924800458</v>
      </c>
    </row>
    <row r="11" spans="1:126" x14ac:dyDescent="0.2">
      <c r="A11" s="43">
        <v>14</v>
      </c>
      <c r="B11" s="43">
        <f t="shared" si="0"/>
        <v>287.14999999999998</v>
      </c>
      <c r="C11" s="44">
        <f t="shared" si="35"/>
        <v>3.4825004353125548</v>
      </c>
      <c r="E11" s="40">
        <f>'[4]methanogen M06-L TZVP smd redo'!I11</f>
        <v>4.8590398101771015</v>
      </c>
      <c r="F11" s="40">
        <f>'[4]methanogen M06-L TZVP smd redo'!N11</f>
        <v>4.4787190362369778</v>
      </c>
      <c r="G11" s="40">
        <f>'[4]methanogen M06-L TZVP smd redo'!S11</f>
        <v>4.8138148550567195</v>
      </c>
      <c r="H11" s="40">
        <f>'[4]methanogen M06-L TZVP smd redo'!AB11</f>
        <v>4.9811846724776565</v>
      </c>
      <c r="I11" s="40">
        <f>'[4]methanogen M06-L TZVP smd redo'!AS11</f>
        <v>5.5368856920439136</v>
      </c>
      <c r="J11" s="40">
        <f>'[4]methanogen M06-L TZVP smd redo'!BJ11</f>
        <v>5.8239891862006399</v>
      </c>
      <c r="K11" s="40">
        <f>'[4]methanogen M06-L TZVP smd redo'!EV11</f>
        <v>6.0984335281411006</v>
      </c>
      <c r="L11" s="40">
        <f>'[4]methanogen M06-L TZVP smd redo'!CL11</f>
        <v>5.5225790804864783</v>
      </c>
      <c r="M11" s="40">
        <f>'[4]methanogen M06-L TZVP smd redo'!DG11</f>
        <v>5.5323196104424266</v>
      </c>
      <c r="N11" s="40">
        <f>'[4]methanogen M06-L TZVP smd redo'!EC11</f>
        <v>5.8563908709432511</v>
      </c>
      <c r="P11" s="43">
        <v>1000</v>
      </c>
      <c r="Q11" s="44">
        <f t="shared" si="36"/>
        <v>1</v>
      </c>
      <c r="R11" s="43">
        <v>1.43</v>
      </c>
      <c r="S11" s="43">
        <f t="shared" si="37"/>
        <v>1.0014301344326366</v>
      </c>
      <c r="T11" s="43">
        <f t="shared" si="38"/>
        <v>0.42970472790893055</v>
      </c>
      <c r="AA11" s="40">
        <f t="shared" si="1"/>
        <v>6.2332423010219884</v>
      </c>
      <c r="AB11" s="40"/>
      <c r="AC11" s="40">
        <f>EXP('d-beta'!Y12/1000)*'[3]methanogen M06-L TZVP smd redo'!EZ11</f>
        <v>15.417705355689659</v>
      </c>
      <c r="AD11" s="40">
        <f>'[3]methanogen M06-L TZVP smd redo'!ET11</f>
        <v>3.62392</v>
      </c>
      <c r="AE11" s="40">
        <f>'[3]methanogen M06-L TZVP smd redo'!ER11</f>
        <v>1.20879</v>
      </c>
      <c r="AF11" s="40">
        <f>'[3]methanogen M06-L TZVP smd redo'!K11</f>
        <v>1.19174</v>
      </c>
      <c r="AG11" s="40">
        <f>'[3]methanogen M06-L TZVP smd redo'!J11</f>
        <v>13.79912</v>
      </c>
      <c r="AH11" s="40">
        <f>'[3]methanogen M06-L TZVP smd redo'!O11</f>
        <v>1.1850700000000001</v>
      </c>
      <c r="AI11" s="40">
        <f>'[3]methanogen M06-L TZVP smd redo'!N11</f>
        <v>13.08384</v>
      </c>
      <c r="AJ11" s="40">
        <f>'[3]methanogen M06-L TZVP smd redo'!S11</f>
        <v>1.1893400000000001</v>
      </c>
      <c r="AK11" s="40">
        <f>'[3]methanogen M06-L TZVP smd redo'!R11</f>
        <v>14.07775</v>
      </c>
      <c r="AL11" s="40">
        <f>'[3]methanogen M06-L TZVP smd redo'!Y11</f>
        <v>1.16808</v>
      </c>
      <c r="AM11" s="40">
        <f>'[3]methanogen M06-L TZVP smd redo'!W11</f>
        <v>15.29505</v>
      </c>
      <c r="AN11" s="40">
        <f>'[3]methanogen M06-L TZVP smd redo'!V11</f>
        <v>15.254709999999999</v>
      </c>
      <c r="AO11" s="40">
        <f>'[3]methanogen M06-L TZVP smd redo'!AK11</f>
        <v>1.14862</v>
      </c>
      <c r="AP11" s="40">
        <f>PRODUCT('[3]methanogen M06-L TZVP smd redo'!AD11:AF11)^(1/3)</f>
        <v>13.969864006835376</v>
      </c>
      <c r="AQ11" s="40">
        <f>'[3]methanogen M06-L TZVP smd redo'!BA11</f>
        <v>1.1271</v>
      </c>
      <c r="AR11" s="40">
        <f>PRODUCT('[3]methanogen M06-L TZVP smd redo'!AT11:AV11)^(1/3)</f>
        <v>13.352525544251442</v>
      </c>
      <c r="AS11" s="41">
        <f>'[3]methanogen M06-L TZVP smd redo'!FO11</f>
        <v>1.1241099999999999</v>
      </c>
      <c r="AT11" s="40">
        <f>'[3]methanogen M06-L TZVP smd redo'!FK11</f>
        <v>12.559279999999999</v>
      </c>
      <c r="AU11" s="40">
        <f>'[3]methanogen M06-L TZVP smd redo'!CD11</f>
        <v>13.65612</v>
      </c>
      <c r="AV11" s="40">
        <f>'[3]methanogen M06-L TZVP smd redo'!CG11</f>
        <v>6.4711699999999999</v>
      </c>
      <c r="AW11" s="40">
        <f>'[3]methanogen M06-L TZVP smd redo'!CK11</f>
        <v>1.1441699999999999</v>
      </c>
      <c r="AX11" s="40">
        <f>PRODUCT('[3]methanogen M06-L TZVP smd redo'!CN11:CP11)^(1/3)</f>
        <v>13.023512843331449</v>
      </c>
      <c r="AY11" s="40">
        <f>'[3]methanogen M06-L TZVP smd redo'!DH11</f>
        <v>1.1446400000000001</v>
      </c>
      <c r="AZ11" s="40">
        <f>PRODUCT('[3]methanogen M06-L TZVP smd redo'!DJ11:DL11)^(1/3)</f>
        <v>13.151854091103234</v>
      </c>
      <c r="BA11" s="40">
        <f>'[3]methanogen M06-L TZVP smd redo'!EI11</f>
        <v>1.1495500000000001</v>
      </c>
      <c r="BB11" s="40">
        <f>PRODUCT('[3]methanogen M06-L TZVP smd redo'!EJ11:EL11)^(1/3)</f>
        <v>14.222607244891453</v>
      </c>
      <c r="BC11" s="40"/>
      <c r="BD11" s="44">
        <f>'[4]methanogen M06-L TZVP smd redo'!H11</f>
        <v>16.52487</v>
      </c>
      <c r="BE11" s="44">
        <f>'[4]methanogen M06-L TZVP smd redo'!M11</f>
        <v>15.57471</v>
      </c>
      <c r="BF11" s="44">
        <f>'[4]methanogen M06-L TZVP smd redo'!R11</f>
        <v>16.823830000000001</v>
      </c>
      <c r="BG11" s="44">
        <f>'[4]methanogen M06-L TZVP smd redo'!Y11</f>
        <v>17.90748</v>
      </c>
      <c r="BH11" s="44">
        <f>'[4]methanogen M06-L TZVP smd redo'!Z11</f>
        <v>17.957350000000002</v>
      </c>
      <c r="BI11" s="44">
        <f>PRODUCT('[4]methanogen M06-L TZVP smd redo'!AL11:AN11)^(1/3)</f>
        <v>16.134910424325991</v>
      </c>
      <c r="BJ11" s="133">
        <f>PRODUCT('[4]methanogen M06-L TZVP smd redo'!BC11:BE11)^(1/3)</f>
        <v>15.137280432276455</v>
      </c>
      <c r="BK11" s="133">
        <f>'[4]methanogen M06-L TZVP smd redo'!ER11</f>
        <v>14.20411</v>
      </c>
      <c r="BL11" s="40">
        <f>PRODUCT('[4]methanogen M06-L TZVP smd redo'!DZ11:EB11)^(1/3)</f>
        <v>16.445347795763212</v>
      </c>
      <c r="BM11" s="40">
        <f>PRODUCT('[4]methanogen M06-L TZVP smd redo'!CI11:CK11)^(1/3)</f>
        <v>14.983405263172058</v>
      </c>
      <c r="BN11" s="40">
        <f>PRODUCT('[4]methanogen M06-L TZVP smd redo'!DD11:DF11)^(1/3)</f>
        <v>15.13742257119236</v>
      </c>
      <c r="BO11" s="40"/>
      <c r="BP11" s="45">
        <f t="shared" si="39"/>
        <v>1.1278011903817762</v>
      </c>
      <c r="BQ11" s="45">
        <f t="shared" si="2"/>
        <v>1.061006593381193</v>
      </c>
      <c r="BR11" s="45">
        <f t="shared" si="3"/>
        <v>0.92575293497378408</v>
      </c>
      <c r="BS11" s="45">
        <f t="shared" si="40"/>
        <v>0.93687710046304151</v>
      </c>
      <c r="BT11" s="45">
        <f t="shared" si="41"/>
        <v>1.112950089448677</v>
      </c>
      <c r="BU11" s="45">
        <f t="shared" si="4"/>
        <v>1.1098592758842698</v>
      </c>
      <c r="BV11" s="45">
        <f t="shared" si="5"/>
        <v>1.0659054971276307</v>
      </c>
      <c r="BW11" s="45">
        <f t="shared" si="6"/>
        <v>1.0656972124460071</v>
      </c>
      <c r="BX11" s="45">
        <f t="shared" si="7"/>
        <v>0.90698243196697692</v>
      </c>
      <c r="BY11" s="45">
        <f t="shared" si="42"/>
        <v>0.24068562482269981</v>
      </c>
      <c r="BZ11" s="45">
        <f t="shared" si="8"/>
        <v>0.98862901807937031</v>
      </c>
      <c r="CA11" s="45">
        <f t="shared" si="9"/>
        <v>0.51348910329475062</v>
      </c>
      <c r="CB11" s="45">
        <f t="shared" si="10"/>
        <v>1.0864136308591885</v>
      </c>
      <c r="CC11" s="45">
        <f t="shared" si="11"/>
        <v>0.98982539416496118</v>
      </c>
      <c r="CD11" s="45">
        <f t="shared" si="12"/>
        <v>0.93817828380195056</v>
      </c>
      <c r="CE11" s="39"/>
      <c r="CF11" s="75">
        <f t="shared" si="43"/>
        <v>120.26988788052437</v>
      </c>
      <c r="CG11" s="75">
        <f t="shared" si="44"/>
        <v>59.218073920919032</v>
      </c>
      <c r="CH11" s="75">
        <f t="shared" si="45"/>
        <v>-77.147888819382729</v>
      </c>
      <c r="CI11" s="75">
        <f t="shared" si="46"/>
        <v>-65.20316813921815</v>
      </c>
      <c r="CJ11" s="75">
        <f t="shared" si="47"/>
        <v>107.01422802527442</v>
      </c>
      <c r="CK11" s="75">
        <f t="shared" si="48"/>
        <v>104.23322880453183</v>
      </c>
      <c r="CL11" s="75">
        <f t="shared" si="49"/>
        <v>63.824669963592648</v>
      </c>
      <c r="CM11" s="75">
        <f t="shared" si="50"/>
        <v>63.629244539003899</v>
      </c>
      <c r="CN11" s="75">
        <f t="shared" si="51"/>
        <v>-97.632198440502421</v>
      </c>
      <c r="CO11" s="75">
        <f t="shared" si="52"/>
        <v>-1424.2636583583669</v>
      </c>
      <c r="CP11" s="75">
        <f t="shared" si="53"/>
        <v>-11.436125839908158</v>
      </c>
      <c r="CQ11" s="75">
        <f t="shared" si="54"/>
        <v>-666.52647029681054</v>
      </c>
      <c r="CR11" s="75">
        <f t="shared" si="55"/>
        <v>82.882024558006435</v>
      </c>
      <c r="CS11" s="75">
        <f t="shared" si="56"/>
        <v>-10.22672093877827</v>
      </c>
      <c r="CT11" s="75">
        <f t="shared" si="57"/>
        <v>-63.81528001741281</v>
      </c>
      <c r="CU11" s="130"/>
      <c r="CV11" s="45">
        <f t="shared" si="58"/>
        <v>0.99516445628921724</v>
      </c>
      <c r="CW11" s="45">
        <f t="shared" si="22"/>
        <v>1.0003786250188604</v>
      </c>
      <c r="CX11" s="45">
        <f t="shared" si="23"/>
        <v>0.99966650954249869</v>
      </c>
      <c r="CY11" s="45">
        <f t="shared" si="59"/>
        <v>0.99969343247399789</v>
      </c>
      <c r="CZ11" s="45">
        <f t="shared" si="60"/>
        <v>0.99958735169982238</v>
      </c>
      <c r="DA11" s="45">
        <f t="shared" si="24"/>
        <v>0.99944735889108272</v>
      </c>
      <c r="DB11" s="45">
        <f t="shared" si="25"/>
        <v>0.99971455891165506</v>
      </c>
      <c r="DC11" s="45">
        <f t="shared" si="26"/>
        <v>0.99972721919367458</v>
      </c>
      <c r="DD11" s="45">
        <f t="shared" si="61"/>
        <v>0.99504350454670321</v>
      </c>
      <c r="DE11" s="45">
        <f t="shared" si="27"/>
        <v>0.99504350454670321</v>
      </c>
      <c r="DF11" s="45">
        <f t="shared" si="62"/>
        <v>0.99449360260092989</v>
      </c>
      <c r="DG11" s="45">
        <f t="shared" si="28"/>
        <v>0.99393853193195492</v>
      </c>
      <c r="DH11" s="45">
        <f t="shared" si="29"/>
        <v>1.0000322140703453</v>
      </c>
      <c r="DI11" s="45">
        <f t="shared" si="30"/>
        <v>0.99999031306128505</v>
      </c>
      <c r="DJ11" s="45">
        <f t="shared" si="31"/>
        <v>0.99999545906105847</v>
      </c>
      <c r="DL11" s="41">
        <f t="shared" si="32"/>
        <v>1.2311833780370394</v>
      </c>
      <c r="DM11" s="41">
        <f t="shared" si="33"/>
        <v>1.2233991222538978</v>
      </c>
      <c r="DN11" s="41">
        <f t="shared" si="34"/>
        <v>1.0656972124460071</v>
      </c>
      <c r="DP11" s="41">
        <f t="shared" si="63"/>
        <v>1.0724780409901518</v>
      </c>
      <c r="DQ11" s="41">
        <f t="shared" si="64"/>
        <v>1.0026598820400139</v>
      </c>
      <c r="DR11" s="41">
        <f t="shared" si="65"/>
        <v>1.0753307060696908</v>
      </c>
      <c r="DT11" s="41">
        <f t="shared" si="66"/>
        <v>1.1546658573761217</v>
      </c>
      <c r="DU11" s="41">
        <f t="shared" si="67"/>
        <v>1.0631601130201287</v>
      </c>
      <c r="DV11" s="41">
        <f t="shared" si="68"/>
        <v>1.2275946834284814</v>
      </c>
    </row>
    <row r="12" spans="1:126" x14ac:dyDescent="0.2">
      <c r="A12" s="43">
        <v>16</v>
      </c>
      <c r="B12" s="43">
        <f t="shared" si="0"/>
        <v>289.14999999999998</v>
      </c>
      <c r="C12" s="44">
        <f t="shared" si="35"/>
        <v>3.4584125886218229</v>
      </c>
      <c r="E12" s="40">
        <f>'[4]methanogen M06-L TZVP smd redo'!I12</f>
        <v>4.8043576355201179</v>
      </c>
      <c r="F12" s="40">
        <f>'[4]methanogen M06-L TZVP smd redo'!N12</f>
        <v>4.4244892237761402</v>
      </c>
      <c r="G12" s="40">
        <f>'[4]methanogen M06-L TZVP smd redo'!S12</f>
        <v>4.7636002879851702</v>
      </c>
      <c r="H12" s="40">
        <f>'[4]methanogen M06-L TZVP smd redo'!AB12</f>
        <v>4.9232053150631838</v>
      </c>
      <c r="I12" s="40">
        <f>'[4]methanogen M06-L TZVP smd redo'!AS12</f>
        <v>5.4838323322987659</v>
      </c>
      <c r="J12" s="40">
        <f>'[4]methanogen M06-L TZVP smd redo'!BJ12</f>
        <v>5.7666983303514829</v>
      </c>
      <c r="K12" s="40">
        <f>'[4]methanogen M06-L TZVP smd redo'!EV12</f>
        <v>6.0309328172067911</v>
      </c>
      <c r="L12" s="40">
        <f>'[4]methanogen M06-L TZVP smd redo'!CL12</f>
        <v>5.4565612286072707</v>
      </c>
      <c r="M12" s="40">
        <f>'[4]methanogen M06-L TZVP smd redo'!DG12</f>
        <v>5.4715529103819271</v>
      </c>
      <c r="N12" s="40">
        <f>'[4]methanogen M06-L TZVP smd redo'!EC12</f>
        <v>5.7888283462950163</v>
      </c>
      <c r="AA12" s="40">
        <f t="shared" si="1"/>
        <v>6.1653092305535289</v>
      </c>
      <c r="AB12" s="40"/>
      <c r="AC12" s="40">
        <f>EXP('d-beta'!Y13/1000)*'[3]methanogen M06-L TZVP smd redo'!EZ12</f>
        <v>15.056617311989577</v>
      </c>
      <c r="AD12" s="40">
        <f>'[3]methanogen M06-L TZVP smd redo'!ET12</f>
        <v>3.5882200000000002</v>
      </c>
      <c r="AE12" s="40">
        <f>'[3]methanogen M06-L TZVP smd redo'!ER12</f>
        <v>1.20669</v>
      </c>
      <c r="AF12" s="40">
        <f>'[3]methanogen M06-L TZVP smd redo'!K12</f>
        <v>1.1897500000000001</v>
      </c>
      <c r="AG12" s="40">
        <f>'[3]methanogen M06-L TZVP smd redo'!J12</f>
        <v>13.47856</v>
      </c>
      <c r="AH12" s="40">
        <f>'[3]methanogen M06-L TZVP smd redo'!O12</f>
        <v>1.1831199999999999</v>
      </c>
      <c r="AI12" s="40">
        <f>'[3]methanogen M06-L TZVP smd redo'!N12</f>
        <v>12.7837</v>
      </c>
      <c r="AJ12" s="40">
        <f>'[3]methanogen M06-L TZVP smd redo'!S12</f>
        <v>1.18733</v>
      </c>
      <c r="AK12" s="40">
        <f>'[3]methanogen M06-L TZVP smd redo'!R12</f>
        <v>13.747579999999999</v>
      </c>
      <c r="AL12" s="40">
        <f>'[3]methanogen M06-L TZVP smd redo'!Y12</f>
        <v>1.16628</v>
      </c>
      <c r="AM12" s="40">
        <f>'[3]methanogen M06-L TZVP smd redo'!W12</f>
        <v>14.92323</v>
      </c>
      <c r="AN12" s="40">
        <f>'[3]methanogen M06-L TZVP smd redo'!V12</f>
        <v>14.883749999999999</v>
      </c>
      <c r="AO12" s="40">
        <f>'[3]methanogen M06-L TZVP smd redo'!AK12</f>
        <v>1.1471</v>
      </c>
      <c r="AP12" s="40">
        <f>PRODUCT('[3]methanogen M06-L TZVP smd redo'!AD12:AF12)^(1/3)</f>
        <v>13.647253410607622</v>
      </c>
      <c r="AQ12" s="40">
        <f>'[3]methanogen M06-L TZVP smd redo'!BA12</f>
        <v>1.12582</v>
      </c>
      <c r="AR12" s="40">
        <f>PRODUCT('[3]methanogen M06-L TZVP smd redo'!AT12:AV12)^(1/3)</f>
        <v>13.049773260374369</v>
      </c>
      <c r="AS12" s="41">
        <f>'[3]methanogen M06-L TZVP smd redo'!FO12</f>
        <v>1.1229800000000001</v>
      </c>
      <c r="AT12" s="40">
        <f>'[3]methanogen M06-L TZVP smd redo'!FK12</f>
        <v>12.28823</v>
      </c>
      <c r="AU12" s="40">
        <f>'[3]methanogen M06-L TZVP smd redo'!CD12</f>
        <v>13.33771</v>
      </c>
      <c r="AV12" s="40">
        <f>'[3]methanogen M06-L TZVP smd redo'!CG12</f>
        <v>6.3639400000000004</v>
      </c>
      <c r="AW12" s="40">
        <f>'[3]methanogen M06-L TZVP smd redo'!CK12</f>
        <v>1.14272</v>
      </c>
      <c r="AX12" s="40">
        <f>PRODUCT('[3]methanogen M06-L TZVP smd redo'!CN12:CP12)^(1/3)</f>
        <v>12.731808402713545</v>
      </c>
      <c r="AY12" s="40">
        <f>'[3]methanogen M06-L TZVP smd redo'!DH12</f>
        <v>1.1431800000000001</v>
      </c>
      <c r="AZ12" s="40">
        <f>PRODUCT('[3]methanogen M06-L TZVP smd redo'!DJ12:DL12)^(1/3)</f>
        <v>12.856180540733652</v>
      </c>
      <c r="BA12" s="40">
        <f>'[3]methanogen M06-L TZVP smd redo'!EI12</f>
        <v>1.14808</v>
      </c>
      <c r="BB12" s="40">
        <f>PRODUCT('[3]methanogen M06-L TZVP smd redo'!EJ12:EL12)^(1/3)</f>
        <v>13.893205416704379</v>
      </c>
      <c r="BC12" s="40"/>
      <c r="BD12" s="44">
        <f>'[4]methanogen M06-L TZVP smd redo'!H12</f>
        <v>16.113160000000001</v>
      </c>
      <c r="BE12" s="44">
        <f>'[4]methanogen M06-L TZVP smd redo'!M12</f>
        <v>15.19157</v>
      </c>
      <c r="BF12" s="44">
        <f>'[4]methanogen M06-L TZVP smd redo'!R12</f>
        <v>16.400670000000002</v>
      </c>
      <c r="BG12" s="44">
        <f>'[4]methanogen M06-L TZVP smd redo'!Y12</f>
        <v>17.44408</v>
      </c>
      <c r="BH12" s="44">
        <f>'[4]methanogen M06-L TZVP smd redo'!Z12</f>
        <v>17.492789999999999</v>
      </c>
      <c r="BI12" s="44">
        <f>PRODUCT('[4]methanogen M06-L TZVP smd redo'!AL12:AN12)^(1/3)</f>
        <v>15.740612490409641</v>
      </c>
      <c r="BJ12" s="133">
        <f>PRODUCT('[4]methanogen M06-L TZVP smd redo'!BC12:BE12)^(1/3)</f>
        <v>14.776418309242398</v>
      </c>
      <c r="BK12" s="133">
        <f>'[4]methanogen M06-L TZVP smd redo'!ER12</f>
        <v>13.88266</v>
      </c>
      <c r="BL12" s="40">
        <f>PRODUCT('[4]methanogen M06-L TZVP smd redo'!DZ12:EB12)^(1/3)</f>
        <v>16.04284604661548</v>
      </c>
      <c r="BM12" s="40">
        <f>PRODUCT('[4]methanogen M06-L TZVP smd redo'!CI12:CK12)^(1/3)</f>
        <v>14.62827901848968</v>
      </c>
      <c r="BN12" s="40">
        <f>PRODUCT('[4]methanogen M06-L TZVP smd redo'!DD12:DF12)^(1/3)</f>
        <v>14.777343492302643</v>
      </c>
      <c r="BO12" s="40"/>
      <c r="BP12" s="45">
        <f t="shared" si="39"/>
        <v>1.1275671280000139</v>
      </c>
      <c r="BQ12" s="45">
        <f t="shared" si="2"/>
        <v>1.0606645659401892</v>
      </c>
      <c r="BR12" s="45">
        <f t="shared" si="3"/>
        <v>0.92627740208174414</v>
      </c>
      <c r="BS12" s="45">
        <f t="shared" si="40"/>
        <v>0.93756742063444443</v>
      </c>
      <c r="BT12" s="45">
        <f t="shared" si="41"/>
        <v>1.1113157134551097</v>
      </c>
      <c r="BU12" s="45">
        <f t="shared" si="4"/>
        <v>1.1082211705947427</v>
      </c>
      <c r="BV12" s="45">
        <f t="shared" si="5"/>
        <v>1.0652522256062658</v>
      </c>
      <c r="BW12" s="45">
        <f t="shared" si="6"/>
        <v>1.0643794711706833</v>
      </c>
      <c r="BX12" s="45">
        <f t="shared" si="7"/>
        <v>0.90783023319659162</v>
      </c>
      <c r="BY12" s="45">
        <f t="shared" si="42"/>
        <v>0.24423192582239936</v>
      </c>
      <c r="BZ12" s="45">
        <f t="shared" si="8"/>
        <v>0.98824009728195628</v>
      </c>
      <c r="CA12" s="45">
        <f t="shared" si="9"/>
        <v>0.51608632141102651</v>
      </c>
      <c r="CB12" s="45">
        <f t="shared" si="10"/>
        <v>1.0857060020140978</v>
      </c>
      <c r="CC12" s="45">
        <f t="shared" si="11"/>
        <v>0.98991263389860229</v>
      </c>
      <c r="CD12" s="45">
        <f t="shared" si="12"/>
        <v>0.93880358857103607</v>
      </c>
      <c r="CE12" s="39"/>
      <c r="CF12" s="75">
        <f t="shared" si="43"/>
        <v>120.06232765127497</v>
      </c>
      <c r="CG12" s="75">
        <f t="shared" si="44"/>
        <v>58.895660673735165</v>
      </c>
      <c r="CH12" s="75">
        <f t="shared" si="45"/>
        <v>-76.58151891551438</v>
      </c>
      <c r="CI12" s="75">
        <f t="shared" si="46"/>
        <v>-64.466608379948127</v>
      </c>
      <c r="CJ12" s="75">
        <f t="shared" si="47"/>
        <v>105.54464081534782</v>
      </c>
      <c r="CK12" s="75">
        <f t="shared" si="48"/>
        <v>102.75618085530651</v>
      </c>
      <c r="CL12" s="75">
        <f t="shared" si="49"/>
        <v>63.211602676401895</v>
      </c>
      <c r="CM12" s="75">
        <f t="shared" si="50"/>
        <v>62.391973173551762</v>
      </c>
      <c r="CN12" s="75">
        <f t="shared" si="51"/>
        <v>-96.697885706673645</v>
      </c>
      <c r="CO12" s="75">
        <f t="shared" si="52"/>
        <v>-1409.6369894773259</v>
      </c>
      <c r="CP12" s="75">
        <f t="shared" si="53"/>
        <v>-11.829597313977571</v>
      </c>
      <c r="CQ12" s="75">
        <f t="shared" si="54"/>
        <v>-661.48123793565878</v>
      </c>
      <c r="CR12" s="75">
        <f t="shared" si="55"/>
        <v>82.230468484008355</v>
      </c>
      <c r="CS12" s="75">
        <f t="shared" si="56"/>
        <v>-10.138588334907537</v>
      </c>
      <c r="CT12" s="75">
        <f t="shared" si="57"/>
        <v>-63.14899250401443</v>
      </c>
      <c r="CU12" s="130"/>
      <c r="CV12" s="45">
        <f t="shared" si="58"/>
        <v>0.99521861385352106</v>
      </c>
      <c r="CW12" s="45">
        <f t="shared" si="22"/>
        <v>1.0003781950916366</v>
      </c>
      <c r="CX12" s="45">
        <f t="shared" si="23"/>
        <v>0.99966249666676632</v>
      </c>
      <c r="CY12" s="45">
        <f t="shared" si="59"/>
        <v>0.99970179428798356</v>
      </c>
      <c r="CZ12" s="45">
        <f t="shared" si="60"/>
        <v>0.99958177704200846</v>
      </c>
      <c r="DA12" s="45">
        <f t="shared" si="24"/>
        <v>0.99944243059986837</v>
      </c>
      <c r="DB12" s="45">
        <f t="shared" si="25"/>
        <v>0.99971875585210512</v>
      </c>
      <c r="DC12" s="45">
        <f t="shared" si="26"/>
        <v>0.99973734954042071</v>
      </c>
      <c r="DD12" s="45">
        <f t="shared" si="61"/>
        <v>0.9951009138917043</v>
      </c>
      <c r="DE12" s="45">
        <f t="shared" si="27"/>
        <v>0.99510091389170408</v>
      </c>
      <c r="DF12" s="45">
        <f t="shared" si="62"/>
        <v>0.99454607607207524</v>
      </c>
      <c r="DG12" s="45">
        <f t="shared" si="28"/>
        <v>0.99400522129044433</v>
      </c>
      <c r="DH12" s="45">
        <f t="shared" si="29"/>
        <v>1.0000220031305274</v>
      </c>
      <c r="DI12" s="45">
        <f t="shared" si="30"/>
        <v>0.99998508989962842</v>
      </c>
      <c r="DJ12" s="45">
        <f t="shared" si="31"/>
        <v>0.99998778754911644</v>
      </c>
      <c r="DL12" s="41">
        <f t="shared" si="32"/>
        <v>1.2295719547165573</v>
      </c>
      <c r="DM12" s="41">
        <f t="shared" si="33"/>
        <v>1.2210225491500983</v>
      </c>
      <c r="DN12" s="41">
        <f t="shared" si="34"/>
        <v>1.0643794711706833</v>
      </c>
      <c r="DP12" s="41">
        <f t="shared" si="63"/>
        <v>1.0718320868344851</v>
      </c>
      <c r="DQ12" s="41">
        <f t="shared" si="64"/>
        <v>1.0025289853781902</v>
      </c>
      <c r="DR12" s="41">
        <f t="shared" si="65"/>
        <v>1.0745427345099645</v>
      </c>
      <c r="DT12" s="41">
        <f t="shared" si="66"/>
        <v>1.1537838253258383</v>
      </c>
      <c r="DU12" s="41">
        <f t="shared" si="67"/>
        <v>1.0619733892004275</v>
      </c>
      <c r="DV12" s="41">
        <f t="shared" si="68"/>
        <v>1.2252877193859144</v>
      </c>
    </row>
    <row r="13" spans="1:126" x14ac:dyDescent="0.2">
      <c r="A13" s="43">
        <v>18</v>
      </c>
      <c r="B13" s="43">
        <f t="shared" si="0"/>
        <v>291.14999999999998</v>
      </c>
      <c r="C13" s="44">
        <f t="shared" si="35"/>
        <v>3.4346556757685045</v>
      </c>
      <c r="E13" s="40">
        <f>'[4]methanogen M06-L TZVP smd redo'!I13</f>
        <v>4.7431822627583831</v>
      </c>
      <c r="F13" s="40">
        <f>'[4]methanogen M06-L TZVP smd redo'!N13</f>
        <v>4.3814372064101548</v>
      </c>
      <c r="G13" s="40">
        <f>'[4]methanogen M06-L TZVP smd redo'!S13</f>
        <v>4.7171452285184046</v>
      </c>
      <c r="H13" s="40">
        <f>'[4]methanogen M06-L TZVP smd redo'!AB13</f>
        <v>4.8741100368887569</v>
      </c>
      <c r="I13" s="40">
        <f>'[4]methanogen M06-L TZVP smd redo'!AS13</f>
        <v>5.4182120691683711</v>
      </c>
      <c r="J13" s="40">
        <f>'[4]methanogen M06-L TZVP smd redo'!BJ13</f>
        <v>5.7012488963232855</v>
      </c>
      <c r="K13" s="40">
        <f>'[4]methanogen M06-L TZVP smd redo'!EV13</f>
        <v>5.9625180384401677</v>
      </c>
      <c r="L13" s="40">
        <f>'[4]methanogen M06-L TZVP smd redo'!CL13</f>
        <v>5.4038467737829166</v>
      </c>
      <c r="M13" s="40">
        <f>'[4]methanogen M06-L TZVP smd redo'!DG13</f>
        <v>5.4140385201908447</v>
      </c>
      <c r="N13" s="40">
        <f>'[4]methanogen M06-L TZVP smd redo'!EC13</f>
        <v>5.7240744140190092</v>
      </c>
      <c r="T13" s="43" t="s">
        <v>73</v>
      </c>
      <c r="AA13" s="40">
        <f t="shared" si="1"/>
        <v>6.0982970071819045</v>
      </c>
      <c r="AB13" s="40"/>
      <c r="AC13" s="40">
        <f>EXP('d-beta'!Y14/1000)*'[3]methanogen M06-L TZVP smd redo'!EZ13</f>
        <v>14.709153153849689</v>
      </c>
      <c r="AD13" s="40">
        <f>'[3]methanogen M06-L TZVP smd redo'!ET13</f>
        <v>3.55335</v>
      </c>
      <c r="AE13" s="40">
        <f>'[3]methanogen M06-L TZVP smd redo'!ER13</f>
        <v>1.20462</v>
      </c>
      <c r="AF13" s="40">
        <f>'[3]methanogen M06-L TZVP smd redo'!K13</f>
        <v>1.1878</v>
      </c>
      <c r="AG13" s="40">
        <f>'[3]methanogen M06-L TZVP smd redo'!J13</f>
        <v>13.16987</v>
      </c>
      <c r="AH13" s="40">
        <f>'[3]methanogen M06-L TZVP smd redo'!O13</f>
        <v>1.18119</v>
      </c>
      <c r="AI13" s="40">
        <f>'[3]methanogen M06-L TZVP smd redo'!N13</f>
        <v>12.4946</v>
      </c>
      <c r="AJ13" s="40">
        <f>'[3]methanogen M06-L TZVP smd redo'!S13</f>
        <v>1.1853499999999999</v>
      </c>
      <c r="AK13" s="40">
        <f>'[3]methanogen M06-L TZVP smd redo'!R13</f>
        <v>13.42977</v>
      </c>
      <c r="AL13" s="40">
        <f>'[3]methanogen M06-L TZVP smd redo'!Y13</f>
        <v>1.1645000000000001</v>
      </c>
      <c r="AM13" s="40">
        <f>'[3]methanogen M06-L TZVP smd redo'!W13</f>
        <v>14.565580000000001</v>
      </c>
      <c r="AN13" s="40">
        <f>'[3]methanogen M06-L TZVP smd redo'!V13</f>
        <v>14.526910000000001</v>
      </c>
      <c r="AO13" s="40">
        <f>'[3]methanogen M06-L TZVP smd redo'!AK13</f>
        <v>1.1456200000000001</v>
      </c>
      <c r="AP13" s="40">
        <f>PRODUCT('[3]methanogen M06-L TZVP smd redo'!AD13:AF13)^(1/3)</f>
        <v>13.336516584690148</v>
      </c>
      <c r="AQ13" s="40">
        <f>'[3]methanogen M06-L TZVP smd redo'!BA13</f>
        <v>1.1245700000000001</v>
      </c>
      <c r="AR13" s="40">
        <f>PRODUCT('[3]methanogen M06-L TZVP smd redo'!AT13:AV13)^(1/3)</f>
        <v>12.758054297668094</v>
      </c>
      <c r="AS13" s="41">
        <f>'[3]methanogen M06-L TZVP smd redo'!FO13</f>
        <v>1.1218699999999999</v>
      </c>
      <c r="AT13" s="40">
        <f>'[3]methanogen M06-L TZVP smd redo'!FK13</f>
        <v>12.026680000000001</v>
      </c>
      <c r="AU13" s="40">
        <f>'[3]methanogen M06-L TZVP smd redo'!CD13</f>
        <v>13.031140000000001</v>
      </c>
      <c r="AV13" s="40">
        <f>'[3]methanogen M06-L TZVP smd redo'!CG13</f>
        <v>6.2599799999999997</v>
      </c>
      <c r="AW13" s="40">
        <f>'[3]methanogen M06-L TZVP smd redo'!CK13</f>
        <v>1.1412800000000001</v>
      </c>
      <c r="AX13" s="40">
        <f>PRODUCT('[3]methanogen M06-L TZVP smd redo'!CN13:CP13)^(1/3)</f>
        <v>12.450638142924477</v>
      </c>
      <c r="AY13" s="40">
        <f>'[3]methanogen M06-L TZVP smd redo'!DH13</f>
        <v>1.14174</v>
      </c>
      <c r="AZ13" s="40">
        <f>PRODUCT('[3]methanogen M06-L TZVP smd redo'!DJ13:DL13)^(1/3)</f>
        <v>12.571224776083685</v>
      </c>
      <c r="BA13" s="40">
        <f>'[3]methanogen M06-L TZVP smd redo'!EI13</f>
        <v>1.14663</v>
      </c>
      <c r="BB13" s="40">
        <f>PRODUCT('[3]methanogen M06-L TZVP smd redo'!EJ13:EL13)^(1/3)</f>
        <v>13.575926434983073</v>
      </c>
      <c r="BC13" s="40"/>
      <c r="BD13" s="44">
        <f>'[4]methanogen M06-L TZVP smd redo'!H13</f>
        <v>15.717370000000001</v>
      </c>
      <c r="BE13" s="44">
        <f>'[4]methanogen M06-L TZVP smd redo'!M13</f>
        <v>14.82316</v>
      </c>
      <c r="BF13" s="44">
        <f>'[4]methanogen M06-L TZVP smd redo'!R13</f>
        <v>15.994070000000001</v>
      </c>
      <c r="BG13" s="44">
        <f>'[4]methanogen M06-L TZVP smd redo'!Y13</f>
        <v>16.999040000000001</v>
      </c>
      <c r="BH13" s="44">
        <f>'[4]methanogen M06-L TZVP smd redo'!Z13</f>
        <v>17.04665</v>
      </c>
      <c r="BI13" s="44">
        <f>PRODUCT('[4]methanogen M06-L TZVP smd redo'!AL13:AN13)^(1/3)</f>
        <v>15.361362717011511</v>
      </c>
      <c r="BJ13" s="133">
        <f>PRODUCT('[4]methanogen M06-L TZVP smd redo'!BC13:BE13)^(1/3)</f>
        <v>14.429122793042914</v>
      </c>
      <c r="BK13" s="133">
        <f>'[4]methanogen M06-L TZVP smd redo'!ER13</f>
        <v>13.57282</v>
      </c>
      <c r="BL13" s="40">
        <f>PRODUCT('[4]methanogen M06-L TZVP smd redo'!DZ13:EB13)^(1/3)</f>
        <v>15.655668701874371</v>
      </c>
      <c r="BM13" s="40">
        <f>PRODUCT('[4]methanogen M06-L TZVP smd redo'!CI13:CK13)^(1/3)</f>
        <v>14.286451148339626</v>
      </c>
      <c r="BN13" s="40">
        <f>PRODUCT('[4]methanogen M06-L TZVP smd redo'!DD13:DF13)^(1/3)</f>
        <v>14.430778250660817</v>
      </c>
      <c r="BO13" s="40"/>
      <c r="BP13" s="45">
        <f t="shared" si="39"/>
        <v>1.1273476460877623</v>
      </c>
      <c r="BQ13" s="45">
        <f t="shared" si="2"/>
        <v>1.0603251938183222</v>
      </c>
      <c r="BR13" s="45">
        <f t="shared" si="3"/>
        <v>0.92679099191137715</v>
      </c>
      <c r="BS13" s="45">
        <f t="shared" si="40"/>
        <v>0.93825297052500056</v>
      </c>
      <c r="BT13" s="45">
        <f t="shared" si="41"/>
        <v>1.1097094908853473</v>
      </c>
      <c r="BU13" s="45">
        <f t="shared" si="4"/>
        <v>1.1066101564788187</v>
      </c>
      <c r="BV13" s="45">
        <f t="shared" si="5"/>
        <v>1.0646082189014348</v>
      </c>
      <c r="BW13" s="45">
        <f t="shared" si="6"/>
        <v>1.0630895269400842</v>
      </c>
      <c r="BX13" s="45">
        <f t="shared" si="7"/>
        <v>0.90866671288496281</v>
      </c>
      <c r="BY13" s="45">
        <f t="shared" si="42"/>
        <v>0.24777654635202925</v>
      </c>
      <c r="BZ13" s="45">
        <f t="shared" si="8"/>
        <v>0.98785262802206575</v>
      </c>
      <c r="CA13" s="45">
        <f t="shared" si="9"/>
        <v>0.51866787510627854</v>
      </c>
      <c r="CB13" s="45">
        <f t="shared" si="10"/>
        <v>1.0850048839713833</v>
      </c>
      <c r="CC13" s="45">
        <f t="shared" si="11"/>
        <v>0.9899986612077154</v>
      </c>
      <c r="CD13" s="45">
        <f t="shared" si="12"/>
        <v>0.93942044833560601</v>
      </c>
      <c r="CE13" s="39"/>
      <c r="CF13" s="75">
        <f t="shared" si="43"/>
        <v>119.86765784338074</v>
      </c>
      <c r="CG13" s="75">
        <f t="shared" si="44"/>
        <v>58.575647695641564</v>
      </c>
      <c r="CH13" s="75">
        <f t="shared" si="45"/>
        <v>-76.027206031598766</v>
      </c>
      <c r="CI13" s="75">
        <f t="shared" si="46"/>
        <v>-63.735674944839836</v>
      </c>
      <c r="CJ13" s="75">
        <f t="shared" si="47"/>
        <v>104.09826114649628</v>
      </c>
      <c r="CK13" s="75">
        <f t="shared" si="48"/>
        <v>101.3014295337523</v>
      </c>
      <c r="CL13" s="75">
        <f t="shared" si="49"/>
        <v>62.606861904659389</v>
      </c>
      <c r="CM13" s="75">
        <f t="shared" si="50"/>
        <v>61.179316829491889</v>
      </c>
      <c r="CN13" s="75">
        <f t="shared" si="51"/>
        <v>-95.776904529907881</v>
      </c>
      <c r="CO13" s="75">
        <f t="shared" si="52"/>
        <v>-1395.2279617562444</v>
      </c>
      <c r="CP13" s="75">
        <f t="shared" si="53"/>
        <v>-12.221754281001029</v>
      </c>
      <c r="CQ13" s="75">
        <f t="shared" si="54"/>
        <v>-656.49153301820002</v>
      </c>
      <c r="CR13" s="75">
        <f t="shared" si="55"/>
        <v>81.584488338405421</v>
      </c>
      <c r="CS13" s="75">
        <f t="shared" si="56"/>
        <v>-10.051688169854808</v>
      </c>
      <c r="CT13" s="75">
        <f t="shared" si="57"/>
        <v>-62.492138183520325</v>
      </c>
      <c r="CU13" s="130"/>
      <c r="CV13" s="45">
        <f t="shared" si="58"/>
        <v>0.99527920930791858</v>
      </c>
      <c r="CW13" s="45">
        <f t="shared" si="22"/>
        <v>1.0003601670072224</v>
      </c>
      <c r="CX13" s="45">
        <f t="shared" si="23"/>
        <v>0.99966586812646463</v>
      </c>
      <c r="CY13" s="45">
        <f t="shared" si="59"/>
        <v>0.99970541572638083</v>
      </c>
      <c r="CZ13" s="45">
        <f t="shared" si="60"/>
        <v>0.99959717682609217</v>
      </c>
      <c r="DA13" s="45">
        <f t="shared" si="24"/>
        <v>0.99945883014078285</v>
      </c>
      <c r="DB13" s="45">
        <f t="shared" si="25"/>
        <v>0.99971856768850076</v>
      </c>
      <c r="DC13" s="45">
        <f t="shared" si="26"/>
        <v>0.99974027944636901</v>
      </c>
      <c r="DD13" s="45">
        <f t="shared" si="61"/>
        <v>0.99514953167943598</v>
      </c>
      <c r="DE13" s="45">
        <f t="shared" si="27"/>
        <v>0.99514953167943598</v>
      </c>
      <c r="DF13" s="45">
        <f t="shared" si="62"/>
        <v>0.99461098674747717</v>
      </c>
      <c r="DG13" s="45">
        <f t="shared" si="28"/>
        <v>0.99407282286216114</v>
      </c>
      <c r="DH13" s="45">
        <f t="shared" si="29"/>
        <v>1.0000226961214584</v>
      </c>
      <c r="DI13" s="45">
        <f t="shared" si="30"/>
        <v>0.99998986313496974</v>
      </c>
      <c r="DJ13" s="45">
        <f t="shared" si="31"/>
        <v>0.99999584894233307</v>
      </c>
      <c r="DL13" s="41">
        <f t="shared" si="32"/>
        <v>1.2279984255684415</v>
      </c>
      <c r="DM13" s="41">
        <f t="shared" si="33"/>
        <v>1.2187203810427565</v>
      </c>
      <c r="DN13" s="41">
        <f t="shared" si="34"/>
        <v>1.0630895269400842</v>
      </c>
      <c r="DP13" s="41">
        <f t="shared" si="63"/>
        <v>1.0711827631894857</v>
      </c>
      <c r="DQ13" s="41">
        <f t="shared" si="64"/>
        <v>1.0024066959629905</v>
      </c>
      <c r="DR13" s="41">
        <f t="shared" si="65"/>
        <v>1.0737607744212789</v>
      </c>
      <c r="DT13" s="41">
        <f t="shared" si="66"/>
        <v>1.1529307534408453</v>
      </c>
      <c r="DU13" s="41">
        <f t="shared" si="67"/>
        <v>1.0608126513441858</v>
      </c>
      <c r="DV13" s="41">
        <f t="shared" si="68"/>
        <v>1.2230435293738329</v>
      </c>
    </row>
    <row r="14" spans="1:126" s="132" customFormat="1" x14ac:dyDescent="0.2">
      <c r="A14" s="132">
        <v>20</v>
      </c>
      <c r="B14" s="132">
        <f t="shared" si="0"/>
        <v>293.14999999999998</v>
      </c>
      <c r="C14" s="44">
        <f t="shared" si="35"/>
        <v>3.4112229234180456</v>
      </c>
      <c r="E14" s="40">
        <f>'[4]methanogen M06-L TZVP smd redo'!I14</f>
        <v>4.6933275081737502</v>
      </c>
      <c r="F14" s="40">
        <f>'[4]methanogen M06-L TZVP smd redo'!N14</f>
        <v>4.3319510954518137</v>
      </c>
      <c r="G14" s="40">
        <f>'[4]methanogen M06-L TZVP smd redo'!S14</f>
        <v>4.6733354865657883</v>
      </c>
      <c r="H14" s="40">
        <f>'[4]methanogen M06-L TZVP smd redo'!AB14</f>
        <v>4.8169915881748349</v>
      </c>
      <c r="I14" s="40">
        <f>'[4]methanogen M06-L TZVP smd redo'!AS14</f>
        <v>5.3659681557398642</v>
      </c>
      <c r="J14" s="40">
        <f>'[4]methanogen M06-L TZVP smd redo'!BJ14</f>
        <v>5.6371113623450153</v>
      </c>
      <c r="K14" s="40">
        <f>'[4]methanogen M06-L TZVP smd redo'!EV14</f>
        <v>5.8910185257983194</v>
      </c>
      <c r="L14" s="40">
        <f>'[4]methanogen M06-L TZVP smd redo'!CL14</f>
        <v>5.3448477691842022</v>
      </c>
      <c r="M14" s="40">
        <f>'[4]methanogen M06-L TZVP smd redo'!DG14</f>
        <v>5.3611454367452627</v>
      </c>
      <c r="N14" s="40">
        <f>'[4]methanogen M06-L TZVP smd redo'!EC14</f>
        <v>5.6542827475227764</v>
      </c>
      <c r="AA14" s="40">
        <f t="shared" si="1"/>
        <v>6.0321934395331462</v>
      </c>
      <c r="AB14" s="40"/>
      <c r="AC14" s="40">
        <f>EXP('d-beta'!Y15/1000)*'[3]methanogen M06-L TZVP smd redo'!EZ14</f>
        <v>14.374681157114097</v>
      </c>
      <c r="AD14" s="40">
        <f>'[3]methanogen M06-L TZVP smd redo'!ET14</f>
        <v>3.5192999999999999</v>
      </c>
      <c r="AE14" s="40">
        <f>'[3]methanogen M06-L TZVP smd redo'!ER14</f>
        <v>1.20258</v>
      </c>
      <c r="AF14" s="40">
        <f>'[3]methanogen M06-L TZVP smd redo'!K14</f>
        <v>1.18587</v>
      </c>
      <c r="AG14" s="40">
        <f>'[3]methanogen M06-L TZVP smd redo'!J14</f>
        <v>12.87247</v>
      </c>
      <c r="AH14" s="40">
        <f>'[3]methanogen M06-L TZVP smd redo'!O14</f>
        <v>1.1793</v>
      </c>
      <c r="AI14" s="40">
        <f>'[3]methanogen M06-L TZVP smd redo'!N14</f>
        <v>12.21602</v>
      </c>
      <c r="AJ14" s="40">
        <f>'[3]methanogen M06-L TZVP smd redo'!S14</f>
        <v>1.1834</v>
      </c>
      <c r="AK14" s="40">
        <f>'[3]methanogen M06-L TZVP smd redo'!R14</f>
        <v>13.12372</v>
      </c>
      <c r="AL14" s="40">
        <f>'[3]methanogen M06-L TZVP smd redo'!Y14</f>
        <v>1.16276</v>
      </c>
      <c r="AM14" s="40">
        <f>'[3]methanogen M06-L TZVP smd redo'!W14</f>
        <v>14.221399999999999</v>
      </c>
      <c r="AN14" s="40">
        <f>'[3]methanogen M06-L TZVP smd redo'!V14</f>
        <v>14.18351</v>
      </c>
      <c r="AO14" s="40">
        <f>'[3]methanogen M06-L TZVP smd redo'!AK14</f>
        <v>1.14415</v>
      </c>
      <c r="AP14" s="40">
        <f>PRODUCT('[3]methanogen M06-L TZVP smd redo'!AD14:AF14)^(1/3)</f>
        <v>13.037085100932241</v>
      </c>
      <c r="AQ14" s="40">
        <f>'[3]methanogen M06-L TZVP smd redo'!BA14</f>
        <v>1.12334</v>
      </c>
      <c r="AR14" s="40">
        <f>PRODUCT('[3]methanogen M06-L TZVP smd redo'!AT14:AV14)^(1/3)</f>
        <v>12.476841962508825</v>
      </c>
      <c r="AS14" s="41">
        <f>'[3]methanogen M06-L TZVP smd redo'!FO14</f>
        <v>1.1207800000000001</v>
      </c>
      <c r="AT14" s="40">
        <f>'[3]methanogen M06-L TZVP smd redo'!FK14</f>
        <v>11.77422</v>
      </c>
      <c r="AU14" s="40">
        <f>'[3]methanogen M06-L TZVP smd redo'!CD14</f>
        <v>12.73584</v>
      </c>
      <c r="AV14" s="40">
        <f>'[3]methanogen M06-L TZVP smd redo'!CG14</f>
        <v>6.1591800000000001</v>
      </c>
      <c r="AW14" s="40">
        <f>'[3]methanogen M06-L TZVP smd redo'!CK14</f>
        <v>1.1398699999999999</v>
      </c>
      <c r="AX14" s="40">
        <f>PRODUCT('[3]methanogen M06-L TZVP smd redo'!CN14:CP14)^(1/3)</f>
        <v>12.179523031357858</v>
      </c>
      <c r="AY14" s="40">
        <f>'[3]methanogen M06-L TZVP smd redo'!DH14</f>
        <v>1.14032</v>
      </c>
      <c r="AZ14" s="40">
        <f>PRODUCT('[3]methanogen M06-L TZVP smd redo'!DJ14:DL14)^(1/3)</f>
        <v>12.296464519050321</v>
      </c>
      <c r="BA14" s="40">
        <f>'[3]methanogen M06-L TZVP smd redo'!EI14</f>
        <v>1.1452100000000001</v>
      </c>
      <c r="BB14" s="40">
        <f>PRODUCT('[3]methanogen M06-L TZVP smd redo'!EJ14:EL14)^(1/3)</f>
        <v>13.270183899296876</v>
      </c>
      <c r="BC14" s="40"/>
      <c r="BD14" s="133">
        <f>'[4]methanogen M06-L TZVP smd redo'!H14</f>
        <v>15.33672</v>
      </c>
      <c r="BE14" s="133">
        <f>'[4]methanogen M06-L TZVP smd redo'!M14</f>
        <v>14.46876</v>
      </c>
      <c r="BF14" s="133">
        <f>'[4]methanogen M06-L TZVP smd redo'!R14</f>
        <v>15.60319</v>
      </c>
      <c r="BG14" s="133">
        <f>'[4]methanogen M06-L TZVP smd redo'!Y14</f>
        <v>16.571459999999998</v>
      </c>
      <c r="BH14" s="133">
        <f>'[4]methanogen M06-L TZVP smd redo'!Z14</f>
        <v>16.617999999999999</v>
      </c>
      <c r="BI14" s="133">
        <f>PRODUCT('[4]methanogen M06-L TZVP smd redo'!AL14:AN14)^(1/3)</f>
        <v>14.99642174323774</v>
      </c>
      <c r="BJ14" s="133">
        <f>PRODUCT('[4]methanogen M06-L TZVP smd redo'!BC14:BE14)^(1/3)</f>
        <v>14.094743912849829</v>
      </c>
      <c r="BK14" s="133">
        <f>'[4]methanogen M06-L TZVP smd redo'!ER14</f>
        <v>13.274050000000001</v>
      </c>
      <c r="BL14" s="133">
        <f>PRODUCT('[4]methanogen M06-L TZVP smd redo'!DZ14:EB14)^(1/3)</f>
        <v>15.283076271122468</v>
      </c>
      <c r="BM14" s="133">
        <f>PRODUCT('[4]methanogen M06-L TZVP smd redo'!CI14:CK14)^(1/3)</f>
        <v>13.957275829067761</v>
      </c>
      <c r="BN14" s="133">
        <f>PRODUCT('[4]methanogen M06-L TZVP smd redo'!DD14:DF14)^(1/3)</f>
        <v>14.09707788926117</v>
      </c>
      <c r="BO14" s="40"/>
      <c r="BP14" s="45">
        <f t="shared" si="39"/>
        <v>1.1271447914496886</v>
      </c>
      <c r="BQ14" s="45">
        <f t="shared" si="2"/>
        <v>1.0599885546515389</v>
      </c>
      <c r="BR14" s="45">
        <f t="shared" si="3"/>
        <v>0.927294995446444</v>
      </c>
      <c r="BS14" s="45">
        <f t="shared" si="40"/>
        <v>0.9389330846070526</v>
      </c>
      <c r="BT14" s="45">
        <f t="shared" si="41"/>
        <v>1.1081310118191008</v>
      </c>
      <c r="BU14" s="45">
        <f t="shared" si="4"/>
        <v>1.1050276048332985</v>
      </c>
      <c r="BV14" s="45">
        <f t="shared" si="5"/>
        <v>1.0639726295109111</v>
      </c>
      <c r="BW14" s="45">
        <f t="shared" si="6"/>
        <v>1.0618269415023922</v>
      </c>
      <c r="BX14" s="45">
        <f t="shared" si="7"/>
        <v>0.90949095951714576</v>
      </c>
      <c r="BY14" s="45">
        <f t="shared" si="42"/>
        <v>0.25132001766893203</v>
      </c>
      <c r="BZ14" s="45">
        <f t="shared" si="8"/>
        <v>0.98748391929412249</v>
      </c>
      <c r="CA14" s="45">
        <f t="shared" si="9"/>
        <v>0.52123152023685304</v>
      </c>
      <c r="CB14" s="45">
        <f t="shared" si="10"/>
        <v>1.0843103191956021</v>
      </c>
      <c r="CC14" s="45">
        <f t="shared" si="11"/>
        <v>0.99008290503240337</v>
      </c>
      <c r="CD14" s="45">
        <f t="shared" si="12"/>
        <v>0.94002943706340436</v>
      </c>
      <c r="CE14" s="133"/>
      <c r="CF14" s="75">
        <f t="shared" si="43"/>
        <v>119.68770191605664</v>
      </c>
      <c r="CG14" s="75">
        <f t="shared" si="44"/>
        <v>58.258110567134111</v>
      </c>
      <c r="CH14" s="75">
        <f t="shared" si="45"/>
        <v>-75.483538099347882</v>
      </c>
      <c r="CI14" s="75">
        <f t="shared" si="46"/>
        <v>-63.011064712464567</v>
      </c>
      <c r="CJ14" s="75">
        <f t="shared" si="47"/>
        <v>102.67482304908148</v>
      </c>
      <c r="CK14" s="75">
        <f t="shared" si="48"/>
        <v>99.870316407268874</v>
      </c>
      <c r="CL14" s="75">
        <f t="shared" si="49"/>
        <v>62.009666444700628</v>
      </c>
      <c r="CM14" s="75">
        <f t="shared" si="50"/>
        <v>59.990954270277243</v>
      </c>
      <c r="CN14" s="75">
        <f t="shared" si="51"/>
        <v>-94.870221131476328</v>
      </c>
      <c r="CO14" s="75">
        <f t="shared" si="52"/>
        <v>-1381.0281811428731</v>
      </c>
      <c r="CP14" s="75">
        <f t="shared" si="53"/>
        <v>-12.595066598566568</v>
      </c>
      <c r="CQ14" s="75">
        <f t="shared" si="54"/>
        <v>-651.56095928060631</v>
      </c>
      <c r="CR14" s="75">
        <f t="shared" si="55"/>
        <v>80.944134370018276</v>
      </c>
      <c r="CS14" s="75">
        <f t="shared" si="56"/>
        <v>-9.9665969027321459</v>
      </c>
      <c r="CT14" s="75">
        <f t="shared" si="57"/>
        <v>-61.844088183525685</v>
      </c>
      <c r="CU14" s="133"/>
      <c r="CV14" s="45">
        <f t="shared" si="58"/>
        <v>0.99532859691642006</v>
      </c>
      <c r="CW14" s="45">
        <f t="shared" si="22"/>
        <v>1.0003598177000419</v>
      </c>
      <c r="CX14" s="45">
        <f t="shared" si="23"/>
        <v>0.99966020359150032</v>
      </c>
      <c r="CY14" s="45">
        <f t="shared" si="59"/>
        <v>0.99972040500692649</v>
      </c>
      <c r="CZ14" s="45">
        <f t="shared" si="60"/>
        <v>0.99959054465012653</v>
      </c>
      <c r="DA14" s="45">
        <f t="shared" si="24"/>
        <v>0.99945395350056265</v>
      </c>
      <c r="DB14" s="45">
        <f t="shared" si="25"/>
        <v>0.99973037669001918</v>
      </c>
      <c r="DC14" s="45">
        <f t="shared" si="26"/>
        <v>0.99974757984833629</v>
      </c>
      <c r="DD14" s="45">
        <f t="shared" si="61"/>
        <v>0.99520610058498149</v>
      </c>
      <c r="DE14" s="45">
        <f t="shared" si="27"/>
        <v>0.99520610058498171</v>
      </c>
      <c r="DF14" s="45">
        <f t="shared" si="62"/>
        <v>0.99466267177753875</v>
      </c>
      <c r="DG14" s="45">
        <f t="shared" si="28"/>
        <v>0.99414348232830219</v>
      </c>
      <c r="DH14" s="45">
        <f t="shared" si="29"/>
        <v>1.0000170751307644</v>
      </c>
      <c r="DI14" s="45">
        <f t="shared" si="30"/>
        <v>0.99998378924067755</v>
      </c>
      <c r="DJ14" s="45">
        <f t="shared" si="31"/>
        <v>0.99999520302143952</v>
      </c>
      <c r="DL14" s="41">
        <f>AC14*AE14/BJ14</f>
        <v>1.2264645723830718</v>
      </c>
      <c r="DM14" s="41">
        <f>AQ14*AC14/BK14</f>
        <v>1.2164828617515038</v>
      </c>
      <c r="DN14" s="41">
        <f>BJ14/BK14</f>
        <v>1.0618269415023922</v>
      </c>
      <c r="DO14" s="41"/>
      <c r="DP14" s="41">
        <f t="shared" si="63"/>
        <v>1.0705396407142984</v>
      </c>
      <c r="DQ14" s="41">
        <f t="shared" si="64"/>
        <v>1.0022841235568085</v>
      </c>
      <c r="DR14" s="41">
        <f t="shared" si="65"/>
        <v>1.0729848855261512</v>
      </c>
      <c r="DT14" s="41">
        <f t="shared" si="66"/>
        <v>1.1521089391296302</v>
      </c>
      <c r="DU14" s="41">
        <f t="shared" si="67"/>
        <v>1.0596746079577948</v>
      </c>
      <c r="DV14" s="41">
        <f t="shared" si="68"/>
        <v>1.2208605883968617</v>
      </c>
    </row>
    <row r="15" spans="1:126" x14ac:dyDescent="0.2">
      <c r="A15" s="43">
        <v>22</v>
      </c>
      <c r="B15" s="43">
        <f t="shared" si="0"/>
        <v>295.14999999999998</v>
      </c>
      <c r="C15" s="44">
        <f t="shared" si="35"/>
        <v>3.3881077418261905</v>
      </c>
      <c r="E15" s="40">
        <f>'[4]methanogen M06-L TZVP smd redo'!I15</f>
        <v>4.6357477163838645</v>
      </c>
      <c r="F15" s="40">
        <f>'[4]methanogen M06-L TZVP smd redo'!N15</f>
        <v>4.2830088476768502</v>
      </c>
      <c r="G15" s="40">
        <f>'[4]methanogen M06-L TZVP smd redo'!S15</f>
        <v>4.6241039709276066</v>
      </c>
      <c r="H15" s="40">
        <f>'[4]methanogen M06-L TZVP smd redo'!AB15</f>
        <v>4.7680972281756162</v>
      </c>
      <c r="I15" s="40">
        <f>'[4]methanogen M06-L TZVP smd redo'!AS15</f>
        <v>5.3080112701868742</v>
      </c>
      <c r="J15" s="40">
        <f>'[4]methanogen M06-L TZVP smd redo'!BJ15</f>
        <v>5.5824332446414715</v>
      </c>
      <c r="K15" s="40">
        <f>'[4]methanogen M06-L TZVP smd redo'!EV15</f>
        <v>5.8261165489104094</v>
      </c>
      <c r="L15" s="40">
        <f>'[4]methanogen M06-L TZVP smd redo'!CL15</f>
        <v>5.2889904996915593</v>
      </c>
      <c r="M15" s="40">
        <f>'[4]methanogen M06-L TZVP smd redo'!DG15</f>
        <v>5.3020540914174852</v>
      </c>
      <c r="N15" s="40">
        <f>'[4]methanogen M06-L TZVP smd redo'!EC15</f>
        <v>5.5960060378907883</v>
      </c>
      <c r="AA15" s="40">
        <f t="shared" si="1"/>
        <v>5.966986334502975</v>
      </c>
      <c r="AB15" s="40"/>
      <c r="AC15" s="40">
        <f>EXP('d-beta'!Y16/1000)*'[3]methanogen M06-L TZVP smd redo'!EZ15</f>
        <v>14.052587031371321</v>
      </c>
      <c r="AD15" s="40">
        <f>'[3]methanogen M06-L TZVP smd redo'!ET15</f>
        <v>3.4860199999999999</v>
      </c>
      <c r="AE15" s="40">
        <f>'[3]methanogen M06-L TZVP smd redo'!ER15</f>
        <v>1.20058</v>
      </c>
      <c r="AF15" s="40">
        <f>'[3]methanogen M06-L TZVP smd redo'!K15</f>
        <v>1.18398</v>
      </c>
      <c r="AG15" s="40">
        <f>'[3]methanogen M06-L TZVP smd redo'!J15</f>
        <v>12.58583</v>
      </c>
      <c r="AH15" s="40">
        <f>'[3]methanogen M06-L TZVP smd redo'!O15</f>
        <v>1.17744</v>
      </c>
      <c r="AI15" s="40">
        <f>'[3]methanogen M06-L TZVP smd redo'!N15</f>
        <v>11.947469999999999</v>
      </c>
      <c r="AJ15" s="40">
        <f>'[3]methanogen M06-L TZVP smd redo'!S15</f>
        <v>1.1814899999999999</v>
      </c>
      <c r="AK15" s="40">
        <f>'[3]methanogen M06-L TZVP smd redo'!R15</f>
        <v>12.82887</v>
      </c>
      <c r="AL15" s="40">
        <f>'[3]methanogen M06-L TZVP smd redo'!Y15</f>
        <v>1.1610400000000001</v>
      </c>
      <c r="AM15" s="40">
        <f>'[3]methanogen M06-L TZVP smd redo'!W15</f>
        <v>13.890040000000001</v>
      </c>
      <c r="AN15" s="40">
        <f>'[3]methanogen M06-L TZVP smd redo'!V15</f>
        <v>13.8529</v>
      </c>
      <c r="AO15" s="40">
        <f>'[3]methanogen M06-L TZVP smd redo'!AK15</f>
        <v>1.1427099999999999</v>
      </c>
      <c r="AP15" s="40">
        <f>PRODUCT('[3]methanogen M06-L TZVP smd redo'!AD15:AF15)^(1/3)</f>
        <v>12.748435538263045</v>
      </c>
      <c r="AQ15" s="40">
        <f>'[3]methanogen M06-L TZVP smd redo'!BA15</f>
        <v>1.12212</v>
      </c>
      <c r="AR15" s="40">
        <f>PRODUCT('[3]methanogen M06-L TZVP smd redo'!AT15:AV15)^(1/3)</f>
        <v>12.205649587897732</v>
      </c>
      <c r="AS15" s="41">
        <f>'[3]methanogen M06-L TZVP smd redo'!FO15</f>
        <v>1.1196999999999999</v>
      </c>
      <c r="AT15" s="40">
        <f>'[3]methanogen M06-L TZVP smd redo'!FK15</f>
        <v>11.530419999999999</v>
      </c>
      <c r="AU15" s="40">
        <f>'[3]methanogen M06-L TZVP smd redo'!CD15</f>
        <v>12.45129</v>
      </c>
      <c r="AV15" s="40">
        <f>'[3]methanogen M06-L TZVP smd redo'!CG15</f>
        <v>6.0613999999999999</v>
      </c>
      <c r="AW15" s="40">
        <f>'[3]methanogen M06-L TZVP smd redo'!CK15</f>
        <v>1.1384799999999999</v>
      </c>
      <c r="AX15" s="40">
        <f>PRODUCT('[3]methanogen M06-L TZVP smd redo'!CN15:CP15)^(1/3)</f>
        <v>11.917993812142795</v>
      </c>
      <c r="AY15" s="40">
        <f>'[3]methanogen M06-L TZVP smd redo'!DH15</f>
        <v>1.13893</v>
      </c>
      <c r="AZ15" s="40">
        <f>PRODUCT('[3]methanogen M06-L TZVP smd redo'!DJ15:DL15)^(1/3)</f>
        <v>12.031447523186094</v>
      </c>
      <c r="BA15" s="40">
        <f>'[3]methanogen M06-L TZVP smd redo'!EI15</f>
        <v>1.1437999999999999</v>
      </c>
      <c r="BB15" s="40">
        <f>PRODUCT('[3]methanogen M06-L TZVP smd redo'!EJ15:EL15)^(1/3)</f>
        <v>12.97544497495938</v>
      </c>
      <c r="BC15" s="40"/>
      <c r="BD15" s="44">
        <f>'[4]methanogen M06-L TZVP smd redo'!H15</f>
        <v>14.97045</v>
      </c>
      <c r="BE15" s="44">
        <f>'[4]methanogen M06-L TZVP smd redo'!M15</f>
        <v>14.12768</v>
      </c>
      <c r="BF15" s="44">
        <f>'[4]methanogen M06-L TZVP smd redo'!R15</f>
        <v>15.227270000000001</v>
      </c>
      <c r="BG15" s="44">
        <f>'[4]methanogen M06-L TZVP smd redo'!Y15</f>
        <v>16.16046</v>
      </c>
      <c r="BH15" s="44">
        <f>'[4]methanogen M06-L TZVP smd redo'!Z15</f>
        <v>16.205970000000001</v>
      </c>
      <c r="BI15" s="44">
        <f>PRODUCT('[4]methanogen M06-L TZVP smd redo'!AL15:AN15)^(1/3)</f>
        <v>14.645090633530007</v>
      </c>
      <c r="BJ15" s="133">
        <f>PRODUCT('[4]methanogen M06-L TZVP smd redo'!BC15:BE15)^(1/3)</f>
        <v>13.772661657402507</v>
      </c>
      <c r="BK15" s="133">
        <f>'[4]methanogen M06-L TZVP smd redo'!ER15</f>
        <v>12.98583</v>
      </c>
      <c r="BL15" s="40">
        <f>PRODUCT('[4]methanogen M06-L TZVP smd redo'!DZ15:EB15)^(1/3)</f>
        <v>14.924366044902129</v>
      </c>
      <c r="BM15" s="40">
        <f>PRODUCT('[4]methanogen M06-L TZVP smd redo'!CI15:CK15)^(1/3)</f>
        <v>13.640160721225634</v>
      </c>
      <c r="BN15" s="40">
        <f>PRODUCT('[4]methanogen M06-L TZVP smd redo'!DD15:DF15)^(1/3)</f>
        <v>13.775630450345005</v>
      </c>
      <c r="BO15" s="40"/>
      <c r="BP15" s="45">
        <f t="shared" si="39"/>
        <v>1.1269704610164544</v>
      </c>
      <c r="BQ15" s="45">
        <f t="shared" si="2"/>
        <v>1.0596538143559311</v>
      </c>
      <c r="BR15" s="45">
        <f t="shared" si="3"/>
        <v>0.9277881064695116</v>
      </c>
      <c r="BS15" s="45">
        <f t="shared" si="40"/>
        <v>0.93960867507467927</v>
      </c>
      <c r="BT15" s="45">
        <f t="shared" si="41"/>
        <v>1.1065803828414931</v>
      </c>
      <c r="BU15" s="45">
        <f t="shared" si="4"/>
        <v>1.103472856835761</v>
      </c>
      <c r="BV15" s="45">
        <f t="shared" si="5"/>
        <v>1.0633449799195922</v>
      </c>
      <c r="BW15" s="45">
        <f t="shared" si="6"/>
        <v>1.0605915569049116</v>
      </c>
      <c r="BX15" s="45">
        <f t="shared" si="7"/>
        <v>0.91031286374892795</v>
      </c>
      <c r="BY15" s="45">
        <f t="shared" si="42"/>
        <v>0.2548626567436818</v>
      </c>
      <c r="BZ15" s="45">
        <f t="shared" si="8"/>
        <v>0.98711889897778426</v>
      </c>
      <c r="CA15" s="45">
        <f t="shared" si="9"/>
        <v>0.52377230935565922</v>
      </c>
      <c r="CB15" s="45">
        <f t="shared" si="10"/>
        <v>1.0836224991325918</v>
      </c>
      <c r="CC15" s="45">
        <f t="shared" si="11"/>
        <v>0.99016598698639025</v>
      </c>
      <c r="CD15" s="45">
        <f t="shared" si="12"/>
        <v>0.94063128696558773</v>
      </c>
      <c r="CE15" s="39"/>
      <c r="CF15" s="75">
        <f t="shared" si="43"/>
        <v>119.53302443593128</v>
      </c>
      <c r="CG15" s="75">
        <f t="shared" si="44"/>
        <v>57.942264551518491</v>
      </c>
      <c r="CH15" s="75">
        <f t="shared" si="45"/>
        <v>-74.951905813794284</v>
      </c>
      <c r="CI15" s="75">
        <f t="shared" si="46"/>
        <v>-62.291793508328453</v>
      </c>
      <c r="CJ15" s="75">
        <f t="shared" si="47"/>
        <v>101.27452390877477</v>
      </c>
      <c r="CK15" s="75">
        <f t="shared" si="48"/>
        <v>98.462349072543233</v>
      </c>
      <c r="CL15" s="75">
        <f t="shared" si="49"/>
        <v>61.419580971098725</v>
      </c>
      <c r="CM15" s="75">
        <f t="shared" si="50"/>
        <v>58.826825011204676</v>
      </c>
      <c r="CN15" s="75">
        <f t="shared" si="51"/>
        <v>-93.966932241587273</v>
      </c>
      <c r="CO15" s="75">
        <f t="shared" si="52"/>
        <v>-1367.0304799265039</v>
      </c>
      <c r="CP15" s="75">
        <f t="shared" si="53"/>
        <v>-12.964781780899331</v>
      </c>
      <c r="CQ15" s="75">
        <f t="shared" si="54"/>
        <v>-646.69821322448274</v>
      </c>
      <c r="CR15" s="75">
        <f t="shared" si="55"/>
        <v>80.309594332362138</v>
      </c>
      <c r="CS15" s="75">
        <f t="shared" si="56"/>
        <v>-9.882686284859334</v>
      </c>
      <c r="CT15" s="75">
        <f t="shared" si="57"/>
        <v>-61.204047249996989</v>
      </c>
      <c r="CU15" s="130"/>
      <c r="CV15" s="45">
        <f t="shared" si="58"/>
        <v>0.9953856432772562</v>
      </c>
      <c r="CW15" s="45">
        <f t="shared" si="22"/>
        <v>1.0003512345281156</v>
      </c>
      <c r="CX15" s="45">
        <f t="shared" si="23"/>
        <v>0.99966047487622256</v>
      </c>
      <c r="CY15" s="45">
        <f t="shared" si="59"/>
        <v>0.99972198314129179</v>
      </c>
      <c r="CZ15" s="45">
        <f t="shared" si="60"/>
        <v>0.99959760870820136</v>
      </c>
      <c r="DA15" s="45">
        <f t="shared" si="24"/>
        <v>0.99946293669605901</v>
      </c>
      <c r="DB15" s="45">
        <f t="shared" si="25"/>
        <v>0.99972710146340849</v>
      </c>
      <c r="DC15" s="45">
        <f t="shared" si="26"/>
        <v>0.99975772819947784</v>
      </c>
      <c r="DD15" s="45">
        <f t="shared" si="61"/>
        <v>0.99525452963591399</v>
      </c>
      <c r="DE15" s="45">
        <f t="shared" si="27"/>
        <v>0.99525452963591399</v>
      </c>
      <c r="DF15" s="45">
        <f t="shared" si="62"/>
        <v>0.9947200149499652</v>
      </c>
      <c r="DG15" s="45">
        <f t="shared" si="28"/>
        <v>0.99420763047105964</v>
      </c>
      <c r="DH15" s="45">
        <f t="shared" si="29"/>
        <v>1.0000134974446655</v>
      </c>
      <c r="DI15" s="45">
        <f t="shared" si="30"/>
        <v>0.99998700530683993</v>
      </c>
      <c r="DJ15" s="45">
        <f t="shared" si="31"/>
        <v>0.99999407427504561</v>
      </c>
      <c r="DL15" s="41">
        <f t="shared" ref="DL15:DL29" si="69">AC15*AE15/BJ15</f>
        <v>1.2249814420624967</v>
      </c>
      <c r="DM15" s="41">
        <f t="shared" ref="DM15:DM29" si="70">AQ15*AC15/BK15</f>
        <v>1.2142996604485339</v>
      </c>
      <c r="DN15" s="41">
        <f t="shared" ref="DN15:DN29" si="71">BJ15/BK15</f>
        <v>1.0605915569049116</v>
      </c>
      <c r="DO15" s="41"/>
      <c r="DP15" s="41">
        <f t="shared" si="63"/>
        <v>1.069921220546822</v>
      </c>
      <c r="DQ15" s="41">
        <f t="shared" si="64"/>
        <v>1.0021612932035366</v>
      </c>
      <c r="DR15" s="41">
        <f t="shared" si="65"/>
        <v>1.0722336340091096</v>
      </c>
      <c r="DT15" s="41">
        <f t="shared" si="66"/>
        <v>1.1513182424395407</v>
      </c>
      <c r="DU15" s="41">
        <f t="shared" si="67"/>
        <v>1.0585607105289947</v>
      </c>
      <c r="DV15" s="41">
        <f t="shared" si="68"/>
        <v>1.2187402567617938</v>
      </c>
    </row>
    <row r="16" spans="1:126" x14ac:dyDescent="0.2">
      <c r="A16" s="43">
        <v>24</v>
      </c>
      <c r="B16" s="43">
        <f t="shared" si="0"/>
        <v>297.14999999999998</v>
      </c>
      <c r="C16" s="44">
        <f t="shared" si="35"/>
        <v>3.3653037186606092</v>
      </c>
      <c r="E16" s="40">
        <f>'[4]methanogen M06-L TZVP smd redo'!I16</f>
        <v>4.5875621324866778</v>
      </c>
      <c r="F16" s="40">
        <f>'[4]methanogen M06-L TZVP smd redo'!N16</f>
        <v>4.2353129383991828</v>
      </c>
      <c r="G16" s="40">
        <f>'[4]methanogen M06-L TZVP smd redo'!S16</f>
        <v>4.5840638186842586</v>
      </c>
      <c r="H16" s="40">
        <f>'[4]methanogen M06-L TZVP smd redo'!AB16</f>
        <v>4.7180752961191175</v>
      </c>
      <c r="I16" s="40">
        <f>'[4]methanogen M06-L TZVP smd redo'!AS16</f>
        <v>5.2450485043975537</v>
      </c>
      <c r="J16" s="40">
        <f>'[4]methanogen M06-L TZVP smd redo'!BJ16</f>
        <v>5.518618462502678</v>
      </c>
      <c r="K16" s="40">
        <f>'[4]methanogen M06-L TZVP smd redo'!EV16</f>
        <v>5.7686652985151632</v>
      </c>
      <c r="L16" s="40">
        <f>'[4]methanogen M06-L TZVP smd redo'!CL16</f>
        <v>5.2358571064141657</v>
      </c>
      <c r="M16" s="40">
        <f>'[4]methanogen M06-L TZVP smd redo'!DG16</f>
        <v>5.24561972641302</v>
      </c>
      <c r="N16" s="40">
        <f>'[4]methanogen M06-L TZVP smd redo'!EC16</f>
        <v>5.5308952529331545</v>
      </c>
      <c r="AA16" s="40">
        <f t="shared" si="1"/>
        <v>5.9026635128975791</v>
      </c>
      <c r="AB16" s="40"/>
      <c r="AC16" s="40">
        <f>EXP('d-beta'!Y17/1000)*'[3]methanogen M06-L TZVP smd redo'!EZ16</f>
        <v>13.742274122221552</v>
      </c>
      <c r="AD16" s="40">
        <f>'[3]methanogen M06-L TZVP smd redo'!ET16</f>
        <v>3.4535</v>
      </c>
      <c r="AE16" s="40">
        <f>'[3]methanogen M06-L TZVP smd redo'!ER16</f>
        <v>1.19861</v>
      </c>
      <c r="AF16" s="40">
        <f>'[3]methanogen M06-L TZVP smd redo'!K16</f>
        <v>1.18211</v>
      </c>
      <c r="AG16" s="40">
        <f>'[3]methanogen M06-L TZVP smd redo'!J16</f>
        <v>12.30946</v>
      </c>
      <c r="AH16" s="40">
        <f>'[3]methanogen M06-L TZVP smd redo'!O16</f>
        <v>1.17561</v>
      </c>
      <c r="AI16" s="40">
        <f>'[3]methanogen M06-L TZVP smd redo'!N16</f>
        <v>11.688470000000001</v>
      </c>
      <c r="AJ16" s="40">
        <f>'[3]methanogen M06-L TZVP smd redo'!S16</f>
        <v>1.1796</v>
      </c>
      <c r="AK16" s="40">
        <f>'[3]methanogen M06-L TZVP smd redo'!R16</f>
        <v>12.544689999999999</v>
      </c>
      <c r="AL16" s="40">
        <f>'[3]methanogen M06-L TZVP smd redo'!Y16</f>
        <v>1.1593500000000001</v>
      </c>
      <c r="AM16" s="40">
        <f>'[3]methanogen M06-L TZVP smd redo'!W16</f>
        <v>13.570880000000001</v>
      </c>
      <c r="AN16" s="40">
        <f>'[3]methanogen M06-L TZVP smd redo'!V16</f>
        <v>13.534470000000001</v>
      </c>
      <c r="AO16" s="40">
        <f>'[3]methanogen M06-L TZVP smd redo'!AK16</f>
        <v>1.1413</v>
      </c>
      <c r="AP16" s="40">
        <f>PRODUCT('[3]methanogen M06-L TZVP smd redo'!AD16:AF16)^(1/3)</f>
        <v>12.470062294683032</v>
      </c>
      <c r="AQ16" s="40">
        <f>'[3]methanogen M06-L TZVP smd redo'!BA16</f>
        <v>1.12093</v>
      </c>
      <c r="AR16" s="40">
        <f>PRODUCT('[3]methanogen M06-L TZVP smd redo'!AT16:AV16)^(1/3)</f>
        <v>11.944017181282174</v>
      </c>
      <c r="AS16" s="41">
        <f>'[3]methanogen M06-L TZVP smd redo'!FO16</f>
        <v>1.11863</v>
      </c>
      <c r="AT16" s="40">
        <f>'[3]methanogen M06-L TZVP smd redo'!FK16</f>
        <v>11.2949</v>
      </c>
      <c r="AU16" s="40">
        <f>'[3]methanogen M06-L TZVP smd redo'!CD16</f>
        <v>12.176970000000001</v>
      </c>
      <c r="AV16" s="40">
        <f>'[3]methanogen M06-L TZVP smd redo'!CG16</f>
        <v>5.96652</v>
      </c>
      <c r="AW16" s="40">
        <f>'[3]methanogen M06-L TZVP smd redo'!CK16</f>
        <v>1.1371100000000001</v>
      </c>
      <c r="AX16" s="40">
        <f>PRODUCT('[3]methanogen M06-L TZVP smd redo'!CN16:CP16)^(1/3)</f>
        <v>11.665607553675741</v>
      </c>
      <c r="AY16" s="40">
        <f>'[3]methanogen M06-L TZVP smd redo'!DH16</f>
        <v>1.1375599999999999</v>
      </c>
      <c r="AZ16" s="40">
        <f>PRODUCT('[3]methanogen M06-L TZVP smd redo'!DJ16:DL16)^(1/3)</f>
        <v>11.775714896380688</v>
      </c>
      <c r="BA16" s="40">
        <f>'[3]methanogen M06-L TZVP smd redo'!EI16</f>
        <v>1.14242</v>
      </c>
      <c r="BB16" s="40">
        <f>PRODUCT('[3]methanogen M06-L TZVP smd redo'!EJ16:EL16)^(1/3)</f>
        <v>12.691203277643831</v>
      </c>
      <c r="BC16" s="40"/>
      <c r="BD16" s="44">
        <f>'[4]methanogen M06-L TZVP smd redo'!H16</f>
        <v>14.617889999999999</v>
      </c>
      <c r="BE16" s="44">
        <f>'[4]methanogen M06-L TZVP smd redo'!M16</f>
        <v>13.79928</v>
      </c>
      <c r="BF16" s="44">
        <f>'[4]methanogen M06-L TZVP smd redo'!R16</f>
        <v>14.865550000000001</v>
      </c>
      <c r="BG16" s="44">
        <f>'[4]methanogen M06-L TZVP smd redo'!Y16</f>
        <v>15.765219999999999</v>
      </c>
      <c r="BH16" s="44">
        <f>'[4]methanogen M06-L TZVP smd redo'!Z16</f>
        <v>15.809749999999999</v>
      </c>
      <c r="BI16" s="44">
        <f>PRODUCT('[4]methanogen M06-L TZVP smd redo'!AL16:AN16)^(1/3)</f>
        <v>14.306730057838665</v>
      </c>
      <c r="BJ16" s="133">
        <f>PRODUCT('[4]methanogen M06-L TZVP smd redo'!BC16:BE16)^(1/3)</f>
        <v>13.462292690056239</v>
      </c>
      <c r="BK16" s="133">
        <f>'[4]methanogen M06-L TZVP smd redo'!ER16</f>
        <v>12.707700000000001</v>
      </c>
      <c r="BL16" s="40">
        <f>PRODUCT('[4]methanogen M06-L TZVP smd redo'!DZ16:EB16)^(1/3)</f>
        <v>14.578875153435549</v>
      </c>
      <c r="BM16" s="40">
        <f>PRODUCT('[4]methanogen M06-L TZVP smd redo'!CI16:CK16)^(1/3)</f>
        <v>13.334533063537584</v>
      </c>
      <c r="BN16" s="40">
        <f>PRODUCT('[4]methanogen M06-L TZVP smd redo'!DD16:DF16)^(1/3)</f>
        <v>13.465850367958774</v>
      </c>
      <c r="BO16" s="40"/>
      <c r="BP16" s="45">
        <f t="shared" si="39"/>
        <v>1.126812911140799</v>
      </c>
      <c r="BQ16" s="45">
        <f t="shared" si="2"/>
        <v>1.0593226603127119</v>
      </c>
      <c r="BR16" s="45">
        <f t="shared" si="3"/>
        <v>0.92827241508050484</v>
      </c>
      <c r="BS16" s="45">
        <f t="shared" si="40"/>
        <v>0.94027736048957145</v>
      </c>
      <c r="BT16" s="45">
        <f t="shared" si="41"/>
        <v>1.1050568463992112</v>
      </c>
      <c r="BU16" s="45">
        <f t="shared" si="4"/>
        <v>1.1019443252416876</v>
      </c>
      <c r="BV16" s="45">
        <f t="shared" si="5"/>
        <v>1.0627261185909409</v>
      </c>
      <c r="BW16" s="45">
        <f t="shared" si="6"/>
        <v>1.0593807447497374</v>
      </c>
      <c r="BX16" s="45">
        <f t="shared" si="7"/>
        <v>0.91111661061501203</v>
      </c>
      <c r="BY16" s="45">
        <f t="shared" si="42"/>
        <v>0.25840099916144527</v>
      </c>
      <c r="BZ16" s="45">
        <f t="shared" si="8"/>
        <v>0.98676427893913377</v>
      </c>
      <c r="CA16" s="45">
        <f t="shared" si="9"/>
        <v>0.52629911499327175</v>
      </c>
      <c r="CB16" s="45">
        <f t="shared" si="10"/>
        <v>1.0829414787723386</v>
      </c>
      <c r="CC16" s="45">
        <f t="shared" si="11"/>
        <v>0.99024812389615946</v>
      </c>
      <c r="CD16" s="45">
        <f t="shared" si="12"/>
        <v>0.94122488601655185</v>
      </c>
      <c r="CE16" s="39"/>
      <c r="CF16" s="75">
        <f t="shared" si="43"/>
        <v>119.39321519085618</v>
      </c>
      <c r="CG16" s="75">
        <f t="shared" si="44"/>
        <v>57.629704171661601</v>
      </c>
      <c r="CH16" s="75">
        <f t="shared" si="45"/>
        <v>-74.430038540220266</v>
      </c>
      <c r="CI16" s="75">
        <f t="shared" si="46"/>
        <v>-61.580382890403882</v>
      </c>
      <c r="CJ16" s="75">
        <f t="shared" si="47"/>
        <v>99.896778351651193</v>
      </c>
      <c r="CK16" s="75">
        <f t="shared" si="48"/>
        <v>97.076187895198643</v>
      </c>
      <c r="CL16" s="75">
        <f t="shared" si="49"/>
        <v>60.837416671359811</v>
      </c>
      <c r="CM16" s="75">
        <f t="shared" si="50"/>
        <v>57.68453434458835</v>
      </c>
      <c r="CN16" s="75">
        <f t="shared" si="51"/>
        <v>-93.0843870433619</v>
      </c>
      <c r="CO16" s="75">
        <f t="shared" si="52"/>
        <v>-1353.2426403573065</v>
      </c>
      <c r="CP16" s="75">
        <f t="shared" si="53"/>
        <v>-13.324093868294504</v>
      </c>
      <c r="CQ16" s="75">
        <f t="shared" si="54"/>
        <v>-641.88556818704808</v>
      </c>
      <c r="CR16" s="75">
        <f t="shared" si="55"/>
        <v>79.680930337550365</v>
      </c>
      <c r="CS16" s="75">
        <f t="shared" si="56"/>
        <v>-9.799737057861849</v>
      </c>
      <c r="CT16" s="75">
        <f t="shared" si="57"/>
        <v>-60.573181746911558</v>
      </c>
      <c r="CU16" s="130"/>
      <c r="CV16" s="45">
        <f t="shared" si="58"/>
        <v>0.99543338748615562</v>
      </c>
      <c r="CW16" s="45">
        <f t="shared" si="22"/>
        <v>1.000350763600472</v>
      </c>
      <c r="CX16" s="45">
        <f t="shared" si="23"/>
        <v>0.9996528405209224</v>
      </c>
      <c r="CY16" s="45">
        <f t="shared" si="59"/>
        <v>0.99973261034728722</v>
      </c>
      <c r="CZ16" s="45">
        <f t="shared" si="60"/>
        <v>0.9996097494256081</v>
      </c>
      <c r="DA16" s="45">
        <f t="shared" si="24"/>
        <v>0.99947577637008767</v>
      </c>
      <c r="DB16" s="45">
        <f t="shared" si="25"/>
        <v>0.99972793148422878</v>
      </c>
      <c r="DC16" s="45">
        <f t="shared" si="26"/>
        <v>0.9997513873272853</v>
      </c>
      <c r="DD16" s="45">
        <f t="shared" si="61"/>
        <v>0.99530408040610918</v>
      </c>
      <c r="DE16" s="45">
        <f t="shared" si="27"/>
        <v>0.99530408040610918</v>
      </c>
      <c r="DF16" s="45">
        <f t="shared" si="62"/>
        <v>0.9947823184882123</v>
      </c>
      <c r="DG16" s="45">
        <f t="shared" si="28"/>
        <v>0.99426442133509596</v>
      </c>
      <c r="DH16" s="45">
        <f t="shared" si="29"/>
        <v>1.0000122094113475</v>
      </c>
      <c r="DI16" s="45">
        <f t="shared" si="30"/>
        <v>0.99999028832376158</v>
      </c>
      <c r="DJ16" s="45">
        <f t="shared" si="31"/>
        <v>1.0000005682415611</v>
      </c>
      <c r="DL16" s="41">
        <f t="shared" si="69"/>
        <v>1.2235380380492353</v>
      </c>
      <c r="DM16" s="41">
        <f t="shared" si="70"/>
        <v>1.2121884630438085</v>
      </c>
      <c r="DN16" s="41">
        <f t="shared" si="71"/>
        <v>1.0593807447497374</v>
      </c>
      <c r="DO16" s="41"/>
      <c r="DP16" s="41">
        <f t="shared" si="63"/>
        <v>1.0692995994397509</v>
      </c>
      <c r="DQ16" s="41">
        <f t="shared" si="64"/>
        <v>1.0020560864629056</v>
      </c>
      <c r="DR16" s="41">
        <f t="shared" si="65"/>
        <v>1.0714981718709493</v>
      </c>
      <c r="DT16" s="41">
        <f t="shared" si="66"/>
        <v>1.1505571294520138</v>
      </c>
      <c r="DU16" s="41">
        <f t="shared" si="67"/>
        <v>1.057469936102327</v>
      </c>
      <c r="DV16" s="41">
        <f t="shared" si="68"/>
        <v>1.216679574163698</v>
      </c>
    </row>
    <row r="17" spans="1:126" x14ac:dyDescent="0.2">
      <c r="A17" s="43">
        <v>26</v>
      </c>
      <c r="B17" s="43">
        <f t="shared" si="0"/>
        <v>299.14999999999998</v>
      </c>
      <c r="C17" s="44">
        <f t="shared" si="35"/>
        <v>3.3428046130703661</v>
      </c>
      <c r="E17" s="40">
        <f>'[4]methanogen M06-L TZVP smd redo'!I17</f>
        <v>4.53155930703808</v>
      </c>
      <c r="F17" s="40">
        <f>'[4]methanogen M06-L TZVP smd redo'!N17</f>
        <v>4.1869374965814998</v>
      </c>
      <c r="G17" s="40">
        <f>'[4]methanogen M06-L TZVP smd redo'!S17</f>
        <v>4.5367932815880696</v>
      </c>
      <c r="H17" s="40">
        <f>'[4]methanogen M06-L TZVP smd redo'!AB17</f>
        <v>4.6659344312929285</v>
      </c>
      <c r="I17" s="40">
        <f>'[4]methanogen M06-L TZVP smd redo'!AS17</f>
        <v>5.1930924759757691</v>
      </c>
      <c r="J17" s="40">
        <f>'[4]methanogen M06-L TZVP smd redo'!BJ17</f>
        <v>5.4636341811789002</v>
      </c>
      <c r="K17" s="40">
        <f>'[4]methanogen M06-L TZVP smd redo'!EV17</f>
        <v>5.7069438080199486</v>
      </c>
      <c r="L17" s="40">
        <f>'[4]methanogen M06-L TZVP smd redo'!CL17</f>
        <v>5.1757612150296062</v>
      </c>
      <c r="M17" s="40">
        <f>'[4]methanogen M06-L TZVP smd redo'!DG17</f>
        <v>5.1906491247433184</v>
      </c>
      <c r="N17" s="40">
        <f>'[4]methanogen M06-L TZVP smd redo'!EC17</f>
        <v>5.4675298900748182</v>
      </c>
      <c r="O17" s="40"/>
      <c r="P17" s="43" t="s">
        <v>171</v>
      </c>
      <c r="AA17" s="40">
        <f t="shared" si="1"/>
        <v>5.8392128236724172</v>
      </c>
      <c r="AB17" s="40"/>
      <c r="AC17" s="40">
        <f>EXP('d-beta'!Y18/1000)*'[3]methanogen M06-L TZVP smd redo'!EZ17</f>
        <v>13.44320657968183</v>
      </c>
      <c r="AD17" s="40">
        <f>'[3]methanogen M06-L TZVP smd redo'!ET17</f>
        <v>3.4217200000000001</v>
      </c>
      <c r="AE17" s="40">
        <f>'[3]methanogen M06-L TZVP smd redo'!ER17</f>
        <v>1.1966699999999999</v>
      </c>
      <c r="AF17" s="40">
        <f>'[3]methanogen M06-L TZVP smd redo'!K17</f>
        <v>1.18028</v>
      </c>
      <c r="AG17" s="40">
        <f>'[3]methanogen M06-L TZVP smd redo'!J17</f>
        <v>12.042870000000001</v>
      </c>
      <c r="AH17" s="40">
        <f>'[3]methanogen M06-L TZVP smd redo'!O17</f>
        <v>1.17381</v>
      </c>
      <c r="AI17" s="40">
        <f>'[3]methanogen M06-L TZVP smd redo'!N17</f>
        <v>11.438599999999999</v>
      </c>
      <c r="AJ17" s="40">
        <f>'[3]methanogen M06-L TZVP smd redo'!S17</f>
        <v>1.1777500000000001</v>
      </c>
      <c r="AK17" s="40">
        <f>'[3]methanogen M06-L TZVP smd redo'!R17</f>
        <v>12.27069</v>
      </c>
      <c r="AL17" s="40">
        <f>'[3]methanogen M06-L TZVP smd redo'!Y17</f>
        <v>1.1576900000000001</v>
      </c>
      <c r="AM17" s="40">
        <f>'[3]methanogen M06-L TZVP smd redo'!W17</f>
        <v>13.26336</v>
      </c>
      <c r="AN17" s="40">
        <f>'[3]methanogen M06-L TZVP smd redo'!V17</f>
        <v>13.227650000000001</v>
      </c>
      <c r="AO17" s="40">
        <f>'[3]methanogen M06-L TZVP smd redo'!AK17</f>
        <v>1.1398999999999999</v>
      </c>
      <c r="AP17" s="40">
        <f>PRODUCT('[3]methanogen M06-L TZVP smd redo'!AD17:AF17)^(1/3)</f>
        <v>12.201502404063577</v>
      </c>
      <c r="AQ17" s="40">
        <f>'[3]methanogen M06-L TZVP smd redo'!BA17</f>
        <v>1.11975</v>
      </c>
      <c r="AR17" s="40">
        <f>PRODUCT('[3]methanogen M06-L TZVP smd redo'!AT17:AV17)^(1/3)</f>
        <v>11.691508075882831</v>
      </c>
      <c r="AS17" s="41">
        <f>'[3]methanogen M06-L TZVP smd redo'!FO17</f>
        <v>1.11758</v>
      </c>
      <c r="AT17" s="40">
        <f>'[3]methanogen M06-L TZVP smd redo'!FK17</f>
        <v>11.067299999999999</v>
      </c>
      <c r="AU17" s="40">
        <f>'[3]methanogen M06-L TZVP smd redo'!CD17</f>
        <v>11.912409999999999</v>
      </c>
      <c r="AV17" s="40">
        <f>'[3]methanogen M06-L TZVP smd redo'!CG17</f>
        <v>5.8744300000000003</v>
      </c>
      <c r="AW17" s="40">
        <f>'[3]methanogen M06-L TZVP smd redo'!CK17</f>
        <v>1.1357699999999999</v>
      </c>
      <c r="AX17" s="40">
        <f>PRODUCT('[3]methanogen M06-L TZVP smd redo'!CN17:CP17)^(1/3)</f>
        <v>11.421951739442727</v>
      </c>
      <c r="AY17" s="40">
        <f>'[3]methanogen M06-L TZVP smd redo'!DH17</f>
        <v>1.1362099999999999</v>
      </c>
      <c r="AZ17" s="40">
        <f>PRODUCT('[3]methanogen M06-L TZVP smd redo'!DJ17:DL17)^(1/3)</f>
        <v>11.528853903703025</v>
      </c>
      <c r="BA17" s="40">
        <f>'[3]methanogen M06-L TZVP smd redo'!EI17</f>
        <v>1.14106</v>
      </c>
      <c r="BB17" s="40">
        <f>PRODUCT('[3]methanogen M06-L TZVP smd redo'!EJ17:EL17)^(1/3)</f>
        <v>12.416969361396534</v>
      </c>
      <c r="BC17" s="40"/>
      <c r="BD17" s="44">
        <f>'[4]methanogen M06-L TZVP smd redo'!H17</f>
        <v>14.278370000000001</v>
      </c>
      <c r="BE17" s="44">
        <f>'[4]methanogen M06-L TZVP smd redo'!M17</f>
        <v>13.48296</v>
      </c>
      <c r="BF17" s="44">
        <f>'[4]methanogen M06-L TZVP smd redo'!R17</f>
        <v>14.51737</v>
      </c>
      <c r="BG17" s="44">
        <f>'[4]methanogen M06-L TZVP smd redo'!Y17</f>
        <v>15.384969999999999</v>
      </c>
      <c r="BH17" s="44">
        <f>'[4]methanogen M06-L TZVP smd redo'!Z17</f>
        <v>15.42855</v>
      </c>
      <c r="BI17" s="44">
        <f>PRODUCT('[4]methanogen M06-L TZVP smd redo'!AL17:AN17)^(1/3)</f>
        <v>13.9807206786154</v>
      </c>
      <c r="BJ17" s="133">
        <f>PRODUCT('[4]methanogen M06-L TZVP smd redo'!BC17:BE17)^(1/3)</f>
        <v>13.163093696370284</v>
      </c>
      <c r="BK17" s="133">
        <f>'[4]methanogen M06-L TZVP smd redo'!ER17</f>
        <v>12.43918</v>
      </c>
      <c r="BL17" s="40">
        <f>PRODUCT('[4]methanogen M06-L TZVP smd redo'!DZ17:EB17)^(1/3)</f>
        <v>14.245973795360763</v>
      </c>
      <c r="BM17" s="40">
        <f>PRODUCT('[4]methanogen M06-L TZVP smd redo'!CI17:CK17)^(1/3)</f>
        <v>13.039853777036567</v>
      </c>
      <c r="BN17" s="40">
        <f>PRODUCT('[4]methanogen M06-L TZVP smd redo'!DD17:DF17)^(1/3)</f>
        <v>13.167192440238139</v>
      </c>
      <c r="BO17" s="40"/>
      <c r="BP17" s="45">
        <f t="shared" si="39"/>
        <v>1.1266749648389733</v>
      </c>
      <c r="BQ17" s="45">
        <f t="shared" si="2"/>
        <v>1.0589937224467032</v>
      </c>
      <c r="BR17" s="45">
        <f t="shared" si="3"/>
        <v>0.92874673580683009</v>
      </c>
      <c r="BS17" s="45">
        <f t="shared" si="40"/>
        <v>0.94094195501197453</v>
      </c>
      <c r="BT17" s="45">
        <f t="shared" si="41"/>
        <v>1.1035589906033361</v>
      </c>
      <c r="BU17" s="45">
        <f t="shared" si="4"/>
        <v>1.100441840851059</v>
      </c>
      <c r="BV17" s="45">
        <f t="shared" si="5"/>
        <v>1.0621151076718824</v>
      </c>
      <c r="BW17" s="45">
        <f t="shared" si="6"/>
        <v>1.0581962554099453</v>
      </c>
      <c r="BX17" s="45">
        <f t="shared" si="7"/>
        <v>0.91191863731291001</v>
      </c>
      <c r="BY17" s="45">
        <f t="shared" si="42"/>
        <v>0.26193945974545291</v>
      </c>
      <c r="BZ17" s="45">
        <f t="shared" si="8"/>
        <v>0.98642110445666953</v>
      </c>
      <c r="CA17" s="45">
        <f t="shared" si="9"/>
        <v>0.52880439004017954</v>
      </c>
      <c r="CB17" s="45">
        <f t="shared" si="10"/>
        <v>1.0822663823542549</v>
      </c>
      <c r="CC17" s="45">
        <f t="shared" si="11"/>
        <v>0.99032909530414148</v>
      </c>
      <c r="CD17" s="45">
        <f t="shared" si="12"/>
        <v>0.94181070796860888</v>
      </c>
      <c r="CE17" s="39"/>
      <c r="CF17" s="75">
        <f t="shared" si="43"/>
        <v>119.27078604138677</v>
      </c>
      <c r="CG17" s="75">
        <f t="shared" si="44"/>
        <v>57.319138789332726</v>
      </c>
      <c r="CH17" s="75">
        <f t="shared" si="45"/>
        <v>-73.919197565410244</v>
      </c>
      <c r="CI17" s="75">
        <f t="shared" si="46"/>
        <v>-60.873825664911749</v>
      </c>
      <c r="CJ17" s="75">
        <f t="shared" si="47"/>
        <v>98.540403014282873</v>
      </c>
      <c r="CK17" s="75">
        <f t="shared" si="48"/>
        <v>95.711772656082616</v>
      </c>
      <c r="CL17" s="75">
        <f t="shared" si="49"/>
        <v>60.262304584538818</v>
      </c>
      <c r="CM17" s="75">
        <f t="shared" si="50"/>
        <v>56.565812840492988</v>
      </c>
      <c r="CN17" s="75">
        <f t="shared" si="51"/>
        <v>-92.204506360250619</v>
      </c>
      <c r="CO17" s="75">
        <f t="shared" si="52"/>
        <v>-1339.6418715955945</v>
      </c>
      <c r="CP17" s="75">
        <f t="shared" si="53"/>
        <v>-13.671931926301742</v>
      </c>
      <c r="CQ17" s="75">
        <f t="shared" si="54"/>
        <v>-637.13668858770734</v>
      </c>
      <c r="CR17" s="75">
        <f t="shared" si="55"/>
        <v>79.057344535853787</v>
      </c>
      <c r="CS17" s="75">
        <f t="shared" si="56"/>
        <v>-9.717971593488965</v>
      </c>
      <c r="CT17" s="75">
        <f t="shared" si="57"/>
        <v>-59.950971553086084</v>
      </c>
      <c r="CU17" s="130"/>
      <c r="CV17" s="45">
        <f t="shared" si="58"/>
        <v>0.99548888308679506</v>
      </c>
      <c r="CW17" s="45">
        <f t="shared" si="22"/>
        <v>1.0003431849166611</v>
      </c>
      <c r="CX17" s="45">
        <f t="shared" si="23"/>
        <v>0.9996517242699855</v>
      </c>
      <c r="CY17" s="45">
        <f t="shared" si="59"/>
        <v>0.99973886467830775</v>
      </c>
      <c r="CZ17" s="45">
        <f t="shared" si="60"/>
        <v>0.99960812440937896</v>
      </c>
      <c r="DA17" s="45">
        <f t="shared" si="24"/>
        <v>0.9994755653927303</v>
      </c>
      <c r="DB17" s="45">
        <f t="shared" si="25"/>
        <v>0.99973092840356848</v>
      </c>
      <c r="DC17" s="45">
        <f t="shared" si="26"/>
        <v>0.99975807104809256</v>
      </c>
      <c r="DD17" s="45">
        <f t="shared" si="61"/>
        <v>0.9953557354027992</v>
      </c>
      <c r="DE17" s="45">
        <f t="shared" si="27"/>
        <v>0.99535573540279898</v>
      </c>
      <c r="DF17" s="45">
        <f t="shared" si="62"/>
        <v>0.9948337364086095</v>
      </c>
      <c r="DG17" s="45">
        <f t="shared" si="28"/>
        <v>0.99432544058370398</v>
      </c>
      <c r="DH17" s="45">
        <f t="shared" si="29"/>
        <v>1.0000038745398279</v>
      </c>
      <c r="DI17" s="45">
        <f t="shared" si="30"/>
        <v>0.9999851889691509</v>
      </c>
      <c r="DJ17" s="45">
        <f t="shared" si="31"/>
        <v>0.99999756927176409</v>
      </c>
      <c r="DL17" s="41">
        <f t="shared" si="69"/>
        <v>1.2221353421000003</v>
      </c>
      <c r="DM17" s="41">
        <f t="shared" si="70"/>
        <v>1.2101304561553679</v>
      </c>
      <c r="DN17" s="41">
        <f t="shared" si="71"/>
        <v>1.0581962554099453</v>
      </c>
      <c r="DO17" s="41"/>
      <c r="DP17" s="41">
        <f t="shared" si="63"/>
        <v>1.0686939048894841</v>
      </c>
      <c r="DQ17" s="41">
        <f t="shared" si="64"/>
        <v>1.0019416954490954</v>
      </c>
      <c r="DR17" s="41">
        <f t="shared" si="65"/>
        <v>1.070768982981084</v>
      </c>
      <c r="DT17" s="41">
        <f t="shared" si="66"/>
        <v>1.1498265657800288</v>
      </c>
      <c r="DU17" s="41">
        <f t="shared" si="67"/>
        <v>1.0564011164315446</v>
      </c>
      <c r="DV17" s="41">
        <f t="shared" si="68"/>
        <v>1.2146780677926712</v>
      </c>
    </row>
    <row r="18" spans="1:126" x14ac:dyDescent="0.2">
      <c r="A18" s="43">
        <v>28</v>
      </c>
      <c r="B18" s="43">
        <f t="shared" si="0"/>
        <v>301.14999999999998</v>
      </c>
      <c r="C18" s="44">
        <f t="shared" si="35"/>
        <v>3.3206043499916986</v>
      </c>
      <c r="E18" s="40">
        <f>'[4]methanogen M06-L TZVP smd redo'!I18</f>
        <v>4.4841529546679748</v>
      </c>
      <c r="F18" s="40">
        <f>'[4]methanogen M06-L TZVP smd redo'!N18</f>
        <v>4.1471549985074851</v>
      </c>
      <c r="G18" s="40">
        <f>'[4]methanogen M06-L TZVP smd redo'!S18</f>
        <v>4.4979151922202032</v>
      </c>
      <c r="H18" s="40">
        <f>'[4]methanogen M06-L TZVP smd redo'!AB18</f>
        <v>4.620667206133966</v>
      </c>
      <c r="I18" s="40">
        <f>'[4]methanogen M06-L TZVP smd redo'!AS18</f>
        <v>5.1353548172083929</v>
      </c>
      <c r="J18" s="40">
        <f>'[4]methanogen M06-L TZVP smd redo'!BJ18</f>
        <v>5.3990500743188452</v>
      </c>
      <c r="K18" s="40">
        <f>'[4]methanogen M06-L TZVP smd redo'!EV18</f>
        <v>5.6417927184104766</v>
      </c>
      <c r="L18" s="40">
        <f>'[4]methanogen M06-L TZVP smd redo'!CL18</f>
        <v>5.1262456950120772</v>
      </c>
      <c r="M18" s="40">
        <f>'[4]methanogen M06-L TZVP smd redo'!DG18</f>
        <v>5.1373833053773854</v>
      </c>
      <c r="N18" s="40">
        <f>'[4]methanogen M06-L TZVP smd redo'!EC18</f>
        <v>5.4055171387832335</v>
      </c>
      <c r="P18" s="136" t="s">
        <v>269</v>
      </c>
      <c r="Q18" s="136"/>
      <c r="R18" s="136"/>
      <c r="AA18" s="40">
        <f t="shared" si="1"/>
        <v>5.7766221568759795</v>
      </c>
      <c r="AB18" s="40"/>
      <c r="AC18" s="40">
        <f>EXP('d-beta'!Y19/1000)*'[3]methanogen M06-L TZVP smd redo'!EZ18</f>
        <v>13.154865939178569</v>
      </c>
      <c r="AD18" s="40">
        <f>'[3]methanogen M06-L TZVP smd redo'!ET18</f>
        <v>3.3906399999999999</v>
      </c>
      <c r="AE18" s="40">
        <f>'[3]methanogen M06-L TZVP smd redo'!ER18</f>
        <v>1.19476</v>
      </c>
      <c r="AF18" s="40">
        <f>'[3]methanogen M06-L TZVP smd redo'!K18</f>
        <v>1.1784699999999999</v>
      </c>
      <c r="AG18" s="40">
        <f>'[3]methanogen M06-L TZVP smd redo'!J18</f>
        <v>11.78562</v>
      </c>
      <c r="AH18" s="40">
        <f>'[3]methanogen M06-L TZVP smd redo'!O18</f>
        <v>1.1720299999999999</v>
      </c>
      <c r="AI18" s="40">
        <f>'[3]methanogen M06-L TZVP smd redo'!N18</f>
        <v>11.197430000000001</v>
      </c>
      <c r="AJ18" s="40">
        <f>'[3]methanogen M06-L TZVP smd redo'!S18</f>
        <v>1.1759200000000001</v>
      </c>
      <c r="AK18" s="40">
        <f>'[3]methanogen M06-L TZVP smd redo'!R18</f>
        <v>12.006399999999999</v>
      </c>
      <c r="AL18" s="40">
        <f>'[3]methanogen M06-L TZVP smd redo'!Y18</f>
        <v>1.15605</v>
      </c>
      <c r="AM18" s="40">
        <f>'[3]methanogen M06-L TZVP smd redo'!W18</f>
        <v>12.96693</v>
      </c>
      <c r="AN18" s="40">
        <f>'[3]methanogen M06-L TZVP smd redo'!V18</f>
        <v>12.931889999999999</v>
      </c>
      <c r="AO18" s="40">
        <f>'[3]methanogen M06-L TZVP smd redo'!AK18</f>
        <v>1.13853</v>
      </c>
      <c r="AP18" s="40">
        <f>PRODUCT('[3]methanogen M06-L TZVP smd redo'!AD18:AF18)^(1/3)</f>
        <v>11.942296796752474</v>
      </c>
      <c r="AQ18" s="40">
        <f>'[3]methanogen M06-L TZVP smd redo'!BA18</f>
        <v>1.1186</v>
      </c>
      <c r="AR18" s="40">
        <f>PRODUCT('[3]methanogen M06-L TZVP smd redo'!AT18:AV18)^(1/3)</f>
        <v>11.447712270268477</v>
      </c>
      <c r="AS18" s="41">
        <f>'[3]methanogen M06-L TZVP smd redo'!FO18</f>
        <v>1.1165499999999999</v>
      </c>
      <c r="AT18" s="40">
        <f>'[3]methanogen M06-L TZVP smd redo'!FK18</f>
        <v>10.84727</v>
      </c>
      <c r="AU18" s="40">
        <f>'[3]methanogen M06-L TZVP smd redo'!CD18</f>
        <v>11.657170000000001</v>
      </c>
      <c r="AV18" s="40">
        <f>'[3]methanogen M06-L TZVP smd redo'!CG18</f>
        <v>5.7850200000000003</v>
      </c>
      <c r="AW18" s="40">
        <f>'[3]methanogen M06-L TZVP smd redo'!CK18</f>
        <v>1.1344399999999999</v>
      </c>
      <c r="AX18" s="40">
        <f>PRODUCT('[3]methanogen M06-L TZVP smd redo'!CN18:CP18)^(1/3)</f>
        <v>11.186639979181873</v>
      </c>
      <c r="AY18" s="40">
        <f>'[3]methanogen M06-L TZVP smd redo'!DH18</f>
        <v>1.1348800000000001</v>
      </c>
      <c r="AZ18" s="40">
        <f>PRODUCT('[3]methanogen M06-L TZVP smd redo'!DJ18:DL18)^(1/3)</f>
        <v>11.29046573919122</v>
      </c>
      <c r="BA18" s="40">
        <f>'[3]methanogen M06-L TZVP smd redo'!EI18</f>
        <v>1.1397200000000001</v>
      </c>
      <c r="BB18" s="40">
        <f>PRODUCT('[3]methanogen M06-L TZVP smd redo'!EJ18:EL18)^(1/3)</f>
        <v>12.1522933009512</v>
      </c>
      <c r="BC18" s="40"/>
      <c r="BD18" s="44">
        <f>'[4]methanogen M06-L TZVP smd redo'!H18</f>
        <v>13.951280000000001</v>
      </c>
      <c r="BE18" s="44">
        <f>'[4]methanogen M06-L TZVP smd redo'!M18</f>
        <v>13.17815</v>
      </c>
      <c r="BF18" s="44">
        <f>'[4]methanogen M06-L TZVP smd redo'!R18</f>
        <v>14.18207</v>
      </c>
      <c r="BG18" s="44">
        <f>'[4]methanogen M06-L TZVP smd redo'!Y18</f>
        <v>15.018990000000001</v>
      </c>
      <c r="BH18" s="44">
        <f>'[4]methanogen M06-L TZVP smd redo'!Z18</f>
        <v>15.06166</v>
      </c>
      <c r="BI18" s="44">
        <f>PRODUCT('[4]methanogen M06-L TZVP smd redo'!AL18:AN18)^(1/3)</f>
        <v>13.666486861724918</v>
      </c>
      <c r="BJ18" s="133">
        <f>PRODUCT('[4]methanogen M06-L TZVP smd redo'!BC18:BE18)^(1/3)</f>
        <v>12.874548000439423</v>
      </c>
      <c r="BK18" s="133">
        <f>'[4]methanogen M06-L TZVP smd redo'!ER18</f>
        <v>12.17985</v>
      </c>
      <c r="BL18" s="40">
        <f>PRODUCT('[4]methanogen M06-L TZVP smd redo'!DZ18:EB18)^(1/3)</f>
        <v>13.925079277793529</v>
      </c>
      <c r="BM18" s="40">
        <f>PRODUCT('[4]methanogen M06-L TZVP smd redo'!CI18:CK18)^(1/3)</f>
        <v>12.755626847337311</v>
      </c>
      <c r="BN18" s="40">
        <f>PRODUCT('[4]methanogen M06-L TZVP smd redo'!DD18:DF18)^(1/3)</f>
        <v>12.879150713654557</v>
      </c>
      <c r="BO18" s="40"/>
      <c r="BP18" s="45">
        <f t="shared" si="39"/>
        <v>1.1265566764836621</v>
      </c>
      <c r="BQ18" s="45">
        <f t="shared" si="2"/>
        <v>1.0586675671471337</v>
      </c>
      <c r="BR18" s="45">
        <f t="shared" si="3"/>
        <v>0.92921202617107379</v>
      </c>
      <c r="BS18" s="45">
        <f t="shared" si="40"/>
        <v>0.94160072661313554</v>
      </c>
      <c r="BT18" s="45">
        <f t="shared" si="41"/>
        <v>1.1020871824918281</v>
      </c>
      <c r="BU18" s="45">
        <f t="shared" si="4"/>
        <v>1.0989649462923039</v>
      </c>
      <c r="BV18" s="45">
        <f t="shared" si="5"/>
        <v>1.0615119739550052</v>
      </c>
      <c r="BW18" s="45">
        <f t="shared" si="6"/>
        <v>1.0570366630491692</v>
      </c>
      <c r="BX18" s="45">
        <f t="shared" si="7"/>
        <v>0.91270447256440024</v>
      </c>
      <c r="BY18" s="45">
        <f t="shared" si="42"/>
        <v>0.26547200502830087</v>
      </c>
      <c r="BZ18" s="45">
        <f t="shared" si="8"/>
        <v>0.98608161079365286</v>
      </c>
      <c r="CA18" s="45">
        <f t="shared" si="9"/>
        <v>0.53129746031355063</v>
      </c>
      <c r="CB18" s="45">
        <f t="shared" si="10"/>
        <v>1.0815975269437226</v>
      </c>
      <c r="CC18" s="45">
        <f t="shared" si="11"/>
        <v>0.99040900529362663</v>
      </c>
      <c r="CD18" s="45">
        <f t="shared" si="12"/>
        <v>0.94238927999298661</v>
      </c>
      <c r="CE18" s="39"/>
      <c r="CF18" s="75">
        <f t="shared" si="43"/>
        <v>119.16579163845847</v>
      </c>
      <c r="CG18" s="75">
        <f t="shared" si="44"/>
        <v>57.011105296204121</v>
      </c>
      <c r="CH18" s="75">
        <f t="shared" si="45"/>
        <v>-73.418335669556996</v>
      </c>
      <c r="CI18" s="75">
        <f t="shared" si="46"/>
        <v>-60.173951357166956</v>
      </c>
      <c r="CJ18" s="75">
        <f t="shared" si="47"/>
        <v>97.205820570447898</v>
      </c>
      <c r="CK18" s="75">
        <f t="shared" si="48"/>
        <v>94.368778909432834</v>
      </c>
      <c r="CL18" s="75">
        <f t="shared" si="49"/>
        <v>59.694282318942236</v>
      </c>
      <c r="CM18" s="75">
        <f t="shared" si="50"/>
        <v>55.469392236575104</v>
      </c>
      <c r="CN18" s="75">
        <f t="shared" si="51"/>
        <v>-91.343139104926479</v>
      </c>
      <c r="CO18" s="75">
        <f t="shared" si="52"/>
        <v>-1326.2458863142006</v>
      </c>
      <c r="CP18" s="75">
        <f t="shared" si="53"/>
        <v>-14.016158237114043</v>
      </c>
      <c r="CQ18" s="75">
        <f t="shared" si="54"/>
        <v>-632.43322567302687</v>
      </c>
      <c r="CR18" s="75">
        <f t="shared" si="55"/>
        <v>78.439139824402162</v>
      </c>
      <c r="CS18" s="75">
        <f t="shared" si="56"/>
        <v>-9.6372845107248306</v>
      </c>
      <c r="CT18" s="75">
        <f t="shared" si="57"/>
        <v>-59.336841369179261</v>
      </c>
      <c r="CU18" s="130"/>
      <c r="CV18" s="45">
        <f t="shared" si="58"/>
        <v>0.9955358649098861</v>
      </c>
      <c r="CW18" s="45">
        <f t="shared" si="22"/>
        <v>1.0003356061454569</v>
      </c>
      <c r="CX18" s="45">
        <f t="shared" si="23"/>
        <v>0.99965081043135284</v>
      </c>
      <c r="CY18" s="45">
        <f t="shared" si="59"/>
        <v>0.99974671196775167</v>
      </c>
      <c r="CZ18" s="45">
        <f t="shared" si="60"/>
        <v>0.9996190086607748</v>
      </c>
      <c r="DA18" s="45">
        <f t="shared" si="24"/>
        <v>0.99948794198850177</v>
      </c>
      <c r="DB18" s="45">
        <f t="shared" si="25"/>
        <v>0.99973772080141621</v>
      </c>
      <c r="DC18" s="45">
        <f t="shared" si="26"/>
        <v>0.99975861917648079</v>
      </c>
      <c r="DD18" s="45">
        <f t="shared" si="61"/>
        <v>0.99540058515918839</v>
      </c>
      <c r="DE18" s="45">
        <f t="shared" si="27"/>
        <v>0.99540058515918839</v>
      </c>
      <c r="DF18" s="45">
        <f t="shared" si="62"/>
        <v>0.99489088231490763</v>
      </c>
      <c r="DG18" s="45">
        <f t="shared" si="28"/>
        <v>0.99438985853684547</v>
      </c>
      <c r="DH18" s="45">
        <f t="shared" si="29"/>
        <v>1.0000064323359605</v>
      </c>
      <c r="DI18" s="45">
        <f t="shared" si="30"/>
        <v>0.99998891931535894</v>
      </c>
      <c r="DJ18" s="45">
        <f t="shared" si="31"/>
        <v>1.0000020181243843</v>
      </c>
      <c r="DL18" s="41">
        <f t="shared" si="69"/>
        <v>1.2207735470757148</v>
      </c>
      <c r="DM18" s="41">
        <f t="shared" si="70"/>
        <v>1.208145670066967</v>
      </c>
      <c r="DN18" s="41">
        <f t="shared" si="71"/>
        <v>1.0570366630491692</v>
      </c>
      <c r="DO18" s="41"/>
      <c r="DP18" s="41">
        <f t="shared" si="63"/>
        <v>1.0680851063829788</v>
      </c>
      <c r="DQ18" s="41">
        <f t="shared" si="64"/>
        <v>1.0018360127177468</v>
      </c>
      <c r="DR18" s="41">
        <f t="shared" si="65"/>
        <v>1.0700461242219337</v>
      </c>
      <c r="DT18" s="41">
        <f t="shared" si="66"/>
        <v>1.1491261859667665</v>
      </c>
      <c r="DU18" s="41">
        <f t="shared" si="67"/>
        <v>1.0553542292455591</v>
      </c>
      <c r="DV18" s="41">
        <f t="shared" si="68"/>
        <v>1.212735180296846</v>
      </c>
    </row>
    <row r="19" spans="1:126" x14ac:dyDescent="0.2">
      <c r="A19" s="43">
        <v>30</v>
      </c>
      <c r="B19" s="43">
        <f t="shared" si="0"/>
        <v>303.14999999999998</v>
      </c>
      <c r="C19" s="44">
        <f t="shared" si="35"/>
        <v>3.2986970146792021</v>
      </c>
      <c r="E19" s="40">
        <f>'[4]methanogen M06-L TZVP smd redo'!I19</f>
        <v>4.4348155417837098</v>
      </c>
      <c r="F19" s="40">
        <f>'[4]methanogen M06-L TZVP smd redo'!N19</f>
        <v>4.0977824247274697</v>
      </c>
      <c r="G19" s="40">
        <f>'[4]methanogen M06-L TZVP smd redo'!S19</f>
        <v>4.4503233482486859</v>
      </c>
      <c r="H19" s="40">
        <f>'[4]methanogen M06-L TZVP smd redo'!AB19</f>
        <v>4.5724317267756831</v>
      </c>
      <c r="I19" s="40">
        <f>'[4]methanogen M06-L TZVP smd redo'!AS19</f>
        <v>5.0792254251783575</v>
      </c>
      <c r="J19" s="40">
        <f>'[4]methanogen M06-L TZVP smd redo'!BJ19</f>
        <v>5.3423975798749801</v>
      </c>
      <c r="K19" s="40">
        <f>'[4]methanogen M06-L TZVP smd redo'!EV19</f>
        <v>5.5817966163580479</v>
      </c>
      <c r="L19" s="40">
        <f>'[4]methanogen M06-L TZVP smd redo'!CL19</f>
        <v>5.0687273342491235</v>
      </c>
      <c r="M19" s="40">
        <f>'[4]methanogen M06-L TZVP smd redo'!DG19</f>
        <v>5.0862844134567098</v>
      </c>
      <c r="N19" s="40">
        <f>'[4]methanogen M06-L TZVP smd redo'!EC19</f>
        <v>5.3441168355075064</v>
      </c>
      <c r="P19" s="43" t="s">
        <v>169</v>
      </c>
      <c r="R19" s="43" t="s">
        <v>170</v>
      </c>
      <c r="AA19" s="40">
        <f t="shared" si="1"/>
        <v>5.7148794553973037</v>
      </c>
      <c r="AB19" s="40"/>
      <c r="AC19" s="40">
        <f>EXP('d-beta'!Y20/1000)*'[3]methanogen M06-L TZVP smd redo'!EZ19</f>
        <v>12.876740340977983</v>
      </c>
      <c r="AD19" s="40">
        <f>'[3]methanogen M06-L TZVP smd redo'!ET19</f>
        <v>3.3602500000000002</v>
      </c>
      <c r="AE19" s="40">
        <f>'[3]methanogen M06-L TZVP smd redo'!ER19</f>
        <v>1.1928799999999999</v>
      </c>
      <c r="AF19" s="40">
        <f>'[3]methanogen M06-L TZVP smd redo'!K19</f>
        <v>1.17669</v>
      </c>
      <c r="AG19" s="40">
        <f>'[3]methanogen M06-L TZVP smd redo'!J19</f>
        <v>11.53729</v>
      </c>
      <c r="AH19" s="40">
        <f>'[3]methanogen M06-L TZVP smd redo'!O19</f>
        <v>1.1702900000000001</v>
      </c>
      <c r="AI19" s="40">
        <f>'[3]methanogen M06-L TZVP smd redo'!N19</f>
        <v>10.96458</v>
      </c>
      <c r="AJ19" s="40">
        <f>'[3]methanogen M06-L TZVP smd redo'!S19</f>
        <v>1.1741299999999999</v>
      </c>
      <c r="AK19" s="40">
        <f>'[3]methanogen M06-L TZVP smd redo'!R19</f>
        <v>11.75137</v>
      </c>
      <c r="AL19" s="40">
        <f>'[3]methanogen M06-L TZVP smd redo'!Y19</f>
        <v>1.1544399999999999</v>
      </c>
      <c r="AM19" s="40">
        <f>'[3]methanogen M06-L TZVP smd redo'!W19</f>
        <v>12.68107</v>
      </c>
      <c r="AN19" s="40">
        <f>'[3]methanogen M06-L TZVP smd redo'!V19</f>
        <v>12.64668</v>
      </c>
      <c r="AO19" s="40">
        <f>'[3]methanogen M06-L TZVP smd redo'!AK19</f>
        <v>1.1371800000000001</v>
      </c>
      <c r="AP19" s="40">
        <f>PRODUCT('[3]methanogen M06-L TZVP smd redo'!AD19:AF19)^(1/3)</f>
        <v>11.692035559759335</v>
      </c>
      <c r="AQ19" s="40">
        <f>'[3]methanogen M06-L TZVP smd redo'!BA19</f>
        <v>1.1174599999999999</v>
      </c>
      <c r="AR19" s="40">
        <f>PRODUCT('[3]methanogen M06-L TZVP smd redo'!AT19:AV19)^(1/3)</f>
        <v>11.212239785645256</v>
      </c>
      <c r="AS19" s="41">
        <f>'[3]methanogen M06-L TZVP smd redo'!FO19</f>
        <v>1.1155299999999999</v>
      </c>
      <c r="AT19" s="40">
        <f>'[3]methanogen M06-L TZVP smd redo'!FK19</f>
        <v>10.63449</v>
      </c>
      <c r="AU19" s="40">
        <f>'[3]methanogen M06-L TZVP smd redo'!CD19</f>
        <v>11.410819999999999</v>
      </c>
      <c r="AV19" s="40">
        <f>'[3]methanogen M06-L TZVP smd redo'!CG19</f>
        <v>5.6981799999999998</v>
      </c>
      <c r="AW19" s="40">
        <f>'[3]methanogen M06-L TZVP smd redo'!CK19</f>
        <v>1.13314</v>
      </c>
      <c r="AX19" s="40">
        <f>PRODUCT('[3]methanogen M06-L TZVP smd redo'!CN19:CP19)^(1/3)</f>
        <v>10.959296482739187</v>
      </c>
      <c r="AY19" s="40">
        <f>'[3]methanogen M06-L TZVP smd redo'!DH19</f>
        <v>1.13357</v>
      </c>
      <c r="AZ19" s="40">
        <f>PRODUCT('[3]methanogen M06-L TZVP smd redo'!DJ19:DL19)^(1/3)</f>
        <v>11.060164411732458</v>
      </c>
      <c r="BA19" s="40">
        <f>'[3]methanogen M06-L TZVP smd redo'!EI19</f>
        <v>1.1384000000000001</v>
      </c>
      <c r="BB19" s="40">
        <f>PRODUCT('[3]methanogen M06-L TZVP smd redo'!EJ19:EL19)^(1/3)</f>
        <v>11.896745497686195</v>
      </c>
      <c r="BC19" s="40"/>
      <c r="BD19" s="44">
        <f>'[4]methanogen M06-L TZVP smd redo'!H19</f>
        <v>13.63602</v>
      </c>
      <c r="BE19" s="44">
        <f>'[4]methanogen M06-L TZVP smd redo'!M19</f>
        <v>12.884320000000001</v>
      </c>
      <c r="BF19" s="44">
        <f>'[4]methanogen M06-L TZVP smd redo'!R19</f>
        <v>13.85904</v>
      </c>
      <c r="BG19" s="44">
        <f>'[4]methanogen M06-L TZVP smd redo'!Y19</f>
        <v>14.666589999999999</v>
      </c>
      <c r="BH19" s="44">
        <f>'[4]methanogen M06-L TZVP smd redo'!Z19</f>
        <v>14.70838</v>
      </c>
      <c r="BI19" s="44">
        <f>PRODUCT('[4]methanogen M06-L TZVP smd redo'!AL19:AN19)^(1/3)</f>
        <v>13.363482120048859</v>
      </c>
      <c r="BJ19" s="133">
        <f>PRODUCT('[4]methanogen M06-L TZVP smd redo'!BC19:BE19)^(1/3)</f>
        <v>12.596165596070005</v>
      </c>
      <c r="BK19" s="133">
        <f>'[4]methanogen M06-L TZVP smd redo'!ER19</f>
        <v>11.929309999999999</v>
      </c>
      <c r="BL19" s="40">
        <f>PRODUCT('[4]methanogen M06-L TZVP smd redo'!DZ19:EB19)^(1/3)</f>
        <v>13.615631812017526</v>
      </c>
      <c r="BM19" s="40">
        <f>PRODUCT('[4]methanogen M06-L TZVP smd redo'!CI19:CK19)^(1/3)</f>
        <v>12.481362787244219</v>
      </c>
      <c r="BN19" s="40">
        <f>PRODUCT('[4]methanogen M06-L TZVP smd redo'!DD19:DF19)^(1/3)</f>
        <v>12.601239713363155</v>
      </c>
      <c r="BO19" s="40"/>
      <c r="BP19" s="45">
        <f t="shared" si="39"/>
        <v>1.1264581613950271</v>
      </c>
      <c r="BQ19" s="45">
        <f t="shared" si="2"/>
        <v>1.05834223303985</v>
      </c>
      <c r="BR19" s="45">
        <f t="shared" si="3"/>
        <v>0.92966901026333715</v>
      </c>
      <c r="BS19" s="45">
        <f t="shared" si="40"/>
        <v>0.94225468746388119</v>
      </c>
      <c r="BT19" s="45">
        <f t="shared" si="41"/>
        <v>1.1006397784551549</v>
      </c>
      <c r="BU19" s="45">
        <f t="shared" si="4"/>
        <v>1.0975125995039963</v>
      </c>
      <c r="BV19" s="45">
        <f t="shared" si="5"/>
        <v>1.0609166748505003</v>
      </c>
      <c r="BW19" s="45">
        <f t="shared" si="6"/>
        <v>1.0559006007950171</v>
      </c>
      <c r="BX19" s="45">
        <f t="shared" si="7"/>
        <v>0.91349019005781162</v>
      </c>
      <c r="BY19" s="45">
        <f t="shared" si="42"/>
        <v>0.26900392882735524</v>
      </c>
      <c r="BZ19" s="45">
        <f t="shared" si="8"/>
        <v>0.9857540813435709</v>
      </c>
      <c r="CA19" s="45">
        <f t="shared" si="9"/>
        <v>0.53376835900819075</v>
      </c>
      <c r="CB19" s="45">
        <f t="shared" si="10"/>
        <v>1.0809346469901597</v>
      </c>
      <c r="CC19" s="45">
        <f t="shared" si="11"/>
        <v>0.99048689423852398</v>
      </c>
      <c r="CD19" s="45">
        <f t="shared" si="12"/>
        <v>0.94296079421230095</v>
      </c>
      <c r="CE19" s="39"/>
      <c r="CF19" s="75">
        <f t="shared" si="43"/>
        <v>119.07833984982263</v>
      </c>
      <c r="CG19" s="75">
        <f t="shared" si="44"/>
        <v>56.703752812700181</v>
      </c>
      <c r="CH19" s="75">
        <f t="shared" si="45"/>
        <v>-72.926659125967007</v>
      </c>
      <c r="CI19" s="75">
        <f t="shared" si="46"/>
        <v>-59.479672091223641</v>
      </c>
      <c r="CJ19" s="75">
        <f t="shared" si="47"/>
        <v>95.891627508254686</v>
      </c>
      <c r="CK19" s="75">
        <f t="shared" si="48"/>
        <v>93.046346087166128</v>
      </c>
      <c r="CL19" s="75">
        <f t="shared" si="49"/>
        <v>59.133322005434941</v>
      </c>
      <c r="CM19" s="75">
        <f t="shared" si="50"/>
        <v>54.394052818726571</v>
      </c>
      <c r="CN19" s="75">
        <f t="shared" si="51"/>
        <v>-90.482642074707854</v>
      </c>
      <c r="CO19" s="75">
        <f t="shared" si="52"/>
        <v>-1313.0292941808011</v>
      </c>
      <c r="CP19" s="75">
        <f t="shared" si="53"/>
        <v>-14.348365889506413</v>
      </c>
      <c r="CQ19" s="75">
        <f t="shared" si="54"/>
        <v>-627.79331876256776</v>
      </c>
      <c r="CR19" s="75">
        <f t="shared" si="55"/>
        <v>77.826080761222102</v>
      </c>
      <c r="CS19" s="75">
        <f t="shared" si="56"/>
        <v>-9.5586443914173103</v>
      </c>
      <c r="CT19" s="75">
        <f t="shared" si="57"/>
        <v>-58.730572809680247</v>
      </c>
      <c r="CU19" s="130"/>
      <c r="CV19" s="45">
        <f t="shared" si="58"/>
        <v>0.99558476521008332</v>
      </c>
      <c r="CW19" s="45">
        <f t="shared" si="22"/>
        <v>1.0003356576649758</v>
      </c>
      <c r="CX19" s="45">
        <f t="shared" si="23"/>
        <v>0.99964902104631093</v>
      </c>
      <c r="CY19" s="45">
        <f t="shared" si="59"/>
        <v>0.99974879033407382</v>
      </c>
      <c r="CZ19" s="45">
        <f t="shared" si="60"/>
        <v>0.99962539167642694</v>
      </c>
      <c r="DA19" s="45">
        <f t="shared" si="24"/>
        <v>0.99949576741257573</v>
      </c>
      <c r="DB19" s="45">
        <f t="shared" si="25"/>
        <v>0.99973822634424825</v>
      </c>
      <c r="DC19" s="45">
        <f t="shared" si="26"/>
        <v>0.9997619298228263</v>
      </c>
      <c r="DD19" s="45">
        <f t="shared" si="61"/>
        <v>0.99544838024380577</v>
      </c>
      <c r="DE19" s="45">
        <f t="shared" si="27"/>
        <v>0.99544838024380577</v>
      </c>
      <c r="DF19" s="45">
        <f t="shared" si="62"/>
        <v>0.99494644273138799</v>
      </c>
      <c r="DG19" s="45">
        <f t="shared" si="28"/>
        <v>0.99444918689345818</v>
      </c>
      <c r="DH19" s="45">
        <f t="shared" si="29"/>
        <v>1.0000017101194942</v>
      </c>
      <c r="DI19" s="45">
        <f t="shared" si="30"/>
        <v>0.9999825317691825</v>
      </c>
      <c r="DJ19" s="45">
        <f t="shared" si="31"/>
        <v>1.0000070233152771</v>
      </c>
      <c r="DL19" s="41">
        <f t="shared" si="69"/>
        <v>1.2194509432885079</v>
      </c>
      <c r="DM19" s="41">
        <f t="shared" si="70"/>
        <v>1.2062090985504825</v>
      </c>
      <c r="DN19" s="41">
        <f t="shared" si="71"/>
        <v>1.0559006007950171</v>
      </c>
      <c r="DO19" s="41"/>
      <c r="DP19" s="41">
        <f t="shared" si="63"/>
        <v>1.0674923487194172</v>
      </c>
      <c r="DQ19" s="41">
        <f t="shared" si="64"/>
        <v>1.0017301193154824</v>
      </c>
      <c r="DR19" s="41">
        <f t="shared" si="65"/>
        <v>1.0693392378510664</v>
      </c>
      <c r="DT19" s="41">
        <f t="shared" si="66"/>
        <v>1.1484538849645141</v>
      </c>
      <c r="DU19" s="41">
        <f t="shared" si="67"/>
        <v>1.0543279259884824</v>
      </c>
      <c r="DV19" s="41">
        <f t="shared" si="68"/>
        <v>1.2108470026280511</v>
      </c>
    </row>
    <row r="20" spans="1:126" x14ac:dyDescent="0.2">
      <c r="A20" s="43">
        <v>32</v>
      </c>
      <c r="B20" s="43">
        <f t="shared" si="0"/>
        <v>305.14999999999998</v>
      </c>
      <c r="C20" s="44">
        <f t="shared" si="35"/>
        <v>3.2770768474520731</v>
      </c>
      <c r="E20" s="40">
        <f>'[4]methanogen M06-L TZVP smd redo'!I20</f>
        <v>4.3843345371619158</v>
      </c>
      <c r="F20" s="40">
        <f>'[4]methanogen M06-L TZVP smd redo'!N20</f>
        <v>4.0544701476259437</v>
      </c>
      <c r="G20" s="40">
        <f>'[4]methanogen M06-L TZVP smd redo'!S20</f>
        <v>4.4110495565881092</v>
      </c>
      <c r="H20" s="40">
        <f>'[4]methanogen M06-L TZVP smd redo'!AB20</f>
        <v>4.5206451329722341</v>
      </c>
      <c r="I20" s="40">
        <f>'[4]methanogen M06-L TZVP smd redo'!AS20</f>
        <v>5.0243536088030449</v>
      </c>
      <c r="J20" s="40">
        <f>'[4]methanogen M06-L TZVP smd redo'!BJ20</f>
        <v>5.2837296226229125</v>
      </c>
      <c r="K20" s="40">
        <f>'[4]methanogen M06-L TZVP smd redo'!EV20</f>
        <v>5.5182732728145112</v>
      </c>
      <c r="L20" s="40">
        <f>'[4]methanogen M06-L TZVP smd redo'!CL20</f>
        <v>5.0208178287272087</v>
      </c>
      <c r="M20" s="40">
        <f>'[4]methanogen M06-L TZVP smd redo'!DG20</f>
        <v>5.0352308346561792</v>
      </c>
      <c r="N20" s="40">
        <f>'[4]methanogen M06-L TZVP smd redo'!EC20</f>
        <v>5.2932366140909792</v>
      </c>
      <c r="P20" s="72">
        <v>1.2</v>
      </c>
      <c r="Q20" s="43">
        <f>P20+273.15</f>
        <v>274.34999999999997</v>
      </c>
      <c r="R20" s="72">
        <v>7.02</v>
      </c>
      <c r="AA20" s="40">
        <f t="shared" si="1"/>
        <v>5.6539727256086563</v>
      </c>
      <c r="AB20" s="40"/>
      <c r="AC20" s="40">
        <f>EXP('d-beta'!Y21/1000)*'[3]methanogen M06-L TZVP smd redo'!EZ20</f>
        <v>12.608378061074127</v>
      </c>
      <c r="AD20" s="40">
        <f>'[3]methanogen M06-L TZVP smd redo'!ET20</f>
        <v>3.3305199999999999</v>
      </c>
      <c r="AE20" s="40">
        <f>'[3]methanogen M06-L TZVP smd redo'!ER20</f>
        <v>1.19103</v>
      </c>
      <c r="AF20" s="40">
        <f>'[3]methanogen M06-L TZVP smd redo'!K20</f>
        <v>1.1749400000000001</v>
      </c>
      <c r="AG20" s="40">
        <f>'[3]methanogen M06-L TZVP smd redo'!J20</f>
        <v>11.29749</v>
      </c>
      <c r="AH20" s="40">
        <f>'[3]methanogen M06-L TZVP smd redo'!O20</f>
        <v>1.1685700000000001</v>
      </c>
      <c r="AI20" s="40">
        <f>'[3]methanogen M06-L TZVP smd redo'!N20</f>
        <v>10.73967</v>
      </c>
      <c r="AJ20" s="40">
        <f>'[3]methanogen M06-L TZVP smd redo'!S20</f>
        <v>1.1723600000000001</v>
      </c>
      <c r="AK20" s="40">
        <f>'[3]methanogen M06-L TZVP smd redo'!R20</f>
        <v>11.505179999999999</v>
      </c>
      <c r="AL20" s="40">
        <f>'[3]methanogen M06-L TZVP smd redo'!Y20</f>
        <v>1.15286</v>
      </c>
      <c r="AM20" s="40">
        <f>'[3]methanogen M06-L TZVP smd redo'!W20</f>
        <v>12.4053</v>
      </c>
      <c r="AN20" s="40">
        <f>'[3]methanogen M06-L TZVP smd redo'!V20</f>
        <v>12.37154</v>
      </c>
      <c r="AO20" s="40">
        <f>'[3]methanogen M06-L TZVP smd redo'!AK20</f>
        <v>1.13585</v>
      </c>
      <c r="AP20" s="40">
        <f>PRODUCT('[3]methanogen M06-L TZVP smd redo'!AD20:AF20)^(1/3)</f>
        <v>11.450316159139261</v>
      </c>
      <c r="AQ20" s="40">
        <f>'[3]methanogen M06-L TZVP smd redo'!BA20</f>
        <v>1.1163400000000001</v>
      </c>
      <c r="AR20" s="40">
        <f>PRODUCT('[3]methanogen M06-L TZVP smd redo'!AT20:AV20)^(1/3)</f>
        <v>10.984727263172671</v>
      </c>
      <c r="AS20" s="41">
        <f>'[3]methanogen M06-L TZVP smd redo'!FO20</f>
        <v>1.11453</v>
      </c>
      <c r="AT20" s="40">
        <f>'[3]methanogen M06-L TZVP smd redo'!FK20</f>
        <v>10.42863</v>
      </c>
      <c r="AU20" s="40">
        <f>'[3]methanogen M06-L TZVP smd redo'!CD20</f>
        <v>11.17296</v>
      </c>
      <c r="AV20" s="40">
        <f>'[3]methanogen M06-L TZVP smd redo'!CG20</f>
        <v>5.6138199999999996</v>
      </c>
      <c r="AW20" s="40">
        <f>'[3]methanogen M06-L TZVP smd redo'!CK20</f>
        <v>1.13185</v>
      </c>
      <c r="AX20" s="40">
        <f>PRODUCT('[3]methanogen M06-L TZVP smd redo'!CN20:CP20)^(1/3)</f>
        <v>10.73957812999463</v>
      </c>
      <c r="AY20" s="40">
        <f>'[3]methanogen M06-L TZVP smd redo'!DH20</f>
        <v>1.13228</v>
      </c>
      <c r="AZ20" s="40">
        <f>PRODUCT('[3]methanogen M06-L TZVP smd redo'!DJ20:DL20)^(1/3)</f>
        <v>10.837603750784774</v>
      </c>
      <c r="BA20" s="40">
        <f>'[3]methanogen M06-L TZVP smd redo'!EI20</f>
        <v>1.1370899999999999</v>
      </c>
      <c r="BB20" s="40">
        <f>PRODUCT('[3]methanogen M06-L TZVP smd redo'!EJ20:EL20)^(1/3)</f>
        <v>11.649909578592256</v>
      </c>
      <c r="BC20" s="40"/>
      <c r="BD20" s="44">
        <f>'[4]methanogen M06-L TZVP smd redo'!H20</f>
        <v>13.33207</v>
      </c>
      <c r="BE20" s="44">
        <f>'[4]methanogen M06-L TZVP smd redo'!M20</f>
        <v>12.60094</v>
      </c>
      <c r="BF20" s="44">
        <f>'[4]methanogen M06-L TZVP smd redo'!R20</f>
        <v>13.54771</v>
      </c>
      <c r="BG20" s="44">
        <f>'[4]methanogen M06-L TZVP smd redo'!Y20</f>
        <v>14.32713</v>
      </c>
      <c r="BH20" s="44">
        <f>'[4]methanogen M06-L TZVP smd redo'!Z20</f>
        <v>14.368080000000001</v>
      </c>
      <c r="BI20" s="44">
        <f>PRODUCT('[4]methanogen M06-L TZVP smd redo'!AL20:AN20)^(1/3)</f>
        <v>13.07118755658383</v>
      </c>
      <c r="BJ20" s="133">
        <f>PRODUCT('[4]methanogen M06-L TZVP smd redo'!BC20:BE20)^(1/3)</f>
        <v>12.32748317366392</v>
      </c>
      <c r="BK20" s="133">
        <f>'[4]methanogen M06-L TZVP smd redo'!ER20</f>
        <v>11.68716</v>
      </c>
      <c r="BL20" s="40">
        <f>PRODUCT('[4]methanogen M06-L TZVP smd redo'!DZ20:EB20)^(1/3)</f>
        <v>13.317115165295956</v>
      </c>
      <c r="BM20" s="40">
        <f>PRODUCT('[4]methanogen M06-L TZVP smd redo'!CI20:CK20)^(1/3)</f>
        <v>12.216622516988654</v>
      </c>
      <c r="BN20" s="40">
        <f>PRODUCT('[4]methanogen M06-L TZVP smd redo'!DD20:DF20)^(1/3)</f>
        <v>12.332990309501088</v>
      </c>
      <c r="BO20" s="40"/>
      <c r="BP20" s="45">
        <f t="shared" si="39"/>
        <v>1.1263784635155021</v>
      </c>
      <c r="BQ20" s="45">
        <f t="shared" si="2"/>
        <v>1.0580218618610993</v>
      </c>
      <c r="BR20" s="45">
        <f t="shared" si="3"/>
        <v>0.93011586459999507</v>
      </c>
      <c r="BS20" s="45">
        <f t="shared" si="40"/>
        <v>0.94290329675224527</v>
      </c>
      <c r="BT20" s="45">
        <f t="shared" si="41"/>
        <v>1.0992176447474307</v>
      </c>
      <c r="BU20" s="45">
        <f t="shared" si="4"/>
        <v>1.0960848000978736</v>
      </c>
      <c r="BV20" s="45">
        <f t="shared" si="5"/>
        <v>1.0603289716516295</v>
      </c>
      <c r="BW20" s="45">
        <f t="shared" si="6"/>
        <v>1.0547886033616309</v>
      </c>
      <c r="BX20" s="45">
        <f t="shared" si="7"/>
        <v>0.9142606639012838</v>
      </c>
      <c r="BY20" s="45">
        <f t="shared" si="42"/>
        <v>0.27252969905347407</v>
      </c>
      <c r="BZ20" s="45">
        <f t="shared" si="8"/>
        <v>0.98543905133639043</v>
      </c>
      <c r="CA20" s="45">
        <f t="shared" si="9"/>
        <v>0.53622366929176979</v>
      </c>
      <c r="CB20" s="45">
        <f t="shared" si="10"/>
        <v>1.0802785108436617</v>
      </c>
      <c r="CC20" s="45">
        <f t="shared" si="11"/>
        <v>0.99056451115324506</v>
      </c>
      <c r="CD20" s="45">
        <f t="shared" si="12"/>
        <v>0.94352485236041783</v>
      </c>
      <c r="CE20" s="39"/>
      <c r="CF20" s="75">
        <f t="shared" si="43"/>
        <v>119.00758649054482</v>
      </c>
      <c r="CG20" s="75">
        <f t="shared" si="44"/>
        <v>56.40099660740475</v>
      </c>
      <c r="CH20" s="75">
        <f t="shared" si="45"/>
        <v>-72.446115003583159</v>
      </c>
      <c r="CI20" s="75">
        <f t="shared" si="46"/>
        <v>-58.791550120133287</v>
      </c>
      <c r="CJ20" s="75">
        <f t="shared" si="47"/>
        <v>94.598694711031825</v>
      </c>
      <c r="CK20" s="75">
        <f t="shared" si="48"/>
        <v>91.744557884812167</v>
      </c>
      <c r="CL20" s="75">
        <f t="shared" si="49"/>
        <v>58.579210589930334</v>
      </c>
      <c r="CM20" s="75">
        <f t="shared" si="50"/>
        <v>53.340370889545504</v>
      </c>
      <c r="CN20" s="75">
        <f t="shared" si="51"/>
        <v>-89.639557923013555</v>
      </c>
      <c r="CO20" s="75">
        <f t="shared" si="52"/>
        <v>-1300.0076834653298</v>
      </c>
      <c r="CP20" s="75">
        <f t="shared" si="53"/>
        <v>-14.667999724101076</v>
      </c>
      <c r="CQ20" s="75">
        <f t="shared" si="54"/>
        <v>-623.20391149924035</v>
      </c>
      <c r="CR20" s="75">
        <f t="shared" si="55"/>
        <v>77.218888301488477</v>
      </c>
      <c r="CS20" s="75">
        <f t="shared" si="56"/>
        <v>-9.4802850772172356</v>
      </c>
      <c r="CT20" s="75">
        <f t="shared" si="57"/>
        <v>-58.132573915863375</v>
      </c>
      <c r="CU20" s="130"/>
      <c r="CV20" s="45">
        <f t="shared" si="58"/>
        <v>0.99563480394267379</v>
      </c>
      <c r="CW20" s="45">
        <f t="shared" si="22"/>
        <v>1.0003285323648698</v>
      </c>
      <c r="CX20" s="45">
        <f t="shared" si="23"/>
        <v>0.99964498657285827</v>
      </c>
      <c r="CY20" s="45">
        <f t="shared" si="59"/>
        <v>0.99976191045346086</v>
      </c>
      <c r="CZ20" s="45">
        <f t="shared" si="60"/>
        <v>0.99962776292006816</v>
      </c>
      <c r="DA20" s="45">
        <f t="shared" si="24"/>
        <v>0.99949880968155436</v>
      </c>
      <c r="DB20" s="45">
        <f t="shared" si="25"/>
        <v>0.9997419872557598</v>
      </c>
      <c r="DC20" s="45">
        <f t="shared" si="26"/>
        <v>0.99976674352279227</v>
      </c>
      <c r="DD20" s="45">
        <f t="shared" si="61"/>
        <v>0.99549969913025149</v>
      </c>
      <c r="DE20" s="45">
        <f t="shared" si="27"/>
        <v>0.99549969913025149</v>
      </c>
      <c r="DF20" s="45">
        <f t="shared" si="62"/>
        <v>0.99500076431903184</v>
      </c>
      <c r="DG20" s="45">
        <f t="shared" si="28"/>
        <v>0.99451201095047914</v>
      </c>
      <c r="DH20" s="45">
        <f t="shared" si="29"/>
        <v>1.0000094570231151</v>
      </c>
      <c r="DI20" s="45">
        <f t="shared" si="30"/>
        <v>0.99998565920329296</v>
      </c>
      <c r="DJ20" s="45">
        <f t="shared" si="31"/>
        <v>1.0000108228480376</v>
      </c>
      <c r="DL20" s="41">
        <f t="shared" si="69"/>
        <v>1.2181688922652851</v>
      </c>
      <c r="DM20" s="41">
        <f t="shared" si="70"/>
        <v>1.2043333679610353</v>
      </c>
      <c r="DN20" s="41">
        <f t="shared" si="71"/>
        <v>1.0547886033616309</v>
      </c>
      <c r="DO20" s="41"/>
      <c r="DP20" s="41">
        <f t="shared" si="63"/>
        <v>1.0669061397065409</v>
      </c>
      <c r="DQ20" s="41">
        <f t="shared" si="64"/>
        <v>1.0016240029429446</v>
      </c>
      <c r="DR20" s="41">
        <f t="shared" si="65"/>
        <v>1.0686387984172701</v>
      </c>
      <c r="DT20" s="41">
        <f t="shared" si="66"/>
        <v>1.1478098417012954</v>
      </c>
      <c r="DU20" s="41">
        <f t="shared" si="67"/>
        <v>1.0533240956072534</v>
      </c>
      <c r="DV20" s="41">
        <f t="shared" si="68"/>
        <v>1.2090157634391216</v>
      </c>
    </row>
    <row r="21" spans="1:126" x14ac:dyDescent="0.2">
      <c r="A21" s="43">
        <v>34</v>
      </c>
      <c r="B21" s="43">
        <f t="shared" si="0"/>
        <v>307.14999999999998</v>
      </c>
      <c r="C21" s="44">
        <f t="shared" si="35"/>
        <v>3.2557382386456131</v>
      </c>
      <c r="E21" s="40">
        <f>'[4]methanogen M06-L TZVP smd redo'!I21</f>
        <v>4.3326052168570772</v>
      </c>
      <c r="F21" s="40">
        <f>'[4]methanogen M06-L TZVP smd redo'!N21</f>
        <v>4.0103396010529035</v>
      </c>
      <c r="G21" s="40">
        <f>'[4]methanogen M06-L TZVP smd redo'!S21</f>
        <v>4.3699670370325183</v>
      </c>
      <c r="H21" s="40">
        <f>'[4]methanogen M06-L TZVP smd redo'!AB21</f>
        <v>4.4742614482224941</v>
      </c>
      <c r="I21" s="40">
        <f>'[4]methanogen M06-L TZVP smd redo'!AS21</f>
        <v>4.9800541544888777</v>
      </c>
      <c r="J21" s="40">
        <f>'[4]methanogen M06-L TZVP smd redo'!BJ21</f>
        <v>5.2329691515071719</v>
      </c>
      <c r="K21" s="40">
        <f>'[4]methanogen M06-L TZVP smd redo'!EV21</f>
        <v>5.4589036855534623</v>
      </c>
      <c r="L21" s="40">
        <f>'[4]methanogen M06-L TZVP smd redo'!CL21</f>
        <v>4.9648619860420684</v>
      </c>
      <c r="M21" s="40">
        <f>'[4]methanogen M06-L TZVP smd redo'!DG21</f>
        <v>4.9763126905877364</v>
      </c>
      <c r="N21" s="40">
        <f>'[4]methanogen M06-L TZVP smd redo'!EC21</f>
        <v>5.2324695156344969</v>
      </c>
      <c r="P21" s="72">
        <v>25</v>
      </c>
      <c r="Q21" s="43">
        <f t="shared" ref="Q21:Q30" si="72">P21+273.15</f>
        <v>298.14999999999998</v>
      </c>
      <c r="R21" s="72">
        <v>5.64</v>
      </c>
      <c r="AA21" s="40">
        <f t="shared" si="1"/>
        <v>5.5938900469878794</v>
      </c>
      <c r="AB21" s="40"/>
      <c r="AC21" s="40">
        <f>EXP('d-beta'!Y22/1000)*'[3]methanogen M06-L TZVP smd redo'!EZ21</f>
        <v>12.34933351573908</v>
      </c>
      <c r="AD21" s="40">
        <f>'[3]methanogen M06-L TZVP smd redo'!ET21</f>
        <v>3.3014399999999999</v>
      </c>
      <c r="AE21" s="40">
        <f>'[3]methanogen M06-L TZVP smd redo'!ER21</f>
        <v>1.1892100000000001</v>
      </c>
      <c r="AF21" s="40">
        <f>'[3]methanogen M06-L TZVP smd redo'!K21</f>
        <v>1.1732199999999999</v>
      </c>
      <c r="AG21" s="40">
        <f>'[3]methanogen M06-L TZVP smd redo'!J21</f>
        <v>11.06582</v>
      </c>
      <c r="AH21" s="40">
        <f>'[3]methanogen M06-L TZVP smd redo'!O21</f>
        <v>1.1668799999999999</v>
      </c>
      <c r="AI21" s="40">
        <f>'[3]methanogen M06-L TZVP smd redo'!N21</f>
        <v>10.522349999999999</v>
      </c>
      <c r="AJ21" s="40">
        <f>'[3]methanogen M06-L TZVP smd redo'!S21</f>
        <v>1.17062</v>
      </c>
      <c r="AK21" s="40">
        <f>'[3]methanogen M06-L TZVP smd redo'!R21</f>
        <v>11.267440000000001</v>
      </c>
      <c r="AL21" s="40">
        <f>'[3]methanogen M06-L TZVP smd redo'!Y21</f>
        <v>1.1513</v>
      </c>
      <c r="AM21" s="40">
        <f>'[3]methanogen M06-L TZVP smd redo'!W21</f>
        <v>12.13916</v>
      </c>
      <c r="AN21" s="40">
        <f>'[3]methanogen M06-L TZVP smd redo'!V21</f>
        <v>12.106009999999999</v>
      </c>
      <c r="AO21" s="40">
        <f>'[3]methanogen M06-L TZVP smd redo'!AK21</f>
        <v>1.13453</v>
      </c>
      <c r="AP21" s="40">
        <f>PRODUCT('[3]methanogen M06-L TZVP smd redo'!AD21:AF21)^(1/3)</f>
        <v>11.216752170504689</v>
      </c>
      <c r="AQ21" s="40">
        <f>'[3]methanogen M06-L TZVP smd redo'!BA21</f>
        <v>1.1152299999999999</v>
      </c>
      <c r="AR21" s="40">
        <f>PRODUCT('[3]methanogen M06-L TZVP smd redo'!AT21:AV21)^(1/3)</f>
        <v>10.764814715361201</v>
      </c>
      <c r="AS21" s="41">
        <f>'[3]methanogen M06-L TZVP smd redo'!FO21</f>
        <v>1.11354</v>
      </c>
      <c r="AT21" s="40">
        <f>'[3]methanogen M06-L TZVP smd redo'!FK21</f>
        <v>10.229419999999999</v>
      </c>
      <c r="AU21" s="40">
        <f>'[3]methanogen M06-L TZVP smd redo'!CD21</f>
        <v>10.943210000000001</v>
      </c>
      <c r="AV21" s="40">
        <f>'[3]methanogen M06-L TZVP smd redo'!CG21</f>
        <v>5.5318399999999999</v>
      </c>
      <c r="AW21" s="40">
        <f>'[3]methanogen M06-L TZVP smd redo'!CK21</f>
        <v>1.13059</v>
      </c>
      <c r="AX21" s="40">
        <f>PRODUCT('[3]methanogen M06-L TZVP smd redo'!CN21:CP21)^(1/3)</f>
        <v>10.527142191995438</v>
      </c>
      <c r="AY21" s="40">
        <f>'[3]methanogen M06-L TZVP smd redo'!DH21</f>
        <v>1.1310199999999999</v>
      </c>
      <c r="AZ21" s="40">
        <f>PRODUCT('[3]methanogen M06-L TZVP smd redo'!DJ21:DL21)^(1/3)</f>
        <v>10.622441298781938</v>
      </c>
      <c r="BA21" s="40">
        <f>'[3]methanogen M06-L TZVP smd redo'!EI21</f>
        <v>1.13581</v>
      </c>
      <c r="BB21" s="40">
        <f>PRODUCT('[3]methanogen M06-L TZVP smd redo'!EJ21:EL21)^(1/3)</f>
        <v>11.411419023051714</v>
      </c>
      <c r="BC21" s="40"/>
      <c r="BD21" s="44">
        <f>'[4]methanogen M06-L TZVP smd redo'!H21</f>
        <v>13.03889</v>
      </c>
      <c r="BE21" s="44">
        <f>'[4]methanogen M06-L TZVP smd redo'!M21</f>
        <v>12.32756</v>
      </c>
      <c r="BF21" s="44">
        <f>'[4]methanogen M06-L TZVP smd redo'!R21</f>
        <v>13.247529999999999</v>
      </c>
      <c r="BG21" s="44">
        <f>'[4]methanogen M06-L TZVP smd redo'!Y21</f>
        <v>14.00001</v>
      </c>
      <c r="BH21" s="44">
        <f>'[4]methanogen M06-L TZVP smd redo'!Z21</f>
        <v>14.040139999999999</v>
      </c>
      <c r="BI21" s="44">
        <f>PRODUCT('[4]methanogen M06-L TZVP smd redo'!AL21:AN21)^(1/3)</f>
        <v>12.789116723521943</v>
      </c>
      <c r="BJ21" s="133">
        <f>PRODUCT('[4]methanogen M06-L TZVP smd redo'!BC21:BE21)^(1/3)</f>
        <v>12.068067388169037</v>
      </c>
      <c r="BK21" s="133">
        <f>'[4]methanogen M06-L TZVP smd redo'!ER21</f>
        <v>11.453049999999999</v>
      </c>
      <c r="BL21" s="40">
        <f>PRODUCT('[4]methanogen M06-L TZVP smd redo'!DZ21:EB21)^(1/3)</f>
        <v>13.029022944554086</v>
      </c>
      <c r="BM21" s="40">
        <f>PRODUCT('[4]methanogen M06-L TZVP smd redo'!CI21:CK21)^(1/3)</f>
        <v>11.960972890817382</v>
      </c>
      <c r="BN21" s="40">
        <f>PRODUCT('[4]methanogen M06-L TZVP smd redo'!DD21:DF21)^(1/3)</f>
        <v>12.073979941616948</v>
      </c>
      <c r="BO21" s="40"/>
      <c r="BP21" s="45">
        <f t="shared" si="39"/>
        <v>1.1263191046363665</v>
      </c>
      <c r="BQ21" s="45">
        <f t="shared" si="2"/>
        <v>1.0577024163743678</v>
      </c>
      <c r="BR21" s="45">
        <f t="shared" si="3"/>
        <v>0.93055535635699638</v>
      </c>
      <c r="BS21" s="45">
        <f t="shared" si="40"/>
        <v>0.94354685921935255</v>
      </c>
      <c r="BT21" s="45">
        <f t="shared" si="41"/>
        <v>1.0978193649743735</v>
      </c>
      <c r="BU21" s="45">
        <f t="shared" si="4"/>
        <v>1.0946815407705963</v>
      </c>
      <c r="BV21" s="45">
        <f t="shared" si="5"/>
        <v>1.0597485340577222</v>
      </c>
      <c r="BW21" s="45">
        <f t="shared" si="6"/>
        <v>1.0536990049086521</v>
      </c>
      <c r="BX21" s="45">
        <f t="shared" si="7"/>
        <v>0.91502366714023775</v>
      </c>
      <c r="BY21" s="45">
        <f t="shared" si="42"/>
        <v>0.27605206659138098</v>
      </c>
      <c r="BZ21" s="45">
        <f t="shared" si="8"/>
        <v>0.98512805421721383</v>
      </c>
      <c r="CA21" s="45">
        <f t="shared" si="9"/>
        <v>0.53865773075294354</v>
      </c>
      <c r="CB21" s="45">
        <f t="shared" si="10"/>
        <v>1.0796279574413981</v>
      </c>
      <c r="CC21" s="45">
        <f t="shared" si="11"/>
        <v>0.99064044736317236</v>
      </c>
      <c r="CD21" s="45">
        <f t="shared" si="12"/>
        <v>0.94408239463561194</v>
      </c>
      <c r="CE21" s="39"/>
      <c r="CF21" s="75">
        <f t="shared" si="43"/>
        <v>118.95488622577027</v>
      </c>
      <c r="CG21" s="75">
        <f t="shared" si="44"/>
        <v>56.099023904775152</v>
      </c>
      <c r="CH21" s="75">
        <f t="shared" si="45"/>
        <v>-71.973713689235453</v>
      </c>
      <c r="CI21" s="75">
        <f t="shared" si="46"/>
        <v>-58.109250097483105</v>
      </c>
      <c r="CJ21" s="75">
        <f t="shared" si="47"/>
        <v>93.325816779833545</v>
      </c>
      <c r="CK21" s="75">
        <f t="shared" si="48"/>
        <v>90.463490622630047</v>
      </c>
      <c r="CL21" s="75">
        <f t="shared" si="49"/>
        <v>58.031647958991876</v>
      </c>
      <c r="CM21" s="75">
        <f t="shared" si="50"/>
        <v>52.306835244662345</v>
      </c>
      <c r="CN21" s="75">
        <f t="shared" si="51"/>
        <v>-88.805348314092086</v>
      </c>
      <c r="CO21" s="75">
        <f t="shared" si="52"/>
        <v>-1287.1657839863869</v>
      </c>
      <c r="CP21" s="75">
        <f t="shared" si="53"/>
        <v>-14.983641978437069</v>
      </c>
      <c r="CQ21" s="75">
        <f t="shared" si="54"/>
        <v>-618.67491765554757</v>
      </c>
      <c r="CR21" s="75">
        <f t="shared" si="55"/>
        <v>76.616497937379265</v>
      </c>
      <c r="CS21" s="75">
        <f t="shared" si="56"/>
        <v>-9.4036284853405991</v>
      </c>
      <c r="CT21" s="75">
        <f t="shared" si="57"/>
        <v>-57.541834192549274</v>
      </c>
      <c r="CU21" s="130"/>
      <c r="CV21" s="45">
        <f t="shared" si="58"/>
        <v>0.99568608527259617</v>
      </c>
      <c r="CW21" s="45">
        <f t="shared" si="22"/>
        <v>1.0003209783834817</v>
      </c>
      <c r="CX21" s="45">
        <f t="shared" si="23"/>
        <v>0.99964193728627682</v>
      </c>
      <c r="CY21" s="45">
        <f t="shared" si="59"/>
        <v>0.99976843239908064</v>
      </c>
      <c r="CZ21" s="45">
        <f t="shared" si="60"/>
        <v>0.99962441672167313</v>
      </c>
      <c r="DA21" s="45">
        <f t="shared" si="24"/>
        <v>0.99949671368682846</v>
      </c>
      <c r="DB21" s="45">
        <f t="shared" si="25"/>
        <v>0.9997484016095971</v>
      </c>
      <c r="DC21" s="45">
        <f t="shared" si="26"/>
        <v>0.99977529212460292</v>
      </c>
      <c r="DD21" s="45">
        <f t="shared" si="61"/>
        <v>0.99554566839595116</v>
      </c>
      <c r="DE21" s="45">
        <f t="shared" si="27"/>
        <v>0.99554566839595116</v>
      </c>
      <c r="DF21" s="45">
        <f t="shared" si="62"/>
        <v>0.99504462388691028</v>
      </c>
      <c r="DG21" s="45">
        <f t="shared" si="28"/>
        <v>0.9945707341537845</v>
      </c>
      <c r="DH21" s="45">
        <f t="shared" si="29"/>
        <v>0.99999950296509577</v>
      </c>
      <c r="DI21" s="45">
        <f t="shared" si="30"/>
        <v>0.99998860599558304</v>
      </c>
      <c r="DJ21" s="45">
        <f t="shared" si="31"/>
        <v>0.99999627707645977</v>
      </c>
      <c r="DL21" s="41">
        <f t="shared" si="69"/>
        <v>1.2169264918631035</v>
      </c>
      <c r="DM21" s="41">
        <f t="shared" si="70"/>
        <v>1.2025047665694024</v>
      </c>
      <c r="DN21" s="41">
        <f t="shared" si="71"/>
        <v>1.0536990049086521</v>
      </c>
      <c r="DO21" s="41"/>
      <c r="DP21" s="41">
        <f t="shared" si="63"/>
        <v>1.0663360921065612</v>
      </c>
      <c r="DQ21" s="41">
        <f t="shared" si="64"/>
        <v>1.0015176823463907</v>
      </c>
      <c r="DR21" s="41">
        <f t="shared" si="65"/>
        <v>1.0679544515688706</v>
      </c>
      <c r="DT21" s="41">
        <f t="shared" si="66"/>
        <v>1.1471942473953405</v>
      </c>
      <c r="DU21" s="41">
        <f t="shared" si="67"/>
        <v>1.0523387166976428</v>
      </c>
      <c r="DV21" s="41">
        <f t="shared" si="68"/>
        <v>1.2072369221069308</v>
      </c>
    </row>
    <row r="22" spans="1:126" x14ac:dyDescent="0.2">
      <c r="A22" s="43">
        <v>36</v>
      </c>
      <c r="B22" s="43">
        <f t="shared" si="0"/>
        <v>309.14999999999998</v>
      </c>
      <c r="C22" s="44">
        <f t="shared" si="35"/>
        <v>3.2346757237586936</v>
      </c>
      <c r="E22" s="40">
        <f>'[4]methanogen M06-L TZVP smd redo'!I22</f>
        <v>4.2861267431064665</v>
      </c>
      <c r="F22" s="40">
        <f>'[4]methanogen M06-L TZVP smd redo'!N22</f>
        <v>3.9710914528470198</v>
      </c>
      <c r="G22" s="40">
        <f>'[4]methanogen M06-L TZVP smd redo'!S22</f>
        <v>4.3272033880619176</v>
      </c>
      <c r="H22" s="40">
        <f>'[4]methanogen M06-L TZVP smd redo'!AB22</f>
        <v>4.4226897645787133</v>
      </c>
      <c r="I22" s="40">
        <f>'[4]methanogen M06-L TZVP smd redo'!AS22</f>
        <v>4.9273054881071587</v>
      </c>
      <c r="J22" s="40">
        <f>'[4]methanogen M06-L TZVP smd redo'!BJ22</f>
        <v>5.1797840285860985</v>
      </c>
      <c r="K22" s="40">
        <f>'[4]methanogen M06-L TZVP smd redo'!EV22</f>
        <v>5.4042019701061594</v>
      </c>
      <c r="L22" s="40">
        <f>'[4]methanogen M06-L TZVP smd redo'!CL22</f>
        <v>4.9172438748019687</v>
      </c>
      <c r="M22" s="40">
        <f>'[4]methanogen M06-L TZVP smd redo'!DG22</f>
        <v>4.9252646589843518</v>
      </c>
      <c r="N22" s="40">
        <f>'[4]methanogen M06-L TZVP smd redo'!EC22</f>
        <v>5.1725958995374466</v>
      </c>
      <c r="P22" s="72">
        <v>50.5</v>
      </c>
      <c r="Q22" s="43">
        <f t="shared" si="72"/>
        <v>323.64999999999998</v>
      </c>
      <c r="R22" s="72">
        <v>5.09</v>
      </c>
      <c r="AA22" s="40">
        <f t="shared" si="1"/>
        <v>5.5346195807985215</v>
      </c>
      <c r="AB22" s="40"/>
      <c r="AC22" s="40">
        <f>EXP('d-beta'!Y23/1000)*'[3]methanogen M06-L TZVP smd redo'!EZ22</f>
        <v>12.099177849192397</v>
      </c>
      <c r="AD22" s="40">
        <f>'[3]methanogen M06-L TZVP smd redo'!ET22</f>
        <v>3.27298</v>
      </c>
      <c r="AE22" s="40">
        <f>'[3]methanogen M06-L TZVP smd redo'!ER22</f>
        <v>1.1874199999999999</v>
      </c>
      <c r="AF22" s="40">
        <f>'[3]methanogen M06-L TZVP smd redo'!K22</f>
        <v>1.1715199999999999</v>
      </c>
      <c r="AG22" s="40">
        <f>'[3]methanogen M06-L TZVP smd redo'!J22</f>
        <v>10.841939999999999</v>
      </c>
      <c r="AH22" s="40">
        <f>'[3]methanogen M06-L TZVP smd redo'!O22</f>
        <v>1.1652100000000001</v>
      </c>
      <c r="AI22" s="40">
        <f>'[3]methanogen M06-L TZVP smd redo'!N22</f>
        <v>10.312290000000001</v>
      </c>
      <c r="AJ22" s="40">
        <f>'[3]methanogen M06-L TZVP smd redo'!S22</f>
        <v>1.1689099999999999</v>
      </c>
      <c r="AK22" s="40">
        <f>'[3]methanogen M06-L TZVP smd redo'!R22</f>
        <v>11.03777</v>
      </c>
      <c r="AL22" s="40">
        <f>'[3]methanogen M06-L TZVP smd redo'!Y22</f>
        <v>1.14977</v>
      </c>
      <c r="AM22" s="40">
        <f>'[3]methanogen M06-L TZVP smd redo'!W22</f>
        <v>11.88222</v>
      </c>
      <c r="AN22" s="40">
        <f>'[3]methanogen M06-L TZVP smd redo'!V22</f>
        <v>11.84966</v>
      </c>
      <c r="AO22" s="40">
        <f>'[3]methanogen M06-L TZVP smd redo'!AK22</f>
        <v>1.13324</v>
      </c>
      <c r="AP22" s="40">
        <f>PRODUCT('[3]methanogen M06-L TZVP smd redo'!AD22:AF22)^(1/3)</f>
        <v>10.991000846257579</v>
      </c>
      <c r="AQ22" s="40">
        <f>'[3]methanogen M06-L TZVP smd redo'!BA22</f>
        <v>1.1141399999999999</v>
      </c>
      <c r="AR22" s="40">
        <f>PRODUCT('[3]methanogen M06-L TZVP smd redo'!AT22:AV22)^(1/3)</f>
        <v>10.552182149804061</v>
      </c>
      <c r="AS22" s="41">
        <f>'[3]methanogen M06-L TZVP smd redo'!FO22</f>
        <v>1.11256</v>
      </c>
      <c r="AT22" s="40">
        <f>'[3]methanogen M06-L TZVP smd redo'!FK22</f>
        <v>10.03656</v>
      </c>
      <c r="AU22" s="40">
        <f>'[3]methanogen M06-L TZVP smd redo'!CD22</f>
        <v>10.721220000000001</v>
      </c>
      <c r="AV22" s="40">
        <f>'[3]methanogen M06-L TZVP smd redo'!CG22</f>
        <v>5.45214</v>
      </c>
      <c r="AW22" s="40">
        <f>'[3]methanogen M06-L TZVP smd redo'!CK22</f>
        <v>1.12934</v>
      </c>
      <c r="AX22" s="40">
        <f>PRODUCT('[3]methanogen M06-L TZVP smd redo'!CN22:CP22)^(1/3)</f>
        <v>10.321685556607104</v>
      </c>
      <c r="AY22" s="40">
        <f>'[3]methanogen M06-L TZVP smd redo'!DH22</f>
        <v>1.1297699999999999</v>
      </c>
      <c r="AZ22" s="40">
        <f>PRODUCT('[3]methanogen M06-L TZVP smd redo'!DJ22:DL22)^(1/3)</f>
        <v>10.414361343998156</v>
      </c>
      <c r="BA22" s="40">
        <f>'[3]methanogen M06-L TZVP smd redo'!EI22</f>
        <v>1.1345499999999999</v>
      </c>
      <c r="BB22" s="40">
        <f>PRODUCT('[3]methanogen M06-L TZVP smd redo'!EJ22:EL22)^(1/3)</f>
        <v>11.180890847955988</v>
      </c>
      <c r="BC22" s="40"/>
      <c r="BD22" s="44">
        <f>'[4]methanogen M06-L TZVP smd redo'!H22</f>
        <v>12.755990000000001</v>
      </c>
      <c r="BE22" s="44">
        <f>'[4]methanogen M06-L TZVP smd redo'!M22</f>
        <v>12.063700000000001</v>
      </c>
      <c r="BF22" s="44">
        <f>'[4]methanogen M06-L TZVP smd redo'!R22</f>
        <v>12.957990000000001</v>
      </c>
      <c r="BG22" s="44">
        <f>'[4]methanogen M06-L TZVP smd redo'!Y22</f>
        <v>13.68464</v>
      </c>
      <c r="BH22" s="44">
        <f>'[4]methanogen M06-L TZVP smd redo'!Z22</f>
        <v>13.724</v>
      </c>
      <c r="BI22" s="44">
        <f>PRODUCT('[4]methanogen M06-L TZVP smd redo'!AL22:AN22)^(1/3)</f>
        <v>12.516813565746014</v>
      </c>
      <c r="BJ22" s="133">
        <f>PRODUCT('[4]methanogen M06-L TZVP smd redo'!BC22:BE22)^(1/3)</f>
        <v>11.817504911872978</v>
      </c>
      <c r="BK22" s="133">
        <f>'[4]methanogen M06-L TZVP smd redo'!ER22</f>
        <v>11.22662</v>
      </c>
      <c r="BL22" s="40">
        <f>PRODUCT('[4]methanogen M06-L TZVP smd redo'!DZ22:EB22)^(1/3)</f>
        <v>12.750895537368907</v>
      </c>
      <c r="BM22" s="40">
        <f>PRODUCT('[4]methanogen M06-L TZVP smd redo'!CI22:CK22)^(1/3)</f>
        <v>11.714011165638283</v>
      </c>
      <c r="BN22" s="40">
        <f>PRODUCT('[4]methanogen M06-L TZVP smd redo'!DD22:DF22)^(1/3)</f>
        <v>11.823782857144085</v>
      </c>
      <c r="BO22" s="40"/>
      <c r="BP22" s="45">
        <f t="shared" si="39"/>
        <v>1.1262791646660144</v>
      </c>
      <c r="BQ22" s="45">
        <f t="shared" si="2"/>
        <v>1.0573862082114112</v>
      </c>
      <c r="BR22" s="45">
        <f t="shared" si="3"/>
        <v>0.93098543832801228</v>
      </c>
      <c r="BS22" s="45">
        <f t="shared" si="40"/>
        <v>0.94418464004663372</v>
      </c>
      <c r="BT22" s="45">
        <f t="shared" si="41"/>
        <v>1.0964451877399226</v>
      </c>
      <c r="BU22" s="45">
        <f t="shared" si="4"/>
        <v>1.0933006174550608</v>
      </c>
      <c r="BV22" s="45">
        <f t="shared" si="5"/>
        <v>1.059175660098135</v>
      </c>
      <c r="BW22" s="45">
        <f t="shared" si="6"/>
        <v>1.0526324852781137</v>
      </c>
      <c r="BX22" s="45">
        <f t="shared" si="7"/>
        <v>0.91578158213880678</v>
      </c>
      <c r="BY22" s="45">
        <f t="shared" si="42"/>
        <v>0.2795703103479521</v>
      </c>
      <c r="BZ22" s="45">
        <f t="shared" si="8"/>
        <v>0.98483028884718415</v>
      </c>
      <c r="CA22" s="45">
        <f t="shared" si="9"/>
        <v>0.54107534232030652</v>
      </c>
      <c r="CB22" s="45">
        <f t="shared" si="10"/>
        <v>1.0789837306992067</v>
      </c>
      <c r="CC22" s="45">
        <f t="shared" si="11"/>
        <v>0.99071602609485709</v>
      </c>
      <c r="CD22" s="45">
        <f t="shared" si="12"/>
        <v>0.94463201796833474</v>
      </c>
      <c r="CE22" s="39"/>
      <c r="CF22" s="75">
        <f t="shared" si="43"/>
        <v>118.91942498006074</v>
      </c>
      <c r="CG22" s="75">
        <f t="shared" si="44"/>
        <v>55.800021620297002</v>
      </c>
      <c r="CH22" s="75">
        <f t="shared" si="45"/>
        <v>-71.511642721039578</v>
      </c>
      <c r="CI22" s="75">
        <f t="shared" si="46"/>
        <v>-57.433538692766952</v>
      </c>
      <c r="CJ22" s="75">
        <f t="shared" si="47"/>
        <v>92.073299245061534</v>
      </c>
      <c r="CK22" s="75">
        <f t="shared" si="48"/>
        <v>89.201210220843393</v>
      </c>
      <c r="CL22" s="75">
        <f t="shared" si="49"/>
        <v>57.490926421972993</v>
      </c>
      <c r="CM22" s="75">
        <f t="shared" si="50"/>
        <v>51.294155401387883</v>
      </c>
      <c r="CN22" s="75">
        <f t="shared" si="51"/>
        <v>-87.977390187836647</v>
      </c>
      <c r="CO22" s="75">
        <f t="shared" si="52"/>
        <v>-1274.5014604267546</v>
      </c>
      <c r="CP22" s="75">
        <f t="shared" si="53"/>
        <v>-15.285948241252957</v>
      </c>
      <c r="CQ22" s="75">
        <f t="shared" si="54"/>
        <v>-614.19674491472665</v>
      </c>
      <c r="CR22" s="75">
        <f t="shared" si="55"/>
        <v>76.019608033690076</v>
      </c>
      <c r="CS22" s="75">
        <f t="shared" si="56"/>
        <v>-9.3273385973433278</v>
      </c>
      <c r="CT22" s="75">
        <f t="shared" si="57"/>
        <v>-56.959826299169919</v>
      </c>
      <c r="CU22" s="130"/>
      <c r="CV22" s="45">
        <f t="shared" si="58"/>
        <v>0.99573216573546963</v>
      </c>
      <c r="CW22" s="45">
        <f t="shared" si="22"/>
        <v>1.000313789204631</v>
      </c>
      <c r="CX22" s="45">
        <f t="shared" si="23"/>
        <v>0.99964542239420229</v>
      </c>
      <c r="CY22" s="45">
        <f t="shared" si="59"/>
        <v>0.99977685540497996</v>
      </c>
      <c r="CZ22" s="45">
        <f t="shared" si="60"/>
        <v>0.99962590140522023</v>
      </c>
      <c r="DA22" s="45">
        <f t="shared" si="24"/>
        <v>0.99949785848113348</v>
      </c>
      <c r="DB22" s="45">
        <f t="shared" si="25"/>
        <v>0.99974882250469921</v>
      </c>
      <c r="DC22" s="45">
        <f t="shared" si="26"/>
        <v>0.99977678833937589</v>
      </c>
      <c r="DD22" s="45">
        <f t="shared" si="61"/>
        <v>0.99559678429246212</v>
      </c>
      <c r="DE22" s="45">
        <f t="shared" si="27"/>
        <v>0.99559678429246212</v>
      </c>
      <c r="DF22" s="45">
        <f t="shared" si="62"/>
        <v>0.99509685381101909</v>
      </c>
      <c r="DG22" s="45">
        <f t="shared" si="28"/>
        <v>0.99462484644532367</v>
      </c>
      <c r="DH22" s="45">
        <f t="shared" si="29"/>
        <v>0.99999284891204232</v>
      </c>
      <c r="DI22" s="45">
        <f t="shared" si="30"/>
        <v>0.99999201852668607</v>
      </c>
      <c r="DJ22" s="45">
        <f t="shared" si="31"/>
        <v>0.99999796917736061</v>
      </c>
      <c r="DL22" s="41">
        <f t="shared" si="69"/>
        <v>1.215722427773547</v>
      </c>
      <c r="DM22" s="41">
        <f t="shared" si="70"/>
        <v>1.2007334361454485</v>
      </c>
      <c r="DN22" s="41">
        <f t="shared" si="71"/>
        <v>1.0526324852781137</v>
      </c>
      <c r="DO22" s="41"/>
      <c r="DP22" s="41">
        <f t="shared" si="63"/>
        <v>1.0657727036099593</v>
      </c>
      <c r="DQ22" s="41">
        <f t="shared" si="64"/>
        <v>1.0014201481268425</v>
      </c>
      <c r="DR22" s="41">
        <f t="shared" si="65"/>
        <v>1.0672862587186309</v>
      </c>
      <c r="DT22" s="41">
        <f t="shared" si="66"/>
        <v>1.1466043399769272</v>
      </c>
      <c r="DU22" s="41">
        <f t="shared" si="67"/>
        <v>1.0513743902097992</v>
      </c>
      <c r="DV22" s="41">
        <f t="shared" si="68"/>
        <v>1.205510438755151</v>
      </c>
    </row>
    <row r="23" spans="1:126" x14ac:dyDescent="0.2">
      <c r="A23" s="43">
        <v>38</v>
      </c>
      <c r="B23" s="43">
        <f t="shared" si="0"/>
        <v>311.14999999999998</v>
      </c>
      <c r="C23" s="44">
        <f t="shared" si="35"/>
        <v>3.213883978788366</v>
      </c>
      <c r="E23" s="40">
        <f>'[4]methanogen M06-L TZVP smd redo'!I23</f>
        <v>4.2371523012705303</v>
      </c>
      <c r="F23" s="40">
        <f>'[4]methanogen M06-L TZVP smd redo'!N23</f>
        <v>3.9286282794419591</v>
      </c>
      <c r="G23" s="40">
        <f>'[4]methanogen M06-L TZVP smd redo'!S23</f>
        <v>4.2899782886618443</v>
      </c>
      <c r="H23" s="40">
        <f>'[4]methanogen M06-L TZVP smd redo'!AB23</f>
        <v>4.3845708286534002</v>
      </c>
      <c r="I23" s="40">
        <f>'[4]methanogen M06-L TZVP smd redo'!AS23</f>
        <v>4.8746833719304217</v>
      </c>
      <c r="J23" s="40">
        <f>'[4]methanogen M06-L TZVP smd redo'!BJ23</f>
        <v>5.1239414988417664</v>
      </c>
      <c r="K23" s="40">
        <f>'[4]methanogen M06-L TZVP smd redo'!EV23</f>
        <v>5.3459945190430513</v>
      </c>
      <c r="L23" s="40">
        <f>'[4]methanogen M06-L TZVP smd redo'!CL23</f>
        <v>4.8700321287789006</v>
      </c>
      <c r="M23" s="40">
        <f>'[4]methanogen M06-L TZVP smd redo'!DG23</f>
        <v>4.8751338508661313</v>
      </c>
      <c r="N23" s="40">
        <f>'[4]methanogen M06-L TZVP smd redo'!EC23</f>
        <v>5.120569162625932</v>
      </c>
      <c r="P23" s="72">
        <v>75.7</v>
      </c>
      <c r="Q23" s="43">
        <f t="shared" si="72"/>
        <v>348.84999999999997</v>
      </c>
      <c r="R23" s="72">
        <v>4.4800000000000004</v>
      </c>
      <c r="AA23" s="40">
        <f t="shared" si="1"/>
        <v>5.4761495779001006</v>
      </c>
      <c r="AB23" s="40"/>
      <c r="AC23" s="40">
        <f>EXP('d-beta'!Y24/1000)*'[3]methanogen M06-L TZVP smd redo'!EZ23</f>
        <v>11.857530681404935</v>
      </c>
      <c r="AD23" s="40">
        <f>'[3]methanogen M06-L TZVP smd redo'!ET23</f>
        <v>3.2451400000000001</v>
      </c>
      <c r="AE23" s="40">
        <f>'[3]methanogen M06-L TZVP smd redo'!ER23</f>
        <v>1.1856599999999999</v>
      </c>
      <c r="AF23" s="40">
        <f>'[3]methanogen M06-L TZVP smd redo'!K23</f>
        <v>1.1698500000000001</v>
      </c>
      <c r="AG23" s="40">
        <f>'[3]methanogen M06-L TZVP smd redo'!J23</f>
        <v>10.625500000000001</v>
      </c>
      <c r="AH23" s="40">
        <f>'[3]methanogen M06-L TZVP smd redo'!O23</f>
        <v>1.16357</v>
      </c>
      <c r="AI23" s="40">
        <f>'[3]methanogen M06-L TZVP smd redo'!N23</f>
        <v>10.10918</v>
      </c>
      <c r="AJ23" s="40">
        <f>'[3]methanogen M06-L TZVP smd redo'!S23</f>
        <v>1.1672199999999999</v>
      </c>
      <c r="AK23" s="40">
        <f>'[3]methanogen M06-L TZVP smd redo'!R23</f>
        <v>10.81582</v>
      </c>
      <c r="AL23" s="40">
        <f>'[3]methanogen M06-L TZVP smd redo'!Y23</f>
        <v>1.14825</v>
      </c>
      <c r="AM23" s="40">
        <f>'[3]methanogen M06-L TZVP smd redo'!W23</f>
        <v>11.634069999999999</v>
      </c>
      <c r="AN23" s="40">
        <f>'[3]methanogen M06-L TZVP smd redo'!V23</f>
        <v>11.602080000000001</v>
      </c>
      <c r="AO23" s="40">
        <f>'[3]methanogen M06-L TZVP smd redo'!AK23</f>
        <v>1.1319699999999999</v>
      </c>
      <c r="AP23" s="40">
        <f>PRODUCT('[3]methanogen M06-L TZVP smd redo'!AD23:AF23)^(1/3)</f>
        <v>10.772719044850978</v>
      </c>
      <c r="AQ23" s="40">
        <f>'[3]methanogen M06-L TZVP smd redo'!BA23</f>
        <v>1.11307</v>
      </c>
      <c r="AR23" s="40">
        <f>PRODUCT('[3]methanogen M06-L TZVP smd redo'!AT23:AV23)^(1/3)</f>
        <v>10.34651287785697</v>
      </c>
      <c r="AS23" s="41">
        <f>'[3]methanogen M06-L TZVP smd redo'!FO23</f>
        <v>1.1115999999999999</v>
      </c>
      <c r="AT23" s="40">
        <f>'[3]methanogen M06-L TZVP smd redo'!FK23</f>
        <v>9.8497900000000005</v>
      </c>
      <c r="AU23" s="40">
        <f>'[3]methanogen M06-L TZVP smd redo'!CD23</f>
        <v>10.506640000000001</v>
      </c>
      <c r="AV23" s="40">
        <f>'[3]methanogen M06-L TZVP smd redo'!CG23</f>
        <v>5.3746499999999999</v>
      </c>
      <c r="AW23" s="40">
        <f>'[3]methanogen M06-L TZVP smd redo'!CK23</f>
        <v>1.1281099999999999</v>
      </c>
      <c r="AX23" s="40">
        <f>PRODUCT('[3]methanogen M06-L TZVP smd redo'!CN23:CP23)^(1/3)</f>
        <v>10.122898953316874</v>
      </c>
      <c r="AY23" s="40">
        <f>'[3]methanogen M06-L TZVP smd redo'!DH23</f>
        <v>1.1285400000000001</v>
      </c>
      <c r="AZ23" s="40">
        <f>PRODUCT('[3]methanogen M06-L TZVP smd redo'!DJ23:DL23)^(1/3)</f>
        <v>10.213053808313774</v>
      </c>
      <c r="BA23" s="40">
        <f>'[3]methanogen M06-L TZVP smd redo'!EI23</f>
        <v>1.1333</v>
      </c>
      <c r="BB23" s="40">
        <f>PRODUCT('[3]methanogen M06-L TZVP smd redo'!EJ23:EL23)^(1/3)</f>
        <v>10.957991922370073</v>
      </c>
      <c r="BC23" s="40"/>
      <c r="BD23" s="44">
        <f>'[4]methanogen M06-L TZVP smd redo'!H23</f>
        <v>12.48291</v>
      </c>
      <c r="BE23" s="44">
        <f>'[4]methanogen M06-L TZVP smd redo'!M23</f>
        <v>11.808949999999999</v>
      </c>
      <c r="BF23" s="44">
        <f>'[4]methanogen M06-L TZVP smd redo'!R23</f>
        <v>12.678599999999999</v>
      </c>
      <c r="BG23" s="44">
        <f>'[4]methanogen M06-L TZVP smd redo'!Y23</f>
        <v>13.3805</v>
      </c>
      <c r="BH23" s="44">
        <f>'[4]methanogen M06-L TZVP smd redo'!Z23</f>
        <v>13.4191</v>
      </c>
      <c r="BI23" s="44">
        <f>PRODUCT('[4]methanogen M06-L TZVP smd redo'!AL23:AN23)^(1/3)</f>
        <v>12.253838590651135</v>
      </c>
      <c r="BJ23" s="133">
        <f>PRODUCT('[4]methanogen M06-L TZVP smd redo'!BC23:BE23)^(1/3)</f>
        <v>11.575402413421735</v>
      </c>
      <c r="BK23" s="133">
        <f>'[4]methanogen M06-L TZVP smd redo'!ER23</f>
        <v>11.00756</v>
      </c>
      <c r="BL23" s="40">
        <f>PRODUCT('[4]methanogen M06-L TZVP smd redo'!DZ23:EB23)^(1/3)</f>
        <v>12.482283018175076</v>
      </c>
      <c r="BM23" s="40">
        <f>PRODUCT('[4]methanogen M06-L TZVP smd redo'!CI23:CK23)^(1/3)</f>
        <v>11.475358056159875</v>
      </c>
      <c r="BN23" s="40">
        <f>PRODUCT('[4]methanogen M06-L TZVP smd redo'!DD23:DF23)^(1/3)</f>
        <v>11.582029756334126</v>
      </c>
      <c r="BO23" s="40"/>
      <c r="BP23" s="45">
        <f t="shared" si="39"/>
        <v>1.1262598086275215</v>
      </c>
      <c r="BQ23" s="45">
        <f t="shared" si="2"/>
        <v>1.0570719666016031</v>
      </c>
      <c r="BR23" s="45">
        <f t="shared" si="3"/>
        <v>0.93140804189737036</v>
      </c>
      <c r="BS23" s="45">
        <f t="shared" si="40"/>
        <v>0.94481746167775771</v>
      </c>
      <c r="BT23" s="45">
        <f t="shared" si="41"/>
        <v>1.0950935823683758</v>
      </c>
      <c r="BU23" s="45">
        <f t="shared" si="4"/>
        <v>1.0919435490368246</v>
      </c>
      <c r="BV23" s="45">
        <f t="shared" si="5"/>
        <v>1.0586101591114232</v>
      </c>
      <c r="BW23" s="45">
        <f t="shared" si="6"/>
        <v>1.0515865835318394</v>
      </c>
      <c r="BX23" s="45">
        <f t="shared" si="7"/>
        <v>0.91652481901274241</v>
      </c>
      <c r="BY23" s="45">
        <f t="shared" si="42"/>
        <v>0.28308301713687828</v>
      </c>
      <c r="BZ23" s="45">
        <f t="shared" si="8"/>
        <v>0.98452817790534819</v>
      </c>
      <c r="CA23" s="45">
        <f t="shared" si="9"/>
        <v>0.54347754411513538</v>
      </c>
      <c r="CB23" s="45">
        <f t="shared" si="10"/>
        <v>1.0783454926544764</v>
      </c>
      <c r="CC23" s="45">
        <f t="shared" si="11"/>
        <v>0.99078989586294985</v>
      </c>
      <c r="CD23" s="45">
        <f t="shared" si="12"/>
        <v>0.94517564195520298</v>
      </c>
      <c r="CE23" s="39"/>
      <c r="CF23" s="75">
        <f t="shared" si="43"/>
        <v>118.90223900572434</v>
      </c>
      <c r="CG23" s="75">
        <f t="shared" si="44"/>
        <v>55.502790286175774</v>
      </c>
      <c r="CH23" s="75">
        <f t="shared" si="45"/>
        <v>-71.0578142673873</v>
      </c>
      <c r="CI23" s="75">
        <f t="shared" si="46"/>
        <v>-56.763532392382679</v>
      </c>
      <c r="CJ23" s="75">
        <f t="shared" si="47"/>
        <v>90.839822966795026</v>
      </c>
      <c r="CK23" s="75">
        <f t="shared" si="48"/>
        <v>87.959180965256706</v>
      </c>
      <c r="CL23" s="75">
        <f t="shared" si="49"/>
        <v>56.956877138024751</v>
      </c>
      <c r="CM23" s="75">
        <f t="shared" si="50"/>
        <v>50.300055644465907</v>
      </c>
      <c r="CN23" s="75">
        <f t="shared" si="51"/>
        <v>-87.166131858736932</v>
      </c>
      <c r="CO23" s="75">
        <f t="shared" si="52"/>
        <v>-1262.0150775832301</v>
      </c>
      <c r="CP23" s="75">
        <f t="shared" si="53"/>
        <v>-15.592759773339377</v>
      </c>
      <c r="CQ23" s="75">
        <f t="shared" si="54"/>
        <v>-609.76689044991485</v>
      </c>
      <c r="CR23" s="75">
        <f t="shared" si="55"/>
        <v>75.427915253152193</v>
      </c>
      <c r="CS23" s="75">
        <f t="shared" si="56"/>
        <v>-9.2527793771982836</v>
      </c>
      <c r="CT23" s="75">
        <f t="shared" si="57"/>
        <v>-56.384504256200742</v>
      </c>
      <c r="CU23" s="130"/>
      <c r="CV23" s="45">
        <f t="shared" si="58"/>
        <v>0.99578072540777784</v>
      </c>
      <c r="CW23" s="45">
        <f t="shared" si="22"/>
        <v>1.0003073166887941</v>
      </c>
      <c r="CX23" s="45">
        <f t="shared" si="23"/>
        <v>0.99964019355262745</v>
      </c>
      <c r="CY23" s="45">
        <f t="shared" si="59"/>
        <v>0.99977866839255969</v>
      </c>
      <c r="CZ23" s="45">
        <f t="shared" si="60"/>
        <v>0.9996393831337318</v>
      </c>
      <c r="DA23" s="45">
        <f t="shared" si="24"/>
        <v>0.99951226501036694</v>
      </c>
      <c r="DB23" s="45">
        <f t="shared" si="25"/>
        <v>0.99975201254629409</v>
      </c>
      <c r="DC23" s="45">
        <f t="shared" si="26"/>
        <v>0.99977912776157463</v>
      </c>
      <c r="DD23" s="45">
        <f t="shared" si="61"/>
        <v>0.99563456970965225</v>
      </c>
      <c r="DE23" s="45">
        <f t="shared" si="27"/>
        <v>0.99563456970965225</v>
      </c>
      <c r="DF23" s="45">
        <f t="shared" si="62"/>
        <v>0.99514896389311647</v>
      </c>
      <c r="DG23" s="45">
        <f t="shared" si="28"/>
        <v>0.9946824331641162</v>
      </c>
      <c r="DH23" s="45">
        <f t="shared" si="29"/>
        <v>0.999996644855349</v>
      </c>
      <c r="DI23" s="45">
        <f t="shared" si="30"/>
        <v>0.99999492302882698</v>
      </c>
      <c r="DJ23" s="45">
        <f t="shared" si="31"/>
        <v>1.000000448293646</v>
      </c>
      <c r="DL23" s="41">
        <f t="shared" si="69"/>
        <v>1.2145581920688213</v>
      </c>
      <c r="DM23" s="41">
        <f t="shared" si="70"/>
        <v>1.1990179181899887</v>
      </c>
      <c r="DN23" s="41">
        <f t="shared" si="71"/>
        <v>1.0515865835318394</v>
      </c>
      <c r="DO23" s="41"/>
      <c r="DP23" s="41">
        <f t="shared" si="63"/>
        <v>1.0652160241494244</v>
      </c>
      <c r="DQ23" s="41">
        <f t="shared" si="64"/>
        <v>1.0013224181360203</v>
      </c>
      <c r="DR23" s="41">
        <f t="shared" si="65"/>
        <v>1.066624685138539</v>
      </c>
      <c r="DT23" s="41">
        <f t="shared" si="66"/>
        <v>1.1460412625380054</v>
      </c>
      <c r="DU23" s="41">
        <f t="shared" si="67"/>
        <v>1.0504297937171219</v>
      </c>
      <c r="DV23" s="41">
        <f t="shared" si="68"/>
        <v>1.203835886999107</v>
      </c>
    </row>
    <row r="24" spans="1:126" x14ac:dyDescent="0.2">
      <c r="A24" s="43">
        <v>40</v>
      </c>
      <c r="B24" s="43">
        <f t="shared" si="0"/>
        <v>313.14999999999998</v>
      </c>
      <c r="C24" s="44">
        <f t="shared" si="35"/>
        <v>3.1933578157432541</v>
      </c>
      <c r="E24" s="40">
        <f>'[4]methanogen M06-L TZVP smd redo'!I24</f>
        <v>4.1934608809570673</v>
      </c>
      <c r="F24" s="40">
        <f>'[4]methanogen M06-L TZVP smd redo'!N24</f>
        <v>3.8830659668696033</v>
      </c>
      <c r="G24" s="40">
        <f>'[4]methanogen M06-L TZVP smd redo'!S24</f>
        <v>4.2501926098101883</v>
      </c>
      <c r="H24" s="40">
        <f>'[4]methanogen M06-L TZVP smd redo'!AB24</f>
        <v>4.3329990102713989</v>
      </c>
      <c r="I24" s="40">
        <f>'[4]methanogen M06-L TZVP smd redo'!AS24</f>
        <v>4.8225793425988872</v>
      </c>
      <c r="J24" s="40">
        <f>'[4]methanogen M06-L TZVP smd redo'!BJ24</f>
        <v>5.0741150202353591</v>
      </c>
      <c r="K24" s="40">
        <f>'[4]methanogen M06-L TZVP smd redo'!EV24</f>
        <v>5.2901536808760419</v>
      </c>
      <c r="L24" s="40">
        <f>'[4]methanogen M06-L TZVP smd redo'!CL24</f>
        <v>4.8122835137096587</v>
      </c>
      <c r="M24" s="40">
        <f>'[4]methanogen M06-L TZVP smd redo'!DG24</f>
        <v>4.8327193456234596</v>
      </c>
      <c r="N24" s="40">
        <f>'[4]methanogen M06-L TZVP smd redo'!EC24</f>
        <v>5.0673492895092487</v>
      </c>
      <c r="P24" s="72">
        <v>127.8</v>
      </c>
      <c r="Q24" s="43">
        <f t="shared" si="72"/>
        <v>400.95</v>
      </c>
      <c r="R24" s="72">
        <v>3.36</v>
      </c>
      <c r="AA24" s="40">
        <f t="shared" si="1"/>
        <v>5.418468385755407</v>
      </c>
      <c r="AB24" s="40"/>
      <c r="AC24" s="40">
        <f>EXP('d-beta'!Y25/1000)*'[3]methanogen M06-L TZVP smd redo'!EZ24</f>
        <v>11.623995804937891</v>
      </c>
      <c r="AD24" s="40">
        <f>'[3]methanogen M06-L TZVP smd redo'!ET24</f>
        <v>3.21787</v>
      </c>
      <c r="AE24" s="40">
        <f>'[3]methanogen M06-L TZVP smd redo'!ER24</f>
        <v>1.1839200000000001</v>
      </c>
      <c r="AF24" s="40">
        <f>'[3]methanogen M06-L TZVP smd redo'!K24</f>
        <v>1.1681999999999999</v>
      </c>
      <c r="AG24" s="40">
        <f>'[3]methanogen M06-L TZVP smd redo'!J24</f>
        <v>10.41619</v>
      </c>
      <c r="AH24" s="40">
        <f>'[3]methanogen M06-L TZVP smd redo'!O24</f>
        <v>1.1619600000000001</v>
      </c>
      <c r="AI24" s="40">
        <f>'[3]methanogen M06-L TZVP smd redo'!N24</f>
        <v>9.9127200000000002</v>
      </c>
      <c r="AJ24" s="40">
        <f>'[3]methanogen M06-L TZVP smd redo'!S24</f>
        <v>1.1655599999999999</v>
      </c>
      <c r="AK24" s="40">
        <f>'[3]methanogen M06-L TZVP smd redo'!R24</f>
        <v>10.60125</v>
      </c>
      <c r="AL24" s="40">
        <f>'[3]methanogen M06-L TZVP smd redo'!Y24</f>
        <v>1.1467700000000001</v>
      </c>
      <c r="AM24" s="40">
        <f>'[3]methanogen M06-L TZVP smd redo'!W24</f>
        <v>11.39433</v>
      </c>
      <c r="AN24" s="40">
        <f>'[3]methanogen M06-L TZVP smd redo'!V24</f>
        <v>11.362869999999999</v>
      </c>
      <c r="AO24" s="40">
        <f>'[3]methanogen M06-L TZVP smd redo'!AK24</f>
        <v>1.1307199999999999</v>
      </c>
      <c r="AP24" s="40">
        <f>PRODUCT('[3]methanogen M06-L TZVP smd redo'!AD24:AF24)^(1/3)</f>
        <v>10.561577284637599</v>
      </c>
      <c r="AQ24" s="40">
        <f>'[3]methanogen M06-L TZVP smd redo'!BA24</f>
        <v>1.1120099999999999</v>
      </c>
      <c r="AR24" s="40">
        <f>PRODUCT('[3]methanogen M06-L TZVP smd redo'!AT24:AV24)^(1/3)</f>
        <v>10.147510264803875</v>
      </c>
      <c r="AS24" s="41">
        <f>'[3]methanogen M06-L TZVP smd redo'!FO24</f>
        <v>1.1106499999999999</v>
      </c>
      <c r="AT24" s="40">
        <f>'[3]methanogen M06-L TZVP smd redo'!FK24</f>
        <v>9.6688700000000001</v>
      </c>
      <c r="AU24" s="40">
        <f>'[3]methanogen M06-L TZVP smd redo'!CD24</f>
        <v>10.299160000000001</v>
      </c>
      <c r="AV24" s="40">
        <f>'[3]methanogen M06-L TZVP smd redo'!CG24</f>
        <v>5.2992900000000001</v>
      </c>
      <c r="AW24" s="40">
        <f>'[3]methanogen M06-L TZVP smd redo'!CK24</f>
        <v>1.1269100000000001</v>
      </c>
      <c r="AX24" s="40">
        <f>PRODUCT('[3]methanogen M06-L TZVP smd redo'!CN24:CP24)^(1/3)</f>
        <v>9.9305125390439954</v>
      </c>
      <c r="AY24" s="40">
        <f>'[3]methanogen M06-L TZVP smd redo'!DH24</f>
        <v>1.1273200000000001</v>
      </c>
      <c r="AZ24" s="40">
        <f>PRODUCT('[3]methanogen M06-L TZVP smd redo'!DJ24:DL24)^(1/3)</f>
        <v>10.018236617241014</v>
      </c>
      <c r="BA24" s="40">
        <f>'[3]methanogen M06-L TZVP smd redo'!EI24</f>
        <v>1.1320699999999999</v>
      </c>
      <c r="BB24" s="40">
        <f>PRODUCT('[3]methanogen M06-L TZVP smd redo'!EJ24:EL24)^(1/3)</f>
        <v>10.742399116144542</v>
      </c>
      <c r="BC24" s="40"/>
      <c r="BD24" s="44">
        <f>'[4]methanogen M06-L TZVP smd redo'!H24</f>
        <v>12.21922</v>
      </c>
      <c r="BE24" s="44">
        <f>'[4]methanogen M06-L TZVP smd redo'!M24</f>
        <v>11.56291</v>
      </c>
      <c r="BF24" s="44">
        <f>'[4]methanogen M06-L TZVP smd redo'!R24</f>
        <v>12.408910000000001</v>
      </c>
      <c r="BG24" s="44">
        <f>'[4]methanogen M06-L TZVP smd redo'!Y24</f>
        <v>13.087059999999999</v>
      </c>
      <c r="BH24" s="44">
        <f>'[4]methanogen M06-L TZVP smd redo'!Z24</f>
        <v>13.124930000000001</v>
      </c>
      <c r="BI24" s="44">
        <f>PRODUCT('[4]methanogen M06-L TZVP smd redo'!AL24:AN24)^(1/3)</f>
        <v>11.999778810012534</v>
      </c>
      <c r="BJ24" s="133">
        <f>PRODUCT('[4]methanogen M06-L TZVP smd redo'!BC24:BE24)^(1/3)</f>
        <v>11.341389877749826</v>
      </c>
      <c r="BK24" s="133">
        <f>'[4]methanogen M06-L TZVP smd redo'!ER24</f>
        <v>10.795540000000001</v>
      </c>
      <c r="BL24" s="40">
        <f>PRODUCT('[4]methanogen M06-L TZVP smd redo'!DZ24:EB24)^(1/3)</f>
        <v>12.222772550912572</v>
      </c>
      <c r="BM24" s="40">
        <f>PRODUCT('[4]methanogen M06-L TZVP smd redo'!CI24:CK24)^(1/3)</f>
        <v>11.244647158293978</v>
      </c>
      <c r="BN24" s="40">
        <f>PRODUCT('[4]methanogen M06-L TZVP smd redo'!DD24:DF24)^(1/3)</f>
        <v>11.348338068552071</v>
      </c>
      <c r="BO24" s="40"/>
      <c r="BP24" s="45">
        <f t="shared" si="39"/>
        <v>1.1262487387396305</v>
      </c>
      <c r="BQ24" s="45">
        <f t="shared" si="2"/>
        <v>1.0567599332693931</v>
      </c>
      <c r="BR24" s="45">
        <f t="shared" si="3"/>
        <v>0.9318231818910766</v>
      </c>
      <c r="BS24" s="45">
        <f t="shared" si="40"/>
        <v>0.94544580428238467</v>
      </c>
      <c r="BT24" s="45">
        <f t="shared" si="41"/>
        <v>1.0937643274764905</v>
      </c>
      <c r="BU24" s="45">
        <f t="shared" si="4"/>
        <v>1.0906084359721901</v>
      </c>
      <c r="BV24" s="45">
        <f t="shared" si="5"/>
        <v>1.0580518736556594</v>
      </c>
      <c r="BW24" s="45">
        <f t="shared" si="6"/>
        <v>1.0505625358018056</v>
      </c>
      <c r="BX24" s="45">
        <f t="shared" si="7"/>
        <v>0.91726399432722094</v>
      </c>
      <c r="BY24" s="45">
        <f t="shared" si="42"/>
        <v>0.28659000242988114</v>
      </c>
      <c r="BZ24" s="45">
        <f t="shared" si="8"/>
        <v>0.98424878493136692</v>
      </c>
      <c r="CA24" s="45">
        <f t="shared" si="9"/>
        <v>0.54586092709581913</v>
      </c>
      <c r="CB24" s="45">
        <f t="shared" si="10"/>
        <v>1.0777138148554342</v>
      </c>
      <c r="CC24" s="45">
        <f t="shared" si="11"/>
        <v>0.99086289907546587</v>
      </c>
      <c r="CD24" s="45">
        <f t="shared" si="12"/>
        <v>0.94571227088645116</v>
      </c>
      <c r="CE24" s="39"/>
      <c r="CF24" s="75">
        <f t="shared" si="43"/>
        <v>118.8924100637618</v>
      </c>
      <c r="CG24" s="75">
        <f t="shared" si="44"/>
        <v>55.207560249676249</v>
      </c>
      <c r="CH24" s="75">
        <f t="shared" si="45"/>
        <v>-70.612201296462842</v>
      </c>
      <c r="CI24" s="75">
        <f t="shared" si="46"/>
        <v>-56.098712164337861</v>
      </c>
      <c r="CJ24" s="75">
        <f t="shared" si="47"/>
        <v>89.625258010967727</v>
      </c>
      <c r="CK24" s="75">
        <f t="shared" si="48"/>
        <v>86.735738646045945</v>
      </c>
      <c r="CL24" s="75">
        <f t="shared" si="49"/>
        <v>56.429362154463419</v>
      </c>
      <c r="CM24" s="75">
        <f t="shared" si="50"/>
        <v>49.3257690901766</v>
      </c>
      <c r="CN24" s="75">
        <f t="shared" si="51"/>
        <v>-86.359959033235143</v>
      </c>
      <c r="CO24" s="75">
        <f t="shared" si="52"/>
        <v>-1249.7026475535133</v>
      </c>
      <c r="CP24" s="75">
        <f t="shared" si="53"/>
        <v>-15.876583671252401</v>
      </c>
      <c r="CQ24" s="75">
        <f t="shared" si="54"/>
        <v>-605.3910479606335</v>
      </c>
      <c r="CR24" s="75">
        <f t="shared" si="55"/>
        <v>74.841959370662664</v>
      </c>
      <c r="CS24" s="75">
        <f t="shared" si="56"/>
        <v>-9.1791002617291024</v>
      </c>
      <c r="CT24" s="75">
        <f t="shared" si="57"/>
        <v>-55.816909591270459</v>
      </c>
      <c r="CU24" s="130"/>
      <c r="CV24" s="45">
        <f t="shared" si="58"/>
        <v>0.99582405079865977</v>
      </c>
      <c r="CW24" s="45">
        <f t="shared" si="22"/>
        <v>1.000309194292254</v>
      </c>
      <c r="CX24" s="45">
        <f t="shared" si="23"/>
        <v>0.99963442711224515</v>
      </c>
      <c r="CY24" s="45">
        <f t="shared" si="59"/>
        <v>0.99979289055864473</v>
      </c>
      <c r="CZ24" s="45">
        <f t="shared" si="60"/>
        <v>0.99963739474176505</v>
      </c>
      <c r="DA24" s="45">
        <f t="shared" si="24"/>
        <v>0.99951276937601463</v>
      </c>
      <c r="DB24" s="45">
        <f t="shared" si="25"/>
        <v>0.9997497341998195</v>
      </c>
      <c r="DC24" s="45">
        <f t="shared" si="26"/>
        <v>0.99978509820289185</v>
      </c>
      <c r="DD24" s="45">
        <f t="shared" si="61"/>
        <v>0.99568569486958869</v>
      </c>
      <c r="DE24" s="45">
        <f t="shared" si="27"/>
        <v>0.99568569486958869</v>
      </c>
      <c r="DF24" s="45">
        <f t="shared" si="62"/>
        <v>0.99520056630718434</v>
      </c>
      <c r="DG24" s="45">
        <f t="shared" si="28"/>
        <v>0.99473768477537916</v>
      </c>
      <c r="DH24" s="45">
        <f t="shared" si="29"/>
        <v>0.99999326842605452</v>
      </c>
      <c r="DI24" s="45">
        <f t="shared" si="30"/>
        <v>0.99997966245373937</v>
      </c>
      <c r="DJ24" s="45">
        <f t="shared" si="31"/>
        <v>1.0000100913367524</v>
      </c>
      <c r="DL24" s="41">
        <f t="shared" si="69"/>
        <v>1.2134210411354343</v>
      </c>
      <c r="DM24" s="41">
        <f t="shared" si="70"/>
        <v>1.1973462721687829</v>
      </c>
      <c r="DN24" s="41">
        <f t="shared" si="71"/>
        <v>1.0505625358018056</v>
      </c>
      <c r="DO24" s="41"/>
      <c r="DP24" s="41">
        <f t="shared" si="63"/>
        <v>1.0646666846521167</v>
      </c>
      <c r="DQ24" s="41">
        <f t="shared" si="64"/>
        <v>1.001224508170891</v>
      </c>
      <c r="DR24" s="41">
        <f t="shared" si="65"/>
        <v>1.0659703777067484</v>
      </c>
      <c r="DT24" s="41">
        <f t="shared" si="66"/>
        <v>1.1455022465219997</v>
      </c>
      <c r="DU24" s="41">
        <f t="shared" si="67"/>
        <v>1.0495032268304234</v>
      </c>
      <c r="DV24" s="41">
        <f t="shared" si="68"/>
        <v>1.2022083040663378</v>
      </c>
    </row>
    <row r="25" spans="1:126" x14ac:dyDescent="0.2">
      <c r="A25" s="43">
        <v>42</v>
      </c>
      <c r="B25" s="43">
        <f t="shared" si="0"/>
        <v>315.14999999999998</v>
      </c>
      <c r="C25" s="44">
        <f t="shared" si="35"/>
        <v>3.1730921783277806</v>
      </c>
      <c r="E25" s="40">
        <f>'[4]methanogen M06-L TZVP smd redo'!I25</f>
        <v>4.1453165886495835</v>
      </c>
      <c r="F25" s="40">
        <f>'[4]methanogen M06-L TZVP smd redo'!N25</f>
        <v>3.840990811508016</v>
      </c>
      <c r="G25" s="40">
        <f>'[4]methanogen M06-L TZVP smd redo'!S25</f>
        <v>4.2164261775241574</v>
      </c>
      <c r="H25" s="40">
        <f>'[4]methanogen M06-L TZVP smd redo'!AB25</f>
        <v>4.2924863393818402</v>
      </c>
      <c r="I25" s="40">
        <f>'[4]methanogen M06-L TZVP smd redo'!AS25</f>
        <v>4.7693570076448033</v>
      </c>
      <c r="J25" s="40">
        <f>'[4]methanogen M06-L TZVP smd redo'!BJ25</f>
        <v>5.0217436068860088</v>
      </c>
      <c r="K25" s="40">
        <f>'[4]methanogen M06-L TZVP smd redo'!EV25</f>
        <v>5.2289265054885625</v>
      </c>
      <c r="L25" s="40">
        <f>'[4]methanogen M06-L TZVP smd redo'!CL25</f>
        <v>4.7714882418308235</v>
      </c>
      <c r="M25" s="40">
        <f>'[4]methanogen M06-L TZVP smd redo'!DG25</f>
        <v>4.7796986567512079</v>
      </c>
      <c r="N25" s="40">
        <f>'[4]methanogen M06-L TZVP smd redo'!EC25</f>
        <v>5.0044840054004336</v>
      </c>
      <c r="P25" s="72">
        <v>165.4</v>
      </c>
      <c r="Q25" s="43">
        <f t="shared" si="72"/>
        <v>438.54999999999995</v>
      </c>
      <c r="R25" s="72">
        <v>2.94</v>
      </c>
      <c r="AA25" s="40">
        <f t="shared" si="1"/>
        <v>5.3615644546967127</v>
      </c>
      <c r="AB25" s="40"/>
      <c r="AC25" s="40">
        <f>EXP('d-beta'!Y26/1000)*'[3]methanogen M06-L TZVP smd redo'!EZ25</f>
        <v>11.39822491995427</v>
      </c>
      <c r="AD25" s="40">
        <f>'[3]methanogen M06-L TZVP smd redo'!ET25</f>
        <v>3.1911800000000001</v>
      </c>
      <c r="AE25" s="40">
        <f>'[3]methanogen M06-L TZVP smd redo'!ER25</f>
        <v>1.18221</v>
      </c>
      <c r="AF25" s="40">
        <f>'[3]methanogen M06-L TZVP smd redo'!K25</f>
        <v>1.16658</v>
      </c>
      <c r="AG25" s="40">
        <f>'[3]methanogen M06-L TZVP smd redo'!J25</f>
        <v>10.213699999999999</v>
      </c>
      <c r="AH25" s="40">
        <f>'[3]methanogen M06-L TZVP smd redo'!O25</f>
        <v>1.1603699999999999</v>
      </c>
      <c r="AI25" s="40">
        <f>'[3]methanogen M06-L TZVP smd redo'!N25</f>
        <v>9.7226199999999992</v>
      </c>
      <c r="AJ25" s="40">
        <f>'[3]methanogen M06-L TZVP smd redo'!S25</f>
        <v>1.1639200000000001</v>
      </c>
      <c r="AK25" s="40">
        <f>'[3]methanogen M06-L TZVP smd redo'!R25</f>
        <v>10.393739999999999</v>
      </c>
      <c r="AL25" s="40">
        <f>'[3]methanogen M06-L TZVP smd redo'!Y25</f>
        <v>1.1453</v>
      </c>
      <c r="AM25" s="40">
        <f>'[3]methanogen M06-L TZVP smd redo'!W25</f>
        <v>11.162610000000001</v>
      </c>
      <c r="AN25" s="40">
        <f>'[3]methanogen M06-L TZVP smd redo'!V25</f>
        <v>11.131690000000001</v>
      </c>
      <c r="AO25" s="40">
        <f>'[3]methanogen M06-L TZVP smd redo'!AK25</f>
        <v>1.1294900000000001</v>
      </c>
      <c r="AP25" s="40">
        <f>PRODUCT('[3]methanogen M06-L TZVP smd redo'!AD25:AF25)^(1/3)</f>
        <v>10.357285907757232</v>
      </c>
      <c r="AQ25" s="40">
        <f>'[3]methanogen M06-L TZVP smd redo'!BA25</f>
        <v>1.11097</v>
      </c>
      <c r="AR25" s="40">
        <f>PRODUCT('[3]methanogen M06-L TZVP smd redo'!AT25:AV25)^(1/3)</f>
        <v>9.9548942870354438</v>
      </c>
      <c r="AS25" s="41">
        <f>'[3]methanogen M06-L TZVP smd redo'!FO25</f>
        <v>1.10972</v>
      </c>
      <c r="AT25" s="40">
        <f>'[3]methanogen M06-L TZVP smd redo'!FK25</f>
        <v>9.4935500000000008</v>
      </c>
      <c r="AU25" s="40">
        <f>'[3]methanogen M06-L TZVP smd redo'!CD25</f>
        <v>10.098470000000001</v>
      </c>
      <c r="AV25" s="40">
        <f>'[3]methanogen M06-L TZVP smd redo'!CG25</f>
        <v>5.2259599999999997</v>
      </c>
      <c r="AW25" s="40">
        <f>'[3]methanogen M06-L TZVP smd redo'!CK25</f>
        <v>1.12571</v>
      </c>
      <c r="AX25" s="40">
        <f>PRODUCT('[3]methanogen M06-L TZVP smd redo'!CN25:CP25)^(1/3)</f>
        <v>9.7442499287731206</v>
      </c>
      <c r="AY25" s="40">
        <f>'[3]methanogen M06-L TZVP smd redo'!DH25</f>
        <v>1.1261300000000001</v>
      </c>
      <c r="AZ25" s="40">
        <f>PRODUCT('[3]methanogen M06-L TZVP smd redo'!DJ25:DL25)^(1/3)</f>
        <v>9.8296432235506934</v>
      </c>
      <c r="BA25" s="40">
        <f>'[3]methanogen M06-L TZVP smd redo'!EI25</f>
        <v>1.13087</v>
      </c>
      <c r="BB25" s="40">
        <f>PRODUCT('[3]methanogen M06-L TZVP smd redo'!EJ25:EL25)^(1/3)</f>
        <v>10.533785912143674</v>
      </c>
      <c r="BC25" s="40"/>
      <c r="BD25" s="44">
        <f>'[4]methanogen M06-L TZVP smd redo'!H25</f>
        <v>11.96449</v>
      </c>
      <c r="BE25" s="44">
        <f>'[4]methanogen M06-L TZVP smd redo'!M25</f>
        <v>11.32517</v>
      </c>
      <c r="BF25" s="44">
        <f>'[4]methanogen M06-L TZVP smd redo'!R25</f>
        <v>12.148490000000001</v>
      </c>
      <c r="BG25" s="44">
        <f>'[4]methanogen M06-L TZVP smd redo'!Y25</f>
        <v>12.803850000000001</v>
      </c>
      <c r="BH25" s="44">
        <f>'[4]methanogen M06-L TZVP smd redo'!Z25</f>
        <v>12.841010000000001</v>
      </c>
      <c r="BI25" s="44">
        <f>PRODUCT('[4]methanogen M06-L TZVP smd redo'!AL25:AN25)^(1/3)</f>
        <v>11.754244948540221</v>
      </c>
      <c r="BJ25" s="133">
        <f>PRODUCT('[4]methanogen M06-L TZVP smd redo'!BC25:BE25)^(1/3)</f>
        <v>11.115127325951599</v>
      </c>
      <c r="BK25" s="133">
        <f>'[4]methanogen M06-L TZVP smd redo'!ER25</f>
        <v>10.59027</v>
      </c>
      <c r="BL25" s="40">
        <f>PRODUCT('[4]methanogen M06-L TZVP smd redo'!DZ25:EB25)^(1/3)</f>
        <v>11.971957601846235</v>
      </c>
      <c r="BM25" s="40">
        <f>PRODUCT('[4]methanogen M06-L TZVP smd redo'!CI25:CK25)^(1/3)</f>
        <v>11.02153899417238</v>
      </c>
      <c r="BN25" s="40">
        <f>PRODUCT('[4]methanogen M06-L TZVP smd redo'!DD25:DF25)^(1/3)</f>
        <v>11.122364787900823</v>
      </c>
      <c r="BO25" s="40"/>
      <c r="BP25" s="45">
        <f t="shared" si="39"/>
        <v>1.1262574069282634</v>
      </c>
      <c r="BQ25" s="45">
        <f t="shared" si="2"/>
        <v>1.0564512497384144</v>
      </c>
      <c r="BR25" s="45">
        <f t="shared" si="3"/>
        <v>0.93222861442039295</v>
      </c>
      <c r="BS25" s="45">
        <f t="shared" si="40"/>
        <v>0.94606966274459714</v>
      </c>
      <c r="BT25" s="45">
        <f t="shared" si="41"/>
        <v>1.0924572404452697</v>
      </c>
      <c r="BU25" s="45">
        <f t="shared" si="4"/>
        <v>1.0892958293837609</v>
      </c>
      <c r="BV25" s="45">
        <f t="shared" si="5"/>
        <v>1.0574998021926756</v>
      </c>
      <c r="BW25" s="45">
        <f t="shared" si="6"/>
        <v>1.0495603347177738</v>
      </c>
      <c r="BX25" s="45">
        <f t="shared" si="7"/>
        <v>0.91799038589174353</v>
      </c>
      <c r="BY25" s="45">
        <f t="shared" si="42"/>
        <v>0.29009073252185869</v>
      </c>
      <c r="BZ25" s="45">
        <f t="shared" si="8"/>
        <v>0.98396602603014283</v>
      </c>
      <c r="CA25" s="45">
        <f t="shared" si="9"/>
        <v>0.54822821148091594</v>
      </c>
      <c r="CB25" s="45">
        <f t="shared" si="10"/>
        <v>1.0770868610649298</v>
      </c>
      <c r="CC25" s="45">
        <f t="shared" si="11"/>
        <v>0.99093486001842668</v>
      </c>
      <c r="CD25" s="45">
        <f t="shared" si="12"/>
        <v>0.94624238618424639</v>
      </c>
      <c r="CE25" s="39"/>
      <c r="CF25" s="75">
        <f t="shared" si="43"/>
        <v>118.90010654765338</v>
      </c>
      <c r="CG25" s="75">
        <f t="shared" si="44"/>
        <v>54.915413836997487</v>
      </c>
      <c r="CH25" s="75">
        <f t="shared" si="45"/>
        <v>-70.177199933827083</v>
      </c>
      <c r="CI25" s="75">
        <f t="shared" si="46"/>
        <v>-55.439073376594507</v>
      </c>
      <c r="CJ25" s="75">
        <f t="shared" si="47"/>
        <v>88.429508041119291</v>
      </c>
      <c r="CK25" s="75">
        <f t="shared" si="48"/>
        <v>85.531459386696824</v>
      </c>
      <c r="CL25" s="75">
        <f t="shared" si="49"/>
        <v>55.907444886435073</v>
      </c>
      <c r="CM25" s="75">
        <f t="shared" si="50"/>
        <v>48.371347637815596</v>
      </c>
      <c r="CN25" s="75">
        <f t="shared" si="51"/>
        <v>-85.568361301298594</v>
      </c>
      <c r="CO25" s="75">
        <f t="shared" si="52"/>
        <v>-1237.5615341704388</v>
      </c>
      <c r="CP25" s="75">
        <f t="shared" si="53"/>
        <v>-16.1639089180645</v>
      </c>
      <c r="CQ25" s="75">
        <f t="shared" si="54"/>
        <v>-601.06363441474514</v>
      </c>
      <c r="CR25" s="75">
        <f t="shared" si="55"/>
        <v>74.260045864506623</v>
      </c>
      <c r="CS25" s="75">
        <f t="shared" si="56"/>
        <v>-9.1064783782273988</v>
      </c>
      <c r="CT25" s="75">
        <f t="shared" si="57"/>
        <v>-55.256520567477537</v>
      </c>
      <c r="CU25" s="130"/>
      <c r="CV25" s="45">
        <f t="shared" si="58"/>
        <v>0.99587179612336163</v>
      </c>
      <c r="CW25" s="45">
        <f t="shared" si="22"/>
        <v>1.0003031613372306</v>
      </c>
      <c r="CX25" s="45">
        <f t="shared" si="23"/>
        <v>0.99962614098293034</v>
      </c>
      <c r="CY25" s="45">
        <f t="shared" si="59"/>
        <v>0.99980003835031306</v>
      </c>
      <c r="CZ25" s="45">
        <f t="shared" si="60"/>
        <v>0.99964958535691861</v>
      </c>
      <c r="DA25" s="45">
        <f t="shared" si="24"/>
        <v>0.99952539290242381</v>
      </c>
      <c r="DB25" s="45">
        <f t="shared" si="25"/>
        <v>0.99974887448868954</v>
      </c>
      <c r="DC25" s="45">
        <f t="shared" si="26"/>
        <v>0.99979389481028658</v>
      </c>
      <c r="DD25" s="45">
        <f t="shared" si="61"/>
        <v>0.99572586034669253</v>
      </c>
      <c r="DE25" s="45">
        <f t="shared" si="27"/>
        <v>0.99572586034669275</v>
      </c>
      <c r="DF25" s="45">
        <f t="shared" si="62"/>
        <v>0.99525328178613182</v>
      </c>
      <c r="DG25" s="45">
        <f t="shared" si="28"/>
        <v>0.99479827294299406</v>
      </c>
      <c r="DH25" s="45">
        <f t="shared" si="29"/>
        <v>0.9999828266387315</v>
      </c>
      <c r="DI25" s="45">
        <f t="shared" si="30"/>
        <v>0.9999918286417101</v>
      </c>
      <c r="DJ25" s="45">
        <f t="shared" si="31"/>
        <v>1.0000102925602121</v>
      </c>
      <c r="DL25" s="41">
        <f t="shared" si="69"/>
        <v>1.212320388913358</v>
      </c>
      <c r="DM25" s="41">
        <f t="shared" si="70"/>
        <v>1.1957283373626542</v>
      </c>
      <c r="DN25" s="41">
        <f t="shared" si="71"/>
        <v>1.0495603347177738</v>
      </c>
      <c r="DO25" s="41"/>
      <c r="DP25" s="41">
        <f t="shared" si="63"/>
        <v>1.0641241437662583</v>
      </c>
      <c r="DQ25" s="41">
        <f t="shared" si="64"/>
        <v>1.0011264102656525</v>
      </c>
      <c r="DR25" s="41">
        <f t="shared" si="65"/>
        <v>1.0653227841257253</v>
      </c>
      <c r="DT25" s="41">
        <f t="shared" si="66"/>
        <v>1.1449870376623204</v>
      </c>
      <c r="DU25" s="41">
        <f t="shared" si="67"/>
        <v>1.0485955503510744</v>
      </c>
      <c r="DV25" s="41">
        <f t="shared" si="68"/>
        <v>1.2006283129023674</v>
      </c>
    </row>
    <row r="26" spans="1:126" x14ac:dyDescent="0.2">
      <c r="A26" s="43">
        <v>44</v>
      </c>
      <c r="B26" s="43">
        <f t="shared" si="0"/>
        <v>317.14999999999998</v>
      </c>
      <c r="C26" s="44">
        <f t="shared" si="35"/>
        <v>3.1530821377896898</v>
      </c>
      <c r="E26" s="40">
        <f>'[4]methanogen M06-L TZVP smd redo'!I26</f>
        <v>4.1012288407134001</v>
      </c>
      <c r="F26" s="40">
        <f>'[4]methanogen M06-L TZVP smd redo'!N26</f>
        <v>3.8040171654500909</v>
      </c>
      <c r="G26" s="40">
        <f>'[4]methanogen M06-L TZVP smd redo'!S26</f>
        <v>4.1777718104238915</v>
      </c>
      <c r="H26" s="40">
        <f>'[4]methanogen M06-L TZVP smd redo'!AB26</f>
        <v>4.2460043382486212</v>
      </c>
      <c r="I26" s="40">
        <f>'[4]methanogen M06-L TZVP smd redo'!AS26</f>
        <v>4.7245838349148084</v>
      </c>
      <c r="J26" s="40">
        <f>'[4]methanogen M06-L TZVP smd redo'!BJ26</f>
        <v>4.9654627568560539</v>
      </c>
      <c r="K26" s="40">
        <f>'[4]methanogen M06-L TZVP smd redo'!EV26</f>
        <v>5.1803882640426568</v>
      </c>
      <c r="L26" s="40">
        <f>'[4]methanogen M06-L TZVP smd redo'!CL26</f>
        <v>4.7202132862504964</v>
      </c>
      <c r="M26" s="40">
        <f>'[4]methanogen M06-L TZVP smd redo'!DG26</f>
        <v>4.7347940547932676</v>
      </c>
      <c r="N26" s="40">
        <f>'[4]methanogen M06-L TZVP smd redo'!EC26</f>
        <v>4.9571654037610102</v>
      </c>
      <c r="P26" s="72">
        <v>250</v>
      </c>
      <c r="Q26" s="43">
        <f t="shared" si="72"/>
        <v>523.15</v>
      </c>
      <c r="R26" s="72">
        <v>2.27</v>
      </c>
      <c r="AA26" s="40">
        <f t="shared" si="1"/>
        <v>5.3054263435082589</v>
      </c>
      <c r="AB26" s="40"/>
      <c r="AC26" s="40">
        <f>EXP('d-beta'!Y27/1000)*'[3]methanogen M06-L TZVP smd redo'!EZ26</f>
        <v>11.179885328752327</v>
      </c>
      <c r="AD26" s="40">
        <f>'[3]methanogen M06-L TZVP smd redo'!ET26</f>
        <v>3.1650499999999999</v>
      </c>
      <c r="AE26" s="40">
        <f>'[3]methanogen M06-L TZVP smd redo'!ER26</f>
        <v>1.1805300000000001</v>
      </c>
      <c r="AF26" s="40">
        <f>'[3]methanogen M06-L TZVP smd redo'!K26</f>
        <v>1.1649799999999999</v>
      </c>
      <c r="AG26" s="40">
        <f>'[3]methanogen M06-L TZVP smd redo'!J26</f>
        <v>10.01774</v>
      </c>
      <c r="AH26" s="40">
        <f>'[3]methanogen M06-L TZVP smd redo'!O26</f>
        <v>1.1588000000000001</v>
      </c>
      <c r="AI26" s="40">
        <f>'[3]methanogen M06-L TZVP smd redo'!N26</f>
        <v>9.5386199999999999</v>
      </c>
      <c r="AJ26" s="40">
        <f>'[3]methanogen M06-L TZVP smd redo'!S26</f>
        <v>1.16231</v>
      </c>
      <c r="AK26" s="40">
        <f>'[3]methanogen M06-L TZVP smd redo'!R26</f>
        <v>10.19299</v>
      </c>
      <c r="AL26" s="40">
        <f>'[3]methanogen M06-L TZVP smd redo'!Y26</f>
        <v>1.1438600000000001</v>
      </c>
      <c r="AM26" s="40">
        <f>'[3]methanogen M06-L TZVP smd redo'!W26</f>
        <v>10.93859</v>
      </c>
      <c r="AN26" s="40">
        <f>'[3]methanogen M06-L TZVP smd redo'!V26</f>
        <v>10.90818</v>
      </c>
      <c r="AO26" s="40">
        <f>'[3]methanogen M06-L TZVP smd redo'!AK26</f>
        <v>1.1282700000000001</v>
      </c>
      <c r="AP26" s="40">
        <f>PRODUCT('[3]methanogen M06-L TZVP smd redo'!AD26:AF26)^(1/3)</f>
        <v>10.15954869404397</v>
      </c>
      <c r="AQ26" s="40">
        <f>'[3]methanogen M06-L TZVP smd redo'!BA26</f>
        <v>1.10995</v>
      </c>
      <c r="AR26" s="40">
        <f>PRODUCT('[3]methanogen M06-L TZVP smd redo'!AT26:AV26)^(1/3)</f>
        <v>9.7683983098729943</v>
      </c>
      <c r="AS26" s="41">
        <f>'[3]methanogen M06-L TZVP smd redo'!FO26</f>
        <v>1.1087899999999999</v>
      </c>
      <c r="AT26" s="40">
        <f>'[3]methanogen M06-L TZVP smd redo'!FK26</f>
        <v>9.3236100000000004</v>
      </c>
      <c r="AU26" s="40">
        <f>'[3]methanogen M06-L TZVP smd redo'!CD26</f>
        <v>9.90428</v>
      </c>
      <c r="AV26" s="40">
        <f>'[3]methanogen M06-L TZVP smd redo'!CG26</f>
        <v>5.1546099999999999</v>
      </c>
      <c r="AW26" s="40">
        <f>'[3]methanogen M06-L TZVP smd redo'!CK26</f>
        <v>1.1245400000000001</v>
      </c>
      <c r="AX26" s="40">
        <f>PRODUCT('[3]methanogen M06-L TZVP smd redo'!CN26:CP26)^(1/3)</f>
        <v>9.5638616584927654</v>
      </c>
      <c r="AY26" s="40">
        <f>'[3]methanogen M06-L TZVP smd redo'!DH26</f>
        <v>1.1249499999999999</v>
      </c>
      <c r="AZ26" s="40">
        <f>PRODUCT('[3]methanogen M06-L TZVP smd redo'!DJ26:DL26)^(1/3)</f>
        <v>9.647004200578376</v>
      </c>
      <c r="BA26" s="40">
        <f>'[3]methanogen M06-L TZVP smd redo'!EI26</f>
        <v>1.12967</v>
      </c>
      <c r="BB26" s="40">
        <f>PRODUCT('[3]methanogen M06-L TZVP smd redo'!EJ26:EL26)^(1/3)</f>
        <v>10.331875956502458</v>
      </c>
      <c r="BC26" s="40"/>
      <c r="BD26" s="44">
        <f>'[4]methanogen M06-L TZVP smd redo'!H26</f>
        <v>11.71833</v>
      </c>
      <c r="BE26" s="44">
        <f>'[4]methanogen M06-L TZVP smd redo'!M26</f>
        <v>11.0954</v>
      </c>
      <c r="BF26" s="44">
        <f>'[4]methanogen M06-L TZVP smd redo'!R26</f>
        <v>11.89691</v>
      </c>
      <c r="BG26" s="44">
        <f>'[4]methanogen M06-L TZVP smd redo'!Y26</f>
        <v>12.53041</v>
      </c>
      <c r="BH26" s="44">
        <f>'[4]methanogen M06-L TZVP smd redo'!Z26</f>
        <v>12.566890000000001</v>
      </c>
      <c r="BI26" s="44">
        <f>PRODUCT('[4]methanogen M06-L TZVP smd redo'!AL26:AN26)^(1/3)</f>
        <v>11.516870558321402</v>
      </c>
      <c r="BJ26" s="133">
        <f>PRODUCT('[4]methanogen M06-L TZVP smd redo'!BC26:BE26)^(1/3)</f>
        <v>10.896271404794639</v>
      </c>
      <c r="BK26" s="133">
        <f>'[4]methanogen M06-L TZVP smd redo'!ER26</f>
        <v>10.39148</v>
      </c>
      <c r="BL26" s="40">
        <f>PRODUCT('[4]methanogen M06-L TZVP smd redo'!DZ26:EB26)^(1/3)</f>
        <v>11.729468414625877</v>
      </c>
      <c r="BM26" s="40">
        <f>PRODUCT('[4]methanogen M06-L TZVP smd redo'!CI26:CK26)^(1/3)</f>
        <v>10.805710623673509</v>
      </c>
      <c r="BN26" s="40">
        <f>PRODUCT('[4]methanogen M06-L TZVP smd redo'!DD26:DF26)^(1/3)</f>
        <v>10.903781242014135</v>
      </c>
      <c r="BO26" s="40"/>
      <c r="BP26" s="45">
        <f t="shared" si="39"/>
        <v>1.1262859150708322</v>
      </c>
      <c r="BQ26" s="45">
        <f t="shared" si="2"/>
        <v>1.0561430863240622</v>
      </c>
      <c r="BR26" s="45">
        <f t="shared" si="3"/>
        <v>0.93262872460159818</v>
      </c>
      <c r="BS26" s="45">
        <f t="shared" si="40"/>
        <v>0.94668688911894661</v>
      </c>
      <c r="BT26" s="45">
        <f t="shared" si="41"/>
        <v>1.0911722881976751</v>
      </c>
      <c r="BU26" s="45">
        <f t="shared" si="4"/>
        <v>1.0880047610630019</v>
      </c>
      <c r="BV26" s="45">
        <f t="shared" si="5"/>
        <v>1.0569551849868279</v>
      </c>
      <c r="BW26" s="45">
        <f t="shared" si="6"/>
        <v>1.0485774312027392</v>
      </c>
      <c r="BX26" s="45">
        <f t="shared" si="7"/>
        <v>0.91871245129249557</v>
      </c>
      <c r="BY26" s="45">
        <f t="shared" si="42"/>
        <v>0.29358730205156891</v>
      </c>
      <c r="BZ26" s="45">
        <f t="shared" si="8"/>
        <v>0.98369688739917838</v>
      </c>
      <c r="CA26" s="45">
        <f t="shared" si="9"/>
        <v>0.55058176212628041</v>
      </c>
      <c r="CB26" s="45">
        <f t="shared" si="10"/>
        <v>1.0764662496810249</v>
      </c>
      <c r="CC26" s="45">
        <f t="shared" si="11"/>
        <v>0.99100581567403945</v>
      </c>
      <c r="CD26" s="45">
        <f t="shared" si="12"/>
        <v>0.94676598011564128</v>
      </c>
      <c r="CE26" s="39"/>
      <c r="CF26" s="75">
        <f t="shared" si="43"/>
        <v>118.9254185070656</v>
      </c>
      <c r="CG26" s="75">
        <f t="shared" si="44"/>
        <v>54.623674517926602</v>
      </c>
      <c r="CH26" s="75">
        <f t="shared" si="45"/>
        <v>-69.748094522949415</v>
      </c>
      <c r="CI26" s="75">
        <f t="shared" si="46"/>
        <v>-54.786874977787718</v>
      </c>
      <c r="CJ26" s="75">
        <f t="shared" si="47"/>
        <v>87.252612071309713</v>
      </c>
      <c r="CK26" s="75">
        <f t="shared" si="48"/>
        <v>84.345524401200151</v>
      </c>
      <c r="CL26" s="75">
        <f t="shared" si="49"/>
        <v>55.392307679737939</v>
      </c>
      <c r="CM26" s="75">
        <f t="shared" si="50"/>
        <v>47.434418134994516</v>
      </c>
      <c r="CN26" s="75">
        <f t="shared" si="51"/>
        <v>-84.782098631766331</v>
      </c>
      <c r="CO26" s="75">
        <f t="shared" si="52"/>
        <v>-1225.5802323202054</v>
      </c>
      <c r="CP26" s="75">
        <f t="shared" si="53"/>
        <v>-16.437470645335988</v>
      </c>
      <c r="CQ26" s="75">
        <f t="shared" si="54"/>
        <v>-596.77981045775391</v>
      </c>
      <c r="CR26" s="75">
        <f t="shared" si="55"/>
        <v>73.6836854320768</v>
      </c>
      <c r="CS26" s="75">
        <f t="shared" si="56"/>
        <v>-9.0348761789150558</v>
      </c>
      <c r="CT26" s="75">
        <f t="shared" si="57"/>
        <v>-54.703333424654005</v>
      </c>
      <c r="CU26" s="130"/>
      <c r="CV26" s="45">
        <f t="shared" si="58"/>
        <v>0.99591552253606108</v>
      </c>
      <c r="CW26" s="45">
        <f t="shared" si="22"/>
        <v>1.000296085361466</v>
      </c>
      <c r="CX26" s="45">
        <f t="shared" si="23"/>
        <v>0.99962780032035559</v>
      </c>
      <c r="CY26" s="45">
        <f t="shared" si="59"/>
        <v>0.99980892160603363</v>
      </c>
      <c r="CZ26" s="45">
        <f t="shared" si="60"/>
        <v>0.99964677018576742</v>
      </c>
      <c r="DA26" s="45">
        <f t="shared" si="24"/>
        <v>0.99952367095981731</v>
      </c>
      <c r="DB26" s="45">
        <f t="shared" si="25"/>
        <v>0.99976031124365172</v>
      </c>
      <c r="DC26" s="45">
        <f t="shared" si="26"/>
        <v>0.99978618215228277</v>
      </c>
      <c r="DD26" s="45">
        <f t="shared" si="61"/>
        <v>0.99577194798893243</v>
      </c>
      <c r="DE26" s="45">
        <f t="shared" si="27"/>
        <v>0.99577194798893243</v>
      </c>
      <c r="DF26" s="45">
        <f t="shared" si="62"/>
        <v>0.99529763289270612</v>
      </c>
      <c r="DG26" s="45">
        <f t="shared" si="28"/>
        <v>0.99484630985191735</v>
      </c>
      <c r="DH26" s="45">
        <f t="shared" si="29"/>
        <v>0.9999917436435356</v>
      </c>
      <c r="DI26" s="45">
        <f t="shared" si="30"/>
        <v>0.99998548794305786</v>
      </c>
      <c r="DJ26" s="45">
        <f t="shared" si="31"/>
        <v>1.0000101622076765</v>
      </c>
      <c r="DL26" s="41">
        <f t="shared" si="69"/>
        <v>1.2112574601752708</v>
      </c>
      <c r="DM26" s="41">
        <f t="shared" si="70"/>
        <v>1.1941623061054485</v>
      </c>
      <c r="DN26" s="41">
        <f t="shared" si="71"/>
        <v>1.0485774312027392</v>
      </c>
      <c r="DO26" s="41"/>
      <c r="DP26" s="41">
        <f t="shared" si="63"/>
        <v>1.0635884499301771</v>
      </c>
      <c r="DQ26" s="41">
        <f t="shared" si="64"/>
        <v>1.0010461854814707</v>
      </c>
      <c r="DR26" s="41">
        <f t="shared" si="65"/>
        <v>1.0647011607247541</v>
      </c>
      <c r="DT26" s="41">
        <f t="shared" si="66"/>
        <v>1.1444952359746359</v>
      </c>
      <c r="DU26" s="41">
        <f t="shared" si="67"/>
        <v>1.0477055893450062</v>
      </c>
      <c r="DV26" s="41">
        <f t="shared" si="68"/>
        <v>1.1990940557093579</v>
      </c>
    </row>
    <row r="27" spans="1:126" x14ac:dyDescent="0.2">
      <c r="A27" s="43">
        <v>46</v>
      </c>
      <c r="B27" s="43">
        <f t="shared" si="0"/>
        <v>319.14999999999998</v>
      </c>
      <c r="C27" s="44">
        <f t="shared" si="35"/>
        <v>3.1333228889237037</v>
      </c>
      <c r="E27" s="40">
        <f>'[4]methanogen M06-L TZVP smd redo'!I27</f>
        <v>4.0614396218050519</v>
      </c>
      <c r="F27" s="40">
        <f>'[4]methanogen M06-L TZVP smd redo'!N27</f>
        <v>3.761284402046039</v>
      </c>
      <c r="G27" s="40">
        <f>'[4]methanogen M06-L TZVP smd redo'!S27</f>
        <v>4.134628842220156</v>
      </c>
      <c r="H27" s="40">
        <f>'[4]methanogen M06-L TZVP smd redo'!AB27</f>
        <v>4.2023456780955204</v>
      </c>
      <c r="I27" s="40">
        <f>'[4]methanogen M06-L TZVP smd redo'!AS27</f>
        <v>4.6790725617127382</v>
      </c>
      <c r="J27" s="40">
        <f>'[4]methanogen M06-L TZVP smd redo'!BJ27</f>
        <v>4.914792379464572</v>
      </c>
      <c r="K27" s="40">
        <f>'[4]methanogen M06-L TZVP smd redo'!EV27</f>
        <v>5.1262453207041592</v>
      </c>
      <c r="L27" s="40">
        <f>'[4]methanogen M06-L TZVP smd redo'!CL27</f>
        <v>4.6760384295985169</v>
      </c>
      <c r="M27" s="40">
        <f>'[4]methanogen M06-L TZVP smd redo'!DG27</f>
        <v>4.6884521800441004</v>
      </c>
      <c r="N27" s="40">
        <f>'[4]methanogen M06-L TZVP smd redo'!EC27</f>
        <v>4.8998012150092141</v>
      </c>
      <c r="P27" s="72">
        <v>300</v>
      </c>
      <c r="Q27" s="43">
        <f t="shared" si="72"/>
        <v>573.15</v>
      </c>
      <c r="R27" s="72">
        <v>1.26</v>
      </c>
      <c r="AA27" s="40">
        <f t="shared" si="1"/>
        <v>5.2500427243780194</v>
      </c>
      <c r="AB27" s="40"/>
      <c r="AC27" s="40">
        <f>EXP('d-beta'!Y28/1000)*'[3]methanogen M06-L TZVP smd redo'!EZ27</f>
        <v>10.968659692687391</v>
      </c>
      <c r="AD27" s="40">
        <f>'[3]methanogen M06-L TZVP smd redo'!ET27</f>
        <v>3.1394500000000001</v>
      </c>
      <c r="AE27" s="40">
        <f>'[3]methanogen M06-L TZVP smd redo'!ER27</f>
        <v>1.1788700000000001</v>
      </c>
      <c r="AF27" s="40">
        <f>'[3]methanogen M06-L TZVP smd redo'!K27</f>
        <v>1.1634</v>
      </c>
      <c r="AG27" s="40">
        <f>'[3]methanogen M06-L TZVP smd redo'!J27</f>
        <v>9.8280399999999997</v>
      </c>
      <c r="AH27" s="40">
        <f>'[3]methanogen M06-L TZVP smd redo'!O27</f>
        <v>1.15726</v>
      </c>
      <c r="AI27" s="40">
        <f>'[3]methanogen M06-L TZVP smd redo'!N27</f>
        <v>9.3604599999999998</v>
      </c>
      <c r="AJ27" s="40">
        <f>'[3]methanogen M06-L TZVP smd redo'!S27</f>
        <v>1.16073</v>
      </c>
      <c r="AK27" s="40">
        <f>'[3]methanogen M06-L TZVP smd redo'!R27</f>
        <v>9.9987200000000005</v>
      </c>
      <c r="AL27" s="40">
        <f>'[3]methanogen M06-L TZVP smd redo'!Y27</f>
        <v>1.1424399999999999</v>
      </c>
      <c r="AM27" s="40">
        <f>'[3]methanogen M06-L TZVP smd redo'!W27</f>
        <v>10.721920000000001</v>
      </c>
      <c r="AN27" s="40">
        <f>'[3]methanogen M06-L TZVP smd redo'!V27</f>
        <v>10.692</v>
      </c>
      <c r="AO27" s="40">
        <f>'[3]methanogen M06-L TZVP smd redo'!AK27</f>
        <v>1.12707</v>
      </c>
      <c r="AP27" s="40">
        <f>PRODUCT('[3]methanogen M06-L TZVP smd redo'!AD27:AF27)^(1/3)</f>
        <v>9.9680923144497768</v>
      </c>
      <c r="AQ27" s="40">
        <f>'[3]methanogen M06-L TZVP smd redo'!BA27</f>
        <v>1.10894</v>
      </c>
      <c r="AR27" s="40">
        <f>PRODUCT('[3]methanogen M06-L TZVP smd redo'!AT27:AV27)^(1/3)</f>
        <v>9.587765622422749</v>
      </c>
      <c r="AS27" s="41">
        <f>'[3]methanogen M06-L TZVP smd redo'!FO27</f>
        <v>1.10788</v>
      </c>
      <c r="AT27" s="40">
        <f>'[3]methanogen M06-L TZVP smd redo'!FK27</f>
        <v>9.15883</v>
      </c>
      <c r="AU27" s="40">
        <f>'[3]methanogen M06-L TZVP smd redo'!CD27</f>
        <v>9.7163199999999996</v>
      </c>
      <c r="AV27" s="40">
        <f>'[3]methanogen M06-L TZVP smd redo'!CG27</f>
        <v>5.0851600000000001</v>
      </c>
      <c r="AW27" s="40">
        <f>'[3]methanogen M06-L TZVP smd redo'!CK27</f>
        <v>1.12338</v>
      </c>
      <c r="AX27" s="40">
        <f>PRODUCT('[3]methanogen M06-L TZVP smd redo'!CN27:CP27)^(1/3)</f>
        <v>9.3891011563084543</v>
      </c>
      <c r="AY27" s="40">
        <f>'[3]methanogen M06-L TZVP smd redo'!DH27</f>
        <v>1.1237900000000001</v>
      </c>
      <c r="AZ27" s="40">
        <f>PRODUCT('[3]methanogen M06-L TZVP smd redo'!DJ27:DL27)^(1/3)</f>
        <v>9.4700768232733292</v>
      </c>
      <c r="BA27" s="40">
        <f>'[3]methanogen M06-L TZVP smd redo'!EI27</f>
        <v>1.1285000000000001</v>
      </c>
      <c r="BB27" s="40">
        <f>PRODUCT('[3]methanogen M06-L TZVP smd redo'!EJ27:EL27)^(1/3)</f>
        <v>10.136375967981399</v>
      </c>
      <c r="BC27" s="40"/>
      <c r="BD27" s="44">
        <f>'[4]methanogen M06-L TZVP smd redo'!H27</f>
        <v>11.48038</v>
      </c>
      <c r="BE27" s="44">
        <f>'[4]methanogen M06-L TZVP smd redo'!M27</f>
        <v>10.87323</v>
      </c>
      <c r="BF27" s="44">
        <f>'[4]methanogen M06-L TZVP smd redo'!R27</f>
        <v>11.6538</v>
      </c>
      <c r="BG27" s="44">
        <f>'[4]methanogen M06-L TZVP smd redo'!Y27</f>
        <v>12.266299999999999</v>
      </c>
      <c r="BH27" s="44">
        <f>'[4]methanogen M06-L TZVP smd redo'!Z27</f>
        <v>12.30212</v>
      </c>
      <c r="BI27" s="44">
        <f>PRODUCT('[4]methanogen M06-L TZVP smd redo'!AL27:AN27)^(1/3)</f>
        <v>11.287305958247606</v>
      </c>
      <c r="BJ27" s="133">
        <f>PRODUCT('[4]methanogen M06-L TZVP smd redo'!BC27:BE27)^(1/3)</f>
        <v>10.684512144072487</v>
      </c>
      <c r="BK27" s="133">
        <f>'[4]methanogen M06-L TZVP smd redo'!ER27</f>
        <v>10.1989</v>
      </c>
      <c r="BL27" s="40">
        <f>PRODUCT('[4]methanogen M06-L TZVP smd redo'!DZ27:EB27)^(1/3)</f>
        <v>11.49494861735667</v>
      </c>
      <c r="BM27" s="40">
        <f>PRODUCT('[4]methanogen M06-L TZVP smd redo'!CI27:CK27)^(1/3)</f>
        <v>10.596849105375886</v>
      </c>
      <c r="BN27" s="40">
        <f>PRODUCT('[4]methanogen M06-L TZVP smd redo'!DD27:DF27)^(1/3)</f>
        <v>10.692273911841689</v>
      </c>
      <c r="BO27" s="40"/>
      <c r="BP27" s="45">
        <f t="shared" si="39"/>
        <v>1.1263236802195036</v>
      </c>
      <c r="BQ27" s="45">
        <f t="shared" si="2"/>
        <v>1.0558389733317515</v>
      </c>
      <c r="BR27" s="45">
        <f t="shared" si="3"/>
        <v>0.93302013077279511</v>
      </c>
      <c r="BS27" s="45">
        <f t="shared" si="40"/>
        <v>0.94730014013844765</v>
      </c>
      <c r="BT27" s="45">
        <f t="shared" si="41"/>
        <v>1.0899075515013281</v>
      </c>
      <c r="BU27" s="45">
        <f t="shared" si="4"/>
        <v>1.0867340750196504</v>
      </c>
      <c r="BV27" s="45">
        <f t="shared" si="5"/>
        <v>1.0564175327845486</v>
      </c>
      <c r="BW27" s="45">
        <f t="shared" si="6"/>
        <v>1.0476141685939158</v>
      </c>
      <c r="BX27" s="45">
        <f t="shared" si="7"/>
        <v>0.91943162270611356</v>
      </c>
      <c r="BY27" s="45">
        <f t="shared" si="42"/>
        <v>0.29707848320194358</v>
      </c>
      <c r="BZ27" s="45">
        <f t="shared" si="8"/>
        <v>0.98343330657117778</v>
      </c>
      <c r="CA27" s="45">
        <f t="shared" si="9"/>
        <v>0.55291622924040829</v>
      </c>
      <c r="CB27" s="45">
        <f t="shared" si="10"/>
        <v>1.075851518755004</v>
      </c>
      <c r="CC27" s="45">
        <f t="shared" si="11"/>
        <v>0.99107534961668731</v>
      </c>
      <c r="CD27" s="45">
        <f t="shared" si="12"/>
        <v>0.9472830763508161</v>
      </c>
      <c r="CE27" s="39"/>
      <c r="CF27" s="75">
        <f t="shared" si="43"/>
        <v>118.95894863918781</v>
      </c>
      <c r="CG27" s="75">
        <f t="shared" si="44"/>
        <v>54.335686281452546</v>
      </c>
      <c r="CH27" s="75">
        <f t="shared" si="45"/>
        <v>-69.32850197656866</v>
      </c>
      <c r="CI27" s="75">
        <f t="shared" si="46"/>
        <v>-54.139298166058069</v>
      </c>
      <c r="CJ27" s="75">
        <f t="shared" si="47"/>
        <v>86.09287750764905</v>
      </c>
      <c r="CK27" s="75">
        <f t="shared" si="48"/>
        <v>83.176937013259675</v>
      </c>
      <c r="CL27" s="75">
        <f t="shared" si="49"/>
        <v>54.883498032147187</v>
      </c>
      <c r="CM27" s="75">
        <f t="shared" si="50"/>
        <v>46.515358372785599</v>
      </c>
      <c r="CN27" s="75">
        <f t="shared" si="51"/>
        <v>-83.999601263375183</v>
      </c>
      <c r="CO27" s="75">
        <f t="shared" si="52"/>
        <v>-1213.7589218829687</v>
      </c>
      <c r="CP27" s="75">
        <f t="shared" si="53"/>
        <v>-16.705455784688706</v>
      </c>
      <c r="CQ27" s="75">
        <f t="shared" si="54"/>
        <v>-592.5487731292518</v>
      </c>
      <c r="CR27" s="75">
        <f t="shared" si="55"/>
        <v>73.112458495467735</v>
      </c>
      <c r="CS27" s="75">
        <f t="shared" si="56"/>
        <v>-8.9647136205960223</v>
      </c>
      <c r="CT27" s="75">
        <f t="shared" si="57"/>
        <v>-54.157311402408418</v>
      </c>
      <c r="CU27" s="130"/>
      <c r="CV27" s="45">
        <f t="shared" si="58"/>
        <v>0.99595498894635881</v>
      </c>
      <c r="CW27" s="45">
        <f t="shared" si="22"/>
        <v>1.0002990304810748</v>
      </c>
      <c r="CX27" s="45">
        <f t="shared" si="23"/>
        <v>0.99962819284441518</v>
      </c>
      <c r="CY27" s="45">
        <f t="shared" si="59"/>
        <v>0.99981108742722569</v>
      </c>
      <c r="CZ27" s="45">
        <f t="shared" si="60"/>
        <v>0.99964693778267488</v>
      </c>
      <c r="DA27" s="45">
        <f t="shared" si="24"/>
        <v>0.99952549336734786</v>
      </c>
      <c r="DB27" s="45">
        <f t="shared" si="25"/>
        <v>0.99976543303020338</v>
      </c>
      <c r="DC27" s="45">
        <f t="shared" si="26"/>
        <v>0.99978962549010764</v>
      </c>
      <c r="DD27" s="45">
        <f t="shared" si="61"/>
        <v>0.99581524012946043</v>
      </c>
      <c r="DE27" s="45">
        <f t="shared" si="27"/>
        <v>0.99581524012946043</v>
      </c>
      <c r="DF27" s="45">
        <f t="shared" si="62"/>
        <v>0.99534271919312289</v>
      </c>
      <c r="DG27" s="45">
        <f t="shared" si="28"/>
        <v>0.99489989904793652</v>
      </c>
      <c r="DH27" s="45">
        <f t="shared" si="29"/>
        <v>0.99998508215366189</v>
      </c>
      <c r="DI27" s="45">
        <f t="shared" si="30"/>
        <v>0.99998764417922925</v>
      </c>
      <c r="DJ27" s="45">
        <f t="shared" si="31"/>
        <v>1.000009335934815</v>
      </c>
      <c r="DL27" s="41">
        <f t="shared" si="69"/>
        <v>1.210221269587118</v>
      </c>
      <c r="DM27" s="41">
        <f t="shared" si="70"/>
        <v>1.1926369980692777</v>
      </c>
      <c r="DN27" s="41">
        <f t="shared" si="71"/>
        <v>1.0476141685939158</v>
      </c>
      <c r="DO27" s="41"/>
      <c r="DP27" s="41">
        <f t="shared" si="63"/>
        <v>1.0630602196692338</v>
      </c>
      <c r="DQ27" s="41">
        <f t="shared" si="64"/>
        <v>1.0009567823229952</v>
      </c>
      <c r="DR27" s="41">
        <f t="shared" si="65"/>
        <v>1.0640773368956928</v>
      </c>
      <c r="DT27" s="41">
        <f t="shared" si="66"/>
        <v>1.1440266819867986</v>
      </c>
      <c r="DU27" s="41">
        <f t="shared" si="67"/>
        <v>1.0468330149618181</v>
      </c>
      <c r="DV27" s="41">
        <f t="shared" si="68"/>
        <v>1.1976049007010054</v>
      </c>
    </row>
    <row r="28" spans="1:126" x14ac:dyDescent="0.2">
      <c r="A28" s="43">
        <v>48</v>
      </c>
      <c r="B28" s="43">
        <f t="shared" si="0"/>
        <v>321.14999999999998</v>
      </c>
      <c r="C28" s="44">
        <f t="shared" si="35"/>
        <v>3.113809746224506</v>
      </c>
      <c r="E28" s="40">
        <f>'[4]methanogen M06-L TZVP smd redo'!I28</f>
        <v>4.0162838717237026</v>
      </c>
      <c r="F28" s="40">
        <f>'[4]methanogen M06-L TZVP smd redo'!N28</f>
        <v>3.7223006700104477</v>
      </c>
      <c r="G28" s="40">
        <f>'[4]methanogen M06-L TZVP smd redo'!S28</f>
        <v>4.1045094942651073</v>
      </c>
      <c r="H28" s="40">
        <f>'[4]methanogen M06-L TZVP smd redo'!AB28</f>
        <v>4.1598459448501934</v>
      </c>
      <c r="I28" s="40">
        <f>'[4]methanogen M06-L TZVP smd redo'!AS28</f>
        <v>4.6221915851147877</v>
      </c>
      <c r="J28" s="40">
        <f>'[4]methanogen M06-L TZVP smd redo'!BJ28</f>
        <v>4.8688630492710328</v>
      </c>
      <c r="K28" s="40">
        <f>'[4]methanogen M06-L TZVP smd redo'!EV28</f>
        <v>5.0649329223886319</v>
      </c>
      <c r="L28" s="40">
        <f>'[4]methanogen M06-L TZVP smd redo'!CL28</f>
        <v>4.6212692964628932</v>
      </c>
      <c r="M28" s="40">
        <f>'[4]methanogen M06-L TZVP smd redo'!DG28</f>
        <v>4.639511353193404</v>
      </c>
      <c r="N28" s="40">
        <f>'[4]methanogen M06-L TZVP smd redo'!EC28</f>
        <v>4.8488937435746671</v>
      </c>
      <c r="P28" s="72">
        <v>350</v>
      </c>
      <c r="Q28" s="43">
        <f t="shared" si="72"/>
        <v>623.15</v>
      </c>
      <c r="R28" s="72">
        <v>1.46</v>
      </c>
      <c r="AA28" s="40">
        <f t="shared" si="1"/>
        <v>5.1954023872679151</v>
      </c>
      <c r="AB28" s="40"/>
      <c r="AC28" s="40">
        <f>EXP('d-beta'!Y29/1000)*'[3]methanogen M06-L TZVP smd redo'!EZ28</f>
        <v>10.764224648433302</v>
      </c>
      <c r="AD28" s="40">
        <f>'[3]methanogen M06-L TZVP smd redo'!ET28</f>
        <v>3.1143700000000001</v>
      </c>
      <c r="AE28" s="40">
        <f>'[3]methanogen M06-L TZVP smd redo'!ER28</f>
        <v>1.17723</v>
      </c>
      <c r="AF28" s="40">
        <f>'[3]methanogen M06-L TZVP smd redo'!K28</f>
        <v>1.16185</v>
      </c>
      <c r="AG28" s="40">
        <f>'[3]methanogen M06-L TZVP smd redo'!J28</f>
        <v>9.6443399999999997</v>
      </c>
      <c r="AH28" s="40">
        <f>'[3]methanogen M06-L TZVP smd redo'!O28</f>
        <v>1.15574</v>
      </c>
      <c r="AI28" s="40">
        <f>'[3]methanogen M06-L TZVP smd redo'!N28</f>
        <v>9.1879000000000008</v>
      </c>
      <c r="AJ28" s="40">
        <f>'[3]methanogen M06-L TZVP smd redo'!S28</f>
        <v>1.15916</v>
      </c>
      <c r="AK28" s="40">
        <f>'[3]methanogen M06-L TZVP smd redo'!R28</f>
        <v>9.8106500000000008</v>
      </c>
      <c r="AL28" s="40">
        <f>'[3]methanogen M06-L TZVP smd redo'!Y28</f>
        <v>1.1410400000000001</v>
      </c>
      <c r="AM28" s="40">
        <f>'[3]methanogen M06-L TZVP smd redo'!W28</f>
        <v>10.51229</v>
      </c>
      <c r="AN28" s="40">
        <f>'[3]methanogen M06-L TZVP smd redo'!V28</f>
        <v>10.482860000000001</v>
      </c>
      <c r="AO28" s="40">
        <f>'[3]methanogen M06-L TZVP smd redo'!AK28</f>
        <v>1.1258999999999999</v>
      </c>
      <c r="AP28" s="40">
        <f>PRODUCT('[3]methanogen M06-L TZVP smd redo'!AD28:AF28)^(1/3)</f>
        <v>9.7826640351510168</v>
      </c>
      <c r="AQ28" s="40">
        <f>'[3]methanogen M06-L TZVP smd redo'!BA28</f>
        <v>1.1079399999999999</v>
      </c>
      <c r="AR28" s="40">
        <f>PRODUCT('[3]methanogen M06-L TZVP smd redo'!AT28:AV28)^(1/3)</f>
        <v>9.4127629337917256</v>
      </c>
      <c r="AS28" s="41">
        <f>'[3]methanogen M06-L TZVP smd redo'!FO28</f>
        <v>1.1069899999999999</v>
      </c>
      <c r="AT28" s="40">
        <f>'[3]methanogen M06-L TZVP smd redo'!FK28</f>
        <v>8.9990100000000002</v>
      </c>
      <c r="AU28" s="40">
        <f>'[3]methanogen M06-L TZVP smd redo'!CD28</f>
        <v>9.5343199999999992</v>
      </c>
      <c r="AV28" s="40">
        <f>'[3]methanogen M06-L TZVP smd redo'!CG28</f>
        <v>5.0175299999999998</v>
      </c>
      <c r="AW28" s="40">
        <f>'[3]methanogen M06-L TZVP smd redo'!CK28</f>
        <v>1.12225</v>
      </c>
      <c r="AX28" s="40">
        <f>PRODUCT('[3]methanogen M06-L TZVP smd redo'!CN28:CP28)^(1/3)</f>
        <v>9.2197422246503749</v>
      </c>
      <c r="AY28" s="40">
        <f>'[3]methanogen M06-L TZVP smd redo'!DH28</f>
        <v>1.1226499999999999</v>
      </c>
      <c r="AZ28" s="40">
        <f>PRODUCT('[3]methanogen M06-L TZVP smd redo'!DJ28:DL28)^(1/3)</f>
        <v>9.2986280410796116</v>
      </c>
      <c r="BA28" s="40">
        <f>'[3]methanogen M06-L TZVP smd redo'!EI28</f>
        <v>1.12734</v>
      </c>
      <c r="BB28" s="40">
        <f>PRODUCT('[3]methanogen M06-L TZVP smd redo'!EJ28:EL28)^(1/3)</f>
        <v>9.9470295921449878</v>
      </c>
      <c r="BC28" s="40"/>
      <c r="BD28" s="44">
        <f>'[4]methanogen M06-L TZVP smd redo'!H28</f>
        <v>11.25028</v>
      </c>
      <c r="BE28" s="44">
        <f>'[4]methanogen M06-L TZVP smd redo'!M28</f>
        <v>10.65835</v>
      </c>
      <c r="BF28" s="44">
        <f>'[4]methanogen M06-L TZVP smd redo'!R28</f>
        <v>11.41879</v>
      </c>
      <c r="BG28" s="44">
        <f>'[4]methanogen M06-L TZVP smd redo'!Y28</f>
        <v>12.01112</v>
      </c>
      <c r="BH28" s="44">
        <f>'[4]methanogen M06-L TZVP smd redo'!Z28</f>
        <v>12.0463</v>
      </c>
      <c r="BI28" s="44">
        <f>PRODUCT('[4]methanogen M06-L TZVP smd redo'!AL28:AN28)^(1/3)</f>
        <v>11.065211648595364</v>
      </c>
      <c r="BJ28" s="133">
        <f>PRODUCT('[4]methanogen M06-L TZVP smd redo'!BC28:BE28)^(1/3)</f>
        <v>10.479552849730979</v>
      </c>
      <c r="BK28" s="133">
        <f>'[4]methanogen M06-L TZVP smd redo'!ER28</f>
        <v>10.012269999999999</v>
      </c>
      <c r="BL28" s="40">
        <f>PRODUCT('[4]methanogen M06-L TZVP smd redo'!DZ28:EB28)^(1/3)</f>
        <v>11.26805830424936</v>
      </c>
      <c r="BM28" s="40">
        <f>PRODUCT('[4]methanogen M06-L TZVP smd redo'!CI28:CK28)^(1/3)</f>
        <v>10.394671318228895</v>
      </c>
      <c r="BN28" s="40">
        <f>PRODUCT('[4]methanogen M06-L TZVP smd redo'!DD28:DF28)^(1/3)</f>
        <v>10.487537115417092</v>
      </c>
      <c r="BO28" s="40"/>
      <c r="BP28" s="45">
        <f t="shared" si="39"/>
        <v>1.1263691377348064</v>
      </c>
      <c r="BQ28" s="45">
        <f t="shared" si="2"/>
        <v>1.0555367388010339</v>
      </c>
      <c r="BR28" s="45">
        <f t="shared" si="3"/>
        <v>0.9334045025786446</v>
      </c>
      <c r="BS28" s="45">
        <f t="shared" si="40"/>
        <v>0.94790848642321701</v>
      </c>
      <c r="BT28" s="45">
        <f t="shared" si="41"/>
        <v>1.0886642192270382</v>
      </c>
      <c r="BU28" s="45">
        <f t="shared" si="4"/>
        <v>1.0854848855534283</v>
      </c>
      <c r="BV28" s="45">
        <f t="shared" si="5"/>
        <v>1.0558858576565526</v>
      </c>
      <c r="BW28" s="45">
        <f t="shared" si="6"/>
        <v>1.0466710196320095</v>
      </c>
      <c r="BX28" s="45">
        <f t="shared" si="7"/>
        <v>0.92013087632127555</v>
      </c>
      <c r="BY28" s="45">
        <f t="shared" si="42"/>
        <v>0.30055924253525068</v>
      </c>
      <c r="BZ28" s="45">
        <f t="shared" si="8"/>
        <v>0.98317509310190221</v>
      </c>
      <c r="CA28" s="45">
        <f t="shared" si="9"/>
        <v>0.55523095044380544</v>
      </c>
      <c r="CB28" s="45">
        <f t="shared" si="10"/>
        <v>1.0752422804507944</v>
      </c>
      <c r="CC28" s="45">
        <f t="shared" si="11"/>
        <v>0.99114512814913602</v>
      </c>
      <c r="CD28" s="45">
        <f t="shared" si="12"/>
        <v>0.94779363002499806</v>
      </c>
      <c r="CE28" s="39"/>
      <c r="CF28" s="75">
        <f t="shared" si="43"/>
        <v>118.99930701823239</v>
      </c>
      <c r="CG28" s="75">
        <f t="shared" si="44"/>
        <v>54.049394712363146</v>
      </c>
      <c r="CH28" s="75">
        <f t="shared" si="45"/>
        <v>-68.916621631212095</v>
      </c>
      <c r="CI28" s="75">
        <f t="shared" si="46"/>
        <v>-53.497314695597801</v>
      </c>
      <c r="CJ28" s="75">
        <f t="shared" si="47"/>
        <v>84.951457770200818</v>
      </c>
      <c r="CK28" s="75">
        <f t="shared" si="48"/>
        <v>82.026786290332836</v>
      </c>
      <c r="CL28" s="75">
        <f t="shared" si="49"/>
        <v>54.380090101610229</v>
      </c>
      <c r="CM28" s="75">
        <f t="shared" si="50"/>
        <v>45.61467012748966</v>
      </c>
      <c r="CN28" s="75">
        <f t="shared" si="51"/>
        <v>-83.239362185648517</v>
      </c>
      <c r="CO28" s="75">
        <f t="shared" si="52"/>
        <v>-1202.1103978977644</v>
      </c>
      <c r="CP28" s="75">
        <f t="shared" si="53"/>
        <v>-16.968053535010846</v>
      </c>
      <c r="CQ28" s="75">
        <f t="shared" si="54"/>
        <v>-588.37112486672459</v>
      </c>
      <c r="CR28" s="75">
        <f t="shared" si="55"/>
        <v>72.546013349538228</v>
      </c>
      <c r="CS28" s="75">
        <f t="shared" si="56"/>
        <v>-8.8943092097242431</v>
      </c>
      <c r="CT28" s="75">
        <f t="shared" si="57"/>
        <v>-53.618490272037718</v>
      </c>
      <c r="CU28" s="130"/>
      <c r="CV28" s="45">
        <f t="shared" si="58"/>
        <v>0.99599978213875584</v>
      </c>
      <c r="CW28" s="45">
        <f t="shared" si="22"/>
        <v>1.0002928929660295</v>
      </c>
      <c r="CX28" s="45">
        <f t="shared" si="23"/>
        <v>0.99961935354274334</v>
      </c>
      <c r="CY28" s="45">
        <f t="shared" si="59"/>
        <v>0.99982374177904842</v>
      </c>
      <c r="CZ28" s="45">
        <f t="shared" si="60"/>
        <v>0.99966089817720927</v>
      </c>
      <c r="DA28" s="45">
        <f t="shared" si="24"/>
        <v>0.99953978157745527</v>
      </c>
      <c r="DB28" s="45">
        <f t="shared" si="25"/>
        <v>0.99975452372620299</v>
      </c>
      <c r="DC28" s="45">
        <f t="shared" si="26"/>
        <v>0.99980491820309814</v>
      </c>
      <c r="DD28" s="45">
        <f t="shared" si="61"/>
        <v>0.99585738668833568</v>
      </c>
      <c r="DE28" s="45">
        <f t="shared" si="27"/>
        <v>0.99585738668833568</v>
      </c>
      <c r="DF28" s="45">
        <f t="shared" si="62"/>
        <v>0.99539907477275436</v>
      </c>
      <c r="DG28" s="45">
        <f t="shared" si="28"/>
        <v>0.99496059134442061</v>
      </c>
      <c r="DH28" s="45">
        <f t="shared" si="29"/>
        <v>0.99998012745102294</v>
      </c>
      <c r="DI28" s="45">
        <f t="shared" si="30"/>
        <v>0.99998184218665043</v>
      </c>
      <c r="DJ28" s="45">
        <f t="shared" si="31"/>
        <v>1.0000172400811209</v>
      </c>
      <c r="DL28" s="41">
        <f t="shared" si="69"/>
        <v>1.2092088626854378</v>
      </c>
      <c r="DM28" s="41">
        <f t="shared" si="70"/>
        <v>1.1911499646918424</v>
      </c>
      <c r="DN28" s="41">
        <f t="shared" si="71"/>
        <v>1.0466710196320095</v>
      </c>
      <c r="DO28" s="45"/>
      <c r="DP28" s="41">
        <f t="shared" si="63"/>
        <v>1.0625394876978898</v>
      </c>
      <c r="DQ28" s="41">
        <f t="shared" si="64"/>
        <v>1.0008581830007497</v>
      </c>
      <c r="DR28" s="41">
        <f t="shared" si="65"/>
        <v>1.0634513410238575</v>
      </c>
      <c r="DT28" s="41">
        <f t="shared" si="66"/>
        <v>1.1435775790963398</v>
      </c>
      <c r="DU28" s="41">
        <f t="shared" si="67"/>
        <v>1.0459776057357115</v>
      </c>
      <c r="DV28" s="41">
        <f t="shared" si="68"/>
        <v>1.1961565381562307</v>
      </c>
    </row>
    <row r="29" spans="1:126" x14ac:dyDescent="0.2">
      <c r="A29" s="43">
        <v>50</v>
      </c>
      <c r="B29" s="43">
        <f t="shared" si="0"/>
        <v>323.14999999999998</v>
      </c>
      <c r="C29" s="44">
        <f t="shared" si="35"/>
        <v>3.094538140182578</v>
      </c>
      <c r="E29" s="40">
        <f>'[4]methanogen M06-L TZVP smd redo'!I29</f>
        <v>3.9747077270657627</v>
      </c>
      <c r="F29" s="40">
        <f>'[4]methanogen M06-L TZVP smd redo'!N29</f>
        <v>3.6856946380623423</v>
      </c>
      <c r="G29" s="40">
        <f>'[4]methanogen M06-L TZVP smd redo'!S29</f>
        <v>4.0600842302340734</v>
      </c>
      <c r="H29" s="40">
        <f>'[4]methanogen M06-L TZVP smd redo'!AB29</f>
        <v>4.1194008169966878</v>
      </c>
      <c r="I29" s="40">
        <f>'[4]methanogen M06-L TZVP smd redo'!AS29</f>
        <v>4.5818708405618302</v>
      </c>
      <c r="J29" s="40">
        <f>'[4]methanogen M06-L TZVP smd redo'!BJ29</f>
        <v>4.8188621832847556</v>
      </c>
      <c r="K29" s="40">
        <f>'[4]methanogen M06-L TZVP smd redo'!EV29</f>
        <v>5.0170262756092932</v>
      </c>
      <c r="L29" s="40">
        <f>'[4]methanogen M06-L TZVP smd redo'!CL29</f>
        <v>4.5814007459281658</v>
      </c>
      <c r="M29" s="40">
        <f>'[4]methanogen M06-L TZVP smd redo'!DG29</f>
        <v>4.5889139732240292</v>
      </c>
      <c r="N29" s="40">
        <f>'[4]methanogen M06-L TZVP smd redo'!EC29</f>
        <v>4.7958468954785172</v>
      </c>
      <c r="P29" s="72">
        <v>400</v>
      </c>
      <c r="Q29" s="43">
        <f t="shared" si="72"/>
        <v>673.15</v>
      </c>
      <c r="R29" s="72">
        <v>1.45</v>
      </c>
      <c r="AA29" s="40">
        <f t="shared" si="1"/>
        <v>5.1414942437478963</v>
      </c>
      <c r="AB29" s="40"/>
      <c r="AC29" s="40">
        <f>EXP('d-beta'!Y30/1000)*'[3]methanogen M06-L TZVP smd redo'!EZ29</f>
        <v>10.566303485308115</v>
      </c>
      <c r="AD29" s="40">
        <f>'[3]methanogen M06-L TZVP smd redo'!ET29</f>
        <v>3.0897999999999999</v>
      </c>
      <c r="AE29" s="40">
        <f>'[3]methanogen M06-L TZVP smd redo'!ER29</f>
        <v>1.1756200000000001</v>
      </c>
      <c r="AF29" s="40">
        <f>'[3]methanogen M06-L TZVP smd redo'!K29</f>
        <v>1.16032</v>
      </c>
      <c r="AG29" s="40">
        <f>'[3]methanogen M06-L TZVP smd redo'!J29</f>
        <v>9.4663900000000005</v>
      </c>
      <c r="AH29" s="40">
        <f>'[3]methanogen M06-L TZVP smd redo'!O29</f>
        <v>1.1542399999999999</v>
      </c>
      <c r="AI29" s="40">
        <f>'[3]methanogen M06-L TZVP smd redo'!N29</f>
        <v>9.0207099999999993</v>
      </c>
      <c r="AJ29" s="40">
        <f>'[3]methanogen M06-L TZVP smd redo'!S29</f>
        <v>1.1576299999999999</v>
      </c>
      <c r="AK29" s="40">
        <f>'[3]methanogen M06-L TZVP smd redo'!R29</f>
        <v>9.6285299999999996</v>
      </c>
      <c r="AL29" s="40">
        <f>'[3]methanogen M06-L TZVP smd redo'!Y29</f>
        <v>1.1396599999999999</v>
      </c>
      <c r="AM29" s="40">
        <f>'[3]methanogen M06-L TZVP smd redo'!W29</f>
        <v>10.309419999999999</v>
      </c>
      <c r="AN29" s="40">
        <f>'[3]methanogen M06-L TZVP smd redo'!V29</f>
        <v>10.28044</v>
      </c>
      <c r="AO29" s="40">
        <f>'[3]methanogen M06-L TZVP smd redo'!AK29</f>
        <v>1.12473</v>
      </c>
      <c r="AP29" s="40">
        <f>PRODUCT('[3]methanogen M06-L TZVP smd redo'!AD29:AF29)^(1/3)</f>
        <v>9.603003992650919</v>
      </c>
      <c r="AQ29" s="40">
        <f>'[3]methanogen M06-L TZVP smd redo'!BA29</f>
        <v>1.1069599999999999</v>
      </c>
      <c r="AR29" s="40">
        <f>PRODUCT('[3]methanogen M06-L TZVP smd redo'!AT29:AV29)^(1/3)</f>
        <v>9.2431535414307113</v>
      </c>
      <c r="AS29" s="41">
        <f>'[3]methanogen M06-L TZVP smd redo'!FO29</f>
        <v>1.1061000000000001</v>
      </c>
      <c r="AT29" s="40">
        <f>'[3]methanogen M06-L TZVP smd redo'!FK29</f>
        <v>8.8439399999999999</v>
      </c>
      <c r="AU29" s="40">
        <f>'[3]methanogen M06-L TZVP smd redo'!CD29</f>
        <v>9.3580500000000004</v>
      </c>
      <c r="AV29" s="40">
        <f>'[3]methanogen M06-L TZVP smd redo'!CG29</f>
        <v>4.9516799999999996</v>
      </c>
      <c r="AW29" s="40">
        <f>'[3]methanogen M06-L TZVP smd redo'!CK29</f>
        <v>1.1211199999999999</v>
      </c>
      <c r="AX29" s="40">
        <f>PRODUCT('[3]methanogen M06-L TZVP smd redo'!CN29:CP29)^(1/3)</f>
        <v>9.0555684776673377</v>
      </c>
      <c r="AY29" s="40">
        <f>'[3]methanogen M06-L TZVP smd redo'!DH29</f>
        <v>1.1215299999999999</v>
      </c>
      <c r="AZ29" s="40">
        <f>PRODUCT('[3]methanogen M06-L TZVP smd redo'!DJ29:DL29)^(1/3)</f>
        <v>9.1324383836011318</v>
      </c>
      <c r="BA29" s="40">
        <f>'[3]methanogen M06-L TZVP smd redo'!EI29</f>
        <v>1.1262000000000001</v>
      </c>
      <c r="BB29" s="40">
        <f>PRODUCT('[3]methanogen M06-L TZVP smd redo'!EJ29:EL29)^(1/3)</f>
        <v>9.7635800216851116</v>
      </c>
      <c r="BC29" s="40"/>
      <c r="BD29" s="44">
        <f>'[4]methanogen M06-L TZVP smd redo'!H29</f>
        <v>11.027699999999999</v>
      </c>
      <c r="BE29" s="44">
        <f>'[4]methanogen M06-L TZVP smd redo'!M29</f>
        <v>10.45044</v>
      </c>
      <c r="BF29" s="44">
        <f>'[4]methanogen M06-L TZVP smd redo'!R29</f>
        <v>11.19153</v>
      </c>
      <c r="BG29" s="44">
        <f>'[4]methanogen M06-L TZVP smd redo'!Y29</f>
        <v>11.764469999999999</v>
      </c>
      <c r="BH29" s="44">
        <f>'[4]methanogen M06-L TZVP smd redo'!Z29</f>
        <v>11.79904</v>
      </c>
      <c r="BI29" s="44">
        <f>PRODUCT('[4]methanogen M06-L TZVP smd redo'!AL29:AN29)^(1/3)</f>
        <v>10.850274490201485</v>
      </c>
      <c r="BJ29" s="133">
        <f>PRODUCT('[4]methanogen M06-L TZVP smd redo'!BC29:BE29)^(1/3)</f>
        <v>10.281106884304808</v>
      </c>
      <c r="BK29" s="133">
        <f>'[4]methanogen M06-L TZVP smd redo'!ER29</f>
        <v>9.8313600000000001</v>
      </c>
      <c r="BL29" s="40">
        <f>PRODUCT('[4]methanogen M06-L TZVP smd redo'!DZ29:EB29)^(1/3)</f>
        <v>11.048477724286421</v>
      </c>
      <c r="BM29" s="40">
        <f>PRODUCT('[4]methanogen M06-L TZVP smd redo'!CI29:CK29)^(1/3)</f>
        <v>10.19889104809296</v>
      </c>
      <c r="BN29" s="40">
        <f>PRODUCT('[4]methanogen M06-L TZVP smd redo'!DD29:DF29)^(1/3)</f>
        <v>10.289304670561652</v>
      </c>
      <c r="BO29" s="40"/>
      <c r="BP29" s="45">
        <f t="shared" si="39"/>
        <v>1.1264323207375906</v>
      </c>
      <c r="BQ29" s="45">
        <f t="shared" si="2"/>
        <v>1.0552378655826931</v>
      </c>
      <c r="BR29" s="45">
        <f t="shared" si="3"/>
        <v>0.93378117201133359</v>
      </c>
      <c r="BS29" s="45">
        <f t="shared" si="40"/>
        <v>0.94851191283358649</v>
      </c>
      <c r="BT29" s="45">
        <f t="shared" si="41"/>
        <v>1.0874416136343197</v>
      </c>
      <c r="BU29" s="45">
        <f t="shared" si="4"/>
        <v>1.0842555191229579</v>
      </c>
      <c r="BV29" s="45">
        <f t="shared" si="5"/>
        <v>1.0553605377613156</v>
      </c>
      <c r="BW29" s="45">
        <f t="shared" si="6"/>
        <v>1.0457461515298807</v>
      </c>
      <c r="BX29" s="45">
        <f t="shared" si="7"/>
        <v>0.92083701360962289</v>
      </c>
      <c r="BY29" s="45">
        <f t="shared" si="42"/>
        <v>0.30403793575061178</v>
      </c>
      <c r="BZ29" s="45">
        <f t="shared" si="8"/>
        <v>0.9829240055291868</v>
      </c>
      <c r="CA29" s="45">
        <f t="shared" si="9"/>
        <v>0.55753341275266077</v>
      </c>
      <c r="CB29" s="45">
        <f t="shared" si="10"/>
        <v>1.0746389322294747</v>
      </c>
      <c r="CC29" s="45">
        <f t="shared" si="11"/>
        <v>0.99121285399125458</v>
      </c>
      <c r="CD29" s="45">
        <f t="shared" si="12"/>
        <v>0.94829902043985836</v>
      </c>
      <c r="CE29" s="39"/>
      <c r="CF29" s="75">
        <f t="shared" si="43"/>
        <v>119.05539984662002</v>
      </c>
      <c r="CG29" s="75">
        <f t="shared" si="44"/>
        <v>53.766206521906874</v>
      </c>
      <c r="CH29" s="75">
        <f t="shared" si="45"/>
        <v>-68.513159412189566</v>
      </c>
      <c r="CI29" s="75">
        <f t="shared" si="46"/>
        <v>-52.860930030076517</v>
      </c>
      <c r="CJ29" s="75">
        <f t="shared" si="47"/>
        <v>83.827793927297151</v>
      </c>
      <c r="CK29" s="75">
        <f t="shared" si="48"/>
        <v>80.893593988271519</v>
      </c>
      <c r="CL29" s="75">
        <f t="shared" si="49"/>
        <v>53.882450501402239</v>
      </c>
      <c r="CM29" s="75">
        <f t="shared" si="50"/>
        <v>44.730651228097415</v>
      </c>
      <c r="CN29" s="75">
        <f t="shared" si="51"/>
        <v>-82.472225152091738</v>
      </c>
      <c r="CO29" s="75">
        <f t="shared" si="52"/>
        <v>-1190.6027967080436</v>
      </c>
      <c r="CP29" s="75">
        <f t="shared" si="53"/>
        <v>-17.223470542480374</v>
      </c>
      <c r="CQ29" s="75">
        <f t="shared" si="54"/>
        <v>-584.2328442551559</v>
      </c>
      <c r="CR29" s="75">
        <f t="shared" si="55"/>
        <v>71.98472816447682</v>
      </c>
      <c r="CS29" s="75">
        <f t="shared" si="56"/>
        <v>-8.8259806406614683</v>
      </c>
      <c r="CT29" s="75">
        <f t="shared" si="57"/>
        <v>-53.085404057390001</v>
      </c>
      <c r="CU29" s="130"/>
      <c r="CV29" s="45">
        <f t="shared" si="58"/>
        <v>0.99604102802941696</v>
      </c>
      <c r="CW29" s="45">
        <f t="shared" si="22"/>
        <v>1.0002879517866474</v>
      </c>
      <c r="CX29" s="45">
        <f t="shared" si="23"/>
        <v>0.99962712431451872</v>
      </c>
      <c r="CY29" s="45">
        <f t="shared" si="59"/>
        <v>0.99982172068620212</v>
      </c>
      <c r="CZ29" s="45">
        <f t="shared" si="60"/>
        <v>0.99965881173132798</v>
      </c>
      <c r="DA29" s="45">
        <f t="shared" si="24"/>
        <v>0.99953963928974954</v>
      </c>
      <c r="DB29" s="45">
        <f t="shared" si="25"/>
        <v>0.99976414520901002</v>
      </c>
      <c r="DC29" s="45">
        <f t="shared" si="26"/>
        <v>0.99980282513913332</v>
      </c>
      <c r="DD29" s="45">
        <f t="shared" si="61"/>
        <v>0.99589749902885571</v>
      </c>
      <c r="DE29" s="45">
        <f t="shared" si="27"/>
        <v>0.99589749902885549</v>
      </c>
      <c r="DF29" s="45">
        <f t="shared" si="62"/>
        <v>0.99543902694886599</v>
      </c>
      <c r="DG29" s="45">
        <f t="shared" si="28"/>
        <v>0.99500801862611077</v>
      </c>
      <c r="DH29" s="45">
        <f t="shared" si="29"/>
        <v>0.99997709508780885</v>
      </c>
      <c r="DI29" s="45">
        <f t="shared" si="30"/>
        <v>0.99999252109276604</v>
      </c>
      <c r="DJ29" s="45">
        <f t="shared" si="31"/>
        <v>1.0000070110091241</v>
      </c>
      <c r="DL29" s="41">
        <f t="shared" si="69"/>
        <v>1.2082315496944549</v>
      </c>
      <c r="DM29" s="41">
        <f t="shared" si="70"/>
        <v>1.1897108137731374</v>
      </c>
      <c r="DN29" s="41">
        <f t="shared" si="71"/>
        <v>1.0457461515298807</v>
      </c>
      <c r="DO29" s="45"/>
      <c r="DP29" s="41">
        <f t="shared" si="63"/>
        <v>1.0620257281202574</v>
      </c>
      <c r="DQ29" s="41">
        <f t="shared" si="64"/>
        <v>1.000777506554561</v>
      </c>
      <c r="DR29" s="41">
        <f t="shared" si="65"/>
        <v>1.0628514600849832</v>
      </c>
      <c r="DT29" s="41">
        <f t="shared" si="66"/>
        <v>1.1431491901488633</v>
      </c>
      <c r="DU29" s="41">
        <f t="shared" si="67"/>
        <v>1.0451397840137666</v>
      </c>
      <c r="DV29" s="41">
        <f t="shared" si="68"/>
        <v>1.1947506976876952</v>
      </c>
    </row>
    <row r="30" spans="1:126" x14ac:dyDescent="0.2">
      <c r="A30" s="43">
        <v>52</v>
      </c>
      <c r="B30" s="43">
        <f t="shared" si="0"/>
        <v>325.14999999999998</v>
      </c>
      <c r="C30" s="44">
        <f t="shared" si="35"/>
        <v>3.0755036137167462</v>
      </c>
      <c r="E30" s="40">
        <f>'[4]methanogen M06-L TZVP smd redo'!I30</f>
        <v>3.9260137296792674</v>
      </c>
      <c r="F30" s="40">
        <f>'[4]methanogen M06-L TZVP smd redo'!N30</f>
        <v>3.6514190809087133</v>
      </c>
      <c r="G30" s="40">
        <f>'[4]methanogen M06-L TZVP smd redo'!S30</f>
        <v>4.0276362435689439</v>
      </c>
      <c r="H30" s="40">
        <f>'[4]methanogen M06-L TZVP smd redo'!AB30</f>
        <v>4.0791287818688904</v>
      </c>
      <c r="I30" s="40">
        <f>'[4]methanogen M06-L TZVP smd redo'!AS30</f>
        <v>4.530407310332496</v>
      </c>
      <c r="J30" s="40">
        <f>'[4]methanogen M06-L TZVP smd redo'!BJ30</f>
        <v>4.7642992784773242</v>
      </c>
      <c r="K30" s="40">
        <f>'[4]methanogen M06-L TZVP smd redo'!EV30</f>
        <v>4.9611738077648404</v>
      </c>
      <c r="L30" s="40">
        <f>'[4]methanogen M06-L TZVP smd redo'!CL30</f>
        <v>4.5302682845933528</v>
      </c>
      <c r="M30" s="40">
        <f>'[4]methanogen M06-L TZVP smd redo'!DG30</f>
        <v>4.543622122664015</v>
      </c>
      <c r="N30" s="40">
        <f>'[4]methanogen M06-L TZVP smd redo'!EC30</f>
        <v>4.747841321399715</v>
      </c>
      <c r="P30" s="72">
        <v>500</v>
      </c>
      <c r="Q30" s="43">
        <f t="shared" si="72"/>
        <v>773.15</v>
      </c>
      <c r="R30" s="72">
        <v>0.76</v>
      </c>
      <c r="AA30" s="40">
        <f t="shared" si="1"/>
        <v>5.088307330336062</v>
      </c>
      <c r="AB30" s="40"/>
      <c r="AC30" s="40">
        <f>EXP('d-beta'!Y31/1000)*'[3]methanogen M06-L TZVP smd redo'!EZ30</f>
        <v>10.374612976421592</v>
      </c>
      <c r="AD30" s="40">
        <f>'[3]methanogen M06-L TZVP smd redo'!ET30</f>
        <v>3.0657299999999998</v>
      </c>
      <c r="AE30" s="40">
        <f>'[3]methanogen M06-L TZVP smd redo'!ER30</f>
        <v>1.17404</v>
      </c>
      <c r="AF30" s="40">
        <f>'[3]methanogen M06-L TZVP smd redo'!K30</f>
        <v>1.15882</v>
      </c>
      <c r="AG30" s="40">
        <f>'[3]methanogen M06-L TZVP smd redo'!J30</f>
        <v>9.2939600000000002</v>
      </c>
      <c r="AH30" s="40">
        <f>'[3]methanogen M06-L TZVP smd redo'!O30</f>
        <v>1.15276</v>
      </c>
      <c r="AI30" s="40">
        <f>'[3]methanogen M06-L TZVP smd redo'!N30</f>
        <v>8.8586799999999997</v>
      </c>
      <c r="AJ30" s="40">
        <f>'[3]methanogen M06-L TZVP smd redo'!S30</f>
        <v>1.15611</v>
      </c>
      <c r="AK30" s="40">
        <f>'[3]methanogen M06-L TZVP smd redo'!R30</f>
        <v>9.4520999999999997</v>
      </c>
      <c r="AL30" s="40">
        <f>'[3]methanogen M06-L TZVP smd redo'!Y30</f>
        <v>1.1383000000000001</v>
      </c>
      <c r="AM30" s="40">
        <f>'[3]methanogen M06-L TZVP smd redo'!W30</f>
        <v>10.113009999999999</v>
      </c>
      <c r="AN30" s="40">
        <f>'[3]methanogen M06-L TZVP smd redo'!V30</f>
        <v>10.084490000000001</v>
      </c>
      <c r="AO30" s="40">
        <f>'[3]methanogen M06-L TZVP smd redo'!AK30</f>
        <v>1.1235900000000001</v>
      </c>
      <c r="AP30" s="40">
        <f>PRODUCT('[3]methanogen M06-L TZVP smd redo'!AD30:AF30)^(1/3)</f>
        <v>9.4288890636596303</v>
      </c>
      <c r="AQ30" s="40">
        <f>'[3]methanogen M06-L TZVP smd redo'!BA30</f>
        <v>1.1060000000000001</v>
      </c>
      <c r="AR30" s="40">
        <f>PRODUCT('[3]methanogen M06-L TZVP smd redo'!AT30:AV30)^(1/3)</f>
        <v>9.0787241379769306</v>
      </c>
      <c r="AS30" s="41">
        <f>'[3]methanogen M06-L TZVP smd redo'!FO30</f>
        <v>1.1052299999999999</v>
      </c>
      <c r="AT30" s="40">
        <f>'[3]methanogen M06-L TZVP smd redo'!FK30</f>
        <v>8.6934500000000003</v>
      </c>
      <c r="AU30" s="40">
        <f>'[3]methanogen M06-L TZVP smd redo'!CD30</f>
        <v>9.1872699999999998</v>
      </c>
      <c r="AV30" s="40">
        <f>'[3]methanogen M06-L TZVP smd redo'!CG30</f>
        <v>4.8875200000000003</v>
      </c>
      <c r="AW30" s="40">
        <f>'[3]methanogen M06-L TZVP smd redo'!CK30</f>
        <v>1.12002</v>
      </c>
      <c r="AX30" s="40">
        <f>PRODUCT('[3]methanogen M06-L TZVP smd redo'!CN30:CP30)^(1/3)</f>
        <v>8.8963666199310332</v>
      </c>
      <c r="AY30" s="40">
        <f>'[3]methanogen M06-L TZVP smd redo'!DH30</f>
        <v>1.12042</v>
      </c>
      <c r="AZ30" s="40">
        <f>PRODUCT('[3]methanogen M06-L TZVP smd redo'!DJ30:DL30)^(1/3)</f>
        <v>8.9713048066631167</v>
      </c>
      <c r="BA30" s="40">
        <f>'[3]methanogen M06-L TZVP smd redo'!EI30</f>
        <v>1.12507</v>
      </c>
      <c r="BB30" s="40">
        <f>PRODUCT('[3]methanogen M06-L TZVP smd redo'!EJ30:EL30)^(1/3)</f>
        <v>9.5857944362600502</v>
      </c>
      <c r="BC30" s="40"/>
      <c r="BD30" s="44">
        <f>'[4]methanogen M06-L TZVP smd redo'!H30</f>
        <v>10.81231</v>
      </c>
      <c r="BE30" s="44">
        <f>'[4]methanogen M06-L TZVP smd redo'!M30</f>
        <v>10.249219999999999</v>
      </c>
      <c r="BF30" s="44">
        <f>'[4]methanogen M06-L TZVP smd redo'!R30</f>
        <v>10.971679999999999</v>
      </c>
      <c r="BG30" s="44">
        <f>'[4]methanogen M06-L TZVP smd redo'!Y30</f>
        <v>11.526</v>
      </c>
      <c r="BH30" s="44">
        <f>'[4]methanogen M06-L TZVP smd redo'!Z30</f>
        <v>11.55997</v>
      </c>
      <c r="BI30" s="44">
        <f>PRODUCT('[4]methanogen M06-L TZVP smd redo'!AL30:AN30)^(1/3)</f>
        <v>10.642201528914235</v>
      </c>
      <c r="BJ30" s="133">
        <f>PRODUCT('[4]methanogen M06-L TZVP smd redo'!BC30:BE30)^(1/3)</f>
        <v>10.088907553901709</v>
      </c>
      <c r="BK30" s="133">
        <f>'[4]methanogen M06-L TZVP smd redo'!ER30</f>
        <v>9.6559299999999997</v>
      </c>
      <c r="BL30" s="40">
        <f>PRODUCT('[4]methanogen M06-L TZVP smd redo'!DZ30:EB30)^(1/3)</f>
        <v>10.835893742019543</v>
      </c>
      <c r="BM30" s="40">
        <f>PRODUCT('[4]methanogen M06-L TZVP smd redo'!CI30:CK30)^(1/3)</f>
        <v>10.009248626565663</v>
      </c>
      <c r="BN30" s="40">
        <f>PRODUCT('[4]methanogen M06-L TZVP smd redo'!DD30:DF30)^(1/3)</f>
        <v>10.097300136880826</v>
      </c>
      <c r="BO30" s="40"/>
      <c r="BP30" s="45">
        <f t="shared" si="39"/>
        <v>1.1265132630157668</v>
      </c>
      <c r="BQ30" s="45">
        <f t="shared" si="2"/>
        <v>1.0549397905401583</v>
      </c>
      <c r="BR30" s="45">
        <f t="shared" si="3"/>
        <v>0.93415229026001489</v>
      </c>
      <c r="BS30" s="45">
        <f t="shared" si="40"/>
        <v>0.94910972952351946</v>
      </c>
      <c r="BT30" s="45">
        <f t="shared" si="41"/>
        <v>1.0862385915726405</v>
      </c>
      <c r="BU30" s="45">
        <f t="shared" si="4"/>
        <v>1.0830465828601852</v>
      </c>
      <c r="BV30" s="45">
        <f t="shared" si="5"/>
        <v>1.0548418123623851</v>
      </c>
      <c r="BW30" s="45">
        <f t="shared" si="6"/>
        <v>1.0448405854124574</v>
      </c>
      <c r="BX30" s="45">
        <f t="shared" si="7"/>
        <v>0.92152478914627789</v>
      </c>
      <c r="BY30" s="45">
        <f t="shared" si="42"/>
        <v>0.30750660335762625</v>
      </c>
      <c r="BZ30" s="45">
        <f t="shared" si="8"/>
        <v>0.98267913951700558</v>
      </c>
      <c r="CA30" s="45">
        <f t="shared" si="9"/>
        <v>0.55982149000665915</v>
      </c>
      <c r="CB30" s="45">
        <f t="shared" si="10"/>
        <v>1.0740403442222988</v>
      </c>
      <c r="CC30" s="45">
        <f t="shared" si="11"/>
        <v>0.99127969762990897</v>
      </c>
      <c r="CD30" s="45">
        <f t="shared" si="12"/>
        <v>0.94879805738005007</v>
      </c>
      <c r="CE30" s="39"/>
      <c r="CF30" s="75">
        <f t="shared" si="43"/>
        <v>119.12725447000263</v>
      </c>
      <c r="CG30" s="75">
        <f t="shared" si="44"/>
        <v>53.483694721393405</v>
      </c>
      <c r="CH30" s="75">
        <f t="shared" si="45"/>
        <v>-68.115802374521749</v>
      </c>
      <c r="CI30" s="75">
        <f t="shared" si="46"/>
        <v>-52.230860582757657</v>
      </c>
      <c r="CJ30" s="75">
        <f t="shared" si="47"/>
        <v>82.720894962464598</v>
      </c>
      <c r="CK30" s="75">
        <f t="shared" si="48"/>
        <v>79.777979891784611</v>
      </c>
      <c r="CL30" s="75">
        <f t="shared" si="49"/>
        <v>53.39081479703642</v>
      </c>
      <c r="CM30" s="75">
        <f t="shared" si="50"/>
        <v>43.864323935324919</v>
      </c>
      <c r="CN30" s="75">
        <f t="shared" si="51"/>
        <v>-81.725601369970278</v>
      </c>
      <c r="CO30" s="75">
        <f t="shared" si="52"/>
        <v>-1179.2587176323907</v>
      </c>
      <c r="CP30" s="75">
        <f t="shared" si="53"/>
        <v>-17.472621561662482</v>
      </c>
      <c r="CQ30" s="75">
        <f t="shared" si="54"/>
        <v>-580.13731391546276</v>
      </c>
      <c r="CR30" s="75">
        <f t="shared" si="55"/>
        <v>71.427559833938716</v>
      </c>
      <c r="CS30" s="75">
        <f t="shared" si="56"/>
        <v>-8.7585467038983182</v>
      </c>
      <c r="CT30" s="75">
        <f t="shared" si="57"/>
        <v>-52.559298190129077</v>
      </c>
      <c r="CU30" s="130"/>
      <c r="CV30" s="45">
        <f t="shared" si="58"/>
        <v>0.99608933957683432</v>
      </c>
      <c r="CW30" s="45">
        <f t="shared" si="22"/>
        <v>1.0002735956364432</v>
      </c>
      <c r="CX30" s="45">
        <f t="shared" si="23"/>
        <v>0.99962529202476136</v>
      </c>
      <c r="CY30" s="45">
        <f t="shared" si="59"/>
        <v>0.99982992850319707</v>
      </c>
      <c r="CZ30" s="45">
        <f t="shared" si="60"/>
        <v>0.99966951170848595</v>
      </c>
      <c r="DA30" s="45">
        <f t="shared" si="24"/>
        <v>0.99955075672654636</v>
      </c>
      <c r="DB30" s="45">
        <f t="shared" si="25"/>
        <v>0.99976721707935645</v>
      </c>
      <c r="DC30" s="45">
        <f t="shared" si="26"/>
        <v>0.99980409737767117</v>
      </c>
      <c r="DD30" s="45">
        <f t="shared" si="61"/>
        <v>0.99593744291167807</v>
      </c>
      <c r="DE30" s="45">
        <f t="shared" si="27"/>
        <v>0.99593744291167829</v>
      </c>
      <c r="DF30" s="45">
        <f t="shared" si="62"/>
        <v>0.99549002471466952</v>
      </c>
      <c r="DG30" s="45">
        <f t="shared" si="28"/>
        <v>0.99506331793001801</v>
      </c>
      <c r="DH30" s="45">
        <f t="shared" si="29"/>
        <v>0.99998362008175501</v>
      </c>
      <c r="DI30" s="45">
        <f t="shared" si="30"/>
        <v>0.99998670656228728</v>
      </c>
      <c r="DJ30" s="45">
        <f t="shared" si="31"/>
        <v>1.0000131552138543</v>
      </c>
    </row>
    <row r="31" spans="1:126" x14ac:dyDescent="0.2">
      <c r="A31" s="43">
        <v>54</v>
      </c>
      <c r="B31" s="43">
        <f t="shared" si="0"/>
        <v>327.14999999999998</v>
      </c>
      <c r="C31" s="44">
        <f t="shared" si="35"/>
        <v>3.0567018187375825</v>
      </c>
      <c r="E31" s="40">
        <f>'[4]methanogen M06-L TZVP smd redo'!I31</f>
        <v>3.8888961884346873</v>
      </c>
      <c r="F31" s="40">
        <f>'[4]methanogen M06-L TZVP smd redo'!N31</f>
        <v>3.6106603489165501</v>
      </c>
      <c r="G31" s="40">
        <f>'[4]methanogen M06-L TZVP smd redo'!S31</f>
        <v>3.9882216984232777</v>
      </c>
      <c r="H31" s="40">
        <f>'[4]methanogen M06-L TZVP smd redo'!AB31</f>
        <v>4.0321438184129921</v>
      </c>
      <c r="I31" s="40">
        <f>'[4]methanogen M06-L TZVP smd redo'!AS31</f>
        <v>4.4848153524739143</v>
      </c>
      <c r="J31" s="40">
        <f>'[4]methanogen M06-L TZVP smd redo'!BJ31</f>
        <v>4.7226240578370771</v>
      </c>
      <c r="K31" s="40">
        <f>'[4]methanogen M06-L TZVP smd redo'!EV31</f>
        <v>4.9072823941176402</v>
      </c>
      <c r="L31" s="40">
        <f>'[4]methanogen M06-L TZVP smd redo'!CL31</f>
        <v>4.4847201339610621</v>
      </c>
      <c r="M31" s="40">
        <f>'[4]methanogen M06-L TZVP smd redo'!DG31</f>
        <v>4.504238698433749</v>
      </c>
      <c r="N31" s="40">
        <f>'[4]methanogen M06-L TZVP smd redo'!EC31</f>
        <v>4.6977870114026654</v>
      </c>
      <c r="AA31" s="40">
        <f t="shared" si="1"/>
        <v>5.0358308113838239</v>
      </c>
      <c r="AB31" s="40"/>
      <c r="AC31" s="40">
        <f>EXP('d-beta'!Y32/1000)*'[3]methanogen M06-L TZVP smd redo'!EZ31</f>
        <v>10.188905388035964</v>
      </c>
      <c r="AD31" s="40">
        <f>'[3]methanogen M06-L TZVP smd redo'!ET31</f>
        <v>3.0421299999999998</v>
      </c>
      <c r="AE31" s="40">
        <f>'[3]methanogen M06-L TZVP smd redo'!ER31</f>
        <v>1.1724699999999999</v>
      </c>
      <c r="AF31" s="40">
        <f>'[3]methanogen M06-L TZVP smd redo'!K31</f>
        <v>1.15733</v>
      </c>
      <c r="AG31" s="40">
        <f>'[3]methanogen M06-L TZVP smd redo'!J31</f>
        <v>9.1268200000000004</v>
      </c>
      <c r="AH31" s="40">
        <f>'[3]methanogen M06-L TZVP smd redo'!O31</f>
        <v>1.1513100000000001</v>
      </c>
      <c r="AI31" s="40">
        <f>'[3]methanogen M06-L TZVP smd redo'!N31</f>
        <v>8.7015899999999995</v>
      </c>
      <c r="AJ31" s="40">
        <f>'[3]methanogen M06-L TZVP smd redo'!S31</f>
        <v>1.15462</v>
      </c>
      <c r="AK31" s="40">
        <f>'[3]methanogen M06-L TZVP smd redo'!R31</f>
        <v>9.2811500000000002</v>
      </c>
      <c r="AL31" s="40">
        <f>'[3]methanogen M06-L TZVP smd redo'!Y31</f>
        <v>1.13697</v>
      </c>
      <c r="AM31" s="40">
        <f>'[3]methanogen M06-L TZVP smd redo'!W31</f>
        <v>9.9228000000000005</v>
      </c>
      <c r="AN31" s="40">
        <f>'[3]methanogen M06-L TZVP smd redo'!V31</f>
        <v>9.8947099999999999</v>
      </c>
      <c r="AO31" s="40">
        <f>'[3]methanogen M06-L TZVP smd redo'!AK31</f>
        <v>1.12246</v>
      </c>
      <c r="AP31" s="40">
        <f>PRODUCT('[3]methanogen M06-L TZVP smd redo'!AD31:AF31)^(1/3)</f>
        <v>9.2600963097391844</v>
      </c>
      <c r="AQ31" s="40">
        <f>'[3]methanogen M06-L TZVP smd redo'!BA31</f>
        <v>1.10504</v>
      </c>
      <c r="AR31" s="40">
        <f>PRODUCT('[3]methanogen M06-L TZVP smd redo'!AT31:AV31)^(1/3)</f>
        <v>8.919268066397418</v>
      </c>
      <c r="AS31" s="41">
        <f>'[3]methanogen M06-L TZVP smd redo'!FO31</f>
        <v>1.1043700000000001</v>
      </c>
      <c r="AT31" s="40">
        <f>'[3]methanogen M06-L TZVP smd redo'!FK31</f>
        <v>8.5473599999999994</v>
      </c>
      <c r="AU31" s="40">
        <f>'[3]methanogen M06-L TZVP smd redo'!CD31</f>
        <v>9.0217600000000004</v>
      </c>
      <c r="AV31" s="40">
        <f>'[3]methanogen M06-L TZVP smd redo'!CG31</f>
        <v>4.8250099999999998</v>
      </c>
      <c r="AW31" s="40">
        <f>'[3]methanogen M06-L TZVP smd redo'!CK31</f>
        <v>1.11893</v>
      </c>
      <c r="AX31" s="40">
        <f>PRODUCT('[3]methanogen M06-L TZVP smd redo'!CN31:CP31)^(1/3)</f>
        <v>8.7419437221279548</v>
      </c>
      <c r="AY31" s="40">
        <f>'[3]methanogen M06-L TZVP smd redo'!DH31</f>
        <v>1.1193200000000001</v>
      </c>
      <c r="AZ31" s="40">
        <f>PRODUCT('[3]methanogen M06-L TZVP smd redo'!DJ31:DL31)^(1/3)</f>
        <v>8.8150111314913158</v>
      </c>
      <c r="BA31" s="40">
        <f>'[3]methanogen M06-L TZVP smd redo'!EI31</f>
        <v>1.1239600000000001</v>
      </c>
      <c r="BB31" s="40">
        <f>PRODUCT('[3]methanogen M06-L TZVP smd redo'!EJ31:EL31)^(1/3)</f>
        <v>9.413436179886661</v>
      </c>
      <c r="BC31" s="40"/>
      <c r="BD31" s="44">
        <f>'[4]methanogen M06-L TZVP smd redo'!H31</f>
        <v>10.603820000000001</v>
      </c>
      <c r="BE31" s="44">
        <f>'[4]methanogen M06-L TZVP smd redo'!M31</f>
        <v>10.054399999999999</v>
      </c>
      <c r="BF31" s="44">
        <f>'[4]methanogen M06-L TZVP smd redo'!R31</f>
        <v>10.758940000000001</v>
      </c>
      <c r="BG31" s="44">
        <f>'[4]methanogen M06-L TZVP smd redo'!Y31</f>
        <v>11.295349999999999</v>
      </c>
      <c r="BH31" s="44">
        <f>'[4]methanogen M06-L TZVP smd redo'!Z31</f>
        <v>11.32874</v>
      </c>
      <c r="BI31" s="44">
        <f>PRODUCT('[4]methanogen M06-L TZVP smd redo'!AL31:AN31)^(1/3)</f>
        <v>10.44070326793894</v>
      </c>
      <c r="BJ31" s="133">
        <f>PRODUCT('[4]methanogen M06-L TZVP smd redo'!BC31:BE31)^(1/3)</f>
        <v>9.9026948656790772</v>
      </c>
      <c r="BK31" s="133">
        <f>'[4]methanogen M06-L TZVP smd redo'!ER31</f>
        <v>9.4857700000000005</v>
      </c>
      <c r="BL31" s="40">
        <f>PRODUCT('[4]methanogen M06-L TZVP smd redo'!DZ31:EB31)^(1/3)</f>
        <v>10.630029845530322</v>
      </c>
      <c r="BM31" s="40">
        <f>PRODUCT('[4]methanogen M06-L TZVP smd redo'!CI31:CK31)^(1/3)</f>
        <v>9.825490931010691</v>
      </c>
      <c r="BN31" s="40">
        <f>PRODUCT('[4]methanogen M06-L TZVP smd redo'!DD31:DF31)^(1/3)</f>
        <v>9.9112607643366193</v>
      </c>
      <c r="BO31" s="40"/>
      <c r="BP31" s="45">
        <f t="shared" si="39"/>
        <v>1.1265926713496197</v>
      </c>
      <c r="BQ31" s="45">
        <f t="shared" si="2"/>
        <v>1.0546447326543604</v>
      </c>
      <c r="BR31" s="45">
        <f t="shared" si="3"/>
        <v>0.93451585379228796</v>
      </c>
      <c r="BS31" s="45">
        <f t="shared" si="40"/>
        <v>0.94970314439205072</v>
      </c>
      <c r="BT31" s="45">
        <f t="shared" si="41"/>
        <v>1.0850552600980454</v>
      </c>
      <c r="BU31" s="45">
        <f t="shared" si="4"/>
        <v>1.0818571996663757</v>
      </c>
      <c r="BV31" s="45">
        <f t="shared" si="5"/>
        <v>1.0543294940980663</v>
      </c>
      <c r="BW31" s="45">
        <f t="shared" si="6"/>
        <v>1.0439526644309398</v>
      </c>
      <c r="BX31" s="45">
        <f t="shared" si="7"/>
        <v>0.92221175361542596</v>
      </c>
      <c r="BY31" s="45">
        <f t="shared" si="42"/>
        <v>0.31096903952511429</v>
      </c>
      <c r="BZ31" s="45">
        <f t="shared" si="8"/>
        <v>0.98245014765417138</v>
      </c>
      <c r="CA31" s="45">
        <f t="shared" si="9"/>
        <v>0.56208711052450133</v>
      </c>
      <c r="CB31" s="45">
        <f t="shared" si="10"/>
        <v>1.0734481865509211</v>
      </c>
      <c r="CC31" s="45">
        <f t="shared" si="11"/>
        <v>0.99134622371812164</v>
      </c>
      <c r="CD31" s="45">
        <f t="shared" si="12"/>
        <v>0.94929053244639949</v>
      </c>
      <c r="CE31" s="39"/>
      <c r="CF31" s="75">
        <f t="shared" si="43"/>
        <v>119.1977423531284</v>
      </c>
      <c r="CG31" s="75">
        <f t="shared" si="44"/>
        <v>53.203963917078369</v>
      </c>
      <c r="CH31" s="75">
        <f t="shared" si="45"/>
        <v>-67.726687230650413</v>
      </c>
      <c r="CI31" s="75">
        <f t="shared" si="46"/>
        <v>-51.605822806784722</v>
      </c>
      <c r="CJ31" s="75">
        <f t="shared" si="47"/>
        <v>81.630916661425744</v>
      </c>
      <c r="CK31" s="75">
        <f t="shared" si="48"/>
        <v>78.679193587216062</v>
      </c>
      <c r="CL31" s="75">
        <f t="shared" si="49"/>
        <v>52.905014262176891</v>
      </c>
      <c r="CM31" s="75">
        <f t="shared" si="50"/>
        <v>43.01414784914067</v>
      </c>
      <c r="CN31" s="75">
        <f t="shared" si="51"/>
        <v>-80.980414099441276</v>
      </c>
      <c r="CO31" s="75">
        <f t="shared" si="52"/>
        <v>-1168.0619231246612</v>
      </c>
      <c r="CP31" s="75">
        <f t="shared" si="53"/>
        <v>-17.705676827151208</v>
      </c>
      <c r="CQ31" s="75">
        <f t="shared" si="54"/>
        <v>-576.09844016657303</v>
      </c>
      <c r="CR31" s="75">
        <f t="shared" si="55"/>
        <v>70.876071266805198</v>
      </c>
      <c r="CS31" s="75">
        <f t="shared" si="56"/>
        <v>-8.6914376365535269</v>
      </c>
      <c r="CT31" s="75">
        <f t="shared" si="57"/>
        <v>-52.040381338681826</v>
      </c>
      <c r="CU31" s="130"/>
      <c r="CV31" s="45">
        <f t="shared" si="58"/>
        <v>0.99612616873919013</v>
      </c>
      <c r="CW31" s="45">
        <f t="shared" si="22"/>
        <v>1.0002772348386786</v>
      </c>
      <c r="CX31" s="45">
        <f t="shared" si="23"/>
        <v>0.99962393846725817</v>
      </c>
      <c r="CY31" s="45">
        <f t="shared" si="59"/>
        <v>0.9998394117737891</v>
      </c>
      <c r="CZ31" s="45">
        <f t="shared" si="60"/>
        <v>0.99966615814825788</v>
      </c>
      <c r="DA31" s="45">
        <f t="shared" si="24"/>
        <v>0.99954934954999575</v>
      </c>
      <c r="DB31" s="45">
        <f t="shared" si="25"/>
        <v>0.99976330909679034</v>
      </c>
      <c r="DC31" s="45">
        <f t="shared" si="26"/>
        <v>0.99981624340920205</v>
      </c>
      <c r="DD31" s="45">
        <f t="shared" si="61"/>
        <v>0.99598404907329152</v>
      </c>
      <c r="DE31" s="45">
        <f t="shared" si="27"/>
        <v>0.99598404907329108</v>
      </c>
      <c r="DF31" s="45">
        <f t="shared" si="62"/>
        <v>0.99553520841337939</v>
      </c>
      <c r="DG31" s="45">
        <f t="shared" si="28"/>
        <v>0.99511668142913001</v>
      </c>
      <c r="DH31" s="45">
        <f t="shared" si="29"/>
        <v>0.9999752796982575</v>
      </c>
      <c r="DI31" s="45">
        <f t="shared" si="30"/>
        <v>0.99998056895758036</v>
      </c>
      <c r="DJ31" s="45">
        <f t="shared" si="31"/>
        <v>1.0000193366247685</v>
      </c>
    </row>
    <row r="32" spans="1:126" x14ac:dyDescent="0.2">
      <c r="A32" s="43">
        <v>56</v>
      </c>
      <c r="B32" s="43">
        <f t="shared" si="0"/>
        <v>329.15</v>
      </c>
      <c r="C32" s="44">
        <f t="shared" si="35"/>
        <v>3.0381285128360931</v>
      </c>
      <c r="E32" s="40">
        <f>'[4]methanogen M06-L TZVP smd redo'!I32</f>
        <v>3.8439376823353744</v>
      </c>
      <c r="F32" s="40">
        <f>'[4]methanogen M06-L TZVP smd redo'!N32</f>
        <v>3.5713352804733756</v>
      </c>
      <c r="G32" s="40">
        <f>'[4]methanogen M06-L TZVP smd redo'!S32</f>
        <v>3.9606145352748534</v>
      </c>
      <c r="H32" s="40">
        <f>'[4]methanogen M06-L TZVP smd redo'!AB32</f>
        <v>3.9934609553580191</v>
      </c>
      <c r="I32" s="40">
        <f>'[4]methanogen M06-L TZVP smd redo'!AS32</f>
        <v>4.4376487073529702</v>
      </c>
      <c r="J32" s="40">
        <f>'[4]methanogen M06-L TZVP smd redo'!BJ32</f>
        <v>4.6760299916175363</v>
      </c>
      <c r="K32" s="40">
        <f>'[4]methanogen M06-L TZVP smd redo'!EV32</f>
        <v>4.8561330116938528</v>
      </c>
      <c r="L32" s="40">
        <f>'[4]methanogen M06-L TZVP smd redo'!CL32</f>
        <v>4.4451530250857463</v>
      </c>
      <c r="M32" s="40">
        <f>'[4]methanogen M06-L TZVP smd redo'!DG32</f>
        <v>4.4532444780218672</v>
      </c>
      <c r="N32" s="40">
        <f>'[4]methanogen M06-L TZVP smd redo'!EC32</f>
        <v>4.6524832085312884</v>
      </c>
      <c r="AA32" s="40">
        <f t="shared" si="1"/>
        <v>4.984053981542198</v>
      </c>
      <c r="AB32" s="40"/>
      <c r="AC32" s="40">
        <f>EXP('d-beta'!Y33/1000)*'[3]methanogen M06-L TZVP smd redo'!EZ32</f>
        <v>10.008936571196445</v>
      </c>
      <c r="AD32" s="40">
        <f>'[3]methanogen M06-L TZVP smd redo'!ET32</f>
        <v>3.0189900000000001</v>
      </c>
      <c r="AE32" s="40">
        <f>'[3]methanogen M06-L TZVP smd redo'!ER32</f>
        <v>1.17093</v>
      </c>
      <c r="AF32" s="40">
        <f>'[3]methanogen M06-L TZVP smd redo'!K32</f>
        <v>1.15587</v>
      </c>
      <c r="AG32" s="40">
        <f>'[3]methanogen M06-L TZVP smd redo'!J32</f>
        <v>8.9647699999999997</v>
      </c>
      <c r="AH32" s="40">
        <f>'[3]methanogen M06-L TZVP smd redo'!O32</f>
        <v>1.14988</v>
      </c>
      <c r="AI32" s="40">
        <f>'[3]methanogen M06-L TZVP smd redo'!N32</f>
        <v>8.5492500000000007</v>
      </c>
      <c r="AJ32" s="40">
        <f>'[3]methanogen M06-L TZVP smd redo'!S32</f>
        <v>1.1531400000000001</v>
      </c>
      <c r="AK32" s="40">
        <f>'[3]methanogen M06-L TZVP smd redo'!R32</f>
        <v>9.1154399999999995</v>
      </c>
      <c r="AL32" s="40">
        <f>'[3]methanogen M06-L TZVP smd redo'!Y32</f>
        <v>1.13565</v>
      </c>
      <c r="AM32" s="40">
        <f>'[3]methanogen M06-L TZVP smd redo'!W32</f>
        <v>9.7385300000000008</v>
      </c>
      <c r="AN32" s="40">
        <f>'[3]methanogen M06-L TZVP smd redo'!V32</f>
        <v>9.7108699999999999</v>
      </c>
      <c r="AO32" s="40">
        <f>'[3]methanogen M06-L TZVP smd redo'!AK32</f>
        <v>1.1213500000000001</v>
      </c>
      <c r="AP32" s="40">
        <f>PRODUCT('[3]methanogen M06-L TZVP smd redo'!AD32:AF32)^(1/3)</f>
        <v>9.0964056806915305</v>
      </c>
      <c r="AQ32" s="40">
        <f>'[3]methanogen M06-L TZVP smd redo'!BA32</f>
        <v>1.1041000000000001</v>
      </c>
      <c r="AR32" s="40">
        <f>PRODUCT('[3]methanogen M06-L TZVP smd redo'!AT32:AV32)^(1/3)</f>
        <v>8.7645886323776061</v>
      </c>
      <c r="AS32" s="41">
        <f>'[3]methanogen M06-L TZVP smd redo'!FO32</f>
        <v>1.1035200000000001</v>
      </c>
      <c r="AT32" s="40">
        <f>'[3]methanogen M06-L TZVP smd redo'!FK32</f>
        <v>8.4054900000000004</v>
      </c>
      <c r="AU32" s="40">
        <f>'[3]methanogen M06-L TZVP smd redo'!CD32</f>
        <v>8.8612900000000003</v>
      </c>
      <c r="AV32" s="40">
        <f>'[3]methanogen M06-L TZVP smd redo'!CG32</f>
        <v>4.7640900000000004</v>
      </c>
      <c r="AW32" s="40">
        <f>'[3]methanogen M06-L TZVP smd redo'!CK32</f>
        <v>1.11785</v>
      </c>
      <c r="AX32" s="40">
        <f>PRODUCT('[3]methanogen M06-L TZVP smd redo'!CN32:CP32)^(1/3)</f>
        <v>8.5921133961156855</v>
      </c>
      <c r="AY32" s="40">
        <f>'[3]methanogen M06-L TZVP smd redo'!DH32</f>
        <v>1.11825</v>
      </c>
      <c r="AZ32" s="40">
        <f>PRODUCT('[3]methanogen M06-L TZVP smd redo'!DJ32:DL32)^(1/3)</f>
        <v>8.6633743139102535</v>
      </c>
      <c r="BA32" s="40">
        <f>'[3]methanogen M06-L TZVP smd redo'!EI32</f>
        <v>1.12286</v>
      </c>
      <c r="BB32" s="40">
        <f>PRODUCT('[3]methanogen M06-L TZVP smd redo'!EJ32:EL32)^(1/3)</f>
        <v>9.2463019878046016</v>
      </c>
      <c r="BC32" s="40"/>
      <c r="BD32" s="44">
        <f>'[4]methanogen M06-L TZVP smd redo'!H32</f>
        <v>10.40194</v>
      </c>
      <c r="BE32" s="44">
        <f>'[4]methanogen M06-L TZVP smd redo'!M32</f>
        <v>9.8657199999999996</v>
      </c>
      <c r="BF32" s="44">
        <f>'[4]methanogen M06-L TZVP smd redo'!R32</f>
        <v>10.55301</v>
      </c>
      <c r="BG32" s="44">
        <f>'[4]methanogen M06-L TZVP smd redo'!Y32</f>
        <v>11.072190000000001</v>
      </c>
      <c r="BH32" s="44">
        <f>'[4]methanogen M06-L TZVP smd redo'!Z32</f>
        <v>11.105029999999999</v>
      </c>
      <c r="BI32" s="44">
        <f>PRODUCT('[4]methanogen M06-L TZVP smd redo'!AL32:AN32)^(1/3)</f>
        <v>10.245519656284614</v>
      </c>
      <c r="BJ32" s="133">
        <f>PRODUCT('[4]methanogen M06-L TZVP smd redo'!BC32:BE32)^(1/3)</f>
        <v>9.7222321685133917</v>
      </c>
      <c r="BK32" s="133">
        <f>'[4]methanogen M06-L TZVP smd redo'!ER32</f>
        <v>9.3206699999999998</v>
      </c>
      <c r="BL32" s="40">
        <f>PRODUCT('[4]methanogen M06-L TZVP smd redo'!DZ32:EB32)^(1/3)</f>
        <v>10.430606138771411</v>
      </c>
      <c r="BM32" s="40">
        <f>PRODUCT('[4]methanogen M06-L TZVP smd redo'!CI32:CK32)^(1/3)</f>
        <v>9.6473882942585583</v>
      </c>
      <c r="BN32" s="40">
        <f>PRODUCT('[4]methanogen M06-L TZVP smd redo'!DD32:DF32)^(1/3)</f>
        <v>9.7309605499968406</v>
      </c>
      <c r="BO32" s="40"/>
      <c r="BP32" s="45">
        <f t="shared" si="39"/>
        <v>1.1266902231036762</v>
      </c>
      <c r="BQ32" s="45">
        <f t="shared" si="2"/>
        <v>1.0543518364599846</v>
      </c>
      <c r="BR32" s="45">
        <f t="shared" si="3"/>
        <v>0.93487260980516451</v>
      </c>
      <c r="BS32" s="45">
        <f t="shared" si="40"/>
        <v>0.95029099426115926</v>
      </c>
      <c r="BT32" s="45">
        <f t="shared" si="41"/>
        <v>1.0838913371454186</v>
      </c>
      <c r="BU32" s="45">
        <f t="shared" si="4"/>
        <v>1.080686033646747</v>
      </c>
      <c r="BV32" s="45">
        <f t="shared" si="5"/>
        <v>1.0538238008207572</v>
      </c>
      <c r="BW32" s="45">
        <f t="shared" si="6"/>
        <v>1.04308297241651</v>
      </c>
      <c r="BX32" s="45">
        <f t="shared" si="7"/>
        <v>0.92288047356485037</v>
      </c>
      <c r="BY32" s="45">
        <f t="shared" si="42"/>
        <v>0.31442001343907572</v>
      </c>
      <c r="BZ32" s="45">
        <f t="shared" si="8"/>
        <v>0.98221703984796371</v>
      </c>
      <c r="CA32" s="45">
        <f t="shared" si="9"/>
        <v>0.56434052155048953</v>
      </c>
      <c r="CB32" s="45">
        <f t="shared" si="10"/>
        <v>1.0728612481146227</v>
      </c>
      <c r="CC32" s="45">
        <f t="shared" si="11"/>
        <v>0.99141171569765441</v>
      </c>
      <c r="CD32" s="45">
        <f t="shared" si="12"/>
        <v>0.94977715884111913</v>
      </c>
      <c r="CE32" s="39"/>
      <c r="CF32" s="75">
        <f t="shared" si="43"/>
        <v>119.28432868843281</v>
      </c>
      <c r="CG32" s="75">
        <f t="shared" si="44"/>
        <v>52.926205099877592</v>
      </c>
      <c r="CH32" s="75">
        <f t="shared" si="45"/>
        <v>-67.345005173491387</v>
      </c>
      <c r="CI32" s="75">
        <f t="shared" si="46"/>
        <v>-50.987031542215171</v>
      </c>
      <c r="CJ32" s="75">
        <f t="shared" si="47"/>
        <v>80.557655507064538</v>
      </c>
      <c r="CK32" s="75">
        <f t="shared" si="48"/>
        <v>77.596055811205702</v>
      </c>
      <c r="CL32" s="75">
        <f t="shared" si="49"/>
        <v>52.425264247576777</v>
      </c>
      <c r="CM32" s="75">
        <f t="shared" si="50"/>
        <v>42.180724548248939</v>
      </c>
      <c r="CN32" s="75">
        <f t="shared" si="51"/>
        <v>-80.255550627736483</v>
      </c>
      <c r="CO32" s="75">
        <f t="shared" si="52"/>
        <v>-1157.0255644763374</v>
      </c>
      <c r="CP32" s="75">
        <f t="shared" si="53"/>
        <v>-17.942976873473988</v>
      </c>
      <c r="CQ32" s="75">
        <f t="shared" si="54"/>
        <v>-572.0974480604491</v>
      </c>
      <c r="CR32" s="75">
        <f t="shared" si="55"/>
        <v>70.329143185094736</v>
      </c>
      <c r="CS32" s="75">
        <f t="shared" si="56"/>
        <v>-8.6253761388238761</v>
      </c>
      <c r="CT32" s="75">
        <f t="shared" si="57"/>
        <v>-51.527891544238983</v>
      </c>
      <c r="CU32" s="130"/>
      <c r="CV32" s="45">
        <f t="shared" si="58"/>
        <v>0.99617078159458727</v>
      </c>
      <c r="CW32" s="45">
        <f t="shared" si="22"/>
        <v>1.0002716323118035</v>
      </c>
      <c r="CX32" s="45">
        <f t="shared" si="23"/>
        <v>0.99961225644794671</v>
      </c>
      <c r="CY32" s="45">
        <f t="shared" si="59"/>
        <v>0.99985000084690878</v>
      </c>
      <c r="CZ32" s="45">
        <f t="shared" si="60"/>
        <v>0.99967502379233464</v>
      </c>
      <c r="DA32" s="45">
        <f t="shared" si="24"/>
        <v>0.99955777468858686</v>
      </c>
      <c r="DB32" s="45">
        <f t="shared" si="25"/>
        <v>0.9997627282057614</v>
      </c>
      <c r="DC32" s="45">
        <f t="shared" si="26"/>
        <v>0.99982076735747594</v>
      </c>
      <c r="DD32" s="45">
        <f t="shared" si="61"/>
        <v>0.99602242334172364</v>
      </c>
      <c r="DE32" s="45">
        <f t="shared" si="27"/>
        <v>0.99602242334172364</v>
      </c>
      <c r="DF32" s="45">
        <f t="shared" si="62"/>
        <v>0.99558195701538665</v>
      </c>
      <c r="DG32" s="45">
        <f t="shared" si="28"/>
        <v>0.9951673350520942</v>
      </c>
      <c r="DH32" s="45">
        <f t="shared" si="29"/>
        <v>0.99997656280991731</v>
      </c>
      <c r="DI32" s="45">
        <f t="shared" si="30"/>
        <v>0.99999194442052841</v>
      </c>
      <c r="DJ32" s="45">
        <f t="shared" si="31"/>
        <v>1.0000155268678839</v>
      </c>
    </row>
    <row r="33" spans="1:114" x14ac:dyDescent="0.2">
      <c r="A33" s="43">
        <v>58</v>
      </c>
      <c r="B33" s="43">
        <f t="shared" si="0"/>
        <v>331.15</v>
      </c>
      <c r="C33" s="44">
        <f t="shared" si="35"/>
        <v>3.0197795560924057</v>
      </c>
      <c r="E33" s="40">
        <f>'[4]methanogen M06-L TZVP smd redo'!I33</f>
        <v>3.8016169788015475</v>
      </c>
      <c r="F33" s="40">
        <f>'[4]methanogen M06-L TZVP smd redo'!N33</f>
        <v>3.5322626425382531</v>
      </c>
      <c r="G33" s="40">
        <f>'[4]methanogen M06-L TZVP smd redo'!S33</f>
        <v>3.9261583677376866</v>
      </c>
      <c r="H33" s="40">
        <f>'[4]methanogen M06-L TZVP smd redo'!AB33</f>
        <v>3.9542517750723594</v>
      </c>
      <c r="I33" s="40">
        <f>'[4]methanogen M06-L TZVP smd redo'!AS33</f>
        <v>4.3949565172272109</v>
      </c>
      <c r="J33" s="40">
        <f>'[4]methanogen M06-L TZVP smd redo'!BJ33</f>
        <v>4.6235150010327519</v>
      </c>
      <c r="K33" s="40">
        <f>'[4]methanogen M06-L TZVP smd redo'!EV33</f>
        <v>4.8070017244308261</v>
      </c>
      <c r="L33" s="40">
        <f>'[4]methanogen M06-L TZVP smd redo'!CL33</f>
        <v>4.4013879263258282</v>
      </c>
      <c r="M33" s="40">
        <f>'[4]methanogen M06-L TZVP smd redo'!DG33</f>
        <v>4.4161018540114227</v>
      </c>
      <c r="N33" s="40">
        <f>'[4]methanogen M06-L TZVP smd redo'!EC33</f>
        <v>4.6043573796992199</v>
      </c>
      <c r="AA33" s="40">
        <f t="shared" si="1"/>
        <v>4.9329662678427653</v>
      </c>
      <c r="AB33" s="40"/>
      <c r="AC33" s="40">
        <f>EXP('d-beta'!Y34/1000)*'[3]methanogen M06-L TZVP smd redo'!EZ33</f>
        <v>9.8344553112496076</v>
      </c>
      <c r="AD33" s="40">
        <f>'[3]methanogen M06-L TZVP smd redo'!ET33</f>
        <v>2.9963099999999998</v>
      </c>
      <c r="AE33" s="40">
        <f>'[3]methanogen M06-L TZVP smd redo'!ER33</f>
        <v>1.1694100000000001</v>
      </c>
      <c r="AF33" s="40">
        <f>'[3]methanogen M06-L TZVP smd redo'!K33</f>
        <v>1.1544300000000001</v>
      </c>
      <c r="AG33" s="40">
        <f>'[3]methanogen M06-L TZVP smd redo'!J33</f>
        <v>8.8075899999999994</v>
      </c>
      <c r="AH33" s="40">
        <f>'[3]methanogen M06-L TZVP smd redo'!O33</f>
        <v>1.1484700000000001</v>
      </c>
      <c r="AI33" s="40">
        <f>'[3]methanogen M06-L TZVP smd redo'!N33</f>
        <v>8.4014799999999994</v>
      </c>
      <c r="AJ33" s="40">
        <f>'[3]methanogen M06-L TZVP smd redo'!S33</f>
        <v>1.1516900000000001</v>
      </c>
      <c r="AK33" s="40">
        <f>'[3]methanogen M06-L TZVP smd redo'!R33</f>
        <v>8.9547699999999999</v>
      </c>
      <c r="AL33" s="40">
        <f>'[3]methanogen M06-L TZVP smd redo'!Y33</f>
        <v>1.13435</v>
      </c>
      <c r="AM33" s="40">
        <f>'[3]methanogen M06-L TZVP smd redo'!W33</f>
        <v>9.5599699999999999</v>
      </c>
      <c r="AN33" s="40">
        <f>'[3]methanogen M06-L TZVP smd redo'!V33</f>
        <v>9.5327199999999994</v>
      </c>
      <c r="AO33" s="40">
        <f>'[3]methanogen M06-L TZVP smd redo'!AK33</f>
        <v>1.12025</v>
      </c>
      <c r="AP33" s="40">
        <f>PRODUCT('[3]methanogen M06-L TZVP smd redo'!AD33:AF33)^(1/3)</f>
        <v>8.9376244494611488</v>
      </c>
      <c r="AQ33" s="40">
        <f>'[3]methanogen M06-L TZVP smd redo'!BA33</f>
        <v>1.10318</v>
      </c>
      <c r="AR33" s="40">
        <f>PRODUCT('[3]methanogen M06-L TZVP smd redo'!AT33:AV33)^(1/3)</f>
        <v>8.6145058497667488</v>
      </c>
      <c r="AS33" s="41">
        <f>'[3]methanogen M06-L TZVP smd redo'!FO33</f>
        <v>1.1026800000000001</v>
      </c>
      <c r="AT33" s="40">
        <f>'[3]methanogen M06-L TZVP smd redo'!FK33</f>
        <v>8.26769</v>
      </c>
      <c r="AU33" s="40">
        <f>'[3]methanogen M06-L TZVP smd redo'!CD33</f>
        <v>8.7056799999999992</v>
      </c>
      <c r="AV33" s="40">
        <f>'[3]methanogen M06-L TZVP smd redo'!CG33</f>
        <v>4.7046999999999999</v>
      </c>
      <c r="AW33" s="40">
        <f>'[3]methanogen M06-L TZVP smd redo'!CK33</f>
        <v>1.1167899999999999</v>
      </c>
      <c r="AX33" s="40">
        <f>PRODUCT('[3]methanogen M06-L TZVP smd redo'!CN33:CP33)^(1/3)</f>
        <v>8.4466956269163109</v>
      </c>
      <c r="AY33" s="40">
        <f>'[3]methanogen M06-L TZVP smd redo'!DH33</f>
        <v>1.1171800000000001</v>
      </c>
      <c r="AZ33" s="40">
        <f>PRODUCT('[3]methanogen M06-L TZVP smd redo'!DJ33:DL33)^(1/3)</f>
        <v>8.5162112627733286</v>
      </c>
      <c r="BA33" s="40">
        <f>'[3]methanogen M06-L TZVP smd redo'!EI33</f>
        <v>1.12178</v>
      </c>
      <c r="BB33" s="40">
        <f>PRODUCT('[3]methanogen M06-L TZVP smd redo'!EJ33:EL33)^(1/3)</f>
        <v>9.0841719738363196</v>
      </c>
      <c r="BC33" s="40"/>
      <c r="BD33" s="44">
        <f>'[4]methanogen M06-L TZVP smd redo'!H33</f>
        <v>10.2064</v>
      </c>
      <c r="BE33" s="44">
        <f>'[4]methanogen M06-L TZVP smd redo'!M33</f>
        <v>9.6829300000000007</v>
      </c>
      <c r="BF33" s="44">
        <f>'[4]methanogen M06-L TZVP smd redo'!R33</f>
        <v>10.35361</v>
      </c>
      <c r="BG33" s="44">
        <f>'[4]methanogen M06-L TZVP smd redo'!Y33</f>
        <v>10.856199999999999</v>
      </c>
      <c r="BH33" s="44">
        <f>'[4]methanogen M06-L TZVP smd redo'!Z33</f>
        <v>10.888500000000001</v>
      </c>
      <c r="BI33" s="44">
        <f>PRODUCT('[4]methanogen M06-L TZVP smd redo'!AL33:AN33)^(1/3)</f>
        <v>10.056377736947969</v>
      </c>
      <c r="BJ33" s="133">
        <f>PRODUCT('[4]methanogen M06-L TZVP smd redo'!BC33:BE33)^(1/3)</f>
        <v>9.547289447235384</v>
      </c>
      <c r="BK33" s="133">
        <f>'[4]methanogen M06-L TZVP smd redo'!ER33</f>
        <v>9.1604399999999995</v>
      </c>
      <c r="BL33" s="40">
        <f>PRODUCT('[4]methanogen M06-L TZVP smd redo'!DZ33:EB33)^(1/3)</f>
        <v>10.237362875646433</v>
      </c>
      <c r="BM33" s="40">
        <f>PRODUCT('[4]methanogen M06-L TZVP smd redo'!CI33:CK33)^(1/3)</f>
        <v>9.4747043166703637</v>
      </c>
      <c r="BN33" s="40">
        <f>PRODUCT('[4]methanogen M06-L TZVP smd redo'!DD33:DF33)^(1/3)</f>
        <v>9.5561563138065004</v>
      </c>
      <c r="BO33" s="40"/>
      <c r="BP33" s="45">
        <f t="shared" si="39"/>
        <v>1.1267940101826701</v>
      </c>
      <c r="BQ33" s="45">
        <f t="shared" si="2"/>
        <v>1.054061115798627</v>
      </c>
      <c r="BR33" s="45">
        <f t="shared" si="3"/>
        <v>0.93522259385856732</v>
      </c>
      <c r="BS33" s="45">
        <f t="shared" si="40"/>
        <v>0.95087569454011101</v>
      </c>
      <c r="BT33" s="45">
        <f t="shared" si="41"/>
        <v>1.0827457246354963</v>
      </c>
      <c r="BU33" s="45">
        <f t="shared" si="4"/>
        <v>1.0795338325561714</v>
      </c>
      <c r="BV33" s="45">
        <f t="shared" si="5"/>
        <v>1.0533228087957469</v>
      </c>
      <c r="BW33" s="45">
        <f t="shared" si="6"/>
        <v>1.0422304438690047</v>
      </c>
      <c r="BX33" s="45">
        <f t="shared" si="7"/>
        <v>0.92355010032976548</v>
      </c>
      <c r="BY33" s="45">
        <f t="shared" si="42"/>
        <v>0.31786631269689214</v>
      </c>
      <c r="BZ33" s="45">
        <f t="shared" si="8"/>
        <v>0.98199255898248228</v>
      </c>
      <c r="CA33" s="45">
        <f t="shared" si="9"/>
        <v>0.56658096619813025</v>
      </c>
      <c r="CB33" s="45">
        <f t="shared" si="10"/>
        <v>1.0722795126538114</v>
      </c>
      <c r="CC33" s="45">
        <f t="shared" si="11"/>
        <v>0.99147648966159574</v>
      </c>
      <c r="CD33" s="45">
        <f t="shared" si="12"/>
        <v>0.95025829018896002</v>
      </c>
      <c r="CE33" s="39"/>
      <c r="CF33" s="75">
        <f t="shared" si="43"/>
        <v>119.37644122912361</v>
      </c>
      <c r="CG33" s="75">
        <f t="shared" si="44"/>
        <v>52.650433066805398</v>
      </c>
      <c r="CH33" s="75">
        <f t="shared" si="45"/>
        <v>-66.970709729277502</v>
      </c>
      <c r="CI33" s="75">
        <f t="shared" si="46"/>
        <v>-50.371935242842071</v>
      </c>
      <c r="CJ33" s="75">
        <f t="shared" si="47"/>
        <v>79.500152488314015</v>
      </c>
      <c r="CK33" s="75">
        <f t="shared" si="48"/>
        <v>76.52931143220647</v>
      </c>
      <c r="CL33" s="75">
        <f t="shared" si="49"/>
        <v>51.949747231186834</v>
      </c>
      <c r="CM33" s="75">
        <f t="shared" si="50"/>
        <v>41.363074224471127</v>
      </c>
      <c r="CN33" s="75">
        <f t="shared" si="51"/>
        <v>-79.530230321910238</v>
      </c>
      <c r="CO33" s="75">
        <f t="shared" si="52"/>
        <v>-1146.1243849191897</v>
      </c>
      <c r="CP33" s="75">
        <f t="shared" si="53"/>
        <v>-18.171548067294065</v>
      </c>
      <c r="CQ33" s="75">
        <f t="shared" si="54"/>
        <v>-568.13528516422116</v>
      </c>
      <c r="CR33" s="75">
        <f t="shared" si="55"/>
        <v>69.786768077865219</v>
      </c>
      <c r="CS33" s="75">
        <f t="shared" si="56"/>
        <v>-8.5600431928823912</v>
      </c>
      <c r="CT33" s="75">
        <f t="shared" si="57"/>
        <v>-51.021446931987015</v>
      </c>
      <c r="CU33" s="130"/>
      <c r="CV33" s="45">
        <f t="shared" si="58"/>
        <v>0.99621278057885254</v>
      </c>
      <c r="CW33" s="45">
        <f t="shared" si="22"/>
        <v>1.0002684062548761</v>
      </c>
      <c r="CX33" s="45">
        <f t="shared" si="23"/>
        <v>0.99960764472375152</v>
      </c>
      <c r="CY33" s="45">
        <f t="shared" si="59"/>
        <v>0.99985568376982548</v>
      </c>
      <c r="CZ33" s="45">
        <f t="shared" si="60"/>
        <v>0.99967752287396938</v>
      </c>
      <c r="DA33" s="45">
        <f t="shared" si="24"/>
        <v>0.9995612236607766</v>
      </c>
      <c r="DB33" s="45">
        <f t="shared" si="25"/>
        <v>0.99977249339638907</v>
      </c>
      <c r="DC33" s="45">
        <f t="shared" si="26"/>
        <v>0.99981739107800494</v>
      </c>
      <c r="DD33" s="45">
        <f t="shared" si="61"/>
        <v>0.99606132274644887</v>
      </c>
      <c r="DE33" s="45">
        <f t="shared" si="27"/>
        <v>0.9960613227464491</v>
      </c>
      <c r="DF33" s="45">
        <f t="shared" si="62"/>
        <v>0.99562427460561254</v>
      </c>
      <c r="DG33" s="45">
        <f t="shared" si="28"/>
        <v>0.99521599499587354</v>
      </c>
      <c r="DH33" s="45">
        <f t="shared" si="29"/>
        <v>0.99998093054657078</v>
      </c>
      <c r="DI33" s="45">
        <f t="shared" si="30"/>
        <v>0.99998535076482875</v>
      </c>
      <c r="DJ33" s="45">
        <f t="shared" si="31"/>
        <v>1.0000210528105973</v>
      </c>
    </row>
    <row r="34" spans="1:114" x14ac:dyDescent="0.2">
      <c r="A34" s="43">
        <v>60</v>
      </c>
      <c r="B34" s="43">
        <f t="shared" si="0"/>
        <v>333.15</v>
      </c>
      <c r="C34" s="44">
        <f t="shared" si="35"/>
        <v>3.0016509079993998</v>
      </c>
      <c r="E34" s="40">
        <f>'[4]methanogen M06-L TZVP smd redo'!I34</f>
        <v>3.7686022425789112</v>
      </c>
      <c r="F34" s="40">
        <f>'[4]methanogen M06-L TZVP smd redo'!N34</f>
        <v>3.5030169268137623</v>
      </c>
      <c r="G34" s="40">
        <f>'[4]methanogen M06-L TZVP smd redo'!S34</f>
        <v>3.8920075214028405</v>
      </c>
      <c r="H34" s="40">
        <f>'[4]methanogen M06-L TZVP smd redo'!AB34</f>
        <v>3.9148707711702535</v>
      </c>
      <c r="I34" s="40">
        <f>'[4]methanogen M06-L TZVP smd redo'!AS34</f>
        <v>4.3501491194211095</v>
      </c>
      <c r="J34" s="40">
        <f>'[4]methanogen M06-L TZVP smd redo'!BJ34</f>
        <v>4.574585547053367</v>
      </c>
      <c r="K34" s="40">
        <f>'[4]methanogen M06-L TZVP smd redo'!EV34</f>
        <v>4.7590176571608023</v>
      </c>
      <c r="L34" s="40">
        <f>'[4]methanogen M06-L TZVP smd redo'!CL34</f>
        <v>4.3536496191396434</v>
      </c>
      <c r="M34" s="40">
        <f>'[4]methanogen M06-L TZVP smd redo'!DG34</f>
        <v>4.3664584582816524</v>
      </c>
      <c r="N34" s="40">
        <f>'[4]methanogen M06-L TZVP smd redo'!EC34</f>
        <v>4.5512736792410191</v>
      </c>
      <c r="AA34" s="40">
        <f t="shared" si="1"/>
        <v>4.882557231424232</v>
      </c>
      <c r="AB34" s="40"/>
      <c r="AC34" s="40">
        <f>EXP('d-beta'!Y35/1000)*'[3]methanogen M06-L TZVP smd redo'!EZ34</f>
        <v>9.6652451774344339</v>
      </c>
      <c r="AD34" s="40">
        <f>'[3]methanogen M06-L TZVP smd redo'!ET34</f>
        <v>2.9740700000000002</v>
      </c>
      <c r="AE34" s="40">
        <f>'[3]methanogen M06-L TZVP smd redo'!ER34</f>
        <v>1.1679200000000001</v>
      </c>
      <c r="AF34" s="40">
        <f>'[3]methanogen M06-L TZVP smd redo'!K34</f>
        <v>1.153</v>
      </c>
      <c r="AG34" s="40">
        <f>'[3]methanogen M06-L TZVP smd redo'!J34</f>
        <v>8.6551100000000005</v>
      </c>
      <c r="AH34" s="40">
        <f>'[3]methanogen M06-L TZVP smd redo'!O34</f>
        <v>1.14707</v>
      </c>
      <c r="AI34" s="40">
        <f>'[3]methanogen M06-L TZVP smd redo'!N34</f>
        <v>8.2580899999999993</v>
      </c>
      <c r="AJ34" s="40">
        <f>'[3]methanogen M06-L TZVP smd redo'!S34</f>
        <v>1.1502600000000001</v>
      </c>
      <c r="AK34" s="40">
        <f>'[3]methanogen M06-L TZVP smd redo'!R34</f>
        <v>8.79894</v>
      </c>
      <c r="AL34" s="40">
        <f>'[3]methanogen M06-L TZVP smd redo'!Y34</f>
        <v>1.13307</v>
      </c>
      <c r="AM34" s="40">
        <f>'[3]methanogen M06-L TZVP smd redo'!W34</f>
        <v>9.3868899999999993</v>
      </c>
      <c r="AN34" s="40">
        <f>'[3]methanogen M06-L TZVP smd redo'!V34</f>
        <v>9.3600399999999997</v>
      </c>
      <c r="AO34" s="40">
        <f>'[3]methanogen M06-L TZVP smd redo'!AK34</f>
        <v>1.11917</v>
      </c>
      <c r="AP34" s="40">
        <f>PRODUCT('[3]methanogen M06-L TZVP smd redo'!AD34:AF34)^(1/3)</f>
        <v>8.7835490989699494</v>
      </c>
      <c r="AQ34" s="40">
        <f>'[3]methanogen M06-L TZVP smd redo'!BA34</f>
        <v>1.1022700000000001</v>
      </c>
      <c r="AR34" s="40">
        <f>PRODUCT('[3]methanogen M06-L TZVP smd redo'!AT34:AV34)^(1/3)</f>
        <v>8.4688263969986561</v>
      </c>
      <c r="AS34" s="41">
        <f>'[3]methanogen M06-L TZVP smd redo'!FO34</f>
        <v>1.10185</v>
      </c>
      <c r="AT34" s="40">
        <f>'[3]methanogen M06-L TZVP smd redo'!FK34</f>
        <v>8.1338100000000004</v>
      </c>
      <c r="AU34" s="40">
        <f>'[3]methanogen M06-L TZVP smd redo'!CD34</f>
        <v>8.5547299999999993</v>
      </c>
      <c r="AV34" s="40">
        <f>'[3]methanogen M06-L TZVP smd redo'!CG34</f>
        <v>4.6467900000000002</v>
      </c>
      <c r="AW34" s="40">
        <f>'[3]methanogen M06-L TZVP smd redo'!CK34</f>
        <v>1.11575</v>
      </c>
      <c r="AX34" s="40">
        <f>PRODUCT('[3]methanogen M06-L TZVP smd redo'!CN34:CP34)^(1/3)</f>
        <v>8.3055174757196557</v>
      </c>
      <c r="AY34" s="40">
        <f>'[3]methanogen M06-L TZVP smd redo'!DH34</f>
        <v>1.1161399999999999</v>
      </c>
      <c r="AZ34" s="40">
        <f>PRODUCT('[3]methanogen M06-L TZVP smd redo'!DJ34:DL34)^(1/3)</f>
        <v>8.3733523043626494</v>
      </c>
      <c r="BA34" s="40">
        <f>'[3]methanogen M06-L TZVP smd redo'!EI34</f>
        <v>1.1207199999999999</v>
      </c>
      <c r="BB34" s="40">
        <f>PRODUCT('[3]methanogen M06-L TZVP smd redo'!EJ34:EL34)^(1/3)</f>
        <v>8.9268596395413766</v>
      </c>
      <c r="BC34" s="40"/>
      <c r="BD34" s="44">
        <f>'[4]methanogen M06-L TZVP smd redo'!H34</f>
        <v>10.01695</v>
      </c>
      <c r="BE34" s="44">
        <f>'[4]methanogen M06-L TZVP smd redo'!M34</f>
        <v>9.5057899999999993</v>
      </c>
      <c r="BF34" s="44">
        <f>'[4]methanogen M06-L TZVP smd redo'!R34</f>
        <v>10.16046</v>
      </c>
      <c r="BG34" s="44">
        <f>'[4]methanogen M06-L TZVP smd redo'!Y34</f>
        <v>10.6471</v>
      </c>
      <c r="BH34" s="44">
        <f>'[4]methanogen M06-L TZVP smd redo'!Z34</f>
        <v>10.67887</v>
      </c>
      <c r="BI34" s="44">
        <f>PRODUCT('[4]methanogen M06-L TZVP smd redo'!AL34:AN34)^(1/3)</f>
        <v>9.8730478491867153</v>
      </c>
      <c r="BJ34" s="133">
        <f>PRODUCT('[4]methanogen M06-L TZVP smd redo'!BC34:BE34)^(1/3)</f>
        <v>9.3776367234513422</v>
      </c>
      <c r="BK34" s="133">
        <f>'[4]methanogen M06-L TZVP smd redo'!ER34</f>
        <v>9.0048899999999996</v>
      </c>
      <c r="BL34" s="40">
        <f>PRODUCT('[4]methanogen M06-L TZVP smd redo'!DZ34:EB34)^(1/3)</f>
        <v>10.050043398878969</v>
      </c>
      <c r="BM34" s="40">
        <f>PRODUCT('[4]methanogen M06-L TZVP smd redo'!CI34:CK34)^(1/3)</f>
        <v>9.3072258770082925</v>
      </c>
      <c r="BN34" s="40">
        <f>PRODUCT('[4]methanogen M06-L TZVP smd redo'!DD34:DF34)^(1/3)</f>
        <v>9.3866416344694343</v>
      </c>
      <c r="BO34" s="40"/>
      <c r="BP34" s="45">
        <f t="shared" si="39"/>
        <v>1.1269131968941868</v>
      </c>
      <c r="BQ34" s="45">
        <f t="shared" si="2"/>
        <v>1.0537735422305774</v>
      </c>
      <c r="BR34" s="45">
        <f t="shared" si="3"/>
        <v>0.93556689362489487</v>
      </c>
      <c r="BS34" s="45">
        <f t="shared" si="40"/>
        <v>0.95145460147000582</v>
      </c>
      <c r="BT34" s="45">
        <f t="shared" si="41"/>
        <v>1.0816183779439157</v>
      </c>
      <c r="BU34" s="45">
        <f t="shared" si="4"/>
        <v>1.0784005266293779</v>
      </c>
      <c r="BV34" s="45">
        <f t="shared" si="5"/>
        <v>1.052828995230372</v>
      </c>
      <c r="BW34" s="45">
        <f t="shared" si="6"/>
        <v>1.041393811967869</v>
      </c>
      <c r="BX34" s="45">
        <f t="shared" si="7"/>
        <v>0.9242106986691212</v>
      </c>
      <c r="BY34" s="45">
        <f t="shared" si="42"/>
        <v>0.32130380650130086</v>
      </c>
      <c r="BZ34" s="45">
        <f t="shared" si="8"/>
        <v>0.98177463222752048</v>
      </c>
      <c r="CA34" s="45">
        <f t="shared" si="9"/>
        <v>0.56880397354104273</v>
      </c>
      <c r="CB34" s="45">
        <f t="shared" si="10"/>
        <v>1.0717032121479062</v>
      </c>
      <c r="CC34" s="45">
        <f t="shared" si="11"/>
        <v>0.99153949191268653</v>
      </c>
      <c r="CD34" s="45">
        <f t="shared" si="12"/>
        <v>0.95073393523993222</v>
      </c>
      <c r="CE34" s="39"/>
      <c r="CF34" s="75">
        <f t="shared" si="43"/>
        <v>119.48221070197573</v>
      </c>
      <c r="CG34" s="75">
        <f t="shared" si="44"/>
        <v>52.377571465694075</v>
      </c>
      <c r="CH34" s="75">
        <f t="shared" si="45"/>
        <v>-66.602630078928485</v>
      </c>
      <c r="CI34" s="75">
        <f t="shared" si="46"/>
        <v>-49.763305974854958</v>
      </c>
      <c r="CJ34" s="75">
        <f t="shared" si="47"/>
        <v>78.458417604439418</v>
      </c>
      <c r="CK34" s="75">
        <f t="shared" si="48"/>
        <v>75.478949519052165</v>
      </c>
      <c r="CL34" s="75">
        <f t="shared" si="49"/>
        <v>51.480822271951034</v>
      </c>
      <c r="CM34" s="75">
        <f t="shared" si="50"/>
        <v>40.560019697001707</v>
      </c>
      <c r="CN34" s="75">
        <f t="shared" si="51"/>
        <v>-78.815204472397113</v>
      </c>
      <c r="CO34" s="75">
        <f t="shared" si="52"/>
        <v>-1135.3681657431353</v>
      </c>
      <c r="CP34" s="75">
        <f t="shared" si="53"/>
        <v>-18.393495716518331</v>
      </c>
      <c r="CQ34" s="75">
        <f t="shared" si="54"/>
        <v>-564.21941468585635</v>
      </c>
      <c r="CR34" s="75">
        <f t="shared" si="55"/>
        <v>69.249169977732876</v>
      </c>
      <c r="CS34" s="75">
        <f t="shared" si="56"/>
        <v>-8.4965013438026116</v>
      </c>
      <c r="CT34" s="75">
        <f t="shared" si="57"/>
        <v>-50.521029250593585</v>
      </c>
      <c r="CU34" s="130"/>
      <c r="CV34" s="45">
        <f t="shared" si="58"/>
        <v>0.99624554679817723</v>
      </c>
      <c r="CW34" s="45">
        <f t="shared" si="22"/>
        <v>1.0002646582135628</v>
      </c>
      <c r="CX34" s="45">
        <f t="shared" si="23"/>
        <v>0.99961251749025348</v>
      </c>
      <c r="CY34" s="45">
        <f t="shared" si="59"/>
        <v>0.99986223802087837</v>
      </c>
      <c r="CZ34" s="45">
        <f t="shared" si="60"/>
        <v>0.99968156086433957</v>
      </c>
      <c r="DA34" s="45">
        <f t="shared" si="24"/>
        <v>0.99956660697603039</v>
      </c>
      <c r="DB34" s="45">
        <f t="shared" si="25"/>
        <v>0.99977658560065019</v>
      </c>
      <c r="DC34" s="45">
        <f t="shared" si="26"/>
        <v>0.9998164414482813</v>
      </c>
      <c r="DD34" s="45">
        <f t="shared" si="61"/>
        <v>0.99610039567581787</v>
      </c>
      <c r="DE34" s="45">
        <f t="shared" si="27"/>
        <v>0.99610039567581765</v>
      </c>
      <c r="DF34" s="45">
        <f t="shared" si="62"/>
        <v>0.9956686927131585</v>
      </c>
      <c r="DG34" s="45">
        <f t="shared" si="28"/>
        <v>0.9952635233189967</v>
      </c>
      <c r="DH34" s="45">
        <f t="shared" si="29"/>
        <v>0.99997679428869946</v>
      </c>
      <c r="DI34" s="45">
        <f t="shared" si="30"/>
        <v>0.99998724684697093</v>
      </c>
      <c r="DJ34" s="45">
        <f t="shared" si="31"/>
        <v>1.0000162386981022</v>
      </c>
    </row>
    <row r="35" spans="1:114" x14ac:dyDescent="0.2">
      <c r="A35" s="43">
        <v>62</v>
      </c>
      <c r="B35" s="43">
        <f t="shared" si="0"/>
        <v>335.15</v>
      </c>
      <c r="C35" s="44">
        <f t="shared" si="35"/>
        <v>2.9837386244964943</v>
      </c>
      <c r="E35" s="40">
        <f>'[4]methanogen M06-L TZVP smd redo'!I35</f>
        <v>3.7264711372704262</v>
      </c>
      <c r="F35" s="40">
        <f>'[4]methanogen M06-L TZVP smd redo'!N35</f>
        <v>3.465425085692031</v>
      </c>
      <c r="G35" s="40">
        <f>'[4]methanogen M06-L TZVP smd redo'!S35</f>
        <v>3.8494407705382816</v>
      </c>
      <c r="H35" s="40">
        <f>'[4]methanogen M06-L TZVP smd redo'!AB35</f>
        <v>3.8746945632675001</v>
      </c>
      <c r="I35" s="40">
        <f>'[4]methanogen M06-L TZVP smd redo'!AS35</f>
        <v>4.3095795398875314</v>
      </c>
      <c r="J35" s="40">
        <f>'[4]methanogen M06-L TZVP smd redo'!BJ35</f>
        <v>4.5295783748013907</v>
      </c>
      <c r="K35" s="40">
        <f>'[4]methanogen M06-L TZVP smd redo'!EV35</f>
        <v>4.7122912200612266</v>
      </c>
      <c r="L35" s="40">
        <f>'[4]methanogen M06-L TZVP smd redo'!CL35</f>
        <v>4.310909678082675</v>
      </c>
      <c r="M35" s="40">
        <f>'[4]methanogen M06-L TZVP smd redo'!DG35</f>
        <v>4.3303949845197032</v>
      </c>
      <c r="N35" s="40">
        <f>'[4]methanogen M06-L TZVP smd redo'!EC35</f>
        <v>4.5028761551595409</v>
      </c>
      <c r="AA35" s="40">
        <f t="shared" si="1"/>
        <v>4.8328165689333824</v>
      </c>
      <c r="AB35" s="40"/>
      <c r="AC35" s="40">
        <f>EXP('d-beta'!Y36/1000)*'[3]methanogen M06-L TZVP smd redo'!EZ35</f>
        <v>9.5010927637721103</v>
      </c>
      <c r="AD35" s="40">
        <f>'[3]methanogen M06-L TZVP smd redo'!ET35</f>
        <v>2.9522599999999999</v>
      </c>
      <c r="AE35" s="40">
        <f>'[3]methanogen M06-L TZVP smd redo'!ER35</f>
        <v>1.1664399999999999</v>
      </c>
      <c r="AF35" s="40">
        <f>'[3]methanogen M06-L TZVP smd redo'!K35</f>
        <v>1.1516</v>
      </c>
      <c r="AG35" s="40">
        <f>'[3]methanogen M06-L TZVP smd redo'!J35</f>
        <v>8.5071399999999997</v>
      </c>
      <c r="AH35" s="40">
        <f>'[3]methanogen M06-L TZVP smd redo'!O35</f>
        <v>1.1456999999999999</v>
      </c>
      <c r="AI35" s="40">
        <f>'[3]methanogen M06-L TZVP smd redo'!N35</f>
        <v>8.1189099999999996</v>
      </c>
      <c r="AJ35" s="40">
        <f>'[3]methanogen M06-L TZVP smd redo'!S35</f>
        <v>1.14886</v>
      </c>
      <c r="AK35" s="40">
        <f>'[3]methanogen M06-L TZVP smd redo'!R35</f>
        <v>8.6477599999999999</v>
      </c>
      <c r="AL35" s="40">
        <f>'[3]methanogen M06-L TZVP smd redo'!Y35</f>
        <v>1.13181</v>
      </c>
      <c r="AM35" s="40">
        <f>'[3]methanogen M06-L TZVP smd redo'!W35</f>
        <v>9.2190600000000007</v>
      </c>
      <c r="AN35" s="40">
        <f>'[3]methanogen M06-L TZVP smd redo'!V35</f>
        <v>9.1926000000000005</v>
      </c>
      <c r="AO35" s="40">
        <f>'[3]methanogen M06-L TZVP smd redo'!AK35</f>
        <v>1.1181000000000001</v>
      </c>
      <c r="AP35" s="40">
        <f>PRODUCT('[3]methanogen M06-L TZVP smd redo'!AD35:AF35)^(1/3)</f>
        <v>8.6340101768590998</v>
      </c>
      <c r="AQ35" s="40">
        <f>'[3]methanogen M06-L TZVP smd redo'!BA35</f>
        <v>1.10137</v>
      </c>
      <c r="AR35" s="40">
        <f>PRODUCT('[3]methanogen M06-L TZVP smd redo'!AT35:AV35)^(1/3)</f>
        <v>8.3273869152789519</v>
      </c>
      <c r="AS35" s="41">
        <f>'[3]methanogen M06-L TZVP smd redo'!FO35</f>
        <v>1.10103</v>
      </c>
      <c r="AT35" s="40">
        <f>'[3]methanogen M06-L TZVP smd redo'!FK35</f>
        <v>8.0037000000000003</v>
      </c>
      <c r="AU35" s="40">
        <f>'[3]methanogen M06-L TZVP smd redo'!CD35</f>
        <v>8.4082600000000003</v>
      </c>
      <c r="AV35" s="40">
        <f>'[3]methanogen M06-L TZVP smd redo'!CG35</f>
        <v>4.5903099999999997</v>
      </c>
      <c r="AW35" s="40">
        <f>'[3]methanogen M06-L TZVP smd redo'!CK35</f>
        <v>1.1147199999999999</v>
      </c>
      <c r="AX35" s="40">
        <f>PRODUCT('[3]methanogen M06-L TZVP smd redo'!CN35:CP35)^(1/3)</f>
        <v>8.1684191032363298</v>
      </c>
      <c r="AY35" s="40">
        <f>'[3]methanogen M06-L TZVP smd redo'!DH35</f>
        <v>1.1151</v>
      </c>
      <c r="AZ35" s="40">
        <f>PRODUCT('[3]methanogen M06-L TZVP smd redo'!DJ35:DL35)^(1/3)</f>
        <v>8.2346278887855995</v>
      </c>
      <c r="BA35" s="40">
        <f>'[3]methanogen M06-L TZVP smd redo'!EI35</f>
        <v>1.1196699999999999</v>
      </c>
      <c r="BB35" s="40">
        <f>PRODUCT('[3]methanogen M06-L TZVP smd redo'!EJ35:EL35)^(1/3)</f>
        <v>8.7741783403716287</v>
      </c>
      <c r="BC35" s="40"/>
      <c r="BD35" s="44">
        <f>'[4]methanogen M06-L TZVP smd redo'!H35</f>
        <v>9.8333300000000001</v>
      </c>
      <c r="BE35" s="44">
        <f>'[4]methanogen M06-L TZVP smd redo'!M35</f>
        <v>9.3340700000000005</v>
      </c>
      <c r="BF35" s="44">
        <f>'[4]methanogen M06-L TZVP smd redo'!R35</f>
        <v>9.9733099999999997</v>
      </c>
      <c r="BG35" s="44">
        <f>'[4]methanogen M06-L TZVP smd redo'!Y35</f>
        <v>10.44459</v>
      </c>
      <c r="BH35" s="44">
        <f>'[4]methanogen M06-L TZVP smd redo'!Z35</f>
        <v>10.475860000000001</v>
      </c>
      <c r="BI35" s="44">
        <f>PRODUCT('[4]methanogen M06-L TZVP smd redo'!AL35:AN35)^(1/3)</f>
        <v>9.6952901097723263</v>
      </c>
      <c r="BJ35" s="133">
        <f>PRODUCT('[4]methanogen M06-L TZVP smd redo'!BC35:BE35)^(1/3)</f>
        <v>9.2130773095256497</v>
      </c>
      <c r="BK35" s="133">
        <f>'[4]methanogen M06-L TZVP smd redo'!ER35</f>
        <v>8.8538399999999999</v>
      </c>
      <c r="BL35" s="40">
        <f>PRODUCT('[4]methanogen M06-L TZVP smd redo'!DZ35:EB35)^(1/3)</f>
        <v>9.8684213474227924</v>
      </c>
      <c r="BM35" s="40">
        <f>PRODUCT('[4]methanogen M06-L TZVP smd redo'!CI35:CK35)^(1/3)</f>
        <v>9.1447531314488071</v>
      </c>
      <c r="BN35" s="40">
        <f>PRODUCT('[4]methanogen M06-L TZVP smd redo'!DD35:DF35)^(1/3)</f>
        <v>9.2221971230134692</v>
      </c>
      <c r="BO35" s="40"/>
      <c r="BP35" s="45">
        <f t="shared" si="39"/>
        <v>1.1270296678108371</v>
      </c>
      <c r="BQ35" s="45">
        <f t="shared" si="2"/>
        <v>1.0534879211319392</v>
      </c>
      <c r="BR35" s="45">
        <f t="shared" si="3"/>
        <v>0.93590493025886101</v>
      </c>
      <c r="BS35" s="45">
        <f t="shared" si="40"/>
        <v>0.95202780487711736</v>
      </c>
      <c r="BT35" s="45">
        <f t="shared" si="41"/>
        <v>1.0805102148971182</v>
      </c>
      <c r="BU35" s="45">
        <f t="shared" si="4"/>
        <v>1.0772849375051108</v>
      </c>
      <c r="BV35" s="45">
        <f t="shared" si="5"/>
        <v>1.0523400362382831</v>
      </c>
      <c r="BW35" s="45">
        <f t="shared" si="6"/>
        <v>1.0405741813185747</v>
      </c>
      <c r="BX35" s="45">
        <f t="shared" si="7"/>
        <v>0.92487245393069517</v>
      </c>
      <c r="BY35" s="45">
        <f t="shared" si="42"/>
        <v>0.32473590859957163</v>
      </c>
      <c r="BZ35" s="45">
        <f t="shared" si="8"/>
        <v>0.98156451667267097</v>
      </c>
      <c r="CA35" s="45">
        <f t="shared" si="9"/>
        <v>0.57100983581135412</v>
      </c>
      <c r="CB35" s="45">
        <f t="shared" si="10"/>
        <v>1.0711319373408019</v>
      </c>
      <c r="CC35" s="45">
        <f t="shared" si="11"/>
        <v>0.99160243589118202</v>
      </c>
      <c r="CD35" s="45">
        <f t="shared" si="12"/>
        <v>0.95120383388197893</v>
      </c>
      <c r="CE35" s="39"/>
      <c r="CF35" s="75">
        <f t="shared" si="43"/>
        <v>119.58555929929634</v>
      </c>
      <c r="CG35" s="75">
        <f t="shared" si="44"/>
        <v>52.106488730729147</v>
      </c>
      <c r="CH35" s="75">
        <f t="shared" si="45"/>
        <v>-66.241377899410367</v>
      </c>
      <c r="CI35" s="75">
        <f t="shared" si="46"/>
        <v>-49.161037813587427</v>
      </c>
      <c r="CJ35" s="75">
        <f t="shared" si="47"/>
        <v>77.433350781400904</v>
      </c>
      <c r="CK35" s="75">
        <f t="shared" si="48"/>
        <v>74.443929111465749</v>
      </c>
      <c r="CL35" s="75">
        <f t="shared" si="49"/>
        <v>51.016290451871512</v>
      </c>
      <c r="CM35" s="75">
        <f t="shared" si="50"/>
        <v>39.772658225278228</v>
      </c>
      <c r="CN35" s="75">
        <f t="shared" si="51"/>
        <v>-78.099438619578521</v>
      </c>
      <c r="CO35" s="75">
        <f t="shared" si="52"/>
        <v>-1124.7430159061346</v>
      </c>
      <c r="CP35" s="75">
        <f t="shared" si="53"/>
        <v>-18.60753469778081</v>
      </c>
      <c r="CQ35" s="75">
        <f t="shared" si="54"/>
        <v>-560.348843885424</v>
      </c>
      <c r="CR35" s="75">
        <f t="shared" si="55"/>
        <v>68.715974672648471</v>
      </c>
      <c r="CS35" s="75">
        <f t="shared" si="56"/>
        <v>-8.4330222981184431</v>
      </c>
      <c r="CT35" s="75">
        <f t="shared" si="57"/>
        <v>-50.026903039698091</v>
      </c>
      <c r="CU35" s="130"/>
      <c r="CV35" s="45">
        <f t="shared" si="58"/>
        <v>0.99628736389402128</v>
      </c>
      <c r="CW35" s="45">
        <f t="shared" si="22"/>
        <v>1.0002601445401633</v>
      </c>
      <c r="CX35" s="45">
        <f t="shared" si="23"/>
        <v>0.99961745689218928</v>
      </c>
      <c r="CY35" s="45">
        <f t="shared" si="59"/>
        <v>0.99985969906279504</v>
      </c>
      <c r="CZ35" s="45">
        <f t="shared" si="60"/>
        <v>0.99968209206045477</v>
      </c>
      <c r="DA35" s="45">
        <f t="shared" si="24"/>
        <v>0.99956698115254528</v>
      </c>
      <c r="DB35" s="45">
        <f t="shared" si="25"/>
        <v>0.99978099317367053</v>
      </c>
      <c r="DC35" s="45">
        <f t="shared" si="26"/>
        <v>0.99981814411264147</v>
      </c>
      <c r="DD35" s="45">
        <f t="shared" si="61"/>
        <v>0.9961402607474299</v>
      </c>
      <c r="DE35" s="45">
        <f t="shared" si="27"/>
        <v>0.99614026074743012</v>
      </c>
      <c r="DF35" s="45">
        <f t="shared" si="62"/>
        <v>0.99570891323981814</v>
      </c>
      <c r="DG35" s="45">
        <f t="shared" si="28"/>
        <v>0.99530981031959032</v>
      </c>
      <c r="DH35" s="45">
        <f t="shared" si="29"/>
        <v>0.99997341818477381</v>
      </c>
      <c r="DI35" s="45">
        <f t="shared" si="30"/>
        <v>0.99998059870881706</v>
      </c>
      <c r="DJ35" s="45">
        <f t="shared" si="31"/>
        <v>1.0000207261237535</v>
      </c>
    </row>
    <row r="36" spans="1:114" x14ac:dyDescent="0.2">
      <c r="A36" s="43">
        <v>64</v>
      </c>
      <c r="B36" s="43">
        <f t="shared" si="0"/>
        <v>337.15</v>
      </c>
      <c r="C36" s="44">
        <f t="shared" si="35"/>
        <v>2.966038855109002</v>
      </c>
      <c r="E36" s="40">
        <f>'[4]methanogen M06-L TZVP smd redo'!I36</f>
        <v>3.6845662709961147</v>
      </c>
      <c r="F36" s="40">
        <f>'[4]methanogen M06-L TZVP smd redo'!N36</f>
        <v>3.4282551303534969</v>
      </c>
      <c r="G36" s="40">
        <f>'[4]methanogen M06-L TZVP smd redo'!S36</f>
        <v>3.818999471169926</v>
      </c>
      <c r="H36" s="40">
        <f>'[4]methanogen M06-L TZVP smd redo'!AB36</f>
        <v>3.8334546622114107</v>
      </c>
      <c r="I36" s="40">
        <f>'[4]methanogen M06-L TZVP smd redo'!AS36</f>
        <v>4.2658181108410353</v>
      </c>
      <c r="J36" s="40">
        <f>'[4]methanogen M06-L TZVP smd redo'!BJ36</f>
        <v>4.4868527004768843</v>
      </c>
      <c r="K36" s="40">
        <f>'[4]methanogen M06-L TZVP smd redo'!EV36</f>
        <v>4.6668491895385245</v>
      </c>
      <c r="L36" s="40">
        <f>'[4]methanogen M06-L TZVP smd redo'!CL36</f>
        <v>4.2730256054852589</v>
      </c>
      <c r="M36" s="40">
        <f>'[4]methanogen M06-L TZVP smd redo'!DG36</f>
        <v>4.2807031490741387</v>
      </c>
      <c r="N36" s="40">
        <f>'[4]methanogen M06-L TZVP smd redo'!EC36</f>
        <v>4.4586388609146876</v>
      </c>
      <c r="AA36" s="40">
        <f t="shared" si="1"/>
        <v>4.7837341136269558</v>
      </c>
      <c r="AB36" s="40"/>
      <c r="AC36" s="40">
        <f>EXP('d-beta'!Y37/1000)*'[3]methanogen M06-L TZVP smd redo'!EZ36</f>
        <v>9.3417980084264354</v>
      </c>
      <c r="AD36" s="40">
        <f>'[3]methanogen M06-L TZVP smd redo'!ET36</f>
        <v>2.93086</v>
      </c>
      <c r="AE36" s="40">
        <f>'[3]methanogen M06-L TZVP smd redo'!ER36</f>
        <v>1.16499</v>
      </c>
      <c r="AF36" s="40">
        <f>'[3]methanogen M06-L TZVP smd redo'!K36</f>
        <v>1.15022</v>
      </c>
      <c r="AG36" s="40">
        <f>'[3]methanogen M06-L TZVP smd redo'!J36</f>
        <v>8.3635000000000002</v>
      </c>
      <c r="AH36" s="40">
        <f>'[3]methanogen M06-L TZVP smd redo'!O36</f>
        <v>1.14435</v>
      </c>
      <c r="AI36" s="40">
        <f>'[3]methanogen M06-L TZVP smd redo'!N36</f>
        <v>7.9837800000000003</v>
      </c>
      <c r="AJ36" s="40">
        <f>'[3]methanogen M06-L TZVP smd redo'!S36</f>
        <v>1.14747</v>
      </c>
      <c r="AK36" s="40">
        <f>'[3]methanogen M06-L TZVP smd redo'!R36</f>
        <v>8.5010300000000001</v>
      </c>
      <c r="AL36" s="40">
        <f>'[3]methanogen M06-L TZVP smd redo'!Y36</f>
        <v>1.1305700000000001</v>
      </c>
      <c r="AM36" s="40">
        <f>'[3]methanogen M06-L TZVP smd redo'!W36</f>
        <v>9.0562799999999992</v>
      </c>
      <c r="AN36" s="40">
        <f>'[3]methanogen M06-L TZVP smd redo'!V36</f>
        <v>9.0302000000000007</v>
      </c>
      <c r="AO36" s="40">
        <f>'[3]methanogen M06-L TZVP smd redo'!AK36</f>
        <v>1.1170500000000001</v>
      </c>
      <c r="AP36" s="40">
        <f>PRODUCT('[3]methanogen M06-L TZVP smd redo'!AD36:AF36)^(1/3)</f>
        <v>8.4888241635367958</v>
      </c>
      <c r="AQ36" s="40">
        <f>'[3]methanogen M06-L TZVP smd redo'!BA36</f>
        <v>1.1004799999999999</v>
      </c>
      <c r="AR36" s="40">
        <f>PRODUCT('[3]methanogen M06-L TZVP smd redo'!AT36:AV36)^(1/3)</f>
        <v>8.1900274266482818</v>
      </c>
      <c r="AS36" s="41">
        <f>'[3]methanogen M06-L TZVP smd redo'!FO36</f>
        <v>1.10022</v>
      </c>
      <c r="AT36" s="40">
        <f>'[3]methanogen M06-L TZVP smd redo'!FK36</f>
        <v>7.8772099999999998</v>
      </c>
      <c r="AU36" s="40">
        <f>'[3]methanogen M06-L TZVP smd redo'!CD36</f>
        <v>8.2660999999999998</v>
      </c>
      <c r="AV36" s="40">
        <f>'[3]methanogen M06-L TZVP smd redo'!CG36</f>
        <v>4.5352199999999998</v>
      </c>
      <c r="AW36" s="40">
        <f>'[3]methanogen M06-L TZVP smd redo'!CK36</f>
        <v>1.1136999999999999</v>
      </c>
      <c r="AX36" s="40">
        <f>PRODUCT('[3]methanogen M06-L TZVP smd redo'!CN36:CP36)^(1/3)</f>
        <v>8.0352439458445755</v>
      </c>
      <c r="AY36" s="40">
        <f>'[3]methanogen M06-L TZVP smd redo'!DH36</f>
        <v>1.11409</v>
      </c>
      <c r="AZ36" s="40">
        <f>PRODUCT('[3]methanogen M06-L TZVP smd redo'!DJ36:DL36)^(1/3)</f>
        <v>8.0998847971348464</v>
      </c>
      <c r="BA36" s="40">
        <f>'[3]methanogen M06-L TZVP smd redo'!EI36</f>
        <v>1.11863</v>
      </c>
      <c r="BB36" s="40">
        <f>PRODUCT('[3]methanogen M06-L TZVP smd redo'!EJ36:EL36)^(1/3)</f>
        <v>8.6259451002562972</v>
      </c>
      <c r="BC36" s="40"/>
      <c r="BD36" s="44">
        <f>'[4]methanogen M06-L TZVP smd redo'!H36</f>
        <v>9.6553100000000001</v>
      </c>
      <c r="BE36" s="44">
        <f>'[4]methanogen M06-L TZVP smd redo'!M36</f>
        <v>9.1675599999999999</v>
      </c>
      <c r="BF36" s="44">
        <f>'[4]methanogen M06-L TZVP smd redo'!R36</f>
        <v>9.7919300000000007</v>
      </c>
      <c r="BG36" s="44">
        <f>'[4]methanogen M06-L TZVP smd redo'!Y36</f>
        <v>10.24841</v>
      </c>
      <c r="BH36" s="44">
        <f>'[4]methanogen M06-L TZVP smd redo'!Z36</f>
        <v>10.27918</v>
      </c>
      <c r="BI36" s="44">
        <f>PRODUCT('[4]methanogen M06-L TZVP smd redo'!AL36:AN36)^(1/3)</f>
        <v>9.5228914005675485</v>
      </c>
      <c r="BJ36" s="133">
        <f>PRODUCT('[4]methanogen M06-L TZVP smd redo'!BC36:BE36)^(1/3)</f>
        <v>9.0534012125961656</v>
      </c>
      <c r="BK36" s="133">
        <f>'[4]methanogen M06-L TZVP smd redo'!ER36</f>
        <v>8.7071100000000001</v>
      </c>
      <c r="BL36" s="40">
        <f>PRODUCT('[4]methanogen M06-L TZVP smd redo'!DZ36:EB36)^(1/3)</f>
        <v>9.6922634482557246</v>
      </c>
      <c r="BM36" s="40">
        <f>PRODUCT('[4]methanogen M06-L TZVP smd redo'!CI36:CK36)^(1/3)</f>
        <v>8.9870898527295466</v>
      </c>
      <c r="BN36" s="40">
        <f>PRODUCT('[4]methanogen M06-L TZVP smd redo'!DD36:DF36)^(1/3)</f>
        <v>9.0626297216552452</v>
      </c>
      <c r="BO36" s="40"/>
      <c r="BP36" s="45">
        <f t="shared" si="39"/>
        <v>1.1271622829134136</v>
      </c>
      <c r="BQ36" s="45">
        <f t="shared" si="2"/>
        <v>1.0532039059466205</v>
      </c>
      <c r="BR36" s="45">
        <f t="shared" si="3"/>
        <v>0.93623626802887672</v>
      </c>
      <c r="BS36" s="45">
        <f t="shared" si="40"/>
        <v>0.9525983590130731</v>
      </c>
      <c r="BT36" s="45">
        <f t="shared" si="41"/>
        <v>1.0794179590651825</v>
      </c>
      <c r="BU36" s="45">
        <f t="shared" si="4"/>
        <v>1.0761867975717134</v>
      </c>
      <c r="BV36" s="45">
        <f t="shared" si="5"/>
        <v>1.0518578793700397</v>
      </c>
      <c r="BW36" s="45">
        <f t="shared" si="6"/>
        <v>1.0397710850783055</v>
      </c>
      <c r="BX36" s="45">
        <f t="shared" si="7"/>
        <v>0.92551935051388456</v>
      </c>
      <c r="BY36" s="45">
        <f t="shared" si="42"/>
        <v>0.32815567724164041</v>
      </c>
      <c r="BZ36" s="45">
        <f t="shared" si="8"/>
        <v>0.98136209727678203</v>
      </c>
      <c r="CA36" s="45">
        <f t="shared" si="9"/>
        <v>0.57320039664136535</v>
      </c>
      <c r="CB36" s="45">
        <f t="shared" si="10"/>
        <v>1.0705659917922006</v>
      </c>
      <c r="CC36" s="45">
        <f t="shared" si="11"/>
        <v>0.99166468550014841</v>
      </c>
      <c r="CD36" s="45">
        <f t="shared" si="12"/>
        <v>0.95166786435421569</v>
      </c>
      <c r="CE36" s="39"/>
      <c r="CF36" s="75">
        <f t="shared" si="43"/>
        <v>119.70322017789795</v>
      </c>
      <c r="CG36" s="75">
        <f t="shared" si="44"/>
        <v>51.836857279760572</v>
      </c>
      <c r="CH36" s="75">
        <f t="shared" si="45"/>
        <v>-65.887411250123165</v>
      </c>
      <c r="CI36" s="75">
        <f t="shared" si="46"/>
        <v>-48.561913256926807</v>
      </c>
      <c r="CJ36" s="75">
        <f t="shared" si="47"/>
        <v>76.421969071390521</v>
      </c>
      <c r="CK36" s="75">
        <f t="shared" si="48"/>
        <v>73.424050363399161</v>
      </c>
      <c r="CL36" s="75">
        <f t="shared" si="49"/>
        <v>50.558009533422265</v>
      </c>
      <c r="CM36" s="75">
        <f t="shared" si="50"/>
        <v>39.000578423780247</v>
      </c>
      <c r="CN36" s="75">
        <f t="shared" si="51"/>
        <v>-77.400239014402857</v>
      </c>
      <c r="CO36" s="75">
        <f t="shared" si="52"/>
        <v>-1114.2671574604528</v>
      </c>
      <c r="CP36" s="75">
        <f t="shared" si="53"/>
        <v>-18.813777147363965</v>
      </c>
      <c r="CQ36" s="75">
        <f t="shared" si="54"/>
        <v>-556.51989105109976</v>
      </c>
      <c r="CR36" s="75">
        <f t="shared" si="55"/>
        <v>68.187472913295792</v>
      </c>
      <c r="CS36" s="75">
        <f t="shared" si="56"/>
        <v>-8.3702474874886335</v>
      </c>
      <c r="CT36" s="75">
        <f t="shared" si="57"/>
        <v>-49.539187045114751</v>
      </c>
      <c r="CU36" s="130"/>
      <c r="CV36" s="45">
        <f t="shared" si="58"/>
        <v>0.99632895991946402</v>
      </c>
      <c r="CW36" s="45">
        <f t="shared" si="22"/>
        <v>1.0002554354427755</v>
      </c>
      <c r="CX36" s="45">
        <f t="shared" si="23"/>
        <v>0.99961074223438484</v>
      </c>
      <c r="CY36" s="45">
        <f t="shared" si="59"/>
        <v>0.99987161357413978</v>
      </c>
      <c r="CZ36" s="45">
        <f t="shared" si="60"/>
        <v>0.99968342509300079</v>
      </c>
      <c r="DA36" s="45">
        <f t="shared" si="24"/>
        <v>0.9995694731008139</v>
      </c>
      <c r="DB36" s="45">
        <f t="shared" si="25"/>
        <v>0.99977995273005138</v>
      </c>
      <c r="DC36" s="45">
        <f t="shared" si="26"/>
        <v>0.99982083962538726</v>
      </c>
      <c r="DD36" s="45">
        <f t="shared" si="61"/>
        <v>0.99618118459351257</v>
      </c>
      <c r="DE36" s="45">
        <f t="shared" si="27"/>
        <v>0.99618118459351279</v>
      </c>
      <c r="DF36" s="45">
        <f t="shared" si="62"/>
        <v>0.99575230179708252</v>
      </c>
      <c r="DG36" s="45">
        <f t="shared" si="28"/>
        <v>0.99535482912240669</v>
      </c>
      <c r="DH36" s="45">
        <f t="shared" si="29"/>
        <v>0.99997191218632031</v>
      </c>
      <c r="DI36" s="45">
        <f t="shared" si="30"/>
        <v>0.99999235518160901</v>
      </c>
      <c r="DJ36" s="45">
        <f t="shared" si="31"/>
        <v>1.0000148218110829</v>
      </c>
    </row>
    <row r="37" spans="1:114" x14ac:dyDescent="0.2">
      <c r="A37" s="43">
        <v>66</v>
      </c>
      <c r="B37" s="43">
        <f t="shared" si="0"/>
        <v>339.15</v>
      </c>
      <c r="C37" s="44">
        <f t="shared" si="35"/>
        <v>2.9485478401887071</v>
      </c>
      <c r="E37" s="40">
        <f>'[4]methanogen M06-L TZVP smd redo'!I37</f>
        <v>3.653050261378965</v>
      </c>
      <c r="F37" s="40">
        <f>'[4]methanogen M06-L TZVP smd redo'!N37</f>
        <v>3.3988833771390059</v>
      </c>
      <c r="G37" s="40">
        <f>'[4]methanogen M06-L TZVP smd redo'!S37</f>
        <v>3.7857855009209018</v>
      </c>
      <c r="H37" s="40">
        <f>'[4]methanogen M06-L TZVP smd redo'!AB37</f>
        <v>3.7995887140305218</v>
      </c>
      <c r="I37" s="40">
        <f>'[4]methanogen M06-L TZVP smd redo'!AS37</f>
        <v>4.2261531683507325</v>
      </c>
      <c r="J37" s="40">
        <f>'[4]methanogen M06-L TZVP smd redo'!BJ37</f>
        <v>4.4467261588698737</v>
      </c>
      <c r="K37" s="40">
        <f>'[4]methanogen M06-L TZVP smd redo'!EV37</f>
        <v>4.6142968433535714</v>
      </c>
      <c r="L37" s="40">
        <f>'[4]methanogen M06-L TZVP smd redo'!CL37</f>
        <v>4.230113816840575</v>
      </c>
      <c r="M37" s="40">
        <f>'[4]methanogen M06-L TZVP smd redo'!DG37</f>
        <v>4.2447905374833894</v>
      </c>
      <c r="N37" s="40">
        <f>'[4]methanogen M06-L TZVP smd redo'!EC37</f>
        <v>4.4112871469224046</v>
      </c>
      <c r="AA37" s="40">
        <f t="shared" si="1"/>
        <v>4.7352998361991849</v>
      </c>
      <c r="AB37" s="40"/>
      <c r="AC37" s="40">
        <f>EXP('d-beta'!Y38/1000)*'[3]methanogen M06-L TZVP smd redo'!EZ37</f>
        <v>9.187173997057041</v>
      </c>
      <c r="AD37" s="40">
        <f>'[3]methanogen M06-L TZVP smd redo'!ET37</f>
        <v>2.9098700000000002</v>
      </c>
      <c r="AE37" s="40">
        <f>'[3]methanogen M06-L TZVP smd redo'!ER37</f>
        <v>1.1635500000000001</v>
      </c>
      <c r="AF37" s="40">
        <f>'[3]methanogen M06-L TZVP smd redo'!K37</f>
        <v>1.1488499999999999</v>
      </c>
      <c r="AG37" s="40">
        <f>'[3]methanogen M06-L TZVP smd redo'!J37</f>
        <v>8.2240199999999994</v>
      </c>
      <c r="AH37" s="40">
        <f>'[3]methanogen M06-L TZVP smd redo'!O37</f>
        <v>1.1430100000000001</v>
      </c>
      <c r="AI37" s="40">
        <f>'[3]methanogen M06-L TZVP smd redo'!N37</f>
        <v>7.8525499999999999</v>
      </c>
      <c r="AJ37" s="40">
        <f>'[3]methanogen M06-L TZVP smd redo'!S37</f>
        <v>1.1460999999999999</v>
      </c>
      <c r="AK37" s="40">
        <f>'[3]methanogen M06-L TZVP smd redo'!R37</f>
        <v>8.3586100000000005</v>
      </c>
      <c r="AL37" s="40">
        <f>'[3]methanogen M06-L TZVP smd redo'!Y37</f>
        <v>1.12934</v>
      </c>
      <c r="AM37" s="40">
        <f>'[3]methanogen M06-L TZVP smd redo'!W37</f>
        <v>8.8983500000000006</v>
      </c>
      <c r="AN37" s="40">
        <f>'[3]methanogen M06-L TZVP smd redo'!V37</f>
        <v>8.8726400000000005</v>
      </c>
      <c r="AO37" s="40">
        <f>'[3]methanogen M06-L TZVP smd redo'!AK37</f>
        <v>1.1160099999999999</v>
      </c>
      <c r="AP37" s="40">
        <f>PRODUCT('[3]methanogen M06-L TZVP smd redo'!AD37:AF37)^(1/3)</f>
        <v>8.3478316014518139</v>
      </c>
      <c r="AQ37" s="40">
        <f>'[3]methanogen M06-L TZVP smd redo'!BA37</f>
        <v>1.0995999999999999</v>
      </c>
      <c r="AR37" s="40">
        <f>PRODUCT('[3]methanogen M06-L TZVP smd redo'!AT37:AV37)^(1/3)</f>
        <v>8.0565945948276418</v>
      </c>
      <c r="AS37" s="41">
        <f>'[3]methanogen M06-L TZVP smd redo'!FO37</f>
        <v>1.0994299999999999</v>
      </c>
      <c r="AT37" s="40">
        <f>'[3]methanogen M06-L TZVP smd redo'!FK37</f>
        <v>7.7542200000000001</v>
      </c>
      <c r="AU37" s="40">
        <f>'[3]methanogen M06-L TZVP smd redo'!CD37</f>
        <v>8.1280699999999992</v>
      </c>
      <c r="AV37" s="40">
        <f>'[3]methanogen M06-L TZVP smd redo'!CG37</f>
        <v>4.4814600000000002</v>
      </c>
      <c r="AW37" s="40">
        <f>'[3]methanogen M06-L TZVP smd redo'!CK37</f>
        <v>1.1127</v>
      </c>
      <c r="AX37" s="40">
        <f>PRODUCT('[3]methanogen M06-L TZVP smd redo'!CN37:CP37)^(1/3)</f>
        <v>7.9058456109487558</v>
      </c>
      <c r="AY37" s="40">
        <f>'[3]methanogen M06-L TZVP smd redo'!DH37</f>
        <v>1.1130800000000001</v>
      </c>
      <c r="AZ37" s="40">
        <f>PRODUCT('[3]methanogen M06-L TZVP smd redo'!DJ37:DL37)^(1/3)</f>
        <v>7.9689700443228171</v>
      </c>
      <c r="BA37" s="40">
        <f>'[3]methanogen M06-L TZVP smd redo'!EI37</f>
        <v>1.11761</v>
      </c>
      <c r="BB37" s="40">
        <f>PRODUCT('[3]methanogen M06-L TZVP smd redo'!EJ37:EL37)^(1/3)</f>
        <v>8.4819863701241847</v>
      </c>
      <c r="BC37" s="40"/>
      <c r="BD37" s="44">
        <f>'[4]methanogen M06-L TZVP smd redo'!H37</f>
        <v>9.4826800000000002</v>
      </c>
      <c r="BE37" s="44">
        <f>'[4]methanogen M06-L TZVP smd redo'!M37</f>
        <v>9.0060500000000001</v>
      </c>
      <c r="BF37" s="44">
        <f>'[4]methanogen M06-L TZVP smd redo'!R37</f>
        <v>9.6160700000000006</v>
      </c>
      <c r="BG37" s="44">
        <f>'[4]methanogen M06-L TZVP smd redo'!Y37</f>
        <v>10.058299999999999</v>
      </c>
      <c r="BH37" s="44">
        <f>'[4]methanogen M06-L TZVP smd redo'!Z37</f>
        <v>10.0886</v>
      </c>
      <c r="BI37" s="44">
        <f>PRODUCT('[4]methanogen M06-L TZVP smd redo'!AL37:AN37)^(1/3)</f>
        <v>9.3556355022363977</v>
      </c>
      <c r="BJ37" s="133">
        <f>PRODUCT('[4]methanogen M06-L TZVP smd redo'!BC37:BE37)^(1/3)</f>
        <v>8.8984251032143522</v>
      </c>
      <c r="BK37" s="133">
        <f>'[4]methanogen M06-L TZVP smd redo'!ER37</f>
        <v>8.5645600000000002</v>
      </c>
      <c r="BL37" s="40">
        <f>PRODUCT('[4]methanogen M06-L TZVP smd redo'!DZ37:EB37)^(1/3)</f>
        <v>9.52136981648286</v>
      </c>
      <c r="BM37" s="40">
        <f>PRODUCT('[4]methanogen M06-L TZVP smd redo'!CI37:CK37)^(1/3)</f>
        <v>8.8340460220903907</v>
      </c>
      <c r="BN37" s="40">
        <f>PRODUCT('[4]methanogen M06-L TZVP smd redo'!DD37:DF37)^(1/3)</f>
        <v>8.9077528984772147</v>
      </c>
      <c r="BO37" s="40"/>
      <c r="BP37" s="45">
        <f t="shared" si="39"/>
        <v>1.127290629260475</v>
      </c>
      <c r="BQ37" s="45">
        <f t="shared" si="2"/>
        <v>1.0529233126620439</v>
      </c>
      <c r="BR37" s="45">
        <f t="shared" si="3"/>
        <v>0.93656244182914639</v>
      </c>
      <c r="BS37" s="45">
        <f t="shared" si="40"/>
        <v>0.95316198481454328</v>
      </c>
      <c r="BT37" s="45">
        <f t="shared" si="41"/>
        <v>1.0783447043857568</v>
      </c>
      <c r="BU37" s="45">
        <f t="shared" si="4"/>
        <v>1.0751060147218898</v>
      </c>
      <c r="BV37" s="45">
        <f t="shared" si="5"/>
        <v>1.0513810470638101</v>
      </c>
      <c r="BW37" s="45">
        <f t="shared" si="6"/>
        <v>1.038982166417697</v>
      </c>
      <c r="BX37" s="45">
        <f t="shared" si="7"/>
        <v>0.92615859807323297</v>
      </c>
      <c r="BY37" s="45">
        <f t="shared" si="42"/>
        <v>0.33156716413310405</v>
      </c>
      <c r="BZ37" s="45">
        <f t="shared" si="8"/>
        <v>0.98115778148964228</v>
      </c>
      <c r="CA37" s="45">
        <f t="shared" si="9"/>
        <v>0.57537263046788156</v>
      </c>
      <c r="CB37" s="45">
        <f t="shared" si="10"/>
        <v>1.0700061759292083</v>
      </c>
      <c r="CC37" s="45">
        <f t="shared" si="11"/>
        <v>0.99172553648188599</v>
      </c>
      <c r="CD37" s="45">
        <f t="shared" si="12"/>
        <v>0.95212697163628068</v>
      </c>
      <c r="CE37" s="39"/>
      <c r="CF37" s="75">
        <f t="shared" si="43"/>
        <v>119.81708048210477</v>
      </c>
      <c r="CG37" s="75">
        <f t="shared" si="44"/>
        <v>51.570403018348834</v>
      </c>
      <c r="CH37" s="75">
        <f t="shared" si="45"/>
        <v>-65.539083582178179</v>
      </c>
      <c r="CI37" s="75">
        <f t="shared" si="46"/>
        <v>-47.970416199357551</v>
      </c>
      <c r="CJ37" s="75">
        <f t="shared" si="47"/>
        <v>75.427184254587146</v>
      </c>
      <c r="CK37" s="75">
        <f t="shared" si="48"/>
        <v>72.419275063100756</v>
      </c>
      <c r="CL37" s="75">
        <f t="shared" si="49"/>
        <v>50.104582860488172</v>
      </c>
      <c r="CM37" s="75">
        <f t="shared" si="50"/>
        <v>38.241547790474243</v>
      </c>
      <c r="CN37" s="75">
        <f t="shared" si="51"/>
        <v>-76.709786784055154</v>
      </c>
      <c r="CO37" s="75">
        <f t="shared" si="52"/>
        <v>-1103.9248831418306</v>
      </c>
      <c r="CP37" s="75">
        <f t="shared" si="53"/>
        <v>-19.021994949474944</v>
      </c>
      <c r="CQ37" s="75">
        <f t="shared" si="54"/>
        <v>-552.73739509282655</v>
      </c>
      <c r="CR37" s="75">
        <f t="shared" si="55"/>
        <v>67.664420353613849</v>
      </c>
      <c r="CS37" s="75">
        <f t="shared" si="56"/>
        <v>-8.3088869129710652</v>
      </c>
      <c r="CT37" s="75">
        <f t="shared" si="57"/>
        <v>-49.056879516713508</v>
      </c>
      <c r="CU37" s="130"/>
      <c r="CV37" s="45">
        <f t="shared" si="58"/>
        <v>0.99636024594312989</v>
      </c>
      <c r="CW37" s="45">
        <f t="shared" si="22"/>
        <v>1.0002533059269356</v>
      </c>
      <c r="CX37" s="45">
        <f t="shared" si="23"/>
        <v>0.99961455708043445</v>
      </c>
      <c r="CY37" s="45">
        <f t="shared" si="59"/>
        <v>0.99987182974886335</v>
      </c>
      <c r="CZ37" s="45">
        <f t="shared" si="60"/>
        <v>0.99968961603089779</v>
      </c>
      <c r="DA37" s="45">
        <f t="shared" si="24"/>
        <v>0.99957523068586251</v>
      </c>
      <c r="DB37" s="45">
        <f t="shared" si="25"/>
        <v>0.9997804034950043</v>
      </c>
      <c r="DC37" s="45">
        <f t="shared" si="26"/>
        <v>0.99983319898491352</v>
      </c>
      <c r="DD37" s="45">
        <f t="shared" si="61"/>
        <v>0.99621479351381459</v>
      </c>
      <c r="DE37" s="45">
        <f t="shared" si="27"/>
        <v>0.99621479351381481</v>
      </c>
      <c r="DF37" s="45">
        <f t="shared" si="62"/>
        <v>0.99579163203924004</v>
      </c>
      <c r="DG37" s="45">
        <f t="shared" si="28"/>
        <v>0.99540689709687358</v>
      </c>
      <c r="DH37" s="45">
        <f t="shared" si="29"/>
        <v>0.99996471787798746</v>
      </c>
      <c r="DI37" s="45">
        <f t="shared" si="30"/>
        <v>0.99998538531563108</v>
      </c>
      <c r="DJ37" s="45">
        <f t="shared" si="31"/>
        <v>1.0000185589362254</v>
      </c>
    </row>
    <row r="38" spans="1:114" x14ac:dyDescent="0.2">
      <c r="A38" s="43">
        <v>68</v>
      </c>
      <c r="B38" s="43">
        <f t="shared" si="0"/>
        <v>341.15</v>
      </c>
      <c r="C38" s="44">
        <f t="shared" si="35"/>
        <v>2.9312619082515026</v>
      </c>
      <c r="E38" s="40">
        <f>'[4]methanogen M06-L TZVP smd redo'!I38</f>
        <v>3.6111938924587861</v>
      </c>
      <c r="F38" s="40">
        <f>'[4]methanogen M06-L TZVP smd redo'!N38</f>
        <v>3.3603795216896604</v>
      </c>
      <c r="G38" s="40">
        <f>'[4]methanogen M06-L TZVP smd redo'!S38</f>
        <v>3.7533875984101517</v>
      </c>
      <c r="H38" s="40">
        <f>'[4]methanogen M06-L TZVP smd redo'!AB38</f>
        <v>3.7644644190975018</v>
      </c>
      <c r="I38" s="40">
        <f>'[4]methanogen M06-L TZVP smd redo'!AS38</f>
        <v>4.1830265426192614</v>
      </c>
      <c r="J38" s="40">
        <f>'[4]methanogen M06-L TZVP smd redo'!BJ38</f>
        <v>4.4002568699268441</v>
      </c>
      <c r="K38" s="40">
        <f>'[4]methanogen M06-L TZVP smd redo'!EV38</f>
        <v>4.5714794310871554</v>
      </c>
      <c r="L38" s="40">
        <f>'[4]methanogen M06-L TZVP smd redo'!CL38</f>
        <v>4.1908385881197496</v>
      </c>
      <c r="M38" s="40">
        <f>'[4]methanogen M06-L TZVP smd redo'!DG38</f>
        <v>4.2032874680681953</v>
      </c>
      <c r="N38" s="40">
        <f>'[4]methanogen M06-L TZVP smd redo'!EC38</f>
        <v>4.3664733579791282</v>
      </c>
      <c r="AA38" s="40">
        <f t="shared" si="1"/>
        <v>4.6875038453577558</v>
      </c>
      <c r="AB38" s="40"/>
      <c r="AC38" s="40">
        <f>EXP('d-beta'!Y39/1000)*'[3]methanogen M06-L TZVP smd redo'!EZ38</f>
        <v>9.0370259063575684</v>
      </c>
      <c r="AD38" s="40">
        <f>'[3]methanogen M06-L TZVP smd redo'!ET38</f>
        <v>2.8892699999999998</v>
      </c>
      <c r="AE38" s="40">
        <f>'[3]methanogen M06-L TZVP smd redo'!ER38</f>
        <v>1.16214</v>
      </c>
      <c r="AF38" s="40">
        <f>'[3]methanogen M06-L TZVP smd redo'!K38</f>
        <v>1.14751</v>
      </c>
      <c r="AG38" s="40">
        <f>'[3]methanogen M06-L TZVP smd redo'!J38</f>
        <v>8.0885499999999997</v>
      </c>
      <c r="AH38" s="40">
        <f>'[3]methanogen M06-L TZVP smd redo'!O38</f>
        <v>1.1416999999999999</v>
      </c>
      <c r="AI38" s="40">
        <f>'[3]methanogen M06-L TZVP smd redo'!N38</f>
        <v>7.7250699999999997</v>
      </c>
      <c r="AJ38" s="40">
        <f>'[3]methanogen M06-L TZVP smd redo'!S38</f>
        <v>1.1447499999999999</v>
      </c>
      <c r="AK38" s="40">
        <f>'[3]methanogen M06-L TZVP smd redo'!R38</f>
        <v>8.2203099999999996</v>
      </c>
      <c r="AL38" s="40">
        <f>'[3]methanogen M06-L TZVP smd redo'!Y38</f>
        <v>1.1281300000000001</v>
      </c>
      <c r="AM38" s="40">
        <f>'[3]methanogen M06-L TZVP smd redo'!W38</f>
        <v>8.7450899999999994</v>
      </c>
      <c r="AN38" s="40">
        <f>'[3]methanogen M06-L TZVP smd redo'!V38</f>
        <v>8.7197300000000002</v>
      </c>
      <c r="AO38" s="40">
        <f>'[3]methanogen M06-L TZVP smd redo'!AK38</f>
        <v>1.1149899999999999</v>
      </c>
      <c r="AP38" s="40">
        <f>PRODUCT('[3]methanogen M06-L TZVP smd redo'!AD38:AF38)^(1/3)</f>
        <v>8.2108657210096254</v>
      </c>
      <c r="AQ38" s="40">
        <f>'[3]methanogen M06-L TZVP smd redo'!BA38</f>
        <v>1.09874</v>
      </c>
      <c r="AR38" s="40">
        <f>PRODUCT('[3]methanogen M06-L TZVP smd redo'!AT38:AV38)^(1/3)</f>
        <v>7.926938403662235</v>
      </c>
      <c r="AS38" s="41">
        <f>'[3]methanogen M06-L TZVP smd redo'!FO38</f>
        <v>1.0986400000000001</v>
      </c>
      <c r="AT38" s="40">
        <f>'[3]methanogen M06-L TZVP smd redo'!FK38</f>
        <v>7.6345900000000002</v>
      </c>
      <c r="AU38" s="40">
        <f>'[3]methanogen M06-L TZVP smd redo'!CD38</f>
        <v>7.9940300000000004</v>
      </c>
      <c r="AV38" s="40">
        <f>'[3]methanogen M06-L TZVP smd redo'!CG38</f>
        <v>4.4289899999999998</v>
      </c>
      <c r="AW38" s="40">
        <f>'[3]methanogen M06-L TZVP smd redo'!CK38</f>
        <v>1.11171</v>
      </c>
      <c r="AX38" s="40">
        <f>PRODUCT('[3]methanogen M06-L TZVP smd redo'!CN38:CP38)^(1/3)</f>
        <v>7.7800875352870262</v>
      </c>
      <c r="AY38" s="40">
        <f>'[3]methanogen M06-L TZVP smd redo'!DH38</f>
        <v>1.11209</v>
      </c>
      <c r="AZ38" s="40">
        <f>PRODUCT('[3]methanogen M06-L TZVP smd redo'!DJ38:DL38)^(1/3)</f>
        <v>7.8417438450856807</v>
      </c>
      <c r="BA38" s="40">
        <f>'[3]methanogen M06-L TZVP smd redo'!EI38</f>
        <v>1.1166</v>
      </c>
      <c r="BB38" s="40">
        <f>PRODUCT('[3]methanogen M06-L TZVP smd redo'!EJ38:EL38)^(1/3)</f>
        <v>8.3421524160752387</v>
      </c>
      <c r="BC38" s="40"/>
      <c r="BD38" s="44">
        <f>'[4]methanogen M06-L TZVP smd redo'!H38</f>
        <v>9.3152100000000004</v>
      </c>
      <c r="BE38" s="44">
        <f>'[4]methanogen M06-L TZVP smd redo'!M38</f>
        <v>8.8493499999999994</v>
      </c>
      <c r="BF38" s="44">
        <f>'[4]methanogen M06-L TZVP smd redo'!R38</f>
        <v>9.4455200000000001</v>
      </c>
      <c r="BG38" s="44">
        <f>'[4]methanogen M06-L TZVP smd redo'!Y38</f>
        <v>9.8740199999999998</v>
      </c>
      <c r="BH38" s="44">
        <f>'[4]methanogen M06-L TZVP smd redo'!Z38</f>
        <v>9.9038500000000003</v>
      </c>
      <c r="BI38" s="44">
        <f>PRODUCT('[4]methanogen M06-L TZVP smd redo'!AL38:AN38)^(1/3)</f>
        <v>9.1933289170183148</v>
      </c>
      <c r="BJ38" s="133">
        <f>PRODUCT('[4]methanogen M06-L TZVP smd redo'!BC38:BE38)^(1/3)</f>
        <v>8.7479689738127551</v>
      </c>
      <c r="BK38" s="133">
        <f>'[4]methanogen M06-L TZVP smd redo'!ER38</f>
        <v>8.4260099999999998</v>
      </c>
      <c r="BL38" s="40">
        <f>PRODUCT('[4]methanogen M06-L TZVP smd redo'!DZ38:EB38)^(1/3)</f>
        <v>9.3555204207420353</v>
      </c>
      <c r="BM38" s="40">
        <f>PRODUCT('[4]methanogen M06-L TZVP smd redo'!CI38:CK38)^(1/3)</f>
        <v>8.6854485196382871</v>
      </c>
      <c r="BN38" s="40">
        <f>PRODUCT('[4]methanogen M06-L TZVP smd redo'!DD38:DF38)^(1/3)</f>
        <v>8.7573806264192786</v>
      </c>
      <c r="BO38" s="40"/>
      <c r="BP38" s="45">
        <f t="shared" si="39"/>
        <v>1.1274345169689555</v>
      </c>
      <c r="BQ38" s="45">
        <f t="shared" si="2"/>
        <v>1.0526434144880699</v>
      </c>
      <c r="BR38" s="45">
        <f t="shared" si="3"/>
        <v>0.93688330552473542</v>
      </c>
      <c r="BS38" s="45">
        <f t="shared" si="40"/>
        <v>0.95372203738950001</v>
      </c>
      <c r="BT38" s="45">
        <f t="shared" si="41"/>
        <v>1.0772865943767549</v>
      </c>
      <c r="BU38" s="45">
        <f t="shared" si="4"/>
        <v>1.0740418502509594</v>
      </c>
      <c r="BV38" s="45">
        <f t="shared" si="5"/>
        <v>1.0509100963365046</v>
      </c>
      <c r="BW38" s="45">
        <f t="shared" si="6"/>
        <v>1.038210134311822</v>
      </c>
      <c r="BX38" s="45">
        <f t="shared" si="7"/>
        <v>0.926792313819498</v>
      </c>
      <c r="BY38" s="45">
        <f t="shared" si="42"/>
        <v>0.3349691242776498</v>
      </c>
      <c r="BZ38" s="45">
        <f t="shared" si="8"/>
        <v>0.98096186324908752</v>
      </c>
      <c r="CA38" s="45">
        <f t="shared" si="9"/>
        <v>0.57753414398986003</v>
      </c>
      <c r="CB38" s="45">
        <f t="shared" si="10"/>
        <v>1.0694505717553411</v>
      </c>
      <c r="CC38" s="45">
        <f t="shared" si="11"/>
        <v>0.99178611620876833</v>
      </c>
      <c r="CD38" s="45">
        <f t="shared" si="12"/>
        <v>0.95257993110721551</v>
      </c>
      <c r="CE38" s="39"/>
      <c r="CF38" s="75">
        <f t="shared" si="43"/>
        <v>119.94471263178515</v>
      </c>
      <c r="CG38" s="75">
        <f t="shared" si="44"/>
        <v>51.304538088006268</v>
      </c>
      <c r="CH38" s="75">
        <f t="shared" si="45"/>
        <v>-65.196545028094562</v>
      </c>
      <c r="CI38" s="75">
        <f t="shared" si="46"/>
        <v>-47.383015408812611</v>
      </c>
      <c r="CJ38" s="75">
        <f t="shared" si="47"/>
        <v>74.445467117161627</v>
      </c>
      <c r="CK38" s="75">
        <f t="shared" si="48"/>
        <v>71.428962041605203</v>
      </c>
      <c r="CL38" s="75">
        <f t="shared" si="49"/>
        <v>49.656547166990599</v>
      </c>
      <c r="CM38" s="75">
        <f t="shared" si="50"/>
        <v>37.498205788721918</v>
      </c>
      <c r="CN38" s="75">
        <f t="shared" si="51"/>
        <v>-76.025779704422888</v>
      </c>
      <c r="CO38" s="75">
        <f t="shared" si="52"/>
        <v>-1093.7169177400222</v>
      </c>
      <c r="CP38" s="75">
        <f t="shared" si="53"/>
        <v>-19.221695555634415</v>
      </c>
      <c r="CQ38" s="75">
        <f t="shared" si="54"/>
        <v>-548.98771454196549</v>
      </c>
      <c r="CR38" s="75">
        <f t="shared" si="55"/>
        <v>67.145032254781086</v>
      </c>
      <c r="CS38" s="75">
        <f t="shared" si="56"/>
        <v>-8.2478036046688459</v>
      </c>
      <c r="CT38" s="75">
        <f t="shared" si="57"/>
        <v>-48.581258329200345</v>
      </c>
      <c r="CU38" s="130"/>
      <c r="CV38" s="45">
        <f t="shared" si="58"/>
        <v>0.99640179990574551</v>
      </c>
      <c r="CW38" s="45">
        <f t="shared" si="22"/>
        <v>1.0002499743620419</v>
      </c>
      <c r="CX38" s="45">
        <f t="shared" si="23"/>
        <v>0.99960846151895855</v>
      </c>
      <c r="CY38" s="45">
        <f t="shared" si="59"/>
        <v>0.99987659307408383</v>
      </c>
      <c r="CZ38" s="45">
        <f t="shared" si="60"/>
        <v>0.99969552011150487</v>
      </c>
      <c r="DA38" s="45">
        <f t="shared" si="24"/>
        <v>0.99958318143958003</v>
      </c>
      <c r="DB38" s="45">
        <f t="shared" si="25"/>
        <v>0.99978372135428906</v>
      </c>
      <c r="DC38" s="45">
        <f t="shared" si="26"/>
        <v>0.99982955661725803</v>
      </c>
      <c r="DD38" s="45">
        <f t="shared" si="61"/>
        <v>0.99624965362638529</v>
      </c>
      <c r="DE38" s="45">
        <f t="shared" si="27"/>
        <v>0.99624965362638529</v>
      </c>
      <c r="DF38" s="45">
        <f t="shared" si="62"/>
        <v>0.9958343982799418</v>
      </c>
      <c r="DG38" s="45">
        <f t="shared" si="28"/>
        <v>0.99544932389114216</v>
      </c>
      <c r="DH38" s="45">
        <f t="shared" si="29"/>
        <v>0.99996636449292298</v>
      </c>
      <c r="DI38" s="45">
        <f t="shared" si="30"/>
        <v>0.99998760322725111</v>
      </c>
      <c r="DJ38" s="45">
        <f t="shared" si="31"/>
        <v>1.0000201765265031</v>
      </c>
    </row>
    <row r="39" spans="1:114" x14ac:dyDescent="0.2">
      <c r="A39" s="43">
        <v>70</v>
      </c>
      <c r="B39" s="43">
        <f t="shared" si="0"/>
        <v>343.15</v>
      </c>
      <c r="C39" s="44">
        <f t="shared" si="35"/>
        <v>2.9141774734081309</v>
      </c>
      <c r="E39" s="40">
        <f>'[4]methanogen M06-L TZVP smd redo'!I39</f>
        <v>3.5770506799737145</v>
      </c>
      <c r="F39" s="40">
        <f>'[4]methanogen M06-L TZVP smd redo'!N39</f>
        <v>3.3308261893008062</v>
      </c>
      <c r="G39" s="40">
        <f>'[4]methanogen M06-L TZVP smd redo'!S39</f>
        <v>3.7216063024136936</v>
      </c>
      <c r="H39" s="40">
        <f>'[4]methanogen M06-L TZVP smd redo'!AB39</f>
        <v>3.7268772956025042</v>
      </c>
      <c r="I39" s="40">
        <f>'[4]methanogen M06-L TZVP smd redo'!AS39</f>
        <v>4.1429087944937493</v>
      </c>
      <c r="J39" s="40">
        <f>'[4]methanogen M06-L TZVP smd redo'!BJ39</f>
        <v>4.3557041500501548</v>
      </c>
      <c r="K39" s="40">
        <f>'[4]methanogen M06-L TZVP smd redo'!EV39</f>
        <v>4.5271630161147769</v>
      </c>
      <c r="L39" s="40">
        <f>'[4]methanogen M06-L TZVP smd redo'!CL39</f>
        <v>4.1465665201652069</v>
      </c>
      <c r="M39" s="40">
        <f>'[4]methanogen M06-L TZVP smd redo'!DG39</f>
        <v>4.1560548105128436</v>
      </c>
      <c r="N39" s="40">
        <f>'[4]methanogen M06-L TZVP smd redo'!EC39</f>
        <v>4.3258633706106941</v>
      </c>
      <c r="AA39" s="40">
        <f t="shared" si="1"/>
        <v>4.640336388169394</v>
      </c>
      <c r="AB39" s="40"/>
      <c r="AC39" s="40">
        <f>EXP('d-beta'!Y40/1000)*'[3]methanogen M06-L TZVP smd redo'!EZ39</f>
        <v>8.8911926314359846</v>
      </c>
      <c r="AD39" s="40">
        <f>'[3]methanogen M06-L TZVP smd redo'!ET39</f>
        <v>2.8690500000000001</v>
      </c>
      <c r="AE39" s="40">
        <f>'[3]methanogen M06-L TZVP smd redo'!ER39</f>
        <v>1.1607400000000001</v>
      </c>
      <c r="AF39" s="40">
        <f>'[3]methanogen M06-L TZVP smd redo'!K39</f>
        <v>1.14618</v>
      </c>
      <c r="AG39" s="40">
        <f>'[3]methanogen M06-L TZVP smd redo'!J39</f>
        <v>7.95695</v>
      </c>
      <c r="AH39" s="40">
        <f>'[3]methanogen M06-L TZVP smd redo'!O39</f>
        <v>1.1404000000000001</v>
      </c>
      <c r="AI39" s="40">
        <f>'[3]methanogen M06-L TZVP smd redo'!N39</f>
        <v>7.6011899999999999</v>
      </c>
      <c r="AJ39" s="40">
        <f>'[3]methanogen M06-L TZVP smd redo'!S39</f>
        <v>1.1434200000000001</v>
      </c>
      <c r="AK39" s="40">
        <f>'[3]methanogen M06-L TZVP smd redo'!R39</f>
        <v>8.0859799999999993</v>
      </c>
      <c r="AL39" s="40">
        <f>'[3]methanogen M06-L TZVP smd redo'!Y39</f>
        <v>1.1269400000000001</v>
      </c>
      <c r="AM39" s="40">
        <f>'[3]methanogen M06-L TZVP smd redo'!W39</f>
        <v>8.5963100000000008</v>
      </c>
      <c r="AN39" s="40">
        <f>'[3]methanogen M06-L TZVP smd redo'!V39</f>
        <v>8.5713000000000008</v>
      </c>
      <c r="AO39" s="40">
        <f>'[3]methanogen M06-L TZVP smd redo'!AK39</f>
        <v>1.11398</v>
      </c>
      <c r="AP39" s="40">
        <f>PRODUCT('[3]methanogen M06-L TZVP smd redo'!AD39:AF39)^(1/3)</f>
        <v>8.0777801388555961</v>
      </c>
      <c r="AQ39" s="40">
        <f>'[3]methanogen M06-L TZVP smd redo'!BA39</f>
        <v>1.09789</v>
      </c>
      <c r="AR39" s="40">
        <f>PRODUCT('[3]methanogen M06-L TZVP smd redo'!AT39:AV39)^(1/3)</f>
        <v>7.8009255474320076</v>
      </c>
      <c r="AS39" s="41">
        <f>'[3]methanogen M06-L TZVP smd redo'!FO39</f>
        <v>1.0978600000000001</v>
      </c>
      <c r="AT39" s="40">
        <f>'[3]methanogen M06-L TZVP smd redo'!FK39</f>
        <v>7.5182200000000003</v>
      </c>
      <c r="AU39" s="40">
        <f>'[3]methanogen M06-L TZVP smd redo'!CD39</f>
        <v>7.86381</v>
      </c>
      <c r="AV39" s="40">
        <f>'[3]methanogen M06-L TZVP smd redo'!CG39</f>
        <v>4.3777799999999996</v>
      </c>
      <c r="AW39" s="40">
        <f>'[3]methanogen M06-L TZVP smd redo'!CK39</f>
        <v>1.1107400000000001</v>
      </c>
      <c r="AX39" s="40">
        <f>PRODUCT('[3]methanogen M06-L TZVP smd redo'!CN39:CP39)^(1/3)</f>
        <v>7.6578264320849252</v>
      </c>
      <c r="AY39" s="40">
        <f>'[3]methanogen M06-L TZVP smd redo'!DH39</f>
        <v>1.1111200000000001</v>
      </c>
      <c r="AZ39" s="40">
        <f>PRODUCT('[3]methanogen M06-L TZVP smd redo'!DJ39:DL39)^(1/3)</f>
        <v>7.7180697187376532</v>
      </c>
      <c r="BA39" s="40">
        <f>'[3]methanogen M06-L TZVP smd redo'!EI39</f>
        <v>1.1155999999999999</v>
      </c>
      <c r="BB39" s="40">
        <f>PRODUCT('[3]methanogen M06-L TZVP smd redo'!EJ39:EL39)^(1/3)</f>
        <v>8.206279976128334</v>
      </c>
      <c r="BC39" s="40"/>
      <c r="BD39" s="44">
        <f>'[4]methanogen M06-L TZVP smd redo'!H39</f>
        <v>9.1527200000000004</v>
      </c>
      <c r="BE39" s="44">
        <f>'[4]methanogen M06-L TZVP smd redo'!M39</f>
        <v>8.6972699999999996</v>
      </c>
      <c r="BF39" s="44">
        <f>'[4]methanogen M06-L TZVP smd redo'!R39</f>
        <v>9.2800799999999999</v>
      </c>
      <c r="BG39" s="44">
        <f>'[4]methanogen M06-L TZVP smd redo'!Y39</f>
        <v>9.6953399999999998</v>
      </c>
      <c r="BH39" s="44">
        <f>'[4]methanogen M06-L TZVP smd redo'!Z39</f>
        <v>9.7247199999999996</v>
      </c>
      <c r="BI39" s="44">
        <f>PRODUCT('[4]methanogen M06-L TZVP smd redo'!AL39:AN39)^(1/3)</f>
        <v>9.0357654238764891</v>
      </c>
      <c r="BJ39" s="133">
        <f>PRODUCT('[4]methanogen M06-L TZVP smd redo'!BC39:BE39)^(1/3)</f>
        <v>8.6018628307442491</v>
      </c>
      <c r="BK39" s="133">
        <f>'[4]methanogen M06-L TZVP smd redo'!ER39</f>
        <v>8.2913200000000007</v>
      </c>
      <c r="BL39" s="40">
        <f>PRODUCT('[4]methanogen M06-L TZVP smd redo'!DZ39:EB39)^(1/3)</f>
        <v>9.1945289001591899</v>
      </c>
      <c r="BM39" s="40">
        <f>PRODUCT('[4]methanogen M06-L TZVP smd redo'!CI39:CK39)^(1/3)</f>
        <v>8.5411242211397447</v>
      </c>
      <c r="BN39" s="40">
        <f>PRODUCT('[4]methanogen M06-L TZVP smd redo'!DD39:DF39)^(1/3)</f>
        <v>8.6113427118795602</v>
      </c>
      <c r="BO39" s="40"/>
      <c r="BP39" s="45">
        <f t="shared" si="39"/>
        <v>1.1275733262913106</v>
      </c>
      <c r="BQ39" s="45">
        <f t="shared" si="2"/>
        <v>1.0523670071183258</v>
      </c>
      <c r="BR39" s="45">
        <f t="shared" si="3"/>
        <v>0.93719773967465791</v>
      </c>
      <c r="BS39" s="45">
        <f t="shared" si="40"/>
        <v>0.9542773468027872</v>
      </c>
      <c r="BT39" s="45">
        <f t="shared" si="41"/>
        <v>1.0762475057511993</v>
      </c>
      <c r="BU39" s="45">
        <f t="shared" si="4"/>
        <v>1.0729959826514113</v>
      </c>
      <c r="BV39" s="45">
        <f t="shared" si="5"/>
        <v>1.0504428635599039</v>
      </c>
      <c r="BW39" s="45">
        <f t="shared" si="6"/>
        <v>1.0374539676124246</v>
      </c>
      <c r="BX39" s="45">
        <f t="shared" si="7"/>
        <v>0.92741849488517181</v>
      </c>
      <c r="BY39" s="45">
        <f t="shared" si="42"/>
        <v>0.33836143456547174</v>
      </c>
      <c r="BZ39" s="45">
        <f t="shared" si="8"/>
        <v>0.98077380561281124</v>
      </c>
      <c r="CA39" s="45">
        <f t="shared" si="9"/>
        <v>0.57968102596450255</v>
      </c>
      <c r="CB39" s="45">
        <f t="shared" si="10"/>
        <v>1.0688997349849232</v>
      </c>
      <c r="CC39" s="45">
        <f t="shared" si="11"/>
        <v>0.99184581393527083</v>
      </c>
      <c r="CD39" s="45">
        <f t="shared" si="12"/>
        <v>0.953028582296369</v>
      </c>
      <c r="CE39" s="39"/>
      <c r="CF39" s="75">
        <f t="shared" si="43"/>
        <v>120.06782468476119</v>
      </c>
      <c r="CG39" s="75">
        <f t="shared" si="44"/>
        <v>51.041919557954728</v>
      </c>
      <c r="CH39" s="75">
        <f t="shared" si="45"/>
        <v>-64.860984136874393</v>
      </c>
      <c r="CI39" s="75">
        <f t="shared" si="46"/>
        <v>-46.800929865633471</v>
      </c>
      <c r="CJ39" s="75">
        <f t="shared" si="47"/>
        <v>73.480459220485557</v>
      </c>
      <c r="CK39" s="75">
        <f t="shared" si="48"/>
        <v>70.454719607453043</v>
      </c>
      <c r="CL39" s="75">
        <f t="shared" si="49"/>
        <v>49.211850066391641</v>
      </c>
      <c r="CM39" s="75">
        <f t="shared" si="50"/>
        <v>36.769603572064611</v>
      </c>
      <c r="CN39" s="75">
        <f t="shared" si="51"/>
        <v>-75.350364496466227</v>
      </c>
      <c r="CO39" s="75">
        <f t="shared" si="52"/>
        <v>-1083.6406217944889</v>
      </c>
      <c r="CP39" s="75">
        <f t="shared" si="53"/>
        <v>-19.413421321584767</v>
      </c>
      <c r="CQ39" s="75">
        <f t="shared" si="54"/>
        <v>-545.27728195613543</v>
      </c>
      <c r="CR39" s="75">
        <f t="shared" si="55"/>
        <v>66.629834365206491</v>
      </c>
      <c r="CS39" s="75">
        <f t="shared" si="56"/>
        <v>-8.1876132784159488</v>
      </c>
      <c r="CT39" s="75">
        <f t="shared" si="57"/>
        <v>-48.110383861241708</v>
      </c>
      <c r="CU39" s="130"/>
      <c r="CV39" s="45">
        <f t="shared" si="58"/>
        <v>0.99643569900532303</v>
      </c>
      <c r="CW39" s="45">
        <f t="shared" si="22"/>
        <v>1.0002454070823361</v>
      </c>
      <c r="CX39" s="45">
        <f t="shared" si="23"/>
        <v>0.99961066882424443</v>
      </c>
      <c r="CY39" s="45">
        <f t="shared" si="59"/>
        <v>0.99988264419908746</v>
      </c>
      <c r="CZ39" s="45">
        <f t="shared" si="60"/>
        <v>0.99969775605527911</v>
      </c>
      <c r="DA39" s="45">
        <f t="shared" si="24"/>
        <v>0.99958568497048805</v>
      </c>
      <c r="DB39" s="45">
        <f t="shared" si="25"/>
        <v>0.99978812749837831</v>
      </c>
      <c r="DC39" s="45">
        <f t="shared" si="26"/>
        <v>0.99982931385792517</v>
      </c>
      <c r="DD39" s="45">
        <f t="shared" si="61"/>
        <v>0.99628696074609058</v>
      </c>
      <c r="DE39" s="45">
        <f t="shared" si="27"/>
        <v>0.99628696074609058</v>
      </c>
      <c r="DF39" s="45">
        <f t="shared" si="62"/>
        <v>0.99587418408454664</v>
      </c>
      <c r="DG39" s="45">
        <f t="shared" si="28"/>
        <v>0.99549323982188609</v>
      </c>
      <c r="DH39" s="45">
        <f t="shared" si="29"/>
        <v>0.99997028863447868</v>
      </c>
      <c r="DI39" s="45">
        <f t="shared" si="30"/>
        <v>0.99999055098029588</v>
      </c>
      <c r="DJ39" s="45">
        <f t="shared" si="31"/>
        <v>1.0000130917779768</v>
      </c>
    </row>
    <row r="40" spans="1:114" x14ac:dyDescent="0.2">
      <c r="A40" s="43">
        <v>72</v>
      </c>
      <c r="B40" s="43">
        <f t="shared" si="0"/>
        <v>345.15</v>
      </c>
      <c r="C40" s="44">
        <f t="shared" si="35"/>
        <v>2.8972910328842536</v>
      </c>
      <c r="E40" s="40">
        <f>'[4]methanogen M06-L TZVP smd redo'!I40</f>
        <v>3.5340952048750207</v>
      </c>
      <c r="F40" s="40">
        <f>'[4]methanogen M06-L TZVP smd redo'!N40</f>
        <v>3.2901934604656624</v>
      </c>
      <c r="G40" s="40">
        <f>'[4]methanogen M06-L TZVP smd redo'!S40</f>
        <v>3.6877189672179789</v>
      </c>
      <c r="H40" s="40">
        <f>'[4]methanogen M06-L TZVP smd redo'!AB40</f>
        <v>3.6876384156920849</v>
      </c>
      <c r="I40" s="40">
        <f>'[4]methanogen M06-L TZVP smd redo'!AS40</f>
        <v>4.0979757468033728</v>
      </c>
      <c r="J40" s="40">
        <f>'[4]methanogen M06-L TZVP smd redo'!BJ40</f>
        <v>4.3130485696840637</v>
      </c>
      <c r="K40" s="40">
        <f>'[4]methanogen M06-L TZVP smd redo'!EV40</f>
        <v>4.4765443358720791</v>
      </c>
      <c r="L40" s="40">
        <f>'[4]methanogen M06-L TZVP smd redo'!CL40</f>
        <v>4.1059405061172338</v>
      </c>
      <c r="M40" s="40">
        <f>'[4]methanogen M06-L TZVP smd redo'!DG40</f>
        <v>4.1226546935415609</v>
      </c>
      <c r="N40" s="40">
        <f>'[4]methanogen M06-L TZVP smd redo'!EC40</f>
        <v>4.2800324348784002</v>
      </c>
      <c r="AA40" s="40">
        <f t="shared" si="1"/>
        <v>4.593787850194671</v>
      </c>
      <c r="AB40" s="40"/>
      <c r="AC40" s="40">
        <f>EXP('d-beta'!Y41/1000)*'[3]methanogen M06-L TZVP smd redo'!EZ40</f>
        <v>8.7495048507410331</v>
      </c>
      <c r="AD40" s="40">
        <f>'[3]methanogen M06-L TZVP smd redo'!ET40</f>
        <v>2.8492099999999998</v>
      </c>
      <c r="AE40" s="40">
        <f>'[3]methanogen M06-L TZVP smd redo'!ER40</f>
        <v>1.15937</v>
      </c>
      <c r="AF40" s="40">
        <f>'[3]methanogen M06-L TZVP smd redo'!K40</f>
        <v>1.1448799999999999</v>
      </c>
      <c r="AG40" s="40">
        <f>'[3]methanogen M06-L TZVP smd redo'!J40</f>
        <v>7.8290499999999996</v>
      </c>
      <c r="AH40" s="40">
        <f>'[3]methanogen M06-L TZVP smd redo'!O40</f>
        <v>1.13913</v>
      </c>
      <c r="AI40" s="40">
        <f>'[3]methanogen M06-L TZVP smd redo'!N40</f>
        <v>7.4807899999999998</v>
      </c>
      <c r="AJ40" s="40">
        <f>'[3]methanogen M06-L TZVP smd redo'!S40</f>
        <v>1.14211</v>
      </c>
      <c r="AK40" s="40">
        <f>'[3]methanogen M06-L TZVP smd redo'!R40</f>
        <v>7.9554799999999997</v>
      </c>
      <c r="AL40" s="40">
        <f>'[3]methanogen M06-L TZVP smd redo'!Y40</f>
        <v>1.1257699999999999</v>
      </c>
      <c r="AM40" s="40">
        <f>'[3]methanogen M06-L TZVP smd redo'!W40</f>
        <v>8.4518400000000007</v>
      </c>
      <c r="AN40" s="40">
        <f>'[3]methanogen M06-L TZVP smd redo'!V40</f>
        <v>8.4271700000000003</v>
      </c>
      <c r="AO40" s="40">
        <f>'[3]methanogen M06-L TZVP smd redo'!AK40</f>
        <v>1.1129899999999999</v>
      </c>
      <c r="AP40" s="40">
        <f>PRODUCT('[3]methanogen M06-L TZVP smd redo'!AD40:AF40)^(1/3)</f>
        <v>7.9484380977385891</v>
      </c>
      <c r="AQ40" s="40">
        <f>'[3]methanogen M06-L TZVP smd redo'!BA40</f>
        <v>1.0970500000000001</v>
      </c>
      <c r="AR40" s="40">
        <f>PRODUCT('[3]methanogen M06-L TZVP smd redo'!AT40:AV40)^(1/3)</f>
        <v>7.6784060028494405</v>
      </c>
      <c r="AS40" s="41">
        <f>'[3]methanogen M06-L TZVP smd redo'!FO40</f>
        <v>1.0971</v>
      </c>
      <c r="AT40" s="40">
        <f>'[3]methanogen M06-L TZVP smd redo'!FK40</f>
        <v>7.4049699999999996</v>
      </c>
      <c r="AU40" s="40">
        <f>'[3]methanogen M06-L TZVP smd redo'!CD40</f>
        <v>7.7372800000000002</v>
      </c>
      <c r="AV40" s="40">
        <f>'[3]methanogen M06-L TZVP smd redo'!CG40</f>
        <v>4.3277799999999997</v>
      </c>
      <c r="AW40" s="40">
        <f>'[3]methanogen M06-L TZVP smd redo'!CK40</f>
        <v>1.10978</v>
      </c>
      <c r="AX40" s="40">
        <f>PRODUCT('[3]methanogen M06-L TZVP smd redo'!CN40:CP40)^(1/3)</f>
        <v>7.5389393487360037</v>
      </c>
      <c r="AY40" s="40">
        <f>'[3]methanogen M06-L TZVP smd redo'!DH40</f>
        <v>1.11015</v>
      </c>
      <c r="AZ40" s="40">
        <f>PRODUCT('[3]methanogen M06-L TZVP smd redo'!DJ40:DL40)^(1/3)</f>
        <v>7.597807937391071</v>
      </c>
      <c r="BA40" s="40">
        <f>'[3]methanogen M06-L TZVP smd redo'!EI40</f>
        <v>1.1146199999999999</v>
      </c>
      <c r="BB40" s="40">
        <f>PRODUCT('[3]methanogen M06-L TZVP smd redo'!EJ40:EL40)^(1/3)</f>
        <v>8.0742224114339312</v>
      </c>
      <c r="BC40" s="40"/>
      <c r="BD40" s="44">
        <f>'[4]methanogen M06-L TZVP smd redo'!H40</f>
        <v>8.9949999999999992</v>
      </c>
      <c r="BE40" s="44">
        <f>'[4]methanogen M06-L TZVP smd redo'!M40</f>
        <v>8.5496300000000005</v>
      </c>
      <c r="BF40" s="44">
        <f>'[4]methanogen M06-L TZVP smd redo'!R40</f>
        <v>9.1195400000000006</v>
      </c>
      <c r="BG40" s="44">
        <f>'[4]methanogen M06-L TZVP smd redo'!Y40</f>
        <v>9.5220400000000005</v>
      </c>
      <c r="BH40" s="44">
        <f>'[4]methanogen M06-L TZVP smd redo'!Z40</f>
        <v>9.5509699999999995</v>
      </c>
      <c r="BI40" s="44">
        <f>PRODUCT('[4]methanogen M06-L TZVP smd redo'!AL40:AN40)^(1/3)</f>
        <v>8.8827849924666005</v>
      </c>
      <c r="BJ40" s="133">
        <f>PRODUCT('[4]methanogen M06-L TZVP smd redo'!BC40:BE40)^(1/3)</f>
        <v>8.4599266811096445</v>
      </c>
      <c r="BK40" s="133">
        <f>'[4]methanogen M06-L TZVP smd redo'!ER40</f>
        <v>8.1603600000000007</v>
      </c>
      <c r="BL40" s="40">
        <f>PRODUCT('[4]methanogen M06-L TZVP smd redo'!DZ40:EB40)^(1/3)</f>
        <v>9.0382087484128473</v>
      </c>
      <c r="BM40" s="40">
        <f>PRODUCT('[4]methanogen M06-L TZVP smd redo'!CI40:CK40)^(1/3)</f>
        <v>8.400916724918325</v>
      </c>
      <c r="BN40" s="40">
        <f>PRODUCT('[4]methanogen M06-L TZVP smd redo'!DD40:DF40)^(1/3)</f>
        <v>8.4694798639601014</v>
      </c>
      <c r="BO40" s="40"/>
      <c r="BP40" s="45">
        <f t="shared" si="39"/>
        <v>1.1277280087608264</v>
      </c>
      <c r="BQ40" s="45">
        <f t="shared" si="2"/>
        <v>1.0520923127667512</v>
      </c>
      <c r="BR40" s="45">
        <f t="shared" si="3"/>
        <v>0.93750671634753502</v>
      </c>
      <c r="BS40" s="45">
        <f t="shared" si="40"/>
        <v>0.95482867185217846</v>
      </c>
      <c r="BT40" s="45">
        <f t="shared" si="41"/>
        <v>1.075222467739575</v>
      </c>
      <c r="BU40" s="45">
        <f t="shared" si="4"/>
        <v>1.0719656062907688</v>
      </c>
      <c r="BV40" s="45">
        <f t="shared" si="5"/>
        <v>1.049983685118828</v>
      </c>
      <c r="BW40" s="45">
        <f t="shared" si="6"/>
        <v>1.0367099835190658</v>
      </c>
      <c r="BX40" s="45">
        <f t="shared" si="7"/>
        <v>0.92803904003763893</v>
      </c>
      <c r="BY40" s="45">
        <f t="shared" si="42"/>
        <v>0.34174517572915042</v>
      </c>
      <c r="BZ40" s="45">
        <f t="shared" si="8"/>
        <v>0.98059310373798303</v>
      </c>
      <c r="CA40" s="45">
        <f t="shared" si="9"/>
        <v>0.58181147020474577</v>
      </c>
      <c r="CB40" s="45">
        <f t="shared" si="10"/>
        <v>1.0683554466960643</v>
      </c>
      <c r="CC40" s="45">
        <f t="shared" si="11"/>
        <v>0.9919046812622424</v>
      </c>
      <c r="CD40" s="45">
        <f t="shared" si="12"/>
        <v>0.95347122227353032</v>
      </c>
      <c r="CE40" s="39"/>
      <c r="CF40" s="75">
        <f t="shared" si="43"/>
        <v>120.2049970149986</v>
      </c>
      <c r="CG40" s="75">
        <f t="shared" si="44"/>
        <v>50.780860244012132</v>
      </c>
      <c r="CH40" s="75">
        <f t="shared" si="45"/>
        <v>-64.531357059195898</v>
      </c>
      <c r="CI40" s="75">
        <f t="shared" si="46"/>
        <v>-46.223355797634724</v>
      </c>
      <c r="CJ40" s="75">
        <f t="shared" si="47"/>
        <v>72.527586903592848</v>
      </c>
      <c r="CK40" s="75">
        <f t="shared" si="48"/>
        <v>69.493978449933479</v>
      </c>
      <c r="CL40" s="75">
        <f t="shared" si="49"/>
        <v>48.774626066647734</v>
      </c>
      <c r="CM40" s="75">
        <f t="shared" si="50"/>
        <v>36.052221395154533</v>
      </c>
      <c r="CN40" s="75">
        <f t="shared" si="51"/>
        <v>-74.681478074735864</v>
      </c>
      <c r="CO40" s="75">
        <f t="shared" si="52"/>
        <v>-1073.6899198518176</v>
      </c>
      <c r="CP40" s="75">
        <f t="shared" si="53"/>
        <v>-19.597682486059387</v>
      </c>
      <c r="CQ40" s="75">
        <f t="shared" si="54"/>
        <v>-541.60881808487295</v>
      </c>
      <c r="CR40" s="75">
        <f t="shared" si="55"/>
        <v>66.12050042577728</v>
      </c>
      <c r="CS40" s="75">
        <f t="shared" si="56"/>
        <v>-8.1282637512134386</v>
      </c>
      <c r="CT40" s="75">
        <f t="shared" si="57"/>
        <v>-47.646035547065345</v>
      </c>
      <c r="CU40" s="130"/>
      <c r="CV40" s="45">
        <f t="shared" si="58"/>
        <v>0.99647835063924406</v>
      </c>
      <c r="CW40" s="45">
        <f t="shared" si="22"/>
        <v>1.0002431018921536</v>
      </c>
      <c r="CX40" s="45">
        <f t="shared" si="23"/>
        <v>0.99960393506940448</v>
      </c>
      <c r="CY40" s="45">
        <f t="shared" si="59"/>
        <v>0.99988963719691304</v>
      </c>
      <c r="CZ40" s="45">
        <f t="shared" si="60"/>
        <v>0.99970174746835883</v>
      </c>
      <c r="DA40" s="45">
        <f t="shared" si="24"/>
        <v>0.99959133735848227</v>
      </c>
      <c r="DB40" s="45">
        <f t="shared" si="25"/>
        <v>0.99978585081296401</v>
      </c>
      <c r="DC40" s="45">
        <f t="shared" si="26"/>
        <v>0.99983723286809445</v>
      </c>
      <c r="DD40" s="45">
        <f t="shared" si="61"/>
        <v>0.99632591029863349</v>
      </c>
      <c r="DE40" s="45">
        <f t="shared" si="27"/>
        <v>0.99632591029863349</v>
      </c>
      <c r="DF40" s="45">
        <f t="shared" si="62"/>
        <v>0.99591874912031819</v>
      </c>
      <c r="DG40" s="45">
        <f t="shared" si="28"/>
        <v>0.99554340580562595</v>
      </c>
      <c r="DH40" s="45">
        <f t="shared" si="29"/>
        <v>0.99996712565384593</v>
      </c>
      <c r="DI40" s="45">
        <f t="shared" si="30"/>
        <v>0.99998335443648612</v>
      </c>
      <c r="DJ40" s="45">
        <f t="shared" si="31"/>
        <v>1.0000245782257651</v>
      </c>
    </row>
    <row r="41" spans="1:114" x14ac:dyDescent="0.2">
      <c r="A41" s="43">
        <v>74</v>
      </c>
      <c r="B41" s="43">
        <f t="shared" si="0"/>
        <v>347.15</v>
      </c>
      <c r="C41" s="44">
        <f t="shared" si="35"/>
        <v>2.8805991646262425</v>
      </c>
      <c r="E41" s="40">
        <f>'[4]methanogen M06-L TZVP smd redo'!I41</f>
        <v>3.4976321406317012</v>
      </c>
      <c r="F41" s="40">
        <f>'[4]methanogen M06-L TZVP smd redo'!N41</f>
        <v>3.2659163647961176</v>
      </c>
      <c r="G41" s="40">
        <f>'[4]methanogen M06-L TZVP smd redo'!S41</f>
        <v>3.6622758279238887</v>
      </c>
      <c r="H41" s="40">
        <f>'[4]methanogen M06-L TZVP smd redo'!AB41</f>
        <v>3.6539769034509284</v>
      </c>
      <c r="I41" s="40">
        <f>'[4]methanogen M06-L TZVP smd redo'!AS41</f>
        <v>4.0574763637395428</v>
      </c>
      <c r="J41" s="40">
        <f>'[4]methanogen M06-L TZVP smd redo'!BJ41</f>
        <v>4.2729245551871298</v>
      </c>
      <c r="K41" s="40">
        <f>'[4]methanogen M06-L TZVP smd redo'!EV41</f>
        <v>4.4344708680492673</v>
      </c>
      <c r="L41" s="40">
        <f>'[4]methanogen M06-L TZVP smd redo'!CL41</f>
        <v>4.0693445491473135</v>
      </c>
      <c r="M41" s="40">
        <f>'[4]methanogen M06-L TZVP smd redo'!DG41</f>
        <v>4.0827964211509471</v>
      </c>
      <c r="N41" s="40">
        <f>'[4]methanogen M06-L TZVP smd redo'!EC41</f>
        <v>4.2360223481927584</v>
      </c>
      <c r="AA41" s="40">
        <f t="shared" si="1"/>
        <v>4.5478487554301612</v>
      </c>
      <c r="AB41" s="40"/>
      <c r="AC41" s="40">
        <f>EXP('d-beta'!Y42/1000)*'[3]methanogen M06-L TZVP smd redo'!EZ41</f>
        <v>8.6117953743983886</v>
      </c>
      <c r="AD41" s="40">
        <f>'[3]methanogen M06-L TZVP smd redo'!ET41</f>
        <v>2.8297300000000001</v>
      </c>
      <c r="AE41" s="40">
        <f>'[3]methanogen M06-L TZVP smd redo'!ER41</f>
        <v>1.15801</v>
      </c>
      <c r="AF41" s="40">
        <f>'[3]methanogen M06-L TZVP smd redo'!K41</f>
        <v>1.1435900000000001</v>
      </c>
      <c r="AG41" s="40">
        <f>'[3]methanogen M06-L TZVP smd redo'!J41</f>
        <v>7.7047299999999996</v>
      </c>
      <c r="AH41" s="40">
        <f>'[3]methanogen M06-L TZVP smd redo'!O41</f>
        <v>1.1378600000000001</v>
      </c>
      <c r="AI41" s="40">
        <f>'[3]methanogen M06-L TZVP smd redo'!N41</f>
        <v>7.36374</v>
      </c>
      <c r="AJ41" s="40">
        <f>'[3]methanogen M06-L TZVP smd redo'!S41</f>
        <v>1.1408100000000001</v>
      </c>
      <c r="AK41" s="40">
        <f>'[3]methanogen M06-L TZVP smd redo'!R41</f>
        <v>7.8286499999999997</v>
      </c>
      <c r="AL41" s="40">
        <f>'[3]methanogen M06-L TZVP smd redo'!Y41</f>
        <v>1.1246100000000001</v>
      </c>
      <c r="AM41" s="40">
        <f>'[3]methanogen M06-L TZVP smd redo'!W41</f>
        <v>8.3115299999999994</v>
      </c>
      <c r="AN41" s="40">
        <f>'[3]methanogen M06-L TZVP smd redo'!V41</f>
        <v>8.2871799999999993</v>
      </c>
      <c r="AO41" s="40">
        <f>'[3]methanogen M06-L TZVP smd redo'!AK41</f>
        <v>1.1120099999999999</v>
      </c>
      <c r="AP41" s="40">
        <f>PRODUCT('[3]methanogen M06-L TZVP smd redo'!AD41:AF41)^(1/3)</f>
        <v>7.8226866623115647</v>
      </c>
      <c r="AQ41" s="40">
        <f>'[3]methanogen M06-L TZVP smd redo'!BA41</f>
        <v>1.09622</v>
      </c>
      <c r="AR41" s="40">
        <f>PRODUCT('[3]methanogen M06-L TZVP smd redo'!AT41:AV41)^(1/3)</f>
        <v>7.5592664637460789</v>
      </c>
      <c r="AS41" s="41">
        <f>'[3]methanogen M06-L TZVP smd redo'!FO41</f>
        <v>1.0963400000000001</v>
      </c>
      <c r="AT41" s="40">
        <f>'[3]methanogen M06-L TZVP smd redo'!FK41</f>
        <v>7.29474</v>
      </c>
      <c r="AU41" s="40">
        <f>'[3]methanogen M06-L TZVP smd redo'!CD41</f>
        <v>7.6143099999999997</v>
      </c>
      <c r="AV41" s="40">
        <f>'[3]methanogen M06-L TZVP smd redo'!CG41</f>
        <v>4.27895</v>
      </c>
      <c r="AW41" s="40">
        <f>'[3]methanogen M06-L TZVP smd redo'!CK41</f>
        <v>1.10883</v>
      </c>
      <c r="AX41" s="40">
        <f>PRODUCT('[3]methanogen M06-L TZVP smd redo'!CN41:CP41)^(1/3)</f>
        <v>7.4232995544860003</v>
      </c>
      <c r="AY41" s="40">
        <f>'[3]methanogen M06-L TZVP smd redo'!DH41</f>
        <v>1.1092</v>
      </c>
      <c r="AZ41" s="40">
        <f>PRODUCT('[3]methanogen M06-L TZVP smd redo'!DJ41:DL41)^(1/3)</f>
        <v>7.4808486581417029</v>
      </c>
      <c r="BA41" s="40">
        <f>'[3]methanogen M06-L TZVP smd redo'!EI41</f>
        <v>1.11365</v>
      </c>
      <c r="BB41" s="40">
        <f>PRODUCT('[3]methanogen M06-L TZVP smd redo'!EJ41:EL41)^(1/3)</f>
        <v>7.9458498459449647</v>
      </c>
      <c r="BC41" s="40"/>
      <c r="BD41" s="44">
        <f>'[4]methanogen M06-L TZVP smd redo'!H41</f>
        <v>8.8418700000000001</v>
      </c>
      <c r="BE41" s="44">
        <f>'[4]methanogen M06-L TZVP smd redo'!M41</f>
        <v>8.4062699999999992</v>
      </c>
      <c r="BF41" s="44">
        <f>'[4]methanogen M06-L TZVP smd redo'!R41</f>
        <v>8.9637100000000007</v>
      </c>
      <c r="BG41" s="44">
        <f>'[4]methanogen M06-L TZVP smd redo'!Y41</f>
        <v>9.3538999999999994</v>
      </c>
      <c r="BH41" s="44">
        <f>'[4]methanogen M06-L TZVP smd redo'!Z41</f>
        <v>9.3824100000000001</v>
      </c>
      <c r="BI41" s="44">
        <f>PRODUCT('[4]methanogen M06-L TZVP smd redo'!AL41:AN41)^(1/3)</f>
        <v>8.7342014000121413</v>
      </c>
      <c r="BJ41" s="133">
        <f>PRODUCT('[4]methanogen M06-L TZVP smd redo'!BC41:BE41)^(1/3)</f>
        <v>8.3220271810464794</v>
      </c>
      <c r="BK41" s="133">
        <f>'[4]methanogen M06-L TZVP smd redo'!ER41</f>
        <v>8.0329800000000002</v>
      </c>
      <c r="BL41" s="40">
        <f>PRODUCT('[4]methanogen M06-L TZVP smd redo'!DZ41:EB41)^(1/3)</f>
        <v>8.8863798007978829</v>
      </c>
      <c r="BM41" s="40">
        <f>PRODUCT('[4]methanogen M06-L TZVP smd redo'!CI41:CK41)^(1/3)</f>
        <v>8.2646727412557208</v>
      </c>
      <c r="BN41" s="40">
        <f>PRODUCT('[4]methanogen M06-L TZVP smd redo'!DD41:DF41)^(1/3)</f>
        <v>8.3316353855478553</v>
      </c>
      <c r="BO41" s="40"/>
      <c r="BP41" s="45">
        <f t="shared" si="39"/>
        <v>1.1278773790507073</v>
      </c>
      <c r="BQ41" s="45">
        <f t="shared" si="2"/>
        <v>1.0518184640750299</v>
      </c>
      <c r="BR41" s="45">
        <f t="shared" si="3"/>
        <v>0.9378114642263079</v>
      </c>
      <c r="BS41" s="45">
        <f t="shared" si="40"/>
        <v>0.95537393910519797</v>
      </c>
      <c r="BT41" s="45">
        <f t="shared" si="41"/>
        <v>1.074214982034529</v>
      </c>
      <c r="BU41" s="45">
        <f t="shared" si="4"/>
        <v>1.0709508026672017</v>
      </c>
      <c r="BV41" s="45">
        <f t="shared" si="5"/>
        <v>1.0495281029488097</v>
      </c>
      <c r="BW41" s="45">
        <f t="shared" si="6"/>
        <v>1.035982559529151</v>
      </c>
      <c r="BX41" s="45">
        <f t="shared" si="7"/>
        <v>0.92864804959428693</v>
      </c>
      <c r="BY41" s="45">
        <f t="shared" si="42"/>
        <v>0.34511639864655391</v>
      </c>
      <c r="BZ41" s="45">
        <f t="shared" si="8"/>
        <v>0.98041352344910393</v>
      </c>
      <c r="CA41" s="45">
        <f t="shared" si="9"/>
        <v>0.58392658378335305</v>
      </c>
      <c r="CB41" s="45">
        <f t="shared" si="10"/>
        <v>1.0678143206545545</v>
      </c>
      <c r="CC41" s="45">
        <f t="shared" si="11"/>
        <v>0.99196284508461707</v>
      </c>
      <c r="CD41" s="45">
        <f t="shared" si="12"/>
        <v>0.95390923611359291</v>
      </c>
      <c r="CE41" s="39"/>
      <c r="CF41" s="75">
        <f t="shared" si="43"/>
        <v>120.33744065155526</v>
      </c>
      <c r="CG41" s="75">
        <f t="shared" si="44"/>
        <v>50.52053675854674</v>
      </c>
      <c r="CH41" s="75">
        <f t="shared" si="45"/>
        <v>-64.206347805179917</v>
      </c>
      <c r="CI41" s="75">
        <f t="shared" si="46"/>
        <v>-45.652455868274885</v>
      </c>
      <c r="CJ41" s="75">
        <f t="shared" si="47"/>
        <v>71.590145547545902</v>
      </c>
      <c r="CK41" s="75">
        <f t="shared" si="48"/>
        <v>68.546854525560875</v>
      </c>
      <c r="CL41" s="75">
        <f t="shared" si="49"/>
        <v>48.340637384366332</v>
      </c>
      <c r="CM41" s="75">
        <f t="shared" si="50"/>
        <v>35.350309264269228</v>
      </c>
      <c r="CN41" s="75">
        <f t="shared" si="51"/>
        <v>-74.025460610199289</v>
      </c>
      <c r="CO41" s="75">
        <f t="shared" si="52"/>
        <v>-1063.8735314717858</v>
      </c>
      <c r="CP41" s="75">
        <f t="shared" si="53"/>
        <v>-19.780833615577688</v>
      </c>
      <c r="CQ41" s="75">
        <f t="shared" si="54"/>
        <v>-537.98001675615171</v>
      </c>
      <c r="CR41" s="75">
        <f t="shared" si="55"/>
        <v>65.613868358087785</v>
      </c>
      <c r="CS41" s="75">
        <f t="shared" si="56"/>
        <v>-8.0696269505008047</v>
      </c>
      <c r="CT41" s="75">
        <f t="shared" si="57"/>
        <v>-47.186752402125762</v>
      </c>
      <c r="CU41" s="130"/>
      <c r="CV41" s="45">
        <f t="shared" si="58"/>
        <v>0.99651455865105476</v>
      </c>
      <c r="CW41" s="45">
        <f t="shared" si="22"/>
        <v>1.0002309614749749</v>
      </c>
      <c r="CX41" s="45">
        <f t="shared" si="23"/>
        <v>0.9996050868178733</v>
      </c>
      <c r="CY41" s="45">
        <f t="shared" si="59"/>
        <v>0.99989894780590094</v>
      </c>
      <c r="CZ41" s="45">
        <f t="shared" si="60"/>
        <v>0.99970741912923822</v>
      </c>
      <c r="DA41" s="45">
        <f t="shared" si="24"/>
        <v>0.9995981311132206</v>
      </c>
      <c r="DB41" s="45">
        <f t="shared" si="25"/>
        <v>0.99978546848552852</v>
      </c>
      <c r="DC41" s="45">
        <f t="shared" si="26"/>
        <v>0.99983916689684849</v>
      </c>
      <c r="DD41" s="45">
        <f t="shared" si="61"/>
        <v>0.99635932603512967</v>
      </c>
      <c r="DE41" s="45">
        <f t="shared" si="27"/>
        <v>0.99635932603512989</v>
      </c>
      <c r="DF41" s="45">
        <f t="shared" si="62"/>
        <v>0.99595892022194377</v>
      </c>
      <c r="DG41" s="45">
        <f t="shared" si="28"/>
        <v>0.99558510684702328</v>
      </c>
      <c r="DH41" s="45">
        <f t="shared" si="29"/>
        <v>0.9999632548024624</v>
      </c>
      <c r="DI41" s="45">
        <f t="shared" si="30"/>
        <v>0.99998660282593077</v>
      </c>
      <c r="DJ41" s="45">
        <f t="shared" si="31"/>
        <v>1.0000252177370392</v>
      </c>
    </row>
    <row r="42" spans="1:114" x14ac:dyDescent="0.2">
      <c r="A42" s="43">
        <v>76</v>
      </c>
      <c r="B42" s="43">
        <f t="shared" si="0"/>
        <v>349.15</v>
      </c>
      <c r="C42" s="44">
        <f t="shared" si="35"/>
        <v>2.8640985249892599</v>
      </c>
      <c r="E42" s="40">
        <f>'[4]methanogen M06-L TZVP smd redo'!I42</f>
        <v>3.4688295284337478</v>
      </c>
      <c r="F42" s="40">
        <f>'[4]methanogen M06-L TZVP smd redo'!N42</f>
        <v>3.2299301554405968</v>
      </c>
      <c r="G42" s="40">
        <f>'[4]methanogen M06-L TZVP smd redo'!S42</f>
        <v>3.6264893530326692</v>
      </c>
      <c r="H42" s="40">
        <f>'[4]methanogen M06-L TZVP smd redo'!AB42</f>
        <v>3.6183124767030783</v>
      </c>
      <c r="I42" s="40">
        <f>'[4]methanogen M06-L TZVP smd redo'!AS42</f>
        <v>4.0199018662607777</v>
      </c>
      <c r="J42" s="40">
        <f>'[4]methanogen M06-L TZVP smd redo'!BJ42</f>
        <v>4.2336485672804791</v>
      </c>
      <c r="K42" s="40">
        <f>'[4]methanogen M06-L TZVP smd redo'!EV42</f>
        <v>4.3918559654321232</v>
      </c>
      <c r="L42" s="40">
        <f>'[4]methanogen M06-L TZVP smd redo'!CL42</f>
        <v>4.0338670299480128</v>
      </c>
      <c r="M42" s="40">
        <f>'[4]methanogen M06-L TZVP smd redo'!DG42</f>
        <v>4.046656752539457</v>
      </c>
      <c r="N42" s="40">
        <f>'[4]methanogen M06-L TZVP smd redo'!EC42</f>
        <v>4.1875403496274277</v>
      </c>
      <c r="AA42" s="40">
        <f t="shared" si="1"/>
        <v>4.5025097660748177</v>
      </c>
      <c r="AB42" s="40"/>
      <c r="AC42" s="40">
        <f>EXP('d-beta'!Y43/1000)*'[3]methanogen M06-L TZVP smd redo'!EZ42</f>
        <v>8.4779302075898659</v>
      </c>
      <c r="AD42" s="40">
        <f>'[3]methanogen M06-L TZVP smd redo'!ET42</f>
        <v>2.8106</v>
      </c>
      <c r="AE42" s="40">
        <f>'[3]methanogen M06-L TZVP smd redo'!ER42</f>
        <v>1.1566700000000001</v>
      </c>
      <c r="AF42" s="40">
        <f>'[3]methanogen M06-L TZVP smd redo'!K42</f>
        <v>1.1423099999999999</v>
      </c>
      <c r="AG42" s="40">
        <f>'[3]methanogen M06-L TZVP smd redo'!J42</f>
        <v>7.5838599999999996</v>
      </c>
      <c r="AH42" s="40">
        <f>'[3]methanogen M06-L TZVP smd redo'!O42</f>
        <v>1.13662</v>
      </c>
      <c r="AI42" s="40">
        <f>'[3]methanogen M06-L TZVP smd redo'!N42</f>
        <v>7.2499200000000004</v>
      </c>
      <c r="AJ42" s="40">
        <f>'[3]methanogen M06-L TZVP smd redo'!S42</f>
        <v>1.13954</v>
      </c>
      <c r="AK42" s="40">
        <f>'[3]methanogen M06-L TZVP smd redo'!R42</f>
        <v>7.7053700000000003</v>
      </c>
      <c r="AL42" s="40">
        <f>'[3]methanogen M06-L TZVP smd redo'!Y42</f>
        <v>1.12347</v>
      </c>
      <c r="AM42" s="40">
        <f>'[3]methanogen M06-L TZVP smd redo'!W42</f>
        <v>8.1752000000000002</v>
      </c>
      <c r="AN42" s="40">
        <f>'[3]methanogen M06-L TZVP smd redo'!V42</f>
        <v>8.1511700000000005</v>
      </c>
      <c r="AO42" s="40">
        <f>'[3]methanogen M06-L TZVP smd redo'!AK42</f>
        <v>1.11104</v>
      </c>
      <c r="AP42" s="40">
        <f>PRODUCT('[3]methanogen M06-L TZVP smd redo'!AD42:AF42)^(1/3)</f>
        <v>7.7004059845741262</v>
      </c>
      <c r="AQ42" s="40">
        <f>'[3]methanogen M06-L TZVP smd redo'!BA42</f>
        <v>1.0953999999999999</v>
      </c>
      <c r="AR42" s="40">
        <f>PRODUCT('[3]methanogen M06-L TZVP smd redo'!AT42:AV42)^(1/3)</f>
        <v>7.4433802354047476</v>
      </c>
      <c r="AS42" s="41">
        <f>'[3]methanogen M06-L TZVP smd redo'!FO42</f>
        <v>1.0955900000000001</v>
      </c>
      <c r="AT42" s="40">
        <f>'[3]methanogen M06-L TZVP smd redo'!FK42</f>
        <v>7.18743</v>
      </c>
      <c r="AU42" s="40">
        <f>'[3]methanogen M06-L TZVP smd redo'!CD42</f>
        <v>7.4947499999999998</v>
      </c>
      <c r="AV42" s="40">
        <f>'[3]methanogen M06-L TZVP smd redo'!CG42</f>
        <v>4.2312500000000002</v>
      </c>
      <c r="AW42" s="40">
        <f>'[3]methanogen M06-L TZVP smd redo'!CK42</f>
        <v>1.10789</v>
      </c>
      <c r="AX42" s="40">
        <f>PRODUCT('[3]methanogen M06-L TZVP smd redo'!CN42:CP42)^(1/3)</f>
        <v>7.3108039317343758</v>
      </c>
      <c r="AY42" s="40">
        <f>'[3]methanogen M06-L TZVP smd redo'!DH42</f>
        <v>1.10826</v>
      </c>
      <c r="AZ42" s="40">
        <f>PRODUCT('[3]methanogen M06-L TZVP smd redo'!DJ42:DL42)^(1/3)</f>
        <v>7.3670620893890852</v>
      </c>
      <c r="BA42" s="40">
        <f>'[3]methanogen M06-L TZVP smd redo'!EI42</f>
        <v>1.1127</v>
      </c>
      <c r="BB42" s="40">
        <f>PRODUCT('[3]methanogen M06-L TZVP smd redo'!EJ42:EL42)^(1/3)</f>
        <v>7.8210123980339263</v>
      </c>
      <c r="BC42" s="40"/>
      <c r="BD42" s="44">
        <f>'[4]methanogen M06-L TZVP smd redo'!H42</f>
        <v>8.6931700000000003</v>
      </c>
      <c r="BE42" s="44">
        <f>'[4]methanogen M06-L TZVP smd redo'!M42</f>
        <v>8.2670200000000005</v>
      </c>
      <c r="BF42" s="44">
        <f>'[4]methanogen M06-L TZVP smd redo'!R42</f>
        <v>8.8124199999999995</v>
      </c>
      <c r="BG42" s="44">
        <f>'[4]methanogen M06-L TZVP smd redo'!Y42</f>
        <v>9.1907300000000003</v>
      </c>
      <c r="BH42" s="44">
        <f>'[4]methanogen M06-L TZVP smd redo'!Z42</f>
        <v>9.2188199999999991</v>
      </c>
      <c r="BI42" s="44">
        <f>PRODUCT('[4]methanogen M06-L TZVP smd redo'!AL42:AN42)^(1/3)</f>
        <v>8.5898511709637564</v>
      </c>
      <c r="BJ42" s="133">
        <f>PRODUCT('[4]methanogen M06-L TZVP smd redo'!BC42:BE42)^(1/3)</f>
        <v>8.1879976733207211</v>
      </c>
      <c r="BK42" s="133">
        <f>'[4]methanogen M06-L TZVP smd redo'!ER42</f>
        <v>7.9090600000000002</v>
      </c>
      <c r="BL42" s="40">
        <f>PRODUCT('[4]methanogen M06-L TZVP smd redo'!DZ42:EB42)^(1/3)</f>
        <v>8.7388823160066185</v>
      </c>
      <c r="BM42" s="40">
        <f>PRODUCT('[4]methanogen M06-L TZVP smd redo'!CI42:CK42)^(1/3)</f>
        <v>8.1322391424644369</v>
      </c>
      <c r="BN42" s="40">
        <f>PRODUCT('[4]methanogen M06-L TZVP smd redo'!DD42:DF42)^(1/3)</f>
        <v>8.197659646776799</v>
      </c>
      <c r="BO42" s="40"/>
      <c r="BP42" s="45">
        <f t="shared" si="39"/>
        <v>1.1280312628434703</v>
      </c>
      <c r="BQ42" s="45">
        <f t="shared" si="2"/>
        <v>1.0515481999559695</v>
      </c>
      <c r="BR42" s="45">
        <f t="shared" si="3"/>
        <v>0.93811007646026867</v>
      </c>
      <c r="BS42" s="45">
        <f t="shared" si="40"/>
        <v>0.95591626694088838</v>
      </c>
      <c r="BT42" s="45">
        <f t="shared" si="41"/>
        <v>1.073222319748955</v>
      </c>
      <c r="BU42" s="45">
        <f t="shared" si="4"/>
        <v>1.069952181600933</v>
      </c>
      <c r="BV42" s="45">
        <f t="shared" si="5"/>
        <v>1.0490783600186417</v>
      </c>
      <c r="BW42" s="45">
        <f t="shared" si="6"/>
        <v>1.0352681195136617</v>
      </c>
      <c r="BX42" s="45">
        <f t="shared" si="7"/>
        <v>0.92925887443108435</v>
      </c>
      <c r="BY42" s="45">
        <f t="shared" si="42"/>
        <v>0.34848060208492687</v>
      </c>
      <c r="BZ42" s="45">
        <f t="shared" si="8"/>
        <v>0.98024128880864936</v>
      </c>
      <c r="CA42" s="45">
        <f t="shared" si="9"/>
        <v>0.58602555170905268</v>
      </c>
      <c r="CB42" s="45">
        <f t="shared" si="10"/>
        <v>1.0672795309262075</v>
      </c>
      <c r="CC42" s="45">
        <f t="shared" si="11"/>
        <v>0.99201961204401989</v>
      </c>
      <c r="CD42" s="45">
        <f t="shared" si="12"/>
        <v>0.95434245409132568</v>
      </c>
      <c r="CE42" s="39"/>
      <c r="CF42" s="75">
        <f t="shared" si="43"/>
        <v>120.47386797857017</v>
      </c>
      <c r="CG42" s="75">
        <f t="shared" si="44"/>
        <v>50.26355434538079</v>
      </c>
      <c r="CH42" s="75">
        <f t="shared" si="45"/>
        <v>-63.887984558096953</v>
      </c>
      <c r="CI42" s="75">
        <f t="shared" si="46"/>
        <v>-45.084956648606614</v>
      </c>
      <c r="CJ42" s="75">
        <f t="shared" si="47"/>
        <v>70.665636733758092</v>
      </c>
      <c r="CK42" s="75">
        <f t="shared" si="48"/>
        <v>67.613957382596865</v>
      </c>
      <c r="CL42" s="75">
        <f t="shared" si="49"/>
        <v>47.912026356058405</v>
      </c>
      <c r="CM42" s="75">
        <f t="shared" si="50"/>
        <v>34.660445839187709</v>
      </c>
      <c r="CN42" s="75">
        <f t="shared" si="51"/>
        <v>-73.367919749667905</v>
      </c>
      <c r="CO42" s="75">
        <f t="shared" si="52"/>
        <v>-1054.1727114930318</v>
      </c>
      <c r="CP42" s="75">
        <f t="shared" si="53"/>
        <v>-19.956524552932716</v>
      </c>
      <c r="CQ42" s="75">
        <f t="shared" si="54"/>
        <v>-534.39188675666776</v>
      </c>
      <c r="CR42" s="75">
        <f t="shared" si="55"/>
        <v>65.112916384351408</v>
      </c>
      <c r="CS42" s="75">
        <f t="shared" si="56"/>
        <v>-8.0124016870269852</v>
      </c>
      <c r="CT42" s="75">
        <f t="shared" si="57"/>
        <v>-46.732705394176939</v>
      </c>
      <c r="CU42" s="130"/>
      <c r="CV42" s="45">
        <f t="shared" si="58"/>
        <v>0.9965431616544943</v>
      </c>
      <c r="CW42" s="45">
        <f t="shared" si="22"/>
        <v>1.0002381302289856</v>
      </c>
      <c r="CX42" s="45">
        <f t="shared" si="23"/>
        <v>0.99960487372364226</v>
      </c>
      <c r="CY42" s="45">
        <f t="shared" si="59"/>
        <v>0.99990017907897832</v>
      </c>
      <c r="CZ42" s="45">
        <f t="shared" si="60"/>
        <v>0.99970795440328986</v>
      </c>
      <c r="DA42" s="45">
        <f t="shared" si="24"/>
        <v>0.99960001849683333</v>
      </c>
      <c r="DB42" s="45">
        <f t="shared" si="25"/>
        <v>0.99978715441239741</v>
      </c>
      <c r="DC42" s="45">
        <f t="shared" si="26"/>
        <v>0.99984248438772982</v>
      </c>
      <c r="DD42" s="45">
        <f t="shared" si="61"/>
        <v>0.99639473250764632</v>
      </c>
      <c r="DE42" s="45">
        <f t="shared" si="27"/>
        <v>0.99639473250764632</v>
      </c>
      <c r="DF42" s="45">
        <f t="shared" si="62"/>
        <v>0.99599619304479048</v>
      </c>
      <c r="DG42" s="45">
        <f t="shared" si="28"/>
        <v>0.9956273480919352</v>
      </c>
      <c r="DH42" s="45">
        <f t="shared" si="29"/>
        <v>0.99995408616538695</v>
      </c>
      <c r="DI42" s="45">
        <f t="shared" si="30"/>
        <v>0.99998726182443276</v>
      </c>
      <c r="DJ42" s="45">
        <f t="shared" si="31"/>
        <v>1.0000266477648789</v>
      </c>
    </row>
    <row r="43" spans="1:114" x14ac:dyDescent="0.2">
      <c r="A43" s="43">
        <v>78</v>
      </c>
      <c r="B43" s="43">
        <f t="shared" si="0"/>
        <v>351.15</v>
      </c>
      <c r="C43" s="44">
        <f t="shared" si="35"/>
        <v>2.8477858465043431</v>
      </c>
      <c r="E43" s="40">
        <f>'[4]methanogen M06-L TZVP smd redo'!I43</f>
        <v>3.4276994008792805</v>
      </c>
      <c r="F43" s="40">
        <f>'[4]methanogen M06-L TZVP smd redo'!N43</f>
        <v>3.2006449571533313</v>
      </c>
      <c r="G43" s="40">
        <f>'[4]methanogen M06-L TZVP smd redo'!S43</f>
        <v>3.5968888964339474</v>
      </c>
      <c r="H43" s="40">
        <f>'[4]methanogen M06-L TZVP smd redo'!AB43</f>
        <v>3.5783226624532816</v>
      </c>
      <c r="I43" s="40">
        <f>'[4]methanogen M06-L TZVP smd redo'!AS43</f>
        <v>3.976710149727225</v>
      </c>
      <c r="J43" s="40">
        <f>'[4]methanogen M06-L TZVP smd redo'!BJ43</f>
        <v>4.1874412430642494</v>
      </c>
      <c r="K43" s="40">
        <f>'[4]methanogen M06-L TZVP smd redo'!EV43</f>
        <v>4.3410769665184201</v>
      </c>
      <c r="L43" s="40">
        <f>'[4]methanogen M06-L TZVP smd redo'!CL43</f>
        <v>3.9926680875466136</v>
      </c>
      <c r="M43" s="40">
        <f>'[4]methanogen M06-L TZVP smd redo'!DG43</f>
        <v>4.0034896803848863</v>
      </c>
      <c r="N43" s="40">
        <f>'[4]methanogen M06-L TZVP smd redo'!EC43</f>
        <v>4.1507394741346904</v>
      </c>
      <c r="AA43" s="40">
        <f t="shared" si="1"/>
        <v>4.4577616821360744</v>
      </c>
      <c r="AB43" s="40"/>
      <c r="AC43" s="40">
        <f>EXP('d-beta'!Y44/1000)*'[3]methanogen M06-L TZVP smd redo'!EZ43</f>
        <v>8.3477460166610022</v>
      </c>
      <c r="AD43" s="40">
        <f>'[3]methanogen M06-L TZVP smd redo'!ET43</f>
        <v>2.79182</v>
      </c>
      <c r="AE43" s="40">
        <f>'[3]methanogen M06-L TZVP smd redo'!ER43</f>
        <v>1.1553500000000001</v>
      </c>
      <c r="AF43" s="40">
        <f>'[3]methanogen M06-L TZVP smd redo'!K43</f>
        <v>1.14106</v>
      </c>
      <c r="AG43" s="40">
        <f>'[3]methanogen M06-L TZVP smd redo'!J43</f>
        <v>7.46631</v>
      </c>
      <c r="AH43" s="40">
        <f>'[3]methanogen M06-L TZVP smd redo'!O43</f>
        <v>1.1353899999999999</v>
      </c>
      <c r="AI43" s="40">
        <f>'[3]methanogen M06-L TZVP smd redo'!N43</f>
        <v>7.1391999999999998</v>
      </c>
      <c r="AJ43" s="40">
        <f>'[3]methanogen M06-L TZVP smd redo'!S43</f>
        <v>1.13828</v>
      </c>
      <c r="AK43" s="40">
        <f>'[3]methanogen M06-L TZVP smd redo'!R43</f>
        <v>7.5854999999999997</v>
      </c>
      <c r="AL43" s="40">
        <f>'[3]methanogen M06-L TZVP smd redo'!Y43</f>
        <v>1.12235</v>
      </c>
      <c r="AM43" s="40">
        <f>'[3]methanogen M06-L TZVP smd redo'!W43</f>
        <v>8.0427199999999992</v>
      </c>
      <c r="AN43" s="40">
        <f>'[3]methanogen M06-L TZVP smd redo'!V43</f>
        <v>8.0190000000000001</v>
      </c>
      <c r="AO43" s="40">
        <f>'[3]methanogen M06-L TZVP smd redo'!AK43</f>
        <v>1.11009</v>
      </c>
      <c r="AP43" s="40">
        <f>PRODUCT('[3]methanogen M06-L TZVP smd redo'!AD43:AF43)^(1/3)</f>
        <v>7.5814660393222528</v>
      </c>
      <c r="AQ43" s="40">
        <f>'[3]methanogen M06-L TZVP smd redo'!BA43</f>
        <v>1.0946</v>
      </c>
      <c r="AR43" s="40">
        <f>PRODUCT('[3]methanogen M06-L TZVP smd redo'!AT43:AV43)^(1/3)</f>
        <v>7.3306239965780744</v>
      </c>
      <c r="AS43" s="41">
        <f>'[3]methanogen M06-L TZVP smd redo'!FO43</f>
        <v>1.0948599999999999</v>
      </c>
      <c r="AT43" s="40">
        <f>'[3]methanogen M06-L TZVP smd redo'!FK43</f>
        <v>7.0829199999999997</v>
      </c>
      <c r="AU43" s="40">
        <f>'[3]methanogen M06-L TZVP smd redo'!CD43</f>
        <v>7.3784900000000002</v>
      </c>
      <c r="AV43" s="40">
        <f>'[3]methanogen M06-L TZVP smd redo'!CG43</f>
        <v>4.1846500000000004</v>
      </c>
      <c r="AW43" s="40">
        <f>'[3]methanogen M06-L TZVP smd redo'!CK43</f>
        <v>1.10697</v>
      </c>
      <c r="AX43" s="40">
        <f>PRODUCT('[3]methanogen M06-L TZVP smd redo'!CN43:CP43)^(1/3)</f>
        <v>7.2013224717338042</v>
      </c>
      <c r="AY43" s="40">
        <f>'[3]methanogen M06-L TZVP smd redo'!DH43</f>
        <v>1.10734</v>
      </c>
      <c r="AZ43" s="40">
        <f>PRODUCT('[3]methanogen M06-L TZVP smd redo'!DJ43:DL43)^(1/3)</f>
        <v>7.2563384444774481</v>
      </c>
      <c r="BA43" s="40">
        <f>'[3]methanogen M06-L TZVP smd redo'!EI43</f>
        <v>1.11175</v>
      </c>
      <c r="BB43" s="40">
        <f>PRODUCT('[3]methanogen M06-L TZVP smd redo'!EJ43:EL43)^(1/3)</f>
        <v>7.6995900530573094</v>
      </c>
      <c r="BC43" s="40"/>
      <c r="BD43" s="44">
        <f>'[4]methanogen M06-L TZVP smd redo'!H43</f>
        <v>8.5487099999999998</v>
      </c>
      <c r="BE43" s="44">
        <f>'[4]methanogen M06-L TZVP smd redo'!M43</f>
        <v>8.1317199999999996</v>
      </c>
      <c r="BF43" s="44">
        <f>'[4]methanogen M06-L TZVP smd redo'!R43</f>
        <v>8.6654800000000005</v>
      </c>
      <c r="BG43" s="44">
        <f>'[4]methanogen M06-L TZVP smd redo'!Y43</f>
        <v>9.03233</v>
      </c>
      <c r="BH43" s="44">
        <f>'[4]methanogen M06-L TZVP smd redo'!Z43</f>
        <v>9.0600199999999997</v>
      </c>
      <c r="BI43" s="44">
        <f>PRODUCT('[4]methanogen M06-L TZVP smd redo'!AL43:AN43)^(1/3)</f>
        <v>8.4495780642003115</v>
      </c>
      <c r="BJ43" s="133">
        <f>PRODUCT('[4]methanogen M06-L TZVP smd redo'!BC43:BE43)^(1/3)</f>
        <v>8.0577014782318859</v>
      </c>
      <c r="BK43" s="133">
        <f>'[4]methanogen M06-L TZVP smd redo'!ER43</f>
        <v>7.7884700000000002</v>
      </c>
      <c r="BL43" s="40">
        <f>PRODUCT('[4]methanogen M06-L TZVP smd redo'!DZ43:EB43)^(1/3)</f>
        <v>8.5955496512514546</v>
      </c>
      <c r="BM43" s="40">
        <f>PRODUCT('[4]methanogen M06-L TZVP smd redo'!CI43:CK43)^(1/3)</f>
        <v>8.0034760808565295</v>
      </c>
      <c r="BN43" s="40">
        <f>PRODUCT('[4]methanogen M06-L TZVP smd redo'!DD43:DF43)^(1/3)</f>
        <v>8.0674027887579136</v>
      </c>
      <c r="BO43" s="40"/>
      <c r="BP43" s="45">
        <f t="shared" si="39"/>
        <v>1.1281899093956036</v>
      </c>
      <c r="BQ43" s="45">
        <f t="shared" si="2"/>
        <v>1.0512794341172593</v>
      </c>
      <c r="BR43" s="45">
        <f t="shared" si="3"/>
        <v>0.9384038737611764</v>
      </c>
      <c r="BS43" s="45">
        <f t="shared" si="40"/>
        <v>0.95645263476239573</v>
      </c>
      <c r="BT43" s="45">
        <f t="shared" si="41"/>
        <v>1.0722452566461331</v>
      </c>
      <c r="BU43" s="45">
        <f t="shared" si="4"/>
        <v>1.068968169933683</v>
      </c>
      <c r="BV43" s="45">
        <f t="shared" si="5"/>
        <v>1.0486337930273406</v>
      </c>
      <c r="BW43" s="45">
        <f t="shared" si="6"/>
        <v>1.0345679547115012</v>
      </c>
      <c r="BX43" s="45">
        <f t="shared" si="7"/>
        <v>0.92985836403231503</v>
      </c>
      <c r="BY43" s="45">
        <f t="shared" si="42"/>
        <v>0.35183312274905809</v>
      </c>
      <c r="BZ43" s="45">
        <f t="shared" si="8"/>
        <v>0.98007831735249573</v>
      </c>
      <c r="CA43" s="45">
        <f t="shared" si="9"/>
        <v>0.58811523829455592</v>
      </c>
      <c r="CB43" s="45">
        <f t="shared" si="10"/>
        <v>1.0667495779624725</v>
      </c>
      <c r="CC43" s="45">
        <f t="shared" si="11"/>
        <v>0.99207592460978056</v>
      </c>
      <c r="CD43" s="45">
        <f t="shared" si="12"/>
        <v>0.9547698982672731</v>
      </c>
      <c r="CE43" s="39"/>
      <c r="CF43" s="75">
        <f t="shared" si="43"/>
        <v>120.61449829828061</v>
      </c>
      <c r="CG43" s="75">
        <f t="shared" si="44"/>
        <v>50.007931073345837</v>
      </c>
      <c r="CH43" s="75">
        <f t="shared" si="45"/>
        <v>-63.574853602397255</v>
      </c>
      <c r="CI43" s="75">
        <f t="shared" si="46"/>
        <v>-44.524010656341112</v>
      </c>
      <c r="CJ43" s="75">
        <f t="shared" si="47"/>
        <v>69.754820666325315</v>
      </c>
      <c r="CK43" s="75">
        <f t="shared" si="48"/>
        <v>66.693856046457952</v>
      </c>
      <c r="CL43" s="75">
        <f t="shared" si="49"/>
        <v>47.488167441658383</v>
      </c>
      <c r="CM43" s="75">
        <f t="shared" si="50"/>
        <v>33.983904505711777</v>
      </c>
      <c r="CN43" s="75">
        <f t="shared" si="51"/>
        <v>-72.723001172607667</v>
      </c>
      <c r="CO43" s="75">
        <f t="shared" si="52"/>
        <v>-1044.5982988962294</v>
      </c>
      <c r="CP43" s="75">
        <f t="shared" si="53"/>
        <v>-20.122794844794182</v>
      </c>
      <c r="CQ43" s="75">
        <f t="shared" si="54"/>
        <v>-530.8323667916236</v>
      </c>
      <c r="CR43" s="75">
        <f t="shared" si="55"/>
        <v>64.616247456620528</v>
      </c>
      <c r="CS43" s="75">
        <f t="shared" si="56"/>
        <v>-7.9556377210430114</v>
      </c>
      <c r="CT43" s="75">
        <f t="shared" si="57"/>
        <v>-46.284911755880167</v>
      </c>
      <c r="CU43" s="130"/>
      <c r="CV43" s="45">
        <f t="shared" si="58"/>
        <v>0.99658400958741156</v>
      </c>
      <c r="CW43" s="45">
        <f t="shared" si="22"/>
        <v>1.0002263300416196</v>
      </c>
      <c r="CX43" s="45">
        <f t="shared" si="23"/>
        <v>0.99960517619806855</v>
      </c>
      <c r="CY43" s="45">
        <f t="shared" si="59"/>
        <v>0.99991114780177814</v>
      </c>
      <c r="CZ43" s="45">
        <f t="shared" si="60"/>
        <v>0.99971050967932407</v>
      </c>
      <c r="DA43" s="45">
        <f t="shared" si="24"/>
        <v>0.99960319050905633</v>
      </c>
      <c r="DB43" s="45">
        <f t="shared" si="25"/>
        <v>0.99979014765104401</v>
      </c>
      <c r="DC43" s="45">
        <f t="shared" si="26"/>
        <v>0.99984702833830297</v>
      </c>
      <c r="DD43" s="45">
        <f t="shared" si="61"/>
        <v>0.99643443607574134</v>
      </c>
      <c r="DE43" s="45">
        <f t="shared" si="27"/>
        <v>0.99643443607574134</v>
      </c>
      <c r="DF43" s="45">
        <f t="shared" si="62"/>
        <v>0.99603904143440347</v>
      </c>
      <c r="DG43" s="45">
        <f t="shared" si="28"/>
        <v>0.99567768652893296</v>
      </c>
      <c r="DH43" s="45">
        <f t="shared" si="29"/>
        <v>0.99996345127670183</v>
      </c>
      <c r="DI43" s="45">
        <f t="shared" si="30"/>
        <v>0.99998922155854086</v>
      </c>
      <c r="DJ43" s="45">
        <f t="shared" si="31"/>
        <v>1.0000266734580465</v>
      </c>
    </row>
    <row r="44" spans="1:114" x14ac:dyDescent="0.2">
      <c r="A44" s="43">
        <v>80</v>
      </c>
      <c r="B44" s="43">
        <f t="shared" si="0"/>
        <v>353.15</v>
      </c>
      <c r="C44" s="44">
        <f t="shared" si="35"/>
        <v>2.8316579357213651</v>
      </c>
      <c r="E44" s="40">
        <f>'[4]methanogen M06-L TZVP smd redo'!I44</f>
        <v>3.3948991391150596</v>
      </c>
      <c r="F44" s="40">
        <f>'[4]methanogen M06-L TZVP smd redo'!N44</f>
        <v>3.1708470917533038</v>
      </c>
      <c r="G44" s="40">
        <f>'[4]methanogen M06-L TZVP smd redo'!S44</f>
        <v>3.567942778182065</v>
      </c>
      <c r="H44" s="40">
        <f>'[4]methanogen M06-L TZVP smd redo'!AB44</f>
        <v>3.5437450570166007</v>
      </c>
      <c r="I44" s="40">
        <f>'[4]methanogen M06-L TZVP smd redo'!AS44</f>
        <v>3.9453850646653521</v>
      </c>
      <c r="J44" s="40">
        <f>'[4]methanogen M06-L TZVP smd redo'!BJ44</f>
        <v>4.1512299446162526</v>
      </c>
      <c r="K44" s="40">
        <f>'[4]methanogen M06-L TZVP smd redo'!EV44</f>
        <v>4.2989132219148907</v>
      </c>
      <c r="L44" s="40">
        <f>'[4]methanogen M06-L TZVP smd redo'!CL44</f>
        <v>3.9549027872014531</v>
      </c>
      <c r="M44" s="40">
        <f>'[4]methanogen M06-L TZVP smd redo'!DG44</f>
        <v>3.9629640713998437</v>
      </c>
      <c r="N44" s="40">
        <f>'[4]methanogen M06-L TZVP smd redo'!EC44</f>
        <v>4.1070875868172152</v>
      </c>
      <c r="AA44" s="40">
        <f t="shared" si="1"/>
        <v>4.4135954408901767</v>
      </c>
      <c r="AB44" s="40"/>
      <c r="AC44" s="40">
        <f>EXP('d-beta'!Y45/1000)*'[3]methanogen M06-L TZVP smd redo'!EZ44</f>
        <v>8.2211227761973404</v>
      </c>
      <c r="AD44" s="40">
        <f>'[3]methanogen M06-L TZVP smd redo'!ET44</f>
        <v>2.77338</v>
      </c>
      <c r="AE44" s="40">
        <f>'[3]methanogen M06-L TZVP smd redo'!ER44</f>
        <v>1.15405</v>
      </c>
      <c r="AF44" s="40">
        <f>'[3]methanogen M06-L TZVP smd redo'!K44</f>
        <v>1.1398200000000001</v>
      </c>
      <c r="AG44" s="40">
        <f>'[3]methanogen M06-L TZVP smd redo'!J44</f>
        <v>7.3519600000000001</v>
      </c>
      <c r="AH44" s="40">
        <f>'[3]methanogen M06-L TZVP smd redo'!O44</f>
        <v>1.13418</v>
      </c>
      <c r="AI44" s="40">
        <f>'[3]methanogen M06-L TZVP smd redo'!N44</f>
        <v>7.0314699999999997</v>
      </c>
      <c r="AJ44" s="40">
        <f>'[3]methanogen M06-L TZVP smd redo'!S44</f>
        <v>1.1370400000000001</v>
      </c>
      <c r="AK44" s="40">
        <f>'[3]methanogen M06-L TZVP smd redo'!R44</f>
        <v>7.4689100000000002</v>
      </c>
      <c r="AL44" s="40">
        <f>'[3]methanogen M06-L TZVP smd redo'!Y44</f>
        <v>1.12124</v>
      </c>
      <c r="AM44" s="40">
        <f>'[3]methanogen M06-L TZVP smd redo'!W44</f>
        <v>7.9139499999999998</v>
      </c>
      <c r="AN44" s="40">
        <f>'[3]methanogen M06-L TZVP smd redo'!V44</f>
        <v>7.89053</v>
      </c>
      <c r="AO44" s="40">
        <f>'[3]methanogen M06-L TZVP smd redo'!AK44</f>
        <v>1.10914</v>
      </c>
      <c r="AP44" s="40">
        <f>PRODUCT('[3]methanogen M06-L TZVP smd redo'!AD44:AF44)^(1/3)</f>
        <v>7.4657469991138035</v>
      </c>
      <c r="AQ44" s="40">
        <f>'[3]methanogen M06-L TZVP smd redo'!BA44</f>
        <v>1.0938000000000001</v>
      </c>
      <c r="AR44" s="40">
        <f>PRODUCT('[3]methanogen M06-L TZVP smd redo'!AT44:AV44)^(1/3)</f>
        <v>7.2208977468845905</v>
      </c>
      <c r="AS44" s="41">
        <f>'[3]methanogen M06-L TZVP smd redo'!FO44</f>
        <v>1.09413</v>
      </c>
      <c r="AT44" s="40">
        <f>'[3]methanogen M06-L TZVP smd redo'!FK44</f>
        <v>6.9811300000000003</v>
      </c>
      <c r="AU44" s="40">
        <f>'[3]methanogen M06-L TZVP smd redo'!CD44</f>
        <v>7.2654100000000001</v>
      </c>
      <c r="AV44" s="40">
        <f>'[3]methanogen M06-L TZVP smd redo'!CG44</f>
        <v>4.1391200000000001</v>
      </c>
      <c r="AW44" s="40">
        <f>'[3]methanogen M06-L TZVP smd redo'!CK44</f>
        <v>1.10606</v>
      </c>
      <c r="AX44" s="40">
        <f>PRODUCT('[3]methanogen M06-L TZVP smd redo'!CN44:CP44)^(1/3)</f>
        <v>7.0947554912237809</v>
      </c>
      <c r="AY44" s="40">
        <f>'[3]methanogen M06-L TZVP smd redo'!DH44</f>
        <v>1.10643</v>
      </c>
      <c r="AZ44" s="40">
        <f>PRODUCT('[3]methanogen M06-L TZVP smd redo'!DJ44:DL44)^(1/3)</f>
        <v>7.1485713011003602</v>
      </c>
      <c r="BA44" s="40">
        <f>'[3]methanogen M06-L TZVP smd redo'!EI44</f>
        <v>1.1108199999999999</v>
      </c>
      <c r="BB44" s="40">
        <f>PRODUCT('[3]methanogen M06-L TZVP smd redo'!EJ44:EL44)^(1/3)</f>
        <v>7.5814595545721124</v>
      </c>
      <c r="BC44" s="40"/>
      <c r="BD44" s="44">
        <f>'[4]methanogen M06-L TZVP smd redo'!H44</f>
        <v>8.4083600000000001</v>
      </c>
      <c r="BE44" s="44">
        <f>'[4]methanogen M06-L TZVP smd redo'!M44</f>
        <v>8.0002399999999998</v>
      </c>
      <c r="BF44" s="44">
        <f>'[4]methanogen M06-L TZVP smd redo'!R44</f>
        <v>8.5227500000000003</v>
      </c>
      <c r="BG44" s="44">
        <f>'[4]methanogen M06-L TZVP smd redo'!Y44</f>
        <v>8.8785299999999996</v>
      </c>
      <c r="BH44" s="44">
        <f>'[4]methanogen M06-L TZVP smd redo'!Z44</f>
        <v>8.9058299999999999</v>
      </c>
      <c r="BI44" s="44">
        <f>PRODUCT('[4]methanogen M06-L TZVP smd redo'!AL44:AN44)^(1/3)</f>
        <v>8.3132286189295463</v>
      </c>
      <c r="BJ44" s="133">
        <f>PRODUCT('[4]methanogen M06-L TZVP smd redo'!BC44:BE44)^(1/3)</f>
        <v>7.931005274428518</v>
      </c>
      <c r="BK44" s="133">
        <f>'[4]methanogen M06-L TZVP smd redo'!ER44</f>
        <v>7.6711</v>
      </c>
      <c r="BL44" s="40">
        <f>PRODUCT('[4]methanogen M06-L TZVP smd redo'!DZ44:EB44)^(1/3)</f>
        <v>8.4562253027923635</v>
      </c>
      <c r="BM44" s="40">
        <f>PRODUCT('[4]methanogen M06-L TZVP smd redo'!CI44:CK44)^(1/3)</f>
        <v>7.8782602716700998</v>
      </c>
      <c r="BN44" s="40">
        <f>PRODUCT('[4]methanogen M06-L TZVP smd redo'!DD44:DF44)^(1/3)</f>
        <v>7.9407383879131785</v>
      </c>
      <c r="BO44" s="40"/>
      <c r="BP44" s="45">
        <f t="shared" si="39"/>
        <v>1.1283516333590069</v>
      </c>
      <c r="BQ44" s="45">
        <f t="shared" si="2"/>
        <v>1.0510134695959121</v>
      </c>
      <c r="BR44" s="45">
        <f t="shared" si="3"/>
        <v>0.93869232348713727</v>
      </c>
      <c r="BS44" s="45">
        <f t="shared" si="40"/>
        <v>0.95698548029773756</v>
      </c>
      <c r="BT44" s="45">
        <f t="shared" si="41"/>
        <v>1.0712841434098272</v>
      </c>
      <c r="BU44" s="45">
        <f t="shared" si="4"/>
        <v>1.0680002207305161</v>
      </c>
      <c r="BV44" s="45">
        <f t="shared" si="5"/>
        <v>1.0481935557064133</v>
      </c>
      <c r="BW44" s="45">
        <f t="shared" si="6"/>
        <v>1.0338810958569851</v>
      </c>
      <c r="BX44" s="45">
        <f t="shared" si="7"/>
        <v>0.93045377854216871</v>
      </c>
      <c r="BY44" s="45">
        <f t="shared" si="42"/>
        <v>0.35517636311416417</v>
      </c>
      <c r="BZ44" s="45">
        <f t="shared" si="8"/>
        <v>0.97991630951308484</v>
      </c>
      <c r="CA44" s="45">
        <f t="shared" si="9"/>
        <v>0.59018516979311975</v>
      </c>
      <c r="CB44" s="45">
        <f t="shared" si="10"/>
        <v>1.0662236387683768</v>
      </c>
      <c r="CC44" s="45">
        <f t="shared" si="11"/>
        <v>0.99213195131347254</v>
      </c>
      <c r="CD44" s="45">
        <f t="shared" si="12"/>
        <v>0.95519307262064312</v>
      </c>
      <c r="CE44" s="39"/>
      <c r="CF44" s="75">
        <f t="shared" si="43"/>
        <v>120.75783619888294</v>
      </c>
      <c r="CG44" s="75">
        <f t="shared" si="44"/>
        <v>49.75490779357699</v>
      </c>
      <c r="CH44" s="75">
        <f t="shared" si="45"/>
        <v>-63.267517485415937</v>
      </c>
      <c r="CI44" s="75">
        <f t="shared" si="46"/>
        <v>-43.967059746957879</v>
      </c>
      <c r="CJ44" s="75">
        <f t="shared" si="47"/>
        <v>68.858062916523181</v>
      </c>
      <c r="CK44" s="75">
        <f t="shared" si="48"/>
        <v>65.787947214494991</v>
      </c>
      <c r="CL44" s="75">
        <f t="shared" si="49"/>
        <v>47.068259405203342</v>
      </c>
      <c r="CM44" s="75">
        <f t="shared" si="50"/>
        <v>33.319775138277471</v>
      </c>
      <c r="CN44" s="75">
        <f t="shared" si="51"/>
        <v>-72.082877919570151</v>
      </c>
      <c r="CO44" s="75">
        <f t="shared" si="52"/>
        <v>-1035.140815365058</v>
      </c>
      <c r="CP44" s="75">
        <f t="shared" si="53"/>
        <v>-20.288109420211089</v>
      </c>
      <c r="CQ44" s="75">
        <f t="shared" si="54"/>
        <v>-527.31894421509037</v>
      </c>
      <c r="CR44" s="75">
        <f t="shared" si="55"/>
        <v>64.123096205935113</v>
      </c>
      <c r="CS44" s="75">
        <f t="shared" si="56"/>
        <v>-7.899165106064804</v>
      </c>
      <c r="CT44" s="75">
        <f t="shared" si="57"/>
        <v>-45.841788651668601</v>
      </c>
      <c r="CU44" s="130"/>
      <c r="CV44" s="45">
        <f t="shared" si="58"/>
        <v>0.9966165872060665</v>
      </c>
      <c r="CW44" s="45">
        <f t="shared" si="22"/>
        <v>1.0002233438581387</v>
      </c>
      <c r="CX44" s="45">
        <f t="shared" si="23"/>
        <v>0.99960431609111644</v>
      </c>
      <c r="CY44" s="45">
        <f t="shared" si="59"/>
        <v>0.99991771845241262</v>
      </c>
      <c r="CZ44" s="45">
        <f t="shared" si="60"/>
        <v>0.99970629839784009</v>
      </c>
      <c r="DA44" s="45">
        <f t="shared" si="24"/>
        <v>0.99959993838945427</v>
      </c>
      <c r="DB44" s="45">
        <f t="shared" si="25"/>
        <v>0.99979500609687855</v>
      </c>
      <c r="DC44" s="45">
        <f t="shared" si="26"/>
        <v>0.99985294888269383</v>
      </c>
      <c r="DD44" s="45">
        <f t="shared" si="61"/>
        <v>0.99646876872635459</v>
      </c>
      <c r="DE44" s="45">
        <f t="shared" si="27"/>
        <v>0.99646876872635459</v>
      </c>
      <c r="DF44" s="45">
        <f t="shared" si="62"/>
        <v>0.99607011982587945</v>
      </c>
      <c r="DG44" s="45">
        <f t="shared" si="28"/>
        <v>0.99571948832631585</v>
      </c>
      <c r="DH44" s="45">
        <f t="shared" si="29"/>
        <v>0.99995604012973105</v>
      </c>
      <c r="DI44" s="45">
        <f t="shared" si="30"/>
        <v>0.99999197053627764</v>
      </c>
      <c r="DJ44" s="45">
        <f t="shared" si="31"/>
        <v>1.0000175099233444</v>
      </c>
    </row>
    <row r="45" spans="1:114" x14ac:dyDescent="0.2">
      <c r="A45" s="43">
        <v>82</v>
      </c>
      <c r="B45" s="43">
        <f t="shared" si="0"/>
        <v>355.15</v>
      </c>
      <c r="C45" s="44">
        <f t="shared" si="35"/>
        <v>2.8157116711248769</v>
      </c>
      <c r="E45" s="40">
        <f>'[4]methanogen M06-L TZVP smd redo'!I45</f>
        <v>3.3587490953457255</v>
      </c>
      <c r="F45" s="40">
        <f>'[4]methanogen M06-L TZVP smd redo'!N45</f>
        <v>3.135414124114666</v>
      </c>
      <c r="G45" s="40">
        <f>'[4]methanogen M06-L TZVP smd redo'!S45</f>
        <v>3.5341319223762824</v>
      </c>
      <c r="H45" s="40">
        <f>'[4]methanogen M06-L TZVP smd redo'!AB45</f>
        <v>3.5141836510894642</v>
      </c>
      <c r="I45" s="40">
        <f>'[4]methanogen M06-L TZVP smd redo'!AS45</f>
        <v>3.8992494432814606</v>
      </c>
      <c r="J45" s="40">
        <f>'[4]methanogen M06-L TZVP smd redo'!BJ45</f>
        <v>4.1070055083622936</v>
      </c>
      <c r="K45" s="40">
        <f>'[4]methanogen M06-L TZVP smd redo'!EV45</f>
        <v>4.2560732339880225</v>
      </c>
      <c r="L45" s="40">
        <f>'[4]methanogen M06-L TZVP smd redo'!CL45</f>
        <v>3.918471244710453</v>
      </c>
      <c r="M45" s="40">
        <f>'[4]methanogen M06-L TZVP smd redo'!DG45</f>
        <v>3.9248425609179627</v>
      </c>
      <c r="N45" s="40">
        <f>'[4]methanogen M06-L TZVP smd redo'!EC45</f>
        <v>4.0661566436390739</v>
      </c>
      <c r="AA45" s="40">
        <f t="shared" si="1"/>
        <v>4.3700021162100313</v>
      </c>
      <c r="AB45" s="40"/>
      <c r="AC45" s="40">
        <f>EXP('d-beta'!Y46/1000)*'[3]methanogen M06-L TZVP smd redo'!EZ45</f>
        <v>8.097921322132839</v>
      </c>
      <c r="AD45" s="40">
        <f>'[3]methanogen M06-L TZVP smd redo'!ET45</f>
        <v>2.7552599999999998</v>
      </c>
      <c r="AE45" s="40">
        <f>'[3]methanogen M06-L TZVP smd redo'!ER45</f>
        <v>1.1527700000000001</v>
      </c>
      <c r="AF45" s="40">
        <f>'[3]methanogen M06-L TZVP smd redo'!K45</f>
        <v>1.1386000000000001</v>
      </c>
      <c r="AG45" s="40">
        <f>'[3]methanogen M06-L TZVP smd redo'!J45</f>
        <v>7.2406899999999998</v>
      </c>
      <c r="AH45" s="40">
        <f>'[3]methanogen M06-L TZVP smd redo'!O45</f>
        <v>1.1329899999999999</v>
      </c>
      <c r="AI45" s="40">
        <f>'[3]methanogen M06-L TZVP smd redo'!N45</f>
        <v>6.9266399999999999</v>
      </c>
      <c r="AJ45" s="40">
        <f>'[3]methanogen M06-L TZVP smd redo'!S45</f>
        <v>1.1358200000000001</v>
      </c>
      <c r="AK45" s="40">
        <f>'[3]methanogen M06-L TZVP smd redo'!R45</f>
        <v>7.3555000000000001</v>
      </c>
      <c r="AL45" s="40">
        <f>'[3]methanogen M06-L TZVP smd redo'!Y45</f>
        <v>1.1201399999999999</v>
      </c>
      <c r="AM45" s="40">
        <f>'[3]methanogen M06-L TZVP smd redo'!W45</f>
        <v>7.7887399999999998</v>
      </c>
      <c r="AN45" s="40">
        <f>'[3]methanogen M06-L TZVP smd redo'!V45</f>
        <v>7.7656200000000002</v>
      </c>
      <c r="AO45" s="40">
        <f>'[3]methanogen M06-L TZVP smd redo'!AK45</f>
        <v>1.10822</v>
      </c>
      <c r="AP45" s="40">
        <f>PRODUCT('[3]methanogen M06-L TZVP smd redo'!AD45:AF45)^(1/3)</f>
        <v>7.353135543447527</v>
      </c>
      <c r="AQ45" s="40">
        <f>'[3]methanogen M06-L TZVP smd redo'!BA45</f>
        <v>1.0930200000000001</v>
      </c>
      <c r="AR45" s="40">
        <f>PRODUCT('[3]methanogen M06-L TZVP smd redo'!AT45:AV45)^(1/3)</f>
        <v>7.114084821825382</v>
      </c>
      <c r="AS45" s="41">
        <f>'[3]methanogen M06-L TZVP smd redo'!FO45</f>
        <v>1.09341</v>
      </c>
      <c r="AT45" s="40">
        <f>'[3]methanogen M06-L TZVP smd redo'!FK45</f>
        <v>6.8819600000000003</v>
      </c>
      <c r="AU45" s="40">
        <f>'[3]methanogen M06-L TZVP smd redo'!CD45</f>
        <v>7.1553800000000001</v>
      </c>
      <c r="AV45" s="40">
        <f>'[3]methanogen M06-L TZVP smd redo'!CG45</f>
        <v>4.0946199999999999</v>
      </c>
      <c r="AW45" s="40">
        <f>'[3]methanogen M06-L TZVP smd redo'!CK45</f>
        <v>1.1051599999999999</v>
      </c>
      <c r="AX45" s="40">
        <f>PRODUCT('[3]methanogen M06-L TZVP smd redo'!CN45:CP45)^(1/3)</f>
        <v>6.9910062676839377</v>
      </c>
      <c r="AY45" s="40">
        <f>'[3]methanogen M06-L TZVP smd redo'!DH45</f>
        <v>1.1055299999999999</v>
      </c>
      <c r="AZ45" s="40">
        <f>PRODUCT('[3]methanogen M06-L TZVP smd redo'!DJ45:DL45)^(1/3)</f>
        <v>7.0436538562085218</v>
      </c>
      <c r="BA45" s="40">
        <f>'[3]methanogen M06-L TZVP smd redo'!EI45</f>
        <v>1.1099000000000001</v>
      </c>
      <c r="BB45" s="40">
        <f>PRODUCT('[3]methanogen M06-L TZVP smd redo'!EJ45:EL45)^(1/3)</f>
        <v>7.4665010244455292</v>
      </c>
      <c r="BC45" s="40"/>
      <c r="BD45" s="44">
        <f>'[4]methanogen M06-L TZVP smd redo'!H45</f>
        <v>8.2719400000000007</v>
      </c>
      <c r="BE45" s="44">
        <f>'[4]methanogen M06-L TZVP smd redo'!M45</f>
        <v>7.87242</v>
      </c>
      <c r="BF45" s="44">
        <f>'[4]methanogen M06-L TZVP smd redo'!R45</f>
        <v>8.3840500000000002</v>
      </c>
      <c r="BG45" s="44">
        <f>'[4]methanogen M06-L TZVP smd redo'!Y45</f>
        <v>8.7291500000000006</v>
      </c>
      <c r="BH45" s="44">
        <f>'[4]methanogen M06-L TZVP smd redo'!Z45</f>
        <v>8.7560699999999994</v>
      </c>
      <c r="BI45" s="44">
        <f>PRODUCT('[4]methanogen M06-L TZVP smd redo'!AL45:AN45)^(1/3)</f>
        <v>8.1806664340545172</v>
      </c>
      <c r="BJ45" s="133">
        <f>PRODUCT('[4]methanogen M06-L TZVP smd redo'!BC45:BE45)^(1/3)</f>
        <v>7.8077723973096518</v>
      </c>
      <c r="BK45" s="133">
        <f>'[4]methanogen M06-L TZVP smd redo'!ER45</f>
        <v>7.5568299999999997</v>
      </c>
      <c r="BL45" s="40">
        <f>PRODUCT('[4]methanogen M06-L TZVP smd redo'!DZ45:EB45)^(1/3)</f>
        <v>8.3207660096830889</v>
      </c>
      <c r="BM45" s="40">
        <f>PRODUCT('[4]methanogen M06-L TZVP smd redo'!CI45:CK45)^(1/3)</f>
        <v>7.7564553028625234</v>
      </c>
      <c r="BN45" s="40">
        <f>PRODUCT('[4]methanogen M06-L TZVP smd redo'!DD45:DF45)^(1/3)</f>
        <v>7.8175332814727385</v>
      </c>
      <c r="BO45" s="40"/>
      <c r="BP45" s="45">
        <f t="shared" si="39"/>
        <v>1.1285189160602074</v>
      </c>
      <c r="BQ45" s="45">
        <f t="shared" si="2"/>
        <v>1.0507493248581758</v>
      </c>
      <c r="BR45" s="45">
        <f t="shared" si="3"/>
        <v>0.93897579332184322</v>
      </c>
      <c r="BS45" s="45">
        <f t="shared" si="40"/>
        <v>0.9575129024779383</v>
      </c>
      <c r="BT45" s="45">
        <f t="shared" si="41"/>
        <v>1.0703370037861695</v>
      </c>
      <c r="BU45" s="45">
        <f t="shared" si="4"/>
        <v>1.0670463183368843</v>
      </c>
      <c r="BV45" s="45">
        <f t="shared" si="5"/>
        <v>1.0477593374613936</v>
      </c>
      <c r="BW45" s="45">
        <f t="shared" si="6"/>
        <v>1.0332073630490102</v>
      </c>
      <c r="BX45" s="45">
        <f t="shared" si="7"/>
        <v>0.93104411215295879</v>
      </c>
      <c r="BY45" s="45">
        <f t="shared" si="42"/>
        <v>0.35850906596862231</v>
      </c>
      <c r="BZ45" s="45">
        <f t="shared" si="8"/>
        <v>0.97975237320947406</v>
      </c>
      <c r="CA45" s="45">
        <f t="shared" si="9"/>
        <v>0.59224589575258413</v>
      </c>
      <c r="CB45" s="45">
        <f t="shared" si="10"/>
        <v>1.0657029414113302</v>
      </c>
      <c r="CC45" s="45">
        <f t="shared" si="11"/>
        <v>0.99218705230779536</v>
      </c>
      <c r="CD45" s="45">
        <f t="shared" si="12"/>
        <v>0.95561081049948127</v>
      </c>
      <c r="CE45" s="39"/>
      <c r="CF45" s="75">
        <f t="shared" si="43"/>
        <v>120.9060792618711</v>
      </c>
      <c r="CG45" s="75">
        <f t="shared" si="44"/>
        <v>49.503552369621453</v>
      </c>
      <c r="CH45" s="75">
        <f t="shared" si="45"/>
        <v>-62.965579316128313</v>
      </c>
      <c r="CI45" s="75">
        <f t="shared" si="46"/>
        <v>-43.416082845343809</v>
      </c>
      <c r="CJ45" s="75">
        <f t="shared" si="47"/>
        <v>67.973555694834943</v>
      </c>
      <c r="CK45" s="75">
        <f t="shared" si="48"/>
        <v>64.894381252678002</v>
      </c>
      <c r="CL45" s="75">
        <f t="shared" si="49"/>
        <v>46.653919700673526</v>
      </c>
      <c r="CM45" s="75">
        <f t="shared" si="50"/>
        <v>32.667908664997562</v>
      </c>
      <c r="CN45" s="75">
        <f t="shared" si="51"/>
        <v>-71.448621352822542</v>
      </c>
      <c r="CO45" s="75">
        <f t="shared" si="52"/>
        <v>-1025.8013306468097</v>
      </c>
      <c r="CP45" s="75">
        <f t="shared" si="53"/>
        <v>-20.455419645085879</v>
      </c>
      <c r="CQ45" s="75">
        <f t="shared" si="54"/>
        <v>-523.83336589113071</v>
      </c>
      <c r="CR45" s="75">
        <f t="shared" si="55"/>
        <v>63.634620315403915</v>
      </c>
      <c r="CS45" s="75">
        <f t="shared" si="56"/>
        <v>-7.8436286784678027</v>
      </c>
      <c r="CT45" s="75">
        <f t="shared" si="57"/>
        <v>-45.4045508072372</v>
      </c>
      <c r="CU45" s="130"/>
      <c r="CV45" s="45">
        <f t="shared" si="58"/>
        <v>0.99665249433627401</v>
      </c>
      <c r="CW45" s="45">
        <f t="shared" si="22"/>
        <v>1.0002226369123115</v>
      </c>
      <c r="CX45" s="45">
        <f t="shared" si="23"/>
        <v>0.99960268636055472</v>
      </c>
      <c r="CY45" s="45">
        <f t="shared" si="59"/>
        <v>0.99991350961449987</v>
      </c>
      <c r="CZ45" s="45">
        <f t="shared" si="60"/>
        <v>0.99972276704116148</v>
      </c>
      <c r="DA45" s="45">
        <f t="shared" si="24"/>
        <v>0.99961642984352728</v>
      </c>
      <c r="DB45" s="45">
        <f t="shared" si="25"/>
        <v>0.99979309370023206</v>
      </c>
      <c r="DC45" s="45">
        <f t="shared" si="26"/>
        <v>0.99985156402873843</v>
      </c>
      <c r="DD45" s="45">
        <f t="shared" si="61"/>
        <v>0.9964981225892553</v>
      </c>
      <c r="DE45" s="45">
        <f t="shared" si="27"/>
        <v>0.9964981225892553</v>
      </c>
      <c r="DF45" s="45">
        <f t="shared" si="62"/>
        <v>0.99611589564844893</v>
      </c>
      <c r="DG45" s="45">
        <f t="shared" si="28"/>
        <v>0.99576196415692841</v>
      </c>
      <c r="DH45" s="45">
        <f t="shared" si="29"/>
        <v>0.99995931821558948</v>
      </c>
      <c r="DI45" s="45">
        <f t="shared" si="30"/>
        <v>0.99999365359244285</v>
      </c>
      <c r="DJ45" s="45">
        <f t="shared" si="31"/>
        <v>1.0000254937112969</v>
      </c>
    </row>
    <row r="46" spans="1:114" x14ac:dyDescent="0.2">
      <c r="A46" s="43">
        <v>84</v>
      </c>
      <c r="B46" s="43">
        <f t="shared" si="0"/>
        <v>357.15</v>
      </c>
      <c r="C46" s="44">
        <f t="shared" si="35"/>
        <v>2.7999440011199779</v>
      </c>
      <c r="E46" s="40">
        <f>'[4]methanogen M06-L TZVP smd redo'!I46</f>
        <v>3.3294498427527408</v>
      </c>
      <c r="F46" s="40">
        <f>'[4]methanogen M06-L TZVP smd redo'!N46</f>
        <v>3.1085395347927314</v>
      </c>
      <c r="G46" s="40">
        <f>'[4]methanogen M06-L TZVP smd redo'!S46</f>
        <v>3.505947355108896</v>
      </c>
      <c r="H46" s="40">
        <f>'[4]methanogen M06-L TZVP smd redo'!AB46</f>
        <v>3.4811569740484938</v>
      </c>
      <c r="I46" s="40">
        <f>'[4]methanogen M06-L TZVP smd redo'!AS46</f>
        <v>3.8641227927314059</v>
      </c>
      <c r="J46" s="40">
        <f>'[4]methanogen M06-L TZVP smd redo'!BJ46</f>
        <v>4.0723023254538582</v>
      </c>
      <c r="K46" s="40">
        <f>'[4]methanogen M06-L TZVP smd redo'!EV46</f>
        <v>4.2135812215489121</v>
      </c>
      <c r="L46" s="40">
        <f>'[4]methanogen M06-L TZVP smd redo'!CL46</f>
        <v>3.8764730437121919</v>
      </c>
      <c r="M46" s="40">
        <f>'[4]methanogen M06-L TZVP smd redo'!DG46</f>
        <v>3.889534286461549</v>
      </c>
      <c r="N46" s="40">
        <f>'[4]methanogen M06-L TZVP smd redo'!EC46</f>
        <v>4.0270313203425445</v>
      </c>
      <c r="AA46" s="40">
        <f t="shared" si="1"/>
        <v>4.3269729177730047</v>
      </c>
      <c r="AB46" s="40"/>
      <c r="AC46" s="40">
        <f>EXP('d-beta'!Y47/1000)*'[3]methanogen M06-L TZVP smd redo'!EZ46</f>
        <v>7.9780247673734062</v>
      </c>
      <c r="AD46" s="40">
        <f>'[3]methanogen M06-L TZVP smd redo'!ET46</f>
        <v>2.7374700000000001</v>
      </c>
      <c r="AE46" s="40">
        <f>'[3]methanogen M06-L TZVP smd redo'!ER46</f>
        <v>1.1515</v>
      </c>
      <c r="AF46" s="40">
        <f>'[3]methanogen M06-L TZVP smd redo'!K46</f>
        <v>1.1373899999999999</v>
      </c>
      <c r="AG46" s="40">
        <f>'[3]methanogen M06-L TZVP smd redo'!J46</f>
        <v>7.1323999999999996</v>
      </c>
      <c r="AH46" s="40">
        <f>'[3]methanogen M06-L TZVP smd redo'!O46</f>
        <v>1.13181</v>
      </c>
      <c r="AI46" s="40">
        <f>'[3]methanogen M06-L TZVP smd redo'!N46</f>
        <v>6.8245899999999997</v>
      </c>
      <c r="AJ46" s="40">
        <f>'[3]methanogen M06-L TZVP smd redo'!S46</f>
        <v>1.1346099999999999</v>
      </c>
      <c r="AK46" s="40">
        <f>'[3]methanogen M06-L TZVP smd redo'!R46</f>
        <v>7.2451499999999998</v>
      </c>
      <c r="AL46" s="40">
        <f>'[3]methanogen M06-L TZVP smd redo'!Y46</f>
        <v>1.1190599999999999</v>
      </c>
      <c r="AM46" s="40">
        <f>'[3]methanogen M06-L TZVP smd redo'!W46</f>
        <v>7.6669700000000001</v>
      </c>
      <c r="AN46" s="40">
        <f>'[3]methanogen M06-L TZVP smd redo'!V46</f>
        <v>7.6441400000000002</v>
      </c>
      <c r="AO46" s="40">
        <f>'[3]methanogen M06-L TZVP smd redo'!AK46</f>
        <v>1.1073</v>
      </c>
      <c r="AP46" s="40">
        <f>PRODUCT('[3]methanogen M06-L TZVP smd redo'!AD46:AF46)^(1/3)</f>
        <v>7.2435218562175381</v>
      </c>
      <c r="AQ46" s="40">
        <f>'[3]methanogen M06-L TZVP smd redo'!BA46</f>
        <v>1.0922400000000001</v>
      </c>
      <c r="AR46" s="40">
        <f>PRODUCT('[3]methanogen M06-L TZVP smd redo'!AT46:AV46)^(1/3)</f>
        <v>7.0100885491629832</v>
      </c>
      <c r="AS46" s="41">
        <f>'[3]methanogen M06-L TZVP smd redo'!FO46</f>
        <v>1.0927</v>
      </c>
      <c r="AT46" s="40">
        <f>'[3]methanogen M06-L TZVP smd redo'!FK46</f>
        <v>6.7853199999999996</v>
      </c>
      <c r="AU46" s="40">
        <f>'[3]methanogen M06-L TZVP smd redo'!CD46</f>
        <v>7.0483099999999999</v>
      </c>
      <c r="AV46" s="40">
        <f>'[3]methanogen M06-L TZVP smd redo'!CG46</f>
        <v>4.0511100000000004</v>
      </c>
      <c r="AW46" s="40">
        <f>'[3]methanogen M06-L TZVP smd redo'!CK46</f>
        <v>1.1042799999999999</v>
      </c>
      <c r="AX46" s="40">
        <f>PRODUCT('[3]methanogen M06-L TZVP smd redo'!CN46:CP46)^(1/3)</f>
        <v>6.88996495258555</v>
      </c>
      <c r="AY46" s="40">
        <f>'[3]methanogen M06-L TZVP smd redo'!DH46</f>
        <v>1.1046400000000001</v>
      </c>
      <c r="AZ46" s="40">
        <f>PRODUCT('[3]methanogen M06-L TZVP smd redo'!DJ46:DL46)^(1/3)</f>
        <v>6.9414832704699911</v>
      </c>
      <c r="BA46" s="40">
        <f>'[3]methanogen M06-L TZVP smd redo'!EI46</f>
        <v>1.1089899999999999</v>
      </c>
      <c r="BB46" s="40">
        <f>PRODUCT('[3]methanogen M06-L TZVP smd redo'!EJ46:EL46)^(1/3)</f>
        <v>7.3546078285536591</v>
      </c>
      <c r="BC46" s="40"/>
      <c r="BD46" s="44">
        <f>'[4]methanogen M06-L TZVP smd redo'!H46</f>
        <v>8.1393299999999993</v>
      </c>
      <c r="BE46" s="44">
        <f>'[4]methanogen M06-L TZVP smd redo'!M46</f>
        <v>7.7481499999999999</v>
      </c>
      <c r="BF46" s="44">
        <f>'[4]methanogen M06-L TZVP smd redo'!R46</f>
        <v>8.2492400000000004</v>
      </c>
      <c r="BG46" s="44">
        <f>'[4]methanogen M06-L TZVP smd redo'!Y46</f>
        <v>8.5840300000000003</v>
      </c>
      <c r="BH46" s="44">
        <f>'[4]methanogen M06-L TZVP smd redo'!Z46</f>
        <v>8.6105800000000006</v>
      </c>
      <c r="BI46" s="44">
        <f>PRODUCT('[4]methanogen M06-L TZVP smd redo'!AL46:AN46)^(1/3)</f>
        <v>8.0517449210470655</v>
      </c>
      <c r="BJ46" s="133">
        <f>PRODUCT('[4]methanogen M06-L TZVP smd redo'!BC46:BE46)^(1/3)</f>
        <v>7.6878795105569848</v>
      </c>
      <c r="BK46" s="133">
        <f>'[4]methanogen M06-L TZVP smd redo'!ER46</f>
        <v>7.4455600000000004</v>
      </c>
      <c r="BL46" s="40">
        <f>PRODUCT('[4]methanogen M06-L TZVP smd redo'!DZ46:EB46)^(1/3)</f>
        <v>8.1890317544218956</v>
      </c>
      <c r="BM46" s="40">
        <f>PRODUCT('[4]methanogen M06-L TZVP smd redo'!CI46:CK46)^(1/3)</f>
        <v>7.6379444511004699</v>
      </c>
      <c r="BN46" s="40">
        <f>PRODUCT('[4]methanogen M06-L TZVP smd redo'!DD46:DF46)^(1/3)</f>
        <v>7.6976644067858153</v>
      </c>
      <c r="BO46" s="40"/>
      <c r="BP46" s="45">
        <f t="shared" si="39"/>
        <v>1.1286795743176008</v>
      </c>
      <c r="BQ46" s="45">
        <f t="shared" si="2"/>
        <v>1.0504868904190032</v>
      </c>
      <c r="BR46" s="45">
        <f t="shared" si="3"/>
        <v>0.93925622239139595</v>
      </c>
      <c r="BS46" s="45">
        <f t="shared" si="40"/>
        <v>0.95803534721238293</v>
      </c>
      <c r="BT46" s="45">
        <f t="shared" si="41"/>
        <v>1.0694054623479383</v>
      </c>
      <c r="BU46" s="45">
        <f t="shared" si="4"/>
        <v>1.0661080404523937</v>
      </c>
      <c r="BV46" s="45">
        <f t="shared" si="5"/>
        <v>1.0473297493789311</v>
      </c>
      <c r="BW46" s="45">
        <f t="shared" si="6"/>
        <v>1.0325455050468983</v>
      </c>
      <c r="BX46" s="45">
        <f t="shared" si="7"/>
        <v>0.93162337609491097</v>
      </c>
      <c r="BY46" s="45">
        <f t="shared" si="42"/>
        <v>0.36183014699389449</v>
      </c>
      <c r="BZ46" s="45">
        <f t="shared" si="8"/>
        <v>0.97959906404664088</v>
      </c>
      <c r="CA46" s="45">
        <f t="shared" si="9"/>
        <v>0.59428496800777919</v>
      </c>
      <c r="CB46" s="45">
        <f t="shared" si="10"/>
        <v>1.0651873176702014</v>
      </c>
      <c r="CC46" s="45">
        <f t="shared" si="11"/>
        <v>0.99224180835518117</v>
      </c>
      <c r="CD46" s="45">
        <f t="shared" si="12"/>
        <v>0.95602437512200711</v>
      </c>
      <c r="CE46" s="39"/>
      <c r="CF46" s="75">
        <f t="shared" si="43"/>
        <v>121.04843117141702</v>
      </c>
      <c r="CG46" s="75">
        <f t="shared" si="44"/>
        <v>49.253761852373437</v>
      </c>
      <c r="CH46" s="75">
        <f t="shared" si="45"/>
        <v>-62.666969698902719</v>
      </c>
      <c r="CI46" s="75">
        <f t="shared" si="46"/>
        <v>-42.870604810547896</v>
      </c>
      <c r="CJ46" s="75">
        <f t="shared" si="47"/>
        <v>67.102851381744102</v>
      </c>
      <c r="CK46" s="75">
        <f t="shared" si="48"/>
        <v>64.014671876621989</v>
      </c>
      <c r="CL46" s="75">
        <f t="shared" si="49"/>
        <v>46.243829178813321</v>
      </c>
      <c r="CM46" s="75">
        <f t="shared" si="50"/>
        <v>32.027117566525845</v>
      </c>
      <c r="CN46" s="75">
        <f t="shared" si="51"/>
        <v>-70.826648870583014</v>
      </c>
      <c r="CO46" s="75">
        <f t="shared" si="52"/>
        <v>-1016.5803844676952</v>
      </c>
      <c r="CP46" s="75">
        <f t="shared" si="53"/>
        <v>-20.611909349006215</v>
      </c>
      <c r="CQ46" s="75">
        <f t="shared" si="54"/>
        <v>-520.39633053907062</v>
      </c>
      <c r="CR46" s="75">
        <f t="shared" si="55"/>
        <v>63.150668831750608</v>
      </c>
      <c r="CS46" s="75">
        <f t="shared" si="56"/>
        <v>-7.7884429789598748</v>
      </c>
      <c r="CT46" s="75">
        <f t="shared" si="57"/>
        <v>-44.971869266231295</v>
      </c>
      <c r="CU46" s="130"/>
      <c r="CV46" s="45">
        <f t="shared" si="58"/>
        <v>0.99668159860823924</v>
      </c>
      <c r="CW46" s="45">
        <f t="shared" si="22"/>
        <v>1.0002202257275794</v>
      </c>
      <c r="CX46" s="45">
        <f t="shared" si="23"/>
        <v>0.99960398060284195</v>
      </c>
      <c r="CY46" s="45">
        <f t="shared" si="59"/>
        <v>0.99991867834487091</v>
      </c>
      <c r="CZ46" s="45">
        <f t="shared" si="60"/>
        <v>0.99972450251997658</v>
      </c>
      <c r="DA46" s="45">
        <f t="shared" si="24"/>
        <v>0.99961850831204369</v>
      </c>
      <c r="DB46" s="45">
        <f t="shared" si="25"/>
        <v>0.99979266479889928</v>
      </c>
      <c r="DC46" s="45">
        <f t="shared" si="26"/>
        <v>0.99985931389623017</v>
      </c>
      <c r="DD46" s="45">
        <f t="shared" si="61"/>
        <v>0.99653091943993655</v>
      </c>
      <c r="DE46" s="45">
        <f t="shared" si="27"/>
        <v>0.99653091943993677</v>
      </c>
      <c r="DF46" s="45">
        <f t="shared" si="62"/>
        <v>0.99615075117737895</v>
      </c>
      <c r="DG46" s="45">
        <f t="shared" si="28"/>
        <v>0.99580409855000818</v>
      </c>
      <c r="DH46" s="45">
        <f t="shared" si="29"/>
        <v>0.9999549126043944</v>
      </c>
      <c r="DI46" s="45">
        <f t="shared" si="30"/>
        <v>0.99998698936257102</v>
      </c>
      <c r="DJ46" s="45">
        <f t="shared" si="31"/>
        <v>1.0000253136785677</v>
      </c>
    </row>
    <row r="47" spans="1:114" x14ac:dyDescent="0.2">
      <c r="A47" s="43">
        <v>86</v>
      </c>
      <c r="B47" s="43">
        <f t="shared" si="0"/>
        <v>359.15</v>
      </c>
      <c r="C47" s="44">
        <f t="shared" si="35"/>
        <v>2.7843519420854799</v>
      </c>
      <c r="E47" s="40">
        <f>'[4]methanogen M06-L TZVP smd redo'!I47</f>
        <v>3.2945571685913944</v>
      </c>
      <c r="F47" s="40">
        <f>'[4]methanogen M06-L TZVP smd redo'!N47</f>
        <v>3.0757133499683675</v>
      </c>
      <c r="G47" s="40">
        <f>'[4]methanogen M06-L TZVP smd redo'!S47</f>
        <v>3.4762089140585317</v>
      </c>
      <c r="H47" s="40">
        <f>'[4]methanogen M06-L TZVP smd redo'!AB47</f>
        <v>3.443860212376082</v>
      </c>
      <c r="I47" s="40">
        <f>'[4]methanogen M06-L TZVP smd redo'!AS47</f>
        <v>3.8320137439011859</v>
      </c>
      <c r="J47" s="40">
        <f>'[4]methanogen M06-L TZVP smd redo'!BJ47</f>
        <v>4.0295544254922433</v>
      </c>
      <c r="K47" s="40">
        <f>'[4]methanogen M06-L TZVP smd redo'!EV47</f>
        <v>4.1789231955382533</v>
      </c>
      <c r="L47" s="40">
        <f>'[4]methanogen M06-L TZVP smd redo'!CL47</f>
        <v>3.8450508520155857</v>
      </c>
      <c r="M47" s="40">
        <f>'[4]methanogen M06-L TZVP smd redo'!DG47</f>
        <v>3.8563764682304491</v>
      </c>
      <c r="N47" s="40">
        <f>'[4]methanogen M06-L TZVP smd redo'!EC47</f>
        <v>3.9813554131655771</v>
      </c>
      <c r="AA47" s="40">
        <f t="shared" si="1"/>
        <v>4.2844991901600462</v>
      </c>
      <c r="AB47" s="40"/>
      <c r="AC47" s="40">
        <f>EXP('d-beta'!Y48/1000)*'[3]methanogen M06-L TZVP smd redo'!EZ47</f>
        <v>7.8613073067259718</v>
      </c>
      <c r="AD47" s="40">
        <f>'[3]methanogen M06-L TZVP smd redo'!ET47</f>
        <v>2.7199800000000001</v>
      </c>
      <c r="AE47" s="40">
        <f>'[3]methanogen M06-L TZVP smd redo'!ER47</f>
        <v>1.15025</v>
      </c>
      <c r="AF47" s="40">
        <f>'[3]methanogen M06-L TZVP smd redo'!K47</f>
        <v>1.1362000000000001</v>
      </c>
      <c r="AG47" s="40">
        <f>'[3]methanogen M06-L TZVP smd redo'!J47</f>
        <v>7.0269899999999996</v>
      </c>
      <c r="AH47" s="40">
        <f>'[3]methanogen M06-L TZVP smd redo'!O47</f>
        <v>1.1306499999999999</v>
      </c>
      <c r="AI47" s="40">
        <f>'[3]methanogen M06-L TZVP smd redo'!N47</f>
        <v>6.7252400000000003</v>
      </c>
      <c r="AJ47" s="40">
        <f>'[3]methanogen M06-L TZVP smd redo'!S47</f>
        <v>1.1334200000000001</v>
      </c>
      <c r="AK47" s="40">
        <f>'[3]methanogen M06-L TZVP smd redo'!R47</f>
        <v>7.13774</v>
      </c>
      <c r="AL47" s="40">
        <f>'[3]methanogen M06-L TZVP smd redo'!Y47</f>
        <v>1.1180000000000001</v>
      </c>
      <c r="AM47" s="40">
        <f>'[3]methanogen M06-L TZVP smd redo'!W47</f>
        <v>7.5485199999999999</v>
      </c>
      <c r="AN47" s="40">
        <f>'[3]methanogen M06-L TZVP smd redo'!V47</f>
        <v>7.5259600000000004</v>
      </c>
      <c r="AO47" s="40">
        <f>'[3]methanogen M06-L TZVP smd redo'!AK47</f>
        <v>1.10639</v>
      </c>
      <c r="AP47" s="40">
        <f>PRODUCT('[3]methanogen M06-L TZVP smd redo'!AD47:AF47)^(1/3)</f>
        <v>7.1367960761245888</v>
      </c>
      <c r="AQ47" s="40">
        <f>'[3]methanogen M06-L TZVP smd redo'!BA47</f>
        <v>1.09148</v>
      </c>
      <c r="AR47" s="40">
        <f>PRODUCT('[3]methanogen M06-L TZVP smd redo'!AT47:AV47)^(1/3)</f>
        <v>6.9088122797813547</v>
      </c>
      <c r="AS47" s="41">
        <f>'[3]methanogen M06-L TZVP smd redo'!FO47</f>
        <v>1.09199</v>
      </c>
      <c r="AT47" s="40">
        <f>'[3]methanogen M06-L TZVP smd redo'!FK47</f>
        <v>6.6911199999999997</v>
      </c>
      <c r="AU47" s="40">
        <f>'[3]methanogen M06-L TZVP smd redo'!CD47</f>
        <v>6.9440900000000001</v>
      </c>
      <c r="AV47" s="40">
        <f>'[3]methanogen M06-L TZVP smd redo'!CG47</f>
        <v>4.0085800000000003</v>
      </c>
      <c r="AW47" s="40">
        <f>'[3]methanogen M06-L TZVP smd redo'!CK47</f>
        <v>1.1033999999999999</v>
      </c>
      <c r="AX47" s="40">
        <f>PRODUCT('[3]methanogen M06-L TZVP smd redo'!CN47:CP47)^(1/3)</f>
        <v>6.7915449819018896</v>
      </c>
      <c r="AY47" s="40">
        <f>'[3]methanogen M06-L TZVP smd redo'!DH47</f>
        <v>1.1037600000000001</v>
      </c>
      <c r="AZ47" s="40">
        <f>PRODUCT('[3]methanogen M06-L TZVP smd redo'!DJ47:DL47)^(1/3)</f>
        <v>6.8419695365735995</v>
      </c>
      <c r="BA47" s="40">
        <f>'[3]methanogen M06-L TZVP smd redo'!EI47</f>
        <v>1.1081000000000001</v>
      </c>
      <c r="BB47" s="40">
        <f>PRODUCT('[3]methanogen M06-L TZVP smd redo'!EJ47:EL47)^(1/3)</f>
        <v>7.2456667097422773</v>
      </c>
      <c r="BC47" s="40"/>
      <c r="BD47" s="44">
        <f>'[4]methanogen M06-L TZVP smd redo'!H47</f>
        <v>8.01037</v>
      </c>
      <c r="BE47" s="44">
        <f>'[4]methanogen M06-L TZVP smd redo'!M47</f>
        <v>7.6272799999999998</v>
      </c>
      <c r="BF47" s="44">
        <f>'[4]methanogen M06-L TZVP smd redo'!R47</f>
        <v>8.1181800000000006</v>
      </c>
      <c r="BG47" s="44">
        <f>'[4]methanogen M06-L TZVP smd redo'!Y47</f>
        <v>8.4429999999999996</v>
      </c>
      <c r="BH47" s="44">
        <f>'[4]methanogen M06-L TZVP smd redo'!Z47</f>
        <v>8.4691899999999993</v>
      </c>
      <c r="BI47" s="44">
        <f>PRODUCT('[4]methanogen M06-L TZVP smd redo'!AL47:AN47)^(1/3)</f>
        <v>7.9263376970208856</v>
      </c>
      <c r="BJ47" s="133">
        <f>PRODUCT('[4]methanogen M06-L TZVP smd redo'!BC47:BE47)^(1/3)</f>
        <v>7.5712166137553041</v>
      </c>
      <c r="BK47" s="133">
        <f>'[4]methanogen M06-L TZVP smd redo'!ER47</f>
        <v>7.3371700000000004</v>
      </c>
      <c r="BL47" s="40">
        <f>PRODUCT('[4]methanogen M06-L TZVP smd redo'!DZ47:EB47)^(1/3)</f>
        <v>8.0608892782323789</v>
      </c>
      <c r="BM47" s="40">
        <f>PRODUCT('[4]methanogen M06-L TZVP smd redo'!CI47:CK47)^(1/3)</f>
        <v>7.5226047394734099</v>
      </c>
      <c r="BN47" s="40">
        <f>PRODUCT('[4]methanogen M06-L TZVP smd redo'!DD47:DF47)^(1/3)</f>
        <v>7.5810152354281808</v>
      </c>
      <c r="BO47" s="40"/>
      <c r="BP47" s="45">
        <f t="shared" si="39"/>
        <v>1.1288453254420892</v>
      </c>
      <c r="BQ47" s="45">
        <f t="shared" si="2"/>
        <v>1.0502262929904238</v>
      </c>
      <c r="BR47" s="45">
        <f t="shared" si="3"/>
        <v>0.93953078152985015</v>
      </c>
      <c r="BS47" s="45">
        <f t="shared" si="40"/>
        <v>0.95855447805516247</v>
      </c>
      <c r="BT47" s="45">
        <f t="shared" si="41"/>
        <v>1.0684871530496542</v>
      </c>
      <c r="BU47" s="45">
        <f t="shared" si="4"/>
        <v>1.0651829789151301</v>
      </c>
      <c r="BV47" s="45">
        <f t="shared" si="5"/>
        <v>1.0469040976347714</v>
      </c>
      <c r="BW47" s="45">
        <f t="shared" si="6"/>
        <v>1.0318987584798094</v>
      </c>
      <c r="BX47" s="45">
        <f t="shared" si="7"/>
        <v>0.93220069735875888</v>
      </c>
      <c r="BY47" s="45">
        <f t="shared" si="42"/>
        <v>0.36514032116546258</v>
      </c>
      <c r="BZ47" s="45">
        <f t="shared" si="8"/>
        <v>0.9794551931490264</v>
      </c>
      <c r="CA47" s="45">
        <f t="shared" si="9"/>
        <v>0.59631777625433235</v>
      </c>
      <c r="CB47" s="45">
        <f t="shared" si="10"/>
        <v>1.0646755586925678</v>
      </c>
      <c r="CC47" s="45">
        <f t="shared" si="11"/>
        <v>0.9922951617770398</v>
      </c>
      <c r="CD47" s="45">
        <f t="shared" si="12"/>
        <v>0.95643354159355409</v>
      </c>
      <c r="CE47" s="39"/>
      <c r="CF47" s="75">
        <f t="shared" si="43"/>
        <v>121.19527440207537</v>
      </c>
      <c r="CG47" s="75">
        <f t="shared" si="44"/>
        <v>49.005658082687702</v>
      </c>
      <c r="CH47" s="75">
        <f t="shared" si="45"/>
        <v>-62.374696929466218</v>
      </c>
      <c r="CI47" s="75">
        <f t="shared" si="46"/>
        <v>-42.328881329987716</v>
      </c>
      <c r="CJ47" s="75">
        <f t="shared" si="47"/>
        <v>66.243772353969263</v>
      </c>
      <c r="CK47" s="75">
        <f t="shared" si="48"/>
        <v>63.146595591452261</v>
      </c>
      <c r="CL47" s="75">
        <f t="shared" si="49"/>
        <v>45.837330400629703</v>
      </c>
      <c r="CM47" s="75">
        <f t="shared" si="50"/>
        <v>31.400559998783979</v>
      </c>
      <c r="CN47" s="75">
        <f t="shared" si="51"/>
        <v>-70.207146965296474</v>
      </c>
      <c r="CO47" s="75">
        <f t="shared" si="52"/>
        <v>-1007.4735577291514</v>
      </c>
      <c r="CP47" s="75">
        <f t="shared" si="53"/>
        <v>-20.758787259451704</v>
      </c>
      <c r="CQ47" s="75">
        <f t="shared" si="54"/>
        <v>-516.98157237282476</v>
      </c>
      <c r="CR47" s="75">
        <f t="shared" si="55"/>
        <v>62.670113023992656</v>
      </c>
      <c r="CS47" s="75">
        <f t="shared" si="56"/>
        <v>-7.7346738401889938</v>
      </c>
      <c r="CT47" s="75">
        <f t="shared" si="57"/>
        <v>-44.543973337945765</v>
      </c>
      <c r="CU47" s="130"/>
      <c r="CV47" s="45">
        <f t="shared" si="58"/>
        <v>0.99671626129629465</v>
      </c>
      <c r="CW47" s="45">
        <f t="shared" si="22"/>
        <v>1.0002181727816857</v>
      </c>
      <c r="CX47" s="45">
        <f t="shared" si="23"/>
        <v>0.9996008918193251</v>
      </c>
      <c r="CY47" s="45">
        <f t="shared" si="59"/>
        <v>0.99992820328134824</v>
      </c>
      <c r="CZ47" s="45">
        <f t="shared" si="60"/>
        <v>0.99971732983820694</v>
      </c>
      <c r="DA47" s="45">
        <f t="shared" si="24"/>
        <v>0.99961332820012649</v>
      </c>
      <c r="DB47" s="45">
        <f t="shared" si="25"/>
        <v>0.9998032521246808</v>
      </c>
      <c r="DC47" s="45">
        <f t="shared" si="26"/>
        <v>0.99985125283294041</v>
      </c>
      <c r="DD47" s="45">
        <f t="shared" si="61"/>
        <v>0.99656795925618868</v>
      </c>
      <c r="DE47" s="45">
        <f t="shared" si="27"/>
        <v>0.99656795925618891</v>
      </c>
      <c r="DF47" s="45">
        <f t="shared" si="62"/>
        <v>0.99618261452968682</v>
      </c>
      <c r="DG47" s="45">
        <f t="shared" si="28"/>
        <v>0.9958384675290336</v>
      </c>
      <c r="DH47" s="45">
        <f t="shared" si="29"/>
        <v>0.9999519944287355</v>
      </c>
      <c r="DI47" s="45">
        <f t="shared" si="30"/>
        <v>0.99998871789184152</v>
      </c>
      <c r="DJ47" s="45">
        <f t="shared" si="31"/>
        <v>1.0000242697224195</v>
      </c>
    </row>
    <row r="48" spans="1:114" x14ac:dyDescent="0.2">
      <c r="A48" s="43">
        <v>88</v>
      </c>
      <c r="B48" s="43">
        <f t="shared" si="0"/>
        <v>361.15</v>
      </c>
      <c r="C48" s="44">
        <f t="shared" si="35"/>
        <v>2.7689325764917627</v>
      </c>
      <c r="E48" s="40">
        <f>'[4]methanogen M06-L TZVP smd redo'!I48</f>
        <v>3.2580840825493507</v>
      </c>
      <c r="F48" s="40">
        <f>'[4]methanogen M06-L TZVP smd redo'!N48</f>
        <v>3.0408820612659593</v>
      </c>
      <c r="G48" s="40">
        <f>'[4]methanogen M06-L TZVP smd redo'!S48</f>
        <v>3.4523950221849731</v>
      </c>
      <c r="H48" s="40">
        <f>'[4]methanogen M06-L TZVP smd redo'!AB48</f>
        <v>3.4098734045377999</v>
      </c>
      <c r="I48" s="40">
        <f>'[4]methanogen M06-L TZVP smd redo'!AS48</f>
        <v>3.7924717160802146</v>
      </c>
      <c r="J48" s="40">
        <f>'[4]methanogen M06-L TZVP smd redo'!BJ48</f>
        <v>3.9865517293871111</v>
      </c>
      <c r="K48" s="40">
        <f>'[4]methanogen M06-L TZVP smd redo'!EV48</f>
        <v>4.1343555217365768</v>
      </c>
      <c r="L48" s="40">
        <f>'[4]methanogen M06-L TZVP smd redo'!CL48</f>
        <v>3.8060368937369304</v>
      </c>
      <c r="M48" s="40">
        <f>'[4]methanogen M06-L TZVP smd redo'!DG48</f>
        <v>3.8145420419453124</v>
      </c>
      <c r="N48" s="40">
        <f>'[4]methanogen M06-L TZVP smd redo'!EC48</f>
        <v>3.9464738981180858</v>
      </c>
      <c r="AA48" s="40">
        <f t="shared" si="1"/>
        <v>4.2425724118568136</v>
      </c>
      <c r="AB48" s="40"/>
      <c r="AC48" s="40">
        <f>EXP('d-beta'!Y49/1000)*'[3]methanogen M06-L TZVP smd redo'!EZ48</f>
        <v>7.7476548525806805</v>
      </c>
      <c r="AD48" s="40">
        <f>'[3]methanogen M06-L TZVP smd redo'!ET48</f>
        <v>2.7027999999999999</v>
      </c>
      <c r="AE48" s="40">
        <f>'[3]methanogen M06-L TZVP smd redo'!ER48</f>
        <v>1.1490199999999999</v>
      </c>
      <c r="AF48" s="40">
        <f>'[3]methanogen M06-L TZVP smd redo'!K48</f>
        <v>1.13503</v>
      </c>
      <c r="AG48" s="40">
        <f>'[3]methanogen M06-L TZVP smd redo'!J48</f>
        <v>6.9243399999999999</v>
      </c>
      <c r="AH48" s="40">
        <f>'[3]methanogen M06-L TZVP smd redo'!O48</f>
        <v>1.12951</v>
      </c>
      <c r="AI48" s="40">
        <f>'[3]methanogen M06-L TZVP smd redo'!N48</f>
        <v>6.6284700000000001</v>
      </c>
      <c r="AJ48" s="40">
        <f>'[3]methanogen M06-L TZVP smd redo'!S48</f>
        <v>1.1322399999999999</v>
      </c>
      <c r="AK48" s="40">
        <f>'[3]methanogen M06-L TZVP smd redo'!R48</f>
        <v>7.0331799999999998</v>
      </c>
      <c r="AL48" s="40">
        <f>'[3]methanogen M06-L TZVP smd redo'!Y48</f>
        <v>1.1169500000000001</v>
      </c>
      <c r="AM48" s="40">
        <f>'[3]methanogen M06-L TZVP smd redo'!W48</f>
        <v>7.4332599999999998</v>
      </c>
      <c r="AN48" s="40">
        <f>'[3]methanogen M06-L TZVP smd redo'!V48</f>
        <v>7.4109800000000003</v>
      </c>
      <c r="AO48" s="40">
        <f>'[3]methanogen M06-L TZVP smd redo'!AK48</f>
        <v>1.1054999999999999</v>
      </c>
      <c r="AP48" s="40">
        <f>PRODUCT('[3]methanogen M06-L TZVP smd redo'!AD48:AF48)^(1/3)</f>
        <v>7.032864917897423</v>
      </c>
      <c r="AQ48" s="40">
        <f>'[3]methanogen M06-L TZVP smd redo'!BA48</f>
        <v>1.09073</v>
      </c>
      <c r="AR48" s="40">
        <f>PRODUCT('[3]methanogen M06-L TZVP smd redo'!AT48:AV48)^(1/3)</f>
        <v>6.8101559826725238</v>
      </c>
      <c r="AS48" s="41">
        <f>'[3]methanogen M06-L TZVP smd redo'!FO48</f>
        <v>1.0912999999999999</v>
      </c>
      <c r="AT48" s="40">
        <f>'[3]methanogen M06-L TZVP smd redo'!FK48</f>
        <v>6.5992899999999999</v>
      </c>
      <c r="AU48" s="40">
        <f>'[3]methanogen M06-L TZVP smd redo'!CD48</f>
        <v>6.8426099999999996</v>
      </c>
      <c r="AV48" s="40">
        <f>'[3]methanogen M06-L TZVP smd redo'!CG48</f>
        <v>3.96699</v>
      </c>
      <c r="AW48" s="40">
        <f>'[3]methanogen M06-L TZVP smd redo'!CK48</f>
        <v>1.1025400000000001</v>
      </c>
      <c r="AX48" s="40">
        <f>PRODUCT('[3]methanogen M06-L TZVP smd redo'!CN48:CP48)^(1/3)</f>
        <v>6.6956565065993852</v>
      </c>
      <c r="AY48" s="40">
        <f>'[3]methanogen M06-L TZVP smd redo'!DH48</f>
        <v>1.1029</v>
      </c>
      <c r="AZ48" s="40">
        <f>PRODUCT('[3]methanogen M06-L TZVP smd redo'!DJ48:DL48)^(1/3)</f>
        <v>6.7450229206372843</v>
      </c>
      <c r="BA48" s="40">
        <f>'[3]methanogen M06-L TZVP smd redo'!EI48</f>
        <v>1.10721</v>
      </c>
      <c r="BB48" s="40">
        <f>PRODUCT('[3]methanogen M06-L TZVP smd redo'!EJ48:EL48)^(1/3)</f>
        <v>7.1395776567758347</v>
      </c>
      <c r="BC48" s="40"/>
      <c r="BD48" s="44">
        <f>'[4]methanogen M06-L TZVP smd redo'!H48</f>
        <v>7.8849400000000003</v>
      </c>
      <c r="BE48" s="44">
        <f>'[4]methanogen M06-L TZVP smd redo'!M48</f>
        <v>7.50969</v>
      </c>
      <c r="BF48" s="44">
        <f>'[4]methanogen M06-L TZVP smd redo'!R48</f>
        <v>7.9907399999999997</v>
      </c>
      <c r="BG48" s="44">
        <f>'[4]methanogen M06-L TZVP smd redo'!Y48</f>
        <v>8.3059200000000004</v>
      </c>
      <c r="BH48" s="44">
        <f>'[4]methanogen M06-L TZVP smd redo'!Z48</f>
        <v>8.3317599999999992</v>
      </c>
      <c r="BI48" s="44">
        <f>PRODUCT('[4]methanogen M06-L TZVP smd redo'!AL48:AN48)^(1/3)</f>
        <v>7.8043179978252164</v>
      </c>
      <c r="BJ48" s="133">
        <f>PRODUCT('[4]methanogen M06-L TZVP smd redo'!BC48:BE48)^(1/3)</f>
        <v>7.4576537064089816</v>
      </c>
      <c r="BK48" s="133">
        <f>'[4]methanogen M06-L TZVP smd redo'!ER48</f>
        <v>7.2315800000000001</v>
      </c>
      <c r="BL48" s="40">
        <f>PRODUCT('[4]methanogen M06-L TZVP smd redo'!DZ48:EB48)^(1/3)</f>
        <v>7.9362087000024353</v>
      </c>
      <c r="BM48" s="40">
        <f>PRODUCT('[4]methanogen M06-L TZVP smd redo'!CI48:CK48)^(1/3)</f>
        <v>7.4103261611930415</v>
      </c>
      <c r="BN48" s="40">
        <f>PRODUCT('[4]methanogen M06-L TZVP smd redo'!DD48:DF48)^(1/3)</f>
        <v>7.467462484629146</v>
      </c>
      <c r="BO48" s="40"/>
      <c r="BP48" s="45">
        <f t="shared" si="39"/>
        <v>1.1290143461728628</v>
      </c>
      <c r="BQ48" s="45">
        <f t="shared" si="2"/>
        <v>1.0499687736777417</v>
      </c>
      <c r="BR48" s="45">
        <f t="shared" si="3"/>
        <v>0.93979906742053931</v>
      </c>
      <c r="BS48" s="45">
        <f t="shared" si="40"/>
        <v>0.95906987239190766</v>
      </c>
      <c r="BT48" s="45">
        <f t="shared" si="41"/>
        <v>1.0675833560756702</v>
      </c>
      <c r="BU48" s="45">
        <f t="shared" si="4"/>
        <v>1.0642723684906947</v>
      </c>
      <c r="BV48" s="45">
        <f t="shared" si="5"/>
        <v>1.0464843642603461</v>
      </c>
      <c r="BW48" s="45">
        <f t="shared" si="6"/>
        <v>1.0312620072527694</v>
      </c>
      <c r="BX48" s="45">
        <f t="shared" si="7"/>
        <v>0.93276563540221902</v>
      </c>
      <c r="BY48" s="45">
        <f t="shared" si="42"/>
        <v>0.36843820696563412</v>
      </c>
      <c r="BZ48" s="45">
        <f t="shared" si="8"/>
        <v>0.97931084325751327</v>
      </c>
      <c r="CA48" s="45">
        <f t="shared" si="9"/>
        <v>0.59833604865050238</v>
      </c>
      <c r="CB48" s="45">
        <f t="shared" si="10"/>
        <v>1.0641696453647602</v>
      </c>
      <c r="CC48" s="45">
        <f t="shared" si="11"/>
        <v>0.99234862932974721</v>
      </c>
      <c r="CD48" s="45">
        <f t="shared" si="12"/>
        <v>0.95683729016552888</v>
      </c>
      <c r="CE48" s="39"/>
      <c r="CF48" s="75">
        <f t="shared" si="43"/>
        <v>121.34499206009833</v>
      </c>
      <c r="CG48" s="75">
        <f t="shared" si="44"/>
        <v>48.76042437267688</v>
      </c>
      <c r="CH48" s="75">
        <f t="shared" si="45"/>
        <v>-62.089184630854561</v>
      </c>
      <c r="CI48" s="75">
        <f t="shared" si="46"/>
        <v>-41.791347115807554</v>
      </c>
      <c r="CJ48" s="75">
        <f t="shared" si="47"/>
        <v>65.397548388930019</v>
      </c>
      <c r="CK48" s="75">
        <f t="shared" si="48"/>
        <v>62.291343584359744</v>
      </c>
      <c r="CL48" s="75">
        <f t="shared" si="49"/>
        <v>45.436321808397302</v>
      </c>
      <c r="CM48" s="75">
        <f t="shared" si="50"/>
        <v>30.783301995594741</v>
      </c>
      <c r="CN48" s="75">
        <f t="shared" si="51"/>
        <v>-69.60130432801563</v>
      </c>
      <c r="CO48" s="75">
        <f t="shared" si="52"/>
        <v>-998.48226943122847</v>
      </c>
      <c r="CP48" s="75">
        <f t="shared" si="53"/>
        <v>-20.906175859306394</v>
      </c>
      <c r="CQ48" s="75">
        <f t="shared" si="54"/>
        <v>-513.60272860362045</v>
      </c>
      <c r="CR48" s="75">
        <f t="shared" si="55"/>
        <v>62.194819342359658</v>
      </c>
      <c r="CS48" s="75">
        <f t="shared" si="56"/>
        <v>-7.6807925815370046</v>
      </c>
      <c r="CT48" s="75">
        <f t="shared" si="57"/>
        <v>-44.121922710020002</v>
      </c>
      <c r="CU48" s="130"/>
      <c r="CV48" s="45">
        <f t="shared" si="58"/>
        <v>0.99675249655672693</v>
      </c>
      <c r="CW48" s="45">
        <f t="shared" si="22"/>
        <v>1.0002165435379233</v>
      </c>
      <c r="CX48" s="45">
        <f t="shared" si="23"/>
        <v>0.99958990285641824</v>
      </c>
      <c r="CY48" s="45">
        <f t="shared" si="59"/>
        <v>0.99993801333984167</v>
      </c>
      <c r="CZ48" s="45">
        <f t="shared" si="60"/>
        <v>0.9997231776654244</v>
      </c>
      <c r="DA48" s="45">
        <f t="shared" si="24"/>
        <v>0.99961884719967242</v>
      </c>
      <c r="DB48" s="45">
        <f t="shared" si="25"/>
        <v>0.99980669062451843</v>
      </c>
      <c r="DC48" s="45">
        <f t="shared" si="26"/>
        <v>0.99985280476508287</v>
      </c>
      <c r="DD48" s="45">
        <f t="shared" si="61"/>
        <v>0.99660171431942524</v>
      </c>
      <c r="DE48" s="45">
        <f t="shared" si="27"/>
        <v>0.99660171431942524</v>
      </c>
      <c r="DF48" s="45">
        <f t="shared" si="62"/>
        <v>0.99622185678520114</v>
      </c>
      <c r="DG48" s="45">
        <f t="shared" si="28"/>
        <v>0.99588266699670058</v>
      </c>
      <c r="DH48" s="45">
        <f t="shared" si="29"/>
        <v>0.99996008130666703</v>
      </c>
      <c r="DI48" s="45">
        <f t="shared" si="30"/>
        <v>0.9999915271717511</v>
      </c>
      <c r="DJ48" s="45">
        <f t="shared" si="31"/>
        <v>1.0000219869410132</v>
      </c>
    </row>
    <row r="49" spans="1:114" x14ac:dyDescent="0.2">
      <c r="A49" s="43">
        <v>90</v>
      </c>
      <c r="B49" s="43">
        <f t="shared" si="0"/>
        <v>363.15</v>
      </c>
      <c r="C49" s="44">
        <f t="shared" si="35"/>
        <v>2.7536830510808206</v>
      </c>
      <c r="E49" s="40">
        <f>'[4]methanogen M06-L TZVP smd redo'!I49</f>
        <v>3.2271587726790951</v>
      </c>
      <c r="F49" s="40">
        <f>'[4]methanogen M06-L TZVP smd redo'!N49</f>
        <v>3.019412015441425</v>
      </c>
      <c r="G49" s="40">
        <f>'[4]methanogen M06-L TZVP smd redo'!S49</f>
        <v>3.424438267336738</v>
      </c>
      <c r="H49" s="40">
        <f>'[4]methanogen M06-L TZVP smd redo'!AB49</f>
        <v>3.3817606539310319</v>
      </c>
      <c r="I49" s="40">
        <f>'[4]methanogen M06-L TZVP smd redo'!AS49</f>
        <v>3.754887888129943</v>
      </c>
      <c r="J49" s="40">
        <f>'[4]methanogen M06-L TZVP smd redo'!BJ49</f>
        <v>3.953960343876739</v>
      </c>
      <c r="K49" s="40">
        <f>'[4]methanogen M06-L TZVP smd redo'!EV49</f>
        <v>4.0977674309037315</v>
      </c>
      <c r="L49" s="40">
        <f>'[4]methanogen M06-L TZVP smd redo'!CL49</f>
        <v>3.768450153988967</v>
      </c>
      <c r="M49" s="40">
        <f>'[4]methanogen M06-L TZVP smd redo'!DG49</f>
        <v>3.7850257220541916</v>
      </c>
      <c r="N49" s="40">
        <f>'[4]methanogen M06-L TZVP smd redo'!EC49</f>
        <v>3.9032519954631528</v>
      </c>
      <c r="AA49" s="40">
        <f t="shared" si="1"/>
        <v>4.2011841941665287</v>
      </c>
      <c r="AB49" s="40"/>
      <c r="AC49" s="40">
        <f>EXP('d-beta'!Y50/1000)*'[3]methanogen M06-L TZVP smd redo'!EZ49</f>
        <v>7.6369545971711368</v>
      </c>
      <c r="AD49" s="40">
        <f>'[3]methanogen M06-L TZVP smd redo'!ET49</f>
        <v>2.6859099999999998</v>
      </c>
      <c r="AE49" s="40">
        <f>'[3]methanogen M06-L TZVP smd redo'!ER49</f>
        <v>1.1477999999999999</v>
      </c>
      <c r="AF49" s="40">
        <f>'[3]methanogen M06-L TZVP smd redo'!K49</f>
        <v>1.1338699999999999</v>
      </c>
      <c r="AG49" s="40">
        <f>'[3]methanogen M06-L TZVP smd redo'!J49</f>
        <v>6.82437</v>
      </c>
      <c r="AH49" s="40">
        <f>'[3]methanogen M06-L TZVP smd redo'!O49</f>
        <v>1.1283700000000001</v>
      </c>
      <c r="AI49" s="40">
        <f>'[3]methanogen M06-L TZVP smd redo'!N49</f>
        <v>6.5342200000000004</v>
      </c>
      <c r="AJ49" s="40">
        <f>'[3]methanogen M06-L TZVP smd redo'!S49</f>
        <v>1.1310800000000001</v>
      </c>
      <c r="AK49" s="40">
        <f>'[3]methanogen M06-L TZVP smd redo'!R49</f>
        <v>6.9313599999999997</v>
      </c>
      <c r="AL49" s="40">
        <f>'[3]methanogen M06-L TZVP smd redo'!Y49</f>
        <v>1.11591</v>
      </c>
      <c r="AM49" s="40">
        <f>'[3]methanogen M06-L TZVP smd redo'!W49</f>
        <v>7.3210899999999999</v>
      </c>
      <c r="AN49" s="40">
        <f>'[3]methanogen M06-L TZVP smd redo'!V49</f>
        <v>7.2990700000000004</v>
      </c>
      <c r="AO49" s="40">
        <f>'[3]methanogen M06-L TZVP smd redo'!AK49</f>
        <v>1.1046199999999999</v>
      </c>
      <c r="AP49" s="40">
        <f>PRODUCT('[3]methanogen M06-L TZVP smd redo'!AD49:AF49)^(1/3)</f>
        <v>6.9316285310408308</v>
      </c>
      <c r="AQ49" s="40">
        <f>'[3]methanogen M06-L TZVP smd redo'!BA49</f>
        <v>1.0899799999999999</v>
      </c>
      <c r="AR49" s="40">
        <f>PRODUCT('[3]methanogen M06-L TZVP smd redo'!AT49:AV49)^(1/3)</f>
        <v>6.7140330315005716</v>
      </c>
      <c r="AS49" s="41">
        <f>'[3]methanogen M06-L TZVP smd redo'!FO49</f>
        <v>1.0906100000000001</v>
      </c>
      <c r="AT49" s="40">
        <f>'[3]methanogen M06-L TZVP smd redo'!FK49</f>
        <v>6.5097399999999999</v>
      </c>
      <c r="AU49" s="40">
        <f>'[3]methanogen M06-L TZVP smd redo'!CD49</f>
        <v>6.7437899999999997</v>
      </c>
      <c r="AV49" s="40">
        <f>'[3]methanogen M06-L TZVP smd redo'!CG49</f>
        <v>3.92631</v>
      </c>
      <c r="AW49" s="40">
        <f>'[3]methanogen M06-L TZVP smd redo'!CK49</f>
        <v>1.1016900000000001</v>
      </c>
      <c r="AX49" s="40">
        <f>PRODUCT('[3]methanogen M06-L TZVP smd redo'!CN49:CP49)^(1/3)</f>
        <v>6.6022128065574499</v>
      </c>
      <c r="AY49" s="40">
        <f>'[3]methanogen M06-L TZVP smd redo'!DH49</f>
        <v>1.1020399999999999</v>
      </c>
      <c r="AZ49" s="40">
        <f>PRODUCT('[3]methanogen M06-L TZVP smd redo'!DJ49:DL49)^(1/3)</f>
        <v>6.6505499328234219</v>
      </c>
      <c r="BA49" s="40">
        <f>'[3]methanogen M06-L TZVP smd redo'!EI49</f>
        <v>1.1063400000000001</v>
      </c>
      <c r="BB49" s="40">
        <f>PRODUCT('[3]methanogen M06-L TZVP smd redo'!EJ49:EL49)^(1/3)</f>
        <v>7.0362474155487513</v>
      </c>
      <c r="BC49" s="40"/>
      <c r="BD49" s="44">
        <f>'[4]methanogen M06-L TZVP smd redo'!H49</f>
        <v>7.7629200000000003</v>
      </c>
      <c r="BE49" s="44">
        <f>'[4]methanogen M06-L TZVP smd redo'!M49</f>
        <v>7.3952799999999996</v>
      </c>
      <c r="BF49" s="44">
        <f>'[4]methanogen M06-L TZVP smd redo'!R49</f>
        <v>7.8667699999999998</v>
      </c>
      <c r="BG49" s="44">
        <f>'[4]methanogen M06-L TZVP smd redo'!Y49</f>
        <v>8.1726500000000009</v>
      </c>
      <c r="BH49" s="44">
        <f>'[4]methanogen M06-L TZVP smd redo'!Z49</f>
        <v>8.1981400000000004</v>
      </c>
      <c r="BI49" s="44">
        <f>PRODUCT('[4]methanogen M06-L TZVP smd redo'!AL49:AN49)^(1/3)</f>
        <v>7.6855659917708001</v>
      </c>
      <c r="BJ49" s="133">
        <f>PRODUCT('[4]methanogen M06-L TZVP smd redo'!BC49:BE49)^(1/3)</f>
        <v>7.3470974449204807</v>
      </c>
      <c r="BK49" s="133">
        <f>'[4]methanogen M06-L TZVP smd redo'!ER49</f>
        <v>7.1286800000000001</v>
      </c>
      <c r="BL49" s="40">
        <f>PRODUCT('[4]methanogen M06-L TZVP smd redo'!DZ49:EB49)^(1/3)</f>
        <v>7.8148667604845432</v>
      </c>
      <c r="BM49" s="40">
        <f>PRODUCT('[4]methanogen M06-L TZVP smd redo'!CI49:CK49)^(1/3)</f>
        <v>7.3010019950962457</v>
      </c>
      <c r="BN49" s="40">
        <f>PRODUCT('[4]methanogen M06-L TZVP smd redo'!DD49:DF49)^(1/3)</f>
        <v>7.3569131526916456</v>
      </c>
      <c r="BO49" s="40"/>
      <c r="BP49" s="45">
        <f t="shared" si="39"/>
        <v>1.1291751669002168</v>
      </c>
      <c r="BQ49" s="45">
        <f t="shared" si="2"/>
        <v>1.0497127897794269</v>
      </c>
      <c r="BR49" s="45">
        <f t="shared" si="3"/>
        <v>0.94006561778213926</v>
      </c>
      <c r="BS49" s="45">
        <f t="shared" si="40"/>
        <v>0.95957985591853756</v>
      </c>
      <c r="BT49" s="45">
        <f t="shared" si="41"/>
        <v>1.0666930722835548</v>
      </c>
      <c r="BU49" s="45">
        <f t="shared" si="4"/>
        <v>1.0633764655395241</v>
      </c>
      <c r="BV49" s="45">
        <f t="shared" si="5"/>
        <v>1.0460683350653426</v>
      </c>
      <c r="BW49" s="45">
        <f t="shared" si="6"/>
        <v>1.0306392550823547</v>
      </c>
      <c r="BX49" s="45">
        <f t="shared" si="7"/>
        <v>0.93332835655509527</v>
      </c>
      <c r="BY49" s="45">
        <f t="shared" si="42"/>
        <v>0.37172509318274977</v>
      </c>
      <c r="BZ49" s="45">
        <f t="shared" si="8"/>
        <v>0.97916831459879095</v>
      </c>
      <c r="CA49" s="45">
        <f t="shared" si="9"/>
        <v>0.60033545814933476</v>
      </c>
      <c r="CB49" s="45">
        <f t="shared" si="10"/>
        <v>1.0636672262850497</v>
      </c>
      <c r="CC49" s="45">
        <f t="shared" si="11"/>
        <v>0.99240018790014617</v>
      </c>
      <c r="CD49" s="45">
        <f t="shared" si="12"/>
        <v>0.95723765309789099</v>
      </c>
      <c r="CE49" s="39"/>
      <c r="CF49" s="75">
        <f t="shared" si="43"/>
        <v>121.48742539148604</v>
      </c>
      <c r="CG49" s="75">
        <f t="shared" si="44"/>
        <v>48.516593208906031</v>
      </c>
      <c r="CH49" s="75">
        <f t="shared" si="45"/>
        <v>-61.805600003211481</v>
      </c>
      <c r="CI49" s="75">
        <f t="shared" si="46"/>
        <v>-41.259740401861549</v>
      </c>
      <c r="CJ49" s="75">
        <f t="shared" si="47"/>
        <v>64.563276096997271</v>
      </c>
      <c r="CK49" s="75">
        <f t="shared" si="48"/>
        <v>61.449190509293267</v>
      </c>
      <c r="CL49" s="75">
        <f t="shared" si="49"/>
        <v>45.038693399211681</v>
      </c>
      <c r="CM49" s="75">
        <f t="shared" si="50"/>
        <v>30.179245728957131</v>
      </c>
      <c r="CN49" s="75">
        <f t="shared" si="51"/>
        <v>-68.99820376356594</v>
      </c>
      <c r="CO49" s="75">
        <f t="shared" si="52"/>
        <v>-989.60069472230668</v>
      </c>
      <c r="CP49" s="75">
        <f t="shared" si="53"/>
        <v>-21.051726204738674</v>
      </c>
      <c r="CQ49" s="75">
        <f t="shared" si="54"/>
        <v>-510.2666830868817</v>
      </c>
      <c r="CR49" s="75">
        <f t="shared" si="55"/>
        <v>61.722584749810473</v>
      </c>
      <c r="CS49" s="75">
        <f t="shared" si="56"/>
        <v>-7.6288378253855287</v>
      </c>
      <c r="CT49" s="75">
        <f t="shared" si="57"/>
        <v>-43.703587012549036</v>
      </c>
      <c r="CU49" s="130"/>
      <c r="CV49" s="45">
        <f t="shared" si="58"/>
        <v>0.99678322227976079</v>
      </c>
      <c r="CW49" s="45">
        <f t="shared" si="22"/>
        <v>1.000207121372477</v>
      </c>
      <c r="CX49" s="45">
        <f t="shared" si="23"/>
        <v>0.99959635600205754</v>
      </c>
      <c r="CY49" s="45">
        <f t="shared" si="59"/>
        <v>0.99994073025177466</v>
      </c>
      <c r="CZ49" s="45">
        <f t="shared" si="60"/>
        <v>0.99973004028662615</v>
      </c>
      <c r="DA49" s="45">
        <f t="shared" si="24"/>
        <v>0.99962826857562415</v>
      </c>
      <c r="DB49" s="45">
        <f t="shared" si="25"/>
        <v>0.99980171156884656</v>
      </c>
      <c r="DC49" s="45">
        <f t="shared" si="26"/>
        <v>0.99985677979606002</v>
      </c>
      <c r="DD49" s="45">
        <f t="shared" si="61"/>
        <v>0.99662963710669095</v>
      </c>
      <c r="DE49" s="45">
        <f t="shared" si="27"/>
        <v>0.99662963710669117</v>
      </c>
      <c r="DF49" s="45">
        <f t="shared" si="62"/>
        <v>0.99625915855211422</v>
      </c>
      <c r="DG49" s="45">
        <f t="shared" si="28"/>
        <v>0.99591895573935141</v>
      </c>
      <c r="DH49" s="45">
        <f t="shared" si="29"/>
        <v>0.99994949136074296</v>
      </c>
      <c r="DI49" s="45">
        <f t="shared" si="30"/>
        <v>0.99998348693431294</v>
      </c>
      <c r="DJ49" s="45">
        <f t="shared" si="31"/>
        <v>1.000030025093066</v>
      </c>
    </row>
    <row r="50" spans="1:114" x14ac:dyDescent="0.2">
      <c r="A50" s="43">
        <v>92</v>
      </c>
      <c r="B50" s="43">
        <f t="shared" si="0"/>
        <v>365.15</v>
      </c>
      <c r="C50" s="44">
        <f t="shared" si="35"/>
        <v>2.7386005751061209</v>
      </c>
      <c r="E50" s="40">
        <f>'[4]methanogen M06-L TZVP smd redo'!I50</f>
        <v>3.2002497558833998</v>
      </c>
      <c r="F50" s="40">
        <f>'[4]methanogen M06-L TZVP smd redo'!N50</f>
        <v>2.9841237802061826</v>
      </c>
      <c r="G50" s="40">
        <f>'[4]methanogen M06-L TZVP smd redo'!S50</f>
        <v>3.3931801744155887</v>
      </c>
      <c r="H50" s="40">
        <f>'[4]methanogen M06-L TZVP smd redo'!AB50</f>
        <v>3.3477147263825113</v>
      </c>
      <c r="I50" s="40">
        <f>'[4]methanogen M06-L TZVP smd redo'!AS50</f>
        <v>3.719408820408221</v>
      </c>
      <c r="J50" s="40">
        <f>'[4]methanogen M06-L TZVP smd redo'!BJ50</f>
        <v>3.9121351387292336</v>
      </c>
      <c r="K50" s="40">
        <f>'[4]methanogen M06-L TZVP smd redo'!EV50</f>
        <v>4.0513171146892013</v>
      </c>
      <c r="L50" s="40">
        <f>'[4]methanogen M06-L TZVP smd redo'!CL50</f>
        <v>3.7325964158771985</v>
      </c>
      <c r="M50" s="40">
        <f>'[4]methanogen M06-L TZVP smd redo'!DG50</f>
        <v>3.7472058213054993</v>
      </c>
      <c r="N50" s="40">
        <f>'[4]methanogen M06-L TZVP smd redo'!EC50</f>
        <v>3.871491523956383</v>
      </c>
      <c r="AA50" s="40">
        <f t="shared" si="1"/>
        <v>4.1603262800436873</v>
      </c>
      <c r="AB50" s="40"/>
      <c r="AC50" s="40">
        <f>EXP('d-beta'!Y51/1000)*'[3]methanogen M06-L TZVP smd redo'!EZ50</f>
        <v>7.5291155732453392</v>
      </c>
      <c r="AD50" s="40">
        <f>'[3]methanogen M06-L TZVP smd redo'!ET50</f>
        <v>2.6693099999999998</v>
      </c>
      <c r="AE50" s="40">
        <f>'[3]methanogen M06-L TZVP smd redo'!ER50</f>
        <v>1.1466000000000001</v>
      </c>
      <c r="AF50" s="40">
        <f>'[3]methanogen M06-L TZVP smd redo'!K50</f>
        <v>1.1327199999999999</v>
      </c>
      <c r="AG50" s="40">
        <f>'[3]methanogen M06-L TZVP smd redo'!J50</f>
        <v>6.7269800000000002</v>
      </c>
      <c r="AH50" s="40">
        <f>'[3]methanogen M06-L TZVP smd redo'!O50</f>
        <v>1.1272599999999999</v>
      </c>
      <c r="AI50" s="40">
        <f>'[3]methanogen M06-L TZVP smd redo'!N50</f>
        <v>6.4423899999999996</v>
      </c>
      <c r="AJ50" s="40">
        <f>'[3]methanogen M06-L TZVP smd redo'!S50</f>
        <v>1.1299399999999999</v>
      </c>
      <c r="AK50" s="40">
        <f>'[3]methanogen M06-L TZVP smd redo'!R50</f>
        <v>6.8321899999999998</v>
      </c>
      <c r="AL50" s="40">
        <f>'[3]methanogen M06-L TZVP smd redo'!Y50</f>
        <v>1.1148899999999999</v>
      </c>
      <c r="AM50" s="40">
        <f>'[3]methanogen M06-L TZVP smd redo'!W50</f>
        <v>7.2118900000000004</v>
      </c>
      <c r="AN50" s="40">
        <f>'[3]methanogen M06-L TZVP smd redo'!V50</f>
        <v>7.1901299999999999</v>
      </c>
      <c r="AO50" s="40">
        <f>'[3]methanogen M06-L TZVP smd redo'!AK50</f>
        <v>1.10375</v>
      </c>
      <c r="AP50" s="40">
        <f>PRODUCT('[3]methanogen M06-L TZVP smd redo'!AD50:AF50)^(1/3)</f>
        <v>6.8329969117369771</v>
      </c>
      <c r="AQ50" s="40">
        <f>'[3]methanogen M06-L TZVP smd redo'!BA50</f>
        <v>1.0892500000000001</v>
      </c>
      <c r="AR50" s="40">
        <f>PRODUCT('[3]methanogen M06-L TZVP smd redo'!AT50:AV50)^(1/3)</f>
        <v>6.6203533879058192</v>
      </c>
      <c r="AS50" s="41">
        <f>'[3]methanogen M06-L TZVP smd redo'!FO50</f>
        <v>1.0899399999999999</v>
      </c>
      <c r="AT50" s="40">
        <f>'[3]methanogen M06-L TZVP smd redo'!FK50</f>
        <v>6.4223999999999997</v>
      </c>
      <c r="AU50" s="40">
        <f>'[3]methanogen M06-L TZVP smd redo'!CD50</f>
        <v>6.6475299999999997</v>
      </c>
      <c r="AV50" s="40">
        <f>'[3]methanogen M06-L TZVP smd redo'!CG50</f>
        <v>3.8865099999999999</v>
      </c>
      <c r="AW50" s="40">
        <f>'[3]methanogen M06-L TZVP smd redo'!CK50</f>
        <v>1.1008500000000001</v>
      </c>
      <c r="AX50" s="40">
        <f>PRODUCT('[3]methanogen M06-L TZVP smd redo'!CN50:CP50)^(1/3)</f>
        <v>6.5111305993325104</v>
      </c>
      <c r="AY50" s="40">
        <f>'[3]methanogen M06-L TZVP smd redo'!DH50</f>
        <v>1.1012</v>
      </c>
      <c r="AZ50" s="40">
        <f>PRODUCT('[3]methanogen M06-L TZVP smd redo'!DJ50:DL50)^(1/3)</f>
        <v>6.5584644128400171</v>
      </c>
      <c r="BA50" s="40">
        <f>'[3]methanogen M06-L TZVP smd redo'!EI50</f>
        <v>1.10547</v>
      </c>
      <c r="BB50" s="40">
        <f>PRODUCT('[3]methanogen M06-L TZVP smd redo'!EJ50:EL50)^(1/3)</f>
        <v>6.9355693513783381</v>
      </c>
      <c r="BC50" s="40"/>
      <c r="BD50" s="44">
        <f>'[4]methanogen M06-L TZVP smd redo'!H50</f>
        <v>7.6441699999999999</v>
      </c>
      <c r="BE50" s="44">
        <f>'[4]methanogen M06-L TZVP smd redo'!M50</f>
        <v>7.2839200000000002</v>
      </c>
      <c r="BF50" s="44">
        <f>'[4]methanogen M06-L TZVP smd redo'!R50</f>
        <v>7.7461599999999997</v>
      </c>
      <c r="BG50" s="44">
        <f>'[4]methanogen M06-L TZVP smd redo'!Y50</f>
        <v>8.0430399999999995</v>
      </c>
      <c r="BH50" s="44">
        <f>'[4]methanogen M06-L TZVP smd redo'!Z50</f>
        <v>8.0681999999999992</v>
      </c>
      <c r="BI50" s="44">
        <f>PRODUCT('[4]methanogen M06-L TZVP smd redo'!AL50:AN50)^(1/3)</f>
        <v>7.569971826370046</v>
      </c>
      <c r="BJ50" s="133">
        <f>PRODUCT('[4]methanogen M06-L TZVP smd redo'!BC50:BE50)^(1/3)</f>
        <v>7.2394311946489722</v>
      </c>
      <c r="BK50" s="133">
        <f>'[4]methanogen M06-L TZVP smd redo'!ER50</f>
        <v>7.0283899999999999</v>
      </c>
      <c r="BL50" s="40">
        <f>PRODUCT('[4]methanogen M06-L TZVP smd redo'!DZ50:EB50)^(1/3)</f>
        <v>7.6967468235804803</v>
      </c>
      <c r="BM50" s="40">
        <f>PRODUCT('[4]methanogen M06-L TZVP smd redo'!CI50:CK50)^(1/3)</f>
        <v>7.1945325431967362</v>
      </c>
      <c r="BN50" s="40">
        <f>PRODUCT('[4]methanogen M06-L TZVP smd redo'!DD50:DF50)^(1/3)</f>
        <v>7.2492440101479385</v>
      </c>
      <c r="BO50" s="40"/>
      <c r="BP50" s="45">
        <f t="shared" si="39"/>
        <v>1.129342219794053</v>
      </c>
      <c r="BQ50" s="45">
        <f t="shared" si="2"/>
        <v>1.0494582587397994</v>
      </c>
      <c r="BR50" s="45">
        <f t="shared" si="3"/>
        <v>0.94032656180610785</v>
      </c>
      <c r="BS50" s="45">
        <f t="shared" si="40"/>
        <v>0.96008527304727209</v>
      </c>
      <c r="BT50" s="45">
        <f t="shared" si="41"/>
        <v>1.0658163841369095</v>
      </c>
      <c r="BU50" s="45">
        <f t="shared" si="4"/>
        <v>1.0624927257961538</v>
      </c>
      <c r="BV50" s="45">
        <f t="shared" si="5"/>
        <v>1.0456583705036651</v>
      </c>
      <c r="BW50" s="45">
        <f t="shared" si="6"/>
        <v>1.0300269613167414</v>
      </c>
      <c r="BX50" s="45">
        <f t="shared" si="7"/>
        <v>0.93388943088682885</v>
      </c>
      <c r="BY50" s="45">
        <f t="shared" si="42"/>
        <v>0.37500250420239112</v>
      </c>
      <c r="BZ50" s="45">
        <f t="shared" si="8"/>
        <v>0.97903465054953187</v>
      </c>
      <c r="CA50" s="45">
        <f t="shared" si="9"/>
        <v>0.60232585521008375</v>
      </c>
      <c r="CB50" s="45">
        <f t="shared" si="10"/>
        <v>1.0631701050311153</v>
      </c>
      <c r="CC50" s="45">
        <f t="shared" si="11"/>
        <v>0.99245280378552392</v>
      </c>
      <c r="CD50" s="45">
        <f t="shared" si="12"/>
        <v>0.95763157068764115</v>
      </c>
      <c r="CE50" s="39"/>
      <c r="CF50" s="75">
        <f t="shared" si="43"/>
        <v>121.63535685761072</v>
      </c>
      <c r="CG50" s="75">
        <f t="shared" si="44"/>
        <v>48.27408696716406</v>
      </c>
      <c r="CH50" s="75">
        <f t="shared" si="45"/>
        <v>-61.528057872930169</v>
      </c>
      <c r="CI50" s="75">
        <f t="shared" si="46"/>
        <v>-40.733172374150314</v>
      </c>
      <c r="CJ50" s="75">
        <f t="shared" si="47"/>
        <v>63.7410633809926</v>
      </c>
      <c r="CK50" s="75">
        <f t="shared" si="48"/>
        <v>60.617775483496487</v>
      </c>
      <c r="CL50" s="75">
        <f t="shared" si="49"/>
        <v>44.646706658462605</v>
      </c>
      <c r="CM50" s="75">
        <f t="shared" si="50"/>
        <v>29.584977934629251</v>
      </c>
      <c r="CN50" s="75">
        <f t="shared" si="51"/>
        <v>-68.397230109186651</v>
      </c>
      <c r="CO50" s="75">
        <f t="shared" si="52"/>
        <v>-980.82257516098014</v>
      </c>
      <c r="CP50" s="75">
        <f t="shared" si="53"/>
        <v>-21.188243258226581</v>
      </c>
      <c r="CQ50" s="75">
        <f t="shared" si="54"/>
        <v>-506.9566923922817</v>
      </c>
      <c r="CR50" s="75">
        <f t="shared" si="55"/>
        <v>61.255110105024279</v>
      </c>
      <c r="CS50" s="75">
        <f t="shared" si="56"/>
        <v>-7.5758204123977899</v>
      </c>
      <c r="CT50" s="75">
        <f t="shared" si="57"/>
        <v>-43.292156727479103</v>
      </c>
      <c r="CU50" s="130"/>
      <c r="CV50" s="45">
        <f t="shared" si="58"/>
        <v>0.99680995917149928</v>
      </c>
      <c r="CW50" s="45">
        <f t="shared" si="22"/>
        <v>1.000215482947888</v>
      </c>
      <c r="CX50" s="45">
        <f t="shared" si="23"/>
        <v>0.99959232691402367</v>
      </c>
      <c r="CY50" s="45">
        <f t="shared" si="59"/>
        <v>0.99994382703462426</v>
      </c>
      <c r="CZ50" s="45">
        <f t="shared" si="60"/>
        <v>0.99973113809799219</v>
      </c>
      <c r="DA50" s="45">
        <f t="shared" si="24"/>
        <v>0.99962968326530366</v>
      </c>
      <c r="DB50" s="45">
        <f t="shared" si="25"/>
        <v>0.99980802471493724</v>
      </c>
      <c r="DC50" s="45">
        <f t="shared" si="26"/>
        <v>0.99986137961916155</v>
      </c>
      <c r="DD50" s="45">
        <f t="shared" si="61"/>
        <v>0.99666345507420084</v>
      </c>
      <c r="DE50" s="45">
        <f t="shared" si="27"/>
        <v>0.99666345507420084</v>
      </c>
      <c r="DF50" s="45">
        <f t="shared" si="62"/>
        <v>0.99629437391792675</v>
      </c>
      <c r="DG50" s="45">
        <f t="shared" si="28"/>
        <v>0.99596502982902191</v>
      </c>
      <c r="DH50" s="45">
        <f t="shared" si="29"/>
        <v>0.99995951476892231</v>
      </c>
      <c r="DI50" s="45">
        <f t="shared" si="30"/>
        <v>0.99998544513464793</v>
      </c>
      <c r="DJ50" s="45">
        <f t="shared" si="31"/>
        <v>1.0000276939956056</v>
      </c>
    </row>
    <row r="51" spans="1:114" x14ac:dyDescent="0.2">
      <c r="A51" s="43">
        <v>94</v>
      </c>
      <c r="B51" s="43">
        <f t="shared" si="0"/>
        <v>367.15</v>
      </c>
      <c r="C51" s="44">
        <f t="shared" si="35"/>
        <v>2.7236824186299877</v>
      </c>
      <c r="E51" s="40">
        <f>'[4]methanogen M06-L TZVP smd redo'!I51</f>
        <v>3.1690725394426522</v>
      </c>
      <c r="F51" s="40">
        <f>'[4]methanogen M06-L TZVP smd redo'!N51</f>
        <v>2.9547529440128173</v>
      </c>
      <c r="G51" s="40">
        <f>'[4]methanogen M06-L TZVP smd redo'!S51</f>
        <v>3.3656846664007478</v>
      </c>
      <c r="H51" s="40">
        <f>'[4]methanogen M06-L TZVP smd redo'!AB51</f>
        <v>3.3161746886225529</v>
      </c>
      <c r="I51" s="40">
        <f>'[4]methanogen M06-L TZVP smd redo'!AS51</f>
        <v>3.6857759405994894</v>
      </c>
      <c r="J51" s="40">
        <f>'[4]methanogen M06-L TZVP smd redo'!BJ51</f>
        <v>3.8793522885745002</v>
      </c>
      <c r="K51" s="40">
        <f>'[4]methanogen M06-L TZVP smd redo'!EV51</f>
        <v>4.0125263802712752</v>
      </c>
      <c r="L51" s="40">
        <f>'[4]methanogen M06-L TZVP smd redo'!CL51</f>
        <v>3.6976655326204089</v>
      </c>
      <c r="M51" s="40">
        <f>'[4]methanogen M06-L TZVP smd redo'!DG51</f>
        <v>3.710163431968061</v>
      </c>
      <c r="N51" s="40">
        <f>'[4]methanogen M06-L TZVP smd redo'!EC51</f>
        <v>3.8307463088258498</v>
      </c>
      <c r="AA51" s="40">
        <f t="shared" si="1"/>
        <v>4.1199905428569741</v>
      </c>
      <c r="AB51" s="40"/>
      <c r="AC51" s="40">
        <f>EXP('d-beta'!Y52/1000)*'[3]methanogen M06-L TZVP smd redo'!EZ51</f>
        <v>7.424027288365572</v>
      </c>
      <c r="AD51" s="40">
        <f>'[3]methanogen M06-L TZVP smd redo'!ET51</f>
        <v>2.653</v>
      </c>
      <c r="AE51" s="40">
        <f>'[3]methanogen M06-L TZVP smd redo'!ER51</f>
        <v>1.14541</v>
      </c>
      <c r="AF51" s="40">
        <f>'[3]methanogen M06-L TZVP smd redo'!K51</f>
        <v>1.1315900000000001</v>
      </c>
      <c r="AG51" s="40">
        <f>'[3]methanogen M06-L TZVP smd redo'!J51</f>
        <v>6.6320899999999998</v>
      </c>
      <c r="AH51" s="40">
        <f>'[3]methanogen M06-L TZVP smd redo'!O51</f>
        <v>1.12616</v>
      </c>
      <c r="AI51" s="40">
        <f>'[3]methanogen M06-L TZVP smd redo'!N51</f>
        <v>6.3528900000000004</v>
      </c>
      <c r="AJ51" s="40">
        <f>'[3]methanogen M06-L TZVP smd redo'!S51</f>
        <v>1.1288100000000001</v>
      </c>
      <c r="AK51" s="40">
        <f>'[3]methanogen M06-L TZVP smd redo'!R51</f>
        <v>6.7355799999999997</v>
      </c>
      <c r="AL51" s="40">
        <f>'[3]methanogen M06-L TZVP smd redo'!Y51</f>
        <v>1.11388</v>
      </c>
      <c r="AM51" s="40">
        <f>'[3]methanogen M06-L TZVP smd redo'!W51</f>
        <v>7.1055599999999997</v>
      </c>
      <c r="AN51" s="40">
        <f>'[3]methanogen M06-L TZVP smd redo'!V51</f>
        <v>7.08406</v>
      </c>
      <c r="AO51" s="40">
        <f>'[3]methanogen M06-L TZVP smd redo'!AK51</f>
        <v>1.1028899999999999</v>
      </c>
      <c r="AP51" s="40">
        <f>PRODUCT('[3]methanogen M06-L TZVP smd redo'!AD51:AF51)^(1/3)</f>
        <v>6.7368702075080398</v>
      </c>
      <c r="AQ51" s="40">
        <f>'[3]methanogen M06-L TZVP smd redo'!BA51</f>
        <v>1.0885199999999999</v>
      </c>
      <c r="AR51" s="40">
        <f>PRODUCT('[3]methanogen M06-L TZVP smd redo'!AT51:AV51)^(1/3)</f>
        <v>6.5290404103115618</v>
      </c>
      <c r="AS51" s="41">
        <f>'[3]methanogen M06-L TZVP smd redo'!FO51</f>
        <v>1.08927</v>
      </c>
      <c r="AT51" s="40">
        <f>'[3]methanogen M06-L TZVP smd redo'!FK51</f>
        <v>6.3372000000000002</v>
      </c>
      <c r="AU51" s="40">
        <f>'[3]methanogen M06-L TZVP smd redo'!CD51</f>
        <v>6.5537400000000003</v>
      </c>
      <c r="AV51" s="40">
        <f>'[3]methanogen M06-L TZVP smd redo'!CG51</f>
        <v>3.8475700000000002</v>
      </c>
      <c r="AW51" s="40">
        <f>'[3]methanogen M06-L TZVP smd redo'!CK51</f>
        <v>1.10002</v>
      </c>
      <c r="AX51" s="40">
        <f>PRODUCT('[3]methanogen M06-L TZVP smd redo'!CN51:CP51)^(1/3)</f>
        <v>6.4223301844193124</v>
      </c>
      <c r="AY51" s="40">
        <f>'[3]methanogen M06-L TZVP smd redo'!DH51</f>
        <v>1.1003700000000001</v>
      </c>
      <c r="AZ51" s="40">
        <f>PRODUCT('[3]methanogen M06-L TZVP smd redo'!DJ51:DL51)^(1/3)</f>
        <v>6.4686995143029016</v>
      </c>
      <c r="BA51" s="40">
        <f>'[3]methanogen M06-L TZVP smd redo'!EI51</f>
        <v>1.1046199999999999</v>
      </c>
      <c r="BB51" s="40">
        <f>PRODUCT('[3]methanogen M06-L TZVP smd redo'!EJ51:EL51)^(1/3)</f>
        <v>6.837466965674027</v>
      </c>
      <c r="BC51" s="40"/>
      <c r="BD51" s="44">
        <f>'[4]methanogen M06-L TZVP smd redo'!H51</f>
        <v>7.5285900000000003</v>
      </c>
      <c r="BE51" s="44">
        <f>'[4]methanogen M06-L TZVP smd redo'!M51</f>
        <v>7.1755100000000001</v>
      </c>
      <c r="BF51" s="44">
        <f>'[4]methanogen M06-L TZVP smd redo'!R51</f>
        <v>7.6287799999999999</v>
      </c>
      <c r="BG51" s="44">
        <f>'[4]methanogen M06-L TZVP smd redo'!Y51</f>
        <v>7.9169600000000004</v>
      </c>
      <c r="BH51" s="44">
        <f>'[4]methanogen M06-L TZVP smd redo'!Z51</f>
        <v>7.9417999999999997</v>
      </c>
      <c r="BI51" s="44">
        <f>PRODUCT('[4]methanogen M06-L TZVP smd redo'!AL51:AN51)^(1/3)</f>
        <v>7.4574121971139178</v>
      </c>
      <c r="BJ51" s="133">
        <f>PRODUCT('[4]methanogen M06-L TZVP smd redo'!BC51:BE51)^(1/3)</f>
        <v>7.1345615894946626</v>
      </c>
      <c r="BK51" s="133">
        <f>'[4]methanogen M06-L TZVP smd redo'!ER51</f>
        <v>6.9306200000000002</v>
      </c>
      <c r="BL51" s="40">
        <f>PRODUCT('[4]methanogen M06-L TZVP smd redo'!DZ51:EB51)^(1/3)</f>
        <v>7.581735630915559</v>
      </c>
      <c r="BM51" s="40">
        <f>PRODUCT('[4]methanogen M06-L TZVP smd redo'!CI51:CK51)^(1/3)</f>
        <v>7.0908145162757501</v>
      </c>
      <c r="BN51" s="40">
        <f>PRODUCT('[4]methanogen M06-L TZVP smd redo'!DD51:DF51)^(1/3)</f>
        <v>7.1443716901578602</v>
      </c>
      <c r="BO51" s="40"/>
      <c r="BP51" s="45">
        <f t="shared" si="39"/>
        <v>1.1295016857561389</v>
      </c>
      <c r="BQ51" s="45">
        <f t="shared" si="2"/>
        <v>1.0492062585098481</v>
      </c>
      <c r="BR51" s="45">
        <f t="shared" si="3"/>
        <v>0.94058420874635262</v>
      </c>
      <c r="BS51" s="45">
        <f t="shared" si="40"/>
        <v>0.96058576141428897</v>
      </c>
      <c r="BT51" s="45">
        <f t="shared" si="41"/>
        <v>1.0649538727487189</v>
      </c>
      <c r="BU51" s="45">
        <f t="shared" si="4"/>
        <v>1.0616229585732073</v>
      </c>
      <c r="BV51" s="45">
        <f t="shared" si="5"/>
        <v>1.0452516393010944</v>
      </c>
      <c r="BW51" s="45">
        <f t="shared" si="6"/>
        <v>1.0294261681486883</v>
      </c>
      <c r="BX51" s="45">
        <f t="shared" si="7"/>
        <v>0.93444039750106112</v>
      </c>
      <c r="BY51" s="45">
        <f t="shared" si="42"/>
        <v>0.37826803848952123</v>
      </c>
      <c r="BZ51" s="45">
        <f t="shared" si="8"/>
        <v>0.97890256274491483</v>
      </c>
      <c r="CA51" s="45">
        <f t="shared" si="9"/>
        <v>0.60429758036077574</v>
      </c>
      <c r="CB51" s="45">
        <f t="shared" si="10"/>
        <v>1.0626771576377365</v>
      </c>
      <c r="CC51" s="45">
        <f t="shared" si="11"/>
        <v>0.9925035851709828</v>
      </c>
      <c r="CD51" s="45">
        <f t="shared" si="12"/>
        <v>0.95802290410107582</v>
      </c>
      <c r="CE51" s="39"/>
      <c r="CF51" s="75">
        <f t="shared" si="43"/>
        <v>121.77654940478844</v>
      </c>
      <c r="CG51" s="75">
        <f t="shared" si="44"/>
        <v>48.033934023145441</v>
      </c>
      <c r="CH51" s="75">
        <f t="shared" si="45"/>
        <v>-61.254098102068156</v>
      </c>
      <c r="CI51" s="75">
        <f t="shared" si="46"/>
        <v>-40.21201245726197</v>
      </c>
      <c r="CJ51" s="75">
        <f t="shared" si="47"/>
        <v>62.931486250363932</v>
      </c>
      <c r="CK51" s="75">
        <f t="shared" si="48"/>
        <v>59.798830189737302</v>
      </c>
      <c r="CL51" s="75">
        <f t="shared" si="49"/>
        <v>44.257659587289268</v>
      </c>
      <c r="CM51" s="75">
        <f t="shared" si="50"/>
        <v>29.001528691234942</v>
      </c>
      <c r="CN51" s="75">
        <f t="shared" si="51"/>
        <v>-67.807434215728975</v>
      </c>
      <c r="CO51" s="75">
        <f t="shared" si="52"/>
        <v>-972.15223811958538</v>
      </c>
      <c r="CP51" s="75">
        <f t="shared" si="53"/>
        <v>-21.323168733793977</v>
      </c>
      <c r="CQ51" s="75">
        <f t="shared" si="54"/>
        <v>-503.68851965908635</v>
      </c>
      <c r="CR51" s="75">
        <f t="shared" si="55"/>
        <v>60.791344517655482</v>
      </c>
      <c r="CS51" s="75">
        <f t="shared" si="56"/>
        <v>-7.5246541643608129</v>
      </c>
      <c r="CT51" s="75">
        <f t="shared" si="57"/>
        <v>-42.883593049604556</v>
      </c>
      <c r="CU51" s="130"/>
      <c r="CV51" s="45">
        <f t="shared" si="58"/>
        <v>0.99684093875480007</v>
      </c>
      <c r="CW51" s="45">
        <f t="shared" si="22"/>
        <v>1.0002136881995929</v>
      </c>
      <c r="CX51" s="45">
        <f t="shared" si="23"/>
        <v>0.99959044670485753</v>
      </c>
      <c r="CY51" s="45">
        <f t="shared" si="59"/>
        <v>0.99994707696036467</v>
      </c>
      <c r="CZ51" s="45">
        <f t="shared" si="60"/>
        <v>0.99973399313980849</v>
      </c>
      <c r="DA51" s="45">
        <f t="shared" si="24"/>
        <v>0.99963175601285081</v>
      </c>
      <c r="DB51" s="45">
        <f t="shared" si="25"/>
        <v>0.99980717170092825</v>
      </c>
      <c r="DC51" s="45">
        <f t="shared" si="26"/>
        <v>0.99986735813727656</v>
      </c>
      <c r="DD51" s="45">
        <f t="shared" si="61"/>
        <v>0.99669478597845618</v>
      </c>
      <c r="DE51" s="45">
        <f t="shared" si="27"/>
        <v>0.99669478597845618</v>
      </c>
      <c r="DF51" s="45">
        <f t="shared" si="62"/>
        <v>0.99632775911649685</v>
      </c>
      <c r="DG51" s="45">
        <f t="shared" si="28"/>
        <v>0.996003509642716</v>
      </c>
      <c r="DH51" s="45">
        <f t="shared" si="29"/>
        <v>0.99995158185130728</v>
      </c>
      <c r="DI51" s="45">
        <f t="shared" si="30"/>
        <v>0.9999875482984999</v>
      </c>
      <c r="DJ51" s="45">
        <f t="shared" si="31"/>
        <v>1.0000242979346254</v>
      </c>
    </row>
    <row r="52" spans="1:114" x14ac:dyDescent="0.2">
      <c r="A52" s="43">
        <v>96</v>
      </c>
      <c r="B52" s="43">
        <f t="shared" si="0"/>
        <v>369.15</v>
      </c>
      <c r="C52" s="44">
        <f t="shared" si="35"/>
        <v>2.7089259108763377</v>
      </c>
      <c r="E52" s="40">
        <f>'[4]methanogen M06-L TZVP smd redo'!I52</f>
        <v>3.1358509841843407</v>
      </c>
      <c r="F52" s="40">
        <f>'[4]methanogen M06-L TZVP smd redo'!N52</f>
        <v>2.9301022233714225</v>
      </c>
      <c r="G52" s="40">
        <f>'[4]methanogen M06-L TZVP smd redo'!S52</f>
        <v>3.3350609453712821</v>
      </c>
      <c r="H52" s="40">
        <f>'[4]methanogen M06-L TZVP smd redo'!AB52</f>
        <v>3.2801861256979148</v>
      </c>
      <c r="I52" s="40">
        <f>'[4]methanogen M06-L TZVP smd redo'!AS52</f>
        <v>3.6527116976927676</v>
      </c>
      <c r="J52" s="40">
        <f>'[4]methanogen M06-L TZVP smd redo'!BJ52</f>
        <v>3.8462416227145191</v>
      </c>
      <c r="K52" s="40">
        <f>'[4]methanogen M06-L TZVP smd redo'!EV52</f>
        <v>3.9726632455834299</v>
      </c>
      <c r="L52" s="40">
        <f>'[4]methanogen M06-L TZVP smd redo'!CL52</f>
        <v>3.6636496508422045</v>
      </c>
      <c r="M52" s="40">
        <f>'[4]methanogen M06-L TZVP smd redo'!DG52</f>
        <v>3.6745727209304135</v>
      </c>
      <c r="N52" s="40">
        <f>'[4]methanogen M06-L TZVP smd redo'!EC52</f>
        <v>3.7924432640754624</v>
      </c>
      <c r="AA52" s="40">
        <f t="shared" si="1"/>
        <v>4.0801689850891636</v>
      </c>
      <c r="AB52" s="40"/>
      <c r="AC52" s="40">
        <f>EXP('d-beta'!Y53/1000)*'[3]methanogen M06-L TZVP smd redo'!EZ52</f>
        <v>7.3216009378237974</v>
      </c>
      <c r="AD52" s="40">
        <f>'[3]methanogen M06-L TZVP smd redo'!ET52</f>
        <v>2.6369600000000002</v>
      </c>
      <c r="AE52" s="40">
        <f>'[3]methanogen M06-L TZVP smd redo'!ER52</f>
        <v>1.1442399999999999</v>
      </c>
      <c r="AF52" s="40">
        <f>'[3]methanogen M06-L TZVP smd redo'!K52</f>
        <v>1.1304799999999999</v>
      </c>
      <c r="AG52" s="40">
        <f>'[3]methanogen M06-L TZVP smd redo'!J52</f>
        <v>6.5396000000000001</v>
      </c>
      <c r="AH52" s="40">
        <f>'[3]methanogen M06-L TZVP smd redo'!O52</f>
        <v>1.12507</v>
      </c>
      <c r="AI52" s="40">
        <f>'[3]methanogen M06-L TZVP smd redo'!N52</f>
        <v>6.2656499999999999</v>
      </c>
      <c r="AJ52" s="40">
        <f>'[3]methanogen M06-L TZVP smd redo'!S52</f>
        <v>1.1276999999999999</v>
      </c>
      <c r="AK52" s="40">
        <f>'[3]methanogen M06-L TZVP smd redo'!R52</f>
        <v>6.6414400000000002</v>
      </c>
      <c r="AL52" s="40">
        <f>'[3]methanogen M06-L TZVP smd redo'!Y52</f>
        <v>1.1128899999999999</v>
      </c>
      <c r="AM52" s="40">
        <f>'[3]methanogen M06-L TZVP smd redo'!W52</f>
        <v>7.0020100000000003</v>
      </c>
      <c r="AN52" s="40">
        <f>'[3]methanogen M06-L TZVP smd redo'!V52</f>
        <v>6.9807499999999996</v>
      </c>
      <c r="AO52" s="40">
        <f>'[3]methanogen M06-L TZVP smd redo'!AK52</f>
        <v>1.1020399999999999</v>
      </c>
      <c r="AP52" s="40">
        <f>PRODUCT('[3]methanogen M06-L TZVP smd redo'!AD52:AF52)^(1/3)</f>
        <v>6.6431849662135969</v>
      </c>
      <c r="AQ52" s="40">
        <f>'[3]methanogen M06-L TZVP smd redo'!BA52</f>
        <v>1.0878000000000001</v>
      </c>
      <c r="AR52" s="40">
        <f>PRODUCT('[3]methanogen M06-L TZVP smd redo'!AT52:AV52)^(1/3)</f>
        <v>6.4400140984473371</v>
      </c>
      <c r="AS52" s="41">
        <f>'[3]methanogen M06-L TZVP smd redo'!FO52</f>
        <v>1.0886100000000001</v>
      </c>
      <c r="AT52" s="40">
        <f>'[3]methanogen M06-L TZVP smd redo'!FK52</f>
        <v>6.2540699999999996</v>
      </c>
      <c r="AU52" s="40">
        <f>'[3]methanogen M06-L TZVP smd redo'!CD52</f>
        <v>6.4623400000000002</v>
      </c>
      <c r="AV52" s="40">
        <f>'[3]methanogen M06-L TZVP smd redo'!CG52</f>
        <v>3.8094600000000001</v>
      </c>
      <c r="AW52" s="40">
        <f>'[3]methanogen M06-L TZVP smd redo'!CK52</f>
        <v>1.0992</v>
      </c>
      <c r="AX52" s="40">
        <f>PRODUCT('[3]methanogen M06-L TZVP smd redo'!CN52:CP52)^(1/3)</f>
        <v>6.3357382750005042</v>
      </c>
      <c r="AY52" s="40">
        <f>'[3]methanogen M06-L TZVP smd redo'!DH52</f>
        <v>1.09955</v>
      </c>
      <c r="AZ52" s="40">
        <f>PRODUCT('[3]methanogen M06-L TZVP smd redo'!DJ52:DL52)^(1/3)</f>
        <v>6.3811688597253209</v>
      </c>
      <c r="BA52" s="40">
        <f>'[3]methanogen M06-L TZVP smd redo'!EI52</f>
        <v>1.10378</v>
      </c>
      <c r="BB52" s="40">
        <f>PRODUCT('[3]methanogen M06-L TZVP smd redo'!EJ52:EL52)^(1/3)</f>
        <v>6.7418402457010389</v>
      </c>
      <c r="BC52" s="40"/>
      <c r="BD52" s="44">
        <f>'[4]methanogen M06-L TZVP smd redo'!H52</f>
        <v>7.4160700000000004</v>
      </c>
      <c r="BE52" s="44">
        <f>'[4]methanogen M06-L TZVP smd redo'!M52</f>
        <v>7.0699500000000004</v>
      </c>
      <c r="BF52" s="44">
        <f>'[4]methanogen M06-L TZVP smd redo'!R52</f>
        <v>7.5145299999999997</v>
      </c>
      <c r="BG52" s="44">
        <f>'[4]methanogen M06-L TZVP smd redo'!Y52</f>
        <v>7.7942900000000002</v>
      </c>
      <c r="BH52" s="44">
        <f>'[4]methanogen M06-L TZVP smd redo'!Z52</f>
        <v>7.81881</v>
      </c>
      <c r="BI52" s="44">
        <f>PRODUCT('[4]methanogen M06-L TZVP smd redo'!AL52:AN52)^(1/3)</f>
        <v>7.3477972654501098</v>
      </c>
      <c r="BJ52" s="133">
        <f>PRODUCT('[4]methanogen M06-L TZVP smd redo'!BC52:BE52)^(1/3)</f>
        <v>7.0323919794215906</v>
      </c>
      <c r="BK52" s="133">
        <f>'[4]methanogen M06-L TZVP smd redo'!ER52</f>
        <v>6.8352899999999996</v>
      </c>
      <c r="BL52" s="40">
        <f>PRODUCT('[4]methanogen M06-L TZVP smd redo'!DZ52:EB52)^(1/3)</f>
        <v>7.4697299249061535</v>
      </c>
      <c r="BM52" s="40">
        <f>PRODUCT('[4]methanogen M06-L TZVP smd redo'!CI52:CK52)^(1/3)</f>
        <v>6.9897580601912361</v>
      </c>
      <c r="BN52" s="40">
        <f>PRODUCT('[4]methanogen M06-L TZVP smd redo'!DD52:DF52)^(1/3)</f>
        <v>7.0421965440014747</v>
      </c>
      <c r="BO52" s="40"/>
      <c r="BP52" s="45">
        <f t="shared" si="39"/>
        <v>1.129664182929166</v>
      </c>
      <c r="BQ52" s="45">
        <f t="shared" si="2"/>
        <v>1.0489564989851414</v>
      </c>
      <c r="BR52" s="45">
        <f t="shared" si="3"/>
        <v>0.94083728456736493</v>
      </c>
      <c r="BS52" s="45">
        <f t="shared" si="40"/>
        <v>0.96108359200440985</v>
      </c>
      <c r="BT52" s="45">
        <f t="shared" si="41"/>
        <v>1.0641025762597762</v>
      </c>
      <c r="BU52" s="45">
        <f t="shared" si="4"/>
        <v>1.0607655217502165</v>
      </c>
      <c r="BV52" s="45">
        <f t="shared" si="5"/>
        <v>1.0448503563156701</v>
      </c>
      <c r="BW52" s="45">
        <f t="shared" si="6"/>
        <v>1.0288359351865966</v>
      </c>
      <c r="BX52" s="45">
        <f t="shared" si="7"/>
        <v>0.93498969348074035</v>
      </c>
      <c r="BY52" s="45">
        <f t="shared" si="42"/>
        <v>0.38152285737379543</v>
      </c>
      <c r="BZ52" s="45">
        <f t="shared" si="8"/>
        <v>0.97877953116871164</v>
      </c>
      <c r="CA52" s="45">
        <f t="shared" si="9"/>
        <v>0.60625527051522332</v>
      </c>
      <c r="CB52" s="45">
        <f t="shared" si="10"/>
        <v>1.0621890740397173</v>
      </c>
      <c r="CC52" s="45">
        <f t="shared" si="11"/>
        <v>0.99255367505257919</v>
      </c>
      <c r="CD52" s="45">
        <f t="shared" si="12"/>
        <v>0.9584092061323477</v>
      </c>
      <c r="CE52" s="39"/>
      <c r="CF52" s="75">
        <f t="shared" si="43"/>
        <v>121.92040530803115</v>
      </c>
      <c r="CG52" s="75">
        <f t="shared" si="44"/>
        <v>47.795859522019036</v>
      </c>
      <c r="CH52" s="75">
        <f t="shared" si="45"/>
        <v>-60.985071917942946</v>
      </c>
      <c r="CI52" s="75">
        <f t="shared" si="46"/>
        <v>-39.693889398919836</v>
      </c>
      <c r="CJ52" s="75">
        <f t="shared" si="47"/>
        <v>62.131792531856064</v>
      </c>
      <c r="CK52" s="75">
        <f t="shared" si="48"/>
        <v>58.990837800419044</v>
      </c>
      <c r="CL52" s="75">
        <f t="shared" si="49"/>
        <v>43.87367546479534</v>
      </c>
      <c r="CM52" s="75">
        <f t="shared" si="50"/>
        <v>28.428003116125602</v>
      </c>
      <c r="CN52" s="75">
        <f t="shared" si="51"/>
        <v>-67.219772769454906</v>
      </c>
      <c r="CO52" s="75">
        <f t="shared" si="52"/>
        <v>-963.5845155732768</v>
      </c>
      <c r="CP52" s="75">
        <f t="shared" si="53"/>
        <v>-21.448859801559951</v>
      </c>
      <c r="CQ52" s="75">
        <f t="shared" si="54"/>
        <v>-500.45414313487544</v>
      </c>
      <c r="CR52" s="75">
        <f t="shared" si="55"/>
        <v>60.331942792194319</v>
      </c>
      <c r="CS52" s="75">
        <f t="shared" si="56"/>
        <v>-7.4741872255870945</v>
      </c>
      <c r="CT52" s="75">
        <f t="shared" si="57"/>
        <v>-42.480445936340118</v>
      </c>
      <c r="CU52" s="130"/>
      <c r="CV52" s="45">
        <f t="shared" si="58"/>
        <v>0.9968739518370241</v>
      </c>
      <c r="CW52" s="45">
        <f t="shared" si="22"/>
        <v>1.0002051476572065</v>
      </c>
      <c r="CX52" s="45">
        <f t="shared" si="23"/>
        <v>0.99959638735078371</v>
      </c>
      <c r="CY52" s="45">
        <f t="shared" si="59"/>
        <v>0.9999546300467681</v>
      </c>
      <c r="CZ52" s="45">
        <f t="shared" si="60"/>
        <v>0.99972886296328656</v>
      </c>
      <c r="DA52" s="45">
        <f t="shared" si="24"/>
        <v>0.99962883020425997</v>
      </c>
      <c r="DB52" s="45">
        <f t="shared" si="25"/>
        <v>0.99980721158580144</v>
      </c>
      <c r="DC52" s="45">
        <f t="shared" si="26"/>
        <v>0.99987407862036781</v>
      </c>
      <c r="DD52" s="45">
        <f t="shared" si="61"/>
        <v>0.99673053831715253</v>
      </c>
      <c r="DE52" s="45">
        <f t="shared" si="27"/>
        <v>0.99673053831715253</v>
      </c>
      <c r="DF52" s="45">
        <f t="shared" si="62"/>
        <v>0.99636058204683731</v>
      </c>
      <c r="DG52" s="45">
        <f t="shared" si="28"/>
        <v>0.99604305635898405</v>
      </c>
      <c r="DH52" s="45">
        <f t="shared" si="29"/>
        <v>0.99994640777002652</v>
      </c>
      <c r="DI52" s="45">
        <f t="shared" si="30"/>
        <v>0.99998911692057868</v>
      </c>
      <c r="DJ52" s="45">
        <f t="shared" si="31"/>
        <v>1.0000217814618371</v>
      </c>
    </row>
    <row r="53" spans="1:114" x14ac:dyDescent="0.2">
      <c r="A53" s="43">
        <v>98</v>
      </c>
      <c r="B53" s="43">
        <f t="shared" si="0"/>
        <v>371.15</v>
      </c>
      <c r="C53" s="44">
        <f t="shared" si="35"/>
        <v>2.6943284386366702</v>
      </c>
      <c r="E53" s="40">
        <f>'[4]methanogen M06-L TZVP smd redo'!I53</f>
        <v>3.10413673667842</v>
      </c>
      <c r="F53" s="40">
        <f>'[4]methanogen M06-L TZVP smd redo'!N53</f>
        <v>2.8984621032657198</v>
      </c>
      <c r="G53" s="40">
        <f>'[4]methanogen M06-L TZVP smd redo'!S53</f>
        <v>3.3079875951063098</v>
      </c>
      <c r="H53" s="40">
        <f>'[4]methanogen M06-L TZVP smd redo'!AB53</f>
        <v>3.2464744858557992</v>
      </c>
      <c r="I53" s="40">
        <f>'[4]methanogen M06-L TZVP smd redo'!AS53</f>
        <v>3.6119919051338378</v>
      </c>
      <c r="J53" s="40">
        <f>'[4]methanogen M06-L TZVP smd redo'!BJ53</f>
        <v>3.8037816630593912</v>
      </c>
      <c r="K53" s="40">
        <f>'[4]methanogen M06-L TZVP smd redo'!EV53</f>
        <v>3.9399222306018</v>
      </c>
      <c r="L53" s="40">
        <f>'[4]methanogen M06-L TZVP smd redo'!CL53</f>
        <v>3.6315406767435388</v>
      </c>
      <c r="M53" s="40">
        <f>'[4]methanogen M06-L TZVP smd redo'!DG53</f>
        <v>3.6399455428199889</v>
      </c>
      <c r="N53" s="40">
        <f>'[4]methanogen M06-L TZVP smd redo'!EC53</f>
        <v>3.7549667576228796</v>
      </c>
      <c r="AA53" s="40">
        <f t="shared" si="1"/>
        <v>4.0408537369811413</v>
      </c>
      <c r="AB53" s="40"/>
      <c r="AC53" s="40">
        <f>EXP('d-beta'!Y54/1000)*'[3]methanogen M06-L TZVP smd redo'!EZ53</f>
        <v>7.2217486907877149</v>
      </c>
      <c r="AD53" s="40">
        <f>'[3]methanogen M06-L TZVP smd redo'!ET53</f>
        <v>2.6211799999999998</v>
      </c>
      <c r="AE53" s="40">
        <f>'[3]methanogen M06-L TZVP smd redo'!ER53</f>
        <v>1.1430800000000001</v>
      </c>
      <c r="AF53" s="40">
        <f>'[3]methanogen M06-L TZVP smd redo'!K53</f>
        <v>1.1293800000000001</v>
      </c>
      <c r="AG53" s="40">
        <f>'[3]methanogen M06-L TZVP smd redo'!J53</f>
        <v>6.4494499999999997</v>
      </c>
      <c r="AH53" s="40">
        <f>'[3]methanogen M06-L TZVP smd redo'!O53</f>
        <v>1.1240000000000001</v>
      </c>
      <c r="AI53" s="40">
        <f>'[3]methanogen M06-L TZVP smd redo'!N53</f>
        <v>6.1806000000000001</v>
      </c>
      <c r="AJ53" s="40">
        <f>'[3]methanogen M06-L TZVP smd redo'!S53</f>
        <v>1.1266</v>
      </c>
      <c r="AK53" s="40">
        <f>'[3]methanogen M06-L TZVP smd redo'!R53</f>
        <v>6.54969</v>
      </c>
      <c r="AL53" s="40">
        <f>'[3]methanogen M06-L TZVP smd redo'!Y53</f>
        <v>1.11191</v>
      </c>
      <c r="AM53" s="40">
        <f>'[3]methanogen M06-L TZVP smd redo'!W53</f>
        <v>6.9011300000000002</v>
      </c>
      <c r="AN53" s="40">
        <f>'[3]methanogen M06-L TZVP smd redo'!V53</f>
        <v>6.8801199999999998</v>
      </c>
      <c r="AO53" s="40">
        <f>'[3]methanogen M06-L TZVP smd redo'!AK53</f>
        <v>1.10121</v>
      </c>
      <c r="AP53" s="40">
        <f>PRODUCT('[3]methanogen M06-L TZVP smd redo'!AD53:AF53)^(1/3)</f>
        <v>6.5518415070525373</v>
      </c>
      <c r="AQ53" s="40">
        <f>'[3]methanogen M06-L TZVP smd redo'!BA53</f>
        <v>1.0871</v>
      </c>
      <c r="AR53" s="40">
        <f>PRODUCT('[3]methanogen M06-L TZVP smd redo'!AT53:AV53)^(1/3)</f>
        <v>6.3531977726593203</v>
      </c>
      <c r="AS53" s="41">
        <f>'[3]methanogen M06-L TZVP smd redo'!FO53</f>
        <v>1.08795</v>
      </c>
      <c r="AT53" s="40">
        <f>'[3]methanogen M06-L TZVP smd redo'!FK53</f>
        <v>6.1729399999999996</v>
      </c>
      <c r="AU53" s="40">
        <f>'[3]methanogen M06-L TZVP smd redo'!CD53</f>
        <v>6.3732499999999996</v>
      </c>
      <c r="AV53" s="40">
        <f>'[3]methanogen M06-L TZVP smd redo'!CG53</f>
        <v>3.77216</v>
      </c>
      <c r="AW53" s="40">
        <f>'[3]methanogen M06-L TZVP smd redo'!CK53</f>
        <v>1.09839</v>
      </c>
      <c r="AX53" s="40">
        <f>PRODUCT('[3]methanogen M06-L TZVP smd redo'!CN53:CP53)^(1/3)</f>
        <v>6.2512747203940151</v>
      </c>
      <c r="AY53" s="40">
        <f>'[3]methanogen M06-L TZVP smd redo'!DH53</f>
        <v>1.09874</v>
      </c>
      <c r="AZ53" s="40">
        <f>PRODUCT('[3]methanogen M06-L TZVP smd redo'!DJ53:DL53)^(1/3)</f>
        <v>6.2957990247312825</v>
      </c>
      <c r="BA53" s="40">
        <f>'[3]methanogen M06-L TZVP smd redo'!EI53</f>
        <v>1.1029500000000001</v>
      </c>
      <c r="BB53" s="40">
        <f>PRODUCT('[3]methanogen M06-L TZVP smd redo'!EJ53:EL53)^(1/3)</f>
        <v>6.6486158077199464</v>
      </c>
      <c r="BC53" s="40"/>
      <c r="BD53" s="44">
        <f>'[4]methanogen M06-L TZVP smd redo'!H53</f>
        <v>7.3064900000000002</v>
      </c>
      <c r="BE53" s="44">
        <f>'[4]methanogen M06-L TZVP smd redo'!M53</f>
        <v>6.96713</v>
      </c>
      <c r="BF53" s="44">
        <f>'[4]methanogen M06-L TZVP smd redo'!R53</f>
        <v>7.4032900000000001</v>
      </c>
      <c r="BG53" s="44">
        <f>'[4]methanogen M06-L TZVP smd redo'!Y53</f>
        <v>7.6749099999999997</v>
      </c>
      <c r="BH53" s="44">
        <f>'[4]methanogen M06-L TZVP smd redo'!Z53</f>
        <v>7.6991199999999997</v>
      </c>
      <c r="BI53" s="44">
        <f>PRODUCT('[4]methanogen M06-L TZVP smd redo'!AL53:AN53)^(1/3)</f>
        <v>7.2410137392074079</v>
      </c>
      <c r="BJ53" s="133">
        <f>PRODUCT('[4]methanogen M06-L TZVP smd redo'!BC53:BE53)^(1/3)</f>
        <v>6.9328323498805773</v>
      </c>
      <c r="BK53" s="133">
        <f>'[4]methanogen M06-L TZVP smd redo'!ER53</f>
        <v>6.7423099999999998</v>
      </c>
      <c r="BL53" s="40">
        <f>PRODUCT('[4]methanogen M06-L TZVP smd redo'!DZ53:EB53)^(1/3)</f>
        <v>7.3606263173285891</v>
      </c>
      <c r="BM53" s="40">
        <f>PRODUCT('[4]methanogen M06-L TZVP smd redo'!CI53:CK53)^(1/3)</f>
        <v>6.8912730245739819</v>
      </c>
      <c r="BN53" s="40">
        <f>PRODUCT('[4]methanogen M06-L TZVP smd redo'!DD53:DF53)^(1/3)</f>
        <v>6.9426253479710125</v>
      </c>
      <c r="BO53" s="40"/>
      <c r="BP53" s="45">
        <f t="shared" si="39"/>
        <v>1.1298224583165957</v>
      </c>
      <c r="BQ53" s="45">
        <f t="shared" si="2"/>
        <v>1.0487087222428748</v>
      </c>
      <c r="BR53" s="45">
        <f t="shared" si="3"/>
        <v>0.94108565245991982</v>
      </c>
      <c r="BS53" s="45">
        <f t="shared" si="40"/>
        <v>0.96157612818088312</v>
      </c>
      <c r="BT53" s="45">
        <f t="shared" si="41"/>
        <v>1.0632654870287175</v>
      </c>
      <c r="BU53" s="45">
        <f t="shared" si="4"/>
        <v>1.0599220325247007</v>
      </c>
      <c r="BV53" s="45">
        <f t="shared" si="5"/>
        <v>1.0444524508561266</v>
      </c>
      <c r="BW53" s="45">
        <f t="shared" si="6"/>
        <v>1.0282577261918509</v>
      </c>
      <c r="BX53" s="45">
        <f t="shared" si="7"/>
        <v>0.93552933519741599</v>
      </c>
      <c r="BY53" s="45">
        <f t="shared" si="42"/>
        <v>0.38476299891464527</v>
      </c>
      <c r="BZ53" s="45">
        <f t="shared" si="8"/>
        <v>0.97865860537307525</v>
      </c>
      <c r="CA53" s="45">
        <f t="shared" si="9"/>
        <v>0.6082062580925528</v>
      </c>
      <c r="CB53" s="45">
        <f t="shared" si="10"/>
        <v>1.0617055116665819</v>
      </c>
      <c r="CC53" s="45">
        <f t="shared" si="11"/>
        <v>0.99260332787336158</v>
      </c>
      <c r="CD53" s="45">
        <f t="shared" si="12"/>
        <v>0.95879190373293555</v>
      </c>
      <c r="CE53" s="39"/>
      <c r="CF53" s="75">
        <f t="shared" si="43"/>
        <v>122.06050384616744</v>
      </c>
      <c r="CG53" s="75">
        <f t="shared" si="44"/>
        <v>47.55961901909081</v>
      </c>
      <c r="CH53" s="75">
        <f t="shared" si="45"/>
        <v>-60.721120733640781</v>
      </c>
      <c r="CI53" s="75">
        <f t="shared" si="46"/>
        <v>-39.181540612416853</v>
      </c>
      <c r="CJ53" s="75">
        <f t="shared" si="47"/>
        <v>61.344820790852062</v>
      </c>
      <c r="CK53" s="75">
        <f t="shared" si="48"/>
        <v>58.195351196750899</v>
      </c>
      <c r="CL53" s="75">
        <f t="shared" si="49"/>
        <v>43.492777623670094</v>
      </c>
      <c r="CM53" s="75">
        <f t="shared" si="50"/>
        <v>27.865842023678674</v>
      </c>
      <c r="CN53" s="75">
        <f t="shared" si="51"/>
        <v>-66.642775985809578</v>
      </c>
      <c r="CO53" s="75">
        <f t="shared" si="52"/>
        <v>-955.12772148065653</v>
      </c>
      <c r="CP53" s="75">
        <f t="shared" si="53"/>
        <v>-21.57241496637743</v>
      </c>
      <c r="CQ53" s="75">
        <f t="shared" si="54"/>
        <v>-497.24121426114078</v>
      </c>
      <c r="CR53" s="75">
        <f t="shared" si="55"/>
        <v>59.87658838360435</v>
      </c>
      <c r="CS53" s="75">
        <f t="shared" si="56"/>
        <v>-7.4241631511994584</v>
      </c>
      <c r="CT53" s="75">
        <f t="shared" si="57"/>
        <v>-42.081220624293827</v>
      </c>
      <c r="CU53" s="130"/>
      <c r="CV53" s="45">
        <f t="shared" si="58"/>
        <v>0.99690546911033895</v>
      </c>
      <c r="CW53" s="45">
        <f t="shared" si="22"/>
        <v>1.0002050802161782</v>
      </c>
      <c r="CX53" s="45">
        <f t="shared" si="23"/>
        <v>0.99959182474683361</v>
      </c>
      <c r="CY53" s="45">
        <f t="shared" si="59"/>
        <v>0.99996091600181636</v>
      </c>
      <c r="CZ53" s="45">
        <f t="shared" si="60"/>
        <v>0.99973616348556338</v>
      </c>
      <c r="DA53" s="45">
        <f t="shared" si="24"/>
        <v>0.99963579807512615</v>
      </c>
      <c r="DB53" s="45">
        <f t="shared" si="25"/>
        <v>0.99980893700399531</v>
      </c>
      <c r="DC53" s="45">
        <f t="shared" si="26"/>
        <v>0.99986439371069158</v>
      </c>
      <c r="DD53" s="45">
        <f t="shared" si="61"/>
        <v>0.99676403100492383</v>
      </c>
      <c r="DE53" s="45">
        <f t="shared" si="27"/>
        <v>0.99676403100492361</v>
      </c>
      <c r="DF53" s="45">
        <f t="shared" si="62"/>
        <v>0.99640100762618677</v>
      </c>
      <c r="DG53" s="45">
        <f t="shared" si="28"/>
        <v>0.99607553983723673</v>
      </c>
      <c r="DH53" s="45">
        <f t="shared" si="29"/>
        <v>0.99995137007219137</v>
      </c>
      <c r="DI53" s="45">
        <f t="shared" si="30"/>
        <v>0.99999162561622434</v>
      </c>
      <c r="DJ53" s="45">
        <f t="shared" si="31"/>
        <v>1.0000278530327573</v>
      </c>
    </row>
    <row r="54" spans="1:114" x14ac:dyDescent="0.2">
      <c r="A54" s="43">
        <v>100</v>
      </c>
      <c r="B54" s="43">
        <f t="shared" si="0"/>
        <v>373.15</v>
      </c>
      <c r="C54" s="44">
        <f t="shared" si="35"/>
        <v>2.6798874447273215</v>
      </c>
      <c r="E54" s="40">
        <f>'[4]methanogen M06-L TZVP smd redo'!I54</f>
        <v>3.0771462746006506</v>
      </c>
      <c r="F54" s="40">
        <f>'[4]methanogen M06-L TZVP smd redo'!N54</f>
        <v>2.8717394373631855</v>
      </c>
      <c r="G54" s="40">
        <f>'[4]methanogen M06-L TZVP smd redo'!S54</f>
        <v>3.2863519322534618</v>
      </c>
      <c r="H54" s="40">
        <f>'[4]methanogen M06-L TZVP smd redo'!AB54</f>
        <v>3.2169867534002083</v>
      </c>
      <c r="I54" s="40">
        <f>'[4]methanogen M06-L TZVP smd redo'!AS54</f>
        <v>3.5813221099008086</v>
      </c>
      <c r="J54" s="40">
        <f>'[4]methanogen M06-L TZVP smd redo'!BJ54</f>
        <v>3.7695417571634859</v>
      </c>
      <c r="K54" s="40">
        <f>'[4]methanogen M06-L TZVP smd redo'!EV54</f>
        <v>3.8962270559979029</v>
      </c>
      <c r="L54" s="40">
        <f>'[4]methanogen M06-L TZVP smd redo'!CL54</f>
        <v>3.5989867966075284</v>
      </c>
      <c r="M54" s="40">
        <f>'[4]methanogen M06-L TZVP smd redo'!DG54</f>
        <v>3.615261042085427</v>
      </c>
      <c r="N54" s="40">
        <f>'[4]methanogen M06-L TZVP smd redo'!EC54</f>
        <v>3.7176245858330237</v>
      </c>
      <c r="AA54" s="40">
        <f t="shared" si="1"/>
        <v>4.0020370551267028</v>
      </c>
      <c r="AB54" s="40"/>
      <c r="AC54" s="40">
        <f>EXP('d-beta'!Y55/1000)*'[3]methanogen M06-L TZVP smd redo'!EZ54</f>
        <v>7.1243733609592983</v>
      </c>
      <c r="AD54" s="40">
        <f>'[3]methanogen M06-L TZVP smd redo'!ET54</f>
        <v>2.6056699999999999</v>
      </c>
      <c r="AE54" s="40">
        <f>'[3]methanogen M06-L TZVP smd redo'!ER54</f>
        <v>1.14194</v>
      </c>
      <c r="AF54" s="40">
        <f>'[3]methanogen M06-L TZVP smd redo'!K54</f>
        <v>1.12829</v>
      </c>
      <c r="AG54" s="40">
        <f>'[3]methanogen M06-L TZVP smd redo'!J54</f>
        <v>6.3615500000000003</v>
      </c>
      <c r="AH54" s="40">
        <f>'[3]methanogen M06-L TZVP smd redo'!O54</f>
        <v>1.12294</v>
      </c>
      <c r="AI54" s="40">
        <f>'[3]methanogen M06-L TZVP smd redo'!N54</f>
        <v>6.0976600000000003</v>
      </c>
      <c r="AJ54" s="40">
        <f>'[3]methanogen M06-L TZVP smd redo'!S54</f>
        <v>1.12551</v>
      </c>
      <c r="AK54" s="40">
        <f>'[3]methanogen M06-L TZVP smd redo'!R54</f>
        <v>6.4602399999999998</v>
      </c>
      <c r="AL54" s="40">
        <f>'[3]methanogen M06-L TZVP smd redo'!Y54</f>
        <v>1.11094</v>
      </c>
      <c r="AM54" s="40">
        <f>'[3]methanogen M06-L TZVP smd redo'!W54</f>
        <v>6.8028399999999998</v>
      </c>
      <c r="AN54" s="40">
        <f>'[3]methanogen M06-L TZVP smd redo'!V54</f>
        <v>6.7820600000000004</v>
      </c>
      <c r="AO54" s="40">
        <f>'[3]methanogen M06-L TZVP smd redo'!AK54</f>
        <v>1.1003799999999999</v>
      </c>
      <c r="AP54" s="40">
        <f>PRODUCT('[3]methanogen M06-L TZVP smd redo'!AD54:AF54)^(1/3)</f>
        <v>6.462773264275798</v>
      </c>
      <c r="AQ54" s="40">
        <f>'[3]methanogen M06-L TZVP smd redo'!BA54</f>
        <v>1.0864</v>
      </c>
      <c r="AR54" s="40">
        <f>PRODUCT('[3]methanogen M06-L TZVP smd redo'!AT54:AV54)^(1/3)</f>
        <v>6.2685214396926199</v>
      </c>
      <c r="AS54" s="41">
        <f>'[3]methanogen M06-L TZVP smd redo'!FO54</f>
        <v>1.08731</v>
      </c>
      <c r="AT54" s="40">
        <f>'[3]methanogen M06-L TZVP smd redo'!FK54</f>
        <v>6.0937400000000004</v>
      </c>
      <c r="AU54" s="40">
        <f>'[3]methanogen M06-L TZVP smd redo'!CD54</f>
        <v>6.2864000000000004</v>
      </c>
      <c r="AV54" s="40">
        <f>'[3]methanogen M06-L TZVP smd redo'!CG54</f>
        <v>3.7356500000000001</v>
      </c>
      <c r="AW54" s="40">
        <f>'[3]methanogen M06-L TZVP smd redo'!CK54</f>
        <v>1.0975900000000001</v>
      </c>
      <c r="AX54" s="40">
        <f>PRODUCT('[3]methanogen M06-L TZVP smd redo'!CN54:CP54)^(1/3)</f>
        <v>6.1688863873392563</v>
      </c>
      <c r="AY54" s="40">
        <f>'[3]methanogen M06-L TZVP smd redo'!DH54</f>
        <v>1.0979300000000001</v>
      </c>
      <c r="AZ54" s="40">
        <f>PRODUCT('[3]methanogen M06-L TZVP smd redo'!DJ54:DL54)^(1/3)</f>
        <v>6.2125169952326864</v>
      </c>
      <c r="BA54" s="40">
        <f>'[3]methanogen M06-L TZVP smd redo'!EI54</f>
        <v>1.1021300000000001</v>
      </c>
      <c r="BB54" s="40">
        <f>PRODUCT('[3]methanogen M06-L TZVP smd redo'!EJ54:EL54)^(1/3)</f>
        <v>6.5577103967196591</v>
      </c>
      <c r="BC54" s="40"/>
      <c r="BD54" s="44">
        <f>'[4]methanogen M06-L TZVP smd redo'!H54</f>
        <v>7.1997600000000004</v>
      </c>
      <c r="BE54" s="44">
        <f>'[4]methanogen M06-L TZVP smd redo'!M54</f>
        <v>6.8669700000000002</v>
      </c>
      <c r="BF54" s="44">
        <f>'[4]methanogen M06-L TZVP smd redo'!R54</f>
        <v>7.2949599999999997</v>
      </c>
      <c r="BG54" s="44">
        <f>'[4]methanogen M06-L TZVP smd redo'!Y54</f>
        <v>7.5587</v>
      </c>
      <c r="BH54" s="44">
        <f>'[4]methanogen M06-L TZVP smd redo'!Z54</f>
        <v>7.5826099999999999</v>
      </c>
      <c r="BI54" s="44">
        <f>PRODUCT('[4]methanogen M06-L TZVP smd redo'!AL54:AN54)^(1/3)</f>
        <v>7.1369750398083491</v>
      </c>
      <c r="BJ54" s="133">
        <f>PRODUCT('[4]methanogen M06-L TZVP smd redo'!BC54:BE54)^(1/3)</f>
        <v>6.8357927301717307</v>
      </c>
      <c r="BK54" s="133">
        <f>'[4]methanogen M06-L TZVP smd redo'!ER54</f>
        <v>6.6516000000000002</v>
      </c>
      <c r="BL54" s="40">
        <f>PRODUCT('[4]methanogen M06-L TZVP smd redo'!DZ54:EB54)^(1/3)</f>
        <v>7.2543183029685148</v>
      </c>
      <c r="BM54" s="40">
        <f>PRODUCT('[4]methanogen M06-L TZVP smd redo'!CI54:CK54)^(1/3)</f>
        <v>6.795276418408295</v>
      </c>
      <c r="BN54" s="40">
        <f>PRODUCT('[4]methanogen M06-L TZVP smd redo'!DD54:DF54)^(1/3)</f>
        <v>6.8455681503763195</v>
      </c>
      <c r="BO54" s="40"/>
      <c r="BP54" s="45">
        <f t="shared" si="39"/>
        <v>1.1299830710765166</v>
      </c>
      <c r="BQ54" s="45">
        <f t="shared" si="2"/>
        <v>1.0484624222910541</v>
      </c>
      <c r="BR54" s="45">
        <f t="shared" si="3"/>
        <v>0.94133072696765996</v>
      </c>
      <c r="BS54" s="45">
        <f t="shared" si="40"/>
        <v>0.9620645134063337</v>
      </c>
      <c r="BT54" s="45">
        <f t="shared" si="41"/>
        <v>1.0624403136771539</v>
      </c>
      <c r="BU54" s="45">
        <f t="shared" si="4"/>
        <v>1.0590901548400224</v>
      </c>
      <c r="BV54" s="45">
        <f t="shared" si="5"/>
        <v>1.044059602378999</v>
      </c>
      <c r="BW54" s="45">
        <f t="shared" si="6"/>
        <v>1.0276914922983538</v>
      </c>
      <c r="BX54" s="45">
        <f t="shared" si="7"/>
        <v>0.9360612359268129</v>
      </c>
      <c r="BY54" s="45">
        <f t="shared" si="42"/>
        <v>0.38799100926085173</v>
      </c>
      <c r="BZ54" s="45">
        <f t="shared" si="8"/>
        <v>0.97853967220649529</v>
      </c>
      <c r="CA54" s="45">
        <f t="shared" si="9"/>
        <v>0.61014044139755852</v>
      </c>
      <c r="CB54" s="45">
        <f t="shared" si="10"/>
        <v>1.0612256089845296</v>
      </c>
      <c r="CC54" s="45">
        <f t="shared" si="11"/>
        <v>0.99265338816833493</v>
      </c>
      <c r="CD54" s="45">
        <f t="shared" si="12"/>
        <v>0.95916941171762105</v>
      </c>
      <c r="CE54" s="39"/>
      <c r="CF54" s="75">
        <f t="shared" si="43"/>
        <v>122.20265126381231</v>
      </c>
      <c r="CG54" s="75">
        <f t="shared" si="44"/>
        <v>47.324731224076984</v>
      </c>
      <c r="CH54" s="75">
        <f t="shared" si="45"/>
        <v>-60.460737843008133</v>
      </c>
      <c r="CI54" s="75">
        <f t="shared" si="46"/>
        <v>-38.673768812023759</v>
      </c>
      <c r="CJ54" s="75">
        <f t="shared" si="47"/>
        <v>60.568444875861339</v>
      </c>
      <c r="CK54" s="75">
        <f t="shared" si="48"/>
        <v>57.410195044866292</v>
      </c>
      <c r="CL54" s="75">
        <f t="shared" si="49"/>
        <v>43.116578232192055</v>
      </c>
      <c r="CM54" s="75">
        <f t="shared" si="50"/>
        <v>27.315017224387621</v>
      </c>
      <c r="CN54" s="75">
        <f t="shared" si="51"/>
        <v>-66.074381645804323</v>
      </c>
      <c r="CO54" s="75">
        <f t="shared" si="52"/>
        <v>-946.77311163545289</v>
      </c>
      <c r="CP54" s="75">
        <f t="shared" si="53"/>
        <v>-21.693949067534966</v>
      </c>
      <c r="CQ54" s="75">
        <f t="shared" si="54"/>
        <v>-494.06611651477732</v>
      </c>
      <c r="CR54" s="75">
        <f t="shared" si="55"/>
        <v>59.424475090282101</v>
      </c>
      <c r="CS54" s="75">
        <f t="shared" si="56"/>
        <v>-7.3737310891095085</v>
      </c>
      <c r="CT54" s="75">
        <f t="shared" si="57"/>
        <v>-41.687565145927884</v>
      </c>
      <c r="CU54" s="130"/>
      <c r="CV54" s="45">
        <f t="shared" si="58"/>
        <v>0.99693229350700596</v>
      </c>
      <c r="CW54" s="45">
        <f t="shared" si="22"/>
        <v>1.0002048186514383</v>
      </c>
      <c r="CX54" s="45">
        <f t="shared" si="23"/>
        <v>0.9995867456044909</v>
      </c>
      <c r="CY54" s="45">
        <f t="shared" si="59"/>
        <v>0.99997017240966846</v>
      </c>
      <c r="CZ54" s="45">
        <f t="shared" si="60"/>
        <v>0.99973590214875285</v>
      </c>
      <c r="DA54" s="45">
        <f t="shared" si="24"/>
        <v>0.99963696478952535</v>
      </c>
      <c r="DB54" s="45">
        <f t="shared" si="25"/>
        <v>0.99981248719010407</v>
      </c>
      <c r="DC54" s="45">
        <f t="shared" si="26"/>
        <v>0.99987380638016154</v>
      </c>
      <c r="DD54" s="45">
        <f t="shared" si="61"/>
        <v>0.99679332906452167</v>
      </c>
      <c r="DE54" s="45">
        <f t="shared" si="27"/>
        <v>0.99679332906452167</v>
      </c>
      <c r="DF54" s="45">
        <f t="shared" si="62"/>
        <v>0.99643145798850508</v>
      </c>
      <c r="DG54" s="45">
        <f t="shared" si="28"/>
        <v>0.99611889461182279</v>
      </c>
      <c r="DH54" s="45">
        <f t="shared" si="29"/>
        <v>0.99994827779767093</v>
      </c>
      <c r="DI54" s="45">
        <f t="shared" si="30"/>
        <v>0.99998378437822755</v>
      </c>
      <c r="DJ54" s="45">
        <f t="shared" si="31"/>
        <v>1.0000338178196793</v>
      </c>
    </row>
    <row r="55" spans="1:114" x14ac:dyDescent="0.2">
      <c r="A55" s="43">
        <v>102</v>
      </c>
      <c r="B55" s="43">
        <f t="shared" si="0"/>
        <v>375.15</v>
      </c>
      <c r="C55" s="44">
        <f t="shared" si="35"/>
        <v>2.6656004264960682</v>
      </c>
      <c r="E55" s="40">
        <f>'[4]methanogen M06-L TZVP smd redo'!I55</f>
        <v>3.0446951295637348</v>
      </c>
      <c r="F55" s="40">
        <f>'[4]methanogen M06-L TZVP smd redo'!N55</f>
        <v>2.8482171560182401</v>
      </c>
      <c r="G55" s="40">
        <f>'[4]methanogen M06-L TZVP smd redo'!S55</f>
        <v>3.2584222746765423</v>
      </c>
      <c r="H55" s="40">
        <f>'[4]methanogen M06-L TZVP smd redo'!AB55</f>
        <v>3.1903946100180214</v>
      </c>
      <c r="I55" s="40">
        <f>'[4]methanogen M06-L TZVP smd redo'!AS55</f>
        <v>3.5436440525218327</v>
      </c>
      <c r="J55" s="40">
        <f>'[4]methanogen M06-L TZVP smd redo'!BJ55</f>
        <v>3.7348711965010661</v>
      </c>
      <c r="K55" s="40">
        <f>'[4]methanogen M06-L TZVP smd redo'!EV55</f>
        <v>3.8601111909781771</v>
      </c>
      <c r="L55" s="40">
        <f>'[4]methanogen M06-L TZVP smd redo'!CL55</f>
        <v>3.5669111847485002</v>
      </c>
      <c r="M55" s="40">
        <f>'[4]methanogen M06-L TZVP smd redo'!DG55</f>
        <v>3.581426194164905</v>
      </c>
      <c r="N55" s="40">
        <f>'[4]methanogen M06-L TZVP smd redo'!EC55</f>
        <v>3.6803859355494239</v>
      </c>
      <c r="AA55" s="40">
        <f t="shared" si="1"/>
        <v>3.9637113210242108</v>
      </c>
      <c r="AB55" s="40"/>
      <c r="AC55" s="40">
        <f>EXP('d-beta'!Y56/1000)*'[3]methanogen M06-L TZVP smd redo'!EZ55</f>
        <v>7.0293992144290929</v>
      </c>
      <c r="AD55" s="40">
        <f>'[3]methanogen M06-L TZVP smd redo'!ET55</f>
        <v>2.5904199999999999</v>
      </c>
      <c r="AE55" s="40">
        <f>'[3]methanogen M06-L TZVP smd redo'!ER55</f>
        <v>1.1408199999999999</v>
      </c>
      <c r="AF55" s="40">
        <f>'[3]methanogen M06-L TZVP smd redo'!K55</f>
        <v>1.1272200000000001</v>
      </c>
      <c r="AG55" s="40">
        <f>'[3]methanogen M06-L TZVP smd redo'!J55</f>
        <v>6.27583</v>
      </c>
      <c r="AH55" s="40">
        <f>'[3]methanogen M06-L TZVP smd redo'!O55</f>
        <v>1.1218900000000001</v>
      </c>
      <c r="AI55" s="40">
        <f>'[3]methanogen M06-L TZVP smd redo'!N55</f>
        <v>6.0167700000000002</v>
      </c>
      <c r="AJ55" s="40">
        <f>'[3]methanogen M06-L TZVP smd redo'!S55</f>
        <v>1.1244400000000001</v>
      </c>
      <c r="AK55" s="40">
        <f>'[3]methanogen M06-L TZVP smd redo'!R55</f>
        <v>6.37303</v>
      </c>
      <c r="AL55" s="40">
        <f>'[3]methanogen M06-L TZVP smd redo'!Y55</f>
        <v>1.10998</v>
      </c>
      <c r="AM55" s="40">
        <f>'[3]methanogen M06-L TZVP smd redo'!W55</f>
        <v>6.7070400000000001</v>
      </c>
      <c r="AN55" s="40">
        <f>'[3]methanogen M06-L TZVP smd redo'!V55</f>
        <v>6.6864999999999997</v>
      </c>
      <c r="AO55" s="40">
        <f>'[3]methanogen M06-L TZVP smd redo'!AK55</f>
        <v>1.0995699999999999</v>
      </c>
      <c r="AP55" s="40">
        <f>PRODUCT('[3]methanogen M06-L TZVP smd redo'!AD55:AF55)^(1/3)</f>
        <v>6.3758933359359036</v>
      </c>
      <c r="AQ55" s="40">
        <f>'[3]methanogen M06-L TZVP smd redo'!BA55</f>
        <v>1.08571</v>
      </c>
      <c r="AR55" s="40">
        <f>PRODUCT('[3]methanogen M06-L TZVP smd redo'!AT55:AV55)^(1/3)</f>
        <v>6.1859084283902988</v>
      </c>
      <c r="AS55" s="41">
        <f>'[3]methanogen M06-L TZVP smd redo'!FO55</f>
        <v>1.08667</v>
      </c>
      <c r="AT55" s="40">
        <f>'[3]methanogen M06-L TZVP smd redo'!FK55</f>
        <v>6.0164200000000001</v>
      </c>
      <c r="AU55" s="40">
        <f>'[3]methanogen M06-L TZVP smd redo'!CD55</f>
        <v>6.2016999999999998</v>
      </c>
      <c r="AV55" s="40">
        <f>'[3]methanogen M06-L TZVP smd redo'!CG55</f>
        <v>3.6999</v>
      </c>
      <c r="AW55" s="40">
        <f>'[3]methanogen M06-L TZVP smd redo'!CK55</f>
        <v>1.0968</v>
      </c>
      <c r="AX55" s="40">
        <f>PRODUCT('[3]methanogen M06-L TZVP smd redo'!CN55:CP55)^(1/3)</f>
        <v>6.0884867013895478</v>
      </c>
      <c r="AY55" s="40">
        <f>'[3]methanogen M06-L TZVP smd redo'!DH55</f>
        <v>1.09714</v>
      </c>
      <c r="AZ55" s="40">
        <f>PRODUCT('[3]methanogen M06-L TZVP smd redo'!DJ55:DL55)^(1/3)</f>
        <v>6.1312595511487444</v>
      </c>
      <c r="BA55" s="40">
        <f>'[3]methanogen M06-L TZVP smd redo'!EI55</f>
        <v>1.1013200000000001</v>
      </c>
      <c r="BB55" s="40">
        <f>PRODUCT('[3]methanogen M06-L TZVP smd redo'!EJ55:EL55)^(1/3)</f>
        <v>6.4690507581717576</v>
      </c>
      <c r="BC55" s="40"/>
      <c r="BD55" s="44">
        <f>'[4]methanogen M06-L TZVP smd redo'!H55</f>
        <v>7.0957800000000004</v>
      </c>
      <c r="BE55" s="44">
        <f>'[4]methanogen M06-L TZVP smd redo'!M55</f>
        <v>6.76938</v>
      </c>
      <c r="BF55" s="44">
        <f>'[4]methanogen M06-L TZVP smd redo'!R55</f>
        <v>7.1894400000000003</v>
      </c>
      <c r="BG55" s="44">
        <f>'[4]methanogen M06-L TZVP smd redo'!Y55</f>
        <v>7.4455600000000004</v>
      </c>
      <c r="BH55" s="44">
        <f>'[4]methanogen M06-L TZVP smd redo'!Z55</f>
        <v>7.4691700000000001</v>
      </c>
      <c r="BI55" s="44">
        <f>PRODUCT('[4]methanogen M06-L TZVP smd redo'!AL55:AN55)^(1/3)</f>
        <v>7.0355846061688894</v>
      </c>
      <c r="BJ55" s="133">
        <f>PRODUCT('[4]methanogen M06-L TZVP smd redo'!BC55:BE55)^(1/3)</f>
        <v>6.7411864180897183</v>
      </c>
      <c r="BK55" s="133">
        <f>'[4]methanogen M06-L TZVP smd redo'!ER55</f>
        <v>6.5631000000000004</v>
      </c>
      <c r="BL55" s="40">
        <f>PRODUCT('[4]methanogen M06-L TZVP smd redo'!DZ55:EB55)^(1/3)</f>
        <v>7.1507158721156472</v>
      </c>
      <c r="BM55" s="40">
        <f>PRODUCT('[4]methanogen M06-L TZVP smd redo'!CI55:CK55)^(1/3)</f>
        <v>6.7016715198365695</v>
      </c>
      <c r="BN55" s="40">
        <f>PRODUCT('[4]methanogen M06-L TZVP smd redo'!DD55:DF55)^(1/3)</f>
        <v>6.7509418211138321</v>
      </c>
      <c r="BO55" s="40"/>
      <c r="BP55" s="45">
        <f t="shared" si="39"/>
        <v>1.1301476668956756</v>
      </c>
      <c r="BQ55" s="45">
        <f t="shared" si="2"/>
        <v>1.0482171188498799</v>
      </c>
      <c r="BR55" s="45">
        <f t="shared" si="3"/>
        <v>0.94157263987181194</v>
      </c>
      <c r="BS55" s="45">
        <f t="shared" si="40"/>
        <v>0.96254871692570931</v>
      </c>
      <c r="BT55" s="45">
        <f t="shared" si="41"/>
        <v>1.0616274862860633</v>
      </c>
      <c r="BU55" s="45">
        <f t="shared" si="4"/>
        <v>1.0582716883926944</v>
      </c>
      <c r="BV55" s="45">
        <f t="shared" si="5"/>
        <v>1.0436715690414917</v>
      </c>
      <c r="BW55" s="45">
        <f t="shared" si="6"/>
        <v>1.027134497126315</v>
      </c>
      <c r="BX55" s="45">
        <f t="shared" si="7"/>
        <v>0.93659033679132253</v>
      </c>
      <c r="BY55" s="45">
        <f t="shared" si="42"/>
        <v>0.39120923943934371</v>
      </c>
      <c r="BZ55" s="45">
        <f t="shared" si="8"/>
        <v>0.97842089198447413</v>
      </c>
      <c r="CA55" s="45">
        <f t="shared" si="9"/>
        <v>0.61206113406774232</v>
      </c>
      <c r="CB55" s="45">
        <f t="shared" si="10"/>
        <v>1.0607503529240747</v>
      </c>
      <c r="CC55" s="45">
        <f t="shared" si="11"/>
        <v>0.99270171442995292</v>
      </c>
      <c r="CD55" s="45">
        <f t="shared" si="12"/>
        <v>0.95954241175559474</v>
      </c>
      <c r="CE55" s="39"/>
      <c r="CF55" s="75">
        <f t="shared" si="43"/>
        <v>122.34830285527522</v>
      </c>
      <c r="CG55" s="75">
        <f t="shared" si="44"/>
        <v>47.090738916258694</v>
      </c>
      <c r="CH55" s="75">
        <f t="shared" si="45"/>
        <v>-60.20378051875722</v>
      </c>
      <c r="CI55" s="75">
        <f t="shared" si="46"/>
        <v>-38.170599113343101</v>
      </c>
      <c r="CJ55" s="75">
        <f t="shared" si="47"/>
        <v>59.803095077910939</v>
      </c>
      <c r="CK55" s="75">
        <f t="shared" si="48"/>
        <v>56.637094792106623</v>
      </c>
      <c r="CL55" s="75">
        <f t="shared" si="49"/>
        <v>42.744850926217616</v>
      </c>
      <c r="CM55" s="75">
        <f t="shared" si="50"/>
        <v>26.772883546355949</v>
      </c>
      <c r="CN55" s="75">
        <f t="shared" si="51"/>
        <v>-65.509299613143099</v>
      </c>
      <c r="CO55" s="75">
        <f t="shared" si="52"/>
        <v>-938.51272290164866</v>
      </c>
      <c r="CP55" s="75">
        <f t="shared" si="53"/>
        <v>-21.815341623256835</v>
      </c>
      <c r="CQ55" s="75">
        <f t="shared" si="54"/>
        <v>-490.92310919115852</v>
      </c>
      <c r="CR55" s="75">
        <f t="shared" si="55"/>
        <v>58.976537812072813</v>
      </c>
      <c r="CS55" s="75">
        <f t="shared" si="56"/>
        <v>-7.3250483506268154</v>
      </c>
      <c r="CT55" s="75">
        <f t="shared" si="57"/>
        <v>-41.29876257734071</v>
      </c>
      <c r="CU55" s="130"/>
      <c r="CV55" s="45">
        <f t="shared" si="58"/>
        <v>0.99696454689970671</v>
      </c>
      <c r="CW55" s="45">
        <f t="shared" si="22"/>
        <v>1.00019591995098</v>
      </c>
      <c r="CX55" s="45">
        <f t="shared" si="23"/>
        <v>0.99959112716170562</v>
      </c>
      <c r="CY55" s="45">
        <f t="shared" si="59"/>
        <v>0.99996896190398954</v>
      </c>
      <c r="CZ55" s="45">
        <f t="shared" si="60"/>
        <v>0.99974681561526035</v>
      </c>
      <c r="DA55" s="45">
        <f t="shared" si="24"/>
        <v>0.99964799792754666</v>
      </c>
      <c r="DB55" s="45">
        <f t="shared" si="25"/>
        <v>0.99980948440722095</v>
      </c>
      <c r="DC55" s="45">
        <f t="shared" si="26"/>
        <v>0.99987524158686947</v>
      </c>
      <c r="DD55" s="45">
        <f t="shared" si="61"/>
        <v>0.99681975163721714</v>
      </c>
      <c r="DE55" s="45">
        <f t="shared" si="27"/>
        <v>0.99681975163721737</v>
      </c>
      <c r="DF55" s="45">
        <f t="shared" si="62"/>
        <v>0.99646886901877851</v>
      </c>
      <c r="DG55" s="45">
        <f t="shared" si="28"/>
        <v>0.9961547319711721</v>
      </c>
      <c r="DH55" s="45">
        <f t="shared" si="29"/>
        <v>0.99994571747727912</v>
      </c>
      <c r="DI55" s="45">
        <f t="shared" si="30"/>
        <v>0.9999855367895043</v>
      </c>
      <c r="DJ55" s="45">
        <f t="shared" si="31"/>
        <v>1.0000376487279523</v>
      </c>
    </row>
    <row r="56" spans="1:114" x14ac:dyDescent="0.2">
      <c r="A56" s="43">
        <v>104</v>
      </c>
      <c r="B56" s="43">
        <f t="shared" si="0"/>
        <v>377.15</v>
      </c>
      <c r="C56" s="44">
        <f t="shared" si="35"/>
        <v>2.6514649343762429</v>
      </c>
      <c r="E56" s="40">
        <f>'[4]methanogen M06-L TZVP smd redo'!I56</f>
        <v>3.015664223625425</v>
      </c>
      <c r="F56" s="40">
        <f>'[4]methanogen M06-L TZVP smd redo'!N56</f>
        <v>2.8189396866717953</v>
      </c>
      <c r="G56" s="40">
        <f>'[4]methanogen M06-L TZVP smd redo'!S56</f>
        <v>3.2362647542760747</v>
      </c>
      <c r="H56" s="40">
        <f>'[4]methanogen M06-L TZVP smd redo'!AB56</f>
        <v>3.1564830610704142</v>
      </c>
      <c r="I56" s="40">
        <f>'[4]methanogen M06-L TZVP smd redo'!AS56</f>
        <v>3.5139862034483382</v>
      </c>
      <c r="J56" s="40">
        <f>'[4]methanogen M06-L TZVP smd redo'!BJ56</f>
        <v>3.6996076296107461</v>
      </c>
      <c r="K56" s="40">
        <f>'[4]methanogen M06-L TZVP smd redo'!EV56</f>
        <v>3.8242175446112636</v>
      </c>
      <c r="L56" s="40">
        <f>'[4]methanogen M06-L TZVP smd redo'!CL56</f>
        <v>3.5357444503645308</v>
      </c>
      <c r="M56" s="40">
        <f>'[4]methanogen M06-L TZVP smd redo'!DG56</f>
        <v>3.5487098970887754</v>
      </c>
      <c r="N56" s="40">
        <f>'[4]methanogen M06-L TZVP smd redo'!EC56</f>
        <v>3.6436134474255866</v>
      </c>
      <c r="AA56" s="40">
        <f t="shared" si="1"/>
        <v>3.9258690395907703</v>
      </c>
      <c r="AB56" s="40"/>
      <c r="AC56" s="40">
        <f>EXP('d-beta'!Y57/1000)*'[3]methanogen M06-L TZVP smd redo'!EZ56</f>
        <v>6.9367513180695859</v>
      </c>
      <c r="AD56" s="40">
        <f>'[3]methanogen M06-L TZVP smd redo'!ET56</f>
        <v>2.5754100000000002</v>
      </c>
      <c r="AE56" s="40">
        <f>'[3]methanogen M06-L TZVP smd redo'!ER56</f>
        <v>1.1396999999999999</v>
      </c>
      <c r="AF56" s="40">
        <f>'[3]methanogen M06-L TZVP smd redo'!K56</f>
        <v>1.12616</v>
      </c>
      <c r="AG56" s="40">
        <f>'[3]methanogen M06-L TZVP smd redo'!J56</f>
        <v>6.1922199999999998</v>
      </c>
      <c r="AH56" s="40">
        <f>'[3]methanogen M06-L TZVP smd redo'!O56</f>
        <v>1.12086</v>
      </c>
      <c r="AI56" s="40">
        <f>'[3]methanogen M06-L TZVP smd redo'!N56</f>
        <v>5.9378500000000001</v>
      </c>
      <c r="AJ56" s="40">
        <f>'[3]methanogen M06-L TZVP smd redo'!S56</f>
        <v>1.12338</v>
      </c>
      <c r="AK56" s="40">
        <f>'[3]methanogen M06-L TZVP smd redo'!R56</f>
        <v>6.2879699999999996</v>
      </c>
      <c r="AL56" s="40">
        <f>'[3]methanogen M06-L TZVP smd redo'!Y56</f>
        <v>1.10904</v>
      </c>
      <c r="AM56" s="40">
        <f>'[3]methanogen M06-L TZVP smd redo'!W56</f>
        <v>6.6136600000000003</v>
      </c>
      <c r="AN56" s="40">
        <f>'[3]methanogen M06-L TZVP smd redo'!V56</f>
        <v>6.59335</v>
      </c>
      <c r="AO56" s="40">
        <f>'[3]methanogen M06-L TZVP smd redo'!AK56</f>
        <v>1.09876</v>
      </c>
      <c r="AP56" s="40">
        <f>PRODUCT('[3]methanogen M06-L TZVP smd redo'!AD56:AF56)^(1/3)</f>
        <v>6.2911453309276144</v>
      </c>
      <c r="AQ56" s="40">
        <f>'[3]methanogen M06-L TZVP smd redo'!BA56</f>
        <v>1.0850299999999999</v>
      </c>
      <c r="AR56" s="40">
        <f>PRODUCT('[3]methanogen M06-L TZVP smd redo'!AT56:AV56)^(1/3)</f>
        <v>6.1052987612013689</v>
      </c>
      <c r="AS56" s="41">
        <f>'[3]methanogen M06-L TZVP smd redo'!FO56</f>
        <v>1.0860399999999999</v>
      </c>
      <c r="AT56" s="40">
        <f>'[3]methanogen M06-L TZVP smd redo'!FK56</f>
        <v>5.9409099999999997</v>
      </c>
      <c r="AU56" s="40">
        <f>'[3]methanogen M06-L TZVP smd redo'!CD56</f>
        <v>6.1190899999999999</v>
      </c>
      <c r="AV56" s="40">
        <f>'[3]methanogen M06-L TZVP smd redo'!CG56</f>
        <v>3.6648900000000002</v>
      </c>
      <c r="AW56" s="40">
        <f>'[3]methanogen M06-L TZVP smd redo'!CK56</f>
        <v>1.09602</v>
      </c>
      <c r="AX56" s="40">
        <f>PRODUCT('[3]methanogen M06-L TZVP smd redo'!CN56:CP56)^(1/3)</f>
        <v>6.0100223779949555</v>
      </c>
      <c r="AY56" s="40">
        <f>'[3]methanogen M06-L TZVP smd redo'!DH56</f>
        <v>1.09636</v>
      </c>
      <c r="AZ56" s="40">
        <f>PRODUCT('[3]methanogen M06-L TZVP smd redo'!DJ56:DL56)^(1/3)</f>
        <v>6.0519599062467204</v>
      </c>
      <c r="BA56" s="40">
        <f>'[3]methanogen M06-L TZVP smd redo'!EI56</f>
        <v>1.1005199999999999</v>
      </c>
      <c r="BB56" s="40">
        <f>PRODUCT('[3]methanogen M06-L TZVP smd redo'!EJ56:EL56)^(1/3)</f>
        <v>6.382566885289882</v>
      </c>
      <c r="BC56" s="40"/>
      <c r="BD56" s="44">
        <f>'[4]methanogen M06-L TZVP smd redo'!H56</f>
        <v>6.9944600000000001</v>
      </c>
      <c r="BE56" s="44">
        <f>'[4]methanogen M06-L TZVP smd redo'!M56</f>
        <v>6.6742600000000003</v>
      </c>
      <c r="BF56" s="44">
        <f>'[4]methanogen M06-L TZVP smd redo'!R56</f>
        <v>7.0866400000000001</v>
      </c>
      <c r="BG56" s="44">
        <f>'[4]methanogen M06-L TZVP smd redo'!Y56</f>
        <v>7.3353700000000002</v>
      </c>
      <c r="BH56" s="44">
        <f>'[4]methanogen M06-L TZVP smd redo'!Z56</f>
        <v>7.3586999999999998</v>
      </c>
      <c r="BI56" s="44">
        <f>PRODUCT('[4]methanogen M06-L TZVP smd redo'!AL56:AN56)^(1/3)</f>
        <v>6.9367491288190788</v>
      </c>
      <c r="BJ56" s="133">
        <f>PRODUCT('[4]methanogen M06-L TZVP smd redo'!BC56:BE56)^(1/3)</f>
        <v>6.6489401152002401</v>
      </c>
      <c r="BK56" s="133">
        <f>'[4]methanogen M06-L TZVP smd redo'!ER56</f>
        <v>6.4767400000000004</v>
      </c>
      <c r="BL56" s="40">
        <f>PRODUCT('[4]methanogen M06-L TZVP smd redo'!DZ56:EB56)^(1/3)</f>
        <v>7.0497357687001871</v>
      </c>
      <c r="BM56" s="40">
        <f>PRODUCT('[4]methanogen M06-L TZVP smd redo'!CI56:CK56)^(1/3)</f>
        <v>6.6103950457115364</v>
      </c>
      <c r="BN56" s="40">
        <f>PRODUCT('[4]methanogen M06-L TZVP smd redo'!DD56:DF56)^(1/3)</f>
        <v>6.6586729028242866</v>
      </c>
      <c r="BO56" s="40"/>
      <c r="BP56" s="45">
        <f t="shared" si="39"/>
        <v>1.1302967601793286</v>
      </c>
      <c r="BQ56" s="45">
        <f t="shared" si="2"/>
        <v>1.0479753560694369</v>
      </c>
      <c r="BR56" s="45">
        <f t="shared" si="3"/>
        <v>0.94180881207455158</v>
      </c>
      <c r="BS56" s="45">
        <f t="shared" si="40"/>
        <v>0.96302879584709256</v>
      </c>
      <c r="BT56" s="45">
        <f t="shared" si="41"/>
        <v>1.0608283308715756</v>
      </c>
      <c r="BU56" s="45">
        <f t="shared" si="4"/>
        <v>1.0574650839720916</v>
      </c>
      <c r="BV56" s="45">
        <f t="shared" si="5"/>
        <v>1.0432864499652921</v>
      </c>
      <c r="BW56" s="45">
        <f t="shared" si="6"/>
        <v>1.0265874676457971</v>
      </c>
      <c r="BX56" s="45">
        <f t="shared" si="7"/>
        <v>0.93711200991906329</v>
      </c>
      <c r="BY56" s="45">
        <f t="shared" si="42"/>
        <v>0.39441283613505529</v>
      </c>
      <c r="BZ56" s="45">
        <f t="shared" si="8"/>
        <v>0.97831353672657784</v>
      </c>
      <c r="CA56" s="45">
        <f t="shared" si="9"/>
        <v>0.61396869361746798</v>
      </c>
      <c r="CB56" s="45">
        <f t="shared" si="10"/>
        <v>1.060279630520913</v>
      </c>
      <c r="CC56" s="45">
        <f t="shared" si="11"/>
        <v>0.99274962776857933</v>
      </c>
      <c r="CD56" s="45">
        <f t="shared" si="12"/>
        <v>0.95991260159034575</v>
      </c>
      <c r="CE56" s="39"/>
      <c r="CF56" s="75">
        <f t="shared" si="43"/>
        <v>122.48021787347551</v>
      </c>
      <c r="CG56" s="75">
        <f t="shared" si="44"/>
        <v>46.860070421444789</v>
      </c>
      <c r="CH56" s="75">
        <f t="shared" si="45"/>
        <v>-59.952984586012455</v>
      </c>
      <c r="CI56" s="75">
        <f t="shared" si="46"/>
        <v>-37.671965401486965</v>
      </c>
      <c r="CJ56" s="75">
        <f t="shared" si="47"/>
        <v>59.050047173881133</v>
      </c>
      <c r="CK56" s="75">
        <f t="shared" si="48"/>
        <v>55.8746138727249</v>
      </c>
      <c r="CL56" s="75">
        <f t="shared" si="49"/>
        <v>42.37577873879097</v>
      </c>
      <c r="CM56" s="75">
        <f t="shared" si="50"/>
        <v>26.240163438339376</v>
      </c>
      <c r="CN56" s="75">
        <f t="shared" si="51"/>
        <v>-64.952462885969084</v>
      </c>
      <c r="CO56" s="75">
        <f t="shared" si="52"/>
        <v>-930.3571108018881</v>
      </c>
      <c r="CP56" s="75">
        <f t="shared" si="53"/>
        <v>-21.925070625239723</v>
      </c>
      <c r="CQ56" s="75">
        <f t="shared" si="54"/>
        <v>-487.81133972860653</v>
      </c>
      <c r="CR56" s="75">
        <f t="shared" si="55"/>
        <v>58.532675712466492</v>
      </c>
      <c r="CS56" s="75">
        <f t="shared" si="56"/>
        <v>-7.2767839206532647</v>
      </c>
      <c r="CT56" s="75">
        <f t="shared" si="57"/>
        <v>-40.913038674704893</v>
      </c>
      <c r="CU56" s="130"/>
      <c r="CV56" s="45">
        <f t="shared" si="58"/>
        <v>0.9969934026643944</v>
      </c>
      <c r="CW56" s="45">
        <f t="shared" si="22"/>
        <v>1.0001961715412107</v>
      </c>
      <c r="CX56" s="45">
        <f t="shared" si="23"/>
        <v>0.99958402115008627</v>
      </c>
      <c r="CY56" s="45">
        <f t="shared" si="59"/>
        <v>0.99997973619867986</v>
      </c>
      <c r="CZ56" s="45">
        <f t="shared" si="60"/>
        <v>0.99974350964669534</v>
      </c>
      <c r="DA56" s="45">
        <f t="shared" si="24"/>
        <v>0.99964374871970596</v>
      </c>
      <c r="DB56" s="45">
        <f t="shared" si="25"/>
        <v>0.99981506276902854</v>
      </c>
      <c r="DC56" s="45">
        <f t="shared" si="26"/>
        <v>0.99987586480498991</v>
      </c>
      <c r="DD56" s="45">
        <f t="shared" si="61"/>
        <v>0.9968534489739439</v>
      </c>
      <c r="DE56" s="45">
        <f t="shared" si="27"/>
        <v>0.99685344897394412</v>
      </c>
      <c r="DF56" s="45">
        <f t="shared" si="62"/>
        <v>0.99649831865648175</v>
      </c>
      <c r="DG56" s="45">
        <f t="shared" si="28"/>
        <v>0.99619035138047818</v>
      </c>
      <c r="DH56" s="45">
        <f t="shared" si="29"/>
        <v>0.9999442122107457</v>
      </c>
      <c r="DI56" s="45">
        <f t="shared" si="30"/>
        <v>0.99998708040118378</v>
      </c>
      <c r="DJ56" s="45">
        <f t="shared" si="31"/>
        <v>1.0000346021023303</v>
      </c>
    </row>
    <row r="57" spans="1:114" x14ac:dyDescent="0.2">
      <c r="A57" s="43">
        <v>106</v>
      </c>
      <c r="B57" s="43">
        <f t="shared" si="0"/>
        <v>379.15</v>
      </c>
      <c r="C57" s="44">
        <f t="shared" si="35"/>
        <v>2.637478570486615</v>
      </c>
      <c r="E57" s="40">
        <f>'[4]methanogen M06-L TZVP smd redo'!I57</f>
        <v>2.9827079104991494</v>
      </c>
      <c r="F57" s="40">
        <f>'[4]methanogen M06-L TZVP smd redo'!N57</f>
        <v>2.7939002064572005</v>
      </c>
      <c r="G57" s="40">
        <f>'[4]methanogen M06-L TZVP smd redo'!S57</f>
        <v>3.2064784871517205</v>
      </c>
      <c r="H57" s="40">
        <f>'[4]methanogen M06-L TZVP smd redo'!AB57</f>
        <v>3.1255879285858601</v>
      </c>
      <c r="I57" s="40">
        <f>'[4]methanogen M06-L TZVP smd redo'!AS57</f>
        <v>3.4768892479963842</v>
      </c>
      <c r="J57" s="40">
        <f>'[4]methanogen M06-L TZVP smd redo'!BJ57</f>
        <v>3.6631599818794935</v>
      </c>
      <c r="K57" s="40">
        <f>'[4]methanogen M06-L TZVP smd redo'!EV57</f>
        <v>3.7914462589303533</v>
      </c>
      <c r="L57" s="40">
        <f>'[4]methanogen M06-L TZVP smd redo'!CL57</f>
        <v>3.4948116503981108</v>
      </c>
      <c r="M57" s="40">
        <f>'[4]methanogen M06-L TZVP smd redo'!DG57</f>
        <v>3.5146214467178805</v>
      </c>
      <c r="N57" s="40">
        <f>'[4]methanogen M06-L TZVP smd redo'!EC57</f>
        <v>3.6078164403154922</v>
      </c>
      <c r="AA57" s="40">
        <f t="shared" si="1"/>
        <v>3.8885028376441149</v>
      </c>
      <c r="AB57" s="40"/>
      <c r="AC57" s="40">
        <f>EXP('d-beta'!Y58/1000)*'[3]methanogen M06-L TZVP smd redo'!EZ57</f>
        <v>6.8463349855587277</v>
      </c>
      <c r="AD57" s="40">
        <f>'[3]methanogen M06-L TZVP smd redo'!ET57</f>
        <v>2.5606499999999999</v>
      </c>
      <c r="AE57" s="40">
        <f>'[3]methanogen M06-L TZVP smd redo'!ER57</f>
        <v>1.1386000000000001</v>
      </c>
      <c r="AF57" s="40">
        <f>'[3]methanogen M06-L TZVP smd redo'!K57</f>
        <v>1.1251199999999999</v>
      </c>
      <c r="AG57" s="40">
        <f>'[3]methanogen M06-L TZVP smd redo'!J57</f>
        <v>6.1106400000000001</v>
      </c>
      <c r="AH57" s="40">
        <f>'[3]methanogen M06-L TZVP smd redo'!O57</f>
        <v>1.1198399999999999</v>
      </c>
      <c r="AI57" s="40">
        <f>'[3]methanogen M06-L TZVP smd redo'!N57</f>
        <v>5.8608399999999996</v>
      </c>
      <c r="AJ57" s="40">
        <f>'[3]methanogen M06-L TZVP smd redo'!S57</f>
        <v>1.1223399999999999</v>
      </c>
      <c r="AK57" s="40">
        <f>'[3]methanogen M06-L TZVP smd redo'!R57</f>
        <v>6.2050000000000001</v>
      </c>
      <c r="AL57" s="40">
        <f>'[3]methanogen M06-L TZVP smd redo'!Y57</f>
        <v>1.1081099999999999</v>
      </c>
      <c r="AM57" s="40">
        <f>'[3]methanogen M06-L TZVP smd redo'!W57</f>
        <v>6.5226199999999999</v>
      </c>
      <c r="AN57" s="40">
        <f>'[3]methanogen M06-L TZVP smd redo'!V57</f>
        <v>6.5025300000000001</v>
      </c>
      <c r="AO57" s="40">
        <f>'[3]methanogen M06-L TZVP smd redo'!AK57</f>
        <v>1.0979699999999999</v>
      </c>
      <c r="AP57" s="40">
        <f>PRODUCT('[3]methanogen M06-L TZVP smd redo'!AD57:AF57)^(1/3)</f>
        <v>6.2084493939377747</v>
      </c>
      <c r="AQ57" s="40">
        <f>'[3]methanogen M06-L TZVP smd redo'!BA57</f>
        <v>1.08436</v>
      </c>
      <c r="AR57" s="40">
        <f>PRODUCT('[3]methanogen M06-L TZVP smd redo'!AT57:AV57)^(1/3)</f>
        <v>6.0266223996276151</v>
      </c>
      <c r="AS57" s="41">
        <f>'[3]methanogen M06-L TZVP smd redo'!FO57</f>
        <v>1.08541</v>
      </c>
      <c r="AT57" s="40">
        <f>'[3]methanogen M06-L TZVP smd redo'!FK57</f>
        <v>5.8671699999999998</v>
      </c>
      <c r="AU57" s="40">
        <f>'[3]methanogen M06-L TZVP smd redo'!CD57</f>
        <v>6.0384900000000004</v>
      </c>
      <c r="AV57" s="40">
        <f>'[3]methanogen M06-L TZVP smd redo'!CG57</f>
        <v>3.6305999999999998</v>
      </c>
      <c r="AW57" s="40">
        <f>'[3]methanogen M06-L TZVP smd redo'!CK57</f>
        <v>1.0952599999999999</v>
      </c>
      <c r="AX57" s="40">
        <f>PRODUCT('[3]methanogen M06-L TZVP smd redo'!CN57:CP57)^(1/3)</f>
        <v>5.9334334177541175</v>
      </c>
      <c r="AY57" s="40">
        <f>'[3]methanogen M06-L TZVP smd redo'!DH57</f>
        <v>1.0955900000000001</v>
      </c>
      <c r="AZ57" s="40">
        <f>PRODUCT('[3]methanogen M06-L TZVP smd redo'!DJ57:DL57)^(1/3)</f>
        <v>5.9745582605634455</v>
      </c>
      <c r="BA57" s="40">
        <f>'[3]methanogen M06-L TZVP smd redo'!EI57</f>
        <v>1.0997300000000001</v>
      </c>
      <c r="BB57" s="40">
        <f>PRODUCT('[3]methanogen M06-L TZVP smd redo'!EJ57:EL57)^(1/3)</f>
        <v>6.2981755208600481</v>
      </c>
      <c r="BC57" s="40"/>
      <c r="BD57" s="44">
        <f>'[4]methanogen M06-L TZVP smd redo'!H57</f>
        <v>6.8957100000000002</v>
      </c>
      <c r="BE57" s="44">
        <f>'[4]methanogen M06-L TZVP smd redo'!M57</f>
        <v>6.5815400000000004</v>
      </c>
      <c r="BF57" s="44">
        <f>'[4]methanogen M06-L TZVP smd redo'!R57</f>
        <v>6.9864499999999996</v>
      </c>
      <c r="BG57" s="44">
        <f>'[4]methanogen M06-L TZVP smd redo'!Y57</f>
        <v>7.22804</v>
      </c>
      <c r="BH57" s="44">
        <f>'[4]methanogen M06-L TZVP smd redo'!Z57</f>
        <v>7.25108</v>
      </c>
      <c r="BI57" s="44">
        <f>PRODUCT('[4]methanogen M06-L TZVP smd redo'!AL57:AN57)^(1/3)</f>
        <v>6.8403920613362033</v>
      </c>
      <c r="BJ57" s="133">
        <f>PRODUCT('[4]methanogen M06-L TZVP smd redo'!BC57:BE57)^(1/3)</f>
        <v>6.5589671192819541</v>
      </c>
      <c r="BK57" s="133">
        <f>'[4]methanogen M06-L TZVP smd redo'!ER57</f>
        <v>6.3924300000000001</v>
      </c>
      <c r="BL57" s="40">
        <f>PRODUCT('[4]methanogen M06-L TZVP smd redo'!DZ57:EB57)^(1/3)</f>
        <v>6.9512813577438672</v>
      </c>
      <c r="BM57" s="40">
        <f>PRODUCT('[4]methanogen M06-L TZVP smd redo'!CI57:CK57)^(1/3)</f>
        <v>6.5213638508473304</v>
      </c>
      <c r="BN57" s="40">
        <f>PRODUCT('[4]methanogen M06-L TZVP smd redo'!DD57:DF57)^(1/3)</f>
        <v>6.5686718237979376</v>
      </c>
      <c r="BO57" s="40"/>
      <c r="BP57" s="45">
        <f t="shared" si="39"/>
        <v>1.1304473382084177</v>
      </c>
      <c r="BQ57" s="45">
        <f t="shared" si="2"/>
        <v>1.0477350285799372</v>
      </c>
      <c r="BR57" s="45">
        <f t="shared" si="3"/>
        <v>0.94204352711319783</v>
      </c>
      <c r="BS57" s="45">
        <f t="shared" si="40"/>
        <v>0.96350474687908549</v>
      </c>
      <c r="BT57" s="45">
        <f t="shared" si="41"/>
        <v>1.0600386549456893</v>
      </c>
      <c r="BU57" s="45">
        <f t="shared" si="4"/>
        <v>1.0566704269562106</v>
      </c>
      <c r="BV57" s="45">
        <f t="shared" si="5"/>
        <v>1.0429068993541559</v>
      </c>
      <c r="BW57" s="45">
        <f t="shared" si="6"/>
        <v>1.026052239802697</v>
      </c>
      <c r="BX57" s="45">
        <f t="shared" si="7"/>
        <v>0.93763162165676994</v>
      </c>
      <c r="BY57" s="45">
        <f t="shared" si="42"/>
        <v>0.39760708587666915</v>
      </c>
      <c r="BZ57" s="45">
        <f t="shared" si="8"/>
        <v>0.97820579491651516</v>
      </c>
      <c r="CA57" s="45">
        <f t="shared" si="9"/>
        <v>0.61586554972052876</v>
      </c>
      <c r="CB57" s="45">
        <f t="shared" si="10"/>
        <v>1.0598134174676062</v>
      </c>
      <c r="CC57" s="45">
        <f t="shared" si="11"/>
        <v>0.99279793933695804</v>
      </c>
      <c r="CD57" s="45">
        <f t="shared" si="12"/>
        <v>0.96027709594686772</v>
      </c>
      <c r="CE57" s="39"/>
      <c r="CF57" s="75">
        <f t="shared" si="43"/>
        <v>122.61342890732865</v>
      </c>
      <c r="CG57" s="75">
        <f t="shared" si="44"/>
        <v>46.63071860612375</v>
      </c>
      <c r="CH57" s="75">
        <f t="shared" si="45"/>
        <v>-59.703798346753409</v>
      </c>
      <c r="CI57" s="75">
        <f t="shared" si="46"/>
        <v>-37.17786443607892</v>
      </c>
      <c r="CJ57" s="75">
        <f t="shared" si="47"/>
        <v>58.305374388968993</v>
      </c>
      <c r="CK57" s="75">
        <f t="shared" si="48"/>
        <v>55.122857848385429</v>
      </c>
      <c r="CL57" s="75">
        <f t="shared" si="49"/>
        <v>42.011909670329317</v>
      </c>
      <c r="CM57" s="75">
        <f t="shared" si="50"/>
        <v>25.718661439437032</v>
      </c>
      <c r="CN57" s="75">
        <f t="shared" si="51"/>
        <v>-64.398134558340189</v>
      </c>
      <c r="CO57" s="75">
        <f t="shared" si="52"/>
        <v>-922.29098273711998</v>
      </c>
      <c r="CP57" s="75">
        <f t="shared" si="53"/>
        <v>-22.035206833381455</v>
      </c>
      <c r="CQ57" s="75">
        <f t="shared" si="54"/>
        <v>-484.72660271224862</v>
      </c>
      <c r="CR57" s="75">
        <f t="shared" si="55"/>
        <v>58.092871373440836</v>
      </c>
      <c r="CS57" s="75">
        <f t="shared" si="56"/>
        <v>-7.2281207013090301</v>
      </c>
      <c r="CT57" s="75">
        <f t="shared" si="57"/>
        <v>-40.533394557910256</v>
      </c>
      <c r="CU57" s="130"/>
      <c r="CV57" s="45">
        <f t="shared" si="58"/>
        <v>0.99702616217909401</v>
      </c>
      <c r="CW57" s="45">
        <f t="shared" si="22"/>
        <v>1.0001882816638621</v>
      </c>
      <c r="CX57" s="45">
        <f t="shared" si="23"/>
        <v>0.99958874041431967</v>
      </c>
      <c r="CY57" s="45">
        <f t="shared" si="59"/>
        <v>0.99998292264283517</v>
      </c>
      <c r="CZ57" s="45">
        <f t="shared" si="60"/>
        <v>0.99974759921664458</v>
      </c>
      <c r="DA57" s="45">
        <f t="shared" si="24"/>
        <v>0.99964991588428709</v>
      </c>
      <c r="DB57" s="45">
        <f t="shared" si="25"/>
        <v>0.99981440911521868</v>
      </c>
      <c r="DC57" s="45">
        <f t="shared" si="26"/>
        <v>0.99987219827631646</v>
      </c>
      <c r="DD57" s="45">
        <f t="shared" si="61"/>
        <v>0.9968841509316495</v>
      </c>
      <c r="DE57" s="45">
        <f t="shared" si="27"/>
        <v>0.9968841509316495</v>
      </c>
      <c r="DF57" s="45">
        <f t="shared" si="62"/>
        <v>0.99653515762520262</v>
      </c>
      <c r="DG57" s="45">
        <f t="shared" si="28"/>
        <v>0.99622287450938052</v>
      </c>
      <c r="DH57" s="45">
        <f t="shared" si="29"/>
        <v>0.99994485845075243</v>
      </c>
      <c r="DI57" s="45">
        <f t="shared" si="30"/>
        <v>0.99998025958377057</v>
      </c>
      <c r="DJ57" s="45">
        <f t="shared" si="31"/>
        <v>1.0000376014626005</v>
      </c>
    </row>
    <row r="58" spans="1:114" x14ac:dyDescent="0.2">
      <c r="A58" s="43">
        <v>108</v>
      </c>
      <c r="B58" s="43">
        <f t="shared" si="0"/>
        <v>381.15</v>
      </c>
      <c r="C58" s="44">
        <f t="shared" si="35"/>
        <v>2.6236389872753509</v>
      </c>
      <c r="E58" s="40">
        <f>'[4]methanogen M06-L TZVP smd redo'!I58</f>
        <v>2.9587635030854376</v>
      </c>
      <c r="F58" s="40">
        <f>'[4]methanogen M06-L TZVP smd redo'!N58</f>
        <v>2.7710663638487176</v>
      </c>
      <c r="G58" s="40">
        <f>'[4]methanogen M06-L TZVP smd redo'!S58</f>
        <v>3.1823030918243234</v>
      </c>
      <c r="H58" s="40">
        <f>'[4]methanogen M06-L TZVP smd redo'!AB58</f>
        <v>3.096206877527985</v>
      </c>
      <c r="I58" s="40">
        <f>'[4]methanogen M06-L TZVP smd redo'!AS58</f>
        <v>3.4488347935188735</v>
      </c>
      <c r="J58" s="40">
        <f>'[4]methanogen M06-L TZVP smd redo'!BJ58</f>
        <v>3.6350174913786226</v>
      </c>
      <c r="K58" s="40">
        <f>'[4]methanogen M06-L TZVP smd redo'!EV58</f>
        <v>3.7497434462148149</v>
      </c>
      <c r="L58" s="40">
        <f>'[4]methanogen M06-L TZVP smd redo'!CL58</f>
        <v>3.4639911011440372</v>
      </c>
      <c r="M58" s="40">
        <f>'[4]methanogen M06-L TZVP smd redo'!DG58</f>
        <v>3.4822134690273288</v>
      </c>
      <c r="N58" s="40">
        <f>'[4]methanogen M06-L TZVP smd redo'!EC58</f>
        <v>3.5721521841909354</v>
      </c>
      <c r="AA58" s="40">
        <f t="shared" si="1"/>
        <v>3.8516054623570204</v>
      </c>
      <c r="AB58" s="40"/>
      <c r="AC58" s="40">
        <f>EXP('d-beta'!Y59/1000)*'[3]methanogen M06-L TZVP smd redo'!EZ58</f>
        <v>6.7580870590699957</v>
      </c>
      <c r="AD58" s="40">
        <f>'[3]methanogen M06-L TZVP smd redo'!ET58</f>
        <v>2.5461299999999998</v>
      </c>
      <c r="AE58" s="40">
        <f>'[3]methanogen M06-L TZVP smd redo'!ER58</f>
        <v>1.1375200000000001</v>
      </c>
      <c r="AF58" s="40">
        <f>'[3]methanogen M06-L TZVP smd redo'!K58</f>
        <v>1.12408</v>
      </c>
      <c r="AG58" s="40">
        <f>'[3]methanogen M06-L TZVP smd redo'!J58</f>
        <v>6.03104</v>
      </c>
      <c r="AH58" s="40">
        <f>'[3]methanogen M06-L TZVP smd redo'!O58</f>
        <v>1.11883</v>
      </c>
      <c r="AI58" s="40">
        <f>'[3]methanogen M06-L TZVP smd redo'!N58</f>
        <v>5.7856800000000002</v>
      </c>
      <c r="AJ58" s="40">
        <f>'[3]methanogen M06-L TZVP smd redo'!S58</f>
        <v>1.12131</v>
      </c>
      <c r="AK58" s="40">
        <f>'[3]methanogen M06-L TZVP smd redo'!R58</f>
        <v>6.1240399999999999</v>
      </c>
      <c r="AL58" s="40">
        <f>'[3]methanogen M06-L TZVP smd redo'!Y58</f>
        <v>1.1071899999999999</v>
      </c>
      <c r="AM58" s="40">
        <f>'[3]methanogen M06-L TZVP smd redo'!W58</f>
        <v>6.43384</v>
      </c>
      <c r="AN58" s="40">
        <f>'[3]methanogen M06-L TZVP smd redo'!V58</f>
        <v>6.4139600000000003</v>
      </c>
      <c r="AO58" s="40">
        <f>'[3]methanogen M06-L TZVP smd redo'!AK58</f>
        <v>1.09718</v>
      </c>
      <c r="AP58" s="40">
        <f>PRODUCT('[3]methanogen M06-L TZVP smd redo'!AD58:AF58)^(1/3)</f>
        <v>6.127742073741766</v>
      </c>
      <c r="AQ58" s="40">
        <f>'[3]methanogen M06-L TZVP smd redo'!BA58</f>
        <v>1.08369</v>
      </c>
      <c r="AR58" s="40">
        <f>PRODUCT('[3]methanogen M06-L TZVP smd redo'!AT58:AV58)^(1/3)</f>
        <v>5.9498193659988008</v>
      </c>
      <c r="AS58" s="41">
        <f>'[3]methanogen M06-L TZVP smd redo'!FO58</f>
        <v>1.0848</v>
      </c>
      <c r="AT58" s="40">
        <f>'[3]methanogen M06-L TZVP smd redo'!FK58</f>
        <v>5.7951300000000003</v>
      </c>
      <c r="AU58" s="40">
        <f>'[3]methanogen M06-L TZVP smd redo'!CD58</f>
        <v>5.9598599999999999</v>
      </c>
      <c r="AV58" s="40">
        <f>'[3]methanogen M06-L TZVP smd redo'!CG58</f>
        <v>3.59701</v>
      </c>
      <c r="AW58" s="40">
        <f>'[3]methanogen M06-L TZVP smd redo'!CK58</f>
        <v>1.0945</v>
      </c>
      <c r="AX58" s="40">
        <f>PRODUCT('[3]methanogen M06-L TZVP smd redo'!CN58:CP58)^(1/3)</f>
        <v>5.8586499600356614</v>
      </c>
      <c r="AY58" s="40">
        <f>'[3]methanogen M06-L TZVP smd redo'!DH58</f>
        <v>1.09483</v>
      </c>
      <c r="AZ58" s="40">
        <f>PRODUCT('[3]methanogen M06-L TZVP smd redo'!DJ58:DL58)^(1/3)</f>
        <v>5.8989879738334903</v>
      </c>
      <c r="BA58" s="40">
        <f>'[3]methanogen M06-L TZVP smd redo'!EI58</f>
        <v>1.0989500000000001</v>
      </c>
      <c r="BB58" s="40">
        <f>PRODUCT('[3]methanogen M06-L TZVP smd redo'!EJ58:EL58)^(1/3)</f>
        <v>6.2158166595980759</v>
      </c>
      <c r="BC58" s="40"/>
      <c r="BD58" s="44">
        <f>'[4]methanogen M06-L TZVP smd redo'!H58</f>
        <v>6.7994300000000001</v>
      </c>
      <c r="BE58" s="44">
        <f>'[4]methanogen M06-L TZVP smd redo'!M58</f>
        <v>6.4911300000000001</v>
      </c>
      <c r="BF58" s="44">
        <f>'[4]methanogen M06-L TZVP smd redo'!R58</f>
        <v>6.8887999999999998</v>
      </c>
      <c r="BG58" s="44">
        <f>'[4]methanogen M06-L TZVP smd redo'!Y58</f>
        <v>7.1234599999999997</v>
      </c>
      <c r="BH58" s="44">
        <f>'[4]methanogen M06-L TZVP smd redo'!Z58</f>
        <v>7.1462300000000001</v>
      </c>
      <c r="BI58" s="44">
        <f>PRODUCT('[4]methanogen M06-L TZVP smd redo'!AL58:AN58)^(1/3)</f>
        <v>6.7464233788769885</v>
      </c>
      <c r="BJ58" s="133">
        <f>PRODUCT('[4]methanogen M06-L TZVP smd redo'!BC58:BE58)^(1/3)</f>
        <v>6.4711974682061157</v>
      </c>
      <c r="BK58" s="133">
        <f>'[4]methanogen M06-L TZVP smd redo'!ER58</f>
        <v>6.31013</v>
      </c>
      <c r="BL58" s="40">
        <f>PRODUCT('[4]methanogen M06-L TZVP smd redo'!DZ58:EB58)^(1/3)</f>
        <v>6.8552726313929204</v>
      </c>
      <c r="BM58" s="40">
        <f>PRODUCT('[4]methanogen M06-L TZVP smd redo'!CI58:CK58)^(1/3)</f>
        <v>6.4345045050056475</v>
      </c>
      <c r="BN58" s="40">
        <f>PRODUCT('[4]methanogen M06-L TZVP smd redo'!DD58:DF58)^(1/3)</f>
        <v>6.4808784925679497</v>
      </c>
      <c r="BO58" s="40"/>
      <c r="BP58" s="45">
        <f t="shared" si="39"/>
        <v>1.1306034757962509</v>
      </c>
      <c r="BQ58" s="45">
        <f t="shared" si="2"/>
        <v>1.047495582433259</v>
      </c>
      <c r="BR58" s="45">
        <f t="shared" si="3"/>
        <v>0.94227296481244927</v>
      </c>
      <c r="BS58" s="45">
        <f t="shared" si="40"/>
        <v>0.96397681015024705</v>
      </c>
      <c r="BT58" s="45">
        <f t="shared" si="41"/>
        <v>1.0592620116867857</v>
      </c>
      <c r="BU58" s="45">
        <f t="shared" si="4"/>
        <v>1.0558868899784011</v>
      </c>
      <c r="BV58" s="45">
        <f t="shared" si="5"/>
        <v>1.0425309090045691</v>
      </c>
      <c r="BW58" s="45">
        <f t="shared" si="6"/>
        <v>1.025525221858522</v>
      </c>
      <c r="BX58" s="45">
        <f t="shared" si="7"/>
        <v>0.93814671755017931</v>
      </c>
      <c r="BY58" s="45">
        <f t="shared" si="42"/>
        <v>0.40078852556201622</v>
      </c>
      <c r="BZ58" s="45">
        <f t="shared" si="8"/>
        <v>0.97810306629442823</v>
      </c>
      <c r="CA58" s="45">
        <f t="shared" si="9"/>
        <v>0.61774381302762393</v>
      </c>
      <c r="CB58" s="45">
        <f t="shared" si="10"/>
        <v>1.0593514824843191</v>
      </c>
      <c r="CC58" s="45">
        <f t="shared" si="11"/>
        <v>0.99284449050919832</v>
      </c>
      <c r="CD58" s="45">
        <f t="shared" si="12"/>
        <v>0.9606391607232273</v>
      </c>
      <c r="CE58" s="39"/>
      <c r="CF58" s="75">
        <f t="shared" si="43"/>
        <v>122.75153954784524</v>
      </c>
      <c r="CG58" s="75">
        <f t="shared" si="44"/>
        <v>46.402155557777704</v>
      </c>
      <c r="CH58" s="75">
        <f t="shared" si="45"/>
        <v>-59.460274818335051</v>
      </c>
      <c r="CI58" s="75">
        <f t="shared" si="46"/>
        <v>-36.688040521677863</v>
      </c>
      <c r="CJ58" s="75">
        <f t="shared" si="47"/>
        <v>57.572450263668784</v>
      </c>
      <c r="CK58" s="75">
        <f t="shared" si="48"/>
        <v>54.38106778431743</v>
      </c>
      <c r="CL58" s="75">
        <f t="shared" si="49"/>
        <v>41.651323176544928</v>
      </c>
      <c r="CM58" s="75">
        <f t="shared" si="50"/>
        <v>25.204892921683093</v>
      </c>
      <c r="CN58" s="75">
        <f t="shared" si="51"/>
        <v>-63.848926908811123</v>
      </c>
      <c r="CO58" s="75">
        <f t="shared" si="52"/>
        <v>-914.32135845857988</v>
      </c>
      <c r="CP58" s="75">
        <f t="shared" si="53"/>
        <v>-22.140229740774281</v>
      </c>
      <c r="CQ58" s="75">
        <f t="shared" si="54"/>
        <v>-481.68144949724365</v>
      </c>
      <c r="CR58" s="75">
        <f t="shared" si="55"/>
        <v>57.656911915435622</v>
      </c>
      <c r="CS58" s="75">
        <f t="shared" si="56"/>
        <v>-7.1812329318404666</v>
      </c>
      <c r="CT58" s="75">
        <f t="shared" si="57"/>
        <v>-40.156423641671687</v>
      </c>
      <c r="CU58" s="130"/>
      <c r="CV58" s="45">
        <f t="shared" si="58"/>
        <v>0.9970499649529444</v>
      </c>
      <c r="CW58" s="45">
        <f t="shared" si="22"/>
        <v>1.0001871784553154</v>
      </c>
      <c r="CX58" s="45">
        <f t="shared" si="23"/>
        <v>0.99959006780053006</v>
      </c>
      <c r="CY58" s="45">
        <f t="shared" si="59"/>
        <v>0.99998914008654893</v>
      </c>
      <c r="CZ58" s="45">
        <f t="shared" si="60"/>
        <v>0.99974524150955257</v>
      </c>
      <c r="DA58" s="45">
        <f t="shared" si="24"/>
        <v>0.99964858405953139</v>
      </c>
      <c r="DB58" s="45">
        <f t="shared" si="25"/>
        <v>0.99981449162831604</v>
      </c>
      <c r="DC58" s="45">
        <f t="shared" si="26"/>
        <v>0.9998857026309742</v>
      </c>
      <c r="DD58" s="45">
        <f t="shared" si="61"/>
        <v>0.99691335002933967</v>
      </c>
      <c r="DE58" s="45">
        <f t="shared" si="27"/>
        <v>0.99691335002933967</v>
      </c>
      <c r="DF58" s="45">
        <f t="shared" si="62"/>
        <v>0.99656301878687348</v>
      </c>
      <c r="DG58" s="45">
        <f t="shared" si="28"/>
        <v>0.99626426460310669</v>
      </c>
      <c r="DH58" s="45">
        <f t="shared" si="29"/>
        <v>0.99993736238165043</v>
      </c>
      <c r="DI58" s="45">
        <f t="shared" si="30"/>
        <v>0.99998184086609754</v>
      </c>
      <c r="DJ58" s="45">
        <f t="shared" si="31"/>
        <v>1.0000332639536276</v>
      </c>
    </row>
    <row r="59" spans="1:114" x14ac:dyDescent="0.2">
      <c r="A59" s="43">
        <v>110</v>
      </c>
      <c r="B59" s="43">
        <f t="shared" si="0"/>
        <v>383.15</v>
      </c>
      <c r="C59" s="44">
        <f t="shared" si="35"/>
        <v>2.6099438862064468</v>
      </c>
      <c r="E59" s="40">
        <f>'[4]methanogen M06-L TZVP smd redo'!I59</f>
        <v>2.931813143335793</v>
      </c>
      <c r="F59" s="40">
        <f>'[4]methanogen M06-L TZVP smd redo'!N59</f>
        <v>2.7423898724170392</v>
      </c>
      <c r="G59" s="40">
        <f>'[4]methanogen M06-L TZVP smd redo'!S59</f>
        <v>3.1588176892023423</v>
      </c>
      <c r="H59" s="40">
        <f>'[4]methanogen M06-L TZVP smd redo'!AB59</f>
        <v>3.0693805044519351</v>
      </c>
      <c r="I59" s="40">
        <f>'[4]methanogen M06-L TZVP smd redo'!AS59</f>
        <v>3.4114943531753372</v>
      </c>
      <c r="J59" s="40">
        <f>'[4]methanogen M06-L TZVP smd redo'!BJ59</f>
        <v>3.5962363116577301</v>
      </c>
      <c r="K59" s="40">
        <f>'[4]methanogen M06-L TZVP smd redo'!EV59</f>
        <v>3.714392129703814</v>
      </c>
      <c r="L59" s="40">
        <f>'[4]methanogen M06-L TZVP smd redo'!CL59</f>
        <v>3.4328621232107004</v>
      </c>
      <c r="M59" s="40">
        <f>'[4]methanogen M06-L TZVP smd redo'!DG59</f>
        <v>3.4481144235047889</v>
      </c>
      <c r="N59" s="40">
        <f>'[4]methanogen M06-L TZVP smd redo'!EC59</f>
        <v>3.5443169073050562</v>
      </c>
      <c r="AA59" s="40">
        <f t="shared" si="1"/>
        <v>3.8151697796886541</v>
      </c>
      <c r="AB59" s="40"/>
      <c r="AC59" s="40">
        <f>EXP('d-beta'!Y60/1000)*'[3]methanogen M06-L TZVP smd redo'!EZ59</f>
        <v>6.6719450352811442</v>
      </c>
      <c r="AD59" s="40">
        <f>'[3]methanogen M06-L TZVP smd redo'!ET59</f>
        <v>2.5318399999999999</v>
      </c>
      <c r="AE59" s="40">
        <f>'[3]methanogen M06-L TZVP smd redo'!ER59</f>
        <v>1.13645</v>
      </c>
      <c r="AF59" s="40">
        <f>'[3]methanogen M06-L TZVP smd redo'!K59</f>
        <v>1.1230599999999999</v>
      </c>
      <c r="AG59" s="40">
        <f>'[3]methanogen M06-L TZVP smd redo'!J59</f>
        <v>5.9533399999999999</v>
      </c>
      <c r="AH59" s="40">
        <f>'[3]methanogen M06-L TZVP smd redo'!O59</f>
        <v>1.1178399999999999</v>
      </c>
      <c r="AI59" s="40">
        <f>'[3]methanogen M06-L TZVP smd redo'!N59</f>
        <v>5.7123100000000004</v>
      </c>
      <c r="AJ59" s="40">
        <f>'[3]methanogen M06-L TZVP smd redo'!S59</f>
        <v>1.12029</v>
      </c>
      <c r="AK59" s="40">
        <f>'[3]methanogen M06-L TZVP smd redo'!R59</f>
        <v>6.0450400000000002</v>
      </c>
      <c r="AL59" s="40">
        <f>'[3]methanogen M06-L TZVP smd redo'!Y59</f>
        <v>1.1062799999999999</v>
      </c>
      <c r="AM59" s="40">
        <f>'[3]methanogen M06-L TZVP smd redo'!W59</f>
        <v>6.3472299999999997</v>
      </c>
      <c r="AN59" s="40">
        <f>'[3]methanogen M06-L TZVP smd redo'!V59</f>
        <v>6.3275699999999997</v>
      </c>
      <c r="AO59" s="40">
        <f>'[3]methanogen M06-L TZVP smd redo'!AK59</f>
        <v>1.0964100000000001</v>
      </c>
      <c r="AP59" s="40">
        <f>PRODUCT('[3]methanogen M06-L TZVP smd redo'!AD59:AF59)^(1/3)</f>
        <v>6.0489668053870815</v>
      </c>
      <c r="AQ59" s="40">
        <f>'[3]methanogen M06-L TZVP smd redo'!BA59</f>
        <v>1.08304</v>
      </c>
      <c r="AR59" s="40">
        <f>PRODUCT('[3]methanogen M06-L TZVP smd redo'!AT59:AV59)^(1/3)</f>
        <v>5.8748363395192014</v>
      </c>
      <c r="AS59" s="41">
        <f>'[3]methanogen M06-L TZVP smd redo'!FO59</f>
        <v>1.08419</v>
      </c>
      <c r="AT59" s="40">
        <f>'[3]methanogen M06-L TZVP smd redo'!FK59</f>
        <v>5.7247399999999997</v>
      </c>
      <c r="AU59" s="40">
        <f>'[3]methanogen M06-L TZVP smd redo'!CD59</f>
        <v>5.8831100000000003</v>
      </c>
      <c r="AV59" s="40">
        <f>'[3]methanogen M06-L TZVP smd redo'!CG59</f>
        <v>3.5641099999999999</v>
      </c>
      <c r="AW59" s="40">
        <f>'[3]methanogen M06-L TZVP smd redo'!CK59</f>
        <v>1.09375</v>
      </c>
      <c r="AX59" s="40">
        <f>PRODUCT('[3]methanogen M06-L TZVP smd redo'!CN59:CP59)^(1/3)</f>
        <v>5.7856218658591754</v>
      </c>
      <c r="AY59" s="40">
        <f>'[3]methanogen M06-L TZVP smd redo'!DH59</f>
        <v>1.0940799999999999</v>
      </c>
      <c r="AZ59" s="40">
        <f>PRODUCT('[3]methanogen M06-L TZVP smd redo'!DJ59:DL59)^(1/3)</f>
        <v>5.8251992439468827</v>
      </c>
      <c r="BA59" s="40">
        <f>'[3]methanogen M06-L TZVP smd redo'!EI59</f>
        <v>1.0981700000000001</v>
      </c>
      <c r="BB59" s="40">
        <f>PRODUCT('[3]methanogen M06-L TZVP smd redo'!EJ59:EL59)^(1/3)</f>
        <v>6.1354304220590921</v>
      </c>
      <c r="BC59" s="40"/>
      <c r="BD59" s="44">
        <f>'[4]methanogen M06-L TZVP smd redo'!H59</f>
        <v>6.7055600000000002</v>
      </c>
      <c r="BE59" s="44">
        <f>'[4]methanogen M06-L TZVP smd redo'!M59</f>
        <v>6.4029600000000002</v>
      </c>
      <c r="BF59" s="44">
        <f>'[4]methanogen M06-L TZVP smd redo'!R59</f>
        <v>6.79359</v>
      </c>
      <c r="BG59" s="44">
        <f>'[4]methanogen M06-L TZVP smd redo'!Y59</f>
        <v>7.0215500000000004</v>
      </c>
      <c r="BH59" s="44">
        <f>'[4]methanogen M06-L TZVP smd redo'!Z59</f>
        <v>7.0440500000000004</v>
      </c>
      <c r="BI59" s="44">
        <f>PRODUCT('[4]methanogen M06-L TZVP smd redo'!AL59:AN59)^(1/3)</f>
        <v>6.6547732295056896</v>
      </c>
      <c r="BJ59" s="133">
        <f>PRODUCT('[4]methanogen M06-L TZVP smd redo'!BC59:BE59)^(1/3)</f>
        <v>6.3855644598949377</v>
      </c>
      <c r="BK59" s="133">
        <f>'[4]methanogen M06-L TZVP smd redo'!ER59</f>
        <v>6.2297599999999997</v>
      </c>
      <c r="BL59" s="40">
        <f>PRODUCT('[4]methanogen M06-L TZVP smd redo'!DZ59:EB59)^(1/3)</f>
        <v>6.7616263323340871</v>
      </c>
      <c r="BM59" s="40">
        <f>PRODUCT('[4]methanogen M06-L TZVP smd redo'!CI59:CK59)^(1/3)</f>
        <v>6.3497471493987376</v>
      </c>
      <c r="BN59" s="40">
        <f>PRODUCT('[4]methanogen M06-L TZVP smd redo'!DD59:DF59)^(1/3)</f>
        <v>6.395209628858618</v>
      </c>
      <c r="BO59" s="40"/>
      <c r="BP59" s="45">
        <f t="shared" si="39"/>
        <v>1.1307529774314533</v>
      </c>
      <c r="BQ59" s="45">
        <f t="shared" si="2"/>
        <v>1.0472593925309543</v>
      </c>
      <c r="BR59" s="45">
        <f t="shared" si="3"/>
        <v>0.94250020975654991</v>
      </c>
      <c r="BS59" s="45">
        <f t="shared" si="40"/>
        <v>0.9644437503992731</v>
      </c>
      <c r="BT59" s="45">
        <f t="shared" si="41"/>
        <v>1.0584958731228211</v>
      </c>
      <c r="BU59" s="45">
        <f t="shared" si="4"/>
        <v>1.0551148413094091</v>
      </c>
      <c r="BV59" s="45">
        <f t="shared" si="5"/>
        <v>1.0421589620309277</v>
      </c>
      <c r="BW59" s="45">
        <f t="shared" si="6"/>
        <v>1.0250097050119007</v>
      </c>
      <c r="BX59" s="45">
        <f t="shared" si="7"/>
        <v>0.93865162277559799</v>
      </c>
      <c r="BY59" s="45">
        <f t="shared" si="42"/>
        <v>0.40395568408684684</v>
      </c>
      <c r="BZ59" s="45">
        <f t="shared" si="8"/>
        <v>0.97799980650631968</v>
      </c>
      <c r="CA59" s="45">
        <f t="shared" si="9"/>
        <v>0.61961836321142394</v>
      </c>
      <c r="CB59" s="45">
        <f t="shared" si="10"/>
        <v>1.0588925027381739</v>
      </c>
      <c r="CC59" s="45">
        <f t="shared" si="11"/>
        <v>0.99289116665468957</v>
      </c>
      <c r="CD59" s="45">
        <f t="shared" si="12"/>
        <v>0.96099587593815694</v>
      </c>
      <c r="CE59" s="39"/>
      <c r="CF59" s="75">
        <f t="shared" si="43"/>
        <v>122.88376251977597</v>
      </c>
      <c r="CG59" s="75">
        <f t="shared" si="44"/>
        <v>46.176649561965839</v>
      </c>
      <c r="CH59" s="75">
        <f t="shared" si="45"/>
        <v>-59.219137106627386</v>
      </c>
      <c r="CI59" s="75">
        <f t="shared" si="46"/>
        <v>-36.203768296309619</v>
      </c>
      <c r="CJ59" s="75">
        <f t="shared" si="47"/>
        <v>56.848912787658726</v>
      </c>
      <c r="CK59" s="75">
        <f t="shared" si="48"/>
        <v>53.649615325542875</v>
      </c>
      <c r="CL59" s="75">
        <f t="shared" si="49"/>
        <v>41.294486428061674</v>
      </c>
      <c r="CM59" s="75">
        <f t="shared" si="50"/>
        <v>24.702080849840751</v>
      </c>
      <c r="CN59" s="75">
        <f t="shared" si="51"/>
        <v>-63.310877373332779</v>
      </c>
      <c r="CO59" s="75">
        <f t="shared" si="52"/>
        <v>-906.45009989202765</v>
      </c>
      <c r="CP59" s="75">
        <f t="shared" si="53"/>
        <v>-22.245806793638184</v>
      </c>
      <c r="CQ59" s="75">
        <f t="shared" si="54"/>
        <v>-478.65153367487829</v>
      </c>
      <c r="CR59" s="75">
        <f t="shared" si="55"/>
        <v>57.223553193276913</v>
      </c>
      <c r="CS59" s="75">
        <f t="shared" si="56"/>
        <v>-7.1342214926980434</v>
      </c>
      <c r="CT59" s="75">
        <f t="shared" si="57"/>
        <v>-39.78516144856895</v>
      </c>
      <c r="CU59" s="130"/>
      <c r="CV59" s="45">
        <f t="shared" si="58"/>
        <v>0.9970767572581557</v>
      </c>
      <c r="CW59" s="45">
        <f t="shared" si="22"/>
        <v>1.000188905219159</v>
      </c>
      <c r="CX59" s="45">
        <f t="shared" si="23"/>
        <v>0.99958488346068208</v>
      </c>
      <c r="CY59" s="45">
        <f t="shared" si="59"/>
        <v>0.99999208316577248</v>
      </c>
      <c r="CZ59" s="45">
        <f t="shared" si="60"/>
        <v>0.99975609731360282</v>
      </c>
      <c r="DA59" s="45">
        <f t="shared" si="24"/>
        <v>0.99965904930265526</v>
      </c>
      <c r="DB59" s="45">
        <f t="shared" si="25"/>
        <v>0.99981592003656627</v>
      </c>
      <c r="DC59" s="45">
        <f t="shared" si="26"/>
        <v>0.99988228143486579</v>
      </c>
      <c r="DD59" s="45">
        <f t="shared" si="61"/>
        <v>0.99694001176378422</v>
      </c>
      <c r="DE59" s="45">
        <f t="shared" si="27"/>
        <v>0.996940011763784</v>
      </c>
      <c r="DF59" s="45">
        <f t="shared" si="62"/>
        <v>0.99660010437156266</v>
      </c>
      <c r="DG59" s="45">
        <f t="shared" si="28"/>
        <v>0.99629935352244714</v>
      </c>
      <c r="DH59" s="45">
        <f t="shared" si="29"/>
        <v>0.99994826664103131</v>
      </c>
      <c r="DI59" s="45">
        <f t="shared" si="30"/>
        <v>0.99998480011066337</v>
      </c>
      <c r="DJ59" s="45">
        <f t="shared" si="31"/>
        <v>1.0000364955659125</v>
      </c>
    </row>
    <row r="60" spans="1:114" x14ac:dyDescent="0.2">
      <c r="A60" s="43">
        <v>112</v>
      </c>
      <c r="B60" s="43">
        <f t="shared" si="0"/>
        <v>385.15</v>
      </c>
      <c r="C60" s="44">
        <f t="shared" si="35"/>
        <v>2.5963910164870829</v>
      </c>
      <c r="E60" s="40">
        <f>'[4]methanogen M06-L TZVP smd redo'!I60</f>
        <v>2.8965303251820007</v>
      </c>
      <c r="F60" s="40">
        <f>'[4]methanogen M06-L TZVP smd redo'!N60</f>
        <v>2.7159592001710919</v>
      </c>
      <c r="G60" s="40">
        <f>'[4]methanogen M06-L TZVP smd redo'!S60</f>
        <v>3.1296582888711288</v>
      </c>
      <c r="H60" s="40">
        <f>'[4]methanogen M06-L TZVP smd redo'!AB60</f>
        <v>3.0432498344805659</v>
      </c>
      <c r="I60" s="40">
        <f>'[4]methanogen M06-L TZVP smd redo'!AS60</f>
        <v>3.3833289176916637</v>
      </c>
      <c r="J60" s="40">
        <f>'[4]methanogen M06-L TZVP smd redo'!BJ60</f>
        <v>3.5650543827607795</v>
      </c>
      <c r="K60" s="40">
        <f>'[4]methanogen M06-L TZVP smd redo'!EV60</f>
        <v>3.6776193983758532</v>
      </c>
      <c r="L60" s="40">
        <f>'[4]methanogen M06-L TZVP smd redo'!CL60</f>
        <v>3.4005011061597479</v>
      </c>
      <c r="M60" s="40">
        <f>'[4]methanogen M06-L TZVP smd redo'!DG60</f>
        <v>3.4148024693054779</v>
      </c>
      <c r="N60" s="40">
        <f>'[4]methanogen M06-L TZVP smd redo'!EC60</f>
        <v>3.5086509865485116</v>
      </c>
      <c r="AA60" s="40">
        <f t="shared" si="1"/>
        <v>3.77918877279693</v>
      </c>
      <c r="AB60" s="40"/>
      <c r="AC60" s="40">
        <f>EXP('d-beta'!Y61/1000)*'[3]methanogen M06-L TZVP smd redo'!EZ60</f>
        <v>6.5878367973446421</v>
      </c>
      <c r="AD60" s="40">
        <f>'[3]methanogen M06-L TZVP smd redo'!ET60</f>
        <v>2.5177700000000001</v>
      </c>
      <c r="AE60" s="40">
        <f>'[3]methanogen M06-L TZVP smd redo'!ER60</f>
        <v>1.1353899999999999</v>
      </c>
      <c r="AF60" s="40">
        <f>'[3]methanogen M06-L TZVP smd redo'!K60</f>
        <v>1.1220600000000001</v>
      </c>
      <c r="AG60" s="40">
        <f>'[3]methanogen M06-L TZVP smd redo'!J60</f>
        <v>5.8775000000000004</v>
      </c>
      <c r="AH60" s="40">
        <f>'[3]methanogen M06-L TZVP smd redo'!O60</f>
        <v>1.11686</v>
      </c>
      <c r="AI60" s="40">
        <f>'[3]methanogen M06-L TZVP smd redo'!N60</f>
        <v>5.6406799999999997</v>
      </c>
      <c r="AJ60" s="40">
        <f>'[3]methanogen M06-L TZVP smd redo'!S60</f>
        <v>1.1192899999999999</v>
      </c>
      <c r="AK60" s="40">
        <f>'[3]methanogen M06-L TZVP smd redo'!R60</f>
        <v>5.96793</v>
      </c>
      <c r="AL60" s="40">
        <f>'[3]methanogen M06-L TZVP smd redo'!Y60</f>
        <v>1.10538</v>
      </c>
      <c r="AM60" s="40">
        <f>'[3]methanogen M06-L TZVP smd redo'!W60</f>
        <v>6.2627499999999996</v>
      </c>
      <c r="AN60" s="40">
        <f>'[3]methanogen M06-L TZVP smd redo'!V60</f>
        <v>6.24329</v>
      </c>
      <c r="AO60" s="40">
        <f>'[3]methanogen M06-L TZVP smd redo'!AK60</f>
        <v>1.0956399999999999</v>
      </c>
      <c r="AP60" s="40">
        <f>PRODUCT('[3]methanogen M06-L TZVP smd redo'!AD60:AF60)^(1/3)</f>
        <v>5.9720503033805299</v>
      </c>
      <c r="AQ60" s="40">
        <f>'[3]methanogen M06-L TZVP smd redo'!BA60</f>
        <v>1.08239</v>
      </c>
      <c r="AR60" s="40">
        <f>PRODUCT('[3]methanogen M06-L TZVP smd redo'!AT60:AV60)^(1/3)</f>
        <v>5.8016066337003531</v>
      </c>
      <c r="AS60" s="41">
        <f>'[3]methanogen M06-L TZVP smd redo'!FO60</f>
        <v>1.0835900000000001</v>
      </c>
      <c r="AT60" s="40">
        <f>'[3]methanogen M06-L TZVP smd redo'!FK60</f>
        <v>5.6559499999999998</v>
      </c>
      <c r="AU60" s="40">
        <f>'[3]methanogen M06-L TZVP smd redo'!CD60</f>
        <v>5.8081899999999997</v>
      </c>
      <c r="AV60" s="40">
        <f>'[3]methanogen M06-L TZVP smd redo'!CG60</f>
        <v>3.53186</v>
      </c>
      <c r="AW60" s="40">
        <f>'[3]methanogen M06-L TZVP smd redo'!CK60</f>
        <v>1.09301</v>
      </c>
      <c r="AX60" s="40">
        <f>PRODUCT('[3]methanogen M06-L TZVP smd redo'!CN60:CP60)^(1/3)</f>
        <v>5.7142994170875578</v>
      </c>
      <c r="AY60" s="40">
        <f>'[3]methanogen M06-L TZVP smd redo'!DH60</f>
        <v>1.09334</v>
      </c>
      <c r="AZ60" s="40">
        <f>PRODUCT('[3]methanogen M06-L TZVP smd redo'!DJ60:DL60)^(1/3)</f>
        <v>5.7531288444964064</v>
      </c>
      <c r="BA60" s="40">
        <f>'[3]methanogen M06-L TZVP smd redo'!EI60</f>
        <v>1.09741</v>
      </c>
      <c r="BB60" s="40">
        <f>PRODUCT('[3]methanogen M06-L TZVP smd redo'!EJ60:EL60)^(1/3)</f>
        <v>6.0569468003548401</v>
      </c>
      <c r="BC60" s="40"/>
      <c r="BD60" s="44">
        <f>'[4]methanogen M06-L TZVP smd redo'!H60</f>
        <v>6.6140100000000004</v>
      </c>
      <c r="BE60" s="44">
        <f>'[4]methanogen M06-L TZVP smd redo'!M60</f>
        <v>6.3169599999999999</v>
      </c>
      <c r="BF60" s="44">
        <f>'[4]methanogen M06-L TZVP smd redo'!R60</f>
        <v>6.7007500000000002</v>
      </c>
      <c r="BG60" s="44">
        <f>'[4]methanogen M06-L TZVP smd redo'!Y60</f>
        <v>6.9222099999999998</v>
      </c>
      <c r="BH60" s="44">
        <f>'[4]methanogen M06-L TZVP smd redo'!Z60</f>
        <v>6.9444600000000003</v>
      </c>
      <c r="BI60" s="44">
        <f>PRODUCT('[4]methanogen M06-L TZVP smd redo'!AL60:AN60)^(1/3)</f>
        <v>6.5653550503443805</v>
      </c>
      <c r="BJ60" s="133">
        <f>PRODUCT('[4]methanogen M06-L TZVP smd redo'!BC60:BE60)^(1/3)</f>
        <v>6.3019881233331185</v>
      </c>
      <c r="BK60" s="133">
        <f>'[4]methanogen M06-L TZVP smd redo'!ER60</f>
        <v>6.1512700000000002</v>
      </c>
      <c r="BL60" s="40">
        <f>PRODUCT('[4]methanogen M06-L TZVP smd redo'!DZ60:EB60)^(1/3)</f>
        <v>6.6702758298455658</v>
      </c>
      <c r="BM60" s="40">
        <f>PRODUCT('[4]methanogen M06-L TZVP smd redo'!CI60:CK60)^(1/3)</f>
        <v>6.2670252094528731</v>
      </c>
      <c r="BN60" s="40">
        <f>PRODUCT('[4]methanogen M06-L TZVP smd redo'!DD60:DF60)^(1/3)</f>
        <v>6.311605428265989</v>
      </c>
      <c r="BO60" s="40"/>
      <c r="BP60" s="45">
        <f t="shared" si="39"/>
        <v>1.1308969931005748</v>
      </c>
      <c r="BQ60" s="45">
        <f t="shared" si="2"/>
        <v>1.0470242015146527</v>
      </c>
      <c r="BR60" s="45">
        <f t="shared" si="3"/>
        <v>0.94272432190426436</v>
      </c>
      <c r="BS60" s="45">
        <f t="shared" si="40"/>
        <v>0.9649058386109215</v>
      </c>
      <c r="BT60" s="45">
        <f t="shared" si="41"/>
        <v>1.0577432517736773</v>
      </c>
      <c r="BU60" s="45">
        <f t="shared" si="4"/>
        <v>1.0543542499863585</v>
      </c>
      <c r="BV60" s="45">
        <f t="shared" si="5"/>
        <v>1.041791085901312</v>
      </c>
      <c r="BW60" s="45">
        <f t="shared" si="6"/>
        <v>1.0245019521713594</v>
      </c>
      <c r="BX60" s="45">
        <f t="shared" si="7"/>
        <v>0.93915801241222086</v>
      </c>
      <c r="BY60" s="45">
        <f t="shared" si="42"/>
        <v>0.40711200372424416</v>
      </c>
      <c r="BZ60" s="45">
        <f t="shared" si="8"/>
        <v>0.97789944534122808</v>
      </c>
      <c r="CA60" s="45">
        <f t="shared" si="9"/>
        <v>0.62147328037949878</v>
      </c>
      <c r="CB60" s="45">
        <f t="shared" si="10"/>
        <v>1.0584399239263655</v>
      </c>
      <c r="CC60" s="45">
        <f t="shared" si="11"/>
        <v>0.99293678616006842</v>
      </c>
      <c r="CD60" s="45">
        <f t="shared" si="12"/>
        <v>0.96135020571886953</v>
      </c>
      <c r="CE60" s="39"/>
      <c r="CF60" s="75">
        <f t="shared" si="43"/>
        <v>123.01111703633914</v>
      </c>
      <c r="CG60" s="75">
        <f t="shared" si="44"/>
        <v>45.95204672598026</v>
      </c>
      <c r="CH60" s="75">
        <f t="shared" si="45"/>
        <v>-58.981380653741915</v>
      </c>
      <c r="CI60" s="75">
        <f t="shared" si="46"/>
        <v>-35.724758973047507</v>
      </c>
      <c r="CJ60" s="75">
        <f t="shared" si="47"/>
        <v>56.137630804427047</v>
      </c>
      <c r="CK60" s="75">
        <f t="shared" si="48"/>
        <v>52.928494206348503</v>
      </c>
      <c r="CL60" s="75">
        <f t="shared" si="49"/>
        <v>40.941429852831327</v>
      </c>
      <c r="CM60" s="75">
        <f t="shared" si="50"/>
        <v>24.2065941819316</v>
      </c>
      <c r="CN60" s="75">
        <f t="shared" si="51"/>
        <v>-62.77153660160706</v>
      </c>
      <c r="CO60" s="75">
        <f t="shared" si="52"/>
        <v>-898.666937972646</v>
      </c>
      <c r="CP60" s="75">
        <f t="shared" si="53"/>
        <v>-22.348430857822351</v>
      </c>
      <c r="CQ60" s="75">
        <f t="shared" si="54"/>
        <v>-475.66236110439559</v>
      </c>
      <c r="CR60" s="75">
        <f t="shared" si="55"/>
        <v>56.796054126053029</v>
      </c>
      <c r="CS60" s="75">
        <f t="shared" si="56"/>
        <v>-7.0882764194380874</v>
      </c>
      <c r="CT60" s="75">
        <f t="shared" si="57"/>
        <v>-39.416518374248135</v>
      </c>
      <c r="CU60" s="130"/>
      <c r="CV60" s="45">
        <f t="shared" si="58"/>
        <v>0.99711183533136494</v>
      </c>
      <c r="CW60" s="45">
        <f t="shared" si="22"/>
        <v>1.0001800820295659</v>
      </c>
      <c r="CX60" s="45">
        <f t="shared" si="23"/>
        <v>0.9995875916086403</v>
      </c>
      <c r="CY60" s="45">
        <f t="shared" si="59"/>
        <v>0.99998910478746572</v>
      </c>
      <c r="CZ60" s="45">
        <f t="shared" si="60"/>
        <v>0.99975807730513366</v>
      </c>
      <c r="DA60" s="45">
        <f t="shared" si="24"/>
        <v>0.99966106763645568</v>
      </c>
      <c r="DB60" s="45">
        <f t="shared" si="25"/>
        <v>0.99981892009464135</v>
      </c>
      <c r="DC60" s="45">
        <f t="shared" si="26"/>
        <v>0.99988784743881942</v>
      </c>
      <c r="DD60" s="45">
        <f t="shared" si="61"/>
        <v>0.99696598343592591</v>
      </c>
      <c r="DE60" s="45">
        <f t="shared" si="27"/>
        <v>0.99696598343592591</v>
      </c>
      <c r="DF60" s="45">
        <f t="shared" si="62"/>
        <v>0.99662807939878661</v>
      </c>
      <c r="DG60" s="45">
        <f t="shared" si="28"/>
        <v>0.99633585592893814</v>
      </c>
      <c r="DH60" s="45">
        <f t="shared" si="29"/>
        <v>0.99994379697064373</v>
      </c>
      <c r="DI60" s="45">
        <f t="shared" si="30"/>
        <v>0.99998574730698564</v>
      </c>
      <c r="DJ60" s="45">
        <f t="shared" si="31"/>
        <v>1.0000313674252965</v>
      </c>
    </row>
    <row r="61" spans="1:114" x14ac:dyDescent="0.2">
      <c r="A61" s="43">
        <v>114</v>
      </c>
      <c r="B61" s="43">
        <f t="shared" si="0"/>
        <v>387.15</v>
      </c>
      <c r="C61" s="44">
        <f t="shared" si="35"/>
        <v>2.5829781738344311</v>
      </c>
      <c r="E61" s="40">
        <f>'[4]methanogen M06-L TZVP smd redo'!I61</f>
        <v>2.8751215518074691</v>
      </c>
      <c r="F61" s="40">
        <f>'[4]methanogen M06-L TZVP smd redo'!N61</f>
        <v>2.6909964718537793</v>
      </c>
      <c r="G61" s="40">
        <f>'[4]methanogen M06-L TZVP smd redo'!S61</f>
        <v>3.1015267317227035</v>
      </c>
      <c r="H61" s="40">
        <f>'[4]methanogen M06-L TZVP smd redo'!AB61</f>
        <v>3.0127429292288177</v>
      </c>
      <c r="I61" s="40">
        <f>'[4]methanogen M06-L TZVP smd redo'!AS61</f>
        <v>3.354955790146219</v>
      </c>
      <c r="J61" s="40">
        <f>'[4]methanogen M06-L TZVP smd redo'!BJ61</f>
        <v>3.5332325331551839</v>
      </c>
      <c r="K61" s="40">
        <f>'[4]methanogen M06-L TZVP smd redo'!EV61</f>
        <v>3.6485576072693426</v>
      </c>
      <c r="L61" s="40">
        <f>'[4]methanogen M06-L TZVP smd redo'!CL61</f>
        <v>3.3763533194268724</v>
      </c>
      <c r="M61" s="40">
        <f>'[4]methanogen M06-L TZVP smd redo'!DG61</f>
        <v>3.3901315623197092</v>
      </c>
      <c r="N61" s="40">
        <f>'[4]methanogen M06-L TZVP smd redo'!EC61</f>
        <v>3.471715194469871</v>
      </c>
      <c r="AA61" s="40">
        <f t="shared" si="1"/>
        <v>3.7436555404356335</v>
      </c>
      <c r="AB61" s="40"/>
      <c r="AC61" s="40">
        <f>EXP('d-beta'!Y62/1000)*'[3]methanogen M06-L TZVP smd redo'!EZ61</f>
        <v>6.5056908463511043</v>
      </c>
      <c r="AD61" s="40">
        <f>'[3]methanogen M06-L TZVP smd redo'!ET61</f>
        <v>2.50393</v>
      </c>
      <c r="AE61" s="40">
        <f>'[3]methanogen M06-L TZVP smd redo'!ER61</f>
        <v>1.1343399999999999</v>
      </c>
      <c r="AF61" s="40">
        <f>'[3]methanogen M06-L TZVP smd redo'!K61</f>
        <v>1.1210599999999999</v>
      </c>
      <c r="AG61" s="40">
        <f>'[3]methanogen M06-L TZVP smd redo'!J61</f>
        <v>5.8034400000000002</v>
      </c>
      <c r="AH61" s="40">
        <f>'[3]methanogen M06-L TZVP smd redo'!O61</f>
        <v>1.11589</v>
      </c>
      <c r="AI61" s="40">
        <f>'[3]methanogen M06-L TZVP smd redo'!N61</f>
        <v>5.5707300000000002</v>
      </c>
      <c r="AJ61" s="40">
        <f>'[3]methanogen M06-L TZVP smd redo'!S61</f>
        <v>1.1183000000000001</v>
      </c>
      <c r="AK61" s="40">
        <f>'[3]methanogen M06-L TZVP smd redo'!R61</f>
        <v>5.8926600000000002</v>
      </c>
      <c r="AL61" s="40">
        <f>'[3]methanogen M06-L TZVP smd redo'!Y61</f>
        <v>1.1045</v>
      </c>
      <c r="AM61" s="40">
        <f>'[3]methanogen M06-L TZVP smd redo'!W61</f>
        <v>6.1802999999999999</v>
      </c>
      <c r="AN61" s="40">
        <f>'[3]methanogen M06-L TZVP smd redo'!V61</f>
        <v>6.1610399999999998</v>
      </c>
      <c r="AO61" s="40">
        <f>'[3]methanogen M06-L TZVP smd redo'!AK61</f>
        <v>1.0948800000000001</v>
      </c>
      <c r="AP61" s="40">
        <f>PRODUCT('[3]methanogen M06-L TZVP smd redo'!AD61:AF61)^(1/3)</f>
        <v>5.8969425521997323</v>
      </c>
      <c r="AQ61" s="40">
        <f>'[3]methanogen M06-L TZVP smd redo'!BA61</f>
        <v>1.08175</v>
      </c>
      <c r="AR61" s="40">
        <f>PRODUCT('[3]methanogen M06-L TZVP smd redo'!AT61:AV61)^(1/3)</f>
        <v>5.7300802551566576</v>
      </c>
      <c r="AS61" s="41">
        <f>'[3]methanogen M06-L TZVP smd redo'!FO61</f>
        <v>1.0829899999999999</v>
      </c>
      <c r="AT61" s="40">
        <f>'[3]methanogen M06-L TZVP smd redo'!FK61</f>
        <v>5.5887099999999998</v>
      </c>
      <c r="AU61" s="40">
        <f>'[3]methanogen M06-L TZVP smd redo'!CD61</f>
        <v>5.7350500000000002</v>
      </c>
      <c r="AV61" s="40">
        <f>'[3]methanogen M06-L TZVP smd redo'!CG61</f>
        <v>3.5002499999999999</v>
      </c>
      <c r="AW61" s="40">
        <f>'[3]methanogen M06-L TZVP smd redo'!CK61</f>
        <v>1.0922700000000001</v>
      </c>
      <c r="AX61" s="40">
        <f>PRODUCT('[3]methanogen M06-L TZVP smd redo'!CN61:CP61)^(1/3)</f>
        <v>5.6446226106641948</v>
      </c>
      <c r="AY61" s="40">
        <f>'[3]methanogen M06-L TZVP smd redo'!DH61</f>
        <v>1.0926</v>
      </c>
      <c r="AZ61" s="40">
        <f>PRODUCT('[3]methanogen M06-L TZVP smd redo'!DJ61:DL61)^(1/3)</f>
        <v>5.6827232182782748</v>
      </c>
      <c r="BA61" s="40">
        <f>'[3]methanogen M06-L TZVP smd redo'!EI61</f>
        <v>1.09666</v>
      </c>
      <c r="BB61" s="40">
        <f>PRODUCT('[3]methanogen M06-L TZVP smd redo'!EJ61:EL61)^(1/3)</f>
        <v>5.9803090399687502</v>
      </c>
      <c r="BC61" s="40"/>
      <c r="BD61" s="44">
        <f>'[4]methanogen M06-L TZVP smd redo'!H61</f>
        <v>6.5247099999999998</v>
      </c>
      <c r="BE61" s="44">
        <f>'[4]methanogen M06-L TZVP smd redo'!M61</f>
        <v>6.2330500000000004</v>
      </c>
      <c r="BF61" s="44">
        <f>'[4]methanogen M06-L TZVP smd redo'!R61</f>
        <v>6.6101999999999999</v>
      </c>
      <c r="BG61" s="44">
        <f>'[4]methanogen M06-L TZVP smd redo'!Y61</f>
        <v>6.8253700000000004</v>
      </c>
      <c r="BH61" s="44">
        <f>'[4]methanogen M06-L TZVP smd redo'!Z61</f>
        <v>6.8473600000000001</v>
      </c>
      <c r="BI61" s="44">
        <f>PRODUCT('[4]methanogen M06-L TZVP smd redo'!AL61:AN61)^(1/3)</f>
        <v>6.4781055472824862</v>
      </c>
      <c r="BJ61" s="133">
        <f>PRODUCT('[4]methanogen M06-L TZVP smd redo'!BC61:BE61)^(1/3)</f>
        <v>6.2204151084542891</v>
      </c>
      <c r="BK61" s="133">
        <f>'[4]methanogen M06-L TZVP smd redo'!ER61</f>
        <v>6.0746000000000002</v>
      </c>
      <c r="BL61" s="40">
        <f>PRODUCT('[4]methanogen M06-L TZVP smd redo'!DZ61:EB61)^(1/3)</f>
        <v>6.5811344896645787</v>
      </c>
      <c r="BM61" s="40">
        <f>PRODUCT('[4]methanogen M06-L TZVP smd redo'!CI61:CK61)^(1/3)</f>
        <v>6.1862686830700211</v>
      </c>
      <c r="BN61" s="40">
        <f>PRODUCT('[4]methanogen M06-L TZVP smd redo'!DD61:DF61)^(1/3)</f>
        <v>6.2299925232401439</v>
      </c>
      <c r="BO61" s="40"/>
      <c r="BP61" s="45">
        <f t="shared" si="39"/>
        <v>1.1310334642688964</v>
      </c>
      <c r="BQ61" s="45">
        <f t="shared" si="2"/>
        <v>1.0467925012634263</v>
      </c>
      <c r="BR61" s="45">
        <f t="shared" si="3"/>
        <v>0.94294423769326197</v>
      </c>
      <c r="BS61" s="45">
        <f t="shared" si="40"/>
        <v>0.96536475371530051</v>
      </c>
      <c r="BT61" s="45">
        <f t="shared" si="41"/>
        <v>1.0570003761165041</v>
      </c>
      <c r="BU61" s="45">
        <f t="shared" si="4"/>
        <v>1.0536058651997711</v>
      </c>
      <c r="BV61" s="45">
        <f t="shared" si="5"/>
        <v>1.0414265662878295</v>
      </c>
      <c r="BW61" s="45">
        <f t="shared" si="6"/>
        <v>1.024004067503093</v>
      </c>
      <c r="BX61" s="45">
        <f t="shared" si="7"/>
        <v>0.93965695852386022</v>
      </c>
      <c r="BY61" s="45">
        <f t="shared" si="42"/>
        <v>0.41025540285728096</v>
      </c>
      <c r="BZ61" s="45">
        <f t="shared" si="8"/>
        <v>0.97781097865211763</v>
      </c>
      <c r="CA61" s="45">
        <f t="shared" si="9"/>
        <v>0.62331601051921115</v>
      </c>
      <c r="CB61" s="45">
        <f t="shared" si="10"/>
        <v>1.0579895995558284</v>
      </c>
      <c r="CC61" s="45">
        <f t="shared" si="11"/>
        <v>0.99298171867670515</v>
      </c>
      <c r="CD61" s="45">
        <f t="shared" si="12"/>
        <v>0.96169975585741674</v>
      </c>
      <c r="CE61" s="39"/>
      <c r="CF61" s="75">
        <f t="shared" si="43"/>
        <v>123.13178490925503</v>
      </c>
      <c r="CG61" s="75">
        <f t="shared" si="44"/>
        <v>45.730728162741393</v>
      </c>
      <c r="CH61" s="75">
        <f t="shared" si="45"/>
        <v>-58.748130978049602</v>
      </c>
      <c r="CI61" s="75">
        <f t="shared" si="46"/>
        <v>-35.249265936112785</v>
      </c>
      <c r="CJ61" s="75">
        <f t="shared" si="47"/>
        <v>55.435062722005206</v>
      </c>
      <c r="CK61" s="75">
        <f t="shared" si="48"/>
        <v>52.218438249749219</v>
      </c>
      <c r="CL61" s="75">
        <f t="shared" si="49"/>
        <v>40.591471588201905</v>
      </c>
      <c r="CM61" s="75">
        <f t="shared" si="50"/>
        <v>23.720498780416278</v>
      </c>
      <c r="CN61" s="75">
        <f t="shared" si="51"/>
        <v>-62.240408064644143</v>
      </c>
      <c r="CO61" s="75">
        <f t="shared" si="52"/>
        <v>-890.97537942825761</v>
      </c>
      <c r="CP61" s="75">
        <f t="shared" si="53"/>
        <v>-22.438900988865722</v>
      </c>
      <c r="CQ61" s="75">
        <f t="shared" si="54"/>
        <v>-472.70164879867184</v>
      </c>
      <c r="CR61" s="75">
        <f t="shared" si="55"/>
        <v>56.370503100293249</v>
      </c>
      <c r="CS61" s="75">
        <f t="shared" si="56"/>
        <v>-7.0430253010916264</v>
      </c>
      <c r="CT61" s="75">
        <f t="shared" si="57"/>
        <v>-39.052981129370345</v>
      </c>
      <c r="CU61" s="130"/>
      <c r="CV61" s="45">
        <f t="shared" si="58"/>
        <v>0.99713312107358032</v>
      </c>
      <c r="CW61" s="45">
        <f t="shared" si="22"/>
        <v>1.0001836309297696</v>
      </c>
      <c r="CX61" s="45">
        <f t="shared" si="23"/>
        <v>0.99959073907383378</v>
      </c>
      <c r="CY61" s="45">
        <f t="shared" si="59"/>
        <v>0.99999310827407106</v>
      </c>
      <c r="CZ61" s="45">
        <f t="shared" si="60"/>
        <v>0.99975430837456258</v>
      </c>
      <c r="DA61" s="45">
        <f t="shared" si="24"/>
        <v>0.99965893140912632</v>
      </c>
      <c r="DB61" s="45">
        <f t="shared" si="25"/>
        <v>0.99982235093245608</v>
      </c>
      <c r="DC61" s="45">
        <f t="shared" si="26"/>
        <v>0.99988509416643878</v>
      </c>
      <c r="DD61" s="45">
        <f t="shared" si="61"/>
        <v>0.9969963064273436</v>
      </c>
      <c r="DE61" s="45">
        <f t="shared" si="27"/>
        <v>0.9969963064273436</v>
      </c>
      <c r="DF61" s="45">
        <f t="shared" si="62"/>
        <v>0.99665626230200444</v>
      </c>
      <c r="DG61" s="45">
        <f t="shared" si="28"/>
        <v>0.99636470597240967</v>
      </c>
      <c r="DH61" s="45">
        <f t="shared" si="29"/>
        <v>0.99993869925111478</v>
      </c>
      <c r="DI61" s="45">
        <f t="shared" si="30"/>
        <v>0.99998626830934489</v>
      </c>
      <c r="DJ61" s="45">
        <f t="shared" si="31"/>
        <v>1.0000350581536179</v>
      </c>
    </row>
    <row r="62" spans="1:114" x14ac:dyDescent="0.2">
      <c r="A62" s="43">
        <v>116</v>
      </c>
      <c r="B62" s="43">
        <f t="shared" si="0"/>
        <v>389.15</v>
      </c>
      <c r="C62" s="44">
        <f t="shared" si="35"/>
        <v>2.5697031992804833</v>
      </c>
      <c r="E62" s="40">
        <f>'[4]methanogen M06-L TZVP smd redo'!I62</f>
        <v>2.844091059898135</v>
      </c>
      <c r="F62" s="40">
        <f>'[4]methanogen M06-L TZVP smd redo'!N62</f>
        <v>2.6680598248960408</v>
      </c>
      <c r="G62" s="40">
        <f>'[4]methanogen M06-L TZVP smd redo'!S62</f>
        <v>3.0787104832028511</v>
      </c>
      <c r="H62" s="40">
        <f>'[4]methanogen M06-L TZVP smd redo'!AB62</f>
        <v>2.9891169302653786</v>
      </c>
      <c r="I62" s="40">
        <f>'[4]methanogen M06-L TZVP smd redo'!AS62</f>
        <v>3.3180661048199944</v>
      </c>
      <c r="J62" s="40">
        <f>'[4]methanogen M06-L TZVP smd redo'!BJ62</f>
        <v>3.4985459428047427</v>
      </c>
      <c r="K62" s="40">
        <f>'[4]methanogen M06-L TZVP smd redo'!EV62</f>
        <v>3.6141383495253976</v>
      </c>
      <c r="L62" s="40">
        <f>'[4]methanogen M06-L TZVP smd redo'!CL62</f>
        <v>3.3444057433571484</v>
      </c>
      <c r="M62" s="40">
        <f>'[4]methanogen M06-L TZVP smd redo'!DG62</f>
        <v>3.3557748569357226</v>
      </c>
      <c r="N62" s="40">
        <f>'[4]methanogen M06-L TZVP smd redo'!EC62</f>
        <v>3.4435309015217186</v>
      </c>
      <c r="AA62" s="40">
        <f t="shared" si="1"/>
        <v>3.7085632953397409</v>
      </c>
      <c r="AB62" s="40"/>
      <c r="AC62" s="40">
        <f>EXP('d-beta'!Y63/1000)*'[3]methanogen M06-L TZVP smd redo'!EZ62</f>
        <v>6.4254464917466745</v>
      </c>
      <c r="AD62" s="40">
        <f>'[3]methanogen M06-L TZVP smd redo'!ET62</f>
        <v>2.49031</v>
      </c>
      <c r="AE62" s="40">
        <f>'[3]methanogen M06-L TZVP smd redo'!ER62</f>
        <v>1.13331</v>
      </c>
      <c r="AF62" s="40">
        <f>'[3]methanogen M06-L TZVP smd redo'!K62</f>
        <v>1.12008</v>
      </c>
      <c r="AG62" s="40">
        <f>'[3]methanogen M06-L TZVP smd redo'!J62</f>
        <v>5.7311199999999998</v>
      </c>
      <c r="AH62" s="40">
        <f>'[3]methanogen M06-L TZVP smd redo'!O62</f>
        <v>1.11493</v>
      </c>
      <c r="AI62" s="40">
        <f>'[3]methanogen M06-L TZVP smd redo'!N62</f>
        <v>5.5024100000000002</v>
      </c>
      <c r="AJ62" s="40">
        <f>'[3]methanogen M06-L TZVP smd redo'!S62</f>
        <v>1.1173200000000001</v>
      </c>
      <c r="AK62" s="40">
        <f>'[3]methanogen M06-L TZVP smd redo'!R62</f>
        <v>5.8191499999999996</v>
      </c>
      <c r="AL62" s="40">
        <f>'[3]methanogen M06-L TZVP smd redo'!Y62</f>
        <v>1.10362</v>
      </c>
      <c r="AM62" s="40">
        <f>'[3]methanogen M06-L TZVP smd redo'!W62</f>
        <v>6.0998400000000004</v>
      </c>
      <c r="AN62" s="40">
        <f>'[3]methanogen M06-L TZVP smd redo'!V62</f>
        <v>6.0807799999999999</v>
      </c>
      <c r="AO62" s="40">
        <f>'[3]methanogen M06-L TZVP smd redo'!AK62</f>
        <v>1.0941399999999999</v>
      </c>
      <c r="AP62" s="40">
        <f>PRODUCT('[3]methanogen M06-L TZVP smd redo'!AD62:AF62)^(1/3)</f>
        <v>5.8235837192496156</v>
      </c>
      <c r="AQ62" s="40">
        <f>'[3]methanogen M06-L TZVP smd redo'!BA62</f>
        <v>1.0811200000000001</v>
      </c>
      <c r="AR62" s="40">
        <f>PRODUCT('[3]methanogen M06-L TZVP smd redo'!AT62:AV62)^(1/3)</f>
        <v>5.6602072036617868</v>
      </c>
      <c r="AS62" s="41">
        <f>'[3]methanogen M06-L TZVP smd redo'!FO62</f>
        <v>1.0824</v>
      </c>
      <c r="AT62" s="40">
        <f>'[3]methanogen M06-L TZVP smd redo'!FK62</f>
        <v>5.5229900000000001</v>
      </c>
      <c r="AU62" s="40">
        <f>'[3]methanogen M06-L TZVP smd redo'!CD62</f>
        <v>5.6636199999999999</v>
      </c>
      <c r="AV62" s="40">
        <f>'[3]methanogen M06-L TZVP smd redo'!CG62</f>
        <v>3.4692699999999999</v>
      </c>
      <c r="AW62" s="40">
        <f>'[3]methanogen M06-L TZVP smd redo'!CK62</f>
        <v>1.09155</v>
      </c>
      <c r="AX62" s="40">
        <f>PRODUCT('[3]methanogen M06-L TZVP smd redo'!CN62:CP62)^(1/3)</f>
        <v>5.5765380214304567</v>
      </c>
      <c r="AY62" s="40">
        <f>'[3]methanogen M06-L TZVP smd redo'!DH62</f>
        <v>1.09188</v>
      </c>
      <c r="AZ62" s="40">
        <f>PRODUCT('[3]methanogen M06-L TZVP smd redo'!DJ62:DL62)^(1/3)</f>
        <v>5.6139361146336384</v>
      </c>
      <c r="BA62" s="40">
        <f>'[3]methanogen M06-L TZVP smd redo'!EI62</f>
        <v>1.0959099999999999</v>
      </c>
      <c r="BB62" s="40">
        <f>PRODUCT('[3]methanogen M06-L TZVP smd redo'!EJ62:EL62)^(1/3)</f>
        <v>5.9054572603171884</v>
      </c>
      <c r="BC62" s="40"/>
      <c r="BD62" s="44">
        <f>'[4]methanogen M06-L TZVP smd redo'!H62</f>
        <v>6.43757</v>
      </c>
      <c r="BE62" s="44">
        <f>'[4]methanogen M06-L TZVP smd redo'!M62</f>
        <v>6.1511699999999996</v>
      </c>
      <c r="BF62" s="44">
        <f>'[4]methanogen M06-L TZVP smd redo'!R62</f>
        <v>6.5218699999999998</v>
      </c>
      <c r="BG62" s="44">
        <f>'[4]methanogen M06-L TZVP smd redo'!Y62</f>
        <v>6.7309299999999999</v>
      </c>
      <c r="BH62" s="44">
        <f>'[4]methanogen M06-L TZVP smd redo'!Z62</f>
        <v>6.7526700000000002</v>
      </c>
      <c r="BI62" s="44">
        <f>PRODUCT('[4]methanogen M06-L TZVP smd redo'!AL62:AN62)^(1/3)</f>
        <v>6.3929579969124601</v>
      </c>
      <c r="BJ62" s="133">
        <f>PRODUCT('[4]methanogen M06-L TZVP smd redo'!BC62:BE62)^(1/3)</f>
        <v>6.140772085360803</v>
      </c>
      <c r="BK62" s="133">
        <f>'[4]methanogen M06-L TZVP smd redo'!ER62</f>
        <v>5.9996900000000002</v>
      </c>
      <c r="BL62" s="40">
        <f>PRODUCT('[4]methanogen M06-L TZVP smd redo'!DZ62:EB62)^(1/3)</f>
        <v>6.494135680469614</v>
      </c>
      <c r="BM62" s="40">
        <f>PRODUCT('[4]methanogen M06-L TZVP smd redo'!CI62:CK62)^(1/3)</f>
        <v>6.10742770941913</v>
      </c>
      <c r="BN62" s="40">
        <f>PRODUCT('[4]methanogen M06-L TZVP smd redo'!DD62:DF62)^(1/3)</f>
        <v>6.1503146075363269</v>
      </c>
      <c r="BO62" s="40"/>
      <c r="BP62" s="45">
        <f t="shared" si="39"/>
        <v>1.1311757019436564</v>
      </c>
      <c r="BQ62" s="45">
        <f t="shared" si="2"/>
        <v>1.0465602478878002</v>
      </c>
      <c r="BR62" s="45">
        <f t="shared" si="3"/>
        <v>0.94316047391315672</v>
      </c>
      <c r="BS62" s="45">
        <f t="shared" si="40"/>
        <v>0.96582092712956502</v>
      </c>
      <c r="BT62" s="45">
        <f t="shared" si="41"/>
        <v>1.0562669116958483</v>
      </c>
      <c r="BU62" s="45">
        <f t="shared" si="4"/>
        <v>1.0528662949530978</v>
      </c>
      <c r="BV62" s="45">
        <f t="shared" si="5"/>
        <v>1.0410674599294854</v>
      </c>
      <c r="BW62" s="45">
        <f t="shared" si="6"/>
        <v>1.0235148958297517</v>
      </c>
      <c r="BX62" s="45">
        <f t="shared" si="7"/>
        <v>0.94014882020760893</v>
      </c>
      <c r="BY62" s="45">
        <f t="shared" si="42"/>
        <v>0.41338613968649213</v>
      </c>
      <c r="BZ62" s="45">
        <f t="shared" si="8"/>
        <v>0.97771396393011367</v>
      </c>
      <c r="CA62" s="45">
        <f t="shared" si="9"/>
        <v>0.62514849640564762</v>
      </c>
      <c r="CB62" s="45">
        <f t="shared" si="10"/>
        <v>1.0575438381683644</v>
      </c>
      <c r="CC62" s="45">
        <f t="shared" si="11"/>
        <v>0.99302687734629946</v>
      </c>
      <c r="CD62" s="45">
        <f t="shared" si="12"/>
        <v>0.96204520825988216</v>
      </c>
      <c r="CE62" s="39"/>
      <c r="CF62" s="75">
        <f t="shared" si="43"/>
        <v>123.25753603525327</v>
      </c>
      <c r="CG62" s="75">
        <f t="shared" si="44"/>
        <v>45.508832090353984</v>
      </c>
      <c r="CH62" s="75">
        <f t="shared" si="45"/>
        <v>-58.518837005650823</v>
      </c>
      <c r="CI62" s="75">
        <f t="shared" si="46"/>
        <v>-34.776837596079382</v>
      </c>
      <c r="CJ62" s="75">
        <f t="shared" si="47"/>
        <v>54.740910634063162</v>
      </c>
      <c r="CK62" s="75">
        <f t="shared" si="48"/>
        <v>51.516249736602354</v>
      </c>
      <c r="CL62" s="75">
        <f t="shared" si="49"/>
        <v>40.246590539437655</v>
      </c>
      <c r="CM62" s="75">
        <f t="shared" si="50"/>
        <v>23.242679828398398</v>
      </c>
      <c r="CN62" s="75">
        <f t="shared" si="51"/>
        <v>-61.717096879479563</v>
      </c>
      <c r="CO62" s="75">
        <f t="shared" si="52"/>
        <v>-883.37315990540446</v>
      </c>
      <c r="CP62" s="75">
        <f t="shared" si="53"/>
        <v>-22.53812214424045</v>
      </c>
      <c r="CQ62" s="75">
        <f t="shared" si="54"/>
        <v>-469.76606321774295</v>
      </c>
      <c r="CR62" s="75">
        <f t="shared" si="55"/>
        <v>55.949085611812876</v>
      </c>
      <c r="CS62" s="75">
        <f t="shared" si="56"/>
        <v>-6.997548489266614</v>
      </c>
      <c r="CT62" s="75">
        <f t="shared" si="57"/>
        <v>-38.69383538747401</v>
      </c>
      <c r="CU62" s="130"/>
      <c r="CV62" s="45">
        <f t="shared" si="58"/>
        <v>0.99716397485386554</v>
      </c>
      <c r="CW62" s="45">
        <f t="shared" si="22"/>
        <v>1.0001755628228874</v>
      </c>
      <c r="CX62" s="45">
        <f t="shared" si="23"/>
        <v>0.99959060973579117</v>
      </c>
      <c r="CY62" s="45">
        <f t="shared" si="59"/>
        <v>0.99999422577898045</v>
      </c>
      <c r="CZ62" s="45">
        <f t="shared" si="60"/>
        <v>0.99976720882650394</v>
      </c>
      <c r="DA62" s="45">
        <f t="shared" si="24"/>
        <v>0.99967213869094185</v>
      </c>
      <c r="DB62" s="45">
        <f t="shared" si="25"/>
        <v>0.99982014937768038</v>
      </c>
      <c r="DC62" s="45">
        <f t="shared" si="26"/>
        <v>0.99988482385579924</v>
      </c>
      <c r="DD62" s="45">
        <f t="shared" si="61"/>
        <v>0.99701979126212881</v>
      </c>
      <c r="DE62" s="45">
        <f t="shared" si="27"/>
        <v>0.99701979126212881</v>
      </c>
      <c r="DF62" s="45">
        <f t="shared" si="62"/>
        <v>0.9966929070482089</v>
      </c>
      <c r="DG62" s="45">
        <f t="shared" si="28"/>
        <v>0.9963988766086247</v>
      </c>
      <c r="DH62" s="45">
        <f t="shared" si="29"/>
        <v>0.99994517676033956</v>
      </c>
      <c r="DI62" s="45">
        <f t="shared" si="30"/>
        <v>0.99998866891100491</v>
      </c>
      <c r="DJ62" s="45">
        <f t="shared" si="31"/>
        <v>1.0000375840457674</v>
      </c>
    </row>
    <row r="63" spans="1:114" x14ac:dyDescent="0.2">
      <c r="A63" s="43">
        <v>118</v>
      </c>
      <c r="B63" s="43">
        <f t="shared" si="0"/>
        <v>391.15</v>
      </c>
      <c r="C63" s="44">
        <f t="shared" si="35"/>
        <v>2.5565639780135498</v>
      </c>
      <c r="E63" s="40">
        <f>'[4]methanogen M06-L TZVP smd redo'!I63</f>
        <v>2.8162703584790894</v>
      </c>
      <c r="F63" s="40">
        <f>'[4]methanogen M06-L TZVP smd redo'!N63</f>
        <v>2.6405287076143313</v>
      </c>
      <c r="G63" s="40">
        <f>'[4]methanogen M06-L TZVP smd redo'!S63</f>
        <v>3.0571172475355457</v>
      </c>
      <c r="H63" s="40">
        <f>'[4]methanogen M06-L TZVP smd redo'!AB63</f>
        <v>2.9595986952812847</v>
      </c>
      <c r="I63" s="40">
        <f>'[4]methanogen M06-L TZVP smd redo'!AS63</f>
        <v>3.2891474738430126</v>
      </c>
      <c r="J63" s="40">
        <f>'[4]methanogen M06-L TZVP smd redo'!BJ63</f>
        <v>3.463127273165334</v>
      </c>
      <c r="K63" s="40">
        <f>'[4]methanogen M06-L TZVP smd redo'!EV63</f>
        <v>3.5793849234149189</v>
      </c>
      <c r="L63" s="40">
        <f>'[4]methanogen M06-L TZVP smd redo'!CL63</f>
        <v>3.3110255007380296</v>
      </c>
      <c r="M63" s="40">
        <f>'[4]methanogen M06-L TZVP smd redo'!DG63</f>
        <v>3.3289833397966984</v>
      </c>
      <c r="N63" s="40">
        <f>'[4]methanogen M06-L TZVP smd redo'!EC63</f>
        <v>3.4049069395709619</v>
      </c>
      <c r="AA63" s="40">
        <f t="shared" si="1"/>
        <v>3.6739053626021159</v>
      </c>
      <c r="AB63" s="40"/>
      <c r="AC63" s="40">
        <f>EXP('d-beta'!Y64/1000)*'[3]methanogen M06-L TZVP smd redo'!EZ63</f>
        <v>6.3470537888857512</v>
      </c>
      <c r="AD63" s="40">
        <f>'[3]methanogen M06-L TZVP smd redo'!ET63</f>
        <v>2.4769000000000001</v>
      </c>
      <c r="AE63" s="40">
        <f>'[3]methanogen M06-L TZVP smd redo'!ER63</f>
        <v>1.13229</v>
      </c>
      <c r="AF63" s="40">
        <f>'[3]methanogen M06-L TZVP smd redo'!K63</f>
        <v>1.11911</v>
      </c>
      <c r="AG63" s="40">
        <f>'[3]methanogen M06-L TZVP smd redo'!J63</f>
        <v>5.6604799999999997</v>
      </c>
      <c r="AH63" s="40">
        <f>'[3]methanogen M06-L TZVP smd redo'!O63</f>
        <v>1.11399</v>
      </c>
      <c r="AI63" s="40">
        <f>'[3]methanogen M06-L TZVP smd redo'!N63</f>
        <v>5.4356600000000004</v>
      </c>
      <c r="AJ63" s="40">
        <f>'[3]methanogen M06-L TZVP smd redo'!S63</f>
        <v>1.11635</v>
      </c>
      <c r="AK63" s="40">
        <f>'[3]methanogen M06-L TZVP smd redo'!R63</f>
        <v>5.7473599999999996</v>
      </c>
      <c r="AL63" s="40">
        <f>'[3]methanogen M06-L TZVP smd redo'!Y63</f>
        <v>1.10276</v>
      </c>
      <c r="AM63" s="40">
        <f>'[3]methanogen M06-L TZVP smd redo'!W63</f>
        <v>6.0212899999999996</v>
      </c>
      <c r="AN63" s="40">
        <f>'[3]methanogen M06-L TZVP smd redo'!V63</f>
        <v>6.0024300000000004</v>
      </c>
      <c r="AO63" s="40">
        <f>'[3]methanogen M06-L TZVP smd redo'!AK63</f>
        <v>1.0933999999999999</v>
      </c>
      <c r="AP63" s="40">
        <f>PRODUCT('[3]methanogen M06-L TZVP smd redo'!AD63:AF63)^(1/3)</f>
        <v>5.7519205006477554</v>
      </c>
      <c r="AQ63" s="40">
        <f>'[3]methanogen M06-L TZVP smd redo'!BA63</f>
        <v>1.0805</v>
      </c>
      <c r="AR63" s="40">
        <f>PRODUCT('[3]methanogen M06-L TZVP smd redo'!AT63:AV63)^(1/3)</f>
        <v>5.5919308153736127</v>
      </c>
      <c r="AS63" s="41">
        <f>'[3]methanogen M06-L TZVP smd redo'!FO63</f>
        <v>1.08182</v>
      </c>
      <c r="AT63" s="40">
        <f>'[3]methanogen M06-L TZVP smd redo'!FK63</f>
        <v>5.4587199999999996</v>
      </c>
      <c r="AU63" s="40">
        <f>'[3]methanogen M06-L TZVP smd redo'!CD63</f>
        <v>5.5938600000000003</v>
      </c>
      <c r="AV63" s="40">
        <f>'[3]methanogen M06-L TZVP smd redo'!CG63</f>
        <v>3.4388999999999998</v>
      </c>
      <c r="AW63" s="40">
        <f>'[3]methanogen M06-L TZVP smd redo'!CK63</f>
        <v>1.09084</v>
      </c>
      <c r="AX63" s="40">
        <f>PRODUCT('[3]methanogen M06-L TZVP smd redo'!CN63:CP63)^(1/3)</f>
        <v>5.510002500326034</v>
      </c>
      <c r="AY63" s="40">
        <f>'[3]methanogen M06-L TZVP smd redo'!DH63</f>
        <v>1.0911599999999999</v>
      </c>
      <c r="AZ63" s="40">
        <f>PRODUCT('[3]methanogen M06-L TZVP smd redo'!DJ63:DL63)^(1/3)</f>
        <v>5.546720892838457</v>
      </c>
      <c r="BA63" s="40">
        <f>'[3]methanogen M06-L TZVP smd redo'!EI63</f>
        <v>1.09518</v>
      </c>
      <c r="BB63" s="40">
        <f>PRODUCT('[3]methanogen M06-L TZVP smd redo'!EJ63:EL63)^(1/3)</f>
        <v>5.832344832141148</v>
      </c>
      <c r="BC63" s="40"/>
      <c r="BD63" s="44">
        <f>'[4]methanogen M06-L TZVP smd redo'!H63</f>
        <v>6.3525400000000003</v>
      </c>
      <c r="BE63" s="44">
        <f>'[4]methanogen M06-L TZVP smd redo'!M63</f>
        <v>6.0712599999999997</v>
      </c>
      <c r="BF63" s="44">
        <f>'[4]methanogen M06-L TZVP smd redo'!R63</f>
        <v>6.4356799999999996</v>
      </c>
      <c r="BG63" s="44">
        <f>'[4]methanogen M06-L TZVP smd redo'!Y63</f>
        <v>6.6388299999999996</v>
      </c>
      <c r="BH63" s="44">
        <f>'[4]methanogen M06-L TZVP smd redo'!Z63</f>
        <v>6.6603199999999996</v>
      </c>
      <c r="BI63" s="44">
        <f>PRODUCT('[4]methanogen M06-L TZVP smd redo'!AL63:AN63)^(1/3)</f>
        <v>6.3098358168335746</v>
      </c>
      <c r="BJ63" s="133">
        <f>PRODUCT('[4]methanogen M06-L TZVP smd redo'!BC63:BE63)^(1/3)</f>
        <v>6.0630057423609305</v>
      </c>
      <c r="BK63" s="133">
        <f>'[4]methanogen M06-L TZVP smd redo'!ER63</f>
        <v>5.9264900000000003</v>
      </c>
      <c r="BL63" s="40">
        <f>PRODUCT('[4]methanogen M06-L TZVP smd redo'!DZ63:EB63)^(1/3)</f>
        <v>6.4092161453860506</v>
      </c>
      <c r="BM63" s="40">
        <f>PRODUCT('[4]methanogen M06-L TZVP smd redo'!CI63:CK63)^(1/3)</f>
        <v>6.0304321492916371</v>
      </c>
      <c r="BN63" s="40">
        <f>PRODUCT('[4]methanogen M06-L TZVP smd redo'!DD63:DF63)^(1/3)</f>
        <v>6.0725081749342946</v>
      </c>
      <c r="BO63" s="40"/>
      <c r="BP63" s="45">
        <f t="shared" si="39"/>
        <v>1.1313121262703496</v>
      </c>
      <c r="BQ63" s="45">
        <f t="shared" si="2"/>
        <v>1.0463297569203098</v>
      </c>
      <c r="BR63" s="45">
        <f t="shared" si="3"/>
        <v>0.94337505904581953</v>
      </c>
      <c r="BS63" s="45">
        <f t="shared" si="40"/>
        <v>0.96627189084007981</v>
      </c>
      <c r="BT63" s="45">
        <f t="shared" si="41"/>
        <v>1.0555456898310083</v>
      </c>
      <c r="BU63" s="45">
        <f t="shared" si="4"/>
        <v>1.0521398959840957</v>
      </c>
      <c r="BV63" s="45">
        <f t="shared" si="5"/>
        <v>1.0407108429319298</v>
      </c>
      <c r="BW63" s="45">
        <f t="shared" si="6"/>
        <v>1.0230348388946797</v>
      </c>
      <c r="BX63" s="45">
        <f t="shared" si="7"/>
        <v>0.94063345664823472</v>
      </c>
      <c r="BY63" s="45">
        <f t="shared" si="42"/>
        <v>0.4165022021952664</v>
      </c>
      <c r="BZ63" s="45">
        <f t="shared" si="8"/>
        <v>0.97763004183769597</v>
      </c>
      <c r="CA63" s="45">
        <f t="shared" si="9"/>
        <v>0.62697000248038881</v>
      </c>
      <c r="CB63" s="45">
        <f t="shared" si="10"/>
        <v>1.057102107063205</v>
      </c>
      <c r="CC63" s="45">
        <f t="shared" si="11"/>
        <v>0.99307106315371685</v>
      </c>
      <c r="CD63" s="45">
        <f t="shared" si="12"/>
        <v>0.96238766763690908</v>
      </c>
      <c r="CE63" s="39"/>
      <c r="CF63" s="75">
        <f t="shared" si="43"/>
        <v>123.37813277407975</v>
      </c>
      <c r="CG63" s="75">
        <f t="shared" si="44"/>
        <v>45.28857114219835</v>
      </c>
      <c r="CH63" s="75">
        <f t="shared" si="45"/>
        <v>-58.291345787129558</v>
      </c>
      <c r="CI63" s="75">
        <f t="shared" si="46"/>
        <v>-34.310023875216842</v>
      </c>
      <c r="CJ63" s="75">
        <f t="shared" si="47"/>
        <v>54.05787475071029</v>
      </c>
      <c r="CK63" s="75">
        <f t="shared" si="48"/>
        <v>50.826086447807306</v>
      </c>
      <c r="CL63" s="75">
        <f t="shared" si="49"/>
        <v>39.903982490776897</v>
      </c>
      <c r="CM63" s="75">
        <f t="shared" si="50"/>
        <v>22.773542005132818</v>
      </c>
      <c r="CN63" s="75">
        <f t="shared" si="51"/>
        <v>-61.201740628715363</v>
      </c>
      <c r="CO63" s="75">
        <f t="shared" si="52"/>
        <v>-875.86353000562497</v>
      </c>
      <c r="CP63" s="75">
        <f t="shared" si="53"/>
        <v>-22.62396084292639</v>
      </c>
      <c r="CQ63" s="75">
        <f t="shared" si="54"/>
        <v>-466.85658242771518</v>
      </c>
      <c r="CR63" s="75">
        <f t="shared" si="55"/>
        <v>55.531303039197738</v>
      </c>
      <c r="CS63" s="75">
        <f t="shared" si="56"/>
        <v>-6.9530533951187889</v>
      </c>
      <c r="CT63" s="75">
        <f t="shared" si="57"/>
        <v>-38.337928579882941</v>
      </c>
      <c r="CU63" s="130"/>
      <c r="CV63" s="45">
        <f t="shared" si="58"/>
        <v>0.9971916387460763</v>
      </c>
      <c r="CW63" s="45">
        <f t="shared" si="22"/>
        <v>1.000175278822103</v>
      </c>
      <c r="CX63" s="45">
        <f t="shared" si="23"/>
        <v>0.99958468113853349</v>
      </c>
      <c r="CY63" s="45">
        <f t="shared" si="59"/>
        <v>1.0000025726033595</v>
      </c>
      <c r="CZ63" s="45">
        <f t="shared" si="60"/>
        <v>0.99976615845156003</v>
      </c>
      <c r="DA63" s="45">
        <f t="shared" si="24"/>
        <v>0.99967153160243827</v>
      </c>
      <c r="DB63" s="45">
        <f t="shared" si="25"/>
        <v>0.99982662063548366</v>
      </c>
      <c r="DC63" s="45">
        <f t="shared" si="26"/>
        <v>0.99988415699645083</v>
      </c>
      <c r="DD63" s="45">
        <f t="shared" si="61"/>
        <v>0.99704913468186407</v>
      </c>
      <c r="DE63" s="45">
        <f t="shared" si="27"/>
        <v>0.99704913468186429</v>
      </c>
      <c r="DF63" s="45">
        <f t="shared" si="62"/>
        <v>0.99672163555030513</v>
      </c>
      <c r="DG63" s="45">
        <f t="shared" si="28"/>
        <v>0.99643338137751003</v>
      </c>
      <c r="DH63" s="45">
        <f t="shared" si="29"/>
        <v>0.99994198059498973</v>
      </c>
      <c r="DI63" s="45">
        <f t="shared" si="30"/>
        <v>0.99998210174393753</v>
      </c>
      <c r="DJ63" s="45">
        <f t="shared" si="31"/>
        <v>1.0000397052694672</v>
      </c>
    </row>
    <row r="64" spans="1:114" x14ac:dyDescent="0.2">
      <c r="A64" s="43">
        <v>120</v>
      </c>
      <c r="B64" s="43">
        <f t="shared" si="0"/>
        <v>393.15</v>
      </c>
      <c r="C64" s="44">
        <f t="shared" si="35"/>
        <v>2.5435584382551188</v>
      </c>
      <c r="E64" s="40">
        <f>'[4]methanogen M06-L TZVP smd redo'!I64</f>
        <v>2.7907124669872552</v>
      </c>
      <c r="F64" s="40">
        <f>'[4]methanogen M06-L TZVP smd redo'!N64</f>
        <v>2.6127536568962828</v>
      </c>
      <c r="G64" s="40">
        <f>'[4]methanogen M06-L TZVP smd redo'!S64</f>
        <v>3.0300851975941789</v>
      </c>
      <c r="H64" s="40">
        <f>'[4]methanogen M06-L TZVP smd redo'!AB64</f>
        <v>2.9309246821560553</v>
      </c>
      <c r="I64" s="40">
        <f>'[4]methanogen M06-L TZVP smd redo'!AS64</f>
        <v>3.2591097698007054</v>
      </c>
      <c r="J64" s="40">
        <f>'[4]methanogen M06-L TZVP smd redo'!BJ64</f>
        <v>3.4338068249091247</v>
      </c>
      <c r="K64" s="40">
        <f>'[4]methanogen M06-L TZVP smd redo'!EV64</f>
        <v>3.5496577098304005</v>
      </c>
      <c r="L64" s="40">
        <f>'[4]methanogen M06-L TZVP smd redo'!CL64</f>
        <v>3.284779208915678</v>
      </c>
      <c r="M64" s="40">
        <f>'[4]methanogen M06-L TZVP smd redo'!DG64</f>
        <v>3.2926374428745575</v>
      </c>
      <c r="N64" s="40">
        <f>'[4]methanogen M06-L TZVP smd redo'!EC64</f>
        <v>3.375585566274264</v>
      </c>
      <c r="AA64" s="40">
        <f t="shared" si="1"/>
        <v>3.6396751780444805</v>
      </c>
      <c r="AB64" s="40"/>
      <c r="AC64" s="40">
        <f>EXP('d-beta'!Y65/1000)*'[3]methanogen M06-L TZVP smd redo'!EZ64</f>
        <v>6.2704530635571087</v>
      </c>
      <c r="AD64" s="40">
        <f>'[3]methanogen M06-L TZVP smd redo'!ET64</f>
        <v>2.4636900000000002</v>
      </c>
      <c r="AE64" s="40">
        <f>'[3]methanogen M06-L TZVP smd redo'!ER64</f>
        <v>1.1312800000000001</v>
      </c>
      <c r="AF64" s="40">
        <f>'[3]methanogen M06-L TZVP smd redo'!K64</f>
        <v>1.11815</v>
      </c>
      <c r="AG64" s="40">
        <f>'[3]methanogen M06-L TZVP smd redo'!J64</f>
        <v>5.5914700000000002</v>
      </c>
      <c r="AH64" s="40">
        <f>'[3]methanogen M06-L TZVP smd redo'!O64</f>
        <v>1.1130599999999999</v>
      </c>
      <c r="AI64" s="40">
        <f>'[3]methanogen M06-L TZVP smd redo'!N64</f>
        <v>5.3704400000000003</v>
      </c>
      <c r="AJ64" s="40">
        <f>'[3]methanogen M06-L TZVP smd redo'!S64</f>
        <v>1.1153999999999999</v>
      </c>
      <c r="AK64" s="40">
        <f>'[3]methanogen M06-L TZVP smd redo'!R64</f>
        <v>5.6772299999999998</v>
      </c>
      <c r="AL64" s="40">
        <f>'[3]methanogen M06-L TZVP smd redo'!Y64</f>
        <v>1.1019099999999999</v>
      </c>
      <c r="AM64" s="40">
        <f>'[3]methanogen M06-L TZVP smd redo'!W64</f>
        <v>5.9446000000000003</v>
      </c>
      <c r="AN64" s="40">
        <f>'[3]methanogen M06-L TZVP smd redo'!V64</f>
        <v>5.9259300000000001</v>
      </c>
      <c r="AO64" s="40">
        <f>'[3]methanogen M06-L TZVP smd redo'!AK64</f>
        <v>1.09267</v>
      </c>
      <c r="AP64" s="40">
        <f>PRODUCT('[3]methanogen M06-L TZVP smd redo'!AD64:AF64)^(1/3)</f>
        <v>5.6819061881705197</v>
      </c>
      <c r="AQ64" s="40">
        <f>'[3]methanogen M06-L TZVP smd redo'!BA64</f>
        <v>1.07988</v>
      </c>
      <c r="AR64" s="40">
        <f>PRODUCT('[3]methanogen M06-L TZVP smd redo'!AT64:AV64)^(1/3)</f>
        <v>5.5252077537264501</v>
      </c>
      <c r="AS64" s="41">
        <f>'[3]methanogen M06-L TZVP smd redo'!FO64</f>
        <v>1.08124</v>
      </c>
      <c r="AT64" s="40">
        <f>'[3]methanogen M06-L TZVP smd redo'!FK64</f>
        <v>5.3958700000000004</v>
      </c>
      <c r="AU64" s="40">
        <f>'[3]methanogen M06-L TZVP smd redo'!CD64</f>
        <v>5.5256999999999996</v>
      </c>
      <c r="AV64" s="40">
        <f>'[3]methanogen M06-L TZVP smd redo'!CG64</f>
        <v>3.4091200000000002</v>
      </c>
      <c r="AW64" s="40">
        <f>'[3]methanogen M06-L TZVP smd redo'!CK64</f>
        <v>1.09013</v>
      </c>
      <c r="AX64" s="40">
        <f>PRODUCT('[3]methanogen M06-L TZVP smd redo'!CN64:CP64)^(1/3)</f>
        <v>5.4449726247144499</v>
      </c>
      <c r="AY64" s="40">
        <f>'[3]methanogen M06-L TZVP smd redo'!DH64</f>
        <v>1.09046</v>
      </c>
      <c r="AZ64" s="40">
        <f>PRODUCT('[3]methanogen M06-L TZVP smd redo'!DJ64:DL64)^(1/3)</f>
        <v>5.4810206365363419</v>
      </c>
      <c r="BA64" s="40">
        <f>'[3]methanogen M06-L TZVP smd redo'!EI64</f>
        <v>1.0944499999999999</v>
      </c>
      <c r="BB64" s="40">
        <f>PRODUCT('[3]methanogen M06-L TZVP smd redo'!EJ64:EL64)^(1/3)</f>
        <v>5.7609051227560961</v>
      </c>
      <c r="BC64" s="40"/>
      <c r="BD64" s="44">
        <f>'[4]methanogen M06-L TZVP smd redo'!H64</f>
        <v>6.2695499999999997</v>
      </c>
      <c r="BE64" s="44">
        <f>'[4]methanogen M06-L TZVP smd redo'!M64</f>
        <v>5.9932400000000001</v>
      </c>
      <c r="BF64" s="44">
        <f>'[4]methanogen M06-L TZVP smd redo'!R64</f>
        <v>6.3515699999999997</v>
      </c>
      <c r="BG64" s="44">
        <f>'[4]methanogen M06-L TZVP smd redo'!Y64</f>
        <v>6.5489800000000002</v>
      </c>
      <c r="BH64" s="44">
        <f>'[4]methanogen M06-L TZVP smd redo'!Z64</f>
        <v>6.5702299999999996</v>
      </c>
      <c r="BI64" s="44">
        <f>PRODUCT('[4]methanogen M06-L TZVP smd redo'!AL64:AN64)^(1/3)</f>
        <v>6.2286824495768824</v>
      </c>
      <c r="BJ64" s="133">
        <f>PRODUCT('[4]methanogen M06-L TZVP smd redo'!BC64:BE64)^(1/3)</f>
        <v>5.9870493681758772</v>
      </c>
      <c r="BK64" s="133">
        <f>'[4]methanogen M06-L TZVP smd redo'!ER64</f>
        <v>5.85494</v>
      </c>
      <c r="BL64" s="40">
        <f>PRODUCT('[4]methanogen M06-L TZVP smd redo'!DZ64:EB64)^(1/3)</f>
        <v>6.3263057549231601</v>
      </c>
      <c r="BM64" s="40">
        <f>PRODUCT('[4]methanogen M06-L TZVP smd redo'!CI64:CK64)^(1/3)</f>
        <v>5.9552255633283844</v>
      </c>
      <c r="BN64" s="40">
        <f>PRODUCT('[4]methanogen M06-L TZVP smd redo'!DD64:DF64)^(1/3)</f>
        <v>5.996513309956355</v>
      </c>
      <c r="BO64" s="40"/>
      <c r="BP64" s="45">
        <f t="shared" si="39"/>
        <v>1.1314429491336517</v>
      </c>
      <c r="BQ64" s="45">
        <f t="shared" si="2"/>
        <v>1.0461036100673424</v>
      </c>
      <c r="BR64" s="45">
        <f t="shared" si="3"/>
        <v>0.94358402725625323</v>
      </c>
      <c r="BS64" s="45">
        <f t="shared" si="40"/>
        <v>0.9667195821150858</v>
      </c>
      <c r="BT64" s="45">
        <f t="shared" si="41"/>
        <v>1.0548346384950671</v>
      </c>
      <c r="BU64" s="45">
        <f t="shared" si="4"/>
        <v>1.0514230020579836</v>
      </c>
      <c r="BV64" s="45">
        <f t="shared" si="5"/>
        <v>1.0403592932915176</v>
      </c>
      <c r="BW64" s="45">
        <f t="shared" si="6"/>
        <v>1.0225637441503888</v>
      </c>
      <c r="BX64" s="45">
        <f t="shared" si="7"/>
        <v>0.9411184306563769</v>
      </c>
      <c r="BY64" s="45">
        <f t="shared" si="42"/>
        <v>0.41960730159505755</v>
      </c>
      <c r="BZ64" s="45">
        <f t="shared" si="8"/>
        <v>0.97754607596243981</v>
      </c>
      <c r="CA64" s="45">
        <f t="shared" si="9"/>
        <v>0.62877510369021716</v>
      </c>
      <c r="CB64" s="45">
        <f t="shared" si="10"/>
        <v>1.0566650391344019</v>
      </c>
      <c r="CC64" s="45">
        <f t="shared" si="11"/>
        <v>0.99311470774868149</v>
      </c>
      <c r="CD64" s="45">
        <f t="shared" si="12"/>
        <v>0.96272580252725859</v>
      </c>
      <c r="CE64" s="39"/>
      <c r="CF64" s="75">
        <f t="shared" si="43"/>
        <v>123.4937642579022</v>
      </c>
      <c r="CG64" s="75">
        <f t="shared" si="44"/>
        <v>45.072414338912886</v>
      </c>
      <c r="CH64" s="75">
        <f t="shared" si="45"/>
        <v>-58.069859043929952</v>
      </c>
      <c r="CI64" s="75">
        <f t="shared" si="46"/>
        <v>-33.846813054812721</v>
      </c>
      <c r="CJ64" s="75">
        <f t="shared" si="47"/>
        <v>53.384013879943112</v>
      </c>
      <c r="CK64" s="75">
        <f t="shared" si="48"/>
        <v>50.144486715720483</v>
      </c>
      <c r="CL64" s="75">
        <f t="shared" si="49"/>
        <v>39.566127809536553</v>
      </c>
      <c r="CM64" s="75">
        <f t="shared" si="50"/>
        <v>22.312948459044105</v>
      </c>
      <c r="CN64" s="75">
        <f t="shared" si="51"/>
        <v>-60.686291145548367</v>
      </c>
      <c r="CO64" s="75">
        <f t="shared" si="52"/>
        <v>-868.43600128857076</v>
      </c>
      <c r="CP64" s="75">
        <f t="shared" si="53"/>
        <v>-22.709851699042471</v>
      </c>
      <c r="CQ64" s="75">
        <f t="shared" si="54"/>
        <v>-463.98163201895358</v>
      </c>
      <c r="CR64" s="75">
        <f t="shared" si="55"/>
        <v>55.117758968538702</v>
      </c>
      <c r="CS64" s="75">
        <f t="shared" si="56"/>
        <v>-6.9091052452417125</v>
      </c>
      <c r="CT64" s="75">
        <f t="shared" si="57"/>
        <v>-37.986640306160645</v>
      </c>
      <c r="CU64" s="130"/>
      <c r="CV64" s="45">
        <f t="shared" si="58"/>
        <v>0.99721705393529048</v>
      </c>
      <c r="CW64" s="45">
        <f t="shared" si="22"/>
        <v>1.0001774950592259</v>
      </c>
      <c r="CX64" s="45">
        <f t="shared" si="23"/>
        <v>0.99958392918930683</v>
      </c>
      <c r="CY64" s="45">
        <f t="shared" si="59"/>
        <v>1.0000049464117859</v>
      </c>
      <c r="CZ64" s="45">
        <f t="shared" si="60"/>
        <v>0.99976677416110948</v>
      </c>
      <c r="DA64" s="45">
        <f t="shared" si="24"/>
        <v>0.99967288102898988</v>
      </c>
      <c r="DB64" s="45">
        <f t="shared" si="25"/>
        <v>0.99982590076802236</v>
      </c>
      <c r="DC64" s="45">
        <f t="shared" si="26"/>
        <v>0.99988455889149952</v>
      </c>
      <c r="DD64" s="45">
        <f t="shared" si="61"/>
        <v>0.99707764053333503</v>
      </c>
      <c r="DE64" s="45">
        <f t="shared" si="27"/>
        <v>0.99707764053333503</v>
      </c>
      <c r="DF64" s="45">
        <f t="shared" si="62"/>
        <v>0.99675147752154625</v>
      </c>
      <c r="DG64" s="45">
        <f t="shared" si="28"/>
        <v>0.99646289779229169</v>
      </c>
      <c r="DH64" s="45">
        <f t="shared" si="29"/>
        <v>0.99994197797778084</v>
      </c>
      <c r="DI64" s="45">
        <f t="shared" si="30"/>
        <v>0.99999216755544151</v>
      </c>
      <c r="DJ64" s="45">
        <f t="shared" si="31"/>
        <v>1.0000334187576743</v>
      </c>
    </row>
    <row r="65" spans="1:114" x14ac:dyDescent="0.2">
      <c r="A65" s="43">
        <v>122</v>
      </c>
      <c r="B65" s="43">
        <f t="shared" si="0"/>
        <v>395.15</v>
      </c>
      <c r="C65" s="44">
        <f t="shared" si="35"/>
        <v>2.5306845501708213</v>
      </c>
      <c r="E65" s="40">
        <f>'[4]methanogen M06-L TZVP smd redo'!I65</f>
        <v>2.7681815777462759</v>
      </c>
      <c r="F65" s="40">
        <f>'[4]methanogen M06-L TZVP smd redo'!N65</f>
        <v>2.595603691471382</v>
      </c>
      <c r="G65" s="40">
        <f>'[4]methanogen M06-L TZVP smd redo'!S65</f>
        <v>3.0112119735545839</v>
      </c>
      <c r="H65" s="40">
        <f>'[4]methanogen M06-L TZVP smd redo'!AB65</f>
        <v>2.9036703278249032</v>
      </c>
      <c r="I65" s="40">
        <f>'[4]methanogen M06-L TZVP smd redo'!AS65</f>
        <v>3.2298314516421289</v>
      </c>
      <c r="J65" s="40">
        <f>'[4]methanogen M06-L TZVP smd redo'!BJ65</f>
        <v>3.4038772050428712</v>
      </c>
      <c r="K65" s="40">
        <f>'[4]methanogen M06-L TZVP smd redo'!EV65</f>
        <v>3.516897738277569</v>
      </c>
      <c r="L65" s="40">
        <f>'[4]methanogen M06-L TZVP smd redo'!CL65</f>
        <v>3.2494750688427665</v>
      </c>
      <c r="M65" s="40">
        <f>'[4]methanogen M06-L TZVP smd redo'!DG65</f>
        <v>3.2649766964105709</v>
      </c>
      <c r="N65" s="40">
        <f>'[4]methanogen M06-L TZVP smd redo'!EC65</f>
        <v>3.3448323884799347</v>
      </c>
      <c r="AA65" s="40">
        <f t="shared" si="1"/>
        <v>3.6058662865853122</v>
      </c>
      <c r="AB65" s="40"/>
      <c r="AC65" s="40">
        <f>EXP('d-beta'!Y66/1000)*'[3]methanogen M06-L TZVP smd redo'!EZ65</f>
        <v>6.1955749200462726</v>
      </c>
      <c r="AD65" s="40">
        <f>'[3]methanogen M06-L TZVP smd redo'!ET65</f>
        <v>2.4506899999999998</v>
      </c>
      <c r="AE65" s="40">
        <f>'[3]methanogen M06-L TZVP smd redo'!ER65</f>
        <v>1.13029</v>
      </c>
      <c r="AF65" s="40">
        <f>'[3]methanogen M06-L TZVP smd redo'!K65</f>
        <v>1.1172</v>
      </c>
      <c r="AG65" s="40">
        <f>'[3]methanogen M06-L TZVP smd redo'!J65</f>
        <v>5.5240299999999998</v>
      </c>
      <c r="AH65" s="40">
        <f>'[3]methanogen M06-L TZVP smd redo'!O65</f>
        <v>1.1121300000000001</v>
      </c>
      <c r="AI65" s="40">
        <f>'[3]methanogen M06-L TZVP smd redo'!N65</f>
        <v>5.3067099999999998</v>
      </c>
      <c r="AJ65" s="40">
        <f>'[3]methanogen M06-L TZVP smd redo'!S65</f>
        <v>1.1144499999999999</v>
      </c>
      <c r="AK65" s="40">
        <f>'[3]methanogen M06-L TZVP smd redo'!R65</f>
        <v>5.6087199999999999</v>
      </c>
      <c r="AL65" s="40">
        <f>'[3]methanogen M06-L TZVP smd redo'!Y65</f>
        <v>1.10107</v>
      </c>
      <c r="AM65" s="40">
        <f>'[3]methanogen M06-L TZVP smd redo'!W65</f>
        <v>5.8697100000000004</v>
      </c>
      <c r="AN65" s="40">
        <f>'[3]methanogen M06-L TZVP smd redo'!V65</f>
        <v>5.8512199999999996</v>
      </c>
      <c r="AO65" s="40">
        <f>'[3]methanogen M06-L TZVP smd redo'!AK65</f>
        <v>1.09195</v>
      </c>
      <c r="AP65" s="40">
        <f>PRODUCT('[3]methanogen M06-L TZVP smd redo'!AD65:AF65)^(1/3)</f>
        <v>5.6134776370168495</v>
      </c>
      <c r="AQ65" s="40">
        <f>'[3]methanogen M06-L TZVP smd redo'!BA65</f>
        <v>1.07927</v>
      </c>
      <c r="AR65" s="40">
        <f>PRODUCT('[3]methanogen M06-L TZVP smd redo'!AT65:AV65)^(1/3)</f>
        <v>5.4599880344296947</v>
      </c>
      <c r="AS65" s="41">
        <f>'[3]methanogen M06-L TZVP smd redo'!FO65</f>
        <v>1.08067</v>
      </c>
      <c r="AT65" s="40">
        <f>'[3]methanogen M06-L TZVP smd redo'!FK65</f>
        <v>5.3343999999999996</v>
      </c>
      <c r="AU65" s="40">
        <f>'[3]methanogen M06-L TZVP smd redo'!CD65</f>
        <v>5.4591099999999999</v>
      </c>
      <c r="AV65" s="40">
        <f>'[3]methanogen M06-L TZVP smd redo'!CG65</f>
        <v>3.3799199999999998</v>
      </c>
      <c r="AW65" s="40">
        <f>'[3]methanogen M06-L TZVP smd redo'!CK65</f>
        <v>1.08944</v>
      </c>
      <c r="AX65" s="40">
        <f>PRODUCT('[3]methanogen M06-L TZVP smd redo'!CN65:CP65)^(1/3)</f>
        <v>5.381395240053239</v>
      </c>
      <c r="AY65" s="40">
        <f>'[3]methanogen M06-L TZVP smd redo'!DH65</f>
        <v>1.0897600000000001</v>
      </c>
      <c r="AZ65" s="40">
        <f>PRODUCT('[3]methanogen M06-L TZVP smd redo'!DJ65:DL65)^(1/3)</f>
        <v>5.4167922606841072</v>
      </c>
      <c r="BA65" s="40">
        <f>'[3]methanogen M06-L TZVP smd redo'!EI65</f>
        <v>1.0937300000000001</v>
      </c>
      <c r="BB65" s="40">
        <f>PRODUCT('[3]methanogen M06-L TZVP smd redo'!EJ65:EL65)^(1/3)</f>
        <v>5.6910981292773526</v>
      </c>
      <c r="BC65" s="40"/>
      <c r="BD65" s="44">
        <f>'[4]methanogen M06-L TZVP smd redo'!H65</f>
        <v>6.1885300000000001</v>
      </c>
      <c r="BE65" s="44">
        <f>'[4]methanogen M06-L TZVP smd redo'!M65</f>
        <v>5.9170699999999998</v>
      </c>
      <c r="BF65" s="44">
        <f>'[4]methanogen M06-L TZVP smd redo'!R65</f>
        <v>6.2694599999999996</v>
      </c>
      <c r="BG65" s="44">
        <f>'[4]methanogen M06-L TZVP smd redo'!Y65</f>
        <v>6.4613100000000001</v>
      </c>
      <c r="BH65" s="44">
        <f>'[4]methanogen M06-L TZVP smd redo'!Z65</f>
        <v>6.4823199999999996</v>
      </c>
      <c r="BI65" s="44">
        <f>PRODUCT('[4]methanogen M06-L TZVP smd redo'!AL65:AN65)^(1/3)</f>
        <v>6.1494345998058568</v>
      </c>
      <c r="BJ65" s="133">
        <f>PRODUCT('[4]methanogen M06-L TZVP smd redo'!BC65:BE65)^(1/3)</f>
        <v>5.9128596578899222</v>
      </c>
      <c r="BK65" s="133">
        <f>'[4]methanogen M06-L TZVP smd redo'!ER65</f>
        <v>5.7850000000000001</v>
      </c>
      <c r="BL65" s="40">
        <f>PRODUCT('[4]methanogen M06-L TZVP smd redo'!DZ65:EB65)^(1/3)</f>
        <v>6.2453447489444089</v>
      </c>
      <c r="BM65" s="40">
        <f>PRODUCT('[4]methanogen M06-L TZVP smd redo'!CI65:CK65)^(1/3)</f>
        <v>5.8817579513044613</v>
      </c>
      <c r="BN65" s="40">
        <f>PRODUCT('[4]methanogen M06-L TZVP smd redo'!DD65:DF65)^(1/3)</f>
        <v>5.9222767029804633</v>
      </c>
      <c r="BO65" s="40"/>
      <c r="BP65" s="45">
        <f t="shared" si="39"/>
        <v>1.1315767034140742</v>
      </c>
      <c r="BQ65" s="45">
        <f t="shared" si="2"/>
        <v>1.0458774359607035</v>
      </c>
      <c r="BR65" s="45">
        <f t="shared" si="3"/>
        <v>0.94379260733779313</v>
      </c>
      <c r="BS65" s="45">
        <f t="shared" si="40"/>
        <v>0.9671629910279036</v>
      </c>
      <c r="BT65" s="45">
        <f t="shared" si="41"/>
        <v>1.0541326840364564</v>
      </c>
      <c r="BU65" s="45">
        <f t="shared" si="4"/>
        <v>1.0507161097711308</v>
      </c>
      <c r="BV65" s="45">
        <f t="shared" si="5"/>
        <v>1.0400102413390206</v>
      </c>
      <c r="BW65" s="45">
        <f t="shared" si="6"/>
        <v>1.0221019287623028</v>
      </c>
      <c r="BX65" s="45">
        <f t="shared" si="7"/>
        <v>0.94159003971330879</v>
      </c>
      <c r="BY65" s="45">
        <f t="shared" si="42"/>
        <v>0.42269624433744851</v>
      </c>
      <c r="BZ65" s="45">
        <f t="shared" si="8"/>
        <v>0.97746583854876157</v>
      </c>
      <c r="CA65" s="45">
        <f t="shared" si="9"/>
        <v>0.63056979401901458</v>
      </c>
      <c r="CB65" s="45">
        <f t="shared" si="10"/>
        <v>1.0562308443446362</v>
      </c>
      <c r="CC65" s="45">
        <f t="shared" si="11"/>
        <v>0.99315824745986447</v>
      </c>
      <c r="CD65" s="45">
        <f t="shared" si="12"/>
        <v>0.96306036056834154</v>
      </c>
      <c r="CE65" s="39"/>
      <c r="CF65" s="75">
        <f t="shared" si="43"/>
        <v>123.61197293578769</v>
      </c>
      <c r="CG65" s="75">
        <f t="shared" si="44"/>
        <v>44.856184743573479</v>
      </c>
      <c r="CH65" s="75">
        <f t="shared" si="45"/>
        <v>-57.848832589998139</v>
      </c>
      <c r="CI65" s="75">
        <f t="shared" si="46"/>
        <v>-33.38824444599863</v>
      </c>
      <c r="CJ65" s="75">
        <f t="shared" si="47"/>
        <v>52.718328378766266</v>
      </c>
      <c r="CK65" s="75">
        <f t="shared" si="48"/>
        <v>49.471941012612731</v>
      </c>
      <c r="CL65" s="75">
        <f t="shared" si="49"/>
        <v>39.23056054616157</v>
      </c>
      <c r="CM65" s="75">
        <f t="shared" si="50"/>
        <v>21.86122140942706</v>
      </c>
      <c r="CN65" s="75">
        <f t="shared" si="51"/>
        <v>-60.185301136507384</v>
      </c>
      <c r="CO65" s="75">
        <f t="shared" si="52"/>
        <v>-861.10145638511085</v>
      </c>
      <c r="CP65" s="75">
        <f t="shared" si="53"/>
        <v>-22.791935509506974</v>
      </c>
      <c r="CQ65" s="75">
        <f t="shared" si="54"/>
        <v>-461.13143340058917</v>
      </c>
      <c r="CR65" s="75">
        <f t="shared" si="55"/>
        <v>54.706763993090441</v>
      </c>
      <c r="CS65" s="75">
        <f t="shared" si="56"/>
        <v>-6.8652646330279854</v>
      </c>
      <c r="CT65" s="75">
        <f t="shared" si="57"/>
        <v>-37.639189430398943</v>
      </c>
      <c r="CU65" s="130"/>
      <c r="CV65" s="45">
        <f t="shared" si="58"/>
        <v>0.99723946009795517</v>
      </c>
      <c r="CW65" s="45">
        <f t="shared" si="22"/>
        <v>1.0001721311021508</v>
      </c>
      <c r="CX65" s="45">
        <f t="shared" si="23"/>
        <v>0.99958563944538037</v>
      </c>
      <c r="CY65" s="45">
        <f t="shared" si="59"/>
        <v>1.0000158796578276</v>
      </c>
      <c r="CZ65" s="45">
        <f t="shared" si="60"/>
        <v>0.99976620840742658</v>
      </c>
      <c r="DA65" s="45">
        <f t="shared" si="24"/>
        <v>0.99967488893014145</v>
      </c>
      <c r="DB65" s="45">
        <f t="shared" si="25"/>
        <v>0.99982654466725285</v>
      </c>
      <c r="DC65" s="45">
        <f t="shared" si="26"/>
        <v>0.99988737555541962</v>
      </c>
      <c r="DD65" s="45">
        <f t="shared" si="61"/>
        <v>0.99710473656270937</v>
      </c>
      <c r="DE65" s="45">
        <f t="shared" si="27"/>
        <v>0.99710473656270926</v>
      </c>
      <c r="DF65" s="45">
        <f t="shared" si="62"/>
        <v>0.99678056677504412</v>
      </c>
      <c r="DG65" s="45">
        <f t="shared" si="28"/>
        <v>0.99649542748487452</v>
      </c>
      <c r="DH65" s="45">
        <f t="shared" si="29"/>
        <v>0.99994115548294749</v>
      </c>
      <c r="DI65" s="45">
        <f t="shared" si="30"/>
        <v>0.99998454882017407</v>
      </c>
      <c r="DJ65" s="45">
        <f t="shared" si="31"/>
        <v>1.0000350320969997</v>
      </c>
    </row>
    <row r="66" spans="1:114" x14ac:dyDescent="0.2">
      <c r="A66" s="43">
        <v>124</v>
      </c>
      <c r="B66" s="43">
        <f t="shared" si="0"/>
        <v>397.15</v>
      </c>
      <c r="C66" s="44">
        <f t="shared" si="35"/>
        <v>2.517940324814302</v>
      </c>
      <c r="E66" s="40">
        <f>'[4]methanogen M06-L TZVP smd redo'!I66</f>
        <v>2.7365694842498289</v>
      </c>
      <c r="F66" s="40">
        <f>'[4]methanogen M06-L TZVP smd redo'!N66</f>
        <v>2.5716383960900924</v>
      </c>
      <c r="G66" s="40">
        <f>'[4]methanogen M06-L TZVP smd redo'!S66</f>
        <v>2.9863316570357679</v>
      </c>
      <c r="H66" s="40">
        <f>'[4]methanogen M06-L TZVP smd redo'!AB66</f>
        <v>2.8766543367249042</v>
      </c>
      <c r="I66" s="40">
        <f>'[4]methanogen M06-L TZVP smd redo'!AS66</f>
        <v>3.1984917383696132</v>
      </c>
      <c r="J66" s="40">
        <f>'[4]methanogen M06-L TZVP smd redo'!BJ66</f>
        <v>3.3720064152158447</v>
      </c>
      <c r="K66" s="40">
        <f>'[4]methanogen M06-L TZVP smd redo'!EV66</f>
        <v>3.4807431616725726</v>
      </c>
      <c r="L66" s="40">
        <f>'[4]methanogen M06-L TZVP smd redo'!CL66</f>
        <v>3.2215967618860475</v>
      </c>
      <c r="M66" s="40">
        <f>'[4]methanogen M06-L TZVP smd redo'!DG66</f>
        <v>3.2354765600381974</v>
      </c>
      <c r="N66" s="40">
        <f>'[4]methanogen M06-L TZVP smd redo'!EC66</f>
        <v>3.3133302752830218</v>
      </c>
      <c r="AA66" s="40">
        <f t="shared" si="1"/>
        <v>3.572472340607141</v>
      </c>
      <c r="AB66" s="40"/>
      <c r="AC66" s="40">
        <f>EXP('d-beta'!Y67/1000)*'[3]methanogen M06-L TZVP smd redo'!EZ66</f>
        <v>6.1223810314543208</v>
      </c>
      <c r="AD66" s="40">
        <f>'[3]methanogen M06-L TZVP smd redo'!ET66</f>
        <v>2.4378899999999999</v>
      </c>
      <c r="AE66" s="40">
        <f>'[3]methanogen M06-L TZVP smd redo'!ER66</f>
        <v>1.1293</v>
      </c>
      <c r="AF66" s="40">
        <f>'[3]methanogen M06-L TZVP smd redo'!K66</f>
        <v>1.1162700000000001</v>
      </c>
      <c r="AG66" s="40">
        <f>'[3]methanogen M06-L TZVP smd redo'!J66</f>
        <v>5.4581299999999997</v>
      </c>
      <c r="AH66" s="40">
        <f>'[3]methanogen M06-L TZVP smd redo'!O66</f>
        <v>1.1112200000000001</v>
      </c>
      <c r="AI66" s="40">
        <f>'[3]methanogen M06-L TZVP smd redo'!N66</f>
        <v>5.2444100000000002</v>
      </c>
      <c r="AJ66" s="40">
        <f>'[3]methanogen M06-L TZVP smd redo'!S66</f>
        <v>1.1135200000000001</v>
      </c>
      <c r="AK66" s="40">
        <f>'[3]methanogen M06-L TZVP smd redo'!R66</f>
        <v>5.5417699999999996</v>
      </c>
      <c r="AL66" s="40">
        <f>'[3]methanogen M06-L TZVP smd redo'!Y66</f>
        <v>1.1002400000000001</v>
      </c>
      <c r="AM66" s="40">
        <f>'[3]methanogen M06-L TZVP smd redo'!W66</f>
        <v>5.7965600000000004</v>
      </c>
      <c r="AN66" s="40">
        <f>'[3]methanogen M06-L TZVP smd redo'!V66</f>
        <v>5.7782499999999999</v>
      </c>
      <c r="AO66" s="40">
        <f>'[3]methanogen M06-L TZVP smd redo'!AK66</f>
        <v>1.09124</v>
      </c>
      <c r="AP66" s="40">
        <f>PRODUCT('[3]methanogen M06-L TZVP smd redo'!AD66:AF66)^(1/3)</f>
        <v>5.5465979701693282</v>
      </c>
      <c r="AQ66" s="40">
        <f>'[3]methanogen M06-L TZVP smd redo'!BA66</f>
        <v>1.07867</v>
      </c>
      <c r="AR66" s="40">
        <f>PRODUCT('[3]methanogen M06-L TZVP smd redo'!AT66:AV66)^(1/3)</f>
        <v>5.3962216188859529</v>
      </c>
      <c r="AS66" s="41">
        <f>'[3]methanogen M06-L TZVP smd redo'!FO66</f>
        <v>1.0801099999999999</v>
      </c>
      <c r="AT66" s="40">
        <f>'[3]methanogen M06-L TZVP smd redo'!FK66</f>
        <v>5.2742599999999999</v>
      </c>
      <c r="AU66" s="40">
        <f>'[3]methanogen M06-L TZVP smd redo'!CD66</f>
        <v>5.3940400000000004</v>
      </c>
      <c r="AV66" s="40">
        <f>'[3]methanogen M06-L TZVP smd redo'!CG66</f>
        <v>3.35128</v>
      </c>
      <c r="AW66" s="40">
        <f>'[3]methanogen M06-L TZVP smd redo'!CK66</f>
        <v>1.0887500000000001</v>
      </c>
      <c r="AX66" s="40">
        <f>PRODUCT('[3]methanogen M06-L TZVP smd redo'!CN66:CP66)^(1/3)</f>
        <v>5.3192303463606292</v>
      </c>
      <c r="AY66" s="40">
        <f>'[3]methanogen M06-L TZVP smd redo'!DH66</f>
        <v>1.08907</v>
      </c>
      <c r="AZ66" s="40">
        <f>PRODUCT('[3]methanogen M06-L TZVP smd redo'!DJ66:DL66)^(1/3)</f>
        <v>5.353995952254019</v>
      </c>
      <c r="BA66" s="40">
        <f>'[3]methanogen M06-L TZVP smd redo'!EI66</f>
        <v>1.0930200000000001</v>
      </c>
      <c r="BB66" s="40">
        <f>PRODUCT('[3]methanogen M06-L TZVP smd redo'!EJ66:EL66)^(1/3)</f>
        <v>5.6228672202840118</v>
      </c>
      <c r="BC66" s="40"/>
      <c r="BD66" s="44">
        <f>'[4]methanogen M06-L TZVP smd redo'!H66</f>
        <v>6.1094200000000001</v>
      </c>
      <c r="BE66" s="44">
        <f>'[4]methanogen M06-L TZVP smd redo'!M66</f>
        <v>5.8426799999999997</v>
      </c>
      <c r="BF66" s="44">
        <f>'[4]methanogen M06-L TZVP smd redo'!R66</f>
        <v>6.1893000000000002</v>
      </c>
      <c r="BG66" s="44">
        <f>'[4]methanogen M06-L TZVP smd redo'!Y66</f>
        <v>6.37575</v>
      </c>
      <c r="BH66" s="44">
        <f>'[4]methanogen M06-L TZVP smd redo'!Z66</f>
        <v>6.3965300000000003</v>
      </c>
      <c r="BI66" s="44">
        <f>PRODUCT('[4]methanogen M06-L TZVP smd redo'!AL66:AN66)^(1/3)</f>
        <v>6.0720289825790008</v>
      </c>
      <c r="BJ66" s="133">
        <f>PRODUCT('[4]methanogen M06-L TZVP smd redo'!BC66:BE66)^(1/3)</f>
        <v>5.8403699542689562</v>
      </c>
      <c r="BK66" s="133">
        <f>'[4]methanogen M06-L TZVP smd redo'!ER66</f>
        <v>5.7166100000000002</v>
      </c>
      <c r="BL66" s="40">
        <f>PRODUCT('[4]methanogen M06-L TZVP smd redo'!DZ66:EB66)^(1/3)</f>
        <v>6.166269746624141</v>
      </c>
      <c r="BM66" s="40">
        <f>PRODUCT('[4]methanogen M06-L TZVP smd redo'!CI66:CK66)^(1/3)</f>
        <v>5.8099693117139832</v>
      </c>
      <c r="BN66" s="40">
        <f>PRODUCT('[4]methanogen M06-L TZVP smd redo'!DD66:DF66)^(1/3)</f>
        <v>5.8497420355464689</v>
      </c>
      <c r="BO66" s="40"/>
      <c r="BP66" s="45">
        <f t="shared" si="39"/>
        <v>1.1316957908969041</v>
      </c>
      <c r="BQ66" s="45">
        <f t="shared" si="2"/>
        <v>1.0456537068605505</v>
      </c>
      <c r="BR66" s="45">
        <f t="shared" si="3"/>
        <v>0.94399689787213403</v>
      </c>
      <c r="BS66" s="45">
        <f t="shared" si="40"/>
        <v>0.96760274711445116</v>
      </c>
      <c r="BT66" s="45">
        <f t="shared" si="41"/>
        <v>1.0534419414584502</v>
      </c>
      <c r="BU66" s="45">
        <f t="shared" si="4"/>
        <v>1.0500196916537112</v>
      </c>
      <c r="BV66" s="45">
        <f t="shared" si="5"/>
        <v>1.0396651291140753</v>
      </c>
      <c r="BW66" s="45">
        <f t="shared" si="6"/>
        <v>1.0216491861905843</v>
      </c>
      <c r="BX66" s="45">
        <f t="shared" si="7"/>
        <v>0.94206507795945582</v>
      </c>
      <c r="BY66" s="45">
        <f t="shared" si="42"/>
        <v>0.4257756770262322</v>
      </c>
      <c r="BZ66" s="45">
        <f t="shared" si="8"/>
        <v>0.9773896973527475</v>
      </c>
      <c r="CA66" s="45">
        <f t="shared" si="9"/>
        <v>0.63235469930605726</v>
      </c>
      <c r="CB66" s="45">
        <f t="shared" si="10"/>
        <v>1.0558012240503654</v>
      </c>
      <c r="CC66" s="45">
        <f t="shared" si="11"/>
        <v>0.99320094397482772</v>
      </c>
      <c r="CD66" s="45">
        <f t="shared" si="12"/>
        <v>0.96339165249864811</v>
      </c>
      <c r="CE66" s="39"/>
      <c r="CF66" s="75">
        <f t="shared" si="43"/>
        <v>123.71720770821486</v>
      </c>
      <c r="CG66" s="75">
        <f t="shared" si="44"/>
        <v>44.642246642030756</v>
      </c>
      <c r="CH66" s="75">
        <f t="shared" si="45"/>
        <v>-57.632398994436159</v>
      </c>
      <c r="CI66" s="75">
        <f t="shared" si="46"/>
        <v>-32.933661148960717</v>
      </c>
      <c r="CJ66" s="75">
        <f t="shared" si="47"/>
        <v>52.062842594886888</v>
      </c>
      <c r="CK66" s="75">
        <f t="shared" si="48"/>
        <v>48.80891794949423</v>
      </c>
      <c r="CL66" s="75">
        <f t="shared" si="49"/>
        <v>38.898670066506497</v>
      </c>
      <c r="CM66" s="75">
        <f t="shared" si="50"/>
        <v>21.418170809173539</v>
      </c>
      <c r="CN66" s="75">
        <f t="shared" si="51"/>
        <v>-59.680921909375108</v>
      </c>
      <c r="CO66" s="75">
        <f t="shared" si="52"/>
        <v>-853.84265115520247</v>
      </c>
      <c r="CP66" s="75">
        <f t="shared" si="53"/>
        <v>-22.869835072573622</v>
      </c>
      <c r="CQ66" s="75">
        <f t="shared" si="54"/>
        <v>-458.30480918845831</v>
      </c>
      <c r="CR66" s="75">
        <f t="shared" si="55"/>
        <v>54.299932764885725</v>
      </c>
      <c r="CS66" s="75">
        <f t="shared" si="56"/>
        <v>-6.8222749107723804</v>
      </c>
      <c r="CT66" s="75">
        <f t="shared" si="57"/>
        <v>-37.295249450243432</v>
      </c>
      <c r="CU66" s="130"/>
      <c r="CV66" s="45">
        <f t="shared" si="58"/>
        <v>0.99727089889056586</v>
      </c>
      <c r="CW66" s="45">
        <f t="shared" si="22"/>
        <v>1.0001645080329857</v>
      </c>
      <c r="CX66" s="45">
        <f t="shared" si="23"/>
        <v>0.99958654146337123</v>
      </c>
      <c r="CY66" s="45">
        <f t="shared" si="59"/>
        <v>1.0000192017548657</v>
      </c>
      <c r="CZ66" s="45">
        <f t="shared" si="60"/>
        <v>0.99976931902199595</v>
      </c>
      <c r="DA66" s="45">
        <f t="shared" si="24"/>
        <v>0.99967918871061423</v>
      </c>
      <c r="DB66" s="45">
        <f t="shared" si="25"/>
        <v>0.99982706844945135</v>
      </c>
      <c r="DC66" s="45">
        <f t="shared" si="26"/>
        <v>0.99989164042539169</v>
      </c>
      <c r="DD66" s="45">
        <f t="shared" si="61"/>
        <v>0.99713159706701193</v>
      </c>
      <c r="DE66" s="45">
        <f t="shared" si="27"/>
        <v>0.99713159706701193</v>
      </c>
      <c r="DF66" s="45">
        <f t="shared" si="62"/>
        <v>0.99681170599366908</v>
      </c>
      <c r="DG66" s="45">
        <f t="shared" si="28"/>
        <v>0.99653133038636521</v>
      </c>
      <c r="DH66" s="45">
        <f t="shared" si="29"/>
        <v>0.99994152105145684</v>
      </c>
      <c r="DI66" s="45">
        <f t="shared" si="30"/>
        <v>0.9999861649647801</v>
      </c>
      <c r="DJ66" s="45">
        <f t="shared" si="31"/>
        <v>1.0000368669031834</v>
      </c>
    </row>
    <row r="67" spans="1:114" x14ac:dyDescent="0.2">
      <c r="A67" s="43">
        <v>126</v>
      </c>
      <c r="B67" s="43">
        <f t="shared" si="0"/>
        <v>399.15</v>
      </c>
      <c r="C67" s="44">
        <f t="shared" si="35"/>
        <v>2.5053238131028435</v>
      </c>
      <c r="E67" s="40">
        <f>'[4]methanogen M06-L TZVP smd redo'!I67</f>
        <v>2.7160864538824381</v>
      </c>
      <c r="F67" s="40">
        <f>'[4]methanogen M06-L TZVP smd redo'!N67</f>
        <v>2.5480925591041537</v>
      </c>
      <c r="G67" s="40">
        <f>'[4]methanogen M06-L TZVP smd redo'!S67</f>
        <v>2.9632933583429999</v>
      </c>
      <c r="H67" s="40">
        <f>'[4]methanogen M06-L TZVP smd redo'!AB67</f>
        <v>2.8485855556752426</v>
      </c>
      <c r="I67" s="40">
        <f>'[4]methanogen M06-L TZVP smd redo'!AS67</f>
        <v>3.1666583021923156</v>
      </c>
      <c r="J67" s="40">
        <f>'[4]methanogen M06-L TZVP smd redo'!BJ67</f>
        <v>3.3458113142030843</v>
      </c>
      <c r="K67" s="40">
        <f>'[4]methanogen M06-L TZVP smd redo'!EV67</f>
        <v>3.442264593808364</v>
      </c>
      <c r="L67" s="40">
        <f>'[4]methanogen M06-L TZVP smd redo'!CL67</f>
        <v>3.1923066712979953</v>
      </c>
      <c r="M67" s="40">
        <f>'[4]methanogen M06-L TZVP smd redo'!DG67</f>
        <v>3.2044308694068047</v>
      </c>
      <c r="N67" s="40">
        <f>'[4]methanogen M06-L TZVP smd redo'!EC67</f>
        <v>3.2804543271869324</v>
      </c>
      <c r="AA67" s="40">
        <f t="shared" si="1"/>
        <v>3.5394870983254267</v>
      </c>
      <c r="AB67" s="40"/>
      <c r="AC67" s="40">
        <f>EXP('d-beta'!Y68/1000)*'[3]methanogen M06-L TZVP smd redo'!EZ67</f>
        <v>6.050813076341611</v>
      </c>
      <c r="AD67" s="40">
        <f>'[3]methanogen M06-L TZVP smd redo'!ET67</f>
        <v>2.4252799999999999</v>
      </c>
      <c r="AE67" s="40">
        <f>'[3]methanogen M06-L TZVP smd redo'!ER67</f>
        <v>1.1283300000000001</v>
      </c>
      <c r="AF67" s="40">
        <f>'[3]methanogen M06-L TZVP smd redo'!K67</f>
        <v>1.11534</v>
      </c>
      <c r="AG67" s="40">
        <f>'[3]methanogen M06-L TZVP smd redo'!J67</f>
        <v>5.3937099999999996</v>
      </c>
      <c r="AH67" s="40">
        <f>'[3]methanogen M06-L TZVP smd redo'!O67</f>
        <v>1.11032</v>
      </c>
      <c r="AI67" s="40">
        <f>'[3]methanogen M06-L TZVP smd redo'!N67</f>
        <v>5.1835100000000001</v>
      </c>
      <c r="AJ67" s="40">
        <f>'[3]methanogen M06-L TZVP smd redo'!S67</f>
        <v>1.1126</v>
      </c>
      <c r="AK67" s="40">
        <f>'[3]methanogen M06-L TZVP smd redo'!R67</f>
        <v>5.4763299999999999</v>
      </c>
      <c r="AL67" s="40">
        <f>'[3]methanogen M06-L TZVP smd redo'!Y67</f>
        <v>1.0994200000000001</v>
      </c>
      <c r="AM67" s="40">
        <f>'[3]methanogen M06-L TZVP smd redo'!W67</f>
        <v>5.7251000000000003</v>
      </c>
      <c r="AN67" s="40">
        <f>'[3]methanogen M06-L TZVP smd redo'!V67</f>
        <v>5.7069700000000001</v>
      </c>
      <c r="AO67" s="40">
        <f>'[3]methanogen M06-L TZVP smd redo'!AK67</f>
        <v>1.0905400000000001</v>
      </c>
      <c r="AP67" s="40">
        <f>PRODUCT('[3]methanogen M06-L TZVP smd redo'!AD67:AF67)^(1/3)</f>
        <v>5.4812174913850082</v>
      </c>
      <c r="AQ67" s="40">
        <f>'[3]methanogen M06-L TZVP smd redo'!BA67</f>
        <v>1.0780700000000001</v>
      </c>
      <c r="AR67" s="40">
        <f>PRODUCT('[3]methanogen M06-L TZVP smd redo'!AT67:AV67)^(1/3)</f>
        <v>5.3338752089420147</v>
      </c>
      <c r="AS67" s="41">
        <f>'[3]methanogen M06-L TZVP smd redo'!FO67</f>
        <v>1.0795600000000001</v>
      </c>
      <c r="AT67" s="40">
        <f>'[3]methanogen M06-L TZVP smd redo'!FK67</f>
        <v>5.2154199999999999</v>
      </c>
      <c r="AU67" s="40">
        <f>'[3]methanogen M06-L TZVP smd redo'!CD67</f>
        <v>5.3304299999999998</v>
      </c>
      <c r="AV67" s="40">
        <f>'[3]methanogen M06-L TZVP smd redo'!CG67</f>
        <v>3.3231899999999999</v>
      </c>
      <c r="AW67" s="40">
        <f>'[3]methanogen M06-L TZVP smd redo'!CK67</f>
        <v>1.0880700000000001</v>
      </c>
      <c r="AX67" s="40">
        <f>PRODUCT('[3]methanogen M06-L TZVP smd redo'!CN67:CP67)^(1/3)</f>
        <v>5.2584345229051381</v>
      </c>
      <c r="AY67" s="40">
        <f>'[3]methanogen M06-L TZVP smd redo'!DH67</f>
        <v>1.08839</v>
      </c>
      <c r="AZ67" s="40">
        <f>PRODUCT('[3]methanogen M06-L TZVP smd redo'!DJ67:DL67)^(1/3)</f>
        <v>5.2925883478274036</v>
      </c>
      <c r="BA67" s="40">
        <f>'[3]methanogen M06-L TZVP smd redo'!EI67</f>
        <v>1.09232</v>
      </c>
      <c r="BB67" s="40">
        <f>PRODUCT('[3]methanogen M06-L TZVP smd redo'!EJ67:EL67)^(1/3)</f>
        <v>5.5561690190825566</v>
      </c>
      <c r="BC67" s="40"/>
      <c r="BD67" s="44">
        <f>'[4]methanogen M06-L TZVP smd redo'!H67</f>
        <v>6.0321600000000002</v>
      </c>
      <c r="BE67" s="44">
        <f>'[4]methanogen M06-L TZVP smd redo'!M67</f>
        <v>5.7700199999999997</v>
      </c>
      <c r="BF67" s="44">
        <f>'[4]methanogen M06-L TZVP smd redo'!R67</f>
        <v>6.1110199999999999</v>
      </c>
      <c r="BG67" s="44">
        <f>'[4]methanogen M06-L TZVP smd redo'!Y67</f>
        <v>6.29223</v>
      </c>
      <c r="BH67" s="44">
        <f>'[4]methanogen M06-L TZVP smd redo'!Z67</f>
        <v>6.3128000000000002</v>
      </c>
      <c r="BI67" s="44">
        <f>PRODUCT('[4]methanogen M06-L TZVP smd redo'!AL67:AN67)^(1/3)</f>
        <v>5.9964155816461453</v>
      </c>
      <c r="BJ67" s="133">
        <f>PRODUCT('[4]methanogen M06-L TZVP smd redo'!BC67:BE67)^(1/3)</f>
        <v>5.7695302346783102</v>
      </c>
      <c r="BK67" s="133">
        <f>'[4]methanogen M06-L TZVP smd redo'!ER67</f>
        <v>5.6497400000000004</v>
      </c>
      <c r="BL67" s="40">
        <f>PRODUCT('[4]methanogen M06-L TZVP smd redo'!DZ67:EB67)^(1/3)</f>
        <v>6.0890239959887875</v>
      </c>
      <c r="BM67" s="40">
        <f>PRODUCT('[4]methanogen M06-L TZVP smd redo'!CI67:CK67)^(1/3)</f>
        <v>5.7398097771364487</v>
      </c>
      <c r="BN67" s="40">
        <f>PRODUCT('[4]methanogen M06-L TZVP smd redo'!DD67:DF67)^(1/3)</f>
        <v>5.7788590362150805</v>
      </c>
      <c r="BO67" s="40"/>
      <c r="BP67" s="45">
        <f t="shared" si="39"/>
        <v>1.1318191026810513</v>
      </c>
      <c r="BQ67" s="45">
        <f t="shared" si="2"/>
        <v>1.045431384986534</v>
      </c>
      <c r="BR67" s="45">
        <f t="shared" si="3"/>
        <v>0.94419916806032378</v>
      </c>
      <c r="BS67" s="45">
        <f t="shared" si="40"/>
        <v>0.96803637054872638</v>
      </c>
      <c r="BT67" s="45">
        <f t="shared" si="41"/>
        <v>1.0527622567258756</v>
      </c>
      <c r="BU67" s="45">
        <f t="shared" si="4"/>
        <v>1.049331874071451</v>
      </c>
      <c r="BV67" s="45">
        <f t="shared" si="5"/>
        <v>1.0393247522309734</v>
      </c>
      <c r="BW67" s="45">
        <f t="shared" si="6"/>
        <v>1.0212027871509679</v>
      </c>
      <c r="BX67" s="45">
        <f t="shared" si="7"/>
        <v>0.94253331775856886</v>
      </c>
      <c r="BY67" s="45">
        <f t="shared" si="42"/>
        <v>0.42884105126481387</v>
      </c>
      <c r="BZ67" s="45">
        <f t="shared" si="8"/>
        <v>0.97731407551829474</v>
      </c>
      <c r="CA67" s="45">
        <f t="shared" si="9"/>
        <v>0.63412324165359812</v>
      </c>
      <c r="CB67" s="45">
        <f t="shared" si="10"/>
        <v>1.0553760442037603</v>
      </c>
      <c r="CC67" s="45">
        <f t="shared" si="11"/>
        <v>0.99324273895003889</v>
      </c>
      <c r="CD67" s="45">
        <f t="shared" si="12"/>
        <v>0.9637189013221561</v>
      </c>
      <c r="CE67" s="39"/>
      <c r="CF67" s="75">
        <f t="shared" si="43"/>
        <v>123.8261637257954</v>
      </c>
      <c r="CG67" s="75">
        <f t="shared" si="44"/>
        <v>44.429608834300218</v>
      </c>
      <c r="CH67" s="75">
        <f t="shared" si="45"/>
        <v>-57.418151975693888</v>
      </c>
      <c r="CI67" s="75">
        <f t="shared" si="46"/>
        <v>-32.485619530487369</v>
      </c>
      <c r="CJ67" s="75">
        <f t="shared" si="47"/>
        <v>51.417430571917428</v>
      </c>
      <c r="CK67" s="75">
        <f t="shared" si="48"/>
        <v>48.153651229902572</v>
      </c>
      <c r="CL67" s="75">
        <f t="shared" si="49"/>
        <v>38.571225580896119</v>
      </c>
      <c r="CM67" s="75">
        <f t="shared" si="50"/>
        <v>20.981135671486697</v>
      </c>
      <c r="CN67" s="75">
        <f t="shared" si="51"/>
        <v>-59.184009877812528</v>
      </c>
      <c r="CO67" s="75">
        <f t="shared" si="52"/>
        <v>-846.6689385820905</v>
      </c>
      <c r="CP67" s="75">
        <f t="shared" si="53"/>
        <v>-22.947209287060769</v>
      </c>
      <c r="CQ67" s="75">
        <f t="shared" si="54"/>
        <v>-455.51195596946349</v>
      </c>
      <c r="CR67" s="75">
        <f t="shared" si="55"/>
        <v>53.897143421947149</v>
      </c>
      <c r="CS67" s="75">
        <f t="shared" si="56"/>
        <v>-6.7801947092780184</v>
      </c>
      <c r="CT67" s="75">
        <f t="shared" si="57"/>
        <v>-36.955623032854206</v>
      </c>
      <c r="CU67" s="130"/>
      <c r="CV67" s="45">
        <f t="shared" si="58"/>
        <v>0.99729127068910639</v>
      </c>
      <c r="CW67" s="45">
        <f t="shared" si="22"/>
        <v>1.0001675669187595</v>
      </c>
      <c r="CX67" s="45">
        <f t="shared" si="23"/>
        <v>0.99958602592738099</v>
      </c>
      <c r="CY67" s="45">
        <f t="shared" si="59"/>
        <v>1.0000223780412762</v>
      </c>
      <c r="CZ67" s="45">
        <f t="shared" si="60"/>
        <v>0.99977490400651958</v>
      </c>
      <c r="DA67" s="45">
        <f t="shared" si="24"/>
        <v>0.9996829313017086</v>
      </c>
      <c r="DB67" s="45">
        <f t="shared" si="25"/>
        <v>0.99982144440133125</v>
      </c>
      <c r="DC67" s="45">
        <f t="shared" si="26"/>
        <v>0.99990387759913169</v>
      </c>
      <c r="DD67" s="45">
        <f t="shared" si="61"/>
        <v>0.99715950583497437</v>
      </c>
      <c r="DE67" s="45">
        <f t="shared" si="27"/>
        <v>0.99715950583497437</v>
      </c>
      <c r="DF67" s="45">
        <f t="shared" si="62"/>
        <v>0.99684333776847034</v>
      </c>
      <c r="DG67" s="45">
        <f t="shared" si="28"/>
        <v>0.99656954394361497</v>
      </c>
      <c r="DH67" s="45">
        <f t="shared" si="29"/>
        <v>0.99993486095593442</v>
      </c>
      <c r="DI67" s="45">
        <f t="shared" si="30"/>
        <v>0.99998791452894753</v>
      </c>
      <c r="DJ67" s="45">
        <f t="shared" si="31"/>
        <v>1.0000376533319784</v>
      </c>
    </row>
    <row r="68" spans="1:114" x14ac:dyDescent="0.2">
      <c r="A68" s="43">
        <v>128</v>
      </c>
      <c r="B68" s="43">
        <f t="shared" ref="B68:B131" si="73">A68+273.15</f>
        <v>401.15</v>
      </c>
      <c r="C68" s="44">
        <f t="shared" si="35"/>
        <v>2.4928331048236321</v>
      </c>
      <c r="E68" s="40">
        <f>'[4]methanogen M06-L TZVP smd redo'!I68</f>
        <v>2.687309197779042</v>
      </c>
      <c r="F68" s="40">
        <f>'[4]methanogen M06-L TZVP smd redo'!N68</f>
        <v>2.5269795273332729</v>
      </c>
      <c r="G68" s="40">
        <f>'[4]methanogen M06-L TZVP smd redo'!S68</f>
        <v>2.9423141819968635</v>
      </c>
      <c r="H68" s="40">
        <f>'[4]methanogen M06-L TZVP smd redo'!AB68</f>
        <v>2.8230687330381699</v>
      </c>
      <c r="I68" s="40">
        <f>'[4]methanogen M06-L TZVP smd redo'!AS68</f>
        <v>3.1423478113810077</v>
      </c>
      <c r="J68" s="40">
        <f>'[4]methanogen M06-L TZVP smd redo'!BJ68</f>
        <v>3.3086104269686167</v>
      </c>
      <c r="K68" s="40">
        <f>'[4]methanogen M06-L TZVP smd redo'!EV68</f>
        <v>3.4195116154334126</v>
      </c>
      <c r="L68" s="40">
        <f>'[4]methanogen M06-L TZVP smd redo'!CL68</f>
        <v>3.1629890409428096</v>
      </c>
      <c r="M68" s="40">
        <f>'[4]methanogen M06-L TZVP smd redo'!DG68</f>
        <v>3.1826506937944199</v>
      </c>
      <c r="N68" s="40">
        <f>'[4]methanogen M06-L TZVP smd redo'!EC68</f>
        <v>3.2455826716379921</v>
      </c>
      <c r="AA68" s="40">
        <f t="shared" ref="AA68:AA131" si="74">0.00255*C68^4 - 0.11639*C68^3 + 1.01364*C68^2 - 0.43627*C68</f>
        <v>3.5069044221611119</v>
      </c>
      <c r="AB68" s="40"/>
      <c r="AC68" s="40">
        <f>EXP('d-beta'!Y69/1000)*'[3]methanogen M06-L TZVP smd redo'!EZ68</f>
        <v>5.9808335143093272</v>
      </c>
      <c r="AD68" s="40">
        <f>'[3]methanogen M06-L TZVP smd redo'!ET68</f>
        <v>2.4128599999999998</v>
      </c>
      <c r="AE68" s="40">
        <f>'[3]methanogen M06-L TZVP smd redo'!ER68</f>
        <v>1.12737</v>
      </c>
      <c r="AF68" s="40">
        <f>'[3]methanogen M06-L TZVP smd redo'!K68</f>
        <v>1.11443</v>
      </c>
      <c r="AG68" s="40">
        <f>'[3]methanogen M06-L TZVP smd redo'!J68</f>
        <v>5.33073</v>
      </c>
      <c r="AH68" s="40">
        <f>'[3]methanogen M06-L TZVP smd redo'!O68</f>
        <v>1.1094299999999999</v>
      </c>
      <c r="AI68" s="40">
        <f>'[3]methanogen M06-L TZVP smd redo'!N68</f>
        <v>5.1239600000000003</v>
      </c>
      <c r="AJ68" s="40">
        <f>'[3]methanogen M06-L TZVP smd redo'!S68</f>
        <v>1.1116900000000001</v>
      </c>
      <c r="AK68" s="40">
        <f>'[3]methanogen M06-L TZVP smd redo'!R68</f>
        <v>5.4123599999999996</v>
      </c>
      <c r="AL68" s="40">
        <f>'[3]methanogen M06-L TZVP smd redo'!Y68</f>
        <v>1.0986100000000001</v>
      </c>
      <c r="AM68" s="40">
        <f>'[3]methanogen M06-L TZVP smd redo'!W68</f>
        <v>5.6552699999999998</v>
      </c>
      <c r="AN68" s="40">
        <f>'[3]methanogen M06-L TZVP smd redo'!V68</f>
        <v>5.6373199999999999</v>
      </c>
      <c r="AO68" s="40">
        <f>'[3]methanogen M06-L TZVP smd redo'!AK68</f>
        <v>1.0898399999999999</v>
      </c>
      <c r="AP68" s="40">
        <f>PRODUCT('[3]methanogen M06-L TZVP smd redo'!AD68:AF68)^(1/3)</f>
        <v>5.4172894811119283</v>
      </c>
      <c r="AQ68" s="40">
        <f>'[3]methanogen M06-L TZVP smd redo'!BA68</f>
        <v>1.0774900000000001</v>
      </c>
      <c r="AR68" s="40">
        <f>PRODUCT('[3]methanogen M06-L TZVP smd redo'!AT68:AV68)^(1/3)</f>
        <v>5.2729021249100949</v>
      </c>
      <c r="AS68" s="41">
        <f>'[3]methanogen M06-L TZVP smd redo'!FO68</f>
        <v>1.079</v>
      </c>
      <c r="AT68" s="40">
        <f>'[3]methanogen M06-L TZVP smd redo'!FK68</f>
        <v>5.1578400000000002</v>
      </c>
      <c r="AU68" s="40">
        <f>'[3]methanogen M06-L TZVP smd redo'!CD68</f>
        <v>5.2682500000000001</v>
      </c>
      <c r="AV68" s="40">
        <f>'[3]methanogen M06-L TZVP smd redo'!CG68</f>
        <v>3.2956300000000001</v>
      </c>
      <c r="AW68" s="40">
        <f>'[3]methanogen M06-L TZVP smd redo'!CK68</f>
        <v>1.0873999999999999</v>
      </c>
      <c r="AX68" s="40">
        <f>PRODUCT('[3]methanogen M06-L TZVP smd redo'!CN68:CP68)^(1/3)</f>
        <v>5.1989680331584571</v>
      </c>
      <c r="AY68" s="40">
        <f>'[3]methanogen M06-L TZVP smd redo'!DH68</f>
        <v>1.08771</v>
      </c>
      <c r="AZ68" s="40">
        <f>PRODUCT('[3]methanogen M06-L TZVP smd redo'!DJ68:DL68)^(1/3)</f>
        <v>5.2325228065403202</v>
      </c>
      <c r="BA68" s="40">
        <f>'[3]methanogen M06-L TZVP smd redo'!EI68</f>
        <v>1.0916300000000001</v>
      </c>
      <c r="BB68" s="40">
        <f>PRODUCT('[3]methanogen M06-L TZVP smd redo'!EJ68:EL68)^(1/3)</f>
        <v>5.4909570155377851</v>
      </c>
      <c r="BC68" s="40"/>
      <c r="BD68" s="44">
        <f>'[4]methanogen M06-L TZVP smd redo'!H68</f>
        <v>5.95669</v>
      </c>
      <c r="BE68" s="44">
        <f>'[4]methanogen M06-L TZVP smd redo'!M68</f>
        <v>5.6990400000000001</v>
      </c>
      <c r="BF68" s="44">
        <f>'[4]methanogen M06-L TZVP smd redo'!R68</f>
        <v>6.0345700000000004</v>
      </c>
      <c r="BG68" s="44">
        <f>'[4]methanogen M06-L TZVP smd redo'!Y68</f>
        <v>6.2107000000000001</v>
      </c>
      <c r="BH68" s="44">
        <f>'[4]methanogen M06-L TZVP smd redo'!Z68</f>
        <v>6.2310400000000001</v>
      </c>
      <c r="BI68" s="44">
        <f>PRODUCT('[4]methanogen M06-L TZVP smd redo'!AL68:AN68)^(1/3)</f>
        <v>5.9225311228553865</v>
      </c>
      <c r="BJ68" s="133">
        <f>PRODUCT('[4]methanogen M06-L TZVP smd redo'!BC68:BE68)^(1/3)</f>
        <v>5.7002971784291425</v>
      </c>
      <c r="BK68" s="133">
        <f>'[4]methanogen M06-L TZVP smd redo'!ER68</f>
        <v>5.5843400000000001</v>
      </c>
      <c r="BL68" s="40">
        <f>PRODUCT('[4]methanogen M06-L TZVP smd redo'!DZ68:EB68)^(1/3)</f>
        <v>6.0135477325650353</v>
      </c>
      <c r="BM68" s="40">
        <f>PRODUCT('[4]methanogen M06-L TZVP smd redo'!CI68:CK68)^(1/3)</f>
        <v>5.671239348146603</v>
      </c>
      <c r="BN68" s="40">
        <f>PRODUCT('[4]methanogen M06-L TZVP smd redo'!DD68:DF68)^(1/3)</f>
        <v>5.7095813345136905</v>
      </c>
      <c r="BO68" s="40"/>
      <c r="BP68" s="45">
        <f t="shared" ref="BP68:BP131" si="75">AC68*AE68/BD68</f>
        <v>1.1319394292848723</v>
      </c>
      <c r="BQ68" s="45">
        <f t="shared" ref="BQ68:BQ131" si="76">BD68/BE68</f>
        <v>1.0452093685954125</v>
      </c>
      <c r="BR68" s="45">
        <f t="shared" ref="BR68:BR131" si="77">BE68/BF68</f>
        <v>0.94439868955037387</v>
      </c>
      <c r="BS68" s="45">
        <f t="shared" ref="BS68:BS131" si="78">BF68/BH68</f>
        <v>0.96846914800739525</v>
      </c>
      <c r="BT68" s="45">
        <f t="shared" ref="BT68:BT131" si="79">BH68/BI68</f>
        <v>1.0520907143829199</v>
      </c>
      <c r="BU68" s="45">
        <f t="shared" ref="BU68:BU131" si="80">BG68/BI68</f>
        <v>1.0486563719407997</v>
      </c>
      <c r="BV68" s="45">
        <f t="shared" ref="BV68:BV131" si="81">BI68/BJ68</f>
        <v>1.0389863786869242</v>
      </c>
      <c r="BW68" s="45">
        <f t="shared" ref="BW68:BW131" si="82">BJ68/BK68</f>
        <v>1.0207647060224023</v>
      </c>
      <c r="BX68" s="45">
        <f t="shared" ref="BX68:BX131" si="83">AU68*AJ68/BG68</f>
        <v>0.94299528917835351</v>
      </c>
      <c r="BY68" s="45">
        <f t="shared" ref="BY68:BY131" si="84">AD68*AJ68/BG68</f>
        <v>0.43189211093757546</v>
      </c>
      <c r="BZ68" s="45">
        <f t="shared" ref="BZ68:BZ131" si="85">AU68*AL68/BI68</f>
        <v>0.97724300851113033</v>
      </c>
      <c r="CA68" s="45">
        <f t="shared" ref="CA68:CA131" si="86">AQ68*AV68/BK68</f>
        <v>0.63588684942177598</v>
      </c>
      <c r="CB68" s="45">
        <f t="shared" ref="CB68:CB131" si="87">BL68/BJ68</f>
        <v>1.0549533724875404</v>
      </c>
      <c r="CC68" s="45">
        <f t="shared" ref="CC68:CC131" si="88">BM68/BN68</f>
        <v>0.99328462384180161</v>
      </c>
      <c r="CD68" s="45">
        <f t="shared" ref="CD68:CD131" si="89">BN68/BI68</f>
        <v>0.96404412506674542</v>
      </c>
      <c r="CE68" s="39"/>
      <c r="CF68" s="75">
        <f t="shared" si="43"/>
        <v>123.93247065052719</v>
      </c>
      <c r="CG68" s="75">
        <f t="shared" si="44"/>
        <v>44.217218071730684</v>
      </c>
      <c r="CH68" s="75">
        <f t="shared" si="45"/>
        <v>-57.206861371939006</v>
      </c>
      <c r="CI68" s="75">
        <f t="shared" si="46"/>
        <v>-32.038652081412827</v>
      </c>
      <c r="CJ68" s="75">
        <f t="shared" si="47"/>
        <v>50.779340999905834</v>
      </c>
      <c r="CK68" s="75">
        <f t="shared" si="48"/>
        <v>47.509698952974411</v>
      </c>
      <c r="CL68" s="75">
        <f t="shared" si="49"/>
        <v>38.245602008943649</v>
      </c>
      <c r="CM68" s="75">
        <f t="shared" si="50"/>
        <v>20.552058189351133</v>
      </c>
      <c r="CN68" s="75">
        <f t="shared" si="51"/>
        <v>-58.693991930241744</v>
      </c>
      <c r="CO68" s="75">
        <f t="shared" si="52"/>
        <v>-839.57946512910985</v>
      </c>
      <c r="CP68" s="75">
        <f t="shared" si="53"/>
        <v>-23.01992858267656</v>
      </c>
      <c r="CQ68" s="75">
        <f t="shared" si="54"/>
        <v>-452.73464118401415</v>
      </c>
      <c r="CR68" s="75">
        <f t="shared" si="55"/>
        <v>53.496569257052641</v>
      </c>
      <c r="CS68" s="75">
        <f t="shared" si="56"/>
        <v>-6.7380257539910859</v>
      </c>
      <c r="CT68" s="75">
        <f t="shared" si="57"/>
        <v>-36.618212528323497</v>
      </c>
      <c r="CU68" s="130"/>
      <c r="CV68" s="45">
        <f t="shared" ref="CV68:CV131" si="90">BP68/(AC68/AG68)/(AE68/AF68)</f>
        <v>0.99731989307820279</v>
      </c>
      <c r="CW68" s="45">
        <f t="shared" ref="CW68:CW131" si="91">BQ68/(AG68/AI68)/(AF68/AH68)</f>
        <v>1.0001599255418756</v>
      </c>
      <c r="CX68" s="45">
        <f t="shared" ref="CX68:CX131" si="92">BR68/(AI68/AK68)/(AH68/AJ68)</f>
        <v>0.99958588380528923</v>
      </c>
      <c r="CY68" s="45">
        <f t="shared" ref="CY68:CY131" si="93">BS68/(AK68/AM68)/(AJ68/AL68)</f>
        <v>1.0000283395578684</v>
      </c>
      <c r="CZ68" s="45">
        <f t="shared" ref="CZ68:CZ131" si="94">BT68/(AM68/AP68)/(AL68/AO68)</f>
        <v>0.99977225987302465</v>
      </c>
      <c r="DA68" s="45">
        <f t="shared" ref="DA68:DA131" si="95">BU68/(AN68/AP68)/(AL68/AO68)</f>
        <v>0.99968172106477293</v>
      </c>
      <c r="DB68" s="45">
        <f t="shared" ref="DB68:DB131" si="96">BV68/(AP68/AR68)/(AO68/AQ68)</f>
        <v>0.99983428566857735</v>
      </c>
      <c r="DC68" s="45">
        <f t="shared" ref="DC68:DC131" si="97">BW68/(AR68/AT68)/(AQ68/AS68)</f>
        <v>0.99988947674708228</v>
      </c>
      <c r="DD68" s="45">
        <f t="shared" ref="DD68:DD131" si="98">BX68/(AU68/AN68)/(AJ68/AL68)</f>
        <v>0.99718487854831195</v>
      </c>
      <c r="DE68" s="45">
        <f t="shared" ref="DE68:DE131" si="99">BY68/(AD68/AN68)/(AJ68/AL68)</f>
        <v>0.99718487854831195</v>
      </c>
      <c r="DF68" s="45">
        <f t="shared" ref="DF68:DF131" si="100">BZ68/(AU68/AP68)/(AL68/AO68)</f>
        <v>0.99686749560694277</v>
      </c>
      <c r="DG68" s="45">
        <f t="shared" ref="DG68:DG131" si="101">CA68/(AV68/AT68)/(AQ68/AS68)</f>
        <v>0.99659214159596299</v>
      </c>
      <c r="DH68" s="45">
        <f t="shared" ref="DH68:DH131" si="102">CB68/(BB68/AR68)/(BA68/AQ68)</f>
        <v>0.9999371800912743</v>
      </c>
      <c r="DI68" s="45">
        <f t="shared" ref="DI68:DI131" si="103">CC68/(AX68/AZ68)/(AW68/AY68)</f>
        <v>0.9999804007247951</v>
      </c>
      <c r="DJ68" s="45">
        <f t="shared" ref="DJ68:DJ131" si="104">CD68/(AZ68/AP68)/(AY68/AO68)</f>
        <v>1.0000401766334572</v>
      </c>
    </row>
    <row r="69" spans="1:114" x14ac:dyDescent="0.2">
      <c r="A69" s="43">
        <v>130</v>
      </c>
      <c r="B69" s="43">
        <f t="shared" si="73"/>
        <v>403.15</v>
      </c>
      <c r="C69" s="44">
        <f t="shared" ref="C69:C132" si="105">1000/B69</f>
        <v>2.480466327669602</v>
      </c>
      <c r="E69" s="40">
        <f>'[4]methanogen M06-L TZVP smd redo'!I69</f>
        <v>2.6612606834339747</v>
      </c>
      <c r="F69" s="40">
        <f>'[4]methanogen M06-L TZVP smd redo'!N69</f>
        <v>2.497560461056425</v>
      </c>
      <c r="G69" s="40">
        <f>'[4]methanogen M06-L TZVP smd redo'!S69</f>
        <v>2.9111840037447934</v>
      </c>
      <c r="H69" s="40">
        <f>'[4]methanogen M06-L TZVP smd redo'!AB69</f>
        <v>2.7953400805618145</v>
      </c>
      <c r="I69" s="40">
        <f>'[4]methanogen M06-L TZVP smd redo'!AS69</f>
        <v>3.117305934629</v>
      </c>
      <c r="J69" s="40">
        <f>'[4]methanogen M06-L TZVP smd redo'!BJ69</f>
        <v>3.2860255798863314</v>
      </c>
      <c r="K69" s="40">
        <f>'[4]methanogen M06-L TZVP smd redo'!EV69</f>
        <v>3.3839970669680142</v>
      </c>
      <c r="L69" s="40">
        <f>'[4]methanogen M06-L TZVP smd redo'!CL69</f>
        <v>3.1401240471908842</v>
      </c>
      <c r="M69" s="40">
        <f>'[4]methanogen M06-L TZVP smd redo'!DG69</f>
        <v>3.1495694418024467</v>
      </c>
      <c r="N69" s="40">
        <f>'[4]methanogen M06-L TZVP smd redo'!EC69</f>
        <v>3.2188751372972391</v>
      </c>
      <c r="AA69" s="40">
        <f t="shared" si="74"/>
        <v>3.474718277118646</v>
      </c>
      <c r="AB69" s="40"/>
      <c r="AC69" s="40">
        <f>EXP('d-beta'!Y70/1000)*'[3]methanogen M06-L TZVP smd redo'!EZ69</f>
        <v>5.9123746183080881</v>
      </c>
      <c r="AD69" s="40">
        <f>'[3]methanogen M06-L TZVP smd redo'!ET69</f>
        <v>2.40063</v>
      </c>
      <c r="AE69" s="40">
        <f>'[3]methanogen M06-L TZVP smd redo'!ER69</f>
        <v>1.12642</v>
      </c>
      <c r="AF69" s="40">
        <f>'[3]methanogen M06-L TZVP smd redo'!K69</f>
        <v>1.1135299999999999</v>
      </c>
      <c r="AG69" s="40">
        <f>'[3]methanogen M06-L TZVP smd redo'!J69</f>
        <v>5.2691400000000002</v>
      </c>
      <c r="AH69" s="40">
        <f>'[3]methanogen M06-L TZVP smd redo'!O69</f>
        <v>1.10856</v>
      </c>
      <c r="AI69" s="40">
        <f>'[3]methanogen M06-L TZVP smd redo'!N69</f>
        <v>5.0657199999999998</v>
      </c>
      <c r="AJ69" s="40">
        <f>'[3]methanogen M06-L TZVP smd redo'!S69</f>
        <v>1.1108</v>
      </c>
      <c r="AK69" s="40">
        <f>'[3]methanogen M06-L TZVP smd redo'!R69</f>
        <v>5.3498200000000002</v>
      </c>
      <c r="AL69" s="40">
        <f>'[3]methanogen M06-L TZVP smd redo'!Y69</f>
        <v>1.09781</v>
      </c>
      <c r="AM69" s="40">
        <f>'[3]methanogen M06-L TZVP smd redo'!W69</f>
        <v>5.58704</v>
      </c>
      <c r="AN69" s="40">
        <f>'[3]methanogen M06-L TZVP smd redo'!V69</f>
        <v>5.5692599999999999</v>
      </c>
      <c r="AO69" s="40">
        <f>'[3]methanogen M06-L TZVP smd redo'!AK69</f>
        <v>1.0891500000000001</v>
      </c>
      <c r="AP69" s="40">
        <f>PRODUCT('[3]methanogen M06-L TZVP smd redo'!AD69:AF69)^(1/3)</f>
        <v>5.3547737777700251</v>
      </c>
      <c r="AQ69" s="40">
        <f>'[3]methanogen M06-L TZVP smd redo'!BA69</f>
        <v>1.0769</v>
      </c>
      <c r="AR69" s="40">
        <f>PRODUCT('[3]methanogen M06-L TZVP smd redo'!AT69:AV69)^(1/3)</f>
        <v>5.2132657031582541</v>
      </c>
      <c r="AS69" s="41">
        <f>'[3]methanogen M06-L TZVP smd redo'!FO69</f>
        <v>1.07846</v>
      </c>
      <c r="AT69" s="40">
        <f>'[3]methanogen M06-L TZVP smd redo'!FK69</f>
        <v>5.1014799999999996</v>
      </c>
      <c r="AU69" s="40">
        <f>'[3]methanogen M06-L TZVP smd redo'!CD69</f>
        <v>5.2074499999999997</v>
      </c>
      <c r="AV69" s="40">
        <f>'[3]methanogen M06-L TZVP smd redo'!CG69</f>
        <v>3.26858</v>
      </c>
      <c r="AW69" s="40">
        <f>'[3]methanogen M06-L TZVP smd redo'!CK69</f>
        <v>1.08673</v>
      </c>
      <c r="AX69" s="40">
        <f>PRODUCT('[3]methanogen M06-L TZVP smd redo'!CN69:CP69)^(1/3)</f>
        <v>5.1407940364934861</v>
      </c>
      <c r="AY69" s="40">
        <f>'[3]methanogen M06-L TZVP smd redo'!DH69</f>
        <v>1.0870500000000001</v>
      </c>
      <c r="AZ69" s="40">
        <f>PRODUCT('[3]methanogen M06-L TZVP smd redo'!DJ69:DL69)^(1/3)</f>
        <v>5.1737625587635154</v>
      </c>
      <c r="BA69" s="40">
        <f>'[3]methanogen M06-L TZVP smd redo'!EI69</f>
        <v>1.09094</v>
      </c>
      <c r="BB69" s="40">
        <f>PRODUCT('[3]methanogen M06-L TZVP smd redo'!EJ69:EL69)^(1/3)</f>
        <v>5.4271844587236053</v>
      </c>
      <c r="BC69" s="40"/>
      <c r="BD69" s="44">
        <f>'[4]methanogen M06-L TZVP smd redo'!H69</f>
        <v>5.8829599999999997</v>
      </c>
      <c r="BE69" s="44">
        <f>'[4]methanogen M06-L TZVP smd redo'!M69</f>
        <v>5.6296799999999996</v>
      </c>
      <c r="BF69" s="44">
        <f>'[4]methanogen M06-L TZVP smd redo'!R69</f>
        <v>5.9598800000000001</v>
      </c>
      <c r="BG69" s="44">
        <f>'[4]methanogen M06-L TZVP smd redo'!Y69</f>
        <v>6.1310799999999999</v>
      </c>
      <c r="BH69" s="44">
        <f>'[4]methanogen M06-L TZVP smd redo'!Z69</f>
        <v>6.1512099999999998</v>
      </c>
      <c r="BI69" s="44">
        <f>PRODUCT('[4]methanogen M06-L TZVP smd redo'!AL69:AN69)^(1/3)</f>
        <v>5.8503324616632399</v>
      </c>
      <c r="BJ69" s="133">
        <f>PRODUCT('[4]methanogen M06-L TZVP smd redo'!BC69:BE69)^(1/3)</f>
        <v>5.6326141282770594</v>
      </c>
      <c r="BK69" s="133">
        <f>'[4]methanogen M06-L TZVP smd redo'!ER69</f>
        <v>5.5203600000000002</v>
      </c>
      <c r="BL69" s="40">
        <f>PRODUCT('[4]methanogen M06-L TZVP smd redo'!DZ69:EB69)^(1/3)</f>
        <v>5.9397907124037879</v>
      </c>
      <c r="BM69" s="40">
        <f>PRODUCT('[4]methanogen M06-L TZVP smd redo'!CI69:CK69)^(1/3)</f>
        <v>5.6041978933117331</v>
      </c>
      <c r="BN69" s="40">
        <f>PRODUCT('[4]methanogen M06-L TZVP smd redo'!DD69:DF69)^(1/3)</f>
        <v>5.6418522045418431</v>
      </c>
      <c r="BO69" s="40"/>
      <c r="BP69" s="45">
        <f t="shared" si="75"/>
        <v>1.1320520652111516</v>
      </c>
      <c r="BQ69" s="45">
        <f t="shared" si="76"/>
        <v>1.0449901237725767</v>
      </c>
      <c r="BR69" s="45">
        <f t="shared" si="77"/>
        <v>0.94459619992348831</v>
      </c>
      <c r="BS69" s="45">
        <f t="shared" si="78"/>
        <v>0.96889555063150179</v>
      </c>
      <c r="BT69" s="45">
        <f t="shared" si="79"/>
        <v>1.0514291350634151</v>
      </c>
      <c r="BU69" s="45">
        <f t="shared" si="80"/>
        <v>1.0479883049683887</v>
      </c>
      <c r="BV69" s="45">
        <f t="shared" si="81"/>
        <v>1.0386531596924389</v>
      </c>
      <c r="BW69" s="45">
        <f t="shared" si="82"/>
        <v>1.0203345666364259</v>
      </c>
      <c r="BX69" s="45">
        <f t="shared" si="83"/>
        <v>0.9434610965767859</v>
      </c>
      <c r="BY69" s="45">
        <f t="shared" si="84"/>
        <v>0.43493475929200082</v>
      </c>
      <c r="BZ69" s="45">
        <f t="shared" si="85"/>
        <v>0.97717364302997667</v>
      </c>
      <c r="CA69" s="45">
        <f t="shared" si="86"/>
        <v>0.63762758262142316</v>
      </c>
      <c r="CB69" s="45">
        <f t="shared" si="87"/>
        <v>1.0545353502176953</v>
      </c>
      <c r="CC69" s="45">
        <f t="shared" si="88"/>
        <v>0.99332589549229999</v>
      </c>
      <c r="CD69" s="45">
        <f t="shared" si="89"/>
        <v>0.9643643744201631</v>
      </c>
      <c r="CE69" s="39"/>
      <c r="CF69" s="75">
        <f t="shared" ref="CF69:CF132" si="106">1000*LN(BP69)</f>
        <v>124.03197272608361</v>
      </c>
      <c r="CG69" s="75">
        <f t="shared" ref="CG69:CG132" si="107">1000*LN(BQ69)</f>
        <v>44.00743443678067</v>
      </c>
      <c r="CH69" s="75">
        <f t="shared" ref="CH69:CH132" si="108">1000*LN(BR69)</f>
        <v>-56.997744476033361</v>
      </c>
      <c r="CI69" s="75">
        <f t="shared" ref="CI69:CI132" si="109">1000*LN(BS69)</f>
        <v>-31.59846378718894</v>
      </c>
      <c r="CJ69" s="75">
        <f t="shared" ref="CJ69:CJ132" si="110">1000*LN(BT69)</f>
        <v>50.150319751075905</v>
      </c>
      <c r="CK69" s="75">
        <f t="shared" ref="CK69:CK132" si="111">1000*LN(BU69)</f>
        <v>46.872426455275559</v>
      </c>
      <c r="CL69" s="75">
        <f t="shared" ref="CL69:CL132" si="112">1000*LN(BV69)</f>
        <v>37.924835108634859</v>
      </c>
      <c r="CM69" s="75">
        <f t="shared" ref="CM69:CM132" si="113">1000*LN(BW69)</f>
        <v>20.130580020105807</v>
      </c>
      <c r="CN69" s="75">
        <f t="shared" ref="CN69:CN132" si="114">1000*LN(BX69)</f>
        <v>-58.200148116606215</v>
      </c>
      <c r="CO69" s="75">
        <f t="shared" ref="CO69:CO132" si="115">1000*LN(BY69)</f>
        <v>-832.55923778045224</v>
      </c>
      <c r="CP69" s="75">
        <f t="shared" ref="CP69:CP132" si="116">1000*LN(BZ69)</f>
        <v>-23.090911892328666</v>
      </c>
      <c r="CQ69" s="75">
        <f t="shared" ref="CQ69:CQ132" si="117">1000*LN(CA69)</f>
        <v>-450.00089237058086</v>
      </c>
      <c r="CR69" s="75">
        <f t="shared" ref="CR69:CR132" si="118">1000*LN(CB69)</f>
        <v>53.100243577927195</v>
      </c>
      <c r="CS69" s="75">
        <f t="shared" ref="CS69:CS132" si="119">1000*LN(CC69)</f>
        <v>-6.6964759382595576</v>
      </c>
      <c r="CT69" s="75">
        <f t="shared" ref="CT69:CT132" si="120">1000*LN(CD69)</f>
        <v>-36.286074025047924</v>
      </c>
      <c r="CU69" s="130"/>
      <c r="CV69" s="45">
        <f t="shared" si="90"/>
        <v>0.99734580282714835</v>
      </c>
      <c r="CW69" s="45">
        <f t="shared" si="91"/>
        <v>1.0001632923897612</v>
      </c>
      <c r="CX69" s="45">
        <f t="shared" si="92"/>
        <v>0.99958757709627188</v>
      </c>
      <c r="CY69" s="45">
        <f t="shared" si="93"/>
        <v>1.0000250607424681</v>
      </c>
      <c r="CZ69" s="45">
        <f t="shared" si="94"/>
        <v>0.99976946365239316</v>
      </c>
      <c r="DA69" s="45">
        <f t="shared" si="95"/>
        <v>0.99967903469298924</v>
      </c>
      <c r="DB69" s="45">
        <f t="shared" si="96"/>
        <v>0.99983183295595113</v>
      </c>
      <c r="DC69" s="45">
        <f t="shared" si="97"/>
        <v>0.999902358930013</v>
      </c>
      <c r="DD69" s="45">
        <f t="shared" si="98"/>
        <v>0.9972124520639104</v>
      </c>
      <c r="DE69" s="45">
        <f t="shared" si="99"/>
        <v>0.9972124520639104</v>
      </c>
      <c r="DF69" s="45">
        <f t="shared" si="100"/>
        <v>0.9968923814630789</v>
      </c>
      <c r="DG69" s="45">
        <f t="shared" si="101"/>
        <v>0.99662741574824809</v>
      </c>
      <c r="DH69" s="45">
        <f t="shared" si="102"/>
        <v>0.99993306949276983</v>
      </c>
      <c r="DI69" s="45">
        <f t="shared" si="103"/>
        <v>0.99999058426091247</v>
      </c>
      <c r="DJ69" s="45">
        <f t="shared" si="104"/>
        <v>1.0000321632445006</v>
      </c>
    </row>
    <row r="70" spans="1:114" x14ac:dyDescent="0.2">
      <c r="A70" s="43">
        <v>132</v>
      </c>
      <c r="B70" s="43">
        <f t="shared" si="73"/>
        <v>405.15</v>
      </c>
      <c r="C70" s="44">
        <f t="shared" si="105"/>
        <v>2.4682216463038382</v>
      </c>
      <c r="E70" s="40">
        <f>'[4]methanogen M06-L TZVP smd redo'!I70</f>
        <v>2.6432705253123245</v>
      </c>
      <c r="F70" s="40">
        <f>'[4]methanogen M06-L TZVP smd redo'!N70</f>
        <v>2.477894723603935</v>
      </c>
      <c r="G70" s="40">
        <f>'[4]methanogen M06-L TZVP smd redo'!S70</f>
        <v>2.8915779670317665</v>
      </c>
      <c r="H70" s="40">
        <f>'[4]methanogen M06-L TZVP smd redo'!AB70</f>
        <v>2.7706195411396628</v>
      </c>
      <c r="I70" s="40">
        <f>'[4]methanogen M06-L TZVP smd redo'!AS70</f>
        <v>3.0807964699208767</v>
      </c>
      <c r="J70" s="40">
        <f>'[4]methanogen M06-L TZVP smd redo'!BJ70</f>
        <v>3.2526153554610637</v>
      </c>
      <c r="K70" s="40">
        <f>'[4]methanogen M06-L TZVP smd redo'!EV70</f>
        <v>3.3535183092341381</v>
      </c>
      <c r="L70" s="40">
        <f>'[4]methanogen M06-L TZVP smd redo'!CL70</f>
        <v>3.1066585340828734</v>
      </c>
      <c r="M70" s="40">
        <f>'[4]methanogen M06-L TZVP smd redo'!DG70</f>
        <v>3.1224171013515267</v>
      </c>
      <c r="N70" s="40">
        <f>'[4]methanogen M06-L TZVP smd redo'!EC70</f>
        <v>3.1903125135146482</v>
      </c>
      <c r="AA70" s="40">
        <f t="shared" si="74"/>
        <v>3.4429227291712361</v>
      </c>
      <c r="AB70" s="40"/>
      <c r="AC70" s="40">
        <f>EXP('d-beta'!Y71/1000)*'[3]methanogen M06-L TZVP smd redo'!EZ70</f>
        <v>5.8454097482998399</v>
      </c>
      <c r="AD70" s="40">
        <f>'[3]methanogen M06-L TZVP smd redo'!ET70</f>
        <v>2.3885800000000001</v>
      </c>
      <c r="AE70" s="40">
        <f>'[3]methanogen M06-L TZVP smd redo'!ER70</f>
        <v>1.12548</v>
      </c>
      <c r="AF70" s="40">
        <f>'[3]methanogen M06-L TZVP smd redo'!K70</f>
        <v>1.11263</v>
      </c>
      <c r="AG70" s="40">
        <f>'[3]methanogen M06-L TZVP smd redo'!J70</f>
        <v>5.20892</v>
      </c>
      <c r="AH70" s="40">
        <f>'[3]methanogen M06-L TZVP smd redo'!O70</f>
        <v>1.1076900000000001</v>
      </c>
      <c r="AI70" s="40">
        <f>'[3]methanogen M06-L TZVP smd redo'!N70</f>
        <v>5.00875</v>
      </c>
      <c r="AJ70" s="40">
        <f>'[3]methanogen M06-L TZVP smd redo'!S70</f>
        <v>1.10991</v>
      </c>
      <c r="AK70" s="40">
        <f>'[3]methanogen M06-L TZVP smd redo'!R70</f>
        <v>5.2886600000000001</v>
      </c>
      <c r="AL70" s="40">
        <f>'[3]methanogen M06-L TZVP smd redo'!Y70</f>
        <v>1.0970200000000001</v>
      </c>
      <c r="AM70" s="40">
        <f>'[3]methanogen M06-L TZVP smd redo'!W70</f>
        <v>5.52034</v>
      </c>
      <c r="AN70" s="40">
        <f>'[3]methanogen M06-L TZVP smd redo'!V70</f>
        <v>5.5027299999999997</v>
      </c>
      <c r="AO70" s="40">
        <f>'[3]methanogen M06-L TZVP smd redo'!AK70</f>
        <v>1.0884799999999999</v>
      </c>
      <c r="AP70" s="40">
        <f>PRODUCT('[3]methanogen M06-L TZVP smd redo'!AD70:AF70)^(1/3)</f>
        <v>5.2936306929304884</v>
      </c>
      <c r="AQ70" s="40">
        <f>'[3]methanogen M06-L TZVP smd redo'!BA70</f>
        <v>1.07633</v>
      </c>
      <c r="AR70" s="40">
        <f>PRODUCT('[3]methanogen M06-L TZVP smd redo'!AT70:AV70)^(1/3)</f>
        <v>5.1549192864835529</v>
      </c>
      <c r="AS70" s="41">
        <f>'[3]methanogen M06-L TZVP smd redo'!FO70</f>
        <v>1.07792</v>
      </c>
      <c r="AT70" s="40">
        <f>'[3]methanogen M06-L TZVP smd redo'!FK70</f>
        <v>5.0463100000000001</v>
      </c>
      <c r="AU70" s="40">
        <f>'[3]methanogen M06-L TZVP smd redo'!CD70</f>
        <v>5.1479900000000001</v>
      </c>
      <c r="AV70" s="40">
        <f>'[3]methanogen M06-L TZVP smd redo'!CG70</f>
        <v>3.2420399999999998</v>
      </c>
      <c r="AW70" s="40">
        <f>'[3]methanogen M06-L TZVP smd redo'!CK70</f>
        <v>1.0860799999999999</v>
      </c>
      <c r="AX70" s="40">
        <f>PRODUCT('[3]methanogen M06-L TZVP smd redo'!CN70:CP70)^(1/3)</f>
        <v>5.0838725350855896</v>
      </c>
      <c r="AY70" s="40">
        <f>'[3]methanogen M06-L TZVP smd redo'!DH70</f>
        <v>1.08639</v>
      </c>
      <c r="AZ70" s="40">
        <f>PRODUCT('[3]methanogen M06-L TZVP smd redo'!DJ70:DL70)^(1/3)</f>
        <v>5.1162779208888942</v>
      </c>
      <c r="BA70" s="40">
        <f>'[3]methanogen M06-L TZVP smd redo'!EI70</f>
        <v>1.09026</v>
      </c>
      <c r="BB70" s="40">
        <f>PRODUCT('[3]methanogen M06-L TZVP smd redo'!EJ70:EL70)^(1/3)</f>
        <v>5.3648147194469535</v>
      </c>
      <c r="BC70" s="40"/>
      <c r="BD70" s="44">
        <f>'[4]methanogen M06-L TZVP smd redo'!H70</f>
        <v>5.8109200000000003</v>
      </c>
      <c r="BE70" s="44">
        <f>'[4]methanogen M06-L TZVP smd redo'!M70</f>
        <v>5.56189</v>
      </c>
      <c r="BF70" s="44">
        <f>'[4]methanogen M06-L TZVP smd redo'!R70</f>
        <v>5.8869100000000003</v>
      </c>
      <c r="BG70" s="44">
        <f>'[4]methanogen M06-L TZVP smd redo'!Y70</f>
        <v>6.0533299999999999</v>
      </c>
      <c r="BH70" s="44">
        <f>'[4]methanogen M06-L TZVP smd redo'!Z70</f>
        <v>6.0732499999999998</v>
      </c>
      <c r="BI70" s="44">
        <f>PRODUCT('[4]methanogen M06-L TZVP smd redo'!AL70:AN70)^(1/3)</f>
        <v>5.7797627202103854</v>
      </c>
      <c r="BJ70" s="133">
        <f>PRODUCT('[4]methanogen M06-L TZVP smd redo'!BC70:BE70)^(1/3)</f>
        <v>5.5664410680398797</v>
      </c>
      <c r="BK70" s="133">
        <f>'[4]methanogen M06-L TZVP smd redo'!ER70</f>
        <v>5.4577600000000004</v>
      </c>
      <c r="BL70" s="40">
        <f>PRODUCT('[4]methanogen M06-L TZVP smd redo'!DZ70:EB70)^(1/3)</f>
        <v>5.8677031707675056</v>
      </c>
      <c r="BM70" s="40">
        <f>PRODUCT('[4]methanogen M06-L TZVP smd redo'!CI70:CK70)^(1/3)</f>
        <v>5.5386456740273191</v>
      </c>
      <c r="BN70" s="40">
        <f>PRODUCT('[4]methanogen M06-L TZVP smd redo'!DD70:DF70)^(1/3)</f>
        <v>5.5756284176759587</v>
      </c>
      <c r="BO70" s="40"/>
      <c r="BP70" s="45">
        <f t="shared" si="75"/>
        <v>1.1321600991781857</v>
      </c>
      <c r="BQ70" s="45">
        <f t="shared" si="76"/>
        <v>1.044774348288082</v>
      </c>
      <c r="BR70" s="45">
        <f t="shared" si="77"/>
        <v>0.94478937167376431</v>
      </c>
      <c r="BS70" s="45">
        <f t="shared" si="78"/>
        <v>0.96931791050920024</v>
      </c>
      <c r="BT70" s="45">
        <f t="shared" si="79"/>
        <v>1.0507784305337247</v>
      </c>
      <c r="BU70" s="45">
        <f t="shared" si="80"/>
        <v>1.0473319222661197</v>
      </c>
      <c r="BV70" s="45">
        <f t="shared" si="81"/>
        <v>1.038322807977849</v>
      </c>
      <c r="BW70" s="45">
        <f t="shared" si="82"/>
        <v>1.0199131270044632</v>
      </c>
      <c r="BX70" s="45">
        <f t="shared" si="83"/>
        <v>0.94391113335965493</v>
      </c>
      <c r="BY70" s="45">
        <f t="shared" si="84"/>
        <v>0.43795874796186562</v>
      </c>
      <c r="BZ70" s="45">
        <f t="shared" si="85"/>
        <v>0.97710723833909074</v>
      </c>
      <c r="CA70" s="45">
        <f t="shared" si="86"/>
        <v>0.63936576786080723</v>
      </c>
      <c r="CB70" s="45">
        <f t="shared" si="87"/>
        <v>1.0541211339606815</v>
      </c>
      <c r="CC70" s="45">
        <f t="shared" si="88"/>
        <v>0.99336707167726668</v>
      </c>
      <c r="CD70" s="45">
        <f t="shared" si="89"/>
        <v>0.96468119671753649</v>
      </c>
      <c r="CE70" s="39"/>
      <c r="CF70" s="75">
        <f t="shared" si="106"/>
        <v>124.12740015008139</v>
      </c>
      <c r="CG70" s="75">
        <f t="shared" si="107"/>
        <v>43.800927446977425</v>
      </c>
      <c r="CH70" s="75">
        <f t="shared" si="108"/>
        <v>-56.793263449129171</v>
      </c>
      <c r="CI70" s="75">
        <f t="shared" si="109"/>
        <v>-31.162639877334119</v>
      </c>
      <c r="CJ70" s="75">
        <f t="shared" si="110"/>
        <v>49.531251909135975</v>
      </c>
      <c r="CK70" s="75">
        <f t="shared" si="111"/>
        <v>46.245903869173141</v>
      </c>
      <c r="CL70" s="75">
        <f t="shared" si="112"/>
        <v>37.606726740971695</v>
      </c>
      <c r="CM70" s="75">
        <f t="shared" si="113"/>
        <v>19.717454065575673</v>
      </c>
      <c r="CN70" s="75">
        <f t="shared" si="114"/>
        <v>-57.723255658128778</v>
      </c>
      <c r="CO70" s="75">
        <f t="shared" si="115"/>
        <v>-825.63055577662988</v>
      </c>
      <c r="CP70" s="75">
        <f t="shared" si="116"/>
        <v>-23.158870077402817</v>
      </c>
      <c r="CQ70" s="75">
        <f t="shared" si="117"/>
        <v>-447.27858169887963</v>
      </c>
      <c r="CR70" s="75">
        <f t="shared" si="118"/>
        <v>52.707371371904536</v>
      </c>
      <c r="CS70" s="75">
        <f t="shared" si="119"/>
        <v>-6.6550239518147221</v>
      </c>
      <c r="CT70" s="75">
        <f t="shared" si="120"/>
        <v>-35.957598321868751</v>
      </c>
      <c r="CU70" s="130"/>
      <c r="CV70" s="45">
        <f t="shared" si="90"/>
        <v>0.99736369793423407</v>
      </c>
      <c r="CW70" s="45">
        <f t="shared" si="91"/>
        <v>1.0001649670307731</v>
      </c>
      <c r="CX70" s="45">
        <f t="shared" si="92"/>
        <v>0.99958750950499897</v>
      </c>
      <c r="CY70" s="45">
        <f t="shared" si="93"/>
        <v>1.000030389237279</v>
      </c>
      <c r="CZ70" s="45">
        <f t="shared" si="94"/>
        <v>0.99978098006896132</v>
      </c>
      <c r="DA70" s="45">
        <f t="shared" si="95"/>
        <v>0.99969077572826359</v>
      </c>
      <c r="DB70" s="45">
        <f t="shared" si="96"/>
        <v>0.99982873816333928</v>
      </c>
      <c r="DC70" s="45">
        <f t="shared" si="97"/>
        <v>0.99989943429515948</v>
      </c>
      <c r="DD70" s="45">
        <f t="shared" si="98"/>
        <v>0.99723703558206833</v>
      </c>
      <c r="DE70" s="45">
        <f t="shared" si="99"/>
        <v>0.99723703558206833</v>
      </c>
      <c r="DF70" s="45">
        <f t="shared" si="100"/>
        <v>0.99692866568599159</v>
      </c>
      <c r="DG70" s="45">
        <f t="shared" si="101"/>
        <v>0.99665769018791583</v>
      </c>
      <c r="DH70" s="45">
        <f t="shared" si="102"/>
        <v>0.99993789914823739</v>
      </c>
      <c r="DI70" s="45">
        <f t="shared" si="103"/>
        <v>0.99998429048439152</v>
      </c>
      <c r="DJ70" s="45">
        <f t="shared" si="104"/>
        <v>1.0000414928005572</v>
      </c>
    </row>
    <row r="71" spans="1:114" x14ac:dyDescent="0.2">
      <c r="A71" s="43">
        <v>134</v>
      </c>
      <c r="B71" s="43">
        <f t="shared" si="73"/>
        <v>407.15</v>
      </c>
      <c r="C71" s="44">
        <f t="shared" si="105"/>
        <v>2.4560972614515535</v>
      </c>
      <c r="E71" s="40">
        <f>'[4]methanogen M06-L TZVP smd redo'!I71</f>
        <v>2.6176695972630615</v>
      </c>
      <c r="F71" s="40">
        <f>'[4]methanogen M06-L TZVP smd redo'!N71</f>
        <v>2.4566593656294433</v>
      </c>
      <c r="G71" s="40">
        <f>'[4]methanogen M06-L TZVP smd redo'!S71</f>
        <v>2.8726718020444242</v>
      </c>
      <c r="H71" s="40">
        <f>'[4]methanogen M06-L TZVP smd redo'!AB71</f>
        <v>2.7439486571034788</v>
      </c>
      <c r="I71" s="40">
        <f>'[4]methanogen M06-L TZVP smd redo'!AS71</f>
        <v>3.0528072436390996</v>
      </c>
      <c r="J71" s="40">
        <f>'[4]methanogen M06-L TZVP smd redo'!BJ71</f>
        <v>3.2264221146705019</v>
      </c>
      <c r="K71" s="40">
        <f>'[4]methanogen M06-L TZVP smd redo'!EV71</f>
        <v>3.3217813167247812</v>
      </c>
      <c r="L71" s="40">
        <f>'[4]methanogen M06-L TZVP smd redo'!CL71</f>
        <v>3.0804575588161409</v>
      </c>
      <c r="M71" s="40">
        <f>'[4]methanogen M06-L TZVP smd redo'!DG71</f>
        <v>3.0946328597234452</v>
      </c>
      <c r="N71" s="40">
        <f>'[4]methanogen M06-L TZVP smd redo'!EC71</f>
        <v>3.1614769558236944</v>
      </c>
      <c r="AA71" s="40">
        <f t="shared" si="74"/>
        <v>3.4115119436548058</v>
      </c>
      <c r="AB71" s="40"/>
      <c r="AC71" s="40">
        <f>EXP('d-beta'!Y72/1000)*'[3]methanogen M06-L TZVP smd redo'!EZ71</f>
        <v>5.7798922209073993</v>
      </c>
      <c r="AD71" s="40">
        <f>'[3]methanogen M06-L TZVP smd redo'!ET71</f>
        <v>2.3767100000000001</v>
      </c>
      <c r="AE71" s="40">
        <f>'[3]methanogen M06-L TZVP smd redo'!ER71</f>
        <v>1.12456</v>
      </c>
      <c r="AF71" s="40">
        <f>'[3]methanogen M06-L TZVP smd redo'!K71</f>
        <v>1.11175</v>
      </c>
      <c r="AG71" s="40">
        <f>'[3]methanogen M06-L TZVP smd redo'!J71</f>
        <v>5.15</v>
      </c>
      <c r="AH71" s="40">
        <f>'[3]methanogen M06-L TZVP smd redo'!O71</f>
        <v>1.10683</v>
      </c>
      <c r="AI71" s="40">
        <f>'[3]methanogen M06-L TZVP smd redo'!N71</f>
        <v>4.95303</v>
      </c>
      <c r="AJ71" s="40">
        <f>'[3]methanogen M06-L TZVP smd redo'!S71</f>
        <v>1.10903</v>
      </c>
      <c r="AK71" s="40">
        <f>'[3]methanogen M06-L TZVP smd redo'!R71</f>
        <v>5.2288500000000004</v>
      </c>
      <c r="AL71" s="40">
        <f>'[3]methanogen M06-L TZVP smd redo'!Y71</f>
        <v>1.0962400000000001</v>
      </c>
      <c r="AM71" s="40">
        <f>'[3]methanogen M06-L TZVP smd redo'!W71</f>
        <v>5.4551299999999996</v>
      </c>
      <c r="AN71" s="40">
        <f>'[3]methanogen M06-L TZVP smd redo'!V71</f>
        <v>5.4376899999999999</v>
      </c>
      <c r="AO71" s="40">
        <f>'[3]methanogen M06-L TZVP smd redo'!AK71</f>
        <v>1.0878099999999999</v>
      </c>
      <c r="AP71" s="40">
        <f>PRODUCT('[3]methanogen M06-L TZVP smd redo'!AD71:AF71)^(1/3)</f>
        <v>5.233813486469117</v>
      </c>
      <c r="AQ71" s="40">
        <f>'[3]methanogen M06-L TZVP smd redo'!BA71</f>
        <v>1.07576</v>
      </c>
      <c r="AR71" s="40">
        <f>PRODUCT('[3]methanogen M06-L TZVP smd redo'!AT71:AV71)^(1/3)</f>
        <v>5.0978261952245418</v>
      </c>
      <c r="AS71" s="41">
        <f>'[3]methanogen M06-L TZVP smd redo'!FO71</f>
        <v>1.0773900000000001</v>
      </c>
      <c r="AT71" s="40">
        <f>'[3]methanogen M06-L TZVP smd redo'!FK71</f>
        <v>4.9922899999999997</v>
      </c>
      <c r="AU71" s="40">
        <f>'[3]methanogen M06-L TZVP smd redo'!CD71</f>
        <v>5.0898300000000001</v>
      </c>
      <c r="AV71" s="40">
        <f>'[3]methanogen M06-L TZVP smd redo'!CG71</f>
        <v>3.2160000000000002</v>
      </c>
      <c r="AW71" s="40">
        <f>'[3]methanogen M06-L TZVP smd redo'!CK71</f>
        <v>1.0854299999999999</v>
      </c>
      <c r="AX71" s="40">
        <f>PRODUCT('[3]methanogen M06-L TZVP smd redo'!CN71:CP71)^(1/3)</f>
        <v>5.0281704959023417</v>
      </c>
      <c r="AY71" s="40">
        <f>'[3]methanogen M06-L TZVP smd redo'!DH71</f>
        <v>1.0857399999999999</v>
      </c>
      <c r="AZ71" s="40">
        <f>PRODUCT('[3]methanogen M06-L TZVP smd redo'!DJ71:DL71)^(1/3)</f>
        <v>5.0600221679667312</v>
      </c>
      <c r="BA71" s="40">
        <f>'[3]methanogen M06-L TZVP smd redo'!EI71</f>
        <v>1.0895900000000001</v>
      </c>
      <c r="BB71" s="40">
        <f>PRODUCT('[3]methanogen M06-L TZVP smd redo'!EJ71:EL71)^(1/3)</f>
        <v>5.3037977935185276</v>
      </c>
      <c r="BC71" s="40"/>
      <c r="BD71" s="44">
        <f>'[4]methanogen M06-L TZVP smd redo'!H71</f>
        <v>5.7404999999999999</v>
      </c>
      <c r="BE71" s="44">
        <f>'[4]methanogen M06-L TZVP smd redo'!M71</f>
        <v>5.4956300000000002</v>
      </c>
      <c r="BF71" s="44">
        <f>'[4]methanogen M06-L TZVP smd redo'!R71</f>
        <v>5.8156100000000004</v>
      </c>
      <c r="BG71" s="44">
        <f>'[4]methanogen M06-L TZVP smd redo'!Y71</f>
        <v>5.9773699999999996</v>
      </c>
      <c r="BH71" s="44">
        <f>'[4]methanogen M06-L TZVP smd redo'!Z71</f>
        <v>5.9970800000000004</v>
      </c>
      <c r="BI71" s="44">
        <f>PRODUCT('[4]methanogen M06-L TZVP smd redo'!AL71:AN71)^(1/3)</f>
        <v>5.7107754851404655</v>
      </c>
      <c r="BJ71" s="133">
        <f>PRODUCT('[4]methanogen M06-L TZVP smd redo'!BC71:BE71)^(1/3)</f>
        <v>5.5017313276675202</v>
      </c>
      <c r="BK71" s="133">
        <f>'[4]methanogen M06-L TZVP smd redo'!ER71</f>
        <v>5.3965100000000001</v>
      </c>
      <c r="BL71" s="40">
        <f>PRODUCT('[4]methanogen M06-L TZVP smd redo'!DZ71:EB71)^(1/3)</f>
        <v>5.7972351026354945</v>
      </c>
      <c r="BM71" s="40">
        <f>PRODUCT('[4]methanogen M06-L TZVP smd redo'!CI71:CK71)^(1/3)</f>
        <v>5.4745393980706414</v>
      </c>
      <c r="BN71" s="40">
        <f>PRODUCT('[4]methanogen M06-L TZVP smd redo'!DD71:DF71)^(1/3)</f>
        <v>5.5108699745382754</v>
      </c>
      <c r="BO71" s="40"/>
      <c r="BP71" s="45">
        <f t="shared" si="75"/>
        <v>1.1322769089702334</v>
      </c>
      <c r="BQ71" s="45">
        <f t="shared" si="76"/>
        <v>1.0445572209191667</v>
      </c>
      <c r="BR71" s="45">
        <f t="shared" si="77"/>
        <v>0.94497911655011257</v>
      </c>
      <c r="BS71" s="45">
        <f t="shared" si="78"/>
        <v>0.96974027359981863</v>
      </c>
      <c r="BT71" s="45">
        <f t="shared" si="79"/>
        <v>1.0501340869737401</v>
      </c>
      <c r="BU71" s="45">
        <f t="shared" si="80"/>
        <v>1.0466827168312285</v>
      </c>
      <c r="BV71" s="45">
        <f t="shared" si="81"/>
        <v>1.0379960679689479</v>
      </c>
      <c r="BW71" s="45">
        <f t="shared" si="82"/>
        <v>1.0194980325557665</v>
      </c>
      <c r="BX71" s="45">
        <f t="shared" si="83"/>
        <v>0.94435749583847084</v>
      </c>
      <c r="BY71" s="45">
        <f t="shared" si="84"/>
        <v>0.44097030822920452</v>
      </c>
      <c r="BZ71" s="45">
        <f t="shared" si="85"/>
        <v>0.97704335492060745</v>
      </c>
      <c r="CA71" s="45">
        <f t="shared" si="86"/>
        <v>0.64108917800578524</v>
      </c>
      <c r="CB71" s="45">
        <f t="shared" si="87"/>
        <v>1.0537110515524308</v>
      </c>
      <c r="CC71" s="45">
        <f t="shared" si="88"/>
        <v>0.99340746984859174</v>
      </c>
      <c r="CD71" s="45">
        <f t="shared" si="89"/>
        <v>0.96499503243957885</v>
      </c>
      <c r="CE71" s="39"/>
      <c r="CF71" s="75">
        <f t="shared" si="106"/>
        <v>124.2305690982402</v>
      </c>
      <c r="CG71" s="75">
        <f t="shared" si="107"/>
        <v>43.593083586388701</v>
      </c>
      <c r="CH71" s="75">
        <f t="shared" si="108"/>
        <v>-56.5924506213481</v>
      </c>
      <c r="CI71" s="75">
        <f t="shared" si="109"/>
        <v>-30.727002514041562</v>
      </c>
      <c r="CJ71" s="75">
        <f t="shared" si="110"/>
        <v>48.917857895993549</v>
      </c>
      <c r="CK71" s="75">
        <f t="shared" si="111"/>
        <v>45.625845686608393</v>
      </c>
      <c r="CL71" s="75">
        <f t="shared" si="112"/>
        <v>37.291996652656906</v>
      </c>
      <c r="CM71" s="75">
        <f t="shared" si="113"/>
        <v>19.310381217628468</v>
      </c>
      <c r="CN71" s="75">
        <f t="shared" si="114"/>
        <v>-57.250481307882282</v>
      </c>
      <c r="CO71" s="75">
        <f t="shared" si="115"/>
        <v>-818.77773408038911</v>
      </c>
      <c r="CP71" s="75">
        <f t="shared" si="116"/>
        <v>-23.224252365468431</v>
      </c>
      <c r="CQ71" s="75">
        <f t="shared" si="117"/>
        <v>-444.5867084842543</v>
      </c>
      <c r="CR71" s="75">
        <f t="shared" si="118"/>
        <v>52.318267897497925</v>
      </c>
      <c r="CS71" s="75">
        <f t="shared" si="119"/>
        <v>-6.6143568600171765</v>
      </c>
      <c r="CT71" s="75">
        <f t="shared" si="120"/>
        <v>-35.632325387407114</v>
      </c>
      <c r="CU71" s="130"/>
      <c r="CV71" s="45">
        <f t="shared" si="90"/>
        <v>0.99738916470690697</v>
      </c>
      <c r="CW71" s="45">
        <f t="shared" si="91"/>
        <v>1.0001606156536837</v>
      </c>
      <c r="CX71" s="45">
        <f t="shared" si="92"/>
        <v>0.99958517920757817</v>
      </c>
      <c r="CY71" s="45">
        <f t="shared" si="93"/>
        <v>1.000038463208641</v>
      </c>
      <c r="CZ71" s="45">
        <f t="shared" si="94"/>
        <v>0.99978195798145475</v>
      </c>
      <c r="DA71" s="45">
        <f t="shared" si="95"/>
        <v>0.99969208142950716</v>
      </c>
      <c r="DB71" s="45">
        <f t="shared" si="96"/>
        <v>0.99982694348234447</v>
      </c>
      <c r="DC71" s="45">
        <f t="shared" si="97"/>
        <v>0.99990495651162969</v>
      </c>
      <c r="DD71" s="45">
        <f t="shared" si="98"/>
        <v>0.9972635599937768</v>
      </c>
      <c r="DE71" s="45">
        <f t="shared" si="99"/>
        <v>0.9972635599937768</v>
      </c>
      <c r="DF71" s="45">
        <f t="shared" si="100"/>
        <v>0.99695648402397863</v>
      </c>
      <c r="DG71" s="45">
        <f t="shared" si="101"/>
        <v>0.99668921638243979</v>
      </c>
      <c r="DH71" s="45">
        <f t="shared" si="102"/>
        <v>0.99993526370775798</v>
      </c>
      <c r="DI71" s="45">
        <f t="shared" si="103"/>
        <v>0.99998586843111026</v>
      </c>
      <c r="DJ71" s="45">
        <f t="shared" si="104"/>
        <v>1.0000416983191536</v>
      </c>
    </row>
    <row r="72" spans="1:114" x14ac:dyDescent="0.2">
      <c r="A72" s="43">
        <v>136</v>
      </c>
      <c r="B72" s="43">
        <f t="shared" si="73"/>
        <v>409.15</v>
      </c>
      <c r="C72" s="44">
        <f t="shared" si="105"/>
        <v>2.4440914090186974</v>
      </c>
      <c r="E72" s="40">
        <f>'[4]methanogen M06-L TZVP smd redo'!I72</f>
        <v>2.5928908118522109</v>
      </c>
      <c r="F72" s="40">
        <f>'[4]methanogen M06-L TZVP smd redo'!N72</f>
        <v>2.4377704339075823</v>
      </c>
      <c r="G72" s="40">
        <f>'[4]methanogen M06-L TZVP smd redo'!S72</f>
        <v>2.8438769921572682</v>
      </c>
      <c r="H72" s="40">
        <f>'[4]methanogen M06-L TZVP smd redo'!AB72</f>
        <v>2.7278909611878621</v>
      </c>
      <c r="I72" s="40">
        <f>'[4]methanogen M06-L TZVP smd redo'!AS72</f>
        <v>3.0323457832195366</v>
      </c>
      <c r="J72" s="40">
        <f>'[4]methanogen M06-L TZVP smd redo'!BJ72</f>
        <v>3.1973825506661502</v>
      </c>
      <c r="K72" s="40">
        <f>'[4]methanogen M06-L TZVP smd redo'!EV72</f>
        <v>3.2933966426051953</v>
      </c>
      <c r="L72" s="40">
        <f>'[4]methanogen M06-L TZVP smd redo'!CL72</f>
        <v>3.0524321092886275</v>
      </c>
      <c r="M72" s="40">
        <f>'[4]methanogen M06-L TZVP smd redo'!DG72</f>
        <v>3.0657448343840432</v>
      </c>
      <c r="N72" s="40">
        <f>'[4]methanogen M06-L TZVP smd redo'!EC72</f>
        <v>3.1289605396103148</v>
      </c>
      <c r="AA72" s="40">
        <f t="shared" si="74"/>
        <v>3.380480183672101</v>
      </c>
      <c r="AB72" s="40"/>
      <c r="AC72" s="40">
        <f>EXP('d-beta'!Y73/1000)*'[3]methanogen M06-L TZVP smd redo'!EZ72</f>
        <v>5.7157756725545807</v>
      </c>
      <c r="AD72" s="40">
        <f>'[3]methanogen M06-L TZVP smd redo'!ET72</f>
        <v>2.3650099999999998</v>
      </c>
      <c r="AE72" s="40">
        <f>'[3]methanogen M06-L TZVP smd redo'!ER72</f>
        <v>1.12364</v>
      </c>
      <c r="AF72" s="40">
        <f>'[3]methanogen M06-L TZVP smd redo'!K72</f>
        <v>1.1108800000000001</v>
      </c>
      <c r="AG72" s="40">
        <f>'[3]methanogen M06-L TZVP smd redo'!J72</f>
        <v>5.0923699999999998</v>
      </c>
      <c r="AH72" s="40">
        <f>'[3]methanogen M06-L TZVP smd redo'!O72</f>
        <v>1.10598</v>
      </c>
      <c r="AI72" s="40">
        <f>'[3]methanogen M06-L TZVP smd redo'!N72</f>
        <v>4.8985000000000003</v>
      </c>
      <c r="AJ72" s="40">
        <f>'[3]methanogen M06-L TZVP smd redo'!S72</f>
        <v>1.1081700000000001</v>
      </c>
      <c r="AK72" s="40">
        <f>'[3]methanogen M06-L TZVP smd redo'!R72</f>
        <v>5.1703400000000004</v>
      </c>
      <c r="AL72" s="40">
        <f>'[3]methanogen M06-L TZVP smd redo'!Y72</f>
        <v>1.0954600000000001</v>
      </c>
      <c r="AM72" s="40">
        <f>'[3]methanogen M06-L TZVP smd redo'!W72</f>
        <v>5.3913799999999998</v>
      </c>
      <c r="AN72" s="40">
        <f>'[3]methanogen M06-L TZVP smd redo'!V72</f>
        <v>5.3740899999999998</v>
      </c>
      <c r="AO72" s="40">
        <f>'[3]methanogen M06-L TZVP smd redo'!AK72</f>
        <v>1.08714</v>
      </c>
      <c r="AP72" s="40">
        <f>PRODUCT('[3]methanogen M06-L TZVP smd redo'!AD72:AF72)^(1/3)</f>
        <v>5.1752854541939044</v>
      </c>
      <c r="AQ72" s="40">
        <f>'[3]methanogen M06-L TZVP smd redo'!BA72</f>
        <v>1.0751999999999999</v>
      </c>
      <c r="AR72" s="40">
        <f>PRODUCT('[3]methanogen M06-L TZVP smd redo'!AT72:AV72)^(1/3)</f>
        <v>5.0419564229290481</v>
      </c>
      <c r="AS72" s="41">
        <f>'[3]methanogen M06-L TZVP smd redo'!FO72</f>
        <v>1.0768599999999999</v>
      </c>
      <c r="AT72" s="40">
        <f>'[3]methanogen M06-L TZVP smd redo'!FK72</f>
        <v>4.9394</v>
      </c>
      <c r="AU72" s="40">
        <f>'[3]methanogen M06-L TZVP smd redo'!CD72</f>
        <v>5.03294</v>
      </c>
      <c r="AV72" s="40">
        <f>'[3]methanogen M06-L TZVP smd redo'!CG72</f>
        <v>3.1904300000000001</v>
      </c>
      <c r="AW72" s="40">
        <f>'[3]methanogen M06-L TZVP smd redo'!CK72</f>
        <v>1.0847899999999999</v>
      </c>
      <c r="AX72" s="40">
        <f>PRODUCT('[3]methanogen M06-L TZVP smd redo'!CN72:CP72)^(1/3)</f>
        <v>4.9736476630533666</v>
      </c>
      <c r="AY72" s="40">
        <f>'[3]methanogen M06-L TZVP smd redo'!DH72</f>
        <v>1.0851</v>
      </c>
      <c r="AZ72" s="40">
        <f>PRODUCT('[3]methanogen M06-L TZVP smd redo'!DJ72:DL72)^(1/3)</f>
        <v>5.0049586115708946</v>
      </c>
      <c r="BA72" s="40">
        <f>'[3]methanogen M06-L TZVP smd redo'!EI72</f>
        <v>1.08893</v>
      </c>
      <c r="BB72" s="40">
        <f>PRODUCT('[3]methanogen M06-L TZVP smd redo'!EJ72:EL72)^(1/3)</f>
        <v>5.2441037968318263</v>
      </c>
      <c r="BC72" s="40"/>
      <c r="BD72" s="44">
        <f>'[4]methanogen M06-L TZVP smd redo'!H72</f>
        <v>5.6716800000000003</v>
      </c>
      <c r="BE72" s="44">
        <f>'[4]methanogen M06-L TZVP smd redo'!M72</f>
        <v>5.4308500000000004</v>
      </c>
      <c r="BF72" s="44">
        <f>'[4]methanogen M06-L TZVP smd redo'!R72</f>
        <v>5.7459100000000003</v>
      </c>
      <c r="BG72" s="44">
        <f>'[4]methanogen M06-L TZVP smd redo'!Y72</f>
        <v>5.9031599999999997</v>
      </c>
      <c r="BH72" s="44">
        <f>'[4]methanogen M06-L TZVP smd redo'!Z72</f>
        <v>5.9226700000000001</v>
      </c>
      <c r="BI72" s="44">
        <f>PRODUCT('[4]methanogen M06-L TZVP smd redo'!AL72:AN72)^(1/3)</f>
        <v>5.6433205939391335</v>
      </c>
      <c r="BJ72" s="133">
        <f>PRODUCT('[4]methanogen M06-L TZVP smd redo'!BC72:BE72)^(1/3)</f>
        <v>5.438444913395494</v>
      </c>
      <c r="BK72" s="133">
        <f>'[4]methanogen M06-L TZVP smd redo'!ER72</f>
        <v>5.3365600000000004</v>
      </c>
      <c r="BL72" s="40">
        <f>PRODUCT('[4]methanogen M06-L TZVP smd redo'!DZ72:EB72)^(1/3)</f>
        <v>5.7283297575807044</v>
      </c>
      <c r="BM72" s="40">
        <f>PRODUCT('[4]methanogen M06-L TZVP smd redo'!CI72:CK72)^(1/3)</f>
        <v>5.4118322284243634</v>
      </c>
      <c r="BN72" s="40">
        <f>PRODUCT('[4]methanogen M06-L TZVP smd redo'!DD72:DF72)^(1/3)</f>
        <v>5.4475302835287351</v>
      </c>
      <c r="BO72" s="40"/>
      <c r="BP72" s="45">
        <f t="shared" si="75"/>
        <v>1.1323759762026822</v>
      </c>
      <c r="BQ72" s="45">
        <f t="shared" si="76"/>
        <v>1.0443448079029987</v>
      </c>
      <c r="BR72" s="45">
        <f t="shared" si="77"/>
        <v>0.94516795424919642</v>
      </c>
      <c r="BS72" s="45">
        <f t="shared" si="78"/>
        <v>0.97015535223134164</v>
      </c>
      <c r="BT72" s="45">
        <f t="shared" si="79"/>
        <v>1.0495008924995126</v>
      </c>
      <c r="BU72" s="45">
        <f t="shared" si="80"/>
        <v>1.0460437080856138</v>
      </c>
      <c r="BV72" s="45">
        <f t="shared" si="81"/>
        <v>1.0376717395884636</v>
      </c>
      <c r="BW72" s="45">
        <f t="shared" si="82"/>
        <v>1.0190918706798937</v>
      </c>
      <c r="BX72" s="45">
        <f t="shared" si="83"/>
        <v>0.94480805531274792</v>
      </c>
      <c r="BY72" s="45">
        <f t="shared" si="84"/>
        <v>0.4439712173988169</v>
      </c>
      <c r="BZ72" s="45">
        <f t="shared" si="85"/>
        <v>0.97697523304299194</v>
      </c>
      <c r="CA72" s="45">
        <f t="shared" si="86"/>
        <v>0.64280179291528616</v>
      </c>
      <c r="CB72" s="45">
        <f t="shared" si="87"/>
        <v>1.0533028924263244</v>
      </c>
      <c r="CC72" s="45">
        <f t="shared" si="88"/>
        <v>0.99344692856278205</v>
      </c>
      <c r="CD72" s="45">
        <f t="shared" si="89"/>
        <v>0.96530583241705692</v>
      </c>
      <c r="CE72" s="39"/>
      <c r="CF72" s="75">
        <f t="shared" si="106"/>
        <v>124.31805909121933</v>
      </c>
      <c r="CG72" s="75">
        <f t="shared" si="107"/>
        <v>43.389710700567022</v>
      </c>
      <c r="CH72" s="75">
        <f t="shared" si="108"/>
        <v>-56.392637916157632</v>
      </c>
      <c r="CI72" s="75">
        <f t="shared" si="109"/>
        <v>-30.299063368934533</v>
      </c>
      <c r="CJ72" s="75">
        <f t="shared" si="110"/>
        <v>48.314710682679376</v>
      </c>
      <c r="CK72" s="75">
        <f t="shared" si="111"/>
        <v>45.015150702432528</v>
      </c>
      <c r="CL72" s="75">
        <f t="shared" si="112"/>
        <v>36.979491557243314</v>
      </c>
      <c r="CM72" s="75">
        <f t="shared" si="113"/>
        <v>18.911907860527656</v>
      </c>
      <c r="CN72" s="75">
        <f t="shared" si="114"/>
        <v>-56.773488190423386</v>
      </c>
      <c r="CO72" s="75">
        <f t="shared" si="115"/>
        <v>-811.99554432952766</v>
      </c>
      <c r="CP72" s="75">
        <f t="shared" si="116"/>
        <v>-23.293977267844213</v>
      </c>
      <c r="CQ72" s="75">
        <f t="shared" si="117"/>
        <v>-441.91885589540408</v>
      </c>
      <c r="CR72" s="75">
        <f t="shared" si="118"/>
        <v>51.930838917848021</v>
      </c>
      <c r="CS72" s="75">
        <f t="shared" si="119"/>
        <v>-6.5746370755910517</v>
      </c>
      <c r="CT72" s="75">
        <f t="shared" si="120"/>
        <v>-35.310303068687446</v>
      </c>
      <c r="CU72" s="130"/>
      <c r="CV72" s="45">
        <f t="shared" si="90"/>
        <v>0.99741381488377334</v>
      </c>
      <c r="CW72" s="45">
        <f t="shared" si="91"/>
        <v>1.0001547431496696</v>
      </c>
      <c r="CX72" s="45">
        <f t="shared" si="92"/>
        <v>0.99959504508371977</v>
      </c>
      <c r="CY72" s="45">
        <f t="shared" si="93"/>
        <v>1.0000282287039448</v>
      </c>
      <c r="CZ72" s="45">
        <f t="shared" si="94"/>
        <v>0.99978387838061578</v>
      </c>
      <c r="DA72" s="45">
        <f t="shared" si="95"/>
        <v>0.99969646559922842</v>
      </c>
      <c r="DB72" s="45">
        <f t="shared" si="96"/>
        <v>0.99983548923639842</v>
      </c>
      <c r="DC72" s="45">
        <f t="shared" si="97"/>
        <v>0.99990430108255446</v>
      </c>
      <c r="DD72" s="45">
        <f t="shared" si="98"/>
        <v>0.99727953018383386</v>
      </c>
      <c r="DE72" s="45">
        <f t="shared" si="99"/>
        <v>0.99727953018383386</v>
      </c>
      <c r="DF72" s="45">
        <f t="shared" si="100"/>
        <v>0.99697682153923783</v>
      </c>
      <c r="DG72" s="45">
        <f t="shared" si="101"/>
        <v>0.99671741421440008</v>
      </c>
      <c r="DH72" s="45">
        <f t="shared" si="102"/>
        <v>0.9999317960630224</v>
      </c>
      <c r="DI72" s="45">
        <f t="shared" si="103"/>
        <v>0.99998672796358146</v>
      </c>
      <c r="DJ72" s="45">
        <f t="shared" si="104"/>
        <v>1.0000332980798725</v>
      </c>
    </row>
    <row r="73" spans="1:114" x14ac:dyDescent="0.2">
      <c r="A73" s="43">
        <v>138</v>
      </c>
      <c r="B73" s="43">
        <f t="shared" si="73"/>
        <v>411.15</v>
      </c>
      <c r="C73" s="44">
        <f t="shared" si="105"/>
        <v>2.4322023592362885</v>
      </c>
      <c r="E73" s="40">
        <f>'[4]methanogen M06-L TZVP smd redo'!I73</f>
        <v>2.5673312177867391</v>
      </c>
      <c r="F73" s="40">
        <f>'[4]methanogen M06-L TZVP smd redo'!N73</f>
        <v>2.4097996874063998</v>
      </c>
      <c r="G73" s="40">
        <f>'[4]methanogen M06-L TZVP smd redo'!S73</f>
        <v>2.8267301606816897</v>
      </c>
      <c r="H73" s="40">
        <f>'[4]methanogen M06-L TZVP smd redo'!AB73</f>
        <v>2.702190959103179</v>
      </c>
      <c r="I73" s="40">
        <f>'[4]methanogen M06-L TZVP smd redo'!AS73</f>
        <v>2.9998008456253444</v>
      </c>
      <c r="J73" s="40">
        <f>'[4]methanogen M06-L TZVP smd redo'!BJ73</f>
        <v>3.1641640629960222</v>
      </c>
      <c r="K73" s="40">
        <f>'[4]methanogen M06-L TZVP smd redo'!EV73</f>
        <v>3.2601275126291629</v>
      </c>
      <c r="L73" s="40">
        <f>'[4]methanogen M06-L TZVP smd redo'!CL73</f>
        <v>3.0323979145532309</v>
      </c>
      <c r="M73" s="40">
        <f>'[4]methanogen M06-L TZVP smd redo'!DG73</f>
        <v>3.043038351451699</v>
      </c>
      <c r="N73" s="40">
        <f>'[4]methanogen M06-L TZVP smd redo'!EC73</f>
        <v>3.1051778645065919</v>
      </c>
      <c r="AA73" s="40">
        <f t="shared" si="74"/>
        <v>3.3498218085081728</v>
      </c>
      <c r="AB73" s="40"/>
      <c r="AC73" s="40">
        <f>EXP('d-beta'!Y74/1000)*'[3]methanogen M06-L TZVP smd redo'!EZ73</f>
        <v>5.653024199664352</v>
      </c>
      <c r="AD73" s="40">
        <f>'[3]methanogen M06-L TZVP smd redo'!ET73</f>
        <v>2.3534799999999998</v>
      </c>
      <c r="AE73" s="40">
        <f>'[3]methanogen M06-L TZVP smd redo'!ER73</f>
        <v>1.1227400000000001</v>
      </c>
      <c r="AF73" s="40">
        <f>'[3]methanogen M06-L TZVP smd redo'!K73</f>
        <v>1.11002</v>
      </c>
      <c r="AG73" s="40">
        <f>'[3]methanogen M06-L TZVP smd redo'!J73</f>
        <v>5.0359800000000003</v>
      </c>
      <c r="AH73" s="40">
        <f>'[3]methanogen M06-L TZVP smd redo'!O73</f>
        <v>1.1051500000000001</v>
      </c>
      <c r="AI73" s="40">
        <f>'[3]methanogen M06-L TZVP smd redo'!N73</f>
        <v>4.8451399999999998</v>
      </c>
      <c r="AJ73" s="40">
        <f>'[3]methanogen M06-L TZVP smd redo'!S73</f>
        <v>1.10731</v>
      </c>
      <c r="AK73" s="40">
        <f>'[3]methanogen M06-L TZVP smd redo'!R73</f>
        <v>5.1130899999999997</v>
      </c>
      <c r="AL73" s="40">
        <f>'[3]methanogen M06-L TZVP smd redo'!Y73</f>
        <v>1.0947</v>
      </c>
      <c r="AM73" s="40">
        <f>'[3]methanogen M06-L TZVP smd redo'!W73</f>
        <v>5.3290300000000004</v>
      </c>
      <c r="AN73" s="40">
        <f>'[3]methanogen M06-L TZVP smd redo'!V73</f>
        <v>5.3118999999999996</v>
      </c>
      <c r="AO73" s="40">
        <f>'[3]methanogen M06-L TZVP smd redo'!AK73</f>
        <v>1.08649</v>
      </c>
      <c r="AP73" s="40">
        <f>PRODUCT('[3]methanogen M06-L TZVP smd redo'!AD73:AF73)^(1/3)</f>
        <v>5.1180167276851192</v>
      </c>
      <c r="AQ73" s="40">
        <f>'[3]methanogen M06-L TZVP smd redo'!BA73</f>
        <v>1.0746500000000001</v>
      </c>
      <c r="AR73" s="40">
        <f>PRODUCT('[3]methanogen M06-L TZVP smd redo'!AT73:AV73)^(1/3)</f>
        <v>4.9872733187114999</v>
      </c>
      <c r="AS73" s="41">
        <f>'[3]methanogen M06-L TZVP smd redo'!FO73</f>
        <v>1.0763400000000001</v>
      </c>
      <c r="AT73" s="40">
        <f>'[3]methanogen M06-L TZVP smd redo'!FK73</f>
        <v>4.8875999999999999</v>
      </c>
      <c r="AU73" s="40">
        <f>'[3]methanogen M06-L TZVP smd redo'!CD73</f>
        <v>4.9772699999999999</v>
      </c>
      <c r="AV73" s="40">
        <f>'[3]methanogen M06-L TZVP smd redo'!CG73</f>
        <v>3.16533</v>
      </c>
      <c r="AW73" s="40">
        <f>'[3]methanogen M06-L TZVP smd redo'!CK73</f>
        <v>1.0841499999999999</v>
      </c>
      <c r="AX73" s="40">
        <f>PRODUCT('[3]methanogen M06-L TZVP smd redo'!CN73:CP73)^(1/3)</f>
        <v>4.9202741657470419</v>
      </c>
      <c r="AY73" s="40">
        <f>'[3]methanogen M06-L TZVP smd redo'!DH73</f>
        <v>1.08446</v>
      </c>
      <c r="AZ73" s="40">
        <f>PRODUCT('[3]methanogen M06-L TZVP smd redo'!DJ73:DL73)^(1/3)</f>
        <v>4.9510607117591361</v>
      </c>
      <c r="BA73" s="40">
        <f>'[3]methanogen M06-L TZVP smd redo'!EI73</f>
        <v>1.0882700000000001</v>
      </c>
      <c r="BB73" s="40">
        <f>PRODUCT('[3]methanogen M06-L TZVP smd redo'!EJ73:EL73)^(1/3)</f>
        <v>5.1856892363685034</v>
      </c>
      <c r="BC73" s="40"/>
      <c r="BD73" s="44">
        <f>'[4]methanogen M06-L TZVP smd redo'!H73</f>
        <v>5.6043900000000004</v>
      </c>
      <c r="BE73" s="44">
        <f>'[4]methanogen M06-L TZVP smd redo'!M73</f>
        <v>5.3675100000000002</v>
      </c>
      <c r="BF73" s="44">
        <f>'[4]methanogen M06-L TZVP smd redo'!R73</f>
        <v>5.6777800000000003</v>
      </c>
      <c r="BG73" s="44">
        <f>'[4]methanogen M06-L TZVP smd redo'!Y73</f>
        <v>5.8306500000000003</v>
      </c>
      <c r="BH73" s="44">
        <f>'[4]methanogen M06-L TZVP smd redo'!Z73</f>
        <v>5.8499600000000003</v>
      </c>
      <c r="BI73" s="44">
        <f>PRODUCT('[4]methanogen M06-L TZVP smd redo'!AL73:AN73)^(1/3)</f>
        <v>5.5773549090134411</v>
      </c>
      <c r="BJ73" s="133">
        <f>PRODUCT('[4]methanogen M06-L TZVP smd redo'!BC73:BE73)^(1/3)</f>
        <v>5.3765318410934224</v>
      </c>
      <c r="BK73" s="133">
        <f>'[4]methanogen M06-L TZVP smd redo'!ER73</f>
        <v>5.2778700000000001</v>
      </c>
      <c r="BL73" s="40">
        <f>PRODUCT('[4]methanogen M06-L TZVP smd redo'!DZ73:EB73)^(1/3)</f>
        <v>5.6609538792570895</v>
      </c>
      <c r="BM73" s="40">
        <f>PRODUCT('[4]methanogen M06-L TZVP smd redo'!CI73:CK73)^(1/3)</f>
        <v>5.3504910031942812</v>
      </c>
      <c r="BN73" s="40">
        <f>PRODUCT('[4]methanogen M06-L TZVP smd redo'!DD73:DF73)^(1/3)</f>
        <v>5.3855660640642746</v>
      </c>
      <c r="BO73" s="40"/>
      <c r="BP73" s="45">
        <f t="shared" si="75"/>
        <v>1.1324829981373805</v>
      </c>
      <c r="BQ73" s="45">
        <f t="shared" si="76"/>
        <v>1.0441321953755094</v>
      </c>
      <c r="BR73" s="45">
        <f t="shared" si="77"/>
        <v>0.9453536417402576</v>
      </c>
      <c r="BS73" s="45">
        <f t="shared" si="78"/>
        <v>0.97056732011842817</v>
      </c>
      <c r="BT73" s="45">
        <f t="shared" si="79"/>
        <v>1.0488771282146683</v>
      </c>
      <c r="BU73" s="45">
        <f t="shared" si="80"/>
        <v>1.0454149135421191</v>
      </c>
      <c r="BV73" s="45">
        <f t="shared" si="81"/>
        <v>1.0373517862174844</v>
      </c>
      <c r="BW73" s="45">
        <f t="shared" si="82"/>
        <v>1.0186934958787204</v>
      </c>
      <c r="BX73" s="45">
        <f t="shared" si="83"/>
        <v>0.94524295639422695</v>
      </c>
      <c r="BY73" s="45">
        <f t="shared" si="84"/>
        <v>0.4469539311740543</v>
      </c>
      <c r="BZ73" s="45">
        <f t="shared" si="85"/>
        <v>0.97691783253646081</v>
      </c>
      <c r="CA73" s="45">
        <f t="shared" si="86"/>
        <v>0.64450656884311286</v>
      </c>
      <c r="CB73" s="45">
        <f t="shared" si="87"/>
        <v>1.0529006516784292</v>
      </c>
      <c r="CC73" s="45">
        <f t="shared" si="88"/>
        <v>0.99348720998818763</v>
      </c>
      <c r="CD73" s="45">
        <f t="shared" si="89"/>
        <v>0.96561293873566822</v>
      </c>
      <c r="CE73" s="39"/>
      <c r="CF73" s="75">
        <f t="shared" si="106"/>
        <v>124.41256558013589</v>
      </c>
      <c r="CG73" s="75">
        <f t="shared" si="107"/>
        <v>43.186105367216449</v>
      </c>
      <c r="CH73" s="75">
        <f t="shared" si="108"/>
        <v>-56.196197428990253</v>
      </c>
      <c r="CI73" s="75">
        <f t="shared" si="109"/>
        <v>-29.874512350755712</v>
      </c>
      <c r="CJ73" s="75">
        <f t="shared" si="110"/>
        <v>47.720190251127455</v>
      </c>
      <c r="CK73" s="75">
        <f t="shared" si="111"/>
        <v>44.413853066478559</v>
      </c>
      <c r="CL73" s="75">
        <f t="shared" si="112"/>
        <v>36.671106259885654</v>
      </c>
      <c r="CM73" s="75">
        <f t="shared" si="113"/>
        <v>18.520919866614324</v>
      </c>
      <c r="CN73" s="75">
        <f t="shared" si="114"/>
        <v>-56.313287818623166</v>
      </c>
      <c r="CO73" s="75">
        <f t="shared" si="115"/>
        <v>-805.29975193028474</v>
      </c>
      <c r="CP73" s="75">
        <f t="shared" si="116"/>
        <v>-23.352732281164887</v>
      </c>
      <c r="CQ73" s="75">
        <f t="shared" si="117"/>
        <v>-439.27026450105205</v>
      </c>
      <c r="CR73" s="75">
        <f t="shared" si="118"/>
        <v>51.548880817063917</v>
      </c>
      <c r="CS73" s="75">
        <f t="shared" si="119"/>
        <v>-6.5340907639347732</v>
      </c>
      <c r="CT73" s="75">
        <f t="shared" si="120"/>
        <v>-34.992209603764039</v>
      </c>
      <c r="CU73" s="130"/>
      <c r="CV73" s="45">
        <f t="shared" si="90"/>
        <v>0.99743924309336063</v>
      </c>
      <c r="CW73" s="45">
        <f t="shared" si="91"/>
        <v>1.0001571528235553</v>
      </c>
      <c r="CX73" s="45">
        <f t="shared" si="92"/>
        <v>0.99958424475461627</v>
      </c>
      <c r="CY73" s="45">
        <f t="shared" si="93"/>
        <v>1.0000375055629276</v>
      </c>
      <c r="CZ73" s="45">
        <f t="shared" si="94"/>
        <v>0.99978994925501541</v>
      </c>
      <c r="DA73" s="45">
        <f t="shared" si="95"/>
        <v>0.99970328021374333</v>
      </c>
      <c r="DB73" s="45">
        <f t="shared" si="96"/>
        <v>0.99983615521441216</v>
      </c>
      <c r="DC73" s="45">
        <f t="shared" si="97"/>
        <v>0.99990434838682252</v>
      </c>
      <c r="DD73" s="45">
        <f t="shared" si="98"/>
        <v>0.99730509119909427</v>
      </c>
      <c r="DE73" s="45">
        <f t="shared" si="99"/>
        <v>0.99730509119909427</v>
      </c>
      <c r="DF73" s="45">
        <f t="shared" si="100"/>
        <v>0.99700917104560116</v>
      </c>
      <c r="DG73" s="45">
        <f t="shared" si="101"/>
        <v>0.99675046638132425</v>
      </c>
      <c r="DH73" s="45">
        <f t="shared" si="102"/>
        <v>0.99994119985481678</v>
      </c>
      <c r="DI73" s="45">
        <f t="shared" si="103"/>
        <v>0.99998939184412672</v>
      </c>
      <c r="DJ73" s="45">
        <f t="shared" si="104"/>
        <v>1.000043108189842</v>
      </c>
    </row>
    <row r="74" spans="1:114" x14ac:dyDescent="0.2">
      <c r="A74" s="43">
        <v>140</v>
      </c>
      <c r="B74" s="43">
        <f t="shared" si="73"/>
        <v>413.15</v>
      </c>
      <c r="C74" s="44">
        <f t="shared" si="105"/>
        <v>2.4204284158296021</v>
      </c>
      <c r="E74" s="40">
        <f>'[4]methanogen M06-L TZVP smd redo'!I74</f>
        <v>2.542682009334829</v>
      </c>
      <c r="F74" s="40">
        <f>'[4]methanogen M06-L TZVP smd redo'!N74</f>
        <v>2.392566184224787</v>
      </c>
      <c r="G74" s="40">
        <f>'[4]methanogen M06-L TZVP smd redo'!S74</f>
        <v>2.8084139710395917</v>
      </c>
      <c r="H74" s="40">
        <f>'[4]methanogen M06-L TZVP smd redo'!AB74</f>
        <v>2.674079674710006</v>
      </c>
      <c r="I74" s="40">
        <f>'[4]methanogen M06-L TZVP smd redo'!AS74</f>
        <v>2.9762939373934039</v>
      </c>
      <c r="J74" s="40">
        <f>'[4]methanogen M06-L TZVP smd redo'!BJ74</f>
        <v>3.1385067913076714</v>
      </c>
      <c r="K74" s="40">
        <f>'[4]methanogen M06-L TZVP smd redo'!EV74</f>
        <v>3.2248405197803365</v>
      </c>
      <c r="L74" s="40">
        <f>'[4]methanogen M06-L TZVP smd redo'!CL74</f>
        <v>2.9985503952263404</v>
      </c>
      <c r="M74" s="40">
        <f>'[4]methanogen M06-L TZVP smd redo'!DG74</f>
        <v>3.0178626616399473</v>
      </c>
      <c r="N74" s="40">
        <f>'[4]methanogen M06-L TZVP smd redo'!EC74</f>
        <v>3.0688016334992074</v>
      </c>
      <c r="AA74" s="40">
        <f t="shared" si="74"/>
        <v>3.31953127205839</v>
      </c>
      <c r="AB74" s="40"/>
      <c r="AC74" s="40">
        <f>EXP('d-beta'!Y75/1000)*'[3]methanogen M06-L TZVP smd redo'!EZ74</f>
        <v>5.5915920173552029</v>
      </c>
      <c r="AD74" s="40">
        <f>'[3]methanogen M06-L TZVP smd redo'!ET74</f>
        <v>2.34212</v>
      </c>
      <c r="AE74" s="40">
        <f>'[3]methanogen M06-L TZVP smd redo'!ER74</f>
        <v>1.1218399999999999</v>
      </c>
      <c r="AF74" s="40">
        <f>'[3]methanogen M06-L TZVP smd redo'!K74</f>
        <v>1.10917</v>
      </c>
      <c r="AG74" s="40">
        <f>'[3]methanogen M06-L TZVP smd redo'!J74</f>
        <v>4.9807899999999998</v>
      </c>
      <c r="AH74" s="40">
        <f>'[3]methanogen M06-L TZVP smd redo'!O74</f>
        <v>1.10432</v>
      </c>
      <c r="AI74" s="40">
        <f>'[3]methanogen M06-L TZVP smd redo'!N74</f>
        <v>4.79291</v>
      </c>
      <c r="AJ74" s="40">
        <f>'[3]methanogen M06-L TZVP smd redo'!S74</f>
        <v>1.10646</v>
      </c>
      <c r="AK74" s="40">
        <f>'[3]methanogen M06-L TZVP smd redo'!R74</f>
        <v>5.0570700000000004</v>
      </c>
      <c r="AL74" s="40">
        <f>'[3]methanogen M06-L TZVP smd redo'!Y74</f>
        <v>1.09395</v>
      </c>
      <c r="AM74" s="40">
        <f>'[3]methanogen M06-L TZVP smd redo'!W74</f>
        <v>5.2680400000000001</v>
      </c>
      <c r="AN74" s="40">
        <f>'[3]methanogen M06-L TZVP smd redo'!V74</f>
        <v>5.25108</v>
      </c>
      <c r="AO74" s="40">
        <f>'[3]methanogen M06-L TZVP smd redo'!AK74</f>
        <v>1.0858399999999999</v>
      </c>
      <c r="AP74" s="40">
        <f>PRODUCT('[3]methanogen M06-L TZVP smd redo'!AD74:AF74)^(1/3)</f>
        <v>5.0619606003043485</v>
      </c>
      <c r="AQ74" s="40">
        <f>'[3]methanogen M06-L TZVP smd redo'!BA74</f>
        <v>1.0741000000000001</v>
      </c>
      <c r="AR74" s="40">
        <f>PRODUCT('[3]methanogen M06-L TZVP smd redo'!AT74:AV74)^(1/3)</f>
        <v>4.9337368760999532</v>
      </c>
      <c r="AS74" s="41">
        <f>'[3]methanogen M06-L TZVP smd redo'!FO74</f>
        <v>1.0758300000000001</v>
      </c>
      <c r="AT74" s="40">
        <f>'[3]methanogen M06-L TZVP smd redo'!FK74</f>
        <v>4.8368599999999997</v>
      </c>
      <c r="AU74" s="40">
        <f>'[3]methanogen M06-L TZVP smd redo'!CD74</f>
        <v>4.9227999999999996</v>
      </c>
      <c r="AV74" s="40">
        <f>'[3]methanogen M06-L TZVP smd redo'!CG74</f>
        <v>3.1406900000000002</v>
      </c>
      <c r="AW74" s="40">
        <f>'[3]methanogen M06-L TZVP smd redo'!CK74</f>
        <v>1.0835300000000001</v>
      </c>
      <c r="AX74" s="40">
        <f>PRODUCT('[3]methanogen M06-L TZVP smd redo'!CN74:CP74)^(1/3)</f>
        <v>4.8680234222689611</v>
      </c>
      <c r="AY74" s="40">
        <f>'[3]methanogen M06-L TZVP smd redo'!DH74</f>
        <v>1.0838300000000001</v>
      </c>
      <c r="AZ74" s="40">
        <f>PRODUCT('[3]methanogen M06-L TZVP smd redo'!DJ74:DL74)^(1/3)</f>
        <v>4.8982950609892919</v>
      </c>
      <c r="BA74" s="40">
        <f>'[3]methanogen M06-L TZVP smd redo'!EI74</f>
        <v>1.0876300000000001</v>
      </c>
      <c r="BB74" s="40">
        <f>PRODUCT('[3]methanogen M06-L TZVP smd redo'!EJ74:EL74)^(1/3)</f>
        <v>5.1285209713526534</v>
      </c>
      <c r="BC74" s="40"/>
      <c r="BD74" s="44">
        <f>'[4]methanogen M06-L TZVP smd redo'!H74</f>
        <v>5.5385900000000001</v>
      </c>
      <c r="BE74" s="44">
        <f>'[4]methanogen M06-L TZVP smd redo'!M74</f>
        <v>5.3055700000000003</v>
      </c>
      <c r="BF74" s="44">
        <f>'[4]methanogen M06-L TZVP smd redo'!R74</f>
        <v>5.6111599999999999</v>
      </c>
      <c r="BG74" s="44">
        <f>'[4]methanogen M06-L TZVP smd redo'!Y74</f>
        <v>5.7597800000000001</v>
      </c>
      <c r="BH74" s="44">
        <f>'[4]methanogen M06-L TZVP smd redo'!Z74</f>
        <v>5.7788899999999996</v>
      </c>
      <c r="BI74" s="44">
        <f>PRODUCT('[4]methanogen M06-L TZVP smd redo'!AL74:AN74)^(1/3)</f>
        <v>5.5128384362468177</v>
      </c>
      <c r="BJ74" s="133">
        <f>PRODUCT('[4]methanogen M06-L TZVP smd redo'!BC74:BE74)^(1/3)</f>
        <v>5.3159587517030147</v>
      </c>
      <c r="BK74" s="133">
        <f>'[4]methanogen M06-L TZVP smd redo'!ER74</f>
        <v>5.2204199999999998</v>
      </c>
      <c r="BL74" s="40">
        <f>PRODUCT('[4]methanogen M06-L TZVP smd redo'!DZ74:EB74)^(1/3)</f>
        <v>5.5950508347846215</v>
      </c>
      <c r="BM74" s="40">
        <f>PRODUCT('[4]methanogen M06-L TZVP smd redo'!CI74:CK74)^(1/3)</f>
        <v>5.2904657208303041</v>
      </c>
      <c r="BN74" s="40">
        <f>PRODUCT('[4]methanogen M06-L TZVP smd redo'!DD74:DF74)^(1/3)</f>
        <v>5.3249407247860798</v>
      </c>
      <c r="BO74" s="40"/>
      <c r="BP74" s="45">
        <f t="shared" si="75"/>
        <v>1.1325755451748116</v>
      </c>
      <c r="BQ74" s="45">
        <f t="shared" si="76"/>
        <v>1.0439198804275507</v>
      </c>
      <c r="BR74" s="45">
        <f t="shared" si="77"/>
        <v>0.94553889035422278</v>
      </c>
      <c r="BS74" s="45">
        <f t="shared" si="78"/>
        <v>0.97097539492878393</v>
      </c>
      <c r="BT74" s="45">
        <f t="shared" si="79"/>
        <v>1.0482603593103506</v>
      </c>
      <c r="BU74" s="45">
        <f t="shared" si="80"/>
        <v>1.044793905464297</v>
      </c>
      <c r="BV74" s="45">
        <f t="shared" si="81"/>
        <v>1.0370355929644357</v>
      </c>
      <c r="BW74" s="45">
        <f t="shared" si="82"/>
        <v>1.0183009703631154</v>
      </c>
      <c r="BX74" s="45">
        <f t="shared" si="83"/>
        <v>0.9456752320401125</v>
      </c>
      <c r="BY74" s="45">
        <f t="shared" si="84"/>
        <v>0.4499237983395199</v>
      </c>
      <c r="BZ74" s="45">
        <f t="shared" si="85"/>
        <v>0.97686466278274431</v>
      </c>
      <c r="CA74" s="45">
        <f t="shared" si="86"/>
        <v>0.64619611621287187</v>
      </c>
      <c r="CB74" s="45">
        <f t="shared" si="87"/>
        <v>1.0525007992193689</v>
      </c>
      <c r="CC74" s="45">
        <f t="shared" si="88"/>
        <v>0.99352574878527677</v>
      </c>
      <c r="CD74" s="45">
        <f t="shared" si="89"/>
        <v>0.96591633989755377</v>
      </c>
      <c r="CE74" s="39"/>
      <c r="CF74" s="75">
        <f t="shared" si="106"/>
        <v>124.49428270639372</v>
      </c>
      <c r="CG74" s="75">
        <f t="shared" si="107"/>
        <v>42.982743630073223</v>
      </c>
      <c r="CH74" s="75">
        <f t="shared" si="108"/>
        <v>-56.00025967852207</v>
      </c>
      <c r="CI74" s="75">
        <f t="shared" si="109"/>
        <v>-29.45415094103533</v>
      </c>
      <c r="CJ74" s="75">
        <f t="shared" si="110"/>
        <v>47.131989500562362</v>
      </c>
      <c r="CK74" s="75">
        <f t="shared" si="111"/>
        <v>43.819646315031036</v>
      </c>
      <c r="CL74" s="75">
        <f t="shared" si="112"/>
        <v>36.366251671325465</v>
      </c>
      <c r="CM74" s="75">
        <f t="shared" si="113"/>
        <v>18.135523119623965</v>
      </c>
      <c r="CN74" s="75">
        <f t="shared" si="114"/>
        <v>-55.856075384938947</v>
      </c>
      <c r="CO74" s="75">
        <f t="shared" si="115"/>
        <v>-798.67704758019318</v>
      </c>
      <c r="CP74" s="75">
        <f t="shared" si="116"/>
        <v>-23.407159786639017</v>
      </c>
      <c r="CQ74" s="75">
        <f t="shared" si="117"/>
        <v>-436.65223580343729</v>
      </c>
      <c r="CR74" s="75">
        <f t="shared" si="118"/>
        <v>51.169045927430737</v>
      </c>
      <c r="CS74" s="75">
        <f t="shared" si="119"/>
        <v>-6.4953000787267907</v>
      </c>
      <c r="CT74" s="75">
        <f t="shared" si="120"/>
        <v>-34.678053180936665</v>
      </c>
      <c r="CU74" s="130"/>
      <c r="CV74" s="45">
        <f t="shared" si="90"/>
        <v>0.99746376682513038</v>
      </c>
      <c r="CW74" s="45">
        <f t="shared" si="91"/>
        <v>1.0001497575203311</v>
      </c>
      <c r="CX74" s="45">
        <f t="shared" si="92"/>
        <v>0.99958531681523466</v>
      </c>
      <c r="CY74" s="45">
        <f t="shared" si="93"/>
        <v>1.0000462320765617</v>
      </c>
      <c r="CZ74" s="45">
        <f t="shared" si="94"/>
        <v>0.99978639600984409</v>
      </c>
      <c r="DA74" s="45">
        <f t="shared" si="95"/>
        <v>0.99969868254662653</v>
      </c>
      <c r="DB74" s="45">
        <f t="shared" si="96"/>
        <v>0.99983829465939533</v>
      </c>
      <c r="DC74" s="45">
        <f t="shared" si="97"/>
        <v>0.99991394378908338</v>
      </c>
      <c r="DD74" s="45">
        <f t="shared" si="98"/>
        <v>0.99733305195684541</v>
      </c>
      <c r="DE74" s="45">
        <f t="shared" si="99"/>
        <v>0.99733305195684541</v>
      </c>
      <c r="DF74" s="45">
        <f t="shared" si="100"/>
        <v>0.99703253810146453</v>
      </c>
      <c r="DG74" s="45">
        <f t="shared" si="101"/>
        <v>0.99678552564736178</v>
      </c>
      <c r="DH74" s="45">
        <f t="shared" si="102"/>
        <v>0.99993051292783952</v>
      </c>
      <c r="DI74" s="45">
        <f t="shared" si="103"/>
        <v>0.99998074583999697</v>
      </c>
      <c r="DJ74" s="45">
        <f t="shared" si="104"/>
        <v>1.000041445370641</v>
      </c>
    </row>
    <row r="75" spans="1:114" x14ac:dyDescent="0.2">
      <c r="A75" s="43">
        <v>142</v>
      </c>
      <c r="B75" s="43">
        <f t="shared" si="73"/>
        <v>415.15</v>
      </c>
      <c r="C75" s="44">
        <f t="shared" si="105"/>
        <v>2.4087679152113695</v>
      </c>
      <c r="E75" s="40">
        <f>'[4]methanogen M06-L TZVP smd redo'!I75</f>
        <v>2.5204722426532822</v>
      </c>
      <c r="F75" s="40">
        <f>'[4]methanogen M06-L TZVP smd redo'!N75</f>
        <v>2.3725905691116544</v>
      </c>
      <c r="G75" s="40">
        <f>'[4]methanogen M06-L TZVP smd redo'!S75</f>
        <v>2.7832992321030758</v>
      </c>
      <c r="H75" s="40">
        <f>'[4]methanogen M06-L TZVP smd redo'!AB75</f>
        <v>2.6471364984157475</v>
      </c>
      <c r="I75" s="40">
        <f>'[4]methanogen M06-L TZVP smd redo'!AS75</f>
        <v>2.9494769178801672</v>
      </c>
      <c r="J75" s="40">
        <f>'[4]methanogen M06-L TZVP smd redo'!BJ75</f>
        <v>3.1095580637481302</v>
      </c>
      <c r="K75" s="40">
        <f>'[4]methanogen M06-L TZVP smd redo'!EV75</f>
        <v>3.2052817382997034</v>
      </c>
      <c r="L75" s="40">
        <f>'[4]methanogen M06-L TZVP smd redo'!CL75</f>
        <v>2.9739144686808938</v>
      </c>
      <c r="M75" s="40">
        <f>'[4]methanogen M06-L TZVP smd redo'!DG75</f>
        <v>2.9907994983937591</v>
      </c>
      <c r="N75" s="40">
        <f>'[4]methanogen M06-L TZVP smd redo'!EC75</f>
        <v>3.0401946115827805</v>
      </c>
      <c r="AA75" s="40">
        <f t="shared" si="74"/>
        <v>3.2896031212700096</v>
      </c>
      <c r="AB75" s="40"/>
      <c r="AC75" s="40">
        <f>EXP('d-beta'!Y76/1000)*'[3]methanogen M06-L TZVP smd redo'!EZ75</f>
        <v>5.5314437626863651</v>
      </c>
      <c r="AD75" s="40">
        <f>'[3]methanogen M06-L TZVP smd redo'!ET75</f>
        <v>2.3309299999999999</v>
      </c>
      <c r="AE75" s="40">
        <f>'[3]methanogen M06-L TZVP smd redo'!ER75</f>
        <v>1.1209499999999999</v>
      </c>
      <c r="AF75" s="40">
        <f>'[3]methanogen M06-L TZVP smd redo'!K75</f>
        <v>1.10833</v>
      </c>
      <c r="AG75" s="40">
        <f>'[3]methanogen M06-L TZVP smd redo'!J75</f>
        <v>4.9267700000000003</v>
      </c>
      <c r="AH75" s="40">
        <f>'[3]methanogen M06-L TZVP smd redo'!O75</f>
        <v>1.1034999999999999</v>
      </c>
      <c r="AI75" s="40">
        <f>'[3]methanogen M06-L TZVP smd redo'!N75</f>
        <v>4.7417899999999999</v>
      </c>
      <c r="AJ75" s="40">
        <f>'[3]methanogen M06-L TZVP smd redo'!S75</f>
        <v>1.1056299999999999</v>
      </c>
      <c r="AK75" s="40">
        <f>'[3]methanogen M06-L TZVP smd redo'!R75</f>
        <v>5.0022399999999996</v>
      </c>
      <c r="AL75" s="40">
        <f>'[3]methanogen M06-L TZVP smd redo'!Y75</f>
        <v>1.09321</v>
      </c>
      <c r="AM75" s="40">
        <f>'[3]methanogen M06-L TZVP smd redo'!W75</f>
        <v>5.20838</v>
      </c>
      <c r="AN75" s="40">
        <f>'[3]methanogen M06-L TZVP smd redo'!V75</f>
        <v>5.1915699999999996</v>
      </c>
      <c r="AO75" s="40">
        <f>'[3]methanogen M06-L TZVP smd redo'!AK75</f>
        <v>1.0851999999999999</v>
      </c>
      <c r="AP75" s="40">
        <f>PRODUCT('[3]methanogen M06-L TZVP smd redo'!AD75:AF75)^(1/3)</f>
        <v>5.0070904916104269</v>
      </c>
      <c r="AQ75" s="40">
        <f>'[3]methanogen M06-L TZVP smd redo'!BA75</f>
        <v>1.0735600000000001</v>
      </c>
      <c r="AR75" s="40">
        <f>PRODUCT('[3]methanogen M06-L TZVP smd redo'!AT75:AV75)^(1/3)</f>
        <v>4.8813204378876991</v>
      </c>
      <c r="AS75" s="41">
        <f>'[3]methanogen M06-L TZVP smd redo'!FO75</f>
        <v>1.07531</v>
      </c>
      <c r="AT75" s="40">
        <f>'[3]methanogen M06-L TZVP smd redo'!FK75</f>
        <v>4.7871499999999996</v>
      </c>
      <c r="AU75" s="40">
        <f>'[3]methanogen M06-L TZVP smd redo'!CD75</f>
        <v>4.8694800000000003</v>
      </c>
      <c r="AV75" s="40">
        <f>'[3]methanogen M06-L TZVP smd redo'!CG75</f>
        <v>3.1164900000000002</v>
      </c>
      <c r="AW75" s="40">
        <f>'[3]methanogen M06-L TZVP smd redo'!CK75</f>
        <v>1.08291</v>
      </c>
      <c r="AX75" s="40">
        <f>PRODUCT('[3]methanogen M06-L TZVP smd redo'!CN75:CP75)^(1/3)</f>
        <v>4.8168520150482426</v>
      </c>
      <c r="AY75" s="40">
        <f>'[3]methanogen M06-L TZVP smd redo'!DH75</f>
        <v>1.08321</v>
      </c>
      <c r="AZ75" s="40">
        <f>PRODUCT('[3]methanogen M06-L TZVP smd redo'!DJ75:DL75)^(1/3)</f>
        <v>4.8466251935200226</v>
      </c>
      <c r="BA75" s="40">
        <f>'[3]methanogen M06-L TZVP smd redo'!EI75</f>
        <v>1.0869899999999999</v>
      </c>
      <c r="BB75" s="40">
        <f>PRODUCT('[3]methanogen M06-L TZVP smd redo'!EJ75:EL75)^(1/3)</f>
        <v>5.0725589976874943</v>
      </c>
      <c r="BC75" s="40"/>
      <c r="BD75" s="44">
        <f>'[4]methanogen M06-L TZVP smd redo'!H75</f>
        <v>5.4742499999999996</v>
      </c>
      <c r="BE75" s="44">
        <f>'[4]methanogen M06-L TZVP smd redo'!M75</f>
        <v>5.24498</v>
      </c>
      <c r="BF75" s="44">
        <f>'[4]methanogen M06-L TZVP smd redo'!R75</f>
        <v>5.5460200000000004</v>
      </c>
      <c r="BG75" s="44">
        <f>'[4]methanogen M06-L TZVP smd redo'!Y75</f>
        <v>5.6905000000000001</v>
      </c>
      <c r="BH75" s="44">
        <f>'[4]methanogen M06-L TZVP smd redo'!Z75</f>
        <v>5.7094199999999997</v>
      </c>
      <c r="BI75" s="44">
        <f>PRODUCT('[4]methanogen M06-L TZVP smd redo'!AL75:AN75)^(1/3)</f>
        <v>5.449721158301557</v>
      </c>
      <c r="BJ75" s="133">
        <f>PRODUCT('[4]methanogen M06-L TZVP smd redo'!BC75:BE75)^(1/3)</f>
        <v>5.2566856674287594</v>
      </c>
      <c r="BK75" s="133">
        <f>'[4]methanogen M06-L TZVP smd redo'!ER75</f>
        <v>5.1641700000000004</v>
      </c>
      <c r="BL75" s="40">
        <f>PRODUCT('[4]methanogen M06-L TZVP smd redo'!DZ75:EB75)^(1/3)</f>
        <v>5.5305839935006267</v>
      </c>
      <c r="BM75" s="40">
        <f>PRODUCT('[4]methanogen M06-L TZVP smd redo'!CI75:CK75)^(1/3)</f>
        <v>5.231729799465195</v>
      </c>
      <c r="BN75" s="40">
        <f>PRODUCT('[4]methanogen M06-L TZVP smd redo'!DD75:DF75)^(1/3)</f>
        <v>5.2656143126685953</v>
      </c>
      <c r="BO75" s="40"/>
      <c r="BP75" s="45">
        <f t="shared" si="75"/>
        <v>1.1326614396096781</v>
      </c>
      <c r="BQ75" s="45">
        <f t="shared" si="76"/>
        <v>1.0437122734500417</v>
      </c>
      <c r="BR75" s="45">
        <f t="shared" si="77"/>
        <v>0.94571963317838736</v>
      </c>
      <c r="BS75" s="45">
        <f t="shared" si="78"/>
        <v>0.97138063060696189</v>
      </c>
      <c r="BT75" s="45">
        <f t="shared" si="79"/>
        <v>1.0476536017448972</v>
      </c>
      <c r="BU75" s="45">
        <f t="shared" si="80"/>
        <v>1.0441818644852434</v>
      </c>
      <c r="BV75" s="45">
        <f t="shared" si="81"/>
        <v>1.0367219010390665</v>
      </c>
      <c r="BW75" s="45">
        <f t="shared" si="82"/>
        <v>1.0179149151613442</v>
      </c>
      <c r="BX75" s="45">
        <f t="shared" si="83"/>
        <v>0.94611074112995341</v>
      </c>
      <c r="BY75" s="45">
        <f t="shared" si="84"/>
        <v>0.45288571055267546</v>
      </c>
      <c r="BZ75" s="45">
        <f t="shared" si="85"/>
        <v>0.97681405638358632</v>
      </c>
      <c r="CA75" s="45">
        <f t="shared" si="86"/>
        <v>0.64787545808910241</v>
      </c>
      <c r="CB75" s="45">
        <f t="shared" si="87"/>
        <v>1.0521047563808092</v>
      </c>
      <c r="CC75" s="45">
        <f t="shared" si="88"/>
        <v>0.9935649458560083</v>
      </c>
      <c r="CD75" s="45">
        <f t="shared" si="89"/>
        <v>0.96621719895659031</v>
      </c>
      <c r="CE75" s="39"/>
      <c r="CF75" s="75">
        <f t="shared" si="106"/>
        <v>124.57011974727254</v>
      </c>
      <c r="CG75" s="75">
        <f t="shared" si="107"/>
        <v>42.783851332109947</v>
      </c>
      <c r="CH75" s="75">
        <f t="shared" si="108"/>
        <v>-55.809124704148253</v>
      </c>
      <c r="CI75" s="75">
        <f t="shared" si="109"/>
        <v>-29.036888936819867</v>
      </c>
      <c r="CJ75" s="75">
        <f t="shared" si="110"/>
        <v>46.552998574715218</v>
      </c>
      <c r="CK75" s="75">
        <f t="shared" si="111"/>
        <v>43.233673987950347</v>
      </c>
      <c r="CL75" s="75">
        <f t="shared" si="112"/>
        <v>36.063716848744789</v>
      </c>
      <c r="CM75" s="75">
        <f t="shared" si="113"/>
        <v>17.756334243688606</v>
      </c>
      <c r="CN75" s="75">
        <f t="shared" si="114"/>
        <v>-55.395654276302999</v>
      </c>
      <c r="CO75" s="75">
        <f t="shared" si="115"/>
        <v>-792.11547991644147</v>
      </c>
      <c r="CP75" s="75">
        <f t="shared" si="116"/>
        <v>-23.458966052093867</v>
      </c>
      <c r="CQ75" s="75">
        <f t="shared" si="117"/>
        <v>-434.05679540849576</v>
      </c>
      <c r="CR75" s="75">
        <f t="shared" si="118"/>
        <v>50.792687666681474</v>
      </c>
      <c r="CS75" s="75">
        <f t="shared" si="119"/>
        <v>-6.4558483608537101</v>
      </c>
      <c r="CT75" s="75">
        <f t="shared" si="120"/>
        <v>-34.366626402799405</v>
      </c>
      <c r="CU75" s="130"/>
      <c r="CV75" s="45">
        <f t="shared" si="90"/>
        <v>0.99748586456592248</v>
      </c>
      <c r="CW75" s="45">
        <f t="shared" si="91"/>
        <v>1.0001475316413608</v>
      </c>
      <c r="CX75" s="45">
        <f t="shared" si="92"/>
        <v>0.99959043128928682</v>
      </c>
      <c r="CY75" s="45">
        <f t="shared" si="93"/>
        <v>1.0000491813109529</v>
      </c>
      <c r="CZ75" s="45">
        <f t="shared" si="94"/>
        <v>0.99978514026620457</v>
      </c>
      <c r="DA75" s="45">
        <f t="shared" si="95"/>
        <v>0.99969854870417429</v>
      </c>
      <c r="DB75" s="45">
        <f t="shared" si="96"/>
        <v>0.99984041509266763</v>
      </c>
      <c r="DC75" s="45">
        <f t="shared" si="97"/>
        <v>0.99990458216648759</v>
      </c>
      <c r="DD75" s="45">
        <f t="shared" si="98"/>
        <v>0.9973598523328352</v>
      </c>
      <c r="DE75" s="45">
        <f t="shared" si="99"/>
        <v>0.99735985233283542</v>
      </c>
      <c r="DF75" s="45">
        <f t="shared" si="100"/>
        <v>0.99705919691294509</v>
      </c>
      <c r="DG75" s="45">
        <f t="shared" si="101"/>
        <v>0.99680495926741353</v>
      </c>
      <c r="DH75" s="45">
        <f t="shared" si="102"/>
        <v>0.99993085156889605</v>
      </c>
      <c r="DI75" s="45">
        <f t="shared" si="103"/>
        <v>0.99998316531944131</v>
      </c>
      <c r="DJ75" s="45">
        <f t="shared" si="104"/>
        <v>1.0000412010589412</v>
      </c>
    </row>
    <row r="76" spans="1:114" x14ac:dyDescent="0.2">
      <c r="A76" s="43">
        <v>144</v>
      </c>
      <c r="B76" s="43">
        <f t="shared" si="73"/>
        <v>417.15</v>
      </c>
      <c r="C76" s="44">
        <f t="shared" si="105"/>
        <v>2.3972192256981901</v>
      </c>
      <c r="E76" s="40">
        <f>'[4]methanogen M06-L TZVP smd redo'!I76</f>
        <v>2.4948575777352655</v>
      </c>
      <c r="F76" s="40">
        <f>'[4]methanogen M06-L TZVP smd redo'!N76</f>
        <v>2.3444792332671938</v>
      </c>
      <c r="G76" s="40">
        <f>'[4]methanogen M06-L TZVP smd redo'!S76</f>
        <v>2.7673981145004412</v>
      </c>
      <c r="H76" s="40">
        <f>'[4]methanogen M06-L TZVP smd redo'!AB76</f>
        <v>2.6264344525945837</v>
      </c>
      <c r="I76" s="40">
        <f>'[4]methanogen M06-L TZVP smd redo'!AS76</f>
        <v>2.9199767486283168</v>
      </c>
      <c r="J76" s="40">
        <f>'[4]methanogen M06-L TZVP smd redo'!BJ76</f>
        <v>3.0863889076959694</v>
      </c>
      <c r="K76" s="40">
        <f>'[4]methanogen M06-L TZVP smd redo'!EV76</f>
        <v>3.172501245978232</v>
      </c>
      <c r="L76" s="40">
        <f>'[4]methanogen M06-L TZVP smd redo'!CL76</f>
        <v>2.9450718216355032</v>
      </c>
      <c r="M76" s="40">
        <f>'[4]methanogen M06-L TZVP smd redo'!DG76</f>
        <v>2.9623942619683152</v>
      </c>
      <c r="N76" s="40">
        <f>'[4]methanogen M06-L TZVP smd redo'!EC76</f>
        <v>3.0187605014910801</v>
      </c>
      <c r="AA76" s="40">
        <f t="shared" si="74"/>
        <v>3.2600319945982159</v>
      </c>
      <c r="AB76" s="40"/>
      <c r="AC76" s="40">
        <f>EXP('d-beta'!Y77/1000)*'[3]methanogen M06-L TZVP smd redo'!EZ76</f>
        <v>5.4725443162807297</v>
      </c>
      <c r="AD76" s="40">
        <f>'[3]methanogen M06-L TZVP smd redo'!ET76</f>
        <v>2.31989</v>
      </c>
      <c r="AE76" s="40">
        <f>'[3]methanogen M06-L TZVP smd redo'!ER76</f>
        <v>1.12008</v>
      </c>
      <c r="AF76" s="40">
        <f>'[3]methanogen M06-L TZVP smd redo'!K76</f>
        <v>1.1074999999999999</v>
      </c>
      <c r="AG76" s="40">
        <f>'[3]methanogen M06-L TZVP smd redo'!J76</f>
        <v>4.8738900000000003</v>
      </c>
      <c r="AH76" s="40">
        <f>'[3]methanogen M06-L TZVP smd redo'!O76</f>
        <v>1.1027</v>
      </c>
      <c r="AI76" s="40">
        <f>'[3]methanogen M06-L TZVP smd redo'!N76</f>
        <v>4.6917299999999997</v>
      </c>
      <c r="AJ76" s="40">
        <f>'[3]methanogen M06-L TZVP smd redo'!S76</f>
        <v>1.1048</v>
      </c>
      <c r="AK76" s="40">
        <f>'[3]methanogen M06-L TZVP smd redo'!R76</f>
        <v>4.9485700000000001</v>
      </c>
      <c r="AL76" s="40">
        <f>'[3]methanogen M06-L TZVP smd redo'!Y76</f>
        <v>1.0924700000000001</v>
      </c>
      <c r="AM76" s="40">
        <f>'[3]methanogen M06-L TZVP smd redo'!W76</f>
        <v>5.15001</v>
      </c>
      <c r="AN76" s="40">
        <f>'[3]methanogen M06-L TZVP smd redo'!V76</f>
        <v>5.1333500000000001</v>
      </c>
      <c r="AO76" s="40">
        <f>'[3]methanogen M06-L TZVP smd redo'!AK76</f>
        <v>1.08457</v>
      </c>
      <c r="AP76" s="40">
        <f>PRODUCT('[3]methanogen M06-L TZVP smd redo'!AD76:AF76)^(1/3)</f>
        <v>4.9533696763150177</v>
      </c>
      <c r="AQ76" s="40">
        <f>'[3]methanogen M06-L TZVP smd redo'!BA76</f>
        <v>1.0730200000000001</v>
      </c>
      <c r="AR76" s="40">
        <f>PRODUCT('[3]methanogen M06-L TZVP smd redo'!AT76:AV76)^(1/3)</f>
        <v>4.8299939815875428</v>
      </c>
      <c r="AS76" s="41">
        <f>'[3]methanogen M06-L TZVP smd redo'!FO76</f>
        <v>1.07481</v>
      </c>
      <c r="AT76" s="40">
        <f>'[3]methanogen M06-L TZVP smd redo'!FK76</f>
        <v>4.7384399999999998</v>
      </c>
      <c r="AU76" s="40">
        <f>'[3]methanogen M06-L TZVP smd redo'!CD76</f>
        <v>4.8172899999999998</v>
      </c>
      <c r="AV76" s="40">
        <f>'[3]methanogen M06-L TZVP smd redo'!CG76</f>
        <v>3.0927199999999999</v>
      </c>
      <c r="AW76" s="40">
        <f>'[3]methanogen M06-L TZVP smd redo'!CK76</f>
        <v>1.0823</v>
      </c>
      <c r="AX76" s="40">
        <f>PRODUCT('[3]methanogen M06-L TZVP smd redo'!CN76:CP76)^(1/3)</f>
        <v>4.7667400702343423</v>
      </c>
      <c r="AY76" s="40">
        <f>'[3]methanogen M06-L TZVP smd redo'!DH76</f>
        <v>1.0826</v>
      </c>
      <c r="AZ76" s="40">
        <f>PRODUCT('[3]methanogen M06-L TZVP smd redo'!DJ76:DL76)^(1/3)</f>
        <v>4.7960177013606939</v>
      </c>
      <c r="BA76" s="40">
        <f>'[3]methanogen M06-L TZVP smd redo'!EI76</f>
        <v>1.0863499999999999</v>
      </c>
      <c r="BB76" s="40">
        <f>PRODUCT('[3]methanogen M06-L TZVP smd redo'!EJ76:EL76)^(1/3)</f>
        <v>5.0177731982403015</v>
      </c>
      <c r="BC76" s="40"/>
      <c r="BD76" s="44">
        <f>'[4]methanogen M06-L TZVP smd redo'!H76</f>
        <v>5.4112999999999998</v>
      </c>
      <c r="BE76" s="44">
        <f>'[4]methanogen M06-L TZVP smd redo'!M76</f>
        <v>5.1856999999999998</v>
      </c>
      <c r="BF76" s="44">
        <f>'[4]methanogen M06-L TZVP smd redo'!R76</f>
        <v>5.48231</v>
      </c>
      <c r="BG76" s="44">
        <f>'[4]methanogen M06-L TZVP smd redo'!Y76</f>
        <v>5.6227600000000004</v>
      </c>
      <c r="BH76" s="44">
        <f>'[4]methanogen M06-L TZVP smd redo'!Z76</f>
        <v>5.6414999999999997</v>
      </c>
      <c r="BI76" s="44">
        <f>PRODUCT('[4]methanogen M06-L TZVP smd redo'!AL76:AN76)^(1/3)</f>
        <v>5.3879630712857249</v>
      </c>
      <c r="BJ76" s="133">
        <f>PRODUCT('[4]methanogen M06-L TZVP smd redo'!BC76:BE76)^(1/3)</f>
        <v>5.1986759086258507</v>
      </c>
      <c r="BK76" s="133">
        <f>'[4]methanogen M06-L TZVP smd redo'!ER76</f>
        <v>5.1090799999999996</v>
      </c>
      <c r="BL76" s="40">
        <f>PRODUCT('[4]methanogen M06-L TZVP smd redo'!DZ76:EB76)^(1/3)</f>
        <v>5.4675133522301982</v>
      </c>
      <c r="BM76" s="40">
        <f>PRODUCT('[4]methanogen M06-L TZVP smd redo'!CI76:CK76)^(1/3)</f>
        <v>5.1742365295267714</v>
      </c>
      <c r="BN76" s="40">
        <f>PRODUCT('[4]methanogen M06-L TZVP smd redo'!DD76:DF76)^(1/3)</f>
        <v>5.2075500144452302</v>
      </c>
      <c r="BO76" s="40"/>
      <c r="BP76" s="45">
        <f t="shared" si="75"/>
        <v>1.1327569045847985</v>
      </c>
      <c r="BQ76" s="45">
        <f t="shared" si="76"/>
        <v>1.0435042520778295</v>
      </c>
      <c r="BR76" s="45">
        <f t="shared" si="77"/>
        <v>0.94589689382760178</v>
      </c>
      <c r="BS76" s="45">
        <f t="shared" si="78"/>
        <v>0.97178232739519632</v>
      </c>
      <c r="BT76" s="45">
        <f t="shared" si="79"/>
        <v>1.0470561741719164</v>
      </c>
      <c r="BU76" s="45">
        <f t="shared" si="80"/>
        <v>1.0435780508529444</v>
      </c>
      <c r="BV76" s="45">
        <f t="shared" si="81"/>
        <v>1.0364106487857421</v>
      </c>
      <c r="BW76" s="45">
        <f t="shared" si="82"/>
        <v>1.0175366031899777</v>
      </c>
      <c r="BX76" s="45">
        <f t="shared" si="83"/>
        <v>0.94653550782889528</v>
      </c>
      <c r="BY76" s="45">
        <f t="shared" si="84"/>
        <v>0.4558285382979177</v>
      </c>
      <c r="BZ76" s="45">
        <f t="shared" si="85"/>
        <v>0.976759628206612</v>
      </c>
      <c r="CA76" s="45">
        <f t="shared" si="86"/>
        <v>0.64953972425563911</v>
      </c>
      <c r="CB76" s="45">
        <f t="shared" si="87"/>
        <v>1.0517126761370683</v>
      </c>
      <c r="CC76" s="45">
        <f t="shared" si="88"/>
        <v>0.99360284878185512</v>
      </c>
      <c r="CD76" s="45">
        <f t="shared" si="89"/>
        <v>0.96651553575005422</v>
      </c>
      <c r="CE76" s="39"/>
      <c r="CF76" s="75">
        <f t="shared" si="106"/>
        <v>124.65439996458562</v>
      </c>
      <c r="CG76" s="75">
        <f t="shared" si="107"/>
        <v>42.5845223498441</v>
      </c>
      <c r="CH76" s="75">
        <f t="shared" si="108"/>
        <v>-55.621707595868024</v>
      </c>
      <c r="CI76" s="75">
        <f t="shared" si="109"/>
        <v>-28.623442609735157</v>
      </c>
      <c r="CJ76" s="75">
        <f t="shared" si="110"/>
        <v>45.98258295337385</v>
      </c>
      <c r="CK76" s="75">
        <f t="shared" si="111"/>
        <v>42.655241913746352</v>
      </c>
      <c r="CL76" s="75">
        <f t="shared" si="112"/>
        <v>35.763444436650992</v>
      </c>
      <c r="CM76" s="75">
        <f t="shared" si="113"/>
        <v>17.384611338660505</v>
      </c>
      <c r="CN76" s="75">
        <f t="shared" si="114"/>
        <v>-54.946794161733557</v>
      </c>
      <c r="CO76" s="75">
        <f t="shared" si="115"/>
        <v>-785.63855268274506</v>
      </c>
      <c r="CP76" s="75">
        <f t="shared" si="116"/>
        <v>-23.514687704589225</v>
      </c>
      <c r="CQ76" s="75">
        <f t="shared" si="117"/>
        <v>-431.49128345516976</v>
      </c>
      <c r="CR76" s="75">
        <f t="shared" si="118"/>
        <v>50.419955468326251</v>
      </c>
      <c r="CS76" s="75">
        <f t="shared" si="119"/>
        <v>-6.4177006755362491</v>
      </c>
      <c r="CT76" s="75">
        <f t="shared" si="120"/>
        <v>-34.057906225947121</v>
      </c>
      <c r="CU76" s="130"/>
      <c r="CV76" s="45">
        <f t="shared" si="90"/>
        <v>0.99751135124646584</v>
      </c>
      <c r="CW76" s="45">
        <f t="shared" si="91"/>
        <v>1.0001500266101964</v>
      </c>
      <c r="CX76" s="45">
        <f t="shared" si="92"/>
        <v>0.99957824827369901</v>
      </c>
      <c r="CY76" s="45">
        <f t="shared" si="93"/>
        <v>1.0000534338272549</v>
      </c>
      <c r="CZ76" s="45">
        <f t="shared" si="94"/>
        <v>0.99979444275125373</v>
      </c>
      <c r="DA76" s="45">
        <f t="shared" si="95"/>
        <v>0.99970731234511323</v>
      </c>
      <c r="DB76" s="45">
        <f t="shared" si="96"/>
        <v>0.99983409987324323</v>
      </c>
      <c r="DC76" s="45">
        <f t="shared" si="97"/>
        <v>0.99991415998925903</v>
      </c>
      <c r="DD76" s="45">
        <f t="shared" si="98"/>
        <v>0.99738044563523975</v>
      </c>
      <c r="DE76" s="45">
        <f t="shared" si="99"/>
        <v>0.99738044563523975</v>
      </c>
      <c r="DF76" s="45">
        <f t="shared" si="100"/>
        <v>0.99708852469157649</v>
      </c>
      <c r="DG76" s="45">
        <f t="shared" si="101"/>
        <v>0.99683753168867983</v>
      </c>
      <c r="DH76" s="45">
        <f t="shared" si="102"/>
        <v>0.99993257967912585</v>
      </c>
      <c r="DI76" s="45">
        <f t="shared" si="103"/>
        <v>0.99998272872399596</v>
      </c>
      <c r="DJ76" s="45">
        <f t="shared" si="104"/>
        <v>1.0000422940157971</v>
      </c>
    </row>
    <row r="77" spans="1:114" x14ac:dyDescent="0.2">
      <c r="A77" s="43">
        <v>146</v>
      </c>
      <c r="B77" s="43">
        <f t="shared" si="73"/>
        <v>419.15</v>
      </c>
      <c r="C77" s="44">
        <f t="shared" si="105"/>
        <v>2.3857807467493739</v>
      </c>
      <c r="E77" s="40">
        <f>'[4]methanogen M06-L TZVP smd redo'!I77</f>
        <v>2.4709323092004798</v>
      </c>
      <c r="F77" s="40">
        <f>'[4]methanogen M06-L TZVP smd redo'!N77</f>
        <v>2.3235469337217207</v>
      </c>
      <c r="G77" s="40">
        <f>'[4]methanogen M06-L TZVP smd redo'!S77</f>
        <v>2.7403107289860618</v>
      </c>
      <c r="H77" s="40">
        <f>'[4]methanogen M06-L TZVP smd redo'!AB77</f>
        <v>2.6080147079627913</v>
      </c>
      <c r="I77" s="40">
        <f>'[4]methanogen M06-L TZVP smd redo'!AS77</f>
        <v>2.8994966353241836</v>
      </c>
      <c r="J77" s="40">
        <f>'[4]methanogen M06-L TZVP smd redo'!BJ77</f>
        <v>3.0586919224460107</v>
      </c>
      <c r="K77" s="40">
        <f>'[4]methanogen M06-L TZVP smd redo'!EV77</f>
        <v>3.1439710435912094</v>
      </c>
      <c r="L77" s="40">
        <f>'[4]methanogen M06-L TZVP smd redo'!CL77</f>
        <v>2.9237759358047288</v>
      </c>
      <c r="M77" s="40">
        <f>'[4]methanogen M06-L TZVP smd redo'!DG77</f>
        <v>2.9397161429560725</v>
      </c>
      <c r="N77" s="40">
        <f>'[4]methanogen M06-L TZVP smd redo'!EC77</f>
        <v>2.9847546531827085</v>
      </c>
      <c r="AA77" s="40">
        <f t="shared" si="74"/>
        <v>3.2308126204774439</v>
      </c>
      <c r="AB77" s="40"/>
      <c r="AC77" s="40">
        <f>EXP('d-beta'!Y78/1000)*'[3]methanogen M06-L TZVP smd redo'!EZ77</f>
        <v>5.414858790975674</v>
      </c>
      <c r="AD77" s="40">
        <f>'[3]methanogen M06-L TZVP smd redo'!ET77</f>
        <v>2.3090099999999998</v>
      </c>
      <c r="AE77" s="40">
        <f>'[3]methanogen M06-L TZVP smd redo'!ER77</f>
        <v>1.11921</v>
      </c>
      <c r="AF77" s="40">
        <f>'[3]methanogen M06-L TZVP smd redo'!K77</f>
        <v>1.1066800000000001</v>
      </c>
      <c r="AG77" s="40">
        <f>'[3]methanogen M06-L TZVP smd redo'!J77</f>
        <v>4.82212</v>
      </c>
      <c r="AH77" s="40">
        <f>'[3]methanogen M06-L TZVP smd redo'!O77</f>
        <v>1.1019000000000001</v>
      </c>
      <c r="AI77" s="40">
        <f>'[3]methanogen M06-L TZVP smd redo'!N77</f>
        <v>4.6427199999999997</v>
      </c>
      <c r="AJ77" s="40">
        <f>'[3]methanogen M06-L TZVP smd redo'!S77</f>
        <v>1.10399</v>
      </c>
      <c r="AK77" s="40">
        <f>'[3]methanogen M06-L TZVP smd redo'!R77</f>
        <v>4.8960299999999997</v>
      </c>
      <c r="AL77" s="40">
        <f>'[3]methanogen M06-L TZVP smd redo'!Y77</f>
        <v>1.0917399999999999</v>
      </c>
      <c r="AM77" s="40">
        <f>'[3]methanogen M06-L TZVP smd redo'!W77</f>
        <v>5.0928899999999997</v>
      </c>
      <c r="AN77" s="40">
        <f>'[3]methanogen M06-L TZVP smd redo'!V77</f>
        <v>5.0763699999999998</v>
      </c>
      <c r="AO77" s="40">
        <f>'[3]methanogen M06-L TZVP smd redo'!AK77</f>
        <v>1.0839399999999999</v>
      </c>
      <c r="AP77" s="40">
        <f>PRODUCT('[3]methanogen M06-L TZVP smd redo'!AD77:AF77)^(1/3)</f>
        <v>4.9007648829981445</v>
      </c>
      <c r="AQ77" s="40">
        <f>'[3]methanogen M06-L TZVP smd redo'!BA77</f>
        <v>1.0724899999999999</v>
      </c>
      <c r="AR77" s="40">
        <f>PRODUCT('[3]methanogen M06-L TZVP smd redo'!AT77:AV77)^(1/3)</f>
        <v>4.7797275294552914</v>
      </c>
      <c r="AS77" s="41">
        <f>'[3]methanogen M06-L TZVP smd redo'!FO77</f>
        <v>1.0743100000000001</v>
      </c>
      <c r="AT77" s="40">
        <f>'[3]methanogen M06-L TZVP smd redo'!FK77</f>
        <v>4.6907100000000002</v>
      </c>
      <c r="AU77" s="40">
        <f>'[3]methanogen M06-L TZVP smd redo'!CD77</f>
        <v>4.7661899999999999</v>
      </c>
      <c r="AV77" s="40">
        <f>'[3]methanogen M06-L TZVP smd redo'!CG77</f>
        <v>3.0693800000000002</v>
      </c>
      <c r="AW77" s="40">
        <f>'[3]methanogen M06-L TZVP smd redo'!CK77</f>
        <v>1.08169</v>
      </c>
      <c r="AX77" s="40">
        <f>PRODUCT('[3]methanogen M06-L TZVP smd redo'!CN77:CP77)^(1/3)</f>
        <v>4.7176508796337506</v>
      </c>
      <c r="AY77" s="40">
        <f>'[3]methanogen M06-L TZVP smd redo'!DH77</f>
        <v>1.08199</v>
      </c>
      <c r="AZ77" s="40">
        <f>PRODUCT('[3]methanogen M06-L TZVP smd redo'!DJ77:DL77)^(1/3)</f>
        <v>4.7464526352181489</v>
      </c>
      <c r="BA77" s="40">
        <f>'[3]methanogen M06-L TZVP smd redo'!EI77</f>
        <v>1.0857300000000001</v>
      </c>
      <c r="BB77" s="40">
        <f>PRODUCT('[3]methanogen M06-L TZVP smd redo'!EJ77:EL77)^(1/3)</f>
        <v>4.964130428815027</v>
      </c>
      <c r="BC77" s="40"/>
      <c r="BD77" s="44">
        <f>'[4]methanogen M06-L TZVP smd redo'!H77</f>
        <v>5.3497300000000001</v>
      </c>
      <c r="BE77" s="44">
        <f>'[4]methanogen M06-L TZVP smd redo'!M77</f>
        <v>5.1276999999999999</v>
      </c>
      <c r="BF77" s="44">
        <f>'[4]methanogen M06-L TZVP smd redo'!R77</f>
        <v>5.4199799999999998</v>
      </c>
      <c r="BG77" s="44">
        <f>'[4]methanogen M06-L TZVP smd redo'!Y77</f>
        <v>5.5565300000000004</v>
      </c>
      <c r="BH77" s="44">
        <f>'[4]methanogen M06-L TZVP smd redo'!Z77</f>
        <v>5.5750799999999998</v>
      </c>
      <c r="BI77" s="44">
        <f>PRODUCT('[4]methanogen M06-L TZVP smd redo'!AL77:AN77)^(1/3)</f>
        <v>5.3275376050889554</v>
      </c>
      <c r="BJ77" s="133">
        <f>PRODUCT('[4]methanogen M06-L TZVP smd redo'!BC77:BE77)^(1/3)</f>
        <v>5.1418894751181767</v>
      </c>
      <c r="BK77" s="133">
        <f>'[4]methanogen M06-L TZVP smd redo'!ER77</f>
        <v>5.0551199999999996</v>
      </c>
      <c r="BL77" s="40">
        <f>PRODUCT('[4]methanogen M06-L TZVP smd redo'!DZ77:EB77)^(1/3)</f>
        <v>5.4057922785417656</v>
      </c>
      <c r="BM77" s="40">
        <f>PRODUCT('[4]methanogen M06-L TZVP smd redo'!CI77:CK77)^(1/3)</f>
        <v>5.1179559132041197</v>
      </c>
      <c r="BN77" s="40">
        <f>PRODUCT('[4]methanogen M06-L TZVP smd redo'!DD77:DF77)^(1/3)</f>
        <v>5.150711535002527</v>
      </c>
      <c r="BO77" s="40"/>
      <c r="BP77" s="45">
        <f t="shared" si="75"/>
        <v>1.1328355089785622</v>
      </c>
      <c r="BQ77" s="45">
        <f t="shared" si="76"/>
        <v>1.0433001150613335</v>
      </c>
      <c r="BR77" s="45">
        <f t="shared" si="77"/>
        <v>0.94607360174760791</v>
      </c>
      <c r="BS77" s="45">
        <f t="shared" si="78"/>
        <v>0.97217977141135192</v>
      </c>
      <c r="BT77" s="45">
        <f t="shared" si="79"/>
        <v>1.0464646921824798</v>
      </c>
      <c r="BU77" s="45">
        <f t="shared" si="80"/>
        <v>1.0429827833955236</v>
      </c>
      <c r="BV77" s="45">
        <f t="shared" si="81"/>
        <v>1.0361050409327424</v>
      </c>
      <c r="BW77" s="45">
        <f t="shared" si="82"/>
        <v>1.0171646716830021</v>
      </c>
      <c r="BX77" s="45">
        <f t="shared" si="83"/>
        <v>0.94696260041788671</v>
      </c>
      <c r="BY77" s="45">
        <f t="shared" si="84"/>
        <v>0.45876184415453525</v>
      </c>
      <c r="BZ77" s="45">
        <f t="shared" si="85"/>
        <v>0.97670643669029844</v>
      </c>
      <c r="CA77" s="45">
        <f t="shared" si="86"/>
        <v>0.65119707468863253</v>
      </c>
      <c r="CB77" s="45">
        <f t="shared" si="87"/>
        <v>1.0513240910176358</v>
      </c>
      <c r="CC77" s="45">
        <f t="shared" si="88"/>
        <v>0.99364056372099063</v>
      </c>
      <c r="CD77" s="45">
        <f t="shared" si="89"/>
        <v>0.96680904327779482</v>
      </c>
      <c r="CE77" s="39"/>
      <c r="CF77" s="75">
        <f t="shared" si="106"/>
        <v>124.72378966886313</v>
      </c>
      <c r="CG77" s="75">
        <f t="shared" si="107"/>
        <v>42.3888767777323</v>
      </c>
      <c r="CH77" s="75">
        <f t="shared" si="108"/>
        <v>-55.434909840899621</v>
      </c>
      <c r="CI77" s="75">
        <f t="shared" si="109"/>
        <v>-28.214541611163913</v>
      </c>
      <c r="CJ77" s="75">
        <f t="shared" si="110"/>
        <v>45.417523378682766</v>
      </c>
      <c r="CK77" s="75">
        <f t="shared" si="111"/>
        <v>42.084669070817995</v>
      </c>
      <c r="CL77" s="75">
        <f t="shared" si="112"/>
        <v>35.468529559305729</v>
      </c>
      <c r="CM77" s="75">
        <f t="shared" si="113"/>
        <v>17.019023017946029</v>
      </c>
      <c r="CN77" s="75">
        <f t="shared" si="114"/>
        <v>-54.495679270861217</v>
      </c>
      <c r="CO77" s="75">
        <f t="shared" si="115"/>
        <v>-779.22406162613129</v>
      </c>
      <c r="CP77" s="75">
        <f t="shared" si="116"/>
        <v>-23.569146307461864</v>
      </c>
      <c r="CQ77" s="75">
        <f t="shared" si="117"/>
        <v>-428.94295648965726</v>
      </c>
      <c r="CR77" s="75">
        <f t="shared" si="118"/>
        <v>50.050408791897475</v>
      </c>
      <c r="CS77" s="75">
        <f t="shared" si="119"/>
        <v>-6.3797436352433925</v>
      </c>
      <c r="CT77" s="75">
        <f t="shared" si="120"/>
        <v>-33.754276371778417</v>
      </c>
      <c r="CU77" s="130"/>
      <c r="CV77" s="45">
        <f t="shared" si="90"/>
        <v>0.9975351581481684</v>
      </c>
      <c r="CW77" s="45">
        <f t="shared" si="91"/>
        <v>1.0001470437125113</v>
      </c>
      <c r="CX77" s="45">
        <f t="shared" si="92"/>
        <v>0.9995843751459822</v>
      </c>
      <c r="CY77" s="45">
        <f t="shared" si="93"/>
        <v>1.0000481001930455</v>
      </c>
      <c r="CZ77" s="45">
        <f t="shared" si="94"/>
        <v>0.99979318407308271</v>
      </c>
      <c r="DA77" s="45">
        <f t="shared" si="95"/>
        <v>0.9997093607800791</v>
      </c>
      <c r="DB77" s="45">
        <f t="shared" si="96"/>
        <v>0.99984129015739165</v>
      </c>
      <c r="DC77" s="45">
        <f t="shared" si="97"/>
        <v>0.99991498815363844</v>
      </c>
      <c r="DD77" s="45">
        <f t="shared" si="98"/>
        <v>0.99739876933985772</v>
      </c>
      <c r="DE77" s="45">
        <f t="shared" si="99"/>
        <v>0.99739876933985772</v>
      </c>
      <c r="DF77" s="45">
        <f t="shared" si="100"/>
        <v>0.9971088861395867</v>
      </c>
      <c r="DG77" s="45">
        <f t="shared" si="101"/>
        <v>0.99686588253097852</v>
      </c>
      <c r="DH77" s="45">
        <f t="shared" si="102"/>
        <v>0.999926288192447</v>
      </c>
      <c r="DI77" s="45">
        <f t="shared" si="103"/>
        <v>0.99998410651518244</v>
      </c>
      <c r="DJ77" s="45">
        <f t="shared" si="104"/>
        <v>1.000040103228456</v>
      </c>
    </row>
    <row r="78" spans="1:114" x14ac:dyDescent="0.2">
      <c r="A78" s="43">
        <v>148</v>
      </c>
      <c r="B78" s="43">
        <f t="shared" si="73"/>
        <v>421.15</v>
      </c>
      <c r="C78" s="44">
        <f t="shared" si="105"/>
        <v>2.3744509082274727</v>
      </c>
      <c r="E78" s="40">
        <f>'[4]methanogen M06-L TZVP smd redo'!I78</f>
        <v>2.4537901142236418</v>
      </c>
      <c r="F78" s="40">
        <f>'[4]methanogen M06-L TZVP smd redo'!N78</f>
        <v>2.3044522739101847</v>
      </c>
      <c r="G78" s="40">
        <f>'[4]methanogen M06-L TZVP smd redo'!S78</f>
        <v>2.7236203132980918</v>
      </c>
      <c r="H78" s="40">
        <f>'[4]methanogen M06-L TZVP smd redo'!AB78</f>
        <v>2.5766354992222684</v>
      </c>
      <c r="I78" s="40">
        <f>'[4]methanogen M06-L TZVP smd redo'!AS78</f>
        <v>2.8656009016891915</v>
      </c>
      <c r="J78" s="40">
        <f>'[4]methanogen M06-L TZVP smd redo'!BJ78</f>
        <v>3.0294836482493981</v>
      </c>
      <c r="K78" s="40">
        <f>'[4]methanogen M06-L TZVP smd redo'!EV78</f>
        <v>3.1111107674810512</v>
      </c>
      <c r="L78" s="40">
        <f>'[4]methanogen M06-L TZVP smd redo'!CL78</f>
        <v>2.9005286284611298</v>
      </c>
      <c r="M78" s="40">
        <f>'[4]methanogen M06-L TZVP smd redo'!DG78</f>
        <v>2.9138521261784511</v>
      </c>
      <c r="N78" s="40">
        <f>'[4]methanogen M06-L TZVP smd redo'!EC78</f>
        <v>2.9585260833719929</v>
      </c>
      <c r="AA78" s="40">
        <f t="shared" si="74"/>
        <v>3.2019398158087409</v>
      </c>
      <c r="AB78" s="40"/>
      <c r="AC78" s="40">
        <f>EXP('d-beta'!Y79/1000)*'[3]methanogen M06-L TZVP smd redo'!EZ78</f>
        <v>5.3583525210669682</v>
      </c>
      <c r="AD78" s="40">
        <f>'[3]methanogen M06-L TZVP smd redo'!ET78</f>
        <v>2.2982800000000001</v>
      </c>
      <c r="AE78" s="40">
        <f>'[3]methanogen M06-L TZVP smd redo'!ER78</f>
        <v>1.11836</v>
      </c>
      <c r="AF78" s="40">
        <f>'[3]methanogen M06-L TZVP smd redo'!K78</f>
        <v>1.1058600000000001</v>
      </c>
      <c r="AG78" s="40">
        <f>'[3]methanogen M06-L TZVP smd redo'!J78</f>
        <v>4.77142</v>
      </c>
      <c r="AH78" s="40">
        <f>'[3]methanogen M06-L TZVP smd redo'!O78</f>
        <v>1.10111</v>
      </c>
      <c r="AI78" s="40">
        <f>'[3]methanogen M06-L TZVP smd redo'!N78</f>
        <v>4.5947100000000001</v>
      </c>
      <c r="AJ78" s="40">
        <f>'[3]methanogen M06-L TZVP smd redo'!S78</f>
        <v>1.10318</v>
      </c>
      <c r="AK78" s="40">
        <f>'[3]methanogen M06-L TZVP smd redo'!R78</f>
        <v>4.8445799999999997</v>
      </c>
      <c r="AL78" s="40">
        <f>'[3]methanogen M06-L TZVP smd redo'!Y78</f>
        <v>1.0910299999999999</v>
      </c>
      <c r="AM78" s="40">
        <f>'[3]methanogen M06-L TZVP smd redo'!W78</f>
        <v>5.0369799999999998</v>
      </c>
      <c r="AN78" s="40">
        <f>'[3]methanogen M06-L TZVP smd redo'!V78</f>
        <v>5.0206099999999996</v>
      </c>
      <c r="AO78" s="40">
        <f>'[3]methanogen M06-L TZVP smd redo'!AK78</f>
        <v>1.0833299999999999</v>
      </c>
      <c r="AP78" s="40">
        <f>PRODUCT('[3]methanogen M06-L TZVP smd redo'!AD78:AF78)^(1/3)</f>
        <v>4.8492495398045339</v>
      </c>
      <c r="AQ78" s="40">
        <f>'[3]methanogen M06-L TZVP smd redo'!BA78</f>
        <v>1.0719700000000001</v>
      </c>
      <c r="AR78" s="40">
        <f>PRODUCT('[3]methanogen M06-L TZVP smd redo'!AT78:AV78)^(1/3)</f>
        <v>4.7304844180302927</v>
      </c>
      <c r="AS78" s="41">
        <f>'[3]methanogen M06-L TZVP smd redo'!FO78</f>
        <v>1.07382</v>
      </c>
      <c r="AT78" s="40">
        <f>'[3]methanogen M06-L TZVP smd redo'!FK78</f>
        <v>4.6439399999999997</v>
      </c>
      <c r="AU78" s="40">
        <f>'[3]methanogen M06-L TZVP smd redo'!CD78</f>
        <v>4.7161499999999998</v>
      </c>
      <c r="AV78" s="40">
        <f>'[3]methanogen M06-L TZVP smd redo'!CG78</f>
        <v>3.04644</v>
      </c>
      <c r="AW78" s="40">
        <f>'[3]methanogen M06-L TZVP smd redo'!CK78</f>
        <v>1.0810900000000001</v>
      </c>
      <c r="AX78" s="40">
        <f>PRODUCT('[3]methanogen M06-L TZVP smd redo'!CN78:CP78)^(1/3)</f>
        <v>4.6695577381053406</v>
      </c>
      <c r="AY78" s="40">
        <f>'[3]methanogen M06-L TZVP smd redo'!DH78</f>
        <v>1.0813900000000001</v>
      </c>
      <c r="AZ78" s="40">
        <f>PRODUCT('[3]methanogen M06-L TZVP smd redo'!DJ78:DL78)^(1/3)</f>
        <v>4.6979001191394412</v>
      </c>
      <c r="BA78" s="40">
        <f>'[3]methanogen M06-L TZVP smd redo'!EI78</f>
        <v>1.08511</v>
      </c>
      <c r="BB78" s="40">
        <f>PRODUCT('[3]methanogen M06-L TZVP smd redo'!EJ78:EL78)^(1/3)</f>
        <v>4.9115938294447039</v>
      </c>
      <c r="BC78" s="40"/>
      <c r="BD78" s="44">
        <f>'[4]methanogen M06-L TZVP smd redo'!H78</f>
        <v>5.2894699999999997</v>
      </c>
      <c r="BE78" s="44">
        <f>'[4]methanogen M06-L TZVP smd redo'!M78</f>
        <v>5.0709400000000002</v>
      </c>
      <c r="BF78" s="44">
        <f>'[4]methanogen M06-L TZVP smd redo'!R78</f>
        <v>5.359</v>
      </c>
      <c r="BG78" s="44">
        <f>'[4]methanogen M06-L TZVP smd redo'!Y78</f>
        <v>5.4917499999999997</v>
      </c>
      <c r="BH78" s="44">
        <f>'[4]methanogen M06-L TZVP smd redo'!Z78</f>
        <v>5.5101199999999997</v>
      </c>
      <c r="BI78" s="44">
        <f>PRODUCT('[4]methanogen M06-L TZVP smd redo'!AL78:AN78)^(1/3)</f>
        <v>5.2683914726446615</v>
      </c>
      <c r="BJ78" s="133">
        <f>PRODUCT('[4]methanogen M06-L TZVP smd redo'!BC78:BE78)^(1/3)</f>
        <v>5.0862997034747739</v>
      </c>
      <c r="BK78" s="133">
        <f>'[4]methanogen M06-L TZVP smd redo'!ER78</f>
        <v>5.0022700000000002</v>
      </c>
      <c r="BL78" s="40">
        <f>PRODUCT('[4]methanogen M06-L TZVP smd redo'!DZ78:EB78)^(1/3)</f>
        <v>5.3453873988114182</v>
      </c>
      <c r="BM78" s="40">
        <f>PRODUCT('[4]methanogen M06-L TZVP smd redo'!CI78:CK78)^(1/3)</f>
        <v>5.0628546590246932</v>
      </c>
      <c r="BN78" s="40">
        <f>PRODUCT('[4]methanogen M06-L TZVP smd redo'!DD78:DF78)^(1/3)</f>
        <v>5.0950653426778754</v>
      </c>
      <c r="BO78" s="40"/>
      <c r="BP78" s="45">
        <f t="shared" si="75"/>
        <v>1.1329239272479956</v>
      </c>
      <c r="BQ78" s="45">
        <f t="shared" si="76"/>
        <v>1.0430945741815125</v>
      </c>
      <c r="BR78" s="45">
        <f t="shared" si="77"/>
        <v>0.94624743422280277</v>
      </c>
      <c r="BS78" s="45">
        <f t="shared" si="78"/>
        <v>0.97257410001960032</v>
      </c>
      <c r="BT78" s="45">
        <f t="shared" si="79"/>
        <v>1.0458827952726135</v>
      </c>
      <c r="BU78" s="45">
        <f t="shared" si="80"/>
        <v>1.0423959625086887</v>
      </c>
      <c r="BV78" s="45">
        <f t="shared" si="81"/>
        <v>1.0358004403565699</v>
      </c>
      <c r="BW78" s="45">
        <f t="shared" si="82"/>
        <v>1.0167983142602806</v>
      </c>
      <c r="BX78" s="45">
        <f t="shared" si="83"/>
        <v>0.94737785897027371</v>
      </c>
      <c r="BY78" s="45">
        <f t="shared" si="84"/>
        <v>0.46167733971866892</v>
      </c>
      <c r="BZ78" s="45">
        <f t="shared" si="85"/>
        <v>0.97666643817511301</v>
      </c>
      <c r="CA78" s="45">
        <f t="shared" si="86"/>
        <v>0.65284206706155412</v>
      </c>
      <c r="CB78" s="45">
        <f t="shared" si="87"/>
        <v>1.050938346232261</v>
      </c>
      <c r="CC78" s="45">
        <f t="shared" si="88"/>
        <v>0.99367806269659087</v>
      </c>
      <c r="CD78" s="45">
        <f t="shared" si="89"/>
        <v>0.96710074965636927</v>
      </c>
      <c r="CE78" s="39"/>
      <c r="CF78" s="75">
        <f t="shared" si="106"/>
        <v>124.80183702734664</v>
      </c>
      <c r="CG78" s="75">
        <f t="shared" si="107"/>
        <v>42.191847057952408</v>
      </c>
      <c r="CH78" s="75">
        <f t="shared" si="108"/>
        <v>-55.251185755631298</v>
      </c>
      <c r="CI78" s="75">
        <f t="shared" si="109"/>
        <v>-27.809010999351987</v>
      </c>
      <c r="CJ78" s="75">
        <f t="shared" si="110"/>
        <v>44.861308956023862</v>
      </c>
      <c r="CK78" s="75">
        <f t="shared" si="111"/>
        <v>41.521873556116844</v>
      </c>
      <c r="CL78" s="75">
        <f t="shared" si="112"/>
        <v>35.174500144240561</v>
      </c>
      <c r="CM78" s="75">
        <f t="shared" si="113"/>
        <v>16.6587830045187</v>
      </c>
      <c r="CN78" s="75">
        <f t="shared" si="114"/>
        <v>-54.057259073498585</v>
      </c>
      <c r="CO78" s="75">
        <f t="shared" si="115"/>
        <v>-772.8890307718442</v>
      </c>
      <c r="CP78" s="75">
        <f t="shared" si="116"/>
        <v>-23.610099589557361</v>
      </c>
      <c r="CQ78" s="75">
        <f t="shared" si="117"/>
        <v>-426.42003644407907</v>
      </c>
      <c r="CR78" s="75">
        <f t="shared" si="118"/>
        <v>49.683428168670837</v>
      </c>
      <c r="CS78" s="75">
        <f t="shared" si="119"/>
        <v>-6.3420053731386554</v>
      </c>
      <c r="CT78" s="75">
        <f t="shared" si="120"/>
        <v>-33.452601100416182</v>
      </c>
      <c r="CU78" s="130"/>
      <c r="CV78" s="45">
        <f t="shared" si="90"/>
        <v>0.99755221623338441</v>
      </c>
      <c r="CW78" s="45">
        <f t="shared" si="91"/>
        <v>1.0001489944896234</v>
      </c>
      <c r="CX78" s="45">
        <f t="shared" si="92"/>
        <v>0.99958197051421083</v>
      </c>
      <c r="CY78" s="45">
        <f t="shared" si="93"/>
        <v>1.0000624187359739</v>
      </c>
      <c r="CZ78" s="45">
        <f t="shared" si="94"/>
        <v>0.99979601910500038</v>
      </c>
      <c r="DA78" s="45">
        <f t="shared" si="95"/>
        <v>0.99971186029094294</v>
      </c>
      <c r="DB78" s="45">
        <f t="shared" si="96"/>
        <v>0.99983661223400555</v>
      </c>
      <c r="DC78" s="45">
        <f t="shared" si="97"/>
        <v>0.99991862604415838</v>
      </c>
      <c r="DD78" s="45">
        <f t="shared" si="98"/>
        <v>0.99742998648882419</v>
      </c>
      <c r="DE78" s="45">
        <f t="shared" si="99"/>
        <v>0.99742998648882397</v>
      </c>
      <c r="DF78" s="45">
        <f t="shared" si="100"/>
        <v>0.99714258730271255</v>
      </c>
      <c r="DG78" s="45">
        <f t="shared" si="101"/>
        <v>0.99689853822364638</v>
      </c>
      <c r="DH78" s="45">
        <f t="shared" si="102"/>
        <v>0.99992925675064004</v>
      </c>
      <c r="DI78" s="45">
        <f t="shared" si="103"/>
        <v>0.99998671521219007</v>
      </c>
      <c r="DJ78" s="45">
        <f t="shared" si="104"/>
        <v>1.0000481133508274</v>
      </c>
    </row>
    <row r="79" spans="1:114" x14ac:dyDescent="0.2">
      <c r="A79" s="43">
        <v>150</v>
      </c>
      <c r="B79" s="43">
        <f t="shared" si="73"/>
        <v>423.15</v>
      </c>
      <c r="C79" s="44">
        <f t="shared" si="105"/>
        <v>2.3632281696797826</v>
      </c>
      <c r="E79" s="40">
        <f>'[4]methanogen M06-L TZVP smd redo'!I79</f>
        <v>2.4304929452139135</v>
      </c>
      <c r="F79" s="40">
        <f>'[4]methanogen M06-L TZVP smd redo'!N79</f>
        <v>2.2842434590117922</v>
      </c>
      <c r="G79" s="40">
        <f>'[4]methanogen M06-L TZVP smd redo'!S79</f>
        <v>2.703826368071871</v>
      </c>
      <c r="H79" s="40">
        <f>'[4]methanogen M06-L TZVP smd redo'!AB79</f>
        <v>2.5540573517506271</v>
      </c>
      <c r="I79" s="40">
        <f>'[4]methanogen M06-L TZVP smd redo'!AS79</f>
        <v>2.8491640044145949</v>
      </c>
      <c r="J79" s="40">
        <f>'[4]methanogen M06-L TZVP smd redo'!BJ79</f>
        <v>3.0056950440500163</v>
      </c>
      <c r="K79" s="40">
        <f>'[4]methanogen M06-L TZVP smd redo'!EV79</f>
        <v>3.0844985303417616</v>
      </c>
      <c r="L79" s="40">
        <f>'[4]methanogen M06-L TZVP smd redo'!CL79</f>
        <v>2.8743483307105411</v>
      </c>
      <c r="M79" s="40">
        <f>'[4]methanogen M06-L TZVP smd redo'!DG79</f>
        <v>2.8859790986388578</v>
      </c>
      <c r="N79" s="40">
        <f>'[4]methanogen M06-L TZVP smd redo'!EC79</f>
        <v>2.9380153219595861</v>
      </c>
      <c r="AA79" s="40">
        <f t="shared" si="74"/>
        <v>3.1734084844637787</v>
      </c>
      <c r="AB79" s="40"/>
      <c r="AC79" s="40">
        <f>EXP('d-beta'!Y80/1000)*'[3]methanogen M06-L TZVP smd redo'!EZ79</f>
        <v>5.3029910521114703</v>
      </c>
      <c r="AD79" s="40">
        <f>'[3]methanogen M06-L TZVP smd redo'!ET79</f>
        <v>2.2877100000000001</v>
      </c>
      <c r="AE79" s="40">
        <f>'[3]methanogen M06-L TZVP smd redo'!ER79</f>
        <v>1.11751</v>
      </c>
      <c r="AF79" s="40">
        <f>'[3]methanogen M06-L TZVP smd redo'!K79</f>
        <v>1.1050599999999999</v>
      </c>
      <c r="AG79" s="40">
        <f>'[3]methanogen M06-L TZVP smd redo'!J79</f>
        <v>4.7217599999999997</v>
      </c>
      <c r="AH79" s="40">
        <f>'[3]methanogen M06-L TZVP smd redo'!O79</f>
        <v>1.10033</v>
      </c>
      <c r="AI79" s="40">
        <f>'[3]methanogen M06-L TZVP smd redo'!N79</f>
        <v>4.5476900000000002</v>
      </c>
      <c r="AJ79" s="40">
        <f>'[3]methanogen M06-L TZVP smd redo'!S79</f>
        <v>1.1023799999999999</v>
      </c>
      <c r="AK79" s="40">
        <f>'[3]methanogen M06-L TZVP smd redo'!R79</f>
        <v>4.7942</v>
      </c>
      <c r="AL79" s="40">
        <f>'[3]methanogen M06-L TZVP smd redo'!Y79</f>
        <v>1.09032</v>
      </c>
      <c r="AM79" s="40">
        <f>'[3]methanogen M06-L TZVP smd redo'!W79</f>
        <v>4.9822499999999996</v>
      </c>
      <c r="AN79" s="40">
        <f>'[3]methanogen M06-L TZVP smd redo'!V79</f>
        <v>4.9660200000000003</v>
      </c>
      <c r="AO79" s="40">
        <f>'[3]methanogen M06-L TZVP smd redo'!AK79</f>
        <v>1.0827100000000001</v>
      </c>
      <c r="AP79" s="40">
        <f>PRODUCT('[3]methanogen M06-L TZVP smd redo'!AD79:AF79)^(1/3)</f>
        <v>4.7987869110489223</v>
      </c>
      <c r="AQ79" s="40">
        <f>'[3]methanogen M06-L TZVP smd redo'!BA79</f>
        <v>1.07145</v>
      </c>
      <c r="AR79" s="40">
        <f>PRODUCT('[3]methanogen M06-L TZVP smd redo'!AT79:AV79)^(1/3)</f>
        <v>4.6822446148219647</v>
      </c>
      <c r="AS79" s="41">
        <f>'[3]methanogen M06-L TZVP smd redo'!FO79</f>
        <v>1.0733299999999999</v>
      </c>
      <c r="AT79" s="40">
        <f>'[3]methanogen M06-L TZVP smd redo'!FK79</f>
        <v>4.5980800000000004</v>
      </c>
      <c r="AU79" s="40">
        <f>'[3]methanogen M06-L TZVP smd redo'!CD79</f>
        <v>4.6671500000000004</v>
      </c>
      <c r="AV79" s="40">
        <f>'[3]methanogen M06-L TZVP smd redo'!CG79</f>
        <v>3.0239099999999999</v>
      </c>
      <c r="AW79" s="40">
        <f>'[3]methanogen M06-L TZVP smd redo'!CK79</f>
        <v>1.0805</v>
      </c>
      <c r="AX79" s="40">
        <f>PRODUCT('[3]methanogen M06-L TZVP smd redo'!CN79:CP79)^(1/3)</f>
        <v>4.6224341812339151</v>
      </c>
      <c r="AY79" s="40">
        <f>'[3]methanogen M06-L TZVP smd redo'!DH79</f>
        <v>1.0808</v>
      </c>
      <c r="AZ79" s="40">
        <f>PRODUCT('[3]methanogen M06-L TZVP smd redo'!DJ79:DL79)^(1/3)</f>
        <v>4.6503266238333945</v>
      </c>
      <c r="BA79" s="40">
        <f>'[3]methanogen M06-L TZVP smd redo'!EI79</f>
        <v>1.08449</v>
      </c>
      <c r="BB79" s="40">
        <f>PRODUCT('[3]methanogen M06-L TZVP smd redo'!EJ79:EL79)^(1/3)</f>
        <v>4.8601368843641257</v>
      </c>
      <c r="BC79" s="40"/>
      <c r="BD79" s="44">
        <f>'[4]methanogen M06-L TZVP smd redo'!H79</f>
        <v>5.2305099999999998</v>
      </c>
      <c r="BE79" s="44">
        <f>'[4]methanogen M06-L TZVP smd redo'!M79</f>
        <v>5.01539</v>
      </c>
      <c r="BF79" s="44">
        <f>'[4]methanogen M06-L TZVP smd redo'!R79</f>
        <v>5.2993199999999998</v>
      </c>
      <c r="BG79" s="44">
        <f>'[4]methanogen M06-L TZVP smd redo'!Y79</f>
        <v>5.4283799999999998</v>
      </c>
      <c r="BH79" s="44">
        <f>'[4]methanogen M06-L TZVP smd redo'!Z79</f>
        <v>5.44658</v>
      </c>
      <c r="BI79" s="44">
        <f>PRODUCT('[4]methanogen M06-L TZVP smd redo'!AL79:AN79)^(1/3)</f>
        <v>5.2104979624269658</v>
      </c>
      <c r="BJ79" s="133">
        <f>PRODUCT('[4]methanogen M06-L TZVP smd redo'!BC79:BE79)^(1/3)</f>
        <v>5.0318699363743393</v>
      </c>
      <c r="BK79" s="133">
        <f>'[4]methanogen M06-L TZVP smd redo'!ER79</f>
        <v>4.9504799999999998</v>
      </c>
      <c r="BL79" s="40">
        <f>PRODUCT('[4]methanogen M06-L TZVP smd redo'!DZ79:EB79)^(1/3)</f>
        <v>5.2862554523010621</v>
      </c>
      <c r="BM79" s="40">
        <f>PRODUCT('[4]methanogen M06-L TZVP smd redo'!CI79:CK79)^(1/3)</f>
        <v>5.0088961809166923</v>
      </c>
      <c r="BN79" s="40">
        <f>PRODUCT('[4]methanogen M06-L TZVP smd redo'!DD79:DF79)^(1/3)</f>
        <v>5.0405781567087677</v>
      </c>
      <c r="BO79" s="40"/>
      <c r="BP79" s="45">
        <f t="shared" si="75"/>
        <v>1.1329957366767465</v>
      </c>
      <c r="BQ79" s="45">
        <f t="shared" si="76"/>
        <v>1.0428919784902071</v>
      </c>
      <c r="BR79" s="45">
        <f t="shared" si="77"/>
        <v>0.94642142765486892</v>
      </c>
      <c r="BS79" s="45">
        <f t="shared" si="78"/>
        <v>0.97296285008206984</v>
      </c>
      <c r="BT79" s="45">
        <f t="shared" si="79"/>
        <v>1.0453089204286092</v>
      </c>
      <c r="BU79" s="45">
        <f t="shared" si="80"/>
        <v>1.0418159721286118</v>
      </c>
      <c r="BV79" s="45">
        <f t="shared" si="81"/>
        <v>1.0354993329142634</v>
      </c>
      <c r="BW79" s="45">
        <f t="shared" si="82"/>
        <v>1.0164408171277006</v>
      </c>
      <c r="BX79" s="45">
        <f t="shared" si="83"/>
        <v>0.94779157262387681</v>
      </c>
      <c r="BY79" s="45">
        <f t="shared" si="84"/>
        <v>0.46458165231616061</v>
      </c>
      <c r="BZ79" s="45">
        <f t="shared" si="85"/>
        <v>0.97662200900847718</v>
      </c>
      <c r="CA79" s="45">
        <f t="shared" si="86"/>
        <v>0.65447560024482476</v>
      </c>
      <c r="CB79" s="45">
        <f t="shared" si="87"/>
        <v>1.0505548671057301</v>
      </c>
      <c r="CC79" s="45">
        <f t="shared" si="88"/>
        <v>0.99371461471142786</v>
      </c>
      <c r="CD79" s="45">
        <f t="shared" si="89"/>
        <v>0.96738895074069808</v>
      </c>
      <c r="CE79" s="39"/>
      <c r="CF79" s="75">
        <f t="shared" si="106"/>
        <v>124.86521917625346</v>
      </c>
      <c r="CG79" s="75">
        <f t="shared" si="107"/>
        <v>41.997602572835326</v>
      </c>
      <c r="CH79" s="75">
        <f t="shared" si="108"/>
        <v>-55.067325349766442</v>
      </c>
      <c r="CI79" s="75">
        <f t="shared" si="109"/>
        <v>-27.409378324554392</v>
      </c>
      <c r="CJ79" s="75">
        <f t="shared" si="110"/>
        <v>44.312459365523431</v>
      </c>
      <c r="CK79" s="75">
        <f t="shared" si="111"/>
        <v>40.965317492494549</v>
      </c>
      <c r="CL79" s="75">
        <f t="shared" si="112"/>
        <v>34.883757637228079</v>
      </c>
      <c r="CM79" s="75">
        <f t="shared" si="113"/>
        <v>16.307130185383858</v>
      </c>
      <c r="CN79" s="75">
        <f t="shared" si="114"/>
        <v>-53.620661001286265</v>
      </c>
      <c r="CO79" s="75">
        <f t="shared" si="115"/>
        <v>-766.61795078129194</v>
      </c>
      <c r="CP79" s="75">
        <f t="shared" si="116"/>
        <v>-23.655591249232664</v>
      </c>
      <c r="CQ79" s="75">
        <f t="shared" si="117"/>
        <v>-423.92097431972695</v>
      </c>
      <c r="CR79" s="75">
        <f t="shared" si="118"/>
        <v>49.318469454216313</v>
      </c>
      <c r="CS79" s="75">
        <f t="shared" si="119"/>
        <v>-6.305221485126367</v>
      </c>
      <c r="CT79" s="75">
        <f t="shared" si="120"/>
        <v>-33.154640262059807</v>
      </c>
      <c r="CU79" s="130"/>
      <c r="CV79" s="45">
        <f t="shared" si="90"/>
        <v>0.99757540002791312</v>
      </c>
      <c r="CW79" s="45">
        <f t="shared" si="91"/>
        <v>1.0001459161781268</v>
      </c>
      <c r="CX79" s="45">
        <f t="shared" si="92"/>
        <v>0.99958154851110936</v>
      </c>
      <c r="CY79" s="45">
        <f t="shared" si="93"/>
        <v>1.0000651183292615</v>
      </c>
      <c r="CZ79" s="45">
        <f t="shared" si="94"/>
        <v>0.99978997062545871</v>
      </c>
      <c r="DA79" s="45">
        <f t="shared" si="95"/>
        <v>0.99970573176579647</v>
      </c>
      <c r="DB79" s="45">
        <f t="shared" si="96"/>
        <v>0.99984393803503924</v>
      </c>
      <c r="DC79" s="45">
        <f t="shared" si="97"/>
        <v>0.99992143883550444</v>
      </c>
      <c r="DD79" s="45">
        <f t="shared" si="98"/>
        <v>0.99745244923899967</v>
      </c>
      <c r="DE79" s="45">
        <f t="shared" si="99"/>
        <v>0.99745244923899967</v>
      </c>
      <c r="DF79" s="45">
        <f t="shared" si="100"/>
        <v>0.99715893066806005</v>
      </c>
      <c r="DG79" s="45">
        <f t="shared" si="101"/>
        <v>0.99692498634475857</v>
      </c>
      <c r="DH79" s="45">
        <f t="shared" si="102"/>
        <v>0.99993252309291492</v>
      </c>
      <c r="DI79" s="45">
        <f t="shared" si="103"/>
        <v>0.99998840270163258</v>
      </c>
      <c r="DJ79" s="45">
        <f t="shared" si="104"/>
        <v>1.000036710499989</v>
      </c>
    </row>
    <row r="80" spans="1:114" x14ac:dyDescent="0.2">
      <c r="A80" s="43">
        <v>152</v>
      </c>
      <c r="B80" s="43">
        <f t="shared" si="73"/>
        <v>425.15</v>
      </c>
      <c r="C80" s="44">
        <f t="shared" si="105"/>
        <v>2.3521110196401271</v>
      </c>
      <c r="E80" s="40">
        <f>'[4]methanogen M06-L TZVP smd redo'!I80</f>
        <v>2.4055907959203982</v>
      </c>
      <c r="F80" s="40">
        <f>'[4]methanogen M06-L TZVP smd redo'!N80</f>
        <v>2.2644773294202558</v>
      </c>
      <c r="G80" s="40">
        <f>'[4]methanogen M06-L TZVP smd redo'!S80</f>
        <v>2.6771448391216257</v>
      </c>
      <c r="H80" s="40">
        <f>'[4]methanogen M06-L TZVP smd redo'!AB80</f>
        <v>2.5303514931338533</v>
      </c>
      <c r="I80" s="40">
        <f>'[4]methanogen M06-L TZVP smd redo'!AS80</f>
        <v>2.8188628973626617</v>
      </c>
      <c r="J80" s="40">
        <f>'[4]methanogen M06-L TZVP smd redo'!BJ80</f>
        <v>2.9768968356755909</v>
      </c>
      <c r="K80" s="40">
        <f>'[4]methanogen M06-L TZVP smd redo'!EV80</f>
        <v>3.0605289968133054</v>
      </c>
      <c r="L80" s="40">
        <f>'[4]methanogen M06-L TZVP smd redo'!CL80</f>
        <v>2.8448533943414844</v>
      </c>
      <c r="M80" s="40">
        <f>'[4]methanogen M06-L TZVP smd redo'!DG80</f>
        <v>2.8650635257061463</v>
      </c>
      <c r="N80" s="40">
        <f>'[4]methanogen M06-L TZVP smd redo'!EC80</f>
        <v>2.9050310439941995</v>
      </c>
      <c r="AA80" s="40">
        <f t="shared" si="74"/>
        <v>3.1452136158061235</v>
      </c>
      <c r="AB80" s="40"/>
      <c r="AC80" s="40">
        <f>EXP('d-beta'!Y81/1000)*'[3]methanogen M06-L TZVP smd redo'!EZ80</f>
        <v>5.2487502516112494</v>
      </c>
      <c r="AD80" s="40">
        <f>'[3]methanogen M06-L TZVP smd redo'!ET80</f>
        <v>2.2772800000000002</v>
      </c>
      <c r="AE80" s="40">
        <f>'[3]methanogen M06-L TZVP smd redo'!ER80</f>
        <v>1.1166799999999999</v>
      </c>
      <c r="AF80" s="40">
        <f>'[3]methanogen M06-L TZVP smd redo'!K80</f>
        <v>1.1042700000000001</v>
      </c>
      <c r="AG80" s="40">
        <f>'[3]methanogen M06-L TZVP smd redo'!J80</f>
        <v>4.6731199999999999</v>
      </c>
      <c r="AH80" s="40">
        <f>'[3]methanogen M06-L TZVP smd redo'!O80</f>
        <v>1.0995600000000001</v>
      </c>
      <c r="AI80" s="40">
        <f>'[3]methanogen M06-L TZVP smd redo'!N80</f>
        <v>4.50162</v>
      </c>
      <c r="AJ80" s="40">
        <f>'[3]methanogen M06-L TZVP smd redo'!S80</f>
        <v>1.1015999999999999</v>
      </c>
      <c r="AK80" s="40">
        <f>'[3]methanogen M06-L TZVP smd redo'!R80</f>
        <v>4.7448499999999996</v>
      </c>
      <c r="AL80" s="40">
        <f>'[3]methanogen M06-L TZVP smd redo'!Y80</f>
        <v>1.08962</v>
      </c>
      <c r="AM80" s="40">
        <f>'[3]methanogen M06-L TZVP smd redo'!W80</f>
        <v>4.9286700000000003</v>
      </c>
      <c r="AN80" s="40">
        <f>'[3]methanogen M06-L TZVP smd redo'!V80</f>
        <v>4.9125800000000002</v>
      </c>
      <c r="AO80" s="40">
        <f>'[3]methanogen M06-L TZVP smd redo'!AK80</f>
        <v>1.0821099999999999</v>
      </c>
      <c r="AP80" s="40">
        <f>PRODUCT('[3]methanogen M06-L TZVP smd redo'!AD80:AF80)^(1/3)</f>
        <v>4.7493570070099578</v>
      </c>
      <c r="AQ80" s="40">
        <f>'[3]methanogen M06-L TZVP smd redo'!BA80</f>
        <v>1.07094</v>
      </c>
      <c r="AR80" s="40">
        <f>PRODUCT('[3]methanogen M06-L TZVP smd redo'!AT80:AV80)^(1/3)</f>
        <v>4.634978152131052</v>
      </c>
      <c r="AS80" s="41">
        <f>'[3]methanogen M06-L TZVP smd redo'!FO80</f>
        <v>1.07284</v>
      </c>
      <c r="AT80" s="40">
        <f>'[3]methanogen M06-L TZVP smd redo'!FK80</f>
        <v>4.5531300000000003</v>
      </c>
      <c r="AU80" s="40">
        <f>'[3]methanogen M06-L TZVP smd redo'!CD80</f>
        <v>4.6191500000000003</v>
      </c>
      <c r="AV80" s="40">
        <f>'[3]methanogen M06-L TZVP smd redo'!CG80</f>
        <v>3.0017800000000001</v>
      </c>
      <c r="AW80" s="40">
        <f>'[3]methanogen M06-L TZVP smd redo'!CK80</f>
        <v>1.07992</v>
      </c>
      <c r="AX80" s="40">
        <f>PRODUCT('[3]methanogen M06-L TZVP smd redo'!CN80:CP80)^(1/3)</f>
        <v>4.5762567955225926</v>
      </c>
      <c r="AY80" s="40">
        <f>'[3]methanogen M06-L TZVP smd redo'!DH80</f>
        <v>1.0802099999999999</v>
      </c>
      <c r="AZ80" s="40">
        <f>PRODUCT('[3]methanogen M06-L TZVP smd redo'!DJ80:DL80)^(1/3)</f>
        <v>4.6037057252861446</v>
      </c>
      <c r="BA80" s="40">
        <f>'[3]methanogen M06-L TZVP smd redo'!EI80</f>
        <v>1.08389</v>
      </c>
      <c r="BB80" s="40">
        <f>PRODUCT('[3]methanogen M06-L TZVP smd redo'!EJ80:EL80)^(1/3)</f>
        <v>4.8097363337852244</v>
      </c>
      <c r="BC80" s="40"/>
      <c r="BD80" s="44">
        <f>'[4]methanogen M06-L TZVP smd redo'!H80</f>
        <v>5.1727999999999996</v>
      </c>
      <c r="BE80" s="44">
        <f>'[4]methanogen M06-L TZVP smd redo'!M80</f>
        <v>4.9610099999999999</v>
      </c>
      <c r="BF80" s="44">
        <f>'[4]methanogen M06-L TZVP smd redo'!R80</f>
        <v>5.24092</v>
      </c>
      <c r="BG80" s="44">
        <f>'[4]methanogen M06-L TZVP smd redo'!Y80</f>
        <v>5.36639</v>
      </c>
      <c r="BH80" s="44">
        <f>'[4]methanogen M06-L TZVP smd redo'!Z80</f>
        <v>5.3844200000000004</v>
      </c>
      <c r="BI80" s="44">
        <f>PRODUCT('[4]methanogen M06-L TZVP smd redo'!AL80:AN80)^(1/3)</f>
        <v>5.1538137682382006</v>
      </c>
      <c r="BJ80" s="133">
        <f>PRODUCT('[4]methanogen M06-L TZVP smd redo'!BC80:BE80)^(1/3)</f>
        <v>4.9785601736440359</v>
      </c>
      <c r="BK80" s="133">
        <f>'[4]methanogen M06-L TZVP smd redo'!ER80</f>
        <v>4.8997299999999999</v>
      </c>
      <c r="BL80" s="40">
        <f>PRODUCT('[4]methanogen M06-L TZVP smd redo'!DZ80:EB80)^(1/3)</f>
        <v>5.2283696956243686</v>
      </c>
      <c r="BM80" s="40">
        <f>PRODUCT('[4]methanogen M06-L TZVP smd redo'!CI80:CK80)^(1/3)</f>
        <v>4.956050479170754</v>
      </c>
      <c r="BN80" s="40">
        <f>PRODUCT('[4]methanogen M06-L TZVP smd redo'!DD80:DF80)^(1/3)</f>
        <v>4.9872168334974409</v>
      </c>
      <c r="BO80" s="40"/>
      <c r="BP80" s="45">
        <f t="shared" si="75"/>
        <v>1.1330757869952928</v>
      </c>
      <c r="BQ80" s="45">
        <f t="shared" si="76"/>
        <v>1.0426909036667935</v>
      </c>
      <c r="BR80" s="45">
        <f t="shared" si="77"/>
        <v>0.94659143814444791</v>
      </c>
      <c r="BS80" s="45">
        <f t="shared" si="78"/>
        <v>0.97334903295062414</v>
      </c>
      <c r="BT80" s="45">
        <f t="shared" si="79"/>
        <v>1.0447447738959785</v>
      </c>
      <c r="BU80" s="45">
        <f t="shared" si="80"/>
        <v>1.0412463937039904</v>
      </c>
      <c r="BV80" s="45">
        <f t="shared" si="81"/>
        <v>1.0352016624247988</v>
      </c>
      <c r="BW80" s="45">
        <f t="shared" si="82"/>
        <v>1.0160886770585391</v>
      </c>
      <c r="BX80" s="45">
        <f t="shared" si="83"/>
        <v>0.94820831881395129</v>
      </c>
      <c r="BY80" s="45">
        <f t="shared" si="84"/>
        <v>0.46747471726803302</v>
      </c>
      <c r="BZ80" s="45">
        <f t="shared" si="85"/>
        <v>0.97658131421394778</v>
      </c>
      <c r="CA80" s="45">
        <f t="shared" si="86"/>
        <v>0.65610273896724924</v>
      </c>
      <c r="CB80" s="45">
        <f t="shared" si="87"/>
        <v>1.0501770618948822</v>
      </c>
      <c r="CC80" s="45">
        <f t="shared" si="88"/>
        <v>0.99375075209937669</v>
      </c>
      <c r="CD80" s="45">
        <f t="shared" si="89"/>
        <v>0.96767501849456428</v>
      </c>
      <c r="CE80" s="39"/>
      <c r="CF80" s="75">
        <f t="shared" si="106"/>
        <v>124.93587036068729</v>
      </c>
      <c r="CG80" s="75">
        <f t="shared" si="107"/>
        <v>41.804778949514606</v>
      </c>
      <c r="CH80" s="75">
        <f t="shared" si="108"/>
        <v>-54.887706401467028</v>
      </c>
      <c r="CI80" s="75">
        <f t="shared" si="109"/>
        <v>-27.012542774210306</v>
      </c>
      <c r="CJ80" s="75">
        <f t="shared" si="110"/>
        <v>43.772620080185249</v>
      </c>
      <c r="CK80" s="75">
        <f t="shared" si="111"/>
        <v>40.418451063376686</v>
      </c>
      <c r="CL80" s="75">
        <f t="shared" si="112"/>
        <v>34.596250660426414</v>
      </c>
      <c r="CM80" s="75">
        <f t="shared" si="113"/>
        <v>15.960625916991129</v>
      </c>
      <c r="CN80" s="75">
        <f t="shared" si="114"/>
        <v>-53.181055283302911</v>
      </c>
      <c r="CO80" s="75">
        <f t="shared" si="115"/>
        <v>-760.41001242589948</v>
      </c>
      <c r="CP80" s="75">
        <f t="shared" si="116"/>
        <v>-23.69726104781579</v>
      </c>
      <c r="CQ80" s="75">
        <f t="shared" si="117"/>
        <v>-421.43788802144053</v>
      </c>
      <c r="CR80" s="75">
        <f t="shared" si="118"/>
        <v>48.958780329006665</v>
      </c>
      <c r="CS80" s="75">
        <f t="shared" si="119"/>
        <v>-6.2688561843203443</v>
      </c>
      <c r="CT80" s="75">
        <f t="shared" si="120"/>
        <v>-32.858972769410222</v>
      </c>
      <c r="CU80" s="130"/>
      <c r="CV80" s="45">
        <f t="shared" si="90"/>
        <v>0.99760018218373048</v>
      </c>
      <c r="CW80" s="45">
        <f t="shared" si="91"/>
        <v>1.000140794640229</v>
      </c>
      <c r="CX80" s="45">
        <f t="shared" si="92"/>
        <v>0.9995884343112581</v>
      </c>
      <c r="CY80" s="45">
        <f t="shared" si="93"/>
        <v>1.0000621577727966</v>
      </c>
      <c r="CZ80" s="45">
        <f t="shared" si="94"/>
        <v>0.99979653517673406</v>
      </c>
      <c r="DA80" s="45">
        <f t="shared" si="95"/>
        <v>0.99971229958380003</v>
      </c>
      <c r="DB80" s="45">
        <f t="shared" si="96"/>
        <v>0.99984243511609139</v>
      </c>
      <c r="DC80" s="45">
        <f t="shared" si="97"/>
        <v>0.99991662301653794</v>
      </c>
      <c r="DD80" s="45">
        <f t="shared" si="98"/>
        <v>0.99747603502540827</v>
      </c>
      <c r="DE80" s="45">
        <f t="shared" si="99"/>
        <v>0.99747603502540805</v>
      </c>
      <c r="DF80" s="45">
        <f t="shared" si="100"/>
        <v>0.9971890607549817</v>
      </c>
      <c r="DG80" s="45">
        <f t="shared" si="101"/>
        <v>0.99694880926091867</v>
      </c>
      <c r="DH80" s="45">
        <f t="shared" si="102"/>
        <v>0.99992834751038817</v>
      </c>
      <c r="DI80" s="45">
        <f t="shared" si="103"/>
        <v>0.99997984760652281</v>
      </c>
      <c r="DJ80" s="45">
        <f t="shared" si="104"/>
        <v>1.000046070761184</v>
      </c>
    </row>
    <row r="81" spans="1:114" x14ac:dyDescent="0.2">
      <c r="A81" s="43">
        <v>154</v>
      </c>
      <c r="B81" s="43">
        <f t="shared" si="73"/>
        <v>427.15</v>
      </c>
      <c r="C81" s="44">
        <f t="shared" si="105"/>
        <v>2.3410979749502516</v>
      </c>
      <c r="E81" s="40">
        <f>'[4]methanogen M06-L TZVP smd redo'!I81</f>
        <v>2.387557423291442</v>
      </c>
      <c r="F81" s="40">
        <f>'[4]methanogen M06-L TZVP smd redo'!N81</f>
        <v>2.2491163406468395</v>
      </c>
      <c r="G81" s="40">
        <f>'[4]methanogen M06-L TZVP smd redo'!S81</f>
        <v>2.6593553181679663</v>
      </c>
      <c r="H81" s="40">
        <f>'[4]methanogen M06-L TZVP smd redo'!AB81</f>
        <v>2.514267835141748</v>
      </c>
      <c r="I81" s="40">
        <f>'[4]methanogen M06-L TZVP smd redo'!AS81</f>
        <v>2.7970639056886792</v>
      </c>
      <c r="J81" s="40">
        <f>'[4]methanogen M06-L TZVP smd redo'!BJ81</f>
        <v>2.9460712918709664</v>
      </c>
      <c r="K81" s="40">
        <f>'[4]methanogen M06-L TZVP smd redo'!EV81</f>
        <v>3.0349857415927772</v>
      </c>
      <c r="L81" s="40">
        <f>'[4]methanogen M06-L TZVP smd redo'!CL81</f>
        <v>2.8223198819707918</v>
      </c>
      <c r="M81" s="40">
        <f>'[4]methanogen M06-L TZVP smd redo'!DG81</f>
        <v>2.8393390593413059</v>
      </c>
      <c r="N81" s="40">
        <f>'[4]methanogen M06-L TZVP smd redo'!EC81</f>
        <v>2.8807336669947059</v>
      </c>
      <c r="AA81" s="40">
        <f t="shared" si="74"/>
        <v>3.1173502832302233</v>
      </c>
      <c r="AB81" s="40"/>
      <c r="AC81" s="40">
        <f>EXP('d-beta'!Y82/1000)*'[3]methanogen M06-L TZVP smd redo'!EZ81</f>
        <v>5.1955960452230325</v>
      </c>
      <c r="AD81" s="40">
        <f>'[3]methanogen M06-L TZVP smd redo'!ET81</f>
        <v>2.2669899999999998</v>
      </c>
      <c r="AE81" s="40">
        <f>'[3]methanogen M06-L TZVP smd redo'!ER81</f>
        <v>1.11585</v>
      </c>
      <c r="AF81" s="40">
        <f>'[3]methanogen M06-L TZVP smd redo'!K81</f>
        <v>1.10348</v>
      </c>
      <c r="AG81" s="40">
        <f>'[3]methanogen M06-L TZVP smd redo'!J81</f>
        <v>4.62547</v>
      </c>
      <c r="AH81" s="40">
        <f>'[3]methanogen M06-L TZVP smd redo'!O81</f>
        <v>1.0987899999999999</v>
      </c>
      <c r="AI81" s="40">
        <f>'[3]methanogen M06-L TZVP smd redo'!N81</f>
        <v>4.4564899999999996</v>
      </c>
      <c r="AJ81" s="40">
        <f>'[3]methanogen M06-L TZVP smd redo'!S81</f>
        <v>1.1008199999999999</v>
      </c>
      <c r="AK81" s="40">
        <f>'[3]methanogen M06-L TZVP smd redo'!R81</f>
        <v>4.6965000000000003</v>
      </c>
      <c r="AL81" s="40">
        <f>'[3]methanogen M06-L TZVP smd redo'!Y81</f>
        <v>1.0889200000000001</v>
      </c>
      <c r="AM81" s="40">
        <f>'[3]methanogen M06-L TZVP smd redo'!W81</f>
        <v>4.8761999999999999</v>
      </c>
      <c r="AN81" s="40">
        <f>'[3]methanogen M06-L TZVP smd redo'!V81</f>
        <v>4.8602499999999997</v>
      </c>
      <c r="AO81" s="40">
        <f>'[3]methanogen M06-L TZVP smd redo'!AK81</f>
        <v>1.08151</v>
      </c>
      <c r="AP81" s="40">
        <f>PRODUCT('[3]methanogen M06-L TZVP smd redo'!AD81:AF81)^(1/3)</f>
        <v>4.7009198234363785</v>
      </c>
      <c r="AQ81" s="40">
        <f>'[3]methanogen M06-L TZVP smd redo'!BA81</f>
        <v>1.0704400000000001</v>
      </c>
      <c r="AR81" s="40">
        <f>PRODUCT('[3]methanogen M06-L TZVP smd redo'!AT81:AV81)^(1/3)</f>
        <v>4.5886516931159065</v>
      </c>
      <c r="AS81" s="41">
        <f>'[3]methanogen M06-L TZVP smd redo'!FO81</f>
        <v>1.07236</v>
      </c>
      <c r="AT81" s="40">
        <f>'[3]methanogen M06-L TZVP smd redo'!FK81</f>
        <v>4.5090500000000002</v>
      </c>
      <c r="AU81" s="40">
        <f>'[3]methanogen M06-L TZVP smd redo'!CD81</f>
        <v>4.5721299999999996</v>
      </c>
      <c r="AV81" s="40">
        <f>'[3]methanogen M06-L TZVP smd redo'!CG81</f>
        <v>2.9800200000000001</v>
      </c>
      <c r="AW81" s="40">
        <f>'[3]methanogen M06-L TZVP smd redo'!CK81</f>
        <v>1.07934</v>
      </c>
      <c r="AX81" s="40">
        <f>PRODUCT('[3]methanogen M06-L TZVP smd redo'!CN81:CP81)^(1/3)</f>
        <v>4.5309988755168931</v>
      </c>
      <c r="AY81" s="40">
        <f>'[3]methanogen M06-L TZVP smd redo'!DH81</f>
        <v>1.0796300000000001</v>
      </c>
      <c r="AZ81" s="40">
        <f>PRODUCT('[3]methanogen M06-L TZVP smd redo'!DJ81:DL81)^(1/3)</f>
        <v>4.5580173331978928</v>
      </c>
      <c r="BA81" s="40">
        <f>'[3]methanogen M06-L TZVP smd redo'!EI81</f>
        <v>1.0832900000000001</v>
      </c>
      <c r="BB81" s="40">
        <f>PRODUCT('[3]methanogen M06-L TZVP smd redo'!EJ81:EL81)^(1/3)</f>
        <v>4.7603486903486028</v>
      </c>
      <c r="BC81" s="40"/>
      <c r="BD81" s="44">
        <f>'[4]methanogen M06-L TZVP smd redo'!H81</f>
        <v>5.1162999999999998</v>
      </c>
      <c r="BE81" s="44">
        <f>'[4]methanogen M06-L TZVP smd redo'!M81</f>
        <v>4.9077599999999997</v>
      </c>
      <c r="BF81" s="44">
        <f>'[4]methanogen M06-L TZVP smd redo'!R81</f>
        <v>5.1837499999999999</v>
      </c>
      <c r="BG81" s="44">
        <f>'[4]methanogen M06-L TZVP smd redo'!Y81</f>
        <v>5.3057299999999996</v>
      </c>
      <c r="BH81" s="44">
        <f>'[4]methanogen M06-L TZVP smd redo'!Z81</f>
        <v>5.3235900000000003</v>
      </c>
      <c r="BI81" s="44">
        <f>PRODUCT('[4]methanogen M06-L TZVP smd redo'!AL81:AN81)^(1/3)</f>
        <v>5.098312327906755</v>
      </c>
      <c r="BJ81" s="133">
        <f>PRODUCT('[4]methanogen M06-L TZVP smd redo'!BC81:BE81)^(1/3)</f>
        <v>4.9263470561897886</v>
      </c>
      <c r="BK81" s="133">
        <f>'[4]methanogen M06-L TZVP smd redo'!ER81</f>
        <v>4.8499999999999996</v>
      </c>
      <c r="BL81" s="40">
        <f>PRODUCT('[4]methanogen M06-L TZVP smd redo'!DZ81:EB81)^(1/3)</f>
        <v>5.1716936099920447</v>
      </c>
      <c r="BM81" s="40">
        <f>PRODUCT('[4]methanogen M06-L TZVP smd redo'!CI81:CK81)^(1/3)</f>
        <v>4.9042908487362666</v>
      </c>
      <c r="BN81" s="40">
        <f>PRODUCT('[4]methanogen M06-L TZVP smd redo'!DD81:DF81)^(1/3)</f>
        <v>4.9349445621695702</v>
      </c>
      <c r="BO81" s="40"/>
      <c r="BP81" s="45">
        <f t="shared" si="75"/>
        <v>1.1331442345175462</v>
      </c>
      <c r="BQ81" s="45">
        <f t="shared" si="76"/>
        <v>1.0424918903939884</v>
      </c>
      <c r="BR81" s="45">
        <f t="shared" si="77"/>
        <v>0.94675862068965511</v>
      </c>
      <c r="BS81" s="45">
        <f t="shared" si="78"/>
        <v>0.9737320116688174</v>
      </c>
      <c r="BT81" s="45">
        <f t="shared" si="79"/>
        <v>1.0441867146624457</v>
      </c>
      <c r="BU81" s="45">
        <f t="shared" si="80"/>
        <v>1.0406835946393276</v>
      </c>
      <c r="BV81" s="45">
        <f t="shared" si="81"/>
        <v>1.0349072588178492</v>
      </c>
      <c r="BW81" s="45">
        <f t="shared" si="82"/>
        <v>1.0157416610700596</v>
      </c>
      <c r="BX81" s="45">
        <f t="shared" si="83"/>
        <v>0.94861445015106294</v>
      </c>
      <c r="BY81" s="45">
        <f t="shared" si="84"/>
        <v>0.47034959031085255</v>
      </c>
      <c r="BZ81" s="45">
        <f t="shared" si="85"/>
        <v>0.97653566109476231</v>
      </c>
      <c r="CA81" s="45">
        <f t="shared" si="86"/>
        <v>0.65771806367010321</v>
      </c>
      <c r="CB81" s="45">
        <f t="shared" si="87"/>
        <v>1.0498029373496913</v>
      </c>
      <c r="CC81" s="45">
        <f t="shared" si="88"/>
        <v>0.99378843813803108</v>
      </c>
      <c r="CD81" s="45">
        <f t="shared" si="89"/>
        <v>0.96795650104781639</v>
      </c>
      <c r="CE81" s="39"/>
      <c r="CF81" s="75">
        <f t="shared" si="106"/>
        <v>124.99627713639705</v>
      </c>
      <c r="CG81" s="75">
        <f t="shared" si="107"/>
        <v>41.61389566199059</v>
      </c>
      <c r="CH81" s="75">
        <f t="shared" si="108"/>
        <v>-54.71110668092232</v>
      </c>
      <c r="CI81" s="75">
        <f t="shared" si="109"/>
        <v>-26.619155221914493</v>
      </c>
      <c r="CJ81" s="75">
        <f t="shared" si="110"/>
        <v>43.238318931616654</v>
      </c>
      <c r="CK81" s="75">
        <f t="shared" si="111"/>
        <v>39.877799762398311</v>
      </c>
      <c r="CL81" s="75">
        <f t="shared" si="112"/>
        <v>34.311817695654923</v>
      </c>
      <c r="CM81" s="75">
        <f t="shared" si="113"/>
        <v>15.619046223705123</v>
      </c>
      <c r="CN81" s="75">
        <f t="shared" si="114"/>
        <v>-52.75283252052003</v>
      </c>
      <c r="CO81" s="75">
        <f t="shared" si="115"/>
        <v>-754.27905159495344</v>
      </c>
      <c r="CP81" s="75">
        <f t="shared" si="116"/>
        <v>-23.74401003394507</v>
      </c>
      <c r="CQ81" s="75">
        <f t="shared" si="117"/>
        <v>-418.9789141438157</v>
      </c>
      <c r="CR81" s="75">
        <f t="shared" si="118"/>
        <v>48.602467840998493</v>
      </c>
      <c r="CS81" s="75">
        <f t="shared" si="119"/>
        <v>-6.2309338743160732</v>
      </c>
      <c r="CT81" s="75">
        <f t="shared" si="120"/>
        <v>-32.568129649328284</v>
      </c>
      <c r="CU81" s="130"/>
      <c r="CV81" s="45">
        <f t="shared" si="90"/>
        <v>0.99761812942947059</v>
      </c>
      <c r="CW81" s="45">
        <f t="shared" si="91"/>
        <v>1.0001381304112793</v>
      </c>
      <c r="CX81" s="45">
        <f t="shared" si="92"/>
        <v>0.99959084910010043</v>
      </c>
      <c r="CY81" s="45">
        <f t="shared" si="93"/>
        <v>1.000060546887795</v>
      </c>
      <c r="CZ81" s="45">
        <f t="shared" si="94"/>
        <v>0.9998021406098071</v>
      </c>
      <c r="DA81" s="45">
        <f t="shared" si="95"/>
        <v>0.99971799272183204</v>
      </c>
      <c r="DB81" s="45">
        <f t="shared" si="96"/>
        <v>0.99985143031071411</v>
      </c>
      <c r="DC81" s="45">
        <f t="shared" si="97"/>
        <v>0.9999113545878402</v>
      </c>
      <c r="DD81" s="45">
        <f t="shared" si="98"/>
        <v>0.99749203785341523</v>
      </c>
      <c r="DE81" s="45">
        <f t="shared" si="99"/>
        <v>0.99749203785341523</v>
      </c>
      <c r="DF81" s="45">
        <f t="shared" si="100"/>
        <v>0.99721073783882586</v>
      </c>
      <c r="DG81" s="45">
        <f t="shared" si="101"/>
        <v>0.99697419752577332</v>
      </c>
      <c r="DH81" s="45">
        <f t="shared" si="102"/>
        <v>0.99993485429900342</v>
      </c>
      <c r="DI81" s="45">
        <f t="shared" si="103"/>
        <v>0.99998302900902702</v>
      </c>
      <c r="DJ81" s="45">
        <f t="shared" si="104"/>
        <v>1.0000421572371663</v>
      </c>
    </row>
    <row r="82" spans="1:114" x14ac:dyDescent="0.2">
      <c r="A82" s="43">
        <v>156</v>
      </c>
      <c r="B82" s="43">
        <f t="shared" si="73"/>
        <v>429.15</v>
      </c>
      <c r="C82" s="44">
        <f t="shared" si="105"/>
        <v>2.3301875801001981</v>
      </c>
      <c r="E82" s="40">
        <f>'[4]methanogen M06-L TZVP smd redo'!I82</f>
        <v>2.3686363547266165</v>
      </c>
      <c r="F82" s="40">
        <f>'[4]methanogen M06-L TZVP smd redo'!N82</f>
        <v>2.2254675318089667</v>
      </c>
      <c r="G82" s="40">
        <f>'[4]methanogen M06-L TZVP smd redo'!S82</f>
        <v>2.6384018794118891</v>
      </c>
      <c r="H82" s="40">
        <f>'[4]methanogen M06-L TZVP smd redo'!AB82</f>
        <v>2.4886257476228746</v>
      </c>
      <c r="I82" s="40">
        <f>'[4]methanogen M06-L TZVP smd redo'!AS82</f>
        <v>2.7713266234798972</v>
      </c>
      <c r="J82" s="40">
        <f>'[4]methanogen M06-L TZVP smd redo'!BJ82</f>
        <v>2.9198562133638806</v>
      </c>
      <c r="K82" s="40">
        <f>'[4]methanogen M06-L TZVP smd redo'!EV82</f>
        <v>3.002265723656139</v>
      </c>
      <c r="L82" s="40">
        <f>'[4]methanogen M06-L TZVP smd redo'!CL82</f>
        <v>2.79640324880015</v>
      </c>
      <c r="M82" s="40">
        <f>'[4]methanogen M06-L TZVP smd redo'!DG82</f>
        <v>2.8131771865929078</v>
      </c>
      <c r="N82" s="40">
        <f>'[4]methanogen M06-L TZVP smd redo'!EC82</f>
        <v>2.8508760488066276</v>
      </c>
      <c r="AA82" s="40">
        <f t="shared" si="74"/>
        <v>3.089813642718573</v>
      </c>
      <c r="AB82" s="40"/>
      <c r="AC82" s="40">
        <f>EXP('d-beta'!Y83/1000)*'[3]methanogen M06-L TZVP smd redo'!EZ82</f>
        <v>5.1435046540211848</v>
      </c>
      <c r="AD82" s="40">
        <f>'[3]methanogen M06-L TZVP smd redo'!ET82</f>
        <v>2.25685</v>
      </c>
      <c r="AE82" s="40">
        <f>'[3]methanogen M06-L TZVP smd redo'!ER82</f>
        <v>1.11503</v>
      </c>
      <c r="AF82" s="40">
        <f>'[3]methanogen M06-L TZVP smd redo'!K82</f>
        <v>1.1027</v>
      </c>
      <c r="AG82" s="40">
        <f>'[3]methanogen M06-L TZVP smd redo'!J82</f>
        <v>4.5787800000000001</v>
      </c>
      <c r="AH82" s="40">
        <f>'[3]methanogen M06-L TZVP smd redo'!O82</f>
        <v>1.0980399999999999</v>
      </c>
      <c r="AI82" s="40">
        <f>'[3]methanogen M06-L TZVP smd redo'!N82</f>
        <v>4.4122599999999998</v>
      </c>
      <c r="AJ82" s="40">
        <f>'[3]methanogen M06-L TZVP smd redo'!S82</f>
        <v>1.10005</v>
      </c>
      <c r="AK82" s="40">
        <f>'[3]methanogen M06-L TZVP smd redo'!R82</f>
        <v>4.6491400000000001</v>
      </c>
      <c r="AL82" s="40">
        <f>'[3]methanogen M06-L TZVP smd redo'!Y82</f>
        <v>1.0882400000000001</v>
      </c>
      <c r="AM82" s="40">
        <f>'[3]methanogen M06-L TZVP smd redo'!W82</f>
        <v>4.8248199999999999</v>
      </c>
      <c r="AN82" s="40">
        <f>'[3]methanogen M06-L TZVP smd redo'!V82</f>
        <v>4.8090000000000002</v>
      </c>
      <c r="AO82" s="40">
        <f>'[3]methanogen M06-L TZVP smd redo'!AK82</f>
        <v>1.0809200000000001</v>
      </c>
      <c r="AP82" s="40">
        <f>PRODUCT('[3]methanogen M06-L TZVP smd redo'!AD82:AF82)^(1/3)</f>
        <v>4.6534622173741536</v>
      </c>
      <c r="AQ82" s="40">
        <f>'[3]methanogen M06-L TZVP smd redo'!BA82</f>
        <v>1.0699399999999999</v>
      </c>
      <c r="AR82" s="40">
        <f>PRODUCT('[3]methanogen M06-L TZVP smd redo'!AT82:AV82)^(1/3)</f>
        <v>4.5432552154685677</v>
      </c>
      <c r="AS82" s="41">
        <f>'[3]methanogen M06-L TZVP smd redo'!FO82</f>
        <v>1.07189</v>
      </c>
      <c r="AT82" s="40">
        <f>'[3]methanogen M06-L TZVP smd redo'!FK82</f>
        <v>4.4658300000000004</v>
      </c>
      <c r="AU82" s="40">
        <f>'[3]methanogen M06-L TZVP smd redo'!CD82</f>
        <v>4.5260499999999997</v>
      </c>
      <c r="AV82" s="40">
        <f>'[3]methanogen M06-L TZVP smd redo'!CG82</f>
        <v>2.9586399999999999</v>
      </c>
      <c r="AW82" s="40">
        <f>'[3]methanogen M06-L TZVP smd redo'!CK82</f>
        <v>1.07877</v>
      </c>
      <c r="AX82" s="40">
        <f>PRODUCT('[3]methanogen M06-L TZVP smd redo'!CN82:CP82)^(1/3)</f>
        <v>4.4866338347006227</v>
      </c>
      <c r="AY82" s="40">
        <f>'[3]methanogen M06-L TZVP smd redo'!DH82</f>
        <v>1.0790599999999999</v>
      </c>
      <c r="AZ82" s="40">
        <f>PRODUCT('[3]methanogen M06-L TZVP smd redo'!DJ82:DL82)^(1/3)</f>
        <v>4.5132317043314174</v>
      </c>
      <c r="BA82" s="40">
        <f>'[3]methanogen M06-L TZVP smd redo'!EI82</f>
        <v>1.0827</v>
      </c>
      <c r="BB82" s="40">
        <f>PRODUCT('[3]methanogen M06-L TZVP smd redo'!EJ82:EL82)^(1/3)</f>
        <v>4.7119574367244947</v>
      </c>
      <c r="BC82" s="40"/>
      <c r="BD82" s="44">
        <f>'[4]methanogen M06-L TZVP smd redo'!H82</f>
        <v>5.0609799999999998</v>
      </c>
      <c r="BE82" s="44">
        <f>'[4]methanogen M06-L TZVP smd redo'!M82</f>
        <v>4.85562</v>
      </c>
      <c r="BF82" s="44">
        <f>'[4]methanogen M06-L TZVP smd redo'!R82</f>
        <v>5.1277799999999996</v>
      </c>
      <c r="BG82" s="44">
        <f>'[4]methanogen M06-L TZVP smd redo'!Y82</f>
        <v>5.2463699999999998</v>
      </c>
      <c r="BH82" s="44">
        <f>'[4]methanogen M06-L TZVP smd redo'!Z82</f>
        <v>5.2640599999999997</v>
      </c>
      <c r="BI82" s="44">
        <f>PRODUCT('[4]methanogen M06-L TZVP smd redo'!AL82:AN82)^(1/3)</f>
        <v>5.043960209399823</v>
      </c>
      <c r="BJ82" s="133">
        <f>PRODUCT('[4]methanogen M06-L TZVP smd redo'!BC82:BE82)^(1/3)</f>
        <v>4.8752039369069893</v>
      </c>
      <c r="BK82" s="133">
        <f>'[4]methanogen M06-L TZVP smd redo'!ER82</f>
        <v>4.8012499999999996</v>
      </c>
      <c r="BL82" s="40">
        <f>PRODUCT('[4]methanogen M06-L TZVP smd redo'!DZ82:EB82)^(1/3)</f>
        <v>5.1161804495267305</v>
      </c>
      <c r="BM82" s="40">
        <f>PRODUCT('[4]methanogen M06-L TZVP smd redo'!CI82:CK82)^(1/3)</f>
        <v>4.8535807021680055</v>
      </c>
      <c r="BN82" s="40">
        <f>PRODUCT('[4]methanogen M06-L TZVP smd redo'!DD82:DF82)^(1/3)</f>
        <v>4.883748110252526</v>
      </c>
      <c r="BO82" s="40"/>
      <c r="BP82" s="45">
        <f t="shared" si="75"/>
        <v>1.1332117483912685</v>
      </c>
      <c r="BQ82" s="45">
        <f t="shared" si="76"/>
        <v>1.042293260180986</v>
      </c>
      <c r="BR82" s="45">
        <f t="shared" si="77"/>
        <v>0.94692440003276279</v>
      </c>
      <c r="BS82" s="45">
        <f t="shared" si="78"/>
        <v>0.97411123733392091</v>
      </c>
      <c r="BT82" s="45">
        <f t="shared" si="79"/>
        <v>1.0436363058911533</v>
      </c>
      <c r="BU82" s="45">
        <f t="shared" si="80"/>
        <v>1.0401291410314795</v>
      </c>
      <c r="BV82" s="45">
        <f t="shared" si="81"/>
        <v>1.0346152232146208</v>
      </c>
      <c r="BW82" s="45">
        <f t="shared" si="82"/>
        <v>1.0154030589756813</v>
      </c>
      <c r="BX82" s="45">
        <f t="shared" si="83"/>
        <v>0.94901451908653023</v>
      </c>
      <c r="BY82" s="45">
        <f t="shared" si="84"/>
        <v>0.47321249597340642</v>
      </c>
      <c r="BZ82" s="45">
        <f t="shared" si="85"/>
        <v>0.97650029887648004</v>
      </c>
      <c r="CA82" s="45">
        <f t="shared" si="86"/>
        <v>0.65932148536318669</v>
      </c>
      <c r="CB82" s="45">
        <f t="shared" si="87"/>
        <v>1.0494290117374301</v>
      </c>
      <c r="CC82" s="45">
        <f t="shared" si="88"/>
        <v>0.99382289843712668</v>
      </c>
      <c r="CD82" s="45">
        <f t="shared" si="89"/>
        <v>0.96823684317558079</v>
      </c>
      <c r="CE82" s="39"/>
      <c r="CF82" s="75">
        <f t="shared" si="106"/>
        <v>125.05585636777234</v>
      </c>
      <c r="CG82" s="75">
        <f t="shared" si="107"/>
        <v>41.423343447486751</v>
      </c>
      <c r="CH82" s="75">
        <f t="shared" si="108"/>
        <v>-54.536019993533699</v>
      </c>
      <c r="CI82" s="75">
        <f t="shared" si="109"/>
        <v>-26.229775152353881</v>
      </c>
      <c r="CJ82" s="75">
        <f t="shared" si="110"/>
        <v>42.711062762271837</v>
      </c>
      <c r="CK82" s="75">
        <f t="shared" si="111"/>
        <v>39.344879513050039</v>
      </c>
      <c r="CL82" s="75">
        <f t="shared" si="112"/>
        <v>34.029592585560991</v>
      </c>
      <c r="CM82" s="75">
        <f t="shared" si="113"/>
        <v>15.285636108538807</v>
      </c>
      <c r="CN82" s="75">
        <f t="shared" si="114"/>
        <v>-52.33118113568122</v>
      </c>
      <c r="CO82" s="75">
        <f t="shared" si="115"/>
        <v>-748.21073984405837</v>
      </c>
      <c r="CP82" s="75">
        <f t="shared" si="116"/>
        <v>-23.780222596346277</v>
      </c>
      <c r="CQ82" s="75">
        <f t="shared" si="117"/>
        <v>-416.54402525009641</v>
      </c>
      <c r="CR82" s="75">
        <f t="shared" si="118"/>
        <v>48.246217912181862</v>
      </c>
      <c r="CS82" s="75">
        <f t="shared" si="119"/>
        <v>-6.196258786219194</v>
      </c>
      <c r="CT82" s="75">
        <f t="shared" si="120"/>
        <v>-32.2785489309978</v>
      </c>
      <c r="CU82" s="130"/>
      <c r="CV82" s="45">
        <f t="shared" si="90"/>
        <v>0.99763696082576903</v>
      </c>
      <c r="CW82" s="45">
        <f t="shared" si="91"/>
        <v>1.0001428509128492</v>
      </c>
      <c r="CX82" s="45">
        <f t="shared" si="92"/>
        <v>0.99958815227221598</v>
      </c>
      <c r="CY82" s="45">
        <f t="shared" si="93"/>
        <v>1.000067478288039</v>
      </c>
      <c r="CZ82" s="45">
        <f t="shared" si="94"/>
        <v>0.99979997782485497</v>
      </c>
      <c r="DA82" s="45">
        <f t="shared" si="95"/>
        <v>0.99971808041539334</v>
      </c>
      <c r="DB82" s="45">
        <f t="shared" si="96"/>
        <v>0.99985190283255065</v>
      </c>
      <c r="DC82" s="45">
        <f t="shared" si="97"/>
        <v>0.99991783716437288</v>
      </c>
      <c r="DD82" s="45">
        <f t="shared" si="98"/>
        <v>0.99751755213604842</v>
      </c>
      <c r="DE82" s="45">
        <f t="shared" si="99"/>
        <v>0.99751755213604865</v>
      </c>
      <c r="DF82" s="45">
        <f t="shared" si="100"/>
        <v>0.99723633240211262</v>
      </c>
      <c r="DG82" s="45">
        <f t="shared" si="101"/>
        <v>0.99700672089560038</v>
      </c>
      <c r="DH82" s="45">
        <f t="shared" si="102"/>
        <v>0.99993122066122209</v>
      </c>
      <c r="DI82" s="45">
        <f t="shared" si="103"/>
        <v>0.99998327311789026</v>
      </c>
      <c r="DJ82" s="45">
        <f t="shared" si="104"/>
        <v>1.0000417349020676</v>
      </c>
    </row>
    <row r="83" spans="1:114" x14ac:dyDescent="0.2">
      <c r="A83" s="43">
        <v>158</v>
      </c>
      <c r="B83" s="43">
        <f t="shared" si="73"/>
        <v>431.15</v>
      </c>
      <c r="C83" s="44">
        <f t="shared" si="105"/>
        <v>2.3193784065870346</v>
      </c>
      <c r="E83" s="40">
        <f>'[4]methanogen M06-L TZVP smd redo'!I83</f>
        <v>2.3430769299908061</v>
      </c>
      <c r="F83" s="40">
        <f>'[4]methanogen M06-L TZVP smd redo'!N83</f>
        <v>2.2017200911343959</v>
      </c>
      <c r="G83" s="40">
        <f>'[4]methanogen M06-L TZVP smd redo'!S83</f>
        <v>2.6179157242345319</v>
      </c>
      <c r="H83" s="40">
        <f>'[4]methanogen M06-L TZVP smd redo'!AB83</f>
        <v>2.4671273516398973</v>
      </c>
      <c r="I83" s="40">
        <f>'[4]methanogen M06-L TZVP smd redo'!AS83</f>
        <v>2.7428534961368989</v>
      </c>
      <c r="J83" s="40">
        <f>'[4]methanogen M06-L TZVP smd redo'!BJ83</f>
        <v>2.8978662801482091</v>
      </c>
      <c r="K83" s="40">
        <f>'[4]methanogen M06-L TZVP smd redo'!EV83</f>
        <v>2.979021451666064</v>
      </c>
      <c r="L83" s="40">
        <f>'[4]methanogen M06-L TZVP smd redo'!CL83</f>
        <v>2.7766457539335487</v>
      </c>
      <c r="M83" s="40">
        <f>'[4]methanogen M06-L TZVP smd redo'!DG83</f>
        <v>2.792158273622336</v>
      </c>
      <c r="N83" s="40">
        <f>'[4]methanogen M06-L TZVP smd redo'!EC83</f>
        <v>2.8296959709204206</v>
      </c>
      <c r="AA83" s="40">
        <f t="shared" si="74"/>
        <v>3.0625989314174102</v>
      </c>
      <c r="AB83" s="40"/>
      <c r="AC83" s="40">
        <f>EXP('d-beta'!Y84/1000)*'[3]methanogen M06-L TZVP smd redo'!EZ83</f>
        <v>5.0924322437688501</v>
      </c>
      <c r="AD83" s="40">
        <f>'[3]methanogen M06-L TZVP smd redo'!ET83</f>
        <v>2.2468499999999998</v>
      </c>
      <c r="AE83" s="40">
        <f>'[3]methanogen M06-L TZVP smd redo'!ER83</f>
        <v>1.11422</v>
      </c>
      <c r="AF83" s="40">
        <f>'[3]methanogen M06-L TZVP smd redo'!K83</f>
        <v>1.1019399999999999</v>
      </c>
      <c r="AG83" s="40">
        <f>'[3]methanogen M06-L TZVP smd redo'!J83</f>
        <v>4.5330199999999996</v>
      </c>
      <c r="AH83" s="40">
        <f>'[3]methanogen M06-L TZVP smd redo'!O83</f>
        <v>1.0972999999999999</v>
      </c>
      <c r="AI83" s="40">
        <f>'[3]methanogen M06-L TZVP smd redo'!N83</f>
        <v>4.3689099999999996</v>
      </c>
      <c r="AJ83" s="40">
        <f>'[3]methanogen M06-L TZVP smd redo'!S83</f>
        <v>1.0992900000000001</v>
      </c>
      <c r="AK83" s="40">
        <f>'[3]methanogen M06-L TZVP smd redo'!R83</f>
        <v>4.6027199999999997</v>
      </c>
      <c r="AL83" s="40">
        <f>'[3]methanogen M06-L TZVP smd redo'!Y83</f>
        <v>1.0875600000000001</v>
      </c>
      <c r="AM83" s="40">
        <f>'[3]methanogen M06-L TZVP smd redo'!W83</f>
        <v>4.7744900000000001</v>
      </c>
      <c r="AN83" s="40">
        <f>'[3]methanogen M06-L TZVP smd redo'!V83</f>
        <v>4.7588100000000004</v>
      </c>
      <c r="AO83" s="40">
        <f>'[3]methanogen M06-L TZVP smd redo'!AK83</f>
        <v>1.0803400000000001</v>
      </c>
      <c r="AP83" s="40">
        <f>PRODUCT('[3]methanogen M06-L TZVP smd redo'!AD83:AF83)^(1/3)</f>
        <v>4.6069473175125006</v>
      </c>
      <c r="AQ83" s="40">
        <f>'[3]methanogen M06-L TZVP smd redo'!BA83</f>
        <v>1.0694399999999999</v>
      </c>
      <c r="AR83" s="40">
        <f>PRODUCT('[3]methanogen M06-L TZVP smd redo'!AT83:AV83)^(1/3)</f>
        <v>4.4987520840533035</v>
      </c>
      <c r="AS83" s="41">
        <f>'[3]methanogen M06-L TZVP smd redo'!FO83</f>
        <v>1.07142</v>
      </c>
      <c r="AT83" s="40">
        <f>'[3]methanogen M06-L TZVP smd redo'!FK83</f>
        <v>4.4234299999999998</v>
      </c>
      <c r="AU83" s="40">
        <f>'[3]methanogen M06-L TZVP smd redo'!CD83</f>
        <v>4.4809099999999997</v>
      </c>
      <c r="AV83" s="40">
        <f>'[3]methanogen M06-L TZVP smd redo'!CG83</f>
        <v>2.93763</v>
      </c>
      <c r="AW83" s="40">
        <f>'[3]methanogen M06-L TZVP smd redo'!CK83</f>
        <v>1.0782</v>
      </c>
      <c r="AX83" s="40">
        <f>PRODUCT('[3]methanogen M06-L TZVP smd redo'!CN83:CP83)^(1/3)</f>
        <v>4.4431382627440454</v>
      </c>
      <c r="AY83" s="40">
        <f>'[3]methanogen M06-L TZVP smd redo'!DH83</f>
        <v>1.0784899999999999</v>
      </c>
      <c r="AZ83" s="40">
        <f>PRODUCT('[3]methanogen M06-L TZVP smd redo'!DJ83:DL83)^(1/3)</f>
        <v>4.4693218656909535</v>
      </c>
      <c r="BA83" s="40">
        <f>'[3]methanogen M06-L TZVP smd redo'!EI83</f>
        <v>1.0821099999999999</v>
      </c>
      <c r="BB83" s="40">
        <f>PRODUCT('[3]methanogen M06-L TZVP smd redo'!EJ83:EL83)^(1/3)</f>
        <v>4.6645324593397843</v>
      </c>
      <c r="BC83" s="40"/>
      <c r="BD83" s="44">
        <f>'[4]methanogen M06-L TZVP smd redo'!H83</f>
        <v>5.0068200000000003</v>
      </c>
      <c r="BE83" s="44">
        <f>'[4]methanogen M06-L TZVP smd redo'!M83</f>
        <v>4.8045600000000004</v>
      </c>
      <c r="BF83" s="44">
        <f>'[4]methanogen M06-L TZVP smd redo'!R83</f>
        <v>5.0729699999999998</v>
      </c>
      <c r="BG83" s="44">
        <f>'[4]methanogen M06-L TZVP smd redo'!Y83</f>
        <v>5.1882599999999996</v>
      </c>
      <c r="BH83" s="44">
        <f>'[4]methanogen M06-L TZVP smd redo'!Z83</f>
        <v>5.2057900000000004</v>
      </c>
      <c r="BI83" s="44">
        <f>PRODUCT('[4]methanogen M06-L TZVP smd redo'!AL83:AN83)^(1/3)</f>
        <v>4.9907208373840515</v>
      </c>
      <c r="BJ83" s="133">
        <f>PRODUCT('[4]methanogen M06-L TZVP smd redo'!BC83:BE83)^(1/3)</f>
        <v>4.8250874848768861</v>
      </c>
      <c r="BK83" s="133">
        <f>'[4]methanogen M06-L TZVP smd redo'!ER83</f>
        <v>4.7534700000000001</v>
      </c>
      <c r="BL83" s="40">
        <f>PRODUCT('[4]methanogen M06-L TZVP smd redo'!DZ83:EB83)^(1/3)</f>
        <v>5.0618202153094787</v>
      </c>
      <c r="BM83" s="40">
        <f>PRODUCT('[4]methanogen M06-L TZVP smd redo'!CI83:CK83)^(1/3)</f>
        <v>4.8038934509235443</v>
      </c>
      <c r="BN83" s="40">
        <f>PRODUCT('[4]methanogen M06-L TZVP smd redo'!DD83:DF83)^(1/3)</f>
        <v>4.833577473904211</v>
      </c>
      <c r="BO83" s="40"/>
      <c r="BP83" s="45">
        <f t="shared" si="75"/>
        <v>1.1332721876664484</v>
      </c>
      <c r="BQ83" s="45">
        <f t="shared" si="76"/>
        <v>1.0420975073680003</v>
      </c>
      <c r="BR83" s="45">
        <f t="shared" si="77"/>
        <v>0.94709016611570751</v>
      </c>
      <c r="BS83" s="45">
        <f t="shared" si="78"/>
        <v>0.97448610105286604</v>
      </c>
      <c r="BT83" s="45">
        <f t="shared" si="79"/>
        <v>1.043093807412534</v>
      </c>
      <c r="BU83" s="45">
        <f t="shared" si="80"/>
        <v>1.0395812887661917</v>
      </c>
      <c r="BV83" s="45">
        <f t="shared" si="81"/>
        <v>1.0343275335475894</v>
      </c>
      <c r="BW83" s="45">
        <f t="shared" si="82"/>
        <v>1.0150663588656048</v>
      </c>
      <c r="BX83" s="45">
        <f t="shared" si="83"/>
        <v>0.94941648142151713</v>
      </c>
      <c r="BY83" s="45">
        <f t="shared" si="84"/>
        <v>0.47606321512414573</v>
      </c>
      <c r="BZ83" s="45">
        <f t="shared" si="85"/>
        <v>0.97646384928923002</v>
      </c>
      <c r="CA83" s="45">
        <f t="shared" si="86"/>
        <v>0.66091066677606036</v>
      </c>
      <c r="CB83" s="45">
        <f t="shared" si="87"/>
        <v>1.0490628887402718</v>
      </c>
      <c r="CC83" s="45">
        <f t="shared" si="88"/>
        <v>0.99385878820792128</v>
      </c>
      <c r="CD83" s="45">
        <f t="shared" si="89"/>
        <v>0.96851289250588313</v>
      </c>
      <c r="CE83" s="39"/>
      <c r="CF83" s="75">
        <f t="shared" si="106"/>
        <v>125.10918943952524</v>
      </c>
      <c r="CG83" s="75">
        <f t="shared" si="107"/>
        <v>41.235516081707964</v>
      </c>
      <c r="CH83" s="75">
        <f t="shared" si="108"/>
        <v>-54.360977957077701</v>
      </c>
      <c r="CI83" s="75">
        <f t="shared" si="109"/>
        <v>-25.845022780804541</v>
      </c>
      <c r="CJ83" s="75">
        <f t="shared" si="110"/>
        <v>42.19111196711853</v>
      </c>
      <c r="CK83" s="75">
        <f t="shared" si="111"/>
        <v>38.818025129756322</v>
      </c>
      <c r="CL83" s="75">
        <f t="shared" si="112"/>
        <v>33.751489512921303</v>
      </c>
      <c r="CM83" s="75">
        <f t="shared" si="113"/>
        <v>14.953988549403858</v>
      </c>
      <c r="CN83" s="75">
        <f t="shared" si="114"/>
        <v>-51.907713186742157</v>
      </c>
      <c r="CO83" s="75">
        <f t="shared" si="115"/>
        <v>-742.20462868584571</v>
      </c>
      <c r="CP83" s="75">
        <f t="shared" si="116"/>
        <v>-23.817550047839422</v>
      </c>
      <c r="CQ83" s="75">
        <f t="shared" si="117"/>
        <v>-414.13659686284655</v>
      </c>
      <c r="CR83" s="75">
        <f t="shared" si="118"/>
        <v>47.897278751835465</v>
      </c>
      <c r="CS83" s="75">
        <f t="shared" si="119"/>
        <v>-6.16014659477562</v>
      </c>
      <c r="CT83" s="75">
        <f t="shared" si="120"/>
        <v>-31.993484395207833</v>
      </c>
      <c r="CU83" s="130"/>
      <c r="CV83" s="45">
        <f t="shared" si="90"/>
        <v>0.99766240024606401</v>
      </c>
      <c r="CW83" s="45">
        <f t="shared" si="91"/>
        <v>1.0001410462943963</v>
      </c>
      <c r="CX83" s="45">
        <f t="shared" si="92"/>
        <v>0.9995848910870504</v>
      </c>
      <c r="CY83" s="45">
        <f t="shared" si="93"/>
        <v>1.0000668463168876</v>
      </c>
      <c r="CZ83" s="45">
        <f t="shared" si="94"/>
        <v>0.99980857045620786</v>
      </c>
      <c r="DA83" s="45">
        <f t="shared" si="95"/>
        <v>0.99972502806324104</v>
      </c>
      <c r="DB83" s="45">
        <f t="shared" si="96"/>
        <v>0.99984543512433</v>
      </c>
      <c r="DC83" s="45">
        <f t="shared" si="97"/>
        <v>0.99991908587340117</v>
      </c>
      <c r="DD83" s="45">
        <f t="shared" si="98"/>
        <v>0.99753894438597945</v>
      </c>
      <c r="DE83" s="45">
        <f t="shared" si="99"/>
        <v>0.99753894438597945</v>
      </c>
      <c r="DF83" s="45">
        <f t="shared" si="100"/>
        <v>0.9972646491704491</v>
      </c>
      <c r="DG83" s="45">
        <f t="shared" si="101"/>
        <v>0.99702982675813656</v>
      </c>
      <c r="DH83" s="45">
        <f t="shared" si="102"/>
        <v>0.99993202666839764</v>
      </c>
      <c r="DI83" s="45">
        <f t="shared" si="103"/>
        <v>0.99998453067311999</v>
      </c>
      <c r="DJ83" s="45">
        <f t="shared" si="104"/>
        <v>1.0000491699116214</v>
      </c>
    </row>
    <row r="84" spans="1:114" x14ac:dyDescent="0.2">
      <c r="A84" s="43">
        <v>160</v>
      </c>
      <c r="B84" s="43">
        <f t="shared" si="73"/>
        <v>433.15</v>
      </c>
      <c r="C84" s="44">
        <f t="shared" si="105"/>
        <v>2.308669052291354</v>
      </c>
      <c r="E84" s="40">
        <f>'[4]methanogen M06-L TZVP smd redo'!I84</f>
        <v>2.3219880238463109</v>
      </c>
      <c r="F84" s="40">
        <f>'[4]methanogen M06-L TZVP smd redo'!N84</f>
        <v>2.1862316159420025</v>
      </c>
      <c r="G84" s="40">
        <f>'[4]methanogen M06-L TZVP smd redo'!S84</f>
        <v>2.5946394221176838</v>
      </c>
      <c r="H84" s="40">
        <f>'[4]methanogen M06-L TZVP smd redo'!AB84</f>
        <v>2.4478642488554581</v>
      </c>
      <c r="I84" s="40">
        <f>'[4]methanogen M06-L TZVP smd redo'!AS84</f>
        <v>2.7204443542929724</v>
      </c>
      <c r="J84" s="40">
        <f>'[4]methanogen M06-L TZVP smd redo'!BJ84</f>
        <v>2.8750543340116952</v>
      </c>
      <c r="K84" s="40">
        <f>'[4]methanogen M06-L TZVP smd redo'!EV84</f>
        <v>2.947912769932115</v>
      </c>
      <c r="L84" s="40">
        <f>'[4]methanogen M06-L TZVP smd redo'!CL84</f>
        <v>2.7538291033597506</v>
      </c>
      <c r="M84" s="40">
        <f>'[4]methanogen M06-L TZVP smd redo'!DG84</f>
        <v>2.7677573026039237</v>
      </c>
      <c r="N84" s="40">
        <f>'[4]methanogen M06-L TZVP smd redo'!EC84</f>
        <v>2.8050048244017134</v>
      </c>
      <c r="AA84" s="40">
        <f t="shared" si="74"/>
        <v>3.0357014662312616</v>
      </c>
      <c r="AB84" s="40"/>
      <c r="AC84" s="40">
        <f>EXP('d-beta'!Y85/1000)*'[3]methanogen M06-L TZVP smd redo'!EZ84</f>
        <v>5.042365473356436</v>
      </c>
      <c r="AD84" s="40">
        <f>'[3]methanogen M06-L TZVP smd redo'!ET84</f>
        <v>2.23698</v>
      </c>
      <c r="AE84" s="40">
        <f>'[3]methanogen M06-L TZVP smd redo'!ER84</f>
        <v>1.1134200000000001</v>
      </c>
      <c r="AF84" s="40">
        <f>'[3]methanogen M06-L TZVP smd redo'!K84</f>
        <v>1.10118</v>
      </c>
      <c r="AG84" s="40">
        <f>'[3]methanogen M06-L TZVP smd redo'!J84</f>
        <v>4.4881799999999998</v>
      </c>
      <c r="AH84" s="40">
        <f>'[3]methanogen M06-L TZVP smd redo'!O84</f>
        <v>1.09656</v>
      </c>
      <c r="AI84" s="40">
        <f>'[3]methanogen M06-L TZVP smd redo'!N84</f>
        <v>4.3264100000000001</v>
      </c>
      <c r="AJ84" s="40">
        <f>'[3]methanogen M06-L TZVP smd redo'!S84</f>
        <v>1.0985400000000001</v>
      </c>
      <c r="AK84" s="40">
        <f>'[3]methanogen M06-L TZVP smd redo'!R84</f>
        <v>4.5572400000000002</v>
      </c>
      <c r="AL84" s="40">
        <f>'[3]methanogen M06-L TZVP smd redo'!Y84</f>
        <v>1.0868899999999999</v>
      </c>
      <c r="AM84" s="40">
        <f>'[3]methanogen M06-L TZVP smd redo'!W84</f>
        <v>4.7251799999999999</v>
      </c>
      <c r="AN84" s="40">
        <f>'[3]methanogen M06-L TZVP smd redo'!V84</f>
        <v>4.7096299999999998</v>
      </c>
      <c r="AO84" s="40">
        <f>'[3]methanogen M06-L TZVP smd redo'!AK84</f>
        <v>1.0797600000000001</v>
      </c>
      <c r="AP84" s="40">
        <f>PRODUCT('[3]methanogen M06-L TZVP smd redo'!AD84:AF84)^(1/3)</f>
        <v>4.5613552807515472</v>
      </c>
      <c r="AQ84" s="40">
        <f>'[3]methanogen M06-L TZVP smd redo'!BA84</f>
        <v>1.0689500000000001</v>
      </c>
      <c r="AR84" s="40">
        <f>PRODUCT('[3]methanogen M06-L TZVP smd redo'!AT84:AV84)^(1/3)</f>
        <v>4.4551156132736187</v>
      </c>
      <c r="AS84" s="41">
        <f>'[3]methanogen M06-L TZVP smd redo'!FO84</f>
        <v>1.0709599999999999</v>
      </c>
      <c r="AT84" s="40">
        <f>'[3]methanogen M06-L TZVP smd redo'!FK84</f>
        <v>4.38185</v>
      </c>
      <c r="AU84" s="40">
        <f>'[3]methanogen M06-L TZVP smd redo'!CD84</f>
        <v>4.4366599999999998</v>
      </c>
      <c r="AV84" s="40">
        <f>'[3]methanogen M06-L TZVP smd redo'!CG84</f>
        <v>2.9169700000000001</v>
      </c>
      <c r="AW84" s="40">
        <f>'[3]methanogen M06-L TZVP smd redo'!CK84</f>
        <v>1.0776399999999999</v>
      </c>
      <c r="AX84" s="40">
        <f>PRODUCT('[3]methanogen M06-L TZVP smd redo'!CN84:CP84)^(1/3)</f>
        <v>4.4004923939478253</v>
      </c>
      <c r="AY84" s="40">
        <f>'[3]methanogen M06-L TZVP smd redo'!DH84</f>
        <v>1.0779300000000001</v>
      </c>
      <c r="AZ84" s="40">
        <f>PRODUCT('[3]methanogen M06-L TZVP smd redo'!DJ84:DL84)^(1/3)</f>
        <v>4.4262713436230126</v>
      </c>
      <c r="BA84" s="40">
        <f>'[3]methanogen M06-L TZVP smd redo'!EI84</f>
        <v>1.0815300000000001</v>
      </c>
      <c r="BB84" s="40">
        <f>PRODUCT('[3]methanogen M06-L TZVP smd redo'!EJ84:EL84)^(1/3)</f>
        <v>4.6180472378726343</v>
      </c>
      <c r="BC84" s="40"/>
      <c r="BD84" s="44">
        <f>'[4]methanogen M06-L TZVP smd redo'!H84</f>
        <v>4.9537699999999996</v>
      </c>
      <c r="BE84" s="44">
        <f>'[4]methanogen M06-L TZVP smd redo'!M84</f>
        <v>4.7545400000000004</v>
      </c>
      <c r="BF84" s="44">
        <f>'[4]methanogen M06-L TZVP smd redo'!R84</f>
        <v>5.0193000000000003</v>
      </c>
      <c r="BG84" s="44">
        <f>'[4]methanogen M06-L TZVP smd redo'!Y84</f>
        <v>5.1313800000000001</v>
      </c>
      <c r="BH84" s="44">
        <f>'[4]methanogen M06-L TZVP smd redo'!Z84</f>
        <v>5.1487400000000001</v>
      </c>
      <c r="BI84" s="44">
        <f>PRODUCT('[4]methanogen M06-L TZVP smd redo'!AL84:AN84)^(1/3)</f>
        <v>4.9385676260842777</v>
      </c>
      <c r="BJ84" s="133">
        <f>PRODUCT('[4]methanogen M06-L TZVP smd redo'!BC84:BE84)^(1/3)</f>
        <v>4.7759876940885482</v>
      </c>
      <c r="BK84" s="133">
        <f>'[4]methanogen M06-L TZVP smd redo'!ER84</f>
        <v>4.70662</v>
      </c>
      <c r="BL84" s="40">
        <f>PRODUCT('[4]methanogen M06-L TZVP smd redo'!DZ84:EB84)^(1/3)</f>
        <v>5.0085663846169783</v>
      </c>
      <c r="BM84" s="40">
        <f>PRODUCT('[4]methanogen M06-L TZVP smd redo'!CI84:CK84)^(1/3)</f>
        <v>4.7552056847978905</v>
      </c>
      <c r="BN84" s="40">
        <f>PRODUCT('[4]methanogen M06-L TZVP smd redo'!DD84:DF84)^(1/3)</f>
        <v>4.7844162226041353</v>
      </c>
      <c r="BO84" s="40"/>
      <c r="BP84" s="45">
        <f t="shared" si="75"/>
        <v>1.1333329091468769</v>
      </c>
      <c r="BQ84" s="45">
        <f t="shared" si="76"/>
        <v>1.0419031073458209</v>
      </c>
      <c r="BR84" s="45">
        <f t="shared" si="77"/>
        <v>0.94725160879007031</v>
      </c>
      <c r="BS84" s="45">
        <f t="shared" si="78"/>
        <v>0.97485986862805274</v>
      </c>
      <c r="BT84" s="45">
        <f t="shared" si="79"/>
        <v>1.0425573546478628</v>
      </c>
      <c r="BU84" s="45">
        <f t="shared" si="80"/>
        <v>1.0390421653633608</v>
      </c>
      <c r="BV84" s="45">
        <f t="shared" si="81"/>
        <v>1.0340411119980402</v>
      </c>
      <c r="BW84" s="45">
        <f t="shared" si="82"/>
        <v>1.0147383247614101</v>
      </c>
      <c r="BX84" s="45">
        <f t="shared" si="83"/>
        <v>0.9498124240262853</v>
      </c>
      <c r="BY84" s="45">
        <f t="shared" si="84"/>
        <v>0.47889885551255218</v>
      </c>
      <c r="BZ84" s="45">
        <f t="shared" si="85"/>
        <v>0.9764291496041384</v>
      </c>
      <c r="CA84" s="45">
        <f t="shared" si="86"/>
        <v>0.66249135929818004</v>
      </c>
      <c r="CB84" s="45">
        <f t="shared" si="87"/>
        <v>1.0486975062386159</v>
      </c>
      <c r="CC84" s="45">
        <f t="shared" si="88"/>
        <v>0.99389464953566564</v>
      </c>
      <c r="CD84" s="45">
        <f t="shared" si="89"/>
        <v>0.96878621188339042</v>
      </c>
      <c r="CE84" s="39"/>
      <c r="CF84" s="75">
        <f t="shared" si="106"/>
        <v>125.16276867176853</v>
      </c>
      <c r="CG84" s="75">
        <f t="shared" si="107"/>
        <v>41.048951815487762</v>
      </c>
      <c r="CH84" s="75">
        <f t="shared" si="108"/>
        <v>-54.190530705275229</v>
      </c>
      <c r="CI84" s="75">
        <f t="shared" si="109"/>
        <v>-25.461542797691738</v>
      </c>
      <c r="CJ84" s="75">
        <f t="shared" si="110"/>
        <v>41.676689626259417</v>
      </c>
      <c r="CK84" s="75">
        <f t="shared" si="111"/>
        <v>38.299293934023034</v>
      </c>
      <c r="CL84" s="75">
        <f t="shared" si="112"/>
        <v>33.474535448666948</v>
      </c>
      <c r="CM84" s="75">
        <f t="shared" si="113"/>
        <v>14.630771138687942</v>
      </c>
      <c r="CN84" s="75">
        <f t="shared" si="114"/>
        <v>-51.490762276434737</v>
      </c>
      <c r="CO84" s="75">
        <f t="shared" si="115"/>
        <v>-736.26586146196212</v>
      </c>
      <c r="CP84" s="75">
        <f t="shared" si="116"/>
        <v>-23.853086746588342</v>
      </c>
      <c r="CQ84" s="75">
        <f t="shared" si="117"/>
        <v>-411.74776377559971</v>
      </c>
      <c r="CR84" s="75">
        <f t="shared" si="118"/>
        <v>47.548923900418323</v>
      </c>
      <c r="CS84" s="75">
        <f t="shared" si="119"/>
        <v>-6.1240643251466906</v>
      </c>
      <c r="CT84" s="75">
        <f t="shared" si="120"/>
        <v>-31.711319004534332</v>
      </c>
      <c r="CU84" s="130"/>
      <c r="CV84" s="45">
        <f t="shared" si="90"/>
        <v>0.99768339111424242</v>
      </c>
      <c r="CW84" s="45">
        <f t="shared" si="91"/>
        <v>1.0001354602604005</v>
      </c>
      <c r="CX84" s="45">
        <f t="shared" si="92"/>
        <v>0.99959264912246948</v>
      </c>
      <c r="CY84" s="45">
        <f t="shared" si="93"/>
        <v>1.0000653192668281</v>
      </c>
      <c r="CZ84" s="45">
        <f t="shared" si="94"/>
        <v>0.99980922957876517</v>
      </c>
      <c r="DA84" s="45">
        <f t="shared" si="95"/>
        <v>0.99972815942172899</v>
      </c>
      <c r="DB84" s="45">
        <f t="shared" si="96"/>
        <v>0.99984583325804099</v>
      </c>
      <c r="DC84" s="45">
        <f t="shared" si="97"/>
        <v>0.99992735571310065</v>
      </c>
      <c r="DD84" s="45">
        <f t="shared" si="98"/>
        <v>0.99755811315864318</v>
      </c>
      <c r="DE84" s="45">
        <f t="shared" si="99"/>
        <v>0.99755811315864318</v>
      </c>
      <c r="DF84" s="45">
        <f t="shared" si="100"/>
        <v>0.99728693638430355</v>
      </c>
      <c r="DG84" s="45">
        <f t="shared" si="101"/>
        <v>0.99706075187714316</v>
      </c>
      <c r="DH84" s="45">
        <f t="shared" si="102"/>
        <v>0.99993015130917129</v>
      </c>
      <c r="DI84" s="45">
        <f t="shared" si="103"/>
        <v>0.99998611024422868</v>
      </c>
      <c r="DJ84" s="45">
        <f t="shared" si="104"/>
        <v>1.0000471845852725</v>
      </c>
    </row>
    <row r="85" spans="1:114" x14ac:dyDescent="0.2">
      <c r="A85" s="43">
        <v>162</v>
      </c>
      <c r="B85" s="43">
        <f t="shared" si="73"/>
        <v>435.15</v>
      </c>
      <c r="C85" s="44">
        <f t="shared" si="105"/>
        <v>2.2980581408709639</v>
      </c>
      <c r="E85" s="40">
        <f>'[4]methanogen M06-L TZVP smd redo'!I85</f>
        <v>2.2997369349486707</v>
      </c>
      <c r="F85" s="40">
        <f>'[4]methanogen M06-L TZVP smd redo'!N85</f>
        <v>2.168611719001845</v>
      </c>
      <c r="G85" s="40">
        <f>'[4]methanogen M06-L TZVP smd redo'!S85</f>
        <v>2.5813698238110749</v>
      </c>
      <c r="H85" s="40">
        <f>'[4]methanogen M06-L TZVP smd redo'!AB85</f>
        <v>2.4238949986794545</v>
      </c>
      <c r="I85" s="40">
        <f>'[4]methanogen M06-L TZVP smd redo'!AS85</f>
        <v>2.696557334066485</v>
      </c>
      <c r="J85" s="40">
        <f>'[4]methanogen M06-L TZVP smd redo'!BJ85</f>
        <v>2.845747287958833</v>
      </c>
      <c r="K85" s="40">
        <f>'[4]methanogen M06-L TZVP smd redo'!EV85</f>
        <v>2.9213902122411373</v>
      </c>
      <c r="L85" s="40">
        <f>'[4]methanogen M06-L TZVP smd redo'!CL85</f>
        <v>2.7275300166871297</v>
      </c>
      <c r="M85" s="40">
        <f>'[4]methanogen M06-L TZVP smd redo'!DG85</f>
        <v>2.7393199949143909</v>
      </c>
      <c r="N85" s="40">
        <f>'[4]methanogen M06-L TZVP smd redo'!EC85</f>
        <v>2.7756724202119276</v>
      </c>
      <c r="AA85" s="40">
        <f t="shared" si="74"/>
        <v>3.0091166424366</v>
      </c>
      <c r="AB85" s="40"/>
      <c r="AC85" s="40">
        <f>EXP('d-beta'!Y86/1000)*'[3]methanogen M06-L TZVP smd redo'!EZ85</f>
        <v>4.993270931854684</v>
      </c>
      <c r="AD85" s="40">
        <f>'[3]methanogen M06-L TZVP smd redo'!ET85</f>
        <v>2.2272500000000002</v>
      </c>
      <c r="AE85" s="40">
        <f>'[3]methanogen M06-L TZVP smd redo'!ER85</f>
        <v>1.11263</v>
      </c>
      <c r="AF85" s="40">
        <f>'[3]methanogen M06-L TZVP smd redo'!K85</f>
        <v>1.10043</v>
      </c>
      <c r="AG85" s="40">
        <f>'[3]methanogen M06-L TZVP smd redo'!J85</f>
        <v>4.4442199999999996</v>
      </c>
      <c r="AH85" s="40">
        <f>'[3]methanogen M06-L TZVP smd redo'!O85</f>
        <v>1.0958300000000001</v>
      </c>
      <c r="AI85" s="40">
        <f>'[3]methanogen M06-L TZVP smd redo'!N85</f>
        <v>4.2847499999999998</v>
      </c>
      <c r="AJ85" s="40">
        <f>'[3]methanogen M06-L TZVP smd redo'!S85</f>
        <v>1.09779</v>
      </c>
      <c r="AK85" s="40">
        <f>'[3]methanogen M06-L TZVP smd redo'!R85</f>
        <v>4.5126499999999998</v>
      </c>
      <c r="AL85" s="40">
        <f>'[3]methanogen M06-L TZVP smd redo'!Y85</f>
        <v>1.08623</v>
      </c>
      <c r="AM85" s="40">
        <f>'[3]methanogen M06-L TZVP smd redo'!W85</f>
        <v>4.6768700000000001</v>
      </c>
      <c r="AN85" s="40">
        <f>'[3]methanogen M06-L TZVP smd redo'!V85</f>
        <v>4.6614500000000003</v>
      </c>
      <c r="AO85" s="40">
        <f>'[3]methanogen M06-L TZVP smd redo'!AK85</f>
        <v>1.0791900000000001</v>
      </c>
      <c r="AP85" s="40">
        <f>PRODUCT('[3]methanogen M06-L TZVP smd redo'!AD85:AF85)^(1/3)</f>
        <v>4.5166528109121531</v>
      </c>
      <c r="AQ85" s="40">
        <f>'[3]methanogen M06-L TZVP smd redo'!BA85</f>
        <v>1.06847</v>
      </c>
      <c r="AR85" s="40">
        <f>PRODUCT('[3]methanogen M06-L TZVP smd redo'!AT85:AV85)^(1/3)</f>
        <v>4.4123358031281352</v>
      </c>
      <c r="AS85" s="41">
        <f>'[3]methanogen M06-L TZVP smd redo'!FO85</f>
        <v>1.0705</v>
      </c>
      <c r="AT85" s="40">
        <f>'[3]methanogen M06-L TZVP smd redo'!FK85</f>
        <v>4.3410500000000001</v>
      </c>
      <c r="AU85" s="40">
        <f>'[3]methanogen M06-L TZVP smd redo'!CD85</f>
        <v>4.3932799999999999</v>
      </c>
      <c r="AV85" s="40">
        <f>'[3]methanogen M06-L TZVP smd redo'!CG85</f>
        <v>2.8966599999999998</v>
      </c>
      <c r="AW85" s="40">
        <f>'[3]methanogen M06-L TZVP smd redo'!CK85</f>
        <v>1.0770900000000001</v>
      </c>
      <c r="AX85" s="40">
        <f>PRODUCT('[3]methanogen M06-L TZVP smd redo'!CN85:CP85)^(1/3)</f>
        <v>4.3586694060022273</v>
      </c>
      <c r="AY85" s="40">
        <f>'[3]methanogen M06-L TZVP smd redo'!DH85</f>
        <v>1.07738</v>
      </c>
      <c r="AZ85" s="40">
        <f>PRODUCT('[3]methanogen M06-L TZVP smd redo'!DJ85:DL85)^(1/3)</f>
        <v>4.3840601839508597</v>
      </c>
      <c r="BA85" s="40">
        <f>'[3]methanogen M06-L TZVP smd redo'!EI85</f>
        <v>1.0809599999999999</v>
      </c>
      <c r="BB85" s="40">
        <f>PRODUCT('[3]methanogen M06-L TZVP smd redo'!EJ85:EL85)^(1/3)</f>
        <v>4.5724784002341421</v>
      </c>
      <c r="BC85" s="40"/>
      <c r="BD85" s="44">
        <f>'[4]methanogen M06-L TZVP smd redo'!H85</f>
        <v>4.9017999999999997</v>
      </c>
      <c r="BE85" s="44">
        <f>'[4]methanogen M06-L TZVP smd redo'!M85</f>
        <v>4.7055400000000001</v>
      </c>
      <c r="BF85" s="44">
        <f>'[4]methanogen M06-L TZVP smd redo'!R85</f>
        <v>4.9667300000000001</v>
      </c>
      <c r="BG85" s="44">
        <f>'[4]methanogen M06-L TZVP smd redo'!Y85</f>
        <v>5.0756800000000002</v>
      </c>
      <c r="BH85" s="44">
        <f>'[4]methanogen M06-L TZVP smd redo'!Z85</f>
        <v>5.0928899999999997</v>
      </c>
      <c r="BI85" s="44">
        <f>PRODUCT('[4]methanogen M06-L TZVP smd redo'!AL85:AN85)^(1/3)</f>
        <v>4.8874704480072575</v>
      </c>
      <c r="BJ85" s="133">
        <f>PRODUCT('[4]methanogen M06-L TZVP smd redo'!BC85:BE85)^(1/3)</f>
        <v>4.7278645644180592</v>
      </c>
      <c r="BK85" s="133">
        <f>'[4]methanogen M06-L TZVP smd redo'!ER85</f>
        <v>4.6606699999999996</v>
      </c>
      <c r="BL85" s="40">
        <f>PRODUCT('[4]methanogen M06-L TZVP smd redo'!DZ85:EB85)^(1/3)</f>
        <v>4.9563854739137465</v>
      </c>
      <c r="BM85" s="40">
        <f>PRODUCT('[4]methanogen M06-L TZVP smd redo'!CI85:CK85)^(1/3)</f>
        <v>4.707484109030875</v>
      </c>
      <c r="BN85" s="40">
        <f>PRODUCT('[4]methanogen M06-L TZVP smd redo'!DD85:DF85)^(1/3)</f>
        <v>4.7362373877228974</v>
      </c>
      <c r="BO85" s="40"/>
      <c r="BP85" s="45">
        <f t="shared" si="75"/>
        <v>1.1333924348013948</v>
      </c>
      <c r="BQ85" s="45">
        <f t="shared" si="76"/>
        <v>1.041708284277681</v>
      </c>
      <c r="BR85" s="45">
        <f t="shared" si="77"/>
        <v>0.94741207998018817</v>
      </c>
      <c r="BS85" s="45">
        <f t="shared" si="78"/>
        <v>0.97522821030888163</v>
      </c>
      <c r="BT85" s="45">
        <f t="shared" si="79"/>
        <v>1.042029829986286</v>
      </c>
      <c r="BU85" s="45">
        <f t="shared" si="80"/>
        <v>1.03850858107377</v>
      </c>
      <c r="BV85" s="45">
        <f t="shared" si="81"/>
        <v>1.0337585566199152</v>
      </c>
      <c r="BW85" s="45">
        <f t="shared" si="82"/>
        <v>1.0144173615420229</v>
      </c>
      <c r="BX85" s="45">
        <f t="shared" si="83"/>
        <v>0.95019757967405338</v>
      </c>
      <c r="BY85" s="45">
        <f t="shared" si="84"/>
        <v>0.48171925288828299</v>
      </c>
      <c r="BZ85" s="45">
        <f t="shared" si="85"/>
        <v>0.97639721511681121</v>
      </c>
      <c r="CA85" s="45">
        <f t="shared" si="86"/>
        <v>0.66406639178487215</v>
      </c>
      <c r="CB85" s="45">
        <f t="shared" si="87"/>
        <v>1.0483349102712327</v>
      </c>
      <c r="CC85" s="45">
        <f t="shared" si="88"/>
        <v>0.99392908835892479</v>
      </c>
      <c r="CD85" s="45">
        <f t="shared" si="89"/>
        <v>0.96905698727119227</v>
      </c>
      <c r="CE85" s="39"/>
      <c r="CF85" s="75">
        <f t="shared" si="106"/>
        <v>125.21528994849979</v>
      </c>
      <c r="CG85" s="75">
        <f t="shared" si="107"/>
        <v>40.861946628732802</v>
      </c>
      <c r="CH85" s="75">
        <f t="shared" si="108"/>
        <v>-54.021137908598234</v>
      </c>
      <c r="CI85" s="75">
        <f t="shared" si="109"/>
        <v>-25.083773517229108</v>
      </c>
      <c r="CJ85" s="75">
        <f t="shared" si="110"/>
        <v>41.170570547406768</v>
      </c>
      <c r="CK85" s="75">
        <f t="shared" si="111"/>
        <v>37.785627250079706</v>
      </c>
      <c r="CL85" s="75">
        <f t="shared" si="112"/>
        <v>33.201244583819857</v>
      </c>
      <c r="CM85" s="75">
        <f t="shared" si="113"/>
        <v>14.314419639164775</v>
      </c>
      <c r="CN85" s="75">
        <f t="shared" si="114"/>
        <v>-51.085337407835489</v>
      </c>
      <c r="CO85" s="75">
        <f t="shared" si="115"/>
        <v>-730.39379751632214</v>
      </c>
      <c r="CP85" s="75">
        <f t="shared" si="116"/>
        <v>-23.885792662390127</v>
      </c>
      <c r="CQ85" s="75">
        <f t="shared" si="117"/>
        <v>-409.3731468763134</v>
      </c>
      <c r="CR85" s="75">
        <f t="shared" si="118"/>
        <v>47.203105716453145</v>
      </c>
      <c r="CS85" s="75">
        <f t="shared" si="119"/>
        <v>-6.0894145495090628</v>
      </c>
      <c r="CT85" s="75">
        <f t="shared" si="120"/>
        <v>-31.431858427246933</v>
      </c>
      <c r="CU85" s="130"/>
      <c r="CV85" s="45">
        <f t="shared" si="90"/>
        <v>0.99770553972010267</v>
      </c>
      <c r="CW85" s="45">
        <f t="shared" si="91"/>
        <v>1.0001308414715979</v>
      </c>
      <c r="CX85" s="45">
        <f t="shared" si="92"/>
        <v>0.99958830463318726</v>
      </c>
      <c r="CY85" s="45">
        <f t="shared" si="93"/>
        <v>1.0000746654236783</v>
      </c>
      <c r="CZ85" s="45">
        <f t="shared" si="94"/>
        <v>0.99981047099173126</v>
      </c>
      <c r="DA85" s="45">
        <f t="shared" si="95"/>
        <v>0.99972807093692229</v>
      </c>
      <c r="DB85" s="45">
        <f t="shared" si="96"/>
        <v>0.99985123339826099</v>
      </c>
      <c r="DC85" s="45">
        <f t="shared" si="97"/>
        <v>0.99992457741452068</v>
      </c>
      <c r="DD85" s="45">
        <f t="shared" si="98"/>
        <v>0.99758196606169025</v>
      </c>
      <c r="DE85" s="45">
        <f t="shared" si="99"/>
        <v>0.99758196606169025</v>
      </c>
      <c r="DF85" s="45">
        <f t="shared" si="100"/>
        <v>0.99731069453231602</v>
      </c>
      <c r="DG85" s="45">
        <f t="shared" si="101"/>
        <v>0.99708711944849149</v>
      </c>
      <c r="DH85" s="45">
        <f t="shared" si="102"/>
        <v>0.99993012398174275</v>
      </c>
      <c r="DI85" s="45">
        <f t="shared" si="103"/>
        <v>0.99998824223006677</v>
      </c>
      <c r="DJ85" s="45">
        <f t="shared" si="104"/>
        <v>1.0000426476589901</v>
      </c>
    </row>
    <row r="86" spans="1:114" x14ac:dyDescent="0.2">
      <c r="A86" s="43">
        <v>164</v>
      </c>
      <c r="B86" s="43">
        <f t="shared" si="73"/>
        <v>437.15</v>
      </c>
      <c r="C86" s="44">
        <f t="shared" si="105"/>
        <v>2.287544321171223</v>
      </c>
      <c r="E86" s="40">
        <f>'[4]methanogen M06-L TZVP smd redo'!I86</f>
        <v>2.2865210014844095</v>
      </c>
      <c r="F86" s="40">
        <f>'[4]methanogen M06-L TZVP smd redo'!N86</f>
        <v>2.1501002127830571</v>
      </c>
      <c r="G86" s="40">
        <f>'[4]methanogen M06-L TZVP smd redo'!S86</f>
        <v>2.5566923479971582</v>
      </c>
      <c r="H86" s="40">
        <f>'[4]methanogen M06-L TZVP smd redo'!AB86</f>
        <v>2.4002868400057054</v>
      </c>
      <c r="I86" s="40">
        <f>'[4]methanogen M06-L TZVP smd redo'!AS86</f>
        <v>2.6763671991771876</v>
      </c>
      <c r="J86" s="40">
        <f>'[4]methanogen M06-L TZVP smd redo'!BJ86</f>
        <v>2.8223490719674338</v>
      </c>
      <c r="K86" s="40">
        <f>'[4]methanogen M06-L TZVP smd redo'!EV86</f>
        <v>2.8998400335447094</v>
      </c>
      <c r="L86" s="40">
        <f>'[4]methanogen M06-L TZVP smd redo'!CL86</f>
        <v>2.7064351309749046</v>
      </c>
      <c r="M86" s="40">
        <f>'[4]methanogen M06-L TZVP smd redo'!DG86</f>
        <v>2.7164024222774419</v>
      </c>
      <c r="N86" s="40">
        <f>'[4]methanogen M06-L TZVP smd redo'!EC86</f>
        <v>2.7539985905433717</v>
      </c>
      <c r="AA86" s="40">
        <f t="shared" si="74"/>
        <v>2.9828399323148238</v>
      </c>
      <c r="AB86" s="40"/>
      <c r="AC86" s="40">
        <f>EXP('d-beta'!Y87/1000)*'[3]methanogen M06-L TZVP smd redo'!EZ86</f>
        <v>4.9451254566712262</v>
      </c>
      <c r="AD86" s="40">
        <f>'[3]methanogen M06-L TZVP smd redo'!ET86</f>
        <v>2.2176399999999998</v>
      </c>
      <c r="AE86" s="40">
        <f>'[3]methanogen M06-L TZVP smd redo'!ER86</f>
        <v>1.11185</v>
      </c>
      <c r="AF86" s="40">
        <f>'[3]methanogen M06-L TZVP smd redo'!K86</f>
        <v>1.09968</v>
      </c>
      <c r="AG86" s="40">
        <f>'[3]methanogen M06-L TZVP smd redo'!J86</f>
        <v>4.4011199999999997</v>
      </c>
      <c r="AH86" s="40">
        <f>'[3]methanogen M06-L TZVP smd redo'!O86</f>
        <v>1.09511</v>
      </c>
      <c r="AI86" s="40">
        <f>'[3]methanogen M06-L TZVP smd redo'!N86</f>
        <v>4.2439</v>
      </c>
      <c r="AJ86" s="40">
        <f>'[3]methanogen M06-L TZVP smd redo'!S86</f>
        <v>1.0970599999999999</v>
      </c>
      <c r="AK86" s="40">
        <f>'[3]methanogen M06-L TZVP smd redo'!R86</f>
        <v>4.4689399999999999</v>
      </c>
      <c r="AL86" s="40">
        <f>'[3]methanogen M06-L TZVP smd redo'!Y86</f>
        <v>1.08558</v>
      </c>
      <c r="AM86" s="40">
        <f>'[3]methanogen M06-L TZVP smd redo'!W86</f>
        <v>4.6295299999999999</v>
      </c>
      <c r="AN86" s="40">
        <f>'[3]methanogen M06-L TZVP smd redo'!V86</f>
        <v>4.6142399999999997</v>
      </c>
      <c r="AO86" s="40">
        <f>'[3]methanogen M06-L TZVP smd redo'!AK86</f>
        <v>1.0786199999999999</v>
      </c>
      <c r="AP86" s="40">
        <f>PRODUCT('[3]methanogen M06-L TZVP smd redo'!AD86:AF86)^(1/3)</f>
        <v>4.4728331904049181</v>
      </c>
      <c r="AQ86" s="40">
        <f>'[3]methanogen M06-L TZVP smd redo'!BA86</f>
        <v>1.06799</v>
      </c>
      <c r="AR86" s="40">
        <f>PRODUCT('[3]methanogen M06-L TZVP smd redo'!AT86:AV86)^(1/3)</f>
        <v>4.3703793167025422</v>
      </c>
      <c r="AS86" s="41">
        <f>'[3]methanogen M06-L TZVP smd redo'!FO86</f>
        <v>1.0700400000000001</v>
      </c>
      <c r="AT86" s="40">
        <f>'[3]methanogen M06-L TZVP smd redo'!FK86</f>
        <v>4.3010299999999999</v>
      </c>
      <c r="AU86" s="40">
        <f>'[3]methanogen M06-L TZVP smd redo'!CD86</f>
        <v>4.3507600000000002</v>
      </c>
      <c r="AV86" s="40">
        <f>'[3]methanogen M06-L TZVP smd redo'!CG86</f>
        <v>2.87669</v>
      </c>
      <c r="AW86" s="40">
        <f>'[3]methanogen M06-L TZVP smd redo'!CK86</f>
        <v>1.0765400000000001</v>
      </c>
      <c r="AX86" s="40">
        <f>PRODUCT('[3]methanogen M06-L TZVP smd redo'!CN86:CP86)^(1/3)</f>
        <v>4.3176493010486174</v>
      </c>
      <c r="AY86" s="40">
        <f>'[3]methanogen M06-L TZVP smd redo'!DH86</f>
        <v>1.07683</v>
      </c>
      <c r="AZ86" s="40">
        <f>PRODUCT('[3]methanogen M06-L TZVP smd redo'!DJ86:DL86)^(1/3)</f>
        <v>4.3426616994025009</v>
      </c>
      <c r="BA86" s="40">
        <f>'[3]methanogen M06-L TZVP smd redo'!EI86</f>
        <v>1.08039</v>
      </c>
      <c r="BB86" s="40">
        <f>PRODUCT('[3]methanogen M06-L TZVP smd redo'!EJ86:EL86)^(1/3)</f>
        <v>4.5277992050649818</v>
      </c>
      <c r="BC86" s="40"/>
      <c r="BD86" s="44">
        <f>'[4]methanogen M06-L TZVP smd redo'!H86</f>
        <v>4.8508899999999997</v>
      </c>
      <c r="BE86" s="44">
        <f>'[4]methanogen M06-L TZVP smd redo'!M86</f>
        <v>4.6575300000000004</v>
      </c>
      <c r="BF86" s="44">
        <f>'[4]methanogen M06-L TZVP smd redo'!R86</f>
        <v>4.9152300000000002</v>
      </c>
      <c r="BG86" s="44">
        <f>'[4]methanogen M06-L TZVP smd redo'!Y86</f>
        <v>5.0211499999999996</v>
      </c>
      <c r="BH86" s="44">
        <f>'[4]methanogen M06-L TZVP smd redo'!Z86</f>
        <v>5.0381999999999998</v>
      </c>
      <c r="BI86" s="44">
        <f>PRODUCT('[4]methanogen M06-L TZVP smd redo'!AL86:AN86)^(1/3)</f>
        <v>4.8373994354930252</v>
      </c>
      <c r="BJ86" s="133">
        <f>PRODUCT('[4]methanogen M06-L TZVP smd redo'!BC86:BE86)^(1/3)</f>
        <v>4.6806947811550161</v>
      </c>
      <c r="BK86" s="133">
        <f>'[4]methanogen M06-L TZVP smd redo'!ER86</f>
        <v>4.6156199999999998</v>
      </c>
      <c r="BL86" s="40">
        <f>PRODUCT('[4]methanogen M06-L TZVP smd redo'!DZ86:EB86)^(1/3)</f>
        <v>4.9052609631250137</v>
      </c>
      <c r="BM86" s="40">
        <f>PRODUCT('[4]methanogen M06-L TZVP smd redo'!CI86:CK86)^(1/3)</f>
        <v>4.6607020197079727</v>
      </c>
      <c r="BN86" s="40">
        <f>PRODUCT('[4]methanogen M06-L TZVP smd redo'!DD86:DF86)^(1/3)</f>
        <v>4.6890111332266073</v>
      </c>
      <c r="BO86" s="40"/>
      <c r="BP86" s="45">
        <f t="shared" si="75"/>
        <v>1.1334492719892437</v>
      </c>
      <c r="BQ86" s="45">
        <f t="shared" si="76"/>
        <v>1.0415155672641936</v>
      </c>
      <c r="BR86" s="45">
        <f t="shared" si="77"/>
        <v>0.94757112078173356</v>
      </c>
      <c r="BS86" s="45">
        <f t="shared" si="78"/>
        <v>0.97559247350244138</v>
      </c>
      <c r="BT86" s="45">
        <f t="shared" si="79"/>
        <v>1.0415100235539076</v>
      </c>
      <c r="BU86" s="45">
        <f t="shared" si="80"/>
        <v>1.0379854024786039</v>
      </c>
      <c r="BV86" s="45">
        <f t="shared" si="81"/>
        <v>1.0334789303008858</v>
      </c>
      <c r="BW86" s="45">
        <f t="shared" si="82"/>
        <v>1.0140988168772596</v>
      </c>
      <c r="BX86" s="45">
        <f t="shared" si="83"/>
        <v>0.95058796602371975</v>
      </c>
      <c r="BY86" s="45">
        <f t="shared" si="84"/>
        <v>0.48452727729703349</v>
      </c>
      <c r="BZ86" s="45">
        <f t="shared" si="85"/>
        <v>0.97637131350899586</v>
      </c>
      <c r="CA86" s="45">
        <f t="shared" si="86"/>
        <v>0.66562588625146779</v>
      </c>
      <c r="CB86" s="45">
        <f t="shared" si="87"/>
        <v>1.0479771043551322</v>
      </c>
      <c r="CC86" s="45">
        <f t="shared" si="88"/>
        <v>0.99396266873455796</v>
      </c>
      <c r="CD86" s="45">
        <f t="shared" si="89"/>
        <v>0.96932477785942972</v>
      </c>
      <c r="CE86" s="39"/>
      <c r="CF86" s="75">
        <f t="shared" si="106"/>
        <v>125.26543653587774</v>
      </c>
      <c r="CG86" s="75">
        <f t="shared" si="107"/>
        <v>40.676928572325124</v>
      </c>
      <c r="CH86" s="75">
        <f t="shared" si="108"/>
        <v>-53.853283331465462</v>
      </c>
      <c r="CI86" s="75">
        <f t="shared" si="109"/>
        <v>-24.710327407275525</v>
      </c>
      <c r="CJ86" s="75">
        <f t="shared" si="110"/>
        <v>40.671605824193385</v>
      </c>
      <c r="CK86" s="75">
        <f t="shared" si="111"/>
        <v>37.281721522078016</v>
      </c>
      <c r="CL86" s="75">
        <f t="shared" si="112"/>
        <v>32.930713188656959</v>
      </c>
      <c r="CM86" s="75">
        <f t="shared" si="113"/>
        <v>14.000352962477052</v>
      </c>
      <c r="CN86" s="75">
        <f t="shared" si="114"/>
        <v>-50.674574230433372</v>
      </c>
      <c r="CO86" s="75">
        <f t="shared" si="115"/>
        <v>-724.58154934541756</v>
      </c>
      <c r="CP86" s="75">
        <f t="shared" si="116"/>
        <v>-23.912320750524664</v>
      </c>
      <c r="CQ86" s="75">
        <f t="shared" si="117"/>
        <v>-407.02749862762931</v>
      </c>
      <c r="CR86" s="75">
        <f t="shared" si="118"/>
        <v>46.861738670823847</v>
      </c>
      <c r="CS86" s="75">
        <f t="shared" si="119"/>
        <v>-6.055629635902438</v>
      </c>
      <c r="CT86" s="75">
        <f t="shared" si="120"/>
        <v>-31.155555178053834</v>
      </c>
      <c r="CU86" s="130"/>
      <c r="CV86" s="45">
        <f t="shared" si="90"/>
        <v>0.99771869524973744</v>
      </c>
      <c r="CW86" s="45">
        <f t="shared" si="91"/>
        <v>1.0001361280996457</v>
      </c>
      <c r="CX86" s="45">
        <f t="shared" si="92"/>
        <v>0.99959444474480375</v>
      </c>
      <c r="CY86" s="45">
        <f t="shared" si="93"/>
        <v>1.0000743143392867</v>
      </c>
      <c r="CZ86" s="45">
        <f t="shared" si="94"/>
        <v>0.99980634463981388</v>
      </c>
      <c r="DA86" s="45">
        <f t="shared" si="95"/>
        <v>0.99972465656097742</v>
      </c>
      <c r="DB86" s="45">
        <f t="shared" si="96"/>
        <v>0.99985442897944454</v>
      </c>
      <c r="DC86" s="45">
        <f t="shared" si="97"/>
        <v>0.9999227331000724</v>
      </c>
      <c r="DD86" s="45">
        <f t="shared" si="98"/>
        <v>0.99760546074106515</v>
      </c>
      <c r="DE86" s="45">
        <f t="shared" si="99"/>
        <v>0.99760546074106515</v>
      </c>
      <c r="DF86" s="45">
        <f t="shared" si="100"/>
        <v>0.99733077662271719</v>
      </c>
      <c r="DG86" s="45">
        <f t="shared" si="101"/>
        <v>0.99710854472421906</v>
      </c>
      <c r="DH86" s="45">
        <f t="shared" si="102"/>
        <v>0.99993184188456963</v>
      </c>
      <c r="DI86" s="45">
        <f t="shared" si="103"/>
        <v>0.99999005971052379</v>
      </c>
      <c r="DJ86" s="45">
        <f t="shared" si="104"/>
        <v>1.0000399283601471</v>
      </c>
    </row>
    <row r="87" spans="1:114" x14ac:dyDescent="0.2">
      <c r="A87" s="43">
        <v>166</v>
      </c>
      <c r="B87" s="43">
        <f t="shared" si="73"/>
        <v>439.15</v>
      </c>
      <c r="C87" s="44">
        <f t="shared" si="105"/>
        <v>2.2771262666514858</v>
      </c>
      <c r="E87" s="40">
        <f>'[4]methanogen M06-L TZVP smd redo'!I87</f>
        <v>2.2629239565037373</v>
      </c>
      <c r="F87" s="40">
        <f>'[4]methanogen M06-L TZVP smd redo'!N87</f>
        <v>2.1271923738521714</v>
      </c>
      <c r="G87" s="40">
        <f>'[4]methanogen M06-L TZVP smd redo'!S87</f>
        <v>2.5421649115215939</v>
      </c>
      <c r="H87" s="40">
        <f>'[4]methanogen M06-L TZVP smd redo'!AB87</f>
        <v>2.3814528042478411</v>
      </c>
      <c r="I87" s="40">
        <f>'[4]methanogen M06-L TZVP smd redo'!AS87</f>
        <v>2.6552490475455492</v>
      </c>
      <c r="J87" s="40">
        <f>'[4]methanogen M06-L TZVP smd redo'!BJ87</f>
        <v>2.7947198847930732</v>
      </c>
      <c r="K87" s="40">
        <f>'[4]methanogen M06-L TZVP smd redo'!EV87</f>
        <v>2.8727256120892886</v>
      </c>
      <c r="L87" s="40">
        <f>'[4]methanogen M06-L TZVP smd redo'!CL87</f>
        <v>2.6827101009154752</v>
      </c>
      <c r="M87" s="40">
        <f>'[4]methanogen M06-L TZVP smd redo'!DG87</f>
        <v>2.6928478713532655</v>
      </c>
      <c r="N87" s="40">
        <f>'[4]methanogen M06-L TZVP smd redo'!EC87</f>
        <v>2.7274310386273815</v>
      </c>
      <c r="AA87" s="40">
        <f t="shared" si="74"/>
        <v>2.9568668838047265</v>
      </c>
      <c r="AB87" s="40"/>
      <c r="AC87" s="40">
        <f>EXP('d-beta'!Y88/1000)*'[3]methanogen M06-L TZVP smd redo'!EZ87</f>
        <v>4.897916106156508</v>
      </c>
      <c r="AD87" s="40">
        <f>'[3]methanogen M06-L TZVP smd redo'!ET87</f>
        <v>2.20817</v>
      </c>
      <c r="AE87" s="40">
        <f>'[3]methanogen M06-L TZVP smd redo'!ER87</f>
        <v>1.11107</v>
      </c>
      <c r="AF87" s="40">
        <f>'[3]methanogen M06-L TZVP smd redo'!K87</f>
        <v>1.0989500000000001</v>
      </c>
      <c r="AG87" s="40">
        <f>'[3]methanogen M06-L TZVP smd redo'!J87</f>
        <v>4.3588699999999996</v>
      </c>
      <c r="AH87" s="40">
        <f>'[3]methanogen M06-L TZVP smd redo'!O87</f>
        <v>1.0944</v>
      </c>
      <c r="AI87" s="40">
        <f>'[3]methanogen M06-L TZVP smd redo'!N87</f>
        <v>4.2038500000000001</v>
      </c>
      <c r="AJ87" s="40">
        <f>'[3]methanogen M06-L TZVP smd redo'!S87</f>
        <v>1.09633</v>
      </c>
      <c r="AK87" s="40">
        <f>'[3]methanogen M06-L TZVP smd redo'!R87</f>
        <v>4.4260799999999998</v>
      </c>
      <c r="AL87" s="40">
        <f>'[3]methanogen M06-L TZVP smd redo'!Y87</f>
        <v>1.0849299999999999</v>
      </c>
      <c r="AM87" s="40">
        <f>'[3]methanogen M06-L TZVP smd redo'!W87</f>
        <v>4.5831400000000002</v>
      </c>
      <c r="AN87" s="40">
        <f>'[3]methanogen M06-L TZVP smd redo'!V87</f>
        <v>4.5679699999999999</v>
      </c>
      <c r="AO87" s="40">
        <f>'[3]methanogen M06-L TZVP smd redo'!AK87</f>
        <v>1.07806</v>
      </c>
      <c r="AP87" s="40">
        <f>PRODUCT('[3]methanogen M06-L TZVP smd redo'!AD87:AF87)^(1/3)</f>
        <v>4.4298531318598453</v>
      </c>
      <c r="AQ87" s="40">
        <f>'[3]methanogen M06-L TZVP smd redo'!BA87</f>
        <v>1.06752</v>
      </c>
      <c r="AR87" s="40">
        <f>PRODUCT('[3]methanogen M06-L TZVP smd redo'!AT87:AV87)^(1/3)</f>
        <v>4.3292294965900817</v>
      </c>
      <c r="AS87" s="41">
        <f>'[3]methanogen M06-L TZVP smd redo'!FO87</f>
        <v>1.06959</v>
      </c>
      <c r="AT87" s="40">
        <f>'[3]methanogen M06-L TZVP smd redo'!FK87</f>
        <v>4.2617500000000001</v>
      </c>
      <c r="AU87" s="40">
        <f>'[3]methanogen M06-L TZVP smd redo'!CD87</f>
        <v>4.3090700000000002</v>
      </c>
      <c r="AV87" s="40">
        <f>'[3]methanogen M06-L TZVP smd redo'!CG87</f>
        <v>2.8570600000000002</v>
      </c>
      <c r="AW87" s="40">
        <f>'[3]methanogen M06-L TZVP smd redo'!CK87</f>
        <v>1.0760000000000001</v>
      </c>
      <c r="AX87" s="40">
        <f>PRODUCT('[3]methanogen M06-L TZVP smd redo'!CN87:CP87)^(1/3)</f>
        <v>4.277415489982757</v>
      </c>
      <c r="AY87" s="40">
        <f>'[3]methanogen M06-L TZVP smd redo'!DH87</f>
        <v>1.07629</v>
      </c>
      <c r="AZ87" s="40">
        <f>PRODUCT('[3]methanogen M06-L TZVP smd redo'!DJ87:DL87)^(1/3)</f>
        <v>4.302045977155414</v>
      </c>
      <c r="BA87" s="40">
        <f>'[3]methanogen M06-L TZVP smd redo'!EI87</f>
        <v>1.0798300000000001</v>
      </c>
      <c r="BB87" s="40">
        <f>PRODUCT('[3]methanogen M06-L TZVP smd redo'!EJ87:EL87)^(1/3)</f>
        <v>4.4839897610647039</v>
      </c>
      <c r="BC87" s="40"/>
      <c r="BD87" s="44">
        <f>'[4]methanogen M06-L TZVP smd redo'!H87</f>
        <v>4.8010200000000003</v>
      </c>
      <c r="BE87" s="44">
        <f>'[4]methanogen M06-L TZVP smd redo'!M87</f>
        <v>4.6104799999999999</v>
      </c>
      <c r="BF87" s="44">
        <f>'[4]methanogen M06-L TZVP smd redo'!R87</f>
        <v>4.8647799999999997</v>
      </c>
      <c r="BG87" s="44">
        <f>'[4]methanogen M06-L TZVP smd redo'!Y87</f>
        <v>4.9677300000000004</v>
      </c>
      <c r="BH87" s="44">
        <f>'[4]methanogen M06-L TZVP smd redo'!Z87</f>
        <v>4.9846300000000001</v>
      </c>
      <c r="BI87" s="44">
        <f>PRODUCT('[4]methanogen M06-L TZVP smd redo'!AL87:AN87)^(1/3)</f>
        <v>4.788328000721874</v>
      </c>
      <c r="BJ87" s="133">
        <f>PRODUCT('[4]methanogen M06-L TZVP smd redo'!BC87:BE87)^(1/3)</f>
        <v>4.6344549793432694</v>
      </c>
      <c r="BK87" s="133">
        <f>'[4]methanogen M06-L TZVP smd redo'!ER87</f>
        <v>4.5714199999999998</v>
      </c>
      <c r="BL87" s="40">
        <f>PRODUCT('[4]methanogen M06-L TZVP smd redo'!DZ87:EB87)^(1/3)</f>
        <v>4.8551527393084273</v>
      </c>
      <c r="BM87" s="40">
        <f>PRODUCT('[4]methanogen M06-L TZVP smd redo'!CI87:CK87)^(1/3)</f>
        <v>4.6148462379585355</v>
      </c>
      <c r="BN87" s="40">
        <f>PRODUCT('[4]methanogen M06-L TZVP smd redo'!DD87:DF87)^(1/3)</f>
        <v>4.6427176210904548</v>
      </c>
      <c r="BO87" s="40"/>
      <c r="BP87" s="45">
        <f t="shared" si="75"/>
        <v>1.1334940591931113</v>
      </c>
      <c r="BQ87" s="45">
        <f t="shared" si="76"/>
        <v>1.0413275841127172</v>
      </c>
      <c r="BR87" s="45">
        <f t="shared" si="77"/>
        <v>0.94772631033674704</v>
      </c>
      <c r="BS87" s="45">
        <f t="shared" si="78"/>
        <v>0.97595608901764008</v>
      </c>
      <c r="BT87" s="45">
        <f t="shared" si="79"/>
        <v>1.0409959383000773</v>
      </c>
      <c r="BU87" s="45">
        <f t="shared" si="80"/>
        <v>1.0374665226047757</v>
      </c>
      <c r="BV87" s="45">
        <f t="shared" si="81"/>
        <v>1.0332019670197357</v>
      </c>
      <c r="BW87" s="45">
        <f t="shared" si="82"/>
        <v>1.0137889275855794</v>
      </c>
      <c r="BX87" s="45">
        <f t="shared" si="83"/>
        <v>0.95097010366908019</v>
      </c>
      <c r="BY87" s="45">
        <f t="shared" si="84"/>
        <v>0.48732177797505094</v>
      </c>
      <c r="BZ87" s="45">
        <f t="shared" si="85"/>
        <v>0.97634065886781463</v>
      </c>
      <c r="CA87" s="45">
        <f t="shared" si="86"/>
        <v>0.66718190216606665</v>
      </c>
      <c r="CB87" s="45">
        <f t="shared" si="87"/>
        <v>1.0476210818637475</v>
      </c>
      <c r="CC87" s="45">
        <f t="shared" si="88"/>
        <v>0.99399675246125074</v>
      </c>
      <c r="CD87" s="45">
        <f t="shared" si="89"/>
        <v>0.96959055862307941</v>
      </c>
      <c r="CE87" s="39"/>
      <c r="CF87" s="75">
        <f t="shared" si="106"/>
        <v>125.30494983403331</v>
      </c>
      <c r="CG87" s="75">
        <f t="shared" si="107"/>
        <v>40.496422275571547</v>
      </c>
      <c r="CH87" s="75">
        <f t="shared" si="108"/>
        <v>-53.689520586038505</v>
      </c>
      <c r="CI87" s="75">
        <f t="shared" si="109"/>
        <v>-24.337684341773862</v>
      </c>
      <c r="CJ87" s="75">
        <f t="shared" si="110"/>
        <v>40.177887896187706</v>
      </c>
      <c r="CK87" s="75">
        <f t="shared" si="111"/>
        <v>36.781705233222645</v>
      </c>
      <c r="CL87" s="75">
        <f t="shared" si="112"/>
        <v>32.66268605087555</v>
      </c>
      <c r="CM87" s="75">
        <f t="shared" si="113"/>
        <v>13.69472530144056</v>
      </c>
      <c r="CN87" s="75">
        <f t="shared" si="114"/>
        <v>-50.272653661616474</v>
      </c>
      <c r="CO87" s="75">
        <f t="shared" si="115"/>
        <v>-718.83063902714696</v>
      </c>
      <c r="CP87" s="75">
        <f t="shared" si="116"/>
        <v>-23.943717742623242</v>
      </c>
      <c r="CQ87" s="75">
        <f t="shared" si="117"/>
        <v>-404.69255335635023</v>
      </c>
      <c r="CR87" s="75">
        <f t="shared" si="118"/>
        <v>46.521957412039285</v>
      </c>
      <c r="CS87" s="75">
        <f t="shared" si="119"/>
        <v>-6.021339472498985</v>
      </c>
      <c r="CT87" s="75">
        <f t="shared" si="120"/>
        <v>-30.881401108184495</v>
      </c>
      <c r="CU87" s="130"/>
      <c r="CV87" s="45">
        <f t="shared" si="90"/>
        <v>0.99774218530645564</v>
      </c>
      <c r="CW87" s="45">
        <f t="shared" si="91"/>
        <v>1.0001354434683385</v>
      </c>
      <c r="CX87" s="45">
        <f t="shared" si="92"/>
        <v>0.99958607971595281</v>
      </c>
      <c r="CY87" s="45">
        <f t="shared" si="93"/>
        <v>1.0000795857705833</v>
      </c>
      <c r="CZ87" s="45">
        <f t="shared" si="94"/>
        <v>0.99980764487349716</v>
      </c>
      <c r="DA87" s="45">
        <f t="shared" si="95"/>
        <v>0.99972692882866976</v>
      </c>
      <c r="DB87" s="45">
        <f t="shared" si="96"/>
        <v>0.99986091785837949</v>
      </c>
      <c r="DC87" s="45">
        <f t="shared" si="97"/>
        <v>0.99992221771985201</v>
      </c>
      <c r="DD87" s="45">
        <f t="shared" si="98"/>
        <v>0.99762420503932348</v>
      </c>
      <c r="DE87" s="45">
        <f t="shared" si="99"/>
        <v>0.9976242050393237</v>
      </c>
      <c r="DF87" s="45">
        <f t="shared" si="100"/>
        <v>0.99735178262910618</v>
      </c>
      <c r="DG87" s="45">
        <f t="shared" si="101"/>
        <v>0.9971355033009438</v>
      </c>
      <c r="DH87" s="45">
        <f t="shared" si="102"/>
        <v>0.99993289868321866</v>
      </c>
      <c r="DI87" s="45">
        <f t="shared" si="103"/>
        <v>0.99998988945571987</v>
      </c>
      <c r="DJ87" s="45">
        <f t="shared" si="104"/>
        <v>1.0000374992539491</v>
      </c>
    </row>
    <row r="88" spans="1:114" x14ac:dyDescent="0.2">
      <c r="A88" s="43">
        <v>168</v>
      </c>
      <c r="B88" s="43">
        <f t="shared" si="73"/>
        <v>441.15</v>
      </c>
      <c r="C88" s="44">
        <f t="shared" si="105"/>
        <v>2.2668026748271566</v>
      </c>
      <c r="E88" s="40">
        <f>'[4]methanogen M06-L TZVP smd redo'!I88</f>
        <v>2.2465575062220466</v>
      </c>
      <c r="F88" s="40">
        <f>'[4]methanogen M06-L TZVP smd redo'!N88</f>
        <v>2.114803176404445</v>
      </c>
      <c r="G88" s="40">
        <f>'[4]methanogen M06-L TZVP smd redo'!S88</f>
        <v>2.5233121653902568</v>
      </c>
      <c r="H88" s="40">
        <f>'[4]methanogen M06-L TZVP smd redo'!AB88</f>
        <v>2.3610843622829947</v>
      </c>
      <c r="I88" s="40">
        <f>'[4]methanogen M06-L TZVP smd redo'!AS88</f>
        <v>2.6288668448624097</v>
      </c>
      <c r="J88" s="40">
        <f>'[4]methanogen M06-L TZVP smd redo'!BJ88</f>
        <v>2.7715191633945757</v>
      </c>
      <c r="K88" s="40">
        <f>'[4]methanogen M06-L TZVP smd redo'!EV88</f>
        <v>2.8427583607022466</v>
      </c>
      <c r="L88" s="40">
        <f>'[4]methanogen M06-L TZVP smd redo'!CL88</f>
        <v>2.6542960460440579</v>
      </c>
      <c r="M88" s="40">
        <f>'[4]methanogen M06-L TZVP smd redo'!DG88</f>
        <v>2.6720148793575316</v>
      </c>
      <c r="N88" s="40">
        <f>'[4]methanogen M06-L TZVP smd redo'!EC88</f>
        <v>2.7075125936146804</v>
      </c>
      <c r="AA88" s="40">
        <f t="shared" si="74"/>
        <v>2.9311931191745959</v>
      </c>
      <c r="AB88" s="40"/>
      <c r="AC88" s="40">
        <f>EXP('d-beta'!Y89/1000)*'[3]methanogen M06-L TZVP smd redo'!EZ88</f>
        <v>4.8515897052046464</v>
      </c>
      <c r="AD88" s="40">
        <f>'[3]methanogen M06-L TZVP smd redo'!ET88</f>
        <v>2.19882</v>
      </c>
      <c r="AE88" s="40">
        <f>'[3]methanogen M06-L TZVP smd redo'!ER88</f>
        <v>1.1103099999999999</v>
      </c>
      <c r="AF88" s="40">
        <f>'[3]methanogen M06-L TZVP smd redo'!K88</f>
        <v>1.09822</v>
      </c>
      <c r="AG88" s="40">
        <f>'[3]methanogen M06-L TZVP smd redo'!J88</f>
        <v>4.3174299999999999</v>
      </c>
      <c r="AH88" s="40">
        <f>'[3]methanogen M06-L TZVP smd redo'!O88</f>
        <v>1.0936900000000001</v>
      </c>
      <c r="AI88" s="40">
        <f>'[3]methanogen M06-L TZVP smd redo'!N88</f>
        <v>4.1645599999999998</v>
      </c>
      <c r="AJ88" s="40">
        <f>'[3]methanogen M06-L TZVP smd redo'!S88</f>
        <v>1.09561</v>
      </c>
      <c r="AK88" s="40">
        <f>'[3]methanogen M06-L TZVP smd redo'!R88</f>
        <v>4.3840599999999998</v>
      </c>
      <c r="AL88" s="40">
        <f>'[3]methanogen M06-L TZVP smd redo'!Y88</f>
        <v>1.08429</v>
      </c>
      <c r="AM88" s="40">
        <f>'[3]methanogen M06-L TZVP smd redo'!W88</f>
        <v>4.5376599999999998</v>
      </c>
      <c r="AN88" s="40">
        <f>'[3]methanogen M06-L TZVP smd redo'!V88</f>
        <v>4.5226199999999999</v>
      </c>
      <c r="AO88" s="40">
        <f>'[3]methanogen M06-L TZVP smd redo'!AK88</f>
        <v>1.07751</v>
      </c>
      <c r="AP88" s="40">
        <f>PRODUCT('[3]methanogen M06-L TZVP smd redo'!AD88:AF88)^(1/3)</f>
        <v>4.3877092120852659</v>
      </c>
      <c r="AQ88" s="40">
        <f>'[3]methanogen M06-L TZVP smd redo'!BA88</f>
        <v>1.0670500000000001</v>
      </c>
      <c r="AR88" s="40">
        <f>PRODUCT('[3]methanogen M06-L TZVP smd redo'!AT88:AV88)^(1/3)</f>
        <v>4.2888663368566364</v>
      </c>
      <c r="AS88" s="41">
        <f>'[3]methanogen M06-L TZVP smd redo'!FO88</f>
        <v>1.06915</v>
      </c>
      <c r="AT88" s="40">
        <f>'[3]methanogen M06-L TZVP smd redo'!FK88</f>
        <v>4.2232000000000003</v>
      </c>
      <c r="AU88" s="40">
        <f>'[3]methanogen M06-L TZVP smd redo'!CD88</f>
        <v>4.2681800000000001</v>
      </c>
      <c r="AV88" s="40">
        <f>'[3]methanogen M06-L TZVP smd redo'!CG88</f>
        <v>2.8377400000000002</v>
      </c>
      <c r="AW88" s="40">
        <f>'[3]methanogen M06-L TZVP smd redo'!CK88</f>
        <v>1.0754699999999999</v>
      </c>
      <c r="AX88" s="40">
        <f>PRODUCT('[3]methanogen M06-L TZVP smd redo'!CN88:CP88)^(1/3)</f>
        <v>4.2379445651071563</v>
      </c>
      <c r="AY88" s="40">
        <f>'[3]methanogen M06-L TZVP smd redo'!DH88</f>
        <v>1.07575</v>
      </c>
      <c r="AZ88" s="40">
        <f>PRODUCT('[3]methanogen M06-L TZVP smd redo'!DJ88:DL88)^(1/3)</f>
        <v>4.2622095765711263</v>
      </c>
      <c r="BA88" s="40">
        <f>'[3]methanogen M06-L TZVP smd redo'!EI88</f>
        <v>1.07927</v>
      </c>
      <c r="BB88" s="40">
        <f>PRODUCT('[3]methanogen M06-L TZVP smd redo'!EJ88:EL88)^(1/3)</f>
        <v>4.4410266971216235</v>
      </c>
      <c r="BC88" s="40"/>
      <c r="BD88" s="44">
        <f>'[4]methanogen M06-L TZVP smd redo'!H88</f>
        <v>4.7521399999999998</v>
      </c>
      <c r="BE88" s="44">
        <f>'[4]methanogen M06-L TZVP smd redo'!M88</f>
        <v>4.5643700000000003</v>
      </c>
      <c r="BF88" s="44">
        <f>'[4]methanogen M06-L TZVP smd redo'!R88</f>
        <v>4.81534</v>
      </c>
      <c r="BG88" s="44">
        <f>'[4]methanogen M06-L TZVP smd redo'!Y88</f>
        <v>4.9154099999999996</v>
      </c>
      <c r="BH88" s="44">
        <f>'[4]methanogen M06-L TZVP smd redo'!Z88</f>
        <v>4.9321599999999997</v>
      </c>
      <c r="BI88" s="44">
        <f>PRODUCT('[4]methanogen M06-L TZVP smd redo'!AL88:AN88)^(1/3)</f>
        <v>4.7402293112371989</v>
      </c>
      <c r="BJ88" s="133">
        <f>PRODUCT('[4]methanogen M06-L TZVP smd redo'!BC88:BE88)^(1/3)</f>
        <v>4.5891185015596756</v>
      </c>
      <c r="BK88" s="133">
        <f>'[4]methanogen M06-L TZVP smd redo'!ER88</f>
        <v>4.5280699999999996</v>
      </c>
      <c r="BL88" s="40">
        <f>PRODUCT('[4]methanogen M06-L TZVP smd redo'!DZ88:EB88)^(1/3)</f>
        <v>4.8060441723513039</v>
      </c>
      <c r="BM88" s="40">
        <f>PRODUCT('[4]methanogen M06-L TZVP smd redo'!CI88:CK88)^(1/3)</f>
        <v>4.5698799448179663</v>
      </c>
      <c r="BN88" s="40">
        <f>PRODUCT('[4]methanogen M06-L TZVP smd redo'!DD88:DF88)^(1/3)</f>
        <v>4.5973233324750487</v>
      </c>
      <c r="BO88" s="40"/>
      <c r="BP88" s="45">
        <f t="shared" si="75"/>
        <v>1.1335458478886924</v>
      </c>
      <c r="BQ88" s="45">
        <f t="shared" si="76"/>
        <v>1.0411382074634614</v>
      </c>
      <c r="BR88" s="45">
        <f t="shared" si="77"/>
        <v>0.94788114650263544</v>
      </c>
      <c r="BS88" s="45">
        <f t="shared" si="78"/>
        <v>0.97631463699474474</v>
      </c>
      <c r="BT88" s="45">
        <f t="shared" si="79"/>
        <v>1.0404897476811532</v>
      </c>
      <c r="BU88" s="45">
        <f t="shared" si="80"/>
        <v>1.0369561633542743</v>
      </c>
      <c r="BV88" s="45">
        <f t="shared" si="81"/>
        <v>1.0329280687840521</v>
      </c>
      <c r="BW88" s="45">
        <f t="shared" si="82"/>
        <v>1.0134822344971866</v>
      </c>
      <c r="BX88" s="45">
        <f t="shared" si="83"/>
        <v>0.95134702696214568</v>
      </c>
      <c r="BY88" s="45">
        <f t="shared" si="84"/>
        <v>0.49010137103517304</v>
      </c>
      <c r="BZ88" s="45">
        <f t="shared" si="85"/>
        <v>0.97631244995447442</v>
      </c>
      <c r="CA88" s="45">
        <f t="shared" si="86"/>
        <v>0.66871988882680711</v>
      </c>
      <c r="CB88" s="45">
        <f t="shared" si="87"/>
        <v>1.0472695727333916</v>
      </c>
      <c r="CC88" s="45">
        <f t="shared" si="88"/>
        <v>0.99403057264577743</v>
      </c>
      <c r="CD88" s="45">
        <f t="shared" si="89"/>
        <v>0.96985251780470261</v>
      </c>
      <c r="CE88" s="39"/>
      <c r="CF88" s="75">
        <f t="shared" si="106"/>
        <v>125.35063821863416</v>
      </c>
      <c r="CG88" s="75">
        <f t="shared" si="107"/>
        <v>40.314544954422871</v>
      </c>
      <c r="CH88" s="75">
        <f t="shared" si="108"/>
        <v>-53.526157474468015</v>
      </c>
      <c r="CI88" s="75">
        <f t="shared" si="109"/>
        <v>-23.970370550342615</v>
      </c>
      <c r="CJ88" s="75">
        <f t="shared" si="110"/>
        <v>39.691513541262289</v>
      </c>
      <c r="CK88" s="75">
        <f t="shared" si="111"/>
        <v>36.289655792910587</v>
      </c>
      <c r="CL88" s="75">
        <f t="shared" si="112"/>
        <v>32.39755439648625</v>
      </c>
      <c r="CM88" s="75">
        <f t="shared" si="113"/>
        <v>13.39215789312458</v>
      </c>
      <c r="CN88" s="75">
        <f t="shared" si="114"/>
        <v>-49.876375573248552</v>
      </c>
      <c r="CO88" s="75">
        <f t="shared" si="115"/>
        <v>-713.14302961049293</v>
      </c>
      <c r="CP88" s="75">
        <f t="shared" si="116"/>
        <v>-23.972610650651529</v>
      </c>
      <c r="CQ88" s="75">
        <f t="shared" si="117"/>
        <v>-402.3900078389965</v>
      </c>
      <c r="CR88" s="75">
        <f t="shared" si="118"/>
        <v>46.186370317903013</v>
      </c>
      <c r="CS88" s="75">
        <f t="shared" si="119"/>
        <v>-5.9873156096447548</v>
      </c>
      <c r="CT88" s="75">
        <f t="shared" si="120"/>
        <v>-30.611262544799871</v>
      </c>
      <c r="CU88" s="130"/>
      <c r="CV88" s="45">
        <f t="shared" si="90"/>
        <v>0.99775847820139996</v>
      </c>
      <c r="CW88" s="45">
        <f t="shared" si="91"/>
        <v>1.000131476283356</v>
      </c>
      <c r="CX88" s="45">
        <f t="shared" si="92"/>
        <v>0.99959251921224335</v>
      </c>
      <c r="CY88" s="45">
        <f t="shared" si="93"/>
        <v>1.0000799667703473</v>
      </c>
      <c r="CZ88" s="45">
        <f t="shared" si="94"/>
        <v>0.99981477012404296</v>
      </c>
      <c r="DA88" s="45">
        <f t="shared" si="95"/>
        <v>0.99973291963613398</v>
      </c>
      <c r="DB88" s="45">
        <f t="shared" si="96"/>
        <v>0.99985774195237298</v>
      </c>
      <c r="DC88" s="45">
        <f t="shared" si="97"/>
        <v>0.99992896274444443</v>
      </c>
      <c r="DD88" s="45">
        <f t="shared" si="98"/>
        <v>0.99764447722570426</v>
      </c>
      <c r="DE88" s="45">
        <f t="shared" si="99"/>
        <v>0.99764447722570426</v>
      </c>
      <c r="DF88" s="45">
        <f t="shared" si="100"/>
        <v>0.9973780259757179</v>
      </c>
      <c r="DG88" s="45">
        <f t="shared" si="101"/>
        <v>0.99716530000640469</v>
      </c>
      <c r="DH88" s="45">
        <f t="shared" si="102"/>
        <v>0.99993617033535875</v>
      </c>
      <c r="DI88" s="45">
        <f t="shared" si="103"/>
        <v>0.99998232838550338</v>
      </c>
      <c r="DJ88" s="45">
        <f t="shared" si="104"/>
        <v>1.0000430349014695</v>
      </c>
    </row>
    <row r="89" spans="1:114" x14ac:dyDescent="0.2">
      <c r="A89" s="43">
        <v>170</v>
      </c>
      <c r="B89" s="43">
        <f t="shared" si="73"/>
        <v>443.15</v>
      </c>
      <c r="C89" s="44">
        <f t="shared" si="105"/>
        <v>2.2565722667268422</v>
      </c>
      <c r="E89" s="40">
        <f>'[4]methanogen M06-L TZVP smd redo'!I89</f>
        <v>2.2201974141939917</v>
      </c>
      <c r="F89" s="40">
        <f>'[4]methanogen M06-L TZVP smd redo'!N89</f>
        <v>2.0932781697082792</v>
      </c>
      <c r="G89" s="40">
        <f>'[4]methanogen M06-L TZVP smd redo'!S89</f>
        <v>2.503584710361384</v>
      </c>
      <c r="H89" s="40">
        <f>'[4]methanogen M06-L TZVP smd redo'!AB89</f>
        <v>2.3382640330265048</v>
      </c>
      <c r="I89" s="40">
        <f>'[4]methanogen M06-L TZVP smd redo'!AS89</f>
        <v>2.6003675476184984</v>
      </c>
      <c r="J89" s="40">
        <f>'[4]methanogen M06-L TZVP smd redo'!BJ89</f>
        <v>2.7534957057409049</v>
      </c>
      <c r="K89" s="40">
        <f>'[4]methanogen M06-L TZVP smd redo'!EV89</f>
        <v>2.8248042891163561</v>
      </c>
      <c r="L89" s="40">
        <f>'[4]methanogen M06-L TZVP smd redo'!CL89</f>
        <v>2.6335457306858601</v>
      </c>
      <c r="M89" s="40">
        <f>'[4]methanogen M06-L TZVP smd redo'!DG89</f>
        <v>2.6492133364752757</v>
      </c>
      <c r="N89" s="40">
        <f>'[4]methanogen M06-L TZVP smd redo'!EC89</f>
        <v>2.6830151561878512</v>
      </c>
      <c r="AA89" s="40">
        <f t="shared" si="74"/>
        <v>2.9058143337140061</v>
      </c>
      <c r="AB89" s="40"/>
      <c r="AC89" s="40">
        <f>EXP('d-beta'!Y90/1000)*'[3]methanogen M06-L TZVP smd redo'!EZ89</f>
        <v>4.8061537373326733</v>
      </c>
      <c r="AD89" s="40">
        <f>'[3]methanogen M06-L TZVP smd redo'!ET89</f>
        <v>2.1896</v>
      </c>
      <c r="AE89" s="40">
        <f>'[3]methanogen M06-L TZVP smd redo'!ER89</f>
        <v>1.10955</v>
      </c>
      <c r="AF89" s="40">
        <f>'[3]methanogen M06-L TZVP smd redo'!K89</f>
        <v>1.09751</v>
      </c>
      <c r="AG89" s="40">
        <f>'[3]methanogen M06-L TZVP smd redo'!J89</f>
        <v>4.2767799999999996</v>
      </c>
      <c r="AH89" s="40">
        <f>'[3]methanogen M06-L TZVP smd redo'!O89</f>
        <v>1.093</v>
      </c>
      <c r="AI89" s="40">
        <f>'[3]methanogen M06-L TZVP smd redo'!N89</f>
        <v>4.1260199999999996</v>
      </c>
      <c r="AJ89" s="40">
        <f>'[3]methanogen M06-L TZVP smd redo'!S89</f>
        <v>1.0949</v>
      </c>
      <c r="AK89" s="40">
        <f>'[3]methanogen M06-L TZVP smd redo'!R89</f>
        <v>4.3428399999999998</v>
      </c>
      <c r="AL89" s="40">
        <f>'[3]methanogen M06-L TZVP smd redo'!Y89</f>
        <v>1.0836600000000001</v>
      </c>
      <c r="AM89" s="40">
        <f>'[3]methanogen M06-L TZVP smd redo'!W89</f>
        <v>4.49308</v>
      </c>
      <c r="AN89" s="40">
        <f>'[3]methanogen M06-L TZVP smd redo'!V89</f>
        <v>4.4781599999999999</v>
      </c>
      <c r="AO89" s="40">
        <f>'[3]methanogen M06-L TZVP smd redo'!AK89</f>
        <v>1.07697</v>
      </c>
      <c r="AP89" s="40">
        <f>PRODUCT('[3]methanogen M06-L TZVP smd redo'!AD89:AF89)^(1/3)</f>
        <v>4.3463649838898011</v>
      </c>
      <c r="AQ89" s="40">
        <f>'[3]methanogen M06-L TZVP smd redo'!BA89</f>
        <v>1.0665800000000001</v>
      </c>
      <c r="AR89" s="40">
        <f>PRODUCT('[3]methanogen M06-L TZVP smd redo'!AT89:AV89)^(1/3)</f>
        <v>4.2492665169412112</v>
      </c>
      <c r="AS89" s="41">
        <f>'[3]methanogen M06-L TZVP smd redo'!FO89</f>
        <v>1.0687</v>
      </c>
      <c r="AT89" s="40">
        <f>'[3]methanogen M06-L TZVP smd redo'!FK89</f>
        <v>4.1853699999999998</v>
      </c>
      <c r="AU89" s="40">
        <f>'[3]methanogen M06-L TZVP smd redo'!CD89</f>
        <v>4.2280800000000003</v>
      </c>
      <c r="AV89" s="40">
        <f>'[3]methanogen M06-L TZVP smd redo'!CG89</f>
        <v>2.8187500000000001</v>
      </c>
      <c r="AW89" s="40">
        <f>'[3]methanogen M06-L TZVP smd redo'!CK89</f>
        <v>1.07494</v>
      </c>
      <c r="AX89" s="40">
        <f>PRODUCT('[3]methanogen M06-L TZVP smd redo'!CN89:CP89)^(1/3)</f>
        <v>4.1992133433379379</v>
      </c>
      <c r="AY89" s="40">
        <f>'[3]methanogen M06-L TZVP smd redo'!DH89</f>
        <v>1.0752200000000001</v>
      </c>
      <c r="AZ89" s="40">
        <f>PRODUCT('[3]methanogen M06-L TZVP smd redo'!DJ89:DL89)^(1/3)</f>
        <v>4.2231192546596752</v>
      </c>
      <c r="BA89" s="40">
        <f>'[3]methanogen M06-L TZVP smd redo'!EI89</f>
        <v>1.0787199999999999</v>
      </c>
      <c r="BB89" s="40">
        <f>PRODUCT('[3]methanogen M06-L TZVP smd redo'!EJ89:EL89)^(1/3)</f>
        <v>4.3988900124430019</v>
      </c>
      <c r="BC89" s="40"/>
      <c r="BD89" s="44">
        <f>'[4]methanogen M06-L TZVP smd redo'!H89</f>
        <v>4.7042299999999999</v>
      </c>
      <c r="BE89" s="44">
        <f>'[4]methanogen M06-L TZVP smd redo'!M89</f>
        <v>4.5191800000000004</v>
      </c>
      <c r="BF89" s="44">
        <f>'[4]methanogen M06-L TZVP smd redo'!R89</f>
        <v>4.7668799999999996</v>
      </c>
      <c r="BG89" s="44">
        <f>'[4]methanogen M06-L TZVP smd redo'!Y89</f>
        <v>4.8641500000000004</v>
      </c>
      <c r="BH89" s="44">
        <f>'[4]methanogen M06-L TZVP smd redo'!Z89</f>
        <v>4.8807499999999999</v>
      </c>
      <c r="BI89" s="44">
        <f>PRODUCT('[4]methanogen M06-L TZVP smd redo'!AL89:AN89)^(1/3)</f>
        <v>4.6930767693665922</v>
      </c>
      <c r="BJ89" s="133">
        <f>PRODUCT('[4]methanogen M06-L TZVP smd redo'!BC89:BE89)^(1/3)</f>
        <v>4.5446620271906841</v>
      </c>
      <c r="BK89" s="133">
        <f>'[4]methanogen M06-L TZVP smd redo'!ER89</f>
        <v>4.4855400000000003</v>
      </c>
      <c r="BL89" s="40">
        <f>PRODUCT('[4]methanogen M06-L TZVP smd redo'!DZ89:EB89)^(1/3)</f>
        <v>4.7579019989528319</v>
      </c>
      <c r="BM89" s="40">
        <f>PRODUCT('[4]methanogen M06-L TZVP smd redo'!CI89:CK89)^(1/3)</f>
        <v>4.5257899596589919</v>
      </c>
      <c r="BN89" s="40">
        <f>PRODUCT('[4]methanogen M06-L TZVP smd redo'!DD89:DF89)^(1/3)</f>
        <v>4.5528117859826169</v>
      </c>
      <c r="BO89" s="40"/>
      <c r="BP89" s="45">
        <f t="shared" si="75"/>
        <v>1.1335899561155529</v>
      </c>
      <c r="BQ89" s="45">
        <f t="shared" si="76"/>
        <v>1.0409476940506905</v>
      </c>
      <c r="BR89" s="45">
        <f t="shared" si="77"/>
        <v>0.94803729063874087</v>
      </c>
      <c r="BS89" s="45">
        <f t="shared" si="78"/>
        <v>0.97666956922604098</v>
      </c>
      <c r="BT89" s="45">
        <f t="shared" si="79"/>
        <v>1.0399893800711761</v>
      </c>
      <c r="BU89" s="45">
        <f t="shared" si="80"/>
        <v>1.0364522548938608</v>
      </c>
      <c r="BV89" s="45">
        <f t="shared" si="81"/>
        <v>1.0326569371469085</v>
      </c>
      <c r="BW89" s="45">
        <f t="shared" si="82"/>
        <v>1.0131805818676645</v>
      </c>
      <c r="BX89" s="45">
        <f t="shared" si="83"/>
        <v>0.95172327991529859</v>
      </c>
      <c r="BY89" s="45">
        <f t="shared" si="84"/>
        <v>0.49286988271332088</v>
      </c>
      <c r="BZ89" s="45">
        <f t="shared" si="85"/>
        <v>0.97628941480503206</v>
      </c>
      <c r="CA89" s="45">
        <f t="shared" si="86"/>
        <v>0.670247590033753</v>
      </c>
      <c r="CB89" s="45">
        <f t="shared" si="87"/>
        <v>1.0469209746481332</v>
      </c>
      <c r="CC89" s="45">
        <f t="shared" si="88"/>
        <v>0.99406480487359017</v>
      </c>
      <c r="CD89" s="45">
        <f t="shared" si="89"/>
        <v>0.97011236119137545</v>
      </c>
      <c r="CE89" s="39"/>
      <c r="CF89" s="75">
        <f t="shared" si="106"/>
        <v>125.3895491888444</v>
      </c>
      <c r="CG89" s="75">
        <f t="shared" si="107"/>
        <v>40.131542501772842</v>
      </c>
      <c r="CH89" s="75">
        <f t="shared" si="108"/>
        <v>-53.361441383944737</v>
      </c>
      <c r="CI89" s="75">
        <f t="shared" si="109"/>
        <v>-23.606893739753627</v>
      </c>
      <c r="CJ89" s="75">
        <f t="shared" si="110"/>
        <v>39.210501631120934</v>
      </c>
      <c r="CK89" s="75">
        <f t="shared" si="111"/>
        <v>35.803588054495179</v>
      </c>
      <c r="CL89" s="75">
        <f t="shared" si="112"/>
        <v>32.135031539356476</v>
      </c>
      <c r="CM89" s="75">
        <f t="shared" si="113"/>
        <v>13.094473809404379</v>
      </c>
      <c r="CN89" s="75">
        <f t="shared" si="114"/>
        <v>-49.480958802049315</v>
      </c>
      <c r="CO89" s="75">
        <f t="shared" si="115"/>
        <v>-707.51006936257454</v>
      </c>
      <c r="CP89" s="75">
        <f t="shared" si="116"/>
        <v>-23.996204963306003</v>
      </c>
      <c r="CQ89" s="75">
        <f t="shared" si="117"/>
        <v>-400.10809749543006</v>
      </c>
      <c r="CR89" s="75">
        <f t="shared" si="118"/>
        <v>45.853451148810159</v>
      </c>
      <c r="CS89" s="75">
        <f t="shared" si="119"/>
        <v>-5.9528784008436029</v>
      </c>
      <c r="CT89" s="75">
        <f t="shared" si="120"/>
        <v>-30.343377913443842</v>
      </c>
      <c r="CU89" s="130"/>
      <c r="CV89" s="45">
        <f t="shared" si="90"/>
        <v>0.99778472094264092</v>
      </c>
      <c r="CW89" s="45">
        <f t="shared" si="91"/>
        <v>1.0001266541221767</v>
      </c>
      <c r="CX89" s="45">
        <f t="shared" si="92"/>
        <v>0.99959071813117595</v>
      </c>
      <c r="CY89" s="45">
        <f t="shared" si="93"/>
        <v>1.0000841990130724</v>
      </c>
      <c r="CZ89" s="45">
        <f t="shared" si="94"/>
        <v>0.9998192843839564</v>
      </c>
      <c r="DA89" s="45">
        <f t="shared" si="95"/>
        <v>0.99973857628315743</v>
      </c>
      <c r="DB89" s="45">
        <f t="shared" si="96"/>
        <v>0.99984729232181369</v>
      </c>
      <c r="DC89" s="45">
        <f t="shared" si="97"/>
        <v>0.99992889228201132</v>
      </c>
      <c r="DD89" s="45">
        <f t="shared" si="98"/>
        <v>0.99766719069107634</v>
      </c>
      <c r="DE89" s="45">
        <f t="shared" si="99"/>
        <v>0.99766719069107657</v>
      </c>
      <c r="DF89" s="45">
        <f t="shared" si="100"/>
        <v>0.99740637682591415</v>
      </c>
      <c r="DG89" s="45">
        <f t="shared" si="101"/>
        <v>0.99718315275306879</v>
      </c>
      <c r="DH89" s="45">
        <f t="shared" si="102"/>
        <v>0.99992971298543976</v>
      </c>
      <c r="DI89" s="45">
        <f t="shared" si="103"/>
        <v>0.99998437379137062</v>
      </c>
      <c r="DJ89" s="45">
        <f t="shared" si="104"/>
        <v>1.000048719101287</v>
      </c>
    </row>
    <row r="90" spans="1:114" x14ac:dyDescent="0.2">
      <c r="A90" s="43">
        <v>172</v>
      </c>
      <c r="B90" s="43">
        <f t="shared" si="73"/>
        <v>445.15</v>
      </c>
      <c r="C90" s="44">
        <f t="shared" si="105"/>
        <v>2.2464337863641468</v>
      </c>
      <c r="E90" s="40">
        <f>'[4]methanogen M06-L TZVP smd redo'!I90</f>
        <v>2.1984130841972149</v>
      </c>
      <c r="F90" s="40">
        <f>'[4]methanogen M06-L TZVP smd redo'!N90</f>
        <v>2.0750636766073693</v>
      </c>
      <c r="G90" s="40">
        <f>'[4]methanogen M06-L TZVP smd redo'!S90</f>
        <v>2.4838000290494655</v>
      </c>
      <c r="H90" s="40">
        <f>'[4]methanogen M06-L TZVP smd redo'!AB90</f>
        <v>2.3139145028501229</v>
      </c>
      <c r="I90" s="40">
        <f>'[4]methanogen M06-L TZVP smd redo'!AS90</f>
        <v>2.5855080266310448</v>
      </c>
      <c r="J90" s="40">
        <f>'[4]methanogen M06-L TZVP smd redo'!BJ90</f>
        <v>2.7217578750280413</v>
      </c>
      <c r="K90" s="40">
        <f>'[4]methanogen M06-L TZVP smd redo'!EV90</f>
        <v>2.7937570590104155</v>
      </c>
      <c r="L90" s="40">
        <f>'[4]methanogen M06-L TZVP smd redo'!CL90</f>
        <v>2.6066487750970868</v>
      </c>
      <c r="M90" s="40">
        <f>'[4]methanogen M06-L TZVP smd redo'!DG90</f>
        <v>2.6228623326518541</v>
      </c>
      <c r="N90" s="40">
        <f>'[4]methanogen M06-L TZVP smd redo'!EC90</f>
        <v>2.6569962718381301</v>
      </c>
      <c r="AA90" s="40">
        <f t="shared" si="74"/>
        <v>2.8807262944453926</v>
      </c>
      <c r="AB90" s="40"/>
      <c r="AC90" s="40">
        <f>EXP('d-beta'!Y91/1000)*'[3]methanogen M06-L TZVP smd redo'!EZ90</f>
        <v>4.7615754420927372</v>
      </c>
      <c r="AD90" s="40">
        <f>'[3]methanogen M06-L TZVP smd redo'!ET90</f>
        <v>2.1804899999999998</v>
      </c>
      <c r="AE90" s="40">
        <f>'[3]methanogen M06-L TZVP smd redo'!ER90</f>
        <v>1.1088</v>
      </c>
      <c r="AF90" s="40">
        <f>'[3]methanogen M06-L TZVP smd redo'!K90</f>
        <v>1.0968</v>
      </c>
      <c r="AG90" s="40">
        <f>'[3]methanogen M06-L TZVP smd redo'!J90</f>
        <v>4.2369199999999996</v>
      </c>
      <c r="AH90" s="40">
        <f>'[3]methanogen M06-L TZVP smd redo'!O90</f>
        <v>1.0923099999999999</v>
      </c>
      <c r="AI90" s="40">
        <f>'[3]methanogen M06-L TZVP smd redo'!N90</f>
        <v>4.0882199999999997</v>
      </c>
      <c r="AJ90" s="40">
        <f>'[3]methanogen M06-L TZVP smd redo'!S90</f>
        <v>1.0942000000000001</v>
      </c>
      <c r="AK90" s="40">
        <f>'[3]methanogen M06-L TZVP smd redo'!R90</f>
        <v>4.3024100000000001</v>
      </c>
      <c r="AL90" s="40">
        <f>'[3]methanogen M06-L TZVP smd redo'!Y90</f>
        <v>1.08304</v>
      </c>
      <c r="AM90" s="40">
        <f>'[3]methanogen M06-L TZVP smd redo'!W90</f>
        <v>4.44937</v>
      </c>
      <c r="AN90" s="40">
        <f>'[3]methanogen M06-L TZVP smd redo'!V90</f>
        <v>4.4345699999999999</v>
      </c>
      <c r="AO90" s="40">
        <f>'[3]methanogen M06-L TZVP smd redo'!AK90</f>
        <v>1.0764199999999999</v>
      </c>
      <c r="AP90" s="40">
        <f>PRODUCT('[3]methanogen M06-L TZVP smd redo'!AD90:AF90)^(1/3)</f>
        <v>4.3058103153652709</v>
      </c>
      <c r="AQ90" s="40">
        <f>'[3]methanogen M06-L TZVP smd redo'!BA90</f>
        <v>1.06613</v>
      </c>
      <c r="AR90" s="40">
        <f>PRODUCT('[3]methanogen M06-L TZVP smd redo'!AT90:AV90)^(1/3)</f>
        <v>4.2104133630565013</v>
      </c>
      <c r="AS90" s="41">
        <f>'[3]methanogen M06-L TZVP smd redo'!FO90</f>
        <v>1.0682700000000001</v>
      </c>
      <c r="AT90" s="40">
        <f>'[3]methanogen M06-L TZVP smd redo'!FK90</f>
        <v>4.1482299999999999</v>
      </c>
      <c r="AU90" s="40">
        <f>'[3]methanogen M06-L TZVP smd redo'!CD90</f>
        <v>4.1887499999999998</v>
      </c>
      <c r="AV90" s="40">
        <f>'[3]methanogen M06-L TZVP smd redo'!CG90</f>
        <v>2.8000600000000002</v>
      </c>
      <c r="AW90" s="40">
        <f>'[3]methanogen M06-L TZVP smd redo'!CK90</f>
        <v>1.0744199999999999</v>
      </c>
      <c r="AX90" s="40">
        <f>PRODUCT('[3]methanogen M06-L TZVP smd redo'!CN90:CP90)^(1/3)</f>
        <v>4.1612084180571429</v>
      </c>
      <c r="AY90" s="40">
        <f>'[3]methanogen M06-L TZVP smd redo'!DH90</f>
        <v>1.0747</v>
      </c>
      <c r="AZ90" s="40">
        <f>PRODUCT('[3]methanogen M06-L TZVP smd redo'!DJ90:DL90)^(1/3)</f>
        <v>4.1847650574382866</v>
      </c>
      <c r="BA90" s="40">
        <f>'[3]methanogen M06-L TZVP smd redo'!EI90</f>
        <v>1.0781799999999999</v>
      </c>
      <c r="BB90" s="40">
        <f>PRODUCT('[3]methanogen M06-L TZVP smd redo'!EJ90:EL90)^(1/3)</f>
        <v>4.3575498123674787</v>
      </c>
      <c r="BC90" s="40"/>
      <c r="BD90" s="44">
        <f>'[4]methanogen M06-L TZVP smd redo'!H90</f>
        <v>4.6572699999999996</v>
      </c>
      <c r="BE90" s="44">
        <f>'[4]methanogen M06-L TZVP smd redo'!M90</f>
        <v>4.4748700000000001</v>
      </c>
      <c r="BF90" s="44">
        <f>'[4]methanogen M06-L TZVP smd redo'!R90</f>
        <v>4.7193899999999998</v>
      </c>
      <c r="BG90" s="44">
        <f>'[4]methanogen M06-L TZVP smd redo'!Y90</f>
        <v>4.81393</v>
      </c>
      <c r="BH90" s="44">
        <f>'[4]methanogen M06-L TZVP smd redo'!Z90</f>
        <v>4.8303799999999999</v>
      </c>
      <c r="BI90" s="44">
        <f>PRODUCT('[4]methanogen M06-L TZVP smd redo'!AL90:AN90)^(1/3)</f>
        <v>4.6468438082760031</v>
      </c>
      <c r="BJ90" s="133">
        <f>PRODUCT('[4]methanogen M06-L TZVP smd redo'!BC90:BE90)^(1/3)</f>
        <v>4.5010655561458437</v>
      </c>
      <c r="BK90" s="133">
        <f>'[4]methanogen M06-L TZVP smd redo'!ER90</f>
        <v>4.44381</v>
      </c>
      <c r="BL90" s="40">
        <f>PRODUCT('[4]methanogen M06-L TZVP smd redo'!DZ90:EB90)^(1/3)</f>
        <v>4.7107062178442787</v>
      </c>
      <c r="BM90" s="40">
        <f>PRODUCT('[4]methanogen M06-L TZVP smd redo'!CI90:CK90)^(1/3)</f>
        <v>4.4825395768676275</v>
      </c>
      <c r="BN90" s="40">
        <f>PRODUCT('[4]methanogen M06-L TZVP smd redo'!DD90:DF90)^(1/3)</f>
        <v>4.5091629817482985</v>
      </c>
      <c r="BO90" s="40"/>
      <c r="BP90" s="45">
        <f t="shared" si="75"/>
        <v>1.133632976012219</v>
      </c>
      <c r="BQ90" s="45">
        <f t="shared" si="76"/>
        <v>1.0407609606536055</v>
      </c>
      <c r="BR90" s="45">
        <f t="shared" si="77"/>
        <v>0.94818821924019847</v>
      </c>
      <c r="BS90" s="45">
        <f t="shared" si="78"/>
        <v>0.97702251168645116</v>
      </c>
      <c r="BT90" s="45">
        <f t="shared" si="79"/>
        <v>1.0394969573535311</v>
      </c>
      <c r="BU90" s="45">
        <f t="shared" si="80"/>
        <v>1.0359569201414554</v>
      </c>
      <c r="BV90" s="45">
        <f t="shared" si="81"/>
        <v>1.0323874980961143</v>
      </c>
      <c r="BW90" s="45">
        <f t="shared" si="82"/>
        <v>1.0128843393722602</v>
      </c>
      <c r="BX90" s="45">
        <f t="shared" si="83"/>
        <v>0.95209740274578158</v>
      </c>
      <c r="BY90" s="45">
        <f t="shared" si="84"/>
        <v>0.49562252837079057</v>
      </c>
      <c r="BZ90" s="45">
        <f t="shared" si="85"/>
        <v>0.97627206490572571</v>
      </c>
      <c r="CA90" s="45">
        <f t="shared" si="86"/>
        <v>0.67177218823487062</v>
      </c>
      <c r="CB90" s="45">
        <f t="shared" si="87"/>
        <v>1.0465757850187691</v>
      </c>
      <c r="CC90" s="45">
        <f t="shared" si="88"/>
        <v>0.99409571022639143</v>
      </c>
      <c r="CD90" s="45">
        <f t="shared" si="89"/>
        <v>0.970371109465204</v>
      </c>
      <c r="CE90" s="39"/>
      <c r="CF90" s="75">
        <f t="shared" si="106"/>
        <v>125.42749860798766</v>
      </c>
      <c r="CG90" s="75">
        <f t="shared" si="107"/>
        <v>39.952138532668954</v>
      </c>
      <c r="CH90" s="75">
        <f t="shared" si="108"/>
        <v>-53.202252931948898</v>
      </c>
      <c r="CI90" s="75">
        <f t="shared" si="109"/>
        <v>-23.24558556053957</v>
      </c>
      <c r="CJ90" s="75">
        <f t="shared" si="110"/>
        <v>38.736901282816682</v>
      </c>
      <c r="CK90" s="75">
        <f t="shared" si="111"/>
        <v>35.325560097656499</v>
      </c>
      <c r="CL90" s="75">
        <f t="shared" si="112"/>
        <v>31.874079234674944</v>
      </c>
      <c r="CM90" s="75">
        <f t="shared" si="113"/>
        <v>12.80204241255249</v>
      </c>
      <c r="CN90" s="75">
        <f t="shared" si="114"/>
        <v>-49.087935615878365</v>
      </c>
      <c r="CO90" s="75">
        <f t="shared" si="115"/>
        <v>-701.94067349919828</v>
      </c>
      <c r="CP90" s="75">
        <f t="shared" si="116"/>
        <v>-24.013976387649965</v>
      </c>
      <c r="CQ90" s="75">
        <f t="shared" si="117"/>
        <v>-397.83600153724802</v>
      </c>
      <c r="CR90" s="75">
        <f t="shared" si="118"/>
        <v>45.523677882242268</v>
      </c>
      <c r="CS90" s="75">
        <f t="shared" si="119"/>
        <v>-5.9217890068343948</v>
      </c>
      <c r="CT90" s="75">
        <f t="shared" si="120"/>
        <v>-30.076693574953165</v>
      </c>
      <c r="CU90" s="130"/>
      <c r="CV90" s="45">
        <f t="shared" si="90"/>
        <v>0.9978064093342236</v>
      </c>
      <c r="CW90" s="45">
        <f t="shared" si="91"/>
        <v>1.0001230939797439</v>
      </c>
      <c r="CX90" s="45">
        <f t="shared" si="92"/>
        <v>0.99959227635156755</v>
      </c>
      <c r="CY90" s="45">
        <f t="shared" si="93"/>
        <v>1.0000899999279336</v>
      </c>
      <c r="CZ90" s="45">
        <f t="shared" si="94"/>
        <v>0.99980857159172287</v>
      </c>
      <c r="DA90" s="45">
        <f t="shared" si="95"/>
        <v>0.99972910687257421</v>
      </c>
      <c r="DB90" s="45">
        <f t="shared" si="96"/>
        <v>0.99986411998410629</v>
      </c>
      <c r="DC90" s="45">
        <f t="shared" si="97"/>
        <v>0.99992820140385219</v>
      </c>
      <c r="DD90" s="45">
        <f t="shared" si="98"/>
        <v>0.99769142733691618</v>
      </c>
      <c r="DE90" s="45">
        <f t="shared" si="99"/>
        <v>0.99769142733691596</v>
      </c>
      <c r="DF90" s="45">
        <f t="shared" si="100"/>
        <v>0.99742115958595889</v>
      </c>
      <c r="DG90" s="45">
        <f t="shared" si="101"/>
        <v>0.99721402627475075</v>
      </c>
      <c r="DH90" s="45">
        <f t="shared" si="102"/>
        <v>0.99993541418376397</v>
      </c>
      <c r="DI90" s="45">
        <f t="shared" si="103"/>
        <v>0.99998382885712689</v>
      </c>
      <c r="DJ90" s="45">
        <f t="shared" si="104"/>
        <v>1.000037257975227</v>
      </c>
    </row>
    <row r="91" spans="1:114" x14ac:dyDescent="0.2">
      <c r="A91" s="43">
        <v>174</v>
      </c>
      <c r="B91" s="43">
        <f t="shared" si="73"/>
        <v>447.15</v>
      </c>
      <c r="C91" s="44">
        <f t="shared" si="105"/>
        <v>2.2363860002236389</v>
      </c>
      <c r="E91" s="40">
        <f>'[4]methanogen M06-L TZVP smd redo'!I91</f>
        <v>2.1869264905434171</v>
      </c>
      <c r="F91" s="40">
        <f>'[4]methanogen M06-L TZVP smd redo'!N91</f>
        <v>2.0543350998789567</v>
      </c>
      <c r="G91" s="40">
        <f>'[4]methanogen M06-L TZVP smd redo'!S91</f>
        <v>2.4675242445819645</v>
      </c>
      <c r="H91" s="40">
        <f>'[4]methanogen M06-L TZVP smd redo'!AB91</f>
        <v>2.2963123873602775</v>
      </c>
      <c r="I91" s="40">
        <f>'[4]methanogen M06-L TZVP smd redo'!AS91</f>
        <v>2.5578277604423327</v>
      </c>
      <c r="J91" s="40">
        <f>'[4]methanogen M06-L TZVP smd redo'!BJ91</f>
        <v>2.7052638936824192</v>
      </c>
      <c r="K91" s="40">
        <f>'[4]methanogen M06-L TZVP smd redo'!EV91</f>
        <v>2.7761924881379851</v>
      </c>
      <c r="L91" s="40">
        <f>'[4]methanogen M06-L TZVP smd redo'!CL91</f>
        <v>2.5873838434553598</v>
      </c>
      <c r="M91" s="40">
        <f>'[4]methanogen M06-L TZVP smd redo'!DG91</f>
        <v>2.6015745372216514</v>
      </c>
      <c r="N91" s="40">
        <f>'[4]methanogen M06-L TZVP smd redo'!EC91</f>
        <v>2.6345304987365203</v>
      </c>
      <c r="AA91" s="40">
        <f t="shared" si="74"/>
        <v>2.8559248388554175</v>
      </c>
      <c r="AB91" s="40"/>
      <c r="AC91" s="40">
        <f>EXP('d-beta'!Y92/1000)*'[3]methanogen M06-L TZVP smd redo'!EZ91</f>
        <v>4.7178221848510997</v>
      </c>
      <c r="AD91" s="40">
        <f>'[3]methanogen M06-L TZVP smd redo'!ET91</f>
        <v>2.1715100000000001</v>
      </c>
      <c r="AE91" s="40">
        <f>'[3]methanogen M06-L TZVP smd redo'!ER91</f>
        <v>1.10806</v>
      </c>
      <c r="AF91" s="40">
        <f>'[3]methanogen M06-L TZVP smd redo'!K91</f>
        <v>1.09609</v>
      </c>
      <c r="AG91" s="40">
        <f>'[3]methanogen M06-L TZVP smd redo'!J91</f>
        <v>4.1978099999999996</v>
      </c>
      <c r="AH91" s="40">
        <f>'[3]methanogen M06-L TZVP smd redo'!O91</f>
        <v>1.0916300000000001</v>
      </c>
      <c r="AI91" s="40">
        <f>'[3]methanogen M06-L TZVP smd redo'!N91</f>
        <v>4.0511299999999997</v>
      </c>
      <c r="AJ91" s="40">
        <f>'[3]methanogen M06-L TZVP smd redo'!S91</f>
        <v>1.0934999999999999</v>
      </c>
      <c r="AK91" s="40">
        <f>'[3]methanogen M06-L TZVP smd redo'!R91</f>
        <v>4.2627600000000001</v>
      </c>
      <c r="AL91" s="40">
        <f>'[3]methanogen M06-L TZVP smd redo'!Y91</f>
        <v>1.0824199999999999</v>
      </c>
      <c r="AM91" s="40">
        <f>'[3]methanogen M06-L TZVP smd redo'!W91</f>
        <v>4.4065099999999999</v>
      </c>
      <c r="AN91" s="40">
        <f>'[3]methanogen M06-L TZVP smd redo'!V91</f>
        <v>4.3918200000000001</v>
      </c>
      <c r="AO91" s="40">
        <f>'[3]methanogen M06-L TZVP smd redo'!AK91</f>
        <v>1.07589</v>
      </c>
      <c r="AP91" s="40">
        <f>PRODUCT('[3]methanogen M06-L TZVP smd redo'!AD91:AF91)^(1/3)</f>
        <v>4.2660252056165993</v>
      </c>
      <c r="AQ91" s="40">
        <f>'[3]methanogen M06-L TZVP smd redo'!BA91</f>
        <v>1.0656699999999999</v>
      </c>
      <c r="AR91" s="40">
        <f>PRODUCT('[3]methanogen M06-L TZVP smd redo'!AT91:AV91)^(1/3)</f>
        <v>4.1722835324619894</v>
      </c>
      <c r="AS91" s="41">
        <f>'[3]methanogen M06-L TZVP smd redo'!FO91</f>
        <v>1.0678300000000001</v>
      </c>
      <c r="AT91" s="40">
        <f>'[3]methanogen M06-L TZVP smd redo'!FK91</f>
        <v>4.1117600000000003</v>
      </c>
      <c r="AU91" s="40">
        <f>'[3]methanogen M06-L TZVP smd redo'!CD91</f>
        <v>4.1501700000000001</v>
      </c>
      <c r="AV91" s="40">
        <f>'[3]methanogen M06-L TZVP smd redo'!CG91</f>
        <v>2.7816800000000002</v>
      </c>
      <c r="AW91" s="40">
        <f>'[3]methanogen M06-L TZVP smd redo'!CK91</f>
        <v>1.0739000000000001</v>
      </c>
      <c r="AX91" s="40">
        <f>PRODUCT('[3]methanogen M06-L TZVP smd redo'!CN91:CP91)^(1/3)</f>
        <v>4.1239099000828379</v>
      </c>
      <c r="AY91" s="40">
        <f>'[3]methanogen M06-L TZVP smd redo'!DH91</f>
        <v>1.0741799999999999</v>
      </c>
      <c r="AZ91" s="40">
        <f>PRODUCT('[3]methanogen M06-L TZVP smd redo'!DJ91:DL91)^(1/3)</f>
        <v>4.1471237405508088</v>
      </c>
      <c r="BA91" s="40">
        <f>'[3]methanogen M06-L TZVP smd redo'!EI91</f>
        <v>1.0776399999999999</v>
      </c>
      <c r="BB91" s="40">
        <f>PRODUCT('[3]methanogen M06-L TZVP smd redo'!EJ91:EL91)^(1/3)</f>
        <v>4.3169926202020426</v>
      </c>
      <c r="BC91" s="40"/>
      <c r="BD91" s="44">
        <f>'[4]methanogen M06-L TZVP smd redo'!H91</f>
        <v>4.6112399999999996</v>
      </c>
      <c r="BE91" s="44">
        <f>'[4]methanogen M06-L TZVP smd redo'!M91</f>
        <v>4.4314200000000001</v>
      </c>
      <c r="BF91" s="44">
        <f>'[4]methanogen M06-L TZVP smd redo'!R91</f>
        <v>4.6728300000000003</v>
      </c>
      <c r="BG91" s="44">
        <f>'[4]methanogen M06-L TZVP smd redo'!Y91</f>
        <v>4.76471</v>
      </c>
      <c r="BH91" s="44">
        <f>'[4]methanogen M06-L TZVP smd redo'!Z91</f>
        <v>4.7810199999999998</v>
      </c>
      <c r="BI91" s="44">
        <f>PRODUCT('[4]methanogen M06-L TZVP smd redo'!AL91:AN91)^(1/3)</f>
        <v>4.6015137094601917</v>
      </c>
      <c r="BJ91" s="133">
        <f>PRODUCT('[4]methanogen M06-L TZVP smd redo'!BC91:BE91)^(1/3)</f>
        <v>4.4583057457287465</v>
      </c>
      <c r="BK91" s="133">
        <f>'[4]methanogen M06-L TZVP smd redo'!ER91</f>
        <v>4.4028499999999999</v>
      </c>
      <c r="BL91" s="40">
        <f>PRODUCT('[4]methanogen M06-L TZVP smd redo'!DZ91:EB91)^(1/3)</f>
        <v>4.6644201949859498</v>
      </c>
      <c r="BM91" s="40">
        <f>PRODUCT('[4]methanogen M06-L TZVP smd redo'!CI91:CK91)^(1/3)</f>
        <v>4.4401255027332187</v>
      </c>
      <c r="BN91" s="40">
        <f>PRODUCT('[4]methanogen M06-L TZVP smd redo'!DD91:DF91)^(1/3)</f>
        <v>4.4663467629931999</v>
      </c>
      <c r="BO91" s="40"/>
      <c r="BP91" s="45">
        <f t="shared" si="75"/>
        <v>1.1336712142820826</v>
      </c>
      <c r="BQ91" s="45">
        <f t="shared" si="76"/>
        <v>1.0405784150452901</v>
      </c>
      <c r="BR91" s="45">
        <f t="shared" si="77"/>
        <v>0.94833751709349579</v>
      </c>
      <c r="BS91" s="45">
        <f t="shared" si="78"/>
        <v>0.97737093758235705</v>
      </c>
      <c r="BT91" s="45">
        <f t="shared" si="79"/>
        <v>1.0390102696360033</v>
      </c>
      <c r="BU91" s="45">
        <f t="shared" si="80"/>
        <v>1.0354657838363701</v>
      </c>
      <c r="BV91" s="45">
        <f t="shared" si="81"/>
        <v>1.0321216111902252</v>
      </c>
      <c r="BW91" s="45">
        <f t="shared" si="82"/>
        <v>1.0125954201775547</v>
      </c>
      <c r="BX91" s="45">
        <f t="shared" si="83"/>
        <v>0.95246319188366124</v>
      </c>
      <c r="BY91" s="45">
        <f t="shared" si="84"/>
        <v>0.49836111431755548</v>
      </c>
      <c r="BZ91" s="45">
        <f t="shared" si="85"/>
        <v>0.97624983756203731</v>
      </c>
      <c r="CA91" s="45">
        <f t="shared" si="86"/>
        <v>0.67328047187617113</v>
      </c>
      <c r="CB91" s="45">
        <f t="shared" si="87"/>
        <v>1.0462315644131563</v>
      </c>
      <c r="CC91" s="45">
        <f t="shared" si="88"/>
        <v>0.99412914812677722</v>
      </c>
      <c r="CD91" s="45">
        <f t="shared" si="89"/>
        <v>0.97062554737387752</v>
      </c>
      <c r="CE91" s="39"/>
      <c r="CF91" s="75">
        <f t="shared" si="106"/>
        <v>125.46122877091059</v>
      </c>
      <c r="CG91" s="75">
        <f t="shared" si="107"/>
        <v>39.776726861785548</v>
      </c>
      <c r="CH91" s="75">
        <f t="shared" si="108"/>
        <v>-53.044809401660366</v>
      </c>
      <c r="CI91" s="75">
        <f t="shared" si="109"/>
        <v>-22.88902900359081</v>
      </c>
      <c r="CJ91" s="75">
        <f t="shared" si="110"/>
        <v>38.268596222239808</v>
      </c>
      <c r="CK91" s="75">
        <f t="shared" si="111"/>
        <v>34.851358175136802</v>
      </c>
      <c r="CL91" s="75">
        <f t="shared" si="112"/>
        <v>31.616500417353954</v>
      </c>
      <c r="CM91" s="75">
        <f t="shared" si="113"/>
        <v>12.516757708715929</v>
      </c>
      <c r="CN91" s="75">
        <f t="shared" si="114"/>
        <v>-48.703816419661948</v>
      </c>
      <c r="CO91" s="75">
        <f t="shared" si="115"/>
        <v>-696.4303355848848</v>
      </c>
      <c r="CP91" s="75">
        <f t="shared" si="116"/>
        <v>-24.036744217973673</v>
      </c>
      <c r="CQ91" s="75">
        <f t="shared" si="117"/>
        <v>-395.59328745143847</v>
      </c>
      <c r="CR91" s="75">
        <f t="shared" si="118"/>
        <v>45.194722033716332</v>
      </c>
      <c r="CS91" s="75">
        <f t="shared" si="119"/>
        <v>-5.8881530724998443</v>
      </c>
      <c r="CT91" s="75">
        <f t="shared" si="120"/>
        <v>-29.814521139741185</v>
      </c>
      <c r="CU91" s="130"/>
      <c r="CV91" s="45">
        <f t="shared" si="90"/>
        <v>0.99781784572045706</v>
      </c>
      <c r="CW91" s="45">
        <f t="shared" si="91"/>
        <v>1.000132319561944</v>
      </c>
      <c r="CX91" s="45">
        <f t="shared" si="92"/>
        <v>0.99958782789994682</v>
      </c>
      <c r="CY91" s="45">
        <f t="shared" si="93"/>
        <v>1.0000928444456911</v>
      </c>
      <c r="CZ91" s="45">
        <f t="shared" si="94"/>
        <v>0.99981709941129004</v>
      </c>
      <c r="DA91" s="45">
        <f t="shared" si="95"/>
        <v>0.99973915183160444</v>
      </c>
      <c r="DB91" s="45">
        <f t="shared" si="96"/>
        <v>0.99985296164431436</v>
      </c>
      <c r="DC91" s="45">
        <f t="shared" si="97"/>
        <v>0.99992926777182489</v>
      </c>
      <c r="DD91" s="45">
        <f t="shared" si="98"/>
        <v>0.99770894858239001</v>
      </c>
      <c r="DE91" s="45">
        <f t="shared" si="99"/>
        <v>0.99770894858239001</v>
      </c>
      <c r="DF91" s="45">
        <f t="shared" si="100"/>
        <v>0.99744869803056024</v>
      </c>
      <c r="DG91" s="45">
        <f t="shared" si="101"/>
        <v>0.9972314934190355</v>
      </c>
      <c r="DH91" s="45">
        <f t="shared" si="102"/>
        <v>0.99992945744129114</v>
      </c>
      <c r="DI91" s="45">
        <f t="shared" si="103"/>
        <v>0.99998584612858532</v>
      </c>
      <c r="DJ91" s="45">
        <f t="shared" si="104"/>
        <v>1.0000436351655417</v>
      </c>
    </row>
    <row r="92" spans="1:114" x14ac:dyDescent="0.2">
      <c r="A92" s="43">
        <v>176</v>
      </c>
      <c r="B92" s="43">
        <f t="shared" si="73"/>
        <v>449.15</v>
      </c>
      <c r="C92" s="44">
        <f t="shared" si="105"/>
        <v>2.2264276967605476</v>
      </c>
      <c r="E92" s="40">
        <f>'[4]methanogen M06-L TZVP smd redo'!I92</f>
        <v>2.1641482490051267</v>
      </c>
      <c r="F92" s="40">
        <f>'[4]methanogen M06-L TZVP smd redo'!N92</f>
        <v>2.0435097677180547</v>
      </c>
      <c r="G92" s="40">
        <f>'[4]methanogen M06-L TZVP smd redo'!S92</f>
        <v>2.4512155856042384</v>
      </c>
      <c r="H92" s="40">
        <f>'[4]methanogen M06-L TZVP smd redo'!AB92</f>
        <v>2.2748012861539824</v>
      </c>
      <c r="I92" s="40">
        <f>'[4]methanogen M06-L TZVP smd redo'!AS92</f>
        <v>2.5368633056119805</v>
      </c>
      <c r="J92" s="40">
        <f>'[4]methanogen M06-L TZVP smd redo'!BJ92</f>
        <v>2.6835381104484135</v>
      </c>
      <c r="K92" s="40">
        <f>'[4]methanogen M06-L TZVP smd redo'!EV92</f>
        <v>2.7442664956047746</v>
      </c>
      <c r="L92" s="40">
        <f>'[4]methanogen M06-L TZVP smd redo'!CL92</f>
        <v>2.5634599990087548</v>
      </c>
      <c r="M92" s="40">
        <f>'[4]methanogen M06-L TZVP smd redo'!DG92</f>
        <v>2.5838932856603325</v>
      </c>
      <c r="N92" s="40">
        <f>'[4]methanogen M06-L TZVP smd redo'!EC92</f>
        <v>2.6083848531306408</v>
      </c>
      <c r="AA92" s="40">
        <f t="shared" si="74"/>
        <v>2.8314058736461072</v>
      </c>
      <c r="AB92" s="40"/>
      <c r="AC92" s="40">
        <f>EXP('d-beta'!Y93/1000)*'[3]methanogen M06-L TZVP smd redo'!EZ92</f>
        <v>4.6748815920797462</v>
      </c>
      <c r="AD92" s="40">
        <f>'[3]methanogen M06-L TZVP smd redo'!ET92</f>
        <v>2.1626400000000001</v>
      </c>
      <c r="AE92" s="40">
        <f>'[3]methanogen M06-L TZVP smd redo'!ER92</f>
        <v>1.1073200000000001</v>
      </c>
      <c r="AF92" s="40">
        <f>'[3]methanogen M06-L TZVP smd redo'!K92</f>
        <v>1.0953999999999999</v>
      </c>
      <c r="AG92" s="40">
        <f>'[3]methanogen M06-L TZVP smd redo'!J92</f>
        <v>4.1594300000000004</v>
      </c>
      <c r="AH92" s="40">
        <f>'[3]methanogen M06-L TZVP smd redo'!O92</f>
        <v>1.0909500000000001</v>
      </c>
      <c r="AI92" s="40">
        <f>'[3]methanogen M06-L TZVP smd redo'!N92</f>
        <v>4.0147300000000001</v>
      </c>
      <c r="AJ92" s="40">
        <f>'[3]methanogen M06-L TZVP smd redo'!S92</f>
        <v>1.0928100000000001</v>
      </c>
      <c r="AK92" s="40">
        <f>'[3]methanogen M06-L TZVP smd redo'!R92</f>
        <v>4.2238499999999997</v>
      </c>
      <c r="AL92" s="40">
        <f>'[3]methanogen M06-L TZVP smd redo'!Y92</f>
        <v>1.0818099999999999</v>
      </c>
      <c r="AM92" s="40">
        <f>'[3]methanogen M06-L TZVP smd redo'!W92</f>
        <v>4.3644800000000004</v>
      </c>
      <c r="AN92" s="40">
        <f>'[3]methanogen M06-L TZVP smd redo'!V92</f>
        <v>4.3498999999999999</v>
      </c>
      <c r="AO92" s="40">
        <f>'[3]methanogen M06-L TZVP smd redo'!AK92</f>
        <v>1.0753600000000001</v>
      </c>
      <c r="AP92" s="40">
        <f>PRODUCT('[3]methanogen M06-L TZVP smd redo'!AD92:AF92)^(1/3)</f>
        <v>4.2269830758247178</v>
      </c>
      <c r="AQ92" s="40">
        <f>'[3]methanogen M06-L TZVP smd redo'!BA92</f>
        <v>1.0652200000000001</v>
      </c>
      <c r="AR92" s="40">
        <f>PRODUCT('[3]methanogen M06-L TZVP smd redo'!AT92:AV92)^(1/3)</f>
        <v>4.1348636989079406</v>
      </c>
      <c r="AS92" s="41">
        <f>'[3]methanogen M06-L TZVP smd redo'!FO92</f>
        <v>1.06741</v>
      </c>
      <c r="AT92" s="40">
        <f>'[3]methanogen M06-L TZVP smd redo'!FK92</f>
        <v>4.0759600000000002</v>
      </c>
      <c r="AU92" s="40">
        <f>'[3]methanogen M06-L TZVP smd redo'!CD92</f>
        <v>4.1123099999999999</v>
      </c>
      <c r="AV92" s="40">
        <f>'[3]methanogen M06-L TZVP smd redo'!CG92</f>
        <v>2.7635999999999998</v>
      </c>
      <c r="AW92" s="40">
        <f>'[3]methanogen M06-L TZVP smd redo'!CK92</f>
        <v>1.0733900000000001</v>
      </c>
      <c r="AX92" s="40">
        <f>PRODUCT('[3]methanogen M06-L TZVP smd redo'!CN92:CP92)^(1/3)</f>
        <v>4.0872976792154976</v>
      </c>
      <c r="AY92" s="40">
        <f>'[3]methanogen M06-L TZVP smd redo'!DH92</f>
        <v>1.0736600000000001</v>
      </c>
      <c r="AZ92" s="40">
        <f>PRODUCT('[3]methanogen M06-L TZVP smd redo'!DJ92:DL92)^(1/3)</f>
        <v>4.1101783941467458</v>
      </c>
      <c r="BA92" s="40">
        <f>'[3]methanogen M06-L TZVP smd redo'!EI92</f>
        <v>1.07711</v>
      </c>
      <c r="BB92" s="40">
        <f>PRODUCT('[3]methanogen M06-L TZVP smd redo'!EJ92:EL92)^(1/3)</f>
        <v>4.2772019111565376</v>
      </c>
      <c r="BC92" s="40"/>
      <c r="BD92" s="44">
        <f>'[4]methanogen M06-L TZVP smd redo'!H92</f>
        <v>4.5660999999999996</v>
      </c>
      <c r="BE92" s="44">
        <f>'[4]methanogen M06-L TZVP smd redo'!M92</f>
        <v>4.3888199999999999</v>
      </c>
      <c r="BF92" s="44">
        <f>'[4]methanogen M06-L TZVP smd redo'!R92</f>
        <v>4.6271800000000001</v>
      </c>
      <c r="BG92" s="44">
        <f>'[4]methanogen M06-L TZVP smd redo'!Y92</f>
        <v>4.7164700000000002</v>
      </c>
      <c r="BH92" s="44">
        <f>'[4]methanogen M06-L TZVP smd redo'!Z92</f>
        <v>4.7326499999999996</v>
      </c>
      <c r="BI92" s="44">
        <f>PRODUCT('[4]methanogen M06-L TZVP smd redo'!AL92:AN92)^(1/3)</f>
        <v>4.5570599049269322</v>
      </c>
      <c r="BJ92" s="133">
        <f>PRODUCT('[4]methanogen M06-L TZVP smd redo'!BC92:BE92)^(1/3)</f>
        <v>4.4163592589830349</v>
      </c>
      <c r="BK92" s="133">
        <f>'[4]methanogen M06-L TZVP smd redo'!ER92</f>
        <v>4.36266</v>
      </c>
      <c r="BL92" s="40">
        <f>PRODUCT('[4]methanogen M06-L TZVP smd redo'!DZ92:EB92)^(1/3)</f>
        <v>4.619033823757686</v>
      </c>
      <c r="BM92" s="40">
        <f>PRODUCT('[4]methanogen M06-L TZVP smd redo'!CI92:CK92)^(1/3)</f>
        <v>4.3985110328308776</v>
      </c>
      <c r="BN92" s="40">
        <f>PRODUCT('[4]methanogen M06-L TZVP smd redo'!DD92:DF92)^(1/3)</f>
        <v>4.4243366855402035</v>
      </c>
      <c r="BO92" s="40"/>
      <c r="BP92" s="45">
        <f t="shared" si="75"/>
        <v>1.1337005068968584</v>
      </c>
      <c r="BQ92" s="45">
        <f t="shared" si="76"/>
        <v>1.0403935454176749</v>
      </c>
      <c r="BR92" s="45">
        <f t="shared" si="77"/>
        <v>0.9484869834326739</v>
      </c>
      <c r="BS92" s="45">
        <f t="shared" si="78"/>
        <v>0.9777143883447964</v>
      </c>
      <c r="BT92" s="45">
        <f t="shared" si="79"/>
        <v>1.0385314432411181</v>
      </c>
      <c r="BU92" s="45">
        <f t="shared" si="80"/>
        <v>1.0349809083924306</v>
      </c>
      <c r="BV92" s="45">
        <f t="shared" si="81"/>
        <v>1.0318589674645937</v>
      </c>
      <c r="BW92" s="45">
        <f t="shared" si="82"/>
        <v>1.0123088342852835</v>
      </c>
      <c r="BX92" s="45">
        <f t="shared" si="83"/>
        <v>0.95282562829828243</v>
      </c>
      <c r="BY92" s="45">
        <f t="shared" si="84"/>
        <v>0.5010854767230577</v>
      </c>
      <c r="BZ92" s="45">
        <f t="shared" si="85"/>
        <v>0.97622988811057343</v>
      </c>
      <c r="CA92" s="45">
        <f t="shared" si="86"/>
        <v>0.67478143884694197</v>
      </c>
      <c r="CB92" s="45">
        <f t="shared" si="87"/>
        <v>1.0458917748510617</v>
      </c>
      <c r="CC92" s="45">
        <f t="shared" si="88"/>
        <v>0.99416281930040939</v>
      </c>
      <c r="CD92" s="45">
        <f t="shared" si="89"/>
        <v>0.97087525243123685</v>
      </c>
      <c r="CE92" s="39"/>
      <c r="CF92" s="75">
        <f t="shared" si="106"/>
        <v>125.48706715859429</v>
      </c>
      <c r="CG92" s="75">
        <f t="shared" si="107"/>
        <v>39.599050630088094</v>
      </c>
      <c r="CH92" s="75">
        <f t="shared" si="108"/>
        <v>-52.887213019447877</v>
      </c>
      <c r="CI92" s="75">
        <f t="shared" si="109"/>
        <v>-22.537688055533252</v>
      </c>
      <c r="CJ92" s="75">
        <f t="shared" si="110"/>
        <v>37.807641430915353</v>
      </c>
      <c r="CK92" s="75">
        <f t="shared" si="111"/>
        <v>34.382980549551313</v>
      </c>
      <c r="CL92" s="75">
        <f t="shared" si="112"/>
        <v>31.36199828708655</v>
      </c>
      <c r="CM92" s="75">
        <f t="shared" si="113"/>
        <v>12.233696528363279</v>
      </c>
      <c r="CN92" s="75">
        <f t="shared" si="114"/>
        <v>-48.323363424657963</v>
      </c>
      <c r="CO92" s="75">
        <f t="shared" si="115"/>
        <v>-690.97858022821015</v>
      </c>
      <c r="CP92" s="75">
        <f t="shared" si="116"/>
        <v>-24.057179207594587</v>
      </c>
      <c r="CQ92" s="75">
        <f t="shared" si="117"/>
        <v>-393.36643484312714</v>
      </c>
      <c r="CR92" s="75">
        <f t="shared" si="118"/>
        <v>44.869894564221276</v>
      </c>
      <c r="CS92" s="75">
        <f t="shared" si="119"/>
        <v>-5.8542836265764011</v>
      </c>
      <c r="CT92" s="75">
        <f t="shared" si="120"/>
        <v>-29.557292238510506</v>
      </c>
      <c r="CU92" s="130"/>
      <c r="CV92" s="45">
        <f t="shared" si="90"/>
        <v>0.99784052517465671</v>
      </c>
      <c r="CW92" s="45">
        <f t="shared" si="91"/>
        <v>1.0001203924581232</v>
      </c>
      <c r="CX92" s="45">
        <f t="shared" si="92"/>
        <v>0.99959329111327577</v>
      </c>
      <c r="CY92" s="45">
        <f t="shared" si="93"/>
        <v>1.0000975387151627</v>
      </c>
      <c r="CZ92" s="45">
        <f t="shared" si="94"/>
        <v>0.9998170481364711</v>
      </c>
      <c r="DA92" s="45">
        <f t="shared" si="95"/>
        <v>0.99973860111378465</v>
      </c>
      <c r="DB92" s="45">
        <f t="shared" si="96"/>
        <v>0.99985371774915888</v>
      </c>
      <c r="DC92" s="45">
        <f t="shared" si="97"/>
        <v>0.9999394378136226</v>
      </c>
      <c r="DD92" s="45">
        <f t="shared" si="98"/>
        <v>0.99773036168999274</v>
      </c>
      <c r="DE92" s="45">
        <f t="shared" si="99"/>
        <v>0.99773036168999252</v>
      </c>
      <c r="DF92" s="45">
        <f t="shared" si="100"/>
        <v>0.99746955608470356</v>
      </c>
      <c r="DG92" s="45">
        <f t="shared" si="101"/>
        <v>0.99726324389248766</v>
      </c>
      <c r="DH92" s="45">
        <f t="shared" si="102"/>
        <v>0.99992504787955394</v>
      </c>
      <c r="DI92" s="45">
        <f t="shared" si="103"/>
        <v>0.99997961937470914</v>
      </c>
      <c r="DJ92" s="45">
        <f t="shared" si="104"/>
        <v>1.0000469109733214</v>
      </c>
    </row>
    <row r="93" spans="1:114" x14ac:dyDescent="0.2">
      <c r="A93" s="43">
        <v>178</v>
      </c>
      <c r="B93" s="43">
        <f t="shared" si="73"/>
        <v>451.15</v>
      </c>
      <c r="C93" s="44">
        <f t="shared" si="105"/>
        <v>2.2165576859137759</v>
      </c>
      <c r="E93" s="40">
        <f>'[4]methanogen M06-L TZVP smd redo'!I93</f>
        <v>2.149125958763376</v>
      </c>
      <c r="F93" s="40">
        <f>'[4]methanogen M06-L TZVP smd redo'!N93</f>
        <v>2.0204315028491404</v>
      </c>
      <c r="G93" s="40">
        <f>'[4]methanogen M06-L TZVP smd redo'!S93</f>
        <v>2.4358893727376429</v>
      </c>
      <c r="H93" s="40">
        <f>'[4]methanogen M06-L TZVP smd redo'!AB93</f>
        <v>2.2618263572662389</v>
      </c>
      <c r="I93" s="40">
        <f>'[4]methanogen M06-L TZVP smd redo'!AS93</f>
        <v>2.5111203546652749</v>
      </c>
      <c r="J93" s="40">
        <f>'[4]methanogen M06-L TZVP smd redo'!BJ93</f>
        <v>2.6572372632951424</v>
      </c>
      <c r="K93" s="40">
        <f>'[4]methanogen M06-L TZVP smd redo'!EV93</f>
        <v>2.7246537509570956</v>
      </c>
      <c r="L93" s="40">
        <f>'[4]methanogen M06-L TZVP smd redo'!CL93</f>
        <v>2.5456715412337516</v>
      </c>
      <c r="M93" s="40">
        <f>'[4]methanogen M06-L TZVP smd redo'!DG93</f>
        <v>2.5555170531301741</v>
      </c>
      <c r="N93" s="40">
        <f>'[4]methanogen M06-L TZVP smd redo'!EC93</f>
        <v>2.5880820279025052</v>
      </c>
      <c r="AA93" s="40">
        <f t="shared" si="74"/>
        <v>2.8071653735057711</v>
      </c>
      <c r="AB93" s="40"/>
      <c r="AC93" s="40">
        <f>EXP('d-beta'!Y94/1000)*'[3]methanogen M06-L TZVP smd redo'!EZ93</f>
        <v>4.6327413762948595</v>
      </c>
      <c r="AD93" s="40">
        <f>'[3]methanogen M06-L TZVP smd redo'!ET93</f>
        <v>2.15388</v>
      </c>
      <c r="AE93" s="40">
        <f>'[3]methanogen M06-L TZVP smd redo'!ER93</f>
        <v>1.1066</v>
      </c>
      <c r="AF93" s="40">
        <f>'[3]methanogen M06-L TZVP smd redo'!K93</f>
        <v>1.0947100000000001</v>
      </c>
      <c r="AG93" s="40">
        <f>'[3]methanogen M06-L TZVP smd redo'!J93</f>
        <v>4.1217699999999997</v>
      </c>
      <c r="AH93" s="40">
        <f>'[3]methanogen M06-L TZVP smd redo'!O93</f>
        <v>1.09029</v>
      </c>
      <c r="AI93" s="40">
        <f>'[3]methanogen M06-L TZVP smd redo'!N93</f>
        <v>3.9790100000000002</v>
      </c>
      <c r="AJ93" s="40">
        <f>'[3]methanogen M06-L TZVP smd redo'!S93</f>
        <v>1.09213</v>
      </c>
      <c r="AK93" s="40">
        <f>'[3]methanogen M06-L TZVP smd redo'!R93</f>
        <v>4.1856600000000004</v>
      </c>
      <c r="AL93" s="40">
        <f>'[3]methanogen M06-L TZVP smd redo'!Y93</f>
        <v>1.0811999999999999</v>
      </c>
      <c r="AM93" s="40">
        <f>'[3]methanogen M06-L TZVP smd redo'!W93</f>
        <v>4.3232400000000002</v>
      </c>
      <c r="AN93" s="40">
        <f>'[3]methanogen M06-L TZVP smd redo'!V93</f>
        <v>4.3087799999999996</v>
      </c>
      <c r="AO93" s="40">
        <f>'[3]methanogen M06-L TZVP smd redo'!AK93</f>
        <v>1.07484</v>
      </c>
      <c r="AP93" s="40">
        <f>PRODUCT('[3]methanogen M06-L TZVP smd redo'!AD93:AF93)^(1/3)</f>
        <v>4.1886639241167094</v>
      </c>
      <c r="AQ93" s="40">
        <f>'[3]methanogen M06-L TZVP smd redo'!BA93</f>
        <v>1.0647800000000001</v>
      </c>
      <c r="AR93" s="40">
        <f>PRODUCT('[3]methanogen M06-L TZVP smd redo'!AT93:AV93)^(1/3)</f>
        <v>4.0981338516504326</v>
      </c>
      <c r="AS93" s="41">
        <f>'[3]methanogen M06-L TZVP smd redo'!FO93</f>
        <v>1.06698</v>
      </c>
      <c r="AT93" s="40">
        <f>'[3]methanogen M06-L TZVP smd redo'!FK93</f>
        <v>4.0407999999999999</v>
      </c>
      <c r="AU93" s="40">
        <f>'[3]methanogen M06-L TZVP smd redo'!CD93</f>
        <v>4.07517</v>
      </c>
      <c r="AV93" s="40">
        <f>'[3]methanogen M06-L TZVP smd redo'!CG93</f>
        <v>2.7458</v>
      </c>
      <c r="AW93" s="40">
        <f>'[3]methanogen M06-L TZVP smd redo'!CK93</f>
        <v>1.0728800000000001</v>
      </c>
      <c r="AX93" s="40">
        <f>PRODUCT('[3]methanogen M06-L TZVP smd redo'!CN93:CP93)^(1/3)</f>
        <v>4.0513550546457013</v>
      </c>
      <c r="AY93" s="40">
        <f>'[3]methanogen M06-L TZVP smd redo'!DH93</f>
        <v>1.0731599999999999</v>
      </c>
      <c r="AZ93" s="40">
        <f>PRODUCT('[3]methanogen M06-L TZVP smd redo'!DJ93:DL93)^(1/3)</f>
        <v>4.0739126432050945</v>
      </c>
      <c r="BA93" s="40">
        <f>'[3]methanogen M06-L TZVP smd redo'!EI93</f>
        <v>1.0765800000000001</v>
      </c>
      <c r="BB93" s="40">
        <f>PRODUCT('[3]methanogen M06-L TZVP smd redo'!EJ93:EL93)^(1/3)</f>
        <v>4.2381509456072708</v>
      </c>
      <c r="BC93" s="40"/>
      <c r="BD93" s="44">
        <f>'[4]methanogen M06-L TZVP smd redo'!H93</f>
        <v>4.5218400000000001</v>
      </c>
      <c r="BE93" s="44">
        <f>'[4]methanogen M06-L TZVP smd redo'!M93</f>
        <v>4.3470399999999998</v>
      </c>
      <c r="BF93" s="44">
        <f>'[4]methanogen M06-L TZVP smd redo'!R93</f>
        <v>4.5824199999999999</v>
      </c>
      <c r="BG93" s="44">
        <f>'[4]methanogen M06-L TZVP smd redo'!Y93</f>
        <v>4.6691900000000004</v>
      </c>
      <c r="BH93" s="44">
        <f>'[4]methanogen M06-L TZVP smd redo'!Z93</f>
        <v>4.6852200000000002</v>
      </c>
      <c r="BI93" s="44">
        <f>PRODUCT('[4]methanogen M06-L TZVP smd redo'!AL93:AN93)^(1/3)</f>
        <v>4.5134489564609304</v>
      </c>
      <c r="BJ93" s="133">
        <f>PRODUCT('[4]methanogen M06-L TZVP smd redo'!BC93:BE93)^(1/3)</f>
        <v>4.3752061122125863</v>
      </c>
      <c r="BK93" s="133">
        <f>'[4]methanogen M06-L TZVP smd redo'!ER93</f>
        <v>4.3231999999999999</v>
      </c>
      <c r="BL93" s="40">
        <f>PRODUCT('[4]methanogen M06-L TZVP smd redo'!DZ93:EB93)^(1/3)</f>
        <v>4.5745172090058039</v>
      </c>
      <c r="BM93" s="40">
        <f>PRODUCT('[4]methanogen M06-L TZVP smd redo'!CI93:CK93)^(1/3)</f>
        <v>4.357682872290435</v>
      </c>
      <c r="BN93" s="40">
        <f>PRODUCT('[4]methanogen M06-L TZVP smd redo'!DD93:DF93)^(1/3)</f>
        <v>4.3831327107531548</v>
      </c>
      <c r="BO93" s="40"/>
      <c r="BP93" s="45">
        <f t="shared" si="75"/>
        <v>1.1337401604231665</v>
      </c>
      <c r="BQ93" s="45">
        <f t="shared" si="76"/>
        <v>1.0402112701976518</v>
      </c>
      <c r="BR93" s="45">
        <f t="shared" si="77"/>
        <v>0.94863412781892531</v>
      </c>
      <c r="BS93" s="45">
        <f t="shared" si="78"/>
        <v>0.97805866106607586</v>
      </c>
      <c r="BT93" s="45">
        <f t="shared" si="79"/>
        <v>1.0380576018907186</v>
      </c>
      <c r="BU93" s="45">
        <f t="shared" si="80"/>
        <v>1.0345059942056349</v>
      </c>
      <c r="BV93" s="45">
        <f t="shared" si="81"/>
        <v>1.0315968758277385</v>
      </c>
      <c r="BW93" s="45">
        <f t="shared" si="82"/>
        <v>1.0120295411298543</v>
      </c>
      <c r="BX93" s="45">
        <f t="shared" si="83"/>
        <v>0.95318790027820666</v>
      </c>
      <c r="BY93" s="45">
        <f t="shared" si="84"/>
        <v>0.50379551151270341</v>
      </c>
      <c r="BZ93" s="45">
        <f t="shared" si="85"/>
        <v>0.97620995529212207</v>
      </c>
      <c r="CA93" s="45">
        <f t="shared" si="86"/>
        <v>0.67627519522575874</v>
      </c>
      <c r="CB93" s="45">
        <f t="shared" si="87"/>
        <v>1.0455546759812933</v>
      </c>
      <c r="CC93" s="45">
        <f t="shared" si="88"/>
        <v>0.99419368745092218</v>
      </c>
      <c r="CD93" s="45">
        <f t="shared" si="89"/>
        <v>0.97112712540567681</v>
      </c>
      <c r="CE93" s="39"/>
      <c r="CF93" s="75">
        <f t="shared" si="106"/>
        <v>125.52204362072061</v>
      </c>
      <c r="CG93" s="75">
        <f t="shared" si="107"/>
        <v>39.42383694306649</v>
      </c>
      <c r="CH93" s="75">
        <f t="shared" si="108"/>
        <v>-52.732089147098577</v>
      </c>
      <c r="CI93" s="75">
        <f t="shared" si="109"/>
        <v>-22.185630105927018</v>
      </c>
      <c r="CJ93" s="75">
        <f t="shared" si="110"/>
        <v>37.351276354990269</v>
      </c>
      <c r="CK93" s="75">
        <f t="shared" si="111"/>
        <v>33.924012488882504</v>
      </c>
      <c r="CL93" s="75">
        <f t="shared" si="112"/>
        <v>31.107966547937277</v>
      </c>
      <c r="CM93" s="75">
        <f t="shared" si="113"/>
        <v>11.957761279006533</v>
      </c>
      <c r="CN93" s="75">
        <f t="shared" si="114"/>
        <v>-47.943227629339404</v>
      </c>
      <c r="CO93" s="75">
        <f t="shared" si="115"/>
        <v>-685.58482436750035</v>
      </c>
      <c r="CP93" s="75">
        <f t="shared" si="116"/>
        <v>-24.077597576456917</v>
      </c>
      <c r="CQ93" s="75">
        <f t="shared" si="117"/>
        <v>-391.15519225003317</v>
      </c>
      <c r="CR93" s="75">
        <f t="shared" si="118"/>
        <v>44.547535010092218</v>
      </c>
      <c r="CS93" s="75">
        <f t="shared" si="119"/>
        <v>-5.8232347171776535</v>
      </c>
      <c r="CT93" s="75">
        <f t="shared" si="120"/>
        <v>-29.297897112400726</v>
      </c>
      <c r="CU93" s="130"/>
      <c r="CV93" s="45">
        <f t="shared" si="90"/>
        <v>0.997855482878651</v>
      </c>
      <c r="CW93" s="45">
        <f t="shared" si="91"/>
        <v>1.0001284349618713</v>
      </c>
      <c r="CX93" s="45">
        <f t="shared" si="92"/>
        <v>0.99958555168036878</v>
      </c>
      <c r="CY93" s="45">
        <f t="shared" si="93"/>
        <v>1.0000967156809677</v>
      </c>
      <c r="CZ93" s="45">
        <f t="shared" si="94"/>
        <v>0.99982825838806377</v>
      </c>
      <c r="DA93" s="45">
        <f t="shared" si="95"/>
        <v>0.99975133044178988</v>
      </c>
      <c r="DB93" s="45">
        <f t="shared" si="96"/>
        <v>0.99985427032968055</v>
      </c>
      <c r="DC93" s="45">
        <f t="shared" si="97"/>
        <v>0.99993276669980158</v>
      </c>
      <c r="DD93" s="45">
        <f t="shared" si="98"/>
        <v>0.9977432779561336</v>
      </c>
      <c r="DE93" s="45">
        <f t="shared" si="99"/>
        <v>0.99774327795613338</v>
      </c>
      <c r="DF93" s="45">
        <f t="shared" si="100"/>
        <v>0.99749516957599738</v>
      </c>
      <c r="DG93" s="45">
        <f t="shared" si="101"/>
        <v>0.9972827498149518</v>
      </c>
      <c r="DH93" s="45">
        <f t="shared" si="102"/>
        <v>0.99993102803947109</v>
      </c>
      <c r="DI93" s="45">
        <f t="shared" si="103"/>
        <v>0.99999017958434333</v>
      </c>
      <c r="DJ93" s="45">
        <f t="shared" si="104"/>
        <v>1.000044285492264</v>
      </c>
    </row>
    <row r="94" spans="1:114" x14ac:dyDescent="0.2">
      <c r="A94" s="43">
        <v>180</v>
      </c>
      <c r="B94" s="43">
        <f t="shared" si="73"/>
        <v>453.15</v>
      </c>
      <c r="C94" s="44">
        <f t="shared" si="105"/>
        <v>2.2067747986317996</v>
      </c>
      <c r="E94" s="40">
        <f>'[4]methanogen M06-L TZVP smd redo'!I94</f>
        <v>2.1267744120476717</v>
      </c>
      <c r="F94" s="40">
        <f>'[4]methanogen M06-L TZVP smd redo'!N94</f>
        <v>2.0046044010029185</v>
      </c>
      <c r="G94" s="40">
        <f>'[4]methanogen M06-L TZVP smd redo'!S94</f>
        <v>2.4131198827279654</v>
      </c>
      <c r="H94" s="40">
        <f>'[4]methanogen M06-L TZVP smd redo'!AB94</f>
        <v>2.2331011501772746</v>
      </c>
      <c r="I94" s="40">
        <f>'[4]methanogen M06-L TZVP smd redo'!AS94</f>
        <v>2.4912631208160452</v>
      </c>
      <c r="J94" s="40">
        <f>'[4]methanogen M06-L TZVP smd redo'!BJ94</f>
        <v>2.6340153852055792</v>
      </c>
      <c r="K94" s="40">
        <f>'[4]methanogen M06-L TZVP smd redo'!EV94</f>
        <v>2.7013491934950729</v>
      </c>
      <c r="L94" s="40">
        <f>'[4]methanogen M06-L TZVP smd redo'!CL94</f>
        <v>2.5229468452525605</v>
      </c>
      <c r="M94" s="40">
        <f>'[4]methanogen M06-L TZVP smd redo'!DG94</f>
        <v>2.5406943017478589</v>
      </c>
      <c r="N94" s="40">
        <f>'[4]methanogen M06-L TZVP smd redo'!EC94</f>
        <v>2.5642935605998396</v>
      </c>
      <c r="AA94" s="40">
        <f t="shared" si="74"/>
        <v>2.7831993798995915</v>
      </c>
      <c r="AB94" s="40"/>
      <c r="AC94" s="40">
        <f>EXP('d-beta'!Y95/1000)*'[3]methanogen M06-L TZVP smd redo'!EZ94</f>
        <v>4.5913692063162985</v>
      </c>
      <c r="AD94" s="40">
        <f>'[3]methanogen M06-L TZVP smd redo'!ET94</f>
        <v>2.1452399999999998</v>
      </c>
      <c r="AE94" s="40">
        <f>'[3]methanogen M06-L TZVP smd redo'!ER94</f>
        <v>1.10588</v>
      </c>
      <c r="AF94" s="40">
        <f>'[3]methanogen M06-L TZVP smd redo'!K94</f>
        <v>1.0940300000000001</v>
      </c>
      <c r="AG94" s="40">
        <f>'[3]methanogen M06-L TZVP smd redo'!J94</f>
        <v>4.0848199999999997</v>
      </c>
      <c r="AH94" s="40">
        <f>'[3]methanogen M06-L TZVP smd redo'!O94</f>
        <v>1.0896300000000001</v>
      </c>
      <c r="AI94" s="40">
        <f>'[3]methanogen M06-L TZVP smd redo'!N94</f>
        <v>3.94394</v>
      </c>
      <c r="AJ94" s="40">
        <f>'[3]methanogen M06-L TZVP smd redo'!S94</f>
        <v>1.0914600000000001</v>
      </c>
      <c r="AK94" s="40">
        <f>'[3]methanogen M06-L TZVP smd redo'!R94</f>
        <v>4.1482000000000001</v>
      </c>
      <c r="AL94" s="40">
        <f>'[3]methanogen M06-L TZVP smd redo'!Y94</f>
        <v>1.0806100000000001</v>
      </c>
      <c r="AM94" s="40">
        <f>'[3]methanogen M06-L TZVP smd redo'!W94</f>
        <v>4.2827999999999999</v>
      </c>
      <c r="AN94" s="40">
        <f>'[3]methanogen M06-L TZVP smd redo'!V94</f>
        <v>4.2684499999999996</v>
      </c>
      <c r="AO94" s="40">
        <f>'[3]methanogen M06-L TZVP smd redo'!AK94</f>
        <v>1.0743199999999999</v>
      </c>
      <c r="AP94" s="40">
        <f>PRODUCT('[3]methanogen M06-L TZVP smd redo'!AD94:AF94)^(1/3)</f>
        <v>4.1510577398038144</v>
      </c>
      <c r="AQ94" s="40">
        <f>'[3]methanogen M06-L TZVP smd redo'!BA94</f>
        <v>1.0643400000000001</v>
      </c>
      <c r="AR94" s="40">
        <f>PRODUCT('[3]methanogen M06-L TZVP smd redo'!AT94:AV94)^(1/3)</f>
        <v>4.0620806864707708</v>
      </c>
      <c r="AS94" s="41">
        <f>'[3]methanogen M06-L TZVP smd redo'!FO94</f>
        <v>1.06656</v>
      </c>
      <c r="AT94" s="40">
        <f>'[3]methanogen M06-L TZVP smd redo'!FK94</f>
        <v>4.0062699999999998</v>
      </c>
      <c r="AU94" s="40">
        <f>'[3]methanogen M06-L TZVP smd redo'!CD94</f>
        <v>4.03871</v>
      </c>
      <c r="AV94" s="40">
        <f>'[3]methanogen M06-L TZVP smd redo'!CG94</f>
        <v>2.7282899999999999</v>
      </c>
      <c r="AW94" s="40">
        <f>'[3]methanogen M06-L TZVP smd redo'!CK94</f>
        <v>1.0723800000000001</v>
      </c>
      <c r="AX94" s="40">
        <f>PRODUCT('[3]methanogen M06-L TZVP smd redo'!CN94:CP94)^(1/3)</f>
        <v>4.0160689471469677</v>
      </c>
      <c r="AY94" s="40">
        <f>'[3]methanogen M06-L TZVP smd redo'!DH94</f>
        <v>1.0726500000000001</v>
      </c>
      <c r="AZ94" s="40">
        <f>PRODUCT('[3]methanogen M06-L TZVP smd redo'!DJ94:DL94)^(1/3)</f>
        <v>4.0383064178212589</v>
      </c>
      <c r="BA94" s="40">
        <f>'[3]methanogen M06-L TZVP smd redo'!EI94</f>
        <v>1.07606</v>
      </c>
      <c r="BB94" s="40">
        <f>PRODUCT('[3]methanogen M06-L TZVP smd redo'!EJ94:EL94)^(1/3)</f>
        <v>4.1998230916270778</v>
      </c>
      <c r="BC94" s="40"/>
      <c r="BD94" s="44">
        <f>'[4]methanogen M06-L TZVP smd redo'!H94</f>
        <v>4.4784199999999998</v>
      </c>
      <c r="BE94" s="44">
        <f>'[4]methanogen M06-L TZVP smd redo'!M94</f>
        <v>4.3060499999999999</v>
      </c>
      <c r="BF94" s="44">
        <f>'[4]methanogen M06-L TZVP smd redo'!R94</f>
        <v>4.5385200000000001</v>
      </c>
      <c r="BG94" s="44">
        <f>'[4]methanogen M06-L TZVP smd redo'!Y94</f>
        <v>4.6228300000000004</v>
      </c>
      <c r="BH94" s="44">
        <f>'[4]methanogen M06-L TZVP smd redo'!Z94</f>
        <v>4.6387299999999998</v>
      </c>
      <c r="BI94" s="44">
        <f>PRODUCT('[4]methanogen M06-L TZVP smd redo'!AL94:AN94)^(1/3)</f>
        <v>4.4706742992286506</v>
      </c>
      <c r="BJ94" s="133">
        <f>PRODUCT('[4]methanogen M06-L TZVP smd redo'!BC94:BE94)^(1/3)</f>
        <v>4.3348229520341821</v>
      </c>
      <c r="BK94" s="133">
        <f>'[4]methanogen M06-L TZVP smd redo'!ER94</f>
        <v>4.2844699999999998</v>
      </c>
      <c r="BL94" s="40">
        <f>PRODUCT('[4]methanogen M06-L TZVP smd redo'!DZ94:EB94)^(1/3)</f>
        <v>4.5308503494880323</v>
      </c>
      <c r="BM94" s="40">
        <f>PRODUCT('[4]methanogen M06-L TZVP smd redo'!CI94:CK94)^(1/3)</f>
        <v>4.3176177239574072</v>
      </c>
      <c r="BN94" s="40">
        <f>PRODUCT('[4]methanogen M06-L TZVP smd redo'!DD94:DF94)^(1/3)</f>
        <v>4.3426948775983343</v>
      </c>
      <c r="BO94" s="40"/>
      <c r="BP94" s="45">
        <f t="shared" si="75"/>
        <v>1.133771146493868</v>
      </c>
      <c r="BQ94" s="45">
        <f t="shared" si="76"/>
        <v>1.0400297256186064</v>
      </c>
      <c r="BR94" s="45">
        <f t="shared" si="77"/>
        <v>0.94877845641310377</v>
      </c>
      <c r="BS94" s="45">
        <f t="shared" si="78"/>
        <v>0.9783971043798626</v>
      </c>
      <c r="BT94" s="45">
        <f t="shared" si="79"/>
        <v>1.037590683087861</v>
      </c>
      <c r="BU94" s="45">
        <f t="shared" si="80"/>
        <v>1.0340341726073854</v>
      </c>
      <c r="BV94" s="45">
        <f t="shared" si="81"/>
        <v>1.0313395376691725</v>
      </c>
      <c r="BW94" s="45">
        <f t="shared" si="82"/>
        <v>1.0117524342647242</v>
      </c>
      <c r="BX94" s="45">
        <f t="shared" si="83"/>
        <v>0.95354802504093816</v>
      </c>
      <c r="BY94" s="45">
        <f t="shared" si="84"/>
        <v>0.50649572889334016</v>
      </c>
      <c r="BZ94" s="45">
        <f t="shared" si="85"/>
        <v>0.97619958891950409</v>
      </c>
      <c r="CA94" s="45">
        <f t="shared" si="86"/>
        <v>0.6777566836971668</v>
      </c>
      <c r="CB94" s="45">
        <f t="shared" si="87"/>
        <v>1.0452215464444428</v>
      </c>
      <c r="CC94" s="45">
        <f t="shared" si="88"/>
        <v>0.99422543965262522</v>
      </c>
      <c r="CD94" s="45">
        <f t="shared" si="89"/>
        <v>0.97137357520041279</v>
      </c>
      <c r="CE94" s="39"/>
      <c r="CF94" s="75">
        <f t="shared" si="106"/>
        <v>125.54937408704193</v>
      </c>
      <c r="CG94" s="75">
        <f t="shared" si="107"/>
        <v>39.249295070397487</v>
      </c>
      <c r="CH94" s="75">
        <f t="shared" si="108"/>
        <v>-52.579957137796832</v>
      </c>
      <c r="CI94" s="75">
        <f t="shared" si="109"/>
        <v>-21.83965415989222</v>
      </c>
      <c r="CJ94" s="75">
        <f t="shared" si="110"/>
        <v>36.901374688978215</v>
      </c>
      <c r="CK94" s="75">
        <f t="shared" si="111"/>
        <v>33.467824483445852</v>
      </c>
      <c r="CL94" s="75">
        <f t="shared" si="112"/>
        <v>30.858479304203396</v>
      </c>
      <c r="CM94" s="75">
        <f t="shared" si="113"/>
        <v>11.683910765234746</v>
      </c>
      <c r="CN94" s="75">
        <f t="shared" si="114"/>
        <v>-47.565488098414768</v>
      </c>
      <c r="CO94" s="75">
        <f t="shared" si="115"/>
        <v>-680.23938791860758</v>
      </c>
      <c r="CP94" s="75">
        <f t="shared" si="116"/>
        <v>-24.088216631919749</v>
      </c>
      <c r="CQ94" s="75">
        <f t="shared" si="117"/>
        <v>-388.96692905528244</v>
      </c>
      <c r="CR94" s="75">
        <f t="shared" si="118"/>
        <v>44.228869113573609</v>
      </c>
      <c r="CS94" s="75">
        <f t="shared" si="119"/>
        <v>-5.7912975855408337</v>
      </c>
      <c r="CT94" s="75">
        <f t="shared" si="120"/>
        <v>-29.044152240152883</v>
      </c>
      <c r="CU94" s="130"/>
      <c r="CV94" s="45">
        <f t="shared" si="90"/>
        <v>0.99787773915800659</v>
      </c>
      <c r="CW94" s="45">
        <f t="shared" si="91"/>
        <v>1.0001219255984535</v>
      </c>
      <c r="CX94" s="45">
        <f t="shared" si="92"/>
        <v>0.99959246794198708</v>
      </c>
      <c r="CY94" s="45">
        <f t="shared" si="93"/>
        <v>1.0001022941441828</v>
      </c>
      <c r="CZ94" s="45">
        <f t="shared" si="94"/>
        <v>0.99981977524525079</v>
      </c>
      <c r="DA94" s="45">
        <f t="shared" si="95"/>
        <v>0.99974247958048523</v>
      </c>
      <c r="DB94" s="45">
        <f t="shared" si="96"/>
        <v>0.99985762275945245</v>
      </c>
      <c r="DC94" s="45">
        <f t="shared" si="97"/>
        <v>0.99993284759380896</v>
      </c>
      <c r="DD94" s="45">
        <f t="shared" si="98"/>
        <v>0.99777187447948545</v>
      </c>
      <c r="DE94" s="45">
        <f t="shared" si="99"/>
        <v>0.99777187447948545</v>
      </c>
      <c r="DF94" s="45">
        <f t="shared" si="100"/>
        <v>0.9975149278477895</v>
      </c>
      <c r="DG94" s="45">
        <f t="shared" si="101"/>
        <v>0.99730592843455557</v>
      </c>
      <c r="DH94" s="45">
        <f t="shared" si="102"/>
        <v>0.99993046134129104</v>
      </c>
      <c r="DI94" s="45">
        <f t="shared" si="103"/>
        <v>0.99998229752009449</v>
      </c>
      <c r="DJ94" s="45">
        <f t="shared" si="104"/>
        <v>1.0000493083408808</v>
      </c>
    </row>
    <row r="95" spans="1:114" x14ac:dyDescent="0.2">
      <c r="A95" s="43">
        <v>182</v>
      </c>
      <c r="B95" s="43">
        <f t="shared" si="73"/>
        <v>455.15</v>
      </c>
      <c r="C95" s="44">
        <f t="shared" si="105"/>
        <v>2.1970778864110736</v>
      </c>
      <c r="E95" s="40">
        <f>'[4]methanogen M06-L TZVP smd redo'!I95</f>
        <v>2.1073717283524029</v>
      </c>
      <c r="F95" s="40">
        <f>'[4]methanogen M06-L TZVP smd redo'!N95</f>
        <v>1.9847842910898361</v>
      </c>
      <c r="G95" s="40">
        <f>'[4]methanogen M06-L TZVP smd redo'!S95</f>
        <v>2.4002025171194763</v>
      </c>
      <c r="H95" s="40">
        <f>'[4]methanogen M06-L TZVP smd redo'!AB95</f>
        <v>2.2241335208901258</v>
      </c>
      <c r="I95" s="40">
        <f>'[4]methanogen M06-L TZVP smd redo'!AS95</f>
        <v>2.4680100861360632</v>
      </c>
      <c r="J95" s="40">
        <f>'[4]methanogen M06-L TZVP smd redo'!BJ95</f>
        <v>2.6090704386130259</v>
      </c>
      <c r="K95" s="40">
        <f>'[4]methanogen M06-L TZVP smd redo'!EV95</f>
        <v>2.6726621569848064</v>
      </c>
      <c r="L95" s="40">
        <f>'[4]methanogen M06-L TZVP smd redo'!CL95</f>
        <v>2.5045086776427361</v>
      </c>
      <c r="M95" s="40">
        <f>'[4]methanogen M06-L TZVP smd redo'!DG95</f>
        <v>2.5128052554046487</v>
      </c>
      <c r="N95" s="40">
        <f>'[4]methanogen M06-L TZVP smd redo'!EC95</f>
        <v>2.5369801997323638</v>
      </c>
      <c r="AA95" s="40">
        <f t="shared" si="74"/>
        <v>2.759503999879874</v>
      </c>
      <c r="AB95" s="40"/>
      <c r="AC95" s="40">
        <f>EXP('d-beta'!Y96/1000)*'[3]methanogen M06-L TZVP smd redo'!EZ95</f>
        <v>4.5507529775307676</v>
      </c>
      <c r="AD95" s="40">
        <f>'[3]methanogen M06-L TZVP smd redo'!ET95</f>
        <v>2.1367099999999999</v>
      </c>
      <c r="AE95" s="40">
        <f>'[3]methanogen M06-L TZVP smd redo'!ER95</f>
        <v>1.10517</v>
      </c>
      <c r="AF95" s="40">
        <f>'[3]methanogen M06-L TZVP smd redo'!K95</f>
        <v>1.0933600000000001</v>
      </c>
      <c r="AG95" s="40">
        <f>'[3]methanogen M06-L TZVP smd redo'!J95</f>
        <v>4.04854</v>
      </c>
      <c r="AH95" s="40">
        <f>'[3]methanogen M06-L TZVP smd redo'!O95</f>
        <v>1.0889800000000001</v>
      </c>
      <c r="AI95" s="40">
        <f>'[3]methanogen M06-L TZVP smd redo'!N95</f>
        <v>3.9095300000000002</v>
      </c>
      <c r="AJ95" s="40">
        <f>'[3]methanogen M06-L TZVP smd redo'!S95</f>
        <v>1.0907899999999999</v>
      </c>
      <c r="AK95" s="40">
        <f>'[3]methanogen M06-L TZVP smd redo'!R95</f>
        <v>4.1114199999999999</v>
      </c>
      <c r="AL95" s="40">
        <f>'[3]methanogen M06-L TZVP smd redo'!Y95</f>
        <v>1.0800099999999999</v>
      </c>
      <c r="AM95" s="40">
        <f>'[3]methanogen M06-L TZVP smd redo'!W95</f>
        <v>4.2431200000000002</v>
      </c>
      <c r="AN95" s="40">
        <f>'[3]methanogen M06-L TZVP smd redo'!V95</f>
        <v>4.2288699999999997</v>
      </c>
      <c r="AO95" s="40">
        <f>'[3]methanogen M06-L TZVP smd redo'!AK95</f>
        <v>1.0738099999999999</v>
      </c>
      <c r="AP95" s="40">
        <f>PRODUCT('[3]methanogen M06-L TZVP smd redo'!AD95:AF95)^(1/3)</f>
        <v>4.1141412477555281</v>
      </c>
      <c r="AQ95" s="40">
        <f>'[3]methanogen M06-L TZVP smd redo'!BA95</f>
        <v>1.0639099999999999</v>
      </c>
      <c r="AR95" s="40">
        <f>PRODUCT('[3]methanogen M06-L TZVP smd redo'!AT95:AV95)^(1/3)</f>
        <v>4.02667751817655</v>
      </c>
      <c r="AS95" s="41">
        <f>'[3]methanogen M06-L TZVP smd redo'!FO95</f>
        <v>1.0661499999999999</v>
      </c>
      <c r="AT95" s="40">
        <f>'[3]methanogen M06-L TZVP smd redo'!FK95</f>
        <v>3.97235</v>
      </c>
      <c r="AU95" s="40">
        <f>'[3]methanogen M06-L TZVP smd redo'!CD95</f>
        <v>4.0029300000000001</v>
      </c>
      <c r="AV95" s="40">
        <f>'[3]methanogen M06-L TZVP smd redo'!CG95</f>
        <v>2.7110500000000002</v>
      </c>
      <c r="AW95" s="40">
        <f>'[3]methanogen M06-L TZVP smd redo'!CK95</f>
        <v>1.0718799999999999</v>
      </c>
      <c r="AX95" s="40">
        <f>PRODUCT('[3]methanogen M06-L TZVP smd redo'!CN95:CP95)^(1/3)</f>
        <v>3.9814257363358059</v>
      </c>
      <c r="AY95" s="40">
        <f>'[3]methanogen M06-L TZVP smd redo'!DH95</f>
        <v>1.07216</v>
      </c>
      <c r="AZ95" s="40">
        <f>PRODUCT('[3]methanogen M06-L TZVP smd redo'!DJ95:DL95)^(1/3)</f>
        <v>4.0033430330779343</v>
      </c>
      <c r="BA95" s="40">
        <f>'[3]methanogen M06-L TZVP smd redo'!EI95</f>
        <v>1.07555</v>
      </c>
      <c r="BB95" s="40">
        <f>PRODUCT('[3]methanogen M06-L TZVP smd redo'!EJ95:EL95)^(1/3)</f>
        <v>4.1622017166289167</v>
      </c>
      <c r="BC95" s="40"/>
      <c r="BD95" s="44">
        <f>'[4]methanogen M06-L TZVP smd redo'!H95</f>
        <v>4.4358399999999998</v>
      </c>
      <c r="BE95" s="44">
        <f>'[4]methanogen M06-L TZVP smd redo'!M95</f>
        <v>4.2658500000000004</v>
      </c>
      <c r="BF95" s="44">
        <f>'[4]methanogen M06-L TZVP smd redo'!R95</f>
        <v>4.4954599999999996</v>
      </c>
      <c r="BG95" s="44">
        <f>'[4]methanogen M06-L TZVP smd redo'!Y95</f>
        <v>4.5773799999999998</v>
      </c>
      <c r="BH95" s="44">
        <f>'[4]methanogen M06-L TZVP smd redo'!Z95</f>
        <v>4.5931499999999996</v>
      </c>
      <c r="BI95" s="44">
        <f>PRODUCT('[4]methanogen M06-L TZVP smd redo'!AL95:AN95)^(1/3)</f>
        <v>4.428709203051663</v>
      </c>
      <c r="BJ95" s="133">
        <f>PRODUCT('[4]methanogen M06-L TZVP smd redo'!BC95:BE95)^(1/3)</f>
        <v>4.2951997947698644</v>
      </c>
      <c r="BK95" s="133">
        <f>'[4]methanogen M06-L TZVP smd redo'!ER95</f>
        <v>4.2464399999999998</v>
      </c>
      <c r="BL95" s="40">
        <f>PRODUCT('[4]methanogen M06-L TZVP smd redo'!DZ95:EB95)^(1/3)</f>
        <v>4.4880132440961278</v>
      </c>
      <c r="BM95" s="40">
        <f>PRODUCT('[4]methanogen M06-L TZVP smd redo'!CI95:CK95)^(1/3)</f>
        <v>4.278298886089865</v>
      </c>
      <c r="BN95" s="40">
        <f>PRODUCT('[4]methanogen M06-L TZVP smd redo'!DD95:DF95)^(1/3)</f>
        <v>4.3030097900386854</v>
      </c>
      <c r="BO95" s="40"/>
      <c r="BP95" s="45">
        <f t="shared" si="75"/>
        <v>1.133800062260514</v>
      </c>
      <c r="BQ95" s="45">
        <f t="shared" si="76"/>
        <v>1.0398490336040882</v>
      </c>
      <c r="BR95" s="45">
        <f t="shared" si="77"/>
        <v>0.94892402557246658</v>
      </c>
      <c r="BS95" s="45">
        <f t="shared" si="78"/>
        <v>0.97873137171657798</v>
      </c>
      <c r="BT95" s="45">
        <f t="shared" si="79"/>
        <v>1.0371306377115541</v>
      </c>
      <c r="BU95" s="45">
        <f t="shared" si="80"/>
        <v>1.0335697807491837</v>
      </c>
      <c r="BV95" s="45">
        <f t="shared" si="81"/>
        <v>1.0310833988314976</v>
      </c>
      <c r="BW95" s="45">
        <f t="shared" si="82"/>
        <v>1.0114825111787438</v>
      </c>
      <c r="BX95" s="45">
        <f t="shared" si="83"/>
        <v>0.95389852157784594</v>
      </c>
      <c r="BY95" s="45">
        <f t="shared" si="84"/>
        <v>0.50917815451196968</v>
      </c>
      <c r="BZ95" s="45">
        <f t="shared" si="85"/>
        <v>0.97617708255060776</v>
      </c>
      <c r="CA95" s="45">
        <f t="shared" si="86"/>
        <v>0.67923088646018781</v>
      </c>
      <c r="CB95" s="45">
        <f t="shared" si="87"/>
        <v>1.0448904494643174</v>
      </c>
      <c r="CC95" s="45">
        <f t="shared" si="88"/>
        <v>0.99425729776259741</v>
      </c>
      <c r="CD95" s="45">
        <f t="shared" si="89"/>
        <v>0.97161714457874937</v>
      </c>
      <c r="CE95" s="39"/>
      <c r="CF95" s="75">
        <f t="shared" si="106"/>
        <v>125.57487782120111</v>
      </c>
      <c r="CG95" s="75">
        <f t="shared" si="107"/>
        <v>39.075542620480348</v>
      </c>
      <c r="CH95" s="75">
        <f t="shared" si="108"/>
        <v>-52.426540929481583</v>
      </c>
      <c r="CI95" s="75">
        <f t="shared" si="109"/>
        <v>-21.498064587160265</v>
      </c>
      <c r="CJ95" s="75">
        <f t="shared" si="110"/>
        <v>36.45789789116963</v>
      </c>
      <c r="CK95" s="75">
        <f t="shared" si="111"/>
        <v>33.018616727524488</v>
      </c>
      <c r="CL95" s="75">
        <f t="shared" si="112"/>
        <v>30.610092967474198</v>
      </c>
      <c r="CM95" s="75">
        <f t="shared" si="113"/>
        <v>11.417087489777082</v>
      </c>
      <c r="CN95" s="75">
        <f t="shared" si="114"/>
        <v>-47.197984703392891</v>
      </c>
      <c r="CO95" s="75">
        <f t="shared" si="115"/>
        <v>-674.95731480604741</v>
      </c>
      <c r="CP95" s="75">
        <f t="shared" si="116"/>
        <v>-24.111271987196439</v>
      </c>
      <c r="CQ95" s="75">
        <f t="shared" si="117"/>
        <v>-386.79417025423999</v>
      </c>
      <c r="CR95" s="75">
        <f t="shared" si="118"/>
        <v>43.912046872906153</v>
      </c>
      <c r="CS95" s="75">
        <f t="shared" si="119"/>
        <v>-5.7592549538644517</v>
      </c>
      <c r="CT95" s="75">
        <f t="shared" si="120"/>
        <v>-28.793436292688003</v>
      </c>
      <c r="CU95" s="130"/>
      <c r="CV95" s="45">
        <f t="shared" si="90"/>
        <v>0.99789705994805955</v>
      </c>
      <c r="CW95" s="45">
        <f t="shared" si="91"/>
        <v>1.000122344609603</v>
      </c>
      <c r="CX95" s="45">
        <f t="shared" si="92"/>
        <v>0.99958557647435964</v>
      </c>
      <c r="CY95" s="45">
        <f t="shared" si="93"/>
        <v>1.0001004165185701</v>
      </c>
      <c r="CZ95" s="45">
        <f t="shared" si="94"/>
        <v>0.99983195972419359</v>
      </c>
      <c r="DA95" s="45">
        <f t="shared" si="95"/>
        <v>0.99975672384276371</v>
      </c>
      <c r="DB95" s="45">
        <f t="shared" si="96"/>
        <v>0.9998593067261845</v>
      </c>
      <c r="DC95" s="45">
        <f t="shared" si="97"/>
        <v>0.999936577787775</v>
      </c>
      <c r="DD95" s="45">
        <f t="shared" si="98"/>
        <v>0.99778080227116828</v>
      </c>
      <c r="DE95" s="45">
        <f t="shared" si="99"/>
        <v>0.99778080227116828</v>
      </c>
      <c r="DF95" s="45">
        <f t="shared" si="100"/>
        <v>0.99753806599182748</v>
      </c>
      <c r="DG95" s="45">
        <f t="shared" si="101"/>
        <v>0.99733446192575426</v>
      </c>
      <c r="DH95" s="45">
        <f t="shared" si="102"/>
        <v>0.9999280973601713</v>
      </c>
      <c r="DI95" s="45">
        <f t="shared" si="103"/>
        <v>0.99999172421766735</v>
      </c>
      <c r="DJ95" s="45">
        <f t="shared" si="104"/>
        <v>1.0000446848865181</v>
      </c>
    </row>
    <row r="96" spans="1:114" x14ac:dyDescent="0.2">
      <c r="A96" s="43">
        <v>184</v>
      </c>
      <c r="B96" s="43">
        <f t="shared" si="73"/>
        <v>457.15</v>
      </c>
      <c r="C96" s="44">
        <f t="shared" si="105"/>
        <v>2.1874658208465494</v>
      </c>
      <c r="E96" s="40">
        <f>'[4]methanogen M06-L TZVP smd redo'!I96</f>
        <v>2.0914029138305867</v>
      </c>
      <c r="F96" s="40">
        <f>'[4]methanogen M06-L TZVP smd redo'!N96</f>
        <v>1.9714841086275747</v>
      </c>
      <c r="G96" s="40">
        <f>'[4]methanogen M06-L TZVP smd redo'!S96</f>
        <v>2.3748459273362776</v>
      </c>
      <c r="H96" s="40">
        <f>'[4]methanogen M06-L TZVP smd redo'!AB96</f>
        <v>2.1986787188179591</v>
      </c>
      <c r="I96" s="40">
        <f>'[4]methanogen M06-L TZVP smd redo'!AS96</f>
        <v>2.449876034923415</v>
      </c>
      <c r="J96" s="40">
        <f>'[4]methanogen M06-L TZVP smd redo'!BJ96</f>
        <v>2.5868509509379134</v>
      </c>
      <c r="K96" s="40">
        <f>'[4]methanogen M06-L TZVP smd redo'!EV96</f>
        <v>2.6554814064945198</v>
      </c>
      <c r="L96" s="40">
        <f>'[4]methanogen M06-L TZVP smd redo'!CL96</f>
        <v>2.4825483273533955</v>
      </c>
      <c r="M96" s="40">
        <f>'[4]methanogen M06-L TZVP smd redo'!DG96</f>
        <v>2.4996833771533389</v>
      </c>
      <c r="N96" s="40">
        <f>'[4]methanogen M06-L TZVP smd redo'!EC96</f>
        <v>2.514761140594457</v>
      </c>
      <c r="AA96" s="40">
        <f t="shared" si="74"/>
        <v>2.7360754049157907</v>
      </c>
      <c r="AB96" s="40"/>
      <c r="AC96" s="40">
        <f>EXP('d-beta'!Y97/1000)*'[3]methanogen M06-L TZVP smd redo'!EZ96</f>
        <v>4.510870604409976</v>
      </c>
      <c r="AD96" s="40">
        <f>'[3]methanogen M06-L TZVP smd redo'!ET96</f>
        <v>2.1282899999999998</v>
      </c>
      <c r="AE96" s="40">
        <f>'[3]methanogen M06-L TZVP smd redo'!ER96</f>
        <v>1.10446</v>
      </c>
      <c r="AF96" s="40">
        <f>'[3]methanogen M06-L TZVP smd redo'!K96</f>
        <v>1.0926899999999999</v>
      </c>
      <c r="AG96" s="40">
        <f>'[3]methanogen M06-L TZVP smd redo'!J96</f>
        <v>4.0129400000000004</v>
      </c>
      <c r="AH96" s="40">
        <f>'[3]methanogen M06-L TZVP smd redo'!O96</f>
        <v>1.08833</v>
      </c>
      <c r="AI96" s="40">
        <f>'[3]methanogen M06-L TZVP smd redo'!N96</f>
        <v>3.87574</v>
      </c>
      <c r="AJ96" s="40">
        <f>'[3]methanogen M06-L TZVP smd redo'!S96</f>
        <v>1.0901400000000001</v>
      </c>
      <c r="AK96" s="40">
        <f>'[3]methanogen M06-L TZVP smd redo'!R96</f>
        <v>4.0753199999999996</v>
      </c>
      <c r="AL96" s="40">
        <f>'[3]methanogen M06-L TZVP smd redo'!Y96</f>
        <v>1.0794299999999999</v>
      </c>
      <c r="AM96" s="40">
        <f>'[3]methanogen M06-L TZVP smd redo'!W96</f>
        <v>4.20418</v>
      </c>
      <c r="AN96" s="40">
        <f>'[3]methanogen M06-L TZVP smd redo'!V96</f>
        <v>4.1900500000000003</v>
      </c>
      <c r="AO96" s="40">
        <f>'[3]methanogen M06-L TZVP smd redo'!AK96</f>
        <v>1.0732999999999999</v>
      </c>
      <c r="AP96" s="40">
        <f>PRODUCT('[3]methanogen M06-L TZVP smd redo'!AD96:AF96)^(1/3)</f>
        <v>4.0779010257228947</v>
      </c>
      <c r="AQ96" s="40">
        <f>'[3]methanogen M06-L TZVP smd redo'!BA96</f>
        <v>1.06348</v>
      </c>
      <c r="AR96" s="40">
        <f>PRODUCT('[3]methanogen M06-L TZVP smd redo'!AT96:AV96)^(1/3)</f>
        <v>3.9919176784890893</v>
      </c>
      <c r="AS96" s="41">
        <f>'[3]methanogen M06-L TZVP smd redo'!FO96</f>
        <v>1.0657300000000001</v>
      </c>
      <c r="AT96" s="40">
        <f>'[3]methanogen M06-L TZVP smd redo'!FK96</f>
        <v>3.9390299999999998</v>
      </c>
      <c r="AU96" s="40">
        <f>'[3]methanogen M06-L TZVP smd redo'!CD96</f>
        <v>3.9678</v>
      </c>
      <c r="AV96" s="40">
        <f>'[3]methanogen M06-L TZVP smd redo'!CG96</f>
        <v>2.6940900000000001</v>
      </c>
      <c r="AW96" s="40">
        <f>'[3]methanogen M06-L TZVP smd redo'!CK96</f>
        <v>1.0713900000000001</v>
      </c>
      <c r="AX96" s="40">
        <f>PRODUCT('[3]methanogen M06-L TZVP smd redo'!CN96:CP96)^(1/3)</f>
        <v>3.9473990410880391</v>
      </c>
      <c r="AY96" s="40">
        <f>'[3]methanogen M06-L TZVP smd redo'!DH96</f>
        <v>1.0716600000000001</v>
      </c>
      <c r="AZ96" s="40">
        <f>PRODUCT('[3]methanogen M06-L TZVP smd redo'!DJ96:DL96)^(1/3)</f>
        <v>3.9690125327938004</v>
      </c>
      <c r="BA96" s="40">
        <f>'[3]methanogen M06-L TZVP smd redo'!EI96</f>
        <v>1.07504</v>
      </c>
      <c r="BB96" s="40">
        <f>PRODUCT('[3]methanogen M06-L TZVP smd redo'!EJ96:EL96)^(1/3)</f>
        <v>4.1252667150277729</v>
      </c>
      <c r="BC96" s="40"/>
      <c r="BD96" s="44">
        <f>'[4]methanogen M06-L TZVP smd redo'!H96</f>
        <v>4.3940700000000001</v>
      </c>
      <c r="BE96" s="44">
        <f>'[4]methanogen M06-L TZVP smd redo'!M96</f>
        <v>4.2263999999999999</v>
      </c>
      <c r="BF96" s="44">
        <f>'[4]methanogen M06-L TZVP smd redo'!R96</f>
        <v>4.45322</v>
      </c>
      <c r="BG96" s="44">
        <f>'[4]methanogen M06-L TZVP smd redo'!Y96</f>
        <v>4.5328099999999996</v>
      </c>
      <c r="BH96" s="44">
        <f>'[4]methanogen M06-L TZVP smd redo'!Z96</f>
        <v>4.5484499999999999</v>
      </c>
      <c r="BI96" s="44">
        <f>PRODUCT('[4]methanogen M06-L TZVP smd redo'!AL96:AN96)^(1/3)</f>
        <v>4.3875338157053765</v>
      </c>
      <c r="BJ96" s="133">
        <f>PRODUCT('[4]methanogen M06-L TZVP smd redo'!BC96:BE96)^(1/3)</f>
        <v>4.2563066347310299</v>
      </c>
      <c r="BK96" s="133">
        <f>'[4]methanogen M06-L TZVP smd redo'!ER96</f>
        <v>4.2090899999999998</v>
      </c>
      <c r="BL96" s="40">
        <f>PRODUCT('[4]methanogen M06-L TZVP smd redo'!DZ96:EB96)^(1/3)</f>
        <v>4.445979259247629</v>
      </c>
      <c r="BM96" s="40">
        <f>PRODUCT('[4]methanogen M06-L TZVP smd redo'!CI96:CK96)^(1/3)</f>
        <v>4.2397030615965967</v>
      </c>
      <c r="BN96" s="40">
        <f>PRODUCT('[4]methanogen M06-L TZVP smd redo'!DD96:DF96)^(1/3)</f>
        <v>4.2640642040873002</v>
      </c>
      <c r="BO96" s="40"/>
      <c r="BP96" s="45">
        <f t="shared" si="75"/>
        <v>1.1338181111695174</v>
      </c>
      <c r="BQ96" s="45">
        <f t="shared" si="76"/>
        <v>1.0396720613287904</v>
      </c>
      <c r="BR96" s="45">
        <f t="shared" si="77"/>
        <v>0.94906606904666735</v>
      </c>
      <c r="BS96" s="45">
        <f t="shared" si="78"/>
        <v>0.97906319735294445</v>
      </c>
      <c r="BT96" s="45">
        <f t="shared" si="79"/>
        <v>1.0366757707299297</v>
      </c>
      <c r="BU96" s="45">
        <f t="shared" si="80"/>
        <v>1.0331111258389851</v>
      </c>
      <c r="BV96" s="45">
        <f t="shared" si="81"/>
        <v>1.0308312328589171</v>
      </c>
      <c r="BW96" s="45">
        <f t="shared" si="82"/>
        <v>1.0112177774129396</v>
      </c>
      <c r="BX96" s="45">
        <f t="shared" si="83"/>
        <v>0.95425519534240377</v>
      </c>
      <c r="BY96" s="45">
        <f t="shared" si="84"/>
        <v>0.51185336702839968</v>
      </c>
      <c r="BZ96" s="45">
        <f t="shared" si="85"/>
        <v>0.97616623230775823</v>
      </c>
      <c r="CA96" s="45">
        <f t="shared" si="86"/>
        <v>0.6806960253166362</v>
      </c>
      <c r="CB96" s="45">
        <f t="shared" si="87"/>
        <v>1.0445627255726573</v>
      </c>
      <c r="CC96" s="45">
        <f t="shared" si="88"/>
        <v>0.99428687249423864</v>
      </c>
      <c r="CD96" s="45">
        <f t="shared" si="89"/>
        <v>0.97185899486948424</v>
      </c>
      <c r="CE96" s="39"/>
      <c r="CF96" s="75">
        <f t="shared" si="106"/>
        <v>125.59079664670288</v>
      </c>
      <c r="CG96" s="75">
        <f t="shared" si="107"/>
        <v>38.905337782302709</v>
      </c>
      <c r="CH96" s="75">
        <f t="shared" si="108"/>
        <v>-52.276863146790667</v>
      </c>
      <c r="CI96" s="75">
        <f t="shared" si="109"/>
        <v>-21.159085569865724</v>
      </c>
      <c r="CJ96" s="75">
        <f t="shared" si="110"/>
        <v>36.019219539065595</v>
      </c>
      <c r="CK96" s="75">
        <f t="shared" si="111"/>
        <v>32.574760188020583</v>
      </c>
      <c r="CL96" s="75">
        <f t="shared" si="112"/>
        <v>30.365498967352153</v>
      </c>
      <c r="CM96" s="75">
        <f t="shared" si="113"/>
        <v>11.155324767134562</v>
      </c>
      <c r="CN96" s="75">
        <f t="shared" si="114"/>
        <v>-46.824142946778551</v>
      </c>
      <c r="CO96" s="75">
        <f t="shared" si="115"/>
        <v>-669.71708748345634</v>
      </c>
      <c r="CP96" s="75">
        <f t="shared" si="116"/>
        <v>-24.122387084389704</v>
      </c>
      <c r="CQ96" s="75">
        <f t="shared" si="117"/>
        <v>-384.63943765702254</v>
      </c>
      <c r="CR96" s="75">
        <f t="shared" si="118"/>
        <v>43.598353416395199</v>
      </c>
      <c r="CS96" s="75">
        <f t="shared" si="119"/>
        <v>-5.7295098447682982</v>
      </c>
      <c r="CT96" s="75">
        <f t="shared" si="120"/>
        <v>-28.544552051637378</v>
      </c>
      <c r="CU96" s="130"/>
      <c r="CV96" s="45">
        <f t="shared" si="90"/>
        <v>0.99791296192368317</v>
      </c>
      <c r="CW96" s="45">
        <f t="shared" si="91"/>
        <v>1.0001196828523613</v>
      </c>
      <c r="CX96" s="45">
        <f t="shared" si="92"/>
        <v>0.99959759383393587</v>
      </c>
      <c r="CY96" s="45">
        <f t="shared" si="93"/>
        <v>1.0000979121440037</v>
      </c>
      <c r="CZ96" s="45">
        <f t="shared" si="94"/>
        <v>0.99982725802718675</v>
      </c>
      <c r="DA96" s="45">
        <f t="shared" si="95"/>
        <v>0.99974941658220473</v>
      </c>
      <c r="DB96" s="45">
        <f t="shared" si="96"/>
        <v>0.99986337850343376</v>
      </c>
      <c r="DC96" s="45">
        <f t="shared" si="97"/>
        <v>0.9999315513086704</v>
      </c>
      <c r="DD96" s="45">
        <f t="shared" si="98"/>
        <v>0.99780614486378216</v>
      </c>
      <c r="DE96" s="45">
        <f t="shared" si="99"/>
        <v>0.99780614486378216</v>
      </c>
      <c r="DF96" s="45">
        <f t="shared" si="100"/>
        <v>0.99755611118970489</v>
      </c>
      <c r="DG96" s="45">
        <f t="shared" si="101"/>
        <v>0.99735155149925525</v>
      </c>
      <c r="DH96" s="45">
        <f t="shared" si="102"/>
        <v>0.99992809619408518</v>
      </c>
      <c r="DI96" s="45">
        <f t="shared" si="103"/>
        <v>0.99998290767559928</v>
      </c>
      <c r="DJ96" s="45">
        <f t="shared" si="104"/>
        <v>1.0000496856186234</v>
      </c>
    </row>
    <row r="97" spans="1:114" x14ac:dyDescent="0.2">
      <c r="A97" s="43">
        <v>186</v>
      </c>
      <c r="B97" s="43">
        <f t="shared" si="73"/>
        <v>459.15</v>
      </c>
      <c r="C97" s="44">
        <f t="shared" si="105"/>
        <v>2.1779374931939453</v>
      </c>
      <c r="E97" s="40">
        <f>'[4]methanogen M06-L TZVP smd redo'!I97</f>
        <v>2.0755865666741702</v>
      </c>
      <c r="F97" s="40">
        <f>'[4]methanogen M06-L TZVP smd redo'!N97</f>
        <v>1.9561875928599815</v>
      </c>
      <c r="G97" s="40">
        <f>'[4]methanogen M06-L TZVP smd redo'!S97</f>
        <v>2.3563225155984746</v>
      </c>
      <c r="H97" s="40">
        <f>'[4]methanogen M06-L TZVP smd redo'!AB97</f>
        <v>2.1832621862358792</v>
      </c>
      <c r="I97" s="40">
        <f>'[4]methanogen M06-L TZVP smd redo'!AS97</f>
        <v>2.4274974055544796</v>
      </c>
      <c r="J97" s="40">
        <f>'[4]methanogen M06-L TZVP smd redo'!BJ97</f>
        <v>2.5686950281975651</v>
      </c>
      <c r="K97" s="40">
        <f>'[4]methanogen M06-L TZVP smd redo'!EV97</f>
        <v>2.6269628784663102</v>
      </c>
      <c r="L97" s="40">
        <f>'[4]methanogen M06-L TZVP smd redo'!CL97</f>
        <v>2.4645558503801901</v>
      </c>
      <c r="M97" s="40">
        <f>'[4]methanogen M06-L TZVP smd redo'!DG97</f>
        <v>2.4707696234302912</v>
      </c>
      <c r="N97" s="40">
        <f>'[4]methanogen M06-L TZVP smd redo'!EC97</f>
        <v>2.4951150290251078</v>
      </c>
      <c r="AA97" s="40">
        <f t="shared" si="74"/>
        <v>2.7129098297425629</v>
      </c>
      <c r="AB97" s="40"/>
      <c r="AC97" s="40">
        <f>EXP('d-beta'!Y98/1000)*'[3]methanogen M06-L TZVP smd redo'!EZ97</f>
        <v>4.4717101400636308</v>
      </c>
      <c r="AD97" s="40">
        <f>'[3]methanogen M06-L TZVP smd redo'!ET97</f>
        <v>2.1199699999999999</v>
      </c>
      <c r="AE97" s="40">
        <f>'[3]methanogen M06-L TZVP smd redo'!ER97</f>
        <v>1.1037600000000001</v>
      </c>
      <c r="AF97" s="40">
        <f>'[3]methanogen M06-L TZVP smd redo'!K97</f>
        <v>1.0920300000000001</v>
      </c>
      <c r="AG97" s="40">
        <f>'[3]methanogen M06-L TZVP smd redo'!J97</f>
        <v>3.9779800000000001</v>
      </c>
      <c r="AH97" s="40">
        <f>'[3]methanogen M06-L TZVP smd redo'!O97</f>
        <v>1.08769</v>
      </c>
      <c r="AI97" s="40">
        <f>'[3]methanogen M06-L TZVP smd redo'!N97</f>
        <v>3.8425600000000002</v>
      </c>
      <c r="AJ97" s="40">
        <f>'[3]methanogen M06-L TZVP smd redo'!S97</f>
        <v>1.0894900000000001</v>
      </c>
      <c r="AK97" s="40">
        <f>'[3]methanogen M06-L TZVP smd redo'!R97</f>
        <v>4.0398800000000001</v>
      </c>
      <c r="AL97" s="40">
        <f>'[3]methanogen M06-L TZVP smd redo'!Y97</f>
        <v>1.0788500000000001</v>
      </c>
      <c r="AM97" s="40">
        <f>'[3]methanogen M06-L TZVP smd redo'!W97</f>
        <v>4.1659699999999997</v>
      </c>
      <c r="AN97" s="40">
        <f>'[3]methanogen M06-L TZVP smd redo'!V97</f>
        <v>4.1519399999999997</v>
      </c>
      <c r="AO97" s="40">
        <f>'[3]methanogen M06-L TZVP smd redo'!AK97</f>
        <v>1.0728</v>
      </c>
      <c r="AP97" s="40">
        <f>PRODUCT('[3]methanogen M06-L TZVP smd redo'!AD97:AF97)^(1/3)</f>
        <v>4.0423137668099542</v>
      </c>
      <c r="AQ97" s="40">
        <f>'[3]methanogen M06-L TZVP smd redo'!BA97</f>
        <v>1.0630500000000001</v>
      </c>
      <c r="AR97" s="40">
        <f>PRODUCT('[3]methanogen M06-L TZVP smd redo'!AT97:AV97)^(1/3)</f>
        <v>3.9577844986799451</v>
      </c>
      <c r="AS97" s="41">
        <f>'[3]methanogen M06-L TZVP smd redo'!FO97</f>
        <v>1.0653300000000001</v>
      </c>
      <c r="AT97" s="40">
        <f>'[3]methanogen M06-L TZVP smd redo'!FK97</f>
        <v>3.9062899999999998</v>
      </c>
      <c r="AU97" s="40">
        <f>'[3]methanogen M06-L TZVP smd redo'!CD97</f>
        <v>3.9333200000000001</v>
      </c>
      <c r="AV97" s="40">
        <f>'[3]methanogen M06-L TZVP smd redo'!CG97</f>
        <v>2.6773899999999999</v>
      </c>
      <c r="AW97" s="40">
        <f>'[3]methanogen M06-L TZVP smd redo'!CK97</f>
        <v>1.0709</v>
      </c>
      <c r="AX97" s="40">
        <f>PRODUCT('[3]methanogen M06-L TZVP smd redo'!CN97:CP97)^(1/3)</f>
        <v>3.9139852463918281</v>
      </c>
      <c r="AY97" s="40">
        <f>'[3]methanogen M06-L TZVP smd redo'!DH97</f>
        <v>1.07118</v>
      </c>
      <c r="AZ97" s="40">
        <f>PRODUCT('[3]methanogen M06-L TZVP smd redo'!DJ97:DL97)^(1/3)</f>
        <v>3.9352982732357331</v>
      </c>
      <c r="BA97" s="40">
        <f>'[3]methanogen M06-L TZVP smd redo'!EI97</f>
        <v>1.07453</v>
      </c>
      <c r="BB97" s="40">
        <f>PRODUCT('[3]methanogen M06-L TZVP smd redo'!EJ97:EL97)^(1/3)</f>
        <v>4.0890082951772273</v>
      </c>
      <c r="BC97" s="40"/>
      <c r="BD97" s="44">
        <f>'[4]methanogen M06-L TZVP smd redo'!H97</f>
        <v>4.3530899999999999</v>
      </c>
      <c r="BE97" s="44">
        <f>'[4]methanogen M06-L TZVP smd redo'!M97</f>
        <v>4.1876899999999999</v>
      </c>
      <c r="BF97" s="44">
        <f>'[4]methanogen M06-L TZVP smd redo'!R97</f>
        <v>4.4117800000000003</v>
      </c>
      <c r="BG97" s="44">
        <f>'[4]methanogen M06-L TZVP smd redo'!Y97</f>
        <v>4.4890999999999996</v>
      </c>
      <c r="BH97" s="44">
        <f>'[4]methanogen M06-L TZVP smd redo'!Z97</f>
        <v>4.5046099999999996</v>
      </c>
      <c r="BI97" s="44">
        <f>PRODUCT('[4]methanogen M06-L TZVP smd redo'!AL97:AN97)^(1/3)</f>
        <v>4.3471212802250907</v>
      </c>
      <c r="BJ97" s="133">
        <f>PRODUCT('[4]methanogen M06-L TZVP smd redo'!BC97:BE97)^(1/3)</f>
        <v>4.2181301405091798</v>
      </c>
      <c r="BK97" s="133">
        <f>'[4]methanogen M06-L TZVP smd redo'!ER97</f>
        <v>4.1724199999999998</v>
      </c>
      <c r="BL97" s="40">
        <f>PRODUCT('[4]methanogen M06-L TZVP smd redo'!DZ97:EB97)^(1/3)</f>
        <v>4.4047250252250798</v>
      </c>
      <c r="BM97" s="40">
        <f>PRODUCT('[4]methanogen M06-L TZVP smd redo'!CI97:CK97)^(1/3)</f>
        <v>4.2018169536766292</v>
      </c>
      <c r="BN97" s="40">
        <f>PRODUCT('[4]methanogen M06-L TZVP smd redo'!DD97:DF97)^(1/3)</f>
        <v>4.2258281182317976</v>
      </c>
      <c r="BO97" s="40"/>
      <c r="BP97" s="45">
        <f t="shared" si="75"/>
        <v>1.1338370638320443</v>
      </c>
      <c r="BQ97" s="45">
        <f t="shared" si="76"/>
        <v>1.0394967153729144</v>
      </c>
      <c r="BR97" s="45">
        <f t="shared" si="77"/>
        <v>0.94920644275099841</v>
      </c>
      <c r="BS97" s="45">
        <f t="shared" si="78"/>
        <v>0.97939222263414605</v>
      </c>
      <c r="BT97" s="45">
        <f t="shared" si="79"/>
        <v>1.0362282783531529</v>
      </c>
      <c r="BU97" s="45">
        <f t="shared" si="80"/>
        <v>1.0326603999802733</v>
      </c>
      <c r="BV97" s="45">
        <f t="shared" si="81"/>
        <v>1.030580170696284</v>
      </c>
      <c r="BW97" s="45">
        <f t="shared" si="82"/>
        <v>1.0109553066348018</v>
      </c>
      <c r="BX97" s="45">
        <f t="shared" si="83"/>
        <v>0.95460399786148686</v>
      </c>
      <c r="BY97" s="45">
        <f t="shared" si="84"/>
        <v>0.51450983834176123</v>
      </c>
      <c r="BZ97" s="45">
        <f t="shared" si="85"/>
        <v>0.97615456493090458</v>
      </c>
      <c r="CA97" s="45">
        <f t="shared" si="86"/>
        <v>0.68214595834072311</v>
      </c>
      <c r="CB97" s="45">
        <f t="shared" si="87"/>
        <v>1.0442363982381482</v>
      </c>
      <c r="CC97" s="45">
        <f t="shared" si="88"/>
        <v>0.99431799782589947</v>
      </c>
      <c r="CD97" s="45">
        <f t="shared" si="89"/>
        <v>0.97209804968058944</v>
      </c>
      <c r="CE97" s="39"/>
      <c r="CF97" s="75">
        <f t="shared" si="106"/>
        <v>125.60751229442246</v>
      </c>
      <c r="CG97" s="75">
        <f t="shared" si="107"/>
        <v>38.736668496522213</v>
      </c>
      <c r="CH97" s="75">
        <f t="shared" si="108"/>
        <v>-52.128966884568548</v>
      </c>
      <c r="CI97" s="75">
        <f t="shared" si="109"/>
        <v>-20.823080694861396</v>
      </c>
      <c r="CJ97" s="75">
        <f t="shared" si="110"/>
        <v>35.587465465425581</v>
      </c>
      <c r="CK97" s="75">
        <f t="shared" si="111"/>
        <v>32.138384857805399</v>
      </c>
      <c r="CL97" s="75">
        <f t="shared" si="112"/>
        <v>30.121916183788041</v>
      </c>
      <c r="CM97" s="75">
        <f t="shared" si="113"/>
        <v>10.89573197393373</v>
      </c>
      <c r="CN97" s="75">
        <f t="shared" si="114"/>
        <v>-46.458686422581202</v>
      </c>
      <c r="CO97" s="75">
        <f t="shared" si="115"/>
        <v>-664.54060174943731</v>
      </c>
      <c r="CP97" s="75">
        <f t="shared" si="116"/>
        <v>-24.134339399675486</v>
      </c>
      <c r="CQ97" s="75">
        <f t="shared" si="117"/>
        <v>-382.51162887430223</v>
      </c>
      <c r="CR97" s="75">
        <f t="shared" si="118"/>
        <v>43.285898921902081</v>
      </c>
      <c r="CS97" s="75">
        <f t="shared" si="119"/>
        <v>-5.6982061583216685</v>
      </c>
      <c r="CT97" s="75">
        <f t="shared" si="120"/>
        <v>-28.298605452168605</v>
      </c>
      <c r="CU97" s="130"/>
      <c r="CV97" s="45">
        <f t="shared" si="90"/>
        <v>0.99792871256969207</v>
      </c>
      <c r="CW97" s="45">
        <f t="shared" si="91"/>
        <v>1.0001191658630315</v>
      </c>
      <c r="CX97" s="45">
        <f t="shared" si="92"/>
        <v>0.99960080570776055</v>
      </c>
      <c r="CY97" s="45">
        <f t="shared" si="93"/>
        <v>1.0000970392772928</v>
      </c>
      <c r="CZ97" s="45">
        <f t="shared" si="94"/>
        <v>0.99983197449628547</v>
      </c>
      <c r="DA97" s="45">
        <f t="shared" si="95"/>
        <v>0.99975635622531234</v>
      </c>
      <c r="DB97" s="45">
        <f t="shared" si="96"/>
        <v>0.99985916414172593</v>
      </c>
      <c r="DC97" s="45">
        <f t="shared" si="97"/>
        <v>0.99994188481616186</v>
      </c>
      <c r="DD97" s="45">
        <f t="shared" si="98"/>
        <v>0.99782149406339804</v>
      </c>
      <c r="DE97" s="45">
        <f t="shared" si="99"/>
        <v>0.99782149406339826</v>
      </c>
      <c r="DF97" s="45">
        <f t="shared" si="100"/>
        <v>0.9975783810681198</v>
      </c>
      <c r="DG97" s="45">
        <f t="shared" si="101"/>
        <v>0.99737991997449915</v>
      </c>
      <c r="DH97" s="45">
        <f t="shared" si="102"/>
        <v>0.99992660852115434</v>
      </c>
      <c r="DI97" s="45">
        <f t="shared" si="103"/>
        <v>0.99999380154191164</v>
      </c>
      <c r="DJ97" s="45">
        <f t="shared" si="104"/>
        <v>1.000043167429054</v>
      </c>
    </row>
    <row r="98" spans="1:114" x14ac:dyDescent="0.2">
      <c r="A98" s="43">
        <v>188</v>
      </c>
      <c r="B98" s="43">
        <f t="shared" si="73"/>
        <v>461.15</v>
      </c>
      <c r="C98" s="44">
        <f t="shared" si="105"/>
        <v>2.1684918139434024</v>
      </c>
      <c r="E98" s="40">
        <f>'[4]methanogen M06-L TZVP smd redo'!I98</f>
        <v>2.0560456235554359</v>
      </c>
      <c r="F98" s="40">
        <f>'[4]methanogen M06-L TZVP smd redo'!N98</f>
        <v>1.9371721825554022</v>
      </c>
      <c r="G98" s="40">
        <f>'[4]methanogen M06-L TZVP smd redo'!S98</f>
        <v>2.3455509618208747</v>
      </c>
      <c r="H98" s="40">
        <f>'[4]methanogen M06-L TZVP smd redo'!AB98</f>
        <v>2.1624108920941243</v>
      </c>
      <c r="I98" s="40">
        <f>'[4]methanogen M06-L TZVP smd redo'!AS98</f>
        <v>2.4099407100230952</v>
      </c>
      <c r="J98" s="40">
        <f>'[4]methanogen M06-L TZVP smd redo'!BJ98</f>
        <v>2.544140419308949</v>
      </c>
      <c r="K98" s="40">
        <f>'[4]methanogen M06-L TZVP smd redo'!EV98</f>
        <v>2.6084399660499802</v>
      </c>
      <c r="L98" s="40">
        <f>'[4]methanogen M06-L TZVP smd redo'!CL98</f>
        <v>2.445114564284756</v>
      </c>
      <c r="M98" s="40">
        <f>'[4]methanogen M06-L TZVP smd redo'!DG98</f>
        <v>2.4588234115421326</v>
      </c>
      <c r="N98" s="40">
        <f>'[4]methanogen M06-L TZVP smd redo'!EC98</f>
        <v>2.4732542506640254</v>
      </c>
      <c r="AA98" s="40">
        <f t="shared" si="74"/>
        <v>2.6900035712299113</v>
      </c>
      <c r="AB98" s="40"/>
      <c r="AC98" s="40">
        <f>EXP('d-beta'!Y99/1000)*'[3]methanogen M06-L TZVP smd redo'!EZ98</f>
        <v>4.4332496571358764</v>
      </c>
      <c r="AD98" s="40">
        <f>'[3]methanogen M06-L TZVP smd redo'!ET98</f>
        <v>2.1117599999999999</v>
      </c>
      <c r="AE98" s="40">
        <f>'[3]methanogen M06-L TZVP smd redo'!ER98</f>
        <v>1.10307</v>
      </c>
      <c r="AF98" s="40">
        <f>'[3]methanogen M06-L TZVP smd redo'!K98</f>
        <v>1.09138</v>
      </c>
      <c r="AG98" s="40">
        <f>'[3]methanogen M06-L TZVP smd redo'!J98</f>
        <v>3.9436499999999999</v>
      </c>
      <c r="AH98" s="40">
        <f>'[3]methanogen M06-L TZVP smd redo'!O98</f>
        <v>1.0870599999999999</v>
      </c>
      <c r="AI98" s="40">
        <f>'[3]methanogen M06-L TZVP smd redo'!N98</f>
        <v>3.8099799999999999</v>
      </c>
      <c r="AJ98" s="40">
        <f>'[3]methanogen M06-L TZVP smd redo'!S98</f>
        <v>1.08884</v>
      </c>
      <c r="AK98" s="40">
        <f>'[3]methanogen M06-L TZVP smd redo'!R98</f>
        <v>4.0050800000000004</v>
      </c>
      <c r="AL98" s="40">
        <f>'[3]methanogen M06-L TZVP smd redo'!Y98</f>
        <v>1.0782799999999999</v>
      </c>
      <c r="AM98" s="40">
        <f>'[3]methanogen M06-L TZVP smd redo'!W98</f>
        <v>4.1284599999999996</v>
      </c>
      <c r="AN98" s="40">
        <f>'[3]methanogen M06-L TZVP smd redo'!V98</f>
        <v>4.1145399999999999</v>
      </c>
      <c r="AO98" s="40">
        <f>'[3]methanogen M06-L TZVP smd redo'!AK98</f>
        <v>1.0723</v>
      </c>
      <c r="AP98" s="40">
        <f>PRODUCT('[3]methanogen M06-L TZVP smd redo'!AD98:AF98)^(1/3)</f>
        <v>4.0073729034463188</v>
      </c>
      <c r="AQ98" s="40">
        <f>'[3]methanogen M06-L TZVP smd redo'!BA98</f>
        <v>1.06263</v>
      </c>
      <c r="AR98" s="40">
        <f>PRODUCT('[3]methanogen M06-L TZVP smd redo'!AT98:AV98)^(1/3)</f>
        <v>3.9242613212028838</v>
      </c>
      <c r="AS98" s="41">
        <f>'[3]methanogen M06-L TZVP smd redo'!FO98</f>
        <v>1.0649200000000001</v>
      </c>
      <c r="AT98" s="40">
        <f>'[3]methanogen M06-L TZVP smd redo'!FK98</f>
        <v>3.8741300000000001</v>
      </c>
      <c r="AU98" s="40">
        <f>'[3]methanogen M06-L TZVP smd redo'!CD98</f>
        <v>3.8994599999999999</v>
      </c>
      <c r="AV98" s="40">
        <f>'[3]methanogen M06-L TZVP smd redo'!CG98</f>
        <v>2.6609500000000001</v>
      </c>
      <c r="AW98" s="40">
        <f>'[3]methanogen M06-L TZVP smd redo'!CK98</f>
        <v>1.0704199999999999</v>
      </c>
      <c r="AX98" s="40">
        <f>PRODUCT('[3]methanogen M06-L TZVP smd redo'!CN98:CP98)^(1/3)</f>
        <v>3.8811579674409726</v>
      </c>
      <c r="AY98" s="40">
        <f>'[3]methanogen M06-L TZVP smd redo'!DH98</f>
        <v>1.0706899999999999</v>
      </c>
      <c r="AZ98" s="40">
        <f>PRODUCT('[3]methanogen M06-L TZVP smd redo'!DJ98:DL98)^(1/3)</f>
        <v>3.9021801469298056</v>
      </c>
      <c r="BA98" s="40">
        <f>'[3]methanogen M06-L TZVP smd redo'!EI98</f>
        <v>1.07403</v>
      </c>
      <c r="BB98" s="40">
        <f>PRODUCT('[3]methanogen M06-L TZVP smd redo'!EJ98:EL98)^(1/3)</f>
        <v>4.0534062480343174</v>
      </c>
      <c r="BC98" s="40"/>
      <c r="BD98" s="44">
        <f>'[4]methanogen M06-L TZVP smd redo'!H98</f>
        <v>4.3128700000000002</v>
      </c>
      <c r="BE98" s="44">
        <f>'[4]methanogen M06-L TZVP smd redo'!M98</f>
        <v>4.1497000000000002</v>
      </c>
      <c r="BF98" s="44">
        <f>'[4]methanogen M06-L TZVP smd redo'!R98</f>
        <v>4.3711200000000003</v>
      </c>
      <c r="BG98" s="44">
        <f>'[4]methanogen M06-L TZVP smd redo'!Y98</f>
        <v>4.4462200000000003</v>
      </c>
      <c r="BH98" s="44">
        <f>'[4]methanogen M06-L TZVP smd redo'!Z98</f>
        <v>4.4615999999999998</v>
      </c>
      <c r="BI98" s="44">
        <f>PRODUCT('[4]methanogen M06-L TZVP smd redo'!AL98:AN98)^(1/3)</f>
        <v>4.3074617349642956</v>
      </c>
      <c r="BJ98" s="133">
        <f>PRODUCT('[4]methanogen M06-L TZVP smd redo'!BC98:BE98)^(1/3)</f>
        <v>4.1806469694865633</v>
      </c>
      <c r="BK98" s="133">
        <f>'[4]methanogen M06-L TZVP smd redo'!ER98</f>
        <v>4.1364000000000001</v>
      </c>
      <c r="BL98" s="40">
        <f>PRODUCT('[4]methanogen M06-L TZVP smd redo'!DZ98:EB98)^(1/3)</f>
        <v>4.3642471752752572</v>
      </c>
      <c r="BM98" s="40">
        <f>PRODUCT('[4]methanogen M06-L TZVP smd redo'!CI98:CK98)^(1/3)</f>
        <v>4.1646272644395852</v>
      </c>
      <c r="BN98" s="40">
        <f>PRODUCT('[4]methanogen M06-L TZVP smd redo'!DD98:DF98)^(1/3)</f>
        <v>4.1882982878433044</v>
      </c>
      <c r="BO98" s="40"/>
      <c r="BP98" s="45">
        <f t="shared" si="75"/>
        <v>1.1338585905202037</v>
      </c>
      <c r="BQ98" s="45">
        <f t="shared" si="76"/>
        <v>1.0393209147649227</v>
      </c>
      <c r="BR98" s="45">
        <f t="shared" si="77"/>
        <v>0.94934479035121433</v>
      </c>
      <c r="BS98" s="45">
        <f t="shared" si="78"/>
        <v>0.97972027972027986</v>
      </c>
      <c r="BT98" s="45">
        <f t="shared" si="79"/>
        <v>1.0357840126087579</v>
      </c>
      <c r="BU98" s="45">
        <f t="shared" si="80"/>
        <v>1.0322134643494065</v>
      </c>
      <c r="BV98" s="45">
        <f t="shared" si="81"/>
        <v>1.0303337656595546</v>
      </c>
      <c r="BW98" s="45">
        <f t="shared" si="82"/>
        <v>1.0106969755068569</v>
      </c>
      <c r="BX98" s="45">
        <f t="shared" si="83"/>
        <v>0.9549433060892174</v>
      </c>
      <c r="BY98" s="45">
        <f t="shared" si="84"/>
        <v>0.51715136866821698</v>
      </c>
      <c r="BZ98" s="45">
        <f t="shared" si="85"/>
        <v>0.97614557888460307</v>
      </c>
      <c r="CA98" s="45">
        <f t="shared" si="86"/>
        <v>0.68359087576153177</v>
      </c>
      <c r="CB98" s="45">
        <f t="shared" si="87"/>
        <v>1.0439166968961366</v>
      </c>
      <c r="CC98" s="45">
        <f t="shared" si="88"/>
        <v>0.99434829570939942</v>
      </c>
      <c r="CD98" s="45">
        <f t="shared" si="89"/>
        <v>0.97233557615759547</v>
      </c>
      <c r="CE98" s="39"/>
      <c r="CF98" s="75">
        <f t="shared" si="106"/>
        <v>125.62649781227067</v>
      </c>
      <c r="CG98" s="75">
        <f t="shared" si="107"/>
        <v>38.567533305573164</v>
      </c>
      <c r="CH98" s="75">
        <f t="shared" si="108"/>
        <v>-51.983226703267526</v>
      </c>
      <c r="CI98" s="75">
        <f t="shared" si="109"/>
        <v>-20.488176916945815</v>
      </c>
      <c r="CJ98" s="75">
        <f t="shared" si="110"/>
        <v>35.158640064011728</v>
      </c>
      <c r="CK98" s="75">
        <f t="shared" si="111"/>
        <v>31.705490969643993</v>
      </c>
      <c r="CL98" s="75">
        <f t="shared" si="112"/>
        <v>29.882794080184564</v>
      </c>
      <c r="CM98" s="75">
        <f t="shared" si="113"/>
        <v>10.640167620327576</v>
      </c>
      <c r="CN98" s="75">
        <f t="shared" si="114"/>
        <v>-46.103305615203844</v>
      </c>
      <c r="CO98" s="75">
        <f t="shared" si="115"/>
        <v>-659.41966460238154</v>
      </c>
      <c r="CP98" s="75">
        <f t="shared" si="116"/>
        <v>-24.143544998855546</v>
      </c>
      <c r="CQ98" s="75">
        <f t="shared" si="117"/>
        <v>-380.39567516516132</v>
      </c>
      <c r="CR98" s="75">
        <f t="shared" si="118"/>
        <v>42.979694031796591</v>
      </c>
      <c r="CS98" s="75">
        <f t="shared" si="119"/>
        <v>-5.6677356026524865</v>
      </c>
      <c r="CT98" s="75">
        <f t="shared" si="120"/>
        <v>-28.054291143846431</v>
      </c>
      <c r="CU98" s="130"/>
      <c r="CV98" s="45">
        <f t="shared" si="90"/>
        <v>0.99794817302631411</v>
      </c>
      <c r="CW98" s="45">
        <f t="shared" si="91"/>
        <v>1.000118643607903</v>
      </c>
      <c r="CX98" s="45">
        <f t="shared" si="92"/>
        <v>0.99959257685248992</v>
      </c>
      <c r="CY98" s="45">
        <f t="shared" si="93"/>
        <v>1.0001069991811971</v>
      </c>
      <c r="CZ98" s="45">
        <f t="shared" si="94"/>
        <v>0.99982878419296284</v>
      </c>
      <c r="DA98" s="45">
        <f t="shared" si="95"/>
        <v>0.9997530652801051</v>
      </c>
      <c r="DB98" s="45">
        <f t="shared" si="96"/>
        <v>0.99986614084719549</v>
      </c>
      <c r="DC98" s="45">
        <f t="shared" si="97"/>
        <v>0.99993586773841314</v>
      </c>
      <c r="DD98" s="45">
        <f t="shared" si="98"/>
        <v>0.99784225503911184</v>
      </c>
      <c r="DE98" s="45">
        <f t="shared" si="99"/>
        <v>0.99784225503911161</v>
      </c>
      <c r="DF98" s="45">
        <f t="shared" si="100"/>
        <v>0.99759585314136423</v>
      </c>
      <c r="DG98" s="45">
        <f t="shared" si="101"/>
        <v>0.99739834629146129</v>
      </c>
      <c r="DH98" s="45">
        <f t="shared" si="102"/>
        <v>0.9999292937180646</v>
      </c>
      <c r="DI98" s="45">
        <f t="shared" si="103"/>
        <v>0.99998632477769922</v>
      </c>
      <c r="DJ98" s="45">
        <f t="shared" si="104"/>
        <v>1.0000487651803256</v>
      </c>
    </row>
    <row r="99" spans="1:114" x14ac:dyDescent="0.2">
      <c r="A99" s="43">
        <v>190</v>
      </c>
      <c r="B99" s="43">
        <f t="shared" si="73"/>
        <v>463.15</v>
      </c>
      <c r="C99" s="44">
        <f t="shared" si="105"/>
        <v>2.1591277124041888</v>
      </c>
      <c r="E99" s="40">
        <f>'[4]methanogen M06-L TZVP smd redo'!I99</f>
        <v>2.0357791846017381</v>
      </c>
      <c r="F99" s="40">
        <f>'[4]methanogen M06-L TZVP smd redo'!N99</f>
        <v>1.9177282532056861</v>
      </c>
      <c r="G99" s="40">
        <f>'[4]methanogen M06-L TZVP smd redo'!S99</f>
        <v>2.3319391265814726</v>
      </c>
      <c r="H99" s="40">
        <f>'[4]methanogen M06-L TZVP smd redo'!AB99</f>
        <v>2.1484496471144698</v>
      </c>
      <c r="I99" s="40">
        <f>'[4]methanogen M06-L TZVP smd redo'!AS99</f>
        <v>2.3870290458614107</v>
      </c>
      <c r="J99" s="40">
        <f>'[4]methanogen M06-L TZVP smd redo'!BJ99</f>
        <v>2.5281054740651232</v>
      </c>
      <c r="K99" s="40">
        <f>'[4]methanogen M06-L TZVP smd redo'!EV99</f>
        <v>2.5866682256270312</v>
      </c>
      <c r="L99" s="40">
        <f>'[4]methanogen M06-L TZVP smd redo'!CL99</f>
        <v>2.4182164498891545</v>
      </c>
      <c r="M99" s="40">
        <f>'[4]methanogen M06-L TZVP smd redo'!DG99</f>
        <v>2.4305647646110096</v>
      </c>
      <c r="N99" s="40">
        <f>'[4]methanogen M06-L TZVP smd redo'!EC99</f>
        <v>2.4477557308799636</v>
      </c>
      <c r="AA99" s="40">
        <f t="shared" si="74"/>
        <v>2.6673529872696404</v>
      </c>
      <c r="AB99" s="40"/>
      <c r="AC99" s="40">
        <f>EXP('d-beta'!Y100/1000)*'[3]methanogen M06-L TZVP smd redo'!EZ99</f>
        <v>4.3954773539633196</v>
      </c>
      <c r="AD99" s="40">
        <f>'[3]methanogen M06-L TZVP smd redo'!ET99</f>
        <v>2.10364</v>
      </c>
      <c r="AE99" s="40">
        <f>'[3]methanogen M06-L TZVP smd redo'!ER99</f>
        <v>1.10239</v>
      </c>
      <c r="AF99" s="40">
        <f>'[3]methanogen M06-L TZVP smd redo'!K99</f>
        <v>1.09074</v>
      </c>
      <c r="AG99" s="40">
        <f>'[3]methanogen M06-L TZVP smd redo'!J99</f>
        <v>3.9099400000000002</v>
      </c>
      <c r="AH99" s="40">
        <f>'[3]methanogen M06-L TZVP smd redo'!O99</f>
        <v>1.0864400000000001</v>
      </c>
      <c r="AI99" s="40">
        <f>'[3]methanogen M06-L TZVP smd redo'!N99</f>
        <v>3.7779799999999999</v>
      </c>
      <c r="AJ99" s="40">
        <f>'[3]methanogen M06-L TZVP smd redo'!S99</f>
        <v>1.0882000000000001</v>
      </c>
      <c r="AK99" s="40">
        <f>'[3]methanogen M06-L TZVP smd redo'!R99</f>
        <v>3.9708999999999999</v>
      </c>
      <c r="AL99" s="40">
        <f>'[3]methanogen M06-L TZVP smd redo'!Y99</f>
        <v>1.0777099999999999</v>
      </c>
      <c r="AM99" s="40">
        <f>'[3]methanogen M06-L TZVP smd redo'!W99</f>
        <v>4.0916499999999996</v>
      </c>
      <c r="AN99" s="40">
        <f>'[3]methanogen M06-L TZVP smd redo'!V99</f>
        <v>4.0778299999999996</v>
      </c>
      <c r="AO99" s="40">
        <f>'[3]methanogen M06-L TZVP smd redo'!AK99</f>
        <v>1.0718099999999999</v>
      </c>
      <c r="AP99" s="40">
        <f>PRODUCT('[3]methanogen M06-L TZVP smd redo'!AD99:AF99)^(1/3)</f>
        <v>3.9730584333321413</v>
      </c>
      <c r="AQ99" s="40">
        <f>'[3]methanogen M06-L TZVP smd redo'!BA99</f>
        <v>1.0622100000000001</v>
      </c>
      <c r="AR99" s="40">
        <f>PRODUCT('[3]methanogen M06-L TZVP smd redo'!AT99:AV99)^(1/3)</f>
        <v>3.8913248034930761</v>
      </c>
      <c r="AS99" s="41">
        <f>'[3]methanogen M06-L TZVP smd redo'!FO99</f>
        <v>1.0645199999999999</v>
      </c>
      <c r="AT99" s="40">
        <f>'[3]methanogen M06-L TZVP smd redo'!FK99</f>
        <v>3.8425199999999999</v>
      </c>
      <c r="AU99" s="40">
        <f>'[3]methanogen M06-L TZVP smd redo'!CD99</f>
        <v>3.8662100000000001</v>
      </c>
      <c r="AV99" s="40">
        <f>'[3]methanogen M06-L TZVP smd redo'!CG99</f>
        <v>2.6447699999999998</v>
      </c>
      <c r="AW99" s="40">
        <f>'[3]methanogen M06-L TZVP smd redo'!CK99</f>
        <v>1.06995</v>
      </c>
      <c r="AX99" s="40">
        <f>PRODUCT('[3]methanogen M06-L TZVP smd redo'!CN99:CP99)^(1/3)</f>
        <v>3.8489138010456863</v>
      </c>
      <c r="AY99" s="40">
        <f>'[3]methanogen M06-L TZVP smd redo'!DH99</f>
        <v>1.0702199999999999</v>
      </c>
      <c r="AZ99" s="40">
        <f>PRODUCT('[3]methanogen M06-L TZVP smd redo'!DJ99:DL99)^(1/3)</f>
        <v>3.8696517673197213</v>
      </c>
      <c r="BA99" s="40">
        <f>'[3]methanogen M06-L TZVP smd redo'!EI99</f>
        <v>1.0735399999999999</v>
      </c>
      <c r="BB99" s="40">
        <f>PRODUCT('[3]methanogen M06-L TZVP smd redo'!EJ99:EL99)^(1/3)</f>
        <v>4.0184340432915269</v>
      </c>
      <c r="BC99" s="40"/>
      <c r="BD99" s="44">
        <f>'[4]methanogen M06-L TZVP smd redo'!H99</f>
        <v>4.2734100000000002</v>
      </c>
      <c r="BE99" s="44">
        <f>'[4]methanogen M06-L TZVP smd redo'!M99</f>
        <v>4.1124200000000002</v>
      </c>
      <c r="BF99" s="44">
        <f>'[4]methanogen M06-L TZVP smd redo'!R99</f>
        <v>4.3312099999999996</v>
      </c>
      <c r="BG99" s="44">
        <f>'[4]methanogen M06-L TZVP smd redo'!Y99</f>
        <v>4.4041600000000001</v>
      </c>
      <c r="BH99" s="44">
        <f>'[4]methanogen M06-L TZVP smd redo'!Z99</f>
        <v>4.4194100000000001</v>
      </c>
      <c r="BI99" s="44">
        <f>PRODUCT('[4]methanogen M06-L TZVP smd redo'!AL99:AN99)^(1/3)</f>
        <v>4.2685285974113247</v>
      </c>
      <c r="BJ99" s="133">
        <f>PRODUCT('[4]methanogen M06-L TZVP smd redo'!BC99:BE99)^(1/3)</f>
        <v>4.1438538010994588</v>
      </c>
      <c r="BK99" s="133">
        <f>'[4]methanogen M06-L TZVP smd redo'!ER99</f>
        <v>4.1010200000000001</v>
      </c>
      <c r="BL99" s="40">
        <f>PRODUCT('[4]methanogen M06-L TZVP smd redo'!DZ99:EB99)^(1/3)</f>
        <v>4.3245091778940727</v>
      </c>
      <c r="BM99" s="40">
        <f>PRODUCT('[4]methanogen M06-L TZVP smd redo'!CI99:CK99)^(1/3)</f>
        <v>4.1281038881881456</v>
      </c>
      <c r="BN99" s="40">
        <f>PRODUCT('[4]methanogen M06-L TZVP smd redo'!DD99:DF99)^(1/3)</f>
        <v>4.1514446036010932</v>
      </c>
      <c r="BO99" s="40"/>
      <c r="BP99" s="45">
        <f t="shared" si="75"/>
        <v>1.1338790989480587</v>
      </c>
      <c r="BQ99" s="45">
        <f t="shared" si="76"/>
        <v>1.0391472660866352</v>
      </c>
      <c r="BR99" s="45">
        <f t="shared" si="77"/>
        <v>0.94948524777140808</v>
      </c>
      <c r="BS99" s="45">
        <f t="shared" si="78"/>
        <v>0.98004258486992601</v>
      </c>
      <c r="BT99" s="45">
        <f t="shared" si="79"/>
        <v>1.0353474034776711</v>
      </c>
      <c r="BU99" s="45">
        <f t="shared" si="80"/>
        <v>1.0317747438006928</v>
      </c>
      <c r="BV99" s="45">
        <f t="shared" si="81"/>
        <v>1.0300866783183293</v>
      </c>
      <c r="BW99" s="45">
        <f t="shared" si="82"/>
        <v>1.0104446701307135</v>
      </c>
      <c r="BX99" s="45">
        <f t="shared" si="83"/>
        <v>0.9552808531025212</v>
      </c>
      <c r="BY99" s="45">
        <f t="shared" si="84"/>
        <v>0.51977699447794812</v>
      </c>
      <c r="BZ99" s="45">
        <f t="shared" si="85"/>
        <v>0.97613336399500572</v>
      </c>
      <c r="CA99" s="45">
        <f t="shared" si="86"/>
        <v>0.68502497956605923</v>
      </c>
      <c r="CB99" s="45">
        <f t="shared" si="87"/>
        <v>1.0435959822585155</v>
      </c>
      <c r="CC99" s="45">
        <f t="shared" si="88"/>
        <v>0.99437768833704265</v>
      </c>
      <c r="CD99" s="45">
        <f t="shared" si="89"/>
        <v>0.97257040895046654</v>
      </c>
      <c r="CE99" s="39"/>
      <c r="CF99" s="75">
        <f t="shared" si="106"/>
        <v>125.64458493755932</v>
      </c>
      <c r="CG99" s="75">
        <f t="shared" si="107"/>
        <v>38.400440366367917</v>
      </c>
      <c r="CH99" s="75">
        <f t="shared" si="108"/>
        <v>-51.835285689453784</v>
      </c>
      <c r="CI99" s="75">
        <f t="shared" si="109"/>
        <v>-20.159254312710843</v>
      </c>
      <c r="CJ99" s="75">
        <f t="shared" si="110"/>
        <v>34.737025931597692</v>
      </c>
      <c r="CK99" s="75">
        <f t="shared" si="111"/>
        <v>31.280371723721245</v>
      </c>
      <c r="CL99" s="75">
        <f t="shared" si="112"/>
        <v>29.642952407935699</v>
      </c>
      <c r="CM99" s="75">
        <f t="shared" si="113"/>
        <v>10.390501420040662</v>
      </c>
      <c r="CN99" s="75">
        <f t="shared" si="114"/>
        <v>-45.7498947181708</v>
      </c>
      <c r="CO99" s="75">
        <f t="shared" si="115"/>
        <v>-654.35541616520663</v>
      </c>
      <c r="CP99" s="75">
        <f t="shared" si="116"/>
        <v>-24.156058466402854</v>
      </c>
      <c r="CQ99" s="75">
        <f t="shared" si="117"/>
        <v>-378.29997486500463</v>
      </c>
      <c r="CR99" s="75">
        <f t="shared" si="118"/>
        <v>42.672424386589555</v>
      </c>
      <c r="CS99" s="75">
        <f t="shared" si="119"/>
        <v>-5.6381763492599521</v>
      </c>
      <c r="CT99" s="75">
        <f t="shared" si="120"/>
        <v>-27.812806161219665</v>
      </c>
      <c r="CU99" s="130"/>
      <c r="CV99" s="45">
        <f t="shared" si="90"/>
        <v>0.99796835679235096</v>
      </c>
      <c r="CW99" s="45">
        <f t="shared" si="91"/>
        <v>1.0001178249751124</v>
      </c>
      <c r="CX99" s="45">
        <f t="shared" si="92"/>
        <v>0.99958675279395304</v>
      </c>
      <c r="CY99" s="45">
        <f t="shared" si="93"/>
        <v>1.000109758664431</v>
      </c>
      <c r="CZ99" s="45">
        <f t="shared" si="94"/>
        <v>0.99983530068155391</v>
      </c>
      <c r="DA99" s="45">
        <f t="shared" si="95"/>
        <v>0.99976198874104161</v>
      </c>
      <c r="DB99" s="45">
        <f t="shared" si="96"/>
        <v>0.99985927932849628</v>
      </c>
      <c r="DC99" s="45">
        <f t="shared" si="97"/>
        <v>0.999941588340023</v>
      </c>
      <c r="DD99" s="45">
        <f t="shared" si="98"/>
        <v>0.99785615629314062</v>
      </c>
      <c r="DE99" s="45">
        <f t="shared" si="99"/>
        <v>0.99785615629314062</v>
      </c>
      <c r="DF99" s="45">
        <f t="shared" si="100"/>
        <v>0.99761865529312199</v>
      </c>
      <c r="DG99" s="45">
        <f t="shared" si="101"/>
        <v>0.99742000536451902</v>
      </c>
      <c r="DH99" s="45">
        <f t="shared" si="102"/>
        <v>0.99991985287719465</v>
      </c>
      <c r="DI99" s="45">
        <f t="shared" si="103"/>
        <v>0.99998768162588436</v>
      </c>
      <c r="DJ99" s="45">
        <f t="shared" si="104"/>
        <v>1.0000434320451963</v>
      </c>
    </row>
    <row r="100" spans="1:114" x14ac:dyDescent="0.2">
      <c r="A100" s="43">
        <v>192</v>
      </c>
      <c r="B100" s="43">
        <f t="shared" si="73"/>
        <v>465.15</v>
      </c>
      <c r="C100" s="44">
        <f t="shared" si="105"/>
        <v>2.1498441363001182</v>
      </c>
      <c r="E100" s="40">
        <f>'[4]methanogen M06-L TZVP smd redo'!I100</f>
        <v>2.0176116678962686</v>
      </c>
      <c r="F100" s="40">
        <f>'[4]methanogen M06-L TZVP smd redo'!N100</f>
        <v>1.9028831913854294</v>
      </c>
      <c r="G100" s="40">
        <f>'[4]methanogen M06-L TZVP smd redo'!S100</f>
        <v>2.3159337917411094</v>
      </c>
      <c r="H100" s="40">
        <f>'[4]methanogen M06-L TZVP smd redo'!AB100</f>
        <v>2.1213175196173051</v>
      </c>
      <c r="I100" s="40">
        <f>'[4]methanogen M06-L TZVP smd redo'!AS100</f>
        <v>2.3702956238311756</v>
      </c>
      <c r="J100" s="40">
        <f>'[4]methanogen M06-L TZVP smd redo'!BJ100</f>
        <v>2.5042411013809218</v>
      </c>
      <c r="K100" s="40">
        <f>'[4]methanogen M06-L TZVP smd redo'!EV100</f>
        <v>2.5596703750789818</v>
      </c>
      <c r="L100" s="40">
        <f>'[4]methanogen M06-L TZVP smd redo'!CL100</f>
        <v>2.3970937439936613</v>
      </c>
      <c r="M100" s="40">
        <f>'[4]methanogen M06-L TZVP smd redo'!DG100</f>
        <v>2.4087501925316168</v>
      </c>
      <c r="N100" s="40">
        <f>'[4]methanogen M06-L TZVP smd redo'!EC100</f>
        <v>2.4267612395256766</v>
      </c>
      <c r="AA100" s="40">
        <f t="shared" si="74"/>
        <v>2.644954495682204</v>
      </c>
      <c r="AB100" s="40"/>
      <c r="AC100" s="40">
        <f>EXP('d-beta'!Y101/1000)*'[3]methanogen M06-L TZVP smd redo'!EZ100</f>
        <v>4.3583614058927527</v>
      </c>
      <c r="AD100" s="40">
        <f>'[3]methanogen M06-L TZVP smd redo'!ET100</f>
        <v>2.0956299999999999</v>
      </c>
      <c r="AE100" s="40">
        <f>'[3]methanogen M06-L TZVP smd redo'!ER100</f>
        <v>1.10172</v>
      </c>
      <c r="AF100" s="40">
        <f>'[3]methanogen M06-L TZVP smd redo'!K100</f>
        <v>1.0901000000000001</v>
      </c>
      <c r="AG100" s="40">
        <f>'[3]methanogen M06-L TZVP smd redo'!J100</f>
        <v>3.8768400000000001</v>
      </c>
      <c r="AH100" s="40">
        <f>'[3]methanogen M06-L TZVP smd redo'!O100</f>
        <v>1.08582</v>
      </c>
      <c r="AI100" s="40">
        <f>'[3]methanogen M06-L TZVP smd redo'!N100</f>
        <v>3.74655</v>
      </c>
      <c r="AJ100" s="40">
        <f>'[3]methanogen M06-L TZVP smd redo'!S100</f>
        <v>1.0875699999999999</v>
      </c>
      <c r="AK100" s="40">
        <f>'[3]methanogen M06-L TZVP smd redo'!R100</f>
        <v>3.9373399999999998</v>
      </c>
      <c r="AL100" s="40">
        <f>'[3]methanogen M06-L TZVP smd redo'!Y100</f>
        <v>1.0771599999999999</v>
      </c>
      <c r="AM100" s="40">
        <f>'[3]methanogen M06-L TZVP smd redo'!W100</f>
        <v>4.0555099999999999</v>
      </c>
      <c r="AN100" s="40">
        <f>'[3]methanogen M06-L TZVP smd redo'!V100</f>
        <v>4.0417899999999998</v>
      </c>
      <c r="AO100" s="40">
        <f>'[3]methanogen M06-L TZVP smd redo'!AK100</f>
        <v>1.0713200000000001</v>
      </c>
      <c r="AP100" s="40">
        <f>PRODUCT('[3]methanogen M06-L TZVP smd redo'!AD100:AF100)^(1/3)</f>
        <v>3.93935365043974</v>
      </c>
      <c r="AQ100" s="40">
        <f>'[3]methanogen M06-L TZVP smd redo'!BA100</f>
        <v>1.0618000000000001</v>
      </c>
      <c r="AR100" s="40">
        <f>PRODUCT('[3]methanogen M06-L TZVP smd redo'!AT100:AV100)^(1/3)</f>
        <v>3.858974951045262</v>
      </c>
      <c r="AS100" s="41">
        <f>'[3]methanogen M06-L TZVP smd redo'!FO100</f>
        <v>1.06413</v>
      </c>
      <c r="AT100" s="40">
        <f>'[3]methanogen M06-L TZVP smd redo'!FK100</f>
        <v>3.8114499999999998</v>
      </c>
      <c r="AU100" s="40">
        <f>'[3]methanogen M06-L TZVP smd redo'!CD100</f>
        <v>3.8335599999999999</v>
      </c>
      <c r="AV100" s="40">
        <f>'[3]methanogen M06-L TZVP smd redo'!CG100</f>
        <v>2.6288299999999998</v>
      </c>
      <c r="AW100" s="40">
        <f>'[3]methanogen M06-L TZVP smd redo'!CK100</f>
        <v>1.06948</v>
      </c>
      <c r="AX100" s="40">
        <f>PRODUCT('[3]methanogen M06-L TZVP smd redo'!CN100:CP100)^(1/3)</f>
        <v>3.8172359429235247</v>
      </c>
      <c r="AY100" s="40">
        <f>'[3]methanogen M06-L TZVP smd redo'!DH100</f>
        <v>1.06975</v>
      </c>
      <c r="AZ100" s="40">
        <f>PRODUCT('[3]methanogen M06-L TZVP smd redo'!DJ100:DL100)^(1/3)</f>
        <v>3.8376895234666057</v>
      </c>
      <c r="BA100" s="40">
        <f>'[3]methanogen M06-L TZVP smd redo'!EI100</f>
        <v>1.0730500000000001</v>
      </c>
      <c r="BB100" s="40">
        <f>PRODUCT('[3]methanogen M06-L TZVP smd redo'!EJ100:EL100)^(1/3)</f>
        <v>3.9840916814474578</v>
      </c>
      <c r="BC100" s="40"/>
      <c r="BD100" s="44">
        <f>'[4]methanogen M06-L TZVP smd redo'!H100</f>
        <v>4.2346700000000004</v>
      </c>
      <c r="BE100" s="44">
        <f>'[4]methanogen M06-L TZVP smd redo'!M100</f>
        <v>4.0758200000000002</v>
      </c>
      <c r="BF100" s="44">
        <f>'[4]methanogen M06-L TZVP smd redo'!R100</f>
        <v>4.2920499999999997</v>
      </c>
      <c r="BG100" s="44">
        <f>'[4]methanogen M06-L TZVP smd redo'!Y100</f>
        <v>4.3628900000000002</v>
      </c>
      <c r="BH100" s="44">
        <f>'[4]methanogen M06-L TZVP smd redo'!Z100</f>
        <v>4.3780200000000002</v>
      </c>
      <c r="BI100" s="44">
        <f>PRODUCT('[4]methanogen M06-L TZVP smd redo'!AL100:AN100)^(1/3)</f>
        <v>4.2303117312089364</v>
      </c>
      <c r="BJ100" s="133">
        <f>PRODUCT('[4]methanogen M06-L TZVP smd redo'!BC100:BE100)^(1/3)</f>
        <v>4.1077206297689894</v>
      </c>
      <c r="BK100" s="133">
        <f>'[4]methanogen M06-L TZVP smd redo'!ER100</f>
        <v>4.0662599999999998</v>
      </c>
      <c r="BL100" s="40">
        <f>PRODUCT('[4]methanogen M06-L TZVP smd redo'!DZ100:EB100)^(1/3)</f>
        <v>4.2855042975329214</v>
      </c>
      <c r="BM100" s="40">
        <f>PRODUCT('[4]methanogen M06-L TZVP smd redo'!CI100:CK100)^(1/3)</f>
        <v>4.0922435295622028</v>
      </c>
      <c r="BN100" s="40">
        <f>PRODUCT('[4]methanogen M06-L TZVP smd redo'!DD100:DF100)^(1/3)</f>
        <v>4.1152571745745803</v>
      </c>
      <c r="BO100" s="40"/>
      <c r="BP100" s="45">
        <f t="shared" si="75"/>
        <v>1.1339003813992976</v>
      </c>
      <c r="BQ100" s="45">
        <f t="shared" si="76"/>
        <v>1.0389737525209652</v>
      </c>
      <c r="BR100" s="45">
        <f t="shared" si="77"/>
        <v>0.94962081056837655</v>
      </c>
      <c r="BS100" s="45">
        <f t="shared" si="78"/>
        <v>0.98036326924043271</v>
      </c>
      <c r="BT100" s="45">
        <f t="shared" si="79"/>
        <v>1.0349166392872073</v>
      </c>
      <c r="BU100" s="45">
        <f t="shared" si="80"/>
        <v>1.0313400707122771</v>
      </c>
      <c r="BV100" s="45">
        <f t="shared" si="81"/>
        <v>1.0298440698599411</v>
      </c>
      <c r="BW100" s="45">
        <f t="shared" si="82"/>
        <v>1.0101962564540854</v>
      </c>
      <c r="BX100" s="45">
        <f t="shared" si="83"/>
        <v>0.95561997877553617</v>
      </c>
      <c r="BY100" s="45">
        <f t="shared" si="84"/>
        <v>0.52239325747383036</v>
      </c>
      <c r="BZ100" s="45">
        <f t="shared" si="85"/>
        <v>0.97613550773004465</v>
      </c>
      <c r="CA100" s="45">
        <f t="shared" si="86"/>
        <v>0.68645184862748576</v>
      </c>
      <c r="CB100" s="45">
        <f t="shared" si="87"/>
        <v>1.0432803697689466</v>
      </c>
      <c r="CC100" s="45">
        <f t="shared" si="88"/>
        <v>0.99440772616725792</v>
      </c>
      <c r="CD100" s="45">
        <f t="shared" si="89"/>
        <v>0.97280234556107381</v>
      </c>
      <c r="CE100" s="39"/>
      <c r="CF100" s="75">
        <f t="shared" si="106"/>
        <v>125.66335435621221</v>
      </c>
      <c r="CG100" s="75">
        <f t="shared" si="107"/>
        <v>38.233449546757768</v>
      </c>
      <c r="CH100" s="75">
        <f t="shared" si="108"/>
        <v>-51.692520837955989</v>
      </c>
      <c r="CI100" s="75">
        <f t="shared" si="109"/>
        <v>-19.83209310505103</v>
      </c>
      <c r="CJ100" s="75">
        <f t="shared" si="110"/>
        <v>34.320881722180872</v>
      </c>
      <c r="CK100" s="75">
        <f t="shared" si="111"/>
        <v>30.858996149478227</v>
      </c>
      <c r="CL100" s="75">
        <f t="shared" si="112"/>
        <v>29.40740229565694</v>
      </c>
      <c r="CM100" s="75">
        <f t="shared" si="113"/>
        <v>10.144625297656626</v>
      </c>
      <c r="CN100" s="75">
        <f t="shared" si="114"/>
        <v>-45.394956700542792</v>
      </c>
      <c r="CO100" s="75">
        <f t="shared" si="115"/>
        <v>-649.33460792972107</v>
      </c>
      <c r="CP100" s="75">
        <f t="shared" si="116"/>
        <v>-24.153862319068871</v>
      </c>
      <c r="CQ100" s="75">
        <f t="shared" si="117"/>
        <v>-376.21919661645808</v>
      </c>
      <c r="CR100" s="75">
        <f t="shared" si="118"/>
        <v>42.369950795695139</v>
      </c>
      <c r="CS100" s="75">
        <f t="shared" si="119"/>
        <v>-5.6079691383678316</v>
      </c>
      <c r="CT100" s="75">
        <f t="shared" si="120"/>
        <v>-27.574356628945356</v>
      </c>
      <c r="CU100" s="130"/>
      <c r="CV100" s="45">
        <f t="shared" si="90"/>
        <v>0.99798645089227755</v>
      </c>
      <c r="CW100" s="45">
        <f t="shared" si="91"/>
        <v>1.0001145105762601</v>
      </c>
      <c r="CX100" s="45">
        <f t="shared" si="92"/>
        <v>0.99958790378718876</v>
      </c>
      <c r="CY100" s="45">
        <f t="shared" si="93"/>
        <v>1.0001210943652044</v>
      </c>
      <c r="CZ100" s="45">
        <f t="shared" si="94"/>
        <v>0.99982469358023907</v>
      </c>
      <c r="DA100" s="45">
        <f t="shared" si="95"/>
        <v>0.99975161065197093</v>
      </c>
      <c r="DB100" s="45">
        <f t="shared" si="96"/>
        <v>0.99986638911631676</v>
      </c>
      <c r="DC100" s="45">
        <f t="shared" si="97"/>
        <v>0.99994471224473092</v>
      </c>
      <c r="DD100" s="45">
        <f t="shared" si="98"/>
        <v>0.99788317294270523</v>
      </c>
      <c r="DE100" s="45">
        <f t="shared" si="99"/>
        <v>0.99788317294270523</v>
      </c>
      <c r="DF100" s="45">
        <f t="shared" si="100"/>
        <v>0.99763530939196887</v>
      </c>
      <c r="DG100" s="45">
        <f t="shared" si="101"/>
        <v>0.9974468648094319</v>
      </c>
      <c r="DH100" s="45">
        <f t="shared" si="102"/>
        <v>0.99992271368171959</v>
      </c>
      <c r="DI100" s="45">
        <f t="shared" si="103"/>
        <v>0.99998837156146558</v>
      </c>
      <c r="DJ100" s="45">
        <f t="shared" si="104"/>
        <v>1.000038363635543</v>
      </c>
    </row>
    <row r="101" spans="1:114" x14ac:dyDescent="0.2">
      <c r="A101" s="43">
        <v>194</v>
      </c>
      <c r="B101" s="43">
        <f t="shared" si="73"/>
        <v>467.15</v>
      </c>
      <c r="C101" s="44">
        <f t="shared" si="105"/>
        <v>2.1406400513753612</v>
      </c>
      <c r="E101" s="40">
        <f>'[4]methanogen M06-L TZVP smd redo'!I101</f>
        <v>2.000512617030159</v>
      </c>
      <c r="F101" s="40">
        <f>'[4]methanogen M06-L TZVP smd redo'!N101</f>
        <v>1.8867129942470307</v>
      </c>
      <c r="G101" s="40">
        <f>'[4]methanogen M06-L TZVP smd redo'!S101</f>
        <v>2.2937009238033212</v>
      </c>
      <c r="H101" s="40">
        <f>'[4]methanogen M06-L TZVP smd redo'!AB101</f>
        <v>2.1095198288603179</v>
      </c>
      <c r="I101" s="40">
        <f>'[4]methanogen M06-L TZVP smd redo'!AS101</f>
        <v>2.3486768824874105</v>
      </c>
      <c r="J101" s="40">
        <f>'[4]methanogen M06-L TZVP smd redo'!BJ101</f>
        <v>2.4849952042695911</v>
      </c>
      <c r="K101" s="40">
        <f>'[4]methanogen M06-L TZVP smd redo'!EV101</f>
        <v>2.5440772493863228</v>
      </c>
      <c r="L101" s="40">
        <f>'[4]methanogen M06-L TZVP smd redo'!CL101</f>
        <v>2.380684211930717</v>
      </c>
      <c r="M101" s="40">
        <f>'[4]methanogen M06-L TZVP smd redo'!DG101</f>
        <v>2.3913525402863289</v>
      </c>
      <c r="N101" s="40">
        <f>'[4]methanogen M06-L TZVP smd redo'!EC101</f>
        <v>2.4077899215497744</v>
      </c>
      <c r="AA101" s="40">
        <f t="shared" si="74"/>
        <v>2.6228045731420657</v>
      </c>
      <c r="AB101" s="40"/>
      <c r="AC101" s="40">
        <f>EXP('d-beta'!Y102/1000)*'[3]methanogen M06-L TZVP smd redo'!EZ101</f>
        <v>4.3219001944890065</v>
      </c>
      <c r="AD101" s="40">
        <f>'[3]methanogen M06-L TZVP smd redo'!ET101</f>
        <v>2.08772</v>
      </c>
      <c r="AE101" s="40">
        <f>'[3]methanogen M06-L TZVP smd redo'!ER101</f>
        <v>1.1010500000000001</v>
      </c>
      <c r="AF101" s="40">
        <f>'[3]methanogen M06-L TZVP smd redo'!K101</f>
        <v>1.0894699999999999</v>
      </c>
      <c r="AG101" s="40">
        <f>'[3]methanogen M06-L TZVP smd redo'!J101</f>
        <v>3.8443200000000002</v>
      </c>
      <c r="AH101" s="40">
        <f>'[3]methanogen M06-L TZVP smd redo'!O101</f>
        <v>1.08521</v>
      </c>
      <c r="AI101" s="40">
        <f>'[3]methanogen M06-L TZVP smd redo'!N101</f>
        <v>3.7156699999999998</v>
      </c>
      <c r="AJ101" s="40">
        <f>'[3]methanogen M06-L TZVP smd redo'!S101</f>
        <v>1.0869500000000001</v>
      </c>
      <c r="AK101" s="40">
        <f>'[3]methanogen M06-L TZVP smd redo'!R101</f>
        <v>3.9043800000000002</v>
      </c>
      <c r="AL101" s="40">
        <f>'[3]methanogen M06-L TZVP smd redo'!Y101</f>
        <v>1.0766</v>
      </c>
      <c r="AM101" s="40">
        <f>'[3]methanogen M06-L TZVP smd redo'!W101</f>
        <v>4.0200199999999997</v>
      </c>
      <c r="AN101" s="40">
        <f>'[3]methanogen M06-L TZVP smd redo'!V101</f>
        <v>4.0064099999999998</v>
      </c>
      <c r="AO101" s="40">
        <f>'[3]methanogen M06-L TZVP smd redo'!AK101</f>
        <v>1.07084</v>
      </c>
      <c r="AP101" s="40">
        <f>PRODUCT('[3]methanogen M06-L TZVP smd redo'!AD101:AF101)^(1/3)</f>
        <v>3.9062419624142177</v>
      </c>
      <c r="AQ101" s="40">
        <f>'[3]methanogen M06-L TZVP smd redo'!BA101</f>
        <v>1.0613900000000001</v>
      </c>
      <c r="AR101" s="40">
        <f>PRODUCT('[3]methanogen M06-L TZVP smd redo'!AT101:AV101)^(1/3)</f>
        <v>3.8271917583090187</v>
      </c>
      <c r="AS101" s="41">
        <f>'[3]methanogen M06-L TZVP smd redo'!FO101</f>
        <v>1.0637300000000001</v>
      </c>
      <c r="AT101" s="40">
        <f>'[3]methanogen M06-L TZVP smd redo'!FK101</f>
        <v>3.7809200000000001</v>
      </c>
      <c r="AU101" s="40">
        <f>'[3]methanogen M06-L TZVP smd redo'!CD101</f>
        <v>3.8014800000000002</v>
      </c>
      <c r="AV101" s="40">
        <f>'[3]methanogen M06-L TZVP smd redo'!CG101</f>
        <v>2.61314</v>
      </c>
      <c r="AW101" s="40">
        <f>'[3]methanogen M06-L TZVP smd redo'!CK101</f>
        <v>1.06901</v>
      </c>
      <c r="AX101" s="40">
        <f>PRODUCT('[3]methanogen M06-L TZVP smd redo'!CN101:CP101)^(1/3)</f>
        <v>3.7861111991337379</v>
      </c>
      <c r="AY101" s="40">
        <f>'[3]methanogen M06-L TZVP smd redo'!DH101</f>
        <v>1.06928</v>
      </c>
      <c r="AZ101" s="40">
        <f>PRODUCT('[3]methanogen M06-L TZVP smd redo'!DJ101:DL101)^(1/3)</f>
        <v>3.80628692032206</v>
      </c>
      <c r="BA101" s="40">
        <f>'[3]methanogen M06-L TZVP smd redo'!EI101</f>
        <v>1.07256</v>
      </c>
      <c r="BB101" s="40">
        <f>PRODUCT('[3]methanogen M06-L TZVP smd redo'!EJ101:EL101)^(1/3)</f>
        <v>3.9503624268127036</v>
      </c>
      <c r="BC101" s="40"/>
      <c r="BD101" s="44">
        <f>'[4]methanogen M06-L TZVP smd redo'!H101</f>
        <v>4.19665</v>
      </c>
      <c r="BE101" s="44">
        <f>'[4]methanogen M06-L TZVP smd redo'!M101</f>
        <v>4.0398899999999998</v>
      </c>
      <c r="BF101" s="44">
        <f>'[4]methanogen M06-L TZVP smd redo'!R101</f>
        <v>4.2535999999999996</v>
      </c>
      <c r="BG101" s="44">
        <f>'[4]methanogen M06-L TZVP smd redo'!Y101</f>
        <v>4.3224</v>
      </c>
      <c r="BH101" s="44">
        <f>'[4]methanogen M06-L TZVP smd redo'!Z101</f>
        <v>4.3374100000000002</v>
      </c>
      <c r="BI101" s="44">
        <f>PRODUCT('[4]methanogen M06-L TZVP smd redo'!AL101:AN101)^(1/3)</f>
        <v>4.1927845648199451</v>
      </c>
      <c r="BJ101" s="133">
        <f>PRODUCT('[4]methanogen M06-L TZVP smd redo'!BC101:BE101)^(1/3)</f>
        <v>4.0722374663756407</v>
      </c>
      <c r="BK101" s="133">
        <f>'[4]methanogen M06-L TZVP smd redo'!ER101</f>
        <v>4.0321100000000003</v>
      </c>
      <c r="BL101" s="40">
        <f>PRODUCT('[4]methanogen M06-L TZVP smd redo'!DZ101:EB101)^(1/3)</f>
        <v>4.2472025321442883</v>
      </c>
      <c r="BM101" s="40">
        <f>PRODUCT('[4]methanogen M06-L TZVP smd redo'!CI101:CK101)^(1/3)</f>
        <v>4.0570262922034912</v>
      </c>
      <c r="BN101" s="40">
        <f>PRODUCT('[4]methanogen M06-L TZVP smd redo'!DD101:DF101)^(1/3)</f>
        <v>4.0797192506654563</v>
      </c>
      <c r="BO101" s="40"/>
      <c r="BP101" s="45">
        <f t="shared" si="75"/>
        <v>1.1339111455904403</v>
      </c>
      <c r="BQ101" s="45">
        <f t="shared" si="76"/>
        <v>1.0388030367163463</v>
      </c>
      <c r="BR101" s="45">
        <f t="shared" si="77"/>
        <v>0.94975785217227759</v>
      </c>
      <c r="BS101" s="45">
        <f t="shared" si="78"/>
        <v>0.98067740886842591</v>
      </c>
      <c r="BT101" s="45">
        <f t="shared" si="79"/>
        <v>1.034493886567307</v>
      </c>
      <c r="BU101" s="45">
        <f t="shared" si="80"/>
        <v>1.0309139268131275</v>
      </c>
      <c r="BV101" s="45">
        <f t="shared" si="81"/>
        <v>1.0296021780261242</v>
      </c>
      <c r="BW101" s="45">
        <f t="shared" si="82"/>
        <v>1.0099519770977579</v>
      </c>
      <c r="BX101" s="45">
        <f t="shared" si="83"/>
        <v>0.95595472098833989</v>
      </c>
      <c r="BY101" s="45">
        <f t="shared" si="84"/>
        <v>0.52499705117527307</v>
      </c>
      <c r="BZ101" s="45">
        <f t="shared" si="85"/>
        <v>0.9761229809754739</v>
      </c>
      <c r="CA101" s="45">
        <f t="shared" si="86"/>
        <v>0.68786830334489879</v>
      </c>
      <c r="CB101" s="45">
        <f t="shared" si="87"/>
        <v>1.0429653396230769</v>
      </c>
      <c r="CC101" s="45">
        <f t="shared" si="88"/>
        <v>0.99443761762325589</v>
      </c>
      <c r="CD101" s="45">
        <f t="shared" si="89"/>
        <v>0.9730333594759013</v>
      </c>
      <c r="CE101" s="39"/>
      <c r="CF101" s="75">
        <f t="shared" si="106"/>
        <v>125.67284737713975</v>
      </c>
      <c r="CG101" s="75">
        <f t="shared" si="107"/>
        <v>38.069124094777209</v>
      </c>
      <c r="CH101" s="75">
        <f t="shared" si="108"/>
        <v>-51.548219328386431</v>
      </c>
      <c r="CI101" s="75">
        <f t="shared" si="109"/>
        <v>-19.511712570177899</v>
      </c>
      <c r="CJ101" s="75">
        <f t="shared" si="110"/>
        <v>33.912308632888518</v>
      </c>
      <c r="CK101" s="75">
        <f t="shared" si="111"/>
        <v>30.445716402438023</v>
      </c>
      <c r="CL101" s="75">
        <f t="shared" si="112"/>
        <v>29.17249270753091</v>
      </c>
      <c r="CM101" s="75">
        <f t="shared" si="113"/>
        <v>9.9027822947907804</v>
      </c>
      <c r="CN101" s="75">
        <f t="shared" si="114"/>
        <v>-45.044730035305328</v>
      </c>
      <c r="CO101" s="75">
        <f t="shared" si="115"/>
        <v>-644.36263321529134</v>
      </c>
      <c r="CP101" s="75">
        <f t="shared" si="116"/>
        <v>-24.166695409198478</v>
      </c>
      <c r="CQ101" s="75">
        <f t="shared" si="117"/>
        <v>-374.15787892868826</v>
      </c>
      <c r="CR101" s="75">
        <f t="shared" si="118"/>
        <v>42.067944040837965</v>
      </c>
      <c r="CS101" s="75">
        <f t="shared" si="119"/>
        <v>-5.5779100328737394</v>
      </c>
      <c r="CT101" s="75">
        <f t="shared" si="120"/>
        <v>-27.336912208211505</v>
      </c>
      <c r="CU101" s="130"/>
      <c r="CV101" s="45">
        <f t="shared" si="90"/>
        <v>0.99800348144353224</v>
      </c>
      <c r="CW101" s="45">
        <f t="shared" si="91"/>
        <v>1.0001135853198841</v>
      </c>
      <c r="CX101" s="45">
        <f t="shared" si="92"/>
        <v>0.99959394344274399</v>
      </c>
      <c r="CY101" s="45">
        <f t="shared" si="93"/>
        <v>1.0001084894013998</v>
      </c>
      <c r="CZ101" s="45">
        <f t="shared" si="94"/>
        <v>0.99983668117648861</v>
      </c>
      <c r="DA101" s="45">
        <f t="shared" si="95"/>
        <v>0.99976140333284957</v>
      </c>
      <c r="DB101" s="45">
        <f t="shared" si="96"/>
        <v>0.99986401958888715</v>
      </c>
      <c r="DC101" s="45">
        <f t="shared" si="97"/>
        <v>0.99994106788274228</v>
      </c>
      <c r="DD101" s="45">
        <f t="shared" si="98"/>
        <v>0.99789492087729026</v>
      </c>
      <c r="DE101" s="45">
        <f t="shared" si="99"/>
        <v>0.99789492087729048</v>
      </c>
      <c r="DF101" s="45">
        <f t="shared" si="100"/>
        <v>0.99765682647500253</v>
      </c>
      <c r="DG101" s="45">
        <f t="shared" si="101"/>
        <v>0.99746237865534426</v>
      </c>
      <c r="DH101" s="45">
        <f t="shared" si="102"/>
        <v>0.99992298609646102</v>
      </c>
      <c r="DI101" s="45">
        <f t="shared" si="103"/>
        <v>0.99998935712251635</v>
      </c>
      <c r="DJ101" s="45">
        <f t="shared" si="104"/>
        <v>1.0000425756613276</v>
      </c>
    </row>
    <row r="102" spans="1:114" x14ac:dyDescent="0.2">
      <c r="A102" s="43">
        <v>196</v>
      </c>
      <c r="B102" s="43">
        <f t="shared" si="73"/>
        <v>469.15</v>
      </c>
      <c r="C102" s="44">
        <f t="shared" si="105"/>
        <v>2.1315144410103382</v>
      </c>
      <c r="E102" s="40">
        <f>'[4]methanogen M06-L TZVP smd redo'!I102</f>
        <v>1.9869954362412567</v>
      </c>
      <c r="F102" s="40">
        <f>'[4]methanogen M06-L TZVP smd redo'!N102</f>
        <v>1.8764101259989285</v>
      </c>
      <c r="G102" s="40">
        <f>'[4]methanogen M06-L TZVP smd redo'!S102</f>
        <v>2.2799869117287042</v>
      </c>
      <c r="H102" s="40">
        <f>'[4]methanogen M06-L TZVP smd redo'!AB102</f>
        <v>2.086119206302417</v>
      </c>
      <c r="I102" s="40">
        <f>'[4]methanogen M06-L TZVP smd redo'!AS102</f>
        <v>2.3226457472966811</v>
      </c>
      <c r="J102" s="40">
        <f>'[4]methanogen M06-L TZVP smd redo'!BJ102</f>
        <v>2.4588857273735165</v>
      </c>
      <c r="K102" s="40">
        <f>'[4]methanogen M06-L TZVP smd redo'!EV102</f>
        <v>2.5215943739369528</v>
      </c>
      <c r="L102" s="40">
        <f>'[4]methanogen M06-L TZVP smd redo'!CL102</f>
        <v>2.361167909105788</v>
      </c>
      <c r="M102" s="40">
        <f>'[4]methanogen M06-L TZVP smd redo'!DG102</f>
        <v>2.3696184821959676</v>
      </c>
      <c r="N102" s="40">
        <f>'[4]methanogen M06-L TZVP smd redo'!EC102</f>
        <v>2.3885871339619502</v>
      </c>
      <c r="AA102" s="40">
        <f t="shared" si="74"/>
        <v>2.6008997541216781</v>
      </c>
      <c r="AB102" s="40"/>
      <c r="AC102" s="40">
        <f>EXP('d-beta'!Y103/1000)*'[3]methanogen M06-L TZVP smd redo'!EZ102</f>
        <v>4.2860821101340845</v>
      </c>
      <c r="AD102" s="40">
        <f>'[3]methanogen M06-L TZVP smd redo'!ET102</f>
        <v>2.0799099999999999</v>
      </c>
      <c r="AE102" s="40">
        <f>'[3]methanogen M06-L TZVP smd redo'!ER102</f>
        <v>1.10039</v>
      </c>
      <c r="AF102" s="40">
        <f>'[3]methanogen M06-L TZVP smd redo'!K102</f>
        <v>1.08884</v>
      </c>
      <c r="AG102" s="40">
        <f>'[3]methanogen M06-L TZVP smd redo'!J102</f>
        <v>3.8123800000000001</v>
      </c>
      <c r="AH102" s="40">
        <f>'[3]methanogen M06-L TZVP smd redo'!O102</f>
        <v>1.0846</v>
      </c>
      <c r="AI102" s="40">
        <f>'[3]methanogen M06-L TZVP smd redo'!N102</f>
        <v>3.6853400000000001</v>
      </c>
      <c r="AJ102" s="40">
        <f>'[3]methanogen M06-L TZVP smd redo'!S102</f>
        <v>1.08633</v>
      </c>
      <c r="AK102" s="40">
        <f>'[3]methanogen M06-L TZVP smd redo'!R102</f>
        <v>3.8719999999999999</v>
      </c>
      <c r="AL102" s="40">
        <f>'[3]methanogen M06-L TZVP smd redo'!Y102</f>
        <v>1.07606</v>
      </c>
      <c r="AM102" s="40">
        <f>'[3]methanogen M06-L TZVP smd redo'!W102</f>
        <v>3.9851800000000002</v>
      </c>
      <c r="AN102" s="40">
        <f>'[3]methanogen M06-L TZVP smd redo'!V102</f>
        <v>3.97166</v>
      </c>
      <c r="AO102" s="40">
        <f>'[3]methanogen M06-L TZVP smd redo'!AK102</f>
        <v>1.07037</v>
      </c>
      <c r="AP102" s="40">
        <f>PRODUCT('[3]methanogen M06-L TZVP smd redo'!AD102:AF102)^(1/3)</f>
        <v>3.873716531260786</v>
      </c>
      <c r="AQ102" s="40">
        <f>'[3]methanogen M06-L TZVP smd redo'!BA102</f>
        <v>1.0609900000000001</v>
      </c>
      <c r="AR102" s="40">
        <f>PRODUCT('[3]methanogen M06-L TZVP smd redo'!AT102:AV102)^(1/3)</f>
        <v>3.7959652471213419</v>
      </c>
      <c r="AS102" s="41">
        <f>'[3]methanogen M06-L TZVP smd redo'!FO102</f>
        <v>1.06334</v>
      </c>
      <c r="AT102" s="40">
        <f>'[3]methanogen M06-L TZVP smd redo'!FK102</f>
        <v>3.7509100000000002</v>
      </c>
      <c r="AU102" s="40">
        <f>'[3]methanogen M06-L TZVP smd redo'!CD102</f>
        <v>3.7699799999999999</v>
      </c>
      <c r="AV102" s="40">
        <f>'[3]methanogen M06-L TZVP smd redo'!CG102</f>
        <v>2.59768</v>
      </c>
      <c r="AW102" s="40">
        <f>'[3]methanogen M06-L TZVP smd redo'!CK102</f>
        <v>1.0685500000000001</v>
      </c>
      <c r="AX102" s="40">
        <f>PRODUCT('[3]methanogen M06-L TZVP smd redo'!CN102:CP102)^(1/3)</f>
        <v>3.7555162696161948</v>
      </c>
      <c r="AY102" s="40">
        <f>'[3]methanogen M06-L TZVP smd redo'!DH102</f>
        <v>1.0688200000000001</v>
      </c>
      <c r="AZ102" s="40">
        <f>PRODUCT('[3]methanogen M06-L TZVP smd redo'!DJ102:DL102)^(1/3)</f>
        <v>3.7754273126101885</v>
      </c>
      <c r="BA102" s="40">
        <f>'[3]methanogen M06-L TZVP smd redo'!EI102</f>
        <v>1.0720799999999999</v>
      </c>
      <c r="BB102" s="40">
        <f>PRODUCT('[3]methanogen M06-L TZVP smd redo'!EJ102:EL102)^(1/3)</f>
        <v>3.9172196452439936</v>
      </c>
      <c r="BC102" s="40"/>
      <c r="BD102" s="44">
        <f>'[4]methanogen M06-L TZVP smd redo'!H102</f>
        <v>4.1593200000000001</v>
      </c>
      <c r="BE102" s="44">
        <f>'[4]methanogen M06-L TZVP smd redo'!M102</f>
        <v>4.0046200000000001</v>
      </c>
      <c r="BF102" s="44">
        <f>'[4]methanogen M06-L TZVP smd redo'!R102</f>
        <v>4.2158600000000002</v>
      </c>
      <c r="BG102" s="44">
        <f>'[4]methanogen M06-L TZVP smd redo'!Y102</f>
        <v>4.2826599999999999</v>
      </c>
      <c r="BH102" s="44">
        <f>'[4]methanogen M06-L TZVP smd redo'!Z102</f>
        <v>4.2975500000000002</v>
      </c>
      <c r="BI102" s="44">
        <f>PRODUCT('[4]methanogen M06-L TZVP smd redo'!AL102:AN102)^(1/3)</f>
        <v>4.1559403727694573</v>
      </c>
      <c r="BJ102" s="133">
        <f>PRODUCT('[4]methanogen M06-L TZVP smd redo'!BC102:BE102)^(1/3)</f>
        <v>4.0373842835034104</v>
      </c>
      <c r="BK102" s="133">
        <f>'[4]methanogen M06-L TZVP smd redo'!ER102</f>
        <v>3.9985499999999998</v>
      </c>
      <c r="BL102" s="40">
        <f>PRODUCT('[4]methanogen M06-L TZVP smd redo'!DZ102:EB102)^(1/3)</f>
        <v>4.209603882920427</v>
      </c>
      <c r="BM102" s="40">
        <f>PRODUCT('[4]methanogen M06-L TZVP smd redo'!CI102:CK102)^(1/3)</f>
        <v>4.0224321749746617</v>
      </c>
      <c r="BN102" s="40">
        <f>PRODUCT('[4]methanogen M06-L TZVP smd redo'!DD102:DF102)^(1/3)</f>
        <v>4.0448142285054818</v>
      </c>
      <c r="BO102" s="40"/>
      <c r="BP102" s="45">
        <f t="shared" si="75"/>
        <v>1.1339261930244475</v>
      </c>
      <c r="BQ102" s="45">
        <f t="shared" si="76"/>
        <v>1.0386303819088953</v>
      </c>
      <c r="BR102" s="45">
        <f t="shared" si="77"/>
        <v>0.94989397181120816</v>
      </c>
      <c r="BS102" s="45">
        <f t="shared" si="78"/>
        <v>0.9809914951542158</v>
      </c>
      <c r="BT102" s="45">
        <f t="shared" si="79"/>
        <v>1.0340740276637261</v>
      </c>
      <c r="BU102" s="45">
        <f t="shared" si="80"/>
        <v>1.0304912043639594</v>
      </c>
      <c r="BV102" s="45">
        <f t="shared" si="81"/>
        <v>1.0293645788810499</v>
      </c>
      <c r="BW102" s="45">
        <f t="shared" si="82"/>
        <v>1.0097120915090247</v>
      </c>
      <c r="BX102" s="45">
        <f t="shared" si="83"/>
        <v>0.95628473271284675</v>
      </c>
      <c r="BY102" s="45">
        <f t="shared" si="84"/>
        <v>0.52758533955532305</v>
      </c>
      <c r="BZ102" s="45">
        <f t="shared" si="85"/>
        <v>0.97612677635619172</v>
      </c>
      <c r="CA102" s="45">
        <f t="shared" si="86"/>
        <v>0.68927798907103832</v>
      </c>
      <c r="CB102" s="45">
        <f t="shared" si="87"/>
        <v>1.0426562316895864</v>
      </c>
      <c r="CC102" s="45">
        <f t="shared" si="88"/>
        <v>0.99446648170561591</v>
      </c>
      <c r="CD102" s="45">
        <f t="shared" si="89"/>
        <v>0.97326089060562659</v>
      </c>
      <c r="CE102" s="39"/>
      <c r="CF102" s="75">
        <f t="shared" si="106"/>
        <v>125.68611767104598</v>
      </c>
      <c r="CG102" s="75">
        <f t="shared" si="107"/>
        <v>37.9029047528714</v>
      </c>
      <c r="CH102" s="75">
        <f t="shared" si="108"/>
        <v>-51.404909236036879</v>
      </c>
      <c r="CI102" s="75">
        <f t="shared" si="109"/>
        <v>-19.19148902192288</v>
      </c>
      <c r="CJ102" s="75">
        <f t="shared" si="110"/>
        <v>33.506367008774511</v>
      </c>
      <c r="CK102" s="75">
        <f t="shared" si="111"/>
        <v>30.035586002838006</v>
      </c>
      <c r="CL102" s="75">
        <f t="shared" si="112"/>
        <v>28.941698164266082</v>
      </c>
      <c r="CM102" s="75">
        <f t="shared" si="113"/>
        <v>9.6652323045821067</v>
      </c>
      <c r="CN102" s="75">
        <f t="shared" si="114"/>
        <v>-44.699572709799455</v>
      </c>
      <c r="CO102" s="75">
        <f t="shared" si="115"/>
        <v>-639.44464556954222</v>
      </c>
      <c r="CP102" s="75">
        <f t="shared" si="116"/>
        <v>-24.162807196941237</v>
      </c>
      <c r="CQ102" s="75">
        <f t="shared" si="117"/>
        <v>-372.11062189250225</v>
      </c>
      <c r="CR102" s="75">
        <f t="shared" si="118"/>
        <v>41.771525994529391</v>
      </c>
      <c r="CS102" s="75">
        <f t="shared" si="119"/>
        <v>-5.5488849206304787</v>
      </c>
      <c r="CT102" s="75">
        <f t="shared" si="120"/>
        <v>-27.103102617752825</v>
      </c>
      <c r="CU102" s="130"/>
      <c r="CV102" s="45">
        <f t="shared" si="90"/>
        <v>0.99801694488522164</v>
      </c>
      <c r="CW102" s="45">
        <f t="shared" si="91"/>
        <v>1.0001103781954785</v>
      </c>
      <c r="CX102" s="45">
        <f t="shared" si="92"/>
        <v>0.9995973412709025</v>
      </c>
      <c r="CY102" s="45">
        <f t="shared" si="93"/>
        <v>1.0001210090020323</v>
      </c>
      <c r="CZ102" s="45">
        <f t="shared" si="94"/>
        <v>0.99983645080508965</v>
      </c>
      <c r="DA102" s="45">
        <f t="shared" si="95"/>
        <v>0.99976402155334121</v>
      </c>
      <c r="DB102" s="45">
        <f t="shared" si="96"/>
        <v>0.99986409419676325</v>
      </c>
      <c r="DC102" s="45">
        <f t="shared" si="97"/>
        <v>0.99993744908148074</v>
      </c>
      <c r="DD102" s="45">
        <f t="shared" si="98"/>
        <v>0.9979182236273717</v>
      </c>
      <c r="DE102" s="45">
        <f t="shared" si="99"/>
        <v>0.99791822362737159</v>
      </c>
      <c r="DF102" s="45">
        <f t="shared" si="100"/>
        <v>0.99768273643506777</v>
      </c>
      <c r="DG102" s="45">
        <f t="shared" si="101"/>
        <v>0.99748474807117593</v>
      </c>
      <c r="DH102" s="45">
        <f t="shared" si="102"/>
        <v>0.99992987383880527</v>
      </c>
      <c r="DI102" s="45">
        <f t="shared" si="103"/>
        <v>0.99999156940420553</v>
      </c>
      <c r="DJ102" s="45">
        <f t="shared" si="104"/>
        <v>1.0000468638866922</v>
      </c>
    </row>
    <row r="103" spans="1:114" x14ac:dyDescent="0.2">
      <c r="A103" s="43">
        <v>198</v>
      </c>
      <c r="B103" s="43">
        <f t="shared" si="73"/>
        <v>471.15</v>
      </c>
      <c r="C103" s="44">
        <f t="shared" si="105"/>
        <v>2.1224663058473947</v>
      </c>
      <c r="E103" s="40">
        <f>'[4]methanogen M06-L TZVP smd redo'!I103</f>
        <v>1.9737430087154451</v>
      </c>
      <c r="F103" s="40">
        <f>'[4]methanogen M06-L TZVP smd redo'!N103</f>
        <v>1.8612754756446304</v>
      </c>
      <c r="G103" s="40">
        <f>'[4]methanogen M06-L TZVP smd redo'!S103</f>
        <v>2.263869778797778</v>
      </c>
      <c r="H103" s="40">
        <f>'[4]methanogen M06-L TZVP smd redo'!AB103</f>
        <v>2.0747668250296059</v>
      </c>
      <c r="I103" s="40">
        <f>'[4]methanogen M06-L TZVP smd redo'!AS103</f>
        <v>2.3115908216304604</v>
      </c>
      <c r="J103" s="40">
        <f>'[4]methanogen M06-L TZVP smd redo'!BJ103</f>
        <v>2.4393255766221866</v>
      </c>
      <c r="K103" s="40">
        <f>'[4]methanogen M06-L TZVP smd redo'!EV103</f>
        <v>2.4952998551248662</v>
      </c>
      <c r="L103" s="40">
        <f>'[4]methanogen M06-L TZVP smd redo'!CL103</f>
        <v>2.3448738769951127</v>
      </c>
      <c r="M103" s="40">
        <f>'[4]methanogen M06-L TZVP smd redo'!DG103</f>
        <v>2.3526975384993154</v>
      </c>
      <c r="N103" s="40">
        <f>'[4]methanogen M06-L TZVP smd redo'!EC103</f>
        <v>2.3624499634331553</v>
      </c>
      <c r="AA103" s="40">
        <f t="shared" si="74"/>
        <v>2.5792366298538854</v>
      </c>
      <c r="AB103" s="40"/>
      <c r="AC103" s="40">
        <f>EXP('d-beta'!Y104/1000)*'[3]methanogen M06-L TZVP smd redo'!EZ103</f>
        <v>4.2508855651811475</v>
      </c>
      <c r="AD103" s="40">
        <f>'[3]methanogen M06-L TZVP smd redo'!ET103</f>
        <v>2.07219</v>
      </c>
      <c r="AE103" s="40">
        <f>'[3]methanogen M06-L TZVP smd redo'!ER103</f>
        <v>1.0997300000000001</v>
      </c>
      <c r="AF103" s="40">
        <f>'[3]methanogen M06-L TZVP smd redo'!K103</f>
        <v>1.08822</v>
      </c>
      <c r="AG103" s="40">
        <f>'[3]methanogen M06-L TZVP smd redo'!J103</f>
        <v>3.7809900000000001</v>
      </c>
      <c r="AH103" s="40">
        <f>'[3]methanogen M06-L TZVP smd redo'!O103</f>
        <v>1.0840000000000001</v>
      </c>
      <c r="AI103" s="40">
        <f>'[3]methanogen M06-L TZVP smd redo'!N103</f>
        <v>3.6555300000000002</v>
      </c>
      <c r="AJ103" s="40">
        <f>'[3]methanogen M06-L TZVP smd redo'!S103</f>
        <v>1.08572</v>
      </c>
      <c r="AK103" s="40">
        <f>'[3]methanogen M06-L TZVP smd redo'!R103</f>
        <v>3.8401900000000002</v>
      </c>
      <c r="AL103" s="40">
        <f>'[3]methanogen M06-L TZVP smd redo'!Y103</f>
        <v>1.07551</v>
      </c>
      <c r="AM103" s="40">
        <f>'[3]methanogen M06-L TZVP smd redo'!W103</f>
        <v>3.9509599999999998</v>
      </c>
      <c r="AN103" s="40">
        <f>'[3]methanogen M06-L TZVP smd redo'!V103</f>
        <v>3.9375399999999998</v>
      </c>
      <c r="AO103" s="40">
        <f>'[3]methanogen M06-L TZVP smd redo'!AK103</f>
        <v>1.06989</v>
      </c>
      <c r="AP103" s="40">
        <f>PRODUCT('[3]methanogen M06-L TZVP smd redo'!AD103:AF103)^(1/3)</f>
        <v>3.8417576231251189</v>
      </c>
      <c r="AQ103" s="40">
        <f>'[3]methanogen M06-L TZVP smd redo'!BA103</f>
        <v>1.0605899999999999</v>
      </c>
      <c r="AR103" s="40">
        <f>PRODUCT('[3]methanogen M06-L TZVP smd redo'!AT103:AV103)^(1/3)</f>
        <v>3.7652720585267603</v>
      </c>
      <c r="AS103" s="41">
        <f>'[3]methanogen M06-L TZVP smd redo'!FO103</f>
        <v>1.0629599999999999</v>
      </c>
      <c r="AT103" s="40">
        <f>'[3]methanogen M06-L TZVP smd redo'!FK103</f>
        <v>3.7214</v>
      </c>
      <c r="AU103" s="40">
        <f>'[3]methanogen M06-L TZVP smd redo'!CD103</f>
        <v>3.73902</v>
      </c>
      <c r="AV103" s="40">
        <f>'[3]methanogen M06-L TZVP smd redo'!CG103</f>
        <v>2.5824600000000002</v>
      </c>
      <c r="AW103" s="40">
        <f>'[3]methanogen M06-L TZVP smd redo'!CK103</f>
        <v>1.06809</v>
      </c>
      <c r="AX103" s="40">
        <f>PRODUCT('[3]methanogen M06-L TZVP smd redo'!CN103:CP103)^(1/3)</f>
        <v>3.7254543543361698</v>
      </c>
      <c r="AY103" s="40">
        <f>'[3]methanogen M06-L TZVP smd redo'!DH103</f>
        <v>1.06836</v>
      </c>
      <c r="AZ103" s="40">
        <f>PRODUCT('[3]methanogen M06-L TZVP smd redo'!DJ103:DL103)^(1/3)</f>
        <v>3.745097345728071</v>
      </c>
      <c r="BA103" s="40">
        <f>'[3]methanogen M06-L TZVP smd redo'!EI103</f>
        <v>1.07161</v>
      </c>
      <c r="BB103" s="40">
        <f>PRODUCT('[3]methanogen M06-L TZVP smd redo'!EJ103:EL103)^(1/3)</f>
        <v>3.8846600713691615</v>
      </c>
      <c r="BC103" s="40"/>
      <c r="BD103" s="44">
        <f>'[4]methanogen M06-L TZVP smd redo'!H103</f>
        <v>4.1226700000000003</v>
      </c>
      <c r="BE103" s="44">
        <f>'[4]methanogen M06-L TZVP smd redo'!M103</f>
        <v>3.96997</v>
      </c>
      <c r="BF103" s="44">
        <f>'[4]methanogen M06-L TZVP smd redo'!R103</f>
        <v>4.1788100000000004</v>
      </c>
      <c r="BG103" s="44">
        <f>'[4]methanogen M06-L TZVP smd redo'!Y103</f>
        <v>4.2436499999999997</v>
      </c>
      <c r="BH103" s="44">
        <f>'[4]methanogen M06-L TZVP smd redo'!Z103</f>
        <v>4.2584200000000001</v>
      </c>
      <c r="BI103" s="44">
        <f>PRODUCT('[4]methanogen M06-L TZVP smd redo'!AL103:AN103)^(1/3)</f>
        <v>4.1197592982192335</v>
      </c>
      <c r="BJ103" s="133">
        <f>PRODUCT('[4]methanogen M06-L TZVP smd redo'!BC103:BE103)^(1/3)</f>
        <v>4.0031511194417364</v>
      </c>
      <c r="BK103" s="133">
        <f>'[4]methanogen M06-L TZVP smd redo'!ER103</f>
        <v>3.96557</v>
      </c>
      <c r="BL103" s="40">
        <f>PRODUCT('[4]methanogen M06-L TZVP smd redo'!DZ103:EB103)^(1/3)</f>
        <v>4.1726750816537317</v>
      </c>
      <c r="BM103" s="40">
        <f>PRODUCT('[4]methanogen M06-L TZVP smd redo'!CI103:CK103)^(1/3)</f>
        <v>3.9884510771336825</v>
      </c>
      <c r="BN103" s="40">
        <f>PRODUCT('[4]methanogen M06-L TZVP smd redo'!DD103:DF103)^(1/3)</f>
        <v>4.0105256071069046</v>
      </c>
      <c r="BO103" s="40"/>
      <c r="BP103" s="45">
        <f t="shared" si="75"/>
        <v>1.1339317438933176</v>
      </c>
      <c r="BQ103" s="45">
        <f t="shared" si="76"/>
        <v>1.038463766728716</v>
      </c>
      <c r="BR103" s="45">
        <f t="shared" si="77"/>
        <v>0.95002404990894529</v>
      </c>
      <c r="BS103" s="45">
        <f t="shared" si="78"/>
        <v>0.98130527284767599</v>
      </c>
      <c r="BT103" s="45">
        <f t="shared" si="79"/>
        <v>1.033657476503713</v>
      </c>
      <c r="BU103" s="45">
        <f t="shared" si="80"/>
        <v>1.0300723155923983</v>
      </c>
      <c r="BV103" s="45">
        <f t="shared" si="81"/>
        <v>1.0291290973781071</v>
      </c>
      <c r="BW103" s="45">
        <f t="shared" si="82"/>
        <v>1.0094768518628434</v>
      </c>
      <c r="BX103" s="45">
        <f t="shared" si="83"/>
        <v>0.95661253741472563</v>
      </c>
      <c r="BY103" s="45">
        <f t="shared" si="84"/>
        <v>0.53016109405818113</v>
      </c>
      <c r="BZ103" s="45">
        <f t="shared" si="85"/>
        <v>0.97611367779137737</v>
      </c>
      <c r="CA103" s="45">
        <f t="shared" si="86"/>
        <v>0.69067782220462626</v>
      </c>
      <c r="CB103" s="45">
        <f t="shared" si="87"/>
        <v>1.0423476299429926</v>
      </c>
      <c r="CC103" s="45">
        <f t="shared" si="88"/>
        <v>0.99449585113380035</v>
      </c>
      <c r="CD103" s="45">
        <f t="shared" si="89"/>
        <v>0.9734854191215625</v>
      </c>
      <c r="CE103" s="39"/>
      <c r="CF103" s="75">
        <f t="shared" si="106"/>
        <v>125.69101292376864</v>
      </c>
      <c r="CG103" s="75">
        <f t="shared" si="107"/>
        <v>37.742473719308478</v>
      </c>
      <c r="CH103" s="75">
        <f t="shared" si="108"/>
        <v>-51.267979014360677</v>
      </c>
      <c r="CI103" s="75">
        <f t="shared" si="109"/>
        <v>-18.871682455198492</v>
      </c>
      <c r="CJ103" s="75">
        <f t="shared" si="110"/>
        <v>33.103460572606529</v>
      </c>
      <c r="CK103" s="75">
        <f t="shared" si="111"/>
        <v>29.629009089994014</v>
      </c>
      <c r="CL103" s="75">
        <f t="shared" si="112"/>
        <v>28.712908047798045</v>
      </c>
      <c r="CM103" s="75">
        <f t="shared" si="113"/>
        <v>9.4322282085386924</v>
      </c>
      <c r="CN103" s="75">
        <f t="shared" si="114"/>
        <v>-44.356841596940683</v>
      </c>
      <c r="CO103" s="75">
        <f t="shared" si="115"/>
        <v>-634.5743675665608</v>
      </c>
      <c r="CP103" s="75">
        <f t="shared" si="116"/>
        <v>-24.176226204611858</v>
      </c>
      <c r="CQ103" s="75">
        <f t="shared" si="117"/>
        <v>-370.08181256063756</v>
      </c>
      <c r="CR103" s="75">
        <f t="shared" si="118"/>
        <v>41.475505680585478</v>
      </c>
      <c r="CS103" s="75">
        <f t="shared" si="119"/>
        <v>-5.5193525079732302</v>
      </c>
      <c r="CT103" s="75">
        <f t="shared" si="120"/>
        <v>-26.872432071919921</v>
      </c>
      <c r="CU103" s="130"/>
      <c r="CV103" s="45">
        <f t="shared" si="90"/>
        <v>0.99803014497886067</v>
      </c>
      <c r="CW103" s="45">
        <f t="shared" si="91"/>
        <v>1.0001122585889126</v>
      </c>
      <c r="CX103" s="45">
        <f t="shared" si="92"/>
        <v>0.99959831505924468</v>
      </c>
      <c r="CY103" s="45">
        <f t="shared" si="93"/>
        <v>1.0001166734694773</v>
      </c>
      <c r="CZ103" s="45">
        <f t="shared" si="94"/>
        <v>0.99983573471020915</v>
      </c>
      <c r="DA103" s="45">
        <f t="shared" si="95"/>
        <v>0.99976372218103693</v>
      </c>
      <c r="DB103" s="45">
        <f t="shared" si="96"/>
        <v>0.99987257607345126</v>
      </c>
      <c r="DC103" s="45">
        <f t="shared" si="97"/>
        <v>0.99994416504644867</v>
      </c>
      <c r="DD103" s="45">
        <f t="shared" si="98"/>
        <v>0.99792952891967979</v>
      </c>
      <c r="DE103" s="45">
        <f t="shared" si="99"/>
        <v>0.99792952891968001</v>
      </c>
      <c r="DF103" s="45">
        <f t="shared" si="100"/>
        <v>0.997693740307108</v>
      </c>
      <c r="DG103" s="45">
        <f t="shared" si="101"/>
        <v>0.99751091116787738</v>
      </c>
      <c r="DH103" s="45">
        <f t="shared" si="102"/>
        <v>0.99992331145513991</v>
      </c>
      <c r="DI103" s="45">
        <f t="shared" si="103"/>
        <v>0.9999921947020014</v>
      </c>
      <c r="DJ103" s="45">
        <f t="shared" si="104"/>
        <v>1.0000410119141045</v>
      </c>
    </row>
    <row r="104" spans="1:114" x14ac:dyDescent="0.2">
      <c r="A104" s="43">
        <v>200</v>
      </c>
      <c r="B104" s="43">
        <f t="shared" si="73"/>
        <v>473.15</v>
      </c>
      <c r="C104" s="44">
        <f t="shared" si="105"/>
        <v>2.1134946634259748</v>
      </c>
      <c r="E104" s="40">
        <f>'[4]methanogen M06-L TZVP smd redo'!I104</f>
        <v>1.9536763915799504</v>
      </c>
      <c r="F104" s="40">
        <f>'[4]methanogen M06-L TZVP smd redo'!N104</f>
        <v>1.8414383726643724</v>
      </c>
      <c r="G104" s="40">
        <f>'[4]methanogen M06-L TZVP smd redo'!S104</f>
        <v>2.2437818860392422</v>
      </c>
      <c r="H104" s="40">
        <f>'[4]methanogen M06-L TZVP smd redo'!AB104</f>
        <v>2.0505920176949743</v>
      </c>
      <c r="I104" s="40">
        <f>'[4]methanogen M06-L TZVP smd redo'!AS104</f>
        <v>2.2872528690791594</v>
      </c>
      <c r="J104" s="40">
        <f>'[4]methanogen M06-L TZVP smd redo'!BJ104</f>
        <v>2.4224341845844322</v>
      </c>
      <c r="K104" s="40">
        <f>'[4]methanogen M06-L TZVP smd redo'!EV104</f>
        <v>2.4723673436302107</v>
      </c>
      <c r="L104" s="40">
        <f>'[4]methanogen M06-L TZVP smd redo'!CL104</f>
        <v>2.3230172433601481</v>
      </c>
      <c r="M104" s="40">
        <f>'[4]methanogen M06-L TZVP smd redo'!DG104</f>
        <v>2.3298744048023678</v>
      </c>
      <c r="N104" s="40">
        <f>'[4]methanogen M06-L TZVP smd redo'!EC104</f>
        <v>2.3510809402766952</v>
      </c>
      <c r="AA104" s="40">
        <f t="shared" si="74"/>
        <v>2.5578118473125628</v>
      </c>
      <c r="AB104" s="40"/>
      <c r="AC104" s="40">
        <f>EXP('d-beta'!Y105/1000)*'[3]methanogen M06-L TZVP smd redo'!EZ104</f>
        <v>4.2162890375809603</v>
      </c>
      <c r="AD104" s="40">
        <f>'[3]methanogen M06-L TZVP smd redo'!ET104</f>
        <v>2.0645600000000002</v>
      </c>
      <c r="AE104" s="40">
        <f>'[3]methanogen M06-L TZVP smd redo'!ER104</f>
        <v>1.0990800000000001</v>
      </c>
      <c r="AF104" s="40">
        <f>'[3]methanogen M06-L TZVP smd redo'!K104</f>
        <v>1.08761</v>
      </c>
      <c r="AG104" s="40">
        <f>'[3]methanogen M06-L TZVP smd redo'!J104</f>
        <v>3.7501600000000002</v>
      </c>
      <c r="AH104" s="40">
        <f>'[3]methanogen M06-L TZVP smd redo'!O104</f>
        <v>1.08341</v>
      </c>
      <c r="AI104" s="40">
        <f>'[3]methanogen M06-L TZVP smd redo'!N104</f>
        <v>3.6262500000000002</v>
      </c>
      <c r="AJ104" s="40">
        <f>'[3]methanogen M06-L TZVP smd redo'!S104</f>
        <v>1.0851200000000001</v>
      </c>
      <c r="AK104" s="40">
        <f>'[3]methanogen M06-L TZVP smd redo'!R104</f>
        <v>3.8089300000000001</v>
      </c>
      <c r="AL104" s="40">
        <f>'[3]methanogen M06-L TZVP smd redo'!Y104</f>
        <v>1.07498</v>
      </c>
      <c r="AM104" s="40">
        <f>'[3]methanogen M06-L TZVP smd redo'!W104</f>
        <v>3.9173499999999999</v>
      </c>
      <c r="AN104" s="40">
        <f>'[3]methanogen M06-L TZVP smd redo'!V104</f>
        <v>3.9040300000000001</v>
      </c>
      <c r="AO104" s="40">
        <f>'[3]methanogen M06-L TZVP smd redo'!AK104</f>
        <v>1.0694300000000001</v>
      </c>
      <c r="AP104" s="40">
        <f>PRODUCT('[3]methanogen M06-L TZVP smd redo'!AD104:AF104)^(1/3)</f>
        <v>3.8103483882092202</v>
      </c>
      <c r="AQ104" s="40">
        <f>'[3]methanogen M06-L TZVP smd redo'!BA104</f>
        <v>1.06019</v>
      </c>
      <c r="AR104" s="40">
        <f>PRODUCT('[3]methanogen M06-L TZVP smd redo'!AT104:AV104)^(1/3)</f>
        <v>3.7351121925370583</v>
      </c>
      <c r="AS104" s="41">
        <f>'[3]methanogen M06-L TZVP smd redo'!FO104</f>
        <v>1.0625800000000001</v>
      </c>
      <c r="AT104" s="40">
        <f>'[3]methanogen M06-L TZVP smd redo'!FK104</f>
        <v>3.6923900000000001</v>
      </c>
      <c r="AU104" s="40">
        <f>'[3]methanogen M06-L TZVP smd redo'!CD104</f>
        <v>3.7086100000000002</v>
      </c>
      <c r="AV104" s="40">
        <f>'[3]methanogen M06-L TZVP smd redo'!CG104</f>
        <v>2.5674700000000001</v>
      </c>
      <c r="AW104" s="40">
        <f>'[3]methanogen M06-L TZVP smd redo'!CK104</f>
        <v>1.0676399999999999</v>
      </c>
      <c r="AX104" s="40">
        <f>PRODUCT('[3]methanogen M06-L TZVP smd redo'!CN104:CP104)^(1/3)</f>
        <v>3.69590565592536</v>
      </c>
      <c r="AY104" s="40">
        <f>'[3]methanogen M06-L TZVP smd redo'!DH104</f>
        <v>1.0679099999999999</v>
      </c>
      <c r="AZ104" s="40">
        <f>PRODUCT('[3]methanogen M06-L TZVP smd redo'!DJ104:DL104)^(1/3)</f>
        <v>3.7152903760843734</v>
      </c>
      <c r="BA104" s="40">
        <f>'[3]methanogen M06-L TZVP smd redo'!EI104</f>
        <v>1.0711299999999999</v>
      </c>
      <c r="BB104" s="40">
        <f>PRODUCT('[3]methanogen M06-L TZVP smd redo'!EJ104:EL104)^(1/3)</f>
        <v>3.8526669701823266</v>
      </c>
      <c r="BC104" s="40"/>
      <c r="BD104" s="44">
        <f>'[4]methanogen M06-L TZVP smd redo'!H104</f>
        <v>4.0866800000000003</v>
      </c>
      <c r="BE104" s="44">
        <f>'[4]methanogen M06-L TZVP smd redo'!M104</f>
        <v>3.9359500000000001</v>
      </c>
      <c r="BF104" s="44">
        <f>'[4]methanogen M06-L TZVP smd redo'!R104</f>
        <v>4.1424200000000004</v>
      </c>
      <c r="BG104" s="44">
        <f>'[4]methanogen M06-L TZVP smd redo'!Y104</f>
        <v>4.2053599999999998</v>
      </c>
      <c r="BH104" s="44">
        <f>'[4]methanogen M06-L TZVP smd redo'!Z104</f>
        <v>4.2200199999999999</v>
      </c>
      <c r="BI104" s="44">
        <f>PRODUCT('[4]methanogen M06-L TZVP smd redo'!AL104:AN104)^(1/3)</f>
        <v>4.0842212055242664</v>
      </c>
      <c r="BJ104" s="133">
        <f>PRODUCT('[4]methanogen M06-L TZVP smd redo'!BC104:BE104)^(1/3)</f>
        <v>3.9695212618038882</v>
      </c>
      <c r="BK104" s="133">
        <f>'[4]methanogen M06-L TZVP smd redo'!ER104</f>
        <v>3.93316</v>
      </c>
      <c r="BL104" s="40">
        <f>PRODUCT('[4]methanogen M06-L TZVP smd redo'!DZ104:EB104)^(1/3)</f>
        <v>4.1364093943490499</v>
      </c>
      <c r="BM104" s="40">
        <f>PRODUCT('[4]methanogen M06-L TZVP smd redo'!CI104:CK104)^(1/3)</f>
        <v>3.9550631006004346</v>
      </c>
      <c r="BN104" s="40">
        <f>PRODUCT('[4]methanogen M06-L TZVP smd redo'!DD104:DF104)^(1/3)</f>
        <v>3.9768397453003623</v>
      </c>
      <c r="BO104" s="40"/>
      <c r="BP104" s="45">
        <f t="shared" si="75"/>
        <v>1.1339373171925577</v>
      </c>
      <c r="BQ104" s="45">
        <f t="shared" si="76"/>
        <v>1.0382957100572925</v>
      </c>
      <c r="BR104" s="45">
        <f t="shared" si="77"/>
        <v>0.9501571545135451</v>
      </c>
      <c r="BS104" s="45">
        <f t="shared" si="78"/>
        <v>0.98161146155705437</v>
      </c>
      <c r="BT104" s="45">
        <f t="shared" si="79"/>
        <v>1.033249617893383</v>
      </c>
      <c r="BU104" s="45">
        <f t="shared" si="80"/>
        <v>1.0296601942891541</v>
      </c>
      <c r="BV104" s="45">
        <f t="shared" si="81"/>
        <v>1.0288951579184273</v>
      </c>
      <c r="BW104" s="45">
        <f t="shared" si="82"/>
        <v>1.0092447959919983</v>
      </c>
      <c r="BX104" s="45">
        <f t="shared" si="83"/>
        <v>0.95694230296573912</v>
      </c>
      <c r="BY104" s="45">
        <f t="shared" si="84"/>
        <v>0.53272379705899153</v>
      </c>
      <c r="BZ104" s="45">
        <f t="shared" si="85"/>
        <v>0.97611793710087613</v>
      </c>
      <c r="CA104" s="45">
        <f t="shared" si="86"/>
        <v>0.69206592645608112</v>
      </c>
      <c r="CB104" s="45">
        <f t="shared" si="87"/>
        <v>1.0420423828311534</v>
      </c>
      <c r="CC104" s="45">
        <f t="shared" si="88"/>
        <v>0.9945241332076149</v>
      </c>
      <c r="CD104" s="45">
        <f t="shared" si="89"/>
        <v>0.9737082163721541</v>
      </c>
      <c r="CE104" s="39"/>
      <c r="CF104" s="75">
        <f t="shared" si="106"/>
        <v>125.69592793348922</v>
      </c>
      <c r="CG104" s="75">
        <f t="shared" si="107"/>
        <v>37.580628620086472</v>
      </c>
      <c r="CH104" s="75">
        <f t="shared" si="108"/>
        <v>-51.127882265158313</v>
      </c>
      <c r="CI104" s="75">
        <f t="shared" si="109"/>
        <v>-18.559709250736912</v>
      </c>
      <c r="CJ104" s="75">
        <f t="shared" si="110"/>
        <v>32.708804599215782</v>
      </c>
      <c r="CK104" s="75">
        <f t="shared" si="111"/>
        <v>29.228839352645441</v>
      </c>
      <c r="CL104" s="75">
        <f t="shared" si="112"/>
        <v>28.485564312576958</v>
      </c>
      <c r="CM104" s="75">
        <f t="shared" si="113"/>
        <v>9.2023244255047274</v>
      </c>
      <c r="CN104" s="75">
        <f t="shared" si="114"/>
        <v>-44.012178828652942</v>
      </c>
      <c r="CO104" s="75">
        <f t="shared" si="115"/>
        <v>-629.75219352272802</v>
      </c>
      <c r="CP104" s="75">
        <f t="shared" si="116"/>
        <v>-24.171862675749519</v>
      </c>
      <c r="CQ104" s="75">
        <f t="shared" si="117"/>
        <v>-368.07405845710895</v>
      </c>
      <c r="CR104" s="75">
        <f t="shared" si="118"/>
        <v>41.18261700605661</v>
      </c>
      <c r="CS104" s="75">
        <f t="shared" si="119"/>
        <v>-5.4909143082174579</v>
      </c>
      <c r="CT104" s="75">
        <f t="shared" si="120"/>
        <v>-26.643592733599686</v>
      </c>
      <c r="CU104" s="130"/>
      <c r="CV104" s="45">
        <f t="shared" si="90"/>
        <v>0.99805013301751033</v>
      </c>
      <c r="CW104" s="45">
        <f t="shared" si="91"/>
        <v>1.0001120317194083</v>
      </c>
      <c r="CX104" s="45">
        <f t="shared" si="92"/>
        <v>0.99959855723662594</v>
      </c>
      <c r="CY104" s="45">
        <f t="shared" si="93"/>
        <v>1.0001188696026424</v>
      </c>
      <c r="CZ104" s="45">
        <f t="shared" si="94"/>
        <v>0.99983777789982475</v>
      </c>
      <c r="DA104" s="45">
        <f t="shared" si="95"/>
        <v>0.99976387921655507</v>
      </c>
      <c r="DB104" s="45">
        <f t="shared" si="96"/>
        <v>0.99986514536098214</v>
      </c>
      <c r="DC104" s="45">
        <f t="shared" si="97"/>
        <v>0.99995018998959739</v>
      </c>
      <c r="DD104" s="45">
        <f t="shared" si="98"/>
        <v>0.99795360430498226</v>
      </c>
      <c r="DE104" s="45">
        <f t="shared" si="99"/>
        <v>0.99795360430498226</v>
      </c>
      <c r="DF104" s="45">
        <f t="shared" si="100"/>
        <v>0.99771796671809221</v>
      </c>
      <c r="DG104" s="45">
        <f t="shared" si="101"/>
        <v>0.99753373018133007</v>
      </c>
      <c r="DH104" s="45">
        <f t="shared" si="102"/>
        <v>0.9999288191865281</v>
      </c>
      <c r="DI104" s="45">
        <f t="shared" si="103"/>
        <v>0.99999315877774664</v>
      </c>
      <c r="DJ104" s="45">
        <f t="shared" si="104"/>
        <v>1.0000425242719602</v>
      </c>
    </row>
    <row r="105" spans="1:114" x14ac:dyDescent="0.2">
      <c r="A105" s="43">
        <v>202</v>
      </c>
      <c r="B105" s="43">
        <f t="shared" si="73"/>
        <v>475.15</v>
      </c>
      <c r="C105" s="44">
        <f t="shared" si="105"/>
        <v>2.1045985478270022</v>
      </c>
      <c r="E105" s="40">
        <f>'[4]methanogen M06-L TZVP smd redo'!I105</f>
        <v>1.9327149860706161</v>
      </c>
      <c r="F105" s="40">
        <f>'[4]methanogen M06-L TZVP smd redo'!N105</f>
        <v>1.8325100887752743</v>
      </c>
      <c r="G105" s="40">
        <f>'[4]methanogen M06-L TZVP smd redo'!S105</f>
        <v>2.2295526565725421</v>
      </c>
      <c r="H105" s="40">
        <f>'[4]methanogen M06-L TZVP smd redo'!AB105</f>
        <v>2.0353981969292168</v>
      </c>
      <c r="I105" s="40">
        <f>'[4]methanogen M06-L TZVP smd redo'!AS105</f>
        <v>2.264563104836137</v>
      </c>
      <c r="J105" s="40">
        <f>'[4]methanogen M06-L TZVP smd redo'!BJ105</f>
        <v>2.4002164890892796</v>
      </c>
      <c r="K105" s="40">
        <f>'[4]methanogen M06-L TZVP smd redo'!EV105</f>
        <v>2.4533700436948358</v>
      </c>
      <c r="L105" s="40">
        <f>'[4]methanogen M06-L TZVP smd redo'!CL105</f>
        <v>2.2968945828101273</v>
      </c>
      <c r="M105" s="40">
        <f>'[4]methanogen M06-L TZVP smd redo'!DG105</f>
        <v>2.3111923892580322</v>
      </c>
      <c r="N105" s="40">
        <f>'[4]methanogen M06-L TZVP smd redo'!EC105</f>
        <v>2.3245480677152042</v>
      </c>
      <c r="AA105" s="40">
        <f t="shared" si="74"/>
        <v>2.5366221082112466</v>
      </c>
      <c r="AB105" s="40"/>
      <c r="AC105" s="40">
        <f>EXP('d-beta'!Y106/1000)*'[3]methanogen M06-L TZVP smd redo'!EZ105</f>
        <v>4.1822911254401278</v>
      </c>
      <c r="AD105" s="40">
        <f>'[3]methanogen M06-L TZVP smd redo'!ET105</f>
        <v>2.0570300000000001</v>
      </c>
      <c r="AE105" s="40">
        <f>'[3]methanogen M06-L TZVP smd redo'!ER105</f>
        <v>1.0984400000000001</v>
      </c>
      <c r="AF105" s="40">
        <f>'[3]methanogen M06-L TZVP smd redo'!K105</f>
        <v>1.08701</v>
      </c>
      <c r="AG105" s="40">
        <f>'[3]methanogen M06-L TZVP smd redo'!J105</f>
        <v>3.7198600000000002</v>
      </c>
      <c r="AH105" s="40">
        <f>'[3]methanogen M06-L TZVP smd redo'!O105</f>
        <v>1.0828199999999999</v>
      </c>
      <c r="AI105" s="40">
        <f>'[3]methanogen M06-L TZVP smd redo'!N105</f>
        <v>3.5974599999999999</v>
      </c>
      <c r="AJ105" s="40">
        <f>'[3]methanogen M06-L TZVP smd redo'!S105</f>
        <v>1.0845199999999999</v>
      </c>
      <c r="AK105" s="40">
        <f>'[3]methanogen M06-L TZVP smd redo'!R105</f>
        <v>3.7782100000000001</v>
      </c>
      <c r="AL105" s="40">
        <f>'[3]methanogen M06-L TZVP smd redo'!Y105</f>
        <v>1.0744499999999999</v>
      </c>
      <c r="AM105" s="40">
        <f>'[3]methanogen M06-L TZVP smd redo'!W105</f>
        <v>3.8843399999999999</v>
      </c>
      <c r="AN105" s="40">
        <f>'[3]methanogen M06-L TZVP smd redo'!V105</f>
        <v>3.8711099999999998</v>
      </c>
      <c r="AO105" s="40">
        <f>'[3]methanogen M06-L TZVP smd redo'!AK105</f>
        <v>1.06897</v>
      </c>
      <c r="AP105" s="40">
        <f>PRODUCT('[3]methanogen M06-L TZVP smd redo'!AD105:AF105)^(1/3)</f>
        <v>3.7794889606232305</v>
      </c>
      <c r="AQ105" s="40">
        <f>'[3]methanogen M06-L TZVP smd redo'!BA105</f>
        <v>1.0598000000000001</v>
      </c>
      <c r="AR105" s="40">
        <f>PRODUCT('[3]methanogen M06-L TZVP smd redo'!AT105:AV105)^(1/3)</f>
        <v>3.705462328471087</v>
      </c>
      <c r="AS105" s="41">
        <f>'[3]methanogen M06-L TZVP smd redo'!FO105</f>
        <v>1.0622</v>
      </c>
      <c r="AT105" s="40">
        <f>'[3]methanogen M06-L TZVP smd redo'!FK105</f>
        <v>3.6638600000000001</v>
      </c>
      <c r="AU105" s="40">
        <f>'[3]methanogen M06-L TZVP smd redo'!CD105</f>
        <v>3.6787299999999998</v>
      </c>
      <c r="AV105" s="40">
        <f>'[3]methanogen M06-L TZVP smd redo'!CG105</f>
        <v>2.5527000000000002</v>
      </c>
      <c r="AW105" s="40">
        <f>'[3]methanogen M06-L TZVP smd redo'!CK105</f>
        <v>1.0671999999999999</v>
      </c>
      <c r="AX105" s="40">
        <f>PRODUCT('[3]methanogen M06-L TZVP smd redo'!CN105:CP105)^(1/3)</f>
        <v>3.666860073605307</v>
      </c>
      <c r="AY105" s="40">
        <f>'[3]methanogen M06-L TZVP smd redo'!DH105</f>
        <v>1.0674600000000001</v>
      </c>
      <c r="AZ105" s="40">
        <f>PRODUCT('[3]methanogen M06-L TZVP smd redo'!DJ105:DL105)^(1/3)</f>
        <v>3.6859896946435806</v>
      </c>
      <c r="BA105" s="40">
        <f>'[3]methanogen M06-L TZVP smd redo'!EI105</f>
        <v>1.07067</v>
      </c>
      <c r="BB105" s="40">
        <f>PRODUCT('[3]methanogen M06-L TZVP smd redo'!EJ105:EL105)^(1/3)</f>
        <v>3.8212270748257402</v>
      </c>
      <c r="BC105" s="40"/>
      <c r="BD105" s="44">
        <f>'[4]methanogen M06-L TZVP smd redo'!H105</f>
        <v>4.0513399999999997</v>
      </c>
      <c r="BE105" s="44">
        <f>'[4]methanogen M06-L TZVP smd redo'!M105</f>
        <v>3.9025400000000001</v>
      </c>
      <c r="BF105" s="44">
        <f>'[4]methanogen M06-L TZVP smd redo'!R105</f>
        <v>4.1066799999999999</v>
      </c>
      <c r="BG105" s="44">
        <f>'[4]methanogen M06-L TZVP smd redo'!Y105</f>
        <v>4.1677799999999996</v>
      </c>
      <c r="BH105" s="44">
        <f>'[4]methanogen M06-L TZVP smd redo'!Z105</f>
        <v>4.1823199999999998</v>
      </c>
      <c r="BI105" s="44">
        <f>PRODUCT('[4]methanogen M06-L TZVP smd redo'!AL105:AN105)^(1/3)</f>
        <v>4.0493095122226599</v>
      </c>
      <c r="BJ105" s="133">
        <f>PRODUCT('[4]methanogen M06-L TZVP smd redo'!BC105:BE105)^(1/3)</f>
        <v>3.9364747434186276</v>
      </c>
      <c r="BK105" s="133">
        <f>'[4]methanogen M06-L TZVP smd redo'!ER105</f>
        <v>3.9013</v>
      </c>
      <c r="BL105" s="40">
        <f>PRODUCT('[4]methanogen M06-L TZVP smd redo'!DZ105:EB105)^(1/3)</f>
        <v>4.1007835533971075</v>
      </c>
      <c r="BM105" s="40">
        <f>PRODUCT('[4]methanogen M06-L TZVP smd redo'!CI105:CK105)^(1/3)</f>
        <v>3.92226144626839</v>
      </c>
      <c r="BN105" s="40">
        <f>PRODUCT('[4]methanogen M06-L TZVP smd redo'!DD105:DF105)^(1/3)</f>
        <v>3.9437402846268448</v>
      </c>
      <c r="BO105" s="40"/>
      <c r="BP105" s="45">
        <f t="shared" si="75"/>
        <v>1.1339447846461801</v>
      </c>
      <c r="BQ105" s="45">
        <f t="shared" si="76"/>
        <v>1.0381290134117778</v>
      </c>
      <c r="BR105" s="45">
        <f t="shared" si="77"/>
        <v>0.95029074580926687</v>
      </c>
      <c r="BS105" s="45">
        <f t="shared" si="78"/>
        <v>0.98191434419174051</v>
      </c>
      <c r="BT105" s="45">
        <f t="shared" si="79"/>
        <v>1.0328476959777595</v>
      </c>
      <c r="BU105" s="45">
        <f t="shared" si="80"/>
        <v>1.0292569603335437</v>
      </c>
      <c r="BV105" s="45">
        <f t="shared" si="81"/>
        <v>1.0286639128048973</v>
      </c>
      <c r="BW105" s="45">
        <f t="shared" si="82"/>
        <v>1.0090161595926044</v>
      </c>
      <c r="BX105" s="45">
        <f t="shared" si="83"/>
        <v>0.95726172197188908</v>
      </c>
      <c r="BY105" s="45">
        <f t="shared" si="84"/>
        <v>0.53527061783491459</v>
      </c>
      <c r="BZ105" s="45">
        <f t="shared" si="85"/>
        <v>0.97611986353950431</v>
      </c>
      <c r="CA105" s="45">
        <f t="shared" si="86"/>
        <v>0.69344871196780578</v>
      </c>
      <c r="CB105" s="45">
        <f t="shared" si="87"/>
        <v>1.0417400899759834</v>
      </c>
      <c r="CC105" s="45">
        <f t="shared" si="88"/>
        <v>0.99455368842563452</v>
      </c>
      <c r="CD105" s="45">
        <f t="shared" si="89"/>
        <v>0.9739290791980314</v>
      </c>
      <c r="CE105" s="39"/>
      <c r="CF105" s="75">
        <f t="shared" si="106"/>
        <v>125.70251333192445</v>
      </c>
      <c r="CG105" s="75">
        <f t="shared" si="107"/>
        <v>37.420067397723116</v>
      </c>
      <c r="CH105" s="75">
        <f t="shared" si="108"/>
        <v>-50.987292990472994</v>
      </c>
      <c r="CI105" s="75">
        <f t="shared" si="109"/>
        <v>-18.251200306060277</v>
      </c>
      <c r="CJ105" s="75">
        <f t="shared" si="110"/>
        <v>32.319740717282393</v>
      </c>
      <c r="CK105" s="75">
        <f t="shared" si="111"/>
        <v>28.837144174565498</v>
      </c>
      <c r="CL105" s="75">
        <f t="shared" si="112"/>
        <v>28.260788151548113</v>
      </c>
      <c r="CM105" s="75">
        <f t="shared" si="113"/>
        <v>8.9757566967485722</v>
      </c>
      <c r="CN105" s="75">
        <f t="shared" si="114"/>
        <v>-43.678443234167311</v>
      </c>
      <c r="CO105" s="75">
        <f t="shared" si="115"/>
        <v>-624.9828322450395</v>
      </c>
      <c r="CP105" s="75">
        <f t="shared" si="116"/>
        <v>-24.169889106108013</v>
      </c>
      <c r="CQ105" s="75">
        <f t="shared" si="117"/>
        <v>-366.07799730771188</v>
      </c>
      <c r="CR105" s="75">
        <f t="shared" si="118"/>
        <v>40.892478413151295</v>
      </c>
      <c r="CS105" s="75">
        <f t="shared" si="119"/>
        <v>-5.4611968002342621</v>
      </c>
      <c r="CT105" s="75">
        <f t="shared" si="120"/>
        <v>-26.416791955727561</v>
      </c>
      <c r="CU105" s="130"/>
      <c r="CV105" s="45">
        <f t="shared" si="90"/>
        <v>0.99807101319563429</v>
      </c>
      <c r="CW105" s="45">
        <f t="shared" si="91"/>
        <v>1.000100021606692</v>
      </c>
      <c r="CX105" s="45">
        <f t="shared" si="92"/>
        <v>0.99960384069024422</v>
      </c>
      <c r="CY105" s="45">
        <f t="shared" si="93"/>
        <v>1.0001229499228113</v>
      </c>
      <c r="CZ105" s="45">
        <f t="shared" si="94"/>
        <v>0.99984213814226119</v>
      </c>
      <c r="DA105" s="45">
        <f t="shared" si="95"/>
        <v>0.99977135287792951</v>
      </c>
      <c r="DB105" s="45">
        <f t="shared" si="96"/>
        <v>0.99986467143360303</v>
      </c>
      <c r="DC105" s="45">
        <f t="shared" si="97"/>
        <v>0.99994697653158338</v>
      </c>
      <c r="DD105" s="45">
        <f t="shared" si="98"/>
        <v>0.99796873623367821</v>
      </c>
      <c r="DE105" s="45">
        <f t="shared" si="99"/>
        <v>0.99796873623367821</v>
      </c>
      <c r="DF105" s="45">
        <f t="shared" si="100"/>
        <v>0.99774055355422231</v>
      </c>
      <c r="DG105" s="45">
        <f t="shared" si="101"/>
        <v>0.99755263425012197</v>
      </c>
      <c r="DH105" s="45">
        <f t="shared" si="102"/>
        <v>0.99992451276433358</v>
      </c>
      <c r="DI105" s="45">
        <f t="shared" si="103"/>
        <v>0.99998573516233635</v>
      </c>
      <c r="DJ105" s="45">
        <f t="shared" si="104"/>
        <v>1.0000465239280509</v>
      </c>
    </row>
    <row r="106" spans="1:114" x14ac:dyDescent="0.2">
      <c r="A106" s="43">
        <v>204</v>
      </c>
      <c r="B106" s="43">
        <f t="shared" si="73"/>
        <v>477.15</v>
      </c>
      <c r="C106" s="44">
        <f t="shared" si="105"/>
        <v>2.0957770093262078</v>
      </c>
      <c r="E106" s="40">
        <f>'[4]methanogen M06-L TZVP smd redo'!I106</f>
        <v>1.9157651545371746</v>
      </c>
      <c r="F106" s="40">
        <f>'[4]methanogen M06-L TZVP smd redo'!N106</f>
        <v>1.8151712140983545</v>
      </c>
      <c r="G106" s="40">
        <f>'[4]methanogen M06-L TZVP smd redo'!S106</f>
        <v>2.2123362688917236</v>
      </c>
      <c r="H106" s="40">
        <f>'[4]methanogen M06-L TZVP smd redo'!AB106</f>
        <v>2.022572983289006</v>
      </c>
      <c r="I106" s="40">
        <f>'[4]methanogen M06-L TZVP smd redo'!AS106</f>
        <v>2.2492632633974718</v>
      </c>
      <c r="J106" s="40">
        <f>'[4]methanogen M06-L TZVP smd redo'!BJ106</f>
        <v>2.3833519155436189</v>
      </c>
      <c r="K106" s="40">
        <f>'[4]methanogen M06-L TZVP smd redo'!EV106</f>
        <v>2.4292810242108054</v>
      </c>
      <c r="L106" s="40">
        <f>'[4]methanogen M06-L TZVP smd redo'!CL106</f>
        <v>2.2859729351263347</v>
      </c>
      <c r="M106" s="40">
        <f>'[4]methanogen M06-L TZVP smd redo'!DG106</f>
        <v>2.2988531966672276</v>
      </c>
      <c r="N106" s="40">
        <f>'[4]methanogen M06-L TZVP smd redo'!EC106</f>
        <v>2.303727958020918</v>
      </c>
      <c r="AA106" s="40">
        <f t="shared" si="74"/>
        <v>2.5156641680195806</v>
      </c>
      <c r="AB106" s="40"/>
      <c r="AC106" s="40">
        <f>EXP('d-beta'!Y107/1000)*'[3]methanogen M06-L TZVP smd redo'!EZ106</f>
        <v>4.1488704136583996</v>
      </c>
      <c r="AD106" s="40">
        <f>'[3]methanogen M06-L TZVP smd redo'!ET106</f>
        <v>2.0495899999999998</v>
      </c>
      <c r="AE106" s="40">
        <f>'[3]methanogen M06-L TZVP smd redo'!ER106</f>
        <v>1.0978000000000001</v>
      </c>
      <c r="AF106" s="40">
        <f>'[3]methanogen M06-L TZVP smd redo'!K106</f>
        <v>1.0864100000000001</v>
      </c>
      <c r="AG106" s="40">
        <f>'[3]methanogen M06-L TZVP smd redo'!J106</f>
        <v>3.69008</v>
      </c>
      <c r="AH106" s="40">
        <f>'[3]methanogen M06-L TZVP smd redo'!O106</f>
        <v>1.0822400000000001</v>
      </c>
      <c r="AI106" s="40">
        <f>'[3]methanogen M06-L TZVP smd redo'!N106</f>
        <v>3.5691700000000002</v>
      </c>
      <c r="AJ106" s="40">
        <f>'[3]methanogen M06-L TZVP smd redo'!S106</f>
        <v>1.0839300000000001</v>
      </c>
      <c r="AK106" s="40">
        <f>'[3]methanogen M06-L TZVP smd redo'!R106</f>
        <v>3.74803</v>
      </c>
      <c r="AL106" s="40">
        <f>'[3]methanogen M06-L TZVP smd redo'!Y106</f>
        <v>1.07392</v>
      </c>
      <c r="AM106" s="40">
        <f>'[3]methanogen M06-L TZVP smd redo'!W106</f>
        <v>3.8519100000000002</v>
      </c>
      <c r="AN106" s="40">
        <f>'[3]methanogen M06-L TZVP smd redo'!V106</f>
        <v>3.8387699999999998</v>
      </c>
      <c r="AO106" s="40">
        <f>'[3]methanogen M06-L TZVP smd redo'!AK106</f>
        <v>1.0685100000000001</v>
      </c>
      <c r="AP106" s="40">
        <f>PRODUCT('[3]methanogen M06-L TZVP smd redo'!AD106:AF106)^(1/3)</f>
        <v>3.7491525021577456</v>
      </c>
      <c r="AQ106" s="40">
        <f>'[3]methanogen M06-L TZVP smd redo'!BA106</f>
        <v>1.05941</v>
      </c>
      <c r="AR106" s="40">
        <f>PRODUCT('[3]methanogen M06-L TZVP smd redo'!AT106:AV106)^(1/3)</f>
        <v>3.6763158033435488</v>
      </c>
      <c r="AS106" s="41">
        <f>'[3]methanogen M06-L TZVP smd redo'!FO106</f>
        <v>1.0618300000000001</v>
      </c>
      <c r="AT106" s="40">
        <f>'[3]methanogen M06-L TZVP smd redo'!FK106</f>
        <v>3.6358000000000001</v>
      </c>
      <c r="AU106" s="40">
        <f>'[3]methanogen M06-L TZVP smd redo'!CD106</f>
        <v>3.6493500000000001</v>
      </c>
      <c r="AV106" s="40">
        <f>'[3]methanogen M06-L TZVP smd redo'!CG106</f>
        <v>2.5381499999999999</v>
      </c>
      <c r="AW106" s="40">
        <f>'[3]methanogen M06-L TZVP smd redo'!CK106</f>
        <v>1.0667500000000001</v>
      </c>
      <c r="AX106" s="40">
        <f>PRODUCT('[3]methanogen M06-L TZVP smd redo'!CN106:CP106)^(1/3)</f>
        <v>3.6383009078821833</v>
      </c>
      <c r="AY106" s="40">
        <f>'[3]methanogen M06-L TZVP smd redo'!DH106</f>
        <v>1.06701</v>
      </c>
      <c r="AZ106" s="40">
        <f>PRODUCT('[3]methanogen M06-L TZVP smd redo'!DJ106:DL106)^(1/3)</f>
        <v>3.6571820114336937</v>
      </c>
      <c r="BA106" s="40">
        <f>'[3]methanogen M06-L TZVP smd redo'!EI106</f>
        <v>1.0702100000000001</v>
      </c>
      <c r="BB106" s="40">
        <f>PRODUCT('[3]methanogen M06-L TZVP smd redo'!EJ106:EL106)^(1/3)</f>
        <v>3.7903270178371531</v>
      </c>
      <c r="BC106" s="40"/>
      <c r="BD106" s="44">
        <f>'[4]methanogen M06-L TZVP smd redo'!H106</f>
        <v>4.0166199999999996</v>
      </c>
      <c r="BE106" s="44">
        <f>'[4]methanogen M06-L TZVP smd redo'!M106</f>
        <v>3.86971</v>
      </c>
      <c r="BF106" s="44">
        <f>'[4]methanogen M06-L TZVP smd redo'!R106</f>
        <v>4.0715899999999996</v>
      </c>
      <c r="BG106" s="44">
        <f>'[4]methanogen M06-L TZVP smd redo'!Y106</f>
        <v>4.1308699999999998</v>
      </c>
      <c r="BH106" s="44">
        <f>'[4]methanogen M06-L TZVP smd redo'!Z106</f>
        <v>4.1452999999999998</v>
      </c>
      <c r="BI106" s="44">
        <f>PRODUCT('[4]methanogen M06-L TZVP smd redo'!AL106:AN106)^(1/3)</f>
        <v>4.0150175043238114</v>
      </c>
      <c r="BJ106" s="133">
        <f>PRODUCT('[4]methanogen M06-L TZVP smd redo'!BC106:BE106)^(1/3)</f>
        <v>3.9040082272379095</v>
      </c>
      <c r="BK106" s="133">
        <f>'[4]methanogen M06-L TZVP smd redo'!ER106</f>
        <v>3.86998</v>
      </c>
      <c r="BL106" s="40">
        <f>PRODUCT('[4]methanogen M06-L TZVP smd redo'!DZ106:EB106)^(1/3)</f>
        <v>4.0657908255382935</v>
      </c>
      <c r="BM106" s="40">
        <f>PRODUCT('[4]methanogen M06-L TZVP smd redo'!CI106:CK106)^(1/3)</f>
        <v>3.8900297144703853</v>
      </c>
      <c r="BN106" s="40">
        <f>PRODUCT('[4]methanogen M06-L TZVP smd redo'!DD106:DF106)^(1/3)</f>
        <v>3.9112204773962609</v>
      </c>
      <c r="BO106" s="40"/>
      <c r="BP106" s="45">
        <f t="shared" si="75"/>
        <v>1.133945939649305</v>
      </c>
      <c r="BQ106" s="45">
        <f t="shared" si="76"/>
        <v>1.0379640851640044</v>
      </c>
      <c r="BR106" s="45">
        <f t="shared" si="77"/>
        <v>0.95041740450290924</v>
      </c>
      <c r="BS106" s="45">
        <f t="shared" si="78"/>
        <v>0.98221841603743998</v>
      </c>
      <c r="BT106" s="45">
        <f t="shared" si="79"/>
        <v>1.0324487989245092</v>
      </c>
      <c r="BU106" s="45">
        <f t="shared" si="80"/>
        <v>1.0288547921774751</v>
      </c>
      <c r="BV106" s="45">
        <f t="shared" si="81"/>
        <v>1.0284346934290252</v>
      </c>
      <c r="BW106" s="45">
        <f t="shared" si="82"/>
        <v>1.0087928690168708</v>
      </c>
      <c r="BX106" s="45">
        <f t="shared" si="83"/>
        <v>0.95758035123351748</v>
      </c>
      <c r="BY106" s="45">
        <f t="shared" si="84"/>
        <v>0.53780731146223426</v>
      </c>
      <c r="BZ106" s="45">
        <f t="shared" si="85"/>
        <v>0.97611279347586211</v>
      </c>
      <c r="CA106" s="45">
        <f t="shared" si="86"/>
        <v>0.69482051367190523</v>
      </c>
      <c r="CB106" s="45">
        <f t="shared" si="87"/>
        <v>1.0414401273982061</v>
      </c>
      <c r="CC106" s="45">
        <f t="shared" si="88"/>
        <v>0.9945820587081855</v>
      </c>
      <c r="CD106" s="45">
        <f t="shared" si="89"/>
        <v>0.97414780214139274</v>
      </c>
      <c r="CE106" s="39"/>
      <c r="CF106" s="75">
        <f t="shared" si="106"/>
        <v>125.7035319022749</v>
      </c>
      <c r="CG106" s="75">
        <f t="shared" si="107"/>
        <v>37.261184110424047</v>
      </c>
      <c r="CH106" s="75">
        <f t="shared" si="108"/>
        <v>-50.854017722716563</v>
      </c>
      <c r="CI106" s="75">
        <f t="shared" si="109"/>
        <v>-17.941575769179984</v>
      </c>
      <c r="CJ106" s="75">
        <f t="shared" si="110"/>
        <v>31.933455204093359</v>
      </c>
      <c r="CK106" s="75">
        <f t="shared" si="111"/>
        <v>28.446331420402156</v>
      </c>
      <c r="CL106" s="75">
        <f t="shared" si="112"/>
        <v>28.037931185794289</v>
      </c>
      <c r="CM106" s="75">
        <f t="shared" si="113"/>
        <v>8.7544368657050189</v>
      </c>
      <c r="CN106" s="75">
        <f t="shared" si="114"/>
        <v>-43.345643710877269</v>
      </c>
      <c r="CO106" s="75">
        <f t="shared" si="115"/>
        <v>-620.25494010733087</v>
      </c>
      <c r="CP106" s="75">
        <f t="shared" si="116"/>
        <v>-24.177132160481499</v>
      </c>
      <c r="CQ106" s="75">
        <f t="shared" si="117"/>
        <v>-364.10172048006558</v>
      </c>
      <c r="CR106" s="75">
        <f t="shared" si="118"/>
        <v>40.604493170829301</v>
      </c>
      <c r="CS106" s="75">
        <f t="shared" si="119"/>
        <v>-5.4326715649970136</v>
      </c>
      <c r="CT106" s="75">
        <f t="shared" si="120"/>
        <v>-26.192239273669113</v>
      </c>
      <c r="CU106" s="130"/>
      <c r="CV106" s="45">
        <f t="shared" si="90"/>
        <v>0.99808789798387698</v>
      </c>
      <c r="CW106" s="45">
        <f t="shared" si="91"/>
        <v>1.000100411676055</v>
      </c>
      <c r="CX106" s="45">
        <f t="shared" si="92"/>
        <v>0.9996037116682559</v>
      </c>
      <c r="CY106" s="45">
        <f t="shared" si="93"/>
        <v>1.0001193720489487</v>
      </c>
      <c r="CZ106" s="45">
        <f t="shared" si="94"/>
        <v>0.99984380247429538</v>
      </c>
      <c r="DA106" s="45">
        <f t="shared" si="95"/>
        <v>0.99977381846171676</v>
      </c>
      <c r="DB106" s="45">
        <f t="shared" si="96"/>
        <v>0.99986623016843812</v>
      </c>
      <c r="DC106" s="45">
        <f t="shared" si="97"/>
        <v>0.99995418219565546</v>
      </c>
      <c r="DD106" s="45">
        <f t="shared" si="98"/>
        <v>0.99798150956094001</v>
      </c>
      <c r="DE106" s="45">
        <f t="shared" si="99"/>
        <v>0.99798150956094001</v>
      </c>
      <c r="DF106" s="45">
        <f t="shared" si="100"/>
        <v>0.99775578456792902</v>
      </c>
      <c r="DG106" s="45">
        <f t="shared" si="101"/>
        <v>0.99757660608065168</v>
      </c>
      <c r="DH106" s="45">
        <f t="shared" si="102"/>
        <v>0.9999205653631712</v>
      </c>
      <c r="DI106" s="45">
        <f t="shared" si="103"/>
        <v>0.99998714928037702</v>
      </c>
      <c r="DJ106" s="45">
        <f t="shared" si="104"/>
        <v>1.0000494786427763</v>
      </c>
    </row>
    <row r="107" spans="1:114" x14ac:dyDescent="0.2">
      <c r="A107" s="43">
        <v>206</v>
      </c>
      <c r="B107" s="43">
        <f t="shared" si="73"/>
        <v>479.15</v>
      </c>
      <c r="C107" s="44">
        <f t="shared" si="105"/>
        <v>2.0870291140561412</v>
      </c>
      <c r="E107" s="40">
        <f>'[4]methanogen M06-L TZVP smd redo'!I107</f>
        <v>1.9059120575743993</v>
      </c>
      <c r="F107" s="40">
        <f>'[4]methanogen M06-L TZVP smd redo'!N107</f>
        <v>1.7979323334265107</v>
      </c>
      <c r="G107" s="40">
        <f>'[4]methanogen M06-L TZVP smd redo'!S107</f>
        <v>2.199933402990073</v>
      </c>
      <c r="H107" s="40">
        <f>'[4]methanogen M06-L TZVP smd redo'!AB107</f>
        <v>2.0057097217629494</v>
      </c>
      <c r="I107" s="40">
        <f>'[4]methanogen M06-L TZVP smd redo'!AS107</f>
        <v>2.2272485216576765</v>
      </c>
      <c r="J107" s="40">
        <f>'[4]methanogen M06-L TZVP smd redo'!BJ107</f>
        <v>2.3593265942767339</v>
      </c>
      <c r="K107" s="40">
        <f>'[4]methanogen M06-L TZVP smd redo'!EV107</f>
        <v>2.4166197853057181</v>
      </c>
      <c r="L107" s="40">
        <f>'[4]methanogen M06-L TZVP smd redo'!CL107</f>
        <v>2.2589712069280843</v>
      </c>
      <c r="M107" s="40">
        <f>'[4]methanogen M06-L TZVP smd redo'!DG107</f>
        <v>2.280385284581854</v>
      </c>
      <c r="N107" s="40">
        <f>'[4]methanogen M06-L TZVP smd redo'!EC107</f>
        <v>2.2867423459456138</v>
      </c>
      <c r="AA107" s="40">
        <f t="shared" si="74"/>
        <v>2.4949348349973359</v>
      </c>
      <c r="AB107" s="40"/>
      <c r="AC107" s="40">
        <f>EXP('d-beta'!Y108/1000)*'[3]methanogen M06-L TZVP smd redo'!EZ107</f>
        <v>4.1160255922756717</v>
      </c>
      <c r="AD107" s="40">
        <f>'[3]methanogen M06-L TZVP smd redo'!ET107</f>
        <v>2.04223</v>
      </c>
      <c r="AE107" s="40">
        <f>'[3]methanogen M06-L TZVP smd redo'!ER107</f>
        <v>1.09717</v>
      </c>
      <c r="AF107" s="40">
        <f>'[3]methanogen M06-L TZVP smd redo'!K107</f>
        <v>1.0858099999999999</v>
      </c>
      <c r="AG107" s="40">
        <f>'[3]methanogen M06-L TZVP smd redo'!J107</f>
        <v>3.6608100000000001</v>
      </c>
      <c r="AH107" s="40">
        <f>'[3]methanogen M06-L TZVP smd redo'!O107</f>
        <v>1.0816699999999999</v>
      </c>
      <c r="AI107" s="40">
        <f>'[3]methanogen M06-L TZVP smd redo'!N107</f>
        <v>3.5413600000000001</v>
      </c>
      <c r="AJ107" s="40">
        <f>'[3]methanogen M06-L TZVP smd redo'!S107</f>
        <v>1.08334</v>
      </c>
      <c r="AK107" s="40">
        <f>'[3]methanogen M06-L TZVP smd redo'!R107</f>
        <v>3.7183600000000001</v>
      </c>
      <c r="AL107" s="40">
        <f>'[3]methanogen M06-L TZVP smd redo'!Y107</f>
        <v>1.0733999999999999</v>
      </c>
      <c r="AM107" s="40">
        <f>'[3]methanogen M06-L TZVP smd redo'!W107</f>
        <v>3.8200400000000001</v>
      </c>
      <c r="AN107" s="40">
        <f>'[3]methanogen M06-L TZVP smd redo'!V107</f>
        <v>3.8069999999999999</v>
      </c>
      <c r="AO107" s="40">
        <f>'[3]methanogen M06-L TZVP smd redo'!AK107</f>
        <v>1.06806</v>
      </c>
      <c r="AP107" s="40">
        <f>PRODUCT('[3]methanogen M06-L TZVP smd redo'!AD107:AF107)^(1/3)</f>
        <v>3.719339266340143</v>
      </c>
      <c r="AQ107" s="40">
        <f>'[3]methanogen M06-L TZVP smd redo'!BA107</f>
        <v>1.0590299999999999</v>
      </c>
      <c r="AR107" s="40">
        <f>PRODUCT('[3]methanogen M06-L TZVP smd redo'!AT107:AV107)^(1/3)</f>
        <v>3.6476659430273601</v>
      </c>
      <c r="AS107" s="41">
        <f>'[3]methanogen M06-L TZVP smd redo'!FO107</f>
        <v>1.06145</v>
      </c>
      <c r="AT107" s="40">
        <f>'[3]methanogen M06-L TZVP smd redo'!FK107</f>
        <v>3.6082100000000001</v>
      </c>
      <c r="AU107" s="40">
        <f>'[3]methanogen M06-L TZVP smd redo'!CD107</f>
        <v>3.6204900000000002</v>
      </c>
      <c r="AV107" s="40">
        <f>'[3]methanogen M06-L TZVP smd redo'!CG107</f>
        <v>2.5238100000000001</v>
      </c>
      <c r="AW107" s="40">
        <f>'[3]methanogen M06-L TZVP smd redo'!CK107</f>
        <v>1.0663199999999999</v>
      </c>
      <c r="AX107" s="40">
        <f>PRODUCT('[3]methanogen M06-L TZVP smd redo'!CN107:CP107)^(1/3)</f>
        <v>3.6102215595144038</v>
      </c>
      <c r="AY107" s="40">
        <f>'[3]methanogen M06-L TZVP smd redo'!DH107</f>
        <v>1.06657</v>
      </c>
      <c r="AZ107" s="40">
        <f>PRODUCT('[3]methanogen M06-L TZVP smd redo'!DJ107:DL107)^(1/3)</f>
        <v>3.6288639745469906</v>
      </c>
      <c r="BA107" s="40">
        <f>'[3]methanogen M06-L TZVP smd redo'!EI107</f>
        <v>1.06975</v>
      </c>
      <c r="BB107" s="40">
        <f>PRODUCT('[3]methanogen M06-L TZVP smd redo'!EJ107:EL107)^(1/3)</f>
        <v>3.7599534324391515</v>
      </c>
      <c r="BC107" s="40"/>
      <c r="BD107" s="44">
        <f>'[4]methanogen M06-L TZVP smd redo'!H107</f>
        <v>3.9825200000000001</v>
      </c>
      <c r="BE107" s="44">
        <f>'[4]methanogen M06-L TZVP smd redo'!M107</f>
        <v>3.8374700000000002</v>
      </c>
      <c r="BF107" s="44">
        <f>'[4]methanogen M06-L TZVP smd redo'!R107</f>
        <v>4.0371100000000002</v>
      </c>
      <c r="BG107" s="44">
        <f>'[4]methanogen M06-L TZVP smd redo'!Y107</f>
        <v>4.0946300000000004</v>
      </c>
      <c r="BH107" s="44">
        <f>'[4]methanogen M06-L TZVP smd redo'!Z107</f>
        <v>4.1089500000000001</v>
      </c>
      <c r="BI107" s="44">
        <f>PRODUCT('[4]methanogen M06-L TZVP smd redo'!AL107:AN107)^(1/3)</f>
        <v>3.9813251914393351</v>
      </c>
      <c r="BJ107" s="133">
        <f>PRODUCT('[4]methanogen M06-L TZVP smd redo'!BC107:BE107)^(1/3)</f>
        <v>3.872101713172464</v>
      </c>
      <c r="BK107" s="133">
        <f>'[4]methanogen M06-L TZVP smd redo'!ER107</f>
        <v>3.8391899999999999</v>
      </c>
      <c r="BL107" s="40">
        <f>PRODUCT('[4]methanogen M06-L TZVP smd redo'!DZ107:EB107)^(1/3)</f>
        <v>4.0314079427046332</v>
      </c>
      <c r="BM107" s="40">
        <f>PRODUCT('[4]methanogen M06-L TZVP smd redo'!CI107:CK107)^(1/3)</f>
        <v>3.8583477051312065</v>
      </c>
      <c r="BN107" s="40">
        <f>PRODUCT('[4]methanogen M06-L TZVP smd redo'!DD107:DF107)^(1/3)</f>
        <v>3.8792635379369362</v>
      </c>
      <c r="BO107" s="40"/>
      <c r="BP107" s="45">
        <f t="shared" si="75"/>
        <v>1.1339503126354917</v>
      </c>
      <c r="BQ107" s="45">
        <f t="shared" si="76"/>
        <v>1.0377983410945233</v>
      </c>
      <c r="BR107" s="45">
        <f t="shared" si="77"/>
        <v>0.95054878365959805</v>
      </c>
      <c r="BS107" s="45">
        <f t="shared" si="78"/>
        <v>0.9825162146047044</v>
      </c>
      <c r="BT107" s="45">
        <f t="shared" si="79"/>
        <v>1.032055861408931</v>
      </c>
      <c r="BU107" s="45">
        <f t="shared" si="80"/>
        <v>1.028459069056779</v>
      </c>
      <c r="BV107" s="45">
        <f t="shared" si="81"/>
        <v>1.0282078019529561</v>
      </c>
      <c r="BW107" s="45">
        <f t="shared" si="82"/>
        <v>1.008572566914496</v>
      </c>
      <c r="BX107" s="45">
        <f t="shared" si="83"/>
        <v>0.95789403110903792</v>
      </c>
      <c r="BY107" s="45">
        <f t="shared" si="84"/>
        <v>0.54032463206687775</v>
      </c>
      <c r="BZ107" s="45">
        <f t="shared" si="85"/>
        <v>0.97611568488708211</v>
      </c>
      <c r="CA107" s="45">
        <f t="shared" si="86"/>
        <v>0.69618604557211283</v>
      </c>
      <c r="CB107" s="45">
        <f t="shared" si="87"/>
        <v>1.0411420570359056</v>
      </c>
      <c r="CC107" s="45">
        <f t="shared" si="88"/>
        <v>0.99460829804389805</v>
      </c>
      <c r="CD107" s="45">
        <f t="shared" si="89"/>
        <v>0.97436490399682696</v>
      </c>
      <c r="CE107" s="39"/>
      <c r="CF107" s="75">
        <f t="shared" si="106"/>
        <v>125.70738832752568</v>
      </c>
      <c r="CG107" s="75">
        <f t="shared" si="107"/>
        <v>37.101489467398736</v>
      </c>
      <c r="CH107" s="75">
        <f t="shared" si="108"/>
        <v>-50.715794162806766</v>
      </c>
      <c r="CI107" s="75">
        <f t="shared" si="109"/>
        <v>-17.638431960443196</v>
      </c>
      <c r="CJ107" s="75">
        <f t="shared" si="110"/>
        <v>31.552794866654779</v>
      </c>
      <c r="CK107" s="75">
        <f t="shared" si="111"/>
        <v>28.061632582725455</v>
      </c>
      <c r="CL107" s="75">
        <f t="shared" si="112"/>
        <v>27.817288582620453</v>
      </c>
      <c r="CM107" s="75">
        <f t="shared" si="113"/>
        <v>8.5360311179642352</v>
      </c>
      <c r="CN107" s="75">
        <f t="shared" si="114"/>
        <v>-43.018121838263262</v>
      </c>
      <c r="CO107" s="75">
        <f t="shared" si="115"/>
        <v>-615.58514956019098</v>
      </c>
      <c r="CP107" s="75">
        <f t="shared" si="116"/>
        <v>-24.174169995702066</v>
      </c>
      <c r="CQ107" s="75">
        <f t="shared" si="117"/>
        <v>-362.1383475113459</v>
      </c>
      <c r="CR107" s="75">
        <f t="shared" si="118"/>
        <v>40.31824241293485</v>
      </c>
      <c r="CS107" s="75">
        <f t="shared" si="119"/>
        <v>-5.4062896396825177</v>
      </c>
      <c r="CT107" s="75">
        <f t="shared" si="120"/>
        <v>-25.969400740824359</v>
      </c>
      <c r="CU107" s="130"/>
      <c r="CV107" s="45">
        <f t="shared" si="90"/>
        <v>0.99809771353313981</v>
      </c>
      <c r="CW107" s="45">
        <f t="shared" si="91"/>
        <v>1.0001077859323351</v>
      </c>
      <c r="CX107" s="45">
        <f t="shared" si="92"/>
        <v>0.99959888136472064</v>
      </c>
      <c r="CY107" s="45">
        <f t="shared" si="93"/>
        <v>1.0001220776555473</v>
      </c>
      <c r="CZ107" s="45">
        <f t="shared" si="94"/>
        <v>0.99985068615602779</v>
      </c>
      <c r="DA107" s="45">
        <f t="shared" si="95"/>
        <v>0.99977895352553869</v>
      </c>
      <c r="DB107" s="45">
        <f t="shared" si="96"/>
        <v>0.99986823280921833</v>
      </c>
      <c r="DC107" s="45">
        <f t="shared" si="97"/>
        <v>0.99994284493104157</v>
      </c>
      <c r="DD107" s="45">
        <f t="shared" si="98"/>
        <v>0.9979983050971637</v>
      </c>
      <c r="DE107" s="45">
        <f t="shared" si="99"/>
        <v>0.9979983050971637</v>
      </c>
      <c r="DF107" s="45">
        <f t="shared" si="100"/>
        <v>0.99777770109030361</v>
      </c>
      <c r="DG107" s="45">
        <f t="shared" si="101"/>
        <v>0.99758920618672164</v>
      </c>
      <c r="DH107" s="45">
        <f t="shared" si="102"/>
        <v>0.99992758659853265</v>
      </c>
      <c r="DI107" s="45">
        <f t="shared" si="103"/>
        <v>0.99997863464359082</v>
      </c>
      <c r="DJ107" s="45">
        <f t="shared" si="104"/>
        <v>1.0000530186771539</v>
      </c>
    </row>
    <row r="108" spans="1:114" x14ac:dyDescent="0.2">
      <c r="A108" s="43">
        <v>208</v>
      </c>
      <c r="B108" s="43">
        <f t="shared" si="73"/>
        <v>481.15</v>
      </c>
      <c r="C108" s="44">
        <f t="shared" si="105"/>
        <v>2.0783539436766083</v>
      </c>
      <c r="E108" s="40">
        <f>'[4]methanogen M06-L TZVP smd redo'!I108</f>
        <v>1.8827971172485913</v>
      </c>
      <c r="F108" s="40">
        <f>'[4]methanogen M06-L TZVP smd redo'!N108</f>
        <v>1.7828285024950041</v>
      </c>
      <c r="G108" s="40">
        <f>'[4]methanogen M06-L TZVP smd redo'!S108</f>
        <v>2.1861608462228066</v>
      </c>
      <c r="H108" s="40">
        <f>'[4]methanogen M06-L TZVP smd redo'!AB108</f>
        <v>1.9855350635598068</v>
      </c>
      <c r="I108" s="40">
        <f>'[4]methanogen M06-L TZVP smd redo'!AS108</f>
        <v>2.2103363621019945</v>
      </c>
      <c r="J108" s="40">
        <f>'[4]methanogen M06-L TZVP smd redo'!BJ108</f>
        <v>2.3390016228888033</v>
      </c>
      <c r="K108" s="40">
        <f>'[4]methanogen M06-L TZVP smd redo'!EV108</f>
        <v>2.3902163030731227</v>
      </c>
      <c r="L108" s="40">
        <f>'[4]methanogen M06-L TZVP smd redo'!CL108</f>
        <v>2.2462507012102062</v>
      </c>
      <c r="M108" s="40">
        <f>'[4]methanogen M06-L TZVP smd redo'!DG108</f>
        <v>2.2564003143896727</v>
      </c>
      <c r="N108" s="40">
        <f>'[4]methanogen M06-L TZVP smd redo'!EC108</f>
        <v>2.2646600818798657</v>
      </c>
      <c r="AA108" s="40">
        <f t="shared" si="74"/>
        <v>2.4744309692457711</v>
      </c>
      <c r="AB108" s="40"/>
      <c r="AC108" s="40">
        <f>EXP('d-beta'!Y109/1000)*'[3]methanogen M06-L TZVP smd redo'!EZ108</f>
        <v>4.0837253249964398</v>
      </c>
      <c r="AD108" s="40">
        <f>'[3]methanogen M06-L TZVP smd redo'!ET108</f>
        <v>2.0349599999999999</v>
      </c>
      <c r="AE108" s="40">
        <f>'[3]methanogen M06-L TZVP smd redo'!ER108</f>
        <v>1.0965499999999999</v>
      </c>
      <c r="AF108" s="40">
        <f>'[3]methanogen M06-L TZVP smd redo'!K108</f>
        <v>1.0852299999999999</v>
      </c>
      <c r="AG108" s="40">
        <f>'[3]methanogen M06-L TZVP smd redo'!J108</f>
        <v>3.6320399999999999</v>
      </c>
      <c r="AH108" s="40">
        <f>'[3]methanogen M06-L TZVP smd redo'!O108</f>
        <v>1.0810999999999999</v>
      </c>
      <c r="AI108" s="40">
        <f>'[3]methanogen M06-L TZVP smd redo'!N108</f>
        <v>3.5140199999999999</v>
      </c>
      <c r="AJ108" s="40">
        <f>'[3]methanogen M06-L TZVP smd redo'!S108</f>
        <v>1.0827599999999999</v>
      </c>
      <c r="AK108" s="40">
        <f>'[3]methanogen M06-L TZVP smd redo'!R108</f>
        <v>3.68919</v>
      </c>
      <c r="AL108" s="40">
        <f>'[3]methanogen M06-L TZVP smd redo'!Y108</f>
        <v>1.0728899999999999</v>
      </c>
      <c r="AM108" s="40">
        <f>'[3]methanogen M06-L TZVP smd redo'!W108</f>
        <v>3.7887300000000002</v>
      </c>
      <c r="AN108" s="40">
        <f>'[3]methanogen M06-L TZVP smd redo'!V108</f>
        <v>3.7757800000000001</v>
      </c>
      <c r="AO108" s="40">
        <f>'[3]methanogen M06-L TZVP smd redo'!AK108</f>
        <v>1.0676099999999999</v>
      </c>
      <c r="AP108" s="40">
        <f>PRODUCT('[3]methanogen M06-L TZVP smd redo'!AD108:AF108)^(1/3)</f>
        <v>3.6900257024751468</v>
      </c>
      <c r="AQ108" s="40">
        <f>'[3]methanogen M06-L TZVP smd redo'!BA108</f>
        <v>1.0586500000000001</v>
      </c>
      <c r="AR108" s="40">
        <f>PRODUCT('[3]methanogen M06-L TZVP smd redo'!AT108:AV108)^(1/3)</f>
        <v>3.6194927421662375</v>
      </c>
      <c r="AS108" s="41">
        <f>'[3]methanogen M06-L TZVP smd redo'!FO108</f>
        <v>1.0610900000000001</v>
      </c>
      <c r="AT108" s="40">
        <f>'[3]methanogen M06-L TZVP smd redo'!FK108</f>
        <v>3.58107</v>
      </c>
      <c r="AU108" s="40">
        <f>'[3]methanogen M06-L TZVP smd redo'!CD108</f>
        <v>3.5921099999999999</v>
      </c>
      <c r="AV108" s="40">
        <f>'[3]methanogen M06-L TZVP smd redo'!CG108</f>
        <v>2.50969</v>
      </c>
      <c r="AW108" s="40">
        <f>'[3]methanogen M06-L TZVP smd redo'!CK108</f>
        <v>1.0658799999999999</v>
      </c>
      <c r="AX108" s="40">
        <f>PRODUCT('[3]methanogen M06-L TZVP smd redo'!CN108:CP108)^(1/3)</f>
        <v>3.5826120293602322</v>
      </c>
      <c r="AY108" s="40">
        <f>'[3]methanogen M06-L TZVP smd redo'!DH108</f>
        <v>1.0661400000000001</v>
      </c>
      <c r="AZ108" s="40">
        <f>PRODUCT('[3]methanogen M06-L TZVP smd redo'!DJ108:DL108)^(1/3)</f>
        <v>3.6010157228667325</v>
      </c>
      <c r="BA108" s="40">
        <f>'[3]methanogen M06-L TZVP smd redo'!EI108</f>
        <v>1.0692999999999999</v>
      </c>
      <c r="BB108" s="40">
        <f>PRODUCT('[3]methanogen M06-L TZVP smd redo'!EJ108:EL108)^(1/3)</f>
        <v>3.7300964174895359</v>
      </c>
      <c r="BC108" s="40"/>
      <c r="BD108" s="44">
        <f>'[4]methanogen M06-L TZVP smd redo'!H108</f>
        <v>3.94902</v>
      </c>
      <c r="BE108" s="44">
        <f>'[4]methanogen M06-L TZVP smd redo'!M108</f>
        <v>3.8057799999999999</v>
      </c>
      <c r="BF108" s="44">
        <f>'[4]methanogen M06-L TZVP smd redo'!R108</f>
        <v>4.0032399999999999</v>
      </c>
      <c r="BG108" s="44">
        <f>'[4]methanogen M06-L TZVP smd redo'!Y108</f>
        <v>4.0590400000000004</v>
      </c>
      <c r="BH108" s="44">
        <f>'[4]methanogen M06-L TZVP smd redo'!Z108</f>
        <v>4.0732499999999998</v>
      </c>
      <c r="BI108" s="44">
        <f>PRODUCT('[4]methanogen M06-L TZVP smd redo'!AL108:AN108)^(1/3)</f>
        <v>3.9482159787526827</v>
      </c>
      <c r="BJ108" s="133">
        <f>PRODUCT('[4]methanogen M06-L TZVP smd redo'!BC108:BE108)^(1/3)</f>
        <v>3.8407385217569394</v>
      </c>
      <c r="BK108" s="133">
        <f>'[4]methanogen M06-L TZVP smd redo'!ER108</f>
        <v>3.8089200000000001</v>
      </c>
      <c r="BL108" s="40">
        <f>PRODUCT('[4]methanogen M06-L TZVP smd redo'!DZ108:EB108)^(1/3)</f>
        <v>3.9976249045315693</v>
      </c>
      <c r="BM108" s="40">
        <f>PRODUCT('[4]methanogen M06-L TZVP smd redo'!CI108:CK108)^(1/3)</f>
        <v>3.8272121202999099</v>
      </c>
      <c r="BN108" s="40">
        <f>PRODUCT('[4]methanogen M06-L TZVP smd redo'!DD108:DF108)^(1/3)</f>
        <v>3.847849645311566</v>
      </c>
      <c r="BO108" s="40"/>
      <c r="BP108" s="45">
        <f t="shared" si="75"/>
        <v>1.1339545014015744</v>
      </c>
      <c r="BQ108" s="45">
        <f t="shared" si="76"/>
        <v>1.0376374882415693</v>
      </c>
      <c r="BR108" s="45">
        <f t="shared" si="77"/>
        <v>0.95067495328783691</v>
      </c>
      <c r="BS108" s="45">
        <f t="shared" si="78"/>
        <v>0.98281225065979261</v>
      </c>
      <c r="BT108" s="45">
        <f t="shared" si="79"/>
        <v>1.0316684856958656</v>
      </c>
      <c r="BU108" s="45">
        <f t="shared" si="80"/>
        <v>1.0280693918072661</v>
      </c>
      <c r="BV108" s="45">
        <f t="shared" si="81"/>
        <v>1.0279835392039596</v>
      </c>
      <c r="BW108" s="45">
        <f t="shared" si="82"/>
        <v>1.0083536860204307</v>
      </c>
      <c r="BX108" s="45">
        <f t="shared" si="83"/>
        <v>0.9582051479167486</v>
      </c>
      <c r="BY108" s="45">
        <f t="shared" si="84"/>
        <v>0.54283113484961942</v>
      </c>
      <c r="BZ108" s="45">
        <f t="shared" si="85"/>
        <v>0.9761215998921956</v>
      </c>
      <c r="CA108" s="45">
        <f t="shared" si="86"/>
        <v>0.69754243158165574</v>
      </c>
      <c r="CB108" s="45">
        <f t="shared" si="87"/>
        <v>1.0408479728275963</v>
      </c>
      <c r="CC108" s="45">
        <f t="shared" si="88"/>
        <v>0.99463660825812095</v>
      </c>
      <c r="CD108" s="45">
        <f t="shared" si="89"/>
        <v>0.97457932038641304</v>
      </c>
      <c r="CE108" s="39"/>
      <c r="CF108" s="75">
        <f t="shared" si="106"/>
        <v>125.71108227980862</v>
      </c>
      <c r="CG108" s="75">
        <f t="shared" si="107"/>
        <v>36.946483129932268</v>
      </c>
      <c r="CH108" s="75">
        <f t="shared" si="108"/>
        <v>-50.583069511865205</v>
      </c>
      <c r="CI108" s="75">
        <f t="shared" si="109"/>
        <v>-17.337173353997166</v>
      </c>
      <c r="CJ108" s="75">
        <f t="shared" si="110"/>
        <v>31.177380661595365</v>
      </c>
      <c r="CK108" s="75">
        <f t="shared" si="111"/>
        <v>27.682666512873155</v>
      </c>
      <c r="CL108" s="75">
        <f t="shared" si="112"/>
        <v>27.599154457262618</v>
      </c>
      <c r="CM108" s="75">
        <f t="shared" si="113"/>
        <v>8.3189870940629635</v>
      </c>
      <c r="CN108" s="75">
        <f t="shared" si="114"/>
        <v>-42.693382060854717</v>
      </c>
      <c r="CO108" s="75">
        <f t="shared" si="115"/>
        <v>-610.9569929582126</v>
      </c>
      <c r="CP108" s="75">
        <f t="shared" si="116"/>
        <v>-24.168110276261583</v>
      </c>
      <c r="CQ108" s="75">
        <f t="shared" si="117"/>
        <v>-360.19193332809203</v>
      </c>
      <c r="CR108" s="75">
        <f t="shared" si="118"/>
        <v>40.035739417198251</v>
      </c>
      <c r="CS108" s="75">
        <f t="shared" si="119"/>
        <v>-5.3778263628530878</v>
      </c>
      <c r="CT108" s="75">
        <f t="shared" si="120"/>
        <v>-25.749367362989737</v>
      </c>
      <c r="CU108" s="130"/>
      <c r="CV108" s="45">
        <f t="shared" si="90"/>
        <v>0.99812074114590432</v>
      </c>
      <c r="CW108" s="45">
        <f t="shared" si="91"/>
        <v>1.0000997907050402</v>
      </c>
      <c r="CX108" s="45">
        <f t="shared" si="92"/>
        <v>0.99959754748220908</v>
      </c>
      <c r="CY108" s="45">
        <f t="shared" si="93"/>
        <v>1.0001293891168508</v>
      </c>
      <c r="CZ108" s="45">
        <f t="shared" si="94"/>
        <v>0.99984650854556467</v>
      </c>
      <c r="DA108" s="45">
        <f t="shared" si="95"/>
        <v>0.99977569449207826</v>
      </c>
      <c r="DB108" s="45">
        <f t="shared" si="96"/>
        <v>0.99987163498519105</v>
      </c>
      <c r="DC108" s="45">
        <f t="shared" si="97"/>
        <v>0.99994890744208076</v>
      </c>
      <c r="DD108" s="45">
        <f t="shared" si="98"/>
        <v>0.99801839947376703</v>
      </c>
      <c r="DE108" s="45">
        <f t="shared" si="99"/>
        <v>0.9980183994737668</v>
      </c>
      <c r="DF108" s="45">
        <f t="shared" si="100"/>
        <v>0.99779453844975774</v>
      </c>
      <c r="DG108" s="45">
        <f t="shared" si="101"/>
        <v>0.99761548320783855</v>
      </c>
      <c r="DH108" s="45">
        <f t="shared" si="102"/>
        <v>0.99992583193820805</v>
      </c>
      <c r="DI108" s="45">
        <f t="shared" si="103"/>
        <v>0.99998987323685196</v>
      </c>
      <c r="DJ108" s="45">
        <f t="shared" si="104"/>
        <v>1.0000459623600122</v>
      </c>
    </row>
    <row r="109" spans="1:114" x14ac:dyDescent="0.2">
      <c r="A109" s="43">
        <v>210</v>
      </c>
      <c r="B109" s="43">
        <f t="shared" si="73"/>
        <v>483.15</v>
      </c>
      <c r="C109" s="44">
        <f t="shared" si="105"/>
        <v>2.0697505950532964</v>
      </c>
      <c r="E109" s="40">
        <f>'[4]methanogen M06-L TZVP smd redo'!I109</f>
        <v>1.8656745354190818</v>
      </c>
      <c r="F109" s="40">
        <f>'[4]methanogen M06-L TZVP smd redo'!N109</f>
        <v>1.7663892109462953</v>
      </c>
      <c r="G109" s="40">
        <f>'[4]methanogen M06-L TZVP smd redo'!S109</f>
        <v>2.1663827333080476</v>
      </c>
      <c r="H109" s="40">
        <f>'[4]methanogen M06-L TZVP smd redo'!AB109</f>
        <v>1.9694538165275777</v>
      </c>
      <c r="I109" s="40">
        <f>'[4]methanogen M06-L TZVP smd redo'!AS109</f>
        <v>2.1886236367396616</v>
      </c>
      <c r="J109" s="40">
        <f>'[4]methanogen M06-L TZVP smd redo'!BJ109</f>
        <v>2.3226775240325903</v>
      </c>
      <c r="K109" s="40">
        <f>'[4]methanogen M06-L TZVP smd redo'!EV109</f>
        <v>2.3761800866033411</v>
      </c>
      <c r="L109" s="40">
        <f>'[4]methanogen M06-L TZVP smd redo'!CL109</f>
        <v>2.2287519925607846</v>
      </c>
      <c r="M109" s="40">
        <f>'[4]methanogen M06-L TZVP smd redo'!DG109</f>
        <v>2.2376659155172174</v>
      </c>
      <c r="N109" s="40">
        <f>'[4]methanogen M06-L TZVP smd redo'!EC109</f>
        <v>2.2482339707516896</v>
      </c>
      <c r="AA109" s="40">
        <f t="shared" si="74"/>
        <v>2.4541494817761205</v>
      </c>
      <c r="AB109" s="40"/>
      <c r="AC109" s="40">
        <f>EXP('d-beta'!Y110/1000)*'[3]methanogen M06-L TZVP smd redo'!EZ109</f>
        <v>4.0519683947062459</v>
      </c>
      <c r="AD109" s="40">
        <f>'[3]methanogen M06-L TZVP smd redo'!ET109</f>
        <v>2.0277799999999999</v>
      </c>
      <c r="AE109" s="40">
        <f>'[3]methanogen M06-L TZVP smd redo'!ER109</f>
        <v>1.0959300000000001</v>
      </c>
      <c r="AF109" s="40">
        <f>'[3]methanogen M06-L TZVP smd redo'!K109</f>
        <v>1.0846499999999999</v>
      </c>
      <c r="AG109" s="40">
        <f>'[3]methanogen M06-L TZVP smd redo'!J109</f>
        <v>3.6037499999999998</v>
      </c>
      <c r="AH109" s="40">
        <f>'[3]methanogen M06-L TZVP smd redo'!O109</f>
        <v>1.0805400000000001</v>
      </c>
      <c r="AI109" s="40">
        <f>'[3]methanogen M06-L TZVP smd redo'!N109</f>
        <v>3.4871400000000001</v>
      </c>
      <c r="AJ109" s="40">
        <f>'[3]methanogen M06-L TZVP smd redo'!S109</f>
        <v>1.08219</v>
      </c>
      <c r="AK109" s="40">
        <f>'[3]methanogen M06-L TZVP smd redo'!R109</f>
        <v>3.66052</v>
      </c>
      <c r="AL109" s="40">
        <f>'[3]methanogen M06-L TZVP smd redo'!Y109</f>
        <v>1.0723800000000001</v>
      </c>
      <c r="AM109" s="40">
        <f>'[3]methanogen M06-L TZVP smd redo'!W109</f>
        <v>3.7579600000000002</v>
      </c>
      <c r="AN109" s="40">
        <f>'[3]methanogen M06-L TZVP smd redo'!V109</f>
        <v>3.7450999999999999</v>
      </c>
      <c r="AO109" s="40">
        <f>'[3]methanogen M06-L TZVP smd redo'!AK109</f>
        <v>1.06717</v>
      </c>
      <c r="AP109" s="40">
        <f>PRODUCT('[3]methanogen M06-L TZVP smd redo'!AD109:AF109)^(1/3)</f>
        <v>3.6612086555015866</v>
      </c>
      <c r="AQ109" s="40">
        <f>'[3]methanogen M06-L TZVP smd redo'!BA109</f>
        <v>1.05827</v>
      </c>
      <c r="AR109" s="40">
        <f>PRODUCT('[3]methanogen M06-L TZVP smd redo'!AT109:AV109)^(1/3)</f>
        <v>3.5917928637113246</v>
      </c>
      <c r="AS109" s="41">
        <f>'[3]methanogen M06-L TZVP smd redo'!FO109</f>
        <v>1.0607200000000001</v>
      </c>
      <c r="AT109" s="40">
        <f>'[3]methanogen M06-L TZVP smd redo'!FK109</f>
        <v>3.55437</v>
      </c>
      <c r="AU109" s="40">
        <f>'[3]methanogen M06-L TZVP smd redo'!CD109</f>
        <v>3.5642100000000001</v>
      </c>
      <c r="AV109" s="40">
        <f>'[3]methanogen M06-L TZVP smd redo'!CG109</f>
        <v>2.4957699999999998</v>
      </c>
      <c r="AW109" s="40">
        <f>'[3]methanogen M06-L TZVP smd redo'!CK109</f>
        <v>1.06545</v>
      </c>
      <c r="AX109" s="40">
        <f>PRODUCT('[3]methanogen M06-L TZVP smd redo'!CN109:CP109)^(1/3)</f>
        <v>3.5554556179398666</v>
      </c>
      <c r="AY109" s="40">
        <f>'[3]methanogen M06-L TZVP smd redo'!DH109</f>
        <v>1.0657099999999999</v>
      </c>
      <c r="AZ109" s="40">
        <f>PRODUCT('[3]methanogen M06-L TZVP smd redo'!DJ109:DL109)^(1/3)</f>
        <v>3.5736270796435128</v>
      </c>
      <c r="BA109" s="40">
        <f>'[3]methanogen M06-L TZVP smd redo'!EI109</f>
        <v>1.0688500000000001</v>
      </c>
      <c r="BB109" s="40">
        <f>PRODUCT('[3]methanogen M06-L TZVP smd redo'!EJ109:EL109)^(1/3)</f>
        <v>3.7007426057436428</v>
      </c>
      <c r="BC109" s="40"/>
      <c r="BD109" s="44">
        <f>'[4]methanogen M06-L TZVP smd redo'!H109</f>
        <v>3.9161000000000001</v>
      </c>
      <c r="BE109" s="44">
        <f>'[4]methanogen M06-L TZVP smd redo'!M109</f>
        <v>3.7746499999999998</v>
      </c>
      <c r="BF109" s="44">
        <f>'[4]methanogen M06-L TZVP smd redo'!R109</f>
        <v>3.9699599999999999</v>
      </c>
      <c r="BG109" s="44">
        <f>'[4]methanogen M06-L TZVP smd redo'!Y109</f>
        <v>4.0240799999999997</v>
      </c>
      <c r="BH109" s="44">
        <f>'[4]methanogen M06-L TZVP smd redo'!Z109</f>
        <v>4.0381900000000002</v>
      </c>
      <c r="BI109" s="44">
        <f>PRODUCT('[4]methanogen M06-L TZVP smd redo'!AL109:AN109)^(1/3)</f>
        <v>3.9156832824281858</v>
      </c>
      <c r="BJ109" s="133">
        <f>PRODUCT('[4]methanogen M06-L TZVP smd redo'!BC109:BE109)^(1/3)</f>
        <v>3.8099153323711965</v>
      </c>
      <c r="BK109" s="133">
        <f>'[4]methanogen M06-L TZVP smd redo'!ER109</f>
        <v>3.77915</v>
      </c>
      <c r="BL109" s="40">
        <f>PRODUCT('[4]methanogen M06-L TZVP smd redo'!DZ109:EB109)^(1/3)</f>
        <v>3.9644317107038307</v>
      </c>
      <c r="BM109" s="40">
        <f>PRODUCT('[4]methanogen M06-L TZVP smd redo'!CI109:CK109)^(1/3)</f>
        <v>3.7966030577014744</v>
      </c>
      <c r="BN109" s="40">
        <f>PRODUCT('[4]methanogen M06-L TZVP smd redo'!DD109:DF109)^(1/3)</f>
        <v>3.8169721540602755</v>
      </c>
      <c r="BO109" s="40"/>
      <c r="BP109" s="45">
        <f t="shared" si="75"/>
        <v>1.1339530969102976</v>
      </c>
      <c r="BQ109" s="45">
        <f t="shared" si="76"/>
        <v>1.0374736730557801</v>
      </c>
      <c r="BR109" s="45">
        <f t="shared" si="77"/>
        <v>0.95080303076101524</v>
      </c>
      <c r="BS109" s="45">
        <f t="shared" si="78"/>
        <v>0.98310381631374444</v>
      </c>
      <c r="BT109" s="45">
        <f t="shared" si="79"/>
        <v>1.0312861661007082</v>
      </c>
      <c r="BU109" s="45">
        <f t="shared" si="80"/>
        <v>1.0276827081644344</v>
      </c>
      <c r="BV109" s="45">
        <f t="shared" si="81"/>
        <v>1.0277612337361739</v>
      </c>
      <c r="BW109" s="45">
        <f t="shared" si="82"/>
        <v>1.0081408074226206</v>
      </c>
      <c r="BX109" s="45">
        <f t="shared" si="83"/>
        <v>0.95851782765253191</v>
      </c>
      <c r="BY109" s="45">
        <f t="shared" si="84"/>
        <v>0.54532793537901836</v>
      </c>
      <c r="BZ109" s="45">
        <f t="shared" si="85"/>
        <v>0.97612274643157371</v>
      </c>
      <c r="CA109" s="45">
        <f t="shared" si="86"/>
        <v>0.69888692375269568</v>
      </c>
      <c r="CB109" s="45">
        <f t="shared" si="87"/>
        <v>1.0405563811404877</v>
      </c>
      <c r="CC109" s="45">
        <f t="shared" si="88"/>
        <v>0.99466354598968354</v>
      </c>
      <c r="CD109" s="45">
        <f t="shared" si="89"/>
        <v>0.97479082927598326</v>
      </c>
      <c r="CE109" s="39"/>
      <c r="CF109" s="75">
        <f t="shared" si="106"/>
        <v>125.70984370088425</v>
      </c>
      <c r="CG109" s="75">
        <f t="shared" si="107"/>
        <v>36.788597432833406</v>
      </c>
      <c r="CH109" s="75">
        <f t="shared" si="108"/>
        <v>-50.448355910712365</v>
      </c>
      <c r="CI109" s="75">
        <f t="shared" si="109"/>
        <v>-17.040552698631707</v>
      </c>
      <c r="CJ109" s="75">
        <f t="shared" si="110"/>
        <v>30.806728210072585</v>
      </c>
      <c r="CK109" s="75">
        <f t="shared" si="111"/>
        <v>27.306469745376315</v>
      </c>
      <c r="CL109" s="75">
        <f t="shared" si="112"/>
        <v>27.382877153213553</v>
      </c>
      <c r="CM109" s="75">
        <f t="shared" si="113"/>
        <v>8.1078497968442562</v>
      </c>
      <c r="CN109" s="75">
        <f t="shared" si="114"/>
        <v>-42.367117136249078</v>
      </c>
      <c r="CO109" s="75">
        <f t="shared" si="115"/>
        <v>-606.36794898577716</v>
      </c>
      <c r="CP109" s="75">
        <f t="shared" si="116"/>
        <v>-24.166935690323847</v>
      </c>
      <c r="CQ109" s="75">
        <f t="shared" si="117"/>
        <v>-358.26631842841778</v>
      </c>
      <c r="CR109" s="75">
        <f t="shared" si="118"/>
        <v>39.755551967354208</v>
      </c>
      <c r="CS109" s="75">
        <f t="shared" si="119"/>
        <v>-5.3507437413525381</v>
      </c>
      <c r="CT109" s="75">
        <f t="shared" si="120"/>
        <v>-25.532365075931171</v>
      </c>
      <c r="CU109" s="130"/>
      <c r="CV109" s="45">
        <f t="shared" si="90"/>
        <v>0.99813779972421524</v>
      </c>
      <c r="CW109" s="45">
        <f t="shared" si="91"/>
        <v>1.0000991102571841</v>
      </c>
      <c r="CX109" s="45">
        <f t="shared" si="92"/>
        <v>0.99960087114350149</v>
      </c>
      <c r="CY109" s="45">
        <f t="shared" si="93"/>
        <v>1.000124209866301</v>
      </c>
      <c r="CZ109" s="45">
        <f t="shared" si="94"/>
        <v>0.99985361598327105</v>
      </c>
      <c r="DA109" s="45">
        <f t="shared" si="95"/>
        <v>0.9997813088124905</v>
      </c>
      <c r="DB109" s="45">
        <f t="shared" si="96"/>
        <v>0.99986625675513596</v>
      </c>
      <c r="DC109" s="45">
        <f t="shared" si="97"/>
        <v>0.99994662426778136</v>
      </c>
      <c r="DD109" s="45">
        <f t="shared" si="98"/>
        <v>0.99803441730780729</v>
      </c>
      <c r="DE109" s="45">
        <f t="shared" si="99"/>
        <v>0.99803441730780729</v>
      </c>
      <c r="DF109" s="45">
        <f t="shared" si="100"/>
        <v>0.99781615597591056</v>
      </c>
      <c r="DG109" s="45">
        <f t="shared" si="101"/>
        <v>0.99762945276054149</v>
      </c>
      <c r="DH109" s="45">
        <f t="shared" si="102"/>
        <v>0.99992572895440734</v>
      </c>
      <c r="DI109" s="45">
        <f t="shared" si="103"/>
        <v>0.99999110597889151</v>
      </c>
      <c r="DJ109" s="45">
        <f t="shared" si="104"/>
        <v>1.0000489351780901</v>
      </c>
    </row>
    <row r="110" spans="1:114" x14ac:dyDescent="0.2">
      <c r="A110" s="43">
        <v>212</v>
      </c>
      <c r="B110" s="43">
        <f t="shared" si="73"/>
        <v>485.15</v>
      </c>
      <c r="C110" s="44">
        <f t="shared" si="105"/>
        <v>2.0612181799443472</v>
      </c>
      <c r="E110" s="40">
        <f>'[4]methanogen M06-L TZVP smd redo'!I110</f>
        <v>1.8549195663517537</v>
      </c>
      <c r="F110" s="40">
        <f>'[4]methanogen M06-L TZVP smd redo'!N110</f>
        <v>1.7558310204488503</v>
      </c>
      <c r="G110" s="40">
        <f>'[4]methanogen M06-L TZVP smd redo'!S110</f>
        <v>2.1531316768947928</v>
      </c>
      <c r="H110" s="40">
        <f>'[4]methanogen M06-L TZVP smd redo'!AB110</f>
        <v>1.9511380814596357</v>
      </c>
      <c r="I110" s="40">
        <f>'[4]methanogen M06-L TZVP smd redo'!AS110</f>
        <v>2.1712116545582472</v>
      </c>
      <c r="J110" s="40">
        <f>'[4]methanogen M06-L TZVP smd redo'!BJ110</f>
        <v>2.3013881704601058</v>
      </c>
      <c r="K110" s="40">
        <f>'[4]methanogen M06-L TZVP smd redo'!EV110</f>
        <v>2.3531471261601933</v>
      </c>
      <c r="L110" s="40">
        <f>'[4]methanogen M06-L TZVP smd redo'!CL110</f>
        <v>2.2039656207919478</v>
      </c>
      <c r="M110" s="40">
        <f>'[4]methanogen M06-L TZVP smd redo'!DG110</f>
        <v>2.2227000371339845</v>
      </c>
      <c r="N110" s="40">
        <f>'[4]methanogen M06-L TZVP smd redo'!EC110</f>
        <v>2.2252067902206463</v>
      </c>
      <c r="AA110" s="40">
        <f t="shared" si="74"/>
        <v>2.4340873335949573</v>
      </c>
      <c r="AB110" s="40"/>
      <c r="AC110" s="40">
        <f>EXP('d-beta'!Y111/1000)*'[3]methanogen M06-L TZVP smd redo'!EZ110</f>
        <v>4.0207335854500368</v>
      </c>
      <c r="AD110" s="40">
        <f>'[3]methanogen M06-L TZVP smd redo'!ET110</f>
        <v>2.0206900000000001</v>
      </c>
      <c r="AE110" s="40">
        <f>'[3]methanogen M06-L TZVP smd redo'!ER110</f>
        <v>1.0953200000000001</v>
      </c>
      <c r="AF110" s="40">
        <f>'[3]methanogen M06-L TZVP smd redo'!K110</f>
        <v>1.0840700000000001</v>
      </c>
      <c r="AG110" s="40">
        <f>'[3]methanogen M06-L TZVP smd redo'!J110</f>
        <v>3.5759400000000001</v>
      </c>
      <c r="AH110" s="40">
        <f>'[3]methanogen M06-L TZVP smd redo'!O110</f>
        <v>1.0799799999999999</v>
      </c>
      <c r="AI110" s="40">
        <f>'[3]methanogen M06-L TZVP smd redo'!N110</f>
        <v>3.4607100000000002</v>
      </c>
      <c r="AJ110" s="40">
        <f>'[3]methanogen M06-L TZVP smd redo'!S110</f>
        <v>1.08162</v>
      </c>
      <c r="AK110" s="40">
        <f>'[3]methanogen M06-L TZVP smd redo'!R110</f>
        <v>3.6323300000000001</v>
      </c>
      <c r="AL110" s="40">
        <f>'[3]methanogen M06-L TZVP smd redo'!Y110</f>
        <v>1.0718799999999999</v>
      </c>
      <c r="AM110" s="40">
        <f>'[3]methanogen M06-L TZVP smd redo'!W110</f>
        <v>3.7277200000000001</v>
      </c>
      <c r="AN110" s="40">
        <f>'[3]methanogen M06-L TZVP smd redo'!V110</f>
        <v>3.71495</v>
      </c>
      <c r="AO110" s="40">
        <f>'[3]methanogen M06-L TZVP smd redo'!AK110</f>
        <v>1.06673</v>
      </c>
      <c r="AP110" s="40">
        <f>PRODUCT('[3]methanogen M06-L TZVP smd redo'!AD110:AF110)^(1/3)</f>
        <v>3.6328712809207095</v>
      </c>
      <c r="AQ110" s="40">
        <f>'[3]methanogen M06-L TZVP smd redo'!BA110</f>
        <v>1.0579000000000001</v>
      </c>
      <c r="AR110" s="40">
        <f>PRODUCT('[3]methanogen M06-L TZVP smd redo'!AT110:AV110)^(1/3)</f>
        <v>3.5645496663330487</v>
      </c>
      <c r="AS110" s="41">
        <f>'[3]methanogen M06-L TZVP smd redo'!FO110</f>
        <v>1.06036</v>
      </c>
      <c r="AT110" s="40">
        <f>'[3]methanogen M06-L TZVP smd redo'!FK110</f>
        <v>3.5281099999999999</v>
      </c>
      <c r="AU110" s="40">
        <f>'[3]methanogen M06-L TZVP smd redo'!CD110</f>
        <v>3.5367899999999999</v>
      </c>
      <c r="AV110" s="40">
        <f>'[3]methanogen M06-L TZVP smd redo'!CG110</f>
        <v>2.4820500000000001</v>
      </c>
      <c r="AW110" s="40">
        <f>'[3]methanogen M06-L TZVP smd redo'!CK110</f>
        <v>1.0650299999999999</v>
      </c>
      <c r="AX110" s="40">
        <f>PRODUCT('[3]methanogen M06-L TZVP smd redo'!CN110:CP110)^(1/3)</f>
        <v>3.5287557255816395</v>
      </c>
      <c r="AY110" s="40">
        <f>'[3]methanogen M06-L TZVP smd redo'!DH110</f>
        <v>1.06528</v>
      </c>
      <c r="AZ110" s="40">
        <f>PRODUCT('[3]methanogen M06-L TZVP smd redo'!DJ110:DL110)^(1/3)</f>
        <v>3.5466948317537712</v>
      </c>
      <c r="BA110" s="40">
        <f>'[3]methanogen M06-L TZVP smd redo'!EI110</f>
        <v>1.0684100000000001</v>
      </c>
      <c r="BB110" s="40">
        <f>PRODUCT('[3]methanogen M06-L TZVP smd redo'!EJ110:EL110)^(1/3)</f>
        <v>3.6718818991152085</v>
      </c>
      <c r="BC110" s="40"/>
      <c r="BD110" s="44">
        <f>'[4]methanogen M06-L TZVP smd redo'!H110</f>
        <v>3.8837600000000001</v>
      </c>
      <c r="BE110" s="44">
        <f>'[4]methanogen M06-L TZVP smd redo'!M110</f>
        <v>3.7440600000000002</v>
      </c>
      <c r="BF110" s="44">
        <f>'[4]methanogen M06-L TZVP smd redo'!R110</f>
        <v>3.9372600000000002</v>
      </c>
      <c r="BG110" s="44">
        <f>'[4]methanogen M06-L TZVP smd redo'!Y110</f>
        <v>3.9897499999999999</v>
      </c>
      <c r="BH110" s="44">
        <f>'[4]methanogen M06-L TZVP smd redo'!Z110</f>
        <v>4.0037399999999996</v>
      </c>
      <c r="BI110" s="44">
        <f>PRODUCT('[4]methanogen M06-L TZVP smd redo'!AL110:AN110)^(1/3)</f>
        <v>3.8837068623485589</v>
      </c>
      <c r="BJ110" s="133">
        <f>PRODUCT('[4]methanogen M06-L TZVP smd redo'!BC110:BE110)^(1/3)</f>
        <v>3.7796154820288423</v>
      </c>
      <c r="BK110" s="133">
        <f>'[4]methanogen M06-L TZVP smd redo'!ER110</f>
        <v>3.74987</v>
      </c>
      <c r="BL110" s="40">
        <f>PRODUCT('[4]methanogen M06-L TZVP smd redo'!DZ110:EB110)^(1/3)</f>
        <v>3.9318049937184254</v>
      </c>
      <c r="BM110" s="40">
        <f>PRODUCT('[4]methanogen M06-L TZVP smd redo'!CI110:CK110)^(1/3)</f>
        <v>3.7665137216969748</v>
      </c>
      <c r="BN110" s="40">
        <f>PRODUCT('[4]methanogen M06-L TZVP smd redo'!DD110:DF110)^(1/3)</f>
        <v>3.7866209269294706</v>
      </c>
      <c r="BO110" s="40"/>
      <c r="BP110" s="45">
        <f t="shared" si="75"/>
        <v>1.1339500666403524</v>
      </c>
      <c r="BQ110" s="45">
        <f t="shared" si="76"/>
        <v>1.0373124362323254</v>
      </c>
      <c r="BR110" s="45">
        <f t="shared" si="77"/>
        <v>0.95093034242087138</v>
      </c>
      <c r="BS110" s="45">
        <f t="shared" si="78"/>
        <v>0.98339552518395312</v>
      </c>
      <c r="BT110" s="45">
        <f t="shared" si="79"/>
        <v>1.0309068479949215</v>
      </c>
      <c r="BU110" s="45">
        <f t="shared" si="80"/>
        <v>1.0273046193778164</v>
      </c>
      <c r="BV110" s="45">
        <f t="shared" si="81"/>
        <v>1.0275402037097809</v>
      </c>
      <c r="BW110" s="45">
        <f t="shared" si="82"/>
        <v>1.0079324035310138</v>
      </c>
      <c r="BX110" s="45">
        <f t="shared" si="83"/>
        <v>0.95882268307538066</v>
      </c>
      <c r="BY110" s="45">
        <f t="shared" si="84"/>
        <v>0.54780843857384554</v>
      </c>
      <c r="BZ110" s="45">
        <f t="shared" si="85"/>
        <v>0.97613300889230703</v>
      </c>
      <c r="CA110" s="45">
        <f t="shared" si="86"/>
        <v>0.70022712654038677</v>
      </c>
      <c r="CB110" s="45">
        <f t="shared" si="87"/>
        <v>1.040265871598105</v>
      </c>
      <c r="CC110" s="45">
        <f t="shared" si="88"/>
        <v>0.99468993447706933</v>
      </c>
      <c r="CD110" s="45">
        <f t="shared" si="89"/>
        <v>0.97500173446139593</v>
      </c>
      <c r="CE110" s="39"/>
      <c r="CF110" s="75">
        <f t="shared" si="106"/>
        <v>125.70717139106618</v>
      </c>
      <c r="CG110" s="75">
        <f t="shared" si="107"/>
        <v>36.633172424869954</v>
      </c>
      <c r="CH110" s="75">
        <f t="shared" si="108"/>
        <v>-50.314465785165154</v>
      </c>
      <c r="CI110" s="75">
        <f t="shared" si="109"/>
        <v>-16.743874366539156</v>
      </c>
      <c r="CJ110" s="75">
        <f t="shared" si="110"/>
        <v>30.438849832566802</v>
      </c>
      <c r="CK110" s="75">
        <f t="shared" si="111"/>
        <v>26.938497850059139</v>
      </c>
      <c r="CL110" s="75">
        <f t="shared" si="112"/>
        <v>27.167794320867849</v>
      </c>
      <c r="CM110" s="75">
        <f t="shared" si="113"/>
        <v>7.9011074114816306</v>
      </c>
      <c r="CN110" s="75">
        <f t="shared" si="114"/>
        <v>-42.049118926007331</v>
      </c>
      <c r="CO110" s="75">
        <f t="shared" si="115"/>
        <v>-601.82961779235188</v>
      </c>
      <c r="CP110" s="75">
        <f t="shared" si="116"/>
        <v>-24.156422251492451</v>
      </c>
      <c r="CQ110" s="75">
        <f t="shared" si="117"/>
        <v>-356.35053008033225</v>
      </c>
      <c r="CR110" s="75">
        <f t="shared" si="118"/>
        <v>39.476326248878927</v>
      </c>
      <c r="CS110" s="75">
        <f t="shared" si="119"/>
        <v>-5.3242140294170373</v>
      </c>
      <c r="CT110" s="75">
        <f t="shared" si="120"/>
        <v>-25.316029051107122</v>
      </c>
      <c r="CU110" s="130"/>
      <c r="CV110" s="45">
        <f t="shared" si="90"/>
        <v>0.9981485147897915</v>
      </c>
      <c r="CW110" s="45">
        <f t="shared" si="91"/>
        <v>1.0000989148681092</v>
      </c>
      <c r="CX110" s="45">
        <f t="shared" si="92"/>
        <v>0.99960355294626368</v>
      </c>
      <c r="CY110" s="45">
        <f t="shared" si="93"/>
        <v>1.0001328043396933</v>
      </c>
      <c r="CZ110" s="45">
        <f t="shared" si="94"/>
        <v>0.99984917488328429</v>
      </c>
      <c r="DA110" s="45">
        <f t="shared" si="95"/>
        <v>0.99978040321799366</v>
      </c>
      <c r="DB110" s="45">
        <f t="shared" si="96"/>
        <v>0.99987012238290962</v>
      </c>
      <c r="DC110" s="45">
        <f t="shared" si="97"/>
        <v>0.9999483625548059</v>
      </c>
      <c r="DD110" s="45">
        <f t="shared" si="98"/>
        <v>0.99805266144495253</v>
      </c>
      <c r="DE110" s="45">
        <f t="shared" si="99"/>
        <v>0.99805266144495253</v>
      </c>
      <c r="DF110" s="45">
        <f t="shared" si="100"/>
        <v>0.99783349229222673</v>
      </c>
      <c r="DG110" s="45">
        <f t="shared" si="101"/>
        <v>0.99765237717574207</v>
      </c>
      <c r="DH110" s="45">
        <f t="shared" si="102"/>
        <v>0.99992399354012818</v>
      </c>
      <c r="DI110" s="45">
        <f t="shared" si="103"/>
        <v>0.9999813071322956</v>
      </c>
      <c r="DJ110" s="45">
        <f t="shared" si="104"/>
        <v>1.000051376832598</v>
      </c>
    </row>
    <row r="111" spans="1:114" x14ac:dyDescent="0.2">
      <c r="A111" s="43">
        <v>214</v>
      </c>
      <c r="B111" s="43">
        <f t="shared" si="73"/>
        <v>487.15</v>
      </c>
      <c r="C111" s="44">
        <f t="shared" si="105"/>
        <v>2.0527558246946525</v>
      </c>
      <c r="E111" s="40">
        <f>'[4]methanogen M06-L TZVP smd redo'!I111</f>
        <v>1.8421129387446999</v>
      </c>
      <c r="F111" s="40">
        <f>'[4]methanogen M06-L TZVP smd redo'!N111</f>
        <v>1.7397494649413758</v>
      </c>
      <c r="G111" s="40">
        <f>'[4]methanogen M06-L TZVP smd redo'!S111</f>
        <v>2.1377320031732427</v>
      </c>
      <c r="H111" s="40">
        <f>'[4]methanogen M06-L TZVP smd redo'!AB111</f>
        <v>1.9381611108730823</v>
      </c>
      <c r="I111" s="40">
        <f>'[4]methanogen M06-L TZVP smd redo'!AS111</f>
        <v>2.1576343372511353</v>
      </c>
      <c r="J111" s="40">
        <f>'[4]methanogen M06-L TZVP smd redo'!BJ111</f>
        <v>2.2841249960001697</v>
      </c>
      <c r="K111" s="40">
        <f>'[4]methanogen M06-L TZVP smd redo'!EV111</f>
        <v>2.3271485121922897</v>
      </c>
      <c r="L111" s="40">
        <f>'[4]methanogen M06-L TZVP smd redo'!CL111</f>
        <v>2.1865540370114012</v>
      </c>
      <c r="M111" s="40">
        <f>'[4]methanogen M06-L TZVP smd redo'!DG111</f>
        <v>2.2026440319851126</v>
      </c>
      <c r="N111" s="40">
        <f>'[4]methanogen M06-L TZVP smd redo'!EC111</f>
        <v>2.2061906809183185</v>
      </c>
      <c r="AA111" s="40">
        <f t="shared" si="74"/>
        <v>2.414241534806215</v>
      </c>
      <c r="AB111" s="40"/>
      <c r="AC111" s="40">
        <f>EXP('d-beta'!Y112/1000)*'[3]methanogen M06-L TZVP smd redo'!EZ111</f>
        <v>3.9900297716969768</v>
      </c>
      <c r="AD111" s="40">
        <f>'[3]methanogen M06-L TZVP smd redo'!ET111</f>
        <v>2.0136699999999998</v>
      </c>
      <c r="AE111" s="40">
        <f>'[3]methanogen M06-L TZVP smd redo'!ER111</f>
        <v>1.0947199999999999</v>
      </c>
      <c r="AF111" s="40">
        <f>'[3]methanogen M06-L TZVP smd redo'!K111</f>
        <v>1.0834999999999999</v>
      </c>
      <c r="AG111" s="40">
        <f>'[3]methanogen M06-L TZVP smd redo'!J111</f>
        <v>3.5485899999999999</v>
      </c>
      <c r="AH111" s="40">
        <f>'[3]methanogen M06-L TZVP smd redo'!O111</f>
        <v>1.0794299999999999</v>
      </c>
      <c r="AI111" s="40">
        <f>'[3]methanogen M06-L TZVP smd redo'!N111</f>
        <v>3.43472</v>
      </c>
      <c r="AJ111" s="40">
        <f>'[3]methanogen M06-L TZVP smd redo'!S111</f>
        <v>1.0810599999999999</v>
      </c>
      <c r="AK111" s="40">
        <f>'[3]methanogen M06-L TZVP smd redo'!R111</f>
        <v>3.6046100000000001</v>
      </c>
      <c r="AL111" s="40">
        <f>'[3]methanogen M06-L TZVP smd redo'!Y111</f>
        <v>1.07138</v>
      </c>
      <c r="AM111" s="40">
        <f>'[3]methanogen M06-L TZVP smd redo'!W111</f>
        <v>3.6979899999999999</v>
      </c>
      <c r="AN111" s="40">
        <f>'[3]methanogen M06-L TZVP smd redo'!V111</f>
        <v>3.6853099999999999</v>
      </c>
      <c r="AO111" s="40">
        <f>'[3]methanogen M06-L TZVP smd redo'!AK111</f>
        <v>1.06629</v>
      </c>
      <c r="AP111" s="40">
        <f>PRODUCT('[3]methanogen M06-L TZVP smd redo'!AD111:AF111)^(1/3)</f>
        <v>3.6050071239946551</v>
      </c>
      <c r="AQ111" s="40">
        <f>'[3]methanogen M06-L TZVP smd redo'!BA111</f>
        <v>1.0575300000000001</v>
      </c>
      <c r="AR111" s="40">
        <f>PRODUCT('[3]methanogen M06-L TZVP smd redo'!AT111:AV111)^(1/3)</f>
        <v>3.5377531283449</v>
      </c>
      <c r="AS111" s="41">
        <f>'[3]methanogen M06-L TZVP smd redo'!FO111</f>
        <v>1.0600099999999999</v>
      </c>
      <c r="AT111" s="40">
        <f>'[3]methanogen M06-L TZVP smd redo'!FK111</f>
        <v>3.5022600000000002</v>
      </c>
      <c r="AU111" s="40">
        <f>'[3]methanogen M06-L TZVP smd redo'!CD111</f>
        <v>3.5098199999999999</v>
      </c>
      <c r="AV111" s="40">
        <f>'[3]methanogen M06-L TZVP smd redo'!CG111</f>
        <v>2.4685299999999999</v>
      </c>
      <c r="AW111" s="40">
        <f>'[3]methanogen M06-L TZVP smd redo'!CK111</f>
        <v>1.0646100000000001</v>
      </c>
      <c r="AX111" s="40">
        <f>PRODUCT('[3]methanogen M06-L TZVP smd redo'!CN111:CP111)^(1/3)</f>
        <v>3.5024823502187137</v>
      </c>
      <c r="AY111" s="40">
        <f>'[3]methanogen M06-L TZVP smd redo'!DH111</f>
        <v>1.0648599999999999</v>
      </c>
      <c r="AZ111" s="40">
        <f>PRODUCT('[3]methanogen M06-L TZVP smd redo'!DJ111:DL111)^(1/3)</f>
        <v>3.5202023699359546</v>
      </c>
      <c r="BA111" s="40">
        <f>'[3]methanogen M06-L TZVP smd redo'!EI111</f>
        <v>1.0679700000000001</v>
      </c>
      <c r="BB111" s="40">
        <f>PRODUCT('[3]methanogen M06-L TZVP smd redo'!EJ111:EL111)^(1/3)</f>
        <v>3.6435044929626876</v>
      </c>
      <c r="BC111" s="40"/>
      <c r="BD111" s="44">
        <f>'[4]methanogen M06-L TZVP smd redo'!H111</f>
        <v>3.8519800000000002</v>
      </c>
      <c r="BE111" s="44">
        <f>'[4]methanogen M06-L TZVP smd redo'!M111</f>
        <v>3.7139899999999999</v>
      </c>
      <c r="BF111" s="44">
        <f>'[4]methanogen M06-L TZVP smd redo'!R111</f>
        <v>3.9051300000000002</v>
      </c>
      <c r="BG111" s="44">
        <f>'[4]methanogen M06-L TZVP smd redo'!Y111</f>
        <v>3.9560200000000001</v>
      </c>
      <c r="BH111" s="44">
        <f>'[4]methanogen M06-L TZVP smd redo'!Z111</f>
        <v>3.9699</v>
      </c>
      <c r="BI111" s="44">
        <f>PRODUCT('[4]methanogen M06-L TZVP smd redo'!AL111:AN111)^(1/3)</f>
        <v>3.8522769560566483</v>
      </c>
      <c r="BJ111" s="133">
        <f>PRODUCT('[4]methanogen M06-L TZVP smd redo'!BC111:BE111)^(1/3)</f>
        <v>3.7498256171339559</v>
      </c>
      <c r="BK111" s="133">
        <f>'[4]methanogen M06-L TZVP smd redo'!ER111</f>
        <v>3.7210700000000001</v>
      </c>
      <c r="BL111" s="40">
        <f>PRODUCT('[4]methanogen M06-L TZVP smd redo'!DZ111:EB111)^(1/3)</f>
        <v>3.8997381199244114</v>
      </c>
      <c r="BM111" s="40">
        <f>PRODUCT('[4]methanogen M06-L TZVP smd redo'!CI111:CK111)^(1/3)</f>
        <v>3.7369309088756348</v>
      </c>
      <c r="BN111" s="40">
        <f>PRODUCT('[4]methanogen M06-L TZVP smd redo'!DD111:DF111)^(1/3)</f>
        <v>3.7567793567943344</v>
      </c>
      <c r="BO111" s="40"/>
      <c r="BP111" s="45">
        <f t="shared" si="75"/>
        <v>1.1339532893919786</v>
      </c>
      <c r="BQ111" s="45">
        <f t="shared" si="76"/>
        <v>1.0371541118850618</v>
      </c>
      <c r="BR111" s="45">
        <f t="shared" si="77"/>
        <v>0.95105412623907515</v>
      </c>
      <c r="BS111" s="45">
        <f t="shared" si="78"/>
        <v>0.98368472757500192</v>
      </c>
      <c r="BT111" s="45">
        <f t="shared" si="79"/>
        <v>1.0305333820192812</v>
      </c>
      <c r="BU111" s="45">
        <f t="shared" si="80"/>
        <v>1.0269303181278917</v>
      </c>
      <c r="BV111" s="45">
        <f t="shared" si="81"/>
        <v>1.0273216275590429</v>
      </c>
      <c r="BW111" s="45">
        <f t="shared" si="82"/>
        <v>1.0077277818299457</v>
      </c>
      <c r="BX111" s="45">
        <f t="shared" si="83"/>
        <v>0.95912710481746799</v>
      </c>
      <c r="BY111" s="45">
        <f t="shared" si="84"/>
        <v>0.55027479390902967</v>
      </c>
      <c r="BZ111" s="45">
        <f t="shared" si="85"/>
        <v>0.97613722857799201</v>
      </c>
      <c r="CA111" s="45">
        <f t="shared" si="86"/>
        <v>0.7015574904261408</v>
      </c>
      <c r="CB111" s="45">
        <f t="shared" si="87"/>
        <v>1.0399785264961297</v>
      </c>
      <c r="CC111" s="45">
        <f t="shared" si="88"/>
        <v>0.99471663197818561</v>
      </c>
      <c r="CD111" s="45">
        <f t="shared" si="89"/>
        <v>0.97521008994117875</v>
      </c>
      <c r="CE111" s="39"/>
      <c r="CF111" s="75">
        <f t="shared" si="106"/>
        <v>125.71001344482272</v>
      </c>
      <c r="CG111" s="75">
        <f t="shared" si="107"/>
        <v>36.480531402324011</v>
      </c>
      <c r="CH111" s="75">
        <f t="shared" si="108"/>
        <v>-50.184302978456486</v>
      </c>
      <c r="CI111" s="75">
        <f t="shared" si="109"/>
        <v>-16.449832074439591</v>
      </c>
      <c r="CJ111" s="75">
        <f t="shared" si="110"/>
        <v>30.076514825916032</v>
      </c>
      <c r="CK111" s="75">
        <f t="shared" si="111"/>
        <v>26.574078720354869</v>
      </c>
      <c r="CL111" s="75">
        <f t="shared" si="112"/>
        <v>26.955053835608592</v>
      </c>
      <c r="CM111" s="75">
        <f t="shared" si="113"/>
        <v>7.6980754686402157</v>
      </c>
      <c r="CN111" s="75">
        <f t="shared" si="114"/>
        <v>-41.731673968307788</v>
      </c>
      <c r="CO111" s="75">
        <f t="shared" si="115"/>
        <v>-597.33750023763287</v>
      </c>
      <c r="CP111" s="75">
        <f t="shared" si="116"/>
        <v>-24.152099401505811</v>
      </c>
      <c r="CQ111" s="75">
        <f t="shared" si="117"/>
        <v>-354.45242923221332</v>
      </c>
      <c r="CR111" s="75">
        <f t="shared" si="118"/>
        <v>39.200065340241338</v>
      </c>
      <c r="CS111" s="75">
        <f t="shared" si="119"/>
        <v>-5.2973743662048545</v>
      </c>
      <c r="CT111" s="75">
        <f t="shared" si="120"/>
        <v>-25.102354333347286</v>
      </c>
      <c r="CU111" s="130"/>
      <c r="CV111" s="45">
        <f t="shared" si="90"/>
        <v>0.99816127420183887</v>
      </c>
      <c r="CW111" s="45">
        <f t="shared" si="91"/>
        <v>1.0001021856962931</v>
      </c>
      <c r="CX111" s="45">
        <f t="shared" si="92"/>
        <v>0.99960286642691676</v>
      </c>
      <c r="CY111" s="45">
        <f t="shared" si="93"/>
        <v>1.0001315194111466</v>
      </c>
      <c r="CZ111" s="45">
        <f t="shared" si="94"/>
        <v>0.99984864101092641</v>
      </c>
      <c r="DA111" s="45">
        <f t="shared" si="95"/>
        <v>0.99978099929705844</v>
      </c>
      <c r="DB111" s="45">
        <f t="shared" si="96"/>
        <v>0.99987379760329964</v>
      </c>
      <c r="DC111" s="45">
        <f t="shared" si="97"/>
        <v>0.99995707637346176</v>
      </c>
      <c r="DD111" s="45">
        <f t="shared" si="98"/>
        <v>0.99806558809106138</v>
      </c>
      <c r="DE111" s="45">
        <f t="shared" si="99"/>
        <v>0.99806558809106116</v>
      </c>
      <c r="DF111" s="45">
        <f t="shared" si="100"/>
        <v>0.9978470110256874</v>
      </c>
      <c r="DG111" s="45">
        <f t="shared" si="101"/>
        <v>0.99767825453431391</v>
      </c>
      <c r="DH111" s="45">
        <f t="shared" si="102"/>
        <v>0.99992224329096069</v>
      </c>
      <c r="DI111" s="45">
        <f t="shared" si="103"/>
        <v>0.99998394536766633</v>
      </c>
      <c r="DJ111" s="45">
        <f t="shared" si="104"/>
        <v>1.0000449127893576</v>
      </c>
    </row>
    <row r="112" spans="1:114" x14ac:dyDescent="0.2">
      <c r="A112" s="43">
        <v>216</v>
      </c>
      <c r="B112" s="43">
        <f t="shared" si="73"/>
        <v>489.15</v>
      </c>
      <c r="C112" s="44">
        <f t="shared" si="105"/>
        <v>2.0443626699376471</v>
      </c>
      <c r="E112" s="40">
        <f>'[4]methanogen M06-L TZVP smd redo'!I112</f>
        <v>1.822387275681514</v>
      </c>
      <c r="F112" s="40">
        <f>'[4]methanogen M06-L TZVP smd redo'!N112</f>
        <v>1.7215845715443656</v>
      </c>
      <c r="G112" s="40">
        <f>'[4]methanogen M06-L TZVP smd redo'!S112</f>
        <v>2.1155975950388761</v>
      </c>
      <c r="H112" s="40">
        <f>'[4]methanogen M06-L TZVP smd redo'!AB112</f>
        <v>1.9163977645457742</v>
      </c>
      <c r="I112" s="40">
        <f>'[4]methanogen M06-L TZVP smd redo'!AS112</f>
        <v>2.138996311927599</v>
      </c>
      <c r="J112" s="40">
        <f>'[4]methanogen M06-L TZVP smd redo'!BJ112</f>
        <v>2.2571587234960777</v>
      </c>
      <c r="K112" s="40">
        <f>'[4]methanogen M06-L TZVP smd redo'!EV112</f>
        <v>2.3144882135150979</v>
      </c>
      <c r="L112" s="40">
        <f>'[4]methanogen M06-L TZVP smd redo'!CL112</f>
        <v>2.1703687774274893</v>
      </c>
      <c r="M112" s="40">
        <f>'[4]methanogen M06-L TZVP smd redo'!DG112</f>
        <v>2.1874082109003545</v>
      </c>
      <c r="N112" s="40">
        <f>'[4]methanogen M06-L TZVP smd redo'!EC112</f>
        <v>2.1926861110643792</v>
      </c>
      <c r="AA112" s="40">
        <f t="shared" si="74"/>
        <v>2.3946091437295971</v>
      </c>
      <c r="AB112" s="40"/>
      <c r="AC112" s="40">
        <f>EXP('d-beta'!Y113/1000)*'[3]methanogen M06-L TZVP smd redo'!EZ112</f>
        <v>3.9598258049485691</v>
      </c>
      <c r="AD112" s="40">
        <f>'[3]methanogen M06-L TZVP smd redo'!ET112</f>
        <v>2.0067400000000002</v>
      </c>
      <c r="AE112" s="40">
        <f>'[3]methanogen M06-L TZVP smd redo'!ER112</f>
        <v>1.09412</v>
      </c>
      <c r="AF112" s="40">
        <f>'[3]methanogen M06-L TZVP smd redo'!K112</f>
        <v>1.08294</v>
      </c>
      <c r="AG112" s="40">
        <f>'[3]methanogen M06-L TZVP smd redo'!J112</f>
        <v>3.5217000000000001</v>
      </c>
      <c r="AH112" s="40">
        <f>'[3]methanogen M06-L TZVP smd redo'!O112</f>
        <v>1.0788899999999999</v>
      </c>
      <c r="AI112" s="40">
        <f>'[3]methanogen M06-L TZVP smd redo'!N112</f>
        <v>3.4091499999999999</v>
      </c>
      <c r="AJ112" s="40">
        <f>'[3]methanogen M06-L TZVP smd redo'!S112</f>
        <v>1.0805100000000001</v>
      </c>
      <c r="AK112" s="40">
        <f>'[3]methanogen M06-L TZVP smd redo'!R112</f>
        <v>3.57735</v>
      </c>
      <c r="AL112" s="40">
        <f>'[3]methanogen M06-L TZVP smd redo'!Y112</f>
        <v>1.0708899999999999</v>
      </c>
      <c r="AM112" s="40">
        <f>'[3]methanogen M06-L TZVP smd redo'!W112</f>
        <v>3.6687699999999999</v>
      </c>
      <c r="AN112" s="40">
        <f>'[3]methanogen M06-L TZVP smd redo'!V112</f>
        <v>3.65618</v>
      </c>
      <c r="AO112" s="40">
        <f>'[3]methanogen M06-L TZVP smd redo'!AK112</f>
        <v>1.06586</v>
      </c>
      <c r="AP112" s="40">
        <f>PRODUCT('[3]methanogen M06-L TZVP smd redo'!AD112:AF112)^(1/3)</f>
        <v>3.5776027675828685</v>
      </c>
      <c r="AQ112" s="40">
        <f>'[3]methanogen M06-L TZVP smd redo'!BA112</f>
        <v>1.0571699999999999</v>
      </c>
      <c r="AR112" s="40">
        <f>PRODUCT('[3]methanogen M06-L TZVP smd redo'!AT112:AV112)^(1/3)</f>
        <v>3.5114032549333167</v>
      </c>
      <c r="AS112" s="41">
        <f>'[3]methanogen M06-L TZVP smd redo'!FO112</f>
        <v>1.05965</v>
      </c>
      <c r="AT112" s="40">
        <f>'[3]methanogen M06-L TZVP smd redo'!FK112</f>
        <v>3.4768300000000001</v>
      </c>
      <c r="AU112" s="40">
        <f>'[3]methanogen M06-L TZVP smd redo'!CD112</f>
        <v>3.4832999999999998</v>
      </c>
      <c r="AV112" s="40">
        <f>'[3]methanogen M06-L TZVP smd redo'!CG112</f>
        <v>2.4552</v>
      </c>
      <c r="AW112" s="40">
        <f>'[3]methanogen M06-L TZVP smd redo'!CK112</f>
        <v>1.06419</v>
      </c>
      <c r="AX112" s="40">
        <f>PRODUCT('[3]methanogen M06-L TZVP smd redo'!CN112:CP112)^(1/3)</f>
        <v>3.4766453986479147</v>
      </c>
      <c r="AY112" s="40">
        <f>'[3]methanogen M06-L TZVP smd redo'!DH112</f>
        <v>1.0644400000000001</v>
      </c>
      <c r="AZ112" s="40">
        <f>PRODUCT('[3]methanogen M06-L TZVP smd redo'!DJ112:DL112)^(1/3)</f>
        <v>3.4941395584661699</v>
      </c>
      <c r="BA112" s="40">
        <f>'[3]methanogen M06-L TZVP smd redo'!EI112</f>
        <v>1.0675300000000001</v>
      </c>
      <c r="BB112" s="40">
        <f>PRODUCT('[3]methanogen M06-L TZVP smd redo'!EJ112:EL112)^(1/3)</f>
        <v>3.6155935570530842</v>
      </c>
      <c r="BC112" s="40"/>
      <c r="BD112" s="44">
        <f>'[4]methanogen M06-L TZVP smd redo'!H112</f>
        <v>3.8207399999999998</v>
      </c>
      <c r="BE112" s="44">
        <f>'[4]methanogen M06-L TZVP smd redo'!M112</f>
        <v>3.6844299999999999</v>
      </c>
      <c r="BF112" s="44">
        <f>'[4]methanogen M06-L TZVP smd redo'!R112</f>
        <v>3.8735400000000002</v>
      </c>
      <c r="BG112" s="44">
        <f>'[4]methanogen M06-L TZVP smd redo'!Y112</f>
        <v>3.9228700000000001</v>
      </c>
      <c r="BH112" s="44">
        <f>'[4]methanogen M06-L TZVP smd redo'!Z112</f>
        <v>3.9366599999999998</v>
      </c>
      <c r="BI112" s="44">
        <f>PRODUCT('[4]methanogen M06-L TZVP smd redo'!AL112:AN112)^(1/3)</f>
        <v>3.8213801572564772</v>
      </c>
      <c r="BJ112" s="133">
        <f>PRODUCT('[4]methanogen M06-L TZVP smd redo'!BC112:BE112)^(1/3)</f>
        <v>3.7205290911773514</v>
      </c>
      <c r="BK112" s="133">
        <f>'[4]methanogen M06-L TZVP smd redo'!ER112</f>
        <v>3.6927500000000002</v>
      </c>
      <c r="BL112" s="40">
        <f>PRODUCT('[4]methanogen M06-L TZVP smd redo'!DZ112:EB112)^(1/3)</f>
        <v>3.8682178202424033</v>
      </c>
      <c r="BM112" s="40">
        <f>PRODUCT('[4]methanogen M06-L TZVP smd redo'!CI112:CK112)^(1/3)</f>
        <v>3.7078412216429335</v>
      </c>
      <c r="BN112" s="40">
        <f>PRODUCT('[4]methanogen M06-L TZVP smd redo'!DD112:DF112)^(1/3)</f>
        <v>3.7274375431540112</v>
      </c>
      <c r="BO112" s="40"/>
      <c r="BP112" s="45">
        <f t="shared" si="75"/>
        <v>1.1339490804687911</v>
      </c>
      <c r="BQ112" s="45">
        <f t="shared" si="76"/>
        <v>1.0369962246534743</v>
      </c>
      <c r="BR112" s="45">
        <f t="shared" si="77"/>
        <v>0.95117902487130623</v>
      </c>
      <c r="BS112" s="45">
        <f t="shared" si="78"/>
        <v>0.98396610324488276</v>
      </c>
      <c r="BT112" s="45">
        <f t="shared" si="79"/>
        <v>1.0301670700112409</v>
      </c>
      <c r="BU112" s="45">
        <f t="shared" si="80"/>
        <v>1.0265584261620249</v>
      </c>
      <c r="BV112" s="45">
        <f t="shared" si="81"/>
        <v>1.0271066462880987</v>
      </c>
      <c r="BW112" s="45">
        <f t="shared" si="82"/>
        <v>1.0075226027154156</v>
      </c>
      <c r="BX112" s="45">
        <f t="shared" si="83"/>
        <v>0.95943543451605595</v>
      </c>
      <c r="BY112" s="45">
        <f t="shared" si="84"/>
        <v>0.55273374784277851</v>
      </c>
      <c r="BZ112" s="45">
        <f t="shared" si="85"/>
        <v>0.97614761774397318</v>
      </c>
      <c r="CA112" s="45">
        <f t="shared" si="86"/>
        <v>0.7028809922144742</v>
      </c>
      <c r="CB112" s="45">
        <f t="shared" si="87"/>
        <v>1.0396956253924401</v>
      </c>
      <c r="CC112" s="45">
        <f t="shared" si="88"/>
        <v>0.99474268279905342</v>
      </c>
      <c r="CD112" s="45">
        <f t="shared" si="89"/>
        <v>0.9754165745786697</v>
      </c>
      <c r="CE112" s="39"/>
      <c r="CF112" s="75">
        <f t="shared" si="106"/>
        <v>125.70630171256875</v>
      </c>
      <c r="CG112" s="75">
        <f t="shared" si="107"/>
        <v>36.328288598018958</v>
      </c>
      <c r="CH112" s="75">
        <f t="shared" si="108"/>
        <v>-50.052985077348879</v>
      </c>
      <c r="CI112" s="75">
        <f t="shared" si="109"/>
        <v>-16.163830445094028</v>
      </c>
      <c r="CJ112" s="75">
        <f t="shared" si="110"/>
        <v>29.720992982323686</v>
      </c>
      <c r="CK112" s="75">
        <f t="shared" si="111"/>
        <v>26.211873696376298</v>
      </c>
      <c r="CL112" s="75">
        <f t="shared" si="112"/>
        <v>26.745768094689218</v>
      </c>
      <c r="CM112" s="75">
        <f t="shared" si="113"/>
        <v>7.4944490440405227</v>
      </c>
      <c r="CN112" s="75">
        <f t="shared" si="114"/>
        <v>-41.410256558219594</v>
      </c>
      <c r="CO112" s="75">
        <f t="shared" si="115"/>
        <v>-592.87886204178096</v>
      </c>
      <c r="CP112" s="75">
        <f t="shared" si="116"/>
        <v>-24.141456317325915</v>
      </c>
      <c r="CQ112" s="75">
        <f t="shared" si="117"/>
        <v>-352.56768711431096</v>
      </c>
      <c r="CR112" s="75">
        <f t="shared" si="118"/>
        <v>38.928002425791355</v>
      </c>
      <c r="CS112" s="75">
        <f t="shared" si="119"/>
        <v>-5.2711855211495093</v>
      </c>
      <c r="CT112" s="75">
        <f t="shared" si="120"/>
        <v>-24.890643254012655</v>
      </c>
      <c r="CU112" s="130"/>
      <c r="CV112" s="45">
        <f t="shared" si="90"/>
        <v>0.99818092777838863</v>
      </c>
      <c r="CW112" s="45">
        <f t="shared" si="91"/>
        <v>1.0001006294620081</v>
      </c>
      <c r="CX112" s="45">
        <f t="shared" si="92"/>
        <v>0.99960681878972846</v>
      </c>
      <c r="CY112" s="45">
        <f t="shared" si="93"/>
        <v>1.0001272573751461</v>
      </c>
      <c r="CZ112" s="45">
        <f t="shared" si="94"/>
        <v>0.99984941301421104</v>
      </c>
      <c r="DA112" s="45">
        <f t="shared" si="95"/>
        <v>0.99977787657380768</v>
      </c>
      <c r="DB112" s="45">
        <f t="shared" si="96"/>
        <v>0.99988210369909547</v>
      </c>
      <c r="DC112" s="45">
        <f t="shared" si="97"/>
        <v>0.99994280289201298</v>
      </c>
      <c r="DD112" s="45">
        <f t="shared" si="98"/>
        <v>0.99808726779118362</v>
      </c>
      <c r="DE112" s="45">
        <f t="shared" si="99"/>
        <v>0.99808726779118362</v>
      </c>
      <c r="DF112" s="45">
        <f t="shared" si="100"/>
        <v>0.9978655692276226</v>
      </c>
      <c r="DG112" s="45">
        <f t="shared" si="101"/>
        <v>0.9976908562724256</v>
      </c>
      <c r="DH112" s="45">
        <f t="shared" si="102"/>
        <v>0.99993567258475491</v>
      </c>
      <c r="DI112" s="45">
        <f t="shared" si="103"/>
        <v>0.99998299775737221</v>
      </c>
      <c r="DJ112" s="45">
        <f t="shared" si="104"/>
        <v>1.0000483085671257</v>
      </c>
    </row>
    <row r="113" spans="1:114" x14ac:dyDescent="0.2">
      <c r="A113" s="43">
        <v>218</v>
      </c>
      <c r="B113" s="43">
        <f t="shared" si="73"/>
        <v>491.15</v>
      </c>
      <c r="C113" s="44">
        <f t="shared" si="105"/>
        <v>2.0360378703043875</v>
      </c>
      <c r="E113" s="40">
        <f>'[4]methanogen M06-L TZVP smd redo'!I113</f>
        <v>1.808343583031391</v>
      </c>
      <c r="F113" s="40">
        <f>'[4]methanogen M06-L TZVP smd redo'!N113</f>
        <v>1.7052796686680693</v>
      </c>
      <c r="G113" s="40">
        <f>'[4]methanogen M06-L TZVP smd redo'!S113</f>
        <v>2.1016938909890204</v>
      </c>
      <c r="H113" s="40">
        <f>'[4]methanogen M06-L TZVP smd redo'!AB113</f>
        <v>1.9062743146365246</v>
      </c>
      <c r="I113" s="40">
        <f>'[4]methanogen M06-L TZVP smd redo'!AS113</f>
        <v>2.1166971403649981</v>
      </c>
      <c r="J113" s="40">
        <f>'[4]methanogen M06-L TZVP smd redo'!BJ113</f>
        <v>2.2472465684868492</v>
      </c>
      <c r="K113" s="40">
        <f>'[4]methanogen M06-L TZVP smd redo'!EV113</f>
        <v>2.2939044573557776</v>
      </c>
      <c r="L113" s="40">
        <f>'[4]methanogen M06-L TZVP smd redo'!CL113</f>
        <v>2.1520143896829325</v>
      </c>
      <c r="M113" s="40">
        <f>'[4]methanogen M06-L TZVP smd redo'!DG113</f>
        <v>2.1660773896028385</v>
      </c>
      <c r="N113" s="40">
        <f>'[4]methanogen M06-L TZVP smd redo'!EC113</f>
        <v>2.173059494984475</v>
      </c>
      <c r="AA113" s="40">
        <f t="shared" si="74"/>
        <v>2.3751872660351565</v>
      </c>
      <c r="AB113" s="40"/>
      <c r="AC113" s="40">
        <f>EXP('d-beta'!Y114/1000)*'[3]methanogen M06-L TZVP smd redo'!EZ113</f>
        <v>3.9301106107698605</v>
      </c>
      <c r="AD113" s="40">
        <f>'[3]methanogen M06-L TZVP smd redo'!ET113</f>
        <v>1.9998800000000001</v>
      </c>
      <c r="AE113" s="40">
        <f>'[3]methanogen M06-L TZVP smd redo'!ER113</f>
        <v>1.09352</v>
      </c>
      <c r="AF113" s="40">
        <f>'[3]methanogen M06-L TZVP smd redo'!K113</f>
        <v>1.0823799999999999</v>
      </c>
      <c r="AG113" s="40">
        <f>'[3]methanogen M06-L TZVP smd redo'!J113</f>
        <v>3.49525</v>
      </c>
      <c r="AH113" s="40">
        <f>'[3]methanogen M06-L TZVP smd redo'!O113</f>
        <v>1.0783499999999999</v>
      </c>
      <c r="AI113" s="40">
        <f>'[3]methanogen M06-L TZVP smd redo'!N113</f>
        <v>3.38401</v>
      </c>
      <c r="AJ113" s="40">
        <f>'[3]methanogen M06-L TZVP smd redo'!S113</f>
        <v>1.07996</v>
      </c>
      <c r="AK113" s="40">
        <f>'[3]methanogen M06-L TZVP smd redo'!R113</f>
        <v>3.5505399999999998</v>
      </c>
      <c r="AL113" s="40">
        <f>'[3]methanogen M06-L TZVP smd redo'!Y113</f>
        <v>1.0704</v>
      </c>
      <c r="AM113" s="40">
        <f>'[3]methanogen M06-L TZVP smd redo'!W113</f>
        <v>3.6400399999999999</v>
      </c>
      <c r="AN113" s="40">
        <f>'[3]methanogen M06-L TZVP smd redo'!V113</f>
        <v>3.6275300000000001</v>
      </c>
      <c r="AO113" s="40">
        <f>'[3]methanogen M06-L TZVP smd redo'!AK113</f>
        <v>1.0654399999999999</v>
      </c>
      <c r="AP113" s="40">
        <f>PRODUCT('[3]methanogen M06-L TZVP smd redo'!AD113:AF113)^(1/3)</f>
        <v>3.5506447961486853</v>
      </c>
      <c r="AQ113" s="40">
        <f>'[3]methanogen M06-L TZVP smd redo'!BA113</f>
        <v>1.0568</v>
      </c>
      <c r="AR113" s="40">
        <f>PRODUCT('[3]methanogen M06-L TZVP smd redo'!AT113:AV113)^(1/3)</f>
        <v>3.4854733830663482</v>
      </c>
      <c r="AS113" s="41">
        <f>'[3]methanogen M06-L TZVP smd redo'!FO113</f>
        <v>1.0592999999999999</v>
      </c>
      <c r="AT113" s="40">
        <f>'[3]methanogen M06-L TZVP smd redo'!FK113</f>
        <v>3.45181</v>
      </c>
      <c r="AU113" s="40">
        <f>'[3]methanogen M06-L TZVP smd redo'!CD113</f>
        <v>3.4572099999999999</v>
      </c>
      <c r="AV113" s="40">
        <f>'[3]methanogen M06-L TZVP smd redo'!CG113</f>
        <v>2.4420600000000001</v>
      </c>
      <c r="AW113" s="40">
        <f>'[3]methanogen M06-L TZVP smd redo'!CK113</f>
        <v>1.0637799999999999</v>
      </c>
      <c r="AX113" s="40">
        <f>PRODUCT('[3]methanogen M06-L TZVP smd redo'!CN113:CP113)^(1/3)</f>
        <v>3.4512216644493527</v>
      </c>
      <c r="AY113" s="40">
        <f>'[3]methanogen M06-L TZVP smd redo'!DH113</f>
        <v>1.06403</v>
      </c>
      <c r="AZ113" s="40">
        <f>PRODUCT('[3]methanogen M06-L TZVP smd redo'!DJ113:DL113)^(1/3)</f>
        <v>3.4684998877923436</v>
      </c>
      <c r="BA113" s="40">
        <f>'[3]methanogen M06-L TZVP smd redo'!EI113</f>
        <v>1.0670999999999999</v>
      </c>
      <c r="BB113" s="40">
        <f>PRODUCT('[3]methanogen M06-L TZVP smd redo'!EJ113:EL113)^(1/3)</f>
        <v>3.5881425540660272</v>
      </c>
      <c r="BC113" s="40"/>
      <c r="BD113" s="44">
        <f>'[4]methanogen M06-L TZVP smd redo'!H113</f>
        <v>3.7900299999999998</v>
      </c>
      <c r="BE113" s="44">
        <f>'[4]methanogen M06-L TZVP smd redo'!M113</f>
        <v>3.65537</v>
      </c>
      <c r="BF113" s="44">
        <f>'[4]methanogen M06-L TZVP smd redo'!R113</f>
        <v>3.8424999999999998</v>
      </c>
      <c r="BG113" s="44">
        <f>'[4]methanogen M06-L TZVP smd redo'!Y113</f>
        <v>3.8903099999999999</v>
      </c>
      <c r="BH113" s="44">
        <f>'[4]methanogen M06-L TZVP smd redo'!Z113</f>
        <v>3.9039899999999998</v>
      </c>
      <c r="BI113" s="44">
        <f>PRODUCT('[4]methanogen M06-L TZVP smd redo'!AL113:AN113)^(1/3)</f>
        <v>3.791006454756197</v>
      </c>
      <c r="BJ113" s="133">
        <f>PRODUCT('[4]methanogen M06-L TZVP smd redo'!BC113:BE113)^(1/3)</f>
        <v>3.6917258877122245</v>
      </c>
      <c r="BK113" s="133">
        <f>'[4]methanogen M06-L TZVP smd redo'!ER113</f>
        <v>3.6648900000000002</v>
      </c>
      <c r="BL113" s="40">
        <f>PRODUCT('[4]methanogen M06-L TZVP smd redo'!DZ113:EB113)^(1/3)</f>
        <v>3.8372273619805668</v>
      </c>
      <c r="BM113" s="40">
        <f>PRODUCT('[4]methanogen M06-L TZVP smd redo'!CI113:CK113)^(1/3)</f>
        <v>3.6792413599702707</v>
      </c>
      <c r="BN113" s="40">
        <f>PRODUCT('[4]methanogen M06-L TZVP smd redo'!DD113:DF113)^(1/3)</f>
        <v>3.6985820346893479</v>
      </c>
      <c r="BO113" s="40"/>
      <c r="BP113" s="45">
        <f t="shared" si="75"/>
        <v>1.1339368171463176</v>
      </c>
      <c r="BQ113" s="45">
        <f t="shared" si="76"/>
        <v>1.0368389520075942</v>
      </c>
      <c r="BR113" s="45">
        <f t="shared" si="77"/>
        <v>0.95129993493819132</v>
      </c>
      <c r="BS113" s="45">
        <f t="shared" si="78"/>
        <v>0.98424944736026476</v>
      </c>
      <c r="BT113" s="45">
        <f t="shared" si="79"/>
        <v>1.0298030474472164</v>
      </c>
      <c r="BU113" s="45">
        <f t="shared" si="80"/>
        <v>1.0261945070336709</v>
      </c>
      <c r="BV113" s="45">
        <f t="shared" si="81"/>
        <v>1.0268927244502155</v>
      </c>
      <c r="BW113" s="45">
        <f t="shared" si="82"/>
        <v>1.0073224265154546</v>
      </c>
      <c r="BX113" s="45">
        <f t="shared" si="83"/>
        <v>0.95973033295547139</v>
      </c>
      <c r="BY113" s="45">
        <f t="shared" si="84"/>
        <v>0.55517179988227172</v>
      </c>
      <c r="BZ113" s="45">
        <f t="shared" si="85"/>
        <v>0.9761517497173422</v>
      </c>
      <c r="CA113" s="45">
        <f t="shared" si="86"/>
        <v>0.70418730384813721</v>
      </c>
      <c r="CB113" s="45">
        <f t="shared" si="87"/>
        <v>1.0394128596472014</v>
      </c>
      <c r="CC113" s="45">
        <f t="shared" si="88"/>
        <v>0.9947707866047909</v>
      </c>
      <c r="CD113" s="45">
        <f t="shared" si="89"/>
        <v>0.97562008369811837</v>
      </c>
      <c r="CE113" s="39"/>
      <c r="CF113" s="75">
        <f t="shared" si="106"/>
        <v>125.69548695113252</v>
      </c>
      <c r="CG113" s="75">
        <f t="shared" si="107"/>
        <v>36.17661536192815</v>
      </c>
      <c r="CH113" s="75">
        <f t="shared" si="108"/>
        <v>-49.925877162252689</v>
      </c>
      <c r="CI113" s="75">
        <f t="shared" si="109"/>
        <v>-15.875910641541751</v>
      </c>
      <c r="CJ113" s="75">
        <f t="shared" si="110"/>
        <v>29.367567886757026</v>
      </c>
      <c r="CK113" s="75">
        <f t="shared" si="111"/>
        <v>25.857306786465685</v>
      </c>
      <c r="CL113" s="75">
        <f t="shared" si="112"/>
        <v>26.537470232767543</v>
      </c>
      <c r="CM113" s="75">
        <f t="shared" si="113"/>
        <v>7.2957477069991574</v>
      </c>
      <c r="CN113" s="75">
        <f t="shared" si="114"/>
        <v>-41.102937152324877</v>
      </c>
      <c r="CO113" s="75">
        <f t="shared" si="115"/>
        <v>-588.47766379878738</v>
      </c>
      <c r="CP113" s="75">
        <f t="shared" si="116"/>
        <v>-24.13722338723549</v>
      </c>
      <c r="CQ113" s="75">
        <f t="shared" si="117"/>
        <v>-350.71090160840839</v>
      </c>
      <c r="CR113" s="75">
        <f t="shared" si="118"/>
        <v>38.65599569885358</v>
      </c>
      <c r="CS113" s="75">
        <f t="shared" si="119"/>
        <v>-5.2429335830032757</v>
      </c>
      <c r="CT113" s="75">
        <f t="shared" si="120"/>
        <v>-24.68202685582926</v>
      </c>
      <c r="CU113" s="130"/>
      <c r="CV113" s="45">
        <f t="shared" si="90"/>
        <v>0.99819492062068083</v>
      </c>
      <c r="CW113" s="45">
        <f t="shared" si="91"/>
        <v>1.000102888460763</v>
      </c>
      <c r="CX113" s="45">
        <f t="shared" si="92"/>
        <v>0.9996044171716929</v>
      </c>
      <c r="CY113" s="45">
        <f t="shared" si="93"/>
        <v>1.0001274704645902</v>
      </c>
      <c r="CZ113" s="45">
        <f t="shared" si="94"/>
        <v>0.9998575761311268</v>
      </c>
      <c r="DA113" s="45">
        <f t="shared" si="95"/>
        <v>0.99979002163487651</v>
      </c>
      <c r="DB113" s="45">
        <f t="shared" si="96"/>
        <v>0.9998697432908209</v>
      </c>
      <c r="DC113" s="45">
        <f t="shared" si="97"/>
        <v>0.99995344889491844</v>
      </c>
      <c r="DD113" s="45">
        <f t="shared" si="98"/>
        <v>0.99809735265313049</v>
      </c>
      <c r="DE113" s="45">
        <f t="shared" si="99"/>
        <v>0.99809735265313071</v>
      </c>
      <c r="DF113" s="45">
        <f t="shared" si="100"/>
        <v>0.99788777380278626</v>
      </c>
      <c r="DG113" s="45">
        <f t="shared" si="101"/>
        <v>0.99771134549740903</v>
      </c>
      <c r="DH113" s="45">
        <f t="shared" si="102"/>
        <v>0.99992597926933069</v>
      </c>
      <c r="DI113" s="45">
        <f t="shared" si="103"/>
        <v>0.99998596739578693</v>
      </c>
      <c r="DJ113" s="45">
        <f t="shared" si="104"/>
        <v>1.0000492759469817</v>
      </c>
    </row>
    <row r="114" spans="1:114" x14ac:dyDescent="0.2">
      <c r="A114" s="43">
        <v>220</v>
      </c>
      <c r="B114" s="43">
        <f t="shared" si="73"/>
        <v>493.15</v>
      </c>
      <c r="C114" s="44">
        <f t="shared" si="105"/>
        <v>2.0277805941397142</v>
      </c>
      <c r="E114" s="40">
        <f>'[4]methanogen M06-L TZVP smd redo'!I114</f>
        <v>1.7883991599505489</v>
      </c>
      <c r="F114" s="40">
        <f>'[4]methanogen M06-L TZVP smd redo'!N114</f>
        <v>1.6972624129221181</v>
      </c>
      <c r="G114" s="40">
        <f>'[4]methanogen M06-L TZVP smd redo'!S114</f>
        <v>2.091379967518181</v>
      </c>
      <c r="H114" s="40">
        <f>'[4]methanogen M06-L TZVP smd redo'!AB114</f>
        <v>1.8857382590180549</v>
      </c>
      <c r="I114" s="40">
        <f>'[4]methanogen M06-L TZVP smd redo'!AS114</f>
        <v>2.1071104062475587</v>
      </c>
      <c r="J114" s="40">
        <f>'[4]methanogen M06-L TZVP smd redo'!BJ114</f>
        <v>2.2226092790278429</v>
      </c>
      <c r="K114" s="40">
        <f>'[4]methanogen M06-L TZVP smd redo'!EV114</f>
        <v>2.2753529984285148</v>
      </c>
      <c r="L114" s="40">
        <f>'[4]methanogen M06-L TZVP smd redo'!CL114</f>
        <v>2.1367843692638999</v>
      </c>
      <c r="M114" s="40">
        <f>'[4]methanogen M06-L TZVP smd redo'!DG114</f>
        <v>2.1494536566692979</v>
      </c>
      <c r="N114" s="40">
        <f>'[4]methanogen M06-L TZVP smd redo'!EC114</f>
        <v>2.1494996483719664</v>
      </c>
      <c r="AA114" s="40">
        <f t="shared" si="74"/>
        <v>2.35597305389381</v>
      </c>
      <c r="AB114" s="40"/>
      <c r="AC114" s="40">
        <f>EXP('d-beta'!Y115/1000)*'[3]methanogen M06-L TZVP smd redo'!EZ114</f>
        <v>3.9008931640355224</v>
      </c>
      <c r="AD114" s="40">
        <f>'[3]methanogen M06-L TZVP smd redo'!ET114</f>
        <v>1.9931099999999999</v>
      </c>
      <c r="AE114" s="40">
        <f>'[3]methanogen M06-L TZVP smd redo'!ER114</f>
        <v>1.09294</v>
      </c>
      <c r="AF114" s="40">
        <f>'[3]methanogen M06-L TZVP smd redo'!K114</f>
        <v>1.0818300000000001</v>
      </c>
      <c r="AG114" s="40">
        <f>'[3]methanogen M06-L TZVP smd redo'!J114</f>
        <v>3.4692400000000001</v>
      </c>
      <c r="AH114" s="40">
        <f>'[3]methanogen M06-L TZVP smd redo'!O114</f>
        <v>1.0778099999999999</v>
      </c>
      <c r="AI114" s="40">
        <f>'[3]methanogen M06-L TZVP smd redo'!N114</f>
        <v>3.35927</v>
      </c>
      <c r="AJ114" s="40">
        <f>'[3]methanogen M06-L TZVP smd redo'!S114</f>
        <v>1.07941</v>
      </c>
      <c r="AK114" s="40">
        <f>'[3]methanogen M06-L TZVP smd redo'!R114</f>
        <v>3.5241699999999998</v>
      </c>
      <c r="AL114" s="40">
        <f>'[3]methanogen M06-L TZVP smd redo'!Y114</f>
        <v>1.06992</v>
      </c>
      <c r="AM114" s="40">
        <f>'[3]methanogen M06-L TZVP smd redo'!W114</f>
        <v>3.6118000000000001</v>
      </c>
      <c r="AN114" s="40">
        <f>'[3]methanogen M06-L TZVP smd redo'!V114</f>
        <v>3.59937</v>
      </c>
      <c r="AO114" s="40">
        <f>'[3]methanogen M06-L TZVP smd redo'!AK114</f>
        <v>1.06501</v>
      </c>
      <c r="AP114" s="40">
        <f>PRODUCT('[3]methanogen M06-L TZVP smd redo'!AD114:AF114)^(1/3)</f>
        <v>3.5241333385497224</v>
      </c>
      <c r="AQ114" s="40">
        <f>'[3]methanogen M06-L TZVP smd redo'!BA114</f>
        <v>1.0564499999999999</v>
      </c>
      <c r="AR114" s="40">
        <f>PRODUCT('[3]methanogen M06-L TZVP smd redo'!AT114:AV114)^(1/3)</f>
        <v>3.4599634912053139</v>
      </c>
      <c r="AS114" s="41">
        <f>'[3]methanogen M06-L TZVP smd redo'!FO114</f>
        <v>1.0589500000000001</v>
      </c>
      <c r="AT114" s="40">
        <f>'[3]methanogen M06-L TZVP smd redo'!FK114</f>
        <v>3.4271799999999999</v>
      </c>
      <c r="AU114" s="40">
        <f>'[3]methanogen M06-L TZVP smd redo'!CD114</f>
        <v>3.4315600000000002</v>
      </c>
      <c r="AV114" s="40">
        <f>'[3]methanogen M06-L TZVP smd redo'!CG114</f>
        <v>2.4291100000000001</v>
      </c>
      <c r="AW114" s="40">
        <f>'[3]methanogen M06-L TZVP smd redo'!CK114</f>
        <v>1.0633699999999999</v>
      </c>
      <c r="AX114" s="40">
        <f>PRODUCT('[3]methanogen M06-L TZVP smd redo'!CN114:CP114)^(1/3)</f>
        <v>3.4262044496083548</v>
      </c>
      <c r="AY114" s="40">
        <f>'[3]methanogen M06-L TZVP smd redo'!DH114</f>
        <v>1.06362</v>
      </c>
      <c r="AZ114" s="40">
        <f>PRODUCT('[3]methanogen M06-L TZVP smd redo'!DJ114:DL114)^(1/3)</f>
        <v>3.4432732236824259</v>
      </c>
      <c r="BA114" s="40">
        <f>'[3]methanogen M06-L TZVP smd redo'!EI114</f>
        <v>1.0666800000000001</v>
      </c>
      <c r="BB114" s="40">
        <f>PRODUCT('[3]methanogen M06-L TZVP smd redo'!EJ114:EL114)^(1/3)</f>
        <v>3.5611413869808972</v>
      </c>
      <c r="BC114" s="40"/>
      <c r="BD114" s="44">
        <f>'[4]methanogen M06-L TZVP smd redo'!H114</f>
        <v>3.7598400000000001</v>
      </c>
      <c r="BE114" s="44">
        <f>'[4]methanogen M06-L TZVP smd redo'!M114</f>
        <v>3.6267999999999998</v>
      </c>
      <c r="BF114" s="44">
        <f>'[4]methanogen M06-L TZVP smd redo'!R114</f>
        <v>3.8119800000000001</v>
      </c>
      <c r="BG114" s="44">
        <f>'[4]methanogen M06-L TZVP smd redo'!Y114</f>
        <v>3.8582999999999998</v>
      </c>
      <c r="BH114" s="44">
        <f>'[4]methanogen M06-L TZVP smd redo'!Z114</f>
        <v>3.8718900000000001</v>
      </c>
      <c r="BI114" s="44">
        <f>PRODUCT('[4]methanogen M06-L TZVP smd redo'!AL114:AN114)^(1/3)</f>
        <v>3.7611457321488757</v>
      </c>
      <c r="BJ114" s="133">
        <f>PRODUCT('[4]methanogen M06-L TZVP smd redo'!BC114:BE114)^(1/3)</f>
        <v>3.6634026860404325</v>
      </c>
      <c r="BK114" s="133">
        <f>'[4]methanogen M06-L TZVP smd redo'!ER114</f>
        <v>3.63747</v>
      </c>
      <c r="BL114" s="40">
        <f>PRODUCT('[4]methanogen M06-L TZVP smd redo'!DZ114:EB114)^(1/3)</f>
        <v>3.8067633803634724</v>
      </c>
      <c r="BM114" s="40">
        <f>PRODUCT('[4]methanogen M06-L TZVP smd redo'!CI114:CK114)^(1/3)</f>
        <v>3.6511080212732749</v>
      </c>
      <c r="BN114" s="40">
        <f>PRODUCT('[4]methanogen M06-L TZVP smd redo'!DD114:DF114)^(1/3)</f>
        <v>3.6702062839534726</v>
      </c>
      <c r="BO114" s="40"/>
      <c r="BP114" s="45">
        <f t="shared" si="75"/>
        <v>1.133942448269337</v>
      </c>
      <c r="BQ114" s="45">
        <f t="shared" si="76"/>
        <v>1.0366824749090107</v>
      </c>
      <c r="BR114" s="45">
        <f t="shared" si="77"/>
        <v>0.95142157094213498</v>
      </c>
      <c r="BS114" s="45">
        <f t="shared" si="78"/>
        <v>0.98452693645738909</v>
      </c>
      <c r="BT114" s="45">
        <f t="shared" si="79"/>
        <v>1.0294442905800016</v>
      </c>
      <c r="BU114" s="45">
        <f t="shared" si="80"/>
        <v>1.0258310298962057</v>
      </c>
      <c r="BV114" s="45">
        <f t="shared" si="81"/>
        <v>1.0266809451444958</v>
      </c>
      <c r="BW114" s="45">
        <f t="shared" si="82"/>
        <v>1.007129319565641</v>
      </c>
      <c r="BX114" s="45">
        <f t="shared" si="83"/>
        <v>0.96002389124744059</v>
      </c>
      <c r="BY114" s="45">
        <f t="shared" si="84"/>
        <v>0.55759864839437057</v>
      </c>
      <c r="BZ114" s="45">
        <f t="shared" si="85"/>
        <v>0.97616389703207407</v>
      </c>
      <c r="CA114" s="45">
        <f t="shared" si="86"/>
        <v>0.70549949814019075</v>
      </c>
      <c r="CB114" s="45">
        <f t="shared" si="87"/>
        <v>1.0391332066412799</v>
      </c>
      <c r="CC114" s="45">
        <f t="shared" si="88"/>
        <v>0.99479640619555987</v>
      </c>
      <c r="CD114" s="45">
        <f t="shared" si="89"/>
        <v>0.97582134416699506</v>
      </c>
      <c r="CE114" s="39"/>
      <c r="CF114" s="75">
        <f t="shared" si="106"/>
        <v>125.70045293243967</v>
      </c>
      <c r="CG114" s="75">
        <f t="shared" si="107"/>
        <v>36.025686515137018</v>
      </c>
      <c r="CH114" s="75">
        <f t="shared" si="108"/>
        <v>-49.798022398711687</v>
      </c>
      <c r="CI114" s="75">
        <f t="shared" si="109"/>
        <v>-15.594020731399967</v>
      </c>
      <c r="CJ114" s="75">
        <f t="shared" si="110"/>
        <v>29.019132937521562</v>
      </c>
      <c r="CK114" s="75">
        <f t="shared" si="111"/>
        <v>25.503044975659538</v>
      </c>
      <c r="CL114" s="75">
        <f t="shared" si="112"/>
        <v>26.331215828938667</v>
      </c>
      <c r="CM114" s="75">
        <f t="shared" si="113"/>
        <v>7.1040261124951094</v>
      </c>
      <c r="CN114" s="75">
        <f t="shared" si="114"/>
        <v>-40.797108113840366</v>
      </c>
      <c r="CO114" s="75">
        <f t="shared" si="115"/>
        <v>-584.11584350868441</v>
      </c>
      <c r="CP114" s="75">
        <f t="shared" si="116"/>
        <v>-24.124779380291987</v>
      </c>
      <c r="CQ114" s="75">
        <f t="shared" si="117"/>
        <v>-348.84921904290087</v>
      </c>
      <c r="CR114" s="75">
        <f t="shared" si="118"/>
        <v>38.386910483813594</v>
      </c>
      <c r="CS114" s="75">
        <f t="shared" si="119"/>
        <v>-5.2171796493205216</v>
      </c>
      <c r="CT114" s="75">
        <f t="shared" si="120"/>
        <v>-24.475758333785574</v>
      </c>
      <c r="CU114" s="130"/>
      <c r="CV114" s="45">
        <f t="shared" si="90"/>
        <v>0.99821479350185127</v>
      </c>
      <c r="CW114" s="45">
        <f t="shared" si="91"/>
        <v>1.0000909823261457</v>
      </c>
      <c r="CX114" s="45">
        <f t="shared" si="92"/>
        <v>0.99960670497474113</v>
      </c>
      <c r="CY114" s="45">
        <f t="shared" si="93"/>
        <v>1.0001365878438324</v>
      </c>
      <c r="CZ114" s="45">
        <f t="shared" si="94"/>
        <v>0.99984773559098128</v>
      </c>
      <c r="DA114" s="45">
        <f t="shared" si="95"/>
        <v>0.99977909332751869</v>
      </c>
      <c r="DB114" s="45">
        <f t="shared" si="96"/>
        <v>0.99988475726678805</v>
      </c>
      <c r="DC114" s="45">
        <f t="shared" si="97"/>
        <v>0.99994737601873285</v>
      </c>
      <c r="DD114" s="45">
        <f t="shared" si="98"/>
        <v>0.99811781105668285</v>
      </c>
      <c r="DE114" s="45">
        <f t="shared" si="99"/>
        <v>0.99811781105668285</v>
      </c>
      <c r="DF114" s="45">
        <f t="shared" si="100"/>
        <v>0.99789732017229826</v>
      </c>
      <c r="DG114" s="45">
        <f t="shared" si="101"/>
        <v>0.99772981247955306</v>
      </c>
      <c r="DH114" s="45">
        <f t="shared" si="102"/>
        <v>0.99992705250312786</v>
      </c>
      <c r="DI114" s="45">
        <f t="shared" si="103"/>
        <v>0.9999873578862325</v>
      </c>
      <c r="DJ114" s="45">
        <f t="shared" si="104"/>
        <v>1.0000422542161231</v>
      </c>
    </row>
    <row r="115" spans="1:114" x14ac:dyDescent="0.2">
      <c r="A115" s="43">
        <v>222</v>
      </c>
      <c r="B115" s="43">
        <f t="shared" si="73"/>
        <v>495.15</v>
      </c>
      <c r="C115" s="44">
        <f t="shared" si="105"/>
        <v>2.0195900232252852</v>
      </c>
      <c r="E115" s="40">
        <f>'[4]methanogen M06-L TZVP smd redo'!I115</f>
        <v>1.7779077030180002</v>
      </c>
      <c r="F115" s="40">
        <f>'[4]methanogen M06-L TZVP smd redo'!N115</f>
        <v>1.6828282648648774</v>
      </c>
      <c r="G115" s="40">
        <f>'[4]methanogen M06-L TZVP smd redo'!S115</f>
        <v>2.0785157574876312</v>
      </c>
      <c r="H115" s="40">
        <f>'[4]methanogen M06-L TZVP smd redo'!AB115</f>
        <v>1.87254118327429</v>
      </c>
      <c r="I115" s="40">
        <f>'[4]methanogen M06-L TZVP smd redo'!AS115</f>
        <v>2.0808462289967355</v>
      </c>
      <c r="J115" s="40">
        <f>'[4]methanogen M06-L TZVP smd redo'!BJ115</f>
        <v>2.2073772181068207</v>
      </c>
      <c r="K115" s="40">
        <f>'[4]methanogen M06-L TZVP smd redo'!EV115</f>
        <v>2.2523088569981198</v>
      </c>
      <c r="L115" s="40">
        <f>'[4]methanogen M06-L TZVP smd redo'!CL115</f>
        <v>2.1230171792978592</v>
      </c>
      <c r="M115" s="40">
        <f>'[4]methanogen M06-L TZVP smd redo'!DG115</f>
        <v>2.1341396248744093</v>
      </c>
      <c r="N115" s="40">
        <f>'[4]methanogen M06-L TZVP smd redo'!EC115</f>
        <v>2.1386386649027145</v>
      </c>
      <c r="AA115" s="40">
        <f t="shared" si="74"/>
        <v>2.3369637051434973</v>
      </c>
      <c r="AB115" s="40"/>
      <c r="AC115" s="40">
        <f>EXP('d-beta'!Y116/1000)*'[3]methanogen M06-L TZVP smd redo'!EZ115</f>
        <v>3.8721424406431284</v>
      </c>
      <c r="AD115" s="40">
        <f>'[3]methanogen M06-L TZVP smd redo'!ET115</f>
        <v>1.98641</v>
      </c>
      <c r="AE115" s="40">
        <f>'[3]methanogen M06-L TZVP smd redo'!ER115</f>
        <v>1.0923499999999999</v>
      </c>
      <c r="AF115" s="40">
        <f>'[3]methanogen M06-L TZVP smd redo'!K115</f>
        <v>1.08128</v>
      </c>
      <c r="AG115" s="40">
        <f>'[3]methanogen M06-L TZVP smd redo'!J115</f>
        <v>3.4436499999999999</v>
      </c>
      <c r="AH115" s="40">
        <f>'[3]methanogen M06-L TZVP smd redo'!O115</f>
        <v>1.07728</v>
      </c>
      <c r="AI115" s="40">
        <f>'[3]methanogen M06-L TZVP smd redo'!N115</f>
        <v>3.33494</v>
      </c>
      <c r="AJ115" s="40">
        <f>'[3]methanogen M06-L TZVP smd redo'!S115</f>
        <v>1.07887</v>
      </c>
      <c r="AK115" s="40">
        <f>'[3]methanogen M06-L TZVP smd redo'!R115</f>
        <v>3.49823</v>
      </c>
      <c r="AL115" s="40">
        <f>'[3]methanogen M06-L TZVP smd redo'!Y115</f>
        <v>1.0694399999999999</v>
      </c>
      <c r="AM115" s="40">
        <f>'[3]methanogen M06-L TZVP smd redo'!W115</f>
        <v>3.5840200000000002</v>
      </c>
      <c r="AN115" s="40">
        <f>'[3]methanogen M06-L TZVP smd redo'!V115</f>
        <v>3.5716800000000002</v>
      </c>
      <c r="AO115" s="40">
        <f>'[3]methanogen M06-L TZVP smd redo'!AK115</f>
        <v>1.0646</v>
      </c>
      <c r="AP115" s="40">
        <f>PRODUCT('[3]methanogen M06-L TZVP smd redo'!AD115:AF115)^(1/3)</f>
        <v>3.4980516697515758</v>
      </c>
      <c r="AQ115" s="40">
        <f>'[3]methanogen M06-L TZVP smd redo'!BA115</f>
        <v>1.05609</v>
      </c>
      <c r="AR115" s="40">
        <f>PRODUCT('[3]methanogen M06-L TZVP smd redo'!AT115:AV115)^(1/3)</f>
        <v>3.4348702802227682</v>
      </c>
      <c r="AS115" s="41">
        <f>'[3]methanogen M06-L TZVP smd redo'!FO115</f>
        <v>1.0586100000000001</v>
      </c>
      <c r="AT115" s="40">
        <f>'[3]methanogen M06-L TZVP smd redo'!FK115</f>
        <v>3.4029400000000001</v>
      </c>
      <c r="AU115" s="40">
        <f>'[3]methanogen M06-L TZVP smd redo'!CD115</f>
        <v>3.40632</v>
      </c>
      <c r="AV115" s="40">
        <f>'[3]methanogen M06-L TZVP smd redo'!CG115</f>
        <v>2.4163399999999999</v>
      </c>
      <c r="AW115" s="40">
        <f>'[3]methanogen M06-L TZVP smd redo'!CK115</f>
        <v>1.0629599999999999</v>
      </c>
      <c r="AX115" s="40">
        <f>PRODUCT('[3]methanogen M06-L TZVP smd redo'!CN115:CP115)^(1/3)</f>
        <v>3.4015937550408655</v>
      </c>
      <c r="AY115" s="40">
        <f>'[3]methanogen M06-L TZVP smd redo'!DH115</f>
        <v>1.06321</v>
      </c>
      <c r="AZ115" s="40">
        <f>PRODUCT('[3]methanogen M06-L TZVP smd redo'!DJ115:DL115)^(1/3)</f>
        <v>3.4184563486572332</v>
      </c>
      <c r="BA115" s="40">
        <f>'[3]methanogen M06-L TZVP smd redo'!EI115</f>
        <v>1.0662499999999999</v>
      </c>
      <c r="BB115" s="40">
        <f>PRODUCT('[3]methanogen M06-L TZVP smd redo'!EJ115:EL115)^(1/3)</f>
        <v>3.5345800560142946</v>
      </c>
      <c r="BC115" s="40"/>
      <c r="BD115" s="44">
        <f>'[4]methanogen M06-L TZVP smd redo'!H115</f>
        <v>3.7301700000000002</v>
      </c>
      <c r="BE115" s="44">
        <f>'[4]methanogen M06-L TZVP smd redo'!M115</f>
        <v>3.5987100000000001</v>
      </c>
      <c r="BF115" s="44">
        <f>'[4]methanogen M06-L TZVP smd redo'!R115</f>
        <v>3.7819799999999999</v>
      </c>
      <c r="BG115" s="44">
        <f>'[4]methanogen M06-L TZVP smd redo'!Y115</f>
        <v>3.8268499999999999</v>
      </c>
      <c r="BH115" s="44">
        <f>'[4]methanogen M06-L TZVP smd redo'!Z115</f>
        <v>3.8403299999999998</v>
      </c>
      <c r="BI115" s="44">
        <f>PRODUCT('[4]methanogen M06-L TZVP smd redo'!AL115:AN115)^(1/3)</f>
        <v>3.7317749326759948</v>
      </c>
      <c r="BJ115" s="133">
        <f>PRODUCT('[4]methanogen M06-L TZVP smd redo'!BC115:BE115)^(1/3)</f>
        <v>3.6355394860756838</v>
      </c>
      <c r="BK115" s="133">
        <f>'[4]methanogen M06-L TZVP smd redo'!ER115</f>
        <v>3.6105</v>
      </c>
      <c r="BL115" s="40">
        <f>PRODUCT('[4]methanogen M06-L TZVP smd redo'!DZ115:EB115)^(1/3)</f>
        <v>3.7768059706063717</v>
      </c>
      <c r="BM115" s="40">
        <f>PRODUCT('[4]methanogen M06-L TZVP smd redo'!CI115:CK115)^(1/3)</f>
        <v>3.6234344144161761</v>
      </c>
      <c r="BN115" s="40">
        <f>PRODUCT('[4]methanogen M06-L TZVP smd redo'!DD115:DF115)^(1/3)</f>
        <v>3.6422935838311141</v>
      </c>
      <c r="BO115" s="40"/>
      <c r="BP115" s="45">
        <f t="shared" si="75"/>
        <v>1.1339254765966484</v>
      </c>
      <c r="BQ115" s="45">
        <f t="shared" si="76"/>
        <v>1.0365297564960778</v>
      </c>
      <c r="BR115" s="45">
        <f t="shared" si="77"/>
        <v>0.95154125616740437</v>
      </c>
      <c r="BS115" s="45">
        <f t="shared" si="78"/>
        <v>0.98480599323495643</v>
      </c>
      <c r="BT115" s="45">
        <f t="shared" si="79"/>
        <v>1.029089392924927</v>
      </c>
      <c r="BU115" s="45">
        <f t="shared" si="80"/>
        <v>1.0254771707938528</v>
      </c>
      <c r="BV115" s="45">
        <f t="shared" si="81"/>
        <v>1.0264707471804111</v>
      </c>
      <c r="BW115" s="45">
        <f t="shared" si="82"/>
        <v>1.0069351851753729</v>
      </c>
      <c r="BX115" s="45">
        <f t="shared" si="83"/>
        <v>0.96031369361223995</v>
      </c>
      <c r="BY115" s="45">
        <f t="shared" si="84"/>
        <v>0.56001101603146197</v>
      </c>
      <c r="BZ115" s="45">
        <f t="shared" si="85"/>
        <v>0.97617217718641147</v>
      </c>
      <c r="CA115" s="45">
        <f t="shared" si="86"/>
        <v>0.70679199850436225</v>
      </c>
      <c r="CB115" s="45">
        <f t="shared" si="87"/>
        <v>1.0388570898684353</v>
      </c>
      <c r="CC115" s="45">
        <f t="shared" si="88"/>
        <v>0.99482217207897305</v>
      </c>
      <c r="CD115" s="45">
        <f t="shared" si="89"/>
        <v>0.97602177235787502</v>
      </c>
      <c r="CE115" s="39"/>
      <c r="CF115" s="75">
        <f t="shared" si="106"/>
        <v>125.68548585917868</v>
      </c>
      <c r="CG115" s="75">
        <f t="shared" si="107"/>
        <v>35.878361112657046</v>
      </c>
      <c r="CH115" s="75">
        <f t="shared" si="108"/>
        <v>-49.67223410298444</v>
      </c>
      <c r="CI115" s="75">
        <f t="shared" si="109"/>
        <v>-15.310618392234607</v>
      </c>
      <c r="CJ115" s="75">
        <f t="shared" si="110"/>
        <v>28.674326669414636</v>
      </c>
      <c r="CK115" s="75">
        <f t="shared" si="111"/>
        <v>25.158036745551716</v>
      </c>
      <c r="CL115" s="75">
        <f t="shared" si="112"/>
        <v>26.126459438453864</v>
      </c>
      <c r="CM115" s="75">
        <f t="shared" si="113"/>
        <v>6.9112473902523037</v>
      </c>
      <c r="CN115" s="75">
        <f t="shared" si="114"/>
        <v>-40.495283716625778</v>
      </c>
      <c r="CO115" s="75">
        <f t="shared" si="115"/>
        <v>-579.79882396166965</v>
      </c>
      <c r="CP115" s="75">
        <f t="shared" si="116"/>
        <v>-24.116297075993263</v>
      </c>
      <c r="CQ115" s="75">
        <f t="shared" si="117"/>
        <v>-347.01885933587346</v>
      </c>
      <c r="CR115" s="75">
        <f t="shared" si="118"/>
        <v>38.121156813131385</v>
      </c>
      <c r="CS115" s="75">
        <f t="shared" si="119"/>
        <v>-5.1912793248101101</v>
      </c>
      <c r="CT115" s="75">
        <f t="shared" si="120"/>
        <v>-24.270385074134175</v>
      </c>
      <c r="CU115" s="130"/>
      <c r="CV115" s="45">
        <f t="shared" si="90"/>
        <v>0.9982252476428688</v>
      </c>
      <c r="CW115" s="45">
        <f t="shared" si="91"/>
        <v>1.0000949197045914</v>
      </c>
      <c r="CX115" s="45">
        <f t="shared" si="92"/>
        <v>0.99960513324415123</v>
      </c>
      <c r="CY115" s="45">
        <f t="shared" si="93"/>
        <v>1.0001382902252585</v>
      </c>
      <c r="CZ115" s="45">
        <f t="shared" si="94"/>
        <v>0.99985940358562542</v>
      </c>
      <c r="DA115" s="45">
        <f t="shared" si="95"/>
        <v>0.99979212750497481</v>
      </c>
      <c r="DB115" s="45">
        <f t="shared" si="96"/>
        <v>0.99987374769734638</v>
      </c>
      <c r="DC115" s="45">
        <f t="shared" si="97"/>
        <v>0.99995516933361583</v>
      </c>
      <c r="DD115" s="45">
        <f t="shared" si="98"/>
        <v>0.99813095867358281</v>
      </c>
      <c r="DE115" s="45">
        <f t="shared" si="99"/>
        <v>0.99813095867358281</v>
      </c>
      <c r="DF115" s="45">
        <f t="shared" si="100"/>
        <v>0.99792347470084153</v>
      </c>
      <c r="DG115" s="45">
        <f t="shared" si="101"/>
        <v>0.99775275263813878</v>
      </c>
      <c r="DH115" s="45">
        <f t="shared" si="102"/>
        <v>0.99993141284452025</v>
      </c>
      <c r="DI115" s="45">
        <f t="shared" si="103"/>
        <v>0.99998890124072537</v>
      </c>
      <c r="DJ115" s="45">
        <f t="shared" si="104"/>
        <v>1.000053182730793</v>
      </c>
    </row>
    <row r="116" spans="1:114" x14ac:dyDescent="0.2">
      <c r="A116" s="43">
        <v>224</v>
      </c>
      <c r="B116" s="43">
        <f t="shared" si="73"/>
        <v>497.15</v>
      </c>
      <c r="C116" s="44">
        <f t="shared" si="105"/>
        <v>2.0114653525093029</v>
      </c>
      <c r="E116" s="40">
        <f>'[4]methanogen M06-L TZVP smd redo'!I116</f>
        <v>1.7628291441289523</v>
      </c>
      <c r="F116" s="40">
        <f>'[4]methanogen M06-L TZVP smd redo'!N116</f>
        <v>1.6654659886681245</v>
      </c>
      <c r="G116" s="40">
        <f>'[4]methanogen M06-L TZVP smd redo'!S116</f>
        <v>2.0583146248778217</v>
      </c>
      <c r="H116" s="40">
        <f>'[4]methanogen M06-L TZVP smd redo'!AB116</f>
        <v>1.8554126924108516</v>
      </c>
      <c r="I116" s="40">
        <f>'[4]methanogen M06-L TZVP smd redo'!AS116</f>
        <v>2.0710298759698542</v>
      </c>
      <c r="J116" s="40">
        <f>'[4]methanogen M06-L TZVP smd redo'!BJ116</f>
        <v>2.1885856269674431</v>
      </c>
      <c r="K116" s="40">
        <f>'[4]methanogen M06-L TZVP smd redo'!EV116</f>
        <v>2.2348047259337367</v>
      </c>
      <c r="L116" s="40">
        <f>'[4]methanogen M06-L TZVP smd redo'!CL116</f>
        <v>2.105547026894028</v>
      </c>
      <c r="M116" s="40">
        <f>'[4]methanogen M06-L TZVP smd redo'!DG116</f>
        <v>2.1158861313026467</v>
      </c>
      <c r="N116" s="40">
        <f>'[4]methanogen M06-L TZVP smd redo'!EC116</f>
        <v>2.1117707696152177</v>
      </c>
      <c r="AA116" s="40">
        <f t="shared" si="74"/>
        <v>2.3181564624707933</v>
      </c>
      <c r="AB116" s="40"/>
      <c r="AC116" s="40">
        <f>EXP('d-beta'!Y117/1000)*'[3]methanogen M06-L TZVP smd redo'!EZ116</f>
        <v>3.8438474722090472</v>
      </c>
      <c r="AD116" s="40">
        <f>'[3]methanogen M06-L TZVP smd redo'!ET116</f>
        <v>1.9797899999999999</v>
      </c>
      <c r="AE116" s="40">
        <f>'[3]methanogen M06-L TZVP smd redo'!ER116</f>
        <v>1.09178</v>
      </c>
      <c r="AF116" s="40">
        <f>'[3]methanogen M06-L TZVP smd redo'!K116</f>
        <v>1.08074</v>
      </c>
      <c r="AG116" s="40">
        <f>'[3]methanogen M06-L TZVP smd redo'!J116</f>
        <v>3.4184700000000001</v>
      </c>
      <c r="AH116" s="40">
        <f>'[3]methanogen M06-L TZVP smd redo'!O116</f>
        <v>1.0767599999999999</v>
      </c>
      <c r="AI116" s="40">
        <f>'[3]methanogen M06-L TZVP smd redo'!N116</f>
        <v>3.3109999999999999</v>
      </c>
      <c r="AJ116" s="40">
        <f>'[3]methanogen M06-L TZVP smd redo'!S116</f>
        <v>1.0783400000000001</v>
      </c>
      <c r="AK116" s="40">
        <f>'[3]methanogen M06-L TZVP smd redo'!R116</f>
        <v>3.4727100000000002</v>
      </c>
      <c r="AL116" s="40">
        <f>'[3]methanogen M06-L TZVP smd redo'!Y116</f>
        <v>1.06897</v>
      </c>
      <c r="AM116" s="40">
        <f>'[3]methanogen M06-L TZVP smd redo'!W116</f>
        <v>3.5567000000000002</v>
      </c>
      <c r="AN116" s="40">
        <f>'[3]methanogen M06-L TZVP smd redo'!V116</f>
        <v>3.5444399999999998</v>
      </c>
      <c r="AO116" s="40">
        <f>'[3]methanogen M06-L TZVP smd redo'!AK116</f>
        <v>1.0641799999999999</v>
      </c>
      <c r="AP116" s="40">
        <f>PRODUCT('[3]methanogen M06-L TZVP smd redo'!AD116:AF116)^(1/3)</f>
        <v>3.4723865119150745</v>
      </c>
      <c r="AQ116" s="40">
        <f>'[3]methanogen M06-L TZVP smd redo'!BA116</f>
        <v>1.0557399999999999</v>
      </c>
      <c r="AR116" s="40">
        <f>PRODUCT('[3]methanogen M06-L TZVP smd redo'!AT116:AV116)^(1/3)</f>
        <v>3.4101737335730662</v>
      </c>
      <c r="AS116" s="41">
        <f>'[3]methanogen M06-L TZVP smd redo'!FO116</f>
        <v>1.05827</v>
      </c>
      <c r="AT116" s="40">
        <f>'[3]methanogen M06-L TZVP smd redo'!FK116</f>
        <v>3.37907</v>
      </c>
      <c r="AU116" s="40">
        <f>'[3]methanogen M06-L TZVP smd redo'!CD116</f>
        <v>3.3815</v>
      </c>
      <c r="AV116" s="40">
        <f>'[3]methanogen M06-L TZVP smd redo'!CG116</f>
        <v>2.4037600000000001</v>
      </c>
      <c r="AW116" s="40">
        <f>'[3]methanogen M06-L TZVP smd redo'!CK116</f>
        <v>1.0625599999999999</v>
      </c>
      <c r="AX116" s="40">
        <f>PRODUCT('[3]methanogen M06-L TZVP smd redo'!CN116:CP116)^(1/3)</f>
        <v>3.3773728829670153</v>
      </c>
      <c r="AY116" s="40">
        <f>'[3]methanogen M06-L TZVP smd redo'!DH116</f>
        <v>1.06281</v>
      </c>
      <c r="AZ116" s="40">
        <f>PRODUCT('[3]methanogen M06-L TZVP smd redo'!DJ116:DL116)^(1/3)</f>
        <v>3.3940292246973076</v>
      </c>
      <c r="BA116" s="40">
        <f>'[3]methanogen M06-L TZVP smd redo'!EI116</f>
        <v>1.0658399999999999</v>
      </c>
      <c r="BB116" s="40">
        <f>PRODUCT('[3]methanogen M06-L TZVP smd redo'!EJ116:EL116)^(1/3)</f>
        <v>3.5084486564982318</v>
      </c>
      <c r="BC116" s="40"/>
      <c r="BD116" s="44">
        <f>'[4]methanogen M06-L TZVP smd redo'!H116</f>
        <v>3.70099</v>
      </c>
      <c r="BE116" s="44">
        <f>'[4]methanogen M06-L TZVP smd redo'!M116</f>
        <v>3.5710899999999999</v>
      </c>
      <c r="BF116" s="44">
        <f>'[4]methanogen M06-L TZVP smd redo'!R116</f>
        <v>3.7524700000000002</v>
      </c>
      <c r="BG116" s="44">
        <f>'[4]methanogen M06-L TZVP smd redo'!Y116</f>
        <v>3.7959299999999998</v>
      </c>
      <c r="BH116" s="44">
        <f>'[4]methanogen M06-L TZVP smd redo'!Z116</f>
        <v>3.80932</v>
      </c>
      <c r="BI116" s="44">
        <f>PRODUCT('[4]methanogen M06-L TZVP smd redo'!AL116:AN116)^(1/3)</f>
        <v>3.702897239549046</v>
      </c>
      <c r="BJ116" s="133">
        <f>PRODUCT('[4]methanogen M06-L TZVP smd redo'!BC116:BE116)^(1/3)</f>
        <v>3.6081362878065621</v>
      </c>
      <c r="BK116" s="133">
        <f>'[4]methanogen M06-L TZVP smd redo'!ER116</f>
        <v>3.5839599999999998</v>
      </c>
      <c r="BL116" s="40">
        <f>PRODUCT('[4]methanogen M06-L TZVP smd redo'!DZ116:EB116)^(1/3)</f>
        <v>3.7473417665103592</v>
      </c>
      <c r="BM116" s="40">
        <f>PRODUCT('[4]methanogen M06-L TZVP smd redo'!CI116:CK116)^(1/3)</f>
        <v>3.5962174257204489</v>
      </c>
      <c r="BN116" s="40">
        <f>PRODUCT('[4]methanogen M06-L TZVP smd redo'!DD116:DF116)^(1/3)</f>
        <v>3.6148406421042831</v>
      </c>
      <c r="BO116" s="40"/>
      <c r="BP116" s="45">
        <f t="shared" si="75"/>
        <v>1.1339224891740842</v>
      </c>
      <c r="BQ116" s="45">
        <f t="shared" si="76"/>
        <v>1.0363754483925076</v>
      </c>
      <c r="BR116" s="45">
        <f t="shared" si="77"/>
        <v>0.95166383741908656</v>
      </c>
      <c r="BS116" s="45">
        <f t="shared" si="78"/>
        <v>0.98507607657009655</v>
      </c>
      <c r="BT116" s="45">
        <f t="shared" si="79"/>
        <v>1.0287404034101455</v>
      </c>
      <c r="BU116" s="45">
        <f t="shared" si="80"/>
        <v>1.0251243160240342</v>
      </c>
      <c r="BV116" s="45">
        <f t="shared" si="81"/>
        <v>1.0262631298220972</v>
      </c>
      <c r="BW116" s="45">
        <f t="shared" si="82"/>
        <v>1.0067456913041892</v>
      </c>
      <c r="BX116" s="45">
        <f t="shared" si="83"/>
        <v>0.9606095765728031</v>
      </c>
      <c r="BY116" s="45">
        <f t="shared" si="84"/>
        <v>0.56241467798405143</v>
      </c>
      <c r="BZ116" s="45">
        <f t="shared" si="85"/>
        <v>0.97618751511457424</v>
      </c>
      <c r="CA116" s="45">
        <f t="shared" si="86"/>
        <v>0.70808423710086055</v>
      </c>
      <c r="CB116" s="45">
        <f t="shared" si="87"/>
        <v>1.0385809924015985</v>
      </c>
      <c r="CC116" s="45">
        <f t="shared" si="88"/>
        <v>0.99484812244088494</v>
      </c>
      <c r="CD116" s="45">
        <f t="shared" si="89"/>
        <v>0.97621954060613181</v>
      </c>
      <c r="CE116" s="39"/>
      <c r="CF116" s="75">
        <f t="shared" si="106"/>
        <v>125.68285127113812</v>
      </c>
      <c r="CG116" s="75">
        <f t="shared" si="107"/>
        <v>35.72948010884528</v>
      </c>
      <c r="CH116" s="75">
        <f t="shared" si="108"/>
        <v>-49.543418504219211</v>
      </c>
      <c r="CI116" s="75">
        <f t="shared" si="109"/>
        <v>-15.036405695979953</v>
      </c>
      <c r="CJ116" s="75">
        <f t="shared" si="110"/>
        <v>28.335144567232252</v>
      </c>
      <c r="CK116" s="75">
        <f t="shared" si="111"/>
        <v>24.813889161957817</v>
      </c>
      <c r="CL116" s="75">
        <f t="shared" si="112"/>
        <v>25.924175682777751</v>
      </c>
      <c r="CM116" s="75">
        <f t="shared" si="113"/>
        <v>6.7230409331553336</v>
      </c>
      <c r="CN116" s="75">
        <f t="shared" si="114"/>
        <v>-40.187220435290584</v>
      </c>
      <c r="CO116" s="75">
        <f t="shared" si="115"/>
        <v>-575.51583999258867</v>
      </c>
      <c r="CP116" s="75">
        <f t="shared" si="116"/>
        <v>-24.100584880926366</v>
      </c>
      <c r="CQ116" s="75">
        <f t="shared" si="117"/>
        <v>-345.19221340983421</v>
      </c>
      <c r="CR116" s="75">
        <f t="shared" si="118"/>
        <v>37.855351087493915</v>
      </c>
      <c r="CS116" s="75">
        <f t="shared" si="119"/>
        <v>-5.1651942372608488</v>
      </c>
      <c r="CT116" s="75">
        <f t="shared" si="120"/>
        <v>-24.067778718434173</v>
      </c>
      <c r="CU116" s="130"/>
      <c r="CV116" s="45">
        <f t="shared" si="90"/>
        <v>0.99824027295399342</v>
      </c>
      <c r="CW116" s="45">
        <f t="shared" si="91"/>
        <v>1.0000972012700515</v>
      </c>
      <c r="CX116" s="45">
        <f t="shared" si="92"/>
        <v>0.99960795830893667</v>
      </c>
      <c r="CY116" s="45">
        <f t="shared" si="93"/>
        <v>1.0001342293974487</v>
      </c>
      <c r="CZ116" s="45">
        <f t="shared" si="94"/>
        <v>0.99985310134881633</v>
      </c>
      <c r="DA116" s="45">
        <f t="shared" si="95"/>
        <v>0.99978482844316341</v>
      </c>
      <c r="DB116" s="45">
        <f t="shared" si="96"/>
        <v>0.99988270096797804</v>
      </c>
      <c r="DC116" s="45">
        <f t="shared" si="97"/>
        <v>0.99995388396137475</v>
      </c>
      <c r="DD116" s="45">
        <f t="shared" si="98"/>
        <v>0.99814802348831522</v>
      </c>
      <c r="DE116" s="45">
        <f t="shared" si="99"/>
        <v>0.99814802348831499</v>
      </c>
      <c r="DF116" s="45">
        <f t="shared" si="100"/>
        <v>0.99793325042414771</v>
      </c>
      <c r="DG116" s="45">
        <f t="shared" si="101"/>
        <v>0.9977701784897155</v>
      </c>
      <c r="DH116" s="45">
        <f t="shared" si="102"/>
        <v>0.99992335289140821</v>
      </c>
      <c r="DI116" s="45">
        <f t="shared" si="103"/>
        <v>0.99998968272576882</v>
      </c>
      <c r="DJ116" s="45">
        <f t="shared" si="104"/>
        <v>1.0000447635486862</v>
      </c>
    </row>
    <row r="117" spans="1:114" x14ac:dyDescent="0.2">
      <c r="A117" s="43">
        <v>226</v>
      </c>
      <c r="B117" s="43">
        <f t="shared" si="73"/>
        <v>499.15</v>
      </c>
      <c r="C117" s="44">
        <f t="shared" si="105"/>
        <v>2.0034057898427329</v>
      </c>
      <c r="E117" s="40">
        <f>'[4]methanogen M06-L TZVP smd redo'!I117</f>
        <v>1.7470425430974323</v>
      </c>
      <c r="F117" s="40">
        <f>'[4]methanogen M06-L TZVP smd redo'!N117</f>
        <v>1.6550173047891192</v>
      </c>
      <c r="G117" s="40">
        <f>'[4]methanogen M06-L TZVP smd redo'!S117</f>
        <v>2.0458920925390256</v>
      </c>
      <c r="H117" s="40">
        <f>'[4]methanogen M06-L TZVP smd redo'!AB117</f>
        <v>1.8411785532834735</v>
      </c>
      <c r="I117" s="40">
        <f>'[4]methanogen M06-L TZVP smd redo'!AS117</f>
        <v>2.0527936908738553</v>
      </c>
      <c r="J117" s="40">
        <f>'[4]methanogen M06-L TZVP smd redo'!BJ117</f>
        <v>2.173231354023919</v>
      </c>
      <c r="K117" s="40">
        <f>'[4]methanogen M06-L TZVP smd redo'!EV117</f>
        <v>2.2172732087657465</v>
      </c>
      <c r="L117" s="40">
        <f>'[4]methanogen M06-L TZVP smd redo'!CL117</f>
        <v>2.0809659095426536</v>
      </c>
      <c r="M117" s="40">
        <f>'[4]methanogen M06-L TZVP smd redo'!DG117</f>
        <v>2.10072087567581</v>
      </c>
      <c r="N117" s="40">
        <f>'[4]methanogen M06-L TZVP smd redo'!EC117</f>
        <v>2.1001888773379829</v>
      </c>
      <c r="AA117" s="40">
        <f t="shared" si="74"/>
        <v>2.2995486126077029</v>
      </c>
      <c r="AB117" s="40"/>
      <c r="AC117" s="40">
        <f>EXP('d-beta'!Y118/1000)*'[3]methanogen M06-L TZVP smd redo'!EZ117</f>
        <v>3.8160173233286558</v>
      </c>
      <c r="AD117" s="40">
        <f>'[3]methanogen M06-L TZVP smd redo'!ET117</f>
        <v>1.9732499999999999</v>
      </c>
      <c r="AE117" s="40">
        <f>'[3]methanogen M06-L TZVP smd redo'!ER117</f>
        <v>1.09121</v>
      </c>
      <c r="AF117" s="40">
        <f>'[3]methanogen M06-L TZVP smd redo'!K117</f>
        <v>1.0802</v>
      </c>
      <c r="AG117" s="40">
        <f>'[3]methanogen M06-L TZVP smd redo'!J117</f>
        <v>3.39371</v>
      </c>
      <c r="AH117" s="40">
        <f>'[3]methanogen M06-L TZVP smd redo'!O117</f>
        <v>1.0762400000000001</v>
      </c>
      <c r="AI117" s="40">
        <f>'[3]methanogen M06-L TZVP smd redo'!N117</f>
        <v>3.2874400000000001</v>
      </c>
      <c r="AJ117" s="40">
        <f>'[3]methanogen M06-L TZVP smd redo'!S117</f>
        <v>1.0778099999999999</v>
      </c>
      <c r="AK117" s="40">
        <f>'[3]methanogen M06-L TZVP smd redo'!R117</f>
        <v>3.4476</v>
      </c>
      <c r="AL117" s="40">
        <f>'[3]methanogen M06-L TZVP smd redo'!Y117</f>
        <v>1.0685</v>
      </c>
      <c r="AM117" s="40">
        <f>'[3]methanogen M06-L TZVP smd redo'!W117</f>
        <v>3.5298400000000001</v>
      </c>
      <c r="AN117" s="40">
        <f>'[3]methanogen M06-L TZVP smd redo'!V117</f>
        <v>3.5176599999999998</v>
      </c>
      <c r="AO117" s="40">
        <f>'[3]methanogen M06-L TZVP smd redo'!AK117</f>
        <v>1.0637700000000001</v>
      </c>
      <c r="AP117" s="40">
        <f>PRODUCT('[3]methanogen M06-L TZVP smd redo'!AD117:AF117)^(1/3)</f>
        <v>3.4471378548921154</v>
      </c>
      <c r="AQ117" s="40">
        <f>'[3]methanogen M06-L TZVP smd redo'!BA117</f>
        <v>1.0553900000000001</v>
      </c>
      <c r="AR117" s="40">
        <f>PRODUCT('[3]methanogen M06-L TZVP smd redo'!AT117:AV117)^(1/3)</f>
        <v>3.3858705254831953</v>
      </c>
      <c r="AS117" s="41">
        <f>'[3]methanogen M06-L TZVP smd redo'!FO117</f>
        <v>1.05793</v>
      </c>
      <c r="AT117" s="40">
        <f>'[3]methanogen M06-L TZVP smd redo'!FK117</f>
        <v>3.3555799999999998</v>
      </c>
      <c r="AU117" s="40">
        <f>'[3]methanogen M06-L TZVP smd redo'!CD117</f>
        <v>3.3570700000000002</v>
      </c>
      <c r="AV117" s="40">
        <f>'[3]methanogen M06-L TZVP smd redo'!CG117</f>
        <v>2.39134</v>
      </c>
      <c r="AW117" s="40">
        <f>'[3]methanogen M06-L TZVP smd redo'!CK117</f>
        <v>1.0621700000000001</v>
      </c>
      <c r="AX117" s="40">
        <f>PRODUCT('[3]methanogen M06-L TZVP smd redo'!CN117:CP117)^(1/3)</f>
        <v>3.3535351373252449</v>
      </c>
      <c r="AY117" s="40">
        <f>'[3]methanogen M06-L TZVP smd redo'!DH117</f>
        <v>1.0624100000000001</v>
      </c>
      <c r="AZ117" s="40">
        <f>PRODUCT('[3]methanogen M06-L TZVP smd redo'!DJ117:DL117)^(1/3)</f>
        <v>3.3699885368539704</v>
      </c>
      <c r="BA117" s="40">
        <f>'[3]methanogen M06-L TZVP smd redo'!EI117</f>
        <v>1.06542</v>
      </c>
      <c r="BB117" s="40">
        <f>PRODUCT('[3]methanogen M06-L TZVP smd redo'!EJ117:EL117)^(1/3)</f>
        <v>3.4827371874905744</v>
      </c>
      <c r="BC117" s="40"/>
      <c r="BD117" s="44">
        <f>'[4]methanogen M06-L TZVP smd redo'!H117</f>
        <v>3.6722899999999998</v>
      </c>
      <c r="BE117" s="44">
        <f>'[4]methanogen M06-L TZVP smd redo'!M117</f>
        <v>3.54393</v>
      </c>
      <c r="BF117" s="44">
        <f>'[4]methanogen M06-L TZVP smd redo'!R117</f>
        <v>3.7234600000000002</v>
      </c>
      <c r="BG117" s="44">
        <f>'[4]methanogen M06-L TZVP smd redo'!Y117</f>
        <v>3.7655400000000001</v>
      </c>
      <c r="BH117" s="44">
        <f>'[4]methanogen M06-L TZVP smd redo'!Z117</f>
        <v>3.7788300000000001</v>
      </c>
      <c r="BI117" s="44">
        <f>PRODUCT('[4]methanogen M06-L TZVP smd redo'!AL117:AN117)^(1/3)</f>
        <v>3.6744893520199935</v>
      </c>
      <c r="BJ117" s="133">
        <f>PRODUCT('[4]methanogen M06-L TZVP smd redo'!BC117:BE117)^(1/3)</f>
        <v>3.5811797490048156</v>
      </c>
      <c r="BK117" s="133">
        <f>'[4]methanogen M06-L TZVP smd redo'!ER117</f>
        <v>3.5578400000000001</v>
      </c>
      <c r="BL117" s="40">
        <f>PRODUCT('[4]methanogen M06-L TZVP smd redo'!DZ117:EB117)^(1/3)</f>
        <v>3.7183707686342973</v>
      </c>
      <c r="BM117" s="40">
        <f>PRODUCT('[4]methanogen M06-L TZVP smd redo'!CI117:CK117)^(1/3)</f>
        <v>3.569436868193101</v>
      </c>
      <c r="BN117" s="40">
        <f>PRODUCT('[4]methanogen M06-L TZVP smd redo'!DD117:DF117)^(1/3)</f>
        <v>3.5878307523920947</v>
      </c>
      <c r="BO117" s="40"/>
      <c r="BP117" s="45">
        <f t="shared" si="75"/>
        <v>1.1339181446425699</v>
      </c>
      <c r="BQ117" s="45">
        <f t="shared" si="76"/>
        <v>1.0362196770252234</v>
      </c>
      <c r="BR117" s="45">
        <f t="shared" si="77"/>
        <v>0.9517840932895747</v>
      </c>
      <c r="BS117" s="45">
        <f t="shared" si="78"/>
        <v>0.98534731649743446</v>
      </c>
      <c r="BT117" s="45">
        <f t="shared" si="79"/>
        <v>1.0283959587262506</v>
      </c>
      <c r="BU117" s="45">
        <f t="shared" si="80"/>
        <v>1.0247791296306119</v>
      </c>
      <c r="BV117" s="45">
        <f t="shared" si="81"/>
        <v>1.0260555486054863</v>
      </c>
      <c r="BW117" s="45">
        <f t="shared" si="82"/>
        <v>1.0065600895500684</v>
      </c>
      <c r="BX117" s="45">
        <f t="shared" si="83"/>
        <v>0.96089368767826122</v>
      </c>
      <c r="BY117" s="45">
        <f t="shared" si="84"/>
        <v>0.56480307804458318</v>
      </c>
      <c r="BZ117" s="45">
        <f t="shared" si="85"/>
        <v>0.97619803770232361</v>
      </c>
      <c r="CA117" s="45">
        <f t="shared" si="86"/>
        <v>0.70936195067793939</v>
      </c>
      <c r="CB117" s="45">
        <f t="shared" si="87"/>
        <v>1.0383088895963979</v>
      </c>
      <c r="CC117" s="45">
        <f t="shared" si="88"/>
        <v>0.99487325755632983</v>
      </c>
      <c r="CD117" s="45">
        <f t="shared" si="89"/>
        <v>0.97641615165376394</v>
      </c>
      <c r="CE117" s="39"/>
      <c r="CF117" s="75">
        <f t="shared" si="106"/>
        <v>125.67901984537605</v>
      </c>
      <c r="CG117" s="75">
        <f t="shared" si="107"/>
        <v>35.579164819894594</v>
      </c>
      <c r="CH117" s="75">
        <f t="shared" si="108"/>
        <v>-49.417062675191232</v>
      </c>
      <c r="CI117" s="75">
        <f t="shared" si="109"/>
        <v>-14.761094379634999</v>
      </c>
      <c r="CJ117" s="75">
        <f t="shared" si="110"/>
        <v>28.000266730785711</v>
      </c>
      <c r="CK117" s="75">
        <f t="shared" si="111"/>
        <v>24.477106083304353</v>
      </c>
      <c r="CL117" s="75">
        <f t="shared" si="112"/>
        <v>25.721886224029738</v>
      </c>
      <c r="CM117" s="75">
        <f t="shared" si="113"/>
        <v>6.5386658060269678</v>
      </c>
      <c r="CN117" s="75">
        <f t="shared" si="114"/>
        <v>-39.89150289703359</v>
      </c>
      <c r="CO117" s="75">
        <f t="shared" si="115"/>
        <v>-571.27814302230468</v>
      </c>
      <c r="CP117" s="75">
        <f t="shared" si="116"/>
        <v>-24.089805670094485</v>
      </c>
      <c r="CQ117" s="75">
        <f t="shared" si="117"/>
        <v>-343.38937400165463</v>
      </c>
      <c r="CR117" s="75">
        <f t="shared" si="118"/>
        <v>37.593321974524549</v>
      </c>
      <c r="CS117" s="75">
        <f t="shared" si="119"/>
        <v>-5.1399292773534899</v>
      </c>
      <c r="CT117" s="75">
        <f t="shared" si="120"/>
        <v>-23.866398554099444</v>
      </c>
      <c r="CU117" s="130"/>
      <c r="CV117" s="45">
        <f t="shared" si="90"/>
        <v>0.99825600429160022</v>
      </c>
      <c r="CW117" s="45">
        <f t="shared" si="91"/>
        <v>1.0000918731865949</v>
      </c>
      <c r="CX117" s="45">
        <f t="shared" si="92"/>
        <v>0.99960992326715326</v>
      </c>
      <c r="CY117" s="45">
        <f t="shared" si="93"/>
        <v>1.0001377135934633</v>
      </c>
      <c r="CZ117" s="45">
        <f t="shared" si="94"/>
        <v>0.99985541885752471</v>
      </c>
      <c r="DA117" s="45">
        <f t="shared" si="95"/>
        <v>0.99978881837471778</v>
      </c>
      <c r="DB117" s="45">
        <f t="shared" si="96"/>
        <v>0.99987982350816995</v>
      </c>
      <c r="DC117" s="45">
        <f t="shared" si="97"/>
        <v>0.99995605558203893</v>
      </c>
      <c r="DD117" s="45">
        <f t="shared" si="98"/>
        <v>0.99816220515517007</v>
      </c>
      <c r="DE117" s="45">
        <f t="shared" si="99"/>
        <v>0.99816220515517007</v>
      </c>
      <c r="DF117" s="45">
        <f t="shared" si="100"/>
        <v>0.99795141163839007</v>
      </c>
      <c r="DG117" s="45">
        <f t="shared" si="101"/>
        <v>0.99778763221505173</v>
      </c>
      <c r="DH117" s="45">
        <f t="shared" si="102"/>
        <v>0.99992711591728767</v>
      </c>
      <c r="DI117" s="45">
        <f t="shared" si="103"/>
        <v>0.99998028644654002</v>
      </c>
      <c r="DJ117" s="45">
        <f t="shared" si="104"/>
        <v>1.0000478290017292</v>
      </c>
    </row>
    <row r="118" spans="1:114" x14ac:dyDescent="0.2">
      <c r="A118" s="43">
        <v>228</v>
      </c>
      <c r="B118" s="43">
        <f t="shared" si="73"/>
        <v>501.15</v>
      </c>
      <c r="C118" s="44">
        <f t="shared" si="105"/>
        <v>1.9954105557218398</v>
      </c>
      <c r="E118" s="40">
        <f>'[4]methanogen M06-L TZVP smd redo'!I118</f>
        <v>1.736087881271331</v>
      </c>
      <c r="F118" s="40">
        <f>'[4]methanogen M06-L TZVP smd redo'!N118</f>
        <v>1.639876629342174</v>
      </c>
      <c r="G118" s="40">
        <f>'[4]methanogen M06-L TZVP smd redo'!S118</f>
        <v>2.026887675293354</v>
      </c>
      <c r="H118" s="40">
        <f>'[4]methanogen M06-L TZVP smd redo'!AB118</f>
        <v>1.8239542144367071</v>
      </c>
      <c r="I118" s="40">
        <f>'[4]methanogen M06-L TZVP smd redo'!AS118</f>
        <v>2.0311891883075806</v>
      </c>
      <c r="J118" s="40">
        <f>'[4]methanogen M06-L TZVP smd redo'!BJ118</f>
        <v>2.1503055071123711</v>
      </c>
      <c r="K118" s="40">
        <f>'[4]methanogen M06-L TZVP smd redo'!EV118</f>
        <v>2.2030075623573619</v>
      </c>
      <c r="L118" s="40">
        <f>'[4]methanogen M06-L TZVP smd redo'!CL118</f>
        <v>2.0713078235357063</v>
      </c>
      <c r="M118" s="40">
        <f>'[4]methanogen M06-L TZVP smd redo'!DG118</f>
        <v>2.0804891806378567</v>
      </c>
      <c r="N118" s="40">
        <f>'[4]methanogen M06-L TZVP smd redo'!EC118</f>
        <v>2.08094278210047</v>
      </c>
      <c r="AA118" s="40">
        <f t="shared" si="74"/>
        <v>2.2811374855433812</v>
      </c>
      <c r="AB118" s="40"/>
      <c r="AC118" s="40">
        <f>EXP('d-beta'!Y119/1000)*'[3]methanogen M06-L TZVP smd redo'!EZ118</f>
        <v>3.7886310799386096</v>
      </c>
      <c r="AD118" s="40">
        <f>'[3]methanogen M06-L TZVP smd redo'!ET118</f>
        <v>1.96678</v>
      </c>
      <c r="AE118" s="40">
        <f>'[3]methanogen M06-L TZVP smd redo'!ER118</f>
        <v>1.0906400000000001</v>
      </c>
      <c r="AF118" s="40">
        <f>'[3]methanogen M06-L TZVP smd redo'!K118</f>
        <v>1.0796699999999999</v>
      </c>
      <c r="AG118" s="40">
        <f>'[3]methanogen M06-L TZVP smd redo'!J118</f>
        <v>3.3693300000000002</v>
      </c>
      <c r="AH118" s="40">
        <f>'[3]methanogen M06-L TZVP smd redo'!O118</f>
        <v>1.0757300000000001</v>
      </c>
      <c r="AI118" s="40">
        <f>'[3]methanogen M06-L TZVP smd redo'!N118</f>
        <v>3.2642500000000001</v>
      </c>
      <c r="AJ118" s="40">
        <f>'[3]methanogen M06-L TZVP smd redo'!S118</f>
        <v>1.0772900000000001</v>
      </c>
      <c r="AK118" s="40">
        <f>'[3]methanogen M06-L TZVP smd redo'!R118</f>
        <v>3.4228999999999998</v>
      </c>
      <c r="AL118" s="40">
        <f>'[3]methanogen M06-L TZVP smd redo'!Y118</f>
        <v>1.0680400000000001</v>
      </c>
      <c r="AM118" s="40">
        <f>'[3]methanogen M06-L TZVP smd redo'!W118</f>
        <v>3.5034100000000001</v>
      </c>
      <c r="AN118" s="40">
        <f>'[3]methanogen M06-L TZVP smd redo'!V118</f>
        <v>3.4913099999999999</v>
      </c>
      <c r="AO118" s="40">
        <f>'[3]methanogen M06-L TZVP smd redo'!AK118</f>
        <v>1.0633699999999999</v>
      </c>
      <c r="AP118" s="40">
        <f>PRODUCT('[3]methanogen M06-L TZVP smd redo'!AD118:AF118)^(1/3)</f>
        <v>3.4222889960315452</v>
      </c>
      <c r="AQ118" s="40">
        <f>'[3]methanogen M06-L TZVP smd redo'!BA118</f>
        <v>1.05505</v>
      </c>
      <c r="AR118" s="40">
        <f>PRODUCT('[3]methanogen M06-L TZVP smd redo'!AT118:AV118)^(1/3)</f>
        <v>3.3619506395009187</v>
      </c>
      <c r="AS118" s="41">
        <f>'[3]methanogen M06-L TZVP smd redo'!FO118</f>
        <v>1.05759</v>
      </c>
      <c r="AT118" s="40">
        <f>'[3]methanogen M06-L TZVP smd redo'!FK118</f>
        <v>3.3324500000000001</v>
      </c>
      <c r="AU118" s="40">
        <f>'[3]methanogen M06-L TZVP smd redo'!CD118</f>
        <v>3.33304</v>
      </c>
      <c r="AV118" s="40">
        <f>'[3]methanogen M06-L TZVP smd redo'!CG118</f>
        <v>2.3791000000000002</v>
      </c>
      <c r="AW118" s="40">
        <f>'[3]methanogen M06-L TZVP smd redo'!CK118</f>
        <v>1.0617700000000001</v>
      </c>
      <c r="AX118" s="40">
        <f>PRODUCT('[3]methanogen M06-L TZVP smd redo'!CN118:CP118)^(1/3)</f>
        <v>3.3300707026760223</v>
      </c>
      <c r="AY118" s="40">
        <f>'[3]methanogen M06-L TZVP smd redo'!DH118</f>
        <v>1.06202</v>
      </c>
      <c r="AZ118" s="40">
        <f>PRODUCT('[3]methanogen M06-L TZVP smd redo'!DJ118:DL118)^(1/3)</f>
        <v>3.3463276026921136</v>
      </c>
      <c r="BA118" s="40">
        <f>'[3]methanogen M06-L TZVP smd redo'!EI118</f>
        <v>1.06501</v>
      </c>
      <c r="BB118" s="40">
        <f>PRODUCT('[3]methanogen M06-L TZVP smd redo'!EJ118:EL118)^(1/3)</f>
        <v>3.4574421896464482</v>
      </c>
      <c r="BC118" s="40"/>
      <c r="BD118" s="44">
        <f>'[4]methanogen M06-L TZVP smd redo'!H118</f>
        <v>3.6440800000000002</v>
      </c>
      <c r="BE118" s="44">
        <f>'[4]methanogen M06-L TZVP smd redo'!M118</f>
        <v>3.5172099999999999</v>
      </c>
      <c r="BF118" s="44">
        <f>'[4]methanogen M06-L TZVP smd redo'!R118</f>
        <v>3.6949299999999998</v>
      </c>
      <c r="BG118" s="44">
        <f>'[4]methanogen M06-L TZVP smd redo'!Y118</f>
        <v>3.7356600000000002</v>
      </c>
      <c r="BH118" s="44">
        <f>'[4]methanogen M06-L TZVP smd redo'!Z118</f>
        <v>3.74885</v>
      </c>
      <c r="BI118" s="44">
        <f>PRODUCT('[4]methanogen M06-L TZVP smd redo'!AL118:AN118)^(1/3)</f>
        <v>3.6465512710388426</v>
      </c>
      <c r="BJ118" s="133">
        <f>PRODUCT('[4]methanogen M06-L TZVP smd redo'!BC118:BE118)^(1/3)</f>
        <v>3.5546532117948639</v>
      </c>
      <c r="BK118" s="133">
        <f>'[4]methanogen M06-L TZVP smd redo'!ER118</f>
        <v>3.53213</v>
      </c>
      <c r="BL118" s="40">
        <f>PRODUCT('[4]methanogen M06-L TZVP smd redo'!DZ118:EB118)^(1/3)</f>
        <v>3.6898729757708217</v>
      </c>
      <c r="BM118" s="40">
        <f>PRODUCT('[4]methanogen M06-L TZVP smd redo'!CI118:CK118)^(1/3)</f>
        <v>3.5430928363243175</v>
      </c>
      <c r="BN118" s="40">
        <f>PRODUCT('[4]methanogen M06-L TZVP smd redo'!DD118:DF118)^(1/3)</f>
        <v>3.5612606221223975</v>
      </c>
      <c r="BO118" s="40"/>
      <c r="BP118" s="45">
        <f t="shared" si="75"/>
        <v>1.1339028234902211</v>
      </c>
      <c r="BQ118" s="45">
        <f t="shared" si="76"/>
        <v>1.0360712041646647</v>
      </c>
      <c r="BR118" s="45">
        <f t="shared" si="77"/>
        <v>0.9519016598419997</v>
      </c>
      <c r="BS118" s="45">
        <f t="shared" si="78"/>
        <v>0.985616922522907</v>
      </c>
      <c r="BT118" s="45">
        <f t="shared" si="79"/>
        <v>1.0280535556358745</v>
      </c>
      <c r="BU118" s="45">
        <f t="shared" si="80"/>
        <v>1.0244364393471896</v>
      </c>
      <c r="BV118" s="45">
        <f t="shared" si="81"/>
        <v>1.025852890216983</v>
      </c>
      <c r="BW118" s="45">
        <f t="shared" si="82"/>
        <v>1.0063766655799373</v>
      </c>
      <c r="BX118" s="45">
        <f t="shared" si="83"/>
        <v>0.96118240460855642</v>
      </c>
      <c r="BY118" s="45">
        <f t="shared" si="84"/>
        <v>0.56718021077935366</v>
      </c>
      <c r="BZ118" s="45">
        <f t="shared" si="85"/>
        <v>0.976215546418429</v>
      </c>
      <c r="CA118" s="45">
        <f t="shared" si="86"/>
        <v>0.71063903508647774</v>
      </c>
      <c r="CB118" s="45">
        <f t="shared" si="87"/>
        <v>1.0380402126225081</v>
      </c>
      <c r="CC118" s="45">
        <f t="shared" si="88"/>
        <v>0.99489849586261048</v>
      </c>
      <c r="CD118" s="45">
        <f t="shared" si="89"/>
        <v>0.97661059928216853</v>
      </c>
      <c r="CE118" s="39"/>
      <c r="CF118" s="75">
        <f t="shared" si="106"/>
        <v>125.66550806242289</v>
      </c>
      <c r="CG118" s="75">
        <f t="shared" si="107"/>
        <v>35.435871364173217</v>
      </c>
      <c r="CH118" s="75">
        <f t="shared" si="108"/>
        <v>-49.293548011722145</v>
      </c>
      <c r="CI118" s="75">
        <f t="shared" si="109"/>
        <v>-14.487516582720628</v>
      </c>
      <c r="CJ118" s="75">
        <f t="shared" si="110"/>
        <v>27.667262598032785</v>
      </c>
      <c r="CK118" s="75">
        <f t="shared" si="111"/>
        <v>24.142646115495548</v>
      </c>
      <c r="CL118" s="75">
        <f t="shared" si="112"/>
        <v>25.524354613624585</v>
      </c>
      <c r="CM118" s="75">
        <f t="shared" si="113"/>
        <v>6.3564206657648477</v>
      </c>
      <c r="CN118" s="75">
        <f t="shared" si="114"/>
        <v>-39.591080938064046</v>
      </c>
      <c r="CO118" s="75">
        <f t="shared" si="115"/>
        <v>-567.07819368994319</v>
      </c>
      <c r="CP118" s="75">
        <f t="shared" si="116"/>
        <v>-24.071870211902361</v>
      </c>
      <c r="CQ118" s="75">
        <f t="shared" si="117"/>
        <v>-341.59066433080261</v>
      </c>
      <c r="CR118" s="75">
        <f t="shared" si="118"/>
        <v>37.334524477415584</v>
      </c>
      <c r="CS118" s="75">
        <f t="shared" si="119"/>
        <v>-5.1145612357792354</v>
      </c>
      <c r="CT118" s="75">
        <f t="shared" si="120"/>
        <v>-23.667274165297393</v>
      </c>
      <c r="CU118" s="130"/>
      <c r="CV118" s="45">
        <f t="shared" si="90"/>
        <v>0.99826692089635782</v>
      </c>
      <c r="CW118" s="45">
        <f t="shared" si="91"/>
        <v>1.0000960537356529</v>
      </c>
      <c r="CX118" s="45">
        <f t="shared" si="92"/>
        <v>0.99961377179523703</v>
      </c>
      <c r="CY118" s="45">
        <f t="shared" si="93"/>
        <v>1.0001376924263909</v>
      </c>
      <c r="CZ118" s="45">
        <f t="shared" si="94"/>
        <v>0.99985803432766829</v>
      </c>
      <c r="DA118" s="45">
        <f t="shared" si="95"/>
        <v>0.99979318510630522</v>
      </c>
      <c r="DB118" s="45">
        <f t="shared" si="96"/>
        <v>0.99988113926808153</v>
      </c>
      <c r="DC118" s="45">
        <f t="shared" si="97"/>
        <v>0.99994741379256791</v>
      </c>
      <c r="DD118" s="45">
        <f t="shared" si="98"/>
        <v>0.99817936653764006</v>
      </c>
      <c r="DE118" s="45">
        <f t="shared" si="99"/>
        <v>0.99817936653764006</v>
      </c>
      <c r="DF118" s="45">
        <f t="shared" si="100"/>
        <v>0.99797292817806116</v>
      </c>
      <c r="DG118" s="45">
        <f t="shared" si="101"/>
        <v>0.99780183501173525</v>
      </c>
      <c r="DH118" s="45">
        <f t="shared" si="102"/>
        <v>0.99993078610600561</v>
      </c>
      <c r="DI118" s="45">
        <f t="shared" si="103"/>
        <v>0.99999083770495356</v>
      </c>
      <c r="DJ118" s="45">
        <f t="shared" si="104"/>
        <v>1.000049200057705</v>
      </c>
    </row>
    <row r="119" spans="1:114" x14ac:dyDescent="0.2">
      <c r="A119" s="43">
        <v>230</v>
      </c>
      <c r="B119" s="43">
        <f t="shared" si="73"/>
        <v>503.15</v>
      </c>
      <c r="C119" s="44">
        <f t="shared" si="105"/>
        <v>1.9874788830368679</v>
      </c>
      <c r="E119" s="40">
        <f>'[4]methanogen M06-L TZVP smd redo'!I119</f>
        <v>1.7226667624321568</v>
      </c>
      <c r="F119" s="40">
        <f>'[4]methanogen M06-L TZVP smd redo'!N119</f>
        <v>1.626530411932281</v>
      </c>
      <c r="G119" s="40">
        <f>'[4]methanogen M06-L TZVP smd redo'!S119</f>
        <v>2.0169519370127897</v>
      </c>
      <c r="H119" s="40">
        <f>'[4]methanogen M06-L TZVP smd redo'!AB119</f>
        <v>1.8078394818945576</v>
      </c>
      <c r="I119" s="40">
        <f>'[4]methanogen M06-L TZVP smd redo'!AS119</f>
        <v>2.0122557138650965</v>
      </c>
      <c r="J119" s="40">
        <f>'[4]methanogen M06-L TZVP smd redo'!BJ119</f>
        <v>2.1324558589226328</v>
      </c>
      <c r="K119" s="40">
        <f>'[4]methanogen M06-L TZVP smd redo'!EV119</f>
        <v>2.1798525478500252</v>
      </c>
      <c r="L119" s="40">
        <f>'[4]methanogen M06-L TZVP smd redo'!CL119</f>
        <v>2.046868759883802</v>
      </c>
      <c r="M119" s="40">
        <f>'[4]methanogen M06-L TZVP smd redo'!DG119</f>
        <v>2.0622076050911264</v>
      </c>
      <c r="N119" s="40">
        <f>'[4]methanogen M06-L TZVP smd redo'!EC119</f>
        <v>2.0676525493028564</v>
      </c>
      <c r="AA119" s="40">
        <f t="shared" si="74"/>
        <v>2.2629204537505685</v>
      </c>
      <c r="AB119" s="40"/>
      <c r="AC119" s="40">
        <f>EXP('d-beta'!Y120/1000)*'[3]methanogen M06-L TZVP smd redo'!EZ119</f>
        <v>3.7616678667508485</v>
      </c>
      <c r="AD119" s="40">
        <f>'[3]methanogen M06-L TZVP smd redo'!ET119</f>
        <v>1.96038</v>
      </c>
      <c r="AE119" s="40">
        <f>'[3]methanogen M06-L TZVP smd redo'!ER119</f>
        <v>1.0900799999999999</v>
      </c>
      <c r="AF119" s="40">
        <f>'[3]methanogen M06-L TZVP smd redo'!K119</f>
        <v>1.07914</v>
      </c>
      <c r="AG119" s="40">
        <f>'[3]methanogen M06-L TZVP smd redo'!J119</f>
        <v>3.3453499999999998</v>
      </c>
      <c r="AH119" s="40">
        <f>'[3]methanogen M06-L TZVP smd redo'!O119</f>
        <v>1.0752200000000001</v>
      </c>
      <c r="AI119" s="40">
        <f>'[3]methanogen M06-L TZVP smd redo'!N119</f>
        <v>3.2414399999999999</v>
      </c>
      <c r="AJ119" s="40">
        <f>'[3]methanogen M06-L TZVP smd redo'!S119</f>
        <v>1.07677</v>
      </c>
      <c r="AK119" s="40">
        <f>'[3]methanogen M06-L TZVP smd redo'!R119</f>
        <v>3.3985799999999999</v>
      </c>
      <c r="AL119" s="40">
        <f>'[3]methanogen M06-L TZVP smd redo'!Y119</f>
        <v>1.06758</v>
      </c>
      <c r="AM119" s="40">
        <f>'[3]methanogen M06-L TZVP smd redo'!W119</f>
        <v>3.4774099999999999</v>
      </c>
      <c r="AN119" s="40">
        <f>'[3]methanogen M06-L TZVP smd redo'!V119</f>
        <v>3.4653999999999998</v>
      </c>
      <c r="AO119" s="40">
        <f>'[3]methanogen M06-L TZVP smd redo'!AK119</f>
        <v>1.06297</v>
      </c>
      <c r="AP119" s="40">
        <f>PRODUCT('[3]methanogen M06-L TZVP smd redo'!AD119:AF119)^(1/3)</f>
        <v>3.3978366477484525</v>
      </c>
      <c r="AQ119" s="40">
        <f>'[3]methanogen M06-L TZVP smd redo'!BA119</f>
        <v>1.05471</v>
      </c>
      <c r="AR119" s="40">
        <f>PRODUCT('[3]methanogen M06-L TZVP smd redo'!AT119:AV119)^(1/3)</f>
        <v>3.3384040920285867</v>
      </c>
      <c r="AS119" s="41">
        <f>'[3]methanogen M06-L TZVP smd redo'!FO119</f>
        <v>1.0572600000000001</v>
      </c>
      <c r="AT119" s="40">
        <f>'[3]methanogen M06-L TZVP smd redo'!FK119</f>
        <v>3.3096800000000002</v>
      </c>
      <c r="AU119" s="40">
        <f>'[3]methanogen M06-L TZVP smd redo'!CD119</f>
        <v>3.30938</v>
      </c>
      <c r="AV119" s="40">
        <f>'[3]methanogen M06-L TZVP smd redo'!CG119</f>
        <v>2.3670300000000002</v>
      </c>
      <c r="AW119" s="40">
        <f>'[3]methanogen M06-L TZVP smd redo'!CK119</f>
        <v>1.0613900000000001</v>
      </c>
      <c r="AX119" s="40">
        <f>PRODUCT('[3]methanogen M06-L TZVP smd redo'!CN119:CP119)^(1/3)</f>
        <v>3.3069693952910484</v>
      </c>
      <c r="AY119" s="40">
        <f>'[3]methanogen M06-L TZVP smd redo'!DH119</f>
        <v>1.0616300000000001</v>
      </c>
      <c r="AZ119" s="40">
        <f>PRODUCT('[3]methanogen M06-L TZVP smd redo'!DJ119:DL119)^(1/3)</f>
        <v>3.3230364230098952</v>
      </c>
      <c r="BA119" s="40">
        <f>'[3]methanogen M06-L TZVP smd redo'!EI119</f>
        <v>1.0646</v>
      </c>
      <c r="BB119" s="40">
        <f>PRODUCT('[3]methanogen M06-L TZVP smd redo'!EJ119:EL119)^(1/3)</f>
        <v>3.4325404855922064</v>
      </c>
      <c r="BC119" s="40"/>
      <c r="BD119" s="44">
        <f>'[4]methanogen M06-L TZVP smd redo'!H119</f>
        <v>3.61632</v>
      </c>
      <c r="BE119" s="44">
        <f>'[4]methanogen M06-L TZVP smd redo'!M119</f>
        <v>3.4909300000000001</v>
      </c>
      <c r="BF119" s="44">
        <f>'[4]methanogen M06-L TZVP smd redo'!R119</f>
        <v>3.6668699999999999</v>
      </c>
      <c r="BG119" s="44">
        <f>'[4]methanogen M06-L TZVP smd redo'!Y119</f>
        <v>3.70628</v>
      </c>
      <c r="BH119" s="44">
        <f>'[4]methanogen M06-L TZVP smd redo'!Z119</f>
        <v>3.7193800000000001</v>
      </c>
      <c r="BI119" s="44">
        <f>PRODUCT('[4]methanogen M06-L TZVP smd redo'!AL119:AN119)^(1/3)</f>
        <v>3.619066283468078</v>
      </c>
      <c r="BJ119" s="133">
        <f>PRODUCT('[4]methanogen M06-L TZVP smd redo'!BC119:BE119)^(1/3)</f>
        <v>3.5285566597242548</v>
      </c>
      <c r="BK119" s="133">
        <f>'[4]methanogen M06-L TZVP smd redo'!ER119</f>
        <v>3.5068199999999998</v>
      </c>
      <c r="BL119" s="40">
        <f>PRODUCT('[4]methanogen M06-L TZVP smd redo'!DZ119:EB119)^(1/3)</f>
        <v>3.6618383876972143</v>
      </c>
      <c r="BM119" s="40">
        <f>PRODUCT('[4]methanogen M06-L TZVP smd redo'!CI119:CK119)^(1/3)</f>
        <v>3.5171687235697457</v>
      </c>
      <c r="BN119" s="40">
        <f>PRODUCT('[4]methanogen M06-L TZVP smd redo'!DD119:DF119)^(1/3)</f>
        <v>3.535110286251836</v>
      </c>
      <c r="BO119" s="40"/>
      <c r="BP119" s="45">
        <f t="shared" si="75"/>
        <v>1.1338927164044568</v>
      </c>
      <c r="BQ119" s="45">
        <f t="shared" si="76"/>
        <v>1.0359187952780491</v>
      </c>
      <c r="BR119" s="45">
        <f t="shared" si="77"/>
        <v>0.9520190243995561</v>
      </c>
      <c r="BS119" s="45">
        <f t="shared" si="78"/>
        <v>0.98588205561141906</v>
      </c>
      <c r="BT119" s="45">
        <f t="shared" si="79"/>
        <v>1.0277181208286115</v>
      </c>
      <c r="BU119" s="45">
        <f t="shared" si="80"/>
        <v>1.0240984026543849</v>
      </c>
      <c r="BV119" s="45">
        <f t="shared" si="81"/>
        <v>1.0256506080168475</v>
      </c>
      <c r="BW119" s="45">
        <f t="shared" si="82"/>
        <v>1.0061983961892127</v>
      </c>
      <c r="BX119" s="45">
        <f t="shared" si="83"/>
        <v>0.96146030591320686</v>
      </c>
      <c r="BY119" s="45">
        <f t="shared" si="84"/>
        <v>0.56954098789082319</v>
      </c>
      <c r="BZ119" s="45">
        <f t="shared" si="85"/>
        <v>0.97622635886468789</v>
      </c>
      <c r="CA119" s="45">
        <f t="shared" si="86"/>
        <v>0.71190714416479894</v>
      </c>
      <c r="CB119" s="45">
        <f t="shared" si="87"/>
        <v>1.0377723077240808</v>
      </c>
      <c r="CC119" s="45">
        <f t="shared" si="88"/>
        <v>0.9949247516401778</v>
      </c>
      <c r="CD119" s="45">
        <f t="shared" si="89"/>
        <v>0.97680175198786667</v>
      </c>
      <c r="CE119" s="39"/>
      <c r="CF119" s="75">
        <f t="shared" si="106"/>
        <v>125.65659448482155</v>
      </c>
      <c r="CG119" s="75">
        <f t="shared" si="107"/>
        <v>35.28875782894238</v>
      </c>
      <c r="CH119" s="75">
        <f t="shared" si="108"/>
        <v>-49.170260777462374</v>
      </c>
      <c r="CI119" s="75">
        <f t="shared" si="109"/>
        <v>-14.218550589787343</v>
      </c>
      <c r="CJ119" s="75">
        <f t="shared" si="110"/>
        <v>27.340927904272665</v>
      </c>
      <c r="CK119" s="75">
        <f t="shared" si="111"/>
        <v>23.812618342531085</v>
      </c>
      <c r="CL119" s="75">
        <f t="shared" si="112"/>
        <v>25.327150757072339</v>
      </c>
      <c r="CM119" s="75">
        <f t="shared" si="113"/>
        <v>6.1792651453797793</v>
      </c>
      <c r="CN119" s="75">
        <f t="shared" si="114"/>
        <v>-39.30199830709477</v>
      </c>
      <c r="CO119" s="75">
        <f t="shared" si="115"/>
        <v>-562.92452697126612</v>
      </c>
      <c r="CP119" s="75">
        <f t="shared" si="116"/>
        <v>-24.060794393226537</v>
      </c>
      <c r="CQ119" s="75">
        <f t="shared" si="117"/>
        <v>-339.8077915738798</v>
      </c>
      <c r="CR119" s="75">
        <f t="shared" si="118"/>
        <v>37.076403960953883</v>
      </c>
      <c r="CS119" s="75">
        <f t="shared" si="119"/>
        <v>-5.0881711756552583</v>
      </c>
      <c r="CT119" s="75">
        <f t="shared" si="120"/>
        <v>-23.47156258787852</v>
      </c>
      <c r="CU119" s="130"/>
      <c r="CV119" s="45">
        <f t="shared" si="90"/>
        <v>0.998280295714981</v>
      </c>
      <c r="CW119" s="45">
        <f t="shared" si="91"/>
        <v>1.0000959802357274</v>
      </c>
      <c r="CX119" s="45">
        <f t="shared" si="92"/>
        <v>0.9996103643512958</v>
      </c>
      <c r="CY119" s="45">
        <f t="shared" si="93"/>
        <v>1.0001401112909076</v>
      </c>
      <c r="CZ119" s="45">
        <f t="shared" si="94"/>
        <v>0.99986459447305909</v>
      </c>
      <c r="DA119" s="45">
        <f t="shared" si="95"/>
        <v>0.99979599427970611</v>
      </c>
      <c r="DB119" s="45">
        <f t="shared" si="96"/>
        <v>0.99988005563101467</v>
      </c>
      <c r="DC119" s="45">
        <f t="shared" si="97"/>
        <v>0.99995270640413814</v>
      </c>
      <c r="DD119" s="45">
        <f t="shared" si="98"/>
        <v>0.99819542290382801</v>
      </c>
      <c r="DE119" s="45">
        <f t="shared" si="99"/>
        <v>0.99819542290382801</v>
      </c>
      <c r="DF119" s="45">
        <f t="shared" si="100"/>
        <v>0.99799178532758426</v>
      </c>
      <c r="DG119" s="45">
        <f t="shared" si="101"/>
        <v>0.99782488887368059</v>
      </c>
      <c r="DH119" s="45">
        <f t="shared" si="102"/>
        <v>0.99993533458652017</v>
      </c>
      <c r="DI119" s="45">
        <f t="shared" si="103"/>
        <v>0.99998469272157875</v>
      </c>
      <c r="DJ119" s="45">
        <f t="shared" si="104"/>
        <v>1.0000498515771052</v>
      </c>
    </row>
    <row r="120" spans="1:114" x14ac:dyDescent="0.2">
      <c r="A120" s="43">
        <v>232</v>
      </c>
      <c r="B120" s="43">
        <f t="shared" si="73"/>
        <v>505.15</v>
      </c>
      <c r="C120" s="44">
        <f t="shared" si="105"/>
        <v>1.9796100168266852</v>
      </c>
      <c r="E120" s="40">
        <f>'[4]methanogen M06-L TZVP smd redo'!I120</f>
        <v>1.7094558618548916</v>
      </c>
      <c r="F120" s="40">
        <f>'[4]methanogen M06-L TZVP smd redo'!N120</f>
        <v>1.6094264727382068</v>
      </c>
      <c r="G120" s="40">
        <f>'[4]methanogen M06-L TZVP smd redo'!S120</f>
        <v>2.0014287942853315</v>
      </c>
      <c r="H120" s="40">
        <f>'[4]methanogen M06-L TZVP smd redo'!AB120</f>
        <v>1.7896579315892502</v>
      </c>
      <c r="I120" s="40">
        <f>'[4]methanogen M06-L TZVP smd redo'!AS120</f>
        <v>1.9973928958685327</v>
      </c>
      <c r="J120" s="40">
        <f>'[4]methanogen M06-L TZVP smd redo'!BJ120</f>
        <v>2.1161083484941834</v>
      </c>
      <c r="K120" s="40">
        <f>'[4]methanogen M06-L TZVP smd redo'!EV120</f>
        <v>2.1633318472671359</v>
      </c>
      <c r="L120" s="40">
        <f>'[4]methanogen M06-L TZVP smd redo'!CL120</f>
        <v>2.034203888746644</v>
      </c>
      <c r="M120" s="40">
        <f>'[4]methanogen M06-L TZVP smd redo'!DG120</f>
        <v>2.0489672160521888</v>
      </c>
      <c r="N120" s="40">
        <f>'[4]methanogen M06-L TZVP smd redo'!EC120</f>
        <v>2.0464972614027133</v>
      </c>
      <c r="AA120" s="40">
        <f t="shared" si="74"/>
        <v>2.2448949314264581</v>
      </c>
      <c r="AB120" s="40"/>
      <c r="AC120" s="40">
        <f>EXP('d-beta'!Y121/1000)*'[3]methanogen M06-L TZVP smd redo'!EZ120</f>
        <v>3.7351368287430682</v>
      </c>
      <c r="AD120" s="40">
        <f>'[3]methanogen M06-L TZVP smd redo'!ET120</f>
        <v>1.9540500000000001</v>
      </c>
      <c r="AE120" s="40">
        <f>'[3]methanogen M06-L TZVP smd redo'!ER120</f>
        <v>1.08952</v>
      </c>
      <c r="AF120" s="40">
        <f>'[3]methanogen M06-L TZVP smd redo'!K120</f>
        <v>1.0786199999999999</v>
      </c>
      <c r="AG120" s="40">
        <f>'[3]methanogen M06-L TZVP smd redo'!J120</f>
        <v>3.3217400000000001</v>
      </c>
      <c r="AH120" s="40">
        <f>'[3]methanogen M06-L TZVP smd redo'!O120</f>
        <v>1.0747199999999999</v>
      </c>
      <c r="AI120" s="40">
        <f>'[3]methanogen M06-L TZVP smd redo'!N120</f>
        <v>3.2189800000000002</v>
      </c>
      <c r="AJ120" s="40">
        <f>'[3]methanogen M06-L TZVP smd redo'!S120</f>
        <v>1.07626</v>
      </c>
      <c r="AK120" s="40">
        <f>'[3]methanogen M06-L TZVP smd redo'!R120</f>
        <v>3.3746499999999999</v>
      </c>
      <c r="AL120" s="40">
        <f>'[3]methanogen M06-L TZVP smd redo'!Y120</f>
        <v>1.0671299999999999</v>
      </c>
      <c r="AM120" s="40">
        <f>'[3]methanogen M06-L TZVP smd redo'!W120</f>
        <v>3.4518399999999998</v>
      </c>
      <c r="AN120" s="40">
        <f>'[3]methanogen M06-L TZVP smd redo'!V120</f>
        <v>3.4399000000000002</v>
      </c>
      <c r="AO120" s="40">
        <f>'[3]methanogen M06-L TZVP smd redo'!AK120</f>
        <v>1.06257</v>
      </c>
      <c r="AP120" s="40">
        <f>PRODUCT('[3]methanogen M06-L TZVP smd redo'!AD120:AF120)^(1/3)</f>
        <v>3.3737674987531312</v>
      </c>
      <c r="AQ120" s="40">
        <f>'[3]methanogen M06-L TZVP smd redo'!BA120</f>
        <v>1.05437</v>
      </c>
      <c r="AR120" s="40">
        <f>PRODUCT('[3]methanogen M06-L TZVP smd redo'!AT120:AV120)^(1/3)</f>
        <v>3.3152308716159444</v>
      </c>
      <c r="AS120" s="41">
        <f>'[3]methanogen M06-L TZVP smd redo'!FO120</f>
        <v>1.0569299999999999</v>
      </c>
      <c r="AT120" s="40">
        <f>'[3]methanogen M06-L TZVP smd redo'!FK120</f>
        <v>3.2872599999999998</v>
      </c>
      <c r="AU120" s="40">
        <f>'[3]methanogen M06-L TZVP smd redo'!CD120</f>
        <v>3.2861099999999999</v>
      </c>
      <c r="AV120" s="40">
        <f>'[3]methanogen M06-L TZVP smd redo'!CG120</f>
        <v>2.3551199999999999</v>
      </c>
      <c r="AW120" s="40">
        <f>'[3]methanogen M06-L TZVP smd redo'!CK120</f>
        <v>1.0609999999999999</v>
      </c>
      <c r="AX120" s="40">
        <f>PRODUCT('[3]methanogen M06-L TZVP smd redo'!CN120:CP120)^(1/3)</f>
        <v>3.284231307782949</v>
      </c>
      <c r="AY120" s="40">
        <f>'[3]methanogen M06-L TZVP smd redo'!DH120</f>
        <v>1.06124</v>
      </c>
      <c r="AZ120" s="40">
        <f>PRODUCT('[3]methanogen M06-L TZVP smd redo'!DJ120:DL120)^(1/3)</f>
        <v>3.3001084228586635</v>
      </c>
      <c r="BA120" s="40">
        <f>'[3]methanogen M06-L TZVP smd redo'!EI120</f>
        <v>1.0642</v>
      </c>
      <c r="BB120" s="40">
        <f>PRODUCT('[3]methanogen M06-L TZVP smd redo'!EJ120:EL120)^(1/3)</f>
        <v>3.4080386176756523</v>
      </c>
      <c r="BC120" s="40"/>
      <c r="BD120" s="44">
        <f>'[4]methanogen M06-L TZVP smd redo'!H120</f>
        <v>3.5890200000000001</v>
      </c>
      <c r="BE120" s="44">
        <f>'[4]methanogen M06-L TZVP smd redo'!M120</f>
        <v>3.4650699999999999</v>
      </c>
      <c r="BF120" s="44">
        <f>'[4]methanogen M06-L TZVP smd redo'!R120</f>
        <v>3.6392699999999998</v>
      </c>
      <c r="BG120" s="44">
        <f>'[4]methanogen M06-L TZVP smd redo'!Y120</f>
        <v>3.6773899999999999</v>
      </c>
      <c r="BH120" s="44">
        <f>'[4]methanogen M06-L TZVP smd redo'!Z120</f>
        <v>3.6903999999999999</v>
      </c>
      <c r="BI120" s="44">
        <f>PRODUCT('[4]methanogen M06-L TZVP smd redo'!AL120:AN120)^(1/3)</f>
        <v>3.5920245132983277</v>
      </c>
      <c r="BJ120" s="133">
        <f>PRODUCT('[4]methanogen M06-L TZVP smd redo'!BC120:BE120)^(1/3)</f>
        <v>3.5028767884609029</v>
      </c>
      <c r="BK120" s="133">
        <f>'[4]methanogen M06-L TZVP smd redo'!ER120</f>
        <v>3.4819200000000001</v>
      </c>
      <c r="BL120" s="40">
        <f>PRODUCT('[4]methanogen M06-L TZVP smd redo'!DZ120:EB120)^(1/3)</f>
        <v>3.6342570042052578</v>
      </c>
      <c r="BM120" s="40">
        <f>PRODUCT('[4]methanogen M06-L TZVP smd redo'!CI120:CK120)^(1/3)</f>
        <v>3.4916577422175128</v>
      </c>
      <c r="BN120" s="40">
        <f>PRODUCT('[4]methanogen M06-L TZVP smd redo'!DD120:DF120)^(1/3)</f>
        <v>3.5093829701297747</v>
      </c>
      <c r="BO120" s="40"/>
      <c r="BP120" s="45">
        <f t="shared" si="75"/>
        <v>1.1338767344991525</v>
      </c>
      <c r="BQ120" s="45">
        <f t="shared" si="76"/>
        <v>1.0357712831198216</v>
      </c>
      <c r="BR120" s="45">
        <f t="shared" si="77"/>
        <v>0.95213325749394795</v>
      </c>
      <c r="BS120" s="45">
        <f t="shared" si="78"/>
        <v>0.98614513331888143</v>
      </c>
      <c r="BT120" s="45">
        <f t="shared" si="79"/>
        <v>1.0273871980376159</v>
      </c>
      <c r="BU120" s="45">
        <f t="shared" si="80"/>
        <v>1.0237652851158543</v>
      </c>
      <c r="BV120" s="45">
        <f t="shared" si="81"/>
        <v>1.0254498602780129</v>
      </c>
      <c r="BW120" s="45">
        <f t="shared" si="82"/>
        <v>1.0060187449628086</v>
      </c>
      <c r="BX120" s="45">
        <f t="shared" si="83"/>
        <v>0.96174426661300538</v>
      </c>
      <c r="BY120" s="45">
        <f t="shared" si="84"/>
        <v>0.57189089354134315</v>
      </c>
      <c r="BZ120" s="45">
        <f t="shared" si="85"/>
        <v>0.9762479491210414</v>
      </c>
      <c r="CA120" s="45">
        <f t="shared" si="86"/>
        <v>0.71316051902398669</v>
      </c>
      <c r="CB120" s="45">
        <f t="shared" si="87"/>
        <v>1.0375063765237602</v>
      </c>
      <c r="CC120" s="45">
        <f t="shared" si="88"/>
        <v>0.99494918962588841</v>
      </c>
      <c r="CD120" s="45">
        <f t="shared" si="89"/>
        <v>0.97699304588189784</v>
      </c>
      <c r="CE120" s="39"/>
      <c r="CF120" s="75">
        <f t="shared" si="106"/>
        <v>125.64249966111876</v>
      </c>
      <c r="CG120" s="75">
        <f t="shared" si="107"/>
        <v>35.146350274825139</v>
      </c>
      <c r="CH120" s="75">
        <f t="shared" si="108"/>
        <v>-49.050277627359172</v>
      </c>
      <c r="CI120" s="75">
        <f t="shared" si="109"/>
        <v>-13.951741176104036</v>
      </c>
      <c r="CJ120" s="75">
        <f t="shared" si="110"/>
        <v>27.018878429904817</v>
      </c>
      <c r="CK120" s="75">
        <f t="shared" si="111"/>
        <v>23.487286589780076</v>
      </c>
      <c r="CL120" s="75">
        <f t="shared" si="112"/>
        <v>25.131404383280621</v>
      </c>
      <c r="CM120" s="75">
        <f t="shared" si="113"/>
        <v>6.0007046677778995</v>
      </c>
      <c r="CN120" s="75">
        <f t="shared" si="114"/>
        <v>-39.006698778465818</v>
      </c>
      <c r="CO120" s="75">
        <f t="shared" si="115"/>
        <v>-558.80705135367907</v>
      </c>
      <c r="CP120" s="75">
        <f t="shared" si="116"/>
        <v>-24.038678602748696</v>
      </c>
      <c r="CQ120" s="75">
        <f t="shared" si="117"/>
        <v>-338.04875203526882</v>
      </c>
      <c r="CR120" s="75">
        <f t="shared" si="118"/>
        <v>36.820119150827232</v>
      </c>
      <c r="CS120" s="75">
        <f t="shared" si="119"/>
        <v>-5.0636088300663795</v>
      </c>
      <c r="CT120" s="75">
        <f t="shared" si="120"/>
        <v>-23.275744792835773</v>
      </c>
      <c r="CU120" s="130"/>
      <c r="CV120" s="45">
        <f t="shared" si="90"/>
        <v>0.99829346139057451</v>
      </c>
      <c r="CW120" s="45">
        <f t="shared" si="91"/>
        <v>1.0000998686578551</v>
      </c>
      <c r="CX120" s="45">
        <f t="shared" si="92"/>
        <v>0.99960878067607262</v>
      </c>
      <c r="CY120" s="45">
        <f t="shared" si="93"/>
        <v>1.0001448098555066</v>
      </c>
      <c r="CZ120" s="45">
        <f t="shared" si="94"/>
        <v>0.99985923838137447</v>
      </c>
      <c r="DA120" s="45">
        <f t="shared" si="95"/>
        <v>0.99979267913694003</v>
      </c>
      <c r="DB120" s="45">
        <f t="shared" si="96"/>
        <v>0.99988153523165946</v>
      </c>
      <c r="DC120" s="45">
        <f t="shared" si="97"/>
        <v>0.99995287844079661</v>
      </c>
      <c r="DD120" s="45">
        <f t="shared" si="98"/>
        <v>0.99821353922211131</v>
      </c>
      <c r="DE120" s="45">
        <f t="shared" si="99"/>
        <v>0.99821353922211109</v>
      </c>
      <c r="DF120" s="45">
        <f t="shared" si="100"/>
        <v>0.99800658872964154</v>
      </c>
      <c r="DG120" s="45">
        <f t="shared" si="101"/>
        <v>0.99784133805486619</v>
      </c>
      <c r="DH120" s="45">
        <f t="shared" si="102"/>
        <v>0.99993053590645664</v>
      </c>
      <c r="DI120" s="45">
        <f t="shared" si="103"/>
        <v>0.99998526686041445</v>
      </c>
      <c r="DJ120" s="45">
        <f t="shared" si="104"/>
        <v>1.0000514715113527</v>
      </c>
    </row>
    <row r="121" spans="1:114" x14ac:dyDescent="0.2">
      <c r="A121" s="43">
        <v>234</v>
      </c>
      <c r="B121" s="43">
        <f t="shared" si="73"/>
        <v>507.15</v>
      </c>
      <c r="C121" s="44">
        <f t="shared" si="105"/>
        <v>1.971803214039239</v>
      </c>
      <c r="E121" s="40">
        <f>'[4]methanogen M06-L TZVP smd redo'!I121</f>
        <v>1.6909783648941801</v>
      </c>
      <c r="F121" s="40">
        <f>'[4]methanogen M06-L TZVP smd redo'!N121</f>
        <v>1.5979390857288056</v>
      </c>
      <c r="G121" s="40">
        <f>'[4]methanogen M06-L TZVP smd redo'!S121</f>
        <v>1.9873183531127214</v>
      </c>
      <c r="H121" s="40">
        <f>'[4]methanogen M06-L TZVP smd redo'!AB121</f>
        <v>1.7763767384235685</v>
      </c>
      <c r="I121" s="40">
        <f>'[4]methanogen M06-L TZVP smd redo'!AS121</f>
        <v>1.9868830258147341</v>
      </c>
      <c r="J121" s="40">
        <f>'[4]methanogen M06-L TZVP smd redo'!BJ121</f>
        <v>2.103543214697412</v>
      </c>
      <c r="K121" s="40">
        <f>'[4]methanogen M06-L TZVP smd redo'!EV121</f>
        <v>2.1387542574857754</v>
      </c>
      <c r="L121" s="40">
        <f>'[4]methanogen M06-L TZVP smd redo'!CL121</f>
        <v>2.0158311641196303</v>
      </c>
      <c r="M121" s="40">
        <f>'[4]methanogen M06-L TZVP smd redo'!DG121</f>
        <v>2.0298404362577571</v>
      </c>
      <c r="N121" s="40">
        <f>'[4]methanogen M06-L TZVP smd redo'!EC121</f>
        <v>2.0320491580125832</v>
      </c>
      <c r="AA121" s="40">
        <f t="shared" si="74"/>
        <v>2.2270583737477918</v>
      </c>
      <c r="AB121" s="40"/>
      <c r="AC121" s="40">
        <f>EXP('d-beta'!Y122/1000)*'[3]methanogen M06-L TZVP smd redo'!EZ121</f>
        <v>3.7090271396111598</v>
      </c>
      <c r="AD121" s="40">
        <f>'[3]methanogen M06-L TZVP smd redo'!ET121</f>
        <v>1.9477899999999999</v>
      </c>
      <c r="AE121" s="40">
        <f>'[3]methanogen M06-L TZVP smd redo'!ER121</f>
        <v>1.08897</v>
      </c>
      <c r="AF121" s="40">
        <f>'[3]methanogen M06-L TZVP smd redo'!K121</f>
        <v>1.0781099999999999</v>
      </c>
      <c r="AG121" s="40">
        <f>'[3]methanogen M06-L TZVP smd redo'!J121</f>
        <v>3.2985099999999998</v>
      </c>
      <c r="AH121" s="40">
        <f>'[3]methanogen M06-L TZVP smd redo'!O121</f>
        <v>1.07422</v>
      </c>
      <c r="AI121" s="40">
        <f>'[3]methanogen M06-L TZVP smd redo'!N121</f>
        <v>3.1968800000000002</v>
      </c>
      <c r="AJ121" s="40">
        <f>'[3]methanogen M06-L TZVP smd redo'!S121</f>
        <v>1.07575</v>
      </c>
      <c r="AK121" s="40">
        <f>'[3]methanogen M06-L TZVP smd redo'!R121</f>
        <v>3.3511000000000002</v>
      </c>
      <c r="AL121" s="40">
        <f>'[3]methanogen M06-L TZVP smd redo'!Y121</f>
        <v>1.0666800000000001</v>
      </c>
      <c r="AM121" s="40">
        <f>'[3]methanogen M06-L TZVP smd redo'!W121</f>
        <v>3.4266700000000001</v>
      </c>
      <c r="AN121" s="40">
        <f>'[3]methanogen M06-L TZVP smd redo'!V121</f>
        <v>3.4148100000000001</v>
      </c>
      <c r="AO121" s="40">
        <f>'[3]methanogen M06-L TZVP smd redo'!AK121</f>
        <v>1.0621700000000001</v>
      </c>
      <c r="AP121" s="40">
        <f>PRODUCT('[3]methanogen M06-L TZVP smd redo'!AD121:AF121)^(1/3)</f>
        <v>3.3500781588405126</v>
      </c>
      <c r="AQ121" s="40">
        <f>'[3]methanogen M06-L TZVP smd redo'!BA121</f>
        <v>1.05403</v>
      </c>
      <c r="AR121" s="40">
        <f>PRODUCT('[3]methanogen M06-L TZVP smd redo'!AT121:AV121)^(1/3)</f>
        <v>3.2924176475568623</v>
      </c>
      <c r="AS121" s="41">
        <f>'[3]methanogen M06-L TZVP smd redo'!FO121</f>
        <v>1.05661</v>
      </c>
      <c r="AT121" s="40">
        <f>'[3]methanogen M06-L TZVP smd redo'!FK121</f>
        <v>3.2651699999999999</v>
      </c>
      <c r="AU121" s="40">
        <f>'[3]methanogen M06-L TZVP smd redo'!CD121</f>
        <v>3.2631999999999999</v>
      </c>
      <c r="AV121" s="40">
        <f>'[3]methanogen M06-L TZVP smd redo'!CG121</f>
        <v>2.3433799999999998</v>
      </c>
      <c r="AW121" s="40">
        <f>'[3]methanogen M06-L TZVP smd redo'!CK121</f>
        <v>1.0606199999999999</v>
      </c>
      <c r="AX121" s="40">
        <f>PRODUCT('[3]methanogen M06-L TZVP smd redo'!CN121:CP121)^(1/3)</f>
        <v>3.2618430469632305</v>
      </c>
      <c r="AY121" s="40">
        <f>'[3]methanogen M06-L TZVP smd redo'!DH121</f>
        <v>1.0608599999999999</v>
      </c>
      <c r="AZ121" s="40">
        <f>PRODUCT('[3]methanogen M06-L TZVP smd redo'!DJ121:DL121)^(1/3)</f>
        <v>3.277536791006189</v>
      </c>
      <c r="BA121" s="40">
        <f>'[3]methanogen M06-L TZVP smd redo'!EI121</f>
        <v>1.0638000000000001</v>
      </c>
      <c r="BB121" s="40">
        <f>PRODUCT('[3]methanogen M06-L TZVP smd redo'!EJ121:EL121)^(1/3)</f>
        <v>3.3839166784308712</v>
      </c>
      <c r="BC121" s="40"/>
      <c r="BD121" s="44">
        <f>'[4]methanogen M06-L TZVP smd redo'!H121</f>
        <v>3.5621700000000001</v>
      </c>
      <c r="BE121" s="44">
        <f>'[4]methanogen M06-L TZVP smd redo'!M121</f>
        <v>3.4396399999999998</v>
      </c>
      <c r="BF121" s="44">
        <f>'[4]methanogen M06-L TZVP smd redo'!R121</f>
        <v>3.6121099999999999</v>
      </c>
      <c r="BG121" s="44">
        <f>'[4]methanogen M06-L TZVP smd redo'!Y121</f>
        <v>3.6489799999999999</v>
      </c>
      <c r="BH121" s="44">
        <f>'[4]methanogen M06-L TZVP smd redo'!Z121</f>
        <v>3.6619000000000002</v>
      </c>
      <c r="BI121" s="44">
        <f>PRODUCT('[4]methanogen M06-L TZVP smd redo'!AL121:AN121)^(1/3)</f>
        <v>3.5654225481934585</v>
      </c>
      <c r="BJ121" s="133">
        <f>PRODUCT('[4]methanogen M06-L TZVP smd redo'!BC121:BE121)^(1/3)</f>
        <v>3.4776069137404453</v>
      </c>
      <c r="BK121" s="133">
        <f>'[4]methanogen M06-L TZVP smd redo'!ER121</f>
        <v>3.4573900000000002</v>
      </c>
      <c r="BL121" s="40">
        <f>PRODUCT('[4]methanogen M06-L TZVP smd redo'!DZ121:EB121)^(1/3)</f>
        <v>3.6071255545373235</v>
      </c>
      <c r="BM121" s="40">
        <f>PRODUCT('[4]methanogen M06-L TZVP smd redo'!CI121:CK121)^(1/3)</f>
        <v>3.4665498935300856</v>
      </c>
      <c r="BN121" s="40">
        <f>PRODUCT('[4]methanogen M06-L TZVP smd redo'!DD121:DF121)^(1/3)</f>
        <v>3.4840654508930848</v>
      </c>
      <c r="BO121" s="40"/>
      <c r="BP121" s="45">
        <f t="shared" si="75"/>
        <v>1.1338648307695489</v>
      </c>
      <c r="BQ121" s="45">
        <f t="shared" si="76"/>
        <v>1.0356229140258866</v>
      </c>
      <c r="BR121" s="45">
        <f t="shared" si="77"/>
        <v>0.95225228467571577</v>
      </c>
      <c r="BS121" s="45">
        <f t="shared" si="78"/>
        <v>0.98640323329419144</v>
      </c>
      <c r="BT121" s="45">
        <f t="shared" si="79"/>
        <v>1.0270591915831757</v>
      </c>
      <c r="BU121" s="45">
        <f t="shared" si="80"/>
        <v>1.023435497666014</v>
      </c>
      <c r="BV121" s="45">
        <f t="shared" si="81"/>
        <v>1.0252517425434264</v>
      </c>
      <c r="BW121" s="45">
        <f t="shared" si="82"/>
        <v>1.0058474495907159</v>
      </c>
      <c r="BX121" s="45">
        <f t="shared" si="83"/>
        <v>0.96201881073615092</v>
      </c>
      <c r="BY121" s="45">
        <f t="shared" si="84"/>
        <v>0.5742248772259646</v>
      </c>
      <c r="BZ121" s="45">
        <f t="shared" si="85"/>
        <v>0.97626301762287893</v>
      </c>
      <c r="CA121" s="45">
        <f t="shared" si="86"/>
        <v>0.71440966202829292</v>
      </c>
      <c r="CB121" s="45">
        <f t="shared" si="87"/>
        <v>1.0372436114861443</v>
      </c>
      <c r="CC121" s="45">
        <f t="shared" si="88"/>
        <v>0.99497266695764586</v>
      </c>
      <c r="CD121" s="45">
        <f t="shared" si="89"/>
        <v>0.97718163942683434</v>
      </c>
      <c r="CE121" s="39"/>
      <c r="CF121" s="75">
        <f t="shared" si="106"/>
        <v>125.63200134880134</v>
      </c>
      <c r="CG121" s="75">
        <f t="shared" si="107"/>
        <v>35.003094979050736</v>
      </c>
      <c r="CH121" s="75">
        <f t="shared" si="108"/>
        <v>-48.925274386904825</v>
      </c>
      <c r="CI121" s="75">
        <f t="shared" si="109"/>
        <v>-13.690049264106841</v>
      </c>
      <c r="CJ121" s="75">
        <f t="shared" si="110"/>
        <v>26.699564712219793</v>
      </c>
      <c r="CK121" s="75">
        <f t="shared" si="111"/>
        <v>23.165102800611297</v>
      </c>
      <c r="CL121" s="75">
        <f t="shared" si="112"/>
        <v>24.9381849164111</v>
      </c>
      <c r="CM121" s="75">
        <f t="shared" si="113"/>
        <v>5.8304196130656596</v>
      </c>
      <c r="CN121" s="75">
        <f t="shared" si="114"/>
        <v>-38.721274727820564</v>
      </c>
      <c r="CO121" s="75">
        <f t="shared" si="115"/>
        <v>-554.73418721457961</v>
      </c>
      <c r="CP121" s="75">
        <f t="shared" si="116"/>
        <v>-24.023243604334372</v>
      </c>
      <c r="CQ121" s="75">
        <f t="shared" si="117"/>
        <v>-336.29872483564338</v>
      </c>
      <c r="CR121" s="75">
        <f t="shared" si="118"/>
        <v>36.56682112403908</v>
      </c>
      <c r="CS121" s="75">
        <f t="shared" si="119"/>
        <v>-5.0400125951882462</v>
      </c>
      <c r="CT121" s="75">
        <f t="shared" si="120"/>
        <v>-23.082728736553978</v>
      </c>
      <c r="CU121" s="130"/>
      <c r="CV121" s="45">
        <f t="shared" si="90"/>
        <v>0.99831187621590189</v>
      </c>
      <c r="CW121" s="45">
        <f t="shared" si="91"/>
        <v>1.0000928908452531</v>
      </c>
      <c r="CX121" s="45">
        <f t="shared" si="92"/>
        <v>0.99961139301840252</v>
      </c>
      <c r="CY121" s="45">
        <f t="shared" si="93"/>
        <v>1.000143183281426</v>
      </c>
      <c r="CZ121" s="45">
        <f t="shared" si="94"/>
        <v>0.99985727161896065</v>
      </c>
      <c r="DA121" s="45">
        <f t="shared" si="95"/>
        <v>0.99978991113460947</v>
      </c>
      <c r="DB121" s="45">
        <f t="shared" si="96"/>
        <v>0.99988358469574079</v>
      </c>
      <c r="DC121" s="45">
        <f t="shared" si="97"/>
        <v>0.99996486410425822</v>
      </c>
      <c r="DD121" s="45">
        <f t="shared" si="98"/>
        <v>0.9982267731804505</v>
      </c>
      <c r="DE121" s="45">
        <f t="shared" si="99"/>
        <v>0.99822677318045072</v>
      </c>
      <c r="DF121" s="45">
        <f t="shared" si="100"/>
        <v>0.99801705685027076</v>
      </c>
      <c r="DG121" s="45">
        <f t="shared" si="101"/>
        <v>0.99786581024992838</v>
      </c>
      <c r="DH121" s="45">
        <f t="shared" si="102"/>
        <v>0.99992865601846348</v>
      </c>
      <c r="DI121" s="45">
        <f t="shared" si="103"/>
        <v>0.99998601910684404</v>
      </c>
      <c r="DJ121" s="45">
        <f t="shared" si="104"/>
        <v>1.0000428722283403</v>
      </c>
    </row>
    <row r="122" spans="1:114" x14ac:dyDescent="0.2">
      <c r="A122" s="43">
        <v>236</v>
      </c>
      <c r="B122" s="43">
        <f t="shared" si="73"/>
        <v>509.15</v>
      </c>
      <c r="C122" s="44">
        <f t="shared" si="105"/>
        <v>1.9640577432976531</v>
      </c>
      <c r="E122" s="40">
        <f>'[4]methanogen M06-L TZVP smd redo'!I122</f>
        <v>1.6772299412577407</v>
      </c>
      <c r="F122" s="40">
        <f>'[4]methanogen M06-L TZVP smd redo'!N122</f>
        <v>1.5898655822066399</v>
      </c>
      <c r="G122" s="40">
        <f>'[4]methanogen M06-L TZVP smd redo'!S122</f>
        <v>1.9713074251137552</v>
      </c>
      <c r="H122" s="40">
        <f>'[4]methanogen M06-L TZVP smd redo'!AB122</f>
        <v>1.7684579586185745</v>
      </c>
      <c r="I122" s="40">
        <f>'[4]methanogen M06-L TZVP smd redo'!AS122</f>
        <v>1.9717076355887375</v>
      </c>
      <c r="J122" s="40">
        <f>'[4]methanogen M06-L TZVP smd redo'!BJ122</f>
        <v>2.0846378306889068</v>
      </c>
      <c r="K122" s="40">
        <f>'[4]methanogen M06-L TZVP smd redo'!EV122</f>
        <v>2.1279650334666833</v>
      </c>
      <c r="L122" s="40">
        <f>'[4]methanogen M06-L TZVP smd redo'!CL122</f>
        <v>2.0015141590319363</v>
      </c>
      <c r="M122" s="40">
        <f>'[4]methanogen M06-L TZVP smd redo'!DG122</f>
        <v>2.0156211146555858</v>
      </c>
      <c r="N122" s="40">
        <f>'[4]methanogen M06-L TZVP smd redo'!EC122</f>
        <v>2.0085713022832685</v>
      </c>
      <c r="AA122" s="40">
        <f t="shared" si="74"/>
        <v>2.209408276139905</v>
      </c>
      <c r="AB122" s="40"/>
      <c r="AC122" s="40">
        <f>EXP('d-beta'!Y123/1000)*'[3]methanogen M06-L TZVP smd redo'!EZ122</f>
        <v>3.6833180100959892</v>
      </c>
      <c r="AD122" s="40">
        <f>'[3]methanogen M06-L TZVP smd redo'!ET122</f>
        <v>1.9416</v>
      </c>
      <c r="AE122" s="40">
        <f>'[3]methanogen M06-L TZVP smd redo'!ER122</f>
        <v>1.08843</v>
      </c>
      <c r="AF122" s="40">
        <f>'[3]methanogen M06-L TZVP smd redo'!K122</f>
        <v>1.0775999999999999</v>
      </c>
      <c r="AG122" s="40">
        <f>'[3]methanogen M06-L TZVP smd redo'!J122</f>
        <v>3.2756400000000001</v>
      </c>
      <c r="AH122" s="40">
        <f>'[3]methanogen M06-L TZVP smd redo'!O122</f>
        <v>1.07372</v>
      </c>
      <c r="AI122" s="40">
        <f>'[3]methanogen M06-L TZVP smd redo'!N122</f>
        <v>3.1751200000000002</v>
      </c>
      <c r="AJ122" s="40">
        <f>'[3]methanogen M06-L TZVP smd redo'!S122</f>
        <v>1.07525</v>
      </c>
      <c r="AK122" s="40">
        <f>'[3]methanogen M06-L TZVP smd redo'!R122</f>
        <v>3.3279200000000002</v>
      </c>
      <c r="AL122" s="40">
        <f>'[3]methanogen M06-L TZVP smd redo'!Y122</f>
        <v>1.06623</v>
      </c>
      <c r="AM122" s="40">
        <f>'[3]methanogen M06-L TZVP smd redo'!W122</f>
        <v>3.40191</v>
      </c>
      <c r="AN122" s="40">
        <f>'[3]methanogen M06-L TZVP smd redo'!V122</f>
        <v>3.39012</v>
      </c>
      <c r="AO122" s="40">
        <f>'[3]methanogen M06-L TZVP smd redo'!AK122</f>
        <v>1.0617799999999999</v>
      </c>
      <c r="AP122" s="40">
        <f>PRODUCT('[3]methanogen M06-L TZVP smd redo'!AD122:AF122)^(1/3)</f>
        <v>3.3267586063930485</v>
      </c>
      <c r="AQ122" s="40">
        <f>'[3]methanogen M06-L TZVP smd redo'!BA122</f>
        <v>1.0537000000000001</v>
      </c>
      <c r="AR122" s="40">
        <f>PRODUCT('[3]methanogen M06-L TZVP smd redo'!AT122:AV122)^(1/3)</f>
        <v>3.2699544247768531</v>
      </c>
      <c r="AS122" s="41">
        <f>'[3]methanogen M06-L TZVP smd redo'!FO122</f>
        <v>1.0562800000000001</v>
      </c>
      <c r="AT122" s="40">
        <f>'[3]methanogen M06-L TZVP smd redo'!FK122</f>
        <v>3.24342</v>
      </c>
      <c r="AU122" s="40">
        <f>'[3]methanogen M06-L TZVP smd redo'!CD122</f>
        <v>3.24065</v>
      </c>
      <c r="AV122" s="40">
        <f>'[3]methanogen M06-L TZVP smd redo'!CG122</f>
        <v>2.3317899999999998</v>
      </c>
      <c r="AW122" s="40">
        <f>'[3]methanogen M06-L TZVP smd redo'!CK122</f>
        <v>1.0602400000000001</v>
      </c>
      <c r="AX122" s="40">
        <f>PRODUCT('[3]methanogen M06-L TZVP smd redo'!CN122:CP122)^(1/3)</f>
        <v>3.2397980960919504</v>
      </c>
      <c r="AY122" s="40">
        <f>'[3]methanogen M06-L TZVP smd redo'!DH122</f>
        <v>1.0604800000000001</v>
      </c>
      <c r="AZ122" s="40">
        <f>PRODUCT('[3]methanogen M06-L TZVP smd redo'!DJ122:DL122)^(1/3)</f>
        <v>3.2553083391007909</v>
      </c>
      <c r="BA122" s="40">
        <f>'[3]methanogen M06-L TZVP smd redo'!EI122</f>
        <v>1.06341</v>
      </c>
      <c r="BB122" s="40">
        <f>PRODUCT('[3]methanogen M06-L TZVP smd redo'!EJ122:EL122)^(1/3)</f>
        <v>3.3601779398154861</v>
      </c>
      <c r="BC122" s="40"/>
      <c r="BD122" s="44">
        <f>'[4]methanogen M06-L TZVP smd redo'!H122</f>
        <v>3.5357500000000002</v>
      </c>
      <c r="BE122" s="44">
        <f>'[4]methanogen M06-L TZVP smd redo'!M122</f>
        <v>3.4146100000000001</v>
      </c>
      <c r="BF122" s="44">
        <f>'[4]methanogen M06-L TZVP smd redo'!R122</f>
        <v>3.5853999999999999</v>
      </c>
      <c r="BG122" s="44">
        <f>'[4]methanogen M06-L TZVP smd redo'!Y122</f>
        <v>3.6210399999999998</v>
      </c>
      <c r="BH122" s="44">
        <f>'[4]methanogen M06-L TZVP smd redo'!Z122</f>
        <v>3.6338599999999999</v>
      </c>
      <c r="BI122" s="44">
        <f>PRODUCT('[4]methanogen M06-L TZVP smd redo'!AL122:AN122)^(1/3)</f>
        <v>3.5392503878864718</v>
      </c>
      <c r="BJ122" s="133">
        <f>PRODUCT('[4]methanogen M06-L TZVP smd redo'!BC122:BE122)^(1/3)</f>
        <v>3.4527337033023988</v>
      </c>
      <c r="BK122" s="133">
        <f>'[4]methanogen M06-L TZVP smd redo'!ER122</f>
        <v>3.4332500000000001</v>
      </c>
      <c r="BL122" s="40">
        <f>PRODUCT('[4]methanogen M06-L TZVP smd redo'!DZ122:EB122)^(1/3)</f>
        <v>3.5804239440037966</v>
      </c>
      <c r="BM122" s="40">
        <f>PRODUCT('[4]methanogen M06-L TZVP smd redo'!CI122:CK122)^(1/3)</f>
        <v>3.4418386615483896</v>
      </c>
      <c r="BN122" s="40">
        <f>PRODUCT('[4]methanogen M06-L TZVP smd redo'!DD122:DF122)^(1/3)</f>
        <v>3.4591476932707406</v>
      </c>
      <c r="BO122" s="40"/>
      <c r="BP122" s="45">
        <f t="shared" si="75"/>
        <v>1.1338566985020937</v>
      </c>
      <c r="BQ122" s="45">
        <f t="shared" si="76"/>
        <v>1.0354769651585394</v>
      </c>
      <c r="BR122" s="45">
        <f t="shared" si="77"/>
        <v>0.95236514754281254</v>
      </c>
      <c r="BS122" s="45">
        <f t="shared" si="78"/>
        <v>0.9866643183832069</v>
      </c>
      <c r="BT122" s="45">
        <f t="shared" si="79"/>
        <v>1.0267315396608676</v>
      </c>
      <c r="BU122" s="45">
        <f t="shared" si="80"/>
        <v>1.0231093037083399</v>
      </c>
      <c r="BV122" s="45">
        <f t="shared" si="81"/>
        <v>1.0250574449171459</v>
      </c>
      <c r="BW122" s="45">
        <f t="shared" si="82"/>
        <v>1.0056750027823196</v>
      </c>
      <c r="BX122" s="45">
        <f t="shared" si="83"/>
        <v>0.96229506233015938</v>
      </c>
      <c r="BY122" s="45">
        <f t="shared" si="84"/>
        <v>0.57654856063451387</v>
      </c>
      <c r="BZ122" s="45">
        <f t="shared" si="85"/>
        <v>0.97627403286473402</v>
      </c>
      <c r="CA122" s="45">
        <f t="shared" si="86"/>
        <v>0.71565051277943637</v>
      </c>
      <c r="CB122" s="45">
        <f t="shared" si="87"/>
        <v>1.03698235997154</v>
      </c>
      <c r="CC122" s="45">
        <f t="shared" si="88"/>
        <v>0.99499615707186395</v>
      </c>
      <c r="CD122" s="45">
        <f t="shared" si="89"/>
        <v>0.97736732758725042</v>
      </c>
      <c r="CE122" s="39"/>
      <c r="CF122" s="75">
        <f t="shared" si="106"/>
        <v>125.62482915649265</v>
      </c>
      <c r="CG122" s="75">
        <f t="shared" si="107"/>
        <v>34.862156467049793</v>
      </c>
      <c r="CH122" s="75">
        <f t="shared" si="108"/>
        <v>-48.806759387178694</v>
      </c>
      <c r="CI122" s="75">
        <f t="shared" si="109"/>
        <v>-13.42540035199297</v>
      </c>
      <c r="CJ122" s="75">
        <f t="shared" si="110"/>
        <v>26.380494302461564</v>
      </c>
      <c r="CK122" s="75">
        <f t="shared" si="111"/>
        <v>22.846327506547475</v>
      </c>
      <c r="CL122" s="75">
        <f t="shared" si="112"/>
        <v>24.748654841580958</v>
      </c>
      <c r="CM122" s="75">
        <f t="shared" si="113"/>
        <v>5.6589606182974217</v>
      </c>
      <c r="CN122" s="75">
        <f t="shared" si="114"/>
        <v>-38.434157745739022</v>
      </c>
      <c r="CO122" s="75">
        <f t="shared" si="115"/>
        <v>-550.69570928271685</v>
      </c>
      <c r="CP122" s="75">
        <f t="shared" si="116"/>
        <v>-24.011960600150189</v>
      </c>
      <c r="CQ122" s="75">
        <f t="shared" si="117"/>
        <v>-334.56334182951542</v>
      </c>
      <c r="CR122" s="75">
        <f t="shared" si="118"/>
        <v>36.314918467741514</v>
      </c>
      <c r="CS122" s="75">
        <f t="shared" si="119"/>
        <v>-5.0164040703354598</v>
      </c>
      <c r="CT122" s="75">
        <f t="shared" si="120"/>
        <v>-22.892722587709923</v>
      </c>
      <c r="CU122" s="130"/>
      <c r="CV122" s="45">
        <f t="shared" si="90"/>
        <v>0.9983255784487024</v>
      </c>
      <c r="CW122" s="45">
        <f t="shared" si="91"/>
        <v>1.0000872256819413</v>
      </c>
      <c r="CX122" s="45">
        <f t="shared" si="92"/>
        <v>0.99961930861684323</v>
      </c>
      <c r="CY122" s="45">
        <f t="shared" si="93"/>
        <v>1.0001400334796002</v>
      </c>
      <c r="CZ122" s="45">
        <f t="shared" si="94"/>
        <v>0.99985958676002451</v>
      </c>
      <c r="DA122" s="45">
        <f t="shared" si="95"/>
        <v>0.9997971502833648</v>
      </c>
      <c r="DB122" s="45">
        <f t="shared" si="96"/>
        <v>0.99988730473371557</v>
      </c>
      <c r="DC122" s="45">
        <f t="shared" si="97"/>
        <v>0.99995676480021556</v>
      </c>
      <c r="DD122" s="45">
        <f t="shared" si="98"/>
        <v>0.99823466396394422</v>
      </c>
      <c r="DE122" s="45">
        <f t="shared" si="99"/>
        <v>0.99823466396394422</v>
      </c>
      <c r="DF122" s="45">
        <f t="shared" si="100"/>
        <v>0.99803217234522357</v>
      </c>
      <c r="DG122" s="45">
        <f t="shared" si="101"/>
        <v>0.99787655358625216</v>
      </c>
      <c r="DH122" s="45">
        <f t="shared" si="102"/>
        <v>0.99992409171288121</v>
      </c>
      <c r="DI122" s="45">
        <f t="shared" si="103"/>
        <v>0.99998592142145659</v>
      </c>
      <c r="DJ122" s="45">
        <f t="shared" si="104"/>
        <v>1.0000438270649084</v>
      </c>
    </row>
    <row r="123" spans="1:114" x14ac:dyDescent="0.2">
      <c r="A123" s="43">
        <v>238</v>
      </c>
      <c r="B123" s="43">
        <f t="shared" si="73"/>
        <v>511.15</v>
      </c>
      <c r="C123" s="44">
        <f t="shared" si="105"/>
        <v>1.9563728846718185</v>
      </c>
      <c r="E123" s="40">
        <f>'[4]methanogen M06-L TZVP smd redo'!I123</f>
        <v>1.6656255395963715</v>
      </c>
      <c r="F123" s="40">
        <f>'[4]methanogen M06-L TZVP smd redo'!N123</f>
        <v>1.5699463399700964</v>
      </c>
      <c r="G123" s="40">
        <f>'[4]methanogen M06-L TZVP smd redo'!S123</f>
        <v>1.9606523843447299</v>
      </c>
      <c r="H123" s="40">
        <f>'[4]methanogen M06-L TZVP smd redo'!AB123</f>
        <v>1.7512057581363649</v>
      </c>
      <c r="I123" s="40">
        <f>'[4]methanogen M06-L TZVP smd redo'!AS123</f>
        <v>1.9484393867010841</v>
      </c>
      <c r="J123" s="40">
        <f>'[4]methanogen M06-L TZVP smd redo'!BJ123</f>
        <v>2.0702110572787813</v>
      </c>
      <c r="K123" s="40">
        <f>'[4]methanogen M06-L TZVP smd redo'!EV123</f>
        <v>2.1094181637759668</v>
      </c>
      <c r="L123" s="40">
        <f>'[4]methanogen M06-L TZVP smd redo'!CL123</f>
        <v>1.9821575312544137</v>
      </c>
      <c r="M123" s="40">
        <f>'[4]methanogen M06-L TZVP smd redo'!DG123</f>
        <v>1.994186768483841</v>
      </c>
      <c r="N123" s="40">
        <f>'[4]methanogen M06-L TZVP smd redo'!EC123</f>
        <v>1.9916281259979574</v>
      </c>
      <c r="AA123" s="40">
        <f t="shared" si="74"/>
        <v>2.1919421735595122</v>
      </c>
      <c r="AB123" s="40"/>
      <c r="AC123" s="40">
        <f>EXP('d-beta'!Y124/1000)*'[3]methanogen M06-L TZVP smd redo'!EZ123</f>
        <v>3.6580186521675766</v>
      </c>
      <c r="AD123" s="40">
        <f>'[3]methanogen M06-L TZVP smd redo'!ET123</f>
        <v>1.9354800000000001</v>
      </c>
      <c r="AE123" s="40">
        <f>'[3]methanogen M06-L TZVP smd redo'!ER123</f>
        <v>1.08789</v>
      </c>
      <c r="AF123" s="40">
        <f>'[3]methanogen M06-L TZVP smd redo'!K123</f>
        <v>1.0770900000000001</v>
      </c>
      <c r="AG123" s="40">
        <f>'[3]methanogen M06-L TZVP smd redo'!J123</f>
        <v>3.2531300000000001</v>
      </c>
      <c r="AH123" s="40">
        <f>'[3]methanogen M06-L TZVP smd redo'!O123</f>
        <v>1.07324</v>
      </c>
      <c r="AI123" s="40">
        <f>'[3]methanogen M06-L TZVP smd redo'!N123</f>
        <v>3.1536900000000001</v>
      </c>
      <c r="AJ123" s="40">
        <f>'[3]methanogen M06-L TZVP smd redo'!S123</f>
        <v>1.0747500000000001</v>
      </c>
      <c r="AK123" s="40">
        <f>'[3]methanogen M06-L TZVP smd redo'!R123</f>
        <v>3.3050899999999999</v>
      </c>
      <c r="AL123" s="40">
        <f>'[3]methanogen M06-L TZVP smd redo'!Y123</f>
        <v>1.06579</v>
      </c>
      <c r="AM123" s="40">
        <f>'[3]methanogen M06-L TZVP smd redo'!W123</f>
        <v>3.3775400000000002</v>
      </c>
      <c r="AN123" s="40">
        <f>'[3]methanogen M06-L TZVP smd redo'!V123</f>
        <v>3.3658299999999999</v>
      </c>
      <c r="AO123" s="40">
        <f>'[3]methanogen M06-L TZVP smd redo'!AK123</f>
        <v>1.0613999999999999</v>
      </c>
      <c r="AP123" s="40">
        <f>PRODUCT('[3]methanogen M06-L TZVP smd redo'!AD123:AF123)^(1/3)</f>
        <v>3.3037989741653981</v>
      </c>
      <c r="AQ123" s="40">
        <f>'[3]methanogen M06-L TZVP smd redo'!BA123</f>
        <v>1.0533699999999999</v>
      </c>
      <c r="AR123" s="40">
        <f>PRODUCT('[3]methanogen M06-L TZVP smd redo'!AT123:AV123)^(1/3)</f>
        <v>3.2478312032294414</v>
      </c>
      <c r="AS123" s="41">
        <f>'[3]methanogen M06-L TZVP smd redo'!FO123</f>
        <v>1.05596</v>
      </c>
      <c r="AT123" s="40">
        <f>'[3]methanogen M06-L TZVP smd redo'!FK123</f>
        <v>3.222</v>
      </c>
      <c r="AU123" s="40">
        <f>'[3]methanogen M06-L TZVP smd redo'!CD123</f>
        <v>3.2184499999999998</v>
      </c>
      <c r="AV123" s="40">
        <f>'[3]methanogen M06-L TZVP smd redo'!CG123</f>
        <v>2.32036</v>
      </c>
      <c r="AW123" s="40">
        <f>'[3]methanogen M06-L TZVP smd redo'!CK123</f>
        <v>1.0598700000000001</v>
      </c>
      <c r="AX123" s="40">
        <f>PRODUCT('[3]methanogen M06-L TZVP smd redo'!CN123:CP123)^(1/3)</f>
        <v>3.2180895801613398</v>
      </c>
      <c r="AY123" s="40">
        <f>'[3]methanogen M06-L TZVP smd redo'!DH123</f>
        <v>1.0601100000000001</v>
      </c>
      <c r="AZ123" s="40">
        <f>PRODUCT('[3]methanogen M06-L TZVP smd redo'!DJ123:DL123)^(1/3)</f>
        <v>3.2334230328708151</v>
      </c>
      <c r="BA123" s="40">
        <f>'[3]methanogen M06-L TZVP smd redo'!EI123</f>
        <v>1.0630200000000001</v>
      </c>
      <c r="BB123" s="40">
        <f>PRODUCT('[3]methanogen M06-L TZVP smd redo'!EJ123:EL123)^(1/3)</f>
        <v>3.3368024933126348</v>
      </c>
      <c r="BC123" s="40"/>
      <c r="BD123" s="44">
        <f>'[4]methanogen M06-L TZVP smd redo'!H123</f>
        <v>3.5097499999999999</v>
      </c>
      <c r="BE123" s="44">
        <f>'[4]methanogen M06-L TZVP smd redo'!M123</f>
        <v>3.38998</v>
      </c>
      <c r="BF123" s="44">
        <f>'[4]methanogen M06-L TZVP smd redo'!R123</f>
        <v>3.55911</v>
      </c>
      <c r="BG123" s="44">
        <f>'[4]methanogen M06-L TZVP smd redo'!Y123</f>
        <v>3.59355</v>
      </c>
      <c r="BH123" s="44">
        <f>'[4]methanogen M06-L TZVP smd redo'!Z123</f>
        <v>3.60629</v>
      </c>
      <c r="BI123" s="44">
        <f>PRODUCT('[4]methanogen M06-L TZVP smd redo'!AL123:AN123)^(1/3)</f>
        <v>3.5134847305018457</v>
      </c>
      <c r="BJ123" s="133">
        <f>PRODUCT('[4]methanogen M06-L TZVP smd redo'!BC123:BE123)^(1/3)</f>
        <v>3.428250494274105</v>
      </c>
      <c r="BK123" s="133">
        <f>'[4]methanogen M06-L TZVP smd redo'!ER123</f>
        <v>3.4094799999999998</v>
      </c>
      <c r="BL123" s="40">
        <f>PRODUCT('[4]methanogen M06-L TZVP smd redo'!DZ123:EB123)^(1/3)</f>
        <v>3.5541522662420575</v>
      </c>
      <c r="BM123" s="40">
        <f>PRODUCT('[4]methanogen M06-L TZVP smd redo'!CI123:CK123)^(1/3)</f>
        <v>3.417517260214157</v>
      </c>
      <c r="BN123" s="40">
        <f>PRODUCT('[4]methanogen M06-L TZVP smd redo'!DD123:DF123)^(1/3)</f>
        <v>3.4346197330569224</v>
      </c>
      <c r="BO123" s="40"/>
      <c r="BP123" s="45">
        <f t="shared" si="75"/>
        <v>1.1338476847372563</v>
      </c>
      <c r="BQ123" s="45">
        <f t="shared" si="76"/>
        <v>1.0353305919208962</v>
      </c>
      <c r="BR123" s="45">
        <f t="shared" si="77"/>
        <v>0.95247969295694712</v>
      </c>
      <c r="BS123" s="45">
        <f t="shared" si="78"/>
        <v>0.98691730282367751</v>
      </c>
      <c r="BT123" s="45">
        <f t="shared" si="79"/>
        <v>1.0264140238585577</v>
      </c>
      <c r="BU123" s="45">
        <f t="shared" si="80"/>
        <v>1.0227879941538036</v>
      </c>
      <c r="BV123" s="45">
        <f t="shared" si="81"/>
        <v>1.0248623128240191</v>
      </c>
      <c r="BW123" s="45">
        <f t="shared" si="82"/>
        <v>1.0055053833059895</v>
      </c>
      <c r="BX123" s="45">
        <f t="shared" si="83"/>
        <v>0.96256602454397455</v>
      </c>
      <c r="BY123" s="45">
        <f t="shared" si="84"/>
        <v>0.57885854656259139</v>
      </c>
      <c r="BZ123" s="45">
        <f t="shared" si="85"/>
        <v>0.97629336360031682</v>
      </c>
      <c r="CA123" s="45">
        <f t="shared" si="86"/>
        <v>0.71688281298027845</v>
      </c>
      <c r="CB123" s="45">
        <f t="shared" si="87"/>
        <v>1.0367247878118109</v>
      </c>
      <c r="CC123" s="45">
        <f t="shared" si="88"/>
        <v>0.99502056292341168</v>
      </c>
      <c r="CD123" s="45">
        <f t="shared" si="89"/>
        <v>0.97755362453684014</v>
      </c>
      <c r="CE123" s="39"/>
      <c r="CF123" s="75">
        <f t="shared" si="106"/>
        <v>125.6168794740701</v>
      </c>
      <c r="CG123" s="75">
        <f t="shared" si="107"/>
        <v>34.720788199982593</v>
      </c>
      <c r="CH123" s="75">
        <f t="shared" si="108"/>
        <v>-48.68649193878894</v>
      </c>
      <c r="CI123" s="75">
        <f t="shared" si="109"/>
        <v>-13.169029458448117</v>
      </c>
      <c r="CJ123" s="75">
        <f t="shared" si="110"/>
        <v>26.071197377311403</v>
      </c>
      <c r="CK123" s="75">
        <f t="shared" si="111"/>
        <v>22.532226151104378</v>
      </c>
      <c r="CL123" s="75">
        <f t="shared" si="112"/>
        <v>24.558274615253254</v>
      </c>
      <c r="CM123" s="75">
        <f t="shared" si="113"/>
        <v>5.4902840759986304</v>
      </c>
      <c r="CN123" s="75">
        <f t="shared" si="114"/>
        <v>-38.152618244054764</v>
      </c>
      <c r="CO123" s="75">
        <f t="shared" si="115"/>
        <v>-546.69713771176237</v>
      </c>
      <c r="CP123" s="75">
        <f t="shared" si="116"/>
        <v>-23.992160274058058</v>
      </c>
      <c r="CQ123" s="75">
        <f t="shared" si="117"/>
        <v>-332.84289249316174</v>
      </c>
      <c r="CR123" s="75">
        <f t="shared" si="118"/>
        <v>36.066501364748916</v>
      </c>
      <c r="CS123" s="75">
        <f t="shared" si="119"/>
        <v>-4.9918757824032784</v>
      </c>
      <c r="CT123" s="75">
        <f t="shared" si="120"/>
        <v>-22.70212976609098</v>
      </c>
      <c r="CU123" s="130"/>
      <c r="CV123" s="45">
        <f t="shared" si="90"/>
        <v>0.99833714415556707</v>
      </c>
      <c r="CW123" s="45">
        <f t="shared" si="91"/>
        <v>1.0000955292238707</v>
      </c>
      <c r="CX123" s="45">
        <f t="shared" si="92"/>
        <v>0.99961005849536633</v>
      </c>
      <c r="CY123" s="45">
        <f t="shared" si="93"/>
        <v>1.0001431420652276</v>
      </c>
      <c r="CZ123" s="45">
        <f t="shared" si="94"/>
        <v>0.99986906592457991</v>
      </c>
      <c r="DA123" s="45">
        <f t="shared" si="95"/>
        <v>0.99980314992188069</v>
      </c>
      <c r="DB123" s="45">
        <f t="shared" si="96"/>
        <v>0.99987847990167356</v>
      </c>
      <c r="DC123" s="45">
        <f t="shared" si="97"/>
        <v>0.9999608754235948</v>
      </c>
      <c r="DD123" s="45">
        <f t="shared" si="98"/>
        <v>0.9982518556023986</v>
      </c>
      <c r="DE123" s="45">
        <f t="shared" si="99"/>
        <v>0.99825185560239882</v>
      </c>
      <c r="DF123" s="45">
        <f t="shared" si="100"/>
        <v>0.99805534964664067</v>
      </c>
      <c r="DG123" s="45">
        <f t="shared" si="101"/>
        <v>0.99789502211480929</v>
      </c>
      <c r="DH123" s="45">
        <f t="shared" si="102"/>
        <v>0.99992157941587967</v>
      </c>
      <c r="DI123" s="45">
        <f t="shared" si="103"/>
        <v>0.99998799470357402</v>
      </c>
      <c r="DJ123" s="45">
        <f t="shared" si="104"/>
        <v>1.0000456584191204</v>
      </c>
    </row>
    <row r="124" spans="1:114" x14ac:dyDescent="0.2">
      <c r="A124" s="43">
        <v>240</v>
      </c>
      <c r="B124" s="43">
        <f t="shared" si="73"/>
        <v>513.15</v>
      </c>
      <c r="C124" s="44">
        <f t="shared" si="105"/>
        <v>1.9487479294553249</v>
      </c>
      <c r="E124" s="40">
        <f>'[4]methanogen M06-L TZVP smd redo'!I124</f>
        <v>1.6501719777908264</v>
      </c>
      <c r="F124" s="40">
        <f>'[4]methanogen M06-L TZVP smd redo'!N124</f>
        <v>1.5632659535604887</v>
      </c>
      <c r="G124" s="40">
        <f>'[4]methanogen M06-L TZVP smd redo'!S124</f>
        <v>1.9432461888329033</v>
      </c>
      <c r="H124" s="40">
        <f>'[4]methanogen M06-L TZVP smd redo'!AB124</f>
        <v>1.7335690187061381</v>
      </c>
      <c r="I124" s="40">
        <f>'[4]methanogen M06-L TZVP smd redo'!AS124</f>
        <v>1.9390518217423658</v>
      </c>
      <c r="J124" s="40">
        <f>'[4]methanogen M06-L TZVP smd redo'!BJ124</f>
        <v>2.0469119069743691</v>
      </c>
      <c r="K124" s="40">
        <f>'[4]methanogen M06-L TZVP smd redo'!EV124</f>
        <v>2.096036270900159</v>
      </c>
      <c r="L124" s="40">
        <f>'[4]methanogen M06-L TZVP smd redo'!CL124</f>
        <v>1.9644718016245122</v>
      </c>
      <c r="M124" s="40">
        <f>'[4]methanogen M06-L TZVP smd redo'!DG124</f>
        <v>1.985771826942706</v>
      </c>
      <c r="N124" s="40">
        <f>'[4]methanogen M06-L TZVP smd redo'!EC124</f>
        <v>1.9766810492602982</v>
      </c>
      <c r="AA124" s="40">
        <f t="shared" si="74"/>
        <v>2.1746576397909818</v>
      </c>
      <c r="AB124" s="40"/>
      <c r="AC124" s="40">
        <f>EXP('d-beta'!Y125/1000)*'[3]methanogen M06-L TZVP smd redo'!EZ124</f>
        <v>3.6330983400921415</v>
      </c>
      <c r="AD124" s="40">
        <f>'[3]methanogen M06-L TZVP smd redo'!ET124</f>
        <v>1.92943</v>
      </c>
      <c r="AE124" s="40">
        <f>'[3]methanogen M06-L TZVP smd redo'!ER124</f>
        <v>1.08735</v>
      </c>
      <c r="AF124" s="40">
        <f>'[3]methanogen M06-L TZVP smd redo'!K124</f>
        <v>1.0765899999999999</v>
      </c>
      <c r="AG124" s="40">
        <f>'[3]methanogen M06-L TZVP smd redo'!J124</f>
        <v>3.2309700000000001</v>
      </c>
      <c r="AH124" s="40">
        <f>'[3]methanogen M06-L TZVP smd redo'!O124</f>
        <v>1.0727500000000001</v>
      </c>
      <c r="AI124" s="40">
        <f>'[3]methanogen M06-L TZVP smd redo'!N124</f>
        <v>3.1326000000000001</v>
      </c>
      <c r="AJ124" s="40">
        <f>'[3]methanogen M06-L TZVP smd redo'!S124</f>
        <v>1.07426</v>
      </c>
      <c r="AK124" s="40">
        <f>'[3]methanogen M06-L TZVP smd redo'!R124</f>
        <v>3.2826200000000001</v>
      </c>
      <c r="AL124" s="40">
        <f>'[3]methanogen M06-L TZVP smd redo'!Y124</f>
        <v>1.0653600000000001</v>
      </c>
      <c r="AM124" s="40">
        <f>'[3]methanogen M06-L TZVP smd redo'!W124</f>
        <v>3.3535599999999999</v>
      </c>
      <c r="AN124" s="40">
        <f>'[3]methanogen M06-L TZVP smd redo'!V124</f>
        <v>3.34192</v>
      </c>
      <c r="AO124" s="40">
        <f>'[3]methanogen M06-L TZVP smd redo'!AK124</f>
        <v>1.06101</v>
      </c>
      <c r="AP124" s="40">
        <f>PRODUCT('[3]methanogen M06-L TZVP smd redo'!AD124:AF124)^(1/3)</f>
        <v>3.2811958401578445</v>
      </c>
      <c r="AQ124" s="40">
        <f>'[3]methanogen M06-L TZVP smd redo'!BA124</f>
        <v>1.05305</v>
      </c>
      <c r="AR124" s="40">
        <f>PRODUCT('[3]methanogen M06-L TZVP smd redo'!AT124:AV124)^(1/3)</f>
        <v>3.2260546457590538</v>
      </c>
      <c r="AS124" s="41">
        <f>'[3]methanogen M06-L TZVP smd redo'!FO124</f>
        <v>1.0556399999999999</v>
      </c>
      <c r="AT124" s="40">
        <f>'[3]methanogen M06-L TZVP smd redo'!FK124</f>
        <v>3.2008899999999998</v>
      </c>
      <c r="AU124" s="40">
        <f>'[3]methanogen M06-L TZVP smd redo'!CD124</f>
        <v>3.19659</v>
      </c>
      <c r="AV124" s="40">
        <f>'[3]methanogen M06-L TZVP smd redo'!CG124</f>
        <v>2.3090899999999999</v>
      </c>
      <c r="AW124" s="40">
        <f>'[3]methanogen M06-L TZVP smd redo'!CK124</f>
        <v>1.0595000000000001</v>
      </c>
      <c r="AX124" s="40">
        <f>PRODUCT('[3]methanogen M06-L TZVP smd redo'!CN124:CP124)^(1/3)</f>
        <v>3.1967143744994191</v>
      </c>
      <c r="AY124" s="40">
        <f>'[3]methanogen M06-L TZVP smd redo'!DH124</f>
        <v>1.0597300000000001</v>
      </c>
      <c r="AZ124" s="40">
        <f>PRODUCT('[3]methanogen M06-L TZVP smd redo'!DJ124:DL124)^(1/3)</f>
        <v>3.2118708724344422</v>
      </c>
      <c r="BA124" s="40">
        <f>'[3]methanogen M06-L TZVP smd redo'!EI124</f>
        <v>1.06263</v>
      </c>
      <c r="BB124" s="40">
        <f>PRODUCT('[3]methanogen M06-L TZVP smd redo'!EJ124:EL124)^(1/3)</f>
        <v>3.3137936110087036</v>
      </c>
      <c r="BC124" s="40"/>
      <c r="BD124" s="44">
        <f>'[4]methanogen M06-L TZVP smd redo'!H124</f>
        <v>3.4841700000000002</v>
      </c>
      <c r="BE124" s="44">
        <f>'[4]methanogen M06-L TZVP smd redo'!M124</f>
        <v>3.3657499999999998</v>
      </c>
      <c r="BF124" s="44">
        <f>'[4]methanogen M06-L TZVP smd redo'!R124</f>
        <v>3.5332400000000002</v>
      </c>
      <c r="BG124" s="44">
        <f>'[4]methanogen M06-L TZVP smd redo'!Y124</f>
        <v>3.5665200000000001</v>
      </c>
      <c r="BH124" s="44">
        <f>'[4]methanogen M06-L TZVP smd redo'!Z124</f>
        <v>3.5791599999999999</v>
      </c>
      <c r="BI124" s="44">
        <f>PRODUCT('[4]methanogen M06-L TZVP smd redo'!AL124:AN124)^(1/3)</f>
        <v>3.4881321776963663</v>
      </c>
      <c r="BJ124" s="133">
        <f>PRODUCT('[4]methanogen M06-L TZVP smd redo'!BC124:BE124)^(1/3)</f>
        <v>3.4041506073883583</v>
      </c>
      <c r="BK124" s="133">
        <f>'[4]methanogen M06-L TZVP smd redo'!ER124</f>
        <v>3.3860700000000001</v>
      </c>
      <c r="BL124" s="40">
        <f>PRODUCT('[4]methanogen M06-L TZVP smd redo'!DZ124:EB124)^(1/3)</f>
        <v>3.5282970640034161</v>
      </c>
      <c r="BM124" s="40">
        <f>PRODUCT('[4]methanogen M06-L TZVP smd redo'!CI124:CK124)^(1/3)</f>
        <v>3.393572386415856</v>
      </c>
      <c r="BN124" s="40">
        <f>PRODUCT('[4]methanogen M06-L TZVP smd redo'!DD124:DF124)^(1/3)</f>
        <v>3.4104749228250992</v>
      </c>
      <c r="BO124" s="40"/>
      <c r="BP124" s="45">
        <f t="shared" si="75"/>
        <v>1.1338279934960664</v>
      </c>
      <c r="BQ124" s="45">
        <f t="shared" si="76"/>
        <v>1.0351838371833917</v>
      </c>
      <c r="BR124" s="45">
        <f t="shared" si="77"/>
        <v>0.95259591762801277</v>
      </c>
      <c r="BS124" s="45">
        <f t="shared" si="78"/>
        <v>0.987170174007309</v>
      </c>
      <c r="BT124" s="45">
        <f t="shared" si="79"/>
        <v>1.0260964371951495</v>
      </c>
      <c r="BU124" s="45">
        <f t="shared" si="80"/>
        <v>1.0224727213047879</v>
      </c>
      <c r="BV124" s="45">
        <f t="shared" si="81"/>
        <v>1.0246703451150883</v>
      </c>
      <c r="BW124" s="45">
        <f t="shared" si="82"/>
        <v>1.0053397027788433</v>
      </c>
      <c r="BX124" s="45">
        <f t="shared" si="83"/>
        <v>0.96283457639379566</v>
      </c>
      <c r="BY124" s="45">
        <f t="shared" si="84"/>
        <v>0.58115739482745088</v>
      </c>
      <c r="BZ124" s="45">
        <f t="shared" si="85"/>
        <v>0.9763159619281041</v>
      </c>
      <c r="CA124" s="45">
        <f t="shared" si="86"/>
        <v>0.71811487196070956</v>
      </c>
      <c r="CB124" s="45">
        <f t="shared" si="87"/>
        <v>1.0364691433879603</v>
      </c>
      <c r="CC124" s="45">
        <f t="shared" si="88"/>
        <v>0.99504393470360375</v>
      </c>
      <c r="CD124" s="45">
        <f t="shared" si="89"/>
        <v>0.97773672243046894</v>
      </c>
      <c r="CE124" s="39"/>
      <c r="CF124" s="75">
        <f t="shared" si="106"/>
        <v>125.59951258040067</v>
      </c>
      <c r="CG124" s="75">
        <f t="shared" si="107"/>
        <v>34.579031411730014</v>
      </c>
      <c r="CH124" s="75">
        <f t="shared" si="108"/>
        <v>-48.564476129480305</v>
      </c>
      <c r="CI124" s="75">
        <f t="shared" si="109"/>
        <v>-12.91283900287571</v>
      </c>
      <c r="CJ124" s="75">
        <f t="shared" si="110"/>
        <v>25.76173569907014</v>
      </c>
      <c r="CK124" s="75">
        <f t="shared" si="111"/>
        <v>22.223930148418866</v>
      </c>
      <c r="CL124" s="75">
        <f t="shared" si="112"/>
        <v>24.370946339464542</v>
      </c>
      <c r="CM124" s="75">
        <f t="shared" si="113"/>
        <v>5.3254971128779038</v>
      </c>
      <c r="CN124" s="75">
        <f t="shared" si="114"/>
        <v>-37.873661385485384</v>
      </c>
      <c r="CO124" s="75">
        <f t="shared" si="115"/>
        <v>-542.73365550043241</v>
      </c>
      <c r="CP124" s="75">
        <f t="shared" si="116"/>
        <v>-23.969013475061619</v>
      </c>
      <c r="CQ124" s="75">
        <f t="shared" si="117"/>
        <v>-331.1257339275399</v>
      </c>
      <c r="CR124" s="75">
        <f t="shared" si="118"/>
        <v>35.819882443769941</v>
      </c>
      <c r="CS124" s="75">
        <f t="shared" si="119"/>
        <v>-4.9683873173600439</v>
      </c>
      <c r="CT124" s="75">
        <f t="shared" si="120"/>
        <v>-22.51484515698116</v>
      </c>
      <c r="CU124" s="130"/>
      <c r="CV124" s="45">
        <f t="shared" si="90"/>
        <v>0.9983525466036387</v>
      </c>
      <c r="CW124" s="45">
        <f t="shared" si="91"/>
        <v>1.0000867703790508</v>
      </c>
      <c r="CX124" s="45">
        <f t="shared" si="92"/>
        <v>0.99962075672777118</v>
      </c>
      <c r="CY124" s="45">
        <f t="shared" si="93"/>
        <v>1.0001484739042616</v>
      </c>
      <c r="CZ124" s="45">
        <f t="shared" si="94"/>
        <v>0.99985573376524473</v>
      </c>
      <c r="DA124" s="45">
        <f t="shared" si="95"/>
        <v>0.99979491486766314</v>
      </c>
      <c r="DB124" s="45">
        <f t="shared" si="96"/>
        <v>0.9998923602438663</v>
      </c>
      <c r="DC124" s="45">
        <f t="shared" si="97"/>
        <v>0.99995097838715297</v>
      </c>
      <c r="DD124" s="45">
        <f t="shared" si="98"/>
        <v>0.99826943104202426</v>
      </c>
      <c r="DE124" s="45">
        <f t="shared" si="99"/>
        <v>0.99826943104202426</v>
      </c>
      <c r="DF124" s="45">
        <f t="shared" si="100"/>
        <v>0.99806470082365117</v>
      </c>
      <c r="DG124" s="45">
        <f t="shared" si="101"/>
        <v>0.99790834790775118</v>
      </c>
      <c r="DH124" s="45">
        <f t="shared" si="102"/>
        <v>0.99992991260500896</v>
      </c>
      <c r="DI124" s="45">
        <f t="shared" si="103"/>
        <v>0.99997874218784621</v>
      </c>
      <c r="DJ124" s="45">
        <f t="shared" si="104"/>
        <v>1.0000466295880128</v>
      </c>
    </row>
    <row r="125" spans="1:114" x14ac:dyDescent="0.2">
      <c r="A125" s="43">
        <v>242</v>
      </c>
      <c r="B125" s="43">
        <f t="shared" si="73"/>
        <v>515.15</v>
      </c>
      <c r="C125" s="44">
        <f t="shared" si="105"/>
        <v>1.9411821799475881</v>
      </c>
      <c r="E125" s="40">
        <f>'[4]methanogen M06-L TZVP smd redo'!I125</f>
        <v>1.6408938986947064</v>
      </c>
      <c r="F125" s="40">
        <f>'[4]methanogen M06-L TZVP smd redo'!N125</f>
        <v>1.5520577721155338</v>
      </c>
      <c r="G125" s="40">
        <f>'[4]methanogen M06-L TZVP smd redo'!S125</f>
        <v>1.9316945672815944</v>
      </c>
      <c r="H125" s="40">
        <f>'[4]methanogen M06-L TZVP smd redo'!AB125</f>
        <v>1.7168051960159136</v>
      </c>
      <c r="I125" s="40">
        <f>'[4]methanogen M06-L TZVP smd redo'!AS125</f>
        <v>1.9241982556694737</v>
      </c>
      <c r="J125" s="40">
        <f>'[4]methanogen M06-L TZVP smd redo'!BJ125</f>
        <v>2.0371803724177351</v>
      </c>
      <c r="K125" s="40">
        <f>'[4]methanogen M06-L TZVP smd redo'!EV125</f>
        <v>2.0723936702020662</v>
      </c>
      <c r="L125" s="40">
        <f>'[4]methanogen M06-L TZVP smd redo'!CL125</f>
        <v>1.9519400289922384</v>
      </c>
      <c r="M125" s="40">
        <f>'[4]methanogen M06-L TZVP smd redo'!DG125</f>
        <v>1.9698488185520002</v>
      </c>
      <c r="N125" s="40">
        <f>'[4]methanogen M06-L TZVP smd redo'!EC125</f>
        <v>1.9661874318128714</v>
      </c>
      <c r="AA125" s="40">
        <f t="shared" si="74"/>
        <v>2.157552286755859</v>
      </c>
      <c r="AB125" s="40"/>
      <c r="AC125" s="40">
        <f>EXP('d-beta'!Y126/1000)*'[3]methanogen M06-L TZVP smd redo'!EZ125</f>
        <v>3.6085663300754018</v>
      </c>
      <c r="AD125" s="40">
        <f>'[3]methanogen M06-L TZVP smd redo'!ET125</f>
        <v>1.92344</v>
      </c>
      <c r="AE125" s="40">
        <f>'[3]methanogen M06-L TZVP smd redo'!ER125</f>
        <v>1.0868199999999999</v>
      </c>
      <c r="AF125" s="40">
        <f>'[3]methanogen M06-L TZVP smd redo'!K125</f>
        <v>1.07609</v>
      </c>
      <c r="AG125" s="40">
        <f>'[3]methanogen M06-L TZVP smd redo'!J125</f>
        <v>3.2091400000000001</v>
      </c>
      <c r="AH125" s="40">
        <f>'[3]methanogen M06-L TZVP smd redo'!O125</f>
        <v>1.0722700000000001</v>
      </c>
      <c r="AI125" s="40">
        <f>'[3]methanogen M06-L TZVP smd redo'!N125</f>
        <v>3.1118199999999998</v>
      </c>
      <c r="AJ125" s="40">
        <f>'[3]methanogen M06-L TZVP smd redo'!S125</f>
        <v>1.0737699999999999</v>
      </c>
      <c r="AK125" s="40">
        <f>'[3]methanogen M06-L TZVP smd redo'!R125</f>
        <v>3.2605</v>
      </c>
      <c r="AL125" s="40">
        <f>'[3]methanogen M06-L TZVP smd redo'!Y125</f>
        <v>1.0649299999999999</v>
      </c>
      <c r="AM125" s="40">
        <f>'[3]methanogen M06-L TZVP smd redo'!W125</f>
        <v>3.3299500000000002</v>
      </c>
      <c r="AN125" s="40">
        <f>'[3]methanogen M06-L TZVP smd redo'!V125</f>
        <v>3.31839</v>
      </c>
      <c r="AO125" s="40">
        <f>'[3]methanogen M06-L TZVP smd redo'!AK125</f>
        <v>1.06063</v>
      </c>
      <c r="AP125" s="40">
        <f>PRODUCT('[3]methanogen M06-L TZVP smd redo'!AD125:AF125)^(1/3)</f>
        <v>3.2589359249268539</v>
      </c>
      <c r="AQ125" s="40">
        <f>'[3]methanogen M06-L TZVP smd redo'!BA125</f>
        <v>1.0527200000000001</v>
      </c>
      <c r="AR125" s="40">
        <f>PRODUCT('[3]methanogen M06-L TZVP smd redo'!AT125:AV125)^(1/3)</f>
        <v>3.2046047474204182</v>
      </c>
      <c r="AS125" s="41">
        <f>'[3]methanogen M06-L TZVP smd redo'!FO125</f>
        <v>1.0553300000000001</v>
      </c>
      <c r="AT125" s="40">
        <f>'[3]methanogen M06-L TZVP smd redo'!FK125</f>
        <v>3.1800999999999999</v>
      </c>
      <c r="AU125" s="40">
        <f>'[3]methanogen M06-L TZVP smd redo'!CD125</f>
        <v>3.1750699999999998</v>
      </c>
      <c r="AV125" s="40">
        <f>'[3]methanogen M06-L TZVP smd redo'!CG125</f>
        <v>2.2979599999999998</v>
      </c>
      <c r="AW125" s="40">
        <f>'[3]methanogen M06-L TZVP smd redo'!CK125</f>
        <v>1.0591299999999999</v>
      </c>
      <c r="AX125" s="40">
        <f>PRODUCT('[3]methanogen M06-L TZVP smd redo'!CN125:CP125)^(1/3)</f>
        <v>3.1756556933447313</v>
      </c>
      <c r="AY125" s="40">
        <f>'[3]methanogen M06-L TZVP smd redo'!DH125</f>
        <v>1.0593600000000001</v>
      </c>
      <c r="AZ125" s="40">
        <f>PRODUCT('[3]methanogen M06-L TZVP smd redo'!DJ125:DL125)^(1/3)</f>
        <v>3.1906418579845459</v>
      </c>
      <c r="BA125" s="40">
        <f>'[3]methanogen M06-L TZVP smd redo'!EI125</f>
        <v>1.0622400000000001</v>
      </c>
      <c r="BB125" s="40">
        <f>PRODUCT('[3]methanogen M06-L TZVP smd redo'!EJ125:EL125)^(1/3)</f>
        <v>3.2911345644600383</v>
      </c>
      <c r="BC125" s="40"/>
      <c r="BD125" s="44">
        <f>'[4]methanogen M06-L TZVP smd redo'!H125</f>
        <v>3.45899</v>
      </c>
      <c r="BE125" s="44">
        <f>'[4]methanogen M06-L TZVP smd redo'!M125</f>
        <v>3.3418899999999998</v>
      </c>
      <c r="BF125" s="44">
        <f>'[4]methanogen M06-L TZVP smd redo'!R125</f>
        <v>3.50779</v>
      </c>
      <c r="BG125" s="44">
        <f>'[4]methanogen M06-L TZVP smd redo'!Y125</f>
        <v>3.53992</v>
      </c>
      <c r="BH125" s="44">
        <f>'[4]methanogen M06-L TZVP smd redo'!Z125</f>
        <v>3.5524800000000001</v>
      </c>
      <c r="BI125" s="44">
        <f>PRODUCT('[4]methanogen M06-L TZVP smd redo'!AL125:AN125)^(1/3)</f>
        <v>3.4631762498350347</v>
      </c>
      <c r="BJ125" s="133">
        <f>PRODUCT('[4]methanogen M06-L TZVP smd redo'!BC125:BE125)^(1/3)</f>
        <v>3.3804240426253331</v>
      </c>
      <c r="BK125" s="133">
        <f>'[4]methanogen M06-L TZVP smd redo'!ER125</f>
        <v>3.3630100000000001</v>
      </c>
      <c r="BL125" s="40">
        <f>PRODUCT('[4]methanogen M06-L TZVP smd redo'!DZ125:EB125)^(1/3)</f>
        <v>3.5028485214259142</v>
      </c>
      <c r="BM125" s="40">
        <f>PRODUCT('[4]methanogen M06-L TZVP smd redo'!CI125:CK125)^(1/3)</f>
        <v>3.3699974324664748</v>
      </c>
      <c r="BN125" s="40">
        <f>PRODUCT('[4]methanogen M06-L TZVP smd redo'!DD125:DF125)^(1/3)</f>
        <v>3.3866965232420041</v>
      </c>
      <c r="BO125" s="40"/>
      <c r="BP125" s="45">
        <f t="shared" si="75"/>
        <v>1.133817113912601</v>
      </c>
      <c r="BQ125" s="45">
        <f t="shared" si="76"/>
        <v>1.0350400521860386</v>
      </c>
      <c r="BR125" s="45">
        <f t="shared" si="77"/>
        <v>0.95270526456828941</v>
      </c>
      <c r="BS125" s="45">
        <f t="shared" si="78"/>
        <v>0.98742005584830872</v>
      </c>
      <c r="BT125" s="45">
        <f t="shared" si="79"/>
        <v>1.0257866604881052</v>
      </c>
      <c r="BU125" s="45">
        <f t="shared" si="80"/>
        <v>1.0221599319897798</v>
      </c>
      <c r="BV125" s="45">
        <f t="shared" si="81"/>
        <v>1.0244798303899867</v>
      </c>
      <c r="BW125" s="45">
        <f t="shared" si="82"/>
        <v>1.0051781120559657</v>
      </c>
      <c r="BX125" s="45">
        <f t="shared" si="83"/>
        <v>0.96309942425252526</v>
      </c>
      <c r="BY125" s="45">
        <f t="shared" si="84"/>
        <v>0.58344035142037109</v>
      </c>
      <c r="BZ125" s="45">
        <f t="shared" si="85"/>
        <v>0.97633705338013366</v>
      </c>
      <c r="CA125" s="45">
        <f t="shared" si="86"/>
        <v>0.71932835501529879</v>
      </c>
      <c r="CB125" s="45">
        <f t="shared" si="87"/>
        <v>1.0362157165068269</v>
      </c>
      <c r="CC125" s="45">
        <f t="shared" si="88"/>
        <v>0.99506920957903144</v>
      </c>
      <c r="CD125" s="45">
        <f t="shared" si="89"/>
        <v>0.97791630541567909</v>
      </c>
      <c r="CE125" s="39"/>
      <c r="CF125" s="75">
        <f t="shared" si="106"/>
        <v>125.58991708996878</v>
      </c>
      <c r="CG125" s="75">
        <f t="shared" si="107"/>
        <v>34.440123732881695</v>
      </c>
      <c r="CH125" s="75">
        <f t="shared" si="108"/>
        <v>-48.449694339159201</v>
      </c>
      <c r="CI125" s="75">
        <f t="shared" si="109"/>
        <v>-12.659741586960806</v>
      </c>
      <c r="CJ125" s="75">
        <f t="shared" si="110"/>
        <v>25.45979188000204</v>
      </c>
      <c r="CK125" s="75">
        <f t="shared" si="111"/>
        <v>21.917968765141353</v>
      </c>
      <c r="CL125" s="75">
        <f t="shared" si="112"/>
        <v>24.1850012311676</v>
      </c>
      <c r="CM125" s="75">
        <f t="shared" si="113"/>
        <v>5.1647517347139171</v>
      </c>
      <c r="CN125" s="75">
        <f t="shared" si="114"/>
        <v>-37.598628222033042</v>
      </c>
      <c r="CO125" s="75">
        <f t="shared" si="115"/>
        <v>-538.81305798155836</v>
      </c>
      <c r="CP125" s="75">
        <f t="shared" si="116"/>
        <v>-23.947410607716503</v>
      </c>
      <c r="CQ125" s="75">
        <f t="shared" si="117"/>
        <v>-329.4373425948101</v>
      </c>
      <c r="CR125" s="75">
        <f t="shared" si="118"/>
        <v>35.575342728833093</v>
      </c>
      <c r="CS125" s="75">
        <f t="shared" si="119"/>
        <v>-4.9429868766849347</v>
      </c>
      <c r="CT125" s="75">
        <f t="shared" si="120"/>
        <v>-22.331189893846165</v>
      </c>
      <c r="CU125" s="130"/>
      <c r="CV125" s="45">
        <f t="shared" si="90"/>
        <v>0.99836179422316929</v>
      </c>
      <c r="CW125" s="45">
        <f t="shared" si="91"/>
        <v>1.0000886984614428</v>
      </c>
      <c r="CX125" s="45">
        <f t="shared" si="92"/>
        <v>0.99962109513330644</v>
      </c>
      <c r="CY125" s="45">
        <f t="shared" si="93"/>
        <v>1.0001502495620405</v>
      </c>
      <c r="CZ125" s="45">
        <f t="shared" si="94"/>
        <v>0.999857253800438</v>
      </c>
      <c r="DA125" s="45">
        <f t="shared" si="95"/>
        <v>0.99979300523930414</v>
      </c>
      <c r="DB125" s="45">
        <f t="shared" si="96"/>
        <v>0.99988724758026792</v>
      </c>
      <c r="DC125" s="45">
        <f t="shared" si="97"/>
        <v>0.99996485952710934</v>
      </c>
      <c r="DD125" s="45">
        <f t="shared" si="98"/>
        <v>0.9982861371725914</v>
      </c>
      <c r="DE125" s="45">
        <f t="shared" si="99"/>
        <v>0.9982861371725914</v>
      </c>
      <c r="DF125" s="45">
        <f t="shared" si="100"/>
        <v>0.99807949717252109</v>
      </c>
      <c r="DG125" s="45">
        <f t="shared" si="101"/>
        <v>0.99793189226318102</v>
      </c>
      <c r="DH125" s="45">
        <f t="shared" si="102"/>
        <v>0.99992915139079097</v>
      </c>
      <c r="DI125" s="45">
        <f t="shared" si="103"/>
        <v>0.99998212641869344</v>
      </c>
      <c r="DJ125" s="45">
        <f t="shared" si="104"/>
        <v>1.0000455628908473</v>
      </c>
    </row>
    <row r="126" spans="1:114" x14ac:dyDescent="0.2">
      <c r="A126" s="43">
        <v>244</v>
      </c>
      <c r="B126" s="43">
        <f t="shared" si="73"/>
        <v>517.15</v>
      </c>
      <c r="C126" s="44">
        <f t="shared" si="105"/>
        <v>1.9336749492410326</v>
      </c>
      <c r="E126" s="40">
        <f>'[4]methanogen M06-L TZVP smd redo'!I126</f>
        <v>1.6253944614192939</v>
      </c>
      <c r="F126" s="40">
        <f>'[4]methanogen M06-L TZVP smd redo'!N126</f>
        <v>1.5361082167439921</v>
      </c>
      <c r="G126" s="40">
        <f>'[4]methanogen M06-L TZVP smd redo'!S126</f>
        <v>1.9144995412869736</v>
      </c>
      <c r="H126" s="40">
        <f>'[4]methanogen M06-L TZVP smd redo'!AB126</f>
        <v>1.7043090518500392</v>
      </c>
      <c r="I126" s="40">
        <f>'[4]methanogen M06-L TZVP smd redo'!AS126</f>
        <v>1.9041074361094701</v>
      </c>
      <c r="J126" s="40">
        <f>'[4]methanogen M06-L TZVP smd redo'!BJ126</f>
        <v>2.0127040682162978</v>
      </c>
      <c r="K126" s="40">
        <f>'[4]methanogen M06-L TZVP smd redo'!EV126</f>
        <v>2.0542328064163673</v>
      </c>
      <c r="L126" s="40">
        <f>'[4]methanogen M06-L TZVP smd redo'!CL126</f>
        <v>1.9406485922592864</v>
      </c>
      <c r="M126" s="40">
        <f>'[4]methanogen M06-L TZVP smd redo'!DG126</f>
        <v>1.9495782946599149</v>
      </c>
      <c r="N126" s="40">
        <f>'[4]methanogen M06-L TZVP smd redo'!EC126</f>
        <v>1.9489977966733463</v>
      </c>
      <c r="AA126" s="40">
        <f t="shared" si="74"/>
        <v>2.1406237638354089</v>
      </c>
      <c r="AB126" s="40"/>
      <c r="AC126" s="40">
        <f>EXP('d-beta'!Y127/1000)*'[3]methanogen M06-L TZVP smd redo'!EZ126</f>
        <v>3.5844119209665348</v>
      </c>
      <c r="AD126" s="40">
        <f>'[3]methanogen M06-L TZVP smd redo'!ET126</f>
        <v>1.91751</v>
      </c>
      <c r="AE126" s="40">
        <f>'[3]methanogen M06-L TZVP smd redo'!ER126</f>
        <v>1.0863</v>
      </c>
      <c r="AF126" s="40">
        <f>'[3]methanogen M06-L TZVP smd redo'!K126</f>
        <v>1.0755999999999999</v>
      </c>
      <c r="AG126" s="40">
        <f>'[3]methanogen M06-L TZVP smd redo'!J126</f>
        <v>3.1876600000000002</v>
      </c>
      <c r="AH126" s="40">
        <f>'[3]methanogen M06-L TZVP smd redo'!O126</f>
        <v>1.0718000000000001</v>
      </c>
      <c r="AI126" s="40">
        <f>'[3]methanogen M06-L TZVP smd redo'!N126</f>
        <v>3.09137</v>
      </c>
      <c r="AJ126" s="40">
        <f>'[3]methanogen M06-L TZVP smd redo'!S126</f>
        <v>1.0732900000000001</v>
      </c>
      <c r="AK126" s="40">
        <f>'[3]methanogen M06-L TZVP smd redo'!R126</f>
        <v>3.2387100000000002</v>
      </c>
      <c r="AL126" s="40">
        <f>'[3]methanogen M06-L TZVP smd redo'!Y126</f>
        <v>1.0645</v>
      </c>
      <c r="AM126" s="40">
        <f>'[3]methanogen M06-L TZVP smd redo'!W126</f>
        <v>3.3067099999999998</v>
      </c>
      <c r="AN126" s="40">
        <f>'[3]methanogen M06-L TZVP smd redo'!V126</f>
        <v>3.29522</v>
      </c>
      <c r="AO126" s="40">
        <f>'[3]methanogen M06-L TZVP smd redo'!AK126</f>
        <v>1.06026</v>
      </c>
      <c r="AP126" s="40">
        <f>PRODUCT('[3]methanogen M06-L TZVP smd redo'!AD126:AF126)^(1/3)</f>
        <v>3.2370157969426665</v>
      </c>
      <c r="AQ126" s="40">
        <f>'[3]methanogen M06-L TZVP smd redo'!BA126</f>
        <v>1.0524100000000001</v>
      </c>
      <c r="AR126" s="40">
        <f>PRODUCT('[3]methanogen M06-L TZVP smd redo'!AT126:AV126)^(1/3)</f>
        <v>3.1834781922533724</v>
      </c>
      <c r="AS126" s="41">
        <f>'[3]methanogen M06-L TZVP smd redo'!FO126</f>
        <v>1.0550200000000001</v>
      </c>
      <c r="AT126" s="40">
        <f>'[3]methanogen M06-L TZVP smd redo'!FK126</f>
        <v>3.1596199999999999</v>
      </c>
      <c r="AU126" s="40">
        <f>'[3]methanogen M06-L TZVP smd redo'!CD126</f>
        <v>3.15388</v>
      </c>
      <c r="AV126" s="40">
        <f>'[3]methanogen M06-L TZVP smd redo'!CG126</f>
        <v>2.2869899999999999</v>
      </c>
      <c r="AW126" s="40">
        <f>'[3]methanogen M06-L TZVP smd redo'!CK126</f>
        <v>1.0587599999999999</v>
      </c>
      <c r="AX126" s="40">
        <f>PRODUCT('[3]methanogen M06-L TZVP smd redo'!CN126:CP126)^(1/3)</f>
        <v>3.1549202344576122</v>
      </c>
      <c r="AY126" s="40">
        <f>'[3]methanogen M06-L TZVP smd redo'!DH126</f>
        <v>1.0589999999999999</v>
      </c>
      <c r="AZ126" s="40">
        <f>PRODUCT('[3]methanogen M06-L TZVP smd redo'!DJ126:DL126)^(1/3)</f>
        <v>3.1697359910218128</v>
      </c>
      <c r="BA126" s="40">
        <f>'[3]methanogen M06-L TZVP smd redo'!EI126</f>
        <v>1.06186</v>
      </c>
      <c r="BB126" s="40">
        <f>PRODUCT('[3]methanogen M06-L TZVP smd redo'!EJ126:EL126)^(1/3)</f>
        <v>3.268822173188985</v>
      </c>
      <c r="BC126" s="40"/>
      <c r="BD126" s="44">
        <f>'[4]methanogen M06-L TZVP smd redo'!H126</f>
        <v>3.4342199999999998</v>
      </c>
      <c r="BE126" s="44">
        <f>'[4]methanogen M06-L TZVP smd redo'!M126</f>
        <v>3.3184200000000001</v>
      </c>
      <c r="BF126" s="44">
        <f>'[4]methanogen M06-L TZVP smd redo'!R126</f>
        <v>3.4827300000000001</v>
      </c>
      <c r="BG126" s="44">
        <f>'[4]methanogen M06-L TZVP smd redo'!Y126</f>
        <v>3.5137399999999999</v>
      </c>
      <c r="BH126" s="44">
        <f>'[4]methanogen M06-L TZVP smd redo'!Z126</f>
        <v>3.5262199999999999</v>
      </c>
      <c r="BI126" s="44">
        <f>PRODUCT('[4]methanogen M06-L TZVP smd redo'!AL126:AN126)^(1/3)</f>
        <v>3.4386134148099003</v>
      </c>
      <c r="BJ126" s="133">
        <f>PRODUCT('[4]methanogen M06-L TZVP smd redo'!BC126:BE126)^(1/3)</f>
        <v>3.3570674956262447</v>
      </c>
      <c r="BK126" s="133">
        <f>'[4]methanogen M06-L TZVP smd redo'!ER126</f>
        <v>3.3403100000000001</v>
      </c>
      <c r="BL126" s="40">
        <f>PRODUCT('[4]methanogen M06-L TZVP smd redo'!DZ126:EB126)^(1/3)</f>
        <v>3.4777965455931303</v>
      </c>
      <c r="BM126" s="40">
        <f>PRODUCT('[4]methanogen M06-L TZVP smd redo'!CI126:CK126)^(1/3)</f>
        <v>3.3467857024232583</v>
      </c>
      <c r="BN126" s="40">
        <f>PRODUCT('[4]methanogen M06-L TZVP smd redo'!DD126:DF126)^(1/3)</f>
        <v>3.3632946622407838</v>
      </c>
      <c r="BO126" s="40"/>
      <c r="BP126" s="45">
        <f t="shared" si="75"/>
        <v>1.1338081630605923</v>
      </c>
      <c r="BQ126" s="45">
        <f t="shared" si="76"/>
        <v>1.0348961252644331</v>
      </c>
      <c r="BR126" s="45">
        <f t="shared" si="77"/>
        <v>0.95282149348356038</v>
      </c>
      <c r="BS126" s="45">
        <f t="shared" si="78"/>
        <v>0.9876666799008571</v>
      </c>
      <c r="BT126" s="45">
        <f t="shared" si="79"/>
        <v>1.0254772998944235</v>
      </c>
      <c r="BU126" s="45">
        <f t="shared" si="80"/>
        <v>1.0218479300018239</v>
      </c>
      <c r="BV126" s="45">
        <f t="shared" si="81"/>
        <v>1.0242908190823978</v>
      </c>
      <c r="BW126" s="45">
        <f t="shared" si="82"/>
        <v>1.0050167486329846</v>
      </c>
      <c r="BX126" s="45">
        <f t="shared" si="83"/>
        <v>0.96336890754580595</v>
      </c>
      <c r="BY126" s="45">
        <f t="shared" si="84"/>
        <v>0.58571331626699774</v>
      </c>
      <c r="BZ126" s="45">
        <f t="shared" si="85"/>
        <v>0.97635437747677278</v>
      </c>
      <c r="CA126" s="45">
        <f t="shared" si="86"/>
        <v>0.72054723840002877</v>
      </c>
      <c r="CB126" s="45">
        <f t="shared" si="87"/>
        <v>1.0359626519646024</v>
      </c>
      <c r="CC126" s="45">
        <f t="shared" si="88"/>
        <v>0.99509143221886887</v>
      </c>
      <c r="CD126" s="45">
        <f t="shared" si="89"/>
        <v>0.97809618486197858</v>
      </c>
      <c r="CE126" s="39"/>
      <c r="CF126" s="75">
        <f t="shared" si="106"/>
        <v>125.58202261807375</v>
      </c>
      <c r="CG126" s="75">
        <f t="shared" si="107"/>
        <v>34.301059617373845</v>
      </c>
      <c r="CH126" s="75">
        <f t="shared" si="108"/>
        <v>-48.327702963363528</v>
      </c>
      <c r="CI126" s="75">
        <f t="shared" si="109"/>
        <v>-12.410006677231269</v>
      </c>
      <c r="CJ126" s="75">
        <f t="shared" si="110"/>
        <v>25.158162638712707</v>
      </c>
      <c r="CK126" s="75">
        <f t="shared" si="111"/>
        <v>21.612684234508414</v>
      </c>
      <c r="CL126" s="75">
        <f t="shared" si="112"/>
        <v>24.000489306249335</v>
      </c>
      <c r="CM126" s="75">
        <f t="shared" si="113"/>
        <v>5.0042066786267592</v>
      </c>
      <c r="CN126" s="75">
        <f t="shared" si="114"/>
        <v>-37.318858977358396</v>
      </c>
      <c r="CO126" s="75">
        <f t="shared" si="115"/>
        <v>-534.92483050032729</v>
      </c>
      <c r="CP126" s="75">
        <f t="shared" si="116"/>
        <v>-23.929666793854445</v>
      </c>
      <c r="CQ126" s="75">
        <f t="shared" si="117"/>
        <v>-327.7443023329248</v>
      </c>
      <c r="CR126" s="75">
        <f t="shared" si="118"/>
        <v>35.331092960248455</v>
      </c>
      <c r="CS126" s="75">
        <f t="shared" si="119"/>
        <v>-4.9206543680706858</v>
      </c>
      <c r="CT126" s="75">
        <f t="shared" si="120"/>
        <v>-22.147265253588841</v>
      </c>
      <c r="CU126" s="130"/>
      <c r="CV126" s="45">
        <f t="shared" si="90"/>
        <v>0.9983772431585628</v>
      </c>
      <c r="CW126" s="45">
        <f t="shared" si="91"/>
        <v>1.0000891493017006</v>
      </c>
      <c r="CX126" s="45">
        <f t="shared" si="92"/>
        <v>0.99962233172120352</v>
      </c>
      <c r="CY126" s="45">
        <f t="shared" si="93"/>
        <v>1.000145146811986</v>
      </c>
      <c r="CZ126" s="45">
        <f t="shared" si="94"/>
        <v>0.99986524510235708</v>
      </c>
      <c r="DA126" s="45">
        <f t="shared" si="95"/>
        <v>0.99980058133031247</v>
      </c>
      <c r="DB126" s="45">
        <f t="shared" si="96"/>
        <v>0.99989162150173772</v>
      </c>
      <c r="DC126" s="45">
        <f t="shared" si="97"/>
        <v>0.99995855639660969</v>
      </c>
      <c r="DD126" s="45">
        <f t="shared" si="98"/>
        <v>0.99829859067546256</v>
      </c>
      <c r="DE126" s="45">
        <f t="shared" si="99"/>
        <v>0.99829859067546278</v>
      </c>
      <c r="DF126" s="45">
        <f t="shared" si="100"/>
        <v>0.99809951129855912</v>
      </c>
      <c r="DG126" s="45">
        <f t="shared" si="101"/>
        <v>0.99794997841517719</v>
      </c>
      <c r="DH126" s="45">
        <f t="shared" si="102"/>
        <v>0.99993642169277486</v>
      </c>
      <c r="DI126" s="45">
        <f t="shared" si="103"/>
        <v>0.9999910876728787</v>
      </c>
      <c r="DJ126" s="45">
        <f t="shared" si="104"/>
        <v>1.0000453844416974</v>
      </c>
    </row>
    <row r="127" spans="1:114" x14ac:dyDescent="0.2">
      <c r="A127" s="43">
        <v>246</v>
      </c>
      <c r="B127" s="43">
        <f t="shared" si="73"/>
        <v>519.15</v>
      </c>
      <c r="C127" s="44">
        <f t="shared" si="105"/>
        <v>1.9262255610131946</v>
      </c>
      <c r="E127" s="40">
        <f>'[4]methanogen M06-L TZVP smd redo'!I127</f>
        <v>1.6170418501968431</v>
      </c>
      <c r="F127" s="40">
        <f>'[4]methanogen M06-L TZVP smd redo'!N127</f>
        <v>1.5226248182764746</v>
      </c>
      <c r="G127" s="40">
        <f>'[4]methanogen M06-L TZVP smd redo'!S127</f>
        <v>1.9041087528843814</v>
      </c>
      <c r="H127" s="40">
        <f>'[4]methanogen M06-L TZVP smd redo'!AB127</f>
        <v>1.6867115466088212</v>
      </c>
      <c r="I127" s="40">
        <f>'[4]methanogen M06-L TZVP smd redo'!AS127</f>
        <v>1.8856478376918506</v>
      </c>
      <c r="J127" s="40">
        <f>'[4]methanogen M06-L TZVP smd redo'!BJ127</f>
        <v>2.0003310620888559</v>
      </c>
      <c r="K127" s="40">
        <f>'[4]methanogen M06-L TZVP smd redo'!EV127</f>
        <v>2.0358903477948331</v>
      </c>
      <c r="L127" s="40">
        <f>'[4]methanogen M06-L TZVP smd redo'!CL127</f>
        <v>1.9245614427148006</v>
      </c>
      <c r="M127" s="40">
        <f>'[4]methanogen M06-L TZVP smd redo'!DG127</f>
        <v>1.9338729408830968</v>
      </c>
      <c r="N127" s="40">
        <f>'[4]methanogen M06-L TZVP smd redo'!EC127</f>
        <v>1.9243687705006174</v>
      </c>
      <c r="AA127" s="40">
        <f t="shared" si="74"/>
        <v>2.1238697572059588</v>
      </c>
      <c r="AB127" s="40"/>
      <c r="AC127" s="40">
        <f>EXP('d-beta'!Y128/1000)*'[3]methanogen M06-L TZVP smd redo'!EZ127</f>
        <v>3.5606244351139753</v>
      </c>
      <c r="AD127" s="40">
        <f>'[3]methanogen M06-L TZVP smd redo'!ET127</f>
        <v>1.9116500000000001</v>
      </c>
      <c r="AE127" s="40">
        <f>'[3]methanogen M06-L TZVP smd redo'!ER127</f>
        <v>1.08578</v>
      </c>
      <c r="AF127" s="40">
        <f>'[3]methanogen M06-L TZVP smd redo'!K127</f>
        <v>1.07511</v>
      </c>
      <c r="AG127" s="40">
        <f>'[3]methanogen M06-L TZVP smd redo'!J127</f>
        <v>3.16649</v>
      </c>
      <c r="AH127" s="40">
        <f>'[3]methanogen M06-L TZVP smd redo'!O127</f>
        <v>1.0713299999999999</v>
      </c>
      <c r="AI127" s="40">
        <f>'[3]methanogen M06-L TZVP smd redo'!N127</f>
        <v>3.0712199999999998</v>
      </c>
      <c r="AJ127" s="40">
        <f>'[3]methanogen M06-L TZVP smd redo'!S127</f>
        <v>1.07281</v>
      </c>
      <c r="AK127" s="40">
        <f>'[3]methanogen M06-L TZVP smd redo'!R127</f>
        <v>3.2172499999999999</v>
      </c>
      <c r="AL127" s="40">
        <f>'[3]methanogen M06-L TZVP smd redo'!Y127</f>
        <v>1.0640799999999999</v>
      </c>
      <c r="AM127" s="40">
        <f>'[3]methanogen M06-L TZVP smd redo'!W127</f>
        <v>3.2838400000000001</v>
      </c>
      <c r="AN127" s="40">
        <f>'[3]methanogen M06-L TZVP smd redo'!V127</f>
        <v>3.2724199999999999</v>
      </c>
      <c r="AO127" s="40">
        <f>'[3]methanogen M06-L TZVP smd redo'!AK127</f>
        <v>1.05989</v>
      </c>
      <c r="AP127" s="40">
        <f>PRODUCT('[3]methanogen M06-L TZVP smd redo'!AD127:AF127)^(1/3)</f>
        <v>3.2154288773016648</v>
      </c>
      <c r="AQ127" s="40">
        <f>'[3]methanogen M06-L TZVP smd redo'!BA127</f>
        <v>1.05209</v>
      </c>
      <c r="AR127" s="40">
        <f>PRODUCT('[3]methanogen M06-L TZVP smd redo'!AT127:AV127)^(1/3)</f>
        <v>3.1626682961995489</v>
      </c>
      <c r="AS127" s="41">
        <f>'[3]methanogen M06-L TZVP smd redo'!FO127</f>
        <v>1.05471</v>
      </c>
      <c r="AT127" s="40">
        <f>'[3]methanogen M06-L TZVP smd redo'!FK127</f>
        <v>3.13944</v>
      </c>
      <c r="AU127" s="40">
        <f>'[3]methanogen M06-L TZVP smd redo'!CD127</f>
        <v>3.1330100000000001</v>
      </c>
      <c r="AV127" s="40">
        <f>'[3]methanogen M06-L TZVP smd redo'!CG127</f>
        <v>2.27616</v>
      </c>
      <c r="AW127" s="40">
        <f>'[3]methanogen M06-L TZVP smd redo'!CK127</f>
        <v>1.0584</v>
      </c>
      <c r="AX127" s="40">
        <f>PRODUCT('[3]methanogen M06-L TZVP smd redo'!CN127:CP127)^(1/3)</f>
        <v>3.1344913020843252</v>
      </c>
      <c r="AY127" s="40">
        <f>'[3]methanogen M06-L TZVP smd redo'!DH127</f>
        <v>1.05864</v>
      </c>
      <c r="AZ127" s="40">
        <f>PRODUCT('[3]methanogen M06-L TZVP smd redo'!DJ127:DL127)^(1/3)</f>
        <v>3.149136656859846</v>
      </c>
      <c r="BA127" s="40">
        <f>'[3]methanogen M06-L TZVP smd redo'!EI127</f>
        <v>1.06149</v>
      </c>
      <c r="BB127" s="40">
        <f>PRODUCT('[3]methanogen M06-L TZVP smd redo'!EJ127:EL127)^(1/3)</f>
        <v>3.2468530728016307</v>
      </c>
      <c r="BC127" s="40"/>
      <c r="BD127" s="44">
        <f>'[4]methanogen M06-L TZVP smd redo'!H127</f>
        <v>3.4098299999999999</v>
      </c>
      <c r="BE127" s="44">
        <f>'[4]methanogen M06-L TZVP smd redo'!M127</f>
        <v>3.2953000000000001</v>
      </c>
      <c r="BF127" s="44">
        <f>'[4]methanogen M06-L TZVP smd redo'!R127</f>
        <v>3.4580700000000002</v>
      </c>
      <c r="BG127" s="44">
        <f>'[4]methanogen M06-L TZVP smd redo'!Y127</f>
        <v>3.4879899999999999</v>
      </c>
      <c r="BH127" s="44">
        <f>'[4]methanogen M06-L TZVP smd redo'!Z127</f>
        <v>3.5003799999999998</v>
      </c>
      <c r="BI127" s="44">
        <f>PRODUCT('[4]methanogen M06-L TZVP smd redo'!AL127:AN127)^(1/3)</f>
        <v>3.4144272023152658</v>
      </c>
      <c r="BJ127" s="133">
        <f>PRODUCT('[4]methanogen M06-L TZVP smd redo'!BC127:BE127)^(1/3)</f>
        <v>3.3340676127039441</v>
      </c>
      <c r="BK127" s="133">
        <f>'[4]methanogen M06-L TZVP smd redo'!ER127</f>
        <v>3.3179400000000001</v>
      </c>
      <c r="BL127" s="40">
        <f>PRODUCT('[4]methanogen M06-L TZVP smd redo'!DZ127:EB127)^(1/3)</f>
        <v>3.4531344091958061</v>
      </c>
      <c r="BM127" s="40">
        <f>PRODUCT('[4]methanogen M06-L TZVP smd redo'!CI127:CK127)^(1/3)</f>
        <v>3.3239304144609534</v>
      </c>
      <c r="BN127" s="40">
        <f>PRODUCT('[4]methanogen M06-L TZVP smd redo'!DD127:DF127)^(1/3)</f>
        <v>3.3402491799549945</v>
      </c>
      <c r="BO127" s="40"/>
      <c r="BP127" s="45">
        <f t="shared" si="75"/>
        <v>1.13379693391109</v>
      </c>
      <c r="BQ127" s="45">
        <f t="shared" si="76"/>
        <v>1.0347555609504444</v>
      </c>
      <c r="BR127" s="45">
        <f t="shared" si="77"/>
        <v>0.95293039180814731</v>
      </c>
      <c r="BS127" s="45">
        <f t="shared" si="78"/>
        <v>0.98791274090241643</v>
      </c>
      <c r="BT127" s="45">
        <f t="shared" si="79"/>
        <v>1.0251734163863417</v>
      </c>
      <c r="BU127" s="45">
        <f t="shared" si="80"/>
        <v>1.0215446964676396</v>
      </c>
      <c r="BV127" s="45">
        <f t="shared" si="81"/>
        <v>1.0241025674779731</v>
      </c>
      <c r="BW127" s="45">
        <f t="shared" si="82"/>
        <v>1.0048607306653961</v>
      </c>
      <c r="BX127" s="45">
        <f t="shared" si="83"/>
        <v>0.96362789403065963</v>
      </c>
      <c r="BY127" s="45">
        <f t="shared" si="84"/>
        <v>0.58797107689528927</v>
      </c>
      <c r="BZ127" s="45">
        <f t="shared" si="85"/>
        <v>0.97637849140243038</v>
      </c>
      <c r="CA127" s="45">
        <f t="shared" si="86"/>
        <v>0.72175059657498319</v>
      </c>
      <c r="CB127" s="45">
        <f t="shared" si="87"/>
        <v>1.0357121721341753</v>
      </c>
      <c r="CC127" s="45">
        <f t="shared" si="88"/>
        <v>0.99511450654880151</v>
      </c>
      <c r="CD127" s="45">
        <f t="shared" si="89"/>
        <v>0.97827511967161807</v>
      </c>
      <c r="CE127" s="39"/>
      <c r="CF127" s="75">
        <f t="shared" si="106"/>
        <v>125.57211864536058</v>
      </c>
      <c r="CG127" s="75">
        <f t="shared" si="107"/>
        <v>34.16522582935913</v>
      </c>
      <c r="CH127" s="75">
        <f t="shared" si="108"/>
        <v>-48.21341912028204</v>
      </c>
      <c r="CI127" s="75">
        <f t="shared" si="109"/>
        <v>-12.160904059294841</v>
      </c>
      <c r="CJ127" s="75">
        <f t="shared" si="110"/>
        <v>24.861784998294919</v>
      </c>
      <c r="CK127" s="75">
        <f t="shared" si="111"/>
        <v>21.315890037952851</v>
      </c>
      <c r="CL127" s="75">
        <f t="shared" si="112"/>
        <v>23.816685153990473</v>
      </c>
      <c r="CM127" s="75">
        <f t="shared" si="113"/>
        <v>4.8489554560931243</v>
      </c>
      <c r="CN127" s="75">
        <f t="shared" si="114"/>
        <v>-37.050060932440871</v>
      </c>
      <c r="CO127" s="75">
        <f t="shared" si="115"/>
        <v>-531.07752124691615</v>
      </c>
      <c r="CP127" s="75">
        <f t="shared" si="116"/>
        <v>-23.904969175410951</v>
      </c>
      <c r="CQ127" s="75">
        <f t="shared" si="117"/>
        <v>-326.07563387208648</v>
      </c>
      <c r="CR127" s="75">
        <f t="shared" si="118"/>
        <v>35.089279111150255</v>
      </c>
      <c r="CS127" s="75">
        <f t="shared" si="119"/>
        <v>-4.8974664863703934</v>
      </c>
      <c r="CT127" s="75">
        <f t="shared" si="120"/>
        <v>-21.964340049437887</v>
      </c>
      <c r="CU127" s="130"/>
      <c r="CV127" s="45">
        <f t="shared" si="90"/>
        <v>0.99838556875269446</v>
      </c>
      <c r="CW127" s="45">
        <f t="shared" si="91"/>
        <v>1.0000942734887666</v>
      </c>
      <c r="CX127" s="45">
        <f t="shared" si="92"/>
        <v>0.99961924107179989</v>
      </c>
      <c r="CY127" s="45">
        <f t="shared" si="93"/>
        <v>1.0001548215831777</v>
      </c>
      <c r="CZ127" s="45">
        <f t="shared" si="94"/>
        <v>0.9998636257004323</v>
      </c>
      <c r="DA127" s="45">
        <f t="shared" si="95"/>
        <v>0.99980143812668387</v>
      </c>
      <c r="DB127" s="45">
        <f t="shared" si="96"/>
        <v>0.99988554572205068</v>
      </c>
      <c r="DC127" s="45">
        <f t="shared" si="97"/>
        <v>0.99996451296201228</v>
      </c>
      <c r="DD127" s="45">
        <f t="shared" si="98"/>
        <v>0.99831612865862573</v>
      </c>
      <c r="DE127" s="45">
        <f t="shared" si="99"/>
        <v>0.99831612865862573</v>
      </c>
      <c r="DF127" s="45">
        <f t="shared" si="100"/>
        <v>0.99811790113795784</v>
      </c>
      <c r="DG127" s="45">
        <f t="shared" si="101"/>
        <v>0.99796824608039947</v>
      </c>
      <c r="DH127" s="45">
        <f t="shared" si="102"/>
        <v>0.99992418935480054</v>
      </c>
      <c r="DI127" s="45">
        <f t="shared" si="103"/>
        <v>0.99999070647432942</v>
      </c>
      <c r="DJ127" s="45">
        <f t="shared" si="104"/>
        <v>1.0000481343387795</v>
      </c>
    </row>
    <row r="128" spans="1:114" x14ac:dyDescent="0.2">
      <c r="A128" s="43">
        <v>248</v>
      </c>
      <c r="B128" s="43">
        <f t="shared" si="73"/>
        <v>521.15</v>
      </c>
      <c r="C128" s="44">
        <f t="shared" si="105"/>
        <v>1.9188333493236114</v>
      </c>
      <c r="E128" s="40">
        <f>'[4]methanogen M06-L TZVP smd redo'!I128</f>
        <v>1.603397435600229</v>
      </c>
      <c r="F128" s="40">
        <f>'[4]methanogen M06-L TZVP smd redo'!N128</f>
        <v>1.5146321484538205</v>
      </c>
      <c r="G128" s="40">
        <f>'[4]methanogen M06-L TZVP smd redo'!S128</f>
        <v>1.8978931540816202</v>
      </c>
      <c r="H128" s="40">
        <f>'[4]methanogen M06-L TZVP smd redo'!AB128</f>
        <v>1.6740349990735925</v>
      </c>
      <c r="I128" s="40">
        <f>'[4]methanogen M06-L TZVP smd redo'!AS128</f>
        <v>1.870969398010347</v>
      </c>
      <c r="J128" s="40">
        <f>'[4]methanogen M06-L TZVP smd redo'!BJ128</f>
        <v>1.9802141902258708</v>
      </c>
      <c r="K128" s="40">
        <f>'[4]methanogen M06-L TZVP smd redo'!EV128</f>
        <v>2.0237053664382554</v>
      </c>
      <c r="L128" s="40">
        <f>'[4]methanogen M06-L TZVP smd redo'!CL128</f>
        <v>1.902981651269009</v>
      </c>
      <c r="M128" s="40">
        <f>'[4]methanogen M06-L TZVP smd redo'!DG128</f>
        <v>1.9199379324774668</v>
      </c>
      <c r="N128" s="40">
        <f>'[4]methanogen M06-L TZVP smd redo'!EC128</f>
        <v>1.915544271936076</v>
      </c>
      <c r="AA128" s="40">
        <f t="shared" si="74"/>
        <v>2.1072879891867862</v>
      </c>
      <c r="AB128" s="40"/>
      <c r="AC128" s="40">
        <f>EXP('d-beta'!Y129/1000)*'[3]methanogen M06-L TZVP smd redo'!EZ128</f>
        <v>3.537193217483205</v>
      </c>
      <c r="AD128" s="40">
        <f>'[3]methanogen M06-L TZVP smd redo'!ET128</f>
        <v>1.9058600000000001</v>
      </c>
      <c r="AE128" s="40">
        <f>'[3]methanogen M06-L TZVP smd redo'!ER128</f>
        <v>1.0852599999999999</v>
      </c>
      <c r="AF128" s="40">
        <f>'[3]methanogen M06-L TZVP smd redo'!K128</f>
        <v>1.07463</v>
      </c>
      <c r="AG128" s="40">
        <f>'[3]methanogen M06-L TZVP smd redo'!J128</f>
        <v>3.1456499999999998</v>
      </c>
      <c r="AH128" s="40">
        <f>'[3]methanogen M06-L TZVP smd redo'!O128</f>
        <v>1.0708599999999999</v>
      </c>
      <c r="AI128" s="40">
        <f>'[3]methanogen M06-L TZVP smd redo'!N128</f>
        <v>3.05138</v>
      </c>
      <c r="AJ128" s="40">
        <f>'[3]methanogen M06-L TZVP smd redo'!S128</f>
        <v>1.07233</v>
      </c>
      <c r="AK128" s="40">
        <f>'[3]methanogen M06-L TZVP smd redo'!R128</f>
        <v>3.1961200000000001</v>
      </c>
      <c r="AL128" s="40">
        <f>'[3]methanogen M06-L TZVP smd redo'!Y128</f>
        <v>1.06366</v>
      </c>
      <c r="AM128" s="40">
        <f>'[3]methanogen M06-L TZVP smd redo'!W128</f>
        <v>3.2613099999999999</v>
      </c>
      <c r="AN128" s="40">
        <f>'[3]methanogen M06-L TZVP smd redo'!V128</f>
        <v>3.2499699999999998</v>
      </c>
      <c r="AO128" s="40">
        <f>'[3]methanogen M06-L TZVP smd redo'!AK128</f>
        <v>1.05952</v>
      </c>
      <c r="AP128" s="40">
        <f>PRODUCT('[3]methanogen M06-L TZVP smd redo'!AD128:AF128)^(1/3)</f>
        <v>3.1941685749918665</v>
      </c>
      <c r="AQ128" s="40">
        <f>'[3]methanogen M06-L TZVP smd redo'!BA128</f>
        <v>1.0517799999999999</v>
      </c>
      <c r="AR128" s="40">
        <f>PRODUCT('[3]methanogen M06-L TZVP smd redo'!AT128:AV128)^(1/3)</f>
        <v>3.1421717220921215</v>
      </c>
      <c r="AS128" s="41">
        <f>'[3]methanogen M06-L TZVP smd redo'!FO128</f>
        <v>1.0544</v>
      </c>
      <c r="AT128" s="40">
        <f>'[3]methanogen M06-L TZVP smd redo'!FK128</f>
        <v>3.1195499999999998</v>
      </c>
      <c r="AU128" s="40">
        <f>'[3]methanogen M06-L TZVP smd redo'!CD128</f>
        <v>3.11246</v>
      </c>
      <c r="AV128" s="40">
        <f>'[3]methanogen M06-L TZVP smd redo'!CG128</f>
        <v>2.2654700000000001</v>
      </c>
      <c r="AW128" s="40">
        <f>'[3]methanogen M06-L TZVP smd redo'!CK128</f>
        <v>1.0580499999999999</v>
      </c>
      <c r="AX128" s="40">
        <f>PRODUCT('[3]methanogen M06-L TZVP smd redo'!CN128:CP128)^(1/3)</f>
        <v>3.1143655925294924</v>
      </c>
      <c r="AY128" s="40">
        <f>'[3]methanogen M06-L TZVP smd redo'!DH128</f>
        <v>1.0582800000000001</v>
      </c>
      <c r="AZ128" s="40">
        <f>PRODUCT('[3]methanogen M06-L TZVP smd redo'!DJ128:DL128)^(1/3)</f>
        <v>3.1288471195180243</v>
      </c>
      <c r="BA128" s="40">
        <f>'[3]methanogen M06-L TZVP smd redo'!EI128</f>
        <v>1.06111</v>
      </c>
      <c r="BB128" s="40">
        <f>PRODUCT('[3]methanogen M06-L TZVP smd redo'!EJ128:EL128)^(1/3)</f>
        <v>3.2252138083122959</v>
      </c>
      <c r="BC128" s="40"/>
      <c r="BD128" s="44">
        <f>'[4]methanogen M06-L TZVP smd redo'!H128</f>
        <v>3.3858299999999999</v>
      </c>
      <c r="BE128" s="44">
        <f>'[4]methanogen M06-L TZVP smd redo'!M128</f>
        <v>3.2725499999999998</v>
      </c>
      <c r="BF128" s="44">
        <f>'[4]methanogen M06-L TZVP smd redo'!R128</f>
        <v>3.4338000000000002</v>
      </c>
      <c r="BG128" s="44">
        <f>'[4]methanogen M06-L TZVP smd redo'!Y128</f>
        <v>3.46265</v>
      </c>
      <c r="BH128" s="44">
        <f>'[4]methanogen M06-L TZVP smd redo'!Z128</f>
        <v>3.4749599999999998</v>
      </c>
      <c r="BI128" s="44">
        <f>PRODUCT('[4]methanogen M06-L TZVP smd redo'!AL128:AN128)^(1/3)</f>
        <v>3.3906173831586375</v>
      </c>
      <c r="BJ128" s="133">
        <f>PRODUCT('[4]methanogen M06-L TZVP smd redo'!BC128:BE128)^(1/3)</f>
        <v>3.311417731013873</v>
      </c>
      <c r="BK128" s="133">
        <f>'[4]methanogen M06-L TZVP smd redo'!ER128</f>
        <v>3.2959100000000001</v>
      </c>
      <c r="BL128" s="40">
        <f>PRODUCT('[4]methanogen M06-L TZVP smd redo'!DZ128:EB128)^(1/3)</f>
        <v>3.4288622039889369</v>
      </c>
      <c r="BM128" s="40">
        <f>PRODUCT('[4]methanogen M06-L TZVP smd redo'!CI128:CK128)^(1/3)</f>
        <v>3.3014251337563052</v>
      </c>
      <c r="BN128" s="40">
        <f>PRODUCT('[4]methanogen M06-L TZVP smd redo'!DD128:DF128)^(1/3)</f>
        <v>3.3175536210786976</v>
      </c>
      <c r="BO128" s="40"/>
      <c r="BP128" s="45">
        <f t="shared" si="75"/>
        <v>1.1337764480809205</v>
      </c>
      <c r="BQ128" s="45">
        <f t="shared" si="76"/>
        <v>1.0346152083237843</v>
      </c>
      <c r="BR128" s="45">
        <f t="shared" si="77"/>
        <v>0.95304036344574516</v>
      </c>
      <c r="BS128" s="45">
        <f t="shared" si="78"/>
        <v>0.98815525934111481</v>
      </c>
      <c r="BT128" s="45">
        <f t="shared" si="79"/>
        <v>1.0248752977143032</v>
      </c>
      <c r="BU128" s="45">
        <f t="shared" si="80"/>
        <v>1.0212446904800148</v>
      </c>
      <c r="BV128" s="45">
        <f t="shared" si="81"/>
        <v>1.023917143223279</v>
      </c>
      <c r="BW128" s="45">
        <f t="shared" si="82"/>
        <v>1.0047051439553485</v>
      </c>
      <c r="BX128" s="45">
        <f t="shared" si="83"/>
        <v>0.96388148724242995</v>
      </c>
      <c r="BY128" s="45">
        <f t="shared" si="84"/>
        <v>0.59021583290254576</v>
      </c>
      <c r="BZ128" s="45">
        <f t="shared" si="85"/>
        <v>0.97640011522500547</v>
      </c>
      <c r="CA128" s="45">
        <f t="shared" si="86"/>
        <v>0.72294936348383299</v>
      </c>
      <c r="CB128" s="45">
        <f t="shared" si="87"/>
        <v>1.0354665229563487</v>
      </c>
      <c r="CC128" s="45">
        <f t="shared" si="88"/>
        <v>0.99513843959599724</v>
      </c>
      <c r="CD128" s="45">
        <f t="shared" si="89"/>
        <v>0.978451192268744</v>
      </c>
      <c r="CE128" s="39"/>
      <c r="CF128" s="75">
        <f t="shared" si="106"/>
        <v>125.55405014064731</v>
      </c>
      <c r="CG128" s="75">
        <f t="shared" si="107"/>
        <v>34.029578192928511</v>
      </c>
      <c r="CH128" s="75">
        <f t="shared" si="108"/>
        <v>-48.098022136968687</v>
      </c>
      <c r="CI128" s="75">
        <f t="shared" si="109"/>
        <v>-11.915448498164247</v>
      </c>
      <c r="CJ128" s="75">
        <f t="shared" si="110"/>
        <v>24.570944422566669</v>
      </c>
      <c r="CK128" s="75">
        <f t="shared" si="111"/>
        <v>21.022168138183307</v>
      </c>
      <c r="CL128" s="75">
        <f t="shared" si="112"/>
        <v>23.635608522518691</v>
      </c>
      <c r="CM128" s="75">
        <f t="shared" si="113"/>
        <v>4.6941093648817036</v>
      </c>
      <c r="CN128" s="75">
        <f t="shared" si="114"/>
        <v>-36.78693047435096</v>
      </c>
      <c r="CO128" s="75">
        <f t="shared" si="115"/>
        <v>-527.26699049874674</v>
      </c>
      <c r="CP128" s="75">
        <f t="shared" si="116"/>
        <v>-23.882822453296537</v>
      </c>
      <c r="CQ128" s="75">
        <f t="shared" si="117"/>
        <v>-324.41609595125124</v>
      </c>
      <c r="CR128" s="75">
        <f t="shared" si="118"/>
        <v>34.852071979229898</v>
      </c>
      <c r="CS128" s="75">
        <f t="shared" si="119"/>
        <v>-4.8734162295995276</v>
      </c>
      <c r="CT128" s="75">
        <f t="shared" si="120"/>
        <v>-21.784373544641873</v>
      </c>
      <c r="CU128" s="130"/>
      <c r="CV128" s="45">
        <f t="shared" si="90"/>
        <v>0.99839916933218731</v>
      </c>
      <c r="CW128" s="45">
        <f t="shared" si="91"/>
        <v>1.0000886310437185</v>
      </c>
      <c r="CX128" s="45">
        <f t="shared" si="92"/>
        <v>0.99961746500492066</v>
      </c>
      <c r="CY128" s="45">
        <f t="shared" si="93"/>
        <v>1.0001578848675303</v>
      </c>
      <c r="CZ128" s="45">
        <f t="shared" si="94"/>
        <v>0.99986900929053935</v>
      </c>
      <c r="DA128" s="45">
        <f t="shared" si="95"/>
        <v>0.99980343337121036</v>
      </c>
      <c r="DB128" s="45">
        <f t="shared" si="96"/>
        <v>0.9998909711083428</v>
      </c>
      <c r="DC128" s="45">
        <f t="shared" si="97"/>
        <v>0.99995659665936099</v>
      </c>
      <c r="DD128" s="45">
        <f t="shared" si="98"/>
        <v>0.99832876271064075</v>
      </c>
      <c r="DE128" s="45">
        <f t="shared" si="99"/>
        <v>0.99832876271064053</v>
      </c>
      <c r="DF128" s="45">
        <f t="shared" si="100"/>
        <v>0.99813252459133084</v>
      </c>
      <c r="DG128" s="45">
        <f t="shared" si="101"/>
        <v>0.99798038174586079</v>
      </c>
      <c r="DH128" s="45">
        <f t="shared" si="102"/>
        <v>0.99993545788891391</v>
      </c>
      <c r="DI128" s="45">
        <f t="shared" si="103"/>
        <v>0.99998307621141547</v>
      </c>
      <c r="DJ128" s="45">
        <f t="shared" si="104"/>
        <v>1.0000488770869331</v>
      </c>
    </row>
    <row r="129" spans="1:114" x14ac:dyDescent="0.2">
      <c r="A129" s="43">
        <v>250</v>
      </c>
      <c r="B129" s="43">
        <f t="shared" si="73"/>
        <v>523.15</v>
      </c>
      <c r="C129" s="44">
        <f t="shared" si="105"/>
        <v>1.9114976584153685</v>
      </c>
      <c r="E129" s="40">
        <f>'[4]methanogen M06-L TZVP smd redo'!I129</f>
        <v>1.5882738803272289</v>
      </c>
      <c r="F129" s="40">
        <f>'[4]methanogen M06-L TZVP smd redo'!N129</f>
        <v>1.5034702040548353</v>
      </c>
      <c r="G129" s="40">
        <f>'[4]methanogen M06-L TZVP smd redo'!S129</f>
        <v>1.8840154044581503</v>
      </c>
      <c r="H129" s="40">
        <f>'[4]methanogen M06-L TZVP smd redo'!AB129</f>
        <v>1.6667105156695783</v>
      </c>
      <c r="I129" s="40">
        <f>'[4]methanogen M06-L TZVP smd redo'!AS129</f>
        <v>1.8604928634569085</v>
      </c>
      <c r="J129" s="40">
        <f>'[4]methanogen M06-L TZVP smd redo'!BJ129</f>
        <v>1.9727037668040293</v>
      </c>
      <c r="K129" s="40">
        <f>'[4]methanogen M06-L TZVP smd redo'!EV129</f>
        <v>2.0115955135462382</v>
      </c>
      <c r="L129" s="40">
        <f>'[4]methanogen M06-L TZVP smd redo'!CL129</f>
        <v>1.8950720039661029</v>
      </c>
      <c r="M129" s="40">
        <f>'[4]methanogen M06-L TZVP smd redo'!DG129</f>
        <v>1.8984410627393977</v>
      </c>
      <c r="N129" s="40">
        <f>'[4]methanogen M06-L TZVP smd redo'!EC129</f>
        <v>1.8980410633435696</v>
      </c>
      <c r="AA129" s="40">
        <f t="shared" si="74"/>
        <v>2.0908762176003419</v>
      </c>
      <c r="AB129" s="40"/>
      <c r="AC129" s="40">
        <f>EXP('d-beta'!Y130/1000)*'[3]methanogen M06-L TZVP smd redo'!EZ129</f>
        <v>3.5141176151933915</v>
      </c>
      <c r="AD129" s="40">
        <f>'[3]methanogen M06-L TZVP smd redo'!ET129</f>
        <v>1.90012</v>
      </c>
      <c r="AE129" s="40">
        <f>'[3]methanogen M06-L TZVP smd redo'!ER129</f>
        <v>1.0847500000000001</v>
      </c>
      <c r="AF129" s="40">
        <f>'[3]methanogen M06-L TZVP smd redo'!K129</f>
        <v>1.0741499999999999</v>
      </c>
      <c r="AG129" s="40">
        <f>'[3]methanogen M06-L TZVP smd redo'!J129</f>
        <v>3.12513</v>
      </c>
      <c r="AH129" s="40">
        <f>'[3]methanogen M06-L TZVP smd redo'!O129</f>
        <v>1.0704</v>
      </c>
      <c r="AI129" s="40">
        <f>'[3]methanogen M06-L TZVP smd redo'!N129</f>
        <v>3.0318299999999998</v>
      </c>
      <c r="AJ129" s="40">
        <f>'[3]methanogen M06-L TZVP smd redo'!S129</f>
        <v>1.07186</v>
      </c>
      <c r="AK129" s="40">
        <f>'[3]methanogen M06-L TZVP smd redo'!R129</f>
        <v>3.1753100000000001</v>
      </c>
      <c r="AL129" s="40">
        <f>'[3]methanogen M06-L TZVP smd redo'!Y129</f>
        <v>1.06324</v>
      </c>
      <c r="AM129" s="40">
        <f>'[3]methanogen M06-L TZVP smd redo'!W129</f>
        <v>3.2391399999999999</v>
      </c>
      <c r="AN129" s="40">
        <f>'[3]methanogen M06-L TZVP smd redo'!V129</f>
        <v>3.2278600000000002</v>
      </c>
      <c r="AO129" s="40">
        <f>'[3]methanogen M06-L TZVP smd redo'!AK129</f>
        <v>1.05915</v>
      </c>
      <c r="AP129" s="40">
        <f>PRODUCT('[3]methanogen M06-L TZVP smd redo'!AD129:AF129)^(1/3)</f>
        <v>3.1732280708027778</v>
      </c>
      <c r="AQ129" s="40">
        <f>'[3]methanogen M06-L TZVP smd redo'!BA129</f>
        <v>1.0514600000000001</v>
      </c>
      <c r="AR129" s="40">
        <f>PRODUCT('[3]methanogen M06-L TZVP smd redo'!AT129:AV129)^(1/3)</f>
        <v>3.1219784862766393</v>
      </c>
      <c r="AS129" s="41">
        <f>'[3]methanogen M06-L TZVP smd redo'!FO129</f>
        <v>1.05409</v>
      </c>
      <c r="AT129" s="40">
        <f>'[3]methanogen M06-L TZVP smd redo'!FK129</f>
        <v>3.0999599999999998</v>
      </c>
      <c r="AU129" s="40">
        <f>'[3]methanogen M06-L TZVP smd redo'!CD129</f>
        <v>3.0922200000000002</v>
      </c>
      <c r="AV129" s="40">
        <f>'[3]methanogen M06-L TZVP smd redo'!CG129</f>
        <v>2.2549199999999998</v>
      </c>
      <c r="AW129" s="40">
        <f>'[3]methanogen M06-L TZVP smd redo'!CK129</f>
        <v>1.05769</v>
      </c>
      <c r="AX129" s="40">
        <f>PRODUCT('[3]methanogen M06-L TZVP smd redo'!CN129:CP129)^(1/3)</f>
        <v>3.0945364969567866</v>
      </c>
      <c r="AY129" s="40">
        <f>'[3]methanogen M06-L TZVP smd redo'!DH129</f>
        <v>1.05793</v>
      </c>
      <c r="AZ129" s="40">
        <f>PRODUCT('[3]methanogen M06-L TZVP smd redo'!DJ129:DL129)^(1/3)</f>
        <v>3.1088640833302987</v>
      </c>
      <c r="BA129" s="40">
        <f>'[3]methanogen M06-L TZVP smd redo'!EI129</f>
        <v>1.06074</v>
      </c>
      <c r="BB129" s="40">
        <f>PRODUCT('[3]methanogen M06-L TZVP smd redo'!EJ129:EL129)^(1/3)</f>
        <v>3.2039011074773511</v>
      </c>
      <c r="BC129" s="40"/>
      <c r="BD129" s="44">
        <f>'[4]methanogen M06-L TZVP smd redo'!H129</f>
        <v>3.36219</v>
      </c>
      <c r="BE129" s="44">
        <f>'[4]methanogen M06-L TZVP smd redo'!M129</f>
        <v>3.2501500000000001</v>
      </c>
      <c r="BF129" s="44">
        <f>'[4]methanogen M06-L TZVP smd redo'!R129</f>
        <v>3.4098999999999999</v>
      </c>
      <c r="BG129" s="44">
        <f>'[4]methanogen M06-L TZVP smd redo'!Y129</f>
        <v>3.43771</v>
      </c>
      <c r="BH129" s="44">
        <f>'[4]methanogen M06-L TZVP smd redo'!Z129</f>
        <v>3.4499300000000002</v>
      </c>
      <c r="BI129" s="44">
        <f>PRODUCT('[4]methanogen M06-L TZVP smd redo'!AL129:AN129)^(1/3)</f>
        <v>3.3671774872584503</v>
      </c>
      <c r="BJ129" s="133">
        <f>PRODUCT('[4]methanogen M06-L TZVP smd redo'!BC129:BE129)^(1/3)</f>
        <v>3.2891111665947133</v>
      </c>
      <c r="BK129" s="133">
        <f>'[4]methanogen M06-L TZVP smd redo'!ER129</f>
        <v>3.2742100000000001</v>
      </c>
      <c r="BL129" s="40">
        <f>PRODUCT('[4]methanogen M06-L TZVP smd redo'!DZ129:EB129)^(1/3)</f>
        <v>3.4049565648028421</v>
      </c>
      <c r="BM129" s="40">
        <f>PRODUCT('[4]methanogen M06-L TZVP smd redo'!CI129:CK129)^(1/3)</f>
        <v>3.2792629924221957</v>
      </c>
      <c r="BN129" s="40">
        <f>PRODUCT('[4]methanogen M06-L TZVP smd redo'!DD129:DF129)^(1/3)</f>
        <v>3.295204477495814</v>
      </c>
      <c r="BO129" s="40"/>
      <c r="BP129" s="45">
        <f t="shared" si="75"/>
        <v>1.1337667065457431</v>
      </c>
      <c r="BQ129" s="45">
        <f t="shared" si="76"/>
        <v>1.0344722551266865</v>
      </c>
      <c r="BR129" s="45">
        <f t="shared" si="77"/>
        <v>0.9531511188011379</v>
      </c>
      <c r="BS129" s="45">
        <f t="shared" si="78"/>
        <v>0.98839686602336851</v>
      </c>
      <c r="BT129" s="45">
        <f t="shared" si="79"/>
        <v>1.0245762253563078</v>
      </c>
      <c r="BU129" s="45">
        <f t="shared" si="80"/>
        <v>1.0209470730332595</v>
      </c>
      <c r="BV129" s="45">
        <f t="shared" si="81"/>
        <v>1.0237347771813261</v>
      </c>
      <c r="BW129" s="45">
        <f t="shared" si="82"/>
        <v>1.0045510723486621</v>
      </c>
      <c r="BX129" s="45">
        <f t="shared" si="83"/>
        <v>0.9641380247897583</v>
      </c>
      <c r="BY129" s="45">
        <f t="shared" si="84"/>
        <v>0.59244747904855277</v>
      </c>
      <c r="BZ129" s="45">
        <f t="shared" si="85"/>
        <v>0.97641778766966569</v>
      </c>
      <c r="CA129" s="45">
        <f t="shared" si="86"/>
        <v>0.72413137312512021</v>
      </c>
      <c r="CB129" s="45">
        <f t="shared" si="87"/>
        <v>1.0352208825851472</v>
      </c>
      <c r="CC129" s="45">
        <f t="shared" si="88"/>
        <v>0.99516221673571736</v>
      </c>
      <c r="CD129" s="45">
        <f t="shared" si="89"/>
        <v>0.97862512147488945</v>
      </c>
      <c r="CE129" s="39"/>
      <c r="CF129" s="75">
        <f t="shared" si="106"/>
        <v>125.54545799089473</v>
      </c>
      <c r="CG129" s="75">
        <f t="shared" si="107"/>
        <v>33.891398246599074</v>
      </c>
      <c r="CH129" s="75">
        <f t="shared" si="108"/>
        <v>-47.981816229483655</v>
      </c>
      <c r="CI129" s="75">
        <f t="shared" si="109"/>
        <v>-11.670975630126435</v>
      </c>
      <c r="CJ129" s="75">
        <f t="shared" si="110"/>
        <v>24.279088424264987</v>
      </c>
      <c r="CK129" s="75">
        <f t="shared" si="111"/>
        <v>20.730699477717994</v>
      </c>
      <c r="CL129" s="75">
        <f t="shared" si="112"/>
        <v>23.457486410437248</v>
      </c>
      <c r="CM129" s="75">
        <f t="shared" si="113"/>
        <v>4.5407475330375444</v>
      </c>
      <c r="CN129" s="75">
        <f t="shared" si="114"/>
        <v>-36.520815378273014</v>
      </c>
      <c r="CO129" s="75">
        <f t="shared" si="115"/>
        <v>-523.49305285789899</v>
      </c>
      <c r="CP129" s="75">
        <f t="shared" si="116"/>
        <v>-23.864723024123435</v>
      </c>
      <c r="CQ129" s="75">
        <f t="shared" si="117"/>
        <v>-322.7824484646066</v>
      </c>
      <c r="CR129" s="75">
        <f t="shared" si="118"/>
        <v>34.614817073736845</v>
      </c>
      <c r="CS129" s="75">
        <f t="shared" si="119"/>
        <v>-4.8495232166061237</v>
      </c>
      <c r="CT129" s="75">
        <f t="shared" si="120"/>
        <v>-21.606629625938307</v>
      </c>
      <c r="CU129" s="130"/>
      <c r="CV129" s="45">
        <f t="shared" si="90"/>
        <v>0.99841424473334339</v>
      </c>
      <c r="CW129" s="45">
        <f t="shared" si="91"/>
        <v>1.0000846763678766</v>
      </c>
      <c r="CX129" s="45">
        <f t="shared" si="92"/>
        <v>0.99962017040440576</v>
      </c>
      <c r="CY129" s="45">
        <f t="shared" si="93"/>
        <v>1.0001570266721693</v>
      </c>
      <c r="CZ129" s="45">
        <f t="shared" si="94"/>
        <v>0.99986647315385879</v>
      </c>
      <c r="DA129" s="45">
        <f t="shared" si="95"/>
        <v>0.99980657751336866</v>
      </c>
      <c r="DB129" s="45">
        <f t="shared" si="96"/>
        <v>0.99988801001970895</v>
      </c>
      <c r="DC129" s="45">
        <f t="shared" si="97"/>
        <v>0.99996118633066089</v>
      </c>
      <c r="DD129" s="45">
        <f t="shared" si="98"/>
        <v>0.99833606278598253</v>
      </c>
      <c r="DE129" s="45">
        <f t="shared" si="99"/>
        <v>0.99833606278598275</v>
      </c>
      <c r="DF129" s="45">
        <f t="shared" si="100"/>
        <v>0.99814296214222464</v>
      </c>
      <c r="DG129" s="45">
        <f t="shared" si="101"/>
        <v>0.99799244287935085</v>
      </c>
      <c r="DH129" s="45">
        <f t="shared" si="102"/>
        <v>0.99992548429395345</v>
      </c>
      <c r="DI129" s="45">
        <f t="shared" si="103"/>
        <v>0.99999663732506694</v>
      </c>
      <c r="DJ129" s="45">
        <f t="shared" si="104"/>
        <v>1.0000378777280396</v>
      </c>
    </row>
    <row r="130" spans="1:114" x14ac:dyDescent="0.2">
      <c r="A130" s="43">
        <v>252</v>
      </c>
      <c r="B130" s="43">
        <f t="shared" si="73"/>
        <v>525.15</v>
      </c>
      <c r="C130" s="44">
        <f t="shared" si="105"/>
        <v>1.9042178425211844</v>
      </c>
      <c r="E130" s="40">
        <f>'[4]methanogen M06-L TZVP smd redo'!I130</f>
        <v>1.5749056790448357</v>
      </c>
      <c r="F130" s="40">
        <f>'[4]methanogen M06-L TZVP smd redo'!N130</f>
        <v>1.4829566634937397</v>
      </c>
      <c r="G130" s="40">
        <f>'[4]methanogen M06-L TZVP smd redo'!S130</f>
        <v>1.8660300659452123</v>
      </c>
      <c r="H130" s="40">
        <f>'[4]methanogen M06-L TZVP smd redo'!AB130</f>
        <v>1.6495002892649158</v>
      </c>
      <c r="I130" s="40">
        <f>'[4]methanogen M06-L TZVP smd redo'!AS130</f>
        <v>1.844073290524495</v>
      </c>
      <c r="J130" s="40">
        <f>'[4]methanogen M06-L TZVP smd redo'!BJ130</f>
        <v>1.9515796938336383</v>
      </c>
      <c r="K130" s="40">
        <f>'[4]methanogen M06-L TZVP smd redo'!EV130</f>
        <v>1.9937403958099065</v>
      </c>
      <c r="L130" s="40">
        <f>'[4]methanogen M06-L TZVP smd redo'!CL130</f>
        <v>1.876996820126875</v>
      </c>
      <c r="M130" s="40">
        <f>'[4]methanogen M06-L TZVP smd redo'!DG130</f>
        <v>1.8918798527383096</v>
      </c>
      <c r="N130" s="40">
        <f>'[4]methanogen M06-L TZVP smd redo'!EC130</f>
        <v>1.8771540504745055</v>
      </c>
      <c r="AA130" s="40">
        <f t="shared" si="74"/>
        <v>2.0746322351445903</v>
      </c>
      <c r="AB130" s="40"/>
      <c r="AC130" s="40">
        <f>EXP('d-beta'!Y131/1000)*'[3]methanogen M06-L TZVP smd redo'!EZ130</f>
        <v>3.491396991201329</v>
      </c>
      <c r="AD130" s="40">
        <f>'[3]methanogen M06-L TZVP smd redo'!ET130</f>
        <v>1.89445</v>
      </c>
      <c r="AE130" s="40">
        <f>'[3]methanogen M06-L TZVP smd redo'!ER130</f>
        <v>1.0842499999999999</v>
      </c>
      <c r="AF130" s="40">
        <f>'[3]methanogen M06-L TZVP smd redo'!K130</f>
        <v>1.07368</v>
      </c>
      <c r="AG130" s="40">
        <f>'[3]methanogen M06-L TZVP smd redo'!J130</f>
        <v>3.1049099999999998</v>
      </c>
      <c r="AH130" s="40">
        <f>'[3]methanogen M06-L TZVP smd redo'!O130</f>
        <v>1.06995</v>
      </c>
      <c r="AI130" s="40">
        <f>'[3]methanogen M06-L TZVP smd redo'!N130</f>
        <v>3.0125799999999998</v>
      </c>
      <c r="AJ130" s="40">
        <f>'[3]methanogen M06-L TZVP smd redo'!S130</f>
        <v>1.0713999999999999</v>
      </c>
      <c r="AK130" s="40">
        <f>'[3]methanogen M06-L TZVP smd redo'!R130</f>
        <v>3.1547999999999998</v>
      </c>
      <c r="AL130" s="40">
        <f>'[3]methanogen M06-L TZVP smd redo'!Y130</f>
        <v>1.0628299999999999</v>
      </c>
      <c r="AM130" s="40">
        <f>'[3]methanogen M06-L TZVP smd redo'!W130</f>
        <v>3.2172999999999998</v>
      </c>
      <c r="AN130" s="40">
        <f>'[3]methanogen M06-L TZVP smd redo'!V130</f>
        <v>3.2061000000000002</v>
      </c>
      <c r="AO130" s="40">
        <f>'[3]methanogen M06-L TZVP smd redo'!AK130</f>
        <v>1.0587899999999999</v>
      </c>
      <c r="AP130" s="40">
        <f>PRODUCT('[3]methanogen M06-L TZVP smd redo'!AD130:AF130)^(1/3)</f>
        <v>3.1525974834281216</v>
      </c>
      <c r="AQ130" s="40">
        <f>'[3]methanogen M06-L TZVP smd redo'!BA130</f>
        <v>1.0511600000000001</v>
      </c>
      <c r="AR130" s="40">
        <f>PRODUCT('[3]methanogen M06-L TZVP smd redo'!AT130:AV130)^(1/3)</f>
        <v>3.1020785934556914</v>
      </c>
      <c r="AS130" s="41">
        <f>'[3]methanogen M06-L TZVP smd redo'!FO130</f>
        <v>1.05379</v>
      </c>
      <c r="AT130" s="40">
        <f>'[3]methanogen M06-L TZVP smd redo'!FK130</f>
        <v>3.0806399999999998</v>
      </c>
      <c r="AU130" s="40">
        <f>'[3]methanogen M06-L TZVP smd redo'!CD130</f>
        <v>3.0722800000000001</v>
      </c>
      <c r="AV130" s="40">
        <f>'[3]methanogen M06-L TZVP smd redo'!CG130</f>
        <v>2.24451</v>
      </c>
      <c r="AW130" s="40">
        <f>'[3]methanogen M06-L TZVP smd redo'!CK130</f>
        <v>1.0573399999999999</v>
      </c>
      <c r="AX130" s="40">
        <f>PRODUCT('[3]methanogen M06-L TZVP smd redo'!CN130:CP130)^(1/3)</f>
        <v>3.0750039300779251</v>
      </c>
      <c r="AY130" s="40">
        <f>'[3]methanogen M06-L TZVP smd redo'!DH130</f>
        <v>1.0575699999999999</v>
      </c>
      <c r="AZ130" s="40">
        <f>PRODUCT('[3]methanogen M06-L TZVP smd redo'!DJ130:DL130)^(1/3)</f>
        <v>3.0891675808278536</v>
      </c>
      <c r="BA130" s="40">
        <f>'[3]methanogen M06-L TZVP smd redo'!EI130</f>
        <v>1.0603800000000001</v>
      </c>
      <c r="BB130" s="40">
        <f>PRODUCT('[3]methanogen M06-L TZVP smd redo'!EJ130:EL130)^(1/3)</f>
        <v>3.1829016962384529</v>
      </c>
      <c r="BC130" s="40"/>
      <c r="BD130" s="44">
        <f>'[4]methanogen M06-L TZVP smd redo'!H130</f>
        <v>3.33893</v>
      </c>
      <c r="BE130" s="44">
        <f>'[4]methanogen M06-L TZVP smd redo'!M130</f>
        <v>3.2280899999999999</v>
      </c>
      <c r="BF130" s="44">
        <f>'[4]methanogen M06-L TZVP smd redo'!R130</f>
        <v>3.3863599999999998</v>
      </c>
      <c r="BG130" s="44">
        <f>'[4]methanogen M06-L TZVP smd redo'!Y130</f>
        <v>3.41316</v>
      </c>
      <c r="BH130" s="44">
        <f>'[4]methanogen M06-L TZVP smd redo'!Z130</f>
        <v>3.4253</v>
      </c>
      <c r="BI130" s="44">
        <f>PRODUCT('[4]methanogen M06-L TZVP smd redo'!AL130:AN130)^(1/3)</f>
        <v>3.3440940930615368</v>
      </c>
      <c r="BJ130" s="133">
        <f>PRODUCT('[4]methanogen M06-L TZVP smd redo'!BC130:BE130)^(1/3)</f>
        <v>3.2671446081542981</v>
      </c>
      <c r="BK130" s="133">
        <f>'[4]methanogen M06-L TZVP smd redo'!ER130</f>
        <v>3.2528199999999998</v>
      </c>
      <c r="BL130" s="40">
        <f>PRODUCT('[4]methanogen M06-L TZVP smd redo'!DZ130:EB130)^(1/3)</f>
        <v>3.3814208557001568</v>
      </c>
      <c r="BM130" s="40">
        <f>PRODUCT('[4]methanogen M06-L TZVP smd redo'!CI130:CK130)^(1/3)</f>
        <v>3.2574273814680326</v>
      </c>
      <c r="BN130" s="40">
        <f>PRODUCT('[4]methanogen M06-L TZVP smd redo'!DD130:DF130)^(1/3)</f>
        <v>3.2731917506670913</v>
      </c>
      <c r="BO130" s="40"/>
      <c r="BP130" s="45">
        <f t="shared" si="75"/>
        <v>1.1337605723121003</v>
      </c>
      <c r="BQ130" s="45">
        <f t="shared" si="76"/>
        <v>1.0343360934794259</v>
      </c>
      <c r="BR130" s="45">
        <f t="shared" si="77"/>
        <v>0.95326250014765124</v>
      </c>
      <c r="BS130" s="45">
        <f t="shared" si="78"/>
        <v>0.98863165270195308</v>
      </c>
      <c r="BT130" s="45">
        <f t="shared" si="79"/>
        <v>1.024283379796924</v>
      </c>
      <c r="BU130" s="45">
        <f t="shared" si="80"/>
        <v>1.020653099170195</v>
      </c>
      <c r="BV130" s="45">
        <f t="shared" si="81"/>
        <v>1.0235525188310259</v>
      </c>
      <c r="BW130" s="45">
        <f t="shared" si="82"/>
        <v>1.0044037506392294</v>
      </c>
      <c r="BX130" s="45">
        <f t="shared" si="83"/>
        <v>0.9643968615593761</v>
      </c>
      <c r="BY130" s="45">
        <f t="shared" si="84"/>
        <v>0.59467289256876321</v>
      </c>
      <c r="BZ130" s="45">
        <f t="shared" si="85"/>
        <v>0.97644123087774393</v>
      </c>
      <c r="CA130" s="45">
        <f t="shared" si="86"/>
        <v>0.7253211464513869</v>
      </c>
      <c r="CB130" s="45">
        <f t="shared" si="87"/>
        <v>1.0349774072627953</v>
      </c>
      <c r="CC130" s="45">
        <f t="shared" si="88"/>
        <v>0.99518379294587744</v>
      </c>
      <c r="CD130" s="45">
        <f t="shared" si="89"/>
        <v>0.97879774299964928</v>
      </c>
      <c r="CE130" s="39"/>
      <c r="CF130" s="75">
        <f t="shared" si="106"/>
        <v>125.54004748606859</v>
      </c>
      <c r="CG130" s="75">
        <f t="shared" si="107"/>
        <v>33.759765321249617</v>
      </c>
      <c r="CH130" s="75">
        <f t="shared" si="108"/>
        <v>-47.864967141192437</v>
      </c>
      <c r="CI130" s="75">
        <f t="shared" si="109"/>
        <v>-11.433460918057742</v>
      </c>
      <c r="CJ130" s="75">
        <f t="shared" si="110"/>
        <v>23.993226415329431</v>
      </c>
      <c r="CK130" s="75">
        <f t="shared" si="111"/>
        <v>20.442715699994316</v>
      </c>
      <c r="CL130" s="75">
        <f t="shared" si="112"/>
        <v>23.279437778829315</v>
      </c>
      <c r="CM130" s="75">
        <f t="shared" si="113"/>
        <v>4.394082503031802</v>
      </c>
      <c r="CN130" s="75">
        <f t="shared" si="114"/>
        <v>-36.252386973887781</v>
      </c>
      <c r="CO130" s="75">
        <f t="shared" si="115"/>
        <v>-519.74378499879174</v>
      </c>
      <c r="CP130" s="75">
        <f t="shared" si="116"/>
        <v>-23.840713909428821</v>
      </c>
      <c r="CQ130" s="75">
        <f t="shared" si="117"/>
        <v>-321.14076158295416</v>
      </c>
      <c r="CR130" s="75">
        <f t="shared" si="118"/>
        <v>34.37959774748343</v>
      </c>
      <c r="CS130" s="75">
        <f t="shared" si="119"/>
        <v>-4.8278423530216292</v>
      </c>
      <c r="CT130" s="75">
        <f t="shared" si="120"/>
        <v>-21.430253301394174</v>
      </c>
      <c r="CU130" s="130"/>
      <c r="CV130" s="45">
        <f t="shared" si="90"/>
        <v>0.9984275707487128</v>
      </c>
      <c r="CW130" s="45">
        <f t="shared" si="91"/>
        <v>1.000091812861057</v>
      </c>
      <c r="CX130" s="45">
        <f t="shared" si="92"/>
        <v>0.99961764009263154</v>
      </c>
      <c r="CY130" s="45">
        <f t="shared" si="93"/>
        <v>1.0001529040873147</v>
      </c>
      <c r="CZ130" s="45">
        <f t="shared" si="94"/>
        <v>0.99986903229822888</v>
      </c>
      <c r="DA130" s="45">
        <f t="shared" si="95"/>
        <v>0.99980578514516683</v>
      </c>
      <c r="DB130" s="45">
        <f t="shared" si="96"/>
        <v>0.99989270299534649</v>
      </c>
      <c r="DC130" s="45">
        <f t="shared" si="97"/>
        <v>0.99995792318826293</v>
      </c>
      <c r="DD130" s="45">
        <f t="shared" si="98"/>
        <v>0.99835321608128536</v>
      </c>
      <c r="DE130" s="45">
        <f t="shared" si="99"/>
        <v>0.99835321608128536</v>
      </c>
      <c r="DF130" s="45">
        <f t="shared" si="100"/>
        <v>0.99815932105635186</v>
      </c>
      <c r="DG130" s="45">
        <f t="shared" si="101"/>
        <v>0.99801022669560557</v>
      </c>
      <c r="DH130" s="45">
        <f t="shared" si="102"/>
        <v>0.99992571932130514</v>
      </c>
      <c r="DI130" s="45">
        <f t="shared" si="103"/>
        <v>0.99998514507112923</v>
      </c>
      <c r="DJ130" s="45">
        <f t="shared" si="104"/>
        <v>1.0000477185656815</v>
      </c>
    </row>
    <row r="131" spans="1:114" x14ac:dyDescent="0.2">
      <c r="A131" s="43">
        <v>254</v>
      </c>
      <c r="B131" s="43">
        <f t="shared" si="73"/>
        <v>527.15</v>
      </c>
      <c r="C131" s="44">
        <f t="shared" si="105"/>
        <v>1.896993265673907</v>
      </c>
      <c r="E131" s="40">
        <f>'[4]methanogen M06-L TZVP smd redo'!I131</f>
        <v>1.5639169478984805</v>
      </c>
      <c r="F131" s="40">
        <f>'[4]methanogen M06-L TZVP smd redo'!N131</f>
        <v>1.4786319121762315</v>
      </c>
      <c r="G131" s="40">
        <f>'[4]methanogen M06-L TZVP smd redo'!S131</f>
        <v>1.8501057552595679</v>
      </c>
      <c r="H131" s="40">
        <f>'[4]methanogen M06-L TZVP smd redo'!AB131</f>
        <v>1.6384248538749979</v>
      </c>
      <c r="I131" s="40">
        <f>'[4]methanogen M06-L TZVP smd redo'!AS131</f>
        <v>1.8304792253396318</v>
      </c>
      <c r="J131" s="40">
        <f>'[4]methanogen M06-L TZVP smd redo'!BJ131</f>
        <v>1.9383182056311732</v>
      </c>
      <c r="K131" s="40">
        <f>'[4]methanogen M06-L TZVP smd redo'!EV131</f>
        <v>1.976353160320965</v>
      </c>
      <c r="L131" s="40">
        <f>'[4]methanogen M06-L TZVP smd redo'!CL131</f>
        <v>1.865919147231665</v>
      </c>
      <c r="M131" s="40">
        <f>'[4]methanogen M06-L TZVP smd redo'!DG131</f>
        <v>1.8701074277673868</v>
      </c>
      <c r="N131" s="40">
        <f>'[4]methanogen M06-L TZVP smd redo'!EC131</f>
        <v>1.86698732412105</v>
      </c>
      <c r="AA131" s="40">
        <f t="shared" si="74"/>
        <v>2.0585538687772234</v>
      </c>
      <c r="AB131" s="40"/>
      <c r="AC131" s="40">
        <f>EXP('d-beta'!Y132/1000)*'[3]methanogen M06-L TZVP smd redo'!EZ131</f>
        <v>3.4690007903042841</v>
      </c>
      <c r="AD131" s="40">
        <f>'[3]methanogen M06-L TZVP smd redo'!ET131</f>
        <v>1.88883</v>
      </c>
      <c r="AE131" s="40">
        <f>'[3]methanogen M06-L TZVP smd redo'!ER131</f>
        <v>1.0837399999999999</v>
      </c>
      <c r="AF131" s="40">
        <f>'[3]methanogen M06-L TZVP smd redo'!K131</f>
        <v>1.07321</v>
      </c>
      <c r="AG131" s="40">
        <f>'[3]methanogen M06-L TZVP smd redo'!J131</f>
        <v>3.0849899999999999</v>
      </c>
      <c r="AH131" s="40">
        <f>'[3]methanogen M06-L TZVP smd redo'!O131</f>
        <v>1.0694900000000001</v>
      </c>
      <c r="AI131" s="40">
        <f>'[3]methanogen M06-L TZVP smd redo'!N131</f>
        <v>2.9936099999999999</v>
      </c>
      <c r="AJ131" s="40">
        <f>'[3]methanogen M06-L TZVP smd redo'!S131</f>
        <v>1.07094</v>
      </c>
      <c r="AK131" s="40">
        <f>'[3]methanogen M06-L TZVP smd redo'!R131</f>
        <v>3.1346099999999999</v>
      </c>
      <c r="AL131" s="40">
        <f>'[3]methanogen M06-L TZVP smd redo'!Y131</f>
        <v>1.0624199999999999</v>
      </c>
      <c r="AM131" s="40">
        <f>'[3]methanogen M06-L TZVP smd redo'!W131</f>
        <v>3.1957900000000001</v>
      </c>
      <c r="AN131" s="40">
        <f>'[3]methanogen M06-L TZVP smd redo'!V131</f>
        <v>3.18466</v>
      </c>
      <c r="AO131" s="40">
        <f>'[3]methanogen M06-L TZVP smd redo'!AK131</f>
        <v>1.05843</v>
      </c>
      <c r="AP131" s="40">
        <f>PRODUCT('[3]methanogen M06-L TZVP smd redo'!AD131:AF131)^(1/3)</f>
        <v>3.1322700918136896</v>
      </c>
      <c r="AQ131" s="40">
        <f>'[3]methanogen M06-L TZVP smd redo'!BA131</f>
        <v>1.0508500000000001</v>
      </c>
      <c r="AR131" s="40">
        <f>PRODUCT('[3]methanogen M06-L TZVP smd redo'!AT131:AV131)^(1/3)</f>
        <v>3.0824787016695079</v>
      </c>
      <c r="AS131" s="41">
        <f>'[3]methanogen M06-L TZVP smd redo'!FO131</f>
        <v>1.05349</v>
      </c>
      <c r="AT131" s="40">
        <f>'[3]methanogen M06-L TZVP smd redo'!FK131</f>
        <v>3.0616099999999999</v>
      </c>
      <c r="AU131" s="40">
        <f>'[3]methanogen M06-L TZVP smd redo'!CD131</f>
        <v>3.0526399999999998</v>
      </c>
      <c r="AV131" s="40">
        <f>'[3]methanogen M06-L TZVP smd redo'!CG131</f>
        <v>2.2342300000000002</v>
      </c>
      <c r="AW131" s="40">
        <f>'[3]methanogen M06-L TZVP smd redo'!CK131</f>
        <v>1.0569900000000001</v>
      </c>
      <c r="AX131" s="40">
        <f>PRODUCT('[3]methanogen M06-L TZVP smd redo'!CN131:CP131)^(1/3)</f>
        <v>3.0557479765110975</v>
      </c>
      <c r="AY131" s="40">
        <f>'[3]methanogen M06-L TZVP smd redo'!DH131</f>
        <v>1.0572299999999999</v>
      </c>
      <c r="AZ131" s="40">
        <f>PRODUCT('[3]methanogen M06-L TZVP smd redo'!DJ131:DL131)^(1/3)</f>
        <v>3.0697574924197597</v>
      </c>
      <c r="BA131" s="40">
        <f>'[3]methanogen M06-L TZVP smd redo'!EI131</f>
        <v>1.0600099999999999</v>
      </c>
      <c r="BB131" s="40">
        <f>PRODUCT('[3]methanogen M06-L TZVP smd redo'!EJ131:EL131)^(1/3)</f>
        <v>3.1622188486759142</v>
      </c>
      <c r="BC131" s="40"/>
      <c r="BD131" s="44">
        <f>'[4]methanogen M06-L TZVP smd redo'!H131</f>
        <v>3.31602</v>
      </c>
      <c r="BE131" s="44">
        <f>'[4]methanogen M06-L TZVP smd redo'!M131</f>
        <v>3.2063700000000002</v>
      </c>
      <c r="BF131" s="44">
        <f>'[4]methanogen M06-L TZVP smd redo'!R131</f>
        <v>3.3631899999999999</v>
      </c>
      <c r="BG131" s="44">
        <f>'[4]methanogen M06-L TZVP smd redo'!Y131</f>
        <v>3.3889900000000002</v>
      </c>
      <c r="BH131" s="44">
        <f>'[4]methanogen M06-L TZVP smd redo'!Z131</f>
        <v>3.4010600000000002</v>
      </c>
      <c r="BI131" s="44">
        <f>PRODUCT('[4]methanogen M06-L TZVP smd redo'!AL131:AN131)^(1/3)</f>
        <v>3.3213572002475842</v>
      </c>
      <c r="BJ131" s="133">
        <f>PRODUCT('[4]methanogen M06-L TZVP smd redo'!BC131:BE131)^(1/3)</f>
        <v>3.245501388065513</v>
      </c>
      <c r="BK131" s="133">
        <f>'[4]methanogen M06-L TZVP smd redo'!ER131</f>
        <v>3.2317499999999999</v>
      </c>
      <c r="BL131" s="40">
        <f>PRODUCT('[4]methanogen M06-L TZVP smd redo'!DZ131:EB131)^(1/3)</f>
        <v>3.3582417126801496</v>
      </c>
      <c r="BM131" s="40">
        <f>PRODUCT('[4]methanogen M06-L TZVP smd redo'!CI131:CK131)^(1/3)</f>
        <v>3.2359217767166988</v>
      </c>
      <c r="BN131" s="40">
        <f>PRODUCT('[4]methanogen M06-L TZVP smd redo'!DD131:DF131)^(1/3)</f>
        <v>3.2515090346259243</v>
      </c>
      <c r="BO131" s="40"/>
      <c r="BP131" s="45">
        <f t="shared" si="75"/>
        <v>1.1337371054711265</v>
      </c>
      <c r="BQ131" s="45">
        <f t="shared" si="76"/>
        <v>1.0341975505010339</v>
      </c>
      <c r="BR131" s="45">
        <f t="shared" si="77"/>
        <v>0.95337165012978753</v>
      </c>
      <c r="BS131" s="45">
        <f t="shared" si="78"/>
        <v>0.98886523613226451</v>
      </c>
      <c r="BT131" s="45">
        <f t="shared" si="79"/>
        <v>1.0239970575120541</v>
      </c>
      <c r="BU131" s="45">
        <f t="shared" si="80"/>
        <v>1.0203630009284681</v>
      </c>
      <c r="BV131" s="45">
        <f t="shared" si="81"/>
        <v>1.0233726019840914</v>
      </c>
      <c r="BW131" s="45">
        <f t="shared" si="82"/>
        <v>1.0042550902964378</v>
      </c>
      <c r="BX131" s="45">
        <f t="shared" si="83"/>
        <v>0.96465149841103093</v>
      </c>
      <c r="BY131" s="45">
        <f t="shared" si="84"/>
        <v>0.59688095869270785</v>
      </c>
      <c r="BZ131" s="45">
        <f t="shared" si="85"/>
        <v>0.97646401554106932</v>
      </c>
      <c r="CA131" s="45">
        <f t="shared" si="86"/>
        <v>0.7264920230525258</v>
      </c>
      <c r="CB131" s="45">
        <f t="shared" si="87"/>
        <v>1.0347374137719398</v>
      </c>
      <c r="CC131" s="45">
        <f t="shared" si="88"/>
        <v>0.99520614651743733</v>
      </c>
      <c r="CD131" s="45">
        <f t="shared" si="89"/>
        <v>0.97896999286422637</v>
      </c>
      <c r="CE131" s="39"/>
      <c r="CF131" s="75">
        <f t="shared" si="106"/>
        <v>125.51934903843224</v>
      </c>
      <c r="CG131" s="75">
        <f t="shared" si="107"/>
        <v>33.625812480789584</v>
      </c>
      <c r="CH131" s="75">
        <f t="shared" si="108"/>
        <v>-47.750472200210027</v>
      </c>
      <c r="CI131" s="75">
        <f t="shared" si="109"/>
        <v>-11.197219402112301</v>
      </c>
      <c r="CJ131" s="75">
        <f t="shared" si="110"/>
        <v>23.713653089802754</v>
      </c>
      <c r="CK131" s="75">
        <f t="shared" si="111"/>
        <v>20.15844724795576</v>
      </c>
      <c r="CL131" s="75">
        <f t="shared" si="112"/>
        <v>23.103645469117264</v>
      </c>
      <c r="CM131" s="75">
        <f t="shared" si="113"/>
        <v>4.2460629986407294</v>
      </c>
      <c r="CN131" s="75">
        <f t="shared" si="114"/>
        <v>-35.988384413435959</v>
      </c>
      <c r="CO131" s="75">
        <f t="shared" si="115"/>
        <v>-516.03758464688724</v>
      </c>
      <c r="CP131" s="75">
        <f t="shared" si="116"/>
        <v>-23.817379788771191</v>
      </c>
      <c r="CQ131" s="75">
        <f t="shared" si="117"/>
        <v>-319.52777600107385</v>
      </c>
      <c r="CR131" s="75">
        <f t="shared" si="118"/>
        <v>34.147688027852496</v>
      </c>
      <c r="CS131" s="75">
        <f t="shared" si="119"/>
        <v>-4.8053808532746469</v>
      </c>
      <c r="CT131" s="75">
        <f t="shared" si="120"/>
        <v>-21.254287724000957</v>
      </c>
      <c r="CU131" s="130"/>
      <c r="CV131" s="45">
        <f t="shared" si="90"/>
        <v>0.99843852506920971</v>
      </c>
      <c r="CW131" s="45">
        <f t="shared" si="91"/>
        <v>1.000085159116735</v>
      </c>
      <c r="CX131" s="45">
        <f t="shared" si="92"/>
        <v>0.9996292121536452</v>
      </c>
      <c r="CY131" s="45">
        <f t="shared" si="93"/>
        <v>1.000144902650826</v>
      </c>
      <c r="CZ131" s="45">
        <f t="shared" si="94"/>
        <v>0.99987470617418772</v>
      </c>
      <c r="DA131" s="45">
        <f t="shared" si="95"/>
        <v>0.9998082965377405</v>
      </c>
      <c r="DB131" s="45">
        <f t="shared" si="96"/>
        <v>0.99989236964159156</v>
      </c>
      <c r="DC131" s="45">
        <f t="shared" si="97"/>
        <v>0.99996204006754275</v>
      </c>
      <c r="DD131" s="45">
        <f t="shared" si="98"/>
        <v>0.99836425519107463</v>
      </c>
      <c r="DE131" s="45">
        <f t="shared" si="99"/>
        <v>0.99836425519107463</v>
      </c>
      <c r="DF131" s="45">
        <f t="shared" si="100"/>
        <v>0.99817286530675819</v>
      </c>
      <c r="DG131" s="45">
        <f t="shared" si="101"/>
        <v>0.99802754510714009</v>
      </c>
      <c r="DH131" s="45">
        <f t="shared" si="102"/>
        <v>0.99992880711295884</v>
      </c>
      <c r="DI131" s="45">
        <f t="shared" si="103"/>
        <v>0.99999581953737848</v>
      </c>
      <c r="DJ131" s="45">
        <f t="shared" si="104"/>
        <v>1.0000395557963644</v>
      </c>
    </row>
    <row r="132" spans="1:114" x14ac:dyDescent="0.2">
      <c r="A132" s="43">
        <v>256</v>
      </c>
      <c r="B132" s="43">
        <f t="shared" ref="B132:B195" si="121">A132+273.15</f>
        <v>529.15</v>
      </c>
      <c r="C132" s="44">
        <f t="shared" si="105"/>
        <v>1.8898233015213077</v>
      </c>
      <c r="E132" s="40">
        <f>'[4]methanogen M06-L TZVP smd redo'!I132</f>
        <v>1.5461531814169316</v>
      </c>
      <c r="F132" s="40">
        <f>'[4]methanogen M06-L TZVP smd redo'!N132</f>
        <v>1.459522123166801</v>
      </c>
      <c r="G132" s="40">
        <f>'[4]methanogen M06-L TZVP smd redo'!S132</f>
        <v>1.8430733409202649</v>
      </c>
      <c r="H132" s="40">
        <f>'[4]methanogen M06-L TZVP smd redo'!AB132</f>
        <v>1.6211395297682785</v>
      </c>
      <c r="I132" s="40">
        <f>'[4]methanogen M06-L TZVP smd redo'!AS132</f>
        <v>1.8103766579335989</v>
      </c>
      <c r="J132" s="40">
        <f>'[4]methanogen M06-L TZVP smd redo'!BJ132</f>
        <v>1.9224682845935259</v>
      </c>
      <c r="K132" s="40">
        <f>'[4]methanogen M06-L TZVP smd redo'!EV132</f>
        <v>1.9534814921453592</v>
      </c>
      <c r="L132" s="40">
        <f>'[4]methanogen M06-L TZVP smd redo'!CL132</f>
        <v>1.8461505657967336</v>
      </c>
      <c r="M132" s="40">
        <f>'[4]methanogen M06-L TZVP smd redo'!DG132</f>
        <v>1.8594834340923683</v>
      </c>
      <c r="N132" s="40">
        <f>'[4]methanogen M06-L TZVP smd redo'!EC132</f>
        <v>1.8519994152830233</v>
      </c>
      <c r="AA132" s="40">
        <f t="shared" ref="AA132:AA195" si="122">0.00255*C132^4 - 0.11639*C132^3 + 1.01364*C132^2 - 0.43627*C132</f>
        <v>2.0426389791115449</v>
      </c>
      <c r="AB132" s="40"/>
      <c r="AC132" s="40">
        <f>EXP('d-beta'!Y133/1000)*'[3]methanogen M06-L TZVP smd redo'!EZ132</f>
        <v>3.4469483703009343</v>
      </c>
      <c r="AD132" s="40">
        <f>'[3]methanogen M06-L TZVP smd redo'!ET132</f>
        <v>1.8832800000000001</v>
      </c>
      <c r="AE132" s="40">
        <f>'[3]methanogen M06-L TZVP smd redo'!ER132</f>
        <v>1.08325</v>
      </c>
      <c r="AF132" s="40">
        <f>'[3]methanogen M06-L TZVP smd redo'!K132</f>
        <v>1.0727500000000001</v>
      </c>
      <c r="AG132" s="40">
        <f>'[3]methanogen M06-L TZVP smd redo'!J132</f>
        <v>3.0653700000000002</v>
      </c>
      <c r="AH132" s="40">
        <f>'[3]methanogen M06-L TZVP smd redo'!O132</f>
        <v>1.0690500000000001</v>
      </c>
      <c r="AI132" s="40">
        <f>'[3]methanogen M06-L TZVP smd redo'!N132</f>
        <v>2.97492</v>
      </c>
      <c r="AJ132" s="40">
        <f>'[3]methanogen M06-L TZVP smd redo'!S132</f>
        <v>1.0704800000000001</v>
      </c>
      <c r="AK132" s="40">
        <f>'[3]methanogen M06-L TZVP smd redo'!R132</f>
        <v>3.1147100000000001</v>
      </c>
      <c r="AL132" s="40">
        <f>'[3]methanogen M06-L TZVP smd redo'!Y132</f>
        <v>1.06202</v>
      </c>
      <c r="AM132" s="40">
        <f>'[3]methanogen M06-L TZVP smd redo'!W132</f>
        <v>3.1746099999999999</v>
      </c>
      <c r="AN132" s="40">
        <f>'[3]methanogen M06-L TZVP smd redo'!V132</f>
        <v>3.1635499999999999</v>
      </c>
      <c r="AO132" s="40">
        <f>'[3]methanogen M06-L TZVP smd redo'!AK132</f>
        <v>1.0580799999999999</v>
      </c>
      <c r="AP132" s="40">
        <f>PRODUCT('[3]methanogen M06-L TZVP smd redo'!AD132:AF132)^(1/3)</f>
        <v>3.1122492092716874</v>
      </c>
      <c r="AQ132" s="40">
        <f>'[3]methanogen M06-L TZVP smd redo'!BA132</f>
        <v>1.0505500000000001</v>
      </c>
      <c r="AR132" s="40">
        <f>PRODUCT('[3]methanogen M06-L TZVP smd redo'!AT132:AV132)^(1/3)</f>
        <v>3.0631621317373519</v>
      </c>
      <c r="AS132" s="41">
        <f>'[3]methanogen M06-L TZVP smd redo'!FO132</f>
        <v>1.0531999999999999</v>
      </c>
      <c r="AT132" s="40">
        <f>'[3]methanogen M06-L TZVP smd redo'!FK132</f>
        <v>3.0428500000000001</v>
      </c>
      <c r="AU132" s="40">
        <f>'[3]methanogen M06-L TZVP smd redo'!CD132</f>
        <v>3.03329</v>
      </c>
      <c r="AV132" s="40">
        <f>'[3]methanogen M06-L TZVP smd redo'!CG132</f>
        <v>2.2240899999999999</v>
      </c>
      <c r="AW132" s="40">
        <f>'[3]methanogen M06-L TZVP smd redo'!CK132</f>
        <v>1.0566500000000001</v>
      </c>
      <c r="AX132" s="40">
        <f>PRODUCT('[3]methanogen M06-L TZVP smd redo'!CN132:CP132)^(1/3)</f>
        <v>3.0367785531489968</v>
      </c>
      <c r="AY132" s="40">
        <f>'[3]methanogen M06-L TZVP smd redo'!DH132</f>
        <v>1.05688</v>
      </c>
      <c r="AZ132" s="40">
        <f>PRODUCT('[3]methanogen M06-L TZVP smd redo'!DJ132:DL132)^(1/3)</f>
        <v>3.0506340271379377</v>
      </c>
      <c r="BA132" s="40">
        <f>'[3]methanogen M06-L TZVP smd redo'!EI132</f>
        <v>1.05965</v>
      </c>
      <c r="BB132" s="40">
        <f>PRODUCT('[3]methanogen M06-L TZVP smd redo'!EJ132:EL132)^(1/3)</f>
        <v>3.1418392902782752</v>
      </c>
      <c r="BC132" s="40"/>
      <c r="BD132" s="44">
        <f>'[4]methanogen M06-L TZVP smd redo'!H132</f>
        <v>3.2934600000000001</v>
      </c>
      <c r="BE132" s="44">
        <f>'[4]methanogen M06-L TZVP smd redo'!M132</f>
        <v>3.1849799999999999</v>
      </c>
      <c r="BF132" s="44">
        <f>'[4]methanogen M06-L TZVP smd redo'!R132</f>
        <v>3.3403800000000001</v>
      </c>
      <c r="BG132" s="44">
        <f>'[4]methanogen M06-L TZVP smd redo'!Y132</f>
        <v>3.3652000000000002</v>
      </c>
      <c r="BH132" s="44">
        <f>'[4]methanogen M06-L TZVP smd redo'!Z132</f>
        <v>3.3771900000000001</v>
      </c>
      <c r="BI132" s="44">
        <f>PRODUCT('[4]methanogen M06-L TZVP smd redo'!AL132:AN132)^(1/3)</f>
        <v>3.2989702293284742</v>
      </c>
      <c r="BJ132" s="133">
        <f>PRODUCT('[4]methanogen M06-L TZVP smd redo'!BC132:BE132)^(1/3)</f>
        <v>3.2241914900055764</v>
      </c>
      <c r="BK132" s="133">
        <f>'[4]methanogen M06-L TZVP smd redo'!ER132</f>
        <v>3.2109899999999998</v>
      </c>
      <c r="BL132" s="40">
        <f>PRODUCT('[4]methanogen M06-L TZVP smd redo'!DZ132:EB132)^(1/3)</f>
        <v>3.3354157730040086</v>
      </c>
      <c r="BM132" s="40">
        <f>PRODUCT('[4]methanogen M06-L TZVP smd redo'!CI132:CK132)^(1/3)</f>
        <v>3.214736008381641</v>
      </c>
      <c r="BN132" s="40">
        <f>PRODUCT('[4]methanogen M06-L TZVP smd redo'!DD132:DF132)^(1/3)</f>
        <v>3.2301493517219786</v>
      </c>
      <c r="BO132" s="40"/>
      <c r="BP132" s="45">
        <f t="shared" ref="BP132:BP195" si="123">AC132*AE132/BD132</f>
        <v>1.133733769995229</v>
      </c>
      <c r="BQ132" s="45">
        <f t="shared" ref="BQ132:BQ195" si="124">BD132/BE132</f>
        <v>1.0340598685078086</v>
      </c>
      <c r="BR132" s="45">
        <f t="shared" ref="BR132:BR195" si="125">BE132/BF132</f>
        <v>0.95347834677491772</v>
      </c>
      <c r="BS132" s="45">
        <f t="shared" ref="BS132:BS195" si="126">BF132/BH132</f>
        <v>0.98910040595880011</v>
      </c>
      <c r="BT132" s="45">
        <f t="shared" ref="BT132:BT195" si="127">BH132/BI132</f>
        <v>1.0237103596680375</v>
      </c>
      <c r="BU132" s="45">
        <f t="shared" ref="BU132:BU195" si="128">BG132/BI132</f>
        <v>1.0200758921928821</v>
      </c>
      <c r="BV132" s="45">
        <f t="shared" ref="BV132:BV195" si="129">BI132/BJ132</f>
        <v>1.0231930204997746</v>
      </c>
      <c r="BW132" s="45">
        <f t="shared" ref="BW132:BW195" si="130">BJ132/BK132</f>
        <v>1.0041113457237727</v>
      </c>
      <c r="BX132" s="45">
        <f t="shared" ref="BX132:BX195" si="131">AU132*AJ132/BG132</f>
        <v>0.96489845453464884</v>
      </c>
      <c r="BY132" s="45">
        <f t="shared" ref="BY132:BY195" si="132">AD132*AJ132/BG132</f>
        <v>0.59907689718293111</v>
      </c>
      <c r="BZ132" s="45">
        <f t="shared" ref="BZ132:BZ195" si="133">AU132*AL132/BI132</f>
        <v>0.97649097198907997</v>
      </c>
      <c r="CA132" s="45">
        <f t="shared" ref="CA132:CA195" si="134">AQ132*AV132/BK132</f>
        <v>0.72766273003030224</v>
      </c>
      <c r="CB132" s="45">
        <f t="shared" ref="CB132:CB195" si="135">BL132/BJ132</f>
        <v>1.0344967981409317</v>
      </c>
      <c r="CC132" s="45">
        <f t="shared" ref="CC132:CC195" si="136">BM132/BN132</f>
        <v>0.9952282877161327</v>
      </c>
      <c r="CD132" s="45">
        <f t="shared" ref="CD132:CD195" si="137">BN132/BI132</f>
        <v>0.97913867879295635</v>
      </c>
      <c r="CE132" s="39"/>
      <c r="CF132" s="75">
        <f t="shared" si="106"/>
        <v>125.5164070152878</v>
      </c>
      <c r="CG132" s="75">
        <f t="shared" si="107"/>
        <v>33.492674320942307</v>
      </c>
      <c r="CH132" s="75">
        <f t="shared" si="108"/>
        <v>-47.638563402543994</v>
      </c>
      <c r="CI132" s="75">
        <f t="shared" si="109"/>
        <v>-10.959429803911698</v>
      </c>
      <c r="CJ132" s="75">
        <f t="shared" si="110"/>
        <v>23.43363472049418</v>
      </c>
      <c r="CK132" s="75">
        <f t="shared" si="111"/>
        <v>19.877028638999871</v>
      </c>
      <c r="CL132" s="75">
        <f t="shared" si="112"/>
        <v>22.928150011942723</v>
      </c>
      <c r="CM132" s="75">
        <f t="shared" si="113"/>
        <v>4.1029172356639476</v>
      </c>
      <c r="CN132" s="75">
        <f t="shared" si="114"/>
        <v>-35.732411641557903</v>
      </c>
      <c r="CO132" s="75">
        <f t="shared" si="115"/>
        <v>-512.36531317473487</v>
      </c>
      <c r="CP132" s="75">
        <f t="shared" si="116"/>
        <v>-23.78977398302095</v>
      </c>
      <c r="CQ132" s="75">
        <f t="shared" si="117"/>
        <v>-317.9176210595511</v>
      </c>
      <c r="CR132" s="75">
        <f t="shared" si="118"/>
        <v>33.915123119822809</v>
      </c>
      <c r="CS132" s="75">
        <f t="shared" si="119"/>
        <v>-4.7831332491180119</v>
      </c>
      <c r="CT132" s="75">
        <f t="shared" si="120"/>
        <v>-21.081992966729374</v>
      </c>
      <c r="CU132" s="130"/>
      <c r="CV132" s="45">
        <f t="shared" ref="CV132:CV195" si="138">BP132/(AC132/AG132)/(AE132/AF132)</f>
        <v>0.99845623371773162</v>
      </c>
      <c r="CW132" s="45">
        <f t="shared" ref="CW132:CW195" si="139">BQ132/(AG132/AI132)/(AF132/AH132)</f>
        <v>1.0000865048025771</v>
      </c>
      <c r="CX132" s="45">
        <f t="shared" ref="CX132:CX195" si="140">BR132/(AI132/AK132)/(AH132/AJ132)</f>
        <v>0.99961715439477528</v>
      </c>
      <c r="CY132" s="45">
        <f t="shared" ref="CY132:CY195" si="141">BS132/(AK132/AM132)/(AJ132/AL132)</f>
        <v>1.0001549313782305</v>
      </c>
      <c r="CZ132" s="45">
        <f t="shared" ref="CZ132:CZ195" si="142">BT132/(AM132/AP132)/(AL132/AO132)</f>
        <v>0.99987772516262208</v>
      </c>
      <c r="DA132" s="45">
        <f t="shared" ref="DA132:DA195" si="143">BU132/(AN132/AP132)/(AL132/AO132)</f>
        <v>0.99981110484321734</v>
      </c>
      <c r="DB132" s="45">
        <f t="shared" ref="DB132:DB195" si="144">BV132/(AP132/AR132)/(AO132/AQ132)</f>
        <v>0.99988812345245492</v>
      </c>
      <c r="DC132" s="45">
        <f t="shared" ref="DC132:DC195" si="145">BW132/(AR132/AT132)/(AQ132/AS132)</f>
        <v>0.99996904725805669</v>
      </c>
      <c r="DD132" s="45">
        <f t="shared" ref="DD132:DD195" si="146">BX132/(AU132/AN132)/(AJ132/AL132)</f>
        <v>0.9983814843099964</v>
      </c>
      <c r="DE132" s="45">
        <f t="shared" ref="DE132:DE195" si="147">BY132/(AD132/AN132)/(AJ132/AL132)</f>
        <v>0.99838148430999618</v>
      </c>
      <c r="DF132" s="45">
        <f t="shared" ref="DF132:DF195" si="148">BZ132/(AU132/AP132)/(AL132/AO132)</f>
        <v>0.99819289488298868</v>
      </c>
      <c r="DG132" s="45">
        <f t="shared" ref="DG132:DG195" si="149">CA132/(AV132/AT132)/(AQ132/AS132)</f>
        <v>0.99805032715766773</v>
      </c>
      <c r="DH132" s="45">
        <f t="shared" ref="DH132:DH195" si="150">CB132/(BB132/AR132)/(BA132/AQ132)</f>
        <v>0.99992966634491087</v>
      </c>
      <c r="DI132" s="45">
        <f t="shared" ref="DI132:DI195" si="151">CC132/(AX132/AZ132)/(AW132/AY132)</f>
        <v>0.99998669187793676</v>
      </c>
      <c r="DJ132" s="45">
        <f t="shared" ref="DJ132:DJ195" si="152">CD132/(AZ132/AP132)/(AY132/AO132)</f>
        <v>1.0000490180350521</v>
      </c>
    </row>
    <row r="133" spans="1:114" x14ac:dyDescent="0.2">
      <c r="A133" s="43">
        <v>258</v>
      </c>
      <c r="B133" s="43">
        <f t="shared" si="121"/>
        <v>531.15</v>
      </c>
      <c r="C133" s="44">
        <f t="shared" ref="C133:C196" si="153">1000/B133</f>
        <v>1.8827073331450628</v>
      </c>
      <c r="E133" s="40">
        <f>'[4]methanogen M06-L TZVP smd redo'!I133</f>
        <v>1.5346424236060141</v>
      </c>
      <c r="F133" s="40">
        <f>'[4]methanogen M06-L TZVP smd redo'!N133</f>
        <v>1.454143917675399</v>
      </c>
      <c r="G133" s="40">
        <f>'[4]methanogen M06-L TZVP smd redo'!S133</f>
        <v>1.829837483275476</v>
      </c>
      <c r="H133" s="40">
        <f>'[4]methanogen M06-L TZVP smd redo'!AB133</f>
        <v>1.6106386900416325</v>
      </c>
      <c r="I133" s="40">
        <f>'[4]methanogen M06-L TZVP smd redo'!AS133</f>
        <v>1.7957350875661415</v>
      </c>
      <c r="J133" s="40">
        <f>'[4]methanogen M06-L TZVP smd redo'!BJ133</f>
        <v>1.9075832267598791</v>
      </c>
      <c r="K133" s="40">
        <f>'[4]methanogen M06-L TZVP smd redo'!EV133</f>
        <v>1.9444810118727229</v>
      </c>
      <c r="L133" s="40">
        <f>'[4]methanogen M06-L TZVP smd redo'!CL133</f>
        <v>1.8317574467787701</v>
      </c>
      <c r="M133" s="40">
        <f>'[4]methanogen M06-L TZVP smd redo'!DG133</f>
        <v>1.8424292169425538</v>
      </c>
      <c r="N133" s="40">
        <f>'[4]methanogen M06-L TZVP smd redo'!EC133</f>
        <v>1.830400244935193</v>
      </c>
      <c r="AA133" s="40">
        <f t="shared" si="122"/>
        <v>2.0268854598238164</v>
      </c>
      <c r="AB133" s="40"/>
      <c r="AC133" s="40">
        <f>EXP('d-beta'!Y134/1000)*'[3]methanogen M06-L TZVP smd redo'!EZ133</f>
        <v>3.4252191916605592</v>
      </c>
      <c r="AD133" s="40">
        <f>'[3]methanogen M06-L TZVP smd redo'!ET133</f>
        <v>1.87778</v>
      </c>
      <c r="AE133" s="40">
        <f>'[3]methanogen M06-L TZVP smd redo'!ER133</f>
        <v>1.0827500000000001</v>
      </c>
      <c r="AF133" s="40">
        <f>'[3]methanogen M06-L TZVP smd redo'!K133</f>
        <v>1.07229</v>
      </c>
      <c r="AG133" s="40">
        <f>'[3]methanogen M06-L TZVP smd redo'!J133</f>
        <v>3.04603</v>
      </c>
      <c r="AH133" s="40">
        <f>'[3]methanogen M06-L TZVP smd redo'!O133</f>
        <v>1.0686</v>
      </c>
      <c r="AI133" s="40">
        <f>'[3]methanogen M06-L TZVP smd redo'!N133</f>
        <v>2.9565000000000001</v>
      </c>
      <c r="AJ133" s="40">
        <f>'[3]methanogen M06-L TZVP smd redo'!S133</f>
        <v>1.07003</v>
      </c>
      <c r="AK133" s="40">
        <f>'[3]methanogen M06-L TZVP smd redo'!R133</f>
        <v>3.0951</v>
      </c>
      <c r="AL133" s="40">
        <f>'[3]methanogen M06-L TZVP smd redo'!Y133</f>
        <v>1.06162</v>
      </c>
      <c r="AM133" s="40">
        <f>'[3]methanogen M06-L TZVP smd redo'!W133</f>
        <v>3.1537500000000001</v>
      </c>
      <c r="AN133" s="40">
        <f>'[3]methanogen M06-L TZVP smd redo'!V133</f>
        <v>3.1427499999999999</v>
      </c>
      <c r="AO133" s="40">
        <f>'[3]methanogen M06-L TZVP smd redo'!AK133</f>
        <v>1.0577300000000001</v>
      </c>
      <c r="AP133" s="40">
        <f>PRODUCT('[3]methanogen M06-L TZVP smd redo'!AD133:AF133)^(1/3)</f>
        <v>3.0925149405800325</v>
      </c>
      <c r="AQ133" s="40">
        <f>'[3]methanogen M06-L TZVP smd redo'!BA133</f>
        <v>1.0502499999999999</v>
      </c>
      <c r="AR133" s="40">
        <f>PRODUCT('[3]methanogen M06-L TZVP smd redo'!AT133:AV133)^(1/3)</f>
        <v>3.0441255627768005</v>
      </c>
      <c r="AS133" s="41">
        <f>'[3]methanogen M06-L TZVP smd redo'!FO133</f>
        <v>1.0528999999999999</v>
      </c>
      <c r="AT133" s="40">
        <f>'[3]methanogen M06-L TZVP smd redo'!FK133</f>
        <v>3.0243500000000001</v>
      </c>
      <c r="AU133" s="40">
        <f>'[3]methanogen M06-L TZVP smd redo'!CD133</f>
        <v>3.0142199999999999</v>
      </c>
      <c r="AV133" s="40">
        <f>'[3]methanogen M06-L TZVP smd redo'!CG133</f>
        <v>2.21408</v>
      </c>
      <c r="AW133" s="40">
        <f>'[3]methanogen M06-L TZVP smd redo'!CK133</f>
        <v>1.0563100000000001</v>
      </c>
      <c r="AX133" s="40">
        <f>PRODUCT('[3]methanogen M06-L TZVP smd redo'!CN133:CP133)^(1/3)</f>
        <v>3.0180790491323535</v>
      </c>
      <c r="AY133" s="40">
        <f>'[3]methanogen M06-L TZVP smd redo'!DH133</f>
        <v>1.05654</v>
      </c>
      <c r="AZ133" s="40">
        <f>PRODUCT('[3]methanogen M06-L TZVP smd redo'!DJ133:DL133)^(1/3)</f>
        <v>3.0317903626039406</v>
      </c>
      <c r="BA133" s="40">
        <f>'[3]methanogen M06-L TZVP smd redo'!EI133</f>
        <v>1.0592999999999999</v>
      </c>
      <c r="BB133" s="40">
        <f>PRODUCT('[3]methanogen M06-L TZVP smd redo'!EJ133:EL133)^(1/3)</f>
        <v>3.1217630210070588</v>
      </c>
      <c r="BC133" s="40"/>
      <c r="BD133" s="44">
        <f>'[4]methanogen M06-L TZVP smd redo'!H133</f>
        <v>3.2712400000000001</v>
      </c>
      <c r="BE133" s="44">
        <f>'[4]methanogen M06-L TZVP smd redo'!M133</f>
        <v>3.16391</v>
      </c>
      <c r="BF133" s="44">
        <f>'[4]methanogen M06-L TZVP smd redo'!R133</f>
        <v>3.3179099999999999</v>
      </c>
      <c r="BG133" s="44">
        <f>'[4]methanogen M06-L TZVP smd redo'!Y133</f>
        <v>3.34178</v>
      </c>
      <c r="BH133" s="44">
        <f>'[4]methanogen M06-L TZVP smd redo'!Z133</f>
        <v>3.3536899999999998</v>
      </c>
      <c r="BI133" s="44">
        <f>PRODUCT('[4]methanogen M06-L TZVP smd redo'!AL133:AN133)^(1/3)</f>
        <v>3.2769197598662738</v>
      </c>
      <c r="BJ133" s="133">
        <f>PRODUCT('[4]methanogen M06-L TZVP smd redo'!BC133:BE133)^(1/3)</f>
        <v>3.2031915930439396</v>
      </c>
      <c r="BK133" s="133">
        <f>'[4]methanogen M06-L TZVP smd redo'!ER133</f>
        <v>3.1905299999999999</v>
      </c>
      <c r="BL133" s="40">
        <f>PRODUCT('[4]methanogen M06-L TZVP smd redo'!DZ133:EB133)^(1/3)</f>
        <v>3.3129364886458958</v>
      </c>
      <c r="BM133" s="40">
        <f>PRODUCT('[4]methanogen M06-L TZVP smd redo'!CI133:CK133)^(1/3)</f>
        <v>3.1938667727340317</v>
      </c>
      <c r="BN133" s="40">
        <f>PRODUCT('[4]methanogen M06-L TZVP smd redo'!DD133:DF133)^(1/3)</f>
        <v>3.2091094733252592</v>
      </c>
      <c r="BO133" s="40"/>
      <c r="BP133" s="45">
        <f t="shared" si="123"/>
        <v>1.1337156796109336</v>
      </c>
      <c r="BQ133" s="45">
        <f t="shared" si="124"/>
        <v>1.0339232152621283</v>
      </c>
      <c r="BR133" s="45">
        <f t="shared" si="125"/>
        <v>0.95358523890039215</v>
      </c>
      <c r="BS133" s="45">
        <f t="shared" si="126"/>
        <v>0.98933115463862198</v>
      </c>
      <c r="BT133" s="45">
        <f t="shared" si="127"/>
        <v>1.0234275617834654</v>
      </c>
      <c r="BU133" s="45">
        <f t="shared" si="128"/>
        <v>1.019793051062188</v>
      </c>
      <c r="BV133" s="45">
        <f t="shared" si="129"/>
        <v>1.0230170955063826</v>
      </c>
      <c r="BW133" s="45">
        <f t="shared" si="130"/>
        <v>1.0039684920824878</v>
      </c>
      <c r="BX133" s="45">
        <f t="shared" si="131"/>
        <v>0.96514606784408308</v>
      </c>
      <c r="BY133" s="45">
        <f t="shared" si="132"/>
        <v>0.60126068544308719</v>
      </c>
      <c r="BZ133" s="45">
        <f t="shared" si="133"/>
        <v>0.97651345498022979</v>
      </c>
      <c r="CA133" s="45">
        <f t="shared" si="134"/>
        <v>0.72882484101387535</v>
      </c>
      <c r="CB133" s="45">
        <f t="shared" si="135"/>
        <v>1.0342611087767208</v>
      </c>
      <c r="CC133" s="45">
        <f t="shared" si="136"/>
        <v>0.99525017743460364</v>
      </c>
      <c r="CD133" s="45">
        <f t="shared" si="137"/>
        <v>0.9793066991229038</v>
      </c>
      <c r="CE133" s="39"/>
      <c r="CF133" s="75">
        <f t="shared" ref="CF133:CF196" si="154">1000*LN(BP133)</f>
        <v>125.50045042203364</v>
      </c>
      <c r="CG133" s="75">
        <f t="shared" ref="CG133:CG196" si="155">1000*LN(BQ133)</f>
        <v>33.360513427604502</v>
      </c>
      <c r="CH133" s="75">
        <f t="shared" ref="CH133:CH196" si="156">1000*LN(BR133)</f>
        <v>-47.526462131889694</v>
      </c>
      <c r="CI133" s="75">
        <f t="shared" ref="CI133:CI196" si="157">1000*LN(BS133)</f>
        <v>-10.726165550081776</v>
      </c>
      <c r="CJ133" s="75">
        <f t="shared" ref="CJ133:CJ196" si="158">1000*LN(BT133)</f>
        <v>23.157348610596422</v>
      </c>
      <c r="CK133" s="75">
        <f t="shared" ref="CK133:CK196" si="159">1000*LN(BU133)</f>
        <v>19.599715595490945</v>
      </c>
      <c r="CL133" s="75">
        <f t="shared" ref="CL133:CL196" si="160">1000*LN(BV133)</f>
        <v>22.756197979793882</v>
      </c>
      <c r="CM133" s="75">
        <f t="shared" ref="CM133:CM196" si="161">1000*LN(BW133)</f>
        <v>3.9606383891396941</v>
      </c>
      <c r="CN133" s="75">
        <f t="shared" ref="CN133:CN196" si="162">1000*LN(BX133)</f>
        <v>-35.475823456237102</v>
      </c>
      <c r="CO133" s="75">
        <f t="shared" ref="CO133:CO196" si="163">1000*LN(BY133)</f>
        <v>-508.7266856733724</v>
      </c>
      <c r="CP133" s="75">
        <f t="shared" ref="CP133:CP196" si="164">1000*LN(BZ133)</f>
        <v>-23.766749978732641</v>
      </c>
      <c r="CQ133" s="75">
        <f t="shared" ref="CQ133:CQ196" si="165">1000*LN(CA133)</f>
        <v>-316.32184880129756</v>
      </c>
      <c r="CR133" s="75">
        <f t="shared" ref="CR133:CR196" si="166">1000*LN(CB133)</f>
        <v>33.687267202566943</v>
      </c>
      <c r="CS133" s="75">
        <f t="shared" ref="CS133:CS196" si="167">1000*LN(CC133)</f>
        <v>-4.7611388202858755</v>
      </c>
      <c r="CT133" s="75">
        <f t="shared" ref="CT133:CT196" si="168">1000*LN(CD133)</f>
        <v>-20.91040755285535</v>
      </c>
      <c r="CU133" s="130"/>
      <c r="CV133" s="45">
        <f t="shared" si="138"/>
        <v>0.99846770909502192</v>
      </c>
      <c r="CW133" s="45">
        <f t="shared" si="139"/>
        <v>1.0000803816194876</v>
      </c>
      <c r="CX133" s="45">
        <f t="shared" si="140"/>
        <v>0.99962499263692939</v>
      </c>
      <c r="CY133" s="45">
        <f t="shared" si="141"/>
        <v>1.0001552095565163</v>
      </c>
      <c r="CZ133" s="45">
        <f t="shared" si="142"/>
        <v>0.99987885051365422</v>
      </c>
      <c r="DA133" s="45">
        <f t="shared" si="143"/>
        <v>0.999815235390767</v>
      </c>
      <c r="DB133" s="45">
        <f t="shared" si="144"/>
        <v>0.99988836481421428</v>
      </c>
      <c r="DC133" s="45">
        <f t="shared" si="145"/>
        <v>0.99996317382268984</v>
      </c>
      <c r="DD133" s="45">
        <f t="shared" si="146"/>
        <v>0.99839195129541736</v>
      </c>
      <c r="DE133" s="45">
        <f t="shared" si="147"/>
        <v>0.99839195129541736</v>
      </c>
      <c r="DF133" s="45">
        <f t="shared" si="148"/>
        <v>0.99820748379667512</v>
      </c>
      <c r="DG133" s="45">
        <f t="shared" si="149"/>
        <v>0.9980592926567059</v>
      </c>
      <c r="DH133" s="45">
        <f t="shared" si="150"/>
        <v>0.99992296397081237</v>
      </c>
      <c r="DI133" s="45">
        <f t="shared" si="151"/>
        <v>0.99998934785565818</v>
      </c>
      <c r="DJ133" s="45">
        <f t="shared" si="152"/>
        <v>1.0000466104293928</v>
      </c>
    </row>
    <row r="134" spans="1:114" x14ac:dyDescent="0.2">
      <c r="A134" s="43">
        <v>260</v>
      </c>
      <c r="B134" s="43">
        <f t="shared" si="121"/>
        <v>533.15</v>
      </c>
      <c r="C134" s="44">
        <f t="shared" si="153"/>
        <v>1.8756447528838038</v>
      </c>
      <c r="E134" s="40">
        <f>'[4]methanogen M06-L TZVP smd redo'!I134</f>
        <v>1.5263267260468005</v>
      </c>
      <c r="F134" s="40">
        <f>'[4]methanogen M06-L TZVP smd redo'!N134</f>
        <v>1.4439634427569903</v>
      </c>
      <c r="G134" s="40">
        <f>'[4]methanogen M06-L TZVP smd redo'!S134</f>
        <v>1.8169009459036989</v>
      </c>
      <c r="H134" s="40">
        <f>'[4]methanogen M06-L TZVP smd redo'!AB134</f>
        <v>1.5915173984011322</v>
      </c>
      <c r="I134" s="40">
        <f>'[4]methanogen M06-L TZVP smd redo'!AS134</f>
        <v>1.7804658660514061</v>
      </c>
      <c r="J134" s="40">
        <f>'[4]methanogen M06-L TZVP smd redo'!BJ134</f>
        <v>1.8948725794141197</v>
      </c>
      <c r="K134" s="40">
        <f>'[4]methanogen M06-L TZVP smd redo'!EV134</f>
        <v>1.9271500211257564</v>
      </c>
      <c r="L134" s="40">
        <f>'[4]methanogen M06-L TZVP smd redo'!CL134</f>
        <v>1.8176580709825529</v>
      </c>
      <c r="M134" s="40">
        <f>'[4]methanogen M06-L TZVP smd redo'!DG134</f>
        <v>1.8277922688727521</v>
      </c>
      <c r="N134" s="40">
        <f>'[4]methanogen M06-L TZVP smd redo'!EC134</f>
        <v>1.8215395764771269</v>
      </c>
      <c r="AA134" s="40">
        <f t="shared" si="122"/>
        <v>2.0112912370718194</v>
      </c>
      <c r="AB134" s="40"/>
      <c r="AC134" s="40">
        <f>EXP('d-beta'!Y135/1000)*'[3]methanogen M06-L TZVP smd redo'!EZ134</f>
        <v>3.4038027123841781</v>
      </c>
      <c r="AD134" s="40">
        <f>'[3]methanogen M06-L TZVP smd redo'!ET134</f>
        <v>1.8723399999999999</v>
      </c>
      <c r="AE134" s="40">
        <f>'[3]methanogen M06-L TZVP smd redo'!ER134</f>
        <v>1.0822700000000001</v>
      </c>
      <c r="AF134" s="40">
        <f>'[3]methanogen M06-L TZVP smd redo'!K134</f>
        <v>1.0718300000000001</v>
      </c>
      <c r="AG134" s="40">
        <f>'[3]methanogen M06-L TZVP smd redo'!J134</f>
        <v>3.02698</v>
      </c>
      <c r="AH134" s="40">
        <f>'[3]methanogen M06-L TZVP smd redo'!O134</f>
        <v>1.06816</v>
      </c>
      <c r="AI134" s="40">
        <f>'[3]methanogen M06-L TZVP smd redo'!N134</f>
        <v>2.9383499999999998</v>
      </c>
      <c r="AJ134" s="40">
        <f>'[3]methanogen M06-L TZVP smd redo'!S134</f>
        <v>1.06958</v>
      </c>
      <c r="AK134" s="40">
        <f>'[3]methanogen M06-L TZVP smd redo'!R134</f>
        <v>3.07578</v>
      </c>
      <c r="AL134" s="40">
        <f>'[3]methanogen M06-L TZVP smd redo'!Y134</f>
        <v>1.0612299999999999</v>
      </c>
      <c r="AM134" s="40">
        <f>'[3]methanogen M06-L TZVP smd redo'!W134</f>
        <v>3.1332</v>
      </c>
      <c r="AN134" s="40">
        <f>'[3]methanogen M06-L TZVP smd redo'!V134</f>
        <v>3.1222699999999999</v>
      </c>
      <c r="AO134" s="40">
        <f>'[3]methanogen M06-L TZVP smd redo'!AK134</f>
        <v>1.05738</v>
      </c>
      <c r="AP134" s="40">
        <f>PRODUCT('[3]methanogen M06-L TZVP smd redo'!AD134:AF134)^(1/3)</f>
        <v>3.0730771703131516</v>
      </c>
      <c r="AQ134" s="40">
        <f>'[3]methanogen M06-L TZVP smd redo'!BA134</f>
        <v>1.0499499999999999</v>
      </c>
      <c r="AR134" s="40">
        <f>PRODUCT('[3]methanogen M06-L TZVP smd redo'!AT134:AV134)^(1/3)</f>
        <v>3.0253656529044948</v>
      </c>
      <c r="AS134" s="41">
        <f>'[3]methanogen M06-L TZVP smd redo'!FO134</f>
        <v>1.05261</v>
      </c>
      <c r="AT134" s="40">
        <f>'[3]methanogen M06-L TZVP smd redo'!FK134</f>
        <v>3.0061200000000001</v>
      </c>
      <c r="AU134" s="40">
        <f>'[3]methanogen M06-L TZVP smd redo'!CD134</f>
        <v>2.9954399999999999</v>
      </c>
      <c r="AV134" s="40">
        <f>'[3]methanogen M06-L TZVP smd redo'!CG134</f>
        <v>2.2041900000000001</v>
      </c>
      <c r="AW134" s="40">
        <f>'[3]methanogen M06-L TZVP smd redo'!CK134</f>
        <v>1.0559700000000001</v>
      </c>
      <c r="AX134" s="40">
        <f>PRODUCT('[3]methanogen M06-L TZVP smd redo'!CN134:CP134)^(1/3)</f>
        <v>2.9996527710362595</v>
      </c>
      <c r="AY134" s="40">
        <f>'[3]methanogen M06-L TZVP smd redo'!DH134</f>
        <v>1.0562</v>
      </c>
      <c r="AZ134" s="40">
        <f>PRODUCT('[3]methanogen M06-L TZVP smd redo'!DJ134:DL134)^(1/3)</f>
        <v>3.0132132339358324</v>
      </c>
      <c r="BA134" s="40">
        <f>'[3]methanogen M06-L TZVP smd redo'!EI134</f>
        <v>1.05894</v>
      </c>
      <c r="BB134" s="40">
        <f>PRODUCT('[3]methanogen M06-L TZVP smd redo'!EJ134:EL134)^(1/3)</f>
        <v>3.1019765890496251</v>
      </c>
      <c r="BC134" s="40"/>
      <c r="BD134" s="44">
        <f>'[4]methanogen M06-L TZVP smd redo'!H134</f>
        <v>3.2493599999999998</v>
      </c>
      <c r="BE134" s="44">
        <f>'[4]methanogen M06-L TZVP smd redo'!M134</f>
        <v>3.14316</v>
      </c>
      <c r="BF134" s="44">
        <f>'[4]methanogen M06-L TZVP smd redo'!R134</f>
        <v>3.2957700000000001</v>
      </c>
      <c r="BG134" s="44">
        <f>'[4]methanogen M06-L TZVP smd redo'!Y134</f>
        <v>3.3187199999999999</v>
      </c>
      <c r="BH134" s="44">
        <f>'[4]methanogen M06-L TZVP smd redo'!Z134</f>
        <v>3.3305500000000001</v>
      </c>
      <c r="BI134" s="44">
        <f>PRODUCT('[4]methanogen M06-L TZVP smd redo'!AL134:AN134)^(1/3)</f>
        <v>3.2551958025379393</v>
      </c>
      <c r="BJ134" s="133">
        <f>PRODUCT('[4]methanogen M06-L TZVP smd redo'!BC134:BE134)^(1/3)</f>
        <v>3.1825016971722624</v>
      </c>
      <c r="BK134" s="133">
        <f>'[4]methanogen M06-L TZVP smd redo'!ER134</f>
        <v>3.1703700000000001</v>
      </c>
      <c r="BL134" s="40">
        <f>PRODUCT('[4]methanogen M06-L TZVP smd redo'!DZ134:EB134)^(1/3)</f>
        <v>3.2907904953222955</v>
      </c>
      <c r="BM134" s="40">
        <f>PRODUCT('[4]methanogen M06-L TZVP smd redo'!CI134:CK134)^(1/3)</f>
        <v>3.173300847342174</v>
      </c>
      <c r="BN134" s="40">
        <f>PRODUCT('[4]methanogen M06-L TZVP smd redo'!DD134:DF134)^(1/3)</f>
        <v>3.1883728686018435</v>
      </c>
      <c r="BO134" s="40"/>
      <c r="BP134" s="45">
        <f t="shared" si="123"/>
        <v>1.1337105034628434</v>
      </c>
      <c r="BQ134" s="45">
        <f t="shared" si="124"/>
        <v>1.0337876531897834</v>
      </c>
      <c r="BR134" s="45">
        <f t="shared" si="125"/>
        <v>0.95369519110860279</v>
      </c>
      <c r="BS134" s="45">
        <f t="shared" si="126"/>
        <v>0.98955728032907475</v>
      </c>
      <c r="BT134" s="45">
        <f t="shared" si="127"/>
        <v>1.0231488985711121</v>
      </c>
      <c r="BU134" s="45">
        <f t="shared" si="128"/>
        <v>1.0195147085814418</v>
      </c>
      <c r="BV134" s="45">
        <f t="shared" si="129"/>
        <v>1.0228418119714648</v>
      </c>
      <c r="BW134" s="45">
        <f t="shared" si="130"/>
        <v>1.003826587171927</v>
      </c>
      <c r="BX134" s="45">
        <f t="shared" si="131"/>
        <v>0.96539108909459059</v>
      </c>
      <c r="BY134" s="45">
        <f t="shared" si="132"/>
        <v>0.60343066519622013</v>
      </c>
      <c r="BZ134" s="45">
        <f t="shared" si="133"/>
        <v>0.97654672223452221</v>
      </c>
      <c r="CA134" s="45">
        <f t="shared" si="134"/>
        <v>0.72997451101921862</v>
      </c>
      <c r="CB134" s="45">
        <f t="shared" si="135"/>
        <v>1.0340263127734546</v>
      </c>
      <c r="CC134" s="45">
        <f t="shared" si="136"/>
        <v>0.99527281723913341</v>
      </c>
      <c r="CD134" s="45">
        <f t="shared" si="137"/>
        <v>0.9794719156727848</v>
      </c>
      <c r="CE134" s="39"/>
      <c r="CF134" s="75">
        <f t="shared" si="154"/>
        <v>125.49588476240706</v>
      </c>
      <c r="CG134" s="75">
        <f t="shared" si="155"/>
        <v>33.229390576138705</v>
      </c>
      <c r="CH134" s="75">
        <f t="shared" si="156"/>
        <v>-47.411164762292167</v>
      </c>
      <c r="CI134" s="75">
        <f t="shared" si="157"/>
        <v>-10.497627460272112</v>
      </c>
      <c r="CJ134" s="75">
        <f t="shared" si="158"/>
        <v>22.885027278387714</v>
      </c>
      <c r="CK134" s="75">
        <f t="shared" si="159"/>
        <v>19.32673817836654</v>
      </c>
      <c r="CL134" s="75">
        <f t="shared" si="160"/>
        <v>22.584843508861383</v>
      </c>
      <c r="CM134" s="75">
        <f t="shared" si="161"/>
        <v>3.8192844110735136</v>
      </c>
      <c r="CN134" s="75">
        <f t="shared" si="162"/>
        <v>-35.221986071193776</v>
      </c>
      <c r="CO134" s="75">
        <f t="shared" si="163"/>
        <v>-505.12413287197</v>
      </c>
      <c r="CP134" s="75">
        <f t="shared" si="164"/>
        <v>-23.732683179681846</v>
      </c>
      <c r="CQ134" s="75">
        <f t="shared" si="165"/>
        <v>-314.74566186132165</v>
      </c>
      <c r="CR134" s="75">
        <f t="shared" si="166"/>
        <v>33.460223318986294</v>
      </c>
      <c r="CS134" s="75">
        <f t="shared" si="167"/>
        <v>-4.7383912262200711</v>
      </c>
      <c r="CT134" s="75">
        <f t="shared" si="168"/>
        <v>-20.741714113969675</v>
      </c>
      <c r="CU134" s="130"/>
      <c r="CV134" s="45">
        <f t="shared" si="138"/>
        <v>0.99847599939680443</v>
      </c>
      <c r="CW134" s="45">
        <f t="shared" si="139"/>
        <v>1.0000822445252018</v>
      </c>
      <c r="CX134" s="45">
        <f t="shared" si="140"/>
        <v>0.99962773885847367</v>
      </c>
      <c r="CY134" s="45">
        <f t="shared" si="141"/>
        <v>1.0001612691371096</v>
      </c>
      <c r="CZ134" s="45">
        <f t="shared" si="142"/>
        <v>0.99987512132569856</v>
      </c>
      <c r="DA134" s="45">
        <f t="shared" si="143"/>
        <v>0.99981138735073383</v>
      </c>
      <c r="DB134" s="45">
        <f t="shared" si="144"/>
        <v>0.99988580966277607</v>
      </c>
      <c r="DC134" s="45">
        <f t="shared" si="145"/>
        <v>0.999967784642116</v>
      </c>
      <c r="DD134" s="45">
        <f t="shared" si="146"/>
        <v>0.99841101150443545</v>
      </c>
      <c r="DE134" s="45">
        <f t="shared" si="147"/>
        <v>0.99841101150443523</v>
      </c>
      <c r="DF134" s="45">
        <f t="shared" si="148"/>
        <v>0.9982226985584991</v>
      </c>
      <c r="DG134" s="45">
        <f t="shared" si="149"/>
        <v>0.99807655674258866</v>
      </c>
      <c r="DH134" s="45">
        <f t="shared" si="150"/>
        <v>0.99992680569095238</v>
      </c>
      <c r="DI134" s="45">
        <f t="shared" si="151"/>
        <v>0.99998988429152369</v>
      </c>
      <c r="DJ134" s="45">
        <f t="shared" si="152"/>
        <v>1.0000472422895375</v>
      </c>
    </row>
    <row r="135" spans="1:114" x14ac:dyDescent="0.2">
      <c r="A135" s="43">
        <v>262</v>
      </c>
      <c r="B135" s="43">
        <f t="shared" si="121"/>
        <v>535.15</v>
      </c>
      <c r="C135" s="44">
        <f t="shared" si="153"/>
        <v>1.8686349621601421</v>
      </c>
      <c r="E135" s="40">
        <f>'[4]methanogen M06-L TZVP smd redo'!I135</f>
        <v>1.512276432089843</v>
      </c>
      <c r="F135" s="40">
        <f>'[4]methanogen M06-L TZVP smd redo'!N135</f>
        <v>1.4259708121810988</v>
      </c>
      <c r="G135" s="40">
        <f>'[4]methanogen M06-L TZVP smd redo'!S135</f>
        <v>1.8013607345697125</v>
      </c>
      <c r="H135" s="40">
        <f>'[4]methanogen M06-L TZVP smd redo'!AB135</f>
        <v>1.5862042507537311</v>
      </c>
      <c r="I135" s="40">
        <f>'[4]methanogen M06-L TZVP smd redo'!AS135</f>
        <v>1.7712480185576585</v>
      </c>
      <c r="J135" s="40">
        <f>'[4]methanogen M06-L TZVP smd redo'!BJ135</f>
        <v>1.8750242137075546</v>
      </c>
      <c r="K135" s="40">
        <f>'[4]methanogen M06-L TZVP smd redo'!EV135</f>
        <v>1.9114499646297745</v>
      </c>
      <c r="L135" s="40">
        <f>'[4]methanogen M06-L TZVP smd redo'!CL135</f>
        <v>1.8010666848875534</v>
      </c>
      <c r="M135" s="40">
        <f>'[4]methanogen M06-L TZVP smd redo'!DG135</f>
        <v>1.8188461331556383</v>
      </c>
      <c r="N135" s="40">
        <f>'[4]methanogen M06-L TZVP smd redo'!EC135</f>
        <v>1.8055495788997789</v>
      </c>
      <c r="AA135" s="40">
        <f t="shared" si="122"/>
        <v>1.9958542689244694</v>
      </c>
      <c r="AB135" s="40"/>
      <c r="AC135" s="40">
        <f>EXP('d-beta'!Y136/1000)*'[3]methanogen M06-L TZVP smd redo'!EZ135</f>
        <v>3.3827083553368378</v>
      </c>
      <c r="AD135" s="40">
        <f>'[3]methanogen M06-L TZVP smd redo'!ET135</f>
        <v>1.8669500000000001</v>
      </c>
      <c r="AE135" s="40">
        <f>'[3]methanogen M06-L TZVP smd redo'!ER135</f>
        <v>1.08178</v>
      </c>
      <c r="AF135" s="40">
        <f>'[3]methanogen M06-L TZVP smd redo'!K135</f>
        <v>1.07138</v>
      </c>
      <c r="AG135" s="40">
        <f>'[3]methanogen M06-L TZVP smd redo'!J135</f>
        <v>3.0082100000000001</v>
      </c>
      <c r="AH135" s="40">
        <f>'[3]methanogen M06-L TZVP smd redo'!O135</f>
        <v>1.0677300000000001</v>
      </c>
      <c r="AI135" s="40">
        <f>'[3]methanogen M06-L TZVP smd redo'!N135</f>
        <v>2.9204699999999999</v>
      </c>
      <c r="AJ135" s="40">
        <f>'[3]methanogen M06-L TZVP smd redo'!S135</f>
        <v>1.06914</v>
      </c>
      <c r="AK135" s="40">
        <f>'[3]methanogen M06-L TZVP smd redo'!R135</f>
        <v>3.05674</v>
      </c>
      <c r="AL135" s="40">
        <f>'[3]methanogen M06-L TZVP smd redo'!Y135</f>
        <v>1.0608299999999999</v>
      </c>
      <c r="AM135" s="40">
        <f>'[3]methanogen M06-L TZVP smd redo'!W135</f>
        <v>3.1129600000000002</v>
      </c>
      <c r="AN135" s="40">
        <f>'[3]methanogen M06-L TZVP smd redo'!V135</f>
        <v>3.10209</v>
      </c>
      <c r="AO135" s="40">
        <f>'[3]methanogen M06-L TZVP smd redo'!AK135</f>
        <v>1.0570299999999999</v>
      </c>
      <c r="AP135" s="40">
        <f>PRODUCT('[3]methanogen M06-L TZVP smd redo'!AD135:AF135)^(1/3)</f>
        <v>3.0539159080192197</v>
      </c>
      <c r="AQ135" s="40">
        <f>'[3]methanogen M06-L TZVP smd redo'!BA135</f>
        <v>1.04966</v>
      </c>
      <c r="AR135" s="40">
        <f>PRODUCT('[3]methanogen M06-L TZVP smd redo'!AT135:AV135)^(1/3)</f>
        <v>3.0068757439849034</v>
      </c>
      <c r="AS135" s="41">
        <f>'[3]methanogen M06-L TZVP smd redo'!FO135</f>
        <v>1.0523199999999999</v>
      </c>
      <c r="AT135" s="40">
        <f>'[3]methanogen M06-L TZVP smd redo'!FK135</f>
        <v>2.98814</v>
      </c>
      <c r="AU135" s="40">
        <f>'[3]methanogen M06-L TZVP smd redo'!CD135</f>
        <v>2.9769199999999998</v>
      </c>
      <c r="AV135" s="40">
        <f>'[3]methanogen M06-L TZVP smd redo'!CG135</f>
        <v>2.1944300000000001</v>
      </c>
      <c r="AW135" s="40">
        <f>'[3]methanogen M06-L TZVP smd redo'!CK135</f>
        <v>1.0556399999999999</v>
      </c>
      <c r="AX135" s="40">
        <f>PRODUCT('[3]methanogen M06-L TZVP smd redo'!CN135:CP135)^(1/3)</f>
        <v>2.9814831070592427</v>
      </c>
      <c r="AY135" s="40">
        <f>'[3]methanogen M06-L TZVP smd redo'!DH135</f>
        <v>1.05586</v>
      </c>
      <c r="AZ135" s="40">
        <f>PRODUCT('[3]methanogen M06-L TZVP smd redo'!DJ135:DL135)^(1/3)</f>
        <v>2.9949026093651159</v>
      </c>
      <c r="BA135" s="40">
        <f>'[3]methanogen M06-L TZVP smd redo'!EI135</f>
        <v>1.0585899999999999</v>
      </c>
      <c r="BB135" s="40">
        <f>PRODUCT('[3]methanogen M06-L TZVP smd redo'!EJ135:EL135)^(1/3)</f>
        <v>3.0824801712644723</v>
      </c>
      <c r="BC135" s="40"/>
      <c r="BD135" s="44">
        <f>'[4]methanogen M06-L TZVP smd redo'!H135</f>
        <v>3.2278099999999998</v>
      </c>
      <c r="BE135" s="44">
        <f>'[4]methanogen M06-L TZVP smd redo'!M135</f>
        <v>3.1227200000000002</v>
      </c>
      <c r="BF135" s="44">
        <f>'[4]methanogen M06-L TZVP smd redo'!R135</f>
        <v>3.2739699999999998</v>
      </c>
      <c r="BG135" s="44">
        <f>'[4]methanogen M06-L TZVP smd redo'!Y135</f>
        <v>3.2960099999999999</v>
      </c>
      <c r="BH135" s="44">
        <f>'[4]methanogen M06-L TZVP smd redo'!Z135</f>
        <v>3.30776</v>
      </c>
      <c r="BI135" s="44">
        <f>PRODUCT('[4]methanogen M06-L TZVP smd redo'!AL135:AN135)^(1/3)</f>
        <v>3.233798463854304</v>
      </c>
      <c r="BJ135" s="133">
        <f>PRODUCT('[4]methanogen M06-L TZVP smd redo'!BC135:BE135)^(1/3)</f>
        <v>3.162115139592113</v>
      </c>
      <c r="BK135" s="133">
        <f>'[4]methanogen M06-L TZVP smd redo'!ER135</f>
        <v>3.15049</v>
      </c>
      <c r="BL135" s="40">
        <f>PRODUCT('[4]methanogen M06-L TZVP smd redo'!DZ135:EB135)^(1/3)</f>
        <v>3.2689743420657691</v>
      </c>
      <c r="BM135" s="40">
        <f>PRODUCT('[4]methanogen M06-L TZVP smd redo'!CI135:CK135)^(1/3)</f>
        <v>3.1530414554798938</v>
      </c>
      <c r="BN135" s="40">
        <f>PRODUCT('[4]methanogen M06-L TZVP smd redo'!DD135:DF135)^(1/3)</f>
        <v>3.167949420490781</v>
      </c>
      <c r="BO135" s="40"/>
      <c r="BP135" s="45">
        <f t="shared" si="123"/>
        <v>1.1336931989913546</v>
      </c>
      <c r="BQ135" s="45">
        <f t="shared" si="124"/>
        <v>1.0336533534867038</v>
      </c>
      <c r="BR135" s="45">
        <f t="shared" si="125"/>
        <v>0.95380226452899697</v>
      </c>
      <c r="BS135" s="45">
        <f t="shared" si="126"/>
        <v>0.98978462766343378</v>
      </c>
      <c r="BT135" s="45">
        <f t="shared" si="127"/>
        <v>1.0228714117383626</v>
      </c>
      <c r="BU135" s="45">
        <f t="shared" si="128"/>
        <v>1.0192379138159238</v>
      </c>
      <c r="BV135" s="45">
        <f t="shared" si="129"/>
        <v>1.0226694225534867</v>
      </c>
      <c r="BW135" s="45">
        <f t="shared" si="130"/>
        <v>1.0036899465137528</v>
      </c>
      <c r="BX135" s="45">
        <f t="shared" si="131"/>
        <v>0.96563549528065751</v>
      </c>
      <c r="BY135" s="45">
        <f t="shared" si="132"/>
        <v>0.60559006890149003</v>
      </c>
      <c r="BZ135" s="45">
        <f t="shared" si="133"/>
        <v>0.97656241689101153</v>
      </c>
      <c r="CA135" s="45">
        <f t="shared" si="134"/>
        <v>0.73112607683249287</v>
      </c>
      <c r="CB135" s="45">
        <f t="shared" si="135"/>
        <v>1.0337935836477605</v>
      </c>
      <c r="CC135" s="45">
        <f t="shared" si="136"/>
        <v>0.99529412783093685</v>
      </c>
      <c r="CD135" s="45">
        <f t="shared" si="137"/>
        <v>0.9796372457654523</v>
      </c>
      <c r="CE135" s="39"/>
      <c r="CF135" s="75">
        <f t="shared" si="154"/>
        <v>125.48062107427738</v>
      </c>
      <c r="CG135" s="75">
        <f t="shared" si="155"/>
        <v>33.099471799414488</v>
      </c>
      <c r="CH135" s="75">
        <f t="shared" si="156"/>
        <v>-47.298898902969327</v>
      </c>
      <c r="CI135" s="75">
        <f t="shared" si="157"/>
        <v>-10.267907335173163</v>
      </c>
      <c r="CJ135" s="75">
        <f t="shared" si="158"/>
        <v>22.613781843479128</v>
      </c>
      <c r="CK135" s="75">
        <f t="shared" si="159"/>
        <v>19.055204727787132</v>
      </c>
      <c r="CL135" s="75">
        <f t="shared" si="160"/>
        <v>22.416289637851904</v>
      </c>
      <c r="CM135" s="75">
        <f t="shared" si="161"/>
        <v>3.6831553619798574</v>
      </c>
      <c r="CN135" s="75">
        <f t="shared" si="162"/>
        <v>-34.968850056030028</v>
      </c>
      <c r="CO135" s="75">
        <f t="shared" si="163"/>
        <v>-501.55197576897035</v>
      </c>
      <c r="CP135" s="75">
        <f t="shared" si="164"/>
        <v>-23.716611720923858</v>
      </c>
      <c r="CQ135" s="75">
        <f t="shared" si="165"/>
        <v>-313.16936237682052</v>
      </c>
      <c r="CR135" s="75">
        <f t="shared" si="166"/>
        <v>33.235127190373248</v>
      </c>
      <c r="CS135" s="75">
        <f t="shared" si="167"/>
        <v>-4.7169796461101638</v>
      </c>
      <c r="CT135" s="75">
        <f t="shared" si="168"/>
        <v>-20.572933224865352</v>
      </c>
      <c r="CU135" s="130"/>
      <c r="CV135" s="45">
        <f t="shared" si="138"/>
        <v>0.99849000709459335</v>
      </c>
      <c r="CW135" s="45">
        <f t="shared" si="139"/>
        <v>1.0000861827258574</v>
      </c>
      <c r="CX135" s="45">
        <f t="shared" si="140"/>
        <v>0.99962528507436499</v>
      </c>
      <c r="CY135" s="45">
        <f t="shared" si="141"/>
        <v>1.0001541916055188</v>
      </c>
      <c r="CZ135" s="45">
        <f t="shared" si="142"/>
        <v>0.99987588700489305</v>
      </c>
      <c r="DA135" s="45">
        <f t="shared" si="143"/>
        <v>0.99981528341108816</v>
      </c>
      <c r="DB135" s="45">
        <f t="shared" si="144"/>
        <v>0.99989641802356422</v>
      </c>
      <c r="DC135" s="45">
        <f t="shared" si="145"/>
        <v>0.99996364374224533</v>
      </c>
      <c r="DD135" s="45">
        <f t="shared" si="146"/>
        <v>0.99841630780853208</v>
      </c>
      <c r="DE135" s="45">
        <f t="shared" si="147"/>
        <v>0.99841630780853208</v>
      </c>
      <c r="DF135" s="45">
        <f t="shared" si="148"/>
        <v>0.99823188375383998</v>
      </c>
      <c r="DG135" s="45">
        <f t="shared" si="149"/>
        <v>0.99809219670590932</v>
      </c>
      <c r="DH135" s="45">
        <f t="shared" si="150"/>
        <v>0.99993065538801873</v>
      </c>
      <c r="DI135" s="45">
        <f t="shared" si="151"/>
        <v>0.99998225283110154</v>
      </c>
      <c r="DJ135" s="45">
        <f t="shared" si="152"/>
        <v>1.0000475139555982</v>
      </c>
    </row>
    <row r="136" spans="1:114" x14ac:dyDescent="0.2">
      <c r="A136" s="43">
        <v>264</v>
      </c>
      <c r="B136" s="43">
        <f t="shared" si="121"/>
        <v>537.15</v>
      </c>
      <c r="C136" s="44">
        <f t="shared" si="153"/>
        <v>1.8616773713115518</v>
      </c>
      <c r="E136" s="40">
        <f>'[4]methanogen M06-L TZVP smd redo'!I136</f>
        <v>1.4962514782179692</v>
      </c>
      <c r="F136" s="40">
        <f>'[4]methanogen M06-L TZVP smd redo'!N136</f>
        <v>1.4133582080171347</v>
      </c>
      <c r="G136" s="40">
        <f>'[4]methanogen M06-L TZVP smd redo'!S136</f>
        <v>1.7930512460877512</v>
      </c>
      <c r="H136" s="40">
        <f>'[4]methanogen M06-L TZVP smd redo'!AB136</f>
        <v>1.566577677196701</v>
      </c>
      <c r="I136" s="40">
        <f>'[4]methanogen M06-L TZVP smd redo'!AS136</f>
        <v>1.7545011084438844</v>
      </c>
      <c r="J136" s="40">
        <f>'[4]methanogen M06-L TZVP smd redo'!BJ136</f>
        <v>1.8599880781462463</v>
      </c>
      <c r="K136" s="40">
        <f>'[4]methanogen M06-L TZVP smd redo'!EV136</f>
        <v>1.8877894272320006</v>
      </c>
      <c r="L136" s="40">
        <f>'[4]methanogen M06-L TZVP smd redo'!CL136</f>
        <v>1.7840537723516903</v>
      </c>
      <c r="M136" s="40">
        <f>'[4]methanogen M06-L TZVP smd redo'!DG136</f>
        <v>1.8021498403737457</v>
      </c>
      <c r="N136" s="40">
        <f>'[4]methanogen M06-L TZVP smd redo'!EC136</f>
        <v>1.7943515178411307</v>
      </c>
      <c r="AA136" s="40">
        <f t="shared" si="122"/>
        <v>1.9805725448022329</v>
      </c>
      <c r="AB136" s="40"/>
      <c r="AC136" s="40">
        <f>EXP('d-beta'!Y137/1000)*'[3]methanogen M06-L TZVP smd redo'!EZ136</f>
        <v>3.3619156347735673</v>
      </c>
      <c r="AD136" s="40">
        <f>'[3]methanogen M06-L TZVP smd redo'!ET136</f>
        <v>1.8616299999999999</v>
      </c>
      <c r="AE136" s="40">
        <f>'[3]methanogen M06-L TZVP smd redo'!ER136</f>
        <v>1.0812999999999999</v>
      </c>
      <c r="AF136" s="40">
        <f>'[3]methanogen M06-L TZVP smd redo'!K136</f>
        <v>1.07094</v>
      </c>
      <c r="AG136" s="40">
        <f>'[3]methanogen M06-L TZVP smd redo'!J136</f>
        <v>2.9897</v>
      </c>
      <c r="AH136" s="40">
        <f>'[3]methanogen M06-L TZVP smd redo'!O136</f>
        <v>1.0672999999999999</v>
      </c>
      <c r="AI136" s="40">
        <f>'[3]methanogen M06-L TZVP smd redo'!N136</f>
        <v>2.9028399999999999</v>
      </c>
      <c r="AJ136" s="40">
        <f>'[3]methanogen M06-L TZVP smd redo'!S136</f>
        <v>1.0687</v>
      </c>
      <c r="AK136" s="40">
        <f>'[3]methanogen M06-L TZVP smd redo'!R136</f>
        <v>3.0379700000000001</v>
      </c>
      <c r="AL136" s="40">
        <f>'[3]methanogen M06-L TZVP smd redo'!Y136</f>
        <v>1.0604499999999999</v>
      </c>
      <c r="AM136" s="40">
        <f>'[3]methanogen M06-L TZVP smd redo'!W136</f>
        <v>3.09301</v>
      </c>
      <c r="AN136" s="40">
        <f>'[3]methanogen M06-L TZVP smd redo'!V136</f>
        <v>3.0822099999999999</v>
      </c>
      <c r="AO136" s="40">
        <f>'[3]methanogen M06-L TZVP smd redo'!AK136</f>
        <v>1.0566899999999999</v>
      </c>
      <c r="AP136" s="40">
        <f>PRODUCT('[3]methanogen M06-L TZVP smd redo'!AD136:AF136)^(1/3)</f>
        <v>3.0350346667850672</v>
      </c>
      <c r="AQ136" s="40">
        <f>'[3]methanogen M06-L TZVP smd redo'!BA136</f>
        <v>1.0493699999999999</v>
      </c>
      <c r="AR136" s="40">
        <f>PRODUCT('[3]methanogen M06-L TZVP smd redo'!AT136:AV136)^(1/3)</f>
        <v>2.9886458359748476</v>
      </c>
      <c r="AS136" s="41">
        <f>'[3]methanogen M06-L TZVP smd redo'!FO136</f>
        <v>1.0520400000000001</v>
      </c>
      <c r="AT136" s="40">
        <f>'[3]methanogen M06-L TZVP smd redo'!FK136</f>
        <v>2.9704199999999998</v>
      </c>
      <c r="AU136" s="40">
        <f>'[3]methanogen M06-L TZVP smd redo'!CD136</f>
        <v>2.9586800000000002</v>
      </c>
      <c r="AV136" s="40">
        <f>'[3]methanogen M06-L TZVP smd redo'!CG136</f>
        <v>2.18479</v>
      </c>
      <c r="AW136" s="40">
        <f>'[3]methanogen M06-L TZVP smd redo'!CK136</f>
        <v>1.05531</v>
      </c>
      <c r="AX136" s="40">
        <f>PRODUCT('[3]methanogen M06-L TZVP smd redo'!CN136:CP136)^(1/3)</f>
        <v>2.9635800579698874</v>
      </c>
      <c r="AY136" s="40">
        <f>'[3]methanogen M06-L TZVP smd redo'!DH136</f>
        <v>1.0555300000000001</v>
      </c>
      <c r="AZ136" s="40">
        <f>PRODUCT('[3]methanogen M06-L TZVP smd redo'!DJ136:DL136)^(1/3)</f>
        <v>2.9768519052405189</v>
      </c>
      <c r="BA136" s="40">
        <f>'[3]methanogen M06-L TZVP smd redo'!EI136</f>
        <v>1.0582400000000001</v>
      </c>
      <c r="BB136" s="40">
        <f>PRODUCT('[3]methanogen M06-L TZVP smd redo'!EJ136:EL136)^(1/3)</f>
        <v>3.0632635914989685</v>
      </c>
      <c r="BC136" s="40"/>
      <c r="BD136" s="44">
        <f>'[4]methanogen M06-L TZVP smd redo'!H136</f>
        <v>3.2065800000000002</v>
      </c>
      <c r="BE136" s="44">
        <f>'[4]methanogen M06-L TZVP smd redo'!M136</f>
        <v>3.1025800000000001</v>
      </c>
      <c r="BF136" s="44">
        <f>'[4]methanogen M06-L TZVP smd redo'!R136</f>
        <v>3.2524999999999999</v>
      </c>
      <c r="BG136" s="44">
        <f>'[4]methanogen M06-L TZVP smd redo'!Y136</f>
        <v>3.2736499999999999</v>
      </c>
      <c r="BH136" s="44">
        <f>'[4]methanogen M06-L TZVP smd redo'!Z136</f>
        <v>3.2853300000000001</v>
      </c>
      <c r="BI136" s="44">
        <f>PRODUCT('[4]methanogen M06-L TZVP smd redo'!AL136:AN136)^(1/3)</f>
        <v>3.2127176263770907</v>
      </c>
      <c r="BJ136" s="133">
        <f>PRODUCT('[4]methanogen M06-L TZVP smd redo'!BC136:BE136)^(1/3)</f>
        <v>3.142028566730132</v>
      </c>
      <c r="BK136" s="133">
        <f>'[4]methanogen M06-L TZVP smd redo'!ER136</f>
        <v>3.1309</v>
      </c>
      <c r="BL136" s="40">
        <f>PRODUCT('[4]methanogen M06-L TZVP smd redo'!DZ136:EB136)^(1/3)</f>
        <v>3.2474847550771719</v>
      </c>
      <c r="BM136" s="40">
        <f>PRODUCT('[4]methanogen M06-L TZVP smd redo'!CI136:CK136)^(1/3)</f>
        <v>3.13307529142602</v>
      </c>
      <c r="BN136" s="40">
        <f>PRODUCT('[4]methanogen M06-L TZVP smd redo'!DD136:DF136)^(1/3)</f>
        <v>3.1478191283581807</v>
      </c>
      <c r="BO136" s="40"/>
      <c r="BP136" s="45">
        <f t="shared" si="123"/>
        <v>1.1336811730506202</v>
      </c>
      <c r="BQ136" s="45">
        <f t="shared" si="124"/>
        <v>1.0335204893991452</v>
      </c>
      <c r="BR136" s="45">
        <f t="shared" si="125"/>
        <v>0.9539062259800154</v>
      </c>
      <c r="BS136" s="45">
        <f t="shared" si="126"/>
        <v>0.9900070921338191</v>
      </c>
      <c r="BT136" s="45">
        <f t="shared" si="127"/>
        <v>1.0226015423910109</v>
      </c>
      <c r="BU136" s="45">
        <f t="shared" si="128"/>
        <v>1.0189659910110498</v>
      </c>
      <c r="BV136" s="45">
        <f t="shared" si="129"/>
        <v>1.0224979048234828</v>
      </c>
      <c r="BW136" s="45">
        <f t="shared" si="130"/>
        <v>1.0035544305886908</v>
      </c>
      <c r="BX136" s="45">
        <f t="shared" si="131"/>
        <v>0.96587641195607354</v>
      </c>
      <c r="BY136" s="45">
        <f t="shared" si="132"/>
        <v>0.60773875673941924</v>
      </c>
      <c r="BZ136" s="45">
        <f t="shared" si="133"/>
        <v>0.97659756345848681</v>
      </c>
      <c r="CA136" s="45">
        <f t="shared" si="134"/>
        <v>0.73226646724583977</v>
      </c>
      <c r="CB136" s="45">
        <f t="shared" si="135"/>
        <v>1.0335630902480262</v>
      </c>
      <c r="CC136" s="45">
        <f t="shared" si="136"/>
        <v>0.99531617404591777</v>
      </c>
      <c r="CD136" s="45">
        <f t="shared" si="137"/>
        <v>0.97979950136729121</v>
      </c>
      <c r="CE136" s="39"/>
      <c r="CF136" s="75">
        <f t="shared" si="154"/>
        <v>125.47001326210241</v>
      </c>
      <c r="CG136" s="75">
        <f t="shared" si="155"/>
        <v>32.970925196332374</v>
      </c>
      <c r="CH136" s="75">
        <f t="shared" si="156"/>
        <v>-47.189907983613921</v>
      </c>
      <c r="CI136" s="75">
        <f t="shared" si="157"/>
        <v>-10.043172107626685</v>
      </c>
      <c r="CJ136" s="75">
        <f t="shared" si="158"/>
        <v>22.349911965979366</v>
      </c>
      <c r="CK136" s="75">
        <f t="shared" si="159"/>
        <v>18.788378817147553</v>
      </c>
      <c r="CL136" s="75">
        <f t="shared" si="160"/>
        <v>22.248559860331941</v>
      </c>
      <c r="CM136" s="75">
        <f t="shared" si="161"/>
        <v>3.5481285293591851</v>
      </c>
      <c r="CN136" s="75">
        <f t="shared" si="162"/>
        <v>-34.719390888045872</v>
      </c>
      <c r="CO136" s="75">
        <f t="shared" si="163"/>
        <v>-498.010165768761</v>
      </c>
      <c r="CP136" s="75">
        <f t="shared" si="164"/>
        <v>-23.680622280393969</v>
      </c>
      <c r="CQ136" s="75">
        <f t="shared" si="165"/>
        <v>-311.61080497019003</v>
      </c>
      <c r="CR136" s="75">
        <f t="shared" si="166"/>
        <v>33.012143509231237</v>
      </c>
      <c r="CS136" s="75">
        <f t="shared" si="167"/>
        <v>-4.6948294392504542</v>
      </c>
      <c r="CT136" s="75">
        <f t="shared" si="168"/>
        <v>-20.407318690538382</v>
      </c>
      <c r="CU136" s="130"/>
      <c r="CV136" s="45">
        <f t="shared" si="138"/>
        <v>0.99850598394551204</v>
      </c>
      <c r="CW136" s="45">
        <f t="shared" si="139"/>
        <v>1.0000827762776694</v>
      </c>
      <c r="CX136" s="45">
        <f t="shared" si="140"/>
        <v>0.99962098655246412</v>
      </c>
      <c r="CY136" s="45">
        <f t="shared" si="141"/>
        <v>1.0001624284705606</v>
      </c>
      <c r="CZ136" s="45">
        <f t="shared" si="142"/>
        <v>0.99987607427834935</v>
      </c>
      <c r="DA136" s="45">
        <f t="shared" si="143"/>
        <v>0.99981240570315444</v>
      </c>
      <c r="DB136" s="45">
        <f t="shared" si="144"/>
        <v>0.99989470887054321</v>
      </c>
      <c r="DC136" s="45">
        <f t="shared" si="145"/>
        <v>0.99997225103511667</v>
      </c>
      <c r="DD136" s="45">
        <f t="shared" si="146"/>
        <v>0.99843587264979461</v>
      </c>
      <c r="DE136" s="45">
        <f t="shared" si="147"/>
        <v>0.99843587264979461</v>
      </c>
      <c r="DF136" s="45">
        <f t="shared" si="148"/>
        <v>0.99824857177431947</v>
      </c>
      <c r="DG136" s="45">
        <f t="shared" si="149"/>
        <v>0.99811576760675835</v>
      </c>
      <c r="DH136" s="45">
        <f t="shared" si="150"/>
        <v>0.99993448529626305</v>
      </c>
      <c r="DI136" s="45">
        <f t="shared" si="151"/>
        <v>0.99998193648513833</v>
      </c>
      <c r="DJ136" s="45">
        <f t="shared" si="152"/>
        <v>1.0000475652785958</v>
      </c>
    </row>
    <row r="137" spans="1:114" x14ac:dyDescent="0.2">
      <c r="A137" s="43">
        <v>266</v>
      </c>
      <c r="B137" s="43">
        <f t="shared" si="121"/>
        <v>539.15</v>
      </c>
      <c r="C137" s="44">
        <f t="shared" si="153"/>
        <v>1.854771399425021</v>
      </c>
      <c r="E137" s="40">
        <f>'[4]methanogen M06-L TZVP smd redo'!I137</f>
        <v>1.4904701798721387</v>
      </c>
      <c r="F137" s="40">
        <f>'[4]methanogen M06-L TZVP smd redo'!N137</f>
        <v>1.4063392469545466</v>
      </c>
      <c r="G137" s="40">
        <f>'[4]methanogen M06-L TZVP smd redo'!S137</f>
        <v>1.7733336778795739</v>
      </c>
      <c r="H137" s="40">
        <f>'[4]methanogen M06-L TZVP smd redo'!AB137</f>
        <v>1.5613576540920437</v>
      </c>
      <c r="I137" s="40">
        <f>'[4]methanogen M06-L TZVP smd redo'!AS137</f>
        <v>1.7401524160660653</v>
      </c>
      <c r="J137" s="40">
        <f>'[4]methanogen M06-L TZVP smd redo'!BJ137</f>
        <v>1.844483138248032</v>
      </c>
      <c r="K137" s="40">
        <f>'[4]methanogen M06-L TZVP smd redo'!EV137</f>
        <v>1.8788847372070983</v>
      </c>
      <c r="L137" s="40">
        <f>'[4]methanogen M06-L TZVP smd redo'!CL137</f>
        <v>1.7714029243980356</v>
      </c>
      <c r="M137" s="40">
        <f>'[4]methanogen M06-L TZVP smd redo'!DG137</f>
        <v>1.7884435648594099</v>
      </c>
      <c r="N137" s="40">
        <f>'[4]methanogen M06-L TZVP smd redo'!EC137</f>
        <v>1.7755303029871605</v>
      </c>
      <c r="AA137" s="40">
        <f t="shared" si="122"/>
        <v>1.9654440849281674</v>
      </c>
      <c r="AB137" s="40"/>
      <c r="AC137" s="40">
        <f>EXP('d-beta'!Y138/1000)*'[3]methanogen M06-L TZVP smd redo'!EZ137</f>
        <v>3.3414240288883392</v>
      </c>
      <c r="AD137" s="40">
        <f>'[3]methanogen M06-L TZVP smd redo'!ET137</f>
        <v>1.8563499999999999</v>
      </c>
      <c r="AE137" s="40">
        <f>'[3]methanogen M06-L TZVP smd redo'!ER137</f>
        <v>1.08083</v>
      </c>
      <c r="AF137" s="40">
        <f>'[3]methanogen M06-L TZVP smd redo'!K137</f>
        <v>1.0704899999999999</v>
      </c>
      <c r="AG137" s="40">
        <f>'[3]methanogen M06-L TZVP smd redo'!J137</f>
        <v>2.9714700000000001</v>
      </c>
      <c r="AH137" s="40">
        <f>'[3]methanogen M06-L TZVP smd redo'!O137</f>
        <v>1.06687</v>
      </c>
      <c r="AI137" s="40">
        <f>'[3]methanogen M06-L TZVP smd redo'!N137</f>
        <v>2.8854600000000001</v>
      </c>
      <c r="AJ137" s="40">
        <f>'[3]methanogen M06-L TZVP smd redo'!S137</f>
        <v>1.0682700000000001</v>
      </c>
      <c r="AK137" s="40">
        <f>'[3]methanogen M06-L TZVP smd redo'!R137</f>
        <v>3.0194800000000002</v>
      </c>
      <c r="AL137" s="40">
        <f>'[3]methanogen M06-L TZVP smd redo'!Y137</f>
        <v>1.06006</v>
      </c>
      <c r="AM137" s="40">
        <f>'[3]methanogen M06-L TZVP smd redo'!W137</f>
        <v>3.0733600000000001</v>
      </c>
      <c r="AN137" s="40">
        <f>'[3]methanogen M06-L TZVP smd redo'!V137</f>
        <v>3.0626199999999999</v>
      </c>
      <c r="AO137" s="40">
        <f>'[3]methanogen M06-L TZVP smd redo'!AK137</f>
        <v>1.0563499999999999</v>
      </c>
      <c r="AP137" s="40">
        <f>PRODUCT('[3]methanogen M06-L TZVP smd redo'!AD137:AF137)^(1/3)</f>
        <v>3.016419922445194</v>
      </c>
      <c r="AQ137" s="40">
        <f>'[3]methanogen M06-L TZVP smd redo'!BA137</f>
        <v>1.04908</v>
      </c>
      <c r="AR137" s="40">
        <f>PRODUCT('[3]methanogen M06-L TZVP smd redo'!AT137:AV137)^(1/3)</f>
        <v>2.970682591661145</v>
      </c>
      <c r="AS137" s="41">
        <f>'[3]methanogen M06-L TZVP smd redo'!FO137</f>
        <v>1.05175</v>
      </c>
      <c r="AT137" s="40">
        <f>'[3]methanogen M06-L TZVP smd redo'!FK137</f>
        <v>2.9529399999999999</v>
      </c>
      <c r="AU137" s="40">
        <f>'[3]methanogen M06-L TZVP smd redo'!CD137</f>
        <v>2.9407000000000001</v>
      </c>
      <c r="AV137" s="40">
        <f>'[3]methanogen M06-L TZVP smd redo'!CG137</f>
        <v>2.1752799999999999</v>
      </c>
      <c r="AW137" s="40">
        <f>'[3]methanogen M06-L TZVP smd redo'!CK137</f>
        <v>1.05498</v>
      </c>
      <c r="AX137" s="40">
        <f>PRODUCT('[3]methanogen M06-L TZVP smd redo'!CN137:CP137)^(1/3)</f>
        <v>2.9459235412220841</v>
      </c>
      <c r="AY137" s="40">
        <f>'[3]methanogen M06-L TZVP smd redo'!DH137</f>
        <v>1.0551999999999999</v>
      </c>
      <c r="AZ137" s="40">
        <f>PRODUCT('[3]methanogen M06-L TZVP smd redo'!DJ137:DL137)^(1/3)</f>
        <v>2.959060973148588</v>
      </c>
      <c r="BA137" s="40">
        <f>'[3]methanogen M06-L TZVP smd redo'!EI137</f>
        <v>1.0579000000000001</v>
      </c>
      <c r="BB137" s="40">
        <f>PRODUCT('[3]methanogen M06-L TZVP smd redo'!EJ137:EL137)^(1/3)</f>
        <v>3.0443270251798902</v>
      </c>
      <c r="BC137" s="40"/>
      <c r="BD137" s="44">
        <f>'[4]methanogen M06-L TZVP smd redo'!H137</f>
        <v>3.18567</v>
      </c>
      <c r="BE137" s="44">
        <f>'[4]methanogen M06-L TZVP smd redo'!M137</f>
        <v>3.0827399999999998</v>
      </c>
      <c r="BF137" s="44">
        <f>'[4]methanogen M06-L TZVP smd redo'!R137</f>
        <v>3.2313399999999999</v>
      </c>
      <c r="BG137" s="44">
        <f>'[4]methanogen M06-L TZVP smd redo'!Y137</f>
        <v>3.25163</v>
      </c>
      <c r="BH137" s="44">
        <f>'[4]methanogen M06-L TZVP smd redo'!Z137</f>
        <v>3.2632300000000001</v>
      </c>
      <c r="BI137" s="44">
        <f>PRODUCT('[4]methanogen M06-L TZVP smd redo'!AL137:AN137)^(1/3)</f>
        <v>3.1919399983548296</v>
      </c>
      <c r="BJ137" s="133">
        <f>PRODUCT('[4]methanogen M06-L TZVP smd redo'!BC137:BE137)^(1/3)</f>
        <v>3.1222319948827169</v>
      </c>
      <c r="BK137" s="133">
        <f>'[4]methanogen M06-L TZVP smd redo'!ER137</f>
        <v>3.1115900000000001</v>
      </c>
      <c r="BL137" s="40">
        <f>PRODUCT('[4]methanogen M06-L TZVP smd redo'!DZ137:EB137)^(1/3)</f>
        <v>3.2263118213970814</v>
      </c>
      <c r="BM137" s="40">
        <f>PRODUCT('[4]methanogen M06-L TZVP smd redo'!CI137:CK137)^(1/3)</f>
        <v>3.1133957436927751</v>
      </c>
      <c r="BN137" s="40">
        <f>PRODUCT('[4]methanogen M06-L TZVP smd redo'!DD137:DF137)^(1/3)</f>
        <v>3.1279853770901052</v>
      </c>
      <c r="BO137" s="40"/>
      <c r="BP137" s="45">
        <f t="shared" si="123"/>
        <v>1.1336740256032118</v>
      </c>
      <c r="BQ137" s="45">
        <f t="shared" si="124"/>
        <v>1.0333891278537926</v>
      </c>
      <c r="BR137" s="45">
        <f t="shared" si="125"/>
        <v>0.95401288629484982</v>
      </c>
      <c r="BS137" s="45">
        <f t="shared" si="126"/>
        <v>0.99022747400581623</v>
      </c>
      <c r="BT137" s="45">
        <f t="shared" si="127"/>
        <v>1.0223343802458424</v>
      </c>
      <c r="BU137" s="45">
        <f t="shared" si="128"/>
        <v>1.0187002267197802</v>
      </c>
      <c r="BV137" s="45">
        <f t="shared" si="129"/>
        <v>1.0223263369238298</v>
      </c>
      <c r="BW137" s="45">
        <f t="shared" si="130"/>
        <v>1.0034201147589228</v>
      </c>
      <c r="BX137" s="45">
        <f t="shared" si="131"/>
        <v>0.96611901999920047</v>
      </c>
      <c r="BY137" s="45">
        <f t="shared" si="132"/>
        <v>0.60987351405295187</v>
      </c>
      <c r="BZ137" s="45">
        <f t="shared" si="133"/>
        <v>0.97662187998731487</v>
      </c>
      <c r="CA137" s="45">
        <f t="shared" si="134"/>
        <v>0.73340084728386445</v>
      </c>
      <c r="CB137" s="45">
        <f t="shared" si="135"/>
        <v>1.0333350714120377</v>
      </c>
      <c r="CC137" s="45">
        <f t="shared" si="136"/>
        <v>0.99533577314517296</v>
      </c>
      <c r="CD137" s="45">
        <f t="shared" si="137"/>
        <v>0.97996371445024422</v>
      </c>
      <c r="CE137" s="39"/>
      <c r="CF137" s="75">
        <f t="shared" si="154"/>
        <v>125.46370860598799</v>
      </c>
      <c r="CG137" s="75">
        <f t="shared" si="155"/>
        <v>32.843816062548278</v>
      </c>
      <c r="CH137" s="75">
        <f t="shared" si="156"/>
        <v>-47.078099978484858</v>
      </c>
      <c r="CI137" s="75">
        <f t="shared" si="157"/>
        <v>-9.8205905239341913</v>
      </c>
      <c r="CJ137" s="75">
        <f t="shared" si="158"/>
        <v>22.088620505713045</v>
      </c>
      <c r="CK137" s="75">
        <f t="shared" si="159"/>
        <v>18.527527171805474</v>
      </c>
      <c r="CL137" s="75">
        <f t="shared" si="160"/>
        <v>22.080752870808972</v>
      </c>
      <c r="CM137" s="75">
        <f t="shared" si="161"/>
        <v>3.4142794675662893</v>
      </c>
      <c r="CN137" s="75">
        <f t="shared" si="162"/>
        <v>-34.468243250334737</v>
      </c>
      <c r="CO137" s="75">
        <f t="shared" si="163"/>
        <v>-494.50369732714972</v>
      </c>
      <c r="CP137" s="75">
        <f t="shared" si="164"/>
        <v>-23.655723358861206</v>
      </c>
      <c r="CQ137" s="75">
        <f t="shared" si="165"/>
        <v>-310.06286806351653</v>
      </c>
      <c r="CR137" s="75">
        <f t="shared" si="166"/>
        <v>32.791504833225709</v>
      </c>
      <c r="CS137" s="75">
        <f t="shared" si="167"/>
        <v>-4.6751383031043439</v>
      </c>
      <c r="CT137" s="75">
        <f t="shared" si="168"/>
        <v>-20.239734074180713</v>
      </c>
      <c r="CU137" s="130"/>
      <c r="CV137" s="45">
        <f t="shared" si="138"/>
        <v>0.99851174801533127</v>
      </c>
      <c r="CW137" s="45">
        <f t="shared" si="139"/>
        <v>1.0000840127824444</v>
      </c>
      <c r="CX137" s="45">
        <f t="shared" si="140"/>
        <v>0.99963365522060998</v>
      </c>
      <c r="CY137" s="45">
        <f t="shared" si="141"/>
        <v>1.0001512081481692</v>
      </c>
      <c r="CZ137" s="45">
        <f t="shared" si="142"/>
        <v>0.99988193332613728</v>
      </c>
      <c r="DA137" s="45">
        <f t="shared" si="143"/>
        <v>0.99982151582768974</v>
      </c>
      <c r="DB137" s="45">
        <f t="shared" si="144"/>
        <v>0.99989586135978414</v>
      </c>
      <c r="DC137" s="45">
        <f t="shared" si="145"/>
        <v>0.99996566291646316</v>
      </c>
      <c r="DD137" s="45">
        <f t="shared" si="146"/>
        <v>0.99844107638322921</v>
      </c>
      <c r="DE137" s="45">
        <f t="shared" si="147"/>
        <v>0.99844107638322921</v>
      </c>
      <c r="DF137" s="45">
        <f t="shared" si="148"/>
        <v>0.99826287045411044</v>
      </c>
      <c r="DG137" s="45">
        <f t="shared" si="149"/>
        <v>0.99812463885023395</v>
      </c>
      <c r="DH137" s="45">
        <f t="shared" si="150"/>
        <v>0.99993117411292731</v>
      </c>
      <c r="DI137" s="45">
        <f t="shared" si="151"/>
        <v>0.99998298978135458</v>
      </c>
      <c r="DJ137" s="45">
        <f t="shared" si="152"/>
        <v>1.0000482072608121</v>
      </c>
    </row>
    <row r="138" spans="1:114" x14ac:dyDescent="0.2">
      <c r="A138" s="43">
        <v>268</v>
      </c>
      <c r="B138" s="43">
        <f t="shared" si="121"/>
        <v>541.15</v>
      </c>
      <c r="C138" s="44">
        <f t="shared" si="153"/>
        <v>1.8479164741753673</v>
      </c>
      <c r="E138" s="40">
        <f>'[4]methanogen M06-L TZVP smd redo'!I138</f>
        <v>1.4768180666031583</v>
      </c>
      <c r="F138" s="40">
        <f>'[4]methanogen M06-L TZVP smd redo'!N138</f>
        <v>1.3924708195609536</v>
      </c>
      <c r="G138" s="40">
        <f>'[4]methanogen M06-L TZVP smd redo'!S138</f>
        <v>1.7614526561391397</v>
      </c>
      <c r="H138" s="40">
        <f>'[4]methanogen M06-L TZVP smd redo'!AB138</f>
        <v>1.5487587779448031</v>
      </c>
      <c r="I138" s="40">
        <f>'[4]methanogen M06-L TZVP smd redo'!AS138</f>
        <v>1.7303558997978641</v>
      </c>
      <c r="J138" s="40">
        <f>'[4]methanogen M06-L TZVP smd redo'!BJ138</f>
        <v>1.8331059689089546</v>
      </c>
      <c r="K138" s="40">
        <f>'[4]methanogen M06-L TZVP smd redo'!EV138</f>
        <v>1.8658546411352006</v>
      </c>
      <c r="L138" s="40">
        <f>'[4]methanogen M06-L TZVP smd redo'!CL138</f>
        <v>1.762032192791807</v>
      </c>
      <c r="M138" s="40">
        <f>'[4]methanogen M06-L TZVP smd redo'!DG138</f>
        <v>1.7769114280332676</v>
      </c>
      <c r="N138" s="40">
        <f>'[4]methanogen M06-L TZVP smd redo'!EC138</f>
        <v>1.7577549320677566</v>
      </c>
      <c r="AA138" s="40">
        <f t="shared" si="122"/>
        <v>1.9504669397893726</v>
      </c>
      <c r="AB138" s="40"/>
      <c r="AC138" s="40">
        <f>EXP('d-beta'!Y139/1000)*'[3]methanogen M06-L TZVP smd redo'!EZ138</f>
        <v>3.3212330283396314</v>
      </c>
      <c r="AD138" s="40">
        <f>'[3]methanogen M06-L TZVP smd redo'!ET138</f>
        <v>1.8511299999999999</v>
      </c>
      <c r="AE138" s="40">
        <f>'[3]methanogen M06-L TZVP smd redo'!ER138</f>
        <v>1.0803499999999999</v>
      </c>
      <c r="AF138" s="40">
        <f>'[3]methanogen M06-L TZVP smd redo'!K138</f>
        <v>1.0700499999999999</v>
      </c>
      <c r="AG138" s="40">
        <f>'[3]methanogen M06-L TZVP smd redo'!J138</f>
        <v>2.9535</v>
      </c>
      <c r="AH138" s="40">
        <f>'[3]methanogen M06-L TZVP smd redo'!O138</f>
        <v>1.0664499999999999</v>
      </c>
      <c r="AI138" s="40">
        <f>'[3]methanogen M06-L TZVP smd redo'!N138</f>
        <v>2.8683299999999998</v>
      </c>
      <c r="AJ138" s="40">
        <f>'[3]methanogen M06-L TZVP smd redo'!S138</f>
        <v>1.0678399999999999</v>
      </c>
      <c r="AK138" s="40">
        <f>'[3]methanogen M06-L TZVP smd redo'!R138</f>
        <v>3.0012500000000002</v>
      </c>
      <c r="AL138" s="40">
        <f>'[3]methanogen M06-L TZVP smd redo'!Y138</f>
        <v>1.05968</v>
      </c>
      <c r="AM138" s="40">
        <f>'[3]methanogen M06-L TZVP smd redo'!W138</f>
        <v>3.0539999999999998</v>
      </c>
      <c r="AN138" s="40">
        <f>'[3]methanogen M06-L TZVP smd redo'!V138</f>
        <v>3.04332</v>
      </c>
      <c r="AO138" s="40">
        <f>'[3]methanogen M06-L TZVP smd redo'!AK138</f>
        <v>1.0560099999999999</v>
      </c>
      <c r="AP138" s="40">
        <f>PRODUCT('[3]methanogen M06-L TZVP smd redo'!AD138:AF138)^(1/3)</f>
        <v>2.9980750935969387</v>
      </c>
      <c r="AQ138" s="40">
        <f>'[3]methanogen M06-L TZVP smd redo'!BA138</f>
        <v>1.0487899999999999</v>
      </c>
      <c r="AR138" s="40">
        <f>PRODUCT('[3]methanogen M06-L TZVP smd redo'!AT138:AV138)^(1/3)</f>
        <v>2.9529726854463032</v>
      </c>
      <c r="AS138" s="41">
        <f>'[3]methanogen M06-L TZVP smd redo'!FO138</f>
        <v>1.0514699999999999</v>
      </c>
      <c r="AT138" s="40">
        <f>'[3]methanogen M06-L TZVP smd redo'!FK138</f>
        <v>2.9357000000000002</v>
      </c>
      <c r="AU138" s="40">
        <f>'[3]methanogen M06-L TZVP smd redo'!CD138</f>
        <v>2.9229799999999999</v>
      </c>
      <c r="AV138" s="40">
        <f>'[3]methanogen M06-L TZVP smd redo'!CG138</f>
        <v>2.16588</v>
      </c>
      <c r="AW138" s="40">
        <f>'[3]methanogen M06-L TZVP smd redo'!CK138</f>
        <v>1.0546500000000001</v>
      </c>
      <c r="AX138" s="40">
        <f>PRODUCT('[3]methanogen M06-L TZVP smd redo'!CN138:CP138)^(1/3)</f>
        <v>2.928520333251885</v>
      </c>
      <c r="AY138" s="40">
        <f>'[3]methanogen M06-L TZVP smd redo'!DH138</f>
        <v>1.05487</v>
      </c>
      <c r="AZ138" s="40">
        <f>PRODUCT('[3]methanogen M06-L TZVP smd redo'!DJ138:DL138)^(1/3)</f>
        <v>2.9415200457159707</v>
      </c>
      <c r="BA138" s="40">
        <f>'[3]methanogen M06-L TZVP smd redo'!EI138</f>
        <v>1.0575600000000001</v>
      </c>
      <c r="BB138" s="40">
        <f>PRODUCT('[3]methanogen M06-L TZVP smd redo'!EJ138:EL138)^(1/3)</f>
        <v>3.0256637467089909</v>
      </c>
      <c r="BC138" s="40"/>
      <c r="BD138" s="44">
        <f>'[4]methanogen M06-L TZVP smd redo'!H138</f>
        <v>3.16506</v>
      </c>
      <c r="BE138" s="44">
        <f>'[4]methanogen M06-L TZVP smd redo'!M138</f>
        <v>3.0631900000000001</v>
      </c>
      <c r="BF138" s="44">
        <f>'[4]methanogen M06-L TZVP smd redo'!R138</f>
        <v>3.2105000000000001</v>
      </c>
      <c r="BG138" s="44">
        <f>'[4]methanogen M06-L TZVP smd redo'!Y138</f>
        <v>3.22994</v>
      </c>
      <c r="BH138" s="44">
        <f>'[4]methanogen M06-L TZVP smd redo'!Z138</f>
        <v>3.24146</v>
      </c>
      <c r="BI138" s="44">
        <f>PRODUCT('[4]methanogen M06-L TZVP smd redo'!AL138:AN138)^(1/3)</f>
        <v>3.1714755816607845</v>
      </c>
      <c r="BJ138" s="133">
        <f>PRODUCT('[4]methanogen M06-L TZVP smd redo'!BC138:BE138)^(1/3)</f>
        <v>3.1027254403523852</v>
      </c>
      <c r="BK138" s="133">
        <f>'[4]methanogen M06-L TZVP smd redo'!ER138</f>
        <v>3.0925600000000002</v>
      </c>
      <c r="BL138" s="40">
        <f>PRODUCT('[4]methanogen M06-L TZVP smd redo'!DZ138:EB138)^(1/3)</f>
        <v>3.2054454530296193</v>
      </c>
      <c r="BM138" s="40">
        <f>PRODUCT('[4]methanogen M06-L TZVP smd redo'!CI138:CK138)^(1/3)</f>
        <v>3.0940061186077936</v>
      </c>
      <c r="BN138" s="40">
        <f>PRODUCT('[4]methanogen M06-L TZVP smd redo'!DD138:DF138)^(1/3)</f>
        <v>3.1084348668549278</v>
      </c>
      <c r="BO138" s="40"/>
      <c r="BP138" s="45">
        <f t="shared" si="123"/>
        <v>1.1336575300837015</v>
      </c>
      <c r="BQ138" s="45">
        <f t="shared" si="124"/>
        <v>1.0332561806482783</v>
      </c>
      <c r="BR138" s="45">
        <f t="shared" si="125"/>
        <v>0.95411618128017439</v>
      </c>
      <c r="BS138" s="45">
        <f t="shared" si="126"/>
        <v>0.99044874840349728</v>
      </c>
      <c r="BT138" s="45">
        <f t="shared" si="127"/>
        <v>1.022066831838121</v>
      </c>
      <c r="BU138" s="45">
        <f t="shared" si="128"/>
        <v>1.0184344532486043</v>
      </c>
      <c r="BV138" s="45">
        <f t="shared" si="129"/>
        <v>1.0221579842077779</v>
      </c>
      <c r="BW138" s="45">
        <f t="shared" si="130"/>
        <v>1.0032870632590427</v>
      </c>
      <c r="BX138" s="45">
        <f t="shared" si="131"/>
        <v>0.96635694879781031</v>
      </c>
      <c r="BY138" s="45">
        <f t="shared" si="132"/>
        <v>0.61199609255899479</v>
      </c>
      <c r="BZ138" s="45">
        <f t="shared" si="133"/>
        <v>0.97665057373009745</v>
      </c>
      <c r="CA138" s="45">
        <f t="shared" si="134"/>
        <v>0.73452197700287136</v>
      </c>
      <c r="CB138" s="45">
        <f t="shared" si="135"/>
        <v>1.0331063816802197</v>
      </c>
      <c r="CC138" s="45">
        <f t="shared" si="136"/>
        <v>0.99535819508364576</v>
      </c>
      <c r="CD138" s="45">
        <f t="shared" si="137"/>
        <v>0.98012259177702876</v>
      </c>
      <c r="CE138" s="39"/>
      <c r="CF138" s="75">
        <f t="shared" si="154"/>
        <v>125.44915800400899</v>
      </c>
      <c r="CG138" s="75">
        <f t="shared" si="155"/>
        <v>32.71515614674103</v>
      </c>
      <c r="CH138" s="75">
        <f t="shared" si="156"/>
        <v>-46.969831636284354</v>
      </c>
      <c r="CI138" s="75">
        <f t="shared" si="157"/>
        <v>-9.5971573387441005</v>
      </c>
      <c r="CJ138" s="75">
        <f t="shared" si="158"/>
        <v>21.826882831456675</v>
      </c>
      <c r="CK138" s="75">
        <f t="shared" si="159"/>
        <v>18.266598451385292</v>
      </c>
      <c r="CL138" s="75">
        <f t="shared" si="160"/>
        <v>21.916063208293782</v>
      </c>
      <c r="CM138" s="75">
        <f t="shared" si="161"/>
        <v>3.2816726761693862</v>
      </c>
      <c r="CN138" s="75">
        <f t="shared" si="162"/>
        <v>-34.222000809389719</v>
      </c>
      <c r="CO138" s="75">
        <f t="shared" si="163"/>
        <v>-491.02938119771818</v>
      </c>
      <c r="CP138" s="75">
        <f t="shared" si="164"/>
        <v>-23.626343184344293</v>
      </c>
      <c r="CQ138" s="75">
        <f t="shared" si="165"/>
        <v>-308.5353627772036</v>
      </c>
      <c r="CR138" s="75">
        <f t="shared" si="166"/>
        <v>32.570168068606115</v>
      </c>
      <c r="CS138" s="75">
        <f t="shared" si="167"/>
        <v>-4.6526115472778908</v>
      </c>
      <c r="CT138" s="75">
        <f t="shared" si="168"/>
        <v>-20.077621491048294</v>
      </c>
      <c r="CU138" s="130"/>
      <c r="CV138" s="45">
        <f t="shared" si="138"/>
        <v>0.9985253597088205</v>
      </c>
      <c r="CW138" s="45">
        <f t="shared" si="139"/>
        <v>1.0000842299592816</v>
      </c>
      <c r="CX138" s="45">
        <f t="shared" si="140"/>
        <v>0.99963166696462546</v>
      </c>
      <c r="CY138" s="45">
        <f t="shared" si="141"/>
        <v>1.0001552521283952</v>
      </c>
      <c r="CZ138" s="45">
        <f t="shared" si="142"/>
        <v>0.99987581019316896</v>
      </c>
      <c r="DA138" s="45">
        <f t="shared" si="143"/>
        <v>0.99981871656301169</v>
      </c>
      <c r="DB138" s="45">
        <f t="shared" si="144"/>
        <v>0.99989743793801678</v>
      </c>
      <c r="DC138" s="45">
        <f t="shared" si="145"/>
        <v>0.99996731231823677</v>
      </c>
      <c r="DD138" s="45">
        <f t="shared" si="146"/>
        <v>0.99845363616661598</v>
      </c>
      <c r="DE138" s="45">
        <f t="shared" si="147"/>
        <v>0.99845363616661598</v>
      </c>
      <c r="DF138" s="45">
        <f t="shared" si="148"/>
        <v>0.99827263305977809</v>
      </c>
      <c r="DG138" s="45">
        <f t="shared" si="149"/>
        <v>0.99813762028869291</v>
      </c>
      <c r="DH138" s="45">
        <f t="shared" si="150"/>
        <v>0.99992478683685737</v>
      </c>
      <c r="DI138" s="45">
        <f t="shared" si="151"/>
        <v>0.9999851471569452</v>
      </c>
      <c r="DJ138" s="45">
        <f t="shared" si="152"/>
        <v>1.0000464751097549</v>
      </c>
    </row>
    <row r="139" spans="1:114" x14ac:dyDescent="0.2">
      <c r="A139" s="43">
        <v>270</v>
      </c>
      <c r="B139" s="43">
        <f t="shared" si="121"/>
        <v>543.15</v>
      </c>
      <c r="C139" s="44">
        <f t="shared" si="153"/>
        <v>1.841112031667127</v>
      </c>
      <c r="E139" s="40">
        <f>'[4]methanogen M06-L TZVP smd redo'!I139</f>
        <v>1.4620220742058709</v>
      </c>
      <c r="F139" s="40">
        <f>'[4]methanogen M06-L TZVP smd redo'!N139</f>
        <v>1.3812920168447818</v>
      </c>
      <c r="G139" s="40">
        <f>'[4]methanogen M06-L TZVP smd redo'!S139</f>
        <v>1.7513896308114507</v>
      </c>
      <c r="H139" s="40">
        <f>'[4]methanogen M06-L TZVP smd redo'!AB139</f>
        <v>1.5291103998247291</v>
      </c>
      <c r="I139" s="40">
        <f>'[4]methanogen M06-L TZVP smd redo'!AS139</f>
        <v>1.7139904047309695</v>
      </c>
      <c r="J139" s="40">
        <f>'[4]methanogen M06-L TZVP smd redo'!BJ139</f>
        <v>1.8177469239575306</v>
      </c>
      <c r="K139" s="40">
        <f>'[4]methanogen M06-L TZVP smd redo'!EV139</f>
        <v>1.8484405378564883</v>
      </c>
      <c r="L139" s="40">
        <f>'[4]methanogen M06-L TZVP smd redo'!CL139</f>
        <v>1.7457822504616249</v>
      </c>
      <c r="M139" s="40">
        <f>'[4]methanogen M06-L TZVP smd redo'!DG139</f>
        <v>1.7593519066283481</v>
      </c>
      <c r="N139" s="40">
        <f>'[4]methanogen M06-L TZVP smd redo'!EC139</f>
        <v>1.7477342363523274</v>
      </c>
      <c r="AA139" s="40">
        <f t="shared" si="122"/>
        <v>1.9356391896086651</v>
      </c>
      <c r="AB139" s="40"/>
      <c r="AC139" s="40">
        <f>EXP('d-beta'!Y140/1000)*'[3]methanogen M06-L TZVP smd redo'!EZ139</f>
        <v>3.301332165914459</v>
      </c>
      <c r="AD139" s="40">
        <f>'[3]methanogen M06-L TZVP smd redo'!ET139</f>
        <v>1.84596</v>
      </c>
      <c r="AE139" s="40">
        <f>'[3]methanogen M06-L TZVP smd redo'!ER139</f>
        <v>1.07989</v>
      </c>
      <c r="AF139" s="40">
        <f>'[3]methanogen M06-L TZVP smd redo'!K139</f>
        <v>1.06962</v>
      </c>
      <c r="AG139" s="40">
        <f>'[3]methanogen M06-L TZVP smd redo'!J139</f>
        <v>2.9357799999999998</v>
      </c>
      <c r="AH139" s="40">
        <f>'[3]methanogen M06-L TZVP smd redo'!O139</f>
        <v>1.06603</v>
      </c>
      <c r="AI139" s="40">
        <f>'[3]methanogen M06-L TZVP smd redo'!N139</f>
        <v>2.8514499999999998</v>
      </c>
      <c r="AJ139" s="40">
        <f>'[3]methanogen M06-L TZVP smd redo'!S139</f>
        <v>1.06741</v>
      </c>
      <c r="AK139" s="40">
        <f>'[3]methanogen M06-L TZVP smd redo'!R139</f>
        <v>2.9832800000000002</v>
      </c>
      <c r="AL139" s="40">
        <f>'[3]methanogen M06-L TZVP smd redo'!Y139</f>
        <v>1.05931</v>
      </c>
      <c r="AM139" s="40">
        <f>'[3]methanogen M06-L TZVP smd redo'!W139</f>
        <v>3.0349200000000001</v>
      </c>
      <c r="AN139" s="40">
        <f>'[3]methanogen M06-L TZVP smd redo'!V139</f>
        <v>3.0243000000000002</v>
      </c>
      <c r="AO139" s="40">
        <f>'[3]methanogen M06-L TZVP smd redo'!AK139</f>
        <v>1.05568</v>
      </c>
      <c r="AP139" s="40">
        <f>PRODUCT('[3]methanogen M06-L TZVP smd redo'!AD139:AF139)^(1/3)</f>
        <v>2.9799867624035801</v>
      </c>
      <c r="AQ139" s="40">
        <f>'[3]methanogen M06-L TZVP smd redo'!BA139</f>
        <v>1.0485100000000001</v>
      </c>
      <c r="AR139" s="40">
        <f>PRODUCT('[3]methanogen M06-L TZVP smd redo'!AT139:AV139)^(1/3)</f>
        <v>2.9355027800453577</v>
      </c>
      <c r="AS139" s="41">
        <f>'[3]methanogen M06-L TZVP smd redo'!FO139</f>
        <v>1.0511900000000001</v>
      </c>
      <c r="AT139" s="40">
        <f>'[3]methanogen M06-L TZVP smd redo'!FK139</f>
        <v>2.9187099999999999</v>
      </c>
      <c r="AU139" s="40">
        <f>'[3]methanogen M06-L TZVP smd redo'!CD139</f>
        <v>2.90551</v>
      </c>
      <c r="AV139" s="40">
        <f>'[3]methanogen M06-L TZVP smd redo'!CG139</f>
        <v>2.1566000000000001</v>
      </c>
      <c r="AW139" s="40">
        <f>'[3]methanogen M06-L TZVP smd redo'!CK139</f>
        <v>1.05433</v>
      </c>
      <c r="AX139" s="40">
        <f>PRODUCT('[3]methanogen M06-L TZVP smd redo'!CN139:CP139)^(1/3)</f>
        <v>2.9113569655525371</v>
      </c>
      <c r="AY139" s="40">
        <f>'[3]methanogen M06-L TZVP smd redo'!DH139</f>
        <v>1.0545500000000001</v>
      </c>
      <c r="AZ139" s="40">
        <f>PRODUCT('[3]methanogen M06-L TZVP smd redo'!DJ139:DL139)^(1/3)</f>
        <v>2.9242255412645211</v>
      </c>
      <c r="BA139" s="40">
        <f>'[3]methanogen M06-L TZVP smd redo'!EI139</f>
        <v>1.05722</v>
      </c>
      <c r="BB139" s="40">
        <f>PRODUCT('[3]methanogen M06-L TZVP smd redo'!EJ139:EL139)^(1/3)</f>
        <v>3.0072603068084489</v>
      </c>
      <c r="BC139" s="40"/>
      <c r="BD139" s="44">
        <f>'[4]methanogen M06-L TZVP smd redo'!H139</f>
        <v>3.1447600000000002</v>
      </c>
      <c r="BE139" s="44">
        <f>'[4]methanogen M06-L TZVP smd redo'!M139</f>
        <v>3.04393</v>
      </c>
      <c r="BF139" s="44">
        <f>'[4]methanogen M06-L TZVP smd redo'!R139</f>
        <v>3.1899600000000001</v>
      </c>
      <c r="BG139" s="44">
        <f>'[4]methanogen M06-L TZVP smd redo'!Y139</f>
        <v>3.2085699999999999</v>
      </c>
      <c r="BH139" s="44">
        <f>'[4]methanogen M06-L TZVP smd redo'!Z139</f>
        <v>3.2200199999999999</v>
      </c>
      <c r="BI139" s="44">
        <f>PRODUCT('[4]methanogen M06-L TZVP smd redo'!AL139:AN139)^(1/3)</f>
        <v>3.1513044890453581</v>
      </c>
      <c r="BJ139" s="133">
        <f>PRODUCT('[4]methanogen M06-L TZVP smd redo'!BC139:BE139)^(1/3)</f>
        <v>3.0834988704697772</v>
      </c>
      <c r="BK139" s="133">
        <f>'[4]methanogen M06-L TZVP smd redo'!ER139</f>
        <v>3.0737899999999998</v>
      </c>
      <c r="BL139" s="40">
        <f>PRODUCT('[4]methanogen M06-L TZVP smd redo'!DZ139:EB139)^(1/3)</f>
        <v>3.1848923754884186</v>
      </c>
      <c r="BM139" s="40">
        <f>PRODUCT('[4]methanogen M06-L TZVP smd redo'!CI139:CK139)^(1/3)</f>
        <v>3.074889722209702</v>
      </c>
      <c r="BN139" s="40">
        <f>PRODUCT('[4]methanogen M06-L TZVP smd redo'!DD139:DF139)^(1/3)</f>
        <v>3.0891674319861133</v>
      </c>
      <c r="BO139" s="40"/>
      <c r="BP139" s="45">
        <f t="shared" si="123"/>
        <v>1.1336558569332367</v>
      </c>
      <c r="BQ139" s="45">
        <f t="shared" si="124"/>
        <v>1.0331249404552667</v>
      </c>
      <c r="BR139" s="45">
        <f t="shared" si="125"/>
        <v>0.95422199651406281</v>
      </c>
      <c r="BS139" s="45">
        <f t="shared" si="126"/>
        <v>0.99066465425680594</v>
      </c>
      <c r="BT139" s="45">
        <f t="shared" si="127"/>
        <v>1.021805417786035</v>
      </c>
      <c r="BU139" s="45">
        <f t="shared" si="128"/>
        <v>1.018172001834069</v>
      </c>
      <c r="BV139" s="45">
        <f t="shared" si="129"/>
        <v>1.0219898308460384</v>
      </c>
      <c r="BW139" s="45">
        <f t="shared" si="130"/>
        <v>1.0031585991462584</v>
      </c>
      <c r="BX139" s="45">
        <f t="shared" si="131"/>
        <v>0.96658961129101129</v>
      </c>
      <c r="BY139" s="45">
        <f t="shared" si="132"/>
        <v>0.61410415343907099</v>
      </c>
      <c r="BZ139" s="45">
        <f t="shared" si="133"/>
        <v>0.976686260816512</v>
      </c>
      <c r="CA139" s="45">
        <f t="shared" si="134"/>
        <v>0.73564448644832614</v>
      </c>
      <c r="CB139" s="45">
        <f t="shared" si="135"/>
        <v>1.032882614613442</v>
      </c>
      <c r="CC139" s="45">
        <f t="shared" si="136"/>
        <v>0.99537813663688934</v>
      </c>
      <c r="CD139" s="45">
        <f t="shared" si="137"/>
        <v>0.98028211577927582</v>
      </c>
      <c r="CE139" s="39"/>
      <c r="CF139" s="75">
        <f t="shared" si="154"/>
        <v>125.44768211587245</v>
      </c>
      <c r="CG139" s="75">
        <f t="shared" si="155"/>
        <v>32.588131957594392</v>
      </c>
      <c r="CH139" s="75">
        <f t="shared" si="156"/>
        <v>-46.858933855976701</v>
      </c>
      <c r="CI139" s="75">
        <f t="shared" si="157"/>
        <v>-9.3791931839677876</v>
      </c>
      <c r="CJ139" s="75">
        <f t="shared" si="158"/>
        <v>21.571080098619966</v>
      </c>
      <c r="CK139" s="75">
        <f t="shared" si="159"/>
        <v>18.00886440037792</v>
      </c>
      <c r="CL139" s="75">
        <f t="shared" si="160"/>
        <v>21.751541483513972</v>
      </c>
      <c r="CM139" s="75">
        <f t="shared" si="161"/>
        <v>3.1536212513370105</v>
      </c>
      <c r="CN139" s="75">
        <f t="shared" si="162"/>
        <v>-33.98126731046267</v>
      </c>
      <c r="CO139" s="75">
        <f t="shared" si="163"/>
        <v>-487.5907342124483</v>
      </c>
      <c r="CP139" s="75">
        <f t="shared" si="164"/>
        <v>-23.589803570912181</v>
      </c>
      <c r="CQ139" s="75">
        <f t="shared" si="165"/>
        <v>-307.00831166905914</v>
      </c>
      <c r="CR139" s="75">
        <f t="shared" si="166"/>
        <v>32.353548262736695</v>
      </c>
      <c r="CS139" s="75">
        <f t="shared" si="167"/>
        <v>-4.6325771982518518</v>
      </c>
      <c r="CT139" s="75">
        <f t="shared" si="168"/>
        <v>-19.914875500912402</v>
      </c>
      <c r="CU139" s="130"/>
      <c r="CV139" s="45">
        <f t="shared" si="138"/>
        <v>0.99854011231381712</v>
      </c>
      <c r="CW139" s="45">
        <f t="shared" si="139"/>
        <v>1.0000806186993954</v>
      </c>
      <c r="CX139" s="45">
        <f t="shared" si="140"/>
        <v>0.99963054943791685</v>
      </c>
      <c r="CY139" s="45">
        <f t="shared" si="141"/>
        <v>1.0001651184425946</v>
      </c>
      <c r="CZ139" s="45">
        <f t="shared" si="142"/>
        <v>0.99987223788713397</v>
      </c>
      <c r="DA139" s="45">
        <f t="shared" si="143"/>
        <v>0.99981543633544401</v>
      </c>
      <c r="DB139" s="45">
        <f t="shared" si="144"/>
        <v>0.99989643174165688</v>
      </c>
      <c r="DC139" s="45">
        <f t="shared" si="145"/>
        <v>0.99996936301674266</v>
      </c>
      <c r="DD139" s="45">
        <f t="shared" si="146"/>
        <v>0.99847322420891549</v>
      </c>
      <c r="DE139" s="45">
        <f t="shared" si="147"/>
        <v>0.99847322420891549</v>
      </c>
      <c r="DF139" s="45">
        <f t="shared" si="148"/>
        <v>0.99828894233169441</v>
      </c>
      <c r="DG139" s="45">
        <f t="shared" si="149"/>
        <v>0.99815496989059116</v>
      </c>
      <c r="DH139" s="45">
        <f t="shared" si="150"/>
        <v>0.99993011434682622</v>
      </c>
      <c r="DI139" s="45">
        <f t="shared" si="151"/>
        <v>0.9999864541757052</v>
      </c>
      <c r="DJ139" s="45">
        <f t="shared" si="152"/>
        <v>1.0000452838857516</v>
      </c>
    </row>
    <row r="140" spans="1:114" x14ac:dyDescent="0.2">
      <c r="A140" s="43">
        <v>272</v>
      </c>
      <c r="B140" s="43">
        <f t="shared" si="121"/>
        <v>545.15</v>
      </c>
      <c r="C140" s="44">
        <f t="shared" si="153"/>
        <v>1.8343575162799231</v>
      </c>
      <c r="E140" s="40">
        <f>'[4]methanogen M06-L TZVP smd redo'!I140</f>
        <v>1.4490684323960057</v>
      </c>
      <c r="F140" s="40">
        <f>'[4]methanogen M06-L TZVP smd redo'!N140</f>
        <v>1.3767161270372696</v>
      </c>
      <c r="G140" s="40">
        <f>'[4]methanogen M06-L TZVP smd redo'!S140</f>
        <v>1.7372782624911487</v>
      </c>
      <c r="H140" s="40">
        <f>'[4]methanogen M06-L TZVP smd redo'!AB140</f>
        <v>1.5214701994037405</v>
      </c>
      <c r="I140" s="40">
        <f>'[4]methanogen M06-L TZVP smd redo'!AS140</f>
        <v>1.6994172369972915</v>
      </c>
      <c r="J140" s="40">
        <f>'[4]methanogen M06-L TZVP smd redo'!BJ140</f>
        <v>1.8013793502420494</v>
      </c>
      <c r="K140" s="40">
        <f>'[4]methanogen M06-L TZVP smd redo'!EV140</f>
        <v>1.8369923090104656</v>
      </c>
      <c r="L140" s="40">
        <f>'[4]methanogen M06-L TZVP smd redo'!CL140</f>
        <v>1.7299329401547769</v>
      </c>
      <c r="M140" s="40">
        <f>'[4]methanogen M06-L TZVP smd redo'!DG140</f>
        <v>1.7456137748272926</v>
      </c>
      <c r="N140" s="40">
        <f>'[4]methanogen M06-L TZVP smd redo'!EC140</f>
        <v>1.7349630729071031</v>
      </c>
      <c r="AA140" s="40">
        <f t="shared" si="122"/>
        <v>1.9209589438262653</v>
      </c>
      <c r="AB140" s="40"/>
      <c r="AC140" s="40">
        <f>EXP('d-beta'!Y141/1000)*'[3]methanogen M06-L TZVP smd redo'!EZ140</f>
        <v>3.2817109894424803</v>
      </c>
      <c r="AD140" s="40">
        <f>'[3]methanogen M06-L TZVP smd redo'!ET140</f>
        <v>1.8408500000000001</v>
      </c>
      <c r="AE140" s="40">
        <f>'[3]methanogen M06-L TZVP smd redo'!ER140</f>
        <v>1.07942</v>
      </c>
      <c r="AF140" s="40">
        <f>'[3]methanogen M06-L TZVP smd redo'!K140</f>
        <v>1.0691900000000001</v>
      </c>
      <c r="AG140" s="40">
        <f>'[3]methanogen M06-L TZVP smd redo'!J140</f>
        <v>2.91832</v>
      </c>
      <c r="AH140" s="40">
        <f>'[3]methanogen M06-L TZVP smd redo'!O140</f>
        <v>1.0656099999999999</v>
      </c>
      <c r="AI140" s="40">
        <f>'[3]methanogen M06-L TZVP smd redo'!N140</f>
        <v>2.8348</v>
      </c>
      <c r="AJ140" s="40">
        <f>'[3]methanogen M06-L TZVP smd redo'!S140</f>
        <v>1.0669900000000001</v>
      </c>
      <c r="AK140" s="40">
        <f>'[3]methanogen M06-L TZVP smd redo'!R140</f>
        <v>2.96556</v>
      </c>
      <c r="AL140" s="40">
        <f>'[3]methanogen M06-L TZVP smd redo'!Y140</f>
        <v>1.0589299999999999</v>
      </c>
      <c r="AM140" s="40">
        <f>'[3]methanogen M06-L TZVP smd redo'!W140</f>
        <v>3.0161099999999998</v>
      </c>
      <c r="AN140" s="40">
        <f>'[3]methanogen M06-L TZVP smd redo'!V140</f>
        <v>3.00556</v>
      </c>
      <c r="AO140" s="40">
        <f>'[3]methanogen M06-L TZVP smd redo'!AK140</f>
        <v>1.05535</v>
      </c>
      <c r="AP140" s="40">
        <f>PRODUCT('[3]methanogen M06-L TZVP smd redo'!AD140:AF140)^(1/3)</f>
        <v>2.9621584497297575</v>
      </c>
      <c r="AQ140" s="40">
        <f>'[3]methanogen M06-L TZVP smd redo'!BA140</f>
        <v>1.04823</v>
      </c>
      <c r="AR140" s="40">
        <f>PRODUCT('[3]methanogen M06-L TZVP smd redo'!AT140:AV140)^(1/3)</f>
        <v>2.9182861964936753</v>
      </c>
      <c r="AS140" s="41">
        <f>'[3]methanogen M06-L TZVP smd redo'!FO140</f>
        <v>1.05091</v>
      </c>
      <c r="AT140" s="40">
        <f>'[3]methanogen M06-L TZVP smd redo'!FK140</f>
        <v>2.9019400000000002</v>
      </c>
      <c r="AU140" s="40">
        <f>'[3]methanogen M06-L TZVP smd redo'!CD140</f>
        <v>2.88829</v>
      </c>
      <c r="AV140" s="40">
        <f>'[3]methanogen M06-L TZVP smd redo'!CG140</f>
        <v>2.14744</v>
      </c>
      <c r="AW140" s="40">
        <f>'[3]methanogen M06-L TZVP smd redo'!CK140</f>
        <v>1.0540099999999999</v>
      </c>
      <c r="AX140" s="40">
        <f>PRODUCT('[3]methanogen M06-L TZVP smd redo'!CN140:CP140)^(1/3)</f>
        <v>2.8944402139179579</v>
      </c>
      <c r="AY140" s="40">
        <f>'[3]methanogen M06-L TZVP smd redo'!DH140</f>
        <v>1.05423</v>
      </c>
      <c r="AZ140" s="40">
        <f>PRODUCT('[3]methanogen M06-L TZVP smd redo'!DJ140:DL140)^(1/3)</f>
        <v>2.9071675759438302</v>
      </c>
      <c r="BA140" s="40">
        <f>'[3]methanogen M06-L TZVP smd redo'!EI140</f>
        <v>1.05688</v>
      </c>
      <c r="BB140" s="40">
        <f>PRODUCT('[3]methanogen M06-L TZVP smd redo'!EJ140:EL140)^(1/3)</f>
        <v>2.9891235173227453</v>
      </c>
      <c r="BC140" s="40"/>
      <c r="BD140" s="44">
        <f>'[4]methanogen M06-L TZVP smd redo'!H140</f>
        <v>3.1247600000000002</v>
      </c>
      <c r="BE140" s="44">
        <f>'[4]methanogen M06-L TZVP smd redo'!M140</f>
        <v>3.02495</v>
      </c>
      <c r="BF140" s="44">
        <f>'[4]methanogen M06-L TZVP smd redo'!R140</f>
        <v>3.1697199999999999</v>
      </c>
      <c r="BG140" s="44">
        <f>'[4]methanogen M06-L TZVP smd redo'!Y140</f>
        <v>3.1875200000000001</v>
      </c>
      <c r="BH140" s="44">
        <f>'[4]methanogen M06-L TZVP smd redo'!Z140</f>
        <v>3.1989000000000001</v>
      </c>
      <c r="BI140" s="44">
        <f>PRODUCT('[4]methanogen M06-L TZVP smd redo'!AL140:AN140)^(1/3)</f>
        <v>3.1314264918026331</v>
      </c>
      <c r="BJ140" s="133">
        <f>PRODUCT('[4]methanogen M06-L TZVP smd redo'!BC140:BE140)^(1/3)</f>
        <v>3.0645456224829766</v>
      </c>
      <c r="BK140" s="133">
        <f>'[4]methanogen M06-L TZVP smd redo'!ER140</f>
        <v>3.0552800000000002</v>
      </c>
      <c r="BL140" s="40">
        <f>PRODUCT('[4]methanogen M06-L TZVP smd redo'!DZ140:EB140)^(1/3)</f>
        <v>3.1646258626673114</v>
      </c>
      <c r="BM140" s="40">
        <f>PRODUCT('[4]methanogen M06-L TZVP smd redo'!CI140:CK140)^(1/3)</f>
        <v>3.0560465555362524</v>
      </c>
      <c r="BN140" s="40">
        <f>PRODUCT('[4]methanogen M06-L TZVP smd redo'!DD140:DF140)^(1/3)</f>
        <v>3.0701732713110492</v>
      </c>
      <c r="BO140" s="40"/>
      <c r="BP140" s="45">
        <f t="shared" si="123"/>
        <v>1.1336372957359933</v>
      </c>
      <c r="BQ140" s="45">
        <f t="shared" si="124"/>
        <v>1.0329955867039124</v>
      </c>
      <c r="BR140" s="45">
        <f t="shared" si="125"/>
        <v>0.95432719609303029</v>
      </c>
      <c r="BS140" s="45">
        <f t="shared" si="126"/>
        <v>0.99087811435180839</v>
      </c>
      <c r="BT140" s="45">
        <f t="shared" si="127"/>
        <v>1.0215472112706454</v>
      </c>
      <c r="BU140" s="45">
        <f t="shared" si="128"/>
        <v>1.0179130847695794</v>
      </c>
      <c r="BV140" s="45">
        <f t="shared" si="129"/>
        <v>1.0218240736339463</v>
      </c>
      <c r="BW140" s="45">
        <f t="shared" si="130"/>
        <v>1.0030326590305885</v>
      </c>
      <c r="BX140" s="45">
        <f t="shared" si="131"/>
        <v>0.96682579155581783</v>
      </c>
      <c r="BY140" s="45">
        <f t="shared" si="132"/>
        <v>0.61620587212001809</v>
      </c>
      <c r="BZ140" s="45">
        <f t="shared" si="133"/>
        <v>0.97671043459153639</v>
      </c>
      <c r="CA140" s="45">
        <f t="shared" si="134"/>
        <v>0.73676096174491368</v>
      </c>
      <c r="CB140" s="45">
        <f t="shared" si="135"/>
        <v>1.0326574482853503</v>
      </c>
      <c r="CC140" s="45">
        <f t="shared" si="136"/>
        <v>0.99539872361380943</v>
      </c>
      <c r="CD140" s="45">
        <f t="shared" si="137"/>
        <v>0.98043919579401562</v>
      </c>
      <c r="CE140" s="39"/>
      <c r="CF140" s="75">
        <f t="shared" si="154"/>
        <v>125.431309114241</v>
      </c>
      <c r="CG140" s="75">
        <f t="shared" si="155"/>
        <v>32.462917818513048</v>
      </c>
      <c r="CH140" s="75">
        <f t="shared" si="156"/>
        <v>-46.748693491744511</v>
      </c>
      <c r="CI140" s="75">
        <f t="shared" si="157"/>
        <v>-9.1637447977812663</v>
      </c>
      <c r="CJ140" s="75">
        <f t="shared" si="158"/>
        <v>21.318351799948299</v>
      </c>
      <c r="CK140" s="75">
        <f t="shared" si="159"/>
        <v>17.754536064505604</v>
      </c>
      <c r="CL140" s="75">
        <f t="shared" si="160"/>
        <v>21.589337662420281</v>
      </c>
      <c r="CM140" s="75">
        <f t="shared" si="161"/>
        <v>3.0280697962381642</v>
      </c>
      <c r="CN140" s="75">
        <f t="shared" si="162"/>
        <v>-33.73695326844814</v>
      </c>
      <c r="CO140" s="75">
        <f t="shared" si="163"/>
        <v>-484.17416329662422</v>
      </c>
      <c r="CP140" s="75">
        <f t="shared" si="164"/>
        <v>-23.565053068280069</v>
      </c>
      <c r="CQ140" s="75">
        <f t="shared" si="165"/>
        <v>-305.49177896139128</v>
      </c>
      <c r="CR140" s="75">
        <f t="shared" si="166"/>
        <v>32.135526513337588</v>
      </c>
      <c r="CS140" s="75">
        <f t="shared" si="167"/>
        <v>-4.61189484320556</v>
      </c>
      <c r="CT140" s="75">
        <f t="shared" si="168"/>
        <v>-19.75464873727325</v>
      </c>
      <c r="CU140" s="130"/>
      <c r="CV140" s="45">
        <f t="shared" si="138"/>
        <v>0.99855302832857584</v>
      </c>
      <c r="CW140" s="45">
        <f t="shared" si="139"/>
        <v>1.0000722528337174</v>
      </c>
      <c r="CX140" s="45">
        <f t="shared" si="140"/>
        <v>0.99964006317496801</v>
      </c>
      <c r="CY140" s="45">
        <f t="shared" si="141"/>
        <v>1.0001556683143564</v>
      </c>
      <c r="CZ140" s="45">
        <f t="shared" si="142"/>
        <v>0.99988214682462118</v>
      </c>
      <c r="DA140" s="45">
        <f t="shared" si="143"/>
        <v>0.99982235485562665</v>
      </c>
      <c r="DB140" s="45">
        <f t="shared" si="144"/>
        <v>0.99989822122893202</v>
      </c>
      <c r="DC140" s="45">
        <f t="shared" si="145"/>
        <v>0.99996445234200582</v>
      </c>
      <c r="DD140" s="45">
        <f t="shared" si="146"/>
        <v>0.9984808411555065</v>
      </c>
      <c r="DE140" s="45">
        <f t="shared" si="147"/>
        <v>0.99848084115550628</v>
      </c>
      <c r="DF140" s="45">
        <f t="shared" si="148"/>
        <v>0.99830346588232521</v>
      </c>
      <c r="DG140" s="45">
        <f t="shared" si="149"/>
        <v>0.99816637604409408</v>
      </c>
      <c r="DH140" s="45">
        <f t="shared" si="150"/>
        <v>0.99993370314844432</v>
      </c>
      <c r="DI140" s="45">
        <f t="shared" si="151"/>
        <v>0.99998434649030965</v>
      </c>
      <c r="DJ140" s="45">
        <f t="shared" si="152"/>
        <v>1.0000461181638272</v>
      </c>
    </row>
    <row r="141" spans="1:114" x14ac:dyDescent="0.2">
      <c r="A141" s="43">
        <v>274</v>
      </c>
      <c r="B141" s="43">
        <f t="shared" si="121"/>
        <v>547.15</v>
      </c>
      <c r="C141" s="44">
        <f t="shared" si="153"/>
        <v>1.8276523805172258</v>
      </c>
      <c r="E141" s="40">
        <f>'[4]methanogen M06-L TZVP smd redo'!I141</f>
        <v>1.4417833195108365</v>
      </c>
      <c r="F141" s="40">
        <f>'[4]methanogen M06-L TZVP smd redo'!N141</f>
        <v>1.3626811866584987</v>
      </c>
      <c r="G141" s="40">
        <f>'[4]methanogen M06-L TZVP smd redo'!S141</f>
        <v>1.7287065577764604</v>
      </c>
      <c r="H141" s="40">
        <f>'[4]methanogen M06-L TZVP smd redo'!AB141</f>
        <v>1.5072702443665875</v>
      </c>
      <c r="I141" s="40">
        <f>'[4]methanogen M06-L TZVP smd redo'!AS141</f>
        <v>1.6881477770911424</v>
      </c>
      <c r="J141" s="40">
        <f>'[4]methanogen M06-L TZVP smd redo'!BJ141</f>
        <v>1.7887184007057133</v>
      </c>
      <c r="K141" s="40">
        <f>'[4]methanogen M06-L TZVP smd redo'!EV141</f>
        <v>1.815203132022658</v>
      </c>
      <c r="L141" s="40">
        <f>'[4]methanogen M06-L TZVP smd redo'!CL141</f>
        <v>1.7215366670344512</v>
      </c>
      <c r="M141" s="40">
        <f>'[4]methanogen M06-L TZVP smd redo'!DG141</f>
        <v>1.7335351556437839</v>
      </c>
      <c r="N141" s="40">
        <f>'[4]methanogen M06-L TZVP smd redo'!EC141</f>
        <v>1.7198308356545233</v>
      </c>
      <c r="AA141" s="40">
        <f t="shared" si="122"/>
        <v>1.9064243405913186</v>
      </c>
      <c r="AB141" s="40"/>
      <c r="AC141" s="40">
        <f>EXP('d-beta'!Y142/1000)*'[3]methanogen M06-L TZVP smd redo'!EZ141</f>
        <v>3.2623690298837653</v>
      </c>
      <c r="AD141" s="40">
        <f>'[3]methanogen M06-L TZVP smd redo'!ET141</f>
        <v>1.83579</v>
      </c>
      <c r="AE141" s="40">
        <f>'[3]methanogen M06-L TZVP smd redo'!ER141</f>
        <v>1.07897</v>
      </c>
      <c r="AF141" s="40">
        <f>'[3]methanogen M06-L TZVP smd redo'!K141</f>
        <v>1.0687599999999999</v>
      </c>
      <c r="AG141" s="40">
        <f>'[3]methanogen M06-L TZVP smd redo'!J141</f>
        <v>2.9011</v>
      </c>
      <c r="AH141" s="40">
        <f>'[3]methanogen M06-L TZVP smd redo'!O141</f>
        <v>1.0651999999999999</v>
      </c>
      <c r="AI141" s="40">
        <f>'[3]methanogen M06-L TZVP smd redo'!N141</f>
        <v>2.81839</v>
      </c>
      <c r="AJ141" s="40">
        <f>'[3]methanogen M06-L TZVP smd redo'!S141</f>
        <v>1.06657</v>
      </c>
      <c r="AK141" s="40">
        <f>'[3]methanogen M06-L TZVP smd redo'!R141</f>
        <v>2.9480900000000001</v>
      </c>
      <c r="AL141" s="40">
        <f>'[3]methanogen M06-L TZVP smd redo'!Y141</f>
        <v>1.0585599999999999</v>
      </c>
      <c r="AM141" s="40">
        <f>'[3]methanogen M06-L TZVP smd redo'!W141</f>
        <v>2.9975700000000001</v>
      </c>
      <c r="AN141" s="40">
        <f>'[3]methanogen M06-L TZVP smd redo'!V141</f>
        <v>2.9870899999999998</v>
      </c>
      <c r="AO141" s="40">
        <f>'[3]methanogen M06-L TZVP smd redo'!AK141</f>
        <v>1.0550200000000001</v>
      </c>
      <c r="AP141" s="40">
        <f>PRODUCT('[3]methanogen M06-L TZVP smd redo'!AD141:AF141)^(1/3)</f>
        <v>2.94457993782015</v>
      </c>
      <c r="AQ141" s="40">
        <f>'[3]methanogen M06-L TZVP smd redo'!BA141</f>
        <v>1.0479499999999999</v>
      </c>
      <c r="AR141" s="40">
        <f>PRODUCT('[3]methanogen M06-L TZVP smd redo'!AT141:AV141)^(1/3)</f>
        <v>2.9013062927488584</v>
      </c>
      <c r="AS141" s="41">
        <f>'[3]methanogen M06-L TZVP smd redo'!FO141</f>
        <v>1.05064</v>
      </c>
      <c r="AT141" s="40">
        <f>'[3]methanogen M06-L TZVP smd redo'!FK141</f>
        <v>2.8854099999999998</v>
      </c>
      <c r="AU141" s="40">
        <f>'[3]methanogen M06-L TZVP smd redo'!CD141</f>
        <v>2.8713099999999998</v>
      </c>
      <c r="AV141" s="40">
        <f>'[3]methanogen M06-L TZVP smd redo'!CG141</f>
        <v>2.1383899999999998</v>
      </c>
      <c r="AW141" s="40">
        <f>'[3]methanogen M06-L TZVP smd redo'!CK141</f>
        <v>1.05369</v>
      </c>
      <c r="AX141" s="40">
        <f>PRODUCT('[3]methanogen M06-L TZVP smd redo'!CN141:CP141)^(1/3)</f>
        <v>2.877750077257792</v>
      </c>
      <c r="AY141" s="40">
        <f>'[3]methanogen M06-L TZVP smd redo'!DH141</f>
        <v>1.0539099999999999</v>
      </c>
      <c r="AZ141" s="40">
        <f>PRODUCT('[3]methanogen M06-L TZVP smd redo'!DJ141:DL141)^(1/3)</f>
        <v>2.8903496147808538</v>
      </c>
      <c r="BA141" s="40">
        <f>'[3]methanogen M06-L TZVP smd redo'!EI141</f>
        <v>1.0565500000000001</v>
      </c>
      <c r="BB141" s="40">
        <f>PRODUCT('[3]methanogen M06-L TZVP smd redo'!EJ141:EL141)^(1/3)</f>
        <v>2.9712400151187648</v>
      </c>
      <c r="BC141" s="40"/>
      <c r="BD141" s="44">
        <f>'[4]methanogen M06-L TZVP smd redo'!H141</f>
        <v>3.1050499999999999</v>
      </c>
      <c r="BE141" s="44">
        <f>'[4]methanogen M06-L TZVP smd redo'!M141</f>
        <v>3.00624</v>
      </c>
      <c r="BF141" s="44">
        <f>'[4]methanogen M06-L TZVP smd redo'!R141</f>
        <v>3.1497799999999998</v>
      </c>
      <c r="BG141" s="44">
        <f>'[4]methanogen M06-L TZVP smd redo'!Y141</f>
        <v>3.1667800000000002</v>
      </c>
      <c r="BH141" s="44">
        <f>'[4]methanogen M06-L TZVP smd redo'!Z141</f>
        <v>3.1780900000000001</v>
      </c>
      <c r="BI141" s="44">
        <f>PRODUCT('[4]methanogen M06-L TZVP smd redo'!AL141:AN141)^(1/3)</f>
        <v>3.1118351102274424</v>
      </c>
      <c r="BJ141" s="133">
        <f>PRODUCT('[4]methanogen M06-L TZVP smd redo'!BC141:BE141)^(1/3)</f>
        <v>3.0458623917147838</v>
      </c>
      <c r="BK141" s="133">
        <f>'[4]methanogen M06-L TZVP smd redo'!ER141</f>
        <v>3.0370300000000001</v>
      </c>
      <c r="BL141" s="40">
        <f>PRODUCT('[4]methanogen M06-L TZVP smd redo'!DZ141:EB141)^(1/3)</f>
        <v>3.1446626403795674</v>
      </c>
      <c r="BM141" s="40">
        <f>PRODUCT('[4]methanogen M06-L TZVP smd redo'!CI141:CK141)^(1/3)</f>
        <v>3.0374766196180523</v>
      </c>
      <c r="BN141" s="40">
        <f>PRODUCT('[4]methanogen M06-L TZVP smd redo'!DD141:DF141)^(1/3)</f>
        <v>3.0514490024601164</v>
      </c>
      <c r="BO141" s="40"/>
      <c r="BP141" s="45">
        <f t="shared" si="123"/>
        <v>1.1336365959239583</v>
      </c>
      <c r="BQ141" s="45">
        <f t="shared" si="124"/>
        <v>1.0328683006014157</v>
      </c>
      <c r="BR141" s="45">
        <f t="shared" si="125"/>
        <v>0.95442856326473602</v>
      </c>
      <c r="BS141" s="45">
        <f t="shared" si="126"/>
        <v>0.99109213395467077</v>
      </c>
      <c r="BT141" s="45">
        <f t="shared" si="127"/>
        <v>1.0212912597954829</v>
      </c>
      <c r="BU141" s="45">
        <f t="shared" si="128"/>
        <v>1.0176567484543042</v>
      </c>
      <c r="BV141" s="45">
        <f t="shared" si="129"/>
        <v>1.0216597830197827</v>
      </c>
      <c r="BW141" s="45">
        <f t="shared" si="130"/>
        <v>1.0029082332788231</v>
      </c>
      <c r="BX141" s="45">
        <f t="shared" si="131"/>
        <v>0.96705584432767666</v>
      </c>
      <c r="BY141" s="45">
        <f t="shared" si="132"/>
        <v>0.61829320012757438</v>
      </c>
      <c r="BZ141" s="45">
        <f t="shared" si="133"/>
        <v>0.97674002829084583</v>
      </c>
      <c r="CA141" s="45">
        <f t="shared" si="134"/>
        <v>0.73786752205279482</v>
      </c>
      <c r="CB141" s="45">
        <f t="shared" si="135"/>
        <v>1.0324375286728433</v>
      </c>
      <c r="CC141" s="45">
        <f t="shared" si="136"/>
        <v>0.99542106624400428</v>
      </c>
      <c r="CD141" s="45">
        <f t="shared" si="137"/>
        <v>0.98059469553227308</v>
      </c>
      <c r="CE141" s="39"/>
      <c r="CF141" s="75">
        <f t="shared" si="154"/>
        <v>125.43069179840846</v>
      </c>
      <c r="CG141" s="75">
        <f t="shared" si="155"/>
        <v>32.339689852295109</v>
      </c>
      <c r="CH141" s="75">
        <f t="shared" si="156"/>
        <v>-46.642480665609945</v>
      </c>
      <c r="CI141" s="75">
        <f t="shared" si="157"/>
        <v>-8.9477782827671248</v>
      </c>
      <c r="CJ141" s="75">
        <f t="shared" si="158"/>
        <v>21.067767644492982</v>
      </c>
      <c r="CK141" s="75">
        <f t="shared" si="159"/>
        <v>17.502679004682477</v>
      </c>
      <c r="CL141" s="75">
        <f t="shared" si="160"/>
        <v>21.428543033206346</v>
      </c>
      <c r="CM141" s="75">
        <f t="shared" si="161"/>
        <v>2.9040125496841647</v>
      </c>
      <c r="CN141" s="75">
        <f t="shared" si="162"/>
        <v>-33.499035115986956</v>
      </c>
      <c r="CO141" s="75">
        <f t="shared" si="163"/>
        <v>-480.79250016921901</v>
      </c>
      <c r="CP141" s="75">
        <f t="shared" si="164"/>
        <v>-23.53475416910242</v>
      </c>
      <c r="CQ141" s="75">
        <f t="shared" si="165"/>
        <v>-303.9909799089649</v>
      </c>
      <c r="CR141" s="75">
        <f t="shared" si="166"/>
        <v>31.922539105211403</v>
      </c>
      <c r="CS141" s="75">
        <f t="shared" si="167"/>
        <v>-4.5894491850805892</v>
      </c>
      <c r="CT141" s="75">
        <f t="shared" si="168"/>
        <v>-19.596059189921572</v>
      </c>
      <c r="CU141" s="130"/>
      <c r="CV141" s="45">
        <f t="shared" si="138"/>
        <v>0.99856029242685296</v>
      </c>
      <c r="CW141" s="45">
        <f t="shared" si="139"/>
        <v>1.0000789944885491</v>
      </c>
      <c r="CX141" s="45">
        <f t="shared" si="140"/>
        <v>0.99963460628738909</v>
      </c>
      <c r="CY141" s="45">
        <f t="shared" si="141"/>
        <v>1.0001582935939943</v>
      </c>
      <c r="CZ141" s="45">
        <f t="shared" si="142"/>
        <v>0.99988221547740197</v>
      </c>
      <c r="DA141" s="45">
        <f t="shared" si="143"/>
        <v>0.9998194273006763</v>
      </c>
      <c r="DB141" s="45">
        <f t="shared" si="144"/>
        <v>0.99989960894770813</v>
      </c>
      <c r="DC141" s="45">
        <f t="shared" si="145"/>
        <v>0.99997356325674214</v>
      </c>
      <c r="DD141" s="45">
        <f t="shared" si="146"/>
        <v>0.99849499820006427</v>
      </c>
      <c r="DE141" s="45">
        <f t="shared" si="147"/>
        <v>0.99849499820006427</v>
      </c>
      <c r="DF141" s="45">
        <f t="shared" si="148"/>
        <v>0.99831469726297795</v>
      </c>
      <c r="DG141" s="45">
        <f t="shared" si="149"/>
        <v>0.9981880858601988</v>
      </c>
      <c r="DH141" s="45">
        <f t="shared" si="150"/>
        <v>0.99993123543539097</v>
      </c>
      <c r="DI141" s="45">
        <f t="shared" si="151"/>
        <v>0.9999880222751979</v>
      </c>
      <c r="DJ141" s="45">
        <f t="shared" si="152"/>
        <v>1.0000453108870793</v>
      </c>
    </row>
    <row r="142" spans="1:114" x14ac:dyDescent="0.2">
      <c r="A142" s="43">
        <v>276</v>
      </c>
      <c r="B142" s="43">
        <f t="shared" si="121"/>
        <v>549.15</v>
      </c>
      <c r="C142" s="44">
        <f t="shared" si="153"/>
        <v>1.8209960848584177</v>
      </c>
      <c r="E142" s="40">
        <f>'[4]methanogen M06-L TZVP smd redo'!I142</f>
        <v>1.4277585221962319</v>
      </c>
      <c r="F142" s="40">
        <f>'[4]methanogen M06-L TZVP smd redo'!N142</f>
        <v>1.3522559077594476</v>
      </c>
      <c r="G142" s="40">
        <f>'[4]methanogen M06-L TZVP smd redo'!S142</f>
        <v>1.7194830215585544</v>
      </c>
      <c r="H142" s="40">
        <f>'[4]methanogen M06-L TZVP smd redo'!AB142</f>
        <v>1.4900310230534508</v>
      </c>
      <c r="I142" s="40">
        <f>'[4]methanogen M06-L TZVP smd redo'!AS142</f>
        <v>1.6708754637244638</v>
      </c>
      <c r="J142" s="40">
        <f>'[4]methanogen M06-L TZVP smd redo'!BJ142</f>
        <v>1.7776990602744736</v>
      </c>
      <c r="K142" s="40">
        <f>'[4]methanogen M06-L TZVP smd redo'!EV142</f>
        <v>1.8091803605331247</v>
      </c>
      <c r="L142" s="40">
        <f>'[4]methanogen M06-L TZVP smd redo'!CL142</f>
        <v>1.7023427091267251</v>
      </c>
      <c r="M142" s="40">
        <f>'[4]methanogen M06-L TZVP smd redo'!DG142</f>
        <v>1.7138816251716094</v>
      </c>
      <c r="N142" s="40">
        <f>'[4]methanogen M06-L TZVP smd redo'!EC142</f>
        <v>1.7067622516548919</v>
      </c>
      <c r="AA142" s="40">
        <f t="shared" si="122"/>
        <v>1.8920335462630593</v>
      </c>
      <c r="AB142" s="40"/>
      <c r="AC142" s="40">
        <f>EXP('d-beta'!Y143/1000)*'[3]methanogen M06-L TZVP smd redo'!EZ142</f>
        <v>3.2433058294059149</v>
      </c>
      <c r="AD142" s="40">
        <f>'[3]methanogen M06-L TZVP smd redo'!ET142</f>
        <v>1.83077</v>
      </c>
      <c r="AE142" s="40">
        <f>'[3]methanogen M06-L TZVP smd redo'!ER142</f>
        <v>1.0785100000000001</v>
      </c>
      <c r="AF142" s="40">
        <f>'[3]methanogen M06-L TZVP smd redo'!K142</f>
        <v>1.0683400000000001</v>
      </c>
      <c r="AG142" s="40">
        <f>'[3]methanogen M06-L TZVP smd redo'!J142</f>
        <v>2.8841199999999998</v>
      </c>
      <c r="AH142" s="40">
        <f>'[3]methanogen M06-L TZVP smd redo'!O142</f>
        <v>1.0647899999999999</v>
      </c>
      <c r="AI142" s="40">
        <f>'[3]methanogen M06-L TZVP smd redo'!N142</f>
        <v>2.8022100000000001</v>
      </c>
      <c r="AJ142" s="40">
        <f>'[3]methanogen M06-L TZVP smd redo'!S142</f>
        <v>1.0661499999999999</v>
      </c>
      <c r="AK142" s="40">
        <f>'[3]methanogen M06-L TZVP smd redo'!R142</f>
        <v>2.9308700000000001</v>
      </c>
      <c r="AL142" s="40">
        <f>'[3]methanogen M06-L TZVP smd redo'!Y142</f>
        <v>1.0582</v>
      </c>
      <c r="AM142" s="40">
        <f>'[3]methanogen M06-L TZVP smd redo'!W142</f>
        <v>2.9793099999999999</v>
      </c>
      <c r="AN142" s="40">
        <f>'[3]methanogen M06-L TZVP smd redo'!V142</f>
        <v>2.96888</v>
      </c>
      <c r="AO142" s="40">
        <f>'[3]methanogen M06-L TZVP smd redo'!AK142</f>
        <v>1.0547</v>
      </c>
      <c r="AP142" s="40">
        <f>PRODUCT('[3]methanogen M06-L TZVP smd redo'!AD142:AF142)^(1/3)</f>
        <v>2.9272447453391268</v>
      </c>
      <c r="AQ142" s="40">
        <f>'[3]methanogen M06-L TZVP smd redo'!BA142</f>
        <v>1.0476700000000001</v>
      </c>
      <c r="AR142" s="40">
        <f>PRODUCT('[3]methanogen M06-L TZVP smd redo'!AT142:AV142)^(1/3)</f>
        <v>2.8845630318293187</v>
      </c>
      <c r="AS142" s="41">
        <f>'[3]methanogen M06-L TZVP smd redo'!FO142</f>
        <v>1.05036</v>
      </c>
      <c r="AT142" s="40">
        <f>'[3]methanogen M06-L TZVP smd redo'!FK142</f>
        <v>2.8691</v>
      </c>
      <c r="AU142" s="40">
        <f>'[3]methanogen M06-L TZVP smd redo'!CD142</f>
        <v>2.8545699999999998</v>
      </c>
      <c r="AV142" s="40">
        <f>'[3]methanogen M06-L TZVP smd redo'!CG142</f>
        <v>2.1294499999999998</v>
      </c>
      <c r="AW142" s="40">
        <f>'[3]methanogen M06-L TZVP smd redo'!CK142</f>
        <v>1.05338</v>
      </c>
      <c r="AX142" s="40">
        <f>PRODUCT('[3]methanogen M06-L TZVP smd redo'!CN142:CP142)^(1/3)</f>
        <v>2.8612932492916339</v>
      </c>
      <c r="AY142" s="40">
        <f>'[3]methanogen M06-L TZVP smd redo'!DH142</f>
        <v>1.0536000000000001</v>
      </c>
      <c r="AZ142" s="40">
        <f>PRODUCT('[3]methanogen M06-L TZVP smd redo'!DJ142:DL142)^(1/3)</f>
        <v>2.8737648115723791</v>
      </c>
      <c r="BA142" s="40">
        <f>'[3]methanogen M06-L TZVP smd redo'!EI142</f>
        <v>1.0562199999999999</v>
      </c>
      <c r="BB142" s="40">
        <f>PRODUCT('[3]methanogen M06-L TZVP smd redo'!EJ142:EL142)^(1/3)</f>
        <v>2.9536064383491536</v>
      </c>
      <c r="BC142" s="40"/>
      <c r="BD142" s="44">
        <f>'[4]methanogen M06-L TZVP smd redo'!H142</f>
        <v>3.08562</v>
      </c>
      <c r="BE142" s="44">
        <f>'[4]methanogen M06-L TZVP smd redo'!M142</f>
        <v>2.9878</v>
      </c>
      <c r="BF142" s="44">
        <f>'[4]methanogen M06-L TZVP smd redo'!R142</f>
        <v>3.1301199999999998</v>
      </c>
      <c r="BG142" s="44">
        <f>'[4]methanogen M06-L TZVP smd redo'!Y142</f>
        <v>3.14635</v>
      </c>
      <c r="BH142" s="44">
        <f>'[4]methanogen M06-L TZVP smd redo'!Z142</f>
        <v>3.1575899999999999</v>
      </c>
      <c r="BI142" s="44">
        <f>PRODUCT('[4]methanogen M06-L TZVP smd redo'!AL142:AN142)^(1/3)</f>
        <v>3.0925236353902257</v>
      </c>
      <c r="BJ142" s="133">
        <f>PRODUCT('[4]methanogen M06-L TZVP smd redo'!BC142:BE142)^(1/3)</f>
        <v>3.0274424828251285</v>
      </c>
      <c r="BK142" s="133">
        <f>'[4]methanogen M06-L TZVP smd redo'!ER142</f>
        <v>3.0190399999999999</v>
      </c>
      <c r="BL142" s="40">
        <f>PRODUCT('[4]methanogen M06-L TZVP smd redo'!DZ142:EB142)^(1/3)</f>
        <v>3.124982707153849</v>
      </c>
      <c r="BM142" s="40">
        <f>PRODUCT('[4]methanogen M06-L TZVP smd redo'!CI142:CK142)^(1/3)</f>
        <v>3.019159993373258</v>
      </c>
      <c r="BN142" s="40">
        <f>PRODUCT('[4]methanogen M06-L TZVP smd redo'!DD142:DF142)^(1/3)</f>
        <v>3.0329878938672992</v>
      </c>
      <c r="BO142" s="40"/>
      <c r="BP142" s="45">
        <f t="shared" si="123"/>
        <v>1.1336255825644679</v>
      </c>
      <c r="BQ142" s="45">
        <f t="shared" si="124"/>
        <v>1.0327398085547894</v>
      </c>
      <c r="BR142" s="45">
        <f t="shared" si="125"/>
        <v>0.95453209461618094</v>
      </c>
      <c r="BS142" s="45">
        <f t="shared" si="126"/>
        <v>0.99130032714823646</v>
      </c>
      <c r="BT142" s="45">
        <f t="shared" si="127"/>
        <v>1.0210398924248041</v>
      </c>
      <c r="BU142" s="45">
        <f t="shared" si="128"/>
        <v>1.0174053203648297</v>
      </c>
      <c r="BV142" s="45">
        <f t="shared" si="129"/>
        <v>1.0214970731679649</v>
      </c>
      <c r="BW142" s="45">
        <f t="shared" si="130"/>
        <v>1.0027831637954876</v>
      </c>
      <c r="BX142" s="45">
        <f t="shared" si="131"/>
        <v>0.9672794843231044</v>
      </c>
      <c r="BY142" s="45">
        <f t="shared" si="132"/>
        <v>0.62036182735550716</v>
      </c>
      <c r="BZ142" s="45">
        <f t="shared" si="133"/>
        <v>0.97677700484861008</v>
      </c>
      <c r="CA142" s="45">
        <f t="shared" si="134"/>
        <v>0.73896367106762417</v>
      </c>
      <c r="CB142" s="45">
        <f t="shared" si="135"/>
        <v>1.0322186878469441</v>
      </c>
      <c r="CC142" s="45">
        <f t="shared" si="136"/>
        <v>0.99544083228225166</v>
      </c>
      <c r="CD142" s="45">
        <f t="shared" si="137"/>
        <v>0.98074849264153996</v>
      </c>
      <c r="CE142" s="39"/>
      <c r="CF142" s="75">
        <f t="shared" si="154"/>
        <v>125.42097668068195</v>
      </c>
      <c r="CG142" s="75">
        <f t="shared" si="155"/>
        <v>32.215278986340039</v>
      </c>
      <c r="CH142" s="75">
        <f t="shared" si="156"/>
        <v>-46.534011849221287</v>
      </c>
      <c r="CI142" s="75">
        <f t="shared" si="157"/>
        <v>-8.7377359239344283</v>
      </c>
      <c r="CJ142" s="75">
        <f t="shared" si="158"/>
        <v>20.821610333838667</v>
      </c>
      <c r="CK142" s="75">
        <f t="shared" si="159"/>
        <v>17.255582766581288</v>
      </c>
      <c r="CL142" s="75">
        <f t="shared" si="160"/>
        <v>21.269270041836187</v>
      </c>
      <c r="CM142" s="75">
        <f t="shared" si="161"/>
        <v>2.7792979662941111</v>
      </c>
      <c r="CN142" s="75">
        <f t="shared" si="162"/>
        <v>-33.267803236889549</v>
      </c>
      <c r="CO142" s="75">
        <f t="shared" si="163"/>
        <v>-477.45237865800118</v>
      </c>
      <c r="CP142" s="75">
        <f t="shared" si="164"/>
        <v>-23.496897772519855</v>
      </c>
      <c r="CQ142" s="75">
        <f t="shared" si="165"/>
        <v>-302.50651882603637</v>
      </c>
      <c r="CR142" s="75">
        <f t="shared" si="166"/>
        <v>31.710551438724629</v>
      </c>
      <c r="CS142" s="75">
        <f t="shared" si="167"/>
        <v>-4.5695924202666527</v>
      </c>
      <c r="CT142" s="75">
        <f t="shared" si="168"/>
        <v>-19.439230838300652</v>
      </c>
      <c r="CU142" s="130"/>
      <c r="CV142" s="45">
        <f t="shared" si="138"/>
        <v>0.99857427706587332</v>
      </c>
      <c r="CW142" s="45">
        <f t="shared" si="139"/>
        <v>1.0000754006534576</v>
      </c>
      <c r="CX142" s="45">
        <f t="shared" si="140"/>
        <v>0.99963340324310013</v>
      </c>
      <c r="CY142" s="45">
        <f t="shared" si="141"/>
        <v>1.0001700240269598</v>
      </c>
      <c r="CZ142" s="45">
        <f t="shared" si="142"/>
        <v>0.99987852310316738</v>
      </c>
      <c r="DA142" s="45">
        <f t="shared" si="143"/>
        <v>0.99981945722382404</v>
      </c>
      <c r="DB142" s="45">
        <f t="shared" si="144"/>
        <v>0.99989336596667078</v>
      </c>
      <c r="DC142" s="45">
        <f t="shared" si="145"/>
        <v>0.99996857555223506</v>
      </c>
      <c r="DD142" s="45">
        <f t="shared" si="146"/>
        <v>0.99851218586616242</v>
      </c>
      <c r="DE142" s="45">
        <f t="shared" si="147"/>
        <v>0.99851218586616242</v>
      </c>
      <c r="DF142" s="45">
        <f t="shared" si="148"/>
        <v>0.99833191170408053</v>
      </c>
      <c r="DG142" s="45">
        <f t="shared" si="149"/>
        <v>0.9981940868620488</v>
      </c>
      <c r="DH142" s="45">
        <f t="shared" si="150"/>
        <v>0.99992918907190065</v>
      </c>
      <c r="DI142" s="45">
        <f t="shared" si="151"/>
        <v>0.99998848082645475</v>
      </c>
      <c r="DJ142" s="45">
        <f t="shared" si="152"/>
        <v>1.0000429344233728</v>
      </c>
    </row>
    <row r="143" spans="1:114" x14ac:dyDescent="0.2">
      <c r="A143" s="43">
        <v>278</v>
      </c>
      <c r="B143" s="43">
        <f t="shared" si="121"/>
        <v>551.15</v>
      </c>
      <c r="C143" s="44">
        <f t="shared" si="153"/>
        <v>1.8143880976140798</v>
      </c>
      <c r="E143" s="40">
        <f>'[4]methanogen M06-L TZVP smd redo'!I143</f>
        <v>1.4165129926260178</v>
      </c>
      <c r="F143" s="40">
        <f>'[4]methanogen M06-L TZVP smd redo'!N143</f>
        <v>1.3397918187014746</v>
      </c>
      <c r="G143" s="40">
        <f>'[4]methanogen M06-L TZVP smd redo'!S143</f>
        <v>1.706958053565133</v>
      </c>
      <c r="H143" s="40">
        <f>'[4]methanogen M06-L TZVP smd redo'!AB143</f>
        <v>1.4856946513603919</v>
      </c>
      <c r="I143" s="40">
        <f>'[4]methanogen M06-L TZVP smd redo'!AS143</f>
        <v>1.6572845410787185</v>
      </c>
      <c r="J143" s="40">
        <f>'[4]methanogen M06-L TZVP smd redo'!BJ143</f>
        <v>1.7588977539608752</v>
      </c>
      <c r="K143" s="40">
        <f>'[4]methanogen M06-L TZVP smd redo'!EV143</f>
        <v>1.7933502878022534</v>
      </c>
      <c r="L143" s="40">
        <f>'[4]methanogen M06-L TZVP smd redo'!CL143</f>
        <v>1.6876048581901948</v>
      </c>
      <c r="M143" s="40">
        <f>'[4]methanogen M06-L TZVP smd redo'!DG143</f>
        <v>1.7104076468261731</v>
      </c>
      <c r="N143" s="40">
        <f>'[4]methanogen M06-L TZVP smd redo'!EC143</f>
        <v>1.6864281855737406</v>
      </c>
      <c r="AA143" s="40">
        <f t="shared" si="122"/>
        <v>1.8777847549214242</v>
      </c>
      <c r="AB143" s="40"/>
      <c r="AC143" s="40">
        <f>EXP('d-beta'!Y144/1000)*'[3]methanogen M06-L TZVP smd redo'!EZ143</f>
        <v>3.2245109736707378</v>
      </c>
      <c r="AD143" s="40">
        <f>'[3]methanogen M06-L TZVP smd redo'!ET143</f>
        <v>1.8258099999999999</v>
      </c>
      <c r="AE143" s="40">
        <f>'[3]methanogen M06-L TZVP smd redo'!ER143</f>
        <v>1.07806</v>
      </c>
      <c r="AF143" s="40">
        <f>'[3]methanogen M06-L TZVP smd redo'!K143</f>
        <v>1.06792</v>
      </c>
      <c r="AG143" s="40">
        <f>'[3]methanogen M06-L TZVP smd redo'!J143</f>
        <v>2.8673799999999998</v>
      </c>
      <c r="AH143" s="40">
        <f>'[3]methanogen M06-L TZVP smd redo'!O143</f>
        <v>1.0643899999999999</v>
      </c>
      <c r="AI143" s="40">
        <f>'[3]methanogen M06-L TZVP smd redo'!N143</f>
        <v>2.7862499999999999</v>
      </c>
      <c r="AJ143" s="40">
        <f>'[3]methanogen M06-L TZVP smd redo'!S143</f>
        <v>1.0657399999999999</v>
      </c>
      <c r="AK143" s="40">
        <f>'[3]methanogen M06-L TZVP smd redo'!R143</f>
        <v>2.9138899999999999</v>
      </c>
      <c r="AL143" s="40">
        <f>'[3]methanogen M06-L TZVP smd redo'!Y143</f>
        <v>1.05783</v>
      </c>
      <c r="AM143" s="40">
        <f>'[3]methanogen M06-L TZVP smd redo'!W143</f>
        <v>2.9613</v>
      </c>
      <c r="AN143" s="40">
        <f>'[3]methanogen M06-L TZVP smd redo'!V143</f>
        <v>2.9509300000000001</v>
      </c>
      <c r="AO143" s="40">
        <f>'[3]methanogen M06-L TZVP smd redo'!AK143</f>
        <v>1.0543800000000001</v>
      </c>
      <c r="AP143" s="40">
        <f>PRODUCT('[3]methanogen M06-L TZVP smd redo'!AD143:AF143)^(1/3)</f>
        <v>2.9101527487457948</v>
      </c>
      <c r="AQ143" s="40">
        <f>'[3]methanogen M06-L TZVP smd redo'!BA143</f>
        <v>1.0474000000000001</v>
      </c>
      <c r="AR143" s="40">
        <f>PRODUCT('[3]methanogen M06-L TZVP smd redo'!AT143:AV143)^(1/3)</f>
        <v>2.8680531296563068</v>
      </c>
      <c r="AS143" s="41">
        <f>'[3]methanogen M06-L TZVP smd redo'!FO143</f>
        <v>1.05009</v>
      </c>
      <c r="AT143" s="40">
        <f>'[3]methanogen M06-L TZVP smd redo'!FK143</f>
        <v>2.8530099999999998</v>
      </c>
      <c r="AU143" s="40">
        <f>'[3]methanogen M06-L TZVP smd redo'!CD143</f>
        <v>2.83806</v>
      </c>
      <c r="AV143" s="40">
        <f>'[3]methanogen M06-L TZVP smd redo'!CG143</f>
        <v>2.1206200000000002</v>
      </c>
      <c r="AW143" s="40">
        <f>'[3]methanogen M06-L TZVP smd redo'!CK143</f>
        <v>1.05307</v>
      </c>
      <c r="AX143" s="40">
        <f>PRODUCT('[3]methanogen M06-L TZVP smd redo'!CN143:CP143)^(1/3)</f>
        <v>2.8450629577917681</v>
      </c>
      <c r="AY143" s="40">
        <f>'[3]methanogen M06-L TZVP smd redo'!DH143</f>
        <v>1.05328</v>
      </c>
      <c r="AZ143" s="40">
        <f>PRODUCT('[3]methanogen M06-L TZVP smd redo'!DJ143:DL143)^(1/3)</f>
        <v>2.857403167224005</v>
      </c>
      <c r="BA143" s="40">
        <f>'[3]methanogen M06-L TZVP smd redo'!EI143</f>
        <v>1.0559000000000001</v>
      </c>
      <c r="BB143" s="40">
        <f>PRODUCT('[3]methanogen M06-L TZVP smd redo'!EJ143:EL143)^(1/3)</f>
        <v>2.9362194256046084</v>
      </c>
      <c r="BC143" s="40"/>
      <c r="BD143" s="44">
        <f>'[4]methanogen M06-L TZVP smd redo'!H143</f>
        <v>3.0664699999999998</v>
      </c>
      <c r="BE143" s="44">
        <f>'[4]methanogen M06-L TZVP smd redo'!M143</f>
        <v>2.96963</v>
      </c>
      <c r="BF143" s="44">
        <f>'[4]methanogen M06-L TZVP smd redo'!R143</f>
        <v>3.1107499999999999</v>
      </c>
      <c r="BG143" s="44">
        <f>'[4]methanogen M06-L TZVP smd redo'!Y143</f>
        <v>3.12622</v>
      </c>
      <c r="BH143" s="44">
        <f>'[4]methanogen M06-L TZVP smd redo'!Z143</f>
        <v>3.1373899999999999</v>
      </c>
      <c r="BI143" s="44">
        <f>PRODUCT('[4]methanogen M06-L TZVP smd redo'!AL143:AN143)^(1/3)</f>
        <v>3.0734920784694917</v>
      </c>
      <c r="BJ143" s="133">
        <f>PRODUCT('[4]methanogen M06-L TZVP smd redo'!BC143:BE143)^(1/3)</f>
        <v>3.009282574828668</v>
      </c>
      <c r="BK143" s="133">
        <f>'[4]methanogen M06-L TZVP smd redo'!ER143</f>
        <v>3.00129</v>
      </c>
      <c r="BL143" s="40">
        <f>PRODUCT('[4]methanogen M06-L TZVP smd redo'!DZ143:EB143)^(1/3)</f>
        <v>3.105582616021064</v>
      </c>
      <c r="BM143" s="40">
        <f>PRODUCT('[4]methanogen M06-L TZVP smd redo'!CI143:CK143)^(1/3)</f>
        <v>3.0011065982548284</v>
      </c>
      <c r="BN143" s="40">
        <f>PRODUCT('[4]methanogen M06-L TZVP smd redo'!DD143:DF143)^(1/3)</f>
        <v>3.0147933288358146</v>
      </c>
      <c r="BO143" s="40"/>
      <c r="BP143" s="45">
        <f t="shared" si="123"/>
        <v>1.1336214932073283</v>
      </c>
      <c r="BQ143" s="45">
        <f t="shared" si="124"/>
        <v>1.0326101231466547</v>
      </c>
      <c r="BR143" s="45">
        <f t="shared" si="125"/>
        <v>0.95463473438881297</v>
      </c>
      <c r="BS143" s="45">
        <f t="shared" si="126"/>
        <v>0.99150886564947294</v>
      </c>
      <c r="BT143" s="45">
        <f t="shared" si="127"/>
        <v>1.0207900069039149</v>
      </c>
      <c r="BU143" s="45">
        <f t="shared" si="128"/>
        <v>1.017155704385861</v>
      </c>
      <c r="BV143" s="45">
        <f t="shared" si="129"/>
        <v>1.0213371466601069</v>
      </c>
      <c r="BW143" s="45">
        <f t="shared" si="130"/>
        <v>1.0026630464995612</v>
      </c>
      <c r="BX143" s="45">
        <f t="shared" si="131"/>
        <v>0.96750518658315787</v>
      </c>
      <c r="BY143" s="45">
        <f t="shared" si="132"/>
        <v>0.62242540492991527</v>
      </c>
      <c r="BZ143" s="45">
        <f t="shared" si="133"/>
        <v>0.97679933220943904</v>
      </c>
      <c r="CA143" s="45">
        <f t="shared" si="134"/>
        <v>0.74006090314498107</v>
      </c>
      <c r="CB143" s="45">
        <f t="shared" si="135"/>
        <v>1.0320009965158818</v>
      </c>
      <c r="CC143" s="45">
        <f t="shared" si="136"/>
        <v>0.99546014300546715</v>
      </c>
      <c r="CD143" s="45">
        <f t="shared" si="137"/>
        <v>0.98090161024169376</v>
      </c>
      <c r="CE143" s="39"/>
      <c r="CF143" s="75">
        <f t="shared" si="154"/>
        <v>125.41736934808614</v>
      </c>
      <c r="CG143" s="75">
        <f t="shared" si="155"/>
        <v>32.089696966252674</v>
      </c>
      <c r="CH143" s="75">
        <f t="shared" si="156"/>
        <v>-46.426488744198132</v>
      </c>
      <c r="CI143" s="75">
        <f t="shared" si="157"/>
        <v>-8.5273894087348054</v>
      </c>
      <c r="CJ143" s="75">
        <f t="shared" si="158"/>
        <v>20.576844085466124</v>
      </c>
      <c r="CK143" s="75">
        <f t="shared" si="159"/>
        <v>17.010207005240648</v>
      </c>
      <c r="CL143" s="75">
        <f t="shared" si="160"/>
        <v>21.112696878304408</v>
      </c>
      <c r="CM143" s="75">
        <f t="shared" si="161"/>
        <v>2.6595068739641983</v>
      </c>
      <c r="CN143" s="75">
        <f t="shared" si="162"/>
        <v>-33.034493283103771</v>
      </c>
      <c r="CO143" s="75">
        <f t="shared" si="163"/>
        <v>-474.13148926152189</v>
      </c>
      <c r="CP143" s="75">
        <f t="shared" si="164"/>
        <v>-23.47403983714625</v>
      </c>
      <c r="CQ143" s="75">
        <f t="shared" si="165"/>
        <v>-301.02279462323645</v>
      </c>
      <c r="CR143" s="75">
        <f t="shared" si="166"/>
        <v>31.49963267506936</v>
      </c>
      <c r="CS143" s="75">
        <f t="shared" si="167"/>
        <v>-4.5501934411554021</v>
      </c>
      <c r="CT143" s="75">
        <f t="shared" si="168"/>
        <v>-19.283119817033704</v>
      </c>
      <c r="CU143" s="130"/>
      <c r="CV143" s="45">
        <f t="shared" si="138"/>
        <v>0.99858549067820668</v>
      </c>
      <c r="CW143" s="45">
        <f t="shared" si="139"/>
        <v>1.000076618521057</v>
      </c>
      <c r="CX143" s="45">
        <f t="shared" si="140"/>
        <v>0.99963345943450654</v>
      </c>
      <c r="CY143" s="45">
        <f t="shared" si="141"/>
        <v>1.0001622730450359</v>
      </c>
      <c r="CZ143" s="45">
        <f t="shared" si="142"/>
        <v>0.9998873365627523</v>
      </c>
      <c r="DA143" s="45">
        <f t="shared" si="143"/>
        <v>0.99982869401304553</v>
      </c>
      <c r="DB143" s="45">
        <f t="shared" si="144"/>
        <v>0.99989856520055864</v>
      </c>
      <c r="DC143" s="45">
        <f t="shared" si="145"/>
        <v>0.99996560914101551</v>
      </c>
      <c r="DD143" s="45">
        <f t="shared" si="146"/>
        <v>0.99851650936274472</v>
      </c>
      <c r="DE143" s="45">
        <f t="shared" si="147"/>
        <v>0.99851650936274472</v>
      </c>
      <c r="DF143" s="45">
        <f t="shared" si="148"/>
        <v>0.99834545750661818</v>
      </c>
      <c r="DG143" s="45">
        <f t="shared" si="149"/>
        <v>0.99820986006017409</v>
      </c>
      <c r="DH143" s="45">
        <f t="shared" si="150"/>
        <v>0.99992765767436698</v>
      </c>
      <c r="DI143" s="45">
        <f t="shared" si="151"/>
        <v>0.99997723614683287</v>
      </c>
      <c r="DJ143" s="45">
        <f t="shared" si="152"/>
        <v>1.0000530352113115</v>
      </c>
    </row>
    <row r="144" spans="1:114" x14ac:dyDescent="0.2">
      <c r="A144" s="43">
        <v>280</v>
      </c>
      <c r="B144" s="43">
        <f t="shared" si="121"/>
        <v>553.15</v>
      </c>
      <c r="C144" s="44">
        <f t="shared" si="153"/>
        <v>1.8078278947844166</v>
      </c>
      <c r="E144" s="40">
        <f>'[4]methanogen M06-L TZVP smd redo'!I144</f>
        <v>1.408201531856168</v>
      </c>
      <c r="F144" s="40">
        <f>'[4]methanogen M06-L TZVP smd redo'!N144</f>
        <v>1.3281334646613185</v>
      </c>
      <c r="G144" s="40">
        <f>'[4]methanogen M06-L TZVP smd redo'!S144</f>
        <v>1.6977146700591916</v>
      </c>
      <c r="H144" s="40">
        <f>'[4]methanogen M06-L TZVP smd redo'!AB144</f>
        <v>1.4722669465239147</v>
      </c>
      <c r="I144" s="40">
        <f>'[4]methanogen M06-L TZVP smd redo'!AS144</f>
        <v>1.6442605426221224</v>
      </c>
      <c r="J144" s="40">
        <f>'[4]methanogen M06-L TZVP smd redo'!BJ144</f>
        <v>1.7432705279620819</v>
      </c>
      <c r="K144" s="40">
        <f>'[4]methanogen M06-L TZVP smd redo'!EV144</f>
        <v>1.7711223061751546</v>
      </c>
      <c r="L144" s="40">
        <f>'[4]methanogen M06-L TZVP smd redo'!CL144</f>
        <v>1.67877042189013</v>
      </c>
      <c r="M144" s="40">
        <f>'[4]methanogen M06-L TZVP smd redo'!DG144</f>
        <v>1.6951577695447639</v>
      </c>
      <c r="N144" s="40">
        <f>'[4]methanogen M06-L TZVP smd redo'!EC144</f>
        <v>1.6790738527980853</v>
      </c>
      <c r="AA144" s="40">
        <f t="shared" si="122"/>
        <v>1.863676187886939</v>
      </c>
      <c r="AB144" s="40"/>
      <c r="AC144" s="40">
        <f>EXP('d-beta'!Y145/1000)*'[3]methanogen M06-L TZVP smd redo'!EZ144</f>
        <v>3.2059740613514074</v>
      </c>
      <c r="AD144" s="40">
        <f>'[3]methanogen M06-L TZVP smd redo'!ET144</f>
        <v>1.8209</v>
      </c>
      <c r="AE144" s="40">
        <f>'[3]methanogen M06-L TZVP smd redo'!ER144</f>
        <v>1.07761</v>
      </c>
      <c r="AF144" s="40">
        <f>'[3]methanogen M06-L TZVP smd redo'!K144</f>
        <v>1.0674999999999999</v>
      </c>
      <c r="AG144" s="40">
        <f>'[3]methanogen M06-L TZVP smd redo'!J144</f>
        <v>2.8508800000000001</v>
      </c>
      <c r="AH144" s="40">
        <f>'[3]methanogen M06-L TZVP smd redo'!O144</f>
        <v>1.06399</v>
      </c>
      <c r="AI144" s="40">
        <f>'[3]methanogen M06-L TZVP smd redo'!N144</f>
        <v>2.7705099999999998</v>
      </c>
      <c r="AJ144" s="40">
        <f>'[3]methanogen M06-L TZVP smd redo'!S144</f>
        <v>1.0653300000000001</v>
      </c>
      <c r="AK144" s="40">
        <f>'[3]methanogen M06-L TZVP smd redo'!R144</f>
        <v>2.8971399999999998</v>
      </c>
      <c r="AL144" s="40">
        <f>'[3]methanogen M06-L TZVP smd redo'!Y144</f>
        <v>1.0574699999999999</v>
      </c>
      <c r="AM144" s="40">
        <f>'[3]methanogen M06-L TZVP smd redo'!W144</f>
        <v>2.94354</v>
      </c>
      <c r="AN144" s="40">
        <f>'[3]methanogen M06-L TZVP smd redo'!V144</f>
        <v>2.9332400000000001</v>
      </c>
      <c r="AO144" s="40">
        <f>'[3]methanogen M06-L TZVP smd redo'!AK144</f>
        <v>1.05406</v>
      </c>
      <c r="AP144" s="40">
        <f>PRODUCT('[3]methanogen M06-L TZVP smd redo'!AD144:AF144)^(1/3)</f>
        <v>2.8933006668896772</v>
      </c>
      <c r="AQ144" s="40">
        <f>'[3]methanogen M06-L TZVP smd redo'!BA144</f>
        <v>1.0471299999999999</v>
      </c>
      <c r="AR144" s="40">
        <f>PRODUCT('[3]methanogen M06-L TZVP smd redo'!AT144:AV144)^(1/3)</f>
        <v>2.851766549250879</v>
      </c>
      <c r="AS144" s="41">
        <f>'[3]methanogen M06-L TZVP smd redo'!FO144</f>
        <v>1.04983</v>
      </c>
      <c r="AT144" s="40">
        <f>'[3]methanogen M06-L TZVP smd redo'!FK144</f>
        <v>2.8371400000000002</v>
      </c>
      <c r="AU144" s="40">
        <f>'[3]methanogen M06-L TZVP smd redo'!CD144</f>
        <v>2.82178</v>
      </c>
      <c r="AV144" s="40">
        <f>'[3]methanogen M06-L TZVP smd redo'!CG144</f>
        <v>2.1118999999999999</v>
      </c>
      <c r="AW144" s="40">
        <f>'[3]methanogen M06-L TZVP smd redo'!CK144</f>
        <v>1.0527599999999999</v>
      </c>
      <c r="AX144" s="40">
        <f>PRODUCT('[3]methanogen M06-L TZVP smd redo'!CN144:CP144)^(1/3)</f>
        <v>2.8290492819454394</v>
      </c>
      <c r="AY144" s="40">
        <f>'[3]methanogen M06-L TZVP smd redo'!DH144</f>
        <v>1.05297</v>
      </c>
      <c r="AZ144" s="40">
        <f>PRODUCT('[3]methanogen M06-L TZVP smd redo'!DJ144:DL144)^(1/3)</f>
        <v>2.8412747962345959</v>
      </c>
      <c r="BA144" s="40">
        <f>'[3]methanogen M06-L TZVP smd redo'!EI144</f>
        <v>1.0555699999999999</v>
      </c>
      <c r="BB144" s="40">
        <f>PRODUCT('[3]methanogen M06-L TZVP smd redo'!EJ144:EL144)^(1/3)</f>
        <v>2.919075785005866</v>
      </c>
      <c r="BC144" s="40"/>
      <c r="BD144" s="44">
        <f>'[4]methanogen M06-L TZVP smd redo'!H144</f>
        <v>3.0476000000000001</v>
      </c>
      <c r="BE144" s="44">
        <f>'[4]methanogen M06-L TZVP smd redo'!M144</f>
        <v>2.9517099999999998</v>
      </c>
      <c r="BF144" s="44">
        <f>'[4]methanogen M06-L TZVP smd redo'!R144</f>
        <v>3.09165</v>
      </c>
      <c r="BG144" s="44">
        <f>'[4]methanogen M06-L TZVP smd redo'!Y144</f>
        <v>3.1063800000000001</v>
      </c>
      <c r="BH144" s="44">
        <f>'[4]methanogen M06-L TZVP smd redo'!Z144</f>
        <v>3.11748</v>
      </c>
      <c r="BI144" s="44">
        <f>PRODUCT('[4]methanogen M06-L TZVP smd redo'!AL144:AN144)^(1/3)</f>
        <v>3.0547270228733732</v>
      </c>
      <c r="BJ144" s="133">
        <f>PRODUCT('[4]methanogen M06-L TZVP smd redo'!BC144:BE144)^(1/3)</f>
        <v>2.9913760094042479</v>
      </c>
      <c r="BK144" s="133">
        <f>'[4]methanogen M06-L TZVP smd redo'!ER144</f>
        <v>2.9837899999999999</v>
      </c>
      <c r="BL144" s="40">
        <f>PRODUCT('[4]methanogen M06-L TZVP smd redo'!DZ144:EB144)^(1/3)</f>
        <v>3.0864625378799331</v>
      </c>
      <c r="BM144" s="40">
        <f>PRODUCT('[4]methanogen M06-L TZVP smd redo'!CI144:CK144)^(1/3)</f>
        <v>2.9833098206652577</v>
      </c>
      <c r="BN144" s="40">
        <f>PRODUCT('[4]methanogen M06-L TZVP smd redo'!DD144:DF144)^(1/3)</f>
        <v>2.9968486564245711</v>
      </c>
      <c r="BO144" s="40"/>
      <c r="BP144" s="45">
        <f t="shared" si="123"/>
        <v>1.1336099580827175</v>
      </c>
      <c r="BQ144" s="45">
        <f t="shared" si="124"/>
        <v>1.0324862537308883</v>
      </c>
      <c r="BR144" s="45">
        <f t="shared" si="125"/>
        <v>0.95473614413015695</v>
      </c>
      <c r="BS144" s="45">
        <f t="shared" si="126"/>
        <v>0.99171446168058819</v>
      </c>
      <c r="BT144" s="45">
        <f t="shared" si="127"/>
        <v>1.0205429083046509</v>
      </c>
      <c r="BU144" s="45">
        <f t="shared" si="128"/>
        <v>1.0169091957284093</v>
      </c>
      <c r="BV144" s="45">
        <f t="shared" si="129"/>
        <v>1.0211778837798937</v>
      </c>
      <c r="BW144" s="45">
        <f t="shared" si="130"/>
        <v>1.0025424072753941</v>
      </c>
      <c r="BX144" s="45">
        <f t="shared" si="131"/>
        <v>0.96772670677766404</v>
      </c>
      <c r="BY144" s="45">
        <f t="shared" si="132"/>
        <v>0.62447588414810817</v>
      </c>
      <c r="BZ144" s="45">
        <f t="shared" si="133"/>
        <v>0.97682957405248072</v>
      </c>
      <c r="CA144" s="45">
        <f t="shared" si="134"/>
        <v>0.74114929234295968</v>
      </c>
      <c r="CB144" s="45">
        <f t="shared" si="135"/>
        <v>1.031786886094143</v>
      </c>
      <c r="CC144" s="45">
        <f t="shared" si="136"/>
        <v>0.99548230914821501</v>
      </c>
      <c r="CD144" s="45">
        <f t="shared" si="137"/>
        <v>0.98105285152636656</v>
      </c>
      <c r="CE144" s="39"/>
      <c r="CF144" s="75">
        <f t="shared" si="154"/>
        <v>125.40719383238891</v>
      </c>
      <c r="CG144" s="75">
        <f t="shared" si="155"/>
        <v>31.969732186592164</v>
      </c>
      <c r="CH144" s="75">
        <f t="shared" si="156"/>
        <v>-46.320265545153639</v>
      </c>
      <c r="CI144" s="75">
        <f t="shared" si="157"/>
        <v>-8.3200541792439839</v>
      </c>
      <c r="CJ144" s="75">
        <f t="shared" si="158"/>
        <v>20.334748738225223</v>
      </c>
      <c r="CK144" s="75">
        <f t="shared" si="159"/>
        <v>16.767826677410731</v>
      </c>
      <c r="CL144" s="75">
        <f t="shared" si="160"/>
        <v>20.956749060871079</v>
      </c>
      <c r="CM144" s="75">
        <f t="shared" si="161"/>
        <v>2.5391808254932111</v>
      </c>
      <c r="CN144" s="75">
        <f t="shared" si="162"/>
        <v>-32.805559276555364</v>
      </c>
      <c r="CO144" s="75">
        <f t="shared" si="163"/>
        <v>-470.84256641816324</v>
      </c>
      <c r="CP144" s="75">
        <f t="shared" si="164"/>
        <v>-23.443080177461486</v>
      </c>
      <c r="CQ144" s="75">
        <f t="shared" si="165"/>
        <v>-299.55319983219636</v>
      </c>
      <c r="CR144" s="75">
        <f t="shared" si="166"/>
        <v>31.292140011398711</v>
      </c>
      <c r="CS144" s="75">
        <f t="shared" si="167"/>
        <v>-4.5279264562661137</v>
      </c>
      <c r="CT144" s="75">
        <f t="shared" si="168"/>
        <v>-19.128945713689742</v>
      </c>
      <c r="CU144" s="130"/>
      <c r="CV144" s="45">
        <f t="shared" si="138"/>
        <v>0.99859377871111699</v>
      </c>
      <c r="CW144" s="45">
        <f t="shared" si="139"/>
        <v>1.0000799618671632</v>
      </c>
      <c r="CX144" s="45">
        <f t="shared" si="140"/>
        <v>0.99963104517462209</v>
      </c>
      <c r="CY144" s="45">
        <f t="shared" si="141"/>
        <v>1.0001635067926558</v>
      </c>
      <c r="CZ144" s="45">
        <f t="shared" si="142"/>
        <v>0.99988987759231107</v>
      </c>
      <c r="DA144" s="45">
        <f t="shared" si="143"/>
        <v>0.99982828874194796</v>
      </c>
      <c r="DB144" s="45">
        <f t="shared" si="144"/>
        <v>0.99990116231548276</v>
      </c>
      <c r="DC144" s="45">
        <f t="shared" si="145"/>
        <v>0.99997219746347932</v>
      </c>
      <c r="DD144" s="45">
        <f t="shared" si="146"/>
        <v>0.9985298974368878</v>
      </c>
      <c r="DE144" s="45">
        <f t="shared" si="147"/>
        <v>0.9985298974368878</v>
      </c>
      <c r="DF144" s="45">
        <f t="shared" si="148"/>
        <v>0.99835843861199658</v>
      </c>
      <c r="DG144" s="45">
        <f t="shared" si="149"/>
        <v>0.99823200902208264</v>
      </c>
      <c r="DH144" s="45">
        <f t="shared" si="150"/>
        <v>0.99993591504225432</v>
      </c>
      <c r="DI144" s="45">
        <f t="shared" si="151"/>
        <v>0.99998364038447451</v>
      </c>
      <c r="DJ144" s="45">
        <f t="shared" si="152"/>
        <v>1.0000508136760002</v>
      </c>
    </row>
    <row r="145" spans="1:114" x14ac:dyDescent="0.2">
      <c r="A145" s="43">
        <v>282</v>
      </c>
      <c r="B145" s="43">
        <f t="shared" si="121"/>
        <v>555.15</v>
      </c>
      <c r="C145" s="44">
        <f t="shared" si="153"/>
        <v>1.8013149599207423</v>
      </c>
      <c r="E145" s="40">
        <f>'[4]methanogen M06-L TZVP smd redo'!I145</f>
        <v>1.3973562846631982</v>
      </c>
      <c r="F145" s="40">
        <f>'[4]methanogen M06-L TZVP smd redo'!N145</f>
        <v>1.3208015021388686</v>
      </c>
      <c r="G145" s="40">
        <f>'[4]methanogen M06-L TZVP smd redo'!S145</f>
        <v>1.6857623285022605</v>
      </c>
      <c r="H145" s="40">
        <f>'[4]methanogen M06-L TZVP smd redo'!AB145</f>
        <v>1.4567099377567061</v>
      </c>
      <c r="I145" s="40">
        <f>'[4]methanogen M06-L TZVP smd redo'!AS145</f>
        <v>1.6354769407287417</v>
      </c>
      <c r="J145" s="40">
        <f>'[4]methanogen M06-L TZVP smd redo'!BJ145</f>
        <v>1.7321041572091467</v>
      </c>
      <c r="K145" s="40">
        <f>'[4]methanogen M06-L TZVP smd redo'!EV145</f>
        <v>1.7584942873085652</v>
      </c>
      <c r="L145" s="40">
        <f>'[4]methanogen M06-L TZVP smd redo'!CL145</f>
        <v>1.6668167547981838</v>
      </c>
      <c r="M145" s="40">
        <f>'[4]methanogen M06-L TZVP smd redo'!DG145</f>
        <v>1.6764606977954788</v>
      </c>
      <c r="N145" s="40">
        <f>'[4]methanogen M06-L TZVP smd redo'!EC145</f>
        <v>1.663828067540063</v>
      </c>
      <c r="AA145" s="40">
        <f t="shared" si="122"/>
        <v>1.8497060932497014</v>
      </c>
      <c r="AB145" s="40"/>
      <c r="AC145" s="40">
        <f>EXP('d-beta'!Y146/1000)*'[3]methanogen M06-L TZVP smd redo'!EZ145</f>
        <v>3.187694670083415</v>
      </c>
      <c r="AD145" s="40">
        <f>'[3]methanogen M06-L TZVP smd redo'!ET145</f>
        <v>1.81603</v>
      </c>
      <c r="AE145" s="40">
        <f>'[3]methanogen M06-L TZVP smd redo'!ER145</f>
        <v>1.07717</v>
      </c>
      <c r="AF145" s="40">
        <f>'[3]methanogen M06-L TZVP smd redo'!K145</f>
        <v>1.0670900000000001</v>
      </c>
      <c r="AG145" s="40">
        <f>'[3]methanogen M06-L TZVP smd redo'!J145</f>
        <v>2.8346</v>
      </c>
      <c r="AH145" s="40">
        <f>'[3]methanogen M06-L TZVP smd redo'!O145</f>
        <v>1.06359</v>
      </c>
      <c r="AI145" s="40">
        <f>'[3]methanogen M06-L TZVP smd redo'!N145</f>
        <v>2.7549899999999998</v>
      </c>
      <c r="AJ145" s="40">
        <f>'[3]methanogen M06-L TZVP smd redo'!S145</f>
        <v>1.0649299999999999</v>
      </c>
      <c r="AK145" s="40">
        <f>'[3]methanogen M06-L TZVP smd redo'!R145</f>
        <v>2.88062</v>
      </c>
      <c r="AL145" s="40">
        <f>'[3]methanogen M06-L TZVP smd redo'!Y145</f>
        <v>1.0571200000000001</v>
      </c>
      <c r="AM145" s="40">
        <f>'[3]methanogen M06-L TZVP smd redo'!W145</f>
        <v>2.92604</v>
      </c>
      <c r="AN145" s="40">
        <f>'[3]methanogen M06-L TZVP smd redo'!V145</f>
        <v>2.9157899999999999</v>
      </c>
      <c r="AO145" s="40">
        <f>'[3]methanogen M06-L TZVP smd redo'!AK145</f>
        <v>1.0537399999999999</v>
      </c>
      <c r="AP145" s="40">
        <f>PRODUCT('[3]methanogen M06-L TZVP smd redo'!AD145:AF145)^(1/3)</f>
        <v>2.8766751953494394</v>
      </c>
      <c r="AQ145" s="40">
        <f>'[3]methanogen M06-L TZVP smd redo'!BA145</f>
        <v>1.0468599999999999</v>
      </c>
      <c r="AR145" s="40">
        <f>PRODUCT('[3]methanogen M06-L TZVP smd redo'!AT145:AV145)^(1/3)</f>
        <v>2.8356999695725027</v>
      </c>
      <c r="AS145" s="41">
        <f>'[3]methanogen M06-L TZVP smd redo'!FO145</f>
        <v>1.04956</v>
      </c>
      <c r="AT145" s="40">
        <f>'[3]methanogen M06-L TZVP smd redo'!FK145</f>
        <v>2.8214800000000002</v>
      </c>
      <c r="AU145" s="40">
        <f>'[3]methanogen M06-L TZVP smd redo'!CD145</f>
        <v>2.8057300000000001</v>
      </c>
      <c r="AV145" s="40">
        <f>'[3]methanogen M06-L TZVP smd redo'!CG145</f>
        <v>2.1032799999999998</v>
      </c>
      <c r="AW145" s="40">
        <f>'[3]methanogen M06-L TZVP smd redo'!CK145</f>
        <v>1.0524500000000001</v>
      </c>
      <c r="AX145" s="40">
        <f>PRODUCT('[3]methanogen M06-L TZVP smd redo'!CN145:CP145)^(1/3)</f>
        <v>2.81326222260856</v>
      </c>
      <c r="AY145" s="40">
        <f>'[3]methanogen M06-L TZVP smd redo'!DH145</f>
        <v>1.05267</v>
      </c>
      <c r="AZ145" s="40">
        <f>PRODUCT('[3]methanogen M06-L TZVP smd redo'!DJ145:DL145)^(1/3)</f>
        <v>2.8253563156623995</v>
      </c>
      <c r="BA145" s="40">
        <f>'[3]methanogen M06-L TZVP smd redo'!EI145</f>
        <v>1.05525</v>
      </c>
      <c r="BB145" s="40">
        <f>PRODUCT('[3]methanogen M06-L TZVP smd redo'!EJ145:EL145)^(1/3)</f>
        <v>2.9021687081904046</v>
      </c>
      <c r="BC145" s="40"/>
      <c r="BD145" s="44">
        <f>'[4]methanogen M06-L TZVP smd redo'!H145</f>
        <v>3.0289999999999999</v>
      </c>
      <c r="BE145" s="44">
        <f>'[4]methanogen M06-L TZVP smd redo'!M145</f>
        <v>2.93405</v>
      </c>
      <c r="BF145" s="44">
        <f>'[4]methanogen M06-L TZVP smd redo'!R145</f>
        <v>3.0728300000000002</v>
      </c>
      <c r="BG145" s="44">
        <f>'[4]methanogen M06-L TZVP smd redo'!Y145</f>
        <v>3.08683</v>
      </c>
      <c r="BH145" s="44">
        <f>'[4]methanogen M06-L TZVP smd redo'!Z145</f>
        <v>3.0978599999999998</v>
      </c>
      <c r="BI145" s="44">
        <f>PRODUCT('[4]methanogen M06-L TZVP smd redo'!AL145:AN145)^(1/3)</f>
        <v>3.0362252888053218</v>
      </c>
      <c r="BJ145" s="133">
        <f>PRODUCT('[4]methanogen M06-L TZVP smd redo'!BC145:BE145)^(1/3)</f>
        <v>2.9737227614128621</v>
      </c>
      <c r="BK145" s="133">
        <f>'[4]methanogen M06-L TZVP smd redo'!ER145</f>
        <v>2.96652</v>
      </c>
      <c r="BL145" s="40">
        <f>PRODUCT('[4]methanogen M06-L TZVP smd redo'!DZ145:EB145)^(1/3)</f>
        <v>3.0676090252852246</v>
      </c>
      <c r="BM145" s="40">
        <f>PRODUCT('[4]methanogen M06-L TZVP smd redo'!CI145:CK145)^(1/3)</f>
        <v>2.9657529669449687</v>
      </c>
      <c r="BN145" s="40">
        <f>PRODUCT('[4]methanogen M06-L TZVP smd redo'!DD145:DF145)^(1/3)</f>
        <v>2.9791539082886889</v>
      </c>
      <c r="BO145" s="40"/>
      <c r="BP145" s="45">
        <f t="shared" si="123"/>
        <v>1.1336048424475906</v>
      </c>
      <c r="BQ145" s="45">
        <f t="shared" si="124"/>
        <v>1.0323614117005504</v>
      </c>
      <c r="BR145" s="45">
        <f t="shared" si="125"/>
        <v>0.95483642114923373</v>
      </c>
      <c r="BS145" s="45">
        <f t="shared" si="126"/>
        <v>0.99192022880310937</v>
      </c>
      <c r="BT145" s="45">
        <f t="shared" si="127"/>
        <v>1.0202997819107587</v>
      </c>
      <c r="BU145" s="45">
        <f t="shared" si="128"/>
        <v>1.0166669816568816</v>
      </c>
      <c r="BV145" s="45">
        <f t="shared" si="129"/>
        <v>1.0210182765533811</v>
      </c>
      <c r="BW145" s="45">
        <f t="shared" si="130"/>
        <v>1.0024280171422617</v>
      </c>
      <c r="BX145" s="45">
        <f t="shared" si="131"/>
        <v>0.9679528995441925</v>
      </c>
      <c r="BY145" s="45">
        <f t="shared" si="132"/>
        <v>0.62651484788601897</v>
      </c>
      <c r="BZ145" s="45">
        <f t="shared" si="133"/>
        <v>0.97686864954841479</v>
      </c>
      <c r="CA145" s="45">
        <f t="shared" si="134"/>
        <v>0.74222985208257464</v>
      </c>
      <c r="CB145" s="45">
        <f t="shared" si="135"/>
        <v>1.0315719626222841</v>
      </c>
      <c r="CC145" s="45">
        <f t="shared" si="136"/>
        <v>0.99550176266273604</v>
      </c>
      <c r="CD145" s="45">
        <f t="shared" si="137"/>
        <v>0.98120317990662376</v>
      </c>
      <c r="CE145" s="39"/>
      <c r="CF145" s="75">
        <f t="shared" si="154"/>
        <v>125.4026811279679</v>
      </c>
      <c r="CG145" s="75">
        <f t="shared" si="155"/>
        <v>31.848810888057585</v>
      </c>
      <c r="CH145" s="75">
        <f t="shared" si="156"/>
        <v>-46.215239927387408</v>
      </c>
      <c r="CI145" s="75">
        <f t="shared" si="157"/>
        <v>-8.1125894436791377</v>
      </c>
      <c r="CJ145" s="75">
        <f t="shared" si="158"/>
        <v>20.096487948985533</v>
      </c>
      <c r="CK145" s="75">
        <f t="shared" si="159"/>
        <v>16.529611777603517</v>
      </c>
      <c r="CL145" s="75">
        <f t="shared" si="160"/>
        <v>20.800439662256238</v>
      </c>
      <c r="CM145" s="75">
        <f t="shared" si="161"/>
        <v>2.4250742712384219</v>
      </c>
      <c r="CN145" s="75">
        <f t="shared" si="162"/>
        <v>-32.571850385043284</v>
      </c>
      <c r="CO145" s="75">
        <f t="shared" si="163"/>
        <v>-467.58280518858993</v>
      </c>
      <c r="CP145" s="75">
        <f t="shared" si="164"/>
        <v>-23.403078609699133</v>
      </c>
      <c r="CQ145" s="75">
        <f t="shared" si="165"/>
        <v>-298.09631008852949</v>
      </c>
      <c r="CR145" s="75">
        <f t="shared" si="166"/>
        <v>31.083816119730614</v>
      </c>
      <c r="CS145" s="75">
        <f t="shared" si="167"/>
        <v>-4.5083848488800085</v>
      </c>
      <c r="CT145" s="75">
        <f t="shared" si="168"/>
        <v>-18.975725768745544</v>
      </c>
      <c r="CU145" s="130"/>
      <c r="CV145" s="45">
        <f t="shared" si="138"/>
        <v>0.99860459359524612</v>
      </c>
      <c r="CW145" s="45">
        <f t="shared" si="139"/>
        <v>1.0000764538022275</v>
      </c>
      <c r="CX145" s="45">
        <f t="shared" si="140"/>
        <v>0.99963565337545057</v>
      </c>
      <c r="CY145" s="45">
        <f t="shared" si="141"/>
        <v>1.000171009462294</v>
      </c>
      <c r="CZ145" s="45">
        <f t="shared" si="142"/>
        <v>0.99987921447463812</v>
      </c>
      <c r="DA145" s="45">
        <f t="shared" si="143"/>
        <v>0.99982152488895648</v>
      </c>
      <c r="DB145" s="45">
        <f t="shared" si="144"/>
        <v>0.999903539862525</v>
      </c>
      <c r="DC145" s="45">
        <f t="shared" si="145"/>
        <v>0.99997365619533052</v>
      </c>
      <c r="DD145" s="45">
        <f t="shared" si="146"/>
        <v>0.99854540897943822</v>
      </c>
      <c r="DE145" s="45">
        <f t="shared" si="147"/>
        <v>0.99854540897943844</v>
      </c>
      <c r="DF145" s="45">
        <f t="shared" si="148"/>
        <v>0.99836719347668879</v>
      </c>
      <c r="DG145" s="45">
        <f t="shared" si="149"/>
        <v>0.9982445925865997</v>
      </c>
      <c r="DH145" s="45">
        <f t="shared" si="150"/>
        <v>0.99993184196714313</v>
      </c>
      <c r="DI145" s="45">
        <f t="shared" si="151"/>
        <v>0.99999037219763509</v>
      </c>
      <c r="DJ145" s="45">
        <f t="shared" si="152"/>
        <v>1.0000409168385207</v>
      </c>
    </row>
    <row r="146" spans="1:114" x14ac:dyDescent="0.2">
      <c r="A146" s="43">
        <v>284</v>
      </c>
      <c r="B146" s="43">
        <f t="shared" si="121"/>
        <v>557.15</v>
      </c>
      <c r="C146" s="44">
        <f t="shared" si="153"/>
        <v>1.794848783989949</v>
      </c>
      <c r="E146" s="40">
        <f>'[4]methanogen M06-L TZVP smd redo'!I146</f>
        <v>1.3902478833487386</v>
      </c>
      <c r="F146" s="40">
        <f>'[4]methanogen M06-L TZVP smd redo'!N146</f>
        <v>1.3087708210595128</v>
      </c>
      <c r="G146" s="40">
        <f>'[4]methanogen M06-L TZVP smd redo'!S146</f>
        <v>1.6741582499548713</v>
      </c>
      <c r="H146" s="40">
        <f>'[4]methanogen M06-L TZVP smd redo'!AB146</f>
        <v>1.448019480720264</v>
      </c>
      <c r="I146" s="40">
        <f>'[4]methanogen M06-L TZVP smd redo'!AS146</f>
        <v>1.6215154653542729</v>
      </c>
      <c r="J146" s="40">
        <f>'[4]methanogen M06-L TZVP smd redo'!BJ146</f>
        <v>1.7210381891552551</v>
      </c>
      <c r="K146" s="40">
        <f>'[4]methanogen M06-L TZVP smd redo'!EV146</f>
        <v>1.7434076007389887</v>
      </c>
      <c r="L146" s="40">
        <f>'[4]methanogen M06-L TZVP smd redo'!CL146</f>
        <v>1.6517397001813983</v>
      </c>
      <c r="M146" s="40">
        <f>'[4]methanogen M06-L TZVP smd redo'!DG146</f>
        <v>1.6699966588034076</v>
      </c>
      <c r="N146" s="40">
        <f>'[4]methanogen M06-L TZVP smd redo'!EC146</f>
        <v>1.6515135623005328</v>
      </c>
      <c r="AA146" s="40">
        <f t="shared" si="122"/>
        <v>1.8358727454072721</v>
      </c>
      <c r="AB146" s="40"/>
      <c r="AC146" s="40">
        <f>EXP('d-beta'!Y147/1000)*'[3]methanogen M06-L TZVP smd redo'!EZ146</f>
        <v>3.1696823537554444</v>
      </c>
      <c r="AD146" s="40">
        <f>'[3]methanogen M06-L TZVP smd redo'!ET146</f>
        <v>1.8112200000000001</v>
      </c>
      <c r="AE146" s="40">
        <f>'[3]methanogen M06-L TZVP smd redo'!ER146</f>
        <v>1.07673</v>
      </c>
      <c r="AF146" s="40">
        <f>'[3]methanogen M06-L TZVP smd redo'!K146</f>
        <v>1.0666800000000001</v>
      </c>
      <c r="AG146" s="40">
        <f>'[3]methanogen M06-L TZVP smd redo'!J146</f>
        <v>2.81854</v>
      </c>
      <c r="AH146" s="40">
        <f>'[3]methanogen M06-L TZVP smd redo'!O146</f>
        <v>1.0631999999999999</v>
      </c>
      <c r="AI146" s="40">
        <f>'[3]methanogen M06-L TZVP smd redo'!N146</f>
        <v>2.7396799999999999</v>
      </c>
      <c r="AJ146" s="40">
        <f>'[3]methanogen M06-L TZVP smd redo'!S146</f>
        <v>1.06453</v>
      </c>
      <c r="AK146" s="40">
        <f>'[3]methanogen M06-L TZVP smd redo'!R146</f>
        <v>2.8643299999999998</v>
      </c>
      <c r="AL146" s="40">
        <f>'[3]methanogen M06-L TZVP smd redo'!Y146</f>
        <v>1.0567599999999999</v>
      </c>
      <c r="AM146" s="40">
        <f>'[3]methanogen M06-L TZVP smd redo'!W146</f>
        <v>2.9087800000000001</v>
      </c>
      <c r="AN146" s="40">
        <f>'[3]methanogen M06-L TZVP smd redo'!V146</f>
        <v>2.8986000000000001</v>
      </c>
      <c r="AO146" s="40">
        <f>'[3]methanogen M06-L TZVP smd redo'!AK146</f>
        <v>1.0534300000000001</v>
      </c>
      <c r="AP146" s="40">
        <f>PRODUCT('[3]methanogen M06-L TZVP smd redo'!AD146:AF146)^(1/3)</f>
        <v>2.8602795270986112</v>
      </c>
      <c r="AQ146" s="40">
        <f>'[3]methanogen M06-L TZVP smd redo'!BA146</f>
        <v>1.0465899999999999</v>
      </c>
      <c r="AR146" s="40">
        <f>PRODUCT('[3]methanogen M06-L TZVP smd redo'!AT146:AV146)^(1/3)</f>
        <v>2.819853370033639</v>
      </c>
      <c r="AS146" s="41">
        <f>'[3]methanogen M06-L TZVP smd redo'!FO146</f>
        <v>1.0492999999999999</v>
      </c>
      <c r="AT146" s="40">
        <f>'[3]methanogen M06-L TZVP smd redo'!FK146</f>
        <v>2.8060200000000002</v>
      </c>
      <c r="AU146" s="40">
        <f>'[3]methanogen M06-L TZVP smd redo'!CD146</f>
        <v>2.7898999999999998</v>
      </c>
      <c r="AV146" s="40">
        <f>'[3]methanogen M06-L TZVP smd redo'!CG146</f>
        <v>2.09477</v>
      </c>
      <c r="AW146" s="40">
        <f>'[3]methanogen M06-L TZVP smd redo'!CK146</f>
        <v>1.0521499999999999</v>
      </c>
      <c r="AX146" s="40">
        <f>PRODUCT('[3]methanogen M06-L TZVP smd redo'!CN146:CP146)^(1/3)</f>
        <v>2.7976783938578729</v>
      </c>
      <c r="AY146" s="40">
        <f>'[3]methanogen M06-L TZVP smd redo'!DH146</f>
        <v>1.05236</v>
      </c>
      <c r="AZ146" s="40">
        <f>PRODUCT('[3]methanogen M06-L TZVP smd redo'!DJ146:DL146)^(1/3)</f>
        <v>2.8096543774211331</v>
      </c>
      <c r="BA146" s="40">
        <f>'[3]methanogen M06-L TZVP smd redo'!EI146</f>
        <v>1.0549299999999999</v>
      </c>
      <c r="BB146" s="40">
        <f>PRODUCT('[3]methanogen M06-L TZVP smd redo'!EJ146:EL146)^(1/3)</f>
        <v>2.8854915568274131</v>
      </c>
      <c r="BC146" s="40"/>
      <c r="BD146" s="44">
        <f>'[4]methanogen M06-L TZVP smd redo'!H146</f>
        <v>3.0106600000000001</v>
      </c>
      <c r="BE146" s="44">
        <f>'[4]methanogen M06-L TZVP smd redo'!M146</f>
        <v>2.9166400000000001</v>
      </c>
      <c r="BF146" s="44">
        <f>'[4]methanogen M06-L TZVP smd redo'!R146</f>
        <v>3.0542699999999998</v>
      </c>
      <c r="BG146" s="44">
        <f>'[4]methanogen M06-L TZVP smd redo'!Y146</f>
        <v>3.0675599999999998</v>
      </c>
      <c r="BH146" s="44">
        <f>'[4]methanogen M06-L TZVP smd redo'!Z146</f>
        <v>3.0785200000000001</v>
      </c>
      <c r="BI146" s="44">
        <f>PRODUCT('[4]methanogen M06-L TZVP smd redo'!AL146:AN146)^(1/3)</f>
        <v>3.0179900573914233</v>
      </c>
      <c r="BJ146" s="133">
        <f>PRODUCT('[4]methanogen M06-L TZVP smd redo'!BC146:BE146)^(1/3)</f>
        <v>2.9563095186611332</v>
      </c>
      <c r="BK146" s="133">
        <f>'[4]methanogen M06-L TZVP smd redo'!ER146</f>
        <v>2.9494899999999999</v>
      </c>
      <c r="BL146" s="40">
        <f>PRODUCT('[4]methanogen M06-L TZVP smd redo'!DZ146:EB146)^(1/3)</f>
        <v>3.0490188014681565</v>
      </c>
      <c r="BM146" s="40">
        <f>PRODUCT('[4]methanogen M06-L TZVP smd redo'!CI146:CK146)^(1/3)</f>
        <v>2.9484393456210225</v>
      </c>
      <c r="BN146" s="40">
        <f>PRODUCT('[4]methanogen M06-L TZVP smd redo'!DD146:DF146)^(1/3)</f>
        <v>2.9617056731044009</v>
      </c>
      <c r="BO146" s="40"/>
      <c r="BP146" s="45">
        <f t="shared" si="123"/>
        <v>1.1336026255901031</v>
      </c>
      <c r="BQ146" s="45">
        <f t="shared" si="124"/>
        <v>1.0322357232980415</v>
      </c>
      <c r="BR146" s="45">
        <f t="shared" si="125"/>
        <v>0.95493849594174718</v>
      </c>
      <c r="BS146" s="45">
        <f t="shared" si="126"/>
        <v>0.99212283824694969</v>
      </c>
      <c r="BT146" s="45">
        <f t="shared" si="127"/>
        <v>1.0200563757525747</v>
      </c>
      <c r="BU146" s="45">
        <f t="shared" si="128"/>
        <v>1.016424819719725</v>
      </c>
      <c r="BV146" s="45">
        <f t="shared" si="129"/>
        <v>1.0208640327884966</v>
      </c>
      <c r="BW146" s="45">
        <f t="shared" si="130"/>
        <v>1.0023121009602112</v>
      </c>
      <c r="BX146" s="45">
        <f t="shared" si="131"/>
        <v>0.96817413416526477</v>
      </c>
      <c r="BY146" s="45">
        <f t="shared" si="132"/>
        <v>0.62854451961819824</v>
      </c>
      <c r="BZ146" s="45">
        <f t="shared" si="133"/>
        <v>0.97689345158025498</v>
      </c>
      <c r="CA146" s="45">
        <f t="shared" si="134"/>
        <v>0.74330319285707014</v>
      </c>
      <c r="CB146" s="45">
        <f t="shared" si="135"/>
        <v>1.0313598025584987</v>
      </c>
      <c r="CC146" s="45">
        <f t="shared" si="136"/>
        <v>0.99552071375496509</v>
      </c>
      <c r="CD146" s="45">
        <f t="shared" si="137"/>
        <v>0.98135037451525886</v>
      </c>
      <c r="CE146" s="39"/>
      <c r="CF146" s="75">
        <f t="shared" si="154"/>
        <v>125.40072554382411</v>
      </c>
      <c r="CG146" s="75">
        <f t="shared" si="155"/>
        <v>31.727055025343681</v>
      </c>
      <c r="CH146" s="75">
        <f t="shared" si="156"/>
        <v>-46.108342730553204</v>
      </c>
      <c r="CI146" s="75">
        <f t="shared" si="157"/>
        <v>-7.9083504854534361</v>
      </c>
      <c r="CJ146" s="75">
        <f t="shared" si="158"/>
        <v>19.85789611449189</v>
      </c>
      <c r="CK146" s="75">
        <f t="shared" si="159"/>
        <v>16.291391409848469</v>
      </c>
      <c r="CL146" s="75">
        <f t="shared" si="160"/>
        <v>20.649359686224134</v>
      </c>
      <c r="CM146" s="75">
        <f t="shared" si="161"/>
        <v>2.3094321676729668</v>
      </c>
      <c r="CN146" s="75">
        <f t="shared" si="162"/>
        <v>-32.34331721734997</v>
      </c>
      <c r="CO146" s="75">
        <f t="shared" si="163"/>
        <v>-464.34841874578007</v>
      </c>
      <c r="CP146" s="75">
        <f t="shared" si="164"/>
        <v>-23.377689610877635</v>
      </c>
      <c r="CQ146" s="75">
        <f t="shared" si="165"/>
        <v>-296.65125174407819</v>
      </c>
      <c r="CR146" s="75">
        <f t="shared" si="166"/>
        <v>30.878128206912187</v>
      </c>
      <c r="CS146" s="75">
        <f t="shared" si="167"/>
        <v>-4.4893483061447244</v>
      </c>
      <c r="CT146" s="75">
        <f t="shared" si="168"/>
        <v>-18.825722617412978</v>
      </c>
      <c r="CU146" s="130"/>
      <c r="CV146" s="45">
        <f t="shared" si="138"/>
        <v>0.99861168222250285</v>
      </c>
      <c r="CW146" s="45">
        <f t="shared" si="139"/>
        <v>1.0000813705668654</v>
      </c>
      <c r="CX146" s="45">
        <f t="shared" si="140"/>
        <v>0.9996352232650848</v>
      </c>
      <c r="CY146" s="45">
        <f t="shared" si="141"/>
        <v>1.0001651827177769</v>
      </c>
      <c r="CZ146" s="45">
        <f t="shared" si="142"/>
        <v>0.99988739344458144</v>
      </c>
      <c r="DA146" s="45">
        <f t="shared" si="143"/>
        <v>0.99982678488635157</v>
      </c>
      <c r="DB146" s="45">
        <f t="shared" si="144"/>
        <v>0.99990064826433023</v>
      </c>
      <c r="DC146" s="45">
        <f t="shared" si="145"/>
        <v>0.99997766951954559</v>
      </c>
      <c r="DD146" s="45">
        <f t="shared" si="146"/>
        <v>0.9985540742479363</v>
      </c>
      <c r="DE146" s="45">
        <f t="shared" si="147"/>
        <v>0.99855407424793652</v>
      </c>
      <c r="DF146" s="45">
        <f t="shared" si="148"/>
        <v>0.99838110959048121</v>
      </c>
      <c r="DG146" s="45">
        <f t="shared" si="149"/>
        <v>0.99825962657951028</v>
      </c>
      <c r="DH146" s="45">
        <f t="shared" si="150"/>
        <v>0.99993059482210711</v>
      </c>
      <c r="DI146" s="45">
        <f t="shared" si="151"/>
        <v>0.99998177347960604</v>
      </c>
      <c r="DJ146" s="45">
        <f t="shared" si="152"/>
        <v>1.0000484027077101</v>
      </c>
    </row>
    <row r="147" spans="1:114" x14ac:dyDescent="0.2">
      <c r="A147" s="43">
        <v>286</v>
      </c>
      <c r="B147" s="43">
        <f t="shared" si="121"/>
        <v>559.15</v>
      </c>
      <c r="C147" s="44">
        <f t="shared" si="153"/>
        <v>1.7884288652418852</v>
      </c>
      <c r="E147" s="40">
        <f>'[4]methanogen M06-L TZVP smd redo'!I147</f>
        <v>1.3740730967699566</v>
      </c>
      <c r="F147" s="40">
        <f>'[4]methanogen M06-L TZVP smd redo'!N147</f>
        <v>1.2981718027185174</v>
      </c>
      <c r="G147" s="40">
        <f>'[4]methanogen M06-L TZVP smd redo'!S147</f>
        <v>1.6630029858393236</v>
      </c>
      <c r="H147" s="40">
        <f>'[4]methanogen M06-L TZVP smd redo'!AB147</f>
        <v>1.4377167120669387</v>
      </c>
      <c r="I147" s="40">
        <f>'[4]methanogen M06-L TZVP smd redo'!AS147</f>
        <v>1.6087436961405022</v>
      </c>
      <c r="J147" s="40">
        <f>'[4]methanogen M06-L TZVP smd redo'!BJ147</f>
        <v>1.7040037587916501</v>
      </c>
      <c r="K147" s="40">
        <f>'[4]methanogen M06-L TZVP smd redo'!EV147</f>
        <v>1.7345388317082655</v>
      </c>
      <c r="L147" s="40">
        <f>'[4]methanogen M06-L TZVP smd redo'!CL147</f>
        <v>1.6373102568356668</v>
      </c>
      <c r="M147" s="40">
        <f>'[4]methanogen M06-L TZVP smd redo'!DG147</f>
        <v>1.6534302403692358</v>
      </c>
      <c r="N147" s="40">
        <f>'[4]methanogen M06-L TZVP smd redo'!EC147</f>
        <v>1.6327333790384646</v>
      </c>
      <c r="AA147" s="40">
        <f t="shared" si="122"/>
        <v>1.8221744446113151</v>
      </c>
      <c r="AB147" s="40"/>
      <c r="AC147" s="40">
        <f>EXP('d-beta'!Y148/1000)*'[3]methanogen M06-L TZVP smd redo'!EZ147</f>
        <v>3.15190681151853</v>
      </c>
      <c r="AD147" s="40">
        <f>'[3]methanogen M06-L TZVP smd redo'!ET147</f>
        <v>1.8064499999999999</v>
      </c>
      <c r="AE147" s="40">
        <f>'[3]methanogen M06-L TZVP smd redo'!ER147</f>
        <v>1.07629</v>
      </c>
      <c r="AF147" s="40">
        <f>'[3]methanogen M06-L TZVP smd redo'!K147</f>
        <v>1.0662799999999999</v>
      </c>
      <c r="AG147" s="40">
        <f>'[3]methanogen M06-L TZVP smd redo'!J147</f>
        <v>2.8027099999999998</v>
      </c>
      <c r="AH147" s="40">
        <f>'[3]methanogen M06-L TZVP smd redo'!O147</f>
        <v>1.06281</v>
      </c>
      <c r="AI147" s="40">
        <f>'[3]methanogen M06-L TZVP smd redo'!N147</f>
        <v>2.72458</v>
      </c>
      <c r="AJ147" s="40">
        <f>'[3]methanogen M06-L TZVP smd redo'!S147</f>
        <v>1.06413</v>
      </c>
      <c r="AK147" s="40">
        <f>'[3]methanogen M06-L TZVP smd redo'!R147</f>
        <v>2.8482699999999999</v>
      </c>
      <c r="AL147" s="40">
        <f>'[3]methanogen M06-L TZVP smd redo'!Y147</f>
        <v>1.0564100000000001</v>
      </c>
      <c r="AM147" s="40">
        <f>'[3]methanogen M06-L TZVP smd redo'!W147</f>
        <v>2.8917700000000002</v>
      </c>
      <c r="AN147" s="40">
        <f>'[3]methanogen M06-L TZVP smd redo'!V147</f>
        <v>2.88164</v>
      </c>
      <c r="AO147" s="40">
        <f>'[3]methanogen M06-L TZVP smd redo'!AK147</f>
        <v>1.0531200000000001</v>
      </c>
      <c r="AP147" s="40">
        <f>PRODUCT('[3]methanogen M06-L TZVP smd redo'!AD147:AF147)^(1/3)</f>
        <v>2.8441072769709033</v>
      </c>
      <c r="AQ147" s="40">
        <f>'[3]methanogen M06-L TZVP smd redo'!BA147</f>
        <v>1.04633</v>
      </c>
      <c r="AR147" s="40">
        <f>PRODUCT('[3]methanogen M06-L TZVP smd redo'!AT147:AV147)^(1/3)</f>
        <v>2.8042234707135254</v>
      </c>
      <c r="AS147" s="41">
        <f>'[3]methanogen M06-L TZVP smd redo'!FO147</f>
        <v>1.0490299999999999</v>
      </c>
      <c r="AT147" s="40">
        <f>'[3]methanogen M06-L TZVP smd redo'!FK147</f>
        <v>2.7907799999999998</v>
      </c>
      <c r="AU147" s="40">
        <f>'[3]methanogen M06-L TZVP smd redo'!CD147</f>
        <v>2.7742900000000001</v>
      </c>
      <c r="AV147" s="40">
        <f>'[3]methanogen M06-L TZVP smd redo'!CG147</f>
        <v>2.0863499999999999</v>
      </c>
      <c r="AW147" s="40">
        <f>'[3]methanogen M06-L TZVP smd redo'!CK147</f>
        <v>1.05185</v>
      </c>
      <c r="AX147" s="40">
        <f>PRODUCT('[3]methanogen M06-L TZVP smd redo'!CN147:CP147)^(1/3)</f>
        <v>2.7823111821539919</v>
      </c>
      <c r="AY147" s="40">
        <f>'[3]methanogen M06-L TZVP smd redo'!DH147</f>
        <v>1.05206</v>
      </c>
      <c r="AZ147" s="40">
        <f>PRODUCT('[3]methanogen M06-L TZVP smd redo'!DJ147:DL147)^(1/3)</f>
        <v>2.7941690617612966</v>
      </c>
      <c r="BA147" s="40">
        <f>'[3]methanogen M06-L TZVP smd redo'!EI147</f>
        <v>1.0546199999999999</v>
      </c>
      <c r="BB147" s="40">
        <f>PRODUCT('[3]methanogen M06-L TZVP smd redo'!EJ147:EL147)^(1/3)</f>
        <v>2.8690444149105048</v>
      </c>
      <c r="BC147" s="40"/>
      <c r="BD147" s="44">
        <f>'[4]methanogen M06-L TZVP smd redo'!H147</f>
        <v>2.9925799999999998</v>
      </c>
      <c r="BE147" s="44">
        <f>'[4]methanogen M06-L TZVP smd redo'!M147</f>
        <v>2.89947</v>
      </c>
      <c r="BF147" s="44">
        <f>'[4]methanogen M06-L TZVP smd redo'!R147</f>
        <v>3.0359699999999998</v>
      </c>
      <c r="BG147" s="44">
        <f>'[4]methanogen M06-L TZVP smd redo'!Y147</f>
        <v>3.0485699999999998</v>
      </c>
      <c r="BH147" s="44">
        <f>'[4]methanogen M06-L TZVP smd redo'!Z147</f>
        <v>3.0594600000000001</v>
      </c>
      <c r="BI147" s="44">
        <f>PRODUCT('[4]methanogen M06-L TZVP smd redo'!AL147:AN147)^(1/3)</f>
        <v>3.0000047425309377</v>
      </c>
      <c r="BJ147" s="133">
        <f>PRODUCT('[4]methanogen M06-L TZVP smd redo'!BC147:BE147)^(1/3)</f>
        <v>2.9391429350580824</v>
      </c>
      <c r="BK147" s="133">
        <f>'[4]methanogen M06-L TZVP smd redo'!ER147</f>
        <v>2.93269</v>
      </c>
      <c r="BL147" s="40">
        <f>PRODUCT('[4]methanogen M06-L TZVP smd redo'!DZ147:EB147)^(1/3)</f>
        <v>3.0306918665209621</v>
      </c>
      <c r="BM147" s="40">
        <f>PRODUCT('[4]methanogen M06-L TZVP smd redo'!CI147:CK147)^(1/3)</f>
        <v>2.9313657266040152</v>
      </c>
      <c r="BN147" s="40">
        <f>PRODUCT('[4]methanogen M06-L TZVP smd redo'!DD147:DF147)^(1/3)</f>
        <v>2.9444939820462457</v>
      </c>
      <c r="BO147" s="40"/>
      <c r="BP147" s="45">
        <f t="shared" si="123"/>
        <v>1.1335923457916843</v>
      </c>
      <c r="BQ147" s="45">
        <f t="shared" si="124"/>
        <v>1.0321127654364417</v>
      </c>
      <c r="BR147" s="45">
        <f t="shared" si="125"/>
        <v>0.95503908141384797</v>
      </c>
      <c r="BS147" s="45">
        <f t="shared" si="126"/>
        <v>0.99232217450138249</v>
      </c>
      <c r="BT147" s="45">
        <f t="shared" si="127"/>
        <v>1.0198183878265816</v>
      </c>
      <c r="BU147" s="45">
        <f t="shared" si="128"/>
        <v>1.0161883935650349</v>
      </c>
      <c r="BV147" s="45">
        <f t="shared" si="129"/>
        <v>1.0207073316329383</v>
      </c>
      <c r="BW147" s="45">
        <f t="shared" si="130"/>
        <v>1.0022003468004059</v>
      </c>
      <c r="BX147" s="45">
        <f t="shared" si="131"/>
        <v>0.96839016906287212</v>
      </c>
      <c r="BY147" s="45">
        <f t="shared" si="132"/>
        <v>0.63055715909426391</v>
      </c>
      <c r="BZ147" s="45">
        <f t="shared" si="133"/>
        <v>0.97692768859673784</v>
      </c>
      <c r="CA147" s="45">
        <f t="shared" si="134"/>
        <v>0.74437141174143873</v>
      </c>
      <c r="CB147" s="45">
        <f t="shared" si="135"/>
        <v>1.0311481726087168</v>
      </c>
      <c r="CC147" s="45">
        <f t="shared" si="136"/>
        <v>0.99554142221981812</v>
      </c>
      <c r="CD147" s="45">
        <f t="shared" si="137"/>
        <v>0.98149644242300071</v>
      </c>
      <c r="CE147" s="39"/>
      <c r="CF147" s="75">
        <f t="shared" si="154"/>
        <v>125.3916572470534</v>
      </c>
      <c r="CG147" s="75">
        <f t="shared" si="155"/>
        <v>31.607929923728157</v>
      </c>
      <c r="CH147" s="75">
        <f t="shared" si="156"/>
        <v>-46.003016392290071</v>
      </c>
      <c r="CI147" s="75">
        <f t="shared" si="157"/>
        <v>-7.7074517416508312</v>
      </c>
      <c r="CJ147" s="75">
        <f t="shared" si="158"/>
        <v>19.624560292781673</v>
      </c>
      <c r="CK147" s="75">
        <f t="shared" si="159"/>
        <v>16.058758704116642</v>
      </c>
      <c r="CL147" s="75">
        <f t="shared" si="160"/>
        <v>20.495849347475371</v>
      </c>
      <c r="CM147" s="75">
        <f t="shared" si="161"/>
        <v>2.1979295825472143</v>
      </c>
      <c r="CN147" s="75">
        <f t="shared" si="162"/>
        <v>-32.120205701617294</v>
      </c>
      <c r="CO147" s="75">
        <f t="shared" si="163"/>
        <v>-461.15147091500421</v>
      </c>
      <c r="CP147" s="75">
        <f t="shared" si="164"/>
        <v>-23.342643397299184</v>
      </c>
      <c r="CQ147" s="75">
        <f t="shared" si="165"/>
        <v>-295.21515938267817</v>
      </c>
      <c r="CR147" s="75">
        <f t="shared" si="166"/>
        <v>30.6729120787104</v>
      </c>
      <c r="CS147" s="75">
        <f t="shared" si="167"/>
        <v>-4.4685468811368265</v>
      </c>
      <c r="CT147" s="75">
        <f t="shared" si="168"/>
        <v>-18.676889904894608</v>
      </c>
      <c r="CU147" s="130"/>
      <c r="CV147" s="45">
        <f t="shared" si="138"/>
        <v>0.99862781238930931</v>
      </c>
      <c r="CW147" s="45">
        <f t="shared" si="139"/>
        <v>1.0000758028888788</v>
      </c>
      <c r="CX147" s="45">
        <f t="shared" si="140"/>
        <v>0.99963577452493169</v>
      </c>
      <c r="CY147" s="45">
        <f t="shared" si="141"/>
        <v>1.0001683449966738</v>
      </c>
      <c r="CZ147" s="45">
        <f t="shared" si="142"/>
        <v>0.9998858463611292</v>
      </c>
      <c r="DA147" s="45">
        <f t="shared" si="143"/>
        <v>0.9998292477125923</v>
      </c>
      <c r="DB147" s="45">
        <f t="shared" si="144"/>
        <v>0.99990490198472415</v>
      </c>
      <c r="DC147" s="45">
        <f t="shared" si="145"/>
        <v>0.99996951779964371</v>
      </c>
      <c r="DD147" s="45">
        <f t="shared" si="146"/>
        <v>0.99856434734974098</v>
      </c>
      <c r="DE147" s="45">
        <f t="shared" si="147"/>
        <v>0.9985643473497412</v>
      </c>
      <c r="DF147" s="45">
        <f t="shared" si="148"/>
        <v>0.99839384020330768</v>
      </c>
      <c r="DG147" s="45">
        <f t="shared" si="149"/>
        <v>0.99826846458370977</v>
      </c>
      <c r="DH147" s="45">
        <f t="shared" si="150"/>
        <v>0.99992885085865102</v>
      </c>
      <c r="DI147" s="45">
        <f t="shared" si="151"/>
        <v>0.99998390662573788</v>
      </c>
      <c r="DJ147" s="45">
        <f t="shared" si="152"/>
        <v>1.0000446147704982</v>
      </c>
    </row>
    <row r="148" spans="1:114" x14ac:dyDescent="0.2">
      <c r="A148" s="43">
        <v>288</v>
      </c>
      <c r="B148" s="43">
        <f t="shared" si="121"/>
        <v>561.15</v>
      </c>
      <c r="C148" s="44">
        <f t="shared" si="153"/>
        <v>1.7820547090795689</v>
      </c>
      <c r="E148" s="40">
        <f>'[4]methanogen M06-L TZVP smd redo'!I148</f>
        <v>1.3621389057207889</v>
      </c>
      <c r="F148" s="40">
        <f>'[4]methanogen M06-L TZVP smd redo'!N148</f>
        <v>1.2928132686198524</v>
      </c>
      <c r="G148" s="40">
        <f>'[4]methanogen M06-L TZVP smd redo'!S148</f>
        <v>1.6500556782255149</v>
      </c>
      <c r="H148" s="40">
        <f>'[4]methanogen M06-L TZVP smd redo'!AB148</f>
        <v>1.422717422274955</v>
      </c>
      <c r="I148" s="40">
        <f>'[4]methanogen M06-L TZVP smd redo'!AS148</f>
        <v>1.5985327925840398</v>
      </c>
      <c r="J148" s="40">
        <f>'[4]methanogen M06-L TZVP smd redo'!BJ148</f>
        <v>1.6897414694174717</v>
      </c>
      <c r="K148" s="40">
        <f>'[4]methanogen M06-L TZVP smd redo'!EV148</f>
        <v>1.7236246937111233</v>
      </c>
      <c r="L148" s="40">
        <f>'[4]methanogen M06-L TZVP smd redo'!CL148</f>
        <v>1.6272380830808508</v>
      </c>
      <c r="M148" s="40">
        <f>'[4]methanogen M06-L TZVP smd redo'!DG148</f>
        <v>1.6423247199719437</v>
      </c>
      <c r="N148" s="40">
        <f>'[4]methanogen M06-L TZVP smd redo'!EC148</f>
        <v>1.6183829559797136</v>
      </c>
      <c r="AA148" s="40">
        <f t="shared" si="122"/>
        <v>1.8086095165228049</v>
      </c>
      <c r="AB148" s="40"/>
      <c r="AC148" s="40">
        <f>EXP('d-beta'!Y149/1000)*'[3]methanogen M06-L TZVP smd redo'!EZ148</f>
        <v>3.1343875839371718</v>
      </c>
      <c r="AD148" s="40">
        <f>'[3]methanogen M06-L TZVP smd redo'!ET148</f>
        <v>1.80172</v>
      </c>
      <c r="AE148" s="40">
        <f>'[3]methanogen M06-L TZVP smd redo'!ER148</f>
        <v>1.07586</v>
      </c>
      <c r="AF148" s="40">
        <f>'[3]methanogen M06-L TZVP smd redo'!K148</f>
        <v>1.0658799999999999</v>
      </c>
      <c r="AG148" s="40">
        <f>'[3]methanogen M06-L TZVP smd redo'!J148</f>
        <v>2.7870900000000001</v>
      </c>
      <c r="AH148" s="40">
        <f>'[3]methanogen M06-L TZVP smd redo'!O148</f>
        <v>1.0624199999999999</v>
      </c>
      <c r="AI148" s="40">
        <f>'[3]methanogen M06-L TZVP smd redo'!N148</f>
        <v>2.7096800000000001</v>
      </c>
      <c r="AJ148" s="40">
        <f>'[3]methanogen M06-L TZVP smd redo'!S148</f>
        <v>1.0637399999999999</v>
      </c>
      <c r="AK148" s="40">
        <f>'[3]methanogen M06-L TZVP smd redo'!R148</f>
        <v>2.8324199999999999</v>
      </c>
      <c r="AL148" s="40">
        <f>'[3]methanogen M06-L TZVP smd redo'!Y148</f>
        <v>1.0560700000000001</v>
      </c>
      <c r="AM148" s="40">
        <f>'[3]methanogen M06-L TZVP smd redo'!W148</f>
        <v>2.8749899999999999</v>
      </c>
      <c r="AN148" s="40">
        <f>'[3]methanogen M06-L TZVP smd redo'!V148</f>
        <v>2.8649100000000001</v>
      </c>
      <c r="AO148" s="40">
        <f>'[3]methanogen M06-L TZVP smd redo'!AK148</f>
        <v>1.05281</v>
      </c>
      <c r="AP148" s="40">
        <f>PRODUCT('[3]methanogen M06-L TZVP smd redo'!AD148:AF148)^(1/3)</f>
        <v>2.828154830327593</v>
      </c>
      <c r="AQ148" s="40">
        <f>'[3]methanogen M06-L TZVP smd redo'!BA148</f>
        <v>1.0460700000000001</v>
      </c>
      <c r="AR148" s="40">
        <f>PRODUCT('[3]methanogen M06-L TZVP smd redo'!AT148:AV148)^(1/3)</f>
        <v>2.7888002142496462</v>
      </c>
      <c r="AS148" s="41">
        <f>'[3]methanogen M06-L TZVP smd redo'!FO148</f>
        <v>1.04877</v>
      </c>
      <c r="AT148" s="40">
        <f>'[3]methanogen M06-L TZVP smd redo'!FK148</f>
        <v>2.7757299999999998</v>
      </c>
      <c r="AU148" s="40">
        <f>'[3]methanogen M06-L TZVP smd redo'!CD148</f>
        <v>2.7588900000000001</v>
      </c>
      <c r="AV148" s="40">
        <f>'[3]methanogen M06-L TZVP smd redo'!CG148</f>
        <v>2.0780400000000001</v>
      </c>
      <c r="AW148" s="40">
        <f>'[3]methanogen M06-L TZVP smd redo'!CK148</f>
        <v>1.05155</v>
      </c>
      <c r="AX148" s="40">
        <f>PRODUCT('[3]methanogen M06-L TZVP smd redo'!CN148:CP148)^(1/3)</f>
        <v>2.7671472791694196</v>
      </c>
      <c r="AY148" s="40">
        <f>'[3]methanogen M06-L TZVP smd redo'!DH148</f>
        <v>1.05176</v>
      </c>
      <c r="AZ148" s="40">
        <f>PRODUCT('[3]methanogen M06-L TZVP smd redo'!DJ148:DL148)^(1/3)</f>
        <v>2.7788869391252629</v>
      </c>
      <c r="BA148" s="40">
        <f>'[3]methanogen M06-L TZVP smd redo'!EI148</f>
        <v>1.0543100000000001</v>
      </c>
      <c r="BB148" s="40">
        <f>PRODUCT('[3]methanogen M06-L TZVP smd redo'!EJ148:EL148)^(1/3)</f>
        <v>2.852820476207603</v>
      </c>
      <c r="BC148" s="40"/>
      <c r="BD148" s="44">
        <f>'[4]methanogen M06-L TZVP smd redo'!H148</f>
        <v>2.9747499999999998</v>
      </c>
      <c r="BE148" s="44">
        <f>'[4]methanogen M06-L TZVP smd redo'!M148</f>
        <v>2.8825400000000001</v>
      </c>
      <c r="BF148" s="44">
        <f>'[4]methanogen M06-L TZVP smd redo'!R148</f>
        <v>3.0179299999999998</v>
      </c>
      <c r="BG148" s="44">
        <f>'[4]methanogen M06-L TZVP smd redo'!Y148</f>
        <v>3.0298500000000002</v>
      </c>
      <c r="BH148" s="44">
        <f>'[4]methanogen M06-L TZVP smd redo'!Z148</f>
        <v>3.04068</v>
      </c>
      <c r="BI148" s="44">
        <f>PRODUCT('[4]methanogen M06-L TZVP smd redo'!AL148:AN148)^(1/3)</f>
        <v>2.982269333791967</v>
      </c>
      <c r="BJ148" s="133">
        <f>PRODUCT('[4]methanogen M06-L TZVP smd redo'!BC148:BE148)^(1/3)</f>
        <v>2.9222096895197711</v>
      </c>
      <c r="BK148" s="133">
        <f>'[4]methanogen M06-L TZVP smd redo'!ER148</f>
        <v>2.9161199999999998</v>
      </c>
      <c r="BL148" s="40">
        <f>PRODUCT('[4]methanogen M06-L TZVP smd redo'!DZ148:EB148)^(1/3)</f>
        <v>3.0126248591878722</v>
      </c>
      <c r="BM148" s="40">
        <f>PRODUCT('[4]methanogen M06-L TZVP smd redo'!CI148:CK148)^(1/3)</f>
        <v>2.9145286485679915</v>
      </c>
      <c r="BN148" s="40">
        <f>PRODUCT('[4]methanogen M06-L TZVP smd redo'!DD148:DF148)^(1/3)</f>
        <v>2.9275221858933227</v>
      </c>
      <c r="BO148" s="40"/>
      <c r="BP148" s="45">
        <f t="shared" si="123"/>
        <v>1.1335951680156806</v>
      </c>
      <c r="BQ148" s="45">
        <f t="shared" si="124"/>
        <v>1.0319891484593449</v>
      </c>
      <c r="BR148" s="45">
        <f t="shared" si="125"/>
        <v>0.95513812447604829</v>
      </c>
      <c r="BS148" s="45">
        <f t="shared" si="126"/>
        <v>0.99251812094663028</v>
      </c>
      <c r="BT148" s="45">
        <f t="shared" si="127"/>
        <v>1.0195859795579776</v>
      </c>
      <c r="BU148" s="45">
        <f t="shared" si="128"/>
        <v>1.015954516806681</v>
      </c>
      <c r="BV148" s="45">
        <f t="shared" si="129"/>
        <v>1.0205528181251311</v>
      </c>
      <c r="BW148" s="45">
        <f t="shared" si="130"/>
        <v>1.0020882849539015</v>
      </c>
      <c r="BX148" s="45">
        <f t="shared" si="131"/>
        <v>0.9686095511658992</v>
      </c>
      <c r="BY148" s="45">
        <f t="shared" si="132"/>
        <v>0.63255990653002614</v>
      </c>
      <c r="BZ148" s="45">
        <f t="shared" si="133"/>
        <v>0.97696775045980533</v>
      </c>
      <c r="CA148" s="45">
        <f t="shared" si="134"/>
        <v>0.74543410518085684</v>
      </c>
      <c r="CB148" s="45">
        <f t="shared" si="135"/>
        <v>1.0309406850550002</v>
      </c>
      <c r="CC148" s="45">
        <f t="shared" si="136"/>
        <v>0.99556159219289875</v>
      </c>
      <c r="CD148" s="45">
        <f t="shared" si="137"/>
        <v>0.98164245352413115</v>
      </c>
      <c r="CE148" s="39"/>
      <c r="CF148" s="75">
        <f t="shared" si="154"/>
        <v>125.39414687261733</v>
      </c>
      <c r="CG148" s="75">
        <f t="shared" si="155"/>
        <v>31.488151945313014</v>
      </c>
      <c r="CH148" s="75">
        <f t="shared" si="156"/>
        <v>-45.899316000531982</v>
      </c>
      <c r="CI148" s="75">
        <f t="shared" si="157"/>
        <v>-7.5100087067288532</v>
      </c>
      <c r="CJ148" s="75">
        <f t="shared" si="158"/>
        <v>19.396642501364795</v>
      </c>
      <c r="CK148" s="75">
        <f t="shared" si="159"/>
        <v>15.828581231663524</v>
      </c>
      <c r="CL148" s="75">
        <f t="shared" si="160"/>
        <v>20.344459032898786</v>
      </c>
      <c r="CM148" s="75">
        <f t="shared" si="161"/>
        <v>2.0861075177549204</v>
      </c>
      <c r="CN148" s="75">
        <f t="shared" si="162"/>
        <v>-31.893688266767882</v>
      </c>
      <c r="CO148" s="75">
        <f t="shared" si="163"/>
        <v>-457.980348984074</v>
      </c>
      <c r="CP148" s="75">
        <f t="shared" si="164"/>
        <v>-23.301636225398067</v>
      </c>
      <c r="CQ148" s="75">
        <f t="shared" si="165"/>
        <v>-293.78853878343324</v>
      </c>
      <c r="CR148" s="75">
        <f t="shared" si="166"/>
        <v>30.471671910377513</v>
      </c>
      <c r="CS148" s="75">
        <f t="shared" si="167"/>
        <v>-4.4482867811467015</v>
      </c>
      <c r="CT148" s="75">
        <f t="shared" si="168"/>
        <v>-18.528137209197823</v>
      </c>
      <c r="CU148" s="130"/>
      <c r="CV148" s="45">
        <f t="shared" si="138"/>
        <v>0.99863971399277252</v>
      </c>
      <c r="CW148" s="45">
        <f t="shared" si="139"/>
        <v>1.0000692361277166</v>
      </c>
      <c r="CX148" s="45">
        <f t="shared" si="140"/>
        <v>0.99964334608920502</v>
      </c>
      <c r="CY148" s="45">
        <f t="shared" si="141"/>
        <v>1.0001712028187955</v>
      </c>
      <c r="CZ148" s="45">
        <f t="shared" si="142"/>
        <v>0.99988025833738048</v>
      </c>
      <c r="DA148" s="45">
        <f t="shared" si="143"/>
        <v>0.9998244652277809</v>
      </c>
      <c r="DB148" s="45">
        <f t="shared" si="144"/>
        <v>0.99990894518226803</v>
      </c>
      <c r="DC148" s="45">
        <f t="shared" si="145"/>
        <v>0.99996617507717855</v>
      </c>
      <c r="DD148" s="45">
        <f t="shared" si="146"/>
        <v>0.99857930382692195</v>
      </c>
      <c r="DE148" s="45">
        <f t="shared" si="147"/>
        <v>0.99857930382692195</v>
      </c>
      <c r="DF148" s="45">
        <f t="shared" si="148"/>
        <v>0.99840401843628213</v>
      </c>
      <c r="DG148" s="45">
        <f t="shared" si="149"/>
        <v>0.99827934107649896</v>
      </c>
      <c r="DH148" s="45">
        <f t="shared" si="150"/>
        <v>0.99992876186060042</v>
      </c>
      <c r="DI148" s="45">
        <f t="shared" si="151"/>
        <v>0.99998493809964006</v>
      </c>
      <c r="DJ148" s="45">
        <f t="shared" si="152"/>
        <v>1.000043722036279</v>
      </c>
    </row>
    <row r="149" spans="1:114" x14ac:dyDescent="0.2">
      <c r="A149" s="43">
        <v>290</v>
      </c>
      <c r="B149" s="43">
        <f t="shared" si="121"/>
        <v>563.15</v>
      </c>
      <c r="C149" s="44">
        <f t="shared" si="153"/>
        <v>1.7757258279321673</v>
      </c>
      <c r="E149" s="40">
        <f>'[4]methanogen M06-L TZVP smd redo'!I149</f>
        <v>1.3509973815071241</v>
      </c>
      <c r="F149" s="40">
        <f>'[4]methanogen M06-L TZVP smd redo'!N149</f>
        <v>1.2762339325793626</v>
      </c>
      <c r="G149" s="40">
        <f>'[4]methanogen M06-L TZVP smd redo'!S149</f>
        <v>1.6416096493179211</v>
      </c>
      <c r="H149" s="40">
        <f>'[4]methanogen M06-L TZVP smd redo'!AB149</f>
        <v>1.4186390275061633</v>
      </c>
      <c r="I149" s="40">
        <f>'[4]methanogen M06-L TZVP smd redo'!AS149</f>
        <v>1.5803999140140412</v>
      </c>
      <c r="J149" s="40">
        <f>'[4]methanogen M06-L TZVP smd redo'!BJ149</f>
        <v>1.6760517122906826</v>
      </c>
      <c r="K149" s="40">
        <f>'[4]methanogen M06-L TZVP smd redo'!EV149</f>
        <v>1.7037577144094485</v>
      </c>
      <c r="L149" s="40">
        <f>'[4]methanogen M06-L TZVP smd redo'!CL149</f>
        <v>1.6182625474865375</v>
      </c>
      <c r="M149" s="40">
        <f>'[4]methanogen M06-L TZVP smd redo'!DG149</f>
        <v>1.6250189544728677</v>
      </c>
      <c r="N149" s="40">
        <f>'[4]methanogen M06-L TZVP smd redo'!EC149</f>
        <v>1.6041780717506171</v>
      </c>
      <c r="AA149" s="40">
        <f t="shared" si="122"/>
        <v>1.7951763117756372</v>
      </c>
      <c r="AB149" s="40"/>
      <c r="AC149" s="40">
        <f>EXP('d-beta'!Y150/1000)*'[3]methanogen M06-L TZVP smd redo'!EZ149</f>
        <v>3.1171043576818307</v>
      </c>
      <c r="AD149" s="40">
        <f>'[3]methanogen M06-L TZVP smd redo'!ET149</f>
        <v>1.79705</v>
      </c>
      <c r="AE149" s="40">
        <f>'[3]methanogen M06-L TZVP smd redo'!ER149</f>
        <v>1.0754300000000001</v>
      </c>
      <c r="AF149" s="40">
        <f>'[3]methanogen M06-L TZVP smd redo'!K149</f>
        <v>1.06548</v>
      </c>
      <c r="AG149" s="40">
        <f>'[3]methanogen M06-L TZVP smd redo'!J149</f>
        <v>2.77169</v>
      </c>
      <c r="AH149" s="40">
        <f>'[3]methanogen M06-L TZVP smd redo'!O149</f>
        <v>1.0620400000000001</v>
      </c>
      <c r="AI149" s="40">
        <f>'[3]methanogen M06-L TZVP smd redo'!N149</f>
        <v>2.6949900000000002</v>
      </c>
      <c r="AJ149" s="40">
        <f>'[3]methanogen M06-L TZVP smd redo'!S149</f>
        <v>1.06335</v>
      </c>
      <c r="AK149" s="40">
        <f>'[3]methanogen M06-L TZVP smd redo'!R149</f>
        <v>2.8167800000000001</v>
      </c>
      <c r="AL149" s="40">
        <f>'[3]methanogen M06-L TZVP smd redo'!Y149</f>
        <v>1.05572</v>
      </c>
      <c r="AM149" s="40">
        <f>'[3]methanogen M06-L TZVP smd redo'!W149</f>
        <v>2.8584399999999999</v>
      </c>
      <c r="AN149" s="40">
        <f>'[3]methanogen M06-L TZVP smd redo'!V149</f>
        <v>2.84842</v>
      </c>
      <c r="AO149" s="40">
        <f>'[3]methanogen M06-L TZVP smd redo'!AK149</f>
        <v>1.0525100000000001</v>
      </c>
      <c r="AP149" s="40">
        <f>PRODUCT('[3]methanogen M06-L TZVP smd redo'!AD149:AF149)^(1/3)</f>
        <v>2.8124189836022886</v>
      </c>
      <c r="AQ149" s="40">
        <f>'[3]methanogen M06-L TZVP smd redo'!BA149</f>
        <v>1.0458099999999999</v>
      </c>
      <c r="AR149" s="40">
        <f>PRODUCT('[3]methanogen M06-L TZVP smd redo'!AT149:AV149)^(1/3)</f>
        <v>2.7735836168556953</v>
      </c>
      <c r="AS149" s="41">
        <f>'[3]methanogen M06-L TZVP smd redo'!FO149</f>
        <v>1.0485199999999999</v>
      </c>
      <c r="AT149" s="40">
        <f>'[3]methanogen M06-L TZVP smd redo'!FK149</f>
        <v>2.7608799999999998</v>
      </c>
      <c r="AU149" s="40">
        <f>'[3]methanogen M06-L TZVP smd redo'!CD149</f>
        <v>2.74369</v>
      </c>
      <c r="AV149" s="40">
        <f>'[3]methanogen M06-L TZVP smd redo'!CG149</f>
        <v>2.0698300000000001</v>
      </c>
      <c r="AW149" s="40">
        <f>'[3]methanogen M06-L TZVP smd redo'!CK149</f>
        <v>1.05125</v>
      </c>
      <c r="AX149" s="40">
        <f>PRODUCT('[3]methanogen M06-L TZVP smd redo'!CN149:CP149)^(1/3)</f>
        <v>2.7521866086809084</v>
      </c>
      <c r="AY149" s="40">
        <f>'[3]methanogen M06-L TZVP smd redo'!DH149</f>
        <v>1.0514699999999999</v>
      </c>
      <c r="AZ149" s="40">
        <f>PRODUCT('[3]methanogen M06-L TZVP smd redo'!DJ149:DL149)^(1/3)</f>
        <v>2.7638080589513621</v>
      </c>
      <c r="BA149" s="40">
        <f>'[3]methanogen M06-L TZVP smd redo'!EI149</f>
        <v>1.054</v>
      </c>
      <c r="BB149" s="40">
        <f>PRODUCT('[3]methanogen M06-L TZVP smd redo'!EJ149:EL149)^(1/3)</f>
        <v>2.8368165463636483</v>
      </c>
      <c r="BC149" s="40"/>
      <c r="BD149" s="44">
        <f>'[4]methanogen M06-L TZVP smd redo'!H149</f>
        <v>2.9571700000000001</v>
      </c>
      <c r="BE149" s="44">
        <f>'[4]methanogen M06-L TZVP smd redo'!M149</f>
        <v>2.8658399999999999</v>
      </c>
      <c r="BF149" s="44">
        <f>'[4]methanogen M06-L TZVP smd redo'!R149</f>
        <v>3.00014</v>
      </c>
      <c r="BG149" s="44">
        <f>'[4]methanogen M06-L TZVP smd redo'!Y149</f>
        <v>3.0114000000000001</v>
      </c>
      <c r="BH149" s="44">
        <f>'[4]methanogen M06-L TZVP smd redo'!Z149</f>
        <v>3.02216</v>
      </c>
      <c r="BI149" s="44">
        <f>PRODUCT('[4]methanogen M06-L TZVP smd redo'!AL149:AN149)^(1/3)</f>
        <v>2.9647772448013612</v>
      </c>
      <c r="BJ149" s="133">
        <f>PRODUCT('[4]methanogen M06-L TZVP smd redo'!BC149:BE149)^(1/3)</f>
        <v>2.9055031074670783</v>
      </c>
      <c r="BK149" s="133">
        <f>'[4]methanogen M06-L TZVP smd redo'!ER149</f>
        <v>2.8997700000000002</v>
      </c>
      <c r="BL149" s="40">
        <f>PRODUCT('[4]methanogen M06-L TZVP smd redo'!DZ149:EB149)^(1/3)</f>
        <v>2.9948011397449932</v>
      </c>
      <c r="BM149" s="40">
        <f>PRODUCT('[4]methanogen M06-L TZVP smd redo'!CI149:CK149)^(1/3)</f>
        <v>2.8979181881145943</v>
      </c>
      <c r="BN149" s="40">
        <f>PRODUCT('[4]methanogen M06-L TZVP smd redo'!DD149:DF149)^(1/3)</f>
        <v>2.910783664375534</v>
      </c>
      <c r="BO149" s="40"/>
      <c r="BP149" s="45">
        <f t="shared" si="123"/>
        <v>1.1335931107720461</v>
      </c>
      <c r="BQ149" s="45">
        <f t="shared" si="124"/>
        <v>1.0318684923094101</v>
      </c>
      <c r="BR149" s="45">
        <f t="shared" si="125"/>
        <v>0.95523542234695713</v>
      </c>
      <c r="BS149" s="45">
        <f t="shared" si="126"/>
        <v>0.99271382057865898</v>
      </c>
      <c r="BT149" s="45">
        <f t="shared" si="127"/>
        <v>1.0193548285286045</v>
      </c>
      <c r="BU149" s="45">
        <f t="shared" si="128"/>
        <v>1.0157255508083753</v>
      </c>
      <c r="BV149" s="45">
        <f t="shared" si="129"/>
        <v>1.0204006449629841</v>
      </c>
      <c r="BW149" s="45">
        <f t="shared" si="130"/>
        <v>1.0019770904130596</v>
      </c>
      <c r="BX149" s="45">
        <f t="shared" si="131"/>
        <v>0.96881940675433353</v>
      </c>
      <c r="BY149" s="45">
        <f t="shared" si="132"/>
        <v>0.63455307083084278</v>
      </c>
      <c r="BZ149" s="45">
        <f t="shared" si="133"/>
        <v>0.97699360445343286</v>
      </c>
      <c r="CA149" s="45">
        <f t="shared" si="134"/>
        <v>0.74648986378229987</v>
      </c>
      <c r="CB149" s="45">
        <f t="shared" si="135"/>
        <v>1.0307341031742216</v>
      </c>
      <c r="CC149" s="45">
        <f t="shared" si="136"/>
        <v>0.99558006442787295</v>
      </c>
      <c r="CD149" s="45">
        <f t="shared" si="137"/>
        <v>0.98178831798560817</v>
      </c>
      <c r="CE149" s="39"/>
      <c r="CF149" s="75">
        <f t="shared" si="154"/>
        <v>125.39233207527225</v>
      </c>
      <c r="CG149" s="75">
        <f t="shared" si="155"/>
        <v>31.371229006745175</v>
      </c>
      <c r="CH149" s="75">
        <f t="shared" si="156"/>
        <v>-45.797453334819529</v>
      </c>
      <c r="CI149" s="75">
        <f t="shared" si="157"/>
        <v>-7.3128532725761568</v>
      </c>
      <c r="CJ149" s="75">
        <f t="shared" si="158"/>
        <v>19.169906119958711</v>
      </c>
      <c r="CK149" s="75">
        <f t="shared" si="159"/>
        <v>15.603185508267158</v>
      </c>
      <c r="CL149" s="75">
        <f t="shared" si="160"/>
        <v>20.195339354100494</v>
      </c>
      <c r="CM149" s="75">
        <f t="shared" si="161"/>
        <v>1.9751385420690875</v>
      </c>
      <c r="CN149" s="75">
        <f t="shared" si="162"/>
        <v>-31.677055199116907</v>
      </c>
      <c r="CO149" s="75">
        <f t="shared" si="163"/>
        <v>-454.83435335410593</v>
      </c>
      <c r="CP149" s="75">
        <f t="shared" si="164"/>
        <v>-23.275173067808964</v>
      </c>
      <c r="CQ149" s="75">
        <f t="shared" si="165"/>
        <v>-292.37324041751646</v>
      </c>
      <c r="CR149" s="75">
        <f t="shared" si="166"/>
        <v>30.27126990454282</v>
      </c>
      <c r="CS149" s="75">
        <f t="shared" si="167"/>
        <v>-4.4297323654793814</v>
      </c>
      <c r="CT149" s="75">
        <f t="shared" si="168"/>
        <v>-18.379555997308994</v>
      </c>
      <c r="CU149" s="130"/>
      <c r="CV149" s="45">
        <f t="shared" si="138"/>
        <v>0.99865082534991234</v>
      </c>
      <c r="CW149" s="45">
        <f t="shared" si="139"/>
        <v>1.0000746681548949</v>
      </c>
      <c r="CX149" s="45">
        <f t="shared" si="140"/>
        <v>0.99963522310453301</v>
      </c>
      <c r="CY149" s="45">
        <f t="shared" si="141"/>
        <v>1.0001674902693634</v>
      </c>
      <c r="CZ149" s="45">
        <f t="shared" si="142"/>
        <v>0.99989364069686848</v>
      </c>
      <c r="DA149" s="45">
        <f t="shared" si="143"/>
        <v>0.99983849435699657</v>
      </c>
      <c r="DB149" s="45">
        <f t="shared" si="144"/>
        <v>0.99990450825083299</v>
      </c>
      <c r="DC149" s="45">
        <f t="shared" si="145"/>
        <v>0.99997234112190814</v>
      </c>
      <c r="DD149" s="45">
        <f t="shared" si="146"/>
        <v>0.99858337065816549</v>
      </c>
      <c r="DE149" s="45">
        <f t="shared" si="147"/>
        <v>0.99858337065816549</v>
      </c>
      <c r="DF149" s="45">
        <f t="shared" si="148"/>
        <v>0.99842209380879487</v>
      </c>
      <c r="DG149" s="45">
        <f t="shared" si="149"/>
        <v>0.99829914013870036</v>
      </c>
      <c r="DH149" s="45">
        <f t="shared" si="150"/>
        <v>0.99992824662183211</v>
      </c>
      <c r="DI149" s="45">
        <f t="shared" si="151"/>
        <v>0.99999325455449051</v>
      </c>
      <c r="DJ149" s="45">
        <f t="shared" si="152"/>
        <v>1.0000445486357985</v>
      </c>
    </row>
    <row r="150" spans="1:114" x14ac:dyDescent="0.2">
      <c r="A150" s="43">
        <v>292</v>
      </c>
      <c r="B150" s="43">
        <f t="shared" si="121"/>
        <v>565.15</v>
      </c>
      <c r="C150" s="44">
        <f t="shared" si="153"/>
        <v>1.7694417411306733</v>
      </c>
      <c r="E150" s="40">
        <f>'[4]methanogen M06-L TZVP smd redo'!I150</f>
        <v>1.3386193678330827</v>
      </c>
      <c r="F150" s="40">
        <f>'[4]methanogen M06-L TZVP smd redo'!N150</f>
        <v>1.2688965910432337</v>
      </c>
      <c r="G150" s="40">
        <f>'[4]methanogen M06-L TZVP smd redo'!S150</f>
        <v>1.6214732356139017</v>
      </c>
      <c r="H150" s="40">
        <f>'[4]methanogen M06-L TZVP smd redo'!AB150</f>
        <v>1.403470108215954</v>
      </c>
      <c r="I150" s="40">
        <f>'[4]methanogen M06-L TZVP smd redo'!AS150</f>
        <v>1.5650855995281709</v>
      </c>
      <c r="J150" s="40">
        <f>'[4]methanogen M06-L TZVP smd redo'!BJ150</f>
        <v>1.6641532047323437</v>
      </c>
      <c r="K150" s="40">
        <f>'[4]methanogen M06-L TZVP smd redo'!EV150</f>
        <v>1.6941096223246355</v>
      </c>
      <c r="L150" s="40">
        <f>'[4]methanogen M06-L TZVP smd redo'!CL150</f>
        <v>1.6033585872612388</v>
      </c>
      <c r="M150" s="40">
        <f>'[4]methanogen M06-L TZVP smd redo'!DG150</f>
        <v>1.6159835012112822</v>
      </c>
      <c r="N150" s="40">
        <f>'[4]methanogen M06-L TZVP smd redo'!EC150</f>
        <v>1.5960076166774417</v>
      </c>
      <c r="AA150" s="40">
        <f t="shared" si="122"/>
        <v>1.7818732055484849</v>
      </c>
      <c r="AB150" s="40"/>
      <c r="AC150" s="40">
        <f>EXP('d-beta'!Y151/1000)*'[3]methanogen M06-L TZVP smd redo'!EZ150</f>
        <v>3.1000567608227305</v>
      </c>
      <c r="AD150" s="40">
        <f>'[3]methanogen M06-L TZVP smd redo'!ET150</f>
        <v>1.7924100000000001</v>
      </c>
      <c r="AE150" s="40">
        <f>'[3]methanogen M06-L TZVP smd redo'!ER150</f>
        <v>1.07501</v>
      </c>
      <c r="AF150" s="40">
        <f>'[3]methanogen M06-L TZVP smd redo'!K150</f>
        <v>1.0650900000000001</v>
      </c>
      <c r="AG150" s="40">
        <f>'[3]methanogen M06-L TZVP smd redo'!J150</f>
        <v>2.7564899999999999</v>
      </c>
      <c r="AH150" s="40">
        <f>'[3]methanogen M06-L TZVP smd redo'!O150</f>
        <v>1.06166</v>
      </c>
      <c r="AI150" s="40">
        <f>'[3]methanogen M06-L TZVP smd redo'!N150</f>
        <v>2.6804899999999998</v>
      </c>
      <c r="AJ150" s="40">
        <f>'[3]methanogen M06-L TZVP smd redo'!S150</f>
        <v>1.06297</v>
      </c>
      <c r="AK150" s="40">
        <f>'[3]methanogen M06-L TZVP smd redo'!R150</f>
        <v>2.8013599999999999</v>
      </c>
      <c r="AL150" s="40">
        <f>'[3]methanogen M06-L TZVP smd redo'!Y150</f>
        <v>1.05538</v>
      </c>
      <c r="AM150" s="40">
        <f>'[3]methanogen M06-L TZVP smd redo'!W150</f>
        <v>2.84212</v>
      </c>
      <c r="AN150" s="40">
        <f>'[3]methanogen M06-L TZVP smd redo'!V150</f>
        <v>2.83216</v>
      </c>
      <c r="AO150" s="40">
        <f>'[3]methanogen M06-L TZVP smd redo'!AK150</f>
        <v>1.0522100000000001</v>
      </c>
      <c r="AP150" s="40">
        <f>PRODUCT('[3]methanogen M06-L TZVP smd redo'!AD150:AF150)^(1/3)</f>
        <v>2.7968964647519732</v>
      </c>
      <c r="AQ150" s="40">
        <f>'[3]methanogen M06-L TZVP smd redo'!BA150</f>
        <v>1.04555</v>
      </c>
      <c r="AR150" s="40">
        <f>PRODUCT('[3]methanogen M06-L TZVP smd redo'!AT150:AV150)^(1/3)</f>
        <v>2.7585736990290832</v>
      </c>
      <c r="AS150" s="41">
        <f>'[3]methanogen M06-L TZVP smd redo'!FO150</f>
        <v>1.04826</v>
      </c>
      <c r="AT150" s="40">
        <f>'[3]methanogen M06-L TZVP smd redo'!FK150</f>
        <v>2.7462300000000002</v>
      </c>
      <c r="AU150" s="40">
        <f>'[3]methanogen M06-L TZVP smd redo'!CD150</f>
        <v>2.7286999999999999</v>
      </c>
      <c r="AV150" s="40">
        <f>'[3]methanogen M06-L TZVP smd redo'!CG150</f>
        <v>2.0617200000000002</v>
      </c>
      <c r="AW150" s="40">
        <f>'[3]methanogen M06-L TZVP smd redo'!CK150</f>
        <v>1.0509599999999999</v>
      </c>
      <c r="AX150" s="40">
        <f>PRODUCT('[3]methanogen M06-L TZVP smd redo'!CN150:CP150)^(1/3)</f>
        <v>2.7374225554199967</v>
      </c>
      <c r="AY150" s="40">
        <f>'[3]methanogen M06-L TZVP smd redo'!DH150</f>
        <v>1.0511699999999999</v>
      </c>
      <c r="AZ150" s="40">
        <f>PRODUCT('[3]methanogen M06-L TZVP smd redo'!DJ150:DL150)^(1/3)</f>
        <v>2.7489357237217256</v>
      </c>
      <c r="BA150" s="40">
        <f>'[3]methanogen M06-L TZVP smd redo'!EI150</f>
        <v>1.05369</v>
      </c>
      <c r="BB150" s="40">
        <f>PRODUCT('[3]methanogen M06-L TZVP smd redo'!EJ150:EL150)^(1/3)</f>
        <v>2.8210225417462347</v>
      </c>
      <c r="BC150" s="40"/>
      <c r="BD150" s="44">
        <f>'[4]methanogen M06-L TZVP smd redo'!H150</f>
        <v>2.9398399999999998</v>
      </c>
      <c r="BE150" s="44">
        <f>'[4]methanogen M06-L TZVP smd redo'!M150</f>
        <v>2.84938</v>
      </c>
      <c r="BF150" s="44">
        <f>'[4]methanogen M06-L TZVP smd redo'!R150</f>
        <v>2.9825900000000001</v>
      </c>
      <c r="BG150" s="44">
        <f>'[4]methanogen M06-L TZVP smd redo'!Y150</f>
        <v>2.9931999999999999</v>
      </c>
      <c r="BH150" s="44">
        <f>'[4]methanogen M06-L TZVP smd redo'!Z150</f>
        <v>3.0038999999999998</v>
      </c>
      <c r="BI150" s="44">
        <f>PRODUCT('[4]methanogen M06-L TZVP smd redo'!AL150:AN150)^(1/3)</f>
        <v>2.9475283546911069</v>
      </c>
      <c r="BJ150" s="133">
        <f>PRODUCT('[4]methanogen M06-L TZVP smd redo'!BC150:BE150)^(1/3)</f>
        <v>2.8890265261774597</v>
      </c>
      <c r="BK150" s="133">
        <f>'[4]methanogen M06-L TZVP smd redo'!ER150</f>
        <v>2.8836400000000002</v>
      </c>
      <c r="BL150" s="40">
        <f>PRODUCT('[4]methanogen M06-L TZVP smd redo'!DZ150:EB150)^(1/3)</f>
        <v>2.9772273479072884</v>
      </c>
      <c r="BM150" s="40">
        <f>PRODUCT('[4]methanogen M06-L TZVP smd redo'!CI150:CK150)^(1/3)</f>
        <v>2.8815343458106173</v>
      </c>
      <c r="BN150" s="40">
        <f>PRODUCT('[4]methanogen M06-L TZVP smd redo'!DD150:DF150)^(1/3)</f>
        <v>2.8942683086334489</v>
      </c>
      <c r="BO150" s="40"/>
      <c r="BP150" s="45">
        <f t="shared" si="123"/>
        <v>1.1335963924744352</v>
      </c>
      <c r="BQ150" s="45">
        <f t="shared" si="124"/>
        <v>1.0317472572980788</v>
      </c>
      <c r="BR150" s="45">
        <f t="shared" si="125"/>
        <v>0.95533747514743894</v>
      </c>
      <c r="BS150" s="45">
        <f t="shared" si="126"/>
        <v>0.99290588901095256</v>
      </c>
      <c r="BT150" s="45">
        <f t="shared" si="127"/>
        <v>1.019125056157365</v>
      </c>
      <c r="BU150" s="45">
        <f t="shared" si="128"/>
        <v>1.0154948959986101</v>
      </c>
      <c r="BV150" s="45">
        <f t="shared" si="129"/>
        <v>1.0202496681783855</v>
      </c>
      <c r="BW150" s="45">
        <f t="shared" si="130"/>
        <v>1.0018679606946288</v>
      </c>
      <c r="BX150" s="45">
        <f t="shared" si="131"/>
        <v>0.9690385670853936</v>
      </c>
      <c r="BY150" s="45">
        <f t="shared" si="132"/>
        <v>0.63653549969931844</v>
      </c>
      <c r="BZ150" s="45">
        <f t="shared" si="133"/>
        <v>0.97702721041399343</v>
      </c>
      <c r="CA150" s="45">
        <f t="shared" si="134"/>
        <v>0.74753830089747686</v>
      </c>
      <c r="CB150" s="45">
        <f t="shared" si="135"/>
        <v>1.0305295991333556</v>
      </c>
      <c r="CC150" s="45">
        <f t="shared" si="136"/>
        <v>0.99560028253605692</v>
      </c>
      <c r="CD150" s="45">
        <f t="shared" si="137"/>
        <v>0.98193060773346164</v>
      </c>
      <c r="CE150" s="39"/>
      <c r="CF150" s="75">
        <f t="shared" si="154"/>
        <v>125.39522702726852</v>
      </c>
      <c r="CG150" s="75">
        <f t="shared" si="155"/>
        <v>31.253731346152247</v>
      </c>
      <c r="CH150" s="75">
        <f t="shared" si="156"/>
        <v>-45.690623806657896</v>
      </c>
      <c r="CI150" s="75">
        <f t="shared" si="157"/>
        <v>-7.1193938382594881</v>
      </c>
      <c r="CJ150" s="75">
        <f t="shared" si="158"/>
        <v>18.944471104446702</v>
      </c>
      <c r="CK150" s="75">
        <f t="shared" si="159"/>
        <v>15.376075928783314</v>
      </c>
      <c r="CL150" s="75">
        <f t="shared" si="160"/>
        <v>20.047370068131368</v>
      </c>
      <c r="CM150" s="75">
        <f t="shared" si="161"/>
        <v>1.8662182256220998</v>
      </c>
      <c r="CN150" s="75">
        <f t="shared" si="162"/>
        <v>-31.45086696968729</v>
      </c>
      <c r="CO150" s="75">
        <f t="shared" si="163"/>
        <v>-451.71508924958118</v>
      </c>
      <c r="CP150" s="75">
        <f t="shared" si="164"/>
        <v>-23.240776340498602</v>
      </c>
      <c r="CQ150" s="75">
        <f t="shared" si="165"/>
        <v>-290.96973637111887</v>
      </c>
      <c r="CR150" s="75">
        <f t="shared" si="166"/>
        <v>30.07284401530984</v>
      </c>
      <c r="CS150" s="75">
        <f t="shared" si="167"/>
        <v>-4.4094247040307337</v>
      </c>
      <c r="CT150" s="75">
        <f t="shared" si="168"/>
        <v>-18.234637347049123</v>
      </c>
      <c r="CU150" s="130"/>
      <c r="CV150" s="45">
        <f t="shared" si="138"/>
        <v>0.99866317013851114</v>
      </c>
      <c r="CW150" s="45">
        <f t="shared" si="139"/>
        <v>1.0000696344179143</v>
      </c>
      <c r="CX150" s="45">
        <f t="shared" si="140"/>
        <v>0.999647994123537</v>
      </c>
      <c r="CY150" s="45">
        <f t="shared" si="141"/>
        <v>1.0001598726641232</v>
      </c>
      <c r="CZ150" s="45">
        <f t="shared" si="142"/>
        <v>0.99989644341425765</v>
      </c>
      <c r="DA150" s="45">
        <f t="shared" si="143"/>
        <v>0.99983863705550824</v>
      </c>
      <c r="DB150" s="45">
        <f t="shared" si="144"/>
        <v>0.99990109698456597</v>
      </c>
      <c r="DC150" s="45">
        <f t="shared" si="145"/>
        <v>0.99997009424603334</v>
      </c>
      <c r="DD150" s="45">
        <f t="shared" si="146"/>
        <v>0.99859849685954827</v>
      </c>
      <c r="DE150" s="45">
        <f t="shared" si="147"/>
        <v>0.99859849685954827</v>
      </c>
      <c r="DF150" s="45">
        <f t="shared" si="148"/>
        <v>0.99843736006573014</v>
      </c>
      <c r="DG150" s="45">
        <f t="shared" si="149"/>
        <v>0.99830875553120368</v>
      </c>
      <c r="DH150" s="45">
        <f t="shared" si="150"/>
        <v>0.99993196762823444</v>
      </c>
      <c r="DI150" s="45">
        <f t="shared" si="151"/>
        <v>0.9999873954547871</v>
      </c>
      <c r="DJ150" s="45">
        <f t="shared" si="152"/>
        <v>1.0000508183665893</v>
      </c>
    </row>
    <row r="151" spans="1:114" x14ac:dyDescent="0.2">
      <c r="A151" s="43">
        <v>294</v>
      </c>
      <c r="B151" s="43">
        <f t="shared" si="121"/>
        <v>567.15</v>
      </c>
      <c r="C151" s="44">
        <f t="shared" si="153"/>
        <v>1.7632019747862118</v>
      </c>
      <c r="E151" s="40">
        <f>'[4]methanogen M06-L TZVP smd redo'!I151</f>
        <v>1.3312016125197612</v>
      </c>
      <c r="F151" s="40">
        <f>'[4]methanogen M06-L TZVP smd redo'!N151</f>
        <v>1.2639721945999494</v>
      </c>
      <c r="G151" s="40">
        <f>'[4]methanogen M06-L TZVP smd redo'!S151</f>
        <v>1.6096801076346257</v>
      </c>
      <c r="H151" s="40">
        <f>'[4]methanogen M06-L TZVP smd redo'!AB151</f>
        <v>1.3875427357372683</v>
      </c>
      <c r="I151" s="40">
        <f>'[4]methanogen M06-L TZVP smd redo'!AS151</f>
        <v>1.5529466481858378</v>
      </c>
      <c r="J151" s="40">
        <f>'[4]methanogen M06-L TZVP smd redo'!BJ151</f>
        <v>1.6554692502743773</v>
      </c>
      <c r="K151" s="40">
        <f>'[4]methanogen M06-L TZVP smd redo'!EV151</f>
        <v>1.679479753456059</v>
      </c>
      <c r="L151" s="40">
        <f>'[4]methanogen M06-L TZVP smd redo'!CL151</f>
        <v>1.5910541268362444</v>
      </c>
      <c r="M151" s="40">
        <f>'[4]methanogen M06-L TZVP smd redo'!DG151</f>
        <v>1.6011089149701174</v>
      </c>
      <c r="N151" s="40">
        <f>'[4]methanogen M06-L TZVP smd redo'!EC151</f>
        <v>1.5871203408628354</v>
      </c>
      <c r="AA151" s="40">
        <f t="shared" si="122"/>
        <v>1.7686985971447229</v>
      </c>
      <c r="AB151" s="40"/>
      <c r="AC151" s="40">
        <f>EXP('d-beta'!Y152/1000)*'[3]methanogen M06-L TZVP smd redo'!EZ151</f>
        <v>3.0832344655341335</v>
      </c>
      <c r="AD151" s="40">
        <f>'[3]methanogen M06-L TZVP smd redo'!ET151</f>
        <v>1.78783</v>
      </c>
      <c r="AE151" s="40">
        <f>'[3]methanogen M06-L TZVP smd redo'!ER151</f>
        <v>1.0745899999999999</v>
      </c>
      <c r="AF151" s="40">
        <f>'[3]methanogen M06-L TZVP smd redo'!K151</f>
        <v>1.0647</v>
      </c>
      <c r="AG151" s="40">
        <f>'[3]methanogen M06-L TZVP smd redo'!J151</f>
        <v>2.7414900000000002</v>
      </c>
      <c r="AH151" s="40">
        <f>'[3]methanogen M06-L TZVP smd redo'!O151</f>
        <v>1.06128</v>
      </c>
      <c r="AI151" s="40">
        <f>'[3]methanogen M06-L TZVP smd redo'!N151</f>
        <v>2.6661800000000002</v>
      </c>
      <c r="AJ151" s="40">
        <f>'[3]methanogen M06-L TZVP smd redo'!S151</f>
        <v>1.0625899999999999</v>
      </c>
      <c r="AK151" s="40">
        <f>'[3]methanogen M06-L TZVP smd redo'!R151</f>
        <v>2.7861400000000001</v>
      </c>
      <c r="AL151" s="40">
        <f>'[3]methanogen M06-L TZVP smd redo'!Y151</f>
        <v>1.05505</v>
      </c>
      <c r="AM151" s="40">
        <f>'[3]methanogen M06-L TZVP smd redo'!W151</f>
        <v>2.8260200000000002</v>
      </c>
      <c r="AN151" s="40">
        <f>'[3]methanogen M06-L TZVP smd redo'!V151</f>
        <v>2.8161200000000002</v>
      </c>
      <c r="AO151" s="40">
        <f>'[3]methanogen M06-L TZVP smd redo'!AK151</f>
        <v>1.0519099999999999</v>
      </c>
      <c r="AP151" s="40">
        <f>PRODUCT('[3]methanogen M06-L TZVP smd redo'!AD151:AF151)^(1/3)</f>
        <v>2.7815771420383459</v>
      </c>
      <c r="AQ151" s="40">
        <f>'[3]methanogen M06-L TZVP smd redo'!BA151</f>
        <v>1.0452900000000001</v>
      </c>
      <c r="AR151" s="40">
        <f>PRODUCT('[3]methanogen M06-L TZVP smd redo'!AT151:AV151)^(1/3)</f>
        <v>2.7437604445799577</v>
      </c>
      <c r="AS151" s="41">
        <f>'[3]methanogen M06-L TZVP smd redo'!FO151</f>
        <v>1.0480100000000001</v>
      </c>
      <c r="AT151" s="40">
        <f>'[3]methanogen M06-L TZVP smd redo'!FK151</f>
        <v>2.73176</v>
      </c>
      <c r="AU151" s="40">
        <f>'[3]methanogen M06-L TZVP smd redo'!CD151</f>
        <v>2.7139199999999999</v>
      </c>
      <c r="AV151" s="40">
        <f>'[3]methanogen M06-L TZVP smd redo'!CG151</f>
        <v>2.0537000000000001</v>
      </c>
      <c r="AW151" s="40">
        <f>'[3]methanogen M06-L TZVP smd redo'!CK151</f>
        <v>1.05067</v>
      </c>
      <c r="AX151" s="40">
        <f>PRODUCT('[3]methanogen M06-L TZVP smd redo'!CN151:CP151)^(1/3)</f>
        <v>2.7228518109371631</v>
      </c>
      <c r="AY151" s="40">
        <f>'[3]methanogen M06-L TZVP smd redo'!DH151</f>
        <v>1.05088</v>
      </c>
      <c r="AZ151" s="40">
        <f>PRODUCT('[3]methanogen M06-L TZVP smd redo'!DJ151:DL151)^(1/3)</f>
        <v>2.7342566615636645</v>
      </c>
      <c r="BA151" s="40">
        <f>'[3]methanogen M06-L TZVP smd redo'!EI151</f>
        <v>1.05338</v>
      </c>
      <c r="BB151" s="40">
        <f>PRODUCT('[3]methanogen M06-L TZVP smd redo'!EJ151:EL151)^(1/3)</f>
        <v>2.8054484635730166</v>
      </c>
      <c r="BC151" s="40"/>
      <c r="BD151" s="44">
        <f>'[4]methanogen M06-L TZVP smd redo'!H151</f>
        <v>2.9227500000000002</v>
      </c>
      <c r="BE151" s="44">
        <f>'[4]methanogen M06-L TZVP smd redo'!M151</f>
        <v>2.8331400000000002</v>
      </c>
      <c r="BF151" s="44">
        <f>'[4]methanogen M06-L TZVP smd redo'!R151</f>
        <v>2.96529</v>
      </c>
      <c r="BG151" s="44">
        <f>'[4]methanogen M06-L TZVP smd redo'!Y151</f>
        <v>2.9752700000000001</v>
      </c>
      <c r="BH151" s="44">
        <f>'[4]methanogen M06-L TZVP smd redo'!Z151</f>
        <v>2.9859</v>
      </c>
      <c r="BI151" s="44">
        <f>PRODUCT('[4]methanogen M06-L TZVP smd redo'!AL151:AN151)^(1/3)</f>
        <v>2.9305126849400431</v>
      </c>
      <c r="BJ151" s="133">
        <f>PRODUCT('[4]methanogen M06-L TZVP smd redo'!BC151:BE151)^(1/3)</f>
        <v>2.8727732828993844</v>
      </c>
      <c r="BK151" s="133">
        <f>'[4]methanogen M06-L TZVP smd redo'!ER151</f>
        <v>2.8677199999999998</v>
      </c>
      <c r="BL151" s="40">
        <f>PRODUCT('[4]methanogen M06-L TZVP smd redo'!DZ151:EB151)^(1/3)</f>
        <v>2.9598935658314196</v>
      </c>
      <c r="BM151" s="40">
        <f>PRODUCT('[4]methanogen M06-L TZVP smd redo'!CI151:CK151)^(1/3)</f>
        <v>2.8653704296155209</v>
      </c>
      <c r="BN151" s="40">
        <f>PRODUCT('[4]methanogen M06-L TZVP smd redo'!DD151:DF151)^(1/3)</f>
        <v>2.8779762278580932</v>
      </c>
      <c r="BO151" s="40"/>
      <c r="BP151" s="45">
        <f t="shared" si="123"/>
        <v>1.1335943629521252</v>
      </c>
      <c r="BQ151" s="45">
        <f t="shared" si="124"/>
        <v>1.0316292170524577</v>
      </c>
      <c r="BR151" s="45">
        <f t="shared" si="125"/>
        <v>0.95543437572716339</v>
      </c>
      <c r="BS151" s="45">
        <f t="shared" si="126"/>
        <v>0.99309755852506776</v>
      </c>
      <c r="BT151" s="45">
        <f t="shared" si="127"/>
        <v>1.018900213380612</v>
      </c>
      <c r="BU151" s="45">
        <f t="shared" si="128"/>
        <v>1.0152728617384821</v>
      </c>
      <c r="BV151" s="45">
        <f t="shared" si="129"/>
        <v>1.0200988370312274</v>
      </c>
      <c r="BW151" s="45">
        <f t="shared" si="130"/>
        <v>1.0017621256257181</v>
      </c>
      <c r="BX151" s="45">
        <f t="shared" si="131"/>
        <v>0.96925127897636165</v>
      </c>
      <c r="BY151" s="45">
        <f t="shared" si="132"/>
        <v>0.63850685137819418</v>
      </c>
      <c r="BZ151" s="45">
        <f t="shared" si="133"/>
        <v>0.97707179727105742</v>
      </c>
      <c r="CA151" s="45">
        <f t="shared" si="134"/>
        <v>0.74857798983164336</v>
      </c>
      <c r="CB151" s="45">
        <f t="shared" si="135"/>
        <v>1.030326195057101</v>
      </c>
      <c r="CC151" s="45">
        <f t="shared" si="136"/>
        <v>0.99561990883713658</v>
      </c>
      <c r="CD151" s="45">
        <f t="shared" si="137"/>
        <v>0.98207260546868269</v>
      </c>
      <c r="CE151" s="39"/>
      <c r="CF151" s="75">
        <f t="shared" si="154"/>
        <v>125.39343668624394</v>
      </c>
      <c r="CG151" s="75">
        <f t="shared" si="155"/>
        <v>31.139316698881402</v>
      </c>
      <c r="CH151" s="75">
        <f t="shared" si="156"/>
        <v>-45.589198218078948</v>
      </c>
      <c r="CI151" s="75">
        <f t="shared" si="157"/>
        <v>-6.9263735140016598</v>
      </c>
      <c r="CJ151" s="75">
        <f t="shared" si="158"/>
        <v>18.723823420606905</v>
      </c>
      <c r="CK151" s="75">
        <f t="shared" si="159"/>
        <v>15.157405664626499</v>
      </c>
      <c r="CL151" s="75">
        <f t="shared" si="160"/>
        <v>19.899521651992931</v>
      </c>
      <c r="CM151" s="75">
        <f t="shared" si="161"/>
        <v>1.7605749038016478</v>
      </c>
      <c r="CN151" s="75">
        <f t="shared" si="162"/>
        <v>-31.231382879364919</v>
      </c>
      <c r="CO151" s="75">
        <f t="shared" si="163"/>
        <v>-448.62287313924497</v>
      </c>
      <c r="CP151" s="75">
        <f t="shared" si="164"/>
        <v>-23.195142156256786</v>
      </c>
      <c r="CQ151" s="75">
        <f t="shared" si="165"/>
        <v>-289.57988571850359</v>
      </c>
      <c r="CR151" s="75">
        <f t="shared" si="166"/>
        <v>29.875446334706947</v>
      </c>
      <c r="CS151" s="75">
        <f t="shared" si="167"/>
        <v>-4.389711865475439</v>
      </c>
      <c r="CT151" s="75">
        <f t="shared" si="168"/>
        <v>-18.09003703833887</v>
      </c>
      <c r="CU151" s="130"/>
      <c r="CV151" s="45">
        <f t="shared" si="138"/>
        <v>0.9986705681293303</v>
      </c>
      <c r="CW151" s="45">
        <f t="shared" si="139"/>
        <v>1.0000671445490767</v>
      </c>
      <c r="CX151" s="45">
        <f t="shared" si="140"/>
        <v>0.99965484767180202</v>
      </c>
      <c r="CY151" s="45">
        <f t="shared" si="141"/>
        <v>1.0001647111346545</v>
      </c>
      <c r="CZ151" s="45">
        <f t="shared" si="142"/>
        <v>0.99989195215405069</v>
      </c>
      <c r="DA151" s="45">
        <f t="shared" si="143"/>
        <v>0.99983485255272597</v>
      </c>
      <c r="DB151" s="45">
        <f t="shared" si="144"/>
        <v>0.99989764684041971</v>
      </c>
      <c r="DC151" s="45">
        <f t="shared" si="145"/>
        <v>0.99997602975436062</v>
      </c>
      <c r="DD151" s="45">
        <f t="shared" si="146"/>
        <v>0.99861437987140678</v>
      </c>
      <c r="DE151" s="45">
        <f t="shared" si="147"/>
        <v>0.99861437987140678</v>
      </c>
      <c r="DF151" s="45">
        <f t="shared" si="148"/>
        <v>0.99844946125575973</v>
      </c>
      <c r="DG151" s="45">
        <f t="shared" si="149"/>
        <v>0.99832333616950053</v>
      </c>
      <c r="DH151" s="45">
        <f t="shared" si="150"/>
        <v>0.99993176405310025</v>
      </c>
      <c r="DI151" s="45">
        <f t="shared" si="151"/>
        <v>0.99998996128494211</v>
      </c>
      <c r="DJ151" s="45">
        <f t="shared" si="152"/>
        <v>1.0000480875893234</v>
      </c>
    </row>
    <row r="152" spans="1:114" x14ac:dyDescent="0.2">
      <c r="A152" s="43">
        <v>296</v>
      </c>
      <c r="B152" s="43">
        <f t="shared" si="121"/>
        <v>569.15</v>
      </c>
      <c r="C152" s="44">
        <f t="shared" si="153"/>
        <v>1.7570060616709129</v>
      </c>
      <c r="E152" s="40">
        <f>'[4]methanogen M06-L TZVP smd redo'!I152</f>
        <v>1.3217958377829131</v>
      </c>
      <c r="F152" s="40">
        <f>'[4]methanogen M06-L TZVP smd redo'!N152</f>
        <v>1.2519216682547185</v>
      </c>
      <c r="G152" s="40">
        <f>'[4]methanogen M06-L TZVP smd redo'!S152</f>
        <v>1.5996625118122054</v>
      </c>
      <c r="H152" s="40">
        <f>'[4]methanogen M06-L TZVP smd redo'!AB152</f>
        <v>1.3799156629192844</v>
      </c>
      <c r="I152" s="40">
        <f>'[4]methanogen M06-L TZVP smd redo'!AS152</f>
        <v>1.5440307405354403</v>
      </c>
      <c r="J152" s="40">
        <f>'[4]methanogen M06-L TZVP smd redo'!BJ152</f>
        <v>1.6406307347889282</v>
      </c>
      <c r="K152" s="40">
        <f>'[4]methanogen M06-L TZVP smd redo'!EV152</f>
        <v>1.6621765511799502</v>
      </c>
      <c r="L152" s="40">
        <f>'[4]methanogen M06-L TZVP smd redo'!CL152</f>
        <v>1.5791308889991917</v>
      </c>
      <c r="M152" s="40">
        <f>'[4]methanogen M06-L TZVP smd redo'!DG152</f>
        <v>1.5925240751053504</v>
      </c>
      <c r="N152" s="40">
        <f>'[4]methanogen M06-L TZVP smd redo'!EC152</f>
        <v>1.571659479319587</v>
      </c>
      <c r="AA152" s="40">
        <f t="shared" si="122"/>
        <v>1.7556509095802775</v>
      </c>
      <c r="AB152" s="40"/>
      <c r="AC152" s="40">
        <f>EXP('d-beta'!Y153/1000)*'[3]methanogen M06-L TZVP smd redo'!EZ152</f>
        <v>3.066647082788331</v>
      </c>
      <c r="AD152" s="40">
        <f>'[3]methanogen M06-L TZVP smd redo'!ET152</f>
        <v>1.78328</v>
      </c>
      <c r="AE152" s="40">
        <f>'[3]methanogen M06-L TZVP smd redo'!ER152</f>
        <v>1.0741700000000001</v>
      </c>
      <c r="AF152" s="40">
        <f>'[3]methanogen M06-L TZVP smd redo'!K152</f>
        <v>1.0643100000000001</v>
      </c>
      <c r="AG152" s="40">
        <f>'[3]methanogen M06-L TZVP smd redo'!J152</f>
        <v>2.7267000000000001</v>
      </c>
      <c r="AH152" s="40">
        <f>'[3]methanogen M06-L TZVP smd redo'!O152</f>
        <v>1.06091</v>
      </c>
      <c r="AI152" s="40">
        <f>'[3]methanogen M06-L TZVP smd redo'!N152</f>
        <v>2.6520700000000001</v>
      </c>
      <c r="AJ152" s="40">
        <f>'[3]methanogen M06-L TZVP smd redo'!S152</f>
        <v>1.0622100000000001</v>
      </c>
      <c r="AK152" s="40">
        <f>'[3]methanogen M06-L TZVP smd redo'!R152</f>
        <v>2.7711199999999998</v>
      </c>
      <c r="AL152" s="40">
        <f>'[3]methanogen M06-L TZVP smd redo'!Y152</f>
        <v>1.05471</v>
      </c>
      <c r="AM152" s="40">
        <f>'[3]methanogen M06-L TZVP smd redo'!W152</f>
        <v>2.8101400000000001</v>
      </c>
      <c r="AN152" s="40">
        <f>'[3]methanogen M06-L TZVP smd redo'!V152</f>
        <v>2.8003</v>
      </c>
      <c r="AO152" s="40">
        <f>'[3]methanogen M06-L TZVP smd redo'!AK152</f>
        <v>1.0516099999999999</v>
      </c>
      <c r="AP152" s="40">
        <f>PRODUCT('[3]methanogen M06-L TZVP smd redo'!AD152:AF152)^(1/3)</f>
        <v>2.7664644296045484</v>
      </c>
      <c r="AQ152" s="40">
        <f>'[3]methanogen M06-L TZVP smd redo'!BA152</f>
        <v>1.04504</v>
      </c>
      <c r="AR152" s="40">
        <f>PRODUCT('[3]methanogen M06-L TZVP smd redo'!AT152:AV152)^(1/3)</f>
        <v>2.7291371907350688</v>
      </c>
      <c r="AS152" s="41">
        <f>'[3]methanogen M06-L TZVP smd redo'!FO152</f>
        <v>1.04776</v>
      </c>
      <c r="AT152" s="40">
        <f>'[3]methanogen M06-L TZVP smd redo'!FK152</f>
        <v>2.7174900000000002</v>
      </c>
      <c r="AU152" s="40">
        <f>'[3]methanogen M06-L TZVP smd redo'!CD152</f>
        <v>2.6993299999999998</v>
      </c>
      <c r="AV152" s="40">
        <f>'[3]methanogen M06-L TZVP smd redo'!CG152</f>
        <v>2.0457700000000001</v>
      </c>
      <c r="AW152" s="40">
        <f>'[3]methanogen M06-L TZVP smd redo'!CK152</f>
        <v>1.0503800000000001</v>
      </c>
      <c r="AX152" s="40">
        <f>PRODUCT('[3]methanogen M06-L TZVP smd redo'!CN152:CP152)^(1/3)</f>
        <v>2.7084743006688088</v>
      </c>
      <c r="AY152" s="40">
        <f>'[3]methanogen M06-L TZVP smd redo'!DH152</f>
        <v>1.0505899999999999</v>
      </c>
      <c r="AZ152" s="40">
        <f>PRODUCT('[3]methanogen M06-L TZVP smd redo'!DJ152:DL152)^(1/3)</f>
        <v>2.7197641442107936</v>
      </c>
      <c r="BA152" s="40">
        <f>'[3]methanogen M06-L TZVP smd redo'!EI152</f>
        <v>1.05308</v>
      </c>
      <c r="BB152" s="40">
        <f>PRODUCT('[3]methanogen M06-L TZVP smd redo'!EJ152:EL152)^(1/3)</f>
        <v>2.7900810326796242</v>
      </c>
      <c r="BC152" s="40"/>
      <c r="BD152" s="44">
        <f>'[4]methanogen M06-L TZVP smd redo'!H152</f>
        <v>2.9058899999999999</v>
      </c>
      <c r="BE152" s="44">
        <f>'[4]methanogen M06-L TZVP smd redo'!M152</f>
        <v>2.8171300000000001</v>
      </c>
      <c r="BF152" s="44">
        <f>'[4]methanogen M06-L TZVP smd redo'!R152</f>
        <v>2.9482200000000001</v>
      </c>
      <c r="BG152" s="44">
        <f>'[4]methanogen M06-L TZVP smd redo'!Y152</f>
        <v>2.9575800000000001</v>
      </c>
      <c r="BH152" s="44">
        <f>'[4]methanogen M06-L TZVP smd redo'!Z152</f>
        <v>2.96814</v>
      </c>
      <c r="BI152" s="44">
        <f>PRODUCT('[4]methanogen M06-L TZVP smd redo'!AL152:AN152)^(1/3)</f>
        <v>2.9137336173692976</v>
      </c>
      <c r="BJ152" s="133">
        <f>PRODUCT('[4]methanogen M06-L TZVP smd redo'!BC152:BE152)^(1/3)</f>
        <v>2.8567367030465616</v>
      </c>
      <c r="BK152" s="133">
        <f>'[4]methanogen M06-L TZVP smd redo'!ER152</f>
        <v>2.8520099999999999</v>
      </c>
      <c r="BL152" s="40">
        <f>PRODUCT('[4]methanogen M06-L TZVP smd redo'!DZ152:EB152)^(1/3)</f>
        <v>2.9427963500389867</v>
      </c>
      <c r="BM152" s="40">
        <f>PRODUCT('[4]methanogen M06-L TZVP smd redo'!CI152:CK152)^(1/3)</f>
        <v>2.8494197484117256</v>
      </c>
      <c r="BN152" s="40">
        <f>PRODUCT('[4]methanogen M06-L TZVP smd redo'!DD152:DF152)^(1/3)</f>
        <v>2.8619074220996223</v>
      </c>
      <c r="BO152" s="40"/>
      <c r="BP152" s="45">
        <f t="shared" si="123"/>
        <v>1.133594285027562</v>
      </c>
      <c r="BQ152" s="45">
        <f t="shared" si="124"/>
        <v>1.0315072431872152</v>
      </c>
      <c r="BR152" s="45">
        <f t="shared" si="125"/>
        <v>0.95553588266818623</v>
      </c>
      <c r="BS152" s="45">
        <f t="shared" si="126"/>
        <v>0.99328872627301945</v>
      </c>
      <c r="BT152" s="45">
        <f t="shared" si="127"/>
        <v>1.0186723941771396</v>
      </c>
      <c r="BU152" s="45">
        <f t="shared" si="128"/>
        <v>1.0150481781757008</v>
      </c>
      <c r="BV152" s="45">
        <f t="shared" si="129"/>
        <v>1.0199517562335905</v>
      </c>
      <c r="BW152" s="45">
        <f t="shared" si="130"/>
        <v>1.0016573234478707</v>
      </c>
      <c r="BX152" s="45">
        <f t="shared" si="131"/>
        <v>0.96945993660357443</v>
      </c>
      <c r="BY152" s="45">
        <f t="shared" si="132"/>
        <v>0.64046208346012623</v>
      </c>
      <c r="BZ152" s="45">
        <f t="shared" si="133"/>
        <v>0.97710042102972339</v>
      </c>
      <c r="CA152" s="45">
        <f t="shared" si="134"/>
        <v>0.74961570289024237</v>
      </c>
      <c r="CB152" s="45">
        <f t="shared" si="135"/>
        <v>1.0301251588571838</v>
      </c>
      <c r="CC152" s="45">
        <f t="shared" si="136"/>
        <v>0.9956365906208331</v>
      </c>
      <c r="CD152" s="45">
        <f t="shared" si="137"/>
        <v>0.9822131319895786</v>
      </c>
      <c r="CE152" s="39"/>
      <c r="CF152" s="75">
        <f t="shared" si="154"/>
        <v>125.39336794510648</v>
      </c>
      <c r="CG152" s="75">
        <f t="shared" si="155"/>
        <v>31.021075498907237</v>
      </c>
      <c r="CH152" s="75">
        <f t="shared" si="156"/>
        <v>-45.482962194077665</v>
      </c>
      <c r="CI152" s="75">
        <f t="shared" si="157"/>
        <v>-6.7338955956784172</v>
      </c>
      <c r="CJ152" s="75">
        <f t="shared" si="158"/>
        <v>18.500205176450415</v>
      </c>
      <c r="CK152" s="75">
        <f t="shared" si="159"/>
        <v>14.936077550223503</v>
      </c>
      <c r="CL152" s="75">
        <f t="shared" si="160"/>
        <v>19.755328367397595</v>
      </c>
      <c r="CM152" s="75">
        <f t="shared" si="161"/>
        <v>1.6559516028833881</v>
      </c>
      <c r="CN152" s="75">
        <f t="shared" si="162"/>
        <v>-31.016128924736062</v>
      </c>
      <c r="CO152" s="75">
        <f t="shared" si="163"/>
        <v>-445.56535774248511</v>
      </c>
      <c r="CP152" s="75">
        <f t="shared" si="164"/>
        <v>-23.165847134661501</v>
      </c>
      <c r="CQ152" s="75">
        <f t="shared" si="165"/>
        <v>-288.19459991789029</v>
      </c>
      <c r="CR152" s="75">
        <f t="shared" si="166"/>
        <v>29.68030831295923</v>
      </c>
      <c r="CS152" s="75">
        <f t="shared" si="167"/>
        <v>-4.372956832960595</v>
      </c>
      <c r="CT152" s="75">
        <f t="shared" si="168"/>
        <v>-17.946955491234132</v>
      </c>
      <c r="CU152" s="130"/>
      <c r="CV152" s="45">
        <f t="shared" si="138"/>
        <v>0.99867994900013468</v>
      </c>
      <c r="CW152" s="45">
        <f t="shared" si="139"/>
        <v>1.0000697868019188</v>
      </c>
      <c r="CX152" s="45">
        <f t="shared" si="140"/>
        <v>0.99965281453601396</v>
      </c>
      <c r="CY152" s="45">
        <f t="shared" si="141"/>
        <v>1.0001630554959062</v>
      </c>
      <c r="CZ152" s="45">
        <f t="shared" si="142"/>
        <v>0.9998925080377844</v>
      </c>
      <c r="DA152" s="45">
        <f t="shared" si="143"/>
        <v>0.99983613793045645</v>
      </c>
      <c r="DB152" s="45">
        <f t="shared" si="144"/>
        <v>0.99990355823107657</v>
      </c>
      <c r="DC152" s="45">
        <f t="shared" si="145"/>
        <v>0.99997848993713112</v>
      </c>
      <c r="DD152" s="45">
        <f t="shared" si="146"/>
        <v>0.99862198588034801</v>
      </c>
      <c r="DE152" s="45">
        <f t="shared" si="147"/>
        <v>0.99862198588034823</v>
      </c>
      <c r="DF152" s="45">
        <f t="shared" si="148"/>
        <v>0.9984583496150502</v>
      </c>
      <c r="DG152" s="45">
        <f t="shared" si="149"/>
        <v>0.99834058169501527</v>
      </c>
      <c r="DH152" s="45">
        <f t="shared" si="150"/>
        <v>0.99993114171554853</v>
      </c>
      <c r="DI152" s="45">
        <f t="shared" si="151"/>
        <v>0.99998662810895222</v>
      </c>
      <c r="DJ152" s="45">
        <f t="shared" si="152"/>
        <v>1.000048418574802</v>
      </c>
    </row>
    <row r="153" spans="1:114" x14ac:dyDescent="0.2">
      <c r="A153" s="43">
        <v>298</v>
      </c>
      <c r="B153" s="43">
        <f t="shared" si="121"/>
        <v>571.15</v>
      </c>
      <c r="C153" s="44">
        <f t="shared" si="153"/>
        <v>1.7508535411012869</v>
      </c>
      <c r="E153" s="40">
        <f>'[4]methanogen M06-L TZVP smd redo'!I153</f>
        <v>1.3084273821790671</v>
      </c>
      <c r="F153" s="40">
        <f>'[4]methanogen M06-L TZVP smd redo'!N153</f>
        <v>1.2427402031014445</v>
      </c>
      <c r="G153" s="40">
        <f>'[4]methanogen M06-L TZVP smd redo'!S153</f>
        <v>1.5949485307269473</v>
      </c>
      <c r="H153" s="40">
        <f>'[4]methanogen M06-L TZVP smd redo'!AB153</f>
        <v>1.3686619845629799</v>
      </c>
      <c r="I153" s="40">
        <f>'[4]methanogen M06-L TZVP smd redo'!AS153</f>
        <v>1.5279212906049722</v>
      </c>
      <c r="J153" s="40">
        <f>'[4]methanogen M06-L TZVP smd redo'!BJ153</f>
        <v>1.6268711786462386</v>
      </c>
      <c r="K153" s="40">
        <f>'[4]methanogen M06-L TZVP smd redo'!EV153</f>
        <v>1.6497968813171671</v>
      </c>
      <c r="L153" s="40">
        <f>'[4]methanogen M06-L TZVP smd redo'!CL153</f>
        <v>1.5629710034876787</v>
      </c>
      <c r="M153" s="40">
        <f>'[4]methanogen M06-L TZVP smd redo'!DG153</f>
        <v>1.5747819195641721</v>
      </c>
      <c r="N153" s="40">
        <f>'[4]methanogen M06-L TZVP smd redo'!EC153</f>
        <v>1.5617368092450956</v>
      </c>
      <c r="AA153" s="40">
        <f t="shared" si="122"/>
        <v>1.7427285891792392</v>
      </c>
      <c r="AB153" s="40"/>
      <c r="AC153" s="40">
        <f>EXP('d-beta'!Y154/1000)*'[3]methanogen M06-L TZVP smd redo'!EZ153</f>
        <v>3.0502843024357875</v>
      </c>
      <c r="AD153" s="40">
        <f>'[3]methanogen M06-L TZVP smd redo'!ET153</f>
        <v>1.77878</v>
      </c>
      <c r="AE153" s="40">
        <f>'[3]methanogen M06-L TZVP smd redo'!ER153</f>
        <v>1.07375</v>
      </c>
      <c r="AF153" s="40">
        <f>'[3]methanogen M06-L TZVP smd redo'!K153</f>
        <v>1.06393</v>
      </c>
      <c r="AG153" s="40">
        <f>'[3]methanogen M06-L TZVP smd redo'!J153</f>
        <v>2.7121</v>
      </c>
      <c r="AH153" s="40">
        <f>'[3]methanogen M06-L TZVP smd redo'!O153</f>
        <v>1.06054</v>
      </c>
      <c r="AI153" s="40">
        <f>'[3]methanogen M06-L TZVP smd redo'!N153</f>
        <v>2.6381399999999999</v>
      </c>
      <c r="AJ153" s="40">
        <f>'[3]methanogen M06-L TZVP smd redo'!S153</f>
        <v>1.0618300000000001</v>
      </c>
      <c r="AK153" s="40">
        <f>'[3]methanogen M06-L TZVP smd redo'!R153</f>
        <v>2.7563</v>
      </c>
      <c r="AL153" s="40">
        <f>'[3]methanogen M06-L TZVP smd redo'!Y153</f>
        <v>1.0543800000000001</v>
      </c>
      <c r="AM153" s="40">
        <f>'[3]methanogen M06-L TZVP smd redo'!W153</f>
        <v>2.7944800000000001</v>
      </c>
      <c r="AN153" s="40">
        <f>'[3]methanogen M06-L TZVP smd redo'!V153</f>
        <v>2.7846899999999999</v>
      </c>
      <c r="AO153" s="40">
        <f>'[3]methanogen M06-L TZVP smd redo'!AK153</f>
        <v>1.05132</v>
      </c>
      <c r="AP153" s="40">
        <f>PRODUCT('[3]methanogen M06-L TZVP smd redo'!AD153:AF153)^(1/3)</f>
        <v>2.7515516313972519</v>
      </c>
      <c r="AQ153" s="40">
        <f>'[3]methanogen M06-L TZVP smd redo'!BA153</f>
        <v>1.0447900000000001</v>
      </c>
      <c r="AR153" s="40">
        <f>PRODUCT('[3]methanogen M06-L TZVP smd redo'!AT153:AV153)^(1/3)</f>
        <v>2.7147105959696707</v>
      </c>
      <c r="AS153" s="41">
        <f>'[3]methanogen M06-L TZVP smd redo'!FO153</f>
        <v>1.0475099999999999</v>
      </c>
      <c r="AT153" s="40">
        <f>'[3]methanogen M06-L TZVP smd redo'!FK153</f>
        <v>2.7033900000000002</v>
      </c>
      <c r="AU153" s="40">
        <f>'[3]methanogen M06-L TZVP smd redo'!CD153</f>
        <v>2.68493</v>
      </c>
      <c r="AV153" s="40">
        <f>'[3]methanogen M06-L TZVP smd redo'!CG153</f>
        <v>2.0379399999999999</v>
      </c>
      <c r="AW153" s="40">
        <f>'[3]methanogen M06-L TZVP smd redo'!CK153</f>
        <v>1.0501</v>
      </c>
      <c r="AX153" s="40">
        <f>PRODUCT('[3]methanogen M06-L TZVP smd redo'!CN153:CP153)^(1/3)</f>
        <v>2.6942834081836571</v>
      </c>
      <c r="AY153" s="40">
        <f>'[3]methanogen M06-L TZVP smd redo'!DH153</f>
        <v>1.0503100000000001</v>
      </c>
      <c r="AZ153" s="40">
        <f>PRODUCT('[3]methanogen M06-L TZVP smd redo'!DJ153:DL153)^(1/3)</f>
        <v>2.7054649774298474</v>
      </c>
      <c r="BA153" s="40">
        <f>'[3]methanogen M06-L TZVP smd redo'!EI153</f>
        <v>1.05278</v>
      </c>
      <c r="BB153" s="40">
        <f>PRODUCT('[3]methanogen M06-L TZVP smd redo'!EJ153:EL153)^(1/3)</f>
        <v>2.7749102482890677</v>
      </c>
      <c r="BC153" s="40"/>
      <c r="BD153" s="44">
        <f>'[4]methanogen M06-L TZVP smd redo'!H153</f>
        <v>2.8892600000000002</v>
      </c>
      <c r="BE153" s="44">
        <f>'[4]methanogen M06-L TZVP smd redo'!M153</f>
        <v>2.8013300000000001</v>
      </c>
      <c r="BF153" s="44">
        <f>'[4]methanogen M06-L TZVP smd redo'!R153</f>
        <v>2.9313899999999999</v>
      </c>
      <c r="BG153" s="44">
        <f>'[4]methanogen M06-L TZVP smd redo'!Y153</f>
        <v>2.94014</v>
      </c>
      <c r="BH153" s="44">
        <f>'[4]methanogen M06-L TZVP smd redo'!Z153</f>
        <v>2.9506399999999999</v>
      </c>
      <c r="BI153" s="44">
        <f>PRODUCT('[4]methanogen M06-L TZVP smd redo'!AL153:AN153)^(1/3)</f>
        <v>2.8971811726400625</v>
      </c>
      <c r="BJ153" s="133">
        <f>PRODUCT('[4]methanogen M06-L TZVP smd redo'!BC153:BE153)^(1/3)</f>
        <v>2.8409167823275845</v>
      </c>
      <c r="BK153" s="133">
        <f>'[4]methanogen M06-L TZVP smd redo'!ER153</f>
        <v>2.8365</v>
      </c>
      <c r="BL153" s="40">
        <f>PRODUCT('[4]methanogen M06-L TZVP smd redo'!DZ153:EB153)^(1/3)</f>
        <v>2.9259324222736707</v>
      </c>
      <c r="BM153" s="40">
        <f>PRODUCT('[4]methanogen M06-L TZVP smd redo'!CI153:CK153)^(1/3)</f>
        <v>2.8336890692266197</v>
      </c>
      <c r="BN153" s="40">
        <f>PRODUCT('[4]methanogen M06-L TZVP smd redo'!DD153:DF153)^(1/3)</f>
        <v>2.8460517844017099</v>
      </c>
      <c r="BO153" s="40"/>
      <c r="BP153" s="45">
        <f t="shared" si="123"/>
        <v>1.1335922588276675</v>
      </c>
      <c r="BQ153" s="45">
        <f t="shared" si="124"/>
        <v>1.0313886618142096</v>
      </c>
      <c r="BR153" s="45">
        <f t="shared" si="125"/>
        <v>0.955631969816367</v>
      </c>
      <c r="BS153" s="45">
        <f t="shared" si="126"/>
        <v>0.99347599164926936</v>
      </c>
      <c r="BT153" s="45">
        <f t="shared" si="127"/>
        <v>1.0184520139316047</v>
      </c>
      <c r="BU153" s="45">
        <f t="shared" si="128"/>
        <v>1.0148278015077639</v>
      </c>
      <c r="BV153" s="45">
        <f t="shared" si="129"/>
        <v>1.0198050117703132</v>
      </c>
      <c r="BW153" s="45">
        <f t="shared" si="130"/>
        <v>1.0015571240358132</v>
      </c>
      <c r="BX153" s="45">
        <f t="shared" si="131"/>
        <v>0.96966104399790487</v>
      </c>
      <c r="BY153" s="45">
        <f t="shared" si="132"/>
        <v>0.64240545259749537</v>
      </c>
      <c r="BZ153" s="45">
        <f t="shared" si="133"/>
        <v>0.97713478195093451</v>
      </c>
      <c r="CA153" s="45">
        <f t="shared" si="134"/>
        <v>0.75065021420765021</v>
      </c>
      <c r="CB153" s="45">
        <f t="shared" si="135"/>
        <v>1.0299254242415479</v>
      </c>
      <c r="CC153" s="45">
        <f t="shared" si="136"/>
        <v>0.99565618754976759</v>
      </c>
      <c r="CD153" s="45">
        <f t="shared" si="137"/>
        <v>0.98235202246887421</v>
      </c>
      <c r="CE153" s="39"/>
      <c r="CF153" s="75">
        <f t="shared" si="154"/>
        <v>125.39158053162697</v>
      </c>
      <c r="CG153" s="75">
        <f t="shared" si="155"/>
        <v>30.906109568877813</v>
      </c>
      <c r="CH153" s="75">
        <f t="shared" si="156"/>
        <v>-45.382408861583286</v>
      </c>
      <c r="CI153" s="75">
        <f t="shared" si="157"/>
        <v>-6.5453827082537588</v>
      </c>
      <c r="CJ153" s="75">
        <f t="shared" si="158"/>
        <v>18.283841123751959</v>
      </c>
      <c r="CK153" s="75">
        <f t="shared" si="159"/>
        <v>14.718944414003866</v>
      </c>
      <c r="CL153" s="75">
        <f t="shared" si="160"/>
        <v>19.611444090769847</v>
      </c>
      <c r="CM153" s="75">
        <f t="shared" si="161"/>
        <v>1.5559129751998162</v>
      </c>
      <c r="CN153" s="75">
        <f t="shared" si="162"/>
        <v>-30.808707730222366</v>
      </c>
      <c r="CO153" s="75">
        <f t="shared" si="163"/>
        <v>-442.53562853147326</v>
      </c>
      <c r="CP153" s="75">
        <f t="shared" si="164"/>
        <v>-23.130681540302895</v>
      </c>
      <c r="CQ153" s="75">
        <f t="shared" si="165"/>
        <v>-286.81549576097802</v>
      </c>
      <c r="CR153" s="75">
        <f t="shared" si="166"/>
        <v>29.486395971291032</v>
      </c>
      <c r="CS153" s="75">
        <f t="shared" si="167"/>
        <v>-4.3532742135588105</v>
      </c>
      <c r="CT153" s="75">
        <f t="shared" si="168"/>
        <v>-17.805559845269624</v>
      </c>
      <c r="CU153" s="130"/>
      <c r="CV153" s="45">
        <f t="shared" si="138"/>
        <v>0.99869328236295785</v>
      </c>
      <c r="CW153" s="45">
        <f t="shared" si="139"/>
        <v>1.0000656056483008</v>
      </c>
      <c r="CX153" s="45">
        <f t="shared" si="140"/>
        <v>0.99964835253198692</v>
      </c>
      <c r="CY153" s="45">
        <f t="shared" si="141"/>
        <v>1.0001705557592275</v>
      </c>
      <c r="CZ153" s="45">
        <f t="shared" si="142"/>
        <v>0.99989638689659777</v>
      </c>
      <c r="DA153" s="45">
        <f t="shared" si="143"/>
        <v>0.9998409836584119</v>
      </c>
      <c r="DB153" s="45">
        <f t="shared" si="144"/>
        <v>0.99990121082921357</v>
      </c>
      <c r="DC153" s="45">
        <f t="shared" si="145"/>
        <v>0.9999771120577845</v>
      </c>
      <c r="DD153" s="45">
        <f t="shared" si="146"/>
        <v>0.99863320869074257</v>
      </c>
      <c r="DE153" s="45">
        <f t="shared" si="147"/>
        <v>0.99863320869074257</v>
      </c>
      <c r="DF153" s="45">
        <f t="shared" si="148"/>
        <v>0.99847440969130841</v>
      </c>
      <c r="DG153" s="45">
        <f t="shared" si="149"/>
        <v>0.99835292046536217</v>
      </c>
      <c r="DH153" s="45">
        <f t="shared" si="150"/>
        <v>0.99993497142371512</v>
      </c>
      <c r="DI153" s="45">
        <f t="shared" si="151"/>
        <v>0.99998820765429608</v>
      </c>
      <c r="DJ153" s="45">
        <f t="shared" si="152"/>
        <v>1.0000467891388378</v>
      </c>
    </row>
    <row r="154" spans="1:114" x14ac:dyDescent="0.2">
      <c r="A154" s="43">
        <v>300</v>
      </c>
      <c r="B154" s="43">
        <f t="shared" si="121"/>
        <v>573.15</v>
      </c>
      <c r="C154" s="44">
        <f t="shared" si="153"/>
        <v>1.7447439588240425</v>
      </c>
      <c r="E154" s="40">
        <f>'[4]methanogen M06-L TZVP smd redo'!I154</f>
        <v>1.3006740168146624</v>
      </c>
      <c r="F154" s="40">
        <f>'[4]methanogen M06-L TZVP smd redo'!N154</f>
        <v>1.2268854369354987</v>
      </c>
      <c r="G154" s="40">
        <f>'[4]methanogen M06-L TZVP smd redo'!S154</f>
        <v>1.5794010785461499</v>
      </c>
      <c r="H154" s="40">
        <f>'[4]methanogen M06-L TZVP smd redo'!AB154</f>
        <v>1.3600260813497744</v>
      </c>
      <c r="I154" s="40">
        <f>'[4]methanogen M06-L TZVP smd redo'!AS154</f>
        <v>1.5238561396071493</v>
      </c>
      <c r="J154" s="40">
        <f>'[4]methanogen M06-L TZVP smd redo'!BJ154</f>
        <v>1.6156066338286479</v>
      </c>
      <c r="K154" s="40">
        <f>'[4]methanogen M06-L TZVP smd redo'!EV154</f>
        <v>1.6385713504396549</v>
      </c>
      <c r="L154" s="40">
        <f>'[4]methanogen M06-L TZVP smd redo'!CL154</f>
        <v>1.5475053503810621</v>
      </c>
      <c r="M154" s="40">
        <f>'[4]methanogen M06-L TZVP smd redo'!DG154</f>
        <v>1.5684339288919436</v>
      </c>
      <c r="N154" s="40">
        <f>'[4]methanogen M06-L TZVP smd redo'!EC154</f>
        <v>1.5408626807975612</v>
      </c>
      <c r="AA154" s="40">
        <f t="shared" si="122"/>
        <v>1.7299301051770863</v>
      </c>
      <c r="AB154" s="40"/>
      <c r="AC154" s="40">
        <f>EXP('d-beta'!Y155/1000)*'[3]methanogen M06-L TZVP smd redo'!EZ154</f>
        <v>3.0341358230923694</v>
      </c>
      <c r="AD154" s="40">
        <f>'[3]methanogen M06-L TZVP smd redo'!ET154</f>
        <v>1.7743199999999999</v>
      </c>
      <c r="AE154" s="40">
        <f>'[3]methanogen M06-L TZVP smd redo'!ER154</f>
        <v>1.07334</v>
      </c>
      <c r="AF154" s="40">
        <f>'[3]methanogen M06-L TZVP smd redo'!K154</f>
        <v>1.06355</v>
      </c>
      <c r="AG154" s="40">
        <f>'[3]methanogen M06-L TZVP smd redo'!J154</f>
        <v>2.6976900000000001</v>
      </c>
      <c r="AH154" s="40">
        <f>'[3]methanogen M06-L TZVP smd redo'!O154</f>
        <v>1.0601799999999999</v>
      </c>
      <c r="AI154" s="40">
        <f>'[3]methanogen M06-L TZVP smd redo'!N154</f>
        <v>2.6244000000000001</v>
      </c>
      <c r="AJ154" s="40">
        <f>'[3]methanogen M06-L TZVP smd redo'!S154</f>
        <v>1.0614600000000001</v>
      </c>
      <c r="AK154" s="40">
        <f>'[3]methanogen M06-L TZVP smd redo'!R154</f>
        <v>2.7416800000000001</v>
      </c>
      <c r="AL154" s="40">
        <f>'[3]methanogen M06-L TZVP smd redo'!Y154</f>
        <v>1.0540499999999999</v>
      </c>
      <c r="AM154" s="40">
        <f>'[3]methanogen M06-L TZVP smd redo'!W154</f>
        <v>2.7790300000000001</v>
      </c>
      <c r="AN154" s="40">
        <f>'[3]methanogen M06-L TZVP smd redo'!V154</f>
        <v>2.7692899999999998</v>
      </c>
      <c r="AO154" s="40">
        <f>'[3]methanogen M06-L TZVP smd redo'!AK154</f>
        <v>1.0510200000000001</v>
      </c>
      <c r="AP154" s="40">
        <f>PRODUCT('[3]methanogen M06-L TZVP smd redo'!AD154:AF154)^(1/3)</f>
        <v>2.736832138035024</v>
      </c>
      <c r="AQ154" s="40">
        <f>'[3]methanogen M06-L TZVP smd redo'!BA154</f>
        <v>1.04454</v>
      </c>
      <c r="AR154" s="40">
        <f>PRODUCT('[3]methanogen M06-L TZVP smd redo'!AT154:AV154)^(1/3)</f>
        <v>2.7004706806151546</v>
      </c>
      <c r="AS154" s="41">
        <f>'[3]methanogen M06-L TZVP smd redo'!FO154</f>
        <v>1.0472600000000001</v>
      </c>
      <c r="AT154" s="40">
        <f>'[3]methanogen M06-L TZVP smd redo'!FK154</f>
        <v>2.6894800000000001</v>
      </c>
      <c r="AU154" s="40">
        <f>'[3]methanogen M06-L TZVP smd redo'!CD154</f>
        <v>2.6707299999999998</v>
      </c>
      <c r="AV154" s="40">
        <f>'[3]methanogen M06-L TZVP smd redo'!CG154</f>
        <v>2.0301999999999998</v>
      </c>
      <c r="AW154" s="40">
        <f>'[3]methanogen M06-L TZVP smd redo'!CK154</f>
        <v>1.04982</v>
      </c>
      <c r="AX154" s="40">
        <f>PRODUCT('[3]methanogen M06-L TZVP smd redo'!CN154:CP154)^(1/3)</f>
        <v>2.6802758985768746</v>
      </c>
      <c r="AY154" s="40">
        <f>'[3]methanogen M06-L TZVP smd redo'!DH154</f>
        <v>1.05002</v>
      </c>
      <c r="AZ154" s="40">
        <f>PRODUCT('[3]methanogen M06-L TZVP smd redo'!DJ154:DL154)^(1/3)</f>
        <v>2.6913522509312631</v>
      </c>
      <c r="BA154" s="40">
        <f>'[3]methanogen M06-L TZVP smd redo'!EI154</f>
        <v>1.0524899999999999</v>
      </c>
      <c r="BB154" s="40">
        <f>PRODUCT('[3]methanogen M06-L TZVP smd redo'!EJ154:EL154)^(1/3)</f>
        <v>2.75994939041738</v>
      </c>
      <c r="BC154" s="40"/>
      <c r="BD154" s="44">
        <f>'[4]methanogen M06-L TZVP smd redo'!H154</f>
        <v>2.8728600000000002</v>
      </c>
      <c r="BE154" s="44">
        <f>'[4]methanogen M06-L TZVP smd redo'!M154</f>
        <v>2.7857500000000002</v>
      </c>
      <c r="BF154" s="44">
        <f>'[4]methanogen M06-L TZVP smd redo'!R154</f>
        <v>2.9147799999999999</v>
      </c>
      <c r="BG154" s="44">
        <f>'[4]methanogen M06-L TZVP smd redo'!Y154</f>
        <v>2.9229400000000001</v>
      </c>
      <c r="BH154" s="44">
        <f>'[4]methanogen M06-L TZVP smd redo'!Z154</f>
        <v>2.9333800000000001</v>
      </c>
      <c r="BI154" s="44">
        <f>PRODUCT('[4]methanogen M06-L TZVP smd redo'!AL154:AN154)^(1/3)</f>
        <v>2.8808486330462464</v>
      </c>
      <c r="BJ154" s="133">
        <f>PRODUCT('[4]methanogen M06-L TZVP smd redo'!BC154:BE154)^(1/3)</f>
        <v>2.8253068665681487</v>
      </c>
      <c r="BK154" s="133">
        <f>'[4]methanogen M06-L TZVP smd redo'!ER154</f>
        <v>2.8212000000000002</v>
      </c>
      <c r="BL154" s="40">
        <f>PRODUCT('[4]methanogen M06-L TZVP smd redo'!DZ154:EB154)^(1/3)</f>
        <v>2.9092950613183128</v>
      </c>
      <c r="BM154" s="40">
        <f>PRODUCT('[4]methanogen M06-L TZVP smd redo'!CI154:CK154)^(1/3)</f>
        <v>2.8181616256087643</v>
      </c>
      <c r="BN154" s="40">
        <f>PRODUCT('[4]methanogen M06-L TZVP smd redo'!DD154:DF154)^(1/3)</f>
        <v>2.8304060435412168</v>
      </c>
      <c r="BO154" s="40"/>
      <c r="BP154" s="45">
        <f t="shared" si="123"/>
        <v>1.1335948651719761</v>
      </c>
      <c r="BQ154" s="45">
        <f t="shared" si="124"/>
        <v>1.0312698555146729</v>
      </c>
      <c r="BR154" s="45">
        <f t="shared" si="125"/>
        <v>0.95573250811382005</v>
      </c>
      <c r="BS154" s="45">
        <f t="shared" si="126"/>
        <v>0.99365919178558515</v>
      </c>
      <c r="BT154" s="45">
        <f t="shared" si="127"/>
        <v>1.0182346848602755</v>
      </c>
      <c r="BU154" s="45">
        <f t="shared" si="128"/>
        <v>1.0146107527035344</v>
      </c>
      <c r="BV154" s="45">
        <f t="shared" si="129"/>
        <v>1.0196586668638807</v>
      </c>
      <c r="BW154" s="45">
        <f t="shared" si="130"/>
        <v>1.0014557162087581</v>
      </c>
      <c r="BX154" s="45">
        <f t="shared" si="131"/>
        <v>0.96987042696736847</v>
      </c>
      <c r="BY154" s="45">
        <f t="shared" si="132"/>
        <v>0.64434087158819542</v>
      </c>
      <c r="BZ154" s="45">
        <f t="shared" si="133"/>
        <v>0.97717142240940813</v>
      </c>
      <c r="CA154" s="45">
        <f t="shared" si="134"/>
        <v>0.75167485750744356</v>
      </c>
      <c r="CB154" s="45">
        <f t="shared" si="135"/>
        <v>1.0297271053080981</v>
      </c>
      <c r="CC154" s="45">
        <f t="shared" si="136"/>
        <v>0.99567397124508217</v>
      </c>
      <c r="CD154" s="45">
        <f t="shared" si="137"/>
        <v>0.98249037143902596</v>
      </c>
      <c r="CE154" s="39"/>
      <c r="CF154" s="75">
        <f t="shared" si="154"/>
        <v>125.3938797192688</v>
      </c>
      <c r="CG154" s="75">
        <f t="shared" si="155"/>
        <v>30.790912313811095</v>
      </c>
      <c r="CH154" s="75">
        <f t="shared" si="156"/>
        <v>-45.277208311184189</v>
      </c>
      <c r="CI154" s="75">
        <f t="shared" si="157"/>
        <v>-6.3609965242014415</v>
      </c>
      <c r="CJ154" s="75">
        <f t="shared" si="158"/>
        <v>18.070426785372874</v>
      </c>
      <c r="CK154" s="75">
        <f t="shared" si="159"/>
        <v>14.505044067421194</v>
      </c>
      <c r="CL154" s="75">
        <f t="shared" si="160"/>
        <v>19.467930962081343</v>
      </c>
      <c r="CM154" s="75">
        <f t="shared" si="161"/>
        <v>1.4546576810705945</v>
      </c>
      <c r="CN154" s="75">
        <f t="shared" si="162"/>
        <v>-30.592796853382815</v>
      </c>
      <c r="CO154" s="75">
        <f t="shared" si="163"/>
        <v>-439.5273892012026</v>
      </c>
      <c r="CP154" s="75">
        <f t="shared" si="164"/>
        <v>-23.093184388222873</v>
      </c>
      <c r="CQ154" s="75">
        <f t="shared" si="165"/>
        <v>-285.45141886714896</v>
      </c>
      <c r="CR154" s="75">
        <f t="shared" si="166"/>
        <v>29.293820834254646</v>
      </c>
      <c r="CS154" s="75">
        <f t="shared" si="167"/>
        <v>-4.3354130916986229</v>
      </c>
      <c r="CT154" s="75">
        <f t="shared" si="168"/>
        <v>-17.66473534880177</v>
      </c>
      <c r="CU154" s="130"/>
      <c r="CV154" s="45">
        <f t="shared" si="138"/>
        <v>0.99870101553852253</v>
      </c>
      <c r="CW154" s="45">
        <f t="shared" si="139"/>
        <v>1.0000736981606793</v>
      </c>
      <c r="CX154" s="45">
        <f t="shared" si="140"/>
        <v>0.99964804024400766</v>
      </c>
      <c r="CY154" s="45">
        <f t="shared" si="141"/>
        <v>1.0001646601873413</v>
      </c>
      <c r="CZ154" s="45">
        <f t="shared" si="142"/>
        <v>0.99989081821578119</v>
      </c>
      <c r="DA154" s="45">
        <f t="shared" si="143"/>
        <v>0.99983641921532573</v>
      </c>
      <c r="DB154" s="45">
        <f t="shared" si="144"/>
        <v>0.9999083974993862</v>
      </c>
      <c r="DC154" s="45">
        <f t="shared" si="145"/>
        <v>0.99997707285115811</v>
      </c>
      <c r="DD154" s="45">
        <f t="shared" si="146"/>
        <v>0.99864182107740818</v>
      </c>
      <c r="DE154" s="45">
        <f t="shared" si="147"/>
        <v>0.99864182107740818</v>
      </c>
      <c r="DF154" s="45">
        <f t="shared" si="148"/>
        <v>0.99847846246470784</v>
      </c>
      <c r="DG154" s="45">
        <f t="shared" si="149"/>
        <v>0.99836410917340146</v>
      </c>
      <c r="DH154" s="45">
        <f t="shared" si="150"/>
        <v>0.99992537660901448</v>
      </c>
      <c r="DI154" s="45">
        <f t="shared" si="151"/>
        <v>0.99997910419517844</v>
      </c>
      <c r="DJ154" s="45">
        <f t="shared" si="152"/>
        <v>1.0000445099625053</v>
      </c>
    </row>
    <row r="155" spans="1:114" x14ac:dyDescent="0.2">
      <c r="A155" s="43">
        <v>302</v>
      </c>
      <c r="B155" s="43">
        <f t="shared" si="121"/>
        <v>575.15</v>
      </c>
      <c r="C155" s="44">
        <f t="shared" si="153"/>
        <v>1.7386768669042858</v>
      </c>
      <c r="E155" s="40">
        <f>'[4]methanogen M06-L TZVP smd redo'!I155</f>
        <v>1.2914736417695138</v>
      </c>
      <c r="F155" s="40">
        <f>'[4]methanogen M06-L TZVP smd redo'!N155</f>
        <v>1.2238083109175069</v>
      </c>
      <c r="G155" s="40">
        <f>'[4]methanogen M06-L TZVP smd redo'!S155</f>
        <v>1.5696340203856796</v>
      </c>
      <c r="H155" s="40">
        <f>'[4]methanogen M06-L TZVP smd redo'!AB155</f>
        <v>1.3446252231459344</v>
      </c>
      <c r="I155" s="40">
        <f>'[4]methanogen M06-L TZVP smd redo'!AS155</f>
        <v>1.5140137262674713</v>
      </c>
      <c r="J155" s="40">
        <f>'[4]methanogen M06-L TZVP smd redo'!BJ155</f>
        <v>1.6057504323376826</v>
      </c>
      <c r="K155" s="40">
        <f>'[4]methanogen M06-L TZVP smd redo'!EV155</f>
        <v>1.6287461089339317</v>
      </c>
      <c r="L155" s="40">
        <f>'[4]methanogen M06-L TZVP smd redo'!CL155</f>
        <v>1.5353045735335691</v>
      </c>
      <c r="M155" s="40">
        <f>'[4]methanogen M06-L TZVP smd redo'!DG155</f>
        <v>1.5545484363506112</v>
      </c>
      <c r="N155" s="40">
        <f>'[4]methanogen M06-L TZVP smd redo'!EC155</f>
        <v>1.5342092788537265</v>
      </c>
      <c r="AA155" s="40">
        <f t="shared" si="122"/>
        <v>1.7172539493313645</v>
      </c>
      <c r="AB155" s="40"/>
      <c r="AC155" s="40">
        <f>EXP('d-beta'!Y156/1000)*'[3]methanogen M06-L TZVP smd redo'!EZ155</f>
        <v>3.0182112809284738</v>
      </c>
      <c r="AD155" s="40">
        <f>'[3]methanogen M06-L TZVP smd redo'!ET155</f>
        <v>1.7699100000000001</v>
      </c>
      <c r="AE155" s="40">
        <f>'[3]methanogen M06-L TZVP smd redo'!ER155</f>
        <v>1.07294</v>
      </c>
      <c r="AF155" s="40">
        <f>'[3]methanogen M06-L TZVP smd redo'!K155</f>
        <v>1.0631699999999999</v>
      </c>
      <c r="AG155" s="40">
        <f>'[3]methanogen M06-L TZVP smd redo'!J155</f>
        <v>2.6834799999999999</v>
      </c>
      <c r="AH155" s="40">
        <f>'[3]methanogen M06-L TZVP smd redo'!O155</f>
        <v>1.0598099999999999</v>
      </c>
      <c r="AI155" s="40">
        <f>'[3]methanogen M06-L TZVP smd redo'!N155</f>
        <v>2.61083</v>
      </c>
      <c r="AJ155" s="40">
        <f>'[3]methanogen M06-L TZVP smd redo'!S155</f>
        <v>1.0610900000000001</v>
      </c>
      <c r="AK155" s="40">
        <f>'[3]methanogen M06-L TZVP smd redo'!R155</f>
        <v>2.7272500000000002</v>
      </c>
      <c r="AL155" s="40">
        <f>'[3]methanogen M06-L TZVP smd redo'!Y155</f>
        <v>1.0537300000000001</v>
      </c>
      <c r="AM155" s="40">
        <f>'[3]methanogen M06-L TZVP smd redo'!W155</f>
        <v>2.7637800000000001</v>
      </c>
      <c r="AN155" s="40">
        <f>'[3]methanogen M06-L TZVP smd redo'!V155</f>
        <v>2.7541000000000002</v>
      </c>
      <c r="AO155" s="40">
        <f>'[3]methanogen M06-L TZVP smd redo'!AK155</f>
        <v>1.0507299999999999</v>
      </c>
      <c r="AP155" s="40">
        <f>PRODUCT('[3]methanogen M06-L TZVP smd redo'!AD155:AF155)^(1/3)</f>
        <v>2.7223092544162659</v>
      </c>
      <c r="AQ155" s="40">
        <f>'[3]methanogen M06-L TZVP smd redo'!BA155</f>
        <v>1.0442899999999999</v>
      </c>
      <c r="AR155" s="40">
        <f>PRODUCT('[3]methanogen M06-L TZVP smd redo'!AT155:AV155)^(1/3)</f>
        <v>2.6864174082793695</v>
      </c>
      <c r="AS155" s="41">
        <f>'[3]methanogen M06-L TZVP smd redo'!FO155</f>
        <v>1.04701</v>
      </c>
      <c r="AT155" s="40">
        <f>'[3]methanogen M06-L TZVP smd redo'!FK155</f>
        <v>2.6757499999999999</v>
      </c>
      <c r="AU155" s="40">
        <f>'[3]methanogen M06-L TZVP smd redo'!CD155</f>
        <v>2.6567099999999999</v>
      </c>
      <c r="AV155" s="40">
        <f>'[3]methanogen M06-L TZVP smd redo'!CG155</f>
        <v>2.0225499999999998</v>
      </c>
      <c r="AW155" s="40">
        <f>'[3]methanogen M06-L TZVP smd redo'!CK155</f>
        <v>1.0495399999999999</v>
      </c>
      <c r="AX155" s="40">
        <f>PRODUCT('[3]methanogen M06-L TZVP smd redo'!CN155:CP155)^(1/3)</f>
        <v>2.6664515507776789</v>
      </c>
      <c r="AY155" s="40">
        <f>'[3]methanogen M06-L TZVP smd redo'!DH155</f>
        <v>1.0497399999999999</v>
      </c>
      <c r="AZ155" s="40">
        <f>PRODUCT('[3]methanogen M06-L TZVP smd redo'!DJ155:DL155)^(1/3)</f>
        <v>2.6774195255967954</v>
      </c>
      <c r="BA155" s="40">
        <f>'[3]methanogen M06-L TZVP smd redo'!EI155</f>
        <v>1.05219</v>
      </c>
      <c r="BB155" s="40">
        <f>PRODUCT('[3]methanogen M06-L TZVP smd redo'!EJ155:EL155)^(1/3)</f>
        <v>2.7451818187910542</v>
      </c>
      <c r="BC155" s="40"/>
      <c r="BD155" s="44">
        <f>'[4]methanogen M06-L TZVP smd redo'!H155</f>
        <v>2.8566799999999999</v>
      </c>
      <c r="BE155" s="44">
        <f>'[4]methanogen M06-L TZVP smd redo'!M155</f>
        <v>2.7703700000000002</v>
      </c>
      <c r="BF155" s="44">
        <f>'[4]methanogen M06-L TZVP smd redo'!R155</f>
        <v>2.8984000000000001</v>
      </c>
      <c r="BG155" s="44">
        <f>'[4]methanogen M06-L TZVP smd redo'!Y155</f>
        <v>2.90598</v>
      </c>
      <c r="BH155" s="44">
        <f>'[4]methanogen M06-L TZVP smd redo'!Z155</f>
        <v>2.9163600000000001</v>
      </c>
      <c r="BI155" s="44">
        <f>PRODUCT('[4]methanogen M06-L TZVP smd redo'!AL155:AN155)^(1/3)</f>
        <v>2.8647427059279629</v>
      </c>
      <c r="BJ155" s="133">
        <f>PRODUCT('[4]methanogen M06-L TZVP smd redo'!BC155:BE155)^(1/3)</f>
        <v>2.8099036056847124</v>
      </c>
      <c r="BK155" s="133">
        <f>'[4]methanogen M06-L TZVP smd redo'!ER155</f>
        <v>2.8060999999999998</v>
      </c>
      <c r="BL155" s="40">
        <f>PRODUCT('[4]methanogen M06-L TZVP smd redo'!DZ155:EB155)^(1/3)</f>
        <v>2.8928843490899019</v>
      </c>
      <c r="BM155" s="40">
        <f>PRODUCT('[4]methanogen M06-L TZVP smd redo'!CI155:CK155)^(1/3)</f>
        <v>2.8028441834722497</v>
      </c>
      <c r="BN155" s="40">
        <f>PRODUCT('[4]methanogen M06-L TZVP smd redo'!DD155:DF155)^(1/3)</f>
        <v>2.8149635778874318</v>
      </c>
      <c r="BO155" s="40"/>
      <c r="BP155" s="45">
        <f t="shared" si="123"/>
        <v>1.1336095088562237</v>
      </c>
      <c r="BQ155" s="45">
        <f t="shared" si="124"/>
        <v>1.0311546833094496</v>
      </c>
      <c r="BR155" s="45">
        <f t="shared" si="125"/>
        <v>0.95582735302235722</v>
      </c>
      <c r="BS155" s="45">
        <f t="shared" si="126"/>
        <v>0.99384163820653149</v>
      </c>
      <c r="BT155" s="45">
        <f t="shared" si="127"/>
        <v>1.0180181256645584</v>
      </c>
      <c r="BU155" s="45">
        <f t="shared" si="128"/>
        <v>1.0143947636158408</v>
      </c>
      <c r="BV155" s="45">
        <f t="shared" si="129"/>
        <v>1.0195163635266014</v>
      </c>
      <c r="BW155" s="45">
        <f t="shared" si="130"/>
        <v>1.0013554775969185</v>
      </c>
      <c r="BX155" s="45">
        <f t="shared" si="131"/>
        <v>0.97007151250180668</v>
      </c>
      <c r="BY155" s="45">
        <f t="shared" si="132"/>
        <v>0.6462652192719841</v>
      </c>
      <c r="BZ155" s="45">
        <f t="shared" si="133"/>
        <v>0.97720993320172733</v>
      </c>
      <c r="CA155" s="45">
        <f t="shared" si="134"/>
        <v>0.75269189961156047</v>
      </c>
      <c r="CB155" s="45">
        <f t="shared" si="135"/>
        <v>1.0295315267176111</v>
      </c>
      <c r="CC155" s="45">
        <f t="shared" si="136"/>
        <v>0.99569465320603634</v>
      </c>
      <c r="CD155" s="45">
        <f t="shared" si="137"/>
        <v>0.98262352568783085</v>
      </c>
      <c r="CE155" s="39"/>
      <c r="CF155" s="75">
        <f t="shared" si="154"/>
        <v>125.40679755271653</v>
      </c>
      <c r="CG155" s="75">
        <f t="shared" si="155"/>
        <v>30.67922608900632</v>
      </c>
      <c r="CH155" s="75">
        <f t="shared" si="156"/>
        <v>-45.177975312476384</v>
      </c>
      <c r="CI155" s="75">
        <f t="shared" si="157"/>
        <v>-6.1774027176423454</v>
      </c>
      <c r="CJ155" s="75">
        <f t="shared" si="158"/>
        <v>17.857723141292727</v>
      </c>
      <c r="CK155" s="75">
        <f t="shared" si="159"/>
        <v>14.292142636870869</v>
      </c>
      <c r="CL155" s="75">
        <f t="shared" si="160"/>
        <v>19.328361444615123</v>
      </c>
      <c r="CM155" s="75">
        <f t="shared" si="161"/>
        <v>1.354559766466038</v>
      </c>
      <c r="CN155" s="75">
        <f t="shared" si="162"/>
        <v>-30.385485973539254</v>
      </c>
      <c r="CO155" s="75">
        <f t="shared" si="163"/>
        <v>-436.54530330606838</v>
      </c>
      <c r="CP155" s="75">
        <f t="shared" si="164"/>
        <v>-23.053774687333515</v>
      </c>
      <c r="CQ155" s="75">
        <f t="shared" si="165"/>
        <v>-284.09929877508654</v>
      </c>
      <c r="CR155" s="75">
        <f t="shared" si="166"/>
        <v>29.103870346216446</v>
      </c>
      <c r="CS155" s="75">
        <f t="shared" si="167"/>
        <v>-4.3146414869831817</v>
      </c>
      <c r="CT155" s="75">
        <f t="shared" si="168"/>
        <v>-17.529217250636208</v>
      </c>
      <c r="CU155" s="130"/>
      <c r="CV155" s="45">
        <f t="shared" si="138"/>
        <v>0.99871019211112189</v>
      </c>
      <c r="CW155" s="45">
        <f t="shared" si="139"/>
        <v>1.000067582622677</v>
      </c>
      <c r="CX155" s="45">
        <f t="shared" si="140"/>
        <v>0.99965471625963731</v>
      </c>
      <c r="CY155" s="45">
        <f t="shared" si="141"/>
        <v>1.0001677124455541</v>
      </c>
      <c r="CZ155" s="45">
        <f t="shared" si="142"/>
        <v>0.99988784257617358</v>
      </c>
      <c r="DA155" s="45">
        <f t="shared" si="143"/>
        <v>0.99983086756570561</v>
      </c>
      <c r="DB155" s="45">
        <f t="shared" si="144"/>
        <v>0.99990841036402733</v>
      </c>
      <c r="DC155" s="45">
        <f t="shared" si="145"/>
        <v>0.99997704171661872</v>
      </c>
      <c r="DD155" s="45">
        <f t="shared" si="146"/>
        <v>0.99865718036600415</v>
      </c>
      <c r="DE155" s="45">
        <f t="shared" si="147"/>
        <v>0.99865718036600415</v>
      </c>
      <c r="DF155" s="45">
        <f t="shared" si="148"/>
        <v>0.99848827504606319</v>
      </c>
      <c r="DG155" s="45">
        <f t="shared" si="149"/>
        <v>0.99837390239121915</v>
      </c>
      <c r="DH155" s="45">
        <f t="shared" si="150"/>
        <v>0.99992857353958575</v>
      </c>
      <c r="DI155" s="45">
        <f t="shared" si="151"/>
        <v>0.9999807860062665</v>
      </c>
      <c r="DJ155" s="45">
        <f t="shared" si="152"/>
        <v>1.0000404734327504</v>
      </c>
    </row>
    <row r="156" spans="1:114" x14ac:dyDescent="0.2">
      <c r="A156" s="43">
        <v>304</v>
      </c>
      <c r="B156" s="43">
        <f t="shared" si="121"/>
        <v>577.15</v>
      </c>
      <c r="C156" s="44">
        <f t="shared" si="153"/>
        <v>1.7326518236160444</v>
      </c>
      <c r="E156" s="40">
        <f>'[4]methanogen M06-L TZVP smd redo'!I156</f>
        <v>1.2789647606215038</v>
      </c>
      <c r="F156" s="40">
        <f>'[4]methanogen M06-L TZVP smd redo'!N156</f>
        <v>1.2087056950851327</v>
      </c>
      <c r="G156" s="40">
        <f>'[4]methanogen M06-L TZVP smd redo'!S156</f>
        <v>1.5660380710182942</v>
      </c>
      <c r="H156" s="40">
        <f>'[4]methanogen M06-L TZVP smd redo'!AB156</f>
        <v>1.3322683461955975</v>
      </c>
      <c r="I156" s="40">
        <f>'[4]methanogen M06-L TZVP smd redo'!AS156</f>
        <v>1.4951772890450243</v>
      </c>
      <c r="J156" s="40">
        <f>'[4]methanogen M06-L TZVP smd redo'!BJ156</f>
        <v>1.5890262282600709</v>
      </c>
      <c r="K156" s="40">
        <f>'[4]methanogen M06-L TZVP smd redo'!EV156</f>
        <v>1.6109996379340963</v>
      </c>
      <c r="L156" s="40">
        <f>'[4]methanogen M06-L TZVP smd redo'!CL156</f>
        <v>1.5265808640263501</v>
      </c>
      <c r="M156" s="40">
        <f>'[4]methanogen M06-L TZVP smd redo'!DG156</f>
        <v>1.5426696197480272</v>
      </c>
      <c r="N156" s="40">
        <f>'[4]methanogen M06-L TZVP smd redo'!EC156</f>
        <v>1.5194027516414188</v>
      </c>
      <c r="AA156" s="40">
        <f t="shared" si="122"/>
        <v>1.7046986355396845</v>
      </c>
      <c r="AB156" s="40"/>
      <c r="AC156" s="40">
        <f>EXP('d-beta'!Y157/1000)*'[3]methanogen M06-L TZVP smd redo'!EZ156</f>
        <v>3.0024904261074314</v>
      </c>
      <c r="AD156" s="40">
        <f>'[3]methanogen M06-L TZVP smd redo'!ET156</f>
        <v>1.7655400000000001</v>
      </c>
      <c r="AE156" s="40">
        <f>'[3]methanogen M06-L TZVP smd redo'!ER156</f>
        <v>1.07253</v>
      </c>
      <c r="AF156" s="40">
        <f>'[3]methanogen M06-L TZVP smd redo'!K156</f>
        <v>1.0628</v>
      </c>
      <c r="AG156" s="40">
        <f>'[3]methanogen M06-L TZVP smd redo'!J156</f>
        <v>2.6694499999999999</v>
      </c>
      <c r="AH156" s="40">
        <f>'[3]methanogen M06-L TZVP smd redo'!O156</f>
        <v>1.0594600000000001</v>
      </c>
      <c r="AI156" s="40">
        <f>'[3]methanogen M06-L TZVP smd redo'!N156</f>
        <v>2.5974400000000002</v>
      </c>
      <c r="AJ156" s="40">
        <f>'[3]methanogen M06-L TZVP smd redo'!S156</f>
        <v>1.0607200000000001</v>
      </c>
      <c r="AK156" s="40">
        <f>'[3]methanogen M06-L TZVP smd redo'!R156</f>
        <v>2.7130000000000001</v>
      </c>
      <c r="AL156" s="40">
        <f>'[3]methanogen M06-L TZVP smd redo'!Y156</f>
        <v>1.05341</v>
      </c>
      <c r="AM156" s="40">
        <f>'[3]methanogen M06-L TZVP smd redo'!W156</f>
        <v>2.7487400000000002</v>
      </c>
      <c r="AN156" s="40">
        <f>'[3]methanogen M06-L TZVP smd redo'!V156</f>
        <v>2.7391100000000002</v>
      </c>
      <c r="AO156" s="40">
        <f>'[3]methanogen M06-L TZVP smd redo'!AK156</f>
        <v>1.0504500000000001</v>
      </c>
      <c r="AP156" s="40">
        <f>PRODUCT('[3]methanogen M06-L TZVP smd redo'!AD156:AF156)^(1/3)</f>
        <v>2.7079728836775154</v>
      </c>
      <c r="AQ156" s="40">
        <f>'[3]methanogen M06-L TZVP smd redo'!BA156</f>
        <v>1.0440499999999999</v>
      </c>
      <c r="AR156" s="40">
        <f>PRODUCT('[3]methanogen M06-L TZVP smd redo'!AT156:AV156)^(1/3)</f>
        <v>2.672547494096694</v>
      </c>
      <c r="AS156" s="41">
        <f>'[3]methanogen M06-L TZVP smd redo'!FO156</f>
        <v>1.04677</v>
      </c>
      <c r="AT156" s="40">
        <f>'[3]methanogen M06-L TZVP smd redo'!FK156</f>
        <v>2.6621899999999998</v>
      </c>
      <c r="AU156" s="40">
        <f>'[3]methanogen M06-L TZVP smd redo'!CD156</f>
        <v>2.6428799999999999</v>
      </c>
      <c r="AV156" s="40">
        <f>'[3]methanogen M06-L TZVP smd redo'!CG156</f>
        <v>2.01498</v>
      </c>
      <c r="AW156" s="40">
        <f>'[3]methanogen M06-L TZVP smd redo'!CK156</f>
        <v>1.0492600000000001</v>
      </c>
      <c r="AX156" s="40">
        <f>PRODUCT('[3]methanogen M06-L TZVP smd redo'!CN156:CP156)^(1/3)</f>
        <v>2.6528005122660314</v>
      </c>
      <c r="AY156" s="40">
        <f>'[3]methanogen M06-L TZVP smd redo'!DH156</f>
        <v>1.0494600000000001</v>
      </c>
      <c r="AZ156" s="40">
        <f>PRODUCT('[3]methanogen M06-L TZVP smd redo'!DJ156:DL156)^(1/3)</f>
        <v>2.6636733482934551</v>
      </c>
      <c r="BA156" s="40">
        <f>'[3]methanogen M06-L TZVP smd redo'!EI156</f>
        <v>1.0519000000000001</v>
      </c>
      <c r="BB156" s="40">
        <f>PRODUCT('[3]methanogen M06-L TZVP smd redo'!EJ156:EL156)^(1/3)</f>
        <v>2.7306075336539539</v>
      </c>
      <c r="BC156" s="40"/>
      <c r="BD156" s="44">
        <f>'[4]methanogen M06-L TZVP smd redo'!H156</f>
        <v>2.8407200000000001</v>
      </c>
      <c r="BE156" s="44">
        <f>'[4]methanogen M06-L TZVP smd redo'!M156</f>
        <v>2.7552099999999999</v>
      </c>
      <c r="BF156" s="44">
        <f>'[4]methanogen M06-L TZVP smd redo'!R156</f>
        <v>2.8822399999999999</v>
      </c>
      <c r="BG156" s="44">
        <f>'[4]methanogen M06-L TZVP smd redo'!Y156</f>
        <v>2.8892500000000001</v>
      </c>
      <c r="BH156" s="44">
        <f>'[4]methanogen M06-L TZVP smd redo'!Z156</f>
        <v>2.8995700000000002</v>
      </c>
      <c r="BI156" s="44">
        <f>PRODUCT('[4]methanogen M06-L TZVP smd redo'!AL156:AN156)^(1/3)</f>
        <v>2.8488432821966216</v>
      </c>
      <c r="BJ156" s="133">
        <f>PRODUCT('[4]methanogen M06-L TZVP smd redo'!BC156:BE156)^(1/3)</f>
        <v>2.7947070285282796</v>
      </c>
      <c r="BK156" s="133">
        <f>'[4]methanogen M06-L TZVP smd redo'!ER156</f>
        <v>2.7911899999999998</v>
      </c>
      <c r="BL156" s="40">
        <f>PRODUCT('[4]methanogen M06-L TZVP smd redo'!DZ156:EB156)^(1/3)</f>
        <v>2.8766902847768359</v>
      </c>
      <c r="BM156" s="40">
        <f>PRODUCT('[4]methanogen M06-L TZVP smd redo'!CI156:CK156)^(1/3)</f>
        <v>2.7877266689345372</v>
      </c>
      <c r="BN156" s="40">
        <f>PRODUCT('[4]methanogen M06-L TZVP smd redo'!DD156:DF156)^(1/3)</f>
        <v>2.7997310394982682</v>
      </c>
      <c r="BO156" s="40"/>
      <c r="BP156" s="45">
        <f t="shared" si="123"/>
        <v>1.1336073448678516</v>
      </c>
      <c r="BQ156" s="45">
        <f t="shared" si="124"/>
        <v>1.0310357468214766</v>
      </c>
      <c r="BR156" s="45">
        <f t="shared" si="125"/>
        <v>0.9559266403908071</v>
      </c>
      <c r="BS156" s="45">
        <f t="shared" si="126"/>
        <v>0.99402325172353134</v>
      </c>
      <c r="BT156" s="45">
        <f t="shared" si="127"/>
        <v>1.017806075230739</v>
      </c>
      <c r="BU156" s="45">
        <f t="shared" si="128"/>
        <v>1.0141835523406617</v>
      </c>
      <c r="BV156" s="45">
        <f t="shared" si="129"/>
        <v>1.0193709942100266</v>
      </c>
      <c r="BW156" s="45">
        <f t="shared" si="130"/>
        <v>1.0012600462628054</v>
      </c>
      <c r="BX156" s="45">
        <f t="shared" si="131"/>
        <v>0.9702710646707623</v>
      </c>
      <c r="BY156" s="45">
        <f t="shared" si="132"/>
        <v>0.64817637407631745</v>
      </c>
      <c r="BZ156" s="45">
        <f t="shared" si="133"/>
        <v>0.97725144735000935</v>
      </c>
      <c r="CA156" s="45">
        <f t="shared" si="134"/>
        <v>0.75370715322138593</v>
      </c>
      <c r="CB156" s="45">
        <f t="shared" si="135"/>
        <v>1.02933518805788</v>
      </c>
      <c r="CC156" s="45">
        <f t="shared" si="136"/>
        <v>0.99571231293493023</v>
      </c>
      <c r="CD156" s="45">
        <f t="shared" si="137"/>
        <v>0.98276063727152974</v>
      </c>
      <c r="CE156" s="39"/>
      <c r="CF156" s="75">
        <f t="shared" si="154"/>
        <v>125.40488861456753</v>
      </c>
      <c r="CG156" s="75">
        <f t="shared" si="155"/>
        <v>30.56387642355633</v>
      </c>
      <c r="CH156" s="75">
        <f t="shared" si="156"/>
        <v>-45.074104867972295</v>
      </c>
      <c r="CI156" s="75">
        <f t="shared" si="157"/>
        <v>-5.9946805231660933</v>
      </c>
      <c r="CJ156" s="75">
        <f t="shared" si="158"/>
        <v>17.649404137625268</v>
      </c>
      <c r="CK156" s="75">
        <f t="shared" si="159"/>
        <v>14.08390687463192</v>
      </c>
      <c r="CL156" s="75">
        <f t="shared" si="160"/>
        <v>19.185764732472652</v>
      </c>
      <c r="CM156" s="75">
        <f t="shared" si="161"/>
        <v>1.2592530707490714</v>
      </c>
      <c r="CN156" s="75">
        <f t="shared" si="162"/>
        <v>-30.179798408872248</v>
      </c>
      <c r="CO156" s="75">
        <f t="shared" si="163"/>
        <v>-433.59243744818258</v>
      </c>
      <c r="CP156" s="75">
        <f t="shared" si="164"/>
        <v>-23.011293266414832</v>
      </c>
      <c r="CQ156" s="75">
        <f t="shared" si="165"/>
        <v>-282.75137737055121</v>
      </c>
      <c r="CR156" s="75">
        <f t="shared" si="166"/>
        <v>28.913145362498799</v>
      </c>
      <c r="CS156" s="75">
        <f t="shared" si="167"/>
        <v>-4.2969055553583395</v>
      </c>
      <c r="CT156" s="75">
        <f t="shared" si="168"/>
        <v>-17.389690753470511</v>
      </c>
      <c r="CU156" s="130"/>
      <c r="CV156" s="45">
        <f t="shared" si="138"/>
        <v>0.99872266890084216</v>
      </c>
      <c r="CW156" s="45">
        <f t="shared" si="139"/>
        <v>1.0000701742455262</v>
      </c>
      <c r="CX156" s="45">
        <f t="shared" si="140"/>
        <v>0.99964322634519309</v>
      </c>
      <c r="CY156" s="45">
        <f t="shared" si="141"/>
        <v>1.0001775246864428</v>
      </c>
      <c r="CZ156" s="45">
        <f t="shared" si="142"/>
        <v>0.99989324925516776</v>
      </c>
      <c r="DA156" s="45">
        <f t="shared" si="143"/>
        <v>0.9998373342712541</v>
      </c>
      <c r="DB156" s="45">
        <f t="shared" si="144"/>
        <v>0.99990629995261782</v>
      </c>
      <c r="DC156" s="45">
        <f t="shared" si="145"/>
        <v>0.99997806193254468</v>
      </c>
      <c r="DD156" s="45">
        <f t="shared" si="146"/>
        <v>0.99866950423120182</v>
      </c>
      <c r="DE156" s="45">
        <f t="shared" si="147"/>
        <v>0.99866950423120182</v>
      </c>
      <c r="DF156" s="45">
        <f t="shared" si="148"/>
        <v>0.99850705492851966</v>
      </c>
      <c r="DG156" s="45">
        <f t="shared" si="149"/>
        <v>0.99839159150756496</v>
      </c>
      <c r="DH156" s="45">
        <f t="shared" si="150"/>
        <v>0.99993048698139131</v>
      </c>
      <c r="DI156" s="45">
        <f t="shared" si="151"/>
        <v>0.99998393602568325</v>
      </c>
      <c r="DJ156" s="45">
        <f t="shared" si="152"/>
        <v>1.0000474214272621</v>
      </c>
    </row>
    <row r="157" spans="1:114" x14ac:dyDescent="0.2">
      <c r="A157" s="43">
        <v>306</v>
      </c>
      <c r="B157" s="43">
        <f t="shared" si="121"/>
        <v>579.15</v>
      </c>
      <c r="C157" s="44">
        <f t="shared" si="153"/>
        <v>1.7266683933350602</v>
      </c>
      <c r="E157" s="40">
        <f>'[4]methanogen M06-L TZVP smd redo'!I157</f>
        <v>1.2727390170388375</v>
      </c>
      <c r="F157" s="40">
        <f>'[4]methanogen M06-L TZVP smd redo'!N157</f>
        <v>1.1991440893117655</v>
      </c>
      <c r="G157" s="40">
        <f>'[4]methanogen M06-L TZVP smd redo'!S157</f>
        <v>1.5519208272056773</v>
      </c>
      <c r="H157" s="40">
        <f>'[4]methanogen M06-L TZVP smd redo'!AB157</f>
        <v>1.3230783773896526</v>
      </c>
      <c r="I157" s="40">
        <f>'[4]methanogen M06-L TZVP smd redo'!AS157</f>
        <v>1.4887956092286547</v>
      </c>
      <c r="J157" s="40">
        <f>'[4]methanogen M06-L TZVP smd redo'!BJ157</f>
        <v>1.5740850165684162</v>
      </c>
      <c r="K157" s="40">
        <f>'[4]methanogen M06-L TZVP smd redo'!EV157</f>
        <v>1.598577996681172</v>
      </c>
      <c r="L157" s="40">
        <f>'[4]methanogen M06-L TZVP smd redo'!CL157</f>
        <v>1.5176851225044974</v>
      </c>
      <c r="M157" s="40">
        <f>'[4]methanogen M06-L TZVP smd redo'!DG157</f>
        <v>1.524802286708038</v>
      </c>
      <c r="N157" s="40">
        <f>'[4]methanogen M06-L TZVP smd redo'!EC157</f>
        <v>1.5084926937152243</v>
      </c>
      <c r="AA157" s="40">
        <f t="shared" si="122"/>
        <v>1.6922626994648848</v>
      </c>
      <c r="AB157" s="40"/>
      <c r="AC157" s="40">
        <f>EXP('d-beta'!Y158/1000)*'[3]methanogen M06-L TZVP smd redo'!EZ157</f>
        <v>2.9869829105942785</v>
      </c>
      <c r="AD157" s="40">
        <f>'[3]methanogen M06-L TZVP smd redo'!ET157</f>
        <v>1.7612000000000001</v>
      </c>
      <c r="AE157" s="40">
        <f>'[3]methanogen M06-L TZVP smd redo'!ER157</f>
        <v>1.07213</v>
      </c>
      <c r="AF157" s="40">
        <f>'[3]methanogen M06-L TZVP smd redo'!K157</f>
        <v>1.06243</v>
      </c>
      <c r="AG157" s="40">
        <f>'[3]methanogen M06-L TZVP smd redo'!J157</f>
        <v>2.6556000000000002</v>
      </c>
      <c r="AH157" s="40">
        <f>'[3]methanogen M06-L TZVP smd redo'!O157</f>
        <v>1.0590999999999999</v>
      </c>
      <c r="AI157" s="40">
        <f>'[3]methanogen M06-L TZVP smd redo'!N157</f>
        <v>2.5842299999999998</v>
      </c>
      <c r="AJ157" s="40">
        <f>'[3]methanogen M06-L TZVP smd redo'!S157</f>
        <v>1.06036</v>
      </c>
      <c r="AK157" s="40">
        <f>'[3]methanogen M06-L TZVP smd redo'!R157</f>
        <v>2.69895</v>
      </c>
      <c r="AL157" s="40">
        <f>'[3]methanogen M06-L TZVP smd redo'!Y157</f>
        <v>1.0530900000000001</v>
      </c>
      <c r="AM157" s="40">
        <f>'[3]methanogen M06-L TZVP smd redo'!W157</f>
        <v>2.7339000000000002</v>
      </c>
      <c r="AN157" s="40">
        <f>'[3]methanogen M06-L TZVP smd redo'!V157</f>
        <v>2.7243200000000001</v>
      </c>
      <c r="AO157" s="40">
        <f>'[3]methanogen M06-L TZVP smd redo'!AK157</f>
        <v>1.05016</v>
      </c>
      <c r="AP157" s="40">
        <f>PRODUCT('[3]methanogen M06-L TZVP smd redo'!AD157:AF157)^(1/3)</f>
        <v>2.693826513145352</v>
      </c>
      <c r="AQ157" s="40">
        <f>'[3]methanogen M06-L TZVP smd redo'!BA157</f>
        <v>1.0438099999999999</v>
      </c>
      <c r="AR157" s="40">
        <f>PRODUCT('[3]methanogen M06-L TZVP smd redo'!AT157:AV157)^(1/3)</f>
        <v>2.6588509016850725</v>
      </c>
      <c r="AS157" s="41">
        <f>'[3]methanogen M06-L TZVP smd redo'!FO157</f>
        <v>1.04653</v>
      </c>
      <c r="AT157" s="40">
        <f>'[3]methanogen M06-L TZVP smd redo'!FK157</f>
        <v>2.6488</v>
      </c>
      <c r="AU157" s="40">
        <f>'[3]methanogen M06-L TZVP smd redo'!CD157</f>
        <v>2.6292200000000001</v>
      </c>
      <c r="AV157" s="40">
        <f>'[3]methanogen M06-L TZVP smd redo'!CG157</f>
        <v>2.0075099999999999</v>
      </c>
      <c r="AW157" s="40">
        <f>'[3]methanogen M06-L TZVP smd redo'!CK157</f>
        <v>1.04898</v>
      </c>
      <c r="AX157" s="40">
        <f>PRODUCT('[3]methanogen M06-L TZVP smd redo'!CN157:CP157)^(1/3)</f>
        <v>2.6393294742486391</v>
      </c>
      <c r="AY157" s="40">
        <f>'[3]methanogen M06-L TZVP smd redo'!DH157</f>
        <v>1.0491900000000001</v>
      </c>
      <c r="AZ157" s="40">
        <f>PRODUCT('[3]methanogen M06-L TZVP smd redo'!DJ157:DL157)^(1/3)</f>
        <v>2.6500971710988686</v>
      </c>
      <c r="BA157" s="40">
        <f>'[3]methanogen M06-L TZVP smd redo'!EI157</f>
        <v>1.0516099999999999</v>
      </c>
      <c r="BB157" s="40">
        <f>PRODUCT('[3]methanogen M06-L TZVP smd redo'!EJ157:EL157)^(1/3)</f>
        <v>2.716219894910207</v>
      </c>
      <c r="BC157" s="40"/>
      <c r="BD157" s="44">
        <f>'[4]methanogen M06-L TZVP smd redo'!H157</f>
        <v>2.82498</v>
      </c>
      <c r="BE157" s="44">
        <f>'[4]methanogen M06-L TZVP smd redo'!M157</f>
        <v>2.74024</v>
      </c>
      <c r="BF157" s="44">
        <f>'[4]methanogen M06-L TZVP smd redo'!R157</f>
        <v>2.8662999999999998</v>
      </c>
      <c r="BG157" s="44">
        <f>'[4]methanogen M06-L TZVP smd redo'!Y157</f>
        <v>2.8727499999999999</v>
      </c>
      <c r="BH157" s="44">
        <f>'[4]methanogen M06-L TZVP smd redo'!Z157</f>
        <v>2.883</v>
      </c>
      <c r="BI157" s="44">
        <f>PRODUCT('[4]methanogen M06-L TZVP smd redo'!AL157:AN157)^(1/3)</f>
        <v>2.8331605776728912</v>
      </c>
      <c r="BJ157" s="133">
        <f>PRODUCT('[4]methanogen M06-L TZVP smd redo'!BC157:BE157)^(1/3)</f>
        <v>2.7797037731787158</v>
      </c>
      <c r="BK157" s="133">
        <f>'[4]methanogen M06-L TZVP smd redo'!ER157</f>
        <v>2.7764799999999998</v>
      </c>
      <c r="BL157" s="40">
        <f>PRODUCT('[4]methanogen M06-L TZVP smd redo'!DZ157:EB157)^(1/3)</f>
        <v>2.8607128682563827</v>
      </c>
      <c r="BM157" s="40">
        <f>PRODUCT('[4]methanogen M06-L TZVP smd redo'!CI157:CK157)^(1/3)</f>
        <v>2.7728057007431168</v>
      </c>
      <c r="BN157" s="40">
        <f>PRODUCT('[4]methanogen M06-L TZVP smd redo'!DD157:DF157)^(1/3)</f>
        <v>2.7846950957749135</v>
      </c>
      <c r="BO157" s="40"/>
      <c r="BP157" s="45">
        <f t="shared" si="123"/>
        <v>1.1336129770601717</v>
      </c>
      <c r="BQ157" s="45">
        <f t="shared" si="124"/>
        <v>1.0309242986015823</v>
      </c>
      <c r="BR157" s="45">
        <f t="shared" si="125"/>
        <v>0.95601995604088896</v>
      </c>
      <c r="BS157" s="45">
        <f t="shared" si="126"/>
        <v>0.99420742282344776</v>
      </c>
      <c r="BT157" s="45">
        <f t="shared" si="127"/>
        <v>1.0175914569473665</v>
      </c>
      <c r="BU157" s="45">
        <f t="shared" si="128"/>
        <v>1.0139735892977964</v>
      </c>
      <c r="BV157" s="45">
        <f t="shared" si="129"/>
        <v>1.0192311155634564</v>
      </c>
      <c r="BW157" s="45">
        <f t="shared" si="130"/>
        <v>1.0011611008106365</v>
      </c>
      <c r="BX157" s="45">
        <f t="shared" si="131"/>
        <v>0.97047070549125403</v>
      </c>
      <c r="BY157" s="45">
        <f t="shared" si="132"/>
        <v>0.65007607066399797</v>
      </c>
      <c r="BZ157" s="45">
        <f t="shared" si="133"/>
        <v>0.97728498399277064</v>
      </c>
      <c r="CA157" s="45">
        <f t="shared" si="134"/>
        <v>0.75471784889500371</v>
      </c>
      <c r="CB157" s="45">
        <f t="shared" si="135"/>
        <v>1.0291430676388331</v>
      </c>
      <c r="CC157" s="45">
        <f t="shared" si="136"/>
        <v>0.99573044996924942</v>
      </c>
      <c r="CD157" s="45">
        <f t="shared" si="137"/>
        <v>0.98289349277272997</v>
      </c>
      <c r="CE157" s="39"/>
      <c r="CF157" s="75">
        <f t="shared" si="154"/>
        <v>125.40985698245451</v>
      </c>
      <c r="CG157" s="75">
        <f t="shared" si="155"/>
        <v>30.455777122359692</v>
      </c>
      <c r="CH157" s="75">
        <f t="shared" si="156"/>
        <v>-44.976491628847192</v>
      </c>
      <c r="CI157" s="75">
        <f t="shared" si="157"/>
        <v>-5.8094192224519405</v>
      </c>
      <c r="CJ157" s="75">
        <f t="shared" si="158"/>
        <v>17.438518273046117</v>
      </c>
      <c r="CK157" s="75">
        <f t="shared" si="159"/>
        <v>13.87685877238693</v>
      </c>
      <c r="CL157" s="75">
        <f t="shared" si="160"/>
        <v>19.048534768744872</v>
      </c>
      <c r="CM157" s="75">
        <f t="shared" si="161"/>
        <v>1.1604272544176071</v>
      </c>
      <c r="CN157" s="75">
        <f t="shared" si="162"/>
        <v>-29.9740617938673</v>
      </c>
      <c r="CO157" s="75">
        <f t="shared" si="163"/>
        <v>-430.66589114937392</v>
      </c>
      <c r="CP157" s="75">
        <f t="shared" si="164"/>
        <v>-22.976976543301582</v>
      </c>
      <c r="CQ157" s="75">
        <f t="shared" si="165"/>
        <v>-281.41130965296662</v>
      </c>
      <c r="CR157" s="75">
        <f t="shared" si="166"/>
        <v>28.72648279361027</v>
      </c>
      <c r="CS157" s="75">
        <f t="shared" si="167"/>
        <v>-4.2786905861334752</v>
      </c>
      <c r="CT157" s="75">
        <f t="shared" si="168"/>
        <v>-17.254513868206828</v>
      </c>
      <c r="CU157" s="130"/>
      <c r="CV157" s="45">
        <f t="shared" si="138"/>
        <v>0.99872887878852246</v>
      </c>
      <c r="CW157" s="45">
        <f t="shared" si="139"/>
        <v>1.0000735067825031</v>
      </c>
      <c r="CX157" s="45">
        <f t="shared" si="140"/>
        <v>0.99964776989534143</v>
      </c>
      <c r="CY157" s="45">
        <f t="shared" si="141"/>
        <v>1.0001771756530329</v>
      </c>
      <c r="CZ157" s="45">
        <f t="shared" si="142"/>
        <v>0.99988587594411116</v>
      </c>
      <c r="DA157" s="45">
        <f t="shared" si="143"/>
        <v>0.99983452912047965</v>
      </c>
      <c r="DB157" s="45">
        <f t="shared" si="144"/>
        <v>0.99991484463444547</v>
      </c>
      <c r="DC157" s="45">
        <f t="shared" si="145"/>
        <v>0.99997554611133577</v>
      </c>
      <c r="DD157" s="45">
        <f t="shared" si="146"/>
        <v>0.99867866984596654</v>
      </c>
      <c r="DE157" s="45">
        <f t="shared" si="147"/>
        <v>0.99867866984596654</v>
      </c>
      <c r="DF157" s="45">
        <f t="shared" si="148"/>
        <v>0.99851341760810908</v>
      </c>
      <c r="DG157" s="45">
        <f t="shared" si="149"/>
        <v>0.99840397337636144</v>
      </c>
      <c r="DH157" s="45">
        <f t="shared" si="150"/>
        <v>0.99993451076277373</v>
      </c>
      <c r="DI157" s="45">
        <f t="shared" si="151"/>
        <v>0.99999289367154209</v>
      </c>
      <c r="DJ157" s="45">
        <f t="shared" si="152"/>
        <v>1.0000359531505865</v>
      </c>
    </row>
    <row r="158" spans="1:114" x14ac:dyDescent="0.2">
      <c r="A158" s="43">
        <v>308</v>
      </c>
      <c r="B158" s="43">
        <f t="shared" si="121"/>
        <v>581.15</v>
      </c>
      <c r="C158" s="44">
        <f t="shared" si="153"/>
        <v>1.7207261464337951</v>
      </c>
      <c r="E158" s="40">
        <f>'[4]methanogen M06-L TZVP smd redo'!I158</f>
        <v>1.2620567800032401</v>
      </c>
      <c r="F158" s="40">
        <f>'[4]methanogen M06-L TZVP smd redo'!N158</f>
        <v>1.1876905676639904</v>
      </c>
      <c r="G158" s="40">
        <f>'[4]methanogen M06-L TZVP smd redo'!S158</f>
        <v>1.5409457369124357</v>
      </c>
      <c r="H158" s="40">
        <f>'[4]methanogen M06-L TZVP smd redo'!AB158</f>
        <v>1.3136742052284323</v>
      </c>
      <c r="I158" s="40">
        <f>'[4]methanogen M06-L TZVP smd redo'!AS158</f>
        <v>1.4748747929480555</v>
      </c>
      <c r="J158" s="40">
        <f>'[4]methanogen M06-L TZVP smd redo'!BJ158</f>
        <v>1.562156747116239</v>
      </c>
      <c r="K158" s="40">
        <f>'[4]methanogen M06-L TZVP smd redo'!EV158</f>
        <v>1.5843602791185685</v>
      </c>
      <c r="L158" s="40">
        <f>'[4]methanogen M06-L TZVP smd redo'!CL158</f>
        <v>1.5030161167346456</v>
      </c>
      <c r="M158" s="40">
        <f>'[4]methanogen M06-L TZVP smd redo'!DG158</f>
        <v>1.5201204962294046</v>
      </c>
      <c r="N158" s="40">
        <f>'[4]methanogen M06-L TZVP smd redo'!EC158</f>
        <v>1.4991772892147814</v>
      </c>
      <c r="AA158" s="40">
        <f t="shared" si="122"/>
        <v>1.6799446981672284</v>
      </c>
      <c r="AB158" s="40"/>
      <c r="AC158" s="40">
        <f>EXP('d-beta'!Y159/1000)*'[3]methanogen M06-L TZVP smd redo'!EZ158</f>
        <v>2.9716884295076436</v>
      </c>
      <c r="AD158" s="40">
        <f>'[3]methanogen M06-L TZVP smd redo'!ET158</f>
        <v>1.75691</v>
      </c>
      <c r="AE158" s="40">
        <f>'[3]methanogen M06-L TZVP smd redo'!ER158</f>
        <v>1.0717300000000001</v>
      </c>
      <c r="AF158" s="40">
        <f>'[3]methanogen M06-L TZVP smd redo'!K158</f>
        <v>1.06206</v>
      </c>
      <c r="AG158" s="40">
        <f>'[3]methanogen M06-L TZVP smd redo'!J158</f>
        <v>2.64194</v>
      </c>
      <c r="AH158" s="40">
        <f>'[3]methanogen M06-L TZVP smd redo'!O158</f>
        <v>1.0587500000000001</v>
      </c>
      <c r="AI158" s="40">
        <f>'[3]methanogen M06-L TZVP smd redo'!N158</f>
        <v>2.57118</v>
      </c>
      <c r="AJ158" s="40">
        <f>'[3]methanogen M06-L TZVP smd redo'!S158</f>
        <v>1.06</v>
      </c>
      <c r="AK158" s="40">
        <f>'[3]methanogen M06-L TZVP smd redo'!R158</f>
        <v>2.6850700000000001</v>
      </c>
      <c r="AL158" s="40">
        <f>'[3]methanogen M06-L TZVP smd redo'!Y158</f>
        <v>1.05277</v>
      </c>
      <c r="AM158" s="40">
        <f>'[3]methanogen M06-L TZVP smd redo'!W158</f>
        <v>2.7192599999999998</v>
      </c>
      <c r="AN158" s="40">
        <f>'[3]methanogen M06-L TZVP smd redo'!V158</f>
        <v>2.70973</v>
      </c>
      <c r="AO158" s="40">
        <f>'[3]methanogen M06-L TZVP smd redo'!AK158</f>
        <v>1.0498799999999999</v>
      </c>
      <c r="AP158" s="40">
        <f>PRODUCT('[3]methanogen M06-L TZVP smd redo'!AD158:AF158)^(1/3)</f>
        <v>2.679860056717954</v>
      </c>
      <c r="AQ158" s="40">
        <f>'[3]methanogen M06-L TZVP smd redo'!BA158</f>
        <v>1.0435700000000001</v>
      </c>
      <c r="AR158" s="40">
        <f>PRODUCT('[3]methanogen M06-L TZVP smd redo'!AT158:AV158)^(1/3)</f>
        <v>2.6453309725627654</v>
      </c>
      <c r="AS158" s="41">
        <f>'[3]methanogen M06-L TZVP smd redo'!FO158</f>
        <v>1.0462899999999999</v>
      </c>
      <c r="AT158" s="40">
        <f>'[3]methanogen M06-L TZVP smd redo'!FK158</f>
        <v>2.63558</v>
      </c>
      <c r="AU158" s="40">
        <f>'[3]methanogen M06-L TZVP smd redo'!CD158</f>
        <v>2.6157499999999998</v>
      </c>
      <c r="AV158" s="40">
        <f>'[3]methanogen M06-L TZVP smd redo'!CG158</f>
        <v>2.0001199999999999</v>
      </c>
      <c r="AW158" s="40">
        <f>'[3]methanogen M06-L TZVP smd redo'!CK158</f>
        <v>1.04871</v>
      </c>
      <c r="AX158" s="40">
        <f>PRODUCT('[3]methanogen M06-L TZVP smd redo'!CN158:CP158)^(1/3)</f>
        <v>2.626028363637718</v>
      </c>
      <c r="AY158" s="40">
        <f>'[3]methanogen M06-L TZVP smd redo'!DH158</f>
        <v>1.04891</v>
      </c>
      <c r="AZ158" s="40">
        <f>PRODUCT('[3]methanogen M06-L TZVP smd redo'!DJ158:DL158)^(1/3)</f>
        <v>2.6366941646565318</v>
      </c>
      <c r="BA158" s="40">
        <f>'[3]methanogen M06-L TZVP smd redo'!EI158</f>
        <v>1.05132</v>
      </c>
      <c r="BB158" s="40">
        <f>PRODUCT('[3]methanogen M06-L TZVP smd redo'!EJ158:EL158)^(1/3)</f>
        <v>2.7020221827446163</v>
      </c>
      <c r="BC158" s="40"/>
      <c r="BD158" s="44">
        <f>'[4]methanogen M06-L TZVP smd redo'!H158</f>
        <v>2.8094399999999999</v>
      </c>
      <c r="BE158" s="44">
        <f>'[4]methanogen M06-L TZVP smd redo'!M158</f>
        <v>2.7254700000000001</v>
      </c>
      <c r="BF158" s="44">
        <f>'[4]methanogen M06-L TZVP smd redo'!R158</f>
        <v>2.8505600000000002</v>
      </c>
      <c r="BG158" s="44">
        <f>'[4]methanogen M06-L TZVP smd redo'!Y158</f>
        <v>2.8564699999999998</v>
      </c>
      <c r="BH158" s="44">
        <f>'[4]methanogen M06-L TZVP smd redo'!Z158</f>
        <v>2.8666700000000001</v>
      </c>
      <c r="BI158" s="44">
        <f>PRODUCT('[4]methanogen M06-L TZVP smd redo'!AL158:AN158)^(1/3)</f>
        <v>2.8176810830006755</v>
      </c>
      <c r="BJ158" s="133">
        <f>PRODUCT('[4]methanogen M06-L TZVP smd redo'!BC158:BE158)^(1/3)</f>
        <v>2.7649005142747645</v>
      </c>
      <c r="BK158" s="133">
        <f>'[4]methanogen M06-L TZVP smd redo'!ER158</f>
        <v>2.7619500000000001</v>
      </c>
      <c r="BL158" s="40">
        <f>PRODUCT('[4]methanogen M06-L TZVP smd redo'!DZ158:EB158)^(1/3)</f>
        <v>2.8449486590385464</v>
      </c>
      <c r="BM158" s="40">
        <f>PRODUCT('[4]methanogen M06-L TZVP smd redo'!CI158:CK158)^(1/3)</f>
        <v>2.7580814247495287</v>
      </c>
      <c r="BN158" s="40">
        <f>PRODUCT('[4]methanogen M06-L TZVP smd redo'!DD158:DF158)^(1/3)</f>
        <v>2.7698590049127669</v>
      </c>
      <c r="BO158" s="40"/>
      <c r="BP158" s="45">
        <f t="shared" si="123"/>
        <v>1.1336236547341203</v>
      </c>
      <c r="BQ158" s="45">
        <f t="shared" si="124"/>
        <v>1.0308093649902585</v>
      </c>
      <c r="BR158" s="45">
        <f t="shared" si="125"/>
        <v>0.95611739447687472</v>
      </c>
      <c r="BS158" s="45">
        <f t="shared" si="126"/>
        <v>0.99438023909274531</v>
      </c>
      <c r="BT158" s="45">
        <f t="shared" si="127"/>
        <v>1.0173862532899409</v>
      </c>
      <c r="BU158" s="45">
        <f t="shared" si="128"/>
        <v>1.0137662552491626</v>
      </c>
      <c r="BV158" s="45">
        <f t="shared" si="129"/>
        <v>1.01908950012972</v>
      </c>
      <c r="BW158" s="45">
        <f t="shared" si="130"/>
        <v>1.0010682721536466</v>
      </c>
      <c r="BX158" s="45">
        <f t="shared" si="131"/>
        <v>0.97067184321907818</v>
      </c>
      <c r="BY158" s="45">
        <f t="shared" si="132"/>
        <v>0.65196714826341606</v>
      </c>
      <c r="BZ158" s="45">
        <f t="shared" si="133"/>
        <v>0.97732250257625752</v>
      </c>
      <c r="CA158" s="45">
        <f t="shared" si="134"/>
        <v>0.75572158380854104</v>
      </c>
      <c r="CB158" s="45">
        <f t="shared" si="135"/>
        <v>1.0289515461227285</v>
      </c>
      <c r="CC158" s="45">
        <f t="shared" si="136"/>
        <v>0.99574794957348045</v>
      </c>
      <c r="CD158" s="45">
        <f t="shared" si="137"/>
        <v>0.98302785990351305</v>
      </c>
      <c r="CE158" s="39"/>
      <c r="CF158" s="75">
        <f t="shared" si="154"/>
        <v>125.41927609098418</v>
      </c>
      <c r="CG158" s="75">
        <f t="shared" si="155"/>
        <v>30.344284921914578</v>
      </c>
      <c r="CH158" s="75">
        <f t="shared" si="156"/>
        <v>-44.874575899787551</v>
      </c>
      <c r="CI158" s="75">
        <f t="shared" si="157"/>
        <v>-5.6356111746175506</v>
      </c>
      <c r="CJ158" s="75">
        <f t="shared" si="158"/>
        <v>17.236841707166484</v>
      </c>
      <c r="CK158" s="75">
        <f t="shared" si="159"/>
        <v>13.672361089990615</v>
      </c>
      <c r="CL158" s="75">
        <f t="shared" si="160"/>
        <v>18.909581718008972</v>
      </c>
      <c r="CM158" s="75">
        <f t="shared" si="161"/>
        <v>1.0677019569967869</v>
      </c>
      <c r="CN158" s="75">
        <f t="shared" si="162"/>
        <v>-29.766825361202795</v>
      </c>
      <c r="CO158" s="75">
        <f t="shared" si="163"/>
        <v>-427.76110442396134</v>
      </c>
      <c r="CP158" s="75">
        <f t="shared" si="164"/>
        <v>-22.938586653004631</v>
      </c>
      <c r="CQ158" s="75">
        <f t="shared" si="165"/>
        <v>-280.08224601816551</v>
      </c>
      <c r="CR158" s="75">
        <f t="shared" si="166"/>
        <v>28.540367427118568</v>
      </c>
      <c r="CS158" s="75">
        <f t="shared" si="167"/>
        <v>-4.2611161005297156</v>
      </c>
      <c r="CT158" s="75">
        <f t="shared" si="168"/>
        <v>-17.117817523961531</v>
      </c>
      <c r="CU158" s="130"/>
      <c r="CV158" s="45">
        <f t="shared" si="138"/>
        <v>0.9987395339996582</v>
      </c>
      <c r="CW158" s="45">
        <f t="shared" si="139"/>
        <v>1.000074277993068</v>
      </c>
      <c r="CX158" s="45">
        <f t="shared" si="140"/>
        <v>0.99964728834027994</v>
      </c>
      <c r="CY158" s="45">
        <f t="shared" si="141"/>
        <v>1.0001732675378447</v>
      </c>
      <c r="CZ158" s="45">
        <f t="shared" si="142"/>
        <v>0.99989272469058832</v>
      </c>
      <c r="DA158" s="45">
        <f t="shared" si="143"/>
        <v>0.99983903681282793</v>
      </c>
      <c r="DB158" s="45">
        <f t="shared" si="144"/>
        <v>0.99991285418126041</v>
      </c>
      <c r="DC158" s="45">
        <f t="shared" si="145"/>
        <v>0.99997783159074471</v>
      </c>
      <c r="DD158" s="45">
        <f t="shared" si="146"/>
        <v>0.99868804927060317</v>
      </c>
      <c r="DE158" s="45">
        <f t="shared" si="147"/>
        <v>0.99868804927060317</v>
      </c>
      <c r="DF158" s="45">
        <f t="shared" si="148"/>
        <v>0.99852729725920186</v>
      </c>
      <c r="DG158" s="45">
        <f t="shared" si="149"/>
        <v>0.99841814594760947</v>
      </c>
      <c r="DH158" s="45">
        <f t="shared" si="150"/>
        <v>0.99993711877243252</v>
      </c>
      <c r="DI158" s="45">
        <f t="shared" si="151"/>
        <v>0.99998292158175905</v>
      </c>
      <c r="DJ158" s="45">
        <f t="shared" si="152"/>
        <v>1.0000451790698102</v>
      </c>
    </row>
    <row r="159" spans="1:114" x14ac:dyDescent="0.2">
      <c r="A159" s="43">
        <v>310</v>
      </c>
      <c r="B159" s="43">
        <f t="shared" si="121"/>
        <v>583.15</v>
      </c>
      <c r="C159" s="44">
        <f t="shared" si="153"/>
        <v>1.7148246591785992</v>
      </c>
      <c r="E159" s="40">
        <f>'[4]methanogen M06-L TZVP smd redo'!I159</f>
        <v>1.248693229733977</v>
      </c>
      <c r="F159" s="40">
        <f>'[4]methanogen M06-L TZVP smd redo'!N159</f>
        <v>1.1800695904538028</v>
      </c>
      <c r="G159" s="40">
        <f>'[4]methanogen M06-L TZVP smd redo'!S159</f>
        <v>1.5270969027547654</v>
      </c>
      <c r="H159" s="40">
        <f>'[4]methanogen M06-L TZVP smd redo'!AB159</f>
        <v>1.2983230972454241</v>
      </c>
      <c r="I159" s="40">
        <f>'[4]methanogen M06-L TZVP smd redo'!AS159</f>
        <v>1.4642542589762275</v>
      </c>
      <c r="J159" s="40">
        <f>'[4]methanogen M06-L TZVP smd redo'!BJ159</f>
        <v>1.5509657136338895</v>
      </c>
      <c r="K159" s="40">
        <f>'[4]methanogen M06-L TZVP smd redo'!EV159</f>
        <v>1.575829990632327</v>
      </c>
      <c r="L159" s="40">
        <f>'[4]methanogen M06-L TZVP smd redo'!CL159</f>
        <v>1.4910320630270313</v>
      </c>
      <c r="M159" s="40">
        <f>'[4]methanogen M06-L TZVP smd redo'!DG159</f>
        <v>1.5060117503356008</v>
      </c>
      <c r="N159" s="40">
        <f>'[4]methanogen M06-L TZVP smd redo'!EC159</f>
        <v>1.4833895199093394</v>
      </c>
      <c r="AA159" s="40">
        <f t="shared" si="122"/>
        <v>1.667743209743477</v>
      </c>
      <c r="AB159" s="40"/>
      <c r="AC159" s="40">
        <f>EXP('d-beta'!Y160/1000)*'[3]methanogen M06-L TZVP smd redo'!EZ159</f>
        <v>2.9565867551517271</v>
      </c>
      <c r="AD159" s="40">
        <f>'[3]methanogen M06-L TZVP smd redo'!ET159</f>
        <v>1.7526600000000001</v>
      </c>
      <c r="AE159" s="40">
        <f>'[3]methanogen M06-L TZVP smd redo'!ER159</f>
        <v>1.07134</v>
      </c>
      <c r="AF159" s="40">
        <f>'[3]methanogen M06-L TZVP smd redo'!K159</f>
        <v>1.0617000000000001</v>
      </c>
      <c r="AG159" s="40">
        <f>'[3]methanogen M06-L TZVP smd redo'!J159</f>
        <v>2.62845</v>
      </c>
      <c r="AH159" s="40">
        <f>'[3]methanogen M06-L TZVP smd redo'!O159</f>
        <v>1.0584</v>
      </c>
      <c r="AI159" s="40">
        <f>'[3]methanogen M06-L TZVP smd redo'!N159</f>
        <v>2.5583</v>
      </c>
      <c r="AJ159" s="40">
        <f>'[3]methanogen M06-L TZVP smd redo'!S159</f>
        <v>1.05965</v>
      </c>
      <c r="AK159" s="40">
        <f>'[3]methanogen M06-L TZVP smd redo'!R159</f>
        <v>2.67137</v>
      </c>
      <c r="AL159" s="40">
        <f>'[3]methanogen M06-L TZVP smd redo'!Y159</f>
        <v>1.05246</v>
      </c>
      <c r="AM159" s="40">
        <f>'[3]methanogen M06-L TZVP smd redo'!W159</f>
        <v>2.7048000000000001</v>
      </c>
      <c r="AN159" s="40">
        <f>'[3]methanogen M06-L TZVP smd redo'!V159</f>
        <v>2.6953299999999998</v>
      </c>
      <c r="AO159" s="40">
        <f>'[3]methanogen M06-L TZVP smd redo'!AK159</f>
        <v>1.0496000000000001</v>
      </c>
      <c r="AP159" s="40">
        <f>PRODUCT('[3]methanogen M06-L TZVP smd redo'!AD159:AF159)^(1/3)</f>
        <v>2.6660735150281711</v>
      </c>
      <c r="AQ159" s="40">
        <f>'[3]methanogen M06-L TZVP smd redo'!BA159</f>
        <v>1.0433300000000001</v>
      </c>
      <c r="AR159" s="40">
        <f>PRODUCT('[3]methanogen M06-L TZVP smd redo'!AT159:AV159)^(1/3)</f>
        <v>2.6319843812484227</v>
      </c>
      <c r="AS159" s="41">
        <f>'[3]methanogen M06-L TZVP smd redo'!FO159</f>
        <v>1.0460499999999999</v>
      </c>
      <c r="AT159" s="40">
        <f>'[3]methanogen M06-L TZVP smd redo'!FK159</f>
        <v>2.6225200000000002</v>
      </c>
      <c r="AU159" s="40">
        <f>'[3]methanogen M06-L TZVP smd redo'!CD159</f>
        <v>2.6024400000000001</v>
      </c>
      <c r="AV159" s="40">
        <f>'[3]methanogen M06-L TZVP smd redo'!CG159</f>
        <v>1.99281</v>
      </c>
      <c r="AW159" s="40">
        <f>'[3]methanogen M06-L TZVP smd redo'!CK159</f>
        <v>1.04844</v>
      </c>
      <c r="AX159" s="40">
        <f>PRODUCT('[3]methanogen M06-L TZVP smd redo'!CN159:CP159)^(1/3)</f>
        <v>2.6128938718400643</v>
      </c>
      <c r="AY159" s="40">
        <f>'[3]methanogen M06-L TZVP smd redo'!DH159</f>
        <v>1.04864</v>
      </c>
      <c r="AZ159" s="40">
        <f>PRODUCT('[3]methanogen M06-L TZVP smd redo'!DJ159:DL159)^(1/3)</f>
        <v>2.6234644335110398</v>
      </c>
      <c r="BA159" s="40">
        <f>'[3]methanogen M06-L TZVP smd redo'!EI159</f>
        <v>1.05104</v>
      </c>
      <c r="BB159" s="40">
        <f>PRODUCT('[3]methanogen M06-L TZVP smd redo'!EJ159:EL159)^(1/3)</f>
        <v>2.6880044767121909</v>
      </c>
      <c r="BC159" s="40"/>
      <c r="BD159" s="44">
        <f>'[4]methanogen M06-L TZVP smd redo'!H159</f>
        <v>2.7941099999999999</v>
      </c>
      <c r="BE159" s="44">
        <f>'[4]methanogen M06-L TZVP smd redo'!M159</f>
        <v>2.7109000000000001</v>
      </c>
      <c r="BF159" s="44">
        <f>'[4]methanogen M06-L TZVP smd redo'!R159</f>
        <v>2.8350399999999998</v>
      </c>
      <c r="BG159" s="44">
        <f>'[4]methanogen M06-L TZVP smd redo'!Y159</f>
        <v>2.8404099999999999</v>
      </c>
      <c r="BH159" s="44">
        <f>'[4]methanogen M06-L TZVP smd redo'!Z159</f>
        <v>2.8505500000000001</v>
      </c>
      <c r="BI159" s="44">
        <f>PRODUCT('[4]methanogen M06-L TZVP smd redo'!AL159:AN159)^(1/3)</f>
        <v>2.8024081998238488</v>
      </c>
      <c r="BJ159" s="133">
        <f>PRODUCT('[4]methanogen M06-L TZVP smd redo'!BC159:BE159)^(1/3)</f>
        <v>2.7502872601748072</v>
      </c>
      <c r="BK159" s="133">
        <f>'[4]methanogen M06-L TZVP smd redo'!ER159</f>
        <v>2.7476099999999999</v>
      </c>
      <c r="BL159" s="40">
        <f>PRODUCT('[4]methanogen M06-L TZVP smd redo'!DZ159:EB159)^(1/3)</f>
        <v>2.8293910976092937</v>
      </c>
      <c r="BM159" s="40">
        <f>PRODUCT('[4]methanogen M06-L TZVP smd redo'!CI159:CK159)^(1/3)</f>
        <v>2.7435470773418849</v>
      </c>
      <c r="BN159" s="40">
        <f>PRODUCT('[4]methanogen M06-L TZVP smd redo'!DD159:DF159)^(1/3)</f>
        <v>2.7552128869168064</v>
      </c>
      <c r="BO159" s="40"/>
      <c r="BP159" s="45">
        <f t="shared" si="123"/>
        <v>1.1336381367463169</v>
      </c>
      <c r="BQ159" s="45">
        <f t="shared" si="124"/>
        <v>1.0306946032682871</v>
      </c>
      <c r="BR159" s="45">
        <f t="shared" si="125"/>
        <v>0.9562122580281055</v>
      </c>
      <c r="BS159" s="45">
        <f t="shared" si="126"/>
        <v>0.99455894476504525</v>
      </c>
      <c r="BT159" s="45">
        <f t="shared" si="127"/>
        <v>1.0171787251333255</v>
      </c>
      <c r="BU159" s="45">
        <f t="shared" si="128"/>
        <v>1.0135604085723628</v>
      </c>
      <c r="BV159" s="45">
        <f t="shared" si="129"/>
        <v>1.0189510893657445</v>
      </c>
      <c r="BW159" s="45">
        <f t="shared" si="130"/>
        <v>1.0009743959931749</v>
      </c>
      <c r="BX159" s="45">
        <f t="shared" si="131"/>
        <v>0.97087235504733482</v>
      </c>
      <c r="BY159" s="45">
        <f t="shared" si="132"/>
        <v>0.65385144010899843</v>
      </c>
      <c r="BZ159" s="45">
        <f t="shared" si="133"/>
        <v>0.97736082936531632</v>
      </c>
      <c r="CA159" s="45">
        <f t="shared" si="134"/>
        <v>0.75671527520281268</v>
      </c>
      <c r="CB159" s="45">
        <f t="shared" si="135"/>
        <v>1.0287620273634466</v>
      </c>
      <c r="CC159" s="45">
        <f t="shared" si="136"/>
        <v>0.99576591354144828</v>
      </c>
      <c r="CD159" s="45">
        <f t="shared" si="137"/>
        <v>0.98315901555312002</v>
      </c>
      <c r="CE159" s="39"/>
      <c r="CF159" s="75">
        <f t="shared" si="154"/>
        <v>125.43205098292756</v>
      </c>
      <c r="CG159" s="75">
        <f t="shared" si="155"/>
        <v>30.232947059987548</v>
      </c>
      <c r="CH159" s="75">
        <f t="shared" si="156"/>
        <v>-44.775363349080791</v>
      </c>
      <c r="CI159" s="75">
        <f t="shared" si="157"/>
        <v>-5.4559116903585974</v>
      </c>
      <c r="CJ159" s="75">
        <f t="shared" si="158"/>
        <v>17.032839220604512</v>
      </c>
      <c r="CK159" s="75">
        <f t="shared" si="159"/>
        <v>13.469289053124916</v>
      </c>
      <c r="CL159" s="75">
        <f t="shared" si="160"/>
        <v>18.773754428894449</v>
      </c>
      <c r="CM159" s="75">
        <f t="shared" si="161"/>
        <v>0.97392157755329978</v>
      </c>
      <c r="CN159" s="75">
        <f t="shared" si="162"/>
        <v>-29.56027654387632</v>
      </c>
      <c r="CO159" s="75">
        <f t="shared" si="163"/>
        <v>-424.87510912536254</v>
      </c>
      <c r="CP159" s="75">
        <f t="shared" si="164"/>
        <v>-22.89937130959078</v>
      </c>
      <c r="CQ159" s="75">
        <f t="shared" si="165"/>
        <v>-278.76821888198162</v>
      </c>
      <c r="CR159" s="75">
        <f t="shared" si="166"/>
        <v>28.356164181088786</v>
      </c>
      <c r="CS159" s="75">
        <f t="shared" si="167"/>
        <v>-4.2430755854210567</v>
      </c>
      <c r="CT159" s="75">
        <f t="shared" si="168"/>
        <v>-16.984406349836952</v>
      </c>
      <c r="CU159" s="130"/>
      <c r="CV159" s="45">
        <f t="shared" si="138"/>
        <v>0.99875286406047015</v>
      </c>
      <c r="CW159" s="45">
        <f t="shared" si="139"/>
        <v>1.0000685427540605</v>
      </c>
      <c r="CX159" s="45">
        <f t="shared" si="140"/>
        <v>0.99965350182399049</v>
      </c>
      <c r="CY159" s="45">
        <f t="shared" si="141"/>
        <v>1.0001722423031651</v>
      </c>
      <c r="CZ159" s="45">
        <f t="shared" si="142"/>
        <v>0.99989052731337225</v>
      </c>
      <c r="DA159" s="45">
        <f t="shared" si="143"/>
        <v>0.99983431144843649</v>
      </c>
      <c r="DB159" s="45">
        <f t="shared" si="144"/>
        <v>0.99991342282357432</v>
      </c>
      <c r="DC159" s="45">
        <f t="shared" si="145"/>
        <v>0.99997517484322807</v>
      </c>
      <c r="DD159" s="45">
        <f t="shared" si="146"/>
        <v>0.998703360359948</v>
      </c>
      <c r="DE159" s="45">
        <f t="shared" si="147"/>
        <v>0.998703360359948</v>
      </c>
      <c r="DF159" s="45">
        <f t="shared" si="148"/>
        <v>0.99853788664672838</v>
      </c>
      <c r="DG159" s="45">
        <f t="shared" si="149"/>
        <v>0.99842664934251957</v>
      </c>
      <c r="DH159" s="45">
        <f t="shared" si="150"/>
        <v>0.9999325284523326</v>
      </c>
      <c r="DI159" s="45">
        <f t="shared" si="151"/>
        <v>0.99998504283835254</v>
      </c>
      <c r="DJ159" s="45">
        <f t="shared" si="152"/>
        <v>1.0000416964371737</v>
      </c>
    </row>
    <row r="160" spans="1:114" x14ac:dyDescent="0.2">
      <c r="A160" s="43">
        <v>312</v>
      </c>
      <c r="B160" s="43">
        <f t="shared" si="121"/>
        <v>585.15</v>
      </c>
      <c r="C160" s="44">
        <f t="shared" si="153"/>
        <v>1.708963513628984</v>
      </c>
      <c r="E160" s="40">
        <f>'[4]methanogen M06-L TZVP smd redo'!I160</f>
        <v>1.2386502197019311</v>
      </c>
      <c r="F160" s="40">
        <f>'[4]methanogen M06-L TZVP smd redo'!N160</f>
        <v>1.1726983179149997</v>
      </c>
      <c r="G160" s="40">
        <f>'[4]methanogen M06-L TZVP smd redo'!S160</f>
        <v>1.5223491695746105</v>
      </c>
      <c r="H160" s="40">
        <f>'[4]methanogen M06-L TZVP smd redo'!AB160</f>
        <v>1.2961769563404335</v>
      </c>
      <c r="I160" s="40">
        <f>'[4]methanogen M06-L TZVP smd redo'!AS160</f>
        <v>1.4546035747329267</v>
      </c>
      <c r="J160" s="40">
        <f>'[4]methanogen M06-L TZVP smd redo'!BJ160</f>
        <v>1.5405763283109497</v>
      </c>
      <c r="K160" s="40">
        <f>'[4]methanogen M06-L TZVP smd redo'!EV160</f>
        <v>1.5560414583597471</v>
      </c>
      <c r="L160" s="40">
        <f>'[4]methanogen M06-L TZVP smd redo'!CL160</f>
        <v>1.4793385803184567</v>
      </c>
      <c r="M160" s="40">
        <f>'[4]methanogen M06-L TZVP smd redo'!DG160</f>
        <v>1.4933794842522108</v>
      </c>
      <c r="N160" s="40">
        <f>'[4]methanogen M06-L TZVP smd redo'!EC160</f>
        <v>1.4695947307039603</v>
      </c>
      <c r="AA160" s="40">
        <f t="shared" si="122"/>
        <v>1.655656832972725</v>
      </c>
      <c r="AB160" s="40"/>
      <c r="AC160" s="40">
        <f>EXP('d-beta'!Y161/1000)*'[3]methanogen M06-L TZVP smd redo'!EZ160</f>
        <v>2.9416775964387245</v>
      </c>
      <c r="AD160" s="40">
        <f>'[3]methanogen M06-L TZVP smd redo'!ET160</f>
        <v>1.7484500000000001</v>
      </c>
      <c r="AE160" s="40">
        <f>'[3]methanogen M06-L TZVP smd redo'!ER160</f>
        <v>1.0709500000000001</v>
      </c>
      <c r="AF160" s="40">
        <f>'[3]methanogen M06-L TZVP smd redo'!K160</f>
        <v>1.06134</v>
      </c>
      <c r="AG160" s="40">
        <f>'[3]methanogen M06-L TZVP smd redo'!J160</f>
        <v>2.6151300000000002</v>
      </c>
      <c r="AH160" s="40">
        <f>'[3]methanogen M06-L TZVP smd redo'!O160</f>
        <v>1.0580499999999999</v>
      </c>
      <c r="AI160" s="40">
        <f>'[3]methanogen M06-L TZVP smd redo'!N160</f>
        <v>2.5455899999999998</v>
      </c>
      <c r="AJ160" s="40">
        <f>'[3]methanogen M06-L TZVP smd redo'!S160</f>
        <v>1.0592900000000001</v>
      </c>
      <c r="AK160" s="40">
        <f>'[3]methanogen M06-L TZVP smd redo'!R160</f>
        <v>2.6578499999999998</v>
      </c>
      <c r="AL160" s="40">
        <f>'[3]methanogen M06-L TZVP smd redo'!Y160</f>
        <v>1.0521400000000001</v>
      </c>
      <c r="AM160" s="40">
        <f>'[3]methanogen M06-L TZVP smd redo'!W160</f>
        <v>2.6905399999999999</v>
      </c>
      <c r="AN160" s="40">
        <f>'[3]methanogen M06-L TZVP smd redo'!V160</f>
        <v>2.6811199999999999</v>
      </c>
      <c r="AO160" s="40">
        <f>'[3]methanogen M06-L TZVP smd redo'!AK160</f>
        <v>1.04932</v>
      </c>
      <c r="AP160" s="40">
        <f>PRODUCT('[3]methanogen M06-L TZVP smd redo'!AD160:AF160)^(1/3)</f>
        <v>2.652466972431768</v>
      </c>
      <c r="AQ160" s="40">
        <f>'[3]methanogen M06-L TZVP smd redo'!BA160</f>
        <v>1.0430900000000001</v>
      </c>
      <c r="AR160" s="40">
        <f>PRODUCT('[3]methanogen M06-L TZVP smd redo'!AT160:AV160)^(1/3)</f>
        <v>2.6188111117715422</v>
      </c>
      <c r="AS160" s="41">
        <f>'[3]methanogen M06-L TZVP smd redo'!FO160</f>
        <v>1.04582</v>
      </c>
      <c r="AT160" s="40">
        <f>'[3]methanogen M06-L TZVP smd redo'!FK160</f>
        <v>2.6096300000000001</v>
      </c>
      <c r="AU160" s="40">
        <f>'[3]methanogen M06-L TZVP smd redo'!CD160</f>
        <v>2.5893099999999998</v>
      </c>
      <c r="AV160" s="40">
        <f>'[3]methanogen M06-L TZVP smd redo'!CG160</f>
        <v>1.9855799999999999</v>
      </c>
      <c r="AW160" s="40">
        <f>'[3]methanogen M06-L TZVP smd redo'!CK160</f>
        <v>1.04817</v>
      </c>
      <c r="AX160" s="40">
        <f>PRODUCT('[3]methanogen M06-L TZVP smd redo'!CN160:CP160)^(1/3)</f>
        <v>2.5999293087728894</v>
      </c>
      <c r="AY160" s="40">
        <f>'[3]methanogen M06-L TZVP smd redo'!DH160</f>
        <v>1.04837</v>
      </c>
      <c r="AZ160" s="40">
        <f>PRODUCT('[3]methanogen M06-L TZVP smd redo'!DJ160:DL160)^(1/3)</f>
        <v>2.6104013257147982</v>
      </c>
      <c r="BA160" s="40">
        <f>'[3]methanogen M06-L TZVP smd redo'!EI160</f>
        <v>1.0507599999999999</v>
      </c>
      <c r="BB160" s="40">
        <f>PRODUCT('[3]methanogen M06-L TZVP smd redo'!EJ160:EL160)^(1/3)</f>
        <v>2.6741666971449569</v>
      </c>
      <c r="BC160" s="40"/>
      <c r="BD160" s="44">
        <f>'[4]methanogen M06-L TZVP smd redo'!H160</f>
        <v>2.7789799999999998</v>
      </c>
      <c r="BE160" s="44">
        <f>'[4]methanogen M06-L TZVP smd redo'!M160</f>
        <v>2.69652</v>
      </c>
      <c r="BF160" s="44">
        <f>'[4]methanogen M06-L TZVP smd redo'!R160</f>
        <v>2.8197199999999998</v>
      </c>
      <c r="BG160" s="44">
        <f>'[4]methanogen M06-L TZVP smd redo'!Y160</f>
        <v>2.82457</v>
      </c>
      <c r="BH160" s="44">
        <f>'[4]methanogen M06-L TZVP smd redo'!Z160</f>
        <v>2.8346499999999999</v>
      </c>
      <c r="BI160" s="44">
        <f>PRODUCT('[4]methanogen M06-L TZVP smd redo'!AL160:AN160)^(1/3)</f>
        <v>2.7873352222132621</v>
      </c>
      <c r="BJ160" s="133">
        <f>PRODUCT('[4]methanogen M06-L TZVP smd redo'!BC160:BE160)^(1/3)</f>
        <v>2.7358640066594537</v>
      </c>
      <c r="BK160" s="133">
        <f>'[4]methanogen M06-L TZVP smd redo'!ER160</f>
        <v>2.7334499999999999</v>
      </c>
      <c r="BL160" s="40">
        <f>PRODUCT('[4]methanogen M06-L TZVP smd redo'!DZ160:EB160)^(1/3)</f>
        <v>2.8140368237989186</v>
      </c>
      <c r="BM160" s="40">
        <f>PRODUCT('[4]methanogen M06-L TZVP smd redo'!CI160:CK160)^(1/3)</f>
        <v>2.7291993495940856</v>
      </c>
      <c r="BN160" s="40">
        <f>PRODUCT('[4]methanogen M06-L TZVP smd redo'!DD160:DF160)^(1/3)</f>
        <v>2.7407533193531344</v>
      </c>
      <c r="BO160" s="40"/>
      <c r="BP160" s="45">
        <f t="shared" si="123"/>
        <v>1.1336496203304998</v>
      </c>
      <c r="BQ160" s="45">
        <f t="shared" si="124"/>
        <v>1.0305801551629508</v>
      </c>
      <c r="BR160" s="45">
        <f t="shared" si="125"/>
        <v>0.95630771849687213</v>
      </c>
      <c r="BS160" s="45">
        <f t="shared" si="126"/>
        <v>0.99473303582452854</v>
      </c>
      <c r="BT160" s="45">
        <f t="shared" si="127"/>
        <v>1.016974914753586</v>
      </c>
      <c r="BU160" s="45">
        <f t="shared" si="128"/>
        <v>1.0133585574817126</v>
      </c>
      <c r="BV160" s="45">
        <f t="shared" si="129"/>
        <v>1.0188135139131627</v>
      </c>
      <c r="BW160" s="45">
        <f t="shared" si="130"/>
        <v>1.0008831354732861</v>
      </c>
      <c r="BX160" s="45">
        <f t="shared" si="131"/>
        <v>0.97106114909526042</v>
      </c>
      <c r="BY160" s="45">
        <f t="shared" si="132"/>
        <v>0.65571594986139492</v>
      </c>
      <c r="BZ160" s="45">
        <f t="shared" si="133"/>
        <v>0.97739109443634742</v>
      </c>
      <c r="CA160" s="45">
        <f t="shared" si="134"/>
        <v>0.75770130867584928</v>
      </c>
      <c r="CB160" s="45">
        <f t="shared" si="135"/>
        <v>1.0285733563324719</v>
      </c>
      <c r="CC160" s="45">
        <f t="shared" si="136"/>
        <v>0.99578438173276551</v>
      </c>
      <c r="CD160" s="45">
        <f t="shared" si="137"/>
        <v>0.98328801556091994</v>
      </c>
      <c r="CE160" s="39"/>
      <c r="CF160" s="75">
        <f t="shared" si="154"/>
        <v>125.44218078153577</v>
      </c>
      <c r="CG160" s="75">
        <f t="shared" si="155"/>
        <v>30.121901111371702</v>
      </c>
      <c r="CH160" s="75">
        <f t="shared" si="156"/>
        <v>-44.67553645052012</v>
      </c>
      <c r="CI160" s="75">
        <f t="shared" si="157"/>
        <v>-5.280883527950647</v>
      </c>
      <c r="CJ160" s="75">
        <f t="shared" si="158"/>
        <v>16.832450836536502</v>
      </c>
      <c r="CK160" s="75">
        <f t="shared" si="159"/>
        <v>13.270118691903701</v>
      </c>
      <c r="CL160" s="75">
        <f t="shared" si="160"/>
        <v>18.638728575005814</v>
      </c>
      <c r="CM160" s="75">
        <f t="shared" si="161"/>
        <v>0.88274573859616456</v>
      </c>
      <c r="CN160" s="75">
        <f t="shared" si="162"/>
        <v>-29.365837292359554</v>
      </c>
      <c r="CO160" s="75">
        <f t="shared" si="163"/>
        <v>-422.02758707109865</v>
      </c>
      <c r="CP160" s="75">
        <f t="shared" si="164"/>
        <v>-22.868405670764695</v>
      </c>
      <c r="CQ160" s="75">
        <f t="shared" si="165"/>
        <v>-277.46602287743553</v>
      </c>
      <c r="CR160" s="75">
        <f t="shared" si="166"/>
        <v>28.172751177065479</v>
      </c>
      <c r="CS160" s="75">
        <f t="shared" si="167"/>
        <v>-4.2245290376772351</v>
      </c>
      <c r="CT160" s="75">
        <f t="shared" si="168"/>
        <v>-16.853205248618494</v>
      </c>
      <c r="CU160" s="130"/>
      <c r="CV160" s="45">
        <f t="shared" si="138"/>
        <v>0.99876288213661135</v>
      </c>
      <c r="CW160" s="45">
        <f t="shared" si="139"/>
        <v>1.000065874650695</v>
      </c>
      <c r="CX160" s="45">
        <f t="shared" si="140"/>
        <v>0.99965088062992324</v>
      </c>
      <c r="CY160" s="45">
        <f t="shared" si="141"/>
        <v>1.0001708356643324</v>
      </c>
      <c r="CZ160" s="45">
        <f t="shared" si="142"/>
        <v>0.9998968291559176</v>
      </c>
      <c r="DA160" s="45">
        <f t="shared" si="143"/>
        <v>0.99984180349480967</v>
      </c>
      <c r="DB160" s="45">
        <f t="shared" si="144"/>
        <v>0.9999141594902794</v>
      </c>
      <c r="DC160" s="45">
        <f t="shared" si="145"/>
        <v>0.9999845588969476</v>
      </c>
      <c r="DD160" s="45">
        <f t="shared" si="146"/>
        <v>0.99870550094350652</v>
      </c>
      <c r="DE160" s="45">
        <f t="shared" si="147"/>
        <v>0.99870550094350674</v>
      </c>
      <c r="DF160" s="45">
        <f t="shared" si="148"/>
        <v>0.99854750922354263</v>
      </c>
      <c r="DG160" s="45">
        <f t="shared" si="149"/>
        <v>0.99844637604492492</v>
      </c>
      <c r="DH160" s="45">
        <f t="shared" si="150"/>
        <v>0.99992912758675512</v>
      </c>
      <c r="DI160" s="45">
        <f t="shared" si="151"/>
        <v>0.99998598003319705</v>
      </c>
      <c r="DJ160" s="45">
        <f t="shared" si="152"/>
        <v>1.0000387195878684</v>
      </c>
    </row>
    <row r="161" spans="1:114" x14ac:dyDescent="0.2">
      <c r="A161" s="43">
        <v>314</v>
      </c>
      <c r="B161" s="43">
        <f t="shared" si="121"/>
        <v>587.15</v>
      </c>
      <c r="C161" s="44">
        <f t="shared" si="153"/>
        <v>1.7031422975389594</v>
      </c>
      <c r="E161" s="40">
        <f>'[4]methanogen M06-L TZVP smd redo'!I161</f>
        <v>1.2356731771334672</v>
      </c>
      <c r="F161" s="40">
        <f>'[4]methanogen M06-L TZVP smd redo'!N161</f>
        <v>1.1601360034709796</v>
      </c>
      <c r="G161" s="40">
        <f>'[4]methanogen M06-L TZVP smd redo'!S161</f>
        <v>1.5116483864368035</v>
      </c>
      <c r="H161" s="40">
        <f>'[4]methanogen M06-L TZVP smd redo'!AB161</f>
        <v>1.2790033013958535</v>
      </c>
      <c r="I161" s="40">
        <f>'[4]methanogen M06-L TZVP smd redo'!AS161</f>
        <v>1.4378578251774687</v>
      </c>
      <c r="J161" s="40">
        <f>'[4]methanogen M06-L TZVP smd redo'!BJ161</f>
        <v>1.5253299799249387</v>
      </c>
      <c r="K161" s="40">
        <f>'[4]methanogen M06-L TZVP smd redo'!EV161</f>
        <v>1.5518807132464119</v>
      </c>
      <c r="L161" s="40">
        <f>'[4]methanogen M06-L TZVP smd redo'!CL161</f>
        <v>1.4718370420485627</v>
      </c>
      <c r="M161" s="40">
        <f>'[4]methanogen M06-L TZVP smd redo'!DG161</f>
        <v>1.4848580347011087</v>
      </c>
      <c r="N161" s="40">
        <f>'[4]methanogen M06-L TZVP smd redo'!EC161</f>
        <v>1.4566462028917648</v>
      </c>
      <c r="AA161" s="40">
        <f t="shared" si="122"/>
        <v>1.6436841869688517</v>
      </c>
      <c r="AB161" s="40"/>
      <c r="AC161" s="40">
        <f>EXP('d-beta'!Y162/1000)*'[3]methanogen M06-L TZVP smd redo'!EZ161</f>
        <v>2.9269706351668194</v>
      </c>
      <c r="AD161" s="40">
        <f>'[3]methanogen M06-L TZVP smd redo'!ET161</f>
        <v>1.74427</v>
      </c>
      <c r="AE161" s="40">
        <f>'[3]methanogen M06-L TZVP smd redo'!ER161</f>
        <v>1.07056</v>
      </c>
      <c r="AF161" s="40">
        <f>'[3]methanogen M06-L TZVP smd redo'!K161</f>
        <v>1.06098</v>
      </c>
      <c r="AG161" s="40">
        <f>'[3]methanogen M06-L TZVP smd redo'!J161</f>
        <v>2.6019800000000002</v>
      </c>
      <c r="AH161" s="40">
        <f>'[3]methanogen M06-L TZVP smd redo'!O161</f>
        <v>1.0577099999999999</v>
      </c>
      <c r="AI161" s="40">
        <f>'[3]methanogen M06-L TZVP smd redo'!N161</f>
        <v>2.5330400000000002</v>
      </c>
      <c r="AJ161" s="40">
        <f>'[3]methanogen M06-L TZVP smd redo'!S161</f>
        <v>1.05894</v>
      </c>
      <c r="AK161" s="40">
        <f>'[3]methanogen M06-L TZVP smd redo'!R161</f>
        <v>2.6444999999999999</v>
      </c>
      <c r="AL161" s="40">
        <f>'[3]methanogen M06-L TZVP smd redo'!Y161</f>
        <v>1.0518400000000001</v>
      </c>
      <c r="AM161" s="40">
        <f>'[3]methanogen M06-L TZVP smd redo'!W161</f>
        <v>2.6764600000000001</v>
      </c>
      <c r="AN161" s="40">
        <f>'[3]methanogen M06-L TZVP smd redo'!V161</f>
        <v>2.66709</v>
      </c>
      <c r="AO161" s="40">
        <f>'[3]methanogen M06-L TZVP smd redo'!AK161</f>
        <v>1.04905</v>
      </c>
      <c r="AP161" s="40">
        <f>PRODUCT('[3]methanogen M06-L TZVP smd redo'!AD161:AF161)^(1/3)</f>
        <v>2.6390303440673999</v>
      </c>
      <c r="AQ161" s="40">
        <f>'[3]methanogen M06-L TZVP smd redo'!BA161</f>
        <v>1.0428599999999999</v>
      </c>
      <c r="AR161" s="40">
        <f>PRODUCT('[3]methanogen M06-L TZVP smd redo'!AT161:AV161)^(1/3)</f>
        <v>2.605797858759781</v>
      </c>
      <c r="AS161" s="41">
        <f>'[3]methanogen M06-L TZVP smd redo'!FO161</f>
        <v>1.04558</v>
      </c>
      <c r="AT161" s="40">
        <f>'[3]methanogen M06-L TZVP smd redo'!FK161</f>
        <v>2.5968900000000001</v>
      </c>
      <c r="AU161" s="40">
        <f>'[3]methanogen M06-L TZVP smd redo'!CD161</f>
        <v>2.5763500000000001</v>
      </c>
      <c r="AV161" s="40">
        <f>'[3]methanogen M06-L TZVP smd redo'!CG161</f>
        <v>1.97844</v>
      </c>
      <c r="AW161" s="40">
        <f>'[3]methanogen M06-L TZVP smd redo'!CK161</f>
        <v>1.0479000000000001</v>
      </c>
      <c r="AX161" s="40">
        <f>PRODUCT('[3]methanogen M06-L TZVP smd redo'!CN161:CP161)^(1/3)</f>
        <v>2.5871247456376127</v>
      </c>
      <c r="AY161" s="40">
        <f>'[3]methanogen M06-L TZVP smd redo'!DH161</f>
        <v>1.0481</v>
      </c>
      <c r="AZ161" s="40">
        <f>PRODUCT('[3]methanogen M06-L TZVP smd redo'!DJ161:DL161)^(1/3)</f>
        <v>2.5975014928012565</v>
      </c>
      <c r="BA161" s="40">
        <f>'[3]methanogen M06-L TZVP smd redo'!EI161</f>
        <v>1.0504800000000001</v>
      </c>
      <c r="BB161" s="40">
        <f>PRODUCT('[3]methanogen M06-L TZVP smd redo'!EJ161:EL161)^(1/3)</f>
        <v>2.6605122045264773</v>
      </c>
      <c r="BC161" s="40"/>
      <c r="BD161" s="44">
        <f>'[4]methanogen M06-L TZVP smd redo'!H161</f>
        <v>2.7640600000000002</v>
      </c>
      <c r="BE161" s="44">
        <f>'[4]methanogen M06-L TZVP smd redo'!M161</f>
        <v>2.6823299999999999</v>
      </c>
      <c r="BF161" s="44">
        <f>'[4]methanogen M06-L TZVP smd redo'!R161</f>
        <v>2.8046000000000002</v>
      </c>
      <c r="BG161" s="44">
        <f>'[4]methanogen M06-L TZVP smd redo'!Y161</f>
        <v>2.8089400000000002</v>
      </c>
      <c r="BH161" s="44">
        <f>'[4]methanogen M06-L TZVP smd redo'!Z161</f>
        <v>2.8189600000000001</v>
      </c>
      <c r="BI161" s="44">
        <f>PRODUCT('[4]methanogen M06-L TZVP smd redo'!AL161:AN161)^(1/3)</f>
        <v>2.7724554555736494</v>
      </c>
      <c r="BJ161" s="133">
        <f>PRODUCT('[4]methanogen M06-L TZVP smd redo'!BC161:BE161)^(1/3)</f>
        <v>2.7216274122922024</v>
      </c>
      <c r="BK161" s="133">
        <f>'[4]methanogen M06-L TZVP smd redo'!ER161</f>
        <v>2.7194699999999998</v>
      </c>
      <c r="BL161" s="40">
        <f>PRODUCT('[4]methanogen M06-L TZVP smd redo'!DZ161:EB161)^(1/3)</f>
        <v>2.7988859170654683</v>
      </c>
      <c r="BM161" s="40">
        <f>PRODUCT('[4]methanogen M06-L TZVP smd redo'!CI161:CK161)^(1/3)</f>
        <v>2.7150382418536667</v>
      </c>
      <c r="BN161" s="40">
        <f>PRODUCT('[4]methanogen M06-L TZVP smd redo'!DD161:DF161)^(1/3)</f>
        <v>2.7264837534649908</v>
      </c>
      <c r="BO161" s="40"/>
      <c r="BP161" s="45">
        <f t="shared" si="123"/>
        <v>1.1336576207405735</v>
      </c>
      <c r="BQ161" s="45">
        <f t="shared" si="124"/>
        <v>1.0304697781406464</v>
      </c>
      <c r="BR161" s="45">
        <f t="shared" si="125"/>
        <v>0.95640376524281523</v>
      </c>
      <c r="BS161" s="45">
        <f t="shared" si="126"/>
        <v>0.99490592275165313</v>
      </c>
      <c r="BT161" s="45">
        <f t="shared" si="127"/>
        <v>1.0167737751504211</v>
      </c>
      <c r="BU161" s="45">
        <f t="shared" si="128"/>
        <v>1.0131596503572324</v>
      </c>
      <c r="BV161" s="45">
        <f t="shared" si="129"/>
        <v>1.018675606753475</v>
      </c>
      <c r="BW161" s="45">
        <f t="shared" si="130"/>
        <v>1.0007933208648019</v>
      </c>
      <c r="BX161" s="45">
        <f t="shared" si="131"/>
        <v>0.97125608556964549</v>
      </c>
      <c r="BY161" s="45">
        <f t="shared" si="132"/>
        <v>0.65757092490405622</v>
      </c>
      <c r="BZ161" s="45">
        <f t="shared" si="133"/>
        <v>0.97743968385572955</v>
      </c>
      <c r="CA161" s="45">
        <f t="shared" si="134"/>
        <v>0.75869045747884689</v>
      </c>
      <c r="CB161" s="45">
        <f t="shared" si="135"/>
        <v>1.0283868778012482</v>
      </c>
      <c r="CC161" s="45">
        <f t="shared" si="136"/>
        <v>0.99580209799644748</v>
      </c>
      <c r="CD161" s="45">
        <f t="shared" si="137"/>
        <v>0.9834184163297417</v>
      </c>
      <c r="CE161" s="39"/>
      <c r="CF161" s="75">
        <f t="shared" si="154"/>
        <v>125.44923797248796</v>
      </c>
      <c r="CG161" s="75">
        <f t="shared" si="155"/>
        <v>30.014793543887475</v>
      </c>
      <c r="CH161" s="75">
        <f t="shared" si="156"/>
        <v>-44.575106514442112</v>
      </c>
      <c r="CI161" s="75">
        <f t="shared" si="157"/>
        <v>-5.1070962920157106</v>
      </c>
      <c r="CJ161" s="75">
        <f t="shared" si="158"/>
        <v>16.634649008985996</v>
      </c>
      <c r="CK161" s="75">
        <f t="shared" si="159"/>
        <v>13.073814385976958</v>
      </c>
      <c r="CL161" s="75">
        <f t="shared" si="160"/>
        <v>18.503358860881288</v>
      </c>
      <c r="CM161" s="75">
        <f t="shared" si="161"/>
        <v>0.79300635213326753</v>
      </c>
      <c r="CN161" s="75">
        <f t="shared" si="162"/>
        <v>-29.165111611136624</v>
      </c>
      <c r="CO161" s="75">
        <f t="shared" si="163"/>
        <v>-419.20265017131834</v>
      </c>
      <c r="CP161" s="75">
        <f t="shared" si="164"/>
        <v>-22.818693521834255</v>
      </c>
      <c r="CQ161" s="75">
        <f t="shared" si="165"/>
        <v>-276.1614141801719</v>
      </c>
      <c r="CR161" s="75">
        <f t="shared" si="166"/>
        <v>27.991436508322565</v>
      </c>
      <c r="CS161" s="75">
        <f t="shared" si="167"/>
        <v>-4.2067379310767894</v>
      </c>
      <c r="CT161" s="75">
        <f t="shared" si="168"/>
        <v>-16.720596978366903</v>
      </c>
      <c r="CU161" s="130"/>
      <c r="CV161" s="45">
        <f t="shared" si="138"/>
        <v>0.99876585182666078</v>
      </c>
      <c r="CW161" s="45">
        <f t="shared" si="139"/>
        <v>1.0000754496418167</v>
      </c>
      <c r="CX161" s="45">
        <f t="shared" si="140"/>
        <v>0.99964901817813878</v>
      </c>
      <c r="CY161" s="45">
        <f t="shared" si="141"/>
        <v>1.0001785376722734</v>
      </c>
      <c r="CZ161" s="45">
        <f t="shared" si="142"/>
        <v>0.99989516565786796</v>
      </c>
      <c r="DA161" s="45">
        <f t="shared" si="143"/>
        <v>0.9998413735584889</v>
      </c>
      <c r="DB161" s="45">
        <f t="shared" si="144"/>
        <v>0.99991266106594723</v>
      </c>
      <c r="DC161" s="45">
        <f t="shared" si="145"/>
        <v>0.9999734904064056</v>
      </c>
      <c r="DD161" s="45">
        <f t="shared" si="146"/>
        <v>0.99872263045846488</v>
      </c>
      <c r="DE161" s="45">
        <f t="shared" si="147"/>
        <v>0.99872263045846466</v>
      </c>
      <c r="DF161" s="45">
        <f t="shared" si="148"/>
        <v>0.99856420664153844</v>
      </c>
      <c r="DG161" s="45">
        <f t="shared" si="149"/>
        <v>0.99845052388884592</v>
      </c>
      <c r="DH161" s="45">
        <f t="shared" si="150"/>
        <v>0.99993142082883268</v>
      </c>
      <c r="DI161" s="45">
        <f t="shared" si="151"/>
        <v>0.99998699831300686</v>
      </c>
      <c r="DJ161" s="45">
        <f t="shared" si="152"/>
        <v>1.000046932726935</v>
      </c>
    </row>
    <row r="162" spans="1:114" x14ac:dyDescent="0.2">
      <c r="A162" s="43">
        <v>316</v>
      </c>
      <c r="B162" s="43">
        <f t="shared" si="121"/>
        <v>589.15</v>
      </c>
      <c r="C162" s="44">
        <f t="shared" si="153"/>
        <v>1.6973606042603753</v>
      </c>
      <c r="E162" s="40">
        <f>'[4]methanogen M06-L TZVP smd redo'!I162</f>
        <v>1.2195794910541125</v>
      </c>
      <c r="F162" s="40">
        <f>'[4]methanogen M06-L TZVP smd redo'!N162</f>
        <v>1.1576902589709448</v>
      </c>
      <c r="G162" s="40">
        <f>'[4]methanogen M06-L TZVP smd redo'!S162</f>
        <v>1.4989146853967572</v>
      </c>
      <c r="H162" s="40">
        <f>'[4]methanogen M06-L TZVP smd redo'!AB162</f>
        <v>1.2717072196324342</v>
      </c>
      <c r="I162" s="40">
        <f>'[4]methanogen M06-L TZVP smd redo'!AS162</f>
        <v>1.4249241205279706</v>
      </c>
      <c r="J162" s="40">
        <f>'[4]methanogen M06-L TZVP smd redo'!BJ162</f>
        <v>1.5195263620753074</v>
      </c>
      <c r="K162" s="40">
        <f>'[4]methanogen M06-L TZVP smd redo'!EV162</f>
        <v>1.5365755840395234</v>
      </c>
      <c r="L162" s="40">
        <f>'[4]methanogen M06-L TZVP smd redo'!CL162</f>
        <v>1.4554034045697328</v>
      </c>
      <c r="M162" s="40">
        <f>'[4]methanogen M06-L TZVP smd redo'!DG162</f>
        <v>1.4685846069857345</v>
      </c>
      <c r="N162" s="40">
        <f>'[4]methanogen M06-L TZVP smd redo'!EC162</f>
        <v>1.4472573525352583</v>
      </c>
      <c r="AA162" s="40">
        <f t="shared" si="122"/>
        <v>1.6318239108394552</v>
      </c>
      <c r="AB162" s="40"/>
      <c r="AC162" s="40">
        <f>EXP('d-beta'!Y163/1000)*'[3]methanogen M06-L TZVP smd redo'!EZ162</f>
        <v>2.9124556291214407</v>
      </c>
      <c r="AD162" s="40">
        <f>'[3]methanogen M06-L TZVP smd redo'!ET162</f>
        <v>1.74014</v>
      </c>
      <c r="AE162" s="40">
        <f>'[3]methanogen M06-L TZVP smd redo'!ER162</f>
        <v>1.0701799999999999</v>
      </c>
      <c r="AF162" s="40">
        <f>'[3]methanogen M06-L TZVP smd redo'!K162</f>
        <v>1.06063</v>
      </c>
      <c r="AG162" s="40">
        <f>'[3]methanogen M06-L TZVP smd redo'!J162</f>
        <v>2.589</v>
      </c>
      <c r="AH162" s="40">
        <f>'[3]methanogen M06-L TZVP smd redo'!O162</f>
        <v>1.0573600000000001</v>
      </c>
      <c r="AI162" s="40">
        <f>'[3]methanogen M06-L TZVP smd redo'!N162</f>
        <v>2.5206499999999998</v>
      </c>
      <c r="AJ162" s="40">
        <f>'[3]methanogen M06-L TZVP smd redo'!S162</f>
        <v>1.0586</v>
      </c>
      <c r="AK162" s="40">
        <f>'[3]methanogen M06-L TZVP smd redo'!R162</f>
        <v>2.63131</v>
      </c>
      <c r="AL162" s="40">
        <f>'[3]methanogen M06-L TZVP smd redo'!Y162</f>
        <v>1.0515300000000001</v>
      </c>
      <c r="AM162" s="40">
        <f>'[3]methanogen M06-L TZVP smd redo'!W162</f>
        <v>2.6625700000000001</v>
      </c>
      <c r="AN162" s="40">
        <f>'[3]methanogen M06-L TZVP smd redo'!V162</f>
        <v>2.6532499999999999</v>
      </c>
      <c r="AO162" s="40">
        <f>'[3]methanogen M06-L TZVP smd redo'!AK162</f>
        <v>1.04878</v>
      </c>
      <c r="AP162" s="40">
        <f>PRODUCT('[3]methanogen M06-L TZVP smd redo'!AD162:AF162)^(1/3)</f>
        <v>2.625763630589808</v>
      </c>
      <c r="AQ162" s="40">
        <f>'[3]methanogen M06-L TZVP smd redo'!BA162</f>
        <v>1.0426200000000001</v>
      </c>
      <c r="AR162" s="40">
        <f>PRODUCT('[3]methanogen M06-L TZVP smd redo'!AT162:AV162)^(1/3)</f>
        <v>2.592951253047548</v>
      </c>
      <c r="AS162" s="41">
        <f>'[3]methanogen M06-L TZVP smd redo'!FO162</f>
        <v>1.04535</v>
      </c>
      <c r="AT162" s="40">
        <f>'[3]methanogen M06-L TZVP smd redo'!FK162</f>
        <v>2.58432</v>
      </c>
      <c r="AU162" s="40">
        <f>'[3]methanogen M06-L TZVP smd redo'!CD162</f>
        <v>2.5635500000000002</v>
      </c>
      <c r="AV162" s="40">
        <f>'[3]methanogen M06-L TZVP smd redo'!CG162</f>
        <v>1.9713799999999999</v>
      </c>
      <c r="AW162" s="40">
        <f>'[3]methanogen M06-L TZVP smd redo'!CK162</f>
        <v>1.0476399999999999</v>
      </c>
      <c r="AX162" s="40">
        <f>PRODUCT('[3]methanogen M06-L TZVP smd redo'!CN162:CP162)^(1/3)</f>
        <v>2.5744801116803231</v>
      </c>
      <c r="AY162" s="40">
        <f>'[3]methanogen M06-L TZVP smd redo'!DH162</f>
        <v>1.0478400000000001</v>
      </c>
      <c r="AZ162" s="40">
        <f>PRODUCT('[3]methanogen M06-L TZVP smd redo'!DJ162:DL162)^(1/3)</f>
        <v>2.5847614857902159</v>
      </c>
      <c r="BA162" s="40">
        <f>'[3]methanogen M06-L TZVP smd redo'!EI162</f>
        <v>1.0502</v>
      </c>
      <c r="BB162" s="40">
        <f>PRODUCT('[3]methanogen M06-L TZVP smd redo'!EJ162:EL162)^(1/3)</f>
        <v>2.6470243576201971</v>
      </c>
      <c r="BC162" s="40"/>
      <c r="BD162" s="44">
        <f>'[4]methanogen M06-L TZVP smd redo'!H162</f>
        <v>2.74932</v>
      </c>
      <c r="BE162" s="44">
        <f>'[4]methanogen M06-L TZVP smd redo'!M162</f>
        <v>2.66832</v>
      </c>
      <c r="BF162" s="44">
        <f>'[4]methanogen M06-L TZVP smd redo'!R162</f>
        <v>2.7896800000000002</v>
      </c>
      <c r="BG162" s="44">
        <f>'[4]methanogen M06-L TZVP smd redo'!Y162</f>
        <v>2.79352</v>
      </c>
      <c r="BH162" s="44">
        <f>'[4]methanogen M06-L TZVP smd redo'!Z162</f>
        <v>2.80349</v>
      </c>
      <c r="BI162" s="44">
        <f>PRODUCT('[4]methanogen M06-L TZVP smd redo'!AL162:AN162)^(1/3)</f>
        <v>2.757772405471616</v>
      </c>
      <c r="BJ162" s="133">
        <f>PRODUCT('[4]methanogen M06-L TZVP smd redo'!BC162:BE162)^(1/3)</f>
        <v>2.7075708184997955</v>
      </c>
      <c r="BK162" s="133">
        <f>'[4]methanogen M06-L TZVP smd redo'!ER162</f>
        <v>2.70567</v>
      </c>
      <c r="BL162" s="40">
        <f>PRODUCT('[4]methanogen M06-L TZVP smd redo'!DZ162:EB162)^(1/3)</f>
        <v>2.7839282182949248</v>
      </c>
      <c r="BM162" s="40">
        <f>PRODUCT('[4]methanogen M06-L TZVP smd redo'!CI162:CK162)^(1/3)</f>
        <v>2.7010537539754846</v>
      </c>
      <c r="BN162" s="40">
        <f>PRODUCT('[4]methanogen M06-L TZVP smd redo'!DD162:DF162)^(1/3)</f>
        <v>2.7123940140153087</v>
      </c>
      <c r="BO162" s="40"/>
      <c r="BP162" s="45">
        <f t="shared" si="123"/>
        <v>1.1336809702665325</v>
      </c>
      <c r="BQ162" s="45">
        <f t="shared" si="124"/>
        <v>1.0303561791689153</v>
      </c>
      <c r="BR162" s="45">
        <f t="shared" si="125"/>
        <v>0.95649680250064517</v>
      </c>
      <c r="BS162" s="45">
        <f t="shared" si="126"/>
        <v>0.99507399705367239</v>
      </c>
      <c r="BT162" s="45">
        <f t="shared" si="127"/>
        <v>1.0165777257172046</v>
      </c>
      <c r="BU162" s="45">
        <f t="shared" si="128"/>
        <v>1.0129624890210149</v>
      </c>
      <c r="BV162" s="45">
        <f t="shared" si="129"/>
        <v>1.0185411907340751</v>
      </c>
      <c r="BW162" s="45">
        <f t="shared" si="130"/>
        <v>1.0007025315355516</v>
      </c>
      <c r="BX162" s="45">
        <f t="shared" si="131"/>
        <v>0.97145323104899917</v>
      </c>
      <c r="BY162" s="45">
        <f t="shared" si="132"/>
        <v>0.65942330965949769</v>
      </c>
      <c r="BZ162" s="45">
        <f t="shared" si="133"/>
        <v>0.97747360375049097</v>
      </c>
      <c r="CA162" s="45">
        <f t="shared" si="134"/>
        <v>0.75966404461741466</v>
      </c>
      <c r="CB162" s="45">
        <f t="shared" si="135"/>
        <v>1.0282014414077032</v>
      </c>
      <c r="CC162" s="45">
        <f t="shared" si="136"/>
        <v>0.99581909561028836</v>
      </c>
      <c r="CD162" s="45">
        <f t="shared" si="137"/>
        <v>0.98354527321896712</v>
      </c>
      <c r="CE162" s="39"/>
      <c r="CF162" s="75">
        <f t="shared" si="154"/>
        <v>125.46983438984918</v>
      </c>
      <c r="CG162" s="75">
        <f t="shared" si="155"/>
        <v>29.904547483133758</v>
      </c>
      <c r="CH162" s="75">
        <f t="shared" si="156"/>
        <v>-44.477833023627007</v>
      </c>
      <c r="CI162" s="75">
        <f t="shared" si="157"/>
        <v>-4.9381756906104881</v>
      </c>
      <c r="CJ162" s="75">
        <f t="shared" si="158"/>
        <v>16.441815223248167</v>
      </c>
      <c r="CK162" s="75">
        <f t="shared" si="159"/>
        <v>12.879194986674287</v>
      </c>
      <c r="CL162" s="75">
        <f t="shared" si="160"/>
        <v>18.371398413902128</v>
      </c>
      <c r="CM162" s="75">
        <f t="shared" si="161"/>
        <v>0.70228487578974497</v>
      </c>
      <c r="CN162" s="75">
        <f t="shared" si="162"/>
        <v>-28.962152292062001</v>
      </c>
      <c r="CO162" s="75">
        <f t="shared" si="163"/>
        <v>-416.3895991672066</v>
      </c>
      <c r="CP162" s="75">
        <f t="shared" si="164"/>
        <v>-22.783991323041217</v>
      </c>
      <c r="CQ162" s="75">
        <f t="shared" si="165"/>
        <v>-274.87898998917478</v>
      </c>
      <c r="CR162" s="75">
        <f t="shared" si="166"/>
        <v>27.811102513117515</v>
      </c>
      <c r="CS162" s="75">
        <f t="shared" si="167"/>
        <v>-4.1896688077958553</v>
      </c>
      <c r="CT162" s="75">
        <f t="shared" si="168"/>
        <v>-16.5916094529994</v>
      </c>
      <c r="CU162" s="130"/>
      <c r="CV162" s="45">
        <f t="shared" si="138"/>
        <v>0.99878190607131934</v>
      </c>
      <c r="CW162" s="45">
        <f t="shared" si="139"/>
        <v>1.0000618176663734</v>
      </c>
      <c r="CX162" s="45">
        <f t="shared" si="140"/>
        <v>0.99965928627438094</v>
      </c>
      <c r="CY162" s="45">
        <f t="shared" si="141"/>
        <v>1.0001708056081744</v>
      </c>
      <c r="CZ162" s="45">
        <f t="shared" si="142"/>
        <v>0.99990309622747897</v>
      </c>
      <c r="DA162" s="45">
        <f t="shared" si="143"/>
        <v>0.99984700111091163</v>
      </c>
      <c r="DB162" s="45">
        <f t="shared" si="144"/>
        <v>0.99990554129095133</v>
      </c>
      <c r="DC162" s="45">
        <f t="shared" si="145"/>
        <v>0.99998297693526172</v>
      </c>
      <c r="DD162" s="45">
        <f t="shared" si="146"/>
        <v>0.99872990796557748</v>
      </c>
      <c r="DE162" s="45">
        <f t="shared" si="147"/>
        <v>0.99872990796557748</v>
      </c>
      <c r="DF162" s="45">
        <f t="shared" si="148"/>
        <v>0.99857710339915962</v>
      </c>
      <c r="DG162" s="45">
        <f t="shared" si="149"/>
        <v>0.99846578185809809</v>
      </c>
      <c r="DH162" s="45">
        <f t="shared" si="150"/>
        <v>0.99992784063851181</v>
      </c>
      <c r="DI162" s="45">
        <f t="shared" si="151"/>
        <v>0.99998683812690814</v>
      </c>
      <c r="DJ162" s="45">
        <f t="shared" si="152"/>
        <v>1.0000435983621001</v>
      </c>
    </row>
    <row r="163" spans="1:114" x14ac:dyDescent="0.2">
      <c r="A163" s="43">
        <v>318</v>
      </c>
      <c r="B163" s="43">
        <f t="shared" si="121"/>
        <v>591.15</v>
      </c>
      <c r="C163" s="44">
        <f t="shared" si="153"/>
        <v>1.6916180326482282</v>
      </c>
      <c r="E163" s="40">
        <f>'[4]methanogen M06-L TZVP smd redo'!I163</f>
        <v>1.207134410891042</v>
      </c>
      <c r="F163" s="40">
        <f>'[4]methanogen M06-L TZVP smd redo'!N163</f>
        <v>1.1447928342966929</v>
      </c>
      <c r="G163" s="40">
        <f>'[4]methanogen M06-L TZVP smd redo'!S163</f>
        <v>1.4919882941704099</v>
      </c>
      <c r="H163" s="40">
        <f>'[4]methanogen M06-L TZVP smd redo'!AB163</f>
        <v>1.2629052264681029</v>
      </c>
      <c r="I163" s="40">
        <f>'[4]methanogen M06-L TZVP smd redo'!AS163</f>
        <v>1.4147012263139302</v>
      </c>
      <c r="J163" s="40">
        <f>'[4]methanogen M06-L TZVP smd redo'!BJ163</f>
        <v>1.5091108341216408</v>
      </c>
      <c r="K163" s="40">
        <f>'[4]methanogen M06-L TZVP smd redo'!EV163</f>
        <v>1.5237935778997791</v>
      </c>
      <c r="L163" s="40">
        <f>'[4]methanogen M06-L TZVP smd redo'!CL163</f>
        <v>1.4446723704464315</v>
      </c>
      <c r="M163" s="40">
        <f>'[4]methanogen M06-L TZVP smd redo'!DG163</f>
        <v>1.4624322941214629</v>
      </c>
      <c r="N163" s="40">
        <f>'[4]methanogen M06-L TZVP smd redo'!EC163</f>
        <v>1.4402570151081928</v>
      </c>
      <c r="AA163" s="40">
        <f t="shared" si="122"/>
        <v>1.6200746633511458</v>
      </c>
      <c r="AB163" s="40"/>
      <c r="AC163" s="40">
        <f>EXP('d-beta'!Y164/1000)*'[3]methanogen M06-L TZVP smd redo'!EZ163</f>
        <v>2.898122341656002</v>
      </c>
      <c r="AD163" s="40">
        <f>'[3]methanogen M06-L TZVP smd redo'!ET163</f>
        <v>1.73604</v>
      </c>
      <c r="AE163" s="40">
        <f>'[3]methanogen M06-L TZVP smd redo'!ER163</f>
        <v>1.06979</v>
      </c>
      <c r="AF163" s="40">
        <f>'[3]methanogen M06-L TZVP smd redo'!K163</f>
        <v>1.0602799999999999</v>
      </c>
      <c r="AG163" s="40">
        <f>'[3]methanogen M06-L TZVP smd redo'!J163</f>
        <v>2.57619</v>
      </c>
      <c r="AH163" s="40">
        <f>'[3]methanogen M06-L TZVP smd redo'!O163</f>
        <v>1.0570299999999999</v>
      </c>
      <c r="AI163" s="40">
        <f>'[3]methanogen M06-L TZVP smd redo'!N163</f>
        <v>2.50841</v>
      </c>
      <c r="AJ163" s="40">
        <f>'[3]methanogen M06-L TZVP smd redo'!S163</f>
        <v>1.0582499999999999</v>
      </c>
      <c r="AK163" s="40">
        <f>'[3]methanogen M06-L TZVP smd redo'!R163</f>
        <v>2.6183000000000001</v>
      </c>
      <c r="AL163" s="40">
        <f>'[3]methanogen M06-L TZVP smd redo'!Y163</f>
        <v>1.0512300000000001</v>
      </c>
      <c r="AM163" s="40">
        <f>'[3]methanogen M06-L TZVP smd redo'!W163</f>
        <v>2.6488499999999999</v>
      </c>
      <c r="AN163" s="40">
        <f>'[3]methanogen M06-L TZVP smd redo'!V163</f>
        <v>2.63958</v>
      </c>
      <c r="AO163" s="40">
        <f>'[3]methanogen M06-L TZVP smd redo'!AK163</f>
        <v>1.0485100000000001</v>
      </c>
      <c r="AP163" s="40">
        <f>PRODUCT('[3]methanogen M06-L TZVP smd redo'!AD163:AF163)^(1/3)</f>
        <v>2.6126635158248783</v>
      </c>
      <c r="AQ163" s="40">
        <f>'[3]methanogen M06-L TZVP smd redo'!BA163</f>
        <v>1.0423899999999999</v>
      </c>
      <c r="AR163" s="40">
        <f>PRODUCT('[3]methanogen M06-L TZVP smd redo'!AT163:AV163)^(1/3)</f>
        <v>2.5802613223695414</v>
      </c>
      <c r="AS163" s="41">
        <f>'[3]methanogen M06-L TZVP smd redo'!FO163</f>
        <v>1.04512</v>
      </c>
      <c r="AT163" s="40">
        <f>'[3]methanogen M06-L TZVP smd redo'!FK163</f>
        <v>2.5718999999999999</v>
      </c>
      <c r="AU163" s="40">
        <f>'[3]methanogen M06-L TZVP smd redo'!CD163</f>
        <v>2.55091</v>
      </c>
      <c r="AV163" s="40">
        <f>'[3]methanogen M06-L TZVP smd redo'!CG163</f>
        <v>1.9643900000000001</v>
      </c>
      <c r="AW163" s="40">
        <f>'[3]methanogen M06-L TZVP smd redo'!CK163</f>
        <v>1.04738</v>
      </c>
      <c r="AX163" s="40">
        <f>PRODUCT('[3]methanogen M06-L TZVP smd redo'!CN163:CP163)^(1/3)</f>
        <v>2.5619920973344272</v>
      </c>
      <c r="AY163" s="40">
        <f>'[3]methanogen M06-L TZVP smd redo'!DH163</f>
        <v>1.0475699999999999</v>
      </c>
      <c r="AZ163" s="40">
        <f>PRODUCT('[3]methanogen M06-L TZVP smd redo'!DJ163:DL163)^(1/3)</f>
        <v>2.5721848278613679</v>
      </c>
      <c r="BA163" s="40">
        <f>'[3]methanogen M06-L TZVP smd redo'!EI163</f>
        <v>1.04992</v>
      </c>
      <c r="BB163" s="40">
        <f>PRODUCT('[3]methanogen M06-L TZVP smd redo'!EJ163:EL163)^(1/3)</f>
        <v>2.6337097973707908</v>
      </c>
      <c r="BC163" s="40"/>
      <c r="BD163" s="44">
        <f>'[4]methanogen M06-L TZVP smd redo'!H163</f>
        <v>2.7347800000000002</v>
      </c>
      <c r="BE163" s="44">
        <f>'[4]methanogen M06-L TZVP smd redo'!M163</f>
        <v>2.6545000000000001</v>
      </c>
      <c r="BF163" s="44">
        <f>'[4]methanogen M06-L TZVP smd redo'!R163</f>
        <v>2.77495</v>
      </c>
      <c r="BG163" s="44">
        <f>'[4]methanogen M06-L TZVP smd redo'!Y163</f>
        <v>2.7783099999999998</v>
      </c>
      <c r="BH163" s="44">
        <f>'[4]methanogen M06-L TZVP smd redo'!Z163</f>
        <v>2.7882099999999999</v>
      </c>
      <c r="BI163" s="44">
        <f>PRODUCT('[4]methanogen M06-L TZVP smd redo'!AL163:AN163)^(1/3)</f>
        <v>2.743279260925279</v>
      </c>
      <c r="BJ163" s="133">
        <f>PRODUCT('[4]methanogen M06-L TZVP smd redo'!BC163:BE163)^(1/3)</f>
        <v>2.6936975625756534</v>
      </c>
      <c r="BK163" s="133">
        <f>'[4]methanogen M06-L TZVP smd redo'!ER163</f>
        <v>2.69204</v>
      </c>
      <c r="BL163" s="40">
        <f>PRODUCT('[4]methanogen M06-L TZVP smd redo'!DZ163:EB163)^(1/3)</f>
        <v>2.7691671669600129</v>
      </c>
      <c r="BM163" s="40">
        <f>PRODUCT('[4]methanogen M06-L TZVP smd redo'!CI163:CK163)^(1/3)</f>
        <v>2.6872558868155756</v>
      </c>
      <c r="BN163" s="40">
        <f>PRODUCT('[4]methanogen M06-L TZVP smd redo'!DD163:DF163)^(1/3)</f>
        <v>2.6984842477892168</v>
      </c>
      <c r="BO163" s="40"/>
      <c r="BP163" s="45">
        <f t="shared" si="123"/>
        <v>1.133686183122655</v>
      </c>
      <c r="BQ163" s="45">
        <f t="shared" si="124"/>
        <v>1.0302429836127331</v>
      </c>
      <c r="BR163" s="45">
        <f t="shared" si="125"/>
        <v>0.95659381250112618</v>
      </c>
      <c r="BS163" s="45">
        <f t="shared" si="126"/>
        <v>0.9952442606546853</v>
      </c>
      <c r="BT163" s="45">
        <f t="shared" si="127"/>
        <v>1.0163784780188825</v>
      </c>
      <c r="BU163" s="45">
        <f t="shared" si="128"/>
        <v>1.0127696584061607</v>
      </c>
      <c r="BV163" s="45">
        <f t="shared" si="129"/>
        <v>1.0184065572313978</v>
      </c>
      <c r="BW163" s="45">
        <f t="shared" si="130"/>
        <v>1.0006157273204164</v>
      </c>
      <c r="BX163" s="45">
        <f t="shared" si="131"/>
        <v>0.97163401762222357</v>
      </c>
      <c r="BY163" s="45">
        <f t="shared" si="132"/>
        <v>0.66125246282812211</v>
      </c>
      <c r="BZ163" s="45">
        <f t="shared" si="133"/>
        <v>0.97751372144136994</v>
      </c>
      <c r="CA163" s="45">
        <f t="shared" si="134"/>
        <v>0.76063524022674256</v>
      </c>
      <c r="CB163" s="45">
        <f t="shared" si="135"/>
        <v>1.0280171038623196</v>
      </c>
      <c r="CC163" s="45">
        <f t="shared" si="136"/>
        <v>0.99583901185161994</v>
      </c>
      <c r="CD163" s="45">
        <f t="shared" si="137"/>
        <v>0.98367099778206568</v>
      </c>
      <c r="CE163" s="39"/>
      <c r="CF163" s="75">
        <f t="shared" si="154"/>
        <v>125.47443254777413</v>
      </c>
      <c r="CG163" s="75">
        <f t="shared" si="155"/>
        <v>29.794680840129573</v>
      </c>
      <c r="CH163" s="75">
        <f t="shared" si="156"/>
        <v>-44.376415976464216</v>
      </c>
      <c r="CI163" s="75">
        <f t="shared" si="157"/>
        <v>-4.7670838556551214</v>
      </c>
      <c r="CJ163" s="75">
        <f t="shared" si="158"/>
        <v>16.245797523905761</v>
      </c>
      <c r="CK163" s="75">
        <f t="shared" si="159"/>
        <v>12.68881382924285</v>
      </c>
      <c r="CL163" s="75">
        <f t="shared" si="160"/>
        <v>18.239206998577103</v>
      </c>
      <c r="CM163" s="75">
        <f t="shared" si="161"/>
        <v>0.61553783812544283</v>
      </c>
      <c r="CN163" s="75">
        <f t="shared" si="162"/>
        <v>-28.776070505081311</v>
      </c>
      <c r="CO163" s="75">
        <f t="shared" si="163"/>
        <v>-413.61957131278751</v>
      </c>
      <c r="CP163" s="75">
        <f t="shared" si="164"/>
        <v>-22.742949940964056</v>
      </c>
      <c r="CQ163" s="75">
        <f t="shared" si="165"/>
        <v>-273.60135241988655</v>
      </c>
      <c r="CR163" s="75">
        <f t="shared" si="166"/>
        <v>27.63180489292877</v>
      </c>
      <c r="CS163" s="75">
        <f t="shared" si="167"/>
        <v>-4.1696691489612174</v>
      </c>
      <c r="CT163" s="75">
        <f t="shared" si="168"/>
        <v>-16.463789685419133</v>
      </c>
      <c r="CU163" s="130"/>
      <c r="CV163" s="45">
        <f t="shared" si="138"/>
        <v>0.99879432100571142</v>
      </c>
      <c r="CW163" s="45">
        <f t="shared" si="139"/>
        <v>1.0000622702900124</v>
      </c>
      <c r="CX163" s="45">
        <f t="shared" si="140"/>
        <v>0.99965332177997246</v>
      </c>
      <c r="CY163" s="45">
        <f t="shared" si="141"/>
        <v>1.0001775699743172</v>
      </c>
      <c r="CZ163" s="45">
        <f t="shared" si="142"/>
        <v>0.99989962573334723</v>
      </c>
      <c r="DA163" s="45">
        <f t="shared" si="143"/>
        <v>0.99984841844276906</v>
      </c>
      <c r="DB163" s="45">
        <f t="shared" si="144"/>
        <v>0.99990573265206839</v>
      </c>
      <c r="DC163" s="45">
        <f t="shared" si="145"/>
        <v>0.99998533959565172</v>
      </c>
      <c r="DD163" s="45">
        <f t="shared" si="146"/>
        <v>0.99873868769143848</v>
      </c>
      <c r="DE163" s="45">
        <f t="shared" si="147"/>
        <v>0.99873868769143825</v>
      </c>
      <c r="DF163" s="45">
        <f t="shared" si="148"/>
        <v>0.99858729732589147</v>
      </c>
      <c r="DG163" s="45">
        <f t="shared" si="149"/>
        <v>0.99847852483618371</v>
      </c>
      <c r="DH163" s="45">
        <f t="shared" si="150"/>
        <v>0.9999312499324583</v>
      </c>
      <c r="DI163" s="45">
        <f t="shared" si="151"/>
        <v>0.99998226601108309</v>
      </c>
      <c r="DJ163" s="45">
        <f t="shared" si="152"/>
        <v>1.0000476636380005</v>
      </c>
    </row>
    <row r="164" spans="1:114" x14ac:dyDescent="0.2">
      <c r="A164" s="43">
        <v>320</v>
      </c>
      <c r="B164" s="43">
        <f t="shared" si="121"/>
        <v>593.15</v>
      </c>
      <c r="C164" s="44">
        <f t="shared" si="153"/>
        <v>1.6859141869678833</v>
      </c>
      <c r="E164" s="40">
        <f>'[4]methanogen M06-L TZVP smd redo'!I164</f>
        <v>1.1986899094378334</v>
      </c>
      <c r="F164" s="40">
        <f>'[4]methanogen M06-L TZVP smd redo'!N164</f>
        <v>1.1384482722240907</v>
      </c>
      <c r="G164" s="40">
        <f>'[4]methanogen M06-L TZVP smd redo'!S164</f>
        <v>1.4834881550087609</v>
      </c>
      <c r="H164" s="40">
        <f>'[4]methanogen M06-L TZVP smd redo'!AB164</f>
        <v>1.2512465756744362</v>
      </c>
      <c r="I164" s="40">
        <f>'[4]methanogen M06-L TZVP smd redo'!AS164</f>
        <v>1.4047833076633598</v>
      </c>
      <c r="J164" s="40">
        <f>'[4]methanogen M06-L TZVP smd redo'!BJ164</f>
        <v>1.4962240878657607</v>
      </c>
      <c r="K164" s="40">
        <f>'[4]methanogen M06-L TZVP smd redo'!EV164</f>
        <v>1.5136142012133202</v>
      </c>
      <c r="L164" s="40">
        <f>'[4]methanogen M06-L TZVP smd redo'!CL164</f>
        <v>1.4322882200303866</v>
      </c>
      <c r="M164" s="40">
        <f>'[4]methanogen M06-L TZVP smd redo'!DG164</f>
        <v>1.4512677642246619</v>
      </c>
      <c r="N164" s="40">
        <f>'[4]methanogen M06-L TZVP smd redo'!EC164</f>
        <v>1.4262922365670949</v>
      </c>
      <c r="AA164" s="40">
        <f t="shared" si="122"/>
        <v>1.6084351226010796</v>
      </c>
      <c r="AB164" s="40"/>
      <c r="AC164" s="40">
        <f>EXP('d-beta'!Y165/1000)*'[3]methanogen M06-L TZVP smd redo'!EZ164</f>
        <v>2.8839804753052261</v>
      </c>
      <c r="AD164" s="40">
        <f>'[3]methanogen M06-L TZVP smd redo'!ET164</f>
        <v>1.7319800000000001</v>
      </c>
      <c r="AE164" s="40">
        <f>'[3]methanogen M06-L TZVP smd redo'!ER164</f>
        <v>1.06942</v>
      </c>
      <c r="AF164" s="40">
        <f>'[3]methanogen M06-L TZVP smd redo'!K164</f>
        <v>1.05993</v>
      </c>
      <c r="AG164" s="40">
        <f>'[3]methanogen M06-L TZVP smd redo'!J164</f>
        <v>2.5635400000000002</v>
      </c>
      <c r="AH164" s="40">
        <f>'[3]methanogen M06-L TZVP smd redo'!O164</f>
        <v>1.0566899999999999</v>
      </c>
      <c r="AI164" s="40">
        <f>'[3]methanogen M06-L TZVP smd redo'!N164</f>
        <v>2.4963299999999999</v>
      </c>
      <c r="AJ164" s="40">
        <f>'[3]methanogen M06-L TZVP smd redo'!S164</f>
        <v>1.0579099999999999</v>
      </c>
      <c r="AK164" s="40">
        <f>'[3]methanogen M06-L TZVP smd redo'!R164</f>
        <v>2.6054400000000002</v>
      </c>
      <c r="AL164" s="40">
        <f>'[3]methanogen M06-L TZVP smd redo'!Y164</f>
        <v>1.0509299999999999</v>
      </c>
      <c r="AM164" s="40">
        <f>'[3]methanogen M06-L TZVP smd redo'!W164</f>
        <v>2.63531</v>
      </c>
      <c r="AN164" s="40">
        <f>'[3]methanogen M06-L TZVP smd redo'!V164</f>
        <v>2.62609</v>
      </c>
      <c r="AO164" s="40">
        <f>'[3]methanogen M06-L TZVP smd redo'!AK164</f>
        <v>1.0482400000000001</v>
      </c>
      <c r="AP164" s="40">
        <f>PRODUCT('[3]methanogen M06-L TZVP smd redo'!AD164:AF164)^(1/3)</f>
        <v>2.5997301143340672</v>
      </c>
      <c r="AQ164" s="40">
        <f>'[3]methanogen M06-L TZVP smd redo'!BA164</f>
        <v>1.04216</v>
      </c>
      <c r="AR164" s="40">
        <f>PRODUCT('[3]methanogen M06-L TZVP smd redo'!AT164:AV164)^(1/3)</f>
        <v>2.5677347335593788</v>
      </c>
      <c r="AS164" s="41">
        <f>'[3]methanogen M06-L TZVP smd redo'!FO164</f>
        <v>1.0448900000000001</v>
      </c>
      <c r="AT164" s="40">
        <f>'[3]methanogen M06-L TZVP smd redo'!FK164</f>
        <v>2.5596299999999998</v>
      </c>
      <c r="AU164" s="40">
        <f>'[3]methanogen M06-L TZVP smd redo'!CD164</f>
        <v>2.53843</v>
      </c>
      <c r="AV164" s="40">
        <f>'[3]methanogen M06-L TZVP smd redo'!CG164</f>
        <v>1.95749</v>
      </c>
      <c r="AW164" s="40">
        <f>'[3]methanogen M06-L TZVP smd redo'!CK164</f>
        <v>1.0471200000000001</v>
      </c>
      <c r="AX164" s="40">
        <f>PRODUCT('[3]methanogen M06-L TZVP smd redo'!CN164:CP164)^(1/3)</f>
        <v>2.5496607033040659</v>
      </c>
      <c r="AY164" s="40">
        <f>'[3]methanogen M06-L TZVP smd redo'!DH164</f>
        <v>1.04731</v>
      </c>
      <c r="AZ164" s="40">
        <f>PRODUCT('[3]methanogen M06-L TZVP smd redo'!DJ164:DL164)^(1/3)</f>
        <v>2.5597614454696207</v>
      </c>
      <c r="BA164" s="40">
        <f>'[3]methanogen M06-L TZVP smd redo'!EI164</f>
        <v>1.04965</v>
      </c>
      <c r="BB164" s="40">
        <f>PRODUCT('[3]methanogen M06-L TZVP smd redo'!EJ164:EL164)^(1/3)</f>
        <v>2.6205618830038935</v>
      </c>
      <c r="BC164" s="40"/>
      <c r="BD164" s="44">
        <f>'[4]methanogen M06-L TZVP smd redo'!H164</f>
        <v>2.7204299999999999</v>
      </c>
      <c r="BE164" s="44">
        <f>'[4]methanogen M06-L TZVP smd redo'!M164</f>
        <v>2.6408499999999999</v>
      </c>
      <c r="BF164" s="44">
        <f>'[4]methanogen M06-L TZVP smd redo'!R164</f>
        <v>2.7604099999999998</v>
      </c>
      <c r="BG164" s="44">
        <f>'[4]methanogen M06-L TZVP smd redo'!Y164</f>
        <v>2.76329</v>
      </c>
      <c r="BH164" s="44">
        <f>'[4]methanogen M06-L TZVP smd redo'!Z164</f>
        <v>2.7731400000000002</v>
      </c>
      <c r="BI164" s="44">
        <f>PRODUCT('[4]methanogen M06-L TZVP smd redo'!AL164:AN164)^(1/3)</f>
        <v>2.7289693277708955</v>
      </c>
      <c r="BJ164" s="133">
        <f>PRODUCT('[4]methanogen M06-L TZVP smd redo'!BC164:BE164)^(1/3)</f>
        <v>2.679994311266396</v>
      </c>
      <c r="BK164" s="133">
        <f>'[4]methanogen M06-L TZVP smd redo'!ER164</f>
        <v>2.6785800000000002</v>
      </c>
      <c r="BL164" s="40">
        <f>PRODUCT('[4]methanogen M06-L TZVP smd redo'!DZ164:EB164)^(1/3)</f>
        <v>2.7545960437271932</v>
      </c>
      <c r="BM164" s="40">
        <f>PRODUCT('[4]methanogen M06-L TZVP smd redo'!CI164:CK164)^(1/3)</f>
        <v>2.6736246397585988</v>
      </c>
      <c r="BN164" s="40">
        <f>PRODUCT('[4]methanogen M06-L TZVP smd redo'!DD164:DF164)^(1/3)</f>
        <v>2.6847544106091634</v>
      </c>
      <c r="BO164" s="40"/>
      <c r="BP164" s="45">
        <f t="shared" si="123"/>
        <v>1.13371283212614</v>
      </c>
      <c r="BQ164" s="45">
        <f t="shared" si="124"/>
        <v>1.0301342370827575</v>
      </c>
      <c r="BR164" s="45">
        <f t="shared" si="125"/>
        <v>0.95668759350965982</v>
      </c>
      <c r="BS164" s="45">
        <f t="shared" si="126"/>
        <v>0.99540953576090629</v>
      </c>
      <c r="BT164" s="45">
        <f t="shared" si="127"/>
        <v>1.0161858441498808</v>
      </c>
      <c r="BU164" s="45">
        <f t="shared" si="128"/>
        <v>1.0125764228567342</v>
      </c>
      <c r="BV164" s="45">
        <f t="shared" si="129"/>
        <v>1.0182742986798943</v>
      </c>
      <c r="BW164" s="45">
        <f t="shared" si="130"/>
        <v>1.0005280078498293</v>
      </c>
      <c r="BX164" s="45">
        <f t="shared" si="131"/>
        <v>0.97182361652233373</v>
      </c>
      <c r="BY164" s="45">
        <f t="shared" si="132"/>
        <v>0.66307877993261655</v>
      </c>
      <c r="BZ164" s="45">
        <f t="shared" si="133"/>
        <v>0.97755303174443064</v>
      </c>
      <c r="CA164" s="45">
        <f t="shared" si="134"/>
        <v>0.76160420013589281</v>
      </c>
      <c r="CB164" s="45">
        <f t="shared" si="135"/>
        <v>1.0278365264236495</v>
      </c>
      <c r="CC164" s="45">
        <f t="shared" si="136"/>
        <v>0.99585445476629675</v>
      </c>
      <c r="CD164" s="45">
        <f t="shared" si="137"/>
        <v>0.98379794279408472</v>
      </c>
      <c r="CE164" s="39"/>
      <c r="CF164" s="75">
        <f t="shared" si="154"/>
        <v>125.49793877963452</v>
      </c>
      <c r="CG164" s="75">
        <f t="shared" si="155"/>
        <v>29.689121014497367</v>
      </c>
      <c r="CH164" s="75">
        <f t="shared" si="156"/>
        <v>-44.278384387055446</v>
      </c>
      <c r="CI164" s="75">
        <f t="shared" si="157"/>
        <v>-4.6010327754538789</v>
      </c>
      <c r="CJ164" s="75">
        <f t="shared" si="158"/>
        <v>16.056249899284555</v>
      </c>
      <c r="CK164" s="75">
        <f t="shared" si="159"/>
        <v>12.497996514809005</v>
      </c>
      <c r="CL164" s="75">
        <f t="shared" si="160"/>
        <v>18.109330438579399</v>
      </c>
      <c r="CM164" s="75">
        <f t="shared" si="161"/>
        <v>0.52786850273332375</v>
      </c>
      <c r="CN164" s="75">
        <f t="shared" si="162"/>
        <v>-28.580955471565165</v>
      </c>
      <c r="CO164" s="75">
        <f t="shared" si="163"/>
        <v>-410.86147242744124</v>
      </c>
      <c r="CP164" s="75">
        <f t="shared" si="164"/>
        <v>-22.702736170255776</v>
      </c>
      <c r="CQ164" s="75">
        <f t="shared" si="165"/>
        <v>-272.32828063587539</v>
      </c>
      <c r="CR164" s="75">
        <f t="shared" si="166"/>
        <v>27.456133399127594</v>
      </c>
      <c r="CS164" s="75">
        <f t="shared" si="167"/>
        <v>-4.1541618282455017</v>
      </c>
      <c r="CT164" s="75">
        <f t="shared" si="168"/>
        <v>-16.334745704518447</v>
      </c>
      <c r="CU164" s="130"/>
      <c r="CV164" s="45">
        <f t="shared" si="138"/>
        <v>0.99880274522777668</v>
      </c>
      <c r="CW164" s="45">
        <f t="shared" si="139"/>
        <v>1.0000601731332146</v>
      </c>
      <c r="CX164" s="45">
        <f t="shared" si="140"/>
        <v>0.99965547122157705</v>
      </c>
      <c r="CY164" s="45">
        <f t="shared" si="141"/>
        <v>1.0001784611732016</v>
      </c>
      <c r="CZ164" s="45">
        <f t="shared" si="142"/>
        <v>0.99990015108514196</v>
      </c>
      <c r="DA164" s="45">
        <f t="shared" si="143"/>
        <v>0.99984667865128241</v>
      </c>
      <c r="DB164" s="45">
        <f t="shared" si="144"/>
        <v>0.99990869583129405</v>
      </c>
      <c r="DC164" s="45">
        <f t="shared" si="145"/>
        <v>0.99998263616879413</v>
      </c>
      <c r="DD164" s="45">
        <f t="shared" si="146"/>
        <v>0.99875031708579243</v>
      </c>
      <c r="DE164" s="45">
        <f t="shared" si="147"/>
        <v>0.99875031708579265</v>
      </c>
      <c r="DF164" s="45">
        <f t="shared" si="148"/>
        <v>0.99859718734014491</v>
      </c>
      <c r="DG164" s="45">
        <f t="shared" si="149"/>
        <v>0.99848867336424518</v>
      </c>
      <c r="DH164" s="45">
        <f t="shared" si="150"/>
        <v>0.9999301726261004</v>
      </c>
      <c r="DI164" s="45">
        <f t="shared" si="151"/>
        <v>0.99998104796028997</v>
      </c>
      <c r="DJ164" s="45">
        <f t="shared" si="152"/>
        <v>1.0000464192475773</v>
      </c>
    </row>
    <row r="165" spans="1:114" x14ac:dyDescent="0.2">
      <c r="A165" s="43">
        <v>322</v>
      </c>
      <c r="B165" s="43">
        <f t="shared" si="121"/>
        <v>595.15</v>
      </c>
      <c r="C165" s="44">
        <f t="shared" si="153"/>
        <v>1.6802486768041671</v>
      </c>
      <c r="E165" s="40">
        <f>'[4]methanogen M06-L TZVP smd redo'!I165</f>
        <v>1.1982980750488981</v>
      </c>
      <c r="F165" s="40">
        <f>'[4]methanogen M06-L TZVP smd redo'!N165</f>
        <v>1.1275691832808299</v>
      </c>
      <c r="G165" s="40">
        <f>'[4]methanogen M06-L TZVP smd redo'!S165</f>
        <v>1.465862715753552</v>
      </c>
      <c r="H165" s="40">
        <f>'[4]methanogen M06-L TZVP smd redo'!AB165</f>
        <v>1.2442211416516802</v>
      </c>
      <c r="I165" s="40">
        <f>'[4]methanogen M06-L TZVP smd redo'!AS165</f>
        <v>1.397937273235339</v>
      </c>
      <c r="J165" s="40">
        <f>'[4]methanogen M06-L TZVP smd redo'!BJ165</f>
        <v>1.4789351012598484</v>
      </c>
      <c r="K165" s="40">
        <f>'[4]methanogen M06-L TZVP smd redo'!EV165</f>
        <v>1.5023600300834161</v>
      </c>
      <c r="L165" s="40">
        <f>'[4]methanogen M06-L TZVP smd redo'!CL165</f>
        <v>1.424651735807636</v>
      </c>
      <c r="M165" s="40">
        <f>'[4]methanogen M06-L TZVP smd redo'!DG165</f>
        <v>1.4423328834638482</v>
      </c>
      <c r="N165" s="40">
        <f>'[4]methanogen M06-L TZVP smd redo'!EC165</f>
        <v>1.4137929435433794</v>
      </c>
      <c r="AA165" s="40">
        <f t="shared" si="122"/>
        <v>1.596903985694591</v>
      </c>
      <c r="AB165" s="40"/>
      <c r="AC165" s="40">
        <f>EXP('d-beta'!Y166/1000)*'[3]methanogen M06-L TZVP smd redo'!EZ165</f>
        <v>2.8700098384226593</v>
      </c>
      <c r="AD165" s="40">
        <f>'[3]methanogen M06-L TZVP smd redo'!ET165</f>
        <v>1.7279500000000001</v>
      </c>
      <c r="AE165" s="40">
        <f>'[3]methanogen M06-L TZVP smd redo'!ER165</f>
        <v>1.06904</v>
      </c>
      <c r="AF165" s="40">
        <f>'[3]methanogen M06-L TZVP smd redo'!K165</f>
        <v>1.05958</v>
      </c>
      <c r="AG165" s="40">
        <f>'[3]methanogen M06-L TZVP smd redo'!J165</f>
        <v>2.55104</v>
      </c>
      <c r="AH165" s="40">
        <f>'[3]methanogen M06-L TZVP smd redo'!O165</f>
        <v>1.05636</v>
      </c>
      <c r="AI165" s="40">
        <f>'[3]methanogen M06-L TZVP smd redo'!N165</f>
        <v>2.4843999999999999</v>
      </c>
      <c r="AJ165" s="40">
        <f>'[3]methanogen M06-L TZVP smd redo'!S165</f>
        <v>1.05758</v>
      </c>
      <c r="AK165" s="40">
        <f>'[3]methanogen M06-L TZVP smd redo'!R165</f>
        <v>2.5927500000000001</v>
      </c>
      <c r="AL165" s="40">
        <f>'[3]methanogen M06-L TZVP smd redo'!Y165</f>
        <v>1.05063</v>
      </c>
      <c r="AM165" s="40">
        <f>'[3]methanogen M06-L TZVP smd redo'!W165</f>
        <v>2.62195</v>
      </c>
      <c r="AN165" s="40">
        <f>'[3]methanogen M06-L TZVP smd redo'!V165</f>
        <v>2.6127699999999998</v>
      </c>
      <c r="AO165" s="40">
        <f>'[3]methanogen M06-L TZVP smd redo'!AK165</f>
        <v>1.0479700000000001</v>
      </c>
      <c r="AP165" s="40">
        <f>PRODUCT('[3]methanogen M06-L TZVP smd redo'!AD165:AF165)^(1/3)</f>
        <v>2.5869565242746702</v>
      </c>
      <c r="AQ165" s="40">
        <f>'[3]methanogen M06-L TZVP smd redo'!BA165</f>
        <v>1.0419400000000001</v>
      </c>
      <c r="AR165" s="40">
        <f>PRODUCT('[3]methanogen M06-L TZVP smd redo'!AT165:AV165)^(1/3)</f>
        <v>2.555361466577327</v>
      </c>
      <c r="AS165" s="41">
        <f>'[3]methanogen M06-L TZVP smd redo'!FO165</f>
        <v>1.0446599999999999</v>
      </c>
      <c r="AT165" s="40">
        <f>'[3]methanogen M06-L TZVP smd redo'!FK165</f>
        <v>2.5475099999999999</v>
      </c>
      <c r="AU165" s="40">
        <f>'[3]methanogen M06-L TZVP smd redo'!CD165</f>
        <v>2.5261100000000001</v>
      </c>
      <c r="AV165" s="40">
        <f>'[3]methanogen M06-L TZVP smd redo'!CG165</f>
        <v>1.9506600000000001</v>
      </c>
      <c r="AW165" s="40">
        <f>'[3]methanogen M06-L TZVP smd redo'!CK165</f>
        <v>1.0468599999999999</v>
      </c>
      <c r="AX165" s="40">
        <f>PRODUCT('[3]methanogen M06-L TZVP smd redo'!CN165:CP165)^(1/3)</f>
        <v>2.5374793089110406</v>
      </c>
      <c r="AY165" s="40">
        <f>'[3]methanogen M06-L TZVP smd redo'!DH165</f>
        <v>1.04705</v>
      </c>
      <c r="AZ165" s="40">
        <f>PRODUCT('[3]methanogen M06-L TZVP smd redo'!DJ165:DL165)^(1/3)</f>
        <v>2.5474879630305387</v>
      </c>
      <c r="BA165" s="40">
        <f>'[3]methanogen M06-L TZVP smd redo'!EI165</f>
        <v>1.04938</v>
      </c>
      <c r="BB165" s="40">
        <f>PRODUCT('[3]methanogen M06-L TZVP smd redo'!EJ165:EL165)^(1/3)</f>
        <v>2.607580614528588</v>
      </c>
      <c r="BC165" s="40"/>
      <c r="BD165" s="44">
        <f>'[4]methanogen M06-L TZVP smd redo'!H165</f>
        <v>2.70627</v>
      </c>
      <c r="BE165" s="44">
        <f>'[4]methanogen M06-L TZVP smd redo'!M165</f>
        <v>2.62738</v>
      </c>
      <c r="BF165" s="44">
        <f>'[4]methanogen M06-L TZVP smd redo'!R165</f>
        <v>2.7460599999999999</v>
      </c>
      <c r="BG165" s="44">
        <f>'[4]methanogen M06-L TZVP smd redo'!Y165</f>
        <v>2.7484700000000002</v>
      </c>
      <c r="BH165" s="44">
        <f>'[4]methanogen M06-L TZVP smd redo'!Z165</f>
        <v>2.7582599999999999</v>
      </c>
      <c r="BI165" s="44">
        <f>PRODUCT('[4]methanogen M06-L TZVP smd redo'!AL165:AN165)^(1/3)</f>
        <v>2.7148427105431376</v>
      </c>
      <c r="BJ165" s="133">
        <f>PRODUCT('[4]methanogen M06-L TZVP smd redo'!BC165:BE165)^(1/3)</f>
        <v>2.6664710404803942</v>
      </c>
      <c r="BK165" s="133">
        <f>'[4]methanogen M06-L TZVP smd redo'!ER165</f>
        <v>2.6652800000000001</v>
      </c>
      <c r="BL165" s="40">
        <f>PRODUCT('[4]methanogen M06-L TZVP smd redo'!DZ165:EB165)^(1/3)</f>
        <v>2.7402115676211527</v>
      </c>
      <c r="BM165" s="40">
        <f>PRODUCT('[4]methanogen M06-L TZVP smd redo'!CI165:CK165)^(1/3)</f>
        <v>2.66017001366742</v>
      </c>
      <c r="BN165" s="40">
        <f>PRODUCT('[4]methanogen M06-L TZVP smd redo'!DD165:DF165)^(1/3)</f>
        <v>2.6711944743727032</v>
      </c>
      <c r="BO165" s="40"/>
      <c r="BP165" s="45">
        <f t="shared" si="123"/>
        <v>1.1337210690978208</v>
      </c>
      <c r="BQ165" s="45">
        <f t="shared" si="124"/>
        <v>1.0300261096605743</v>
      </c>
      <c r="BR165" s="45">
        <f t="shared" si="125"/>
        <v>0.95678171634997056</v>
      </c>
      <c r="BS165" s="45">
        <f t="shared" si="126"/>
        <v>0.99557692168251</v>
      </c>
      <c r="BT165" s="45">
        <f t="shared" si="127"/>
        <v>1.0159925616641621</v>
      </c>
      <c r="BU165" s="45">
        <f t="shared" si="128"/>
        <v>1.0123864595640368</v>
      </c>
      <c r="BV165" s="45">
        <f t="shared" si="129"/>
        <v>1.0181407070725317</v>
      </c>
      <c r="BW165" s="45">
        <f t="shared" si="130"/>
        <v>1.0004468725538758</v>
      </c>
      <c r="BX165" s="45">
        <f t="shared" si="131"/>
        <v>0.97201840071021328</v>
      </c>
      <c r="BY165" s="45">
        <f t="shared" si="132"/>
        <v>0.66489550950164999</v>
      </c>
      <c r="BZ165" s="45">
        <f t="shared" si="133"/>
        <v>0.97759142325009063</v>
      </c>
      <c r="CA165" s="45">
        <f t="shared" si="134"/>
        <v>0.76257304313242902</v>
      </c>
      <c r="CB165" s="45">
        <f t="shared" si="135"/>
        <v>1.0276547264235329</v>
      </c>
      <c r="CC165" s="45">
        <f t="shared" si="136"/>
        <v>0.99587283486430833</v>
      </c>
      <c r="CD165" s="45">
        <f t="shared" si="137"/>
        <v>0.98392237016128936</v>
      </c>
      <c r="CE165" s="39"/>
      <c r="CF165" s="75">
        <f t="shared" si="154"/>
        <v>125.50520423656918</v>
      </c>
      <c r="CG165" s="75">
        <f t="shared" si="155"/>
        <v>29.584151105282821</v>
      </c>
      <c r="CH165" s="75">
        <f t="shared" si="156"/>
        <v>-44.180005134352868</v>
      </c>
      <c r="CI165" s="75">
        <f t="shared" si="157"/>
        <v>-4.4328890682254487</v>
      </c>
      <c r="CJ165" s="75">
        <f t="shared" si="158"/>
        <v>15.866027932799186</v>
      </c>
      <c r="CK165" s="75">
        <f t="shared" si="159"/>
        <v>12.310375008356957</v>
      </c>
      <c r="CL165" s="75">
        <f t="shared" si="160"/>
        <v>17.978127705171065</v>
      </c>
      <c r="CM165" s="75">
        <f t="shared" si="161"/>
        <v>0.44677273607217927</v>
      </c>
      <c r="CN165" s="75">
        <f t="shared" si="162"/>
        <v>-28.380543929058412</v>
      </c>
      <c r="CO165" s="75">
        <f t="shared" si="163"/>
        <v>-408.12537924121716</v>
      </c>
      <c r="CP165" s="75">
        <f t="shared" si="164"/>
        <v>-22.663463874475436</v>
      </c>
      <c r="CQ165" s="75">
        <f t="shared" si="165"/>
        <v>-271.05698081651059</v>
      </c>
      <c r="CR165" s="75">
        <f t="shared" si="166"/>
        <v>27.279241378459719</v>
      </c>
      <c r="CS165" s="75">
        <f t="shared" si="167"/>
        <v>-4.135705387840436</v>
      </c>
      <c r="CT165" s="75">
        <f t="shared" si="168"/>
        <v>-16.208277154540831</v>
      </c>
      <c r="CU165" s="130"/>
      <c r="CV165" s="45">
        <f t="shared" si="138"/>
        <v>0.99880313612462901</v>
      </c>
      <c r="CW165" s="45">
        <f t="shared" si="139"/>
        <v>1.0000706492298734</v>
      </c>
      <c r="CX165" s="45">
        <f t="shared" si="140"/>
        <v>0.99966220163355823</v>
      </c>
      <c r="CY165" s="45">
        <f t="shared" si="141"/>
        <v>1.0001730582101613</v>
      </c>
      <c r="CZ165" s="45">
        <f t="shared" si="142"/>
        <v>0.9998947906167529</v>
      </c>
      <c r="DA165" s="45">
        <f t="shared" si="143"/>
        <v>0.99984649845394902</v>
      </c>
      <c r="DB165" s="45">
        <f t="shared" si="144"/>
        <v>0.9999191217856056</v>
      </c>
      <c r="DC165" s="45">
        <f t="shared" si="145"/>
        <v>0.99997661021106043</v>
      </c>
      <c r="DD165" s="45">
        <f t="shared" si="146"/>
        <v>0.9987573250208297</v>
      </c>
      <c r="DE165" s="45">
        <f t="shared" si="147"/>
        <v>0.99875732502082948</v>
      </c>
      <c r="DF165" s="45">
        <f t="shared" si="148"/>
        <v>0.99860401422730916</v>
      </c>
      <c r="DG165" s="45">
        <f t="shared" si="149"/>
        <v>0.99849989366970837</v>
      </c>
      <c r="DH165" s="45">
        <f t="shared" si="150"/>
        <v>0.99993495404103538</v>
      </c>
      <c r="DI165" s="45">
        <f t="shared" si="151"/>
        <v>0.99998234431771482</v>
      </c>
      <c r="DJ165" s="45">
        <f t="shared" si="152"/>
        <v>1.0000443336345883</v>
      </c>
    </row>
    <row r="166" spans="1:114" x14ac:dyDescent="0.2">
      <c r="A166" s="43">
        <v>324</v>
      </c>
      <c r="B166" s="43">
        <f t="shared" si="121"/>
        <v>597.15</v>
      </c>
      <c r="C166" s="44">
        <f t="shared" si="153"/>
        <v>1.6746211169722851</v>
      </c>
      <c r="E166" s="40">
        <f>'[4]methanogen M06-L TZVP smd redo'!I166</f>
        <v>1.1853113627338097</v>
      </c>
      <c r="F166" s="40">
        <f>'[4]methanogen M06-L TZVP smd redo'!N166</f>
        <v>1.1219812421476849</v>
      </c>
      <c r="G166" s="40">
        <f>'[4]methanogen M06-L TZVP smd redo'!S166</f>
        <v>1.4583342505793961</v>
      </c>
      <c r="H166" s="40">
        <f>'[4]methanogen M06-L TZVP smd redo'!AB166</f>
        <v>1.2285777268465914</v>
      </c>
      <c r="I166" s="40">
        <f>'[4]methanogen M06-L TZVP smd redo'!AS166</f>
        <v>1.3833001135039602</v>
      </c>
      <c r="J166" s="40">
        <f>'[4]methanogen M06-L TZVP smd redo'!BJ166</f>
        <v>1.4728733520363857</v>
      </c>
      <c r="K166" s="40">
        <f>'[4]methanogen M06-L TZVP smd redo'!EV166</f>
        <v>1.4881932920123297</v>
      </c>
      <c r="L166" s="40">
        <f>'[4]methanogen M06-L TZVP smd redo'!CL166</f>
        <v>1.416784851659747</v>
      </c>
      <c r="M166" s="40">
        <f>'[4]methanogen M06-L TZVP smd redo'!DG166</f>
        <v>1.4234845395604268</v>
      </c>
      <c r="N166" s="40">
        <f>'[4]methanogen M06-L TZVP smd redo'!EC166</f>
        <v>1.4042218496941317</v>
      </c>
      <c r="AA166" s="40">
        <f t="shared" si="122"/>
        <v>1.5854799684288139</v>
      </c>
      <c r="AB166" s="40"/>
      <c r="AC166" s="40">
        <f>EXP('d-beta'!Y167/1000)*'[3]methanogen M06-L TZVP smd redo'!EZ166</f>
        <v>2.8562301141809892</v>
      </c>
      <c r="AD166" s="40">
        <f>'[3]methanogen M06-L TZVP smd redo'!ET166</f>
        <v>1.72397</v>
      </c>
      <c r="AE166" s="40">
        <f>'[3]methanogen M06-L TZVP smd redo'!ER166</f>
        <v>1.06867</v>
      </c>
      <c r="AF166" s="40">
        <f>'[3]methanogen M06-L TZVP smd redo'!K166</f>
        <v>1.05924</v>
      </c>
      <c r="AG166" s="40">
        <f>'[3]methanogen M06-L TZVP smd redo'!J166</f>
        <v>2.5387</v>
      </c>
      <c r="AH166" s="40">
        <f>'[3]methanogen M06-L TZVP smd redo'!O166</f>
        <v>1.05603</v>
      </c>
      <c r="AI166" s="40">
        <f>'[3]methanogen M06-L TZVP smd redo'!N166</f>
        <v>2.47261</v>
      </c>
      <c r="AJ166" s="40">
        <f>'[3]methanogen M06-L TZVP smd redo'!S166</f>
        <v>1.05724</v>
      </c>
      <c r="AK166" s="40">
        <f>'[3]methanogen M06-L TZVP smd redo'!R166</f>
        <v>2.5802200000000002</v>
      </c>
      <c r="AL166" s="40">
        <f>'[3]methanogen M06-L TZVP smd redo'!Y166</f>
        <v>1.0503400000000001</v>
      </c>
      <c r="AM166" s="40">
        <f>'[3]methanogen M06-L TZVP smd redo'!W166</f>
        <v>2.6087500000000001</v>
      </c>
      <c r="AN166" s="40">
        <f>'[3]methanogen M06-L TZVP smd redo'!V166</f>
        <v>2.5996299999999999</v>
      </c>
      <c r="AO166" s="40">
        <f>'[3]methanogen M06-L TZVP smd redo'!AK166</f>
        <v>1.0477099999999999</v>
      </c>
      <c r="AP166" s="40">
        <f>PRODUCT('[3]methanogen M06-L TZVP smd redo'!AD166:AF166)^(1/3)</f>
        <v>2.5743463410404583</v>
      </c>
      <c r="AQ166" s="40">
        <f>'[3]methanogen M06-L TZVP smd redo'!BA166</f>
        <v>1.0417099999999999</v>
      </c>
      <c r="AR166" s="40">
        <f>PRODUCT('[3]methanogen M06-L TZVP smd redo'!AT166:AV166)^(1/3)</f>
        <v>2.543138200050207</v>
      </c>
      <c r="AS166" s="41">
        <f>'[3]methanogen M06-L TZVP smd redo'!FO166</f>
        <v>1.04444</v>
      </c>
      <c r="AT166" s="40">
        <f>'[3]methanogen M06-L TZVP smd redo'!FK166</f>
        <v>2.5355300000000001</v>
      </c>
      <c r="AU166" s="40">
        <f>'[3]methanogen M06-L TZVP smd redo'!CD166</f>
        <v>2.5139399999999998</v>
      </c>
      <c r="AV166" s="40">
        <f>'[3]methanogen M06-L TZVP smd redo'!CG166</f>
        <v>1.9439</v>
      </c>
      <c r="AW166" s="40">
        <f>'[3]methanogen M06-L TZVP smd redo'!CK166</f>
        <v>1.0466</v>
      </c>
      <c r="AX166" s="40">
        <f>PRODUCT('[3]methanogen M06-L TZVP smd redo'!CN166:CP166)^(1/3)</f>
        <v>2.5254512245545579</v>
      </c>
      <c r="AY166" s="40">
        <f>'[3]methanogen M06-L TZVP smd redo'!DH166</f>
        <v>1.0468</v>
      </c>
      <c r="AZ166" s="40">
        <f>PRODUCT('[3]methanogen M06-L TZVP smd redo'!DJ166:DL166)^(1/3)</f>
        <v>2.5353711330306012</v>
      </c>
      <c r="BA166" s="40">
        <f>'[3]methanogen M06-L TZVP smd redo'!EI166</f>
        <v>1.04911</v>
      </c>
      <c r="BB166" s="40">
        <f>PRODUCT('[3]methanogen M06-L TZVP smd redo'!EJ166:EL166)^(1/3)</f>
        <v>2.5947592732170013</v>
      </c>
      <c r="BC166" s="40"/>
      <c r="BD166" s="44">
        <f>'[4]methanogen M06-L TZVP smd redo'!H166</f>
        <v>2.6922799999999998</v>
      </c>
      <c r="BE166" s="44">
        <f>'[4]methanogen M06-L TZVP smd redo'!M166</f>
        <v>2.61408</v>
      </c>
      <c r="BF166" s="44">
        <f>'[4]methanogen M06-L TZVP smd redo'!R166</f>
        <v>2.7318899999999999</v>
      </c>
      <c r="BG166" s="44">
        <f>'[4]methanogen M06-L TZVP smd redo'!Y166</f>
        <v>2.7338499999999999</v>
      </c>
      <c r="BH166" s="44">
        <f>'[4]methanogen M06-L TZVP smd redo'!Z166</f>
        <v>2.7435800000000001</v>
      </c>
      <c r="BI166" s="44">
        <f>PRODUCT('[4]methanogen M06-L TZVP smd redo'!AL166:AN166)^(1/3)</f>
        <v>2.7008993983322345</v>
      </c>
      <c r="BJ166" s="133">
        <f>PRODUCT('[4]methanogen M06-L TZVP smd redo'!BC166:BE166)^(1/3)</f>
        <v>2.6531144488611464</v>
      </c>
      <c r="BK166" s="133">
        <f>'[4]methanogen M06-L TZVP smd redo'!ER166</f>
        <v>2.6521499999999998</v>
      </c>
      <c r="BL166" s="40">
        <f>PRODUCT('[4]methanogen M06-L TZVP smd redo'!DZ166:EB166)^(1/3)</f>
        <v>2.7260104568544206</v>
      </c>
      <c r="BM166" s="40">
        <f>PRODUCT('[4]methanogen M06-L TZVP smd redo'!CI166:CK166)^(1/3)</f>
        <v>2.6468820084377516</v>
      </c>
      <c r="BN166" s="40">
        <f>PRODUCT('[4]methanogen M06-L TZVP smd redo'!DD166:DF166)^(1/3)</f>
        <v>2.6578044677496941</v>
      </c>
      <c r="BO166" s="40"/>
      <c r="BP166" s="45">
        <f t="shared" si="123"/>
        <v>1.1337481376832268</v>
      </c>
      <c r="BQ166" s="45">
        <f t="shared" si="124"/>
        <v>1.0299149222671073</v>
      </c>
      <c r="BR166" s="45">
        <f t="shared" si="125"/>
        <v>0.95687600891690372</v>
      </c>
      <c r="BS166" s="45">
        <f t="shared" si="126"/>
        <v>0.99573914374649175</v>
      </c>
      <c r="BT166" s="45">
        <f t="shared" si="127"/>
        <v>1.0158023663132807</v>
      </c>
      <c r="BU166" s="45">
        <f t="shared" si="128"/>
        <v>1.0121998626413526</v>
      </c>
      <c r="BV166" s="45">
        <f t="shared" si="129"/>
        <v>1.0180108888599209</v>
      </c>
      <c r="BW166" s="45">
        <f t="shared" si="130"/>
        <v>1.0003636479313562</v>
      </c>
      <c r="BX166" s="45">
        <f t="shared" si="131"/>
        <v>0.97219596012948761</v>
      </c>
      <c r="BY166" s="45">
        <f t="shared" si="132"/>
        <v>0.66669716436527238</v>
      </c>
      <c r="BZ166" s="45">
        <f t="shared" si="133"/>
        <v>0.9776342433303753</v>
      </c>
      <c r="CA166" s="45">
        <f t="shared" si="134"/>
        <v>0.76352395942914231</v>
      </c>
      <c r="CB166" s="45">
        <f t="shared" si="135"/>
        <v>1.0274756364259239</v>
      </c>
      <c r="CC166" s="45">
        <f t="shared" si="136"/>
        <v>0.99589042029070318</v>
      </c>
      <c r="CD166" s="45">
        <f t="shared" si="137"/>
        <v>0.98404422963359883</v>
      </c>
      <c r="CE166" s="39"/>
      <c r="CF166" s="75">
        <f t="shared" si="154"/>
        <v>125.52907982908121</v>
      </c>
      <c r="CG166" s="75">
        <f t="shared" si="155"/>
        <v>29.476199089325483</v>
      </c>
      <c r="CH166" s="75">
        <f t="shared" si="156"/>
        <v>-44.081458183386161</v>
      </c>
      <c r="CI166" s="75">
        <f t="shared" si="157"/>
        <v>-4.2699595693307888</v>
      </c>
      <c r="CJ166" s="75">
        <f t="shared" si="158"/>
        <v>15.678808889363284</v>
      </c>
      <c r="CK166" s="75">
        <f t="shared" si="159"/>
        <v>12.126044094761454</v>
      </c>
      <c r="CL166" s="75">
        <f t="shared" si="160"/>
        <v>17.85061439717764</v>
      </c>
      <c r="CM166" s="75">
        <f t="shared" si="161"/>
        <v>0.36358182747245521</v>
      </c>
      <c r="CN166" s="75">
        <f t="shared" si="162"/>
        <v>-28.197889769780115</v>
      </c>
      <c r="CO166" s="75">
        <f t="shared" si="163"/>
        <v>-405.41936260659725</v>
      </c>
      <c r="CP166" s="75">
        <f t="shared" si="164"/>
        <v>-22.619663221667512</v>
      </c>
      <c r="CQ166" s="75">
        <f t="shared" si="165"/>
        <v>-269.81077376914186</v>
      </c>
      <c r="CR166" s="75">
        <f t="shared" si="166"/>
        <v>27.104955599513712</v>
      </c>
      <c r="CS166" s="75">
        <f t="shared" si="167"/>
        <v>-4.1180472386103064</v>
      </c>
      <c r="CT166" s="75">
        <f t="shared" si="168"/>
        <v>-16.084434125418369</v>
      </c>
      <c r="CU166" s="130"/>
      <c r="CV166" s="45">
        <f t="shared" si="138"/>
        <v>0.99881609193694565</v>
      </c>
      <c r="CW166" s="45">
        <f t="shared" si="139"/>
        <v>1.0000632591450123</v>
      </c>
      <c r="CX166" s="45">
        <f t="shared" si="140"/>
        <v>0.9996641367923873</v>
      </c>
      <c r="CY166" s="45">
        <f t="shared" si="141"/>
        <v>1.0001787516515033</v>
      </c>
      <c r="CZ166" s="45">
        <f t="shared" si="142"/>
        <v>0.99989619738911106</v>
      </c>
      <c r="DA166" s="45">
        <f t="shared" si="143"/>
        <v>0.99984549134518252</v>
      </c>
      <c r="DB166" s="45">
        <f t="shared" si="144"/>
        <v>0.99991055849747323</v>
      </c>
      <c r="DC166" s="45">
        <f t="shared" si="145"/>
        <v>0.99998470282517671</v>
      </c>
      <c r="DD166" s="45">
        <f t="shared" si="146"/>
        <v>0.99877292982424049</v>
      </c>
      <c r="DE166" s="45">
        <f t="shared" si="147"/>
        <v>0.99877292982424049</v>
      </c>
      <c r="DF166" s="45">
        <f t="shared" si="148"/>
        <v>0.99861861076238534</v>
      </c>
      <c r="DG166" s="45">
        <f t="shared" si="149"/>
        <v>0.99851401813622909</v>
      </c>
      <c r="DH166" s="45">
        <f t="shared" si="150"/>
        <v>0.99993144946391566</v>
      </c>
      <c r="DI166" s="45">
        <f t="shared" si="151"/>
        <v>0.99999330983544521</v>
      </c>
      <c r="DJ166" s="45">
        <f t="shared" si="152"/>
        <v>1.000040128915723</v>
      </c>
    </row>
    <row r="167" spans="1:114" x14ac:dyDescent="0.2">
      <c r="A167" s="43">
        <v>326</v>
      </c>
      <c r="B167" s="43">
        <f t="shared" si="121"/>
        <v>599.15</v>
      </c>
      <c r="C167" s="44">
        <f t="shared" si="153"/>
        <v>1.6690311274305267</v>
      </c>
      <c r="E167" s="40">
        <f>'[4]methanogen M06-L TZVP smd redo'!I167</f>
        <v>1.1766659117646849</v>
      </c>
      <c r="F167" s="40">
        <f>'[4]methanogen M06-L TZVP smd redo'!N167</f>
        <v>1.1177519441860628</v>
      </c>
      <c r="G167" s="40">
        <f>'[4]methanogen M06-L TZVP smd redo'!S167</f>
        <v>1.4459324349966884</v>
      </c>
      <c r="H167" s="40">
        <f>'[4]methanogen M06-L TZVP smd redo'!AB167</f>
        <v>1.2277031482492706</v>
      </c>
      <c r="I167" s="40">
        <f>'[4]methanogen M06-L TZVP smd redo'!AS167</f>
        <v>1.3707271715568403</v>
      </c>
      <c r="J167" s="40">
        <f>'[4]methanogen M06-L TZVP smd redo'!BJ167</f>
        <v>1.4575565902286147</v>
      </c>
      <c r="K167" s="40">
        <f>'[4]methanogen M06-L TZVP smd redo'!EV167</f>
        <v>1.4826635914511055</v>
      </c>
      <c r="L167" s="40">
        <f>'[4]methanogen M06-L TZVP smd redo'!CL167</f>
        <v>1.40191350425245</v>
      </c>
      <c r="M167" s="40">
        <f>'[4]methanogen M06-L TZVP smd redo'!DG167</f>
        <v>1.4192605945473336</v>
      </c>
      <c r="N167" s="40">
        <f>'[4]methanogen M06-L TZVP smd redo'!EC167</f>
        <v>1.3975870752187536</v>
      </c>
      <c r="AA167" s="40">
        <f t="shared" si="122"/>
        <v>1.5741618049821824</v>
      </c>
      <c r="AB167" s="40"/>
      <c r="AC167" s="40">
        <f>EXP('d-beta'!Y168/1000)*'[3]methanogen M06-L TZVP smd redo'!EZ167</f>
        <v>2.8426211218274746</v>
      </c>
      <c r="AD167" s="40">
        <f>'[3]methanogen M06-L TZVP smd redo'!ET167</f>
        <v>1.72001</v>
      </c>
      <c r="AE167" s="40">
        <f>'[3]methanogen M06-L TZVP smd redo'!ER167</f>
        <v>1.0683</v>
      </c>
      <c r="AF167" s="40">
        <f>'[3]methanogen M06-L TZVP smd redo'!K167</f>
        <v>1.0589</v>
      </c>
      <c r="AG167" s="40">
        <f>'[3]methanogen M06-L TZVP smd redo'!J167</f>
        <v>2.5265200000000001</v>
      </c>
      <c r="AH167" s="40">
        <f>'[3]methanogen M06-L TZVP smd redo'!O167</f>
        <v>1.0557000000000001</v>
      </c>
      <c r="AI167" s="40">
        <f>'[3]methanogen M06-L TZVP smd redo'!N167</f>
        <v>2.4609700000000001</v>
      </c>
      <c r="AJ167" s="40">
        <f>'[3]methanogen M06-L TZVP smd redo'!S167</f>
        <v>1.05691</v>
      </c>
      <c r="AK167" s="40">
        <f>'[3]methanogen M06-L TZVP smd redo'!R167</f>
        <v>2.5678399999999999</v>
      </c>
      <c r="AL167" s="40">
        <f>'[3]methanogen M06-L TZVP smd redo'!Y167</f>
        <v>1.0500400000000001</v>
      </c>
      <c r="AM167" s="40">
        <f>'[3]methanogen M06-L TZVP smd redo'!W167</f>
        <v>2.59572</v>
      </c>
      <c r="AN167" s="40">
        <f>'[3]methanogen M06-L TZVP smd redo'!V167</f>
        <v>2.5866400000000001</v>
      </c>
      <c r="AO167" s="40">
        <f>'[3]methanogen M06-L TZVP smd redo'!AK167</f>
        <v>1.04745</v>
      </c>
      <c r="AP167" s="40">
        <f>PRODUCT('[3]methanogen M06-L TZVP smd redo'!AD167:AF167)^(1/3)</f>
        <v>2.5618893682815771</v>
      </c>
      <c r="AQ167" s="40">
        <f>'[3]methanogen M06-L TZVP smd redo'!BA167</f>
        <v>1.04149</v>
      </c>
      <c r="AR167" s="40">
        <f>PRODUCT('[3]methanogen M06-L TZVP smd redo'!AT167:AV167)^(1/3)</f>
        <v>2.5310682554059158</v>
      </c>
      <c r="AS167" s="41">
        <f>'[3]methanogen M06-L TZVP smd redo'!FO167</f>
        <v>1.0442100000000001</v>
      </c>
      <c r="AT167" s="40">
        <f>'[3]methanogen M06-L TZVP smd redo'!FK167</f>
        <v>2.5236999999999998</v>
      </c>
      <c r="AU167" s="40">
        <f>'[3]methanogen M06-L TZVP smd redo'!CD167</f>
        <v>2.5019200000000001</v>
      </c>
      <c r="AV167" s="40">
        <f>'[3]methanogen M06-L TZVP smd redo'!CG167</f>
        <v>1.9372199999999999</v>
      </c>
      <c r="AW167" s="40">
        <f>'[3]methanogen M06-L TZVP smd redo'!CK167</f>
        <v>1.0463499999999999</v>
      </c>
      <c r="AX167" s="40">
        <f>PRODUCT('[3]methanogen M06-L TZVP smd redo'!CN167:CP167)^(1/3)</f>
        <v>2.5135663812158269</v>
      </c>
      <c r="AY167" s="40">
        <f>'[3]methanogen M06-L TZVP smd redo'!DH167</f>
        <v>1.04654</v>
      </c>
      <c r="AZ167" s="40">
        <f>PRODUCT('[3]methanogen M06-L TZVP smd redo'!DJ167:DL167)^(1/3)</f>
        <v>2.5233974806905017</v>
      </c>
      <c r="BA167" s="40">
        <f>'[3]methanogen M06-L TZVP smd redo'!EI167</f>
        <v>1.04884</v>
      </c>
      <c r="BB167" s="40">
        <f>PRODUCT('[3]methanogen M06-L TZVP smd redo'!EJ167:EL167)^(1/3)</f>
        <v>2.5820979368238262</v>
      </c>
      <c r="BC167" s="40"/>
      <c r="BD167" s="44">
        <f>'[4]methanogen M06-L TZVP smd redo'!H167</f>
        <v>2.67848</v>
      </c>
      <c r="BE167" s="44">
        <f>'[4]methanogen M06-L TZVP smd redo'!M167</f>
        <v>2.6009500000000001</v>
      </c>
      <c r="BF167" s="44">
        <f>'[4]methanogen M06-L TZVP smd redo'!R167</f>
        <v>2.7179000000000002</v>
      </c>
      <c r="BG167" s="44">
        <f>'[4]methanogen M06-L TZVP smd redo'!Y167</f>
        <v>2.7194099999999999</v>
      </c>
      <c r="BH167" s="44">
        <f>'[4]methanogen M06-L TZVP smd redo'!Z167</f>
        <v>2.7290899999999998</v>
      </c>
      <c r="BI167" s="44">
        <f>PRODUCT('[4]methanogen M06-L TZVP smd redo'!AL167:AN167)^(1/3)</f>
        <v>2.6871292980315578</v>
      </c>
      <c r="BJ167" s="133">
        <f>PRODUCT('[4]methanogen M06-L TZVP smd redo'!BC167:BE167)^(1/3)</f>
        <v>2.6399245164184038</v>
      </c>
      <c r="BK167" s="133">
        <f>'[4]methanogen M06-L TZVP smd redo'!ER167</f>
        <v>2.6391800000000001</v>
      </c>
      <c r="BL167" s="40">
        <f>PRODUCT('[4]methanogen M06-L TZVP smd redo'!DZ167:EB167)^(1/3)</f>
        <v>2.7119925559971523</v>
      </c>
      <c r="BM167" s="40">
        <f>PRODUCT('[4]methanogen M06-L TZVP smd redo'!CI167:CK167)^(1/3)</f>
        <v>2.6337573138918384</v>
      </c>
      <c r="BN167" s="40">
        <f>PRODUCT('[4]methanogen M06-L TZVP smd redo'!DD167:DF167)^(1/3)</f>
        <v>2.6445844344802119</v>
      </c>
      <c r="BO167" s="40"/>
      <c r="BP167" s="45">
        <f t="shared" si="123"/>
        <v>1.1337669665064856</v>
      </c>
      <c r="BQ167" s="45">
        <f t="shared" si="124"/>
        <v>1.0298083392606547</v>
      </c>
      <c r="BR167" s="45">
        <f t="shared" si="125"/>
        <v>0.95697045513079948</v>
      </c>
      <c r="BS167" s="45">
        <f t="shared" si="126"/>
        <v>0.99589973214514749</v>
      </c>
      <c r="BT167" s="45">
        <f t="shared" si="127"/>
        <v>1.0156154383784881</v>
      </c>
      <c r="BU167" s="45">
        <f t="shared" si="128"/>
        <v>1.0120130810199901</v>
      </c>
      <c r="BV167" s="45">
        <f t="shared" si="129"/>
        <v>1.0178811103573511</v>
      </c>
      <c r="BW167" s="45">
        <f t="shared" si="130"/>
        <v>1.0002821014172598</v>
      </c>
      <c r="BX167" s="45">
        <f t="shared" si="131"/>
        <v>0.97238160748103464</v>
      </c>
      <c r="BY167" s="45">
        <f t="shared" si="132"/>
        <v>0.66848903589381525</v>
      </c>
      <c r="BZ167" s="45">
        <f t="shared" si="133"/>
        <v>0.97766641848030167</v>
      </c>
      <c r="CA167" s="45">
        <f t="shared" si="134"/>
        <v>0.76447807947923219</v>
      </c>
      <c r="CB167" s="45">
        <f t="shared" si="135"/>
        <v>1.0272992803887149</v>
      </c>
      <c r="CC167" s="45">
        <f t="shared" si="136"/>
        <v>0.99590592743146755</v>
      </c>
      <c r="CD167" s="45">
        <f t="shared" si="137"/>
        <v>0.98416716918589964</v>
      </c>
      <c r="CE167" s="39"/>
      <c r="CF167" s="75">
        <f t="shared" si="154"/>
        <v>125.54568728031661</v>
      </c>
      <c r="CG167" s="75">
        <f t="shared" si="155"/>
        <v>29.372706539099404</v>
      </c>
      <c r="CH167" s="75">
        <f t="shared" si="156"/>
        <v>-43.982760387354311</v>
      </c>
      <c r="CI167" s="75">
        <f t="shared" si="157"/>
        <v>-4.1086970021579523</v>
      </c>
      <c r="CJ167" s="75">
        <f t="shared" si="158"/>
        <v>15.49477197200591</v>
      </c>
      <c r="CK167" s="75">
        <f t="shared" si="159"/>
        <v>11.941496690816088</v>
      </c>
      <c r="CL167" s="75">
        <f t="shared" si="160"/>
        <v>17.723123839922668</v>
      </c>
      <c r="CM167" s="75">
        <f t="shared" si="161"/>
        <v>0.28206163413674795</v>
      </c>
      <c r="CN167" s="75">
        <f t="shared" si="162"/>
        <v>-28.006951279895993</v>
      </c>
      <c r="CO167" s="75">
        <f t="shared" si="163"/>
        <v>-402.73528363101008</v>
      </c>
      <c r="CP167" s="75">
        <f t="shared" si="164"/>
        <v>-22.586752528639384</v>
      </c>
      <c r="CQ167" s="75">
        <f t="shared" si="165"/>
        <v>-268.56192704014569</v>
      </c>
      <c r="CR167" s="75">
        <f t="shared" si="166"/>
        <v>26.933300751871883</v>
      </c>
      <c r="CS167" s="75">
        <f t="shared" si="167"/>
        <v>-4.1024762282683938</v>
      </c>
      <c r="CT167" s="75">
        <f t="shared" si="168"/>
        <v>-15.959508975066704</v>
      </c>
      <c r="CU167" s="130"/>
      <c r="CV167" s="45">
        <f t="shared" si="138"/>
        <v>0.99882471700367381</v>
      </c>
      <c r="CW167" s="45">
        <f t="shared" si="139"/>
        <v>1.0000588481898998</v>
      </c>
      <c r="CX167" s="45">
        <f t="shared" si="140"/>
        <v>0.99967229335086261</v>
      </c>
      <c r="CY167" s="45">
        <f t="shared" si="141"/>
        <v>1.0001688755067104</v>
      </c>
      <c r="CZ167" s="45">
        <f t="shared" si="142"/>
        <v>0.99990624264526162</v>
      </c>
      <c r="DA167" s="45">
        <f t="shared" si="143"/>
        <v>0.99985717175524835</v>
      </c>
      <c r="DB167" s="45">
        <f t="shared" si="144"/>
        <v>0.99991329695592157</v>
      </c>
      <c r="DC167" s="45">
        <f t="shared" si="145"/>
        <v>0.99997493016890326</v>
      </c>
      <c r="DD167" s="45">
        <f t="shared" si="146"/>
        <v>0.99877380225857815</v>
      </c>
      <c r="DE167" s="45">
        <f t="shared" si="147"/>
        <v>0.99877380225857837</v>
      </c>
      <c r="DF167" s="45">
        <f t="shared" si="148"/>
        <v>0.99863114914949769</v>
      </c>
      <c r="DG167" s="45">
        <f t="shared" si="149"/>
        <v>0.99851953144537309</v>
      </c>
      <c r="DH167" s="45">
        <f t="shared" si="150"/>
        <v>0.99994011776673386</v>
      </c>
      <c r="DI167" s="45">
        <f t="shared" si="151"/>
        <v>0.99998267749485403</v>
      </c>
      <c r="DJ167" s="45">
        <f t="shared" si="152"/>
        <v>1.0000484669879732</v>
      </c>
    </row>
    <row r="168" spans="1:114" x14ac:dyDescent="0.2">
      <c r="A168" s="43">
        <v>328</v>
      </c>
      <c r="B168" s="43">
        <f t="shared" si="121"/>
        <v>601.15</v>
      </c>
      <c r="C168" s="44">
        <f t="shared" si="153"/>
        <v>1.6634783331947103</v>
      </c>
      <c r="E168" s="40">
        <f>'[4]methanogen M06-L TZVP smd redo'!I168</f>
        <v>1.1729415101975338</v>
      </c>
      <c r="F168" s="40">
        <f>'[4]methanogen M06-L TZVP smd redo'!N168</f>
        <v>1.1016061760231732</v>
      </c>
      <c r="G168" s="40">
        <f>'[4]methanogen M06-L TZVP smd redo'!S168</f>
        <v>1.4382553052800784</v>
      </c>
      <c r="H168" s="40">
        <f>'[4]methanogen M06-L TZVP smd redo'!AB168</f>
        <v>1.2146949079030467</v>
      </c>
      <c r="I168" s="40">
        <f>'[4]methanogen M06-L TZVP smd redo'!AS168</f>
        <v>1.360334184034917</v>
      </c>
      <c r="J168" s="40">
        <f>'[4]methanogen M06-L TZVP smd redo'!BJ168</f>
        <v>1.4440195533165223</v>
      </c>
      <c r="K168" s="40">
        <f>'[4]methanogen M06-L TZVP smd redo'!EV168</f>
        <v>1.4666178659494822</v>
      </c>
      <c r="L168" s="40">
        <f>'[4]methanogen M06-L TZVP smd redo'!CL168</f>
        <v>1.3909230638002867</v>
      </c>
      <c r="M168" s="40">
        <f>'[4]methanogen M06-L TZVP smd redo'!DG168</f>
        <v>1.4066566501980127</v>
      </c>
      <c r="N168" s="40">
        <f>'[4]methanogen M06-L TZVP smd redo'!EC168</f>
        <v>1.3808722605357371</v>
      </c>
      <c r="AA168" s="40">
        <f t="shared" si="122"/>
        <v>1.562948247609667</v>
      </c>
      <c r="AB168" s="40"/>
      <c r="AC168" s="40">
        <f>EXP('d-beta'!Y169/1000)*'[3]methanogen M06-L TZVP smd redo'!EZ168</f>
        <v>2.8291826208300717</v>
      </c>
      <c r="AD168" s="40">
        <f>'[3]methanogen M06-L TZVP smd redo'!ET168</f>
        <v>1.7161</v>
      </c>
      <c r="AE168" s="40">
        <f>'[3]methanogen M06-L TZVP smd redo'!ER168</f>
        <v>1.06793</v>
      </c>
      <c r="AF168" s="40">
        <f>'[3]methanogen M06-L TZVP smd redo'!K168</f>
        <v>1.0585599999999999</v>
      </c>
      <c r="AG168" s="40">
        <f>'[3]methanogen M06-L TZVP smd redo'!J168</f>
        <v>2.5144799999999998</v>
      </c>
      <c r="AH168" s="40">
        <f>'[3]methanogen M06-L TZVP smd redo'!O168</f>
        <v>1.05538</v>
      </c>
      <c r="AI168" s="40">
        <f>'[3]methanogen M06-L TZVP smd redo'!N168</f>
        <v>2.4494799999999999</v>
      </c>
      <c r="AJ168" s="40">
        <f>'[3]methanogen M06-L TZVP smd redo'!S168</f>
        <v>1.0565800000000001</v>
      </c>
      <c r="AK168" s="40">
        <f>'[3]methanogen M06-L TZVP smd redo'!R168</f>
        <v>2.5556100000000002</v>
      </c>
      <c r="AL168" s="40">
        <f>'[3]methanogen M06-L TZVP smd redo'!Y168</f>
        <v>1.04975</v>
      </c>
      <c r="AM168" s="40">
        <f>'[3]methanogen M06-L TZVP smd redo'!W168</f>
        <v>2.5828600000000002</v>
      </c>
      <c r="AN168" s="40">
        <f>'[3]methanogen M06-L TZVP smd redo'!V168</f>
        <v>2.5738300000000001</v>
      </c>
      <c r="AO168" s="40">
        <f>'[3]methanogen M06-L TZVP smd redo'!AK168</f>
        <v>1.0471900000000001</v>
      </c>
      <c r="AP168" s="40">
        <f>PRODUCT('[3]methanogen M06-L TZVP smd redo'!AD168:AF168)^(1/3)</f>
        <v>2.5495856984562786</v>
      </c>
      <c r="AQ168" s="40">
        <f>'[3]methanogen M06-L TZVP smd redo'!BA168</f>
        <v>1.0412699999999999</v>
      </c>
      <c r="AR168" s="40">
        <f>PRODUCT('[3]methanogen M06-L TZVP smd redo'!AT168:AV168)^(1/3)</f>
        <v>2.5191449897909872</v>
      </c>
      <c r="AS168" s="41">
        <f>'[3]methanogen M06-L TZVP smd redo'!FO168</f>
        <v>1.04399</v>
      </c>
      <c r="AT168" s="40">
        <f>'[3]methanogen M06-L TZVP smd redo'!FK168</f>
        <v>2.5120200000000001</v>
      </c>
      <c r="AU168" s="40">
        <f>'[3]methanogen M06-L TZVP smd redo'!CD168</f>
        <v>2.4900600000000002</v>
      </c>
      <c r="AV168" s="40">
        <f>'[3]methanogen M06-L TZVP smd redo'!CG168</f>
        <v>1.93062</v>
      </c>
      <c r="AW168" s="40">
        <f>'[3]methanogen M06-L TZVP smd redo'!CK168</f>
        <v>1.0461</v>
      </c>
      <c r="AX168" s="40">
        <f>PRODUCT('[3]methanogen M06-L TZVP smd redo'!CN168:CP168)^(1/3)</f>
        <v>2.5018248483025789</v>
      </c>
      <c r="AY168" s="40">
        <f>'[3]methanogen M06-L TZVP smd redo'!DH168</f>
        <v>1.0462899999999999</v>
      </c>
      <c r="AZ168" s="40">
        <f>PRODUCT('[3]methanogen M06-L TZVP smd redo'!DJ168:DL168)^(1/3)</f>
        <v>2.5115705512326678</v>
      </c>
      <c r="BA168" s="40">
        <f>'[3]methanogen M06-L TZVP smd redo'!EI168</f>
        <v>1.0485800000000001</v>
      </c>
      <c r="BB168" s="40">
        <f>PRODUCT('[3]methanogen M06-L TZVP smd redo'!EJ168:EL168)^(1/3)</f>
        <v>2.569593169051239</v>
      </c>
      <c r="BC168" s="40"/>
      <c r="BD168" s="44">
        <f>'[4]methanogen M06-L TZVP smd redo'!H168</f>
        <v>2.6648499999999999</v>
      </c>
      <c r="BE168" s="44">
        <f>'[4]methanogen M06-L TZVP smd redo'!M168</f>
        <v>2.5879799999999999</v>
      </c>
      <c r="BF168" s="44">
        <f>'[4]methanogen M06-L TZVP smd redo'!R168</f>
        <v>2.7040899999999999</v>
      </c>
      <c r="BG168" s="44">
        <f>'[4]methanogen M06-L TZVP smd redo'!Y168</f>
        <v>2.7051599999999998</v>
      </c>
      <c r="BH168" s="44">
        <f>'[4]methanogen M06-L TZVP smd redo'!Z168</f>
        <v>2.7147899999999998</v>
      </c>
      <c r="BI168" s="44">
        <f>PRODUCT('[4]methanogen M06-L TZVP smd redo'!AL168:AN168)^(1/3)</f>
        <v>2.6735326046852919</v>
      </c>
      <c r="BJ168" s="133">
        <f>PRODUCT('[4]methanogen M06-L TZVP smd redo'!BC168:BE168)^(1/3)</f>
        <v>2.6268979257996459</v>
      </c>
      <c r="BK168" s="133">
        <f>'[4]methanogen M06-L TZVP smd redo'!ER168</f>
        <v>2.6263700000000001</v>
      </c>
      <c r="BL168" s="40">
        <f>PRODUCT('[4]methanogen M06-L TZVP smd redo'!DZ168:EB168)^(1/3)</f>
        <v>2.6981446605706561</v>
      </c>
      <c r="BM168" s="40">
        <f>PRODUCT('[4]methanogen M06-L TZVP smd redo'!CI168:CK168)^(1/3)</f>
        <v>2.6207992405876315</v>
      </c>
      <c r="BN168" s="40">
        <f>PRODUCT('[4]methanogen M06-L TZVP smd redo'!DD168:DF168)^(1/3)</f>
        <v>2.6315276082148555</v>
      </c>
      <c r="BO168" s="40"/>
      <c r="BP168" s="45">
        <f t="shared" si="123"/>
        <v>1.1337857651511563</v>
      </c>
      <c r="BQ168" s="45">
        <f t="shared" si="124"/>
        <v>1.029702702493837</v>
      </c>
      <c r="BR168" s="45">
        <f t="shared" si="125"/>
        <v>0.95706134041396551</v>
      </c>
      <c r="BS168" s="45">
        <f t="shared" si="126"/>
        <v>0.99605862700245695</v>
      </c>
      <c r="BT168" s="45">
        <f t="shared" si="127"/>
        <v>1.0154317905988524</v>
      </c>
      <c r="BU168" s="45">
        <f t="shared" si="128"/>
        <v>1.0118298147025706</v>
      </c>
      <c r="BV168" s="45">
        <f t="shared" si="129"/>
        <v>1.0177527563700253</v>
      </c>
      <c r="BW168" s="45">
        <f t="shared" si="130"/>
        <v>1.0002010096824308</v>
      </c>
      <c r="BX168" s="45">
        <f t="shared" si="131"/>
        <v>0.97256635274808168</v>
      </c>
      <c r="BY168" s="45">
        <f t="shared" si="132"/>
        <v>0.67027345443522757</v>
      </c>
      <c r="BZ168" s="45">
        <f t="shared" si="133"/>
        <v>0.97771034488943276</v>
      </c>
      <c r="CA168" s="45">
        <f t="shared" si="134"/>
        <v>0.76542782905683504</v>
      </c>
      <c r="CB168" s="45">
        <f t="shared" si="135"/>
        <v>1.0271220035126878</v>
      </c>
      <c r="CC168" s="45">
        <f t="shared" si="136"/>
        <v>0.99592314076670396</v>
      </c>
      <c r="CD168" s="45">
        <f t="shared" si="137"/>
        <v>0.98428857893978039</v>
      </c>
      <c r="CE168" s="39"/>
      <c r="CF168" s="75">
        <f t="shared" si="154"/>
        <v>125.56226783820942</v>
      </c>
      <c r="CG168" s="75">
        <f t="shared" si="155"/>
        <v>29.270122221978784</v>
      </c>
      <c r="CH168" s="75">
        <f t="shared" si="156"/>
        <v>-43.887793016962775</v>
      </c>
      <c r="CI168" s="75">
        <f t="shared" si="157"/>
        <v>-3.9491606775989658</v>
      </c>
      <c r="CJ168" s="75">
        <f t="shared" si="158"/>
        <v>15.313931489799387</v>
      </c>
      <c r="CK168" s="75">
        <f t="shared" si="159"/>
        <v>11.760389433619633</v>
      </c>
      <c r="CL168" s="75">
        <f t="shared" si="160"/>
        <v>17.597016695024109</v>
      </c>
      <c r="CM168" s="75">
        <f t="shared" si="161"/>
        <v>0.20098948269138744</v>
      </c>
      <c r="CN168" s="75">
        <f t="shared" si="162"/>
        <v>-27.816976770160625</v>
      </c>
      <c r="CO168" s="75">
        <f t="shared" si="163"/>
        <v>-400.06950891588559</v>
      </c>
      <c r="CP168" s="75">
        <f t="shared" si="164"/>
        <v>-22.541823684274085</v>
      </c>
      <c r="CQ168" s="75">
        <f t="shared" si="165"/>
        <v>-267.32034781058849</v>
      </c>
      <c r="CR168" s="75">
        <f t="shared" si="166"/>
        <v>26.760719910876663</v>
      </c>
      <c r="CS168" s="75">
        <f t="shared" si="167"/>
        <v>-4.0851922800504772</v>
      </c>
      <c r="CT168" s="75">
        <f t="shared" si="168"/>
        <v>-15.836153645234871</v>
      </c>
      <c r="CU168" s="130"/>
      <c r="CV168" s="45">
        <f t="shared" si="138"/>
        <v>0.99882843266975641</v>
      </c>
      <c r="CW168" s="45">
        <f t="shared" si="139"/>
        <v>1.0000712568372023</v>
      </c>
      <c r="CX168" s="45">
        <f t="shared" si="140"/>
        <v>0.99966383436275408</v>
      </c>
      <c r="CY168" s="45">
        <f t="shared" si="141"/>
        <v>1.0001719871517361</v>
      </c>
      <c r="CZ168" s="45">
        <f t="shared" si="142"/>
        <v>0.99990584430831153</v>
      </c>
      <c r="DA168" s="45">
        <f t="shared" si="143"/>
        <v>0.99985455857281347</v>
      </c>
      <c r="DB168" s="45">
        <f t="shared" si="144"/>
        <v>0.99991643529977903</v>
      </c>
      <c r="DC168" s="45">
        <f t="shared" si="145"/>
        <v>0.99997743478191892</v>
      </c>
      <c r="DD168" s="45">
        <f t="shared" si="146"/>
        <v>0.99878677878572819</v>
      </c>
      <c r="DE168" s="45">
        <f t="shared" si="147"/>
        <v>0.99878677878572819</v>
      </c>
      <c r="DF168" s="45">
        <f t="shared" si="148"/>
        <v>0.9986415138111665</v>
      </c>
      <c r="DG168" s="45">
        <f t="shared" si="149"/>
        <v>0.99853552995198691</v>
      </c>
      <c r="DH168" s="45">
        <f t="shared" si="150"/>
        <v>0.99993694376166053</v>
      </c>
      <c r="DI168" s="45">
        <f t="shared" si="151"/>
        <v>0.99998428851426813</v>
      </c>
      <c r="DJ168" s="45">
        <f t="shared" si="152"/>
        <v>1.0000462595377329</v>
      </c>
    </row>
    <row r="169" spans="1:114" x14ac:dyDescent="0.2">
      <c r="A169" s="43">
        <v>330</v>
      </c>
      <c r="B169" s="43">
        <f t="shared" si="121"/>
        <v>603.15</v>
      </c>
      <c r="C169" s="44">
        <f t="shared" si="153"/>
        <v>1.6579623642543315</v>
      </c>
      <c r="E169" s="40">
        <f>'[4]methanogen M06-L TZVP smd redo'!I169</f>
        <v>1.1568068053520175</v>
      </c>
      <c r="F169" s="40">
        <f>'[4]methanogen M06-L TZVP smd redo'!N169</f>
        <v>1.0951459508365957</v>
      </c>
      <c r="G169" s="40">
        <f>'[4]methanogen M06-L TZVP smd redo'!S169</f>
        <v>1.4317101167022894</v>
      </c>
      <c r="H169" s="40">
        <f>'[4]methanogen M06-L TZVP smd redo'!AB169</f>
        <v>1.2012927718692001</v>
      </c>
      <c r="I169" s="40">
        <f>'[4]methanogen M06-L TZVP smd redo'!AS169</f>
        <v>1.3521299004464193</v>
      </c>
      <c r="J169" s="40">
        <f>'[4]methanogen M06-L TZVP smd redo'!BJ169</f>
        <v>1.4336552602318697</v>
      </c>
      <c r="K169" s="40">
        <f>'[4]methanogen M06-L TZVP smd redo'!EV169</f>
        <v>1.4576824403671473</v>
      </c>
      <c r="L169" s="40">
        <f>'[4]methanogen M06-L TZVP smd redo'!CL169</f>
        <v>1.3813723188911275</v>
      </c>
      <c r="M169" s="40">
        <f>'[4]methanogen M06-L TZVP smd redo'!DG169</f>
        <v>1.3954230549697577</v>
      </c>
      <c r="N169" s="40">
        <f>'[4]methanogen M06-L TZVP smd redo'!EC169</f>
        <v>1.3686200230624834</v>
      </c>
      <c r="AA169" s="40">
        <f t="shared" si="122"/>
        <v>1.5518380663436664</v>
      </c>
      <c r="AB169" s="40"/>
      <c r="AC169" s="40">
        <f>EXP('d-beta'!Y170/1000)*'[3]methanogen M06-L TZVP smd redo'!EZ169</f>
        <v>2.8159143766956065</v>
      </c>
      <c r="AD169" s="40">
        <f>'[3]methanogen M06-L TZVP smd redo'!ET169</f>
        <v>1.7122200000000001</v>
      </c>
      <c r="AE169" s="40">
        <f>'[3]methanogen M06-L TZVP smd redo'!ER169</f>
        <v>1.0675699999999999</v>
      </c>
      <c r="AF169" s="40">
        <f>'[3]methanogen M06-L TZVP smd redo'!K169</f>
        <v>1.05823</v>
      </c>
      <c r="AG169" s="40">
        <f>'[3]methanogen M06-L TZVP smd redo'!J169</f>
        <v>2.5026000000000002</v>
      </c>
      <c r="AH169" s="40">
        <f>'[3]methanogen M06-L TZVP smd redo'!O169</f>
        <v>1.0550600000000001</v>
      </c>
      <c r="AI169" s="40">
        <f>'[3]methanogen M06-L TZVP smd redo'!N169</f>
        <v>2.4381200000000001</v>
      </c>
      <c r="AJ169" s="40">
        <f>'[3]methanogen M06-L TZVP smd redo'!S169</f>
        <v>1.0562499999999999</v>
      </c>
      <c r="AK169" s="40">
        <f>'[3]methanogen M06-L TZVP smd redo'!R169</f>
        <v>2.5435300000000001</v>
      </c>
      <c r="AL169" s="40">
        <f>'[3]methanogen M06-L TZVP smd redo'!Y169</f>
        <v>1.0494699999999999</v>
      </c>
      <c r="AM169" s="40">
        <f>'[3]methanogen M06-L TZVP smd redo'!W169</f>
        <v>2.5701499999999999</v>
      </c>
      <c r="AN169" s="40">
        <f>'[3]methanogen M06-L TZVP smd redo'!V169</f>
        <v>2.5611700000000002</v>
      </c>
      <c r="AO169" s="40">
        <f>'[3]methanogen M06-L TZVP smd redo'!AK169</f>
        <v>1.0469299999999999</v>
      </c>
      <c r="AP169" s="40">
        <f>PRODUCT('[3]methanogen M06-L TZVP smd redo'!AD169:AF169)^(1/3)</f>
        <v>2.5374352405041476</v>
      </c>
      <c r="AQ169" s="40">
        <f>'[3]methanogen M06-L TZVP smd redo'!BA169</f>
        <v>1.04105</v>
      </c>
      <c r="AR169" s="40">
        <f>PRODUCT('[3]methanogen M06-L TZVP smd redo'!AT169:AV169)^(1/3)</f>
        <v>2.5073650618665355</v>
      </c>
      <c r="AS169" s="41">
        <f>'[3]methanogen M06-L TZVP smd redo'!FO169</f>
        <v>1.0437700000000001</v>
      </c>
      <c r="AT169" s="40">
        <f>'[3]methanogen M06-L TZVP smd redo'!FK169</f>
        <v>2.50047</v>
      </c>
      <c r="AU169" s="40">
        <f>'[3]methanogen M06-L TZVP smd redo'!CD169</f>
        <v>2.4783300000000001</v>
      </c>
      <c r="AV169" s="40">
        <f>'[3]methanogen M06-L TZVP smd redo'!CG169</f>
        <v>1.92408</v>
      </c>
      <c r="AW169" s="40">
        <f>'[3]methanogen M06-L TZVP smd redo'!CK169</f>
        <v>1.0458499999999999</v>
      </c>
      <c r="AX169" s="40">
        <f>PRODUCT('[3]methanogen M06-L TZVP smd redo'!CN169:CP169)^(1/3)</f>
        <v>2.4902266257232504</v>
      </c>
      <c r="AY169" s="40">
        <f>'[3]methanogen M06-L TZVP smd redo'!DH169</f>
        <v>1.0460400000000001</v>
      </c>
      <c r="AZ169" s="40">
        <f>PRODUCT('[3]methanogen M06-L TZVP smd redo'!DJ169:DL169)^(1/3)</f>
        <v>2.4998901761468177</v>
      </c>
      <c r="BA169" s="40">
        <f>'[3]methanogen M06-L TZVP smd redo'!EI169</f>
        <v>1.0483199999999999</v>
      </c>
      <c r="BB169" s="40">
        <f>PRODUCT('[3]methanogen M06-L TZVP smd redo'!EJ169:EL169)^(1/3)</f>
        <v>2.5572417648945471</v>
      </c>
      <c r="BC169" s="40"/>
      <c r="BD169" s="44">
        <f>'[4]methanogen M06-L TZVP smd redo'!H169</f>
        <v>2.6513900000000001</v>
      </c>
      <c r="BE169" s="44">
        <f>'[4]methanogen M06-L TZVP smd redo'!M169</f>
        <v>2.57518</v>
      </c>
      <c r="BF169" s="44">
        <f>'[4]methanogen M06-L TZVP smd redo'!R169</f>
        <v>2.6904499999999998</v>
      </c>
      <c r="BG169" s="44">
        <f>'[4]methanogen M06-L TZVP smd redo'!Y169</f>
        <v>2.6911</v>
      </c>
      <c r="BH169" s="44">
        <f>'[4]methanogen M06-L TZVP smd redo'!Z169</f>
        <v>2.7006700000000001</v>
      </c>
      <c r="BI169" s="44">
        <f>PRODUCT('[4]methanogen M06-L TZVP smd redo'!AL169:AN169)^(1/3)</f>
        <v>2.6601090325109746</v>
      </c>
      <c r="BJ169" s="133">
        <f>PRODUCT('[4]methanogen M06-L TZVP smd redo'!BC169:BE169)^(1/3)</f>
        <v>2.6140346570827999</v>
      </c>
      <c r="BK169" s="133">
        <f>'[4]methanogen M06-L TZVP smd redo'!ER169</f>
        <v>2.6137199999999998</v>
      </c>
      <c r="BL169" s="40">
        <f>PRODUCT('[4]methanogen M06-L TZVP smd redo'!DZ169:EB169)^(1/3)</f>
        <v>2.6844766940526243</v>
      </c>
      <c r="BM169" s="40">
        <f>PRODUCT('[4]methanogen M06-L TZVP smd redo'!CI169:CK169)^(1/3)</f>
        <v>2.6080011674375947</v>
      </c>
      <c r="BN169" s="40">
        <f>PRODUCT('[4]methanogen M06-L TZVP smd redo'!DD169:DF169)^(1/3)</f>
        <v>2.6186341303812681</v>
      </c>
      <c r="BO169" s="40"/>
      <c r="BP169" s="45">
        <f t="shared" si="123"/>
        <v>1.1338149842644532</v>
      </c>
      <c r="BQ169" s="45">
        <f t="shared" si="124"/>
        <v>1.0295940477947174</v>
      </c>
      <c r="BR169" s="45">
        <f t="shared" si="125"/>
        <v>0.95715586611905079</v>
      </c>
      <c r="BS169" s="45">
        <f t="shared" si="126"/>
        <v>0.99621575386848438</v>
      </c>
      <c r="BT169" s="45">
        <f t="shared" si="127"/>
        <v>1.0152478590137859</v>
      </c>
      <c r="BU169" s="45">
        <f t="shared" si="128"/>
        <v>1.0116502621171779</v>
      </c>
      <c r="BV169" s="45">
        <f t="shared" si="129"/>
        <v>1.0176257706849199</v>
      </c>
      <c r="BW169" s="45">
        <f t="shared" si="130"/>
        <v>1.0001203866836539</v>
      </c>
      <c r="BX169" s="45">
        <f t="shared" si="131"/>
        <v>0.97273830868418121</v>
      </c>
      <c r="BY169" s="45">
        <f t="shared" si="132"/>
        <v>0.67204205529337446</v>
      </c>
      <c r="BZ169" s="45">
        <f t="shared" si="133"/>
        <v>0.97775427747970312</v>
      </c>
      <c r="CA169" s="45">
        <f t="shared" si="134"/>
        <v>0.76636498324227542</v>
      </c>
      <c r="CB169" s="45">
        <f t="shared" si="135"/>
        <v>1.0269476293204298</v>
      </c>
      <c r="CC169" s="45">
        <f t="shared" si="136"/>
        <v>0.995939500360012</v>
      </c>
      <c r="CD169" s="45">
        <f t="shared" si="137"/>
        <v>0.98440857061766496</v>
      </c>
      <c r="CE169" s="39"/>
      <c r="CF169" s="75">
        <f t="shared" si="154"/>
        <v>125.58803878867857</v>
      </c>
      <c r="CG169" s="75">
        <f t="shared" si="155"/>
        <v>29.164596197907521</v>
      </c>
      <c r="CH169" s="75">
        <f t="shared" si="156"/>
        <v>-43.789031283091084</v>
      </c>
      <c r="CI169" s="75">
        <f t="shared" si="157"/>
        <v>-3.7914245064551895</v>
      </c>
      <c r="CJ169" s="75">
        <f t="shared" si="158"/>
        <v>15.13277875543821</v>
      </c>
      <c r="CK169" s="75">
        <f t="shared" si="159"/>
        <v>11.582920341711242</v>
      </c>
      <c r="CL169" s="75">
        <f t="shared" si="160"/>
        <v>17.472238248575739</v>
      </c>
      <c r="CM169" s="75">
        <f t="shared" si="161"/>
        <v>0.12037943775861672</v>
      </c>
      <c r="CN169" s="75">
        <f t="shared" si="162"/>
        <v>-27.640186018607295</v>
      </c>
      <c r="CO169" s="75">
        <f t="shared" si="163"/>
        <v>-397.43435813536956</v>
      </c>
      <c r="CP169" s="75">
        <f t="shared" si="164"/>
        <v>-22.496890536647488</v>
      </c>
      <c r="CQ169" s="75">
        <f t="shared" si="165"/>
        <v>-266.09674329326475</v>
      </c>
      <c r="CR169" s="75">
        <f t="shared" si="166"/>
        <v>26.590935800455501</v>
      </c>
      <c r="CS169" s="75">
        <f t="shared" si="167"/>
        <v>-4.068765852875611</v>
      </c>
      <c r="CT169" s="75">
        <f t="shared" si="168"/>
        <v>-15.71425406503776</v>
      </c>
      <c r="CU169" s="130"/>
      <c r="CV169" s="45">
        <f t="shared" si="138"/>
        <v>0.99884452985038052</v>
      </c>
      <c r="CW169" s="45">
        <f t="shared" si="139"/>
        <v>1.000061593400752</v>
      </c>
      <c r="CX169" s="45">
        <f t="shared" si="140"/>
        <v>0.99966391700755464</v>
      </c>
      <c r="CY169" s="45">
        <f t="shared" si="141"/>
        <v>1.000180349875436</v>
      </c>
      <c r="CZ169" s="45">
        <f t="shared" si="142"/>
        <v>0.99989914107322164</v>
      </c>
      <c r="DA169" s="45">
        <f t="shared" si="143"/>
        <v>0.99984936654741796</v>
      </c>
      <c r="DB169" s="45">
        <f t="shared" si="144"/>
        <v>0.99991859135215078</v>
      </c>
      <c r="DC169" s="45">
        <f t="shared" si="145"/>
        <v>0.99997600779288343</v>
      </c>
      <c r="DD169" s="45">
        <f t="shared" si="146"/>
        <v>0.9988001486009439</v>
      </c>
      <c r="DE169" s="45">
        <f t="shared" si="147"/>
        <v>0.9988001486009439</v>
      </c>
      <c r="DF169" s="45">
        <f t="shared" si="148"/>
        <v>0.99864969588612051</v>
      </c>
      <c r="DG169" s="45">
        <f t="shared" si="149"/>
        <v>0.998544439304899</v>
      </c>
      <c r="DH169" s="45">
        <f t="shared" si="150"/>
        <v>0.99993505786746051</v>
      </c>
      <c r="DI169" s="45">
        <f t="shared" si="151"/>
        <v>0.99998596884332092</v>
      </c>
      <c r="DJ169" s="45">
        <f t="shared" si="152"/>
        <v>1.0000432346955985</v>
      </c>
    </row>
    <row r="170" spans="1:114" x14ac:dyDescent="0.2">
      <c r="A170" s="43">
        <v>332</v>
      </c>
      <c r="B170" s="43">
        <f t="shared" si="121"/>
        <v>605.15</v>
      </c>
      <c r="C170" s="44">
        <f t="shared" si="153"/>
        <v>1.6524828554903743</v>
      </c>
      <c r="E170" s="40">
        <f>'[4]methanogen M06-L TZVP smd redo'!I170</f>
        <v>1.1495685471569761</v>
      </c>
      <c r="F170" s="40">
        <f>'[4]methanogen M06-L TZVP smd redo'!N170</f>
        <v>1.0864095182341327</v>
      </c>
      <c r="G170" s="40">
        <f>'[4]methanogen M06-L TZVP smd redo'!S170</f>
        <v>1.4206280165420804</v>
      </c>
      <c r="H170" s="40">
        <f>'[4]methanogen M06-L TZVP smd redo'!AB170</f>
        <v>1.195360192347783</v>
      </c>
      <c r="I170" s="40">
        <f>'[4]methanogen M06-L TZVP smd redo'!AS170</f>
        <v>1.3380236820887959</v>
      </c>
      <c r="J170" s="40">
        <f>'[4]methanogen M06-L TZVP smd redo'!BJ170</f>
        <v>1.4239980617238857</v>
      </c>
      <c r="K170" s="40">
        <f>'[4]methanogen M06-L TZVP smd redo'!EV170</f>
        <v>1.4481220426691976</v>
      </c>
      <c r="L170" s="40">
        <f>'[4]methanogen M06-L TZVP smd redo'!CL170</f>
        <v>1.3706583921326843</v>
      </c>
      <c r="M170" s="40">
        <f>'[4]methanogen M06-L TZVP smd redo'!DG170</f>
        <v>1.3856909103295845</v>
      </c>
      <c r="N170" s="40">
        <f>'[4]methanogen M06-L TZVP smd redo'!EC170</f>
        <v>1.3572558149637093</v>
      </c>
      <c r="AA170" s="40">
        <f t="shared" si="122"/>
        <v>1.5408300487004132</v>
      </c>
      <c r="AB170" s="40"/>
      <c r="AC170" s="40">
        <f>EXP('d-beta'!Y171/1000)*'[3]methanogen M06-L TZVP smd redo'!EZ170</f>
        <v>2.8028161609201825</v>
      </c>
      <c r="AD170" s="40">
        <f>'[3]methanogen M06-L TZVP smd redo'!ET170</f>
        <v>1.7083699999999999</v>
      </c>
      <c r="AE170" s="40">
        <f>'[3]methanogen M06-L TZVP smd redo'!ER170</f>
        <v>1.06721</v>
      </c>
      <c r="AF170" s="40">
        <f>'[3]methanogen M06-L TZVP smd redo'!K170</f>
        <v>1.0579000000000001</v>
      </c>
      <c r="AG170" s="40">
        <f>'[3]methanogen M06-L TZVP smd redo'!J170</f>
        <v>2.4908600000000001</v>
      </c>
      <c r="AH170" s="40">
        <f>'[3]methanogen M06-L TZVP smd redo'!O170</f>
        <v>1.05474</v>
      </c>
      <c r="AI170" s="40">
        <f>'[3]methanogen M06-L TZVP smd redo'!N170</f>
        <v>2.4269099999999999</v>
      </c>
      <c r="AJ170" s="40">
        <f>'[3]methanogen M06-L TZVP smd redo'!S170</f>
        <v>1.05593</v>
      </c>
      <c r="AK170" s="40">
        <f>'[3]methanogen M06-L TZVP smd redo'!R170</f>
        <v>2.5316000000000001</v>
      </c>
      <c r="AL170" s="40">
        <f>'[3]methanogen M06-L TZVP smd redo'!Y170</f>
        <v>1.04918</v>
      </c>
      <c r="AM170" s="40">
        <f>'[3]methanogen M06-L TZVP smd redo'!W170</f>
        <v>2.5576099999999999</v>
      </c>
      <c r="AN170" s="40">
        <f>'[3]methanogen M06-L TZVP smd redo'!V170</f>
        <v>2.54867</v>
      </c>
      <c r="AO170" s="40">
        <f>'[3]methanogen M06-L TZVP smd redo'!AK170</f>
        <v>1.0466800000000001</v>
      </c>
      <c r="AP170" s="40">
        <f>PRODUCT('[3]methanogen M06-L TZVP smd redo'!AD170:AF170)^(1/3)</f>
        <v>2.5254314934724338</v>
      </c>
      <c r="AQ170" s="40">
        <f>'[3]methanogen M06-L TZVP smd redo'!BA170</f>
        <v>1.0408299999999999</v>
      </c>
      <c r="AR170" s="40">
        <f>PRODUCT('[3]methanogen M06-L TZVP smd redo'!AT170:AV170)^(1/3)</f>
        <v>2.4957284558260517</v>
      </c>
      <c r="AS170" s="41">
        <f>'[3]methanogen M06-L TZVP smd redo'!FO170</f>
        <v>1.04355</v>
      </c>
      <c r="AT170" s="40">
        <f>'[3]methanogen M06-L TZVP smd redo'!FK170</f>
        <v>2.4890599999999998</v>
      </c>
      <c r="AU170" s="40">
        <f>'[3]methanogen M06-L TZVP smd redo'!CD170</f>
        <v>2.4667500000000002</v>
      </c>
      <c r="AV170" s="40">
        <f>'[3]methanogen M06-L TZVP smd redo'!CG170</f>
        <v>1.9176200000000001</v>
      </c>
      <c r="AW170" s="40">
        <f>'[3]methanogen M06-L TZVP smd redo'!CK170</f>
        <v>1.0456000000000001</v>
      </c>
      <c r="AX170" s="40">
        <f>PRODUCT('[3]methanogen M06-L TZVP smd redo'!CN170:CP170)^(1/3)</f>
        <v>2.4787750246287397</v>
      </c>
      <c r="AY170" s="40">
        <f>'[3]methanogen M06-L TZVP smd redo'!DH170</f>
        <v>1.04579</v>
      </c>
      <c r="AZ170" s="40">
        <f>PRODUCT('[3]methanogen M06-L TZVP smd redo'!DJ170:DL170)^(1/3)</f>
        <v>2.4883497037171098</v>
      </c>
      <c r="BA170" s="40">
        <f>'[3]methanogen M06-L TZVP smd redo'!EI170</f>
        <v>1.04806</v>
      </c>
      <c r="BB170" s="40">
        <f>PRODUCT('[3]methanogen M06-L TZVP smd redo'!EJ170:EL170)^(1/3)</f>
        <v>2.5450436474928044</v>
      </c>
      <c r="BC170" s="40"/>
      <c r="BD170" s="44">
        <f>'[4]methanogen M06-L TZVP smd redo'!H170</f>
        <v>2.6381100000000002</v>
      </c>
      <c r="BE170" s="44">
        <f>'[4]methanogen M06-L TZVP smd redo'!M170</f>
        <v>2.5625399999999998</v>
      </c>
      <c r="BF170" s="44">
        <f>'[4]methanogen M06-L TZVP smd redo'!R170</f>
        <v>2.67699</v>
      </c>
      <c r="BG170" s="44">
        <f>'[4]methanogen M06-L TZVP smd redo'!Y170</f>
        <v>2.6772100000000001</v>
      </c>
      <c r="BH170" s="44">
        <f>'[4]methanogen M06-L TZVP smd redo'!Z170</f>
        <v>2.6867299999999998</v>
      </c>
      <c r="BI170" s="44">
        <f>PRODUCT('[4]methanogen M06-L TZVP smd redo'!AL170:AN170)^(1/3)</f>
        <v>2.6468554585214501</v>
      </c>
      <c r="BJ170" s="133">
        <f>PRODUCT('[4]methanogen M06-L TZVP smd redo'!BC170:BE170)^(1/3)</f>
        <v>2.6013280674078239</v>
      </c>
      <c r="BK170" s="133">
        <f>'[4]methanogen M06-L TZVP smd redo'!ER170</f>
        <v>2.6012200000000001</v>
      </c>
      <c r="BL170" s="40">
        <f>PRODUCT('[4]methanogen M06-L TZVP smd redo'!DZ170:EB170)^(1/3)</f>
        <v>2.6709787329516375</v>
      </c>
      <c r="BM170" s="40">
        <f>PRODUCT('[4]methanogen M06-L TZVP smd redo'!CI170:CK170)^(1/3)</f>
        <v>2.5953596479943379</v>
      </c>
      <c r="BN170" s="40">
        <f>PRODUCT('[4]methanogen M06-L TZVP smd redo'!DD170:DF170)^(1/3)</f>
        <v>2.6058972079629732</v>
      </c>
      <c r="BO170" s="40"/>
      <c r="BP170" s="45">
        <f t="shared" si="123"/>
        <v>1.1338395423601093</v>
      </c>
      <c r="BQ170" s="45">
        <f t="shared" si="124"/>
        <v>1.0294902713713738</v>
      </c>
      <c r="BR170" s="45">
        <f t="shared" si="125"/>
        <v>0.95724675848621021</v>
      </c>
      <c r="BS170" s="45">
        <f t="shared" si="126"/>
        <v>0.99637477528445362</v>
      </c>
      <c r="BT170" s="45">
        <f t="shared" si="127"/>
        <v>1.0150648730553742</v>
      </c>
      <c r="BU170" s="45">
        <f t="shared" si="128"/>
        <v>1.0114681522864517</v>
      </c>
      <c r="BV170" s="45">
        <f t="shared" si="129"/>
        <v>1.0175015953135791</v>
      </c>
      <c r="BW170" s="45">
        <f t="shared" si="130"/>
        <v>1.0000415448934823</v>
      </c>
      <c r="BX170" s="45">
        <f t="shared" si="131"/>
        <v>0.97292155919782164</v>
      </c>
      <c r="BY170" s="45">
        <f t="shared" si="132"/>
        <v>0.67380561633192759</v>
      </c>
      <c r="BZ170" s="45">
        <f t="shared" si="133"/>
        <v>0.97778847600756769</v>
      </c>
      <c r="CA170" s="45">
        <f t="shared" si="134"/>
        <v>0.76730012248098955</v>
      </c>
      <c r="CB170" s="45">
        <f t="shared" si="135"/>
        <v>1.0267750409556067</v>
      </c>
      <c r="CC170" s="45">
        <f t="shared" si="136"/>
        <v>0.99595626414716776</v>
      </c>
      <c r="CD170" s="45">
        <f t="shared" si="137"/>
        <v>0.98452569428125991</v>
      </c>
      <c r="CE170" s="39"/>
      <c r="CF170" s="75">
        <f t="shared" si="154"/>
        <v>125.60969825696952</v>
      </c>
      <c r="CG170" s="75">
        <f t="shared" si="155"/>
        <v>29.063797583236436</v>
      </c>
      <c r="CH170" s="75">
        <f t="shared" si="156"/>
        <v>-43.694074907604019</v>
      </c>
      <c r="CI170" s="75">
        <f t="shared" si="157"/>
        <v>-3.6318117671791006</v>
      </c>
      <c r="CJ170" s="75">
        <f t="shared" si="158"/>
        <v>14.952524791586368</v>
      </c>
      <c r="CK170" s="75">
        <f t="shared" si="159"/>
        <v>11.402891501163388</v>
      </c>
      <c r="CL170" s="75">
        <f t="shared" si="160"/>
        <v>17.350206209137291</v>
      </c>
      <c r="CM170" s="75">
        <f t="shared" si="161"/>
        <v>4.1544030517106506E-2</v>
      </c>
      <c r="CN170" s="75">
        <f t="shared" si="162"/>
        <v>-27.451817519870911</v>
      </c>
      <c r="CO170" s="75">
        <f t="shared" si="163"/>
        <v>-394.81361273434948</v>
      </c>
      <c r="CP170" s="75">
        <f t="shared" si="164"/>
        <v>-22.46191454053892</v>
      </c>
      <c r="CQ170" s="75">
        <f t="shared" si="165"/>
        <v>-264.87726017258268</v>
      </c>
      <c r="CR170" s="75">
        <f t="shared" si="166"/>
        <v>26.422862118719074</v>
      </c>
      <c r="CS170" s="75">
        <f t="shared" si="167"/>
        <v>-4.0519338605044597</v>
      </c>
      <c r="CT170" s="75">
        <f t="shared" si="168"/>
        <v>-15.595282430665682</v>
      </c>
      <c r="CU170" s="130"/>
      <c r="CV170" s="45">
        <f t="shared" si="138"/>
        <v>0.99885175144326821</v>
      </c>
      <c r="CW170" s="45">
        <f t="shared" si="139"/>
        <v>1.0000630904868177</v>
      </c>
      <c r="CX170" s="45">
        <f t="shared" si="140"/>
        <v>0.99966625562829703</v>
      </c>
      <c r="CY170" s="45">
        <f t="shared" si="141"/>
        <v>1.0001769301136594</v>
      </c>
      <c r="CZ170" s="45">
        <f t="shared" si="142"/>
        <v>0.99990558054757228</v>
      </c>
      <c r="DA170" s="45">
        <f t="shared" si="143"/>
        <v>0.99985752714231657</v>
      </c>
      <c r="DB170" s="45">
        <f t="shared" si="144"/>
        <v>0.99991414787362665</v>
      </c>
      <c r="DC170" s="45">
        <f t="shared" si="145"/>
        <v>0.99997591090300697</v>
      </c>
      <c r="DD170" s="45">
        <f t="shared" si="146"/>
        <v>0.99880606698764751</v>
      </c>
      <c r="DE170" s="45">
        <f t="shared" si="147"/>
        <v>0.99880606698764751</v>
      </c>
      <c r="DF170" s="45">
        <f t="shared" si="148"/>
        <v>0.99866376423301217</v>
      </c>
      <c r="DG170" s="45">
        <f t="shared" si="149"/>
        <v>0.99855397198237728</v>
      </c>
      <c r="DH170" s="45">
        <f t="shared" si="150"/>
        <v>0.99993335265892447</v>
      </c>
      <c r="DI170" s="45">
        <f t="shared" si="151"/>
        <v>0.99998498828340221</v>
      </c>
      <c r="DJ170" s="45">
        <f t="shared" si="152"/>
        <v>1.0000476035335857</v>
      </c>
    </row>
    <row r="171" spans="1:114" x14ac:dyDescent="0.2">
      <c r="A171" s="43">
        <v>334</v>
      </c>
      <c r="B171" s="43">
        <f t="shared" si="121"/>
        <v>607.15</v>
      </c>
      <c r="C171" s="44">
        <f t="shared" si="153"/>
        <v>1.647039446594746</v>
      </c>
      <c r="E171" s="40">
        <f>'[4]methanogen M06-L TZVP smd redo'!I171</f>
        <v>1.1437879848019694</v>
      </c>
      <c r="F171" s="40">
        <f>'[4]methanogen M06-L TZVP smd redo'!N171</f>
        <v>1.0837090157749252</v>
      </c>
      <c r="G171" s="40">
        <f>'[4]methanogen M06-L TZVP smd redo'!S171</f>
        <v>1.4070992889594347</v>
      </c>
      <c r="H171" s="40">
        <f>'[4]methanogen M06-L TZVP smd redo'!AB171</f>
        <v>1.1815946307500713</v>
      </c>
      <c r="I171" s="40">
        <f>'[4]methanogen M06-L TZVP smd redo'!AS171</f>
        <v>1.3348679056917057</v>
      </c>
      <c r="J171" s="40">
        <f>'[4]methanogen M06-L TZVP smd redo'!BJ171</f>
        <v>1.4190580821915599</v>
      </c>
      <c r="K171" s="40">
        <f>'[4]methanogen M06-L TZVP smd redo'!EV171</f>
        <v>1.4283667238590425</v>
      </c>
      <c r="L171" s="40">
        <f>'[4]methanogen M06-L TZVP smd redo'!CL171</f>
        <v>1.3668910128603606</v>
      </c>
      <c r="M171" s="40">
        <f>'[4]methanogen M06-L TZVP smd redo'!DG171</f>
        <v>1.3692603989763352</v>
      </c>
      <c r="N171" s="40">
        <f>'[4]methanogen M06-L TZVP smd redo'!EC171</f>
        <v>1.3482001835471991</v>
      </c>
      <c r="AA171" s="40">
        <f t="shared" si="122"/>
        <v>1.5299229993918035</v>
      </c>
      <c r="AB171" s="40"/>
      <c r="AC171" s="40">
        <f>EXP('d-beta'!Y172/1000)*'[3]methanogen M06-L TZVP smd redo'!EZ171</f>
        <v>2.7898777794698502</v>
      </c>
      <c r="AD171" s="40">
        <f>'[3]methanogen M06-L TZVP smd redo'!ET171</f>
        <v>1.7045600000000001</v>
      </c>
      <c r="AE171" s="40">
        <f>'[3]methanogen M06-L TZVP smd redo'!ER171</f>
        <v>1.0668500000000001</v>
      </c>
      <c r="AF171" s="40">
        <f>'[3]methanogen M06-L TZVP smd redo'!K171</f>
        <v>1.0575699999999999</v>
      </c>
      <c r="AG171" s="40">
        <f>'[3]methanogen M06-L TZVP smd redo'!J171</f>
        <v>2.47926</v>
      </c>
      <c r="AH171" s="40">
        <f>'[3]methanogen M06-L TZVP smd redo'!O171</f>
        <v>1.0544199999999999</v>
      </c>
      <c r="AI171" s="40">
        <f>'[3]methanogen M06-L TZVP smd redo'!N171</f>
        <v>2.4158300000000001</v>
      </c>
      <c r="AJ171" s="40">
        <f>'[3]methanogen M06-L TZVP smd redo'!S171</f>
        <v>1.0556099999999999</v>
      </c>
      <c r="AK171" s="40">
        <f>'[3]methanogen M06-L TZVP smd redo'!R171</f>
        <v>2.5198200000000002</v>
      </c>
      <c r="AL171" s="40">
        <f>'[3]methanogen M06-L TZVP smd redo'!Y171</f>
        <v>1.0488999999999999</v>
      </c>
      <c r="AM171" s="40">
        <f>'[3]methanogen M06-L TZVP smd redo'!W171</f>
        <v>2.54522</v>
      </c>
      <c r="AN171" s="40">
        <f>'[3]methanogen M06-L TZVP smd redo'!V171</f>
        <v>2.53633</v>
      </c>
      <c r="AO171" s="40">
        <f>'[3]methanogen M06-L TZVP smd redo'!AK171</f>
        <v>1.0464199999999999</v>
      </c>
      <c r="AP171" s="40">
        <f>PRODUCT('[3]methanogen M06-L TZVP smd redo'!AD171:AF171)^(1/3)</f>
        <v>2.5135676511925804</v>
      </c>
      <c r="AQ171" s="40">
        <f>'[3]methanogen M06-L TZVP smd redo'!BA171</f>
        <v>1.04061</v>
      </c>
      <c r="AR171" s="40">
        <f>PRODUCT('[3]methanogen M06-L TZVP smd redo'!AT171:AV171)^(1/3)</f>
        <v>2.4842285129373787</v>
      </c>
      <c r="AS171" s="41">
        <f>'[3]methanogen M06-L TZVP smd redo'!FO171</f>
        <v>1.0433399999999999</v>
      </c>
      <c r="AT171" s="40">
        <f>'[3]methanogen M06-L TZVP smd redo'!FK171</f>
        <v>2.4777900000000002</v>
      </c>
      <c r="AU171" s="40">
        <f>'[3]methanogen M06-L TZVP smd redo'!CD171</f>
        <v>2.4553199999999999</v>
      </c>
      <c r="AV171" s="40">
        <f>'[3]methanogen M06-L TZVP smd redo'!CG171</f>
        <v>1.9112199999999999</v>
      </c>
      <c r="AW171" s="40">
        <f>'[3]methanogen M06-L TZVP smd redo'!CK171</f>
        <v>1.04535</v>
      </c>
      <c r="AX171" s="40">
        <f>PRODUCT('[3]methanogen M06-L TZVP smd redo'!CN171:CP171)^(1/3)</f>
        <v>2.4674534227299345</v>
      </c>
      <c r="AY171" s="40">
        <f>'[3]methanogen M06-L TZVP smd redo'!DH171</f>
        <v>1.04555</v>
      </c>
      <c r="AZ171" s="40">
        <f>PRODUCT('[3]methanogen M06-L TZVP smd redo'!DJ171:DL171)^(1/3)</f>
        <v>2.4769459526304312</v>
      </c>
      <c r="BA171" s="40">
        <f>'[3]methanogen M06-L TZVP smd redo'!EI171</f>
        <v>1.0478000000000001</v>
      </c>
      <c r="BB171" s="40">
        <f>PRODUCT('[3]methanogen M06-L TZVP smd redo'!EJ171:EL171)^(1/3)</f>
        <v>2.532992175433638</v>
      </c>
      <c r="BC171" s="40"/>
      <c r="BD171" s="44">
        <f>'[4]methanogen M06-L TZVP smd redo'!H171</f>
        <v>2.6249899999999999</v>
      </c>
      <c r="BE171" s="44">
        <f>'[4]methanogen M06-L TZVP smd redo'!M171</f>
        <v>2.5500600000000002</v>
      </c>
      <c r="BF171" s="44">
        <f>'[4]methanogen M06-L TZVP smd redo'!R171</f>
        <v>2.6636899999999999</v>
      </c>
      <c r="BG171" s="44">
        <f>'[4]methanogen M06-L TZVP smd redo'!Y171</f>
        <v>2.6635</v>
      </c>
      <c r="BH171" s="44">
        <f>'[4]methanogen M06-L TZVP smd redo'!Z171</f>
        <v>2.6729699999999998</v>
      </c>
      <c r="BI171" s="44">
        <f>PRODUCT('[4]methanogen M06-L TZVP smd redo'!AL171:AN171)^(1/3)</f>
        <v>2.6337584944814045</v>
      </c>
      <c r="BJ171" s="133">
        <f>PRODUCT('[4]methanogen M06-L TZVP smd redo'!BC171:BE171)^(1/3)</f>
        <v>2.588781458390407</v>
      </c>
      <c r="BK171" s="133">
        <f>'[4]methanogen M06-L TZVP smd redo'!ER171</f>
        <v>2.58887</v>
      </c>
      <c r="BL171" s="40">
        <f>PRODUCT('[4]methanogen M06-L TZVP smd redo'!DZ171:EB171)^(1/3)</f>
        <v>2.6576474180038665</v>
      </c>
      <c r="BM171" s="40">
        <f>PRODUCT('[4]methanogen M06-L TZVP smd redo'!CI171:CK171)^(1/3)</f>
        <v>2.5828781291137544</v>
      </c>
      <c r="BN171" s="40">
        <f>PRODUCT('[4]methanogen M06-L TZVP smd redo'!DD171:DF171)^(1/3)</f>
        <v>2.5933169114274413</v>
      </c>
      <c r="BO171" s="40"/>
      <c r="BP171" s="45">
        <f t="shared" si="123"/>
        <v>1.1338637895867831</v>
      </c>
      <c r="BQ171" s="45">
        <f t="shared" si="124"/>
        <v>1.0293836223461408</v>
      </c>
      <c r="BR171" s="45">
        <f t="shared" si="125"/>
        <v>0.95734113203863824</v>
      </c>
      <c r="BS171" s="45">
        <f t="shared" si="126"/>
        <v>0.99652820645199913</v>
      </c>
      <c r="BT171" s="45">
        <f t="shared" si="127"/>
        <v>1.0148880414057539</v>
      </c>
      <c r="BU171" s="45">
        <f t="shared" si="128"/>
        <v>1.0112924194002273</v>
      </c>
      <c r="BV171" s="45">
        <f t="shared" si="129"/>
        <v>1.0173738250269153</v>
      </c>
      <c r="BW171" s="45">
        <f t="shared" si="130"/>
        <v>0.99996579912873451</v>
      </c>
      <c r="BX171" s="45">
        <f t="shared" si="131"/>
        <v>0.97310318948751628</v>
      </c>
      <c r="BY171" s="45">
        <f t="shared" si="132"/>
        <v>0.67555869404918334</v>
      </c>
      <c r="BZ171" s="45">
        <f t="shared" si="133"/>
        <v>0.97783648477879948</v>
      </c>
      <c r="CA171" s="45">
        <f t="shared" si="134"/>
        <v>0.76822499553859402</v>
      </c>
      <c r="CB171" s="45">
        <f t="shared" si="135"/>
        <v>1.0266016891423031</v>
      </c>
      <c r="CC171" s="45">
        <f t="shared" si="136"/>
        <v>0.9959747371145854</v>
      </c>
      <c r="CD171" s="45">
        <f t="shared" si="137"/>
        <v>0.9846449159485573</v>
      </c>
      <c r="CE171" s="39"/>
      <c r="CF171" s="75">
        <f t="shared" si="154"/>
        <v>125.63108308833893</v>
      </c>
      <c r="CG171" s="75">
        <f t="shared" si="155"/>
        <v>28.960198207233983</v>
      </c>
      <c r="CH171" s="75">
        <f t="shared" si="156"/>
        <v>-43.595491235398107</v>
      </c>
      <c r="CI171" s="75">
        <f t="shared" si="157"/>
        <v>-3.4778342085575864</v>
      </c>
      <c r="CJ171" s="75">
        <f t="shared" si="158"/>
        <v>14.77830237607338</v>
      </c>
      <c r="CK171" s="75">
        <f t="shared" si="159"/>
        <v>11.229136001747058</v>
      </c>
      <c r="CL171" s="75">
        <f t="shared" si="160"/>
        <v>17.224625757818739</v>
      </c>
      <c r="CM171" s="75">
        <f t="shared" si="161"/>
        <v>-3.4201456128621341E-2</v>
      </c>
      <c r="CN171" s="75">
        <f t="shared" si="162"/>
        <v>-27.26514950308977</v>
      </c>
      <c r="CO171" s="75">
        <f t="shared" si="163"/>
        <v>-392.21523557244694</v>
      </c>
      <c r="CP171" s="75">
        <f t="shared" si="164"/>
        <v>-22.412816403417445</v>
      </c>
      <c r="CQ171" s="75">
        <f t="shared" si="165"/>
        <v>-263.67262579885005</v>
      </c>
      <c r="CR171" s="75">
        <f t="shared" si="166"/>
        <v>26.254016518031708</v>
      </c>
      <c r="CS171" s="75">
        <f t="shared" si="167"/>
        <v>-4.033386062004948</v>
      </c>
      <c r="CT171" s="75">
        <f t="shared" si="168"/>
        <v>-15.474194225485588</v>
      </c>
      <c r="CU171" s="130"/>
      <c r="CV171" s="45">
        <f t="shared" si="138"/>
        <v>0.99885751877149997</v>
      </c>
      <c r="CW171" s="45">
        <f t="shared" si="139"/>
        <v>1.0000600139313887</v>
      </c>
      <c r="CX171" s="45">
        <f t="shared" si="140"/>
        <v>0.99967706412964896</v>
      </c>
      <c r="CY171" s="45">
        <f t="shared" si="141"/>
        <v>1.0001749980732595</v>
      </c>
      <c r="CZ171" s="45">
        <f t="shared" si="142"/>
        <v>0.99989715501686238</v>
      </c>
      <c r="DA171" s="45">
        <f t="shared" si="143"/>
        <v>0.99984693105188438</v>
      </c>
      <c r="DB171" s="45">
        <f t="shared" si="144"/>
        <v>0.99991592912495475</v>
      </c>
      <c r="DC171" s="45">
        <f t="shared" si="145"/>
        <v>0.99999070463552187</v>
      </c>
      <c r="DD171" s="45">
        <f t="shared" si="146"/>
        <v>0.99881979988736613</v>
      </c>
      <c r="DE171" s="45">
        <f t="shared" si="147"/>
        <v>0.99881979988736613</v>
      </c>
      <c r="DF171" s="45">
        <f t="shared" si="148"/>
        <v>0.99866691159124055</v>
      </c>
      <c r="DG171" s="45">
        <f t="shared" si="149"/>
        <v>0.99857367059759661</v>
      </c>
      <c r="DH171" s="45">
        <f t="shared" si="150"/>
        <v>0.99992924251034332</v>
      </c>
      <c r="DI171" s="45">
        <f t="shared" si="151"/>
        <v>0.9999976338537544</v>
      </c>
      <c r="DJ171" s="45">
        <f t="shared" si="152"/>
        <v>1.0000343466450505</v>
      </c>
    </row>
    <row r="172" spans="1:114" x14ac:dyDescent="0.2">
      <c r="A172" s="43">
        <v>336</v>
      </c>
      <c r="B172" s="43">
        <f t="shared" si="121"/>
        <v>609.15</v>
      </c>
      <c r="C172" s="44">
        <f t="shared" si="153"/>
        <v>1.6416317819912993</v>
      </c>
      <c r="E172" s="40">
        <f>'[4]methanogen M06-L TZVP smd redo'!I172</f>
        <v>1.1260152428749226</v>
      </c>
      <c r="F172" s="40">
        <f>'[4]methanogen M06-L TZVP smd redo'!N172</f>
        <v>1.0737414394792477</v>
      </c>
      <c r="G172" s="40">
        <f>'[4]methanogen M06-L TZVP smd redo'!S172</f>
        <v>1.4029073436416795</v>
      </c>
      <c r="H172" s="40">
        <f>'[4]methanogen M06-L TZVP smd redo'!AB172</f>
        <v>1.1735826123162596</v>
      </c>
      <c r="I172" s="40">
        <f>'[4]methanogen M06-L TZVP smd redo'!AS172</f>
        <v>1.3233459720520813</v>
      </c>
      <c r="J172" s="40">
        <f>'[4]methanogen M06-L TZVP smd redo'!BJ172</f>
        <v>1.401387371820606</v>
      </c>
      <c r="K172" s="40">
        <f>'[4]methanogen M06-L TZVP smd redo'!EV172</f>
        <v>1.4257602166369843</v>
      </c>
      <c r="L172" s="40">
        <f>'[4]methanogen M06-L TZVP smd redo'!CL172</f>
        <v>1.3527170707128278</v>
      </c>
      <c r="M172" s="40">
        <f>'[4]methanogen M06-L TZVP smd redo'!DG172</f>
        <v>1.3641747562396223</v>
      </c>
      <c r="N172" s="40">
        <f>'[4]methanogen M06-L TZVP smd redo'!EC172</f>
        <v>1.3402002513962508</v>
      </c>
      <c r="AA172" s="40">
        <f t="shared" si="122"/>
        <v>1.5191157400425332</v>
      </c>
      <c r="AB172" s="40"/>
      <c r="AC172" s="40">
        <f>EXP('d-beta'!Y173/1000)*'[3]methanogen M06-L TZVP smd redo'!EZ172</f>
        <v>2.7771089855338054</v>
      </c>
      <c r="AD172" s="40">
        <f>'[3]methanogen M06-L TZVP smd redo'!ET172</f>
        <v>1.70078</v>
      </c>
      <c r="AE172" s="40">
        <f>'[3]methanogen M06-L TZVP smd redo'!ER172</f>
        <v>1.0665</v>
      </c>
      <c r="AF172" s="40">
        <f>'[3]methanogen M06-L TZVP smd redo'!K172</f>
        <v>1.05725</v>
      </c>
      <c r="AG172" s="40">
        <f>'[3]methanogen M06-L TZVP smd redo'!J172</f>
        <v>2.4678100000000001</v>
      </c>
      <c r="AH172" s="40">
        <f>'[3]methanogen M06-L TZVP smd redo'!O172</f>
        <v>1.0541100000000001</v>
      </c>
      <c r="AI172" s="40">
        <f>'[3]methanogen M06-L TZVP smd redo'!N172</f>
        <v>2.4048799999999999</v>
      </c>
      <c r="AJ172" s="40">
        <f>'[3]methanogen M06-L TZVP smd redo'!S172</f>
        <v>1.0552900000000001</v>
      </c>
      <c r="AK172" s="40">
        <f>'[3]methanogen M06-L TZVP smd redo'!R172</f>
        <v>2.5081699999999998</v>
      </c>
      <c r="AL172" s="40">
        <f>'[3]methanogen M06-L TZVP smd redo'!Y172</f>
        <v>1.0486200000000001</v>
      </c>
      <c r="AM172" s="40">
        <f>'[3]methanogen M06-L TZVP smd redo'!W172</f>
        <v>2.5329899999999999</v>
      </c>
      <c r="AN172" s="40">
        <f>'[3]methanogen M06-L TZVP smd redo'!V172</f>
        <v>2.5241400000000001</v>
      </c>
      <c r="AO172" s="40">
        <f>'[3]methanogen M06-L TZVP smd redo'!AK172</f>
        <v>1.04617</v>
      </c>
      <c r="AP172" s="40">
        <f>PRODUCT('[3]methanogen M06-L TZVP smd redo'!AD172:AF172)^(1/3)</f>
        <v>2.501857123058195</v>
      </c>
      <c r="AQ172" s="40">
        <f>'[3]methanogen M06-L TZVP smd redo'!BA172</f>
        <v>1.0404</v>
      </c>
      <c r="AR172" s="40">
        <f>PRODUCT('[3]methanogen M06-L TZVP smd redo'!AT172:AV172)^(1/3)</f>
        <v>2.472875248988927</v>
      </c>
      <c r="AS172" s="41">
        <f>'[3]methanogen M06-L TZVP smd redo'!FO172</f>
        <v>1.04312</v>
      </c>
      <c r="AT172" s="40">
        <f>'[3]methanogen M06-L TZVP smd redo'!FK172</f>
        <v>2.4666399999999999</v>
      </c>
      <c r="AU172" s="40">
        <f>'[3]methanogen M06-L TZVP smd redo'!CD172</f>
        <v>2.4440200000000001</v>
      </c>
      <c r="AV172" s="40">
        <f>'[3]methanogen M06-L TZVP smd redo'!CG172</f>
        <v>1.9049</v>
      </c>
      <c r="AW172" s="40">
        <f>'[3]methanogen M06-L TZVP smd redo'!CK172</f>
        <v>1.04511</v>
      </c>
      <c r="AX172" s="40">
        <f>PRODUCT('[3]methanogen M06-L TZVP smd redo'!CN172:CP172)^(1/3)</f>
        <v>2.4562684422568206</v>
      </c>
      <c r="AY172" s="40">
        <f>'[3]methanogen M06-L TZVP smd redo'!DH172</f>
        <v>1.0452999999999999</v>
      </c>
      <c r="AZ172" s="40">
        <f>PRODUCT('[3]methanogen M06-L TZVP smd redo'!DJ172:DL172)^(1/3)</f>
        <v>2.465678661524215</v>
      </c>
      <c r="BA172" s="40">
        <f>'[3]methanogen M06-L TZVP smd redo'!EI172</f>
        <v>1.0475399999999999</v>
      </c>
      <c r="BB172" s="40">
        <f>PRODUCT('[3]methanogen M06-L TZVP smd redo'!EJ172:EL172)^(1/3)</f>
        <v>2.5210906318150514</v>
      </c>
      <c r="BC172" s="40"/>
      <c r="BD172" s="44">
        <f>'[4]methanogen M06-L TZVP smd redo'!H172</f>
        <v>2.6120299999999999</v>
      </c>
      <c r="BE172" s="44">
        <f>'[4]methanogen M06-L TZVP smd redo'!M172</f>
        <v>2.5377299999999998</v>
      </c>
      <c r="BF172" s="44">
        <f>'[4]methanogen M06-L TZVP smd redo'!R172</f>
        <v>2.65056</v>
      </c>
      <c r="BG172" s="44">
        <f>'[4]methanogen M06-L TZVP smd redo'!Y172</f>
        <v>2.6499700000000002</v>
      </c>
      <c r="BH172" s="44">
        <f>'[4]methanogen M06-L TZVP smd redo'!Z172</f>
        <v>2.6593900000000001</v>
      </c>
      <c r="BI172" s="44">
        <f>PRODUCT('[4]methanogen M06-L TZVP smd redo'!AL172:AN172)^(1/3)</f>
        <v>2.6208315496532104</v>
      </c>
      <c r="BJ172" s="133">
        <f>PRODUCT('[4]methanogen M06-L TZVP smd redo'!BC172:BE172)^(1/3)</f>
        <v>2.5763848696223994</v>
      </c>
      <c r="BK172" s="133">
        <f>'[4]methanogen M06-L TZVP smd redo'!ER172</f>
        <v>2.57667</v>
      </c>
      <c r="BL172" s="40">
        <f>PRODUCT('[4]methanogen M06-L TZVP smd redo'!DZ172:EB172)^(1/3)</f>
        <v>2.6444826732999234</v>
      </c>
      <c r="BM172" s="40">
        <f>PRODUCT('[4]methanogen M06-L TZVP smd redo'!CI172:CK172)^(1/3)</f>
        <v>2.5705432320604515</v>
      </c>
      <c r="BN172" s="40">
        <f>PRODUCT('[4]methanogen M06-L TZVP smd redo'!DD172:DF172)^(1/3)</f>
        <v>2.5808898933097053</v>
      </c>
      <c r="BO172" s="40"/>
      <c r="BP172" s="45">
        <f t="shared" si="123"/>
        <v>1.1339022649325634</v>
      </c>
      <c r="BQ172" s="45">
        <f t="shared" si="124"/>
        <v>1.0292781343957</v>
      </c>
      <c r="BR172" s="45">
        <f t="shared" si="125"/>
        <v>0.95743163708801149</v>
      </c>
      <c r="BS172" s="45">
        <f t="shared" si="126"/>
        <v>0.9966796897032778</v>
      </c>
      <c r="BT172" s="45">
        <f t="shared" si="127"/>
        <v>1.0147122963136992</v>
      </c>
      <c r="BU172" s="45">
        <f t="shared" si="128"/>
        <v>1.0111180172379433</v>
      </c>
      <c r="BV172" s="45">
        <f t="shared" si="129"/>
        <v>1.0172515684884165</v>
      </c>
      <c r="BW172" s="45">
        <f t="shared" si="130"/>
        <v>0.99988934152312847</v>
      </c>
      <c r="BX172" s="45">
        <f t="shared" si="131"/>
        <v>0.97327511851077564</v>
      </c>
      <c r="BY172" s="45">
        <f t="shared" si="132"/>
        <v>0.67729677173703851</v>
      </c>
      <c r="BZ172" s="45">
        <f t="shared" si="133"/>
        <v>0.97787599235025902</v>
      </c>
      <c r="CA172" s="45">
        <f t="shared" si="134"/>
        <v>0.76915474624224289</v>
      </c>
      <c r="CB172" s="45">
        <f t="shared" si="135"/>
        <v>1.0264315337667329</v>
      </c>
      <c r="CC172" s="45">
        <f t="shared" si="136"/>
        <v>0.99599104894940504</v>
      </c>
      <c r="CD172" s="45">
        <f t="shared" si="137"/>
        <v>0.9847599299738321</v>
      </c>
      <c r="CE172" s="39"/>
      <c r="CF172" s="75">
        <f t="shared" si="154"/>
        <v>125.66501546483541</v>
      </c>
      <c r="CG172" s="75">
        <f t="shared" si="155"/>
        <v>28.857716145586306</v>
      </c>
      <c r="CH172" s="75">
        <f t="shared" si="156"/>
        <v>-43.500957773360277</v>
      </c>
      <c r="CI172" s="75">
        <f t="shared" si="157"/>
        <v>-3.3258347589642714</v>
      </c>
      <c r="CJ172" s="75">
        <f t="shared" si="158"/>
        <v>14.605120405980218</v>
      </c>
      <c r="CK172" s="75">
        <f t="shared" si="159"/>
        <v>11.056666398587518</v>
      </c>
      <c r="CL172" s="75">
        <f t="shared" si="160"/>
        <v>17.104449789273733</v>
      </c>
      <c r="CM172" s="75">
        <f t="shared" si="161"/>
        <v>-0.11066459997249925</v>
      </c>
      <c r="CN172" s="75">
        <f t="shared" si="162"/>
        <v>-27.088483925796794</v>
      </c>
      <c r="CO172" s="75">
        <f t="shared" si="163"/>
        <v>-389.64573914346579</v>
      </c>
      <c r="CP172" s="75">
        <f t="shared" si="164"/>
        <v>-22.372414174636955</v>
      </c>
      <c r="CQ172" s="75">
        <f t="shared" si="165"/>
        <v>-262.4630992365702</v>
      </c>
      <c r="CR172" s="75">
        <f t="shared" si="166"/>
        <v>26.088256535133144</v>
      </c>
      <c r="CS172" s="75">
        <f t="shared" si="167"/>
        <v>-4.0170084365114453</v>
      </c>
      <c r="CT172" s="75">
        <f t="shared" si="168"/>
        <v>-15.357393430927074</v>
      </c>
      <c r="CU172" s="130"/>
      <c r="CV172" s="45">
        <f t="shared" si="138"/>
        <v>0.99887525124137189</v>
      </c>
      <c r="CW172" s="45">
        <f t="shared" si="139"/>
        <v>1.0000522177350495</v>
      </c>
      <c r="CX172" s="45">
        <f t="shared" si="140"/>
        <v>0.99967129523816156</v>
      </c>
      <c r="CY172" s="45">
        <f t="shared" si="141"/>
        <v>1.0001806044568917</v>
      </c>
      <c r="CZ172" s="45">
        <f t="shared" si="142"/>
        <v>0.9998988700311473</v>
      </c>
      <c r="DA172" s="45">
        <f t="shared" si="143"/>
        <v>0.99985043456707745</v>
      </c>
      <c r="DB172" s="45">
        <f t="shared" si="144"/>
        <v>0.99992206781341364</v>
      </c>
      <c r="DC172" s="45">
        <f t="shared" si="145"/>
        <v>0.99997566185554176</v>
      </c>
      <c r="DD172" s="45">
        <f t="shared" si="146"/>
        <v>0.99882779306935554</v>
      </c>
      <c r="DE172" s="45">
        <f t="shared" si="147"/>
        <v>0.99882779306935532</v>
      </c>
      <c r="DF172" s="45">
        <f t="shared" si="148"/>
        <v>0.99867840295806998</v>
      </c>
      <c r="DG172" s="45">
        <f t="shared" si="149"/>
        <v>0.99857626968141056</v>
      </c>
      <c r="DH172" s="45">
        <f t="shared" si="150"/>
        <v>0.99993889850643736</v>
      </c>
      <c r="DI172" s="45">
        <f t="shared" si="151"/>
        <v>0.99998855792346497</v>
      </c>
      <c r="DJ172" s="45">
        <f t="shared" si="152"/>
        <v>1.0000407748249873</v>
      </c>
    </row>
    <row r="173" spans="1:114" x14ac:dyDescent="0.2">
      <c r="A173" s="43">
        <v>338</v>
      </c>
      <c r="B173" s="43">
        <f t="shared" si="121"/>
        <v>611.15</v>
      </c>
      <c r="C173" s="44">
        <f t="shared" si="153"/>
        <v>1.6362595107584064</v>
      </c>
      <c r="E173" s="40">
        <f>'[4]methanogen M06-L TZVP smd redo'!I173</f>
        <v>1.1272095224814649</v>
      </c>
      <c r="F173" s="40">
        <f>'[4]methanogen M06-L TZVP smd redo'!N173</f>
        <v>1.0618989381954158</v>
      </c>
      <c r="G173" s="40">
        <f>'[4]methanogen M06-L TZVP smd redo'!S173</f>
        <v>1.3869289643866356</v>
      </c>
      <c r="H173" s="40">
        <f>'[4]methanogen M06-L TZVP smd redo'!AB173</f>
        <v>1.1676647929186323</v>
      </c>
      <c r="I173" s="40">
        <f>'[4]methanogen M06-L TZVP smd redo'!AS173</f>
        <v>1.3133536733860307</v>
      </c>
      <c r="J173" s="40">
        <f>'[4]methanogen M06-L TZVP smd redo'!BJ173</f>
        <v>1.3900352193565446</v>
      </c>
      <c r="K173" s="40">
        <f>'[4]methanogen M06-L TZVP smd redo'!EV173</f>
        <v>1.4091820278925304</v>
      </c>
      <c r="L173" s="40">
        <f>'[4]methanogen M06-L TZVP smd redo'!CL173</f>
        <v>1.3404479246159617</v>
      </c>
      <c r="M173" s="40">
        <f>'[4]methanogen M06-L TZVP smd redo'!DG173</f>
        <v>1.3526024350336563</v>
      </c>
      <c r="N173" s="40">
        <f>'[4]methanogen M06-L TZVP smd redo'!EC173</f>
        <v>1.3264968214703465</v>
      </c>
      <c r="AA173" s="40">
        <f t="shared" si="122"/>
        <v>1.5084071089124407</v>
      </c>
      <c r="AB173" s="40"/>
      <c r="AC173" s="40">
        <f>EXP('d-beta'!Y174/1000)*'[3]methanogen M06-L TZVP smd redo'!EZ173</f>
        <v>2.7644896219101218</v>
      </c>
      <c r="AD173" s="40">
        <f>'[3]methanogen M06-L TZVP smd redo'!ET173</f>
        <v>1.69703</v>
      </c>
      <c r="AE173" s="40">
        <f>'[3]methanogen M06-L TZVP smd redo'!ER173</f>
        <v>1.0661400000000001</v>
      </c>
      <c r="AF173" s="40">
        <f>'[3]methanogen M06-L TZVP smd redo'!K173</f>
        <v>1.0569200000000001</v>
      </c>
      <c r="AG173" s="40">
        <f>'[3]methanogen M06-L TZVP smd redo'!J173</f>
        <v>2.4564900000000001</v>
      </c>
      <c r="AH173" s="40">
        <f>'[3]methanogen M06-L TZVP smd redo'!O173</f>
        <v>1.0538000000000001</v>
      </c>
      <c r="AI173" s="40">
        <f>'[3]methanogen M06-L TZVP smd redo'!N173</f>
        <v>2.3940700000000001</v>
      </c>
      <c r="AJ173" s="40">
        <f>'[3]methanogen M06-L TZVP smd redo'!S173</f>
        <v>1.05498</v>
      </c>
      <c r="AK173" s="40">
        <f>'[3]methanogen M06-L TZVP smd redo'!R173</f>
        <v>2.4966699999999999</v>
      </c>
      <c r="AL173" s="40">
        <f>'[3]methanogen M06-L TZVP smd redo'!Y173</f>
        <v>1.04834</v>
      </c>
      <c r="AM173" s="40">
        <f>'[3]methanogen M06-L TZVP smd redo'!W173</f>
        <v>2.5209000000000001</v>
      </c>
      <c r="AN173" s="40">
        <f>'[3]methanogen M06-L TZVP smd redo'!V173</f>
        <v>2.5121000000000002</v>
      </c>
      <c r="AO173" s="40">
        <f>'[3]methanogen M06-L TZVP smd redo'!AK173</f>
        <v>1.04592</v>
      </c>
      <c r="AP173" s="40">
        <f>PRODUCT('[3]methanogen M06-L TZVP smd redo'!AD173:AF173)^(1/3)</f>
        <v>2.4902831932805229</v>
      </c>
      <c r="AQ173" s="40">
        <f>'[3]methanogen M06-L TZVP smd redo'!BA173</f>
        <v>1.0401899999999999</v>
      </c>
      <c r="AR173" s="40">
        <f>PRODUCT('[3]methanogen M06-L TZVP smd redo'!AT173:AV173)^(1/3)</f>
        <v>2.4616486441780294</v>
      </c>
      <c r="AS173" s="41">
        <f>'[3]methanogen M06-L TZVP smd redo'!FO173</f>
        <v>1.04291</v>
      </c>
      <c r="AT173" s="40">
        <f>'[3]methanogen M06-L TZVP smd redo'!FK173</f>
        <v>2.4556300000000002</v>
      </c>
      <c r="AU173" s="40">
        <f>'[3]methanogen M06-L TZVP smd redo'!CD173</f>
        <v>2.4328599999999998</v>
      </c>
      <c r="AV173" s="40">
        <f>'[3]methanogen M06-L TZVP smd redo'!CG173</f>
        <v>1.8986400000000001</v>
      </c>
      <c r="AW173" s="40">
        <f>'[3]methanogen M06-L TZVP smd redo'!CK173</f>
        <v>1.04487</v>
      </c>
      <c r="AX173" s="40">
        <f>PRODUCT('[3]methanogen M06-L TZVP smd redo'!CN173:CP173)^(1/3)</f>
        <v>2.4452167059613408</v>
      </c>
      <c r="AY173" s="40">
        <f>'[3]methanogen M06-L TZVP smd redo'!DH173</f>
        <v>1.0450600000000001</v>
      </c>
      <c r="AZ173" s="40">
        <f>PRODUCT('[3]methanogen M06-L TZVP smd redo'!DJ173:DL173)^(1/3)</f>
        <v>2.4545447443500006</v>
      </c>
      <c r="BA173" s="40">
        <f>'[3]methanogen M06-L TZVP smd redo'!EI173</f>
        <v>1.0472900000000001</v>
      </c>
      <c r="BB173" s="40">
        <f>PRODUCT('[3]methanogen M06-L TZVP smd redo'!EJ173:EL173)^(1/3)</f>
        <v>2.5093290920949545</v>
      </c>
      <c r="BC173" s="40"/>
      <c r="BD173" s="44">
        <f>'[4]methanogen M06-L TZVP smd redo'!H173</f>
        <v>2.59924</v>
      </c>
      <c r="BE173" s="44">
        <f>'[4]methanogen M06-L TZVP smd redo'!M173</f>
        <v>2.52555</v>
      </c>
      <c r="BF173" s="44">
        <f>'[4]methanogen M06-L TZVP smd redo'!R173</f>
        <v>2.6375899999999999</v>
      </c>
      <c r="BG173" s="44">
        <f>'[4]methanogen M06-L TZVP smd redo'!Y173</f>
        <v>2.6366100000000001</v>
      </c>
      <c r="BH173" s="44">
        <f>'[4]methanogen M06-L TZVP smd redo'!Z173</f>
        <v>2.6459700000000002</v>
      </c>
      <c r="BI173" s="44">
        <f>PRODUCT('[4]methanogen M06-L TZVP smd redo'!AL173:AN173)^(1/3)</f>
        <v>2.6080578070844895</v>
      </c>
      <c r="BJ173" s="133">
        <f>PRODUCT('[4]methanogen M06-L TZVP smd redo'!BC173:BE173)^(1/3)</f>
        <v>2.5641416027710364</v>
      </c>
      <c r="BK173" s="133">
        <f>'[4]methanogen M06-L TZVP smd redo'!ER173</f>
        <v>2.5646100000000001</v>
      </c>
      <c r="BL173" s="40">
        <f>PRODUCT('[4]methanogen M06-L TZVP smd redo'!DZ173:EB173)^(1/3)</f>
        <v>2.6314812922258013</v>
      </c>
      <c r="BM173" s="40">
        <f>PRODUCT('[4]methanogen M06-L TZVP smd redo'!CI173:CK173)^(1/3)</f>
        <v>2.558358334972076</v>
      </c>
      <c r="BN173" s="40">
        <f>PRODUCT('[4]methanogen M06-L TZVP smd redo'!DD173:DF173)^(1/3)</f>
        <v>2.5686161539738257</v>
      </c>
      <c r="BO173" s="40"/>
      <c r="BP173" s="45">
        <f t="shared" si="123"/>
        <v>1.1339210559637654</v>
      </c>
      <c r="BQ173" s="45">
        <f t="shared" si="124"/>
        <v>1.0291778028548237</v>
      </c>
      <c r="BR173" s="45">
        <f t="shared" si="125"/>
        <v>0.9575218286390228</v>
      </c>
      <c r="BS173" s="45">
        <f t="shared" si="126"/>
        <v>0.99683291949644171</v>
      </c>
      <c r="BT173" s="45">
        <f t="shared" si="127"/>
        <v>1.0145365615794737</v>
      </c>
      <c r="BU173" s="45">
        <f t="shared" si="128"/>
        <v>1.0109476840727809</v>
      </c>
      <c r="BV173" s="45">
        <f t="shared" si="129"/>
        <v>1.0171270589213923</v>
      </c>
      <c r="BW173" s="45">
        <f t="shared" si="130"/>
        <v>0.99981736122491782</v>
      </c>
      <c r="BX173" s="45">
        <f t="shared" si="131"/>
        <v>0.97345403484019244</v>
      </c>
      <c r="BY173" s="45">
        <f t="shared" si="132"/>
        <v>0.67902826333815014</v>
      </c>
      <c r="BZ173" s="45">
        <f t="shared" si="133"/>
        <v>0.97791714795276241</v>
      </c>
      <c r="CA173" s="45">
        <f t="shared" si="134"/>
        <v>0.77007667505000754</v>
      </c>
      <c r="CB173" s="45">
        <f t="shared" si="135"/>
        <v>1.0262620790450854</v>
      </c>
      <c r="CC173" s="45">
        <f t="shared" si="136"/>
        <v>0.99600648038209982</v>
      </c>
      <c r="CD173" s="45">
        <f t="shared" si="137"/>
        <v>0.98487700195773076</v>
      </c>
      <c r="CE173" s="39"/>
      <c r="CF173" s="75">
        <f t="shared" si="154"/>
        <v>125.68158733005016</v>
      </c>
      <c r="CG173" s="75">
        <f t="shared" si="155"/>
        <v>28.760233815126742</v>
      </c>
      <c r="CH173" s="75">
        <f t="shared" si="156"/>
        <v>-43.406760652968366</v>
      </c>
      <c r="CI173" s="75">
        <f t="shared" si="157"/>
        <v>-3.172106317259376</v>
      </c>
      <c r="CJ173" s="75">
        <f t="shared" si="158"/>
        <v>14.431918648116699</v>
      </c>
      <c r="CK173" s="75">
        <f t="shared" si="159"/>
        <v>10.888191986055</v>
      </c>
      <c r="CL173" s="75">
        <f t="shared" si="160"/>
        <v>16.982044288643667</v>
      </c>
      <c r="CM173" s="75">
        <f t="shared" si="161"/>
        <v>-0.18265545557429361</v>
      </c>
      <c r="CN173" s="75">
        <f t="shared" si="162"/>
        <v>-26.904671678867032</v>
      </c>
      <c r="CO173" s="75">
        <f t="shared" si="163"/>
        <v>-387.09252734400576</v>
      </c>
      <c r="CP173" s="75">
        <f t="shared" si="164"/>
        <v>-22.330328330626791</v>
      </c>
      <c r="CQ173" s="75">
        <f t="shared" si="165"/>
        <v>-261.26519110494337</v>
      </c>
      <c r="CR173" s="75">
        <f t="shared" si="166"/>
        <v>25.923151795707032</v>
      </c>
      <c r="CS173" s="75">
        <f t="shared" si="167"/>
        <v>-4.0015150109746509</v>
      </c>
      <c r="CT173" s="75">
        <f t="shared" si="168"/>
        <v>-15.238516715996965</v>
      </c>
      <c r="CU173" s="130"/>
      <c r="CV173" s="45">
        <f t="shared" si="138"/>
        <v>0.99887405964820486</v>
      </c>
      <c r="CW173" s="45">
        <f t="shared" si="139"/>
        <v>1.0000652413046136</v>
      </c>
      <c r="CX173" s="45">
        <f t="shared" si="140"/>
        <v>0.9996754201430138</v>
      </c>
      <c r="CY173" s="45">
        <f t="shared" si="141"/>
        <v>1.0001721965155776</v>
      </c>
      <c r="CZ173" s="45">
        <f t="shared" si="142"/>
        <v>0.99990129926770976</v>
      </c>
      <c r="DA173" s="45">
        <f t="shared" si="143"/>
        <v>0.99985450220958993</v>
      </c>
      <c r="DB173" s="45">
        <f t="shared" si="144"/>
        <v>0.99992342489612074</v>
      </c>
      <c r="DC173" s="45">
        <f t="shared" si="145"/>
        <v>0.99998088013483444</v>
      </c>
      <c r="DD173" s="45">
        <f t="shared" si="146"/>
        <v>0.99883369705796476</v>
      </c>
      <c r="DE173" s="45">
        <f t="shared" si="147"/>
        <v>0.99883369705796476</v>
      </c>
      <c r="DF173" s="45">
        <f t="shared" si="148"/>
        <v>0.99868836896205559</v>
      </c>
      <c r="DG173" s="45">
        <f t="shared" si="149"/>
        <v>0.99859280097168768</v>
      </c>
      <c r="DH173" s="45">
        <f t="shared" si="150"/>
        <v>0.99993654980012625</v>
      </c>
      <c r="DI173" s="45">
        <f t="shared" si="151"/>
        <v>0.99998786190759548</v>
      </c>
      <c r="DJ173" s="45">
        <f t="shared" si="152"/>
        <v>1.0000391972817537</v>
      </c>
    </row>
    <row r="174" spans="1:114" x14ac:dyDescent="0.2">
      <c r="A174" s="43">
        <v>340</v>
      </c>
      <c r="B174" s="43">
        <f t="shared" si="121"/>
        <v>613.15</v>
      </c>
      <c r="C174" s="44">
        <f t="shared" si="153"/>
        <v>1.6309222865530457</v>
      </c>
      <c r="E174" s="40">
        <f>'[4]methanogen M06-L TZVP smd redo'!I174</f>
        <v>1.1167851357523073</v>
      </c>
      <c r="F174" s="40">
        <f>'[4]methanogen M06-L TZVP smd redo'!N174</f>
        <v>1.0605913431616099</v>
      </c>
      <c r="G174" s="40">
        <f>'[4]methanogen M06-L TZVP smd redo'!S174</f>
        <v>1.3862262192412267</v>
      </c>
      <c r="H174" s="40">
        <f>'[4]methanogen M06-L TZVP smd redo'!AB174</f>
        <v>1.1601061272163982</v>
      </c>
      <c r="I174" s="40">
        <f>'[4]methanogen M06-L TZVP smd redo'!AS174</f>
        <v>1.299271901544774</v>
      </c>
      <c r="J174" s="40">
        <f>'[4]methanogen M06-L TZVP smd redo'!BJ174</f>
        <v>1.3866883936122232</v>
      </c>
      <c r="K174" s="40">
        <f>'[4]methanogen M06-L TZVP smd redo'!EV174</f>
        <v>1.4058293029033386</v>
      </c>
      <c r="L174" s="40">
        <f>'[4]methanogen M06-L TZVP smd redo'!CL174</f>
        <v>1.3315190954745759</v>
      </c>
      <c r="M174" s="40">
        <f>'[4]methanogen M06-L TZVP smd redo'!DG174</f>
        <v>1.3429228190005027</v>
      </c>
      <c r="N174" s="40">
        <f>'[4]methanogen M06-L TZVP smd redo'!EC174</f>
        <v>1.3141169923269747</v>
      </c>
      <c r="AA174" s="40">
        <f t="shared" si="122"/>
        <v>1.4977959606239484</v>
      </c>
      <c r="AB174" s="40"/>
      <c r="AC174" s="40">
        <f>EXP('d-beta'!Y175/1000)*'[3]methanogen M06-L TZVP smd redo'!EZ174</f>
        <v>2.7520294521096007</v>
      </c>
      <c r="AD174" s="40">
        <f>'[3]methanogen M06-L TZVP smd redo'!ET174</f>
        <v>1.6933199999999999</v>
      </c>
      <c r="AE174" s="40">
        <f>'[3]methanogen M06-L TZVP smd redo'!ER174</f>
        <v>1.0658000000000001</v>
      </c>
      <c r="AF174" s="40">
        <f>'[3]methanogen M06-L TZVP smd redo'!K174</f>
        <v>1.0566</v>
      </c>
      <c r="AG174" s="40">
        <f>'[3]methanogen M06-L TZVP smd redo'!J174</f>
        <v>2.4453100000000001</v>
      </c>
      <c r="AH174" s="40">
        <f>'[3]methanogen M06-L TZVP smd redo'!O174</f>
        <v>1.05349</v>
      </c>
      <c r="AI174" s="40">
        <f>'[3]methanogen M06-L TZVP smd redo'!N174</f>
        <v>2.3833799999999998</v>
      </c>
      <c r="AJ174" s="40">
        <f>'[3]methanogen M06-L TZVP smd redo'!S174</f>
        <v>1.0546599999999999</v>
      </c>
      <c r="AK174" s="40">
        <f>'[3]methanogen M06-L TZVP smd redo'!R174</f>
        <v>2.4853000000000001</v>
      </c>
      <c r="AL174" s="40">
        <f>'[3]methanogen M06-L TZVP smd redo'!Y174</f>
        <v>1.04806</v>
      </c>
      <c r="AM174" s="40">
        <f>'[3]methanogen M06-L TZVP smd redo'!W174</f>
        <v>2.5089600000000001</v>
      </c>
      <c r="AN174" s="40">
        <f>'[3]methanogen M06-L TZVP smd redo'!V174</f>
        <v>2.50021</v>
      </c>
      <c r="AO174" s="40">
        <f>'[3]methanogen M06-L TZVP smd redo'!AK174</f>
        <v>1.0456799999999999</v>
      </c>
      <c r="AP174" s="40">
        <f>PRODUCT('[3]methanogen M06-L TZVP smd redo'!AD174:AF174)^(1/3)</f>
        <v>2.4788458834847127</v>
      </c>
      <c r="AQ174" s="40">
        <f>'[3]methanogen M06-L TZVP smd redo'!BA174</f>
        <v>1.0399700000000001</v>
      </c>
      <c r="AR174" s="40">
        <f>PRODUCT('[3]methanogen M06-L TZVP smd redo'!AT174:AV174)^(1/3)</f>
        <v>2.4505620397814196</v>
      </c>
      <c r="AS174" s="41">
        <f>'[3]methanogen M06-L TZVP smd redo'!FO174</f>
        <v>1.0426899999999999</v>
      </c>
      <c r="AT174" s="40">
        <f>'[3]methanogen M06-L TZVP smd redo'!FK174</f>
        <v>2.44475</v>
      </c>
      <c r="AU174" s="40">
        <f>'[3]methanogen M06-L TZVP smd redo'!CD174</f>
        <v>2.4218299999999999</v>
      </c>
      <c r="AV174" s="40">
        <f>'[3]methanogen M06-L TZVP smd redo'!CG174</f>
        <v>1.89245</v>
      </c>
      <c r="AW174" s="40">
        <f>'[3]methanogen M06-L TZVP smd redo'!CK174</f>
        <v>1.0446299999999999</v>
      </c>
      <c r="AX174" s="40">
        <f>PRODUCT('[3]methanogen M06-L TZVP smd redo'!CN174:CP174)^(1/3)</f>
        <v>2.4342916580572118</v>
      </c>
      <c r="AY174" s="40">
        <f>'[3]methanogen M06-L TZVP smd redo'!DH174</f>
        <v>1.0448200000000001</v>
      </c>
      <c r="AZ174" s="40">
        <f>PRODUCT('[3]methanogen M06-L TZVP smd redo'!DJ174:DL174)^(1/3)</f>
        <v>2.4435441054146616</v>
      </c>
      <c r="BA174" s="40">
        <f>'[3]methanogen M06-L TZVP smd redo'!EI174</f>
        <v>1.04704</v>
      </c>
      <c r="BB174" s="40">
        <f>PRODUCT('[3]methanogen M06-L TZVP smd redo'!EJ174:EL174)^(1/3)</f>
        <v>2.4977108394530236</v>
      </c>
      <c r="BC174" s="40"/>
      <c r="BD174" s="44">
        <f>'[4]methanogen M06-L TZVP smd redo'!H174</f>
        <v>2.5865999999999998</v>
      </c>
      <c r="BE174" s="44">
        <f>'[4]methanogen M06-L TZVP smd redo'!M174</f>
        <v>2.5135299999999998</v>
      </c>
      <c r="BF174" s="44">
        <f>'[4]methanogen M06-L TZVP smd redo'!R174</f>
        <v>2.6247799999999999</v>
      </c>
      <c r="BG174" s="44">
        <f>'[4]methanogen M06-L TZVP smd redo'!Y174</f>
        <v>2.6234099999999998</v>
      </c>
      <c r="BH174" s="44">
        <f>'[4]methanogen M06-L TZVP smd redo'!Z174</f>
        <v>2.63273</v>
      </c>
      <c r="BI174" s="44">
        <f>PRODUCT('[4]methanogen M06-L TZVP smd redo'!AL174:AN174)^(1/3)</f>
        <v>2.595447379585643</v>
      </c>
      <c r="BJ174" s="133">
        <f>PRODUCT('[4]methanogen M06-L TZVP smd redo'!BC174:BE174)^(1/3)</f>
        <v>2.5520449951424324</v>
      </c>
      <c r="BK174" s="133">
        <f>'[4]methanogen M06-L TZVP smd redo'!ER174</f>
        <v>2.5527000000000002</v>
      </c>
      <c r="BL174" s="40">
        <f>PRODUCT('[4]methanogen M06-L TZVP smd redo'!DZ174:EB174)^(1/3)</f>
        <v>2.6186398402483428</v>
      </c>
      <c r="BM174" s="40">
        <f>PRODUCT('[4]methanogen M06-L TZVP smd redo'!CI174:CK174)^(1/3)</f>
        <v>2.5463200600620066</v>
      </c>
      <c r="BN174" s="40">
        <f>PRODUCT('[4]methanogen M06-L TZVP smd redo'!DD174:DF174)^(1/3)</f>
        <v>2.5564923197905656</v>
      </c>
      <c r="BO174" s="40"/>
      <c r="BP174" s="45">
        <f t="shared" si="123"/>
        <v>1.1339646601942368</v>
      </c>
      <c r="BQ174" s="45">
        <f t="shared" si="124"/>
        <v>1.0290706695364686</v>
      </c>
      <c r="BR174" s="45">
        <f t="shared" si="125"/>
        <v>0.95761549539389967</v>
      </c>
      <c r="BS174" s="45">
        <f t="shared" si="126"/>
        <v>0.99698032080767862</v>
      </c>
      <c r="BT174" s="45">
        <f t="shared" si="127"/>
        <v>1.0143646219559685</v>
      </c>
      <c r="BU174" s="45">
        <f t="shared" si="128"/>
        <v>1.0107737188718582</v>
      </c>
      <c r="BV174" s="45">
        <f t="shared" si="129"/>
        <v>1.0170069040811673</v>
      </c>
      <c r="BW174" s="45">
        <f t="shared" si="130"/>
        <v>0.99974340703664055</v>
      </c>
      <c r="BX174" s="45">
        <f t="shared" si="131"/>
        <v>0.97362106106174784</v>
      </c>
      <c r="BY174" s="45">
        <f t="shared" si="132"/>
        <v>0.68074638398115428</v>
      </c>
      <c r="BZ174" s="45">
        <f t="shared" si="133"/>
        <v>0.97795207476146995</v>
      </c>
      <c r="CA174" s="45">
        <f t="shared" si="134"/>
        <v>0.77098414482704591</v>
      </c>
      <c r="CB174" s="45">
        <f t="shared" si="135"/>
        <v>1.0260946986564372</v>
      </c>
      <c r="CC174" s="45">
        <f t="shared" si="136"/>
        <v>0.99602100907958435</v>
      </c>
      <c r="CD174" s="45">
        <f t="shared" si="137"/>
        <v>0.98499100382405114</v>
      </c>
      <c r="CE174" s="39"/>
      <c r="CF174" s="75">
        <f t="shared" si="154"/>
        <v>125.7200409700781</v>
      </c>
      <c r="CG174" s="75">
        <f t="shared" si="155"/>
        <v>28.656132371701514</v>
      </c>
      <c r="CH174" s="75">
        <f t="shared" si="156"/>
        <v>-43.308943380257794</v>
      </c>
      <c r="CI174" s="75">
        <f t="shared" si="157"/>
        <v>-3.0242476226476622</v>
      </c>
      <c r="CJ174" s="75">
        <f t="shared" si="158"/>
        <v>14.26242826059852</v>
      </c>
      <c r="CK174" s="75">
        <f t="shared" si="159"/>
        <v>10.71609586925206</v>
      </c>
      <c r="CL174" s="75">
        <f t="shared" si="160"/>
        <v>16.863905717094156</v>
      </c>
      <c r="CM174" s="75">
        <f t="shared" si="161"/>
        <v>-0.25662588896631028</v>
      </c>
      <c r="CN174" s="75">
        <f t="shared" si="162"/>
        <v>-26.733105392269621</v>
      </c>
      <c r="CO174" s="75">
        <f t="shared" si="163"/>
        <v>-384.56545925852822</v>
      </c>
      <c r="CP174" s="75">
        <f t="shared" si="164"/>
        <v>-22.294613459401628</v>
      </c>
      <c r="CQ174" s="75">
        <f t="shared" si="165"/>
        <v>-260.08747005691731</v>
      </c>
      <c r="CR174" s="75">
        <f t="shared" si="166"/>
        <v>25.760041374714131</v>
      </c>
      <c r="CS174" s="75">
        <f t="shared" si="167"/>
        <v>-3.9869281666046343</v>
      </c>
      <c r="CT174" s="75">
        <f t="shared" si="168"/>
        <v>-15.122771025307999</v>
      </c>
      <c r="CU174" s="130"/>
      <c r="CV174" s="45">
        <f t="shared" si="138"/>
        <v>0.99888446068197634</v>
      </c>
      <c r="CW174" s="45">
        <f t="shared" si="139"/>
        <v>1.0000561342570837</v>
      </c>
      <c r="CX174" s="45">
        <f t="shared" si="140"/>
        <v>0.99967481590264229</v>
      </c>
      <c r="CY174" s="45">
        <f t="shared" si="141"/>
        <v>1.0001731114655421</v>
      </c>
      <c r="CZ174" s="45">
        <f t="shared" si="142"/>
        <v>0.99991374495318786</v>
      </c>
      <c r="DA174" s="45">
        <f t="shared" si="143"/>
        <v>0.99986101480522993</v>
      </c>
      <c r="DB174" s="45">
        <f t="shared" si="144"/>
        <v>0.99991270455950632</v>
      </c>
      <c r="DC174" s="45">
        <f t="shared" si="145"/>
        <v>0.99998088596178403</v>
      </c>
      <c r="DD174" s="45">
        <f t="shared" si="146"/>
        <v>0.99884123815949477</v>
      </c>
      <c r="DE174" s="45">
        <f t="shared" si="147"/>
        <v>0.99884123815949477</v>
      </c>
      <c r="DF174" s="45">
        <f t="shared" si="148"/>
        <v>0.99870241401546467</v>
      </c>
      <c r="DG174" s="45">
        <f t="shared" si="149"/>
        <v>0.99859614427860688</v>
      </c>
      <c r="DH174" s="45">
        <f t="shared" si="150"/>
        <v>0.99992752909327998</v>
      </c>
      <c r="DI174" s="45">
        <f t="shared" si="151"/>
        <v>0.99998861157025631</v>
      </c>
      <c r="DJ174" s="45">
        <f t="shared" si="152"/>
        <v>1.0000435942766372</v>
      </c>
    </row>
    <row r="175" spans="1:114" x14ac:dyDescent="0.2">
      <c r="A175" s="43">
        <v>342</v>
      </c>
      <c r="B175" s="43">
        <f t="shared" si="121"/>
        <v>615.15</v>
      </c>
      <c r="C175" s="44">
        <f t="shared" si="153"/>
        <v>1.6256197675363733</v>
      </c>
      <c r="E175" s="40">
        <f>'[4]methanogen M06-L TZVP smd redo'!I175</f>
        <v>1.1027580203875065</v>
      </c>
      <c r="F175" s="40">
        <f>'[4]methanogen M06-L TZVP smd redo'!N175</f>
        <v>1.0440694970164088</v>
      </c>
      <c r="G175" s="40">
        <f>'[4]methanogen M06-L TZVP smd redo'!S175</f>
        <v>1.3778977584242291</v>
      </c>
      <c r="H175" s="40">
        <f>'[4]methanogen M06-L TZVP smd redo'!AB175</f>
        <v>1.1492350841726395</v>
      </c>
      <c r="I175" s="40">
        <f>'[4]methanogen M06-L TZVP smd redo'!AS175</f>
        <v>1.2911829336224034</v>
      </c>
      <c r="J175" s="40">
        <f>'[4]methanogen M06-L TZVP smd redo'!BJ175</f>
        <v>1.366640754621562</v>
      </c>
      <c r="K175" s="40">
        <f>'[4]methanogen M06-L TZVP smd redo'!EV175</f>
        <v>1.392640153273117</v>
      </c>
      <c r="L175" s="40">
        <f>'[4]methanogen M06-L TZVP smd redo'!CL175</f>
        <v>1.3245879769558933</v>
      </c>
      <c r="M175" s="40">
        <f>'[4]methanogen M06-L TZVP smd redo'!DG175</f>
        <v>1.3352832192417008</v>
      </c>
      <c r="N175" s="40">
        <f>'[4]methanogen M06-L TZVP smd redo'!EC175</f>
        <v>1.3045373374962477</v>
      </c>
      <c r="AA175" s="40">
        <f t="shared" si="122"/>
        <v>1.4872811658945091</v>
      </c>
      <c r="AB175" s="40"/>
      <c r="AC175" s="40">
        <f>EXP('d-beta'!Y176/1000)*'[3]methanogen M06-L TZVP smd redo'!EZ175</f>
        <v>2.7397282736688475</v>
      </c>
      <c r="AD175" s="40">
        <f>'[3]methanogen M06-L TZVP smd redo'!ET175</f>
        <v>1.68964</v>
      </c>
      <c r="AE175" s="40">
        <f>'[3]methanogen M06-L TZVP smd redo'!ER175</f>
        <v>1.06545</v>
      </c>
      <c r="AF175" s="40">
        <f>'[3]methanogen M06-L TZVP smd redo'!K175</f>
        <v>1.05629</v>
      </c>
      <c r="AG175" s="40">
        <f>'[3]methanogen M06-L TZVP smd redo'!J175</f>
        <v>2.4342600000000001</v>
      </c>
      <c r="AH175" s="40">
        <f>'[3]methanogen M06-L TZVP smd redo'!O175</f>
        <v>1.0531900000000001</v>
      </c>
      <c r="AI175" s="40">
        <f>'[3]methanogen M06-L TZVP smd redo'!N175</f>
        <v>2.37283</v>
      </c>
      <c r="AJ175" s="40">
        <f>'[3]methanogen M06-L TZVP smd redo'!S175</f>
        <v>1.0543499999999999</v>
      </c>
      <c r="AK175" s="40">
        <f>'[3]methanogen M06-L TZVP smd redo'!R175</f>
        <v>2.4740700000000002</v>
      </c>
      <c r="AL175" s="40">
        <f>'[3]methanogen M06-L TZVP smd redo'!Y175</f>
        <v>1.04779</v>
      </c>
      <c r="AM175" s="40">
        <f>'[3]methanogen M06-L TZVP smd redo'!W175</f>
        <v>2.4971700000000001</v>
      </c>
      <c r="AN175" s="40">
        <f>'[3]methanogen M06-L TZVP smd redo'!V175</f>
        <v>2.4884599999999999</v>
      </c>
      <c r="AO175" s="40">
        <f>'[3]methanogen M06-L TZVP smd redo'!AK175</f>
        <v>1.0454300000000001</v>
      </c>
      <c r="AP175" s="40">
        <f>PRODUCT('[3]methanogen M06-L TZVP smd redo'!AD175:AF175)^(1/3)</f>
        <v>2.4675518767182774</v>
      </c>
      <c r="AQ175" s="40">
        <f>'[3]methanogen M06-L TZVP smd redo'!BA175</f>
        <v>1.0397700000000001</v>
      </c>
      <c r="AR175" s="40">
        <f>PRODUCT('[3]methanogen M06-L TZVP smd redo'!AT175:AV175)^(1/3)</f>
        <v>2.4396020984903397</v>
      </c>
      <c r="AS175" s="41">
        <f>'[3]methanogen M06-L TZVP smd redo'!FO175</f>
        <v>1.0424800000000001</v>
      </c>
      <c r="AT175" s="40">
        <f>'[3]methanogen M06-L TZVP smd redo'!FK175</f>
        <v>2.4340000000000002</v>
      </c>
      <c r="AU175" s="40">
        <f>'[3]methanogen M06-L TZVP smd redo'!CD175</f>
        <v>2.4109400000000001</v>
      </c>
      <c r="AV175" s="40">
        <f>'[3]methanogen M06-L TZVP smd redo'!CG175</f>
        <v>1.88632</v>
      </c>
      <c r="AW175" s="40">
        <f>'[3]methanogen M06-L TZVP smd redo'!CK175</f>
        <v>1.0443899999999999</v>
      </c>
      <c r="AX175" s="40">
        <f>PRODUCT('[3]methanogen M06-L TZVP smd redo'!CN175:CP175)^(1/3)</f>
        <v>2.4234999209984682</v>
      </c>
      <c r="AY175" s="40">
        <f>'[3]methanogen M06-L TZVP smd redo'!DH175</f>
        <v>1.0445800000000001</v>
      </c>
      <c r="AZ175" s="40">
        <f>PRODUCT('[3]methanogen M06-L TZVP smd redo'!DJ175:DL175)^(1/3)</f>
        <v>2.4326734391138474</v>
      </c>
      <c r="BA175" s="40">
        <f>'[3]methanogen M06-L TZVP smd redo'!EI175</f>
        <v>1.0467900000000001</v>
      </c>
      <c r="BB175" s="40">
        <f>PRODUCT('[3]methanogen M06-L TZVP smd redo'!EJ175:EL175)^(1/3)</f>
        <v>2.4862292321393396</v>
      </c>
      <c r="BC175" s="40"/>
      <c r="BD175" s="44">
        <f>'[4]methanogen M06-L TZVP smd redo'!H175</f>
        <v>2.5741200000000002</v>
      </c>
      <c r="BE175" s="44">
        <f>'[4]methanogen M06-L TZVP smd redo'!M175</f>
        <v>2.5016500000000002</v>
      </c>
      <c r="BF175" s="44">
        <f>'[4]methanogen M06-L TZVP smd redo'!R175</f>
        <v>2.6121300000000001</v>
      </c>
      <c r="BG175" s="44">
        <f>'[4]methanogen M06-L TZVP smd redo'!Y175</f>
        <v>2.6103800000000001</v>
      </c>
      <c r="BH175" s="44">
        <f>'[4]methanogen M06-L TZVP smd redo'!Z175</f>
        <v>2.61965</v>
      </c>
      <c r="BI175" s="44">
        <f>PRODUCT('[4]methanogen M06-L TZVP smd redo'!AL175:AN175)^(1/3)</f>
        <v>2.5829835620940069</v>
      </c>
      <c r="BJ175" s="133">
        <f>PRODUCT('[4]methanogen M06-L TZVP smd redo'!BC175:BE175)^(1/3)</f>
        <v>2.540091729152552</v>
      </c>
      <c r="BK175" s="133">
        <f>'[4]methanogen M06-L TZVP smd redo'!ER175</f>
        <v>2.5409299999999999</v>
      </c>
      <c r="BL175" s="40">
        <f>PRODUCT('[4]methanogen M06-L TZVP smd redo'!DZ175:EB175)^(1/3)</f>
        <v>2.6059550344710352</v>
      </c>
      <c r="BM175" s="40">
        <f>PRODUCT('[4]methanogen M06-L TZVP smd redo'!CI175:CK175)^(1/3)</f>
        <v>2.5344317194129826</v>
      </c>
      <c r="BN175" s="40">
        <f>PRODUCT('[4]methanogen M06-L TZVP smd redo'!DD175:DF175)^(1/3)</f>
        <v>2.5445151386222693</v>
      </c>
      <c r="BO175" s="40"/>
      <c r="BP175" s="45">
        <f t="shared" si="123"/>
        <v>1.1339966626188653</v>
      </c>
      <c r="BQ175" s="45">
        <f t="shared" si="124"/>
        <v>1.0289688805388444</v>
      </c>
      <c r="BR175" s="45">
        <f t="shared" si="125"/>
        <v>0.95770501468150515</v>
      </c>
      <c r="BS175" s="45">
        <f t="shared" si="126"/>
        <v>0.99712938751359914</v>
      </c>
      <c r="BT175" s="45">
        <f t="shared" si="127"/>
        <v>1.0141953818228204</v>
      </c>
      <c r="BU175" s="45">
        <f t="shared" si="128"/>
        <v>1.0106065088094418</v>
      </c>
      <c r="BV175" s="45">
        <f t="shared" si="129"/>
        <v>1.0168859385860702</v>
      </c>
      <c r="BW175" s="45">
        <f t="shared" si="130"/>
        <v>0.99967009290006104</v>
      </c>
      <c r="BX175" s="45">
        <f t="shared" si="131"/>
        <v>0.97379484557803841</v>
      </c>
      <c r="BY175" s="45">
        <f t="shared" si="132"/>
        <v>0.6824569350056312</v>
      </c>
      <c r="BZ175" s="45">
        <f t="shared" si="133"/>
        <v>0.97800034799759261</v>
      </c>
      <c r="CA175" s="45">
        <f t="shared" si="134"/>
        <v>0.77189806346495193</v>
      </c>
      <c r="CB175" s="45">
        <f t="shared" si="135"/>
        <v>1.0259294987509986</v>
      </c>
      <c r="CC175" s="45">
        <f t="shared" si="136"/>
        <v>0.99603719425511206</v>
      </c>
      <c r="CD175" s="45">
        <f t="shared" si="137"/>
        <v>0.98510698092071813</v>
      </c>
      <c r="CE175" s="39"/>
      <c r="CF175" s="75">
        <f t="shared" si="154"/>
        <v>125.74826228435604</v>
      </c>
      <c r="CG175" s="75">
        <f t="shared" si="155"/>
        <v>28.557213963934739</v>
      </c>
      <c r="CH175" s="75">
        <f t="shared" si="156"/>
        <v>-43.215466296709891</v>
      </c>
      <c r="CI175" s="75">
        <f t="shared" si="157"/>
        <v>-2.874740596453325</v>
      </c>
      <c r="CJ175" s="75">
        <f t="shared" si="158"/>
        <v>14.095570851179509</v>
      </c>
      <c r="CK175" s="75">
        <f t="shared" si="159"/>
        <v>10.550654394651733</v>
      </c>
      <c r="CL175" s="75">
        <f t="shared" si="160"/>
        <v>16.74495599397984</v>
      </c>
      <c r="CM175" s="75">
        <f t="shared" si="161"/>
        <v>-0.32996153125810751</v>
      </c>
      <c r="CN175" s="75">
        <f t="shared" si="162"/>
        <v>-26.554628348758406</v>
      </c>
      <c r="CO175" s="75">
        <f t="shared" si="163"/>
        <v>-382.05585280668919</v>
      </c>
      <c r="CP175" s="75">
        <f t="shared" si="164"/>
        <v>-22.245253121623708</v>
      </c>
      <c r="CQ175" s="75">
        <f t="shared" si="165"/>
        <v>-258.90277981953687</v>
      </c>
      <c r="CR175" s="75">
        <f t="shared" si="166"/>
        <v>25.599029719974162</v>
      </c>
      <c r="CS175" s="75">
        <f t="shared" si="167"/>
        <v>-3.9706784651642173</v>
      </c>
      <c r="CT175" s="75">
        <f t="shared" si="168"/>
        <v>-15.005033635899933</v>
      </c>
      <c r="CU175" s="130"/>
      <c r="CV175" s="45">
        <f t="shared" si="138"/>
        <v>0.99889845671530464</v>
      </c>
      <c r="CW175" s="45">
        <f t="shared" si="139"/>
        <v>1.0000586273123826</v>
      </c>
      <c r="CX175" s="45">
        <f t="shared" si="140"/>
        <v>0.99966663108687015</v>
      </c>
      <c r="CY175" s="45">
        <f t="shared" si="141"/>
        <v>1.000177518838526</v>
      </c>
      <c r="CZ175" s="45">
        <f t="shared" si="142"/>
        <v>0.99990910030236291</v>
      </c>
      <c r="DA175" s="45">
        <f t="shared" si="143"/>
        <v>0.99985823519484729</v>
      </c>
      <c r="DB175" s="45">
        <f t="shared" si="144"/>
        <v>0.99992464516199342</v>
      </c>
      <c r="DC175" s="45">
        <f t="shared" si="145"/>
        <v>0.99997403675880059</v>
      </c>
      <c r="DD175" s="45">
        <f t="shared" si="146"/>
        <v>0.99885208414100612</v>
      </c>
      <c r="DE175" s="45">
        <f t="shared" si="147"/>
        <v>0.99885208414100612</v>
      </c>
      <c r="DF175" s="45">
        <f t="shared" si="148"/>
        <v>0.99871048206992141</v>
      </c>
      <c r="DG175" s="45">
        <f t="shared" si="149"/>
        <v>0.9986092965961284</v>
      </c>
      <c r="DH175" s="45">
        <f t="shared" si="150"/>
        <v>0.99993798134010292</v>
      </c>
      <c r="DI175" s="45">
        <f t="shared" si="151"/>
        <v>0.99998931901984744</v>
      </c>
      <c r="DJ175" s="45">
        <f t="shared" si="152"/>
        <v>1.0000440434175104</v>
      </c>
    </row>
    <row r="176" spans="1:114" x14ac:dyDescent="0.2">
      <c r="A176" s="43">
        <v>344</v>
      </c>
      <c r="B176" s="43">
        <f t="shared" si="121"/>
        <v>617.15</v>
      </c>
      <c r="C176" s="44">
        <f t="shared" si="153"/>
        <v>1.6203516163007374</v>
      </c>
      <c r="E176" s="40">
        <f>'[4]methanogen M06-L TZVP smd redo'!I176</f>
        <v>1.1003081024327788</v>
      </c>
      <c r="F176" s="40">
        <f>'[4]methanogen M06-L TZVP smd redo'!N176</f>
        <v>1.034300261473442</v>
      </c>
      <c r="G176" s="40">
        <f>'[4]methanogen M06-L TZVP smd redo'!S176</f>
        <v>1.3676626170939787</v>
      </c>
      <c r="H176" s="40">
        <f>'[4]methanogen M06-L TZVP smd redo'!AB176</f>
        <v>1.1406991390916499</v>
      </c>
      <c r="I176" s="40">
        <f>'[4]methanogen M06-L TZVP smd redo'!AS176</f>
        <v>1.2792768929208442</v>
      </c>
      <c r="J176" s="40">
        <f>'[4]methanogen M06-L TZVP smd redo'!BJ176</f>
        <v>1.3587339831244716</v>
      </c>
      <c r="K176" s="40">
        <f>'[4]methanogen M06-L TZVP smd redo'!EV176</f>
        <v>1.3875125286313406</v>
      </c>
      <c r="L176" s="40">
        <f>'[4]methanogen M06-L TZVP smd redo'!CL176</f>
        <v>1.3089648436666046</v>
      </c>
      <c r="M176" s="40">
        <f>'[4]methanogen M06-L TZVP smd redo'!DG176</f>
        <v>1.3271001782568792</v>
      </c>
      <c r="N176" s="40">
        <f>'[4]methanogen M06-L TZVP smd redo'!EC176</f>
        <v>1.2978401220156144</v>
      </c>
      <c r="AA176" s="40">
        <f t="shared" si="122"/>
        <v>1.4768616112739479</v>
      </c>
      <c r="AB176" s="40"/>
      <c r="AC176" s="40">
        <f>EXP('d-beta'!Y177/1000)*'[3]methanogen M06-L TZVP smd redo'!EZ176</f>
        <v>2.7275759136569966</v>
      </c>
      <c r="AD176" s="40">
        <f>'[3]methanogen M06-L TZVP smd redo'!ET176</f>
        <v>1.6859900000000001</v>
      </c>
      <c r="AE176" s="40">
        <f>'[3]methanogen M06-L TZVP smd redo'!ER176</f>
        <v>1.0650999999999999</v>
      </c>
      <c r="AF176" s="40">
        <f>'[3]methanogen M06-L TZVP smd redo'!K176</f>
        <v>1.0559700000000001</v>
      </c>
      <c r="AG176" s="40">
        <f>'[3]methanogen M06-L TZVP smd redo'!J176</f>
        <v>2.42334</v>
      </c>
      <c r="AH176" s="40">
        <f>'[3]methanogen M06-L TZVP smd redo'!O176</f>
        <v>1.0528900000000001</v>
      </c>
      <c r="AI176" s="40">
        <f>'[3]methanogen M06-L TZVP smd redo'!N176</f>
        <v>2.3624000000000001</v>
      </c>
      <c r="AJ176" s="40">
        <f>'[3]methanogen M06-L TZVP smd redo'!S176</f>
        <v>1.0540400000000001</v>
      </c>
      <c r="AK176" s="40">
        <f>'[3]methanogen M06-L TZVP smd redo'!R176</f>
        <v>2.4629799999999999</v>
      </c>
      <c r="AL176" s="40">
        <f>'[3]methanogen M06-L TZVP smd redo'!Y176</f>
        <v>1.04752</v>
      </c>
      <c r="AM176" s="40">
        <f>'[3]methanogen M06-L TZVP smd redo'!W176</f>
        <v>2.4855299999999998</v>
      </c>
      <c r="AN176" s="40">
        <f>'[3]methanogen M06-L TZVP smd redo'!V176</f>
        <v>2.4768599999999998</v>
      </c>
      <c r="AO176" s="40">
        <f>'[3]methanogen M06-L TZVP smd redo'!AK176</f>
        <v>1.0451900000000001</v>
      </c>
      <c r="AP176" s="40">
        <f>PRODUCT('[3]methanogen M06-L TZVP smd redo'!AD176:AF176)^(1/3)</f>
        <v>2.4563877865535946</v>
      </c>
      <c r="AQ176" s="40">
        <f>'[3]methanogen M06-L TZVP smd redo'!BA176</f>
        <v>1.03956</v>
      </c>
      <c r="AR176" s="40">
        <f>PRODUCT('[3]methanogen M06-L TZVP smd redo'!AT176:AV176)^(1/3)</f>
        <v>2.4287754948478293</v>
      </c>
      <c r="AS176" s="41">
        <f>'[3]methanogen M06-L TZVP smd redo'!FO176</f>
        <v>1.04227</v>
      </c>
      <c r="AT176" s="40">
        <f>'[3]methanogen M06-L TZVP smd redo'!FK176</f>
        <v>2.4233600000000002</v>
      </c>
      <c r="AU176" s="40">
        <f>'[3]methanogen M06-L TZVP smd redo'!CD176</f>
        <v>2.4001700000000001</v>
      </c>
      <c r="AV176" s="40">
        <f>'[3]methanogen M06-L TZVP smd redo'!CG176</f>
        <v>1.88026</v>
      </c>
      <c r="AW176" s="40">
        <f>'[3]methanogen M06-L TZVP smd redo'!CK176</f>
        <v>1.04416</v>
      </c>
      <c r="AX176" s="40">
        <f>PRODUCT('[3]methanogen M06-L TZVP smd redo'!CN176:CP176)^(1/3)</f>
        <v>2.41283480624472</v>
      </c>
      <c r="AY176" s="40">
        <f>'[3]methanogen M06-L TZVP smd redo'!DH176</f>
        <v>1.04434</v>
      </c>
      <c r="AZ176" s="40">
        <f>PRODUCT('[3]methanogen M06-L TZVP smd redo'!DJ176:DL176)^(1/3)</f>
        <v>2.4219327043518408</v>
      </c>
      <c r="BA176" s="40">
        <f>'[3]methanogen M06-L TZVP smd redo'!EI176</f>
        <v>1.04654</v>
      </c>
      <c r="BB176" s="40">
        <f>PRODUCT('[3]methanogen M06-L TZVP smd redo'!EJ176:EL176)^(1/3)</f>
        <v>2.4748842701849232</v>
      </c>
      <c r="BC176" s="40"/>
      <c r="BD176" s="44">
        <f>'[4]methanogen M06-L TZVP smd redo'!H176</f>
        <v>2.5617899999999998</v>
      </c>
      <c r="BE176" s="44">
        <f>'[4]methanogen M06-L TZVP smd redo'!M176</f>
        <v>2.4899200000000001</v>
      </c>
      <c r="BF176" s="44">
        <f>'[4]methanogen M06-L TZVP smd redo'!R176</f>
        <v>2.5996299999999999</v>
      </c>
      <c r="BG176" s="44">
        <f>'[4]methanogen M06-L TZVP smd redo'!Y176</f>
        <v>2.5975199999999998</v>
      </c>
      <c r="BH176" s="44">
        <f>'[4]methanogen M06-L TZVP smd redo'!Z176</f>
        <v>2.6067300000000002</v>
      </c>
      <c r="BI176" s="44">
        <f>PRODUCT('[4]methanogen M06-L TZVP smd redo'!AL176:AN176)^(1/3)</f>
        <v>2.5706763558254608</v>
      </c>
      <c r="BJ176" s="133">
        <f>PRODUCT('[4]methanogen M06-L TZVP smd redo'!BC176:BE176)^(1/3)</f>
        <v>2.5282884635920153</v>
      </c>
      <c r="BK176" s="133">
        <f>'[4]methanogen M06-L TZVP smd redo'!ER176</f>
        <v>2.5293000000000001</v>
      </c>
      <c r="BL176" s="40">
        <f>PRODUCT('[4]methanogen M06-L TZVP smd redo'!DZ176:EB176)^(1/3)</f>
        <v>2.5934268748934839</v>
      </c>
      <c r="BM176" s="40">
        <f>PRODUCT('[4]methanogen M06-L TZVP smd redo'!CI176:CK176)^(1/3)</f>
        <v>2.5226833784551235</v>
      </c>
      <c r="BN176" s="40">
        <f>PRODUCT('[4]methanogen M06-L TZVP smd redo'!DD176:DF176)^(1/3)</f>
        <v>2.5326778630788049</v>
      </c>
      <c r="BO176" s="40"/>
      <c r="BP176" s="45">
        <f t="shared" si="123"/>
        <v>1.1340278108806996</v>
      </c>
      <c r="BQ176" s="45">
        <f t="shared" si="124"/>
        <v>1.0288643811849376</v>
      </c>
      <c r="BR176" s="45">
        <f t="shared" si="125"/>
        <v>0.95779784046191196</v>
      </c>
      <c r="BS176" s="45">
        <f t="shared" si="126"/>
        <v>0.99727628101107502</v>
      </c>
      <c r="BT176" s="45">
        <f t="shared" si="127"/>
        <v>1.0140249643222639</v>
      </c>
      <c r="BU176" s="45">
        <f t="shared" si="128"/>
        <v>1.0104422496101884</v>
      </c>
      <c r="BV176" s="45">
        <f t="shared" si="129"/>
        <v>1.016765449371716</v>
      </c>
      <c r="BW176" s="45">
        <f t="shared" si="130"/>
        <v>0.99960007258609707</v>
      </c>
      <c r="BX176" s="45">
        <f t="shared" si="131"/>
        <v>0.9739579240198345</v>
      </c>
      <c r="BY176" s="45">
        <f t="shared" si="132"/>
        <v>0.68415292263389704</v>
      </c>
      <c r="BZ176" s="45">
        <f t="shared" si="133"/>
        <v>0.97804069061531695</v>
      </c>
      <c r="CA176" s="45">
        <f t="shared" si="134"/>
        <v>0.77280001802870357</v>
      </c>
      <c r="CB176" s="45">
        <f t="shared" si="135"/>
        <v>1.0257638367771234</v>
      </c>
      <c r="CC176" s="45">
        <f t="shared" si="136"/>
        <v>0.99605378766507169</v>
      </c>
      <c r="CD176" s="45">
        <f t="shared" si="137"/>
        <v>0.98521848436480663</v>
      </c>
      <c r="CE176" s="39"/>
      <c r="CF176" s="75">
        <f t="shared" si="154"/>
        <v>125.77572959099243</v>
      </c>
      <c r="CG176" s="75">
        <f t="shared" si="155"/>
        <v>28.455651455503844</v>
      </c>
      <c r="CH176" s="75">
        <f t="shared" si="156"/>
        <v>-43.11854576199994</v>
      </c>
      <c r="CI176" s="75">
        <f t="shared" si="157"/>
        <v>-2.7274350607142934</v>
      </c>
      <c r="CJ176" s="75">
        <f t="shared" si="158"/>
        <v>13.927524513135893</v>
      </c>
      <c r="CK176" s="75">
        <f t="shared" si="159"/>
        <v>10.388105916856905</v>
      </c>
      <c r="CL176" s="75">
        <f t="shared" si="160"/>
        <v>16.626460547603223</v>
      </c>
      <c r="CM176" s="75">
        <f t="shared" si="161"/>
        <v>-0.40000740619924868</v>
      </c>
      <c r="CN176" s="75">
        <f t="shared" si="162"/>
        <v>-26.387175430993267</v>
      </c>
      <c r="CO176" s="75">
        <f t="shared" si="163"/>
        <v>-379.57381524569246</v>
      </c>
      <c r="CP176" s="75">
        <f t="shared" si="164"/>
        <v>-22.204003866691231</v>
      </c>
      <c r="CQ176" s="75">
        <f t="shared" si="165"/>
        <v>-257.73497275476132</v>
      </c>
      <c r="CR176" s="75">
        <f t="shared" si="166"/>
        <v>25.437541673620863</v>
      </c>
      <c r="CS176" s="75">
        <f t="shared" si="167"/>
        <v>-3.9540191758941861</v>
      </c>
      <c r="CT176" s="75">
        <f t="shared" si="168"/>
        <v>-14.891850868715451</v>
      </c>
      <c r="CU176" s="130"/>
      <c r="CV176" s="45">
        <f t="shared" si="138"/>
        <v>0.99890090124483299</v>
      </c>
      <c r="CW176" s="45">
        <f t="shared" si="139"/>
        <v>1.000065939639573</v>
      </c>
      <c r="CX176" s="45">
        <f t="shared" si="140"/>
        <v>0.99966709294890832</v>
      </c>
      <c r="CY176" s="45">
        <f t="shared" si="141"/>
        <v>1.0001815646265881</v>
      </c>
      <c r="CZ176" s="45">
        <f t="shared" si="142"/>
        <v>0.99990672510765433</v>
      </c>
      <c r="DA176" s="45">
        <f t="shared" si="143"/>
        <v>0.99986159929898943</v>
      </c>
      <c r="DB176" s="45">
        <f t="shared" si="144"/>
        <v>0.99992065072435365</v>
      </c>
      <c r="DC176" s="45">
        <f t="shared" si="145"/>
        <v>0.99997126132975811</v>
      </c>
      <c r="DD176" s="45">
        <f t="shared" si="146"/>
        <v>0.99886060057285408</v>
      </c>
      <c r="DE176" s="45">
        <f t="shared" si="147"/>
        <v>0.99886060057285408</v>
      </c>
      <c r="DF176" s="45">
        <f t="shared" si="148"/>
        <v>0.99872235756552286</v>
      </c>
      <c r="DG176" s="45">
        <f t="shared" si="149"/>
        <v>0.99861440999486029</v>
      </c>
      <c r="DH176" s="45">
        <f t="shared" si="150"/>
        <v>0.99993918876518262</v>
      </c>
      <c r="DI176" s="45">
        <f t="shared" si="151"/>
        <v>0.99998188870091764</v>
      </c>
      <c r="DJ176" s="45">
        <f t="shared" si="152"/>
        <v>1.0000477621842774</v>
      </c>
    </row>
    <row r="177" spans="1:114" x14ac:dyDescent="0.2">
      <c r="A177" s="43">
        <v>346</v>
      </c>
      <c r="B177" s="43">
        <f t="shared" si="121"/>
        <v>619.15</v>
      </c>
      <c r="C177" s="44">
        <f t="shared" si="153"/>
        <v>1.6151174997981104</v>
      </c>
      <c r="E177" s="40">
        <f>'[4]methanogen M06-L TZVP smd redo'!I177</f>
        <v>1.0903343089094797</v>
      </c>
      <c r="F177" s="40">
        <f>'[4]methanogen M06-L TZVP smd redo'!N177</f>
        <v>1.0273854346003475</v>
      </c>
      <c r="G177" s="40">
        <f>'[4]methanogen M06-L TZVP smd redo'!S177</f>
        <v>1.3542101967762843</v>
      </c>
      <c r="H177" s="40">
        <f>'[4]methanogen M06-L TZVP smd redo'!AB177</f>
        <v>1.1308962931673161</v>
      </c>
      <c r="I177" s="40">
        <f>'[4]methanogen M06-L TZVP smd redo'!AS177</f>
        <v>1.2678894137025942</v>
      </c>
      <c r="J177" s="40">
        <f>'[4]methanogen M06-L TZVP smd redo'!BJ177</f>
        <v>1.3536240232681074</v>
      </c>
      <c r="K177" s="40">
        <f>'[4]methanogen M06-L TZVP smd redo'!EV177</f>
        <v>1.3645490269869054</v>
      </c>
      <c r="L177" s="40">
        <f>'[4]methanogen M06-L TZVP smd redo'!CL177</f>
        <v>1.3038508094318502</v>
      </c>
      <c r="M177" s="40">
        <f>'[4]methanogen M06-L TZVP smd redo'!DG177</f>
        <v>1.3130153124292221</v>
      </c>
      <c r="N177" s="40">
        <f>'[4]methanogen M06-L TZVP smd redo'!EC177</f>
        <v>1.290137657072199</v>
      </c>
      <c r="AA177" s="40">
        <f t="shared" si="122"/>
        <v>1.4665361988866126</v>
      </c>
      <c r="AB177" s="40"/>
      <c r="AC177" s="40">
        <f>EXP('d-beta'!Y178/1000)*'[3]methanogen M06-L TZVP smd redo'!EZ177</f>
        <v>2.7155721774210808</v>
      </c>
      <c r="AD177" s="40">
        <f>'[3]methanogen M06-L TZVP smd redo'!ET177</f>
        <v>1.6823699999999999</v>
      </c>
      <c r="AE177" s="40">
        <f>'[3]methanogen M06-L TZVP smd redo'!ER177</f>
        <v>1.0647599999999999</v>
      </c>
      <c r="AF177" s="40">
        <f>'[3]methanogen M06-L TZVP smd redo'!K177</f>
        <v>1.05566</v>
      </c>
      <c r="AG177" s="40">
        <f>'[3]methanogen M06-L TZVP smd redo'!J177</f>
        <v>2.41256</v>
      </c>
      <c r="AH177" s="40">
        <f>'[3]methanogen M06-L TZVP smd redo'!O177</f>
        <v>1.0525899999999999</v>
      </c>
      <c r="AI177" s="40">
        <f>'[3]methanogen M06-L TZVP smd redo'!N177</f>
        <v>2.35209</v>
      </c>
      <c r="AJ177" s="40">
        <f>'[3]methanogen M06-L TZVP smd redo'!S177</f>
        <v>1.0537399999999999</v>
      </c>
      <c r="AK177" s="40">
        <f>'[3]methanogen M06-L TZVP smd redo'!R177</f>
        <v>2.45201</v>
      </c>
      <c r="AL177" s="40">
        <f>'[3]methanogen M06-L TZVP smd redo'!Y177</f>
        <v>1.04725</v>
      </c>
      <c r="AM177" s="40">
        <f>'[3]methanogen M06-L TZVP smd redo'!W177</f>
        <v>2.4740199999999999</v>
      </c>
      <c r="AN177" s="40">
        <f>'[3]methanogen M06-L TZVP smd redo'!V177</f>
        <v>2.4653999999999998</v>
      </c>
      <c r="AO177" s="40">
        <f>'[3]methanogen M06-L TZVP smd redo'!AK177</f>
        <v>1.04495</v>
      </c>
      <c r="AP177" s="40">
        <f>PRODUCT('[3]methanogen M06-L TZVP smd redo'!AD177:AF177)^(1/3)</f>
        <v>2.4453603949312739</v>
      </c>
      <c r="AQ177" s="40">
        <f>'[3]methanogen M06-L TZVP smd redo'!BA177</f>
        <v>1.03935</v>
      </c>
      <c r="AR177" s="40">
        <f>PRODUCT('[3]methanogen M06-L TZVP smd redo'!AT177:AV177)^(1/3)</f>
        <v>2.418068891540242</v>
      </c>
      <c r="AS177" s="41">
        <f>'[3]methanogen M06-L TZVP smd redo'!FO177</f>
        <v>1.0420700000000001</v>
      </c>
      <c r="AT177" s="40">
        <f>'[3]methanogen M06-L TZVP smd redo'!FK177</f>
        <v>2.4128599999999998</v>
      </c>
      <c r="AU177" s="40">
        <f>'[3]methanogen M06-L TZVP smd redo'!CD177</f>
        <v>2.3895300000000002</v>
      </c>
      <c r="AV177" s="40">
        <f>'[3]methanogen M06-L TZVP smd redo'!CG177</f>
        <v>1.87426</v>
      </c>
      <c r="AW177" s="40">
        <f>'[3]methanogen M06-L TZVP smd redo'!CK177</f>
        <v>1.04392</v>
      </c>
      <c r="AX177" s="40">
        <f>PRODUCT('[3]methanogen M06-L TZVP smd redo'!CN177:CP177)^(1/3)</f>
        <v>2.4022963142481264</v>
      </c>
      <c r="AY177" s="40">
        <f>'[3]methanogen M06-L TZVP smd redo'!DH177</f>
        <v>1.0441100000000001</v>
      </c>
      <c r="AZ177" s="40">
        <f>PRODUCT('[3]methanogen M06-L TZVP smd redo'!DJ177:DL177)^(1/3)</f>
        <v>2.4113118749668341</v>
      </c>
      <c r="BA177" s="40">
        <f>'[3]methanogen M06-L TZVP smd redo'!EI177</f>
        <v>1.0462899999999999</v>
      </c>
      <c r="BB177" s="40">
        <f>PRODUCT('[3]methanogen M06-L TZVP smd redo'!EJ177:EL177)^(1/3)</f>
        <v>2.4636793119380642</v>
      </c>
      <c r="BC177" s="40"/>
      <c r="BD177" s="44">
        <f>'[4]methanogen M06-L TZVP smd redo'!H177</f>
        <v>2.54962</v>
      </c>
      <c r="BE177" s="44">
        <f>'[4]methanogen M06-L TZVP smd redo'!M177</f>
        <v>2.4783300000000001</v>
      </c>
      <c r="BF177" s="44">
        <f>'[4]methanogen M06-L TZVP smd redo'!R177</f>
        <v>2.5872799999999998</v>
      </c>
      <c r="BG177" s="44">
        <f>'[4]methanogen M06-L TZVP smd redo'!Y177</f>
        <v>2.5848100000000001</v>
      </c>
      <c r="BH177" s="44">
        <f>'[4]methanogen M06-L TZVP smd redo'!Z177</f>
        <v>2.5939700000000001</v>
      </c>
      <c r="BI177" s="44">
        <f>PRODUCT('[4]methanogen M06-L TZVP smd redo'!AL177:AN177)^(1/3)</f>
        <v>2.5585191563136118</v>
      </c>
      <c r="BJ177" s="133">
        <f>PRODUCT('[4]methanogen M06-L TZVP smd redo'!BC177:BE177)^(1/3)</f>
        <v>2.5166218572580248</v>
      </c>
      <c r="BK177" s="133">
        <f>'[4]methanogen M06-L TZVP smd redo'!ER177</f>
        <v>2.5177999999999998</v>
      </c>
      <c r="BL177" s="40">
        <f>PRODUCT('[4]methanogen M06-L TZVP smd redo'!DZ177:EB177)^(1/3)</f>
        <v>2.581048644834683</v>
      </c>
      <c r="BM177" s="40">
        <f>PRODUCT('[4]methanogen M06-L TZVP smd redo'!CI177:CK177)^(1/3)</f>
        <v>2.5110749721685806</v>
      </c>
      <c r="BN177" s="40">
        <f>PRODUCT('[4]methanogen M06-L TZVP smd redo'!DD177:DF177)^(1/3)</f>
        <v>2.5209805873905853</v>
      </c>
      <c r="BO177" s="40"/>
      <c r="BP177" s="45">
        <f t="shared" si="123"/>
        <v>1.1340641474536872</v>
      </c>
      <c r="BQ177" s="45">
        <f t="shared" si="124"/>
        <v>1.0287653379493449</v>
      </c>
      <c r="BR177" s="45">
        <f t="shared" si="125"/>
        <v>0.95789013945147039</v>
      </c>
      <c r="BS177" s="45">
        <f t="shared" si="126"/>
        <v>0.99742094164543138</v>
      </c>
      <c r="BT177" s="45">
        <f t="shared" si="127"/>
        <v>1.0138560008819582</v>
      </c>
      <c r="BU177" s="45">
        <f t="shared" si="128"/>
        <v>1.0102758049012495</v>
      </c>
      <c r="BV177" s="45">
        <f t="shared" si="129"/>
        <v>1.0166482298223525</v>
      </c>
      <c r="BW177" s="45">
        <f t="shared" si="130"/>
        <v>0.99953207453253834</v>
      </c>
      <c r="BX177" s="45">
        <f t="shared" si="131"/>
        <v>0.97413091956468745</v>
      </c>
      <c r="BY177" s="45">
        <f t="shared" si="132"/>
        <v>0.68584559940575895</v>
      </c>
      <c r="BZ177" s="45">
        <f t="shared" si="133"/>
        <v>0.97807956071963964</v>
      </c>
      <c r="CA177" s="45">
        <f t="shared" si="134"/>
        <v>0.77369613591230446</v>
      </c>
      <c r="CB177" s="45">
        <f t="shared" si="135"/>
        <v>1.0256005038622902</v>
      </c>
      <c r="CC177" s="45">
        <f t="shared" si="136"/>
        <v>0.9960707292743346</v>
      </c>
      <c r="CD177" s="45">
        <f t="shared" si="137"/>
        <v>0.98532800943452259</v>
      </c>
      <c r="CE177" s="39"/>
      <c r="CF177" s="75">
        <f t="shared" si="154"/>
        <v>125.80777112516145</v>
      </c>
      <c r="CG177" s="75">
        <f t="shared" si="155"/>
        <v>28.359382204775006</v>
      </c>
      <c r="CH177" s="75">
        <f t="shared" si="156"/>
        <v>-43.022184568948006</v>
      </c>
      <c r="CI177" s="75">
        <f t="shared" si="157"/>
        <v>-2.5823898548886963</v>
      </c>
      <c r="CJ177" s="75">
        <f t="shared" si="158"/>
        <v>13.760884119941334</v>
      </c>
      <c r="CK177" s="75">
        <f t="shared" si="159"/>
        <v>10.223367734858959</v>
      </c>
      <c r="CL177" s="75">
        <f t="shared" si="160"/>
        <v>16.511167185811924</v>
      </c>
      <c r="CM177" s="75">
        <f t="shared" si="161"/>
        <v>-0.46803497874662214</v>
      </c>
      <c r="CN177" s="75">
        <f t="shared" si="162"/>
        <v>-26.209570034938146</v>
      </c>
      <c r="CO177" s="75">
        <f t="shared" si="163"/>
        <v>-377.10275034168814</v>
      </c>
      <c r="CP177" s="75">
        <f t="shared" si="164"/>
        <v>-22.164261827007039</v>
      </c>
      <c r="CQ177" s="75">
        <f t="shared" si="165"/>
        <v>-256.57607173633761</v>
      </c>
      <c r="CR177" s="75">
        <f t="shared" si="166"/>
        <v>25.278298469532203</v>
      </c>
      <c r="CS177" s="75">
        <f t="shared" si="167"/>
        <v>-3.9370105912206257</v>
      </c>
      <c r="CT177" s="75">
        <f t="shared" si="168"/>
        <v>-14.78068874168787</v>
      </c>
      <c r="CU177" s="130"/>
      <c r="CV177" s="45">
        <f t="shared" si="138"/>
        <v>0.99891085322518669</v>
      </c>
      <c r="CW177" s="45">
        <f t="shared" si="139"/>
        <v>1.0000628842679282</v>
      </c>
      <c r="CX177" s="45">
        <f t="shared" si="140"/>
        <v>0.99967361722870107</v>
      </c>
      <c r="CY177" s="45">
        <f t="shared" si="141"/>
        <v>1.0001758277169839</v>
      </c>
      <c r="CZ177" s="45">
        <f t="shared" si="142"/>
        <v>0.99991039951372074</v>
      </c>
      <c r="DA177" s="45">
        <f t="shared" si="143"/>
        <v>0.99986318035164834</v>
      </c>
      <c r="DB177" s="45">
        <f t="shared" si="144"/>
        <v>0.99991438128598265</v>
      </c>
      <c r="DC177" s="45">
        <f t="shared" si="145"/>
        <v>0.99998908988366975</v>
      </c>
      <c r="DD177" s="45">
        <f t="shared" si="146"/>
        <v>0.9988703811885592</v>
      </c>
      <c r="DE177" s="45">
        <f t="shared" si="147"/>
        <v>0.99887038118855942</v>
      </c>
      <c r="DF177" s="45">
        <f t="shared" si="148"/>
        <v>0.99873371609425632</v>
      </c>
      <c r="DG177" s="45">
        <f t="shared" si="149"/>
        <v>0.99863731042974035</v>
      </c>
      <c r="DH177" s="45">
        <f t="shared" si="150"/>
        <v>0.99993659945430569</v>
      </c>
      <c r="DI177" s="45">
        <f t="shared" si="151"/>
        <v>0.99999084751435652</v>
      </c>
      <c r="DJ177" s="45">
        <f t="shared" si="152"/>
        <v>1.0000450687565272</v>
      </c>
    </row>
    <row r="178" spans="1:114" x14ac:dyDescent="0.2">
      <c r="A178" s="43">
        <v>348</v>
      </c>
      <c r="B178" s="43">
        <f t="shared" si="121"/>
        <v>621.15</v>
      </c>
      <c r="C178" s="44">
        <f t="shared" si="153"/>
        <v>1.6099170892699026</v>
      </c>
      <c r="E178" s="40">
        <f>'[4]methanogen M06-L TZVP smd redo'!I178</f>
        <v>1.0828412866785708</v>
      </c>
      <c r="F178" s="40">
        <f>'[4]methanogen M06-L TZVP smd redo'!N178</f>
        <v>1.0234101742310209</v>
      </c>
      <c r="G178" s="40">
        <f>'[4]methanogen M06-L TZVP smd redo'!S178</f>
        <v>1.3428571986038307</v>
      </c>
      <c r="H178" s="40">
        <f>'[4]methanogen M06-L TZVP smd redo'!AB178</f>
        <v>1.1278251817903318</v>
      </c>
      <c r="I178" s="40">
        <f>'[4]methanogen M06-L TZVP smd redo'!AS178</f>
        <v>1.2586436391102129</v>
      </c>
      <c r="J178" s="40">
        <f>'[4]methanogen M06-L TZVP smd redo'!BJ178</f>
        <v>1.3389274694952658</v>
      </c>
      <c r="K178" s="40">
        <f>'[4]methanogen M06-L TZVP smd redo'!EV178</f>
        <v>1.3593907178073295</v>
      </c>
      <c r="L178" s="40">
        <f>'[4]methanogen M06-L TZVP smd redo'!CL178</f>
        <v>1.2915869172178684</v>
      </c>
      <c r="M178" s="40">
        <f>'[4]methanogen M06-L TZVP smd redo'!DG178</f>
        <v>1.2998500880534447</v>
      </c>
      <c r="N178" s="40">
        <f>'[4]methanogen M06-L TZVP smd redo'!EC178</f>
        <v>1.2773989396872576</v>
      </c>
      <c r="AA178" s="40">
        <f t="shared" si="122"/>
        <v>1.4563038461782356</v>
      </c>
      <c r="AB178" s="40"/>
      <c r="AC178" s="40">
        <f>EXP('d-beta'!Y179/1000)*'[3]methanogen M06-L TZVP smd redo'!EZ178</f>
        <v>2.7037168754228915</v>
      </c>
      <c r="AD178" s="40">
        <f>'[3]methanogen M06-L TZVP smd redo'!ET178</f>
        <v>1.6787799999999999</v>
      </c>
      <c r="AE178" s="40">
        <f>'[3]methanogen M06-L TZVP smd redo'!ER178</f>
        <v>1.0644199999999999</v>
      </c>
      <c r="AF178" s="40">
        <f>'[3]methanogen M06-L TZVP smd redo'!K178</f>
        <v>1.05535</v>
      </c>
      <c r="AG178" s="40">
        <f>'[3]methanogen M06-L TZVP smd redo'!J178</f>
        <v>2.4018999999999999</v>
      </c>
      <c r="AH178" s="40">
        <f>'[3]methanogen M06-L TZVP smd redo'!O178</f>
        <v>1.0522899999999999</v>
      </c>
      <c r="AI178" s="40">
        <f>'[3]methanogen M06-L TZVP smd redo'!N178</f>
        <v>2.3418999999999999</v>
      </c>
      <c r="AJ178" s="40">
        <f>'[3]methanogen M06-L TZVP smd redo'!S178</f>
        <v>1.0534399999999999</v>
      </c>
      <c r="AK178" s="40">
        <f>'[3]methanogen M06-L TZVP smd redo'!R178</f>
        <v>2.4411800000000001</v>
      </c>
      <c r="AL178" s="40">
        <f>'[3]methanogen M06-L TZVP smd redo'!Y178</f>
        <v>1.04698</v>
      </c>
      <c r="AM178" s="40">
        <f>'[3]methanogen M06-L TZVP smd redo'!W178</f>
        <v>2.46265</v>
      </c>
      <c r="AN178" s="40">
        <f>'[3]methanogen M06-L TZVP smd redo'!V178</f>
        <v>2.4540700000000002</v>
      </c>
      <c r="AO178" s="40">
        <f>'[3]methanogen M06-L TZVP smd redo'!AK178</f>
        <v>1.04471</v>
      </c>
      <c r="AP178" s="40">
        <f>PRODUCT('[3]methanogen M06-L TZVP smd redo'!AD178:AF178)^(1/3)</f>
        <v>2.4344562168311663</v>
      </c>
      <c r="AQ178" s="40">
        <f>'[3]methanogen M06-L TZVP smd redo'!BA178</f>
        <v>1.03915</v>
      </c>
      <c r="AR178" s="40">
        <f>PRODUCT('[3]methanogen M06-L TZVP smd redo'!AT178:AV178)^(1/3)</f>
        <v>2.40749227295789</v>
      </c>
      <c r="AS178" s="41">
        <f>'[3]methanogen M06-L TZVP smd redo'!FO178</f>
        <v>1.04186</v>
      </c>
      <c r="AT178" s="40">
        <f>'[3]methanogen M06-L TZVP smd redo'!FK178</f>
        <v>2.4024700000000001</v>
      </c>
      <c r="AU178" s="40">
        <f>'[3]methanogen M06-L TZVP smd redo'!CD178</f>
        <v>2.3790200000000001</v>
      </c>
      <c r="AV178" s="40">
        <f>'[3]methanogen M06-L TZVP smd redo'!CG178</f>
        <v>1.86833</v>
      </c>
      <c r="AW178" s="40">
        <f>'[3]methanogen M06-L TZVP smd redo'!CK178</f>
        <v>1.04369</v>
      </c>
      <c r="AX178" s="40">
        <f>PRODUCT('[3]methanogen M06-L TZVP smd redo'!CN178:CP178)^(1/3)</f>
        <v>2.3918778215570176</v>
      </c>
      <c r="AY178" s="40">
        <f>'[3]methanogen M06-L TZVP smd redo'!DH178</f>
        <v>1.0438799999999999</v>
      </c>
      <c r="AZ178" s="40">
        <f>PRODUCT('[3]methanogen M06-L TZVP smd redo'!DJ178:DL178)^(1/3)</f>
        <v>2.4008176982477143</v>
      </c>
      <c r="BA178" s="40">
        <f>'[3]methanogen M06-L TZVP smd redo'!EI178</f>
        <v>1.0460499999999999</v>
      </c>
      <c r="BB178" s="40">
        <f>PRODUCT('[3]methanogen M06-L TZVP smd redo'!EJ178:EL178)^(1/3)</f>
        <v>2.4526009244046527</v>
      </c>
      <c r="BC178" s="40"/>
      <c r="BD178" s="44">
        <f>'[4]methanogen M06-L TZVP smd redo'!H178</f>
        <v>2.5375899999999998</v>
      </c>
      <c r="BE178" s="44">
        <f>'[4]methanogen M06-L TZVP smd redo'!M178</f>
        <v>2.4668800000000002</v>
      </c>
      <c r="BF178" s="44">
        <f>'[4]methanogen M06-L TZVP smd redo'!R178</f>
        <v>2.5750899999999999</v>
      </c>
      <c r="BG178" s="44">
        <f>'[4]methanogen M06-L TZVP smd redo'!Y178</f>
        <v>2.57226</v>
      </c>
      <c r="BH178" s="44">
        <f>'[4]methanogen M06-L TZVP smd redo'!Z178</f>
        <v>2.5813700000000002</v>
      </c>
      <c r="BI178" s="44">
        <f>PRODUCT('[4]methanogen M06-L TZVP smd redo'!AL178:AN178)^(1/3)</f>
        <v>2.5465018636024137</v>
      </c>
      <c r="BJ178" s="133">
        <f>PRODUCT('[4]methanogen M06-L TZVP smd redo'!BC178:BE178)^(1/3)</f>
        <v>2.5050952513436204</v>
      </c>
      <c r="BK178" s="133">
        <f>'[4]methanogen M06-L TZVP smd redo'!ER178</f>
        <v>2.50644</v>
      </c>
      <c r="BL178" s="40">
        <f>PRODUCT('[4]methanogen M06-L TZVP smd redo'!DZ178:EB178)^(1/3)</f>
        <v>2.5688204191330226</v>
      </c>
      <c r="BM178" s="40">
        <f>PRODUCT('[4]methanogen M06-L TZVP smd redo'!CI178:CK178)^(1/3)</f>
        <v>2.4996032539906228</v>
      </c>
      <c r="BN178" s="40">
        <f>PRODUCT('[4]methanogen M06-L TZVP smd redo'!DD178:DF178)^(1/3)</f>
        <v>2.5094232183951646</v>
      </c>
      <c r="BO178" s="40"/>
      <c r="BP178" s="45">
        <f t="shared" si="123"/>
        <v>1.1341037427392267</v>
      </c>
      <c r="BQ178" s="45">
        <f t="shared" si="124"/>
        <v>1.0286637371902969</v>
      </c>
      <c r="BR178" s="45">
        <f t="shared" si="125"/>
        <v>0.9579781677533602</v>
      </c>
      <c r="BS178" s="45">
        <f t="shared" si="126"/>
        <v>0.99756718331738559</v>
      </c>
      <c r="BT178" s="45">
        <f t="shared" si="127"/>
        <v>1.0136925626860764</v>
      </c>
      <c r="BU178" s="45">
        <f t="shared" si="128"/>
        <v>1.0101151060463578</v>
      </c>
      <c r="BV178" s="45">
        <f t="shared" si="129"/>
        <v>1.0165289572269096</v>
      </c>
      <c r="BW178" s="45">
        <f t="shared" si="130"/>
        <v>0.99946348260625451</v>
      </c>
      <c r="BX178" s="45">
        <f t="shared" si="131"/>
        <v>0.97430074284870116</v>
      </c>
      <c r="BY178" s="45">
        <f t="shared" si="132"/>
        <v>0.68752536804211073</v>
      </c>
      <c r="BZ178" s="45">
        <f t="shared" si="133"/>
        <v>0.97812076841616946</v>
      </c>
      <c r="CA178" s="45">
        <f t="shared" si="134"/>
        <v>0.77459469187373331</v>
      </c>
      <c r="CB178" s="45">
        <f t="shared" si="135"/>
        <v>1.0254382214629256</v>
      </c>
      <c r="CC178" s="45">
        <f t="shared" si="136"/>
        <v>0.99608676434785604</v>
      </c>
      <c r="CD178" s="45">
        <f t="shared" si="137"/>
        <v>0.98543938029764655</v>
      </c>
      <c r="CE178" s="39"/>
      <c r="CF178" s="75">
        <f t="shared" si="154"/>
        <v>125.8426850181891</v>
      </c>
      <c r="CG178" s="75">
        <f t="shared" si="155"/>
        <v>28.26061743046689</v>
      </c>
      <c r="CH178" s="75">
        <f t="shared" si="156"/>
        <v>-42.930290672461787</v>
      </c>
      <c r="CI178" s="75">
        <f t="shared" si="157"/>
        <v>-2.4357807895150589</v>
      </c>
      <c r="CJ178" s="75">
        <f t="shared" si="158"/>
        <v>13.599666579535697</v>
      </c>
      <c r="CK178" s="75">
        <f t="shared" si="159"/>
        <v>10.064290742025745</v>
      </c>
      <c r="CL178" s="75">
        <f t="shared" si="160"/>
        <v>16.39384086881465</v>
      </c>
      <c r="CM178" s="75">
        <f t="shared" si="161"/>
        <v>-0.53666137070212128</v>
      </c>
      <c r="CN178" s="75">
        <f t="shared" si="162"/>
        <v>-26.035252107633067</v>
      </c>
      <c r="CO178" s="75">
        <f t="shared" si="163"/>
        <v>-374.65655115181806</v>
      </c>
      <c r="CP178" s="75">
        <f t="shared" si="164"/>
        <v>-22.122131482867776</v>
      </c>
      <c r="CQ178" s="75">
        <f t="shared" si="165"/>
        <v>-255.41536465704212</v>
      </c>
      <c r="CR178" s="75">
        <f t="shared" si="166"/>
        <v>25.120054358682985</v>
      </c>
      <c r="CS178" s="75">
        <f t="shared" si="167"/>
        <v>-3.9209123925861125</v>
      </c>
      <c r="CT178" s="75">
        <f t="shared" si="168"/>
        <v>-14.667665902135353</v>
      </c>
      <c r="CU178" s="130"/>
      <c r="CV178" s="45">
        <f t="shared" si="138"/>
        <v>0.99891832999026642</v>
      </c>
      <c r="CW178" s="45">
        <f t="shared" si="139"/>
        <v>1.0000593703522251</v>
      </c>
      <c r="CX178" s="45">
        <f t="shared" si="140"/>
        <v>0.99968098137208827</v>
      </c>
      <c r="CY178" s="45">
        <f t="shared" si="141"/>
        <v>1.0001695404155786</v>
      </c>
      <c r="CZ178" s="45">
        <f t="shared" si="142"/>
        <v>0.99991458176413894</v>
      </c>
      <c r="DA178" s="45">
        <f t="shared" si="143"/>
        <v>0.99986934598951938</v>
      </c>
      <c r="DB178" s="45">
        <f t="shared" si="144"/>
        <v>0.99991982352010644</v>
      </c>
      <c r="DC178" s="45">
        <f t="shared" si="145"/>
        <v>0.99997956453147407</v>
      </c>
      <c r="DD178" s="45">
        <f t="shared" si="146"/>
        <v>0.99887344537488432</v>
      </c>
      <c r="DE178" s="45">
        <f t="shared" si="147"/>
        <v>0.99887344537488432</v>
      </c>
      <c r="DF178" s="45">
        <f t="shared" si="148"/>
        <v>0.99874293855328367</v>
      </c>
      <c r="DG178" s="45">
        <f t="shared" si="149"/>
        <v>0.99864245471664992</v>
      </c>
      <c r="DH178" s="45">
        <f t="shared" si="150"/>
        <v>0.99993855374227436</v>
      </c>
      <c r="DI178" s="45">
        <f t="shared" si="151"/>
        <v>0.99999174755610443</v>
      </c>
      <c r="DJ178" s="45">
        <f t="shared" si="152"/>
        <v>1.0000411546499051</v>
      </c>
    </row>
    <row r="179" spans="1:114" x14ac:dyDescent="0.2">
      <c r="A179" s="43">
        <v>350</v>
      </c>
      <c r="B179" s="43">
        <f t="shared" si="121"/>
        <v>623.15</v>
      </c>
      <c r="C179" s="44">
        <f t="shared" si="153"/>
        <v>1.6047500601781273</v>
      </c>
      <c r="E179" s="40">
        <f>'[4]methanogen M06-L TZVP smd redo'!I179</f>
        <v>1.0737236854376775</v>
      </c>
      <c r="F179" s="40">
        <f>'[4]methanogen M06-L TZVP smd redo'!N179</f>
        <v>1.0183837429345033</v>
      </c>
      <c r="G179" s="40">
        <f>'[4]methanogen M06-L TZVP smd redo'!S179</f>
        <v>1.3302042159106797</v>
      </c>
      <c r="H179" s="40">
        <f>'[4]methanogen M06-L TZVP smd redo'!AB179</f>
        <v>1.1140530901394552</v>
      </c>
      <c r="I179" s="40">
        <f>'[4]methanogen M06-L TZVP smd redo'!AS179</f>
        <v>1.2540971743728591</v>
      </c>
      <c r="J179" s="40">
        <f>'[4]methanogen M06-L TZVP smd redo'!BJ179</f>
        <v>1.3340441016134186</v>
      </c>
      <c r="K179" s="40">
        <f>'[4]methanogen M06-L TZVP smd redo'!EV179</f>
        <v>1.3447582427708049</v>
      </c>
      <c r="L179" s="40">
        <f>'[4]methanogen M06-L TZVP smd redo'!CL179</f>
        <v>1.2818068670508165</v>
      </c>
      <c r="M179" s="40">
        <f>'[4]methanogen M06-L TZVP smd redo'!DG179</f>
        <v>1.2904306011252142</v>
      </c>
      <c r="N179" s="40">
        <f>'[4]methanogen M06-L TZVP smd redo'!EC179</f>
        <v>1.2651944020960482</v>
      </c>
      <c r="AA179" s="40">
        <f t="shared" si="122"/>
        <v>1.4461634856674059</v>
      </c>
      <c r="AB179" s="40"/>
      <c r="AC179" s="40">
        <f>EXP('d-beta'!Y180/1000)*'[3]methanogen M06-L TZVP smd redo'!EZ179</f>
        <v>2.6919998441059549</v>
      </c>
      <c r="AD179" s="40">
        <f>'[3]methanogen M06-L TZVP smd redo'!ET179</f>
        <v>1.67523</v>
      </c>
      <c r="AE179" s="40">
        <f>'[3]methanogen M06-L TZVP smd redo'!ER179</f>
        <v>1.06409</v>
      </c>
      <c r="AF179" s="40">
        <f>'[3]methanogen M06-L TZVP smd redo'!K179</f>
        <v>1.05504</v>
      </c>
      <c r="AG179" s="40">
        <f>'[3]methanogen M06-L TZVP smd redo'!J179</f>
        <v>2.3913700000000002</v>
      </c>
      <c r="AH179" s="40">
        <f>'[3]methanogen M06-L TZVP smd redo'!O179</f>
        <v>1.05199</v>
      </c>
      <c r="AI179" s="40">
        <f>'[3]methanogen M06-L TZVP smd redo'!N179</f>
        <v>2.3318300000000001</v>
      </c>
      <c r="AJ179" s="40">
        <f>'[3]methanogen M06-L TZVP smd redo'!S179</f>
        <v>1.05314</v>
      </c>
      <c r="AK179" s="40">
        <f>'[3]methanogen M06-L TZVP smd redo'!R179</f>
        <v>2.4304700000000001</v>
      </c>
      <c r="AL179" s="40">
        <f>'[3]methanogen M06-L TZVP smd redo'!Y179</f>
        <v>1.0467200000000001</v>
      </c>
      <c r="AM179" s="40">
        <f>'[3]methanogen M06-L TZVP smd redo'!W179</f>
        <v>2.4514200000000002</v>
      </c>
      <c r="AN179" s="40">
        <f>'[3]methanogen M06-L TZVP smd redo'!V179</f>
        <v>2.4428800000000002</v>
      </c>
      <c r="AO179" s="40">
        <f>'[3]methanogen M06-L TZVP smd redo'!AK179</f>
        <v>1.04447</v>
      </c>
      <c r="AP179" s="40">
        <f>PRODUCT('[3]methanogen M06-L TZVP smd redo'!AD179:AF179)^(1/3)</f>
        <v>2.4236820442192051</v>
      </c>
      <c r="AQ179" s="40">
        <f>'[3]methanogen M06-L TZVP smd redo'!BA179</f>
        <v>1.03894</v>
      </c>
      <c r="AR179" s="40">
        <f>PRODUCT('[3]methanogen M06-L TZVP smd redo'!AT179:AV179)^(1/3)</f>
        <v>2.397039011479833</v>
      </c>
      <c r="AS179" s="41">
        <f>'[3]methanogen M06-L TZVP smd redo'!FO179</f>
        <v>1.04166</v>
      </c>
      <c r="AT179" s="40">
        <f>'[3]methanogen M06-L TZVP smd redo'!FK179</f>
        <v>2.3921999999999999</v>
      </c>
      <c r="AU179" s="40">
        <f>'[3]methanogen M06-L TZVP smd redo'!CD179</f>
        <v>2.36863</v>
      </c>
      <c r="AV179" s="40">
        <f>'[3]methanogen M06-L TZVP smd redo'!CG179</f>
        <v>1.86246</v>
      </c>
      <c r="AW179" s="40">
        <f>'[3]methanogen M06-L TZVP smd redo'!CK179</f>
        <v>1.0434600000000001</v>
      </c>
      <c r="AX179" s="40">
        <f>PRODUCT('[3]methanogen M06-L TZVP smd redo'!CN179:CP179)^(1/3)</f>
        <v>2.3815792637837219</v>
      </c>
      <c r="AY179" s="40">
        <f>'[3]methanogen M06-L TZVP smd redo'!DH179</f>
        <v>1.04365</v>
      </c>
      <c r="AZ179" s="40">
        <f>PRODUCT('[3]methanogen M06-L TZVP smd redo'!DJ179:DL179)^(1/3)</f>
        <v>2.3904467752431207</v>
      </c>
      <c r="BA179" s="40">
        <f>'[3]methanogen M06-L TZVP smd redo'!EI179</f>
        <v>1.0458099999999999</v>
      </c>
      <c r="BB179" s="40">
        <f>PRODUCT('[3]methanogen M06-L TZVP smd redo'!EJ179:EL179)^(1/3)</f>
        <v>2.4416558984190186</v>
      </c>
      <c r="BC179" s="40"/>
      <c r="BD179" s="44">
        <f>'[4]methanogen M06-L TZVP smd redo'!H179</f>
        <v>2.5257000000000001</v>
      </c>
      <c r="BE179" s="44">
        <f>'[4]methanogen M06-L TZVP smd redo'!M179</f>
        <v>2.4555600000000002</v>
      </c>
      <c r="BF179" s="44">
        <f>'[4]methanogen M06-L TZVP smd redo'!R179</f>
        <v>2.5630299999999999</v>
      </c>
      <c r="BG179" s="44">
        <f>'[4]methanogen M06-L TZVP smd redo'!Y179</f>
        <v>2.55986</v>
      </c>
      <c r="BH179" s="44">
        <f>'[4]methanogen M06-L TZVP smd redo'!Z179</f>
        <v>2.5689299999999999</v>
      </c>
      <c r="BI179" s="44">
        <f>PRODUCT('[4]methanogen M06-L TZVP smd redo'!AL179:AN179)^(1/3)</f>
        <v>2.5346378855526268</v>
      </c>
      <c r="BJ179" s="133">
        <f>PRODUCT('[4]methanogen M06-L TZVP smd redo'!BC179:BE179)^(1/3)</f>
        <v>2.4937019869505441</v>
      </c>
      <c r="BK179" s="133">
        <f>'[4]methanogen M06-L TZVP smd redo'!ER179</f>
        <v>2.4952100000000002</v>
      </c>
      <c r="BL179" s="40">
        <f>PRODUCT('[4]methanogen M06-L TZVP smd redo'!DZ179:EB179)^(1/3)</f>
        <v>2.556738839349165</v>
      </c>
      <c r="BM179" s="40">
        <f>PRODUCT('[4]methanogen M06-L TZVP smd redo'!CI179:CK179)^(1/3)</f>
        <v>2.4882680946560018</v>
      </c>
      <c r="BN179" s="40">
        <f>PRODUCT('[4]methanogen M06-L TZVP smd redo'!DD179:DF179)^(1/3)</f>
        <v>2.4980091300540757</v>
      </c>
      <c r="BO179" s="40"/>
      <c r="BP179" s="45">
        <f t="shared" si="123"/>
        <v>1.134152953286101</v>
      </c>
      <c r="BQ179" s="45">
        <f t="shared" si="124"/>
        <v>1.0285637492058837</v>
      </c>
      <c r="BR179" s="45">
        <f t="shared" si="125"/>
        <v>0.95806916032976608</v>
      </c>
      <c r="BS179" s="45">
        <f t="shared" si="126"/>
        <v>0.99770332395199557</v>
      </c>
      <c r="BT179" s="45">
        <f t="shared" si="127"/>
        <v>1.0135293939394014</v>
      </c>
      <c r="BU179" s="45">
        <f t="shared" si="128"/>
        <v>1.009950973506369</v>
      </c>
      <c r="BV179" s="45">
        <f t="shared" si="129"/>
        <v>1.0164157139932113</v>
      </c>
      <c r="BW179" s="45">
        <f t="shared" si="130"/>
        <v>0.99939563682036536</v>
      </c>
      <c r="BX179" s="45">
        <f t="shared" si="131"/>
        <v>0.97446696233387764</v>
      </c>
      <c r="BY179" s="45">
        <f t="shared" si="132"/>
        <v>0.68919851952841171</v>
      </c>
      <c r="BZ179" s="45">
        <f t="shared" si="133"/>
        <v>0.978164339660472</v>
      </c>
      <c r="CA179" s="45">
        <f t="shared" si="134"/>
        <v>0.77547949567371077</v>
      </c>
      <c r="CB179" s="45">
        <f t="shared" si="135"/>
        <v>1.0252784224933413</v>
      </c>
      <c r="CC179" s="45">
        <f t="shared" si="136"/>
        <v>0.9961004804662732</v>
      </c>
      <c r="CD179" s="45">
        <f t="shared" si="137"/>
        <v>0.98554872247931979</v>
      </c>
      <c r="CE179" s="39"/>
      <c r="CF179" s="75">
        <f t="shared" si="154"/>
        <v>125.88607565115254</v>
      </c>
      <c r="CG179" s="75">
        <f t="shared" si="155"/>
        <v>28.163410888989912</v>
      </c>
      <c r="CH179" s="75">
        <f t="shared" si="156"/>
        <v>-42.835311205993897</v>
      </c>
      <c r="CI179" s="75">
        <f t="shared" si="157"/>
        <v>-2.2993174535160046</v>
      </c>
      <c r="CJ179" s="75">
        <f t="shared" si="158"/>
        <v>13.438688896264189</v>
      </c>
      <c r="CK179" s="75">
        <f t="shared" si="159"/>
        <v>9.9017885922086037</v>
      </c>
      <c r="CL179" s="75">
        <f t="shared" si="160"/>
        <v>16.28243278632366</v>
      </c>
      <c r="CM179" s="75">
        <f t="shared" si="161"/>
        <v>-0.60454588067664983</v>
      </c>
      <c r="CN179" s="75">
        <f t="shared" si="162"/>
        <v>-25.864662780708649</v>
      </c>
      <c r="CO179" s="75">
        <f t="shared" si="163"/>
        <v>-372.2259224322197</v>
      </c>
      <c r="CP179" s="75">
        <f t="shared" si="164"/>
        <v>-22.077586601214421</v>
      </c>
      <c r="CQ179" s="75">
        <f t="shared" si="165"/>
        <v>-254.27373685214911</v>
      </c>
      <c r="CR179" s="75">
        <f t="shared" si="166"/>
        <v>24.964207405981181</v>
      </c>
      <c r="CS179" s="75">
        <f t="shared" si="167"/>
        <v>-3.9071424837052242</v>
      </c>
      <c r="CT179" s="75">
        <f t="shared" si="168"/>
        <v>-14.556714261553291</v>
      </c>
      <c r="CU179" s="130"/>
      <c r="CV179" s="45">
        <f t="shared" si="138"/>
        <v>0.99892742796056555</v>
      </c>
      <c r="CW179" s="45">
        <f t="shared" si="139"/>
        <v>1.0000552836425405</v>
      </c>
      <c r="CX179" s="45">
        <f t="shared" si="140"/>
        <v>0.99968859376091601</v>
      </c>
      <c r="CY179" s="45">
        <f t="shared" si="141"/>
        <v>1.0001687785822415</v>
      </c>
      <c r="CZ179" s="45">
        <f t="shared" si="142"/>
        <v>0.99990724878763637</v>
      </c>
      <c r="DA179" s="45">
        <f t="shared" si="143"/>
        <v>0.9998601313246771</v>
      </c>
      <c r="DB179" s="45">
        <f t="shared" si="144"/>
        <v>0.99992015958339653</v>
      </c>
      <c r="DC179" s="45">
        <f t="shared" si="145"/>
        <v>0.99998930024742316</v>
      </c>
      <c r="DD179" s="45">
        <f t="shared" si="146"/>
        <v>0.99888718664301979</v>
      </c>
      <c r="DE179" s="45">
        <f t="shared" si="147"/>
        <v>0.99888718664301979</v>
      </c>
      <c r="DF179" s="45">
        <f t="shared" si="148"/>
        <v>0.99874747361542682</v>
      </c>
      <c r="DG179" s="45">
        <f t="shared" si="149"/>
        <v>0.99865704770339958</v>
      </c>
      <c r="DH179" s="45">
        <f t="shared" si="150"/>
        <v>0.99993124202665096</v>
      </c>
      <c r="DI179" s="45">
        <f t="shared" si="151"/>
        <v>0.99999138737991411</v>
      </c>
      <c r="DJ179" s="45">
        <f t="shared" si="152"/>
        <v>1.0000362879181766</v>
      </c>
    </row>
    <row r="180" spans="1:114" x14ac:dyDescent="0.2">
      <c r="A180" s="43">
        <v>352</v>
      </c>
      <c r="B180" s="43">
        <f t="shared" si="121"/>
        <v>625.15</v>
      </c>
      <c r="C180" s="44">
        <f t="shared" si="153"/>
        <v>1.599616092137887</v>
      </c>
      <c r="E180" s="40">
        <f>'[4]methanogen M06-L TZVP smd redo'!I180</f>
        <v>1.0617035938449426</v>
      </c>
      <c r="F180" s="40">
        <f>'[4]methanogen M06-L TZVP smd redo'!N180</f>
        <v>1.0069137382595628</v>
      </c>
      <c r="G180" s="40">
        <f>'[4]methanogen M06-L TZVP smd redo'!S180</f>
        <v>1.3280524001053617</v>
      </c>
      <c r="H180" s="40">
        <f>'[4]methanogen M06-L TZVP smd redo'!AB180</f>
        <v>1.1030981044863886</v>
      </c>
      <c r="I180" s="40">
        <f>'[4]methanogen M06-L TZVP smd redo'!AS180</f>
        <v>1.2368238963036404</v>
      </c>
      <c r="J180" s="40">
        <f>'[4]methanogen M06-L TZVP smd redo'!BJ180</f>
        <v>1.3238367731485123</v>
      </c>
      <c r="K180" s="40">
        <f>'[4]methanogen M06-L TZVP smd redo'!EV180</f>
        <v>1.339909019499208</v>
      </c>
      <c r="L180" s="40">
        <f>'[4]methanogen M06-L TZVP smd redo'!CL180</f>
        <v>1.2732659501157872</v>
      </c>
      <c r="M180" s="40">
        <f>'[4]methanogen M06-L TZVP smd redo'!DG180</f>
        <v>1.2822734480117948</v>
      </c>
      <c r="N180" s="40">
        <f>'[4]methanogen M06-L TZVP smd redo'!EC180</f>
        <v>1.2550168236686865</v>
      </c>
      <c r="AA180" s="40">
        <f t="shared" si="122"/>
        <v>1.4361140647015707</v>
      </c>
      <c r="AB180" s="40"/>
      <c r="AC180" s="40">
        <f>EXP('d-beta'!Y181/1000)*'[3]methanogen M06-L TZVP smd redo'!EZ180</f>
        <v>2.680430880851854</v>
      </c>
      <c r="AD180" s="40">
        <f>'[3]methanogen M06-L TZVP smd redo'!ET180</f>
        <v>1.6717</v>
      </c>
      <c r="AE180" s="40">
        <f>'[3]methanogen M06-L TZVP smd redo'!ER180</f>
        <v>1.06376</v>
      </c>
      <c r="AF180" s="40">
        <f>'[3]methanogen M06-L TZVP smd redo'!K180</f>
        <v>1.05474</v>
      </c>
      <c r="AG180" s="40">
        <f>'[3]methanogen M06-L TZVP smd redo'!J180</f>
        <v>2.38096</v>
      </c>
      <c r="AH180" s="40">
        <f>'[3]methanogen M06-L TZVP smd redo'!O180</f>
        <v>1.0517000000000001</v>
      </c>
      <c r="AI180" s="40">
        <f>'[3]methanogen M06-L TZVP smd redo'!N180</f>
        <v>2.3218800000000002</v>
      </c>
      <c r="AJ180" s="40">
        <f>'[3]methanogen M06-L TZVP smd redo'!S180</f>
        <v>1.05284</v>
      </c>
      <c r="AK180" s="40">
        <f>'[3]methanogen M06-L TZVP smd redo'!R180</f>
        <v>2.41988</v>
      </c>
      <c r="AL180" s="40">
        <f>'[3]methanogen M06-L TZVP smd redo'!Y180</f>
        <v>1.0464599999999999</v>
      </c>
      <c r="AM180" s="40">
        <f>'[3]methanogen M06-L TZVP smd redo'!W180</f>
        <v>2.4403199999999998</v>
      </c>
      <c r="AN180" s="40">
        <f>'[3]methanogen M06-L TZVP smd redo'!V180</f>
        <v>2.4318300000000002</v>
      </c>
      <c r="AO180" s="40">
        <f>'[3]methanogen M06-L TZVP smd redo'!AK180</f>
        <v>1.0442400000000001</v>
      </c>
      <c r="AP180" s="40">
        <f>PRODUCT('[3]methanogen M06-L TZVP smd redo'!AD180:AF180)^(1/3)</f>
        <v>2.4130378767630201</v>
      </c>
      <c r="AQ180" s="40">
        <f>'[3]methanogen M06-L TZVP smd redo'!BA180</f>
        <v>1.03874</v>
      </c>
      <c r="AR180" s="40">
        <f>PRODUCT('[3]methanogen M06-L TZVP smd redo'!AT180:AV180)^(1/3)</f>
        <v>2.3867057308593136</v>
      </c>
      <c r="AS180" s="41">
        <f>'[3]methanogen M06-L TZVP smd redo'!FO180</f>
        <v>1.04145</v>
      </c>
      <c r="AT180" s="40">
        <f>'[3]methanogen M06-L TZVP smd redo'!FK180</f>
        <v>2.38205</v>
      </c>
      <c r="AU180" s="40">
        <f>'[3]methanogen M06-L TZVP smd redo'!CD180</f>
        <v>2.3583699999999999</v>
      </c>
      <c r="AV180" s="40">
        <f>'[3]methanogen M06-L TZVP smd redo'!CG180</f>
        <v>1.8566499999999999</v>
      </c>
      <c r="AW180" s="40">
        <f>'[3]methanogen M06-L TZVP smd redo'!CK180</f>
        <v>1.0432300000000001</v>
      </c>
      <c r="AX180" s="40">
        <f>PRODUCT('[3]methanogen M06-L TZVP smd redo'!CN180:CP180)^(1/3)</f>
        <v>2.3714007054102209</v>
      </c>
      <c r="AY180" s="40">
        <f>'[3]methanogen M06-L TZVP smd redo'!DH180</f>
        <v>1.04342</v>
      </c>
      <c r="AZ180" s="40">
        <f>PRODUCT('[3]methanogen M06-L TZVP smd redo'!DJ180:DL180)^(1/3)</f>
        <v>2.38019250456433</v>
      </c>
      <c r="BA180" s="40">
        <f>'[3]methanogen M06-L TZVP smd redo'!EI180</f>
        <v>1.0455700000000001</v>
      </c>
      <c r="BB180" s="40">
        <f>PRODUCT('[3]methanogen M06-L TZVP smd redo'!EJ180:EL180)^(1/3)</f>
        <v>2.4308375174980887</v>
      </c>
      <c r="BC180" s="40"/>
      <c r="BD180" s="44">
        <f>'[4]methanogen M06-L TZVP smd redo'!H180</f>
        <v>2.51396</v>
      </c>
      <c r="BE180" s="44">
        <f>'[4]methanogen M06-L TZVP smd redo'!M180</f>
        <v>2.4443800000000002</v>
      </c>
      <c r="BF180" s="44">
        <f>'[4]methanogen M06-L TZVP smd redo'!R180</f>
        <v>2.5511300000000001</v>
      </c>
      <c r="BG180" s="44">
        <f>'[4]methanogen M06-L TZVP smd redo'!Y180</f>
        <v>2.5476200000000002</v>
      </c>
      <c r="BH180" s="44">
        <f>'[4]methanogen M06-L TZVP smd redo'!Z180</f>
        <v>2.5566399999999998</v>
      </c>
      <c r="BI180" s="44">
        <f>PRODUCT('[4]methanogen M06-L TZVP smd redo'!AL180:AN180)^(1/3)</f>
        <v>2.5229072097483618</v>
      </c>
      <c r="BJ180" s="133">
        <f>PRODUCT('[4]methanogen M06-L TZVP smd redo'!BC180:BE180)^(1/3)</f>
        <v>2.4824487229314225</v>
      </c>
      <c r="BK180" s="133">
        <f>'[4]methanogen M06-L TZVP smd redo'!ER180</f>
        <v>2.4841099999999998</v>
      </c>
      <c r="BL180" s="40">
        <f>PRODUCT('[4]methanogen M06-L TZVP smd redo'!DZ180:EB180)^(1/3)</f>
        <v>2.5448005474625734</v>
      </c>
      <c r="BM180" s="40">
        <f>PRODUCT('[4]methanogen M06-L TZVP smd redo'!CI180:CK180)^(1/3)</f>
        <v>2.4770663113670603</v>
      </c>
      <c r="BN180" s="40">
        <f>PRODUCT('[4]methanogen M06-L TZVP smd redo'!DD180:DF180)^(1/3)</f>
        <v>2.4867250411054251</v>
      </c>
      <c r="BO180" s="40"/>
      <c r="BP180" s="45">
        <f t="shared" si="123"/>
        <v>1.1342006849014974</v>
      </c>
      <c r="BQ180" s="45">
        <f t="shared" si="124"/>
        <v>1.0284652959032556</v>
      </c>
      <c r="BR180" s="45">
        <f t="shared" si="125"/>
        <v>0.95815579762693404</v>
      </c>
      <c r="BS180" s="45">
        <f t="shared" si="126"/>
        <v>0.99784482758620707</v>
      </c>
      <c r="BT180" s="45">
        <f t="shared" si="127"/>
        <v>1.0133706028193572</v>
      </c>
      <c r="BU180" s="45">
        <f t="shared" si="128"/>
        <v>1.0097953623328475</v>
      </c>
      <c r="BV180" s="45">
        <f t="shared" si="129"/>
        <v>1.0162978137043506</v>
      </c>
      <c r="BW180" s="45">
        <f t="shared" si="130"/>
        <v>0.99933123852463168</v>
      </c>
      <c r="BX180" s="45">
        <f t="shared" si="131"/>
        <v>0.97462976063934159</v>
      </c>
      <c r="BY180" s="45">
        <f t="shared" si="132"/>
        <v>0.69085367048460911</v>
      </c>
      <c r="BZ180" s="45">
        <f t="shared" si="133"/>
        <v>0.9782126986930112</v>
      </c>
      <c r="CA180" s="45">
        <f t="shared" si="134"/>
        <v>0.77636522577502609</v>
      </c>
      <c r="CB180" s="45">
        <f t="shared" si="135"/>
        <v>1.0251170644352816</v>
      </c>
      <c r="CC180" s="45">
        <f t="shared" si="136"/>
        <v>0.99611588350995528</v>
      </c>
      <c r="CD180" s="45">
        <f t="shared" si="137"/>
        <v>0.98565854166053712</v>
      </c>
      <c r="CE180" s="39"/>
      <c r="CF180" s="75">
        <f t="shared" si="154"/>
        <v>125.92816046068126</v>
      </c>
      <c r="CG180" s="75">
        <f t="shared" si="155"/>
        <v>28.067687104304134</v>
      </c>
      <c r="CH180" s="75">
        <f t="shared" si="156"/>
        <v>-42.744886230713988</v>
      </c>
      <c r="CI180" s="75">
        <f t="shared" si="157"/>
        <v>-2.1574981400210143</v>
      </c>
      <c r="CJ180" s="75">
        <f t="shared" si="158"/>
        <v>13.282005171736065</v>
      </c>
      <c r="CK180" s="75">
        <f t="shared" si="159"/>
        <v>9.7476987730385982</v>
      </c>
      <c r="CL180" s="75">
        <f t="shared" si="160"/>
        <v>16.166429928679008</v>
      </c>
      <c r="CM180" s="75">
        <f t="shared" si="161"/>
        <v>-0.66898519607320628</v>
      </c>
      <c r="CN180" s="75">
        <f t="shared" si="162"/>
        <v>-25.697612778598753</v>
      </c>
      <c r="CO180" s="75">
        <f t="shared" si="163"/>
        <v>-369.82724249565814</v>
      </c>
      <c r="CP180" s="75">
        <f t="shared" si="164"/>
        <v>-22.028149267202632</v>
      </c>
      <c r="CQ180" s="75">
        <f t="shared" si="165"/>
        <v>-253.13221774878309</v>
      </c>
      <c r="CR180" s="75">
        <f t="shared" si="166"/>
        <v>24.80681527414955</v>
      </c>
      <c r="CS180" s="75">
        <f t="shared" si="167"/>
        <v>-3.8916792599701808</v>
      </c>
      <c r="CT180" s="75">
        <f t="shared" si="168"/>
        <v>-14.445290989806301</v>
      </c>
      <c r="CU180" s="130"/>
      <c r="CV180" s="45">
        <f t="shared" si="138"/>
        <v>0.99893942242517808</v>
      </c>
      <c r="CW180" s="45">
        <f t="shared" si="139"/>
        <v>1.0000547347424211</v>
      </c>
      <c r="CX180" s="45">
        <f t="shared" si="140"/>
        <v>0.9996792872614767</v>
      </c>
      <c r="CY180" s="45">
        <f t="shared" si="141"/>
        <v>1.0001755080828147</v>
      </c>
      <c r="CZ180" s="45">
        <f t="shared" si="142"/>
        <v>0.99991562253570343</v>
      </c>
      <c r="DA180" s="45">
        <f t="shared" si="143"/>
        <v>0.99986643939912545</v>
      </c>
      <c r="DB180" s="45">
        <f t="shared" si="144"/>
        <v>0.9999131021617087</v>
      </c>
      <c r="DC180" s="45">
        <f t="shared" si="145"/>
        <v>0.99998394926018042</v>
      </c>
      <c r="DD180" s="45">
        <f t="shared" si="146"/>
        <v>0.99889811738014289</v>
      </c>
      <c r="DE180" s="45">
        <f t="shared" si="147"/>
        <v>0.99889811738014311</v>
      </c>
      <c r="DF180" s="45">
        <f t="shared" si="148"/>
        <v>0.99876470394737338</v>
      </c>
      <c r="DG180" s="45">
        <f t="shared" si="149"/>
        <v>0.99866188393428634</v>
      </c>
      <c r="DH180" s="45">
        <f t="shared" si="150"/>
        <v>0.9999312710364493</v>
      </c>
      <c r="DI180" s="45">
        <f t="shared" si="151"/>
        <v>0.99999100403738828</v>
      </c>
      <c r="DJ180" s="45">
        <f t="shared" si="152"/>
        <v>1.0000453934080564</v>
      </c>
    </row>
    <row r="181" spans="1:114" x14ac:dyDescent="0.2">
      <c r="A181" s="43">
        <v>354</v>
      </c>
      <c r="B181" s="43">
        <f t="shared" si="121"/>
        <v>627.15</v>
      </c>
      <c r="C181" s="44">
        <f t="shared" si="153"/>
        <v>1.5945148688511521</v>
      </c>
      <c r="E181" s="40">
        <f>'[4]methanogen M06-L TZVP smd redo'!I181</f>
        <v>1.0564044781253834</v>
      </c>
      <c r="F181" s="40">
        <f>'[4]methanogen M06-L TZVP smd redo'!N181</f>
        <v>0.99860011805708027</v>
      </c>
      <c r="G181" s="40">
        <f>'[4]methanogen M06-L TZVP smd redo'!S181</f>
        <v>1.320606770502275</v>
      </c>
      <c r="H181" s="40">
        <f>'[4]methanogen M06-L TZVP smd redo'!AB181</f>
        <v>1.0952330007312217</v>
      </c>
      <c r="I181" s="40">
        <f>'[4]methanogen M06-L TZVP smd redo'!AS181</f>
        <v>1.2355283040506038</v>
      </c>
      <c r="J181" s="40">
        <f>'[4]methanogen M06-L TZVP smd redo'!BJ181</f>
        <v>1.3139634551437851</v>
      </c>
      <c r="K181" s="40">
        <f>'[4]methanogen M06-L TZVP smd redo'!EV181</f>
        <v>1.3298703573401127</v>
      </c>
      <c r="L181" s="40">
        <f>'[4]methanogen M06-L TZVP smd redo'!CL181</f>
        <v>1.2592001626070548</v>
      </c>
      <c r="M181" s="40">
        <f>'[4]methanogen M06-L TZVP smd redo'!DG181</f>
        <v>1.2739565559747312</v>
      </c>
      <c r="N181" s="40">
        <f>'[4]methanogen M06-L TZVP smd redo'!EC181</f>
        <v>1.2469010533686653</v>
      </c>
      <c r="AA181" s="40">
        <f t="shared" si="122"/>
        <v>1.4261545452174724</v>
      </c>
      <c r="AB181" s="40"/>
      <c r="AC181" s="40">
        <f>EXP('d-beta'!Y182/1000)*'[3]methanogen M06-L TZVP smd redo'!EZ181</f>
        <v>2.6689998296880688</v>
      </c>
      <c r="AD181" s="40">
        <f>'[3]methanogen M06-L TZVP smd redo'!ET181</f>
        <v>1.66821</v>
      </c>
      <c r="AE181" s="40">
        <f>'[3]methanogen M06-L TZVP smd redo'!ER181</f>
        <v>1.06342</v>
      </c>
      <c r="AF181" s="40">
        <f>'[3]methanogen M06-L TZVP smd redo'!K181</f>
        <v>1.05444</v>
      </c>
      <c r="AG181" s="40">
        <f>'[3]methanogen M06-L TZVP smd redo'!J181</f>
        <v>2.3706700000000001</v>
      </c>
      <c r="AH181" s="40">
        <f>'[3]methanogen M06-L TZVP smd redo'!O181</f>
        <v>1.05141</v>
      </c>
      <c r="AI181" s="40">
        <f>'[3]methanogen M06-L TZVP smd redo'!N181</f>
        <v>2.3120500000000002</v>
      </c>
      <c r="AJ181" s="40">
        <f>'[3]methanogen M06-L TZVP smd redo'!S181</f>
        <v>1.05254</v>
      </c>
      <c r="AK181" s="40">
        <f>'[3]methanogen M06-L TZVP smd redo'!R181</f>
        <v>2.4094199999999999</v>
      </c>
      <c r="AL181" s="40">
        <f>'[3]methanogen M06-L TZVP smd redo'!Y181</f>
        <v>1.0462</v>
      </c>
      <c r="AM181" s="40">
        <f>'[3]methanogen M06-L TZVP smd redo'!W181</f>
        <v>2.4293499999999999</v>
      </c>
      <c r="AN181" s="40">
        <f>'[3]methanogen M06-L TZVP smd redo'!V181</f>
        <v>2.4209100000000001</v>
      </c>
      <c r="AO181" s="40">
        <f>'[3]methanogen M06-L TZVP smd redo'!AK181</f>
        <v>1.044</v>
      </c>
      <c r="AP181" s="40">
        <f>PRODUCT('[3]methanogen M06-L TZVP smd redo'!AD181:AF181)^(1/3)</f>
        <v>2.402510318319194</v>
      </c>
      <c r="AQ181" s="40">
        <f>'[3]methanogen M06-L TZVP smd redo'!BA181</f>
        <v>1.03854</v>
      </c>
      <c r="AR181" s="40">
        <f>PRODUCT('[3]methanogen M06-L TZVP smd redo'!AT181:AV181)^(1/3)</f>
        <v>2.3764924505923517</v>
      </c>
      <c r="AS181" s="41">
        <f>'[3]methanogen M06-L TZVP smd redo'!FO181</f>
        <v>1.04125</v>
      </c>
      <c r="AT181" s="40">
        <f>'[3]methanogen M06-L TZVP smd redo'!FK181</f>
        <v>2.37201</v>
      </c>
      <c r="AU181" s="40">
        <f>'[3]methanogen M06-L TZVP smd redo'!CD181</f>
        <v>2.34822</v>
      </c>
      <c r="AV181" s="40">
        <f>'[3]methanogen M06-L TZVP smd redo'!CG181</f>
        <v>1.8509</v>
      </c>
      <c r="AW181" s="40">
        <f>'[3]methanogen M06-L TZVP smd redo'!CK181</f>
        <v>1.04301</v>
      </c>
      <c r="AX181" s="40">
        <f>PRODUCT('[3]methanogen M06-L TZVP smd redo'!CN181:CP181)^(1/3)</f>
        <v>2.3613354582920563</v>
      </c>
      <c r="AY181" s="40">
        <f>'[3]methanogen M06-L TZVP smd redo'!DH181</f>
        <v>1.0431900000000001</v>
      </c>
      <c r="AZ181" s="40">
        <f>PRODUCT('[3]methanogen M06-L TZVP smd redo'!DJ181:DL181)^(1/3)</f>
        <v>2.3700615142384636</v>
      </c>
      <c r="BA181" s="40">
        <f>'[3]methanogen M06-L TZVP smd redo'!EI181</f>
        <v>1.0453300000000001</v>
      </c>
      <c r="BB181" s="40">
        <f>PRODUCT('[3]methanogen M06-L TZVP smd redo'!EJ181:EL181)^(1/3)</f>
        <v>2.4201490664327912</v>
      </c>
      <c r="BC181" s="40"/>
      <c r="BD181" s="44">
        <f>'[4]methanogen M06-L TZVP smd redo'!H181</f>
        <v>2.50237</v>
      </c>
      <c r="BE181" s="44">
        <f>'[4]methanogen M06-L TZVP smd redo'!M181</f>
        <v>2.4333399999999998</v>
      </c>
      <c r="BF181" s="44">
        <f>'[4]methanogen M06-L TZVP smd redo'!R181</f>
        <v>2.5393599999999998</v>
      </c>
      <c r="BG181" s="44">
        <f>'[4]methanogen M06-L TZVP smd redo'!Y181</f>
        <v>2.5355300000000001</v>
      </c>
      <c r="BH181" s="44">
        <f>'[4]methanogen M06-L TZVP smd redo'!Z181</f>
        <v>2.5444900000000001</v>
      </c>
      <c r="BI181" s="44">
        <f>PRODUCT('[4]methanogen M06-L TZVP smd redo'!AL181:AN181)^(1/3)</f>
        <v>2.5113197500822544</v>
      </c>
      <c r="BJ181" s="133">
        <f>PRODUCT('[4]methanogen M06-L TZVP smd redo'!BC181:BE181)^(1/3)</f>
        <v>2.471325439807567</v>
      </c>
      <c r="BK181" s="133">
        <f>'[4]methanogen M06-L TZVP smd redo'!ER181</f>
        <v>2.4731399999999999</v>
      </c>
      <c r="BL181" s="40">
        <f>PRODUCT('[4]methanogen M06-L TZVP smd redo'!DZ181:EB181)^(1/3)</f>
        <v>2.5330089017598634</v>
      </c>
      <c r="BM181" s="40">
        <f>PRODUCT('[4]methanogen M06-L TZVP smd redo'!CI181:CK181)^(1/3)</f>
        <v>2.4659977760218896</v>
      </c>
      <c r="BN181" s="40">
        <f>PRODUCT('[4]methanogen M06-L TZVP smd redo'!DD181:DF181)^(1/3)</f>
        <v>2.4755742324024546</v>
      </c>
      <c r="BO181" s="40"/>
      <c r="BP181" s="45">
        <f t="shared" si="123"/>
        <v>1.134231867744133</v>
      </c>
      <c r="BQ181" s="45">
        <f t="shared" si="124"/>
        <v>1.0283684154289989</v>
      </c>
      <c r="BR181" s="45">
        <f t="shared" si="125"/>
        <v>0.95824932266397833</v>
      </c>
      <c r="BS181" s="45">
        <f t="shared" si="126"/>
        <v>0.99798387889125117</v>
      </c>
      <c r="BT181" s="45">
        <f t="shared" si="127"/>
        <v>1.0132082941316649</v>
      </c>
      <c r="BU181" s="45">
        <f t="shared" si="128"/>
        <v>1.0096404489778543</v>
      </c>
      <c r="BV181" s="45">
        <f t="shared" si="129"/>
        <v>1.0161833442210677</v>
      </c>
      <c r="BW181" s="45">
        <f t="shared" si="130"/>
        <v>0.99926629297474756</v>
      </c>
      <c r="BX181" s="45">
        <f t="shared" si="131"/>
        <v>0.97478455344641946</v>
      </c>
      <c r="BY181" s="45">
        <f t="shared" si="132"/>
        <v>0.69250127326436683</v>
      </c>
      <c r="BZ181" s="45">
        <f t="shared" si="133"/>
        <v>0.97825367077192549</v>
      </c>
      <c r="CA181" s="45">
        <f t="shared" si="134"/>
        <v>0.77724418593367139</v>
      </c>
      <c r="CB181" s="45">
        <f t="shared" si="135"/>
        <v>1.0249596677793675</v>
      </c>
      <c r="CC181" s="45">
        <f t="shared" si="136"/>
        <v>0.99613162220901319</v>
      </c>
      <c r="CD181" s="45">
        <f t="shared" si="137"/>
        <v>0.98576624196157059</v>
      </c>
      <c r="CE181" s="39"/>
      <c r="CF181" s="75">
        <f t="shared" si="154"/>
        <v>125.9556533148119</v>
      </c>
      <c r="CG181" s="75">
        <f t="shared" si="155"/>
        <v>27.973483597433756</v>
      </c>
      <c r="CH181" s="75">
        <f t="shared" si="156"/>
        <v>-42.647281568601258</v>
      </c>
      <c r="CI181" s="75">
        <f t="shared" si="157"/>
        <v>-2.0181562167208846</v>
      </c>
      <c r="CJ181" s="75">
        <f t="shared" si="158"/>
        <v>13.121825187346094</v>
      </c>
      <c r="CK181" s="75">
        <f t="shared" si="159"/>
        <v>9.5942763622549609</v>
      </c>
      <c r="CL181" s="75">
        <f t="shared" si="160"/>
        <v>16.053789786400166</v>
      </c>
      <c r="CM181" s="75">
        <f t="shared" si="161"/>
        <v>-0.73397631998223856</v>
      </c>
      <c r="CN181" s="75">
        <f t="shared" si="162"/>
        <v>-25.538803226124745</v>
      </c>
      <c r="CO181" s="75">
        <f t="shared" si="163"/>
        <v>-367.44520227342866</v>
      </c>
      <c r="CP181" s="75">
        <f t="shared" si="164"/>
        <v>-21.986265512327265</v>
      </c>
      <c r="CQ181" s="75">
        <f t="shared" si="165"/>
        <v>-252.00071037530887</v>
      </c>
      <c r="CR181" s="75">
        <f t="shared" si="166"/>
        <v>24.653263308264542</v>
      </c>
      <c r="CS181" s="75">
        <f t="shared" si="167"/>
        <v>-3.8758793164259595</v>
      </c>
      <c r="CT181" s="75">
        <f t="shared" si="168"/>
        <v>-14.336029604806635</v>
      </c>
      <c r="CU181" s="130"/>
      <c r="CV181" s="45">
        <f t="shared" si="138"/>
        <v>0.99894471033460264</v>
      </c>
      <c r="CW181" s="45">
        <f t="shared" si="139"/>
        <v>1.0000577466942127</v>
      </c>
      <c r="CX181" s="45">
        <f t="shared" si="140"/>
        <v>0.99967841803088064</v>
      </c>
      <c r="CY181" s="45">
        <f t="shared" si="141"/>
        <v>1.0001777981598652</v>
      </c>
      <c r="CZ181" s="45">
        <f t="shared" si="142"/>
        <v>0.99990719182057097</v>
      </c>
      <c r="DA181" s="45">
        <f t="shared" si="143"/>
        <v>0.99985987782159791</v>
      </c>
      <c r="DB181" s="45">
        <f t="shared" si="144"/>
        <v>0.99992166777458824</v>
      </c>
      <c r="DC181" s="45">
        <f t="shared" si="145"/>
        <v>0.9999841142238266</v>
      </c>
      <c r="DD181" s="45">
        <f t="shared" si="146"/>
        <v>0.99890596522226127</v>
      </c>
      <c r="DE181" s="45">
        <f t="shared" si="147"/>
        <v>0.99890596522226127</v>
      </c>
      <c r="DF181" s="45">
        <f t="shared" si="148"/>
        <v>0.99876599634239538</v>
      </c>
      <c r="DG181" s="45">
        <f t="shared" si="149"/>
        <v>0.99867189584900162</v>
      </c>
      <c r="DH181" s="45">
        <f t="shared" si="150"/>
        <v>0.99993302560013853</v>
      </c>
      <c r="DI181" s="45">
        <f t="shared" si="151"/>
        <v>0.99998526238171781</v>
      </c>
      <c r="DJ181" s="45">
        <f t="shared" si="152"/>
        <v>1.0000383808313205</v>
      </c>
    </row>
    <row r="182" spans="1:114" x14ac:dyDescent="0.2">
      <c r="A182" s="43">
        <v>356</v>
      </c>
      <c r="B182" s="43">
        <f t="shared" si="121"/>
        <v>629.15</v>
      </c>
      <c r="C182" s="44">
        <f t="shared" si="153"/>
        <v>1.5894460780418025</v>
      </c>
      <c r="E182" s="40">
        <f>'[4]methanogen M06-L TZVP smd redo'!I182</f>
        <v>1.0499267195733797</v>
      </c>
      <c r="F182" s="40">
        <f>'[4]methanogen M06-L TZVP smd redo'!N182</f>
        <v>0.99374605265856175</v>
      </c>
      <c r="G182" s="40">
        <f>'[4]methanogen M06-L TZVP smd redo'!S182</f>
        <v>1.3104215489780913</v>
      </c>
      <c r="H182" s="40">
        <f>'[4]methanogen M06-L TZVP smd redo'!AB182</f>
        <v>1.0907304758602798</v>
      </c>
      <c r="I182" s="40">
        <f>'[4]methanogen M06-L TZVP smd redo'!AS182</f>
        <v>1.2229772633582936</v>
      </c>
      <c r="J182" s="40">
        <f>'[4]methanogen M06-L TZVP smd redo'!BJ182</f>
        <v>1.3045211767710452</v>
      </c>
      <c r="K182" s="40">
        <f>'[4]methanogen M06-L TZVP smd redo'!EV182</f>
        <v>1.320103491538438</v>
      </c>
      <c r="L182" s="40">
        <f>'[4]methanogen M06-L TZVP smd redo'!CL182</f>
        <v>1.2547490025083263</v>
      </c>
      <c r="M182" s="40">
        <f>'[4]methanogen M06-L TZVP smd redo'!DG182</f>
        <v>1.2683588009854141</v>
      </c>
      <c r="N182" s="40">
        <f>'[4]methanogen M06-L TZVP smd redo'!EC182</f>
        <v>1.241068221124797</v>
      </c>
      <c r="AA182" s="40">
        <f t="shared" si="122"/>
        <v>1.4162839035059349</v>
      </c>
      <c r="AB182" s="40"/>
      <c r="AC182" s="40">
        <f>EXP('d-beta'!Y183/1000)*'[3]methanogen M06-L TZVP smd redo'!EZ182</f>
        <v>2.6577065173459049</v>
      </c>
      <c r="AD182" s="40">
        <f>'[3]methanogen M06-L TZVP smd redo'!ET182</f>
        <v>1.6647400000000001</v>
      </c>
      <c r="AE182" s="40">
        <f>'[3]methanogen M06-L TZVP smd redo'!ER182</f>
        <v>1.0630999999999999</v>
      </c>
      <c r="AF182" s="40">
        <f>'[3]methanogen M06-L TZVP smd redo'!K182</f>
        <v>1.0541400000000001</v>
      </c>
      <c r="AG182" s="40">
        <f>'[3]methanogen M06-L TZVP smd redo'!J182</f>
        <v>2.3605</v>
      </c>
      <c r="AH182" s="40">
        <f>'[3]methanogen M06-L TZVP smd redo'!O182</f>
        <v>1.0511200000000001</v>
      </c>
      <c r="AI182" s="40">
        <f>'[3]methanogen M06-L TZVP smd redo'!N182</f>
        <v>2.30233</v>
      </c>
      <c r="AJ182" s="40">
        <f>'[3]methanogen M06-L TZVP smd redo'!S182</f>
        <v>1.0522499999999999</v>
      </c>
      <c r="AK182" s="40">
        <f>'[3]methanogen M06-L TZVP smd redo'!R182</f>
        <v>2.3990800000000001</v>
      </c>
      <c r="AL182" s="40">
        <f>'[3]methanogen M06-L TZVP smd redo'!Y182</f>
        <v>1.0459400000000001</v>
      </c>
      <c r="AM182" s="40">
        <f>'[3]methanogen M06-L TZVP smd redo'!W182</f>
        <v>2.41852</v>
      </c>
      <c r="AN182" s="40">
        <f>'[3]methanogen M06-L TZVP smd redo'!V182</f>
        <v>2.41011</v>
      </c>
      <c r="AO182" s="40">
        <f>'[3]methanogen M06-L TZVP smd redo'!AK182</f>
        <v>1.0437700000000001</v>
      </c>
      <c r="AP182" s="40">
        <f>PRODUCT('[3]methanogen M06-L TZVP smd redo'!AD182:AF182)^(1/3)</f>
        <v>2.3921126784724267</v>
      </c>
      <c r="AQ182" s="40">
        <f>'[3]methanogen M06-L TZVP smd redo'!BA182</f>
        <v>1.03834</v>
      </c>
      <c r="AR182" s="40">
        <f>PRODUCT('[3]methanogen M06-L TZVP smd redo'!AT182:AV182)^(1/3)</f>
        <v>2.3663958489752366</v>
      </c>
      <c r="AS182" s="41">
        <f>'[3]methanogen M06-L TZVP smd redo'!FO182</f>
        <v>1.04105</v>
      </c>
      <c r="AT182" s="40">
        <f>'[3]methanogen M06-L TZVP smd redo'!FK182</f>
        <v>2.3620899999999998</v>
      </c>
      <c r="AU182" s="40">
        <f>'[3]methanogen M06-L TZVP smd redo'!CD182</f>
        <v>2.33819</v>
      </c>
      <c r="AV182" s="40">
        <f>'[3]methanogen M06-L TZVP smd redo'!CG182</f>
        <v>1.84521</v>
      </c>
      <c r="AW182" s="40">
        <f>'[3]methanogen M06-L TZVP smd redo'!CK182</f>
        <v>1.04278</v>
      </c>
      <c r="AX182" s="40">
        <f>PRODUCT('[3]methanogen M06-L TZVP smd redo'!CN182:CP182)^(1/3)</f>
        <v>2.3513901473465006</v>
      </c>
      <c r="AY182" s="40">
        <f>'[3]methanogen M06-L TZVP smd redo'!DH182</f>
        <v>1.0429600000000001</v>
      </c>
      <c r="AZ182" s="40">
        <f>PRODUCT('[3]methanogen M06-L TZVP smd redo'!DJ182:DL182)^(1/3)</f>
        <v>2.3600438692913421</v>
      </c>
      <c r="BA182" s="40">
        <f>'[3]methanogen M06-L TZVP smd redo'!EI182</f>
        <v>1.0450900000000001</v>
      </c>
      <c r="BB182" s="40">
        <f>PRODUCT('[3]methanogen M06-L TZVP smd redo'!EJ182:EL182)^(1/3)</f>
        <v>2.4095806181915944</v>
      </c>
      <c r="BC182" s="40"/>
      <c r="BD182" s="44">
        <f>'[4]methanogen M06-L TZVP smd redo'!H182</f>
        <v>2.49091</v>
      </c>
      <c r="BE182" s="44">
        <f>'[4]methanogen M06-L TZVP smd redo'!M182</f>
        <v>2.4224299999999999</v>
      </c>
      <c r="BF182" s="44">
        <f>'[4]methanogen M06-L TZVP smd redo'!R182</f>
        <v>2.5277400000000001</v>
      </c>
      <c r="BG182" s="44">
        <f>'[4]methanogen M06-L TZVP smd redo'!Y182</f>
        <v>2.5235799999999999</v>
      </c>
      <c r="BH182" s="44">
        <f>'[4]methanogen M06-L TZVP smd redo'!Z182</f>
        <v>2.5325000000000002</v>
      </c>
      <c r="BI182" s="44">
        <f>PRODUCT('[4]methanogen M06-L TZVP smd redo'!AL182:AN182)^(1/3)</f>
        <v>2.4998689989358174</v>
      </c>
      <c r="BJ182" s="133">
        <f>PRODUCT('[4]methanogen M06-L TZVP smd redo'!BC182:BE182)^(1/3)</f>
        <v>2.4603288354200568</v>
      </c>
      <c r="BK182" s="133">
        <f>'[4]methanogen M06-L TZVP smd redo'!ER182</f>
        <v>2.4622999999999999</v>
      </c>
      <c r="BL182" s="40">
        <f>PRODUCT('[4]methanogen M06-L TZVP smd redo'!DZ182:EB182)^(1/3)</f>
        <v>2.5213539017650999</v>
      </c>
      <c r="BM182" s="40">
        <f>PRODUCT('[4]methanogen M06-L TZVP smd redo'!CI182:CK182)^(1/3)</f>
        <v>2.4550592405938989</v>
      </c>
      <c r="BN182" s="40">
        <f>PRODUCT('[4]methanogen M06-L TZVP smd redo'!DD182:DF182)^(1/3)</f>
        <v>2.4645533320368598</v>
      </c>
      <c r="BO182" s="40"/>
      <c r="BP182" s="45">
        <f t="shared" si="123"/>
        <v>1.1342873883803235</v>
      </c>
      <c r="BQ182" s="45">
        <f t="shared" si="124"/>
        <v>1.0282691347118389</v>
      </c>
      <c r="BR182" s="45">
        <f t="shared" si="125"/>
        <v>0.95833827846218356</v>
      </c>
      <c r="BS182" s="45">
        <f t="shared" si="126"/>
        <v>0.99812043435340569</v>
      </c>
      <c r="BT182" s="45">
        <f t="shared" si="127"/>
        <v>1.0130530844128527</v>
      </c>
      <c r="BU182" s="45">
        <f t="shared" si="128"/>
        <v>1.0094848974383364</v>
      </c>
      <c r="BV182" s="45">
        <f t="shared" si="129"/>
        <v>1.0160710889319029</v>
      </c>
      <c r="BW182" s="45">
        <f t="shared" si="130"/>
        <v>0.99919946205582455</v>
      </c>
      <c r="BX182" s="45">
        <f t="shared" si="131"/>
        <v>0.97494845715214096</v>
      </c>
      <c r="BY182" s="45">
        <f t="shared" si="132"/>
        <v>0.69414191941606762</v>
      </c>
      <c r="BZ182" s="45">
        <f t="shared" si="133"/>
        <v>0.97829384245377804</v>
      </c>
      <c r="CA182" s="45">
        <f t="shared" si="134"/>
        <v>0.7781161318279658</v>
      </c>
      <c r="CB182" s="45">
        <f t="shared" si="135"/>
        <v>1.0248036219656891</v>
      </c>
      <c r="CC182" s="45">
        <f t="shared" si="136"/>
        <v>0.99614774356085267</v>
      </c>
      <c r="CD182" s="45">
        <f t="shared" si="137"/>
        <v>0.98587299297923559</v>
      </c>
      <c r="CE182" s="39"/>
      <c r="CF182" s="75">
        <f t="shared" si="154"/>
        <v>126.00460210469033</v>
      </c>
      <c r="CG182" s="75">
        <f t="shared" si="155"/>
        <v>27.87693696263138</v>
      </c>
      <c r="CH182" s="75">
        <f t="shared" si="156"/>
        <v>-42.554454297656967</v>
      </c>
      <c r="CI182" s="75">
        <f t="shared" si="157"/>
        <v>-1.8813342465848866</v>
      </c>
      <c r="CJ182" s="75">
        <f t="shared" si="158"/>
        <v>12.968627065169704</v>
      </c>
      <c r="CK182" s="75">
        <f t="shared" si="159"/>
        <v>9.4401982213393509</v>
      </c>
      <c r="CL182" s="75">
        <f t="shared" si="160"/>
        <v>15.943316129708649</v>
      </c>
      <c r="CM182" s="75">
        <f t="shared" si="161"/>
        <v>-0.80085854578940641</v>
      </c>
      <c r="CN182" s="75">
        <f t="shared" si="162"/>
        <v>-25.370673841007264</v>
      </c>
      <c r="CO182" s="75">
        <f t="shared" si="163"/>
        <v>-365.07884454571911</v>
      </c>
      <c r="CP182" s="75">
        <f t="shared" si="164"/>
        <v>-21.945201667379315</v>
      </c>
      <c r="CQ182" s="75">
        <f t="shared" si="165"/>
        <v>-250.87949624160333</v>
      </c>
      <c r="CR182" s="75">
        <f t="shared" si="166"/>
        <v>24.501005908826659</v>
      </c>
      <c r="CS182" s="75">
        <f t="shared" si="167"/>
        <v>-3.8596954898835367</v>
      </c>
      <c r="CT182" s="75">
        <f t="shared" si="168"/>
        <v>-14.227743042156128</v>
      </c>
      <c r="CU182" s="130"/>
      <c r="CV182" s="45">
        <f t="shared" si="138"/>
        <v>0.99895117447037463</v>
      </c>
      <c r="CW182" s="45">
        <f t="shared" si="139"/>
        <v>1.0000561248930238</v>
      </c>
      <c r="CX182" s="45">
        <f t="shared" si="140"/>
        <v>0.99968373893898999</v>
      </c>
      <c r="CY182" s="45">
        <f t="shared" si="141"/>
        <v>1.0001744072186076</v>
      </c>
      <c r="CZ182" s="45">
        <f t="shared" si="142"/>
        <v>0.9999129454382113</v>
      </c>
      <c r="DA182" s="45">
        <f t="shared" si="143"/>
        <v>0.99986791474976</v>
      </c>
      <c r="DB182" s="45">
        <f t="shared" si="144"/>
        <v>0.99991856232376086</v>
      </c>
      <c r="DC182" s="45">
        <f t="shared" si="145"/>
        <v>0.99998443822838168</v>
      </c>
      <c r="DD182" s="45">
        <f t="shared" si="146"/>
        <v>0.99891045792089028</v>
      </c>
      <c r="DE182" s="45">
        <f t="shared" si="147"/>
        <v>0.99891045792089028</v>
      </c>
      <c r="DF182" s="45">
        <f t="shared" si="148"/>
        <v>0.99877851658308825</v>
      </c>
      <c r="DG182" s="45">
        <f t="shared" si="149"/>
        <v>0.99868163688421396</v>
      </c>
      <c r="DH182" s="45">
        <f t="shared" si="150"/>
        <v>0.99993662971223651</v>
      </c>
      <c r="DI182" s="45">
        <f t="shared" si="151"/>
        <v>0.99998640744176359</v>
      </c>
      <c r="DJ182" s="45">
        <f t="shared" si="152"/>
        <v>1.0000453261048317</v>
      </c>
    </row>
    <row r="183" spans="1:114" x14ac:dyDescent="0.2">
      <c r="A183" s="43">
        <v>358</v>
      </c>
      <c r="B183" s="43">
        <f t="shared" si="121"/>
        <v>631.15</v>
      </c>
      <c r="C183" s="44">
        <f t="shared" si="153"/>
        <v>1.5844094113919038</v>
      </c>
      <c r="E183" s="40">
        <f>'[4]methanogen M06-L TZVP smd redo'!I183</f>
        <v>1.042298686698917</v>
      </c>
      <c r="F183" s="40">
        <f>'[4]methanogen M06-L TZVP smd redo'!N183</f>
        <v>0.97876268230678853</v>
      </c>
      <c r="G183" s="40">
        <f>'[4]methanogen M06-L TZVP smd redo'!S183</f>
        <v>1.3033772565964608</v>
      </c>
      <c r="H183" s="40">
        <f>'[4]methanogen M06-L TZVP smd redo'!AB183</f>
        <v>1.0759309046757259</v>
      </c>
      <c r="I183" s="40">
        <f>'[4]methanogen M06-L TZVP smd redo'!AS183</f>
        <v>1.2143542983040767</v>
      </c>
      <c r="J183" s="40">
        <f>'[4]methanogen M06-L TZVP smd redo'!BJ183</f>
        <v>1.2900507132005412</v>
      </c>
      <c r="K183" s="40">
        <f>'[4]methanogen M06-L TZVP smd redo'!EV183</f>
        <v>1.310815425650258</v>
      </c>
      <c r="L183" s="40">
        <f>'[4]methanogen M06-L TZVP smd redo'!CL183</f>
        <v>1.2408982655596201</v>
      </c>
      <c r="M183" s="40">
        <f>'[4]methanogen M06-L TZVP smd redo'!DG183</f>
        <v>1.2575092947608724</v>
      </c>
      <c r="N183" s="40">
        <f>'[4]methanogen M06-L TZVP smd redo'!EC183</f>
        <v>1.2279425714754044</v>
      </c>
      <c r="AA183" s="40">
        <f t="shared" si="122"/>
        <v>1.40650112998091</v>
      </c>
      <c r="AB183" s="40"/>
      <c r="AC183" s="40">
        <f>EXP('d-beta'!Y184/1000)*'[3]methanogen M06-L TZVP smd redo'!EZ183</f>
        <v>2.6465407913352341</v>
      </c>
      <c r="AD183" s="40">
        <f>'[3]methanogen M06-L TZVP smd redo'!ET183</f>
        <v>1.6613100000000001</v>
      </c>
      <c r="AE183" s="40">
        <f>'[3]methanogen M06-L TZVP smd redo'!ER183</f>
        <v>1.06277</v>
      </c>
      <c r="AF183" s="40">
        <f>'[3]methanogen M06-L TZVP smd redo'!K183</f>
        <v>1.0538400000000001</v>
      </c>
      <c r="AG183" s="40">
        <f>'[3]methanogen M06-L TZVP smd redo'!J183</f>
        <v>2.3504499999999999</v>
      </c>
      <c r="AH183" s="40">
        <f>'[3]methanogen M06-L TZVP smd redo'!O183</f>
        <v>1.05084</v>
      </c>
      <c r="AI183" s="40">
        <f>'[3]methanogen M06-L TZVP smd redo'!N183</f>
        <v>2.2927200000000001</v>
      </c>
      <c r="AJ183" s="40">
        <f>'[3]methanogen M06-L TZVP smd redo'!S183</f>
        <v>1.05196</v>
      </c>
      <c r="AK183" s="40">
        <f>'[3]methanogen M06-L TZVP smd redo'!R183</f>
        <v>2.3888500000000001</v>
      </c>
      <c r="AL183" s="40">
        <f>'[3]methanogen M06-L TZVP smd redo'!Y183</f>
        <v>1.04569</v>
      </c>
      <c r="AM183" s="40">
        <f>'[3]methanogen M06-L TZVP smd redo'!W183</f>
        <v>2.40781</v>
      </c>
      <c r="AN183" s="40">
        <f>'[3]methanogen M06-L TZVP smd redo'!V183</f>
        <v>2.3994399999999998</v>
      </c>
      <c r="AO183" s="40">
        <f>'[3]methanogen M06-L TZVP smd redo'!AK183</f>
        <v>1.0435399999999999</v>
      </c>
      <c r="AP183" s="40">
        <f>PRODUCT('[3]methanogen M06-L TZVP smd redo'!AD183:AF183)^(1/3)</f>
        <v>2.3818283402007268</v>
      </c>
      <c r="AQ183" s="40">
        <f>'[3]methanogen M06-L TZVP smd redo'!BA183</f>
        <v>1.0381499999999999</v>
      </c>
      <c r="AR183" s="40">
        <f>PRODUCT('[3]methanogen M06-L TZVP smd redo'!AT183:AV183)^(1/3)</f>
        <v>2.356412569356698</v>
      </c>
      <c r="AS183" s="41">
        <f>'[3]methanogen M06-L TZVP smd redo'!FO183</f>
        <v>1.0408500000000001</v>
      </c>
      <c r="AT183" s="40">
        <f>'[3]methanogen M06-L TZVP smd redo'!FK183</f>
        <v>2.3522799999999999</v>
      </c>
      <c r="AU183" s="40">
        <f>'[3]methanogen M06-L TZVP smd redo'!CD183</f>
        <v>2.3282799999999999</v>
      </c>
      <c r="AV183" s="40">
        <f>'[3]methanogen M06-L TZVP smd redo'!CG183</f>
        <v>1.83958</v>
      </c>
      <c r="AW183" s="40">
        <f>'[3]methanogen M06-L TZVP smd redo'!CK183</f>
        <v>1.0425599999999999</v>
      </c>
      <c r="AX183" s="40">
        <f>PRODUCT('[3]methanogen M06-L TZVP smd redo'!CN183:CP183)^(1/3)</f>
        <v>2.3415548356442013</v>
      </c>
      <c r="AY183" s="40">
        <f>'[3]methanogen M06-L TZVP smd redo'!DH183</f>
        <v>1.04274</v>
      </c>
      <c r="AZ183" s="40">
        <f>PRODUCT('[3]methanogen M06-L TZVP smd redo'!DJ183:DL183)^(1/3)</f>
        <v>2.3501327854588916</v>
      </c>
      <c r="BA183" s="40">
        <f>'[3]methanogen M06-L TZVP smd redo'!EI183</f>
        <v>1.0448599999999999</v>
      </c>
      <c r="BB183" s="40">
        <f>PRODUCT('[3]methanogen M06-L TZVP smd redo'!EJ183:EL183)^(1/3)</f>
        <v>2.3991354577009525</v>
      </c>
      <c r="BC183" s="40"/>
      <c r="BD183" s="44">
        <f>'[4]methanogen M06-L TZVP smd redo'!H183</f>
        <v>2.4795799999999999</v>
      </c>
      <c r="BE183" s="44">
        <f>'[4]methanogen M06-L TZVP smd redo'!M183</f>
        <v>2.4116399999999998</v>
      </c>
      <c r="BF183" s="44">
        <f>'[4]methanogen M06-L TZVP smd redo'!R183</f>
        <v>2.5162499999999999</v>
      </c>
      <c r="BG183" s="44">
        <f>'[4]methanogen M06-L TZVP smd redo'!Y183</f>
        <v>2.5117699999999998</v>
      </c>
      <c r="BH183" s="44">
        <f>'[4]methanogen M06-L TZVP smd redo'!Z183</f>
        <v>2.5206499999999998</v>
      </c>
      <c r="BI183" s="44">
        <f>PRODUCT('[4]methanogen M06-L TZVP smd redo'!AL183:AN183)^(1/3)</f>
        <v>2.4885514639926503</v>
      </c>
      <c r="BJ183" s="133">
        <f>PRODUCT('[4]methanogen M06-L TZVP smd redo'!BC183:BE183)^(1/3)</f>
        <v>2.4494655724623025</v>
      </c>
      <c r="BK183" s="133">
        <f>'[4]methanogen M06-L TZVP smd redo'!ER183</f>
        <v>2.4515799999999999</v>
      </c>
      <c r="BL183" s="40">
        <f>PRODUCT('[4]methanogen M06-L TZVP smd redo'!DZ183:EB183)^(1/3)</f>
        <v>2.5098388324819316</v>
      </c>
      <c r="BM183" s="40">
        <f>PRODUCT('[4]methanogen M06-L TZVP smd redo'!CI183:CK183)^(1/3)</f>
        <v>2.4442407044530685</v>
      </c>
      <c r="BN183" s="40">
        <f>PRODUCT('[4]methanogen M06-L TZVP smd redo'!DD183:DF183)^(1/3)</f>
        <v>2.4536590846437782</v>
      </c>
      <c r="BO183" s="40"/>
      <c r="BP183" s="45">
        <f t="shared" si="123"/>
        <v>1.1343308773289618</v>
      </c>
      <c r="BQ183" s="45">
        <f t="shared" si="124"/>
        <v>1.0281717005854938</v>
      </c>
      <c r="BR183" s="45">
        <f t="shared" si="125"/>
        <v>0.95842622950819667</v>
      </c>
      <c r="BS183" s="45">
        <f t="shared" si="126"/>
        <v>0.99825441850316388</v>
      </c>
      <c r="BT183" s="45">
        <f t="shared" si="127"/>
        <v>1.0128984818967137</v>
      </c>
      <c r="BU183" s="45">
        <f t="shared" si="128"/>
        <v>1.0093301409849478</v>
      </c>
      <c r="BV183" s="45">
        <f t="shared" si="129"/>
        <v>1.0159569058531641</v>
      </c>
      <c r="BW183" s="45">
        <f t="shared" si="130"/>
        <v>0.999137524560611</v>
      </c>
      <c r="BX183" s="45">
        <f t="shared" si="131"/>
        <v>0.9751121435481751</v>
      </c>
      <c r="BY183" s="45">
        <f t="shared" si="132"/>
        <v>0.6957769491633391</v>
      </c>
      <c r="BZ183" s="45">
        <f t="shared" si="133"/>
        <v>0.97834388736884503</v>
      </c>
      <c r="CA183" s="45">
        <f t="shared" si="134"/>
        <v>0.77899149813589597</v>
      </c>
      <c r="CB183" s="45">
        <f t="shared" si="135"/>
        <v>1.0246475234019883</v>
      </c>
      <c r="CC183" s="45">
        <f t="shared" si="136"/>
        <v>0.9961614960082863</v>
      </c>
      <c r="CD183" s="45">
        <f t="shared" si="137"/>
        <v>0.98597883955636967</v>
      </c>
      <c r="CE183" s="39"/>
      <c r="CF183" s="75">
        <f t="shared" si="154"/>
        <v>126.0429416960627</v>
      </c>
      <c r="CG183" s="75">
        <f t="shared" si="155"/>
        <v>27.782177001882079</v>
      </c>
      <c r="CH183" s="75">
        <f t="shared" si="156"/>
        <v>-42.462683977715088</v>
      </c>
      <c r="CI183" s="75">
        <f t="shared" si="157"/>
        <v>-1.7471067995023581</v>
      </c>
      <c r="CJ183" s="75">
        <f t="shared" si="158"/>
        <v>12.816004940327211</v>
      </c>
      <c r="CK183" s="75">
        <f t="shared" si="159"/>
        <v>9.2868840734394222</v>
      </c>
      <c r="CL183" s="75">
        <f t="shared" si="160"/>
        <v>15.830932757873224</v>
      </c>
      <c r="CM183" s="75">
        <f t="shared" si="161"/>
        <v>-0.86284758532397898</v>
      </c>
      <c r="CN183" s="75">
        <f t="shared" si="162"/>
        <v>-25.202795574701288</v>
      </c>
      <c r="CO183" s="75">
        <f t="shared" si="163"/>
        <v>-362.72614535094328</v>
      </c>
      <c r="CP183" s="75">
        <f t="shared" si="164"/>
        <v>-21.894047675697433</v>
      </c>
      <c r="CQ183" s="75">
        <f t="shared" si="165"/>
        <v>-249.75514698879351</v>
      </c>
      <c r="CR183" s="75">
        <f t="shared" si="166"/>
        <v>24.348673842404406</v>
      </c>
      <c r="CS183" s="75">
        <f t="shared" si="167"/>
        <v>-3.8458899549186776</v>
      </c>
      <c r="CT183" s="75">
        <f t="shared" si="168"/>
        <v>-14.12038550596677</v>
      </c>
      <c r="CU183" s="130"/>
      <c r="CV183" s="45">
        <f t="shared" si="138"/>
        <v>0.9989587865686933</v>
      </c>
      <c r="CW183" s="45">
        <f t="shared" si="139"/>
        <v>1.0000634738785286</v>
      </c>
      <c r="CX183" s="45">
        <f t="shared" si="140"/>
        <v>0.9996758079702287</v>
      </c>
      <c r="CY183" s="45">
        <f t="shared" si="141"/>
        <v>1.0001803153648312</v>
      </c>
      <c r="CZ183" s="45">
        <f t="shared" si="142"/>
        <v>0.99990861609708992</v>
      </c>
      <c r="DA183" s="45">
        <f t="shared" si="143"/>
        <v>0.99986174449753551</v>
      </c>
      <c r="DB183" s="45">
        <f t="shared" si="144"/>
        <v>0.99992440111150371</v>
      </c>
      <c r="DC183" s="45">
        <f t="shared" si="145"/>
        <v>0.99997926247062352</v>
      </c>
      <c r="DD183" s="45">
        <f t="shared" si="146"/>
        <v>0.99892522547844731</v>
      </c>
      <c r="DE183" s="45">
        <f t="shared" si="147"/>
        <v>0.99892522547844753</v>
      </c>
      <c r="DF183" s="45">
        <f t="shared" si="148"/>
        <v>0.99878711856947433</v>
      </c>
      <c r="DG183" s="45">
        <f t="shared" si="149"/>
        <v>0.99869090056208654</v>
      </c>
      <c r="DH183" s="45">
        <f t="shared" si="150"/>
        <v>0.99993797187769862</v>
      </c>
      <c r="DI183" s="45">
        <f t="shared" si="151"/>
        <v>0.99998340983308798</v>
      </c>
      <c r="DJ183" s="45">
        <f t="shared" si="152"/>
        <v>1.0000431026545629</v>
      </c>
    </row>
    <row r="184" spans="1:114" x14ac:dyDescent="0.2">
      <c r="A184" s="43">
        <v>360</v>
      </c>
      <c r="B184" s="43">
        <f t="shared" si="121"/>
        <v>633.15</v>
      </c>
      <c r="C184" s="44">
        <f t="shared" si="153"/>
        <v>1.5794045644791914</v>
      </c>
      <c r="E184" s="40">
        <f>'[4]methanogen M06-L TZVP smd redo'!I184</f>
        <v>1.0376050680778182</v>
      </c>
      <c r="F184" s="40">
        <f>'[4]methanogen M06-L TZVP smd redo'!N184</f>
        <v>0.98106934257446987</v>
      </c>
      <c r="G184" s="40">
        <f>'[4]methanogen M06-L TZVP smd redo'!S184</f>
        <v>1.2951350238683546</v>
      </c>
      <c r="H184" s="40">
        <f>'[4]methanogen M06-L TZVP smd redo'!AB184</f>
        <v>1.0740142631562311</v>
      </c>
      <c r="I184" s="40">
        <f>'[4]methanogen M06-L TZVP smd redo'!AS184</f>
        <v>1.2069311412734596</v>
      </c>
      <c r="J184" s="40">
        <f>'[4]methanogen M06-L TZVP smd redo'!BJ184</f>
        <v>1.28301942182385</v>
      </c>
      <c r="K184" s="40">
        <f>'[4]methanogen M06-L TZVP smd redo'!EV184</f>
        <v>1.2924191190835099</v>
      </c>
      <c r="L184" s="40">
        <f>'[4]methanogen M06-L TZVP smd redo'!CL184</f>
        <v>1.2313114926452151</v>
      </c>
      <c r="M184" s="40">
        <f>'[4]methanogen M06-L TZVP smd redo'!DG184</f>
        <v>1.2438940792454112</v>
      </c>
      <c r="N184" s="40">
        <f>'[4]methanogen M06-L TZVP smd redo'!EC184</f>
        <v>1.2240915605350455</v>
      </c>
      <c r="AA184" s="40">
        <f t="shared" si="122"/>
        <v>1.3968052289527053</v>
      </c>
      <c r="AB184" s="40"/>
      <c r="AC184" s="40">
        <f>EXP('d-beta'!Y185/1000)*'[3]methanogen M06-L TZVP smd redo'!EZ184</f>
        <v>2.6355224541853062</v>
      </c>
      <c r="AD184" s="40">
        <f>'[3]methanogen M06-L TZVP smd redo'!ET184</f>
        <v>1.6578999999999999</v>
      </c>
      <c r="AE184" s="40">
        <f>'[3]methanogen M06-L TZVP smd redo'!ER184</f>
        <v>1.0624499999999999</v>
      </c>
      <c r="AF184" s="40">
        <f>'[3]methanogen M06-L TZVP smd redo'!K184</f>
        <v>1.0535399999999999</v>
      </c>
      <c r="AG184" s="40">
        <f>'[3]methanogen M06-L TZVP smd redo'!J184</f>
        <v>2.3405200000000002</v>
      </c>
      <c r="AH184" s="40">
        <f>'[3]methanogen M06-L TZVP smd redo'!O184</f>
        <v>1.0505500000000001</v>
      </c>
      <c r="AI184" s="40">
        <f>'[3]methanogen M06-L TZVP smd redo'!N184</f>
        <v>2.28322</v>
      </c>
      <c r="AJ184" s="40">
        <f>'[3]methanogen M06-L TZVP smd redo'!S184</f>
        <v>1.0516700000000001</v>
      </c>
      <c r="AK184" s="40">
        <f>'[3]methanogen M06-L TZVP smd redo'!R184</f>
        <v>2.3787500000000001</v>
      </c>
      <c r="AL184" s="40">
        <f>'[3]methanogen M06-L TZVP smd redo'!Y184</f>
        <v>1.0454300000000001</v>
      </c>
      <c r="AM184" s="40">
        <f>'[3]methanogen M06-L TZVP smd redo'!W184</f>
        <v>2.39723</v>
      </c>
      <c r="AN184" s="40">
        <f>'[3]methanogen M06-L TZVP smd redo'!V184</f>
        <v>2.3889</v>
      </c>
      <c r="AO184" s="40">
        <f>'[3]methanogen M06-L TZVP smd redo'!AK184</f>
        <v>1.04331</v>
      </c>
      <c r="AP184" s="40">
        <f>PRODUCT('[3]methanogen M06-L TZVP smd redo'!AD184:AF184)^(1/3)</f>
        <v>2.3716673044085934</v>
      </c>
      <c r="AQ184" s="40">
        <f>'[3]methanogen M06-L TZVP smd redo'!BA184</f>
        <v>1.0379499999999999</v>
      </c>
      <c r="AR184" s="40">
        <f>PRODUCT('[3]methanogen M06-L TZVP smd redo'!AT184:AV184)^(1/3)</f>
        <v>2.3465459528178827</v>
      </c>
      <c r="AS184" s="41">
        <f>'[3]methanogen M06-L TZVP smd redo'!FO184</f>
        <v>1.0406599999999999</v>
      </c>
      <c r="AT184" s="40">
        <f>'[3]methanogen M06-L TZVP smd redo'!FK184</f>
        <v>2.3425799999999999</v>
      </c>
      <c r="AU184" s="40">
        <f>'[3]methanogen M06-L TZVP smd redo'!CD184</f>
        <v>2.3184800000000001</v>
      </c>
      <c r="AV184" s="40">
        <f>'[3]methanogen M06-L TZVP smd redo'!CG184</f>
        <v>1.8340000000000001</v>
      </c>
      <c r="AW184" s="40">
        <f>'[3]methanogen M06-L TZVP smd redo'!CK184</f>
        <v>1.04234</v>
      </c>
      <c r="AX184" s="40">
        <f>PRODUCT('[3]methanogen M06-L TZVP smd redo'!CN184:CP184)^(1/3)</f>
        <v>2.3318328357961517</v>
      </c>
      <c r="AY184" s="40">
        <f>'[3]methanogen M06-L TZVP smd redo'!DH184</f>
        <v>1.0425199999999999</v>
      </c>
      <c r="AZ184" s="40">
        <f>PRODUCT('[3]methanogen M06-L TZVP smd redo'!DJ184:DL184)^(1/3)</f>
        <v>2.3403449832230265</v>
      </c>
      <c r="BA184" s="40">
        <f>'[3]methanogen M06-L TZVP smd redo'!EI184</f>
        <v>1.0446200000000001</v>
      </c>
      <c r="BB184" s="40">
        <f>PRODUCT('[3]methanogen M06-L TZVP smd redo'!EJ184:EL184)^(1/3)</f>
        <v>2.3888136576575874</v>
      </c>
      <c r="BC184" s="40"/>
      <c r="BD184" s="44">
        <f>'[4]methanogen M06-L TZVP smd redo'!H184</f>
        <v>2.4683899999999999</v>
      </c>
      <c r="BE184" s="44">
        <f>'[4]methanogen M06-L TZVP smd redo'!M184</f>
        <v>2.4009900000000002</v>
      </c>
      <c r="BF184" s="44">
        <f>'[4]methanogen M06-L TZVP smd redo'!R184</f>
        <v>2.5049000000000001</v>
      </c>
      <c r="BG184" s="44">
        <f>'[4]methanogen M06-L TZVP smd redo'!Y184</f>
        <v>2.5001099999999998</v>
      </c>
      <c r="BH184" s="44">
        <f>'[4]methanogen M06-L TZVP smd redo'!Z184</f>
        <v>2.5089399999999999</v>
      </c>
      <c r="BI184" s="44">
        <f>PRODUCT('[4]methanogen M06-L TZVP smd redo'!AL184:AN184)^(1/3)</f>
        <v>2.4773706267275259</v>
      </c>
      <c r="BJ184" s="133">
        <f>PRODUCT('[4]methanogen M06-L TZVP smd redo'!BC184:BE184)^(1/3)</f>
        <v>2.4387222904589905</v>
      </c>
      <c r="BK184" s="133">
        <f>'[4]methanogen M06-L TZVP smd redo'!ER184</f>
        <v>2.4409800000000001</v>
      </c>
      <c r="BL184" s="40">
        <f>PRODUCT('[4]methanogen M06-L TZVP smd redo'!DZ184:EB184)^(1/3)</f>
        <v>2.4984571242308875</v>
      </c>
      <c r="BM184" s="40">
        <f>PRODUCT('[4]methanogen M06-L TZVP smd redo'!CI184:CK184)^(1/3)</f>
        <v>2.433555417773603</v>
      </c>
      <c r="BN184" s="40">
        <f>PRODUCT('[4]methanogen M06-L TZVP smd redo'!DD184:DF184)^(1/3)</f>
        <v>2.4428913749044083</v>
      </c>
      <c r="BO184" s="40"/>
      <c r="BP184" s="45">
        <f t="shared" si="123"/>
        <v>1.1343875284898977</v>
      </c>
      <c r="BQ184" s="45">
        <f t="shared" si="124"/>
        <v>1.0280717537349175</v>
      </c>
      <c r="BR184" s="45">
        <f t="shared" si="125"/>
        <v>0.95851730608008301</v>
      </c>
      <c r="BS184" s="45">
        <f t="shared" si="126"/>
        <v>0.99838975822458897</v>
      </c>
      <c r="BT184" s="45">
        <f t="shared" si="127"/>
        <v>1.0127430966250599</v>
      </c>
      <c r="BU184" s="45">
        <f t="shared" si="128"/>
        <v>1.009178833811601</v>
      </c>
      <c r="BV184" s="45">
        <f t="shared" si="129"/>
        <v>1.0158477807906785</v>
      </c>
      <c r="BW184" s="45">
        <f t="shared" si="130"/>
        <v>0.99907508068849005</v>
      </c>
      <c r="BX184" s="45">
        <f t="shared" si="131"/>
        <v>0.9752674328729537</v>
      </c>
      <c r="BY184" s="45">
        <f t="shared" si="132"/>
        <v>0.69739479182915953</v>
      </c>
      <c r="BZ184" s="45">
        <f t="shared" si="133"/>
        <v>0.97837946419899291</v>
      </c>
      <c r="CA184" s="45">
        <f t="shared" si="134"/>
        <v>0.77985083859761239</v>
      </c>
      <c r="CB184" s="45">
        <f t="shared" si="135"/>
        <v>1.024494315734759</v>
      </c>
      <c r="CC184" s="45">
        <f t="shared" si="136"/>
        <v>0.9961783167165299</v>
      </c>
      <c r="CD184" s="45">
        <f t="shared" si="137"/>
        <v>0.98608231991970341</v>
      </c>
      <c r="CE184" s="39"/>
      <c r="CF184" s="75">
        <f t="shared" si="154"/>
        <v>126.09288280889747</v>
      </c>
      <c r="CG184" s="75">
        <f t="shared" si="155"/>
        <v>27.684963950144503</v>
      </c>
      <c r="CH184" s="75">
        <f t="shared" si="156"/>
        <v>-42.36766128115255</v>
      </c>
      <c r="CI184" s="75">
        <f t="shared" si="157"/>
        <v>-1.6115396081020545</v>
      </c>
      <c r="CJ184" s="75">
        <f t="shared" si="158"/>
        <v>12.662586612419478</v>
      </c>
      <c r="CK184" s="75">
        <f t="shared" si="159"/>
        <v>9.1369643301839645</v>
      </c>
      <c r="CL184" s="75">
        <f t="shared" si="160"/>
        <v>15.72351587542593</v>
      </c>
      <c r="CM184" s="75">
        <f t="shared" si="161"/>
        <v>-0.92534731330812536</v>
      </c>
      <c r="CN184" s="75">
        <f t="shared" si="162"/>
        <v>-25.043555468842829</v>
      </c>
      <c r="CO184" s="75">
        <f t="shared" si="163"/>
        <v>-360.40361275074952</v>
      </c>
      <c r="CP184" s="75">
        <f t="shared" si="164"/>
        <v>-21.857683996464704</v>
      </c>
      <c r="CQ184" s="75">
        <f t="shared" si="165"/>
        <v>-248.65261015294203</v>
      </c>
      <c r="CR184" s="75">
        <f t="shared" si="166"/>
        <v>24.199140350297011</v>
      </c>
      <c r="CS184" s="75">
        <f t="shared" si="167"/>
        <v>-3.829004574084975</v>
      </c>
      <c r="CT184" s="75">
        <f t="shared" si="168"/>
        <v>-14.015439102117703</v>
      </c>
      <c r="CU184" s="130"/>
      <c r="CV184" s="45">
        <f t="shared" si="138"/>
        <v>0.99896347044024669</v>
      </c>
      <c r="CW184" s="45">
        <f t="shared" si="139"/>
        <v>1.0000564803143983</v>
      </c>
      <c r="CX184" s="45">
        <f t="shared" si="140"/>
        <v>0.99968634055004524</v>
      </c>
      <c r="CY184" s="45">
        <f t="shared" si="141"/>
        <v>1.0001761475419797</v>
      </c>
      <c r="CZ184" s="45">
        <f t="shared" si="142"/>
        <v>0.99991196551998984</v>
      </c>
      <c r="DA184" s="45">
        <f t="shared" si="143"/>
        <v>0.99986724335001775</v>
      </c>
      <c r="DB184" s="45">
        <f t="shared" si="144"/>
        <v>0.9999240092170999</v>
      </c>
      <c r="DC184" s="45">
        <f t="shared" si="145"/>
        <v>0.99999061243540854</v>
      </c>
      <c r="DD184" s="45">
        <f t="shared" si="146"/>
        <v>0.99892713800592781</v>
      </c>
      <c r="DE184" s="45">
        <f t="shared" si="147"/>
        <v>0.99892713800592781</v>
      </c>
      <c r="DF184" s="45">
        <f t="shared" si="148"/>
        <v>0.9987945237855097</v>
      </c>
      <c r="DG184" s="45">
        <f t="shared" si="149"/>
        <v>0.9987092490720938</v>
      </c>
      <c r="DH184" s="45">
        <f t="shared" si="150"/>
        <v>0.99994114764742259</v>
      </c>
      <c r="DI184" s="45">
        <f t="shared" si="151"/>
        <v>0.99998743304536031</v>
      </c>
      <c r="DJ184" s="45">
        <f t="shared" si="152"/>
        <v>1.0000369183800295</v>
      </c>
    </row>
    <row r="185" spans="1:114" x14ac:dyDescent="0.2">
      <c r="A185" s="43">
        <v>362</v>
      </c>
      <c r="B185" s="43">
        <f t="shared" si="121"/>
        <v>635.15</v>
      </c>
      <c r="C185" s="44">
        <f t="shared" si="153"/>
        <v>1.5744312367157365</v>
      </c>
      <c r="E185" s="40">
        <f>'[4]methanogen M06-L TZVP smd redo'!I185</f>
        <v>1.0266477776266214</v>
      </c>
      <c r="F185" s="40">
        <f>'[4]methanogen M06-L TZVP smd redo'!N185</f>
        <v>0.97338110176159454</v>
      </c>
      <c r="G185" s="40">
        <f>'[4]methanogen M06-L TZVP smd redo'!S185</f>
        <v>1.2806407019656518</v>
      </c>
      <c r="H185" s="40">
        <f>'[4]methanogen M06-L TZVP smd redo'!AB185</f>
        <v>1.0618965026527594</v>
      </c>
      <c r="I185" s="40">
        <f>'[4]methanogen M06-L TZVP smd redo'!AS185</f>
        <v>1.1926450290649093</v>
      </c>
      <c r="J185" s="40">
        <f>'[4]methanogen M06-L TZVP smd redo'!BJ185</f>
        <v>1.271116332965283</v>
      </c>
      <c r="K185" s="40">
        <f>'[4]methanogen M06-L TZVP smd redo'!EV185</f>
        <v>1.2926031612390254</v>
      </c>
      <c r="L185" s="40">
        <f>'[4]methanogen M06-L TZVP smd redo'!CL185</f>
        <v>1.2248803026173594</v>
      </c>
      <c r="M185" s="40">
        <f>'[4]methanogen M06-L TZVP smd redo'!DG185</f>
        <v>1.2347735269415683</v>
      </c>
      <c r="N185" s="40">
        <f>'[4]methanogen M06-L TZVP smd redo'!EC185</f>
        <v>1.2132082105320574</v>
      </c>
      <c r="AA185" s="40">
        <f t="shared" si="122"/>
        <v>1.3871952184053069</v>
      </c>
      <c r="AB185" s="40"/>
      <c r="AC185" s="40">
        <f>EXP('d-beta'!Y186/1000)*'[3]methanogen M06-L TZVP smd redo'!EZ185</f>
        <v>2.6246213908307476</v>
      </c>
      <c r="AD185" s="40">
        <f>'[3]methanogen M06-L TZVP smd redo'!ET185</f>
        <v>1.65452</v>
      </c>
      <c r="AE185" s="40">
        <f>'[3]methanogen M06-L TZVP smd redo'!ER185</f>
        <v>1.06213</v>
      </c>
      <c r="AF185" s="40">
        <f>'[3]methanogen M06-L TZVP smd redo'!K185</f>
        <v>1.05325</v>
      </c>
      <c r="AG185" s="40">
        <f>'[3]methanogen M06-L TZVP smd redo'!J185</f>
        <v>2.3307000000000002</v>
      </c>
      <c r="AH185" s="40">
        <f>'[3]methanogen M06-L TZVP smd redo'!O185</f>
        <v>1.05027</v>
      </c>
      <c r="AI185" s="40">
        <f>'[3]methanogen M06-L TZVP smd redo'!N185</f>
        <v>2.2738299999999998</v>
      </c>
      <c r="AJ185" s="40">
        <f>'[3]methanogen M06-L TZVP smd redo'!S185</f>
        <v>1.05139</v>
      </c>
      <c r="AK185" s="40">
        <f>'[3]methanogen M06-L TZVP smd redo'!R185</f>
        <v>2.36876</v>
      </c>
      <c r="AL185" s="40">
        <f>'[3]methanogen M06-L TZVP smd redo'!Y185</f>
        <v>1.04518</v>
      </c>
      <c r="AM185" s="40">
        <f>'[3]methanogen M06-L TZVP smd redo'!W185</f>
        <v>2.3867699999999998</v>
      </c>
      <c r="AN185" s="40">
        <f>'[3]methanogen M06-L TZVP smd redo'!V185</f>
        <v>2.3784900000000002</v>
      </c>
      <c r="AO185" s="40">
        <f>'[3]methanogen M06-L TZVP smd redo'!AK185</f>
        <v>1.0430900000000001</v>
      </c>
      <c r="AP185" s="40">
        <f>PRODUCT('[3]methanogen M06-L TZVP smd redo'!AD185:AF185)^(1/3)</f>
        <v>2.3616195808571514</v>
      </c>
      <c r="AQ185" s="40">
        <f>'[3]methanogen M06-L TZVP smd redo'!BA185</f>
        <v>1.03776</v>
      </c>
      <c r="AR185" s="40">
        <f>PRODUCT('[3]methanogen M06-L TZVP smd redo'!AT185:AV185)^(1/3)</f>
        <v>2.3367893520941139</v>
      </c>
      <c r="AS185" s="41">
        <f>'[3]methanogen M06-L TZVP smd redo'!FO185</f>
        <v>1.0404599999999999</v>
      </c>
      <c r="AT185" s="40">
        <f>'[3]methanogen M06-L TZVP smd redo'!FK185</f>
        <v>2.3329800000000001</v>
      </c>
      <c r="AU185" s="40">
        <f>'[3]methanogen M06-L TZVP smd redo'!CD185</f>
        <v>2.3088000000000002</v>
      </c>
      <c r="AV185" s="40">
        <f>'[3]methanogen M06-L TZVP smd redo'!CG185</f>
        <v>1.8284899999999999</v>
      </c>
      <c r="AW185" s="40">
        <f>'[3]methanogen M06-L TZVP smd redo'!CK185</f>
        <v>1.0421199999999999</v>
      </c>
      <c r="AX185" s="40">
        <f>PRODUCT('[3]methanogen M06-L TZVP smd redo'!CN185:CP185)^(1/3)</f>
        <v>2.322217460195386</v>
      </c>
      <c r="AY185" s="40">
        <f>'[3]methanogen M06-L TZVP smd redo'!DH185</f>
        <v>1.0423</v>
      </c>
      <c r="AZ185" s="40">
        <f>PRODUCT('[3]methanogen M06-L TZVP smd redo'!DJ185:DL185)^(1/3)</f>
        <v>2.3306605259694</v>
      </c>
      <c r="BA185" s="40">
        <f>'[3]methanogen M06-L TZVP smd redo'!EI185</f>
        <v>1.0443899999999999</v>
      </c>
      <c r="BB185" s="40">
        <f>PRODUCT('[3]methanogen M06-L TZVP smd redo'!EJ185:EL185)^(1/3)</f>
        <v>2.3786084304113992</v>
      </c>
      <c r="BC185" s="40"/>
      <c r="BD185" s="44">
        <f>'[4]methanogen M06-L TZVP smd redo'!H185</f>
        <v>2.4573299999999998</v>
      </c>
      <c r="BE185" s="44">
        <f>'[4]methanogen M06-L TZVP smd redo'!M185</f>
        <v>2.39046</v>
      </c>
      <c r="BF185" s="44">
        <f>'[4]methanogen M06-L TZVP smd redo'!R185</f>
        <v>2.4936799999999999</v>
      </c>
      <c r="BG185" s="44">
        <f>'[4]methanogen M06-L TZVP smd redo'!Y185</f>
        <v>2.4885899999999999</v>
      </c>
      <c r="BH185" s="44">
        <f>'[4]methanogen M06-L TZVP smd redo'!Z185</f>
        <v>2.4973700000000001</v>
      </c>
      <c r="BI185" s="44">
        <f>PRODUCT('[4]methanogen M06-L TZVP smd redo'!AL185:AN185)^(1/3)</f>
        <v>2.4663197086172914</v>
      </c>
      <c r="BJ185" s="133">
        <f>PRODUCT('[4]methanogen M06-L TZVP smd redo'!BC185:BE185)^(1/3)</f>
        <v>2.4281090088441282</v>
      </c>
      <c r="BK185" s="133">
        <f>'[4]methanogen M06-L TZVP smd redo'!ER185</f>
        <v>2.4305099999999999</v>
      </c>
      <c r="BL185" s="40">
        <f>PRODUCT('[4]methanogen M06-L TZVP smd redo'!DZ185:EB185)^(1/3)</f>
        <v>2.4872087042364215</v>
      </c>
      <c r="BM185" s="40">
        <f>PRODUCT('[4]methanogen M06-L TZVP smd redo'!CI185:CK185)^(1/3)</f>
        <v>2.4229935057906804</v>
      </c>
      <c r="BN185" s="40">
        <f>PRODUCT('[4]methanogen M06-L TZVP smd redo'!DD185:DF185)^(1/3)</f>
        <v>2.432247036679581</v>
      </c>
      <c r="BO185" s="40"/>
      <c r="BP185" s="45">
        <f t="shared" si="123"/>
        <v>1.134438239000485</v>
      </c>
      <c r="BQ185" s="45">
        <f t="shared" si="124"/>
        <v>1.0279736954393714</v>
      </c>
      <c r="BR185" s="45">
        <f t="shared" si="125"/>
        <v>0.95860735940457487</v>
      </c>
      <c r="BS185" s="45">
        <f t="shared" si="126"/>
        <v>0.99852244561278458</v>
      </c>
      <c r="BT185" s="45">
        <f t="shared" si="127"/>
        <v>1.0125897268201765</v>
      </c>
      <c r="BU185" s="45">
        <f t="shared" si="128"/>
        <v>1.0090297666214547</v>
      </c>
      <c r="BV185" s="45">
        <f t="shared" si="129"/>
        <v>1.0157368139708658</v>
      </c>
      <c r="BW185" s="45">
        <f t="shared" si="130"/>
        <v>0.99901214512350422</v>
      </c>
      <c r="BX185" s="45">
        <f t="shared" si="131"/>
        <v>0.97543156245102669</v>
      </c>
      <c r="BY185" s="45">
        <f t="shared" si="132"/>
        <v>0.69900858831707924</v>
      </c>
      <c r="BZ185" s="45">
        <f t="shared" si="133"/>
        <v>0.97842610411319231</v>
      </c>
      <c r="CA185" s="45">
        <f t="shared" si="134"/>
        <v>0.78071424614587071</v>
      </c>
      <c r="CB185" s="45">
        <f t="shared" si="135"/>
        <v>1.0243398031871835</v>
      </c>
      <c r="CC185" s="45">
        <f t="shared" si="136"/>
        <v>0.99619548066074193</v>
      </c>
      <c r="CD185" s="45">
        <f t="shared" si="137"/>
        <v>0.98618481139381042</v>
      </c>
      <c r="CE185" s="39"/>
      <c r="CF185" s="75">
        <f t="shared" si="154"/>
        <v>126.13758479643872</v>
      </c>
      <c r="CG185" s="75">
        <f t="shared" si="155"/>
        <v>27.589578611595858</v>
      </c>
      <c r="CH185" s="75">
        <f t="shared" si="156"/>
        <v>-42.273715043665355</v>
      </c>
      <c r="CI185" s="75">
        <f t="shared" si="157"/>
        <v>-1.4786470471412831</v>
      </c>
      <c r="CJ185" s="75">
        <f t="shared" si="158"/>
        <v>12.51113515377406</v>
      </c>
      <c r="CK185" s="75">
        <f t="shared" si="159"/>
        <v>8.9892420477743258</v>
      </c>
      <c r="CL185" s="75">
        <f t="shared" si="160"/>
        <v>15.614274232021868</v>
      </c>
      <c r="CM185" s="75">
        <f t="shared" si="161"/>
        <v>-0.98834312669766256</v>
      </c>
      <c r="CN185" s="75">
        <f t="shared" si="162"/>
        <v>-24.875277760335532</v>
      </c>
      <c r="CO185" s="75">
        <f t="shared" si="163"/>
        <v>-358.09225024715494</v>
      </c>
      <c r="CP185" s="75">
        <f t="shared" si="164"/>
        <v>-21.810014555040887</v>
      </c>
      <c r="CQ185" s="75">
        <f t="shared" si="165"/>
        <v>-247.54607810913751</v>
      </c>
      <c r="CR185" s="75">
        <f t="shared" si="166"/>
        <v>24.04831062089978</v>
      </c>
      <c r="CS185" s="75">
        <f t="shared" si="167"/>
        <v>-3.8117749314997855</v>
      </c>
      <c r="CT185" s="75">
        <f t="shared" si="168"/>
        <v>-13.911506452658587</v>
      </c>
      <c r="CU185" s="130"/>
      <c r="CV185" s="45">
        <f t="shared" si="138"/>
        <v>0.99897440514704983</v>
      </c>
      <c r="CW185" s="45">
        <f t="shared" si="139"/>
        <v>1.0000532148775088</v>
      </c>
      <c r="CX185" s="45">
        <f t="shared" si="140"/>
        <v>0.99969313338567245</v>
      </c>
      <c r="CY185" s="45">
        <f t="shared" si="141"/>
        <v>1.0001717648412793</v>
      </c>
      <c r="CZ185" s="45">
        <f t="shared" si="142"/>
        <v>0.99991614041316434</v>
      </c>
      <c r="DA185" s="45">
        <f t="shared" si="143"/>
        <v>0.99986940722441253</v>
      </c>
      <c r="DB185" s="45">
        <f t="shared" si="144"/>
        <v>0.99992162831562759</v>
      </c>
      <c r="DC185" s="45">
        <f t="shared" si="145"/>
        <v>0.99997854090981408</v>
      </c>
      <c r="DD185" s="45">
        <f t="shared" si="146"/>
        <v>0.99893922992537953</v>
      </c>
      <c r="DE185" s="45">
        <f t="shared" si="147"/>
        <v>0.99893922992537953</v>
      </c>
      <c r="DF185" s="45">
        <f t="shared" si="148"/>
        <v>0.99880877567870041</v>
      </c>
      <c r="DG185" s="45">
        <f t="shared" si="149"/>
        <v>0.99870906550477068</v>
      </c>
      <c r="DH185" s="45">
        <f t="shared" si="150"/>
        <v>0.99994216539208169</v>
      </c>
      <c r="DI185" s="45">
        <f t="shared" si="151"/>
        <v>0.99999011897650236</v>
      </c>
      <c r="DJ185" s="45">
        <f t="shared" si="152"/>
        <v>1.0000420783133854</v>
      </c>
    </row>
    <row r="186" spans="1:114" x14ac:dyDescent="0.2">
      <c r="A186" s="43">
        <v>364</v>
      </c>
      <c r="B186" s="43">
        <f t="shared" si="121"/>
        <v>637.15</v>
      </c>
      <c r="C186" s="44">
        <f t="shared" si="153"/>
        <v>1.5694891312877659</v>
      </c>
      <c r="E186" s="40">
        <f>'[4]methanogen M06-L TZVP smd redo'!I186</f>
        <v>1.0231023147901919</v>
      </c>
      <c r="F186" s="40">
        <f>'[4]methanogen M06-L TZVP smd redo'!N186</f>
        <v>0.96967758352128897</v>
      </c>
      <c r="G186" s="40">
        <f>'[4]methanogen M06-L TZVP smd redo'!S186</f>
        <v>1.2694964217931926</v>
      </c>
      <c r="H186" s="40">
        <f>'[4]methanogen M06-L TZVP smd redo'!AB186</f>
        <v>1.0576379777083034</v>
      </c>
      <c r="I186" s="40">
        <f>'[4]methanogen M06-L TZVP smd redo'!AS186</f>
        <v>1.1880028809214682</v>
      </c>
      <c r="J186" s="40">
        <f>'[4]methanogen M06-L TZVP smd redo'!BJ186</f>
        <v>1.2585208650170987</v>
      </c>
      <c r="K186" s="40">
        <f>'[4]methanogen M06-L TZVP smd redo'!EV186</f>
        <v>1.2753699256151663</v>
      </c>
      <c r="L186" s="40">
        <f>'[4]methanogen M06-L TZVP smd redo'!CL186</f>
        <v>1.2160130753204879</v>
      </c>
      <c r="M186" s="40">
        <f>'[4]methanogen M06-L TZVP smd redo'!DG186</f>
        <v>1.22874011130647</v>
      </c>
      <c r="N186" s="40">
        <f>'[4]methanogen M06-L TZVP smd redo'!EC186</f>
        <v>1.2049737127244331</v>
      </c>
      <c r="AA186" s="40">
        <f t="shared" si="122"/>
        <v>1.3776701297777214</v>
      </c>
      <c r="AB186" s="40"/>
      <c r="AC186" s="40">
        <f>EXP('d-beta'!Y187/1000)*'[3]methanogen M06-L TZVP smd redo'!EZ186</f>
        <v>2.6138574140269113</v>
      </c>
      <c r="AD186" s="40">
        <f>'[3]methanogen M06-L TZVP smd redo'!ET186</f>
        <v>1.65117</v>
      </c>
      <c r="AE186" s="40">
        <f>'[3]methanogen M06-L TZVP smd redo'!ER186</f>
        <v>1.0618099999999999</v>
      </c>
      <c r="AF186" s="40">
        <f>'[3]methanogen M06-L TZVP smd redo'!K186</f>
        <v>1.0529599999999999</v>
      </c>
      <c r="AG186" s="40">
        <f>'[3]methanogen M06-L TZVP smd redo'!J186</f>
        <v>2.3209900000000001</v>
      </c>
      <c r="AH186" s="40">
        <f>'[3]methanogen M06-L TZVP smd redo'!O186</f>
        <v>1.04999</v>
      </c>
      <c r="AI186" s="40">
        <f>'[3]methanogen M06-L TZVP smd redo'!N186</f>
        <v>2.2645400000000002</v>
      </c>
      <c r="AJ186" s="40">
        <f>'[3]methanogen M06-L TZVP smd redo'!S186</f>
        <v>1.05111</v>
      </c>
      <c r="AK186" s="40">
        <f>'[3]methanogen M06-L TZVP smd redo'!R186</f>
        <v>2.3588800000000001</v>
      </c>
      <c r="AL186" s="40">
        <f>'[3]methanogen M06-L TZVP smd redo'!Y186</f>
        <v>1.0449299999999999</v>
      </c>
      <c r="AM186" s="40">
        <f>'[3]methanogen M06-L TZVP smd redo'!W186</f>
        <v>2.37643</v>
      </c>
      <c r="AN186" s="40">
        <f>'[3]methanogen M06-L TZVP smd redo'!V186</f>
        <v>2.3681899999999998</v>
      </c>
      <c r="AO186" s="40">
        <f>'[3]methanogen M06-L TZVP smd redo'!AK186</f>
        <v>1.0428599999999999</v>
      </c>
      <c r="AP186" s="40">
        <f>PRODUCT('[3]methanogen M06-L TZVP smd redo'!AD186:AF186)^(1/3)</f>
        <v>2.35168846784007</v>
      </c>
      <c r="AQ186" s="40">
        <f>'[3]methanogen M06-L TZVP smd redo'!BA186</f>
        <v>1.0375700000000001</v>
      </c>
      <c r="AR186" s="40">
        <f>PRODUCT('[3]methanogen M06-L TZVP smd redo'!AT186:AV186)^(1/3)</f>
        <v>2.3271460734114524</v>
      </c>
      <c r="AS186" s="41">
        <f>'[3]methanogen M06-L TZVP smd redo'!FO186</f>
        <v>1.04027</v>
      </c>
      <c r="AT186" s="40">
        <f>'[3]methanogen M06-L TZVP smd redo'!FK186</f>
        <v>2.3235000000000001</v>
      </c>
      <c r="AU186" s="40">
        <f>'[3]methanogen M06-L TZVP smd redo'!CD186</f>
        <v>2.29922</v>
      </c>
      <c r="AV186" s="40">
        <f>'[3]methanogen M06-L TZVP smd redo'!CG186</f>
        <v>1.8230200000000001</v>
      </c>
      <c r="AW186" s="40">
        <f>'[3]methanogen M06-L TZVP smd redo'!CK186</f>
        <v>1.0419</v>
      </c>
      <c r="AX186" s="40">
        <f>PRODUCT('[3]methanogen M06-L TZVP smd redo'!CN186:CP186)^(1/3)</f>
        <v>2.3127120840368196</v>
      </c>
      <c r="AY186" s="40">
        <f>'[3]methanogen M06-L TZVP smd redo'!DH186</f>
        <v>1.0420799999999999</v>
      </c>
      <c r="AZ186" s="40">
        <f>PRODUCT('[3]methanogen M06-L TZVP smd redo'!DJ186:DL186)^(1/3)</f>
        <v>2.321086003430556</v>
      </c>
      <c r="BA186" s="40">
        <f>'[3]methanogen M06-L TZVP smd redo'!EI186</f>
        <v>1.04416</v>
      </c>
      <c r="BB186" s="40">
        <f>PRODUCT('[3]methanogen M06-L TZVP smd redo'!EJ186:EL186)^(1/3)</f>
        <v>2.3685165630765508</v>
      </c>
      <c r="BC186" s="40"/>
      <c r="BD186" s="44">
        <f>'[4]methanogen M06-L TZVP smd redo'!H186</f>
        <v>2.4464100000000002</v>
      </c>
      <c r="BE186" s="44">
        <f>'[4]methanogen M06-L TZVP smd redo'!M186</f>
        <v>2.3800500000000002</v>
      </c>
      <c r="BF186" s="44">
        <f>'[4]methanogen M06-L TZVP smd redo'!R186</f>
        <v>2.4825900000000001</v>
      </c>
      <c r="BG186" s="44">
        <f>'[4]methanogen M06-L TZVP smd redo'!Y186</f>
        <v>2.4772099999999999</v>
      </c>
      <c r="BH186" s="44">
        <f>'[4]methanogen M06-L TZVP smd redo'!Z186</f>
        <v>2.4859399999999998</v>
      </c>
      <c r="BI186" s="44">
        <f>PRODUCT('[4]methanogen M06-L TZVP smd redo'!AL186:AN186)^(1/3)</f>
        <v>2.4553953910577619</v>
      </c>
      <c r="BJ186" s="133">
        <f>PRODUCT('[4]methanogen M06-L TZVP smd redo'!BC186:BE186)^(1/3)</f>
        <v>2.4176157468630342</v>
      </c>
      <c r="BK186" s="133">
        <f>'[4]methanogen M06-L TZVP smd redo'!ER186</f>
        <v>2.42015</v>
      </c>
      <c r="BL186" s="40">
        <f>PRODUCT('[4]methanogen M06-L TZVP smd redo'!DZ186:EB186)^(1/3)</f>
        <v>2.4760902873473554</v>
      </c>
      <c r="BM186" s="40">
        <f>PRODUCT('[4]methanogen M06-L TZVP smd redo'!CI186:CK186)^(1/3)</f>
        <v>2.4125448433644023</v>
      </c>
      <c r="BN186" s="40">
        <f>PRODUCT('[4]methanogen M06-L TZVP smd redo'!DD186:DF186)^(1/3)</f>
        <v>2.4217293265719553</v>
      </c>
      <c r="BO186" s="40"/>
      <c r="BP186" s="45">
        <f t="shared" si="123"/>
        <v>1.1344868361345459</v>
      </c>
      <c r="BQ186" s="45">
        <f t="shared" si="124"/>
        <v>1.0278817671897649</v>
      </c>
      <c r="BR186" s="45">
        <f t="shared" si="125"/>
        <v>0.95869636146121595</v>
      </c>
      <c r="BS186" s="45">
        <f t="shared" si="126"/>
        <v>0.9986524212169241</v>
      </c>
      <c r="BT186" s="45">
        <f t="shared" si="127"/>
        <v>1.0124397924071527</v>
      </c>
      <c r="BU186" s="45">
        <f t="shared" si="128"/>
        <v>1.0088843568826773</v>
      </c>
      <c r="BV186" s="45">
        <f t="shared" si="129"/>
        <v>1.0156268192096898</v>
      </c>
      <c r="BW186" s="45">
        <f t="shared" si="130"/>
        <v>0.99895285286574553</v>
      </c>
      <c r="BX186" s="45">
        <f t="shared" si="131"/>
        <v>0.97558670205594189</v>
      </c>
      <c r="BY186" s="45">
        <f t="shared" si="132"/>
        <v>0.7006112920180364</v>
      </c>
      <c r="BZ186" s="45">
        <f t="shared" si="133"/>
        <v>0.97846724130447049</v>
      </c>
      <c r="CA186" s="45">
        <f t="shared" si="134"/>
        <v>0.78156761415614739</v>
      </c>
      <c r="CB186" s="45">
        <f t="shared" si="135"/>
        <v>1.0241868628462545</v>
      </c>
      <c r="CC186" s="45">
        <f t="shared" si="136"/>
        <v>0.99620746913918989</v>
      </c>
      <c r="CD186" s="45">
        <f t="shared" si="137"/>
        <v>0.9862889436836062</v>
      </c>
      <c r="CE186" s="39"/>
      <c r="CF186" s="75">
        <f t="shared" si="154"/>
        <v>126.18042193954309</v>
      </c>
      <c r="CG186" s="75">
        <f t="shared" si="155"/>
        <v>27.500147957214853</v>
      </c>
      <c r="CH186" s="75">
        <f t="shared" si="156"/>
        <v>-42.180874190402079</v>
      </c>
      <c r="CI186" s="75">
        <f t="shared" si="157"/>
        <v>-1.3484875839097628</v>
      </c>
      <c r="CJ186" s="75">
        <f t="shared" si="158"/>
        <v>12.363053941254265</v>
      </c>
      <c r="CK186" s="75">
        <f t="shared" si="159"/>
        <v>8.8451231902516962</v>
      </c>
      <c r="CL186" s="75">
        <f t="shared" si="160"/>
        <v>15.505977756209417</v>
      </c>
      <c r="CM186" s="75">
        <f t="shared" si="161"/>
        <v>-1.0476957758539485</v>
      </c>
      <c r="CN186" s="75">
        <f t="shared" si="162"/>
        <v>-24.716243262233192</v>
      </c>
      <c r="CO186" s="75">
        <f t="shared" si="163"/>
        <v>-355.80205070942003</v>
      </c>
      <c r="CP186" s="75">
        <f t="shared" si="164"/>
        <v>-21.767971189335167</v>
      </c>
      <c r="CQ186" s="75">
        <f t="shared" si="165"/>
        <v>-246.4536144291398</v>
      </c>
      <c r="CR186" s="75">
        <f t="shared" si="166"/>
        <v>23.89899321756878</v>
      </c>
      <c r="CS186" s="75">
        <f t="shared" si="167"/>
        <v>-3.7997407408765334</v>
      </c>
      <c r="CT186" s="75">
        <f t="shared" si="168"/>
        <v>-13.80592097693353</v>
      </c>
      <c r="CU186" s="130"/>
      <c r="CV186" s="45">
        <f t="shared" si="138"/>
        <v>0.99897794335373047</v>
      </c>
      <c r="CW186" s="45">
        <f t="shared" si="139"/>
        <v>1.0000533729766896</v>
      </c>
      <c r="CX186" s="45">
        <f t="shared" si="140"/>
        <v>0.99970056129808882</v>
      </c>
      <c r="CY186" s="45">
        <f t="shared" si="141"/>
        <v>1.0001671066972488</v>
      </c>
      <c r="CZ186" s="45">
        <f t="shared" si="142"/>
        <v>0.9999143044642389</v>
      </c>
      <c r="DA186" s="45">
        <f t="shared" si="143"/>
        <v>0.99986978978689511</v>
      </c>
      <c r="DB186" s="45">
        <f t="shared" si="144"/>
        <v>0.9999295706527076</v>
      </c>
      <c r="DC186" s="45">
        <f t="shared" si="145"/>
        <v>0.9999831724008158</v>
      </c>
      <c r="DD186" s="45">
        <f t="shared" si="146"/>
        <v>0.99894347943856165</v>
      </c>
      <c r="DE186" s="45">
        <f t="shared" si="147"/>
        <v>0.99894347943856165</v>
      </c>
      <c r="DF186" s="45">
        <f t="shared" si="148"/>
        <v>0.99881340679522423</v>
      </c>
      <c r="DG186" s="45">
        <f t="shared" si="149"/>
        <v>0.99872625457099762</v>
      </c>
      <c r="DH186" s="45">
        <f t="shared" si="150"/>
        <v>0.99994652015321039</v>
      </c>
      <c r="DI186" s="45">
        <f t="shared" si="151"/>
        <v>0.99998728858304187</v>
      </c>
      <c r="DJ186" s="45">
        <f t="shared" si="152"/>
        <v>1.000040688891864</v>
      </c>
    </row>
    <row r="187" spans="1:114" x14ac:dyDescent="0.2">
      <c r="A187" s="43">
        <v>366</v>
      </c>
      <c r="B187" s="43">
        <f t="shared" si="121"/>
        <v>639.15</v>
      </c>
      <c r="C187" s="44">
        <f t="shared" si="153"/>
        <v>1.5645779550966128</v>
      </c>
      <c r="E187" s="40">
        <f>'[4]methanogen M06-L TZVP smd redo'!I187</f>
        <v>1.0188883337458599</v>
      </c>
      <c r="F187" s="40">
        <f>'[4]methanogen M06-L TZVP smd redo'!N187</f>
        <v>0.95607355734839139</v>
      </c>
      <c r="G187" s="40">
        <f>'[4]methanogen M06-L TZVP smd redo'!S187</f>
        <v>1.2711033842081054</v>
      </c>
      <c r="H187" s="40">
        <f>'[4]methanogen M06-L TZVP smd redo'!AB187</f>
        <v>1.0434943944266362</v>
      </c>
      <c r="I187" s="40">
        <f>'[4]methanogen M06-L TZVP smd redo'!AS187</f>
        <v>1.1781592252191331</v>
      </c>
      <c r="J187" s="40">
        <f>'[4]methanogen M06-L TZVP smd redo'!BJ187</f>
        <v>1.2495569061723444</v>
      </c>
      <c r="K187" s="40">
        <f>'[4]methanogen M06-L TZVP smd redo'!EV187</f>
        <v>1.2728793347385192</v>
      </c>
      <c r="L187" s="40">
        <f>'[4]methanogen M06-L TZVP smd redo'!CL187</f>
        <v>1.2117772604545163</v>
      </c>
      <c r="M187" s="40">
        <f>'[4]methanogen M06-L TZVP smd redo'!DG187</f>
        <v>1.2230968171746959</v>
      </c>
      <c r="N187" s="40">
        <f>'[4]methanogen M06-L TZVP smd redo'!EC187</f>
        <v>1.1884424442598629</v>
      </c>
      <c r="AA187" s="40">
        <f t="shared" si="122"/>
        <v>1.3682290077492503</v>
      </c>
      <c r="AB187" s="40"/>
      <c r="AC187" s="40">
        <f>EXP('d-beta'!Y188/1000)*'[3]methanogen M06-L TZVP smd redo'!EZ187</f>
        <v>2.6032203839332508</v>
      </c>
      <c r="AD187" s="40">
        <f>'[3]methanogen M06-L TZVP smd redo'!ET187</f>
        <v>1.64785</v>
      </c>
      <c r="AE187" s="40">
        <f>'[3]methanogen M06-L TZVP smd redo'!ER187</f>
        <v>1.06149</v>
      </c>
      <c r="AF187" s="40">
        <f>'[3]methanogen M06-L TZVP smd redo'!K187</f>
        <v>1.05267</v>
      </c>
      <c r="AG187" s="40">
        <f>'[3]methanogen M06-L TZVP smd redo'!J187</f>
        <v>2.3113899999999998</v>
      </c>
      <c r="AH187" s="40">
        <f>'[3]methanogen M06-L TZVP smd redo'!O187</f>
        <v>1.04972</v>
      </c>
      <c r="AI187" s="40">
        <f>'[3]methanogen M06-L TZVP smd redo'!N187</f>
        <v>2.25536</v>
      </c>
      <c r="AJ187" s="40">
        <f>'[3]methanogen M06-L TZVP smd redo'!S187</f>
        <v>1.0508200000000001</v>
      </c>
      <c r="AK187" s="40">
        <f>'[3]methanogen M06-L TZVP smd redo'!R187</f>
        <v>2.3491200000000001</v>
      </c>
      <c r="AL187" s="40">
        <f>'[3]methanogen M06-L TZVP smd redo'!Y187</f>
        <v>1.0446899999999999</v>
      </c>
      <c r="AM187" s="40">
        <f>'[3]methanogen M06-L TZVP smd redo'!W187</f>
        <v>2.3662100000000001</v>
      </c>
      <c r="AN187" s="40">
        <f>'[3]methanogen M06-L TZVP smd redo'!V187</f>
        <v>2.3580100000000002</v>
      </c>
      <c r="AO187" s="40">
        <f>'[3]methanogen M06-L TZVP smd redo'!AK187</f>
        <v>1.04264</v>
      </c>
      <c r="AP187" s="40">
        <f>PRODUCT('[3]methanogen M06-L TZVP smd redo'!AD187:AF187)^(1/3)</f>
        <v>2.3418639649381037</v>
      </c>
      <c r="AQ187" s="40">
        <f>'[3]methanogen M06-L TZVP smd redo'!BA187</f>
        <v>1.03738</v>
      </c>
      <c r="AR187" s="40">
        <f>PRODUCT('[3]methanogen M06-L TZVP smd redo'!AT187:AV187)^(1/3)</f>
        <v>2.3176061167907593</v>
      </c>
      <c r="AS187" s="41">
        <f>'[3]methanogen M06-L TZVP smd redo'!FO187</f>
        <v>1.0400700000000001</v>
      </c>
      <c r="AT187" s="40">
        <f>'[3]methanogen M06-L TZVP smd redo'!FK187</f>
        <v>2.3141099999999999</v>
      </c>
      <c r="AU187" s="40">
        <f>'[3]methanogen M06-L TZVP smd redo'!CD187</f>
        <v>2.2897599999999998</v>
      </c>
      <c r="AV187" s="40">
        <f>'[3]methanogen M06-L TZVP smd redo'!CG187</f>
        <v>1.81762</v>
      </c>
      <c r="AW187" s="40">
        <f>'[3]methanogen M06-L TZVP smd redo'!CK187</f>
        <v>1.0416799999999999</v>
      </c>
      <c r="AX187" s="40">
        <f>PRODUCT('[3]methanogen M06-L TZVP smd redo'!CN187:CP187)^(1/3)</f>
        <v>2.3033133326114683</v>
      </c>
      <c r="AY187" s="40">
        <f>'[3]methanogen M06-L TZVP smd redo'!DH187</f>
        <v>1.04186</v>
      </c>
      <c r="AZ187" s="40">
        <f>PRODUCT('[3]methanogen M06-L TZVP smd redo'!DJ187:DL187)^(1/3)</f>
        <v>2.3116213914138095</v>
      </c>
      <c r="BA187" s="40">
        <f>'[3]methanogen M06-L TZVP smd redo'!EI187</f>
        <v>1.0439400000000001</v>
      </c>
      <c r="BB187" s="40">
        <f>PRODUCT('[3]methanogen M06-L TZVP smd redo'!EJ187:EL187)^(1/3)</f>
        <v>2.3585413410169891</v>
      </c>
      <c r="BC187" s="40"/>
      <c r="BD187" s="44">
        <f>'[4]methanogen M06-L TZVP smd redo'!H187</f>
        <v>2.4356100000000001</v>
      </c>
      <c r="BE187" s="44">
        <f>'[4]methanogen M06-L TZVP smd redo'!M187</f>
        <v>2.3697599999999999</v>
      </c>
      <c r="BF187" s="44">
        <f>'[4]methanogen M06-L TZVP smd redo'!R187</f>
        <v>2.4716399999999998</v>
      </c>
      <c r="BG187" s="44">
        <f>'[4]methanogen M06-L TZVP smd redo'!Y187</f>
        <v>2.4659599999999999</v>
      </c>
      <c r="BH187" s="44">
        <f>'[4]methanogen M06-L TZVP smd redo'!Z187</f>
        <v>2.47465</v>
      </c>
      <c r="BI187" s="44">
        <f>PRODUCT('[4]methanogen M06-L TZVP smd redo'!AL187:AN187)^(1/3)</f>
        <v>2.4445977805769394</v>
      </c>
      <c r="BJ187" s="133">
        <f>PRODUCT('[4]methanogen M06-L TZVP smd redo'!BC187:BE187)^(1/3)</f>
        <v>2.4072424659250715</v>
      </c>
      <c r="BK187" s="133">
        <f>'[4]methanogen M06-L TZVP smd redo'!ER187</f>
        <v>2.4098999999999999</v>
      </c>
      <c r="BL187" s="40">
        <f>PRODUCT('[4]methanogen M06-L TZVP smd redo'!DZ187:EB187)^(1/3)</f>
        <v>2.4651018015860369</v>
      </c>
      <c r="BM187" s="40">
        <f>PRODUCT('[4]methanogen M06-L TZVP smd redo'!CI187:CK187)^(1/3)</f>
        <v>2.4022228681962505</v>
      </c>
      <c r="BN187" s="40">
        <f>PRODUCT('[4]methanogen M06-L TZVP smd redo'!DD187:DF187)^(1/3)</f>
        <v>2.4113315519417822</v>
      </c>
      <c r="BO187" s="40"/>
      <c r="BP187" s="45">
        <f t="shared" si="123"/>
        <v>1.1345381261126808</v>
      </c>
      <c r="BQ187" s="45">
        <f t="shared" si="124"/>
        <v>1.0277876240631965</v>
      </c>
      <c r="BR187" s="45">
        <f t="shared" si="125"/>
        <v>0.95878040491333694</v>
      </c>
      <c r="BS187" s="45">
        <f t="shared" si="126"/>
        <v>0.99878366637706339</v>
      </c>
      <c r="BT187" s="45">
        <f t="shared" si="127"/>
        <v>1.0122933186235521</v>
      </c>
      <c r="BU187" s="45">
        <f t="shared" si="128"/>
        <v>1.0087385416090899</v>
      </c>
      <c r="BV187" s="45">
        <f t="shared" si="129"/>
        <v>1.0155178862040857</v>
      </c>
      <c r="BW187" s="45">
        <f t="shared" si="130"/>
        <v>0.99889724300803828</v>
      </c>
      <c r="BX187" s="45">
        <f t="shared" si="131"/>
        <v>0.97573586076010965</v>
      </c>
      <c r="BY187" s="45">
        <f t="shared" si="132"/>
        <v>0.70219863136466132</v>
      </c>
      <c r="BZ187" s="45">
        <f t="shared" si="133"/>
        <v>0.97852063574869652</v>
      </c>
      <c r="CA187" s="45">
        <f t="shared" si="134"/>
        <v>0.78242360081331175</v>
      </c>
      <c r="CB187" s="45">
        <f t="shared" si="135"/>
        <v>1.0240355246635826</v>
      </c>
      <c r="CC187" s="45">
        <f t="shared" si="136"/>
        <v>0.99622255025933837</v>
      </c>
      <c r="CD187" s="45">
        <f t="shared" si="137"/>
        <v>0.98639194189757207</v>
      </c>
      <c r="CE187" s="39"/>
      <c r="CF187" s="75">
        <f t="shared" si="154"/>
        <v>126.22563076623914</v>
      </c>
      <c r="CG187" s="75">
        <f t="shared" si="155"/>
        <v>27.408554311821465</v>
      </c>
      <c r="CH187" s="75">
        <f t="shared" si="156"/>
        <v>-42.093213725724112</v>
      </c>
      <c r="CI187" s="75">
        <f t="shared" si="157"/>
        <v>-1.2170739570675013</v>
      </c>
      <c r="CJ187" s="75">
        <f t="shared" si="158"/>
        <v>12.218369406726641</v>
      </c>
      <c r="CK187" s="75">
        <f t="shared" si="159"/>
        <v>8.7005815378445615</v>
      </c>
      <c r="CL187" s="75">
        <f t="shared" si="160"/>
        <v>15.398715082685271</v>
      </c>
      <c r="CM187" s="75">
        <f t="shared" si="161"/>
        <v>-1.1033654758344076</v>
      </c>
      <c r="CN187" s="75">
        <f t="shared" si="162"/>
        <v>-24.563363664261423</v>
      </c>
      <c r="CO187" s="75">
        <f t="shared" si="163"/>
        <v>-353.53896431740424</v>
      </c>
      <c r="CP187" s="75">
        <f t="shared" si="164"/>
        <v>-21.713403202619091</v>
      </c>
      <c r="CQ187" s="75">
        <f t="shared" si="165"/>
        <v>-245.35899607778217</v>
      </c>
      <c r="CR187" s="75">
        <f t="shared" si="166"/>
        <v>23.751218069840533</v>
      </c>
      <c r="CS187" s="75">
        <f t="shared" si="167"/>
        <v>-3.7846023219589995</v>
      </c>
      <c r="CT187" s="75">
        <f t="shared" si="168"/>
        <v>-13.701496368967485</v>
      </c>
      <c r="CU187" s="130"/>
      <c r="CV187" s="45">
        <f t="shared" si="138"/>
        <v>0.99898214874302538</v>
      </c>
      <c r="CW187" s="45">
        <f t="shared" si="139"/>
        <v>1.0000627547782137</v>
      </c>
      <c r="CX187" s="45">
        <f t="shared" si="140"/>
        <v>0.99968537010027059</v>
      </c>
      <c r="CY187" s="45">
        <f t="shared" si="141"/>
        <v>1.000181050428042</v>
      </c>
      <c r="CZ187" s="45">
        <f t="shared" si="142"/>
        <v>0.99991180032537808</v>
      </c>
      <c r="DA187" s="45">
        <f t="shared" si="143"/>
        <v>0.99986549363911759</v>
      </c>
      <c r="DB187" s="45">
        <f t="shared" si="144"/>
        <v>0.9999286914231712</v>
      </c>
      <c r="DC187" s="45">
        <f t="shared" si="145"/>
        <v>0.9999767072203315</v>
      </c>
      <c r="DD187" s="45">
        <f t="shared" si="146"/>
        <v>0.99895759335106826</v>
      </c>
      <c r="DE187" s="45">
        <f t="shared" si="147"/>
        <v>0.99895759335106826</v>
      </c>
      <c r="DF187" s="45">
        <f t="shared" si="148"/>
        <v>0.99882322720051064</v>
      </c>
      <c r="DG187" s="45">
        <f t="shared" si="149"/>
        <v>0.99872873882733715</v>
      </c>
      <c r="DH187" s="45">
        <f t="shared" si="150"/>
        <v>0.99993896180878095</v>
      </c>
      <c r="DI187" s="45">
        <f t="shared" si="151"/>
        <v>0.99998869427128045</v>
      </c>
      <c r="DJ187" s="45">
        <f t="shared" si="152"/>
        <v>1.0000448847106196</v>
      </c>
    </row>
    <row r="188" spans="1:114" x14ac:dyDescent="0.2">
      <c r="A188" s="43">
        <v>368</v>
      </c>
      <c r="B188" s="43">
        <f t="shared" si="121"/>
        <v>641.15</v>
      </c>
      <c r="C188" s="44">
        <f t="shared" si="153"/>
        <v>1.5596974187007722</v>
      </c>
      <c r="E188" s="40">
        <f>'[4]methanogen M06-L TZVP smd redo'!I188</f>
        <v>1.0001766909604193</v>
      </c>
      <c r="F188" s="40">
        <f>'[4]methanogen M06-L TZVP smd redo'!N188</f>
        <v>0.95167270749141331</v>
      </c>
      <c r="G188" s="40">
        <f>'[4]methanogen M06-L TZVP smd redo'!S188</f>
        <v>1.2533150123830161</v>
      </c>
      <c r="H188" s="40">
        <f>'[4]methanogen M06-L TZVP smd redo'!AB188</f>
        <v>1.0386614103383707</v>
      </c>
      <c r="I188" s="40">
        <f>'[4]methanogen M06-L TZVP smd redo'!AS188</f>
        <v>1.1670362667504097</v>
      </c>
      <c r="J188" s="40">
        <f>'[4]methanogen M06-L TZVP smd redo'!BJ188</f>
        <v>1.2400143033999278</v>
      </c>
      <c r="K188" s="40">
        <f>'[4]methanogen M06-L TZVP smd redo'!EV188</f>
        <v>1.2612796273394622</v>
      </c>
      <c r="L188" s="40">
        <f>'[4]methanogen M06-L TZVP smd redo'!CL188</f>
        <v>1.1969983807802453</v>
      </c>
      <c r="M188" s="40">
        <f>'[4]methanogen M06-L TZVP smd redo'!DG188</f>
        <v>1.2082779611624073</v>
      </c>
      <c r="N188" s="40">
        <f>'[4]methanogen M06-L TZVP smd redo'!EC188</f>
        <v>1.1843052983884217</v>
      </c>
      <c r="AA188" s="40">
        <f t="shared" si="122"/>
        <v>1.3588709100286287</v>
      </c>
      <c r="AB188" s="40"/>
      <c r="AC188" s="40">
        <f>EXP('d-beta'!Y189/1000)*'[3]methanogen M06-L TZVP smd redo'!EZ188</f>
        <v>2.5927101501620133</v>
      </c>
      <c r="AD188" s="40">
        <f>'[3]methanogen M06-L TZVP smd redo'!ET188</f>
        <v>1.64455</v>
      </c>
      <c r="AE188" s="40">
        <f>'[3]methanogen M06-L TZVP smd redo'!ER188</f>
        <v>1.06118</v>
      </c>
      <c r="AF188" s="40">
        <f>'[3]methanogen M06-L TZVP smd redo'!K188</f>
        <v>1.0523899999999999</v>
      </c>
      <c r="AG188" s="40">
        <f>'[3]methanogen M06-L TZVP smd redo'!J188</f>
        <v>2.3019099999999999</v>
      </c>
      <c r="AH188" s="40">
        <f>'[3]methanogen M06-L TZVP smd redo'!O188</f>
        <v>1.0494399999999999</v>
      </c>
      <c r="AI188" s="40">
        <f>'[3]methanogen M06-L TZVP smd redo'!N188</f>
        <v>2.2462900000000001</v>
      </c>
      <c r="AJ188" s="40">
        <f>'[3]methanogen M06-L TZVP smd redo'!S188</f>
        <v>1.0505500000000001</v>
      </c>
      <c r="AK188" s="40">
        <f>'[3]methanogen M06-L TZVP smd redo'!R188</f>
        <v>2.3394599999999999</v>
      </c>
      <c r="AL188" s="40">
        <f>'[3]methanogen M06-L TZVP smd redo'!Y188</f>
        <v>1.04444</v>
      </c>
      <c r="AM188" s="40">
        <f>'[3]methanogen M06-L TZVP smd redo'!W188</f>
        <v>2.3561100000000001</v>
      </c>
      <c r="AN188" s="40">
        <f>'[3]methanogen M06-L TZVP smd redo'!V188</f>
        <v>2.34795</v>
      </c>
      <c r="AO188" s="40">
        <f>'[3]methanogen M06-L TZVP smd redo'!AK188</f>
        <v>1.0424199999999999</v>
      </c>
      <c r="AP188" s="40">
        <f>PRODUCT('[3]methanogen M06-L TZVP smd redo'!AD188:AF188)^(1/3)</f>
        <v>2.3321561577607741</v>
      </c>
      <c r="AQ188" s="40">
        <f>'[3]methanogen M06-L TZVP smd redo'!BA188</f>
        <v>1.0371900000000001</v>
      </c>
      <c r="AR188" s="40">
        <f>PRODUCT('[3]methanogen M06-L TZVP smd redo'!AT188:AV188)^(1/3)</f>
        <v>2.3081761759408552</v>
      </c>
      <c r="AS188" s="41">
        <f>'[3]methanogen M06-L TZVP smd redo'!FO188</f>
        <v>1.0398799999999999</v>
      </c>
      <c r="AT188" s="40">
        <f>'[3]methanogen M06-L TZVP smd redo'!FK188</f>
        <v>2.30484</v>
      </c>
      <c r="AU188" s="40">
        <f>'[3]methanogen M06-L TZVP smd redo'!CD188</f>
        <v>2.2804000000000002</v>
      </c>
      <c r="AV188" s="40">
        <f>'[3]methanogen M06-L TZVP smd redo'!CG188</f>
        <v>1.81227</v>
      </c>
      <c r="AW188" s="40">
        <f>'[3]methanogen M06-L TZVP smd redo'!CK188</f>
        <v>1.0414699999999999</v>
      </c>
      <c r="AX188" s="40">
        <f>PRODUCT('[3]methanogen M06-L TZVP smd redo'!CN188:CP188)^(1/3)</f>
        <v>2.294021267715773</v>
      </c>
      <c r="AY188" s="40">
        <f>'[3]methanogen M06-L TZVP smd redo'!DH188</f>
        <v>1.04165</v>
      </c>
      <c r="AZ188" s="40">
        <f>PRODUCT('[3]methanogen M06-L TZVP smd redo'!DJ188:DL188)^(1/3)</f>
        <v>2.3022634958064221</v>
      </c>
      <c r="BA188" s="40">
        <f>'[3]methanogen M06-L TZVP smd redo'!EI188</f>
        <v>1.0437099999999999</v>
      </c>
      <c r="BB188" s="40">
        <f>PRODUCT('[3]methanogen M06-L TZVP smd redo'!EJ188:EL188)^(1/3)</f>
        <v>2.3486794070367494</v>
      </c>
      <c r="BC188" s="40"/>
      <c r="BD188" s="44">
        <f>'[4]methanogen M06-L TZVP smd redo'!H188</f>
        <v>2.4249299999999998</v>
      </c>
      <c r="BE188" s="44">
        <f>'[4]methanogen M06-L TZVP smd redo'!M188</f>
        <v>2.3595899999999999</v>
      </c>
      <c r="BF188" s="44">
        <f>'[4]methanogen M06-L TZVP smd redo'!R188</f>
        <v>2.4607999999999999</v>
      </c>
      <c r="BG188" s="44">
        <f>'[4]methanogen M06-L TZVP smd redo'!Y188</f>
        <v>2.4548399999999999</v>
      </c>
      <c r="BH188" s="44">
        <f>'[4]methanogen M06-L TZVP smd redo'!Z188</f>
        <v>2.4634800000000001</v>
      </c>
      <c r="BI188" s="44">
        <f>PRODUCT('[4]methanogen M06-L TZVP smd redo'!AL188:AN188)^(1/3)</f>
        <v>2.4339233877616255</v>
      </c>
      <c r="BJ188" s="133">
        <f>PRODUCT('[4]methanogen M06-L TZVP smd redo'!BC188:BE188)^(1/3)</f>
        <v>2.3969858635541077</v>
      </c>
      <c r="BK188" s="133">
        <f>'[4]methanogen M06-L TZVP smd redo'!ER188</f>
        <v>2.3997799999999998</v>
      </c>
      <c r="BL188" s="40">
        <f>PRODUCT('[4]methanogen M06-L TZVP smd redo'!DZ188:EB188)^(1/3)</f>
        <v>2.4542433190862925</v>
      </c>
      <c r="BM188" s="40">
        <f>PRODUCT('[4]methanogen M06-L TZVP smd redo'!CI188:CK188)^(1/3)</f>
        <v>2.3920141435520166</v>
      </c>
      <c r="BN188" s="40">
        <f>PRODUCT('[4]methanogen M06-L TZVP smd redo'!DD188:DF188)^(1/3)</f>
        <v>2.4010504055467425</v>
      </c>
      <c r="BO188" s="40"/>
      <c r="BP188" s="45">
        <f t="shared" si="123"/>
        <v>1.1346027131294205</v>
      </c>
      <c r="BQ188" s="45">
        <f t="shared" si="124"/>
        <v>1.0276912514462258</v>
      </c>
      <c r="BR188" s="45">
        <f t="shared" si="125"/>
        <v>0.95887109882964894</v>
      </c>
      <c r="BS188" s="45">
        <f t="shared" si="126"/>
        <v>0.99891210807475594</v>
      </c>
      <c r="BT188" s="45">
        <f t="shared" si="127"/>
        <v>1.0121436082939146</v>
      </c>
      <c r="BU188" s="45">
        <f t="shared" si="128"/>
        <v>1.0085937841525943</v>
      </c>
      <c r="BV188" s="45">
        <f t="shared" si="129"/>
        <v>1.0154099883395846</v>
      </c>
      <c r="BW188" s="45">
        <f t="shared" si="130"/>
        <v>0.99883566975060545</v>
      </c>
      <c r="BX188" s="45">
        <f t="shared" si="131"/>
        <v>0.97589831516514336</v>
      </c>
      <c r="BY188" s="45">
        <f t="shared" si="132"/>
        <v>0.70378599114402574</v>
      </c>
      <c r="BZ188" s="45">
        <f t="shared" si="133"/>
        <v>0.97856037210373525</v>
      </c>
      <c r="CA188" s="45">
        <f t="shared" si="134"/>
        <v>0.78326693334388997</v>
      </c>
      <c r="CB188" s="45">
        <f t="shared" si="135"/>
        <v>1.0238872729300483</v>
      </c>
      <c r="CC188" s="45">
        <f t="shared" si="136"/>
        <v>0.99623653798610345</v>
      </c>
      <c r="CD188" s="45">
        <f t="shared" si="137"/>
        <v>0.98649383033986338</v>
      </c>
      <c r="CE188" s="39"/>
      <c r="CF188" s="75">
        <f t="shared" si="154"/>
        <v>126.28255717260423</v>
      </c>
      <c r="CG188" s="75">
        <f t="shared" si="155"/>
        <v>27.314782862073589</v>
      </c>
      <c r="CH188" s="75">
        <f t="shared" si="156"/>
        <v>-41.998625197826733</v>
      </c>
      <c r="CI188" s="75">
        <f t="shared" si="157"/>
        <v>-1.08848410919161</v>
      </c>
      <c r="CJ188" s="75">
        <f t="shared" si="158"/>
        <v>12.070466226420221</v>
      </c>
      <c r="CK188" s="75">
        <f t="shared" si="159"/>
        <v>8.5570677945752482</v>
      </c>
      <c r="CL188" s="75">
        <f t="shared" si="160"/>
        <v>15.292460334838246</v>
      </c>
      <c r="CM188" s="75">
        <f t="shared" si="161"/>
        <v>-1.165008608466493</v>
      </c>
      <c r="CN188" s="75">
        <f t="shared" si="162"/>
        <v>-24.396883278323422</v>
      </c>
      <c r="CO188" s="75">
        <f t="shared" si="163"/>
        <v>-351.28095889061194</v>
      </c>
      <c r="CP188" s="75">
        <f t="shared" si="164"/>
        <v>-21.672795425133376</v>
      </c>
      <c r="CQ188" s="75">
        <f t="shared" si="165"/>
        <v>-244.281730048848</v>
      </c>
      <c r="CR188" s="75">
        <f t="shared" si="166"/>
        <v>23.6064355282648</v>
      </c>
      <c r="CS188" s="75">
        <f t="shared" si="167"/>
        <v>-3.7705616554802388</v>
      </c>
      <c r="CT188" s="75">
        <f t="shared" si="168"/>
        <v>-13.598207629380356</v>
      </c>
      <c r="CU188" s="130"/>
      <c r="CV188" s="45">
        <f t="shared" si="138"/>
        <v>0.99900082266292223</v>
      </c>
      <c r="CW188" s="45">
        <f t="shared" si="139"/>
        <v>1.0000484578674391</v>
      </c>
      <c r="CX188" s="45">
        <f t="shared" si="140"/>
        <v>0.99969873527471109</v>
      </c>
      <c r="CY188" s="45">
        <f t="shared" si="141"/>
        <v>1.0001703709567156</v>
      </c>
      <c r="CZ188" s="45">
        <f t="shared" si="142"/>
        <v>0.99991582155742642</v>
      </c>
      <c r="DA188" s="45">
        <f t="shared" si="143"/>
        <v>0.99987177478706213</v>
      </c>
      <c r="DB188" s="45">
        <f t="shared" si="144"/>
        <v>0.99992711234508491</v>
      </c>
      <c r="DC188" s="45">
        <f t="shared" si="145"/>
        <v>0.99997876146379339</v>
      </c>
      <c r="DD188" s="45">
        <f t="shared" si="146"/>
        <v>0.99896241628782323</v>
      </c>
      <c r="DE188" s="45">
        <f t="shared" si="147"/>
        <v>0.99896241628782323</v>
      </c>
      <c r="DF188" s="45">
        <f t="shared" si="148"/>
        <v>0.99883432411927775</v>
      </c>
      <c r="DG188" s="45">
        <f t="shared" si="149"/>
        <v>0.99874030919500945</v>
      </c>
      <c r="DH188" s="45">
        <f t="shared" si="150"/>
        <v>0.99994435998939757</v>
      </c>
      <c r="DI188" s="45">
        <f t="shared" si="151"/>
        <v>0.9999887340320387</v>
      </c>
      <c r="DJ188" s="45">
        <f t="shared" si="152"/>
        <v>1.0000411936199636</v>
      </c>
    </row>
    <row r="189" spans="1:114" x14ac:dyDescent="0.2">
      <c r="A189" s="43">
        <v>370</v>
      </c>
      <c r="B189" s="43">
        <f t="shared" si="121"/>
        <v>643.15</v>
      </c>
      <c r="C189" s="44">
        <f t="shared" si="153"/>
        <v>1.5548472362590375</v>
      </c>
      <c r="E189" s="40">
        <f>'[4]methanogen M06-L TZVP smd redo'!I189</f>
        <v>0.99369795896930846</v>
      </c>
      <c r="F189" s="40">
        <f>'[4]methanogen M06-L TZVP smd redo'!N189</f>
        <v>0.94638510668820786</v>
      </c>
      <c r="G189" s="40">
        <f>'[4]methanogen M06-L TZVP smd redo'!S189</f>
        <v>1.2527098433512407</v>
      </c>
      <c r="H189" s="40">
        <f>'[4]methanogen M06-L TZVP smd redo'!AB189</f>
        <v>1.024006372290609</v>
      </c>
      <c r="I189" s="40">
        <f>'[4]methanogen M06-L TZVP smd redo'!AS189</f>
        <v>1.1604351222394005</v>
      </c>
      <c r="J189" s="40">
        <f>'[4]methanogen M06-L TZVP smd redo'!BJ189</f>
        <v>1.2328125328917583</v>
      </c>
      <c r="K189" s="40">
        <f>'[4]methanogen M06-L TZVP smd redo'!EV189</f>
        <v>1.2507483606292169</v>
      </c>
      <c r="L189" s="40">
        <f>'[4]methanogen M06-L TZVP smd redo'!CL189</f>
        <v>1.1857061602420504</v>
      </c>
      <c r="M189" s="40">
        <f>'[4]methanogen M06-L TZVP smd redo'!DG189</f>
        <v>1.2050410488464447</v>
      </c>
      <c r="N189" s="40">
        <f>'[4]methanogen M06-L TZVP smd redo'!EC189</f>
        <v>1.1692608521092218</v>
      </c>
      <c r="AA189" s="40">
        <f t="shared" si="122"/>
        <v>1.349594907146946</v>
      </c>
      <c r="AB189" s="40"/>
      <c r="AC189" s="40">
        <f>EXP('d-beta'!Y190/1000)*'[3]methanogen M06-L TZVP smd redo'!EZ189</f>
        <v>2.5823265665487329</v>
      </c>
      <c r="AD189" s="40">
        <f>'[3]methanogen M06-L TZVP smd redo'!ET189</f>
        <v>1.6412800000000001</v>
      </c>
      <c r="AE189" s="40">
        <f>'[3]methanogen M06-L TZVP smd redo'!ER189</f>
        <v>1.06087</v>
      </c>
      <c r="AF189" s="40">
        <f>'[3]methanogen M06-L TZVP smd redo'!K189</f>
        <v>1.0521100000000001</v>
      </c>
      <c r="AG189" s="40">
        <f>'[3]methanogen M06-L TZVP smd redo'!J189</f>
        <v>2.2925200000000001</v>
      </c>
      <c r="AH189" s="40">
        <f>'[3]methanogen M06-L TZVP smd redo'!O189</f>
        <v>1.0491699999999999</v>
      </c>
      <c r="AI189" s="40">
        <f>'[3]methanogen M06-L TZVP smd redo'!N189</f>
        <v>2.2373099999999999</v>
      </c>
      <c r="AJ189" s="40">
        <f>'[3]methanogen M06-L TZVP smd redo'!S189</f>
        <v>1.05027</v>
      </c>
      <c r="AK189" s="40">
        <f>'[3]methanogen M06-L TZVP smd redo'!R189</f>
        <v>2.3299099999999999</v>
      </c>
      <c r="AL189" s="40">
        <f>'[3]methanogen M06-L TZVP smd redo'!Y189</f>
        <v>1.0442</v>
      </c>
      <c r="AM189" s="40">
        <f>'[3]methanogen M06-L TZVP smd redo'!W189</f>
        <v>2.34613</v>
      </c>
      <c r="AN189" s="40">
        <f>'[3]methanogen M06-L TZVP smd redo'!V189</f>
        <v>2.3380100000000001</v>
      </c>
      <c r="AO189" s="40">
        <f>'[3]methanogen M06-L TZVP smd redo'!AK189</f>
        <v>1.0422</v>
      </c>
      <c r="AP189" s="40">
        <f>PRODUCT('[3]methanogen M06-L TZVP smd redo'!AD189:AF189)^(1/3)</f>
        <v>2.3225549713534157</v>
      </c>
      <c r="AQ189" s="40">
        <f>'[3]methanogen M06-L TZVP smd redo'!BA189</f>
        <v>1.0369999999999999</v>
      </c>
      <c r="AR189" s="40">
        <f>PRODUCT('[3]methanogen M06-L TZVP smd redo'!AT189:AV189)^(1/3)</f>
        <v>2.2988495608801935</v>
      </c>
      <c r="AS189" s="41">
        <f>'[3]methanogen M06-L TZVP smd redo'!FO189</f>
        <v>1.03969</v>
      </c>
      <c r="AT189" s="40">
        <f>'[3]methanogen M06-L TZVP smd redo'!FK189</f>
        <v>2.2956599999999998</v>
      </c>
      <c r="AU189" s="40">
        <f>'[3]methanogen M06-L TZVP smd redo'!CD189</f>
        <v>2.2711399999999999</v>
      </c>
      <c r="AV189" s="40">
        <f>'[3]methanogen M06-L TZVP smd redo'!CG189</f>
        <v>1.80697</v>
      </c>
      <c r="AW189" s="40">
        <f>'[3]methanogen M06-L TZVP smd redo'!CK189</f>
        <v>1.0412600000000001</v>
      </c>
      <c r="AX189" s="40">
        <f>PRODUCT('[3]methanogen M06-L TZVP smd redo'!CN189:CP189)^(1/3)</f>
        <v>2.2848291405349834</v>
      </c>
      <c r="AY189" s="40">
        <f>'[3]methanogen M06-L TZVP smd redo'!DH189</f>
        <v>1.0414300000000001</v>
      </c>
      <c r="AZ189" s="40">
        <f>PRODUCT('[3]methanogen M06-L TZVP smd redo'!DJ189:DL189)^(1/3)</f>
        <v>2.2930088817088312</v>
      </c>
      <c r="BA189" s="40">
        <f>'[3]methanogen M06-L TZVP smd redo'!EI189</f>
        <v>1.04349</v>
      </c>
      <c r="BB189" s="40">
        <f>PRODUCT('[3]methanogen M06-L TZVP smd redo'!EJ189:EL189)^(1/3)</f>
        <v>2.3389341186889032</v>
      </c>
      <c r="BC189" s="40"/>
      <c r="BD189" s="44">
        <f>'[4]methanogen M06-L TZVP smd redo'!H189</f>
        <v>2.41438</v>
      </c>
      <c r="BE189" s="44">
        <f>'[4]methanogen M06-L TZVP smd redo'!M189</f>
        <v>2.3495400000000002</v>
      </c>
      <c r="BF189" s="44">
        <f>'[4]methanogen M06-L TZVP smd redo'!R189</f>
        <v>2.4500999999999999</v>
      </c>
      <c r="BG189" s="44">
        <f>'[4]methanogen M06-L TZVP smd redo'!Y189</f>
        <v>2.4438499999999999</v>
      </c>
      <c r="BH189" s="44">
        <f>'[4]methanogen M06-L TZVP smd redo'!Z189</f>
        <v>2.4524499999999998</v>
      </c>
      <c r="BI189" s="44">
        <f>PRODUCT('[4]methanogen M06-L TZVP smd redo'!AL189:AN189)^(1/3)</f>
        <v>2.4233757018647002</v>
      </c>
      <c r="BJ189" s="133">
        <f>PRODUCT('[4]methanogen M06-L TZVP smd redo'!BC189:BE189)^(1/3)</f>
        <v>2.3868459050529918</v>
      </c>
      <c r="BK189" s="133">
        <f>'[4]methanogen M06-L TZVP smd redo'!ER189</f>
        <v>2.3897599999999999</v>
      </c>
      <c r="BL189" s="40">
        <f>PRODUCT('[4]methanogen M06-L TZVP smd redo'!DZ189:EB189)^(1/3)</f>
        <v>2.4435081251114661</v>
      </c>
      <c r="BM189" s="40">
        <f>PRODUCT('[4]methanogen M06-L TZVP smd redo'!CI189:CK189)^(1/3)</f>
        <v>2.3819221058113151</v>
      </c>
      <c r="BN189" s="40">
        <f>PRODUCT('[4]methanogen M06-L TZVP smd redo'!DD189:DF189)^(1/3)</f>
        <v>2.390885887631824</v>
      </c>
      <c r="BO189" s="40"/>
      <c r="BP189" s="45">
        <f t="shared" si="123"/>
        <v>1.1346651250650495</v>
      </c>
      <c r="BQ189" s="45">
        <f t="shared" si="124"/>
        <v>1.0275968913063833</v>
      </c>
      <c r="BR189" s="45">
        <f t="shared" si="125"/>
        <v>0.9589567772743971</v>
      </c>
      <c r="BS189" s="45">
        <f t="shared" si="126"/>
        <v>0.99904177455197873</v>
      </c>
      <c r="BT189" s="45">
        <f t="shared" si="127"/>
        <v>1.0119974373403711</v>
      </c>
      <c r="BU189" s="45">
        <f t="shared" si="128"/>
        <v>1.0084486685739835</v>
      </c>
      <c r="BV189" s="45">
        <f t="shared" si="129"/>
        <v>1.0153046314110075</v>
      </c>
      <c r="BW189" s="45">
        <f t="shared" si="130"/>
        <v>0.99878059096017668</v>
      </c>
      <c r="BX189" s="45">
        <f t="shared" si="131"/>
        <v>0.97604607803261245</v>
      </c>
      <c r="BY189" s="45">
        <f t="shared" si="132"/>
        <v>0.70535718051435248</v>
      </c>
      <c r="BZ189" s="45">
        <f t="shared" si="133"/>
        <v>0.9786036833559062</v>
      </c>
      <c r="CA189" s="45">
        <f t="shared" si="134"/>
        <v>0.78410714465050879</v>
      </c>
      <c r="CB189" s="45">
        <f t="shared" si="135"/>
        <v>1.0237393708318243</v>
      </c>
      <c r="CC189" s="45">
        <f t="shared" si="136"/>
        <v>0.99625085334817565</v>
      </c>
      <c r="CD189" s="45">
        <f t="shared" si="137"/>
        <v>0.98659315837495754</v>
      </c>
      <c r="CE189" s="39"/>
      <c r="CF189" s="75">
        <f t="shared" si="154"/>
        <v>126.33756340377202</v>
      </c>
      <c r="CG189" s="75">
        <f t="shared" si="155"/>
        <v>27.222961050867738</v>
      </c>
      <c r="CH189" s="75">
        <f t="shared" si="156"/>
        <v>-41.909275735476427</v>
      </c>
      <c r="CI189" s="75">
        <f t="shared" si="157"/>
        <v>-0.95868483951641048</v>
      </c>
      <c r="CJ189" s="75">
        <f t="shared" si="158"/>
        <v>11.926038589706986</v>
      </c>
      <c r="CK189" s="75">
        <f t="shared" si="159"/>
        <v>8.4131783304095773</v>
      </c>
      <c r="CL189" s="75">
        <f t="shared" si="160"/>
        <v>15.188696932884081</v>
      </c>
      <c r="CM189" s="75">
        <f t="shared" si="161"/>
        <v>-1.2201531239833261</v>
      </c>
      <c r="CN189" s="75">
        <f t="shared" si="162"/>
        <v>-24.245482584465258</v>
      </c>
      <c r="CO189" s="75">
        <f t="shared" si="163"/>
        <v>-349.05096544063809</v>
      </c>
      <c r="CP189" s="75">
        <f t="shared" si="164"/>
        <v>-21.628536230757526</v>
      </c>
      <c r="CQ189" s="75">
        <f t="shared" si="165"/>
        <v>-243.20960387437918</v>
      </c>
      <c r="CR189" s="75">
        <f t="shared" si="166"/>
        <v>23.461973549386158</v>
      </c>
      <c r="CS189" s="75">
        <f t="shared" si="167"/>
        <v>-3.7561923178024199</v>
      </c>
      <c r="CT189" s="75">
        <f t="shared" si="168"/>
        <v>-13.497524754528737</v>
      </c>
      <c r="CU189" s="130"/>
      <c r="CV189" s="45">
        <f t="shared" si="138"/>
        <v>0.99900728849642584</v>
      </c>
      <c r="CW189" s="45">
        <f t="shared" si="139"/>
        <v>1.0000472681184378</v>
      </c>
      <c r="CX189" s="45">
        <f t="shared" si="140"/>
        <v>0.99969405851924154</v>
      </c>
      <c r="CY189" s="45">
        <f t="shared" si="141"/>
        <v>1.0001826218007224</v>
      </c>
      <c r="CZ189" s="45">
        <f t="shared" si="142"/>
        <v>0.99990956248153862</v>
      </c>
      <c r="DA189" s="45">
        <f t="shared" si="143"/>
        <v>0.99986372938326096</v>
      </c>
      <c r="DB189" s="45">
        <f t="shared" si="144"/>
        <v>0.99992771170726102</v>
      </c>
      <c r="DC189" s="45">
        <f t="shared" si="145"/>
        <v>0.99998208657744647</v>
      </c>
      <c r="DD189" s="45">
        <f t="shared" si="146"/>
        <v>0.99897704114409647</v>
      </c>
      <c r="DE189" s="45">
        <f t="shared" si="147"/>
        <v>0.99897704114409669</v>
      </c>
      <c r="DF189" s="45">
        <f t="shared" si="148"/>
        <v>0.99884090992659169</v>
      </c>
      <c r="DG189" s="45">
        <f t="shared" si="149"/>
        <v>0.99875081405664168</v>
      </c>
      <c r="DH189" s="45">
        <f t="shared" si="150"/>
        <v>0.99993652657005749</v>
      </c>
      <c r="DI189" s="45">
        <f t="shared" si="151"/>
        <v>0.99998068838268728</v>
      </c>
      <c r="DJ189" s="45">
        <f t="shared" si="152"/>
        <v>1.0000445542243204</v>
      </c>
    </row>
    <row r="190" spans="1:114" x14ac:dyDescent="0.2">
      <c r="A190" s="43">
        <v>372</v>
      </c>
      <c r="B190" s="43">
        <f t="shared" si="121"/>
        <v>645.15</v>
      </c>
      <c r="C190" s="44">
        <f t="shared" si="153"/>
        <v>1.5500271254746958</v>
      </c>
      <c r="E190" s="40">
        <f>'[4]methanogen M06-L TZVP smd redo'!I190</f>
        <v>0.99184573791899489</v>
      </c>
      <c r="F190" s="40">
        <f>'[4]methanogen M06-L TZVP smd redo'!N190</f>
        <v>0.93662786133985598</v>
      </c>
      <c r="G190" s="40">
        <f>'[4]methanogen M06-L TZVP smd redo'!S190</f>
        <v>1.2380496808219732</v>
      </c>
      <c r="H190" s="40">
        <f>'[4]methanogen M06-L TZVP smd redo'!AB190</f>
        <v>1.0175601467659057</v>
      </c>
      <c r="I190" s="40">
        <f>'[4]methanogen M06-L TZVP smd redo'!AS190</f>
        <v>1.1542014747791818</v>
      </c>
      <c r="J190" s="40">
        <f>'[4]methanogen M06-L TZVP smd redo'!BJ190</f>
        <v>1.2280249003331356</v>
      </c>
      <c r="K190" s="40">
        <f>'[4]methanogen M06-L TZVP smd redo'!EV190</f>
        <v>1.2453574454465155</v>
      </c>
      <c r="L190" s="40">
        <f>'[4]methanogen M06-L TZVP smd redo'!CL190</f>
        <v>1.1765217744106327</v>
      </c>
      <c r="M190" s="40">
        <f>'[4]methanogen M06-L TZVP smd redo'!DG190</f>
        <v>1.1942956424486617</v>
      </c>
      <c r="N190" s="40">
        <f>'[4]methanogen M06-L TZVP smd redo'!EC190</f>
        <v>1.1696666805374178</v>
      </c>
      <c r="AA190" s="40">
        <f t="shared" si="122"/>
        <v>1.3404000822542779</v>
      </c>
      <c r="AB190" s="40"/>
      <c r="AC190" s="40">
        <f>EXP('d-beta'!Y191/1000)*'[3]methanogen M06-L TZVP smd redo'!EZ190</f>
        <v>2.5720594972982211</v>
      </c>
      <c r="AD190" s="40">
        <f>'[3]methanogen M06-L TZVP smd redo'!ET190</f>
        <v>1.6380399999999999</v>
      </c>
      <c r="AE190" s="40">
        <f>'[3]methanogen M06-L TZVP smd redo'!ER190</f>
        <v>1.0605599999999999</v>
      </c>
      <c r="AF190" s="40">
        <f>'[3]methanogen M06-L TZVP smd redo'!K190</f>
        <v>1.05182</v>
      </c>
      <c r="AG190" s="40">
        <f>'[3]methanogen M06-L TZVP smd redo'!J190</f>
        <v>2.2832499999999998</v>
      </c>
      <c r="AH190" s="40">
        <f>'[3]methanogen M06-L TZVP smd redo'!O190</f>
        <v>1.0488999999999999</v>
      </c>
      <c r="AI190" s="40">
        <f>'[3]methanogen M06-L TZVP smd redo'!N190</f>
        <v>2.22844</v>
      </c>
      <c r="AJ190" s="40">
        <f>'[3]methanogen M06-L TZVP smd redo'!S190</f>
        <v>1.05</v>
      </c>
      <c r="AK190" s="40">
        <f>'[3]methanogen M06-L TZVP smd redo'!R190</f>
        <v>2.3204699999999998</v>
      </c>
      <c r="AL190" s="40">
        <f>'[3]methanogen M06-L TZVP smd redo'!Y190</f>
        <v>1.04396</v>
      </c>
      <c r="AM190" s="40">
        <f>'[3]methanogen M06-L TZVP smd redo'!W190</f>
        <v>2.3362599999999998</v>
      </c>
      <c r="AN190" s="40">
        <f>'[3]methanogen M06-L TZVP smd redo'!V190</f>
        <v>2.3281800000000001</v>
      </c>
      <c r="AO190" s="40">
        <f>'[3]methanogen M06-L TZVP smd redo'!AK190</f>
        <v>1.0419799999999999</v>
      </c>
      <c r="AP190" s="40">
        <f>PRODUCT('[3]methanogen M06-L TZVP smd redo'!AD190:AF190)^(1/3)</f>
        <v>2.3130636943059399</v>
      </c>
      <c r="AQ190" s="40">
        <f>'[3]methanogen M06-L TZVP smd redo'!BA190</f>
        <v>1.03681</v>
      </c>
      <c r="AR190" s="40">
        <f>PRODUCT('[3]methanogen M06-L TZVP smd redo'!AT190:AV190)^(1/3)</f>
        <v>2.2896262833261165</v>
      </c>
      <c r="AS190" s="41">
        <f>'[3]methanogen M06-L TZVP smd redo'!FO190</f>
        <v>1.0395000000000001</v>
      </c>
      <c r="AT190" s="40">
        <f>'[3]methanogen M06-L TZVP smd redo'!FK190</f>
        <v>2.2865799999999998</v>
      </c>
      <c r="AU190" s="40">
        <f>'[3]methanogen M06-L TZVP smd redo'!CD190</f>
        <v>2.262</v>
      </c>
      <c r="AV190" s="40">
        <f>'[3]methanogen M06-L TZVP smd redo'!CG190</f>
        <v>1.8017300000000001</v>
      </c>
      <c r="AW190" s="40">
        <f>'[3]methanogen M06-L TZVP smd redo'!CK190</f>
        <v>1.04105</v>
      </c>
      <c r="AX190" s="40">
        <f>PRODUCT('[3]methanogen M06-L TZVP smd redo'!CN190:CP190)^(1/3)</f>
        <v>2.2757370125519203</v>
      </c>
      <c r="AY190" s="40">
        <f>'[3]methanogen M06-L TZVP smd redo'!DH190</f>
        <v>1.04122</v>
      </c>
      <c r="AZ190" s="40">
        <f>PRODUCT('[3]methanogen M06-L TZVP smd redo'!DJ190:DL190)^(1/3)</f>
        <v>2.2838541788798667</v>
      </c>
      <c r="BA190" s="40">
        <f>'[3]methanogen M06-L TZVP smd redo'!EI190</f>
        <v>1.0432600000000001</v>
      </c>
      <c r="BB190" s="40">
        <f>PRODUCT('[3]methanogen M06-L TZVP smd redo'!EJ190:EL190)^(1/3)</f>
        <v>2.3292888321221343</v>
      </c>
      <c r="BC190" s="40"/>
      <c r="BD190" s="44">
        <f>'[4]methanogen M06-L TZVP smd redo'!H190</f>
        <v>2.40395</v>
      </c>
      <c r="BE190" s="44">
        <f>'[4]methanogen M06-L TZVP smd redo'!M190</f>
        <v>2.3395999999999999</v>
      </c>
      <c r="BF190" s="44">
        <f>'[4]methanogen M06-L TZVP smd redo'!R190</f>
        <v>2.4395099999999998</v>
      </c>
      <c r="BG190" s="44">
        <f>'[4]methanogen M06-L TZVP smd redo'!Y190</f>
        <v>2.4329999999999998</v>
      </c>
      <c r="BH190" s="44">
        <f>'[4]methanogen M06-L TZVP smd redo'!Z190</f>
        <v>2.4415499999999999</v>
      </c>
      <c r="BI190" s="44">
        <f>PRODUCT('[4]methanogen M06-L TZVP smd redo'!AL190:AN190)^(1/3)</f>
        <v>2.4129479254694419</v>
      </c>
      <c r="BJ190" s="133">
        <f>PRODUCT('[4]methanogen M06-L TZVP smd redo'!BC190:BE190)^(1/3)</f>
        <v>2.3768226442465656</v>
      </c>
      <c r="BK190" s="133">
        <f>'[4]methanogen M06-L TZVP smd redo'!ER190</f>
        <v>2.3798599999999999</v>
      </c>
      <c r="BL190" s="40">
        <f>PRODUCT('[4]methanogen M06-L TZVP smd redo'!DZ190:EB190)^(1/3)</f>
        <v>2.4328962200398787</v>
      </c>
      <c r="BM190" s="40">
        <f>PRODUCT('[4]methanogen M06-L TZVP smd redo'!CI190:CK190)^(1/3)</f>
        <v>2.3719433805580556</v>
      </c>
      <c r="BN190" s="40">
        <f>PRODUCT('[4]methanogen M06-L TZVP smd redo'!DD190:DF190)^(1/3)</f>
        <v>2.3808346767793265</v>
      </c>
      <c r="BO190" s="40"/>
      <c r="BP190" s="45">
        <f t="shared" si="123"/>
        <v>1.1347255227665305</v>
      </c>
      <c r="BQ190" s="45">
        <f t="shared" si="124"/>
        <v>1.0275047016584031</v>
      </c>
      <c r="BR190" s="45">
        <f t="shared" si="125"/>
        <v>0.95904505412972274</v>
      </c>
      <c r="BS190" s="45">
        <f t="shared" si="126"/>
        <v>0.99916446519628921</v>
      </c>
      <c r="BT190" s="45">
        <f t="shared" si="127"/>
        <v>1.0118535813511158</v>
      </c>
      <c r="BU190" s="45">
        <f t="shared" si="128"/>
        <v>1.0083101977953615</v>
      </c>
      <c r="BV190" s="45">
        <f t="shared" si="129"/>
        <v>1.0151989805845727</v>
      </c>
      <c r="BW190" s="45">
        <f t="shared" si="130"/>
        <v>0.99872372502860074</v>
      </c>
      <c r="BX190" s="45">
        <f t="shared" si="131"/>
        <v>0.97620221948212105</v>
      </c>
      <c r="BY190" s="45">
        <f t="shared" si="132"/>
        <v>0.70692231812577078</v>
      </c>
      <c r="BZ190" s="45">
        <f t="shared" si="133"/>
        <v>0.9786525001531392</v>
      </c>
      <c r="CA190" s="45">
        <f t="shared" si="134"/>
        <v>0.78494183746102719</v>
      </c>
      <c r="CB190" s="45">
        <f t="shared" si="135"/>
        <v>1.0235918215980679</v>
      </c>
      <c r="CC190" s="45">
        <f t="shared" si="136"/>
        <v>0.99626547096781259</v>
      </c>
      <c r="CD190" s="45">
        <f t="shared" si="137"/>
        <v>0.98669127984439708</v>
      </c>
      <c r="CE190" s="39"/>
      <c r="CF190" s="75">
        <f t="shared" si="154"/>
        <v>126.39079152609023</v>
      </c>
      <c r="CG190" s="75">
        <f t="shared" si="155"/>
        <v>27.133243201046959</v>
      </c>
      <c r="CH190" s="75">
        <f t="shared" si="156"/>
        <v>-41.817224879275365</v>
      </c>
      <c r="CI190" s="75">
        <f t="shared" si="157"/>
        <v>-0.83588405747089678</v>
      </c>
      <c r="CJ190" s="75">
        <f t="shared" si="158"/>
        <v>11.783877938385386</v>
      </c>
      <c r="CK190" s="75">
        <f t="shared" si="159"/>
        <v>8.2758582162910947</v>
      </c>
      <c r="CL190" s="75">
        <f t="shared" si="160"/>
        <v>15.084633265224534</v>
      </c>
      <c r="CM190" s="75">
        <f t="shared" si="161"/>
        <v>-1.277090103929883</v>
      </c>
      <c r="CN190" s="75">
        <f t="shared" si="162"/>
        <v>-24.085521938024634</v>
      </c>
      <c r="CO190" s="75">
        <f t="shared" si="163"/>
        <v>-346.83449447481962</v>
      </c>
      <c r="CP190" s="75">
        <f t="shared" si="164"/>
        <v>-21.578653340970853</v>
      </c>
      <c r="CQ190" s="75">
        <f t="shared" si="165"/>
        <v>-242.14565635104131</v>
      </c>
      <c r="CR190" s="75">
        <f t="shared" si="166"/>
        <v>23.31783542990906</v>
      </c>
      <c r="CS190" s="75">
        <f t="shared" si="167"/>
        <v>-3.741519795967772</v>
      </c>
      <c r="CT190" s="75">
        <f t="shared" si="168"/>
        <v>-13.398074855041401</v>
      </c>
      <c r="CU190" s="130"/>
      <c r="CV190" s="45">
        <f t="shared" si="138"/>
        <v>0.99900913704527949</v>
      </c>
      <c r="CW190" s="45">
        <f t="shared" si="139"/>
        <v>1.0000551662063728</v>
      </c>
      <c r="CX190" s="45">
        <f t="shared" si="140"/>
        <v>0.99969895089426719</v>
      </c>
      <c r="CY190" s="45">
        <f t="shared" si="141"/>
        <v>1.0001767507168648</v>
      </c>
      <c r="CZ190" s="45">
        <f t="shared" si="142"/>
        <v>0.99990701725779396</v>
      </c>
      <c r="DA190" s="45">
        <f t="shared" si="143"/>
        <v>0.99986351620178804</v>
      </c>
      <c r="DB190" s="45">
        <f t="shared" si="144"/>
        <v>0.99992626712025845</v>
      </c>
      <c r="DC190" s="45">
        <f t="shared" si="145"/>
        <v>0.99998268901325271</v>
      </c>
      <c r="DD190" s="45">
        <f t="shared" si="146"/>
        <v>0.99898347422934675</v>
      </c>
      <c r="DE190" s="45">
        <f t="shared" si="147"/>
        <v>0.99898347422934675</v>
      </c>
      <c r="DF190" s="45">
        <f t="shared" si="148"/>
        <v>0.99884712917043261</v>
      </c>
      <c r="DG190" s="45">
        <f t="shared" si="149"/>
        <v>0.99875619154067896</v>
      </c>
      <c r="DH190" s="45">
        <f t="shared" si="150"/>
        <v>0.9999417133576527</v>
      </c>
      <c r="DI190" s="45">
        <f t="shared" si="151"/>
        <v>0.99998224733389374</v>
      </c>
      <c r="DJ190" s="45">
        <f t="shared" si="152"/>
        <v>1.0000400479442733</v>
      </c>
    </row>
    <row r="191" spans="1:114" x14ac:dyDescent="0.2">
      <c r="A191" s="43">
        <v>374</v>
      </c>
      <c r="B191" s="43">
        <f t="shared" si="121"/>
        <v>647.15</v>
      </c>
      <c r="C191" s="44">
        <f t="shared" si="153"/>
        <v>1.5452368075407557</v>
      </c>
      <c r="E191" s="40">
        <f>'[4]methanogen M06-L TZVP smd redo'!I191</f>
        <v>0.97485359339755107</v>
      </c>
      <c r="F191" s="40">
        <f>'[4]methanogen M06-L TZVP smd redo'!N191</f>
        <v>0.92164425759055923</v>
      </c>
      <c r="G191" s="40">
        <f>'[4]methanogen M06-L TZVP smd redo'!S191</f>
        <v>1.2366271706707455</v>
      </c>
      <c r="H191" s="40">
        <f>'[4]methanogen M06-L TZVP smd redo'!AB191</f>
        <v>1.0112015333365587</v>
      </c>
      <c r="I191" s="40">
        <f>'[4]methanogen M06-L TZVP smd redo'!AS191</f>
        <v>1.1374095366611936</v>
      </c>
      <c r="J191" s="40">
        <f>'[4]methanogen M06-L TZVP smd redo'!BJ191</f>
        <v>1.2132148135315379</v>
      </c>
      <c r="K191" s="40">
        <f>'[4]methanogen M06-L TZVP smd redo'!EV191</f>
        <v>1.2269419465544829</v>
      </c>
      <c r="L191" s="40">
        <f>'[4]methanogen M06-L TZVP smd redo'!CL191</f>
        <v>1.1665730936509799</v>
      </c>
      <c r="M191" s="40">
        <f>'[4]methanogen M06-L TZVP smd redo'!DG191</f>
        <v>1.1842624462605755</v>
      </c>
      <c r="N191" s="40">
        <f>'[4]methanogen M06-L TZVP smd redo'!EC191</f>
        <v>1.1607321545927807</v>
      </c>
      <c r="AA191" s="40">
        <f t="shared" si="122"/>
        <v>1.3312855309199554</v>
      </c>
      <c r="AB191" s="40"/>
      <c r="AC191" s="40">
        <f>EXP('d-beta'!Y192/1000)*'[3]methanogen M06-L TZVP smd redo'!EZ191</f>
        <v>2.5619087998763739</v>
      </c>
      <c r="AD191" s="40">
        <f>'[3]methanogen M06-L TZVP smd redo'!ET191</f>
        <v>1.6348199999999999</v>
      </c>
      <c r="AE191" s="40">
        <f>'[3]methanogen M06-L TZVP smd redo'!ER191</f>
        <v>1.0602499999999999</v>
      </c>
      <c r="AF191" s="40">
        <f>'[3]methanogen M06-L TZVP smd redo'!K191</f>
        <v>1.05155</v>
      </c>
      <c r="AG191" s="40">
        <f>'[3]methanogen M06-L TZVP smd redo'!J191</f>
        <v>2.2740800000000001</v>
      </c>
      <c r="AH191" s="40">
        <f>'[3]methanogen M06-L TZVP smd redo'!O191</f>
        <v>1.04864</v>
      </c>
      <c r="AI191" s="40">
        <f>'[3]methanogen M06-L TZVP smd redo'!N191</f>
        <v>2.2196699999999998</v>
      </c>
      <c r="AJ191" s="40">
        <f>'[3]methanogen M06-L TZVP smd redo'!S191</f>
        <v>1.04972</v>
      </c>
      <c r="AK191" s="40">
        <f>'[3]methanogen M06-L TZVP smd redo'!R191</f>
        <v>2.31114</v>
      </c>
      <c r="AL191" s="40">
        <f>'[3]methanogen M06-L TZVP smd redo'!Y191</f>
        <v>1.04372</v>
      </c>
      <c r="AM191" s="40">
        <f>'[3]methanogen M06-L TZVP smd redo'!W191</f>
        <v>2.3264999999999998</v>
      </c>
      <c r="AN191" s="40">
        <f>'[3]methanogen M06-L TZVP smd redo'!V191</f>
        <v>2.31846</v>
      </c>
      <c r="AO191" s="40">
        <f>'[3]methanogen M06-L TZVP smd redo'!AK191</f>
        <v>1.0417700000000001</v>
      </c>
      <c r="AP191" s="40">
        <f>PRODUCT('[3]methanogen M06-L TZVP smd redo'!AD191:AF191)^(1/3)</f>
        <v>2.3036791119779378</v>
      </c>
      <c r="AQ191" s="40">
        <f>'[3]methanogen M06-L TZVP smd redo'!BA191</f>
        <v>1.0366299999999999</v>
      </c>
      <c r="AR191" s="40">
        <f>PRODUCT('[3]methanogen M06-L TZVP smd redo'!AT191:AV191)^(1/3)</f>
        <v>2.2805063278926596</v>
      </c>
      <c r="AS191" s="41">
        <f>'[3]methanogen M06-L TZVP smd redo'!FO191</f>
        <v>1.03932</v>
      </c>
      <c r="AT191" s="40">
        <f>'[3]methanogen M06-L TZVP smd redo'!FK191</f>
        <v>2.2776100000000001</v>
      </c>
      <c r="AU191" s="40">
        <f>'[3]methanogen M06-L TZVP smd redo'!CD191</f>
        <v>2.2529499999999998</v>
      </c>
      <c r="AV191" s="40">
        <f>'[3]methanogen M06-L TZVP smd redo'!CG191</f>
        <v>1.79654</v>
      </c>
      <c r="AW191" s="40">
        <f>'[3]methanogen M06-L TZVP smd redo'!CK191</f>
        <v>1.04084</v>
      </c>
      <c r="AX191" s="40">
        <f>PRODUCT('[3]methanogen M06-L TZVP smd redo'!CN191:CP191)^(1/3)</f>
        <v>2.2667515102948146</v>
      </c>
      <c r="AY191" s="40">
        <f>'[3]methanogen M06-L TZVP smd redo'!DH191</f>
        <v>1.04101</v>
      </c>
      <c r="AZ191" s="40">
        <f>PRODUCT('[3]methanogen M06-L TZVP smd redo'!DJ191:DL191)^(1/3)</f>
        <v>2.2747994750127001</v>
      </c>
      <c r="BA191" s="40">
        <f>'[3]methanogen M06-L TZVP smd redo'!EI191</f>
        <v>1.04304</v>
      </c>
      <c r="BB191" s="40">
        <f>PRODUCT('[3]methanogen M06-L TZVP smd redo'!EJ191:EL191)^(1/3)</f>
        <v>2.3197568342066064</v>
      </c>
      <c r="BC191" s="40"/>
      <c r="BD191" s="44">
        <f>'[4]methanogen M06-L TZVP smd redo'!H191</f>
        <v>2.39364</v>
      </c>
      <c r="BE191" s="44">
        <f>'[4]methanogen M06-L TZVP smd redo'!M191</f>
        <v>2.32978</v>
      </c>
      <c r="BF191" s="44">
        <f>'[4]methanogen M06-L TZVP smd redo'!R191</f>
        <v>2.4290500000000002</v>
      </c>
      <c r="BG191" s="44">
        <f>'[4]methanogen M06-L TZVP smd redo'!Y191</f>
        <v>2.4222700000000001</v>
      </c>
      <c r="BH191" s="44">
        <f>'[4]methanogen M06-L TZVP smd redo'!Z191</f>
        <v>2.4307799999999999</v>
      </c>
      <c r="BI191" s="44">
        <f>PRODUCT('[4]methanogen M06-L TZVP smd redo'!AL191:AN191)^(1/3)</f>
        <v>2.402633461941349</v>
      </c>
      <c r="BJ191" s="133">
        <f>PRODUCT('[4]methanogen M06-L TZVP smd redo'!BC191:BE191)^(1/3)</f>
        <v>2.3669093645776136</v>
      </c>
      <c r="BK191" s="133">
        <f>'[4]methanogen M06-L TZVP smd redo'!ER191</f>
        <v>2.3700700000000001</v>
      </c>
      <c r="BL191" s="40">
        <f>PRODUCT('[4]methanogen M06-L TZVP smd redo'!DZ191:EB191)^(1/3)</f>
        <v>2.4224076749067898</v>
      </c>
      <c r="BM191" s="40">
        <f>PRODUCT('[4]methanogen M06-L TZVP smd redo'!CI191:CK191)^(1/3)</f>
        <v>2.3620779677883439</v>
      </c>
      <c r="BN191" s="40">
        <f>PRODUCT('[4]methanogen M06-L TZVP smd redo'!DD191:DF191)^(1/3)</f>
        <v>2.3708934403568298</v>
      </c>
      <c r="BO191" s="40"/>
      <c r="BP191" s="45">
        <f t="shared" si="123"/>
        <v>1.1347837624157875</v>
      </c>
      <c r="BQ191" s="45">
        <f t="shared" si="124"/>
        <v>1.0274103134201513</v>
      </c>
      <c r="BR191" s="45">
        <f t="shared" si="125"/>
        <v>0.95913217101335901</v>
      </c>
      <c r="BS191" s="45">
        <f t="shared" si="126"/>
        <v>0.9992882942923671</v>
      </c>
      <c r="BT191" s="45">
        <f t="shared" si="127"/>
        <v>1.0117148697479259</v>
      </c>
      <c r="BU191" s="45">
        <f t="shared" si="128"/>
        <v>1.0081729229071774</v>
      </c>
      <c r="BV191" s="45">
        <f t="shared" si="129"/>
        <v>1.015093141249247</v>
      </c>
      <c r="BW191" s="45">
        <f t="shared" si="130"/>
        <v>0.99866643794386389</v>
      </c>
      <c r="BX191" s="45">
        <f t="shared" si="131"/>
        <v>0.97634313020431229</v>
      </c>
      <c r="BY191" s="45">
        <f t="shared" si="132"/>
        <v>0.70846901889549885</v>
      </c>
      <c r="BZ191" s="45">
        <f t="shared" si="133"/>
        <v>0.97869650583323198</v>
      </c>
      <c r="CA191" s="45">
        <f t="shared" si="134"/>
        <v>0.78577732311703863</v>
      </c>
      <c r="CB191" s="45">
        <f t="shared" si="135"/>
        <v>1.0234475857672227</v>
      </c>
      <c r="CC191" s="45">
        <f t="shared" si="136"/>
        <v>0.99628179300746678</v>
      </c>
      <c r="CD191" s="45">
        <f t="shared" si="137"/>
        <v>0.98678948658324561</v>
      </c>
      <c r="CE191" s="39"/>
      <c r="CF191" s="75">
        <f t="shared" si="154"/>
        <v>126.44211508722306</v>
      </c>
      <c r="CG191" s="75">
        <f t="shared" si="155"/>
        <v>27.041377369491311</v>
      </c>
      <c r="CH191" s="75">
        <f t="shared" si="156"/>
        <v>-41.726391892047431</v>
      </c>
      <c r="CI191" s="75">
        <f t="shared" si="157"/>
        <v>-0.71195909036980198</v>
      </c>
      <c r="CJ191" s="75">
        <f t="shared" si="158"/>
        <v>11.646781905551089</v>
      </c>
      <c r="CK191" s="75">
        <f t="shared" si="159"/>
        <v>8.1397054392241746</v>
      </c>
      <c r="CL191" s="75">
        <f t="shared" si="160"/>
        <v>14.980373061204252</v>
      </c>
      <c r="CM191" s="75">
        <f t="shared" si="161"/>
        <v>-1.3344520413365442</v>
      </c>
      <c r="CN191" s="75">
        <f t="shared" si="162"/>
        <v>-23.941186522246962</v>
      </c>
      <c r="CO191" s="75">
        <f t="shared" si="163"/>
        <v>-344.64894854849121</v>
      </c>
      <c r="CP191" s="75">
        <f t="shared" si="164"/>
        <v>-21.533688769026249</v>
      </c>
      <c r="CQ191" s="75">
        <f t="shared" si="165"/>
        <v>-241.08183061341046</v>
      </c>
      <c r="CR191" s="75">
        <f t="shared" si="166"/>
        <v>23.176914028430463</v>
      </c>
      <c r="CS191" s="75">
        <f t="shared" si="167"/>
        <v>-3.7251367068941574</v>
      </c>
      <c r="CT191" s="75">
        <f t="shared" si="168"/>
        <v>-13.29854843390747</v>
      </c>
      <c r="CU191" s="130"/>
      <c r="CV191" s="45">
        <f t="shared" si="138"/>
        <v>0.99902609582059154</v>
      </c>
      <c r="CW191" s="45">
        <f t="shared" si="139"/>
        <v>1.0000531603408842</v>
      </c>
      <c r="CX191" s="45">
        <f t="shared" si="140"/>
        <v>0.99968540612225676</v>
      </c>
      <c r="CY191" s="45">
        <f t="shared" si="141"/>
        <v>1.0001799324191605</v>
      </c>
      <c r="CZ191" s="45">
        <f t="shared" si="142"/>
        <v>0.99991918703285099</v>
      </c>
      <c r="DA191" s="45">
        <f t="shared" si="143"/>
        <v>0.99987393538377223</v>
      </c>
      <c r="DB191" s="45">
        <f t="shared" si="144"/>
        <v>0.99992428657977261</v>
      </c>
      <c r="DC191" s="45">
        <f t="shared" si="145"/>
        <v>0.99998628968873315</v>
      </c>
      <c r="DD191" s="45">
        <f t="shared" si="146"/>
        <v>0.99898981996226655</v>
      </c>
      <c r="DE191" s="45">
        <f t="shared" si="147"/>
        <v>0.99898981996226677</v>
      </c>
      <c r="DF191" s="45">
        <f t="shared" si="148"/>
        <v>0.99886388269399751</v>
      </c>
      <c r="DG191" s="45">
        <f t="shared" si="149"/>
        <v>0.99877456159522715</v>
      </c>
      <c r="DH191" s="45">
        <f t="shared" si="150"/>
        <v>0.99994758093664549</v>
      </c>
      <c r="DI191" s="45">
        <f t="shared" si="151"/>
        <v>0.99998233157144689</v>
      </c>
      <c r="DJ191" s="45">
        <f t="shared" si="152"/>
        <v>1.000046799679198</v>
      </c>
    </row>
    <row r="192" spans="1:114" x14ac:dyDescent="0.2">
      <c r="A192" s="43">
        <v>376</v>
      </c>
      <c r="B192" s="43">
        <f t="shared" si="121"/>
        <v>649.15</v>
      </c>
      <c r="C192" s="44">
        <f t="shared" si="153"/>
        <v>1.5404760070861896</v>
      </c>
      <c r="E192" s="40">
        <f>'[4]methanogen M06-L TZVP smd redo'!I192</f>
        <v>0.97135832129580102</v>
      </c>
      <c r="F192" s="40">
        <f>'[4]methanogen M06-L TZVP smd redo'!N192</f>
        <v>0.92082528635195615</v>
      </c>
      <c r="G192" s="40">
        <f>'[4]methanogen M06-L TZVP smd redo'!S192</f>
        <v>1.2298751454919987</v>
      </c>
      <c r="H192" s="40">
        <f>'[4]methanogen M06-L TZVP smd redo'!AB192</f>
        <v>1.004965552609427</v>
      </c>
      <c r="I192" s="40">
        <f>'[4]methanogen M06-L TZVP smd redo'!AS192</f>
        <v>1.1350476847460378</v>
      </c>
      <c r="J192" s="40">
        <f>'[4]methanogen M06-L TZVP smd redo'!BJ192</f>
        <v>1.2120127027386296</v>
      </c>
      <c r="K192" s="40">
        <f>'[4]methanogen M06-L TZVP smd redo'!EV192</f>
        <v>1.2193376498839115</v>
      </c>
      <c r="L192" s="40">
        <f>'[4]methanogen M06-L TZVP smd redo'!CL192</f>
        <v>1.1617583679128796</v>
      </c>
      <c r="M192" s="40">
        <f>'[4]methanogen M06-L TZVP smd redo'!DG192</f>
        <v>1.1778015367460704</v>
      </c>
      <c r="N192" s="40">
        <f>'[4]methanogen M06-L TZVP smd redo'!EC192</f>
        <v>1.1411856919290031</v>
      </c>
      <c r="AA192" s="40">
        <f t="shared" si="122"/>
        <v>1.3222503609363985</v>
      </c>
      <c r="AB192" s="40"/>
      <c r="AC192" s="40" t="e">
        <f>EXP('d-beta'!Y193/1000)*'[3]methanogen M06-L TZVP smd redo'!EZ192</f>
        <v>#N/A</v>
      </c>
      <c r="AD192" s="40">
        <f>'[3]methanogen M06-L TZVP smd redo'!ET192</f>
        <v>1.63164</v>
      </c>
      <c r="AE192" s="40">
        <f>'[3]methanogen M06-L TZVP smd redo'!ER192</f>
        <v>1.0599499999999999</v>
      </c>
      <c r="AF192" s="40">
        <f>'[3]methanogen M06-L TZVP smd redo'!K192</f>
        <v>1.0512699999999999</v>
      </c>
      <c r="AG192" s="40">
        <f>'[3]methanogen M06-L TZVP smd redo'!J192</f>
        <v>2.2650100000000002</v>
      </c>
      <c r="AH192" s="40">
        <f>'[3]methanogen M06-L TZVP smd redo'!O192</f>
        <v>1.04837</v>
      </c>
      <c r="AI192" s="40">
        <f>'[3]methanogen M06-L TZVP smd redo'!N192</f>
        <v>2.2109899999999998</v>
      </c>
      <c r="AJ192" s="40">
        <f>'[3]methanogen M06-L TZVP smd redo'!S192</f>
        <v>1.04945</v>
      </c>
      <c r="AK192" s="40">
        <f>'[3]methanogen M06-L TZVP smd redo'!R192</f>
        <v>2.3018999999999998</v>
      </c>
      <c r="AL192" s="40">
        <f>'[3]methanogen M06-L TZVP smd redo'!Y192</f>
        <v>1.04348</v>
      </c>
      <c r="AM192" s="40">
        <f>'[3]methanogen M06-L TZVP smd redo'!W192</f>
        <v>2.3168500000000001</v>
      </c>
      <c r="AN192" s="40">
        <f>'[3]methanogen M06-L TZVP smd redo'!V192</f>
        <v>2.3088500000000001</v>
      </c>
      <c r="AO192" s="40">
        <f>'[3]methanogen M06-L TZVP smd redo'!AK192</f>
        <v>1.04155</v>
      </c>
      <c r="AP192" s="40">
        <f>PRODUCT('[3]methanogen M06-L TZVP smd redo'!AD192:AF192)^(1/3)</f>
        <v>2.2943944493153703</v>
      </c>
      <c r="AQ192" s="40">
        <f>'[3]methanogen M06-L TZVP smd redo'!BA192</f>
        <v>1.03644</v>
      </c>
      <c r="AR192" s="40">
        <f>PRODUCT('[3]methanogen M06-L TZVP smd redo'!AT192:AV192)^(1/3)</f>
        <v>2.2714863881009171</v>
      </c>
      <c r="AS192" s="41">
        <f>'[3]methanogen M06-L TZVP smd redo'!FO192</f>
        <v>1.0391300000000001</v>
      </c>
      <c r="AT192" s="40">
        <f>'[3]methanogen M06-L TZVP smd redo'!FK192</f>
        <v>2.2687300000000001</v>
      </c>
      <c r="AU192" s="40">
        <f>'[3]methanogen M06-L TZVP smd redo'!CD192</f>
        <v>2.2440000000000002</v>
      </c>
      <c r="AV192" s="40">
        <f>'[3]methanogen M06-L TZVP smd redo'!CG192</f>
        <v>1.7914000000000001</v>
      </c>
      <c r="AW192" s="40">
        <f>'[3]methanogen M06-L TZVP smd redo'!CK192</f>
        <v>1.0406299999999999</v>
      </c>
      <c r="AX192" s="40">
        <f>PRODUCT('[3]methanogen M06-L TZVP smd redo'!CN192:CP192)^(1/3)</f>
        <v>2.2578593204689184</v>
      </c>
      <c r="AY192" s="40">
        <f>'[3]methanogen M06-L TZVP smd redo'!DH192</f>
        <v>1.0407999999999999</v>
      </c>
      <c r="AZ192" s="40">
        <f>PRODUCT('[3]methanogen M06-L TZVP smd redo'!DJ192:DL192)^(1/3)</f>
        <v>2.2658447079128194</v>
      </c>
      <c r="BA192" s="40">
        <f>'[3]methanogen M06-L TZVP smd redo'!EI192</f>
        <v>1.0428299999999999</v>
      </c>
      <c r="BB192" s="40">
        <f>PRODUCT('[3]methanogen M06-L TZVP smd redo'!EJ192:EL192)^(1/3)</f>
        <v>2.3103314816902332</v>
      </c>
      <c r="BC192" s="40"/>
      <c r="BD192" s="44">
        <f>'[4]methanogen M06-L TZVP smd redo'!H192</f>
        <v>2.3834499999999998</v>
      </c>
      <c r="BE192" s="44">
        <f>'[4]methanogen M06-L TZVP smd redo'!M192</f>
        <v>2.3200699999999999</v>
      </c>
      <c r="BF192" s="44">
        <f>'[4]methanogen M06-L TZVP smd redo'!R192</f>
        <v>2.4186999999999999</v>
      </c>
      <c r="BG192" s="44">
        <f>'[4]methanogen M06-L TZVP smd redo'!Y192</f>
        <v>2.4116599999999999</v>
      </c>
      <c r="BH192" s="44">
        <f>'[4]methanogen M06-L TZVP smd redo'!Z192</f>
        <v>2.4201299999999999</v>
      </c>
      <c r="BI192" s="44">
        <f>PRODUCT('[4]methanogen M06-L TZVP smd redo'!AL192:AN192)^(1/3)</f>
        <v>2.3924389922593341</v>
      </c>
      <c r="BJ192" s="133">
        <f>PRODUCT('[4]methanogen M06-L TZVP smd redo'!BC192:BE192)^(1/3)</f>
        <v>2.3571127443235809</v>
      </c>
      <c r="BK192" s="133">
        <f>'[4]methanogen M06-L TZVP smd redo'!ER192</f>
        <v>2.3603800000000001</v>
      </c>
      <c r="BL192" s="40">
        <f>PRODUCT('[4]methanogen M06-L TZVP smd redo'!DZ192:EB192)^(1/3)</f>
        <v>2.4120324183145265</v>
      </c>
      <c r="BM192" s="40">
        <f>PRODUCT('[4]methanogen M06-L TZVP smd redo'!CI192:CK192)^(1/3)</f>
        <v>2.3523258076418441</v>
      </c>
      <c r="BN192" s="40">
        <f>PRODUCT('[4]methanogen M06-L TZVP smd redo'!DD192:DF192)^(1/3)</f>
        <v>2.3610687709621332</v>
      </c>
      <c r="BO192" s="40"/>
      <c r="BP192" s="45" t="e">
        <f t="shared" si="123"/>
        <v>#N/A</v>
      </c>
      <c r="BQ192" s="45">
        <f t="shared" si="124"/>
        <v>1.027318141262979</v>
      </c>
      <c r="BR192" s="45">
        <f t="shared" si="125"/>
        <v>0.95922189605986685</v>
      </c>
      <c r="BS192" s="45">
        <f t="shared" si="126"/>
        <v>0.99940912265043613</v>
      </c>
      <c r="BT192" s="45">
        <f t="shared" si="127"/>
        <v>1.0115743840617291</v>
      </c>
      <c r="BU192" s="45">
        <f t="shared" si="128"/>
        <v>1.0080340639000012</v>
      </c>
      <c r="BV192" s="45">
        <f t="shared" si="129"/>
        <v>1.0149870845256876</v>
      </c>
      <c r="BW192" s="45">
        <f t="shared" si="130"/>
        <v>0.99861579250950305</v>
      </c>
      <c r="BX192" s="45">
        <f t="shared" si="131"/>
        <v>0.97649162817312563</v>
      </c>
      <c r="BY192" s="45">
        <f t="shared" si="132"/>
        <v>0.71001907316951807</v>
      </c>
      <c r="BZ192" s="45">
        <f t="shared" si="133"/>
        <v>0.97873723324861273</v>
      </c>
      <c r="CA192" s="45">
        <f t="shared" si="134"/>
        <v>0.78660157093349381</v>
      </c>
      <c r="CB192" s="45">
        <f t="shared" si="135"/>
        <v>1.0232995532874716</v>
      </c>
      <c r="CC192" s="45">
        <f t="shared" si="136"/>
        <v>0.99629703148514126</v>
      </c>
      <c r="CD192" s="45">
        <f t="shared" si="137"/>
        <v>0.98688776541483469</v>
      </c>
      <c r="CE192" s="39"/>
      <c r="CF192" s="75" t="e">
        <f t="shared" si="154"/>
        <v>#N/A</v>
      </c>
      <c r="CG192" s="75">
        <f t="shared" si="155"/>
        <v>26.951660251860488</v>
      </c>
      <c r="CH192" s="75">
        <f t="shared" si="156"/>
        <v>-41.632848110830693</v>
      </c>
      <c r="CI192" s="75">
        <f t="shared" si="157"/>
        <v>-0.59105198638099621</v>
      </c>
      <c r="CJ192" s="75">
        <f t="shared" si="158"/>
        <v>11.507913292318364</v>
      </c>
      <c r="CK192" s="75">
        <f t="shared" si="159"/>
        <v>8.0019626297761306</v>
      </c>
      <c r="CL192" s="75">
        <f t="shared" si="160"/>
        <v>14.87588780755833</v>
      </c>
      <c r="CM192" s="75">
        <f t="shared" si="161"/>
        <v>-1.3851663906653313</v>
      </c>
      <c r="CN192" s="75">
        <f t="shared" si="162"/>
        <v>-23.789102001564888</v>
      </c>
      <c r="CO192" s="75">
        <f t="shared" si="163"/>
        <v>-342.46344568855699</v>
      </c>
      <c r="CP192" s="75">
        <f t="shared" si="164"/>
        <v>-21.492075697203212</v>
      </c>
      <c r="CQ192" s="75">
        <f t="shared" si="165"/>
        <v>-240.03342186781825</v>
      </c>
      <c r="CR192" s="75">
        <f t="shared" si="166"/>
        <v>23.03226256935708</v>
      </c>
      <c r="CS192" s="75">
        <f t="shared" si="167"/>
        <v>-3.7098414749189192</v>
      </c>
      <c r="CT192" s="75">
        <f t="shared" si="168"/>
        <v>-13.198958866696502</v>
      </c>
      <c r="CU192" s="130"/>
      <c r="CV192" s="45" t="e">
        <f t="shared" si="138"/>
        <v>#N/A</v>
      </c>
      <c r="CW192" s="45">
        <f t="shared" si="139"/>
        <v>1.0000504865456561</v>
      </c>
      <c r="CX192" s="45">
        <f t="shared" si="140"/>
        <v>0.99969132976670794</v>
      </c>
      <c r="CY192" s="45">
        <f t="shared" si="141"/>
        <v>1.0001776630669221</v>
      </c>
      <c r="CZ192" s="45">
        <f t="shared" si="142"/>
        <v>0.99991707161547583</v>
      </c>
      <c r="DA192" s="45">
        <f t="shared" si="143"/>
        <v>0.99987006534988676</v>
      </c>
      <c r="DB192" s="45">
        <f t="shared" si="144"/>
        <v>0.99992312815166395</v>
      </c>
      <c r="DC192" s="45">
        <f t="shared" si="145"/>
        <v>0.99999268397356122</v>
      </c>
      <c r="DD192" s="45">
        <f t="shared" si="146"/>
        <v>0.99899604338920078</v>
      </c>
      <c r="DE192" s="45">
        <f t="shared" si="147"/>
        <v>0.99899604338920078</v>
      </c>
      <c r="DF192" s="45">
        <f t="shared" si="148"/>
        <v>0.99886623918783846</v>
      </c>
      <c r="DG192" s="45">
        <f t="shared" si="149"/>
        <v>0.99878214732373616</v>
      </c>
      <c r="DH192" s="45">
        <f t="shared" si="150"/>
        <v>0.99992925872850968</v>
      </c>
      <c r="DI192" s="45">
        <f t="shared" si="151"/>
        <v>0.99998397570460662</v>
      </c>
      <c r="DJ192" s="45">
        <f t="shared" si="152"/>
        <v>1.0000427053793579</v>
      </c>
    </row>
    <row r="193" spans="1:114" x14ac:dyDescent="0.2">
      <c r="A193" s="43">
        <v>378</v>
      </c>
      <c r="B193" s="43">
        <f t="shared" si="121"/>
        <v>651.15</v>
      </c>
      <c r="C193" s="44">
        <f t="shared" si="153"/>
        <v>1.5357444521231667</v>
      </c>
      <c r="E193" s="40">
        <f>'[4]methanogen M06-L TZVP smd redo'!I193</f>
        <v>0.96240643006062498</v>
      </c>
      <c r="F193" s="40">
        <f>'[4]methanogen M06-L TZVP smd redo'!N193</f>
        <v>0.91062384766793514</v>
      </c>
      <c r="G193" s="40">
        <f>'[4]methanogen M06-L TZVP smd redo'!S193</f>
        <v>1.2132951110588319</v>
      </c>
      <c r="H193" s="40">
        <f>'[4]methanogen M06-L TZVP smd redo'!AB193</f>
        <v>1.0030566057177559</v>
      </c>
      <c r="I193" s="40">
        <f>'[4]methanogen M06-L TZVP smd redo'!AS193</f>
        <v>1.1249852884818168</v>
      </c>
      <c r="J193" s="40">
        <f>'[4]methanogen M06-L TZVP smd redo'!BJ193</f>
        <v>1.1995072391455253</v>
      </c>
      <c r="K193" s="40">
        <f>'[4]methanogen M06-L TZVP smd redo'!EV193</f>
        <v>1.2075722623428042</v>
      </c>
      <c r="L193" s="40">
        <f>'[4]methanogen M06-L TZVP smd redo'!CL193</f>
        <v>1.1564702231756652</v>
      </c>
      <c r="M193" s="40">
        <f>'[4]methanogen M06-L TZVP smd redo'!DG193</f>
        <v>1.1610560274715187</v>
      </c>
      <c r="N193" s="40">
        <f>'[4]methanogen M06-L TZVP smd redo'!EC193</f>
        <v>1.1359329185500755</v>
      </c>
      <c r="AA193" s="40">
        <f t="shared" si="122"/>
        <v>1.3132936921264544</v>
      </c>
      <c r="AB193" s="40"/>
      <c r="AC193" s="40" t="e">
        <f>EXP('d-beta'!Y194/1000)*'[3]methanogen M06-L TZVP smd redo'!EZ193</f>
        <v>#N/A</v>
      </c>
      <c r="AD193" s="40">
        <f>'[3]methanogen M06-L TZVP smd redo'!ET193</f>
        <v>1.6284700000000001</v>
      </c>
      <c r="AE193" s="40">
        <f>'[3]methanogen M06-L TZVP smd redo'!ER193</f>
        <v>1.0596399999999999</v>
      </c>
      <c r="AF193" s="40">
        <f>'[3]methanogen M06-L TZVP smd redo'!K193</f>
        <v>1.0509999999999999</v>
      </c>
      <c r="AG193" s="40">
        <f>'[3]methanogen M06-L TZVP smd redo'!J193</f>
        <v>2.25604</v>
      </c>
      <c r="AH193" s="40">
        <f>'[3]methanogen M06-L TZVP smd redo'!O193</f>
        <v>1.0481100000000001</v>
      </c>
      <c r="AI193" s="40">
        <f>'[3]methanogen M06-L TZVP smd redo'!N193</f>
        <v>2.20241</v>
      </c>
      <c r="AJ193" s="40">
        <f>'[3]methanogen M06-L TZVP smd redo'!S193</f>
        <v>1.0491900000000001</v>
      </c>
      <c r="AK193" s="40">
        <f>'[3]methanogen M06-L TZVP smd redo'!R193</f>
        <v>2.29277</v>
      </c>
      <c r="AL193" s="40">
        <f>'[3]methanogen M06-L TZVP smd redo'!Y193</f>
        <v>1.0432399999999999</v>
      </c>
      <c r="AM193" s="40">
        <f>'[3]methanogen M06-L TZVP smd redo'!W193</f>
        <v>2.3073100000000002</v>
      </c>
      <c r="AN193" s="40">
        <f>'[3]methanogen M06-L TZVP smd redo'!V193</f>
        <v>2.29935</v>
      </c>
      <c r="AO193" s="40">
        <f>'[3]methanogen M06-L TZVP smd redo'!AK193</f>
        <v>1.0413399999999999</v>
      </c>
      <c r="AP193" s="40">
        <f>PRODUCT('[3]methanogen M06-L TZVP smd redo'!AD193:AF193)^(1/3)</f>
        <v>2.2852164811201425</v>
      </c>
      <c r="AQ193" s="40">
        <f>'[3]methanogen M06-L TZVP smd redo'!BA193</f>
        <v>1.03626</v>
      </c>
      <c r="AR193" s="40">
        <f>PRODUCT('[3]methanogen M06-L TZVP smd redo'!AT193:AV193)^(1/3)</f>
        <v>2.2625664332177302</v>
      </c>
      <c r="AS193" s="41">
        <f>'[3]methanogen M06-L TZVP smd redo'!FO193</f>
        <v>1.03895</v>
      </c>
      <c r="AT193" s="40">
        <f>'[3]methanogen M06-L TZVP smd redo'!FK193</f>
        <v>2.2599399999999998</v>
      </c>
      <c r="AU193" s="40">
        <f>'[3]methanogen M06-L TZVP smd redo'!CD193</f>
        <v>2.23515</v>
      </c>
      <c r="AV193" s="40">
        <f>'[3]methanogen M06-L TZVP smd redo'!CG193</f>
        <v>1.7863100000000001</v>
      </c>
      <c r="AW193" s="40">
        <f>'[3]methanogen M06-L TZVP smd redo'!CK193</f>
        <v>1.0404199999999999</v>
      </c>
      <c r="AX193" s="40">
        <f>PRODUCT('[3]methanogen M06-L TZVP smd redo'!CN193:CP193)^(1/3)</f>
        <v>2.2490637565890794</v>
      </c>
      <c r="AY193" s="40">
        <f>'[3]methanogen M06-L TZVP smd redo'!DH193</f>
        <v>1.0406</v>
      </c>
      <c r="AZ193" s="40">
        <f>PRODUCT('[3]methanogen M06-L TZVP smd redo'!DJ193:DL193)^(1/3)</f>
        <v>2.2569932858928046</v>
      </c>
      <c r="BA193" s="40">
        <f>'[3]methanogen M06-L TZVP smd redo'!EI193</f>
        <v>1.04261</v>
      </c>
      <c r="BB193" s="40">
        <f>PRODUCT('[3]methanogen M06-L TZVP smd redo'!EJ193:EL193)^(1/3)</f>
        <v>2.3010061310314214</v>
      </c>
      <c r="BC193" s="40"/>
      <c r="BD193" s="44">
        <f>'[4]methanogen M06-L TZVP smd redo'!H193</f>
        <v>2.37338</v>
      </c>
      <c r="BE193" s="44">
        <f>'[4]methanogen M06-L TZVP smd redo'!M193</f>
        <v>2.31047</v>
      </c>
      <c r="BF193" s="44">
        <f>'[4]methanogen M06-L TZVP smd redo'!R193</f>
        <v>2.4084699999999999</v>
      </c>
      <c r="BG193" s="44">
        <f>'[4]methanogen M06-L TZVP smd redo'!Y193</f>
        <v>2.4011800000000001</v>
      </c>
      <c r="BH193" s="44">
        <f>'[4]methanogen M06-L TZVP smd redo'!Z193</f>
        <v>2.4096000000000002</v>
      </c>
      <c r="BI193" s="44">
        <f>PRODUCT('[4]methanogen M06-L TZVP smd redo'!AL193:AN193)^(1/3)</f>
        <v>2.3823644436875915</v>
      </c>
      <c r="BJ193" s="133">
        <f>PRODUCT('[4]methanogen M06-L TZVP smd redo'!BC193:BE193)^(1/3)</f>
        <v>2.347419465266114</v>
      </c>
      <c r="BK193" s="133">
        <f>'[4]methanogen M06-L TZVP smd redo'!ER193</f>
        <v>2.3508</v>
      </c>
      <c r="BL193" s="40">
        <f>PRODUCT('[4]methanogen M06-L TZVP smd redo'!DZ193:EB193)^(1/3)</f>
        <v>2.4017771644173678</v>
      </c>
      <c r="BM193" s="40">
        <f>PRODUCT('[4]methanogen M06-L TZVP smd redo'!CI193:CK193)^(1/3)</f>
        <v>2.3426770203151204</v>
      </c>
      <c r="BN193" s="40">
        <f>PRODUCT('[4]methanogen M06-L TZVP smd redo'!DD193:DF193)^(1/3)</f>
        <v>2.3513541010823382</v>
      </c>
      <c r="BO193" s="40"/>
      <c r="BP193" s="45" t="e">
        <f t="shared" si="123"/>
        <v>#N/A</v>
      </c>
      <c r="BQ193" s="45">
        <f t="shared" si="124"/>
        <v>1.0272282262916204</v>
      </c>
      <c r="BR193" s="45">
        <f t="shared" si="125"/>
        <v>0.9593102675142311</v>
      </c>
      <c r="BS193" s="45">
        <f t="shared" si="126"/>
        <v>0.99953104249667979</v>
      </c>
      <c r="BT193" s="45">
        <f t="shared" si="127"/>
        <v>1.0114321536256021</v>
      </c>
      <c r="BU193" s="45">
        <f t="shared" si="128"/>
        <v>1.0078978497023254</v>
      </c>
      <c r="BV193" s="45">
        <f t="shared" si="129"/>
        <v>1.0148865505030291</v>
      </c>
      <c r="BW193" s="45">
        <f t="shared" si="130"/>
        <v>0.99856196412545262</v>
      </c>
      <c r="BX193" s="45">
        <f t="shared" si="131"/>
        <v>0.97664357878209884</v>
      </c>
      <c r="BY193" s="45">
        <f t="shared" si="132"/>
        <v>0.71155616792576992</v>
      </c>
      <c r="BZ193" s="45">
        <f t="shared" si="133"/>
        <v>0.97877463382163266</v>
      </c>
      <c r="CA193" s="45">
        <f t="shared" si="134"/>
        <v>0.78742623813169976</v>
      </c>
      <c r="CB193" s="45">
        <f t="shared" si="135"/>
        <v>1.0231563638095211</v>
      </c>
      <c r="CC193" s="45">
        <f t="shared" si="136"/>
        <v>0.99630975157539059</v>
      </c>
      <c r="CD193" s="45">
        <f t="shared" si="137"/>
        <v>0.98698337582756512</v>
      </c>
      <c r="CE193" s="39"/>
      <c r="CF193" s="75" t="e">
        <f t="shared" si="154"/>
        <v>#N/A</v>
      </c>
      <c r="CG193" s="75">
        <f t="shared" si="155"/>
        <v>26.864132442475384</v>
      </c>
      <c r="CH193" s="75">
        <f t="shared" si="156"/>
        <v>-41.540724083822347</v>
      </c>
      <c r="CI193" s="75">
        <f t="shared" si="157"/>
        <v>-0.46906749828015648</v>
      </c>
      <c r="CJ193" s="75">
        <f t="shared" si="158"/>
        <v>11.367300364271303</v>
      </c>
      <c r="CK193" s="75">
        <f t="shared" si="159"/>
        <v>7.8668249329482389</v>
      </c>
      <c r="CL193" s="75">
        <f t="shared" si="160"/>
        <v>14.776833343274591</v>
      </c>
      <c r="CM193" s="75">
        <f t="shared" si="161"/>
        <v>-1.4390708404667008</v>
      </c>
      <c r="CN193" s="75">
        <f t="shared" si="162"/>
        <v>-23.633505390804224</v>
      </c>
      <c r="CO193" s="75">
        <f t="shared" si="163"/>
        <v>-340.30092159438738</v>
      </c>
      <c r="CP193" s="75">
        <f t="shared" si="164"/>
        <v>-21.453863338286116</v>
      </c>
      <c r="CQ193" s="75">
        <f t="shared" si="165"/>
        <v>-238.98557853377818</v>
      </c>
      <c r="CR193" s="75">
        <f t="shared" si="166"/>
        <v>22.892323588030532</v>
      </c>
      <c r="CS193" s="75">
        <f t="shared" si="167"/>
        <v>-3.6970741890121985</v>
      </c>
      <c r="CT193" s="75">
        <f t="shared" si="168"/>
        <v>-13.102082823668663</v>
      </c>
      <c r="CU193" s="130"/>
      <c r="CV193" s="45" t="e">
        <f t="shared" si="138"/>
        <v>#N/A</v>
      </c>
      <c r="CW193" s="45">
        <f t="shared" si="139"/>
        <v>1.0000517354708394</v>
      </c>
      <c r="CX193" s="45">
        <f t="shared" si="140"/>
        <v>0.99969769552115517</v>
      </c>
      <c r="CY193" s="45">
        <f t="shared" si="141"/>
        <v>1.0001654135423885</v>
      </c>
      <c r="CZ193" s="45">
        <f t="shared" si="142"/>
        <v>0.99992280981287829</v>
      </c>
      <c r="DA193" s="45">
        <f t="shared" si="143"/>
        <v>0.99987820833107199</v>
      </c>
      <c r="DB193" s="45">
        <f t="shared" si="144"/>
        <v>0.999925567331861</v>
      </c>
      <c r="DC193" s="45">
        <f t="shared" si="145"/>
        <v>0.9999919447041542</v>
      </c>
      <c r="DD193" s="45">
        <f t="shared" si="146"/>
        <v>0.99899794850864998</v>
      </c>
      <c r="DE193" s="45">
        <f t="shared" si="147"/>
        <v>0.99899794850864998</v>
      </c>
      <c r="DF193" s="45">
        <f t="shared" si="148"/>
        <v>0.99887627888124519</v>
      </c>
      <c r="DG193" s="45">
        <f t="shared" si="149"/>
        <v>0.99879388420963056</v>
      </c>
      <c r="DH193" s="45">
        <f t="shared" si="150"/>
        <v>0.99993650184590022</v>
      </c>
      <c r="DI193" s="45">
        <f t="shared" si="151"/>
        <v>0.99999541951390503</v>
      </c>
      <c r="DJ193" s="45">
        <f t="shared" si="152"/>
        <v>1.0000360302055387</v>
      </c>
    </row>
    <row r="194" spans="1:114" x14ac:dyDescent="0.2">
      <c r="A194" s="43">
        <v>380</v>
      </c>
      <c r="B194" s="43">
        <f t="shared" si="121"/>
        <v>653.15</v>
      </c>
      <c r="C194" s="44">
        <f t="shared" si="153"/>
        <v>1.5310418739952538</v>
      </c>
      <c r="E194" s="40">
        <f>'[4]methanogen M06-L TZVP smd redo'!I194</f>
        <v>0.96289562558027342</v>
      </c>
      <c r="F194" s="40">
        <f>'[4]methanogen M06-L TZVP smd redo'!N194</f>
        <v>0.90083467570356568</v>
      </c>
      <c r="G194" s="40">
        <f>'[4]methanogen M06-L TZVP smd redo'!S194</f>
        <v>1.2103890364327796</v>
      </c>
      <c r="H194" s="40">
        <f>'[4]methanogen M06-L TZVP smd redo'!AB194</f>
        <v>0.99178095840191105</v>
      </c>
      <c r="I194" s="40">
        <f>'[4]methanogen M06-L TZVP smd redo'!AS194</f>
        <v>1.1156810537957806</v>
      </c>
      <c r="J194" s="40">
        <f>'[4]methanogen M06-L TZVP smd redo'!BJ194</f>
        <v>1.1911645169313534</v>
      </c>
      <c r="K194" s="40">
        <f>'[4]methanogen M06-L TZVP smd redo'!EV194</f>
        <v>1.2065596769601505</v>
      </c>
      <c r="L194" s="40">
        <f>'[4]methanogen M06-L TZVP smd redo'!CL194</f>
        <v>1.1424744347654503</v>
      </c>
      <c r="M194" s="40">
        <f>'[4]methanogen M06-L TZVP smd redo'!DG194</f>
        <v>1.1578274891117513</v>
      </c>
      <c r="N194" s="40">
        <f>'[4]methanogen M06-L TZVP smd redo'!EC194</f>
        <v>1.1326230953609961</v>
      </c>
      <c r="AA194" s="40">
        <f t="shared" si="122"/>
        <v>1.3044146561541519</v>
      </c>
      <c r="AB194" s="40"/>
      <c r="AC194" s="40" t="e">
        <f>EXP('d-beta'!Y195/1000)*'[3]methanogen M06-L TZVP smd redo'!EZ194</f>
        <v>#N/A</v>
      </c>
      <c r="AD194" s="40">
        <f>'[3]methanogen M06-L TZVP smd redo'!ET194</f>
        <v>1.62534</v>
      </c>
      <c r="AE194" s="40">
        <f>'[3]methanogen M06-L TZVP smd redo'!ER194</f>
        <v>1.05935</v>
      </c>
      <c r="AF194" s="40">
        <f>'[3]methanogen M06-L TZVP smd redo'!K194</f>
        <v>1.0507200000000001</v>
      </c>
      <c r="AG194" s="40">
        <f>'[3]methanogen M06-L TZVP smd redo'!J194</f>
        <v>2.2471700000000001</v>
      </c>
      <c r="AH194" s="40">
        <f>'[3]methanogen M06-L TZVP smd redo'!O194</f>
        <v>1.0478499999999999</v>
      </c>
      <c r="AI194" s="40">
        <f>'[3]methanogen M06-L TZVP smd redo'!N194</f>
        <v>2.1939199999999999</v>
      </c>
      <c r="AJ194" s="40">
        <f>'[3]methanogen M06-L TZVP smd redo'!S194</f>
        <v>1.0489200000000001</v>
      </c>
      <c r="AK194" s="40">
        <f>'[3]methanogen M06-L TZVP smd redo'!R194</f>
        <v>2.2837399999999999</v>
      </c>
      <c r="AL194" s="40">
        <f>'[3]methanogen M06-L TZVP smd redo'!Y194</f>
        <v>1.04301</v>
      </c>
      <c r="AM194" s="40">
        <f>'[3]methanogen M06-L TZVP smd redo'!W194</f>
        <v>2.2978800000000001</v>
      </c>
      <c r="AN194" s="40">
        <f>'[3]methanogen M06-L TZVP smd redo'!V194</f>
        <v>2.2899600000000002</v>
      </c>
      <c r="AO194" s="40">
        <f>'[3]methanogen M06-L TZVP smd redo'!AK194</f>
        <v>1.0411300000000001</v>
      </c>
      <c r="AP194" s="40">
        <f>PRODUCT('[3]methanogen M06-L TZVP smd redo'!AD194:AF194)^(1/3)</f>
        <v>2.2761384332027417</v>
      </c>
      <c r="AQ194" s="40">
        <f>'[3]methanogen M06-L TZVP smd redo'!BA194</f>
        <v>1.0360799999999999</v>
      </c>
      <c r="AR194" s="40">
        <f>PRODUCT('[3]methanogen M06-L TZVP smd redo'!AT194:AV194)^(1/3)</f>
        <v>2.2537398194494296</v>
      </c>
      <c r="AS194" s="41">
        <f>'[3]methanogen M06-L TZVP smd redo'!FO194</f>
        <v>1.0387599999999999</v>
      </c>
      <c r="AT194" s="40">
        <f>'[3]methanogen M06-L TZVP smd redo'!FK194</f>
        <v>2.2512500000000002</v>
      </c>
      <c r="AU194" s="40">
        <f>'[3]methanogen M06-L TZVP smd redo'!CD194</f>
        <v>2.2263999999999999</v>
      </c>
      <c r="AV194" s="40">
        <f>'[3]methanogen M06-L TZVP smd redo'!CG194</f>
        <v>1.7812699999999999</v>
      </c>
      <c r="AW194" s="40">
        <f>'[3]methanogen M06-L TZVP smd redo'!CK194</f>
        <v>1.0402199999999999</v>
      </c>
      <c r="AX194" s="40">
        <f>PRODUCT('[3]methanogen M06-L TZVP smd redo'!CN194:CP194)^(1/3)</f>
        <v>2.2403648787085895</v>
      </c>
      <c r="AY194" s="40">
        <f>'[3]methanogen M06-L TZVP smd redo'!DH194</f>
        <v>1.0403899999999999</v>
      </c>
      <c r="AZ194" s="40">
        <f>PRODUCT('[3]methanogen M06-L TZVP smd redo'!DJ194:DL194)^(1/3)</f>
        <v>2.2482317766089759</v>
      </c>
      <c r="BA194" s="40">
        <f>'[3]methanogen M06-L TZVP smd redo'!EI194</f>
        <v>1.0423899999999999</v>
      </c>
      <c r="BB194" s="40">
        <f>PRODUCT('[3]methanogen M06-L TZVP smd redo'!EJ194:EL194)^(1/3)</f>
        <v>2.291784069070502</v>
      </c>
      <c r="BC194" s="40"/>
      <c r="BD194" s="44">
        <f>'[4]methanogen M06-L TZVP smd redo'!H194</f>
        <v>2.3634200000000001</v>
      </c>
      <c r="BE194" s="44">
        <f>'[4]methanogen M06-L TZVP smd redo'!M194</f>
        <v>2.30097</v>
      </c>
      <c r="BF194" s="44">
        <f>'[4]methanogen M06-L TZVP smd redo'!R194</f>
        <v>2.3983599999999998</v>
      </c>
      <c r="BG194" s="44">
        <f>'[4]methanogen M06-L TZVP smd redo'!Y194</f>
        <v>2.3908200000000002</v>
      </c>
      <c r="BH194" s="44">
        <f>'[4]methanogen M06-L TZVP smd redo'!Z194</f>
        <v>2.3992</v>
      </c>
      <c r="BI194" s="44">
        <f>PRODUCT('[4]methanogen M06-L TZVP smd redo'!AL194:AN194)^(1/3)</f>
        <v>2.372399898839455</v>
      </c>
      <c r="BJ194" s="133">
        <f>PRODUCT('[4]methanogen M06-L TZVP smd redo'!BC194:BE194)^(1/3)</f>
        <v>2.3378361865010002</v>
      </c>
      <c r="BK194" s="133">
        <f>'[4]methanogen M06-L TZVP smd redo'!ER194</f>
        <v>2.3413300000000001</v>
      </c>
      <c r="BL194" s="40">
        <f>PRODUCT('[4]methanogen M06-L TZVP smd redo'!DZ194:EB194)^(1/3)</f>
        <v>2.391638556216142</v>
      </c>
      <c r="BM194" s="40">
        <f>PRODUCT('[4]methanogen M06-L TZVP smd redo'!CI194:CK194)^(1/3)</f>
        <v>2.3331348592157704</v>
      </c>
      <c r="BN194" s="40">
        <f>PRODUCT('[4]methanogen M06-L TZVP smd redo'!DD194:DF194)^(1/3)</f>
        <v>2.3417460603963547</v>
      </c>
      <c r="BO194" s="40"/>
      <c r="BP194" s="45" t="e">
        <f t="shared" si="123"/>
        <v>#N/A</v>
      </c>
      <c r="BQ194" s="45">
        <f t="shared" si="124"/>
        <v>1.0271407276061835</v>
      </c>
      <c r="BR194" s="45">
        <f t="shared" si="125"/>
        <v>0.95939308527493794</v>
      </c>
      <c r="BS194" s="45">
        <f t="shared" si="126"/>
        <v>0.99964988329443139</v>
      </c>
      <c r="BT194" s="45">
        <f t="shared" si="127"/>
        <v>1.0112966204279705</v>
      </c>
      <c r="BU194" s="45">
        <f t="shared" si="128"/>
        <v>1.0077643322989331</v>
      </c>
      <c r="BV194" s="45">
        <f t="shared" si="129"/>
        <v>1.0147844885531461</v>
      </c>
      <c r="BW194" s="45">
        <f t="shared" si="130"/>
        <v>0.99850776545852149</v>
      </c>
      <c r="BX194" s="45">
        <f t="shared" si="131"/>
        <v>0.9767843200240921</v>
      </c>
      <c r="BY194" s="45">
        <f t="shared" si="132"/>
        <v>0.71308238713077521</v>
      </c>
      <c r="BZ194" s="45">
        <f t="shared" si="133"/>
        <v>0.97882210547048454</v>
      </c>
      <c r="CA194" s="45">
        <f t="shared" si="134"/>
        <v>0.78824352893440897</v>
      </c>
      <c r="CB194" s="45">
        <f t="shared" si="135"/>
        <v>1.0230137466541942</v>
      </c>
      <c r="CC194" s="45">
        <f t="shared" si="136"/>
        <v>0.9963227433895514</v>
      </c>
      <c r="CD194" s="45">
        <f t="shared" si="137"/>
        <v>0.98707897498305586</v>
      </c>
      <c r="CE194" s="39"/>
      <c r="CF194" s="75" t="e">
        <f t="shared" si="154"/>
        <v>#N/A</v>
      </c>
      <c r="CG194" s="75">
        <f t="shared" si="155"/>
        <v>26.778949413084497</v>
      </c>
      <c r="CH194" s="75">
        <f t="shared" si="156"/>
        <v>-41.454397283342338</v>
      </c>
      <c r="CI194" s="75">
        <f t="shared" si="157"/>
        <v>-0.35017801073209953</v>
      </c>
      <c r="CJ194" s="75">
        <f t="shared" si="158"/>
        <v>11.233290110822619</v>
      </c>
      <c r="CK194" s="75">
        <f t="shared" si="159"/>
        <v>7.7343449918352825</v>
      </c>
      <c r="CL194" s="75">
        <f t="shared" si="160"/>
        <v>14.676263400653218</v>
      </c>
      <c r="CM194" s="75">
        <f t="shared" si="161"/>
        <v>-1.4933490323010175</v>
      </c>
      <c r="CN194" s="75">
        <f t="shared" si="162"/>
        <v>-23.489408705871242</v>
      </c>
      <c r="CO194" s="75">
        <f t="shared" si="163"/>
        <v>-338.15831527018827</v>
      </c>
      <c r="CP194" s="75">
        <f t="shared" si="164"/>
        <v>-21.40536341191379</v>
      </c>
      <c r="CQ194" s="75">
        <f t="shared" si="165"/>
        <v>-237.9481899983281</v>
      </c>
      <c r="CR194" s="75">
        <f t="shared" si="166"/>
        <v>22.752924468838479</v>
      </c>
      <c r="CS194" s="75">
        <f t="shared" si="167"/>
        <v>-3.6840343392718933</v>
      </c>
      <c r="CT194" s="75">
        <f t="shared" si="168"/>
        <v>-13.00522756929819</v>
      </c>
      <c r="CU194" s="130"/>
      <c r="CV194" s="45" t="e">
        <f t="shared" si="138"/>
        <v>#N/A</v>
      </c>
      <c r="CW194" s="45">
        <f t="shared" si="139"/>
        <v>1.0000620050935385</v>
      </c>
      <c r="CX194" s="45">
        <f t="shared" si="140"/>
        <v>0.99969081986751318</v>
      </c>
      <c r="CY194" s="45">
        <f t="shared" si="141"/>
        <v>1.0001720458940333</v>
      </c>
      <c r="CZ194" s="45">
        <f t="shared" si="142"/>
        <v>0.99992256986399464</v>
      </c>
      <c r="DA194" s="45">
        <f t="shared" si="143"/>
        <v>0.99987623798354319</v>
      </c>
      <c r="DB194" s="45">
        <f t="shared" si="144"/>
        <v>0.99992460634311309</v>
      </c>
      <c r="DC194" s="45">
        <f t="shared" si="145"/>
        <v>0.99998462339276573</v>
      </c>
      <c r="DD194" s="45">
        <f t="shared" si="146"/>
        <v>0.9990092016964891</v>
      </c>
      <c r="DE194" s="45">
        <f t="shared" si="147"/>
        <v>0.9990092016964891</v>
      </c>
      <c r="DF194" s="45">
        <f t="shared" si="148"/>
        <v>0.99888556230322822</v>
      </c>
      <c r="DG194" s="45">
        <f t="shared" si="149"/>
        <v>0.99879489435491797</v>
      </c>
      <c r="DH194" s="45">
        <f t="shared" si="150"/>
        <v>0.99994152822792959</v>
      </c>
      <c r="DI194" s="45">
        <f t="shared" si="151"/>
        <v>0.99998466470128411</v>
      </c>
      <c r="DJ194" s="45">
        <f t="shared" si="152"/>
        <v>1.0000420994657397</v>
      </c>
    </row>
    <row r="195" spans="1:114" x14ac:dyDescent="0.2">
      <c r="A195" s="43">
        <v>382</v>
      </c>
      <c r="B195" s="43">
        <f t="shared" si="121"/>
        <v>655.15</v>
      </c>
      <c r="C195" s="44">
        <f t="shared" si="153"/>
        <v>1.5263680073265664</v>
      </c>
      <c r="E195" s="40">
        <f>'[4]methanogen M06-L TZVP smd redo'!I195</f>
        <v>0.95828198202729808</v>
      </c>
      <c r="F195" s="40">
        <f>'[4]methanogen M06-L TZVP smd redo'!N195</f>
        <v>0.89565059437335393</v>
      </c>
      <c r="G195" s="40">
        <f>'[4]methanogen M06-L TZVP smd redo'!S195</f>
        <v>1.1979638227084255</v>
      </c>
      <c r="H195" s="40">
        <f>'[4]methanogen M06-L TZVP smd redo'!AB195</f>
        <v>0.98095241920459486</v>
      </c>
      <c r="I195" s="40">
        <f>'[4]methanogen M06-L TZVP smd redo'!AS195</f>
        <v>1.1071599559875356</v>
      </c>
      <c r="J195" s="40">
        <f>'[4]methanogen M06-L TZVP smd redo'!BJ195</f>
        <v>1.1812271018081244</v>
      </c>
      <c r="K195" s="40">
        <f>'[4]methanogen M06-L TZVP smd redo'!EV195</f>
        <v>1.1972338985883901</v>
      </c>
      <c r="L195" s="40">
        <f>'[4]methanogen M06-L TZVP smd redo'!CL195</f>
        <v>1.140536194641717</v>
      </c>
      <c r="M195" s="40">
        <f>'[4]methanogen M06-L TZVP smd redo'!DG195</f>
        <v>1.1474103915460887</v>
      </c>
      <c r="N195" s="40">
        <f>'[4]methanogen M06-L TZVP smd redo'!EC195</f>
        <v>1.117348632699855</v>
      </c>
      <c r="AA195" s="40">
        <f t="shared" si="122"/>
        <v>1.2956123963388295</v>
      </c>
      <c r="AB195" s="40"/>
      <c r="AC195" s="40" t="e">
        <f>EXP('d-beta'!Y196/1000)*'[3]methanogen M06-L TZVP smd redo'!EZ195</f>
        <v>#N/A</v>
      </c>
      <c r="AD195" s="40">
        <f>'[3]methanogen M06-L TZVP smd redo'!ET195</f>
        <v>1.62222</v>
      </c>
      <c r="AE195" s="40">
        <f>'[3]methanogen M06-L TZVP smd redo'!ER195</f>
        <v>1.05905</v>
      </c>
      <c r="AF195" s="40">
        <f>'[3]methanogen M06-L TZVP smd redo'!K195</f>
        <v>1.0504500000000001</v>
      </c>
      <c r="AG195" s="40">
        <f>'[3]methanogen M06-L TZVP smd redo'!J195</f>
        <v>2.2383899999999999</v>
      </c>
      <c r="AH195" s="40">
        <f>'[3]methanogen M06-L TZVP smd redo'!O195</f>
        <v>1.04759</v>
      </c>
      <c r="AI195" s="40">
        <f>'[3]methanogen M06-L TZVP smd redo'!N195</f>
        <v>2.18553</v>
      </c>
      <c r="AJ195" s="40">
        <f>'[3]methanogen M06-L TZVP smd redo'!S195</f>
        <v>1.0486599999999999</v>
      </c>
      <c r="AK195" s="40">
        <f>'[3]methanogen M06-L TZVP smd redo'!R195</f>
        <v>2.27481</v>
      </c>
      <c r="AL195" s="40">
        <f>'[3]methanogen M06-L TZVP smd redo'!Y195</f>
        <v>1.04278</v>
      </c>
      <c r="AM195" s="40">
        <f>'[3]methanogen M06-L TZVP smd redo'!W195</f>
        <v>2.2885599999999999</v>
      </c>
      <c r="AN195" s="40">
        <f>'[3]methanogen M06-L TZVP smd redo'!V195</f>
        <v>2.2806700000000002</v>
      </c>
      <c r="AO195" s="40">
        <f>'[3]methanogen M06-L TZVP smd redo'!AK195</f>
        <v>1.0409200000000001</v>
      </c>
      <c r="AP195" s="40">
        <f>PRODUCT('[3]methanogen M06-L TZVP smd redo'!AD195:AF195)^(1/3)</f>
        <v>2.2671570787414796</v>
      </c>
      <c r="AQ195" s="40">
        <f>'[3]methanogen M06-L TZVP smd redo'!BA195</f>
        <v>1.0359</v>
      </c>
      <c r="AR195" s="40">
        <f>PRODUCT('[3]methanogen M06-L TZVP smd redo'!AT195:AV195)^(1/3)</f>
        <v>2.2450132023093143</v>
      </c>
      <c r="AS195" s="41">
        <f>'[3]methanogen M06-L TZVP smd redo'!FO195</f>
        <v>1.0385800000000001</v>
      </c>
      <c r="AT195" s="40">
        <f>'[3]methanogen M06-L TZVP smd redo'!FK195</f>
        <v>2.2426499999999998</v>
      </c>
      <c r="AU195" s="40">
        <f>'[3]methanogen M06-L TZVP smd redo'!CD195</f>
        <v>2.2177500000000001</v>
      </c>
      <c r="AV195" s="40">
        <f>'[3]methanogen M06-L TZVP smd redo'!CG195</f>
        <v>1.7762800000000001</v>
      </c>
      <c r="AW195" s="40">
        <f>'[3]methanogen M06-L TZVP smd redo'!CK195</f>
        <v>1.0400100000000001</v>
      </c>
      <c r="AX195" s="40">
        <f>PRODUCT('[3]methanogen M06-L TZVP smd redo'!CN195:CP195)^(1/3)</f>
        <v>2.2317626272004718</v>
      </c>
      <c r="AY195" s="40">
        <f>'[3]methanogen M06-L TZVP smd redo'!DH195</f>
        <v>1.0401899999999999</v>
      </c>
      <c r="AZ195" s="40">
        <f>PRODUCT('[3]methanogen M06-L TZVP smd redo'!DJ195:DL195)^(1/3)</f>
        <v>2.2395636358484405</v>
      </c>
      <c r="BA195" s="40">
        <f>'[3]methanogen M06-L TZVP smd redo'!EI195</f>
        <v>1.0421800000000001</v>
      </c>
      <c r="BB195" s="40">
        <f>PRODUCT('[3]methanogen M06-L TZVP smd redo'!EJ195:EL195)^(1/3)</f>
        <v>2.2826720095006734</v>
      </c>
      <c r="BC195" s="40"/>
      <c r="BD195" s="44">
        <f>'[4]methanogen M06-L TZVP smd redo'!H195</f>
        <v>2.3535699999999999</v>
      </c>
      <c r="BE195" s="44">
        <f>'[4]methanogen M06-L TZVP smd redo'!M195</f>
        <v>2.2915899999999998</v>
      </c>
      <c r="BF195" s="44">
        <f>'[4]methanogen M06-L TZVP smd redo'!R195</f>
        <v>2.38836</v>
      </c>
      <c r="BG195" s="44">
        <f>'[4]methanogen M06-L TZVP smd redo'!Y195</f>
        <v>2.3805700000000001</v>
      </c>
      <c r="BH195" s="44">
        <f>'[4]methanogen M06-L TZVP smd redo'!Z195</f>
        <v>2.3889100000000001</v>
      </c>
      <c r="BI195" s="44">
        <f>PRODUCT('[4]methanogen M06-L TZVP smd redo'!AL195:AN195)^(1/3)</f>
        <v>2.3625419654534472</v>
      </c>
      <c r="BJ195" s="133">
        <f>PRODUCT('[4]methanogen M06-L TZVP smd redo'!BC195:BE195)^(1/3)</f>
        <v>2.3283562488594449</v>
      </c>
      <c r="BK195" s="133">
        <f>'[4]methanogen M06-L TZVP smd redo'!ER195</f>
        <v>2.33196</v>
      </c>
      <c r="BL195" s="40">
        <f>PRODUCT('[4]methanogen M06-L TZVP smd redo'!DZ195:EB195)^(1/3)</f>
        <v>2.3816132371062571</v>
      </c>
      <c r="BM195" s="40">
        <f>PRODUCT('[4]methanogen M06-L TZVP smd redo'!CI195:CK195)^(1/3)</f>
        <v>2.3237026976651611</v>
      </c>
      <c r="BN195" s="40">
        <f>PRODUCT('[4]methanogen M06-L TZVP smd redo'!DD195:DF195)^(1/3)</f>
        <v>2.3322446731477542</v>
      </c>
      <c r="BO195" s="40"/>
      <c r="BP195" s="45" t="e">
        <f t="shared" si="123"/>
        <v>#N/A</v>
      </c>
      <c r="BQ195" s="45">
        <f t="shared" si="124"/>
        <v>1.0270467230176428</v>
      </c>
      <c r="BR195" s="45">
        <f t="shared" si="125"/>
        <v>0.9594826575558123</v>
      </c>
      <c r="BS195" s="45">
        <f t="shared" si="126"/>
        <v>0.99976976947645579</v>
      </c>
      <c r="BT195" s="45">
        <f t="shared" si="127"/>
        <v>1.0111608745715939</v>
      </c>
      <c r="BU195" s="45">
        <f t="shared" si="128"/>
        <v>1.0076307785470777</v>
      </c>
      <c r="BV195" s="45">
        <f t="shared" si="129"/>
        <v>1.014682339358828</v>
      </c>
      <c r="BW195" s="45">
        <f t="shared" si="130"/>
        <v>0.99845462566229481</v>
      </c>
      <c r="BX195" s="45">
        <f t="shared" si="131"/>
        <v>0.97693649630130597</v>
      </c>
      <c r="BY195" s="45">
        <f t="shared" si="132"/>
        <v>0.71460079947239519</v>
      </c>
      <c r="BZ195" s="45">
        <f t="shared" si="133"/>
        <v>0.97887164707194252</v>
      </c>
      <c r="CA195" s="45">
        <f t="shared" si="134"/>
        <v>0.78905660989039272</v>
      </c>
      <c r="CB195" s="45">
        <f t="shared" si="135"/>
        <v>1.0228732129255995</v>
      </c>
      <c r="CC195" s="45">
        <f t="shared" si="136"/>
        <v>0.99633744453103879</v>
      </c>
      <c r="CD195" s="45">
        <f t="shared" si="137"/>
        <v>0.98717597708370108</v>
      </c>
      <c r="CE195" s="39"/>
      <c r="CF195" s="75" t="e">
        <f t="shared" si="154"/>
        <v>#N/A</v>
      </c>
      <c r="CG195" s="75">
        <f t="shared" si="155"/>
        <v>26.68742457334529</v>
      </c>
      <c r="CH195" s="75">
        <f t="shared" si="156"/>
        <v>-41.361038157537472</v>
      </c>
      <c r="CI195" s="75">
        <f t="shared" si="157"/>
        <v>-0.23025703065976777</v>
      </c>
      <c r="CJ195" s="75">
        <f t="shared" si="158"/>
        <v>11.099051584756062</v>
      </c>
      <c r="CK195" s="75">
        <f t="shared" si="159"/>
        <v>7.6018114242661436</v>
      </c>
      <c r="CL195" s="75">
        <f t="shared" si="160"/>
        <v>14.575597360687031</v>
      </c>
      <c r="CM195" s="75">
        <f t="shared" si="161"/>
        <v>-1.5465696602662675</v>
      </c>
      <c r="CN195" s="75">
        <f t="shared" si="162"/>
        <v>-23.333627719918677</v>
      </c>
      <c r="CO195" s="75">
        <f t="shared" si="163"/>
        <v>-336.0312146243586</v>
      </c>
      <c r="CP195" s="75">
        <f t="shared" si="164"/>
        <v>-21.354751204152262</v>
      </c>
      <c r="CQ195" s="75">
        <f t="shared" si="165"/>
        <v>-236.91721179958236</v>
      </c>
      <c r="CR195" s="75">
        <f t="shared" si="166"/>
        <v>22.615542754606739</v>
      </c>
      <c r="CS195" s="75">
        <f t="shared" si="167"/>
        <v>-3.6692790472489305</v>
      </c>
      <c r="CT195" s="75">
        <f t="shared" si="168"/>
        <v>-12.906960523674993</v>
      </c>
      <c r="CU195" s="130"/>
      <c r="CV195" s="45" t="e">
        <f t="shared" si="138"/>
        <v>#N/A</v>
      </c>
      <c r="CW195" s="45">
        <f t="shared" si="139"/>
        <v>1.0000625753420116</v>
      </c>
      <c r="CX195" s="45">
        <f t="shared" si="140"/>
        <v>0.99969804849863964</v>
      </c>
      <c r="CY195" s="45">
        <f t="shared" si="141"/>
        <v>1.0001730894220129</v>
      </c>
      <c r="CZ195" s="45">
        <f t="shared" si="142"/>
        <v>0.99991762827916086</v>
      </c>
      <c r="DA195" s="45">
        <f t="shared" si="143"/>
        <v>0.99987393204061348</v>
      </c>
      <c r="DB195" s="45">
        <f t="shared" si="144"/>
        <v>0.99992602024107557</v>
      </c>
      <c r="DC195" s="45">
        <f t="shared" si="145"/>
        <v>0.99998401234418322</v>
      </c>
      <c r="DD195" s="45">
        <f t="shared" si="146"/>
        <v>0.9990200089054303</v>
      </c>
      <c r="DE195" s="45">
        <f t="shared" si="147"/>
        <v>0.9990200089054303</v>
      </c>
      <c r="DF195" s="45">
        <f t="shared" si="148"/>
        <v>0.99889406449152118</v>
      </c>
      <c r="DG195" s="45">
        <f t="shared" si="149"/>
        <v>0.99880419775639362</v>
      </c>
      <c r="DH195" s="45">
        <f t="shared" si="150"/>
        <v>0.99993619689684665</v>
      </c>
      <c r="DI195" s="45">
        <f t="shared" si="151"/>
        <v>0.99999313368158083</v>
      </c>
      <c r="DJ195" s="45">
        <f t="shared" si="152"/>
        <v>1.0000402059211726</v>
      </c>
    </row>
    <row r="196" spans="1:114" x14ac:dyDescent="0.2">
      <c r="A196" s="43">
        <v>384</v>
      </c>
      <c r="B196" s="43">
        <f t="shared" ref="B196:B259" si="169">A196+273.15</f>
        <v>657.15</v>
      </c>
      <c r="C196" s="44">
        <f t="shared" si="153"/>
        <v>1.5217225899718483</v>
      </c>
      <c r="E196" s="40">
        <f>'[4]methanogen M06-L TZVP smd redo'!I196</f>
        <v>0.93966746748663788</v>
      </c>
      <c r="F196" s="40">
        <f>'[4]methanogen M06-L TZVP smd redo'!N196</f>
        <v>0.89098953564237249</v>
      </c>
      <c r="G196" s="40">
        <f>'[4]methanogen M06-L TZVP smd redo'!S196</f>
        <v>1.1855971759437978</v>
      </c>
      <c r="H196" s="40">
        <f>'[4]methanogen M06-L TZVP smd redo'!AB196</f>
        <v>0.9746461985604693</v>
      </c>
      <c r="I196" s="40">
        <f>'[4]methanogen M06-L TZVP smd redo'!AS196</f>
        <v>1.1022836033240946</v>
      </c>
      <c r="J196" s="40">
        <f>'[4]methanogen M06-L TZVP smd redo'!BJ196</f>
        <v>1.1741123205764037</v>
      </c>
      <c r="K196" s="40">
        <f>'[4]methanogen M06-L TZVP smd redo'!EV196</f>
        <v>1.1847885672420233</v>
      </c>
      <c r="L196" s="40">
        <f>'[4]methanogen M06-L TZVP smd redo'!CL196</f>
        <v>1.1300941311576107</v>
      </c>
      <c r="M196" s="40">
        <f>'[4]methanogen M06-L TZVP smd redo'!DG196</f>
        <v>1.1350914760630548</v>
      </c>
      <c r="N196" s="40">
        <f>'[4]methanogen M06-L TZVP smd redo'!EC196</f>
        <v>1.1084897093294188</v>
      </c>
      <c r="AA196" s="40">
        <f t="shared" ref="AA196:AA259" si="170">0.00255*C196^4 - 0.11639*C196^3 + 1.01364*C196^2 - 0.43627*C196</f>
        <v>1.2868860674725517</v>
      </c>
      <c r="AB196" s="40"/>
      <c r="AC196" s="40" t="e">
        <f>EXP('d-beta'!Y197/1000)*'[3]methanogen M06-L TZVP smd redo'!EZ196</f>
        <v>#N/A</v>
      </c>
      <c r="AD196" s="40">
        <f>'[3]methanogen M06-L TZVP smd redo'!ET196</f>
        <v>1.61914</v>
      </c>
      <c r="AE196" s="40">
        <f>'[3]methanogen M06-L TZVP smd redo'!ER196</f>
        <v>1.0587500000000001</v>
      </c>
      <c r="AF196" s="40">
        <f>'[3]methanogen M06-L TZVP smd redo'!K196</f>
        <v>1.05019</v>
      </c>
      <c r="AG196" s="40">
        <f>'[3]methanogen M06-L TZVP smd redo'!J196</f>
        <v>2.2297199999999999</v>
      </c>
      <c r="AH196" s="40">
        <f>'[3]methanogen M06-L TZVP smd redo'!O196</f>
        <v>1.0473300000000001</v>
      </c>
      <c r="AI196" s="40">
        <f>'[3]methanogen M06-L TZVP smd redo'!N196</f>
        <v>2.1772300000000002</v>
      </c>
      <c r="AJ196" s="40">
        <f>'[3]methanogen M06-L TZVP smd redo'!S196</f>
        <v>1.0484</v>
      </c>
      <c r="AK196" s="40">
        <f>'[3]methanogen M06-L TZVP smd redo'!R196</f>
        <v>2.2659799999999999</v>
      </c>
      <c r="AL196" s="40">
        <f>'[3]methanogen M06-L TZVP smd redo'!Y196</f>
        <v>1.0425500000000001</v>
      </c>
      <c r="AM196" s="40">
        <f>'[3]methanogen M06-L TZVP smd redo'!W196</f>
        <v>2.2793399999999999</v>
      </c>
      <c r="AN196" s="40">
        <f>'[3]methanogen M06-L TZVP smd redo'!V196</f>
        <v>2.27149</v>
      </c>
      <c r="AO196" s="40">
        <f>'[3]methanogen M06-L TZVP smd redo'!AK196</f>
        <v>1.04071</v>
      </c>
      <c r="AP196" s="40">
        <f>PRODUCT('[3]methanogen M06-L TZVP smd redo'!AD196:AF196)^(1/3)</f>
        <v>2.2582756451826058</v>
      </c>
      <c r="AQ196" s="40">
        <f>'[3]methanogen M06-L TZVP smd redo'!BA196</f>
        <v>1.03572</v>
      </c>
      <c r="AR196" s="40">
        <f>PRODUCT('[3]methanogen M06-L TZVP smd redo'!AT196:AV196)^(1/3)</f>
        <v>2.2363799262377539</v>
      </c>
      <c r="AS196" s="41">
        <f>'[3]methanogen M06-L TZVP smd redo'!FO196</f>
        <v>1.0384</v>
      </c>
      <c r="AT196" s="40">
        <f>'[3]methanogen M06-L TZVP smd redo'!FK196</f>
        <v>2.2341500000000001</v>
      </c>
      <c r="AU196" s="40">
        <f>'[3]methanogen M06-L TZVP smd redo'!CD196</f>
        <v>2.20919</v>
      </c>
      <c r="AV196" s="40">
        <f>'[3]methanogen M06-L TZVP smd redo'!CG196</f>
        <v>1.7713399999999999</v>
      </c>
      <c r="AW196" s="40">
        <f>'[3]methanogen M06-L TZVP smd redo'!CK196</f>
        <v>1.0398099999999999</v>
      </c>
      <c r="AX196" s="40">
        <f>PRODUCT('[3]methanogen M06-L TZVP smd redo'!CN196:CP196)^(1/3)</f>
        <v>2.2232503748294294</v>
      </c>
      <c r="AY196" s="40">
        <f>'[3]methanogen M06-L TZVP smd redo'!DH196</f>
        <v>1.03999</v>
      </c>
      <c r="AZ196" s="40">
        <f>PRODUCT('[3]methanogen M06-L TZVP smd redo'!DJ196:DL196)^(1/3)</f>
        <v>2.2309954092686124</v>
      </c>
      <c r="BA196" s="40">
        <f>'[3]methanogen M06-L TZVP smd redo'!EI196</f>
        <v>1.0419700000000001</v>
      </c>
      <c r="BB196" s="40">
        <f>PRODUCT('[3]methanogen M06-L TZVP smd redo'!EJ196:EL196)^(1/3)</f>
        <v>2.2736532385252195</v>
      </c>
      <c r="BC196" s="40"/>
      <c r="BD196" s="44">
        <f>'[4]methanogen M06-L TZVP smd redo'!H196</f>
        <v>2.3438300000000001</v>
      </c>
      <c r="BE196" s="44">
        <f>'[4]methanogen M06-L TZVP smd redo'!M196</f>
        <v>2.2823099999999998</v>
      </c>
      <c r="BF196" s="44">
        <f>'[4]methanogen M06-L TZVP smd redo'!R196</f>
        <v>2.3784700000000001</v>
      </c>
      <c r="BG196" s="44">
        <f>'[4]methanogen M06-L TZVP smd redo'!Y196</f>
        <v>2.3704499999999999</v>
      </c>
      <c r="BH196" s="44">
        <f>'[4]methanogen M06-L TZVP smd redo'!Z196</f>
        <v>2.3787400000000001</v>
      </c>
      <c r="BI196" s="44">
        <f>PRODUCT('[4]methanogen M06-L TZVP smd redo'!AL196:AN196)^(1/3)</f>
        <v>2.3528006446968326</v>
      </c>
      <c r="BJ196" s="133">
        <f>PRODUCT('[4]methanogen M06-L TZVP smd redo'!BC196:BE196)^(1/3)</f>
        <v>2.318982970618805</v>
      </c>
      <c r="BK196" s="133">
        <f>'[4]methanogen M06-L TZVP smd redo'!ER196</f>
        <v>2.3226900000000001</v>
      </c>
      <c r="BL196" s="40">
        <f>PRODUCT('[4]methanogen M06-L TZVP smd redo'!DZ196:EB196)^(1/3)</f>
        <v>2.37170456404511</v>
      </c>
      <c r="BM196" s="40">
        <f>PRODUCT('[4]methanogen M06-L TZVP smd redo'!CI196:CK196)^(1/3)</f>
        <v>2.3143704763684867</v>
      </c>
      <c r="BN196" s="40">
        <f>PRODUCT('[4]methanogen M06-L TZVP smd redo'!DD196:DF196)^(1/3)</f>
        <v>2.3228465695885099</v>
      </c>
      <c r="BO196" s="40"/>
      <c r="BP196" s="45" t="e">
        <f t="shared" ref="BP196:BP259" si="171">AC196*AE196/BD196</f>
        <v>#N/A</v>
      </c>
      <c r="BQ196" s="45">
        <f t="shared" ref="BQ196:BQ259" si="172">BD196/BE196</f>
        <v>1.026955146321052</v>
      </c>
      <c r="BR196" s="45">
        <f t="shared" ref="BR196:BR259" si="173">BE196/BF196</f>
        <v>0.9595706483579779</v>
      </c>
      <c r="BS196" s="45">
        <f t="shared" ref="BS196:BS259" si="174">BF196/BH196</f>
        <v>0.99988649453071798</v>
      </c>
      <c r="BT196" s="45">
        <f t="shared" ref="BT196:BT259" si="175">BH196/BI196</f>
        <v>1.0110248844761389</v>
      </c>
      <c r="BU196" s="45">
        <f t="shared" ref="BU196:BU259" si="176">BG196/BI196</f>
        <v>1.0075014240339268</v>
      </c>
      <c r="BV196" s="45">
        <f t="shared" ref="BV196:BV259" si="177">BI196/BJ196</f>
        <v>1.0145829764627394</v>
      </c>
      <c r="BW196" s="45">
        <f t="shared" ref="BW196:BW259" si="178">BJ196/BK196</f>
        <v>0.99840399305064598</v>
      </c>
      <c r="BX196" s="45">
        <f t="shared" ref="BX196:BX259" si="179">AU196*AJ196/BG196</f>
        <v>0.97707810584488175</v>
      </c>
      <c r="BY196" s="45">
        <f t="shared" ref="BY196:BY259" si="180">AD196*AJ196/BG196</f>
        <v>0.71611144550612749</v>
      </c>
      <c r="BZ196" s="45">
        <f t="shared" ref="BZ196:BZ259" si="181">AU196*AL196/BI196</f>
        <v>0.97891465632302865</v>
      </c>
      <c r="CA196" s="45">
        <f t="shared" ref="CA196:CA259" si="182">AQ196*AV196/BK196</f>
        <v>0.78986531340816024</v>
      </c>
      <c r="CB196" s="45">
        <f t="shared" ref="CB196:CB259" si="183">BL196/BJ196</f>
        <v>1.0227347911107068</v>
      </c>
      <c r="CC196" s="45">
        <f t="shared" ref="CC196:CC259" si="184">BM196/BN196</f>
        <v>0.99635098876912709</v>
      </c>
      <c r="CD196" s="45">
        <f t="shared" ref="CD196:CD259" si="185">BN196/BI196</f>
        <v>0.98726875769273581</v>
      </c>
      <c r="CE196" s="39"/>
      <c r="CF196" s="75" t="e">
        <f t="shared" si="154"/>
        <v>#N/A</v>
      </c>
      <c r="CG196" s="75">
        <f t="shared" si="155"/>
        <v>26.59825552436002</v>
      </c>
      <c r="CH196" s="75">
        <f t="shared" si="156"/>
        <v>-41.26933585624537</v>
      </c>
      <c r="CI196" s="75">
        <f t="shared" si="157"/>
        <v>-0.11351191151528477</v>
      </c>
      <c r="CJ196" s="75">
        <f t="shared" si="158"/>
        <v>10.964553460583737</v>
      </c>
      <c r="CK196" s="75">
        <f t="shared" si="159"/>
        <v>7.4734282708801043</v>
      </c>
      <c r="CL196" s="75">
        <f t="shared" si="160"/>
        <v>14.477667439554201</v>
      </c>
      <c r="CM196" s="75">
        <f t="shared" si="161"/>
        <v>-1.5972819252060091</v>
      </c>
      <c r="CN196" s="75">
        <f t="shared" si="162"/>
        <v>-23.188685564759592</v>
      </c>
      <c r="CO196" s="75">
        <f t="shared" si="163"/>
        <v>-333.91947398549621</v>
      </c>
      <c r="CP196" s="75">
        <f t="shared" si="164"/>
        <v>-21.310814589600948</v>
      </c>
      <c r="CQ196" s="75">
        <f t="shared" si="165"/>
        <v>-235.89283741279152</v>
      </c>
      <c r="CR196" s="75">
        <f t="shared" si="166"/>
        <v>22.480207133284466</v>
      </c>
      <c r="CS196" s="75">
        <f t="shared" si="167"/>
        <v>-3.6556851126807643</v>
      </c>
      <c r="CT196" s="75">
        <f t="shared" si="168"/>
        <v>-12.812979053878603</v>
      </c>
      <c r="CU196" s="130"/>
      <c r="CV196" s="45" t="e">
        <f t="shared" ref="CV196:CV259" si="186">BP196/(AC196/AG196)/(AE196/AF196)</f>
        <v>#N/A</v>
      </c>
      <c r="CW196" s="45">
        <f t="shared" ref="CW196:CW259" si="187">BQ196/(AG196/AI196)/(AF196/AH196)</f>
        <v>1.0000486345989255</v>
      </c>
      <c r="CX196" s="45">
        <f t="shared" ref="CX196:CX259" si="188">BR196/(AI196/AK196)/(AH196/AJ196)</f>
        <v>0.99970574123206302</v>
      </c>
      <c r="CY196" s="45">
        <f t="shared" ref="CY196:CY259" si="189">BS196/(AK196/AM196)/(AJ196/AL196)</f>
        <v>1.000169536097395</v>
      </c>
      <c r="CZ196" s="45">
        <f t="shared" ref="CZ196:CZ259" si="190">BT196/(AM196/AP196)/(AL196/AO196)</f>
        <v>0.99991370037205873</v>
      </c>
      <c r="DA196" s="45">
        <f t="shared" ref="DA196:DA259" si="191">BU196/(AN196/AP196)/(AL196/AO196)</f>
        <v>0.99987250313294251</v>
      </c>
      <c r="DB196" s="45">
        <f t="shared" ref="DB196:DB259" si="192">BV196/(AP196/AR196)/(AO196/AQ196)</f>
        <v>0.99992825551882691</v>
      </c>
      <c r="DC196" s="45">
        <f t="shared" ref="DC196:DC259" si="193">BW196/(AR196/AT196)/(AQ196/AS196)</f>
        <v>0.99998933638746068</v>
      </c>
      <c r="DD196" s="45">
        <f t="shared" ref="DD196:DD259" si="194">BX196/(AU196/AN196)/(AJ196/AL196)</f>
        <v>0.99902630281170246</v>
      </c>
      <c r="DE196" s="45">
        <f t="shared" ref="DE196:DE259" si="195">BY196/(AD196/AN196)/(AJ196/AL196)</f>
        <v>0.99902630281170246</v>
      </c>
      <c r="DF196" s="45">
        <f t="shared" ref="DF196:DF259" si="196">BZ196/(AU196/AP196)/(AL196/AO196)</f>
        <v>0.99889893008798591</v>
      </c>
      <c r="DG196" s="45">
        <f t="shared" ref="DG196:DG259" si="197">CA196/(AV196/AT196)/(AQ196/AS196)</f>
        <v>0.99881661349555895</v>
      </c>
      <c r="DH196" s="45">
        <f t="shared" ref="DH196:DH259" si="198">CB196/(BB196/AR196)/(BA196/AQ196)</f>
        <v>0.9999344543467118</v>
      </c>
      <c r="DI196" s="45">
        <f t="shared" ref="DI196:DI259" si="199">CC196/(AX196/AZ196)/(AW196/AY196)</f>
        <v>0.99999500832110677</v>
      </c>
      <c r="DJ196" s="45">
        <f t="shared" ref="DJ196:DJ259" si="200">CD196/(AZ196/AP196)/(AY196/AO196)</f>
        <v>1.0000327717489774</v>
      </c>
    </row>
    <row r="197" spans="1:114" x14ac:dyDescent="0.2">
      <c r="A197" s="43">
        <v>386</v>
      </c>
      <c r="B197" s="43">
        <f t="shared" si="169"/>
        <v>659.15</v>
      </c>
      <c r="C197" s="44">
        <f t="shared" ref="C197:C260" si="201">1000/B197</f>
        <v>1.5171053629674582</v>
      </c>
      <c r="E197" s="40">
        <f>'[4]methanogen M06-L TZVP smd redo'!I197</f>
        <v>0.93961497528627369</v>
      </c>
      <c r="F197" s="40">
        <f>'[4]methanogen M06-L TZVP smd redo'!N197</f>
        <v>0.8915039295518401</v>
      </c>
      <c r="G197" s="40">
        <f>'[4]methanogen M06-L TZVP smd redo'!S197</f>
        <v>1.1819866534221735</v>
      </c>
      <c r="H197" s="40">
        <f>'[4]methanogen M06-L TZVP smd redo'!AB197</f>
        <v>0.9733210747477905</v>
      </c>
      <c r="I197" s="40">
        <f>'[4]methanogen M06-L TZVP smd redo'!AS197</f>
        <v>1.0873292144837343</v>
      </c>
      <c r="J197" s="40">
        <f>'[4]methanogen M06-L TZVP smd redo'!BJ197</f>
        <v>1.1602177790610568</v>
      </c>
      <c r="K197" s="40">
        <f>'[4]methanogen M06-L TZVP smd redo'!EV197</f>
        <v>1.1782077473747599</v>
      </c>
      <c r="L197" s="40">
        <f>'[4]methanogen M06-L TZVP smd redo'!CL197</f>
        <v>1.1222427487938003</v>
      </c>
      <c r="M197" s="40">
        <f>'[4]methanogen M06-L TZVP smd redo'!DG197</f>
        <v>1.1365033749972664</v>
      </c>
      <c r="N197" s="40">
        <f>'[4]methanogen M06-L TZVP smd redo'!EC197</f>
        <v>1.0975240132344855</v>
      </c>
      <c r="AA197" s="40">
        <f t="shared" si="170"/>
        <v>1.278234835640764</v>
      </c>
      <c r="AB197" s="40"/>
      <c r="AC197" s="40" t="e">
        <f>EXP('d-beta'!Y198/1000)*'[3]methanogen M06-L TZVP smd redo'!EZ197</f>
        <v>#N/A</v>
      </c>
      <c r="AD197" s="40">
        <f>'[3]methanogen M06-L TZVP smd redo'!ET197</f>
        <v>1.61608</v>
      </c>
      <c r="AE197" s="40">
        <f>'[3]methanogen M06-L TZVP smd redo'!ER197</f>
        <v>1.05846</v>
      </c>
      <c r="AF197" s="40">
        <f>'[3]methanogen M06-L TZVP smd redo'!K197</f>
        <v>1.04992</v>
      </c>
      <c r="AG197" s="40">
        <f>'[3]methanogen M06-L TZVP smd redo'!J197</f>
        <v>2.22113</v>
      </c>
      <c r="AH197" s="40">
        <f>'[3]methanogen M06-L TZVP smd redo'!O197</f>
        <v>1.0470699999999999</v>
      </c>
      <c r="AI197" s="40">
        <f>'[3]methanogen M06-L TZVP smd redo'!N197</f>
        <v>2.1690100000000001</v>
      </c>
      <c r="AJ197" s="40">
        <f>'[3]methanogen M06-L TZVP smd redo'!S197</f>
        <v>1.0481400000000001</v>
      </c>
      <c r="AK197" s="40">
        <f>'[3]methanogen M06-L TZVP smd redo'!R197</f>
        <v>2.2572399999999999</v>
      </c>
      <c r="AL197" s="40">
        <f>'[3]methanogen M06-L TZVP smd redo'!Y197</f>
        <v>1.0423199999999999</v>
      </c>
      <c r="AM197" s="40">
        <f>'[3]methanogen M06-L TZVP smd redo'!W197</f>
        <v>2.2702200000000001</v>
      </c>
      <c r="AN197" s="40">
        <f>'[3]methanogen M06-L TZVP smd redo'!V197</f>
        <v>2.2624</v>
      </c>
      <c r="AO197" s="40">
        <f>'[3]methanogen M06-L TZVP smd redo'!AK197</f>
        <v>1.04051</v>
      </c>
      <c r="AP197" s="40">
        <f>PRODUCT('[3]methanogen M06-L TZVP smd redo'!AD197:AF197)^(1/3)</f>
        <v>2.24949082335324</v>
      </c>
      <c r="AQ197" s="40">
        <f>'[3]methanogen M06-L TZVP smd redo'!BA197</f>
        <v>1.03555</v>
      </c>
      <c r="AR197" s="40">
        <f>PRODUCT('[3]methanogen M06-L TZVP smd redo'!AT197:AV197)^(1/3)</f>
        <v>2.2278399723525069</v>
      </c>
      <c r="AS197" s="41">
        <f>'[3]methanogen M06-L TZVP smd redo'!FO197</f>
        <v>1.0382199999999999</v>
      </c>
      <c r="AT197" s="40">
        <f>'[3]methanogen M06-L TZVP smd redo'!FK197</f>
        <v>2.22573</v>
      </c>
      <c r="AU197" s="40">
        <f>'[3]methanogen M06-L TZVP smd redo'!CD197</f>
        <v>2.2007300000000001</v>
      </c>
      <c r="AV197" s="40">
        <f>'[3]methanogen M06-L TZVP smd redo'!CG197</f>
        <v>1.7664500000000001</v>
      </c>
      <c r="AW197" s="40">
        <f>'[3]methanogen M06-L TZVP smd redo'!CK197</f>
        <v>1.0396099999999999</v>
      </c>
      <c r="AX197" s="40">
        <f>PRODUCT('[3]methanogen M06-L TZVP smd redo'!CN197:CP197)^(1/3)</f>
        <v>2.2148314354618055</v>
      </c>
      <c r="AY197" s="40">
        <f>'[3]methanogen M06-L TZVP smd redo'!DH197</f>
        <v>1.0397799999999999</v>
      </c>
      <c r="AZ197" s="40">
        <f>PRODUCT('[3]methanogen M06-L TZVP smd redo'!DJ197:DL197)^(1/3)</f>
        <v>2.2225138356657892</v>
      </c>
      <c r="BA197" s="40">
        <f>'[3]methanogen M06-L TZVP smd redo'!EI197</f>
        <v>1.04176</v>
      </c>
      <c r="BB197" s="40">
        <f>PRODUCT('[3]methanogen M06-L TZVP smd redo'!EJ197:EL197)^(1/3)</f>
        <v>2.2647344695070073</v>
      </c>
      <c r="BC197" s="40"/>
      <c r="BD197" s="44">
        <f>'[4]methanogen M06-L TZVP smd redo'!H197</f>
        <v>2.3342000000000001</v>
      </c>
      <c r="BE197" s="44">
        <f>'[4]methanogen M06-L TZVP smd redo'!M197</f>
        <v>2.2731300000000001</v>
      </c>
      <c r="BF197" s="44">
        <f>'[4]methanogen M06-L TZVP smd redo'!R197</f>
        <v>2.3687</v>
      </c>
      <c r="BG197" s="44">
        <f>'[4]methanogen M06-L TZVP smd redo'!Y197</f>
        <v>2.3604400000000001</v>
      </c>
      <c r="BH197" s="44">
        <f>'[4]methanogen M06-L TZVP smd redo'!Z197</f>
        <v>2.36869</v>
      </c>
      <c r="BI197" s="44">
        <f>PRODUCT('[4]methanogen M06-L TZVP smd redo'!AL197:AN197)^(1/3)</f>
        <v>2.3431627186087387</v>
      </c>
      <c r="BJ197" s="133">
        <f>PRODUCT('[4]methanogen M06-L TZVP smd redo'!BC197:BE197)^(1/3)</f>
        <v>2.3097163518272832</v>
      </c>
      <c r="BK197" s="133">
        <f>'[4]methanogen M06-L TZVP smd redo'!ER197</f>
        <v>2.31352</v>
      </c>
      <c r="BL197" s="40">
        <f>PRODUCT('[4]methanogen M06-L TZVP smd redo'!DZ197:EB197)^(1/3)</f>
        <v>2.3618991800928755</v>
      </c>
      <c r="BM197" s="40">
        <f>PRODUCT('[4]methanogen M06-L TZVP smd redo'!CI197:CK197)^(1/3)</f>
        <v>2.3051449409038027</v>
      </c>
      <c r="BN197" s="40">
        <f>PRODUCT('[4]methanogen M06-L TZVP smd redo'!DD197:DF197)^(1/3)</f>
        <v>2.3135518106060107</v>
      </c>
      <c r="BO197" s="40"/>
      <c r="BP197" s="45" t="e">
        <f t="shared" si="171"/>
        <v>#N/A</v>
      </c>
      <c r="BQ197" s="45">
        <f t="shared" si="172"/>
        <v>1.0268660393378293</v>
      </c>
      <c r="BR197" s="45">
        <f t="shared" si="173"/>
        <v>0.9596529742052603</v>
      </c>
      <c r="BS197" s="45">
        <f t="shared" si="174"/>
        <v>1.00000422174282</v>
      </c>
      <c r="BT197" s="45">
        <f t="shared" si="175"/>
        <v>1.0108943698995083</v>
      </c>
      <c r="BU197" s="45">
        <f t="shared" si="176"/>
        <v>1.0073734876600973</v>
      </c>
      <c r="BV197" s="45">
        <f t="shared" si="177"/>
        <v>1.0144807247673486</v>
      </c>
      <c r="BW197" s="45">
        <f t="shared" si="178"/>
        <v>0.99835590434804244</v>
      </c>
      <c r="BX197" s="45">
        <f t="shared" si="179"/>
        <v>0.97722167994102793</v>
      </c>
      <c r="BY197" s="45">
        <f t="shared" si="180"/>
        <v>0.71761116198674824</v>
      </c>
      <c r="BZ197" s="45">
        <f t="shared" si="181"/>
        <v>0.97896098951334909</v>
      </c>
      <c r="CA197" s="45">
        <f t="shared" si="182"/>
        <v>0.79067710566582527</v>
      </c>
      <c r="CB197" s="45">
        <f t="shared" si="183"/>
        <v>1.0225927431410826</v>
      </c>
      <c r="CC197" s="45">
        <f t="shared" si="184"/>
        <v>0.9963662496497081</v>
      </c>
      <c r="CD197" s="45">
        <f t="shared" si="185"/>
        <v>0.98736284605095215</v>
      </c>
      <c r="CE197" s="39"/>
      <c r="CF197" s="75" t="e">
        <f t="shared" ref="CF197:CF260" si="202">1000*LN(BP197)</f>
        <v>#N/A</v>
      </c>
      <c r="CG197" s="75">
        <f t="shared" ref="CG197:CG260" si="203">1000*LN(BQ197)</f>
        <v>26.511483624351548</v>
      </c>
      <c r="CH197" s="75">
        <f t="shared" ref="CH197:CH260" si="204">1000*LN(BR197)</f>
        <v>-41.183545074634473</v>
      </c>
      <c r="CI197" s="75">
        <f t="shared" ref="CI197:CI260" si="205">1000*LN(BS197)</f>
        <v>4.2217339084675148E-3</v>
      </c>
      <c r="CJ197" s="75">
        <f t="shared" ref="CJ197:CJ260" si="206">1000*LN(BT197)</f>
        <v>10.835453768269687</v>
      </c>
      <c r="CK197" s="75">
        <f t="shared" ref="CK197:CK260" si="207">1000*LN(BU197)</f>
        <v>7.3464363933605767</v>
      </c>
      <c r="CL197" s="75">
        <f t="shared" ref="CL197:CL260" si="208">1000*LN(BV197)</f>
        <v>14.376880366762583</v>
      </c>
      <c r="CM197" s="75">
        <f t="shared" ref="CM197:CM260" si="209">1000*LN(BW197)</f>
        <v>-1.6454486604008398</v>
      </c>
      <c r="CN197" s="75">
        <f t="shared" ref="CN197:CN260" si="210">1000*LN(BX197)</f>
        <v>-23.041754067914805</v>
      </c>
      <c r="CO197" s="75">
        <f t="shared" ref="CO197:CO260" si="211">1000*LN(BY197)</f>
        <v>-331.82741375045629</v>
      </c>
      <c r="CP197" s="75">
        <f t="shared" ref="CP197:CP260" si="212">1000*LN(BZ197)</f>
        <v>-21.263484525071451</v>
      </c>
      <c r="CQ197" s="75">
        <f t="shared" ref="CQ197:CQ260" si="213">1000*LN(CA197)</f>
        <v>-234.86560483838872</v>
      </c>
      <c r="CR197" s="75">
        <f t="shared" ref="CR197:CR260" si="214">1000*LN(CB197)</f>
        <v>22.341307160078479</v>
      </c>
      <c r="CS197" s="75">
        <f t="shared" ref="CS197:CS260" si="215">1000*LN(CC197)</f>
        <v>-3.6403684583285183</v>
      </c>
      <c r="CT197" s="75">
        <f t="shared" ref="CT197:CT260" si="216">1000*LN(CD197)</f>
        <v>-12.717681927964927</v>
      </c>
      <c r="CU197" s="130"/>
      <c r="CV197" s="45" t="e">
        <f t="shared" si="186"/>
        <v>#N/A</v>
      </c>
      <c r="CW197" s="45">
        <f t="shared" si="187"/>
        <v>1.0000480681927517</v>
      </c>
      <c r="CX197" s="45">
        <f t="shared" si="188"/>
        <v>0.9997098602174801</v>
      </c>
      <c r="CY197" s="45">
        <f t="shared" si="189"/>
        <v>1.0001699843997076</v>
      </c>
      <c r="CZ197" s="45">
        <f t="shared" si="190"/>
        <v>0.99992458304692811</v>
      </c>
      <c r="DA197" s="45">
        <f t="shared" si="191"/>
        <v>0.99988611569000119</v>
      </c>
      <c r="DB197" s="45">
        <f t="shared" si="192"/>
        <v>0.99992719590402923</v>
      </c>
      <c r="DC197" s="45">
        <f t="shared" si="193"/>
        <v>0.99998203120266249</v>
      </c>
      <c r="DD197" s="45">
        <f t="shared" si="194"/>
        <v>0.99902762535798384</v>
      </c>
      <c r="DE197" s="45">
        <f t="shared" si="195"/>
        <v>0.99902762535798384</v>
      </c>
      <c r="DF197" s="45">
        <f t="shared" si="196"/>
        <v>0.99891385178620029</v>
      </c>
      <c r="DG197" s="45">
        <f t="shared" si="197"/>
        <v>0.99882317879248939</v>
      </c>
      <c r="DH197" s="45">
        <f t="shared" si="198"/>
        <v>0.99993737888830059</v>
      </c>
      <c r="DI197" s="45">
        <f t="shared" si="199"/>
        <v>0.99998575556264746</v>
      </c>
      <c r="DJ197" s="45">
        <f t="shared" si="200"/>
        <v>1.000049120750087</v>
      </c>
    </row>
    <row r="198" spans="1:114" x14ac:dyDescent="0.2">
      <c r="A198" s="43">
        <v>388</v>
      </c>
      <c r="B198" s="43">
        <f t="shared" si="169"/>
        <v>661.15</v>
      </c>
      <c r="C198" s="44">
        <f t="shared" si="201"/>
        <v>1.512516070483249</v>
      </c>
      <c r="E198" s="40">
        <f>'[4]methanogen M06-L TZVP smd redo'!I198</f>
        <v>0.92562886843206016</v>
      </c>
      <c r="F198" s="40">
        <f>'[4]methanogen M06-L TZVP smd redo'!N198</f>
        <v>0.87845931540164734</v>
      </c>
      <c r="G198" s="40">
        <f>'[4]methanogen M06-L TZVP smd redo'!S198</f>
        <v>1.1787831791079117</v>
      </c>
      <c r="H198" s="40">
        <f>'[4]methanogen M06-L TZVP smd redo'!AB198</f>
        <v>0.96818323241376625</v>
      </c>
      <c r="I198" s="40">
        <f>'[4]methanogen M06-L TZVP smd redo'!AS198</f>
        <v>1.0843175558887808</v>
      </c>
      <c r="J198" s="40">
        <f>'[4]methanogen M06-L TZVP smd redo'!BJ198</f>
        <v>1.1546377836655353</v>
      </c>
      <c r="K198" s="40">
        <f>'[4]methanogen M06-L TZVP smd redo'!EV198</f>
        <v>1.1685507077248136</v>
      </c>
      <c r="L198" s="40">
        <f>'[4]methanogen M06-L TZVP smd redo'!CL198</f>
        <v>1.115686410226191</v>
      </c>
      <c r="M198" s="40">
        <f>'[4]methanogen M06-L TZVP smd redo'!DG198</f>
        <v>1.1182606976869458</v>
      </c>
      <c r="N198" s="40">
        <f>'[4]methanogen M06-L TZVP smd redo'!EC198</f>
        <v>1.0902897338564976</v>
      </c>
      <c r="AA198" s="40">
        <f t="shared" si="170"/>
        <v>1.2696578780461107</v>
      </c>
      <c r="AB198" s="40"/>
      <c r="AC198" s="40" t="e">
        <f>EXP('d-beta'!Y199/1000)*'[3]methanogen M06-L TZVP smd redo'!EZ198</f>
        <v>#N/A</v>
      </c>
      <c r="AD198" s="40">
        <f>'[3]methanogen M06-L TZVP smd redo'!ET198</f>
        <v>1.61304</v>
      </c>
      <c r="AE198" s="40">
        <f>'[3]methanogen M06-L TZVP smd redo'!ER198</f>
        <v>1.0581700000000001</v>
      </c>
      <c r="AF198" s="40">
        <f>'[3]methanogen M06-L TZVP smd redo'!K198</f>
        <v>1.04966</v>
      </c>
      <c r="AG198" s="40">
        <f>'[3]methanogen M06-L TZVP smd redo'!J198</f>
        <v>2.21265</v>
      </c>
      <c r="AH198" s="40">
        <f>'[3]methanogen M06-L TZVP smd redo'!O198</f>
        <v>1.0468200000000001</v>
      </c>
      <c r="AI198" s="40">
        <f>'[3]methanogen M06-L TZVP smd redo'!N198</f>
        <v>2.1608900000000002</v>
      </c>
      <c r="AJ198" s="40">
        <f>'[3]methanogen M06-L TZVP smd redo'!S198</f>
        <v>1.0478799999999999</v>
      </c>
      <c r="AK198" s="40">
        <f>'[3]methanogen M06-L TZVP smd redo'!R198</f>
        <v>2.2485900000000001</v>
      </c>
      <c r="AL198" s="40">
        <f>'[3]methanogen M06-L TZVP smd redo'!Y198</f>
        <v>1.04209</v>
      </c>
      <c r="AM198" s="40">
        <f>'[3]methanogen M06-L TZVP smd redo'!W198</f>
        <v>2.2612000000000001</v>
      </c>
      <c r="AN198" s="40">
        <f>'[3]methanogen M06-L TZVP smd redo'!V198</f>
        <v>2.2534200000000002</v>
      </c>
      <c r="AO198" s="40">
        <f>'[3]methanogen M06-L TZVP smd redo'!AK198</f>
        <v>1.0403</v>
      </c>
      <c r="AP198" s="40">
        <f>PRODUCT('[3]methanogen M06-L TZVP smd redo'!AD198:AF198)^(1/3)</f>
        <v>2.2408026948879738</v>
      </c>
      <c r="AQ198" s="40">
        <f>'[3]methanogen M06-L TZVP smd redo'!BA198</f>
        <v>1.0353699999999999</v>
      </c>
      <c r="AR198" s="40">
        <f>PRODUCT('[3]methanogen M06-L TZVP smd redo'!AT198:AV198)^(1/3)</f>
        <v>2.2193900187014011</v>
      </c>
      <c r="AS198" s="41">
        <f>'[3]methanogen M06-L TZVP smd redo'!FO198</f>
        <v>1.0380400000000001</v>
      </c>
      <c r="AT198" s="40">
        <f>'[3]methanogen M06-L TZVP smd redo'!FK198</f>
        <v>2.2174100000000001</v>
      </c>
      <c r="AU198" s="40">
        <f>'[3]methanogen M06-L TZVP smd redo'!CD198</f>
        <v>2.1923499999999998</v>
      </c>
      <c r="AV198" s="40">
        <f>'[3]methanogen M06-L TZVP smd redo'!CG198</f>
        <v>1.7616000000000001</v>
      </c>
      <c r="AW198" s="40">
        <f>'[3]methanogen M06-L TZVP smd redo'!CK198</f>
        <v>1.0394099999999999</v>
      </c>
      <c r="AX198" s="40">
        <f>PRODUCT('[3]methanogen M06-L TZVP smd redo'!CN198:CP198)^(1/3)</f>
        <v>2.2064991227686881</v>
      </c>
      <c r="AY198" s="40">
        <f>'[3]methanogen M06-L TZVP smd redo'!DH198</f>
        <v>1.03959</v>
      </c>
      <c r="AZ198" s="40">
        <f>PRODUCT('[3]methanogen M06-L TZVP smd redo'!DJ198:DL198)^(1/3)</f>
        <v>2.2141288919715998</v>
      </c>
      <c r="BA198" s="40">
        <f>'[3]methanogen M06-L TZVP smd redo'!EI198</f>
        <v>1.04155</v>
      </c>
      <c r="BB198" s="40">
        <f>PRODUCT('[3]methanogen M06-L TZVP smd redo'!EJ198:EL198)^(1/3)</f>
        <v>2.2559089894802815</v>
      </c>
      <c r="BC198" s="40"/>
      <c r="BD198" s="44">
        <f>'[4]methanogen M06-L TZVP smd redo'!H198</f>
        <v>2.3246799999999999</v>
      </c>
      <c r="BE198" s="44">
        <f>'[4]methanogen M06-L TZVP smd redo'!M198</f>
        <v>2.2640500000000001</v>
      </c>
      <c r="BF198" s="44">
        <f>'[4]methanogen M06-L TZVP smd redo'!R198</f>
        <v>2.3590300000000002</v>
      </c>
      <c r="BG198" s="44">
        <f>'[4]methanogen M06-L TZVP smd redo'!Y198</f>
        <v>2.3505400000000001</v>
      </c>
      <c r="BH198" s="44">
        <f>'[4]methanogen M06-L TZVP smd redo'!Z198</f>
        <v>2.3587500000000001</v>
      </c>
      <c r="BI198" s="44">
        <f>PRODUCT('[4]methanogen M06-L TZVP smd redo'!AL198:AN198)^(1/3)</f>
        <v>2.3336347037838734</v>
      </c>
      <c r="BJ198" s="133">
        <f>PRODUCT('[4]methanogen M06-L TZVP smd redo'!BC198:BE198)^(1/3)</f>
        <v>2.300543074099064</v>
      </c>
      <c r="BK198" s="133">
        <f>'[4]methanogen M06-L TZVP smd redo'!ER198</f>
        <v>2.3044500000000001</v>
      </c>
      <c r="BL198" s="40">
        <f>PRODUCT('[4]methanogen M06-L TZVP smd redo'!DZ198:EB198)^(1/3)</f>
        <v>2.3522037985527398</v>
      </c>
      <c r="BM198" s="40">
        <f>PRODUCT('[4]methanogen M06-L TZVP smd redo'!CI198:CK198)^(1/3)</f>
        <v>2.2960160322868286</v>
      </c>
      <c r="BN198" s="40">
        <f>PRODUCT('[4]methanogen M06-L TZVP smd redo'!DD198:DF198)^(1/3)</f>
        <v>2.3043602519079798</v>
      </c>
      <c r="BO198" s="40"/>
      <c r="BP198" s="45" t="e">
        <f t="shared" si="171"/>
        <v>#N/A</v>
      </c>
      <c r="BQ198" s="45">
        <f t="shared" si="172"/>
        <v>1.0267794439168745</v>
      </c>
      <c r="BR198" s="45">
        <f t="shared" si="173"/>
        <v>0.95973768879581856</v>
      </c>
      <c r="BS198" s="45">
        <f t="shared" si="174"/>
        <v>1.0001187069422364</v>
      </c>
      <c r="BT198" s="45">
        <f t="shared" si="175"/>
        <v>1.0107623083318926</v>
      </c>
      <c r="BU198" s="45">
        <f t="shared" si="176"/>
        <v>1.0072441912989705</v>
      </c>
      <c r="BV198" s="45">
        <f t="shared" si="177"/>
        <v>1.0143842686787199</v>
      </c>
      <c r="BW198" s="45">
        <f t="shared" si="178"/>
        <v>0.99830461676281279</v>
      </c>
      <c r="BX198" s="45">
        <f t="shared" si="179"/>
        <v>0.97735827426889132</v>
      </c>
      <c r="BY198" s="45">
        <f t="shared" si="180"/>
        <v>0.71909959209373153</v>
      </c>
      <c r="BZ198" s="45">
        <f t="shared" si="181"/>
        <v>0.97899898720034961</v>
      </c>
      <c r="CA198" s="45">
        <f t="shared" si="182"/>
        <v>0.79147206144633209</v>
      </c>
      <c r="CB198" s="45">
        <f t="shared" si="183"/>
        <v>1.0224558822807119</v>
      </c>
      <c r="CC198" s="45">
        <f t="shared" si="184"/>
        <v>0.99637894308659325</v>
      </c>
      <c r="CD198" s="45">
        <f t="shared" si="185"/>
        <v>0.987455426580507</v>
      </c>
      <c r="CE198" s="39"/>
      <c r="CF198" s="75" t="e">
        <f t="shared" si="202"/>
        <v>#N/A</v>
      </c>
      <c r="CG198" s="75">
        <f t="shared" si="203"/>
        <v>26.427150255508472</v>
      </c>
      <c r="CH198" s="75">
        <f t="shared" si="204"/>
        <v>-41.095272695023326</v>
      </c>
      <c r="CI198" s="75">
        <f t="shared" si="205"/>
        <v>0.11869989712483116</v>
      </c>
      <c r="CJ198" s="75">
        <f t="shared" si="206"/>
        <v>10.704806889177371</v>
      </c>
      <c r="CK198" s="75">
        <f t="shared" si="207"/>
        <v>7.2180781816217374</v>
      </c>
      <c r="CL198" s="75">
        <f t="shared" si="208"/>
        <v>14.281796574580259</v>
      </c>
      <c r="CM198" s="75">
        <f t="shared" si="209"/>
        <v>-1.6968220257763411</v>
      </c>
      <c r="CN198" s="75">
        <f t="shared" si="210"/>
        <v>-22.901985594600063</v>
      </c>
      <c r="CO198" s="75">
        <f t="shared" si="211"/>
        <v>-329.75541611939047</v>
      </c>
      <c r="CP198" s="75">
        <f t="shared" si="212"/>
        <v>-21.224670976830215</v>
      </c>
      <c r="CQ198" s="75">
        <f t="shared" si="213"/>
        <v>-233.86069851990828</v>
      </c>
      <c r="CR198" s="75">
        <f t="shared" si="214"/>
        <v>22.207461090235743</v>
      </c>
      <c r="CS198" s="75">
        <f t="shared" si="215"/>
        <v>-3.627628809595115</v>
      </c>
      <c r="CT198" s="75">
        <f t="shared" si="216"/>
        <v>-12.623920865586957</v>
      </c>
      <c r="CU198" s="130"/>
      <c r="CV198" s="45" t="e">
        <f t="shared" si="186"/>
        <v>#N/A</v>
      </c>
      <c r="CW198" s="45">
        <f t="shared" si="187"/>
        <v>1.0000471281528658</v>
      </c>
      <c r="CX198" s="45">
        <f t="shared" si="188"/>
        <v>0.99970002973619465</v>
      </c>
      <c r="CY198" s="45">
        <f t="shared" si="189"/>
        <v>1.0001702435300222</v>
      </c>
      <c r="CZ198" s="45">
        <f t="shared" si="190"/>
        <v>0.99992413268932978</v>
      </c>
      <c r="DA198" s="45">
        <f t="shared" si="191"/>
        <v>0.99988399146661444</v>
      </c>
      <c r="DB198" s="45">
        <f t="shared" si="192"/>
        <v>0.99992976087297303</v>
      </c>
      <c r="DC198" s="45">
        <f t="shared" si="193"/>
        <v>0.99998610331492221</v>
      </c>
      <c r="DD198" s="45">
        <f t="shared" si="194"/>
        <v>0.99903275323968133</v>
      </c>
      <c r="DE198" s="45">
        <f t="shared" si="195"/>
        <v>0.9990327532396811</v>
      </c>
      <c r="DF198" s="45">
        <f t="shared" si="196"/>
        <v>0.99891685691517396</v>
      </c>
      <c r="DG198" s="45">
        <f t="shared" si="197"/>
        <v>0.9988328132092259</v>
      </c>
      <c r="DH198" s="45">
        <f t="shared" si="198"/>
        <v>0.99993572616319126</v>
      </c>
      <c r="DI198" s="45">
        <f t="shared" si="199"/>
        <v>0.99999742858804808</v>
      </c>
      <c r="DJ198" s="45">
        <f t="shared" si="200"/>
        <v>1.0000339063765189</v>
      </c>
    </row>
    <row r="199" spans="1:114" x14ac:dyDescent="0.2">
      <c r="A199" s="43">
        <v>390</v>
      </c>
      <c r="B199" s="43">
        <f t="shared" si="169"/>
        <v>663.15</v>
      </c>
      <c r="C199" s="44">
        <f t="shared" si="201"/>
        <v>1.5079544597753149</v>
      </c>
      <c r="E199" s="40">
        <f>'[4]methanogen M06-L TZVP smd redo'!I199</f>
        <v>0.93038599243988607</v>
      </c>
      <c r="F199" s="40">
        <f>'[4]methanogen M06-L TZVP smd redo'!N199</f>
        <v>0.87513572519926086</v>
      </c>
      <c r="G199" s="40">
        <f>'[4]methanogen M06-L TZVP smd redo'!S199</f>
        <v>1.1758139571087511</v>
      </c>
      <c r="H199" s="40">
        <f>'[4]methanogen M06-L TZVP smd redo'!AB199</f>
        <v>0.95406977883794042</v>
      </c>
      <c r="I199" s="40">
        <f>'[4]methanogen M06-L TZVP smd redo'!AS199</f>
        <v>1.0741596163015288</v>
      </c>
      <c r="J199" s="40">
        <f>'[4]methanogen M06-L TZVP smd redo'!BJ199</f>
        <v>1.1424014308807351</v>
      </c>
      <c r="K199" s="40">
        <f>'[4]methanogen M06-L TZVP smd redo'!EV199</f>
        <v>1.1508618784741298</v>
      </c>
      <c r="L199" s="40">
        <f>'[4]methanogen M06-L TZVP smd redo'!CL199</f>
        <v>1.1007457940792609</v>
      </c>
      <c r="M199" s="40">
        <f>'[4]methanogen M06-L TZVP smd redo'!DG199</f>
        <v>1.1109789081782395</v>
      </c>
      <c r="N199" s="40">
        <f>'[4]methanogen M06-L TZVP smd redo'!EC199</f>
        <v>1.0853332488005574</v>
      </c>
      <c r="AA199" s="40">
        <f t="shared" si="170"/>
        <v>1.2611543828353686</v>
      </c>
      <c r="AB199" s="40"/>
      <c r="AC199" s="40" t="e">
        <f>EXP('d-beta'!Y200/1000)*'[3]methanogen M06-L TZVP smd redo'!EZ199</f>
        <v>#N/A</v>
      </c>
      <c r="AD199" s="40">
        <f>'[3]methanogen M06-L TZVP smd redo'!ET199</f>
        <v>1.61002</v>
      </c>
      <c r="AE199" s="40">
        <f>'[3]methanogen M06-L TZVP smd redo'!ER199</f>
        <v>1.0578799999999999</v>
      </c>
      <c r="AF199" s="40">
        <f>'[3]methanogen M06-L TZVP smd redo'!K199</f>
        <v>1.04939</v>
      </c>
      <c r="AG199" s="40">
        <f>'[3]methanogen M06-L TZVP smd redo'!J199</f>
        <v>2.20425</v>
      </c>
      <c r="AH199" s="40">
        <f>'[3]methanogen M06-L TZVP smd redo'!O199</f>
        <v>1.04657</v>
      </c>
      <c r="AI199" s="40">
        <f>'[3]methanogen M06-L TZVP smd redo'!N199</f>
        <v>2.1528499999999999</v>
      </c>
      <c r="AJ199" s="40">
        <f>'[3]methanogen M06-L TZVP smd redo'!S199</f>
        <v>1.04762</v>
      </c>
      <c r="AK199" s="40">
        <f>'[3]methanogen M06-L TZVP smd redo'!R199</f>
        <v>2.24004</v>
      </c>
      <c r="AL199" s="40">
        <f>'[3]methanogen M06-L TZVP smd redo'!Y199</f>
        <v>1.0418700000000001</v>
      </c>
      <c r="AM199" s="40">
        <f>'[3]methanogen M06-L TZVP smd redo'!W199</f>
        <v>2.2522799999999998</v>
      </c>
      <c r="AN199" s="40">
        <f>'[3]methanogen M06-L TZVP smd redo'!V199</f>
        <v>2.2445400000000002</v>
      </c>
      <c r="AO199" s="40">
        <f>'[3]methanogen M06-L TZVP smd redo'!AK199</f>
        <v>1.0401</v>
      </c>
      <c r="AP199" s="40">
        <f>PRODUCT('[3]methanogen M06-L TZVP smd redo'!AD199:AF199)^(1/3)</f>
        <v>2.2322078786930741</v>
      </c>
      <c r="AQ199" s="40">
        <f>'[3]methanogen M06-L TZVP smd redo'!BA199</f>
        <v>1.0351999999999999</v>
      </c>
      <c r="AR199" s="40">
        <f>PRODUCT('[3]methanogen M06-L TZVP smd redo'!AT199:AV199)^(1/3)</f>
        <v>2.2110300652814669</v>
      </c>
      <c r="AS199" s="41">
        <f>'[3]methanogen M06-L TZVP smd redo'!FO199</f>
        <v>1.0378700000000001</v>
      </c>
      <c r="AT199" s="40">
        <f>'[3]methanogen M06-L TZVP smd redo'!FK199</f>
        <v>2.2091699999999999</v>
      </c>
      <c r="AU199" s="40">
        <f>'[3]methanogen M06-L TZVP smd redo'!CD199</f>
        <v>2.1840700000000002</v>
      </c>
      <c r="AV199" s="40">
        <f>'[3]methanogen M06-L TZVP smd redo'!CG199</f>
        <v>1.7567999999999999</v>
      </c>
      <c r="AW199" s="40">
        <f>'[3]methanogen M06-L TZVP smd redo'!CK199</f>
        <v>1.03922</v>
      </c>
      <c r="AX199" s="40">
        <f>PRODUCT('[3]methanogen M06-L TZVP smd redo'!CN199:CP199)^(1/3)</f>
        <v>2.1982568095206081</v>
      </c>
      <c r="AY199" s="40">
        <f>'[3]methanogen M06-L TZVP smd redo'!DH199</f>
        <v>1.03939</v>
      </c>
      <c r="AZ199" s="40">
        <f>PRODUCT('[3]methanogen M06-L TZVP smd redo'!DJ199:DL199)^(1/3)</f>
        <v>2.2058306014088749</v>
      </c>
      <c r="BA199" s="40">
        <f>'[3]methanogen M06-L TZVP smd redo'!EI199</f>
        <v>1.0413399999999999</v>
      </c>
      <c r="BB199" s="40">
        <f>PRODUCT('[3]methanogen M06-L TZVP smd redo'!EJ199:EL199)^(1/3)</f>
        <v>2.247180223660342</v>
      </c>
      <c r="BC199" s="40"/>
      <c r="BD199" s="44">
        <f>'[4]methanogen M06-L TZVP smd redo'!H199</f>
        <v>2.3152699999999999</v>
      </c>
      <c r="BE199" s="44">
        <f>'[4]methanogen M06-L TZVP smd redo'!M199</f>
        <v>2.25508</v>
      </c>
      <c r="BF199" s="44">
        <f>'[4]methanogen M06-L TZVP smd redo'!R199</f>
        <v>2.3494700000000002</v>
      </c>
      <c r="BG199" s="44">
        <f>'[4]methanogen M06-L TZVP smd redo'!Y199</f>
        <v>2.3407499999999999</v>
      </c>
      <c r="BH199" s="44">
        <f>'[4]methanogen M06-L TZVP smd redo'!Z199</f>
        <v>2.3489200000000001</v>
      </c>
      <c r="BI199" s="44">
        <f>PRODUCT('[4]methanogen M06-L TZVP smd redo'!AL199:AN199)^(1/3)</f>
        <v>2.3242133118642441</v>
      </c>
      <c r="BJ199" s="133">
        <f>PRODUCT('[4]methanogen M06-L TZVP smd redo'!BC199:BE199)^(1/3)</f>
        <v>2.2914731186033146</v>
      </c>
      <c r="BK199" s="133">
        <f>'[4]methanogen M06-L TZVP smd redo'!ER199</f>
        <v>2.2954699999999999</v>
      </c>
      <c r="BL199" s="40">
        <f>PRODUCT('[4]methanogen M06-L TZVP smd redo'!DZ199:EB199)^(1/3)</f>
        <v>2.3426184192745705</v>
      </c>
      <c r="BM199" s="40">
        <f>PRODUCT('[4]methanogen M06-L TZVP smd redo'!CI199:CK199)^(1/3)</f>
        <v>2.2869870650217767</v>
      </c>
      <c r="BN199" s="40">
        <f>PRODUCT('[4]methanogen M06-L TZVP smd redo'!DD199:DF199)^(1/3)</f>
        <v>2.2952654304374005</v>
      </c>
      <c r="BO199" s="40"/>
      <c r="BP199" s="45" t="e">
        <f t="shared" si="171"/>
        <v>#N/A</v>
      </c>
      <c r="BQ199" s="45">
        <f t="shared" si="172"/>
        <v>1.0266908491051314</v>
      </c>
      <c r="BR199" s="45">
        <f t="shared" si="173"/>
        <v>0.9598249818044069</v>
      </c>
      <c r="BS199" s="45">
        <f t="shared" si="174"/>
        <v>1.000234150162628</v>
      </c>
      <c r="BT199" s="45">
        <f t="shared" si="175"/>
        <v>1.0106301293472668</v>
      </c>
      <c r="BU199" s="45">
        <f t="shared" si="176"/>
        <v>1.0071149614587189</v>
      </c>
      <c r="BV199" s="45">
        <f t="shared" si="177"/>
        <v>1.0142878364992058</v>
      </c>
      <c r="BW199" s="45">
        <f t="shared" si="178"/>
        <v>0.99825879606499524</v>
      </c>
      <c r="BX199" s="45">
        <f t="shared" si="179"/>
        <v>0.97749670550037393</v>
      </c>
      <c r="BY199" s="45">
        <f t="shared" si="180"/>
        <v>0.72057637611876546</v>
      </c>
      <c r="BZ199" s="45">
        <f t="shared" si="181"/>
        <v>0.97904826518475419</v>
      </c>
      <c r="CA199" s="45">
        <f t="shared" si="182"/>
        <v>0.79227319895271986</v>
      </c>
      <c r="CB199" s="45">
        <f t="shared" si="183"/>
        <v>1.0223198344575954</v>
      </c>
      <c r="CC199" s="45">
        <f t="shared" si="184"/>
        <v>0.99639328623790313</v>
      </c>
      <c r="CD199" s="45">
        <f t="shared" si="185"/>
        <v>0.98754508405959329</v>
      </c>
      <c r="CE199" s="39"/>
      <c r="CF199" s="75" t="e">
        <f t="shared" si="202"/>
        <v>#N/A</v>
      </c>
      <c r="CG199" s="75">
        <f t="shared" si="203"/>
        <v>26.340862363154649</v>
      </c>
      <c r="CH199" s="75">
        <f t="shared" si="204"/>
        <v>-41.004321761265871</v>
      </c>
      <c r="CI199" s="75">
        <f t="shared" si="205"/>
        <v>0.23412275375707006</v>
      </c>
      <c r="CJ199" s="75">
        <f t="shared" si="206"/>
        <v>10.574026757273879</v>
      </c>
      <c r="CK199" s="75">
        <f t="shared" si="207"/>
        <v>7.0897695428649206</v>
      </c>
      <c r="CL199" s="75">
        <f t="shared" si="208"/>
        <v>14.186727312928216</v>
      </c>
      <c r="CM199" s="75">
        <f t="shared" si="209"/>
        <v>-1.7427215925331039</v>
      </c>
      <c r="CN199" s="75">
        <f t="shared" si="210"/>
        <v>-22.760357460394079</v>
      </c>
      <c r="CO199" s="75">
        <f t="shared" si="211"/>
        <v>-327.70386483200934</v>
      </c>
      <c r="CP199" s="75">
        <f t="shared" si="212"/>
        <v>-21.174337171703755</v>
      </c>
      <c r="CQ199" s="75">
        <f t="shared" si="213"/>
        <v>-232.84899847602782</v>
      </c>
      <c r="CR199" s="75">
        <f t="shared" si="214"/>
        <v>22.074392390129837</v>
      </c>
      <c r="CS199" s="75">
        <f t="shared" si="215"/>
        <v>-3.6132336357773918</v>
      </c>
      <c r="CT199" s="75">
        <f t="shared" si="216"/>
        <v>-12.533128505114277</v>
      </c>
      <c r="CU199" s="130"/>
      <c r="CV199" s="45" t="e">
        <f t="shared" si="186"/>
        <v>#N/A</v>
      </c>
      <c r="CW199" s="45">
        <f t="shared" si="187"/>
        <v>1.0000552019580349</v>
      </c>
      <c r="CX199" s="45">
        <f t="shared" si="188"/>
        <v>0.99969967489454126</v>
      </c>
      <c r="CY199" s="45">
        <f t="shared" si="189"/>
        <v>1.0001797032679334</v>
      </c>
      <c r="CZ199" s="45">
        <f t="shared" si="190"/>
        <v>0.9999218560397759</v>
      </c>
      <c r="DA199" s="45">
        <f t="shared" si="191"/>
        <v>0.99988003901977629</v>
      </c>
      <c r="DB199" s="45">
        <f t="shared" si="192"/>
        <v>0.99993183605600833</v>
      </c>
      <c r="DC199" s="45">
        <f t="shared" si="193"/>
        <v>0.99999154927802025</v>
      </c>
      <c r="DD199" s="45">
        <f t="shared" si="194"/>
        <v>0.99904683960269147</v>
      </c>
      <c r="DE199" s="45">
        <f t="shared" si="195"/>
        <v>0.99904683960269169</v>
      </c>
      <c r="DF199" s="45">
        <f t="shared" si="196"/>
        <v>0.9989269929645237</v>
      </c>
      <c r="DG199" s="45">
        <f t="shared" si="197"/>
        <v>0.99885046108204434</v>
      </c>
      <c r="DH199" s="45">
        <f t="shared" si="198"/>
        <v>0.99994299693829913</v>
      </c>
      <c r="DI199" s="45">
        <f t="shared" si="199"/>
        <v>0.99998977824205859</v>
      </c>
      <c r="DJ199" s="45">
        <f t="shared" si="200"/>
        <v>1.0000367797845173</v>
      </c>
    </row>
    <row r="200" spans="1:114" x14ac:dyDescent="0.2">
      <c r="A200" s="43">
        <v>392</v>
      </c>
      <c r="B200" s="43">
        <f t="shared" si="169"/>
        <v>665.15</v>
      </c>
      <c r="C200" s="44">
        <f t="shared" si="201"/>
        <v>1.5034202811395927</v>
      </c>
      <c r="E200" s="40">
        <f>'[4]methanogen M06-L TZVP smd redo'!I200</f>
        <v>0.92171340607527519</v>
      </c>
      <c r="F200" s="40">
        <f>'[4]methanogen M06-L TZVP smd redo'!N200</f>
        <v>0.86809868116399791</v>
      </c>
      <c r="G200" s="40">
        <f>'[4]methanogen M06-L TZVP smd redo'!S200</f>
        <v>1.1637646438706906</v>
      </c>
      <c r="H200" s="40">
        <f>'[4]methanogen M06-L TZVP smd redo'!AB200</f>
        <v>0.94062234233249775</v>
      </c>
      <c r="I200" s="40">
        <f>'[4]methanogen M06-L TZVP smd redo'!AS200</f>
        <v>1.0637297359485931</v>
      </c>
      <c r="J200" s="40">
        <f>'[4]methanogen M06-L TZVP smd redo'!BJ200</f>
        <v>1.1413983222521296</v>
      </c>
      <c r="K200" s="40">
        <f>'[4]methanogen M06-L TZVP smd redo'!EV200</f>
        <v>1.1486791849897315</v>
      </c>
      <c r="L200" s="40">
        <f>'[4]methanogen M06-L TZVP smd redo'!CL200</f>
        <v>1.0968024798987397</v>
      </c>
      <c r="M200" s="40">
        <f>'[4]methanogen M06-L TZVP smd redo'!DG200</f>
        <v>1.1064717296300763</v>
      </c>
      <c r="N200" s="40">
        <f>'[4]methanogen M06-L TZVP smd redo'!EC200</f>
        <v>1.0798905270421599</v>
      </c>
      <c r="AA200" s="40">
        <f t="shared" si="170"/>
        <v>1.2527235489294215</v>
      </c>
      <c r="AB200" s="40"/>
      <c r="AC200" s="40" t="e">
        <f>EXP('d-beta'!Y201/1000)*'[3]methanogen M06-L TZVP smd redo'!EZ200</f>
        <v>#N/A</v>
      </c>
      <c r="AD200" s="40">
        <f>'[3]methanogen M06-L TZVP smd redo'!ET200</f>
        <v>1.60703</v>
      </c>
      <c r="AE200" s="40">
        <f>'[3]methanogen M06-L TZVP smd redo'!ER200</f>
        <v>1.05759</v>
      </c>
      <c r="AF200" s="40">
        <f>'[3]methanogen M06-L TZVP smd redo'!K200</f>
        <v>1.0491299999999999</v>
      </c>
      <c r="AG200" s="40">
        <f>'[3]methanogen M06-L TZVP smd redo'!J200</f>
        <v>2.1959399999999998</v>
      </c>
      <c r="AH200" s="40">
        <f>'[3]methanogen M06-L TZVP smd redo'!O200</f>
        <v>1.0463199999999999</v>
      </c>
      <c r="AI200" s="40">
        <f>'[3]methanogen M06-L TZVP smd redo'!N200</f>
        <v>2.1448999999999998</v>
      </c>
      <c r="AJ200" s="40">
        <f>'[3]methanogen M06-L TZVP smd redo'!S200</f>
        <v>1.0473699999999999</v>
      </c>
      <c r="AK200" s="40">
        <f>'[3]methanogen M06-L TZVP smd redo'!R200</f>
        <v>2.2315800000000001</v>
      </c>
      <c r="AL200" s="40">
        <f>'[3]methanogen M06-L TZVP smd redo'!Y200</f>
        <v>1.04165</v>
      </c>
      <c r="AM200" s="40">
        <f>'[3]methanogen M06-L TZVP smd redo'!W200</f>
        <v>2.2434599999999998</v>
      </c>
      <c r="AN200" s="40">
        <f>'[3]methanogen M06-L TZVP smd redo'!V200</f>
        <v>2.23576</v>
      </c>
      <c r="AO200" s="40">
        <f>'[3]methanogen M06-L TZVP smd redo'!AK200</f>
        <v>1.0399</v>
      </c>
      <c r="AP200" s="40">
        <f>PRODUCT('[3]methanogen M06-L TZVP smd redo'!AD200:AF200)^(1/3)</f>
        <v>2.2237029737078413</v>
      </c>
      <c r="AQ200" s="40">
        <f>'[3]methanogen M06-L TZVP smd redo'!BA200</f>
        <v>1.0350200000000001</v>
      </c>
      <c r="AR200" s="40">
        <f>PRODUCT('[3]methanogen M06-L TZVP smd redo'!AT200:AV200)^(1/3)</f>
        <v>2.2027634493116839</v>
      </c>
      <c r="AS200" s="41">
        <f>'[3]methanogen M06-L TZVP smd redo'!FO200</f>
        <v>1.03769</v>
      </c>
      <c r="AT200" s="40">
        <f>'[3]methanogen M06-L TZVP smd redo'!FK200</f>
        <v>2.2010200000000002</v>
      </c>
      <c r="AU200" s="40">
        <f>'[3]methanogen M06-L TZVP smd redo'!CD200</f>
        <v>2.1758799999999998</v>
      </c>
      <c r="AV200" s="40">
        <f>'[3]methanogen M06-L TZVP smd redo'!CG200</f>
        <v>1.7520500000000001</v>
      </c>
      <c r="AW200" s="40">
        <f>'[3]methanogen M06-L TZVP smd redo'!CK200</f>
        <v>1.0390200000000001</v>
      </c>
      <c r="AX200" s="40">
        <f>PRODUCT('[3]methanogen M06-L TZVP smd redo'!CN200:CP200)^(1/3)</f>
        <v>2.1901044377559789</v>
      </c>
      <c r="AY200" s="40">
        <f>'[3]methanogen M06-L TZVP smd redo'!DH200</f>
        <v>1.0391900000000001</v>
      </c>
      <c r="AZ200" s="40">
        <f>PRODUCT('[3]methanogen M06-L TZVP smd redo'!DJ200:DL200)^(1/3)</f>
        <v>2.1976189405868229</v>
      </c>
      <c r="BA200" s="40">
        <f>'[3]methanogen M06-L TZVP smd redo'!EI200</f>
        <v>1.0411300000000001</v>
      </c>
      <c r="BB200" s="40">
        <f>PRODUCT('[3]methanogen M06-L TZVP smd redo'!EJ200:EL200)^(1/3)</f>
        <v>2.2385480348808544</v>
      </c>
      <c r="BC200" s="40"/>
      <c r="BD200" s="44">
        <f>'[4]methanogen M06-L TZVP smd redo'!H200</f>
        <v>2.3059500000000002</v>
      </c>
      <c r="BE200" s="44">
        <f>'[4]methanogen M06-L TZVP smd redo'!M200</f>
        <v>2.2462</v>
      </c>
      <c r="BF200" s="44">
        <f>'[4]methanogen M06-L TZVP smd redo'!R200</f>
        <v>2.3400099999999999</v>
      </c>
      <c r="BG200" s="44">
        <f>'[4]methanogen M06-L TZVP smd redo'!Y200</f>
        <v>2.33107</v>
      </c>
      <c r="BH200" s="44">
        <f>'[4]methanogen M06-L TZVP smd redo'!Z200</f>
        <v>2.3391999999999999</v>
      </c>
      <c r="BI200" s="44">
        <f>PRODUCT('[4]methanogen M06-L TZVP smd redo'!AL200:AN200)^(1/3)</f>
        <v>2.3148885215530193</v>
      </c>
      <c r="BJ200" s="133">
        <f>PRODUCT('[4]methanogen M06-L TZVP smd redo'!BC200:BE200)^(1/3)</f>
        <v>2.2825065041642394</v>
      </c>
      <c r="BK200" s="133">
        <f>'[4]methanogen M06-L TZVP smd redo'!ER200</f>
        <v>2.2866</v>
      </c>
      <c r="BL200" s="40">
        <f>PRODUCT('[4]methanogen M06-L TZVP smd redo'!DZ200:EB200)^(1/3)</f>
        <v>2.3331363294924925</v>
      </c>
      <c r="BM200" s="40">
        <f>PRODUCT('[4]methanogen M06-L TZVP smd redo'!CI200:CK200)^(1/3)</f>
        <v>2.2780581553051893</v>
      </c>
      <c r="BN200" s="40">
        <f>PRODUCT('[4]methanogen M06-L TZVP smd redo'!DD200:DF200)^(1/3)</f>
        <v>2.2862705246292738</v>
      </c>
      <c r="BO200" s="40"/>
      <c r="BP200" s="45" t="e">
        <f t="shared" si="171"/>
        <v>#N/A</v>
      </c>
      <c r="BQ200" s="45">
        <f t="shared" si="172"/>
        <v>1.0266004808120381</v>
      </c>
      <c r="BR200" s="45">
        <f t="shared" si="173"/>
        <v>0.95991042773321489</v>
      </c>
      <c r="BS200" s="45">
        <f t="shared" si="174"/>
        <v>1.0003462722298222</v>
      </c>
      <c r="BT200" s="45">
        <f t="shared" si="175"/>
        <v>1.010502224284507</v>
      </c>
      <c r="BU200" s="45">
        <f t="shared" si="176"/>
        <v>1.0069901761127247</v>
      </c>
      <c r="BV200" s="45">
        <f t="shared" si="177"/>
        <v>1.0141870427662316</v>
      </c>
      <c r="BW200" s="45">
        <f t="shared" si="178"/>
        <v>0.99820978927850934</v>
      </c>
      <c r="BX200" s="45">
        <f t="shared" si="179"/>
        <v>0.97764178493138332</v>
      </c>
      <c r="BY200" s="45">
        <f t="shared" si="180"/>
        <v>0.72205253857670504</v>
      </c>
      <c r="BZ200" s="45">
        <f t="shared" si="181"/>
        <v>0.97909915786330826</v>
      </c>
      <c r="CA200" s="45">
        <f t="shared" si="182"/>
        <v>0.79305816102510285</v>
      </c>
      <c r="CB200" s="45">
        <f t="shared" si="183"/>
        <v>1.0221816784468667</v>
      </c>
      <c r="CC200" s="45">
        <f t="shared" si="184"/>
        <v>0.99640796255927933</v>
      </c>
      <c r="CD200" s="45">
        <f t="shared" si="185"/>
        <v>0.98763741896972812</v>
      </c>
      <c r="CE200" s="39"/>
      <c r="CF200" s="75" t="e">
        <f t="shared" si="202"/>
        <v>#N/A</v>
      </c>
      <c r="CG200" s="75">
        <f t="shared" si="203"/>
        <v>26.252839497782421</v>
      </c>
      <c r="CH200" s="75">
        <f t="shared" si="204"/>
        <v>-40.915303317953423</v>
      </c>
      <c r="CI200" s="75">
        <f t="shared" si="205"/>
        <v>0.34621229142989257</v>
      </c>
      <c r="CJ200" s="75">
        <f t="shared" si="206"/>
        <v>10.447459031314962</v>
      </c>
      <c r="CK200" s="75">
        <f t="shared" si="207"/>
        <v>6.965858090750384</v>
      </c>
      <c r="CL200" s="75">
        <f t="shared" si="208"/>
        <v>14.087348480005543</v>
      </c>
      <c r="CM200" s="75">
        <f t="shared" si="209"/>
        <v>-1.791815063730704</v>
      </c>
      <c r="CN200" s="75">
        <f t="shared" si="210"/>
        <v>-22.611949117981844</v>
      </c>
      <c r="CO200" s="75">
        <f t="shared" si="211"/>
        <v>-325.65737462500158</v>
      </c>
      <c r="CP200" s="75">
        <f t="shared" si="212"/>
        <v>-21.12235673553587</v>
      </c>
      <c r="CQ200" s="75">
        <f t="shared" si="213"/>
        <v>-231.85871700384124</v>
      </c>
      <c r="CR200" s="75">
        <f t="shared" si="214"/>
        <v>21.939243543267139</v>
      </c>
      <c r="CS200" s="75">
        <f t="shared" si="215"/>
        <v>-3.5985042979818456</v>
      </c>
      <c r="CT200" s="75">
        <f t="shared" si="216"/>
        <v>-12.439633438141502</v>
      </c>
      <c r="CU200" s="130"/>
      <c r="CV200" s="45" t="e">
        <f t="shared" si="186"/>
        <v>#N/A</v>
      </c>
      <c r="CW200" s="45">
        <f t="shared" si="187"/>
        <v>1.0000535682224081</v>
      </c>
      <c r="CX200" s="45">
        <f t="shared" si="188"/>
        <v>0.99970467772291771</v>
      </c>
      <c r="CY200" s="45">
        <f t="shared" si="189"/>
        <v>1.000179424898731</v>
      </c>
      <c r="CZ200" s="45">
        <f t="shared" si="190"/>
        <v>0.9999205179732108</v>
      </c>
      <c r="DA200" s="45">
        <f t="shared" si="191"/>
        <v>0.99987702342022833</v>
      </c>
      <c r="DB200" s="45">
        <f t="shared" si="192"/>
        <v>0.99992241996342035</v>
      </c>
      <c r="DC200" s="45">
        <f t="shared" si="193"/>
        <v>0.99999272749104207</v>
      </c>
      <c r="DD200" s="45">
        <f t="shared" si="194"/>
        <v>0.99906026159660577</v>
      </c>
      <c r="DE200" s="45">
        <f t="shared" si="195"/>
        <v>0.99906026159660577</v>
      </c>
      <c r="DF200" s="45">
        <f t="shared" si="196"/>
        <v>0.99893740058264879</v>
      </c>
      <c r="DG200" s="45">
        <f t="shared" si="197"/>
        <v>0.99885263876497876</v>
      </c>
      <c r="DH200" s="45">
        <f t="shared" si="198"/>
        <v>0.99993856232964418</v>
      </c>
      <c r="DI200" s="45">
        <f t="shared" si="199"/>
        <v>0.99999034143719534</v>
      </c>
      <c r="DJ200" s="45">
        <f t="shared" si="200"/>
        <v>1.000042696576064</v>
      </c>
    </row>
    <row r="201" spans="1:114" x14ac:dyDescent="0.2">
      <c r="A201" s="43">
        <v>394</v>
      </c>
      <c r="B201" s="43">
        <f t="shared" si="169"/>
        <v>667.15</v>
      </c>
      <c r="C201" s="44">
        <f t="shared" si="201"/>
        <v>1.498913287866297</v>
      </c>
      <c r="E201" s="40">
        <f>'[4]methanogen M06-L TZVP smd redo'!I201</f>
        <v>0.90808744273851438</v>
      </c>
      <c r="F201" s="40">
        <f>'[4]methanogen M06-L TZVP smd redo'!N201</f>
        <v>0.86180848117600739</v>
      </c>
      <c r="G201" s="40">
        <f>'[4]methanogen M06-L TZVP smd redo'!S201</f>
        <v>1.1522259744494168</v>
      </c>
      <c r="H201" s="40">
        <f>'[4]methanogen M06-L TZVP smd redo'!AB201</f>
        <v>0.93668553651182762</v>
      </c>
      <c r="I201" s="40">
        <f>'[4]methanogen M06-L TZVP smd redo'!AS201</f>
        <v>1.055862195531887</v>
      </c>
      <c r="J201" s="40">
        <f>'[4]methanogen M06-L TZVP smd redo'!BJ201</f>
        <v>1.1294945422402058</v>
      </c>
      <c r="K201" s="40">
        <f>'[4]methanogen M06-L TZVP smd redo'!EV201</f>
        <v>1.1438277333657432</v>
      </c>
      <c r="L201" s="40">
        <f>'[4]methanogen M06-L TZVP smd redo'!CL201</f>
        <v>1.0846424329906679</v>
      </c>
      <c r="M201" s="40">
        <f>'[4]methanogen M06-L TZVP smd redo'!DG201</f>
        <v>1.0937158607344788</v>
      </c>
      <c r="N201" s="40">
        <f>'[4]methanogen M06-L TZVP smd redo'!EC201</f>
        <v>1.0687926214429933</v>
      </c>
      <c r="AA201" s="40">
        <f t="shared" si="170"/>
        <v>1.2443645858562276</v>
      </c>
      <c r="AB201" s="40"/>
      <c r="AC201" s="40" t="e">
        <f>EXP('d-beta'!Y202/1000)*'[3]methanogen M06-L TZVP smd redo'!EZ201</f>
        <v>#N/A</v>
      </c>
      <c r="AD201" s="40">
        <f>'[3]methanogen M06-L TZVP smd redo'!ET201</f>
        <v>1.6040700000000001</v>
      </c>
      <c r="AE201" s="40">
        <f>'[3]methanogen M06-L TZVP smd redo'!ER201</f>
        <v>1.05731</v>
      </c>
      <c r="AF201" s="40">
        <f>'[3]methanogen M06-L TZVP smd redo'!K201</f>
        <v>1.04888</v>
      </c>
      <c r="AG201" s="40">
        <f>'[3]methanogen M06-L TZVP smd redo'!J201</f>
        <v>2.1877300000000002</v>
      </c>
      <c r="AH201" s="40">
        <f>'[3]methanogen M06-L TZVP smd redo'!O201</f>
        <v>1.0460700000000001</v>
      </c>
      <c r="AI201" s="40">
        <f>'[3]methanogen M06-L TZVP smd redo'!N201</f>
        <v>2.1370399999999998</v>
      </c>
      <c r="AJ201" s="40">
        <f>'[3]methanogen M06-L TZVP smd redo'!S201</f>
        <v>1.0471200000000001</v>
      </c>
      <c r="AK201" s="40">
        <f>'[3]methanogen M06-L TZVP smd redo'!R201</f>
        <v>2.2232099999999999</v>
      </c>
      <c r="AL201" s="40">
        <f>'[3]methanogen M06-L TZVP smd redo'!Y201</f>
        <v>1.0414300000000001</v>
      </c>
      <c r="AM201" s="40">
        <f>'[3]methanogen M06-L TZVP smd redo'!W201</f>
        <v>2.2347299999999999</v>
      </c>
      <c r="AN201" s="40">
        <f>'[3]methanogen M06-L TZVP smd redo'!V201</f>
        <v>2.2270699999999999</v>
      </c>
      <c r="AO201" s="40">
        <f>'[3]methanogen M06-L TZVP smd redo'!AK201</f>
        <v>1.0397000000000001</v>
      </c>
      <c r="AP201" s="40">
        <f>PRODUCT('[3]methanogen M06-L TZVP smd redo'!AD201:AF201)^(1/3)</f>
        <v>2.215291461921896</v>
      </c>
      <c r="AQ201" s="40">
        <f>'[3]methanogen M06-L TZVP smd redo'!BA201</f>
        <v>1.03485</v>
      </c>
      <c r="AR201" s="40">
        <f>PRODUCT('[3]methanogen M06-L TZVP smd redo'!AT201:AV201)^(1/3)</f>
        <v>2.1945834963441362</v>
      </c>
      <c r="AS201" s="41">
        <f>'[3]methanogen M06-L TZVP smd redo'!FO201</f>
        <v>1.0375099999999999</v>
      </c>
      <c r="AT201" s="40">
        <f>'[3]methanogen M06-L TZVP smd redo'!FK201</f>
        <v>2.1929500000000002</v>
      </c>
      <c r="AU201" s="40">
        <f>'[3]methanogen M06-L TZVP smd redo'!CD201</f>
        <v>2.16777</v>
      </c>
      <c r="AV201" s="40">
        <f>'[3]methanogen M06-L TZVP smd redo'!CG201</f>
        <v>1.74735</v>
      </c>
      <c r="AW201" s="40">
        <f>'[3]methanogen M06-L TZVP smd redo'!CK201</f>
        <v>1.0388299999999999</v>
      </c>
      <c r="AX201" s="40">
        <f>PRODUCT('[3]methanogen M06-L TZVP smd redo'!CN201:CP201)^(1/3)</f>
        <v>2.1820354369791057</v>
      </c>
      <c r="AY201" s="40">
        <f>'[3]methanogen M06-L TZVP smd redo'!DH201</f>
        <v>1.0389999999999999</v>
      </c>
      <c r="AZ201" s="40">
        <f>PRODUCT('[3]methanogen M06-L TZVP smd redo'!DJ201:DL201)^(1/3)</f>
        <v>2.1894939098209241</v>
      </c>
      <c r="BA201" s="40">
        <f>'[3]methanogen M06-L TZVP smd redo'!EI201</f>
        <v>1.0409299999999999</v>
      </c>
      <c r="BB201" s="40">
        <f>PRODUCT('[3]methanogen M06-L TZVP smd redo'!EJ201:EL201)^(1/3)</f>
        <v>2.2300058477169045</v>
      </c>
      <c r="BC201" s="40"/>
      <c r="BD201" s="44">
        <f>'[4]methanogen M06-L TZVP smd redo'!H201</f>
        <v>2.2967499999999998</v>
      </c>
      <c r="BE201" s="44">
        <f>'[4]methanogen M06-L TZVP smd redo'!M201</f>
        <v>2.2374200000000002</v>
      </c>
      <c r="BF201" s="44">
        <f>'[4]methanogen M06-L TZVP smd redo'!R201</f>
        <v>2.3306499999999999</v>
      </c>
      <c r="BG201" s="44">
        <f>'[4]methanogen M06-L TZVP smd redo'!Y201</f>
        <v>2.32151</v>
      </c>
      <c r="BH201" s="44">
        <f>'[4]methanogen M06-L TZVP smd redo'!Z201</f>
        <v>2.3296000000000001</v>
      </c>
      <c r="BI201" s="44">
        <f>PRODUCT('[4]methanogen M06-L TZVP smd redo'!AL201:AN201)^(1/3)</f>
        <v>2.3056704354544406</v>
      </c>
      <c r="BJ201" s="133">
        <f>PRODUCT('[4]methanogen M06-L TZVP smd redo'!BC201:BE201)^(1/3)</f>
        <v>2.273629886410685</v>
      </c>
      <c r="BK201" s="133">
        <f>'[4]methanogen M06-L TZVP smd redo'!ER201</f>
        <v>2.2778100000000001</v>
      </c>
      <c r="BL201" s="40">
        <f>PRODUCT('[4]methanogen M06-L TZVP smd redo'!DZ201:EB201)^(1/3)</f>
        <v>2.3237609539864343</v>
      </c>
      <c r="BM201" s="40">
        <f>PRODUCT('[4]methanogen M06-L TZVP smd redo'!CI201:CK201)^(1/3)</f>
        <v>2.2692225012792271</v>
      </c>
      <c r="BN201" s="40">
        <f>PRODUCT('[4]methanogen M06-L TZVP smd redo'!DD201:DF201)^(1/3)</f>
        <v>2.2773722492045225</v>
      </c>
      <c r="BO201" s="40"/>
      <c r="BP201" s="45" t="e">
        <f t="shared" si="171"/>
        <v>#N/A</v>
      </c>
      <c r="BQ201" s="45">
        <f t="shared" si="172"/>
        <v>1.0265171492165082</v>
      </c>
      <c r="BR201" s="45">
        <f t="shared" si="173"/>
        <v>0.95999828374058749</v>
      </c>
      <c r="BS201" s="45">
        <f t="shared" si="174"/>
        <v>1.000450721153846</v>
      </c>
      <c r="BT201" s="45">
        <f t="shared" si="175"/>
        <v>1.0103785710991446</v>
      </c>
      <c r="BU201" s="45">
        <f t="shared" si="176"/>
        <v>1.0068698302680181</v>
      </c>
      <c r="BV201" s="45">
        <f t="shared" si="177"/>
        <v>1.0140922448439209</v>
      </c>
      <c r="BW201" s="45">
        <f t="shared" si="178"/>
        <v>0.99816485414090061</v>
      </c>
      <c r="BX201" s="45">
        <f t="shared" si="179"/>
        <v>0.97777537998974817</v>
      </c>
      <c r="BY201" s="45">
        <f t="shared" si="180"/>
        <v>0.72351778730223015</v>
      </c>
      <c r="BZ201" s="45">
        <f t="shared" si="181"/>
        <v>0.97914284556241793</v>
      </c>
      <c r="CA201" s="45">
        <f t="shared" si="182"/>
        <v>0.79385249318424278</v>
      </c>
      <c r="CB201" s="45">
        <f t="shared" si="183"/>
        <v>1.0220489130070725</v>
      </c>
      <c r="CC201" s="45">
        <f t="shared" si="184"/>
        <v>0.99642142476789108</v>
      </c>
      <c r="CD201" s="45">
        <f t="shared" si="185"/>
        <v>0.9877266994385776</v>
      </c>
      <c r="CE201" s="39"/>
      <c r="CF201" s="75" t="e">
        <f t="shared" si="202"/>
        <v>#N/A</v>
      </c>
      <c r="CG201" s="75">
        <f t="shared" si="203"/>
        <v>26.171663831705679</v>
      </c>
      <c r="CH201" s="75">
        <f t="shared" si="204"/>
        <v>-40.823782292074561</v>
      </c>
      <c r="CI201" s="75">
        <f t="shared" si="205"/>
        <v>0.45061960957772623</v>
      </c>
      <c r="CJ201" s="75">
        <f t="shared" si="206"/>
        <v>10.325083495064513</v>
      </c>
      <c r="CK201" s="75">
        <f t="shared" si="207"/>
        <v>6.8463405031638587</v>
      </c>
      <c r="CL201" s="75">
        <f t="shared" si="208"/>
        <v>13.993872277828839</v>
      </c>
      <c r="CM201" s="75">
        <f t="shared" si="209"/>
        <v>-1.8368318022115628</v>
      </c>
      <c r="CN201" s="75">
        <f t="shared" si="210"/>
        <v>-22.475308138277541</v>
      </c>
      <c r="CO201" s="75">
        <f t="shared" si="211"/>
        <v>-323.63014813716012</v>
      </c>
      <c r="CP201" s="75">
        <f t="shared" si="212"/>
        <v>-21.077737430015411</v>
      </c>
      <c r="CQ201" s="75">
        <f t="shared" si="213"/>
        <v>-230.85761183969896</v>
      </c>
      <c r="CR201" s="75">
        <f t="shared" si="214"/>
        <v>21.809350721453455</v>
      </c>
      <c r="CS201" s="75">
        <f t="shared" si="215"/>
        <v>-3.5849936495564734</v>
      </c>
      <c r="CT201" s="75">
        <f t="shared" si="216"/>
        <v>-12.349239502078499</v>
      </c>
      <c r="CU201" s="130"/>
      <c r="CV201" s="45" t="e">
        <f t="shared" si="186"/>
        <v>#N/A</v>
      </c>
      <c r="CW201" s="45">
        <f t="shared" si="187"/>
        <v>1.0000462391123035</v>
      </c>
      <c r="CX201" s="45">
        <f t="shared" si="188"/>
        <v>0.99970991674818399</v>
      </c>
      <c r="CY201" s="45">
        <f t="shared" si="189"/>
        <v>1.0001701822359665</v>
      </c>
      <c r="CZ201" s="45">
        <f t="shared" si="190"/>
        <v>0.99992609248114384</v>
      </c>
      <c r="DA201" s="45">
        <f t="shared" si="191"/>
        <v>0.99988094904238523</v>
      </c>
      <c r="DB201" s="45">
        <f t="shared" si="192"/>
        <v>0.9999264507267942</v>
      </c>
      <c r="DC201" s="45">
        <f t="shared" si="193"/>
        <v>0.99998568318484493</v>
      </c>
      <c r="DD201" s="45">
        <f t="shared" si="194"/>
        <v>0.99906419102222255</v>
      </c>
      <c r="DE201" s="45">
        <f t="shared" si="195"/>
        <v>0.99906419102222255</v>
      </c>
      <c r="DF201" s="45">
        <f t="shared" si="196"/>
        <v>0.99894525147356272</v>
      </c>
      <c r="DG201" s="45">
        <f t="shared" si="197"/>
        <v>0.99885747911371026</v>
      </c>
      <c r="DH201" s="45">
        <f t="shared" si="198"/>
        <v>0.99993936656433702</v>
      </c>
      <c r="DI201" s="45">
        <f t="shared" si="199"/>
        <v>0.99999093648516624</v>
      </c>
      <c r="DJ201" s="45">
        <f t="shared" si="200"/>
        <v>1.0000378137391048</v>
      </c>
    </row>
    <row r="202" spans="1:114" x14ac:dyDescent="0.2">
      <c r="A202" s="43">
        <v>396</v>
      </c>
      <c r="B202" s="43">
        <f t="shared" si="169"/>
        <v>669.15</v>
      </c>
      <c r="C202" s="44">
        <f t="shared" si="201"/>
        <v>1.4944332361951731</v>
      </c>
      <c r="E202" s="40">
        <f>'[4]methanogen M06-L TZVP smd redo'!I202</f>
        <v>0.90473975988469846</v>
      </c>
      <c r="F202" s="40">
        <f>'[4]methanogen M06-L TZVP smd redo'!N202</f>
        <v>0.85143557972200412</v>
      </c>
      <c r="G202" s="40">
        <f>'[4]methanogen M06-L TZVP smd redo'!S202</f>
        <v>1.1455474017429967</v>
      </c>
      <c r="H202" s="40">
        <f>'[4]methanogen M06-L TZVP smd redo'!AB202</f>
        <v>0.93374505275889419</v>
      </c>
      <c r="I202" s="40">
        <f>'[4]methanogen M06-L TZVP smd redo'!AS202</f>
        <v>1.0492666520312</v>
      </c>
      <c r="J202" s="40">
        <f>'[4]methanogen M06-L TZVP smd redo'!BJ202</f>
        <v>1.1238403072910685</v>
      </c>
      <c r="K202" s="40">
        <f>'[4]methanogen M06-L TZVP smd redo'!EV202</f>
        <v>1.1308872660258373</v>
      </c>
      <c r="L202" s="40">
        <f>'[4]methanogen M06-L TZVP smd redo'!CL202</f>
        <v>1.0835957143695563</v>
      </c>
      <c r="M202" s="40">
        <f>'[4]methanogen M06-L TZVP smd redo'!DG202</f>
        <v>1.0934955176002958</v>
      </c>
      <c r="N202" s="40">
        <f>'[4]methanogen M06-L TZVP smd redo'!EC202</f>
        <v>1.0668702234124527</v>
      </c>
      <c r="AA202" s="40">
        <f t="shared" si="170"/>
        <v>1.2360767135867183</v>
      </c>
      <c r="AB202" s="40"/>
      <c r="AC202" s="40" t="e">
        <f>EXP('d-beta'!Y203/1000)*'[3]methanogen M06-L TZVP smd redo'!EZ202</f>
        <v>#N/A</v>
      </c>
      <c r="AD202" s="40">
        <f>'[3]methanogen M06-L TZVP smd redo'!ET202</f>
        <v>1.6011299999999999</v>
      </c>
      <c r="AE202" s="40">
        <f>'[3]methanogen M06-L TZVP smd redo'!ER202</f>
        <v>1.0570200000000001</v>
      </c>
      <c r="AF202" s="40">
        <f>'[3]methanogen M06-L TZVP smd redo'!K202</f>
        <v>1.0486200000000001</v>
      </c>
      <c r="AG202" s="40">
        <f>'[3]methanogen M06-L TZVP smd redo'!J202</f>
        <v>2.1796000000000002</v>
      </c>
      <c r="AH202" s="40">
        <f>'[3]methanogen M06-L TZVP smd redo'!O202</f>
        <v>1.04583</v>
      </c>
      <c r="AI202" s="40">
        <f>'[3]methanogen M06-L TZVP smd redo'!N202</f>
        <v>2.1292599999999999</v>
      </c>
      <c r="AJ202" s="40">
        <f>'[3]methanogen M06-L TZVP smd redo'!S202</f>
        <v>1.04687</v>
      </c>
      <c r="AK202" s="40">
        <f>'[3]methanogen M06-L TZVP smd redo'!R202</f>
        <v>2.2149299999999998</v>
      </c>
      <c r="AL202" s="40">
        <f>'[3]methanogen M06-L TZVP smd redo'!Y202</f>
        <v>1.04121</v>
      </c>
      <c r="AM202" s="40">
        <f>'[3]methanogen M06-L TZVP smd redo'!W202</f>
        <v>2.2261000000000002</v>
      </c>
      <c r="AN202" s="40">
        <f>'[3]methanogen M06-L TZVP smd redo'!V202</f>
        <v>2.2184699999999999</v>
      </c>
      <c r="AO202" s="40">
        <f>'[3]methanogen M06-L TZVP smd redo'!AK202</f>
        <v>1.0395000000000001</v>
      </c>
      <c r="AP202" s="40">
        <f>PRODUCT('[3]methanogen M06-L TZVP smd redo'!AD202:AF202)^(1/3)</f>
        <v>2.2069698721776096</v>
      </c>
      <c r="AQ202" s="40">
        <f>'[3]methanogen M06-L TZVP smd redo'!BA202</f>
        <v>1.03468</v>
      </c>
      <c r="AR202" s="40">
        <f>PRODUCT('[3]methanogen M06-L TZVP smd redo'!AT202:AV202)^(1/3)</f>
        <v>2.1864835435685746</v>
      </c>
      <c r="AS202" s="41">
        <f>'[3]methanogen M06-L TZVP smd redo'!FO202</f>
        <v>1.0373399999999999</v>
      </c>
      <c r="AT202" s="40">
        <f>'[3]methanogen M06-L TZVP smd redo'!FK202</f>
        <v>2.1849699999999999</v>
      </c>
      <c r="AU202" s="40">
        <f>'[3]methanogen M06-L TZVP smd redo'!CD202</f>
        <v>2.1597499999999998</v>
      </c>
      <c r="AV202" s="40">
        <f>'[3]methanogen M06-L TZVP smd redo'!CG202</f>
        <v>1.7426900000000001</v>
      </c>
      <c r="AW202" s="40">
        <f>'[3]methanogen M06-L TZVP smd redo'!CK202</f>
        <v>1.0386299999999999</v>
      </c>
      <c r="AX202" s="40">
        <f>PRODUCT('[3]methanogen M06-L TZVP smd redo'!CN202:CP202)^(1/3)</f>
        <v>2.1740530638430684</v>
      </c>
      <c r="AY202" s="40">
        <f>'[3]methanogen M06-L TZVP smd redo'!DH202</f>
        <v>1.0387999999999999</v>
      </c>
      <c r="AZ202" s="40">
        <f>PRODUCT('[3]methanogen M06-L TZVP smd redo'!DJ202:DL202)^(1/3)</f>
        <v>2.1814555325629872</v>
      </c>
      <c r="BA202" s="40">
        <f>'[3]methanogen M06-L TZVP smd redo'!EI202</f>
        <v>1.0407200000000001</v>
      </c>
      <c r="BB202" s="40">
        <f>PRODUCT('[3]methanogen M06-L TZVP smd redo'!EJ202:EL202)^(1/3)</f>
        <v>2.2215570181181867</v>
      </c>
      <c r="BC202" s="40"/>
      <c r="BD202" s="44">
        <f>'[4]methanogen M06-L TZVP smd redo'!H202</f>
        <v>2.2876400000000001</v>
      </c>
      <c r="BE202" s="44">
        <f>'[4]methanogen M06-L TZVP smd redo'!M202</f>
        <v>2.2287400000000002</v>
      </c>
      <c r="BF202" s="44">
        <f>'[4]methanogen M06-L TZVP smd redo'!R202</f>
        <v>2.3214000000000001</v>
      </c>
      <c r="BG202" s="44">
        <f>'[4]methanogen M06-L TZVP smd redo'!Y202</f>
        <v>2.3120500000000002</v>
      </c>
      <c r="BH202" s="44">
        <f>'[4]methanogen M06-L TZVP smd redo'!Z202</f>
        <v>2.32009</v>
      </c>
      <c r="BI202" s="44">
        <f>PRODUCT('[4]methanogen M06-L TZVP smd redo'!AL202:AN202)^(1/3)</f>
        <v>2.2965523521631508</v>
      </c>
      <c r="BJ202" s="133">
        <f>PRODUCT('[4]methanogen M06-L TZVP smd redo'!BC202:BE202)^(1/3)</f>
        <v>2.264853268916168</v>
      </c>
      <c r="BK202" s="133">
        <f>'[4]methanogen M06-L TZVP smd redo'!ER202</f>
        <v>2.26912</v>
      </c>
      <c r="BL202" s="40">
        <f>PRODUCT('[4]methanogen M06-L TZVP smd redo'!DZ202:EB202)^(1/3)</f>
        <v>2.3144854439308755</v>
      </c>
      <c r="BM202" s="40">
        <f>PRODUCT('[4]methanogen M06-L TZVP smd redo'!CI202:CK202)^(1/3)</f>
        <v>2.2604835326268518</v>
      </c>
      <c r="BN202" s="40">
        <f>PRODUCT('[4]methanogen M06-L TZVP smd redo'!DD202:DF202)^(1/3)</f>
        <v>2.268573973052785</v>
      </c>
      <c r="BO202" s="40"/>
      <c r="BP202" s="45" t="e">
        <f t="shared" si="171"/>
        <v>#N/A</v>
      </c>
      <c r="BQ202" s="45">
        <f t="shared" si="172"/>
        <v>1.0264274881771762</v>
      </c>
      <c r="BR202" s="45">
        <f t="shared" si="173"/>
        <v>0.96008443180839154</v>
      </c>
      <c r="BS202" s="45">
        <f t="shared" si="174"/>
        <v>1.000564633268537</v>
      </c>
      <c r="BT202" s="45">
        <f t="shared" si="175"/>
        <v>1.0102491231321937</v>
      </c>
      <c r="BU202" s="45">
        <f t="shared" si="176"/>
        <v>1.0067482231886644</v>
      </c>
      <c r="BV202" s="45">
        <f t="shared" si="177"/>
        <v>1.0139960869350941</v>
      </c>
      <c r="BW202" s="45">
        <f t="shared" si="178"/>
        <v>0.99811965383768508</v>
      </c>
      <c r="BX202" s="45">
        <f t="shared" si="179"/>
        <v>0.97791028848857064</v>
      </c>
      <c r="BY202" s="45">
        <f t="shared" si="180"/>
        <v>0.72497349239852071</v>
      </c>
      <c r="BZ202" s="45">
        <f t="shared" si="181"/>
        <v>0.97918660351107245</v>
      </c>
      <c r="CA202" s="45">
        <f t="shared" si="182"/>
        <v>0.79463690294034695</v>
      </c>
      <c r="CB202" s="45">
        <f t="shared" si="183"/>
        <v>1.0219140796871395</v>
      </c>
      <c r="CC202" s="45">
        <f t="shared" si="184"/>
        <v>0.99643368895084072</v>
      </c>
      <c r="CD202" s="45">
        <f t="shared" si="185"/>
        <v>0.98781722564085572</v>
      </c>
      <c r="CE202" s="39"/>
      <c r="CF202" s="75" t="e">
        <f t="shared" si="202"/>
        <v>#N/A</v>
      </c>
      <c r="CG202" s="75">
        <f t="shared" si="203"/>
        <v>26.08431511537324</v>
      </c>
      <c r="CH202" s="75">
        <f t="shared" si="204"/>
        <v>-40.734048587204228</v>
      </c>
      <c r="CI202" s="75">
        <f t="shared" si="205"/>
        <v>0.56447392315129807</v>
      </c>
      <c r="CJ202" s="75">
        <f t="shared" si="206"/>
        <v>10.196957004966846</v>
      </c>
      <c r="CK202" s="75">
        <f t="shared" si="207"/>
        <v>6.7255558495968142</v>
      </c>
      <c r="CL202" s="75">
        <f t="shared" si="208"/>
        <v>13.899046123176607</v>
      </c>
      <c r="CM202" s="75">
        <f t="shared" si="209"/>
        <v>-1.8821162324043561</v>
      </c>
      <c r="CN202" s="75">
        <f t="shared" si="210"/>
        <v>-22.337342716521974</v>
      </c>
      <c r="CO202" s="75">
        <f t="shared" si="211"/>
        <v>-321.62018700481309</v>
      </c>
      <c r="CP202" s="75">
        <f t="shared" si="212"/>
        <v>-21.033048372530722</v>
      </c>
      <c r="CQ202" s="75">
        <f t="shared" si="213"/>
        <v>-229.86999452002843</v>
      </c>
      <c r="CR202" s="75">
        <f t="shared" si="214"/>
        <v>21.677417491145047</v>
      </c>
      <c r="CS202" s="75">
        <f t="shared" si="215"/>
        <v>-3.5726854964294668</v>
      </c>
      <c r="CT202" s="75">
        <f t="shared" si="216"/>
        <v>-12.257592638455518</v>
      </c>
      <c r="CU202" s="130"/>
      <c r="CV202" s="45" t="e">
        <f t="shared" si="186"/>
        <v>#N/A</v>
      </c>
      <c r="CW202" s="45">
        <f t="shared" si="187"/>
        <v>1.0000532588336968</v>
      </c>
      <c r="CX202" s="45">
        <f t="shared" si="188"/>
        <v>0.99970622471149739</v>
      </c>
      <c r="CY202" s="45">
        <f t="shared" si="189"/>
        <v>1.0001736026699728</v>
      </c>
      <c r="CZ202" s="45">
        <f t="shared" si="190"/>
        <v>0.99992259059992805</v>
      </c>
      <c r="DA202" s="45">
        <f t="shared" si="191"/>
        <v>0.99988459948663799</v>
      </c>
      <c r="DB202" s="45">
        <f t="shared" si="192"/>
        <v>0.99992551005953756</v>
      </c>
      <c r="DC202" s="45">
        <f t="shared" si="193"/>
        <v>0.99999296100157908</v>
      </c>
      <c r="DD202" s="45">
        <f t="shared" si="194"/>
        <v>0.99906712601371073</v>
      </c>
      <c r="DE202" s="45">
        <f t="shared" si="195"/>
        <v>0.99906712601371073</v>
      </c>
      <c r="DF202" s="45">
        <f t="shared" si="196"/>
        <v>0.99895183315448588</v>
      </c>
      <c r="DG202" s="45">
        <f t="shared" si="197"/>
        <v>0.99887039019531787</v>
      </c>
      <c r="DH202" s="45">
        <f t="shared" si="198"/>
        <v>0.99994309386952429</v>
      </c>
      <c r="DI202" s="45">
        <f t="shared" si="199"/>
        <v>0.99999011101033519</v>
      </c>
      <c r="DJ202" s="45">
        <f t="shared" si="200"/>
        <v>1.0000441825063386</v>
      </c>
    </row>
    <row r="203" spans="1:114" x14ac:dyDescent="0.2">
      <c r="A203" s="43">
        <v>398</v>
      </c>
      <c r="B203" s="43">
        <f t="shared" si="169"/>
        <v>671.15</v>
      </c>
      <c r="C203" s="44">
        <f t="shared" si="201"/>
        <v>1.4899798852715489</v>
      </c>
      <c r="E203" s="40">
        <f>'[4]methanogen M06-L TZVP smd redo'!I203</f>
        <v>0.89701193780866717</v>
      </c>
      <c r="F203" s="40">
        <f>'[4]methanogen M06-L TZVP smd redo'!N203</f>
        <v>0.8421290291464878</v>
      </c>
      <c r="G203" s="40">
        <f>'[4]methanogen M06-L TZVP smd redo'!S203</f>
        <v>1.1440243032720954</v>
      </c>
      <c r="H203" s="40">
        <f>'[4]methanogen M06-L TZVP smd redo'!AB203</f>
        <v>0.92731021475844777</v>
      </c>
      <c r="I203" s="40">
        <f>'[4]methanogen M06-L TZVP smd redo'!AS203</f>
        <v>1.0469572075002542</v>
      </c>
      <c r="J203" s="40">
        <f>'[4]methanogen M06-L TZVP smd redo'!BJ203</f>
        <v>1.1154959712855739</v>
      </c>
      <c r="K203" s="40">
        <f>'[4]methanogen M06-L TZVP smd redo'!EV203</f>
        <v>1.1197154130682119</v>
      </c>
      <c r="L203" s="40">
        <f>'[4]methanogen M06-L TZVP smd redo'!CL203</f>
        <v>1.0759919731695433</v>
      </c>
      <c r="M203" s="40">
        <f>'[4]methanogen M06-L TZVP smd redo'!DG203</f>
        <v>1.0806577611608414</v>
      </c>
      <c r="N203" s="40">
        <f>'[4]methanogen M06-L TZVP smd redo'!EC203</f>
        <v>1.0550272934450877</v>
      </c>
      <c r="AA203" s="40">
        <f t="shared" si="170"/>
        <v>1.2278591623735684</v>
      </c>
      <c r="AB203" s="40"/>
      <c r="AC203" s="40" t="e">
        <f>EXP('d-beta'!Y204/1000)*'[3]methanogen M06-L TZVP smd redo'!EZ203</f>
        <v>#N/A</v>
      </c>
      <c r="AD203" s="40">
        <f>'[3]methanogen M06-L TZVP smd redo'!ET203</f>
        <v>1.5982099999999999</v>
      </c>
      <c r="AE203" s="40">
        <f>'[3]methanogen M06-L TZVP smd redo'!ER203</f>
        <v>1.05674</v>
      </c>
      <c r="AF203" s="40">
        <f>'[3]methanogen M06-L TZVP smd redo'!K203</f>
        <v>1.04837</v>
      </c>
      <c r="AG203" s="40">
        <f>'[3]methanogen M06-L TZVP smd redo'!J203</f>
        <v>2.1715499999999999</v>
      </c>
      <c r="AH203" s="40">
        <f>'[3]methanogen M06-L TZVP smd redo'!O203</f>
        <v>1.04559</v>
      </c>
      <c r="AI203" s="40">
        <f>'[3]methanogen M06-L TZVP smd redo'!N203</f>
        <v>2.1215600000000001</v>
      </c>
      <c r="AJ203" s="40">
        <f>'[3]methanogen M06-L TZVP smd redo'!S203</f>
        <v>1.0466200000000001</v>
      </c>
      <c r="AK203" s="40">
        <f>'[3]methanogen M06-L TZVP smd redo'!R203</f>
        <v>2.2067299999999999</v>
      </c>
      <c r="AL203" s="40">
        <f>'[3]methanogen M06-L TZVP smd redo'!Y203</f>
        <v>1.0409900000000001</v>
      </c>
      <c r="AM203" s="40">
        <f>'[3]methanogen M06-L TZVP smd redo'!W203</f>
        <v>2.2175699999999998</v>
      </c>
      <c r="AN203" s="40">
        <f>'[3]methanogen M06-L TZVP smd redo'!V203</f>
        <v>2.2099700000000002</v>
      </c>
      <c r="AO203" s="40">
        <f>'[3]methanogen M06-L TZVP smd redo'!AK203</f>
        <v>1.0392999999999999</v>
      </c>
      <c r="AP203" s="40">
        <f>PRODUCT('[3]methanogen M06-L TZVP smd redo'!AD203:AF203)^(1/3)</f>
        <v>2.1987315842635198</v>
      </c>
      <c r="AQ203" s="40">
        <f>'[3]methanogen M06-L TZVP smd redo'!BA203</f>
        <v>1.03451</v>
      </c>
      <c r="AR203" s="40">
        <f>PRODUCT('[3]methanogen M06-L TZVP smd redo'!AT203:AV203)^(1/3)</f>
        <v>2.1784735910113326</v>
      </c>
      <c r="AS203" s="41">
        <f>'[3]methanogen M06-L TZVP smd redo'!FO203</f>
        <v>1.0371699999999999</v>
      </c>
      <c r="AT203" s="40">
        <f>'[3]methanogen M06-L TZVP smd redo'!FK203</f>
        <v>2.1770700000000001</v>
      </c>
      <c r="AU203" s="40">
        <f>'[3]methanogen M06-L TZVP smd redo'!CD203</f>
        <v>2.1518199999999998</v>
      </c>
      <c r="AV203" s="40">
        <f>'[3]methanogen M06-L TZVP smd redo'!CG203</f>
        <v>1.73807</v>
      </c>
      <c r="AW203" s="40">
        <f>'[3]methanogen M06-L TZVP smd redo'!CK203</f>
        <v>1.03844</v>
      </c>
      <c r="AX203" s="40">
        <f>PRODUCT('[3]methanogen M06-L TZVP smd redo'!CN203:CP203)^(1/3)</f>
        <v>2.1661506897722509</v>
      </c>
      <c r="AY203" s="40">
        <f>'[3]methanogen M06-L TZVP smd redo'!DH203</f>
        <v>1.03861</v>
      </c>
      <c r="AZ203" s="40">
        <f>PRODUCT('[3]methanogen M06-L TZVP smd redo'!DJ203:DL203)^(1/3)</f>
        <v>2.173503785763347</v>
      </c>
      <c r="BA203" s="40">
        <f>'[3]methanogen M06-L TZVP smd redo'!EI203</f>
        <v>1.0405199999999999</v>
      </c>
      <c r="BB203" s="40">
        <f>PRODUCT('[3]methanogen M06-L TZVP smd redo'!EJ203:EL203)^(1/3)</f>
        <v>2.2132014782117206</v>
      </c>
      <c r="BC203" s="40"/>
      <c r="BD203" s="44">
        <f>'[4]methanogen M06-L TZVP smd redo'!H203</f>
        <v>2.2786300000000002</v>
      </c>
      <c r="BE203" s="44">
        <f>'[4]methanogen M06-L TZVP smd redo'!M203</f>
        <v>2.2201499999999998</v>
      </c>
      <c r="BF203" s="44">
        <f>'[4]methanogen M06-L TZVP smd redo'!R203</f>
        <v>2.3122500000000001</v>
      </c>
      <c r="BG203" s="44">
        <f>'[4]methanogen M06-L TZVP smd redo'!Y203</f>
        <v>2.3026900000000001</v>
      </c>
      <c r="BH203" s="44">
        <f>'[4]methanogen M06-L TZVP smd redo'!Z203</f>
        <v>2.3107000000000002</v>
      </c>
      <c r="BI203" s="44">
        <f>PRODUCT('[4]methanogen M06-L TZVP smd redo'!AL203:AN203)^(1/3)</f>
        <v>2.2875341811352436</v>
      </c>
      <c r="BJ203" s="133">
        <f>PRODUCT('[4]methanogen M06-L TZVP smd redo'!BC203:BE203)^(1/3)</f>
        <v>2.2561666551609885</v>
      </c>
      <c r="BK203" s="133">
        <f>'[4]methanogen M06-L TZVP smd redo'!ER203</f>
        <v>2.2605200000000001</v>
      </c>
      <c r="BL203" s="40">
        <f>PRODUCT('[4]methanogen M06-L TZVP smd redo'!DZ203:EB203)^(1/3)</f>
        <v>2.3053100037866239</v>
      </c>
      <c r="BM203" s="40">
        <f>PRODUCT('[4]methanogen M06-L TZVP smd redo'!CI203:CK203)^(1/3)</f>
        <v>2.2518378774853844</v>
      </c>
      <c r="BN203" s="40">
        <f>PRODUCT('[4]methanogen M06-L TZVP smd redo'!DD203:DF203)^(1/3)</f>
        <v>2.2598622683649756</v>
      </c>
      <c r="BO203" s="40"/>
      <c r="BP203" s="45" t="e">
        <f t="shared" si="171"/>
        <v>#N/A</v>
      </c>
      <c r="BQ203" s="45">
        <f t="shared" si="172"/>
        <v>1.0263405625746009</v>
      </c>
      <c r="BR203" s="45">
        <f t="shared" si="173"/>
        <v>0.96016866688290614</v>
      </c>
      <c r="BS203" s="45">
        <f t="shared" si="174"/>
        <v>1.0006707924005713</v>
      </c>
      <c r="BT203" s="45">
        <f t="shared" si="175"/>
        <v>1.0101269826067736</v>
      </c>
      <c r="BU203" s="45">
        <f t="shared" si="176"/>
        <v>1.0066253955852302</v>
      </c>
      <c r="BV203" s="45">
        <f t="shared" si="177"/>
        <v>1.0139030181580344</v>
      </c>
      <c r="BW203" s="45">
        <f t="shared" si="178"/>
        <v>0.99807418432970663</v>
      </c>
      <c r="BX203" s="45">
        <f t="shared" si="179"/>
        <v>0.97804647972588565</v>
      </c>
      <c r="BY203" s="45">
        <f t="shared" si="180"/>
        <v>0.72641934007617182</v>
      </c>
      <c r="BZ203" s="45">
        <f t="shared" si="181"/>
        <v>0.97923043960302036</v>
      </c>
      <c r="CA203" s="45">
        <f t="shared" si="182"/>
        <v>0.79541468144497729</v>
      </c>
      <c r="CB203" s="45">
        <f t="shared" si="183"/>
        <v>1.0217817901497745</v>
      </c>
      <c r="CC203" s="45">
        <f t="shared" si="184"/>
        <v>0.99644916816749329</v>
      </c>
      <c r="CD203" s="45">
        <f t="shared" si="185"/>
        <v>0.98790316971065539</v>
      </c>
      <c r="CE203" s="39"/>
      <c r="CF203" s="75" t="e">
        <f t="shared" si="202"/>
        <v>#N/A</v>
      </c>
      <c r="CG203" s="75">
        <f t="shared" si="203"/>
        <v>25.999624005147311</v>
      </c>
      <c r="CH203" s="75">
        <f t="shared" si="204"/>
        <v>-40.64631528306213</v>
      </c>
      <c r="CI203" s="75">
        <f t="shared" si="205"/>
        <v>0.67056751990887076</v>
      </c>
      <c r="CJ203" s="75">
        <f t="shared" si="206"/>
        <v>10.076048303639407</v>
      </c>
      <c r="CK203" s="75">
        <f t="shared" si="207"/>
        <v>6.6035441152209957</v>
      </c>
      <c r="CL203" s="75">
        <f t="shared" si="208"/>
        <v>13.807257752747997</v>
      </c>
      <c r="CM203" s="75">
        <f t="shared" si="209"/>
        <v>-1.9276724375352812</v>
      </c>
      <c r="CN203" s="75">
        <f t="shared" si="210"/>
        <v>-22.198084794518486</v>
      </c>
      <c r="CO203" s="75">
        <f t="shared" si="211"/>
        <v>-319.6278274952794</v>
      </c>
      <c r="CP203" s="75">
        <f t="shared" si="212"/>
        <v>-20.988281511346212</v>
      </c>
      <c r="CQ203" s="75">
        <f t="shared" si="213"/>
        <v>-228.89168843951947</v>
      </c>
      <c r="CR203" s="75">
        <f t="shared" si="214"/>
        <v>21.547956410852002</v>
      </c>
      <c r="CS203" s="75">
        <f t="shared" si="215"/>
        <v>-3.5571509991582491</v>
      </c>
      <c r="CT203" s="75">
        <f t="shared" si="216"/>
        <v>-12.17059240294032</v>
      </c>
      <c r="CU203" s="130"/>
      <c r="CV203" s="45" t="e">
        <f t="shared" si="186"/>
        <v>#N/A</v>
      </c>
      <c r="CW203" s="45">
        <f t="shared" si="187"/>
        <v>1.0000548367290607</v>
      </c>
      <c r="CX203" s="45">
        <f t="shared" si="188"/>
        <v>0.9996984497067386</v>
      </c>
      <c r="CY203" s="45">
        <f t="shared" si="189"/>
        <v>1.0001770623696757</v>
      </c>
      <c r="CZ203" s="45">
        <f t="shared" si="190"/>
        <v>0.99991991738690367</v>
      </c>
      <c r="DA203" s="45">
        <f t="shared" si="191"/>
        <v>0.99988047814152925</v>
      </c>
      <c r="DB203" s="45">
        <f t="shared" si="192"/>
        <v>0.99993153760573938</v>
      </c>
      <c r="DC203" s="45">
        <f t="shared" si="193"/>
        <v>0.99999578527750732</v>
      </c>
      <c r="DD203" s="45">
        <f t="shared" si="194"/>
        <v>0.99907354889281674</v>
      </c>
      <c r="DE203" s="45">
        <f t="shared" si="195"/>
        <v>0.99907354889281674</v>
      </c>
      <c r="DF203" s="45">
        <f t="shared" si="196"/>
        <v>0.99895413776550401</v>
      </c>
      <c r="DG203" s="45">
        <f t="shared" si="197"/>
        <v>0.99888153694725101</v>
      </c>
      <c r="DH203" s="45">
        <f t="shared" si="198"/>
        <v>0.9999395986995665</v>
      </c>
      <c r="DI203" s="45">
        <f t="shared" si="199"/>
        <v>0.999995339248686</v>
      </c>
      <c r="DJ203" s="45">
        <f t="shared" si="200"/>
        <v>1.0000336653075241</v>
      </c>
    </row>
    <row r="204" spans="1:114" x14ac:dyDescent="0.2">
      <c r="A204" s="43">
        <v>400</v>
      </c>
      <c r="B204" s="43">
        <f t="shared" si="169"/>
        <v>673.15</v>
      </c>
      <c r="C204" s="44">
        <f t="shared" si="201"/>
        <v>1.4855529971031718</v>
      </c>
      <c r="E204" s="40">
        <f>'[4]methanogen M06-L TZVP smd redo'!I204</f>
        <v>0.88528332414217203</v>
      </c>
      <c r="F204" s="40">
        <f>'[4]methanogen M06-L TZVP smd redo'!N204</f>
        <v>0.84350265889909792</v>
      </c>
      <c r="G204" s="40">
        <f>'[4]methanogen M06-L TZVP smd redo'!S204</f>
        <v>1.1290697310117892</v>
      </c>
      <c r="H204" s="40">
        <f>'[4]methanogen M06-L TZVP smd redo'!AB204</f>
        <v>0.92627874847561742</v>
      </c>
      <c r="I204" s="40">
        <f>'[4]methanogen M06-L TZVP smd redo'!AS204</f>
        <v>1.0415327955293208</v>
      </c>
      <c r="J204" s="40">
        <f>'[4]methanogen M06-L TZVP smd redo'!BJ204</f>
        <v>1.099331242949253</v>
      </c>
      <c r="K204" s="40">
        <f>'[4]methanogen M06-L TZVP smd redo'!EV204</f>
        <v>1.1147972188192412</v>
      </c>
      <c r="L204" s="40">
        <f>'[4]methanogen M06-L TZVP smd redo'!CL204</f>
        <v>1.0669457561678364</v>
      </c>
      <c r="M204" s="40">
        <f>'[4]methanogen M06-L TZVP smd redo'!DG204</f>
        <v>1.0738637846987586</v>
      </c>
      <c r="N204" s="40">
        <f>'[4]methanogen M06-L TZVP smd redo'!EC204</f>
        <v>1.0503708812454882</v>
      </c>
      <c r="AA204" s="40">
        <f t="shared" si="170"/>
        <v>1.2197111725927903</v>
      </c>
      <c r="AB204" s="40"/>
      <c r="AC204" s="40" t="e">
        <f>EXP('d-beta'!Y205/1000)*'[3]methanogen M06-L TZVP smd redo'!EZ204</f>
        <v>#N/A</v>
      </c>
      <c r="AD204" s="40">
        <f>'[3]methanogen M06-L TZVP smd redo'!ET204</f>
        <v>1.59531</v>
      </c>
      <c r="AE204" s="40">
        <f>'[3]methanogen M06-L TZVP smd redo'!ER204</f>
        <v>1.05647</v>
      </c>
      <c r="AF204" s="40">
        <f>'[3]methanogen M06-L TZVP smd redo'!K204</f>
        <v>1.0481199999999999</v>
      </c>
      <c r="AG204" s="40">
        <f>'[3]methanogen M06-L TZVP smd redo'!J204</f>
        <v>2.1636000000000002</v>
      </c>
      <c r="AH204" s="40">
        <f>'[3]methanogen M06-L TZVP smd redo'!O204</f>
        <v>1.0453399999999999</v>
      </c>
      <c r="AI204" s="40">
        <f>'[3]methanogen M06-L TZVP smd redo'!N204</f>
        <v>2.1139399999999999</v>
      </c>
      <c r="AJ204" s="40">
        <f>'[3]methanogen M06-L TZVP smd redo'!S204</f>
        <v>1.0463800000000001</v>
      </c>
      <c r="AK204" s="40">
        <f>'[3]methanogen M06-L TZVP smd redo'!R204</f>
        <v>2.1986300000000001</v>
      </c>
      <c r="AL204" s="40">
        <f>'[3]methanogen M06-L TZVP smd redo'!Y204</f>
        <v>1.04077</v>
      </c>
      <c r="AM204" s="40">
        <f>'[3]methanogen M06-L TZVP smd redo'!W204</f>
        <v>2.20912</v>
      </c>
      <c r="AN204" s="40">
        <f>'[3]methanogen M06-L TZVP smd redo'!V204</f>
        <v>2.2015600000000002</v>
      </c>
      <c r="AO204" s="40">
        <f>'[3]methanogen M06-L TZVP smd redo'!AK204</f>
        <v>1.0390999999999999</v>
      </c>
      <c r="AP204" s="40">
        <f>PRODUCT('[3]methanogen M06-L TZVP smd redo'!AD204:AF204)^(1/3)</f>
        <v>2.1905866093914113</v>
      </c>
      <c r="AQ204" s="40">
        <f>'[3]methanogen M06-L TZVP smd redo'!BA204</f>
        <v>1.0343500000000001</v>
      </c>
      <c r="AR204" s="40">
        <f>PRODUCT('[3]methanogen M06-L TZVP smd redo'!AT204:AV204)^(1/3)</f>
        <v>2.1705469758479548</v>
      </c>
      <c r="AS204" s="41">
        <f>'[3]methanogen M06-L TZVP smd redo'!FO204</f>
        <v>1.0369999999999999</v>
      </c>
      <c r="AT204" s="40">
        <f>'[3]methanogen M06-L TZVP smd redo'!FK204</f>
        <v>2.1692499999999999</v>
      </c>
      <c r="AU204" s="40">
        <f>'[3]methanogen M06-L TZVP smd redo'!CD204</f>
        <v>2.1439699999999999</v>
      </c>
      <c r="AV204" s="40">
        <f>'[3]methanogen M06-L TZVP smd redo'!CG204</f>
        <v>1.7335</v>
      </c>
      <c r="AW204" s="40">
        <f>'[3]methanogen M06-L TZVP smd redo'!CK204</f>
        <v>1.0382499999999999</v>
      </c>
      <c r="AX204" s="40">
        <f>PRODUCT('[3]methanogen M06-L TZVP smd redo'!CN204:CP204)^(1/3)</f>
        <v>2.1583349438646677</v>
      </c>
      <c r="AY204" s="40">
        <f>'[3]methanogen M06-L TZVP smd redo'!DH204</f>
        <v>1.0384199999999999</v>
      </c>
      <c r="AZ204" s="40">
        <f>PRODUCT('[3]methanogen M06-L TZVP smd redo'!DJ204:DL204)^(1/3)</f>
        <v>2.1656320374255968</v>
      </c>
      <c r="BA204" s="40">
        <f>'[3]methanogen M06-L TZVP smd redo'!EI204</f>
        <v>1.0403199999999999</v>
      </c>
      <c r="BB204" s="40">
        <f>PRODUCT('[3]methanogen M06-L TZVP smd redo'!EJ204:EL204)^(1/3)</f>
        <v>2.2049258719522249</v>
      </c>
      <c r="BC204" s="40"/>
      <c r="BD204" s="44">
        <f>'[4]methanogen M06-L TZVP smd redo'!H204</f>
        <v>2.26972</v>
      </c>
      <c r="BE204" s="44">
        <f>'[4]methanogen M06-L TZVP smd redo'!M204</f>
        <v>2.2116500000000001</v>
      </c>
      <c r="BF204" s="44">
        <f>'[4]methanogen M06-L TZVP smd redo'!R204</f>
        <v>2.3031999999999999</v>
      </c>
      <c r="BG204" s="44">
        <f>'[4]methanogen M06-L TZVP smd redo'!Y204</f>
        <v>2.2934399999999999</v>
      </c>
      <c r="BH204" s="44">
        <f>'[4]methanogen M06-L TZVP smd redo'!Z204</f>
        <v>2.3014000000000001</v>
      </c>
      <c r="BI204" s="44">
        <f>PRODUCT('[4]methanogen M06-L TZVP smd redo'!AL204:AN204)^(1/3)</f>
        <v>2.2786093229145337</v>
      </c>
      <c r="BJ204" s="133">
        <f>PRODUCT('[4]methanogen M06-L TZVP smd redo'!BC204:BE204)^(1/3)</f>
        <v>2.2475733788292724</v>
      </c>
      <c r="BK204" s="133">
        <f>'[4]methanogen M06-L TZVP smd redo'!ER204</f>
        <v>2.2520199999999999</v>
      </c>
      <c r="BL204" s="40">
        <f>PRODUCT('[4]methanogen M06-L TZVP smd redo'!DZ204:EB204)^(1/3)</f>
        <v>2.296237853754568</v>
      </c>
      <c r="BM204" s="40">
        <f>PRODUCT('[4]methanogen M06-L TZVP smd redo'!CI204:CK204)^(1/3)</f>
        <v>2.2432821648825456</v>
      </c>
      <c r="BN204" s="40">
        <f>PRODUCT('[4]methanogen M06-L TZVP smd redo'!DD204:DF204)^(1/3)</f>
        <v>2.2512505634338726</v>
      </c>
      <c r="BO204" s="40"/>
      <c r="BP204" s="45" t="e">
        <f t="shared" si="171"/>
        <v>#N/A</v>
      </c>
      <c r="BQ204" s="45">
        <f t="shared" si="172"/>
        <v>1.0262564148938575</v>
      </c>
      <c r="BR204" s="45">
        <f t="shared" si="173"/>
        <v>0.96025095519277537</v>
      </c>
      <c r="BS204" s="45">
        <f t="shared" si="174"/>
        <v>1.00078213261493</v>
      </c>
      <c r="BT204" s="45">
        <f t="shared" si="175"/>
        <v>1.0100020116903214</v>
      </c>
      <c r="BU204" s="45">
        <f t="shared" si="176"/>
        <v>1.0065086528595857</v>
      </c>
      <c r="BV204" s="45">
        <f t="shared" si="177"/>
        <v>1.0138086455274833</v>
      </c>
      <c r="BW204" s="45">
        <f t="shared" si="178"/>
        <v>0.99802549658940531</v>
      </c>
      <c r="BX204" s="45">
        <f t="shared" si="179"/>
        <v>0.97818444284568162</v>
      </c>
      <c r="BY204" s="45">
        <f t="shared" si="180"/>
        <v>0.72785879630598593</v>
      </c>
      <c r="BZ204" s="45">
        <f t="shared" si="181"/>
        <v>0.9792725916024414</v>
      </c>
      <c r="CA204" s="45">
        <f t="shared" si="182"/>
        <v>0.79619440546709186</v>
      </c>
      <c r="CB204" s="45">
        <f t="shared" si="183"/>
        <v>1.0216520071752426</v>
      </c>
      <c r="CC204" s="45">
        <f t="shared" si="184"/>
        <v>0.9964604568319696</v>
      </c>
      <c r="CD204" s="45">
        <f t="shared" si="185"/>
        <v>0.98799322059927897</v>
      </c>
      <c r="CE204" s="39"/>
      <c r="CF204" s="75" t="e">
        <f t="shared" si="202"/>
        <v>#N/A</v>
      </c>
      <c r="CG204" s="75">
        <f t="shared" si="203"/>
        <v>25.917632575057311</v>
      </c>
      <c r="CH204" s="75">
        <f t="shared" si="204"/>
        <v>-40.560617023188442</v>
      </c>
      <c r="CI204" s="75">
        <f t="shared" si="205"/>
        <v>0.78182690860785653</v>
      </c>
      <c r="CJ204" s="75">
        <f t="shared" si="206"/>
        <v>9.9523226237799953</v>
      </c>
      <c r="CK204" s="75">
        <f t="shared" si="207"/>
        <v>6.4875630399760578</v>
      </c>
      <c r="CL204" s="75">
        <f t="shared" si="208"/>
        <v>13.71417486299657</v>
      </c>
      <c r="CM204" s="75">
        <f t="shared" si="209"/>
        <v>-1.9764553122347539</v>
      </c>
      <c r="CN204" s="75">
        <f t="shared" si="210"/>
        <v>-22.057034861780132</v>
      </c>
      <c r="CO204" s="75">
        <f t="shared" si="211"/>
        <v>-317.64821071649266</v>
      </c>
      <c r="CP204" s="75">
        <f t="shared" si="212"/>
        <v>-20.945236390908896</v>
      </c>
      <c r="CQ204" s="75">
        <f t="shared" si="213"/>
        <v>-227.91189498281716</v>
      </c>
      <c r="CR204" s="75">
        <f t="shared" si="214"/>
        <v>21.420932012140067</v>
      </c>
      <c r="CS204" s="75">
        <f t="shared" si="215"/>
        <v>-3.5458221718649097</v>
      </c>
      <c r="CT204" s="75">
        <f t="shared" si="216"/>
        <v>-12.079442999431574</v>
      </c>
      <c r="CU204" s="130"/>
      <c r="CV204" s="45" t="e">
        <f t="shared" si="186"/>
        <v>#N/A</v>
      </c>
      <c r="CW204" s="45">
        <f t="shared" si="187"/>
        <v>1.000041745452843</v>
      </c>
      <c r="CX204" s="45">
        <f t="shared" si="188"/>
        <v>0.99971475498939455</v>
      </c>
      <c r="CY204" s="45">
        <f t="shared" si="189"/>
        <v>1.0001658831659177</v>
      </c>
      <c r="CZ204" s="45">
        <f t="shared" si="190"/>
        <v>0.99992157570110696</v>
      </c>
      <c r="DA204" s="45">
        <f t="shared" si="191"/>
        <v>0.99988486586891967</v>
      </c>
      <c r="DB204" s="45">
        <f t="shared" si="192"/>
        <v>0.99994226502244465</v>
      </c>
      <c r="DC204" s="45">
        <f t="shared" si="193"/>
        <v>0.99998455124635766</v>
      </c>
      <c r="DD204" s="45">
        <f t="shared" si="194"/>
        <v>0.99907457844983949</v>
      </c>
      <c r="DE204" s="45">
        <f t="shared" si="195"/>
        <v>0.99907457844983971</v>
      </c>
      <c r="DF204" s="45">
        <f t="shared" si="196"/>
        <v>0.99895955086636512</v>
      </c>
      <c r="DG204" s="45">
        <f t="shared" si="197"/>
        <v>0.99888644417012273</v>
      </c>
      <c r="DH204" s="45">
        <f t="shared" si="198"/>
        <v>0.99995109340284627</v>
      </c>
      <c r="DI204" s="45">
        <f t="shared" si="199"/>
        <v>0.99999308939252018</v>
      </c>
      <c r="DJ204" s="45">
        <f t="shared" si="200"/>
        <v>1.0000322973504197</v>
      </c>
    </row>
    <row r="205" spans="1:114" x14ac:dyDescent="0.2">
      <c r="A205" s="43">
        <v>402</v>
      </c>
      <c r="B205" s="43">
        <f t="shared" si="169"/>
        <v>675.15</v>
      </c>
      <c r="C205" s="44">
        <f t="shared" si="201"/>
        <v>1.481152336517811</v>
      </c>
      <c r="E205" s="40">
        <f>'[4]methanogen M06-L TZVP smd redo'!I205</f>
        <v>0.88347025184210004</v>
      </c>
      <c r="F205" s="40">
        <f>'[4]methanogen M06-L TZVP smd redo'!N205</f>
        <v>0.84099261549508419</v>
      </c>
      <c r="G205" s="40">
        <f>'[4]methanogen M06-L TZVP smd redo'!S205</f>
        <v>1.1291511857738357</v>
      </c>
      <c r="H205" s="40">
        <f>'[4]methanogen M06-L TZVP smd redo'!AB205</f>
        <v>0.90779622202941113</v>
      </c>
      <c r="I205" s="40">
        <f>'[4]methanogen M06-L TZVP smd redo'!AS205</f>
        <v>1.0278390866444997</v>
      </c>
      <c r="J205" s="40">
        <f>'[4]methanogen M06-L TZVP smd redo'!BJ205</f>
        <v>1.0946889154754835</v>
      </c>
      <c r="K205" s="40">
        <f>'[4]methanogen M06-L TZVP smd redo'!EV205</f>
        <v>1.1072983405397974</v>
      </c>
      <c r="L205" s="40">
        <f>'[4]methanogen M06-L TZVP smd redo'!CL205</f>
        <v>1.0610850132950489</v>
      </c>
      <c r="M205" s="40">
        <f>'[4]methanogen M06-L TZVP smd redo'!DG205</f>
        <v>1.0672153602644396</v>
      </c>
      <c r="N205" s="40">
        <f>'[4]methanogen M06-L TZVP smd redo'!EC205</f>
        <v>1.0439521751242076</v>
      </c>
      <c r="AA205" s="40">
        <f t="shared" si="170"/>
        <v>1.2116319945880871</v>
      </c>
      <c r="AB205" s="40"/>
      <c r="AC205" s="40" t="e">
        <f>EXP('d-beta'!Y206/1000)*'[3]methanogen M06-L TZVP smd redo'!EZ205</f>
        <v>#N/A</v>
      </c>
      <c r="AD205" s="40">
        <f>'[3]methanogen M06-L TZVP smd redo'!ET205</f>
        <v>1.5924400000000001</v>
      </c>
      <c r="AE205" s="40">
        <f>'[3]methanogen M06-L TZVP smd redo'!ER205</f>
        <v>1.05619</v>
      </c>
      <c r="AF205" s="40">
        <f>'[3]methanogen M06-L TZVP smd redo'!K205</f>
        <v>1.0478700000000001</v>
      </c>
      <c r="AG205" s="40">
        <f>'[3]methanogen M06-L TZVP smd redo'!J205</f>
        <v>2.1557200000000001</v>
      </c>
      <c r="AH205" s="40">
        <f>'[3]methanogen M06-L TZVP smd redo'!O205</f>
        <v>1.0450999999999999</v>
      </c>
      <c r="AI205" s="40">
        <f>'[3]methanogen M06-L TZVP smd redo'!N205</f>
        <v>2.1063999999999998</v>
      </c>
      <c r="AJ205" s="40">
        <f>'[3]methanogen M06-L TZVP smd redo'!S205</f>
        <v>1.04613</v>
      </c>
      <c r="AK205" s="40">
        <f>'[3]methanogen M06-L TZVP smd redo'!R205</f>
        <v>2.1905999999999999</v>
      </c>
      <c r="AL205" s="40">
        <f>'[3]methanogen M06-L TZVP smd redo'!Y205</f>
        <v>1.0405599999999999</v>
      </c>
      <c r="AM205" s="40">
        <f>'[3]methanogen M06-L TZVP smd redo'!W205</f>
        <v>2.2007699999999999</v>
      </c>
      <c r="AN205" s="40">
        <f>'[3]methanogen M06-L TZVP smd redo'!V205</f>
        <v>2.1932499999999999</v>
      </c>
      <c r="AO205" s="40">
        <f>'[3]methanogen M06-L TZVP smd redo'!AK205</f>
        <v>1.03891</v>
      </c>
      <c r="AP205" s="40">
        <f>PRODUCT('[3]methanogen M06-L TZVP smd redo'!AD205:AF205)^(1/3)</f>
        <v>2.1825283263585988</v>
      </c>
      <c r="AQ205" s="40">
        <f>'[3]methanogen M06-L TZVP smd redo'!BA205</f>
        <v>1.0341800000000001</v>
      </c>
      <c r="AR205" s="40">
        <f>PRODUCT('[3]methanogen M06-L TZVP smd redo'!AT205:AV205)^(1/3)</f>
        <v>2.1627070236864556</v>
      </c>
      <c r="AS205" s="41">
        <f>'[3]methanogen M06-L TZVP smd redo'!FO205</f>
        <v>1.0368299999999999</v>
      </c>
      <c r="AT205" s="40">
        <f>'[3]methanogen M06-L TZVP smd redo'!FK205</f>
        <v>2.1615099999999998</v>
      </c>
      <c r="AU205" s="40">
        <f>'[3]methanogen M06-L TZVP smd redo'!CD205</f>
        <v>2.1362100000000002</v>
      </c>
      <c r="AV205" s="40">
        <f>'[3]methanogen M06-L TZVP smd redo'!CG205</f>
        <v>1.7289699999999999</v>
      </c>
      <c r="AW205" s="40">
        <f>'[3]methanogen M06-L TZVP smd redo'!CK205</f>
        <v>1.03806</v>
      </c>
      <c r="AX205" s="40">
        <f>PRODUCT('[3]methanogen M06-L TZVP smd redo'!CN205:CP205)^(1/3)</f>
        <v>2.1505991971676957</v>
      </c>
      <c r="AY205" s="40">
        <f>'[3]methanogen M06-L TZVP smd redo'!DH205</f>
        <v>1.03823</v>
      </c>
      <c r="AZ205" s="40">
        <f>PRODUCT('[3]methanogen M06-L TZVP smd redo'!DJ205:DL205)^(1/3)</f>
        <v>2.1578435746030631</v>
      </c>
      <c r="BA205" s="40">
        <f>'[3]methanogen M06-L TZVP smd redo'!EI205</f>
        <v>1.0401199999999999</v>
      </c>
      <c r="BB205" s="40">
        <f>PRODUCT('[3]methanogen M06-L TZVP smd redo'!EJ205:EL205)^(1/3)</f>
        <v>2.1967436903731405</v>
      </c>
      <c r="BC205" s="40"/>
      <c r="BD205" s="44">
        <f>'[4]methanogen M06-L TZVP smd redo'!H205</f>
        <v>2.26091</v>
      </c>
      <c r="BE205" s="44">
        <f>'[4]methanogen M06-L TZVP smd redo'!M205</f>
        <v>2.2032500000000002</v>
      </c>
      <c r="BF205" s="44">
        <f>'[4]methanogen M06-L TZVP smd redo'!R205</f>
        <v>2.2942399999999998</v>
      </c>
      <c r="BG205" s="44">
        <f>'[4]methanogen M06-L TZVP smd redo'!Y205</f>
        <v>2.2842799999999999</v>
      </c>
      <c r="BH205" s="44">
        <f>'[4]methanogen M06-L TZVP smd redo'!Z205</f>
        <v>2.2922099999999999</v>
      </c>
      <c r="BI205" s="44">
        <f>PRODUCT('[4]methanogen M06-L TZVP smd redo'!AL205:AN205)^(1/3)</f>
        <v>2.2697810777917793</v>
      </c>
      <c r="BJ205" s="133">
        <f>PRODUCT('[4]methanogen M06-L TZVP smd redo'!BC205:BE205)^(1/3)</f>
        <v>2.2390767620185748</v>
      </c>
      <c r="BK205" s="133">
        <f>'[4]methanogen M06-L TZVP smd redo'!ER205</f>
        <v>2.2435999999999998</v>
      </c>
      <c r="BL205" s="40">
        <f>PRODUCT('[4]methanogen M06-L TZVP smd redo'!DZ205:EB205)^(1/3)</f>
        <v>2.287262349594259</v>
      </c>
      <c r="BM205" s="40">
        <f>PRODUCT('[4]methanogen M06-L TZVP smd redo'!CI205:CK205)^(1/3)</f>
        <v>2.2348198229136851</v>
      </c>
      <c r="BN205" s="40">
        <f>PRODUCT('[4]methanogen M06-L TZVP smd redo'!DD205:DF205)^(1/3)</f>
        <v>2.2427288575159774</v>
      </c>
      <c r="BO205" s="40"/>
      <c r="BP205" s="45" t="e">
        <f t="shared" si="171"/>
        <v>#N/A</v>
      </c>
      <c r="BQ205" s="45">
        <f t="shared" si="172"/>
        <v>1.0261704300465222</v>
      </c>
      <c r="BR205" s="45">
        <f t="shared" si="173"/>
        <v>0.96033980751795811</v>
      </c>
      <c r="BS205" s="45">
        <f t="shared" si="174"/>
        <v>1.000885608212162</v>
      </c>
      <c r="BT205" s="45">
        <f t="shared" si="175"/>
        <v>1.0098815354606978</v>
      </c>
      <c r="BU205" s="45">
        <f t="shared" si="176"/>
        <v>1.006387806449742</v>
      </c>
      <c r="BV205" s="45">
        <f t="shared" si="177"/>
        <v>1.013712935748359</v>
      </c>
      <c r="BW205" s="45">
        <f t="shared" si="178"/>
        <v>0.99798393743027947</v>
      </c>
      <c r="BX205" s="45">
        <f t="shared" si="179"/>
        <v>0.97831849304813789</v>
      </c>
      <c r="BY205" s="45">
        <f t="shared" si="180"/>
        <v>0.72928855359237921</v>
      </c>
      <c r="BZ205" s="45">
        <f t="shared" si="181"/>
        <v>0.97932558313622342</v>
      </c>
      <c r="CA205" s="45">
        <f t="shared" si="182"/>
        <v>0.79696300347655558</v>
      </c>
      <c r="CB205" s="45">
        <f t="shared" si="183"/>
        <v>1.0215202928247282</v>
      </c>
      <c r="CC205" s="45">
        <f t="shared" si="184"/>
        <v>0.99647347713220569</v>
      </c>
      <c r="CD205" s="45">
        <f t="shared" si="185"/>
        <v>0.98808157291445908</v>
      </c>
      <c r="CE205" s="39"/>
      <c r="CF205" s="75" t="e">
        <f t="shared" si="202"/>
        <v>#N/A</v>
      </c>
      <c r="CG205" s="75">
        <f t="shared" si="203"/>
        <v>25.833844110101666</v>
      </c>
      <c r="CH205" s="75">
        <f t="shared" si="204"/>
        <v>-40.468090986959126</v>
      </c>
      <c r="CI205" s="75">
        <f t="shared" si="205"/>
        <v>0.88521629258366386</v>
      </c>
      <c r="CJ205" s="75">
        <f t="shared" si="206"/>
        <v>9.833032350896266</v>
      </c>
      <c r="CK205" s="75">
        <f t="shared" si="207"/>
        <v>6.367490882831599</v>
      </c>
      <c r="CL205" s="75">
        <f t="shared" si="208"/>
        <v>13.619764248501228</v>
      </c>
      <c r="CM205" s="75">
        <f t="shared" si="209"/>
        <v>-2.018097559434116</v>
      </c>
      <c r="CN205" s="75">
        <f t="shared" si="210"/>
        <v>-21.92000444878483</v>
      </c>
      <c r="CO205" s="75">
        <f t="shared" si="211"/>
        <v>-315.68580417561589</v>
      </c>
      <c r="CP205" s="75">
        <f t="shared" si="212"/>
        <v>-20.891124695637838</v>
      </c>
      <c r="CQ205" s="75">
        <f t="shared" si="213"/>
        <v>-226.94702099763757</v>
      </c>
      <c r="CR205" s="75">
        <f t="shared" si="214"/>
        <v>21.29200079014096</v>
      </c>
      <c r="CS205" s="75">
        <f t="shared" si="215"/>
        <v>-3.5327557073781768</v>
      </c>
      <c r="CT205" s="75">
        <f t="shared" si="216"/>
        <v>-11.990020963859845</v>
      </c>
      <c r="CU205" s="130"/>
      <c r="CV205" s="45" t="e">
        <f t="shared" si="186"/>
        <v>#N/A</v>
      </c>
      <c r="CW205" s="45">
        <f t="shared" si="187"/>
        <v>1.0000424419429867</v>
      </c>
      <c r="CX205" s="45">
        <f t="shared" si="188"/>
        <v>0.99971216643732963</v>
      </c>
      <c r="CY205" s="45">
        <f t="shared" si="189"/>
        <v>1.0001784413027039</v>
      </c>
      <c r="CZ205" s="45">
        <f t="shared" si="190"/>
        <v>0.99992278054995087</v>
      </c>
      <c r="DA205" s="45">
        <f t="shared" si="191"/>
        <v>0.99988008039344378</v>
      </c>
      <c r="DB205" s="45">
        <f t="shared" si="192"/>
        <v>0.9999332232709145</v>
      </c>
      <c r="DC205" s="45">
        <f t="shared" si="193"/>
        <v>0.99998740452188761</v>
      </c>
      <c r="DD205" s="45">
        <f t="shared" si="194"/>
        <v>0.99909302712452075</v>
      </c>
      <c r="DE205" s="45">
        <f t="shared" si="195"/>
        <v>0.99909302712452053</v>
      </c>
      <c r="DF205" s="45">
        <f t="shared" si="196"/>
        <v>0.99897321628179458</v>
      </c>
      <c r="DG205" s="45">
        <f t="shared" si="197"/>
        <v>0.99889392641290764</v>
      </c>
      <c r="DH205" s="45">
        <f t="shared" si="198"/>
        <v>0.99994931873986248</v>
      </c>
      <c r="DI205" s="45">
        <f t="shared" si="199"/>
        <v>0.99999387618845614</v>
      </c>
      <c r="DJ205" s="45">
        <f t="shared" si="200"/>
        <v>1.0000393358427033</v>
      </c>
    </row>
    <row r="206" spans="1:114" x14ac:dyDescent="0.2">
      <c r="A206" s="43">
        <v>404</v>
      </c>
      <c r="B206" s="43">
        <f t="shared" si="169"/>
        <v>677.15</v>
      </c>
      <c r="C206" s="44">
        <f t="shared" si="201"/>
        <v>1.4767776711216127</v>
      </c>
      <c r="E206" s="40">
        <f>'[4]methanogen M06-L TZVP smd redo'!I206</f>
        <v>0.87794895306259058</v>
      </c>
      <c r="F206" s="40">
        <f>'[4]methanogen M06-L TZVP smd redo'!N206</f>
        <v>0.82535626874746804</v>
      </c>
      <c r="G206" s="40">
        <f>'[4]methanogen M06-L TZVP smd redo'!S206</f>
        <v>1.1204256400185741</v>
      </c>
      <c r="H206" s="40">
        <f>'[4]methanogen M06-L TZVP smd redo'!AB206</f>
        <v>0.89937356574520955</v>
      </c>
      <c r="I206" s="40">
        <f>'[4]methanogen M06-L TZVP smd redo'!AS206</f>
        <v>1.0202229170024335</v>
      </c>
      <c r="J206" s="40">
        <f>'[4]methanogen M06-L TZVP smd redo'!BJ206</f>
        <v>1.0920942642664855</v>
      </c>
      <c r="K206" s="40">
        <f>'[4]methanogen M06-L TZVP smd redo'!EV206</f>
        <v>1.1016874900517948</v>
      </c>
      <c r="L206" s="40">
        <f>'[4]methanogen M06-L TZVP smd redo'!CL206</f>
        <v>1.0457324538082347</v>
      </c>
      <c r="M206" s="40">
        <f>'[4]methanogen M06-L TZVP smd redo'!DG206</f>
        <v>1.0607949620573542</v>
      </c>
      <c r="N206" s="40">
        <f>'[4]methanogen M06-L TZVP smd redo'!EC206</f>
        <v>1.0263618380155215</v>
      </c>
      <c r="AA206" s="40">
        <f t="shared" si="170"/>
        <v>1.2036208885179256</v>
      </c>
      <c r="AB206" s="40"/>
      <c r="AC206" s="40" t="e">
        <f>EXP('d-beta'!Y207/1000)*'[3]methanogen M06-L TZVP smd redo'!EZ206</f>
        <v>#N/A</v>
      </c>
      <c r="AD206" s="40">
        <f>'[3]methanogen M06-L TZVP smd redo'!ET206</f>
        <v>1.58958</v>
      </c>
      <c r="AE206" s="40">
        <f>'[3]methanogen M06-L TZVP smd redo'!ER206</f>
        <v>1.0559099999999999</v>
      </c>
      <c r="AF206" s="40">
        <f>'[3]methanogen M06-L TZVP smd redo'!K206</f>
        <v>1.04762</v>
      </c>
      <c r="AG206" s="40">
        <f>'[3]methanogen M06-L TZVP smd redo'!J206</f>
        <v>2.1479300000000001</v>
      </c>
      <c r="AH206" s="40">
        <f>'[3]methanogen M06-L TZVP smd redo'!O206</f>
        <v>1.04487</v>
      </c>
      <c r="AI206" s="40">
        <f>'[3]methanogen M06-L TZVP smd redo'!N206</f>
        <v>2.0989499999999999</v>
      </c>
      <c r="AJ206" s="40">
        <f>'[3]methanogen M06-L TZVP smd redo'!S206</f>
        <v>1.04589</v>
      </c>
      <c r="AK206" s="40">
        <f>'[3]methanogen M06-L TZVP smd redo'!R206</f>
        <v>2.1826599999999998</v>
      </c>
      <c r="AL206" s="40">
        <f>'[3]methanogen M06-L TZVP smd redo'!Y206</f>
        <v>1.0403500000000001</v>
      </c>
      <c r="AM206" s="40">
        <f>'[3]methanogen M06-L TZVP smd redo'!W206</f>
        <v>2.19251</v>
      </c>
      <c r="AN206" s="40">
        <f>'[3]methanogen M06-L TZVP smd redo'!V206</f>
        <v>2.1850200000000002</v>
      </c>
      <c r="AO206" s="40">
        <f>'[3]methanogen M06-L TZVP smd redo'!AK206</f>
        <v>1.0387200000000001</v>
      </c>
      <c r="AP206" s="40">
        <f>PRODUCT('[3]methanogen M06-L TZVP smd redo'!AD206:AF206)^(1/3)</f>
        <v>2.1745466551970645</v>
      </c>
      <c r="AQ206" s="40">
        <f>'[3]methanogen M06-L TZVP smd redo'!BA206</f>
        <v>1.0340100000000001</v>
      </c>
      <c r="AR206" s="40">
        <f>PRODUCT('[3]methanogen M06-L TZVP smd redo'!AT206:AV206)^(1/3)</f>
        <v>2.1549437310370116</v>
      </c>
      <c r="AS206" s="41">
        <f>'[3]methanogen M06-L TZVP smd redo'!FO206</f>
        <v>1.0366599999999999</v>
      </c>
      <c r="AT206" s="40">
        <f>'[3]methanogen M06-L TZVP smd redo'!FK206</f>
        <v>2.1538499999999998</v>
      </c>
      <c r="AU206" s="40">
        <f>'[3]methanogen M06-L TZVP smd redo'!CD206</f>
        <v>2.12852</v>
      </c>
      <c r="AV206" s="40">
        <f>'[3]methanogen M06-L TZVP smd redo'!CG206</f>
        <v>1.72448</v>
      </c>
      <c r="AW206" s="40">
        <f>'[3]methanogen M06-L TZVP smd redo'!CK206</f>
        <v>1.0378799999999999</v>
      </c>
      <c r="AX206" s="40">
        <f>PRODUCT('[3]methanogen M06-L TZVP smd redo'!CN206:CP206)^(1/3)</f>
        <v>2.1429467644178666</v>
      </c>
      <c r="AY206" s="40">
        <f>'[3]methanogen M06-L TZVP smd redo'!DH206</f>
        <v>1.0380400000000001</v>
      </c>
      <c r="AZ206" s="40">
        <f>PRODUCT('[3]methanogen M06-L TZVP smd redo'!DJ206:DL206)^(1/3)</f>
        <v>2.1501350299049284</v>
      </c>
      <c r="BA206" s="40">
        <f>'[3]methanogen M06-L TZVP smd redo'!EI206</f>
        <v>1.03993</v>
      </c>
      <c r="BB206" s="40">
        <f>PRODUCT('[3]methanogen M06-L TZVP smd redo'!EJ206:EL206)^(1/3)</f>
        <v>2.1886480872455656</v>
      </c>
      <c r="BC206" s="40"/>
      <c r="BD206" s="44">
        <f>'[4]methanogen M06-L TZVP smd redo'!H206</f>
        <v>2.2521900000000001</v>
      </c>
      <c r="BE206" s="44">
        <f>'[4]methanogen M06-L TZVP smd redo'!M206</f>
        <v>2.1949399999999999</v>
      </c>
      <c r="BF206" s="44">
        <f>'[4]methanogen M06-L TZVP smd redo'!R206</f>
        <v>2.28538</v>
      </c>
      <c r="BG206" s="44">
        <f>'[4]methanogen M06-L TZVP smd redo'!Y206</f>
        <v>2.2752300000000001</v>
      </c>
      <c r="BH206" s="44">
        <f>'[4]methanogen M06-L TZVP smd redo'!Z206</f>
        <v>2.2831199999999998</v>
      </c>
      <c r="BI206" s="44">
        <f>PRODUCT('[4]methanogen M06-L TZVP smd redo'!AL206:AN206)^(1/3)</f>
        <v>2.2610495252027025</v>
      </c>
      <c r="BJ206" s="133">
        <f>PRODUCT('[4]methanogen M06-L TZVP smd redo'!BC206:BE206)^(1/3)</f>
        <v>2.2306668082094885</v>
      </c>
      <c r="BK206" s="133">
        <f>'[4]methanogen M06-L TZVP smd redo'!ER206</f>
        <v>2.2352699999999999</v>
      </c>
      <c r="BL206" s="40">
        <f>PRODUCT('[4]methanogen M06-L TZVP smd redo'!DZ206:EB206)^(1/3)</f>
        <v>2.278376846793678</v>
      </c>
      <c r="BM206" s="40">
        <f>PRODUCT('[4]methanogen M06-L TZVP smd redo'!CI206:CK206)^(1/3)</f>
        <v>2.2264474239796495</v>
      </c>
      <c r="BN206" s="40">
        <f>PRODUCT('[4]methanogen M06-L TZVP smd redo'!DD206:DF206)^(1/3)</f>
        <v>2.2342937824755582</v>
      </c>
      <c r="BO206" s="40"/>
      <c r="BP206" s="45" t="e">
        <f t="shared" si="171"/>
        <v>#N/A</v>
      </c>
      <c r="BQ206" s="45">
        <f t="shared" si="172"/>
        <v>1.0260827175230303</v>
      </c>
      <c r="BR206" s="45">
        <f t="shared" si="173"/>
        <v>0.96042671240668942</v>
      </c>
      <c r="BS206" s="45">
        <f t="shared" si="174"/>
        <v>1.0009898735064298</v>
      </c>
      <c r="BT206" s="45">
        <f t="shared" si="175"/>
        <v>1.0097611638096775</v>
      </c>
      <c r="BU206" s="45">
        <f t="shared" si="176"/>
        <v>1.0062716338758773</v>
      </c>
      <c r="BV206" s="45">
        <f t="shared" si="177"/>
        <v>1.0136204640161395</v>
      </c>
      <c r="BW206" s="45">
        <f t="shared" si="178"/>
        <v>0.99794065513762931</v>
      </c>
      <c r="BX206" s="45">
        <f t="shared" si="179"/>
        <v>0.97844955578117365</v>
      </c>
      <c r="BY206" s="45">
        <f t="shared" si="180"/>
        <v>0.73070670929971915</v>
      </c>
      <c r="BZ206" s="45">
        <f t="shared" si="181"/>
        <v>0.97937075562353249</v>
      </c>
      <c r="CA206" s="45">
        <f t="shared" si="182"/>
        <v>0.79772446496396421</v>
      </c>
      <c r="CB206" s="45">
        <f t="shared" si="183"/>
        <v>1.0213882406859702</v>
      </c>
      <c r="CC206" s="45">
        <f t="shared" si="184"/>
        <v>0.99648821540056598</v>
      </c>
      <c r="CD206" s="45">
        <f t="shared" si="185"/>
        <v>0.9881666710839756</v>
      </c>
      <c r="CE206" s="39"/>
      <c r="CF206" s="75" t="e">
        <f t="shared" si="202"/>
        <v>#N/A</v>
      </c>
      <c r="CG206" s="75">
        <f t="shared" si="203"/>
        <v>25.7483648663259</v>
      </c>
      <c r="CH206" s="75">
        <f t="shared" si="204"/>
        <v>-40.377601187299334</v>
      </c>
      <c r="CI206" s="75">
        <f t="shared" si="205"/>
        <v>0.98938390471959892</v>
      </c>
      <c r="CJ206" s="75">
        <f t="shared" si="206"/>
        <v>9.7138314138133701</v>
      </c>
      <c r="CK206" s="75">
        <f t="shared" si="207"/>
        <v>6.2520490235024511</v>
      </c>
      <c r="CL206" s="75">
        <f t="shared" si="208"/>
        <v>13.528539260747007</v>
      </c>
      <c r="CM206" s="75">
        <f t="shared" si="209"/>
        <v>-2.0614682286649195</v>
      </c>
      <c r="CN206" s="75">
        <f t="shared" si="210"/>
        <v>-21.786046074607405</v>
      </c>
      <c r="CO206" s="75">
        <f t="shared" si="211"/>
        <v>-313.74311821026004</v>
      </c>
      <c r="CP206" s="75">
        <f t="shared" si="212"/>
        <v>-20.844999641515692</v>
      </c>
      <c r="CQ206" s="75">
        <f t="shared" si="213"/>
        <v>-225.99202315592791</v>
      </c>
      <c r="CR206" s="75">
        <f t="shared" si="214"/>
        <v>21.162722227957868</v>
      </c>
      <c r="CS206" s="75">
        <f t="shared" si="215"/>
        <v>-3.51796538961564</v>
      </c>
      <c r="CT206" s="75">
        <f t="shared" si="216"/>
        <v>-11.903900032617988</v>
      </c>
      <c r="CU206" s="130"/>
      <c r="CV206" s="45" t="e">
        <f t="shared" si="186"/>
        <v>#N/A</v>
      </c>
      <c r="CW206" s="45">
        <f t="shared" si="187"/>
        <v>1.0000525493124108</v>
      </c>
      <c r="CX206" s="45">
        <f t="shared" si="188"/>
        <v>0.99970526086201617</v>
      </c>
      <c r="CY206" s="45">
        <f t="shared" si="189"/>
        <v>1.0001810874975228</v>
      </c>
      <c r="CZ206" s="45">
        <f t="shared" si="190"/>
        <v>0.9999190277636284</v>
      </c>
      <c r="DA206" s="45">
        <f t="shared" si="191"/>
        <v>0.99987927381636177</v>
      </c>
      <c r="DB206" s="45">
        <f t="shared" si="192"/>
        <v>0.99992820705739682</v>
      </c>
      <c r="DC206" s="45">
        <f t="shared" si="193"/>
        <v>0.99999041733132088</v>
      </c>
      <c r="DD206" s="45">
        <f t="shared" si="194"/>
        <v>0.99910143458024037</v>
      </c>
      <c r="DE206" s="45">
        <f t="shared" si="195"/>
        <v>0.99910143458024037</v>
      </c>
      <c r="DF206" s="45">
        <f t="shared" si="196"/>
        <v>0.99898081687697615</v>
      </c>
      <c r="DG206" s="45">
        <f t="shared" si="197"/>
        <v>0.99889952488961054</v>
      </c>
      <c r="DH206" s="45">
        <f t="shared" si="198"/>
        <v>0.99993433928144326</v>
      </c>
      <c r="DI206" s="45">
        <f t="shared" si="199"/>
        <v>0.99998495345305194</v>
      </c>
      <c r="DJ206" s="45">
        <f t="shared" si="200"/>
        <v>1.0000405306947111</v>
      </c>
    </row>
    <row r="207" spans="1:114" x14ac:dyDescent="0.2">
      <c r="A207" s="43">
        <v>406</v>
      </c>
      <c r="B207" s="43">
        <f t="shared" si="169"/>
        <v>679.15</v>
      </c>
      <c r="C207" s="44">
        <f t="shared" si="201"/>
        <v>1.4724287712581905</v>
      </c>
      <c r="E207" s="40">
        <f>'[4]methanogen M06-L TZVP smd redo'!I207</f>
        <v>0.87316819015126335</v>
      </c>
      <c r="F207" s="40">
        <f>'[4]methanogen M06-L TZVP smd redo'!N207</f>
        <v>0.82073190400699936</v>
      </c>
      <c r="G207" s="40">
        <f>'[4]methanogen M06-L TZVP smd redo'!S207</f>
        <v>1.1124992480040508</v>
      </c>
      <c r="H207" s="40">
        <f>'[4]methanogen M06-L TZVP smd redo'!AB207</f>
        <v>0.89213996309189803</v>
      </c>
      <c r="I207" s="40">
        <f>'[4]methanogen M06-L TZVP smd redo'!AS207</f>
        <v>1.0095569459378506</v>
      </c>
      <c r="J207" s="40">
        <f>'[4]methanogen M06-L TZVP smd redo'!BJ207</f>
        <v>1.0787888121237543</v>
      </c>
      <c r="K207" s="40">
        <f>'[4]methanogen M06-L TZVP smd redo'!EV207</f>
        <v>1.0935096137019151</v>
      </c>
      <c r="L207" s="40">
        <f>'[4]methanogen M06-L TZVP smd redo'!CL207</f>
        <v>1.0433930225897114</v>
      </c>
      <c r="M207" s="40">
        <f>'[4]methanogen M06-L TZVP smd redo'!DG207</f>
        <v>1.0494979577870822</v>
      </c>
      <c r="N207" s="40">
        <f>'[4]methanogen M06-L TZVP smd redo'!EC207</f>
        <v>1.0257365979777777</v>
      </c>
      <c r="AA207" s="40">
        <f t="shared" si="170"/>
        <v>1.1956771242052597</v>
      </c>
      <c r="AB207" s="40"/>
      <c r="AC207" s="40" t="e">
        <f>EXP('d-beta'!Y208/1000)*'[3]methanogen M06-L TZVP smd redo'!EZ207</f>
        <v>#N/A</v>
      </c>
      <c r="AD207" s="40">
        <f>'[3]methanogen M06-L TZVP smd redo'!ET207</f>
        <v>1.5867500000000001</v>
      </c>
      <c r="AE207" s="40">
        <f>'[3]methanogen M06-L TZVP smd redo'!ER207</f>
        <v>1.0556399999999999</v>
      </c>
      <c r="AF207" s="40">
        <f>'[3]methanogen M06-L TZVP smd redo'!K207</f>
        <v>1.0473699999999999</v>
      </c>
      <c r="AG207" s="40">
        <f>'[3]methanogen M06-L TZVP smd redo'!J207</f>
        <v>2.1402299999999999</v>
      </c>
      <c r="AH207" s="40">
        <f>'[3]methanogen M06-L TZVP smd redo'!O207</f>
        <v>1.0446299999999999</v>
      </c>
      <c r="AI207" s="40">
        <f>'[3]methanogen M06-L TZVP smd redo'!N207</f>
        <v>2.0915699999999999</v>
      </c>
      <c r="AJ207" s="40">
        <f>'[3]methanogen M06-L TZVP smd redo'!S207</f>
        <v>1.04565</v>
      </c>
      <c r="AK207" s="40">
        <f>'[3]methanogen M06-L TZVP smd redo'!R207</f>
        <v>2.1748099999999999</v>
      </c>
      <c r="AL207" s="40">
        <f>'[3]methanogen M06-L TZVP smd redo'!Y207</f>
        <v>1.0401400000000001</v>
      </c>
      <c r="AM207" s="40">
        <f>'[3]methanogen M06-L TZVP smd redo'!W207</f>
        <v>2.1843300000000001</v>
      </c>
      <c r="AN207" s="40">
        <f>'[3]methanogen M06-L TZVP smd redo'!V207</f>
        <v>2.1768800000000001</v>
      </c>
      <c r="AO207" s="40">
        <f>'[3]methanogen M06-L TZVP smd redo'!AK207</f>
        <v>1.03853</v>
      </c>
      <c r="AP207" s="40">
        <f>PRODUCT('[3]methanogen M06-L TZVP smd redo'!AD207:AF207)^(1/3)</f>
        <v>2.166658297234024</v>
      </c>
      <c r="AQ207" s="40">
        <f>'[3]methanogen M06-L TZVP smd redo'!BA207</f>
        <v>1.0338499999999999</v>
      </c>
      <c r="AR207" s="40">
        <f>PRODUCT('[3]methanogen M06-L TZVP smd redo'!AT207:AV207)^(1/3)</f>
        <v>2.1472637792497244</v>
      </c>
      <c r="AS207" s="41">
        <f>'[3]methanogen M06-L TZVP smd redo'!FO207</f>
        <v>1.0364899999999999</v>
      </c>
      <c r="AT207" s="40">
        <f>'[3]methanogen M06-L TZVP smd redo'!FK207</f>
        <v>2.1462699999999999</v>
      </c>
      <c r="AU207" s="40">
        <f>'[3]methanogen M06-L TZVP smd redo'!CD207</f>
        <v>2.1209199999999999</v>
      </c>
      <c r="AV207" s="40">
        <f>'[3]methanogen M06-L TZVP smd redo'!CG207</f>
        <v>1.72004</v>
      </c>
      <c r="AW207" s="40">
        <f>'[3]methanogen M06-L TZVP smd redo'!CK207</f>
        <v>1.03769</v>
      </c>
      <c r="AX207" s="40">
        <f>PRODUCT('[3]methanogen M06-L TZVP smd redo'!CN207:CP207)^(1/3)</f>
        <v>2.1353676453567707</v>
      </c>
      <c r="AY207" s="40">
        <f>'[3]methanogen M06-L TZVP smd redo'!DH207</f>
        <v>1.03786</v>
      </c>
      <c r="AZ207" s="40">
        <f>PRODUCT('[3]methanogen M06-L TZVP smd redo'!DJ207:DL207)^(1/3)</f>
        <v>2.14250321929357</v>
      </c>
      <c r="BA207" s="40">
        <f>'[3]methanogen M06-L TZVP smd redo'!EI207</f>
        <v>1.03973</v>
      </c>
      <c r="BB207" s="40">
        <f>PRODUCT('[3]methanogen M06-L TZVP smd redo'!EJ207:EL207)^(1/3)</f>
        <v>2.1806324852218975</v>
      </c>
      <c r="BC207" s="40"/>
      <c r="BD207" s="44">
        <f>'[4]methanogen M06-L TZVP smd redo'!H207</f>
        <v>2.2435700000000001</v>
      </c>
      <c r="BE207" s="44">
        <f>'[4]methanogen M06-L TZVP smd redo'!M207</f>
        <v>2.1867100000000002</v>
      </c>
      <c r="BF207" s="44">
        <f>'[4]methanogen M06-L TZVP smd redo'!R207</f>
        <v>2.2766199999999999</v>
      </c>
      <c r="BG207" s="44">
        <f>'[4]methanogen M06-L TZVP smd redo'!Y207</f>
        <v>2.2662800000000001</v>
      </c>
      <c r="BH207" s="44">
        <f>'[4]methanogen M06-L TZVP smd redo'!Z207</f>
        <v>2.27413</v>
      </c>
      <c r="BI207" s="44">
        <f>PRODUCT('[4]methanogen M06-L TZVP smd redo'!AL207:AN207)^(1/3)</f>
        <v>2.252411285530783</v>
      </c>
      <c r="BJ207" s="133">
        <f>PRODUCT('[4]methanogen M06-L TZVP smd redo'!BC207:BE207)^(1/3)</f>
        <v>2.2223435139532581</v>
      </c>
      <c r="BK207" s="133">
        <f>'[4]methanogen M06-L TZVP smd redo'!ER207</f>
        <v>2.22702</v>
      </c>
      <c r="BL207" s="40">
        <f>PRODUCT('[4]methanogen M06-L TZVP smd redo'!DZ207:EB207)^(1/3)</f>
        <v>2.2695946346647404</v>
      </c>
      <c r="BM207" s="40">
        <f>PRODUCT('[4]methanogen M06-L TZVP smd redo'!CI207:CK207)^(1/3)</f>
        <v>2.2181616539761784</v>
      </c>
      <c r="BN207" s="40">
        <f>PRODUCT('[4]methanogen M06-L TZVP smd redo'!DD207:DF207)^(1/3)</f>
        <v>2.2259520741364618</v>
      </c>
      <c r="BO207" s="40"/>
      <c r="BP207" s="45" t="e">
        <f t="shared" si="171"/>
        <v>#N/A</v>
      </c>
      <c r="BQ207" s="45">
        <f t="shared" si="172"/>
        <v>1.0260025334863789</v>
      </c>
      <c r="BR207" s="45">
        <f t="shared" si="173"/>
        <v>0.96050724319385772</v>
      </c>
      <c r="BS207" s="45">
        <f t="shared" si="174"/>
        <v>1.0010949242127758</v>
      </c>
      <c r="BT207" s="45">
        <f t="shared" si="175"/>
        <v>1.0096424283649861</v>
      </c>
      <c r="BU207" s="45">
        <f t="shared" si="176"/>
        <v>1.0061572744544072</v>
      </c>
      <c r="BV207" s="45">
        <f t="shared" si="177"/>
        <v>1.0135297587383501</v>
      </c>
      <c r="BW207" s="45">
        <f t="shared" si="178"/>
        <v>0.99790011493083053</v>
      </c>
      <c r="BX207" s="45">
        <f t="shared" si="179"/>
        <v>0.97858163951497601</v>
      </c>
      <c r="BY207" s="45">
        <f t="shared" si="180"/>
        <v>0.73211833378929347</v>
      </c>
      <c r="BZ207" s="45">
        <f t="shared" si="181"/>
        <v>0.97941869807322579</v>
      </c>
      <c r="CA207" s="45">
        <f t="shared" si="182"/>
        <v>0.79849455954594029</v>
      </c>
      <c r="CB207" s="45">
        <f t="shared" si="183"/>
        <v>1.0212618438215382</v>
      </c>
      <c r="CC207" s="45">
        <f t="shared" si="184"/>
        <v>0.99650018513390248</v>
      </c>
      <c r="CD207" s="45">
        <f t="shared" si="185"/>
        <v>0.98825293960996741</v>
      </c>
      <c r="CE207" s="39"/>
      <c r="CF207" s="75" t="e">
        <f t="shared" si="202"/>
        <v>#N/A</v>
      </c>
      <c r="CG207" s="75">
        <f t="shared" si="203"/>
        <v>25.670216030498832</v>
      </c>
      <c r="CH207" s="75">
        <f t="shared" si="204"/>
        <v>-40.293755735996143</v>
      </c>
      <c r="CI207" s="75">
        <f t="shared" si="205"/>
        <v>1.094325220454192</v>
      </c>
      <c r="CJ207" s="75">
        <f t="shared" si="206"/>
        <v>9.5962368474885711</v>
      </c>
      <c r="CK207" s="75">
        <f t="shared" si="207"/>
        <v>6.1383958940728274</v>
      </c>
      <c r="CL207" s="75">
        <f t="shared" si="208"/>
        <v>13.439048825522416</v>
      </c>
      <c r="CM207" s="75">
        <f t="shared" si="209"/>
        <v>-2.1020929191836557</v>
      </c>
      <c r="CN207" s="75">
        <f t="shared" si="210"/>
        <v>-21.651062294767428</v>
      </c>
      <c r="CO207" s="75">
        <f t="shared" si="211"/>
        <v>-311.81311990400644</v>
      </c>
      <c r="CP207" s="75">
        <f t="shared" si="212"/>
        <v>-20.796048541015946</v>
      </c>
      <c r="CQ207" s="75">
        <f t="shared" si="213"/>
        <v>-225.02712469287286</v>
      </c>
      <c r="CR207" s="75">
        <f t="shared" si="214"/>
        <v>21.038964502097691</v>
      </c>
      <c r="CS207" s="75">
        <f t="shared" si="215"/>
        <v>-3.5059535451579031</v>
      </c>
      <c r="CT207" s="75">
        <f t="shared" si="216"/>
        <v>-11.816602248706298</v>
      </c>
      <c r="CU207" s="130"/>
      <c r="CV207" s="45" t="e">
        <f t="shared" si="186"/>
        <v>#N/A</v>
      </c>
      <c r="CW207" s="45">
        <f t="shared" si="187"/>
        <v>1.0000523932853034</v>
      </c>
      <c r="CX207" s="45">
        <f t="shared" si="188"/>
        <v>0.99970855688624771</v>
      </c>
      <c r="CY207" s="45">
        <f t="shared" si="189"/>
        <v>1.0001788000293987</v>
      </c>
      <c r="CZ207" s="45">
        <f t="shared" si="190"/>
        <v>0.99992405203086421</v>
      </c>
      <c r="DA207" s="45">
        <f t="shared" si="191"/>
        <v>0.99988270143673319</v>
      </c>
      <c r="DB207" s="45">
        <f t="shared" si="192"/>
        <v>0.99993084273989263</v>
      </c>
      <c r="DC207" s="45">
        <f t="shared" si="193"/>
        <v>0.99998529527817626</v>
      </c>
      <c r="DD207" s="45">
        <f t="shared" si="194"/>
        <v>0.9991086552411883</v>
      </c>
      <c r="DE207" s="45">
        <f t="shared" si="195"/>
        <v>0.99910865524118808</v>
      </c>
      <c r="DF207" s="45">
        <f t="shared" si="196"/>
        <v>0.99899146123138138</v>
      </c>
      <c r="DG207" s="45">
        <f t="shared" si="197"/>
        <v>0.99890768484342296</v>
      </c>
      <c r="DH207" s="45">
        <f t="shared" si="198"/>
        <v>0.9999470049563145</v>
      </c>
      <c r="DI207" s="45">
        <f t="shared" si="199"/>
        <v>0.99999390146520239</v>
      </c>
      <c r="DJ207" s="45">
        <f t="shared" si="200"/>
        <v>1.0000399007297904</v>
      </c>
    </row>
    <row r="208" spans="1:114" x14ac:dyDescent="0.2">
      <c r="A208" s="43">
        <v>408</v>
      </c>
      <c r="B208" s="43">
        <f t="shared" si="169"/>
        <v>681.15</v>
      </c>
      <c r="C208" s="44">
        <f t="shared" si="201"/>
        <v>1.4681054099684359</v>
      </c>
      <c r="E208" s="40">
        <f>'[4]methanogen M06-L TZVP smd redo'!I208</f>
        <v>0.86451741555904071</v>
      </c>
      <c r="F208" s="40">
        <f>'[4]methanogen M06-L TZVP smd redo'!N208</f>
        <v>0.81259420727319842</v>
      </c>
      <c r="G208" s="40">
        <f>'[4]methanogen M06-L TZVP smd redo'!S208</f>
        <v>1.1102361737089783</v>
      </c>
      <c r="H208" s="40">
        <f>'[4]methanogen M06-L TZVP smd redo'!AB208</f>
        <v>0.89075051420506313</v>
      </c>
      <c r="I208" s="40">
        <f>'[4]methanogen M06-L TZVP smd redo'!AS208</f>
        <v>1.0020630511031747</v>
      </c>
      <c r="J208" s="40">
        <f>'[4]methanogen M06-L TZVP smd redo'!BJ208</f>
        <v>1.0691580792931976</v>
      </c>
      <c r="K208" s="40">
        <f>'[4]methanogen M06-L TZVP smd redo'!EV208</f>
        <v>1.0776073072924497</v>
      </c>
      <c r="L208" s="40">
        <f>'[4]methanogen M06-L TZVP smd redo'!CL208</f>
        <v>1.0286509204391336</v>
      </c>
      <c r="M208" s="40">
        <f>'[4]methanogen M06-L TZVP smd redo'!DG208</f>
        <v>1.0450390432388268</v>
      </c>
      <c r="N208" s="40">
        <f>'[4]methanogen M06-L TZVP smd redo'!EC208</f>
        <v>1.0124383253877767</v>
      </c>
      <c r="AA208" s="40">
        <f t="shared" si="170"/>
        <v>1.1877999809898712</v>
      </c>
      <c r="AB208" s="40"/>
      <c r="AC208" s="40" t="e">
        <f>EXP('d-beta'!Y209/1000)*'[3]methanogen M06-L TZVP smd redo'!EZ208</f>
        <v>#N/A</v>
      </c>
      <c r="AD208" s="40">
        <f>'[3]methanogen M06-L TZVP smd redo'!ET208</f>
        <v>1.58395</v>
      </c>
      <c r="AE208" s="40">
        <f>'[3]methanogen M06-L TZVP smd redo'!ER208</f>
        <v>1.0553699999999999</v>
      </c>
      <c r="AF208" s="40">
        <f>'[3]methanogen M06-L TZVP smd redo'!K208</f>
        <v>1.0471299999999999</v>
      </c>
      <c r="AG208" s="40">
        <f>'[3]methanogen M06-L TZVP smd redo'!J208</f>
        <v>2.1326000000000001</v>
      </c>
      <c r="AH208" s="40">
        <f>'[3]methanogen M06-L TZVP smd redo'!O208</f>
        <v>1.0444</v>
      </c>
      <c r="AI208" s="40">
        <f>'[3]methanogen M06-L TZVP smd redo'!N208</f>
        <v>2.08426</v>
      </c>
      <c r="AJ208" s="40">
        <f>'[3]methanogen M06-L TZVP smd redo'!S208</f>
        <v>1.04541</v>
      </c>
      <c r="AK208" s="40">
        <f>'[3]methanogen M06-L TZVP smd redo'!R208</f>
        <v>2.16703</v>
      </c>
      <c r="AL208" s="40">
        <f>'[3]methanogen M06-L TZVP smd redo'!Y208</f>
        <v>1.03993</v>
      </c>
      <c r="AM208" s="40">
        <f>'[3]methanogen M06-L TZVP smd redo'!W208</f>
        <v>2.17624</v>
      </c>
      <c r="AN208" s="40">
        <f>'[3]methanogen M06-L TZVP smd redo'!V208</f>
        <v>2.1688200000000002</v>
      </c>
      <c r="AO208" s="40">
        <f>'[3]methanogen M06-L TZVP smd redo'!AK208</f>
        <v>1.03834</v>
      </c>
      <c r="AP208" s="40">
        <f>PRODUCT('[3]methanogen M06-L TZVP smd redo'!AD208:AF208)^(1/3)</f>
        <v>2.158846541505496</v>
      </c>
      <c r="AQ208" s="40">
        <f>'[3]methanogen M06-L TZVP smd redo'!BA208</f>
        <v>1.03369</v>
      </c>
      <c r="AR208" s="40">
        <f>PRODUCT('[3]methanogen M06-L TZVP smd redo'!AT208:AV208)^(1/3)</f>
        <v>2.1396571498070833</v>
      </c>
      <c r="AS208" s="41">
        <f>'[3]methanogen M06-L TZVP smd redo'!FO208</f>
        <v>1.03633</v>
      </c>
      <c r="AT208" s="40">
        <f>'[3]methanogen M06-L TZVP smd redo'!FK208</f>
        <v>2.1387700000000001</v>
      </c>
      <c r="AU208" s="40">
        <f>'[3]methanogen M06-L TZVP smd redo'!CD208</f>
        <v>2.1133899999999999</v>
      </c>
      <c r="AV208" s="40">
        <f>'[3]methanogen M06-L TZVP smd redo'!CG208</f>
        <v>1.7156400000000001</v>
      </c>
      <c r="AW208" s="40">
        <f>'[3]methanogen M06-L TZVP smd redo'!CK208</f>
        <v>1.0375099999999999</v>
      </c>
      <c r="AX208" s="40">
        <f>PRODUCT('[3]methanogen M06-L TZVP smd redo'!CN208:CP208)^(1/3)</f>
        <v>2.1278718404630008</v>
      </c>
      <c r="AY208" s="40">
        <f>'[3]methanogen M06-L TZVP smd redo'!DH208</f>
        <v>1.0376700000000001</v>
      </c>
      <c r="AZ208" s="40">
        <f>PRODUCT('[3]methanogen M06-L TZVP smd redo'!DJ208:DL208)^(1/3)</f>
        <v>2.1349546724014132</v>
      </c>
      <c r="BA208" s="40">
        <f>'[3]methanogen M06-L TZVP smd redo'!EI208</f>
        <v>1.0395399999999999</v>
      </c>
      <c r="BB208" s="40">
        <f>PRODUCT('[3]methanogen M06-L TZVP smd redo'!EJ208:EL208)^(1/3)</f>
        <v>2.1727068846392728</v>
      </c>
      <c r="BC208" s="40"/>
      <c r="BD208" s="44">
        <f>'[4]methanogen M06-L TZVP smd redo'!H208</f>
        <v>2.2350400000000001</v>
      </c>
      <c r="BE208" s="44">
        <f>'[4]methanogen M06-L TZVP smd redo'!M208</f>
        <v>2.1785700000000001</v>
      </c>
      <c r="BF208" s="44">
        <f>'[4]methanogen M06-L TZVP smd redo'!R208</f>
        <v>2.2679499999999999</v>
      </c>
      <c r="BG208" s="44">
        <f>'[4]methanogen M06-L TZVP smd redo'!Y208</f>
        <v>2.2574299999999998</v>
      </c>
      <c r="BH208" s="44">
        <f>'[4]methanogen M06-L TZVP smd redo'!Z208</f>
        <v>2.2652399999999999</v>
      </c>
      <c r="BI208" s="44">
        <f>PRODUCT('[4]methanogen M06-L TZVP smd redo'!AL208:AN208)^(1/3)</f>
        <v>2.243862959194566</v>
      </c>
      <c r="BJ208" s="133">
        <f>PRODUCT('[4]methanogen M06-L TZVP smd redo'!BC208:BE208)^(1/3)</f>
        <v>2.2141069012256556</v>
      </c>
      <c r="BK208" s="133">
        <f>'[4]methanogen M06-L TZVP smd redo'!ER208</f>
        <v>2.2188599999999998</v>
      </c>
      <c r="BL208" s="40">
        <f>PRODUCT('[4]methanogen M06-L TZVP smd redo'!DZ208:EB208)^(1/3)</f>
        <v>2.2609024239699544</v>
      </c>
      <c r="BM208" s="40">
        <f>PRODUCT('[4]methanogen M06-L TZVP smd redo'!CI208:CK208)^(1/3)</f>
        <v>2.2099592538141826</v>
      </c>
      <c r="BN208" s="40">
        <f>PRODUCT('[4]methanogen M06-L TZVP smd redo'!DD208:DF208)^(1/3)</f>
        <v>2.2176935718499049</v>
      </c>
      <c r="BO208" s="40"/>
      <c r="BP208" s="45" t="e">
        <f t="shared" si="171"/>
        <v>#N/A</v>
      </c>
      <c r="BQ208" s="45">
        <f t="shared" si="172"/>
        <v>1.0259206727348673</v>
      </c>
      <c r="BR208" s="45">
        <f t="shared" si="173"/>
        <v>0.96058996009612219</v>
      </c>
      <c r="BS208" s="45">
        <f t="shared" si="174"/>
        <v>1.0011963412265368</v>
      </c>
      <c r="BT208" s="45">
        <f t="shared" si="175"/>
        <v>1.0095268923255043</v>
      </c>
      <c r="BU208" s="45">
        <f t="shared" si="176"/>
        <v>1.0060462876085372</v>
      </c>
      <c r="BV208" s="45">
        <f t="shared" si="177"/>
        <v>1.0134393050093644</v>
      </c>
      <c r="BW208" s="45">
        <f t="shared" si="178"/>
        <v>0.99785786450053438</v>
      </c>
      <c r="BX208" s="45">
        <f t="shared" si="179"/>
        <v>0.97870544818665473</v>
      </c>
      <c r="BY208" s="45">
        <f t="shared" si="180"/>
        <v>0.73352315221291464</v>
      </c>
      <c r="BZ208" s="45">
        <f t="shared" si="181"/>
        <v>0.97946162607403253</v>
      </c>
      <c r="CA208" s="45">
        <f t="shared" si="182"/>
        <v>0.79925723641870161</v>
      </c>
      <c r="CB208" s="45">
        <f t="shared" si="183"/>
        <v>1.0211351686399579</v>
      </c>
      <c r="CC208" s="45">
        <f t="shared" si="184"/>
        <v>0.99651244963059948</v>
      </c>
      <c r="CD208" s="45">
        <f t="shared" si="185"/>
        <v>0.98833735044405091</v>
      </c>
      <c r="CE208" s="39"/>
      <c r="CF208" s="75" t="e">
        <f t="shared" si="202"/>
        <v>#N/A</v>
      </c>
      <c r="CG208" s="75">
        <f t="shared" si="203"/>
        <v>25.59042673691625</v>
      </c>
      <c r="CH208" s="75">
        <f t="shared" si="204"/>
        <v>-40.207641506925455</v>
      </c>
      <c r="CI208" s="75">
        <f t="shared" si="205"/>
        <v>1.1956261806074202</v>
      </c>
      <c r="CJ208" s="75">
        <f t="shared" si="206"/>
        <v>9.4817976685411036</v>
      </c>
      <c r="CK208" s="75">
        <f t="shared" si="207"/>
        <v>6.028082158350454</v>
      </c>
      <c r="CL208" s="75">
        <f t="shared" si="208"/>
        <v>13.349798594067536</v>
      </c>
      <c r="CM208" s="75">
        <f t="shared" si="209"/>
        <v>-2.1444331535586709</v>
      </c>
      <c r="CN208" s="75">
        <f t="shared" si="210"/>
        <v>-21.524551807244389</v>
      </c>
      <c r="CO208" s="75">
        <f t="shared" si="211"/>
        <v>-309.89611787144725</v>
      </c>
      <c r="CP208" s="75">
        <f t="shared" si="212"/>
        <v>-20.752219420589917</v>
      </c>
      <c r="CQ208" s="75">
        <f t="shared" si="213"/>
        <v>-224.07243707166072</v>
      </c>
      <c r="CR208" s="75">
        <f t="shared" si="214"/>
        <v>20.914918901786088</v>
      </c>
      <c r="CS208" s="75">
        <f t="shared" si="215"/>
        <v>-3.4936460499787718</v>
      </c>
      <c r="CT208" s="75">
        <f t="shared" si="216"/>
        <v>-11.731191696444089</v>
      </c>
      <c r="CU208" s="130"/>
      <c r="CV208" s="45" t="e">
        <f t="shared" si="186"/>
        <v>#N/A</v>
      </c>
      <c r="CW208" s="45">
        <f t="shared" si="187"/>
        <v>1.0000518810500449</v>
      </c>
      <c r="CX208" s="45">
        <f t="shared" si="188"/>
        <v>0.99970268811996832</v>
      </c>
      <c r="CY208" s="45">
        <f t="shared" si="189"/>
        <v>1.0001809433241835</v>
      </c>
      <c r="CZ208" s="45">
        <f t="shared" si="190"/>
        <v>0.99992713469513483</v>
      </c>
      <c r="DA208" s="45">
        <f t="shared" si="191"/>
        <v>0.99988879889362159</v>
      </c>
      <c r="DB208" s="45">
        <f t="shared" si="192"/>
        <v>0.99993297663038683</v>
      </c>
      <c r="DC208" s="45">
        <f t="shared" si="193"/>
        <v>0.99999155986714972</v>
      </c>
      <c r="DD208" s="45">
        <f t="shared" si="194"/>
        <v>0.99911004221614852</v>
      </c>
      <c r="DE208" s="45">
        <f t="shared" si="195"/>
        <v>0.99911004221614852</v>
      </c>
      <c r="DF208" s="45">
        <f t="shared" si="196"/>
        <v>0.99899894007406065</v>
      </c>
      <c r="DG208" s="45">
        <f t="shared" si="197"/>
        <v>0.99892355268020527</v>
      </c>
      <c r="DH208" s="45">
        <f t="shared" si="198"/>
        <v>0.9999433408237105</v>
      </c>
      <c r="DI208" s="45">
        <f t="shared" si="199"/>
        <v>0.99998362898554971</v>
      </c>
      <c r="DJ208" s="45">
        <f t="shared" si="200"/>
        <v>1.0000429329705924</v>
      </c>
    </row>
    <row r="209" spans="1:114" x14ac:dyDescent="0.2">
      <c r="A209" s="43">
        <v>410</v>
      </c>
      <c r="B209" s="43">
        <f t="shared" si="169"/>
        <v>683.15</v>
      </c>
      <c r="C209" s="44">
        <f t="shared" si="201"/>
        <v>1.4638073629510358</v>
      </c>
      <c r="E209" s="40">
        <f>'[4]methanogen M06-L TZVP smd redo'!I209</f>
        <v>0.85692946871995801</v>
      </c>
      <c r="F209" s="40">
        <f>'[4]methanogen M06-L TZVP smd redo'!N209</f>
        <v>0.81537930091712951</v>
      </c>
      <c r="G209" s="40">
        <f>'[4]methanogen M06-L TZVP smd redo'!S209</f>
        <v>1.0948734615878752</v>
      </c>
      <c r="H209" s="40">
        <f>'[4]methanogen M06-L TZVP smd redo'!AB209</f>
        <v>0.88621384437925776</v>
      </c>
      <c r="I209" s="40">
        <f>'[4]methanogen M06-L TZVP smd redo'!AS209</f>
        <v>0.99925135320733105</v>
      </c>
      <c r="J209" s="40">
        <f>'[4]methanogen M06-L TZVP smd redo'!BJ209</f>
        <v>1.0681798451550595</v>
      </c>
      <c r="K209" s="40">
        <f>'[4]methanogen M06-L TZVP smd redo'!EV209</f>
        <v>1.0780364170528411</v>
      </c>
      <c r="L209" s="40">
        <f>'[4]methanogen M06-L TZVP smd redo'!CL209</f>
        <v>1.0285276426333922</v>
      </c>
      <c r="M209" s="40">
        <f>'[4]methanogen M06-L TZVP smd redo'!DG209</f>
        <v>1.0358888734720573</v>
      </c>
      <c r="N209" s="40">
        <f>'[4]methanogen M06-L TZVP smd redo'!EC209</f>
        <v>1.0133815698618598</v>
      </c>
      <c r="AA209" s="40">
        <f t="shared" si="170"/>
        <v>1.179988747583262</v>
      </c>
      <c r="AB209" s="40"/>
      <c r="AC209" s="40" t="e">
        <f>EXP('d-beta'!Y210/1000)*'[3]methanogen M06-L TZVP smd redo'!EZ209</f>
        <v>#N/A</v>
      </c>
      <c r="AD209" s="40">
        <f>'[3]methanogen M06-L TZVP smd redo'!ET209</f>
        <v>1.5811599999999999</v>
      </c>
      <c r="AE209" s="40">
        <f>'[3]methanogen M06-L TZVP smd redo'!ER209</f>
        <v>1.0550999999999999</v>
      </c>
      <c r="AF209" s="40">
        <f>'[3]methanogen M06-L TZVP smd redo'!K209</f>
        <v>1.0468900000000001</v>
      </c>
      <c r="AG209" s="40">
        <f>'[3]methanogen M06-L TZVP smd redo'!J209</f>
        <v>2.1250499999999999</v>
      </c>
      <c r="AH209" s="40">
        <f>'[3]methanogen M06-L TZVP smd redo'!O209</f>
        <v>1.04416</v>
      </c>
      <c r="AI209" s="40">
        <f>'[3]methanogen M06-L TZVP smd redo'!N209</f>
        <v>2.0770300000000002</v>
      </c>
      <c r="AJ209" s="40">
        <f>'[3]methanogen M06-L TZVP smd redo'!S209</f>
        <v>1.04518</v>
      </c>
      <c r="AK209" s="40">
        <f>'[3]methanogen M06-L TZVP smd redo'!R209</f>
        <v>2.1593399999999998</v>
      </c>
      <c r="AL209" s="40">
        <f>'[3]methanogen M06-L TZVP smd redo'!Y209</f>
        <v>1.03972</v>
      </c>
      <c r="AM209" s="40">
        <f>'[3]methanogen M06-L TZVP smd redo'!W209</f>
        <v>2.1682399999999999</v>
      </c>
      <c r="AN209" s="40">
        <f>'[3]methanogen M06-L TZVP smd redo'!V209</f>
        <v>2.1608499999999999</v>
      </c>
      <c r="AO209" s="40">
        <f>'[3]methanogen M06-L TZVP smd redo'!AK209</f>
        <v>1.0381499999999999</v>
      </c>
      <c r="AP209" s="40">
        <f>PRODUCT('[3]methanogen M06-L TZVP smd redo'!AD209:AF209)^(1/3)</f>
        <v>2.1511147980021597</v>
      </c>
      <c r="AQ209" s="40">
        <f>'[3]methanogen M06-L TZVP smd redo'!BA209</f>
        <v>1.03352</v>
      </c>
      <c r="AR209" s="40">
        <f>PRODUCT('[3]methanogen M06-L TZVP smd redo'!AT209:AV209)^(1/3)</f>
        <v>2.1321371983835693</v>
      </c>
      <c r="AS209" s="41">
        <f>'[3]methanogen M06-L TZVP smd redo'!FO209</f>
        <v>1.03616</v>
      </c>
      <c r="AT209" s="40">
        <f>'[3]methanogen M06-L TZVP smd redo'!FK209</f>
        <v>2.1313399999999998</v>
      </c>
      <c r="AU209" s="40">
        <f>'[3]methanogen M06-L TZVP smd redo'!CD209</f>
        <v>2.10595</v>
      </c>
      <c r="AV209" s="40">
        <f>'[3]methanogen M06-L TZVP smd redo'!CG209</f>
        <v>1.7112799999999999</v>
      </c>
      <c r="AW209" s="40">
        <f>'[3]methanogen M06-L TZVP smd redo'!CK209</f>
        <v>1.03732</v>
      </c>
      <c r="AX209" s="40">
        <f>PRODUCT('[3]methanogen M06-L TZVP smd redo'!CN209:CP209)^(1/3)</f>
        <v>2.1204493497129095</v>
      </c>
      <c r="AY209" s="40">
        <f>'[3]methanogen M06-L TZVP smd redo'!DH209</f>
        <v>1.03749</v>
      </c>
      <c r="AZ209" s="40">
        <f>PRODUCT('[3]methanogen M06-L TZVP smd redo'!DJ209:DL209)^(1/3)</f>
        <v>2.1274794119340479</v>
      </c>
      <c r="BA209" s="40">
        <f>'[3]methanogen M06-L TZVP smd redo'!EI209</f>
        <v>1.0393399999999999</v>
      </c>
      <c r="BB209" s="40">
        <f>PRODUCT('[3]methanogen M06-L TZVP smd redo'!EJ209:EL209)^(1/3)</f>
        <v>2.1648578633292379</v>
      </c>
      <c r="BC209" s="40"/>
      <c r="BD209" s="44">
        <f>'[4]methanogen M06-L TZVP smd redo'!H209</f>
        <v>2.2265999999999999</v>
      </c>
      <c r="BE209" s="44">
        <f>'[4]methanogen M06-L TZVP smd redo'!M209</f>
        <v>2.1705199999999998</v>
      </c>
      <c r="BF209" s="44">
        <f>'[4]methanogen M06-L TZVP smd redo'!R209</f>
        <v>2.2593700000000001</v>
      </c>
      <c r="BG209" s="44">
        <f>'[4]methanogen M06-L TZVP smd redo'!Y209</f>
        <v>2.2486700000000002</v>
      </c>
      <c r="BH209" s="44">
        <f>'[4]methanogen M06-L TZVP smd redo'!Z209</f>
        <v>2.25644</v>
      </c>
      <c r="BI209" s="44">
        <f>PRODUCT('[4]methanogen M06-L TZVP smd redo'!AL209:AN209)^(1/3)</f>
        <v>2.2354113355105727</v>
      </c>
      <c r="BJ209" s="133">
        <f>PRODUCT('[4]methanogen M06-L TZVP smd redo'!BC209:BE209)^(1/3)</f>
        <v>2.205960285256336</v>
      </c>
      <c r="BK209" s="133">
        <f>'[4]methanogen M06-L TZVP smd redo'!ER209</f>
        <v>2.2107899999999998</v>
      </c>
      <c r="BL209" s="40">
        <f>PRODUCT('[4]methanogen M06-L TZVP smd redo'!DZ209:EB209)^(1/3)</f>
        <v>2.2523035038892214</v>
      </c>
      <c r="BM209" s="40">
        <f>PRODUCT('[4]methanogen M06-L TZVP smd redo'!CI209:CK209)^(1/3)</f>
        <v>2.2018468529247524</v>
      </c>
      <c r="BN209" s="40">
        <f>PRODUCT('[4]methanogen M06-L TZVP smd redo'!DD209:DF209)^(1/3)</f>
        <v>2.2095250690099224</v>
      </c>
      <c r="BO209" s="40"/>
      <c r="BP209" s="45" t="e">
        <f t="shared" si="171"/>
        <v>#N/A</v>
      </c>
      <c r="BQ209" s="45">
        <f t="shared" si="172"/>
        <v>1.0258371265871773</v>
      </c>
      <c r="BR209" s="45">
        <f t="shared" si="173"/>
        <v>0.96067487839530474</v>
      </c>
      <c r="BS209" s="45">
        <f t="shared" si="174"/>
        <v>1.0012985056106078</v>
      </c>
      <c r="BT209" s="45">
        <f t="shared" si="175"/>
        <v>1.0094070671269206</v>
      </c>
      <c r="BU209" s="45">
        <f t="shared" si="176"/>
        <v>1.0059311967684905</v>
      </c>
      <c r="BV209" s="45">
        <f t="shared" si="177"/>
        <v>1.0133506711118394</v>
      </c>
      <c r="BW209" s="45">
        <f t="shared" si="178"/>
        <v>0.99781538963734062</v>
      </c>
      <c r="BX209" s="45">
        <f t="shared" si="179"/>
        <v>0.97884385925902861</v>
      </c>
      <c r="BY209" s="45">
        <f t="shared" si="180"/>
        <v>0.7349218910733899</v>
      </c>
      <c r="BZ209" s="45">
        <f t="shared" si="181"/>
        <v>0.9795057845583891</v>
      </c>
      <c r="CA209" s="45">
        <f t="shared" si="182"/>
        <v>0.80000457103569311</v>
      </c>
      <c r="CB209" s="45">
        <f t="shared" si="183"/>
        <v>1.021008183575481</v>
      </c>
      <c r="CC209" s="45">
        <f t="shared" si="184"/>
        <v>0.99652494728715135</v>
      </c>
      <c r="CD209" s="45">
        <f t="shared" si="185"/>
        <v>0.98841990908365063</v>
      </c>
      <c r="CE209" s="39"/>
      <c r="CF209" s="75" t="e">
        <f t="shared" si="202"/>
        <v>#N/A</v>
      </c>
      <c r="CG209" s="75">
        <f t="shared" si="203"/>
        <v>25.508988130698892</v>
      </c>
      <c r="CH209" s="75">
        <f t="shared" si="204"/>
        <v>-40.119243179389791</v>
      </c>
      <c r="CI209" s="75">
        <f t="shared" si="205"/>
        <v>1.2976632812981648</v>
      </c>
      <c r="CJ209" s="75">
        <f t="shared" si="206"/>
        <v>9.363096214079599</v>
      </c>
      <c r="CK209" s="75">
        <f t="shared" si="207"/>
        <v>5.9136764643842996</v>
      </c>
      <c r="CL209" s="75">
        <f t="shared" si="208"/>
        <v>13.262336253493769</v>
      </c>
      <c r="CM209" s="75">
        <f t="shared" si="209"/>
        <v>-2.187000104949234</v>
      </c>
      <c r="CN209" s="75">
        <f t="shared" si="210"/>
        <v>-21.38313920314998</v>
      </c>
      <c r="CO209" s="75">
        <f t="shared" si="211"/>
        <v>-307.9910560648749</v>
      </c>
      <c r="CP209" s="75">
        <f t="shared" si="212"/>
        <v>-20.707135991305307</v>
      </c>
      <c r="CQ209" s="75">
        <f t="shared" si="213"/>
        <v>-223.13783753591704</v>
      </c>
      <c r="CR209" s="75">
        <f t="shared" si="214"/>
        <v>20.790554405529882</v>
      </c>
      <c r="CS209" s="75">
        <f t="shared" si="215"/>
        <v>-3.4811047333217338</v>
      </c>
      <c r="CT209" s="75">
        <f t="shared" si="216"/>
        <v>-11.647662331116305</v>
      </c>
      <c r="CU209" s="130"/>
      <c r="CV209" s="45" t="e">
        <f t="shared" si="186"/>
        <v>#N/A</v>
      </c>
      <c r="CW209" s="45">
        <f t="shared" si="187"/>
        <v>1.0000415163162581</v>
      </c>
      <c r="CX209" s="45">
        <f t="shared" si="188"/>
        <v>0.99972081151539172</v>
      </c>
      <c r="CY209" s="45">
        <f t="shared" si="189"/>
        <v>1.0001731641285236</v>
      </c>
      <c r="CZ209" s="45">
        <f t="shared" si="190"/>
        <v>0.99992237596641753</v>
      </c>
      <c r="DA209" s="45">
        <f t="shared" si="191"/>
        <v>0.99988707533129995</v>
      </c>
      <c r="DB209" s="45">
        <f t="shared" si="192"/>
        <v>0.99993114505751401</v>
      </c>
      <c r="DC209" s="45">
        <f t="shared" si="193"/>
        <v>0.99999015404240288</v>
      </c>
      <c r="DD209" s="45">
        <f t="shared" si="194"/>
        <v>0.99911457083520483</v>
      </c>
      <c r="DE209" s="45">
        <f t="shared" si="195"/>
        <v>0.99911457083520483</v>
      </c>
      <c r="DF209" s="45">
        <f t="shared" si="196"/>
        <v>0.99900174615329973</v>
      </c>
      <c r="DG209" s="45">
        <f t="shared" si="197"/>
        <v>0.99892312449395904</v>
      </c>
      <c r="DH209" s="45">
        <f t="shared" si="198"/>
        <v>0.99994526019666152</v>
      </c>
      <c r="DI209" s="45">
        <f t="shared" si="199"/>
        <v>0.99999264638668761</v>
      </c>
      <c r="DJ209" s="45">
        <f t="shared" si="200"/>
        <v>1.0000366009467192</v>
      </c>
    </row>
    <row r="210" spans="1:114" x14ac:dyDescent="0.2">
      <c r="A210" s="43">
        <v>412</v>
      </c>
      <c r="B210" s="43">
        <f t="shared" si="169"/>
        <v>685.15</v>
      </c>
      <c r="C210" s="44">
        <f t="shared" si="201"/>
        <v>1.459534408523681</v>
      </c>
      <c r="E210" s="40">
        <f>'[4]methanogen M06-L TZVP smd redo'!I210</f>
        <v>0.85044336515083252</v>
      </c>
      <c r="F210" s="40">
        <f>'[4]methanogen M06-L TZVP smd redo'!N210</f>
        <v>0.80996095861718409</v>
      </c>
      <c r="G210" s="40">
        <f>'[4]methanogen M06-L TZVP smd redo'!S210</f>
        <v>1.0948599749003307</v>
      </c>
      <c r="H210" s="40">
        <f>'[4]methanogen M06-L TZVP smd redo'!AB210</f>
        <v>0.87851902001245818</v>
      </c>
      <c r="I210" s="40">
        <f>'[4]methanogen M06-L TZVP smd redo'!AS210</f>
        <v>0.99211300787382939</v>
      </c>
      <c r="J210" s="40">
        <f>'[4]methanogen M06-L TZVP smd redo'!BJ210</f>
        <v>1.0582181431615378</v>
      </c>
      <c r="K210" s="40">
        <f>'[4]methanogen M06-L TZVP smd redo'!EV210</f>
        <v>1.0617628826752323</v>
      </c>
      <c r="L210" s="40">
        <f>'[4]methanogen M06-L TZVP smd redo'!CL210</f>
        <v>1.0191268284562849</v>
      </c>
      <c r="M210" s="40">
        <f>'[4]methanogen M06-L TZVP smd redo'!DG210</f>
        <v>1.0224600556700825</v>
      </c>
      <c r="N210" s="40">
        <f>'[4]methanogen M06-L TZVP smd redo'!EC210</f>
        <v>1.0032094896978982</v>
      </c>
      <c r="AA210" s="40">
        <f t="shared" si="170"/>
        <v>1.1722427219260623</v>
      </c>
      <c r="AB210" s="40"/>
      <c r="AC210" s="40" t="e">
        <f>EXP('d-beta'!Y211/1000)*'[3]methanogen M06-L TZVP smd redo'!EZ210</f>
        <v>#N/A</v>
      </c>
      <c r="AD210" s="40">
        <f>'[3]methanogen M06-L TZVP smd redo'!ET210</f>
        <v>1.57839</v>
      </c>
      <c r="AE210" s="40">
        <f>'[3]methanogen M06-L TZVP smd redo'!ER210</f>
        <v>1.0548299999999999</v>
      </c>
      <c r="AF210" s="40">
        <f>'[3]methanogen M06-L TZVP smd redo'!K210</f>
        <v>1.0466500000000001</v>
      </c>
      <c r="AG210" s="40">
        <f>'[3]methanogen M06-L TZVP smd redo'!J210</f>
        <v>2.1175799999999998</v>
      </c>
      <c r="AH210" s="40">
        <f>'[3]methanogen M06-L TZVP smd redo'!O210</f>
        <v>1.04393</v>
      </c>
      <c r="AI210" s="40">
        <f>'[3]methanogen M06-L TZVP smd redo'!N210</f>
        <v>2.0698799999999999</v>
      </c>
      <c r="AJ210" s="40">
        <f>'[3]methanogen M06-L TZVP smd redo'!S210</f>
        <v>1.04494</v>
      </c>
      <c r="AK210" s="40">
        <f>'[3]methanogen M06-L TZVP smd redo'!R210</f>
        <v>2.1517200000000001</v>
      </c>
      <c r="AL210" s="40">
        <f>'[3]methanogen M06-L TZVP smd redo'!Y210</f>
        <v>1.0395099999999999</v>
      </c>
      <c r="AM210" s="40">
        <f>'[3]methanogen M06-L TZVP smd redo'!W210</f>
        <v>2.16032</v>
      </c>
      <c r="AN210" s="40">
        <f>'[3]methanogen M06-L TZVP smd redo'!V210</f>
        <v>2.1529699999999998</v>
      </c>
      <c r="AO210" s="40">
        <f>'[3]methanogen M06-L TZVP smd redo'!AK210</f>
        <v>1.03796</v>
      </c>
      <c r="AP210" s="40">
        <f>PRODUCT('[3]methanogen M06-L TZVP smd redo'!AD210:AF210)^(1/3)</f>
        <v>2.1434663570864201</v>
      </c>
      <c r="AQ210" s="40">
        <f>'[3]methanogen M06-L TZVP smd redo'!BA210</f>
        <v>1.0333600000000001</v>
      </c>
      <c r="AR210" s="40">
        <f>PRODUCT('[3]methanogen M06-L TZVP smd redo'!AT210:AV210)^(1/3)</f>
        <v>2.1246905842844521</v>
      </c>
      <c r="AS210" s="41">
        <f>'[3]methanogen M06-L TZVP smd redo'!FO210</f>
        <v>1.036</v>
      </c>
      <c r="AT210" s="40">
        <f>'[3]methanogen M06-L TZVP smd redo'!FK210</f>
        <v>2.12399</v>
      </c>
      <c r="AU210" s="40">
        <f>'[3]methanogen M06-L TZVP smd redo'!CD210</f>
        <v>2.0985800000000001</v>
      </c>
      <c r="AV210" s="40">
        <f>'[3]methanogen M06-L TZVP smd redo'!CG210</f>
        <v>1.70696</v>
      </c>
      <c r="AW210" s="40">
        <f>'[3]methanogen M06-L TZVP smd redo'!CK210</f>
        <v>1.03714</v>
      </c>
      <c r="AX210" s="40">
        <f>PRODUCT('[3]methanogen M06-L TZVP smd redo'!CN210:CP210)^(1/3)</f>
        <v>2.1131035432868401</v>
      </c>
      <c r="AY210" s="40">
        <f>'[3]methanogen M06-L TZVP smd redo'!DH210</f>
        <v>1.03731</v>
      </c>
      <c r="AZ210" s="40">
        <f>PRODUCT('[3]methanogen M06-L TZVP smd redo'!DJ210:DL210)^(1/3)</f>
        <v>2.1200875177730469</v>
      </c>
      <c r="BA210" s="40">
        <f>'[3]methanogen M06-L TZVP smd redo'!EI210</f>
        <v>1.03915</v>
      </c>
      <c r="BB210" s="40">
        <f>PRODUCT('[3]methanogen M06-L TZVP smd redo'!EJ210:EL210)^(1/3)</f>
        <v>2.1570955543107737</v>
      </c>
      <c r="BC210" s="40"/>
      <c r="BD210" s="44">
        <f>'[4]methanogen M06-L TZVP smd redo'!H210</f>
        <v>2.2182499999999998</v>
      </c>
      <c r="BE210" s="44">
        <f>'[4]methanogen M06-L TZVP smd redo'!M210</f>
        <v>2.16256</v>
      </c>
      <c r="BF210" s="44">
        <f>'[4]methanogen M06-L TZVP smd redo'!R210</f>
        <v>2.25088</v>
      </c>
      <c r="BG210" s="44">
        <f>'[4]methanogen M06-L TZVP smd redo'!Y210</f>
        <v>2.2400000000000002</v>
      </c>
      <c r="BH210" s="44">
        <f>'[4]methanogen M06-L TZVP smd redo'!Z210</f>
        <v>2.2477399999999998</v>
      </c>
      <c r="BI210" s="44">
        <f>PRODUCT('[4]methanogen M06-L TZVP smd redo'!AL210:AN210)^(1/3)</f>
        <v>2.2270396251062743</v>
      </c>
      <c r="BJ210" s="133">
        <f>PRODUCT('[4]methanogen M06-L TZVP smd redo'!BC210:BE210)^(1/3)</f>
        <v>2.1978936544622023</v>
      </c>
      <c r="BK210" s="133">
        <f>'[4]methanogen M06-L TZVP smd redo'!ER210</f>
        <v>2.2027899999999998</v>
      </c>
      <c r="BL210" s="40">
        <f>PRODUCT('[4]methanogen M06-L TZVP smd redo'!DZ210:EB210)^(1/3)</f>
        <v>2.2437945853256003</v>
      </c>
      <c r="BM210" s="40">
        <f>PRODUCT('[4]methanogen M06-L TZVP smd redo'!CI210:CK210)^(1/3)</f>
        <v>2.1938177111486086</v>
      </c>
      <c r="BN210" s="40">
        <f>PRODUCT('[4]methanogen M06-L TZVP smd redo'!DD210:DF210)^(1/3)</f>
        <v>2.2014365649287493</v>
      </c>
      <c r="BO210" s="40"/>
      <c r="BP210" s="45" t="e">
        <f t="shared" si="171"/>
        <v>#N/A</v>
      </c>
      <c r="BQ210" s="45">
        <f t="shared" si="172"/>
        <v>1.0257518866528559</v>
      </c>
      <c r="BR210" s="45">
        <f t="shared" si="173"/>
        <v>0.96076201307932896</v>
      </c>
      <c r="BS210" s="45">
        <f t="shared" si="174"/>
        <v>1.0013969587229841</v>
      </c>
      <c r="BT210" s="45">
        <f t="shared" si="175"/>
        <v>1.0092950186697902</v>
      </c>
      <c r="BU210" s="45">
        <f t="shared" si="176"/>
        <v>1.0058195528932752</v>
      </c>
      <c r="BV210" s="45">
        <f t="shared" si="177"/>
        <v>1.0132608648215984</v>
      </c>
      <c r="BW210" s="45">
        <f t="shared" si="178"/>
        <v>0.99777720729720154</v>
      </c>
      <c r="BX210" s="45">
        <f t="shared" si="179"/>
        <v>0.97896883267857138</v>
      </c>
      <c r="BY210" s="45">
        <f t="shared" si="180"/>
        <v>0.73630484223214276</v>
      </c>
      <c r="BZ210" s="45">
        <f t="shared" si="181"/>
        <v>0.97954920568415971</v>
      </c>
      <c r="CA210" s="45">
        <f t="shared" si="182"/>
        <v>0.80075912165935037</v>
      </c>
      <c r="CB210" s="45">
        <f t="shared" si="183"/>
        <v>1.0208840544992743</v>
      </c>
      <c r="CC210" s="45">
        <f t="shared" si="184"/>
        <v>0.99653914452884207</v>
      </c>
      <c r="CD210" s="45">
        <f t="shared" si="185"/>
        <v>0.98850354529443851</v>
      </c>
      <c r="CE210" s="39"/>
      <c r="CF210" s="75" t="e">
        <f t="shared" si="202"/>
        <v>#N/A</v>
      </c>
      <c r="CG210" s="75">
        <f t="shared" si="203"/>
        <v>25.425891629576725</v>
      </c>
      <c r="CH210" s="75">
        <f t="shared" si="204"/>
        <v>-40.02854575969252</v>
      </c>
      <c r="CI210" s="75">
        <f t="shared" si="205"/>
        <v>1.395983883914889</v>
      </c>
      <c r="CJ210" s="75">
        <f t="shared" si="206"/>
        <v>9.2520858197932458</v>
      </c>
      <c r="CK210" s="75">
        <f t="shared" si="207"/>
        <v>5.8026847072307621</v>
      </c>
      <c r="CL210" s="75">
        <f t="shared" si="208"/>
        <v>13.173709214016819</v>
      </c>
      <c r="CM210" s="75">
        <f t="shared" si="209"/>
        <v>-2.2252667734089115</v>
      </c>
      <c r="CN210" s="75">
        <f t="shared" si="210"/>
        <v>-21.255472833198301</v>
      </c>
      <c r="CO210" s="75">
        <f t="shared" si="211"/>
        <v>-306.11105818994514</v>
      </c>
      <c r="CP210" s="75">
        <f t="shared" si="212"/>
        <v>-20.662807347143726</v>
      </c>
      <c r="CQ210" s="75">
        <f t="shared" si="213"/>
        <v>-222.1950991629956</v>
      </c>
      <c r="CR210" s="75">
        <f t="shared" si="214"/>
        <v>20.668972008530744</v>
      </c>
      <c r="CS210" s="75">
        <f t="shared" si="215"/>
        <v>-3.4668580849081136</v>
      </c>
      <c r="CT210" s="75">
        <f t="shared" si="216"/>
        <v>-11.563049838252645</v>
      </c>
      <c r="CU210" s="130"/>
      <c r="CV210" s="45" t="e">
        <f t="shared" si="186"/>
        <v>#N/A</v>
      </c>
      <c r="CW210" s="45">
        <f t="shared" si="187"/>
        <v>1.0000404496439013</v>
      </c>
      <c r="CX210" s="45">
        <f t="shared" si="188"/>
        <v>0.99971541256710628</v>
      </c>
      <c r="CY210" s="45">
        <f t="shared" si="189"/>
        <v>1.0001748165025959</v>
      </c>
      <c r="CZ210" s="45">
        <f t="shared" si="190"/>
        <v>0.99992784124340217</v>
      </c>
      <c r="DA210" s="45">
        <f t="shared" si="191"/>
        <v>0.99988651859851307</v>
      </c>
      <c r="DB210" s="45">
        <f t="shared" si="192"/>
        <v>0.99993396474441787</v>
      </c>
      <c r="DC210" s="45">
        <f t="shared" si="193"/>
        <v>0.99999645902016732</v>
      </c>
      <c r="DD210" s="45">
        <f t="shared" si="194"/>
        <v>0.99912225209821415</v>
      </c>
      <c r="DE210" s="45">
        <f t="shared" si="195"/>
        <v>0.99912225209821393</v>
      </c>
      <c r="DF210" s="45">
        <f t="shared" si="196"/>
        <v>0.99900887030478913</v>
      </c>
      <c r="DG210" s="45">
        <f t="shared" si="197"/>
        <v>0.99893936326204513</v>
      </c>
      <c r="DH210" s="45">
        <f t="shared" si="198"/>
        <v>0.99994504949615637</v>
      </c>
      <c r="DI210" s="45">
        <f t="shared" si="199"/>
        <v>0.99999667017739657</v>
      </c>
      <c r="DJ210" s="45">
        <f t="shared" si="200"/>
        <v>1.0000303169699363</v>
      </c>
    </row>
    <row r="211" spans="1:114" x14ac:dyDescent="0.2">
      <c r="A211" s="43">
        <v>414</v>
      </c>
      <c r="B211" s="43">
        <f t="shared" si="169"/>
        <v>687.15</v>
      </c>
      <c r="C211" s="44">
        <f t="shared" si="201"/>
        <v>1.4552863275849524</v>
      </c>
      <c r="E211" s="40">
        <f>'[4]methanogen M06-L TZVP smd redo'!I211</f>
        <v>0.84509844980762416</v>
      </c>
      <c r="F211" s="40">
        <f>'[4]methanogen M06-L TZVP smd redo'!N211</f>
        <v>0.80617039262453893</v>
      </c>
      <c r="G211" s="40">
        <f>'[4]methanogen M06-L TZVP smd redo'!S211</f>
        <v>1.0817873771880038</v>
      </c>
      <c r="H211" s="40">
        <f>'[4]methanogen M06-L TZVP smd redo'!AB211</f>
        <v>0.87184229508796562</v>
      </c>
      <c r="I211" s="40">
        <f>'[4]methanogen M06-L TZVP smd redo'!AS211</f>
        <v>0.98019147890004987</v>
      </c>
      <c r="J211" s="40">
        <f>'[4]methanogen M06-L TZVP smd redo'!BJ211</f>
        <v>1.0535814418730638</v>
      </c>
      <c r="K211" s="40">
        <f>'[4]methanogen M06-L TZVP smd redo'!EV211</f>
        <v>1.0619045742481514</v>
      </c>
      <c r="L211" s="40">
        <f>'[4]methanogen M06-L TZVP smd redo'!CL211</f>
        <v>1.0132918410152847</v>
      </c>
      <c r="M211" s="40">
        <f>'[4]methanogen M06-L TZVP smd redo'!DG211</f>
        <v>1.0252885321837546</v>
      </c>
      <c r="N211" s="40">
        <f>'[4]methanogen M06-L TZVP smd redo'!EC211</f>
        <v>0.99318093861455736</v>
      </c>
      <c r="AA211" s="40">
        <f t="shared" si="170"/>
        <v>1.1645612110478978</v>
      </c>
      <c r="AB211" s="40"/>
      <c r="AC211" s="40" t="e">
        <f>EXP('d-beta'!Y212/1000)*'[3]methanogen M06-L TZVP smd redo'!EZ211</f>
        <v>#N/A</v>
      </c>
      <c r="AD211" s="40">
        <f>'[3]methanogen M06-L TZVP smd redo'!ET211</f>
        <v>1.57565</v>
      </c>
      <c r="AE211" s="40">
        <f>'[3]methanogen M06-L TZVP smd redo'!ER211</f>
        <v>1.05457</v>
      </c>
      <c r="AF211" s="40">
        <f>'[3]methanogen M06-L TZVP smd redo'!K211</f>
        <v>1.0464100000000001</v>
      </c>
      <c r="AG211" s="40">
        <f>'[3]methanogen M06-L TZVP smd redo'!J211</f>
        <v>2.1101899999999998</v>
      </c>
      <c r="AH211" s="40">
        <f>'[3]methanogen M06-L TZVP smd redo'!O211</f>
        <v>1.0437000000000001</v>
      </c>
      <c r="AI211" s="40">
        <f>'[3]methanogen M06-L TZVP smd redo'!N211</f>
        <v>2.0628000000000002</v>
      </c>
      <c r="AJ211" s="40">
        <f>'[3]methanogen M06-L TZVP smd redo'!S211</f>
        <v>1.04471</v>
      </c>
      <c r="AK211" s="40">
        <f>'[3]methanogen M06-L TZVP smd redo'!R211</f>
        <v>2.14419</v>
      </c>
      <c r="AL211" s="40">
        <f>'[3]methanogen M06-L TZVP smd redo'!Y211</f>
        <v>1.03931</v>
      </c>
      <c r="AM211" s="40">
        <f>'[3]methanogen M06-L TZVP smd redo'!W211</f>
        <v>2.1524800000000002</v>
      </c>
      <c r="AN211" s="40">
        <f>'[3]methanogen M06-L TZVP smd redo'!V211</f>
        <v>2.1451600000000002</v>
      </c>
      <c r="AO211" s="40">
        <f>'[3]methanogen M06-L TZVP smd redo'!AK211</f>
        <v>1.0377799999999999</v>
      </c>
      <c r="AP211" s="40">
        <f>PRODUCT('[3]methanogen M06-L TZVP smd redo'!AD211:AF211)^(1/3)</f>
        <v>2.1358945294282248</v>
      </c>
      <c r="AQ211" s="40">
        <f>'[3]methanogen M06-L TZVP smd redo'!BA211</f>
        <v>1.0331999999999999</v>
      </c>
      <c r="AR211" s="40">
        <f>PRODUCT('[3]methanogen M06-L TZVP smd redo'!AT211:AV211)^(1/3)</f>
        <v>2.1173172776523308</v>
      </c>
      <c r="AS211" s="41">
        <f>'[3]methanogen M06-L TZVP smd redo'!FO211</f>
        <v>1.03583</v>
      </c>
      <c r="AT211" s="40">
        <f>'[3]methanogen M06-L TZVP smd redo'!FK211</f>
        <v>2.1167099999999999</v>
      </c>
      <c r="AU211" s="40">
        <f>'[3]methanogen M06-L TZVP smd redo'!CD211</f>
        <v>2.0912799999999998</v>
      </c>
      <c r="AV211" s="40">
        <f>'[3]methanogen M06-L TZVP smd redo'!CG211</f>
        <v>1.70268</v>
      </c>
      <c r="AW211" s="40">
        <f>'[3]methanogen M06-L TZVP smd redo'!CK211</f>
        <v>1.0369600000000001</v>
      </c>
      <c r="AX211" s="40">
        <f>PRODUCT('[3]methanogen M06-L TZVP smd redo'!CN211:CP211)^(1/3)</f>
        <v>2.1058310508719176</v>
      </c>
      <c r="AY211" s="40">
        <f>'[3]methanogen M06-L TZVP smd redo'!DH211</f>
        <v>1.03712</v>
      </c>
      <c r="AZ211" s="40">
        <f>PRODUCT('[3]methanogen M06-L TZVP smd redo'!DJ211:DL211)^(1/3)</f>
        <v>2.1127655432034795</v>
      </c>
      <c r="BA211" s="40">
        <f>'[3]methanogen M06-L TZVP smd redo'!EI211</f>
        <v>1.0389600000000001</v>
      </c>
      <c r="BB211" s="40">
        <f>PRODUCT('[3]methanogen M06-L TZVP smd redo'!EJ211:EL211)^(1/3)</f>
        <v>2.1494132462939031</v>
      </c>
      <c r="BC211" s="40"/>
      <c r="BD211" s="44">
        <f>'[4]methanogen M06-L TZVP smd redo'!H211</f>
        <v>2.2099899999999999</v>
      </c>
      <c r="BE211" s="44">
        <f>'[4]methanogen M06-L TZVP smd redo'!M211</f>
        <v>2.1546799999999999</v>
      </c>
      <c r="BF211" s="44">
        <f>'[4]methanogen M06-L TZVP smd redo'!R211</f>
        <v>2.24248</v>
      </c>
      <c r="BG211" s="44">
        <f>'[4]methanogen M06-L TZVP smd redo'!Y211</f>
        <v>2.23143</v>
      </c>
      <c r="BH211" s="44">
        <f>'[4]methanogen M06-L TZVP smd redo'!Z211</f>
        <v>2.2391299999999998</v>
      </c>
      <c r="BI211" s="44">
        <f>PRODUCT('[4]methanogen M06-L TZVP smd redo'!AL211:AN211)^(1/3)</f>
        <v>2.2187613060322295</v>
      </c>
      <c r="BJ211" s="133">
        <f>PRODUCT('[4]methanogen M06-L TZVP smd redo'!BC211:BE211)^(1/3)</f>
        <v>2.1899170388981974</v>
      </c>
      <c r="BK211" s="133">
        <f>'[4]methanogen M06-L TZVP smd redo'!ER211</f>
        <v>2.1948799999999999</v>
      </c>
      <c r="BL211" s="40">
        <f>PRODUCT('[4]methanogen M06-L TZVP smd redo'!DZ211:EB211)^(1/3)</f>
        <v>2.2353723127390395</v>
      </c>
      <c r="BM211" s="40">
        <f>PRODUCT('[4]methanogen M06-L TZVP smd redo'!CI211:CK211)^(1/3)</f>
        <v>2.1858752539743214</v>
      </c>
      <c r="BN211" s="40">
        <f>PRODUCT('[4]methanogen M06-L TZVP smd redo'!DD211:DF211)^(1/3)</f>
        <v>2.1934380035816039</v>
      </c>
      <c r="BO211" s="40"/>
      <c r="BP211" s="45" t="e">
        <f t="shared" si="171"/>
        <v>#N/A</v>
      </c>
      <c r="BQ211" s="45">
        <f t="shared" si="172"/>
        <v>1.0256697050142016</v>
      </c>
      <c r="BR211" s="45">
        <f t="shared" si="173"/>
        <v>0.96084691948200207</v>
      </c>
      <c r="BS211" s="45">
        <f t="shared" si="174"/>
        <v>1.0014961167953627</v>
      </c>
      <c r="BT211" s="45">
        <f t="shared" si="175"/>
        <v>1.0091802096567997</v>
      </c>
      <c r="BU211" s="45">
        <f t="shared" si="176"/>
        <v>1.0057098048056488</v>
      </c>
      <c r="BV211" s="45">
        <f t="shared" si="177"/>
        <v>1.0131713971907101</v>
      </c>
      <c r="BW211" s="45">
        <f t="shared" si="178"/>
        <v>0.9977388462686787</v>
      </c>
      <c r="BX211" s="45">
        <f t="shared" si="179"/>
        <v>0.97909462936323322</v>
      </c>
      <c r="BY211" s="45">
        <f t="shared" si="180"/>
        <v>0.73768718333086847</v>
      </c>
      <c r="BZ211" s="45">
        <f t="shared" si="181"/>
        <v>0.97959533136388111</v>
      </c>
      <c r="CA211" s="45">
        <f t="shared" si="182"/>
        <v>0.80150576614666857</v>
      </c>
      <c r="CB211" s="45">
        <f t="shared" si="183"/>
        <v>1.0207566191017499</v>
      </c>
      <c r="CC211" s="45">
        <f t="shared" si="184"/>
        <v>0.99655210240958092</v>
      </c>
      <c r="CD211" s="45">
        <f t="shared" si="185"/>
        <v>0.98858673874392067</v>
      </c>
      <c r="CE211" s="39"/>
      <c r="CF211" s="75" t="e">
        <f t="shared" si="202"/>
        <v>#N/A</v>
      </c>
      <c r="CG211" s="75">
        <f t="shared" si="203"/>
        <v>25.345769982196156</v>
      </c>
      <c r="CH211" s="75">
        <f t="shared" si="204"/>
        <v>-39.940175643078632</v>
      </c>
      <c r="CI211" s="75">
        <f t="shared" si="205"/>
        <v>1.4949987276642895</v>
      </c>
      <c r="CJ211" s="75">
        <f t="shared" si="206"/>
        <v>9.1383276606608792</v>
      </c>
      <c r="CK211" s="75">
        <f t="shared" si="207"/>
        <v>5.6935656557833907</v>
      </c>
      <c r="CL211" s="75">
        <f t="shared" si="208"/>
        <v>13.085408575872094</v>
      </c>
      <c r="CM211" s="75">
        <f t="shared" si="209"/>
        <v>-2.2637139995878379</v>
      </c>
      <c r="CN211" s="75">
        <f t="shared" si="210"/>
        <v>-21.126981916255559</v>
      </c>
      <c r="CO211" s="75">
        <f t="shared" si="211"/>
        <v>-304.2354150656775</v>
      </c>
      <c r="CP211" s="75">
        <f t="shared" si="212"/>
        <v>-20.615719775136998</v>
      </c>
      <c r="CQ211" s="75">
        <f t="shared" si="213"/>
        <v>-221.26311276418596</v>
      </c>
      <c r="CR211" s="75">
        <f t="shared" si="214"/>
        <v>20.544135743914993</v>
      </c>
      <c r="CS211" s="75">
        <f t="shared" si="215"/>
        <v>-3.4538552876112636</v>
      </c>
      <c r="CT211" s="75">
        <f t="shared" si="216"/>
        <v>-11.478892376954189</v>
      </c>
      <c r="CU211" s="130"/>
      <c r="CV211" s="45" t="e">
        <f t="shared" si="186"/>
        <v>#N/A</v>
      </c>
      <c r="CW211" s="45">
        <f t="shared" si="187"/>
        <v>1.0000388966998153</v>
      </c>
      <c r="CX211" s="45">
        <f t="shared" si="188"/>
        <v>0.99972468085221511</v>
      </c>
      <c r="CY211" s="45">
        <f t="shared" si="189"/>
        <v>1.0001715169903789</v>
      </c>
      <c r="CZ211" s="45">
        <f t="shared" si="190"/>
        <v>0.99992999142964989</v>
      </c>
      <c r="DA211" s="45">
        <f t="shared" si="191"/>
        <v>0.99989175691513732</v>
      </c>
      <c r="DB211" s="45">
        <f t="shared" si="192"/>
        <v>0.99992668727795009</v>
      </c>
      <c r="DC211" s="45">
        <f t="shared" si="193"/>
        <v>0.999991685696622</v>
      </c>
      <c r="DD211" s="45">
        <f t="shared" si="194"/>
        <v>0.99912891715178132</v>
      </c>
      <c r="DE211" s="45">
        <f t="shared" si="195"/>
        <v>0.99912891715178132</v>
      </c>
      <c r="DF211" s="45">
        <f t="shared" si="196"/>
        <v>0.99902076835561371</v>
      </c>
      <c r="DG211" s="45">
        <f t="shared" si="197"/>
        <v>0.99893922187089945</v>
      </c>
      <c r="DH211" s="45">
        <f t="shared" si="198"/>
        <v>0.99993966306661486</v>
      </c>
      <c r="DI211" s="45">
        <f t="shared" si="199"/>
        <v>0.99998801559630335</v>
      </c>
      <c r="DJ211" s="45">
        <f t="shared" si="200"/>
        <v>1.0000450528928222</v>
      </c>
    </row>
    <row r="212" spans="1:114" x14ac:dyDescent="0.2">
      <c r="A212" s="43">
        <v>416</v>
      </c>
      <c r="B212" s="43">
        <f t="shared" si="169"/>
        <v>689.15</v>
      </c>
      <c r="C212" s="44">
        <f t="shared" si="201"/>
        <v>1.4510629035768701</v>
      </c>
      <c r="E212" s="40">
        <f>'[4]methanogen M06-L TZVP smd redo'!I212</f>
        <v>0.8411482544814497</v>
      </c>
      <c r="F212" s="40">
        <f>'[4]methanogen M06-L TZVP smd redo'!N212</f>
        <v>0.7944574241227631</v>
      </c>
      <c r="G212" s="40">
        <f>'[4]methanogen M06-L TZVP smd redo'!S212</f>
        <v>1.074594478386981</v>
      </c>
      <c r="H212" s="40">
        <f>'[4]methanogen M06-L TZVP smd redo'!AB212</f>
        <v>0.86208518100594489</v>
      </c>
      <c r="I212" s="40">
        <f>'[4]methanogen M06-L TZVP smd redo'!AS212</f>
        <v>0.97671115638342521</v>
      </c>
      <c r="J212" s="40">
        <f>'[4]methanogen M06-L TZVP smd redo'!BJ212</f>
        <v>1.0369227562272432</v>
      </c>
      <c r="K212" s="40">
        <f>'[4]methanogen M06-L TZVP smd redo'!EV212</f>
        <v>1.0499012554430198</v>
      </c>
      <c r="L212" s="40">
        <f>'[4]methanogen M06-L TZVP smd redo'!CL212</f>
        <v>1.0048776810676063</v>
      </c>
      <c r="M212" s="40">
        <f>'[4]methanogen M06-L TZVP smd redo'!DG212</f>
        <v>1.0174638567044259</v>
      </c>
      <c r="N212" s="40">
        <f>'[4]methanogen M06-L TZVP smd redo'!EC212</f>
        <v>0.98796367704001575</v>
      </c>
      <c r="AA212" s="40">
        <f t="shared" si="170"/>
        <v>1.1569435309296723</v>
      </c>
      <c r="AB212" s="40"/>
      <c r="AC212" s="40" t="e">
        <f>EXP('d-beta'!Y213/1000)*'[3]methanogen M06-L TZVP smd redo'!EZ212</f>
        <v>#N/A</v>
      </c>
      <c r="AD212" s="40">
        <f>'[3]methanogen M06-L TZVP smd redo'!ET212</f>
        <v>1.5729299999999999</v>
      </c>
      <c r="AE212" s="40">
        <f>'[3]methanogen M06-L TZVP smd redo'!ER212</f>
        <v>1.0543100000000001</v>
      </c>
      <c r="AF212" s="40">
        <f>'[3]methanogen M06-L TZVP smd redo'!K212</f>
        <v>1.04617</v>
      </c>
      <c r="AG212" s="40">
        <f>'[3]methanogen M06-L TZVP smd redo'!J212</f>
        <v>2.1028699999999998</v>
      </c>
      <c r="AH212" s="40">
        <f>'[3]methanogen M06-L TZVP smd redo'!O212</f>
        <v>1.04348</v>
      </c>
      <c r="AI212" s="40">
        <f>'[3]methanogen M06-L TZVP smd redo'!N212</f>
        <v>2.05579</v>
      </c>
      <c r="AJ212" s="40">
        <f>'[3]methanogen M06-L TZVP smd redo'!S212</f>
        <v>1.0444800000000001</v>
      </c>
      <c r="AK212" s="40">
        <f>'[3]methanogen M06-L TZVP smd redo'!R212</f>
        <v>2.13673</v>
      </c>
      <c r="AL212" s="40">
        <f>'[3]methanogen M06-L TZVP smd redo'!Y212</f>
        <v>1.03911</v>
      </c>
      <c r="AM212" s="40">
        <f>'[3]methanogen M06-L TZVP smd redo'!W212</f>
        <v>2.14473</v>
      </c>
      <c r="AN212" s="40">
        <f>'[3]methanogen M06-L TZVP smd redo'!V212</f>
        <v>2.1374399999999998</v>
      </c>
      <c r="AO212" s="40">
        <f>'[3]methanogen M06-L TZVP smd redo'!AK212</f>
        <v>1.03759</v>
      </c>
      <c r="AP212" s="40">
        <f>PRODUCT('[3]methanogen M06-L TZVP smd redo'!AD212:AF212)^(1/3)</f>
        <v>2.1283994027762434</v>
      </c>
      <c r="AQ212" s="40">
        <f>'[3]methanogen M06-L TZVP smd redo'!BA212</f>
        <v>1.03305</v>
      </c>
      <c r="AR212" s="40">
        <f>PRODUCT('[3]methanogen M06-L TZVP smd redo'!AT212:AV212)^(1/3)</f>
        <v>2.1100206638870964</v>
      </c>
      <c r="AS212" s="41">
        <f>'[3]methanogen M06-L TZVP smd redo'!FO212</f>
        <v>1.0356700000000001</v>
      </c>
      <c r="AT212" s="40">
        <f>'[3]methanogen M06-L TZVP smd redo'!FK212</f>
        <v>2.1095100000000002</v>
      </c>
      <c r="AU212" s="40">
        <f>'[3]methanogen M06-L TZVP smd redo'!CD212</f>
        <v>2.0840700000000001</v>
      </c>
      <c r="AV212" s="40">
        <f>'[3]methanogen M06-L TZVP smd redo'!CG212</f>
        <v>1.6984399999999999</v>
      </c>
      <c r="AW212" s="40">
        <f>'[3]methanogen M06-L TZVP smd redo'!CK212</f>
        <v>1.03678</v>
      </c>
      <c r="AX212" s="40">
        <f>PRODUCT('[3]methanogen M06-L TZVP smd redo'!CN212:CP212)^(1/3)</f>
        <v>2.0986351880281502</v>
      </c>
      <c r="AY212" s="40">
        <f>'[3]methanogen M06-L TZVP smd redo'!DH212</f>
        <v>1.03694</v>
      </c>
      <c r="AZ212" s="40">
        <f>PRODUCT('[3]methanogen M06-L TZVP smd redo'!DJ212:DL212)^(1/3)</f>
        <v>2.1055169121352413</v>
      </c>
      <c r="BA212" s="40">
        <f>'[3]methanogen M06-L TZVP smd redo'!EI212</f>
        <v>1.03877</v>
      </c>
      <c r="BB212" s="40">
        <f>PRODUCT('[3]methanogen M06-L TZVP smd redo'!EJ212:EL212)^(1/3)</f>
        <v>2.1418042286208632</v>
      </c>
      <c r="BC212" s="40"/>
      <c r="BD212" s="44">
        <f>'[4]methanogen M06-L TZVP smd redo'!H212</f>
        <v>2.20181</v>
      </c>
      <c r="BE212" s="44">
        <f>'[4]methanogen M06-L TZVP smd redo'!M212</f>
        <v>2.1468799999999999</v>
      </c>
      <c r="BF212" s="44">
        <f>'[4]methanogen M06-L TZVP smd redo'!R212</f>
        <v>2.2341700000000002</v>
      </c>
      <c r="BG212" s="44">
        <f>'[4]methanogen M06-L TZVP smd redo'!Y212</f>
        <v>2.22295</v>
      </c>
      <c r="BH212" s="44">
        <f>'[4]methanogen M06-L TZVP smd redo'!Z212</f>
        <v>2.23062</v>
      </c>
      <c r="BI212" s="44">
        <f>PRODUCT('[4]methanogen M06-L TZVP smd redo'!AL212:AN212)^(1/3)</f>
        <v>2.2105629110424361</v>
      </c>
      <c r="BJ212" s="133">
        <f>PRODUCT('[4]methanogen M06-L TZVP smd redo'!BC212:BE212)^(1/3)</f>
        <v>2.1820170863060837</v>
      </c>
      <c r="BK212" s="133">
        <f>'[4]methanogen M06-L TZVP smd redo'!ER212</f>
        <v>2.1870500000000002</v>
      </c>
      <c r="BL212" s="40">
        <f>PRODUCT('[4]methanogen M06-L TZVP smd redo'!DZ212:EB212)^(1/3)</f>
        <v>2.2270400416264695</v>
      </c>
      <c r="BM212" s="40">
        <f>PRODUCT('[4]methanogen M06-L TZVP smd redo'!CI212:CK212)^(1/3)</f>
        <v>2.1780094262046754</v>
      </c>
      <c r="BN212" s="40">
        <f>PRODUCT('[4]methanogen M06-L TZVP smd redo'!DD212:DF212)^(1/3)</f>
        <v>2.185516130322291</v>
      </c>
      <c r="BO212" s="40"/>
      <c r="BP212" s="45" t="e">
        <f t="shared" si="171"/>
        <v>#N/A</v>
      </c>
      <c r="BQ212" s="45">
        <f t="shared" si="172"/>
        <v>1.0255859666120137</v>
      </c>
      <c r="BR212" s="45">
        <f t="shared" si="173"/>
        <v>0.96092956220878434</v>
      </c>
      <c r="BS212" s="45">
        <f t="shared" si="174"/>
        <v>1.0015914857752555</v>
      </c>
      <c r="BT212" s="45">
        <f t="shared" si="175"/>
        <v>1.0090732947962588</v>
      </c>
      <c r="BU212" s="45">
        <f t="shared" si="176"/>
        <v>1.0056035903324383</v>
      </c>
      <c r="BV212" s="45">
        <f t="shared" si="177"/>
        <v>1.0130823103611335</v>
      </c>
      <c r="BW212" s="45">
        <f t="shared" si="178"/>
        <v>0.99769876605751284</v>
      </c>
      <c r="BX212" s="45">
        <f t="shared" si="179"/>
        <v>0.97922554875278356</v>
      </c>
      <c r="BY212" s="45">
        <f t="shared" si="180"/>
        <v>0.73906022465642507</v>
      </c>
      <c r="BZ212" s="45">
        <f t="shared" si="181"/>
        <v>0.97965000990574724</v>
      </c>
      <c r="CA212" s="45">
        <f t="shared" si="182"/>
        <v>0.80225575181180131</v>
      </c>
      <c r="CB212" s="45">
        <f t="shared" si="183"/>
        <v>1.0206336401318492</v>
      </c>
      <c r="CC212" s="45">
        <f t="shared" si="184"/>
        <v>0.99656524881538688</v>
      </c>
      <c r="CD212" s="45">
        <f t="shared" si="185"/>
        <v>0.98866950106010154</v>
      </c>
      <c r="CE212" s="39"/>
      <c r="CF212" s="75" t="e">
        <f t="shared" si="202"/>
        <v>#N/A</v>
      </c>
      <c r="CG212" s="75">
        <f t="shared" si="203"/>
        <v>25.264123990043434</v>
      </c>
      <c r="CH212" s="75">
        <f t="shared" si="204"/>
        <v>-39.854169046972828</v>
      </c>
      <c r="CI212" s="75">
        <f t="shared" si="205"/>
        <v>1.59022070381999</v>
      </c>
      <c r="CJ212" s="75">
        <f t="shared" si="206"/>
        <v>9.0323797602559672</v>
      </c>
      <c r="CK212" s="75">
        <f t="shared" si="207"/>
        <v>5.5879486260694247</v>
      </c>
      <c r="CL212" s="75">
        <f t="shared" si="208"/>
        <v>12.997476023988764</v>
      </c>
      <c r="CM212" s="75">
        <f t="shared" si="209"/>
        <v>-2.3038858505378927</v>
      </c>
      <c r="CN212" s="75">
        <f t="shared" si="210"/>
        <v>-20.993276109402938</v>
      </c>
      <c r="CO212" s="75">
        <f t="shared" si="211"/>
        <v>-302.37586655550462</v>
      </c>
      <c r="CP212" s="75">
        <f t="shared" si="212"/>
        <v>-20.55990385384467</v>
      </c>
      <c r="CQ212" s="75">
        <f t="shared" si="213"/>
        <v>-220.32782941762133</v>
      </c>
      <c r="CR212" s="75">
        <f t="shared" si="214"/>
        <v>20.423650237047145</v>
      </c>
      <c r="CS212" s="75">
        <f t="shared" si="215"/>
        <v>-3.4406634845314548</v>
      </c>
      <c r="CT212" s="75">
        <f t="shared" si="216"/>
        <v>-11.395178071682951</v>
      </c>
      <c r="CU212" s="130"/>
      <c r="CV212" s="45" t="e">
        <f t="shared" si="186"/>
        <v>#N/A</v>
      </c>
      <c r="CW212" s="45">
        <f t="shared" si="187"/>
        <v>1.0000466537659281</v>
      </c>
      <c r="CX212" s="45">
        <f t="shared" si="188"/>
        <v>0.99972016365632543</v>
      </c>
      <c r="CY212" s="45">
        <f t="shared" si="189"/>
        <v>1.0001727065658392</v>
      </c>
      <c r="CZ212" s="45">
        <f t="shared" si="190"/>
        <v>0.99992509418244446</v>
      </c>
      <c r="DA212" s="45">
        <f t="shared" si="191"/>
        <v>0.99988548587184911</v>
      </c>
      <c r="DB212" s="45">
        <f t="shared" si="192"/>
        <v>0.99993985077026148</v>
      </c>
      <c r="DC212" s="45">
        <f t="shared" si="193"/>
        <v>0.99998703511263565</v>
      </c>
      <c r="DD212" s="45">
        <f t="shared" si="194"/>
        <v>0.99913865736971119</v>
      </c>
      <c r="DE212" s="45">
        <f t="shared" si="195"/>
        <v>0.99913865736971119</v>
      </c>
      <c r="DF212" s="45">
        <f t="shared" si="196"/>
        <v>0.99902424187746086</v>
      </c>
      <c r="DG212" s="45">
        <f t="shared" si="197"/>
        <v>0.99895119988111869</v>
      </c>
      <c r="DH212" s="45">
        <f t="shared" si="198"/>
        <v>0.99995109163500939</v>
      </c>
      <c r="DI212" s="45">
        <f t="shared" si="199"/>
        <v>0.99998742661732554</v>
      </c>
      <c r="DJ212" s="45">
        <f t="shared" si="200"/>
        <v>1.0000407129355426</v>
      </c>
    </row>
    <row r="213" spans="1:114" x14ac:dyDescent="0.2">
      <c r="A213" s="43">
        <v>418</v>
      </c>
      <c r="B213" s="43">
        <f t="shared" si="169"/>
        <v>691.15</v>
      </c>
      <c r="C213" s="44">
        <f t="shared" si="201"/>
        <v>1.4468639224480937</v>
      </c>
      <c r="E213" s="40">
        <f>'[4]methanogen M06-L TZVP smd redo'!I213</f>
        <v>0.83841824527786102</v>
      </c>
      <c r="F213" s="40">
        <f>'[4]methanogen M06-L TZVP smd redo'!N213</f>
        <v>0.78915843433535748</v>
      </c>
      <c r="G213" s="40">
        <f>'[4]methanogen M06-L TZVP smd redo'!S213</f>
        <v>1.0688722040630427</v>
      </c>
      <c r="H213" s="40">
        <f>'[4]methanogen M06-L TZVP smd redo'!AB213</f>
        <v>0.86357113578094946</v>
      </c>
      <c r="I213" s="40">
        <f>'[4]methanogen M06-L TZVP smd redo'!AS213</f>
        <v>0.9669141582042684</v>
      </c>
      <c r="J213" s="40">
        <f>'[4]methanogen M06-L TZVP smd redo'!BJ213</f>
        <v>1.0307006804941565</v>
      </c>
      <c r="K213" s="40">
        <f>'[4]methanogen M06-L TZVP smd redo'!EV213</f>
        <v>1.040169618568898</v>
      </c>
      <c r="L213" s="40">
        <f>'[4]methanogen M06-L TZVP smd redo'!CL213</f>
        <v>1.0001583362020394</v>
      </c>
      <c r="M213" s="40">
        <f>'[4]methanogen M06-L TZVP smd redo'!DG213</f>
        <v>1.0050985694876058</v>
      </c>
      <c r="N213" s="40">
        <f>'[4]methanogen M06-L TZVP smd redo'!EC213</f>
        <v>0.97333220925799324</v>
      </c>
      <c r="AA213" s="40">
        <f t="shared" si="170"/>
        <v>1.1493890063682168</v>
      </c>
      <c r="AB213" s="40"/>
      <c r="AC213" s="40" t="e">
        <f>EXP('d-beta'!Y214/1000)*'[3]methanogen M06-L TZVP smd redo'!EZ213</f>
        <v>#N/A</v>
      </c>
      <c r="AD213" s="40">
        <f>'[3]methanogen M06-L TZVP smd redo'!ET213</f>
        <v>1.5702199999999999</v>
      </c>
      <c r="AE213" s="40">
        <f>'[3]methanogen M06-L TZVP smd redo'!ER213</f>
        <v>1.0540499999999999</v>
      </c>
      <c r="AF213" s="40">
        <f>'[3]methanogen M06-L TZVP smd redo'!K213</f>
        <v>1.04593</v>
      </c>
      <c r="AG213" s="40">
        <f>'[3]methanogen M06-L TZVP smd redo'!J213</f>
        <v>2.0956299999999999</v>
      </c>
      <c r="AH213" s="40">
        <f>'[3]methanogen M06-L TZVP smd redo'!O213</f>
        <v>1.04325</v>
      </c>
      <c r="AI213" s="40">
        <f>'[3]methanogen M06-L TZVP smd redo'!N213</f>
        <v>2.0488599999999999</v>
      </c>
      <c r="AJ213" s="40">
        <f>'[3]methanogen M06-L TZVP smd redo'!S213</f>
        <v>1.0442499999999999</v>
      </c>
      <c r="AK213" s="40">
        <f>'[3]methanogen M06-L TZVP smd redo'!R213</f>
        <v>2.12934</v>
      </c>
      <c r="AL213" s="40">
        <f>'[3]methanogen M06-L TZVP smd redo'!Y213</f>
        <v>1.0388999999999999</v>
      </c>
      <c r="AM213" s="40">
        <f>'[3]methanogen M06-L TZVP smd redo'!W213</f>
        <v>2.1370499999999999</v>
      </c>
      <c r="AN213" s="40">
        <f>'[3]methanogen M06-L TZVP smd redo'!V213</f>
        <v>2.1297999999999999</v>
      </c>
      <c r="AO213" s="40">
        <f>'[3]methanogen M06-L TZVP smd redo'!AK213</f>
        <v>1.0374099999999999</v>
      </c>
      <c r="AP213" s="40">
        <f>PRODUCT('[3]methanogen M06-L TZVP smd redo'!AD213:AF213)^(1/3)</f>
        <v>2.120984267568669</v>
      </c>
      <c r="AQ213" s="40">
        <f>'[3]methanogen M06-L TZVP smd redo'!BA213</f>
        <v>1.0328900000000001</v>
      </c>
      <c r="AR213" s="40">
        <f>PRODUCT('[3]methanogen M06-L TZVP smd redo'!AT213:AV213)^(1/3)</f>
        <v>2.1028007130917317</v>
      </c>
      <c r="AS213" s="41">
        <f>'[3]methanogen M06-L TZVP smd redo'!FO213</f>
        <v>1.0355099999999999</v>
      </c>
      <c r="AT213" s="40">
        <f>'[3]methanogen M06-L TZVP smd redo'!FK213</f>
        <v>2.1023800000000001</v>
      </c>
      <c r="AU213" s="40">
        <f>'[3]methanogen M06-L TZVP smd redo'!CD213</f>
        <v>2.0769199999999999</v>
      </c>
      <c r="AV213" s="40">
        <f>'[3]methanogen M06-L TZVP smd redo'!CG213</f>
        <v>1.69424</v>
      </c>
      <c r="AW213" s="40">
        <f>'[3]methanogen M06-L TZVP smd redo'!CK213</f>
        <v>1.0366</v>
      </c>
      <c r="AX213" s="40">
        <f>PRODUCT('[3]methanogen M06-L TZVP smd redo'!CN213:CP213)^(1/3)</f>
        <v>2.0915093243657465</v>
      </c>
      <c r="AY213" s="40">
        <f>'[3]methanogen M06-L TZVP smd redo'!DH213</f>
        <v>1.03677</v>
      </c>
      <c r="AZ213" s="40">
        <f>PRODUCT('[3]methanogen M06-L TZVP smd redo'!DJ213:DL213)^(1/3)</f>
        <v>2.0983415904926632</v>
      </c>
      <c r="BA213" s="40">
        <f>'[3]methanogen M06-L TZVP smd redo'!EI213</f>
        <v>1.0385899999999999</v>
      </c>
      <c r="BB213" s="40">
        <f>PRODUCT('[3]methanogen M06-L TZVP smd redo'!EJ213:EL213)^(1/3)</f>
        <v>2.1342752120662114</v>
      </c>
      <c r="BC213" s="40"/>
      <c r="BD213" s="44">
        <f>'[4]methanogen M06-L TZVP smd redo'!H213</f>
        <v>2.1937199999999999</v>
      </c>
      <c r="BE213" s="44">
        <f>'[4]methanogen M06-L TZVP smd redo'!M213</f>
        <v>2.13916</v>
      </c>
      <c r="BF213" s="44">
        <f>'[4]methanogen M06-L TZVP smd redo'!R213</f>
        <v>2.22594</v>
      </c>
      <c r="BG213" s="44">
        <f>'[4]methanogen M06-L TZVP smd redo'!Y213</f>
        <v>2.2145600000000001</v>
      </c>
      <c r="BH213" s="44">
        <f>'[4]methanogen M06-L TZVP smd redo'!Z213</f>
        <v>2.2221899999999999</v>
      </c>
      <c r="BI213" s="44">
        <f>PRODUCT('[4]methanogen M06-L TZVP smd redo'!AL213:AN213)^(1/3)</f>
        <v>2.2024578195275901</v>
      </c>
      <c r="BJ213" s="133">
        <f>PRODUCT('[4]methanogen M06-L TZVP smd redo'!BC213:BE213)^(1/3)</f>
        <v>2.1742004710800078</v>
      </c>
      <c r="BK213" s="133">
        <f>'[4]methanogen M06-L TZVP smd redo'!ER213</f>
        <v>2.1793</v>
      </c>
      <c r="BL213" s="40">
        <f>PRODUCT('[4]methanogen M06-L TZVP smd redo'!DZ213:EB213)^(1/3)</f>
        <v>2.2187944165835458</v>
      </c>
      <c r="BM213" s="40">
        <f>PRODUCT('[4]methanogen M06-L TZVP smd redo'!CI213:CK213)^(1/3)</f>
        <v>2.1702269674853296</v>
      </c>
      <c r="BN213" s="40">
        <f>PRODUCT('[4]methanogen M06-L TZVP smd redo'!DD213:DF213)^(1/3)</f>
        <v>2.1776842003115924</v>
      </c>
      <c r="BO213" s="40"/>
      <c r="BP213" s="45" t="e">
        <f t="shared" si="171"/>
        <v>#N/A</v>
      </c>
      <c r="BQ213" s="45">
        <f t="shared" si="172"/>
        <v>1.0255053385441013</v>
      </c>
      <c r="BR213" s="45">
        <f t="shared" si="173"/>
        <v>0.96101422320457874</v>
      </c>
      <c r="BS213" s="45">
        <f t="shared" si="174"/>
        <v>1.0016875244691048</v>
      </c>
      <c r="BT213" s="45">
        <f t="shared" si="175"/>
        <v>1.0089591638475248</v>
      </c>
      <c r="BU213" s="45">
        <f t="shared" si="176"/>
        <v>1.0054948523259373</v>
      </c>
      <c r="BV213" s="45">
        <f t="shared" si="177"/>
        <v>1.0129966619101807</v>
      </c>
      <c r="BW213" s="45">
        <f t="shared" si="178"/>
        <v>0.99766001517918956</v>
      </c>
      <c r="BX213" s="45">
        <f t="shared" si="179"/>
        <v>0.97934745954049551</v>
      </c>
      <c r="BY213" s="45">
        <f t="shared" si="180"/>
        <v>0.74041897035980053</v>
      </c>
      <c r="BZ213" s="45">
        <f t="shared" si="181"/>
        <v>0.97968377367736015</v>
      </c>
      <c r="CA213" s="45">
        <f t="shared" si="182"/>
        <v>0.80299341696875148</v>
      </c>
      <c r="CB213" s="45">
        <f t="shared" si="183"/>
        <v>1.0205105031006578</v>
      </c>
      <c r="CC213" s="45">
        <f t="shared" si="184"/>
        <v>0.99657561329360989</v>
      </c>
      <c r="CD213" s="45">
        <f t="shared" si="185"/>
        <v>0.98875183034319747</v>
      </c>
      <c r="CE213" s="39"/>
      <c r="CF213" s="75" t="e">
        <f t="shared" si="202"/>
        <v>#N/A</v>
      </c>
      <c r="CG213" s="75">
        <f t="shared" si="203"/>
        <v>25.185504313043904</v>
      </c>
      <c r="CH213" s="75">
        <f t="shared" si="204"/>
        <v>-39.766069700372057</v>
      </c>
      <c r="CI213" s="75">
        <f t="shared" si="205"/>
        <v>1.6861021995395429</v>
      </c>
      <c r="CJ213" s="75">
        <f t="shared" si="206"/>
        <v>8.9192686471350111</v>
      </c>
      <c r="CK213" s="75">
        <f t="shared" si="207"/>
        <v>5.4798107007441512</v>
      </c>
      <c r="CL213" s="75">
        <f t="shared" si="208"/>
        <v>12.912930009567789</v>
      </c>
      <c r="CM213" s="75">
        <f t="shared" si="209"/>
        <v>-2.3427268636855469</v>
      </c>
      <c r="CN213" s="75">
        <f t="shared" si="210"/>
        <v>-20.868786710893733</v>
      </c>
      <c r="CO213" s="75">
        <f t="shared" si="211"/>
        <v>-300.53907683928088</v>
      </c>
      <c r="CP213" s="75">
        <f t="shared" si="212"/>
        <v>-20.525439310948357</v>
      </c>
      <c r="CQ213" s="75">
        <f t="shared" si="213"/>
        <v>-219.40876311536624</v>
      </c>
      <c r="CR213" s="75">
        <f t="shared" si="214"/>
        <v>20.302995327153567</v>
      </c>
      <c r="CS213" s="75">
        <f t="shared" si="215"/>
        <v>-3.4302633382897811</v>
      </c>
      <c r="CT213" s="75">
        <f t="shared" si="216"/>
        <v>-11.311908733139836</v>
      </c>
      <c r="CU213" s="130"/>
      <c r="CV213" s="45" t="e">
        <f t="shared" si="186"/>
        <v>#N/A</v>
      </c>
      <c r="CW213" s="45">
        <f t="shared" si="187"/>
        <v>1.0000492209678005</v>
      </c>
      <c r="CX213" s="45">
        <f t="shared" si="188"/>
        <v>0.9997205848893177</v>
      </c>
      <c r="CY213" s="45">
        <f t="shared" si="189"/>
        <v>1.0001639531366635</v>
      </c>
      <c r="CZ213" s="45">
        <f t="shared" si="190"/>
        <v>0.9999379165985165</v>
      </c>
      <c r="DA213" s="45">
        <f t="shared" si="191"/>
        <v>0.99989675680488388</v>
      </c>
      <c r="DB213" s="45">
        <f t="shared" si="192"/>
        <v>0.99993627915482852</v>
      </c>
      <c r="DC213" s="45">
        <f t="shared" si="193"/>
        <v>0.99999054090099282</v>
      </c>
      <c r="DD213" s="45">
        <f t="shared" si="194"/>
        <v>0.99913717397586888</v>
      </c>
      <c r="DE213" s="45">
        <f t="shared" si="195"/>
        <v>0.99913717397586888</v>
      </c>
      <c r="DF213" s="45">
        <f t="shared" si="196"/>
        <v>0.99903401986166818</v>
      </c>
      <c r="DG213" s="45">
        <f t="shared" si="197"/>
        <v>0.99896091121002151</v>
      </c>
      <c r="DH213" s="45">
        <f t="shared" si="198"/>
        <v>0.99994269059760399</v>
      </c>
      <c r="DI213" s="45">
        <f t="shared" si="199"/>
        <v>0.99999506472715005</v>
      </c>
      <c r="DJ213" s="45">
        <f t="shared" si="200"/>
        <v>1.0000381475259006</v>
      </c>
    </row>
    <row r="214" spans="1:114" x14ac:dyDescent="0.2">
      <c r="A214" s="43">
        <v>420</v>
      </c>
      <c r="B214" s="43">
        <f t="shared" si="169"/>
        <v>693.15</v>
      </c>
      <c r="C214" s="44">
        <f t="shared" si="201"/>
        <v>1.4426891726177595</v>
      </c>
      <c r="E214" s="40">
        <f>'[4]methanogen M06-L TZVP smd redo'!I214</f>
        <v>0.83216988783840762</v>
      </c>
      <c r="F214" s="40">
        <f>'[4]methanogen M06-L TZVP smd redo'!N214</f>
        <v>0.78088361471428946</v>
      </c>
      <c r="G214" s="40">
        <f>'[4]methanogen M06-L TZVP smd redo'!S214</f>
        <v>1.0644556051706555</v>
      </c>
      <c r="H214" s="40">
        <f>'[4]methanogen M06-L TZVP smd redo'!AB214</f>
        <v>0.84743987273139254</v>
      </c>
      <c r="I214" s="40">
        <f>'[4]methanogen M06-L TZVP smd redo'!AS214</f>
        <v>0.95914597821811221</v>
      </c>
      <c r="J214" s="40">
        <f>'[4]methanogen M06-L TZVP smd redo'!BJ214</f>
        <v>1.0268947152296537</v>
      </c>
      <c r="K214" s="40">
        <f>'[4]methanogen M06-L TZVP smd redo'!EV214</f>
        <v>1.0375279209744459</v>
      </c>
      <c r="L214" s="40">
        <f>'[4]methanogen M06-L TZVP smd redo'!CL214</f>
        <v>0.98635654881040757</v>
      </c>
      <c r="M214" s="40">
        <f>'[4]methanogen M06-L TZVP smd redo'!DG214</f>
        <v>0.99832682609846124</v>
      </c>
      <c r="N214" s="40">
        <f>'[4]methanogen M06-L TZVP smd redo'!EC214</f>
        <v>0.97010369808137042</v>
      </c>
      <c r="AA214" s="40">
        <f t="shared" si="170"/>
        <v>1.1418969708432707</v>
      </c>
      <c r="AB214" s="40"/>
      <c r="AC214" s="40" t="e">
        <f>EXP('d-beta'!Y215/1000)*'[3]methanogen M06-L TZVP smd redo'!EZ214</f>
        <v>#N/A</v>
      </c>
      <c r="AD214" s="40">
        <f>'[3]methanogen M06-L TZVP smd redo'!ET214</f>
        <v>1.5675399999999999</v>
      </c>
      <c r="AE214" s="40">
        <f>'[3]methanogen M06-L TZVP smd redo'!ER214</f>
        <v>1.05379</v>
      </c>
      <c r="AF214" s="40">
        <f>'[3]methanogen M06-L TZVP smd redo'!K214</f>
        <v>1.0457000000000001</v>
      </c>
      <c r="AG214" s="40">
        <f>'[3]methanogen M06-L TZVP smd redo'!J214</f>
        <v>2.08846</v>
      </c>
      <c r="AH214" s="40">
        <f>'[3]methanogen M06-L TZVP smd redo'!O214</f>
        <v>1.0430299999999999</v>
      </c>
      <c r="AI214" s="40">
        <f>'[3]methanogen M06-L TZVP smd redo'!N214</f>
        <v>2.0419900000000002</v>
      </c>
      <c r="AJ214" s="40">
        <f>'[3]methanogen M06-L TZVP smd redo'!S214</f>
        <v>1.0440199999999999</v>
      </c>
      <c r="AK214" s="40">
        <f>'[3]methanogen M06-L TZVP smd redo'!R214</f>
        <v>2.1220300000000001</v>
      </c>
      <c r="AL214" s="40">
        <f>'[3]methanogen M06-L TZVP smd redo'!Y214</f>
        <v>1.03871</v>
      </c>
      <c r="AM214" s="40">
        <f>'[3]methanogen M06-L TZVP smd redo'!W214</f>
        <v>2.1294599999999999</v>
      </c>
      <c r="AN214" s="40">
        <f>'[3]methanogen M06-L TZVP smd redo'!V214</f>
        <v>2.1222400000000001</v>
      </c>
      <c r="AO214" s="40">
        <f>'[3]methanogen M06-L TZVP smd redo'!AK214</f>
        <v>1.0372300000000001</v>
      </c>
      <c r="AP214" s="40">
        <f>PRODUCT('[3]methanogen M06-L TZVP smd redo'!AD214:AF214)^(1/3)</f>
        <v>2.1136423682379335</v>
      </c>
      <c r="AQ214" s="40">
        <f>'[3]methanogen M06-L TZVP smd redo'!BA214</f>
        <v>1.0327299999999999</v>
      </c>
      <c r="AR214" s="40">
        <f>PRODUCT('[3]methanogen M06-L TZVP smd redo'!AT214:AV214)^(1/3)</f>
        <v>2.0956507442121337</v>
      </c>
      <c r="AS214" s="41">
        <f>'[3]methanogen M06-L TZVP smd redo'!FO214</f>
        <v>1.03535</v>
      </c>
      <c r="AT214" s="40">
        <f>'[3]methanogen M06-L TZVP smd redo'!FK214</f>
        <v>2.09531</v>
      </c>
      <c r="AU214" s="40">
        <f>'[3]methanogen M06-L TZVP smd redo'!CD214</f>
        <v>2.0698500000000002</v>
      </c>
      <c r="AV214" s="40">
        <f>'[3]methanogen M06-L TZVP smd redo'!CG214</f>
        <v>1.69007</v>
      </c>
      <c r="AW214" s="40">
        <f>'[3]methanogen M06-L TZVP smd redo'!CK214</f>
        <v>1.03643</v>
      </c>
      <c r="AX214" s="40">
        <f>PRODUCT('[3]methanogen M06-L TZVP smd redo'!CN214:CP214)^(1/3)</f>
        <v>2.0844567752349454</v>
      </c>
      <c r="AY214" s="40">
        <f>'[3]methanogen M06-L TZVP smd redo'!DH214</f>
        <v>1.0365899999999999</v>
      </c>
      <c r="AZ214" s="40">
        <f>PRODUCT('[3]methanogen M06-L TZVP smd redo'!DJ214:DL214)^(1/3)</f>
        <v>2.0912429012510452</v>
      </c>
      <c r="BA214" s="40">
        <f>'[3]methanogen M06-L TZVP smd redo'!EI214</f>
        <v>1.0384</v>
      </c>
      <c r="BB214" s="40">
        <f>PRODUCT('[3]methanogen M06-L TZVP smd redo'!EJ214:EL214)^(1/3)</f>
        <v>2.1268261965313844</v>
      </c>
      <c r="BC214" s="40"/>
      <c r="BD214" s="44">
        <f>'[4]methanogen M06-L TZVP smd redo'!H214</f>
        <v>2.1857199999999999</v>
      </c>
      <c r="BE214" s="44">
        <f>'[4]methanogen M06-L TZVP smd redo'!M214</f>
        <v>2.1315200000000001</v>
      </c>
      <c r="BF214" s="44">
        <f>'[4]methanogen M06-L TZVP smd redo'!R214</f>
        <v>2.2178</v>
      </c>
      <c r="BG214" s="44">
        <f>'[4]methanogen M06-L TZVP smd redo'!Y214</f>
        <v>2.2062599999999999</v>
      </c>
      <c r="BH214" s="44">
        <f>'[4]methanogen M06-L TZVP smd redo'!Z214</f>
        <v>2.2138499999999999</v>
      </c>
      <c r="BI214" s="44">
        <f>PRODUCT('[4]methanogen M06-L TZVP smd redo'!AL214:AN214)^(1/3)</f>
        <v>2.1944360412497259</v>
      </c>
      <c r="BJ214" s="133">
        <f>PRODUCT('[4]methanogen M06-L TZVP smd redo'!BC214:BE214)^(1/3)</f>
        <v>2.1664638411192221</v>
      </c>
      <c r="BK214" s="133">
        <f>'[4]methanogen M06-L TZVP smd redo'!ER214</f>
        <v>2.1716299999999999</v>
      </c>
      <c r="BL214" s="40">
        <f>PRODUCT('[4]methanogen M06-L TZVP smd redo'!DZ214:EB214)^(1/3)</f>
        <v>2.2106387929278251</v>
      </c>
      <c r="BM214" s="40">
        <f>PRODUCT('[4]methanogen M06-L TZVP smd redo'!CI214:CK214)^(1/3)</f>
        <v>2.1625244538685586</v>
      </c>
      <c r="BN214" s="40">
        <f>PRODUCT('[4]methanogen M06-L TZVP smd redo'!DD214:DF214)^(1/3)</f>
        <v>2.1699256134448972</v>
      </c>
      <c r="BO214" s="40"/>
      <c r="BP214" s="45" t="e">
        <f t="shared" si="171"/>
        <v>#N/A</v>
      </c>
      <c r="BQ214" s="45">
        <f t="shared" si="172"/>
        <v>1.0254278636841314</v>
      </c>
      <c r="BR214" s="45">
        <f t="shared" si="173"/>
        <v>0.96109658219857519</v>
      </c>
      <c r="BS214" s="45">
        <f t="shared" si="174"/>
        <v>1.0017842220565982</v>
      </c>
      <c r="BT214" s="45">
        <f t="shared" si="175"/>
        <v>1.0088469011560792</v>
      </c>
      <c r="BU214" s="45">
        <f t="shared" si="176"/>
        <v>1.0053881537342688</v>
      </c>
      <c r="BV214" s="45">
        <f t="shared" si="177"/>
        <v>1.0129114548784959</v>
      </c>
      <c r="BW214" s="45">
        <f t="shared" si="178"/>
        <v>0.99762106856104504</v>
      </c>
      <c r="BX214" s="45">
        <f t="shared" si="179"/>
        <v>0.97946968942916979</v>
      </c>
      <c r="BY214" s="45">
        <f t="shared" si="180"/>
        <v>0.74177255210174686</v>
      </c>
      <c r="BZ214" s="45">
        <f t="shared" si="181"/>
        <v>0.97973869052733731</v>
      </c>
      <c r="CA214" s="45">
        <f t="shared" si="182"/>
        <v>0.80372162435589845</v>
      </c>
      <c r="CB214" s="45">
        <f t="shared" si="183"/>
        <v>1.0203903480732832</v>
      </c>
      <c r="CC214" s="45">
        <f t="shared" si="184"/>
        <v>0.99658921046395288</v>
      </c>
      <c r="CD214" s="45">
        <f t="shared" si="185"/>
        <v>0.98883064835607148</v>
      </c>
      <c r="CE214" s="39"/>
      <c r="CF214" s="75" t="e">
        <f t="shared" si="202"/>
        <v>#N/A</v>
      </c>
      <c r="CG214" s="75">
        <f t="shared" si="203"/>
        <v>25.109953476066305</v>
      </c>
      <c r="CH214" s="75">
        <f t="shared" si="204"/>
        <v>-39.680373294300843</v>
      </c>
      <c r="CI214" s="75">
        <f t="shared" si="205"/>
        <v>1.7826322232208798</v>
      </c>
      <c r="CJ214" s="75">
        <f t="shared" si="206"/>
        <v>8.807996614100233</v>
      </c>
      <c r="CK214" s="75">
        <f t="shared" si="207"/>
        <v>5.3736895674439751</v>
      </c>
      <c r="CL214" s="75">
        <f t="shared" si="208"/>
        <v>12.828812639160976</v>
      </c>
      <c r="CM214" s="75">
        <f t="shared" si="209"/>
        <v>-2.3817655920801037</v>
      </c>
      <c r="CN214" s="75">
        <f t="shared" si="210"/>
        <v>-20.743987018490376</v>
      </c>
      <c r="CO214" s="75">
        <f t="shared" si="211"/>
        <v>-298.71261636136734</v>
      </c>
      <c r="CP214" s="75">
        <f t="shared" si="212"/>
        <v>-20.469385191946685</v>
      </c>
      <c r="CQ214" s="75">
        <f t="shared" si="213"/>
        <v>-218.50230812082259</v>
      </c>
      <c r="CR214" s="75">
        <f t="shared" si="214"/>
        <v>20.185248276928839</v>
      </c>
      <c r="CS214" s="75">
        <f t="shared" si="215"/>
        <v>-3.4166195390604015</v>
      </c>
      <c r="CT214" s="75">
        <f t="shared" si="216"/>
        <v>-11.232197253325765</v>
      </c>
      <c r="CU214" s="130"/>
      <c r="CV214" s="45" t="e">
        <f t="shared" si="186"/>
        <v>#N/A</v>
      </c>
      <c r="CW214" s="45">
        <f t="shared" si="187"/>
        <v>1.0000512462557625</v>
      </c>
      <c r="CX214" s="45">
        <f t="shared" si="188"/>
        <v>0.9997167295383742</v>
      </c>
      <c r="CY214" s="45">
        <f t="shared" si="189"/>
        <v>1.0001788092215553</v>
      </c>
      <c r="CZ214" s="45">
        <f t="shared" si="190"/>
        <v>0.99992641265297666</v>
      </c>
      <c r="DA214" s="45">
        <f t="shared" si="191"/>
        <v>0.99988840093430853</v>
      </c>
      <c r="DB214" s="45">
        <f t="shared" si="192"/>
        <v>0.99993232076243954</v>
      </c>
      <c r="DC214" s="45">
        <f t="shared" si="193"/>
        <v>0.99998937781506891</v>
      </c>
      <c r="DD214" s="45">
        <f t="shared" si="194"/>
        <v>0.99915327767352924</v>
      </c>
      <c r="DE214" s="45">
        <f t="shared" si="195"/>
        <v>0.99915327767352924</v>
      </c>
      <c r="DF214" s="45">
        <f t="shared" si="196"/>
        <v>0.99904177310125808</v>
      </c>
      <c r="DG214" s="45">
        <f t="shared" si="197"/>
        <v>0.99896354742750837</v>
      </c>
      <c r="DH214" s="45">
        <f t="shared" si="198"/>
        <v>0.99994326724142168</v>
      </c>
      <c r="DI214" s="45">
        <f t="shared" si="199"/>
        <v>0.9999880416610426</v>
      </c>
      <c r="DJ214" s="45">
        <f t="shared" si="200"/>
        <v>1.0000391433037383</v>
      </c>
    </row>
    <row r="215" spans="1:114" x14ac:dyDescent="0.2">
      <c r="A215" s="43">
        <v>422</v>
      </c>
      <c r="B215" s="43">
        <f t="shared" si="169"/>
        <v>695.15</v>
      </c>
      <c r="C215" s="44">
        <f t="shared" si="201"/>
        <v>1.438538444939941</v>
      </c>
      <c r="E215" s="40">
        <f>'[4]methanogen M06-L TZVP smd redo'!I215</f>
        <v>0.82265531283587379</v>
      </c>
      <c r="F215" s="40">
        <f>'[4]methanogen M06-L TZVP smd redo'!N215</f>
        <v>0.76947994711185075</v>
      </c>
      <c r="G215" s="40">
        <f>'[4]methanogen M06-L TZVP smd redo'!S215</f>
        <v>1.0517941004506426</v>
      </c>
      <c r="H215" s="40">
        <f>'[4]methanogen M06-L TZVP smd redo'!AB215</f>
        <v>0.84263404934725727</v>
      </c>
      <c r="I215" s="40">
        <f>'[4]methanogen M06-L TZVP smd redo'!AS215</f>
        <v>0.95189889245128612</v>
      </c>
      <c r="J215" s="40">
        <f>'[4]methanogen M06-L TZVP smd redo'!BJ215</f>
        <v>1.0143013201993067</v>
      </c>
      <c r="K215" s="40">
        <f>'[4]methanogen M06-L TZVP smd redo'!EV215</f>
        <v>1.0278522513260668</v>
      </c>
      <c r="L215" s="40">
        <f>'[4]methanogen M06-L TZVP smd redo'!CL215</f>
        <v>0.9844345316813996</v>
      </c>
      <c r="M215" s="40">
        <f>'[4]methanogen M06-L TZVP smd redo'!DG215</f>
        <v>0.99532980746164235</v>
      </c>
      <c r="N215" s="40">
        <f>'[4]methanogen M06-L TZVP smd redo'!EC215</f>
        <v>0.96880221454309634</v>
      </c>
      <c r="AA215" s="40">
        <f t="shared" si="170"/>
        <v>1.1344667663867309</v>
      </c>
      <c r="AB215" s="40"/>
      <c r="AC215" s="40" t="e">
        <f>EXP('d-beta'!Y216/1000)*'[3]methanogen M06-L TZVP smd redo'!EZ215</f>
        <v>#N/A</v>
      </c>
      <c r="AD215" s="40">
        <f>'[3]methanogen M06-L TZVP smd redo'!ET215</f>
        <v>1.56488</v>
      </c>
      <c r="AE215" s="40">
        <f>'[3]methanogen M06-L TZVP smd redo'!ER215</f>
        <v>1.0535300000000001</v>
      </c>
      <c r="AF215" s="40">
        <f>'[3]methanogen M06-L TZVP smd redo'!K215</f>
        <v>1.0454699999999999</v>
      </c>
      <c r="AG215" s="40">
        <f>'[3]methanogen M06-L TZVP smd redo'!J215</f>
        <v>2.0813700000000002</v>
      </c>
      <c r="AH215" s="40">
        <f>'[3]methanogen M06-L TZVP smd redo'!O215</f>
        <v>1.04281</v>
      </c>
      <c r="AI215" s="40">
        <f>'[3]methanogen M06-L TZVP smd redo'!N215</f>
        <v>2.0352000000000001</v>
      </c>
      <c r="AJ215" s="40">
        <f>'[3]methanogen M06-L TZVP smd redo'!S215</f>
        <v>1.0438000000000001</v>
      </c>
      <c r="AK215" s="40">
        <f>'[3]methanogen M06-L TZVP smd redo'!R215</f>
        <v>2.1147999999999998</v>
      </c>
      <c r="AL215" s="40">
        <f>'[3]methanogen M06-L TZVP smd redo'!Y215</f>
        <v>1.03851</v>
      </c>
      <c r="AM215" s="40">
        <f>'[3]methanogen M06-L TZVP smd redo'!W215</f>
        <v>2.12195</v>
      </c>
      <c r="AN215" s="40">
        <f>'[3]methanogen M06-L TZVP smd redo'!V215</f>
        <v>2.11476</v>
      </c>
      <c r="AO215" s="40">
        <f>'[3]methanogen M06-L TZVP smd redo'!AK215</f>
        <v>1.03705</v>
      </c>
      <c r="AP215" s="40">
        <f>PRODUCT('[3]methanogen M06-L TZVP smd redo'!AD215:AF215)^(1/3)</f>
        <v>2.1063738479538934</v>
      </c>
      <c r="AQ215" s="40">
        <f>'[3]methanogen M06-L TZVP smd redo'!BA215</f>
        <v>1.0325800000000001</v>
      </c>
      <c r="AR215" s="40">
        <f>PRODUCT('[3]methanogen M06-L TZVP smd redo'!AT215:AV215)^(1/3)</f>
        <v>2.0885707937089859</v>
      </c>
      <c r="AS215" s="41">
        <f>'[3]methanogen M06-L TZVP smd redo'!FO215</f>
        <v>1.0351900000000001</v>
      </c>
      <c r="AT215" s="40">
        <f>'[3]methanogen M06-L TZVP smd redo'!FK215</f>
        <v>2.08832</v>
      </c>
      <c r="AU215" s="40">
        <f>'[3]methanogen M06-L TZVP smd redo'!CD215</f>
        <v>2.0628500000000001</v>
      </c>
      <c r="AV215" s="40">
        <f>'[3]methanogen M06-L TZVP smd redo'!CG215</f>
        <v>1.6859500000000001</v>
      </c>
      <c r="AW215" s="40">
        <f>'[3]methanogen M06-L TZVP smd redo'!CK215</f>
        <v>1.0362499999999999</v>
      </c>
      <c r="AX215" s="40">
        <f>PRODUCT('[3]methanogen M06-L TZVP smd redo'!CN215:CP215)^(1/3)</f>
        <v>2.0774742254009659</v>
      </c>
      <c r="AY215" s="40">
        <f>'[3]methanogen M06-L TZVP smd redo'!DH215</f>
        <v>1.0364100000000001</v>
      </c>
      <c r="AZ215" s="40">
        <f>PRODUCT('[3]methanogen M06-L TZVP smd redo'!DJ215:DL215)^(1/3)</f>
        <v>2.0842108442577287</v>
      </c>
      <c r="BA215" s="40">
        <f>'[3]methanogen M06-L TZVP smd redo'!EI215</f>
        <v>1.0382100000000001</v>
      </c>
      <c r="BB215" s="40">
        <f>PRODUCT('[3]methanogen M06-L TZVP smd redo'!EJ215:EL215)^(1/3)</f>
        <v>2.1194504718322356</v>
      </c>
      <c r="BC215" s="40"/>
      <c r="BD215" s="44">
        <f>'[4]methanogen M06-L TZVP smd redo'!H215</f>
        <v>2.1778</v>
      </c>
      <c r="BE215" s="44">
        <f>'[4]methanogen M06-L TZVP smd redo'!M215</f>
        <v>2.1239599999999998</v>
      </c>
      <c r="BF215" s="44">
        <f>'[4]methanogen M06-L TZVP smd redo'!R215</f>
        <v>2.2097500000000001</v>
      </c>
      <c r="BG215" s="44">
        <f>'[4]methanogen M06-L TZVP smd redo'!Y215</f>
        <v>2.1980499999999998</v>
      </c>
      <c r="BH215" s="44">
        <f>'[4]methanogen M06-L TZVP smd redo'!Z215</f>
        <v>2.2056</v>
      </c>
      <c r="BI215" s="44">
        <f>PRODUCT('[4]methanogen M06-L TZVP smd redo'!AL215:AN215)^(1/3)</f>
        <v>2.1864943412388067</v>
      </c>
      <c r="BJ215" s="133">
        <f>PRODUCT('[4]methanogen M06-L TZVP smd redo'!BC215:BE215)^(1/3)</f>
        <v>2.1588038890603078</v>
      </c>
      <c r="BK215" s="133">
        <f>'[4]methanogen M06-L TZVP smd redo'!ER215</f>
        <v>2.1640299999999999</v>
      </c>
      <c r="BL215" s="40">
        <f>PRODUCT('[4]methanogen M06-L TZVP smd redo'!DZ215:EB215)^(1/3)</f>
        <v>2.2025664603464237</v>
      </c>
      <c r="BM215" s="40">
        <f>PRODUCT('[4]methanogen M06-L TZVP smd redo'!CI215:CK215)^(1/3)</f>
        <v>2.1549019396674369</v>
      </c>
      <c r="BN215" s="40">
        <f>PRODUCT('[4]methanogen M06-L TZVP smd redo'!DD215:DF215)^(1/3)</f>
        <v>2.1622469699895399</v>
      </c>
      <c r="BO215" s="40"/>
      <c r="BP215" s="45" t="e">
        <f t="shared" si="171"/>
        <v>#N/A</v>
      </c>
      <c r="BQ215" s="45">
        <f t="shared" si="172"/>
        <v>1.0253488766266785</v>
      </c>
      <c r="BR215" s="45">
        <f t="shared" si="173"/>
        <v>0.9611766036881999</v>
      </c>
      <c r="BS215" s="45">
        <f t="shared" si="174"/>
        <v>1.0018815741748277</v>
      </c>
      <c r="BT215" s="45">
        <f t="shared" si="175"/>
        <v>1.0087380325669486</v>
      </c>
      <c r="BU215" s="45">
        <f t="shared" si="176"/>
        <v>1.0052850165414313</v>
      </c>
      <c r="BV215" s="45">
        <f t="shared" si="177"/>
        <v>1.0128267566678102</v>
      </c>
      <c r="BW215" s="45">
        <f t="shared" si="178"/>
        <v>0.9975850099399306</v>
      </c>
      <c r="BX215" s="45">
        <f t="shared" si="179"/>
        <v>0.97959683810650366</v>
      </c>
      <c r="BY215" s="45">
        <f t="shared" si="180"/>
        <v>0.74312310638975465</v>
      </c>
      <c r="BZ215" s="45">
        <f t="shared" si="181"/>
        <v>0.97978316846968738</v>
      </c>
      <c r="CA215" s="45">
        <f t="shared" si="182"/>
        <v>0.80446123713626894</v>
      </c>
      <c r="CB215" s="45">
        <f t="shared" si="183"/>
        <v>1.0202716752123162</v>
      </c>
      <c r="CC215" s="45">
        <f t="shared" si="184"/>
        <v>0.99660305671644045</v>
      </c>
      <c r="CD215" s="45">
        <f t="shared" si="185"/>
        <v>0.98891038920524765</v>
      </c>
      <c r="CE215" s="39"/>
      <c r="CF215" s="75" t="e">
        <f t="shared" si="202"/>
        <v>#N/A</v>
      </c>
      <c r="CG215" s="75">
        <f t="shared" si="203"/>
        <v>25.032922119176629</v>
      </c>
      <c r="CH215" s="75">
        <f t="shared" si="204"/>
        <v>-39.597116148273471</v>
      </c>
      <c r="CI215" s="75">
        <f t="shared" si="205"/>
        <v>1.8798062314703461</v>
      </c>
      <c r="CJ215" s="75">
        <f t="shared" si="206"/>
        <v>8.7000769053270446</v>
      </c>
      <c r="CK215" s="75">
        <f t="shared" si="207"/>
        <v>5.2710998532600293</v>
      </c>
      <c r="CL215" s="75">
        <f t="shared" si="208"/>
        <v>12.745190569683018</v>
      </c>
      <c r="CM215" s="75">
        <f t="shared" si="209"/>
        <v>-2.4179108519677039</v>
      </c>
      <c r="CN215" s="75">
        <f t="shared" si="210"/>
        <v>-20.61418164871322</v>
      </c>
      <c r="CO215" s="75">
        <f t="shared" si="211"/>
        <v>-296.89355971224029</v>
      </c>
      <c r="CP215" s="75">
        <f t="shared" si="212"/>
        <v>-20.423988461970445</v>
      </c>
      <c r="CQ215" s="75">
        <f t="shared" si="213"/>
        <v>-217.58249626331994</v>
      </c>
      <c r="CR215" s="75">
        <f t="shared" si="214"/>
        <v>20.068940079151222</v>
      </c>
      <c r="CS215" s="75">
        <f t="shared" si="215"/>
        <v>-3.4027259948040012</v>
      </c>
      <c r="CT215" s="75">
        <f t="shared" si="216"/>
        <v>-11.151558941529691</v>
      </c>
      <c r="CU215" s="130"/>
      <c r="CV215" s="45" t="e">
        <f t="shared" si="186"/>
        <v>#N/A</v>
      </c>
      <c r="CW215" s="45">
        <f t="shared" si="187"/>
        <v>1.0000531344798074</v>
      </c>
      <c r="CX215" s="45">
        <f t="shared" si="188"/>
        <v>0.99971798247103427</v>
      </c>
      <c r="CY215" s="45">
        <f t="shared" si="189"/>
        <v>1.0001741465850187</v>
      </c>
      <c r="CZ215" s="45">
        <f t="shared" si="190"/>
        <v>0.99992566656818638</v>
      </c>
      <c r="DA215" s="45">
        <f t="shared" si="191"/>
        <v>0.99989083906706688</v>
      </c>
      <c r="DB215" s="45">
        <f t="shared" si="192"/>
        <v>0.99993766080298174</v>
      </c>
      <c r="DC215" s="45">
        <f t="shared" si="193"/>
        <v>0.99998646298292682</v>
      </c>
      <c r="DD215" s="45">
        <f t="shared" si="194"/>
        <v>0.99915807538500045</v>
      </c>
      <c r="DE215" s="45">
        <f t="shared" si="195"/>
        <v>0.99915807538500045</v>
      </c>
      <c r="DF215" s="45">
        <f t="shared" si="196"/>
        <v>0.99904900635734384</v>
      </c>
      <c r="DG215" s="45">
        <f t="shared" si="197"/>
        <v>0.99897320314413385</v>
      </c>
      <c r="DH215" s="45">
        <f t="shared" si="198"/>
        <v>0.99995454699738417</v>
      </c>
      <c r="DI215" s="45">
        <f t="shared" si="199"/>
        <v>0.99998911555782954</v>
      </c>
      <c r="DJ215" s="45">
        <f t="shared" si="200"/>
        <v>1.0000433896124863</v>
      </c>
    </row>
    <row r="216" spans="1:114" x14ac:dyDescent="0.2">
      <c r="A216" s="43">
        <v>424</v>
      </c>
      <c r="B216" s="43">
        <f t="shared" si="169"/>
        <v>697.15</v>
      </c>
      <c r="C216" s="44">
        <f t="shared" si="201"/>
        <v>1.4344115326687228</v>
      </c>
      <c r="E216" s="40">
        <f>'[4]methanogen M06-L TZVP smd redo'!I216</f>
        <v>0.81951490439569064</v>
      </c>
      <c r="F216" s="40">
        <f>'[4]methanogen M06-L TZVP smd redo'!N216</f>
        <v>0.7648074858168652</v>
      </c>
      <c r="G216" s="40">
        <f>'[4]methanogen M06-L TZVP smd redo'!S216</f>
        <v>1.0505130755877889</v>
      </c>
      <c r="H216" s="40">
        <f>'[4]methanogen M06-L TZVP smd redo'!AB216</f>
        <v>0.83499121475338889</v>
      </c>
      <c r="I216" s="40">
        <f>'[4]methanogen M06-L TZVP smd redo'!AS216</f>
        <v>0.94506151351603229</v>
      </c>
      <c r="J216" s="40">
        <f>'[4]methanogen M06-L TZVP smd redo'!BJ216</f>
        <v>1.0137844312301247</v>
      </c>
      <c r="K216" s="40">
        <f>'[4]methanogen M06-L TZVP smd redo'!EV216</f>
        <v>1.0251804622778415</v>
      </c>
      <c r="L216" s="40">
        <f>'[4]methanogen M06-L TZVP smd redo'!CL216</f>
        <v>0.97357145988041793</v>
      </c>
      <c r="M216" s="40">
        <f>'[4]methanogen M06-L TZVP smd redo'!DG216</f>
        <v>0.98327629326133703</v>
      </c>
      <c r="N216" s="40">
        <f>'[4]methanogen M06-L TZVP smd redo'!EC216</f>
        <v>0.95832449062061009</v>
      </c>
      <c r="AA216" s="40">
        <f t="shared" si="170"/>
        <v>1.12709774345415</v>
      </c>
      <c r="AB216" s="40"/>
      <c r="AC216" s="40" t="e">
        <f>EXP('d-beta'!Y217/1000)*'[3]methanogen M06-L TZVP smd redo'!EZ216</f>
        <v>#N/A</v>
      </c>
      <c r="AD216" s="40">
        <f>'[3]methanogen M06-L TZVP smd redo'!ET216</f>
        <v>1.5622400000000001</v>
      </c>
      <c r="AE216" s="40">
        <f>'[3]methanogen M06-L TZVP smd redo'!ER216</f>
        <v>1.0532699999999999</v>
      </c>
      <c r="AF216" s="40">
        <f>'[3]methanogen M06-L TZVP smd redo'!K216</f>
        <v>1.0452399999999999</v>
      </c>
      <c r="AG216" s="40">
        <f>'[3]methanogen M06-L TZVP smd redo'!J216</f>
        <v>2.0743399999999999</v>
      </c>
      <c r="AH216" s="40">
        <f>'[3]methanogen M06-L TZVP smd redo'!O216</f>
        <v>1.0425899999999999</v>
      </c>
      <c r="AI216" s="40">
        <f>'[3]methanogen M06-L TZVP smd redo'!N216</f>
        <v>2.02847</v>
      </c>
      <c r="AJ216" s="40">
        <f>'[3]methanogen M06-L TZVP smd redo'!S216</f>
        <v>1.0435700000000001</v>
      </c>
      <c r="AK216" s="40">
        <f>'[3]methanogen M06-L TZVP smd redo'!R216</f>
        <v>2.1076299999999999</v>
      </c>
      <c r="AL216" s="40">
        <f>'[3]methanogen M06-L TZVP smd redo'!Y216</f>
        <v>1.0383100000000001</v>
      </c>
      <c r="AM216" s="40">
        <f>'[3]methanogen M06-L TZVP smd redo'!W216</f>
        <v>2.1145100000000001</v>
      </c>
      <c r="AN216" s="40">
        <f>'[3]methanogen M06-L TZVP smd redo'!V216</f>
        <v>2.1073599999999999</v>
      </c>
      <c r="AO216" s="40">
        <f>'[3]methanogen M06-L TZVP smd redo'!AK216</f>
        <v>1.03687</v>
      </c>
      <c r="AP216" s="40">
        <f>PRODUCT('[3]methanogen M06-L TZVP smd redo'!AD216:AF216)^(1/3)</f>
        <v>2.0991819519713038</v>
      </c>
      <c r="AQ216" s="40">
        <f>'[3]methanogen M06-L TZVP smd redo'!BA216</f>
        <v>1.0324199999999999</v>
      </c>
      <c r="AR216" s="40">
        <f>PRODUCT('[3]methanogen M06-L TZVP smd redo'!AT216:AV216)^(1/3)</f>
        <v>2.0815675028528764</v>
      </c>
      <c r="AS216" s="41">
        <f>'[3]methanogen M06-L TZVP smd redo'!FO216</f>
        <v>1.0350299999999999</v>
      </c>
      <c r="AT216" s="40">
        <f>'[3]methanogen M06-L TZVP smd redo'!FK216</f>
        <v>2.0813999999999999</v>
      </c>
      <c r="AU216" s="40">
        <f>'[3]methanogen M06-L TZVP smd redo'!CD216</f>
        <v>2.05592</v>
      </c>
      <c r="AV216" s="40">
        <f>'[3]methanogen M06-L TZVP smd redo'!CG216</f>
        <v>1.6818599999999999</v>
      </c>
      <c r="AW216" s="40">
        <f>'[3]methanogen M06-L TZVP smd redo'!CK216</f>
        <v>1.0360799999999999</v>
      </c>
      <c r="AX216" s="40">
        <f>PRODUCT('[3]methanogen M06-L TZVP smd redo'!CN216:CP216)^(1/3)</f>
        <v>2.0705616213226277</v>
      </c>
      <c r="AY216" s="40">
        <f>'[3]methanogen M06-L TZVP smd redo'!DH216</f>
        <v>1.03624</v>
      </c>
      <c r="AZ216" s="40">
        <f>PRODUCT('[3]methanogen M06-L TZVP smd redo'!DJ216:DL216)^(1/3)</f>
        <v>2.077252152381019</v>
      </c>
      <c r="BA216" s="40">
        <f>'[3]methanogen M06-L TZVP smd redo'!EI216</f>
        <v>1.03803</v>
      </c>
      <c r="BB216" s="40">
        <f>PRODUCT('[3]methanogen M06-L TZVP smd redo'!EJ216:EL216)^(1/3)</f>
        <v>2.1121480383323505</v>
      </c>
      <c r="BC216" s="40"/>
      <c r="BD216" s="44">
        <f>'[4]methanogen M06-L TZVP smd redo'!H216</f>
        <v>2.1699600000000001</v>
      </c>
      <c r="BE216" s="44">
        <f>'[4]methanogen M06-L TZVP smd redo'!M216</f>
        <v>2.1164800000000001</v>
      </c>
      <c r="BF216" s="44">
        <f>'[4]methanogen M06-L TZVP smd redo'!R216</f>
        <v>2.2017699999999998</v>
      </c>
      <c r="BG216" s="44">
        <f>'[4]methanogen M06-L TZVP smd redo'!Y216</f>
        <v>2.1899199999999999</v>
      </c>
      <c r="BH216" s="44">
        <f>'[4]methanogen M06-L TZVP smd redo'!Z216</f>
        <v>2.1974399999999998</v>
      </c>
      <c r="BI216" s="44">
        <f>PRODUCT('[4]methanogen M06-L TZVP smd redo'!AL216:AN216)^(1/3)</f>
        <v>2.1786357913865606</v>
      </c>
      <c r="BJ216" s="133">
        <f>PRODUCT('[4]methanogen M06-L TZVP smd redo'!BC216:BE216)^(1/3)</f>
        <v>2.1512305966750809</v>
      </c>
      <c r="BK216" s="133">
        <f>'[4]methanogen M06-L TZVP smd redo'!ER216</f>
        <v>2.15652</v>
      </c>
      <c r="BL216" s="40">
        <f>PRODUCT('[4]methanogen M06-L TZVP smd redo'!DZ216:EB216)^(1/3)</f>
        <v>2.194574128828108</v>
      </c>
      <c r="BM216" s="40">
        <f>PRODUCT('[4]methanogen M06-L TZVP smd redo'!CI216:CK216)^(1/3)</f>
        <v>2.1473560558167835</v>
      </c>
      <c r="BN216" s="40">
        <f>PRODUCT('[4]methanogen M06-L TZVP smd redo'!DD216:DF216)^(1/3)</f>
        <v>2.1546483038436173</v>
      </c>
      <c r="BO216" s="40"/>
      <c r="BP216" s="45" t="e">
        <f t="shared" si="171"/>
        <v>#N/A</v>
      </c>
      <c r="BQ216" s="45">
        <f t="shared" si="172"/>
        <v>1.0252683701239795</v>
      </c>
      <c r="BR216" s="45">
        <f t="shared" si="173"/>
        <v>0.96126298387206677</v>
      </c>
      <c r="BS216" s="45">
        <f t="shared" si="174"/>
        <v>1.0019704747342362</v>
      </c>
      <c r="BT216" s="45">
        <f t="shared" si="175"/>
        <v>1.0086311850231156</v>
      </c>
      <c r="BU216" s="45">
        <f t="shared" si="176"/>
        <v>1.0051794837200658</v>
      </c>
      <c r="BV216" s="45">
        <f t="shared" si="177"/>
        <v>1.0127393105852236</v>
      </c>
      <c r="BW216" s="45">
        <f t="shared" si="178"/>
        <v>0.99754725051243709</v>
      </c>
      <c r="BX216" s="45">
        <f t="shared" si="179"/>
        <v>0.97971452582742757</v>
      </c>
      <c r="BY216" s="45">
        <f t="shared" si="180"/>
        <v>0.7444595221743262</v>
      </c>
      <c r="BZ216" s="45">
        <f t="shared" si="181"/>
        <v>0.97982522073660283</v>
      </c>
      <c r="CA216" s="45">
        <f t="shared" si="182"/>
        <v>0.80517959545935114</v>
      </c>
      <c r="CB216" s="45">
        <f t="shared" si="183"/>
        <v>1.0201482501318169</v>
      </c>
      <c r="CC216" s="45">
        <f t="shared" si="184"/>
        <v>0.99661557386705502</v>
      </c>
      <c r="CD216" s="45">
        <f t="shared" si="185"/>
        <v>0.98898967526477799</v>
      </c>
      <c r="CE216" s="39"/>
      <c r="CF216" s="75" t="e">
        <f t="shared" si="202"/>
        <v>#N/A</v>
      </c>
      <c r="CG216" s="75">
        <f t="shared" si="203"/>
        <v>24.954402831515409</v>
      </c>
      <c r="CH216" s="75">
        <f t="shared" si="204"/>
        <v>-39.507250974372617</v>
      </c>
      <c r="CI216" s="75">
        <f t="shared" si="205"/>
        <v>1.9685358954345014</v>
      </c>
      <c r="CJ216" s="75">
        <f t="shared" si="206"/>
        <v>8.5941493011965502</v>
      </c>
      <c r="CK216" s="75">
        <f t="shared" si="207"/>
        <v>5.1661163318412759</v>
      </c>
      <c r="CL216" s="75">
        <f t="shared" si="208"/>
        <v>12.65884820440089</v>
      </c>
      <c r="CM216" s="75">
        <f t="shared" si="209"/>
        <v>-2.4557624052170688</v>
      </c>
      <c r="CN216" s="75">
        <f t="shared" si="210"/>
        <v>-20.494049929751359</v>
      </c>
      <c r="CO216" s="75">
        <f t="shared" si="211"/>
        <v>-295.09679747739642</v>
      </c>
      <c r="CP216" s="75">
        <f t="shared" si="212"/>
        <v>-20.381069410231813</v>
      </c>
      <c r="CQ216" s="75">
        <f t="shared" si="213"/>
        <v>-216.68992649716202</v>
      </c>
      <c r="CR216" s="75">
        <f t="shared" si="214"/>
        <v>19.947960001357615</v>
      </c>
      <c r="CS216" s="75">
        <f t="shared" si="215"/>
        <v>-3.3901662580820275</v>
      </c>
      <c r="CT216" s="75">
        <f t="shared" si="216"/>
        <v>-11.071386984415117</v>
      </c>
      <c r="CU216" s="130"/>
      <c r="CV216" s="45" t="e">
        <f t="shared" si="186"/>
        <v>#N/A</v>
      </c>
      <c r="CW216" s="45">
        <f t="shared" si="187"/>
        <v>1.0000546656099114</v>
      </c>
      <c r="CX216" s="45">
        <f t="shared" si="188"/>
        <v>0.99971459423271936</v>
      </c>
      <c r="CY216" s="45">
        <f t="shared" si="189"/>
        <v>1.0001744290119952</v>
      </c>
      <c r="CZ216" s="45">
        <f t="shared" si="190"/>
        <v>0.9999309350328921</v>
      </c>
      <c r="DA216" s="45">
        <f t="shared" si="191"/>
        <v>0.99989003362622519</v>
      </c>
      <c r="DB216" s="45">
        <f t="shared" si="192"/>
        <v>0.99993134668195094</v>
      </c>
      <c r="DC216" s="45">
        <f t="shared" si="193"/>
        <v>0.99998861563997565</v>
      </c>
      <c r="DD216" s="45">
        <f t="shared" si="194"/>
        <v>0.9991657054138966</v>
      </c>
      <c r="DE216" s="45">
        <f t="shared" si="195"/>
        <v>0.99916570541389682</v>
      </c>
      <c r="DF216" s="45">
        <f t="shared" si="196"/>
        <v>0.99905583078447202</v>
      </c>
      <c r="DG216" s="45">
        <f t="shared" si="197"/>
        <v>0.99897586945634631</v>
      </c>
      <c r="DH216" s="45">
        <f t="shared" si="198"/>
        <v>0.99994459622687326</v>
      </c>
      <c r="DI216" s="45">
        <f t="shared" si="199"/>
        <v>0.9999903046997779</v>
      </c>
      <c r="DJ216" s="45">
        <f t="shared" si="200"/>
        <v>1.0000381786985268</v>
      </c>
    </row>
    <row r="217" spans="1:114" x14ac:dyDescent="0.2">
      <c r="A217" s="43">
        <v>426</v>
      </c>
      <c r="B217" s="43">
        <f t="shared" si="169"/>
        <v>699.15</v>
      </c>
      <c r="C217" s="44">
        <f t="shared" si="201"/>
        <v>1.430308231423872</v>
      </c>
      <c r="E217" s="40">
        <f>'[4]methanogen M06-L TZVP smd redo'!I217</f>
        <v>0.81315541207716002</v>
      </c>
      <c r="F217" s="40">
        <f>'[4]methanogen M06-L TZVP smd redo'!N217</f>
        <v>0.76200713823659783</v>
      </c>
      <c r="G217" s="40">
        <f>'[4]methanogen M06-L TZVP smd redo'!S217</f>
        <v>1.0410625371100046</v>
      </c>
      <c r="H217" s="40">
        <f>'[4]methanogen M06-L TZVP smd redo'!AB217</f>
        <v>0.83385545021585905</v>
      </c>
      <c r="I217" s="40">
        <f>'[4]methanogen M06-L TZVP smd redo'!AS217</f>
        <v>0.94041538597289254</v>
      </c>
      <c r="J217" s="40">
        <f>'[4]methanogen M06-L TZVP smd redo'!BJ217</f>
        <v>1.0030407076841996</v>
      </c>
      <c r="K217" s="40">
        <f>'[4]methanogen M06-L TZVP smd redo'!EV217</f>
        <v>1.0107805884218557</v>
      </c>
      <c r="L217" s="40">
        <f>'[4]methanogen M06-L TZVP smd redo'!CL217</f>
        <v>0.96353946940785917</v>
      </c>
      <c r="M217" s="40">
        <f>'[4]methanogen M06-L TZVP smd redo'!DG217</f>
        <v>0.98162506362564628</v>
      </c>
      <c r="N217" s="40">
        <f>'[4]methanogen M06-L TZVP smd redo'!EC217</f>
        <v>0.9482146097314903</v>
      </c>
      <c r="AA217" s="40">
        <f t="shared" si="170"/>
        <v>1.1197892607984206</v>
      </c>
      <c r="AB217" s="40"/>
      <c r="AC217" s="40" t="e">
        <f>EXP('d-beta'!Y218/1000)*'[3]methanogen M06-L TZVP smd redo'!EZ217</f>
        <v>#N/A</v>
      </c>
      <c r="AD217" s="40">
        <f>'[3]methanogen M06-L TZVP smd redo'!ET217</f>
        <v>1.5596099999999999</v>
      </c>
      <c r="AE217" s="40">
        <f>'[3]methanogen M06-L TZVP smd redo'!ER217</f>
        <v>1.0530200000000001</v>
      </c>
      <c r="AF217" s="40">
        <f>'[3]methanogen M06-L TZVP smd redo'!K217</f>
        <v>1.04501</v>
      </c>
      <c r="AG217" s="40">
        <f>'[3]methanogen M06-L TZVP smd redo'!J217</f>
        <v>2.0673900000000001</v>
      </c>
      <c r="AH217" s="40">
        <f>'[3]methanogen M06-L TZVP smd redo'!O217</f>
        <v>1.04237</v>
      </c>
      <c r="AI217" s="40">
        <f>'[3]methanogen M06-L TZVP smd redo'!N217</f>
        <v>2.0218099999999999</v>
      </c>
      <c r="AJ217" s="40">
        <f>'[3]methanogen M06-L TZVP smd redo'!S217</f>
        <v>1.04335</v>
      </c>
      <c r="AK217" s="40">
        <f>'[3]methanogen M06-L TZVP smd redo'!R217</f>
        <v>2.1005400000000001</v>
      </c>
      <c r="AL217" s="40">
        <f>'[3]methanogen M06-L TZVP smd redo'!Y217</f>
        <v>1.0381100000000001</v>
      </c>
      <c r="AM217" s="40">
        <f>'[3]methanogen M06-L TZVP smd redo'!W217</f>
        <v>2.1071499999999999</v>
      </c>
      <c r="AN217" s="40">
        <f>'[3]methanogen M06-L TZVP smd redo'!V217</f>
        <v>2.1000299999999998</v>
      </c>
      <c r="AO217" s="40">
        <f>'[3]methanogen M06-L TZVP smd redo'!AK217</f>
        <v>1.0366899999999999</v>
      </c>
      <c r="AP217" s="40">
        <f>PRODUCT('[3]methanogen M06-L TZVP smd redo'!AD217:AF217)^(1/3)</f>
        <v>2.0920600470153317</v>
      </c>
      <c r="AQ217" s="40">
        <f>'[3]methanogen M06-L TZVP smd redo'!BA217</f>
        <v>1.03227</v>
      </c>
      <c r="AR217" s="40">
        <f>PRODUCT('[3]methanogen M06-L TZVP smd redo'!AT217:AV217)^(1/3)</f>
        <v>2.0746308749893525</v>
      </c>
      <c r="AS217" s="41">
        <f>'[3]methanogen M06-L TZVP smd redo'!FO217</f>
        <v>1.03488</v>
      </c>
      <c r="AT217" s="40">
        <f>'[3]methanogen M06-L TZVP smd redo'!FK217</f>
        <v>2.0745399999999998</v>
      </c>
      <c r="AU217" s="40">
        <f>'[3]methanogen M06-L TZVP smd redo'!CD217</f>
        <v>2.0490599999999999</v>
      </c>
      <c r="AV217" s="40">
        <f>'[3]methanogen M06-L TZVP smd redo'!CG217</f>
        <v>1.67781</v>
      </c>
      <c r="AW217" s="40">
        <f>'[3]methanogen M06-L TZVP smd redo'!CK217</f>
        <v>1.0359100000000001</v>
      </c>
      <c r="AX217" s="40">
        <f>PRODUCT('[3]methanogen M06-L TZVP smd redo'!CN217:CP217)^(1/3)</f>
        <v>2.0637123852651293</v>
      </c>
      <c r="AY217" s="40">
        <f>'[3]methanogen M06-L TZVP smd redo'!DH217</f>
        <v>1.03606</v>
      </c>
      <c r="AZ217" s="40">
        <f>PRODUCT('[3]methanogen M06-L TZVP smd redo'!DJ217:DL217)^(1/3)</f>
        <v>2.0703633826184755</v>
      </c>
      <c r="BA217" s="40">
        <f>'[3]methanogen M06-L TZVP smd redo'!EI217</f>
        <v>1.0378499999999999</v>
      </c>
      <c r="BB217" s="40">
        <f>PRODUCT('[3]methanogen M06-L TZVP smd redo'!EJ217:EL217)^(1/3)</f>
        <v>2.1049223155585364</v>
      </c>
      <c r="BC217" s="40"/>
      <c r="BD217" s="44">
        <f>'[4]methanogen M06-L TZVP smd redo'!H217</f>
        <v>2.1621999999999999</v>
      </c>
      <c r="BE217" s="44">
        <f>'[4]methanogen M06-L TZVP smd redo'!M217</f>
        <v>2.1090800000000001</v>
      </c>
      <c r="BF217" s="44">
        <f>'[4]methanogen M06-L TZVP smd redo'!R217</f>
        <v>2.1938800000000001</v>
      </c>
      <c r="BG217" s="44">
        <f>'[4]methanogen M06-L TZVP smd redo'!Y217</f>
        <v>2.18188</v>
      </c>
      <c r="BH217" s="44">
        <f>'[4]methanogen M06-L TZVP smd redo'!Z217</f>
        <v>2.1893699999999998</v>
      </c>
      <c r="BI217" s="44">
        <f>PRODUCT('[4]methanogen M06-L TZVP smd redo'!AL217:AN217)^(1/3)</f>
        <v>2.1708573197031185</v>
      </c>
      <c r="BJ217" s="133">
        <f>PRODUCT('[4]methanogen M06-L TZVP smd redo'!BC217:BE217)^(1/3)</f>
        <v>2.1437273044549543</v>
      </c>
      <c r="BK217" s="133">
        <f>'[4]methanogen M06-L TZVP smd redo'!ER217</f>
        <v>2.14907</v>
      </c>
      <c r="BL217" s="40">
        <f>PRODUCT('[4]methanogen M06-L TZVP smd redo'!DZ217:EB217)^(1/3)</f>
        <v>2.1866650887941699</v>
      </c>
      <c r="BM217" s="40">
        <f>PRODUCT('[4]methanogen M06-L TZVP smd redo'!CI217:CK217)^(1/3)</f>
        <v>2.1398801712546804</v>
      </c>
      <c r="BN217" s="40">
        <f>PRODUCT('[4]methanogen M06-L TZVP smd redo'!DD217:DF217)^(1/3)</f>
        <v>2.147126292263263</v>
      </c>
      <c r="BO217" s="40"/>
      <c r="BP217" s="45" t="e">
        <f t="shared" si="171"/>
        <v>#N/A</v>
      </c>
      <c r="BQ217" s="45">
        <f t="shared" si="172"/>
        <v>1.0251863371707095</v>
      </c>
      <c r="BR217" s="45">
        <f t="shared" si="173"/>
        <v>0.96134701989169868</v>
      </c>
      <c r="BS217" s="45">
        <f t="shared" si="174"/>
        <v>1.0020599533199048</v>
      </c>
      <c r="BT217" s="45">
        <f t="shared" si="175"/>
        <v>1.0085278199211236</v>
      </c>
      <c r="BU217" s="45">
        <f t="shared" si="176"/>
        <v>1.005077570136387</v>
      </c>
      <c r="BV217" s="45">
        <f t="shared" si="177"/>
        <v>1.0126555346810129</v>
      </c>
      <c r="BW217" s="45">
        <f t="shared" si="178"/>
        <v>0.9975139499667085</v>
      </c>
      <c r="BX217" s="45">
        <f t="shared" si="179"/>
        <v>0.97983699882669983</v>
      </c>
      <c r="BY217" s="45">
        <f t="shared" si="180"/>
        <v>0.74578762053825143</v>
      </c>
      <c r="BZ217" s="45">
        <f t="shared" si="181"/>
        <v>0.97986618341683751</v>
      </c>
      <c r="CA217" s="45">
        <f t="shared" si="182"/>
        <v>0.80590810383095945</v>
      </c>
      <c r="CB217" s="45">
        <f t="shared" si="183"/>
        <v>1.020029499204486</v>
      </c>
      <c r="CC217" s="45">
        <f t="shared" si="184"/>
        <v>0.99662520037377744</v>
      </c>
      <c r="CD217" s="45">
        <f t="shared" si="185"/>
        <v>0.98906836150654942</v>
      </c>
      <c r="CE217" s="39"/>
      <c r="CF217" s="75" t="e">
        <f t="shared" si="202"/>
        <v>#N/A</v>
      </c>
      <c r="CG217" s="75">
        <f t="shared" si="203"/>
        <v>24.87438842981031</v>
      </c>
      <c r="CH217" s="75">
        <f t="shared" si="204"/>
        <v>-39.419832288814</v>
      </c>
      <c r="CI217" s="75">
        <f t="shared" si="205"/>
        <v>2.057834525311093</v>
      </c>
      <c r="CJ217" s="75">
        <f t="shared" si="206"/>
        <v>8.4916634765004773</v>
      </c>
      <c r="CK217" s="75">
        <f t="shared" si="207"/>
        <v>5.0647227478012269</v>
      </c>
      <c r="CL217" s="75">
        <f t="shared" si="208"/>
        <v>12.576122700823856</v>
      </c>
      <c r="CM217" s="75">
        <f t="shared" si="209"/>
        <v>-2.4891453868756592</v>
      </c>
      <c r="CN217" s="75">
        <f t="shared" si="210"/>
        <v>-20.369048879367291</v>
      </c>
      <c r="CO217" s="75">
        <f t="shared" si="211"/>
        <v>-293.31441027803402</v>
      </c>
      <c r="CP217" s="75">
        <f t="shared" si="212"/>
        <v>-20.339264174821963</v>
      </c>
      <c r="CQ217" s="75">
        <f t="shared" si="213"/>
        <v>-215.78555807378933</v>
      </c>
      <c r="CR217" s="75">
        <f t="shared" si="214"/>
        <v>19.831547666693577</v>
      </c>
      <c r="CS217" s="75">
        <f t="shared" si="215"/>
        <v>-3.3805071071686932</v>
      </c>
      <c r="CT217" s="75">
        <f t="shared" si="216"/>
        <v>-10.991827901364783</v>
      </c>
      <c r="CU217" s="130"/>
      <c r="CV217" s="45" t="e">
        <f t="shared" si="186"/>
        <v>#N/A</v>
      </c>
      <c r="CW217" s="45">
        <f t="shared" si="187"/>
        <v>1.0000511093281681</v>
      </c>
      <c r="CX217" s="45">
        <f t="shared" si="188"/>
        <v>0.99972123481311925</v>
      </c>
      <c r="CY217" s="45">
        <f t="shared" si="189"/>
        <v>1.0001647790809529</v>
      </c>
      <c r="CZ217" s="45">
        <f t="shared" si="190"/>
        <v>0.99993578409042005</v>
      </c>
      <c r="DA217" s="45">
        <f t="shared" si="191"/>
        <v>0.9998935401806951</v>
      </c>
      <c r="DB217" s="45">
        <f t="shared" si="192"/>
        <v>0.99993743743109209</v>
      </c>
      <c r="DC217" s="45">
        <f t="shared" si="193"/>
        <v>0.99999226793468354</v>
      </c>
      <c r="DD217" s="45">
        <f t="shared" si="194"/>
        <v>0.99916683928538697</v>
      </c>
      <c r="DE217" s="45">
        <f t="shared" si="195"/>
        <v>0.99916683928538697</v>
      </c>
      <c r="DF217" s="45">
        <f t="shared" si="196"/>
        <v>0.99906046816422112</v>
      </c>
      <c r="DG217" s="45">
        <f t="shared" si="197"/>
        <v>0.99899024005732695</v>
      </c>
      <c r="DH217" s="45">
        <f t="shared" si="198"/>
        <v>0.99994522883975079</v>
      </c>
      <c r="DI217" s="45">
        <f t="shared" si="199"/>
        <v>0.99998193214164466</v>
      </c>
      <c r="DJ217" s="45">
        <f t="shared" si="200"/>
        <v>1.0000411709598489</v>
      </c>
    </row>
    <row r="218" spans="1:114" x14ac:dyDescent="0.2">
      <c r="A218" s="43">
        <v>428</v>
      </c>
      <c r="B218" s="43">
        <f t="shared" si="169"/>
        <v>701.15</v>
      </c>
      <c r="C218" s="44">
        <f t="shared" si="201"/>
        <v>1.4262283391570991</v>
      </c>
      <c r="E218" s="40">
        <f>'[4]methanogen M06-L TZVP smd redo'!I218</f>
        <v>0.79884657467488296</v>
      </c>
      <c r="F218" s="40">
        <f>'[4]methanogen M06-L TZVP smd redo'!N218</f>
        <v>0.7563594431210241</v>
      </c>
      <c r="G218" s="40">
        <f>'[4]methanogen M06-L TZVP smd redo'!S218</f>
        <v>1.033276139109196</v>
      </c>
      <c r="H218" s="40">
        <f>'[4]methanogen M06-L TZVP smd redo'!AB218</f>
        <v>0.82967566095359935</v>
      </c>
      <c r="I218" s="40">
        <f>'[4]methanogen M06-L TZVP smd redo'!AS218</f>
        <v>0.93637194115525624</v>
      </c>
      <c r="J218" s="40">
        <f>'[4]methanogen M06-L TZVP smd redo'!BJ218</f>
        <v>0.99334093293990122</v>
      </c>
      <c r="K218" s="40">
        <f>'[4]methanogen M06-L TZVP smd redo'!EV218</f>
        <v>1.0084960788900865</v>
      </c>
      <c r="L218" s="40">
        <f>'[4]methanogen M06-L TZVP smd redo'!CL218</f>
        <v>0.96226760616602292</v>
      </c>
      <c r="M218" s="40">
        <f>'[4]methanogen M06-L TZVP smd redo'!DG218</f>
        <v>0.97431965074390448</v>
      </c>
      <c r="N218" s="40">
        <f>'[4]methanogen M06-L TZVP smd redo'!EC218</f>
        <v>0.93861676593509635</v>
      </c>
      <c r="AA218" s="40">
        <f t="shared" si="170"/>
        <v>1.1125406853456132</v>
      </c>
      <c r="AB218" s="40"/>
      <c r="AC218" s="40" t="e">
        <f>EXP('d-beta'!Y219/1000)*'[3]methanogen M06-L TZVP smd redo'!EZ218</f>
        <v>#N/A</v>
      </c>
      <c r="AD218" s="40">
        <f>'[3]methanogen M06-L TZVP smd redo'!ET218</f>
        <v>1.55701</v>
      </c>
      <c r="AE218" s="40">
        <f>'[3]methanogen M06-L TZVP smd redo'!ER218</f>
        <v>1.05277</v>
      </c>
      <c r="AF218" s="40">
        <f>'[3]methanogen M06-L TZVP smd redo'!K218</f>
        <v>1.0447900000000001</v>
      </c>
      <c r="AG218" s="40">
        <f>'[3]methanogen M06-L TZVP smd redo'!J218</f>
        <v>2.0605099999999998</v>
      </c>
      <c r="AH218" s="40">
        <f>'[3]methanogen M06-L TZVP smd redo'!O218</f>
        <v>1.0421499999999999</v>
      </c>
      <c r="AI218" s="40">
        <f>'[3]methanogen M06-L TZVP smd redo'!N218</f>
        <v>2.0152199999999998</v>
      </c>
      <c r="AJ218" s="40">
        <f>'[3]methanogen M06-L TZVP smd redo'!S218</f>
        <v>1.0431299999999999</v>
      </c>
      <c r="AK218" s="40">
        <f>'[3]methanogen M06-L TZVP smd redo'!R218</f>
        <v>2.0935199999999998</v>
      </c>
      <c r="AL218" s="40">
        <f>'[3]methanogen M06-L TZVP smd redo'!Y218</f>
        <v>1.03792</v>
      </c>
      <c r="AM218" s="40">
        <f>'[3]methanogen M06-L TZVP smd redo'!W218</f>
        <v>2.0998600000000001</v>
      </c>
      <c r="AN218" s="40">
        <f>'[3]methanogen M06-L TZVP smd redo'!V218</f>
        <v>2.0927699999999998</v>
      </c>
      <c r="AO218" s="40">
        <f>'[3]methanogen M06-L TZVP smd redo'!AK218</f>
        <v>1.03651</v>
      </c>
      <c r="AP218" s="40">
        <f>PRODUCT('[3]methanogen M06-L TZVP smd redo'!AD218:AF218)^(1/3)</f>
        <v>2.0850114550023924</v>
      </c>
      <c r="AQ218" s="40">
        <f>'[3]methanogen M06-L TZVP smd redo'!BA218</f>
        <v>1.0321199999999999</v>
      </c>
      <c r="AR218" s="40">
        <f>PRODUCT('[3]methanogen M06-L TZVP smd redo'!AT218:AV218)^(1/3)</f>
        <v>2.0677609068101739</v>
      </c>
      <c r="AS218" s="41">
        <f>'[3]methanogen M06-L TZVP smd redo'!FO218</f>
        <v>1.0347200000000001</v>
      </c>
      <c r="AT218" s="40">
        <f>'[3]methanogen M06-L TZVP smd redo'!FK218</f>
        <v>2.0677500000000002</v>
      </c>
      <c r="AU218" s="40">
        <f>'[3]methanogen M06-L TZVP smd redo'!CD218</f>
        <v>2.0422699999999998</v>
      </c>
      <c r="AV218" s="40">
        <f>'[3]methanogen M06-L TZVP smd redo'!CG218</f>
        <v>1.6738</v>
      </c>
      <c r="AW218" s="40">
        <f>'[3]methanogen M06-L TZVP smd redo'!CK218</f>
        <v>1.03573</v>
      </c>
      <c r="AX218" s="40">
        <f>PRODUCT('[3]methanogen M06-L TZVP smd redo'!CN218:CP218)^(1/3)</f>
        <v>2.0569397799809392</v>
      </c>
      <c r="AY218" s="40">
        <f>'[3]methanogen M06-L TZVP smd redo'!DH218</f>
        <v>1.03589</v>
      </c>
      <c r="AZ218" s="40">
        <f>PRODUCT('[3]methanogen M06-L TZVP smd redo'!DJ218:DL218)^(1/3)</f>
        <v>2.0635346113779964</v>
      </c>
      <c r="BA218" s="40">
        <f>'[3]methanogen M06-L TZVP smd redo'!EI218</f>
        <v>1.0376700000000001</v>
      </c>
      <c r="BB218" s="40">
        <f>PRODUCT('[3]methanogen M06-L TZVP smd redo'!EJ218:EL218)^(1/3)</f>
        <v>2.0977698841081374</v>
      </c>
      <c r="BC218" s="40"/>
      <c r="BD218" s="44">
        <f>'[4]methanogen M06-L TZVP smd redo'!H218</f>
        <v>2.1545200000000002</v>
      </c>
      <c r="BE218" s="44">
        <f>'[4]methanogen M06-L TZVP smd redo'!M218</f>
        <v>2.10175</v>
      </c>
      <c r="BF218" s="44">
        <f>'[4]methanogen M06-L TZVP smd redo'!R218</f>
        <v>2.18607</v>
      </c>
      <c r="BG218" s="44">
        <f>'[4]methanogen M06-L TZVP smd redo'!Y218</f>
        <v>2.1739299999999999</v>
      </c>
      <c r="BH218" s="44">
        <f>'[4]methanogen M06-L TZVP smd redo'!Z218</f>
        <v>2.1813699999999998</v>
      </c>
      <c r="BI218" s="44">
        <f>PRODUCT('[4]methanogen M06-L TZVP smd redo'!AL218:AN218)^(1/3)</f>
        <v>2.1631588496085996</v>
      </c>
      <c r="BJ218" s="133">
        <f>PRODUCT('[4]methanogen M06-L TZVP smd redo'!BC218:BE218)^(1/3)</f>
        <v>2.1362973528937146</v>
      </c>
      <c r="BK218" s="133">
        <f>'[4]methanogen M06-L TZVP smd redo'!ER218</f>
        <v>2.1417000000000002</v>
      </c>
      <c r="BL218" s="40">
        <f>PRODUCT('[4]methanogen M06-L TZVP smd redo'!DZ218:EB218)^(1/3)</f>
        <v>2.1788360499315371</v>
      </c>
      <c r="BM218" s="40">
        <f>PRODUCT('[4]methanogen M06-L TZVP smd redo'!CI218:CK218)^(1/3)</f>
        <v>2.1324842861742601</v>
      </c>
      <c r="BN218" s="40">
        <f>PRODUCT('[4]methanogen M06-L TZVP smd redo'!DD218:DF218)^(1/3)</f>
        <v>2.1396775692661398</v>
      </c>
      <c r="BO218" s="40"/>
      <c r="BP218" s="45" t="e">
        <f t="shared" si="171"/>
        <v>#N/A</v>
      </c>
      <c r="BQ218" s="45">
        <f t="shared" si="172"/>
        <v>1.025107648388248</v>
      </c>
      <c r="BR218" s="45">
        <f t="shared" si="173"/>
        <v>0.96142849954484533</v>
      </c>
      <c r="BS218" s="45">
        <f t="shared" si="174"/>
        <v>1.0021546092593188</v>
      </c>
      <c r="BT218" s="45">
        <f t="shared" si="175"/>
        <v>1.0084187762700345</v>
      </c>
      <c r="BU218" s="45">
        <f t="shared" si="176"/>
        <v>1.0049793617298837</v>
      </c>
      <c r="BV218" s="45">
        <f t="shared" si="177"/>
        <v>1.0125738566677058</v>
      </c>
      <c r="BW218" s="45">
        <f t="shared" si="178"/>
        <v>0.99747740248107319</v>
      </c>
      <c r="BX218" s="45">
        <f t="shared" si="179"/>
        <v>0.97995478469867925</v>
      </c>
      <c r="BY218" s="45">
        <f t="shared" si="180"/>
        <v>0.74710953954359149</v>
      </c>
      <c r="BZ218" s="45">
        <f t="shared" si="181"/>
        <v>0.97991549662824762</v>
      </c>
      <c r="CA218" s="45">
        <f t="shared" si="182"/>
        <v>0.80663139375262627</v>
      </c>
      <c r="CB218" s="45">
        <f t="shared" si="183"/>
        <v>1.0199123483349366</v>
      </c>
      <c r="CC218" s="45">
        <f t="shared" si="184"/>
        <v>0.99663814623511393</v>
      </c>
      <c r="CD218" s="45">
        <f t="shared" si="185"/>
        <v>0.98914491168935259</v>
      </c>
      <c r="CE218" s="39"/>
      <c r="CF218" s="75" t="e">
        <f t="shared" si="202"/>
        <v>#N/A</v>
      </c>
      <c r="CG218" s="75">
        <f t="shared" si="203"/>
        <v>24.797629893664368</v>
      </c>
      <c r="CH218" s="75">
        <f t="shared" si="204"/>
        <v>-39.335080166299676</v>
      </c>
      <c r="CI218" s="75">
        <f t="shared" si="205"/>
        <v>2.1522914175537071</v>
      </c>
      <c r="CJ218" s="75">
        <f t="shared" si="206"/>
        <v>8.3835360214639749</v>
      </c>
      <c r="CK218" s="75">
        <f t="shared" si="207"/>
        <v>4.9670057080253613</v>
      </c>
      <c r="CL218" s="75">
        <f t="shared" si="208"/>
        <v>12.495462195203855</v>
      </c>
      <c r="CM218" s="75">
        <f t="shared" si="209"/>
        <v>-2.5257846290403467</v>
      </c>
      <c r="CN218" s="75">
        <f t="shared" si="210"/>
        <v>-20.248846444484794</v>
      </c>
      <c r="CO218" s="75">
        <f t="shared" si="211"/>
        <v>-291.54346531789201</v>
      </c>
      <c r="CP218" s="75">
        <f t="shared" si="212"/>
        <v>-20.288938965720732</v>
      </c>
      <c r="CQ218" s="75">
        <f t="shared" si="213"/>
        <v>-214.88847620849964</v>
      </c>
      <c r="CR218" s="75">
        <f t="shared" si="214"/>
        <v>19.716690598763389</v>
      </c>
      <c r="CS218" s="75">
        <f t="shared" si="215"/>
        <v>-3.3675174925663929</v>
      </c>
      <c r="CT218" s="75">
        <f t="shared" si="216"/>
        <v>-10.914434645664187</v>
      </c>
      <c r="CU218" s="130"/>
      <c r="CV218" s="45" t="e">
        <f t="shared" si="186"/>
        <v>#N/A</v>
      </c>
      <c r="CW218" s="45">
        <f t="shared" si="187"/>
        <v>1.0000424550202984</v>
      </c>
      <c r="CX218" s="45">
        <f t="shared" si="188"/>
        <v>0.99972336914007864</v>
      </c>
      <c r="CY218" s="45">
        <f t="shared" si="189"/>
        <v>1.0001690235006091</v>
      </c>
      <c r="CZ218" s="45">
        <f t="shared" si="190"/>
        <v>0.99992780224697519</v>
      </c>
      <c r="DA218" s="45">
        <f t="shared" si="191"/>
        <v>0.99989340353373823</v>
      </c>
      <c r="DB218" s="45">
        <f t="shared" si="192"/>
        <v>0.9999430875416897</v>
      </c>
      <c r="DC218" s="45">
        <f t="shared" si="193"/>
        <v>0.99998486012255694</v>
      </c>
      <c r="DD218" s="45">
        <f t="shared" si="194"/>
        <v>0.99917101213010528</v>
      </c>
      <c r="DE218" s="45">
        <f t="shared" si="195"/>
        <v>0.99917101213010528</v>
      </c>
      <c r="DF218" s="45">
        <f t="shared" si="196"/>
        <v>0.99906450403102098</v>
      </c>
      <c r="DG218" s="45">
        <f t="shared" si="197"/>
        <v>0.99899251996077887</v>
      </c>
      <c r="DH218" s="45">
        <f t="shared" si="198"/>
        <v>0.99994533013880615</v>
      </c>
      <c r="DI218" s="45">
        <f t="shared" si="199"/>
        <v>0.99998795968653609</v>
      </c>
      <c r="DJ218" s="45">
        <f t="shared" si="200"/>
        <v>1.0000379122096592</v>
      </c>
    </row>
    <row r="219" spans="1:114" x14ac:dyDescent="0.2">
      <c r="A219" s="43">
        <v>430</v>
      </c>
      <c r="B219" s="43">
        <f t="shared" si="169"/>
        <v>703.15</v>
      </c>
      <c r="C219" s="44">
        <f t="shared" si="201"/>
        <v>1.4221716561188935</v>
      </c>
      <c r="E219" s="40">
        <f>'[4]methanogen M06-L TZVP smd redo'!I219</f>
        <v>0.80065805392659506</v>
      </c>
      <c r="F219" s="40">
        <f>'[4]methanogen M06-L TZVP smd redo'!N219</f>
        <v>0.74801262579771155</v>
      </c>
      <c r="G219" s="40">
        <f>'[4]methanogen M06-L TZVP smd redo'!S219</f>
        <v>1.0271938113968204</v>
      </c>
      <c r="H219" s="40">
        <f>'[4]methanogen M06-L TZVP smd redo'!AB219</f>
        <v>0.81814269130875417</v>
      </c>
      <c r="I219" s="40">
        <f>'[4]methanogen M06-L TZVP smd redo'!AS219</f>
        <v>0.9264896873044659</v>
      </c>
      <c r="J219" s="40">
        <f>'[4]methanogen M06-L TZVP smd redo'!BJ219</f>
        <v>0.98621104402574211</v>
      </c>
      <c r="K219" s="40">
        <f>'[4]methanogen M06-L TZVP smd redo'!EV219</f>
        <v>0.99902127896478454</v>
      </c>
      <c r="L219" s="40">
        <f>'[4]methanogen M06-L TZVP smd redo'!CL219</f>
        <v>0.95697240880632251</v>
      </c>
      <c r="M219" s="40">
        <f>'[4]methanogen M06-L TZVP smd redo'!DG219</f>
        <v>0.96612091114955945</v>
      </c>
      <c r="N219" s="40">
        <f>'[4]methanogen M06-L TZVP smd redo'!EC219</f>
        <v>0.93264827685635154</v>
      </c>
      <c r="AA219" s="40">
        <f t="shared" si="170"/>
        <v>1.1053513920729303</v>
      </c>
      <c r="AB219" s="40"/>
      <c r="AC219" s="40" t="e">
        <f>EXP('d-beta'!Y220/1000)*'[3]methanogen M06-L TZVP smd redo'!EZ219</f>
        <v>#N/A</v>
      </c>
      <c r="AD219" s="40">
        <f>'[3]methanogen M06-L TZVP smd redo'!ET219</f>
        <v>1.55443</v>
      </c>
      <c r="AE219" s="40">
        <f>'[3]methanogen M06-L TZVP smd redo'!ER219</f>
        <v>1.0525199999999999</v>
      </c>
      <c r="AF219" s="40">
        <f>'[3]methanogen M06-L TZVP smd redo'!K219</f>
        <v>1.0445599999999999</v>
      </c>
      <c r="AG219" s="40">
        <f>'[3]methanogen M06-L TZVP smd redo'!J219</f>
        <v>2.05369</v>
      </c>
      <c r="AH219" s="40">
        <f>'[3]methanogen M06-L TZVP smd redo'!O219</f>
        <v>1.0419400000000001</v>
      </c>
      <c r="AI219" s="40">
        <f>'[3]methanogen M06-L TZVP smd redo'!N219</f>
        <v>2.0086900000000001</v>
      </c>
      <c r="AJ219" s="40">
        <f>'[3]methanogen M06-L TZVP smd redo'!S219</f>
        <v>1.04291</v>
      </c>
      <c r="AK219" s="40">
        <f>'[3]methanogen M06-L TZVP smd redo'!R219</f>
        <v>2.08657</v>
      </c>
      <c r="AL219" s="40">
        <f>'[3]methanogen M06-L TZVP smd redo'!Y219</f>
        <v>1.03773</v>
      </c>
      <c r="AM219" s="40">
        <f>'[3]methanogen M06-L TZVP smd redo'!W219</f>
        <v>2.0926499999999999</v>
      </c>
      <c r="AN219" s="40">
        <f>'[3]methanogen M06-L TZVP smd redo'!V219</f>
        <v>2.0855899999999998</v>
      </c>
      <c r="AO219" s="40">
        <f>'[3]methanogen M06-L TZVP smd redo'!AK219</f>
        <v>1.03634</v>
      </c>
      <c r="AP219" s="40">
        <f>PRODUCT('[3]methanogen M06-L TZVP smd redo'!AD219:AF219)^(1/3)</f>
        <v>2.0780294771527892</v>
      </c>
      <c r="AQ219" s="40">
        <f>'[3]methanogen M06-L TZVP smd redo'!BA219</f>
        <v>1.0319700000000001</v>
      </c>
      <c r="AR219" s="40">
        <f>PRODUCT('[3]methanogen M06-L TZVP smd redo'!AT219:AV219)^(1/3)</f>
        <v>2.0609609568566576</v>
      </c>
      <c r="AS219" s="41">
        <f>'[3]methanogen M06-L TZVP smd redo'!FO219</f>
        <v>1.03457</v>
      </c>
      <c r="AT219" s="40">
        <f>'[3]methanogen M06-L TZVP smd redo'!FK219</f>
        <v>2.0610300000000001</v>
      </c>
      <c r="AU219" s="40">
        <f>'[3]methanogen M06-L TZVP smd redo'!CD219</f>
        <v>2.0355500000000002</v>
      </c>
      <c r="AV219" s="40">
        <f>'[3]methanogen M06-L TZVP smd redo'!CG219</f>
        <v>1.6698200000000001</v>
      </c>
      <c r="AW219" s="40">
        <f>'[3]methanogen M06-L TZVP smd redo'!CK219</f>
        <v>1.03556</v>
      </c>
      <c r="AX219" s="40">
        <f>PRODUCT('[3]methanogen M06-L TZVP smd redo'!CN219:CP219)^(1/3)</f>
        <v>2.0502271737791236</v>
      </c>
      <c r="AY219" s="40">
        <f>'[3]methanogen M06-L TZVP smd redo'!DH219</f>
        <v>1.03572</v>
      </c>
      <c r="AZ219" s="40">
        <f>PRODUCT('[3]methanogen M06-L TZVP smd redo'!DJ219:DL219)^(1/3)</f>
        <v>2.0567824950451286</v>
      </c>
      <c r="BA219" s="40">
        <f>'[3]methanogen M06-L TZVP smd redo'!EI219</f>
        <v>1.03749</v>
      </c>
      <c r="BB219" s="40">
        <f>PRODUCT('[3]methanogen M06-L TZVP smd redo'!EJ219:EL219)^(1/3)</f>
        <v>2.0906874534215372</v>
      </c>
      <c r="BC219" s="40"/>
      <c r="BD219" s="44">
        <f>'[4]methanogen M06-L TZVP smd redo'!H219</f>
        <v>2.1469200000000002</v>
      </c>
      <c r="BE219" s="44">
        <f>'[4]methanogen M06-L TZVP smd redo'!M219</f>
        <v>2.0945</v>
      </c>
      <c r="BF219" s="44">
        <f>'[4]methanogen M06-L TZVP smd redo'!R219</f>
        <v>2.1783399999999999</v>
      </c>
      <c r="BG219" s="44">
        <f>'[4]methanogen M06-L TZVP smd redo'!Y219</f>
        <v>2.1660499999999998</v>
      </c>
      <c r="BH219" s="44">
        <f>'[4]methanogen M06-L TZVP smd redo'!Z219</f>
        <v>2.17347</v>
      </c>
      <c r="BI219" s="44">
        <f>PRODUCT('[4]methanogen M06-L TZVP smd redo'!AL219:AN219)^(1/3)</f>
        <v>2.1555403056494957</v>
      </c>
      <c r="BJ219" s="133">
        <f>PRODUCT('[4]methanogen M06-L TZVP smd redo'!BC219:BE219)^(1/3)</f>
        <v>2.1289474014866716</v>
      </c>
      <c r="BK219" s="133">
        <f>'[4]methanogen M06-L TZVP smd redo'!ER219</f>
        <v>2.1344099999999999</v>
      </c>
      <c r="BL219" s="40">
        <f>PRODUCT('[4]methanogen M06-L TZVP smd redo'!DZ219:EB219)^(1/3)</f>
        <v>2.1710903029543367</v>
      </c>
      <c r="BM219" s="40">
        <f>PRODUCT('[4]methanogen M06-L TZVP smd redo'!CI219:CK219)^(1/3)</f>
        <v>2.1251650320211679</v>
      </c>
      <c r="BN219" s="40">
        <f>PRODUCT('[4]methanogen M06-L TZVP smd redo'!DD219:DF219)^(1/3)</f>
        <v>2.1323088455789416</v>
      </c>
      <c r="BO219" s="40"/>
      <c r="BP219" s="45" t="e">
        <f t="shared" si="171"/>
        <v>#N/A</v>
      </c>
      <c r="BQ219" s="45">
        <f t="shared" si="172"/>
        <v>1.0250274528527095</v>
      </c>
      <c r="BR219" s="45">
        <f t="shared" si="173"/>
        <v>0.96151197701001689</v>
      </c>
      <c r="BS219" s="45">
        <f t="shared" si="174"/>
        <v>1.0022406566458244</v>
      </c>
      <c r="BT219" s="45">
        <f t="shared" si="175"/>
        <v>1.0083179582880042</v>
      </c>
      <c r="BU219" s="45">
        <f t="shared" si="176"/>
        <v>1.0048756658935856</v>
      </c>
      <c r="BV219" s="45">
        <f t="shared" si="177"/>
        <v>1.0124911043571363</v>
      </c>
      <c r="BW219" s="45">
        <f t="shared" si="178"/>
        <v>0.99744069859430551</v>
      </c>
      <c r="BX219" s="45">
        <f t="shared" si="179"/>
        <v>0.98007684517901261</v>
      </c>
      <c r="BY219" s="45">
        <f t="shared" si="180"/>
        <v>0.74842713293783625</v>
      </c>
      <c r="BZ219" s="45">
        <f t="shared" si="181"/>
        <v>0.9799637223037303</v>
      </c>
      <c r="CA219" s="45">
        <f t="shared" si="182"/>
        <v>0.80734448648572688</v>
      </c>
      <c r="CB219" s="45">
        <f t="shared" si="183"/>
        <v>1.0197951820877473</v>
      </c>
      <c r="CC219" s="45">
        <f t="shared" si="184"/>
        <v>0.99664972849848399</v>
      </c>
      <c r="CD219" s="45">
        <f t="shared" si="185"/>
        <v>0.98922244227599632</v>
      </c>
      <c r="CE219" s="39"/>
      <c r="CF219" s="75" t="e">
        <f t="shared" si="202"/>
        <v>#N/A</v>
      </c>
      <c r="CG219" s="75">
        <f t="shared" si="203"/>
        <v>24.719395502642165</v>
      </c>
      <c r="CH219" s="75">
        <f t="shared" si="204"/>
        <v>-39.248257442204171</v>
      </c>
      <c r="CI219" s="75">
        <f t="shared" si="205"/>
        <v>2.2381501182023955</v>
      </c>
      <c r="CJ219" s="75">
        <f t="shared" si="206"/>
        <v>8.2835547196046626</v>
      </c>
      <c r="CK219" s="75">
        <f t="shared" si="207"/>
        <v>4.8638183288712282</v>
      </c>
      <c r="CL219" s="75">
        <f t="shared" si="208"/>
        <v>12.413734139849309</v>
      </c>
      <c r="CM219" s="75">
        <f t="shared" si="209"/>
        <v>-2.5625820161130712</v>
      </c>
      <c r="CN219" s="75">
        <f t="shared" si="210"/>
        <v>-20.124296943721106</v>
      </c>
      <c r="CO219" s="75">
        <f t="shared" si="211"/>
        <v>-289.78143064580308</v>
      </c>
      <c r="CP219" s="75">
        <f t="shared" si="212"/>
        <v>-20.239726060122706</v>
      </c>
      <c r="CQ219" s="75">
        <f t="shared" si="213"/>
        <v>-214.0048288278513</v>
      </c>
      <c r="CR219" s="75">
        <f t="shared" si="214"/>
        <v>19.601805258026463</v>
      </c>
      <c r="CS219" s="75">
        <f t="shared" si="215"/>
        <v>-3.3558962275027739</v>
      </c>
      <c r="CT219" s="75">
        <f t="shared" si="216"/>
        <v>-10.836056293405171</v>
      </c>
      <c r="CU219" s="130"/>
      <c r="CV219" s="45" t="e">
        <f t="shared" si="186"/>
        <v>#N/A</v>
      </c>
      <c r="CW219" s="45">
        <f t="shared" si="187"/>
        <v>1.0000526060781185</v>
      </c>
      <c r="CX219" s="45">
        <f t="shared" si="188"/>
        <v>0.9997211052933177</v>
      </c>
      <c r="CY219" s="45">
        <f t="shared" si="189"/>
        <v>1.000168552784217</v>
      </c>
      <c r="CZ219" s="45">
        <f t="shared" si="190"/>
        <v>0.99993206957476788</v>
      </c>
      <c r="DA219" s="45">
        <f t="shared" si="191"/>
        <v>0.99989175329346169</v>
      </c>
      <c r="DB219" s="45">
        <f t="shared" si="192"/>
        <v>0.99994033748311217</v>
      </c>
      <c r="DC219" s="45">
        <f t="shared" si="193"/>
        <v>0.99998720254998574</v>
      </c>
      <c r="DD219" s="45">
        <f t="shared" si="194"/>
        <v>0.99918252611897229</v>
      </c>
      <c r="DE219" s="45">
        <f t="shared" si="195"/>
        <v>0.99918252611897251</v>
      </c>
      <c r="DF219" s="45">
        <f t="shared" si="196"/>
        <v>0.99907436790128912</v>
      </c>
      <c r="DG219" s="45">
        <f t="shared" si="197"/>
        <v>0.99900197576847938</v>
      </c>
      <c r="DH219" s="45">
        <f t="shared" si="198"/>
        <v>0.99994649000497882</v>
      </c>
      <c r="DI219" s="45">
        <f t="shared" si="199"/>
        <v>0.99999086032768525</v>
      </c>
      <c r="DJ219" s="45">
        <f t="shared" si="200"/>
        <v>1.0000395945399121</v>
      </c>
    </row>
    <row r="220" spans="1:114" x14ac:dyDescent="0.2">
      <c r="A220" s="43">
        <v>432</v>
      </c>
      <c r="B220" s="43">
        <f t="shared" si="169"/>
        <v>705.15</v>
      </c>
      <c r="C220" s="44">
        <f t="shared" si="201"/>
        <v>1.4181379848259237</v>
      </c>
      <c r="E220" s="40">
        <f>'[4]methanogen M06-L TZVP smd redo'!I220</f>
        <v>0.78974023964351048</v>
      </c>
      <c r="F220" s="40">
        <f>'[4]methanogen M06-L TZVP smd redo'!N220</f>
        <v>0.74647233335034535</v>
      </c>
      <c r="G220" s="40">
        <f>'[4]methanogen M06-L TZVP smd redo'!S220</f>
        <v>1.0180687033274349</v>
      </c>
      <c r="H220" s="40">
        <f>'[4]methanogen M06-L TZVP smd redo'!AB220</f>
        <v>0.81328810900149762</v>
      </c>
      <c r="I220" s="40">
        <f>'[4]methanogen M06-L TZVP smd redo'!AS220</f>
        <v>0.92381721230161418</v>
      </c>
      <c r="J220" s="40">
        <f>'[4]methanogen M06-L TZVP smd redo'!BJ220</f>
        <v>0.98017944890727016</v>
      </c>
      <c r="K220" s="40">
        <f>'[4]methanogen M06-L TZVP smd redo'!EV220</f>
        <v>0.99233577882995583</v>
      </c>
      <c r="L220" s="40">
        <f>'[4]methanogen M06-L TZVP smd redo'!CL220</f>
        <v>0.94128226877132626</v>
      </c>
      <c r="M220" s="40">
        <f>'[4]methanogen M06-L TZVP smd redo'!DG220</f>
        <v>0.96047124610931789</v>
      </c>
      <c r="N220" s="40">
        <f>'[4]methanogen M06-L TZVP smd redo'!EC220</f>
        <v>0.92732120819905006</v>
      </c>
      <c r="AA220" s="40">
        <f t="shared" si="170"/>
        <v>1.0982207638887318</v>
      </c>
      <c r="AB220" s="40"/>
      <c r="AC220" s="40" t="e">
        <f>EXP('d-beta'!Y221/1000)*'[3]methanogen M06-L TZVP smd redo'!EZ220</f>
        <v>#N/A</v>
      </c>
      <c r="AD220" s="40">
        <f>'[3]methanogen M06-L TZVP smd redo'!ET220</f>
        <v>1.55186</v>
      </c>
      <c r="AE220" s="40">
        <f>'[3]methanogen M06-L TZVP smd redo'!ER220</f>
        <v>1.05227</v>
      </c>
      <c r="AF220" s="40">
        <f>'[3]methanogen M06-L TZVP smd redo'!K220</f>
        <v>1.04434</v>
      </c>
      <c r="AG220" s="40">
        <f>'[3]methanogen M06-L TZVP smd redo'!J220</f>
        <v>2.0469499999999998</v>
      </c>
      <c r="AH220" s="40">
        <f>'[3]methanogen M06-L TZVP smd redo'!O220</f>
        <v>1.04172</v>
      </c>
      <c r="AI220" s="40">
        <f>'[3]methanogen M06-L TZVP smd redo'!N220</f>
        <v>2.00223</v>
      </c>
      <c r="AJ220" s="40">
        <f>'[3]methanogen M06-L TZVP smd redo'!S220</f>
        <v>1.0427</v>
      </c>
      <c r="AK220" s="40">
        <f>'[3]methanogen M06-L TZVP smd redo'!R220</f>
        <v>2.0796800000000002</v>
      </c>
      <c r="AL220" s="40">
        <f>'[3]methanogen M06-L TZVP smd redo'!Y220</f>
        <v>1.0375399999999999</v>
      </c>
      <c r="AM220" s="40">
        <f>'[3]methanogen M06-L TZVP smd redo'!W220</f>
        <v>2.0855100000000002</v>
      </c>
      <c r="AN220" s="40">
        <f>'[3]methanogen M06-L TZVP smd redo'!V220</f>
        <v>2.0784799999999999</v>
      </c>
      <c r="AO220" s="40">
        <f>'[3]methanogen M06-L TZVP smd redo'!AK220</f>
        <v>1.03616</v>
      </c>
      <c r="AP220" s="40">
        <f>PRODUCT('[3]methanogen M06-L TZVP smd redo'!AD220:AF220)^(1/3)</f>
        <v>2.0711208127109422</v>
      </c>
      <c r="AQ220" s="40">
        <f>'[3]methanogen M06-L TZVP smd redo'!BA220</f>
        <v>1.03182</v>
      </c>
      <c r="AR220" s="40">
        <f>PRODUCT('[3]methanogen M06-L TZVP smd redo'!AT220:AV220)^(1/3)</f>
        <v>2.0542276665755144</v>
      </c>
      <c r="AS220" s="41">
        <f>'[3]methanogen M06-L TZVP smd redo'!FO220</f>
        <v>1.0344100000000001</v>
      </c>
      <c r="AT220" s="40">
        <f>'[3]methanogen M06-L TZVP smd redo'!FK220</f>
        <v>2.0543800000000001</v>
      </c>
      <c r="AU220" s="40">
        <f>'[3]methanogen M06-L TZVP smd redo'!CD220</f>
        <v>2.0289000000000001</v>
      </c>
      <c r="AV220" s="40">
        <f>'[3]methanogen M06-L TZVP smd redo'!CG220</f>
        <v>1.66588</v>
      </c>
      <c r="AW220" s="40">
        <f>'[3]methanogen M06-L TZVP smd redo'!CK220</f>
        <v>1.0354000000000001</v>
      </c>
      <c r="AX220" s="40">
        <f>PRODUCT('[3]methanogen M06-L TZVP smd redo'!CN220:CP220)^(1/3)</f>
        <v>2.0435845668586161</v>
      </c>
      <c r="AY220" s="40">
        <f>'[3]methanogen M06-L TZVP smd redo'!DH220</f>
        <v>1.03555</v>
      </c>
      <c r="AZ220" s="40">
        <f>PRODUCT('[3]methanogen M06-L TZVP smd redo'!DJ220:DL220)^(1/3)</f>
        <v>2.0500903557826526</v>
      </c>
      <c r="BA220" s="40">
        <f>'[3]methanogen M06-L TZVP smd redo'!EI220</f>
        <v>1.03731</v>
      </c>
      <c r="BB220" s="40">
        <f>PRODUCT('[3]methanogen M06-L TZVP smd redo'!EJ220:EL220)^(1/3)</f>
        <v>2.0836750234159718</v>
      </c>
      <c r="BC220" s="40"/>
      <c r="BD220" s="44">
        <f>'[4]methanogen M06-L TZVP smd redo'!H220</f>
        <v>2.1394000000000002</v>
      </c>
      <c r="BE220" s="44">
        <f>'[4]methanogen M06-L TZVP smd redo'!M220</f>
        <v>2.0873200000000001</v>
      </c>
      <c r="BF220" s="44">
        <f>'[4]methanogen M06-L TZVP smd redo'!R220</f>
        <v>2.17069</v>
      </c>
      <c r="BG220" s="44">
        <f>'[4]methanogen M06-L TZVP smd redo'!Y220</f>
        <v>2.1582599999999998</v>
      </c>
      <c r="BH220" s="44">
        <f>'[4]methanogen M06-L TZVP smd redo'!Z220</f>
        <v>2.1656399999999998</v>
      </c>
      <c r="BI220" s="44">
        <f>PRODUCT('[4]methanogen M06-L TZVP smd redo'!AL220:AN220)^(1/3)</f>
        <v>2.1479950646220365</v>
      </c>
      <c r="BJ220" s="133">
        <f>PRODUCT('[4]methanogen M06-L TZVP smd redo'!BC220:BE220)^(1/3)</f>
        <v>2.1216707726117368</v>
      </c>
      <c r="BK220" s="133">
        <f>'[4]methanogen M06-L TZVP smd redo'!ER220</f>
        <v>2.1271800000000001</v>
      </c>
      <c r="BL220" s="40">
        <f>PRODUCT('[4]methanogen M06-L TZVP smd redo'!DZ220:EB220)^(1/3)</f>
        <v>2.1634212663064902</v>
      </c>
      <c r="BM220" s="40">
        <f>PRODUCT('[4]methanogen M06-L TZVP smd redo'!CI220:CK220)^(1/3)</f>
        <v>2.1179191455260105</v>
      </c>
      <c r="BN220" s="40">
        <f>PRODUCT('[4]methanogen M06-L TZVP smd redo'!DD220:DF220)^(1/3)</f>
        <v>2.1250101205977954</v>
      </c>
      <c r="BO220" s="40"/>
      <c r="BP220" s="45" t="e">
        <f t="shared" si="171"/>
        <v>#N/A</v>
      </c>
      <c r="BQ220" s="45">
        <f t="shared" si="172"/>
        <v>1.0249506544276872</v>
      </c>
      <c r="BR220" s="45">
        <f t="shared" si="173"/>
        <v>0.96159285757063429</v>
      </c>
      <c r="BS220" s="45">
        <f t="shared" si="174"/>
        <v>1.0023318741803811</v>
      </c>
      <c r="BT220" s="45">
        <f t="shared" si="175"/>
        <v>1.0082146070391778</v>
      </c>
      <c r="BU220" s="45">
        <f t="shared" si="176"/>
        <v>1.0047788449550137</v>
      </c>
      <c r="BV220" s="45">
        <f t="shared" si="177"/>
        <v>1.012407340644041</v>
      </c>
      <c r="BW220" s="45">
        <f t="shared" si="178"/>
        <v>0.99741007935940384</v>
      </c>
      <c r="BX220" s="45">
        <f t="shared" si="179"/>
        <v>0.98020351116176929</v>
      </c>
      <c r="BY220" s="45">
        <f t="shared" si="180"/>
        <v>0.74973563055424275</v>
      </c>
      <c r="BZ220" s="45">
        <f t="shared" si="181"/>
        <v>0.98001384671263636</v>
      </c>
      <c r="CA220" s="45">
        <f t="shared" si="182"/>
        <v>0.80805963839449413</v>
      </c>
      <c r="CB220" s="45">
        <f t="shared" si="183"/>
        <v>1.0196781207686427</v>
      </c>
      <c r="CC220" s="45">
        <f t="shared" si="184"/>
        <v>0.99666308644695301</v>
      </c>
      <c r="CD220" s="45">
        <f t="shared" si="185"/>
        <v>0.98929934970391309</v>
      </c>
      <c r="CE220" s="39"/>
      <c r="CF220" s="75" t="e">
        <f t="shared" si="202"/>
        <v>#N/A</v>
      </c>
      <c r="CG220" s="75">
        <f t="shared" si="203"/>
        <v>24.644469409738573</v>
      </c>
      <c r="CH220" s="75">
        <f t="shared" si="204"/>
        <v>-39.164142879949722</v>
      </c>
      <c r="CI220" s="75">
        <f t="shared" si="205"/>
        <v>2.3291595810348702</v>
      </c>
      <c r="CJ220" s="75">
        <f t="shared" si="206"/>
        <v>8.1810507970854083</v>
      </c>
      <c r="CK220" s="75">
        <f t="shared" si="207"/>
        <v>4.7674625243046913</v>
      </c>
      <c r="CL220" s="75">
        <f t="shared" si="208"/>
        <v>12.33100039747341</v>
      </c>
      <c r="CM220" s="75">
        <f t="shared" si="209"/>
        <v>-2.5932802871240757</v>
      </c>
      <c r="CN220" s="75">
        <f t="shared" si="210"/>
        <v>-19.995064426011837</v>
      </c>
      <c r="CO220" s="75">
        <f t="shared" si="211"/>
        <v>-288.03462718624149</v>
      </c>
      <c r="CP220" s="75">
        <f t="shared" si="212"/>
        <v>-20.188578118728515</v>
      </c>
      <c r="CQ220" s="75">
        <f t="shared" si="213"/>
        <v>-213.11941329068199</v>
      </c>
      <c r="CR220" s="75">
        <f t="shared" si="214"/>
        <v>19.487009620280965</v>
      </c>
      <c r="CS220" s="75">
        <f t="shared" si="215"/>
        <v>-3.3424934656592118</v>
      </c>
      <c r="CT220" s="75">
        <f t="shared" si="216"/>
        <v>-10.7583139826889</v>
      </c>
      <c r="CU220" s="130"/>
      <c r="CV220" s="45" t="e">
        <f t="shared" si="186"/>
        <v>#N/A</v>
      </c>
      <c r="CW220" s="45">
        <f t="shared" si="187"/>
        <v>1.0000432356320899</v>
      </c>
      <c r="CX220" s="45">
        <f t="shared" si="188"/>
        <v>0.99972867985257363</v>
      </c>
      <c r="CY220" s="45">
        <f t="shared" si="189"/>
        <v>1.000167591338579</v>
      </c>
      <c r="CZ220" s="45">
        <f t="shared" si="190"/>
        <v>0.99992658546530089</v>
      </c>
      <c r="DA220" s="45">
        <f t="shared" si="191"/>
        <v>0.99988957291114544</v>
      </c>
      <c r="DB220" s="45">
        <f t="shared" si="192"/>
        <v>0.99994369295440311</v>
      </c>
      <c r="DC220" s="45">
        <f t="shared" si="193"/>
        <v>0.99998785572127968</v>
      </c>
      <c r="DD220" s="45">
        <f t="shared" si="194"/>
        <v>0.99918737279104453</v>
      </c>
      <c r="DE220" s="45">
        <f t="shared" si="195"/>
        <v>0.99918737279104453</v>
      </c>
      <c r="DF220" s="45">
        <f t="shared" si="196"/>
        <v>0.999077035438247</v>
      </c>
      <c r="DG220" s="45">
        <f t="shared" si="197"/>
        <v>0.99900864797525368</v>
      </c>
      <c r="DH220" s="45">
        <f t="shared" si="198"/>
        <v>0.99994719351911898</v>
      </c>
      <c r="DI220" s="45">
        <f t="shared" si="199"/>
        <v>0.9999808294354382</v>
      </c>
      <c r="DJ220" s="45">
        <f t="shared" si="200"/>
        <v>1.0000366202034334</v>
      </c>
    </row>
    <row r="221" spans="1:114" x14ac:dyDescent="0.2">
      <c r="A221" s="43">
        <v>434</v>
      </c>
      <c r="B221" s="43">
        <f t="shared" si="169"/>
        <v>707.15</v>
      </c>
      <c r="C221" s="44">
        <f t="shared" si="201"/>
        <v>1.4141271300289897</v>
      </c>
      <c r="E221" s="40">
        <f>'[4]methanogen M06-L TZVP smd redo'!I221</f>
        <v>0.78547530257777609</v>
      </c>
      <c r="F221" s="40">
        <f>'[4]methanogen M06-L TZVP smd redo'!N221</f>
        <v>0.74234562261721315</v>
      </c>
      <c r="G221" s="40">
        <f>'[4]methanogen M06-L TZVP smd redo'!S221</f>
        <v>1.0155289398579015</v>
      </c>
      <c r="H221" s="40">
        <f>'[4]methanogen M06-L TZVP smd redo'!AB221</f>
        <v>0.80571829267994666</v>
      </c>
      <c r="I221" s="40">
        <f>'[4]methanogen M06-L TZVP smd redo'!AS221</f>
        <v>0.91537356599502573</v>
      </c>
      <c r="J221" s="40">
        <f>'[4]methanogen M06-L TZVP smd redo'!BJ221</f>
        <v>0.975277667460972</v>
      </c>
      <c r="K221" s="40">
        <f>'[4]methanogen M06-L TZVP smd redo'!EV221</f>
        <v>0.98336470145277133</v>
      </c>
      <c r="L221" s="40">
        <f>'[4]methanogen M06-L TZVP smd redo'!CL221</f>
        <v>0.9377751558647951</v>
      </c>
      <c r="M221" s="40">
        <f>'[4]methanogen M06-L TZVP smd redo'!DG221</f>
        <v>0.95243590621563179</v>
      </c>
      <c r="N221" s="40">
        <f>'[4]methanogen M06-L TZVP smd redo'!EC221</f>
        <v>0.92583568518622705</v>
      </c>
      <c r="AA221" s="40">
        <f t="shared" si="170"/>
        <v>1.0911481915145891</v>
      </c>
      <c r="AB221" s="40"/>
      <c r="AC221" s="40" t="e">
        <f>EXP('d-beta'!Y222/1000)*'[3]methanogen M06-L TZVP smd redo'!EZ221</f>
        <v>#N/A</v>
      </c>
      <c r="AD221" s="40">
        <f>'[3]methanogen M06-L TZVP smd redo'!ET221</f>
        <v>1.54932</v>
      </c>
      <c r="AE221" s="40">
        <f>'[3]methanogen M06-L TZVP smd redo'!ER221</f>
        <v>1.05202</v>
      </c>
      <c r="AF221" s="40">
        <f>'[3]methanogen M06-L TZVP smd redo'!K221</f>
        <v>1.0441199999999999</v>
      </c>
      <c r="AG221" s="40">
        <f>'[3]methanogen M06-L TZVP smd redo'!J221</f>
        <v>2.04027</v>
      </c>
      <c r="AH221" s="40">
        <f>'[3]methanogen M06-L TZVP smd redo'!O221</f>
        <v>1.0415099999999999</v>
      </c>
      <c r="AI221" s="40">
        <f>'[3]methanogen M06-L TZVP smd redo'!N221</f>
        <v>1.99583</v>
      </c>
      <c r="AJ221" s="40">
        <f>'[3]methanogen M06-L TZVP smd redo'!S221</f>
        <v>1.0424800000000001</v>
      </c>
      <c r="AK221" s="40">
        <f>'[3]methanogen M06-L TZVP smd redo'!R221</f>
        <v>2.07287</v>
      </c>
      <c r="AL221" s="40">
        <f>'[3]methanogen M06-L TZVP smd redo'!Y221</f>
        <v>1.03735</v>
      </c>
      <c r="AM221" s="40">
        <f>'[3]methanogen M06-L TZVP smd redo'!W221</f>
        <v>2.0784400000000001</v>
      </c>
      <c r="AN221" s="40">
        <f>'[3]methanogen M06-L TZVP smd redo'!V221</f>
        <v>2.07145</v>
      </c>
      <c r="AO221" s="40">
        <f>'[3]methanogen M06-L TZVP smd redo'!AK221</f>
        <v>1.03599</v>
      </c>
      <c r="AP221" s="40">
        <f>PRODUCT('[3]methanogen M06-L TZVP smd redo'!AD221:AF221)^(1/3)</f>
        <v>2.0642788376550922</v>
      </c>
      <c r="AQ221" s="40">
        <f>'[3]methanogen M06-L TZVP smd redo'!BA221</f>
        <v>1.0316700000000001</v>
      </c>
      <c r="AR221" s="40">
        <f>PRODUCT('[3]methanogen M06-L TZVP smd redo'!AT221:AV221)^(1/3)</f>
        <v>2.0475610392903074</v>
      </c>
      <c r="AS221" s="41">
        <f>'[3]methanogen M06-L TZVP smd redo'!FO221</f>
        <v>1.03426</v>
      </c>
      <c r="AT221" s="40">
        <f>'[3]methanogen M06-L TZVP smd redo'!FK221</f>
        <v>2.04779</v>
      </c>
      <c r="AU221" s="40">
        <f>'[3]methanogen M06-L TZVP smd redo'!CD221</f>
        <v>2.0223100000000001</v>
      </c>
      <c r="AV221" s="40">
        <f>'[3]methanogen M06-L TZVP smd redo'!CG221</f>
        <v>1.66198</v>
      </c>
      <c r="AW221" s="40">
        <f>'[3]methanogen M06-L TZVP smd redo'!CK221</f>
        <v>1.0352300000000001</v>
      </c>
      <c r="AX221" s="40">
        <f>PRODUCT('[3]methanogen M06-L TZVP smd redo'!CN221:CP221)^(1/3)</f>
        <v>2.0370052750077079</v>
      </c>
      <c r="AY221" s="40">
        <f>'[3]methanogen M06-L TZVP smd redo'!DH221</f>
        <v>1.03538</v>
      </c>
      <c r="AZ221" s="40">
        <f>PRODUCT('[3]methanogen M06-L TZVP smd redo'!DJ221:DL221)^(1/3)</f>
        <v>2.0434715272758432</v>
      </c>
      <c r="BA221" s="40">
        <f>'[3]methanogen M06-L TZVP smd redo'!EI221</f>
        <v>1.0371300000000001</v>
      </c>
      <c r="BB221" s="40">
        <f>PRODUCT('[3]methanogen M06-L TZVP smd redo'!EJ221:EL221)^(1/3)</f>
        <v>2.0767291760410505</v>
      </c>
      <c r="BC221" s="40"/>
      <c r="BD221" s="44">
        <f>'[4]methanogen M06-L TZVP smd redo'!H221</f>
        <v>2.1319599999999999</v>
      </c>
      <c r="BE221" s="44">
        <f>'[4]methanogen M06-L TZVP smd redo'!M221</f>
        <v>2.0802200000000002</v>
      </c>
      <c r="BF221" s="44">
        <f>'[4]methanogen M06-L TZVP smd redo'!R221</f>
        <v>2.1631200000000002</v>
      </c>
      <c r="BG221" s="44">
        <f>'[4]methanogen M06-L TZVP smd redo'!Y221</f>
        <v>2.15055</v>
      </c>
      <c r="BH221" s="44">
        <f>'[4]methanogen M06-L TZVP smd redo'!Z221</f>
        <v>2.1578900000000001</v>
      </c>
      <c r="BI221" s="44">
        <f>PRODUCT('[4]methanogen M06-L TZVP smd redo'!AL221:AN221)^(1/3)</f>
        <v>2.1405298255133789</v>
      </c>
      <c r="BJ221" s="133">
        <f>PRODUCT('[4]methanogen M06-L TZVP smd redo'!BC221:BE221)^(1/3)</f>
        <v>2.1144674810663719</v>
      </c>
      <c r="BK221" s="133">
        <f>'[4]methanogen M06-L TZVP smd redo'!ER221</f>
        <v>2.1200299999999999</v>
      </c>
      <c r="BL221" s="40">
        <f>PRODUCT('[4]methanogen M06-L TZVP smd redo'!DZ221:EB221)^(1/3)</f>
        <v>2.1558322305486453</v>
      </c>
      <c r="BM221" s="40">
        <f>PRODUCT('[4]methanogen M06-L TZVP smd redo'!CI221:CK221)^(1/3)</f>
        <v>2.110746521996548</v>
      </c>
      <c r="BN221" s="40">
        <f>PRODUCT('[4]methanogen M06-L TZVP smd redo'!DD221:DF221)^(1/3)</f>
        <v>2.1177846847994752</v>
      </c>
      <c r="BO221" s="40"/>
      <c r="BP221" s="45" t="e">
        <f t="shared" si="171"/>
        <v>#N/A</v>
      </c>
      <c r="BQ221" s="45">
        <f t="shared" si="172"/>
        <v>1.0248723692686348</v>
      </c>
      <c r="BR221" s="45">
        <f t="shared" si="173"/>
        <v>0.96167572765264986</v>
      </c>
      <c r="BS221" s="45">
        <f t="shared" si="174"/>
        <v>1.0024236638568231</v>
      </c>
      <c r="BT221" s="45">
        <f t="shared" si="175"/>
        <v>1.0081102231231267</v>
      </c>
      <c r="BU221" s="45">
        <f t="shared" si="176"/>
        <v>1.0046811655540553</v>
      </c>
      <c r="BV221" s="45">
        <f t="shared" si="177"/>
        <v>1.0123257248836304</v>
      </c>
      <c r="BW221" s="45">
        <f t="shared" si="178"/>
        <v>0.99737620744346644</v>
      </c>
      <c r="BX221" s="45">
        <f t="shared" si="179"/>
        <v>0.9803156070772594</v>
      </c>
      <c r="BY221" s="45">
        <f t="shared" si="180"/>
        <v>0.75103350938132107</v>
      </c>
      <c r="BZ221" s="45">
        <f t="shared" si="181"/>
        <v>0.98005795270657303</v>
      </c>
      <c r="CA221" s="45">
        <f t="shared" si="182"/>
        <v>0.80876917147398875</v>
      </c>
      <c r="CB221" s="45">
        <f t="shared" si="183"/>
        <v>1.0195627267161433</v>
      </c>
      <c r="CC221" s="45">
        <f t="shared" si="184"/>
        <v>0.99667663910621129</v>
      </c>
      <c r="CD221" s="45">
        <f t="shared" si="185"/>
        <v>0.98937406036449482</v>
      </c>
      <c r="CE221" s="39"/>
      <c r="CF221" s="75" t="e">
        <f t="shared" si="202"/>
        <v>#N/A</v>
      </c>
      <c r="CG221" s="75">
        <f t="shared" si="203"/>
        <v>24.568087050690533</v>
      </c>
      <c r="CH221" s="75">
        <f t="shared" si="204"/>
        <v>-39.077966583301865</v>
      </c>
      <c r="CI221" s="75">
        <f t="shared" si="205"/>
        <v>2.4207315206201705</v>
      </c>
      <c r="CJ221" s="75">
        <f t="shared" si="206"/>
        <v>8.0775120075185463</v>
      </c>
      <c r="CK221" s="75">
        <f t="shared" si="207"/>
        <v>4.6702429722613683</v>
      </c>
      <c r="CL221" s="75">
        <f t="shared" si="208"/>
        <v>12.250381611872067</v>
      </c>
      <c r="CM221" s="75">
        <f t="shared" si="209"/>
        <v>-2.6272407330773548</v>
      </c>
      <c r="CN221" s="75">
        <f t="shared" si="210"/>
        <v>-19.880711125838008</v>
      </c>
      <c r="CO221" s="75">
        <f t="shared" si="211"/>
        <v>-286.30500853124551</v>
      </c>
      <c r="CP221" s="75">
        <f t="shared" si="212"/>
        <v>-20.143573651078725</v>
      </c>
      <c r="CQ221" s="75">
        <f t="shared" si="213"/>
        <v>-212.24172837968604</v>
      </c>
      <c r="CR221" s="75">
        <f t="shared" si="214"/>
        <v>19.37383608046601</v>
      </c>
      <c r="CS221" s="75">
        <f t="shared" si="215"/>
        <v>-3.3288955233869935</v>
      </c>
      <c r="CT221" s="75">
        <f t="shared" si="216"/>
        <v>-10.682798073659068</v>
      </c>
      <c r="CU221" s="130"/>
      <c r="CV221" s="45" t="e">
        <f t="shared" si="186"/>
        <v>#N/A</v>
      </c>
      <c r="CW221" s="45">
        <f t="shared" si="187"/>
        <v>1.0000430976865815</v>
      </c>
      <c r="CX221" s="45">
        <f t="shared" si="188"/>
        <v>0.99972709382687608</v>
      </c>
      <c r="CY221" s="45">
        <f t="shared" si="189"/>
        <v>1.000171132546714</v>
      </c>
      <c r="CZ221" s="45">
        <f t="shared" si="190"/>
        <v>0.99992894339150973</v>
      </c>
      <c r="DA221" s="45">
        <f t="shared" si="191"/>
        <v>0.99989044501042634</v>
      </c>
      <c r="DB221" s="45">
        <f t="shared" si="192"/>
        <v>0.99994015426474347</v>
      </c>
      <c r="DC221" s="45">
        <f t="shared" si="193"/>
        <v>0.99999192091069955</v>
      </c>
      <c r="DD221" s="45">
        <f t="shared" si="194"/>
        <v>0.9991949303666503</v>
      </c>
      <c r="DE221" s="45">
        <f t="shared" si="195"/>
        <v>0.9991949303666503</v>
      </c>
      <c r="DF221" s="45">
        <f t="shared" si="196"/>
        <v>0.99908546357647199</v>
      </c>
      <c r="DG221" s="45">
        <f t="shared" si="197"/>
        <v>0.99901760135469797</v>
      </c>
      <c r="DH221" s="45">
        <f t="shared" si="198"/>
        <v>0.99995060619040466</v>
      </c>
      <c r="DI221" s="45">
        <f t="shared" si="199"/>
        <v>0.99998535319978776</v>
      </c>
      <c r="DJ221" s="45">
        <f t="shared" si="200"/>
        <v>1.0000370284453604</v>
      </c>
    </row>
    <row r="222" spans="1:114" x14ac:dyDescent="0.2">
      <c r="A222" s="43">
        <v>436</v>
      </c>
      <c r="B222" s="43">
        <f t="shared" si="169"/>
        <v>709.15</v>
      </c>
      <c r="C222" s="44">
        <f t="shared" si="201"/>
        <v>1.4101388986815202</v>
      </c>
      <c r="E222" s="40">
        <f>'[4]methanogen M06-L TZVP smd redo'!I222</f>
        <v>0.77832054150084318</v>
      </c>
      <c r="F222" s="40">
        <f>'[4]methanogen M06-L TZVP smd redo'!N222</f>
        <v>0.73567380218886314</v>
      </c>
      <c r="G222" s="40">
        <f>'[4]methanogen M06-L TZVP smd redo'!S222</f>
        <v>1.0054111686483846</v>
      </c>
      <c r="H222" s="40">
        <f>'[4]methanogen M06-L TZVP smd redo'!AB222</f>
        <v>0.80512159473800082</v>
      </c>
      <c r="I222" s="40">
        <f>'[4]methanogen M06-L TZVP smd redo'!AS222</f>
        <v>0.90457104160779345</v>
      </c>
      <c r="J222" s="40">
        <f>'[4]methanogen M06-L TZVP smd redo'!BJ222</f>
        <v>0.96836335346428548</v>
      </c>
      <c r="K222" s="40">
        <f>'[4]methanogen M06-L TZVP smd redo'!EV222</f>
        <v>0.97713474480465301</v>
      </c>
      <c r="L222" s="40">
        <f>'[4]methanogen M06-L TZVP smd redo'!CL222</f>
        <v>0.93048354066116445</v>
      </c>
      <c r="M222" s="40">
        <f>'[4]methanogen M06-L TZVP smd redo'!DG222</f>
        <v>0.93891772615672942</v>
      </c>
      <c r="N222" s="40">
        <f>'[4]methanogen M06-L TZVP smd redo'!EC222</f>
        <v>0.91369857938472521</v>
      </c>
      <c r="AA222" s="40">
        <f t="shared" si="170"/>
        <v>1.0841330733693413</v>
      </c>
      <c r="AB222" s="40"/>
      <c r="AC222" s="40" t="e">
        <f>EXP('d-beta'!Y223/1000)*'[3]methanogen M06-L TZVP smd redo'!EZ222</f>
        <v>#N/A</v>
      </c>
      <c r="AD222" s="40">
        <f>'[3]methanogen M06-L TZVP smd redo'!ET222</f>
        <v>1.5467900000000001</v>
      </c>
      <c r="AE222" s="40">
        <f>'[3]methanogen M06-L TZVP smd redo'!ER222</f>
        <v>1.0517700000000001</v>
      </c>
      <c r="AF222" s="40">
        <f>'[3]methanogen M06-L TZVP smd redo'!K222</f>
        <v>1.0439000000000001</v>
      </c>
      <c r="AG222" s="40">
        <f>'[3]methanogen M06-L TZVP smd redo'!J222</f>
        <v>2.0336599999999998</v>
      </c>
      <c r="AH222" s="40">
        <f>'[3]methanogen M06-L TZVP smd redo'!O222</f>
        <v>1.0412999999999999</v>
      </c>
      <c r="AI222" s="40">
        <f>'[3]methanogen M06-L TZVP smd redo'!N222</f>
        <v>1.98949</v>
      </c>
      <c r="AJ222" s="40">
        <f>'[3]methanogen M06-L TZVP smd redo'!S222</f>
        <v>1.04227</v>
      </c>
      <c r="AK222" s="40">
        <f>'[3]methanogen M06-L TZVP smd redo'!R222</f>
        <v>2.0661200000000002</v>
      </c>
      <c r="AL222" s="40">
        <f>'[3]methanogen M06-L TZVP smd redo'!Y222</f>
        <v>1.0371600000000001</v>
      </c>
      <c r="AM222" s="40">
        <f>'[3]methanogen M06-L TZVP smd redo'!W222</f>
        <v>2.07145</v>
      </c>
      <c r="AN222" s="40">
        <f>'[3]methanogen M06-L TZVP smd redo'!V222</f>
        <v>2.0644800000000001</v>
      </c>
      <c r="AO222" s="40">
        <f>'[3]methanogen M06-L TZVP smd redo'!AK222</f>
        <v>1.03582</v>
      </c>
      <c r="AP222" s="40">
        <f>PRODUCT('[3]methanogen M06-L TZVP smd redo'!AD222:AF222)^(1/3)</f>
        <v>2.057506863765612</v>
      </c>
      <c r="AQ222" s="40">
        <f>'[3]methanogen M06-L TZVP smd redo'!BA222</f>
        <v>1.03152</v>
      </c>
      <c r="AR222" s="40">
        <f>PRODUCT('[3]methanogen M06-L TZVP smd redo'!AT222:AV222)^(1/3)</f>
        <v>2.0409610717491833</v>
      </c>
      <c r="AS222" s="41">
        <f>'[3]methanogen M06-L TZVP smd redo'!FO222</f>
        <v>1.0341100000000001</v>
      </c>
      <c r="AT222" s="40">
        <f>'[3]methanogen M06-L TZVP smd redo'!FK222</f>
        <v>2.0412599999999999</v>
      </c>
      <c r="AU222" s="40">
        <f>'[3]methanogen M06-L TZVP smd redo'!CD222</f>
        <v>2.0157799999999999</v>
      </c>
      <c r="AV222" s="40">
        <f>'[3]methanogen M06-L TZVP smd redo'!CG222</f>
        <v>1.65811</v>
      </c>
      <c r="AW222" s="40">
        <f>'[3]methanogen M06-L TZVP smd redo'!CK222</f>
        <v>1.0350600000000001</v>
      </c>
      <c r="AX222" s="40">
        <f>PRODUCT('[3]methanogen M06-L TZVP smd redo'!CN222:CP222)^(1/3)</f>
        <v>2.0304926144121627</v>
      </c>
      <c r="AY222" s="40">
        <f>'[3]methanogen M06-L TZVP smd redo'!DH222</f>
        <v>1.03522</v>
      </c>
      <c r="AZ222" s="40">
        <f>PRODUCT('[3]methanogen M06-L TZVP smd redo'!DJ222:DL222)^(1/3)</f>
        <v>2.0369126761940435</v>
      </c>
      <c r="BA222" s="40">
        <f>'[3]methanogen M06-L TZVP smd redo'!EI222</f>
        <v>1.0369600000000001</v>
      </c>
      <c r="BB222" s="40">
        <f>PRODUCT('[3]methanogen M06-L TZVP smd redo'!EJ222:EL222)^(1/3)</f>
        <v>2.0698567474600713</v>
      </c>
      <c r="BC222" s="40"/>
      <c r="BD222" s="44">
        <f>'[4]methanogen M06-L TZVP smd redo'!H222</f>
        <v>2.12459</v>
      </c>
      <c r="BE222" s="44">
        <f>'[4]methanogen M06-L TZVP smd redo'!M222</f>
        <v>2.0731799999999998</v>
      </c>
      <c r="BF222" s="44">
        <f>'[4]methanogen M06-L TZVP smd redo'!R222</f>
        <v>2.1556199999999999</v>
      </c>
      <c r="BG222" s="44">
        <f>'[4]methanogen M06-L TZVP smd redo'!Y222</f>
        <v>2.1429200000000002</v>
      </c>
      <c r="BH222" s="44">
        <f>'[4]methanogen M06-L TZVP smd redo'!Z222</f>
        <v>2.1502300000000001</v>
      </c>
      <c r="BI222" s="44">
        <f>PRODUCT('[4]methanogen M06-L TZVP smd redo'!AL222:AN222)^(1/3)</f>
        <v>2.1331345875441325</v>
      </c>
      <c r="BJ222" s="133">
        <f>PRODUCT('[4]methanogen M06-L TZVP smd redo'!BC222:BE222)^(1/3)</f>
        <v>2.1073308525113781</v>
      </c>
      <c r="BK222" s="133">
        <f>'[4]methanogen M06-L TZVP smd redo'!ER222</f>
        <v>2.1129500000000001</v>
      </c>
      <c r="BL222" s="40">
        <f>PRODUCT('[4]methanogen M06-L TZVP smd redo'!DZ222:EB222)^(1/3)</f>
        <v>2.1483197776981515</v>
      </c>
      <c r="BM222" s="40">
        <f>PRODUCT('[4]methanogen M06-L TZVP smd redo'!CI222:CK222)^(1/3)</f>
        <v>2.1036372656894953</v>
      </c>
      <c r="BN222" s="40">
        <f>PRODUCT('[4]methanogen M06-L TZVP smd redo'!DD222:DF222)^(1/3)</f>
        <v>2.1106325920861027</v>
      </c>
      <c r="BO222" s="40"/>
      <c r="BP222" s="45" t="e">
        <f t="shared" si="171"/>
        <v>#N/A</v>
      </c>
      <c r="BQ222" s="45">
        <f t="shared" si="172"/>
        <v>1.0247976538457828</v>
      </c>
      <c r="BR222" s="45">
        <f t="shared" si="173"/>
        <v>0.96175578255907812</v>
      </c>
      <c r="BS222" s="45">
        <f t="shared" si="174"/>
        <v>1.0025067085846628</v>
      </c>
      <c r="BT222" s="45">
        <f t="shared" si="175"/>
        <v>1.0080142212102752</v>
      </c>
      <c r="BU222" s="45">
        <f t="shared" si="176"/>
        <v>1.004587339454813</v>
      </c>
      <c r="BV222" s="45">
        <f t="shared" si="177"/>
        <v>1.0122447479008829</v>
      </c>
      <c r="BW222" s="45">
        <f t="shared" si="178"/>
        <v>0.99734061502230431</v>
      </c>
      <c r="BX222" s="45">
        <f t="shared" si="179"/>
        <v>0.98043185027905833</v>
      </c>
      <c r="BY222" s="45">
        <f t="shared" si="180"/>
        <v>0.75232524466615647</v>
      </c>
      <c r="BZ222" s="45">
        <f t="shared" si="181"/>
        <v>0.9801005510894637</v>
      </c>
      <c r="CA222" s="45">
        <f t="shared" si="182"/>
        <v>0.8094718886864336</v>
      </c>
      <c r="CB222" s="45">
        <f t="shared" si="183"/>
        <v>1.0194506359255004</v>
      </c>
      <c r="CC222" s="45">
        <f t="shared" si="184"/>
        <v>0.99668567309022105</v>
      </c>
      <c r="CD222" s="45">
        <f t="shared" si="185"/>
        <v>0.98945120688144839</v>
      </c>
      <c r="CE222" s="39"/>
      <c r="CF222" s="75" t="e">
        <f t="shared" si="202"/>
        <v>#N/A</v>
      </c>
      <c r="CG222" s="75">
        <f t="shared" si="203"/>
        <v>24.495182220115371</v>
      </c>
      <c r="CH222" s="75">
        <f t="shared" si="204"/>
        <v>-38.994724829125055</v>
      </c>
      <c r="CI222" s="75">
        <f t="shared" si="205"/>
        <v>2.5035720312221161</v>
      </c>
      <c r="CJ222" s="75">
        <f t="shared" si="206"/>
        <v>7.9822778931820899</v>
      </c>
      <c r="CK222" s="75">
        <f t="shared" si="207"/>
        <v>4.5768496810446431</v>
      </c>
      <c r="CL222" s="75">
        <f t="shared" si="208"/>
        <v>12.170387377164833</v>
      </c>
      <c r="CM222" s="75">
        <f t="shared" si="209"/>
        <v>-2.6629274238046268</v>
      </c>
      <c r="CN222" s="75">
        <f t="shared" si="210"/>
        <v>-19.76214083112821</v>
      </c>
      <c r="CO222" s="75">
        <f t="shared" si="211"/>
        <v>-284.58654233115095</v>
      </c>
      <c r="CP222" s="75">
        <f t="shared" si="212"/>
        <v>-20.100109428348901</v>
      </c>
      <c r="CQ222" s="75">
        <f t="shared" si="213"/>
        <v>-211.37323322909842</v>
      </c>
      <c r="CR222" s="75">
        <f t="shared" si="214"/>
        <v>19.263889973383527</v>
      </c>
      <c r="CS222" s="75">
        <f t="shared" si="215"/>
        <v>-3.3198314571562424</v>
      </c>
      <c r="CT222" s="75">
        <f t="shared" si="216"/>
        <v>-10.604826038159423</v>
      </c>
      <c r="CU222" s="130"/>
      <c r="CV222" s="45" t="e">
        <f t="shared" si="186"/>
        <v>#N/A</v>
      </c>
      <c r="CW222" s="45">
        <f t="shared" si="187"/>
        <v>1.0000426153882869</v>
      </c>
      <c r="CX222" s="45">
        <f t="shared" si="188"/>
        <v>0.99973053355811081</v>
      </c>
      <c r="CY222" s="45">
        <f t="shared" si="189"/>
        <v>1.0001651602723651</v>
      </c>
      <c r="CZ222" s="45">
        <f t="shared" si="190"/>
        <v>0.99993559935648246</v>
      </c>
      <c r="DA222" s="45">
        <f t="shared" si="191"/>
        <v>0.99990064043091909</v>
      </c>
      <c r="DB222" s="45">
        <f t="shared" si="192"/>
        <v>0.99993626940251878</v>
      </c>
      <c r="DC222" s="45">
        <f t="shared" si="193"/>
        <v>0.99999123717112393</v>
      </c>
      <c r="DD222" s="45">
        <f t="shared" si="194"/>
        <v>0.99919552610456752</v>
      </c>
      <c r="DE222" s="45">
        <f t="shared" si="195"/>
        <v>0.99919552610456774</v>
      </c>
      <c r="DF222" s="45">
        <f t="shared" si="196"/>
        <v>0.99909624646766626</v>
      </c>
      <c r="DG222" s="45">
        <f t="shared" si="197"/>
        <v>0.99902381911545468</v>
      </c>
      <c r="DH222" s="45">
        <f t="shared" si="198"/>
        <v>0.99994538811007339</v>
      </c>
      <c r="DI222" s="45">
        <f t="shared" si="199"/>
        <v>0.99999157372608227</v>
      </c>
      <c r="DJ222" s="45">
        <f t="shared" si="200"/>
        <v>1.0000343156436113</v>
      </c>
    </row>
    <row r="223" spans="1:114" x14ac:dyDescent="0.2">
      <c r="A223" s="43">
        <v>438</v>
      </c>
      <c r="B223" s="43">
        <f t="shared" si="169"/>
        <v>711.15</v>
      </c>
      <c r="C223" s="44">
        <f t="shared" si="201"/>
        <v>1.4061730999085988</v>
      </c>
      <c r="E223" s="40">
        <f>'[4]methanogen M06-L TZVP smd redo'!I223</f>
        <v>0.77793205873799565</v>
      </c>
      <c r="F223" s="40">
        <f>'[4]methanogen M06-L TZVP smd redo'!N223</f>
        <v>0.7310904811279606</v>
      </c>
      <c r="G223" s="40">
        <f>'[4]methanogen M06-L TZVP smd redo'!S223</f>
        <v>1.0021008691130096</v>
      </c>
      <c r="H223" s="40">
        <f>'[4]methanogen M06-L TZVP smd redo'!AB223</f>
        <v>0.79717406504475896</v>
      </c>
      <c r="I223" s="40">
        <f>'[4]methanogen M06-L TZVP smd redo'!AS223</f>
        <v>0.89943911170964341</v>
      </c>
      <c r="J223" s="40">
        <f>'[4]methanogen M06-L TZVP smd redo'!BJ223</f>
        <v>0.95618344884651485</v>
      </c>
      <c r="K223" s="40">
        <f>'[4]methanogen M06-L TZVP smd redo'!EV223</f>
        <v>0.96893382126328476</v>
      </c>
      <c r="L223" s="40">
        <f>'[4]methanogen M06-L TZVP smd redo'!CL223</f>
        <v>0.9209662431690635</v>
      </c>
      <c r="M223" s="40">
        <f>'[4]methanogen M06-L TZVP smd redo'!DG223</f>
        <v>0.93767340033967805</v>
      </c>
      <c r="N223" s="40">
        <f>'[4]methanogen M06-L TZVP smd redo'!EC223</f>
        <v>0.9104607057006664</v>
      </c>
      <c r="AA223" s="40">
        <f t="shared" si="170"/>
        <v>1.0771748154551051</v>
      </c>
      <c r="AB223" s="40"/>
      <c r="AC223" s="40" t="e">
        <f>EXP('d-beta'!Y224/1000)*'[3]methanogen M06-L TZVP smd redo'!EZ223</f>
        <v>#N/A</v>
      </c>
      <c r="AD223" s="40">
        <f>'[3]methanogen M06-L TZVP smd redo'!ET223</f>
        <v>1.5442800000000001</v>
      </c>
      <c r="AE223" s="40">
        <f>'[3]methanogen M06-L TZVP smd redo'!ER223</f>
        <v>1.0515300000000001</v>
      </c>
      <c r="AF223" s="40">
        <f>'[3]methanogen M06-L TZVP smd redo'!K223</f>
        <v>1.0436799999999999</v>
      </c>
      <c r="AG223" s="40">
        <f>'[3]methanogen M06-L TZVP smd redo'!J223</f>
        <v>2.02711</v>
      </c>
      <c r="AH223" s="40">
        <f>'[3]methanogen M06-L TZVP smd redo'!O223</f>
        <v>1.0410900000000001</v>
      </c>
      <c r="AI223" s="40">
        <f>'[3]methanogen M06-L TZVP smd redo'!N223</f>
        <v>1.98322</v>
      </c>
      <c r="AJ223" s="40">
        <f>'[3]methanogen M06-L TZVP smd redo'!S223</f>
        <v>1.0420499999999999</v>
      </c>
      <c r="AK223" s="40">
        <f>'[3]methanogen M06-L TZVP smd redo'!R223</f>
        <v>2.0594399999999999</v>
      </c>
      <c r="AL223" s="40">
        <f>'[3]methanogen M06-L TZVP smd redo'!Y223</f>
        <v>1.0369699999999999</v>
      </c>
      <c r="AM223" s="40">
        <f>'[3]methanogen M06-L TZVP smd redo'!W223</f>
        <v>2.0645199999999999</v>
      </c>
      <c r="AN223" s="40">
        <f>'[3]methanogen M06-L TZVP smd redo'!V223</f>
        <v>2.0575899999999998</v>
      </c>
      <c r="AO223" s="40">
        <f>'[3]methanogen M06-L TZVP smd redo'!AK223</f>
        <v>1.03565</v>
      </c>
      <c r="AP223" s="40">
        <f>PRODUCT('[3]methanogen M06-L TZVP smd redo'!AD223:AF223)^(1/3)</f>
        <v>2.0507948061588914</v>
      </c>
      <c r="AQ223" s="40">
        <f>'[3]methanogen M06-L TZVP smd redo'!BA223</f>
        <v>1.03138</v>
      </c>
      <c r="AR223" s="40">
        <f>PRODUCT('[3]methanogen M06-L TZVP smd redo'!AT223:AV223)^(1/3)</f>
        <v>2.034421104353461</v>
      </c>
      <c r="AS223" s="41">
        <f>'[3]methanogen M06-L TZVP smd redo'!FO223</f>
        <v>1.03396</v>
      </c>
      <c r="AT223" s="40">
        <f>'[3]methanogen M06-L TZVP smd redo'!FK223</f>
        <v>2.0347900000000001</v>
      </c>
      <c r="AU223" s="40">
        <f>'[3]methanogen M06-L TZVP smd redo'!CD223</f>
        <v>2.0093200000000002</v>
      </c>
      <c r="AV223" s="40">
        <f>'[3]methanogen M06-L TZVP smd redo'!CG223</f>
        <v>1.6542699999999999</v>
      </c>
      <c r="AW223" s="40">
        <f>'[3]methanogen M06-L TZVP smd redo'!CK223</f>
        <v>1.0348999999999999</v>
      </c>
      <c r="AX223" s="40">
        <f>PRODUCT('[3]methanogen M06-L TZVP smd redo'!CN223:CP223)^(1/3)</f>
        <v>2.0240366369067426</v>
      </c>
      <c r="AY223" s="40">
        <f>'[3]methanogen M06-L TZVP smd redo'!DH223</f>
        <v>1.03505</v>
      </c>
      <c r="AZ223" s="40">
        <f>PRODUCT('[3]methanogen M06-L TZVP smd redo'!DJ223:DL223)^(1/3)</f>
        <v>2.0304138237207319</v>
      </c>
      <c r="BA223" s="40">
        <f>'[3]methanogen M06-L TZVP smd redo'!EI223</f>
        <v>1.03678</v>
      </c>
      <c r="BB223" s="40">
        <f>PRODUCT('[3]methanogen M06-L TZVP smd redo'!EJ223:EL223)^(1/3)</f>
        <v>2.063050901936712</v>
      </c>
      <c r="BC223" s="40"/>
      <c r="BD223" s="44">
        <f>'[4]methanogen M06-L TZVP smd redo'!H223</f>
        <v>2.1173000000000002</v>
      </c>
      <c r="BE223" s="44">
        <f>'[4]methanogen M06-L TZVP smd redo'!M223</f>
        <v>2.0662199999999999</v>
      </c>
      <c r="BF223" s="44">
        <f>'[4]methanogen M06-L TZVP smd redo'!R223</f>
        <v>2.14819</v>
      </c>
      <c r="BG223" s="44">
        <f>'[4]methanogen M06-L TZVP smd redo'!Y223</f>
        <v>2.1353599999999999</v>
      </c>
      <c r="BH223" s="44">
        <f>'[4]methanogen M06-L TZVP smd redo'!Z223</f>
        <v>2.1426400000000001</v>
      </c>
      <c r="BI223" s="44">
        <f>PRODUCT('[4]methanogen M06-L TZVP smd redo'!AL223:AN223)^(1/3)</f>
        <v>2.1258159648015504</v>
      </c>
      <c r="BJ223" s="133">
        <f>PRODUCT('[4]methanogen M06-L TZVP smd redo'!BC223:BE223)^(1/3)</f>
        <v>2.1002675612757855</v>
      </c>
      <c r="BK223" s="133">
        <f>'[4]methanogen M06-L TZVP smd redo'!ER223</f>
        <v>2.1059299999999999</v>
      </c>
      <c r="BL223" s="40">
        <f>PRODUCT('[4]methanogen M06-L TZVP smd redo'!DZ223:EB223)^(1/3)</f>
        <v>2.1408773257489893</v>
      </c>
      <c r="BM223" s="40">
        <f>PRODUCT('[4]methanogen M06-L TZVP smd redo'!CI223:CK223)^(1/3)</f>
        <v>2.0966046409749879</v>
      </c>
      <c r="BN223" s="40">
        <f>PRODUCT('[4]methanogen M06-L TZVP smd redo'!DD223:DF223)^(1/3)</f>
        <v>2.1035504237457765</v>
      </c>
      <c r="BO223" s="40"/>
      <c r="BP223" s="45" t="e">
        <f t="shared" si="171"/>
        <v>#N/A</v>
      </c>
      <c r="BQ223" s="45">
        <f t="shared" si="172"/>
        <v>1.0247214720600906</v>
      </c>
      <c r="BR223" s="45">
        <f t="shared" si="173"/>
        <v>0.96184229514149111</v>
      </c>
      <c r="BS223" s="45">
        <f t="shared" si="174"/>
        <v>1.0025902624799312</v>
      </c>
      <c r="BT223" s="45">
        <f t="shared" si="175"/>
        <v>1.0079141541304684</v>
      </c>
      <c r="BU223" s="45">
        <f t="shared" si="176"/>
        <v>1.0044895867546748</v>
      </c>
      <c r="BV223" s="45">
        <f t="shared" si="177"/>
        <v>1.0121643565785712</v>
      </c>
      <c r="BW223" s="45">
        <f t="shared" si="178"/>
        <v>0.99731119328552498</v>
      </c>
      <c r="BX223" s="45">
        <f t="shared" si="179"/>
        <v>0.98054281526300013</v>
      </c>
      <c r="BY223" s="45">
        <f t="shared" si="180"/>
        <v>0.75360453225685597</v>
      </c>
      <c r="BZ223" s="45">
        <f t="shared" si="181"/>
        <v>0.9801434342857186</v>
      </c>
      <c r="CA223" s="45">
        <f t="shared" si="182"/>
        <v>0.81017934717678175</v>
      </c>
      <c r="CB223" s="45">
        <f t="shared" si="183"/>
        <v>1.019335519541394</v>
      </c>
      <c r="CC223" s="45">
        <f t="shared" si="184"/>
        <v>0.99669806690042628</v>
      </c>
      <c r="CD223" s="45">
        <f t="shared" si="185"/>
        <v>0.98952612012307828</v>
      </c>
      <c r="CE223" s="39"/>
      <c r="CF223" s="75" t="e">
        <f t="shared" si="202"/>
        <v>#N/A</v>
      </c>
      <c r="CG223" s="75">
        <f t="shared" si="203"/>
        <v>24.420841088320707</v>
      </c>
      <c r="CH223" s="75">
        <f t="shared" si="204"/>
        <v>-38.904776119491558</v>
      </c>
      <c r="CI223" s="75">
        <f t="shared" si="205"/>
        <v>2.5869135319300578</v>
      </c>
      <c r="CJ223" s="75">
        <f t="shared" si="206"/>
        <v>7.8830014693636263</v>
      </c>
      <c r="CK223" s="75">
        <f t="shared" si="207"/>
        <v>4.4795386234737427</v>
      </c>
      <c r="CL223" s="75">
        <f t="shared" si="208"/>
        <v>12.090965364908396</v>
      </c>
      <c r="CM223" s="75">
        <f t="shared" si="209"/>
        <v>-2.6924280480829337</v>
      </c>
      <c r="CN223" s="75">
        <f t="shared" si="210"/>
        <v>-19.648967534185513</v>
      </c>
      <c r="CO223" s="75">
        <f t="shared" si="211"/>
        <v>-282.88754159680542</v>
      </c>
      <c r="CP223" s="75">
        <f t="shared" si="212"/>
        <v>-20.056356511281763</v>
      </c>
      <c r="CQ223" s="75">
        <f t="shared" si="213"/>
        <v>-210.49963955698487</v>
      </c>
      <c r="CR223" s="75">
        <f t="shared" si="214"/>
        <v>19.150963579489694</v>
      </c>
      <c r="CS223" s="75">
        <f t="shared" si="215"/>
        <v>-3.307396510530809</v>
      </c>
      <c r="CT223" s="75">
        <f t="shared" si="216"/>
        <v>-10.529116993246749</v>
      </c>
      <c r="CU223" s="130"/>
      <c r="CV223" s="45" t="e">
        <f t="shared" si="186"/>
        <v>#N/A</v>
      </c>
      <c r="CW223" s="45">
        <f t="shared" si="187"/>
        <v>1.0000468073571966</v>
      </c>
      <c r="CX223" s="45">
        <f t="shared" si="188"/>
        <v>0.99972926091988235</v>
      </c>
      <c r="CY223" s="45">
        <f t="shared" si="189"/>
        <v>1.0001636520088188</v>
      </c>
      <c r="CZ223" s="45">
        <f t="shared" si="190"/>
        <v>0.99993892748820179</v>
      </c>
      <c r="DA223" s="45">
        <f t="shared" si="191"/>
        <v>0.99989782685186057</v>
      </c>
      <c r="DB223" s="45">
        <f t="shared" si="192"/>
        <v>0.99994330986902824</v>
      </c>
      <c r="DC223" s="45">
        <f t="shared" si="193"/>
        <v>0.99998726196989141</v>
      </c>
      <c r="DD223" s="45">
        <f t="shared" si="194"/>
        <v>0.99920346091525547</v>
      </c>
      <c r="DE223" s="45">
        <f t="shared" si="195"/>
        <v>0.99920346091525547</v>
      </c>
      <c r="DF223" s="45">
        <f t="shared" si="196"/>
        <v>0.99910136915202186</v>
      </c>
      <c r="DG223" s="45">
        <f t="shared" si="197"/>
        <v>0.99903200410270043</v>
      </c>
      <c r="DH223" s="45">
        <f t="shared" si="198"/>
        <v>0.9999543209344206</v>
      </c>
      <c r="DI223" s="45">
        <f t="shared" si="199"/>
        <v>0.99998330849401063</v>
      </c>
      <c r="DJ223" s="45">
        <f t="shared" si="200"/>
        <v>1.0000381999301189</v>
      </c>
    </row>
    <row r="224" spans="1:114" x14ac:dyDescent="0.2">
      <c r="A224" s="43">
        <v>440</v>
      </c>
      <c r="B224" s="43">
        <f t="shared" si="169"/>
        <v>713.15</v>
      </c>
      <c r="C224" s="44">
        <f t="shared" si="201"/>
        <v>1.4022295449765128</v>
      </c>
      <c r="E224" s="40">
        <f>'[4]methanogen M06-L TZVP smd redo'!I224</f>
        <v>0.77470314669048079</v>
      </c>
      <c r="F224" s="40">
        <f>'[4]methanogen M06-L TZVP smd redo'!N224</f>
        <v>0.7288410981334259</v>
      </c>
      <c r="G224" s="40">
        <f>'[4]methanogen M06-L TZVP smd redo'!S224</f>
        <v>1.0006084093712175</v>
      </c>
      <c r="H224" s="40">
        <f>'[4]methanogen M06-L TZVP smd redo'!AB224</f>
        <v>0.79133369218964411</v>
      </c>
      <c r="I224" s="40">
        <f>'[4]methanogen M06-L TZVP smd redo'!AS224</f>
        <v>0.89183365574330153</v>
      </c>
      <c r="J224" s="40">
        <f>'[4]methanogen M06-L TZVP smd redo'!BJ224</f>
        <v>0.95331314941660139</v>
      </c>
      <c r="K224" s="40">
        <f>'[4]methanogen M06-L TZVP smd redo'!EV224</f>
        <v>0.96335866950258975</v>
      </c>
      <c r="L224" s="40">
        <f>'[4]methanogen M06-L TZVP smd redo'!CL224</f>
        <v>0.92054199522961788</v>
      </c>
      <c r="M224" s="40">
        <f>'[4]methanogen M06-L TZVP smd redo'!DG224</f>
        <v>0.93583064265501115</v>
      </c>
      <c r="N224" s="40">
        <f>'[4]methanogen M06-L TZVP smd redo'!EC224</f>
        <v>0.89830868301765676</v>
      </c>
      <c r="AA224" s="40">
        <f t="shared" si="170"/>
        <v>1.070272831245207</v>
      </c>
      <c r="AB224" s="40"/>
      <c r="AC224" s="40" t="e">
        <f>EXP('d-beta'!Y225/1000)*'[3]methanogen M06-L TZVP smd redo'!EZ224</f>
        <v>#N/A</v>
      </c>
      <c r="AD224" s="40">
        <f>'[3]methanogen M06-L TZVP smd redo'!ET224</f>
        <v>1.54179</v>
      </c>
      <c r="AE224" s="40">
        <f>'[3]methanogen M06-L TZVP smd redo'!ER224</f>
        <v>1.0512900000000001</v>
      </c>
      <c r="AF224" s="40">
        <f>'[3]methanogen M06-L TZVP smd redo'!K224</f>
        <v>1.0434600000000001</v>
      </c>
      <c r="AG224" s="40">
        <f>'[3]methanogen M06-L TZVP smd redo'!J224</f>
        <v>2.0206300000000001</v>
      </c>
      <c r="AH224" s="40">
        <f>'[3]methanogen M06-L TZVP smd redo'!O224</f>
        <v>1.04088</v>
      </c>
      <c r="AI224" s="40">
        <f>'[3]methanogen M06-L TZVP smd redo'!N224</f>
        <v>1.9770099999999999</v>
      </c>
      <c r="AJ224" s="40">
        <f>'[3]methanogen M06-L TZVP smd redo'!S224</f>
        <v>1.0418400000000001</v>
      </c>
      <c r="AK224" s="40">
        <f>'[3]methanogen M06-L TZVP smd redo'!R224</f>
        <v>2.0528200000000001</v>
      </c>
      <c r="AL224" s="40">
        <f>'[3]methanogen M06-L TZVP smd redo'!Y224</f>
        <v>1.0367900000000001</v>
      </c>
      <c r="AM224" s="40">
        <f>'[3]methanogen M06-L TZVP smd redo'!W224</f>
        <v>2.0576599999999998</v>
      </c>
      <c r="AN224" s="40">
        <f>'[3]methanogen M06-L TZVP smd redo'!V224</f>
        <v>2.0507599999999999</v>
      </c>
      <c r="AO224" s="40">
        <f>'[3]methanogen M06-L TZVP smd redo'!AK224</f>
        <v>1.03548</v>
      </c>
      <c r="AP224" s="40">
        <f>PRODUCT('[3]methanogen M06-L TZVP smd redo'!AD224:AF224)^(1/3)</f>
        <v>2.0441594484547769</v>
      </c>
      <c r="AQ224" s="40">
        <f>'[3]methanogen M06-L TZVP smd redo'!BA224</f>
        <v>1.0312300000000001</v>
      </c>
      <c r="AR224" s="40">
        <f>PRODUCT('[3]methanogen M06-L TZVP smd redo'!AT224:AV224)^(1/3)</f>
        <v>2.0279478146177903</v>
      </c>
      <c r="AS224" s="41">
        <f>'[3]methanogen M06-L TZVP smd redo'!FO224</f>
        <v>1.0338099999999999</v>
      </c>
      <c r="AT224" s="40">
        <f>'[3]methanogen M06-L TZVP smd redo'!FK224</f>
        <v>2.0283899999999999</v>
      </c>
      <c r="AU224" s="40">
        <f>'[3]methanogen M06-L TZVP smd redo'!CD224</f>
        <v>2.0029300000000001</v>
      </c>
      <c r="AV224" s="40">
        <f>'[3]methanogen M06-L TZVP smd redo'!CG224</f>
        <v>1.6504700000000001</v>
      </c>
      <c r="AW224" s="40">
        <f>'[3]methanogen M06-L TZVP smd redo'!CK224</f>
        <v>1.0347299999999999</v>
      </c>
      <c r="AX224" s="40">
        <f>PRODUCT('[3]methanogen M06-L TZVP smd redo'!CN224:CP224)^(1/3)</f>
        <v>2.0176472911092356</v>
      </c>
      <c r="AY224" s="40">
        <f>'[3]methanogen M06-L TZVP smd redo'!DH224</f>
        <v>1.03488</v>
      </c>
      <c r="AZ224" s="40">
        <f>PRODUCT('[3]methanogen M06-L TZVP smd redo'!DJ224:DL224)^(1/3)</f>
        <v>2.0239816260562793</v>
      </c>
      <c r="BA224" s="40">
        <f>'[3]methanogen M06-L TZVP smd redo'!EI224</f>
        <v>1.03661</v>
      </c>
      <c r="BB224" s="40">
        <f>PRODUCT('[3]methanogen M06-L TZVP smd redo'!EJ224:EL224)^(1/3)</f>
        <v>2.0563150573640394</v>
      </c>
      <c r="BC224" s="40"/>
      <c r="BD224" s="44">
        <f>'[4]methanogen M06-L TZVP smd redo'!H224</f>
        <v>2.11008</v>
      </c>
      <c r="BE224" s="44">
        <f>'[4]methanogen M06-L TZVP smd redo'!M224</f>
        <v>2.0593300000000001</v>
      </c>
      <c r="BF224" s="44">
        <f>'[4]methanogen M06-L TZVP smd redo'!R224</f>
        <v>2.1408499999999999</v>
      </c>
      <c r="BG224" s="44">
        <f>'[4]methanogen M06-L TZVP smd redo'!Y224</f>
        <v>2.1278899999999998</v>
      </c>
      <c r="BH224" s="44">
        <f>'[4]methanogen M06-L TZVP smd redo'!Z224</f>
        <v>2.1351300000000002</v>
      </c>
      <c r="BI224" s="44">
        <f>PRODUCT('[4]methanogen M06-L TZVP smd redo'!AL224:AN224)^(1/3)</f>
        <v>2.1185739577006673</v>
      </c>
      <c r="BJ224" s="133">
        <f>PRODUCT('[4]methanogen M06-L TZVP smd redo'!BC224:BE224)^(1/3)</f>
        <v>2.0932742701871114</v>
      </c>
      <c r="BK224" s="133">
        <f>'[4]methanogen M06-L TZVP smd redo'!ER224</f>
        <v>2.0989900000000001</v>
      </c>
      <c r="BL224" s="40">
        <f>PRODUCT('[4]methanogen M06-L TZVP smd redo'!DZ224:EB224)^(1/3)</f>
        <v>2.1335115834848044</v>
      </c>
      <c r="BM224" s="40">
        <f>PRODUCT('[4]methanogen M06-L TZVP smd redo'!CI224:CK224)^(1/3)</f>
        <v>2.0896420156308455</v>
      </c>
      <c r="BN224" s="40">
        <f>PRODUCT('[4]methanogen M06-L TZVP smd redo'!DD224:DF224)^(1/3)</f>
        <v>2.0965382755473776</v>
      </c>
      <c r="BO224" s="40"/>
      <c r="BP224" s="45" t="e">
        <f t="shared" si="171"/>
        <v>#N/A</v>
      </c>
      <c r="BQ224" s="45">
        <f t="shared" si="172"/>
        <v>1.0246439375913525</v>
      </c>
      <c r="BR224" s="45">
        <f t="shared" si="173"/>
        <v>0.96192166662774137</v>
      </c>
      <c r="BS224" s="45">
        <f t="shared" si="174"/>
        <v>1.0026789937849216</v>
      </c>
      <c r="BT224" s="45">
        <f t="shared" si="175"/>
        <v>1.007814710569416</v>
      </c>
      <c r="BU224" s="45">
        <f t="shared" si="176"/>
        <v>1.0043973174811625</v>
      </c>
      <c r="BV224" s="45">
        <f t="shared" si="177"/>
        <v>1.0120861789942579</v>
      </c>
      <c r="BW224" s="45">
        <f t="shared" si="178"/>
        <v>0.99727691422403697</v>
      </c>
      <c r="BX224" s="45">
        <f t="shared" si="179"/>
        <v>0.98065811259040658</v>
      </c>
      <c r="BY224" s="45">
        <f t="shared" si="180"/>
        <v>0.75487853864626475</v>
      </c>
      <c r="BZ224" s="45">
        <f t="shared" si="181"/>
        <v>0.98019603571158642</v>
      </c>
      <c r="CA224" s="45">
        <f t="shared" si="182"/>
        <v>0.8108729332202631</v>
      </c>
      <c r="CB224" s="45">
        <f t="shared" si="183"/>
        <v>1.0192221888315172</v>
      </c>
      <c r="CC224" s="45">
        <f t="shared" si="184"/>
        <v>0.99671064440035961</v>
      </c>
      <c r="CD224" s="45">
        <f t="shared" si="185"/>
        <v>0.98959881382795556</v>
      </c>
      <c r="CE224" s="39"/>
      <c r="CF224" s="75" t="e">
        <f t="shared" si="202"/>
        <v>#N/A</v>
      </c>
      <c r="CG224" s="75">
        <f t="shared" si="203"/>
        <v>24.345174281015492</v>
      </c>
      <c r="CH224" s="75">
        <f t="shared" si="204"/>
        <v>-38.822259253729811</v>
      </c>
      <c r="CI224" s="75">
        <f t="shared" si="205"/>
        <v>2.6754116772750063</v>
      </c>
      <c r="CJ224" s="75">
        <f t="shared" si="206"/>
        <v>7.7843338728683156</v>
      </c>
      <c r="CK224" s="75">
        <f t="shared" si="207"/>
        <v>4.3876775302656705</v>
      </c>
      <c r="CL224" s="75">
        <f t="shared" si="208"/>
        <v>12.013724348563526</v>
      </c>
      <c r="CM224" s="75">
        <f t="shared" si="209"/>
        <v>-2.7268001185493347</v>
      </c>
      <c r="CN224" s="75">
        <f t="shared" si="210"/>
        <v>-19.531389242331983</v>
      </c>
      <c r="CO224" s="75">
        <f t="shared" si="211"/>
        <v>-281.19841864025074</v>
      </c>
      <c r="CP224" s="75">
        <f t="shared" si="212"/>
        <v>-20.002690881746158</v>
      </c>
      <c r="CQ224" s="75">
        <f t="shared" si="213"/>
        <v>-209.64391627872592</v>
      </c>
      <c r="CR224" s="75">
        <f t="shared" si="214"/>
        <v>19.039776430332108</v>
      </c>
      <c r="CS224" s="75">
        <f t="shared" si="215"/>
        <v>-3.2947774225713808</v>
      </c>
      <c r="CT224" s="75">
        <f t="shared" si="216"/>
        <v>-10.455656542455653</v>
      </c>
      <c r="CU224" s="130"/>
      <c r="CV224" s="45" t="e">
        <f t="shared" si="186"/>
        <v>#N/A</v>
      </c>
      <c r="CW224" s="45">
        <f t="shared" si="187"/>
        <v>1.0000458286467562</v>
      </c>
      <c r="CX224" s="45">
        <f t="shared" si="188"/>
        <v>0.99972850434959293</v>
      </c>
      <c r="CY224" s="45">
        <f t="shared" si="189"/>
        <v>1.0001714043961791</v>
      </c>
      <c r="CZ224" s="45">
        <f t="shared" si="190"/>
        <v>0.99993728418466787</v>
      </c>
      <c r="DA224" s="45">
        <f t="shared" si="191"/>
        <v>0.99989958958583336</v>
      </c>
      <c r="DB224" s="45">
        <f t="shared" si="192"/>
        <v>0.99993857905971673</v>
      </c>
      <c r="DC224" s="45">
        <f t="shared" si="193"/>
        <v>0.9999899641480392</v>
      </c>
      <c r="DD224" s="45">
        <f t="shared" si="194"/>
        <v>0.99920929202167408</v>
      </c>
      <c r="DE224" s="45">
        <f t="shared" si="195"/>
        <v>0.99920929202167408</v>
      </c>
      <c r="DF224" s="45">
        <f t="shared" si="196"/>
        <v>0.99910896100282309</v>
      </c>
      <c r="DG224" s="45">
        <f t="shared" si="197"/>
        <v>0.99903756849722947</v>
      </c>
      <c r="DH224" s="45">
        <f t="shared" si="198"/>
        <v>0.99994504792014138</v>
      </c>
      <c r="DI224" s="45">
        <f t="shared" si="199"/>
        <v>0.99998472564678242</v>
      </c>
      <c r="DJ224" s="45">
        <f t="shared" si="200"/>
        <v>1.0000439577838807</v>
      </c>
    </row>
    <row r="225" spans="1:114" x14ac:dyDescent="0.2">
      <c r="A225" s="43">
        <v>442</v>
      </c>
      <c r="B225" s="43">
        <f t="shared" si="169"/>
        <v>715.15</v>
      </c>
      <c r="C225" s="44">
        <f t="shared" si="201"/>
        <v>1.398308047262812</v>
      </c>
      <c r="E225" s="40">
        <f>'[4]methanogen M06-L TZVP smd redo'!I225</f>
        <v>0.7640026264243982</v>
      </c>
      <c r="F225" s="40">
        <f>'[4]methanogen M06-L TZVP smd redo'!N225</f>
        <v>0.7195536824140536</v>
      </c>
      <c r="G225" s="40">
        <f>'[4]methanogen M06-L TZVP smd redo'!S225</f>
        <v>0.99170692790528925</v>
      </c>
      <c r="H225" s="40">
        <f>'[4]methanogen M06-L TZVP smd redo'!AB225</f>
        <v>0.78781274319461581</v>
      </c>
      <c r="I225" s="40">
        <f>'[4]methanogen M06-L TZVP smd redo'!AS225</f>
        <v>0.8900845643815547</v>
      </c>
      <c r="J225" s="40">
        <f>'[4]methanogen M06-L TZVP smd redo'!BJ225</f>
        <v>0.94035903925648867</v>
      </c>
      <c r="K225" s="40">
        <f>'[4]methanogen M06-L TZVP smd redo'!EV225</f>
        <v>0.9558324175764632</v>
      </c>
      <c r="L225" s="40">
        <f>'[4]methanogen M06-L TZVP smd redo'!CL225</f>
        <v>0.90990827722969847</v>
      </c>
      <c r="M225" s="40">
        <f>'[4]methanogen M06-L TZVP smd redo'!DG225</f>
        <v>0.92377371719565282</v>
      </c>
      <c r="N225" s="40">
        <f>'[4]methanogen M06-L TZVP smd redo'!EC225</f>
        <v>0.89010695931790451</v>
      </c>
      <c r="AA225" s="40">
        <f t="shared" si="170"/>
        <v>1.0634265415740005</v>
      </c>
      <c r="AB225" s="40"/>
      <c r="AC225" s="40" t="e">
        <f>EXP('d-beta'!Y226/1000)*'[3]methanogen M06-L TZVP smd redo'!EZ225</f>
        <v>#N/A</v>
      </c>
      <c r="AD225" s="40">
        <f>'[3]methanogen M06-L TZVP smd redo'!ET225</f>
        <v>1.53932</v>
      </c>
      <c r="AE225" s="40">
        <f>'[3]methanogen M06-L TZVP smd redo'!ER225</f>
        <v>1.05105</v>
      </c>
      <c r="AF225" s="40">
        <f>'[3]methanogen M06-L TZVP smd redo'!K225</f>
        <v>1.04325</v>
      </c>
      <c r="AG225" s="40">
        <f>'[3]methanogen M06-L TZVP smd redo'!J225</f>
        <v>2.0142099999999998</v>
      </c>
      <c r="AH225" s="40">
        <f>'[3]methanogen M06-L TZVP smd redo'!O225</f>
        <v>1.04068</v>
      </c>
      <c r="AI225" s="40">
        <f>'[3]methanogen M06-L TZVP smd redo'!N225</f>
        <v>1.97085</v>
      </c>
      <c r="AJ225" s="40">
        <f>'[3]methanogen M06-L TZVP smd redo'!S225</f>
        <v>1.0416300000000001</v>
      </c>
      <c r="AK225" s="40">
        <f>'[3]methanogen M06-L TZVP smd redo'!R225</f>
        <v>2.0462699999999998</v>
      </c>
      <c r="AL225" s="40">
        <f>'[3]methanogen M06-L TZVP smd redo'!Y225</f>
        <v>1.0366</v>
      </c>
      <c r="AM225" s="40">
        <f>'[3]methanogen M06-L TZVP smd redo'!W225</f>
        <v>2.0508799999999998</v>
      </c>
      <c r="AN225" s="40">
        <f>'[3]methanogen M06-L TZVP smd redo'!V225</f>
        <v>2.0440100000000001</v>
      </c>
      <c r="AO225" s="40">
        <f>'[3]methanogen M06-L TZVP smd redo'!AK225</f>
        <v>1.03531</v>
      </c>
      <c r="AP225" s="40">
        <f>PRODUCT('[3]methanogen M06-L TZVP smd redo'!AD225:AF225)^(1/3)</f>
        <v>2.0375807054139252</v>
      </c>
      <c r="AQ225" s="40">
        <f>'[3]methanogen M06-L TZVP smd redo'!BA225</f>
        <v>1.0310900000000001</v>
      </c>
      <c r="AR225" s="40">
        <f>PRODUCT('[3]methanogen M06-L TZVP smd redo'!AT225:AV225)^(1/3)</f>
        <v>2.0215411878839054</v>
      </c>
      <c r="AS225" s="41">
        <f>'[3]methanogen M06-L TZVP smd redo'!FO225</f>
        <v>1.03366</v>
      </c>
      <c r="AT225" s="40">
        <f>'[3]methanogen M06-L TZVP smd redo'!FK225</f>
        <v>2.0220500000000001</v>
      </c>
      <c r="AU225" s="40">
        <f>'[3]methanogen M06-L TZVP smd redo'!CD225</f>
        <v>1.9965999999999999</v>
      </c>
      <c r="AV225" s="40">
        <f>'[3]methanogen M06-L TZVP smd redo'!CG225</f>
        <v>1.6467000000000001</v>
      </c>
      <c r="AW225" s="40">
        <f>'[3]methanogen M06-L TZVP smd redo'!CK225</f>
        <v>1.03457</v>
      </c>
      <c r="AX225" s="40">
        <f>PRODUCT('[3]methanogen M06-L TZVP smd redo'!CN225:CP225)^(1/3)</f>
        <v>2.0113212610763829</v>
      </c>
      <c r="AY225" s="40">
        <f>'[3]methanogen M06-L TZVP smd redo'!DH225</f>
        <v>1.0347200000000001</v>
      </c>
      <c r="AZ225" s="40">
        <f>PRODUCT('[3]methanogen M06-L TZVP smd redo'!DJ225:DL225)^(1/3)</f>
        <v>2.0176127183263457</v>
      </c>
      <c r="BA225" s="40">
        <f>'[3]methanogen M06-L TZVP smd redo'!EI225</f>
        <v>1.03644</v>
      </c>
      <c r="BB225" s="40">
        <f>PRODUCT('[3]methanogen M06-L TZVP smd redo'!EJ225:EL225)^(1/3)</f>
        <v>2.0496425675820595</v>
      </c>
      <c r="BC225" s="40"/>
      <c r="BD225" s="44">
        <f>'[4]methanogen M06-L TZVP smd redo'!H225</f>
        <v>2.1029300000000002</v>
      </c>
      <c r="BE225" s="44">
        <f>'[4]methanogen M06-L TZVP smd redo'!M225</f>
        <v>2.0525000000000002</v>
      </c>
      <c r="BF225" s="44">
        <f>'[4]methanogen M06-L TZVP smd redo'!R225</f>
        <v>2.1335700000000002</v>
      </c>
      <c r="BG225" s="44">
        <f>'[4]methanogen M06-L TZVP smd redo'!Y225</f>
        <v>2.1204900000000002</v>
      </c>
      <c r="BH225" s="44">
        <f>'[4]methanogen M06-L TZVP smd redo'!Z225</f>
        <v>2.1276899999999999</v>
      </c>
      <c r="BI225" s="44">
        <f>PRODUCT('[4]methanogen M06-L TZVP smd redo'!AL225:AN225)^(1/3)</f>
        <v>2.1114053381483031</v>
      </c>
      <c r="BJ225" s="133">
        <f>PRODUCT('[4]methanogen M06-L TZVP smd redo'!BC225:BE225)^(1/3)</f>
        <v>2.0863509792425865</v>
      </c>
      <c r="BK225" s="133">
        <f>'[4]methanogen M06-L TZVP smd redo'!ER225</f>
        <v>2.0921099999999999</v>
      </c>
      <c r="BL225" s="40">
        <f>PRODUCT('[4]methanogen M06-L TZVP smd redo'!DZ225:EB225)^(1/3)</f>
        <v>2.1262224250348454</v>
      </c>
      <c r="BM225" s="40">
        <f>PRODUCT('[4]methanogen M06-L TZVP smd redo'!CI225:CK225)^(1/3)</f>
        <v>2.0827460221099603</v>
      </c>
      <c r="BN225" s="40">
        <f>PRODUCT('[4]methanogen M06-L TZVP smd redo'!DD225:DF225)^(1/3)</f>
        <v>2.0895927612544014</v>
      </c>
      <c r="BO225" s="40"/>
      <c r="BP225" s="45" t="e">
        <f t="shared" si="171"/>
        <v>#N/A</v>
      </c>
      <c r="BQ225" s="45">
        <f t="shared" si="172"/>
        <v>1.0245700365408039</v>
      </c>
      <c r="BR225" s="45">
        <f t="shared" si="173"/>
        <v>0.96200265283070163</v>
      </c>
      <c r="BS225" s="45">
        <f t="shared" si="174"/>
        <v>1.0027635604810852</v>
      </c>
      <c r="BT225" s="45">
        <f t="shared" si="175"/>
        <v>1.0077127122667873</v>
      </c>
      <c r="BU225" s="45">
        <f t="shared" si="176"/>
        <v>1.0043026612122068</v>
      </c>
      <c r="BV225" s="45">
        <f t="shared" si="177"/>
        <v>1.012008698035463</v>
      </c>
      <c r="BW225" s="45">
        <f t="shared" si="178"/>
        <v>0.99724726675107267</v>
      </c>
      <c r="BX225" s="45">
        <f t="shared" si="179"/>
        <v>0.98077258463845607</v>
      </c>
      <c r="BY225" s="45">
        <f t="shared" si="180"/>
        <v>0.75614687718404705</v>
      </c>
      <c r="BZ225" s="45">
        <f t="shared" si="181"/>
        <v>0.98023601750249423</v>
      </c>
      <c r="CA225" s="45">
        <f t="shared" si="182"/>
        <v>0.81157104693347881</v>
      </c>
      <c r="CB225" s="45">
        <f t="shared" si="183"/>
        <v>1.0191106128302216</v>
      </c>
      <c r="CC225" s="45">
        <f t="shared" si="184"/>
        <v>0.9967234098091291</v>
      </c>
      <c r="CD225" s="45">
        <f t="shared" si="185"/>
        <v>0.98966916654997605</v>
      </c>
      <c r="CE225" s="39"/>
      <c r="CF225" s="75" t="e">
        <f t="shared" si="202"/>
        <v>#N/A</v>
      </c>
      <c r="CG225" s="75">
        <f t="shared" si="203"/>
        <v>24.273048039916695</v>
      </c>
      <c r="CH225" s="75">
        <f t="shared" si="204"/>
        <v>-38.738070699960822</v>
      </c>
      <c r="CI225" s="75">
        <f t="shared" si="205"/>
        <v>2.7597488686183911</v>
      </c>
      <c r="CJ225" s="75">
        <f t="shared" si="206"/>
        <v>7.6831213549336956</v>
      </c>
      <c r="CK225" s="75">
        <f t="shared" si="207"/>
        <v>4.293431231634953</v>
      </c>
      <c r="CL225" s="75">
        <f t="shared" si="208"/>
        <v>11.937165725040463</v>
      </c>
      <c r="CM225" s="75">
        <f t="shared" si="209"/>
        <v>-2.7565289864660825</v>
      </c>
      <c r="CN225" s="75">
        <f t="shared" si="210"/>
        <v>-19.414666231581535</v>
      </c>
      <c r="CO225" s="75">
        <f t="shared" si="211"/>
        <v>-279.51963968342545</v>
      </c>
      <c r="CP225" s="75">
        <f t="shared" si="212"/>
        <v>-19.961902127198098</v>
      </c>
      <c r="CQ225" s="75">
        <f t="shared" si="213"/>
        <v>-208.78334572610353</v>
      </c>
      <c r="CR225" s="75">
        <f t="shared" si="214"/>
        <v>18.930298722554458</v>
      </c>
      <c r="CS225" s="75">
        <f t="shared" si="215"/>
        <v>-3.2819699672731164</v>
      </c>
      <c r="CT225" s="75">
        <f t="shared" si="216"/>
        <v>-10.384566904521238</v>
      </c>
      <c r="CU225" s="130"/>
      <c r="CV225" s="45" t="e">
        <f t="shared" si="186"/>
        <v>#N/A</v>
      </c>
      <c r="CW225" s="45">
        <f t="shared" si="187"/>
        <v>1.0000444169836062</v>
      </c>
      <c r="CX225" s="45">
        <f t="shared" si="188"/>
        <v>0.99972811638337489</v>
      </c>
      <c r="CY225" s="45">
        <f t="shared" si="189"/>
        <v>1.0001694417965021</v>
      </c>
      <c r="CZ225" s="45">
        <f t="shared" si="190"/>
        <v>0.99993210169977287</v>
      </c>
      <c r="DA225" s="45">
        <f t="shared" si="191"/>
        <v>0.99989781912842968</v>
      </c>
      <c r="DB225" s="45">
        <f t="shared" si="192"/>
        <v>0.99994977275676744</v>
      </c>
      <c r="DC225" s="45">
        <f t="shared" si="193"/>
        <v>0.99998454139751325</v>
      </c>
      <c r="DD225" s="45">
        <f t="shared" si="194"/>
        <v>0.99921280741715368</v>
      </c>
      <c r="DE225" s="45">
        <f t="shared" si="195"/>
        <v>0.99921280741715368</v>
      </c>
      <c r="DF225" s="45">
        <f t="shared" si="196"/>
        <v>0.9991107069816072</v>
      </c>
      <c r="DG225" s="45">
        <f t="shared" si="197"/>
        <v>0.99904508032560457</v>
      </c>
      <c r="DH225" s="45">
        <f t="shared" si="198"/>
        <v>0.99994979513066429</v>
      </c>
      <c r="DI225" s="45">
        <f t="shared" si="199"/>
        <v>0.99998614735674185</v>
      </c>
      <c r="DJ225" s="45">
        <f t="shared" si="200"/>
        <v>1.0000336591932857</v>
      </c>
    </row>
    <row r="226" spans="1:114" x14ac:dyDescent="0.2">
      <c r="A226" s="43">
        <v>444</v>
      </c>
      <c r="B226" s="43">
        <f t="shared" si="169"/>
        <v>717.15</v>
      </c>
      <c r="C226" s="44">
        <f t="shared" si="201"/>
        <v>1.3944084222268702</v>
      </c>
      <c r="E226" s="40">
        <f>'[4]methanogen M06-L TZVP smd redo'!I226</f>
        <v>0.76505488562217394</v>
      </c>
      <c r="F226" s="40">
        <f>'[4]methanogen M06-L TZVP smd redo'!N226</f>
        <v>0.722096410538553</v>
      </c>
      <c r="G226" s="40">
        <f>'[4]methanogen M06-L TZVP smd redo'!S226</f>
        <v>0.98005285361657535</v>
      </c>
      <c r="H226" s="40">
        <f>'[4]methanogen M06-L TZVP smd redo'!AB226</f>
        <v>0.77707349492839306</v>
      </c>
      <c r="I226" s="40">
        <f>'[4]methanogen M06-L TZVP smd redo'!AS226</f>
        <v>0.88607981682153891</v>
      </c>
      <c r="J226" s="40">
        <f>'[4]methanogen M06-L TZVP smd redo'!BJ226</f>
        <v>0.94175872841506525</v>
      </c>
      <c r="K226" s="40">
        <f>'[4]methanogen M06-L TZVP smd redo'!EV226</f>
        <v>0.95114949777963531</v>
      </c>
      <c r="L226" s="40">
        <f>'[4]methanogen M06-L TZVP smd redo'!CL226</f>
        <v>0.90200110762217456</v>
      </c>
      <c r="M226" s="40">
        <f>'[4]methanogen M06-L TZVP smd redo'!DG226</f>
        <v>0.9127744183456965</v>
      </c>
      <c r="N226" s="40">
        <f>'[4]methanogen M06-L TZVP smd redo'!EC226</f>
        <v>0.88600230814162018</v>
      </c>
      <c r="AA226" s="40">
        <f t="shared" si="170"/>
        <v>1.056635374528534</v>
      </c>
      <c r="AB226" s="40"/>
      <c r="AC226" s="40" t="e">
        <f>EXP('d-beta'!Y227/1000)*'[3]methanogen M06-L TZVP smd redo'!EZ226</f>
        <v>#N/A</v>
      </c>
      <c r="AD226" s="40">
        <f>'[3]methanogen M06-L TZVP smd redo'!ET226</f>
        <v>1.53687</v>
      </c>
      <c r="AE226" s="40">
        <f>'[3]methanogen M06-L TZVP smd redo'!ER226</f>
        <v>1.05081</v>
      </c>
      <c r="AF226" s="40">
        <f>'[3]methanogen M06-L TZVP smd redo'!K226</f>
        <v>1.0430299999999999</v>
      </c>
      <c r="AG226" s="40">
        <f>'[3]methanogen M06-L TZVP smd redo'!J226</f>
        <v>2.0078499999999999</v>
      </c>
      <c r="AH226" s="40">
        <f>'[3]methanogen M06-L TZVP smd redo'!O226</f>
        <v>1.04047</v>
      </c>
      <c r="AI226" s="40">
        <f>'[3]methanogen M06-L TZVP smd redo'!N226</f>
        <v>1.9647600000000001</v>
      </c>
      <c r="AJ226" s="40">
        <f>'[3]methanogen M06-L TZVP smd redo'!S226</f>
        <v>1.0414300000000001</v>
      </c>
      <c r="AK226" s="40">
        <f>'[3]methanogen M06-L TZVP smd redo'!R226</f>
        <v>2.0397799999999999</v>
      </c>
      <c r="AL226" s="40">
        <f>'[3]methanogen M06-L TZVP smd redo'!Y226</f>
        <v>1.0364199999999999</v>
      </c>
      <c r="AM226" s="40">
        <f>'[3]methanogen M06-L TZVP smd redo'!W226</f>
        <v>2.0441600000000002</v>
      </c>
      <c r="AN226" s="40">
        <f>'[3]methanogen M06-L TZVP smd redo'!V226</f>
        <v>2.0373199999999998</v>
      </c>
      <c r="AO226" s="40">
        <f>'[3]methanogen M06-L TZVP smd redo'!AK226</f>
        <v>1.0351399999999999</v>
      </c>
      <c r="AP226" s="40">
        <f>PRODUCT('[3]methanogen M06-L TZVP smd redo'!AD226:AF226)^(1/3)</f>
        <v>2.0310686513078458</v>
      </c>
      <c r="AQ226" s="40">
        <f>'[3]methanogen M06-L TZVP smd redo'!BA226</f>
        <v>1.03094</v>
      </c>
      <c r="AR226" s="40">
        <f>PRODUCT('[3]methanogen M06-L TZVP smd redo'!AT226:AV226)^(1/3)</f>
        <v>2.0151878983578762</v>
      </c>
      <c r="AS226" s="41">
        <f>'[3]methanogen M06-L TZVP smd redo'!FO226</f>
        <v>1.0335099999999999</v>
      </c>
      <c r="AT226" s="40">
        <f>'[3]methanogen M06-L TZVP smd redo'!FK226</f>
        <v>2.0157699999999998</v>
      </c>
      <c r="AU226" s="40">
        <f>'[3]methanogen M06-L TZVP smd redo'!CD226</f>
        <v>1.9903200000000001</v>
      </c>
      <c r="AV226" s="40">
        <f>'[3]methanogen M06-L TZVP smd redo'!CG226</f>
        <v>1.64297</v>
      </c>
      <c r="AW226" s="40">
        <f>'[3]methanogen M06-L TZVP smd redo'!CK226</f>
        <v>1.0344100000000001</v>
      </c>
      <c r="AX226" s="40">
        <f>PRODUCT('[3]methanogen M06-L TZVP smd redo'!CN226:CP226)^(1/3)</f>
        <v>2.0050552811990268</v>
      </c>
      <c r="AY226" s="40">
        <f>'[3]methanogen M06-L TZVP smd redo'!DH226</f>
        <v>1.0345599999999999</v>
      </c>
      <c r="AZ226" s="40">
        <f>PRODUCT('[3]methanogen M06-L TZVP smd redo'!DJ226:DL226)^(1/3)</f>
        <v>2.0113071533913209</v>
      </c>
      <c r="BA226" s="40">
        <f>'[3]methanogen M06-L TZVP smd redo'!EI226</f>
        <v>1.03627</v>
      </c>
      <c r="BB226" s="40">
        <f>PRODUCT('[3]methanogen M06-L TZVP smd redo'!EJ226:EL226)^(1/3)</f>
        <v>2.0430333699922114</v>
      </c>
      <c r="BC226" s="40"/>
      <c r="BD226" s="44">
        <f>'[4]methanogen M06-L TZVP smd redo'!H226</f>
        <v>2.09585</v>
      </c>
      <c r="BE226" s="44">
        <f>'[4]methanogen M06-L TZVP smd redo'!M226</f>
        <v>2.04575</v>
      </c>
      <c r="BF226" s="44">
        <f>'[4]methanogen M06-L TZVP smd redo'!R226</f>
        <v>2.1263700000000001</v>
      </c>
      <c r="BG226" s="44">
        <f>'[4]methanogen M06-L TZVP smd redo'!Y226</f>
        <v>2.1131600000000001</v>
      </c>
      <c r="BH226" s="44">
        <f>'[4]methanogen M06-L TZVP smd redo'!Z226</f>
        <v>2.12033</v>
      </c>
      <c r="BI226" s="44">
        <f>PRODUCT('[4]methanogen M06-L TZVP smd redo'!AL226:AN226)^(1/3)</f>
        <v>2.1043033337226054</v>
      </c>
      <c r="BJ226" s="133">
        <f>PRODUCT('[4]methanogen M06-L TZVP smd redo'!BC226:BE226)^(1/3)</f>
        <v>2.0794943513010691</v>
      </c>
      <c r="BK226" s="133">
        <f>'[4]methanogen M06-L TZVP smd redo'!ER226</f>
        <v>2.0853000000000002</v>
      </c>
      <c r="BL226" s="40">
        <f>PRODUCT('[4]methanogen M06-L TZVP smd redo'!DZ226:EB226)^(1/3)</f>
        <v>2.1190099761010996</v>
      </c>
      <c r="BM226" s="40">
        <f>PRODUCT('[4]methanogen M06-L TZVP smd redo'!CI226:CK226)^(1/3)</f>
        <v>2.0759200281308976</v>
      </c>
      <c r="BN226" s="40">
        <f>PRODUCT('[4]methanogen M06-L TZVP smd redo'!DD226:DF226)^(1/3)</f>
        <v>2.0827172459869976</v>
      </c>
      <c r="BO226" s="40"/>
      <c r="BP226" s="45" t="e">
        <f t="shared" si="171"/>
        <v>#N/A</v>
      </c>
      <c r="BQ226" s="45">
        <f t="shared" si="172"/>
        <v>1.0244897959183674</v>
      </c>
      <c r="BR226" s="45">
        <f t="shared" si="173"/>
        <v>0.96208562009433907</v>
      </c>
      <c r="BS226" s="45">
        <f t="shared" si="174"/>
        <v>1.0028486131875698</v>
      </c>
      <c r="BT226" s="45">
        <f t="shared" si="175"/>
        <v>1.0076161388049711</v>
      </c>
      <c r="BU226" s="45">
        <f t="shared" si="176"/>
        <v>1.0042088353591718</v>
      </c>
      <c r="BV226" s="45">
        <f t="shared" si="177"/>
        <v>1.0119302956538516</v>
      </c>
      <c r="BW226" s="45">
        <f t="shared" si="178"/>
        <v>0.99721591679905475</v>
      </c>
      <c r="BX226" s="45">
        <f t="shared" si="179"/>
        <v>0.9808906839046736</v>
      </c>
      <c r="BY226" s="45">
        <f t="shared" si="180"/>
        <v>0.75741662917147767</v>
      </c>
      <c r="BZ226" s="45">
        <f t="shared" si="181"/>
        <v>0.98028046686159187</v>
      </c>
      <c r="CA226" s="45">
        <f t="shared" si="182"/>
        <v>0.81225890365894593</v>
      </c>
      <c r="CB226" s="45">
        <f t="shared" si="183"/>
        <v>1.0190025160565148</v>
      </c>
      <c r="CC226" s="45">
        <f t="shared" si="184"/>
        <v>0.99673637030221118</v>
      </c>
      <c r="CD226" s="45">
        <f t="shared" si="185"/>
        <v>0.98974193150308754</v>
      </c>
      <c r="CE226" s="39"/>
      <c r="CF226" s="75" t="e">
        <f t="shared" si="202"/>
        <v>#N/A</v>
      </c>
      <c r="CG226" s="75">
        <f t="shared" si="203"/>
        <v>24.194728587056971</v>
      </c>
      <c r="CH226" s="75">
        <f t="shared" si="204"/>
        <v>-38.651830099821694</v>
      </c>
      <c r="CI226" s="75">
        <f t="shared" si="205"/>
        <v>2.8445635777154448</v>
      </c>
      <c r="CJ226" s="75">
        <f t="shared" si="206"/>
        <v>7.5872824432457184</v>
      </c>
      <c r="CK226" s="75">
        <f t="shared" si="207"/>
        <v>4.2000029856295082</v>
      </c>
      <c r="CL226" s="75">
        <f t="shared" si="208"/>
        <v>11.859690680688766</v>
      </c>
      <c r="CM226" s="75">
        <f t="shared" si="209"/>
        <v>-2.7879659688872889</v>
      </c>
      <c r="CN226" s="75">
        <f t="shared" si="210"/>
        <v>-19.29425895449782</v>
      </c>
      <c r="CO226" s="75">
        <f t="shared" si="211"/>
        <v>-277.84180815541356</v>
      </c>
      <c r="CP226" s="75">
        <f t="shared" si="212"/>
        <v>-19.916557587165144</v>
      </c>
      <c r="CQ226" s="75">
        <f t="shared" si="213"/>
        <v>-207.93614277069705</v>
      </c>
      <c r="CR226" s="75">
        <f t="shared" si="214"/>
        <v>18.824223380341021</v>
      </c>
      <c r="CS226" s="75">
        <f t="shared" si="215"/>
        <v>-3.2689669529042584</v>
      </c>
      <c r="CT226" s="75">
        <f t="shared" si="216"/>
        <v>-10.311045084606384</v>
      </c>
      <c r="CU226" s="130"/>
      <c r="CV226" s="45" t="e">
        <f t="shared" si="186"/>
        <v>#N/A</v>
      </c>
      <c r="CW226" s="45">
        <f t="shared" si="187"/>
        <v>1.0000429274773064</v>
      </c>
      <c r="CX226" s="45">
        <f t="shared" si="188"/>
        <v>0.99974229612034449</v>
      </c>
      <c r="CY226" s="45">
        <f t="shared" si="189"/>
        <v>1.000167264207537</v>
      </c>
      <c r="CZ226" s="45">
        <f t="shared" si="190"/>
        <v>0.99992663790621561</v>
      </c>
      <c r="DA226" s="45">
        <f t="shared" si="191"/>
        <v>0.99989109018089917</v>
      </c>
      <c r="DB226" s="45">
        <f t="shared" si="192"/>
        <v>0.99994437347517184</v>
      </c>
      <c r="DC226" s="45">
        <f t="shared" si="193"/>
        <v>0.99999061815417345</v>
      </c>
      <c r="DD226" s="45">
        <f t="shared" si="194"/>
        <v>0.99922352987942198</v>
      </c>
      <c r="DE226" s="45">
        <f t="shared" si="195"/>
        <v>0.99922352987942176</v>
      </c>
      <c r="DF226" s="45">
        <f t="shared" si="196"/>
        <v>0.99911470462554153</v>
      </c>
      <c r="DG226" s="45">
        <f t="shared" si="197"/>
        <v>0.99904975432791421</v>
      </c>
      <c r="DH226" s="45">
        <f t="shared" si="198"/>
        <v>0.99994429603941759</v>
      </c>
      <c r="DI226" s="45">
        <f t="shared" si="199"/>
        <v>0.99998923651391103</v>
      </c>
      <c r="DJ226" s="45">
        <f t="shared" si="200"/>
        <v>1.000026670968917</v>
      </c>
    </row>
    <row r="227" spans="1:114" x14ac:dyDescent="0.2">
      <c r="A227" s="43">
        <v>446</v>
      </c>
      <c r="B227" s="43">
        <f t="shared" si="169"/>
        <v>719.15</v>
      </c>
      <c r="C227" s="44">
        <f t="shared" si="201"/>
        <v>1.3905304873809359</v>
      </c>
      <c r="E227" s="40">
        <f>'[4]methanogen M06-L TZVP smd redo'!I227</f>
        <v>0.75850427966694944</v>
      </c>
      <c r="F227" s="40">
        <f>'[4]methanogen M06-L TZVP smd redo'!N227</f>
        <v>0.71257222160103773</v>
      </c>
      <c r="G227" s="40">
        <f>'[4]methanogen M06-L TZVP smd redo'!S227</f>
        <v>0.97058613658185244</v>
      </c>
      <c r="H227" s="40">
        <f>'[4]methanogen M06-L TZVP smd redo'!AB227</f>
        <v>0.77356278338913675</v>
      </c>
      <c r="I227" s="40">
        <f>'[4]methanogen M06-L TZVP smd redo'!AS227</f>
        <v>0.87510107793997705</v>
      </c>
      <c r="J227" s="40">
        <f>'[4]methanogen M06-L TZVP smd redo'!BJ227</f>
        <v>0.93157181317260473</v>
      </c>
      <c r="K227" s="40">
        <f>'[4]methanogen M06-L TZVP smd redo'!EV227</f>
        <v>0.93983037219880217</v>
      </c>
      <c r="L227" s="40">
        <f>'[4]methanogen M06-L TZVP smd redo'!CL227</f>
        <v>0.90343938404502389</v>
      </c>
      <c r="M227" s="40">
        <f>'[4]methanogen M06-L TZVP smd redo'!DG227</f>
        <v>0.90787717271756385</v>
      </c>
      <c r="N227" s="40">
        <f>'[4]methanogen M06-L TZVP smd redo'!EC227</f>
        <v>0.87966274229223096</v>
      </c>
      <c r="AA227" s="40">
        <f t="shared" si="170"/>
        <v>1.0498987653420335</v>
      </c>
      <c r="AB227" s="40"/>
      <c r="AC227" s="40" t="e">
        <f>EXP('d-beta'!Y228/1000)*'[3]methanogen M06-L TZVP smd redo'!EZ227</f>
        <v>#N/A</v>
      </c>
      <c r="AD227" s="40">
        <f>'[3]methanogen M06-L TZVP smd redo'!ET227</f>
        <v>1.53443</v>
      </c>
      <c r="AE227" s="40">
        <f>'[3]methanogen M06-L TZVP smd redo'!ER227</f>
        <v>1.05057</v>
      </c>
      <c r="AF227" s="40">
        <f>'[3]methanogen M06-L TZVP smd redo'!K227</f>
        <v>1.0428200000000001</v>
      </c>
      <c r="AG227" s="40">
        <f>'[3]methanogen M06-L TZVP smd redo'!J227</f>
        <v>2.00156</v>
      </c>
      <c r="AH227" s="40">
        <f>'[3]methanogen M06-L TZVP smd redo'!O227</f>
        <v>1.04027</v>
      </c>
      <c r="AI227" s="40">
        <f>'[3]methanogen M06-L TZVP smd redo'!N227</f>
        <v>1.9587300000000001</v>
      </c>
      <c r="AJ227" s="40">
        <f>'[3]methanogen M06-L TZVP smd redo'!S227</f>
        <v>1.04122</v>
      </c>
      <c r="AK227" s="40">
        <f>'[3]methanogen M06-L TZVP smd redo'!R227</f>
        <v>2.0333600000000001</v>
      </c>
      <c r="AL227" s="40">
        <f>'[3]methanogen M06-L TZVP smd redo'!Y227</f>
        <v>1.03624</v>
      </c>
      <c r="AM227" s="40">
        <f>'[3]methanogen M06-L TZVP smd redo'!W227</f>
        <v>2.0375000000000001</v>
      </c>
      <c r="AN227" s="40">
        <f>'[3]methanogen M06-L TZVP smd redo'!V227</f>
        <v>2.0306899999999999</v>
      </c>
      <c r="AO227" s="40">
        <f>'[3]methanogen M06-L TZVP smd redo'!AK227</f>
        <v>1.03498</v>
      </c>
      <c r="AP227" s="40">
        <f>PRODUCT('[3]methanogen M06-L TZVP smd redo'!AD227:AF227)^(1/3)</f>
        <v>2.0246165247943422</v>
      </c>
      <c r="AQ227" s="40">
        <f>'[3]methanogen M06-L TZVP smd redo'!BA227</f>
        <v>1.0307999999999999</v>
      </c>
      <c r="AR227" s="40">
        <f>PRODUCT('[3]methanogen M06-L TZVP smd redo'!AT227:AV227)^(1/3)</f>
        <v>2.0088979315122799</v>
      </c>
      <c r="AS227" s="41">
        <f>'[3]methanogen M06-L TZVP smd redo'!FO227</f>
        <v>1.0333699999999999</v>
      </c>
      <c r="AT227" s="40">
        <f>'[3]methanogen M06-L TZVP smd redo'!FK227</f>
        <v>2.0095399999999999</v>
      </c>
      <c r="AU227" s="40">
        <f>'[3]methanogen M06-L TZVP smd redo'!CD227</f>
        <v>1.98411</v>
      </c>
      <c r="AV227" s="40">
        <f>'[3]methanogen M06-L TZVP smd redo'!CG227</f>
        <v>1.63927</v>
      </c>
      <c r="AW227" s="40">
        <f>'[3]methanogen M06-L TZVP smd redo'!CK227</f>
        <v>1.03424</v>
      </c>
      <c r="AX227" s="40">
        <f>PRODUCT('[3]methanogen M06-L TZVP smd redo'!CN227:CP227)^(1/3)</f>
        <v>1.9988458824303588</v>
      </c>
      <c r="AY227" s="40">
        <f>'[3]methanogen M06-L TZVP smd redo'!DH227</f>
        <v>1.0344</v>
      </c>
      <c r="AZ227" s="40">
        <f>PRODUCT('[3]methanogen M06-L TZVP smd redo'!DJ227:DL227)^(1/3)</f>
        <v>2.0050548784289162</v>
      </c>
      <c r="BA227" s="40">
        <f>'[3]methanogen M06-L TZVP smd redo'!EI227</f>
        <v>1.0361</v>
      </c>
      <c r="BB227" s="40">
        <f>PRODUCT('[3]methanogen M06-L TZVP smd redo'!EJ227:EL227)^(1/3)</f>
        <v>2.0364875270517455</v>
      </c>
      <c r="BC227" s="40"/>
      <c r="BD227" s="44">
        <f>'[4]methanogen M06-L TZVP smd redo'!H227</f>
        <v>2.0888499999999999</v>
      </c>
      <c r="BE227" s="44">
        <f>'[4]methanogen M06-L TZVP smd redo'!M227</f>
        <v>2.0390600000000001</v>
      </c>
      <c r="BF227" s="44">
        <f>'[4]methanogen M06-L TZVP smd redo'!R227</f>
        <v>2.1192299999999999</v>
      </c>
      <c r="BG227" s="44">
        <f>'[4]methanogen M06-L TZVP smd redo'!Y227</f>
        <v>2.1059100000000002</v>
      </c>
      <c r="BH227" s="44">
        <f>'[4]methanogen M06-L TZVP smd redo'!Z227</f>
        <v>2.1130499999999999</v>
      </c>
      <c r="BI227" s="44">
        <f>PRODUCT('[4]methanogen M06-L TZVP smd redo'!AL227:AN227)^(1/3)</f>
        <v>2.0972713305436432</v>
      </c>
      <c r="BJ227" s="133">
        <f>PRODUCT('[4]methanogen M06-L TZVP smd redo'!BC227:BE227)^(1/3)</f>
        <v>2.0727010606182024</v>
      </c>
      <c r="BK227" s="133">
        <f>'[4]methanogen M06-L TZVP smd redo'!ER227</f>
        <v>2.0785499999999999</v>
      </c>
      <c r="BL227" s="40">
        <f>PRODUCT('[4]methanogen M06-L TZVP smd redo'!DZ227:EB227)^(1/3)</f>
        <v>2.111860819322521</v>
      </c>
      <c r="BM227" s="40">
        <f>PRODUCT('[4]methanogen M06-L TZVP smd redo'!CI227:CK227)^(1/3)</f>
        <v>2.0691540333654164</v>
      </c>
      <c r="BN227" s="40">
        <f>PRODUCT('[4]methanogen M06-L TZVP smd redo'!DD227:DF227)^(1/3)</f>
        <v>2.0759117296193059</v>
      </c>
      <c r="BO227" s="40"/>
      <c r="BP227" s="45" t="e">
        <f t="shared" si="171"/>
        <v>#N/A</v>
      </c>
      <c r="BQ227" s="45">
        <f t="shared" si="172"/>
        <v>1.0244181142291056</v>
      </c>
      <c r="BR227" s="45">
        <f t="shared" si="173"/>
        <v>0.96217022220334747</v>
      </c>
      <c r="BS227" s="45">
        <f t="shared" si="174"/>
        <v>1.0029246823312274</v>
      </c>
      <c r="BT227" s="45">
        <f t="shared" si="175"/>
        <v>1.0075234278114442</v>
      </c>
      <c r="BU227" s="45">
        <f t="shared" si="176"/>
        <v>1.0041190042177888</v>
      </c>
      <c r="BV227" s="45">
        <f t="shared" si="177"/>
        <v>1.0118542275064559</v>
      </c>
      <c r="BW227" s="45">
        <f t="shared" si="178"/>
        <v>0.99718604826355028</v>
      </c>
      <c r="BX227" s="45">
        <f t="shared" si="179"/>
        <v>0.98099871988831433</v>
      </c>
      <c r="BY227" s="45">
        <f t="shared" si="180"/>
        <v>0.75866452251045857</v>
      </c>
      <c r="BZ227" s="45">
        <f t="shared" si="181"/>
        <v>0.98032816090946684</v>
      </c>
      <c r="CA227" s="45">
        <f t="shared" si="182"/>
        <v>0.81295110341343724</v>
      </c>
      <c r="CB227" s="45">
        <f t="shared" si="183"/>
        <v>1.0188931049674086</v>
      </c>
      <c r="CC227" s="45">
        <f t="shared" si="184"/>
        <v>0.99674470924872671</v>
      </c>
      <c r="CD227" s="45">
        <f t="shared" si="185"/>
        <v>0.98981552810393847</v>
      </c>
      <c r="CE227" s="39"/>
      <c r="CF227" s="75" t="e">
        <f t="shared" si="202"/>
        <v>#N/A</v>
      </c>
      <c r="CG227" s="75">
        <f t="shared" si="203"/>
        <v>24.124757956423849</v>
      </c>
      <c r="CH227" s="75">
        <f t="shared" si="204"/>
        <v>-38.563897812229527</v>
      </c>
      <c r="CI227" s="75">
        <f t="shared" si="205"/>
        <v>2.9204137686259268</v>
      </c>
      <c r="CJ227" s="75">
        <f t="shared" si="206"/>
        <v>7.495267979207374</v>
      </c>
      <c r="CK227" s="75">
        <f t="shared" si="207"/>
        <v>4.1105443427996722</v>
      </c>
      <c r="CL227" s="75">
        <f t="shared" si="208"/>
        <v>11.78451652399275</v>
      </c>
      <c r="CM227" s="75">
        <f t="shared" si="209"/>
        <v>-2.8179183416084599</v>
      </c>
      <c r="CN227" s="75">
        <f t="shared" si="210"/>
        <v>-19.184124322503717</v>
      </c>
      <c r="CO227" s="75">
        <f t="shared" si="211"/>
        <v>-276.19559862446198</v>
      </c>
      <c r="CP227" s="75">
        <f t="shared" si="212"/>
        <v>-19.867905299086008</v>
      </c>
      <c r="CQ227" s="75">
        <f t="shared" si="213"/>
        <v>-207.08431464591968</v>
      </c>
      <c r="CR227" s="75">
        <f t="shared" si="214"/>
        <v>18.716846841442159</v>
      </c>
      <c r="CS227" s="75">
        <f t="shared" si="215"/>
        <v>-3.2606007370408441</v>
      </c>
      <c r="CT227" s="75">
        <f t="shared" si="216"/>
        <v>-10.236688464617741</v>
      </c>
      <c r="CU227" s="130"/>
      <c r="CV227" s="45" t="e">
        <f t="shared" si="186"/>
        <v>#N/A</v>
      </c>
      <c r="CW227" s="45">
        <f t="shared" si="187"/>
        <v>1.0000458993514629</v>
      </c>
      <c r="CX227" s="45">
        <f t="shared" si="188"/>
        <v>0.99974223626692493</v>
      </c>
      <c r="CY227" s="45">
        <f t="shared" si="189"/>
        <v>1.0001600702127376</v>
      </c>
      <c r="CZ227" s="45">
        <f t="shared" si="190"/>
        <v>0.99993534170975151</v>
      </c>
      <c r="DA227" s="45">
        <f t="shared" si="191"/>
        <v>0.99989855048402998</v>
      </c>
      <c r="DB227" s="45">
        <f t="shared" si="192"/>
        <v>0.99994358182235143</v>
      </c>
      <c r="DC227" s="45">
        <f t="shared" si="193"/>
        <v>0.9999917491953304</v>
      </c>
      <c r="DD227" s="45">
        <f t="shared" si="194"/>
        <v>0.99922703515344924</v>
      </c>
      <c r="DE227" s="45">
        <f t="shared" si="195"/>
        <v>0.99922703515344902</v>
      </c>
      <c r="DF227" s="45">
        <f t="shared" si="196"/>
        <v>0.99912566405438852</v>
      </c>
      <c r="DG227" s="45">
        <f t="shared" si="197"/>
        <v>0.99906105207957452</v>
      </c>
      <c r="DH227" s="45">
        <f t="shared" si="198"/>
        <v>0.9999481392411409</v>
      </c>
      <c r="DI227" s="45">
        <f t="shared" si="199"/>
        <v>0.99999556623663999</v>
      </c>
      <c r="DJ227" s="45">
        <f t="shared" si="200"/>
        <v>1.0000327474374597</v>
      </c>
    </row>
    <row r="228" spans="1:114" x14ac:dyDescent="0.2">
      <c r="A228" s="43">
        <v>448</v>
      </c>
      <c r="B228" s="43">
        <f t="shared" si="169"/>
        <v>721.15</v>
      </c>
      <c r="C228" s="44">
        <f t="shared" si="201"/>
        <v>1.3866740622616653</v>
      </c>
      <c r="E228" s="40">
        <f>'[4]methanogen M06-L TZVP smd redo'!I228</f>
        <v>0.74938733489293696</v>
      </c>
      <c r="F228" s="40">
        <f>'[4]methanogen M06-L TZVP smd redo'!N228</f>
        <v>0.7005917432607589</v>
      </c>
      <c r="G228" s="40">
        <f>'[4]methanogen M06-L TZVP smd redo'!S228</f>
        <v>0.97299829171415553</v>
      </c>
      <c r="H228" s="40">
        <f>'[4]methanogen M06-L TZVP smd redo'!AB228</f>
        <v>0.76765855167737485</v>
      </c>
      <c r="I228" s="40">
        <f>'[4]methanogen M06-L TZVP smd redo'!AS228</f>
        <v>0.87155072116917864</v>
      </c>
      <c r="J228" s="40">
        <f>'[4]methanogen M06-L TZVP smd redo'!BJ228</f>
        <v>0.92433025096783084</v>
      </c>
      <c r="K228" s="40">
        <f>'[4]methanogen M06-L TZVP smd redo'!EV228</f>
        <v>0.93612550292232477</v>
      </c>
      <c r="L228" s="40">
        <f>'[4]methanogen M06-L TZVP smd redo'!CL228</f>
        <v>0.89793434871654476</v>
      </c>
      <c r="M228" s="40">
        <f>'[4]methanogen M06-L TZVP smd redo'!DG228</f>
        <v>0.89927450499582839</v>
      </c>
      <c r="N228" s="40">
        <f>'[4]methanogen M06-L TZVP smd redo'!EC228</f>
        <v>0.87099490260711399</v>
      </c>
      <c r="AA228" s="40">
        <f t="shared" si="170"/>
        <v>1.0432161562891666</v>
      </c>
      <c r="AB228" s="40"/>
      <c r="AC228" s="40" t="e">
        <f>EXP('d-beta'!Y229/1000)*'[3]methanogen M06-L TZVP smd redo'!EZ228</f>
        <v>#N/A</v>
      </c>
      <c r="AD228" s="40">
        <f>'[3]methanogen M06-L TZVP smd redo'!ET228</f>
        <v>1.5320100000000001</v>
      </c>
      <c r="AE228" s="40">
        <f>'[3]methanogen M06-L TZVP smd redo'!ER228</f>
        <v>1.0503400000000001</v>
      </c>
      <c r="AF228" s="40">
        <f>'[3]methanogen M06-L TZVP smd redo'!K228</f>
        <v>1.04261</v>
      </c>
      <c r="AG228" s="40">
        <f>'[3]methanogen M06-L TZVP smd redo'!J228</f>
        <v>1.99533</v>
      </c>
      <c r="AH228" s="40">
        <f>'[3]methanogen M06-L TZVP smd redo'!O228</f>
        <v>1.0400700000000001</v>
      </c>
      <c r="AI228" s="40">
        <f>'[3]methanogen M06-L TZVP smd redo'!N228</f>
        <v>1.9527600000000001</v>
      </c>
      <c r="AJ228" s="40">
        <f>'[3]methanogen M06-L TZVP smd redo'!S228</f>
        <v>1.04101</v>
      </c>
      <c r="AK228" s="40">
        <f>'[3]methanogen M06-L TZVP smd redo'!R228</f>
        <v>2.0269900000000001</v>
      </c>
      <c r="AL228" s="40">
        <f>'[3]methanogen M06-L TZVP smd redo'!Y228</f>
        <v>1.03606</v>
      </c>
      <c r="AM228" s="40">
        <f>'[3]methanogen M06-L TZVP smd redo'!W228</f>
        <v>2.03091</v>
      </c>
      <c r="AN228" s="40">
        <f>'[3]methanogen M06-L TZVP smd redo'!V228</f>
        <v>2.02413</v>
      </c>
      <c r="AO228" s="40">
        <f>'[3]methanogen M06-L TZVP smd redo'!AK228</f>
        <v>1.03481</v>
      </c>
      <c r="AP228" s="40">
        <f>PRODUCT('[3]methanogen M06-L TZVP smd redo'!AD228:AF228)^(1/3)</f>
        <v>2.0182310972517761</v>
      </c>
      <c r="AQ228" s="40">
        <f>'[3]methanogen M06-L TZVP smd redo'!BA228</f>
        <v>1.0306599999999999</v>
      </c>
      <c r="AR228" s="40">
        <f>PRODUCT('[3]methanogen M06-L TZVP smd redo'!AT228:AV228)^(1/3)</f>
        <v>2.0026713051159346</v>
      </c>
      <c r="AS228" s="41">
        <f>'[3]methanogen M06-L TZVP smd redo'!FO228</f>
        <v>1.03322</v>
      </c>
      <c r="AT228" s="40">
        <f>'[3]methanogen M06-L TZVP smd redo'!FK228</f>
        <v>2.0033799999999999</v>
      </c>
      <c r="AU228" s="40">
        <f>'[3]methanogen M06-L TZVP smd redo'!CD228</f>
        <v>1.9779599999999999</v>
      </c>
      <c r="AV228" s="40">
        <f>'[3]methanogen M06-L TZVP smd redo'!CG228</f>
        <v>1.6355999999999999</v>
      </c>
      <c r="AW228" s="40">
        <f>'[3]methanogen M06-L TZVP smd redo'!CK228</f>
        <v>1.0340800000000001</v>
      </c>
      <c r="AX228" s="40">
        <f>PRODUCT('[3]methanogen M06-L TZVP smd redo'!CN228:CP228)^(1/3)</f>
        <v>1.9926998503300655</v>
      </c>
      <c r="AY228" s="40">
        <f>'[3]methanogen M06-L TZVP smd redo'!DH228</f>
        <v>1.03424</v>
      </c>
      <c r="AZ228" s="40">
        <f>PRODUCT('[3]methanogen M06-L TZVP smd redo'!DJ228:DL228)^(1/3)</f>
        <v>1.9988658943420585</v>
      </c>
      <c r="BA228" s="40">
        <f>'[3]methanogen M06-L TZVP smd redo'!EI228</f>
        <v>1.03593</v>
      </c>
      <c r="BB228" s="40">
        <f>PRODUCT('[3]methanogen M06-L TZVP smd redo'!EJ228:EL228)^(1/3)</f>
        <v>2.0300116847684748</v>
      </c>
      <c r="BC228" s="40"/>
      <c r="BD228" s="44">
        <f>'[4]methanogen M06-L TZVP smd redo'!H228</f>
        <v>2.0819100000000001</v>
      </c>
      <c r="BE228" s="44">
        <f>'[4]methanogen M06-L TZVP smd redo'!M228</f>
        <v>2.0324300000000002</v>
      </c>
      <c r="BF228" s="44">
        <f>'[4]methanogen M06-L TZVP smd redo'!R228</f>
        <v>2.1121699999999999</v>
      </c>
      <c r="BG228" s="44">
        <f>'[4]methanogen M06-L TZVP smd redo'!Y228</f>
        <v>2.0987300000000002</v>
      </c>
      <c r="BH228" s="44">
        <f>'[4]methanogen M06-L TZVP smd redo'!Z228</f>
        <v>2.1058400000000002</v>
      </c>
      <c r="BI228" s="44">
        <f>PRODUCT('[4]methanogen M06-L TZVP smd redo'!AL228:AN228)^(1/3)</f>
        <v>2.0903059429840507</v>
      </c>
      <c r="BJ228" s="133">
        <f>PRODUCT('[4]methanogen M06-L TZVP smd redo'!BC228:BE228)^(1/3)</f>
        <v>2.065981092636537</v>
      </c>
      <c r="BK228" s="133">
        <f>'[4]methanogen M06-L TZVP smd redo'!ER228</f>
        <v>2.0718700000000001</v>
      </c>
      <c r="BL228" s="40">
        <f>PRODUCT('[4]methanogen M06-L TZVP smd redo'!DZ228:EB228)^(1/3)</f>
        <v>2.1047816633366523</v>
      </c>
      <c r="BM228" s="40">
        <f>PRODUCT('[4]methanogen M06-L TZVP smd redo'!CI228:CK228)^(1/3)</f>
        <v>2.0624613546805373</v>
      </c>
      <c r="BN228" s="40">
        <f>PRODUCT('[4]methanogen M06-L TZVP smd redo'!DD228:DF228)^(1/3)</f>
        <v>2.0691661390996927</v>
      </c>
      <c r="BO228" s="40"/>
      <c r="BP228" s="45" t="e">
        <f t="shared" si="171"/>
        <v>#N/A</v>
      </c>
      <c r="BQ228" s="45">
        <f t="shared" si="172"/>
        <v>1.0243452419025501</v>
      </c>
      <c r="BR228" s="45">
        <f t="shared" si="173"/>
        <v>0.96224735698357622</v>
      </c>
      <c r="BS228" s="45">
        <f t="shared" si="174"/>
        <v>1.0030059263761728</v>
      </c>
      <c r="BT228" s="45">
        <f t="shared" si="175"/>
        <v>1.0074314753149358</v>
      </c>
      <c r="BU228" s="45">
        <f t="shared" si="176"/>
        <v>1.0040300593529019</v>
      </c>
      <c r="BV228" s="45">
        <f t="shared" si="177"/>
        <v>1.0117739946576525</v>
      </c>
      <c r="BW228" s="45">
        <f t="shared" si="178"/>
        <v>0.99715768491099188</v>
      </c>
      <c r="BX228" s="45">
        <f t="shared" si="179"/>
        <v>0.98110578283056893</v>
      </c>
      <c r="BY228" s="45">
        <f t="shared" si="180"/>
        <v>0.75990610040357731</v>
      </c>
      <c r="BZ228" s="45">
        <f t="shared" si="181"/>
        <v>0.98037574091881929</v>
      </c>
      <c r="CA228" s="45">
        <f t="shared" si="182"/>
        <v>0.81363574741658495</v>
      </c>
      <c r="CB228" s="45">
        <f t="shared" si="183"/>
        <v>1.0187806998033071</v>
      </c>
      <c r="CC228" s="45">
        <f t="shared" si="184"/>
        <v>0.99675966840339236</v>
      </c>
      <c r="CD228" s="45">
        <f t="shared" si="185"/>
        <v>0.98988674172060209</v>
      </c>
      <c r="CE228" s="39"/>
      <c r="CF228" s="75" t="e">
        <f t="shared" si="202"/>
        <v>#N/A</v>
      </c>
      <c r="CG228" s="75">
        <f t="shared" si="203"/>
        <v>24.053620090385646</v>
      </c>
      <c r="CH228" s="75">
        <f t="shared" si="204"/>
        <v>-38.48373352657314</v>
      </c>
      <c r="CI228" s="75">
        <f t="shared" si="205"/>
        <v>3.0014176125646146</v>
      </c>
      <c r="CJ228" s="75">
        <f t="shared" si="206"/>
        <v>7.4039979498587707</v>
      </c>
      <c r="CK228" s="75">
        <f t="shared" si="207"/>
        <v>4.0219604158805478</v>
      </c>
      <c r="CL228" s="75">
        <f t="shared" si="208"/>
        <v>11.705220487332745</v>
      </c>
      <c r="CM228" s="75">
        <f t="shared" si="209"/>
        <v>-2.8463621370169543</v>
      </c>
      <c r="CN228" s="75">
        <f t="shared" si="210"/>
        <v>-19.074993598617709</v>
      </c>
      <c r="CO228" s="75">
        <f t="shared" si="211"/>
        <v>-274.56040543550597</v>
      </c>
      <c r="CP228" s="75">
        <f t="shared" si="212"/>
        <v>-19.819371699170766</v>
      </c>
      <c r="CQ228" s="75">
        <f t="shared" si="213"/>
        <v>-206.24249787698446</v>
      </c>
      <c r="CR228" s="75">
        <f t="shared" si="214"/>
        <v>18.60651989514453</v>
      </c>
      <c r="CS228" s="75">
        <f t="shared" si="215"/>
        <v>-3.2455928395577698</v>
      </c>
      <c r="CT228" s="75">
        <f t="shared" si="216"/>
        <v>-10.164744700366107</v>
      </c>
      <c r="CU228" s="130"/>
      <c r="CV228" s="45" t="e">
        <f t="shared" si="186"/>
        <v>#N/A</v>
      </c>
      <c r="CW228" s="45">
        <f t="shared" si="187"/>
        <v>1.0000487614297768</v>
      </c>
      <c r="CX228" s="45">
        <f t="shared" si="188"/>
        <v>0.99972785824500943</v>
      </c>
      <c r="CY228" s="45">
        <f t="shared" si="189"/>
        <v>1.0001671274719472</v>
      </c>
      <c r="CZ228" s="45">
        <f t="shared" si="190"/>
        <v>0.99993424274873033</v>
      </c>
      <c r="DA228" s="45">
        <f t="shared" si="191"/>
        <v>0.99989619829895549</v>
      </c>
      <c r="DB228" s="45">
        <f t="shared" si="192"/>
        <v>0.99994726921086508</v>
      </c>
      <c r="DC228" s="45">
        <f t="shared" si="193"/>
        <v>0.99998821577955466</v>
      </c>
      <c r="DD228" s="45">
        <f t="shared" si="194"/>
        <v>0.99923293029594085</v>
      </c>
      <c r="DE228" s="45">
        <f t="shared" si="195"/>
        <v>0.99923293029594062</v>
      </c>
      <c r="DF228" s="45">
        <f t="shared" si="196"/>
        <v>0.9991292082180363</v>
      </c>
      <c r="DG228" s="45">
        <f t="shared" si="197"/>
        <v>0.99906475000844641</v>
      </c>
      <c r="DH228" s="45">
        <f t="shared" si="198"/>
        <v>0.99994671390558831</v>
      </c>
      <c r="DI228" s="45">
        <f t="shared" si="199"/>
        <v>0.99999866104780621</v>
      </c>
      <c r="DJ228" s="45">
        <f t="shared" si="200"/>
        <v>1.0000276996421835</v>
      </c>
    </row>
    <row r="229" spans="1:114" x14ac:dyDescent="0.2">
      <c r="A229" s="43">
        <v>450</v>
      </c>
      <c r="B229" s="43">
        <f t="shared" si="169"/>
        <v>723.15</v>
      </c>
      <c r="C229" s="44">
        <f t="shared" si="201"/>
        <v>1.3828389684021296</v>
      </c>
      <c r="E229" s="40">
        <f>'[4]methanogen M06-L TZVP smd redo'!I229</f>
        <v>0.74755124447278831</v>
      </c>
      <c r="F229" s="40">
        <f>'[4]methanogen M06-L TZVP smd redo'!N229</f>
        <v>0.69622953497017193</v>
      </c>
      <c r="G229" s="40">
        <f>'[4]methanogen M06-L TZVP smd redo'!S229</f>
        <v>0.96314428440669175</v>
      </c>
      <c r="H229" s="40">
        <f>'[4]methanogen M06-L TZVP smd redo'!AB229</f>
        <v>0.76413954166554277</v>
      </c>
      <c r="I229" s="40">
        <f>'[4]methanogen M06-L TZVP smd redo'!AS229</f>
        <v>0.86104423387500795</v>
      </c>
      <c r="J229" s="40">
        <f>'[4]methanogen M06-L TZVP smd redo'!BJ229</f>
        <v>0.91695900875610192</v>
      </c>
      <c r="K229" s="40">
        <f>'[4]methanogen M06-L TZVP smd redo'!EV229</f>
        <v>0.9208217604252944</v>
      </c>
      <c r="L229" s="40">
        <f>'[4]methanogen M06-L TZVP smd redo'!CL229</f>
        <v>0.88073694750101517</v>
      </c>
      <c r="M229" s="40">
        <f>'[4]methanogen M06-L TZVP smd redo'!DG229</f>
        <v>0.89508404988847268</v>
      </c>
      <c r="N229" s="40">
        <f>'[4]methanogen M06-L TZVP smd redo'!EC229</f>
        <v>0.86982927854117875</v>
      </c>
      <c r="AA229" s="40">
        <f t="shared" si="170"/>
        <v>1.0365869965830576</v>
      </c>
      <c r="AB229" s="40"/>
      <c r="AC229" s="40" t="e">
        <f>EXP('d-beta'!Y230/1000)*'[3]methanogen M06-L TZVP smd redo'!EZ229</f>
        <v>#N/A</v>
      </c>
      <c r="AD229" s="40">
        <f>'[3]methanogen M06-L TZVP smd redo'!ET229</f>
        <v>1.5296099999999999</v>
      </c>
      <c r="AE229" s="40">
        <f>'[3]methanogen M06-L TZVP smd redo'!ER229</f>
        <v>1.0501</v>
      </c>
      <c r="AF229" s="40">
        <f>'[3]methanogen M06-L TZVP smd redo'!K229</f>
        <v>1.0424</v>
      </c>
      <c r="AG229" s="40">
        <f>'[3]methanogen M06-L TZVP smd redo'!J229</f>
        <v>1.98915</v>
      </c>
      <c r="AH229" s="40">
        <f>'[3]methanogen M06-L TZVP smd redo'!O229</f>
        <v>1.0398700000000001</v>
      </c>
      <c r="AI229" s="40">
        <f>'[3]methanogen M06-L TZVP smd redo'!N229</f>
        <v>1.9468399999999999</v>
      </c>
      <c r="AJ229" s="40">
        <f>'[3]methanogen M06-L TZVP smd redo'!S229</f>
        <v>1.04081</v>
      </c>
      <c r="AK229" s="40">
        <f>'[3]methanogen M06-L TZVP smd redo'!R229</f>
        <v>2.0206900000000001</v>
      </c>
      <c r="AL229" s="40">
        <f>'[3]methanogen M06-L TZVP smd redo'!Y229</f>
        <v>1.0358799999999999</v>
      </c>
      <c r="AM229" s="40">
        <f>'[3]methanogen M06-L TZVP smd redo'!W229</f>
        <v>2.0243899999999999</v>
      </c>
      <c r="AN229" s="40">
        <f>'[3]methanogen M06-L TZVP smd redo'!V229</f>
        <v>2.0176400000000001</v>
      </c>
      <c r="AO229" s="40">
        <f>'[3]methanogen M06-L TZVP smd redo'!AK229</f>
        <v>1.0346500000000001</v>
      </c>
      <c r="AP229" s="40">
        <f>PRODUCT('[3]methanogen M06-L TZVP smd redo'!AD229:AF229)^(1/3)</f>
        <v>2.011905660325791</v>
      </c>
      <c r="AQ229" s="40">
        <f>'[3]methanogen M06-L TZVP smd redo'!BA229</f>
        <v>1.0305200000000001</v>
      </c>
      <c r="AR229" s="40">
        <f>PRODUCT('[3]methanogen M06-L TZVP smd redo'!AT229:AV229)^(1/3)</f>
        <v>1.9965013385292343</v>
      </c>
      <c r="AS229" s="41">
        <f>'[3]methanogen M06-L TZVP smd redo'!FO229</f>
        <v>1.03308</v>
      </c>
      <c r="AT229" s="40">
        <f>'[3]methanogen M06-L TZVP smd redo'!FK229</f>
        <v>1.9972799999999999</v>
      </c>
      <c r="AU229" s="40">
        <f>'[3]methanogen M06-L TZVP smd redo'!CD229</f>
        <v>1.97187</v>
      </c>
      <c r="AV229" s="40">
        <f>'[3]methanogen M06-L TZVP smd redo'!CG229</f>
        <v>1.6319600000000001</v>
      </c>
      <c r="AW229" s="40">
        <f>'[3]methanogen M06-L TZVP smd redo'!CK229</f>
        <v>1.03393</v>
      </c>
      <c r="AX229" s="40">
        <f>PRODUCT('[3]methanogen M06-L TZVP smd redo'!CN229:CP229)^(1/3)</f>
        <v>1.9866138173303363</v>
      </c>
      <c r="AY229" s="40">
        <f>'[3]methanogen M06-L TZVP smd redo'!DH229</f>
        <v>1.0340800000000001</v>
      </c>
      <c r="AZ229" s="40">
        <f>PRODUCT('[3]methanogen M06-L TZVP smd redo'!DJ229:DL229)^(1/3)</f>
        <v>1.9927369814995513</v>
      </c>
      <c r="BA229" s="40">
        <f>'[3]methanogen M06-L TZVP smd redo'!EI229</f>
        <v>1.03576</v>
      </c>
      <c r="BB229" s="40">
        <f>PRODUCT('[3]methanogen M06-L TZVP smd redo'!EJ229:EL229)^(1/3)</f>
        <v>2.0235924270293295</v>
      </c>
      <c r="BC229" s="40"/>
      <c r="BD229" s="44">
        <f>'[4]methanogen M06-L TZVP smd redo'!H229</f>
        <v>2.07504</v>
      </c>
      <c r="BE229" s="44">
        <f>'[4]methanogen M06-L TZVP smd redo'!M229</f>
        <v>2.0258699999999998</v>
      </c>
      <c r="BF229" s="44">
        <f>'[4]methanogen M06-L TZVP smd redo'!R229</f>
        <v>2.1051799999999998</v>
      </c>
      <c r="BG229" s="44">
        <f>'[4]methanogen M06-L TZVP smd redo'!Y229</f>
        <v>2.0916299999999999</v>
      </c>
      <c r="BH229" s="44">
        <f>'[4]methanogen M06-L TZVP smd redo'!Z229</f>
        <v>2.0987</v>
      </c>
      <c r="BI229" s="44">
        <f>PRODUCT('[4]methanogen M06-L TZVP smd redo'!AL229:AN229)^(1/3)</f>
        <v>2.0834105567969625</v>
      </c>
      <c r="BJ229" s="133">
        <f>PRODUCT('[4]methanogen M06-L TZVP smd redo'!BC229:BE229)^(1/3)</f>
        <v>2.0593211425352975</v>
      </c>
      <c r="BK229" s="133">
        <f>'[4]methanogen M06-L TZVP smd redo'!ER229</f>
        <v>2.0652499999999998</v>
      </c>
      <c r="BL229" s="40">
        <f>PRODUCT('[4]methanogen M06-L TZVP smd redo'!DZ229:EB229)^(1/3)</f>
        <v>2.0977792161954483</v>
      </c>
      <c r="BM229" s="40">
        <f>PRODUCT('[4]methanogen M06-L TZVP smd redo'!CI229:CK229)^(1/3)</f>
        <v>2.0558286751262376</v>
      </c>
      <c r="BN229" s="40">
        <f>PRODUCT('[4]methanogen M06-L TZVP smd redo'!DD229:DF229)^(1/3)</f>
        <v>2.0624939122911705</v>
      </c>
      <c r="BO229" s="40"/>
      <c r="BP229" s="45" t="e">
        <f t="shared" si="171"/>
        <v>#N/A</v>
      </c>
      <c r="BQ229" s="45">
        <f t="shared" si="172"/>
        <v>1.0242710539175763</v>
      </c>
      <c r="BR229" s="45">
        <f t="shared" si="173"/>
        <v>0.9623262618873446</v>
      </c>
      <c r="BS229" s="45">
        <f t="shared" si="174"/>
        <v>1.0030876256730357</v>
      </c>
      <c r="BT229" s="45">
        <f t="shared" si="175"/>
        <v>1.0073386607133947</v>
      </c>
      <c r="BU229" s="45">
        <f t="shared" si="176"/>
        <v>1.003945186500194</v>
      </c>
      <c r="BV229" s="45">
        <f t="shared" si="177"/>
        <v>1.0116977453220375</v>
      </c>
      <c r="BW229" s="45">
        <f t="shared" si="178"/>
        <v>0.99712923013451049</v>
      </c>
      <c r="BX229" s="45">
        <f t="shared" si="179"/>
        <v>0.9812165701868879</v>
      </c>
      <c r="BY229" s="45">
        <f t="shared" si="180"/>
        <v>0.76114484115259384</v>
      </c>
      <c r="BZ229" s="45">
        <f t="shared" si="181"/>
        <v>0.98042159234343462</v>
      </c>
      <c r="CA229" s="45">
        <f t="shared" si="182"/>
        <v>0.81431662956058615</v>
      </c>
      <c r="CB229" s="45">
        <f t="shared" si="183"/>
        <v>1.018675122041822</v>
      </c>
      <c r="CC229" s="45">
        <f t="shared" si="184"/>
        <v>0.9967683603208658</v>
      </c>
      <c r="CD229" s="45">
        <f t="shared" si="185"/>
        <v>0.98996038277834719</v>
      </c>
      <c r="CE229" s="39"/>
      <c r="CF229" s="75" t="e">
        <f t="shared" si="202"/>
        <v>#N/A</v>
      </c>
      <c r="CG229" s="75">
        <f t="shared" si="203"/>
        <v>23.981192681546307</v>
      </c>
      <c r="CH229" s="75">
        <f t="shared" si="204"/>
        <v>-38.40173624360208</v>
      </c>
      <c r="CI229" s="75">
        <f t="shared" si="205"/>
        <v>3.0828687461117723</v>
      </c>
      <c r="CJ229" s="75">
        <f t="shared" si="206"/>
        <v>7.3118637654701626</v>
      </c>
      <c r="CK229" s="75">
        <f t="shared" si="207"/>
        <v>3.9374246598410378</v>
      </c>
      <c r="CL229" s="75">
        <f t="shared" si="208"/>
        <v>11.629855623920456</v>
      </c>
      <c r="CM229" s="75">
        <f t="shared" si="209"/>
        <v>-2.8748984286294097</v>
      </c>
      <c r="CN229" s="75">
        <f t="shared" si="210"/>
        <v>-18.962079065216681</v>
      </c>
      <c r="CO229" s="75">
        <f t="shared" si="211"/>
        <v>-272.93160920122375</v>
      </c>
      <c r="CP229" s="75">
        <f t="shared" si="212"/>
        <v>-19.772603556593378</v>
      </c>
      <c r="CQ229" s="75">
        <f t="shared" si="213"/>
        <v>-205.40600880846839</v>
      </c>
      <c r="CR229" s="75">
        <f t="shared" si="214"/>
        <v>18.502883035441723</v>
      </c>
      <c r="CS229" s="75">
        <f t="shared" si="215"/>
        <v>-3.23687270385037</v>
      </c>
      <c r="CT229" s="75">
        <f t="shared" si="216"/>
        <v>-10.090354049827676</v>
      </c>
      <c r="CU229" s="130"/>
      <c r="CV229" s="45" t="e">
        <f t="shared" si="186"/>
        <v>#N/A</v>
      </c>
      <c r="CW229" s="45">
        <f t="shared" si="187"/>
        <v>1.0000512860026729</v>
      </c>
      <c r="CX229" s="45">
        <f t="shared" si="188"/>
        <v>0.99973334208061448</v>
      </c>
      <c r="CY229" s="45">
        <f t="shared" si="189"/>
        <v>1.0001643164587772</v>
      </c>
      <c r="CZ229" s="45">
        <f t="shared" si="190"/>
        <v>0.99993770599065712</v>
      </c>
      <c r="DA229" s="45">
        <f t="shared" si="191"/>
        <v>0.99990317867523359</v>
      </c>
      <c r="DB229" s="45">
        <f t="shared" si="192"/>
        <v>0.9999441364497047</v>
      </c>
      <c r="DC229" s="45">
        <f t="shared" si="193"/>
        <v>0.99999614080196453</v>
      </c>
      <c r="DD229" s="45">
        <f t="shared" si="194"/>
        <v>0.99923644392172617</v>
      </c>
      <c r="DE229" s="45">
        <f t="shared" si="195"/>
        <v>0.99923644392172595</v>
      </c>
      <c r="DF229" s="45">
        <f t="shared" si="196"/>
        <v>0.99913969652547086</v>
      </c>
      <c r="DG229" s="45">
        <f t="shared" si="197"/>
        <v>0.99908002537223117</v>
      </c>
      <c r="DH229" s="45">
        <f t="shared" si="198"/>
        <v>0.99995291344622506</v>
      </c>
      <c r="DI229" s="45">
        <f t="shared" si="199"/>
        <v>0.99998566572799064</v>
      </c>
      <c r="DJ229" s="45">
        <f t="shared" si="200"/>
        <v>1.0000340105314416</v>
      </c>
    </row>
    <row r="230" spans="1:114" x14ac:dyDescent="0.2">
      <c r="A230" s="43">
        <v>452</v>
      </c>
      <c r="B230" s="43">
        <f t="shared" si="169"/>
        <v>725.15</v>
      </c>
      <c r="C230" s="44">
        <f t="shared" si="201"/>
        <v>1.3790250293042818</v>
      </c>
      <c r="E230" s="40">
        <f>'[4]methanogen M06-L TZVP smd redo'!I230</f>
        <v>0.74299080081496882</v>
      </c>
      <c r="F230" s="40">
        <f>'[4]methanogen M06-L TZVP smd redo'!N230</f>
        <v>0.69441932972291731</v>
      </c>
      <c r="G230" s="40">
        <f>'[4]methanogen M06-L TZVP smd redo'!S230</f>
        <v>0.95579965788927801</v>
      </c>
      <c r="H230" s="40">
        <f>'[4]methanogen M06-L TZVP smd redo'!AB230</f>
        <v>0.75842307554463417</v>
      </c>
      <c r="I230" s="40">
        <f>'[4]methanogen M06-L TZVP smd redo'!AS230</f>
        <v>0.85332498721713002</v>
      </c>
      <c r="J230" s="40">
        <f>'[4]methanogen M06-L TZVP smd redo'!BJ230</f>
        <v>0.91096831745351992</v>
      </c>
      <c r="K230" s="40">
        <f>'[4]methanogen M06-L TZVP smd redo'!EV230</f>
        <v>0.92317920487383631</v>
      </c>
      <c r="L230" s="40">
        <f>'[4]methanogen M06-L TZVP smd redo'!CL230</f>
        <v>0.87952063078189369</v>
      </c>
      <c r="M230" s="40">
        <f>'[4]methanogen M06-L TZVP smd redo'!DG230</f>
        <v>0.89058921901719046</v>
      </c>
      <c r="N230" s="40">
        <f>'[4]methanogen M06-L TZVP smd redo'!EC230</f>
        <v>0.86638569122499121</v>
      </c>
      <c r="AA230" s="40">
        <f t="shared" si="170"/>
        <v>1.0300107422740168</v>
      </c>
      <c r="AB230" s="40"/>
      <c r="AC230" s="40" t="e">
        <f>EXP('d-beta'!Y231/1000)*'[3]methanogen M06-L TZVP smd redo'!EZ230</f>
        <v>#N/A</v>
      </c>
      <c r="AD230" s="40">
        <f>'[3]methanogen M06-L TZVP smd redo'!ET230</f>
        <v>1.5272300000000001</v>
      </c>
      <c r="AE230" s="40">
        <f>'[3]methanogen M06-L TZVP smd redo'!ER230</f>
        <v>1.0498700000000001</v>
      </c>
      <c r="AF230" s="40">
        <f>'[3]methanogen M06-L TZVP smd redo'!K230</f>
        <v>1.0421899999999999</v>
      </c>
      <c r="AG230" s="40">
        <f>'[3]methanogen M06-L TZVP smd redo'!J230</f>
        <v>1.9830399999999999</v>
      </c>
      <c r="AH230" s="40">
        <f>'[3]methanogen M06-L TZVP smd redo'!O230</f>
        <v>1.0396700000000001</v>
      </c>
      <c r="AI230" s="40">
        <f>'[3]methanogen M06-L TZVP smd redo'!N230</f>
        <v>1.9409799999999999</v>
      </c>
      <c r="AJ230" s="40">
        <f>'[3]methanogen M06-L TZVP smd redo'!S230</f>
        <v>1.04061</v>
      </c>
      <c r="AK230" s="40">
        <f>'[3]methanogen M06-L TZVP smd redo'!R230</f>
        <v>2.01444</v>
      </c>
      <c r="AL230" s="40">
        <f>'[3]methanogen M06-L TZVP smd redo'!Y230</f>
        <v>1.0357000000000001</v>
      </c>
      <c r="AM230" s="40">
        <f>'[3]methanogen M06-L TZVP smd redo'!W230</f>
        <v>2.0179299999999998</v>
      </c>
      <c r="AN230" s="40">
        <f>'[3]methanogen M06-L TZVP smd redo'!V230</f>
        <v>2.0112100000000002</v>
      </c>
      <c r="AO230" s="40">
        <f>'[3]methanogen M06-L TZVP smd redo'!AK230</f>
        <v>1.0344899999999999</v>
      </c>
      <c r="AP230" s="40">
        <f>PRODUCT('[3]methanogen M06-L TZVP smd redo'!AD230:AF230)^(1/3)</f>
        <v>2.0056401518187732</v>
      </c>
      <c r="AQ230" s="40">
        <f>'[3]methanogen M06-L TZVP smd redo'!BA230</f>
        <v>1.0303800000000001</v>
      </c>
      <c r="AR230" s="40">
        <f>PRODUCT('[3]methanogen M06-L TZVP smd redo'!AT230:AV230)^(1/3)</f>
        <v>1.990394712352795</v>
      </c>
      <c r="AS230" s="41">
        <f>'[3]methanogen M06-L TZVP smd redo'!FO230</f>
        <v>1.0329299999999999</v>
      </c>
      <c r="AT230" s="40">
        <f>'[3]methanogen M06-L TZVP smd redo'!FK230</f>
        <v>1.9912300000000001</v>
      </c>
      <c r="AU230" s="40">
        <f>'[3]methanogen M06-L TZVP smd redo'!CD230</f>
        <v>1.96584</v>
      </c>
      <c r="AV230" s="40">
        <f>'[3]methanogen M06-L TZVP smd redo'!CG230</f>
        <v>1.62835</v>
      </c>
      <c r="AW230" s="40">
        <f>'[3]methanogen M06-L TZVP smd redo'!CK230</f>
        <v>1.0337700000000001</v>
      </c>
      <c r="AX230" s="40">
        <f>PRODUCT('[3]methanogen M06-L TZVP smd redo'!CN230:CP230)^(1/3)</f>
        <v>1.980577733421667</v>
      </c>
      <c r="AY230" s="40">
        <f>'[3]methanogen M06-L TZVP smd redo'!DH230</f>
        <v>1.03392</v>
      </c>
      <c r="AZ230" s="40">
        <f>PRODUCT('[3]methanogen M06-L TZVP smd redo'!DJ230:DL230)^(1/3)</f>
        <v>1.9866646310456504</v>
      </c>
      <c r="BA230" s="40">
        <f>'[3]methanogen M06-L TZVP smd redo'!EI230</f>
        <v>1.03559</v>
      </c>
      <c r="BB230" s="40">
        <f>PRODUCT('[3]methanogen M06-L TZVP smd redo'!EJ230:EL230)^(1/3)</f>
        <v>2.0172398778794101</v>
      </c>
      <c r="BC230" s="40"/>
      <c r="BD230" s="44">
        <f>'[4]methanogen M06-L TZVP smd redo'!H230</f>
        <v>2.0682399999999999</v>
      </c>
      <c r="BE230" s="44">
        <f>'[4]methanogen M06-L TZVP smd redo'!M230</f>
        <v>2.01938</v>
      </c>
      <c r="BF230" s="44">
        <f>'[4]methanogen M06-L TZVP smd redo'!R230</f>
        <v>2.0982500000000002</v>
      </c>
      <c r="BG230" s="44">
        <f>'[4]methanogen M06-L TZVP smd redo'!Y230</f>
        <v>2.0845899999999999</v>
      </c>
      <c r="BH230" s="44">
        <f>'[4]methanogen M06-L TZVP smd redo'!Z230</f>
        <v>2.0916299999999999</v>
      </c>
      <c r="BI230" s="44">
        <f>PRODUCT('[4]methanogen M06-L TZVP smd redo'!AL230:AN230)^(1/3)</f>
        <v>2.0765851718658506</v>
      </c>
      <c r="BJ230" s="133">
        <f>PRODUCT('[4]methanogen M06-L TZVP smd redo'!BC230:BE230)^(1/3)</f>
        <v>2.0527311748427972</v>
      </c>
      <c r="BK230" s="133">
        <f>'[4]methanogen M06-L TZVP smd redo'!ER230</f>
        <v>2.0587</v>
      </c>
      <c r="BL230" s="40">
        <f>PRODUCT('[4]methanogen M06-L TZVP smd redo'!DZ230:EB230)^(1/3)</f>
        <v>2.0908433538184918</v>
      </c>
      <c r="BM230" s="40">
        <f>PRODUCT('[4]methanogen M06-L TZVP smd redo'!CI230:CK230)^(1/3)</f>
        <v>2.0492626284113955</v>
      </c>
      <c r="BN230" s="40">
        <f>PRODUCT('[4]methanogen M06-L TZVP smd redo'!DD230:DF230)^(1/3)</f>
        <v>2.0558816121602379</v>
      </c>
      <c r="BO230" s="40"/>
      <c r="BP230" s="45" t="e">
        <f t="shared" si="171"/>
        <v>#N/A</v>
      </c>
      <c r="BQ230" s="45">
        <f t="shared" si="172"/>
        <v>1.0241955451673286</v>
      </c>
      <c r="BR230" s="45">
        <f t="shared" si="173"/>
        <v>0.96241153342070762</v>
      </c>
      <c r="BS230" s="45">
        <f t="shared" si="174"/>
        <v>1.0031649957210407</v>
      </c>
      <c r="BT230" s="45">
        <f t="shared" si="175"/>
        <v>1.0072449848616762</v>
      </c>
      <c r="BU230" s="45">
        <f t="shared" si="176"/>
        <v>1.0038548036664237</v>
      </c>
      <c r="BV230" s="45">
        <f t="shared" si="177"/>
        <v>1.0116206141921531</v>
      </c>
      <c r="BW230" s="45">
        <f t="shared" si="178"/>
        <v>0.99710068239315941</v>
      </c>
      <c r="BX230" s="45">
        <f t="shared" si="179"/>
        <v>0.98133098710058109</v>
      </c>
      <c r="BY230" s="45">
        <f t="shared" si="180"/>
        <v>0.76238052101372455</v>
      </c>
      <c r="BZ230" s="45">
        <f t="shared" si="181"/>
        <v>0.98046567777935045</v>
      </c>
      <c r="CA230" s="45">
        <f t="shared" si="182"/>
        <v>0.81498968912420466</v>
      </c>
      <c r="CB230" s="45">
        <f t="shared" si="183"/>
        <v>1.0185665709386487</v>
      </c>
      <c r="CC230" s="45">
        <f t="shared" si="184"/>
        <v>0.99678046454149305</v>
      </c>
      <c r="CD230" s="45">
        <f t="shared" si="185"/>
        <v>0.99002999733114239</v>
      </c>
      <c r="CE230" s="39"/>
      <c r="CF230" s="75" t="e">
        <f t="shared" si="202"/>
        <v>#N/A</v>
      </c>
      <c r="CG230" s="75">
        <f t="shared" si="203"/>
        <v>23.90747046384875</v>
      </c>
      <c r="CH230" s="75">
        <f t="shared" si="204"/>
        <v>-38.313130373621583</v>
      </c>
      <c r="CI230" s="75">
        <f t="shared" si="205"/>
        <v>3.1599976651903714</v>
      </c>
      <c r="CJ230" s="75">
        <f t="shared" si="206"/>
        <v>7.2188660366424156</v>
      </c>
      <c r="CK230" s="75">
        <f t="shared" si="207"/>
        <v>3.847392949238293</v>
      </c>
      <c r="CL230" s="75">
        <f t="shared" si="208"/>
        <v>11.553613415610469</v>
      </c>
      <c r="CM230" s="75">
        <f t="shared" si="209"/>
        <v>-2.9035287697688097</v>
      </c>
      <c r="CN230" s="75">
        <f t="shared" si="210"/>
        <v>-18.8454786665176</v>
      </c>
      <c r="CO230" s="75">
        <f t="shared" si="211"/>
        <v>-271.30947653081137</v>
      </c>
      <c r="CP230" s="75">
        <f t="shared" si="212"/>
        <v>-19.727638772951842</v>
      </c>
      <c r="CQ230" s="75">
        <f t="shared" si="213"/>
        <v>-204.57981720264769</v>
      </c>
      <c r="CR230" s="75">
        <f t="shared" si="214"/>
        <v>18.396316295078936</v>
      </c>
      <c r="CS230" s="75">
        <f t="shared" si="215"/>
        <v>-3.2247293136545103</v>
      </c>
      <c r="CT230" s="75">
        <f t="shared" si="216"/>
        <v>-10.020035978060044</v>
      </c>
      <c r="CU230" s="130"/>
      <c r="CV230" s="45" t="e">
        <f t="shared" si="186"/>
        <v>#N/A</v>
      </c>
      <c r="CW230" s="45">
        <f t="shared" si="187"/>
        <v>1.0000485377655295</v>
      </c>
      <c r="CX230" s="45">
        <f t="shared" si="188"/>
        <v>0.99973886926050537</v>
      </c>
      <c r="CY230" s="45">
        <f t="shared" si="189"/>
        <v>1.0001614500210525</v>
      </c>
      <c r="CZ230" s="45">
        <f t="shared" si="190"/>
        <v>0.99994094681411516</v>
      </c>
      <c r="DA230" s="45">
        <f t="shared" si="191"/>
        <v>0.9999051790014547</v>
      </c>
      <c r="DB230" s="45">
        <f t="shared" si="192"/>
        <v>0.99994240913321852</v>
      </c>
      <c r="DC230" s="45">
        <f t="shared" si="193"/>
        <v>0.99998780037501955</v>
      </c>
      <c r="DD230" s="45">
        <f t="shared" si="194"/>
        <v>0.99924215169409825</v>
      </c>
      <c r="DE230" s="45">
        <f t="shared" si="195"/>
        <v>0.99924215169409825</v>
      </c>
      <c r="DF230" s="45">
        <f t="shared" si="196"/>
        <v>0.99914740255548617</v>
      </c>
      <c r="DG230" s="45">
        <f t="shared" si="197"/>
        <v>0.99907767226890754</v>
      </c>
      <c r="DH230" s="45">
        <f t="shared" si="198"/>
        <v>0.9999554579501676</v>
      </c>
      <c r="DI230" s="45">
        <f t="shared" si="199"/>
        <v>0.99998894126055882</v>
      </c>
      <c r="DJ230" s="45">
        <f t="shared" si="200"/>
        <v>1.0000372324604112</v>
      </c>
    </row>
    <row r="231" spans="1:114" x14ac:dyDescent="0.2">
      <c r="A231" s="43">
        <v>454</v>
      </c>
      <c r="B231" s="43">
        <f t="shared" si="169"/>
        <v>727.15</v>
      </c>
      <c r="C231" s="44">
        <f t="shared" si="201"/>
        <v>1.3752320704118821</v>
      </c>
      <c r="E231" s="40">
        <f>'[4]methanogen M06-L TZVP smd redo'!I231</f>
        <v>0.73622071178247595</v>
      </c>
      <c r="F231" s="40">
        <f>'[4]methanogen M06-L TZVP smd redo'!N231</f>
        <v>0.69023261894485266</v>
      </c>
      <c r="G231" s="40">
        <f>'[4]methanogen M06-L TZVP smd redo'!S231</f>
        <v>0.95060797087609394</v>
      </c>
      <c r="H231" s="40">
        <f>'[4]methanogen M06-L TZVP smd redo'!AB231</f>
        <v>0.75047244320813888</v>
      </c>
      <c r="I231" s="40">
        <f>'[4]methanogen M06-L TZVP smd redo'!AS231</f>
        <v>0.84676196435107265</v>
      </c>
      <c r="J231" s="40">
        <f>'[4]methanogen M06-L TZVP smd redo'!BJ231</f>
        <v>0.90324666925822861</v>
      </c>
      <c r="K231" s="40">
        <f>'[4]methanogen M06-L TZVP smd redo'!EV231</f>
        <v>0.91398696705602411</v>
      </c>
      <c r="L231" s="40">
        <f>'[4]methanogen M06-L TZVP smd redo'!CL231</f>
        <v>0.87627749645369235</v>
      </c>
      <c r="M231" s="40">
        <f>'[4]methanogen M06-L TZVP smd redo'!DG231</f>
        <v>0.88404242254536136</v>
      </c>
      <c r="N231" s="40">
        <f>'[4]methanogen M06-L TZVP smd redo'!EC231</f>
        <v>0.8544190037715893</v>
      </c>
      <c r="AA231" s="40">
        <f t="shared" si="170"/>
        <v>1.0234868561499533</v>
      </c>
      <c r="AB231" s="40"/>
      <c r="AC231" s="40" t="e">
        <f>EXP('d-beta'!Y232/1000)*'[3]methanogen M06-L TZVP smd redo'!EZ231</f>
        <v>#N/A</v>
      </c>
      <c r="AD231" s="40">
        <f>'[3]methanogen M06-L TZVP smd redo'!ET231</f>
        <v>1.5248600000000001</v>
      </c>
      <c r="AE231" s="40">
        <f>'[3]methanogen M06-L TZVP smd redo'!ER231</f>
        <v>1.0496399999999999</v>
      </c>
      <c r="AF231" s="40">
        <f>'[3]methanogen M06-L TZVP smd redo'!K231</f>
        <v>1.04199</v>
      </c>
      <c r="AG231" s="40">
        <f>'[3]methanogen M06-L TZVP smd redo'!J231</f>
        <v>1.97698</v>
      </c>
      <c r="AH231" s="40">
        <f>'[3]methanogen M06-L TZVP smd redo'!O231</f>
        <v>1.0394699999999999</v>
      </c>
      <c r="AI231" s="40">
        <f>'[3]methanogen M06-L TZVP smd redo'!N231</f>
        <v>1.9351799999999999</v>
      </c>
      <c r="AJ231" s="40">
        <f>'[3]methanogen M06-L TZVP smd redo'!S231</f>
        <v>1.0404100000000001</v>
      </c>
      <c r="AK231" s="40">
        <f>'[3]methanogen M06-L TZVP smd redo'!R231</f>
        <v>2.0082599999999999</v>
      </c>
      <c r="AL231" s="40">
        <f>'[3]methanogen M06-L TZVP smd redo'!Y231</f>
        <v>1.0355300000000001</v>
      </c>
      <c r="AM231" s="40">
        <f>'[3]methanogen M06-L TZVP smd redo'!W231</f>
        <v>2.01153</v>
      </c>
      <c r="AN231" s="40">
        <f>'[3]methanogen M06-L TZVP smd redo'!V231</f>
        <v>2.0048400000000002</v>
      </c>
      <c r="AO231" s="40">
        <f>'[3]methanogen M06-L TZVP smd redo'!AK231</f>
        <v>1.03433</v>
      </c>
      <c r="AP231" s="40">
        <f>PRODUCT('[3]methanogen M06-L TZVP smd redo'!AD231:AF231)^(1/3)</f>
        <v>1.999434644316509</v>
      </c>
      <c r="AQ231" s="40">
        <f>'[3]methanogen M06-L TZVP smd redo'!BA231</f>
        <v>1.03024</v>
      </c>
      <c r="AR231" s="40">
        <f>PRODUCT('[3]methanogen M06-L TZVP smd redo'!AT231:AV231)^(1/3)</f>
        <v>1.9843447460167463</v>
      </c>
      <c r="AS231" s="41">
        <f>'[3]methanogen M06-L TZVP smd redo'!FO231</f>
        <v>1.0327900000000001</v>
      </c>
      <c r="AT231" s="40">
        <f>'[3]methanogen M06-L TZVP smd redo'!FK231</f>
        <v>1.9852399999999999</v>
      </c>
      <c r="AU231" s="40">
        <f>'[3]methanogen M06-L TZVP smd redo'!CD231</f>
        <v>1.95987</v>
      </c>
      <c r="AV231" s="40">
        <f>'[3]methanogen M06-L TZVP smd redo'!CG231</f>
        <v>1.6247799999999999</v>
      </c>
      <c r="AW231" s="40">
        <f>'[3]methanogen M06-L TZVP smd redo'!CK231</f>
        <v>1.0336099999999999</v>
      </c>
      <c r="AX231" s="40">
        <f>PRODUCT('[3]methanogen M06-L TZVP smd redo'!CN231:CP231)^(1/3)</f>
        <v>1.9746050155757793</v>
      </c>
      <c r="AY231" s="40">
        <f>'[3]methanogen M06-L TZVP smd redo'!DH231</f>
        <v>1.03376</v>
      </c>
      <c r="AZ231" s="40">
        <f>PRODUCT('[3]methanogen M06-L TZVP smd redo'!DJ231:DL231)^(1/3)</f>
        <v>1.9806556438458107</v>
      </c>
      <c r="BA231" s="40">
        <f>'[3]methanogen M06-L TZVP smd redo'!EI231</f>
        <v>1.0354300000000001</v>
      </c>
      <c r="BB231" s="40">
        <f>PRODUCT('[3]methanogen M06-L TZVP smd redo'!EJ231:EL231)^(1/3)</f>
        <v>2.0109439752220535</v>
      </c>
      <c r="BC231" s="40"/>
      <c r="BD231" s="44">
        <f>'[4]methanogen M06-L TZVP smd redo'!H231</f>
        <v>2.0615100000000002</v>
      </c>
      <c r="BE231" s="44">
        <f>'[4]methanogen M06-L TZVP smd redo'!M231</f>
        <v>2.01295</v>
      </c>
      <c r="BF231" s="44">
        <f>'[4]methanogen M06-L TZVP smd redo'!R231</f>
        <v>2.0914000000000001</v>
      </c>
      <c r="BG231" s="44">
        <f>'[4]methanogen M06-L TZVP smd redo'!Y231</f>
        <v>2.0776300000000001</v>
      </c>
      <c r="BH231" s="44">
        <f>'[4]methanogen M06-L TZVP smd redo'!Z231</f>
        <v>2.0846300000000002</v>
      </c>
      <c r="BI231" s="44">
        <f>PRODUCT('[4]methanogen M06-L TZVP smd redo'!AL231:AN231)^(1/3)</f>
        <v>2.0698264031048645</v>
      </c>
      <c r="BJ231" s="133">
        <f>PRODUCT('[4]methanogen M06-L TZVP smd redo'!BC231:BE231)^(1/3)</f>
        <v>2.0461978846669355</v>
      </c>
      <c r="BK231" s="133">
        <f>'[4]methanogen M06-L TZVP smd redo'!ER231</f>
        <v>2.0522100000000001</v>
      </c>
      <c r="BL231" s="40">
        <f>PRODUCT('[4]methanogen M06-L TZVP smd redo'!DZ231:EB231)^(1/3)</f>
        <v>2.0839707844394604</v>
      </c>
      <c r="BM231" s="40">
        <f>PRODUCT('[4]methanogen M06-L TZVP smd redo'!CI231:CK231)^(1/3)</f>
        <v>2.0427599475370024</v>
      </c>
      <c r="BN231" s="40">
        <f>PRODUCT('[4]methanogen M06-L TZVP smd redo'!DD231:DF231)^(1/3)</f>
        <v>2.0493326752024545</v>
      </c>
      <c r="BO231" s="40"/>
      <c r="BP231" s="45" t="e">
        <f t="shared" si="171"/>
        <v>#N/A</v>
      </c>
      <c r="BQ231" s="45">
        <f t="shared" si="172"/>
        <v>1.0241237984053255</v>
      </c>
      <c r="BR231" s="45">
        <f t="shared" si="173"/>
        <v>0.96248924165630667</v>
      </c>
      <c r="BS231" s="45">
        <f t="shared" si="174"/>
        <v>1.0032475787070128</v>
      </c>
      <c r="BT231" s="45">
        <f t="shared" si="175"/>
        <v>1.0071520958824998</v>
      </c>
      <c r="BU231" s="45">
        <f t="shared" si="176"/>
        <v>1.0037701697511587</v>
      </c>
      <c r="BV231" s="45">
        <f t="shared" si="177"/>
        <v>1.0115475236363931</v>
      </c>
      <c r="BW231" s="45">
        <f t="shared" si="178"/>
        <v>0.99707041904431581</v>
      </c>
      <c r="BX231" s="45">
        <f t="shared" si="179"/>
        <v>0.9814395954525108</v>
      </c>
      <c r="BY231" s="45">
        <f t="shared" si="180"/>
        <v>0.76360063755336616</v>
      </c>
      <c r="BZ231" s="45">
        <f t="shared" si="181"/>
        <v>0.98051903196114476</v>
      </c>
      <c r="CA231" s="45">
        <f t="shared" si="182"/>
        <v>0.81566377086165642</v>
      </c>
      <c r="CB231" s="45">
        <f t="shared" si="183"/>
        <v>1.0184600424306827</v>
      </c>
      <c r="CC231" s="45">
        <f t="shared" si="184"/>
        <v>0.99679274734405787</v>
      </c>
      <c r="CD231" s="45">
        <f t="shared" si="185"/>
        <v>0.99009881801117805</v>
      </c>
      <c r="CE231" s="39"/>
      <c r="CF231" s="75" t="e">
        <f t="shared" si="202"/>
        <v>#N/A</v>
      </c>
      <c r="CG231" s="75">
        <f t="shared" si="203"/>
        <v>23.837416190077889</v>
      </c>
      <c r="CH231" s="75">
        <f t="shared" si="204"/>
        <v>-38.232390382607605</v>
      </c>
      <c r="CI231" s="75">
        <f t="shared" si="205"/>
        <v>3.2423167126995862</v>
      </c>
      <c r="CJ231" s="75">
        <f t="shared" si="206"/>
        <v>7.1266409434567182</v>
      </c>
      <c r="CK231" s="75">
        <f t="shared" si="207"/>
        <v>3.7630804741140338</v>
      </c>
      <c r="CL231" s="75">
        <f t="shared" si="208"/>
        <v>11.481359850100846</v>
      </c>
      <c r="CM231" s="75">
        <f t="shared" si="209"/>
        <v>-2.9338805774187189</v>
      </c>
      <c r="CN231" s="75">
        <f t="shared" si="210"/>
        <v>-18.734810254217177</v>
      </c>
      <c r="CO231" s="75">
        <f t="shared" si="211"/>
        <v>-269.71035219982161</v>
      </c>
      <c r="CP231" s="75">
        <f t="shared" si="212"/>
        <v>-19.673223068900242</v>
      </c>
      <c r="CQ231" s="75">
        <f t="shared" si="213"/>
        <v>-203.75305444478471</v>
      </c>
      <c r="CR231" s="75">
        <f t="shared" si="214"/>
        <v>18.29172413377486</v>
      </c>
      <c r="CS231" s="75">
        <f t="shared" si="215"/>
        <v>-3.2124069143648848</v>
      </c>
      <c r="CT231" s="75">
        <f t="shared" si="216"/>
        <v>-9.9505246618970329</v>
      </c>
      <c r="CU231" s="130"/>
      <c r="CV231" s="45" t="e">
        <f t="shared" si="186"/>
        <v>#N/A</v>
      </c>
      <c r="CW231" s="45">
        <f t="shared" si="187"/>
        <v>1.0000459563722504</v>
      </c>
      <c r="CX231" s="45">
        <f t="shared" si="188"/>
        <v>0.9997398719278876</v>
      </c>
      <c r="CY231" s="45">
        <f t="shared" si="189"/>
        <v>1.0001677885192977</v>
      </c>
      <c r="CZ231" s="45">
        <f t="shared" si="190"/>
        <v>0.99993598037053266</v>
      </c>
      <c r="DA231" s="45">
        <f t="shared" si="191"/>
        <v>0.99990379194417933</v>
      </c>
      <c r="DB231" s="45">
        <f t="shared" si="192"/>
        <v>0.99994356626867265</v>
      </c>
      <c r="DC231" s="45">
        <f t="shared" si="193"/>
        <v>0.99998926950973066</v>
      </c>
      <c r="DD231" s="45">
        <f t="shared" si="194"/>
        <v>0.99925009034332402</v>
      </c>
      <c r="DE231" s="45">
        <f t="shared" si="195"/>
        <v>0.99925009034332402</v>
      </c>
      <c r="DF231" s="45">
        <f t="shared" si="196"/>
        <v>0.99915395443485344</v>
      </c>
      <c r="DG231" s="45">
        <f t="shared" si="197"/>
        <v>0.99908684764229794</v>
      </c>
      <c r="DH231" s="45">
        <f t="shared" si="198"/>
        <v>0.99995121639813911</v>
      </c>
      <c r="DI231" s="45">
        <f t="shared" si="199"/>
        <v>0.99999224193236913</v>
      </c>
      <c r="DJ231" s="45">
        <f t="shared" si="200"/>
        <v>1.000037248917228</v>
      </c>
    </row>
    <row r="232" spans="1:114" x14ac:dyDescent="0.2">
      <c r="A232" s="43">
        <v>456</v>
      </c>
      <c r="B232" s="43">
        <f t="shared" si="169"/>
        <v>729.15</v>
      </c>
      <c r="C232" s="44">
        <f t="shared" si="201"/>
        <v>1.3714599190838648</v>
      </c>
      <c r="E232" s="40">
        <f>'[4]methanogen M06-L TZVP smd redo'!I232</f>
        <v>0.73151026652751305</v>
      </c>
      <c r="F232" s="40">
        <f>'[4]methanogen M06-L TZVP smd redo'!N232</f>
        <v>0.67922270443232513</v>
      </c>
      <c r="G232" s="40">
        <f>'[4]methanogen M06-L TZVP smd redo'!S232</f>
        <v>0.94800677332074201</v>
      </c>
      <c r="H232" s="40">
        <f>'[4]methanogen M06-L TZVP smd redo'!AB232</f>
        <v>0.75003913311166848</v>
      </c>
      <c r="I232" s="40">
        <f>'[4]methanogen M06-L TZVP smd redo'!AS232</f>
        <v>0.84304481594954517</v>
      </c>
      <c r="J232" s="40">
        <f>'[4]methanogen M06-L TZVP smd redo'!BJ232</f>
        <v>0.90037075116700116</v>
      </c>
      <c r="K232" s="40">
        <f>'[4]methanogen M06-L TZVP smd redo'!EV232</f>
        <v>0.90798624036025899</v>
      </c>
      <c r="L232" s="40">
        <f>'[4]methanogen M06-L TZVP smd redo'!CL232</f>
        <v>0.86474907847988725</v>
      </c>
      <c r="M232" s="40">
        <f>'[4]methanogen M06-L TZVP smd redo'!DG232</f>
        <v>0.87583821424797037</v>
      </c>
      <c r="N232" s="40">
        <f>'[4]methanogen M06-L TZVP smd redo'!EC232</f>
        <v>0.84358909319282027</v>
      </c>
      <c r="AA232" s="40">
        <f t="shared" si="170"/>
        <v>1.0170148076384431</v>
      </c>
      <c r="AB232" s="40"/>
      <c r="AC232" s="40" t="e">
        <f>EXP('d-beta'!Y233/1000)*'[3]methanogen M06-L TZVP smd redo'!EZ232</f>
        <v>#N/A</v>
      </c>
      <c r="AD232" s="40">
        <f>'[3]methanogen M06-L TZVP smd redo'!ET232</f>
        <v>1.52251</v>
      </c>
      <c r="AE232" s="40">
        <f>'[3]methanogen M06-L TZVP smd redo'!ER232</f>
        <v>1.04941</v>
      </c>
      <c r="AF232" s="40">
        <f>'[3]methanogen M06-L TZVP smd redo'!K232</f>
        <v>1.0417799999999999</v>
      </c>
      <c r="AG232" s="40">
        <f>'[3]methanogen M06-L TZVP smd redo'!J232</f>
        <v>1.97099</v>
      </c>
      <c r="AH232" s="40">
        <f>'[3]methanogen M06-L TZVP smd redo'!O232</f>
        <v>1.03928</v>
      </c>
      <c r="AI232" s="40">
        <f>'[3]methanogen M06-L TZVP smd redo'!N232</f>
        <v>1.92943</v>
      </c>
      <c r="AJ232" s="40">
        <f>'[3]methanogen M06-L TZVP smd redo'!S232</f>
        <v>1.0402100000000001</v>
      </c>
      <c r="AK232" s="40">
        <f>'[3]methanogen M06-L TZVP smd redo'!R232</f>
        <v>2.0021300000000002</v>
      </c>
      <c r="AL232" s="40">
        <f>'[3]methanogen M06-L TZVP smd redo'!Y232</f>
        <v>1.03535</v>
      </c>
      <c r="AM232" s="40">
        <f>'[3]methanogen M06-L TZVP smd redo'!W232</f>
        <v>2.0051899999999998</v>
      </c>
      <c r="AN232" s="40">
        <f>'[3]methanogen M06-L TZVP smd redo'!V232</f>
        <v>1.9985299999999999</v>
      </c>
      <c r="AO232" s="40">
        <f>'[3]methanogen M06-L TZVP smd redo'!AK232</f>
        <v>1.03417</v>
      </c>
      <c r="AP232" s="40">
        <f>PRODUCT('[3]methanogen M06-L TZVP smd redo'!AD232:AF232)^(1/3)</f>
        <v>1.9932858247460088</v>
      </c>
      <c r="AQ232" s="40">
        <f>'[3]methanogen M06-L TZVP smd redo'!BA232</f>
        <v>1.0301</v>
      </c>
      <c r="AR232" s="40">
        <f>PRODUCT('[3]methanogen M06-L TZVP smd redo'!AT232:AV232)^(1/3)</f>
        <v>1.9783481168802031</v>
      </c>
      <c r="AS232" s="41">
        <f>'[3]methanogen M06-L TZVP smd redo'!FO232</f>
        <v>1.0326500000000001</v>
      </c>
      <c r="AT232" s="40">
        <f>'[3]methanogen M06-L TZVP smd redo'!FK232</f>
        <v>1.9793000000000001</v>
      </c>
      <c r="AU232" s="40">
        <f>'[3]methanogen M06-L TZVP smd redo'!CD232</f>
        <v>1.9539500000000001</v>
      </c>
      <c r="AV232" s="40">
        <f>'[3]methanogen M06-L TZVP smd redo'!CG232</f>
        <v>1.62124</v>
      </c>
      <c r="AW232" s="40">
        <f>'[3]methanogen M06-L TZVP smd redo'!CK232</f>
        <v>1.03346</v>
      </c>
      <c r="AX232" s="40">
        <f>PRODUCT('[3]methanogen M06-L TZVP smd redo'!CN232:CP232)^(1/3)</f>
        <v>1.9686856136745288</v>
      </c>
      <c r="AY232" s="40">
        <f>'[3]methanogen M06-L TZVP smd redo'!DH232</f>
        <v>1.0336099999999999</v>
      </c>
      <c r="AZ232" s="40">
        <f>PRODUCT('[3]methanogen M06-L TZVP smd redo'!DJ232:DL232)^(1/3)</f>
        <v>1.9746932911518056</v>
      </c>
      <c r="BA232" s="40">
        <f>'[3]methanogen M06-L TZVP smd redo'!EI232</f>
        <v>1.0352699999999999</v>
      </c>
      <c r="BB232" s="40">
        <f>PRODUCT('[3]methanogen M06-L TZVP smd redo'!EJ232:EL232)^(1/3)</f>
        <v>2.0047080729938194</v>
      </c>
      <c r="BC232" s="40"/>
      <c r="BD232" s="44">
        <f>'[4]methanogen M06-L TZVP smd redo'!H232</f>
        <v>2.05484</v>
      </c>
      <c r="BE232" s="44">
        <f>'[4]methanogen M06-L TZVP smd redo'!M232</f>
        <v>2.00658</v>
      </c>
      <c r="BF232" s="44">
        <f>'[4]methanogen M06-L TZVP smd redo'!R232</f>
        <v>2.0846100000000001</v>
      </c>
      <c r="BG232" s="44">
        <f>'[4]methanogen M06-L TZVP smd redo'!Y232</f>
        <v>2.0707300000000002</v>
      </c>
      <c r="BH232" s="44">
        <f>'[4]methanogen M06-L TZVP smd redo'!Z232</f>
        <v>2.0777100000000002</v>
      </c>
      <c r="BI232" s="44">
        <f>PRODUCT('[4]methanogen M06-L TZVP smd redo'!AL232:AN232)^(1/3)</f>
        <v>2.0631342509273782</v>
      </c>
      <c r="BJ232" s="133">
        <f>PRODUCT('[4]methanogen M06-L TZVP smd redo'!BC232:BE232)^(1/3)</f>
        <v>2.0397312575064426</v>
      </c>
      <c r="BK232" s="133">
        <f>'[4]methanogen M06-L TZVP smd redo'!ER232</f>
        <v>2.0457800000000002</v>
      </c>
      <c r="BL232" s="40">
        <f>PRODUCT('[4]methanogen M06-L TZVP smd redo'!DZ232:EB232)^(1/3)</f>
        <v>2.0771649234494776</v>
      </c>
      <c r="BM232" s="40">
        <f>PRODUCT('[4]methanogen M06-L TZVP smd redo'!CI232:CK232)^(1/3)</f>
        <v>2.0363172163204104</v>
      </c>
      <c r="BN232" s="40">
        <f>PRODUCT('[4]methanogen M06-L TZVP smd redo'!DD232:DF232)^(1/3)</f>
        <v>2.042850373406365</v>
      </c>
      <c r="BO232" s="40"/>
      <c r="BP232" s="45" t="e">
        <f t="shared" si="171"/>
        <v>#N/A</v>
      </c>
      <c r="BQ232" s="45">
        <f t="shared" si="172"/>
        <v>1.0240508726290505</v>
      </c>
      <c r="BR232" s="45">
        <f t="shared" si="173"/>
        <v>0.9625685379999136</v>
      </c>
      <c r="BS232" s="45">
        <f t="shared" si="174"/>
        <v>1.0033209639458827</v>
      </c>
      <c r="BT232" s="45">
        <f t="shared" si="175"/>
        <v>1.0070648572995529</v>
      </c>
      <c r="BU232" s="45">
        <f t="shared" si="176"/>
        <v>1.0036816552627186</v>
      </c>
      <c r="BV232" s="45">
        <f t="shared" si="177"/>
        <v>1.0114735670862571</v>
      </c>
      <c r="BW232" s="45">
        <f t="shared" si="178"/>
        <v>0.99704330744578717</v>
      </c>
      <c r="BX232" s="45">
        <f t="shared" si="179"/>
        <v>0.98154676346022907</v>
      </c>
      <c r="BY232" s="45">
        <f t="shared" si="180"/>
        <v>0.7648172997445345</v>
      </c>
      <c r="BZ232" s="45">
        <f t="shared" si="181"/>
        <v>0.98055767897346091</v>
      </c>
      <c r="CA232" s="45">
        <f t="shared" si="182"/>
        <v>0.81633378173606153</v>
      </c>
      <c r="CB232" s="45">
        <f t="shared" si="183"/>
        <v>1.0183522539085847</v>
      </c>
      <c r="CC232" s="45">
        <f t="shared" si="184"/>
        <v>0.99680194047934068</v>
      </c>
      <c r="CD232" s="45">
        <f t="shared" si="185"/>
        <v>0.99016841608252315</v>
      </c>
      <c r="CE232" s="39"/>
      <c r="CF232" s="75" t="e">
        <f t="shared" si="202"/>
        <v>#N/A</v>
      </c>
      <c r="CG232" s="75">
        <f t="shared" si="203"/>
        <v>23.766205685097827</v>
      </c>
      <c r="CH232" s="75">
        <f t="shared" si="204"/>
        <v>-38.150007043790687</v>
      </c>
      <c r="CI232" s="75">
        <f t="shared" si="205"/>
        <v>3.3154617235404329</v>
      </c>
      <c r="CJ232" s="75">
        <f t="shared" si="206"/>
        <v>7.0400181167908693</v>
      </c>
      <c r="CK232" s="75">
        <f t="shared" si="207"/>
        <v>3.6748945586219772</v>
      </c>
      <c r="CL232" s="75">
        <f t="shared" si="208"/>
        <v>11.408244892962651</v>
      </c>
      <c r="CM232" s="75">
        <f t="shared" si="209"/>
        <v>-2.961072204626491</v>
      </c>
      <c r="CN232" s="75">
        <f t="shared" si="210"/>
        <v>-18.6256215098959</v>
      </c>
      <c r="CO232" s="75">
        <f t="shared" si="211"/>
        <v>-268.11829754191507</v>
      </c>
      <c r="CP232" s="75">
        <f t="shared" si="212"/>
        <v>-19.633808993861095</v>
      </c>
      <c r="CQ232" s="75">
        <f t="shared" si="213"/>
        <v>-202.93196140946523</v>
      </c>
      <c r="CR232" s="75">
        <f t="shared" si="214"/>
        <v>18.185883725807699</v>
      </c>
      <c r="CS232" s="75">
        <f t="shared" si="215"/>
        <v>-3.2031842420343262</v>
      </c>
      <c r="CT232" s="75">
        <f t="shared" si="216"/>
        <v>-9.8802330667269409</v>
      </c>
      <c r="CU232" s="130"/>
      <c r="CV232" s="45" t="e">
        <f t="shared" si="186"/>
        <v>#N/A</v>
      </c>
      <c r="CW232" s="45">
        <f t="shared" si="187"/>
        <v>1.000052252071302</v>
      </c>
      <c r="CX232" s="45">
        <f t="shared" si="188"/>
        <v>0.99973147049889721</v>
      </c>
      <c r="CY232" s="45">
        <f t="shared" si="189"/>
        <v>1.0001595979266371</v>
      </c>
      <c r="CZ232" s="45">
        <f t="shared" si="190"/>
        <v>0.99994528435014074</v>
      </c>
      <c r="DA232" s="45">
        <f t="shared" si="191"/>
        <v>0.99990707265907508</v>
      </c>
      <c r="DB232" s="45">
        <f t="shared" si="192"/>
        <v>0.99994272563294728</v>
      </c>
      <c r="DC232" s="45">
        <f t="shared" si="193"/>
        <v>0.99999239141929352</v>
      </c>
      <c r="DD232" s="45">
        <f t="shared" si="194"/>
        <v>0.99925052300396455</v>
      </c>
      <c r="DE232" s="45">
        <f t="shared" si="195"/>
        <v>0.99925052300396455</v>
      </c>
      <c r="DF232" s="45">
        <f t="shared" si="196"/>
        <v>0.99915766530994421</v>
      </c>
      <c r="DG232" s="45">
        <f t="shared" si="197"/>
        <v>0.99909283745075217</v>
      </c>
      <c r="DH232" s="45">
        <f t="shared" si="198"/>
        <v>0.99994326942058032</v>
      </c>
      <c r="DI232" s="45">
        <f t="shared" si="199"/>
        <v>0.99998892056802169</v>
      </c>
      <c r="DJ232" s="45">
        <f t="shared" si="200"/>
        <v>1.0000327657752814</v>
      </c>
    </row>
    <row r="233" spans="1:114" x14ac:dyDescent="0.2">
      <c r="A233" s="43">
        <v>458</v>
      </c>
      <c r="B233" s="43">
        <f t="shared" si="169"/>
        <v>731.15</v>
      </c>
      <c r="C233" s="44">
        <f t="shared" si="201"/>
        <v>1.367708404568146</v>
      </c>
      <c r="E233" s="40">
        <f>'[4]methanogen M06-L TZVP smd redo'!I233</f>
        <v>0.72466890801003991</v>
      </c>
      <c r="F233" s="40">
        <f>'[4]methanogen M06-L TZVP smd redo'!N233</f>
        <v>0.68568971743676599</v>
      </c>
      <c r="G233" s="40">
        <f>'[4]methanogen M06-L TZVP smd redo'!S233</f>
        <v>0.93800692241274852</v>
      </c>
      <c r="H233" s="40">
        <f>'[4]methanogen M06-L TZVP smd redo'!AB233</f>
        <v>0.73761320077658787</v>
      </c>
      <c r="I233" s="40">
        <f>'[4]methanogen M06-L TZVP smd redo'!AS233</f>
        <v>0.83730544922167027</v>
      </c>
      <c r="J233" s="40">
        <f>'[4]methanogen M06-L TZVP smd redo'!BJ233</f>
        <v>0.89573554203692396</v>
      </c>
      <c r="K233" s="40">
        <f>'[4]methanogen M06-L TZVP smd redo'!EV233</f>
        <v>0.90014600890331309</v>
      </c>
      <c r="L233" s="40">
        <f>'[4]methanogen M06-L TZVP smd redo'!CL233</f>
        <v>0.86426631788993902</v>
      </c>
      <c r="M233" s="40">
        <f>'[4]methanogen M06-L TZVP smd redo'!DG233</f>
        <v>0.87368927377173833</v>
      </c>
      <c r="N233" s="40">
        <f>'[4]methanogen M06-L TZVP smd redo'!EC233</f>
        <v>0.84353350602772714</v>
      </c>
      <c r="AA233" s="40">
        <f t="shared" si="170"/>
        <v>1.0105940727104217</v>
      </c>
      <c r="AB233" s="40"/>
      <c r="AC233" s="40" t="e">
        <f>EXP('d-beta'!Y234/1000)*'[3]methanogen M06-L TZVP smd redo'!EZ233</f>
        <v>#N/A</v>
      </c>
      <c r="AD233" s="40">
        <f>'[3]methanogen M06-L TZVP smd redo'!ET233</f>
        <v>1.52017</v>
      </c>
      <c r="AE233" s="40">
        <f>'[3]methanogen M06-L TZVP smd redo'!ER233</f>
        <v>1.04918</v>
      </c>
      <c r="AF233" s="40">
        <f>'[3]methanogen M06-L TZVP smd redo'!K233</f>
        <v>1.04158</v>
      </c>
      <c r="AG233" s="40">
        <f>'[3]methanogen M06-L TZVP smd redo'!J233</f>
        <v>1.96505</v>
      </c>
      <c r="AH233" s="40">
        <f>'[3]methanogen M06-L TZVP smd redo'!O233</f>
        <v>1.03908</v>
      </c>
      <c r="AI233" s="40">
        <f>'[3]methanogen M06-L TZVP smd redo'!N233</f>
        <v>1.9237299999999999</v>
      </c>
      <c r="AJ233" s="40">
        <f>'[3]methanogen M06-L TZVP smd redo'!S233</f>
        <v>1.0400100000000001</v>
      </c>
      <c r="AK233" s="40">
        <f>'[3]methanogen M06-L TZVP smd redo'!R233</f>
        <v>1.99607</v>
      </c>
      <c r="AL233" s="40">
        <f>'[3]methanogen M06-L TZVP smd redo'!Y233</f>
        <v>1.03518</v>
      </c>
      <c r="AM233" s="40">
        <f>'[3]methanogen M06-L TZVP smd redo'!W233</f>
        <v>1.99892</v>
      </c>
      <c r="AN233" s="40">
        <f>'[3]methanogen M06-L TZVP smd redo'!V233</f>
        <v>1.9922899999999999</v>
      </c>
      <c r="AO233" s="40">
        <f>'[3]methanogen M06-L TZVP smd redo'!AK233</f>
        <v>1.0340100000000001</v>
      </c>
      <c r="AP233" s="40">
        <f>PRODUCT('[3]methanogen M06-L TZVP smd redo'!AD233:AF233)^(1/3)</f>
        <v>1.9872003188862963</v>
      </c>
      <c r="AQ233" s="40">
        <f>'[3]methanogen M06-L TZVP smd redo'!BA233</f>
        <v>1.02996</v>
      </c>
      <c r="AR233" s="40">
        <f>PRODUCT('[3]methanogen M06-L TZVP smd redo'!AT233:AV233)^(1/3)</f>
        <v>1.9724114910014936</v>
      </c>
      <c r="AS233" s="41">
        <f>'[3]methanogen M06-L TZVP smd redo'!FO233</f>
        <v>1.03251</v>
      </c>
      <c r="AT233" s="40">
        <f>'[3]methanogen M06-L TZVP smd redo'!FK233</f>
        <v>1.97342</v>
      </c>
      <c r="AU233" s="40">
        <f>'[3]methanogen M06-L TZVP smd redo'!CD233</f>
        <v>1.9480900000000001</v>
      </c>
      <c r="AV233" s="40">
        <f>'[3]methanogen M06-L TZVP smd redo'!CG233</f>
        <v>1.61772</v>
      </c>
      <c r="AW233" s="40">
        <f>'[3]methanogen M06-L TZVP smd redo'!CK233</f>
        <v>1.0333000000000001</v>
      </c>
      <c r="AX233" s="40">
        <f>PRODUCT('[3]methanogen M06-L TZVP smd redo'!CN233:CP233)^(1/3)</f>
        <v>1.9628261618314222</v>
      </c>
      <c r="AY233" s="40">
        <f>'[3]methanogen M06-L TZVP smd redo'!DH233</f>
        <v>1.03345</v>
      </c>
      <c r="AZ233" s="40">
        <f>PRODUCT('[3]methanogen M06-L TZVP smd redo'!DJ233:DL233)^(1/3)</f>
        <v>1.9687942505570006</v>
      </c>
      <c r="BA233" s="40">
        <f>'[3]methanogen M06-L TZVP smd redo'!EI233</f>
        <v>1.0350999999999999</v>
      </c>
      <c r="BB233" s="40">
        <f>PRODUCT('[3]methanogen M06-L TZVP smd redo'!EJ233:EL233)^(1/3)</f>
        <v>1.9985354640612205</v>
      </c>
      <c r="BC233" s="40"/>
      <c r="BD233" s="44">
        <f>'[4]methanogen M06-L TZVP smd redo'!H233</f>
        <v>2.0482399999999998</v>
      </c>
      <c r="BE233" s="44">
        <f>'[4]methanogen M06-L TZVP smd redo'!M233</f>
        <v>2.0002800000000001</v>
      </c>
      <c r="BF233" s="44">
        <f>'[4]methanogen M06-L TZVP smd redo'!R233</f>
        <v>2.0778799999999999</v>
      </c>
      <c r="BG233" s="44">
        <f>'[4]methanogen M06-L TZVP smd redo'!Y233</f>
        <v>2.0638999999999998</v>
      </c>
      <c r="BH233" s="44">
        <f>'[4]methanogen M06-L TZVP smd redo'!Z233</f>
        <v>2.0708500000000001</v>
      </c>
      <c r="BI233" s="44">
        <f>PRODUCT('[4]methanogen M06-L TZVP smd redo'!AL233:AN233)^(1/3)</f>
        <v>2.0565054844105486</v>
      </c>
      <c r="BJ233" s="133">
        <f>PRODUCT('[4]methanogen M06-L TZVP smd redo'!BC233:BE233)^(1/3)</f>
        <v>2.0333246304498278</v>
      </c>
      <c r="BK233" s="133">
        <f>'[4]methanogen M06-L TZVP smd redo'!ER233</f>
        <v>2.0394100000000002</v>
      </c>
      <c r="BL233" s="40">
        <f>PRODUCT('[4]methanogen M06-L TZVP smd redo'!DZ233:EB233)^(1/3)</f>
        <v>2.0704290631667943</v>
      </c>
      <c r="BM233" s="40">
        <f>PRODUCT('[4]methanogen M06-L TZVP smd redo'!CI233:CK233)^(1/3)</f>
        <v>2.0299411678311197</v>
      </c>
      <c r="BN233" s="40">
        <f>PRODUCT('[4]methanogen M06-L TZVP smd redo'!DD233:DF233)^(1/3)</f>
        <v>2.0364280704844222</v>
      </c>
      <c r="BO233" s="40"/>
      <c r="BP233" s="45" t="e">
        <f t="shared" si="171"/>
        <v>#N/A</v>
      </c>
      <c r="BQ233" s="45">
        <f t="shared" si="172"/>
        <v>1.0239766432699422</v>
      </c>
      <c r="BR233" s="45">
        <f t="shared" si="173"/>
        <v>0.962654243748436</v>
      </c>
      <c r="BS233" s="45">
        <f t="shared" si="174"/>
        <v>1.0033947412898085</v>
      </c>
      <c r="BT233" s="45">
        <f t="shared" si="175"/>
        <v>1.0069751895621921</v>
      </c>
      <c r="BU233" s="45">
        <f t="shared" si="176"/>
        <v>1.0035956702500946</v>
      </c>
      <c r="BV233" s="45">
        <f t="shared" si="177"/>
        <v>1.0114004687759044</v>
      </c>
      <c r="BW233" s="45">
        <f t="shared" si="178"/>
        <v>0.99701611272369339</v>
      </c>
      <c r="BX233" s="45">
        <f t="shared" si="179"/>
        <v>0.98165273554920329</v>
      </c>
      <c r="BY233" s="45">
        <f t="shared" si="180"/>
        <v>0.76602161039779071</v>
      </c>
      <c r="BZ233" s="45">
        <f t="shared" si="181"/>
        <v>0.98060706450195556</v>
      </c>
      <c r="CA233" s="45">
        <f t="shared" si="182"/>
        <v>0.8169945676445638</v>
      </c>
      <c r="CB233" s="45">
        <f t="shared" si="183"/>
        <v>1.0182481597681516</v>
      </c>
      <c r="CC233" s="45">
        <f t="shared" si="184"/>
        <v>0.99681456823969261</v>
      </c>
      <c r="CD233" s="45">
        <f t="shared" si="185"/>
        <v>0.99023712113664453</v>
      </c>
      <c r="CE233" s="39"/>
      <c r="CF233" s="75" t="e">
        <f t="shared" si="202"/>
        <v>#N/A</v>
      </c>
      <c r="CG233" s="75">
        <f t="shared" si="203"/>
        <v>23.693717050482782</v>
      </c>
      <c r="CH233" s="75">
        <f t="shared" si="204"/>
        <v>-38.060972414249079</v>
      </c>
      <c r="CI233" s="75">
        <f t="shared" si="205"/>
        <v>3.3889921631205238</v>
      </c>
      <c r="CJ233" s="75">
        <f t="shared" si="206"/>
        <v>6.9509754609015699</v>
      </c>
      <c r="CK233" s="75">
        <f t="shared" si="207"/>
        <v>3.5892212821058389</v>
      </c>
      <c r="CL233" s="75">
        <f t="shared" si="208"/>
        <v>11.335973155732706</v>
      </c>
      <c r="CM233" s="75">
        <f t="shared" si="209"/>
        <v>-2.9883479435742868</v>
      </c>
      <c r="CN233" s="75">
        <f t="shared" si="210"/>
        <v>-18.517662956391156</v>
      </c>
      <c r="CO233" s="75">
        <f t="shared" si="211"/>
        <v>-266.54489763193726</v>
      </c>
      <c r="CP233" s="75">
        <f t="shared" si="212"/>
        <v>-19.583445526264207</v>
      </c>
      <c r="CQ233" s="75">
        <f t="shared" si="213"/>
        <v>-202.12283329410059</v>
      </c>
      <c r="CR233" s="75">
        <f t="shared" si="214"/>
        <v>18.08366029520765</v>
      </c>
      <c r="CS233" s="75">
        <f t="shared" si="215"/>
        <v>-3.1905160480292332</v>
      </c>
      <c r="CT233" s="75">
        <f t="shared" si="216"/>
        <v>-9.8108482333100291</v>
      </c>
      <c r="CU233" s="130"/>
      <c r="CV233" s="45" t="e">
        <f t="shared" si="186"/>
        <v>#N/A</v>
      </c>
      <c r="CW233" s="45">
        <f t="shared" si="187"/>
        <v>1.0000389524812572</v>
      </c>
      <c r="CX233" s="45">
        <f t="shared" si="188"/>
        <v>0.99974791924851414</v>
      </c>
      <c r="CY233" s="45">
        <f t="shared" si="189"/>
        <v>1.000160788529058</v>
      </c>
      <c r="CZ233" s="45">
        <f t="shared" si="190"/>
        <v>0.99993983837008105</v>
      </c>
      <c r="DA233" s="45">
        <f t="shared" si="191"/>
        <v>0.99990039115458385</v>
      </c>
      <c r="DB233" s="45">
        <f t="shared" si="192"/>
        <v>0.99994162219825644</v>
      </c>
      <c r="DC233" s="45">
        <f t="shared" si="193"/>
        <v>0.99999559349962741</v>
      </c>
      <c r="DD233" s="45">
        <f t="shared" si="194"/>
        <v>0.99926293047143777</v>
      </c>
      <c r="DE233" s="45">
        <f t="shared" si="195"/>
        <v>0.99926293047143755</v>
      </c>
      <c r="DF233" s="45">
        <f t="shared" si="196"/>
        <v>0.99916339504466611</v>
      </c>
      <c r="DG233" s="45">
        <f t="shared" si="197"/>
        <v>0.99910066352523519</v>
      </c>
      <c r="DH233" s="45">
        <f t="shared" si="198"/>
        <v>0.99994784468136322</v>
      </c>
      <c r="DI233" s="45">
        <f t="shared" si="199"/>
        <v>0.999990585269667</v>
      </c>
      <c r="DJ233" s="45">
        <f t="shared" si="200"/>
        <v>1.000036353385662</v>
      </c>
    </row>
    <row r="234" spans="1:114" x14ac:dyDescent="0.2">
      <c r="A234" s="43">
        <v>460</v>
      </c>
      <c r="B234" s="43">
        <f t="shared" si="169"/>
        <v>733.15</v>
      </c>
      <c r="C234" s="44">
        <f t="shared" si="201"/>
        <v>1.3639773579758576</v>
      </c>
      <c r="E234" s="40">
        <f>'[4]methanogen M06-L TZVP smd redo'!I234</f>
        <v>0.72048698950810675</v>
      </c>
      <c r="F234" s="40">
        <f>'[4]methanogen M06-L TZVP smd redo'!N234</f>
        <v>0.67520969146284138</v>
      </c>
      <c r="G234" s="40">
        <f>'[4]methanogen M06-L TZVP smd redo'!S234</f>
        <v>0.93085332221920503</v>
      </c>
      <c r="H234" s="40">
        <f>'[4]methanogen M06-L TZVP smd redo'!AB234</f>
        <v>0.73293177109512442</v>
      </c>
      <c r="I234" s="40">
        <f>'[4]methanogen M06-L TZVP smd redo'!AS234</f>
        <v>0.83127028742957521</v>
      </c>
      <c r="J234" s="40">
        <f>'[4]methanogen M06-L TZVP smd redo'!BJ234</f>
        <v>0.88301683633495998</v>
      </c>
      <c r="K234" s="40">
        <f>'[4]methanogen M06-L TZVP smd redo'!EV234</f>
        <v>0.89046217958044238</v>
      </c>
      <c r="L234" s="40">
        <f>'[4]methanogen M06-L TZVP smd redo'!CL234</f>
        <v>0.8522421460441798</v>
      </c>
      <c r="M234" s="40">
        <f>'[4]methanogen M06-L TZVP smd redo'!DG234</f>
        <v>0.85999508021905591</v>
      </c>
      <c r="N234" s="40">
        <f>'[4]methanogen M06-L TZVP smd redo'!EC234</f>
        <v>0.83499754587212927</v>
      </c>
      <c r="AA234" s="40">
        <f t="shared" si="170"/>
        <v>1.0042241337854638</v>
      </c>
      <c r="AB234" s="40"/>
      <c r="AC234" s="40" t="e">
        <f>EXP('d-beta'!Y235/1000)*'[3]methanogen M06-L TZVP smd redo'!EZ234</f>
        <v>#N/A</v>
      </c>
      <c r="AD234" s="40">
        <f>'[3]methanogen M06-L TZVP smd redo'!ET234</f>
        <v>1.51786</v>
      </c>
      <c r="AE234" s="40">
        <f>'[3]methanogen M06-L TZVP smd redo'!ER234</f>
        <v>1.0489599999999999</v>
      </c>
      <c r="AF234" s="40">
        <f>'[3]methanogen M06-L TZVP smd redo'!K234</f>
        <v>1.04138</v>
      </c>
      <c r="AG234" s="40">
        <f>'[3]methanogen M06-L TZVP smd redo'!J234</f>
        <v>1.95916</v>
      </c>
      <c r="AH234" s="40">
        <f>'[3]methanogen M06-L TZVP smd redo'!O234</f>
        <v>1.0388900000000001</v>
      </c>
      <c r="AI234" s="40">
        <f>'[3]methanogen M06-L TZVP smd redo'!N234</f>
        <v>1.9180900000000001</v>
      </c>
      <c r="AJ234" s="40">
        <f>'[3]methanogen M06-L TZVP smd redo'!S234</f>
        <v>1.03982</v>
      </c>
      <c r="AK234" s="40">
        <f>'[3]methanogen M06-L TZVP smd redo'!R234</f>
        <v>1.9900500000000001</v>
      </c>
      <c r="AL234" s="40">
        <f>'[3]methanogen M06-L TZVP smd redo'!Y234</f>
        <v>1.03501</v>
      </c>
      <c r="AM234" s="40">
        <f>'[3]methanogen M06-L TZVP smd redo'!W234</f>
        <v>1.99271</v>
      </c>
      <c r="AN234" s="40">
        <f>'[3]methanogen M06-L TZVP smd redo'!V234</f>
        <v>1.9861</v>
      </c>
      <c r="AO234" s="40">
        <f>'[3]methanogen M06-L TZVP smd redo'!AK234</f>
        <v>1.0338499999999999</v>
      </c>
      <c r="AP234" s="40">
        <f>PRODUCT('[3]methanogen M06-L TZVP smd redo'!AD234:AF234)^(1/3)</f>
        <v>1.9811714294522165</v>
      </c>
      <c r="AQ234" s="40">
        <f>'[3]methanogen M06-L TZVP smd redo'!BA234</f>
        <v>1.02983</v>
      </c>
      <c r="AR234" s="40">
        <f>PRODUCT('[3]methanogen M06-L TZVP smd redo'!AT234:AV234)^(1/3)</f>
        <v>1.966528187908378</v>
      </c>
      <c r="AS234" s="41">
        <f>'[3]methanogen M06-L TZVP smd redo'!FO234</f>
        <v>1.03237</v>
      </c>
      <c r="AT234" s="40">
        <f>'[3]methanogen M06-L TZVP smd redo'!FK234</f>
        <v>1.9676</v>
      </c>
      <c r="AU234" s="40">
        <f>'[3]methanogen M06-L TZVP smd redo'!CD234</f>
        <v>1.94228</v>
      </c>
      <c r="AV234" s="40">
        <f>'[3]methanogen M06-L TZVP smd redo'!CG234</f>
        <v>1.6142399999999999</v>
      </c>
      <c r="AW234" s="40">
        <f>'[3]methanogen M06-L TZVP smd redo'!CK234</f>
        <v>1.03315</v>
      </c>
      <c r="AX234" s="40">
        <f>PRODUCT('[3]methanogen M06-L TZVP smd redo'!CN234:CP234)^(1/3)</f>
        <v>1.9570200754798801</v>
      </c>
      <c r="AY234" s="40">
        <f>'[3]methanogen M06-L TZVP smd redo'!DH234</f>
        <v>1.0333000000000001</v>
      </c>
      <c r="AZ234" s="40">
        <f>PRODUCT('[3]methanogen M06-L TZVP smd redo'!DJ234:DL234)^(1/3)</f>
        <v>1.9629485322576232</v>
      </c>
      <c r="BA234" s="40">
        <f>'[3]methanogen M06-L TZVP smd redo'!EI234</f>
        <v>1.03494</v>
      </c>
      <c r="BB234" s="40">
        <f>PRODUCT('[3]methanogen M06-L TZVP smd redo'!EJ234:EL234)^(1/3)</f>
        <v>1.9924195626591026</v>
      </c>
      <c r="BC234" s="40"/>
      <c r="BD234" s="44">
        <f>'[4]methanogen M06-L TZVP smd redo'!H234</f>
        <v>2.0417000000000001</v>
      </c>
      <c r="BE234" s="44">
        <f>'[4]methanogen M06-L TZVP smd redo'!M234</f>
        <v>1.99403</v>
      </c>
      <c r="BF234" s="44">
        <f>'[4]methanogen M06-L TZVP smd redo'!R234</f>
        <v>2.0712199999999998</v>
      </c>
      <c r="BG234" s="44">
        <f>'[4]methanogen M06-L TZVP smd redo'!Y234</f>
        <v>2.05714</v>
      </c>
      <c r="BH234" s="44">
        <f>'[4]methanogen M06-L TZVP smd redo'!Z234</f>
        <v>2.0640499999999999</v>
      </c>
      <c r="BI234" s="44">
        <f>PRODUCT('[4]methanogen M06-L TZVP smd redo'!AL234:AN234)^(1/3)</f>
        <v>2.0499367184735231</v>
      </c>
      <c r="BJ234" s="133">
        <f>PRODUCT('[4]methanogen M06-L TZVP smd redo'!BC234:BE234)^(1/3)</f>
        <v>2.0269780003765319</v>
      </c>
      <c r="BK234" s="133">
        <f>'[4]methanogen M06-L TZVP smd redo'!ER234</f>
        <v>2.0331000000000001</v>
      </c>
      <c r="BL234" s="40">
        <f>PRODUCT('[4]methanogen M06-L TZVP smd redo'!DZ234:EB234)^(1/3)</f>
        <v>2.0637564960942338</v>
      </c>
      <c r="BM234" s="40">
        <f>PRODUCT('[4]methanogen M06-L TZVP smd redo'!CI234:CK234)^(1/3)</f>
        <v>2.0236184353639013</v>
      </c>
      <c r="BN234" s="40">
        <f>PRODUCT('[4]methanogen M06-L TZVP smd redo'!DD234:DF234)^(1/3)</f>
        <v>2.0300590590607466</v>
      </c>
      <c r="BO234" s="40"/>
      <c r="BP234" s="45" t="e">
        <f t="shared" si="171"/>
        <v>#N/A</v>
      </c>
      <c r="BQ234" s="45">
        <f t="shared" si="172"/>
        <v>1.023906360486051</v>
      </c>
      <c r="BR234" s="45">
        <f t="shared" si="173"/>
        <v>0.96273210957792998</v>
      </c>
      <c r="BS234" s="45">
        <f t="shared" si="174"/>
        <v>1.0034737530583075</v>
      </c>
      <c r="BT234" s="45">
        <f t="shared" si="175"/>
        <v>1.00688474009919</v>
      </c>
      <c r="BU234" s="45">
        <f t="shared" si="176"/>
        <v>1.0035139043374182</v>
      </c>
      <c r="BV234" s="45">
        <f t="shared" si="177"/>
        <v>1.0113265748778362</v>
      </c>
      <c r="BW234" s="45">
        <f t="shared" si="178"/>
        <v>0.99698883496952029</v>
      </c>
      <c r="BX234" s="45">
        <f t="shared" si="179"/>
        <v>0.98176185850258113</v>
      </c>
      <c r="BY234" s="45">
        <f t="shared" si="180"/>
        <v>0.76723080840390057</v>
      </c>
      <c r="BZ234" s="45">
        <f t="shared" si="181"/>
        <v>0.98065428297559643</v>
      </c>
      <c r="CA234" s="45">
        <f t="shared" si="182"/>
        <v>0.81766404957945982</v>
      </c>
      <c r="CB234" s="45">
        <f t="shared" si="183"/>
        <v>1.0181444967389237</v>
      </c>
      <c r="CC234" s="45">
        <f t="shared" si="184"/>
        <v>0.99682737126878207</v>
      </c>
      <c r="CD234" s="45">
        <f t="shared" si="185"/>
        <v>0.99030328144588853</v>
      </c>
      <c r="CE234" s="39"/>
      <c r="CF234" s="75" t="e">
        <f t="shared" si="202"/>
        <v>#N/A</v>
      </c>
      <c r="CG234" s="75">
        <f t="shared" si="203"/>
        <v>23.625077598141122</v>
      </c>
      <c r="CH234" s="75">
        <f t="shared" si="204"/>
        <v>-37.980089084623401</v>
      </c>
      <c r="CI234" s="75">
        <f t="shared" si="205"/>
        <v>3.4677335143972483</v>
      </c>
      <c r="CJ234" s="75">
        <f t="shared" si="206"/>
        <v>6.8611484955494157</v>
      </c>
      <c r="CK234" s="75">
        <f t="shared" si="207"/>
        <v>3.50774500023575</v>
      </c>
      <c r="CL234" s="75">
        <f t="shared" si="208"/>
        <v>11.262909517875157</v>
      </c>
      <c r="CM234" s="75">
        <f t="shared" si="209"/>
        <v>-3.0157077093625944</v>
      </c>
      <c r="CN234" s="75">
        <f t="shared" si="210"/>
        <v>-18.40650665367161</v>
      </c>
      <c r="CO234" s="75">
        <f t="shared" si="211"/>
        <v>-264.96759927978621</v>
      </c>
      <c r="CP234" s="75">
        <f t="shared" si="212"/>
        <v>-19.535294397695118</v>
      </c>
      <c r="CQ234" s="75">
        <f t="shared" si="213"/>
        <v>-201.30372407426265</v>
      </c>
      <c r="CR234" s="75">
        <f t="shared" si="214"/>
        <v>17.981849842310734</v>
      </c>
      <c r="CS234" s="75">
        <f t="shared" si="215"/>
        <v>-3.1776721879198386</v>
      </c>
      <c r="CT234" s="75">
        <f t="shared" si="216"/>
        <v>-9.7440378726808401</v>
      </c>
      <c r="CU234" s="130"/>
      <c r="CV234" s="45" t="e">
        <f t="shared" si="186"/>
        <v>#N/A</v>
      </c>
      <c r="CW234" s="45">
        <f t="shared" si="187"/>
        <v>1.0000452467470033</v>
      </c>
      <c r="CX234" s="45">
        <f t="shared" si="188"/>
        <v>0.99974459411466077</v>
      </c>
      <c r="CY234" s="45">
        <f t="shared" si="189"/>
        <v>1.000166972020182</v>
      </c>
      <c r="CZ234" s="45">
        <f t="shared" si="190"/>
        <v>0.99993253956695005</v>
      </c>
      <c r="DA234" s="45">
        <f t="shared" si="191"/>
        <v>0.99990174316165581</v>
      </c>
      <c r="DB234" s="45">
        <f t="shared" si="192"/>
        <v>0.99994829910385674</v>
      </c>
      <c r="DC234" s="45">
        <f t="shared" si="193"/>
        <v>0.99999256128065261</v>
      </c>
      <c r="DD234" s="45">
        <f t="shared" si="194"/>
        <v>0.99926760502445144</v>
      </c>
      <c r="DE234" s="45">
        <f t="shared" si="195"/>
        <v>0.99926760502445144</v>
      </c>
      <c r="DF234" s="45">
        <f t="shared" si="196"/>
        <v>0.99916942014892185</v>
      </c>
      <c r="DG234" s="45">
        <f t="shared" si="197"/>
        <v>0.99911033003787308</v>
      </c>
      <c r="DH234" s="45">
        <f t="shared" si="198"/>
        <v>0.9999520230739708</v>
      </c>
      <c r="DI234" s="45">
        <f t="shared" si="199"/>
        <v>0.99999225372758116</v>
      </c>
      <c r="DJ234" s="45">
        <f t="shared" si="200"/>
        <v>1.0000287009345552</v>
      </c>
    </row>
    <row r="235" spans="1:114" x14ac:dyDescent="0.2">
      <c r="A235" s="43">
        <v>462</v>
      </c>
      <c r="B235" s="43">
        <f t="shared" si="169"/>
        <v>735.15</v>
      </c>
      <c r="C235" s="44">
        <f t="shared" si="201"/>
        <v>1.3602666122560023</v>
      </c>
      <c r="E235" s="40">
        <f>'[4]methanogen M06-L TZVP smd redo'!I235</f>
        <v>0.71367593402937857</v>
      </c>
      <c r="F235" s="40">
        <f>'[4]methanogen M06-L TZVP smd redo'!N235</f>
        <v>0.6726608361002917</v>
      </c>
      <c r="G235" s="40">
        <f>'[4]methanogen M06-L TZVP smd redo'!S235</f>
        <v>0.92594594543604636</v>
      </c>
      <c r="H235" s="40">
        <f>'[4]methanogen M06-L TZVP smd redo'!AB235</f>
        <v>0.72597560847342812</v>
      </c>
      <c r="I235" s="40">
        <f>'[4]methanogen M06-L TZVP smd redo'!AS235</f>
        <v>0.82815467323915648</v>
      </c>
      <c r="J235" s="40">
        <f>'[4]methanogen M06-L TZVP smd redo'!BJ235</f>
        <v>0.8816161417728452</v>
      </c>
      <c r="K235" s="40">
        <f>'[4]methanogen M06-L TZVP smd redo'!EV235</f>
        <v>0.8840327169030715</v>
      </c>
      <c r="L235" s="40">
        <f>'[4]methanogen M06-L TZVP smd redo'!CL235</f>
        <v>0.84504486568981463</v>
      </c>
      <c r="M235" s="40">
        <f>'[4]methanogen M06-L TZVP smd redo'!DG235</f>
        <v>0.86407442119851297</v>
      </c>
      <c r="N235" s="40">
        <f>'[4]methanogen M06-L TZVP smd redo'!EC235</f>
        <v>0.83105589878051944</v>
      </c>
      <c r="AA235" s="40">
        <f t="shared" si="170"/>
        <v>0.99790447963863227</v>
      </c>
      <c r="AB235" s="40"/>
      <c r="AC235" s="40" t="e">
        <f>EXP('d-beta'!Y236/1000)*'[3]methanogen M06-L TZVP smd redo'!EZ235</f>
        <v>#N/A</v>
      </c>
      <c r="AD235" s="40">
        <f>'[3]methanogen M06-L TZVP smd redo'!ET235</f>
        <v>1.51556</v>
      </c>
      <c r="AE235" s="40">
        <f>'[3]methanogen M06-L TZVP smd redo'!ER235</f>
        <v>1.0487299999999999</v>
      </c>
      <c r="AF235" s="40">
        <f>'[3]methanogen M06-L TZVP smd redo'!K235</f>
        <v>1.04118</v>
      </c>
      <c r="AG235" s="40">
        <f>'[3]methanogen M06-L TZVP smd redo'!J235</f>
        <v>1.9533400000000001</v>
      </c>
      <c r="AH235" s="40">
        <f>'[3]methanogen M06-L TZVP smd redo'!O235</f>
        <v>1.0387</v>
      </c>
      <c r="AI235" s="40">
        <f>'[3]methanogen M06-L TZVP smd redo'!N235</f>
        <v>1.9125000000000001</v>
      </c>
      <c r="AJ235" s="40">
        <f>'[3]methanogen M06-L TZVP smd redo'!S235</f>
        <v>1.03962</v>
      </c>
      <c r="AK235" s="40">
        <f>'[3]methanogen M06-L TZVP smd redo'!R235</f>
        <v>1.9841</v>
      </c>
      <c r="AL235" s="40">
        <f>'[3]methanogen M06-L TZVP smd redo'!Y235</f>
        <v>1.03484</v>
      </c>
      <c r="AM235" s="40">
        <f>'[3]methanogen M06-L TZVP smd redo'!W235</f>
        <v>1.98655</v>
      </c>
      <c r="AN235" s="40">
        <f>'[3]methanogen M06-L TZVP smd redo'!V235</f>
        <v>1.9799800000000001</v>
      </c>
      <c r="AO235" s="40">
        <f>'[3]methanogen M06-L TZVP smd redo'!AK235</f>
        <v>1.03369</v>
      </c>
      <c r="AP235" s="40">
        <f>PRODUCT('[3]methanogen M06-L TZVP smd redo'!AD235:AF235)^(1/3)</f>
        <v>1.975199227772084</v>
      </c>
      <c r="AQ235" s="40">
        <f>'[3]methanogen M06-L TZVP smd redo'!BA235</f>
        <v>1.02969</v>
      </c>
      <c r="AR235" s="40">
        <f>PRODUCT('[3]methanogen M06-L TZVP smd redo'!AT235:AV235)^(1/3)</f>
        <v>1.9607015590952717</v>
      </c>
      <c r="AS235" s="41">
        <f>'[3]methanogen M06-L TZVP smd redo'!FO235</f>
        <v>1.03223</v>
      </c>
      <c r="AT235" s="40">
        <f>'[3]methanogen M06-L TZVP smd redo'!FK235</f>
        <v>1.96183</v>
      </c>
      <c r="AU235" s="40">
        <f>'[3]methanogen M06-L TZVP smd redo'!CD235</f>
        <v>1.9365300000000001</v>
      </c>
      <c r="AV235" s="40">
        <f>'[3]methanogen M06-L TZVP smd redo'!CG235</f>
        <v>1.6107899999999999</v>
      </c>
      <c r="AW235" s="40">
        <f>'[3]methanogen M06-L TZVP smd redo'!CK235</f>
        <v>1.0329999999999999</v>
      </c>
      <c r="AX235" s="40">
        <f>PRODUCT('[3]methanogen M06-L TZVP smd redo'!CN235:CP235)^(1/3)</f>
        <v>1.9512639882168841</v>
      </c>
      <c r="AY235" s="40">
        <f>'[3]methanogen M06-L TZVP smd redo'!DH235</f>
        <v>1.0331399999999999</v>
      </c>
      <c r="AZ235" s="40">
        <f>PRODUCT('[3]methanogen M06-L TZVP smd redo'!DJ235:DL235)^(1/3)</f>
        <v>1.9571528326058627</v>
      </c>
      <c r="BA235" s="40">
        <f>'[3]methanogen M06-L TZVP smd redo'!EI235</f>
        <v>1.03478</v>
      </c>
      <c r="BB235" s="40">
        <f>PRODUCT('[3]methanogen M06-L TZVP smd redo'!EJ235:EL235)^(1/3)</f>
        <v>1.986356954338905</v>
      </c>
      <c r="BC235" s="40"/>
      <c r="BD235" s="44">
        <f>'[4]methanogen M06-L TZVP smd redo'!H235</f>
        <v>2.0352299999999999</v>
      </c>
      <c r="BE235" s="44">
        <f>'[4]methanogen M06-L TZVP smd redo'!M235</f>
        <v>1.9878499999999999</v>
      </c>
      <c r="BF235" s="44">
        <f>'[4]methanogen M06-L TZVP smd redo'!R235</f>
        <v>2.0646200000000001</v>
      </c>
      <c r="BG235" s="44">
        <f>'[4]methanogen M06-L TZVP smd redo'!Y235</f>
        <v>2.0504500000000001</v>
      </c>
      <c r="BH235" s="44">
        <f>'[4]methanogen M06-L TZVP smd redo'!Z235</f>
        <v>2.0573299999999999</v>
      </c>
      <c r="BI235" s="44">
        <f>PRODUCT('[4]methanogen M06-L TZVP smd redo'!AL235:AN235)^(1/3)</f>
        <v>2.0434345693339533</v>
      </c>
      <c r="BJ235" s="133">
        <f>PRODUCT('[4]methanogen M06-L TZVP smd redo'!BC235:BE235)^(1/3)</f>
        <v>2.0206946962511143</v>
      </c>
      <c r="BK235" s="133">
        <f>'[4]methanogen M06-L TZVP smd redo'!ER235</f>
        <v>2.02685</v>
      </c>
      <c r="BL235" s="40">
        <f>PRODUCT('[4]methanogen M06-L TZVP smd redo'!DZ235:EB235)^(1/3)</f>
        <v>2.0571506367828327</v>
      </c>
      <c r="BM235" s="40">
        <f>PRODUCT('[4]methanogen M06-L TZVP smd redo'!CI235:CK235)^(1/3)</f>
        <v>2.0173590193281794</v>
      </c>
      <c r="BN235" s="40">
        <f>PRODUCT('[4]methanogen M06-L TZVP smd redo'!DD235:DF235)^(1/3)</f>
        <v>2.023760047085184</v>
      </c>
      <c r="BO235" s="40"/>
      <c r="BP235" s="45" t="e">
        <f t="shared" si="171"/>
        <v>#N/A</v>
      </c>
      <c r="BQ235" s="45">
        <f t="shared" si="172"/>
        <v>1.0238347963880574</v>
      </c>
      <c r="BR235" s="45">
        <f t="shared" si="173"/>
        <v>0.96281640204977181</v>
      </c>
      <c r="BS235" s="45">
        <f t="shared" si="174"/>
        <v>1.0035434276465127</v>
      </c>
      <c r="BT235" s="45">
        <f t="shared" si="175"/>
        <v>1.0068000369938812</v>
      </c>
      <c r="BU235" s="45">
        <f t="shared" si="176"/>
        <v>1.0034331564960914</v>
      </c>
      <c r="BV235" s="45">
        <f t="shared" si="177"/>
        <v>1.0112534927344676</v>
      </c>
      <c r="BW235" s="45">
        <f t="shared" si="178"/>
        <v>0.99696311826287798</v>
      </c>
      <c r="BX235" s="45">
        <f t="shared" si="179"/>
        <v>0.9818602348752713</v>
      </c>
      <c r="BY235" s="45">
        <f t="shared" si="180"/>
        <v>0.76841985281279712</v>
      </c>
      <c r="BZ235" s="45">
        <f t="shared" si="181"/>
        <v>0.98070118577527676</v>
      </c>
      <c r="CA235" s="45">
        <f t="shared" si="182"/>
        <v>0.81832121523546386</v>
      </c>
      <c r="CB235" s="45">
        <f t="shared" si="183"/>
        <v>1.0180412907498362</v>
      </c>
      <c r="CC235" s="45">
        <f t="shared" si="184"/>
        <v>0.99683706190058252</v>
      </c>
      <c r="CD235" s="45">
        <f t="shared" si="185"/>
        <v>0.9903718364443731</v>
      </c>
      <c r="CE235" s="39"/>
      <c r="CF235" s="75" t="e">
        <f t="shared" si="202"/>
        <v>#N/A</v>
      </c>
      <c r="CG235" s="75">
        <f t="shared" si="203"/>
        <v>23.555181949677465</v>
      </c>
      <c r="CH235" s="75">
        <f t="shared" si="204"/>
        <v>-37.892537437509176</v>
      </c>
      <c r="CI235" s="75">
        <f t="shared" si="205"/>
        <v>3.5371644977520522</v>
      </c>
      <c r="CJ235" s="75">
        <f t="shared" si="206"/>
        <v>6.777021023044937</v>
      </c>
      <c r="CK235" s="75">
        <f t="shared" si="207"/>
        <v>3.4272766680648372</v>
      </c>
      <c r="CL235" s="75">
        <f t="shared" si="208"/>
        <v>11.190643262936113</v>
      </c>
      <c r="CM235" s="75">
        <f t="shared" si="209"/>
        <v>-3.0415024198139129</v>
      </c>
      <c r="CN235" s="75">
        <f t="shared" si="210"/>
        <v>-18.306307768046683</v>
      </c>
      <c r="CO235" s="75">
        <f t="shared" si="211"/>
        <v>-263.41901186137244</v>
      </c>
      <c r="CP235" s="75">
        <f t="shared" si="212"/>
        <v>-19.487467473471995</v>
      </c>
      <c r="CQ235" s="75">
        <f t="shared" si="213"/>
        <v>-200.50033579750485</v>
      </c>
      <c r="CR235" s="75">
        <f t="shared" si="214"/>
        <v>17.880477963762072</v>
      </c>
      <c r="CS235" s="75">
        <f t="shared" si="215"/>
        <v>-3.1679507607435275</v>
      </c>
      <c r="CT235" s="75">
        <f t="shared" si="216"/>
        <v>-9.6748140026046912</v>
      </c>
      <c r="CU235" s="130"/>
      <c r="CV235" s="45" t="e">
        <f t="shared" si="186"/>
        <v>#N/A</v>
      </c>
      <c r="CW235" s="45">
        <f t="shared" si="187"/>
        <v>1.0000409875272247</v>
      </c>
      <c r="CX235" s="45">
        <f t="shared" si="188"/>
        <v>0.99974694920202478</v>
      </c>
      <c r="CY235" s="45">
        <f t="shared" si="189"/>
        <v>1.0001627964084352</v>
      </c>
      <c r="CZ235" s="45">
        <f t="shared" si="190"/>
        <v>0.99993492453852761</v>
      </c>
      <c r="DA235" s="45">
        <f t="shared" si="191"/>
        <v>0.99989790548528368</v>
      </c>
      <c r="DB235" s="45">
        <f t="shared" si="192"/>
        <v>0.99994658562244387</v>
      </c>
      <c r="DC235" s="45">
        <f t="shared" si="193"/>
        <v>0.99999758555931439</v>
      </c>
      <c r="DD235" s="45">
        <f t="shared" si="194"/>
        <v>0.99927455104976959</v>
      </c>
      <c r="DE235" s="45">
        <f t="shared" si="195"/>
        <v>0.99927455104976959</v>
      </c>
      <c r="DF235" s="45">
        <f t="shared" si="196"/>
        <v>0.9991725305994118</v>
      </c>
      <c r="DG235" s="45">
        <f t="shared" si="197"/>
        <v>0.99911674810666784</v>
      </c>
      <c r="DH235" s="45">
        <f t="shared" si="198"/>
        <v>0.99994948429247088</v>
      </c>
      <c r="DI235" s="45">
        <f t="shared" si="199"/>
        <v>0.99998098687324788</v>
      </c>
      <c r="DJ235" s="45">
        <f t="shared" si="200"/>
        <v>1.0000358900254671</v>
      </c>
    </row>
    <row r="236" spans="1:114" x14ac:dyDescent="0.2">
      <c r="A236" s="43">
        <v>464</v>
      </c>
      <c r="B236" s="43">
        <f t="shared" si="169"/>
        <v>737.15</v>
      </c>
      <c r="C236" s="44">
        <f t="shared" si="201"/>
        <v>1.3565760021705215</v>
      </c>
      <c r="E236" s="40">
        <f>'[4]methanogen M06-L TZVP smd redo'!I236</f>
        <v>0.70978187699921591</v>
      </c>
      <c r="F236" s="40">
        <f>'[4]methanogen M06-L TZVP smd redo'!N236</f>
        <v>0.66278549063025771</v>
      </c>
      <c r="G236" s="40">
        <f>'[4]methanogen M06-L TZVP smd redo'!S236</f>
        <v>0.91896391816037593</v>
      </c>
      <c r="H236" s="40">
        <f>'[4]methanogen M06-L TZVP smd redo'!AB236</f>
        <v>0.72198378241883354</v>
      </c>
      <c r="I236" s="40">
        <f>'[4]methanogen M06-L TZVP smd redo'!AS236</f>
        <v>0.81840391433996018</v>
      </c>
      <c r="J236" s="40">
        <f>'[4]methanogen M06-L TZVP smd redo'!BJ236</f>
        <v>0.87219021929607621</v>
      </c>
      <c r="K236" s="40">
        <f>'[4]methanogen M06-L TZVP smd redo'!EV236</f>
        <v>0.88089867504614894</v>
      </c>
      <c r="L236" s="40">
        <f>'[4]methanogen M06-L TZVP smd redo'!CL236</f>
        <v>0.83766767724879898</v>
      </c>
      <c r="M236" s="40">
        <f>'[4]methanogen M06-L TZVP smd redo'!DG236</f>
        <v>0.85659694148798593</v>
      </c>
      <c r="N236" s="40">
        <f>'[4]methanogen M06-L TZVP smd redo'!EC236</f>
        <v>0.82340839452177406</v>
      </c>
      <c r="AA236" s="40">
        <f t="shared" si="170"/>
        <v>0.99163460530885639</v>
      </c>
      <c r="AB236" s="40"/>
      <c r="AC236" s="40" t="e">
        <f>EXP('d-beta'!Y237/1000)*'[3]methanogen M06-L TZVP smd redo'!EZ236</f>
        <v>#N/A</v>
      </c>
      <c r="AD236" s="40">
        <f>'[3]methanogen M06-L TZVP smd redo'!ET236</f>
        <v>1.5132699999999999</v>
      </c>
      <c r="AE236" s="40">
        <f>'[3]methanogen M06-L TZVP smd redo'!ER236</f>
        <v>1.0485100000000001</v>
      </c>
      <c r="AF236" s="40">
        <f>'[3]methanogen M06-L TZVP smd redo'!K236</f>
        <v>1.04098</v>
      </c>
      <c r="AG236" s="40">
        <f>'[3]methanogen M06-L TZVP smd redo'!J236</f>
        <v>1.94756</v>
      </c>
      <c r="AH236" s="40">
        <f>'[3]methanogen M06-L TZVP smd redo'!O236</f>
        <v>1.03851</v>
      </c>
      <c r="AI236" s="40">
        <f>'[3]methanogen M06-L TZVP smd redo'!N236</f>
        <v>1.9069700000000001</v>
      </c>
      <c r="AJ236" s="40">
        <f>'[3]methanogen M06-L TZVP smd redo'!S236</f>
        <v>1.0394300000000001</v>
      </c>
      <c r="AK236" s="40">
        <f>'[3]methanogen M06-L TZVP smd redo'!R236</f>
        <v>1.9782</v>
      </c>
      <c r="AL236" s="40">
        <f>'[3]methanogen M06-L TZVP smd redo'!Y236</f>
        <v>1.03467</v>
      </c>
      <c r="AM236" s="40">
        <f>'[3]methanogen M06-L TZVP smd redo'!W236</f>
        <v>1.9804600000000001</v>
      </c>
      <c r="AN236" s="40">
        <f>'[3]methanogen M06-L TZVP smd redo'!V236</f>
        <v>1.9739100000000001</v>
      </c>
      <c r="AO236" s="40">
        <f>'[3]methanogen M06-L TZVP smd redo'!AK236</f>
        <v>1.0335399999999999</v>
      </c>
      <c r="AP236" s="40">
        <f>PRODUCT('[3]methanogen M06-L TZVP smd redo'!AD236:AF236)^(1/3)</f>
        <v>1.9692803395290697</v>
      </c>
      <c r="AQ236" s="40">
        <f>'[3]methanogen M06-L TZVP smd redo'!BA236</f>
        <v>1.02956</v>
      </c>
      <c r="AR236" s="40">
        <f>PRODUCT('[3]methanogen M06-L TZVP smd redo'!AT236:AV236)^(1/3)</f>
        <v>1.9549282562307997</v>
      </c>
      <c r="AS236" s="41">
        <f>'[3]methanogen M06-L TZVP smd redo'!FO236</f>
        <v>1.03209</v>
      </c>
      <c r="AT236" s="40">
        <f>'[3]methanogen M06-L TZVP smd redo'!FK236</f>
        <v>1.95611</v>
      </c>
      <c r="AU236" s="40">
        <f>'[3]methanogen M06-L TZVP smd redo'!CD236</f>
        <v>1.9308399999999999</v>
      </c>
      <c r="AV236" s="40">
        <f>'[3]methanogen M06-L TZVP smd redo'!CG236</f>
        <v>1.6073599999999999</v>
      </c>
      <c r="AW236" s="40">
        <f>'[3]methanogen M06-L TZVP smd redo'!CK236</f>
        <v>1.03285</v>
      </c>
      <c r="AX236" s="40">
        <f>PRODUCT('[3]methanogen M06-L TZVP smd redo'!CN236:CP236)^(1/3)</f>
        <v>1.945564534486395</v>
      </c>
      <c r="AY236" s="40">
        <f>'[3]methanogen M06-L TZVP smd redo'!DH236</f>
        <v>1.0329900000000001</v>
      </c>
      <c r="AZ236" s="40">
        <f>PRODUCT('[3]methanogen M06-L TZVP smd redo'!DJ236:DL236)^(1/3)</f>
        <v>1.9514170619448128</v>
      </c>
      <c r="BA236" s="40">
        <f>'[3]methanogen M06-L TZVP smd redo'!EI236</f>
        <v>1.0346200000000001</v>
      </c>
      <c r="BB236" s="40">
        <f>PRODUCT('[3]methanogen M06-L TZVP smd redo'!EJ236:EL236)^(1/3)</f>
        <v>1.9803576398033125</v>
      </c>
      <c r="BC236" s="40"/>
      <c r="BD236" s="44">
        <f>'[4]methanogen M06-L TZVP smd redo'!H236</f>
        <v>2.02881</v>
      </c>
      <c r="BE236" s="44">
        <f>'[4]methanogen M06-L TZVP smd redo'!M236</f>
        <v>1.9817199999999999</v>
      </c>
      <c r="BF236" s="44">
        <f>'[4]methanogen M06-L TZVP smd redo'!R236</f>
        <v>2.05809</v>
      </c>
      <c r="BG236" s="44">
        <f>'[4]methanogen M06-L TZVP smd redo'!Y236</f>
        <v>2.0438200000000002</v>
      </c>
      <c r="BH236" s="44">
        <f>'[4]methanogen M06-L TZVP smd redo'!Z236</f>
        <v>2.0506700000000002</v>
      </c>
      <c r="BI236" s="44">
        <f>PRODUCT('[4]methanogen M06-L TZVP smd redo'!AL236:AN236)^(1/3)</f>
        <v>2.0369957241575807</v>
      </c>
      <c r="BJ236" s="133">
        <f>PRODUCT('[4]methanogen M06-L TZVP smd redo'!BC236:BE236)^(1/3)</f>
        <v>2.0144714066381337</v>
      </c>
      <c r="BK236" s="133">
        <f>'[4]methanogen M06-L TZVP smd redo'!ER236</f>
        <v>2.0206599999999999</v>
      </c>
      <c r="BL236" s="40">
        <f>PRODUCT('[4]methanogen M06-L TZVP smd redo'!DZ236:EB236)^(1/3)</f>
        <v>2.0506047172623596</v>
      </c>
      <c r="BM236" s="40">
        <f>PRODUCT('[4]methanogen M06-L TZVP smd redo'!CI236:CK236)^(1/3)</f>
        <v>2.0111596028136454</v>
      </c>
      <c r="BN236" s="40">
        <f>PRODUCT('[4]methanogen M06-L TZVP smd redo'!DD236:DF236)^(1/3)</f>
        <v>2.0175210340596883</v>
      </c>
      <c r="BO236" s="40"/>
      <c r="BP236" s="45" t="e">
        <f t="shared" si="171"/>
        <v>#N/A</v>
      </c>
      <c r="BQ236" s="45">
        <f t="shared" si="172"/>
        <v>1.0237621863835455</v>
      </c>
      <c r="BR236" s="45">
        <f t="shared" si="173"/>
        <v>0.96289277922734184</v>
      </c>
      <c r="BS236" s="45">
        <f t="shared" si="174"/>
        <v>1.0036183296190999</v>
      </c>
      <c r="BT236" s="45">
        <f t="shared" si="175"/>
        <v>1.0067129624673488</v>
      </c>
      <c r="BU236" s="45">
        <f t="shared" si="176"/>
        <v>1.00335016699421</v>
      </c>
      <c r="BV236" s="45">
        <f t="shared" si="177"/>
        <v>1.0111812545192869</v>
      </c>
      <c r="BW236" s="45">
        <f t="shared" si="178"/>
        <v>0.99693734059076433</v>
      </c>
      <c r="BX236" s="45">
        <f t="shared" si="179"/>
        <v>0.98197151471264577</v>
      </c>
      <c r="BY236" s="45">
        <f t="shared" si="180"/>
        <v>0.76960702806509373</v>
      </c>
      <c r="BZ236" s="45">
        <f t="shared" si="181"/>
        <v>0.98074934527719848</v>
      </c>
      <c r="CA236" s="45">
        <f t="shared" si="182"/>
        <v>0.81897675096255673</v>
      </c>
      <c r="CB236" s="45">
        <f t="shared" si="183"/>
        <v>1.0179368694463264</v>
      </c>
      <c r="CC236" s="45">
        <f t="shared" si="184"/>
        <v>0.99684690710101675</v>
      </c>
      <c r="CD236" s="45">
        <f t="shared" si="185"/>
        <v>0.99043950369314282</v>
      </c>
      <c r="CE236" s="39"/>
      <c r="CF236" s="75" t="e">
        <f t="shared" si="202"/>
        <v>#N/A</v>
      </c>
      <c r="CG236" s="75">
        <f t="shared" si="203"/>
        <v>23.484259785644955</v>
      </c>
      <c r="CH236" s="75">
        <f t="shared" si="204"/>
        <v>-37.81321374901804</v>
      </c>
      <c r="CI236" s="75">
        <f t="shared" si="205"/>
        <v>3.6117992125186413</v>
      </c>
      <c r="CJ236" s="75">
        <f t="shared" si="206"/>
        <v>6.6905308671730568</v>
      </c>
      <c r="CK236" s="75">
        <f t="shared" si="207"/>
        <v>3.3445676870230492</v>
      </c>
      <c r="CL236" s="75">
        <f t="shared" si="208"/>
        <v>11.119206381909841</v>
      </c>
      <c r="CM236" s="75">
        <f t="shared" si="209"/>
        <v>-3.06735894840903</v>
      </c>
      <c r="CN236" s="75">
        <f t="shared" si="210"/>
        <v>-18.192978469325528</v>
      </c>
      <c r="CO236" s="75">
        <f t="shared" si="211"/>
        <v>-261.87524757112442</v>
      </c>
      <c r="CP236" s="75">
        <f t="shared" si="212"/>
        <v>-19.43836146629112</v>
      </c>
      <c r="CQ236" s="75">
        <f t="shared" si="213"/>
        <v>-199.6995826350944</v>
      </c>
      <c r="CR236" s="75">
        <f t="shared" si="214"/>
        <v>17.777901909025577</v>
      </c>
      <c r="CS236" s="75">
        <f t="shared" si="215"/>
        <v>-3.1580743705157994</v>
      </c>
      <c r="CT236" s="75">
        <f t="shared" si="216"/>
        <v>-9.6064912427083904</v>
      </c>
      <c r="CU236" s="130"/>
      <c r="CV236" s="45" t="e">
        <f t="shared" si="186"/>
        <v>#N/A</v>
      </c>
      <c r="CW236" s="45">
        <f t="shared" si="187"/>
        <v>1.0000469652584771</v>
      </c>
      <c r="CX236" s="45">
        <f t="shared" si="188"/>
        <v>0.99974405677505873</v>
      </c>
      <c r="CY236" s="45">
        <f t="shared" si="189"/>
        <v>1.0001636625520851</v>
      </c>
      <c r="CZ236" s="45">
        <f t="shared" si="190"/>
        <v>0.99993682555962304</v>
      </c>
      <c r="DA236" s="45">
        <f t="shared" si="191"/>
        <v>0.99990365871416409</v>
      </c>
      <c r="DB236" s="45">
        <f t="shared" si="192"/>
        <v>0.99994626056605251</v>
      </c>
      <c r="DC236" s="45">
        <f t="shared" si="193"/>
        <v>0.99999129920876562</v>
      </c>
      <c r="DD236" s="45">
        <f t="shared" si="194"/>
        <v>0.99927853710209313</v>
      </c>
      <c r="DE236" s="45">
        <f t="shared" si="195"/>
        <v>0.99927853710209313</v>
      </c>
      <c r="DF236" s="45">
        <f t="shared" si="196"/>
        <v>0.99918226532292076</v>
      </c>
      <c r="DG236" s="45">
        <f t="shared" si="197"/>
        <v>0.99911987662446922</v>
      </c>
      <c r="DH236" s="45">
        <f t="shared" si="198"/>
        <v>0.99995126068517903</v>
      </c>
      <c r="DI236" s="45">
        <f t="shared" si="199"/>
        <v>0.99998108693663301</v>
      </c>
      <c r="DJ236" s="45">
        <f t="shared" si="200"/>
        <v>1.0000381617953851</v>
      </c>
    </row>
    <row r="237" spans="1:114" x14ac:dyDescent="0.2">
      <c r="A237" s="43">
        <v>466</v>
      </c>
      <c r="B237" s="43">
        <f t="shared" si="169"/>
        <v>739.15</v>
      </c>
      <c r="C237" s="44">
        <f t="shared" si="201"/>
        <v>1.3529053642697693</v>
      </c>
      <c r="E237" s="40">
        <f>'[4]methanogen M06-L TZVP smd redo'!I237</f>
        <v>0.7084338432601367</v>
      </c>
      <c r="F237" s="40">
        <f>'[4]methanogen M06-L TZVP smd redo'!N237</f>
        <v>0.66112386099992371</v>
      </c>
      <c r="G237" s="40">
        <f>'[4]methanogen M06-L TZVP smd redo'!S237</f>
        <v>0.90966638955003454</v>
      </c>
      <c r="H237" s="40">
        <f>'[4]methanogen M06-L TZVP smd redo'!AB237</f>
        <v>0.71591282716898519</v>
      </c>
      <c r="I237" s="40">
        <f>'[4]methanogen M06-L TZVP smd redo'!AS237</f>
        <v>0.81811808095122451</v>
      </c>
      <c r="J237" s="40">
        <f>'[4]methanogen M06-L TZVP smd redo'!BJ237</f>
        <v>0.86114428803729659</v>
      </c>
      <c r="K237" s="40">
        <f>'[4]methanogen M06-L TZVP smd redo'!EV237</f>
        <v>0.87613278068388034</v>
      </c>
      <c r="L237" s="40">
        <f>'[4]methanogen M06-L TZVP smd redo'!CL237</f>
        <v>0.84155638857397186</v>
      </c>
      <c r="M237" s="40">
        <f>'[4]methanogen M06-L TZVP smd redo'!DG237</f>
        <v>0.84898026178725772</v>
      </c>
      <c r="N237" s="40">
        <f>'[4]methanogen M06-L TZVP smd redo'!EC237</f>
        <v>0.81871582960468814</v>
      </c>
      <c r="AA237" s="40">
        <f t="shared" si="170"/>
        <v>0.98541401200882617</v>
      </c>
      <c r="AB237" s="40"/>
      <c r="AC237" s="40" t="e">
        <f>EXP('d-beta'!Y238/1000)*'[3]methanogen M06-L TZVP smd redo'!EZ237</f>
        <v>#N/A</v>
      </c>
      <c r="AD237" s="40">
        <f>'[3]methanogen M06-L TZVP smd redo'!ET237</f>
        <v>1.5109999999999999</v>
      </c>
      <c r="AE237" s="40">
        <f>'[3]methanogen M06-L TZVP smd redo'!ER237</f>
        <v>1.0482899999999999</v>
      </c>
      <c r="AF237" s="40">
        <f>'[3]methanogen M06-L TZVP smd redo'!K237</f>
        <v>1.04078</v>
      </c>
      <c r="AG237" s="40">
        <f>'[3]methanogen M06-L TZVP smd redo'!J237</f>
        <v>1.94184</v>
      </c>
      <c r="AH237" s="40">
        <f>'[3]methanogen M06-L TZVP smd redo'!O237</f>
        <v>1.0383199999999999</v>
      </c>
      <c r="AI237" s="40">
        <f>'[3]methanogen M06-L TZVP smd redo'!N237</f>
        <v>1.9014800000000001</v>
      </c>
      <c r="AJ237" s="40">
        <f>'[3]methanogen M06-L TZVP smd redo'!S237</f>
        <v>1.0392399999999999</v>
      </c>
      <c r="AK237" s="40">
        <f>'[3]methanogen M06-L TZVP smd redo'!R237</f>
        <v>1.9723599999999999</v>
      </c>
      <c r="AL237" s="40">
        <f>'[3]methanogen M06-L TZVP smd redo'!Y237</f>
        <v>1.0345</v>
      </c>
      <c r="AM237" s="40">
        <f>'[3]methanogen M06-L TZVP smd redo'!W237</f>
        <v>1.9744200000000001</v>
      </c>
      <c r="AN237" s="40">
        <f>'[3]methanogen M06-L TZVP smd redo'!V237</f>
        <v>1.9679</v>
      </c>
      <c r="AO237" s="40">
        <f>'[3]methanogen M06-L TZVP smd redo'!AK237</f>
        <v>1.03338</v>
      </c>
      <c r="AP237" s="40">
        <f>PRODUCT('[3]methanogen M06-L TZVP smd redo'!AD237:AF237)^(1/3)</f>
        <v>1.9634180683049138</v>
      </c>
      <c r="AQ237" s="40">
        <f>'[3]methanogen M06-L TZVP smd redo'!BA237</f>
        <v>1.0294300000000001</v>
      </c>
      <c r="AR237" s="40">
        <f>PRODUCT('[3]methanogen M06-L TZVP smd redo'!AT237:AV237)^(1/3)</f>
        <v>1.9492082905451165</v>
      </c>
      <c r="AS237" s="41">
        <f>'[3]methanogen M06-L TZVP smd redo'!FO237</f>
        <v>1.0319499999999999</v>
      </c>
      <c r="AT237" s="40">
        <f>'[3]methanogen M06-L TZVP smd redo'!FK237</f>
        <v>1.95044</v>
      </c>
      <c r="AU237" s="40">
        <f>'[3]methanogen M06-L TZVP smd redo'!CD237</f>
        <v>1.92519</v>
      </c>
      <c r="AV237" s="40">
        <f>'[3]methanogen M06-L TZVP smd redo'!CG237</f>
        <v>1.6039699999999999</v>
      </c>
      <c r="AW237" s="40">
        <f>'[3]methanogen M06-L TZVP smd redo'!CK237</f>
        <v>1.0326900000000001</v>
      </c>
      <c r="AX237" s="40">
        <f>PRODUCT('[3]methanogen M06-L TZVP smd redo'!CN237:CP237)^(1/3)</f>
        <v>1.9399150800433422</v>
      </c>
      <c r="AY237" s="40">
        <f>'[3]methanogen M06-L TZVP smd redo'!DH237</f>
        <v>1.03284</v>
      </c>
      <c r="AZ237" s="40">
        <f>PRODUCT('[3]methanogen M06-L TZVP smd redo'!DJ237:DL237)^(1/3)</f>
        <v>1.9457313598078714</v>
      </c>
      <c r="BA237" s="40">
        <f>'[3]methanogen M06-L TZVP smd redo'!EI237</f>
        <v>1.0344599999999999</v>
      </c>
      <c r="BB237" s="40">
        <f>PRODUCT('[3]methanogen M06-L TZVP smd redo'!EJ237:EL237)^(1/3)</f>
        <v>1.9744116790442907</v>
      </c>
      <c r="BC237" s="40"/>
      <c r="BD237" s="44">
        <f>'[4]methanogen M06-L TZVP smd redo'!H237</f>
        <v>2.0224600000000001</v>
      </c>
      <c r="BE237" s="44">
        <f>'[4]methanogen M06-L TZVP smd redo'!M237</f>
        <v>1.9756499999999999</v>
      </c>
      <c r="BF237" s="44">
        <f>'[4]methanogen M06-L TZVP smd redo'!R237</f>
        <v>2.0516200000000002</v>
      </c>
      <c r="BG237" s="44">
        <f>'[4]methanogen M06-L TZVP smd redo'!Y237</f>
        <v>2.0372499999999998</v>
      </c>
      <c r="BH237" s="44">
        <f>'[4]methanogen M06-L TZVP smd redo'!Z237</f>
        <v>2.0440700000000001</v>
      </c>
      <c r="BI237" s="44">
        <f>PRODUCT('[4]methanogen M06-L TZVP smd redo'!AL237:AN237)^(1/3)</f>
        <v>2.0306168898021815</v>
      </c>
      <c r="BJ237" s="133">
        <f>PRODUCT('[4]methanogen M06-L TZVP smd redo'!BC237:BE237)^(1/3)</f>
        <v>2.0083014398357615</v>
      </c>
      <c r="BK237" s="133">
        <f>'[4]methanogen M06-L TZVP smd redo'!ER237</f>
        <v>2.0145200000000001</v>
      </c>
      <c r="BL237" s="40">
        <f>PRODUCT('[4]methanogen M06-L TZVP smd redo'!DZ237:EB237)^(1/3)</f>
        <v>2.0441220915729676</v>
      </c>
      <c r="BM237" s="40">
        <f>PRODUCT('[4]methanogen M06-L TZVP smd redo'!CI237:CK237)^(1/3)</f>
        <v>2.0050168199306566</v>
      </c>
      <c r="BN237" s="40">
        <f>PRODUCT('[4]methanogen M06-L TZVP smd redo'!DD237:DF237)^(1/3)</f>
        <v>2.0113353131693104</v>
      </c>
      <c r="BO237" s="40"/>
      <c r="BP237" s="45" t="e">
        <f t="shared" si="171"/>
        <v>#N/A</v>
      </c>
      <c r="BQ237" s="45">
        <f t="shared" si="172"/>
        <v>1.0236934679725662</v>
      </c>
      <c r="BR237" s="45">
        <f t="shared" si="173"/>
        <v>0.96297072557296171</v>
      </c>
      <c r="BS237" s="45">
        <f t="shared" si="174"/>
        <v>1.0036936112755435</v>
      </c>
      <c r="BT237" s="45">
        <f t="shared" si="175"/>
        <v>1.0066251345910597</v>
      </c>
      <c r="BU237" s="45">
        <f t="shared" si="176"/>
        <v>1.0032665493087987</v>
      </c>
      <c r="BV237" s="45">
        <f t="shared" si="177"/>
        <v>1.011111603827882</v>
      </c>
      <c r="BW237" s="45">
        <f t="shared" si="178"/>
        <v>0.9969131305897988</v>
      </c>
      <c r="BX237" s="45">
        <f t="shared" si="179"/>
        <v>0.98207606116087875</v>
      </c>
      <c r="BY237" s="45">
        <f t="shared" si="180"/>
        <v>0.77078985887838991</v>
      </c>
      <c r="BZ237" s="45">
        <f t="shared" si="181"/>
        <v>0.98079015544582526</v>
      </c>
      <c r="CA237" s="45">
        <f t="shared" si="182"/>
        <v>0.81963685498282457</v>
      </c>
      <c r="CB237" s="45">
        <f t="shared" si="183"/>
        <v>1.0178362924144173</v>
      </c>
      <c r="CC237" s="45">
        <f t="shared" si="184"/>
        <v>0.99685855799513734</v>
      </c>
      <c r="CD237" s="45">
        <f t="shared" si="185"/>
        <v>0.99050457192112218</v>
      </c>
      <c r="CE237" s="39"/>
      <c r="CF237" s="75" t="e">
        <f t="shared" si="202"/>
        <v>#N/A</v>
      </c>
      <c r="CG237" s="75">
        <f t="shared" si="203"/>
        <v>23.417134120814143</v>
      </c>
      <c r="CH237" s="75">
        <f t="shared" si="204"/>
        <v>-37.732266843416333</v>
      </c>
      <c r="CI237" s="75">
        <f t="shared" si="205"/>
        <v>3.6868066440444975</v>
      </c>
      <c r="CJ237" s="75">
        <f t="shared" si="206"/>
        <v>6.60328483882535</v>
      </c>
      <c r="CK237" s="75">
        <f t="shared" si="207"/>
        <v>3.261225726617401</v>
      </c>
      <c r="CL237" s="75">
        <f t="shared" si="208"/>
        <v>11.050323488767132</v>
      </c>
      <c r="CM237" s="75">
        <f t="shared" si="209"/>
        <v>-3.0916436190166361</v>
      </c>
      <c r="CN237" s="75">
        <f t="shared" si="210"/>
        <v>-18.086518269872126</v>
      </c>
      <c r="CO237" s="75">
        <f t="shared" si="211"/>
        <v>-260.33949914706602</v>
      </c>
      <c r="CP237" s="75">
        <f t="shared" si="212"/>
        <v>-19.396751120317841</v>
      </c>
      <c r="CQ237" s="75">
        <f t="shared" si="213"/>
        <v>-198.89389659223409</v>
      </c>
      <c r="CR237" s="75">
        <f t="shared" si="214"/>
        <v>17.679092244102954</v>
      </c>
      <c r="CS237" s="75">
        <f t="shared" si="215"/>
        <v>-3.1463866921453576</v>
      </c>
      <c r="CT237" s="75">
        <f t="shared" si="216"/>
        <v>-9.5407970832379032</v>
      </c>
      <c r="CU237" s="130"/>
      <c r="CV237" s="45" t="e">
        <f t="shared" si="186"/>
        <v>#N/A</v>
      </c>
      <c r="CW237" s="45">
        <f t="shared" si="187"/>
        <v>1.0000472787251669</v>
      </c>
      <c r="CX237" s="45">
        <f t="shared" si="188"/>
        <v>0.99975168335675424</v>
      </c>
      <c r="CY237" s="45">
        <f t="shared" si="189"/>
        <v>1.0001592497830547</v>
      </c>
      <c r="CZ237" s="45">
        <f t="shared" si="190"/>
        <v>0.99993223448108637</v>
      </c>
      <c r="DA237" s="45">
        <f t="shared" si="191"/>
        <v>0.99989787829383192</v>
      </c>
      <c r="DB237" s="45">
        <f t="shared" si="192"/>
        <v>0.99995701081280686</v>
      </c>
      <c r="DC237" s="45">
        <f t="shared" si="193"/>
        <v>0.99998502462776806</v>
      </c>
      <c r="DD237" s="45">
        <f t="shared" si="194"/>
        <v>0.99928459933734204</v>
      </c>
      <c r="DE237" s="45">
        <f t="shared" si="195"/>
        <v>0.99928459933734204</v>
      </c>
      <c r="DF237" s="45">
        <f t="shared" si="196"/>
        <v>0.99918255068911033</v>
      </c>
      <c r="DG237" s="45">
        <f t="shared" si="197"/>
        <v>0.99912463415602693</v>
      </c>
      <c r="DH237" s="45">
        <f t="shared" si="198"/>
        <v>0.99995760804715528</v>
      </c>
      <c r="DI237" s="45">
        <f t="shared" si="199"/>
        <v>0.99999258242416222</v>
      </c>
      <c r="DJ237" s="45">
        <f t="shared" si="200"/>
        <v>1.0000308369525677</v>
      </c>
    </row>
    <row r="238" spans="1:114" x14ac:dyDescent="0.2">
      <c r="A238" s="43">
        <v>468</v>
      </c>
      <c r="B238" s="43">
        <f t="shared" si="169"/>
        <v>741.15</v>
      </c>
      <c r="C238" s="44">
        <f t="shared" si="201"/>
        <v>1.3492545368683804</v>
      </c>
      <c r="E238" s="40">
        <f>'[4]methanogen M06-L TZVP smd redo'!I238</f>
        <v>0.69509379007715033</v>
      </c>
      <c r="F238" s="40">
        <f>'[4]methanogen M06-L TZVP smd redo'!N238</f>
        <v>0.65720825809534311</v>
      </c>
      <c r="G238" s="40">
        <f>'[4]methanogen M06-L TZVP smd redo'!S238</f>
        <v>0.90313864568281055</v>
      </c>
      <c r="H238" s="40">
        <f>'[4]methanogen M06-L TZVP smd redo'!AB238</f>
        <v>0.71268606517493893</v>
      </c>
      <c r="I238" s="40">
        <f>'[4]methanogen M06-L TZVP smd redo'!AS238</f>
        <v>0.80789426887872828</v>
      </c>
      <c r="J238" s="40">
        <f>'[4]methanogen M06-L TZVP smd redo'!BJ238</f>
        <v>0.86492451557695915</v>
      </c>
      <c r="K238" s="40">
        <f>'[4]methanogen M06-L TZVP smd redo'!EV238</f>
        <v>0.86485118243251335</v>
      </c>
      <c r="L238" s="40">
        <f>'[4]methanogen M06-L TZVP smd redo'!CL238</f>
        <v>0.82591519777674982</v>
      </c>
      <c r="M238" s="40">
        <f>'[4]methanogen M06-L TZVP smd redo'!DG238</f>
        <v>0.84462405653251693</v>
      </c>
      <c r="N238" s="40">
        <f>'[4]methanogen M06-L TZVP smd redo'!EC238</f>
        <v>0.8153442055576221</v>
      </c>
      <c r="AA238" s="40">
        <f t="shared" si="170"/>
        <v>0.97924220703635423</v>
      </c>
      <c r="AB238" s="40"/>
      <c r="AC238" s="40" t="e">
        <f>EXP('d-beta'!Y239/1000)*'[3]methanogen M06-L TZVP smd redo'!EZ238</f>
        <v>#N/A</v>
      </c>
      <c r="AD238" s="40">
        <f>'[3]methanogen M06-L TZVP smd redo'!ET238</f>
        <v>1.50875</v>
      </c>
      <c r="AE238" s="40">
        <f>'[3]methanogen M06-L TZVP smd redo'!ER238</f>
        <v>1.0480700000000001</v>
      </c>
      <c r="AF238" s="40">
        <f>'[3]methanogen M06-L TZVP smd redo'!K238</f>
        <v>1.0405899999999999</v>
      </c>
      <c r="AG238" s="40">
        <f>'[3]methanogen M06-L TZVP smd redo'!J238</f>
        <v>1.93618</v>
      </c>
      <c r="AH238" s="40">
        <f>'[3]methanogen M06-L TZVP smd redo'!O238</f>
        <v>1.03813</v>
      </c>
      <c r="AI238" s="40">
        <f>'[3]methanogen M06-L TZVP smd redo'!N238</f>
        <v>1.89605</v>
      </c>
      <c r="AJ238" s="40">
        <f>'[3]methanogen M06-L TZVP smd redo'!S238</f>
        <v>1.03905</v>
      </c>
      <c r="AK238" s="40">
        <f>'[3]methanogen M06-L TZVP smd redo'!R238</f>
        <v>1.9665699999999999</v>
      </c>
      <c r="AL238" s="40">
        <f>'[3]methanogen M06-L TZVP smd redo'!Y238</f>
        <v>1.03433</v>
      </c>
      <c r="AM238" s="40">
        <f>'[3]methanogen M06-L TZVP smd redo'!W238</f>
        <v>1.96844</v>
      </c>
      <c r="AN238" s="40">
        <f>'[3]methanogen M06-L TZVP smd redo'!V238</f>
        <v>1.9619500000000001</v>
      </c>
      <c r="AO238" s="40">
        <f>'[3]methanogen M06-L TZVP smd redo'!AK238</f>
        <v>1.0332300000000001</v>
      </c>
      <c r="AP238" s="40">
        <f>PRODUCT('[3]methanogen M06-L TZVP smd redo'!AD238:AF238)^(1/3)</f>
        <v>1.9576124846761598</v>
      </c>
      <c r="AQ238" s="40">
        <f>'[3]methanogen M06-L TZVP smd redo'!BA238</f>
        <v>1.02929</v>
      </c>
      <c r="AR238" s="40">
        <f>PRODUCT('[3]methanogen M06-L TZVP smd redo'!AT238:AV238)^(1/3)</f>
        <v>1.9435383249503677</v>
      </c>
      <c r="AS238" s="41">
        <f>'[3]methanogen M06-L TZVP smd redo'!FO238</f>
        <v>1.03182</v>
      </c>
      <c r="AT238" s="40">
        <f>'[3]methanogen M06-L TZVP smd redo'!FK238</f>
        <v>1.9448300000000001</v>
      </c>
      <c r="AU238" s="40">
        <f>'[3]methanogen M06-L TZVP smd redo'!CD238</f>
        <v>1.9196</v>
      </c>
      <c r="AV238" s="40">
        <f>'[3]methanogen M06-L TZVP smd redo'!CG238</f>
        <v>1.6006100000000001</v>
      </c>
      <c r="AW238" s="40">
        <f>'[3]methanogen M06-L TZVP smd redo'!CK238</f>
        <v>1.0325500000000001</v>
      </c>
      <c r="AX238" s="40">
        <f>PRODUCT('[3]methanogen M06-L TZVP smd redo'!CN238:CP238)^(1/3)</f>
        <v>1.9343222596199414</v>
      </c>
      <c r="AY238" s="40">
        <f>'[3]methanogen M06-L TZVP smd redo'!DH238</f>
        <v>1.0326900000000001</v>
      </c>
      <c r="AZ238" s="40">
        <f>PRODUCT('[3]methanogen M06-L TZVP smd redo'!DJ238:DL238)^(1/3)</f>
        <v>1.940098880624229</v>
      </c>
      <c r="BA238" s="40">
        <f>'[3]methanogen M06-L TZVP smd redo'!EI238</f>
        <v>1.0343</v>
      </c>
      <c r="BB238" s="40">
        <f>PRODUCT('[3]methanogen M06-L TZVP smd redo'!EJ238:EL238)^(1/3)</f>
        <v>1.9685224251803584</v>
      </c>
      <c r="BC238" s="40"/>
      <c r="BD238" s="44">
        <f>'[4]methanogen M06-L TZVP smd redo'!H238</f>
        <v>2.0161699999999998</v>
      </c>
      <c r="BE238" s="44">
        <f>'[4]methanogen M06-L TZVP smd redo'!M238</f>
        <v>1.9696400000000001</v>
      </c>
      <c r="BF238" s="44">
        <f>'[4]methanogen M06-L TZVP smd redo'!R238</f>
        <v>2.04521</v>
      </c>
      <c r="BG238" s="44">
        <f>'[4]methanogen M06-L TZVP smd redo'!Y238</f>
        <v>2.0307499999999998</v>
      </c>
      <c r="BH238" s="44">
        <f>'[4]methanogen M06-L TZVP smd redo'!Z238</f>
        <v>2.0375399999999999</v>
      </c>
      <c r="BI238" s="44">
        <f>PRODUCT('[4]methanogen M06-L TZVP smd redo'!AL238:AN238)^(1/3)</f>
        <v>2.0242980461530355</v>
      </c>
      <c r="BJ238" s="133">
        <f>PRODUCT('[4]methanogen M06-L TZVP smd redo'!BC238:BE238)^(1/3)</f>
        <v>2.002194813330803</v>
      </c>
      <c r="BK238" s="133">
        <f>'[4]methanogen M06-L TZVP smd redo'!ER238</f>
        <v>2.0084499999999998</v>
      </c>
      <c r="BL238" s="40">
        <f>PRODUCT('[4]methanogen M06-L TZVP smd redo'!DZ238:EB238)^(1/3)</f>
        <v>2.0377028200179295</v>
      </c>
      <c r="BM238" s="40">
        <f>PRODUCT('[4]methanogen M06-L TZVP smd redo'!CI238:CK238)^(1/3)</f>
        <v>1.9989340367514239</v>
      </c>
      <c r="BN238" s="40">
        <f>PRODUCT('[4]methanogen M06-L TZVP smd redo'!DD238:DF238)^(1/3)</f>
        <v>2.005212934823823</v>
      </c>
      <c r="BO238" s="40"/>
      <c r="BP238" s="45" t="e">
        <f t="shared" si="171"/>
        <v>#N/A</v>
      </c>
      <c r="BQ238" s="45">
        <f t="shared" si="172"/>
        <v>1.0236236063443065</v>
      </c>
      <c r="BR238" s="45">
        <f t="shared" si="173"/>
        <v>0.96305024911867243</v>
      </c>
      <c r="BS238" s="45">
        <f t="shared" si="174"/>
        <v>1.0037643432766965</v>
      </c>
      <c r="BT238" s="45">
        <f t="shared" si="175"/>
        <v>1.0065415040399457</v>
      </c>
      <c r="BU238" s="45">
        <f t="shared" si="176"/>
        <v>1.0031872548902696</v>
      </c>
      <c r="BV238" s="45">
        <f t="shared" si="177"/>
        <v>1.0110395015884903</v>
      </c>
      <c r="BW238" s="45">
        <f t="shared" si="178"/>
        <v>0.99688556515263171</v>
      </c>
      <c r="BX238" s="45">
        <f t="shared" si="179"/>
        <v>0.98217918503016133</v>
      </c>
      <c r="BY238" s="45">
        <f t="shared" si="180"/>
        <v>0.77196439123476557</v>
      </c>
      <c r="BZ238" s="45">
        <f t="shared" si="181"/>
        <v>0.98083376199133943</v>
      </c>
      <c r="CA238" s="45">
        <f t="shared" si="182"/>
        <v>0.82028024939630073</v>
      </c>
      <c r="CB238" s="45">
        <f t="shared" si="183"/>
        <v>1.0177345413396892</v>
      </c>
      <c r="CC238" s="45">
        <f t="shared" si="184"/>
        <v>0.99686871256246368</v>
      </c>
      <c r="CD238" s="45">
        <f t="shared" si="185"/>
        <v>0.99057198550110659</v>
      </c>
      <c r="CE238" s="39"/>
      <c r="CF238" s="75" t="e">
        <f t="shared" si="202"/>
        <v>#N/A</v>
      </c>
      <c r="CG238" s="75">
        <f t="shared" si="203"/>
        <v>23.348887116807543</v>
      </c>
      <c r="CH238" s="75">
        <f t="shared" si="204"/>
        <v>-37.649688775159682</v>
      </c>
      <c r="CI238" s="75">
        <f t="shared" si="205"/>
        <v>3.7572758670953856</v>
      </c>
      <c r="CJ238" s="75">
        <f t="shared" si="206"/>
        <v>6.5202012534356948</v>
      </c>
      <c r="CK238" s="75">
        <f t="shared" si="207"/>
        <v>3.1821863603440406</v>
      </c>
      <c r="CL238" s="75">
        <f t="shared" si="208"/>
        <v>10.979011073756089</v>
      </c>
      <c r="CM238" s="75">
        <f t="shared" si="209"/>
        <v>-3.1192947928565098</v>
      </c>
      <c r="CN238" s="75">
        <f t="shared" si="210"/>
        <v>-17.981517792386025</v>
      </c>
      <c r="CO238" s="75">
        <f t="shared" si="211"/>
        <v>-258.81685536473515</v>
      </c>
      <c r="CP238" s="75">
        <f t="shared" si="212"/>
        <v>-19.352291481409772</v>
      </c>
      <c r="CQ238" s="75">
        <f t="shared" si="213"/>
        <v>-198.10922955660195</v>
      </c>
      <c r="CR238" s="75">
        <f t="shared" si="214"/>
        <v>17.579119231004523</v>
      </c>
      <c r="CS238" s="75">
        <f t="shared" si="215"/>
        <v>-3.1362001761896576</v>
      </c>
      <c r="CT238" s="75">
        <f t="shared" si="216"/>
        <v>-9.4727395619292363</v>
      </c>
      <c r="CU238" s="130"/>
      <c r="CV238" s="45" t="e">
        <f t="shared" si="186"/>
        <v>#N/A</v>
      </c>
      <c r="CW238" s="45">
        <f t="shared" si="187"/>
        <v>1.0000378606496503</v>
      </c>
      <c r="CX238" s="45">
        <f t="shared" si="188"/>
        <v>0.99975429152123529</v>
      </c>
      <c r="CY238" s="45">
        <f t="shared" si="189"/>
        <v>1.0001547701763989</v>
      </c>
      <c r="CZ238" s="45">
        <f t="shared" si="190"/>
        <v>0.99994040653842464</v>
      </c>
      <c r="DA238" s="45">
        <f t="shared" si="191"/>
        <v>0.99990486865236661</v>
      </c>
      <c r="DB238" s="45">
        <f t="shared" si="192"/>
        <v>0.99994301903753313</v>
      </c>
      <c r="DC238" s="45">
        <f t="shared" si="193"/>
        <v>1.0000000732697771</v>
      </c>
      <c r="DD238" s="45">
        <f t="shared" si="194"/>
        <v>0.99928782149452189</v>
      </c>
      <c r="DE238" s="45">
        <f t="shared" si="195"/>
        <v>0.99928782149452189</v>
      </c>
      <c r="DF238" s="45">
        <f t="shared" si="196"/>
        <v>0.99919275789738937</v>
      </c>
      <c r="DG238" s="45">
        <f t="shared" si="197"/>
        <v>0.9991358961388136</v>
      </c>
      <c r="DH238" s="45">
        <f t="shared" si="198"/>
        <v>0.9999504625361475</v>
      </c>
      <c r="DI238" s="45">
        <f t="shared" si="199"/>
        <v>0.99998130692986109</v>
      </c>
      <c r="DJ238" s="45">
        <f t="shared" si="200"/>
        <v>1.0000367001378228</v>
      </c>
    </row>
    <row r="239" spans="1:114" x14ac:dyDescent="0.2">
      <c r="A239" s="43">
        <v>470</v>
      </c>
      <c r="B239" s="43">
        <f t="shared" si="169"/>
        <v>743.15</v>
      </c>
      <c r="C239" s="44">
        <f t="shared" si="201"/>
        <v>1.3456233600215299</v>
      </c>
      <c r="E239" s="40">
        <f>'[4]methanogen M06-L TZVP smd redo'!I239</f>
        <v>0.69935618613814476</v>
      </c>
      <c r="F239" s="40">
        <f>'[4]methanogen M06-L TZVP smd redo'!N239</f>
        <v>0.64668771254061674</v>
      </c>
      <c r="G239" s="40">
        <f>'[4]methanogen M06-L TZVP smd redo'!S239</f>
        <v>0.8994212801667345</v>
      </c>
      <c r="H239" s="40">
        <f>'[4]methanogen M06-L TZVP smd redo'!AB239</f>
        <v>0.70284234193884743</v>
      </c>
      <c r="I239" s="40">
        <f>'[4]methanogen M06-L TZVP smd redo'!AS239</f>
        <v>0.79912723345199055</v>
      </c>
      <c r="J239" s="40">
        <f>'[4]methanogen M06-L TZVP smd redo'!BJ239</f>
        <v>0.8573436159200476</v>
      </c>
      <c r="K239" s="40">
        <f>'[4]methanogen M06-L TZVP smd redo'!EV239</f>
        <v>0.86182179081428778</v>
      </c>
      <c r="L239" s="40">
        <f>'[4]methanogen M06-L TZVP smd redo'!CL239</f>
        <v>0.82504989618858993</v>
      </c>
      <c r="M239" s="40">
        <f>'[4]methanogen M06-L TZVP smd redo'!DG239</f>
        <v>0.83844174154612539</v>
      </c>
      <c r="N239" s="40">
        <f>'[4]methanogen M06-L TZVP smd redo'!EC239</f>
        <v>0.80205084658824255</v>
      </c>
      <c r="AA239" s="40">
        <f t="shared" si="170"/>
        <v>0.97311870368719522</v>
      </c>
      <c r="AB239" s="40"/>
      <c r="AC239" s="40" t="e">
        <f>EXP('d-beta'!Y240/1000)*'[3]methanogen M06-L TZVP smd redo'!EZ239</f>
        <v>#N/A</v>
      </c>
      <c r="AD239" s="40">
        <f>'[3]methanogen M06-L TZVP smd redo'!ET239</f>
        <v>1.50651</v>
      </c>
      <c r="AE239" s="40">
        <f>'[3]methanogen M06-L TZVP smd redo'!ER239</f>
        <v>1.0478499999999999</v>
      </c>
      <c r="AF239" s="40">
        <f>'[3]methanogen M06-L TZVP smd redo'!K239</f>
        <v>1.0403899999999999</v>
      </c>
      <c r="AG239" s="40">
        <f>'[3]methanogen M06-L TZVP smd redo'!J239</f>
        <v>1.9305600000000001</v>
      </c>
      <c r="AH239" s="40">
        <f>'[3]methanogen M06-L TZVP smd redo'!O239</f>
        <v>1.0379499999999999</v>
      </c>
      <c r="AI239" s="40">
        <f>'[3]methanogen M06-L TZVP smd redo'!N239</f>
        <v>1.8906700000000001</v>
      </c>
      <c r="AJ239" s="40">
        <f>'[3]methanogen M06-L TZVP smd redo'!S239</f>
        <v>1.0388599999999999</v>
      </c>
      <c r="AK239" s="40">
        <f>'[3]methanogen M06-L TZVP smd redo'!R239</f>
        <v>1.9608300000000001</v>
      </c>
      <c r="AL239" s="40">
        <f>'[3]methanogen M06-L TZVP smd redo'!Y239</f>
        <v>1.03417</v>
      </c>
      <c r="AM239" s="40">
        <f>'[3]methanogen M06-L TZVP smd redo'!W239</f>
        <v>1.96252</v>
      </c>
      <c r="AN239" s="40">
        <f>'[3]methanogen M06-L TZVP smd redo'!V239</f>
        <v>1.9560500000000001</v>
      </c>
      <c r="AO239" s="40">
        <f>'[3]methanogen M06-L TZVP smd redo'!AK239</f>
        <v>1.03308</v>
      </c>
      <c r="AP239" s="40">
        <f>PRODUCT('[3]methanogen M06-L TZVP smd redo'!AD239:AF239)^(1/3)</f>
        <v>1.9518602148032251</v>
      </c>
      <c r="AQ239" s="40">
        <f>'[3]methanogen M06-L TZVP smd redo'!BA239</f>
        <v>1.0291600000000001</v>
      </c>
      <c r="AR239" s="40">
        <f>PRODUCT('[3]methanogen M06-L TZVP smd redo'!AT239:AV239)^(1/3)</f>
        <v>1.9379250366447649</v>
      </c>
      <c r="AS239" s="41">
        <f>'[3]methanogen M06-L TZVP smd redo'!FO239</f>
        <v>1.0316799999999999</v>
      </c>
      <c r="AT239" s="40">
        <f>'[3]methanogen M06-L TZVP smd redo'!FK239</f>
        <v>1.93926</v>
      </c>
      <c r="AU239" s="40">
        <f>'[3]methanogen M06-L TZVP smd redo'!CD239</f>
        <v>1.9140600000000001</v>
      </c>
      <c r="AV239" s="40">
        <f>'[3]methanogen M06-L TZVP smd redo'!CG239</f>
        <v>1.59727</v>
      </c>
      <c r="AW239" s="40">
        <f>'[3]methanogen M06-L TZVP smd redo'!CK239</f>
        <v>1.0324</v>
      </c>
      <c r="AX239" s="40">
        <f>PRODUCT('[3]methanogen M06-L TZVP smd redo'!CN239:CP239)^(1/3)</f>
        <v>1.9287728037555605</v>
      </c>
      <c r="AY239" s="40">
        <f>'[3]methanogen M06-L TZVP smd redo'!DH239</f>
        <v>1.03254</v>
      </c>
      <c r="AZ239" s="40">
        <f>PRODUCT('[3]methanogen M06-L TZVP smd redo'!DJ239:DL239)^(1/3)</f>
        <v>1.9345198128913947</v>
      </c>
      <c r="BA239" s="40">
        <f>'[3]methanogen M06-L TZVP smd redo'!EI239</f>
        <v>1.0341499999999999</v>
      </c>
      <c r="BB239" s="40">
        <f>PRODUCT('[3]methanogen M06-L TZVP smd redo'!EJ239:EL239)^(1/3)</f>
        <v>1.9626897585798513</v>
      </c>
      <c r="BC239" s="40"/>
      <c r="BD239" s="44">
        <f>'[4]methanogen M06-L TZVP smd redo'!H239</f>
        <v>2.0099399999999998</v>
      </c>
      <c r="BE239" s="44">
        <f>'[4]methanogen M06-L TZVP smd redo'!M239</f>
        <v>1.9636899999999999</v>
      </c>
      <c r="BF239" s="44">
        <f>'[4]methanogen M06-L TZVP smd redo'!R239</f>
        <v>2.0388600000000001</v>
      </c>
      <c r="BG239" s="44">
        <f>'[4]methanogen M06-L TZVP smd redo'!Y239</f>
        <v>2.0243099999999998</v>
      </c>
      <c r="BH239" s="44">
        <f>'[4]methanogen M06-L TZVP smd redo'!Z239</f>
        <v>2.0310700000000002</v>
      </c>
      <c r="BI239" s="44">
        <f>PRODUCT('[4]methanogen M06-L TZVP smd redo'!AL239:AN239)^(1/3)</f>
        <v>2.0180391330387959</v>
      </c>
      <c r="BJ239" s="133">
        <f>PRODUCT('[4]methanogen M06-L TZVP smd redo'!BC239:BE239)^(1/3)</f>
        <v>1.9961448467685412</v>
      </c>
      <c r="BK239" s="133">
        <f>'[4]methanogen M06-L TZVP smd redo'!ER239</f>
        <v>2.0024199999999999</v>
      </c>
      <c r="BL239" s="40">
        <f>PRODUCT('[4]methanogen M06-L TZVP smd redo'!DZ239:EB239)^(1/3)</f>
        <v>2.0313435489617628</v>
      </c>
      <c r="BM239" s="40">
        <f>PRODUCT('[4]methanogen M06-L TZVP smd redo'!CI239:CK239)^(1/3)</f>
        <v>1.9929079356139194</v>
      </c>
      <c r="BN239" s="40">
        <f>PRODUCT('[4]methanogen M06-L TZVP smd redo'!DD239:DF239)^(1/3)</f>
        <v>1.9991438490633748</v>
      </c>
      <c r="BO239" s="40"/>
      <c r="BP239" s="45" t="e">
        <f t="shared" si="171"/>
        <v>#N/A</v>
      </c>
      <c r="BQ239" s="45">
        <f t="shared" si="172"/>
        <v>1.0235525974059041</v>
      </c>
      <c r="BR239" s="45">
        <f t="shared" si="173"/>
        <v>0.96313135771950986</v>
      </c>
      <c r="BS239" s="45">
        <f t="shared" si="174"/>
        <v>1.0038354168000119</v>
      </c>
      <c r="BT239" s="45">
        <f t="shared" si="175"/>
        <v>1.0064571924041841</v>
      </c>
      <c r="BU239" s="45">
        <f t="shared" si="176"/>
        <v>1.0031074060252545</v>
      </c>
      <c r="BV239" s="45">
        <f t="shared" si="177"/>
        <v>1.010968285345474</v>
      </c>
      <c r="BW239" s="45">
        <f t="shared" si="178"/>
        <v>0.99686621526380148</v>
      </c>
      <c r="BX239" s="45">
        <f t="shared" si="179"/>
        <v>0.98228056552603116</v>
      </c>
      <c r="BY239" s="45">
        <f t="shared" si="180"/>
        <v>0.77312910502838006</v>
      </c>
      <c r="BZ239" s="45">
        <f t="shared" si="181"/>
        <v>0.98088456154925607</v>
      </c>
      <c r="CA239" s="45">
        <f t="shared" si="182"/>
        <v>0.82092987145553886</v>
      </c>
      <c r="CB239" s="45">
        <f t="shared" si="183"/>
        <v>1.0176333407118241</v>
      </c>
      <c r="CC239" s="45">
        <f t="shared" si="184"/>
        <v>0.99688070798288131</v>
      </c>
      <c r="CD239" s="45">
        <f t="shared" si="185"/>
        <v>0.99063680992797787</v>
      </c>
      <c r="CE239" s="39"/>
      <c r="CF239" s="75" t="e">
        <f t="shared" si="202"/>
        <v>#N/A</v>
      </c>
      <c r="CG239" s="75">
        <f t="shared" si="203"/>
        <v>23.279514545652415</v>
      </c>
      <c r="CH239" s="75">
        <f t="shared" si="204"/>
        <v>-37.565471793129085</v>
      </c>
      <c r="CI239" s="75">
        <f t="shared" si="205"/>
        <v>3.8280803419298959</v>
      </c>
      <c r="CJ239" s="75">
        <f t="shared" si="206"/>
        <v>6.4364340498504697</v>
      </c>
      <c r="CK239" s="75">
        <f t="shared" si="207"/>
        <v>3.1025880175753562</v>
      </c>
      <c r="CL239" s="75">
        <f t="shared" si="208"/>
        <v>10.90856995725203</v>
      </c>
      <c r="CM239" s="75">
        <f t="shared" si="209"/>
        <v>-3.1387053223124877</v>
      </c>
      <c r="CN239" s="75">
        <f t="shared" si="210"/>
        <v>-17.878303159527167</v>
      </c>
      <c r="CO239" s="75">
        <f t="shared" si="211"/>
        <v>-257.30922619272411</v>
      </c>
      <c r="CP239" s="75">
        <f t="shared" si="212"/>
        <v>-19.300500602649649</v>
      </c>
      <c r="CQ239" s="75">
        <f t="shared" si="213"/>
        <v>-197.31759162443157</v>
      </c>
      <c r="CR239" s="75">
        <f t="shared" si="214"/>
        <v>17.479677131282962</v>
      </c>
      <c r="CS239" s="75">
        <f t="shared" si="215"/>
        <v>-3.1241671490758534</v>
      </c>
      <c r="CT239" s="75">
        <f t="shared" si="216"/>
        <v>-9.4073002936966592</v>
      </c>
      <c r="CU239" s="130"/>
      <c r="CV239" s="45" t="e">
        <f t="shared" si="186"/>
        <v>#N/A</v>
      </c>
      <c r="CW239" s="45">
        <f t="shared" si="187"/>
        <v>1.0000526344355549</v>
      </c>
      <c r="CX239" s="45">
        <f t="shared" si="188"/>
        <v>0.99974749354205539</v>
      </c>
      <c r="CY239" s="45">
        <f t="shared" si="189"/>
        <v>1.0001648171750659</v>
      </c>
      <c r="CZ239" s="45">
        <f t="shared" si="190"/>
        <v>0.99993540743390597</v>
      </c>
      <c r="DA239" s="45">
        <f t="shared" si="191"/>
        <v>0.99990379199092716</v>
      </c>
      <c r="DB239" s="45">
        <f t="shared" si="192"/>
        <v>0.99994183348622157</v>
      </c>
      <c r="DC239" s="45">
        <f t="shared" si="193"/>
        <v>0.99999552568117123</v>
      </c>
      <c r="DD239" s="45">
        <f t="shared" si="194"/>
        <v>0.99929765129846737</v>
      </c>
      <c r="DE239" s="45">
        <f t="shared" si="195"/>
        <v>0.99929765129846737</v>
      </c>
      <c r="DF239" s="45">
        <f t="shared" si="196"/>
        <v>0.99920151086096454</v>
      </c>
      <c r="DG239" s="45">
        <f t="shared" si="197"/>
        <v>0.99913892030642915</v>
      </c>
      <c r="DH239" s="45">
        <f t="shared" si="198"/>
        <v>0.99994475459496335</v>
      </c>
      <c r="DI239" s="45">
        <f t="shared" si="199"/>
        <v>0.9999866193735184</v>
      </c>
      <c r="DJ239" s="45">
        <f t="shared" si="200"/>
        <v>1.0000392831158862</v>
      </c>
    </row>
    <row r="240" spans="1:114" x14ac:dyDescent="0.2">
      <c r="A240" s="43">
        <v>472</v>
      </c>
      <c r="B240" s="43">
        <f t="shared" si="169"/>
        <v>745.15</v>
      </c>
      <c r="C240" s="44">
        <f t="shared" si="201"/>
        <v>1.342011675501577</v>
      </c>
      <c r="E240" s="40">
        <f>'[4]methanogen M06-L TZVP smd redo'!I240</f>
        <v>0.69167517735091444</v>
      </c>
      <c r="F240" s="40">
        <f>'[4]methanogen M06-L TZVP smd redo'!N240</f>
        <v>0.64888415487063256</v>
      </c>
      <c r="G240" s="40">
        <f>'[4]methanogen M06-L TZVP smd redo'!S240</f>
        <v>0.898554945579777</v>
      </c>
      <c r="H240" s="40">
        <f>'[4]methanogen M06-L TZVP smd redo'!AB240</f>
        <v>0.70560273045816579</v>
      </c>
      <c r="I240" s="40">
        <f>'[4]methanogen M06-L TZVP smd redo'!AS240</f>
        <v>0.79188330014323682</v>
      </c>
      <c r="J240" s="40">
        <f>'[4]methanogen M06-L TZVP smd redo'!BJ240</f>
        <v>0.85164580237484522</v>
      </c>
      <c r="K240" s="40">
        <f>'[4]methanogen M06-L TZVP smd redo'!EV240</f>
        <v>0.86202943267599252</v>
      </c>
      <c r="L240" s="40">
        <f>'[4]methanogen M06-L TZVP smd redo'!CL240</f>
        <v>0.81905371727275522</v>
      </c>
      <c r="M240" s="40">
        <f>'[4]methanogen M06-L TZVP smd redo'!DG240</f>
        <v>0.8340050240467356</v>
      </c>
      <c r="N240" s="40">
        <f>'[4]methanogen M06-L TZVP smd redo'!EC240</f>
        <v>0.80156967690836467</v>
      </c>
      <c r="AA240" s="40">
        <f t="shared" si="170"/>
        <v>0.96704302116929475</v>
      </c>
      <c r="AB240" s="40"/>
      <c r="AC240" s="40" t="e">
        <f>EXP('d-beta'!Y241/1000)*'[3]methanogen M06-L TZVP smd redo'!EZ240</f>
        <v>#N/A</v>
      </c>
      <c r="AD240" s="40">
        <f>'[3]methanogen M06-L TZVP smd redo'!ET240</f>
        <v>1.5042899999999999</v>
      </c>
      <c r="AE240" s="40">
        <f>'[3]methanogen M06-L TZVP smd redo'!ER240</f>
        <v>1.0476300000000001</v>
      </c>
      <c r="AF240" s="40">
        <f>'[3]methanogen M06-L TZVP smd redo'!K240</f>
        <v>1.0402</v>
      </c>
      <c r="AG240" s="40">
        <f>'[3]methanogen M06-L TZVP smd redo'!J240</f>
        <v>1.925</v>
      </c>
      <c r="AH240" s="40">
        <f>'[3]methanogen M06-L TZVP smd redo'!O240</f>
        <v>1.03776</v>
      </c>
      <c r="AI240" s="40">
        <f>'[3]methanogen M06-L TZVP smd redo'!N240</f>
        <v>1.88534</v>
      </c>
      <c r="AJ240" s="40">
        <f>'[3]methanogen M06-L TZVP smd redo'!S240</f>
        <v>1.03867</v>
      </c>
      <c r="AK240" s="40">
        <f>'[3]methanogen M06-L TZVP smd redo'!R240</f>
        <v>1.9551400000000001</v>
      </c>
      <c r="AL240" s="40">
        <f>'[3]methanogen M06-L TZVP smd redo'!Y240</f>
        <v>1.034</v>
      </c>
      <c r="AM240" s="40">
        <f>'[3]methanogen M06-L TZVP smd redo'!W240</f>
        <v>1.95665</v>
      </c>
      <c r="AN240" s="40">
        <f>'[3]methanogen M06-L TZVP smd redo'!V240</f>
        <v>1.95021</v>
      </c>
      <c r="AO240" s="40">
        <f>'[3]methanogen M06-L TZVP smd redo'!AK240</f>
        <v>1.0329299999999999</v>
      </c>
      <c r="AP240" s="40">
        <f>PRODUCT('[3]methanogen M06-L TZVP smd redo'!AD240:AF240)^(1/3)</f>
        <v>1.9461612489371201</v>
      </c>
      <c r="AQ240" s="40">
        <f>'[3]methanogen M06-L TZVP smd redo'!BA240</f>
        <v>1.0290299999999999</v>
      </c>
      <c r="AR240" s="40">
        <f>PRODUCT('[3]methanogen M06-L TZVP smd redo'!AT240:AV240)^(1/3)</f>
        <v>1.9323583940517262</v>
      </c>
      <c r="AS240" s="41">
        <f>'[3]methanogen M06-L TZVP smd redo'!FO240</f>
        <v>1.0315399999999999</v>
      </c>
      <c r="AT240" s="40">
        <f>'[3]methanogen M06-L TZVP smd redo'!FK240</f>
        <v>1.9337500000000001</v>
      </c>
      <c r="AU240" s="40">
        <f>'[3]methanogen M06-L TZVP smd redo'!CD240</f>
        <v>1.9085799999999999</v>
      </c>
      <c r="AV240" s="40">
        <f>'[3]methanogen M06-L TZVP smd redo'!CG240</f>
        <v>1.59396</v>
      </c>
      <c r="AW240" s="40">
        <f>'[3]methanogen M06-L TZVP smd redo'!CK240</f>
        <v>1.0322499999999999</v>
      </c>
      <c r="AX240" s="40">
        <f>PRODUCT('[3]methanogen M06-L TZVP smd redo'!CN240:CP240)^(1/3)</f>
        <v>1.9232799821045334</v>
      </c>
      <c r="AY240" s="40">
        <f>'[3]methanogen M06-L TZVP smd redo'!DH240</f>
        <v>1.0323899999999999</v>
      </c>
      <c r="AZ240" s="40">
        <f>PRODUCT('[3]methanogen M06-L TZVP smd redo'!DJ240:DL240)^(1/3)</f>
        <v>1.9289873316537076</v>
      </c>
      <c r="BA240" s="40">
        <f>'[3]methanogen M06-L TZVP smd redo'!EI240</f>
        <v>1.03399</v>
      </c>
      <c r="BB240" s="40">
        <f>PRODUCT('[3]methanogen M06-L TZVP smd redo'!EJ240:EL240)^(1/3)</f>
        <v>1.9569070922676466</v>
      </c>
      <c r="BC240" s="40"/>
      <c r="BD240" s="44">
        <f>'[4]methanogen M06-L TZVP smd redo'!H240</f>
        <v>2.0037699999999998</v>
      </c>
      <c r="BE240" s="44">
        <f>'[4]methanogen M06-L TZVP smd redo'!M240</f>
        <v>1.9578</v>
      </c>
      <c r="BF240" s="44">
        <f>'[4]methanogen M06-L TZVP smd redo'!R240</f>
        <v>2.0325700000000002</v>
      </c>
      <c r="BG240" s="44">
        <f>'[4]methanogen M06-L TZVP smd redo'!Y240</f>
        <v>2.0179399999999998</v>
      </c>
      <c r="BH240" s="44">
        <f>'[4]methanogen M06-L TZVP smd redo'!Z240</f>
        <v>2.02467</v>
      </c>
      <c r="BI240" s="44">
        <f>PRODUCT('[4]methanogen M06-L TZVP smd redo'!AL240:AN240)^(1/3)</f>
        <v>2.0118402209533066</v>
      </c>
      <c r="BJ240" s="133">
        <f>PRODUCT('[4]methanogen M06-L TZVP smd redo'!BC240:BE240)^(1/3)</f>
        <v>1.9901482173791072</v>
      </c>
      <c r="BK240" s="133">
        <f>'[4]methanogen M06-L TZVP smd redo'!ER240</f>
        <v>1.9964599999999999</v>
      </c>
      <c r="BL240" s="40">
        <f>PRODUCT('[4]methanogen M06-L TZVP smd redo'!DZ240:EB240)^(1/3)</f>
        <v>2.0250442783446521</v>
      </c>
      <c r="BM240" s="40">
        <f>PRODUCT('[4]methanogen M06-L TZVP smd redo'!CI240:CK240)^(1/3)</f>
        <v>1.9869318335913064</v>
      </c>
      <c r="BN240" s="40">
        <f>PRODUCT('[4]methanogen M06-L TZVP smd redo'!DD240:DF240)^(1/3)</f>
        <v>1.9931281250021216</v>
      </c>
      <c r="BO240" s="40"/>
      <c r="BP240" s="45" t="e">
        <f t="shared" si="171"/>
        <v>#N/A</v>
      </c>
      <c r="BQ240" s="45">
        <f t="shared" si="172"/>
        <v>1.0234804372254571</v>
      </c>
      <c r="BR240" s="45">
        <f t="shared" si="173"/>
        <v>0.96321405904839674</v>
      </c>
      <c r="BS240" s="45">
        <f t="shared" si="174"/>
        <v>1.0039018704282674</v>
      </c>
      <c r="BT240" s="45">
        <f t="shared" si="175"/>
        <v>1.0063771361726797</v>
      </c>
      <c r="BU240" s="45">
        <f t="shared" si="176"/>
        <v>1.0030319401029784</v>
      </c>
      <c r="BV240" s="45">
        <f t="shared" si="177"/>
        <v>1.010899692487611</v>
      </c>
      <c r="BW240" s="45">
        <f t="shared" si="178"/>
        <v>0.99683851285731107</v>
      </c>
      <c r="BX240" s="45">
        <f t="shared" si="179"/>
        <v>0.98238044173761363</v>
      </c>
      <c r="BY240" s="45">
        <f t="shared" si="180"/>
        <v>0.77428510971584874</v>
      </c>
      <c r="BZ240" s="45">
        <f t="shared" si="181"/>
        <v>0.9809286539986134</v>
      </c>
      <c r="CA240" s="45">
        <f t="shared" si="182"/>
        <v>0.82157050920128627</v>
      </c>
      <c r="CB240" s="45">
        <f t="shared" si="183"/>
        <v>1.0175344030463724</v>
      </c>
      <c r="CC240" s="45">
        <f t="shared" si="184"/>
        <v>0.99689117255780613</v>
      </c>
      <c r="CD240" s="45">
        <f t="shared" si="185"/>
        <v>0.99069901488383683</v>
      </c>
      <c r="CE240" s="39"/>
      <c r="CF240" s="75" t="e">
        <f t="shared" si="202"/>
        <v>#N/A</v>
      </c>
      <c r="CG240" s="75">
        <f t="shared" si="203"/>
        <v>23.209012331710504</v>
      </c>
      <c r="CH240" s="75">
        <f t="shared" si="204"/>
        <v>-37.479608345984239</v>
      </c>
      <c r="CI240" s="75">
        <f t="shared" si="205"/>
        <v>3.8942778755440002</v>
      </c>
      <c r="CJ240" s="75">
        <f t="shared" si="206"/>
        <v>6.3568882765992383</v>
      </c>
      <c r="CK240" s="75">
        <f t="shared" si="207"/>
        <v>3.027353042041494</v>
      </c>
      <c r="CL240" s="75">
        <f t="shared" si="208"/>
        <v>10.840718981183048</v>
      </c>
      <c r="CM240" s="75">
        <f t="shared" si="209"/>
        <v>-3.1664952012263079</v>
      </c>
      <c r="CN240" s="75">
        <f t="shared" si="210"/>
        <v>-17.776630442148186</v>
      </c>
      <c r="CO240" s="75">
        <f t="shared" si="211"/>
        <v>-255.81511441385274</v>
      </c>
      <c r="CP240" s="75">
        <f t="shared" si="212"/>
        <v>-19.255549891730478</v>
      </c>
      <c r="CQ240" s="75">
        <f t="shared" si="213"/>
        <v>-196.53751536292361</v>
      </c>
      <c r="CR240" s="75">
        <f t="shared" si="214"/>
        <v>17.382449110808448</v>
      </c>
      <c r="CS240" s="75">
        <f t="shared" si="215"/>
        <v>-3.1136698850437456</v>
      </c>
      <c r="CT240" s="75">
        <f t="shared" si="216"/>
        <v>-9.3445093673928827</v>
      </c>
      <c r="CU240" s="130"/>
      <c r="CV240" s="45" t="e">
        <f t="shared" si="186"/>
        <v>#N/A</v>
      </c>
      <c r="CW240" s="45">
        <f t="shared" si="187"/>
        <v>1.0000427632740692</v>
      </c>
      <c r="CX240" s="45">
        <f t="shared" si="188"/>
        <v>0.9997505533508112</v>
      </c>
      <c r="CY240" s="45">
        <f t="shared" si="189"/>
        <v>1.0001600433109759</v>
      </c>
      <c r="CZ240" s="45">
        <f t="shared" si="190"/>
        <v>0.99994655248372177</v>
      </c>
      <c r="DA240" s="45">
        <f t="shared" si="191"/>
        <v>0.9999137877003953</v>
      </c>
      <c r="DB240" s="45">
        <f t="shared" si="192"/>
        <v>0.99994028835094351</v>
      </c>
      <c r="DC240" s="45">
        <f t="shared" si="193"/>
        <v>0.99998962531298441</v>
      </c>
      <c r="DD240" s="45">
        <f t="shared" si="194"/>
        <v>0.99929489479370048</v>
      </c>
      <c r="DE240" s="45">
        <f t="shared" si="195"/>
        <v>0.99929489479370048</v>
      </c>
      <c r="DF240" s="45">
        <f t="shared" si="196"/>
        <v>0.99920874328283715</v>
      </c>
      <c r="DG240" s="45">
        <f t="shared" si="197"/>
        <v>0.99913871302204893</v>
      </c>
      <c r="DH240" s="45">
        <f t="shared" si="198"/>
        <v>0.99994996648536649</v>
      </c>
      <c r="DI240" s="45">
        <f t="shared" si="199"/>
        <v>0.9999850611522999</v>
      </c>
      <c r="DJ240" s="45">
        <f t="shared" si="200"/>
        <v>1.0000420883948067</v>
      </c>
    </row>
    <row r="241" spans="1:114" x14ac:dyDescent="0.2">
      <c r="A241" s="43">
        <v>474</v>
      </c>
      <c r="B241" s="43">
        <f t="shared" si="169"/>
        <v>747.15</v>
      </c>
      <c r="C241" s="44">
        <f t="shared" si="201"/>
        <v>1.3384193267750786</v>
      </c>
      <c r="E241" s="40">
        <f>'[4]methanogen M06-L TZVP smd redo'!I241</f>
        <v>0.68687712093717934</v>
      </c>
      <c r="F241" s="40">
        <f>'[4]methanogen M06-L TZVP smd redo'!N241</f>
        <v>0.63943051629400394</v>
      </c>
      <c r="G241" s="40">
        <f>'[4]methanogen M06-L TZVP smd redo'!S241</f>
        <v>0.89544623032389303</v>
      </c>
      <c r="H241" s="40">
        <f>'[4]methanogen M06-L TZVP smd redo'!AB241</f>
        <v>0.69170649035488196</v>
      </c>
      <c r="I241" s="40">
        <f>'[4]methanogen M06-L TZVP smd redo'!AS241</f>
        <v>0.78623947538614125</v>
      </c>
      <c r="J241" s="40">
        <f>'[4]methanogen M06-L TZVP smd redo'!BJ241</f>
        <v>0.84600946408142086</v>
      </c>
      <c r="K241" s="40">
        <f>'[4]methanogen M06-L TZVP smd redo'!EV241</f>
        <v>0.85094634701121663</v>
      </c>
      <c r="L241" s="40">
        <f>'[4]methanogen M06-L TZVP smd redo'!CL241</f>
        <v>0.81976033149500083</v>
      </c>
      <c r="M241" s="40">
        <f>'[4]methanogen M06-L TZVP smd redo'!DG241</f>
        <v>0.82143822088376339</v>
      </c>
      <c r="N241" s="40">
        <f>'[4]methanogen M06-L TZVP smd redo'!EC241</f>
        <v>0.79286545901791072</v>
      </c>
      <c r="AA241" s="40">
        <f t="shared" si="170"/>
        <v>0.96101468451842986</v>
      </c>
      <c r="AB241" s="40"/>
      <c r="AC241" s="40" t="e">
        <f>EXP('d-beta'!Y242/1000)*'[3]methanogen M06-L TZVP smd redo'!EZ241</f>
        <v>#N/A</v>
      </c>
      <c r="AD241" s="40">
        <f>'[3]methanogen M06-L TZVP smd redo'!ET241</f>
        <v>1.5020899999999999</v>
      </c>
      <c r="AE241" s="40">
        <f>'[3]methanogen M06-L TZVP smd redo'!ER241</f>
        <v>1.04742</v>
      </c>
      <c r="AF241" s="40">
        <f>'[3]methanogen M06-L TZVP smd redo'!K241</f>
        <v>1.0400100000000001</v>
      </c>
      <c r="AG241" s="40">
        <f>'[3]methanogen M06-L TZVP smd redo'!J241</f>
        <v>1.9194899999999999</v>
      </c>
      <c r="AH241" s="40">
        <f>'[3]methanogen M06-L TZVP smd redo'!O241</f>
        <v>1.0375799999999999</v>
      </c>
      <c r="AI241" s="40">
        <f>'[3]methanogen M06-L TZVP smd redo'!N241</f>
        <v>1.8800600000000001</v>
      </c>
      <c r="AJ241" s="40">
        <f>'[3]methanogen M06-L TZVP smd redo'!S241</f>
        <v>1.0384800000000001</v>
      </c>
      <c r="AK241" s="40">
        <f>'[3]methanogen M06-L TZVP smd redo'!R241</f>
        <v>1.9495100000000001</v>
      </c>
      <c r="AL241" s="40">
        <f>'[3]methanogen M06-L TZVP smd redo'!Y241</f>
        <v>1.0338400000000001</v>
      </c>
      <c r="AM241" s="40">
        <f>'[3]methanogen M06-L TZVP smd redo'!W241</f>
        <v>1.9508399999999999</v>
      </c>
      <c r="AN241" s="40">
        <f>'[3]methanogen M06-L TZVP smd redo'!V241</f>
        <v>1.9444300000000001</v>
      </c>
      <c r="AO241" s="40">
        <f>'[3]methanogen M06-L TZVP smd redo'!AK241</f>
        <v>1.03278</v>
      </c>
      <c r="AP241" s="40">
        <f>PRODUCT('[3]methanogen M06-L TZVP smd redo'!AD241:AF241)^(1/3)</f>
        <v>1.9405122834772077</v>
      </c>
      <c r="AQ241" s="40">
        <f>'[3]methanogen M06-L TZVP smd redo'!BA241</f>
        <v>1.0288999999999999</v>
      </c>
      <c r="AR241" s="40">
        <f>PRODUCT('[3]methanogen M06-L TZVP smd redo'!AT241:AV241)^(1/3)</f>
        <v>1.9268484287437895</v>
      </c>
      <c r="AS241" s="41">
        <f>'[3]methanogen M06-L TZVP smd redo'!FO241</f>
        <v>1.0314099999999999</v>
      </c>
      <c r="AT241" s="40">
        <f>'[3]methanogen M06-L TZVP smd redo'!FK241</f>
        <v>1.9282900000000001</v>
      </c>
      <c r="AU241" s="40">
        <f>'[3]methanogen M06-L TZVP smd redo'!CD241</f>
        <v>1.9031400000000001</v>
      </c>
      <c r="AV241" s="40">
        <f>'[3]methanogen M06-L TZVP smd redo'!CG241</f>
        <v>1.5906800000000001</v>
      </c>
      <c r="AW241" s="40">
        <f>'[3]methanogen M06-L TZVP smd redo'!CK241</f>
        <v>1.0321</v>
      </c>
      <c r="AX241" s="40">
        <f>PRODUCT('[3]methanogen M06-L TZVP smd redo'!CN241:CP241)^(1/3)</f>
        <v>1.9178371598409933</v>
      </c>
      <c r="AY241" s="40">
        <f>'[3]methanogen M06-L TZVP smd redo'!DH241</f>
        <v>1.0322499999999999</v>
      </c>
      <c r="AZ241" s="40">
        <f>PRODUCT('[3]methanogen M06-L TZVP smd redo'!DJ241:DL241)^(1/3)</f>
        <v>1.9235081927079132</v>
      </c>
      <c r="BA241" s="40">
        <f>'[3]methanogen M06-L TZVP smd redo'!EI241</f>
        <v>1.0338400000000001</v>
      </c>
      <c r="BB241" s="40">
        <f>PRODUCT('[3]methanogen M06-L TZVP smd redo'!EJ241:EL241)^(1/3)</f>
        <v>1.9511777793796692</v>
      </c>
      <c r="BC241" s="40"/>
      <c r="BD241" s="44">
        <f>'[4]methanogen M06-L TZVP smd redo'!H241</f>
        <v>1.99766</v>
      </c>
      <c r="BE241" s="44">
        <f>'[4]methanogen M06-L TZVP smd redo'!M241</f>
        <v>1.9519599999999999</v>
      </c>
      <c r="BF241" s="44">
        <f>'[4]methanogen M06-L TZVP smd redo'!R241</f>
        <v>2.0263399999999998</v>
      </c>
      <c r="BG241" s="44">
        <f>'[4]methanogen M06-L TZVP smd redo'!Y241</f>
        <v>2.0116200000000002</v>
      </c>
      <c r="BH241" s="44">
        <f>'[4]methanogen M06-L TZVP smd redo'!Z241</f>
        <v>2.0183200000000001</v>
      </c>
      <c r="BI241" s="44">
        <f>PRODUCT('[4]methanogen M06-L TZVP smd redo'!AL241:AN241)^(1/3)</f>
        <v>2.0056979961765844</v>
      </c>
      <c r="BJ241" s="133">
        <f>PRODUCT('[4]methanogen M06-L TZVP smd redo'!BC241:BE241)^(1/3)</f>
        <v>1.9842115911560423</v>
      </c>
      <c r="BK241" s="133">
        <f>'[4]methanogen M06-L TZVP smd redo'!ER241</f>
        <v>1.99055</v>
      </c>
      <c r="BL241" s="40">
        <f>PRODUCT('[4]methanogen M06-L TZVP smd redo'!DZ241:EB241)^(1/3)</f>
        <v>2.0188050081059492</v>
      </c>
      <c r="BM241" s="40">
        <f>PRODUCT('[4]methanogen M06-L TZVP smd redo'!CI241:CK241)^(1/3)</f>
        <v>1.9810223660529056</v>
      </c>
      <c r="BN241" s="40">
        <f>PRODUCT('[4]methanogen M06-L TZVP smd redo'!DD241:DF241)^(1/3)</f>
        <v>1.9871723314619287</v>
      </c>
      <c r="BO241" s="40"/>
      <c r="BP241" s="45" t="e">
        <f t="shared" si="171"/>
        <v>#N/A</v>
      </c>
      <c r="BQ241" s="45">
        <f t="shared" si="172"/>
        <v>1.0234123650074798</v>
      </c>
      <c r="BR241" s="45">
        <f t="shared" si="173"/>
        <v>0.96329342558504505</v>
      </c>
      <c r="BS241" s="45">
        <f t="shared" si="174"/>
        <v>1.0039736018074437</v>
      </c>
      <c r="BT241" s="45">
        <f t="shared" si="175"/>
        <v>1.0062930729588786</v>
      </c>
      <c r="BU241" s="45">
        <f t="shared" si="176"/>
        <v>1.0029525899884753</v>
      </c>
      <c r="BV241" s="45">
        <f t="shared" si="177"/>
        <v>1.01082868637413</v>
      </c>
      <c r="BW241" s="45">
        <f t="shared" si="178"/>
        <v>0.99681574999675582</v>
      </c>
      <c r="BX241" s="45">
        <f t="shared" si="179"/>
        <v>0.98247821516986311</v>
      </c>
      <c r="BY241" s="45">
        <f t="shared" si="180"/>
        <v>0.77543990574760635</v>
      </c>
      <c r="BZ241" s="45">
        <f t="shared" si="181"/>
        <v>0.98097632911369526</v>
      </c>
      <c r="CA241" s="45">
        <f t="shared" si="182"/>
        <v>0.82221026952349852</v>
      </c>
      <c r="CB241" s="45">
        <f t="shared" si="183"/>
        <v>1.0174343387086817</v>
      </c>
      <c r="CC241" s="45">
        <f t="shared" si="184"/>
        <v>0.99690516755308345</v>
      </c>
      <c r="CD241" s="45">
        <f t="shared" si="185"/>
        <v>0.99076348246347623</v>
      </c>
      <c r="CE241" s="39"/>
      <c r="CF241" s="75" t="e">
        <f t="shared" si="202"/>
        <v>#N/A</v>
      </c>
      <c r="CG241" s="75">
        <f t="shared" si="203"/>
        <v>23.142499597943335</v>
      </c>
      <c r="CH241" s="75">
        <f t="shared" si="204"/>
        <v>-37.39721413020645</v>
      </c>
      <c r="CI241" s="75">
        <f t="shared" si="205"/>
        <v>3.9657279033954902</v>
      </c>
      <c r="CJ241" s="75">
        <f t="shared" si="206"/>
        <v>6.2733542594825344</v>
      </c>
      <c r="CK241" s="75">
        <f t="shared" si="207"/>
        <v>2.9482396557175456</v>
      </c>
      <c r="CL241" s="75">
        <f t="shared" si="208"/>
        <v>10.770476000718819</v>
      </c>
      <c r="CM241" s="75">
        <f t="shared" si="209"/>
        <v>-3.1893305152327094</v>
      </c>
      <c r="CN241" s="75">
        <f t="shared" si="210"/>
        <v>-17.677108339643297</v>
      </c>
      <c r="CO241" s="75">
        <f t="shared" si="211"/>
        <v>-254.3247903447764</v>
      </c>
      <c r="CP241" s="75">
        <f t="shared" si="212"/>
        <v>-19.206949051728927</v>
      </c>
      <c r="CQ241" s="75">
        <f t="shared" si="213"/>
        <v>-195.7591142977748</v>
      </c>
      <c r="CR241" s="75">
        <f t="shared" si="214"/>
        <v>17.284104270695501</v>
      </c>
      <c r="CS241" s="75">
        <f t="shared" si="215"/>
        <v>-3.0996313446010708</v>
      </c>
      <c r="CT241" s="75">
        <f t="shared" si="216"/>
        <v>-9.279438663558258</v>
      </c>
      <c r="CU241" s="130"/>
      <c r="CV241" s="45" t="e">
        <f t="shared" si="186"/>
        <v>#N/A</v>
      </c>
      <c r="CW241" s="45">
        <f t="shared" si="187"/>
        <v>1.0000474162852235</v>
      </c>
      <c r="CX241" s="45">
        <f t="shared" si="188"/>
        <v>0.9997442133291804</v>
      </c>
      <c r="CY241" s="45">
        <f t="shared" si="189"/>
        <v>1.0001696520291175</v>
      </c>
      <c r="CZ241" s="45">
        <f t="shared" si="190"/>
        <v>0.99993947919809134</v>
      </c>
      <c r="DA241" s="45">
        <f t="shared" si="191"/>
        <v>0.99990554128214149</v>
      </c>
      <c r="DB241" s="45">
        <f t="shared" si="192"/>
        <v>0.99994028053453765</v>
      </c>
      <c r="DC241" s="45">
        <f t="shared" si="193"/>
        <v>0.99999506731452092</v>
      </c>
      <c r="DD241" s="45">
        <f t="shared" si="194"/>
        <v>0.99930877163679055</v>
      </c>
      <c r="DE241" s="45">
        <f t="shared" si="195"/>
        <v>0.99930877163679055</v>
      </c>
      <c r="DF241" s="45">
        <f t="shared" si="196"/>
        <v>0.99921437821147663</v>
      </c>
      <c r="DG241" s="45">
        <f t="shared" si="197"/>
        <v>0.99914977714701958</v>
      </c>
      <c r="DH241" s="45">
        <f t="shared" si="198"/>
        <v>0.99994690091726302</v>
      </c>
      <c r="DI241" s="45">
        <f t="shared" si="199"/>
        <v>0.99999832348776252</v>
      </c>
      <c r="DJ241" s="45">
        <f t="shared" si="200"/>
        <v>1.0000351710925961</v>
      </c>
    </row>
    <row r="242" spans="1:114" x14ac:dyDescent="0.2">
      <c r="A242" s="43">
        <v>476</v>
      </c>
      <c r="B242" s="43">
        <f t="shared" si="169"/>
        <v>749.15</v>
      </c>
      <c r="C242" s="44">
        <f t="shared" si="201"/>
        <v>1.3348461589801777</v>
      </c>
      <c r="E242" s="40">
        <f>'[4]methanogen M06-L TZVP smd redo'!I242</f>
        <v>0.67475062309951817</v>
      </c>
      <c r="F242" s="40">
        <f>'[4]methanogen M06-L TZVP smd redo'!N242</f>
        <v>0.64294701516920405</v>
      </c>
      <c r="G242" s="40">
        <f>'[4]methanogen M06-L TZVP smd redo'!S242</f>
        <v>0.88560071402410401</v>
      </c>
      <c r="H242" s="40">
        <f>'[4]methanogen M06-L TZVP smd redo'!AB242</f>
        <v>0.69560263188161997</v>
      </c>
      <c r="I242" s="40">
        <f>'[4]methanogen M06-L TZVP smd redo'!AS242</f>
        <v>0.783825067331545</v>
      </c>
      <c r="J242" s="40">
        <f>'[4]methanogen M06-L TZVP smd redo'!BJ242</f>
        <v>0.83885565087804537</v>
      </c>
      <c r="K242" s="40">
        <f>'[4]methanogen M06-L TZVP smd redo'!EV242</f>
        <v>0.84347541391616154</v>
      </c>
      <c r="L242" s="40">
        <f>'[4]methanogen M06-L TZVP smd redo'!CL242</f>
        <v>0.8074090001748413</v>
      </c>
      <c r="M242" s="40">
        <f>'[4]methanogen M06-L TZVP smd redo'!DG242</f>
        <v>0.8185436441041638</v>
      </c>
      <c r="N242" s="40">
        <f>'[4]methanogen M06-L TZVP smd redo'!EC242</f>
        <v>0.78567244532412595</v>
      </c>
      <c r="AA242" s="40">
        <f t="shared" si="170"/>
        <v>0.95503322451523032</v>
      </c>
      <c r="AB242" s="40"/>
      <c r="AC242" s="40" t="e">
        <f>EXP('d-beta'!Y243/1000)*'[3]methanogen M06-L TZVP smd redo'!EZ242</f>
        <v>#N/A</v>
      </c>
      <c r="AD242" s="40">
        <f>'[3]methanogen M06-L TZVP smd redo'!ET242</f>
        <v>1.4998899999999999</v>
      </c>
      <c r="AE242" s="40">
        <f>'[3]methanogen M06-L TZVP smd redo'!ER242</f>
        <v>1.0471999999999999</v>
      </c>
      <c r="AF242" s="40">
        <f>'[3]methanogen M06-L TZVP smd redo'!K242</f>
        <v>1.03982</v>
      </c>
      <c r="AG242" s="40">
        <f>'[3]methanogen M06-L TZVP smd redo'!J242</f>
        <v>1.91404</v>
      </c>
      <c r="AH242" s="40">
        <f>'[3]methanogen M06-L TZVP smd redo'!O242</f>
        <v>1.03739</v>
      </c>
      <c r="AI242" s="40">
        <f>'[3]methanogen M06-L TZVP smd redo'!N242</f>
        <v>1.8748199999999999</v>
      </c>
      <c r="AJ242" s="40">
        <f>'[3]methanogen M06-L TZVP smd redo'!S242</f>
        <v>1.0383</v>
      </c>
      <c r="AK242" s="40">
        <f>'[3]methanogen M06-L TZVP smd redo'!R242</f>
        <v>1.9439299999999999</v>
      </c>
      <c r="AL242" s="40">
        <f>'[3]methanogen M06-L TZVP smd redo'!Y242</f>
        <v>1.0336700000000001</v>
      </c>
      <c r="AM242" s="40">
        <f>'[3]methanogen M06-L TZVP smd redo'!W242</f>
        <v>1.9450799999999999</v>
      </c>
      <c r="AN242" s="40">
        <f>'[3]methanogen M06-L TZVP smd redo'!V242</f>
        <v>1.9387000000000001</v>
      </c>
      <c r="AO242" s="40">
        <f>'[3]methanogen M06-L TZVP smd redo'!AK242</f>
        <v>1.0326299999999999</v>
      </c>
      <c r="AP242" s="40">
        <f>PRODUCT('[3]methanogen M06-L TZVP smd redo'!AD242:AF242)^(1/3)</f>
        <v>1.9349166321045839</v>
      </c>
      <c r="AQ242" s="40">
        <f>'[3]methanogen M06-L TZVP smd redo'!BA242</f>
        <v>1.02877</v>
      </c>
      <c r="AR242" s="40">
        <f>PRODUCT('[3]methanogen M06-L TZVP smd redo'!AT242:AV242)^(1/3)</f>
        <v>1.9213884635189065</v>
      </c>
      <c r="AS242" s="41">
        <f>'[3]methanogen M06-L TZVP smd redo'!FO242</f>
        <v>1.03128</v>
      </c>
      <c r="AT242" s="40">
        <f>'[3]methanogen M06-L TZVP smd redo'!FK242</f>
        <v>1.9228700000000001</v>
      </c>
      <c r="AU242" s="40">
        <f>'[3]methanogen M06-L TZVP smd redo'!CD242</f>
        <v>1.89775</v>
      </c>
      <c r="AV242" s="40">
        <f>'[3]methanogen M06-L TZVP smd redo'!CG242</f>
        <v>1.5874299999999999</v>
      </c>
      <c r="AW242" s="40">
        <f>'[3]methanogen M06-L TZVP smd redo'!CK242</f>
        <v>1.03196</v>
      </c>
      <c r="AX242" s="40">
        <f>PRODUCT('[3]methanogen M06-L TZVP smd redo'!CN242:CP242)^(1/3)</f>
        <v>1.9124443369195256</v>
      </c>
      <c r="AY242" s="40">
        <f>'[3]methanogen M06-L TZVP smd redo'!DH242</f>
        <v>1.0321</v>
      </c>
      <c r="AZ242" s="40">
        <f>PRODUCT('[3]methanogen M06-L TZVP smd redo'!DJ242:DL242)^(1/3)</f>
        <v>1.9180823665665634</v>
      </c>
      <c r="BA242" s="40">
        <f>'[3]methanogen M06-L TZVP smd redo'!EI242</f>
        <v>1.03369</v>
      </c>
      <c r="BB242" s="40">
        <f>PRODUCT('[3]methanogen M06-L TZVP smd redo'!EJ242:EL242)^(1/3)</f>
        <v>1.945501760662901</v>
      </c>
      <c r="BC242" s="40"/>
      <c r="BD242" s="44">
        <f>'[4]methanogen M06-L TZVP smd redo'!H242</f>
        <v>1.9916</v>
      </c>
      <c r="BE242" s="44">
        <f>'[4]methanogen M06-L TZVP smd redo'!M242</f>
        <v>1.94617</v>
      </c>
      <c r="BF242" s="44">
        <f>'[4]methanogen M06-L TZVP smd redo'!R242</f>
        <v>2.0201699999999998</v>
      </c>
      <c r="BG242" s="44">
        <f>'[4]methanogen M06-L TZVP smd redo'!Y242</f>
        <v>2.0053700000000001</v>
      </c>
      <c r="BH242" s="44">
        <f>'[4]methanogen M06-L TZVP smd redo'!Z242</f>
        <v>2.0120399999999998</v>
      </c>
      <c r="BI242" s="44">
        <f>PRODUCT('[4]methanogen M06-L TZVP smd redo'!AL242:AN242)^(1/3)</f>
        <v>1.9996190858074792</v>
      </c>
      <c r="BJ242" s="133">
        <f>PRODUCT('[4]methanogen M06-L TZVP smd redo'!BC242:BE242)^(1/3)</f>
        <v>1.9783249477374936</v>
      </c>
      <c r="BK242" s="133">
        <f>'[4]methanogen M06-L TZVP smd redo'!ER242</f>
        <v>1.9846900000000001</v>
      </c>
      <c r="BL242" s="40">
        <f>PRODUCT('[4]methanogen M06-L TZVP smd redo'!DZ242:EB242)^(1/3)</f>
        <v>2.0126257381841808</v>
      </c>
      <c r="BM242" s="40">
        <f>PRODUCT('[4]methanogen M06-L TZVP smd redo'!CI242:CK242)^(1/3)</f>
        <v>1.9751595329250837</v>
      </c>
      <c r="BN242" s="40">
        <f>PRODUCT('[4]methanogen M06-L TZVP smd redo'!DD242:DF242)^(1/3)</f>
        <v>1.9812732427589452</v>
      </c>
      <c r="BO242" s="40"/>
      <c r="BP242" s="45" t="e">
        <f t="shared" si="171"/>
        <v>#N/A</v>
      </c>
      <c r="BQ242" s="45">
        <f t="shared" si="172"/>
        <v>1.0233432845023815</v>
      </c>
      <c r="BR242" s="45">
        <f t="shared" si="173"/>
        <v>0.96336941940529763</v>
      </c>
      <c r="BS242" s="45">
        <f t="shared" si="174"/>
        <v>1.0040406751356832</v>
      </c>
      <c r="BT242" s="45">
        <f t="shared" si="175"/>
        <v>1.0062116401472059</v>
      </c>
      <c r="BU242" s="45">
        <f t="shared" si="176"/>
        <v>1.0028760048517933</v>
      </c>
      <c r="BV242" s="45">
        <f t="shared" si="177"/>
        <v>1.0107637211441622</v>
      </c>
      <c r="BW242" s="45">
        <f t="shared" si="178"/>
        <v>0.99679292369966765</v>
      </c>
      <c r="BX242" s="45">
        <f t="shared" si="179"/>
        <v>0.98257868872078458</v>
      </c>
      <c r="BY242" s="45">
        <f t="shared" si="180"/>
        <v>0.77658276876586363</v>
      </c>
      <c r="BZ242" s="45">
        <f t="shared" si="181"/>
        <v>0.9810104616539278</v>
      </c>
      <c r="CA242" s="45">
        <f t="shared" si="182"/>
        <v>0.82284909033652598</v>
      </c>
      <c r="CB242" s="45">
        <f t="shared" si="183"/>
        <v>1.0173382994972162</v>
      </c>
      <c r="CC242" s="45">
        <f t="shared" si="184"/>
        <v>0.99691425205674911</v>
      </c>
      <c r="CD242" s="45">
        <f t="shared" si="185"/>
        <v>0.9908253310949342</v>
      </c>
      <c r="CE242" s="39"/>
      <c r="CF242" s="75" t="e">
        <f t="shared" si="202"/>
        <v>#N/A</v>
      </c>
      <c r="CG242" s="75">
        <f t="shared" si="203"/>
        <v>23.074997153143915</v>
      </c>
      <c r="CH242" s="75">
        <f t="shared" si="204"/>
        <v>-37.318327655087472</v>
      </c>
      <c r="CI242" s="75">
        <f t="shared" si="205"/>
        <v>4.0325335322544369</v>
      </c>
      <c r="CJ242" s="75">
        <f t="shared" si="206"/>
        <v>6.1924274311508061</v>
      </c>
      <c r="CK242" s="75">
        <f t="shared" si="207"/>
        <v>2.8718770623073393</v>
      </c>
      <c r="CL242" s="75">
        <f t="shared" si="208"/>
        <v>10.706204657248639</v>
      </c>
      <c r="CM242" s="75">
        <f t="shared" si="209"/>
        <v>-3.2122299913338419</v>
      </c>
      <c r="CN242" s="75">
        <f t="shared" si="210"/>
        <v>-17.574848144724672</v>
      </c>
      <c r="CO242" s="75">
        <f t="shared" si="211"/>
        <v>-252.85204997365446</v>
      </c>
      <c r="CP242" s="75">
        <f t="shared" si="212"/>
        <v>-19.172155198481185</v>
      </c>
      <c r="CQ242" s="75">
        <f t="shared" si="213"/>
        <v>-194.98246044475792</v>
      </c>
      <c r="CR242" s="75">
        <f t="shared" si="214"/>
        <v>17.189706292529745</v>
      </c>
      <c r="CS242" s="75">
        <f t="shared" si="215"/>
        <v>-3.0905186801577704</v>
      </c>
      <c r="CT242" s="75">
        <f t="shared" si="216"/>
        <v>-9.2170153888053168</v>
      </c>
      <c r="CU242" s="130"/>
      <c r="CV242" s="45" t="e">
        <f t="shared" si="186"/>
        <v>#N/A</v>
      </c>
      <c r="CW242" s="45">
        <f t="shared" si="187"/>
        <v>1.0000317831730339</v>
      </c>
      <c r="CX242" s="45">
        <f t="shared" si="188"/>
        <v>0.99975756100529212</v>
      </c>
      <c r="CY242" s="45">
        <f t="shared" si="189"/>
        <v>1.0001547715625376</v>
      </c>
      <c r="CZ242" s="45">
        <f t="shared" si="190"/>
        <v>0.99994693258565848</v>
      </c>
      <c r="DA242" s="45">
        <f t="shared" si="191"/>
        <v>0.99991184666134647</v>
      </c>
      <c r="DB242" s="45">
        <f t="shared" si="192"/>
        <v>0.9999450155404781</v>
      </c>
      <c r="DC242" s="45">
        <f t="shared" si="193"/>
        <v>0.99999538413033462</v>
      </c>
      <c r="DD242" s="45">
        <f t="shared" si="194"/>
        <v>0.99930488089479752</v>
      </c>
      <c r="DE242" s="45">
        <f t="shared" si="195"/>
        <v>0.99930488089479752</v>
      </c>
      <c r="DF242" s="45">
        <f t="shared" si="196"/>
        <v>0.99921678883321385</v>
      </c>
      <c r="DG242" s="45">
        <f t="shared" si="197"/>
        <v>0.99915723543727231</v>
      </c>
      <c r="DH242" s="45">
        <f t="shared" si="198"/>
        <v>0.99994686137008604</v>
      </c>
      <c r="DI242" s="45">
        <f t="shared" si="199"/>
        <v>0.99998887446280826</v>
      </c>
      <c r="DJ242" s="45">
        <f t="shared" si="200"/>
        <v>1.0000346913847957</v>
      </c>
    </row>
    <row r="243" spans="1:114" x14ac:dyDescent="0.2">
      <c r="A243" s="43">
        <v>478</v>
      </c>
      <c r="B243" s="43">
        <f t="shared" si="169"/>
        <v>751.15</v>
      </c>
      <c r="C243" s="44">
        <f t="shared" si="201"/>
        <v>1.3312920189043467</v>
      </c>
      <c r="E243" s="40">
        <f>'[4]methanogen M06-L TZVP smd redo'!I243</f>
        <v>0.67581214811940349</v>
      </c>
      <c r="F243" s="40">
        <f>'[4]methanogen M06-L TZVP smd redo'!N243</f>
        <v>0.63998988413627167</v>
      </c>
      <c r="G243" s="40">
        <f>'[4]methanogen M06-L TZVP smd redo'!S243</f>
        <v>0.88336746993067372</v>
      </c>
      <c r="H243" s="40">
        <f>'[4]methanogen M06-L TZVP smd redo'!AB243</f>
        <v>0.68800825703263513</v>
      </c>
      <c r="I243" s="40">
        <f>'[4]methanogen M06-L TZVP smd redo'!AS243</f>
        <v>0.77626411277975649</v>
      </c>
      <c r="J243" s="40">
        <f>'[4]methanogen M06-L TZVP smd redo'!BJ243</f>
        <v>0.82559158177275549</v>
      </c>
      <c r="K243" s="40">
        <f>'[4]methanogen M06-L TZVP smd redo'!EV243</f>
        <v>0.83427562452631499</v>
      </c>
      <c r="L243" s="40">
        <f>'[4]methanogen M06-L TZVP smd redo'!CL243</f>
        <v>0.80479657279353134</v>
      </c>
      <c r="M243" s="40">
        <f>'[4]methanogen M06-L TZVP smd redo'!DG243</f>
        <v>0.80942995883059865</v>
      </c>
      <c r="N243" s="40">
        <f>'[4]methanogen M06-L TZVP smd redo'!EC243</f>
        <v>0.78796790162805053</v>
      </c>
      <c r="AA243" s="40">
        <f t="shared" si="170"/>
        <v>0.94909817760354342</v>
      </c>
      <c r="AB243" s="40"/>
      <c r="AC243" s="40" t="e">
        <f>EXP('d-beta'!Y244/1000)*'[3]methanogen M06-L TZVP smd redo'!EZ243</f>
        <v>#N/A</v>
      </c>
      <c r="AD243" s="40">
        <f>'[3]methanogen M06-L TZVP smd redo'!ET243</f>
        <v>1.4977199999999999</v>
      </c>
      <c r="AE243" s="40">
        <f>'[3]methanogen M06-L TZVP smd redo'!ER243</f>
        <v>1.0469900000000001</v>
      </c>
      <c r="AF243" s="40">
        <f>'[3]methanogen M06-L TZVP smd redo'!K243</f>
        <v>1.0396300000000001</v>
      </c>
      <c r="AG243" s="40">
        <f>'[3]methanogen M06-L TZVP smd redo'!J243</f>
        <v>1.90863</v>
      </c>
      <c r="AH243" s="40">
        <f>'[3]methanogen M06-L TZVP smd redo'!O243</f>
        <v>1.03721</v>
      </c>
      <c r="AI243" s="40">
        <f>'[3]methanogen M06-L TZVP smd redo'!N243</f>
        <v>1.8696299999999999</v>
      </c>
      <c r="AJ243" s="40">
        <f>'[3]methanogen M06-L TZVP smd redo'!S243</f>
        <v>1.0381100000000001</v>
      </c>
      <c r="AK243" s="40">
        <f>'[3]methanogen M06-L TZVP smd redo'!R243</f>
        <v>1.9383999999999999</v>
      </c>
      <c r="AL243" s="40">
        <f>'[3]methanogen M06-L TZVP smd redo'!Y243</f>
        <v>1.0335099999999999</v>
      </c>
      <c r="AM243" s="40">
        <f>'[3]methanogen M06-L TZVP smd redo'!W243</f>
        <v>1.9393800000000001</v>
      </c>
      <c r="AN243" s="40">
        <f>'[3]methanogen M06-L TZVP smd redo'!V243</f>
        <v>1.93302</v>
      </c>
      <c r="AO243" s="40">
        <f>'[3]methanogen M06-L TZVP smd redo'!AK243</f>
        <v>1.0324800000000001</v>
      </c>
      <c r="AP243" s="40">
        <f>PRODUCT('[3]methanogen M06-L TZVP smd redo'!AD243:AF243)^(1/3)</f>
        <v>1.9293743638911003</v>
      </c>
      <c r="AQ243" s="40">
        <f>'[3]methanogen M06-L TZVP smd redo'!BA243</f>
        <v>1.0286500000000001</v>
      </c>
      <c r="AR243" s="40">
        <f>PRODUCT('[3]methanogen M06-L TZVP smd redo'!AT243:AV243)^(1/3)</f>
        <v>1.915975161328739</v>
      </c>
      <c r="AS243" s="41">
        <f>'[3]methanogen M06-L TZVP smd redo'!FO243</f>
        <v>1.03115</v>
      </c>
      <c r="AT243" s="40">
        <f>'[3]methanogen M06-L TZVP smd redo'!FK243</f>
        <v>1.91751</v>
      </c>
      <c r="AU243" s="40">
        <f>'[3]methanogen M06-L TZVP smd redo'!CD243</f>
        <v>1.89242</v>
      </c>
      <c r="AV243" s="40">
        <f>'[3]methanogen M06-L TZVP smd redo'!CG243</f>
        <v>1.5842000000000001</v>
      </c>
      <c r="AW243" s="40">
        <f>'[3]methanogen M06-L TZVP smd redo'!CK243</f>
        <v>1.0318099999999999</v>
      </c>
      <c r="AX243" s="40">
        <f>PRODUCT('[3]methanogen M06-L TZVP smd redo'!CN243:CP243)^(1/3)</f>
        <v>1.9071015132943063</v>
      </c>
      <c r="AY243" s="40">
        <f>'[3]methanogen M06-L TZVP smd redo'!DH243</f>
        <v>1.03196</v>
      </c>
      <c r="AZ243" s="40">
        <f>PRODUCT('[3]methanogen M06-L TZVP smd redo'!DJ243:DL243)^(1/3)</f>
        <v>1.9126998821946013</v>
      </c>
      <c r="BA243" s="40">
        <f>'[3]methanogen M06-L TZVP smd redo'!EI243</f>
        <v>1.0335300000000001</v>
      </c>
      <c r="BB243" s="40">
        <f>PRODUCT('[3]methanogen M06-L TZVP smd redo'!EJ243:EL243)^(1/3)</f>
        <v>1.9398790952667</v>
      </c>
      <c r="BC243" s="40"/>
      <c r="BD243" s="44">
        <f>'[4]methanogen M06-L TZVP smd redo'!H243</f>
        <v>1.9856100000000001</v>
      </c>
      <c r="BE243" s="44">
        <f>'[4]methanogen M06-L TZVP smd redo'!M243</f>
        <v>1.9404399999999999</v>
      </c>
      <c r="BF243" s="44">
        <f>'[4]methanogen M06-L TZVP smd redo'!R243</f>
        <v>2.0140500000000001</v>
      </c>
      <c r="BG243" s="44">
        <f>'[4]methanogen M06-L TZVP smd redo'!Y243</f>
        <v>1.9991699999999999</v>
      </c>
      <c r="BH243" s="44">
        <f>'[4]methanogen M06-L TZVP smd redo'!Z243</f>
        <v>2.0058099999999999</v>
      </c>
      <c r="BI243" s="44">
        <f>PRODUCT('[4]methanogen M06-L TZVP smd redo'!AL243:AN243)^(1/3)</f>
        <v>1.993586792737569</v>
      </c>
      <c r="BJ243" s="133">
        <f>PRODUCT('[4]methanogen M06-L TZVP smd redo'!BC243:BE243)^(1/3)</f>
        <v>1.9724949816063069</v>
      </c>
      <c r="BK243" s="133">
        <f>'[4]methanogen M06-L TZVP smd redo'!ER243</f>
        <v>1.97889</v>
      </c>
      <c r="BL243" s="40">
        <f>PRODUCT('[4]methanogen M06-L TZVP smd redo'!DZ243:EB243)^(1/3)</f>
        <v>2.0065030564903896</v>
      </c>
      <c r="BM243" s="40">
        <f>PRODUCT('[4]methanogen M06-L TZVP smd redo'!CI243:CK243)^(1/3)</f>
        <v>1.9693500640969817</v>
      </c>
      <c r="BN243" s="40">
        <f>PRODUCT('[4]methanogen M06-L TZVP smd redo'!DD243:DF243)^(1/3)</f>
        <v>1.975427447379358</v>
      </c>
      <c r="BO243" s="40"/>
      <c r="BP243" s="45" t="e">
        <f t="shared" si="171"/>
        <v>#N/A</v>
      </c>
      <c r="BQ243" s="45">
        <f t="shared" si="172"/>
        <v>1.0232782255570902</v>
      </c>
      <c r="BR243" s="45">
        <f t="shared" si="173"/>
        <v>0.96345175144609108</v>
      </c>
      <c r="BS243" s="45">
        <f t="shared" si="174"/>
        <v>1.0041080660680723</v>
      </c>
      <c r="BT243" s="45">
        <f t="shared" si="175"/>
        <v>1.0061312641651514</v>
      </c>
      <c r="BU243" s="45">
        <f t="shared" si="176"/>
        <v>1.0028005839940202</v>
      </c>
      <c r="BV243" s="45">
        <f t="shared" si="177"/>
        <v>1.0106929606046886</v>
      </c>
      <c r="BW243" s="45">
        <f t="shared" si="178"/>
        <v>0.99676838106529764</v>
      </c>
      <c r="BX243" s="45">
        <f t="shared" si="179"/>
        <v>0.98267787441788357</v>
      </c>
      <c r="BY243" s="45">
        <f t="shared" si="180"/>
        <v>0.77772180915079769</v>
      </c>
      <c r="BZ243" s="45">
        <f t="shared" si="181"/>
        <v>0.98106337849192471</v>
      </c>
      <c r="CA243" s="45">
        <f t="shared" si="182"/>
        <v>0.82348555503337739</v>
      </c>
      <c r="CB243" s="45">
        <f t="shared" si="183"/>
        <v>1.0172411464673985</v>
      </c>
      <c r="CC243" s="45">
        <f t="shared" si="184"/>
        <v>0.99692350974952848</v>
      </c>
      <c r="CD243" s="45">
        <f t="shared" si="185"/>
        <v>0.99089111874919944</v>
      </c>
      <c r="CE243" s="39"/>
      <c r="CF243" s="75" t="e">
        <f t="shared" si="202"/>
        <v>#N/A</v>
      </c>
      <c r="CG243" s="75">
        <f t="shared" si="203"/>
        <v>23.011420233822548</v>
      </c>
      <c r="CH243" s="75">
        <f t="shared" si="204"/>
        <v>-37.232868721908766</v>
      </c>
      <c r="CI243" s="75">
        <f t="shared" si="205"/>
        <v>4.0996510032183346</v>
      </c>
      <c r="CJ243" s="75">
        <f t="shared" si="206"/>
        <v>6.1125444430924993</v>
      </c>
      <c r="CK243" s="75">
        <f t="shared" si="207"/>
        <v>2.7966696652343401</v>
      </c>
      <c r="CL243" s="75">
        <f t="shared" si="208"/>
        <v>10.636195203035335</v>
      </c>
      <c r="CM243" s="75">
        <f t="shared" si="209"/>
        <v>-3.2368518921628717</v>
      </c>
      <c r="CN243" s="75">
        <f t="shared" si="210"/>
        <v>-17.473908960453691</v>
      </c>
      <c r="CO243" s="75">
        <f t="shared" si="211"/>
        <v>-251.38639053338696</v>
      </c>
      <c r="CP243" s="75">
        <f t="shared" si="212"/>
        <v>-19.118215497612635</v>
      </c>
      <c r="CQ243" s="75">
        <f t="shared" si="213"/>
        <v>-194.2092704613616</v>
      </c>
      <c r="CR243" s="75">
        <f t="shared" si="214"/>
        <v>17.094204462818197</v>
      </c>
      <c r="CS243" s="75">
        <f t="shared" si="215"/>
        <v>-3.0812323751666821</v>
      </c>
      <c r="CT243" s="75">
        <f t="shared" si="216"/>
        <v>-9.1506207698429716</v>
      </c>
      <c r="CU243" s="130"/>
      <c r="CV243" s="45" t="e">
        <f t="shared" si="186"/>
        <v>#N/A</v>
      </c>
      <c r="CW243" s="45">
        <f t="shared" si="187"/>
        <v>1.0000357993527593</v>
      </c>
      <c r="CX243" s="45">
        <f t="shared" si="188"/>
        <v>0.99975683721629871</v>
      </c>
      <c r="CY243" s="45">
        <f t="shared" si="189"/>
        <v>1.0001641321162098</v>
      </c>
      <c r="CZ243" s="45">
        <f t="shared" si="190"/>
        <v>0.99994289753728571</v>
      </c>
      <c r="DA243" s="45">
        <f t="shared" si="191"/>
        <v>0.99991181260096584</v>
      </c>
      <c r="DB243" s="45">
        <f t="shared" si="192"/>
        <v>0.99995071322175655</v>
      </c>
      <c r="DC243" s="45">
        <f t="shared" si="193"/>
        <v>0.9999913231960923</v>
      </c>
      <c r="DD243" s="45">
        <f t="shared" si="194"/>
        <v>0.99931246477288072</v>
      </c>
      <c r="DE243" s="45">
        <f t="shared" si="195"/>
        <v>0.99931246477288072</v>
      </c>
      <c r="DF243" s="45">
        <f t="shared" si="196"/>
        <v>0.99922433800579002</v>
      </c>
      <c r="DG243" s="45">
        <f t="shared" si="197"/>
        <v>0.99916641981110632</v>
      </c>
      <c r="DH243" s="45">
        <f t="shared" si="198"/>
        <v>0.99996240735602593</v>
      </c>
      <c r="DI243" s="45">
        <f t="shared" si="199"/>
        <v>0.99999537036133124</v>
      </c>
      <c r="DJ243" s="45">
        <f t="shared" si="200"/>
        <v>1.0000331401205644</v>
      </c>
    </row>
    <row r="244" spans="1:114" x14ac:dyDescent="0.2">
      <c r="A244" s="43">
        <v>480</v>
      </c>
      <c r="B244" s="43">
        <f t="shared" si="169"/>
        <v>753.15</v>
      </c>
      <c r="C244" s="44">
        <f t="shared" si="201"/>
        <v>1.3277567549624909</v>
      </c>
      <c r="E244" s="40">
        <f>'[4]methanogen M06-L TZVP smd redo'!I244</f>
        <v>0.67482565948373541</v>
      </c>
      <c r="F244" s="40">
        <f>'[4]methanogen M06-L TZVP smd redo'!N244</f>
        <v>0.63507366772874718</v>
      </c>
      <c r="G244" s="40">
        <f>'[4]methanogen M06-L TZVP smd redo'!S244</f>
        <v>0.87943028780057553</v>
      </c>
      <c r="H244" s="40">
        <f>'[4]methanogen M06-L TZVP smd redo'!AB244</f>
        <v>0.68344855949376004</v>
      </c>
      <c r="I244" s="40">
        <f>'[4]methanogen M06-L TZVP smd redo'!AS244</f>
        <v>0.7737653047776849</v>
      </c>
      <c r="J244" s="40">
        <f>'[4]methanogen M06-L TZVP smd redo'!BJ244</f>
        <v>0.82227226823095023</v>
      </c>
      <c r="K244" s="40">
        <f>'[4]methanogen M06-L TZVP smd redo'!EV244</f>
        <v>0.83337505653502397</v>
      </c>
      <c r="L244" s="40">
        <f>'[4]methanogen M06-L TZVP smd redo'!CL244</f>
        <v>0.79768981756767054</v>
      </c>
      <c r="M244" s="40">
        <f>'[4]methanogen M06-L TZVP smd redo'!DG244</f>
        <v>0.81351296473952672</v>
      </c>
      <c r="N244" s="40">
        <f>'[4]methanogen M06-L TZVP smd redo'!EC244</f>
        <v>0.78048740320579846</v>
      </c>
      <c r="AA244" s="40">
        <f t="shared" si="170"/>
        <v>0.94320908581012941</v>
      </c>
      <c r="AB244" s="40"/>
      <c r="AC244" s="40" t="e">
        <f>EXP('d-beta'!Y245/1000)*'[3]methanogen M06-L TZVP smd redo'!EZ244</f>
        <v>#N/A</v>
      </c>
      <c r="AD244" s="40">
        <f>'[3]methanogen M06-L TZVP smd redo'!ET244</f>
        <v>1.49556</v>
      </c>
      <c r="AE244" s="40">
        <f>'[3]methanogen M06-L TZVP smd redo'!ER244</f>
        <v>1.04678</v>
      </c>
      <c r="AF244" s="40">
        <f>'[3]methanogen M06-L TZVP smd redo'!K244</f>
        <v>1.0394399999999999</v>
      </c>
      <c r="AG244" s="40">
        <f>'[3]methanogen M06-L TZVP smd redo'!J244</f>
        <v>1.90327</v>
      </c>
      <c r="AH244" s="40">
        <f>'[3]methanogen M06-L TZVP smd redo'!O244</f>
        <v>1.0370299999999999</v>
      </c>
      <c r="AI244" s="40">
        <f>'[3]methanogen M06-L TZVP smd redo'!N244</f>
        <v>1.86449</v>
      </c>
      <c r="AJ244" s="40">
        <f>'[3]methanogen M06-L TZVP smd redo'!S244</f>
        <v>1.03793</v>
      </c>
      <c r="AK244" s="40">
        <f>'[3]methanogen M06-L TZVP smd redo'!R244</f>
        <v>1.93292</v>
      </c>
      <c r="AL244" s="40">
        <f>'[3]methanogen M06-L TZVP smd redo'!Y244</f>
        <v>1.03335</v>
      </c>
      <c r="AM244" s="40">
        <f>'[3]methanogen M06-L TZVP smd redo'!W244</f>
        <v>1.9337200000000001</v>
      </c>
      <c r="AN244" s="40">
        <f>'[3]methanogen M06-L TZVP smd redo'!V244</f>
        <v>1.9274</v>
      </c>
      <c r="AO244" s="40">
        <f>'[3]methanogen M06-L TZVP smd redo'!AK244</f>
        <v>1.03233</v>
      </c>
      <c r="AP244" s="40">
        <f>PRODUCT('[3]methanogen M06-L TZVP smd redo'!AD244:AF244)^(1/3)</f>
        <v>1.9238820171423681</v>
      </c>
      <c r="AQ244" s="40">
        <f>'[3]methanogen M06-L TZVP smd redo'!BA244</f>
        <v>1.0285200000000001</v>
      </c>
      <c r="AR244" s="40">
        <f>PRODUCT('[3]methanogen M06-L TZVP smd redo'!AT244:AV244)^(1/3)</f>
        <v>1.9106118562097181</v>
      </c>
      <c r="AS244" s="41">
        <f>'[3]methanogen M06-L TZVP smd redo'!FO244</f>
        <v>1.03101</v>
      </c>
      <c r="AT244" s="40">
        <f>'[3]methanogen M06-L TZVP smd redo'!FK244</f>
        <v>1.9121900000000001</v>
      </c>
      <c r="AU244" s="40">
        <f>'[3]methanogen M06-L TZVP smd redo'!CD244</f>
        <v>1.88713</v>
      </c>
      <c r="AV244" s="40">
        <f>'[3]methanogen M06-L TZVP smd redo'!CG244</f>
        <v>1.581</v>
      </c>
      <c r="AW244" s="40">
        <f>'[3]methanogen M06-L TZVP smd redo'!CK244</f>
        <v>1.0316700000000001</v>
      </c>
      <c r="AX244" s="40">
        <f>PRODUCT('[3]methanogen M06-L TZVP smd redo'!CN244:CP244)^(1/3)</f>
        <v>1.9018053243390529</v>
      </c>
      <c r="AY244" s="40">
        <f>'[3]methanogen M06-L TZVP smd redo'!DH244</f>
        <v>1.0318099999999999</v>
      </c>
      <c r="AZ244" s="40">
        <f>PRODUCT('[3]methanogen M06-L TZVP smd redo'!DJ244:DL244)^(1/3)</f>
        <v>1.9073640343303628</v>
      </c>
      <c r="BA244" s="40">
        <f>'[3]methanogen M06-L TZVP smd redo'!EI244</f>
        <v>1.03338</v>
      </c>
      <c r="BB244" s="40">
        <f>PRODUCT('[3]methanogen M06-L TZVP smd redo'!EJ244:EL244)^(1/3)</f>
        <v>1.9343097243441134</v>
      </c>
      <c r="BC244" s="40"/>
      <c r="BD244" s="44">
        <f>'[4]methanogen M06-L TZVP smd redo'!H244</f>
        <v>1.97967</v>
      </c>
      <c r="BE244" s="44">
        <f>'[4]methanogen M06-L TZVP smd redo'!M244</f>
        <v>1.93476</v>
      </c>
      <c r="BF244" s="44">
        <f>'[4]methanogen M06-L TZVP smd redo'!R244</f>
        <v>2.008</v>
      </c>
      <c r="BG244" s="44">
        <f>'[4]methanogen M06-L TZVP smd redo'!Y244</f>
        <v>1.9930399999999999</v>
      </c>
      <c r="BH244" s="44">
        <f>'[4]methanogen M06-L TZVP smd redo'!Z244</f>
        <v>1.9996499999999999</v>
      </c>
      <c r="BI244" s="44">
        <f>PRODUCT('[4]methanogen M06-L TZVP smd redo'!AL244:AN244)^(1/3)</f>
        <v>1.9876178834218439</v>
      </c>
      <c r="BJ244" s="133">
        <f>PRODUCT('[4]methanogen M06-L TZVP smd redo'!BC244:BE244)^(1/3)</f>
        <v>1.9667183556440211</v>
      </c>
      <c r="BK244" s="133">
        <f>'[4]methanogen M06-L TZVP smd redo'!ER244</f>
        <v>1.9731300000000001</v>
      </c>
      <c r="BL244" s="40">
        <f>PRODUCT('[4]methanogen M06-L TZVP smd redo'!DZ244:EB244)^(1/3)</f>
        <v>2.0004370812484646</v>
      </c>
      <c r="BM244" s="40">
        <f>PRODUCT('[4]methanogen M06-L TZVP smd redo'!CI244:CK244)^(1/3)</f>
        <v>1.9636005947000981</v>
      </c>
      <c r="BN244" s="40">
        <f>PRODUCT('[4]methanogen M06-L TZVP smd redo'!DD244:DF244)^(1/3)</f>
        <v>1.9696383081082496</v>
      </c>
      <c r="BO244" s="40"/>
      <c r="BP244" s="45" t="e">
        <f t="shared" si="171"/>
        <v>#N/A</v>
      </c>
      <c r="BQ244" s="45">
        <f t="shared" si="172"/>
        <v>1.023212181355827</v>
      </c>
      <c r="BR244" s="45">
        <f t="shared" si="173"/>
        <v>0.96352589641434261</v>
      </c>
      <c r="BS244" s="45">
        <f t="shared" si="174"/>
        <v>1.0041757307528818</v>
      </c>
      <c r="BT244" s="45">
        <f t="shared" si="175"/>
        <v>1.0060535360838281</v>
      </c>
      <c r="BU244" s="45">
        <f t="shared" si="176"/>
        <v>1.0027279471690109</v>
      </c>
      <c r="BV244" s="45">
        <f t="shared" si="177"/>
        <v>1.0106265992371739</v>
      </c>
      <c r="BW244" s="45">
        <f t="shared" si="178"/>
        <v>0.99675052107262119</v>
      </c>
      <c r="BX244" s="45">
        <f t="shared" si="179"/>
        <v>0.98277447562517561</v>
      </c>
      <c r="BY244" s="45">
        <f t="shared" si="180"/>
        <v>0.77885370629791684</v>
      </c>
      <c r="BZ244" s="45">
        <f t="shared" si="181"/>
        <v>0.98110698327125379</v>
      </c>
      <c r="CA244" s="45">
        <f t="shared" si="182"/>
        <v>0.82411707287406311</v>
      </c>
      <c r="CB244" s="45">
        <f t="shared" si="183"/>
        <v>1.0171446641089603</v>
      </c>
      <c r="CC244" s="45">
        <f t="shared" si="184"/>
        <v>0.99693460805301326</v>
      </c>
      <c r="CD244" s="45">
        <f t="shared" si="185"/>
        <v>0.99095420932586853</v>
      </c>
      <c r="CE244" s="39"/>
      <c r="CF244" s="75" t="e">
        <f t="shared" si="202"/>
        <v>#N/A</v>
      </c>
      <c r="CG244" s="75">
        <f t="shared" si="203"/>
        <v>22.946876367833191</v>
      </c>
      <c r="CH244" s="75">
        <f t="shared" si="204"/>
        <v>-37.155914047971109</v>
      </c>
      <c r="CI244" s="75">
        <f t="shared" si="205"/>
        <v>4.167036583824193</v>
      </c>
      <c r="CJ244" s="75">
        <f t="shared" si="206"/>
        <v>6.0352870447140008</v>
      </c>
      <c r="CK244" s="75">
        <f t="shared" si="207"/>
        <v>2.7242330741688616</v>
      </c>
      <c r="CL244" s="75">
        <f t="shared" si="208"/>
        <v>10.570533771901967</v>
      </c>
      <c r="CM244" s="75">
        <f t="shared" si="209"/>
        <v>-3.2547699491803135</v>
      </c>
      <c r="CN244" s="75">
        <f t="shared" si="210"/>
        <v>-17.375609749722159</v>
      </c>
      <c r="CO244" s="75">
        <f t="shared" si="211"/>
        <v>-249.93204754084616</v>
      </c>
      <c r="CP244" s="75">
        <f t="shared" si="212"/>
        <v>-19.073770040494356</v>
      </c>
      <c r="CQ244" s="75">
        <f t="shared" si="213"/>
        <v>-193.44268043423318</v>
      </c>
      <c r="CR244" s="75">
        <f t="shared" si="214"/>
        <v>16.999352878611386</v>
      </c>
      <c r="CS244" s="75">
        <f t="shared" si="215"/>
        <v>-3.070099884458541</v>
      </c>
      <c r="CT244" s="75">
        <f t="shared" si="216"/>
        <v>-9.0869522526316118</v>
      </c>
      <c r="CU244" s="130"/>
      <c r="CV244" s="45" t="e">
        <f t="shared" si="186"/>
        <v>#N/A</v>
      </c>
      <c r="CW244" s="45">
        <f t="shared" si="187"/>
        <v>1.000039726762334</v>
      </c>
      <c r="CX244" s="45">
        <f t="shared" si="188"/>
        <v>0.99975585808572198</v>
      </c>
      <c r="CY244" s="45">
        <f t="shared" si="189"/>
        <v>1.0001584517341513</v>
      </c>
      <c r="CZ244" s="45">
        <f t="shared" si="190"/>
        <v>0.99994713992795792</v>
      </c>
      <c r="DA244" s="45">
        <f t="shared" si="191"/>
        <v>0.99990975308464791</v>
      </c>
      <c r="DB244" s="45">
        <f t="shared" si="192"/>
        <v>0.9999515328897074</v>
      </c>
      <c r="DC244" s="45">
        <f t="shared" si="193"/>
        <v>0.99998890645677818</v>
      </c>
      <c r="DD244" s="45">
        <f t="shared" si="194"/>
        <v>0.99931701822341767</v>
      </c>
      <c r="DE244" s="45">
        <f t="shared" si="195"/>
        <v>0.99931701822341767</v>
      </c>
      <c r="DF244" s="45">
        <f t="shared" si="196"/>
        <v>0.99922683294506409</v>
      </c>
      <c r="DG244" s="45">
        <f t="shared" si="197"/>
        <v>0.99916731887914134</v>
      </c>
      <c r="DH244" s="45">
        <f t="shared" si="198"/>
        <v>0.99995824946528178</v>
      </c>
      <c r="DI244" s="45">
        <f t="shared" si="199"/>
        <v>0.99998418971470016</v>
      </c>
      <c r="DJ244" s="45">
        <f t="shared" si="200"/>
        <v>1.0000397169283803</v>
      </c>
    </row>
    <row r="245" spans="1:114" x14ac:dyDescent="0.2">
      <c r="A245" s="43">
        <v>482</v>
      </c>
      <c r="B245" s="43">
        <f t="shared" si="169"/>
        <v>755.15</v>
      </c>
      <c r="C245" s="44">
        <f t="shared" si="201"/>
        <v>1.3242402171753958</v>
      </c>
      <c r="E245" s="40">
        <f>'[4]methanogen M06-L TZVP smd redo'!I245</f>
        <v>0.66215851760742517</v>
      </c>
      <c r="F245" s="40">
        <f>'[4]methanogen M06-L TZVP smd redo'!N245</f>
        <v>0.62373184295649864</v>
      </c>
      <c r="G245" s="40">
        <f>'[4]methanogen M06-L TZVP smd redo'!S245</f>
        <v>0.86851649231411976</v>
      </c>
      <c r="H245" s="40">
        <f>'[4]methanogen M06-L TZVP smd redo'!AB245</f>
        <v>0.68230794119727989</v>
      </c>
      <c r="I245" s="40">
        <f>'[4]methanogen M06-L TZVP smd redo'!AS245</f>
        <v>0.77131067120972396</v>
      </c>
      <c r="J245" s="40">
        <f>'[4]methanogen M06-L TZVP smd redo'!BJ245</f>
        <v>0.82261808496908451</v>
      </c>
      <c r="K245" s="40">
        <f>'[4]methanogen M06-L TZVP smd redo'!EV245</f>
        <v>0.83136924908022714</v>
      </c>
      <c r="L245" s="40">
        <f>'[4]methanogen M06-L TZVP smd redo'!CL245</f>
        <v>0.78898700239582453</v>
      </c>
      <c r="M245" s="40">
        <f>'[4]methanogen M06-L TZVP smd redo'!DG245</f>
        <v>0.80105828355603315</v>
      </c>
      <c r="N245" s="40">
        <f>'[4]methanogen M06-L TZVP smd redo'!EC245</f>
        <v>0.77460416380792374</v>
      </c>
      <c r="AA245" s="40">
        <f t="shared" si="170"/>
        <v>0.93736549666565261</v>
      </c>
      <c r="AB245" s="40"/>
      <c r="AC245" s="40" t="e">
        <f>EXP('d-beta'!Y246/1000)*'[3]methanogen M06-L TZVP smd redo'!EZ245</f>
        <v>#N/A</v>
      </c>
      <c r="AD245" s="40">
        <f>'[3]methanogen M06-L TZVP smd redo'!ET245</f>
        <v>1.4934099999999999</v>
      </c>
      <c r="AE245" s="40">
        <f>'[3]methanogen M06-L TZVP smd redo'!ER245</f>
        <v>1.04657</v>
      </c>
      <c r="AF245" s="40">
        <f>'[3]methanogen M06-L TZVP smd redo'!K245</f>
        <v>1.0392600000000001</v>
      </c>
      <c r="AG245" s="40">
        <f>'[3]methanogen M06-L TZVP smd redo'!J245</f>
        <v>1.8979600000000001</v>
      </c>
      <c r="AH245" s="40">
        <f>'[3]methanogen M06-L TZVP smd redo'!O245</f>
        <v>1.0368599999999999</v>
      </c>
      <c r="AI245" s="40">
        <f>'[3]methanogen M06-L TZVP smd redo'!N245</f>
        <v>1.8593999999999999</v>
      </c>
      <c r="AJ245" s="40">
        <f>'[3]methanogen M06-L TZVP smd redo'!S245</f>
        <v>1.03775</v>
      </c>
      <c r="AK245" s="40">
        <f>'[3]methanogen M06-L TZVP smd redo'!R245</f>
        <v>1.9274899999999999</v>
      </c>
      <c r="AL245" s="40">
        <f>'[3]methanogen M06-L TZVP smd redo'!Y245</f>
        <v>1.0331900000000001</v>
      </c>
      <c r="AM245" s="40">
        <f>'[3]methanogen M06-L TZVP smd redo'!W245</f>
        <v>1.9281299999999999</v>
      </c>
      <c r="AN245" s="40">
        <f>'[3]methanogen M06-L TZVP smd redo'!V245</f>
        <v>1.9218200000000001</v>
      </c>
      <c r="AO245" s="40">
        <f>'[3]methanogen M06-L TZVP smd redo'!AK245</f>
        <v>1.0321800000000001</v>
      </c>
      <c r="AP245" s="40">
        <f>PRODUCT('[3]methanogen M06-L TZVP smd redo'!AD245:AF245)^(1/3)</f>
        <v>1.9184362883993846</v>
      </c>
      <c r="AQ245" s="40">
        <f>'[3]methanogen M06-L TZVP smd redo'!BA245</f>
        <v>1.0283899999999999</v>
      </c>
      <c r="AR245" s="40">
        <f>PRODUCT('[3]methanogen M06-L TZVP smd redo'!AT245:AV245)^(1/3)</f>
        <v>1.9052952312651052</v>
      </c>
      <c r="AS245" s="41">
        <f>'[3]methanogen M06-L TZVP smd redo'!FO245</f>
        <v>1.03088</v>
      </c>
      <c r="AT245" s="40">
        <f>'[3]methanogen M06-L TZVP smd redo'!FK245</f>
        <v>1.9069199999999999</v>
      </c>
      <c r="AU245" s="40">
        <f>'[3]methanogen M06-L TZVP smd redo'!CD245</f>
        <v>1.8818900000000001</v>
      </c>
      <c r="AV245" s="40">
        <f>'[3]methanogen M06-L TZVP smd redo'!CG245</f>
        <v>1.5778300000000001</v>
      </c>
      <c r="AW245" s="40">
        <f>'[3]methanogen M06-L TZVP smd redo'!CK245</f>
        <v>1.0315300000000001</v>
      </c>
      <c r="AX245" s="40">
        <f>PRODUCT('[3]methanogen M06-L TZVP smd redo'!CN245:CP245)^(1/3)</f>
        <v>1.8965558170385841</v>
      </c>
      <c r="AY245" s="40">
        <f>'[3]methanogen M06-L TZVP smd redo'!DH245</f>
        <v>1.0316700000000001</v>
      </c>
      <c r="AZ245" s="40">
        <f>PRODUCT('[3]methanogen M06-L TZVP smd redo'!DJ245:DL245)^(1/3)</f>
        <v>1.9020848427431074</v>
      </c>
      <c r="BA245" s="40">
        <f>'[3]methanogen M06-L TZVP smd redo'!EI245</f>
        <v>1.0332300000000001</v>
      </c>
      <c r="BB245" s="40">
        <f>PRODUCT('[3]methanogen M06-L TZVP smd redo'!EJ245:EL245)^(1/3)</f>
        <v>1.9287903537220217</v>
      </c>
      <c r="BC245" s="40"/>
      <c r="BD245" s="44">
        <f>'[4]methanogen M06-L TZVP smd redo'!H245</f>
        <v>1.9737800000000001</v>
      </c>
      <c r="BE245" s="44">
        <f>'[4]methanogen M06-L TZVP smd redo'!M245</f>
        <v>1.9291400000000001</v>
      </c>
      <c r="BF245" s="44">
        <f>'[4]methanogen M06-L TZVP smd redo'!R245</f>
        <v>2.0019900000000002</v>
      </c>
      <c r="BG245" s="44">
        <f>'[4]methanogen M06-L TZVP smd redo'!Y245</f>
        <v>1.9869600000000001</v>
      </c>
      <c r="BH245" s="44">
        <f>'[4]methanogen M06-L TZVP smd redo'!Z245</f>
        <v>1.9935400000000001</v>
      </c>
      <c r="BI245" s="44">
        <f>PRODUCT('[4]methanogen M06-L TZVP smd redo'!AL245:AN245)^(1/3)</f>
        <v>1.981698895621425</v>
      </c>
      <c r="BJ245" s="133">
        <f>PRODUCT('[4]methanogen M06-L TZVP smd redo'!BC245:BE245)^(1/3)</f>
        <v>1.9609983897027927</v>
      </c>
      <c r="BK245" s="133">
        <f>'[4]methanogen M06-L TZVP smd redo'!ER245</f>
        <v>1.9674400000000001</v>
      </c>
      <c r="BL245" s="40">
        <f>PRODUCT('[4]methanogen M06-L TZVP smd redo'!DZ245:EB245)^(1/3)</f>
        <v>1.99442775346488</v>
      </c>
      <c r="BM245" s="40">
        <f>PRODUCT('[4]methanogen M06-L TZVP smd redo'!CI245:CK245)^(1/3)</f>
        <v>1.9578977600030114</v>
      </c>
      <c r="BN245" s="40">
        <f>PRODUCT('[4]methanogen M06-L TZVP smd redo'!DD245:DF245)^(1/3)</f>
        <v>1.9638958055036349</v>
      </c>
      <c r="BO245" s="40"/>
      <c r="BP245" s="45" t="e">
        <f t="shared" si="171"/>
        <v>#N/A</v>
      </c>
      <c r="BQ245" s="45">
        <f t="shared" si="172"/>
        <v>1.0231398446976372</v>
      </c>
      <c r="BR245" s="45">
        <f t="shared" si="173"/>
        <v>0.963611206849185</v>
      </c>
      <c r="BS245" s="45">
        <f t="shared" si="174"/>
        <v>1.004238690971839</v>
      </c>
      <c r="BT245" s="45">
        <f t="shared" si="175"/>
        <v>1.005975228832563</v>
      </c>
      <c r="BU245" s="45">
        <f t="shared" si="176"/>
        <v>1.0026548454915121</v>
      </c>
      <c r="BV245" s="45">
        <f t="shared" si="177"/>
        <v>1.0105561055161141</v>
      </c>
      <c r="BW245" s="45">
        <f t="shared" si="178"/>
        <v>0.99672589237933185</v>
      </c>
      <c r="BX245" s="45">
        <f t="shared" si="179"/>
        <v>0.98287401231026295</v>
      </c>
      <c r="BY245" s="45">
        <f t="shared" si="180"/>
        <v>0.77997857405282434</v>
      </c>
      <c r="BZ245" s="45">
        <f t="shared" si="181"/>
        <v>0.9811530568019452</v>
      </c>
      <c r="CA245" s="45">
        <f t="shared" si="182"/>
        <v>0.8247390485605659</v>
      </c>
      <c r="CB245" s="45">
        <f t="shared" si="183"/>
        <v>1.0170471143360571</v>
      </c>
      <c r="CC245" s="45">
        <f t="shared" si="184"/>
        <v>0.99694584331622149</v>
      </c>
      <c r="CD245" s="45">
        <f t="shared" si="185"/>
        <v>0.99101624865557214</v>
      </c>
      <c r="CE245" s="39"/>
      <c r="CF245" s="75" t="e">
        <f t="shared" si="202"/>
        <v>#N/A</v>
      </c>
      <c r="CG245" s="75">
        <f t="shared" si="203"/>
        <v>22.876178211016569</v>
      </c>
      <c r="CH245" s="75">
        <f t="shared" si="204"/>
        <v>-37.067378121021598</v>
      </c>
      <c r="CI245" s="75">
        <f t="shared" si="205"/>
        <v>4.2297330256509733</v>
      </c>
      <c r="CJ245" s="75">
        <f t="shared" si="206"/>
        <v>5.9574479475101292</v>
      </c>
      <c r="CK245" s="75">
        <f t="shared" si="207"/>
        <v>2.6513276141252451</v>
      </c>
      <c r="CL245" s="75">
        <f t="shared" si="208"/>
        <v>10.50077884977382</v>
      </c>
      <c r="CM245" s="75">
        <f t="shared" si="209"/>
        <v>-3.2794792390664647</v>
      </c>
      <c r="CN245" s="75">
        <f t="shared" si="210"/>
        <v>-17.274333569587885</v>
      </c>
      <c r="CO245" s="75">
        <f t="shared" si="211"/>
        <v>-248.48882883882973</v>
      </c>
      <c r="CP245" s="75">
        <f t="shared" si="212"/>
        <v>-19.026810381979203</v>
      </c>
      <c r="CQ245" s="75">
        <f t="shared" si="213"/>
        <v>-192.68824745743422</v>
      </c>
      <c r="CR245" s="75">
        <f t="shared" si="214"/>
        <v>16.903442774154509</v>
      </c>
      <c r="CS245" s="75">
        <f t="shared" si="215"/>
        <v>-3.0588301383705696</v>
      </c>
      <c r="CT245" s="75">
        <f t="shared" si="216"/>
        <v>-9.0243485649993982</v>
      </c>
      <c r="CU245" s="130"/>
      <c r="CV245" s="45" t="e">
        <f t="shared" si="186"/>
        <v>#N/A</v>
      </c>
      <c r="CW245" s="45">
        <f t="shared" si="187"/>
        <v>1.0000384027216505</v>
      </c>
      <c r="CX245" s="45">
        <f t="shared" si="188"/>
        <v>0.99975542776566162</v>
      </c>
      <c r="CY245" s="45">
        <f t="shared" si="189"/>
        <v>1.0001579239944931</v>
      </c>
      <c r="CZ245" s="45">
        <f t="shared" si="190"/>
        <v>0.99993921650768114</v>
      </c>
      <c r="DA245" s="45">
        <f t="shared" si="191"/>
        <v>0.99991106586583411</v>
      </c>
      <c r="DB245" s="45">
        <f t="shared" si="192"/>
        <v>0.99994873475795587</v>
      </c>
      <c r="DC245" s="45">
        <f t="shared" si="193"/>
        <v>0.99999125610529427</v>
      </c>
      <c r="DD245" s="45">
        <f t="shared" si="194"/>
        <v>0.99931815728550144</v>
      </c>
      <c r="DE245" s="45">
        <f t="shared" si="195"/>
        <v>0.99931815728550144</v>
      </c>
      <c r="DF245" s="45">
        <f t="shared" si="196"/>
        <v>0.9992292837904273</v>
      </c>
      <c r="DG245" s="45">
        <f t="shared" si="197"/>
        <v>0.99916932135160397</v>
      </c>
      <c r="DH245" s="45">
        <f t="shared" si="198"/>
        <v>0.99995202554349438</v>
      </c>
      <c r="DI245" s="45">
        <f t="shared" si="199"/>
        <v>0.99998793838089961</v>
      </c>
      <c r="DJ245" s="45">
        <f t="shared" si="200"/>
        <v>1.0000297246853793</v>
      </c>
    </row>
    <row r="246" spans="1:114" x14ac:dyDescent="0.2">
      <c r="A246" s="43">
        <v>484</v>
      </c>
      <c r="B246" s="43">
        <f t="shared" si="169"/>
        <v>757.15</v>
      </c>
      <c r="C246" s="44">
        <f t="shared" si="201"/>
        <v>1.3207422571485175</v>
      </c>
      <c r="E246" s="40">
        <f>'[4]methanogen M06-L TZVP smd redo'!I246</f>
        <v>0.66214754227145178</v>
      </c>
      <c r="F246" s="40">
        <f>'[4]methanogen M06-L TZVP smd redo'!N246</f>
        <v>0.62010449902771825</v>
      </c>
      <c r="G246" s="40">
        <f>'[4]methanogen M06-L TZVP smd redo'!S246</f>
        <v>0.86562042241755677</v>
      </c>
      <c r="H246" s="40">
        <f>'[4]methanogen M06-L TZVP smd redo'!AB246</f>
        <v>0.66954852330280978</v>
      </c>
      <c r="I246" s="40">
        <f>'[4]methanogen M06-L TZVP smd redo'!AS246</f>
        <v>0.76250930960841679</v>
      </c>
      <c r="J246" s="40">
        <f>'[4]methanogen M06-L TZVP smd redo'!BJ246</f>
        <v>0.81178886747856893</v>
      </c>
      <c r="K246" s="40">
        <f>'[4]methanogen M06-L TZVP smd redo'!EV246</f>
        <v>0.82274446325270034</v>
      </c>
      <c r="L246" s="40">
        <f>'[4]methanogen M06-L TZVP smd redo'!CL246</f>
        <v>0.78043448873277299</v>
      </c>
      <c r="M246" s="40">
        <f>'[4]methanogen M06-L TZVP smd redo'!DG246</f>
        <v>0.79388762087750919</v>
      </c>
      <c r="N246" s="40">
        <f>'[4]methanogen M06-L TZVP smd redo'!EC246</f>
        <v>0.76868643816352389</v>
      </c>
      <c r="AA246" s="40">
        <f t="shared" si="170"/>
        <v>0.93156696312695186</v>
      </c>
      <c r="AB246" s="40"/>
      <c r="AC246" s="40" t="e">
        <f>EXP('d-beta'!Y247/1000)*'[3]methanogen M06-L TZVP smd redo'!EZ246</f>
        <v>#N/A</v>
      </c>
      <c r="AD246" s="40">
        <f>'[3]methanogen M06-L TZVP smd redo'!ET246</f>
        <v>1.4912799999999999</v>
      </c>
      <c r="AE246" s="40">
        <f>'[3]methanogen M06-L TZVP smd redo'!ER246</f>
        <v>1.04636</v>
      </c>
      <c r="AF246" s="40">
        <f>'[3]methanogen M06-L TZVP smd redo'!K246</f>
        <v>1.0390699999999999</v>
      </c>
      <c r="AG246" s="40">
        <f>'[3]methanogen M06-L TZVP smd redo'!J246</f>
        <v>1.8927</v>
      </c>
      <c r="AH246" s="40">
        <f>'[3]methanogen M06-L TZVP smd redo'!O246</f>
        <v>1.03668</v>
      </c>
      <c r="AI246" s="40">
        <f>'[3]methanogen M06-L TZVP smd redo'!N246</f>
        <v>1.85436</v>
      </c>
      <c r="AJ246" s="40">
        <f>'[3]methanogen M06-L TZVP smd redo'!S246</f>
        <v>1.0375700000000001</v>
      </c>
      <c r="AK246" s="40">
        <f>'[3]methanogen M06-L TZVP smd redo'!R246</f>
        <v>1.92211</v>
      </c>
      <c r="AL246" s="40">
        <f>'[3]methanogen M06-L TZVP smd redo'!Y246</f>
        <v>1.03304</v>
      </c>
      <c r="AM246" s="40">
        <f>'[3]methanogen M06-L TZVP smd redo'!W246</f>
        <v>1.92258</v>
      </c>
      <c r="AN246" s="40">
        <f>'[3]methanogen M06-L TZVP smd redo'!V246</f>
        <v>1.9162999999999999</v>
      </c>
      <c r="AO246" s="40">
        <f>'[3]methanogen M06-L TZVP smd redo'!AK246</f>
        <v>1.0320400000000001</v>
      </c>
      <c r="AP246" s="40">
        <f>PRODUCT('[3]methanogen M06-L TZVP smd redo'!AD246:AF246)^(1/3)</f>
        <v>1.9130406383789895</v>
      </c>
      <c r="AQ246" s="40">
        <f>'[3]methanogen M06-L TZVP smd redo'!BA246</f>
        <v>1.02827</v>
      </c>
      <c r="AR246" s="40">
        <f>PRODUCT('[3]methanogen M06-L TZVP smd redo'!AT246:AV246)^(1/3)</f>
        <v>1.9000285893001843</v>
      </c>
      <c r="AS246" s="41">
        <f>'[3]methanogen M06-L TZVP smd redo'!FO246</f>
        <v>1.0307500000000001</v>
      </c>
      <c r="AT246" s="40">
        <f>'[3]methanogen M06-L TZVP smd redo'!FK246</f>
        <v>1.9016999999999999</v>
      </c>
      <c r="AU246" s="40">
        <f>'[3]methanogen M06-L TZVP smd redo'!CD246</f>
        <v>1.8767</v>
      </c>
      <c r="AV246" s="40">
        <f>'[3]methanogen M06-L TZVP smd redo'!CG246</f>
        <v>1.5746800000000001</v>
      </c>
      <c r="AW246" s="40">
        <f>'[3]methanogen M06-L TZVP smd redo'!CK246</f>
        <v>1.03139</v>
      </c>
      <c r="AX246" s="40">
        <f>PRODUCT('[3]methanogen M06-L TZVP smd redo'!CN246:CP246)^(1/3)</f>
        <v>1.8913529446504727</v>
      </c>
      <c r="AY246" s="40">
        <f>'[3]methanogen M06-L TZVP smd redo'!DH246</f>
        <v>1.0315300000000001</v>
      </c>
      <c r="AZ246" s="40">
        <f>PRODUCT('[3]methanogen M06-L TZVP smd redo'!DJ246:DL246)^(1/3)</f>
        <v>1.8968489928385075</v>
      </c>
      <c r="BA246" s="40">
        <f>'[3]methanogen M06-L TZVP smd redo'!EI246</f>
        <v>1.03308</v>
      </c>
      <c r="BB246" s="40">
        <f>PRODUCT('[3]methanogen M06-L TZVP smd redo'!EJ246:EL246)^(1/3)</f>
        <v>1.9233209833541283</v>
      </c>
      <c r="BC246" s="40"/>
      <c r="BD246" s="44">
        <f>'[4]methanogen M06-L TZVP smd redo'!H246</f>
        <v>1.9679500000000001</v>
      </c>
      <c r="BE246" s="44">
        <f>'[4]methanogen M06-L TZVP smd redo'!M246</f>
        <v>1.92357</v>
      </c>
      <c r="BF246" s="44">
        <f>'[4]methanogen M06-L TZVP smd redo'!R246</f>
        <v>1.9960500000000001</v>
      </c>
      <c r="BG246" s="44">
        <f>'[4]methanogen M06-L TZVP smd redo'!Y246</f>
        <v>1.9809399999999999</v>
      </c>
      <c r="BH246" s="44">
        <f>'[4]methanogen M06-L TZVP smd redo'!Z246</f>
        <v>1.98749</v>
      </c>
      <c r="BI246" s="44">
        <f>PRODUCT('[4]methanogen M06-L TZVP smd redo'!AL246:AN246)^(1/3)</f>
        <v>1.9758399088390131</v>
      </c>
      <c r="BJ246" s="133">
        <f>PRODUCT('[4]methanogen M06-L TZVP smd redo'!BC246:BE246)^(1/3)</f>
        <v>1.9553284238479278</v>
      </c>
      <c r="BK246" s="133">
        <f>'[4]methanogen M06-L TZVP smd redo'!ER246</f>
        <v>1.9617899999999999</v>
      </c>
      <c r="BL246" s="40">
        <f>PRODUCT('[4]methanogen M06-L TZVP smd redo'!DZ246:EB246)^(1/3)</f>
        <v>1.9884717787290356</v>
      </c>
      <c r="BM246" s="40">
        <f>PRODUCT('[4]methanogen M06-L TZVP smd redo'!CI246:CK246)^(1/3)</f>
        <v>1.9522449247105986</v>
      </c>
      <c r="BN246" s="40">
        <f>PRODUCT('[4]methanogen M06-L TZVP smd redo'!DD246:DF246)^(1/3)</f>
        <v>1.958210007068766</v>
      </c>
      <c r="BO246" s="40"/>
      <c r="BP246" s="45" t="e">
        <f t="shared" si="171"/>
        <v>#N/A</v>
      </c>
      <c r="BQ246" s="45">
        <f t="shared" si="172"/>
        <v>1.0230716844201146</v>
      </c>
      <c r="BR246" s="45">
        <f t="shared" si="173"/>
        <v>0.96368828436161413</v>
      </c>
      <c r="BS246" s="45">
        <f t="shared" si="174"/>
        <v>1.0043069399091318</v>
      </c>
      <c r="BT246" s="45">
        <f t="shared" si="175"/>
        <v>1.0058962728249741</v>
      </c>
      <c r="BU246" s="45">
        <f t="shared" si="176"/>
        <v>1.0025812269193326</v>
      </c>
      <c r="BV246" s="45">
        <f t="shared" si="177"/>
        <v>1.0104900459385335</v>
      </c>
      <c r="BW246" s="45">
        <f t="shared" si="178"/>
        <v>0.99670628550860585</v>
      </c>
      <c r="BX246" s="45">
        <f t="shared" si="179"/>
        <v>0.98297152816339739</v>
      </c>
      <c r="BY246" s="45">
        <f t="shared" si="180"/>
        <v>0.78109755449433105</v>
      </c>
      <c r="BZ246" s="45">
        <f t="shared" si="181"/>
        <v>0.98120609839243877</v>
      </c>
      <c r="CA246" s="45">
        <f t="shared" si="182"/>
        <v>0.82536673323852205</v>
      </c>
      <c r="CB246" s="45">
        <f t="shared" si="183"/>
        <v>1.0169502751951431</v>
      </c>
      <c r="CC246" s="45">
        <f t="shared" si="184"/>
        <v>0.99695380866371097</v>
      </c>
      <c r="CD246" s="45">
        <f t="shared" si="185"/>
        <v>0.99107726203353885</v>
      </c>
      <c r="CE246" s="39"/>
      <c r="CF246" s="75" t="e">
        <f t="shared" si="202"/>
        <v>#N/A</v>
      </c>
      <c r="CG246" s="75">
        <f t="shared" si="203"/>
        <v>22.809557261444318</v>
      </c>
      <c r="CH246" s="75">
        <f t="shared" si="204"/>
        <v>-36.987393133922573</v>
      </c>
      <c r="CI246" s="75">
        <f t="shared" si="205"/>
        <v>4.2976915885730103</v>
      </c>
      <c r="CJ246" s="75">
        <f t="shared" si="206"/>
        <v>5.8789578376155571</v>
      </c>
      <c r="CK246" s="75">
        <f t="shared" si="207"/>
        <v>2.5779012747276759</v>
      </c>
      <c r="CL246" s="75">
        <f t="shared" si="208"/>
        <v>10.435407183167865</v>
      </c>
      <c r="CM246" s="75">
        <f t="shared" si="209"/>
        <v>-3.2991507091511934</v>
      </c>
      <c r="CN246" s="75">
        <f t="shared" si="210"/>
        <v>-17.175123482928754</v>
      </c>
      <c r="CO246" s="75">
        <f t="shared" si="211"/>
        <v>-247.05522721916572</v>
      </c>
      <c r="CP246" s="75">
        <f t="shared" si="212"/>
        <v>-18.972751378186661</v>
      </c>
      <c r="CQ246" s="75">
        <f t="shared" si="213"/>
        <v>-191.92746628188254</v>
      </c>
      <c r="CR246" s="75">
        <f t="shared" si="214"/>
        <v>16.808222257662642</v>
      </c>
      <c r="CS246" s="75">
        <f t="shared" si="215"/>
        <v>-3.050840420852325</v>
      </c>
      <c r="CT246" s="75">
        <f t="shared" si="216"/>
        <v>-8.9627839842599428</v>
      </c>
      <c r="CU246" s="130"/>
      <c r="CV246" s="45" t="e">
        <f t="shared" si="186"/>
        <v>#N/A</v>
      </c>
      <c r="CW246" s="45">
        <f t="shared" si="187"/>
        <v>1.0000420169883206</v>
      </c>
      <c r="CX246" s="45">
        <f t="shared" si="188"/>
        <v>0.9997546964164018</v>
      </c>
      <c r="CY246" s="45">
        <f t="shared" si="189"/>
        <v>1.0001666693616569</v>
      </c>
      <c r="CZ246" s="45">
        <f t="shared" si="190"/>
        <v>0.99993637379241362</v>
      </c>
      <c r="DA246" s="45">
        <f t="shared" si="191"/>
        <v>0.99990711004315125</v>
      </c>
      <c r="DB246" s="45">
        <f t="shared" si="192"/>
        <v>0.99995076041427744</v>
      </c>
      <c r="DC246" s="45">
        <f t="shared" si="193"/>
        <v>0.99998905341047173</v>
      </c>
      <c r="DD246" s="45">
        <f t="shared" si="194"/>
        <v>0.99933089947196796</v>
      </c>
      <c r="DE246" s="45">
        <f t="shared" si="195"/>
        <v>0.99933089947196774</v>
      </c>
      <c r="DF246" s="45">
        <f t="shared" si="196"/>
        <v>0.99923807166783818</v>
      </c>
      <c r="DG246" s="45">
        <f t="shared" si="197"/>
        <v>0.99917793188873427</v>
      </c>
      <c r="DH246" s="45">
        <f t="shared" si="198"/>
        <v>0.99995693253237572</v>
      </c>
      <c r="DI246" s="45">
        <f t="shared" si="199"/>
        <v>0.99998655753965804</v>
      </c>
      <c r="DJ246" s="45">
        <f t="shared" si="200"/>
        <v>1.0000313544032446</v>
      </c>
    </row>
    <row r="247" spans="1:114" x14ac:dyDescent="0.2">
      <c r="A247" s="43">
        <v>486</v>
      </c>
      <c r="B247" s="43">
        <f t="shared" si="169"/>
        <v>759.15</v>
      </c>
      <c r="C247" s="44">
        <f t="shared" si="201"/>
        <v>1.3172627280511098</v>
      </c>
      <c r="E247" s="40">
        <f>'[4]methanogen M06-L TZVP smd redo'!I247</f>
        <v>0.65047554013819564</v>
      </c>
      <c r="F247" s="40">
        <f>'[4]methanogen M06-L TZVP smd redo'!N247</f>
        <v>0.61473398779066102</v>
      </c>
      <c r="G247" s="40">
        <f>'[4]methanogen M06-L TZVP smd redo'!S247</f>
        <v>0.8607695308486818</v>
      </c>
      <c r="H247" s="40">
        <f>'[4]methanogen M06-L TZVP smd redo'!AB247</f>
        <v>0.66977639461973659</v>
      </c>
      <c r="I247" s="40">
        <f>'[4]methanogen M06-L TZVP smd redo'!AS247</f>
        <v>0.76346003273908281</v>
      </c>
      <c r="J247" s="40">
        <f>'[4]methanogen M06-L TZVP smd redo'!BJ247</f>
        <v>0.81099315917043668</v>
      </c>
      <c r="K247" s="40">
        <f>'[4]methanogen M06-L TZVP smd redo'!EV247</f>
        <v>0.81784743620749722</v>
      </c>
      <c r="L247" s="40">
        <f>'[4]methanogen M06-L TZVP smd redo'!CL247</f>
        <v>0.77716065952904145</v>
      </c>
      <c r="M247" s="40">
        <f>'[4]methanogen M06-L TZVP smd redo'!DG247</f>
        <v>0.78861111142769502</v>
      </c>
      <c r="N247" s="40">
        <f>'[4]methanogen M06-L TZVP smd redo'!EC247</f>
        <v>0.76607183826182812</v>
      </c>
      <c r="AA247" s="40">
        <f t="shared" si="170"/>
        <v>0.92581304350056692</v>
      </c>
      <c r="AB247" s="40"/>
      <c r="AC247" s="40" t="e">
        <f>EXP('d-beta'!Y248/1000)*'[3]methanogen M06-L TZVP smd redo'!EZ247</f>
        <v>#N/A</v>
      </c>
      <c r="AD247" s="40">
        <f>'[3]methanogen M06-L TZVP smd redo'!ET247</f>
        <v>1.48916</v>
      </c>
      <c r="AE247" s="40">
        <f>'[3]methanogen M06-L TZVP smd redo'!ER247</f>
        <v>1.0461499999999999</v>
      </c>
      <c r="AF247" s="40">
        <f>'[3]methanogen M06-L TZVP smd redo'!K247</f>
        <v>1.0388900000000001</v>
      </c>
      <c r="AG247" s="40">
        <f>'[3]methanogen M06-L TZVP smd redo'!J247</f>
        <v>1.8874899999999999</v>
      </c>
      <c r="AH247" s="40">
        <f>'[3]methanogen M06-L TZVP smd redo'!O247</f>
        <v>1.0365</v>
      </c>
      <c r="AI247" s="40">
        <f>'[3]methanogen M06-L TZVP smd redo'!N247</f>
        <v>1.8493599999999999</v>
      </c>
      <c r="AJ247" s="40">
        <f>'[3]methanogen M06-L TZVP smd redo'!S247</f>
        <v>1.03739</v>
      </c>
      <c r="AK247" s="40">
        <f>'[3]methanogen M06-L TZVP smd redo'!R247</f>
        <v>1.9167799999999999</v>
      </c>
      <c r="AL247" s="40">
        <f>'[3]methanogen M06-L TZVP smd redo'!Y247</f>
        <v>1.03288</v>
      </c>
      <c r="AM247" s="40">
        <f>'[3]methanogen M06-L TZVP smd redo'!W247</f>
        <v>1.9170799999999999</v>
      </c>
      <c r="AN247" s="40">
        <f>'[3]methanogen M06-L TZVP smd redo'!V247</f>
        <v>1.91083</v>
      </c>
      <c r="AO247" s="40">
        <f>'[3]methanogen M06-L TZVP smd redo'!AK247</f>
        <v>1.03189</v>
      </c>
      <c r="AP247" s="40">
        <f>PRODUCT('[3]methanogen M06-L TZVP smd redo'!AD247:AF247)^(1/3)</f>
        <v>1.9076982248116647</v>
      </c>
      <c r="AQ247" s="40">
        <f>'[3]methanogen M06-L TZVP smd redo'!BA247</f>
        <v>1.0281400000000001</v>
      </c>
      <c r="AR247" s="40">
        <f>PRODUCT('[3]methanogen M06-L TZVP smd redo'!AT247:AV247)^(1/3)</f>
        <v>1.8948086244666233</v>
      </c>
      <c r="AS247" s="41">
        <f>'[3]methanogen M06-L TZVP smd redo'!FO247</f>
        <v>1.0306200000000001</v>
      </c>
      <c r="AT247" s="40">
        <f>'[3]methanogen M06-L TZVP smd redo'!FK247</f>
        <v>1.89652</v>
      </c>
      <c r="AU247" s="40">
        <f>'[3]methanogen M06-L TZVP smd redo'!CD247</f>
        <v>1.87155</v>
      </c>
      <c r="AV247" s="40">
        <f>'[3]methanogen M06-L TZVP smd redo'!CG247</f>
        <v>1.5715600000000001</v>
      </c>
      <c r="AW247" s="40">
        <f>'[3]methanogen M06-L TZVP smd redo'!CK247</f>
        <v>1.03125</v>
      </c>
      <c r="AX247" s="40">
        <f>PRODUCT('[3]methanogen M06-L TZVP smd redo'!CN247:CP247)^(1/3)</f>
        <v>1.8861967538363422</v>
      </c>
      <c r="AY247" s="40">
        <f>'[3]methanogen M06-L TZVP smd redo'!DH247</f>
        <v>1.03139</v>
      </c>
      <c r="AZ247" s="40">
        <f>PRODUCT('[3]methanogen M06-L TZVP smd redo'!DJ247:DL247)^(1/3)</f>
        <v>1.8916564368858837</v>
      </c>
      <c r="BA247" s="40">
        <f>'[3]methanogen M06-L TZVP smd redo'!EI247</f>
        <v>1.0329299999999999</v>
      </c>
      <c r="BB247" s="40">
        <f>PRODUCT('[3]methanogen M06-L TZVP smd redo'!EJ247:EL247)^(1/3)</f>
        <v>1.9179016131935649</v>
      </c>
      <c r="BC247" s="40"/>
      <c r="BD247" s="44">
        <f>'[4]methanogen M06-L TZVP smd redo'!H247</f>
        <v>1.96217</v>
      </c>
      <c r="BE247" s="44">
        <f>'[4]methanogen M06-L TZVP smd redo'!M247</f>
        <v>1.91804</v>
      </c>
      <c r="BF247" s="44">
        <f>'[4]methanogen M06-L TZVP smd redo'!R247</f>
        <v>1.9901599999999999</v>
      </c>
      <c r="BG247" s="44">
        <f>'[4]methanogen M06-L TZVP smd redo'!Y247</f>
        <v>1.97498</v>
      </c>
      <c r="BH247" s="44">
        <f>'[4]methanogen M06-L TZVP smd redo'!Z247</f>
        <v>1.9815</v>
      </c>
      <c r="BI247" s="44">
        <f>PRODUCT('[4]methanogen M06-L TZVP smd redo'!AL247:AN247)^(1/3)</f>
        <v>1.9700376187836046</v>
      </c>
      <c r="BJ247" s="133">
        <f>PRODUCT('[4]methanogen M06-L TZVP smd redo'!BC247:BE247)^(1/3)</f>
        <v>1.9497084580775568</v>
      </c>
      <c r="BK247" s="133">
        <f>'[4]methanogen M06-L TZVP smd redo'!ER247</f>
        <v>1.9561900000000001</v>
      </c>
      <c r="BL247" s="40">
        <f>PRODUCT('[4]methanogen M06-L TZVP smd redo'!DZ247:EB247)^(1/3)</f>
        <v>1.9825757461466003</v>
      </c>
      <c r="BM247" s="40">
        <f>PRODUCT('[4]methanogen M06-L TZVP smd redo'!CI247:CK247)^(1/3)</f>
        <v>1.9466520889917289</v>
      </c>
      <c r="BN247" s="40">
        <f>PRODUCT('[4]methanogen M06-L TZVP smd redo'!DD247:DF247)^(1/3)</f>
        <v>1.9525741407394037</v>
      </c>
      <c r="BO247" s="40"/>
      <c r="BP247" s="45" t="e">
        <f t="shared" si="171"/>
        <v>#N/A</v>
      </c>
      <c r="BQ247" s="45">
        <f t="shared" si="172"/>
        <v>1.023007862192655</v>
      </c>
      <c r="BR247" s="45">
        <f t="shared" si="173"/>
        <v>0.9637617076013989</v>
      </c>
      <c r="BS247" s="45">
        <f t="shared" si="174"/>
        <v>1.0043704264446127</v>
      </c>
      <c r="BT247" s="45">
        <f t="shared" si="175"/>
        <v>1.0058183565161933</v>
      </c>
      <c r="BU247" s="45">
        <f t="shared" si="176"/>
        <v>1.002508775045345</v>
      </c>
      <c r="BV247" s="45">
        <f t="shared" si="177"/>
        <v>1.0104267695110134</v>
      </c>
      <c r="BW247" s="45">
        <f t="shared" si="178"/>
        <v>0.99668665010942525</v>
      </c>
      <c r="BX247" s="45">
        <f t="shared" si="179"/>
        <v>0.98306172948586834</v>
      </c>
      <c r="BY247" s="45">
        <f t="shared" si="180"/>
        <v>0.78220523367325245</v>
      </c>
      <c r="BZ247" s="45">
        <f t="shared" si="181"/>
        <v>0.98124347757053498</v>
      </c>
      <c r="CA247" s="45">
        <f t="shared" si="182"/>
        <v>0.82598505175877612</v>
      </c>
      <c r="CB247" s="45">
        <f t="shared" si="183"/>
        <v>1.0168575398710897</v>
      </c>
      <c r="CC247" s="45">
        <f t="shared" si="184"/>
        <v>0.99696705409330466</v>
      </c>
      <c r="CD247" s="45">
        <f t="shared" si="185"/>
        <v>0.99113545960864258</v>
      </c>
      <c r="CE247" s="39"/>
      <c r="CF247" s="75" t="e">
        <f t="shared" si="202"/>
        <v>#N/A</v>
      </c>
      <c r="CG247" s="75">
        <f t="shared" si="203"/>
        <v>22.747172367771977</v>
      </c>
      <c r="CH247" s="75">
        <f t="shared" si="204"/>
        <v>-36.91120621324869</v>
      </c>
      <c r="CI247" s="75">
        <f t="shared" si="205"/>
        <v>4.3609038660303128</v>
      </c>
      <c r="CJ247" s="75">
        <f t="shared" si="206"/>
        <v>5.8014952515377161</v>
      </c>
      <c r="CK247" s="75">
        <f t="shared" si="207"/>
        <v>2.5056333227173679</v>
      </c>
      <c r="CL247" s="75">
        <f t="shared" si="208"/>
        <v>10.372785676872235</v>
      </c>
      <c r="CM247" s="75">
        <f t="shared" si="209"/>
        <v>-3.3188511895034449</v>
      </c>
      <c r="CN247" s="75">
        <f t="shared" si="210"/>
        <v>-17.083363771150434</v>
      </c>
      <c r="CO247" s="75">
        <f t="shared" si="211"/>
        <v>-245.63812571755869</v>
      </c>
      <c r="CP247" s="75">
        <f t="shared" si="212"/>
        <v>-18.934656969485854</v>
      </c>
      <c r="CQ247" s="75">
        <f t="shared" si="213"/>
        <v>-191.1786027692531</v>
      </c>
      <c r="CR247" s="75">
        <f t="shared" si="214"/>
        <v>16.717028464984004</v>
      </c>
      <c r="CS247" s="75">
        <f t="shared" si="215"/>
        <v>-3.0375546081189464</v>
      </c>
      <c r="CT247" s="75">
        <f t="shared" si="216"/>
        <v>-8.9040641763553374</v>
      </c>
      <c r="CU247" s="130"/>
      <c r="CV247" s="45" t="e">
        <f t="shared" si="186"/>
        <v>#N/A</v>
      </c>
      <c r="CW247" s="45">
        <f t="shared" si="187"/>
        <v>1.000035719594299</v>
      </c>
      <c r="CX247" s="45">
        <f t="shared" si="188"/>
        <v>0.99975417605470396</v>
      </c>
      <c r="CY247" s="45">
        <f t="shared" si="189"/>
        <v>1.0001604904598718</v>
      </c>
      <c r="CZ247" s="45">
        <f t="shared" si="190"/>
        <v>0.99993675495322787</v>
      </c>
      <c r="DA247" s="45">
        <f t="shared" si="191"/>
        <v>0.99990638783102992</v>
      </c>
      <c r="DB247" s="45">
        <f t="shared" si="192"/>
        <v>0.99995250539137148</v>
      </c>
      <c r="DC247" s="45">
        <f t="shared" si="193"/>
        <v>0.9999931513241348</v>
      </c>
      <c r="DD247" s="45">
        <f t="shared" si="194"/>
        <v>0.99933067190553848</v>
      </c>
      <c r="DE247" s="45">
        <f t="shared" si="195"/>
        <v>0.99933067190553826</v>
      </c>
      <c r="DF247" s="45">
        <f t="shared" si="196"/>
        <v>0.99923712239382312</v>
      </c>
      <c r="DG247" s="45">
        <f t="shared" si="197"/>
        <v>0.99918282089163124</v>
      </c>
      <c r="DH247" s="45">
        <f t="shared" si="198"/>
        <v>0.99995511508045398</v>
      </c>
      <c r="DI247" s="45">
        <f t="shared" si="199"/>
        <v>0.9999885585709396</v>
      </c>
      <c r="DJ247" s="45">
        <f t="shared" si="200"/>
        <v>1.0000251318914939</v>
      </c>
    </row>
    <row r="248" spans="1:114" x14ac:dyDescent="0.2">
      <c r="A248" s="43">
        <v>488</v>
      </c>
      <c r="B248" s="43">
        <f t="shared" si="169"/>
        <v>761.15</v>
      </c>
      <c r="C248" s="44">
        <f t="shared" si="201"/>
        <v>1.3138014845956776</v>
      </c>
      <c r="E248" s="40">
        <f>'[4]methanogen M06-L TZVP smd redo'!I248</f>
        <v>0.65683228016233386</v>
      </c>
      <c r="F248" s="40">
        <f>'[4]methanogen M06-L TZVP smd redo'!N248</f>
        <v>0.60842508600322809</v>
      </c>
      <c r="G248" s="40">
        <f>'[4]methanogen M06-L TZVP smd redo'!S248</f>
        <v>0.85396046386265745</v>
      </c>
      <c r="H248" s="40">
        <f>'[4]methanogen M06-L TZVP smd redo'!AB248</f>
        <v>0.66301482798181155</v>
      </c>
      <c r="I248" s="40">
        <f>'[4]methanogen M06-L TZVP smd redo'!AS248</f>
        <v>0.75309094286768463</v>
      </c>
      <c r="J248" s="40">
        <f>'[4]methanogen M06-L TZVP smd redo'!BJ248</f>
        <v>0.7990159369615224</v>
      </c>
      <c r="K248" s="40">
        <f>'[4]methanogen M06-L TZVP smd redo'!EV248</f>
        <v>0.80684584616008692</v>
      </c>
      <c r="L248" s="40">
        <f>'[4]methanogen M06-L TZVP smd redo'!CL248</f>
        <v>0.77412110421537506</v>
      </c>
      <c r="M248" s="40">
        <f>'[4]methanogen M06-L TZVP smd redo'!DG248</f>
        <v>0.78171204081245449</v>
      </c>
      <c r="N248" s="40">
        <f>'[4]methanogen M06-L TZVP smd redo'!EC248</f>
        <v>0.75377577004887009</v>
      </c>
      <c r="AA248" s="40">
        <f t="shared" si="170"/>
        <v>0.9201033013674923</v>
      </c>
      <c r="AB248" s="40"/>
      <c r="AC248" s="40" t="e">
        <f>EXP('d-beta'!Y249/1000)*'[3]methanogen M06-L TZVP smd redo'!EZ248</f>
        <v>#N/A</v>
      </c>
      <c r="AD248" s="40">
        <f>'[3]methanogen M06-L TZVP smd redo'!ET248</f>
        <v>1.48706</v>
      </c>
      <c r="AE248" s="40">
        <f>'[3]methanogen M06-L TZVP smd redo'!ER248</f>
        <v>1.0459499999999999</v>
      </c>
      <c r="AF248" s="40">
        <f>'[3]methanogen M06-L TZVP smd redo'!K248</f>
        <v>1.0387</v>
      </c>
      <c r="AG248" s="40">
        <f>'[3]methanogen M06-L TZVP smd redo'!J248</f>
        <v>1.88232</v>
      </c>
      <c r="AH248" s="40">
        <f>'[3]methanogen M06-L TZVP smd redo'!O248</f>
        <v>1.03633</v>
      </c>
      <c r="AI248" s="40">
        <f>'[3]methanogen M06-L TZVP smd redo'!N248</f>
        <v>1.8444</v>
      </c>
      <c r="AJ248" s="40">
        <f>'[3]methanogen M06-L TZVP smd redo'!S248</f>
        <v>1.03721</v>
      </c>
      <c r="AK248" s="40">
        <f>'[3]methanogen M06-L TZVP smd redo'!R248</f>
        <v>1.9115</v>
      </c>
      <c r="AL248" s="40">
        <f>'[3]methanogen M06-L TZVP smd redo'!Y248</f>
        <v>1.0327200000000001</v>
      </c>
      <c r="AM248" s="40">
        <f>'[3]methanogen M06-L TZVP smd redo'!W248</f>
        <v>1.91164</v>
      </c>
      <c r="AN248" s="40">
        <f>'[3]methanogen M06-L TZVP smd redo'!V248</f>
        <v>1.9054199999999999</v>
      </c>
      <c r="AO248" s="40">
        <f>'[3]methanogen M06-L TZVP smd redo'!AK248</f>
        <v>1.0317499999999999</v>
      </c>
      <c r="AP248" s="40">
        <f>PRODUCT('[3]methanogen M06-L TZVP smd redo'!AD248:AF248)^(1/3)</f>
        <v>1.9024024977374827</v>
      </c>
      <c r="AQ248" s="40">
        <f>'[3]methanogen M06-L TZVP smd redo'!BA248</f>
        <v>1.0280199999999999</v>
      </c>
      <c r="AR248" s="40">
        <f>PRODUCT('[3]methanogen M06-L TZVP smd redo'!AT248:AV248)^(1/3)</f>
        <v>1.8896386597043107</v>
      </c>
      <c r="AS248" s="41">
        <f>'[3]methanogen M06-L TZVP smd redo'!FO248</f>
        <v>1.0305</v>
      </c>
      <c r="AT248" s="40">
        <f>'[3]methanogen M06-L TZVP smd redo'!FK248</f>
        <v>1.8913899999999999</v>
      </c>
      <c r="AU248" s="40">
        <f>'[3]methanogen M06-L TZVP smd redo'!CD248</f>
        <v>1.86646</v>
      </c>
      <c r="AV248" s="40">
        <f>'[3]methanogen M06-L TZVP smd redo'!CG248</f>
        <v>1.56847</v>
      </c>
      <c r="AW248" s="40">
        <f>'[3]methanogen M06-L TZVP smd redo'!CK248</f>
        <v>1.03111</v>
      </c>
      <c r="AX248" s="40">
        <f>PRODUCT('[3]methanogen M06-L TZVP smd redo'!CN248:CP248)^(1/3)</f>
        <v>1.8810838803217997</v>
      </c>
      <c r="AY248" s="40">
        <f>'[3]methanogen M06-L TZVP smd redo'!DH248</f>
        <v>1.03125</v>
      </c>
      <c r="AZ248" s="40">
        <f>PRODUCT('[3]methanogen M06-L TZVP smd redo'!DJ248:DL248)^(1/3)</f>
        <v>1.8865171756796917</v>
      </c>
      <c r="BA248" s="40">
        <f>'[3]methanogen M06-L TZVP smd redo'!EI248</f>
        <v>1.0327900000000001</v>
      </c>
      <c r="BB248" s="40">
        <f>PRODUCT('[3]methanogen M06-L TZVP smd redo'!EJ248:EL248)^(1/3)</f>
        <v>1.9125322431928944</v>
      </c>
      <c r="BC248" s="40"/>
      <c r="BD248" s="44">
        <f>'[4]methanogen M06-L TZVP smd redo'!H248</f>
        <v>1.95645</v>
      </c>
      <c r="BE248" s="44">
        <f>'[4]methanogen M06-L TZVP smd redo'!M248</f>
        <v>1.9125700000000001</v>
      </c>
      <c r="BF248" s="44">
        <f>'[4]methanogen M06-L TZVP smd redo'!R248</f>
        <v>1.9843200000000001</v>
      </c>
      <c r="BG248" s="44">
        <f>'[4]methanogen M06-L TZVP smd redo'!Y248</f>
        <v>1.9690700000000001</v>
      </c>
      <c r="BH248" s="44">
        <f>'[4]methanogen M06-L TZVP smd redo'!Z248</f>
        <v>1.97556</v>
      </c>
      <c r="BI248" s="44">
        <f>PRODUCT('[4]methanogen M06-L TZVP smd redo'!AL248:AN248)^(1/3)</f>
        <v>1.9642819467877637</v>
      </c>
      <c r="BJ248" s="133">
        <f>PRODUCT('[4]methanogen M06-L TZVP smd redo'!BC248:BE248)^(1/3)</f>
        <v>1.9441384923897733</v>
      </c>
      <c r="BK248" s="133">
        <f>'[4]methanogen M06-L TZVP smd redo'!ER248</f>
        <v>1.95065</v>
      </c>
      <c r="BL248" s="40">
        <f>PRODUCT('[4]methanogen M06-L TZVP smd redo'!DZ248:EB248)^(1/3)</f>
        <v>1.9767330666465717</v>
      </c>
      <c r="BM248" s="40">
        <f>PRODUCT('[4]methanogen M06-L TZVP smd redo'!CI248:CK248)^(1/3)</f>
        <v>1.941105888538355</v>
      </c>
      <c r="BN248" s="40">
        <f>PRODUCT('[4]methanogen M06-L TZVP smd redo'!DD248:DF248)^(1/3)</f>
        <v>1.9469916353983423</v>
      </c>
      <c r="BO248" s="40"/>
      <c r="BP248" s="45" t="e">
        <f t="shared" si="171"/>
        <v>#N/A</v>
      </c>
      <c r="BQ248" s="45">
        <f t="shared" si="172"/>
        <v>1.0229429511076717</v>
      </c>
      <c r="BR248" s="45">
        <f t="shared" si="173"/>
        <v>0.96384151749717784</v>
      </c>
      <c r="BS248" s="45">
        <f t="shared" si="174"/>
        <v>1.0044341857498633</v>
      </c>
      <c r="BT248" s="45">
        <f t="shared" si="175"/>
        <v>1.0057415653749093</v>
      </c>
      <c r="BU248" s="45">
        <f t="shared" si="176"/>
        <v>1.0024375590378287</v>
      </c>
      <c r="BV248" s="45">
        <f t="shared" si="177"/>
        <v>1.0103611211222043</v>
      </c>
      <c r="BW248" s="45">
        <f t="shared" si="178"/>
        <v>0.9966618780354104</v>
      </c>
      <c r="BX248" s="45">
        <f t="shared" si="179"/>
        <v>0.98316005860634714</v>
      </c>
      <c r="BY248" s="45">
        <f t="shared" si="180"/>
        <v>0.78331065051013926</v>
      </c>
      <c r="BZ248" s="45">
        <f t="shared" si="181"/>
        <v>0.9812901729062552</v>
      </c>
      <c r="CA248" s="45">
        <f t="shared" si="182"/>
        <v>0.82660576187424706</v>
      </c>
      <c r="CB248" s="45">
        <f t="shared" si="183"/>
        <v>1.0167655619105265</v>
      </c>
      <c r="CC248" s="45">
        <f t="shared" si="184"/>
        <v>0.99697700454743698</v>
      </c>
      <c r="CD248" s="45">
        <f t="shared" si="185"/>
        <v>0.99119764277338263</v>
      </c>
      <c r="CE248" s="39"/>
      <c r="CF248" s="75" t="e">
        <f t="shared" si="202"/>
        <v>#N/A</v>
      </c>
      <c r="CG248" s="75">
        <f t="shared" si="203"/>
        <v>22.683719146332727</v>
      </c>
      <c r="CH248" s="75">
        <f t="shared" si="204"/>
        <v>-36.828398823444225</v>
      </c>
      <c r="CI248" s="75">
        <f t="shared" si="205"/>
        <v>4.424383713582392</v>
      </c>
      <c r="CJ248" s="75">
        <f t="shared" si="206"/>
        <v>5.7251454093226108</v>
      </c>
      <c r="CK248" s="75">
        <f t="shared" si="207"/>
        <v>2.4345930097318664</v>
      </c>
      <c r="CL248" s="75">
        <f t="shared" si="208"/>
        <v>10.307812614497445</v>
      </c>
      <c r="CM248" s="75">
        <f t="shared" si="209"/>
        <v>-3.3437059238024052</v>
      </c>
      <c r="CN248" s="75">
        <f t="shared" si="210"/>
        <v>-16.983345430232568</v>
      </c>
      <c r="CO248" s="75">
        <f t="shared" si="211"/>
        <v>-244.22591772686511</v>
      </c>
      <c r="CP248" s="75">
        <f t="shared" si="212"/>
        <v>-18.887070182153384</v>
      </c>
      <c r="CQ248" s="75">
        <f t="shared" si="213"/>
        <v>-190.42740635748669</v>
      </c>
      <c r="CR248" s="75">
        <f t="shared" si="214"/>
        <v>16.626571230754713</v>
      </c>
      <c r="CS248" s="75">
        <f t="shared" si="215"/>
        <v>-3.0275739327942941</v>
      </c>
      <c r="CT248" s="75">
        <f t="shared" si="216"/>
        <v>-8.8413268244080552</v>
      </c>
      <c r="CU248" s="130"/>
      <c r="CV248" s="45" t="e">
        <f t="shared" si="186"/>
        <v>#N/A</v>
      </c>
      <c r="CW248" s="45">
        <f t="shared" si="187"/>
        <v>1.0000483777599165</v>
      </c>
      <c r="CX248" s="45">
        <f t="shared" si="188"/>
        <v>0.99975467412074182</v>
      </c>
      <c r="CY248" s="45">
        <f t="shared" si="189"/>
        <v>1.0001593168698097</v>
      </c>
      <c r="CZ248" s="45">
        <f t="shared" si="190"/>
        <v>0.99994148606668365</v>
      </c>
      <c r="DA248" s="45">
        <f t="shared" si="191"/>
        <v>0.9999099916695724</v>
      </c>
      <c r="DB248" s="45">
        <f t="shared" si="192"/>
        <v>0.99995411167141224</v>
      </c>
      <c r="DC248" s="45">
        <f t="shared" si="193"/>
        <v>0.99999217640323801</v>
      </c>
      <c r="DD248" s="45">
        <f t="shared" si="194"/>
        <v>0.99933742446941976</v>
      </c>
      <c r="DE248" s="45">
        <f t="shared" si="195"/>
        <v>0.99933742446941976</v>
      </c>
      <c r="DF248" s="45">
        <f t="shared" si="196"/>
        <v>0.99924747577630946</v>
      </c>
      <c r="DG248" s="45">
        <f t="shared" si="197"/>
        <v>0.99919380462922602</v>
      </c>
      <c r="DH248" s="45">
        <f t="shared" si="198"/>
        <v>0.99995479595184222</v>
      </c>
      <c r="DI248" s="45">
        <f t="shared" si="199"/>
        <v>0.99999241499269453</v>
      </c>
      <c r="DJ248" s="45">
        <f t="shared" si="200"/>
        <v>1.0000285995598752</v>
      </c>
    </row>
    <row r="249" spans="1:114" x14ac:dyDescent="0.2">
      <c r="A249" s="43">
        <v>490</v>
      </c>
      <c r="B249" s="43">
        <f t="shared" si="169"/>
        <v>763.15</v>
      </c>
      <c r="C249" s="44">
        <f t="shared" si="201"/>
        <v>1.3103583830177554</v>
      </c>
      <c r="E249" s="40">
        <f>'[4]methanogen M06-L TZVP smd redo'!I249</f>
        <v>0.65157714851604709</v>
      </c>
      <c r="F249" s="40">
        <f>'[4]methanogen M06-L TZVP smd redo'!N249</f>
        <v>0.60022981300655864</v>
      </c>
      <c r="G249" s="40">
        <f>'[4]methanogen M06-L TZVP smd redo'!S249</f>
        <v>0.84078942497223252</v>
      </c>
      <c r="H249" s="40">
        <f>'[4]methanogen M06-L TZVP smd redo'!AB249</f>
        <v>0.65515511135183502</v>
      </c>
      <c r="I249" s="40">
        <f>'[4]methanogen M06-L TZVP smd redo'!AS249</f>
        <v>0.74450723287999843</v>
      </c>
      <c r="J249" s="40">
        <f>'[4]methanogen M06-L TZVP smd redo'!BJ249</f>
        <v>0.80063507283201218</v>
      </c>
      <c r="K249" s="40">
        <f>'[4]methanogen M06-L TZVP smd redo'!EV249</f>
        <v>0.80421872316027709</v>
      </c>
      <c r="L249" s="40">
        <f>'[4]methanogen M06-L TZVP smd redo'!CL249</f>
        <v>0.76778676308153493</v>
      </c>
      <c r="M249" s="40">
        <f>'[4]methanogen M06-L TZVP smd redo'!DG249</f>
        <v>0.7750366804999409</v>
      </c>
      <c r="N249" s="40">
        <f>'[4]methanogen M06-L TZVP smd redo'!EC249</f>
        <v>0.75300434126535087</v>
      </c>
      <c r="AA249" s="40">
        <f t="shared" si="170"/>
        <v>0.91443730550914371</v>
      </c>
      <c r="AB249" s="40"/>
      <c r="AC249" s="40" t="e">
        <f>EXP('d-beta'!Y250/1000)*'[3]methanogen M06-L TZVP smd redo'!EZ249</f>
        <v>#N/A</v>
      </c>
      <c r="AD249" s="40">
        <f>'[3]methanogen M06-L TZVP smd redo'!ET249</f>
        <v>1.4849699999999999</v>
      </c>
      <c r="AE249" s="40">
        <f>'[3]methanogen M06-L TZVP smd redo'!ER249</f>
        <v>1.0457399999999999</v>
      </c>
      <c r="AF249" s="40">
        <f>'[3]methanogen M06-L TZVP smd redo'!K249</f>
        <v>1.0385200000000001</v>
      </c>
      <c r="AG249" s="40">
        <f>'[3]methanogen M06-L TZVP smd redo'!J249</f>
        <v>1.8772</v>
      </c>
      <c r="AH249" s="40">
        <f>'[3]methanogen M06-L TZVP smd redo'!O249</f>
        <v>1.03616</v>
      </c>
      <c r="AI249" s="40">
        <f>'[3]methanogen M06-L TZVP smd redo'!N249</f>
        <v>1.8394900000000001</v>
      </c>
      <c r="AJ249" s="40">
        <f>'[3]methanogen M06-L TZVP smd redo'!S249</f>
        <v>1.03704</v>
      </c>
      <c r="AK249" s="40">
        <f>'[3]methanogen M06-L TZVP smd redo'!R249</f>
        <v>1.9062600000000001</v>
      </c>
      <c r="AL249" s="40">
        <f>'[3]methanogen M06-L TZVP smd redo'!Y249</f>
        <v>1.03257</v>
      </c>
      <c r="AM249" s="40">
        <f>'[3]methanogen M06-L TZVP smd redo'!W249</f>
        <v>1.9062399999999999</v>
      </c>
      <c r="AN249" s="40">
        <f>'[3]methanogen M06-L TZVP smd redo'!V249</f>
        <v>1.90005</v>
      </c>
      <c r="AO249" s="40">
        <f>'[3]methanogen M06-L TZVP smd redo'!AK249</f>
        <v>1.0316099999999999</v>
      </c>
      <c r="AP249" s="40">
        <f>PRODUCT('[3]methanogen M06-L TZVP smd redo'!AD249:AF249)^(1/3)</f>
        <v>1.8971534666448524</v>
      </c>
      <c r="AQ249" s="40">
        <f>'[3]methanogen M06-L TZVP smd redo'!BA249</f>
        <v>1.02789</v>
      </c>
      <c r="AR249" s="40">
        <f>PRODUCT('[3]methanogen M06-L TZVP smd redo'!AT249:AV249)^(1/3)</f>
        <v>1.8845086949864407</v>
      </c>
      <c r="AS249" s="41">
        <f>'[3]methanogen M06-L TZVP smd redo'!FO249</f>
        <v>1.03037</v>
      </c>
      <c r="AT249" s="40">
        <f>'[3]methanogen M06-L TZVP smd redo'!FK249</f>
        <v>1.8863000000000001</v>
      </c>
      <c r="AU249" s="40">
        <f>'[3]methanogen M06-L TZVP smd redo'!CD249</f>
        <v>1.8613999999999999</v>
      </c>
      <c r="AV249" s="40">
        <f>'[3]methanogen M06-L TZVP smd redo'!CG249</f>
        <v>1.5653999999999999</v>
      </c>
      <c r="AW249" s="40">
        <f>'[3]methanogen M06-L TZVP smd redo'!CK249</f>
        <v>1.0309699999999999</v>
      </c>
      <c r="AX249" s="40">
        <f>PRODUCT('[3]methanogen M06-L TZVP smd redo'!CN249:CP249)^(1/3)</f>
        <v>1.8760210061802907</v>
      </c>
      <c r="AY249" s="40">
        <f>'[3]methanogen M06-L TZVP smd redo'!DH249</f>
        <v>1.03111</v>
      </c>
      <c r="AZ249" s="40">
        <f>PRODUCT('[3]methanogen M06-L TZVP smd redo'!DJ249:DL249)^(1/3)</f>
        <v>1.8814179794142019</v>
      </c>
      <c r="BA249" s="40">
        <f>'[3]methanogen M06-L TZVP smd redo'!EI249</f>
        <v>1.03264</v>
      </c>
      <c r="BB249" s="40">
        <f>PRODUCT('[3]methanogen M06-L TZVP smd redo'!EJ249:EL249)^(1/3)</f>
        <v>1.9072061680008607</v>
      </c>
      <c r="BC249" s="40"/>
      <c r="BD249" s="44">
        <f>'[4]methanogen M06-L TZVP smd redo'!H249</f>
        <v>1.95078</v>
      </c>
      <c r="BE249" s="44">
        <f>'[4]methanogen M06-L TZVP smd redo'!M249</f>
        <v>1.9071499999999999</v>
      </c>
      <c r="BF249" s="44">
        <f>'[4]methanogen M06-L TZVP smd redo'!R249</f>
        <v>1.9785299999999999</v>
      </c>
      <c r="BG249" s="44">
        <f>'[4]methanogen M06-L TZVP smd redo'!Y249</f>
        <v>1.96322</v>
      </c>
      <c r="BH249" s="44">
        <f>'[4]methanogen M06-L TZVP smd redo'!Z249</f>
        <v>1.9696800000000001</v>
      </c>
      <c r="BI249" s="44">
        <f>PRODUCT('[4]methanogen M06-L TZVP smd redo'!AL249:AN249)^(1/3)</f>
        <v>1.9585795795732399</v>
      </c>
      <c r="BJ249" s="133">
        <f>PRODUCT('[4]methanogen M06-L TZVP smd redo'!BC249:BE249)^(1/3)</f>
        <v>1.9386185267826377</v>
      </c>
      <c r="BK249" s="133">
        <f>'[4]methanogen M06-L TZVP smd redo'!ER249</f>
        <v>1.9451499999999999</v>
      </c>
      <c r="BL249" s="40">
        <f>PRODUCT('[4]methanogen M06-L TZVP smd redo'!DZ249:EB249)^(1/3)</f>
        <v>1.9709403872794711</v>
      </c>
      <c r="BM249" s="40">
        <f>PRODUCT('[4]methanogen M06-L TZVP smd redo'!CI249:CK249)^(1/3)</f>
        <v>1.9356063695329493</v>
      </c>
      <c r="BN249" s="40">
        <f>PRODUCT('[4]methanogen M06-L TZVP smd redo'!DD249:DF249)^(1/3)</f>
        <v>1.9414524243039573</v>
      </c>
      <c r="BO249" s="40"/>
      <c r="BP249" s="45" t="e">
        <f t="shared" si="171"/>
        <v>#N/A</v>
      </c>
      <c r="BQ249" s="45">
        <f t="shared" si="172"/>
        <v>1.0228770678761503</v>
      </c>
      <c r="BR249" s="45">
        <f t="shared" si="173"/>
        <v>0.96392271029501697</v>
      </c>
      <c r="BS249" s="45">
        <f t="shared" si="174"/>
        <v>1.0044931156329961</v>
      </c>
      <c r="BT249" s="45">
        <f t="shared" si="175"/>
        <v>1.0056675871343348</v>
      </c>
      <c r="BU249" s="45">
        <f t="shared" si="176"/>
        <v>1.002369278468517</v>
      </c>
      <c r="BV249" s="45">
        <f t="shared" si="177"/>
        <v>1.010296534627537</v>
      </c>
      <c r="BW249" s="45">
        <f t="shared" si="178"/>
        <v>0.99664217504184138</v>
      </c>
      <c r="BX249" s="45">
        <f t="shared" si="179"/>
        <v>0.98325519096178715</v>
      </c>
      <c r="BY249" s="45">
        <f t="shared" si="180"/>
        <v>0.78441198072554275</v>
      </c>
      <c r="BZ249" s="45">
        <f t="shared" si="181"/>
        <v>0.98133658598584761</v>
      </c>
      <c r="CA249" s="45">
        <f t="shared" si="182"/>
        <v>0.82721589903092296</v>
      </c>
      <c r="CB249" s="45">
        <f t="shared" si="183"/>
        <v>1.0166726254032428</v>
      </c>
      <c r="CC249" s="45">
        <f t="shared" si="184"/>
        <v>0.99698882408972556</v>
      </c>
      <c r="CD249" s="45">
        <f t="shared" si="185"/>
        <v>0.99125531816633428</v>
      </c>
      <c r="CE249" s="39"/>
      <c r="CF249" s="75" t="e">
        <f t="shared" si="202"/>
        <v>#N/A</v>
      </c>
      <c r="CG249" s="75">
        <f t="shared" si="203"/>
        <v>22.619311494698781</v>
      </c>
      <c r="CH249" s="75">
        <f t="shared" si="204"/>
        <v>-36.744163628375652</v>
      </c>
      <c r="CI249" s="75">
        <f t="shared" si="205"/>
        <v>4.4830517232302958</v>
      </c>
      <c r="CJ249" s="75">
        <f t="shared" si="206"/>
        <v>5.6515867894708478</v>
      </c>
      <c r="CK249" s="75">
        <f t="shared" si="207"/>
        <v>2.3664761537228638</v>
      </c>
      <c r="CL249" s="75">
        <f t="shared" si="208"/>
        <v>10.243886402647007</v>
      </c>
      <c r="CM249" s="75">
        <f t="shared" si="209"/>
        <v>-3.3634751040629269</v>
      </c>
      <c r="CN249" s="75">
        <f t="shared" si="210"/>
        <v>-16.886588292557683</v>
      </c>
      <c r="CO249" s="75">
        <f t="shared" si="211"/>
        <v>-242.82091103163322</v>
      </c>
      <c r="CP249" s="75">
        <f t="shared" si="212"/>
        <v>-18.839773283351025</v>
      </c>
      <c r="CQ249" s="75">
        <f t="shared" si="213"/>
        <v>-189.68955511417539</v>
      </c>
      <c r="CR249" s="75">
        <f t="shared" si="214"/>
        <v>16.5351629864046</v>
      </c>
      <c r="CS249" s="75">
        <f t="shared" si="215"/>
        <v>-3.0157186220171894</v>
      </c>
      <c r="CT249" s="75">
        <f t="shared" si="216"/>
        <v>-8.7831409364154513</v>
      </c>
      <c r="CU249" s="130"/>
      <c r="CV249" s="45" t="e">
        <f t="shared" si="186"/>
        <v>#N/A</v>
      </c>
      <c r="CW249" s="45">
        <f t="shared" si="187"/>
        <v>1.0000513165337959</v>
      </c>
      <c r="CX249" s="45">
        <f t="shared" si="188"/>
        <v>0.9997596424780969</v>
      </c>
      <c r="CY249" s="45">
        <f t="shared" si="189"/>
        <v>1.0001529104650486</v>
      </c>
      <c r="CZ249" s="45">
        <f t="shared" si="190"/>
        <v>0.99994330876626702</v>
      </c>
      <c r="DA249" s="45">
        <f t="shared" si="191"/>
        <v>0.99991071435228229</v>
      </c>
      <c r="DB249" s="45">
        <f t="shared" si="192"/>
        <v>0.99994391706201513</v>
      </c>
      <c r="DC249" s="45">
        <f t="shared" si="193"/>
        <v>0.99999641922939453</v>
      </c>
      <c r="DD249" s="45">
        <f t="shared" si="194"/>
        <v>0.99934527383584104</v>
      </c>
      <c r="DE249" s="45">
        <f t="shared" si="195"/>
        <v>0.99934527383584126</v>
      </c>
      <c r="DF249" s="45">
        <f t="shared" si="196"/>
        <v>0.99925604664577328</v>
      </c>
      <c r="DG249" s="45">
        <f t="shared" si="197"/>
        <v>0.99919642752486959</v>
      </c>
      <c r="DH249" s="45">
        <f t="shared" si="198"/>
        <v>0.99995240737275981</v>
      </c>
      <c r="DI249" s="45">
        <f t="shared" si="199"/>
        <v>0.99999275569718171</v>
      </c>
      <c r="DJ249" s="45">
        <f t="shared" si="200"/>
        <v>1.0000305067351349</v>
      </c>
    </row>
    <row r="250" spans="1:114" x14ac:dyDescent="0.2">
      <c r="A250" s="43">
        <v>492</v>
      </c>
      <c r="B250" s="43">
        <f t="shared" si="169"/>
        <v>765.15</v>
      </c>
      <c r="C250" s="44">
        <f t="shared" si="201"/>
        <v>1.3069332810560021</v>
      </c>
      <c r="E250" s="40">
        <f>'[4]methanogen M06-L TZVP smd redo'!I250</f>
        <v>0.64433921010498274</v>
      </c>
      <c r="F250" s="40">
        <f>'[4]methanogen M06-L TZVP smd redo'!N250</f>
        <v>0.60525858552096246</v>
      </c>
      <c r="G250" s="40">
        <f>'[4]methanogen M06-L TZVP smd redo'!S250</f>
        <v>0.84040550586839124</v>
      </c>
      <c r="H250" s="40">
        <f>'[4]methanogen M06-L TZVP smd redo'!AB250</f>
        <v>0.65527103374307671</v>
      </c>
      <c r="I250" s="40">
        <f>'[4]methanogen M06-L TZVP smd redo'!AS250</f>
        <v>0.74126728032752887</v>
      </c>
      <c r="J250" s="40">
        <f>'[4]methanogen M06-L TZVP smd redo'!BJ250</f>
        <v>0.79287341492872976</v>
      </c>
      <c r="K250" s="40">
        <f>'[4]methanogen M06-L TZVP smd redo'!EV250</f>
        <v>0.80009192175234389</v>
      </c>
      <c r="L250" s="40">
        <f>'[4]methanogen M06-L TZVP smd redo'!CL250</f>
        <v>0.7651556797316772</v>
      </c>
      <c r="M250" s="40">
        <f>'[4]methanogen M06-L TZVP smd redo'!DG250</f>
        <v>0.77196834632209388</v>
      </c>
      <c r="N250" s="40">
        <f>'[4]methanogen M06-L TZVP smd redo'!EC250</f>
        <v>0.73902430974936983</v>
      </c>
      <c r="AA250" s="40">
        <f t="shared" si="170"/>
        <v>0.90881462983451144</v>
      </c>
      <c r="AB250" s="40"/>
      <c r="AC250" s="40" t="e">
        <f>EXP('d-beta'!Y251/1000)*'[3]methanogen M06-L TZVP smd redo'!EZ250</f>
        <v>#N/A</v>
      </c>
      <c r="AD250" s="40">
        <f>'[3]methanogen M06-L TZVP smd redo'!ET250</f>
        <v>1.4829000000000001</v>
      </c>
      <c r="AE250" s="40">
        <f>'[3]methanogen M06-L TZVP smd redo'!ER250</f>
        <v>1.0455399999999999</v>
      </c>
      <c r="AF250" s="40">
        <f>'[3]methanogen M06-L TZVP smd redo'!K250</f>
        <v>1.03834</v>
      </c>
      <c r="AG250" s="40">
        <f>'[3]methanogen M06-L TZVP smd redo'!J250</f>
        <v>1.8721300000000001</v>
      </c>
      <c r="AH250" s="40">
        <f>'[3]methanogen M06-L TZVP smd redo'!O250</f>
        <v>1.0359799999999999</v>
      </c>
      <c r="AI250" s="40">
        <f>'[3]methanogen M06-L TZVP smd redo'!N250</f>
        <v>1.8346199999999999</v>
      </c>
      <c r="AJ250" s="40">
        <f>'[3]methanogen M06-L TZVP smd redo'!S250</f>
        <v>1.0368599999999999</v>
      </c>
      <c r="AK250" s="40">
        <f>'[3]methanogen M06-L TZVP smd redo'!R250</f>
        <v>1.90107</v>
      </c>
      <c r="AL250" s="40">
        <f>'[3]methanogen M06-L TZVP smd redo'!Y250</f>
        <v>1.03241</v>
      </c>
      <c r="AM250" s="40">
        <f>'[3]methanogen M06-L TZVP smd redo'!W250</f>
        <v>1.9009</v>
      </c>
      <c r="AN250" s="40">
        <f>'[3]methanogen M06-L TZVP smd redo'!V250</f>
        <v>1.89473</v>
      </c>
      <c r="AO250" s="40">
        <f>'[3]methanogen M06-L TZVP smd redo'!AK250</f>
        <v>1.0314700000000001</v>
      </c>
      <c r="AP250" s="40">
        <f>PRODUCT('[3]methanogen M06-L TZVP smd redo'!AD250:AF250)^(1/3)</f>
        <v>1.8919477398310698</v>
      </c>
      <c r="AQ250" s="40">
        <f>'[3]methanogen M06-L TZVP smd redo'!BA250</f>
        <v>1.0277700000000001</v>
      </c>
      <c r="AR250" s="40">
        <f>PRODUCT('[3]methanogen M06-L TZVP smd redo'!AT250:AV250)^(1/3)</f>
        <v>1.8794253903699467</v>
      </c>
      <c r="AS250" s="41">
        <f>'[3]methanogen M06-L TZVP smd redo'!FO250</f>
        <v>1.03024</v>
      </c>
      <c r="AT250" s="40">
        <f>'[3]methanogen M06-L TZVP smd redo'!FK250</f>
        <v>1.8812599999999999</v>
      </c>
      <c r="AU250" s="40">
        <f>'[3]methanogen M06-L TZVP smd redo'!CD250</f>
        <v>1.8564000000000001</v>
      </c>
      <c r="AV250" s="40">
        <f>'[3]methanogen M06-L TZVP smd redo'!CG250</f>
        <v>1.56236</v>
      </c>
      <c r="AW250" s="40">
        <f>'[3]methanogen M06-L TZVP smd redo'!CK250</f>
        <v>1.0308299999999999</v>
      </c>
      <c r="AX250" s="40">
        <f>PRODUCT('[3]methanogen M06-L TZVP smd redo'!CN250:CP250)^(1/3)</f>
        <v>1.8710014495360103</v>
      </c>
      <c r="AY250" s="40">
        <f>'[3]methanogen M06-L TZVP smd redo'!DH250</f>
        <v>1.0309699999999999</v>
      </c>
      <c r="AZ250" s="40">
        <f>PRODUCT('[3]methanogen M06-L TZVP smd redo'!DJ250:DL250)^(1/3)</f>
        <v>1.8763687163039626</v>
      </c>
      <c r="BA250" s="40">
        <f>'[3]methanogen M06-L TZVP smd redo'!EI250</f>
        <v>1.0325</v>
      </c>
      <c r="BB250" s="40">
        <f>PRODUCT('[3]methanogen M06-L TZVP smd redo'!EJ250:EL250)^(1/3)</f>
        <v>1.901936798313727</v>
      </c>
      <c r="BC250" s="40"/>
      <c r="BD250" s="44">
        <f>'[4]methanogen M06-L TZVP smd redo'!H250</f>
        <v>1.94516</v>
      </c>
      <c r="BE250" s="44">
        <f>'[4]methanogen M06-L TZVP smd redo'!M250</f>
        <v>1.90178</v>
      </c>
      <c r="BF250" s="44">
        <f>'[4]methanogen M06-L TZVP smd redo'!R250</f>
        <v>1.9728000000000001</v>
      </c>
      <c r="BG250" s="44">
        <f>'[4]methanogen M06-L TZVP smd redo'!Y250</f>
        <v>1.9574199999999999</v>
      </c>
      <c r="BH250" s="44">
        <f>'[4]methanogen M06-L TZVP smd redo'!Z250</f>
        <v>1.9638599999999999</v>
      </c>
      <c r="BI250" s="44">
        <f>PRODUCT('[4]methanogen M06-L TZVP smd redo'!AL250:AN250)^(1/3)</f>
        <v>1.9529339089131137</v>
      </c>
      <c r="BJ250" s="133">
        <f>PRODUCT('[4]methanogen M06-L TZVP smd redo'!BC250:BE250)^(1/3)</f>
        <v>1.9331485612541748</v>
      </c>
      <c r="BK250" s="133">
        <f>'[4]methanogen M06-L TZVP smd redo'!ER250</f>
        <v>1.9397</v>
      </c>
      <c r="BL250" s="40">
        <f>PRODUCT('[4]methanogen M06-L TZVP smd redo'!DZ250:EB250)^(1/3)</f>
        <v>1.9652010030581946</v>
      </c>
      <c r="BM250" s="40">
        <f>PRODUCT('[4]methanogen M06-L TZVP smd redo'!CI250:CK250)^(1/3)</f>
        <v>1.9301601680668115</v>
      </c>
      <c r="BN250" s="40">
        <f>PRODUCT('[4]methanogen M06-L TZVP smd redo'!DD250:DF250)^(1/3)</f>
        <v>1.9359732126628997</v>
      </c>
      <c r="BO250" s="40"/>
      <c r="BP250" s="45" t="e">
        <f t="shared" si="171"/>
        <v>#N/A</v>
      </c>
      <c r="BQ250" s="45">
        <f t="shared" si="172"/>
        <v>1.0228102093827887</v>
      </c>
      <c r="BR250" s="45">
        <f t="shared" si="173"/>
        <v>0.96400040551500399</v>
      </c>
      <c r="BS250" s="45">
        <f t="shared" si="174"/>
        <v>1.0045522593260212</v>
      </c>
      <c r="BT250" s="45">
        <f t="shared" si="175"/>
        <v>1.0055947060148938</v>
      </c>
      <c r="BU250" s="45">
        <f t="shared" si="176"/>
        <v>1.0022971033819486</v>
      </c>
      <c r="BV250" s="45">
        <f t="shared" si="177"/>
        <v>1.0102347786691068</v>
      </c>
      <c r="BW250" s="45">
        <f t="shared" si="178"/>
        <v>0.99662244741670092</v>
      </c>
      <c r="BX250" s="45">
        <f t="shared" si="179"/>
        <v>0.98334895117041821</v>
      </c>
      <c r="BY250" s="45">
        <f t="shared" si="180"/>
        <v>0.78550321034831572</v>
      </c>
      <c r="BZ250" s="45">
        <f t="shared" si="181"/>
        <v>0.98137776975086999</v>
      </c>
      <c r="CA250" s="45">
        <f t="shared" si="182"/>
        <v>0.82783251904933752</v>
      </c>
      <c r="CB250" s="45">
        <f t="shared" si="183"/>
        <v>1.0165804338303028</v>
      </c>
      <c r="CC250" s="45">
        <f t="shared" si="184"/>
        <v>0.99699735277427082</v>
      </c>
      <c r="CD250" s="45">
        <f t="shared" si="185"/>
        <v>0.99131527381812257</v>
      </c>
      <c r="CE250" s="39"/>
      <c r="CF250" s="75" t="e">
        <f t="shared" si="202"/>
        <v>#N/A</v>
      </c>
      <c r="CG250" s="75">
        <f t="shared" si="203"/>
        <v>22.553946182875535</v>
      </c>
      <c r="CH250" s="75">
        <f t="shared" si="204"/>
        <v>-36.66356371296208</v>
      </c>
      <c r="CI250" s="75">
        <f t="shared" si="205"/>
        <v>4.5419291321522888</v>
      </c>
      <c r="CJ250" s="75">
        <f t="shared" si="206"/>
        <v>5.5791137761585761</v>
      </c>
      <c r="CK250" s="75">
        <f t="shared" si="207"/>
        <v>2.2944690733896373</v>
      </c>
      <c r="CL250" s="75">
        <f t="shared" si="208"/>
        <v>10.182757967722001</v>
      </c>
      <c r="CM250" s="75">
        <f t="shared" si="209"/>
        <v>-3.3832693901991813</v>
      </c>
      <c r="CN250" s="75">
        <f t="shared" si="210"/>
        <v>-16.791235896319531</v>
      </c>
      <c r="CO250" s="75">
        <f t="shared" si="211"/>
        <v>-241.43073428231688</v>
      </c>
      <c r="CP250" s="75">
        <f t="shared" si="212"/>
        <v>-18.797807151185079</v>
      </c>
      <c r="CQ250" s="75">
        <f t="shared" si="213"/>
        <v>-188.94441673609657</v>
      </c>
      <c r="CR250" s="75">
        <f t="shared" si="214"/>
        <v>16.444479170551528</v>
      </c>
      <c r="CS250" s="75">
        <f t="shared" si="215"/>
        <v>-3.0071642151268403</v>
      </c>
      <c r="CT250" s="75">
        <f t="shared" si="216"/>
        <v>-8.7226581954235627</v>
      </c>
      <c r="CU250" s="130"/>
      <c r="CV250" s="45" t="e">
        <f t="shared" si="186"/>
        <v>#N/A</v>
      </c>
      <c r="CW250" s="45">
        <f t="shared" si="187"/>
        <v>1.0000390569850086</v>
      </c>
      <c r="CX250" s="45">
        <f t="shared" si="188"/>
        <v>0.99976505053247855</v>
      </c>
      <c r="CY250" s="45">
        <f t="shared" si="189"/>
        <v>1.0001514729515031</v>
      </c>
      <c r="CZ250" s="45">
        <f t="shared" si="190"/>
        <v>0.99994759977776482</v>
      </c>
      <c r="DA250" s="45">
        <f t="shared" si="191"/>
        <v>0.99991406745240163</v>
      </c>
      <c r="DB250" s="45">
        <f t="shared" si="192"/>
        <v>0.9999484347501143</v>
      </c>
      <c r="DC250" s="45">
        <f t="shared" si="193"/>
        <v>0.9999927872640284</v>
      </c>
      <c r="DD250" s="45">
        <f t="shared" si="194"/>
        <v>0.99934515806520841</v>
      </c>
      <c r="DE250" s="45">
        <f t="shared" si="195"/>
        <v>0.99934515806520818</v>
      </c>
      <c r="DF250" s="45">
        <f t="shared" si="196"/>
        <v>0.99925928178984569</v>
      </c>
      <c r="DG250" s="45">
        <f t="shared" si="197"/>
        <v>0.99920054771356392</v>
      </c>
      <c r="DH250" s="45">
        <f t="shared" si="198"/>
        <v>0.99994619355651926</v>
      </c>
      <c r="DI250" s="45">
        <f t="shared" si="199"/>
        <v>0.99999319258851593</v>
      </c>
      <c r="DJ250" s="45">
        <f t="shared" si="200"/>
        <v>1.0000306783251558</v>
      </c>
    </row>
    <row r="251" spans="1:114" x14ac:dyDescent="0.2">
      <c r="A251" s="43">
        <v>494</v>
      </c>
      <c r="B251" s="43">
        <f t="shared" si="169"/>
        <v>767.15</v>
      </c>
      <c r="C251" s="44">
        <f t="shared" si="201"/>
        <v>1.3035260379326077</v>
      </c>
      <c r="E251" s="40">
        <f>'[4]methanogen M06-L TZVP smd redo'!I251</f>
        <v>0.64047511422371528</v>
      </c>
      <c r="F251" s="40">
        <f>'[4]methanogen M06-L TZVP smd redo'!N251</f>
        <v>0.59876903294697748</v>
      </c>
      <c r="G251" s="40">
        <f>'[4]methanogen M06-L TZVP smd redo'!S251</f>
        <v>0.83373736295433432</v>
      </c>
      <c r="H251" s="40">
        <f>'[4]methanogen M06-L TZVP smd redo'!AB251</f>
        <v>0.64927226497712986</v>
      </c>
      <c r="I251" s="40">
        <f>'[4]methanogen M06-L TZVP smd redo'!AS251</f>
        <v>0.73293858673961765</v>
      </c>
      <c r="J251" s="40">
        <f>'[4]methanogen M06-L TZVP smd redo'!BJ251</f>
        <v>0.78541887204530703</v>
      </c>
      <c r="K251" s="40">
        <f>'[4]methanogen M06-L TZVP smd redo'!EV251</f>
        <v>0.78474790078852941</v>
      </c>
      <c r="L251" s="40">
        <f>'[4]methanogen M06-L TZVP smd redo'!CL251</f>
        <v>0.76273969004847508</v>
      </c>
      <c r="M251" s="40">
        <f>'[4]methanogen M06-L TZVP smd redo'!DG251</f>
        <v>0.77093486878121453</v>
      </c>
      <c r="N251" s="40">
        <f>'[4]methanogen M06-L TZVP smd redo'!EC251</f>
        <v>0.73836361809753726</v>
      </c>
      <c r="AA251" s="40">
        <f t="shared" si="170"/>
        <v>0.90323485330848052</v>
      </c>
      <c r="AB251" s="40"/>
      <c r="AC251" s="40" t="e">
        <f>EXP('d-beta'!Y252/1000)*'[3]methanogen M06-L TZVP smd redo'!EZ251</f>
        <v>#N/A</v>
      </c>
      <c r="AD251" s="40">
        <f>'[3]methanogen M06-L TZVP smd redo'!ET251</f>
        <v>1.4808399999999999</v>
      </c>
      <c r="AE251" s="40">
        <f>'[3]methanogen M06-L TZVP smd redo'!ER251</f>
        <v>1.0453399999999999</v>
      </c>
      <c r="AF251" s="40">
        <f>'[3]methanogen M06-L TZVP smd redo'!K251</f>
        <v>1.03816</v>
      </c>
      <c r="AG251" s="40">
        <f>'[3]methanogen M06-L TZVP smd redo'!J251</f>
        <v>1.8671</v>
      </c>
      <c r="AH251" s="40">
        <f>'[3]methanogen M06-L TZVP smd redo'!O251</f>
        <v>1.0358099999999999</v>
      </c>
      <c r="AI251" s="40">
        <f>'[3]methanogen M06-L TZVP smd redo'!N251</f>
        <v>1.8298000000000001</v>
      </c>
      <c r="AJ251" s="40">
        <f>'[3]methanogen M06-L TZVP smd redo'!S251</f>
        <v>1.0366899999999999</v>
      </c>
      <c r="AK251" s="40">
        <f>'[3]methanogen M06-L TZVP smd redo'!R251</f>
        <v>1.89592</v>
      </c>
      <c r="AL251" s="40">
        <f>'[3]methanogen M06-L TZVP smd redo'!Y251</f>
        <v>1.03226</v>
      </c>
      <c r="AM251" s="40">
        <f>'[3]methanogen M06-L TZVP smd redo'!W251</f>
        <v>1.8956</v>
      </c>
      <c r="AN251" s="40">
        <f>'[3]methanogen M06-L TZVP smd redo'!V251</f>
        <v>1.8894500000000001</v>
      </c>
      <c r="AO251" s="40">
        <f>'[3]methanogen M06-L TZVP smd redo'!AK251</f>
        <v>1.0313300000000001</v>
      </c>
      <c r="AP251" s="40">
        <f>PRODUCT('[3]methanogen M06-L TZVP smd redo'!AD251:AF251)^(1/3)</f>
        <v>1.886795327763106</v>
      </c>
      <c r="AQ251" s="40">
        <f>'[3]methanogen M06-L TZVP smd redo'!BA251</f>
        <v>1.02765</v>
      </c>
      <c r="AR251" s="40">
        <f>PRODUCT('[3]methanogen M06-L TZVP smd redo'!AT251:AV251)^(1/3)</f>
        <v>1.874392088803102</v>
      </c>
      <c r="AS251" s="41">
        <f>'[3]methanogen M06-L TZVP smd redo'!FO251</f>
        <v>1.0301199999999999</v>
      </c>
      <c r="AT251" s="40">
        <f>'[3]methanogen M06-L TZVP smd redo'!FK251</f>
        <v>1.8762700000000001</v>
      </c>
      <c r="AU251" s="40">
        <f>'[3]methanogen M06-L TZVP smd redo'!CD251</f>
        <v>1.85144</v>
      </c>
      <c r="AV251" s="40">
        <f>'[3]methanogen M06-L TZVP smd redo'!CG251</f>
        <v>1.5593399999999999</v>
      </c>
      <c r="AW251" s="40">
        <f>'[3]methanogen M06-L TZVP smd redo'!CK251</f>
        <v>1.0306900000000001</v>
      </c>
      <c r="AX251" s="40">
        <f>PRODUCT('[3]methanogen M06-L TZVP smd redo'!CN251:CP251)^(1/3)</f>
        <v>1.8660285741738321</v>
      </c>
      <c r="AY251" s="40">
        <f>'[3]methanogen M06-L TZVP smd redo'!DH251</f>
        <v>1.0308299999999999</v>
      </c>
      <c r="AZ251" s="40">
        <f>PRODUCT('[3]methanogen M06-L TZVP smd redo'!DJ251:DL251)^(1/3)</f>
        <v>1.8713594521192569</v>
      </c>
      <c r="BA251" s="40">
        <f>'[3]methanogen M06-L TZVP smd redo'!EI251</f>
        <v>1.0323500000000001</v>
      </c>
      <c r="BB251" s="40">
        <f>PRODUCT('[3]methanogen M06-L TZVP smd redo'!EJ251:EL251)^(1/3)</f>
        <v>1.8967073710875406</v>
      </c>
      <c r="BC251" s="40"/>
      <c r="BD251" s="44">
        <f>'[4]methanogen M06-L TZVP smd redo'!H251</f>
        <v>1.9395899999999999</v>
      </c>
      <c r="BE251" s="44">
        <f>'[4]methanogen M06-L TZVP smd redo'!M251</f>
        <v>1.89646</v>
      </c>
      <c r="BF251" s="44">
        <f>'[4]methanogen M06-L TZVP smd redo'!R251</f>
        <v>1.96712</v>
      </c>
      <c r="BG251" s="44">
        <f>'[4]methanogen M06-L TZVP smd redo'!Y251</f>
        <v>1.95167</v>
      </c>
      <c r="BH251" s="44">
        <f>'[4]methanogen M06-L TZVP smd redo'!Z251</f>
        <v>1.95808</v>
      </c>
      <c r="BI251" s="44">
        <f>PRODUCT('[4]methanogen M06-L TZVP smd redo'!AL251:AN251)^(1/3)</f>
        <v>1.947334856899736</v>
      </c>
      <c r="BJ251" s="133">
        <f>PRODUCT('[4]methanogen M06-L TZVP smd redo'!BC251:BE251)^(1/3)</f>
        <v>1.9277319188364084</v>
      </c>
      <c r="BK251" s="133">
        <f>'[4]methanogen M06-L TZVP smd redo'!ER251</f>
        <v>1.9342999999999999</v>
      </c>
      <c r="BL251" s="40">
        <f>PRODUCT('[4]methanogen M06-L TZVP smd redo'!DZ251:EB251)^(1/3)</f>
        <v>1.959511619131056</v>
      </c>
      <c r="BM251" s="40">
        <f>PRODUCT('[4]methanogen M06-L TZVP smd redo'!CI251:CK251)^(1/3)</f>
        <v>1.9247639660661016</v>
      </c>
      <c r="BN251" s="40">
        <f>PRODUCT('[4]methanogen M06-L TZVP smd redo'!DD251:DF251)^(1/3)</f>
        <v>1.9305406386072561</v>
      </c>
      <c r="BO251" s="40"/>
      <c r="BP251" s="45" t="e">
        <f t="shared" si="171"/>
        <v>#N/A</v>
      </c>
      <c r="BQ251" s="45">
        <f t="shared" si="172"/>
        <v>1.0227423726311127</v>
      </c>
      <c r="BR251" s="45">
        <f t="shared" si="173"/>
        <v>0.96407946642807762</v>
      </c>
      <c r="BS251" s="45">
        <f t="shared" si="174"/>
        <v>1.004616767445661</v>
      </c>
      <c r="BT251" s="45">
        <f t="shared" si="175"/>
        <v>1.0055178712906987</v>
      </c>
      <c r="BU251" s="45">
        <f t="shared" si="176"/>
        <v>1.0022261929348739</v>
      </c>
      <c r="BV251" s="45">
        <f t="shared" si="177"/>
        <v>1.0101689129446796</v>
      </c>
      <c r="BW251" s="45">
        <f t="shared" si="178"/>
        <v>0.99660441443230552</v>
      </c>
      <c r="BX251" s="45">
        <f t="shared" si="179"/>
        <v>0.98344972951369836</v>
      </c>
      <c r="BY251" s="45">
        <f t="shared" si="180"/>
        <v>0.7865940551425189</v>
      </c>
      <c r="BZ251" s="45">
        <f t="shared" si="181"/>
        <v>0.98142722995401188</v>
      </c>
      <c r="CA251" s="45">
        <f t="shared" si="182"/>
        <v>0.82844220183011941</v>
      </c>
      <c r="CB251" s="45">
        <f t="shared" si="183"/>
        <v>1.0164855392931555</v>
      </c>
      <c r="CC251" s="45">
        <f t="shared" si="184"/>
        <v>0.99700774362081179</v>
      </c>
      <c r="CD251" s="45">
        <f t="shared" si="185"/>
        <v>0.99137579331414161</v>
      </c>
      <c r="CE251" s="39"/>
      <c r="CF251" s="75" t="e">
        <f t="shared" si="202"/>
        <v>#N/A</v>
      </c>
      <c r="CG251" s="75">
        <f t="shared" si="203"/>
        <v>22.487620093487926</v>
      </c>
      <c r="CH251" s="75">
        <f t="shared" si="204"/>
        <v>-36.581553715068921</v>
      </c>
      <c r="CI251" s="75">
        <f t="shared" si="205"/>
        <v>4.6061428631051085</v>
      </c>
      <c r="CJ251" s="75">
        <f t="shared" si="206"/>
        <v>5.5027036088715855</v>
      </c>
      <c r="CK251" s="75">
        <f t="shared" si="207"/>
        <v>2.2237186388753494</v>
      </c>
      <c r="CL251" s="75">
        <f t="shared" si="208"/>
        <v>10.117557409314822</v>
      </c>
      <c r="CM251" s="75">
        <f t="shared" si="209"/>
        <v>-3.4013636520627437</v>
      </c>
      <c r="CN251" s="75">
        <f t="shared" si="210"/>
        <v>-16.688756324456797</v>
      </c>
      <c r="CO251" s="75">
        <f t="shared" si="211"/>
        <v>-240.04297667568881</v>
      </c>
      <c r="CP251" s="75">
        <f t="shared" si="212"/>
        <v>-18.747409681074906</v>
      </c>
      <c r="CQ251" s="75">
        <f t="shared" si="213"/>
        <v>-188.20820697495773</v>
      </c>
      <c r="CR251" s="75">
        <f t="shared" si="214"/>
        <v>16.351128006869999</v>
      </c>
      <c r="CS251" s="75">
        <f t="shared" si="215"/>
        <v>-2.9967421288845788</v>
      </c>
      <c r="CT251" s="75">
        <f t="shared" si="216"/>
        <v>-8.6616103629688865</v>
      </c>
      <c r="CU251" s="130"/>
      <c r="CV251" s="45" t="e">
        <f t="shared" si="186"/>
        <v>#N/A</v>
      </c>
      <c r="CW251" s="45">
        <f t="shared" si="187"/>
        <v>1.0000416811239106</v>
      </c>
      <c r="CX251" s="45">
        <f t="shared" si="188"/>
        <v>0.99976522740867357</v>
      </c>
      <c r="CY251" s="45">
        <f t="shared" si="189"/>
        <v>1.000154985138056</v>
      </c>
      <c r="CZ251" s="45">
        <f t="shared" si="190"/>
        <v>0.99994574822117499</v>
      </c>
      <c r="DA251" s="45">
        <f t="shared" si="191"/>
        <v>0.99991639495560058</v>
      </c>
      <c r="DB251" s="45">
        <f t="shared" si="192"/>
        <v>0.99994756090135184</v>
      </c>
      <c r="DC251" s="45">
        <f t="shared" si="193"/>
        <v>1.0000006704451263</v>
      </c>
      <c r="DD251" s="45">
        <f t="shared" si="194"/>
        <v>0.99935114901597077</v>
      </c>
      <c r="DE251" s="45">
        <f t="shared" si="195"/>
        <v>0.999351149015971</v>
      </c>
      <c r="DF251" s="45">
        <f t="shared" si="196"/>
        <v>0.99926759821878708</v>
      </c>
      <c r="DG251" s="45">
        <f t="shared" si="197"/>
        <v>0.99921586744558755</v>
      </c>
      <c r="DH251" s="45">
        <f t="shared" si="198"/>
        <v>0.99995298167513202</v>
      </c>
      <c r="DI251" s="45">
        <f t="shared" si="199"/>
        <v>0.9999918111343491</v>
      </c>
      <c r="DJ251" s="45">
        <f t="shared" si="200"/>
        <v>1.0000379684534972</v>
      </c>
    </row>
    <row r="252" spans="1:114" x14ac:dyDescent="0.2">
      <c r="A252" s="43">
        <v>496</v>
      </c>
      <c r="B252" s="43">
        <f t="shared" si="169"/>
        <v>769.15</v>
      </c>
      <c r="C252" s="44">
        <f t="shared" si="201"/>
        <v>1.3001365143340051</v>
      </c>
      <c r="E252" s="40">
        <f>'[4]methanogen M06-L TZVP smd redo'!I252</f>
        <v>0.63555894623346099</v>
      </c>
      <c r="F252" s="40">
        <f>'[4]methanogen M06-L TZVP smd redo'!N252</f>
        <v>0.59589906539803117</v>
      </c>
      <c r="G252" s="40">
        <f>'[4]methanogen M06-L TZVP smd redo'!S252</f>
        <v>0.83028533510098868</v>
      </c>
      <c r="H252" s="40">
        <f>'[4]methanogen M06-L TZVP smd redo'!AB252</f>
        <v>0.64141192664335378</v>
      </c>
      <c r="I252" s="40">
        <f>'[4]methanogen M06-L TZVP smd redo'!AS252</f>
        <v>0.7265559954967582</v>
      </c>
      <c r="J252" s="40">
        <f>'[4]methanogen M06-L TZVP smd redo'!BJ252</f>
        <v>0.78196721407519654</v>
      </c>
      <c r="K252" s="40">
        <f>'[4]methanogen M06-L TZVP smd redo'!EV252</f>
        <v>0.78831015255587111</v>
      </c>
      <c r="L252" s="40">
        <f>'[4]methanogen M06-L TZVP smd redo'!CL252</f>
        <v>0.75097373422772229</v>
      </c>
      <c r="M252" s="40">
        <f>'[4]methanogen M06-L TZVP smd redo'!DG252</f>
        <v>0.76048432827646728</v>
      </c>
      <c r="N252" s="40">
        <f>'[4]methanogen M06-L TZVP smd redo'!EC252</f>
        <v>0.73153332582309716</v>
      </c>
      <c r="AA252" s="40">
        <f t="shared" si="170"/>
        <v>0.89769755988129463</v>
      </c>
      <c r="AB252" s="40"/>
      <c r="AC252" s="40" t="e">
        <f>EXP('d-beta'!Y253/1000)*'[3]methanogen M06-L TZVP smd redo'!EZ252</f>
        <v>#N/A</v>
      </c>
      <c r="AD252" s="40">
        <f>'[3]methanogen M06-L TZVP smd redo'!ET252</f>
        <v>1.47879</v>
      </c>
      <c r="AE252" s="40">
        <f>'[3]methanogen M06-L TZVP smd redo'!ER252</f>
        <v>1.04514</v>
      </c>
      <c r="AF252" s="40">
        <f>'[3]methanogen M06-L TZVP smd redo'!K252</f>
        <v>1.03799</v>
      </c>
      <c r="AG252" s="40">
        <f>'[3]methanogen M06-L TZVP smd redo'!J252</f>
        <v>1.8621099999999999</v>
      </c>
      <c r="AH252" s="40">
        <f>'[3]methanogen M06-L TZVP smd redo'!O252</f>
        <v>1.0356399999999999</v>
      </c>
      <c r="AI252" s="40">
        <f>'[3]methanogen M06-L TZVP smd redo'!N252</f>
        <v>1.8250200000000001</v>
      </c>
      <c r="AJ252" s="40">
        <f>'[3]methanogen M06-L TZVP smd redo'!S252</f>
        <v>1.0365200000000001</v>
      </c>
      <c r="AK252" s="40">
        <f>'[3]methanogen M06-L TZVP smd redo'!R252</f>
        <v>1.8908199999999999</v>
      </c>
      <c r="AL252" s="40">
        <f>'[3]methanogen M06-L TZVP smd redo'!Y252</f>
        <v>1.0321100000000001</v>
      </c>
      <c r="AM252" s="40">
        <f>'[3]methanogen M06-L TZVP smd redo'!W252</f>
        <v>1.89035</v>
      </c>
      <c r="AN252" s="40">
        <f>'[3]methanogen M06-L TZVP smd redo'!V252</f>
        <v>1.8842300000000001</v>
      </c>
      <c r="AO252" s="40">
        <f>'[3]methanogen M06-L TZVP smd redo'!AK252</f>
        <v>1.0311900000000001</v>
      </c>
      <c r="AP252" s="40">
        <f>PRODUCT('[3]methanogen M06-L TZVP smd redo'!AD252:AF252)^(1/3)</f>
        <v>1.8816862203424718</v>
      </c>
      <c r="AQ252" s="40">
        <f>'[3]methanogen M06-L TZVP smd redo'!BA252</f>
        <v>1.0275300000000001</v>
      </c>
      <c r="AR252" s="40">
        <f>PRODUCT('[3]methanogen M06-L TZVP smd redo'!AT252:AV252)^(1/3)</f>
        <v>1.8693954473490149</v>
      </c>
      <c r="AS252" s="41">
        <f>'[3]methanogen M06-L TZVP smd redo'!FO252</f>
        <v>1.02999</v>
      </c>
      <c r="AT252" s="40">
        <f>'[3]methanogen M06-L TZVP smd redo'!FK252</f>
        <v>1.87131</v>
      </c>
      <c r="AU252" s="40">
        <f>'[3]methanogen M06-L TZVP smd redo'!CD252</f>
        <v>1.8465199999999999</v>
      </c>
      <c r="AV252" s="40">
        <f>'[3]methanogen M06-L TZVP smd redo'!CG252</f>
        <v>1.5563499999999999</v>
      </c>
      <c r="AW252" s="40">
        <f>'[3]methanogen M06-L TZVP smd redo'!CK252</f>
        <v>1.0305599999999999</v>
      </c>
      <c r="AX252" s="40">
        <f>PRODUCT('[3]methanogen M06-L TZVP smd redo'!CN252:CP252)^(1/3)</f>
        <v>1.8610956527918927</v>
      </c>
      <c r="AY252" s="40">
        <f>'[3]methanogen M06-L TZVP smd redo'!DH252</f>
        <v>1.0306999999999999</v>
      </c>
      <c r="AZ252" s="40">
        <f>PRODUCT('[3]methanogen M06-L TZVP smd redo'!DJ252:DL252)^(1/3)</f>
        <v>1.8663935481008043</v>
      </c>
      <c r="BA252" s="40">
        <f>'[3]methanogen M06-L TZVP smd redo'!EI252</f>
        <v>1.0322100000000001</v>
      </c>
      <c r="BB252" s="40">
        <f>PRODUCT('[3]methanogen M06-L TZVP smd redo'!EJ252:EL252)^(1/3)</f>
        <v>1.8915246488095696</v>
      </c>
      <c r="BC252" s="40"/>
      <c r="BD252" s="44">
        <f>'[4]methanogen M06-L TZVP smd redo'!H252</f>
        <v>1.93408</v>
      </c>
      <c r="BE252" s="44">
        <f>'[4]methanogen M06-L TZVP smd redo'!M252</f>
        <v>1.8911899999999999</v>
      </c>
      <c r="BF252" s="44">
        <f>'[4]methanogen M06-L TZVP smd redo'!R252</f>
        <v>1.9615</v>
      </c>
      <c r="BG252" s="44">
        <f>'[4]methanogen M06-L TZVP smd redo'!Y252</f>
        <v>1.94598</v>
      </c>
      <c r="BH252" s="44">
        <f>'[4]methanogen M06-L TZVP smd redo'!Z252</f>
        <v>1.9523600000000001</v>
      </c>
      <c r="BI252" s="44">
        <f>PRODUCT('[4]methanogen M06-L TZVP smd redo'!AL252:AN252)^(1/3)</f>
        <v>1.9417858053811201</v>
      </c>
      <c r="BJ252" s="133">
        <f>PRODUCT('[4]methanogen M06-L TZVP smd redo'!BC252:BE252)^(1/3)</f>
        <v>1.9223619534823044</v>
      </c>
      <c r="BK252" s="133">
        <f>'[4]methanogen M06-L TZVP smd redo'!ER252</f>
        <v>1.9289499999999999</v>
      </c>
      <c r="BL252" s="40">
        <f>PRODUCT('[4]methanogen M06-L TZVP smd redo'!DZ252:EB252)^(1/3)</f>
        <v>1.9538789404708938</v>
      </c>
      <c r="BM252" s="40">
        <f>PRODUCT('[4]methanogen M06-L TZVP smd redo'!CI252:CK252)^(1/3)</f>
        <v>1.9194110815869221</v>
      </c>
      <c r="BN252" s="40">
        <f>PRODUCT('[4]methanogen M06-L TZVP smd redo'!DD252:DF252)^(1/3)</f>
        <v>1.9251547675166685</v>
      </c>
      <c r="BO252" s="40"/>
      <c r="BP252" s="45" t="e">
        <f t="shared" si="171"/>
        <v>#N/A</v>
      </c>
      <c r="BQ252" s="45">
        <f t="shared" si="172"/>
        <v>1.0226788424219673</v>
      </c>
      <c r="BR252" s="45">
        <f t="shared" si="173"/>
        <v>0.96415498343104766</v>
      </c>
      <c r="BS252" s="45">
        <f t="shared" si="174"/>
        <v>1.0046815136552685</v>
      </c>
      <c r="BT252" s="45">
        <f t="shared" si="175"/>
        <v>1.0054456030060455</v>
      </c>
      <c r="BU252" s="45">
        <f t="shared" si="176"/>
        <v>1.0021599676994533</v>
      </c>
      <c r="BV252" s="45">
        <f t="shared" si="177"/>
        <v>1.0101041595541516</v>
      </c>
      <c r="BW252" s="45">
        <f t="shared" si="178"/>
        <v>0.99658464630099508</v>
      </c>
      <c r="BX252" s="45">
        <f t="shared" si="179"/>
        <v>0.98354295028725891</v>
      </c>
      <c r="BY252" s="45">
        <f t="shared" si="180"/>
        <v>0.78767274627694017</v>
      </c>
      <c r="BZ252" s="45">
        <f t="shared" si="181"/>
        <v>0.9814737299647428</v>
      </c>
      <c r="CA252" s="45">
        <f t="shared" si="182"/>
        <v>0.82905016485652816</v>
      </c>
      <c r="CB252" s="45">
        <f t="shared" si="183"/>
        <v>1.0163949286093066</v>
      </c>
      <c r="CC252" s="45">
        <f t="shared" si="184"/>
        <v>0.99701650691847732</v>
      </c>
      <c r="CD252" s="45">
        <f t="shared" si="185"/>
        <v>0.99143518413907272</v>
      </c>
      <c r="CE252" s="39"/>
      <c r="CF252" s="75" t="e">
        <f t="shared" si="202"/>
        <v>#N/A</v>
      </c>
      <c r="CG252" s="75">
        <f t="shared" si="203"/>
        <v>22.42550065452026</v>
      </c>
      <c r="CH252" s="75">
        <f t="shared" si="204"/>
        <v>-36.503226099861998</v>
      </c>
      <c r="CI252" s="75">
        <f t="shared" si="205"/>
        <v>4.6705894514876318</v>
      </c>
      <c r="CJ252" s="75">
        <f t="shared" si="206"/>
        <v>5.4308293201457634</v>
      </c>
      <c r="CK252" s="75">
        <f t="shared" si="207"/>
        <v>2.1576383228709739</v>
      </c>
      <c r="CL252" s="75">
        <f t="shared" si="208"/>
        <v>10.053453807250662</v>
      </c>
      <c r="CM252" s="75">
        <f t="shared" si="209"/>
        <v>-3.421199333183544</v>
      </c>
      <c r="CN252" s="75">
        <f t="shared" si="210"/>
        <v>-16.593971250178043</v>
      </c>
      <c r="CO252" s="75">
        <f t="shared" si="211"/>
        <v>-238.67257198664294</v>
      </c>
      <c r="CP252" s="75">
        <f t="shared" si="212"/>
        <v>-18.700030815111596</v>
      </c>
      <c r="CQ252" s="75">
        <f t="shared" si="213"/>
        <v>-187.47461318485279</v>
      </c>
      <c r="CR252" s="75">
        <f t="shared" si="214"/>
        <v>16.261982889545454</v>
      </c>
      <c r="CS252" s="75">
        <f t="shared" si="215"/>
        <v>-2.9879525691154711</v>
      </c>
      <c r="CT252" s="75">
        <f t="shared" si="216"/>
        <v>-8.6017046779346416</v>
      </c>
      <c r="CU252" s="130"/>
      <c r="CV252" s="45" t="e">
        <f t="shared" si="186"/>
        <v>#N/A</v>
      </c>
      <c r="CW252" s="45">
        <f t="shared" si="187"/>
        <v>1.0000396362616244</v>
      </c>
      <c r="CX252" s="45">
        <f t="shared" si="188"/>
        <v>0.99976580817633376</v>
      </c>
      <c r="CY252" s="45">
        <f t="shared" si="189"/>
        <v>1.0001583037901605</v>
      </c>
      <c r="CZ252" s="45">
        <f t="shared" si="190"/>
        <v>0.99994535888888203</v>
      </c>
      <c r="DA252" s="45">
        <f t="shared" si="191"/>
        <v>0.99991491774816665</v>
      </c>
      <c r="DB252" s="45">
        <f t="shared" si="192"/>
        <v>0.99994463207732176</v>
      </c>
      <c r="DC252" s="45">
        <f t="shared" si="193"/>
        <v>0.99999366205778362</v>
      </c>
      <c r="DD252" s="45">
        <f t="shared" si="194"/>
        <v>0.9993589992189027</v>
      </c>
      <c r="DE252" s="45">
        <f t="shared" si="195"/>
        <v>0.9993589992189027</v>
      </c>
      <c r="DF252" s="45">
        <f t="shared" si="196"/>
        <v>0.9992739715048593</v>
      </c>
      <c r="DG252" s="45">
        <f t="shared" si="197"/>
        <v>0.9992123107908446</v>
      </c>
      <c r="DH252" s="45">
        <f t="shared" si="198"/>
        <v>0.99994960551858025</v>
      </c>
      <c r="DI252" s="45">
        <f t="shared" si="199"/>
        <v>0.99999049663311268</v>
      </c>
      <c r="DJ252" s="45">
        <f t="shared" si="200"/>
        <v>1.0000339036998434</v>
      </c>
    </row>
    <row r="253" spans="1:114" x14ac:dyDescent="0.2">
      <c r="A253" s="43">
        <v>498</v>
      </c>
      <c r="B253" s="43">
        <f t="shared" si="169"/>
        <v>771.15</v>
      </c>
      <c r="C253" s="44">
        <f t="shared" si="201"/>
        <v>1.2967645723918824</v>
      </c>
      <c r="E253" s="40">
        <f>'[4]methanogen M06-L TZVP smd redo'!I253</f>
        <v>0.62780129459016898</v>
      </c>
      <c r="F253" s="40">
        <f>'[4]methanogen M06-L TZVP smd redo'!N253</f>
        <v>0.59138454562424059</v>
      </c>
      <c r="G253" s="40">
        <f>'[4]methanogen M06-L TZVP smd redo'!S253</f>
        <v>0.82951395771502234</v>
      </c>
      <c r="H253" s="40">
        <f>'[4]methanogen M06-L TZVP smd redo'!AB253</f>
        <v>0.6371817710211225</v>
      </c>
      <c r="I253" s="40">
        <f>'[4]methanogen M06-L TZVP smd redo'!AS253</f>
        <v>0.72736376433191197</v>
      </c>
      <c r="J253" s="40">
        <f>'[4]methanogen M06-L TZVP smd redo'!BJ253</f>
        <v>0.77713337187912401</v>
      </c>
      <c r="K253" s="40">
        <f>'[4]methanogen M06-L TZVP smd redo'!EV253</f>
        <v>0.77550268715631532</v>
      </c>
      <c r="L253" s="40">
        <f>'[4]methanogen M06-L TZVP smd redo'!CL253</f>
        <v>0.75094587173341054</v>
      </c>
      <c r="M253" s="40">
        <f>'[4]methanogen M06-L TZVP smd redo'!DG253</f>
        <v>0.75826118526078901</v>
      </c>
      <c r="N253" s="40">
        <f>'[4]methanogen M06-L TZVP smd redo'!EC253</f>
        <v>0.72307570593688197</v>
      </c>
      <c r="AA253" s="40">
        <f t="shared" si="170"/>
        <v>0.89220233841914909</v>
      </c>
      <c r="AB253" s="40"/>
      <c r="AC253" s="40" t="e">
        <f>EXP('d-beta'!Y254/1000)*'[3]methanogen M06-L TZVP smd redo'!EZ253</f>
        <v>#N/A</v>
      </c>
      <c r="AD253" s="40">
        <f>'[3]methanogen M06-L TZVP smd redo'!ET253</f>
        <v>1.4767600000000001</v>
      </c>
      <c r="AE253" s="40">
        <f>'[3]methanogen M06-L TZVP smd redo'!ER253</f>
        <v>1.04494</v>
      </c>
      <c r="AF253" s="40">
        <f>'[3]methanogen M06-L TZVP smd redo'!K253</f>
        <v>1.0378099999999999</v>
      </c>
      <c r="AG253" s="40">
        <f>'[3]methanogen M06-L TZVP smd redo'!J253</f>
        <v>1.8571800000000001</v>
      </c>
      <c r="AH253" s="40">
        <f>'[3]methanogen M06-L TZVP smd redo'!O253</f>
        <v>1.0354699999999999</v>
      </c>
      <c r="AI253" s="40">
        <f>'[3]methanogen M06-L TZVP smd redo'!N253</f>
        <v>1.8202799999999999</v>
      </c>
      <c r="AJ253" s="40">
        <f>'[3]methanogen M06-L TZVP smd redo'!S253</f>
        <v>1.03634</v>
      </c>
      <c r="AK253" s="40">
        <f>'[3]methanogen M06-L TZVP smd redo'!R253</f>
        <v>1.8857699999999999</v>
      </c>
      <c r="AL253" s="40">
        <f>'[3]methanogen M06-L TZVP smd redo'!Y253</f>
        <v>1.03196</v>
      </c>
      <c r="AM253" s="40">
        <f>'[3]methanogen M06-L TZVP smd redo'!W253</f>
        <v>1.8851500000000001</v>
      </c>
      <c r="AN253" s="40">
        <f>'[3]methanogen M06-L TZVP smd redo'!V253</f>
        <v>1.8790500000000001</v>
      </c>
      <c r="AO253" s="40">
        <f>'[3]methanogen M06-L TZVP smd redo'!AK253</f>
        <v>1.03105</v>
      </c>
      <c r="AP253" s="40">
        <f>PRODUCT('[3]methanogen M06-L TZVP smd redo'!AD253:AF253)^(1/3)</f>
        <v>1.8766171129271163</v>
      </c>
      <c r="AQ253" s="40">
        <f>'[3]methanogen M06-L TZVP smd redo'!BA253</f>
        <v>1.0274099999999999</v>
      </c>
      <c r="AR253" s="40">
        <f>PRODUCT('[3]methanogen M06-L TZVP smd redo'!AT253:AV253)^(1/3)</f>
        <v>1.8644488059966038</v>
      </c>
      <c r="AS253" s="41">
        <f>'[3]methanogen M06-L TZVP smd redo'!FO253</f>
        <v>1.0298700000000001</v>
      </c>
      <c r="AT253" s="40">
        <f>'[3]methanogen M06-L TZVP smd redo'!FK253</f>
        <v>1.8664000000000001</v>
      </c>
      <c r="AU253" s="40">
        <f>'[3]methanogen M06-L TZVP smd redo'!CD253</f>
        <v>1.8416399999999999</v>
      </c>
      <c r="AV253" s="40">
        <f>'[3]methanogen M06-L TZVP smd redo'!CG253</f>
        <v>1.55338</v>
      </c>
      <c r="AW253" s="40">
        <f>'[3]methanogen M06-L TZVP smd redo'!CK253</f>
        <v>1.0304199999999999</v>
      </c>
      <c r="AX253" s="40">
        <f>PRODUCT('[3]methanogen M06-L TZVP smd redo'!CN253:CP253)^(1/3)</f>
        <v>1.8562060942809513</v>
      </c>
      <c r="AY253" s="40">
        <f>'[3]methanogen M06-L TZVP smd redo'!DH253</f>
        <v>1.0305599999999999</v>
      </c>
      <c r="AZ253" s="40">
        <f>PRODUCT('[3]methanogen M06-L TZVP smd redo'!DJ253:DL253)^(1/3)</f>
        <v>1.8614742170785337</v>
      </c>
      <c r="BA253" s="40">
        <f>'[3]methanogen M06-L TZVP smd redo'!EI253</f>
        <v>1.03207</v>
      </c>
      <c r="BB253" s="40">
        <f>PRODUCT('[3]methanogen M06-L TZVP smd redo'!EJ253:EL253)^(1/3)</f>
        <v>1.8863918697481397</v>
      </c>
      <c r="BC253" s="40"/>
      <c r="BD253" s="44">
        <f>'[4]methanogen M06-L TZVP smd redo'!H253</f>
        <v>1.9286099999999999</v>
      </c>
      <c r="BE253" s="44">
        <f>'[4]methanogen M06-L TZVP smd redo'!M253</f>
        <v>1.8859600000000001</v>
      </c>
      <c r="BF253" s="44">
        <f>'[4]methanogen M06-L TZVP smd redo'!R253</f>
        <v>1.9559200000000001</v>
      </c>
      <c r="BG253" s="44">
        <f>'[4]methanogen M06-L TZVP smd redo'!Y253</f>
        <v>1.94034</v>
      </c>
      <c r="BH253" s="44">
        <f>'[4]methanogen M06-L TZVP smd redo'!Z253</f>
        <v>1.9467000000000001</v>
      </c>
      <c r="BI253" s="44">
        <f>PRODUCT('[4]methanogen M06-L TZVP smd redo'!AL253:AN253)^(1/3)</f>
        <v>1.9362934403020478</v>
      </c>
      <c r="BJ253" s="133">
        <f>PRODUCT('[4]methanogen M06-L TZVP smd redo'!BC253:BE253)^(1/3)</f>
        <v>1.9170419882011367</v>
      </c>
      <c r="BK253" s="133">
        <f>'[4]methanogen M06-L TZVP smd redo'!ER253</f>
        <v>1.92364</v>
      </c>
      <c r="BL253" s="40">
        <f>PRODUCT('[4]methanogen M06-L TZVP smd redo'!DZ253:EB253)^(1/3)</f>
        <v>1.9482962047563961</v>
      </c>
      <c r="BM253" s="40">
        <f>PRODUCT('[4]methanogen M06-L TZVP smd redo'!CI253:CK253)^(1/3)</f>
        <v>1.9141081967239995</v>
      </c>
      <c r="BN253" s="40">
        <f>PRODUCT('[4]methanogen M06-L TZVP smd redo'!DD253:DF253)^(1/3)</f>
        <v>1.9198154877388549</v>
      </c>
      <c r="BO253" s="40"/>
      <c r="BP253" s="45" t="e">
        <f t="shared" si="171"/>
        <v>#N/A</v>
      </c>
      <c r="BQ253" s="45">
        <f t="shared" si="172"/>
        <v>1.0226144775074761</v>
      </c>
      <c r="BR253" s="45">
        <f t="shared" si="173"/>
        <v>0.96423166591680642</v>
      </c>
      <c r="BS253" s="45">
        <f t="shared" si="174"/>
        <v>1.0047362202702008</v>
      </c>
      <c r="BT253" s="45">
        <f t="shared" si="175"/>
        <v>1.0053744744889126</v>
      </c>
      <c r="BU253" s="45">
        <f t="shared" si="176"/>
        <v>1.0020898483740774</v>
      </c>
      <c r="BV253" s="45">
        <f t="shared" si="177"/>
        <v>1.0100422694022344</v>
      </c>
      <c r="BW253" s="45">
        <f t="shared" si="178"/>
        <v>0.99657003815741863</v>
      </c>
      <c r="BX253" s="45">
        <f t="shared" si="179"/>
        <v>0.98362410587835125</v>
      </c>
      <c r="BY253" s="45">
        <f t="shared" si="180"/>
        <v>0.78874086933217902</v>
      </c>
      <c r="BZ253" s="45">
        <f t="shared" si="181"/>
        <v>0.98151384229424232</v>
      </c>
      <c r="CA253" s="45">
        <f t="shared" si="182"/>
        <v>0.82965531274042947</v>
      </c>
      <c r="CB253" s="45">
        <f t="shared" si="183"/>
        <v>1.0163033552460616</v>
      </c>
      <c r="CC253" s="45">
        <f t="shared" si="184"/>
        <v>0.99702716690676485</v>
      </c>
      <c r="CD253" s="45">
        <f t="shared" si="185"/>
        <v>0.99148995073772372</v>
      </c>
      <c r="CE253" s="39"/>
      <c r="CF253" s="75" t="e">
        <f t="shared" si="202"/>
        <v>#N/A</v>
      </c>
      <c r="CG253" s="75">
        <f t="shared" si="203"/>
        <v>22.362561110460533</v>
      </c>
      <c r="CH253" s="75">
        <f t="shared" si="204"/>
        <v>-36.423695902092675</v>
      </c>
      <c r="CI253" s="75">
        <f t="shared" si="205"/>
        <v>4.7250396676096802</v>
      </c>
      <c r="CJ253" s="75">
        <f t="shared" si="206"/>
        <v>5.3600835403929121</v>
      </c>
      <c r="CK253" s="75">
        <f t="shared" si="207"/>
        <v>2.0876676786507895</v>
      </c>
      <c r="CL253" s="75">
        <f t="shared" si="208"/>
        <v>9.9921808707452726</v>
      </c>
      <c r="CM253" s="75">
        <f t="shared" si="209"/>
        <v>-3.4358576471524738</v>
      </c>
      <c r="CN253" s="75">
        <f t="shared" si="210"/>
        <v>-16.51146113403512</v>
      </c>
      <c r="CO253" s="75">
        <f t="shared" si="211"/>
        <v>-237.31744131773823</v>
      </c>
      <c r="CP253" s="75">
        <f t="shared" si="212"/>
        <v>-18.659162161563334</v>
      </c>
      <c r="CQ253" s="75">
        <f t="shared" si="213"/>
        <v>-186.74495030144951</v>
      </c>
      <c r="CR253" s="75">
        <f t="shared" si="214"/>
        <v>16.171882588842475</v>
      </c>
      <c r="CS253" s="75">
        <f t="shared" si="215"/>
        <v>-2.9772607388134964</v>
      </c>
      <c r="CT253" s="75">
        <f t="shared" si="216"/>
        <v>-8.5464664869392681</v>
      </c>
      <c r="CU253" s="130"/>
      <c r="CV253" s="45" t="e">
        <f t="shared" si="186"/>
        <v>#N/A</v>
      </c>
      <c r="CW253" s="45">
        <f t="shared" si="187"/>
        <v>1.0000363952253917</v>
      </c>
      <c r="CX253" s="45">
        <f t="shared" si="188"/>
        <v>0.99976206795586098</v>
      </c>
      <c r="CY253" s="45">
        <f t="shared" si="189"/>
        <v>1.0001608516723961</v>
      </c>
      <c r="CZ253" s="45">
        <f t="shared" si="190"/>
        <v>0.99994123372729515</v>
      </c>
      <c r="DA253" s="45">
        <f t="shared" si="191"/>
        <v>0.99990988355412647</v>
      </c>
      <c r="DB253" s="45">
        <f t="shared" si="192"/>
        <v>0.99995026904004136</v>
      </c>
      <c r="DC253" s="45">
        <f t="shared" si="193"/>
        <v>1.0000016294211025</v>
      </c>
      <c r="DD253" s="45">
        <f t="shared" si="194"/>
        <v>0.99936322397105681</v>
      </c>
      <c r="DE253" s="45">
        <f t="shared" si="195"/>
        <v>0.99936322397105681</v>
      </c>
      <c r="DF253" s="45">
        <f t="shared" si="196"/>
        <v>0.99927316490917573</v>
      </c>
      <c r="DG253" s="45">
        <f t="shared" si="197"/>
        <v>0.99922509825123218</v>
      </c>
      <c r="DH253" s="45">
        <f t="shared" si="198"/>
        <v>0.99994598431145187</v>
      </c>
      <c r="DI253" s="45">
        <f t="shared" si="199"/>
        <v>0.99999269022918802</v>
      </c>
      <c r="DJ253" s="45">
        <f t="shared" si="200"/>
        <v>1.0000308749635991</v>
      </c>
    </row>
    <row r="254" spans="1:114" x14ac:dyDescent="0.2">
      <c r="A254" s="43">
        <v>500</v>
      </c>
      <c r="B254" s="43">
        <f t="shared" si="169"/>
        <v>773.15</v>
      </c>
      <c r="C254" s="44">
        <f t="shared" si="201"/>
        <v>1.2934100756644895</v>
      </c>
      <c r="E254" s="40">
        <f>'[4]methanogen M06-L TZVP smd redo'!I254</f>
        <v>0.6288841635784248</v>
      </c>
      <c r="F254" s="40">
        <f>'[4]methanogen M06-L TZVP smd redo'!N254</f>
        <v>0.58087838226450472</v>
      </c>
      <c r="G254" s="40">
        <f>'[4]methanogen M06-L TZVP smd redo'!S254</f>
        <v>0.82251714868353254</v>
      </c>
      <c r="H254" s="40">
        <f>'[4]methanogen M06-L TZVP smd redo'!AB254</f>
        <v>0.63645518038413229</v>
      </c>
      <c r="I254" s="40">
        <f>'[4]methanogen M06-L TZVP smd redo'!AS254</f>
        <v>0.72140179210022914</v>
      </c>
      <c r="J254" s="40">
        <f>'[4]methanogen M06-L TZVP smd redo'!BJ254</f>
        <v>0.76925772597880027</v>
      </c>
      <c r="K254" s="40">
        <f>'[4]methanogen M06-L TZVP smd redo'!EV254</f>
        <v>0.7815244032700619</v>
      </c>
      <c r="L254" s="40">
        <f>'[4]methanogen M06-L TZVP smd redo'!CL254</f>
        <v>0.74149020999358939</v>
      </c>
      <c r="M254" s="40">
        <f>'[4]methanogen M06-L TZVP smd redo'!DG254</f>
        <v>0.75016694648222249</v>
      </c>
      <c r="N254" s="40">
        <f>'[4]methanogen M06-L TZVP smd redo'!EC254</f>
        <v>0.72622123678445227</v>
      </c>
      <c r="AA254" s="40">
        <f t="shared" si="170"/>
        <v>0.88674878263588375</v>
      </c>
      <c r="AB254" s="40"/>
      <c r="AC254" s="40" t="e">
        <f>EXP('d-beta'!Y255/1000)*'[3]methanogen M06-L TZVP smd redo'!EZ254</f>
        <v>#N/A</v>
      </c>
      <c r="AD254" s="40">
        <f>'[3]methanogen M06-L TZVP smd redo'!ET254</f>
        <v>1.4747399999999999</v>
      </c>
      <c r="AE254" s="40">
        <f>'[3]methanogen M06-L TZVP smd redo'!ER254</f>
        <v>1.04474</v>
      </c>
      <c r="AF254" s="40">
        <f>'[3]methanogen M06-L TZVP smd redo'!K254</f>
        <v>1.0376300000000001</v>
      </c>
      <c r="AG254" s="40">
        <f>'[3]methanogen M06-L TZVP smd redo'!J254</f>
        <v>1.8522799999999999</v>
      </c>
      <c r="AH254" s="40">
        <f>'[3]methanogen M06-L TZVP smd redo'!O254</f>
        <v>1.03531</v>
      </c>
      <c r="AI254" s="40">
        <f>'[3]methanogen M06-L TZVP smd redo'!N254</f>
        <v>1.81558</v>
      </c>
      <c r="AJ254" s="40">
        <f>'[3]methanogen M06-L TZVP smd redo'!S254</f>
        <v>1.03617</v>
      </c>
      <c r="AK254" s="40">
        <f>'[3]methanogen M06-L TZVP smd redo'!R254</f>
        <v>1.88076</v>
      </c>
      <c r="AL254" s="40">
        <f>'[3]methanogen M06-L TZVP smd redo'!Y254</f>
        <v>1.0318099999999999</v>
      </c>
      <c r="AM254" s="40">
        <f>'[3]methanogen M06-L TZVP smd redo'!W254</f>
        <v>1.87999</v>
      </c>
      <c r="AN254" s="40">
        <f>'[3]methanogen M06-L TZVP smd redo'!V254</f>
        <v>1.87392</v>
      </c>
      <c r="AO254" s="40">
        <f>'[3]methanogen M06-L TZVP smd redo'!AK254</f>
        <v>1.03091</v>
      </c>
      <c r="AP254" s="40">
        <f>PRODUCT('[3]methanogen M06-L TZVP smd redo'!AD254:AF254)^(1/3)</f>
        <v>1.8715980059712112</v>
      </c>
      <c r="AQ254" s="40">
        <f>'[3]methanogen M06-L TZVP smd redo'!BA254</f>
        <v>1.02729</v>
      </c>
      <c r="AR254" s="40">
        <f>PRODUCT('[3]methanogen M06-L TZVP smd redo'!AT254:AV254)^(1/3)</f>
        <v>1.8595455184903493</v>
      </c>
      <c r="AS254" s="41">
        <f>'[3]methanogen M06-L TZVP smd redo'!FO254</f>
        <v>1.0297400000000001</v>
      </c>
      <c r="AT254" s="40">
        <f>'[3]methanogen M06-L TZVP smd redo'!FK254</f>
        <v>1.8615299999999999</v>
      </c>
      <c r="AU254" s="40">
        <f>'[3]methanogen M06-L TZVP smd redo'!CD254</f>
        <v>1.8368100000000001</v>
      </c>
      <c r="AV254" s="40">
        <f>'[3]methanogen M06-L TZVP smd redo'!CG254</f>
        <v>1.55043</v>
      </c>
      <c r="AW254" s="40">
        <f>'[3]methanogen M06-L TZVP smd redo'!CK254</f>
        <v>1.0302899999999999</v>
      </c>
      <c r="AX254" s="40">
        <f>PRODUCT('[3]methanogen M06-L TZVP smd redo'!CN254:CP254)^(1/3)</f>
        <v>1.851363171969683</v>
      </c>
      <c r="AY254" s="40">
        <f>'[3]methanogen M06-L TZVP smd redo'!DH254</f>
        <v>1.03043</v>
      </c>
      <c r="AZ254" s="40">
        <f>PRODUCT('[3]methanogen M06-L TZVP smd redo'!DJ254:DL254)^(1/3)</f>
        <v>1.8565949498304617</v>
      </c>
      <c r="BA254" s="40">
        <f>'[3]methanogen M06-L TZVP smd redo'!EI254</f>
        <v>1.0319199999999999</v>
      </c>
      <c r="BB254" s="40">
        <f>PRODUCT('[3]methanogen M06-L TZVP smd redo'!EJ254:EL254)^(1/3)</f>
        <v>1.8813024431056851</v>
      </c>
      <c r="BC254" s="40"/>
      <c r="BD254" s="44">
        <f>'[4]methanogen M06-L TZVP smd redo'!H254</f>
        <v>1.92319</v>
      </c>
      <c r="BE254" s="44">
        <f>'[4]methanogen M06-L TZVP smd redo'!M254</f>
        <v>1.8807799999999999</v>
      </c>
      <c r="BF254" s="44">
        <f>'[4]methanogen M06-L TZVP smd redo'!R254</f>
        <v>1.9503900000000001</v>
      </c>
      <c r="BG254" s="44">
        <f>'[4]methanogen M06-L TZVP smd redo'!Y254</f>
        <v>1.93476</v>
      </c>
      <c r="BH254" s="44">
        <f>'[4]methanogen M06-L TZVP smd redo'!Z254</f>
        <v>1.9410799999999999</v>
      </c>
      <c r="BI254" s="44">
        <f>PRODUCT('[4]methanogen M06-L TZVP smd redo'!AL254:AN254)^(1/3)</f>
        <v>1.93084100837453</v>
      </c>
      <c r="BJ254" s="133">
        <f>PRODUCT('[4]methanogen M06-L TZVP smd redo'!BC254:BE254)^(1/3)</f>
        <v>1.9117620229665249</v>
      </c>
      <c r="BK254" s="133">
        <f>'[4]methanogen M06-L TZVP smd redo'!ER254</f>
        <v>1.91839</v>
      </c>
      <c r="BL254" s="40">
        <f>PRODUCT('[4]methanogen M06-L TZVP smd redo'!DZ254:EB254)^(1/3)</f>
        <v>1.9427634693144573</v>
      </c>
      <c r="BM254" s="40">
        <f>PRODUCT('[4]methanogen M06-L TZVP smd redo'!CI254:CK254)^(1/3)</f>
        <v>1.9088553112484408</v>
      </c>
      <c r="BN254" s="40">
        <f>PRODUCT('[4]methanogen M06-L TZVP smd redo'!DD254:DF254)^(1/3)</f>
        <v>1.9145262718882528</v>
      </c>
      <c r="BO254" s="40"/>
      <c r="BP254" s="45" t="e">
        <f t="shared" si="171"/>
        <v>#N/A</v>
      </c>
      <c r="BQ254" s="45">
        <f t="shared" si="172"/>
        <v>1.0225491551377621</v>
      </c>
      <c r="BR254" s="45">
        <f t="shared" si="173"/>
        <v>0.96430970216213163</v>
      </c>
      <c r="BS254" s="45">
        <f t="shared" si="174"/>
        <v>1.0047962989675852</v>
      </c>
      <c r="BT254" s="45">
        <f t="shared" si="175"/>
        <v>1.0053028662541663</v>
      </c>
      <c r="BU254" s="45">
        <f t="shared" si="176"/>
        <v>1.0020296811640483</v>
      </c>
      <c r="BV254" s="45">
        <f t="shared" si="177"/>
        <v>1.0099797909880017</v>
      </c>
      <c r="BW254" s="45">
        <f t="shared" si="178"/>
        <v>0.9965450314933485</v>
      </c>
      <c r="BX254" s="45">
        <f t="shared" si="179"/>
        <v>0.98371240758543699</v>
      </c>
      <c r="BY254" s="45">
        <f t="shared" si="180"/>
        <v>0.78980408205668917</v>
      </c>
      <c r="BZ254" s="45">
        <f t="shared" si="181"/>
        <v>0.98156135998763483</v>
      </c>
      <c r="CA254" s="45">
        <f t="shared" si="182"/>
        <v>0.83024892472333578</v>
      </c>
      <c r="CB254" s="45">
        <f t="shared" si="183"/>
        <v>1.0162161639239107</v>
      </c>
      <c r="CC254" s="45">
        <f t="shared" si="184"/>
        <v>0.99703793010151864</v>
      </c>
      <c r="CD254" s="45">
        <f t="shared" si="185"/>
        <v>0.99155045059872038</v>
      </c>
      <c r="CE254" s="39"/>
      <c r="CF254" s="75" t="e">
        <f t="shared" si="202"/>
        <v>#N/A</v>
      </c>
      <c r="CG254" s="75">
        <f t="shared" si="203"/>
        <v>22.298681263690774</v>
      </c>
      <c r="CH254" s="75">
        <f t="shared" si="204"/>
        <v>-36.342768164000617</v>
      </c>
      <c r="CI254" s="75">
        <f t="shared" si="205"/>
        <v>4.7848333726899277</v>
      </c>
      <c r="CJ254" s="75">
        <f t="shared" si="206"/>
        <v>5.2888555682806988</v>
      </c>
      <c r="CK254" s="75">
        <f t="shared" si="207"/>
        <v>2.0276241441605616</v>
      </c>
      <c r="CL254" s="75">
        <f t="shared" si="208"/>
        <v>9.9303217302163489</v>
      </c>
      <c r="CM254" s="75">
        <f t="shared" si="209"/>
        <v>-3.4609506931609211</v>
      </c>
      <c r="CN254" s="75">
        <f t="shared" si="210"/>
        <v>-16.421693362694807</v>
      </c>
      <c r="CO254" s="75">
        <f t="shared" si="211"/>
        <v>-235.97036167410533</v>
      </c>
      <c r="CP254" s="75">
        <f t="shared" si="212"/>
        <v>-18.610750676005818</v>
      </c>
      <c r="CQ254" s="75">
        <f t="shared" si="213"/>
        <v>-186.02971385007547</v>
      </c>
      <c r="CR254" s="75">
        <f t="shared" si="214"/>
        <v>16.086086293769206</v>
      </c>
      <c r="CS254" s="75">
        <f t="shared" si="215"/>
        <v>-2.9664655097409387</v>
      </c>
      <c r="CT254" s="75">
        <f t="shared" si="216"/>
        <v>-8.4854492116738189</v>
      </c>
      <c r="CU254" s="130"/>
      <c r="CV254" s="45" t="e">
        <f t="shared" si="186"/>
        <v>#N/A</v>
      </c>
      <c r="CW254" s="45">
        <f t="shared" si="187"/>
        <v>1.0000479779119822</v>
      </c>
      <c r="CX254" s="45">
        <f t="shared" si="188"/>
        <v>0.99975855982226769</v>
      </c>
      <c r="CY254" s="45">
        <f t="shared" si="189"/>
        <v>1.0001586717091773</v>
      </c>
      <c r="CZ254" s="45">
        <f t="shared" si="190"/>
        <v>0.9999423798978706</v>
      </c>
      <c r="DA254" s="45">
        <f t="shared" si="191"/>
        <v>0.99991511462474547</v>
      </c>
      <c r="DB254" s="45">
        <f t="shared" si="192"/>
        <v>0.99995218085137116</v>
      </c>
      <c r="DC254" s="45">
        <f t="shared" si="193"/>
        <v>0.99998774290193004</v>
      </c>
      <c r="DD254" s="45">
        <f t="shared" si="194"/>
        <v>0.99936394963716413</v>
      </c>
      <c r="DE254" s="45">
        <f t="shared" si="195"/>
        <v>0.99936394963716413</v>
      </c>
      <c r="DF254" s="45">
        <f t="shared" si="196"/>
        <v>0.99927911825328342</v>
      </c>
      <c r="DG254" s="45">
        <f t="shared" si="197"/>
        <v>0.99921908590015596</v>
      </c>
      <c r="DH254" s="45">
        <f t="shared" si="198"/>
        <v>0.99995699659150994</v>
      </c>
      <c r="DI254" s="45">
        <f t="shared" si="199"/>
        <v>0.99999132976763316</v>
      </c>
      <c r="DJ254" s="45">
        <f t="shared" si="200"/>
        <v>1.0000287444181071</v>
      </c>
    </row>
    <row r="255" spans="1:114" x14ac:dyDescent="0.2">
      <c r="A255" s="43">
        <v>502</v>
      </c>
      <c r="B255" s="43">
        <f t="shared" si="169"/>
        <v>775.15</v>
      </c>
      <c r="C255" s="44">
        <f t="shared" si="201"/>
        <v>1.2900728891182351</v>
      </c>
      <c r="E255" s="40">
        <f>'[4]methanogen M06-L TZVP smd redo'!I255</f>
        <v>0.62363067029047592</v>
      </c>
      <c r="F255" s="40">
        <f>'[4]methanogen M06-L TZVP smd redo'!N255</f>
        <v>0.57822437493615375</v>
      </c>
      <c r="G255" s="40">
        <f>'[4]methanogen M06-L TZVP smd redo'!S255</f>
        <v>0.80933051747233975</v>
      </c>
      <c r="H255" s="40">
        <f>'[4]methanogen M06-L TZVP smd redo'!AB255</f>
        <v>0.62890088140199474</v>
      </c>
      <c r="I255" s="40">
        <f>'[4]methanogen M06-L TZVP smd redo'!AS255</f>
        <v>0.71914387962990212</v>
      </c>
      <c r="J255" s="40">
        <f>'[4]methanogen M06-L TZVP smd redo'!BJ255</f>
        <v>0.76714352826345866</v>
      </c>
      <c r="K255" s="40">
        <f>'[4]methanogen M06-L TZVP smd redo'!EV255</f>
        <v>0.76593890029719169</v>
      </c>
      <c r="L255" s="40">
        <f>'[4]methanogen M06-L TZVP smd redo'!CL255</f>
        <v>0.7324145375033897</v>
      </c>
      <c r="M255" s="40">
        <f>'[4]methanogen M06-L TZVP smd redo'!DG255</f>
        <v>0.75033699656312791</v>
      </c>
      <c r="N255" s="40">
        <f>'[4]methanogen M06-L TZVP smd redo'!EC255</f>
        <v>0.72165853145134129</v>
      </c>
      <c r="AA255" s="40">
        <f t="shared" si="170"/>
        <v>0.88133649102576606</v>
      </c>
      <c r="AB255" s="40"/>
      <c r="AC255" s="40" t="e">
        <f>EXP('d-beta'!Y256/1000)*'[3]methanogen M06-L TZVP smd redo'!EZ255</f>
        <v>#N/A</v>
      </c>
      <c r="AD255" s="40">
        <f>'[3]methanogen M06-L TZVP smd redo'!ET255</f>
        <v>1.4727300000000001</v>
      </c>
      <c r="AE255" s="40">
        <f>'[3]methanogen M06-L TZVP smd redo'!ER255</f>
        <v>1.04454</v>
      </c>
      <c r="AF255" s="40">
        <f>'[3]methanogen M06-L TZVP smd redo'!K255</f>
        <v>1.03746</v>
      </c>
      <c r="AG255" s="40">
        <f>'[3]methanogen M06-L TZVP smd redo'!J255</f>
        <v>1.8474299999999999</v>
      </c>
      <c r="AH255" s="40">
        <f>'[3]methanogen M06-L TZVP smd redo'!O255</f>
        <v>1.0351399999999999</v>
      </c>
      <c r="AI255" s="40">
        <f>'[3]methanogen M06-L TZVP smd redo'!N255</f>
        <v>1.8109299999999999</v>
      </c>
      <c r="AJ255" s="40">
        <f>'[3]methanogen M06-L TZVP smd redo'!S255</f>
        <v>1.0360100000000001</v>
      </c>
      <c r="AK255" s="40">
        <f>'[3]methanogen M06-L TZVP smd redo'!R255</f>
        <v>1.8757900000000001</v>
      </c>
      <c r="AL255" s="40">
        <f>'[3]methanogen M06-L TZVP smd redo'!Y255</f>
        <v>1.03166</v>
      </c>
      <c r="AM255" s="40">
        <f>'[3]methanogen M06-L TZVP smd redo'!W255</f>
        <v>1.8748800000000001</v>
      </c>
      <c r="AN255" s="40">
        <f>'[3]methanogen M06-L TZVP smd redo'!V255</f>
        <v>1.8688400000000001</v>
      </c>
      <c r="AO255" s="40">
        <f>'[3]methanogen M06-L TZVP smd redo'!AK255</f>
        <v>1.03077</v>
      </c>
      <c r="AP255" s="40">
        <f>PRODUCT('[3]methanogen M06-L TZVP smd redo'!AD255:AF255)^(1/3)</f>
        <v>1.866625518597842</v>
      </c>
      <c r="AQ255" s="40">
        <f>'[3]methanogen M06-L TZVP smd redo'!BA255</f>
        <v>1.0271699999999999</v>
      </c>
      <c r="AR255" s="40">
        <f>PRODUCT('[3]methanogen M06-L TZVP smd redo'!AT255:AV255)^(1/3)</f>
        <v>1.8546822004074215</v>
      </c>
      <c r="AS255" s="41">
        <f>'[3]methanogen M06-L TZVP smd redo'!FO255</f>
        <v>1.02962</v>
      </c>
      <c r="AT255" s="40">
        <f>'[3]methanogen M06-L TZVP smd redo'!FK255</f>
        <v>1.8567100000000001</v>
      </c>
      <c r="AU255" s="40">
        <f>'[3]methanogen M06-L TZVP smd redo'!CD255</f>
        <v>1.83202</v>
      </c>
      <c r="AV255" s="40">
        <f>'[3]methanogen M06-L TZVP smd redo'!CG255</f>
        <v>1.5475099999999999</v>
      </c>
      <c r="AW255" s="40">
        <f>'[3]methanogen M06-L TZVP smd redo'!CK255</f>
        <v>1.03016</v>
      </c>
      <c r="AX255" s="40">
        <f>PRODUCT('[3]methanogen M06-L TZVP smd redo'!CN255:CP255)^(1/3)</f>
        <v>1.8465602491069226</v>
      </c>
      <c r="AY255" s="40">
        <f>'[3]methanogen M06-L TZVP smd redo'!DH255</f>
        <v>1.0302899999999999</v>
      </c>
      <c r="AZ255" s="40">
        <f>PRODUCT('[3]methanogen M06-L TZVP smd redo'!DJ255:DL255)^(1/3)</f>
        <v>1.8517589780464041</v>
      </c>
      <c r="BA255" s="40">
        <f>'[3]methanogen M06-L TZVP smd redo'!EI255</f>
        <v>1.0317799999999999</v>
      </c>
      <c r="BB255" s="40">
        <f>PRODUCT('[3]methanogen M06-L TZVP smd redo'!EJ255:EL255)^(1/3)</f>
        <v>1.8762530163739526</v>
      </c>
      <c r="BC255" s="40"/>
      <c r="BD255" s="44">
        <f>'[4]methanogen M06-L TZVP smd redo'!H255</f>
        <v>1.9178299999999999</v>
      </c>
      <c r="BE255" s="44">
        <f>'[4]methanogen M06-L TZVP smd redo'!M255</f>
        <v>1.87565</v>
      </c>
      <c r="BF255" s="44">
        <f>'[4]methanogen M06-L TZVP smd redo'!R255</f>
        <v>1.9449099999999999</v>
      </c>
      <c r="BG255" s="44">
        <f>'[4]methanogen M06-L TZVP smd redo'!Y255</f>
        <v>1.9292199999999999</v>
      </c>
      <c r="BH255" s="44">
        <f>'[4]methanogen M06-L TZVP smd redo'!Z255</f>
        <v>1.9355199999999999</v>
      </c>
      <c r="BI255" s="44">
        <f>PRODUCT('[4]methanogen M06-L TZVP smd redo'!AL255:AN255)^(1/3)</f>
        <v>1.9254452629185603</v>
      </c>
      <c r="BJ255" s="133">
        <f>PRODUCT('[4]methanogen M06-L TZVP smd redo'!BC255:BE255)^(1/3)</f>
        <v>1.9065353809178547</v>
      </c>
      <c r="BK255" s="133">
        <f>'[4]methanogen M06-L TZVP smd redo'!ER255</f>
        <v>1.91317</v>
      </c>
      <c r="BL255" s="40">
        <f>PRODUCT('[4]methanogen M06-L TZVP smd redo'!DZ255:EB255)^(1/3)</f>
        <v>1.9372773817955506</v>
      </c>
      <c r="BM255" s="40">
        <f>PRODUCT('[4]methanogen M06-L TZVP smd redo'!CI255:CK255)^(1/3)</f>
        <v>1.9036457436095451</v>
      </c>
      <c r="BN255" s="40">
        <f>PRODUCT('[4]methanogen M06-L TZVP smd redo'!DD255:DF255)^(1/3)</f>
        <v>1.9092802869980223</v>
      </c>
      <c r="BO255" s="40"/>
      <c r="BP255" s="45" t="e">
        <f t="shared" si="171"/>
        <v>#N/A</v>
      </c>
      <c r="BQ255" s="45">
        <f t="shared" si="172"/>
        <v>1.0224882040892489</v>
      </c>
      <c r="BR255" s="45">
        <f t="shared" si="173"/>
        <v>0.96438909769603742</v>
      </c>
      <c r="BS255" s="45">
        <f t="shared" si="174"/>
        <v>1.0048514094403571</v>
      </c>
      <c r="BT255" s="45">
        <f t="shared" si="175"/>
        <v>1.0052324193657776</v>
      </c>
      <c r="BU255" s="45">
        <f t="shared" si="176"/>
        <v>1.0019604489175236</v>
      </c>
      <c r="BV255" s="45">
        <f t="shared" si="177"/>
        <v>1.0099184532267123</v>
      </c>
      <c r="BW255" s="45">
        <f t="shared" si="178"/>
        <v>0.9965321330137179</v>
      </c>
      <c r="BX255" s="45">
        <f t="shared" si="179"/>
        <v>0.98381264977555705</v>
      </c>
      <c r="BY255" s="45">
        <f t="shared" si="180"/>
        <v>0.79087040736670788</v>
      </c>
      <c r="BZ255" s="45">
        <f t="shared" si="181"/>
        <v>0.98160243222657717</v>
      </c>
      <c r="CA255" s="45">
        <f t="shared" si="182"/>
        <v>0.83084924324550335</v>
      </c>
      <c r="CB255" s="45">
        <f t="shared" si="183"/>
        <v>1.0161245373075092</v>
      </c>
      <c r="CC255" s="45">
        <f t="shared" si="184"/>
        <v>0.99704886525731828</v>
      </c>
      <c r="CD255" s="45">
        <f t="shared" si="185"/>
        <v>0.99160455182401008</v>
      </c>
      <c r="CE255" s="39"/>
      <c r="CF255" s="75" t="e">
        <f t="shared" si="202"/>
        <v>#N/A</v>
      </c>
      <c r="CG255" s="75">
        <f t="shared" si="203"/>
        <v>22.239072525242779</v>
      </c>
      <c r="CH255" s="75">
        <f t="shared" si="204"/>
        <v>-36.260437492195905</v>
      </c>
      <c r="CI255" s="75">
        <f t="shared" si="205"/>
        <v>4.8396792768304415</v>
      </c>
      <c r="CJ255" s="75">
        <f t="shared" si="206"/>
        <v>5.2187778243868772</v>
      </c>
      <c r="CK255" s="75">
        <f t="shared" si="207"/>
        <v>1.9585297454276693</v>
      </c>
      <c r="CL255" s="75">
        <f t="shared" si="208"/>
        <v>9.8695882140761118</v>
      </c>
      <c r="CM255" s="75">
        <f t="shared" si="209"/>
        <v>-3.4738939748967956</v>
      </c>
      <c r="CN255" s="75">
        <f t="shared" si="210"/>
        <v>-16.319796627167332</v>
      </c>
      <c r="CO255" s="75">
        <f t="shared" si="211"/>
        <v>-234.62115855997814</v>
      </c>
      <c r="CP255" s="75">
        <f t="shared" si="212"/>
        <v>-18.568907770068758</v>
      </c>
      <c r="CQ255" s="75">
        <f t="shared" si="213"/>
        <v>-185.30691665496772</v>
      </c>
      <c r="CR255" s="75">
        <f t="shared" si="214"/>
        <v>15.995917734523152</v>
      </c>
      <c r="CS255" s="75">
        <f t="shared" si="215"/>
        <v>-2.955497927161082</v>
      </c>
      <c r="CT255" s="75">
        <f t="shared" si="216"/>
        <v>-8.4308884484081812</v>
      </c>
      <c r="CU255" s="130"/>
      <c r="CV255" s="45" t="e">
        <f t="shared" si="186"/>
        <v>#N/A</v>
      </c>
      <c r="CW255" s="45">
        <f t="shared" si="187"/>
        <v>1.0000453800554998</v>
      </c>
      <c r="CX255" s="45">
        <f t="shared" si="188"/>
        <v>0.99976908074746196</v>
      </c>
      <c r="CY255" s="45">
        <f t="shared" si="189"/>
        <v>1.0001468025174804</v>
      </c>
      <c r="CZ255" s="45">
        <f t="shared" si="190"/>
        <v>0.99994332762944815</v>
      </c>
      <c r="DA255" s="45">
        <f t="shared" si="191"/>
        <v>0.99990982185283472</v>
      </c>
      <c r="DB255" s="45">
        <f t="shared" si="192"/>
        <v>0.99995203714575986</v>
      </c>
      <c r="DC255" s="45">
        <f t="shared" si="193"/>
        <v>1.0000012037060011</v>
      </c>
      <c r="DD255" s="45">
        <f t="shared" si="194"/>
        <v>0.99937149438633244</v>
      </c>
      <c r="DE255" s="45">
        <f t="shared" si="195"/>
        <v>0.99937149438633244</v>
      </c>
      <c r="DF255" s="45">
        <f t="shared" si="196"/>
        <v>0.99928137291663877</v>
      </c>
      <c r="DG255" s="45">
        <f t="shared" si="197"/>
        <v>0.99923464731309819</v>
      </c>
      <c r="DH255" s="45">
        <f t="shared" si="198"/>
        <v>0.99995454986996102</v>
      </c>
      <c r="DI255" s="45">
        <f t="shared" si="199"/>
        <v>0.99998209097874147</v>
      </c>
      <c r="DJ255" s="45">
        <f t="shared" si="200"/>
        <v>1.0000311707007146</v>
      </c>
    </row>
    <row r="256" spans="1:114" x14ac:dyDescent="0.2">
      <c r="A256" s="43">
        <v>504</v>
      </c>
      <c r="B256" s="43">
        <f t="shared" si="169"/>
        <v>777.15</v>
      </c>
      <c r="C256" s="44">
        <f t="shared" si="201"/>
        <v>1.286752879109567</v>
      </c>
      <c r="E256" s="40">
        <f>'[4]methanogen M06-L TZVP smd redo'!I256</f>
        <v>0.6166906805342709</v>
      </c>
      <c r="F256" s="40">
        <f>'[4]methanogen M06-L TZVP smd redo'!N256</f>
        <v>0.58483709531342853</v>
      </c>
      <c r="G256" s="40">
        <f>'[4]methanogen M06-L TZVP smd redo'!S256</f>
        <v>0.80396384139080901</v>
      </c>
      <c r="H256" s="40">
        <f>'[4]methanogen M06-L TZVP smd redo'!AB256</f>
        <v>0.6302440260832487</v>
      </c>
      <c r="I256" s="40">
        <f>'[4]methanogen M06-L TZVP smd redo'!AS256</f>
        <v>0.70578338639015747</v>
      </c>
      <c r="J256" s="40">
        <f>'[4]methanogen M06-L TZVP smd redo'!BJ256</f>
        <v>0.75577286403105681</v>
      </c>
      <c r="K256" s="40">
        <f>'[4]methanogen M06-L TZVP smd redo'!EV256</f>
        <v>0.76492027249774885</v>
      </c>
      <c r="L256" s="40">
        <f>'[4]methanogen M06-L TZVP smd redo'!CL256</f>
        <v>0.73521919412278258</v>
      </c>
      <c r="M256" s="40">
        <f>'[4]methanogen M06-L TZVP smd redo'!DG256</f>
        <v>0.74105921436329325</v>
      </c>
      <c r="N256" s="40">
        <f>'[4]methanogen M06-L TZVP smd redo'!EC256</f>
        <v>0.71541615634251876</v>
      </c>
      <c r="AA256" s="40">
        <f t="shared" si="170"/>
        <v>0.87596506679733743</v>
      </c>
      <c r="AB256" s="40"/>
      <c r="AC256" s="40" t="e">
        <f>EXP('d-beta'!Y257/1000)*'[3]methanogen M06-L TZVP smd redo'!EZ256</f>
        <v>#N/A</v>
      </c>
      <c r="AD256" s="40">
        <f>'[3]methanogen M06-L TZVP smd redo'!ET256</f>
        <v>1.4707399999999999</v>
      </c>
      <c r="AE256" s="40">
        <f>'[3]methanogen M06-L TZVP smd redo'!ER256</f>
        <v>1.0443499999999999</v>
      </c>
      <c r="AF256" s="40">
        <f>'[3]methanogen M06-L TZVP smd redo'!K256</f>
        <v>1.03729</v>
      </c>
      <c r="AG256" s="40">
        <f>'[3]methanogen M06-L TZVP smd redo'!J256</f>
        <v>1.8426199999999999</v>
      </c>
      <c r="AH256" s="40">
        <f>'[3]methanogen M06-L TZVP smd redo'!O256</f>
        <v>1.0349699999999999</v>
      </c>
      <c r="AI256" s="40">
        <f>'[3]methanogen M06-L TZVP smd redo'!N256</f>
        <v>1.8063100000000001</v>
      </c>
      <c r="AJ256" s="40">
        <f>'[3]methanogen M06-L TZVP smd redo'!S256</f>
        <v>1.0358400000000001</v>
      </c>
      <c r="AK256" s="40">
        <f>'[3]methanogen M06-L TZVP smd redo'!R256</f>
        <v>1.87087</v>
      </c>
      <c r="AL256" s="40">
        <f>'[3]methanogen M06-L TZVP smd redo'!Y256</f>
        <v>1.0315099999999999</v>
      </c>
      <c r="AM256" s="40">
        <f>'[3]methanogen M06-L TZVP smd redo'!W256</f>
        <v>1.86982</v>
      </c>
      <c r="AN256" s="40">
        <f>'[3]methanogen M06-L TZVP smd redo'!V256</f>
        <v>1.8637999999999999</v>
      </c>
      <c r="AO256" s="40">
        <f>'[3]methanogen M06-L TZVP smd redo'!AK256</f>
        <v>1.03064</v>
      </c>
      <c r="AP256" s="40">
        <f>PRODUCT('[3]methanogen M06-L TZVP smd redo'!AD256:AF256)^(1/3)</f>
        <v>1.8616930313604791</v>
      </c>
      <c r="AQ256" s="40">
        <f>'[3]methanogen M06-L TZVP smd redo'!BA256</f>
        <v>1.0270600000000001</v>
      </c>
      <c r="AR256" s="40">
        <f>PRODUCT('[3]methanogen M06-L TZVP smd redo'!AT256:AV256)^(1/3)</f>
        <v>1.84986223612574</v>
      </c>
      <c r="AS256" s="41">
        <f>'[3]methanogen M06-L TZVP smd redo'!FO256</f>
        <v>1.0295000000000001</v>
      </c>
      <c r="AT256" s="40">
        <f>'[3]methanogen M06-L TZVP smd redo'!FK256</f>
        <v>1.85192</v>
      </c>
      <c r="AU256" s="40">
        <f>'[3]methanogen M06-L TZVP smd redo'!CD256</f>
        <v>1.82728</v>
      </c>
      <c r="AV256" s="40">
        <f>'[3]methanogen M06-L TZVP smd redo'!CG256</f>
        <v>1.54461</v>
      </c>
      <c r="AW256" s="40">
        <f>'[3]methanogen M06-L TZVP smd redo'!CK256</f>
        <v>1.0300199999999999</v>
      </c>
      <c r="AX256" s="40">
        <f>PRODUCT('[3]methanogen M06-L TZVP smd redo'!CN256:CP256)^(1/3)</f>
        <v>1.8417973256615539</v>
      </c>
      <c r="AY256" s="40">
        <f>'[3]methanogen M06-L TZVP smd redo'!DH256</f>
        <v>1.03016</v>
      </c>
      <c r="AZ256" s="40">
        <f>PRODUCT('[3]methanogen M06-L TZVP smd redo'!DJ256:DL256)^(1/3)</f>
        <v>1.8469730055577842</v>
      </c>
      <c r="BA256" s="40">
        <f>'[3]methanogen M06-L TZVP smd redo'!EI256</f>
        <v>1.0316399999999999</v>
      </c>
      <c r="BB256" s="40">
        <f>PRODUCT('[3]methanogen M06-L TZVP smd redo'!EJ256:EL256)^(1/3)</f>
        <v>1.8712602379604157</v>
      </c>
      <c r="BC256" s="40"/>
      <c r="BD256" s="44">
        <f>'[4]methanogen M06-L TZVP smd redo'!H256</f>
        <v>1.9125099999999999</v>
      </c>
      <c r="BE256" s="44">
        <f>'[4]methanogen M06-L TZVP smd redo'!M256</f>
        <v>1.8705700000000001</v>
      </c>
      <c r="BF256" s="44">
        <f>'[4]methanogen M06-L TZVP smd redo'!R256</f>
        <v>1.9394800000000001</v>
      </c>
      <c r="BG256" s="44">
        <f>'[4]methanogen M06-L TZVP smd redo'!Y256</f>
        <v>1.92374</v>
      </c>
      <c r="BH256" s="44">
        <f>'[4]methanogen M06-L TZVP smd redo'!Z256</f>
        <v>1.93001</v>
      </c>
      <c r="BI256" s="44">
        <f>PRODUCT('[4]methanogen M06-L TZVP smd redo'!AL256:AN256)^(1/3)</f>
        <v>1.9200895173431074</v>
      </c>
      <c r="BJ256" s="133">
        <f>PRODUCT('[4]methanogen M06-L TZVP smd redo'!BC256:BE256)^(1/3)</f>
        <v>1.90135541584347</v>
      </c>
      <c r="BK256" s="133">
        <f>'[4]methanogen M06-L TZVP smd redo'!ER256</f>
        <v>1.90801</v>
      </c>
      <c r="BL256" s="40">
        <f>PRODUCT('[4]methanogen M06-L TZVP smd redo'!DZ256:EB256)^(1/3)</f>
        <v>1.9318479991075335</v>
      </c>
      <c r="BM256" s="40">
        <f>PRODUCT('[4]methanogen M06-L TZVP smd redo'!CI256:CK256)^(1/3)</f>
        <v>1.8984828569482841</v>
      </c>
      <c r="BN256" s="40">
        <f>PRODUCT('[4]methanogen M06-L TZVP smd redo'!DD256:DF256)^(1/3)</f>
        <v>1.9040877082554073</v>
      </c>
      <c r="BO256" s="40"/>
      <c r="BP256" s="45" t="e">
        <f t="shared" si="171"/>
        <v>#N/A</v>
      </c>
      <c r="BQ256" s="45">
        <f t="shared" si="172"/>
        <v>1.0224209732862175</v>
      </c>
      <c r="BR256" s="45">
        <f t="shared" si="173"/>
        <v>0.96446985790005568</v>
      </c>
      <c r="BS256" s="45">
        <f t="shared" si="174"/>
        <v>1.0049067103279259</v>
      </c>
      <c r="BT256" s="45">
        <f t="shared" si="175"/>
        <v>1.0051666771612919</v>
      </c>
      <c r="BU256" s="45">
        <f t="shared" si="176"/>
        <v>1.0019012044094402</v>
      </c>
      <c r="BV256" s="45">
        <f t="shared" si="177"/>
        <v>1.0098530245021691</v>
      </c>
      <c r="BW256" s="45">
        <f t="shared" si="178"/>
        <v>0.99651229073404757</v>
      </c>
      <c r="BX256" s="45">
        <f t="shared" si="179"/>
        <v>0.98390100283822146</v>
      </c>
      <c r="BY256" s="45">
        <f t="shared" si="180"/>
        <v>0.79192163265306126</v>
      </c>
      <c r="BZ256" s="45">
        <f t="shared" si="181"/>
        <v>0.98165089480210332</v>
      </c>
      <c r="CA256" s="45">
        <f t="shared" si="182"/>
        <v>0.83144592879492263</v>
      </c>
      <c r="CB256" s="45">
        <f t="shared" si="183"/>
        <v>1.0160372874055934</v>
      </c>
      <c r="CC256" s="45">
        <f t="shared" si="184"/>
        <v>0.99705641117117527</v>
      </c>
      <c r="CD256" s="45">
        <f t="shared" si="185"/>
        <v>0.99166611298943896</v>
      </c>
      <c r="CE256" s="39"/>
      <c r="CF256" s="75" t="e">
        <f t="shared" si="202"/>
        <v>#N/A</v>
      </c>
      <c r="CG256" s="75">
        <f t="shared" si="203"/>
        <v>22.173318208327927</v>
      </c>
      <c r="CH256" s="75">
        <f t="shared" si="204"/>
        <v>-36.176698653924554</v>
      </c>
      <c r="CI256" s="75">
        <f t="shared" si="205"/>
        <v>4.8947116581292507</v>
      </c>
      <c r="CJ256" s="75">
        <f t="shared" si="206"/>
        <v>5.1533756814764144</v>
      </c>
      <c r="CK256" s="75">
        <f t="shared" si="207"/>
        <v>1.8993994077596306</v>
      </c>
      <c r="CL256" s="75">
        <f t="shared" si="208"/>
        <v>9.8047999691805643</v>
      </c>
      <c r="CM256" s="75">
        <f t="shared" si="209"/>
        <v>-3.493805502642553</v>
      </c>
      <c r="CN256" s="75">
        <f t="shared" si="210"/>
        <v>-16.229993862820571</v>
      </c>
      <c r="CO256" s="75">
        <f t="shared" si="211"/>
        <v>-233.29284073383101</v>
      </c>
      <c r="CP256" s="75">
        <f t="shared" si="212"/>
        <v>-18.519538109140342</v>
      </c>
      <c r="CQ256" s="75">
        <f t="shared" si="213"/>
        <v>-184.58901097241207</v>
      </c>
      <c r="CR256" s="75">
        <f t="shared" si="214"/>
        <v>15.910048685209913</v>
      </c>
      <c r="CS256" s="75">
        <f t="shared" si="215"/>
        <v>-2.9479297070212316</v>
      </c>
      <c r="CT256" s="75">
        <f t="shared" si="216"/>
        <v>-8.3688080006499899</v>
      </c>
      <c r="CU256" s="130"/>
      <c r="CV256" s="45" t="e">
        <f t="shared" si="186"/>
        <v>#N/A</v>
      </c>
      <c r="CW256" s="45">
        <f t="shared" si="187"/>
        <v>1.000031834966951</v>
      </c>
      <c r="CX256" s="45">
        <f t="shared" si="188"/>
        <v>0.99978104928238254</v>
      </c>
      <c r="CY256" s="45">
        <f t="shared" si="189"/>
        <v>1.0001443846582083</v>
      </c>
      <c r="CZ256" s="45">
        <f t="shared" si="190"/>
        <v>0.9999537332317423</v>
      </c>
      <c r="DA256" s="45">
        <f t="shared" si="191"/>
        <v>0.99992451391651693</v>
      </c>
      <c r="DB256" s="45">
        <f t="shared" si="192"/>
        <v>0.99995004827451806</v>
      </c>
      <c r="DC256" s="45">
        <f t="shared" si="193"/>
        <v>0.99999085958322342</v>
      </c>
      <c r="DD256" s="45">
        <f t="shared" si="194"/>
        <v>0.99937015293126907</v>
      </c>
      <c r="DE256" s="45">
        <f t="shared" si="195"/>
        <v>0.99937015293126907</v>
      </c>
      <c r="DF256" s="45">
        <f t="shared" si="196"/>
        <v>0.9992947143924743</v>
      </c>
      <c r="DG256" s="45">
        <f t="shared" si="197"/>
        <v>0.99923566438331057</v>
      </c>
      <c r="DH256" s="45">
        <f t="shared" si="198"/>
        <v>0.99995967376978212</v>
      </c>
      <c r="DI256" s="45">
        <f t="shared" si="199"/>
        <v>0.99999416430435561</v>
      </c>
      <c r="DJ256" s="45">
        <f t="shared" si="200"/>
        <v>1.0000352509484391</v>
      </c>
    </row>
    <row r="257" spans="1:114" x14ac:dyDescent="0.2">
      <c r="A257" s="43">
        <v>506</v>
      </c>
      <c r="B257" s="43">
        <f t="shared" si="169"/>
        <v>779.15</v>
      </c>
      <c r="C257" s="44">
        <f t="shared" si="201"/>
        <v>1.2834499133671309</v>
      </c>
      <c r="E257" s="40">
        <f>'[4]methanogen M06-L TZVP smd redo'!I257</f>
        <v>0.60806129722568159</v>
      </c>
      <c r="F257" s="40">
        <f>'[4]methanogen M06-L TZVP smd redo'!N257</f>
        <v>0.5746604497329777</v>
      </c>
      <c r="G257" s="40">
        <f>'[4]methanogen M06-L TZVP smd redo'!S257</f>
        <v>0.80211989839829023</v>
      </c>
      <c r="H257" s="40">
        <f>'[4]methanogen M06-L TZVP smd redo'!AB257</f>
        <v>0.62043578878512307</v>
      </c>
      <c r="I257" s="40">
        <f>'[4]methanogen M06-L TZVP smd redo'!AS257</f>
        <v>0.7040861667277909</v>
      </c>
      <c r="J257" s="40">
        <f>'[4]methanogen M06-L TZVP smd redo'!BJ257</f>
        <v>0.75113767817636123</v>
      </c>
      <c r="K257" s="40">
        <f>'[4]methanogen M06-L TZVP smd redo'!EV257</f>
        <v>0.75723867975785453</v>
      </c>
      <c r="L257" s="40">
        <f>'[4]methanogen M06-L TZVP smd redo'!CL257</f>
        <v>0.73047702607698106</v>
      </c>
      <c r="M257" s="40">
        <f>'[4]methanogen M06-L TZVP smd redo'!DG257</f>
        <v>0.73224711588970592</v>
      </c>
      <c r="N257" s="40">
        <f>'[4]methanogen M06-L TZVP smd redo'!EC257</f>
        <v>0.71481638843495787</v>
      </c>
      <c r="AA257" s="40">
        <f t="shared" si="170"/>
        <v>0.87063411780830857</v>
      </c>
      <c r="AB257" s="40"/>
      <c r="AC257" s="40" t="e">
        <f>EXP('d-beta'!Y258/1000)*'[3]methanogen M06-L TZVP smd redo'!EZ257</f>
        <v>#N/A</v>
      </c>
      <c r="AD257" s="40">
        <f>'[3]methanogen M06-L TZVP smd redo'!ET257</f>
        <v>1.4687600000000001</v>
      </c>
      <c r="AE257" s="40">
        <f>'[3]methanogen M06-L TZVP smd redo'!ER257</f>
        <v>1.0441499999999999</v>
      </c>
      <c r="AF257" s="40">
        <f>'[3]methanogen M06-L TZVP smd redo'!K257</f>
        <v>1.03712</v>
      </c>
      <c r="AG257" s="40">
        <f>'[3]methanogen M06-L TZVP smd redo'!J257</f>
        <v>1.83785</v>
      </c>
      <c r="AH257" s="40">
        <f>'[3]methanogen M06-L TZVP smd redo'!O257</f>
        <v>1.03481</v>
      </c>
      <c r="AI257" s="40">
        <f>'[3]methanogen M06-L TZVP smd redo'!N257</f>
        <v>1.8017399999999999</v>
      </c>
      <c r="AJ257" s="40">
        <f>'[3]methanogen M06-L TZVP smd redo'!S257</f>
        <v>1.0356700000000001</v>
      </c>
      <c r="AK257" s="40">
        <f>'[3]methanogen M06-L TZVP smd redo'!R257</f>
        <v>1.86599</v>
      </c>
      <c r="AL257" s="40">
        <f>'[3]methanogen M06-L TZVP smd redo'!Y257</f>
        <v>1.0313699999999999</v>
      </c>
      <c r="AM257" s="40">
        <f>'[3]methanogen M06-L TZVP smd redo'!W257</f>
        <v>1.8648</v>
      </c>
      <c r="AN257" s="40">
        <f>'[3]methanogen M06-L TZVP smd redo'!V257</f>
        <v>1.8588</v>
      </c>
      <c r="AO257" s="40">
        <f>'[3]methanogen M06-L TZVP smd redo'!AK257</f>
        <v>1.0305</v>
      </c>
      <c r="AP257" s="40">
        <f>PRODUCT('[3]methanogen M06-L TZVP smd redo'!AD257:AF257)^(1/3)</f>
        <v>1.8568072395447124</v>
      </c>
      <c r="AQ257" s="40">
        <f>'[3]methanogen M06-L TZVP smd redo'!BA257</f>
        <v>1.02694</v>
      </c>
      <c r="AR257" s="40">
        <f>PRODUCT('[3]methanogen M06-L TZVP smd redo'!AT257:AV257)^(1/3)</f>
        <v>1.8450855950645195</v>
      </c>
      <c r="AS257" s="41">
        <f>'[3]methanogen M06-L TZVP smd redo'!FO257</f>
        <v>1.02938</v>
      </c>
      <c r="AT257" s="40">
        <f>'[3]methanogen M06-L TZVP smd redo'!FK257</f>
        <v>1.84718</v>
      </c>
      <c r="AU257" s="40">
        <f>'[3]methanogen M06-L TZVP smd redo'!CD257</f>
        <v>1.82257</v>
      </c>
      <c r="AV257" s="40">
        <f>'[3]methanogen M06-L TZVP smd redo'!CG257</f>
        <v>1.54173</v>
      </c>
      <c r="AW257" s="40">
        <f>'[3]methanogen M06-L TZVP smd redo'!CK257</f>
        <v>1.02989</v>
      </c>
      <c r="AX257" s="40">
        <f>PRODUCT('[3]methanogen M06-L TZVP smd redo'!CN257:CP257)^(1/3)</f>
        <v>1.8370744016022156</v>
      </c>
      <c r="AY257" s="40">
        <f>'[3]methanogen M06-L TZVP smd redo'!DH257</f>
        <v>1.03003</v>
      </c>
      <c r="AZ257" s="40">
        <f>PRODUCT('[3]methanogen M06-L TZVP smd redo'!DJ257:DL257)^(1/3)</f>
        <v>1.8422203741960421</v>
      </c>
      <c r="BA257" s="40">
        <f>'[3]methanogen M06-L TZVP smd redo'!EI257</f>
        <v>1.0315000000000001</v>
      </c>
      <c r="BB257" s="40">
        <f>PRODUCT('[3]methanogen M06-L TZVP smd redo'!EJ257:EL257)^(1/3)</f>
        <v>1.8662974591957937</v>
      </c>
      <c r="BC257" s="40"/>
      <c r="BD257" s="44">
        <f>'[4]methanogen M06-L TZVP smd redo'!H257</f>
        <v>1.90723</v>
      </c>
      <c r="BE257" s="44">
        <f>'[4]methanogen M06-L TZVP smd redo'!M257</f>
        <v>1.8655299999999999</v>
      </c>
      <c r="BF257" s="44">
        <f>'[4]methanogen M06-L TZVP smd redo'!R257</f>
        <v>1.9340999999999999</v>
      </c>
      <c r="BG257" s="44">
        <f>'[4]methanogen M06-L TZVP smd redo'!Y257</f>
        <v>1.9182999999999999</v>
      </c>
      <c r="BH257" s="44">
        <f>'[4]methanogen M06-L TZVP smd redo'!Z257</f>
        <v>1.92455</v>
      </c>
      <c r="BI257" s="44">
        <f>PRODUCT('[4]methanogen M06-L TZVP smd redo'!AL257:AN257)^(1/3)</f>
        <v>1.9147870868873647</v>
      </c>
      <c r="BJ257" s="133">
        <f>PRODUCT('[4]methanogen M06-L TZVP smd redo'!BC257:BE257)^(1/3)</f>
        <v>1.8962154508100399</v>
      </c>
      <c r="BK257" s="133">
        <f>'[4]methanogen M06-L TZVP smd redo'!ER257</f>
        <v>1.90289</v>
      </c>
      <c r="BL257" s="40">
        <f>PRODUCT('[4]methanogen M06-L TZVP smd redo'!DZ257:EB257)^(1/3)</f>
        <v>1.9264619120602893</v>
      </c>
      <c r="BM257" s="40">
        <f>PRODUCT('[4]methanogen M06-L TZVP smd redo'!CI257:CK257)^(1/3)</f>
        <v>1.8933666067175663</v>
      </c>
      <c r="BN257" s="40">
        <f>PRODUCT('[4]methanogen M06-L TZVP smd redo'!DD257:DF257)^(1/3)</f>
        <v>1.8989317218744795</v>
      </c>
      <c r="BO257" s="40"/>
      <c r="BP257" s="45" t="e">
        <f t="shared" si="171"/>
        <v>#N/A</v>
      </c>
      <c r="BQ257" s="45">
        <f t="shared" si="172"/>
        <v>1.0223528970319427</v>
      </c>
      <c r="BR257" s="45">
        <f t="shared" si="173"/>
        <v>0.96454681764128014</v>
      </c>
      <c r="BS257" s="45">
        <f t="shared" si="174"/>
        <v>1.0049621989555999</v>
      </c>
      <c r="BT257" s="45">
        <f t="shared" si="175"/>
        <v>1.0050986938336344</v>
      </c>
      <c r="BU257" s="45">
        <f t="shared" si="176"/>
        <v>1.0018346233566604</v>
      </c>
      <c r="BV257" s="45">
        <f t="shared" si="177"/>
        <v>1.0097940537660903</v>
      </c>
      <c r="BW257" s="45">
        <f t="shared" si="178"/>
        <v>0.99649241459571491</v>
      </c>
      <c r="BX257" s="45">
        <f t="shared" si="179"/>
        <v>0.98398637955481427</v>
      </c>
      <c r="BY257" s="45">
        <f t="shared" si="180"/>
        <v>0.79296808069645019</v>
      </c>
      <c r="BZ257" s="45">
        <f t="shared" si="181"/>
        <v>0.98169871406207876</v>
      </c>
      <c r="CA257" s="45">
        <f t="shared" si="182"/>
        <v>0.83203138710067315</v>
      </c>
      <c r="CB257" s="45">
        <f t="shared" si="183"/>
        <v>1.0159509623430862</v>
      </c>
      <c r="CC257" s="45">
        <f t="shared" si="184"/>
        <v>0.9970693442566646</v>
      </c>
      <c r="CD257" s="45">
        <f t="shared" si="185"/>
        <v>0.99171951538556735</v>
      </c>
      <c r="CE257" s="39"/>
      <c r="CF257" s="75" t="e">
        <f t="shared" si="202"/>
        <v>#N/A</v>
      </c>
      <c r="CG257" s="75">
        <f t="shared" si="203"/>
        <v>22.106732601686335</v>
      </c>
      <c r="CH257" s="75">
        <f t="shared" si="204"/>
        <v>-36.096906973281158</v>
      </c>
      <c r="CI257" s="75">
        <f t="shared" si="205"/>
        <v>4.9499278241506408</v>
      </c>
      <c r="CJ257" s="75">
        <f t="shared" si="206"/>
        <v>5.0857395089945383</v>
      </c>
      <c r="CK257" s="75">
        <f t="shared" si="207"/>
        <v>1.8329424907532361</v>
      </c>
      <c r="CL257" s="75">
        <f t="shared" si="208"/>
        <v>9.7464028989894036</v>
      </c>
      <c r="CM257" s="75">
        <f t="shared" si="209"/>
        <v>-3.513751404707067</v>
      </c>
      <c r="CN257" s="75">
        <f t="shared" si="210"/>
        <v>-16.143223941522983</v>
      </c>
      <c r="CO257" s="75">
        <f t="shared" si="211"/>
        <v>-231.97230948595771</v>
      </c>
      <c r="CP257" s="75">
        <f t="shared" si="212"/>
        <v>-18.470826193779985</v>
      </c>
      <c r="CQ257" s="75">
        <f t="shared" si="213"/>
        <v>-183.88511399187709</v>
      </c>
      <c r="CR257" s="75">
        <f t="shared" si="214"/>
        <v>15.825082581129562</v>
      </c>
      <c r="CS257" s="75">
        <f t="shared" si="215"/>
        <v>-2.9349585235797568</v>
      </c>
      <c r="CT257" s="75">
        <f t="shared" si="216"/>
        <v>-8.3149582647465952</v>
      </c>
      <c r="CU257" s="130"/>
      <c r="CV257" s="45" t="e">
        <f t="shared" si="186"/>
        <v>#N/A</v>
      </c>
      <c r="CW257" s="45">
        <f t="shared" si="187"/>
        <v>1.0000333816643705</v>
      </c>
      <c r="CX257" s="45">
        <f t="shared" si="188"/>
        <v>0.9997727228548553</v>
      </c>
      <c r="CY257" s="45">
        <f t="shared" si="189"/>
        <v>1.0001514599354624</v>
      </c>
      <c r="CZ257" s="45">
        <f t="shared" si="190"/>
        <v>0.99994651292172765</v>
      </c>
      <c r="DA257" s="45">
        <f t="shared" si="191"/>
        <v>0.99991640847769181</v>
      </c>
      <c r="DB257" s="45">
        <f t="shared" si="192"/>
        <v>0.99995298380418751</v>
      </c>
      <c r="DC257" s="45">
        <f t="shared" si="193"/>
        <v>0.99999390361483698</v>
      </c>
      <c r="DD257" s="45">
        <f t="shared" si="194"/>
        <v>0.9993799489131</v>
      </c>
      <c r="DE257" s="45">
        <f t="shared" si="195"/>
        <v>0.9993799489131</v>
      </c>
      <c r="DF257" s="45">
        <f t="shared" si="196"/>
        <v>0.99929640922180607</v>
      </c>
      <c r="DG257" s="45">
        <f t="shared" si="197"/>
        <v>0.99924333429678014</v>
      </c>
      <c r="DH257" s="45">
        <f t="shared" si="198"/>
        <v>0.99996370597207063</v>
      </c>
      <c r="DI257" s="45">
        <f t="shared" si="199"/>
        <v>0.99999823120538189</v>
      </c>
      <c r="DJ257" s="45">
        <f t="shared" si="200"/>
        <v>1.000028141135378</v>
      </c>
    </row>
    <row r="258" spans="1:114" x14ac:dyDescent="0.2">
      <c r="A258" s="43">
        <v>508</v>
      </c>
      <c r="B258" s="43">
        <f t="shared" si="169"/>
        <v>781.15</v>
      </c>
      <c r="C258" s="44">
        <f t="shared" si="201"/>
        <v>1.2801638609742048</v>
      </c>
      <c r="E258" s="40">
        <f>'[4]methanogen M06-L TZVP smd redo'!I258</f>
        <v>0.60280293985770506</v>
      </c>
      <c r="F258" s="40">
        <f>'[4]methanogen M06-L TZVP smd redo'!N258</f>
        <v>0.56845138992023259</v>
      </c>
      <c r="G258" s="40">
        <f>'[4]methanogen M06-L TZVP smd redo'!S258</f>
        <v>0.80383886470292154</v>
      </c>
      <c r="H258" s="40">
        <f>'[4]methanogen M06-L TZVP smd redo'!AB258</f>
        <v>0.61331160494448866</v>
      </c>
      <c r="I258" s="40">
        <f>'[4]methanogen M06-L TZVP smd redo'!AS258</f>
        <v>0.69836583035742805</v>
      </c>
      <c r="J258" s="40">
        <f>'[4]methanogen M06-L TZVP smd redo'!BJ258</f>
        <v>0.75061935263787127</v>
      </c>
      <c r="K258" s="40">
        <f>'[4]methanogen M06-L TZVP smd redo'!EV258</f>
        <v>0.74828198738519092</v>
      </c>
      <c r="L258" s="40">
        <f>'[4]methanogen M06-L TZVP smd redo'!CL258</f>
        <v>0.72254519265801953</v>
      </c>
      <c r="M258" s="40">
        <f>'[4]methanogen M06-L TZVP smd redo'!DG258</f>
        <v>0.73093725439266066</v>
      </c>
      <c r="N258" s="40">
        <f>'[4]methanogen M06-L TZVP smd redo'!EC258</f>
        <v>0.69943204887068511</v>
      </c>
      <c r="AA258" s="40">
        <f t="shared" si="170"/>
        <v>0.8653432565014797</v>
      </c>
      <c r="AB258" s="40"/>
      <c r="AC258" s="40" t="e">
        <f>EXP('d-beta'!Y259/1000)*'[3]methanogen M06-L TZVP smd redo'!EZ258</f>
        <v>#N/A</v>
      </c>
      <c r="AD258" s="40">
        <f>'[3]methanogen M06-L TZVP smd redo'!ET258</f>
        <v>1.46679</v>
      </c>
      <c r="AE258" s="40">
        <f>'[3]methanogen M06-L TZVP smd redo'!ER258</f>
        <v>1.04396</v>
      </c>
      <c r="AF258" s="40">
        <f>'[3]methanogen M06-L TZVP smd redo'!K258</f>
        <v>1.03695</v>
      </c>
      <c r="AG258" s="40">
        <f>'[3]methanogen M06-L TZVP smd redo'!J258</f>
        <v>1.8331299999999999</v>
      </c>
      <c r="AH258" s="40">
        <f>'[3]methanogen M06-L TZVP smd redo'!O258</f>
        <v>1.0346500000000001</v>
      </c>
      <c r="AI258" s="40">
        <f>'[3]methanogen M06-L TZVP smd redo'!N258</f>
        <v>1.7971999999999999</v>
      </c>
      <c r="AJ258" s="40">
        <f>'[3]methanogen M06-L TZVP smd redo'!S258</f>
        <v>1.0355000000000001</v>
      </c>
      <c r="AK258" s="40">
        <f>'[3]methanogen M06-L TZVP smd redo'!R258</f>
        <v>1.8611500000000001</v>
      </c>
      <c r="AL258" s="40">
        <f>'[3]methanogen M06-L TZVP smd redo'!Y258</f>
        <v>1.03122</v>
      </c>
      <c r="AM258" s="40">
        <f>'[3]methanogen M06-L TZVP smd redo'!W258</f>
        <v>1.85982</v>
      </c>
      <c r="AN258" s="40">
        <f>'[3]methanogen M06-L TZVP smd redo'!V258</f>
        <v>1.8538600000000001</v>
      </c>
      <c r="AO258" s="40">
        <f>'[3]methanogen M06-L TZVP smd redo'!AK258</f>
        <v>1.03037</v>
      </c>
      <c r="AP258" s="40">
        <f>PRODUCT('[3]methanogen M06-L TZVP smd redo'!AD258:AF258)^(1/3)</f>
        <v>1.8519580672317089</v>
      </c>
      <c r="AQ258" s="40">
        <f>'[3]methanogen M06-L TZVP smd redo'!BA258</f>
        <v>1.0268200000000001</v>
      </c>
      <c r="AR258" s="40">
        <f>PRODUCT('[3]methanogen M06-L TZVP smd redo'!AT258:AV258)^(1/3)</f>
        <v>1.840345630867315</v>
      </c>
      <c r="AS258" s="41">
        <f>'[3]methanogen M06-L TZVP smd redo'!FO258</f>
        <v>1.0292600000000001</v>
      </c>
      <c r="AT258" s="40">
        <f>'[3]methanogen M06-L TZVP smd redo'!FK258</f>
        <v>1.8424799999999999</v>
      </c>
      <c r="AU258" s="40">
        <f>'[3]methanogen M06-L TZVP smd redo'!CD258</f>
        <v>1.8179099999999999</v>
      </c>
      <c r="AV258" s="40">
        <f>'[3]methanogen M06-L TZVP smd redo'!CG258</f>
        <v>1.53888</v>
      </c>
      <c r="AW258" s="40">
        <f>'[3]methanogen M06-L TZVP smd redo'!CK258</f>
        <v>1.02976</v>
      </c>
      <c r="AX258" s="40">
        <f>PRODUCT('[3]methanogen M06-L TZVP smd redo'!CN258:CP258)^(1/3)</f>
        <v>1.8323981143855839</v>
      </c>
      <c r="AY258" s="40">
        <f>'[3]methanogen M06-L TZVP smd redo'!DH258</f>
        <v>1.0299</v>
      </c>
      <c r="AZ258" s="40">
        <f>PRODUCT('[3]methanogen M06-L TZVP smd redo'!DJ258:DL258)^(1/3)</f>
        <v>1.8375076963656576</v>
      </c>
      <c r="BA258" s="40">
        <f>'[3]methanogen M06-L TZVP smd redo'!EI258</f>
        <v>1.0313699999999999</v>
      </c>
      <c r="BB258" s="40">
        <f>PRODUCT('[3]methanogen M06-L TZVP smd redo'!EJ258:EL258)^(1/3)</f>
        <v>1.8613879768272295</v>
      </c>
      <c r="BC258" s="40"/>
      <c r="BD258" s="44">
        <f>'[4]methanogen M06-L TZVP smd redo'!H258</f>
        <v>1.90201</v>
      </c>
      <c r="BE258" s="44">
        <f>'[4]methanogen M06-L TZVP smd redo'!M258</f>
        <v>1.86053</v>
      </c>
      <c r="BF258" s="44">
        <f>'[4]methanogen M06-L TZVP smd redo'!R258</f>
        <v>1.9287700000000001</v>
      </c>
      <c r="BG258" s="44">
        <f>'[4]methanogen M06-L TZVP smd redo'!Y258</f>
        <v>1.9129100000000001</v>
      </c>
      <c r="BH258" s="44">
        <f>'[4]methanogen M06-L TZVP smd redo'!Z258</f>
        <v>1.91913</v>
      </c>
      <c r="BI258" s="44">
        <f>PRODUCT('[4]methanogen M06-L TZVP smd redo'!AL258:AN258)^(1/3)</f>
        <v>1.9095346568313141</v>
      </c>
      <c r="BJ258" s="133">
        <f>PRODUCT('[4]methanogen M06-L TZVP smd redo'!BC258:BE258)^(1/3)</f>
        <v>1.8911221488556638</v>
      </c>
      <c r="BK258" s="133">
        <f>'[4]methanogen M06-L TZVP smd redo'!ER258</f>
        <v>1.89781</v>
      </c>
      <c r="BL258" s="40">
        <f>PRODUCT('[4]methanogen M06-L TZVP smd redo'!DZ258:EB258)^(1/3)</f>
        <v>1.921122473121603</v>
      </c>
      <c r="BM258" s="40">
        <f>PRODUCT('[4]methanogen M06-L TZVP smd redo'!CI258:CK258)^(1/3)</f>
        <v>1.8882936746740335</v>
      </c>
      <c r="BN258" s="40">
        <f>PRODUCT('[4]methanogen M06-L TZVP smd redo'!DD258:DF258)^(1/3)</f>
        <v>1.8938324380921301</v>
      </c>
      <c r="BO258" s="40"/>
      <c r="BP258" s="45" t="e">
        <f t="shared" si="171"/>
        <v>#N/A</v>
      </c>
      <c r="BQ258" s="45">
        <f t="shared" si="172"/>
        <v>1.0222947224715537</v>
      </c>
      <c r="BR258" s="45">
        <f t="shared" si="173"/>
        <v>0.96461993913219302</v>
      </c>
      <c r="BS258" s="45">
        <f t="shared" si="174"/>
        <v>1.0050231094297937</v>
      </c>
      <c r="BT258" s="45">
        <f t="shared" si="175"/>
        <v>1.0050249641368691</v>
      </c>
      <c r="BU258" s="45">
        <f t="shared" si="176"/>
        <v>1.0017676260321386</v>
      </c>
      <c r="BV258" s="45">
        <f t="shared" si="177"/>
        <v>1.009736286990659</v>
      </c>
      <c r="BW258" s="45">
        <f t="shared" si="178"/>
        <v>0.9964760164904094</v>
      </c>
      <c r="BX258" s="45">
        <f t="shared" si="179"/>
        <v>0.98407442326089567</v>
      </c>
      <c r="BY258" s="45">
        <f t="shared" si="180"/>
        <v>0.79400549163316625</v>
      </c>
      <c r="BZ258" s="45">
        <f t="shared" si="181"/>
        <v>0.98173926484833929</v>
      </c>
      <c r="CA258" s="45">
        <f t="shared" si="182"/>
        <v>0.83261905122219826</v>
      </c>
      <c r="CB258" s="45">
        <f t="shared" si="183"/>
        <v>1.0158637686540199</v>
      </c>
      <c r="CC258" s="45">
        <f t="shared" si="184"/>
        <v>0.99707536775340255</v>
      </c>
      <c r="CD258" s="45">
        <f t="shared" si="185"/>
        <v>0.99177693964180769</v>
      </c>
      <c r="CE258" s="39"/>
      <c r="CF258" s="75" t="e">
        <f t="shared" si="202"/>
        <v>#N/A</v>
      </c>
      <c r="CG258" s="75">
        <f t="shared" si="203"/>
        <v>22.049828360730874</v>
      </c>
      <c r="CH258" s="75">
        <f t="shared" si="204"/>
        <v>-36.021100679510901</v>
      </c>
      <c r="CI258" s="75">
        <f t="shared" si="205"/>
        <v>5.0105357041767284</v>
      </c>
      <c r="CJ258" s="75">
        <f t="shared" si="206"/>
        <v>5.0123811397161742</v>
      </c>
      <c r="CK258" s="75">
        <f t="shared" si="207"/>
        <v>1.7660656197902853</v>
      </c>
      <c r="CL258" s="75">
        <f t="shared" si="208"/>
        <v>9.6891947706624446</v>
      </c>
      <c r="CM258" s="75">
        <f t="shared" si="209"/>
        <v>-3.53020736562457</v>
      </c>
      <c r="CN258" s="75">
        <f t="shared" si="210"/>
        <v>-16.053751394725481</v>
      </c>
      <c r="CO258" s="75">
        <f t="shared" si="211"/>
        <v>-230.66490134435256</v>
      </c>
      <c r="CP258" s="75">
        <f t="shared" si="212"/>
        <v>-18.429520293922838</v>
      </c>
      <c r="CQ258" s="75">
        <f t="shared" si="213"/>
        <v>-183.17906288059379</v>
      </c>
      <c r="CR258" s="75">
        <f t="shared" si="214"/>
        <v>15.739254195509947</v>
      </c>
      <c r="CS258" s="75">
        <f t="shared" si="215"/>
        <v>-2.9289173404081534</v>
      </c>
      <c r="CT258" s="75">
        <f t="shared" si="216"/>
        <v>-8.2570562139404728</v>
      </c>
      <c r="CU258" s="130"/>
      <c r="CV258" s="45" t="e">
        <f t="shared" si="186"/>
        <v>#N/A</v>
      </c>
      <c r="CW258" s="45">
        <f t="shared" si="187"/>
        <v>1.000034332033845</v>
      </c>
      <c r="CX258" s="45">
        <f t="shared" si="188"/>
        <v>0.99976480158684267</v>
      </c>
      <c r="CY258" s="45">
        <f t="shared" si="189"/>
        <v>1.0001538456279151</v>
      </c>
      <c r="CZ258" s="45">
        <f t="shared" si="190"/>
        <v>0.99995156125116158</v>
      </c>
      <c r="DA258" s="45">
        <f t="shared" si="191"/>
        <v>0.9999150051320983</v>
      </c>
      <c r="DB258" s="45">
        <f t="shared" si="192"/>
        <v>0.99994778567080567</v>
      </c>
      <c r="DC258" s="45">
        <f t="shared" si="193"/>
        <v>1.0000023356175523</v>
      </c>
      <c r="DD258" s="45">
        <f t="shared" si="194"/>
        <v>0.99938706431562363</v>
      </c>
      <c r="DE258" s="45">
        <f t="shared" si="195"/>
        <v>0.99938706431562385</v>
      </c>
      <c r="DF258" s="45">
        <f t="shared" si="196"/>
        <v>0.99930212154410991</v>
      </c>
      <c r="DG258" s="45">
        <f t="shared" si="197"/>
        <v>0.99925227751987811</v>
      </c>
      <c r="DH258" s="45">
        <f t="shared" si="198"/>
        <v>0.99994885108959475</v>
      </c>
      <c r="DI258" s="45">
        <f t="shared" si="199"/>
        <v>0.99999161406785542</v>
      </c>
      <c r="DJ258" s="45">
        <f t="shared" si="200"/>
        <v>1.0000325486931403</v>
      </c>
    </row>
    <row r="259" spans="1:114" x14ac:dyDescent="0.2">
      <c r="A259" s="43">
        <v>510</v>
      </c>
      <c r="B259" s="43">
        <f t="shared" si="169"/>
        <v>783.15</v>
      </c>
      <c r="C259" s="44">
        <f t="shared" si="201"/>
        <v>1.2768945923514015</v>
      </c>
      <c r="E259" s="40">
        <f>'[4]methanogen M06-L TZVP smd redo'!I259</f>
        <v>0.60135190144405826</v>
      </c>
      <c r="F259" s="40">
        <f>'[4]methanogen M06-L TZVP smd redo'!N259</f>
        <v>0.560479569976291</v>
      </c>
      <c r="G259" s="40">
        <f>'[4]methanogen M06-L TZVP smd redo'!S259</f>
        <v>0.79429136671671507</v>
      </c>
      <c r="H259" s="40">
        <f>'[4]methanogen M06-L TZVP smd redo'!AB259</f>
        <v>0.6109025455682815</v>
      </c>
      <c r="I259" s="40">
        <f>'[4]methanogen M06-L TZVP smd redo'!AS259</f>
        <v>0.69912849605979765</v>
      </c>
      <c r="J259" s="40">
        <f>'[4]methanogen M06-L TZVP smd redo'!BJ259</f>
        <v>0.74265672302331609</v>
      </c>
      <c r="K259" s="40">
        <f>'[4]methanogen M06-L TZVP smd redo'!EV259</f>
        <v>0.74333534478032703</v>
      </c>
      <c r="L259" s="40">
        <f>'[4]methanogen M06-L TZVP smd redo'!CL259</f>
        <v>0.72046327660824083</v>
      </c>
      <c r="M259" s="40">
        <f>'[4]methanogen M06-L TZVP smd redo'!DG259</f>
        <v>0.72294724620203255</v>
      </c>
      <c r="N259" s="40">
        <f>'[4]methanogen M06-L TZVP smd redo'!EC259</f>
        <v>0.69933172846292635</v>
      </c>
      <c r="AA259" s="40">
        <f t="shared" si="170"/>
        <v>0.86009209984167878</v>
      </c>
      <c r="AB259" s="40"/>
      <c r="AC259" s="40" t="e">
        <f>EXP('d-beta'!Y260/1000)*'[3]methanogen M06-L TZVP smd redo'!EZ259</f>
        <v>#N/A</v>
      </c>
      <c r="AD259" s="40">
        <f>'[3]methanogen M06-L TZVP smd redo'!ET259</f>
        <v>1.4648399999999999</v>
      </c>
      <c r="AE259" s="40">
        <f>'[3]methanogen M06-L TZVP smd redo'!ER259</f>
        <v>1.0437700000000001</v>
      </c>
      <c r="AF259" s="40">
        <f>'[3]methanogen M06-L TZVP smd redo'!K259</f>
        <v>1.03678</v>
      </c>
      <c r="AG259" s="40">
        <f>'[3]methanogen M06-L TZVP smd redo'!J259</f>
        <v>1.8284400000000001</v>
      </c>
      <c r="AH259" s="40">
        <f>'[3]methanogen M06-L TZVP smd redo'!O259</f>
        <v>1.0344899999999999</v>
      </c>
      <c r="AI259" s="40">
        <f>'[3]methanogen M06-L TZVP smd redo'!N259</f>
        <v>1.79271</v>
      </c>
      <c r="AJ259" s="40">
        <f>'[3]methanogen M06-L TZVP smd redo'!S259</f>
        <v>1.0353399999999999</v>
      </c>
      <c r="AK259" s="40">
        <f>'[3]methanogen M06-L TZVP smd redo'!R259</f>
        <v>1.8563499999999999</v>
      </c>
      <c r="AL259" s="40">
        <f>'[3]methanogen M06-L TZVP smd redo'!Y259</f>
        <v>1.03108</v>
      </c>
      <c r="AM259" s="40">
        <f>'[3]methanogen M06-L TZVP smd redo'!W259</f>
        <v>1.8548899999999999</v>
      </c>
      <c r="AN259" s="40">
        <f>'[3]methanogen M06-L TZVP smd redo'!V259</f>
        <v>1.8489500000000001</v>
      </c>
      <c r="AO259" s="40">
        <f>'[3]methanogen M06-L TZVP smd redo'!AK259</f>
        <v>1.03023</v>
      </c>
      <c r="AP259" s="40">
        <f>PRODUCT('[3]methanogen M06-L TZVP smd redo'!AD259:AF259)^(1/3)</f>
        <v>1.8471555805589628</v>
      </c>
      <c r="AQ259" s="40">
        <f>'[3]methanogen M06-L TZVP smd redo'!BA259</f>
        <v>1.02671</v>
      </c>
      <c r="AR259" s="40">
        <f>PRODUCT('[3]methanogen M06-L TZVP smd redo'!AT259:AV259)^(1/3)</f>
        <v>1.835648989931101</v>
      </c>
      <c r="AS259" s="41">
        <f>'[3]methanogen M06-L TZVP smd redo'!FO259</f>
        <v>1.0291399999999999</v>
      </c>
      <c r="AT259" s="40">
        <f>'[3]methanogen M06-L TZVP smd redo'!FK259</f>
        <v>1.83782</v>
      </c>
      <c r="AU259" s="40">
        <f>'[3]methanogen M06-L TZVP smd redo'!CD259</f>
        <v>1.8132900000000001</v>
      </c>
      <c r="AV259" s="40">
        <f>'[3]methanogen M06-L TZVP smd redo'!CG259</f>
        <v>1.5360499999999999</v>
      </c>
      <c r="AW259" s="40">
        <f>'[3]methanogen M06-L TZVP smd redo'!CK259</f>
        <v>1.02963</v>
      </c>
      <c r="AX259" s="40">
        <f>PRODUCT('[3]methanogen M06-L TZVP smd redo'!CN259:CP259)^(1/3)</f>
        <v>1.8277551891358208</v>
      </c>
      <c r="AY259" s="40">
        <f>'[3]methanogen M06-L TZVP smd redo'!DH259</f>
        <v>1.0297700000000001</v>
      </c>
      <c r="AZ259" s="40">
        <f>PRODUCT('[3]methanogen M06-L TZVP smd redo'!DJ259:DL259)^(1/3)</f>
        <v>1.8328383601170339</v>
      </c>
      <c r="BA259" s="40">
        <f>'[3]methanogen M06-L TZVP smd redo'!EI259</f>
        <v>1.0312300000000001</v>
      </c>
      <c r="BB259" s="40">
        <f>PRODUCT('[3]methanogen M06-L TZVP smd redo'!EJ259:EL259)^(1/3)</f>
        <v>1.8565151983294716</v>
      </c>
      <c r="BC259" s="40"/>
      <c r="BD259" s="44">
        <f>'[4]methanogen M06-L TZVP smd redo'!H259</f>
        <v>1.89683</v>
      </c>
      <c r="BE259" s="44">
        <f>'[4]methanogen M06-L TZVP smd redo'!M259</f>
        <v>1.85558</v>
      </c>
      <c r="BF259" s="44">
        <f>'[4]methanogen M06-L TZVP smd redo'!R259</f>
        <v>1.9234800000000001</v>
      </c>
      <c r="BG259" s="44">
        <f>'[4]methanogen M06-L TZVP smd redo'!Y259</f>
        <v>1.9075800000000001</v>
      </c>
      <c r="BH259" s="44">
        <f>'[4]methanogen M06-L TZVP smd redo'!Z259</f>
        <v>1.91377</v>
      </c>
      <c r="BI259" s="44">
        <f>PRODUCT('[4]methanogen M06-L TZVP smd redo'!AL259:AN259)^(1/3)</f>
        <v>1.9043255318571692</v>
      </c>
      <c r="BJ259" s="133">
        <f>PRODUCT('[4]methanogen M06-L TZVP smd redo'!BC259:BE259)^(1/3)</f>
        <v>1.8860788441118097</v>
      </c>
      <c r="BK259" s="133">
        <f>'[4]methanogen M06-L TZVP smd redo'!ER259</f>
        <v>1.8927799999999999</v>
      </c>
      <c r="BL259" s="40">
        <f>PRODUCT('[4]methanogen M06-L TZVP smd redo'!DZ259:EB259)^(1/3)</f>
        <v>1.9158330344889223</v>
      </c>
      <c r="BM259" s="40">
        <f>PRODUCT('[4]methanogen M06-L TZVP smd redo'!CI259:CK259)^(1/3)</f>
        <v>1.8832674235698077</v>
      </c>
      <c r="BN259" s="40">
        <f>PRODUCT('[4]methanogen M06-L TZVP smd redo'!DD259:DF259)^(1/3)</f>
        <v>1.888766450145801</v>
      </c>
      <c r="BO259" s="40"/>
      <c r="BP259" s="45" t="e">
        <f t="shared" si="171"/>
        <v>#N/A</v>
      </c>
      <c r="BQ259" s="45">
        <f t="shared" si="172"/>
        <v>1.0222302460686146</v>
      </c>
      <c r="BR259" s="45">
        <f t="shared" si="173"/>
        <v>0.96469939900596835</v>
      </c>
      <c r="BS259" s="45">
        <f t="shared" si="174"/>
        <v>1.0050737549444291</v>
      </c>
      <c r="BT259" s="45">
        <f t="shared" si="175"/>
        <v>1.0049594819713519</v>
      </c>
      <c r="BU259" s="45">
        <f t="shared" si="176"/>
        <v>1.0017089872967553</v>
      </c>
      <c r="BV259" s="45">
        <f t="shared" si="177"/>
        <v>1.0096744034865373</v>
      </c>
      <c r="BW259" s="45">
        <f t="shared" si="178"/>
        <v>0.99645962241349217</v>
      </c>
      <c r="BX259" s="45">
        <f t="shared" si="179"/>
        <v>0.98416405529519069</v>
      </c>
      <c r="BY259" s="45">
        <f t="shared" si="180"/>
        <v>0.79504264334916475</v>
      </c>
      <c r="BZ259" s="45">
        <f t="shared" si="181"/>
        <v>0.98178962678542181</v>
      </c>
      <c r="CA259" s="45">
        <f t="shared" si="182"/>
        <v>0.83320718493432944</v>
      </c>
      <c r="CB259" s="45">
        <f t="shared" si="183"/>
        <v>1.0157756874639694</v>
      </c>
      <c r="CC259" s="45">
        <f t="shared" si="184"/>
        <v>0.99708856191533435</v>
      </c>
      <c r="CD259" s="45">
        <f t="shared" si="185"/>
        <v>0.99182961029977135</v>
      </c>
      <c r="CE259" s="39"/>
      <c r="CF259" s="75" t="e">
        <f t="shared" si="202"/>
        <v>#N/A</v>
      </c>
      <c r="CG259" s="75">
        <f t="shared" si="203"/>
        <v>21.986756102917781</v>
      </c>
      <c r="CH259" s="75">
        <f t="shared" si="204"/>
        <v>-35.938729791240078</v>
      </c>
      <c r="CI259" s="75">
        <f t="shared" si="205"/>
        <v>5.0609268226782635</v>
      </c>
      <c r="CJ259" s="75">
        <f t="shared" si="206"/>
        <v>4.9472242518932585</v>
      </c>
      <c r="CK259" s="75">
        <f t="shared" si="207"/>
        <v>1.707528639612935</v>
      </c>
      <c r="CL259" s="75">
        <f t="shared" si="208"/>
        <v>9.6279060942848051</v>
      </c>
      <c r="CM259" s="75">
        <f t="shared" si="209"/>
        <v>-3.5466595546441932</v>
      </c>
      <c r="CN259" s="75">
        <f t="shared" si="210"/>
        <v>-15.962672965629087</v>
      </c>
      <c r="CO259" s="75">
        <f t="shared" si="211"/>
        <v>-229.35952633343646</v>
      </c>
      <c r="CP259" s="75">
        <f t="shared" si="212"/>
        <v>-18.37822292080228</v>
      </c>
      <c r="CQ259" s="75">
        <f t="shared" si="213"/>
        <v>-182.47294633157711</v>
      </c>
      <c r="CR259" s="75">
        <f t="shared" si="214"/>
        <v>15.652544725637732</v>
      </c>
      <c r="CS259" s="75">
        <f t="shared" si="215"/>
        <v>-2.915684564771519</v>
      </c>
      <c r="CT259" s="75">
        <f t="shared" si="216"/>
        <v>-8.2039502610713519</v>
      </c>
      <c r="CU259" s="130"/>
      <c r="CV259" s="45" t="e">
        <f t="shared" si="186"/>
        <v>#N/A</v>
      </c>
      <c r="CW259" s="45">
        <f t="shared" si="187"/>
        <v>1.0000408494361932</v>
      </c>
      <c r="CX259" s="45">
        <f t="shared" si="188"/>
        <v>0.99976637377055677</v>
      </c>
      <c r="CY259" s="45">
        <f t="shared" si="189"/>
        <v>1.000151060574451</v>
      </c>
      <c r="CZ259" s="45">
        <f t="shared" si="190"/>
        <v>0.99994404426431782</v>
      </c>
      <c r="DA259" s="45">
        <f t="shared" si="191"/>
        <v>0.99991183568769149</v>
      </c>
      <c r="DB259" s="45">
        <f t="shared" si="192"/>
        <v>0.99995650407557735</v>
      </c>
      <c r="DC259" s="45">
        <f t="shared" si="193"/>
        <v>0.99999932188231178</v>
      </c>
      <c r="DD259" s="45">
        <f t="shared" si="194"/>
        <v>0.99938947042850101</v>
      </c>
      <c r="DE259" s="45">
        <f t="shared" si="195"/>
        <v>0.99938947042850101</v>
      </c>
      <c r="DF259" s="45">
        <f t="shared" si="196"/>
        <v>0.99930135994311242</v>
      </c>
      <c r="DG259" s="45">
        <f t="shared" si="197"/>
        <v>0.99925721679223156</v>
      </c>
      <c r="DH259" s="45">
        <f t="shared" si="198"/>
        <v>0.99995670715716034</v>
      </c>
      <c r="DI259" s="45">
        <f t="shared" si="199"/>
        <v>0.9999975178248881</v>
      </c>
      <c r="DJ259" s="45">
        <f t="shared" si="200"/>
        <v>1.0000238021094092</v>
      </c>
    </row>
    <row r="260" spans="1:114" x14ac:dyDescent="0.2">
      <c r="A260" s="43">
        <v>512</v>
      </c>
      <c r="B260" s="43">
        <f t="shared" ref="B260:B323" si="217">A260+273.15</f>
        <v>785.15</v>
      </c>
      <c r="C260" s="44">
        <f t="shared" si="201"/>
        <v>1.2736419792396358</v>
      </c>
      <c r="E260" s="40">
        <f>'[4]methanogen M06-L TZVP smd redo'!I260</f>
        <v>0.59806429165787378</v>
      </c>
      <c r="F260" s="40">
        <f>'[4]methanogen M06-L TZVP smd redo'!N260</f>
        <v>0.55652838042075103</v>
      </c>
      <c r="G260" s="40">
        <f>'[4]methanogen M06-L TZVP smd redo'!S260</f>
        <v>0.78295050839494174</v>
      </c>
      <c r="H260" s="40">
        <f>'[4]methanogen M06-L TZVP smd redo'!AB260</f>
        <v>0.61137202815886305</v>
      </c>
      <c r="I260" s="40">
        <f>'[4]methanogen M06-L TZVP smd redo'!AS260</f>
        <v>0.69414654842714363</v>
      </c>
      <c r="J260" s="40">
        <f>'[4]methanogen M06-L TZVP smd redo'!BJ260</f>
        <v>0.73966833154859302</v>
      </c>
      <c r="K260" s="40">
        <f>'[4]methanogen M06-L TZVP smd redo'!EV260</f>
        <v>0.74259660702891139</v>
      </c>
      <c r="L260" s="40">
        <f>'[4]methanogen M06-L TZVP smd redo'!CL260</f>
        <v>0.71520699965099688</v>
      </c>
      <c r="M260" s="40">
        <f>'[4]methanogen M06-L TZVP smd redo'!DG260</f>
        <v>0.7189606596733622</v>
      </c>
      <c r="N260" s="40">
        <f>'[4]methanogen M06-L TZVP smd redo'!EC260</f>
        <v>0.69420059287916835</v>
      </c>
      <c r="AA260" s="40">
        <f t="shared" ref="AA260:AA323" si="218">0.00255*C260^4 - 0.11639*C260^3 + 1.01364*C260^2 - 0.43627*C260</f>
        <v>0.85488026925368377</v>
      </c>
      <c r="AB260" s="40"/>
      <c r="AC260" s="40" t="e">
        <f>EXP('d-beta'!Y261/1000)*'[3]methanogen M06-L TZVP smd redo'!EZ260</f>
        <v>#N/A</v>
      </c>
      <c r="AD260" s="40">
        <f>'[3]methanogen M06-L TZVP smd redo'!ET260</f>
        <v>1.4629000000000001</v>
      </c>
      <c r="AE260" s="40">
        <f>'[3]methanogen M06-L TZVP smd redo'!ER260</f>
        <v>1.04358</v>
      </c>
      <c r="AF260" s="40">
        <f>'[3]methanogen M06-L TZVP smd redo'!K260</f>
        <v>1.03661</v>
      </c>
      <c r="AG260" s="40">
        <f>'[3]methanogen M06-L TZVP smd redo'!J260</f>
        <v>1.8238000000000001</v>
      </c>
      <c r="AH260" s="40">
        <f>'[3]methanogen M06-L TZVP smd redo'!O260</f>
        <v>1.03433</v>
      </c>
      <c r="AI260" s="40">
        <f>'[3]methanogen M06-L TZVP smd redo'!N260</f>
        <v>1.7882499999999999</v>
      </c>
      <c r="AJ260" s="40">
        <f>'[3]methanogen M06-L TZVP smd redo'!S260</f>
        <v>1.03518</v>
      </c>
      <c r="AK260" s="40">
        <f>'[3]methanogen M06-L TZVP smd redo'!R260</f>
        <v>1.8515999999999999</v>
      </c>
      <c r="AL260" s="40">
        <f>'[3]methanogen M06-L TZVP smd redo'!Y260</f>
        <v>1.0309299999999999</v>
      </c>
      <c r="AM260" s="40">
        <f>'[3]methanogen M06-L TZVP smd redo'!W260</f>
        <v>1.8500099999999999</v>
      </c>
      <c r="AN260" s="40">
        <f>'[3]methanogen M06-L TZVP smd redo'!V260</f>
        <v>1.84409</v>
      </c>
      <c r="AO260" s="40">
        <f>'[3]methanogen M06-L TZVP smd redo'!AK260</f>
        <v>1.0301</v>
      </c>
      <c r="AP260" s="40">
        <f>PRODUCT('[3]methanogen M06-L TZVP smd redo'!AD260:AF260)^(1/3)</f>
        <v>1.8423897137609759</v>
      </c>
      <c r="AQ260" s="40">
        <f>'[3]methanogen M06-L TZVP smd redo'!BA260</f>
        <v>1.0265899999999999</v>
      </c>
      <c r="AR260" s="40">
        <f>PRODUCT('[3]methanogen M06-L TZVP smd redo'!AT260:AV260)^(1/3)</f>
        <v>1.8309956860218297</v>
      </c>
      <c r="AS260" s="41">
        <f>'[3]methanogen M06-L TZVP smd redo'!FO260</f>
        <v>1.02902</v>
      </c>
      <c r="AT260" s="40">
        <f>'[3]methanogen M06-L TZVP smd redo'!FK260</f>
        <v>1.8331900000000001</v>
      </c>
      <c r="AU260" s="40">
        <f>'[3]methanogen M06-L TZVP smd redo'!CD260</f>
        <v>1.8087</v>
      </c>
      <c r="AV260" s="40">
        <f>'[3]methanogen M06-L TZVP smd redo'!CG260</f>
        <v>1.5332399999999999</v>
      </c>
      <c r="AW260" s="40">
        <f>'[3]methanogen M06-L TZVP smd redo'!CK260</f>
        <v>1.0295000000000001</v>
      </c>
      <c r="AX260" s="40">
        <f>PRODUCT('[3]methanogen M06-L TZVP smd redo'!CN260:CP260)^(1/3)</f>
        <v>1.8231589009205131</v>
      </c>
      <c r="AY260" s="40">
        <f>'[3]methanogen M06-L TZVP smd redo'!DH260</f>
        <v>1.0296400000000001</v>
      </c>
      <c r="AZ260" s="40">
        <f>PRODUCT('[3]methanogen M06-L TZVP smd redo'!DJ260:DL260)^(1/3)</f>
        <v>1.8282089780064887</v>
      </c>
      <c r="BA260" s="40">
        <f>'[3]methanogen M06-L TZVP smd redo'!EI260</f>
        <v>1.0310900000000001</v>
      </c>
      <c r="BB260" s="40">
        <f>PRODUCT('[3]methanogen M06-L TZVP smd redo'!EJ260:EL260)^(1/3)</f>
        <v>1.8516924199990961</v>
      </c>
      <c r="BC260" s="40"/>
      <c r="BD260" s="44">
        <f>'[4]methanogen M06-L TZVP smd redo'!H260</f>
        <v>1.8916999999999999</v>
      </c>
      <c r="BE260" s="44">
        <f>'[4]methanogen M06-L TZVP smd redo'!M260</f>
        <v>1.85067</v>
      </c>
      <c r="BF260" s="44">
        <f>'[4]methanogen M06-L TZVP smd redo'!R260</f>
        <v>1.9182399999999999</v>
      </c>
      <c r="BG260" s="44">
        <f>'[4]methanogen M06-L TZVP smd redo'!Y260</f>
        <v>1.90229</v>
      </c>
      <c r="BH260" s="44">
        <f>'[4]methanogen M06-L TZVP smd redo'!Z260</f>
        <v>1.90845</v>
      </c>
      <c r="BI260" s="44">
        <f>PRODUCT('[4]methanogen M06-L TZVP smd redo'!AL260:AN260)^(1/3)</f>
        <v>1.8991630271485123</v>
      </c>
      <c r="BJ260" s="133">
        <f>PRODUCT('[4]methanogen M06-L TZVP smd redo'!BC260:BE260)^(1/3)</f>
        <v>1.8810722024593494</v>
      </c>
      <c r="BK260" s="133">
        <f>'[4]methanogen M06-L TZVP smd redo'!ER260</f>
        <v>1.8877900000000001</v>
      </c>
      <c r="BL260" s="40">
        <f>PRODUCT('[4]methanogen M06-L TZVP smd redo'!DZ260:EB260)^(1/3)</f>
        <v>1.9105869478280488</v>
      </c>
      <c r="BM260" s="40">
        <f>PRODUCT('[4]methanogen M06-L TZVP smd redo'!CI260:CK260)^(1/3)</f>
        <v>1.8782844906173017</v>
      </c>
      <c r="BN260" s="40">
        <f>PRODUCT('[4]methanogen M06-L TZVP smd redo'!DD260:DF260)^(1/3)</f>
        <v>1.8837504615697154</v>
      </c>
      <c r="BO260" s="40"/>
      <c r="BP260" s="45" t="e">
        <f t="shared" ref="BP260:BP323" si="219">AC260*AE260/BD260</f>
        <v>#N/A</v>
      </c>
      <c r="BQ260" s="45">
        <f t="shared" ref="BQ260:BQ323" si="220">BD260/BE260</f>
        <v>1.0221703491168064</v>
      </c>
      <c r="BR260" s="45">
        <f t="shared" ref="BR260:BR323" si="221">BE260/BF260</f>
        <v>0.9647750020852448</v>
      </c>
      <c r="BS260" s="45">
        <f t="shared" ref="BS260:BS323" si="222">BF260/BH260</f>
        <v>1.0051298173910765</v>
      </c>
      <c r="BT260" s="45">
        <f t="shared" ref="BT260:BT323" si="223">BH260/BI260</f>
        <v>1.0048900345671912</v>
      </c>
      <c r="BU260" s="45">
        <f t="shared" ref="BU260:BU323" si="224">BG260/BI260</f>
        <v>1.0016465004882613</v>
      </c>
      <c r="BV260" s="45">
        <f t="shared" ref="BV260:BV323" si="225">BI260/BJ260</f>
        <v>1.0096172941503843</v>
      </c>
      <c r="BW260" s="45">
        <f t="shared" ref="BW260:BW323" si="226">BJ260/BK260</f>
        <v>0.99644144870952245</v>
      </c>
      <c r="BX260" s="45">
        <f t="shared" ref="BX260:BX323" si="227">AU260*AJ260/BG260</f>
        <v>0.98425059586077823</v>
      </c>
      <c r="BY260" s="45">
        <f t="shared" ref="BY260:BY323" si="228">AD260*AJ260/BG260</f>
        <v>0.79607463741069973</v>
      </c>
      <c r="BZ260" s="45">
        <f t="shared" ref="BZ260:BZ323" si="229">AU260*AL260/BI260</f>
        <v>0.98182360563308657</v>
      </c>
      <c r="CA260" s="45">
        <f t="shared" ref="CA260:CA323" si="230">AQ260*AV260/BK260</f>
        <v>0.83378386981602803</v>
      </c>
      <c r="CB260" s="45">
        <f t="shared" ref="CB260:CB323" si="231">BL260/BJ260</f>
        <v>1.0156903840958955</v>
      </c>
      <c r="CC260" s="45">
        <f t="shared" ref="CC260:CC323" si="232">BM260/BN260</f>
        <v>0.99709835720605011</v>
      </c>
      <c r="CD260" s="45">
        <f t="shared" ref="CD260:CD323" si="233">BN260/BI260</f>
        <v>0.99188454842555673</v>
      </c>
      <c r="CE260" s="39"/>
      <c r="CF260" s="75" t="e">
        <f t="shared" si="202"/>
        <v>#N/A</v>
      </c>
      <c r="CG260" s="75">
        <f t="shared" si="203"/>
        <v>21.928160001971239</v>
      </c>
      <c r="CH260" s="75">
        <f t="shared" si="204"/>
        <v>-35.860363289697069</v>
      </c>
      <c r="CI260" s="75">
        <f t="shared" si="205"/>
        <v>5.1167047025243972</v>
      </c>
      <c r="CJ260" s="75">
        <f t="shared" si="206"/>
        <v>4.8781171833123746</v>
      </c>
      <c r="CK260" s="75">
        <f t="shared" si="207"/>
        <v>1.6451464923652506</v>
      </c>
      <c r="CL260" s="75">
        <f t="shared" si="208"/>
        <v>9.5713423633141375</v>
      </c>
      <c r="CM260" s="75">
        <f t="shared" si="209"/>
        <v>-3.5648979953109836</v>
      </c>
      <c r="CN260" s="75">
        <f t="shared" si="210"/>
        <v>-15.874743762711928</v>
      </c>
      <c r="CO260" s="75">
        <f t="shared" si="211"/>
        <v>-228.06233194214101</v>
      </c>
      <c r="CP260" s="75">
        <f t="shared" si="212"/>
        <v>-18.343614427533673</v>
      </c>
      <c r="CQ260" s="75">
        <f t="shared" si="213"/>
        <v>-181.78105910991439</v>
      </c>
      <c r="CR260" s="75">
        <f t="shared" si="214"/>
        <v>15.568562650506619</v>
      </c>
      <c r="CS260" s="75">
        <f t="shared" si="215"/>
        <v>-2.9058607206554838</v>
      </c>
      <c r="CT260" s="75">
        <f t="shared" si="216"/>
        <v>-8.1485611057761815</v>
      </c>
      <c r="CU260" s="130"/>
      <c r="CV260" s="45" t="e">
        <f t="shared" ref="CV260:CV323" si="234">BP260/(AC260/AG260)/(AE260/AF260)</f>
        <v>#N/A</v>
      </c>
      <c r="CW260" s="45">
        <f t="shared" ref="CW260:CW323" si="235">BQ260/(AG260/AI260)/(AF260/AH260)</f>
        <v>1.0000415128081814</v>
      </c>
      <c r="CX260" s="45">
        <f t="shared" ref="CX260:CX323" si="236">BR260/(AI260/AK260)/(AH260/AJ260)</f>
        <v>0.99977375501065524</v>
      </c>
      <c r="CY260" s="45">
        <f t="shared" ref="CY260:CY323" si="237">BS260/(AK260/AM260)/(AJ260/AL260)</f>
        <v>1.0001436121626284</v>
      </c>
      <c r="CZ260" s="45">
        <f t="shared" ref="CZ260:CZ323" si="238">BT260/(AM260/AP260)/(AL260/AO260)</f>
        <v>0.9999451380759764</v>
      </c>
      <c r="DA260" s="45">
        <f t="shared" ref="DA260:DA323" si="239">BU260/(AN260/AP260)/(AL260/AO260)</f>
        <v>0.9999172828975228</v>
      </c>
      <c r="DB260" s="45">
        <f t="shared" ref="DB260:DB323" si="240">BV260/(AP260/AR260)/(AO260/AQ260)</f>
        <v>0.99995451186301321</v>
      </c>
      <c r="DC260" s="45">
        <f t="shared" ref="DC260:DC323" si="241">BW260/(AR260/AT260)/(AQ260/AS260)</f>
        <v>0.99999707389743342</v>
      </c>
      <c r="DD260" s="45">
        <f t="shared" ref="DD260:DD323" si="242">BX260/(AU260/AN260)/(AJ260/AL260)</f>
        <v>0.99938900151922161</v>
      </c>
      <c r="DE260" s="45">
        <f t="shared" ref="DE260:DE323" si="243">BY260/(AD260/AN260)/(AJ260/AL260)</f>
        <v>0.99938900151922161</v>
      </c>
      <c r="DF260" s="45">
        <f t="shared" ref="DF260:DF323" si="244">BZ260/(AU260/AP260)/(AL260/AO260)</f>
        <v>0.99930633495676835</v>
      </c>
      <c r="DG260" s="45">
        <f t="shared" ref="DG260:DG323" si="245">CA260/(AV260/AT260)/(AQ260/AS260)</f>
        <v>0.99925795443349097</v>
      </c>
      <c r="DH260" s="45">
        <f t="shared" ref="DH260:DH323" si="246">CB260/(BB260/AR260)/(BA260/AQ260)</f>
        <v>0.99995456586751941</v>
      </c>
      <c r="DI260" s="45">
        <f t="shared" ref="DI260:DI323" si="247">CC260/(AX260/AZ260)/(AW260/AY260)</f>
        <v>0.99999624903677264</v>
      </c>
      <c r="DJ260" s="45">
        <f t="shared" ref="DJ260:DJ323" si="248">CD260/(AZ260/AP260)/(AY260/AO260)</f>
        <v>1.0000247968985647</v>
      </c>
    </row>
    <row r="261" spans="1:114" x14ac:dyDescent="0.2">
      <c r="A261" s="43">
        <v>514</v>
      </c>
      <c r="B261" s="43">
        <f t="shared" si="217"/>
        <v>787.15</v>
      </c>
      <c r="C261" s="44">
        <f t="shared" ref="C261:C324" si="249">1000/B261</f>
        <v>1.2704058946833514</v>
      </c>
      <c r="E261" s="40">
        <f>'[4]methanogen M06-L TZVP smd redo'!I261</f>
        <v>0.59863569573326281</v>
      </c>
      <c r="F261" s="40">
        <f>'[4]methanogen M06-L TZVP smd redo'!N261</f>
        <v>0.55644953246880569</v>
      </c>
      <c r="G261" s="40">
        <f>'[4]methanogen M06-L TZVP smd redo'!S261</f>
        <v>0.79032182318083954</v>
      </c>
      <c r="H261" s="40">
        <f>'[4]methanogen M06-L TZVP smd redo'!AB261</f>
        <v>0.60070469182371689</v>
      </c>
      <c r="I261" s="40">
        <f>'[4]methanogen M06-L TZVP smd redo'!AS261</f>
        <v>0.68417411743304513</v>
      </c>
      <c r="J261" s="40">
        <f>'[4]methanogen M06-L TZVP smd redo'!BJ261</f>
        <v>0.72929763993090369</v>
      </c>
      <c r="K261" s="40">
        <f>'[4]methanogen M06-L TZVP smd redo'!EV261</f>
        <v>0.73515957351810712</v>
      </c>
      <c r="L261" s="40">
        <f>'[4]methanogen M06-L TZVP smd redo'!CL261</f>
        <v>0.71229336413192179</v>
      </c>
      <c r="M261" s="40">
        <f>'[4]methanogen M06-L TZVP smd redo'!DG261</f>
        <v>0.71542244380506936</v>
      </c>
      <c r="N261" s="40">
        <f>'[4]methanogen M06-L TZVP smd redo'!EC261</f>
        <v>0.68857555826618011</v>
      </c>
      <c r="AA261" s="40">
        <f t="shared" si="218"/>
        <v>0.84970739056112776</v>
      </c>
      <c r="AB261" s="40"/>
      <c r="AC261" s="40" t="e">
        <f>EXP('d-beta'!Y262/1000)*'[3]methanogen M06-L TZVP smd redo'!EZ261</f>
        <v>#N/A</v>
      </c>
      <c r="AD261" s="40">
        <f>'[3]methanogen M06-L TZVP smd redo'!ET261</f>
        <v>1.4609700000000001</v>
      </c>
      <c r="AE261" s="40">
        <f>'[3]methanogen M06-L TZVP smd redo'!ER261</f>
        <v>1.04339</v>
      </c>
      <c r="AF261" s="40">
        <f>'[3]methanogen M06-L TZVP smd redo'!K261</f>
        <v>1.03644</v>
      </c>
      <c r="AG261" s="40">
        <f>'[3]methanogen M06-L TZVP smd redo'!J261</f>
        <v>1.8191900000000001</v>
      </c>
      <c r="AH261" s="40">
        <f>'[3]methanogen M06-L TZVP smd redo'!O261</f>
        <v>1.03417</v>
      </c>
      <c r="AI261" s="40">
        <f>'[3]methanogen M06-L TZVP smd redo'!N261</f>
        <v>1.78383</v>
      </c>
      <c r="AJ261" s="40">
        <f>'[3]methanogen M06-L TZVP smd redo'!S261</f>
        <v>1.03501</v>
      </c>
      <c r="AK261" s="40">
        <f>'[3]methanogen M06-L TZVP smd redo'!R261</f>
        <v>1.8468800000000001</v>
      </c>
      <c r="AL261" s="40">
        <f>'[3]methanogen M06-L TZVP smd redo'!Y261</f>
        <v>1.0307900000000001</v>
      </c>
      <c r="AM261" s="40">
        <f>'[3]methanogen M06-L TZVP smd redo'!W261</f>
        <v>1.8451599999999999</v>
      </c>
      <c r="AN261" s="40">
        <f>'[3]methanogen M06-L TZVP smd redo'!V261</f>
        <v>1.83927</v>
      </c>
      <c r="AO261" s="40">
        <f>'[3]methanogen M06-L TZVP smd redo'!AK261</f>
        <v>1.0299700000000001</v>
      </c>
      <c r="AP261" s="40">
        <f>PRODUCT('[3]methanogen M06-L TZVP smd redo'!AD261:AF261)^(1/3)</f>
        <v>1.8376738476189991</v>
      </c>
      <c r="AQ261" s="40">
        <f>'[3]methanogen M06-L TZVP smd redo'!BA261</f>
        <v>1.0264800000000001</v>
      </c>
      <c r="AR261" s="40">
        <f>PRODUCT('[3]methanogen M06-L TZVP smd redo'!AT261:AV261)^(1/3)</f>
        <v>1.8263823850176799</v>
      </c>
      <c r="AS261" s="41">
        <f>'[3]methanogen M06-L TZVP smd redo'!FO261</f>
        <v>1.0288999999999999</v>
      </c>
      <c r="AT261" s="40">
        <f>'[3]methanogen M06-L TZVP smd redo'!FK261</f>
        <v>1.8286100000000001</v>
      </c>
      <c r="AU261" s="40">
        <f>'[3]methanogen M06-L TZVP smd redo'!CD261</f>
        <v>1.80416</v>
      </c>
      <c r="AV261" s="40">
        <f>'[3]methanogen M06-L TZVP smd redo'!CG261</f>
        <v>1.5304599999999999</v>
      </c>
      <c r="AW261" s="40">
        <f>'[3]methanogen M06-L TZVP smd redo'!CK261</f>
        <v>1.0293699999999999</v>
      </c>
      <c r="AX261" s="40">
        <f>PRODUCT('[3]methanogen M06-L TZVP smd redo'!CN261:CP261)^(1/3)</f>
        <v>1.8185959743572295</v>
      </c>
      <c r="AY261" s="40">
        <f>'[3]methanogen M06-L TZVP smd redo'!DH261</f>
        <v>1.0295099999999999</v>
      </c>
      <c r="AZ261" s="40">
        <f>PRODUCT('[3]methanogen M06-L TZVP smd redo'!DJ261:DL261)^(1/3)</f>
        <v>1.8236196399022404</v>
      </c>
      <c r="BA261" s="40">
        <f>'[3]methanogen M06-L TZVP smd redo'!EI261</f>
        <v>1.0309600000000001</v>
      </c>
      <c r="BB261" s="40">
        <f>PRODUCT('[3]methanogen M06-L TZVP smd redo'!EJ261:EL261)^(1/3)</f>
        <v>1.8469029376994786</v>
      </c>
      <c r="BC261" s="40"/>
      <c r="BD261" s="44">
        <f>'[4]methanogen M06-L TZVP smd redo'!H261</f>
        <v>1.8866099999999999</v>
      </c>
      <c r="BE261" s="44">
        <f>'[4]methanogen M06-L TZVP smd redo'!M261</f>
        <v>1.84581</v>
      </c>
      <c r="BF261" s="44">
        <f>'[4]methanogen M06-L TZVP smd redo'!R261</f>
        <v>1.9130499999999999</v>
      </c>
      <c r="BG261" s="44">
        <f>'[4]methanogen M06-L TZVP smd redo'!Y261</f>
        <v>1.8970400000000001</v>
      </c>
      <c r="BH261" s="44">
        <f>'[4]methanogen M06-L TZVP smd redo'!Z261</f>
        <v>1.9031800000000001</v>
      </c>
      <c r="BI261" s="44">
        <f>PRODUCT('[4]methanogen M06-L TZVP smd redo'!AL261:AN261)^(1/3)</f>
        <v>1.8940439026627833</v>
      </c>
      <c r="BJ261" s="133">
        <f>PRODUCT('[4]methanogen M06-L TZVP smd redo'!BC261:BE261)^(1/3)</f>
        <v>1.8761122376700452</v>
      </c>
      <c r="BK261" s="133">
        <f>'[4]methanogen M06-L TZVP smd redo'!ER261</f>
        <v>1.8828400000000001</v>
      </c>
      <c r="BL261" s="40">
        <f>PRODUCT('[4]methanogen M06-L TZVP smd redo'!DZ261:EB261)^(1/3)</f>
        <v>1.9053941577016187</v>
      </c>
      <c r="BM261" s="40">
        <f>PRODUCT('[4]methanogen M06-L TZVP smd redo'!CI261:CK261)^(1/3)</f>
        <v>1.8733415570984877</v>
      </c>
      <c r="BN261" s="40">
        <f>PRODUCT('[4]methanogen M06-L TZVP smd redo'!DD261:DF261)^(1/3)</f>
        <v>1.8787778143650604</v>
      </c>
      <c r="BO261" s="40"/>
      <c r="BP261" s="45" t="e">
        <f t="shared" si="219"/>
        <v>#N/A</v>
      </c>
      <c r="BQ261" s="45">
        <f t="shared" si="220"/>
        <v>1.0221041168917711</v>
      </c>
      <c r="BR261" s="45">
        <f t="shared" si="221"/>
        <v>0.96485193800475677</v>
      </c>
      <c r="BS261" s="45">
        <f t="shared" si="222"/>
        <v>1.0051860570203552</v>
      </c>
      <c r="BT261" s="45">
        <f t="shared" si="223"/>
        <v>1.0048235932252534</v>
      </c>
      <c r="BU261" s="45">
        <f t="shared" si="224"/>
        <v>1.0015818521064928</v>
      </c>
      <c r="BV261" s="45">
        <f t="shared" si="225"/>
        <v>1.0095578849882711</v>
      </c>
      <c r="BW261" s="45">
        <f t="shared" si="226"/>
        <v>0.99642680082749735</v>
      </c>
      <c r="BX261" s="45">
        <f t="shared" si="227"/>
        <v>0.98433540758233873</v>
      </c>
      <c r="BY261" s="45">
        <f t="shared" si="228"/>
        <v>0.79709366154640915</v>
      </c>
      <c r="BZ261" s="45">
        <f t="shared" si="229"/>
        <v>0.98187274528614987</v>
      </c>
      <c r="CA261" s="45">
        <f t="shared" si="230"/>
        <v>0.83437072762422726</v>
      </c>
      <c r="CB261" s="45">
        <f t="shared" si="231"/>
        <v>1.0156077655929256</v>
      </c>
      <c r="CC261" s="45">
        <f t="shared" si="232"/>
        <v>0.99710649272893936</v>
      </c>
      <c r="CD261" s="45">
        <f t="shared" si="233"/>
        <v>0.99193995013723768</v>
      </c>
      <c r="CE261" s="39"/>
      <c r="CF261" s="75" t="e">
        <f t="shared" ref="CF261:CF324" si="250">1000*LN(BP261)</f>
        <v>#N/A</v>
      </c>
      <c r="CG261" s="75">
        <f t="shared" ref="CG261:CG324" si="251">1000*LN(BQ261)</f>
        <v>21.86336222049934</v>
      </c>
      <c r="CH261" s="75">
        <f t="shared" ref="CH261:CH324" si="252">1000*LN(BR261)</f>
        <v>-35.780621534485938</v>
      </c>
      <c r="CI261" s="75">
        <f t="shared" ref="CI261:CI324" si="253">1000*LN(BS261)</f>
        <v>5.1726557398804891</v>
      </c>
      <c r="CJ261" s="75">
        <f t="shared" ref="CJ261:CJ324" si="254">1000*LN(BT261)</f>
        <v>4.8119969748974354</v>
      </c>
      <c r="CK261" s="75">
        <f t="shared" ref="CK261:CK324" si="255">1000*LN(BU261)</f>
        <v>1.5806022962856903</v>
      </c>
      <c r="CL261" s="75">
        <f t="shared" ref="CL261:CL324" si="256">1000*LN(BV261)</f>
        <v>9.512497382706167</v>
      </c>
      <c r="CM261" s="75">
        <f t="shared" ref="CM261:CM324" si="257">1000*LN(BW261)</f>
        <v>-3.57959829677724</v>
      </c>
      <c r="CN261" s="75">
        <f t="shared" ref="CN261:CN324" si="258">1000*LN(BX261)</f>
        <v>-15.78857864575526</v>
      </c>
      <c r="CO261" s="75">
        <f t="shared" ref="CO261:CO324" si="259">1000*LN(BY261)</f>
        <v>-226.78308947247524</v>
      </c>
      <c r="CP261" s="75">
        <f t="shared" ref="CP261:CP324" si="260">1000*LN(BZ261)</f>
        <v>-18.293566309808593</v>
      </c>
      <c r="CQ261" s="75">
        <f t="shared" ref="CQ261:CQ324" si="261">1000*LN(CA261)</f>
        <v>-181.07745785699657</v>
      </c>
      <c r="CR261" s="75">
        <f t="shared" ref="CR261:CR324" si="262">1000*LN(CB261)</f>
        <v>15.487217129635562</v>
      </c>
      <c r="CS261" s="75">
        <f t="shared" ref="CS261:CS324" si="263">1000*LN(CC261)</f>
        <v>-2.8977015559743204</v>
      </c>
      <c r="CT261" s="75">
        <f t="shared" ref="CT261:CT324" si="264">1000*LN(CD261)</f>
        <v>-8.092707665378116</v>
      </c>
      <c r="CU261" s="130"/>
      <c r="CV261" s="45" t="e">
        <f t="shared" si="234"/>
        <v>#N/A</v>
      </c>
      <c r="CW261" s="45">
        <f t="shared" si="235"/>
        <v>1.0000421627018485</v>
      </c>
      <c r="CX261" s="45">
        <f t="shared" si="236"/>
        <v>0.99976631239769975</v>
      </c>
      <c r="CY261" s="45">
        <f t="shared" si="237"/>
        <v>1.0001553435592998</v>
      </c>
      <c r="CZ261" s="45">
        <f t="shared" si="238"/>
        <v>0.99995073922493261</v>
      </c>
      <c r="DA261" s="45">
        <f t="shared" si="239"/>
        <v>0.99991658764296654</v>
      </c>
      <c r="DB261" s="45">
        <f t="shared" si="240"/>
        <v>0.99995490936199816</v>
      </c>
      <c r="DC261" s="45">
        <f t="shared" si="241"/>
        <v>0.99999414237270356</v>
      </c>
      <c r="DD261" s="45">
        <f t="shared" si="242"/>
        <v>0.99939965593767144</v>
      </c>
      <c r="DE261" s="45">
        <f t="shared" si="243"/>
        <v>0.99939965593767144</v>
      </c>
      <c r="DF261" s="45">
        <f t="shared" si="244"/>
        <v>0.99931629365675101</v>
      </c>
      <c r="DG261" s="45">
        <f t="shared" si="245"/>
        <v>0.99926538048904845</v>
      </c>
      <c r="DH261" s="45">
        <f t="shared" si="246"/>
        <v>0.99995930759521023</v>
      </c>
      <c r="DI261" s="45">
        <f t="shared" si="247"/>
        <v>0.99999687315734009</v>
      </c>
      <c r="DJ261" s="45">
        <f t="shared" si="248"/>
        <v>1.0000312269616933</v>
      </c>
    </row>
    <row r="262" spans="1:114" x14ac:dyDescent="0.2">
      <c r="A262" s="43">
        <v>516</v>
      </c>
      <c r="B262" s="43">
        <f t="shared" si="217"/>
        <v>789.15</v>
      </c>
      <c r="C262" s="44">
        <f t="shared" si="249"/>
        <v>1.2671862130140024</v>
      </c>
      <c r="E262" s="40">
        <f>'[4]methanogen M06-L TZVP smd redo'!I262</f>
        <v>0.58773959175972834</v>
      </c>
      <c r="F262" s="40">
        <f>'[4]methanogen M06-L TZVP smd redo'!N262</f>
        <v>0.5548492651596959</v>
      </c>
      <c r="G262" s="40">
        <f>'[4]methanogen M06-L TZVP smd redo'!S262</f>
        <v>0.78103907580828746</v>
      </c>
      <c r="H262" s="40">
        <f>'[4]methanogen M06-L TZVP smd redo'!AB262</f>
        <v>0.59918085519772291</v>
      </c>
      <c r="I262" s="40">
        <f>'[4]methanogen M06-L TZVP smd redo'!AS262</f>
        <v>0.67822130758710131</v>
      </c>
      <c r="J262" s="40">
        <f>'[4]methanogen M06-L TZVP smd redo'!BJ262</f>
        <v>0.72136094701935605</v>
      </c>
      <c r="K262" s="40">
        <f>'[4]methanogen M06-L TZVP smd redo'!EV262</f>
        <v>0.73195410793114313</v>
      </c>
      <c r="L262" s="40">
        <f>'[4]methanogen M06-L TZVP smd redo'!CL262</f>
        <v>0.69833435476063244</v>
      </c>
      <c r="M262" s="40">
        <f>'[4]methanogen M06-L TZVP smd redo'!DG262</f>
        <v>0.71239945863710297</v>
      </c>
      <c r="N262" s="40">
        <f>'[4]methanogen M06-L TZVP smd redo'!EC262</f>
        <v>0.68587468112757399</v>
      </c>
      <c r="AA262" s="40">
        <f t="shared" si="218"/>
        <v>0.84457309392635405</v>
      </c>
      <c r="AB262" s="40"/>
      <c r="AC262" s="40" t="e">
        <f>EXP('d-beta'!Y263/1000)*'[3]methanogen M06-L TZVP smd redo'!EZ262</f>
        <v>#N/A</v>
      </c>
      <c r="AD262" s="40">
        <f>'[3]methanogen M06-L TZVP smd redo'!ET262</f>
        <v>1.45905</v>
      </c>
      <c r="AE262" s="40">
        <f>'[3]methanogen M06-L TZVP smd redo'!ER262</f>
        <v>1.0431999999999999</v>
      </c>
      <c r="AF262" s="40">
        <f>'[3]methanogen M06-L TZVP smd redo'!K262</f>
        <v>1.0362800000000001</v>
      </c>
      <c r="AG262" s="40">
        <f>'[3]methanogen M06-L TZVP smd redo'!J262</f>
        <v>1.81463</v>
      </c>
      <c r="AH262" s="40">
        <f>'[3]methanogen M06-L TZVP smd redo'!O262</f>
        <v>1.0340100000000001</v>
      </c>
      <c r="AI262" s="40">
        <f>'[3]methanogen M06-L TZVP smd redo'!N262</f>
        <v>1.77945</v>
      </c>
      <c r="AJ262" s="40">
        <f>'[3]methanogen M06-L TZVP smd redo'!S262</f>
        <v>1.03485</v>
      </c>
      <c r="AK262" s="40">
        <f>'[3]methanogen M06-L TZVP smd redo'!R262</f>
        <v>1.8422099999999999</v>
      </c>
      <c r="AL262" s="40">
        <f>'[3]methanogen M06-L TZVP smd redo'!Y262</f>
        <v>1.0306500000000001</v>
      </c>
      <c r="AM262" s="40">
        <f>'[3]methanogen M06-L TZVP smd redo'!W262</f>
        <v>1.84036</v>
      </c>
      <c r="AN262" s="40">
        <f>'[3]methanogen M06-L TZVP smd redo'!V262</f>
        <v>1.83449</v>
      </c>
      <c r="AO262" s="40">
        <f>'[3]methanogen M06-L TZVP smd redo'!AK262</f>
        <v>1.0298400000000001</v>
      </c>
      <c r="AP262" s="40">
        <f>PRODUCT('[3]methanogen M06-L TZVP smd redo'!AD262:AF262)^(1/3)</f>
        <v>1.8329913608332737</v>
      </c>
      <c r="AQ262" s="40">
        <f>'[3]methanogen M06-L TZVP smd redo'!BA262</f>
        <v>1.02637</v>
      </c>
      <c r="AR262" s="40">
        <f>PRODUCT('[3]methanogen M06-L TZVP smd redo'!AT262:AV262)^(1/3)</f>
        <v>1.8218057442665478</v>
      </c>
      <c r="AS262" s="41">
        <f>'[3]methanogen M06-L TZVP smd redo'!FO262</f>
        <v>1.02878</v>
      </c>
      <c r="AT262" s="40">
        <f>'[3]methanogen M06-L TZVP smd redo'!FK262</f>
        <v>1.82406</v>
      </c>
      <c r="AU262" s="40">
        <f>'[3]methanogen M06-L TZVP smd redo'!CD262</f>
        <v>1.79966</v>
      </c>
      <c r="AV262" s="40">
        <f>'[3]methanogen M06-L TZVP smd redo'!CG262</f>
        <v>1.5277000000000001</v>
      </c>
      <c r="AW262" s="40">
        <f>'[3]methanogen M06-L TZVP smd redo'!CK262</f>
        <v>1.02925</v>
      </c>
      <c r="AX262" s="40">
        <f>PRODUCT('[3]methanogen M06-L TZVP smd redo'!CN262:CP262)^(1/3)</f>
        <v>1.8140763228281498</v>
      </c>
      <c r="AY262" s="40">
        <f>'[3]methanogen M06-L TZVP smd redo'!DH262</f>
        <v>1.02938</v>
      </c>
      <c r="AZ262" s="40">
        <f>PRODUCT('[3]methanogen M06-L TZVP smd redo'!DJ262:DL262)^(1/3)</f>
        <v>1.8190669583642447</v>
      </c>
      <c r="BA262" s="40">
        <f>'[3]methanogen M06-L TZVP smd redo'!EI262</f>
        <v>1.0308200000000001</v>
      </c>
      <c r="BB262" s="40">
        <f>PRODUCT('[3]methanogen M06-L TZVP smd redo'!EJ262:EL262)^(1/3)</f>
        <v>1.8421634557394644</v>
      </c>
      <c r="BC262" s="40"/>
      <c r="BD262" s="44">
        <f>'[4]methanogen M06-L TZVP smd redo'!H262</f>
        <v>1.88157</v>
      </c>
      <c r="BE262" s="44">
        <f>'[4]methanogen M06-L TZVP smd redo'!M262</f>
        <v>1.8409899999999999</v>
      </c>
      <c r="BF262" s="44">
        <f>'[4]methanogen M06-L TZVP smd redo'!R262</f>
        <v>1.9078999999999999</v>
      </c>
      <c r="BG262" s="44">
        <f>'[4]methanogen M06-L TZVP smd redo'!Y262</f>
        <v>1.89185</v>
      </c>
      <c r="BH262" s="44">
        <f>'[4]methanogen M06-L TZVP smd redo'!Z262</f>
        <v>1.8979600000000001</v>
      </c>
      <c r="BI262" s="44">
        <f>PRODUCT('[4]methanogen M06-L TZVP smd redo'!AL262:AN262)^(1/3)</f>
        <v>1.8889680931441974</v>
      </c>
      <c r="BJ262" s="133">
        <f>PRODUCT('[4]methanogen M06-L TZVP smd redo'!BC262:BE262)^(1/3)</f>
        <v>1.8711955961736886</v>
      </c>
      <c r="BK262" s="133">
        <f>'[4]methanogen M06-L TZVP smd redo'!ER262</f>
        <v>1.8779300000000001</v>
      </c>
      <c r="BL262" s="40">
        <f>PRODUCT('[4]methanogen M06-L TZVP smd redo'!DZ262:EB262)^(1/3)</f>
        <v>1.9002413675808123</v>
      </c>
      <c r="BM262" s="40">
        <f>PRODUCT('[4]methanogen M06-L TZVP smd redo'!CI262:CK262)^(1/3)</f>
        <v>1.8684419419199498</v>
      </c>
      <c r="BN262" s="40">
        <f>PRODUCT('[4]methanogen M06-L TZVP smd redo'!DD262:DF262)^(1/3)</f>
        <v>1.8738451215274041</v>
      </c>
      <c r="BO262" s="40"/>
      <c r="BP262" s="45" t="e">
        <f t="shared" si="219"/>
        <v>#N/A</v>
      </c>
      <c r="BQ262" s="45">
        <f t="shared" si="220"/>
        <v>1.022042488009169</v>
      </c>
      <c r="BR262" s="45">
        <f t="shared" si="221"/>
        <v>0.96493002777923365</v>
      </c>
      <c r="BS262" s="45">
        <f t="shared" si="222"/>
        <v>1.0052372020485152</v>
      </c>
      <c r="BT262" s="45">
        <f t="shared" si="223"/>
        <v>1.0047602216725828</v>
      </c>
      <c r="BU262" s="45">
        <f t="shared" si="224"/>
        <v>1.0015256514211448</v>
      </c>
      <c r="BV262" s="45">
        <f t="shared" si="225"/>
        <v>1.0094979365101386</v>
      </c>
      <c r="BW262" s="45">
        <f t="shared" si="226"/>
        <v>0.99641392180416122</v>
      </c>
      <c r="BX262" s="45">
        <f t="shared" si="227"/>
        <v>0.98442167772286393</v>
      </c>
      <c r="BY262" s="45">
        <f t="shared" si="228"/>
        <v>0.7981065583952216</v>
      </c>
      <c r="BZ262" s="45">
        <f t="shared" si="229"/>
        <v>0.98192213289989616</v>
      </c>
      <c r="CA262" s="45">
        <f t="shared" si="230"/>
        <v>0.83495415111319371</v>
      </c>
      <c r="CB262" s="45">
        <f t="shared" si="231"/>
        <v>1.0155225736243276</v>
      </c>
      <c r="CC262" s="45">
        <f t="shared" si="232"/>
        <v>0.99711652817760621</v>
      </c>
      <c r="CD262" s="45">
        <f t="shared" si="233"/>
        <v>0.99199405661128925</v>
      </c>
      <c r="CE262" s="39"/>
      <c r="CF262" s="75" t="e">
        <f t="shared" si="250"/>
        <v>#N/A</v>
      </c>
      <c r="CG262" s="75">
        <f t="shared" si="251"/>
        <v>21.803064311853262</v>
      </c>
      <c r="CH262" s="75">
        <f t="shared" si="252"/>
        <v>-35.699690345466593</v>
      </c>
      <c r="CI262" s="75">
        <f t="shared" si="253"/>
        <v>5.2235356010642189</v>
      </c>
      <c r="CJ262" s="75">
        <f t="shared" si="254"/>
        <v>4.7489276445995268</v>
      </c>
      <c r="CK262" s="75">
        <f t="shared" si="255"/>
        <v>1.5244887973709051</v>
      </c>
      <c r="CL262" s="75">
        <f t="shared" si="256"/>
        <v>9.453114697480915</v>
      </c>
      <c r="CM262" s="75">
        <f t="shared" si="257"/>
        <v>-3.5925235879859656</v>
      </c>
      <c r="CN262" s="75">
        <f t="shared" si="258"/>
        <v>-15.700939453267431</v>
      </c>
      <c r="CO262" s="75">
        <f t="shared" si="259"/>
        <v>-225.51315862332268</v>
      </c>
      <c r="CP262" s="75">
        <f t="shared" si="260"/>
        <v>-18.243268170929323</v>
      </c>
      <c r="CQ262" s="75">
        <f t="shared" si="261"/>
        <v>-180.37846448530206</v>
      </c>
      <c r="CR262" s="75">
        <f t="shared" si="262"/>
        <v>15.403330864925628</v>
      </c>
      <c r="CS262" s="75">
        <f t="shared" si="263"/>
        <v>-2.8876370360467867</v>
      </c>
      <c r="CT262" s="75">
        <f t="shared" si="264"/>
        <v>-8.0381630344771473</v>
      </c>
      <c r="CU262" s="130"/>
      <c r="CV262" s="45" t="e">
        <f t="shared" si="234"/>
        <v>#N/A</v>
      </c>
      <c r="CW262" s="45">
        <f t="shared" si="235"/>
        <v>1.0000328720875462</v>
      </c>
      <c r="CX262" s="45">
        <f t="shared" si="236"/>
        <v>0.99977398671455886</v>
      </c>
      <c r="CY262" s="45">
        <f t="shared" si="237"/>
        <v>1.0001519964442132</v>
      </c>
      <c r="CZ262" s="45">
        <f t="shared" si="238"/>
        <v>0.99995075912250764</v>
      </c>
      <c r="DA262" s="45">
        <f t="shared" si="239"/>
        <v>0.99992101311819714</v>
      </c>
      <c r="DB262" s="45">
        <f t="shared" si="240"/>
        <v>0.99995689145738675</v>
      </c>
      <c r="DC262" s="45">
        <f t="shared" si="241"/>
        <v>0.99998941458712465</v>
      </c>
      <c r="DD262" s="45">
        <f t="shared" si="242"/>
        <v>0.9994011779475116</v>
      </c>
      <c r="DE262" s="45">
        <f t="shared" si="243"/>
        <v>0.9994011779475116</v>
      </c>
      <c r="DF262" s="45">
        <f t="shared" si="244"/>
        <v>0.99932223836479539</v>
      </c>
      <c r="DG262" s="45">
        <f t="shared" si="245"/>
        <v>0.99926858125702234</v>
      </c>
      <c r="DH262" s="45">
        <f t="shared" si="246"/>
        <v>0.99996453931406215</v>
      </c>
      <c r="DI262" s="45">
        <f t="shared" si="247"/>
        <v>0.99998594490896286</v>
      </c>
      <c r="DJ262" s="45">
        <f t="shared" si="248"/>
        <v>1.0000341549864105</v>
      </c>
    </row>
    <row r="263" spans="1:114" x14ac:dyDescent="0.2">
      <c r="A263" s="43">
        <v>518</v>
      </c>
      <c r="B263" s="43">
        <f t="shared" si="217"/>
        <v>791.15</v>
      </c>
      <c r="C263" s="44">
        <f t="shared" si="249"/>
        <v>1.2639828098337862</v>
      </c>
      <c r="E263" s="40">
        <f>'[4]methanogen M06-L TZVP smd redo'!I263</f>
        <v>0.58488064495199055</v>
      </c>
      <c r="F263" s="40">
        <f>'[4]methanogen M06-L TZVP smd redo'!N263</f>
        <v>0.55172618457732803</v>
      </c>
      <c r="G263" s="40">
        <f>'[4]methanogen M06-L TZVP smd redo'!S263</f>
        <v>0.78087874085008835</v>
      </c>
      <c r="H263" s="40">
        <f>'[4]methanogen M06-L TZVP smd redo'!AB263</f>
        <v>0.59627811092255456</v>
      </c>
      <c r="I263" s="40">
        <f>'[4]methanogen M06-L TZVP smd redo'!AS263</f>
        <v>0.67444201523225722</v>
      </c>
      <c r="J263" s="40">
        <f>'[4]methanogen M06-L TZVP smd redo'!BJ263</f>
        <v>0.72559461678456394</v>
      </c>
      <c r="K263" s="40">
        <f>'[4]methanogen M06-L TZVP smd redo'!EV263</f>
        <v>0.72736237230763834</v>
      </c>
      <c r="L263" s="40">
        <f>'[4]methanogen M06-L TZVP smd redo'!CL263</f>
        <v>0.69641928238417528</v>
      </c>
      <c r="M263" s="40">
        <f>'[4]methanogen M06-L TZVP smd redo'!DG263</f>
        <v>0.70986397429484427</v>
      </c>
      <c r="N263" s="40">
        <f>'[4]methanogen M06-L TZVP smd redo'!EC263</f>
        <v>0.67573692396938334</v>
      </c>
      <c r="AA263" s="40">
        <f t="shared" si="218"/>
        <v>0.83947701379122308</v>
      </c>
      <c r="AB263" s="40"/>
      <c r="AC263" s="40" t="e">
        <f>EXP('d-beta'!Y264/1000)*'[3]methanogen M06-L TZVP smd redo'!EZ263</f>
        <v>#N/A</v>
      </c>
      <c r="AD263" s="40">
        <f>'[3]methanogen M06-L TZVP smd redo'!ET263</f>
        <v>1.4571499999999999</v>
      </c>
      <c r="AE263" s="40">
        <f>'[3]methanogen M06-L TZVP smd redo'!ER263</f>
        <v>1.04301</v>
      </c>
      <c r="AF263" s="40">
        <f>'[3]methanogen M06-L TZVP smd redo'!K263</f>
        <v>1.0361100000000001</v>
      </c>
      <c r="AG263" s="40">
        <f>'[3]methanogen M06-L TZVP smd redo'!J263</f>
        <v>1.8101100000000001</v>
      </c>
      <c r="AH263" s="40">
        <f>'[3]methanogen M06-L TZVP smd redo'!O263</f>
        <v>1.0338499999999999</v>
      </c>
      <c r="AI263" s="40">
        <f>'[3]methanogen M06-L TZVP smd redo'!N263</f>
        <v>1.77511</v>
      </c>
      <c r="AJ263" s="40">
        <f>'[3]methanogen M06-L TZVP smd redo'!S263</f>
        <v>1.0346900000000001</v>
      </c>
      <c r="AK263" s="40">
        <f>'[3]methanogen M06-L TZVP smd redo'!R263</f>
        <v>1.8375699999999999</v>
      </c>
      <c r="AL263" s="40">
        <f>'[3]methanogen M06-L TZVP smd redo'!Y263</f>
        <v>1.03051</v>
      </c>
      <c r="AM263" s="40">
        <f>'[3]methanogen M06-L TZVP smd redo'!W263</f>
        <v>1.8355999999999999</v>
      </c>
      <c r="AN263" s="40">
        <f>'[3]methanogen M06-L TZVP smd redo'!V263</f>
        <v>1.82975</v>
      </c>
      <c r="AO263" s="40">
        <f>'[3]methanogen M06-L TZVP smd redo'!AK263</f>
        <v>1.0297099999999999</v>
      </c>
      <c r="AP263" s="40">
        <f>PRODUCT('[3]methanogen M06-L TZVP smd redo'!AD263:AF263)^(1/3)</f>
        <v>1.8283521151282973</v>
      </c>
      <c r="AQ263" s="40">
        <f>'[3]methanogen M06-L TZVP smd redo'!BA263</f>
        <v>1.0262500000000001</v>
      </c>
      <c r="AR263" s="40">
        <f>PRODUCT('[3]methanogen M06-L TZVP smd redo'!AT263:AV263)^(1/3)</f>
        <v>1.8172691035801956</v>
      </c>
      <c r="AS263" s="41">
        <f>'[3]methanogen M06-L TZVP smd redo'!FO263</f>
        <v>1.0286599999999999</v>
      </c>
      <c r="AT263" s="40">
        <f>'[3]methanogen M06-L TZVP smd redo'!FK263</f>
        <v>1.8195600000000001</v>
      </c>
      <c r="AU263" s="40">
        <f>'[3]methanogen M06-L TZVP smd redo'!CD263</f>
        <v>1.7951900000000001</v>
      </c>
      <c r="AV263" s="40">
        <f>'[3]methanogen M06-L TZVP smd redo'!CG263</f>
        <v>1.5249600000000001</v>
      </c>
      <c r="AW263" s="40">
        <f>'[3]methanogen M06-L TZVP smd redo'!CK263</f>
        <v>1.02912</v>
      </c>
      <c r="AX263" s="40">
        <f>PRODUCT('[3]methanogen M06-L TZVP smd redo'!CN263:CP263)^(1/3)</f>
        <v>1.8095933949659415</v>
      </c>
      <c r="AY263" s="40">
        <f>'[3]methanogen M06-L TZVP smd redo'!DH263</f>
        <v>1.02925</v>
      </c>
      <c r="AZ263" s="40">
        <f>PRODUCT('[3]methanogen M06-L TZVP smd redo'!DJ263:DL263)^(1/3)</f>
        <v>1.8145575560612042</v>
      </c>
      <c r="BA263" s="40">
        <f>'[3]methanogen M06-L TZVP smd redo'!EI263</f>
        <v>1.0306900000000001</v>
      </c>
      <c r="BB263" s="40">
        <f>PRODUCT('[3]methanogen M06-L TZVP smd redo'!EJ263:EL263)^(1/3)</f>
        <v>1.8374572702228213</v>
      </c>
      <c r="BC263" s="40"/>
      <c r="BD263" s="44">
        <f>'[4]methanogen M06-L TZVP smd redo'!H263</f>
        <v>1.8765700000000001</v>
      </c>
      <c r="BE263" s="44">
        <f>'[4]methanogen M06-L TZVP smd redo'!M263</f>
        <v>1.8362099999999999</v>
      </c>
      <c r="BF263" s="44">
        <f>'[4]methanogen M06-L TZVP smd redo'!R263</f>
        <v>1.9028</v>
      </c>
      <c r="BG263" s="44">
        <f>'[4]methanogen M06-L TZVP smd redo'!Y263</f>
        <v>1.8867</v>
      </c>
      <c r="BH263" s="44">
        <f>'[4]methanogen M06-L TZVP smd redo'!Z263</f>
        <v>1.89279</v>
      </c>
      <c r="BI263" s="44">
        <f>PRODUCT('[4]methanogen M06-L TZVP smd redo'!AL263:AN263)^(1/3)</f>
        <v>1.8839422098743221</v>
      </c>
      <c r="BJ263" s="133">
        <f>PRODUCT('[4]methanogen M06-L TZVP smd redo'!BC263:BE263)^(1/3)</f>
        <v>1.8663256314958014</v>
      </c>
      <c r="BK263" s="133">
        <f>'[4]methanogen M06-L TZVP smd redo'!ER263</f>
        <v>1.87307</v>
      </c>
      <c r="BL263" s="40">
        <f>PRODUCT('[4]methanogen M06-L TZVP smd redo'!DZ263:EB263)^(1/3)</f>
        <v>1.8951285774314059</v>
      </c>
      <c r="BM263" s="40">
        <f>PRODUCT('[4]methanogen M06-L TZVP smd redo'!CI263:CK263)^(1/3)</f>
        <v>1.8635856884254396</v>
      </c>
      <c r="BN263" s="40">
        <f>PRODUCT('[4]methanogen M06-L TZVP smd redo'!DD263:DF263)^(1/3)</f>
        <v>1.8689591302186979</v>
      </c>
      <c r="BO263" s="40"/>
      <c r="BP263" s="45" t="e">
        <f t="shared" si="219"/>
        <v>#N/A</v>
      </c>
      <c r="BQ263" s="45">
        <f t="shared" si="220"/>
        <v>1.0219800567473221</v>
      </c>
      <c r="BR263" s="45">
        <f t="shared" si="221"/>
        <v>0.9650042043304603</v>
      </c>
      <c r="BS263" s="45">
        <f t="shared" si="222"/>
        <v>1.0052884894784948</v>
      </c>
      <c r="BT263" s="45">
        <f t="shared" si="223"/>
        <v>1.0046964233187747</v>
      </c>
      <c r="BU263" s="45">
        <f t="shared" si="224"/>
        <v>1.0014638400855522</v>
      </c>
      <c r="BV263" s="45">
        <f t="shared" si="225"/>
        <v>1.0094391772160369</v>
      </c>
      <c r="BW263" s="45">
        <f t="shared" si="226"/>
        <v>0.99639929714095121</v>
      </c>
      <c r="BX263" s="45">
        <f t="shared" si="227"/>
        <v>0.98450476551651045</v>
      </c>
      <c r="BY263" s="45">
        <f t="shared" si="228"/>
        <v>0.79911937960460067</v>
      </c>
      <c r="BZ263" s="45">
        <f t="shared" si="229"/>
        <v>0.98196284217412977</v>
      </c>
      <c r="CA263" s="45">
        <f t="shared" si="230"/>
        <v>0.83552147009988964</v>
      </c>
      <c r="CB263" s="45">
        <f t="shared" si="231"/>
        <v>1.0154329691719015</v>
      </c>
      <c r="CC263" s="45">
        <f t="shared" si="232"/>
        <v>0.99712490139223675</v>
      </c>
      <c r="CD263" s="45">
        <f t="shared" si="233"/>
        <v>0.99204695368196893</v>
      </c>
      <c r="CE263" s="39"/>
      <c r="CF263" s="75" t="e">
        <f t="shared" si="250"/>
        <v>#N/A</v>
      </c>
      <c r="CG263" s="75">
        <f t="shared" si="251"/>
        <v>21.741977645244351</v>
      </c>
      <c r="CH263" s="75">
        <f t="shared" si="252"/>
        <v>-35.622820833512186</v>
      </c>
      <c r="CI263" s="75">
        <f t="shared" si="253"/>
        <v>5.27455452632032</v>
      </c>
      <c r="CJ263" s="75">
        <f t="shared" si="254"/>
        <v>4.6854295303321161</v>
      </c>
      <c r="CK263" s="75">
        <f t="shared" si="255"/>
        <v>1.4627697160933477</v>
      </c>
      <c r="CL263" s="75">
        <f t="shared" si="256"/>
        <v>9.3949065505120863</v>
      </c>
      <c r="CM263" s="75">
        <f t="shared" si="257"/>
        <v>-3.6072009928438176</v>
      </c>
      <c r="CN263" s="75">
        <f t="shared" si="258"/>
        <v>-15.616540369714935</v>
      </c>
      <c r="CO263" s="75">
        <f t="shared" si="259"/>
        <v>-224.24493310677636</v>
      </c>
      <c r="CP263" s="75">
        <f t="shared" si="260"/>
        <v>-18.201810270129499</v>
      </c>
      <c r="CQ263" s="75">
        <f t="shared" si="261"/>
        <v>-179.69923396998908</v>
      </c>
      <c r="CR263" s="75">
        <f t="shared" si="262"/>
        <v>15.315092151082697</v>
      </c>
      <c r="CS263" s="75">
        <f t="shared" si="263"/>
        <v>-2.8792396429263394</v>
      </c>
      <c r="CT263" s="75">
        <f t="shared" si="264"/>
        <v>-7.9848404767096595</v>
      </c>
      <c r="CU263" s="130"/>
      <c r="CV263" s="45" t="e">
        <f t="shared" si="234"/>
        <v>#N/A</v>
      </c>
      <c r="CW263" s="45">
        <f t="shared" si="235"/>
        <v>1.0000331361782775</v>
      </c>
      <c r="CX263" s="45">
        <f t="shared" si="236"/>
        <v>0.99977102624446523</v>
      </c>
      <c r="CY263" s="45">
        <f t="shared" si="237"/>
        <v>1.0001538836698864</v>
      </c>
      <c r="CZ263" s="45">
        <f t="shared" si="238"/>
        <v>0.99995248862993824</v>
      </c>
      <c r="DA263" s="45">
        <f t="shared" si="239"/>
        <v>0.99992188877718069</v>
      </c>
      <c r="DB263" s="45">
        <f t="shared" si="240"/>
        <v>0.99994888448758856</v>
      </c>
      <c r="DC263" s="45">
        <f t="shared" si="241"/>
        <v>0.99999823352934125</v>
      </c>
      <c r="DD263" s="45">
        <f t="shared" si="242"/>
        <v>0.99940407722478397</v>
      </c>
      <c r="DE263" s="45">
        <f t="shared" si="243"/>
        <v>0.99940407722478397</v>
      </c>
      <c r="DF263" s="45">
        <f t="shared" si="244"/>
        <v>0.99932601255022158</v>
      </c>
      <c r="DG263" s="45">
        <f t="shared" si="245"/>
        <v>0.99927316629917717</v>
      </c>
      <c r="DH263" s="45">
        <f t="shared" si="246"/>
        <v>0.99995017845742773</v>
      </c>
      <c r="DI263" s="45">
        <f t="shared" si="247"/>
        <v>0.99998656484522186</v>
      </c>
      <c r="DJ263" s="45">
        <f t="shared" si="248"/>
        <v>1.0000353980851064</v>
      </c>
    </row>
    <row r="264" spans="1:114" x14ac:dyDescent="0.2">
      <c r="A264" s="43">
        <v>520</v>
      </c>
      <c r="B264" s="43">
        <f t="shared" si="217"/>
        <v>793.15</v>
      </c>
      <c r="C264" s="44">
        <f t="shared" si="249"/>
        <v>1.2607955619996218</v>
      </c>
      <c r="E264" s="40">
        <f>'[4]methanogen M06-L TZVP smd redo'!I264</f>
        <v>0.58163184447868055</v>
      </c>
      <c r="F264" s="40">
        <f>'[4]methanogen M06-L TZVP smd redo'!N264</f>
        <v>0.54707909552376144</v>
      </c>
      <c r="G264" s="40">
        <f>'[4]methanogen M06-L TZVP smd redo'!S264</f>
        <v>0.77372865363267707</v>
      </c>
      <c r="H264" s="40">
        <f>'[4]methanogen M06-L TZVP smd redo'!AB264</f>
        <v>0.59182954057646064</v>
      </c>
      <c r="I264" s="40">
        <f>'[4]methanogen M06-L TZVP smd redo'!AS264</f>
        <v>0.67120807328002741</v>
      </c>
      <c r="J264" s="40">
        <f>'[4]methanogen M06-L TZVP smd redo'!BJ264</f>
        <v>0.71902328665851556</v>
      </c>
      <c r="K264" s="40">
        <f>'[4]methanogen M06-L TZVP smd redo'!EV264</f>
        <v>0.71732430173510053</v>
      </c>
      <c r="L264" s="40">
        <f>'[4]methanogen M06-L TZVP smd redo'!CL264</f>
        <v>0.6853423256427682</v>
      </c>
      <c r="M264" s="40">
        <f>'[4]methanogen M06-L TZVP smd redo'!DG264</f>
        <v>0.69633031895577346</v>
      </c>
      <c r="N264" s="40">
        <f>'[4]methanogen M06-L TZVP smd redo'!EC264</f>
        <v>0.6694144575445371</v>
      </c>
      <c r="AA264" s="40">
        <f t="shared" si="218"/>
        <v>0.83441878881883269</v>
      </c>
      <c r="AB264" s="40"/>
      <c r="AC264" s="40" t="e">
        <f>EXP('d-beta'!Y265/1000)*'[3]methanogen M06-L TZVP smd redo'!EZ264</f>
        <v>#N/A</v>
      </c>
      <c r="AD264" s="40">
        <f>'[3]methanogen M06-L TZVP smd redo'!ET264</f>
        <v>1.45526</v>
      </c>
      <c r="AE264" s="40">
        <f>'[3]methanogen M06-L TZVP smd redo'!ER264</f>
        <v>1.0428299999999999</v>
      </c>
      <c r="AF264" s="40">
        <f>'[3]methanogen M06-L TZVP smd redo'!K264</f>
        <v>1.0359499999999999</v>
      </c>
      <c r="AG264" s="40">
        <f>'[3]methanogen M06-L TZVP smd redo'!J264</f>
        <v>1.80562</v>
      </c>
      <c r="AH264" s="40">
        <f>'[3]methanogen M06-L TZVP smd redo'!O264</f>
        <v>1.03369</v>
      </c>
      <c r="AI264" s="40">
        <f>'[3]methanogen M06-L TZVP smd redo'!N264</f>
        <v>1.77081</v>
      </c>
      <c r="AJ264" s="40">
        <f>'[3]methanogen M06-L TZVP smd redo'!S264</f>
        <v>1.0345299999999999</v>
      </c>
      <c r="AK264" s="40">
        <f>'[3]methanogen M06-L TZVP smd redo'!R264</f>
        <v>1.8329800000000001</v>
      </c>
      <c r="AL264" s="40">
        <f>'[3]methanogen M06-L TZVP smd redo'!Y264</f>
        <v>1.03037</v>
      </c>
      <c r="AM264" s="40">
        <f>'[3]methanogen M06-L TZVP smd redo'!W264</f>
        <v>1.8308899999999999</v>
      </c>
      <c r="AN264" s="40">
        <f>'[3]methanogen M06-L TZVP smd redo'!V264</f>
        <v>1.8250599999999999</v>
      </c>
      <c r="AO264" s="40">
        <f>'[3]methanogen M06-L TZVP smd redo'!AK264</f>
        <v>1.0295799999999999</v>
      </c>
      <c r="AP264" s="40">
        <f>PRODUCT('[3]methanogen M06-L TZVP smd redo'!AD264:AF264)^(1/3)</f>
        <v>1.8237495639870609</v>
      </c>
      <c r="AQ264" s="40">
        <f>'[3]methanogen M06-L TZVP smd redo'!BA264</f>
        <v>1.0261400000000001</v>
      </c>
      <c r="AR264" s="40">
        <f>PRODUCT('[3]methanogen M06-L TZVP smd redo'!AT264:AV264)^(1/3)</f>
        <v>1.8127657998739293</v>
      </c>
      <c r="AS264" s="41">
        <f>'[3]methanogen M06-L TZVP smd redo'!FO264</f>
        <v>1.0285500000000001</v>
      </c>
      <c r="AT264" s="40">
        <f>'[3]methanogen M06-L TZVP smd redo'!FK264</f>
        <v>1.8150900000000001</v>
      </c>
      <c r="AU264" s="40">
        <f>'[3]methanogen M06-L TZVP smd redo'!CD264</f>
        <v>1.79077</v>
      </c>
      <c r="AV264" s="40">
        <f>'[3]methanogen M06-L TZVP smd redo'!CG264</f>
        <v>1.52224</v>
      </c>
      <c r="AW264" s="40">
        <f>'[3]methanogen M06-L TZVP smd redo'!CK264</f>
        <v>1.0289999999999999</v>
      </c>
      <c r="AX264" s="40">
        <f>PRODUCT('[3]methanogen M06-L TZVP smd redo'!CN264:CP264)^(1/3)</f>
        <v>1.8051471043405398</v>
      </c>
      <c r="AY264" s="40">
        <f>'[3]methanogen M06-L TZVP smd redo'!DH264</f>
        <v>1.0291300000000001</v>
      </c>
      <c r="AZ264" s="40">
        <f>PRODUCT('[3]methanogen M06-L TZVP smd redo'!DJ264:DL264)^(1/3)</f>
        <v>1.8100848725752612</v>
      </c>
      <c r="BA264" s="40">
        <f>'[3]methanogen M06-L TZVP smd redo'!EI264</f>
        <v>1.0305599999999999</v>
      </c>
      <c r="BB264" s="40">
        <f>PRODUCT('[3]methanogen M06-L TZVP smd redo'!EJ264:EL264)^(1/3)</f>
        <v>1.8327944914728198</v>
      </c>
      <c r="BC264" s="40"/>
      <c r="BD264" s="44">
        <f>'[4]methanogen M06-L TZVP smd redo'!H264</f>
        <v>1.8716200000000001</v>
      </c>
      <c r="BE264" s="44">
        <f>'[4]methanogen M06-L TZVP smd redo'!M264</f>
        <v>1.8314699999999999</v>
      </c>
      <c r="BF264" s="44">
        <f>'[4]methanogen M06-L TZVP smd redo'!R264</f>
        <v>1.89774</v>
      </c>
      <c r="BG264" s="44">
        <f>'[4]methanogen M06-L TZVP smd redo'!Y264</f>
        <v>1.8815999999999999</v>
      </c>
      <c r="BH264" s="44">
        <f>'[4]methanogen M06-L TZVP smd redo'!Z264</f>
        <v>1.8876599999999999</v>
      </c>
      <c r="BI264" s="44">
        <f>PRODUCT('[4]methanogen M06-L TZVP smd redo'!AL264:AN264)^(1/3)</f>
        <v>1.8789564008552357</v>
      </c>
      <c r="BJ264" s="133">
        <f>PRODUCT('[4]methanogen M06-L TZVP smd redo'!BC264:BE264)^(1/3)</f>
        <v>1.8614889901263243</v>
      </c>
      <c r="BK264" s="133">
        <f>'[4]methanogen M06-L TZVP smd redo'!ER264</f>
        <v>1.86825</v>
      </c>
      <c r="BL264" s="40">
        <f>PRODUCT('[4]methanogen M06-L TZVP smd redo'!DZ264:EB264)^(1/3)</f>
        <v>1.890069084299951</v>
      </c>
      <c r="BM264" s="40">
        <f>PRODUCT('[4]methanogen M06-L TZVP smd redo'!CI264:CK264)^(1/3)</f>
        <v>1.8587693912487553</v>
      </c>
      <c r="BN264" s="40">
        <f>PRODUCT('[4]methanogen M06-L TZVP smd redo'!DD264:DF264)^(1/3)</f>
        <v>1.8641097778365663</v>
      </c>
      <c r="BO264" s="40"/>
      <c r="BP264" s="45" t="e">
        <f t="shared" si="219"/>
        <v>#N/A</v>
      </c>
      <c r="BQ264" s="45">
        <f t="shared" si="220"/>
        <v>1.0219222810092441</v>
      </c>
      <c r="BR264" s="45">
        <f t="shared" si="221"/>
        <v>0.9650795156343861</v>
      </c>
      <c r="BS264" s="45">
        <f t="shared" si="222"/>
        <v>1.0053399446934299</v>
      </c>
      <c r="BT264" s="45">
        <f t="shared" si="223"/>
        <v>1.0046321453445128</v>
      </c>
      <c r="BU264" s="45">
        <f t="shared" si="224"/>
        <v>1.0014069507645631</v>
      </c>
      <c r="BV264" s="45">
        <f t="shared" si="225"/>
        <v>1.0093835691865822</v>
      </c>
      <c r="BW264" s="45">
        <f t="shared" si="226"/>
        <v>0.99638110002747182</v>
      </c>
      <c r="BX264" s="45">
        <f t="shared" si="227"/>
        <v>0.98459039546130955</v>
      </c>
      <c r="BY264" s="45">
        <f t="shared" si="228"/>
        <v>0.80012230431547615</v>
      </c>
      <c r="BZ264" s="45">
        <f t="shared" si="229"/>
        <v>0.98201090991794648</v>
      </c>
      <c r="CA264" s="45">
        <f t="shared" si="230"/>
        <v>0.83609332455506502</v>
      </c>
      <c r="CB264" s="45">
        <f t="shared" si="231"/>
        <v>1.015353351174904</v>
      </c>
      <c r="CC264" s="45">
        <f t="shared" si="232"/>
        <v>0.99713515445747569</v>
      </c>
      <c r="CD264" s="45">
        <f t="shared" si="233"/>
        <v>0.99209847391248052</v>
      </c>
      <c r="CE264" s="39"/>
      <c r="CF264" s="75" t="e">
        <f t="shared" si="250"/>
        <v>#N/A</v>
      </c>
      <c r="CG264" s="75">
        <f t="shared" si="251"/>
        <v>21.6854429106574</v>
      </c>
      <c r="CH264" s="75">
        <f t="shared" si="252"/>
        <v>-35.54478141668794</v>
      </c>
      <c r="CI264" s="75">
        <f t="shared" si="253"/>
        <v>5.325737742544483</v>
      </c>
      <c r="CJ264" s="75">
        <f t="shared" si="254"/>
        <v>4.6214499748863069</v>
      </c>
      <c r="CK264" s="75">
        <f t="shared" si="255"/>
        <v>1.4059619367155465</v>
      </c>
      <c r="CL264" s="75">
        <f t="shared" si="256"/>
        <v>9.3398169894618626</v>
      </c>
      <c r="CM264" s="75">
        <f t="shared" si="257"/>
        <v>-3.6254640322692882</v>
      </c>
      <c r="CN264" s="75">
        <f t="shared" si="258"/>
        <v>-15.52956646764048</v>
      </c>
      <c r="CO264" s="75">
        <f t="shared" si="259"/>
        <v>-222.99068260488113</v>
      </c>
      <c r="CP264" s="75">
        <f t="shared" si="260"/>
        <v>-18.152860793309756</v>
      </c>
      <c r="CQ264" s="75">
        <f t="shared" si="261"/>
        <v>-179.01503988494986</v>
      </c>
      <c r="CR264" s="75">
        <f t="shared" si="262"/>
        <v>15.236681147186717</v>
      </c>
      <c r="CS264" s="75">
        <f t="shared" si="263"/>
        <v>-2.8689570669814857</v>
      </c>
      <c r="CT264" s="75">
        <f t="shared" si="264"/>
        <v>-7.932908567075776</v>
      </c>
      <c r="CU264" s="130"/>
      <c r="CV264" s="45" t="e">
        <f t="shared" si="234"/>
        <v>#N/A</v>
      </c>
      <c r="CW264" s="45">
        <f t="shared" si="235"/>
        <v>1.0000345338562042</v>
      </c>
      <c r="CX264" s="45">
        <f t="shared" si="236"/>
        <v>0.99977352567156819</v>
      </c>
      <c r="CY264" s="45">
        <f t="shared" si="237"/>
        <v>1.0001556232916675</v>
      </c>
      <c r="CZ264" s="45">
        <f t="shared" si="238"/>
        <v>0.99994683679563323</v>
      </c>
      <c r="DA264" s="45">
        <f t="shared" si="239"/>
        <v>0.99992067471107049</v>
      </c>
      <c r="DB264" s="45">
        <f t="shared" si="240"/>
        <v>0.99995221914217081</v>
      </c>
      <c r="DC264" s="45">
        <f t="shared" si="241"/>
        <v>1.0000016977670738</v>
      </c>
      <c r="DD264" s="45">
        <f t="shared" si="242"/>
        <v>0.99940852051445583</v>
      </c>
      <c r="DE264" s="45">
        <f t="shared" si="243"/>
        <v>0.99940852051445583</v>
      </c>
      <c r="DF264" s="45">
        <f t="shared" si="244"/>
        <v>0.99932924214480767</v>
      </c>
      <c r="DG264" s="45">
        <f t="shared" si="245"/>
        <v>0.99928318988358111</v>
      </c>
      <c r="DH264" s="45">
        <f t="shared" si="246"/>
        <v>0.99995042681516033</v>
      </c>
      <c r="DI264" s="45">
        <f t="shared" si="247"/>
        <v>0.99998901965263565</v>
      </c>
      <c r="DJ264" s="45">
        <f t="shared" si="248"/>
        <v>1.0000251053947322</v>
      </c>
    </row>
    <row r="265" spans="1:114" x14ac:dyDescent="0.2">
      <c r="A265" s="43">
        <v>522</v>
      </c>
      <c r="B265" s="43">
        <f t="shared" si="217"/>
        <v>795.15</v>
      </c>
      <c r="C265" s="44">
        <f t="shared" si="249"/>
        <v>1.2576243476073696</v>
      </c>
      <c r="E265" s="40">
        <f>'[4]methanogen M06-L TZVP smd redo'!I265</f>
        <v>0.5864751806277102</v>
      </c>
      <c r="F265" s="40">
        <f>'[4]methanogen M06-L TZVP smd redo'!N265</f>
        <v>0.53689007682344858</v>
      </c>
      <c r="G265" s="40">
        <f>'[4]methanogen M06-L TZVP smd redo'!S265</f>
        <v>0.76081784750048342</v>
      </c>
      <c r="H265" s="40">
        <f>'[4]methanogen M06-L TZVP smd redo'!AB265</f>
        <v>0.58599854825636122</v>
      </c>
      <c r="I265" s="40">
        <f>'[4]methanogen M06-L TZVP smd redo'!AS265</f>
        <v>0.66844409011168615</v>
      </c>
      <c r="J265" s="40">
        <f>'[4]methanogen M06-L TZVP smd redo'!BJ265</f>
        <v>0.71121775371540963</v>
      </c>
      <c r="K265" s="40">
        <f>'[4]methanogen M06-L TZVP smd redo'!EV265</f>
        <v>0.71580992930786458</v>
      </c>
      <c r="L265" s="40">
        <f>'[4]methanogen M06-L TZVP smd redo'!CL265</f>
        <v>0.68998500346406644</v>
      </c>
      <c r="M265" s="40">
        <f>'[4]methanogen M06-L TZVP smd redo'!DG265</f>
        <v>0.70039328081583641</v>
      </c>
      <c r="N265" s="40">
        <f>'[4]methanogen M06-L TZVP smd redo'!EC265</f>
        <v>0.66717667212889964</v>
      </c>
      <c r="AA265" s="40">
        <f t="shared" si="218"/>
        <v>0.82939806183615505</v>
      </c>
      <c r="AB265" s="40"/>
      <c r="AC265" s="40" t="e">
        <f>EXP('d-beta'!Y266/1000)*'[3]methanogen M06-L TZVP smd redo'!EZ265</f>
        <v>#N/A</v>
      </c>
      <c r="AD265" s="40">
        <f>'[3]methanogen M06-L TZVP smd redo'!ET265</f>
        <v>1.4533799999999999</v>
      </c>
      <c r="AE265" s="40">
        <f>'[3]methanogen M06-L TZVP smd redo'!ER265</f>
        <v>1.04264</v>
      </c>
      <c r="AF265" s="40">
        <f>'[3]methanogen M06-L TZVP smd redo'!K265</f>
        <v>1.0357799999999999</v>
      </c>
      <c r="AG265" s="40">
        <f>'[3]methanogen M06-L TZVP smd redo'!J265</f>
        <v>1.8011699999999999</v>
      </c>
      <c r="AH265" s="40">
        <f>'[3]methanogen M06-L TZVP smd redo'!O265</f>
        <v>1.0335399999999999</v>
      </c>
      <c r="AI265" s="40">
        <f>'[3]methanogen M06-L TZVP smd redo'!N265</f>
        <v>1.76654</v>
      </c>
      <c r="AJ265" s="40">
        <f>'[3]methanogen M06-L TZVP smd redo'!S265</f>
        <v>1.0343800000000001</v>
      </c>
      <c r="AK265" s="40">
        <f>'[3]methanogen M06-L TZVP smd redo'!R265</f>
        <v>1.8284199999999999</v>
      </c>
      <c r="AL265" s="40">
        <f>'[3]methanogen M06-L TZVP smd redo'!Y265</f>
        <v>1.03023</v>
      </c>
      <c r="AM265" s="40">
        <f>'[3]methanogen M06-L TZVP smd redo'!W265</f>
        <v>1.8262100000000001</v>
      </c>
      <c r="AN265" s="40">
        <f>'[3]methanogen M06-L TZVP smd redo'!V265</f>
        <v>1.8204100000000001</v>
      </c>
      <c r="AO265" s="40">
        <f>'[3]methanogen M06-L TZVP smd redo'!AK265</f>
        <v>1.02945</v>
      </c>
      <c r="AP265" s="40">
        <f>PRODUCT('[3]methanogen M06-L TZVP smd redo'!AD265:AF265)^(1/3)</f>
        <v>1.8191870033914956</v>
      </c>
      <c r="AQ265" s="40">
        <f>'[3]methanogen M06-L TZVP smd redo'!BA265</f>
        <v>1.02603</v>
      </c>
      <c r="AR265" s="40">
        <f>PRODUCT('[3]methanogen M06-L TZVP smd redo'!AT265:AV265)^(1/3)</f>
        <v>1.8083091593101388</v>
      </c>
      <c r="AS265" s="41">
        <f>'[3]methanogen M06-L TZVP smd redo'!FO265</f>
        <v>1.02843</v>
      </c>
      <c r="AT265" s="40">
        <f>'[3]methanogen M06-L TZVP smd redo'!FK265</f>
        <v>1.8106599999999999</v>
      </c>
      <c r="AU265" s="40">
        <f>'[3]methanogen M06-L TZVP smd redo'!CD265</f>
        <v>1.7863800000000001</v>
      </c>
      <c r="AV265" s="40">
        <f>'[3]methanogen M06-L TZVP smd redo'!CG265</f>
        <v>1.5195399999999999</v>
      </c>
      <c r="AW265" s="40">
        <f>'[3]methanogen M06-L TZVP smd redo'!CK265</f>
        <v>1.02887</v>
      </c>
      <c r="AX265" s="40">
        <f>PRODUCT('[3]methanogen M06-L TZVP smd redo'!CN265:CP265)^(1/3)</f>
        <v>1.8007374513074681</v>
      </c>
      <c r="AY265" s="40">
        <f>'[3]methanogen M06-L TZVP smd redo'!DH265</f>
        <v>1.0289999999999999</v>
      </c>
      <c r="AZ265" s="40">
        <f>PRODUCT('[3]methanogen M06-L TZVP smd redo'!DJ265:DL265)^(1/3)</f>
        <v>1.805642126175762</v>
      </c>
      <c r="BA265" s="40">
        <f>'[3]methanogen M06-L TZVP smd redo'!EI265</f>
        <v>1.03043</v>
      </c>
      <c r="BB265" s="40">
        <f>PRODUCT('[3]methanogen M06-L TZVP smd redo'!EJ265:EL265)^(1/3)</f>
        <v>1.82816830609923</v>
      </c>
      <c r="BC265" s="40"/>
      <c r="BD265" s="44">
        <f>'[4]methanogen M06-L TZVP smd redo'!H265</f>
        <v>1.8667100000000001</v>
      </c>
      <c r="BE265" s="44">
        <f>'[4]methanogen M06-L TZVP smd redo'!M265</f>
        <v>1.82677</v>
      </c>
      <c r="BF265" s="44">
        <f>'[4]methanogen M06-L TZVP smd redo'!R265</f>
        <v>1.89272</v>
      </c>
      <c r="BG265" s="44">
        <f>'[4]methanogen M06-L TZVP smd redo'!Y265</f>
        <v>1.8765400000000001</v>
      </c>
      <c r="BH265" s="44">
        <f>'[4]methanogen M06-L TZVP smd redo'!Z265</f>
        <v>1.8825700000000001</v>
      </c>
      <c r="BI265" s="44">
        <f>PRODUCT('[4]methanogen M06-L TZVP smd redo'!AL265:AN265)^(1/3)</f>
        <v>1.8740138973729961</v>
      </c>
      <c r="BJ265" s="133">
        <f>PRODUCT('[4]methanogen M06-L TZVP smd redo'!BC265:BE265)^(1/3)</f>
        <v>1.8566990255293727</v>
      </c>
      <c r="BK265" s="133">
        <f>'[4]methanogen M06-L TZVP smd redo'!ER265</f>
        <v>1.86347</v>
      </c>
      <c r="BL265" s="40">
        <f>PRODUCT('[4]methanogen M06-L TZVP smd redo'!DZ265:EB265)^(1/3)</f>
        <v>1.8850562947136169</v>
      </c>
      <c r="BM265" s="40">
        <f>PRODUCT('[4]methanogen M06-L TZVP smd redo'!CI265:CK265)^(1/3)</f>
        <v>1.8540030938139147</v>
      </c>
      <c r="BN265" s="40">
        <f>PRODUCT('[4]methanogen M06-L TZVP smd redo'!DD265:DF265)^(1/3)</f>
        <v>1.8593070825763598</v>
      </c>
      <c r="BO265" s="40"/>
      <c r="BP265" s="45" t="e">
        <f t="shared" si="219"/>
        <v>#N/A</v>
      </c>
      <c r="BQ265" s="45">
        <f t="shared" si="220"/>
        <v>1.0218637266869941</v>
      </c>
      <c r="BR265" s="45">
        <f t="shared" si="221"/>
        <v>0.96515596601716047</v>
      </c>
      <c r="BS265" s="45">
        <f t="shared" si="222"/>
        <v>1.0053915657850703</v>
      </c>
      <c r="BT265" s="45">
        <f t="shared" si="223"/>
        <v>1.0045656559105554</v>
      </c>
      <c r="BU265" s="45">
        <f t="shared" si="224"/>
        <v>1.0013479636573375</v>
      </c>
      <c r="BV265" s="45">
        <f t="shared" si="225"/>
        <v>1.0093256212264594</v>
      </c>
      <c r="BW265" s="45">
        <f t="shared" si="226"/>
        <v>0.9963664698274578</v>
      </c>
      <c r="BX265" s="45">
        <f t="shared" si="227"/>
        <v>0.98468231127500616</v>
      </c>
      <c r="BY265" s="45">
        <f t="shared" si="228"/>
        <v>0.80112718322018184</v>
      </c>
      <c r="BZ265" s="45">
        <f t="shared" si="229"/>
        <v>0.98205369233379702</v>
      </c>
      <c r="CA265" s="45">
        <f t="shared" si="230"/>
        <v>0.83666151115928877</v>
      </c>
      <c r="CB265" s="45">
        <f t="shared" si="231"/>
        <v>1.0152729488163323</v>
      </c>
      <c r="CC265" s="45">
        <f t="shared" si="232"/>
        <v>0.99714733041564307</v>
      </c>
      <c r="CD265" s="45">
        <f t="shared" si="233"/>
        <v>0.99215223813587916</v>
      </c>
      <c r="CE265" s="39"/>
      <c r="CF265" s="75" t="e">
        <f t="shared" si="250"/>
        <v>#N/A</v>
      </c>
      <c r="CG265" s="75">
        <f t="shared" si="251"/>
        <v>21.628143054365676</v>
      </c>
      <c r="CH265" s="75">
        <f t="shared" si="252"/>
        <v>-35.465567887000944</v>
      </c>
      <c r="CI265" s="75">
        <f t="shared" si="253"/>
        <v>5.3770833263608129</v>
      </c>
      <c r="CJ265" s="75">
        <f t="shared" si="254"/>
        <v>4.5552649193977715</v>
      </c>
      <c r="CK265" s="75">
        <f t="shared" si="255"/>
        <v>1.3470559699215905</v>
      </c>
      <c r="CL265" s="75">
        <f t="shared" si="256"/>
        <v>9.2824060850939301</v>
      </c>
      <c r="CM265" s="75">
        <f t="shared" si="257"/>
        <v>-3.6401474776143994</v>
      </c>
      <c r="CN265" s="75">
        <f t="shared" si="258"/>
        <v>-15.436216457305255</v>
      </c>
      <c r="CO265" s="75">
        <f t="shared" si="259"/>
        <v>-221.73556396853473</v>
      </c>
      <c r="CP265" s="75">
        <f t="shared" si="260"/>
        <v>-18.109295611382176</v>
      </c>
      <c r="CQ265" s="75">
        <f t="shared" si="261"/>
        <v>-178.33569750441154</v>
      </c>
      <c r="CR265" s="75">
        <f t="shared" si="262"/>
        <v>15.157491432551369</v>
      </c>
      <c r="CS265" s="75">
        <f t="shared" si="263"/>
        <v>-2.8567462009082094</v>
      </c>
      <c r="CT265" s="75">
        <f t="shared" si="264"/>
        <v>-7.8787176091637079</v>
      </c>
      <c r="CU265" s="130"/>
      <c r="CV265" s="45" t="e">
        <f t="shared" si="234"/>
        <v>#N/A</v>
      </c>
      <c r="CW265" s="45">
        <f t="shared" si="235"/>
        <v>1.0000495584963391</v>
      </c>
      <c r="CX265" s="45">
        <f t="shared" si="236"/>
        <v>0.99977624246804675</v>
      </c>
      <c r="CY265" s="45">
        <f t="shared" si="237"/>
        <v>1.0001475341799506</v>
      </c>
      <c r="CZ265" s="45">
        <f t="shared" si="238"/>
        <v>0.99994478601794246</v>
      </c>
      <c r="DA265" s="45">
        <f t="shared" si="239"/>
        <v>0.9999176095315665</v>
      </c>
      <c r="DB265" s="45">
        <f t="shared" si="240"/>
        <v>0.99995725673616409</v>
      </c>
      <c r="DC265" s="45">
        <f t="shared" si="241"/>
        <v>0.99999541110918133</v>
      </c>
      <c r="DD265" s="45">
        <f t="shared" si="242"/>
        <v>0.99941434464493151</v>
      </c>
      <c r="DE265" s="45">
        <f t="shared" si="243"/>
        <v>0.99941434464493173</v>
      </c>
      <c r="DF265" s="45">
        <f t="shared" si="244"/>
        <v>0.99933200242891718</v>
      </c>
      <c r="DG265" s="45">
        <f t="shared" si="245"/>
        <v>0.99928470208803999</v>
      </c>
      <c r="DH265" s="45">
        <f t="shared" si="246"/>
        <v>0.99995599021895121</v>
      </c>
      <c r="DI265" s="45">
        <f t="shared" si="247"/>
        <v>0.99998959900743356</v>
      </c>
      <c r="DJ265" s="45">
        <f t="shared" si="248"/>
        <v>1.0000319278487226</v>
      </c>
    </row>
    <row r="266" spans="1:114" x14ac:dyDescent="0.2">
      <c r="A266" s="43">
        <v>524</v>
      </c>
      <c r="B266" s="43">
        <f t="shared" si="217"/>
        <v>797.15</v>
      </c>
      <c r="C266" s="44">
        <f t="shared" si="249"/>
        <v>1.2544690459762906</v>
      </c>
      <c r="E266" s="40">
        <f>'[4]methanogen M06-L TZVP smd redo'!I266</f>
        <v>0.58009010138371231</v>
      </c>
      <c r="F266" s="40">
        <f>'[4]methanogen M06-L TZVP smd redo'!N266</f>
        <v>0.54037273977480815</v>
      </c>
      <c r="G266" s="40">
        <f>'[4]methanogen M06-L TZVP smd redo'!S266</f>
        <v>0.75586147908679457</v>
      </c>
      <c r="H266" s="40">
        <f>'[4]methanogen M06-L TZVP smd redo'!AB266</f>
        <v>0.58429376246293963</v>
      </c>
      <c r="I266" s="40">
        <f>'[4]methanogen M06-L TZVP smd redo'!AS266</f>
        <v>0.66792688504646591</v>
      </c>
      <c r="J266" s="40">
        <f>'[4]methanogen M06-L TZVP smd redo'!BJ266</f>
        <v>0.70960923448004642</v>
      </c>
      <c r="K266" s="40">
        <f>'[4]methanogen M06-L TZVP smd redo'!EV266</f>
        <v>0.70889812833230259</v>
      </c>
      <c r="L266" s="40">
        <f>'[4]methanogen M06-L TZVP smd redo'!CL266</f>
        <v>0.67825463849358059</v>
      </c>
      <c r="M266" s="40">
        <f>'[4]methanogen M06-L TZVP smd redo'!DG266</f>
        <v>0.68611997667167302</v>
      </c>
      <c r="N266" s="40">
        <f>'[4]methanogen M06-L TZVP smd redo'!EC266</f>
        <v>0.6679320140887679</v>
      </c>
      <c r="AA266" s="40">
        <f t="shared" si="218"/>
        <v>0.82441447977756377</v>
      </c>
      <c r="AB266" s="40"/>
      <c r="AC266" s="40" t="e">
        <f>EXP('d-beta'!Y267/1000)*'[3]methanogen M06-L TZVP smd redo'!EZ266</f>
        <v>#N/A</v>
      </c>
      <c r="AD266" s="40">
        <f>'[3]methanogen M06-L TZVP smd redo'!ET266</f>
        <v>1.4515100000000001</v>
      </c>
      <c r="AE266" s="40">
        <f>'[3]methanogen M06-L TZVP smd redo'!ER266</f>
        <v>1.0424599999999999</v>
      </c>
      <c r="AF266" s="40">
        <f>'[3]methanogen M06-L TZVP smd redo'!K266</f>
        <v>1.03562</v>
      </c>
      <c r="AG266" s="40">
        <f>'[3]methanogen M06-L TZVP smd redo'!J266</f>
        <v>1.7967599999999999</v>
      </c>
      <c r="AH266" s="40">
        <f>'[3]methanogen M06-L TZVP smd redo'!O266</f>
        <v>1.03338</v>
      </c>
      <c r="AI266" s="40">
        <f>'[3]methanogen M06-L TZVP smd redo'!N266</f>
        <v>1.76231</v>
      </c>
      <c r="AJ266" s="40">
        <f>'[3]methanogen M06-L TZVP smd redo'!S266</f>
        <v>1.0342199999999999</v>
      </c>
      <c r="AK266" s="40">
        <f>'[3]methanogen M06-L TZVP smd redo'!R266</f>
        <v>1.8239099999999999</v>
      </c>
      <c r="AL266" s="40">
        <f>'[3]methanogen M06-L TZVP smd redo'!Y266</f>
        <v>1.03009</v>
      </c>
      <c r="AM266" s="40">
        <f>'[3]methanogen M06-L TZVP smd redo'!W266</f>
        <v>1.8215699999999999</v>
      </c>
      <c r="AN266" s="40">
        <f>'[3]methanogen M06-L TZVP smd redo'!V266</f>
        <v>1.81579</v>
      </c>
      <c r="AO266" s="40">
        <f>'[3]methanogen M06-L TZVP smd redo'!AK266</f>
        <v>1.02932</v>
      </c>
      <c r="AP266" s="40">
        <f>PRODUCT('[3]methanogen M06-L TZVP smd redo'!AD266:AF266)^(1/3)</f>
        <v>1.8146644524066513</v>
      </c>
      <c r="AQ266" s="40">
        <f>'[3]methanogen M06-L TZVP smd redo'!BA266</f>
        <v>1.0259199999999999</v>
      </c>
      <c r="AR266" s="40">
        <f>PRODUCT('[3]methanogen M06-L TZVP smd redo'!AT266:AV266)^(1/3)</f>
        <v>1.8038825187843024</v>
      </c>
      <c r="AS266" s="41">
        <f>'[3]methanogen M06-L TZVP smd redo'!FO266</f>
        <v>1.0283199999999999</v>
      </c>
      <c r="AT266" s="40">
        <f>'[3]methanogen M06-L TZVP smd redo'!FK266</f>
        <v>1.80626</v>
      </c>
      <c r="AU266" s="40">
        <f>'[3]methanogen M06-L TZVP smd redo'!CD266</f>
        <v>1.78203</v>
      </c>
      <c r="AV266" s="40">
        <f>'[3]methanogen M06-L TZVP smd redo'!CG266</f>
        <v>1.5168600000000001</v>
      </c>
      <c r="AW266" s="40">
        <f>'[3]methanogen M06-L TZVP smd redo'!CK266</f>
        <v>1.0287500000000001</v>
      </c>
      <c r="AX266" s="40">
        <f>PRODUCT('[3]methanogen M06-L TZVP smd redo'!CN266:CP266)^(1/3)</f>
        <v>1.7963677978976045</v>
      </c>
      <c r="AY266" s="40">
        <f>'[3]methanogen M06-L TZVP smd redo'!DH266</f>
        <v>1.02888</v>
      </c>
      <c r="AZ266" s="40">
        <f>PRODUCT('[3]methanogen M06-L TZVP smd redo'!DJ266:DL266)^(1/3)</f>
        <v>1.8012493794033055</v>
      </c>
      <c r="BA266" s="40">
        <f>'[3]methanogen M06-L TZVP smd redo'!EI266</f>
        <v>1.0302899999999999</v>
      </c>
      <c r="BB266" s="40">
        <f>PRODUCT('[3]methanogen M06-L TZVP smd redo'!EJ266:EL266)^(1/3)</f>
        <v>1.8235854724618858</v>
      </c>
      <c r="BC266" s="40"/>
      <c r="BD266" s="44">
        <f>'[4]methanogen M06-L TZVP smd redo'!H266</f>
        <v>1.8618399999999999</v>
      </c>
      <c r="BE266" s="44">
        <f>'[4]methanogen M06-L TZVP smd redo'!M266</f>
        <v>1.82212</v>
      </c>
      <c r="BF266" s="44">
        <f>'[4]methanogen M06-L TZVP smd redo'!R266</f>
        <v>1.88775</v>
      </c>
      <c r="BG266" s="44">
        <f>'[4]methanogen M06-L TZVP smd redo'!Y266</f>
        <v>1.8715200000000001</v>
      </c>
      <c r="BH266" s="44">
        <f>'[4]methanogen M06-L TZVP smd redo'!Z266</f>
        <v>1.87754</v>
      </c>
      <c r="BI266" s="44">
        <f>PRODUCT('[4]methanogen M06-L TZVP smd redo'!AL266:AN266)^(1/3)</f>
        <v>1.8691180150186091</v>
      </c>
      <c r="BJ266" s="133">
        <f>PRODUCT('[4]methanogen M06-L TZVP smd redo'!BC266:BE266)^(1/3)</f>
        <v>1.8519523843043266</v>
      </c>
      <c r="BK266" s="133">
        <f>'[4]methanogen M06-L TZVP smd redo'!ER266</f>
        <v>1.85873</v>
      </c>
      <c r="BL266" s="40">
        <f>PRODUCT('[4]methanogen M06-L TZVP smd redo'!DZ266:EB266)^(1/3)</f>
        <v>1.8800768017027893</v>
      </c>
      <c r="BM266" s="40">
        <f>PRODUCT('[4]methanogen M06-L TZVP smd redo'!CI266:CK266)^(1/3)</f>
        <v>1.8492667957287769</v>
      </c>
      <c r="BN266" s="40">
        <f>PRODUCT('[4]methanogen M06-L TZVP smd redo'!DD266:DF266)^(1/3)</f>
        <v>1.8545410266801503</v>
      </c>
      <c r="BO266" s="40"/>
      <c r="BP266" s="45" t="e">
        <f t="shared" si="219"/>
        <v>#N/A</v>
      </c>
      <c r="BQ266" s="45">
        <f t="shared" si="220"/>
        <v>1.0217987838342151</v>
      </c>
      <c r="BR266" s="45">
        <f t="shared" si="221"/>
        <v>0.9652337438749834</v>
      </c>
      <c r="BS266" s="45">
        <f t="shared" si="222"/>
        <v>1.0054379667011089</v>
      </c>
      <c r="BT266" s="45">
        <f t="shared" si="223"/>
        <v>1.0045058604720083</v>
      </c>
      <c r="BU266" s="45">
        <f t="shared" si="224"/>
        <v>1.0012850900596382</v>
      </c>
      <c r="BV266" s="45">
        <f t="shared" si="225"/>
        <v>1.0092689373980479</v>
      </c>
      <c r="BW266" s="45">
        <f t="shared" si="226"/>
        <v>0.99635363086856432</v>
      </c>
      <c r="BX266" s="45">
        <f t="shared" si="227"/>
        <v>0.98476696300333411</v>
      </c>
      <c r="BY266" s="45">
        <f t="shared" si="228"/>
        <v>0.80211842363426522</v>
      </c>
      <c r="BZ266" s="45">
        <f t="shared" si="229"/>
        <v>0.98209490676902178</v>
      </c>
      <c r="CA266" s="45">
        <f t="shared" si="230"/>
        <v>0.83722596138223404</v>
      </c>
      <c r="CB266" s="45">
        <f t="shared" si="231"/>
        <v>1.0151863609652294</v>
      </c>
      <c r="CC266" s="45">
        <f t="shared" si="232"/>
        <v>0.99715604514783107</v>
      </c>
      <c r="CD266" s="45">
        <f t="shared" si="233"/>
        <v>0.992201140740536</v>
      </c>
      <c r="CE266" s="39"/>
      <c r="CF266" s="75" t="e">
        <f t="shared" si="250"/>
        <v>#N/A</v>
      </c>
      <c r="CG266" s="75">
        <f t="shared" si="251"/>
        <v>21.564587694841737</v>
      </c>
      <c r="CH266" s="75">
        <f t="shared" si="252"/>
        <v>-35.384985341967209</v>
      </c>
      <c r="CI266" s="75">
        <f t="shared" si="253"/>
        <v>5.4232343454275025</v>
      </c>
      <c r="CJ266" s="75">
        <f t="shared" si="254"/>
        <v>4.4957394738602403</v>
      </c>
      <c r="CK266" s="75">
        <f t="shared" si="255"/>
        <v>1.284265038149782</v>
      </c>
      <c r="CL266" s="75">
        <f t="shared" si="256"/>
        <v>9.2262444074710288</v>
      </c>
      <c r="CM266" s="75">
        <f t="shared" si="257"/>
        <v>-3.6530333403998179</v>
      </c>
      <c r="CN266" s="75">
        <f t="shared" si="258"/>
        <v>-15.350251584296688</v>
      </c>
      <c r="CO266" s="75">
        <f t="shared" si="259"/>
        <v>-220.49902162449325</v>
      </c>
      <c r="CP266" s="75">
        <f t="shared" si="260"/>
        <v>-18.067328893334846</v>
      </c>
      <c r="CQ266" s="75">
        <f t="shared" si="261"/>
        <v>-177.66127911775285</v>
      </c>
      <c r="CR266" s="75">
        <f t="shared" si="262"/>
        <v>15.072202502368631</v>
      </c>
      <c r="CS266" s="75">
        <f t="shared" si="263"/>
        <v>-2.8480065755384323</v>
      </c>
      <c r="CT266" s="75">
        <f t="shared" si="264"/>
        <v>-7.8294294075890152</v>
      </c>
      <c r="CU266" s="130"/>
      <c r="CV266" s="45" t="e">
        <f t="shared" si="234"/>
        <v>#N/A</v>
      </c>
      <c r="CW266" s="45">
        <f t="shared" si="235"/>
        <v>1.0000396959110209</v>
      </c>
      <c r="CX266" s="45">
        <f t="shared" si="236"/>
        <v>0.99978467401730386</v>
      </c>
      <c r="CY266" s="45">
        <f t="shared" si="237"/>
        <v>1.0001381197999548</v>
      </c>
      <c r="CZ266" s="45">
        <f t="shared" si="238"/>
        <v>0.99994976303812866</v>
      </c>
      <c r="DA266" s="45">
        <f t="shared" si="239"/>
        <v>0.99991642270094128</v>
      </c>
      <c r="DB266" s="45">
        <f t="shared" si="240"/>
        <v>0.99995834720777266</v>
      </c>
      <c r="DC266" s="45">
        <f t="shared" si="241"/>
        <v>1.0000007106024027</v>
      </c>
      <c r="DD266" s="45">
        <f t="shared" si="242"/>
        <v>0.99941604743737711</v>
      </c>
      <c r="DE266" s="45">
        <f t="shared" si="243"/>
        <v>0.99941604743737711</v>
      </c>
      <c r="DF266" s="45">
        <f t="shared" si="244"/>
        <v>0.99933251894349628</v>
      </c>
      <c r="DG266" s="45">
        <f t="shared" si="245"/>
        <v>0.99929160405222905</v>
      </c>
      <c r="DH266" s="45">
        <f t="shared" si="246"/>
        <v>0.99995835233317787</v>
      </c>
      <c r="DI266" s="45">
        <f t="shared" si="247"/>
        <v>0.99999214005468751</v>
      </c>
      <c r="DJ266" s="45">
        <f t="shared" si="248"/>
        <v>1.000018180948081</v>
      </c>
    </row>
    <row r="267" spans="1:114" x14ac:dyDescent="0.2">
      <c r="A267" s="43">
        <v>526</v>
      </c>
      <c r="B267" s="43">
        <f t="shared" si="217"/>
        <v>799.15</v>
      </c>
      <c r="C267" s="44">
        <f t="shared" si="249"/>
        <v>1.2513295376337359</v>
      </c>
      <c r="E267" s="40">
        <f>'[4]methanogen M06-L TZVP smd redo'!I267</f>
        <v>0.57752184528769845</v>
      </c>
      <c r="F267" s="40">
        <f>'[4]methanogen M06-L TZVP smd redo'!N267</f>
        <v>0.53288612724911033</v>
      </c>
      <c r="G267" s="40">
        <f>'[4]methanogen M06-L TZVP smd redo'!S267</f>
        <v>0.75487103311000503</v>
      </c>
      <c r="H267" s="40">
        <f>'[4]methanogen M06-L TZVP smd redo'!AB267</f>
        <v>0.57671291353922349</v>
      </c>
      <c r="I267" s="40">
        <f>'[4]methanogen M06-L TZVP smd redo'!AS267</f>
        <v>0.65280926359445601</v>
      </c>
      <c r="J267" s="40">
        <f>'[4]methanogen M06-L TZVP smd redo'!BJ267</f>
        <v>0.70508913197619982</v>
      </c>
      <c r="K267" s="40">
        <f>'[4]methanogen M06-L TZVP smd redo'!EV267</f>
        <v>0.71053616393301766</v>
      </c>
      <c r="L267" s="40">
        <f>'[4]methanogen M06-L TZVP smd redo'!CL267</f>
        <v>0.68226562005135882</v>
      </c>
      <c r="M267" s="40">
        <f>'[4]methanogen M06-L TZVP smd redo'!DG267</f>
        <v>0.68946357666233027</v>
      </c>
      <c r="N267" s="40">
        <f>'[4]methanogen M06-L TZVP smd redo'!EC267</f>
        <v>0.66121130173946163</v>
      </c>
      <c r="AA267" s="40">
        <f t="shared" si="218"/>
        <v>0.81946769362923622</v>
      </c>
      <c r="AB267" s="40"/>
      <c r="AC267" s="40" t="e">
        <f>EXP('d-beta'!Y268/1000)*'[3]methanogen M06-L TZVP smd redo'!EZ267</f>
        <v>#N/A</v>
      </c>
      <c r="AD267" s="40">
        <f>'[3]methanogen M06-L TZVP smd redo'!ET267</f>
        <v>1.4496599999999999</v>
      </c>
      <c r="AE267" s="40">
        <f>'[3]methanogen M06-L TZVP smd redo'!ER267</f>
        <v>1.0422800000000001</v>
      </c>
      <c r="AF267" s="40">
        <f>'[3]methanogen M06-L TZVP smd redo'!K267</f>
        <v>1.03546</v>
      </c>
      <c r="AG267" s="40">
        <f>'[3]methanogen M06-L TZVP smd redo'!J267</f>
        <v>1.7923899999999999</v>
      </c>
      <c r="AH267" s="40">
        <f>'[3]methanogen M06-L TZVP smd redo'!O267</f>
        <v>1.0332300000000001</v>
      </c>
      <c r="AI267" s="40">
        <f>'[3]methanogen M06-L TZVP smd redo'!N267</f>
        <v>1.7581100000000001</v>
      </c>
      <c r="AJ267" s="40">
        <f>'[3]methanogen M06-L TZVP smd redo'!S267</f>
        <v>1.03406</v>
      </c>
      <c r="AK267" s="40">
        <f>'[3]methanogen M06-L TZVP smd redo'!R267</f>
        <v>1.8194300000000001</v>
      </c>
      <c r="AL267" s="40">
        <f>'[3]methanogen M06-L TZVP smd redo'!Y267</f>
        <v>1.02996</v>
      </c>
      <c r="AM267" s="40">
        <f>'[3]methanogen M06-L TZVP smd redo'!W267</f>
        <v>1.81698</v>
      </c>
      <c r="AN267" s="40">
        <f>'[3]methanogen M06-L TZVP smd redo'!V267</f>
        <v>1.8112200000000001</v>
      </c>
      <c r="AO267" s="40">
        <f>'[3]methanogen M06-L TZVP smd redo'!AK267</f>
        <v>1.0291999999999999</v>
      </c>
      <c r="AP267" s="40">
        <f>PRODUCT('[3]methanogen M06-L TZVP smd redo'!AD267:AF267)^(1/3)</f>
        <v>1.8101852073983939</v>
      </c>
      <c r="AQ267" s="40">
        <f>'[3]methanogen M06-L TZVP smd redo'!BA267</f>
        <v>1.0258100000000001</v>
      </c>
      <c r="AR267" s="40">
        <f>PRODUCT('[3]methanogen M06-L TZVP smd redo'!AT267:AV267)^(1/3)</f>
        <v>1.7994958783182784</v>
      </c>
      <c r="AS267" s="41">
        <f>'[3]methanogen M06-L TZVP smd redo'!FO267</f>
        <v>1.0282</v>
      </c>
      <c r="AT267" s="40">
        <f>'[3]methanogen M06-L TZVP smd redo'!FK267</f>
        <v>1.8019000000000001</v>
      </c>
      <c r="AU267" s="40">
        <f>'[3]methanogen M06-L TZVP smd redo'!CD267</f>
        <v>1.7777099999999999</v>
      </c>
      <c r="AV267" s="40">
        <f>'[3]methanogen M06-L TZVP smd redo'!CG267</f>
        <v>1.5142100000000001</v>
      </c>
      <c r="AW267" s="40">
        <f>'[3]methanogen M06-L TZVP smd redo'!CK267</f>
        <v>1.0286200000000001</v>
      </c>
      <c r="AX267" s="40">
        <f>PRODUCT('[3]methanogen M06-L TZVP smd redo'!CN267:CP267)^(1/3)</f>
        <v>1.792034824825778</v>
      </c>
      <c r="AY267" s="40">
        <f>'[3]methanogen M06-L TZVP smd redo'!DH267</f>
        <v>1.0287500000000001</v>
      </c>
      <c r="AZ267" s="40">
        <f>PRODUCT('[3]methanogen M06-L TZVP smd redo'!DJ267:DL267)^(1/3)</f>
        <v>1.7968866316137373</v>
      </c>
      <c r="BA267" s="40">
        <f>'[3]methanogen M06-L TZVP smd redo'!EI267</f>
        <v>1.03016</v>
      </c>
      <c r="BB267" s="40">
        <f>PRODUCT('[3]methanogen M06-L TZVP smd redo'!EJ267:EL267)^(1/3)</f>
        <v>1.8190426388014165</v>
      </c>
      <c r="BC267" s="40"/>
      <c r="BD267" s="44">
        <f>'[4]methanogen M06-L TZVP smd redo'!H267</f>
        <v>1.8570199999999999</v>
      </c>
      <c r="BE267" s="44">
        <f>'[4]methanogen M06-L TZVP smd redo'!M267</f>
        <v>1.8174999999999999</v>
      </c>
      <c r="BF267" s="44">
        <f>'[4]methanogen M06-L TZVP smd redo'!R267</f>
        <v>1.8828199999999999</v>
      </c>
      <c r="BG267" s="44">
        <f>'[4]methanogen M06-L TZVP smd redo'!Y267</f>
        <v>1.86656</v>
      </c>
      <c r="BH267" s="44">
        <f>'[4]methanogen M06-L TZVP smd redo'!Z267</f>
        <v>1.8725400000000001</v>
      </c>
      <c r="BI267" s="44">
        <f>PRODUCT('[4]methanogen M06-L TZVP smd redo'!AL267:AN267)^(1/3)</f>
        <v>1.8642588269322666</v>
      </c>
      <c r="BJ267" s="133">
        <f>PRODUCT('[4]methanogen M06-L TZVP smd redo'!BC267:BE267)^(1/3)</f>
        <v>1.8472424197812218</v>
      </c>
      <c r="BK267" s="133">
        <f>'[4]methanogen M06-L TZVP smd redo'!ER267</f>
        <v>1.8540300000000001</v>
      </c>
      <c r="BL267" s="40">
        <f>PRODUCT('[4]methanogen M06-L TZVP smd redo'!DZ267:EB267)^(1/3)</f>
        <v>1.8751440119287706</v>
      </c>
      <c r="BM267" s="40">
        <f>PRODUCT('[4]methanogen M06-L TZVP smd redo'!CI267:CK267)^(1/3)</f>
        <v>1.8445804973273563</v>
      </c>
      <c r="BN267" s="40">
        <f>PRODUCT('[4]methanogen M06-L TZVP smd redo'!DD267:DF267)^(1/3)</f>
        <v>1.8498216281831834</v>
      </c>
      <c r="BO267" s="40"/>
      <c r="BP267" s="45" t="e">
        <f t="shared" si="219"/>
        <v>#N/A</v>
      </c>
      <c r="BQ267" s="45">
        <f t="shared" si="220"/>
        <v>1.0217441540577716</v>
      </c>
      <c r="BR267" s="45">
        <f t="shared" si="221"/>
        <v>0.96530735811176849</v>
      </c>
      <c r="BS267" s="45">
        <f t="shared" si="222"/>
        <v>1.0054898693752869</v>
      </c>
      <c r="BT267" s="45">
        <f t="shared" si="223"/>
        <v>1.0044420726071392</v>
      </c>
      <c r="BU267" s="45">
        <f t="shared" si="224"/>
        <v>1.0012343635092344</v>
      </c>
      <c r="BV267" s="45">
        <f t="shared" si="225"/>
        <v>1.0092117888636729</v>
      </c>
      <c r="BW267" s="45">
        <f t="shared" si="226"/>
        <v>0.99633901273508074</v>
      </c>
      <c r="BX267" s="45">
        <f t="shared" si="227"/>
        <v>0.98483777783730497</v>
      </c>
      <c r="BY267" s="45">
        <f t="shared" si="228"/>
        <v>0.80310058053317335</v>
      </c>
      <c r="BZ267" s="45">
        <f t="shared" si="229"/>
        <v>0.98214376949629634</v>
      </c>
      <c r="CA267" s="45">
        <f t="shared" si="230"/>
        <v>0.83779213933970875</v>
      </c>
      <c r="CB267" s="45">
        <f t="shared" si="231"/>
        <v>1.0151044561605798</v>
      </c>
      <c r="CC267" s="45">
        <f t="shared" si="232"/>
        <v>0.99716668311367151</v>
      </c>
      <c r="CD267" s="45">
        <f t="shared" si="233"/>
        <v>0.99225579702747591</v>
      </c>
      <c r="CE267" s="39"/>
      <c r="CF267" s="75" t="e">
        <f t="shared" si="250"/>
        <v>#N/A</v>
      </c>
      <c r="CG267" s="75">
        <f t="shared" si="251"/>
        <v>21.511121946269991</v>
      </c>
      <c r="CH267" s="75">
        <f t="shared" si="252"/>
        <v>-35.30872254005638</v>
      </c>
      <c r="CI267" s="75">
        <f t="shared" si="253"/>
        <v>5.4748549687621422</v>
      </c>
      <c r="CJ267" s="75">
        <f t="shared" si="254"/>
        <v>4.4322357226279081</v>
      </c>
      <c r="CK267" s="75">
        <f t="shared" si="255"/>
        <v>1.2336023089321766</v>
      </c>
      <c r="CL267" s="75">
        <f t="shared" si="256"/>
        <v>9.1696191113790455</v>
      </c>
      <c r="CM267" s="75">
        <f t="shared" si="257"/>
        <v>-3.6677050796976611</v>
      </c>
      <c r="CN267" s="75">
        <f t="shared" si="258"/>
        <v>-15.278343924314965</v>
      </c>
      <c r="CO267" s="75">
        <f t="shared" si="259"/>
        <v>-219.2753169226184</v>
      </c>
      <c r="CP267" s="75">
        <f t="shared" si="260"/>
        <v>-18.017576561426235</v>
      </c>
      <c r="CQ267" s="75">
        <f t="shared" si="261"/>
        <v>-176.98525301535653</v>
      </c>
      <c r="CR267" s="75">
        <f t="shared" si="262"/>
        <v>14.991519672102939</v>
      </c>
      <c r="CS267" s="75">
        <f t="shared" si="263"/>
        <v>-2.8373383264232879</v>
      </c>
      <c r="CT267" s="75">
        <f t="shared" si="264"/>
        <v>-7.7743450306861863</v>
      </c>
      <c r="CU267" s="130"/>
      <c r="CV267" s="45" t="e">
        <f t="shared" si="234"/>
        <v>#N/A</v>
      </c>
      <c r="CW267" s="45">
        <f t="shared" si="235"/>
        <v>1.000044611944952</v>
      </c>
      <c r="CX267" s="45">
        <f t="shared" si="236"/>
        <v>0.99977818253771611</v>
      </c>
      <c r="CY267" s="45">
        <f t="shared" si="237"/>
        <v>1.0001545489406953</v>
      </c>
      <c r="CZ267" s="45">
        <f t="shared" si="238"/>
        <v>0.99994745436628985</v>
      </c>
      <c r="DA267" s="45">
        <f t="shared" si="239"/>
        <v>0.99992395329393902</v>
      </c>
      <c r="DB267" s="45">
        <f t="shared" si="240"/>
        <v>0.99994775696761284</v>
      </c>
      <c r="DC267" s="45">
        <f t="shared" si="241"/>
        <v>0.99999455683560823</v>
      </c>
      <c r="DD267" s="45">
        <f t="shared" si="242"/>
        <v>0.99942361949254255</v>
      </c>
      <c r="DE267" s="45">
        <f t="shared" si="243"/>
        <v>0.99942361949254255</v>
      </c>
      <c r="DF267" s="45">
        <f t="shared" si="244"/>
        <v>0.9993476166183205</v>
      </c>
      <c r="DG267" s="45">
        <f t="shared" si="245"/>
        <v>0.99928996833923955</v>
      </c>
      <c r="DH267" s="45">
        <f t="shared" si="246"/>
        <v>0.99995615308574626</v>
      </c>
      <c r="DI267" s="45">
        <f t="shared" si="247"/>
        <v>0.99999280700269855</v>
      </c>
      <c r="DJ267" s="45">
        <f t="shared" si="248"/>
        <v>1.0000366304004034</v>
      </c>
    </row>
    <row r="268" spans="1:114" x14ac:dyDescent="0.2">
      <c r="A268" s="43">
        <v>528</v>
      </c>
      <c r="B268" s="43">
        <f t="shared" si="217"/>
        <v>801.15</v>
      </c>
      <c r="C268" s="44">
        <f t="shared" si="249"/>
        <v>1.2482057043000687</v>
      </c>
      <c r="E268" s="40">
        <f>'[4]methanogen M06-L TZVP smd redo'!I268</f>
        <v>0.57340877158984505</v>
      </c>
      <c r="F268" s="40">
        <f>'[4]methanogen M06-L TZVP smd redo'!N268</f>
        <v>0.52944234583995886</v>
      </c>
      <c r="G268" s="40">
        <f>'[4]methanogen M06-L TZVP smd redo'!S268</f>
        <v>0.75353510756026587</v>
      </c>
      <c r="H268" s="40">
        <f>'[4]methanogen M06-L TZVP smd redo'!AB268</f>
        <v>0.57214013825546139</v>
      </c>
      <c r="I268" s="40">
        <f>'[4]methanogen M06-L TZVP smd redo'!AS268</f>
        <v>0.65343857964039742</v>
      </c>
      <c r="J268" s="40">
        <f>'[4]methanogen M06-L TZVP smd redo'!BJ268</f>
        <v>0.69943867084498734</v>
      </c>
      <c r="K268" s="40">
        <f>'[4]methanogen M06-L TZVP smd redo'!EV268</f>
        <v>0.70125859918612754</v>
      </c>
      <c r="L268" s="40">
        <f>'[4]methanogen M06-L TZVP smd redo'!CL268</f>
        <v>0.67176209605879222</v>
      </c>
      <c r="M268" s="40">
        <f>'[4]methanogen M06-L TZVP smd redo'!DG268</f>
        <v>0.68188706425953427</v>
      </c>
      <c r="N268" s="40">
        <f>'[4]methanogen M06-L TZVP smd redo'!EC268</f>
        <v>0.65677803719421668</v>
      </c>
      <c r="AA268" s="40">
        <f t="shared" si="218"/>
        <v>0.81455735837442245</v>
      </c>
      <c r="AB268" s="40"/>
      <c r="AC268" s="40" t="e">
        <f>EXP('d-beta'!Y269/1000)*'[3]methanogen M06-L TZVP smd redo'!EZ268</f>
        <v>#N/A</v>
      </c>
      <c r="AD268" s="40">
        <f>'[3]methanogen M06-L TZVP smd redo'!ET268</f>
        <v>1.4478200000000001</v>
      </c>
      <c r="AE268" s="40">
        <f>'[3]methanogen M06-L TZVP smd redo'!ER268</f>
        <v>1.04209</v>
      </c>
      <c r="AF268" s="40">
        <f>'[3]methanogen M06-L TZVP smd redo'!K268</f>
        <v>1.0353000000000001</v>
      </c>
      <c r="AG268" s="40">
        <f>'[3]methanogen M06-L TZVP smd redo'!J268</f>
        <v>1.78806</v>
      </c>
      <c r="AH268" s="40">
        <f>'[3]methanogen M06-L TZVP smd redo'!O268</f>
        <v>1.03308</v>
      </c>
      <c r="AI268" s="40">
        <f>'[3]methanogen M06-L TZVP smd redo'!N268</f>
        <v>1.7539499999999999</v>
      </c>
      <c r="AJ268" s="40">
        <f>'[3]methanogen M06-L TZVP smd redo'!S268</f>
        <v>1.0339100000000001</v>
      </c>
      <c r="AK268" s="40">
        <f>'[3]methanogen M06-L TZVP smd redo'!R268</f>
        <v>1.81498</v>
      </c>
      <c r="AL268" s="40">
        <f>'[3]methanogen M06-L TZVP smd redo'!Y268</f>
        <v>1.02982</v>
      </c>
      <c r="AM268" s="40">
        <f>'[3]methanogen M06-L TZVP smd redo'!W268</f>
        <v>1.8124199999999999</v>
      </c>
      <c r="AN268" s="40">
        <f>'[3]methanogen M06-L TZVP smd redo'!V268</f>
        <v>1.8066899999999999</v>
      </c>
      <c r="AO268" s="40">
        <f>'[3]methanogen M06-L TZVP smd redo'!AK268</f>
        <v>1.0290699999999999</v>
      </c>
      <c r="AP268" s="40">
        <f>PRODUCT('[3]methanogen M06-L TZVP smd redo'!AD268:AF268)^(1/3)</f>
        <v>1.8057359620285272</v>
      </c>
      <c r="AQ268" s="40">
        <f>'[3]methanogen M06-L TZVP smd redo'!BA268</f>
        <v>1.0257000000000001</v>
      </c>
      <c r="AR268" s="40">
        <f>PRODUCT('[3]methanogen M06-L TZVP smd redo'!AT268:AV268)^(1/3)</f>
        <v>1.7951492379107559</v>
      </c>
      <c r="AS268" s="41">
        <f>'[3]methanogen M06-L TZVP smd redo'!FO268</f>
        <v>1.0280899999999999</v>
      </c>
      <c r="AT268" s="40">
        <f>'[3]methanogen M06-L TZVP smd redo'!FK268</f>
        <v>1.79758</v>
      </c>
      <c r="AU268" s="40">
        <f>'[3]methanogen M06-L TZVP smd redo'!CD268</f>
        <v>1.7734300000000001</v>
      </c>
      <c r="AV268" s="40">
        <f>'[3]methanogen M06-L TZVP smd redo'!CG268</f>
        <v>1.5115700000000001</v>
      </c>
      <c r="AW268" s="40">
        <f>'[3]methanogen M06-L TZVP smd redo'!CK268</f>
        <v>1.0285</v>
      </c>
      <c r="AX268" s="40">
        <f>PRODUCT('[3]methanogen M06-L TZVP smd redo'!CN268:CP268)^(1/3)</f>
        <v>1.787738489666485</v>
      </c>
      <c r="AY268" s="40">
        <f>'[3]methanogen M06-L TZVP smd redo'!DH268</f>
        <v>1.0286299999999999</v>
      </c>
      <c r="AZ268" s="40">
        <f>PRODUCT('[3]methanogen M06-L TZVP smd redo'!DJ268:DL268)^(1/3)</f>
        <v>1.7925605842957308</v>
      </c>
      <c r="BA268" s="40">
        <f>'[3]methanogen M06-L TZVP smd redo'!EI268</f>
        <v>1.03003</v>
      </c>
      <c r="BB268" s="40">
        <f>PRODUCT('[3]methanogen M06-L TZVP smd redo'!EJ268:EL268)^(1/3)</f>
        <v>1.8145364536265058</v>
      </c>
      <c r="BC268" s="40"/>
      <c r="BD268" s="44">
        <f>'[4]methanogen M06-L TZVP smd redo'!H268</f>
        <v>1.8522400000000001</v>
      </c>
      <c r="BE268" s="44">
        <f>'[4]methanogen M06-L TZVP smd redo'!M268</f>
        <v>1.8129299999999999</v>
      </c>
      <c r="BF268" s="44">
        <f>'[4]methanogen M06-L TZVP smd redo'!R268</f>
        <v>1.8779399999999999</v>
      </c>
      <c r="BG268" s="44">
        <f>'[4]methanogen M06-L TZVP smd redo'!Y268</f>
        <v>1.8616299999999999</v>
      </c>
      <c r="BH268" s="44">
        <f>'[4]methanogen M06-L TZVP smd redo'!Z268</f>
        <v>1.8675900000000001</v>
      </c>
      <c r="BI268" s="44">
        <f>PRODUCT('[4]methanogen M06-L TZVP smd redo'!AL268:AN268)^(1/3)</f>
        <v>1.8594429447712828</v>
      </c>
      <c r="BJ268" s="133">
        <f>PRODUCT('[4]methanogen M06-L TZVP smd redo'!BC268:BE268)^(1/3)</f>
        <v>1.8425724389596763</v>
      </c>
      <c r="BK268" s="133">
        <f>'[4]methanogen M06-L TZVP smd redo'!ER268</f>
        <v>1.84937</v>
      </c>
      <c r="BL268" s="40">
        <f>PRODUCT('[4]methanogen M06-L TZVP smd redo'!DZ268:EB268)^(1/3)</f>
        <v>1.8702545192024835</v>
      </c>
      <c r="BM268" s="40">
        <f>PRODUCT('[4]methanogen M06-L TZVP smd redo'!CI268:CK268)^(1/3)</f>
        <v>1.8399241982232213</v>
      </c>
      <c r="BN268" s="40">
        <f>PRODUCT('[4]methanogen M06-L TZVP smd redo'!DD268:DF268)^(1/3)</f>
        <v>1.8451389128309725</v>
      </c>
      <c r="BO268" s="40"/>
      <c r="BP268" s="45" t="e">
        <f t="shared" si="219"/>
        <v>#N/A</v>
      </c>
      <c r="BQ268" s="45">
        <f t="shared" si="220"/>
        <v>1.0216831317259907</v>
      </c>
      <c r="BR268" s="45">
        <f t="shared" si="221"/>
        <v>0.96538228058404418</v>
      </c>
      <c r="BS268" s="45">
        <f t="shared" si="222"/>
        <v>1.0055419015951037</v>
      </c>
      <c r="BT268" s="45">
        <f t="shared" si="223"/>
        <v>1.0043814494290491</v>
      </c>
      <c r="BU268" s="45">
        <f t="shared" si="224"/>
        <v>1.0011761884035577</v>
      </c>
      <c r="BV268" s="45">
        <f t="shared" si="225"/>
        <v>1.0091559525448734</v>
      </c>
      <c r="BW268" s="45">
        <f t="shared" si="226"/>
        <v>0.99632439098702597</v>
      </c>
      <c r="BX268" s="45">
        <f t="shared" si="227"/>
        <v>0.98492558204369307</v>
      </c>
      <c r="BY268" s="45">
        <f t="shared" si="228"/>
        <v>0.80408866219388409</v>
      </c>
      <c r="BZ268" s="45">
        <f t="shared" si="229"/>
        <v>0.98218323274481656</v>
      </c>
      <c r="CA268" s="45">
        <f t="shared" si="230"/>
        <v>0.83834892368752612</v>
      </c>
      <c r="CB268" s="45">
        <f t="shared" si="231"/>
        <v>1.0150236048567169</v>
      </c>
      <c r="CC268" s="45">
        <f t="shared" si="232"/>
        <v>0.99717380920672771</v>
      </c>
      <c r="CD268" s="45">
        <f t="shared" si="233"/>
        <v>0.99230735636146683</v>
      </c>
      <c r="CE268" s="39"/>
      <c r="CF268" s="75" t="e">
        <f t="shared" si="250"/>
        <v>#N/A</v>
      </c>
      <c r="CG268" s="75">
        <f t="shared" si="251"/>
        <v>21.45139647208881</v>
      </c>
      <c r="CH268" s="75">
        <f t="shared" si="252"/>
        <v>-35.231110405188431</v>
      </c>
      <c r="CI268" s="75">
        <f t="shared" si="253"/>
        <v>5.5266017592201155</v>
      </c>
      <c r="CJ268" s="75">
        <f t="shared" si="254"/>
        <v>4.371878824728638</v>
      </c>
      <c r="CK268" s="75">
        <f t="shared" si="255"/>
        <v>1.1754972358865567</v>
      </c>
      <c r="CL268" s="75">
        <f t="shared" si="256"/>
        <v>9.1142909195256205</v>
      </c>
      <c r="CM268" s="75">
        <f t="shared" si="257"/>
        <v>-3.6823806621645523</v>
      </c>
      <c r="CN268" s="75">
        <f t="shared" si="258"/>
        <v>-15.189191888862789</v>
      </c>
      <c r="CO268" s="75">
        <f t="shared" si="259"/>
        <v>-218.04573952260918</v>
      </c>
      <c r="CP268" s="75">
        <f t="shared" si="260"/>
        <v>-17.977396643845807</v>
      </c>
      <c r="CQ268" s="75">
        <f t="shared" si="261"/>
        <v>-176.32088844535878</v>
      </c>
      <c r="CR268" s="75">
        <f t="shared" si="262"/>
        <v>14.911868239803592</v>
      </c>
      <c r="CS268" s="75">
        <f t="shared" si="263"/>
        <v>-2.8301920110537022</v>
      </c>
      <c r="CT268" s="75">
        <f t="shared" si="264"/>
        <v>-7.7223846444273967</v>
      </c>
      <c r="CU268" s="130"/>
      <c r="CV268" s="45" t="e">
        <f t="shared" si="234"/>
        <v>#N/A</v>
      </c>
      <c r="CW268" s="45">
        <f t="shared" si="235"/>
        <v>1.0000439431603803</v>
      </c>
      <c r="CX268" s="45">
        <f t="shared" si="236"/>
        <v>0.99977607597289553</v>
      </c>
      <c r="CY268" s="45">
        <f t="shared" si="237"/>
        <v>1.0001514317021696</v>
      </c>
      <c r="CZ268" s="45">
        <f t="shared" si="238"/>
        <v>0.99994860724402113</v>
      </c>
      <c r="DA268" s="45">
        <f t="shared" si="239"/>
        <v>0.9999187546474626</v>
      </c>
      <c r="DB268" s="45">
        <f t="shared" si="240"/>
        <v>0.99995403206054978</v>
      </c>
      <c r="DC268" s="45">
        <f t="shared" si="241"/>
        <v>0.99999818134700491</v>
      </c>
      <c r="DD268" s="45">
        <f t="shared" si="242"/>
        <v>0.99942818701890279</v>
      </c>
      <c r="DE268" s="45">
        <f t="shared" si="243"/>
        <v>0.99942818701890279</v>
      </c>
      <c r="DF268" s="45">
        <f t="shared" si="244"/>
        <v>0.99934698812351275</v>
      </c>
      <c r="DG268" s="45">
        <f t="shared" si="245"/>
        <v>0.99929923281982502</v>
      </c>
      <c r="DH268" s="45">
        <f t="shared" si="246"/>
        <v>0.9999573691839907</v>
      </c>
      <c r="DI268" s="45">
        <f t="shared" si="247"/>
        <v>0.99998988193117944</v>
      </c>
      <c r="DJ268" s="45">
        <f t="shared" si="248"/>
        <v>1.0000284299074207</v>
      </c>
    </row>
    <row r="269" spans="1:114" x14ac:dyDescent="0.2">
      <c r="A269" s="43">
        <v>530</v>
      </c>
      <c r="B269" s="43">
        <f t="shared" si="217"/>
        <v>803.15</v>
      </c>
      <c r="C269" s="44">
        <f t="shared" si="249"/>
        <v>1.2450974288738095</v>
      </c>
      <c r="E269" s="40">
        <f>'[4]methanogen M06-L TZVP smd redo'!I269</f>
        <v>0.56794309410568289</v>
      </c>
      <c r="F269" s="40">
        <f>'[4]methanogen M06-L TZVP smd redo'!N269</f>
        <v>0.52473474903869111</v>
      </c>
      <c r="G269" s="40">
        <f>'[4]methanogen M06-L TZVP smd redo'!S269</f>
        <v>0.74955104340812539</v>
      </c>
      <c r="H269" s="40">
        <f>'[4]methanogen M06-L TZVP smd redo'!AB269</f>
        <v>0.57714766425753794</v>
      </c>
      <c r="I269" s="40">
        <f>'[4]methanogen M06-L TZVP smd redo'!AS269</f>
        <v>0.64308254473988136</v>
      </c>
      <c r="J269" s="40">
        <f>'[4]methanogen M06-L TZVP smd redo'!BJ269</f>
        <v>0.69639051646874783</v>
      </c>
      <c r="K269" s="40">
        <f>'[4]methanogen M06-L TZVP smd redo'!EV269</f>
        <v>0.70053051329677096</v>
      </c>
      <c r="L269" s="40">
        <f>'[4]methanogen M06-L TZVP smd redo'!CL269</f>
        <v>0.667353551009775</v>
      </c>
      <c r="M269" s="40">
        <f>'[4]methanogen M06-L TZVP smd redo'!DG269</f>
        <v>0.67677917457675818</v>
      </c>
      <c r="N269" s="40">
        <f>'[4]methanogen M06-L TZVP smd redo'!EC269</f>
        <v>0.64674007437215408</v>
      </c>
      <c r="AA269" s="40">
        <f t="shared" si="218"/>
        <v>0.80968313293955563</v>
      </c>
      <c r="AB269" s="40"/>
      <c r="AC269" s="40" t="e">
        <f>EXP('d-beta'!Y270/1000)*'[3]methanogen M06-L TZVP smd redo'!EZ269</f>
        <v>#N/A</v>
      </c>
      <c r="AD269" s="40">
        <f>'[3]methanogen M06-L TZVP smd redo'!ET269</f>
        <v>1.4459900000000001</v>
      </c>
      <c r="AE269" s="40">
        <f>'[3]methanogen M06-L TZVP smd redo'!ER269</f>
        <v>1.0419099999999999</v>
      </c>
      <c r="AF269" s="40">
        <f>'[3]methanogen M06-L TZVP smd redo'!K269</f>
        <v>1.0351399999999999</v>
      </c>
      <c r="AG269" s="40">
        <f>'[3]methanogen M06-L TZVP smd redo'!J269</f>
        <v>1.78376</v>
      </c>
      <c r="AH269" s="40">
        <f>'[3]methanogen M06-L TZVP smd redo'!O269</f>
        <v>1.0329299999999999</v>
      </c>
      <c r="AI269" s="40">
        <f>'[3]methanogen M06-L TZVP smd redo'!N269</f>
        <v>1.7498199999999999</v>
      </c>
      <c r="AJ269" s="40">
        <f>'[3]methanogen M06-L TZVP smd redo'!S269</f>
        <v>1.0337499999999999</v>
      </c>
      <c r="AK269" s="40">
        <f>'[3]methanogen M06-L TZVP smd redo'!R269</f>
        <v>1.8105800000000001</v>
      </c>
      <c r="AL269" s="40">
        <f>'[3]methanogen M06-L TZVP smd redo'!Y269</f>
        <v>1.0296799999999999</v>
      </c>
      <c r="AM269" s="40">
        <f>'[3]methanogen M06-L TZVP smd redo'!W269</f>
        <v>1.8079000000000001</v>
      </c>
      <c r="AN269" s="40">
        <f>'[3]methanogen M06-L TZVP smd redo'!V269</f>
        <v>1.80219</v>
      </c>
      <c r="AO269" s="40">
        <f>'[3]methanogen M06-L TZVP smd redo'!AK269</f>
        <v>1.02895</v>
      </c>
      <c r="AP269" s="40">
        <f>PRODUCT('[3]methanogen M06-L TZVP smd redo'!AD269:AF269)^(1/3)</f>
        <v>1.8013267167208327</v>
      </c>
      <c r="AQ269" s="40">
        <f>'[3]methanogen M06-L TZVP smd redo'!BA269</f>
        <v>1.02559</v>
      </c>
      <c r="AR269" s="40">
        <f>PRODUCT('[3]methanogen M06-L TZVP smd redo'!AT269:AV269)^(1/3)</f>
        <v>1.7908359344472546</v>
      </c>
      <c r="AS269" s="41">
        <f>'[3]methanogen M06-L TZVP smd redo'!FO269</f>
        <v>1.0279700000000001</v>
      </c>
      <c r="AT269" s="40">
        <f>'[3]methanogen M06-L TZVP smd redo'!FK269</f>
        <v>1.7932999999999999</v>
      </c>
      <c r="AU269" s="40">
        <f>'[3]methanogen M06-L TZVP smd redo'!CD269</f>
        <v>1.76919</v>
      </c>
      <c r="AV269" s="40">
        <f>'[3]methanogen M06-L TZVP smd redo'!CG269</f>
        <v>1.5089600000000001</v>
      </c>
      <c r="AW269" s="40">
        <f>'[3]methanogen M06-L TZVP smd redo'!CK269</f>
        <v>1.0283800000000001</v>
      </c>
      <c r="AX269" s="40">
        <f>PRODUCT('[3]methanogen M06-L TZVP smd redo'!CN269:CP269)^(1/3)</f>
        <v>1.7834755154171436</v>
      </c>
      <c r="AY269" s="40">
        <f>'[3]methanogen M06-L TZVP smd redo'!DH269</f>
        <v>1.02851</v>
      </c>
      <c r="AZ269" s="40">
        <f>PRODUCT('[3]methanogen M06-L TZVP smd redo'!DJ269:DL269)^(1/3)</f>
        <v>1.7882711334182688</v>
      </c>
      <c r="BA269" s="40">
        <f>'[3]methanogen M06-L TZVP smd redo'!EI269</f>
        <v>1.0299100000000001</v>
      </c>
      <c r="BB269" s="40">
        <f>PRODUCT('[3]methanogen M06-L TZVP smd redo'!EJ269:EL269)^(1/3)</f>
        <v>1.8100669170826211</v>
      </c>
      <c r="BC269" s="40"/>
      <c r="BD269" s="44">
        <f>'[4]methanogen M06-L TZVP smd redo'!H269</f>
        <v>1.8474900000000001</v>
      </c>
      <c r="BE269" s="44">
        <f>'[4]methanogen M06-L TZVP smd redo'!M269</f>
        <v>1.8083899999999999</v>
      </c>
      <c r="BF269" s="44">
        <f>'[4]methanogen M06-L TZVP smd redo'!R269</f>
        <v>1.8730899999999999</v>
      </c>
      <c r="BG269" s="44">
        <f>'[4]methanogen M06-L TZVP smd redo'!Y269</f>
        <v>1.8567499999999999</v>
      </c>
      <c r="BH269" s="44">
        <f>'[4]methanogen M06-L TZVP smd redo'!Z269</f>
        <v>1.8626799999999999</v>
      </c>
      <c r="BI269" s="44">
        <f>PRODUCT('[4]methanogen M06-L TZVP smd redo'!AL269:AN269)^(1/3)</f>
        <v>1.854667062670007</v>
      </c>
      <c r="BJ269" s="133">
        <f>PRODUCT('[4]methanogen M06-L TZVP smd redo'!BC269:BE269)^(1/3)</f>
        <v>1.8379424610015782</v>
      </c>
      <c r="BK269" s="133">
        <f>'[4]methanogen M06-L TZVP smd redo'!ER269</f>
        <v>1.8447499999999999</v>
      </c>
      <c r="BL269" s="40">
        <f>PRODUCT('[4]methanogen M06-L TZVP smd redo'!DZ269:EB269)^(1/3)</f>
        <v>1.8654116753116592</v>
      </c>
      <c r="BM269" s="40">
        <f>PRODUCT('[4]methanogen M06-L TZVP smd redo'!CI269:CK269)^(1/3)</f>
        <v>1.8353145373864617</v>
      </c>
      <c r="BN269" s="40">
        <f>PRODUCT('[4]methanogen M06-L TZVP smd redo'!DD269:DF269)^(1/3)</f>
        <v>1.8404995127391199</v>
      </c>
      <c r="BO269" s="40"/>
      <c r="BP269" s="45" t="e">
        <f t="shared" si="219"/>
        <v>#N/A</v>
      </c>
      <c r="BQ269" s="45">
        <f t="shared" si="220"/>
        <v>1.0216214422773848</v>
      </c>
      <c r="BR269" s="45">
        <f t="shared" si="221"/>
        <v>0.9654581466987705</v>
      </c>
      <c r="BS269" s="45">
        <f t="shared" si="222"/>
        <v>1.0055887216269033</v>
      </c>
      <c r="BT269" s="45">
        <f t="shared" si="223"/>
        <v>1.0043204181986483</v>
      </c>
      <c r="BU269" s="45">
        <f t="shared" si="224"/>
        <v>1.0011230788382008</v>
      </c>
      <c r="BV269" s="45">
        <f t="shared" si="225"/>
        <v>1.009099632890202</v>
      </c>
      <c r="BW269" s="45">
        <f t="shared" si="226"/>
        <v>0.99630977693539957</v>
      </c>
      <c r="BX269" s="45">
        <f t="shared" si="227"/>
        <v>0.98500076073784837</v>
      </c>
      <c r="BY269" s="45">
        <f t="shared" si="228"/>
        <v>0.80505838831291243</v>
      </c>
      <c r="BZ269" s="45">
        <f t="shared" si="229"/>
        <v>0.98222457058004431</v>
      </c>
      <c r="CA269" s="45">
        <f t="shared" si="230"/>
        <v>0.83890732424447767</v>
      </c>
      <c r="CB269" s="45">
        <f t="shared" si="231"/>
        <v>1.0149456334422524</v>
      </c>
      <c r="CC269" s="45">
        <f t="shared" si="232"/>
        <v>0.99718284339834362</v>
      </c>
      <c r="CD269" s="45">
        <f t="shared" si="233"/>
        <v>0.9923611357444978</v>
      </c>
      <c r="CE269" s="39"/>
      <c r="CF269" s="75" t="e">
        <f t="shared" si="250"/>
        <v>#N/A</v>
      </c>
      <c r="CG269" s="75">
        <f t="shared" si="251"/>
        <v>21.391014432710584</v>
      </c>
      <c r="CH269" s="75">
        <f t="shared" si="252"/>
        <v>-35.152526889229925</v>
      </c>
      <c r="CI269" s="75">
        <f t="shared" si="253"/>
        <v>5.5731626650781489</v>
      </c>
      <c r="CJ269" s="75">
        <f t="shared" si="254"/>
        <v>4.3111119867989673</v>
      </c>
      <c r="CK269" s="75">
        <f t="shared" si="255"/>
        <v>1.1224486569471226</v>
      </c>
      <c r="CL269" s="75">
        <f t="shared" si="256"/>
        <v>9.0584806890548037</v>
      </c>
      <c r="CM269" s="75">
        <f t="shared" si="257"/>
        <v>-3.6970487350721775</v>
      </c>
      <c r="CN269" s="75">
        <f t="shared" si="258"/>
        <v>-15.112865487657713</v>
      </c>
      <c r="CO269" s="75">
        <f t="shared" si="259"/>
        <v>-216.84047212816705</v>
      </c>
      <c r="CP269" s="75">
        <f t="shared" si="260"/>
        <v>-17.935309827489363</v>
      </c>
      <c r="CQ269" s="75">
        <f t="shared" si="261"/>
        <v>-175.65503839618364</v>
      </c>
      <c r="CR269" s="75">
        <f t="shared" si="262"/>
        <v>14.83504794811463</v>
      </c>
      <c r="CS269" s="75">
        <f t="shared" si="263"/>
        <v>-2.8211322557645269</v>
      </c>
      <c r="CT269" s="75">
        <f t="shared" si="264"/>
        <v>-7.6681898171723235</v>
      </c>
      <c r="CU269" s="130"/>
      <c r="CV269" s="45" t="e">
        <f t="shared" si="234"/>
        <v>#N/A</v>
      </c>
      <c r="CW269" s="45">
        <f t="shared" si="235"/>
        <v>1.0000431856840382</v>
      </c>
      <c r="CX269" s="45">
        <f t="shared" si="236"/>
        <v>0.99977535209070523</v>
      </c>
      <c r="CY269" s="45">
        <f t="shared" si="237"/>
        <v>1.0001469952407569</v>
      </c>
      <c r="CZ269" s="45">
        <f t="shared" si="238"/>
        <v>0.99995941080030004</v>
      </c>
      <c r="DA269" s="45">
        <f t="shared" si="239"/>
        <v>0.99993410749383815</v>
      </c>
      <c r="DB269" s="45">
        <f t="shared" si="240"/>
        <v>0.99994672912560267</v>
      </c>
      <c r="DC269" s="45">
        <f t="shared" si="241"/>
        <v>0.99999586290133591</v>
      </c>
      <c r="DD269" s="45">
        <f t="shared" si="242"/>
        <v>0.99942318524303209</v>
      </c>
      <c r="DE269" s="45">
        <f t="shared" si="243"/>
        <v>0.99942318524303209</v>
      </c>
      <c r="DF269" s="45">
        <f t="shared" si="244"/>
        <v>0.99935733074464017</v>
      </c>
      <c r="DG269" s="45">
        <f t="shared" si="245"/>
        <v>0.9992999598861636</v>
      </c>
      <c r="DH269" s="45">
        <f t="shared" si="246"/>
        <v>0.99995038410993853</v>
      </c>
      <c r="DI269" s="45">
        <f t="shared" si="247"/>
        <v>0.99999058075118441</v>
      </c>
      <c r="DJ269" s="45">
        <f t="shared" si="248"/>
        <v>1.0000336749740488</v>
      </c>
    </row>
    <row r="270" spans="1:114" x14ac:dyDescent="0.2">
      <c r="A270" s="43">
        <v>532</v>
      </c>
      <c r="B270" s="43">
        <f t="shared" si="217"/>
        <v>805.15</v>
      </c>
      <c r="C270" s="44">
        <f t="shared" si="249"/>
        <v>1.2420045954170031</v>
      </c>
      <c r="E270" s="40">
        <f>'[4]methanogen M06-L TZVP smd redo'!I270</f>
        <v>0.55669163233296182</v>
      </c>
      <c r="F270" s="40">
        <f>'[4]methanogen M06-L TZVP smd redo'!N270</f>
        <v>0.52412322248240883</v>
      </c>
      <c r="G270" s="40">
        <f>'[4]methanogen M06-L TZVP smd redo'!S270</f>
        <v>0.74527023495796207</v>
      </c>
      <c r="H270" s="40">
        <f>'[4]methanogen M06-L TZVP smd redo'!AB270</f>
        <v>0.57113047056334132</v>
      </c>
      <c r="I270" s="40">
        <f>'[4]methanogen M06-L TZVP smd redo'!AS270</f>
        <v>0.64665178841449844</v>
      </c>
      <c r="J270" s="40">
        <f>'[4]methanogen M06-L TZVP smd redo'!BJ270</f>
        <v>0.68435510215913986</v>
      </c>
      <c r="K270" s="40">
        <f>'[4]methanogen M06-L TZVP smd redo'!EV270</f>
        <v>0.68903794085106718</v>
      </c>
      <c r="L270" s="40">
        <f>'[4]methanogen M06-L TZVP smd redo'!CL270</f>
        <v>0.65999229121871394</v>
      </c>
      <c r="M270" s="40">
        <f>'[4]methanogen M06-L TZVP smd redo'!DG270</f>
        <v>0.66867117478319749</v>
      </c>
      <c r="N270" s="40">
        <f>'[4]methanogen M06-L TZVP smd redo'!EC270</f>
        <v>0.64336140559517752</v>
      </c>
      <c r="AA270" s="40">
        <f t="shared" si="218"/>
        <v>0.80484468014119848</v>
      </c>
      <c r="AB270" s="40"/>
      <c r="AC270" s="40" t="e">
        <f>EXP('d-beta'!Y271/1000)*'[3]methanogen M06-L TZVP smd redo'!EZ270</f>
        <v>#N/A</v>
      </c>
      <c r="AD270" s="40">
        <f>'[3]methanogen M06-L TZVP smd redo'!ET270</f>
        <v>1.44417</v>
      </c>
      <c r="AE270" s="40">
        <f>'[3]methanogen M06-L TZVP smd redo'!ER270</f>
        <v>1.04173</v>
      </c>
      <c r="AF270" s="40">
        <f>'[3]methanogen M06-L TZVP smd redo'!K270</f>
        <v>1.0349900000000001</v>
      </c>
      <c r="AG270" s="40">
        <f>'[3]methanogen M06-L TZVP smd redo'!J270</f>
        <v>1.7795000000000001</v>
      </c>
      <c r="AH270" s="40">
        <f>'[3]methanogen M06-L TZVP smd redo'!O270</f>
        <v>1.03278</v>
      </c>
      <c r="AI270" s="40">
        <f>'[3]methanogen M06-L TZVP smd redo'!N270</f>
        <v>1.74573</v>
      </c>
      <c r="AJ270" s="40">
        <f>'[3]methanogen M06-L TZVP smd redo'!S270</f>
        <v>1.0336000000000001</v>
      </c>
      <c r="AK270" s="40">
        <f>'[3]methanogen M06-L TZVP smd redo'!R270</f>
        <v>1.8062100000000001</v>
      </c>
      <c r="AL270" s="40">
        <f>'[3]methanogen M06-L TZVP smd redo'!Y270</f>
        <v>1.02955</v>
      </c>
      <c r="AM270" s="40">
        <f>'[3]methanogen M06-L TZVP smd redo'!W270</f>
        <v>1.80342</v>
      </c>
      <c r="AN270" s="40">
        <f>'[3]methanogen M06-L TZVP smd redo'!V270</f>
        <v>1.7977300000000001</v>
      </c>
      <c r="AO270" s="40">
        <f>'[3]methanogen M06-L TZVP smd redo'!AK270</f>
        <v>1.0288200000000001</v>
      </c>
      <c r="AP270" s="40">
        <f>PRODUCT('[3]methanogen M06-L TZVP smd redo'!AD270:AF270)^(1/3)</f>
        <v>1.7969540928917158</v>
      </c>
      <c r="AQ270" s="40">
        <f>'[3]methanogen M06-L TZVP smd redo'!BA270</f>
        <v>1.02549</v>
      </c>
      <c r="AR270" s="40">
        <f>PRODUCT('[3]methanogen M06-L TZVP smd redo'!AT270:AV270)^(1/3)</f>
        <v>1.7865592941263571</v>
      </c>
      <c r="AS270" s="41">
        <f>'[3]methanogen M06-L TZVP smd redo'!FO270</f>
        <v>1.02786</v>
      </c>
      <c r="AT270" s="40">
        <f>'[3]methanogen M06-L TZVP smd redo'!FK270</f>
        <v>1.78905</v>
      </c>
      <c r="AU270" s="40">
        <f>'[3]methanogen M06-L TZVP smd redo'!CD270</f>
        <v>1.76498</v>
      </c>
      <c r="AV270" s="40">
        <f>'[3]methanogen M06-L TZVP smd redo'!CG270</f>
        <v>1.5063599999999999</v>
      </c>
      <c r="AW270" s="40">
        <f>'[3]methanogen M06-L TZVP smd redo'!CK270</f>
        <v>1.02826</v>
      </c>
      <c r="AX270" s="40">
        <f>PRODUCT('[3]methanogen M06-L TZVP smd redo'!CN270:CP270)^(1/3)</f>
        <v>1.7792491792721439</v>
      </c>
      <c r="AY270" s="40">
        <f>'[3]methanogen M06-L TZVP smd redo'!DH270</f>
        <v>1.0283899999999999</v>
      </c>
      <c r="AZ270" s="40">
        <f>PRODUCT('[3]methanogen M06-L TZVP smd redo'!DJ270:DL270)^(1/3)</f>
        <v>1.7840183829278016</v>
      </c>
      <c r="BA270" s="40">
        <f>'[3]methanogen M06-L TZVP smd redo'!EI270</f>
        <v>1.0297799999999999</v>
      </c>
      <c r="BB270" s="40">
        <f>PRODUCT('[3]methanogen M06-L TZVP smd redo'!EJ270:EL270)^(1/3)</f>
        <v>1.8056373806573336</v>
      </c>
      <c r="BC270" s="40"/>
      <c r="BD270" s="44">
        <f>'[4]methanogen M06-L TZVP smd redo'!H270</f>
        <v>1.8427899999999999</v>
      </c>
      <c r="BE270" s="44">
        <f>'[4]methanogen M06-L TZVP smd redo'!M270</f>
        <v>1.8039000000000001</v>
      </c>
      <c r="BF270" s="44">
        <f>'[4]methanogen M06-L TZVP smd redo'!R270</f>
        <v>1.86829</v>
      </c>
      <c r="BG270" s="44">
        <f>'[4]methanogen M06-L TZVP smd redo'!Y270</f>
        <v>1.8519099999999999</v>
      </c>
      <c r="BH270" s="44">
        <f>'[4]methanogen M06-L TZVP smd redo'!Z270</f>
        <v>1.85782</v>
      </c>
      <c r="BI270" s="44">
        <f>PRODUCT('[4]methanogen M06-L TZVP smd redo'!AL270:AN270)^(1/3)</f>
        <v>1.8499378023698363</v>
      </c>
      <c r="BJ270" s="133">
        <f>PRODUCT('[4]methanogen M06-L TZVP smd redo'!BC270:BE270)^(1/3)</f>
        <v>1.8333524966201638</v>
      </c>
      <c r="BK270" s="133">
        <f>'[4]methanogen M06-L TZVP smd redo'!ER270</f>
        <v>1.84016</v>
      </c>
      <c r="BL270" s="40">
        <f>PRODUCT('[4]methanogen M06-L TZVP smd redo'!DZ270:EB270)^(1/3)</f>
        <v>1.8606055340095915</v>
      </c>
      <c r="BM270" s="40">
        <f>PRODUCT('[4]methanogen M06-L TZVP smd redo'!CI270:CK270)^(1/3)</f>
        <v>1.8307382372772338</v>
      </c>
      <c r="BN270" s="40">
        <f>PRODUCT('[4]methanogen M06-L TZVP smd redo'!DD270:DF270)^(1/3)</f>
        <v>1.8358934535332219</v>
      </c>
      <c r="BO270" s="40"/>
      <c r="BP270" s="45" t="e">
        <f t="shared" si="219"/>
        <v>#N/A</v>
      </c>
      <c r="BQ270" s="45">
        <f t="shared" si="220"/>
        <v>1.0215588447253172</v>
      </c>
      <c r="BR270" s="45">
        <f t="shared" si="221"/>
        <v>0.9655353290977311</v>
      </c>
      <c r="BS270" s="45">
        <f t="shared" si="222"/>
        <v>1.0056356374675695</v>
      </c>
      <c r="BT270" s="45">
        <f t="shared" si="223"/>
        <v>1.0042607906168879</v>
      </c>
      <c r="BU270" s="45">
        <f t="shared" si="224"/>
        <v>1.0010660886153238</v>
      </c>
      <c r="BV270" s="45">
        <f t="shared" si="225"/>
        <v>1.0090464358492151</v>
      </c>
      <c r="BW270" s="45">
        <f t="shared" si="226"/>
        <v>0.99630059158995077</v>
      </c>
      <c r="BX270" s="45">
        <f t="shared" si="227"/>
        <v>0.98508206554314204</v>
      </c>
      <c r="BY270" s="45">
        <f t="shared" si="228"/>
        <v>0.80602951115334986</v>
      </c>
      <c r="BZ270" s="45">
        <f t="shared" si="229"/>
        <v>0.9822682452740763</v>
      </c>
      <c r="CA270" s="45">
        <f t="shared" si="230"/>
        <v>0.83946891379010524</v>
      </c>
      <c r="CB270" s="45">
        <f t="shared" si="231"/>
        <v>1.0148651377406523</v>
      </c>
      <c r="CC270" s="45">
        <f t="shared" si="232"/>
        <v>0.99719198505443407</v>
      </c>
      <c r="CD270" s="45">
        <f t="shared" si="233"/>
        <v>0.99240820484957759</v>
      </c>
      <c r="CE270" s="39"/>
      <c r="CF270" s="75" t="e">
        <f t="shared" si="250"/>
        <v>#N/A</v>
      </c>
      <c r="CG270" s="75">
        <f t="shared" si="251"/>
        <v>21.329739808551963</v>
      </c>
      <c r="CH270" s="75">
        <f t="shared" si="252"/>
        <v>-35.072586278379475</v>
      </c>
      <c r="CI270" s="75">
        <f t="shared" si="253"/>
        <v>5.6198166750721583</v>
      </c>
      <c r="CJ270" s="75">
        <f t="shared" si="254"/>
        <v>4.2517391503747453</v>
      </c>
      <c r="CK270" s="75">
        <f t="shared" si="255"/>
        <v>1.0655207464191094</v>
      </c>
      <c r="CL270" s="75">
        <f t="shared" si="256"/>
        <v>9.0057619668341768</v>
      </c>
      <c r="CM270" s="75">
        <f t="shared" si="257"/>
        <v>-3.7062681445402372</v>
      </c>
      <c r="CN270" s="75">
        <f t="shared" si="258"/>
        <v>-15.030326008347281</v>
      </c>
      <c r="CO270" s="75">
        <f t="shared" si="259"/>
        <v>-215.63492281161618</v>
      </c>
      <c r="CP270" s="75">
        <f t="shared" si="260"/>
        <v>-17.890845736109927</v>
      </c>
      <c r="CQ270" s="75">
        <f t="shared" si="261"/>
        <v>-174.98583258420962</v>
      </c>
      <c r="CR270" s="75">
        <f t="shared" si="262"/>
        <v>14.755734444821554</v>
      </c>
      <c r="CS270" s="75">
        <f t="shared" si="263"/>
        <v>-2.8119648154618373</v>
      </c>
      <c r="CT270" s="75">
        <f t="shared" si="264"/>
        <v>-7.6207595146924145</v>
      </c>
      <c r="CU270" s="130"/>
      <c r="CV270" s="45" t="e">
        <f t="shared" si="234"/>
        <v>#N/A</v>
      </c>
      <c r="CW270" s="45">
        <f t="shared" si="235"/>
        <v>1.0000325513489325</v>
      </c>
      <c r="CX270" s="45">
        <f t="shared" si="236"/>
        <v>0.99977901767907063</v>
      </c>
      <c r="CY270" s="45">
        <f t="shared" si="237"/>
        <v>1.0001479220207987</v>
      </c>
      <c r="CZ270" s="45">
        <f t="shared" si="238"/>
        <v>0.99995063999659273</v>
      </c>
      <c r="DA270" s="45">
        <f t="shared" si="239"/>
        <v>0.99992452748658467</v>
      </c>
      <c r="DB270" s="45">
        <f t="shared" si="240"/>
        <v>0.99996232247106431</v>
      </c>
      <c r="DC270" s="45">
        <f t="shared" si="241"/>
        <v>0.99999532038573991</v>
      </c>
      <c r="DD270" s="45">
        <f t="shared" si="242"/>
        <v>0.99942919553326026</v>
      </c>
      <c r="DE270" s="45">
        <f t="shared" si="243"/>
        <v>0.99942919553326026</v>
      </c>
      <c r="DF270" s="45">
        <f t="shared" si="244"/>
        <v>0.9993537660998929</v>
      </c>
      <c r="DG270" s="45">
        <f t="shared" si="245"/>
        <v>0.99931143650552134</v>
      </c>
      <c r="DH270" s="45">
        <f t="shared" si="246"/>
        <v>0.99995903433849531</v>
      </c>
      <c r="DI270" s="45">
        <f t="shared" si="247"/>
        <v>0.99999132691587689</v>
      </c>
      <c r="DJ270" s="45">
        <f t="shared" si="248"/>
        <v>1.0000220051566948</v>
      </c>
    </row>
    <row r="271" spans="1:114" x14ac:dyDescent="0.2">
      <c r="A271" s="43">
        <v>534</v>
      </c>
      <c r="B271" s="43">
        <f t="shared" si="217"/>
        <v>807.15</v>
      </c>
      <c r="C271" s="44">
        <f t="shared" si="249"/>
        <v>1.2389270891408042</v>
      </c>
      <c r="E271" s="40">
        <f>'[4]methanogen M06-L TZVP smd redo'!I271</f>
        <v>0.55922073690739538</v>
      </c>
      <c r="F271" s="40">
        <f>'[4]methanogen M06-L TZVP smd redo'!N271</f>
        <v>0.52227274869887097</v>
      </c>
      <c r="G271" s="40">
        <f>'[4]methanogen M06-L TZVP smd redo'!S271</f>
        <v>0.73415776453056303</v>
      </c>
      <c r="H271" s="40">
        <f>'[4]methanogen M06-L TZVP smd redo'!AB271</f>
        <v>0.5582238545471796</v>
      </c>
      <c r="I271" s="40">
        <f>'[4]methanogen M06-L TZVP smd redo'!AS271</f>
        <v>0.63566734556963489</v>
      </c>
      <c r="J271" s="40">
        <f>'[4]methanogen M06-L TZVP smd redo'!BJ271</f>
        <v>0.68102555226423611</v>
      </c>
      <c r="K271" s="40">
        <f>'[4]methanogen M06-L TZVP smd redo'!EV271</f>
        <v>0.68741586442966351</v>
      </c>
      <c r="L271" s="40">
        <f>'[4]methanogen M06-L TZVP smd redo'!CL271</f>
        <v>0.65699149574327542</v>
      </c>
      <c r="M271" s="40">
        <f>'[4]methanogen M06-L TZVP smd redo'!DG271</f>
        <v>0.66490198115176646</v>
      </c>
      <c r="N271" s="40">
        <f>'[4]methanogen M06-L TZVP smd redo'!EC271</f>
        <v>0.64235477667562435</v>
      </c>
      <c r="AA271" s="40">
        <f t="shared" si="218"/>
        <v>0.80004166663380694</v>
      </c>
      <c r="AB271" s="40"/>
      <c r="AC271" s="40" t="e">
        <f>EXP('d-beta'!Y272/1000)*'[3]methanogen M06-L TZVP smd redo'!EZ271</f>
        <v>#N/A</v>
      </c>
      <c r="AD271" s="40">
        <f>'[3]methanogen M06-L TZVP smd redo'!ET271</f>
        <v>1.4423600000000001</v>
      </c>
      <c r="AE271" s="40">
        <f>'[3]methanogen M06-L TZVP smd redo'!ER271</f>
        <v>1.04156</v>
      </c>
      <c r="AF271" s="40">
        <f>'[3]methanogen M06-L TZVP smd redo'!K271</f>
        <v>1.0348299999999999</v>
      </c>
      <c r="AG271" s="40">
        <f>'[3]methanogen M06-L TZVP smd redo'!J271</f>
        <v>1.7752699999999999</v>
      </c>
      <c r="AH271" s="40">
        <f>'[3]methanogen M06-L TZVP smd redo'!O271</f>
        <v>1.0326299999999999</v>
      </c>
      <c r="AI271" s="40">
        <f>'[3]methanogen M06-L TZVP smd redo'!N271</f>
        <v>1.7416700000000001</v>
      </c>
      <c r="AJ271" s="40">
        <f>'[3]methanogen M06-L TZVP smd redo'!S271</f>
        <v>1.03345</v>
      </c>
      <c r="AK271" s="40">
        <f>'[3]methanogen M06-L TZVP smd redo'!R271</f>
        <v>1.8018799999999999</v>
      </c>
      <c r="AL271" s="40">
        <f>'[3]methanogen M06-L TZVP smd redo'!Y271</f>
        <v>1.02942</v>
      </c>
      <c r="AM271" s="40">
        <f>'[3]methanogen M06-L TZVP smd redo'!W271</f>
        <v>1.79898</v>
      </c>
      <c r="AN271" s="40">
        <f>'[3]methanogen M06-L TZVP smd redo'!V271</f>
        <v>1.79332</v>
      </c>
      <c r="AO271" s="40">
        <f>'[3]methanogen M06-L TZVP smd redo'!AK271</f>
        <v>1.0286999999999999</v>
      </c>
      <c r="AP271" s="40">
        <f>PRODUCT('[3]methanogen M06-L TZVP smd redo'!AD271:AF271)^(1/3)</f>
        <v>1.7926214693219213</v>
      </c>
      <c r="AQ271" s="40">
        <f>'[3]methanogen M06-L TZVP smd redo'!BA271</f>
        <v>1.02538</v>
      </c>
      <c r="AR271" s="40">
        <f>PRODUCT('[3]methanogen M06-L TZVP smd redo'!AT271:AV271)^(1/3)</f>
        <v>1.782319316958233</v>
      </c>
      <c r="AS271" s="41">
        <f>'[3]methanogen M06-L TZVP smd redo'!FO271</f>
        <v>1.0277499999999999</v>
      </c>
      <c r="AT271" s="40">
        <f>'[3]methanogen M06-L TZVP smd redo'!FK271</f>
        <v>1.7848299999999999</v>
      </c>
      <c r="AU271" s="40">
        <f>'[3]methanogen M06-L TZVP smd redo'!CD271</f>
        <v>1.76081</v>
      </c>
      <c r="AV271" s="40">
        <f>'[3]methanogen M06-L TZVP smd redo'!CG271</f>
        <v>1.50379</v>
      </c>
      <c r="AW271" s="40">
        <f>'[3]methanogen M06-L TZVP smd redo'!CK271</f>
        <v>1.0281400000000001</v>
      </c>
      <c r="AX271" s="40">
        <f>PRODUCT('[3]methanogen M06-L TZVP smd redo'!CN271:CP271)^(1/3)</f>
        <v>1.7750561621483496</v>
      </c>
      <c r="AY271" s="40">
        <f>'[3]methanogen M06-L TZVP smd redo'!DH271</f>
        <v>1.02827</v>
      </c>
      <c r="AZ271" s="40">
        <f>PRODUCT('[3]methanogen M06-L TZVP smd redo'!DJ271:DL271)^(1/3)</f>
        <v>1.7797989304722035</v>
      </c>
      <c r="BA271" s="40">
        <f>'[3]methanogen M06-L TZVP smd redo'!EI271</f>
        <v>1.02965</v>
      </c>
      <c r="BB271" s="40">
        <f>PRODUCT('[3]methanogen M06-L TZVP smd redo'!EJ271:EL271)^(1/3)</f>
        <v>1.8012411953469873</v>
      </c>
      <c r="BC271" s="40"/>
      <c r="BD271" s="44">
        <f>'[4]methanogen M06-L TZVP smd redo'!H271</f>
        <v>1.83813</v>
      </c>
      <c r="BE271" s="44">
        <f>'[4]methanogen M06-L TZVP smd redo'!M271</f>
        <v>1.7994399999999999</v>
      </c>
      <c r="BF271" s="44">
        <f>'[4]methanogen M06-L TZVP smd redo'!R271</f>
        <v>1.8635200000000001</v>
      </c>
      <c r="BG271" s="44">
        <f>'[4]methanogen M06-L TZVP smd redo'!Y271</f>
        <v>1.84711</v>
      </c>
      <c r="BH271" s="44">
        <f>'[4]methanogen M06-L TZVP smd redo'!Z271</f>
        <v>1.8529899999999999</v>
      </c>
      <c r="BI271" s="44">
        <f>PRODUCT('[4]methanogen M06-L TZVP smd redo'!AL271:AN271)^(1/3)</f>
        <v>1.8452419203861956</v>
      </c>
      <c r="BJ271" s="133">
        <f>PRODUCT('[4]methanogen M06-L TZVP smd redo'!BC271:BE271)^(1/3)</f>
        <v>1.8287991925906031</v>
      </c>
      <c r="BK271" s="133">
        <f>'[4]methanogen M06-L TZVP smd redo'!ER271</f>
        <v>1.83562</v>
      </c>
      <c r="BL271" s="40">
        <f>PRODUCT('[4]methanogen M06-L TZVP smd redo'!DZ271:EB271)^(1/3)</f>
        <v>1.8558393387888148</v>
      </c>
      <c r="BM271" s="40">
        <f>PRODUCT('[4]methanogen M06-L TZVP smd redo'!CI271:CK271)^(1/3)</f>
        <v>1.8262052561322391</v>
      </c>
      <c r="BN271" s="40">
        <f>PRODUCT('[4]methanogen M06-L TZVP smd redo'!DD271:DF271)^(1/3)</f>
        <v>1.8313306925587487</v>
      </c>
      <c r="BO271" s="40"/>
      <c r="BP271" s="45" t="e">
        <f t="shared" si="219"/>
        <v>#N/A</v>
      </c>
      <c r="BQ271" s="45">
        <f t="shared" si="220"/>
        <v>1.0215011336860358</v>
      </c>
      <c r="BR271" s="45">
        <f t="shared" si="221"/>
        <v>0.96561346269425596</v>
      </c>
      <c r="BS271" s="45">
        <f t="shared" si="222"/>
        <v>1.005682707408027</v>
      </c>
      <c r="BT271" s="45">
        <f t="shared" si="223"/>
        <v>1.0041989505702227</v>
      </c>
      <c r="BU271" s="45">
        <f t="shared" si="224"/>
        <v>1.0010123765307768</v>
      </c>
      <c r="BV271" s="45">
        <f t="shared" si="225"/>
        <v>1.0089909968586002</v>
      </c>
      <c r="BW271" s="45">
        <f t="shared" si="226"/>
        <v>0.99628419421808601</v>
      </c>
      <c r="BX271" s="45">
        <f t="shared" si="227"/>
        <v>0.98516552587555684</v>
      </c>
      <c r="BY271" s="45">
        <f t="shared" si="228"/>
        <v>0.80699413786942853</v>
      </c>
      <c r="BZ271" s="45">
        <f t="shared" si="229"/>
        <v>0.98231728326475121</v>
      </c>
      <c r="CA271" s="45">
        <f t="shared" si="230"/>
        <v>0.84001927969841239</v>
      </c>
      <c r="CB271" s="45">
        <f t="shared" si="231"/>
        <v>1.0147857382635366</v>
      </c>
      <c r="CC271" s="45">
        <f t="shared" si="232"/>
        <v>0.99720125019072969</v>
      </c>
      <c r="CD271" s="45">
        <f t="shared" si="233"/>
        <v>0.99246102764425848</v>
      </c>
      <c r="CE271" s="39"/>
      <c r="CF271" s="75" t="e">
        <f t="shared" si="250"/>
        <v>#N/A</v>
      </c>
      <c r="CG271" s="75">
        <f t="shared" si="251"/>
        <v>21.273245099726378</v>
      </c>
      <c r="CH271" s="75">
        <f t="shared" si="252"/>
        <v>-34.991666986298412</v>
      </c>
      <c r="CI271" s="75">
        <f t="shared" si="253"/>
        <v>5.6666217376183958</v>
      </c>
      <c r="CJ271" s="75">
        <f t="shared" si="254"/>
        <v>4.1901595773152458</v>
      </c>
      <c r="CK271" s="75">
        <f t="shared" si="255"/>
        <v>1.0118644232580378</v>
      </c>
      <c r="CL271" s="75">
        <f t="shared" si="256"/>
        <v>8.9508184957862245</v>
      </c>
      <c r="CM271" s="75">
        <f t="shared" si="257"/>
        <v>-3.722726537660491</v>
      </c>
      <c r="CN271" s="75">
        <f t="shared" si="258"/>
        <v>-14.94560535412268</v>
      </c>
      <c r="CO271" s="75">
        <f t="shared" si="259"/>
        <v>-214.43887484089103</v>
      </c>
      <c r="CP271" s="75">
        <f t="shared" si="260"/>
        <v>-17.840923765319925</v>
      </c>
      <c r="CQ271" s="75">
        <f t="shared" si="261"/>
        <v>-174.33043538625188</v>
      </c>
      <c r="CR271" s="75">
        <f t="shared" si="262"/>
        <v>14.677494903139795</v>
      </c>
      <c r="CS271" s="75">
        <f t="shared" si="263"/>
        <v>-2.8026736324273642</v>
      </c>
      <c r="CT271" s="75">
        <f t="shared" si="264"/>
        <v>-7.5675340489250935</v>
      </c>
      <c r="CU271" s="130"/>
      <c r="CV271" s="45" t="e">
        <f t="shared" si="234"/>
        <v>#N/A</v>
      </c>
      <c r="CW271" s="45">
        <f t="shared" si="235"/>
        <v>1.0000369287013542</v>
      </c>
      <c r="CX271" s="45">
        <f t="shared" si="236"/>
        <v>0.99978827042707807</v>
      </c>
      <c r="CY271" s="45">
        <f t="shared" si="237"/>
        <v>1.0001487232866417</v>
      </c>
      <c r="CZ271" s="45">
        <f t="shared" si="238"/>
        <v>0.99994971204393823</v>
      </c>
      <c r="DA271" s="45">
        <f t="shared" si="239"/>
        <v>0.99992260570600311</v>
      </c>
      <c r="DB271" s="45">
        <f t="shared" si="240"/>
        <v>0.99995467266238047</v>
      </c>
      <c r="DC271" s="45">
        <f t="shared" si="241"/>
        <v>0.999993614077619</v>
      </c>
      <c r="DD271" s="45">
        <f t="shared" si="242"/>
        <v>0.99944208758547126</v>
      </c>
      <c r="DE271" s="45">
        <f t="shared" si="243"/>
        <v>0.99944208758547148</v>
      </c>
      <c r="DF271" s="45">
        <f t="shared" si="244"/>
        <v>0.99936473647071189</v>
      </c>
      <c r="DG271" s="45">
        <f t="shared" si="245"/>
        <v>0.99931305635153223</v>
      </c>
      <c r="DH271" s="45">
        <f t="shared" si="246"/>
        <v>0.99996135554227439</v>
      </c>
      <c r="DI271" s="45">
        <f t="shared" si="247"/>
        <v>0.99999209477079432</v>
      </c>
      <c r="DJ271" s="45">
        <f t="shared" si="248"/>
        <v>1.0000292160638842</v>
      </c>
    </row>
    <row r="272" spans="1:114" x14ac:dyDescent="0.2">
      <c r="A272" s="43">
        <v>536</v>
      </c>
      <c r="B272" s="43">
        <f t="shared" si="217"/>
        <v>809.15</v>
      </c>
      <c r="C272" s="44">
        <f t="shared" si="249"/>
        <v>1.2358647963912748</v>
      </c>
      <c r="E272" s="40">
        <f>'[4]methanogen M06-L TZVP smd redo'!I272</f>
        <v>0.55058391239515281</v>
      </c>
      <c r="F272" s="40">
        <f>'[4]methanogen M06-L TZVP smd redo'!N272</f>
        <v>0.51899770102359355</v>
      </c>
      <c r="G272" s="40">
        <f>'[4]methanogen M06-L TZVP smd redo'!S272</f>
        <v>0.73250626090137771</v>
      </c>
      <c r="H272" s="40">
        <f>'[4]methanogen M06-L TZVP smd redo'!AB272</f>
        <v>0.54957176308345623</v>
      </c>
      <c r="I272" s="40">
        <f>'[4]methanogen M06-L TZVP smd redo'!AS272</f>
        <v>0.64234985760491803</v>
      </c>
      <c r="J272" s="40">
        <f>'[4]methanogen M06-L TZVP smd redo'!BJ272</f>
        <v>0.68029412450987259</v>
      </c>
      <c r="K272" s="40">
        <f>'[4]methanogen M06-L TZVP smd redo'!EV272</f>
        <v>0.6791935628400747</v>
      </c>
      <c r="L272" s="40">
        <f>'[4]methanogen M06-L TZVP smd redo'!CL272</f>
        <v>0.65469739969192808</v>
      </c>
      <c r="M272" s="40">
        <f>'[4]methanogen M06-L TZVP smd redo'!DG272</f>
        <v>0.65820176403952324</v>
      </c>
      <c r="N272" s="40">
        <f>'[4]methanogen M06-L TZVP smd redo'!EC272</f>
        <v>0.63032795863038338</v>
      </c>
      <c r="AA272" s="40">
        <f t="shared" si="218"/>
        <v>0.79527376285829576</v>
      </c>
      <c r="AB272" s="40"/>
      <c r="AC272" s="40" t="e">
        <f>EXP('d-beta'!Y273/1000)*'[3]methanogen M06-L TZVP smd redo'!EZ272</f>
        <v>#N/A</v>
      </c>
      <c r="AD272" s="40">
        <f>'[3]methanogen M06-L TZVP smd redo'!ET272</f>
        <v>1.4405600000000001</v>
      </c>
      <c r="AE272" s="40">
        <f>'[3]methanogen M06-L TZVP smd redo'!ER272</f>
        <v>1.04138</v>
      </c>
      <c r="AF272" s="40">
        <f>'[3]methanogen M06-L TZVP smd redo'!K272</f>
        <v>1.03468</v>
      </c>
      <c r="AG272" s="40">
        <f>'[3]methanogen M06-L TZVP smd redo'!J272</f>
        <v>1.77108</v>
      </c>
      <c r="AH272" s="40">
        <f>'[3]methanogen M06-L TZVP smd redo'!O272</f>
        <v>1.0324800000000001</v>
      </c>
      <c r="AI272" s="40">
        <f>'[3]methanogen M06-L TZVP smd redo'!N272</f>
        <v>1.7376499999999999</v>
      </c>
      <c r="AJ272" s="40">
        <f>'[3]methanogen M06-L TZVP smd redo'!S272</f>
        <v>1.0333000000000001</v>
      </c>
      <c r="AK272" s="40">
        <f>'[3]methanogen M06-L TZVP smd redo'!R272</f>
        <v>1.79758</v>
      </c>
      <c r="AL272" s="40">
        <f>'[3]methanogen M06-L TZVP smd redo'!Y272</f>
        <v>1.02929</v>
      </c>
      <c r="AM272" s="40">
        <f>'[3]methanogen M06-L TZVP smd redo'!W272</f>
        <v>1.7945800000000001</v>
      </c>
      <c r="AN272" s="40">
        <f>'[3]methanogen M06-L TZVP smd redo'!V272</f>
        <v>1.78894</v>
      </c>
      <c r="AO272" s="40">
        <f>'[3]methanogen M06-L TZVP smd redo'!AK272</f>
        <v>1.02857</v>
      </c>
      <c r="AP272" s="40">
        <f>PRODUCT('[3]methanogen M06-L TZVP smd redo'!AD272:AF272)^(1/3)</f>
        <v>1.7883188455097863</v>
      </c>
      <c r="AQ272" s="40">
        <f>'[3]methanogen M06-L TZVP smd redo'!BA272</f>
        <v>1.0252699999999999</v>
      </c>
      <c r="AR272" s="40">
        <f>PRODUCT('[3]methanogen M06-L TZVP smd redo'!AT272:AV272)^(1/3)</f>
        <v>1.7781160136243805</v>
      </c>
      <c r="AS272" s="41">
        <f>'[3]methanogen M06-L TZVP smd redo'!FO272</f>
        <v>1.0276400000000001</v>
      </c>
      <c r="AT272" s="40">
        <f>'[3]methanogen M06-L TZVP smd redo'!FK272</f>
        <v>1.7806500000000001</v>
      </c>
      <c r="AU272" s="40">
        <f>'[3]methanogen M06-L TZVP smd redo'!CD272</f>
        <v>1.75668</v>
      </c>
      <c r="AV272" s="40">
        <f>'[3]methanogen M06-L TZVP smd redo'!CG272</f>
        <v>1.5012300000000001</v>
      </c>
      <c r="AW272" s="40">
        <f>'[3]methanogen M06-L TZVP smd redo'!CK272</f>
        <v>1.0280199999999999</v>
      </c>
      <c r="AX272" s="40">
        <f>PRODUCT('[3]methanogen M06-L TZVP smd redo'!CN272:CP272)^(1/3)</f>
        <v>1.7708965055469479</v>
      </c>
      <c r="AY272" s="40">
        <f>'[3]methanogen M06-L TZVP smd redo'!DH272</f>
        <v>1.0281499999999999</v>
      </c>
      <c r="AZ272" s="40">
        <f>PRODUCT('[3]methanogen M06-L TZVP smd redo'!DJ272:DL272)^(1/3)</f>
        <v>1.7756128190263873</v>
      </c>
      <c r="BA272" s="40">
        <f>'[3]methanogen M06-L TZVP smd redo'!EI272</f>
        <v>1.0295300000000001</v>
      </c>
      <c r="BB272" s="40">
        <f>PRODUCT('[3]methanogen M06-L TZVP smd redo'!EJ272:EL272)^(1/3)</f>
        <v>1.7968883077935252</v>
      </c>
      <c r="BC272" s="40"/>
      <c r="BD272" s="44">
        <f>'[4]methanogen M06-L TZVP smd redo'!H272</f>
        <v>1.83351</v>
      </c>
      <c r="BE272" s="44">
        <f>'[4]methanogen M06-L TZVP smd redo'!M272</f>
        <v>1.7950200000000001</v>
      </c>
      <c r="BF272" s="44">
        <f>'[4]methanogen M06-L TZVP smd redo'!R272</f>
        <v>1.8588</v>
      </c>
      <c r="BG272" s="44">
        <f>'[4]methanogen M06-L TZVP smd redo'!Y272</f>
        <v>1.8423499999999999</v>
      </c>
      <c r="BH272" s="44">
        <f>'[4]methanogen M06-L TZVP smd redo'!Z272</f>
        <v>1.8482099999999999</v>
      </c>
      <c r="BI272" s="44">
        <f>PRODUCT('[4]methanogen M06-L TZVP smd redo'!AL272:AN272)^(1/3)</f>
        <v>1.8405926603937504</v>
      </c>
      <c r="BJ272" s="133">
        <f>PRODUCT('[4]methanogen M06-L TZVP smd redo'!BC272:BE272)^(1/3)</f>
        <v>1.8242892148156598</v>
      </c>
      <c r="BK272" s="133">
        <f>'[4]methanogen M06-L TZVP smd redo'!ER272</f>
        <v>1.83111</v>
      </c>
      <c r="BL272" s="40">
        <f>PRODUCT('[4]methanogen M06-L TZVP smd redo'!DZ272:EB272)^(1/3)</f>
        <v>1.851116494994173</v>
      </c>
      <c r="BM272" s="40">
        <f>PRODUCT('[4]methanogen M06-L TZVP smd redo'!CI272:CK272)^(1/3)</f>
        <v>1.8217089133951498</v>
      </c>
      <c r="BN272" s="40">
        <f>PRODUCT('[4]methanogen M06-L TZVP smd redo'!DD272:DF272)^(1/3)</f>
        <v>1.8267979306001503</v>
      </c>
      <c r="BO272" s="40"/>
      <c r="BP272" s="45" t="e">
        <f t="shared" si="219"/>
        <v>#N/A</v>
      </c>
      <c r="BQ272" s="45">
        <f t="shared" si="220"/>
        <v>1.0214426580205234</v>
      </c>
      <c r="BR272" s="45">
        <f t="shared" si="221"/>
        <v>0.96568754034861204</v>
      </c>
      <c r="BS272" s="45">
        <f t="shared" si="222"/>
        <v>1.0057298683591152</v>
      </c>
      <c r="BT272" s="45">
        <f t="shared" si="223"/>
        <v>1.0041385254707145</v>
      </c>
      <c r="BU272" s="45">
        <f t="shared" si="224"/>
        <v>1.0009547683439495</v>
      </c>
      <c r="BV272" s="45">
        <f t="shared" si="225"/>
        <v>1.0089368754941295</v>
      </c>
      <c r="BW272" s="45">
        <f t="shared" si="226"/>
        <v>0.99627505437448305</v>
      </c>
      <c r="BX272" s="45">
        <f t="shared" si="227"/>
        <v>0.98525114337666575</v>
      </c>
      <c r="BY272" s="45">
        <f t="shared" si="228"/>
        <v>0.80795215241403662</v>
      </c>
      <c r="BZ272" s="45">
        <f t="shared" si="229"/>
        <v>0.98236464596854023</v>
      </c>
      <c r="CA272" s="45">
        <f t="shared" si="230"/>
        <v>0.8405645111981257</v>
      </c>
      <c r="CB272" s="45">
        <f t="shared" si="231"/>
        <v>1.0147056069622293</v>
      </c>
      <c r="CC272" s="45">
        <f t="shared" si="232"/>
        <v>0.99721424186016649</v>
      </c>
      <c r="CD272" s="45">
        <f t="shared" si="233"/>
        <v>0.99250527827778634</v>
      </c>
      <c r="CE272" s="39"/>
      <c r="CF272" s="75" t="e">
        <f t="shared" si="250"/>
        <v>#N/A</v>
      </c>
      <c r="CG272" s="75">
        <f t="shared" si="251"/>
        <v>21.215998624550917</v>
      </c>
      <c r="CH272" s="75">
        <f t="shared" si="252"/>
        <v>-34.914954289234949</v>
      </c>
      <c r="CI272" s="75">
        <f t="shared" si="253"/>
        <v>5.7135151016800165</v>
      </c>
      <c r="CJ272" s="75">
        <f t="shared" si="254"/>
        <v>4.1299853284678258</v>
      </c>
      <c r="CK272" s="75">
        <f t="shared" si="255"/>
        <v>0.95431284256331705</v>
      </c>
      <c r="CL272" s="75">
        <f t="shared" si="256"/>
        <v>8.8971779616272215</v>
      </c>
      <c r="CM272" s="75">
        <f t="shared" si="257"/>
        <v>-3.731900511894358</v>
      </c>
      <c r="CN272" s="75">
        <f t="shared" si="258"/>
        <v>-14.858702413745823</v>
      </c>
      <c r="CO272" s="75">
        <f t="shared" si="259"/>
        <v>-213.25243952381638</v>
      </c>
      <c r="CP272" s="75">
        <f t="shared" si="260"/>
        <v>-17.792709646694952</v>
      </c>
      <c r="CQ272" s="75">
        <f t="shared" si="261"/>
        <v>-173.68157571999049</v>
      </c>
      <c r="CR272" s="75">
        <f t="shared" si="262"/>
        <v>14.598528021573749</v>
      </c>
      <c r="CS272" s="75">
        <f t="shared" si="263"/>
        <v>-2.7896455853742137</v>
      </c>
      <c r="CT272" s="75">
        <f t="shared" si="264"/>
        <v>-7.5229482709164941</v>
      </c>
      <c r="CU272" s="130"/>
      <c r="CV272" s="45" t="e">
        <f t="shared" si="234"/>
        <v>#N/A</v>
      </c>
      <c r="CW272" s="45">
        <f t="shared" si="235"/>
        <v>1.0000315698267042</v>
      </c>
      <c r="CX272" s="45">
        <f t="shared" si="236"/>
        <v>0.99978664772200176</v>
      </c>
      <c r="CY272" s="45">
        <f t="shared" si="237"/>
        <v>1.0001549024158989</v>
      </c>
      <c r="CZ272" s="45">
        <f t="shared" si="238"/>
        <v>0.99993520614934472</v>
      </c>
      <c r="DA272" s="45">
        <f t="shared" si="239"/>
        <v>0.99990728146321761</v>
      </c>
      <c r="DB272" s="45">
        <f t="shared" si="240"/>
        <v>0.99996208152880839</v>
      </c>
      <c r="DC272" s="45">
        <f t="shared" si="241"/>
        <v>1.0000010998146824</v>
      </c>
      <c r="DD272" s="45">
        <f t="shared" si="242"/>
        <v>0.99945073010014385</v>
      </c>
      <c r="DE272" s="45">
        <f t="shared" si="243"/>
        <v>0.99945073010014385</v>
      </c>
      <c r="DF272" s="45">
        <f t="shared" si="244"/>
        <v>0.99935806249086279</v>
      </c>
      <c r="DG272" s="45">
        <f t="shared" si="245"/>
        <v>0.99932126742795369</v>
      </c>
      <c r="DH272" s="45">
        <f t="shared" si="246"/>
        <v>0.99995006780270079</v>
      </c>
      <c r="DI272" s="45">
        <f t="shared" si="247"/>
        <v>0.9999964979407141</v>
      </c>
      <c r="DJ272" s="45">
        <f t="shared" si="248"/>
        <v>1.0000158417305012</v>
      </c>
    </row>
    <row r="273" spans="1:114" x14ac:dyDescent="0.2">
      <c r="A273" s="43">
        <v>538</v>
      </c>
      <c r="B273" s="43">
        <f t="shared" si="217"/>
        <v>811.15</v>
      </c>
      <c r="C273" s="44">
        <f t="shared" si="249"/>
        <v>1.2328176046353942</v>
      </c>
      <c r="E273" s="40">
        <f>'[4]methanogen M06-L TZVP smd redo'!I273</f>
        <v>0.55011924290582215</v>
      </c>
      <c r="F273" s="40">
        <f>'[4]methanogen M06-L TZVP smd redo'!N273</f>
        <v>0.51448145078403229</v>
      </c>
      <c r="G273" s="40">
        <f>'[4]methanogen M06-L TZVP smd redo'!S273</f>
        <v>0.72941760273548262</v>
      </c>
      <c r="H273" s="40">
        <f>'[4]methanogen M06-L TZVP smd redo'!AB273</f>
        <v>0.5603808389020859</v>
      </c>
      <c r="I273" s="40">
        <f>'[4]methanogen M06-L TZVP smd redo'!AS273</f>
        <v>0.63444874571172427</v>
      </c>
      <c r="J273" s="40">
        <f>'[4]methanogen M06-L TZVP smd redo'!BJ273</f>
        <v>0.67075231147595282</v>
      </c>
      <c r="K273" s="40">
        <f>'[4]methanogen M06-L TZVP smd redo'!EV273</f>
        <v>0.6754411315421649</v>
      </c>
      <c r="L273" s="40">
        <f>'[4]methanogen M06-L TZVP smd redo'!CL273</f>
        <v>0.6512883430294103</v>
      </c>
      <c r="M273" s="40">
        <f>'[4]methanogen M06-L TZVP smd redo'!DG273</f>
        <v>0.6576649393632561</v>
      </c>
      <c r="N273" s="40">
        <f>'[4]methanogen M06-L TZVP smd redo'!EC273</f>
        <v>0.63232465474505339</v>
      </c>
      <c r="AA273" s="40">
        <f t="shared" si="218"/>
        <v>0.79054064299139715</v>
      </c>
      <c r="AB273" s="40"/>
      <c r="AC273" s="40" t="e">
        <f>EXP('d-beta'!Y274/1000)*'[3]methanogen M06-L TZVP smd redo'!EZ273</f>
        <v>#N/A</v>
      </c>
      <c r="AD273" s="40">
        <f>'[3]methanogen M06-L TZVP smd redo'!ET273</f>
        <v>1.4387799999999999</v>
      </c>
      <c r="AE273" s="40">
        <f>'[3]methanogen M06-L TZVP smd redo'!ER273</f>
        <v>1.0411999999999999</v>
      </c>
      <c r="AF273" s="40">
        <f>'[3]methanogen M06-L TZVP smd redo'!K273</f>
        <v>1.0345200000000001</v>
      </c>
      <c r="AG273" s="40">
        <f>'[3]methanogen M06-L TZVP smd redo'!J273</f>
        <v>1.7669299999999999</v>
      </c>
      <c r="AH273" s="40">
        <f>'[3]methanogen M06-L TZVP smd redo'!O273</f>
        <v>1.03233</v>
      </c>
      <c r="AI273" s="40">
        <f>'[3]methanogen M06-L TZVP smd redo'!N273</f>
        <v>1.73366</v>
      </c>
      <c r="AJ273" s="40">
        <f>'[3]methanogen M06-L TZVP smd redo'!S273</f>
        <v>1.03315</v>
      </c>
      <c r="AK273" s="40">
        <f>'[3]methanogen M06-L TZVP smd redo'!R273</f>
        <v>1.79332</v>
      </c>
      <c r="AL273" s="40">
        <f>'[3]methanogen M06-L TZVP smd redo'!Y273</f>
        <v>1.02915</v>
      </c>
      <c r="AM273" s="40">
        <f>'[3]methanogen M06-L TZVP smd redo'!W273</f>
        <v>1.7902100000000001</v>
      </c>
      <c r="AN273" s="40">
        <f>'[3]methanogen M06-L TZVP smd redo'!V273</f>
        <v>1.7845899999999999</v>
      </c>
      <c r="AO273" s="40">
        <f>'[3]methanogen M06-L TZVP smd redo'!AK273</f>
        <v>1.0284500000000001</v>
      </c>
      <c r="AP273" s="40">
        <f>PRODUCT('[3]methanogen M06-L TZVP smd redo'!AD273:AF273)^(1/3)</f>
        <v>1.7840562218704248</v>
      </c>
      <c r="AQ273" s="40">
        <f>'[3]methanogen M06-L TZVP smd redo'!BA273</f>
        <v>1.0251699999999999</v>
      </c>
      <c r="AR273" s="40">
        <f>PRODUCT('[3]methanogen M06-L TZVP smd redo'!AT273:AV273)^(1/3)</f>
        <v>1.7739393734183913</v>
      </c>
      <c r="AS273" s="41">
        <f>'[3]methanogen M06-L TZVP smd redo'!FO273</f>
        <v>1.0275300000000001</v>
      </c>
      <c r="AT273" s="40">
        <f>'[3]methanogen M06-L TZVP smd redo'!FK273</f>
        <v>1.7765</v>
      </c>
      <c r="AU273" s="40">
        <f>'[3]methanogen M06-L TZVP smd redo'!CD273</f>
        <v>1.75258</v>
      </c>
      <c r="AV273" s="40">
        <f>'[3]methanogen M06-L TZVP smd redo'!CG273</f>
        <v>1.4986999999999999</v>
      </c>
      <c r="AW273" s="40">
        <f>'[3]methanogen M06-L TZVP smd redo'!CK273</f>
        <v>1.0279</v>
      </c>
      <c r="AX273" s="40">
        <f>PRODUCT('[3]methanogen M06-L TZVP smd redo'!CN273:CP273)^(1/3)</f>
        <v>1.7667734875338765</v>
      </c>
      <c r="AY273" s="40">
        <f>'[3]methanogen M06-L TZVP smd redo'!DH273</f>
        <v>1.02803</v>
      </c>
      <c r="AZ273" s="40">
        <f>PRODUCT('[3]methanogen M06-L TZVP smd redo'!DJ273:DL273)^(1/3)</f>
        <v>1.7714633649472238</v>
      </c>
      <c r="BA273" s="40">
        <f>'[3]methanogen M06-L TZVP smd redo'!EI273</f>
        <v>1.0294000000000001</v>
      </c>
      <c r="BB273" s="40">
        <f>PRODUCT('[3]methanogen M06-L TZVP smd redo'!EJ273:EL273)^(1/3)</f>
        <v>1.7925654201073418</v>
      </c>
      <c r="BC273" s="40"/>
      <c r="BD273" s="44">
        <f>'[4]methanogen M06-L TZVP smd redo'!H273</f>
        <v>1.8289299999999999</v>
      </c>
      <c r="BE273" s="44">
        <f>'[4]methanogen M06-L TZVP smd redo'!M273</f>
        <v>1.7906299999999999</v>
      </c>
      <c r="BF273" s="44">
        <f>'[4]methanogen M06-L TZVP smd redo'!R273</f>
        <v>1.85412</v>
      </c>
      <c r="BG273" s="44">
        <f>'[4]methanogen M06-L TZVP smd redo'!Y273</f>
        <v>1.8376399999999999</v>
      </c>
      <c r="BH273" s="44">
        <f>'[4]methanogen M06-L TZVP smd redo'!Z273</f>
        <v>1.8434699999999999</v>
      </c>
      <c r="BI273" s="44">
        <f>PRODUCT('[4]methanogen M06-L TZVP smd redo'!AL273:AN273)^(1/3)</f>
        <v>1.8359767159488909</v>
      </c>
      <c r="BJ273" s="133">
        <f>PRODUCT('[4]methanogen M06-L TZVP smd redo'!BC273:BE273)^(1/3)</f>
        <v>1.8198092505094181</v>
      </c>
      <c r="BK273" s="133">
        <f>'[4]methanogen M06-L TZVP smd redo'!ER273</f>
        <v>1.82664</v>
      </c>
      <c r="BL273" s="40">
        <f>PRODUCT('[4]methanogen M06-L TZVP smd redo'!DZ273:EB273)^(1/3)</f>
        <v>1.8464336511782002</v>
      </c>
      <c r="BM273" s="40">
        <f>PRODUCT('[4]methanogen M06-L TZVP smd redo'!CI273:CK273)^(1/3)</f>
        <v>1.8172492507567399</v>
      </c>
      <c r="BN273" s="40">
        <f>PRODUCT('[4]methanogen M06-L TZVP smd redo'!DD273:DF273)^(1/3)</f>
        <v>1.8223151681857688</v>
      </c>
      <c r="BO273" s="40"/>
      <c r="BP273" s="45" t="e">
        <f t="shared" si="219"/>
        <v>#N/A</v>
      </c>
      <c r="BQ273" s="45">
        <f t="shared" si="220"/>
        <v>1.0213891200303804</v>
      </c>
      <c r="BR273" s="45">
        <f t="shared" si="221"/>
        <v>0.96575734040946648</v>
      </c>
      <c r="BS273" s="45">
        <f t="shared" si="222"/>
        <v>1.0057771485296751</v>
      </c>
      <c r="BT273" s="45">
        <f t="shared" si="223"/>
        <v>1.0040813611556267</v>
      </c>
      <c r="BU273" s="45">
        <f t="shared" si="224"/>
        <v>1.0009059396214888</v>
      </c>
      <c r="BV273" s="45">
        <f t="shared" si="225"/>
        <v>1.0088841538941222</v>
      </c>
      <c r="BW273" s="45">
        <f t="shared" si="226"/>
        <v>0.99626048400857203</v>
      </c>
      <c r="BX273" s="45">
        <f t="shared" si="227"/>
        <v>0.98532793528656326</v>
      </c>
      <c r="BY273" s="45">
        <f t="shared" si="228"/>
        <v>0.80890465869267103</v>
      </c>
      <c r="BZ273" s="45">
        <f t="shared" si="229"/>
        <v>0.98240227739914854</v>
      </c>
      <c r="CA273" s="45">
        <f t="shared" si="230"/>
        <v>0.84111936615862992</v>
      </c>
      <c r="CB273" s="45">
        <f t="shared" si="231"/>
        <v>1.014630324942754</v>
      </c>
      <c r="CC273" s="45">
        <f t="shared" si="232"/>
        <v>0.99722006515806361</v>
      </c>
      <c r="CD273" s="45">
        <f t="shared" si="233"/>
        <v>0.99255897547912997</v>
      </c>
      <c r="CE273" s="39"/>
      <c r="CF273" s="75" t="e">
        <f t="shared" si="250"/>
        <v>#N/A</v>
      </c>
      <c r="CG273" s="75">
        <f t="shared" si="251"/>
        <v>21.163583158206155</v>
      </c>
      <c r="CH273" s="75">
        <f t="shared" si="252"/>
        <v>-34.842676730004328</v>
      </c>
      <c r="CI273" s="75">
        <f t="shared" si="253"/>
        <v>5.7605248015435837</v>
      </c>
      <c r="CJ273" s="75">
        <f t="shared" si="254"/>
        <v>4.0730549938128853</v>
      </c>
      <c r="CK273" s="75">
        <f t="shared" si="255"/>
        <v>0.9055295058645183</v>
      </c>
      <c r="CL273" s="75">
        <f t="shared" si="256"/>
        <v>8.8449219892179869</v>
      </c>
      <c r="CM273" s="75">
        <f t="shared" si="257"/>
        <v>-3.7465254614930976</v>
      </c>
      <c r="CN273" s="75">
        <f t="shared" si="258"/>
        <v>-14.780763993747497</v>
      </c>
      <c r="CO273" s="75">
        <f t="shared" si="259"/>
        <v>-212.07421968111836</v>
      </c>
      <c r="CP273" s="75">
        <f t="shared" si="260"/>
        <v>-17.754403392487038</v>
      </c>
      <c r="CQ273" s="75">
        <f t="shared" si="261"/>
        <v>-173.02169547958496</v>
      </c>
      <c r="CR273" s="75">
        <f t="shared" si="262"/>
        <v>14.52433427343542</v>
      </c>
      <c r="CS273" s="75">
        <f t="shared" si="263"/>
        <v>-2.7838060369101338</v>
      </c>
      <c r="CT273" s="75">
        <f t="shared" si="264"/>
        <v>-7.4688470484950047</v>
      </c>
      <c r="CU273" s="130"/>
      <c r="CV273" s="45" t="e">
        <f t="shared" si="234"/>
        <v>#N/A</v>
      </c>
      <c r="CW273" s="45">
        <f t="shared" si="235"/>
        <v>1.0000356194665672</v>
      </c>
      <c r="CX273" s="45">
        <f t="shared" si="236"/>
        <v>0.9997852205119877</v>
      </c>
      <c r="CY273" s="45">
        <f t="shared" si="237"/>
        <v>1.0001456473759309</v>
      </c>
      <c r="CZ273" s="45">
        <f t="shared" si="238"/>
        <v>0.99994926865531075</v>
      </c>
      <c r="DA273" s="45">
        <f t="shared" si="239"/>
        <v>0.99992597905568559</v>
      </c>
      <c r="DB273" s="45">
        <f t="shared" si="240"/>
        <v>0.99996372076861428</v>
      </c>
      <c r="DC273" s="45">
        <f t="shared" si="241"/>
        <v>0.99999531434481792</v>
      </c>
      <c r="DD273" s="45">
        <f t="shared" si="242"/>
        <v>0.99943993301190648</v>
      </c>
      <c r="DE273" s="45">
        <f t="shared" si="243"/>
        <v>0.99943993301190648</v>
      </c>
      <c r="DF273" s="45">
        <f t="shared" si="244"/>
        <v>0.99936595352427959</v>
      </c>
      <c r="DG273" s="45">
        <f t="shared" si="245"/>
        <v>0.99932501478123781</v>
      </c>
      <c r="DH273" s="45">
        <f t="shared" si="246"/>
        <v>0.99996159810143148</v>
      </c>
      <c r="DI273" s="45">
        <f t="shared" si="247"/>
        <v>0.99999362759457378</v>
      </c>
      <c r="DJ273" s="45">
        <f t="shared" si="248"/>
        <v>1.0000232014735055</v>
      </c>
    </row>
    <row r="274" spans="1:114" x14ac:dyDescent="0.2">
      <c r="A274" s="43">
        <v>540</v>
      </c>
      <c r="B274" s="43">
        <f t="shared" si="217"/>
        <v>813.15</v>
      </c>
      <c r="C274" s="44">
        <f t="shared" si="249"/>
        <v>1.229785402447273</v>
      </c>
      <c r="E274" s="40">
        <f>'[4]methanogen M06-L TZVP smd redo'!I274</f>
        <v>0.5441600900508714</v>
      </c>
      <c r="F274" s="40">
        <f>'[4]methanogen M06-L TZVP smd redo'!N274</f>
        <v>0.51023170881925317</v>
      </c>
      <c r="G274" s="40">
        <f>'[4]methanogen M06-L TZVP smd redo'!S274</f>
        <v>0.71948000917476662</v>
      </c>
      <c r="H274" s="40">
        <f>'[4]methanogen M06-L TZVP smd redo'!AB274</f>
        <v>0.55475197507326435</v>
      </c>
      <c r="I274" s="40">
        <f>'[4]methanogen M06-L TZVP smd redo'!AS274</f>
        <v>0.62720837276808439</v>
      </c>
      <c r="J274" s="40">
        <f>'[4]methanogen M06-L TZVP smd redo'!BJ274</f>
        <v>0.67172906656343123</v>
      </c>
      <c r="K274" s="40">
        <f>'[4]methanogen M06-L TZVP smd redo'!EV274</f>
        <v>0.67055113698688551</v>
      </c>
      <c r="L274" s="40">
        <f>'[4]methanogen M06-L TZVP smd redo'!CL274</f>
        <v>0.64673999673381388</v>
      </c>
      <c r="M274" s="40">
        <f>'[4]methanogen M06-L TZVP smd redo'!DG274</f>
        <v>0.65423662260521986</v>
      </c>
      <c r="N274" s="40">
        <f>'[4]methanogen M06-L TZVP smd redo'!EC274</f>
        <v>0.62337318299277023</v>
      </c>
      <c r="AA274" s="40">
        <f t="shared" si="218"/>
        <v>0.78584198489579071</v>
      </c>
      <c r="AB274" s="40"/>
      <c r="AC274" s="40" t="e">
        <f>EXP('d-beta'!Y275/1000)*'[3]methanogen M06-L TZVP smd redo'!EZ274</f>
        <v>#N/A</v>
      </c>
      <c r="AD274" s="40">
        <f>'[3]methanogen M06-L TZVP smd redo'!ET274</f>
        <v>1.4370000000000001</v>
      </c>
      <c r="AE274" s="40">
        <f>'[3]methanogen M06-L TZVP smd redo'!ER274</f>
        <v>1.0410299999999999</v>
      </c>
      <c r="AF274" s="40">
        <f>'[3]methanogen M06-L TZVP smd redo'!K274</f>
        <v>1.03437</v>
      </c>
      <c r="AG274" s="40">
        <f>'[3]methanogen M06-L TZVP smd redo'!J274</f>
        <v>1.76281</v>
      </c>
      <c r="AH274" s="40">
        <f>'[3]methanogen M06-L TZVP smd redo'!O274</f>
        <v>1.0321899999999999</v>
      </c>
      <c r="AI274" s="40">
        <f>'[3]methanogen M06-L TZVP smd redo'!N274</f>
        <v>1.7297</v>
      </c>
      <c r="AJ274" s="40">
        <f>'[3]methanogen M06-L TZVP smd redo'!S274</f>
        <v>1.0329999999999999</v>
      </c>
      <c r="AK274" s="40">
        <f>'[3]methanogen M06-L TZVP smd redo'!R274</f>
        <v>1.7890999999999999</v>
      </c>
      <c r="AL274" s="40">
        <f>'[3]methanogen M06-L TZVP smd redo'!Y274</f>
        <v>1.02902</v>
      </c>
      <c r="AM274" s="40">
        <f>'[3]methanogen M06-L TZVP smd redo'!W274</f>
        <v>1.7858799999999999</v>
      </c>
      <c r="AN274" s="40">
        <f>'[3]methanogen M06-L TZVP smd redo'!V274</f>
        <v>1.7802800000000001</v>
      </c>
      <c r="AO274" s="40">
        <f>'[3]methanogen M06-L TZVP smd redo'!AK274</f>
        <v>1.02833</v>
      </c>
      <c r="AP274" s="40">
        <f>PRODUCT('[3]methanogen M06-L TZVP smd redo'!AD274:AF274)^(1/3)</f>
        <v>1.7798302918185687</v>
      </c>
      <c r="AQ274" s="40">
        <f>'[3]methanogen M06-L TZVP smd redo'!BA274</f>
        <v>1.0250600000000001</v>
      </c>
      <c r="AR274" s="40">
        <f>PRODUCT('[3]methanogen M06-L TZVP smd redo'!AT274:AV274)^(1/3)</f>
        <v>1.7698027332630992</v>
      </c>
      <c r="AS274" s="41">
        <f>'[3]methanogen M06-L TZVP smd redo'!FO274</f>
        <v>1.02742</v>
      </c>
      <c r="AT274" s="40">
        <f>'[3]methanogen M06-L TZVP smd redo'!FK274</f>
        <v>1.7723899999999999</v>
      </c>
      <c r="AU274" s="40">
        <f>'[3]methanogen M06-L TZVP smd redo'!CD274</f>
        <v>1.74851</v>
      </c>
      <c r="AV274" s="40">
        <f>'[3]methanogen M06-L TZVP smd redo'!CG274</f>
        <v>1.4961800000000001</v>
      </c>
      <c r="AW274" s="40">
        <f>'[3]methanogen M06-L TZVP smd redo'!CK274</f>
        <v>1.0277799999999999</v>
      </c>
      <c r="AX274" s="40">
        <f>PRODUCT('[3]methanogen M06-L TZVP smd redo'!CN274:CP274)^(1/3)</f>
        <v>1.7626871495152885</v>
      </c>
      <c r="AY274" s="40">
        <f>'[3]methanogen M06-L TZVP smd redo'!DH274</f>
        <v>1.0279100000000001</v>
      </c>
      <c r="AZ274" s="40">
        <f>PRODUCT('[3]methanogen M06-L TZVP smd redo'!DJ274:DL274)^(1/3)</f>
        <v>1.7673472095115932</v>
      </c>
      <c r="BA274" s="40">
        <f>'[3]methanogen M06-L TZVP smd redo'!EI274</f>
        <v>1.02928</v>
      </c>
      <c r="BB274" s="40">
        <f>PRODUCT('[3]methanogen M06-L TZVP smd redo'!EJ274:EL274)^(1/3)</f>
        <v>1.788279234521287</v>
      </c>
      <c r="BC274" s="40"/>
      <c r="BD274" s="44">
        <f>'[4]methanogen M06-L TZVP smd redo'!H274</f>
        <v>1.82439</v>
      </c>
      <c r="BE274" s="44">
        <f>'[4]methanogen M06-L TZVP smd redo'!M274</f>
        <v>1.7862899999999999</v>
      </c>
      <c r="BF274" s="44">
        <f>'[4]methanogen M06-L TZVP smd redo'!R274</f>
        <v>1.8494699999999999</v>
      </c>
      <c r="BG274" s="44">
        <f>'[4]methanogen M06-L TZVP smd redo'!Y274</f>
        <v>1.8329599999999999</v>
      </c>
      <c r="BH274" s="44">
        <f>'[4]methanogen M06-L TZVP smd redo'!Z274</f>
        <v>1.83877</v>
      </c>
      <c r="BI274" s="44">
        <f>PRODUCT('[4]methanogen M06-L TZVP smd redo'!AL274:AN274)^(1/3)</f>
        <v>1.8314008339189074</v>
      </c>
      <c r="BJ274" s="133">
        <f>PRODUCT('[4]methanogen M06-L TZVP smd redo'!BC274:BE274)^(1/3)</f>
        <v>1.8153726097248155</v>
      </c>
      <c r="BK274" s="133">
        <f>'[4]methanogen M06-L TZVP smd redo'!ER274</f>
        <v>1.8222100000000001</v>
      </c>
      <c r="BL274" s="40">
        <f>PRODUCT('[4]methanogen M06-L TZVP smd redo'!DZ274:EB274)^(1/3)</f>
        <v>1.8417874561550993</v>
      </c>
      <c r="BM274" s="40">
        <f>PRODUCT('[4]methanogen M06-L TZVP smd redo'!CI274:CK274)^(1/3)</f>
        <v>1.8128262680179583</v>
      </c>
      <c r="BN274" s="40">
        <f>PRODUCT('[4]methanogen M06-L TZVP smd redo'!DD274:DF274)^(1/3)</f>
        <v>1.8178624047062304</v>
      </c>
      <c r="BO274" s="40"/>
      <c r="BP274" s="45" t="e">
        <f t="shared" si="219"/>
        <v>#N/A</v>
      </c>
      <c r="BQ274" s="45">
        <f t="shared" si="220"/>
        <v>1.0213291234905866</v>
      </c>
      <c r="BR274" s="45">
        <f t="shared" si="221"/>
        <v>0.96583886194423263</v>
      </c>
      <c r="BS274" s="45">
        <f t="shared" si="222"/>
        <v>1.0058191073380576</v>
      </c>
      <c r="BT274" s="45">
        <f t="shared" si="223"/>
        <v>1.0040237865707005</v>
      </c>
      <c r="BU274" s="45">
        <f t="shared" si="224"/>
        <v>1.0008513516277899</v>
      </c>
      <c r="BV274" s="45">
        <f t="shared" si="225"/>
        <v>1.0088291649373962</v>
      </c>
      <c r="BW274" s="45">
        <f t="shared" si="226"/>
        <v>0.99624774846193109</v>
      </c>
      <c r="BX274" s="45">
        <f t="shared" si="227"/>
        <v>0.98540657188372904</v>
      </c>
      <c r="BY274" s="45">
        <f t="shared" si="228"/>
        <v>0.80984909654329607</v>
      </c>
      <c r="BZ274" s="45">
        <f t="shared" si="229"/>
        <v>0.98244563771978111</v>
      </c>
      <c r="CA274" s="45">
        <f t="shared" si="230"/>
        <v>0.84165615971814445</v>
      </c>
      <c r="CB274" s="45">
        <f t="shared" si="231"/>
        <v>1.0145506472273413</v>
      </c>
      <c r="CC274" s="45">
        <f t="shared" si="232"/>
        <v>0.99722963813144816</v>
      </c>
      <c r="CD274" s="45">
        <f t="shared" si="233"/>
        <v>0.9926076099988953</v>
      </c>
      <c r="CE274" s="39"/>
      <c r="CF274" s="75" t="e">
        <f t="shared" si="250"/>
        <v>#N/A</v>
      </c>
      <c r="CG274" s="75">
        <f t="shared" si="251"/>
        <v>21.104841293045478</v>
      </c>
      <c r="CH274" s="75">
        <f t="shared" si="252"/>
        <v>-34.758268265424398</v>
      </c>
      <c r="CI274" s="75">
        <f t="shared" si="253"/>
        <v>5.8022417298447957</v>
      </c>
      <c r="CJ274" s="75">
        <f t="shared" si="254"/>
        <v>4.0157127923776237</v>
      </c>
      <c r="CK274" s="75">
        <f t="shared" si="255"/>
        <v>0.8509894335480549</v>
      </c>
      <c r="CL274" s="75">
        <f t="shared" si="256"/>
        <v>8.7904157754496968</v>
      </c>
      <c r="CM274" s="75">
        <f t="shared" si="257"/>
        <v>-3.7593088933841901</v>
      </c>
      <c r="CN274" s="75">
        <f t="shared" si="258"/>
        <v>-14.700959639663873</v>
      </c>
      <c r="CO274" s="75">
        <f t="shared" si="259"/>
        <v>-210.90734923559032</v>
      </c>
      <c r="CP274" s="75">
        <f t="shared" si="260"/>
        <v>-17.710267334621225</v>
      </c>
      <c r="CQ274" s="75">
        <f t="shared" si="261"/>
        <v>-172.38370952190081</v>
      </c>
      <c r="CR274" s="75">
        <f t="shared" si="262"/>
        <v>14.445802376530869</v>
      </c>
      <c r="CS274" s="75">
        <f t="shared" si="263"/>
        <v>-2.7742064231732346</v>
      </c>
      <c r="CT274" s="75">
        <f t="shared" si="264"/>
        <v>-7.4198491254684571</v>
      </c>
      <c r="CU274" s="130"/>
      <c r="CV274" s="45" t="e">
        <f t="shared" si="234"/>
        <v>#N/A</v>
      </c>
      <c r="CW274" s="45">
        <f t="shared" si="235"/>
        <v>1.000033911078724</v>
      </c>
      <c r="CX274" s="45">
        <f t="shared" si="236"/>
        <v>0.99979090214137367</v>
      </c>
      <c r="CY274" s="45">
        <f t="shared" si="237"/>
        <v>1.000140545310555</v>
      </c>
      <c r="CZ274" s="45">
        <f t="shared" si="238"/>
        <v>0.99995167528039763</v>
      </c>
      <c r="DA274" s="45">
        <f t="shared" si="239"/>
        <v>0.99992758901907874</v>
      </c>
      <c r="DB274" s="45">
        <f t="shared" si="240"/>
        <v>0.99995550919197329</v>
      </c>
      <c r="DC274" s="45">
        <f t="shared" si="241"/>
        <v>1.0000011771402439</v>
      </c>
      <c r="DD274" s="45">
        <f t="shared" si="242"/>
        <v>0.99944555560405046</v>
      </c>
      <c r="DE274" s="45">
        <f t="shared" si="243"/>
        <v>0.99944555560405046</v>
      </c>
      <c r="DF274" s="45">
        <f t="shared" si="244"/>
        <v>0.99937318477099157</v>
      </c>
      <c r="DG274" s="45">
        <f t="shared" si="245"/>
        <v>0.99932989820053653</v>
      </c>
      <c r="DH274" s="45">
        <f t="shared" si="246"/>
        <v>0.99995167657667738</v>
      </c>
      <c r="DI274" s="45">
        <f t="shared" si="247"/>
        <v>0.99999250827548913</v>
      </c>
      <c r="DJ274" s="45">
        <f t="shared" si="248"/>
        <v>1.0000270113081187</v>
      </c>
    </row>
    <row r="275" spans="1:114" x14ac:dyDescent="0.2">
      <c r="A275" s="43">
        <v>542</v>
      </c>
      <c r="B275" s="43">
        <f t="shared" si="217"/>
        <v>815.15</v>
      </c>
      <c r="C275" s="44">
        <f t="shared" si="249"/>
        <v>1.2267680794945717</v>
      </c>
      <c r="E275" s="40">
        <f>'[4]methanogen M06-L TZVP smd redo'!I275</f>
        <v>0.53691779390763195</v>
      </c>
      <c r="F275" s="40">
        <f>'[4]methanogen M06-L TZVP smd redo'!N275</f>
        <v>0.50868678363502617</v>
      </c>
      <c r="G275" s="40">
        <f>'[4]methanogen M06-L TZVP smd redo'!S275</f>
        <v>0.71910748479120379</v>
      </c>
      <c r="H275" s="40">
        <f>'[4]methanogen M06-L TZVP smd redo'!AB275</f>
        <v>0.55330850242341079</v>
      </c>
      <c r="I275" s="40">
        <f>'[4]methanogen M06-L TZVP smd redo'!AS275</f>
        <v>0.62619665974916749</v>
      </c>
      <c r="J275" s="40">
        <f>'[4]methanogen M06-L TZVP smd redo'!BJ275</f>
        <v>0.66192499272266225</v>
      </c>
      <c r="K275" s="40">
        <f>'[4]methanogen M06-L TZVP smd redo'!EV275</f>
        <v>0.66467698319150337</v>
      </c>
      <c r="L275" s="40">
        <f>'[4]methanogen M06-L TZVP smd redo'!CL275</f>
        <v>0.64483007279991789</v>
      </c>
      <c r="M275" s="40">
        <f>'[4]methanogen M06-L TZVP smd redo'!DG275</f>
        <v>0.65145778303143942</v>
      </c>
      <c r="N275" s="40">
        <f>'[4]methanogen M06-L TZVP smd redo'!EC275</f>
        <v>0.62291942626724328</v>
      </c>
      <c r="AA275" s="40">
        <f t="shared" si="218"/>
        <v>0.78117747007100291</v>
      </c>
      <c r="AB275" s="40"/>
      <c r="AC275" s="40" t="e">
        <f>EXP('d-beta'!Y276/1000)*'[3]methanogen M06-L TZVP smd redo'!EZ275</f>
        <v>#N/A</v>
      </c>
      <c r="AD275" s="40">
        <f>'[3]methanogen M06-L TZVP smd redo'!ET275</f>
        <v>1.4352400000000001</v>
      </c>
      <c r="AE275" s="40">
        <f>'[3]methanogen M06-L TZVP smd redo'!ER275</f>
        <v>1.0408599999999999</v>
      </c>
      <c r="AF275" s="40">
        <f>'[3]methanogen M06-L TZVP smd redo'!K275</f>
        <v>1.0342199999999999</v>
      </c>
      <c r="AG275" s="40">
        <f>'[3]methanogen M06-L TZVP smd redo'!J275</f>
        <v>1.7587200000000001</v>
      </c>
      <c r="AH275" s="40">
        <f>'[3]methanogen M06-L TZVP smd redo'!O275</f>
        <v>1.0320400000000001</v>
      </c>
      <c r="AI275" s="40">
        <f>'[3]methanogen M06-L TZVP smd redo'!N275</f>
        <v>1.7257800000000001</v>
      </c>
      <c r="AJ275" s="40">
        <f>'[3]methanogen M06-L TZVP smd redo'!S275</f>
        <v>1.03285</v>
      </c>
      <c r="AK275" s="40">
        <f>'[3]methanogen M06-L TZVP smd redo'!R275</f>
        <v>1.78491</v>
      </c>
      <c r="AL275" s="40">
        <f>'[3]methanogen M06-L TZVP smd redo'!Y275</f>
        <v>1.0288900000000001</v>
      </c>
      <c r="AM275" s="40">
        <f>'[3]methanogen M06-L TZVP smd redo'!W275</f>
        <v>1.78159</v>
      </c>
      <c r="AN275" s="40">
        <f>'[3]methanogen M06-L TZVP smd redo'!V275</f>
        <v>1.7760100000000001</v>
      </c>
      <c r="AO275" s="40">
        <f>'[3]methanogen M06-L TZVP smd redo'!AK275</f>
        <v>1.0282100000000001</v>
      </c>
      <c r="AP275" s="40">
        <f>PRODUCT('[3]methanogen M06-L TZVP smd redo'!AD275:AF275)^(1/3)</f>
        <v>1.7756342900455511</v>
      </c>
      <c r="AQ275" s="40">
        <f>'[3]methanogen M06-L TZVP smd redo'!BA275</f>
        <v>1.0249600000000001</v>
      </c>
      <c r="AR275" s="40">
        <f>PRODUCT('[3]methanogen M06-L TZVP smd redo'!AT275:AV275)^(1/3)</f>
        <v>1.765702753564397</v>
      </c>
      <c r="AS275" s="41">
        <f>'[3]methanogen M06-L TZVP smd redo'!FO275</f>
        <v>1.0273099999999999</v>
      </c>
      <c r="AT275" s="40">
        <f>'[3]methanogen M06-L TZVP smd redo'!FK275</f>
        <v>1.76831</v>
      </c>
      <c r="AU275" s="40">
        <f>'[3]methanogen M06-L TZVP smd redo'!CD275</f>
        <v>1.74448</v>
      </c>
      <c r="AV275" s="40">
        <f>'[3]methanogen M06-L TZVP smd redo'!CG275</f>
        <v>1.4936799999999999</v>
      </c>
      <c r="AW275" s="40">
        <f>'[3]methanogen M06-L TZVP smd redo'!CK275</f>
        <v>1.02766</v>
      </c>
      <c r="AX275" s="40">
        <f>PRODUCT('[3]methanogen M06-L TZVP smd redo'!CN275:CP275)^(1/3)</f>
        <v>1.7586308107668309</v>
      </c>
      <c r="AY275" s="40">
        <f>'[3]methanogen M06-L TZVP smd redo'!DH275</f>
        <v>1.02779</v>
      </c>
      <c r="AZ275" s="40">
        <f>PRODUCT('[3]methanogen M06-L TZVP smd redo'!DJ275:DL275)^(1/3)</f>
        <v>1.7632677538374173</v>
      </c>
      <c r="BA275" s="40">
        <f>'[3]methanogen M06-L TZVP smd redo'!EI275</f>
        <v>1.02915</v>
      </c>
      <c r="BB275" s="40">
        <f>PRODUCT('[3]methanogen M06-L TZVP smd redo'!EJ275:EL275)^(1/3)</f>
        <v>1.78403299588291</v>
      </c>
      <c r="BC275" s="40"/>
      <c r="BD275" s="44">
        <f>'[4]methanogen M06-L TZVP smd redo'!H275</f>
        <v>1.8198799999999999</v>
      </c>
      <c r="BE275" s="44">
        <f>'[4]methanogen M06-L TZVP smd redo'!M275</f>
        <v>1.7819799999999999</v>
      </c>
      <c r="BF275" s="44">
        <f>'[4]methanogen M06-L TZVP smd redo'!R275</f>
        <v>1.84487</v>
      </c>
      <c r="BG275" s="44">
        <f>'[4]methanogen M06-L TZVP smd redo'!Y275</f>
        <v>1.82833</v>
      </c>
      <c r="BH275" s="44">
        <f>'[4]methanogen M06-L TZVP smd redo'!Z275</f>
        <v>1.83412</v>
      </c>
      <c r="BI275" s="44">
        <f>PRODUCT('[4]methanogen M06-L TZVP smd redo'!AL275:AN275)^(1/3)</f>
        <v>1.8268681962226321</v>
      </c>
      <c r="BJ275" s="133">
        <f>PRODUCT('[4]methanogen M06-L TZVP smd redo'!BC275:BE275)^(1/3)</f>
        <v>1.8109726293947142</v>
      </c>
      <c r="BK275" s="133">
        <f>'[4]methanogen M06-L TZVP smd redo'!ER275</f>
        <v>1.8178099999999999</v>
      </c>
      <c r="BL275" s="40">
        <f>PRODUCT('[4]methanogen M06-L TZVP smd redo'!DZ275:EB275)^(1/3)</f>
        <v>1.8371812611749525</v>
      </c>
      <c r="BM275" s="40">
        <f>PRODUCT('[4]methanogen M06-L TZVP smd redo'!CI275:CK275)^(1/3)</f>
        <v>1.8084399239651896</v>
      </c>
      <c r="BN275" s="40">
        <f>PRODUCT('[4]methanogen M06-L TZVP smd redo'!DD275:DF275)^(1/3)</f>
        <v>1.81344958143857</v>
      </c>
      <c r="BO275" s="40"/>
      <c r="BP275" s="45" t="e">
        <f t="shared" si="219"/>
        <v>#N/A</v>
      </c>
      <c r="BQ275" s="45">
        <f t="shared" si="220"/>
        <v>1.0212684766383462</v>
      </c>
      <c r="BR275" s="45">
        <f t="shared" si="221"/>
        <v>0.96591087718917856</v>
      </c>
      <c r="BS275" s="45">
        <f t="shared" si="222"/>
        <v>1.0058611214097224</v>
      </c>
      <c r="BT275" s="45">
        <f t="shared" si="223"/>
        <v>1.003969527627862</v>
      </c>
      <c r="BU275" s="45">
        <f t="shared" si="224"/>
        <v>1.0008001692625612</v>
      </c>
      <c r="BV275" s="45">
        <f t="shared" si="225"/>
        <v>1.0087773644780214</v>
      </c>
      <c r="BW275" s="45">
        <f t="shared" si="226"/>
        <v>0.99623867697653457</v>
      </c>
      <c r="BX275" s="45">
        <f t="shared" si="227"/>
        <v>0.98548192503541487</v>
      </c>
      <c r="BY275" s="45">
        <f t="shared" si="228"/>
        <v>0.81078778666870865</v>
      </c>
      <c r="BZ275" s="45">
        <f t="shared" si="229"/>
        <v>0.98248906566506711</v>
      </c>
      <c r="CA275" s="45">
        <f t="shared" si="230"/>
        <v>0.84220146924045969</v>
      </c>
      <c r="CB275" s="45">
        <f t="shared" si="231"/>
        <v>1.0144721302546678</v>
      </c>
      <c r="CC275" s="45">
        <f t="shared" si="232"/>
        <v>0.99723749834312658</v>
      </c>
      <c r="CD275" s="45">
        <f t="shared" si="233"/>
        <v>0.99265485336500614</v>
      </c>
      <c r="CE275" s="39"/>
      <c r="CF275" s="75" t="e">
        <f t="shared" si="250"/>
        <v>#N/A</v>
      </c>
      <c r="CG275" s="75">
        <f t="shared" si="251"/>
        <v>21.045459207945232</v>
      </c>
      <c r="CH275" s="75">
        <f t="shared" si="252"/>
        <v>-34.683708664332798</v>
      </c>
      <c r="CI275" s="75">
        <f t="shared" si="253"/>
        <v>5.8440118591829773</v>
      </c>
      <c r="CJ275" s="75">
        <f t="shared" si="254"/>
        <v>3.9616698406725135</v>
      </c>
      <c r="CK275" s="75">
        <f t="shared" si="255"/>
        <v>0.79984929780943481</v>
      </c>
      <c r="CL275" s="75">
        <f t="shared" si="256"/>
        <v>8.7390673498464189</v>
      </c>
      <c r="CM275" s="75">
        <f t="shared" si="257"/>
        <v>-3.7684145869344929</v>
      </c>
      <c r="CN275" s="75">
        <f t="shared" si="258"/>
        <v>-14.624493465306127</v>
      </c>
      <c r="CO275" s="75">
        <f t="shared" si="259"/>
        <v>-209.74892782718166</v>
      </c>
      <c r="CP275" s="75">
        <f t="shared" si="260"/>
        <v>-17.66606439472886</v>
      </c>
      <c r="CQ275" s="75">
        <f t="shared" si="261"/>
        <v>-171.73601872904473</v>
      </c>
      <c r="CR275" s="75">
        <f t="shared" si="262"/>
        <v>14.368408496497437</v>
      </c>
      <c r="CS275" s="75">
        <f t="shared" si="263"/>
        <v>-2.7663244064333075</v>
      </c>
      <c r="CT275" s="75">
        <f t="shared" si="264"/>
        <v>-7.3722550496305397</v>
      </c>
      <c r="CU275" s="130"/>
      <c r="CV275" s="45" t="e">
        <f t="shared" si="234"/>
        <v>#N/A</v>
      </c>
      <c r="CW275" s="45">
        <f t="shared" si="235"/>
        <v>1.0000282166568319</v>
      </c>
      <c r="CX275" s="45">
        <f t="shared" si="236"/>
        <v>0.99978973050521136</v>
      </c>
      <c r="CY275" s="45">
        <f t="shared" si="237"/>
        <v>1.0001408317684899</v>
      </c>
      <c r="CZ275" s="45">
        <f t="shared" si="238"/>
        <v>0.99995202766854152</v>
      </c>
      <c r="DA275" s="45">
        <f t="shared" si="239"/>
        <v>0.99992715745643157</v>
      </c>
      <c r="DB275" s="45">
        <f t="shared" si="240"/>
        <v>0.99996429530085962</v>
      </c>
      <c r="DC275" s="45">
        <f t="shared" si="241"/>
        <v>0.99999724983750071</v>
      </c>
      <c r="DD275" s="45">
        <f t="shared" si="242"/>
        <v>0.99944699747857357</v>
      </c>
      <c r="DE275" s="45">
        <f t="shared" si="243"/>
        <v>0.99944699747857335</v>
      </c>
      <c r="DF275" s="45">
        <f t="shared" si="244"/>
        <v>0.99937419521711535</v>
      </c>
      <c r="DG275" s="45">
        <f t="shared" si="245"/>
        <v>0.99933576451884409</v>
      </c>
      <c r="DH275" s="45">
        <f t="shared" si="246"/>
        <v>0.99996102023522526</v>
      </c>
      <c r="DI275" s="45">
        <f t="shared" si="247"/>
        <v>0.99999337660463083</v>
      </c>
      <c r="DJ275" s="45">
        <f t="shared" si="248"/>
        <v>1.0000252453147505</v>
      </c>
    </row>
    <row r="276" spans="1:114" x14ac:dyDescent="0.2">
      <c r="A276" s="43">
        <v>544</v>
      </c>
      <c r="B276" s="43">
        <f t="shared" si="217"/>
        <v>817.15</v>
      </c>
      <c r="C276" s="44">
        <f t="shared" si="249"/>
        <v>1.2237655265251177</v>
      </c>
      <c r="E276" s="40">
        <f>'[4]methanogen M06-L TZVP smd redo'!I276</f>
        <v>0.53941332697404754</v>
      </c>
      <c r="F276" s="40">
        <f>'[4]methanogen M06-L TZVP smd redo'!N276</f>
        <v>0.49622913297664439</v>
      </c>
      <c r="G276" s="40">
        <f>'[4]methanogen M06-L TZVP smd redo'!S276</f>
        <v>0.70781331173397355</v>
      </c>
      <c r="H276" s="40">
        <f>'[4]methanogen M06-L TZVP smd redo'!AB276</f>
        <v>0.54511842959037438</v>
      </c>
      <c r="I276" s="40">
        <f>'[4]methanogen M06-L TZVP smd redo'!AS276</f>
        <v>0.6185045348459095</v>
      </c>
      <c r="J276" s="40">
        <f>'[4]methanogen M06-L TZVP smd redo'!BJ276</f>
        <v>0.66469469392060887</v>
      </c>
      <c r="K276" s="40">
        <f>'[4]methanogen M06-L TZVP smd redo'!EV276</f>
        <v>0.66333530780959826</v>
      </c>
      <c r="L276" s="40">
        <f>'[4]methanogen M06-L TZVP smd redo'!CL276</f>
        <v>0.63397523117059151</v>
      </c>
      <c r="M276" s="40">
        <f>'[4]methanogen M06-L TZVP smd redo'!DG276</f>
        <v>0.65142165348630598</v>
      </c>
      <c r="N276" s="40">
        <f>'[4]methanogen M06-L TZVP smd redo'!EC276</f>
        <v>0.61702741495572866</v>
      </c>
      <c r="AA276" s="40">
        <f t="shared" si="218"/>
        <v>0.77654678360504992</v>
      </c>
      <c r="AB276" s="40"/>
      <c r="AC276" s="40" t="e">
        <f>EXP('d-beta'!Y277/1000)*'[3]methanogen M06-L TZVP smd redo'!EZ276</f>
        <v>#N/A</v>
      </c>
      <c r="AD276" s="40">
        <f>'[3]methanogen M06-L TZVP smd redo'!ET276</f>
        <v>1.4334899999999999</v>
      </c>
      <c r="AE276" s="40">
        <f>'[3]methanogen M06-L TZVP smd redo'!ER276</f>
        <v>1.04068</v>
      </c>
      <c r="AF276" s="40">
        <f>'[3]methanogen M06-L TZVP smd redo'!K276</f>
        <v>1.03407</v>
      </c>
      <c r="AG276" s="40">
        <f>'[3]methanogen M06-L TZVP smd redo'!J276</f>
        <v>1.7546600000000001</v>
      </c>
      <c r="AH276" s="40">
        <f>'[3]methanogen M06-L TZVP smd redo'!O276</f>
        <v>1.0319</v>
      </c>
      <c r="AI276" s="40">
        <f>'[3]methanogen M06-L TZVP smd redo'!N276</f>
        <v>1.7218899999999999</v>
      </c>
      <c r="AJ276" s="40">
        <f>'[3]methanogen M06-L TZVP smd redo'!S276</f>
        <v>1.03271</v>
      </c>
      <c r="AK276" s="40">
        <f>'[3]methanogen M06-L TZVP smd redo'!R276</f>
        <v>1.7807500000000001</v>
      </c>
      <c r="AL276" s="40">
        <f>'[3]methanogen M06-L TZVP smd redo'!Y276</f>
        <v>1.0287599999999999</v>
      </c>
      <c r="AM276" s="40">
        <f>'[3]methanogen M06-L TZVP smd redo'!W276</f>
        <v>1.7773300000000001</v>
      </c>
      <c r="AN276" s="40">
        <f>'[3]methanogen M06-L TZVP smd redo'!V276</f>
        <v>1.7717799999999999</v>
      </c>
      <c r="AO276" s="40">
        <f>'[3]methanogen M06-L TZVP smd redo'!AK276</f>
        <v>1.0280899999999999</v>
      </c>
      <c r="AP276" s="40">
        <f>PRODUCT('[3]methanogen M06-L TZVP smd redo'!AD276:AF276)^(1/3)</f>
        <v>1.7714782885967781</v>
      </c>
      <c r="AQ276" s="40">
        <f>'[3]methanogen M06-L TZVP smd redo'!BA276</f>
        <v>1.02485</v>
      </c>
      <c r="AR276" s="40">
        <f>PRODUCT('[3]methanogen M06-L TZVP smd redo'!AT276:AV276)^(1/3)</f>
        <v>1.7616294530547962</v>
      </c>
      <c r="AS276" s="41">
        <f>'[3]methanogen M06-L TZVP smd redo'!FO276</f>
        <v>1.0271999999999999</v>
      </c>
      <c r="AT276" s="40">
        <f>'[3]methanogen M06-L TZVP smd redo'!FK276</f>
        <v>1.7642599999999999</v>
      </c>
      <c r="AU276" s="40">
        <f>'[3]methanogen M06-L TZVP smd redo'!CD276</f>
        <v>1.74047</v>
      </c>
      <c r="AV276" s="40">
        <f>'[3]methanogen M06-L TZVP smd redo'!CG276</f>
        <v>1.4912000000000001</v>
      </c>
      <c r="AW276" s="40">
        <f>'[3]methanogen M06-L TZVP smd redo'!CK276</f>
        <v>1.02755</v>
      </c>
      <c r="AX276" s="40">
        <f>PRODUCT('[3]methanogen M06-L TZVP smd redo'!CN276:CP276)^(1/3)</f>
        <v>1.7546077912246401</v>
      </c>
      <c r="AY276" s="40">
        <f>'[3]methanogen M06-L TZVP smd redo'!DH276</f>
        <v>1.0276700000000001</v>
      </c>
      <c r="AZ276" s="40">
        <f>PRODUCT('[3]methanogen M06-L TZVP smd redo'!DJ276:DL276)^(1/3)</f>
        <v>1.7592149385233171</v>
      </c>
      <c r="BA276" s="40">
        <f>'[3]methanogen M06-L TZVP smd redo'!EI276</f>
        <v>1.0290299999999999</v>
      </c>
      <c r="BB276" s="40">
        <f>PRODUCT('[3]methanogen M06-L TZVP smd redo'!EJ276:EL276)^(1/3)</f>
        <v>1.779820108155173</v>
      </c>
      <c r="BC276" s="40"/>
      <c r="BD276" s="44">
        <f>'[4]methanogen M06-L TZVP smd redo'!H276</f>
        <v>1.81542</v>
      </c>
      <c r="BE276" s="44">
        <f>'[4]methanogen M06-L TZVP smd redo'!M276</f>
        <v>1.7777000000000001</v>
      </c>
      <c r="BF276" s="44">
        <f>'[4]methanogen M06-L TZVP smd redo'!R276</f>
        <v>1.8403</v>
      </c>
      <c r="BG276" s="44">
        <f>'[4]methanogen M06-L TZVP smd redo'!Y276</f>
        <v>1.8237300000000001</v>
      </c>
      <c r="BH276" s="44">
        <f>'[4]methanogen M06-L TZVP smd redo'!Z276</f>
        <v>1.8294999999999999</v>
      </c>
      <c r="BI276" s="44">
        <f>PRODUCT('[4]methanogen M06-L TZVP smd redo'!AL276:AN276)^(1/3)</f>
        <v>1.8223655583743383</v>
      </c>
      <c r="BJ276" s="133">
        <f>PRODUCT('[4]methanogen M06-L TZVP smd redo'!BC276:BE276)^(1/3)</f>
        <v>1.806605988715198</v>
      </c>
      <c r="BK276" s="133">
        <f>'[4]methanogen M06-L TZVP smd redo'!ER276</f>
        <v>1.81345</v>
      </c>
      <c r="BL276" s="40">
        <f>PRODUCT('[4]methanogen M06-L TZVP smd redo'!DZ276:EB276)^(1/3)</f>
        <v>1.8326183643774849</v>
      </c>
      <c r="BM276" s="40">
        <f>PRODUCT('[4]methanogen M06-L TZVP smd redo'!CI276:CK276)^(1/3)</f>
        <v>1.8040902597635295</v>
      </c>
      <c r="BN276" s="40">
        <f>PRODUCT('[4]methanogen M06-L TZVP smd redo'!DD276:DF276)^(1/3)</f>
        <v>1.8090701161391303</v>
      </c>
      <c r="BO276" s="40"/>
      <c r="BP276" s="45" t="e">
        <f t="shared" si="219"/>
        <v>#N/A</v>
      </c>
      <c r="BQ276" s="45">
        <f t="shared" si="220"/>
        <v>1.0212184283062384</v>
      </c>
      <c r="BR276" s="45">
        <f t="shared" si="221"/>
        <v>0.96598380698799113</v>
      </c>
      <c r="BS276" s="45">
        <f t="shared" si="222"/>
        <v>1.0059032522547144</v>
      </c>
      <c r="BT276" s="45">
        <f t="shared" si="223"/>
        <v>1.0039149344064788</v>
      </c>
      <c r="BU276" s="45">
        <f t="shared" si="224"/>
        <v>1.0007487200465306</v>
      </c>
      <c r="BV276" s="45">
        <f t="shared" si="225"/>
        <v>1.0087233020135995</v>
      </c>
      <c r="BW276" s="45">
        <f t="shared" si="226"/>
        <v>0.99622597188519013</v>
      </c>
      <c r="BX276" s="45">
        <f t="shared" si="227"/>
        <v>0.98556298010122101</v>
      </c>
      <c r="BY276" s="45">
        <f t="shared" si="228"/>
        <v>0.81173170255465443</v>
      </c>
      <c r="BZ276" s="45">
        <f t="shared" si="229"/>
        <v>0.98252840050228929</v>
      </c>
      <c r="CA276" s="45">
        <f t="shared" si="230"/>
        <v>0.84273419173398778</v>
      </c>
      <c r="CB276" s="45">
        <f t="shared" si="231"/>
        <v>1.0143984774902612</v>
      </c>
      <c r="CC276" s="45">
        <f t="shared" si="232"/>
        <v>0.99724728393268214</v>
      </c>
      <c r="CD276" s="45">
        <f t="shared" si="233"/>
        <v>0.99270429460537635</v>
      </c>
      <c r="CE276" s="39"/>
      <c r="CF276" s="75" t="e">
        <f t="shared" si="250"/>
        <v>#N/A</v>
      </c>
      <c r="CG276" s="75">
        <f t="shared" si="251"/>
        <v>20.996451958991411</v>
      </c>
      <c r="CH276" s="75">
        <f t="shared" si="252"/>
        <v>-34.608207862509047</v>
      </c>
      <c r="CI276" s="75">
        <f t="shared" si="253"/>
        <v>5.8858963318873698</v>
      </c>
      <c r="CJ276" s="75">
        <f t="shared" si="254"/>
        <v>3.907290993254902</v>
      </c>
      <c r="CK276" s="75">
        <f t="shared" si="255"/>
        <v>0.74843989550429302</v>
      </c>
      <c r="CL276" s="75">
        <f t="shared" si="256"/>
        <v>8.6854738464263583</v>
      </c>
      <c r="CM276" s="75">
        <f t="shared" si="257"/>
        <v>-3.7811677279770346</v>
      </c>
      <c r="CN276" s="75">
        <f t="shared" si="258"/>
        <v>-14.542247682228744</v>
      </c>
      <c r="CO276" s="75">
        <f t="shared" si="259"/>
        <v>-208.58540899279754</v>
      </c>
      <c r="CP276" s="75">
        <f t="shared" si="260"/>
        <v>-17.626029292848411</v>
      </c>
      <c r="CQ276" s="75">
        <f t="shared" si="261"/>
        <v>-171.10368299823028</v>
      </c>
      <c r="CR276" s="75">
        <f t="shared" si="262"/>
        <v>14.295803802873591</v>
      </c>
      <c r="CS276" s="75">
        <f t="shared" si="263"/>
        <v>-2.7565117574298208</v>
      </c>
      <c r="CT276" s="75">
        <f t="shared" si="264"/>
        <v>-7.3224492092807258</v>
      </c>
      <c r="CU276" s="130"/>
      <c r="CV276" s="45" t="e">
        <f t="shared" si="234"/>
        <v>#N/A</v>
      </c>
      <c r="CW276" s="45">
        <f t="shared" si="235"/>
        <v>1.0000431627753708</v>
      </c>
      <c r="CX276" s="45">
        <f t="shared" si="236"/>
        <v>0.99978856547741257</v>
      </c>
      <c r="CY276" s="45">
        <f t="shared" si="237"/>
        <v>1.0001312977459584</v>
      </c>
      <c r="CZ276" s="45">
        <f t="shared" si="238"/>
        <v>0.99995796134677029</v>
      </c>
      <c r="DA276" s="45">
        <f t="shared" si="239"/>
        <v>0.99992665925632707</v>
      </c>
      <c r="DB276" s="45">
        <f t="shared" si="240"/>
        <v>0.99995384052288472</v>
      </c>
      <c r="DC276" s="45">
        <f t="shared" si="241"/>
        <v>1.0000013584849801</v>
      </c>
      <c r="DD276" s="45">
        <f t="shared" si="242"/>
        <v>0.99945517856261612</v>
      </c>
      <c r="DE276" s="45">
        <f t="shared" si="243"/>
        <v>0.99945517856261612</v>
      </c>
      <c r="DF276" s="45">
        <f t="shared" si="244"/>
        <v>0.99938187777655241</v>
      </c>
      <c r="DG276" s="45">
        <f t="shared" si="245"/>
        <v>0.99933710441423784</v>
      </c>
      <c r="DH276" s="45">
        <f t="shared" si="246"/>
        <v>0.99995236438417612</v>
      </c>
      <c r="DI276" s="45">
        <f t="shared" si="247"/>
        <v>0.99998256493526283</v>
      </c>
      <c r="DJ276" s="45">
        <f t="shared" si="248"/>
        <v>1.0000328967718379</v>
      </c>
    </row>
    <row r="277" spans="1:114" x14ac:dyDescent="0.2">
      <c r="A277" s="43">
        <v>546</v>
      </c>
      <c r="B277" s="43">
        <f t="shared" si="217"/>
        <v>819.15</v>
      </c>
      <c r="C277" s="44">
        <f t="shared" si="249"/>
        <v>1.2207776353537203</v>
      </c>
      <c r="E277" s="40">
        <f>'[4]methanogen M06-L TZVP smd redo'!I277</f>
        <v>0.5292458777503839</v>
      </c>
      <c r="F277" s="40">
        <f>'[4]methanogen M06-L TZVP smd redo'!N277</f>
        <v>0.50353088873023033</v>
      </c>
      <c r="G277" s="40">
        <f>'[4]methanogen M06-L TZVP smd redo'!S277</f>
        <v>0.70479332730322142</v>
      </c>
      <c r="H277" s="40">
        <f>'[4]methanogen M06-L TZVP smd redo'!AB277</f>
        <v>0.53157350355870214</v>
      </c>
      <c r="I277" s="40">
        <f>'[4]methanogen M06-L TZVP smd redo'!AS277</f>
        <v>0.61520420523075714</v>
      </c>
      <c r="J277" s="40">
        <f>'[4]methanogen M06-L TZVP smd redo'!BJ277</f>
        <v>0.65670637213699479</v>
      </c>
      <c r="K277" s="40">
        <f>'[4]methanogen M06-L TZVP smd redo'!EV277</f>
        <v>0.66087961458682898</v>
      </c>
      <c r="L277" s="40">
        <f>'[4]methanogen M06-L TZVP smd redo'!CL277</f>
        <v>0.63364036662116874</v>
      </c>
      <c r="M277" s="40">
        <f>'[4]methanogen M06-L TZVP smd redo'!DG277</f>
        <v>0.63865200460155869</v>
      </c>
      <c r="N277" s="40">
        <f>'[4]methanogen M06-L TZVP smd redo'!EC277</f>
        <v>0.61001319856024416</v>
      </c>
      <c r="AA277" s="40">
        <f t="shared" si="218"/>
        <v>0.77194961412682295</v>
      </c>
      <c r="AB277" s="40"/>
      <c r="AC277" s="40" t="e">
        <f>EXP('d-beta'!Y278/1000)*'[3]methanogen M06-L TZVP smd redo'!EZ277</f>
        <v>#N/A</v>
      </c>
      <c r="AD277" s="40">
        <f>'[3]methanogen M06-L TZVP smd redo'!ET277</f>
        <v>1.4317500000000001</v>
      </c>
      <c r="AE277" s="40">
        <f>'[3]methanogen M06-L TZVP smd redo'!ER277</f>
        <v>1.04051</v>
      </c>
      <c r="AF277" s="40">
        <f>'[3]methanogen M06-L TZVP smd redo'!K277</f>
        <v>1.03392</v>
      </c>
      <c r="AG277" s="40">
        <f>'[3]methanogen M06-L TZVP smd redo'!J277</f>
        <v>1.75065</v>
      </c>
      <c r="AH277" s="40">
        <f>'[3]methanogen M06-L TZVP smd redo'!O277</f>
        <v>1.0317499999999999</v>
      </c>
      <c r="AI277" s="40">
        <f>'[3]methanogen M06-L TZVP smd redo'!N277</f>
        <v>1.7180299999999999</v>
      </c>
      <c r="AJ277" s="40">
        <f>'[3]methanogen M06-L TZVP smd redo'!S277</f>
        <v>1.0325599999999999</v>
      </c>
      <c r="AK277" s="40">
        <f>'[3]methanogen M06-L TZVP smd redo'!R277</f>
        <v>1.7766299999999999</v>
      </c>
      <c r="AL277" s="40">
        <f>'[3]methanogen M06-L TZVP smd redo'!Y277</f>
        <v>1.02864</v>
      </c>
      <c r="AM277" s="40">
        <f>'[3]methanogen M06-L TZVP smd redo'!W277</f>
        <v>1.77311</v>
      </c>
      <c r="AN277" s="40">
        <f>'[3]methanogen M06-L TZVP smd redo'!V277</f>
        <v>1.7675799999999999</v>
      </c>
      <c r="AO277" s="40">
        <f>'[3]methanogen M06-L TZVP smd redo'!AK277</f>
        <v>1.0279700000000001</v>
      </c>
      <c r="AP277" s="40">
        <f>PRODUCT('[3]methanogen M06-L TZVP smd redo'!AD277:AF277)^(1/3)</f>
        <v>1.7673556645220281</v>
      </c>
      <c r="AQ277" s="40">
        <f>'[3]methanogen M06-L TZVP smd redo'!BA277</f>
        <v>1.02475</v>
      </c>
      <c r="AR277" s="40">
        <f>PRODUCT('[3]methanogen M06-L TZVP smd redo'!AT277:AV277)^(1/3)</f>
        <v>1.7575928129992415</v>
      </c>
      <c r="AS277" s="41">
        <f>'[3]methanogen M06-L TZVP smd redo'!FO277</f>
        <v>1.0270900000000001</v>
      </c>
      <c r="AT277" s="40">
        <f>'[3]methanogen M06-L TZVP smd redo'!FK277</f>
        <v>1.7602500000000001</v>
      </c>
      <c r="AU277" s="40">
        <f>'[3]methanogen M06-L TZVP smd redo'!CD277</f>
        <v>1.73651</v>
      </c>
      <c r="AV277" s="40">
        <f>'[3]methanogen M06-L TZVP smd redo'!CG277</f>
        <v>1.48875</v>
      </c>
      <c r="AW277" s="40">
        <f>'[3]methanogen M06-L TZVP smd redo'!CK277</f>
        <v>1.0274300000000001</v>
      </c>
      <c r="AX277" s="40">
        <f>PRODUCT('[3]methanogen M06-L TZVP smd redo'!CN277:CP277)^(1/3)</f>
        <v>1.750618091041739</v>
      </c>
      <c r="AY277" s="40">
        <f>'[3]methanogen M06-L TZVP smd redo'!DH277</f>
        <v>1.02756</v>
      </c>
      <c r="AZ277" s="40">
        <f>PRODUCT('[3]methanogen M06-L TZVP smd redo'!DJ277:DL277)^(1/3)</f>
        <v>1.7552021225969803</v>
      </c>
      <c r="BA277" s="40">
        <f>'[3]methanogen M06-L TZVP smd redo'!EI277</f>
        <v>1.02891</v>
      </c>
      <c r="BB277" s="40">
        <f>PRODUCT('[3]methanogen M06-L TZVP smd redo'!EJ277:EL277)^(1/3)</f>
        <v>1.7756405711403189</v>
      </c>
      <c r="BC277" s="40"/>
      <c r="BD277" s="44">
        <f>'[4]methanogen M06-L TZVP smd redo'!H277</f>
        <v>1.8109900000000001</v>
      </c>
      <c r="BE277" s="44">
        <f>'[4]methanogen M06-L TZVP smd redo'!M277</f>
        <v>1.7734700000000001</v>
      </c>
      <c r="BF277" s="44">
        <f>'[4]methanogen M06-L TZVP smd redo'!R277</f>
        <v>1.8357699999999999</v>
      </c>
      <c r="BG277" s="44">
        <f>'[4]methanogen M06-L TZVP smd redo'!Y277</f>
        <v>1.81917</v>
      </c>
      <c r="BH277" s="44">
        <f>'[4]methanogen M06-L TZVP smd redo'!Z277</f>
        <v>1.8249200000000001</v>
      </c>
      <c r="BI277" s="44">
        <f>PRODUCT('[4]methanogen M06-L TZVP smd redo'!AL277:AN277)^(1/3)</f>
        <v>1.8179062984469574</v>
      </c>
      <c r="BJ277" s="133">
        <f>PRODUCT('[4]methanogen M06-L TZVP smd redo'!BC277:BE277)^(1/3)</f>
        <v>1.8022760245252896</v>
      </c>
      <c r="BK277" s="133">
        <f>'[4]methanogen M06-L TZVP smd redo'!ER277</f>
        <v>1.8091299999999999</v>
      </c>
      <c r="BL277" s="40">
        <f>PRODUCT('[4]methanogen M06-L TZVP smd redo'!DZ277:EB277)^(1/3)</f>
        <v>1.8280888185128481</v>
      </c>
      <c r="BM277" s="40">
        <f>PRODUCT('[4]methanogen M06-L TZVP smd redo'!CI277:CK277)^(1/3)</f>
        <v>1.7997772346326231</v>
      </c>
      <c r="BN277" s="40">
        <f>PRODUCT('[4]methanogen M06-L TZVP smd redo'!DD277:DF277)^(1/3)</f>
        <v>1.8047273501998691</v>
      </c>
      <c r="BO277" s="40"/>
      <c r="BP277" s="45" t="e">
        <f t="shared" si="219"/>
        <v>#N/A</v>
      </c>
      <c r="BQ277" s="45">
        <f t="shared" si="220"/>
        <v>1.0211562642728662</v>
      </c>
      <c r="BR277" s="45">
        <f t="shared" si="221"/>
        <v>0.96606328679518683</v>
      </c>
      <c r="BS277" s="45">
        <f t="shared" si="222"/>
        <v>1.0059454661026235</v>
      </c>
      <c r="BT277" s="45">
        <f t="shared" si="223"/>
        <v>1.0038581204977586</v>
      </c>
      <c r="BU277" s="45">
        <f t="shared" si="224"/>
        <v>1.0006951411929879</v>
      </c>
      <c r="BV277" s="45">
        <f t="shared" si="225"/>
        <v>1.0086725194748039</v>
      </c>
      <c r="BW277" s="45">
        <f t="shared" si="226"/>
        <v>0.99621145220370544</v>
      </c>
      <c r="BX277" s="45">
        <f t="shared" si="227"/>
        <v>0.98564222453096739</v>
      </c>
      <c r="BY277" s="45">
        <f t="shared" si="228"/>
        <v>0.812660597965006</v>
      </c>
      <c r="BZ277" s="45">
        <f t="shared" si="229"/>
        <v>0.98258290205935972</v>
      </c>
      <c r="CA277" s="45">
        <f t="shared" si="230"/>
        <v>0.84327636073692891</v>
      </c>
      <c r="CB277" s="45">
        <f t="shared" si="231"/>
        <v>1.0143223311170426</v>
      </c>
      <c r="CC277" s="45">
        <f t="shared" si="232"/>
        <v>0.99725713938634675</v>
      </c>
      <c r="CD277" s="45">
        <f t="shared" si="233"/>
        <v>0.99275047990188103</v>
      </c>
      <c r="CE277" s="39"/>
      <c r="CF277" s="75" t="e">
        <f t="shared" si="250"/>
        <v>#N/A</v>
      </c>
      <c r="CG277" s="75">
        <f t="shared" si="251"/>
        <v>20.935577689821024</v>
      </c>
      <c r="CH277" s="75">
        <f t="shared" si="252"/>
        <v>-34.525932634854115</v>
      </c>
      <c r="CI277" s="75">
        <f t="shared" si="253"/>
        <v>5.927861562702236</v>
      </c>
      <c r="CJ277" s="75">
        <f t="shared" si="254"/>
        <v>3.8506970384783465</v>
      </c>
      <c r="CK277" s="75">
        <f t="shared" si="255"/>
        <v>0.69489969425942588</v>
      </c>
      <c r="CL277" s="75">
        <f t="shared" si="256"/>
        <v>8.635129200853628</v>
      </c>
      <c r="CM277" s="75">
        <f t="shared" si="257"/>
        <v>-3.7957425209511122</v>
      </c>
      <c r="CN277" s="75">
        <f t="shared" si="258"/>
        <v>-14.461845672734395</v>
      </c>
      <c r="CO277" s="75">
        <f t="shared" si="259"/>
        <v>-207.44172527636405</v>
      </c>
      <c r="CP277" s="75">
        <f t="shared" si="260"/>
        <v>-17.570560112030655</v>
      </c>
      <c r="CQ277" s="75">
        <f t="shared" si="261"/>
        <v>-170.460544649144</v>
      </c>
      <c r="CR277" s="75">
        <f t="shared" si="262"/>
        <v>14.220735441636982</v>
      </c>
      <c r="CS277" s="75">
        <f t="shared" si="263"/>
        <v>-2.7466291484473957</v>
      </c>
      <c r="CT277" s="75">
        <f t="shared" si="264"/>
        <v>-7.2759255643143179</v>
      </c>
      <c r="CU277" s="130"/>
      <c r="CV277" s="45" t="e">
        <f t="shared" si="234"/>
        <v>#N/A</v>
      </c>
      <c r="CW277" s="45">
        <f t="shared" si="235"/>
        <v>1.0000257020472458</v>
      </c>
      <c r="CX277" s="45">
        <f t="shared" si="236"/>
        <v>0.99979887930994726</v>
      </c>
      <c r="CY277" s="45">
        <f t="shared" si="237"/>
        <v>1.0001410128772659</v>
      </c>
      <c r="CZ277" s="45">
        <f t="shared" si="238"/>
        <v>0.9999485284212436</v>
      </c>
      <c r="DA277" s="45">
        <f t="shared" si="239"/>
        <v>0.99991642071665443</v>
      </c>
      <c r="DB277" s="45">
        <f t="shared" si="240"/>
        <v>0.99995852506994465</v>
      </c>
      <c r="DC277" s="45">
        <f t="shared" si="241"/>
        <v>0.99999582951373944</v>
      </c>
      <c r="DD277" s="45">
        <f t="shared" si="242"/>
        <v>0.9994687089167037</v>
      </c>
      <c r="DE277" s="45">
        <f t="shared" si="243"/>
        <v>0.9994687089167037</v>
      </c>
      <c r="DF277" s="45">
        <f t="shared" si="244"/>
        <v>0.99938517403828608</v>
      </c>
      <c r="DG277" s="45">
        <f t="shared" si="245"/>
        <v>0.9993395568588217</v>
      </c>
      <c r="DH277" s="45">
        <f t="shared" si="246"/>
        <v>0.99995333747000403</v>
      </c>
      <c r="DI277" s="45">
        <f t="shared" si="247"/>
        <v>0.99999499156066929</v>
      </c>
      <c r="DJ277" s="45">
        <f t="shared" si="248"/>
        <v>1.0000234333830549</v>
      </c>
    </row>
    <row r="278" spans="1:114" x14ac:dyDescent="0.2">
      <c r="A278" s="43">
        <v>548</v>
      </c>
      <c r="B278" s="43">
        <f t="shared" si="217"/>
        <v>821.15</v>
      </c>
      <c r="C278" s="44">
        <f t="shared" si="249"/>
        <v>1.2178042988491751</v>
      </c>
      <c r="E278" s="40">
        <f>'[4]methanogen M06-L TZVP smd redo'!I278</f>
        <v>0.5290585659856184</v>
      </c>
      <c r="F278" s="40">
        <f>'[4]methanogen M06-L TZVP smd redo'!N278</f>
        <v>0.49431406277555823</v>
      </c>
      <c r="G278" s="40">
        <f>'[4]methanogen M06-L TZVP smd redo'!S278</f>
        <v>0.70600385625008144</v>
      </c>
      <c r="H278" s="40">
        <f>'[4]methanogen M06-L TZVP smd redo'!AB278</f>
        <v>0.53767936398330107</v>
      </c>
      <c r="I278" s="40">
        <f>'[4]methanogen M06-L TZVP smd redo'!AS278</f>
        <v>0.61456430093076442</v>
      </c>
      <c r="J278" s="40">
        <f>'[4]methanogen M06-L TZVP smd redo'!BJ278</f>
        <v>0.64956328197807167</v>
      </c>
      <c r="K278" s="40">
        <f>'[4]methanogen M06-L TZVP smd redo'!EV278</f>
        <v>0.65341674578944797</v>
      </c>
      <c r="L278" s="40">
        <f>'[4]methanogen M06-L TZVP smd redo'!CL278</f>
        <v>0.62438323314717437</v>
      </c>
      <c r="M278" s="40">
        <f>'[4]methanogen M06-L TZVP smd redo'!DG278</f>
        <v>0.63826892099849708</v>
      </c>
      <c r="N278" s="40">
        <f>'[4]methanogen M06-L TZVP smd redo'!EC278</f>
        <v>0.61527964563623527</v>
      </c>
      <c r="AA278" s="40">
        <f t="shared" si="218"/>
        <v>0.76738565375919299</v>
      </c>
      <c r="AB278" s="40"/>
      <c r="AC278" s="40" t="e">
        <f>EXP('d-beta'!Y279/1000)*'[3]methanogen M06-L TZVP smd redo'!EZ278</f>
        <v>#N/A</v>
      </c>
      <c r="AD278" s="40">
        <f>'[3]methanogen M06-L TZVP smd redo'!ET278</f>
        <v>1.4300200000000001</v>
      </c>
      <c r="AE278" s="40">
        <f>'[3]methanogen M06-L TZVP smd redo'!ER278</f>
        <v>1.04034</v>
      </c>
      <c r="AF278" s="40">
        <f>'[3]methanogen M06-L TZVP smd redo'!K278</f>
        <v>1.0337700000000001</v>
      </c>
      <c r="AG278" s="40">
        <f>'[3]methanogen M06-L TZVP smd redo'!J278</f>
        <v>1.7466600000000001</v>
      </c>
      <c r="AH278" s="40">
        <f>'[3]methanogen M06-L TZVP smd redo'!O278</f>
        <v>1.0316099999999999</v>
      </c>
      <c r="AI278" s="40">
        <f>'[3]methanogen M06-L TZVP smd redo'!N278</f>
        <v>1.7141999999999999</v>
      </c>
      <c r="AJ278" s="40">
        <f>'[3]methanogen M06-L TZVP smd redo'!S278</f>
        <v>1.03241</v>
      </c>
      <c r="AK278" s="40">
        <f>'[3]methanogen M06-L TZVP smd redo'!R278</f>
        <v>1.77254</v>
      </c>
      <c r="AL278" s="40">
        <f>'[3]methanogen M06-L TZVP smd redo'!Y278</f>
        <v>1.02851</v>
      </c>
      <c r="AM278" s="40">
        <f>'[3]methanogen M06-L TZVP smd redo'!W278</f>
        <v>1.76892</v>
      </c>
      <c r="AN278" s="40">
        <f>'[3]methanogen M06-L TZVP smd redo'!V278</f>
        <v>1.7634099999999999</v>
      </c>
      <c r="AO278" s="40">
        <f>'[3]methanogen M06-L TZVP smd redo'!AK278</f>
        <v>1.0278499999999999</v>
      </c>
      <c r="AP278" s="40">
        <f>PRODUCT('[3]methanogen M06-L TZVP smd redo'!AD278:AF278)^(1/3)</f>
        <v>1.7632629694223785</v>
      </c>
      <c r="AQ278" s="40">
        <f>'[3]methanogen M06-L TZVP smd redo'!BA278</f>
        <v>1.0246500000000001</v>
      </c>
      <c r="AR278" s="40">
        <f>PRODUCT('[3]methanogen M06-L TZVP smd redo'!AT278:AV278)^(1/3)</f>
        <v>1.753592833448177</v>
      </c>
      <c r="AS278" s="41">
        <f>'[3]methanogen M06-L TZVP smd redo'!FO278</f>
        <v>1.0269900000000001</v>
      </c>
      <c r="AT278" s="40">
        <f>'[3]methanogen M06-L TZVP smd redo'!FK278</f>
        <v>1.7562599999999999</v>
      </c>
      <c r="AU278" s="40">
        <f>'[3]methanogen M06-L TZVP smd redo'!CD278</f>
        <v>1.7325699999999999</v>
      </c>
      <c r="AV278" s="40">
        <f>'[3]methanogen M06-L TZVP smd redo'!CG278</f>
        <v>1.48631</v>
      </c>
      <c r="AW278" s="40">
        <f>'[3]methanogen M06-L TZVP smd redo'!CK278</f>
        <v>1.02732</v>
      </c>
      <c r="AX278" s="40">
        <f>PRODUCT('[3]methanogen M06-L TZVP smd redo'!CN278:CP278)^(1/3)</f>
        <v>1.7466617102793405</v>
      </c>
      <c r="AY278" s="40">
        <f>'[3]methanogen M06-L TZVP smd redo'!DH278</f>
        <v>1.0274399999999999</v>
      </c>
      <c r="AZ278" s="40">
        <f>PRODUCT('[3]methanogen M06-L TZVP smd redo'!DJ278:DL278)^(1/3)</f>
        <v>1.7512193057489844</v>
      </c>
      <c r="BA278" s="40">
        <f>'[3]methanogen M06-L TZVP smd redo'!EI278</f>
        <v>1.02878</v>
      </c>
      <c r="BB278" s="40">
        <f>PRODUCT('[3]methanogen M06-L TZVP smd redo'!EJ278:EL278)^(1/3)</f>
        <v>1.7714943322455794</v>
      </c>
      <c r="BC278" s="40"/>
      <c r="BD278" s="44">
        <f>'[4]methanogen M06-L TZVP smd redo'!H278</f>
        <v>1.8066</v>
      </c>
      <c r="BE278" s="44">
        <f>'[4]methanogen M06-L TZVP smd redo'!M278</f>
        <v>1.7692600000000001</v>
      </c>
      <c r="BF278" s="44">
        <f>'[4]methanogen M06-L TZVP smd redo'!R278</f>
        <v>1.83128</v>
      </c>
      <c r="BG278" s="44">
        <f>'[4]methanogen M06-L TZVP smd redo'!Y278</f>
        <v>1.8146599999999999</v>
      </c>
      <c r="BH278" s="44">
        <f>'[4]methanogen M06-L TZVP smd redo'!Z278</f>
        <v>1.8203800000000001</v>
      </c>
      <c r="BI278" s="44">
        <f>PRODUCT('[4]methanogen M06-L TZVP smd redo'!AL278:AN278)^(1/3)</f>
        <v>1.8134836609264571</v>
      </c>
      <c r="BJ278" s="133">
        <f>PRODUCT('[4]methanogen M06-L TZVP smd redo'!BC278:BE278)^(1/3)</f>
        <v>1.7979860443723956</v>
      </c>
      <c r="BK278" s="133">
        <f>'[4]methanogen M06-L TZVP smd redo'!ER278</f>
        <v>1.80484</v>
      </c>
      <c r="BL278" s="40">
        <f>PRODUCT('[4]methanogen M06-L TZVP smd redo'!DZ278:EB278)^(1/3)</f>
        <v>1.8235992727081736</v>
      </c>
      <c r="BM278" s="40">
        <f>PRODUCT('[4]methanogen M06-L TZVP smd redo'!CI278:CK278)^(1/3)</f>
        <v>1.7955008893073807</v>
      </c>
      <c r="BN278" s="40">
        <f>PRODUCT('[4]methanogen M06-L TZVP smd redo'!DD278:DF278)^(1/3)</f>
        <v>1.8004211833840769</v>
      </c>
      <c r="BO278" s="40"/>
      <c r="BP278" s="45" t="e">
        <f t="shared" si="219"/>
        <v>#N/A</v>
      </c>
      <c r="BQ278" s="45">
        <f t="shared" si="220"/>
        <v>1.0211048687021693</v>
      </c>
      <c r="BR278" s="45">
        <f t="shared" si="221"/>
        <v>0.96613297802629861</v>
      </c>
      <c r="BS278" s="45">
        <f t="shared" si="222"/>
        <v>1.0059877607971961</v>
      </c>
      <c r="BT278" s="45">
        <f t="shared" si="223"/>
        <v>1.0038028129076277</v>
      </c>
      <c r="BU278" s="45">
        <f t="shared" si="224"/>
        <v>1.0006486626259108</v>
      </c>
      <c r="BV278" s="45">
        <f t="shared" si="225"/>
        <v>1.0086194309475138</v>
      </c>
      <c r="BW278" s="45">
        <f t="shared" si="226"/>
        <v>0.99620245804192931</v>
      </c>
      <c r="BX278" s="45">
        <f t="shared" si="227"/>
        <v>0.98570674049133178</v>
      </c>
      <c r="BY278" s="45">
        <f t="shared" si="228"/>
        <v>0.81357772155665531</v>
      </c>
      <c r="BZ278" s="45">
        <f t="shared" si="229"/>
        <v>0.98262014105472806</v>
      </c>
      <c r="CA278" s="45">
        <f t="shared" si="230"/>
        <v>0.84381304797101131</v>
      </c>
      <c r="CB278" s="45">
        <f t="shared" si="231"/>
        <v>1.0142455100894392</v>
      </c>
      <c r="CC278" s="45">
        <f t="shared" si="232"/>
        <v>0.99726714275409267</v>
      </c>
      <c r="CD278" s="45">
        <f t="shared" si="233"/>
        <v>0.99279702496150035</v>
      </c>
      <c r="CE278" s="39"/>
      <c r="CF278" s="75" t="e">
        <f t="shared" si="250"/>
        <v>#N/A</v>
      </c>
      <c r="CG278" s="75">
        <f t="shared" si="251"/>
        <v>20.885245663345184</v>
      </c>
      <c r="CH278" s="75">
        <f t="shared" si="252"/>
        <v>-34.453795831351457</v>
      </c>
      <c r="CI278" s="75">
        <f t="shared" si="253"/>
        <v>5.9699053979681027</v>
      </c>
      <c r="CJ278" s="75">
        <f t="shared" si="254"/>
        <v>3.795600493813291</v>
      </c>
      <c r="CK278" s="75">
        <f t="shared" si="255"/>
        <v>0.64845233524321344</v>
      </c>
      <c r="CL278" s="75">
        <f t="shared" si="256"/>
        <v>8.5824957411393132</v>
      </c>
      <c r="CM278" s="75">
        <f t="shared" si="257"/>
        <v>-3.8047709278799564</v>
      </c>
      <c r="CN278" s="75">
        <f t="shared" si="258"/>
        <v>-14.396392055407247</v>
      </c>
      <c r="CO278" s="75">
        <f t="shared" si="259"/>
        <v>-206.31381717351272</v>
      </c>
      <c r="CP278" s="75">
        <f t="shared" si="260"/>
        <v>-17.532661742695964</v>
      </c>
      <c r="CQ278" s="75">
        <f t="shared" si="261"/>
        <v>-169.82431606586212</v>
      </c>
      <c r="CR278" s="75">
        <f t="shared" si="262"/>
        <v>14.144996266363004</v>
      </c>
      <c r="CS278" s="75">
        <f t="shared" si="263"/>
        <v>-2.7365983177018567</v>
      </c>
      <c r="CT278" s="75">
        <f t="shared" si="264"/>
        <v>-7.2290417103507778</v>
      </c>
      <c r="CU278" s="130"/>
      <c r="CV278" s="45" t="e">
        <f t="shared" si="234"/>
        <v>#N/A</v>
      </c>
      <c r="CW278" s="45">
        <f t="shared" si="235"/>
        <v>1.0000347273369989</v>
      </c>
      <c r="CX278" s="45">
        <f t="shared" si="236"/>
        <v>0.99978845955489559</v>
      </c>
      <c r="CY278" s="45">
        <f t="shared" si="237"/>
        <v>1.0001408379919419</v>
      </c>
      <c r="CZ278" s="45">
        <f t="shared" si="238"/>
        <v>0.99995055236651098</v>
      </c>
      <c r="DA278" s="45">
        <f t="shared" si="239"/>
        <v>0.99992316228476941</v>
      </c>
      <c r="DB278" s="45">
        <f t="shared" si="240"/>
        <v>0.99996502373824803</v>
      </c>
      <c r="DC278" s="45">
        <f t="shared" si="241"/>
        <v>0.99999614905246248</v>
      </c>
      <c r="DD278" s="45">
        <f t="shared" si="242"/>
        <v>0.99946260957975597</v>
      </c>
      <c r="DE278" s="45">
        <f t="shared" si="243"/>
        <v>0.99946260957975575</v>
      </c>
      <c r="DF278" s="45">
        <f t="shared" si="244"/>
        <v>0.99938581315637753</v>
      </c>
      <c r="DG278" s="45">
        <f t="shared" si="245"/>
        <v>0.99934700992885805</v>
      </c>
      <c r="DH278" s="45">
        <f t="shared" si="246"/>
        <v>0.9999657386185935</v>
      </c>
      <c r="DI278" s="45">
        <f t="shared" si="247"/>
        <v>0.99998612316929814</v>
      </c>
      <c r="DJ278" s="45">
        <f t="shared" si="248"/>
        <v>1.000023690061002</v>
      </c>
    </row>
    <row r="279" spans="1:114" x14ac:dyDescent="0.2">
      <c r="A279" s="43">
        <v>550</v>
      </c>
      <c r="B279" s="43">
        <f t="shared" si="217"/>
        <v>823.15</v>
      </c>
      <c r="C279" s="44">
        <f t="shared" si="249"/>
        <v>1.2148454109214604</v>
      </c>
      <c r="E279" s="40">
        <f>'[4]methanogen M06-L TZVP smd redo'!I279</f>
        <v>0.52763642987696535</v>
      </c>
      <c r="F279" s="40">
        <f>'[4]methanogen M06-L TZVP smd redo'!N279</f>
        <v>0.49523805757933914</v>
      </c>
      <c r="G279" s="40">
        <f>'[4]methanogen M06-L TZVP smd redo'!S279</f>
        <v>0.70178916345109421</v>
      </c>
      <c r="H279" s="40">
        <f>'[4]methanogen M06-L TZVP smd redo'!AB279</f>
        <v>0.53704903097107071</v>
      </c>
      <c r="I279" s="40">
        <f>'[4]methanogen M06-L TZVP smd redo'!AS279</f>
        <v>0.60119794577184749</v>
      </c>
      <c r="J279" s="40">
        <f>'[4]methanogen M06-L TZVP smd redo'!BJ279</f>
        <v>0.64532844909281906</v>
      </c>
      <c r="K279" s="40">
        <f>'[4]methanogen M06-L TZVP smd redo'!EV279</f>
        <v>0.65460669332662036</v>
      </c>
      <c r="L279" s="40">
        <f>'[4]methanogen M06-L TZVP smd redo'!CL279</f>
        <v>0.62572461261733991</v>
      </c>
      <c r="M279" s="40">
        <f>'[4]methanogen M06-L TZVP smd redo'!DG279</f>
        <v>0.62897655591886981</v>
      </c>
      <c r="N279" s="40">
        <f>'[4]methanogen M06-L TZVP smd redo'!EC279</f>
        <v>0.6078466091958834</v>
      </c>
      <c r="AA279" s="40">
        <f t="shared" si="218"/>
        <v>0.76285459807283185</v>
      </c>
      <c r="AB279" s="40"/>
      <c r="AC279" s="40" t="e">
        <f>EXP('d-beta'!Y280/1000)*'[3]methanogen M06-L TZVP smd redo'!EZ279</f>
        <v>#N/A</v>
      </c>
      <c r="AD279" s="40">
        <f>'[3]methanogen M06-L TZVP smd redo'!ET279</f>
        <v>1.4282999999999999</v>
      </c>
      <c r="AE279" s="40">
        <f>'[3]methanogen M06-L TZVP smd redo'!ER279</f>
        <v>1.04017</v>
      </c>
      <c r="AF279" s="40">
        <f>'[3]methanogen M06-L TZVP smd redo'!K279</f>
        <v>1.03362</v>
      </c>
      <c r="AG279" s="40">
        <f>'[3]methanogen M06-L TZVP smd redo'!J279</f>
        <v>1.7426999999999999</v>
      </c>
      <c r="AH279" s="40">
        <f>'[3]methanogen M06-L TZVP smd redo'!O279</f>
        <v>1.0314700000000001</v>
      </c>
      <c r="AI279" s="40">
        <f>'[3]methanogen M06-L TZVP smd redo'!N279</f>
        <v>1.7103999999999999</v>
      </c>
      <c r="AJ279" s="40">
        <f>'[3]methanogen M06-L TZVP smd redo'!S279</f>
        <v>1.03227</v>
      </c>
      <c r="AK279" s="40">
        <f>'[3]methanogen M06-L TZVP smd redo'!R279</f>
        <v>1.7684800000000001</v>
      </c>
      <c r="AL279" s="40">
        <f>'[3]methanogen M06-L TZVP smd redo'!Y279</f>
        <v>1.0283800000000001</v>
      </c>
      <c r="AM279" s="40">
        <f>'[3]methanogen M06-L TZVP smd redo'!W279</f>
        <v>1.7647699999999999</v>
      </c>
      <c r="AN279" s="40">
        <f>'[3]methanogen M06-L TZVP smd redo'!V279</f>
        <v>1.75928</v>
      </c>
      <c r="AO279" s="40">
        <f>'[3]methanogen M06-L TZVP smd redo'!AK279</f>
        <v>1.0277400000000001</v>
      </c>
      <c r="AP279" s="40">
        <f>PRODUCT('[3]methanogen M06-L TZVP smd redo'!AD279:AF279)^(1/3)</f>
        <v>1.7592069677578039</v>
      </c>
      <c r="AQ279" s="40">
        <f>'[3]methanogen M06-L TZVP smd redo'!BA279</f>
        <v>1.0245500000000001</v>
      </c>
      <c r="AR279" s="40">
        <f>PRODUCT('[3]methanogen M06-L TZVP smd redo'!AT279:AV279)^(1/3)</f>
        <v>1.7496161934558132</v>
      </c>
      <c r="AS279" s="41">
        <f>'[3]methanogen M06-L TZVP smd redo'!FO279</f>
        <v>1.02688</v>
      </c>
      <c r="AT279" s="40">
        <f>'[3]methanogen M06-L TZVP smd redo'!FK279</f>
        <v>1.75231</v>
      </c>
      <c r="AU279" s="40">
        <f>'[3]methanogen M06-L TZVP smd redo'!CD279</f>
        <v>1.7286699999999999</v>
      </c>
      <c r="AV279" s="40">
        <f>'[3]methanogen M06-L TZVP smd redo'!CG279</f>
        <v>1.4838800000000001</v>
      </c>
      <c r="AW279" s="40">
        <f>'[3]methanogen M06-L TZVP smd redo'!CK279</f>
        <v>1.0271999999999999</v>
      </c>
      <c r="AX279" s="40">
        <f>PRODUCT('[3]methanogen M06-L TZVP smd redo'!CN279:CP279)^(1/3)</f>
        <v>1.7427353291316923</v>
      </c>
      <c r="AY279" s="40">
        <f>'[3]methanogen M06-L TZVP smd redo'!DH279</f>
        <v>1.0273300000000001</v>
      </c>
      <c r="AZ279" s="40">
        <f>PRODUCT('[3]methanogen M06-L TZVP smd redo'!DJ279:DL279)^(1/3)</f>
        <v>1.7472698048964959</v>
      </c>
      <c r="BA279" s="40">
        <f>'[3]methanogen M06-L TZVP smd redo'!EI279</f>
        <v>1.0286599999999999</v>
      </c>
      <c r="BB279" s="40">
        <f>PRODUCT('[3]methanogen M06-L TZVP smd redo'!EJ279:EL279)^(1/3)</f>
        <v>1.7673847426079163</v>
      </c>
      <c r="BC279" s="40"/>
      <c r="BD279" s="44">
        <f>'[4]methanogen M06-L TZVP smd redo'!H279</f>
        <v>1.8022400000000001</v>
      </c>
      <c r="BE279" s="44">
        <f>'[4]methanogen M06-L TZVP smd redo'!M279</f>
        <v>1.7650999999999999</v>
      </c>
      <c r="BF279" s="44">
        <f>'[4]methanogen M06-L TZVP smd redo'!R279</f>
        <v>1.82683</v>
      </c>
      <c r="BG279" s="44">
        <f>'[4]methanogen M06-L TZVP smd redo'!Y279</f>
        <v>1.8101799999999999</v>
      </c>
      <c r="BH279" s="44">
        <f>'[4]methanogen M06-L TZVP smd redo'!Z279</f>
        <v>1.8158700000000001</v>
      </c>
      <c r="BI279" s="44">
        <f>PRODUCT('[4]methanogen M06-L TZVP smd redo'!AL279:AN279)^(1/3)</f>
        <v>1.8090943393596146</v>
      </c>
      <c r="BJ279" s="133">
        <f>PRODUCT('[4]methanogen M06-L TZVP smd redo'!BC279:BE279)^(1/3)</f>
        <v>1.7937260669527029</v>
      </c>
      <c r="BK279" s="133">
        <f>'[4]methanogen M06-L TZVP smd redo'!ER279</f>
        <v>1.8005899999999999</v>
      </c>
      <c r="BL279" s="40">
        <f>PRODUCT('[4]methanogen M06-L TZVP smd redo'!DZ279:EB279)^(1/3)</f>
        <v>1.8191430775582631</v>
      </c>
      <c r="BM279" s="40">
        <f>PRODUCT('[4]methanogen M06-L TZVP smd redo'!CI279:CK279)^(1/3)</f>
        <v>1.7912578633217626</v>
      </c>
      <c r="BN279" s="40">
        <f>PRODUCT('[4]methanogen M06-L TZVP smd redo'!DD279:DF279)^(1/3)</f>
        <v>1.7961517158528295</v>
      </c>
      <c r="BO279" s="40"/>
      <c r="BP279" s="45" t="e">
        <f t="shared" si="219"/>
        <v>#N/A</v>
      </c>
      <c r="BQ279" s="45">
        <f t="shared" si="220"/>
        <v>1.0210413007761601</v>
      </c>
      <c r="BR279" s="45">
        <f t="shared" si="221"/>
        <v>0.96620922581739954</v>
      </c>
      <c r="BS279" s="45">
        <f t="shared" si="222"/>
        <v>1.0060356743599486</v>
      </c>
      <c r="BT279" s="45">
        <f t="shared" si="223"/>
        <v>1.0037453329508421</v>
      </c>
      <c r="BU279" s="45">
        <f t="shared" si="224"/>
        <v>1.0006001127839301</v>
      </c>
      <c r="BV279" s="45">
        <f t="shared" si="225"/>
        <v>1.008567792312357</v>
      </c>
      <c r="BW279" s="45">
        <f t="shared" si="226"/>
        <v>0.996187953366787</v>
      </c>
      <c r="BX279" s="45">
        <f t="shared" si="227"/>
        <v>0.98578825359908961</v>
      </c>
      <c r="BY279" s="45">
        <f t="shared" si="228"/>
        <v>0.81449979615286883</v>
      </c>
      <c r="BZ279" s="45">
        <f t="shared" si="229"/>
        <v>0.98266276994116453</v>
      </c>
      <c r="CA279" s="45">
        <f t="shared" si="230"/>
        <v>0.84433949649837015</v>
      </c>
      <c r="CB279" s="45">
        <f t="shared" si="231"/>
        <v>1.0141699510721502</v>
      </c>
      <c r="CC279" s="45">
        <f t="shared" si="232"/>
        <v>0.99727536795033866</v>
      </c>
      <c r="CD279" s="45">
        <f t="shared" si="233"/>
        <v>0.99284579956655739</v>
      </c>
      <c r="CE279" s="39"/>
      <c r="CF279" s="75" t="e">
        <f t="shared" si="250"/>
        <v>#N/A</v>
      </c>
      <c r="CG279" s="75">
        <f t="shared" si="251"/>
        <v>20.822989663280289</v>
      </c>
      <c r="CH279" s="75">
        <f t="shared" si="252"/>
        <v>-34.374878348734924</v>
      </c>
      <c r="CI279" s="75">
        <f t="shared" si="253"/>
        <v>6.017532639206256</v>
      </c>
      <c r="CJ279" s="75">
        <f t="shared" si="254"/>
        <v>3.7383366549161674</v>
      </c>
      <c r="CK279" s="75">
        <f t="shared" si="255"/>
        <v>0.59993278826161189</v>
      </c>
      <c r="CL279" s="75">
        <f t="shared" si="256"/>
        <v>8.5312970873181673</v>
      </c>
      <c r="CM279" s="75">
        <f t="shared" si="257"/>
        <v>-3.819331001106069</v>
      </c>
      <c r="CN279" s="75">
        <f t="shared" si="258"/>
        <v>-14.313700384316403</v>
      </c>
      <c r="CO279" s="75">
        <f t="shared" si="259"/>
        <v>-205.18110121278946</v>
      </c>
      <c r="CP279" s="75">
        <f t="shared" si="260"/>
        <v>-17.489279809026627</v>
      </c>
      <c r="CQ279" s="75">
        <f t="shared" si="261"/>
        <v>-169.20061822984701</v>
      </c>
      <c r="CR279" s="75">
        <f t="shared" si="262"/>
        <v>14.070495732551622</v>
      </c>
      <c r="CS279" s="75">
        <f t="shared" si="263"/>
        <v>-2.7283506155828041</v>
      </c>
      <c r="CT279" s="75">
        <f t="shared" si="264"/>
        <v>-7.1799144408697355</v>
      </c>
      <c r="CU279" s="130"/>
      <c r="CV279" s="45" t="e">
        <f t="shared" si="234"/>
        <v>#N/A</v>
      </c>
      <c r="CW279" s="45">
        <f t="shared" si="235"/>
        <v>1.0000323823353328</v>
      </c>
      <c r="CX279" s="45">
        <f t="shared" si="236"/>
        <v>0.99979359374779952</v>
      </c>
      <c r="CY279" s="45">
        <f t="shared" si="237"/>
        <v>1.0001419802031943</v>
      </c>
      <c r="CZ279" s="45">
        <f t="shared" si="238"/>
        <v>0.99995855645974929</v>
      </c>
      <c r="DA279" s="45">
        <f t="shared" si="239"/>
        <v>0.99993588962822311</v>
      </c>
      <c r="DB279" s="45">
        <f t="shared" si="240"/>
        <v>0.99995589795698181</v>
      </c>
      <c r="DC279" s="45">
        <f t="shared" si="241"/>
        <v>0.99999072782539378</v>
      </c>
      <c r="DD279" s="45">
        <f t="shared" si="242"/>
        <v>0.99946323923587732</v>
      </c>
      <c r="DE279" s="45">
        <f t="shared" si="243"/>
        <v>0.99946323923587732</v>
      </c>
      <c r="DF279" s="45">
        <f t="shared" si="244"/>
        <v>0.99939916327603229</v>
      </c>
      <c r="DG279" s="45">
        <f t="shared" si="245"/>
        <v>0.99934582153627427</v>
      </c>
      <c r="DH279" s="45">
        <f t="shared" si="246"/>
        <v>0.99996254233260129</v>
      </c>
      <c r="DI279" s="45">
        <f t="shared" si="247"/>
        <v>0.99999675010080891</v>
      </c>
      <c r="DJ279" s="45">
        <f t="shared" si="248"/>
        <v>1.000027761919738</v>
      </c>
    </row>
    <row r="280" spans="1:114" x14ac:dyDescent="0.2">
      <c r="A280" s="43">
        <v>552</v>
      </c>
      <c r="B280" s="43">
        <f t="shared" si="217"/>
        <v>825.15</v>
      </c>
      <c r="C280" s="44">
        <f t="shared" si="249"/>
        <v>1.2119008665091195</v>
      </c>
      <c r="E280" s="40">
        <f>'[4]methanogen M06-L TZVP smd redo'!I280</f>
        <v>0.52478880782991233</v>
      </c>
      <c r="F280" s="40">
        <f>'[4]methanogen M06-L TZVP smd redo'!N280</f>
        <v>0.48347504894041826</v>
      </c>
      <c r="G280" s="40">
        <f>'[4]methanogen M06-L TZVP smd redo'!S280</f>
        <v>0.6907167172571782</v>
      </c>
      <c r="H280" s="40">
        <f>'[4]methanogen M06-L TZVP smd redo'!AB280</f>
        <v>0.52545156101890811</v>
      </c>
      <c r="I280" s="40">
        <f>'[4]methanogen M06-L TZVP smd redo'!AS280</f>
        <v>0.60018804194794662</v>
      </c>
      <c r="J280" s="40">
        <f>'[4]methanogen M06-L TZVP smd redo'!BJ280</f>
        <v>0.63820696760408246</v>
      </c>
      <c r="K280" s="40">
        <f>'[4]methanogen M06-L TZVP smd redo'!EV280</f>
        <v>0.65485927307018521</v>
      </c>
      <c r="L280" s="40">
        <f>'[4]methanogen M06-L TZVP smd redo'!CL280</f>
        <v>0.61626169253359286</v>
      </c>
      <c r="M280" s="40">
        <f>'[4]methanogen M06-L TZVP smd redo'!DG280</f>
        <v>0.63030448769052505</v>
      </c>
      <c r="N280" s="40">
        <f>'[4]methanogen M06-L TZVP smd redo'!EC280</f>
        <v>0.60478187520618398</v>
      </c>
      <c r="AA280" s="40">
        <f t="shared" si="218"/>
        <v>0.75835614604072943</v>
      </c>
      <c r="AB280" s="40"/>
      <c r="AC280" s="40" t="e">
        <f>EXP('d-beta'!Y281/1000)*'[3]methanogen M06-L TZVP smd redo'!EZ280</f>
        <v>#N/A</v>
      </c>
      <c r="AD280" s="40">
        <f>'[3]methanogen M06-L TZVP smd redo'!ET280</f>
        <v>1.42659</v>
      </c>
      <c r="AE280" s="40">
        <f>'[3]methanogen M06-L TZVP smd redo'!ER280</f>
        <v>1.04</v>
      </c>
      <c r="AF280" s="40">
        <f>'[3]methanogen M06-L TZVP smd redo'!K280</f>
        <v>1.0334700000000001</v>
      </c>
      <c r="AG280" s="40">
        <f>'[3]methanogen M06-L TZVP smd redo'!J280</f>
        <v>1.73878</v>
      </c>
      <c r="AH280" s="40">
        <f>'[3]methanogen M06-L TZVP smd redo'!O280</f>
        <v>1.0313300000000001</v>
      </c>
      <c r="AI280" s="40">
        <f>'[3]methanogen M06-L TZVP smd redo'!N280</f>
        <v>1.7066399999999999</v>
      </c>
      <c r="AJ280" s="40">
        <f>'[3]methanogen M06-L TZVP smd redo'!S280</f>
        <v>1.03213</v>
      </c>
      <c r="AK280" s="40">
        <f>'[3]methanogen M06-L TZVP smd redo'!R280</f>
        <v>1.7644599999999999</v>
      </c>
      <c r="AL280" s="40">
        <f>'[3]methanogen M06-L TZVP smd redo'!Y280</f>
        <v>1.02826</v>
      </c>
      <c r="AM280" s="40">
        <f>'[3]methanogen M06-L TZVP smd redo'!W280</f>
        <v>1.76065</v>
      </c>
      <c r="AN280" s="40">
        <f>'[3]methanogen M06-L TZVP smd redo'!V280</f>
        <v>1.75519</v>
      </c>
      <c r="AO280" s="40">
        <f>'[3]methanogen M06-L TZVP smd redo'!AK280</f>
        <v>1.02762</v>
      </c>
      <c r="AP280" s="40">
        <f>PRODUCT('[3]methanogen M06-L TZVP smd redo'!AD280:AF280)^(1/3)</f>
        <v>1.755184282143943</v>
      </c>
      <c r="AQ280" s="40">
        <f>'[3]methanogen M06-L TZVP smd redo'!BA280</f>
        <v>1.0244500000000001</v>
      </c>
      <c r="AR280" s="40">
        <f>PRODUCT('[3]methanogen M06-L TZVP smd redo'!AT280:AV280)^(1/3)</f>
        <v>1.745679553506247</v>
      </c>
      <c r="AS280" s="41">
        <f>'[3]methanogen M06-L TZVP smd redo'!FO280</f>
        <v>1.02677</v>
      </c>
      <c r="AT280" s="40">
        <f>'[3]methanogen M06-L TZVP smd redo'!FK280</f>
        <v>1.7483900000000001</v>
      </c>
      <c r="AU280" s="40">
        <f>'[3]methanogen M06-L TZVP smd redo'!CD280</f>
        <v>1.7248000000000001</v>
      </c>
      <c r="AV280" s="40">
        <f>'[3]methanogen M06-L TZVP smd redo'!CG280</f>
        <v>1.4814799999999999</v>
      </c>
      <c r="AW280" s="40">
        <f>'[3]methanogen M06-L TZVP smd redo'!CK280</f>
        <v>1.0270900000000001</v>
      </c>
      <c r="AX280" s="40">
        <f>PRODUCT('[3]methanogen M06-L TZVP smd redo'!CN280:CP280)^(1/3)</f>
        <v>1.7388423076501478</v>
      </c>
      <c r="AY280" s="40">
        <f>'[3]methanogen M06-L TZVP smd redo'!DH280</f>
        <v>1.02721</v>
      </c>
      <c r="AZ280" s="40">
        <f>PRODUCT('[3]methanogen M06-L TZVP smd redo'!DJ280:DL280)^(1/3)</f>
        <v>1.7433502866671706</v>
      </c>
      <c r="BA280" s="40">
        <f>'[3]methanogen M06-L TZVP smd redo'!EI280</f>
        <v>1.02854</v>
      </c>
      <c r="BB280" s="40">
        <f>PRODUCT('[3]methanogen M06-L TZVP smd redo'!EJ280:EL280)^(1/3)</f>
        <v>1.7633085036644878</v>
      </c>
      <c r="BC280" s="40"/>
      <c r="BD280" s="44">
        <f>'[4]methanogen M06-L TZVP smd redo'!H280</f>
        <v>1.79792</v>
      </c>
      <c r="BE280" s="44">
        <f>'[4]methanogen M06-L TZVP smd redo'!M280</f>
        <v>1.7609600000000001</v>
      </c>
      <c r="BF280" s="44">
        <f>'[4]methanogen M06-L TZVP smd redo'!R280</f>
        <v>1.8224100000000001</v>
      </c>
      <c r="BG280" s="44">
        <f>'[4]methanogen M06-L TZVP smd redo'!Y280</f>
        <v>1.8057399999999999</v>
      </c>
      <c r="BH280" s="44">
        <f>'[4]methanogen M06-L TZVP smd redo'!Z280</f>
        <v>1.81141</v>
      </c>
      <c r="BI280" s="44">
        <f>PRODUCT('[4]methanogen M06-L TZVP smd redo'!AL280:AN280)^(1/3)</f>
        <v>1.8047450086641736</v>
      </c>
      <c r="BJ280" s="133">
        <f>PRODUCT('[4]methanogen M06-L TZVP smd redo'!BC280:BE280)^(1/3)</f>
        <v>1.7895027633074132</v>
      </c>
      <c r="BK280" s="133">
        <f>'[4]methanogen M06-L TZVP smd redo'!ER280</f>
        <v>1.79637</v>
      </c>
      <c r="BL280" s="40">
        <f>PRODUCT('[4]methanogen M06-L TZVP smd redo'!DZ280:EB280)^(1/3)</f>
        <v>1.8147301809243337</v>
      </c>
      <c r="BM280" s="40">
        <f>PRODUCT('[4]methanogen M06-L TZVP smd redo'!CI280:CK280)^(1/3)</f>
        <v>1.7870481568217194</v>
      </c>
      <c r="BN280" s="40">
        <f>PRODUCT('[4]methanogen M06-L TZVP smd redo'!DD280:DF280)^(1/3)</f>
        <v>1.7919155889541551</v>
      </c>
      <c r="BO280" s="40"/>
      <c r="BP280" s="45" t="e">
        <f t="shared" si="219"/>
        <v>#N/A</v>
      </c>
      <c r="BQ280" s="45">
        <f t="shared" si="220"/>
        <v>1.0209885516990731</v>
      </c>
      <c r="BR280" s="45">
        <f t="shared" si="221"/>
        <v>0.96628091373510905</v>
      </c>
      <c r="BS280" s="45">
        <f t="shared" si="222"/>
        <v>1.0060726174637438</v>
      </c>
      <c r="BT280" s="45">
        <f t="shared" si="223"/>
        <v>1.0036930376888864</v>
      </c>
      <c r="BU280" s="45">
        <f t="shared" si="224"/>
        <v>1.0005513196219131</v>
      </c>
      <c r="BV280" s="45">
        <f t="shared" si="225"/>
        <v>1.0085175869349257</v>
      </c>
      <c r="BW280" s="45">
        <f t="shared" si="226"/>
        <v>0.99617715910832016</v>
      </c>
      <c r="BX280" s="45">
        <f t="shared" si="227"/>
        <v>0.98586608481841254</v>
      </c>
      <c r="BY280" s="45">
        <f t="shared" si="228"/>
        <v>0.81541436568941272</v>
      </c>
      <c r="BZ280" s="45">
        <f t="shared" si="229"/>
        <v>0.98271104199519643</v>
      </c>
      <c r="CA280" s="45">
        <f t="shared" si="230"/>
        <v>0.8448717057176417</v>
      </c>
      <c r="CB280" s="45">
        <f t="shared" si="231"/>
        <v>1.0140974454659653</v>
      </c>
      <c r="CC280" s="45">
        <f t="shared" si="232"/>
        <v>0.99728367108225413</v>
      </c>
      <c r="CD280" s="45">
        <f t="shared" si="233"/>
        <v>0.99289128400498283</v>
      </c>
      <c r="CE280" s="39"/>
      <c r="CF280" s="75" t="e">
        <f t="shared" si="250"/>
        <v>#N/A</v>
      </c>
      <c r="CG280" s="75">
        <f t="shared" si="251"/>
        <v>20.771326288198125</v>
      </c>
      <c r="CH280" s="75">
        <f t="shared" si="252"/>
        <v>-34.300686076003338</v>
      </c>
      <c r="CI280" s="75">
        <f t="shared" si="253"/>
        <v>6.0542534299802693</v>
      </c>
      <c r="CJ280" s="75">
        <f t="shared" si="254"/>
        <v>3.6862351680337788</v>
      </c>
      <c r="CK280" s="75">
        <f t="shared" si="255"/>
        <v>0.55116770108576418</v>
      </c>
      <c r="CL280" s="75">
        <f t="shared" si="256"/>
        <v>8.4815169660022391</v>
      </c>
      <c r="CM280" s="75">
        <f t="shared" si="257"/>
        <v>-3.8301666239538665</v>
      </c>
      <c r="CN280" s="75">
        <f t="shared" si="258"/>
        <v>-14.234750217599231</v>
      </c>
      <c r="CO280" s="75">
        <f t="shared" si="259"/>
        <v>-204.05887078625665</v>
      </c>
      <c r="CP280" s="75">
        <f t="shared" si="260"/>
        <v>-17.44015729223268</v>
      </c>
      <c r="CQ280" s="75">
        <f t="shared" si="261"/>
        <v>-168.57049070501964</v>
      </c>
      <c r="CR280" s="75">
        <f t="shared" si="262"/>
        <v>13.999000616730473</v>
      </c>
      <c r="CS280" s="75">
        <f t="shared" si="263"/>
        <v>-2.7200248335397306</v>
      </c>
      <c r="CT280" s="75">
        <f t="shared" si="264"/>
        <v>-7.1341033022152729</v>
      </c>
      <c r="CU280" s="130"/>
      <c r="CV280" s="45" t="e">
        <f t="shared" si="234"/>
        <v>#N/A</v>
      </c>
      <c r="CW280" s="45">
        <f t="shared" si="235"/>
        <v>1.0000412937943701</v>
      </c>
      <c r="CX280" s="45">
        <f t="shared" si="236"/>
        <v>0.99979290137816346</v>
      </c>
      <c r="CY280" s="45">
        <f t="shared" si="237"/>
        <v>1.0001360523944391</v>
      </c>
      <c r="CZ280" s="45">
        <f t="shared" si="238"/>
        <v>0.99995442817938862</v>
      </c>
      <c r="DA280" s="45">
        <f t="shared" si="239"/>
        <v>0.99992530834810711</v>
      </c>
      <c r="DB280" s="45">
        <f t="shared" si="240"/>
        <v>0.99996200532281188</v>
      </c>
      <c r="DC280" s="45">
        <f t="shared" si="241"/>
        <v>0.99998335859231424</v>
      </c>
      <c r="DD280" s="45">
        <f t="shared" si="242"/>
        <v>0.99947482439332358</v>
      </c>
      <c r="DE280" s="45">
        <f t="shared" si="243"/>
        <v>0.99947482439332358</v>
      </c>
      <c r="DF280" s="45">
        <f t="shared" si="244"/>
        <v>0.99940017196766417</v>
      </c>
      <c r="DG280" s="45">
        <f t="shared" si="245"/>
        <v>0.99934556928695095</v>
      </c>
      <c r="DH280" s="45">
        <f t="shared" si="246"/>
        <v>0.99996659622612305</v>
      </c>
      <c r="DI280" s="45">
        <f t="shared" si="247"/>
        <v>0.99998596605050438</v>
      </c>
      <c r="DJ280" s="45">
        <f t="shared" si="248"/>
        <v>1.0000300983810539</v>
      </c>
    </row>
    <row r="281" spans="1:114" x14ac:dyDescent="0.2">
      <c r="A281" s="43">
        <v>554</v>
      </c>
      <c r="B281" s="43">
        <f t="shared" si="217"/>
        <v>827.15</v>
      </c>
      <c r="C281" s="44">
        <f t="shared" si="249"/>
        <v>1.2089705615668258</v>
      </c>
      <c r="E281" s="40">
        <f>'[4]methanogen M06-L TZVP smd redo'!I281</f>
        <v>0.52628271527566106</v>
      </c>
      <c r="F281" s="40">
        <f>'[4]methanogen M06-L TZVP smd redo'!N281</f>
        <v>0.48778043215569333</v>
      </c>
      <c r="G281" s="40">
        <f>'[4]methanogen M06-L TZVP smd redo'!S281</f>
        <v>0.68393510206932184</v>
      </c>
      <c r="H281" s="40">
        <f>'[4]methanogen M06-L TZVP smd redo'!AB281</f>
        <v>0.52250538638776156</v>
      </c>
      <c r="I281" s="40">
        <f>'[4]methanogen M06-L TZVP smd redo'!AS281</f>
        <v>0.60005498819126757</v>
      </c>
      <c r="J281" s="40">
        <f>'[4]methanogen M06-L TZVP smd redo'!BJ281</f>
        <v>0.63392460023958819</v>
      </c>
      <c r="K281" s="40">
        <f>'[4]methanogen M06-L TZVP smd redo'!EV281</f>
        <v>0.63869081795075999</v>
      </c>
      <c r="L281" s="40">
        <f>'[4]methanogen M06-L TZVP smd redo'!CL281</f>
        <v>0.61149555833894809</v>
      </c>
      <c r="M281" s="40">
        <f>'[4]methanogen M06-L TZVP smd redo'!DG281</f>
        <v>0.62455575829378773</v>
      </c>
      <c r="N281" s="40">
        <f>'[4]methanogen M06-L TZVP smd redo'!EC281</f>
        <v>0.60067969613153416</v>
      </c>
      <c r="AA281" s="40">
        <f t="shared" si="218"/>
        <v>0.753889999993404</v>
      </c>
      <c r="AB281" s="40"/>
      <c r="AC281" s="40" t="e">
        <f>EXP('d-beta'!Y282/1000)*'[3]methanogen M06-L TZVP smd redo'!EZ281</f>
        <v>#N/A</v>
      </c>
      <c r="AD281" s="40">
        <f>'[3]methanogen M06-L TZVP smd redo'!ET281</f>
        <v>1.42489</v>
      </c>
      <c r="AE281" s="40">
        <f>'[3]methanogen M06-L TZVP smd redo'!ER281</f>
        <v>1.0398400000000001</v>
      </c>
      <c r="AF281" s="40">
        <f>'[3]methanogen M06-L TZVP smd redo'!K281</f>
        <v>1.03332</v>
      </c>
      <c r="AG281" s="40">
        <f>'[3]methanogen M06-L TZVP smd redo'!J281</f>
        <v>1.73489</v>
      </c>
      <c r="AH281" s="40">
        <f>'[3]methanogen M06-L TZVP smd redo'!O281</f>
        <v>1.0311900000000001</v>
      </c>
      <c r="AI281" s="40">
        <f>'[3]methanogen M06-L TZVP smd redo'!N281</f>
        <v>1.7029000000000001</v>
      </c>
      <c r="AJ281" s="40">
        <f>'[3]methanogen M06-L TZVP smd redo'!S281</f>
        <v>1.03199</v>
      </c>
      <c r="AK281" s="40">
        <f>'[3]methanogen M06-L TZVP smd redo'!R281</f>
        <v>1.76047</v>
      </c>
      <c r="AL281" s="40">
        <f>'[3]methanogen M06-L TZVP smd redo'!Y281</f>
        <v>1.02813</v>
      </c>
      <c r="AM281" s="40">
        <f>'[3]methanogen M06-L TZVP smd redo'!W281</f>
        <v>1.75657</v>
      </c>
      <c r="AN281" s="40">
        <f>'[3]methanogen M06-L TZVP smd redo'!V281</f>
        <v>1.7511300000000001</v>
      </c>
      <c r="AO281" s="40">
        <f>'[3]methanogen M06-L TZVP smd redo'!AK281</f>
        <v>1.0275000000000001</v>
      </c>
      <c r="AP281" s="40">
        <f>PRODUCT('[3]methanogen M06-L TZVP smd redo'!AD281:AF281)^(1/3)</f>
        <v>1.7511915870340915</v>
      </c>
      <c r="AQ281" s="40">
        <f>'[3]methanogen M06-L TZVP smd redo'!BA281</f>
        <v>1.0243500000000001</v>
      </c>
      <c r="AR281" s="40">
        <f>PRODUCT('[3]methanogen M06-L TZVP smd redo'!AT281:AV281)^(1/3)</f>
        <v>1.7417729135764017</v>
      </c>
      <c r="AS281" s="41">
        <f>'[3]methanogen M06-L TZVP smd redo'!FO281</f>
        <v>1.02667</v>
      </c>
      <c r="AT281" s="40">
        <f>'[3]methanogen M06-L TZVP smd redo'!FK281</f>
        <v>1.74451</v>
      </c>
      <c r="AU281" s="40">
        <f>'[3]methanogen M06-L TZVP smd redo'!CD281</f>
        <v>1.72096</v>
      </c>
      <c r="AV281" s="40">
        <f>'[3]methanogen M06-L TZVP smd redo'!CG281</f>
        <v>1.47909</v>
      </c>
      <c r="AW281" s="40">
        <f>'[3]methanogen M06-L TZVP smd redo'!CK281</f>
        <v>1.02698</v>
      </c>
      <c r="AX281" s="40">
        <f>PRODUCT('[3]methanogen M06-L TZVP smd redo'!CN281:CP281)^(1/3)</f>
        <v>1.7349759255710675</v>
      </c>
      <c r="AY281" s="40">
        <f>'[3]methanogen M06-L TZVP smd redo'!DH281</f>
        <v>1.0270999999999999</v>
      </c>
      <c r="AZ281" s="40">
        <f>PRODUCT('[3]methanogen M06-L TZVP smd redo'!DJ281:DL281)^(1/3)</f>
        <v>1.7394641092887029</v>
      </c>
      <c r="BA281" s="40">
        <f>'[3]methanogen M06-L TZVP smd redo'!EI281</f>
        <v>1.0284199999999999</v>
      </c>
      <c r="BB281" s="40">
        <f>PRODUCT('[3]methanogen M06-L TZVP smd redo'!EJ281:EL281)^(1/3)</f>
        <v>1.7592622645096037</v>
      </c>
      <c r="BC281" s="40"/>
      <c r="BD281" s="44">
        <f>'[4]methanogen M06-L TZVP smd redo'!H281</f>
        <v>1.7936399999999999</v>
      </c>
      <c r="BE281" s="44">
        <f>'[4]methanogen M06-L TZVP smd redo'!M281</f>
        <v>1.7568699999999999</v>
      </c>
      <c r="BF281" s="44">
        <f>'[4]methanogen M06-L TZVP smd redo'!R281</f>
        <v>1.81803</v>
      </c>
      <c r="BG281" s="44">
        <f>'[4]methanogen M06-L TZVP smd redo'!Y281</f>
        <v>1.8013300000000001</v>
      </c>
      <c r="BH281" s="44">
        <f>'[4]methanogen M06-L TZVP smd redo'!Z281</f>
        <v>1.80698</v>
      </c>
      <c r="BI281" s="44">
        <f>PRODUCT('[4]methanogen M06-L TZVP smd redo'!AL281:AN281)^(1/3)</f>
        <v>1.8004290642339023</v>
      </c>
      <c r="BJ281" s="133">
        <f>PRODUCT('[4]methanogen M06-L TZVP smd redo'!BC281:BE281)^(1/3)</f>
        <v>1.7853161228381293</v>
      </c>
      <c r="BK281" s="133">
        <f>'[4]methanogen M06-L TZVP smd redo'!ER281</f>
        <v>1.7921800000000001</v>
      </c>
      <c r="BL281" s="40">
        <f>PRODUCT('[4]methanogen M06-L TZVP smd redo'!DZ281:EB281)^(1/3)</f>
        <v>1.8103472841131683</v>
      </c>
      <c r="BM281" s="40">
        <f>PRODUCT('[4]methanogen M06-L TZVP smd redo'!CI281:CK281)^(1/3)</f>
        <v>1.7828751300086376</v>
      </c>
      <c r="BN281" s="40">
        <f>PRODUCT('[4]methanogen M06-L TZVP smd redo'!DD281:DF281)^(1/3)</f>
        <v>1.7877194202082576</v>
      </c>
      <c r="BO281" s="40"/>
      <c r="BP281" s="45" t="e">
        <f t="shared" si="219"/>
        <v>#N/A</v>
      </c>
      <c r="BQ281" s="45">
        <f t="shared" si="220"/>
        <v>1.0209292662519138</v>
      </c>
      <c r="BR281" s="45">
        <f t="shared" si="221"/>
        <v>0.96635919099244783</v>
      </c>
      <c r="BS281" s="45">
        <f t="shared" si="222"/>
        <v>1.0061151755968523</v>
      </c>
      <c r="BT281" s="45">
        <f t="shared" si="223"/>
        <v>1.0036385414433893</v>
      </c>
      <c r="BU281" s="45">
        <f t="shared" si="224"/>
        <v>1.0005004005900566</v>
      </c>
      <c r="BV281" s="45">
        <f t="shared" si="225"/>
        <v>1.008465134662957</v>
      </c>
      <c r="BW281" s="45">
        <f t="shared" si="226"/>
        <v>0.99617009610537399</v>
      </c>
      <c r="BX281" s="45">
        <f t="shared" si="227"/>
        <v>0.98594566814520368</v>
      </c>
      <c r="BY281" s="45">
        <f t="shared" si="228"/>
        <v>0.81632584318253731</v>
      </c>
      <c r="BZ281" s="45">
        <f t="shared" si="229"/>
        <v>0.98274941232015833</v>
      </c>
      <c r="CA281" s="45">
        <f t="shared" si="230"/>
        <v>0.84539825324465179</v>
      </c>
      <c r="CB281" s="45">
        <f t="shared" si="231"/>
        <v>1.0140205764989378</v>
      </c>
      <c r="CC281" s="45">
        <f t="shared" si="232"/>
        <v>0.99729024021059431</v>
      </c>
      <c r="CD281" s="45">
        <f t="shared" si="233"/>
        <v>0.99294076935430242</v>
      </c>
      <c r="CE281" s="39"/>
      <c r="CF281" s="75" t="e">
        <f t="shared" si="250"/>
        <v>#N/A</v>
      </c>
      <c r="CG281" s="75">
        <f t="shared" si="251"/>
        <v>20.713257891267808</v>
      </c>
      <c r="CH281" s="75">
        <f t="shared" si="252"/>
        <v>-34.219680556982908</v>
      </c>
      <c r="CI281" s="75">
        <f t="shared" si="253"/>
        <v>6.09655378908354</v>
      </c>
      <c r="CJ281" s="75">
        <f t="shared" si="254"/>
        <v>3.6319379646449055</v>
      </c>
      <c r="CK281" s="75">
        <f t="shared" si="255"/>
        <v>0.50027543143258768</v>
      </c>
      <c r="CL281" s="75">
        <f t="shared" si="256"/>
        <v>8.4295063350544677</v>
      </c>
      <c r="CM281" s="75">
        <f t="shared" si="257"/>
        <v>-3.8372567563870752</v>
      </c>
      <c r="CN281" s="75">
        <f t="shared" si="258"/>
        <v>-14.154029198754767</v>
      </c>
      <c r="CO281" s="75">
        <f t="shared" si="259"/>
        <v>-202.94168609843666</v>
      </c>
      <c r="CP281" s="75">
        <f t="shared" si="260"/>
        <v>-17.401112675606047</v>
      </c>
      <c r="CQ281" s="75">
        <f t="shared" si="261"/>
        <v>-167.94745703959748</v>
      </c>
      <c r="CR281" s="75">
        <f t="shared" si="262"/>
        <v>13.923197368367495</v>
      </c>
      <c r="CS281" s="75">
        <f t="shared" si="263"/>
        <v>-2.7134378343786421</v>
      </c>
      <c r="CT281" s="75">
        <f t="shared" si="264"/>
        <v>-7.0842648989664978</v>
      </c>
      <c r="CU281" s="130"/>
      <c r="CV281" s="45" t="e">
        <f t="shared" si="234"/>
        <v>#N/A</v>
      </c>
      <c r="CW281" s="45">
        <f t="shared" si="235"/>
        <v>1.0000384835116161</v>
      </c>
      <c r="CX281" s="45">
        <f t="shared" si="236"/>
        <v>0.9998039793954584</v>
      </c>
      <c r="CY281" s="45">
        <f t="shared" si="237"/>
        <v>1.0001314285705043</v>
      </c>
      <c r="CZ281" s="45">
        <f t="shared" si="238"/>
        <v>0.99995240749589243</v>
      </c>
      <c r="DA281" s="45">
        <f t="shared" si="239"/>
        <v>0.99992249690431567</v>
      </c>
      <c r="DB281" s="45">
        <f t="shared" si="240"/>
        <v>0.99996615184512971</v>
      </c>
      <c r="DC281" s="45">
        <f t="shared" si="241"/>
        <v>0.99999523682448532</v>
      </c>
      <c r="DD281" s="45">
        <f t="shared" si="242"/>
        <v>0.99947776748291528</v>
      </c>
      <c r="DE281" s="45">
        <f t="shared" si="243"/>
        <v>0.9994777674829155</v>
      </c>
      <c r="DF281" s="45">
        <f t="shared" si="244"/>
        <v>0.99940030486186793</v>
      </c>
      <c r="DG281" s="45">
        <f t="shared" si="245"/>
        <v>0.99936171684763797</v>
      </c>
      <c r="DH281" s="45">
        <f t="shared" si="246"/>
        <v>0.99996677615730345</v>
      </c>
      <c r="DI281" s="45">
        <f t="shared" si="247"/>
        <v>0.99998694795177689</v>
      </c>
      <c r="DJ281" s="45">
        <f t="shared" si="248"/>
        <v>1.0000244860771099</v>
      </c>
    </row>
    <row r="282" spans="1:114" x14ac:dyDescent="0.2">
      <c r="A282" s="43">
        <v>556</v>
      </c>
      <c r="B282" s="43">
        <f t="shared" si="217"/>
        <v>829.15</v>
      </c>
      <c r="C282" s="44">
        <f t="shared" si="249"/>
        <v>1.2060543930531267</v>
      </c>
      <c r="E282" s="40">
        <f>'[4]methanogen M06-L TZVP smd redo'!I282</f>
        <v>0.51688140533157068</v>
      </c>
      <c r="F282" s="40">
        <f>'[4]methanogen M06-L TZVP smd redo'!N282</f>
        <v>0.47937163137312666</v>
      </c>
      <c r="G282" s="40">
        <f>'[4]methanogen M06-L TZVP smd redo'!S282</f>
        <v>0.69118066314866056</v>
      </c>
      <c r="H282" s="40">
        <f>'[4]methanogen M06-L TZVP smd redo'!AB282</f>
        <v>0.51431533700885268</v>
      </c>
      <c r="I282" s="40">
        <f>'[4]methanogen M06-L TZVP smd redo'!AS282</f>
        <v>0.59087884748398878</v>
      </c>
      <c r="J282" s="40">
        <f>'[4]methanogen M06-L TZVP smd redo'!BJ282</f>
        <v>0.62877245004311355</v>
      </c>
      <c r="K282" s="40">
        <f>'[4]methanogen M06-L TZVP smd redo'!EV282</f>
        <v>0.64264804051417102</v>
      </c>
      <c r="L282" s="40">
        <f>'[4]methanogen M06-L TZVP smd redo'!CL282</f>
        <v>0.61351529165265539</v>
      </c>
      <c r="M282" s="40">
        <f>'[4]methanogen M06-L TZVP smd redo'!DG282</f>
        <v>0.61594179984503228</v>
      </c>
      <c r="N282" s="40">
        <f>'[4]methanogen M06-L TZVP smd redo'!EC282</f>
        <v>0.58946819710725684</v>
      </c>
      <c r="AA282" s="40">
        <f t="shared" si="218"/>
        <v>0.74945586557478117</v>
      </c>
      <c r="AB282" s="40"/>
      <c r="AC282" s="40" t="e">
        <f>EXP('d-beta'!Y283/1000)*'[3]methanogen M06-L TZVP smd redo'!EZ282</f>
        <v>#N/A</v>
      </c>
      <c r="AD282" s="40">
        <f>'[3]methanogen M06-L TZVP smd redo'!ET282</f>
        <v>1.4232</v>
      </c>
      <c r="AE282" s="40">
        <f>'[3]methanogen M06-L TZVP smd redo'!ER282</f>
        <v>1.0396700000000001</v>
      </c>
      <c r="AF282" s="40">
        <f>'[3]methanogen M06-L TZVP smd redo'!K282</f>
        <v>1.03318</v>
      </c>
      <c r="AG282" s="40">
        <f>'[3]methanogen M06-L TZVP smd redo'!J282</f>
        <v>1.7310300000000001</v>
      </c>
      <c r="AH282" s="40">
        <f>'[3]methanogen M06-L TZVP smd redo'!O282</f>
        <v>1.03105</v>
      </c>
      <c r="AI282" s="40">
        <f>'[3]methanogen M06-L TZVP smd redo'!N282</f>
        <v>1.6992</v>
      </c>
      <c r="AJ282" s="40">
        <f>'[3]methanogen M06-L TZVP smd redo'!S282</f>
        <v>1.0318400000000001</v>
      </c>
      <c r="AK282" s="40">
        <f>'[3]methanogen M06-L TZVP smd redo'!R282</f>
        <v>1.75651</v>
      </c>
      <c r="AL282" s="40">
        <f>'[3]methanogen M06-L TZVP smd redo'!Y282</f>
        <v>1.0280100000000001</v>
      </c>
      <c r="AM282" s="40">
        <f>'[3]methanogen M06-L TZVP smd redo'!W282</f>
        <v>1.7525200000000001</v>
      </c>
      <c r="AN282" s="40">
        <f>'[3]methanogen M06-L TZVP smd redo'!V282</f>
        <v>1.7471000000000001</v>
      </c>
      <c r="AO282" s="40">
        <f>'[3]methanogen M06-L TZVP smd redo'!AK282</f>
        <v>1.02739</v>
      </c>
      <c r="AP282" s="40">
        <f>PRODUCT('[3]methanogen M06-L TZVP smd redo'!AD282:AF282)^(1/3)</f>
        <v>1.7472355850125174</v>
      </c>
      <c r="AQ282" s="40">
        <f>'[3]methanogen M06-L TZVP smd redo'!BA282</f>
        <v>1.0242500000000001</v>
      </c>
      <c r="AR282" s="40">
        <f>PRODUCT('[3]methanogen M06-L TZVP smd redo'!AT282:AV282)^(1/3)</f>
        <v>1.737896257877086</v>
      </c>
      <c r="AS282" s="41">
        <f>'[3]methanogen M06-L TZVP smd redo'!FO282</f>
        <v>1.0265599999999999</v>
      </c>
      <c r="AT282" s="40">
        <f>'[3]methanogen M06-L TZVP smd redo'!FK282</f>
        <v>1.74065</v>
      </c>
      <c r="AU282" s="40">
        <f>'[3]methanogen M06-L TZVP smd redo'!CD282</f>
        <v>1.71715</v>
      </c>
      <c r="AV282" s="40">
        <f>'[3]methanogen M06-L TZVP smd redo'!CG282</f>
        <v>1.4767300000000001</v>
      </c>
      <c r="AW282" s="40">
        <f>'[3]methanogen M06-L TZVP smd redo'!CK282</f>
        <v>1.0268600000000001</v>
      </c>
      <c r="AX282" s="40">
        <f>PRODUCT('[3]methanogen M06-L TZVP smd redo'!CN282:CP282)^(1/3)</f>
        <v>1.7311462230091845</v>
      </c>
      <c r="AY282" s="40">
        <f>'[3]methanogen M06-L TZVP smd redo'!DH282</f>
        <v>1.0269900000000001</v>
      </c>
      <c r="AZ282" s="40">
        <f>PRODUCT('[3]methanogen M06-L TZVP smd redo'!DJ282:DL282)^(1/3)</f>
        <v>1.7356079474799824</v>
      </c>
      <c r="BA282" s="40">
        <f>'[3]methanogen M06-L TZVP smd redo'!EI282</f>
        <v>1.0283100000000001</v>
      </c>
      <c r="BB282" s="40">
        <f>PRODUCT('[3]methanogen M06-L TZVP smd redo'!EJ282:EL282)^(1/3)</f>
        <v>1.7552493240261284</v>
      </c>
      <c r="BC282" s="40"/>
      <c r="BD282" s="44">
        <f>'[4]methanogen M06-L TZVP smd redo'!H282</f>
        <v>1.78939</v>
      </c>
      <c r="BE282" s="44">
        <f>'[4]methanogen M06-L TZVP smd redo'!M282</f>
        <v>1.7527999999999999</v>
      </c>
      <c r="BF282" s="44">
        <f>'[4]methanogen M06-L TZVP smd redo'!R282</f>
        <v>1.81369</v>
      </c>
      <c r="BG282" s="44">
        <f>'[4]methanogen M06-L TZVP smd redo'!Y282</f>
        <v>1.7969599999999999</v>
      </c>
      <c r="BH282" s="44">
        <f>'[4]methanogen M06-L TZVP smd redo'!Z282</f>
        <v>1.8025899999999999</v>
      </c>
      <c r="BI282" s="44">
        <f>PRODUCT('[4]methanogen M06-L TZVP smd redo'!AL282:AN282)^(1/3)</f>
        <v>1.7961530497953559</v>
      </c>
      <c r="BJ282" s="133">
        <f>PRODUCT('[4]methanogen M06-L TZVP smd redo'!BC282:BE282)^(1/3)</f>
        <v>1.7811594823948254</v>
      </c>
      <c r="BK282" s="133">
        <f>'[4]methanogen M06-L TZVP smd redo'!ER282</f>
        <v>1.78803</v>
      </c>
      <c r="BL282" s="40">
        <f>PRODUCT('[4]methanogen M06-L TZVP smd redo'!DZ282:EB282)^(1/3)</f>
        <v>1.8060043873718747</v>
      </c>
      <c r="BM282" s="40">
        <f>PRODUCT('[4]methanogen M06-L TZVP smd redo'!CI282:CK282)^(1/3)</f>
        <v>1.7787354228336163</v>
      </c>
      <c r="BN282" s="40">
        <f>PRODUCT('[4]methanogen M06-L TZVP smd redo'!DD282:DF282)^(1/3)</f>
        <v>1.7835498926791695</v>
      </c>
      <c r="BO282" s="40"/>
      <c r="BP282" s="45" t="e">
        <f t="shared" si="219"/>
        <v>#N/A</v>
      </c>
      <c r="BQ282" s="45">
        <f t="shared" si="220"/>
        <v>1.0208751711547239</v>
      </c>
      <c r="BR282" s="45">
        <f t="shared" si="221"/>
        <v>0.96642755928521407</v>
      </c>
      <c r="BS282" s="45">
        <f t="shared" si="222"/>
        <v>1.0061578062676482</v>
      </c>
      <c r="BT282" s="45">
        <f t="shared" si="223"/>
        <v>1.0035837426022116</v>
      </c>
      <c r="BU282" s="45">
        <f t="shared" si="224"/>
        <v>1.0004492658377502</v>
      </c>
      <c r="BV282" s="45">
        <f t="shared" si="225"/>
        <v>1.008417869117689</v>
      </c>
      <c r="BW282" s="45">
        <f t="shared" si="226"/>
        <v>0.99615749310404489</v>
      </c>
      <c r="BX282" s="45">
        <f t="shared" si="227"/>
        <v>0.98601196242542966</v>
      </c>
      <c r="BY282" s="45">
        <f t="shared" si="228"/>
        <v>0.81722168996527489</v>
      </c>
      <c r="BZ282" s="45">
        <f t="shared" si="229"/>
        <v>0.98279340488335498</v>
      </c>
      <c r="CA282" s="45">
        <f t="shared" si="230"/>
        <v>0.84592579682667524</v>
      </c>
      <c r="CB282" s="45">
        <f t="shared" si="231"/>
        <v>1.0139487256602338</v>
      </c>
      <c r="CC282" s="45">
        <f t="shared" si="232"/>
        <v>0.99730062508185791</v>
      </c>
      <c r="CD282" s="45">
        <f t="shared" si="233"/>
        <v>0.99298324988640452</v>
      </c>
      <c r="CE282" s="39"/>
      <c r="CF282" s="75" t="e">
        <f t="shared" si="250"/>
        <v>#N/A</v>
      </c>
      <c r="CG282" s="75">
        <f t="shared" si="251"/>
        <v>20.660270351215967</v>
      </c>
      <c r="CH282" s="75">
        <f t="shared" si="252"/>
        <v>-34.148934735919163</v>
      </c>
      <c r="CI282" s="75">
        <f t="shared" si="253"/>
        <v>6.1389244526927929</v>
      </c>
      <c r="CJ282" s="75">
        <f t="shared" si="254"/>
        <v>3.5773362978272019</v>
      </c>
      <c r="CK282" s="75">
        <f t="shared" si="255"/>
        <v>0.44916494807008778</v>
      </c>
      <c r="CL282" s="75">
        <f t="shared" si="256"/>
        <v>8.3826364420681543</v>
      </c>
      <c r="CM282" s="75">
        <f t="shared" si="257"/>
        <v>-3.8499082916040046</v>
      </c>
      <c r="CN282" s="75">
        <f t="shared" si="258"/>
        <v>-14.086792175785092</v>
      </c>
      <c r="CO282" s="75">
        <f t="shared" si="259"/>
        <v>-201.84487458317014</v>
      </c>
      <c r="CP282" s="75">
        <f t="shared" si="260"/>
        <v>-17.356348895525606</v>
      </c>
      <c r="CQ282" s="75">
        <f t="shared" si="261"/>
        <v>-167.32363382948085</v>
      </c>
      <c r="CR282" s="75">
        <f t="shared" si="262"/>
        <v>13.852337480441523</v>
      </c>
      <c r="CS282" s="75">
        <f t="shared" si="263"/>
        <v>-2.7030248003631048</v>
      </c>
      <c r="CT282" s="75">
        <f t="shared" si="264"/>
        <v>-7.0414832701659993</v>
      </c>
      <c r="CU282" s="130"/>
      <c r="CV282" s="45" t="e">
        <f t="shared" si="234"/>
        <v>#N/A</v>
      </c>
      <c r="CW282" s="45">
        <f t="shared" si="235"/>
        <v>1.0000374918014527</v>
      </c>
      <c r="CX282" s="45">
        <f t="shared" si="236"/>
        <v>0.99978833726541383</v>
      </c>
      <c r="CY282" s="45">
        <f t="shared" si="237"/>
        <v>1.0001460797358592</v>
      </c>
      <c r="CZ282" s="45">
        <f t="shared" si="238"/>
        <v>0.9999541695434836</v>
      </c>
      <c r="DA282" s="45">
        <f t="shared" si="239"/>
        <v>0.99992348170256828</v>
      </c>
      <c r="DB282" s="45">
        <f t="shared" si="240"/>
        <v>0.99996213020892211</v>
      </c>
      <c r="DC282" s="45">
        <f t="shared" si="241"/>
        <v>0.99998613332092312</v>
      </c>
      <c r="DD282" s="45">
        <f t="shared" si="242"/>
        <v>0.99948594904727994</v>
      </c>
      <c r="DE282" s="45">
        <f t="shared" si="243"/>
        <v>0.99948594904728016</v>
      </c>
      <c r="DF282" s="45">
        <f t="shared" si="244"/>
        <v>0.99940947008415215</v>
      </c>
      <c r="DG282" s="45">
        <f t="shared" si="245"/>
        <v>0.99935776469074877</v>
      </c>
      <c r="DH282" s="45">
        <f t="shared" si="246"/>
        <v>0.9999607204449662</v>
      </c>
      <c r="DI282" s="45">
        <f t="shared" si="247"/>
        <v>0.99999757498547537</v>
      </c>
      <c r="DJ282" s="45">
        <f t="shared" si="248"/>
        <v>1.0000250481519379</v>
      </c>
    </row>
    <row r="283" spans="1:114" x14ac:dyDescent="0.2">
      <c r="A283" s="43">
        <v>558</v>
      </c>
      <c r="B283" s="43">
        <f t="shared" si="217"/>
        <v>831.15</v>
      </c>
      <c r="C283" s="44">
        <f t="shared" si="249"/>
        <v>1.2031522589183661</v>
      </c>
      <c r="E283" s="40">
        <f>'[4]methanogen M06-L TZVP smd redo'!I283</f>
        <v>0.51576218199667068</v>
      </c>
      <c r="F283" s="40">
        <f>'[4]methanogen M06-L TZVP smd redo'!N283</f>
        <v>0.48141373564836165</v>
      </c>
      <c r="G283" s="40">
        <f>'[4]methanogen M06-L TZVP smd redo'!S283</f>
        <v>0.68756634433064789</v>
      </c>
      <c r="H283" s="40">
        <f>'[4]methanogen M06-L TZVP smd redo'!AB283</f>
        <v>0.51065095167013297</v>
      </c>
      <c r="I283" s="40">
        <f>'[4]methanogen M06-L TZVP smd redo'!AS283</f>
        <v>0.59238424328778017</v>
      </c>
      <c r="J283" s="40">
        <f>'[4]methanogen M06-L TZVP smd redo'!BJ283</f>
        <v>0.62648197829395791</v>
      </c>
      <c r="K283" s="40">
        <f>'[4]methanogen M06-L TZVP smd redo'!EV283</f>
        <v>0.63594228127139552</v>
      </c>
      <c r="L283" s="40">
        <f>'[4]methanogen M06-L TZVP smd redo'!CL283</f>
        <v>0.61053006100886265</v>
      </c>
      <c r="M283" s="40">
        <f>'[4]methanogen M06-L TZVP smd redo'!DG283</f>
        <v>0.61989097376691227</v>
      </c>
      <c r="N283" s="40">
        <f>'[4]methanogen M06-L TZVP smd redo'!EC283</f>
        <v>0.58874247620255282</v>
      </c>
      <c r="AA283" s="40">
        <f t="shared" si="218"/>
        <v>0.74505345169874682</v>
      </c>
      <c r="AB283" s="40"/>
      <c r="AC283" s="40" t="e">
        <f>EXP('d-beta'!Y284/1000)*'[3]methanogen M06-L TZVP smd redo'!EZ283</f>
        <v>#N/A</v>
      </c>
      <c r="AD283" s="40">
        <f>'[3]methanogen M06-L TZVP smd redo'!ET283</f>
        <v>1.42153</v>
      </c>
      <c r="AE283" s="40">
        <f>'[3]methanogen M06-L TZVP smd redo'!ER283</f>
        <v>1.0395000000000001</v>
      </c>
      <c r="AF283" s="40">
        <f>'[3]methanogen M06-L TZVP smd redo'!K283</f>
        <v>1.0330299999999999</v>
      </c>
      <c r="AG283" s="40">
        <f>'[3]methanogen M06-L TZVP smd redo'!J283</f>
        <v>1.7272099999999999</v>
      </c>
      <c r="AH283" s="40">
        <f>'[3]methanogen M06-L TZVP smd redo'!O283</f>
        <v>1.03091</v>
      </c>
      <c r="AI283" s="40">
        <f>'[3]methanogen M06-L TZVP smd redo'!N283</f>
        <v>1.6955199999999999</v>
      </c>
      <c r="AJ283" s="40">
        <f>'[3]methanogen M06-L TZVP smd redo'!S283</f>
        <v>1.0317000000000001</v>
      </c>
      <c r="AK283" s="40">
        <f>'[3]methanogen M06-L TZVP smd redo'!R283</f>
        <v>1.75258</v>
      </c>
      <c r="AL283" s="40">
        <f>'[3]methanogen M06-L TZVP smd redo'!Y283</f>
        <v>1.02789</v>
      </c>
      <c r="AM283" s="40">
        <f>'[3]methanogen M06-L TZVP smd redo'!W283</f>
        <v>1.7484999999999999</v>
      </c>
      <c r="AN283" s="40">
        <f>'[3]methanogen M06-L TZVP smd redo'!V283</f>
        <v>1.7431000000000001</v>
      </c>
      <c r="AO283" s="40">
        <f>'[3]methanogen M06-L TZVP smd redo'!AK283</f>
        <v>1.0272699999999999</v>
      </c>
      <c r="AP283" s="40">
        <f>PRODUCT('[3]methanogen M06-L TZVP smd redo'!AD283:AF283)^(1/3)</f>
        <v>1.743306205916354</v>
      </c>
      <c r="AQ283" s="40">
        <f>'[3]methanogen M06-L TZVP smd redo'!BA283</f>
        <v>1.0241499999999999</v>
      </c>
      <c r="AR283" s="40">
        <f>PRODUCT('[3]methanogen M06-L TZVP smd redo'!AT283:AV283)^(1/3)</f>
        <v>1.7340496180246825</v>
      </c>
      <c r="AS283" s="41">
        <f>'[3]methanogen M06-L TZVP smd redo'!FO283</f>
        <v>1.0264599999999999</v>
      </c>
      <c r="AT283" s="40">
        <f>'[3]methanogen M06-L TZVP smd redo'!FK283</f>
        <v>1.73682</v>
      </c>
      <c r="AU283" s="40">
        <f>'[3]methanogen M06-L TZVP smd redo'!CD283</f>
        <v>1.7133700000000001</v>
      </c>
      <c r="AV283" s="40">
        <f>'[3]methanogen M06-L TZVP smd redo'!CG283</f>
        <v>1.47438</v>
      </c>
      <c r="AW283" s="40">
        <f>'[3]methanogen M06-L TZVP smd redo'!CK283</f>
        <v>1.0267500000000001</v>
      </c>
      <c r="AX283" s="40">
        <f>PRODUCT('[3]methanogen M06-L TZVP smd redo'!CN283:CP283)^(1/3)</f>
        <v>1.7273431602346121</v>
      </c>
      <c r="AY283" s="40">
        <f>'[3]methanogen M06-L TZVP smd redo'!DH283</f>
        <v>1.0268699999999999</v>
      </c>
      <c r="AZ283" s="40">
        <f>PRODUCT('[3]methanogen M06-L TZVP smd redo'!DJ283:DL283)^(1/3)</f>
        <v>1.7317817276900873</v>
      </c>
      <c r="BA283" s="40">
        <f>'[3]methanogen M06-L TZVP smd redo'!EI283</f>
        <v>1.0281899999999999</v>
      </c>
      <c r="BB283" s="40">
        <f>PRODUCT('[3]methanogen M06-L TZVP smd redo'!EJ283:EL283)^(1/3)</f>
        <v>1.7512697341195693</v>
      </c>
      <c r="BC283" s="40"/>
      <c r="BD283" s="44">
        <f>'[4]methanogen M06-L TZVP smd redo'!H283</f>
        <v>1.78518</v>
      </c>
      <c r="BE283" s="44">
        <f>'[4]methanogen M06-L TZVP smd redo'!M283</f>
        <v>1.7487699999999999</v>
      </c>
      <c r="BF283" s="44">
        <f>'[4]methanogen M06-L TZVP smd redo'!R283</f>
        <v>1.80938</v>
      </c>
      <c r="BG283" s="44">
        <f>'[4]methanogen M06-L TZVP smd redo'!Y283</f>
        <v>1.7926299999999999</v>
      </c>
      <c r="BH283" s="44">
        <f>'[4]methanogen M06-L TZVP smd redo'!Z283</f>
        <v>1.7982400000000001</v>
      </c>
      <c r="BI283" s="44">
        <f>PRODUCT('[4]methanogen M06-L TZVP smd redo'!AL283:AN283)^(1/3)</f>
        <v>1.7919070352026734</v>
      </c>
      <c r="BJ283" s="133">
        <f>PRODUCT('[4]methanogen M06-L TZVP smd redo'!BC283:BE283)^(1/3)</f>
        <v>1.7770395025078074</v>
      </c>
      <c r="BK283" s="133">
        <f>'[4]methanogen M06-L TZVP smd redo'!ER283</f>
        <v>1.7839100000000001</v>
      </c>
      <c r="BL283" s="40">
        <f>PRODUCT('[4]methanogen M06-L TZVP smd redo'!DZ283:EB283)^(1/3)</f>
        <v>1.8016981400157048</v>
      </c>
      <c r="BM283" s="40">
        <f>PRODUCT('[4]methanogen M06-L TZVP smd redo'!CI283:CK283)^(1/3)</f>
        <v>1.774632395110133</v>
      </c>
      <c r="BN283" s="40">
        <f>PRODUCT('[4]methanogen M06-L TZVP smd redo'!DD283:DF283)^(1/3)</f>
        <v>1.7794170639458489</v>
      </c>
      <c r="BO283" s="40"/>
      <c r="BP283" s="45" t="e">
        <f t="shared" si="219"/>
        <v>#N/A</v>
      </c>
      <c r="BQ283" s="45">
        <f t="shared" si="220"/>
        <v>1.0208203480160341</v>
      </c>
      <c r="BR283" s="45">
        <f t="shared" si="221"/>
        <v>0.96650233781737382</v>
      </c>
      <c r="BS283" s="45">
        <f t="shared" si="222"/>
        <v>1.006194946169588</v>
      </c>
      <c r="BT283" s="45">
        <f t="shared" si="223"/>
        <v>1.0035342038805102</v>
      </c>
      <c r="BU283" s="45">
        <f t="shared" si="224"/>
        <v>1.0004034611077046</v>
      </c>
      <c r="BV283" s="45">
        <f t="shared" si="225"/>
        <v>1.0083664615636763</v>
      </c>
      <c r="BW283" s="45">
        <f t="shared" si="226"/>
        <v>0.99614862998010401</v>
      </c>
      <c r="BX283" s="45">
        <f t="shared" si="227"/>
        <v>0.98608403797771993</v>
      </c>
      <c r="BY283" s="45">
        <f t="shared" si="228"/>
        <v>0.81812337236351063</v>
      </c>
      <c r="BZ283" s="45">
        <f t="shared" si="229"/>
        <v>0.98283887205164344</v>
      </c>
      <c r="CA283" s="45">
        <f t="shared" si="230"/>
        <v>0.84644756574042401</v>
      </c>
      <c r="CB283" s="45">
        <f t="shared" si="231"/>
        <v>1.0138762461234534</v>
      </c>
      <c r="CC283" s="45">
        <f t="shared" si="232"/>
        <v>0.99731110320752692</v>
      </c>
      <c r="CD283" s="45">
        <f t="shared" si="233"/>
        <v>0.99302978836990174</v>
      </c>
      <c r="CE283" s="39"/>
      <c r="CF283" s="75" t="e">
        <f t="shared" si="250"/>
        <v>#N/A</v>
      </c>
      <c r="CG283" s="75">
        <f t="shared" si="251"/>
        <v>20.606566811008054</v>
      </c>
      <c r="CH283" s="75">
        <f t="shared" si="252"/>
        <v>-34.071561487867946</v>
      </c>
      <c r="CI283" s="75">
        <f t="shared" si="253"/>
        <v>6.1758363727317729</v>
      </c>
      <c r="CJ283" s="75">
        <f t="shared" si="254"/>
        <v>3.5279732578540823</v>
      </c>
      <c r="CK283" s="75">
        <f t="shared" si="255"/>
        <v>0.40337973915719555</v>
      </c>
      <c r="CL283" s="75">
        <f t="shared" si="256"/>
        <v>8.3316567183149957</v>
      </c>
      <c r="CM283" s="75">
        <f t="shared" si="257"/>
        <v>-3.8588056431086231</v>
      </c>
      <c r="CN283" s="75">
        <f t="shared" si="258"/>
        <v>-14.013696796749151</v>
      </c>
      <c r="CO283" s="75">
        <f t="shared" si="259"/>
        <v>-200.74213179159645</v>
      </c>
      <c r="CP283" s="75">
        <f t="shared" si="260"/>
        <v>-17.310086765187101</v>
      </c>
      <c r="CQ283" s="75">
        <f t="shared" si="261"/>
        <v>-166.70702174869371</v>
      </c>
      <c r="CR283" s="75">
        <f t="shared" si="262"/>
        <v>13.780852477722114</v>
      </c>
      <c r="CS283" s="75">
        <f t="shared" si="263"/>
        <v>-2.69251836894039</v>
      </c>
      <c r="CT283" s="75">
        <f t="shared" si="264"/>
        <v>-6.994617028495596</v>
      </c>
      <c r="CU283" s="130"/>
      <c r="CV283" s="45" t="e">
        <f t="shared" si="234"/>
        <v>#N/A</v>
      </c>
      <c r="CW283" s="45">
        <f t="shared" si="235"/>
        <v>1.0000343319184912</v>
      </c>
      <c r="CX283" s="45">
        <f t="shared" si="236"/>
        <v>0.99979398903752192</v>
      </c>
      <c r="CY283" s="45">
        <f t="shared" si="237"/>
        <v>1.0001453667936844</v>
      </c>
      <c r="CZ283" s="45">
        <f t="shared" si="238"/>
        <v>0.99994976625868104</v>
      </c>
      <c r="DA283" s="45">
        <f t="shared" si="239"/>
        <v>0.99991831509723139</v>
      </c>
      <c r="DB283" s="45">
        <f t="shared" si="240"/>
        <v>0.99996592361323611</v>
      </c>
      <c r="DC283" s="45">
        <f t="shared" si="241"/>
        <v>0.99999054570940571</v>
      </c>
      <c r="DD283" s="45">
        <f t="shared" si="242"/>
        <v>0.99948960967963274</v>
      </c>
      <c r="DE283" s="45">
        <f t="shared" si="243"/>
        <v>0.99948960967963274</v>
      </c>
      <c r="DF283" s="45">
        <f t="shared" si="244"/>
        <v>0.99940796646804797</v>
      </c>
      <c r="DG283" s="45">
        <f t="shared" si="245"/>
        <v>0.99936446188428796</v>
      </c>
      <c r="DH283" s="45">
        <f t="shared" si="246"/>
        <v>0.99996228412622401</v>
      </c>
      <c r="DI283" s="45">
        <f t="shared" si="247"/>
        <v>0.99999064488639233</v>
      </c>
      <c r="DJ283" s="45">
        <f t="shared" si="248"/>
        <v>1.0000274904455724</v>
      </c>
    </row>
    <row r="284" spans="1:114" x14ac:dyDescent="0.2">
      <c r="A284" s="43">
        <v>560</v>
      </c>
      <c r="B284" s="43">
        <f t="shared" si="217"/>
        <v>833.15</v>
      </c>
      <c r="C284" s="44">
        <f t="shared" si="249"/>
        <v>1.2002640580927804</v>
      </c>
      <c r="E284" s="40">
        <f>'[4]methanogen M06-L TZVP smd redo'!I284</f>
        <v>0.50954928926749687</v>
      </c>
      <c r="F284" s="40">
        <f>'[4]methanogen M06-L TZVP smd redo'!N284</f>
        <v>0.47642281621085303</v>
      </c>
      <c r="G284" s="40">
        <f>'[4]methanogen M06-L TZVP smd redo'!S284</f>
        <v>0.6883313886696385</v>
      </c>
      <c r="H284" s="40">
        <f>'[4]methanogen M06-L TZVP smd redo'!AB284</f>
        <v>0.51553320410979708</v>
      </c>
      <c r="I284" s="40">
        <f>'[4]methanogen M06-L TZVP smd redo'!AS284</f>
        <v>0.5849082607392031</v>
      </c>
      <c r="J284" s="40">
        <f>'[4]methanogen M06-L TZVP smd redo'!BJ284</f>
        <v>0.62328340402784121</v>
      </c>
      <c r="K284" s="40">
        <f>'[4]methanogen M06-L TZVP smd redo'!EV284</f>
        <v>0.62254529254679447</v>
      </c>
      <c r="L284" s="40">
        <f>'[4]methanogen M06-L TZVP smd redo'!CL284</f>
        <v>0.60081896998576134</v>
      </c>
      <c r="M284" s="40">
        <f>'[4]methanogen M06-L TZVP smd redo'!DG284</f>
        <v>0.61688494439371411</v>
      </c>
      <c r="N284" s="40">
        <f>'[4]methanogen M06-L TZVP smd redo'!EC284</f>
        <v>0.58505975291978096</v>
      </c>
      <c r="AA284" s="40">
        <f t="shared" si="218"/>
        <v>0.74068247050634461</v>
      </c>
      <c r="AB284" s="40"/>
      <c r="AC284" s="40" t="e">
        <f>EXP('d-beta'!Y285/1000)*'[3]methanogen M06-L TZVP smd redo'!EZ284</f>
        <v>#N/A</v>
      </c>
      <c r="AD284" s="40">
        <f>'[3]methanogen M06-L TZVP smd redo'!ET284</f>
        <v>1.4198599999999999</v>
      </c>
      <c r="AE284" s="40">
        <f>'[3]methanogen M06-L TZVP smd redo'!ER284</f>
        <v>1.0393399999999999</v>
      </c>
      <c r="AF284" s="40">
        <f>'[3]methanogen M06-L TZVP smd redo'!K284</f>
        <v>1.0328900000000001</v>
      </c>
      <c r="AG284" s="40">
        <f>'[3]methanogen M06-L TZVP smd redo'!J284</f>
        <v>1.7234100000000001</v>
      </c>
      <c r="AH284" s="40">
        <f>'[3]methanogen M06-L TZVP smd redo'!O284</f>
        <v>1.03077</v>
      </c>
      <c r="AI284" s="40">
        <f>'[3]methanogen M06-L TZVP smd redo'!N284</f>
        <v>1.6918800000000001</v>
      </c>
      <c r="AJ284" s="40">
        <f>'[3]methanogen M06-L TZVP smd redo'!S284</f>
        <v>1.03156</v>
      </c>
      <c r="AK284" s="40">
        <f>'[3]methanogen M06-L TZVP smd redo'!R284</f>
        <v>1.74868</v>
      </c>
      <c r="AL284" s="40">
        <f>'[3]methanogen M06-L TZVP smd redo'!Y284</f>
        <v>1.02776</v>
      </c>
      <c r="AM284" s="40">
        <f>'[3]methanogen M06-L TZVP smd redo'!W284</f>
        <v>1.7445200000000001</v>
      </c>
      <c r="AN284" s="40">
        <f>'[3]methanogen M06-L TZVP smd redo'!V284</f>
        <v>1.7391399999999999</v>
      </c>
      <c r="AO284" s="40">
        <f>'[3]methanogen M06-L TZVP smd redo'!AK284</f>
        <v>1.0271600000000001</v>
      </c>
      <c r="AP284" s="40">
        <f>PRODUCT('[3]methanogen M06-L TZVP smd redo'!AD284:AF284)^(1/3)</f>
        <v>1.7394135198006417</v>
      </c>
      <c r="AQ284" s="40">
        <f>'[3]methanogen M06-L TZVP smd redo'!BA284</f>
        <v>1.0240499999999999</v>
      </c>
      <c r="AR284" s="40">
        <f>PRODUCT('[3]methanogen M06-L TZVP smd redo'!AT284:AV284)^(1/3)</f>
        <v>1.7302363150119731</v>
      </c>
      <c r="AS284" s="41">
        <f>'[3]methanogen M06-L TZVP smd redo'!FO284</f>
        <v>1.0263599999999999</v>
      </c>
      <c r="AT284" s="40">
        <f>'[3]methanogen M06-L TZVP smd redo'!FK284</f>
        <v>1.7330300000000001</v>
      </c>
      <c r="AU284" s="40">
        <f>'[3]methanogen M06-L TZVP smd redo'!CD284</f>
        <v>1.70963</v>
      </c>
      <c r="AV284" s="40">
        <f>'[3]methanogen M06-L TZVP smd redo'!CG284</f>
        <v>1.47204</v>
      </c>
      <c r="AW284" s="40">
        <f>'[3]methanogen M06-L TZVP smd redo'!CK284</f>
        <v>1.02664</v>
      </c>
      <c r="AX284" s="40">
        <f>PRODUCT('[3]methanogen M06-L TZVP smd redo'!CN284:CP284)^(1/3)</f>
        <v>1.7235767769390038</v>
      </c>
      <c r="AY284" s="40">
        <f>'[3]methanogen M06-L TZVP smd redo'!DH284</f>
        <v>1.0267599999999999</v>
      </c>
      <c r="AZ284" s="40">
        <f>PRODUCT('[3]methanogen M06-L TZVP smd redo'!DJ284:DL284)^(1/3)</f>
        <v>1.72798550733483</v>
      </c>
      <c r="BA284" s="40">
        <f>'[3]methanogen M06-L TZVP smd redo'!EI284</f>
        <v>1.02807</v>
      </c>
      <c r="BB284" s="40">
        <f>PRODUCT('[3]methanogen M06-L TZVP smd redo'!EJ284:EL284)^(1/3)</f>
        <v>1.7473267937404977</v>
      </c>
      <c r="BC284" s="40"/>
      <c r="BD284" s="44">
        <f>'[4]methanogen M06-L TZVP smd redo'!H284</f>
        <v>1.7809999999999999</v>
      </c>
      <c r="BE284" s="44">
        <f>'[4]methanogen M06-L TZVP smd redo'!M284</f>
        <v>1.7447699999999999</v>
      </c>
      <c r="BF284" s="44">
        <f>'[4]methanogen M06-L TZVP smd redo'!R284</f>
        <v>1.80511</v>
      </c>
      <c r="BG284" s="44">
        <f>'[4]methanogen M06-L TZVP smd redo'!Y284</f>
        <v>1.78834</v>
      </c>
      <c r="BH284" s="44">
        <f>'[4]methanogen M06-L TZVP smd redo'!Z284</f>
        <v>1.79392</v>
      </c>
      <c r="BI284" s="44">
        <f>PRODUCT('[4]methanogen M06-L TZVP smd redo'!AL284:AN284)^(1/3)</f>
        <v>1.7877010208466615</v>
      </c>
      <c r="BJ284" s="133">
        <f>PRODUCT('[4]methanogen M06-L TZVP smd redo'!BC284:BE284)^(1/3)</f>
        <v>1.7729528621515076</v>
      </c>
      <c r="BK284" s="133">
        <f>'[4]methanogen M06-L TZVP smd redo'!ER284</f>
        <v>1.77982</v>
      </c>
      <c r="BL284" s="40">
        <f>PRODUCT('[4]methanogen M06-L TZVP smd redo'!DZ284:EB284)^(1/3)</f>
        <v>1.7974252431196522</v>
      </c>
      <c r="BM284" s="40">
        <f>PRODUCT('[4]methanogen M06-L TZVP smd redo'!CI284:CK284)^(1/3)</f>
        <v>1.770556007155569</v>
      </c>
      <c r="BN284" s="40">
        <f>PRODUCT('[4]methanogen M06-L TZVP smd redo'!DD284:DF284)^(1/3)</f>
        <v>1.7753208930649143</v>
      </c>
      <c r="BO284" s="40"/>
      <c r="BP284" s="45" t="e">
        <f t="shared" si="219"/>
        <v>#N/A</v>
      </c>
      <c r="BQ284" s="45">
        <f t="shared" si="220"/>
        <v>1.0207649145732676</v>
      </c>
      <c r="BR284" s="45">
        <f t="shared" si="221"/>
        <v>0.96657267424145898</v>
      </c>
      <c r="BS284" s="45">
        <f t="shared" si="222"/>
        <v>1.0062377363539066</v>
      </c>
      <c r="BT284" s="45">
        <f t="shared" si="223"/>
        <v>1.003478757958304</v>
      </c>
      <c r="BU284" s="45">
        <f t="shared" si="224"/>
        <v>1.0003574306586434</v>
      </c>
      <c r="BV284" s="45">
        <f t="shared" si="225"/>
        <v>1.0083184155709908</v>
      </c>
      <c r="BW284" s="45">
        <f t="shared" si="226"/>
        <v>0.99614166722000408</v>
      </c>
      <c r="BX284" s="45">
        <f t="shared" si="227"/>
        <v>0.98615806994195732</v>
      </c>
      <c r="BY284" s="45">
        <f t="shared" si="228"/>
        <v>0.81901136338727532</v>
      </c>
      <c r="BZ284" s="45">
        <f t="shared" si="229"/>
        <v>0.98287650357095857</v>
      </c>
      <c r="CA284" s="45">
        <f t="shared" si="230"/>
        <v>0.84696349181377883</v>
      </c>
      <c r="CB284" s="45">
        <f t="shared" si="231"/>
        <v>1.013803176322718</v>
      </c>
      <c r="CC284" s="45">
        <f t="shared" si="232"/>
        <v>0.99731604245296801</v>
      </c>
      <c r="CD284" s="45">
        <f t="shared" si="233"/>
        <v>0.99307483318665668</v>
      </c>
      <c r="CE284" s="39"/>
      <c r="CF284" s="75" t="e">
        <f t="shared" si="250"/>
        <v>#N/A</v>
      </c>
      <c r="CG284" s="75">
        <f t="shared" si="251"/>
        <v>20.552262497790394</v>
      </c>
      <c r="CH284" s="75">
        <f t="shared" si="252"/>
        <v>-33.998789946487065</v>
      </c>
      <c r="CI284" s="75">
        <f t="shared" si="253"/>
        <v>6.2183622019896356</v>
      </c>
      <c r="CJ284" s="75">
        <f t="shared" si="254"/>
        <v>3.4727210763539751</v>
      </c>
      <c r="CK284" s="75">
        <f t="shared" si="255"/>
        <v>0.35736679552278988</v>
      </c>
      <c r="CL284" s="75">
        <f t="shared" si="256"/>
        <v>8.2840082302053002</v>
      </c>
      <c r="CM284" s="75">
        <f t="shared" si="257"/>
        <v>-3.8657953474802609</v>
      </c>
      <c r="CN284" s="75">
        <f t="shared" si="258"/>
        <v>-13.938622885716752</v>
      </c>
      <c r="CO284" s="75">
        <f t="shared" si="259"/>
        <v>-199.65732051558265</v>
      </c>
      <c r="CP284" s="75">
        <f t="shared" si="260"/>
        <v>-17.271798903387367</v>
      </c>
      <c r="CQ284" s="75">
        <f t="shared" si="261"/>
        <v>-166.09768819436692</v>
      </c>
      <c r="CR284" s="75">
        <f t="shared" si="262"/>
        <v>13.708780137333235</v>
      </c>
      <c r="CS284" s="75">
        <f t="shared" si="263"/>
        <v>-2.6875658188341216</v>
      </c>
      <c r="CT284" s="75">
        <f t="shared" si="264"/>
        <v>-6.9492570648020857</v>
      </c>
      <c r="CU284" s="130"/>
      <c r="CV284" s="45" t="e">
        <f t="shared" si="234"/>
        <v>#N/A</v>
      </c>
      <c r="CW284" s="45">
        <f t="shared" si="235"/>
        <v>1.0000331106983646</v>
      </c>
      <c r="CX284" s="45">
        <f t="shared" si="236"/>
        <v>0.99978823719053</v>
      </c>
      <c r="CY284" s="45">
        <f t="shared" si="237"/>
        <v>1.0001460586317943</v>
      </c>
      <c r="CZ284" s="45">
        <f t="shared" si="238"/>
        <v>0.99995731027365942</v>
      </c>
      <c r="DA284" s="45">
        <f t="shared" si="239"/>
        <v>0.99993066549769383</v>
      </c>
      <c r="DB284" s="45">
        <f t="shared" si="240"/>
        <v>0.99996164876040239</v>
      </c>
      <c r="DC284" s="45">
        <f t="shared" si="241"/>
        <v>1.0000007376522591</v>
      </c>
      <c r="DD284" s="45">
        <f t="shared" si="242"/>
        <v>0.99948473243342972</v>
      </c>
      <c r="DE284" s="45">
        <f t="shared" si="243"/>
        <v>0.99948473243342972</v>
      </c>
      <c r="DF284" s="45">
        <f t="shared" si="244"/>
        <v>0.99941543365694385</v>
      </c>
      <c r="DG284" s="45">
        <f t="shared" si="245"/>
        <v>0.99937784202896918</v>
      </c>
      <c r="DH284" s="45">
        <f t="shared" si="246"/>
        <v>0.99996180015821956</v>
      </c>
      <c r="DI284" s="45">
        <f t="shared" si="247"/>
        <v>0.99998394393033974</v>
      </c>
      <c r="DJ284" s="45">
        <f t="shared" si="248"/>
        <v>1.0000319579911616</v>
      </c>
    </row>
    <row r="285" spans="1:114" x14ac:dyDescent="0.2">
      <c r="A285" s="43">
        <v>562</v>
      </c>
      <c r="B285" s="43">
        <f t="shared" si="217"/>
        <v>835.15</v>
      </c>
      <c r="C285" s="44">
        <f t="shared" si="249"/>
        <v>1.197389690474765</v>
      </c>
      <c r="E285" s="40">
        <f>'[4]methanogen M06-L TZVP smd redo'!I285</f>
        <v>0.50195849823730931</v>
      </c>
      <c r="F285" s="40">
        <f>'[4]methanogen M06-L TZVP smd redo'!N285</f>
        <v>0.47225237458348168</v>
      </c>
      <c r="G285" s="40">
        <f>'[4]methanogen M06-L TZVP smd redo'!S285</f>
        <v>0.67252014643459646</v>
      </c>
      <c r="H285" s="40">
        <f>'[4]methanogen M06-L TZVP smd redo'!AB285</f>
        <v>0.50965134349278962</v>
      </c>
      <c r="I285" s="40">
        <f>'[4]methanogen M06-L TZVP smd redo'!AS285</f>
        <v>0.57840312691936902</v>
      </c>
      <c r="J285" s="40">
        <f>'[4]methanogen M06-L TZVP smd redo'!BJ285</f>
        <v>0.61922875343922712</v>
      </c>
      <c r="K285" s="40">
        <f>'[4]methanogen M06-L TZVP smd redo'!EV285</f>
        <v>0.62937653321326614</v>
      </c>
      <c r="L285" s="40">
        <f>'[4]methanogen M06-L TZVP smd redo'!CL285</f>
        <v>0.59968322030434784</v>
      </c>
      <c r="M285" s="40">
        <f>'[4]methanogen M06-L TZVP smd redo'!DG285</f>
        <v>0.60906169996588488</v>
      </c>
      <c r="N285" s="40">
        <f>'[4]methanogen M06-L TZVP smd redo'!EC285</f>
        <v>0.58595719001353075</v>
      </c>
      <c r="AA285" s="40">
        <f t="shared" si="218"/>
        <v>0.73634263732362482</v>
      </c>
      <c r="AB285" s="40"/>
      <c r="AC285" s="40" t="e">
        <f>EXP('d-beta'!Y286/1000)*'[3]methanogen M06-L TZVP smd redo'!EZ285</f>
        <v>#N/A</v>
      </c>
      <c r="AD285" s="40">
        <f>'[3]methanogen M06-L TZVP smd redo'!ET285</f>
        <v>1.4181999999999999</v>
      </c>
      <c r="AE285" s="40">
        <f>'[3]methanogen M06-L TZVP smd redo'!ER285</f>
        <v>1.03918</v>
      </c>
      <c r="AF285" s="40">
        <f>'[3]methanogen M06-L TZVP smd redo'!K285</f>
        <v>1.0327500000000001</v>
      </c>
      <c r="AG285" s="40">
        <f>'[3]methanogen M06-L TZVP smd redo'!J285</f>
        <v>1.7196499999999999</v>
      </c>
      <c r="AH285" s="40">
        <f>'[3]methanogen M06-L TZVP smd redo'!O285</f>
        <v>1.03064</v>
      </c>
      <c r="AI285" s="40">
        <f>'[3]methanogen M06-L TZVP smd redo'!N285</f>
        <v>1.6882600000000001</v>
      </c>
      <c r="AJ285" s="40">
        <f>'[3]methanogen M06-L TZVP smd redo'!S285</f>
        <v>1.0314300000000001</v>
      </c>
      <c r="AK285" s="40">
        <f>'[3]methanogen M06-L TZVP smd redo'!R285</f>
        <v>1.74482</v>
      </c>
      <c r="AL285" s="40">
        <f>'[3]methanogen M06-L TZVP smd redo'!Y285</f>
        <v>1.0276400000000001</v>
      </c>
      <c r="AM285" s="40">
        <f>'[3]methanogen M06-L TZVP smd redo'!W285</f>
        <v>1.74057</v>
      </c>
      <c r="AN285" s="40">
        <f>'[3]methanogen M06-L TZVP smd redo'!V285</f>
        <v>1.7352099999999999</v>
      </c>
      <c r="AO285" s="40">
        <f>'[3]methanogen M06-L TZVP smd redo'!AK285</f>
        <v>1.02705</v>
      </c>
      <c r="AP285" s="40">
        <f>PRODUCT('[3]methanogen M06-L TZVP smd redo'!AD285:AF285)^(1/3)</f>
        <v>1.7355474476956994</v>
      </c>
      <c r="AQ285" s="40">
        <f>'[3]methanogen M06-L TZVP smd redo'!BA285</f>
        <v>1.0239499999999999</v>
      </c>
      <c r="AR285" s="40">
        <f>PRODUCT('[3]methanogen M06-L TZVP smd redo'!AT285:AV285)^(1/3)</f>
        <v>1.7264529989439286</v>
      </c>
      <c r="AS285" s="41">
        <f>'[3]methanogen M06-L TZVP smd redo'!FO285</f>
        <v>1.0262500000000001</v>
      </c>
      <c r="AT285" s="40">
        <f>'[3]methanogen M06-L TZVP smd redo'!FK285</f>
        <v>1.72926</v>
      </c>
      <c r="AU285" s="40">
        <f>'[3]methanogen M06-L TZVP smd redo'!CD285</f>
        <v>1.70591</v>
      </c>
      <c r="AV285" s="40">
        <f>'[3]methanogen M06-L TZVP smd redo'!CG285</f>
        <v>1.46973</v>
      </c>
      <c r="AW285" s="40">
        <f>'[3]methanogen M06-L TZVP smd redo'!CK285</f>
        <v>1.0265299999999999</v>
      </c>
      <c r="AX285" s="40">
        <f>PRODUCT('[3]methanogen M06-L TZVP smd redo'!CN285:CP285)^(1/3)</f>
        <v>1.719833713272142</v>
      </c>
      <c r="AY285" s="40">
        <f>'[3]methanogen M06-L TZVP smd redo'!DH285</f>
        <v>1.0266500000000001</v>
      </c>
      <c r="AZ285" s="40">
        <f>PRODUCT('[3]methanogen M06-L TZVP smd redo'!DJ285:DL285)^(1/3)</f>
        <v>1.724222684358466</v>
      </c>
      <c r="BA285" s="40">
        <f>'[3]methanogen M06-L TZVP smd redo'!EI285</f>
        <v>1.0279499999999999</v>
      </c>
      <c r="BB285" s="40">
        <f>PRODUCT('[3]methanogen M06-L TZVP smd redo'!EJ285:EL285)^(1/3)</f>
        <v>1.7434105540124776</v>
      </c>
      <c r="BC285" s="40"/>
      <c r="BD285" s="44">
        <f>'[4]methanogen M06-L TZVP smd redo'!H285</f>
        <v>1.7768600000000001</v>
      </c>
      <c r="BE285" s="44">
        <f>'[4]methanogen M06-L TZVP smd redo'!M285</f>
        <v>1.74081</v>
      </c>
      <c r="BF285" s="44">
        <f>'[4]methanogen M06-L TZVP smd redo'!R285</f>
        <v>1.80087</v>
      </c>
      <c r="BG285" s="44">
        <f>'[4]methanogen M06-L TZVP smd redo'!Y285</f>
        <v>1.7840800000000001</v>
      </c>
      <c r="BH285" s="44">
        <f>'[4]methanogen M06-L TZVP smd redo'!Z285</f>
        <v>1.7896399999999999</v>
      </c>
      <c r="BI285" s="44">
        <f>PRODUCT('[4]methanogen M06-L TZVP smd redo'!AL285:AN285)^(1/3)</f>
        <v>1.7835250062627439</v>
      </c>
      <c r="BJ285" s="133">
        <f>PRODUCT('[4]methanogen M06-L TZVP smd redo'!BC285:BE285)^(1/3)</f>
        <v>1.7688962218176978</v>
      </c>
      <c r="BK285" s="133">
        <f>'[4]methanogen M06-L TZVP smd redo'!ER285</f>
        <v>1.7757700000000001</v>
      </c>
      <c r="BL285" s="40">
        <f>PRODUCT('[4]methanogen M06-L TZVP smd redo'!DZ285:EB285)^(1/3)</f>
        <v>1.7931889956587772</v>
      </c>
      <c r="BM285" s="40">
        <f>PRODUCT('[4]methanogen M06-L TZVP smd redo'!CI285:CK285)^(1/3)</f>
        <v>1.7665196189640957</v>
      </c>
      <c r="BN285" s="40">
        <f>PRODUCT('[4]methanogen M06-L TZVP smd redo'!DD285:DF285)^(1/3)</f>
        <v>1.7712513636065546</v>
      </c>
      <c r="BO285" s="40"/>
      <c r="BP285" s="45" t="e">
        <f t="shared" si="219"/>
        <v>#N/A</v>
      </c>
      <c r="BQ285" s="45">
        <f t="shared" si="220"/>
        <v>1.0207087505241814</v>
      </c>
      <c r="BR285" s="45">
        <f t="shared" si="221"/>
        <v>0.96664945276449721</v>
      </c>
      <c r="BS285" s="45">
        <f t="shared" si="222"/>
        <v>1.0062750050289444</v>
      </c>
      <c r="BT285" s="45">
        <f t="shared" si="223"/>
        <v>1.0034285999443706</v>
      </c>
      <c r="BU285" s="45">
        <f t="shared" si="224"/>
        <v>1.0003111779959952</v>
      </c>
      <c r="BV285" s="45">
        <f t="shared" si="225"/>
        <v>1.0082700071743123</v>
      </c>
      <c r="BW285" s="45">
        <f t="shared" si="226"/>
        <v>0.99612912810651022</v>
      </c>
      <c r="BX285" s="45">
        <f t="shared" si="227"/>
        <v>0.98623758536612705</v>
      </c>
      <c r="BY285" s="45">
        <f t="shared" si="228"/>
        <v>0.81990383054571536</v>
      </c>
      <c r="BZ285" s="45">
        <f t="shared" si="229"/>
        <v>0.98291941309722475</v>
      </c>
      <c r="CA285" s="45">
        <f t="shared" si="230"/>
        <v>0.84748026687014633</v>
      </c>
      <c r="CB285" s="45">
        <f t="shared" si="231"/>
        <v>1.013733295114462</v>
      </c>
      <c r="CC285" s="45">
        <f t="shared" si="232"/>
        <v>0.99732858659155854</v>
      </c>
      <c r="CD285" s="45">
        <f t="shared" si="233"/>
        <v>0.99311832320091331</v>
      </c>
      <c r="CE285" s="39"/>
      <c r="CF285" s="75" t="e">
        <f t="shared" si="250"/>
        <v>#N/A</v>
      </c>
      <c r="CG285" s="75">
        <f t="shared" si="251"/>
        <v>20.497239452369293</v>
      </c>
      <c r="CH285" s="75">
        <f t="shared" si="252"/>
        <v>-33.919359319239383</v>
      </c>
      <c r="CI285" s="75">
        <f t="shared" si="253"/>
        <v>6.2553991600925594</v>
      </c>
      <c r="CJ285" s="75">
        <f t="shared" si="254"/>
        <v>3.4227356958666184</v>
      </c>
      <c r="CK285" s="75">
        <f t="shared" si="255"/>
        <v>0.31112959016425673</v>
      </c>
      <c r="CL285" s="75">
        <f t="shared" si="256"/>
        <v>8.2359980401815758</v>
      </c>
      <c r="CM285" s="75">
        <f t="shared" si="257"/>
        <v>-3.8783831076616968</v>
      </c>
      <c r="CN285" s="75">
        <f t="shared" si="258"/>
        <v>-13.857994616232569</v>
      </c>
      <c r="CO285" s="75">
        <f t="shared" si="259"/>
        <v>-198.56822542395273</v>
      </c>
      <c r="CP285" s="75">
        <f t="shared" si="260"/>
        <v>-17.228142768069191</v>
      </c>
      <c r="CQ285" s="75">
        <f t="shared" si="261"/>
        <v>-165.48772392763749</v>
      </c>
      <c r="CR285" s="75">
        <f t="shared" si="262"/>
        <v>13.639848002924669</v>
      </c>
      <c r="CS285" s="75">
        <f t="shared" si="263"/>
        <v>-2.6749880008027409</v>
      </c>
      <c r="CT285" s="75">
        <f t="shared" si="264"/>
        <v>-6.9054647336043704</v>
      </c>
      <c r="CU285" s="130"/>
      <c r="CV285" s="45" t="e">
        <f t="shared" si="234"/>
        <v>#N/A</v>
      </c>
      <c r="CW285" s="45">
        <f t="shared" si="235"/>
        <v>1.0000296921014884</v>
      </c>
      <c r="CX285" s="45">
        <f t="shared" si="236"/>
        <v>0.99979986682174338</v>
      </c>
      <c r="CY285" s="45">
        <f t="shared" si="237"/>
        <v>1.000135377898133</v>
      </c>
      <c r="CZ285" s="45">
        <f t="shared" si="238"/>
        <v>0.99995869030769169</v>
      </c>
      <c r="DA285" s="45">
        <f t="shared" si="239"/>
        <v>0.99993128795983222</v>
      </c>
      <c r="DB285" s="45">
        <f t="shared" si="240"/>
        <v>0.99995919963823754</v>
      </c>
      <c r="DC285" s="45">
        <f t="shared" si="241"/>
        <v>0.99998985860298317</v>
      </c>
      <c r="DD285" s="45">
        <f t="shared" si="242"/>
        <v>0.99949060826868741</v>
      </c>
      <c r="DE285" s="45">
        <f t="shared" si="243"/>
        <v>0.99949060826868741</v>
      </c>
      <c r="DF285" s="45">
        <f t="shared" si="244"/>
        <v>0.99942193122986489</v>
      </c>
      <c r="DG285" s="45">
        <f t="shared" si="245"/>
        <v>0.99937101933245864</v>
      </c>
      <c r="DH285" s="45">
        <f t="shared" si="246"/>
        <v>0.99996674902653293</v>
      </c>
      <c r="DI285" s="45">
        <f t="shared" si="247"/>
        <v>0.99999062722893439</v>
      </c>
      <c r="DJ285" s="45">
        <f t="shared" si="248"/>
        <v>1.0000306408502828</v>
      </c>
    </row>
    <row r="286" spans="1:114" x14ac:dyDescent="0.2">
      <c r="A286" s="43">
        <v>564</v>
      </c>
      <c r="B286" s="43">
        <f t="shared" si="217"/>
        <v>837.15</v>
      </c>
      <c r="C286" s="44">
        <f t="shared" si="249"/>
        <v>1.1945290569193097</v>
      </c>
      <c r="E286" s="40">
        <f>'[4]methanogen M06-L TZVP smd redo'!I286</f>
        <v>0.49900781846723419</v>
      </c>
      <c r="F286" s="40">
        <f>'[4]methanogen M06-L TZVP smd redo'!N286</f>
        <v>0.47093335634196265</v>
      </c>
      <c r="G286" s="40">
        <f>'[4]methanogen M06-L TZVP smd redo'!S286</f>
        <v>0.66524411007029549</v>
      </c>
      <c r="H286" s="40">
        <f>'[4]methanogen M06-L TZVP smd redo'!AB286</f>
        <v>0.50835938455806584</v>
      </c>
      <c r="I286" s="40">
        <f>'[4]methanogen M06-L TZVP smd redo'!AS286</f>
        <v>0.57680066683651887</v>
      </c>
      <c r="J286" s="40">
        <f>'[4]methanogen M06-L TZVP smd redo'!BJ286</f>
        <v>0.62001672576306177</v>
      </c>
      <c r="K286" s="40">
        <f>'[4]methanogen M06-L TZVP smd redo'!EV286</f>
        <v>0.61976612132297326</v>
      </c>
      <c r="L286" s="40">
        <f>'[4]methanogen M06-L TZVP smd redo'!CL286</f>
        <v>0.595728988118438</v>
      </c>
      <c r="M286" s="40">
        <f>'[4]methanogen M06-L TZVP smd redo'!DG286</f>
        <v>0.60604155623833478</v>
      </c>
      <c r="N286" s="40">
        <f>'[4]methanogen M06-L TZVP smd redo'!EC286</f>
        <v>0.57606852631719718</v>
      </c>
      <c r="AA286" s="40">
        <f t="shared" si="218"/>
        <v>0.73203367062011604</v>
      </c>
      <c r="AB286" s="40"/>
      <c r="AC286" s="40" t="e">
        <f>EXP('d-beta'!Y287/1000)*'[3]methanogen M06-L TZVP smd redo'!EZ286</f>
        <v>#N/A</v>
      </c>
      <c r="AD286" s="40">
        <f>'[3]methanogen M06-L TZVP smd redo'!ET286</f>
        <v>1.41656</v>
      </c>
      <c r="AE286" s="40">
        <f>'[3]methanogen M06-L TZVP smd redo'!ER286</f>
        <v>1.03901</v>
      </c>
      <c r="AF286" s="40">
        <f>'[3]methanogen M06-L TZVP smd redo'!K286</f>
        <v>1.03261</v>
      </c>
      <c r="AG286" s="40">
        <f>'[3]methanogen M06-L TZVP smd redo'!J286</f>
        <v>1.71591</v>
      </c>
      <c r="AH286" s="40">
        <f>'[3]methanogen M06-L TZVP smd redo'!O286</f>
        <v>1.0305</v>
      </c>
      <c r="AI286" s="40">
        <f>'[3]methanogen M06-L TZVP smd redo'!N286</f>
        <v>1.6846699999999999</v>
      </c>
      <c r="AJ286" s="40">
        <f>'[3]methanogen M06-L TZVP smd redo'!S286</f>
        <v>1.03129</v>
      </c>
      <c r="AK286" s="40">
        <f>'[3]methanogen M06-L TZVP smd redo'!R286</f>
        <v>1.74099</v>
      </c>
      <c r="AL286" s="40">
        <f>'[3]methanogen M06-L TZVP smd redo'!Y286</f>
        <v>1.02752</v>
      </c>
      <c r="AM286" s="40">
        <f>'[3]methanogen M06-L TZVP smd redo'!W286</f>
        <v>1.73665</v>
      </c>
      <c r="AN286" s="40">
        <f>'[3]methanogen M06-L TZVP smd redo'!V286</f>
        <v>1.7313099999999999</v>
      </c>
      <c r="AO286" s="40">
        <f>'[3]methanogen M06-L TZVP smd redo'!AK286</f>
        <v>1.0269299999999999</v>
      </c>
      <c r="AP286" s="40">
        <f>PRODUCT('[3]methanogen M06-L TZVP smd redo'!AD286:AF286)^(1/3)</f>
        <v>1.7317180684990858</v>
      </c>
      <c r="AQ286" s="40">
        <f>'[3]methanogen M06-L TZVP smd redo'!BA286</f>
        <v>1.0238499999999999</v>
      </c>
      <c r="AR286" s="40">
        <f>PRODUCT('[3]methanogen M06-L TZVP smd redo'!AT286:AV286)^(1/3)</f>
        <v>1.7226963591556645</v>
      </c>
      <c r="AS286" s="41">
        <f>'[3]methanogen M06-L TZVP smd redo'!FO286</f>
        <v>1.0261499999999999</v>
      </c>
      <c r="AT286" s="40">
        <f>'[3]methanogen M06-L TZVP smd redo'!FK286</f>
        <v>1.72553</v>
      </c>
      <c r="AU286" s="40">
        <f>'[3]methanogen M06-L TZVP smd redo'!CD286</f>
        <v>1.7022200000000001</v>
      </c>
      <c r="AV286" s="40">
        <f>'[3]methanogen M06-L TZVP smd redo'!CG286</f>
        <v>1.46743</v>
      </c>
      <c r="AW286" s="40">
        <f>'[3]methanogen M06-L TZVP smd redo'!CK286</f>
        <v>1.0264200000000001</v>
      </c>
      <c r="AX286" s="40">
        <f>PRODUCT('[3]methanogen M06-L TZVP smd redo'!CN286:CP286)^(1/3)</f>
        <v>1.7161206492901335</v>
      </c>
      <c r="AY286" s="40">
        <f>'[3]methanogen M06-L TZVP smd redo'!DH286</f>
        <v>1.02654</v>
      </c>
      <c r="AZ286" s="40">
        <f>PRODUCT('[3]methanogen M06-L TZVP smd redo'!DJ286:DL286)^(1/3)</f>
        <v>1.720486462533358</v>
      </c>
      <c r="BA286" s="40">
        <f>'[3]methanogen M06-L TZVP smd redo'!EI286</f>
        <v>1.0278400000000001</v>
      </c>
      <c r="BB286" s="40">
        <f>PRODUCT('[3]methanogen M06-L TZVP smd redo'!EJ286:EL286)^(1/3)</f>
        <v>1.7395276133185948</v>
      </c>
      <c r="BC286" s="40"/>
      <c r="BD286" s="44">
        <f>'[4]methanogen M06-L TZVP smd redo'!H286</f>
        <v>1.77275</v>
      </c>
      <c r="BE286" s="44">
        <f>'[4]methanogen M06-L TZVP smd redo'!M286</f>
        <v>1.7368699999999999</v>
      </c>
      <c r="BF286" s="44">
        <f>'[4]methanogen M06-L TZVP smd redo'!R286</f>
        <v>1.7966599999999999</v>
      </c>
      <c r="BG286" s="44">
        <f>'[4]methanogen M06-L TZVP smd redo'!Y286</f>
        <v>1.77986</v>
      </c>
      <c r="BH286" s="44">
        <f>'[4]methanogen M06-L TZVP smd redo'!Z286</f>
        <v>1.78539</v>
      </c>
      <c r="BI286" s="44">
        <f>PRODUCT('[4]methanogen M06-L TZVP smd redo'!AL286:AN286)^(1/3)</f>
        <v>1.7793789914162101</v>
      </c>
      <c r="BJ286" s="133">
        <f>PRODUCT('[4]methanogen M06-L TZVP smd redo'!BC286:BE286)^(1/3)</f>
        <v>1.7648762420758772</v>
      </c>
      <c r="BK286" s="133">
        <f>'[4]methanogen M06-L TZVP smd redo'!ER286</f>
        <v>1.7717499999999999</v>
      </c>
      <c r="BL286" s="40">
        <f>PRODUCT('[4]methanogen M06-L TZVP smd redo'!DZ286:EB286)^(1/3)</f>
        <v>1.7889860472871832</v>
      </c>
      <c r="BM286" s="40">
        <f>PRODUCT('[4]methanogen M06-L TZVP smd redo'!CI286:CK286)^(1/3)</f>
        <v>1.7625099099595185</v>
      </c>
      <c r="BN286" s="40">
        <f>PRODUCT('[4]methanogen M06-L TZVP smd redo'!DD286:DF286)^(1/3)</f>
        <v>1.7672185324364567</v>
      </c>
      <c r="BO286" s="40"/>
      <c r="BP286" s="45" t="e">
        <f t="shared" si="219"/>
        <v>#N/A</v>
      </c>
      <c r="BQ286" s="45">
        <f t="shared" si="220"/>
        <v>1.0206578500405903</v>
      </c>
      <c r="BR286" s="45">
        <f t="shared" si="221"/>
        <v>0.96672158338249858</v>
      </c>
      <c r="BS286" s="45">
        <f t="shared" si="222"/>
        <v>1.006312346322092</v>
      </c>
      <c r="BT286" s="45">
        <f t="shared" si="223"/>
        <v>1.0033781496874961</v>
      </c>
      <c r="BU286" s="45">
        <f t="shared" si="224"/>
        <v>1.0002703238523722</v>
      </c>
      <c r="BV286" s="45">
        <f t="shared" si="225"/>
        <v>1.0082174313385706</v>
      </c>
      <c r="BW286" s="45">
        <f t="shared" si="226"/>
        <v>0.99612035675229427</v>
      </c>
      <c r="BX286" s="45">
        <f t="shared" si="227"/>
        <v>0.98630367770498817</v>
      </c>
      <c r="BY286" s="45">
        <f t="shared" si="228"/>
        <v>0.82078599575247502</v>
      </c>
      <c r="BZ286" s="45">
        <f t="shared" si="229"/>
        <v>0.98296377715908456</v>
      </c>
      <c r="CA286" s="45">
        <f t="shared" si="230"/>
        <v>0.8479910853675745</v>
      </c>
      <c r="CB286" s="45">
        <f t="shared" si="231"/>
        <v>1.013660904167959</v>
      </c>
      <c r="CC286" s="45">
        <f t="shared" si="232"/>
        <v>0.9973355742990957</v>
      </c>
      <c r="CD286" s="45">
        <f t="shared" si="233"/>
        <v>0.99316589718187298</v>
      </c>
      <c r="CE286" s="39"/>
      <c r="CF286" s="75" t="e">
        <f t="shared" si="250"/>
        <v>#N/A</v>
      </c>
      <c r="CG286" s="75">
        <f t="shared" si="251"/>
        <v>20.447370424838812</v>
      </c>
      <c r="CH286" s="75">
        <f t="shared" si="252"/>
        <v>-33.844742893642575</v>
      </c>
      <c r="CI286" s="75">
        <f t="shared" si="253"/>
        <v>6.2925069091070833</v>
      </c>
      <c r="CJ286" s="75">
        <f t="shared" si="254"/>
        <v>3.3724565577339209</v>
      </c>
      <c r="CK286" s="75">
        <f t="shared" si="255"/>
        <v>0.27028732146296691</v>
      </c>
      <c r="CL286" s="75">
        <f t="shared" si="256"/>
        <v>8.1838520810751962</v>
      </c>
      <c r="CM286" s="75">
        <f t="shared" si="257"/>
        <v>-3.8871885853718653</v>
      </c>
      <c r="CN286" s="75">
        <f t="shared" si="258"/>
        <v>-13.790982239738144</v>
      </c>
      <c r="CO286" s="75">
        <f t="shared" si="259"/>
        <v>-197.49286641625881</v>
      </c>
      <c r="CP286" s="75">
        <f t="shared" si="260"/>
        <v>-17.18300879257438</v>
      </c>
      <c r="CQ286" s="75">
        <f t="shared" si="261"/>
        <v>-164.88515578372869</v>
      </c>
      <c r="CR286" s="75">
        <f t="shared" si="262"/>
        <v>13.568435204605125</v>
      </c>
      <c r="CS286" s="75">
        <f t="shared" si="263"/>
        <v>-2.6679816007538601</v>
      </c>
      <c r="CT286" s="75">
        <f t="shared" si="264"/>
        <v>-6.8575622426309497</v>
      </c>
      <c r="CU286" s="130"/>
      <c r="CV286" s="45" t="e">
        <f t="shared" si="234"/>
        <v>#N/A</v>
      </c>
      <c r="CW286" s="45">
        <f t="shared" si="235"/>
        <v>1.0000280612471479</v>
      </c>
      <c r="CX286" s="45">
        <f t="shared" si="236"/>
        <v>0.99980581842442096</v>
      </c>
      <c r="CY286" s="45">
        <f t="shared" si="237"/>
        <v>1.0001342552241976</v>
      </c>
      <c r="CZ286" s="45">
        <f t="shared" si="238"/>
        <v>0.99995414339069633</v>
      </c>
      <c r="DA286" s="45">
        <f t="shared" si="239"/>
        <v>0.99993159817194166</v>
      </c>
      <c r="DB286" s="45">
        <f t="shared" si="240"/>
        <v>0.99995681071914988</v>
      </c>
      <c r="DC286" s="45">
        <f t="shared" si="241"/>
        <v>1.0000002504492203</v>
      </c>
      <c r="DD286" s="45">
        <f t="shared" si="242"/>
        <v>0.9994918989133974</v>
      </c>
      <c r="DE286" s="45">
        <f t="shared" si="243"/>
        <v>0.99949189891339763</v>
      </c>
      <c r="DF286" s="45">
        <f t="shared" si="244"/>
        <v>0.99942353184038246</v>
      </c>
      <c r="DG286" s="45">
        <f t="shared" si="245"/>
        <v>0.99938061775081133</v>
      </c>
      <c r="DH286" s="45">
        <f t="shared" si="246"/>
        <v>0.99995607903228889</v>
      </c>
      <c r="DI286" s="45">
        <f t="shared" si="247"/>
        <v>0.99998969367793955</v>
      </c>
      <c r="DJ286" s="45">
        <f t="shared" si="248"/>
        <v>1.00002922403296</v>
      </c>
    </row>
    <row r="287" spans="1:114" x14ac:dyDescent="0.2">
      <c r="A287" s="43">
        <v>566</v>
      </c>
      <c r="B287" s="43">
        <f t="shared" si="217"/>
        <v>839.15</v>
      </c>
      <c r="C287" s="44">
        <f t="shared" si="249"/>
        <v>1.1916820592265984</v>
      </c>
      <c r="E287" s="40">
        <f>'[4]methanogen M06-L TZVP smd redo'!I287</f>
        <v>0.5005478196999924</v>
      </c>
      <c r="F287" s="40">
        <f>'[4]methanogen M06-L TZVP smd redo'!N287</f>
        <v>0.46455687285096303</v>
      </c>
      <c r="G287" s="40">
        <f>'[4]methanogen M06-L TZVP smd redo'!S287</f>
        <v>0.66814468381282133</v>
      </c>
      <c r="H287" s="40">
        <f>'[4]methanogen M06-L TZVP smd redo'!AB287</f>
        <v>0.50026985565843063</v>
      </c>
      <c r="I287" s="40">
        <f>'[4]methanogen M06-L TZVP smd redo'!AS287</f>
        <v>0.57589196822371846</v>
      </c>
      <c r="J287" s="40">
        <f>'[4]methanogen M06-L TZVP smd redo'!BJ287</f>
        <v>0.61614337694115839</v>
      </c>
      <c r="K287" s="40">
        <f>'[4]methanogen M06-L TZVP smd redo'!EV287</f>
        <v>0.61504802938383563</v>
      </c>
      <c r="L287" s="40">
        <f>'[4]methanogen M06-L TZVP smd redo'!CL287</f>
        <v>0.59267065569024169</v>
      </c>
      <c r="M287" s="40">
        <f>'[4]methanogen M06-L TZVP smd redo'!DG287</f>
        <v>0.60205748896491329</v>
      </c>
      <c r="N287" s="40">
        <f>'[4]methanogen M06-L TZVP smd redo'!EC287</f>
        <v>0.57867058406024796</v>
      </c>
      <c r="AA287" s="40">
        <f t="shared" si="218"/>
        <v>0.72775529196792599</v>
      </c>
      <c r="AB287" s="40"/>
      <c r="AC287" s="40" t="e">
        <f>EXP('d-beta'!Y288/1000)*'[3]methanogen M06-L TZVP smd redo'!EZ287</f>
        <v>#N/A</v>
      </c>
      <c r="AD287" s="40">
        <f>'[3]methanogen M06-L TZVP smd redo'!ET287</f>
        <v>1.41492</v>
      </c>
      <c r="AE287" s="40">
        <f>'[3]methanogen M06-L TZVP smd redo'!ER287</f>
        <v>1.0388500000000001</v>
      </c>
      <c r="AF287" s="40">
        <f>'[3]methanogen M06-L TZVP smd redo'!K287</f>
        <v>1.03247</v>
      </c>
      <c r="AG287" s="40">
        <f>'[3]methanogen M06-L TZVP smd redo'!J287</f>
        <v>1.7121999999999999</v>
      </c>
      <c r="AH287" s="40">
        <f>'[3]methanogen M06-L TZVP smd redo'!O287</f>
        <v>1.03037</v>
      </c>
      <c r="AI287" s="40">
        <f>'[3]methanogen M06-L TZVP smd redo'!N287</f>
        <v>1.6811100000000001</v>
      </c>
      <c r="AJ287" s="40">
        <f>'[3]methanogen M06-L TZVP smd redo'!S287</f>
        <v>1.03115</v>
      </c>
      <c r="AK287" s="40">
        <f>'[3]methanogen M06-L TZVP smd redo'!R287</f>
        <v>1.7371799999999999</v>
      </c>
      <c r="AL287" s="40">
        <f>'[3]methanogen M06-L TZVP smd redo'!Y287</f>
        <v>1.0274000000000001</v>
      </c>
      <c r="AM287" s="40">
        <f>'[3]methanogen M06-L TZVP smd redo'!W287</f>
        <v>1.7327600000000001</v>
      </c>
      <c r="AN287" s="40">
        <f>'[3]methanogen M06-L TZVP smd redo'!V287</f>
        <v>1.7274499999999999</v>
      </c>
      <c r="AO287" s="40">
        <f>'[3]methanogen M06-L TZVP smd redo'!AK287</f>
        <v>1.0268200000000001</v>
      </c>
      <c r="AP287" s="40">
        <f>PRODUCT('[3]methanogen M06-L TZVP smd redo'!AD287:AF287)^(1/3)</f>
        <v>1.7279086886438768</v>
      </c>
      <c r="AQ287" s="40">
        <f>'[3]methanogen M06-L TZVP smd redo'!BA287</f>
        <v>1.0237499999999999</v>
      </c>
      <c r="AR287" s="40">
        <f>PRODUCT('[3]methanogen M06-L TZVP smd redo'!AT287:AV287)^(1/3)</f>
        <v>1.7189730431737871</v>
      </c>
      <c r="AS287" s="41">
        <f>'[3]methanogen M06-L TZVP smd redo'!FO287</f>
        <v>1.0260499999999999</v>
      </c>
      <c r="AT287" s="40">
        <f>'[3]methanogen M06-L TZVP smd redo'!FK287</f>
        <v>1.7218199999999999</v>
      </c>
      <c r="AU287" s="40">
        <f>'[3]methanogen M06-L TZVP smd redo'!CD287</f>
        <v>1.6985699999999999</v>
      </c>
      <c r="AV287" s="40">
        <f>'[3]methanogen M06-L TZVP smd redo'!CG287</f>
        <v>1.46515</v>
      </c>
      <c r="AW287" s="40">
        <f>'[3]methanogen M06-L TZVP smd redo'!CK287</f>
        <v>1.0263100000000001</v>
      </c>
      <c r="AX287" s="40">
        <f>PRODUCT('[3]methanogen M06-L TZVP smd redo'!CN287:CP287)^(1/3)</f>
        <v>1.7124409052693457</v>
      </c>
      <c r="AY287" s="40">
        <f>'[3]methanogen M06-L TZVP smd redo'!DH287</f>
        <v>1.02643</v>
      </c>
      <c r="AZ287" s="40">
        <f>PRODUCT('[3]methanogen M06-L TZVP smd redo'!DJ287:DL287)^(1/3)</f>
        <v>1.7167802400591339</v>
      </c>
      <c r="BA287" s="40">
        <f>'[3]methanogen M06-L TZVP smd redo'!EI287</f>
        <v>1.02772</v>
      </c>
      <c r="BB287" s="40">
        <f>PRODUCT('[3]methanogen M06-L TZVP smd redo'!EJ287:EL287)^(1/3)</f>
        <v>1.7356746724784866</v>
      </c>
      <c r="BC287" s="40"/>
      <c r="BD287" s="44">
        <f>'[4]methanogen M06-L TZVP smd redo'!H287</f>
        <v>1.76868</v>
      </c>
      <c r="BE287" s="44">
        <f>'[4]methanogen M06-L TZVP smd redo'!M287</f>
        <v>1.7329699999999999</v>
      </c>
      <c r="BF287" s="44">
        <f>'[4]methanogen M06-L TZVP smd redo'!R287</f>
        <v>1.7924899999999999</v>
      </c>
      <c r="BG287" s="44">
        <f>'[4]methanogen M06-L TZVP smd redo'!Y287</f>
        <v>1.7756700000000001</v>
      </c>
      <c r="BH287" s="44">
        <f>'[4]methanogen M06-L TZVP smd redo'!Z287</f>
        <v>1.78118</v>
      </c>
      <c r="BI287" s="44">
        <f>PRODUCT('[4]methanogen M06-L TZVP smd redo'!AL287:AN287)^(1/3)</f>
        <v>1.7752729766888089</v>
      </c>
      <c r="BJ287" s="133">
        <f>PRODUCT('[4]methanogen M06-L TZVP smd redo'!BC287:BE287)^(1/3)</f>
        <v>1.7608829412339291</v>
      </c>
      <c r="BK287" s="133">
        <f>'[4]methanogen M06-L TZVP smd redo'!ER287</f>
        <v>1.76776</v>
      </c>
      <c r="BL287" s="40">
        <f>PRODUCT('[4]methanogen M06-L TZVP smd redo'!DZ287:EB287)^(1/3)</f>
        <v>1.7848197997971074</v>
      </c>
      <c r="BM287" s="40">
        <f>PRODUCT('[4]methanogen M06-L TZVP smd redo'!CI287:CK287)^(1/3)</f>
        <v>1.7585368413346441</v>
      </c>
      <c r="BN287" s="40">
        <f>PRODUCT('[4]methanogen M06-L TZVP smd redo'!DD287:DF287)^(1/3)</f>
        <v>1.7632156602629148</v>
      </c>
      <c r="BO287" s="40"/>
      <c r="BP287" s="45" t="e">
        <f t="shared" si="219"/>
        <v>#N/A</v>
      </c>
      <c r="BQ287" s="45">
        <f t="shared" si="220"/>
        <v>1.0206062424623623</v>
      </c>
      <c r="BR287" s="45">
        <f t="shared" si="221"/>
        <v>0.96679479383427525</v>
      </c>
      <c r="BS287" s="45">
        <f t="shared" si="222"/>
        <v>1.006349723217193</v>
      </c>
      <c r="BT287" s="45">
        <f t="shared" si="223"/>
        <v>1.0033273887389469</v>
      </c>
      <c r="BU287" s="45">
        <f t="shared" si="224"/>
        <v>1.0002236407112621</v>
      </c>
      <c r="BV287" s="45">
        <f t="shared" si="225"/>
        <v>1.0081720568232639</v>
      </c>
      <c r="BW287" s="45">
        <f t="shared" si="226"/>
        <v>0.99610973278834747</v>
      </c>
      <c r="BX287" s="45">
        <f t="shared" si="227"/>
        <v>0.98637722972173869</v>
      </c>
      <c r="BY287" s="45">
        <f t="shared" si="228"/>
        <v>0.82165873050735772</v>
      </c>
      <c r="BZ287" s="45">
        <f t="shared" si="229"/>
        <v>0.98300984745170494</v>
      </c>
      <c r="CA287" s="45">
        <f t="shared" si="230"/>
        <v>0.84850167019278622</v>
      </c>
      <c r="CB287" s="45">
        <f t="shared" si="231"/>
        <v>1.0135936682687179</v>
      </c>
      <c r="CC287" s="45">
        <f t="shared" si="232"/>
        <v>0.99734642844110566</v>
      </c>
      <c r="CD287" s="45">
        <f t="shared" si="233"/>
        <v>0.99320819018583661</v>
      </c>
      <c r="CE287" s="39"/>
      <c r="CF287" s="75" t="e">
        <f t="shared" si="250"/>
        <v>#N/A</v>
      </c>
      <c r="CG287" s="75">
        <f t="shared" si="251"/>
        <v>20.396806092248521</v>
      </c>
      <c r="CH287" s="75">
        <f t="shared" si="252"/>
        <v>-33.7690151132376</v>
      </c>
      <c r="CI287" s="75">
        <f t="shared" si="253"/>
        <v>6.3296486585055058</v>
      </c>
      <c r="CJ287" s="75">
        <f t="shared" si="254"/>
        <v>3.321865230219275</v>
      </c>
      <c r="CK287" s="75">
        <f t="shared" si="255"/>
        <v>0.22361570740611339</v>
      </c>
      <c r="CL287" s="75">
        <f t="shared" si="256"/>
        <v>8.1388463759962235</v>
      </c>
      <c r="CM287" s="75">
        <f t="shared" si="257"/>
        <v>-3.8978539839146098</v>
      </c>
      <c r="CN287" s="75">
        <f t="shared" si="258"/>
        <v>-13.716411622150982</v>
      </c>
      <c r="CO287" s="75">
        <f t="shared" si="259"/>
        <v>-196.43013983183599</v>
      </c>
      <c r="CP287" s="75">
        <f t="shared" si="260"/>
        <v>-17.136141131633163</v>
      </c>
      <c r="CQ287" s="75">
        <f t="shared" si="261"/>
        <v>-164.28322590344544</v>
      </c>
      <c r="CR287" s="75">
        <f t="shared" si="262"/>
        <v>13.502103230140854</v>
      </c>
      <c r="CS287" s="75">
        <f t="shared" si="263"/>
        <v>-2.6570985206487006</v>
      </c>
      <c r="CT287" s="75">
        <f t="shared" si="264"/>
        <v>-6.8149791217183413</v>
      </c>
      <c r="CU287" s="130"/>
      <c r="CV287" s="45" t="e">
        <f t="shared" si="234"/>
        <v>#N/A</v>
      </c>
      <c r="CW287" s="45">
        <f t="shared" si="235"/>
        <v>1.0000359742347711</v>
      </c>
      <c r="CX287" s="45">
        <f t="shared" si="236"/>
        <v>0.99979654812432717</v>
      </c>
      <c r="CY287" s="45">
        <f t="shared" si="237"/>
        <v>1.0001387172011809</v>
      </c>
      <c r="CZ287" s="45">
        <f t="shared" si="238"/>
        <v>0.99995348886928226</v>
      </c>
      <c r="DA287" s="45">
        <f t="shared" si="239"/>
        <v>0.99992442141253601</v>
      </c>
      <c r="DB287" s="45">
        <f t="shared" si="240"/>
        <v>0.99995977337664999</v>
      </c>
      <c r="DC287" s="45">
        <f t="shared" si="241"/>
        <v>1.0000010946742801</v>
      </c>
      <c r="DD287" s="45">
        <f t="shared" si="242"/>
        <v>0.99949998028913034</v>
      </c>
      <c r="DE287" s="45">
        <f t="shared" si="243"/>
        <v>0.99949998028913034</v>
      </c>
      <c r="DF287" s="45">
        <f t="shared" si="244"/>
        <v>0.99942443949244986</v>
      </c>
      <c r="DG287" s="45">
        <f t="shared" si="245"/>
        <v>0.99938533002217478</v>
      </c>
      <c r="DH287" s="45">
        <f t="shared" si="246"/>
        <v>0.99996255028151493</v>
      </c>
      <c r="DI287" s="45">
        <f t="shared" si="247"/>
        <v>0.99999061881473816</v>
      </c>
      <c r="DJ287" s="45">
        <f t="shared" si="248"/>
        <v>1.0000261504609007</v>
      </c>
    </row>
    <row r="288" spans="1:114" x14ac:dyDescent="0.2">
      <c r="A288" s="43">
        <v>568</v>
      </c>
      <c r="B288" s="43">
        <f t="shared" si="217"/>
        <v>841.15</v>
      </c>
      <c r="C288" s="44">
        <f t="shared" si="249"/>
        <v>1.1888486001307734</v>
      </c>
      <c r="E288" s="40">
        <f>'[4]methanogen M06-L TZVP smd redo'!I288</f>
        <v>0.4950910247469853</v>
      </c>
      <c r="F288" s="40">
        <f>'[4]methanogen M06-L TZVP smd redo'!N288</f>
        <v>0.46679381701042466</v>
      </c>
      <c r="G288" s="40">
        <f>'[4]methanogen M06-L TZVP smd redo'!S288</f>
        <v>0.6600463022026215</v>
      </c>
      <c r="H288" s="40">
        <f>'[4]methanogen M06-L TZVP smd redo'!AB288</f>
        <v>0.49695258741033754</v>
      </c>
      <c r="I288" s="40">
        <f>'[4]methanogen M06-L TZVP smd redo'!AS288</f>
        <v>0.5739404219555766</v>
      </c>
      <c r="J288" s="40">
        <f>'[4]methanogen M06-L TZVP smd redo'!BJ288</f>
        <v>0.60542418994691261</v>
      </c>
      <c r="K288" s="40">
        <f>'[4]methanogen M06-L TZVP smd redo'!EV288</f>
        <v>0.6094351378032048</v>
      </c>
      <c r="L288" s="40">
        <f>'[4]methanogen M06-L TZVP smd redo'!CL288</f>
        <v>0.59067304097526474</v>
      </c>
      <c r="M288" s="40">
        <f>'[4]methanogen M06-L TZVP smd redo'!DG288</f>
        <v>0.5990321539428578</v>
      </c>
      <c r="N288" s="40">
        <f>'[4]methanogen M06-L TZVP smd redo'!EC288</f>
        <v>0.56676369292230078</v>
      </c>
      <c r="AA288" s="40">
        <f t="shared" si="218"/>
        <v>0.72350722600144857</v>
      </c>
      <c r="AB288" s="40"/>
      <c r="AC288" s="40" t="e">
        <f>EXP('d-beta'!Y289/1000)*'[3]methanogen M06-L TZVP smd redo'!EZ288</f>
        <v>#N/A</v>
      </c>
      <c r="AD288" s="40">
        <f>'[3]methanogen M06-L TZVP smd redo'!ET288</f>
        <v>1.4132899999999999</v>
      </c>
      <c r="AE288" s="40">
        <f>'[3]methanogen M06-L TZVP smd redo'!ER288</f>
        <v>1.0386899999999999</v>
      </c>
      <c r="AF288" s="40">
        <f>'[3]methanogen M06-L TZVP smd redo'!K288</f>
        <v>1.03233</v>
      </c>
      <c r="AG288" s="40">
        <f>'[3]methanogen M06-L TZVP smd redo'!J288</f>
        <v>1.7085300000000001</v>
      </c>
      <c r="AH288" s="40">
        <f>'[3]methanogen M06-L TZVP smd redo'!O288</f>
        <v>1.03023</v>
      </c>
      <c r="AI288" s="40">
        <f>'[3]methanogen M06-L TZVP smd redo'!N288</f>
        <v>1.6775800000000001</v>
      </c>
      <c r="AJ288" s="40">
        <f>'[3]methanogen M06-L TZVP smd redo'!S288</f>
        <v>1.03102</v>
      </c>
      <c r="AK288" s="40">
        <f>'[3]methanogen M06-L TZVP smd redo'!R288</f>
        <v>1.7334099999999999</v>
      </c>
      <c r="AL288" s="40">
        <f>'[3]methanogen M06-L TZVP smd redo'!Y288</f>
        <v>1.02728</v>
      </c>
      <c r="AM288" s="40">
        <f>'[3]methanogen M06-L TZVP smd redo'!W288</f>
        <v>1.7289099999999999</v>
      </c>
      <c r="AN288" s="40">
        <f>'[3]methanogen M06-L TZVP smd redo'!V288</f>
        <v>1.7236100000000001</v>
      </c>
      <c r="AO288" s="40">
        <f>'[3]methanogen M06-L TZVP smd redo'!AK288</f>
        <v>1.02671</v>
      </c>
      <c r="AP288" s="40">
        <f>PRODUCT('[3]methanogen M06-L TZVP smd redo'!AD288:AF288)^(1/3)</f>
        <v>1.724135932922257</v>
      </c>
      <c r="AQ288" s="40">
        <f>'[3]methanogen M06-L TZVP smd redo'!BA288</f>
        <v>1.02366</v>
      </c>
      <c r="AR288" s="40">
        <f>PRODUCT('[3]methanogen M06-L TZVP smd redo'!AT288:AV288)^(1/3)</f>
        <v>1.7152797402361935</v>
      </c>
      <c r="AS288" s="41">
        <f>'[3]methanogen M06-L TZVP smd redo'!FO288</f>
        <v>1.0259499999999999</v>
      </c>
      <c r="AT288" s="40">
        <f>'[3]methanogen M06-L TZVP smd redo'!FK288</f>
        <v>1.71814</v>
      </c>
      <c r="AU288" s="40">
        <f>'[3]methanogen M06-L TZVP smd redo'!CD288</f>
        <v>1.6949399999999999</v>
      </c>
      <c r="AV288" s="40">
        <f>'[3]methanogen M06-L TZVP smd redo'!CG288</f>
        <v>1.46288</v>
      </c>
      <c r="AW288" s="40">
        <f>'[3]methanogen M06-L TZVP smd redo'!CK288</f>
        <v>1.0262</v>
      </c>
      <c r="AX288" s="40">
        <f>PRODUCT('[3]methanogen M06-L TZVP smd redo'!CN288:CP288)^(1/3)</f>
        <v>1.7087845199672622</v>
      </c>
      <c r="AY288" s="40">
        <f>'[3]methanogen M06-L TZVP smd redo'!DH288</f>
        <v>1.0263199999999999</v>
      </c>
      <c r="AZ288" s="40">
        <f>PRODUCT('[3]methanogen M06-L TZVP smd redo'!DJ288:DL288)^(1/3)</f>
        <v>1.7131040169082774</v>
      </c>
      <c r="BA288" s="40">
        <f>'[3]methanogen M06-L TZVP smd redo'!EI288</f>
        <v>1.0276099999999999</v>
      </c>
      <c r="BB288" s="40">
        <f>PRODUCT('[3]methanogen M06-L TZVP smd redo'!EJ288:EL288)^(1/3)</f>
        <v>1.731855031059959</v>
      </c>
      <c r="BC288" s="40"/>
      <c r="BD288" s="44">
        <f>'[4]methanogen M06-L TZVP smd redo'!H288</f>
        <v>1.76464</v>
      </c>
      <c r="BE288" s="44">
        <f>'[4]methanogen M06-L TZVP smd redo'!M288</f>
        <v>1.7291000000000001</v>
      </c>
      <c r="BF288" s="44">
        <f>'[4]methanogen M06-L TZVP smd redo'!R288</f>
        <v>1.7883599999999999</v>
      </c>
      <c r="BG288" s="44">
        <f>'[4]methanogen M06-L TZVP smd redo'!Y288</f>
        <v>1.7715099999999999</v>
      </c>
      <c r="BH288" s="44">
        <f>'[4]methanogen M06-L TZVP smd redo'!Z288</f>
        <v>1.77701</v>
      </c>
      <c r="BI288" s="44">
        <f>PRODUCT('[4]methanogen M06-L TZVP smd redo'!AL288:AN288)^(1/3)</f>
        <v>1.7712035859108131</v>
      </c>
      <c r="BJ288" s="133">
        <f>PRODUCT('[4]methanogen M06-L TZVP smd redo'!BC288:BE288)^(1/3)</f>
        <v>1.7569263009813529</v>
      </c>
      <c r="BK288" s="133">
        <f>'[4]methanogen M06-L TZVP smd redo'!ER288</f>
        <v>1.7638</v>
      </c>
      <c r="BL288" s="40">
        <f>PRODUCT('[4]methanogen M06-L TZVP smd redo'!DZ288:EB288)^(1/3)</f>
        <v>1.7806802016865224</v>
      </c>
      <c r="BM288" s="40">
        <f>PRODUCT('[4]methanogen M06-L TZVP smd redo'!CI288:CK288)^(1/3)</f>
        <v>1.7545904518624429</v>
      </c>
      <c r="BN288" s="40">
        <f>PRODUCT('[4]methanogen M06-L TZVP smd redo'!DD288:DF288)^(1/3)</f>
        <v>1.7592461287220029</v>
      </c>
      <c r="BO288" s="40"/>
      <c r="BP288" s="45" t="e">
        <f t="shared" si="219"/>
        <v>#N/A</v>
      </c>
      <c r="BQ288" s="45">
        <f t="shared" si="220"/>
        <v>1.0205540454571742</v>
      </c>
      <c r="BR288" s="45">
        <f t="shared" si="221"/>
        <v>0.96686349504574032</v>
      </c>
      <c r="BS288" s="45">
        <f t="shared" si="222"/>
        <v>1.0063871334432557</v>
      </c>
      <c r="BT288" s="45">
        <f t="shared" si="223"/>
        <v>1.0032782307665671</v>
      </c>
      <c r="BU288" s="45">
        <f t="shared" si="224"/>
        <v>1.0001729976675884</v>
      </c>
      <c r="BV288" s="45">
        <f t="shared" si="225"/>
        <v>1.0081262856168101</v>
      </c>
      <c r="BW288" s="45">
        <f t="shared" si="226"/>
        <v>0.99610290337983498</v>
      </c>
      <c r="BX288" s="45">
        <f t="shared" si="227"/>
        <v>0.9864562089968445</v>
      </c>
      <c r="BY288" s="45">
        <f t="shared" si="228"/>
        <v>0.82253572139022657</v>
      </c>
      <c r="BZ288" s="45">
        <f t="shared" si="229"/>
        <v>0.98304789864380659</v>
      </c>
      <c r="CA288" s="45">
        <f t="shared" si="230"/>
        <v>0.8490144805533506</v>
      </c>
      <c r="CB288" s="45">
        <f t="shared" si="231"/>
        <v>1.0135201463441588</v>
      </c>
      <c r="CC288" s="45">
        <f t="shared" si="232"/>
        <v>0.99735359550687652</v>
      </c>
      <c r="CD288" s="45">
        <f t="shared" si="233"/>
        <v>0.99324896511957927</v>
      </c>
      <c r="CE288" s="39"/>
      <c r="CF288" s="75" t="e">
        <f t="shared" si="250"/>
        <v>#N/A</v>
      </c>
      <c r="CG288" s="75">
        <f t="shared" si="251"/>
        <v>20.345661647093081</v>
      </c>
      <c r="CH288" s="75">
        <f t="shared" si="252"/>
        <v>-33.697956837957975</v>
      </c>
      <c r="CI288" s="75">
        <f t="shared" si="253"/>
        <v>6.366822147869752</v>
      </c>
      <c r="CJ288" s="75">
        <f t="shared" si="254"/>
        <v>3.2728690827832301</v>
      </c>
      <c r="CK288" s="75">
        <f t="shared" si="255"/>
        <v>0.17298270521749801</v>
      </c>
      <c r="CL288" s="75">
        <f t="shared" si="256"/>
        <v>8.0934451518833743</v>
      </c>
      <c r="CM288" s="75">
        <f t="shared" si="257"/>
        <v>-3.9047100879152854</v>
      </c>
      <c r="CN288" s="75">
        <f t="shared" si="258"/>
        <v>-13.636344776569432</v>
      </c>
      <c r="CO288" s="75">
        <f t="shared" si="259"/>
        <v>-195.36336702400294</v>
      </c>
      <c r="CP288" s="75">
        <f t="shared" si="260"/>
        <v>-17.097433019237208</v>
      </c>
      <c r="CQ288" s="75">
        <f t="shared" si="261"/>
        <v>-163.67903680522815</v>
      </c>
      <c r="CR288" s="75">
        <f t="shared" si="262"/>
        <v>13.429564703629559</v>
      </c>
      <c r="CS288" s="75">
        <f t="shared" si="263"/>
        <v>-2.6499124117753383</v>
      </c>
      <c r="CT288" s="75">
        <f t="shared" si="264"/>
        <v>-6.7739262013072619</v>
      </c>
      <c r="CU288" s="130"/>
      <c r="CV288" s="45" t="e">
        <f t="shared" si="234"/>
        <v>#N/A</v>
      </c>
      <c r="CW288" s="45">
        <f t="shared" si="235"/>
        <v>1.0000282840049377</v>
      </c>
      <c r="CX288" s="45">
        <f t="shared" si="236"/>
        <v>0.99980687498625909</v>
      </c>
      <c r="CY288" s="45">
        <f t="shared" si="237"/>
        <v>1.0001333455157466</v>
      </c>
      <c r="CZ288" s="45">
        <f t="shared" si="238"/>
        <v>0.99995271727814183</v>
      </c>
      <c r="DA288" s="45">
        <f t="shared" si="239"/>
        <v>0.99992305632653899</v>
      </c>
      <c r="DB288" s="45">
        <f t="shared" si="240"/>
        <v>0.99996853528151031</v>
      </c>
      <c r="DC288" s="45">
        <f t="shared" si="241"/>
        <v>0.99999599149506746</v>
      </c>
      <c r="DD288" s="45">
        <f t="shared" si="242"/>
        <v>0.99950329425179651</v>
      </c>
      <c r="DE288" s="45">
        <f t="shared" si="243"/>
        <v>0.99950329425179674</v>
      </c>
      <c r="DF288" s="45">
        <f t="shared" si="244"/>
        <v>0.99942638879670054</v>
      </c>
      <c r="DG288" s="45">
        <f t="shared" si="245"/>
        <v>0.99939093604717066</v>
      </c>
      <c r="DH288" s="45">
        <f t="shared" si="246"/>
        <v>0.9999613628948133</v>
      </c>
      <c r="DI288" s="45">
        <f t="shared" si="247"/>
        <v>0.99999164589141198</v>
      </c>
      <c r="DJ288" s="45">
        <f t="shared" si="248"/>
        <v>1.0000250773390889</v>
      </c>
    </row>
    <row r="289" spans="1:114" x14ac:dyDescent="0.2">
      <c r="A289" s="43">
        <v>570</v>
      </c>
      <c r="B289" s="43">
        <f t="shared" si="217"/>
        <v>843.15</v>
      </c>
      <c r="C289" s="44">
        <f t="shared" si="249"/>
        <v>1.1860285832888573</v>
      </c>
      <c r="E289" s="40">
        <f>'[4]methanogen M06-L TZVP smd redo'!I289</f>
        <v>0.49433602132897825</v>
      </c>
      <c r="F289" s="40">
        <f>'[4]methanogen M06-L TZVP smd redo'!N289</f>
        <v>0.46402204102835576</v>
      </c>
      <c r="G289" s="40">
        <f>'[4]methanogen M06-L TZVP smd redo'!S289</f>
        <v>0.66071323286021055</v>
      </c>
      <c r="H289" s="40">
        <f>'[4]methanogen M06-L TZVP smd redo'!AB289</f>
        <v>0.49247128846441335</v>
      </c>
      <c r="I289" s="40">
        <f>'[4]methanogen M06-L TZVP smd redo'!AS289</f>
        <v>0.56342221404115378</v>
      </c>
      <c r="J289" s="40">
        <f>'[4]methanogen M06-L TZVP smd redo'!BJ289</f>
        <v>0.60554355896913492</v>
      </c>
      <c r="K289" s="40">
        <f>'[4]methanogen M06-L TZVP smd redo'!EV289</f>
        <v>0.60861250722576976</v>
      </c>
      <c r="L289" s="40">
        <f>'[4]methanogen M06-L TZVP smd redo'!CL289</f>
        <v>0.5779180992788735</v>
      </c>
      <c r="M289" s="40">
        <f>'[4]methanogen M06-L TZVP smd redo'!DG289</f>
        <v>0.58720487253260956</v>
      </c>
      <c r="N289" s="40">
        <f>'[4]methanogen M06-L TZVP smd redo'!EC289</f>
        <v>0.56139632498064529</v>
      </c>
      <c r="AA289" s="40">
        <f t="shared" si="218"/>
        <v>0.71928920037767163</v>
      </c>
      <c r="AB289" s="40"/>
      <c r="AC289" s="40" t="e">
        <f>EXP('d-beta'!Y290/1000)*'[3]methanogen M06-L TZVP smd redo'!EZ289</f>
        <v>#N/A</v>
      </c>
      <c r="AD289" s="40">
        <f>'[3]methanogen M06-L TZVP smd redo'!ET289</f>
        <v>1.41168</v>
      </c>
      <c r="AE289" s="40">
        <f>'[3]methanogen M06-L TZVP smd redo'!ER289</f>
        <v>1.03853</v>
      </c>
      <c r="AF289" s="40">
        <f>'[3]methanogen M06-L TZVP smd redo'!K289</f>
        <v>1.0321899999999999</v>
      </c>
      <c r="AG289" s="40">
        <f>'[3]methanogen M06-L TZVP smd redo'!J289</f>
        <v>1.70488</v>
      </c>
      <c r="AH289" s="40">
        <f>'[3]methanogen M06-L TZVP smd redo'!O289</f>
        <v>1.0301</v>
      </c>
      <c r="AI289" s="40">
        <f>'[3]methanogen M06-L TZVP smd redo'!N289</f>
        <v>1.67408</v>
      </c>
      <c r="AJ289" s="40">
        <f>'[3]methanogen M06-L TZVP smd redo'!S289</f>
        <v>1.03088</v>
      </c>
      <c r="AK289" s="40">
        <f>'[3]methanogen M06-L TZVP smd redo'!R289</f>
        <v>1.72966</v>
      </c>
      <c r="AL289" s="40">
        <f>'[3]methanogen M06-L TZVP smd redo'!Y289</f>
        <v>1.0271600000000001</v>
      </c>
      <c r="AM289" s="40">
        <f>'[3]methanogen M06-L TZVP smd redo'!W289</f>
        <v>1.7250799999999999</v>
      </c>
      <c r="AN289" s="40">
        <f>'[3]methanogen M06-L TZVP smd redo'!V289</f>
        <v>1.7198100000000001</v>
      </c>
      <c r="AO289" s="40">
        <f>'[3]methanogen M06-L TZVP smd redo'!AK289</f>
        <v>1.0266</v>
      </c>
      <c r="AP289" s="40">
        <f>PRODUCT('[3]methanogen M06-L TZVP smd redo'!AD289:AF289)^(1/3)</f>
        <v>1.7203965530363066</v>
      </c>
      <c r="AQ289" s="40">
        <f>'[3]methanogen M06-L TZVP smd redo'!BA289</f>
        <v>1.02356</v>
      </c>
      <c r="AR289" s="40">
        <f>PRODUCT('[3]methanogen M06-L TZVP smd redo'!AT289:AV289)^(1/3)</f>
        <v>1.711616424338172</v>
      </c>
      <c r="AS289" s="41">
        <f>'[3]methanogen M06-L TZVP smd redo'!FO289</f>
        <v>1.0258499999999999</v>
      </c>
      <c r="AT289" s="40">
        <f>'[3]methanogen M06-L TZVP smd redo'!FK289</f>
        <v>1.7144900000000001</v>
      </c>
      <c r="AU289" s="40">
        <f>'[3]methanogen M06-L TZVP smd redo'!CD289</f>
        <v>1.6913400000000001</v>
      </c>
      <c r="AV289" s="40">
        <f>'[3]methanogen M06-L TZVP smd redo'!CG289</f>
        <v>1.4606300000000001</v>
      </c>
      <c r="AW289" s="40">
        <f>'[3]methanogen M06-L TZVP smd redo'!CK289</f>
        <v>1.0261</v>
      </c>
      <c r="AX289" s="40">
        <f>PRODUCT('[3]methanogen M06-L TZVP smd redo'!CN289:CP289)^(1/3)</f>
        <v>1.7051647751665646</v>
      </c>
      <c r="AY289" s="40">
        <f>'[3]methanogen M06-L TZVP smd redo'!DH289</f>
        <v>1.0262199999999999</v>
      </c>
      <c r="AZ289" s="40">
        <f>PRODUCT('[3]methanogen M06-L TZVP smd redo'!DJ289:DL289)^(1/3)</f>
        <v>1.7094577930531054</v>
      </c>
      <c r="BA289" s="40">
        <f>'[3]methanogen M06-L TZVP smd redo'!EI289</f>
        <v>1.0275000000000001</v>
      </c>
      <c r="BB289" s="40">
        <f>PRODUCT('[3]methanogen M06-L TZVP smd redo'!EJ289:EL289)^(1/3)</f>
        <v>1.7280620899929271</v>
      </c>
      <c r="BC289" s="40"/>
      <c r="BD289" s="44">
        <f>'[4]methanogen M06-L TZVP smd redo'!H289</f>
        <v>1.7606299999999999</v>
      </c>
      <c r="BE289" s="44">
        <f>'[4]methanogen M06-L TZVP smd redo'!M289</f>
        <v>1.7252700000000001</v>
      </c>
      <c r="BF289" s="44">
        <f>'[4]methanogen M06-L TZVP smd redo'!R289</f>
        <v>1.7842499999999999</v>
      </c>
      <c r="BG289" s="44">
        <f>'[4]methanogen M06-L TZVP smd redo'!Y289</f>
        <v>1.76739</v>
      </c>
      <c r="BH289" s="44">
        <f>'[4]methanogen M06-L TZVP smd redo'!Z289</f>
        <v>1.7728600000000001</v>
      </c>
      <c r="BI289" s="44">
        <f>PRODUCT('[4]methanogen M06-L TZVP smd redo'!AL289:AN289)^(1/3)</f>
        <v>1.767154194618302</v>
      </c>
      <c r="BJ289" s="133">
        <f>PRODUCT('[4]methanogen M06-L TZVP smd redo'!BC289:BE289)^(1/3)</f>
        <v>1.7530029845543391</v>
      </c>
      <c r="BK289" s="133">
        <f>'[4]methanogen M06-L TZVP smd redo'!ER289</f>
        <v>1.7598800000000001</v>
      </c>
      <c r="BL289" s="40">
        <f>PRODUCT('[4]methanogen M06-L TZVP smd redo'!DZ289:EB289)^(1/3)</f>
        <v>1.7765806036863261</v>
      </c>
      <c r="BM289" s="40">
        <f>PRODUCT('[4]methanogen M06-L TZVP smd redo'!CI289:CK289)^(1/3)</f>
        <v>1.7506807415140235</v>
      </c>
      <c r="BN289" s="40">
        <f>PRODUCT('[4]methanogen M06-L TZVP smd redo'!DD289:DF289)^(1/3)</f>
        <v>1.7553098980194375</v>
      </c>
      <c r="BO289" s="40"/>
      <c r="BP289" s="45" t="e">
        <f t="shared" si="219"/>
        <v>#N/A</v>
      </c>
      <c r="BQ289" s="45">
        <f t="shared" si="220"/>
        <v>1.0204953427579451</v>
      </c>
      <c r="BR289" s="45">
        <f t="shared" si="221"/>
        <v>0.96694409415720906</v>
      </c>
      <c r="BS289" s="45">
        <f t="shared" si="222"/>
        <v>1.0064246471802623</v>
      </c>
      <c r="BT289" s="45">
        <f t="shared" si="223"/>
        <v>1.0032288101395308</v>
      </c>
      <c r="BU289" s="45">
        <f t="shared" si="224"/>
        <v>1.000133437920933</v>
      </c>
      <c r="BV289" s="45">
        <f t="shared" si="225"/>
        <v>1.008072553320587</v>
      </c>
      <c r="BW289" s="45">
        <f t="shared" si="226"/>
        <v>0.99609233842894918</v>
      </c>
      <c r="BX289" s="45">
        <f t="shared" si="227"/>
        <v>0.98652169538132506</v>
      </c>
      <c r="BY289" s="45">
        <f t="shared" si="228"/>
        <v>0.82340212313071826</v>
      </c>
      <c r="BZ289" s="45">
        <f t="shared" si="229"/>
        <v>0.98309292968927642</v>
      </c>
      <c r="CA289" s="45">
        <f t="shared" si="230"/>
        <v>0.84951385480828245</v>
      </c>
      <c r="CB289" s="45">
        <f t="shared" si="231"/>
        <v>1.0134498454022776</v>
      </c>
      <c r="CC289" s="45">
        <f t="shared" si="232"/>
        <v>0.99736276966783066</v>
      </c>
      <c r="CD289" s="45">
        <f t="shared" si="233"/>
        <v>0.99329753077861838</v>
      </c>
      <c r="CE289" s="39"/>
      <c r="CF289" s="75" t="e">
        <f t="shared" si="250"/>
        <v>#N/A</v>
      </c>
      <c r="CG289" s="75">
        <f t="shared" si="251"/>
        <v>20.288139570866733</v>
      </c>
      <c r="CH289" s="75">
        <f t="shared" si="252"/>
        <v>-33.614598894835382</v>
      </c>
      <c r="CI289" s="75">
        <f t="shared" si="253"/>
        <v>6.404097105590119</v>
      </c>
      <c r="CJ289" s="75">
        <f t="shared" si="254"/>
        <v>3.2236087253174972</v>
      </c>
      <c r="CK289" s="75">
        <f t="shared" si="255"/>
        <v>0.13342901888554407</v>
      </c>
      <c r="CL289" s="75">
        <f t="shared" si="256"/>
        <v>8.0401445595031955</v>
      </c>
      <c r="CM289" s="75">
        <f t="shared" si="257"/>
        <v>-3.9153164287639983</v>
      </c>
      <c r="CN289" s="75">
        <f t="shared" si="258"/>
        <v>-13.569961484228152</v>
      </c>
      <c r="CO289" s="75">
        <f t="shared" si="259"/>
        <v>-194.31059115716462</v>
      </c>
      <c r="CP289" s="75">
        <f t="shared" si="260"/>
        <v>-17.051626488159904</v>
      </c>
      <c r="CQ289" s="75">
        <f t="shared" si="261"/>
        <v>-163.0910286349507</v>
      </c>
      <c r="CR289" s="75">
        <f t="shared" si="262"/>
        <v>13.360199155845772</v>
      </c>
      <c r="CS289" s="75">
        <f t="shared" si="263"/>
        <v>-2.6407139501650825</v>
      </c>
      <c r="CT289" s="75">
        <f t="shared" si="264"/>
        <v>-6.7250316406724568</v>
      </c>
      <c r="CU289" s="130"/>
      <c r="CV289" s="45" t="e">
        <f t="shared" si="234"/>
        <v>#N/A</v>
      </c>
      <c r="CW289" s="45">
        <f t="shared" si="235"/>
        <v>1.0000302999204695</v>
      </c>
      <c r="CX289" s="45">
        <f t="shared" si="236"/>
        <v>0.99980343867883414</v>
      </c>
      <c r="CY289" s="45">
        <f t="shared" si="237"/>
        <v>1.0001375813628897</v>
      </c>
      <c r="CZ289" s="45">
        <f t="shared" si="238"/>
        <v>0.99995966042084938</v>
      </c>
      <c r="DA289" s="45">
        <f t="shared" si="239"/>
        <v>0.99992908902724054</v>
      </c>
      <c r="DB289" s="45">
        <f t="shared" si="240"/>
        <v>0.9999579041459451</v>
      </c>
      <c r="DC289" s="45">
        <f t="shared" si="241"/>
        <v>0.99999693291840774</v>
      </c>
      <c r="DD289" s="45">
        <f t="shared" si="242"/>
        <v>0.99950777112012634</v>
      </c>
      <c r="DE289" s="45">
        <f t="shared" si="243"/>
        <v>0.99950777112012634</v>
      </c>
      <c r="DF289" s="45">
        <f t="shared" si="244"/>
        <v>0.99943689505179556</v>
      </c>
      <c r="DG289" s="45">
        <f t="shared" si="245"/>
        <v>0.99939175767665966</v>
      </c>
      <c r="DH289" s="45">
        <f t="shared" si="246"/>
        <v>0.9999558794829061</v>
      </c>
      <c r="DI289" s="45">
        <f t="shared" si="247"/>
        <v>0.99999071867678446</v>
      </c>
      <c r="DJ289" s="45">
        <f t="shared" si="248"/>
        <v>1.0000237692663587</v>
      </c>
    </row>
    <row r="290" spans="1:114" x14ac:dyDescent="0.2">
      <c r="A290" s="43">
        <v>572</v>
      </c>
      <c r="B290" s="43">
        <f t="shared" si="217"/>
        <v>845.15</v>
      </c>
      <c r="C290" s="44">
        <f t="shared" si="249"/>
        <v>1.1832219132698338</v>
      </c>
      <c r="E290" s="40">
        <f>'[4]methanogen M06-L TZVP smd redo'!I290</f>
        <v>0.49243888710526207</v>
      </c>
      <c r="F290" s="40">
        <f>'[4]methanogen M06-L TZVP smd redo'!N290</f>
        <v>0.45436637037354899</v>
      </c>
      <c r="G290" s="40">
        <f>'[4]methanogen M06-L TZVP smd redo'!S290</f>
        <v>0.65037805828760398</v>
      </c>
      <c r="H290" s="40">
        <f>'[4]methanogen M06-L TZVP smd redo'!AB290</f>
        <v>0.49848679187047829</v>
      </c>
      <c r="I290" s="40">
        <f>'[4]methanogen M06-L TZVP smd redo'!AS290</f>
        <v>0.5614866468155455</v>
      </c>
      <c r="J290" s="40">
        <f>'[4]methanogen M06-L TZVP smd redo'!BJ290</f>
        <v>0.59509855686701307</v>
      </c>
      <c r="K290" s="40">
        <f>'[4]methanogen M06-L TZVP smd redo'!EV290</f>
        <v>0.60122088329661594</v>
      </c>
      <c r="L290" s="40">
        <f>'[4]methanogen M06-L TZVP smd redo'!CL290</f>
        <v>0.57794318404202905</v>
      </c>
      <c r="M290" s="40">
        <f>'[4]methanogen M06-L TZVP smd redo'!DG290</f>
        <v>0.5842013071657437</v>
      </c>
      <c r="N290" s="40">
        <f>'[4]methanogen M06-L TZVP smd redo'!EC290</f>
        <v>0.56288352425348798</v>
      </c>
      <c r="AA290" s="40">
        <f t="shared" si="218"/>
        <v>0.71510094573707561</v>
      </c>
      <c r="AB290" s="40"/>
      <c r="AC290" s="40" t="e">
        <f>EXP('d-beta'!Y291/1000)*'[3]methanogen M06-L TZVP smd redo'!EZ290</f>
        <v>#N/A</v>
      </c>
      <c r="AD290" s="40">
        <f>'[3]methanogen M06-L TZVP smd redo'!ET290</f>
        <v>1.4100699999999999</v>
      </c>
      <c r="AE290" s="40">
        <f>'[3]methanogen M06-L TZVP smd redo'!ER290</f>
        <v>1.03837</v>
      </c>
      <c r="AF290" s="40">
        <f>'[3]methanogen M06-L TZVP smd redo'!K290</f>
        <v>1.0320499999999999</v>
      </c>
      <c r="AG290" s="40">
        <f>'[3]methanogen M06-L TZVP smd redo'!J290</f>
        <v>1.70126</v>
      </c>
      <c r="AH290" s="40">
        <f>'[3]methanogen M06-L TZVP smd redo'!O290</f>
        <v>1.0299700000000001</v>
      </c>
      <c r="AI290" s="40">
        <f>'[3]methanogen M06-L TZVP smd redo'!N290</f>
        <v>1.6706099999999999</v>
      </c>
      <c r="AJ290" s="40">
        <f>'[3]methanogen M06-L TZVP smd redo'!S290</f>
        <v>1.0307500000000001</v>
      </c>
      <c r="AK290" s="40">
        <f>'[3]methanogen M06-L TZVP smd redo'!R290</f>
        <v>1.7259500000000001</v>
      </c>
      <c r="AL290" s="40">
        <f>'[3]methanogen M06-L TZVP smd redo'!Y290</f>
        <v>1.02704</v>
      </c>
      <c r="AM290" s="40">
        <f>'[3]methanogen M06-L TZVP smd redo'!W290</f>
        <v>1.72129</v>
      </c>
      <c r="AN290" s="40">
        <f>'[3]methanogen M06-L TZVP smd redo'!V290</f>
        <v>1.7160299999999999</v>
      </c>
      <c r="AO290" s="40">
        <f>'[3]methanogen M06-L TZVP smd redo'!AK290</f>
        <v>1.0264899999999999</v>
      </c>
      <c r="AP290" s="40">
        <f>PRODUCT('[3]methanogen M06-L TZVP smd redo'!AD290:AF290)^(1/3)</f>
        <v>1.7166837970739319</v>
      </c>
      <c r="AQ290" s="40">
        <f>'[3]methanogen M06-L TZVP smd redo'!BA290</f>
        <v>1.0234700000000001</v>
      </c>
      <c r="AR290" s="40">
        <f>PRODUCT('[3]methanogen M06-L TZVP smd redo'!AT290:AV290)^(1/3)</f>
        <v>1.7079797846373286</v>
      </c>
      <c r="AS290" s="41">
        <f>'[3]methanogen M06-L TZVP smd redo'!FO290</f>
        <v>1.0257499999999999</v>
      </c>
      <c r="AT290" s="40">
        <f>'[3]methanogen M06-L TZVP smd redo'!FK290</f>
        <v>1.7108699999999999</v>
      </c>
      <c r="AU290" s="40">
        <f>'[3]methanogen M06-L TZVP smd redo'!CD290</f>
        <v>1.68777</v>
      </c>
      <c r="AV290" s="40">
        <f>'[3]methanogen M06-L TZVP smd redo'!CG290</f>
        <v>1.4583999999999999</v>
      </c>
      <c r="AW290" s="40">
        <f>'[3]methanogen M06-L TZVP smd redo'!CK290</f>
        <v>1.02599</v>
      </c>
      <c r="AX290" s="40">
        <f>PRODUCT('[3]methanogen M06-L TZVP smd redo'!CN290:CP290)^(1/3)</f>
        <v>1.7015650298552401</v>
      </c>
      <c r="AY290" s="40">
        <f>'[3]methanogen M06-L TZVP smd redo'!DH290</f>
        <v>1.0261100000000001</v>
      </c>
      <c r="AZ290" s="40">
        <f>PRODUCT('[3]methanogen M06-L TZVP smd redo'!DJ290:DL290)^(1/3)</f>
        <v>1.7058415684657702</v>
      </c>
      <c r="BA290" s="40">
        <f>'[3]methanogen M06-L TZVP smd redo'!EI290</f>
        <v>1.02738</v>
      </c>
      <c r="BB290" s="40">
        <f>PRODUCT('[3]methanogen M06-L TZVP smd redo'!EJ290:EL290)^(1/3)</f>
        <v>1.7243024485142082</v>
      </c>
      <c r="BC290" s="40"/>
      <c r="BD290" s="44">
        <f>'[4]methanogen M06-L TZVP smd redo'!H290</f>
        <v>1.75665</v>
      </c>
      <c r="BE290" s="44">
        <f>'[4]methanogen M06-L TZVP smd redo'!M290</f>
        <v>1.72146</v>
      </c>
      <c r="BF290" s="44">
        <f>'[4]methanogen M06-L TZVP smd redo'!R290</f>
        <v>1.7801800000000001</v>
      </c>
      <c r="BG290" s="44">
        <f>'[4]methanogen M06-L TZVP smd redo'!Y290</f>
        <v>1.7633099999999999</v>
      </c>
      <c r="BH290" s="44">
        <f>'[4]methanogen M06-L TZVP smd redo'!Z290</f>
        <v>1.7687600000000001</v>
      </c>
      <c r="BI290" s="44">
        <f>PRODUCT('[4]methanogen M06-L TZVP smd redo'!AL290:AN290)^(1/3)</f>
        <v>1.7631481794665964</v>
      </c>
      <c r="BJ290" s="133">
        <f>PRODUCT('[4]methanogen M06-L TZVP smd redo'!BC290:BE290)^(1/3)</f>
        <v>1.7491063417784409</v>
      </c>
      <c r="BK290" s="133">
        <f>'[4]methanogen M06-L TZVP smd redo'!ER290</f>
        <v>1.7559800000000001</v>
      </c>
      <c r="BL290" s="40">
        <f>PRODUCT('[4]methanogen M06-L TZVP smd redo'!DZ290:EB290)^(1/3)</f>
        <v>1.7725110055134286</v>
      </c>
      <c r="BM290" s="40">
        <f>PRODUCT('[4]methanogen M06-L TZVP smd redo'!CI290:CK290)^(1/3)</f>
        <v>1.7467976716639992</v>
      </c>
      <c r="BN290" s="40">
        <f>PRODUCT('[4]methanogen M06-L TZVP smd redo'!DD290:DF290)^(1/3)</f>
        <v>1.7514036667402901</v>
      </c>
      <c r="BO290" s="40"/>
      <c r="BP290" s="45" t="e">
        <f t="shared" si="219"/>
        <v>#N/A</v>
      </c>
      <c r="BQ290" s="45">
        <f t="shared" si="220"/>
        <v>1.0204419504374194</v>
      </c>
      <c r="BR290" s="45">
        <f t="shared" si="221"/>
        <v>0.96701457156017923</v>
      </c>
      <c r="BS290" s="45">
        <f t="shared" si="222"/>
        <v>1.0064565005992898</v>
      </c>
      <c r="BT290" s="45">
        <f t="shared" si="223"/>
        <v>1.003182841124052</v>
      </c>
      <c r="BU290" s="45">
        <f t="shared" si="224"/>
        <v>1.0000917793157083</v>
      </c>
      <c r="BV290" s="45">
        <f t="shared" si="225"/>
        <v>1.0080280068471299</v>
      </c>
      <c r="BW290" s="45">
        <f t="shared" si="226"/>
        <v>0.99608557146347954</v>
      </c>
      <c r="BX290" s="45">
        <f t="shared" si="227"/>
        <v>0.9865927871446315</v>
      </c>
      <c r="BY290" s="45">
        <f t="shared" si="228"/>
        <v>0.82426212775972474</v>
      </c>
      <c r="BZ290" s="45">
        <f t="shared" si="229"/>
        <v>0.98313194601965104</v>
      </c>
      <c r="CA290" s="45">
        <f t="shared" si="230"/>
        <v>0.85002599574027049</v>
      </c>
      <c r="CB290" s="45">
        <f t="shared" si="231"/>
        <v>1.0133809266915073</v>
      </c>
      <c r="CC290" s="45">
        <f t="shared" si="232"/>
        <v>0.99737011223411243</v>
      </c>
      <c r="CD290" s="45">
        <f t="shared" si="233"/>
        <v>0.99333889637690043</v>
      </c>
      <c r="CE290" s="39"/>
      <c r="CF290" s="75" t="e">
        <f t="shared" si="250"/>
        <v>#N/A</v>
      </c>
      <c r="CG290" s="75">
        <f t="shared" si="251"/>
        <v>20.235818198019174</v>
      </c>
      <c r="CH290" s="75">
        <f t="shared" si="252"/>
        <v>-33.541714810753653</v>
      </c>
      <c r="CI290" s="75">
        <f t="shared" si="253"/>
        <v>6.4357466831773094</v>
      </c>
      <c r="CJ290" s="75">
        <f t="shared" si="254"/>
        <v>3.1777866075502761</v>
      </c>
      <c r="CK290" s="75">
        <f t="shared" si="255"/>
        <v>9.177510424453697E-2</v>
      </c>
      <c r="CL290" s="75">
        <f t="shared" si="256"/>
        <v>7.9959538337582172</v>
      </c>
      <c r="CM290" s="75">
        <f t="shared" si="257"/>
        <v>-3.9221099640562671</v>
      </c>
      <c r="CN290" s="75">
        <f t="shared" si="258"/>
        <v>-13.497901029584696</v>
      </c>
      <c r="CO290" s="75">
        <f t="shared" si="259"/>
        <v>-193.26668344764138</v>
      </c>
      <c r="CP290" s="75">
        <f t="shared" si="260"/>
        <v>-17.011939948881764</v>
      </c>
      <c r="CQ290" s="75">
        <f t="shared" si="261"/>
        <v>-162.48834674158451</v>
      </c>
      <c r="CR290" s="75">
        <f t="shared" si="262"/>
        <v>13.29219277687643</v>
      </c>
      <c r="CS290" s="75">
        <f t="shared" si="263"/>
        <v>-2.6333519957415938</v>
      </c>
      <c r="CT290" s="75">
        <f t="shared" si="264"/>
        <v>-6.6833877870487157</v>
      </c>
      <c r="CU290" s="130"/>
      <c r="CV290" s="45" t="e">
        <f t="shared" si="234"/>
        <v>#N/A</v>
      </c>
      <c r="CW290" s="45">
        <f t="shared" si="235"/>
        <v>1.0000380552257169</v>
      </c>
      <c r="CX290" s="45">
        <f t="shared" si="236"/>
        <v>0.99980411571092942</v>
      </c>
      <c r="CY290" s="45">
        <f t="shared" si="237"/>
        <v>1.0001263268262592</v>
      </c>
      <c r="CZ290" s="45">
        <f t="shared" si="238"/>
        <v>0.99996251943668168</v>
      </c>
      <c r="DA290" s="45">
        <f t="shared" si="239"/>
        <v>0.99993703549878143</v>
      </c>
      <c r="DB290" s="45">
        <f t="shared" si="240"/>
        <v>0.99996640808045145</v>
      </c>
      <c r="DC290" s="45">
        <f t="shared" si="241"/>
        <v>0.99999388135222922</v>
      </c>
      <c r="DD290" s="45">
        <f t="shared" si="242"/>
        <v>0.99950176157340442</v>
      </c>
      <c r="DE290" s="45">
        <f t="shared" si="243"/>
        <v>0.99950176157340465</v>
      </c>
      <c r="DF290" s="45">
        <f t="shared" si="244"/>
        <v>0.99943882844351994</v>
      </c>
      <c r="DG290" s="45">
        <f t="shared" si="245"/>
        <v>0.99939914036606348</v>
      </c>
      <c r="DH290" s="45">
        <f t="shared" si="246"/>
        <v>0.99996780412710407</v>
      </c>
      <c r="DI290" s="45">
        <f t="shared" si="247"/>
        <v>0.99999374553074538</v>
      </c>
      <c r="DJ290" s="45">
        <f t="shared" si="248"/>
        <v>1.0000227019135288</v>
      </c>
    </row>
    <row r="291" spans="1:114" x14ac:dyDescent="0.2">
      <c r="A291" s="43">
        <v>574</v>
      </c>
      <c r="B291" s="43">
        <f t="shared" si="217"/>
        <v>847.15</v>
      </c>
      <c r="C291" s="44">
        <f t="shared" si="249"/>
        <v>1.1804284955438824</v>
      </c>
      <c r="E291" s="40">
        <f>'[4]methanogen M06-L TZVP smd redo'!I291</f>
        <v>0.48350587354373253</v>
      </c>
      <c r="F291" s="40">
        <f>'[4]methanogen M06-L TZVP smd redo'!N291</f>
        <v>0.44961382644892467</v>
      </c>
      <c r="G291" s="40">
        <f>'[4]methanogen M06-L TZVP smd redo'!S291</f>
        <v>0.65444256336033568</v>
      </c>
      <c r="H291" s="40">
        <f>'[4]methanogen M06-L TZVP smd redo'!AB291</f>
        <v>0.48796027005493237</v>
      </c>
      <c r="I291" s="40">
        <f>'[4]methanogen M06-L TZVP smd redo'!AS291</f>
        <v>0.56046522634489726</v>
      </c>
      <c r="J291" s="40">
        <f>'[4]methanogen M06-L TZVP smd redo'!BJ291</f>
        <v>0.59747304783175359</v>
      </c>
      <c r="K291" s="40">
        <f>'[4]methanogen M06-L TZVP smd redo'!EV291</f>
        <v>0.59864366538708857</v>
      </c>
      <c r="L291" s="40">
        <f>'[4]methanogen M06-L TZVP smd redo'!CL291</f>
        <v>0.57698453292043261</v>
      </c>
      <c r="M291" s="40">
        <f>'[4]methanogen M06-L TZVP smd redo'!DG291</f>
        <v>0.58804434734449629</v>
      </c>
      <c r="N291" s="40">
        <f>'[4]methanogen M06-L TZVP smd redo'!EC291</f>
        <v>0.5574400202414953</v>
      </c>
      <c r="AA291" s="40">
        <f t="shared" si="218"/>
        <v>0.71094219566511474</v>
      </c>
      <c r="AB291" s="40"/>
      <c r="AC291" s="40" t="e">
        <f>EXP('d-beta'!Y292/1000)*'[3]methanogen M06-L TZVP smd redo'!EZ291</f>
        <v>#N/A</v>
      </c>
      <c r="AD291" s="40">
        <f>'[3]methanogen M06-L TZVP smd redo'!ET291</f>
        <v>1.4084700000000001</v>
      </c>
      <c r="AE291" s="40">
        <f>'[3]methanogen M06-L TZVP smd redo'!ER291</f>
        <v>1.0382199999999999</v>
      </c>
      <c r="AF291" s="40">
        <f>'[3]methanogen M06-L TZVP smd redo'!K291</f>
        <v>1.0319100000000001</v>
      </c>
      <c r="AG291" s="40">
        <f>'[3]methanogen M06-L TZVP smd redo'!J291</f>
        <v>1.6976800000000001</v>
      </c>
      <c r="AH291" s="40">
        <f>'[3]methanogen M06-L TZVP smd redo'!O291</f>
        <v>1.0298400000000001</v>
      </c>
      <c r="AI291" s="40">
        <f>'[3]methanogen M06-L TZVP smd redo'!N291</f>
        <v>1.66716</v>
      </c>
      <c r="AJ291" s="40">
        <f>'[3]methanogen M06-L TZVP smd redo'!S291</f>
        <v>1.03061</v>
      </c>
      <c r="AK291" s="40">
        <f>'[3]methanogen M06-L TZVP smd redo'!R291</f>
        <v>1.7222599999999999</v>
      </c>
      <c r="AL291" s="40">
        <f>'[3]methanogen M06-L TZVP smd redo'!Y291</f>
        <v>1.0269299999999999</v>
      </c>
      <c r="AM291" s="40">
        <f>'[3]methanogen M06-L TZVP smd redo'!W291</f>
        <v>1.71753</v>
      </c>
      <c r="AN291" s="40">
        <f>'[3]methanogen M06-L TZVP smd redo'!V291</f>
        <v>1.7122900000000001</v>
      </c>
      <c r="AO291" s="40">
        <f>'[3]methanogen M06-L TZVP smd redo'!AK291</f>
        <v>1.0263800000000001</v>
      </c>
      <c r="AP291" s="40">
        <f>PRODUCT('[3]methanogen M06-L TZVP smd redo'!AD291:AF291)^(1/3)</f>
        <v>1.713001041009317</v>
      </c>
      <c r="AQ291" s="40">
        <f>'[3]methanogen M06-L TZVP smd redo'!BA291</f>
        <v>1.0233699999999999</v>
      </c>
      <c r="AR291" s="40">
        <f>PRODUCT('[3]methanogen M06-L TZVP smd redo'!AT291:AV291)^(1/3)</f>
        <v>1.7043698055831884</v>
      </c>
      <c r="AS291" s="41">
        <f>'[3]methanogen M06-L TZVP smd redo'!FO291</f>
        <v>1.02565</v>
      </c>
      <c r="AT291" s="40">
        <f>'[3]methanogen M06-L TZVP smd redo'!FK291</f>
        <v>1.7072799999999999</v>
      </c>
      <c r="AU291" s="40">
        <f>'[3]methanogen M06-L TZVP smd redo'!CD291</f>
        <v>1.6842200000000001</v>
      </c>
      <c r="AV291" s="40">
        <f>'[3]methanogen M06-L TZVP smd redo'!CG291</f>
        <v>1.4561900000000001</v>
      </c>
      <c r="AW291" s="40">
        <f>'[3]methanogen M06-L TZVP smd redo'!CK291</f>
        <v>1.0258799999999999</v>
      </c>
      <c r="AX291" s="40">
        <f>PRODUCT('[3]methanogen M06-L TZVP smd redo'!CN291:CP291)^(1/3)</f>
        <v>1.6979986430419645</v>
      </c>
      <c r="AY291" s="40">
        <f>'[3]methanogen M06-L TZVP smd redo'!DH291</f>
        <v>1.026</v>
      </c>
      <c r="AZ291" s="40">
        <f>PRODUCT('[3]methanogen M06-L TZVP smd redo'!DJ291:DL291)^(1/3)</f>
        <v>1.7022486448086906</v>
      </c>
      <c r="BA291" s="40">
        <f>'[3]methanogen M06-L TZVP smd redo'!EI291</f>
        <v>1.0272699999999999</v>
      </c>
      <c r="BB291" s="40">
        <f>PRODUCT('[3]methanogen M06-L TZVP smd redo'!EJ291:EL291)^(1/3)</f>
        <v>1.7205695071381508</v>
      </c>
      <c r="BC291" s="40"/>
      <c r="BD291" s="44">
        <f>'[4]methanogen M06-L TZVP smd redo'!H291</f>
        <v>1.7526999999999999</v>
      </c>
      <c r="BE291" s="44">
        <f>'[4]methanogen M06-L TZVP smd redo'!M291</f>
        <v>1.7176800000000001</v>
      </c>
      <c r="BF291" s="44">
        <f>'[4]methanogen M06-L TZVP smd redo'!R291</f>
        <v>1.7761400000000001</v>
      </c>
      <c r="BG291" s="44">
        <f>'[4]methanogen M06-L TZVP smd redo'!Y291</f>
        <v>1.75926</v>
      </c>
      <c r="BH291" s="44">
        <f>'[4]methanogen M06-L TZVP smd redo'!Z291</f>
        <v>1.76468</v>
      </c>
      <c r="BI291" s="44">
        <f>PRODUCT('[4]methanogen M06-L TZVP smd redo'!AL291:AN291)^(1/3)</f>
        <v>1.7591754128321979</v>
      </c>
      <c r="BJ291" s="133">
        <f>PRODUCT('[4]methanogen M06-L TZVP smd redo'!BC291:BE291)^(1/3)</f>
        <v>1.7452430409841146</v>
      </c>
      <c r="BK291" s="133">
        <f>'[4]methanogen M06-L TZVP smd redo'!ER291</f>
        <v>1.7521199999999999</v>
      </c>
      <c r="BL291" s="40">
        <f>PRODUCT('[4]methanogen M06-L TZVP smd redo'!DZ291:EB291)^(1/3)</f>
        <v>1.7684747069456792</v>
      </c>
      <c r="BM291" s="40">
        <f>PRODUCT('[4]methanogen M06-L TZVP smd redo'!CI291:CK291)^(1/3)</f>
        <v>1.7429479220043738</v>
      </c>
      <c r="BN291" s="40">
        <f>PRODUCT('[4]methanogen M06-L TZVP smd redo'!DD291:DF291)^(1/3)</f>
        <v>1.7475341332070986</v>
      </c>
      <c r="BO291" s="40"/>
      <c r="BP291" s="45" t="e">
        <f t="shared" si="219"/>
        <v>#N/A</v>
      </c>
      <c r="BQ291" s="45">
        <f t="shared" si="220"/>
        <v>1.0203879651623118</v>
      </c>
      <c r="BR291" s="45">
        <f t="shared" si="221"/>
        <v>0.96708592791108816</v>
      </c>
      <c r="BS291" s="45">
        <f t="shared" si="222"/>
        <v>1.0064940952467303</v>
      </c>
      <c r="BT291" s="45">
        <f t="shared" si="223"/>
        <v>1.0031290723640458</v>
      </c>
      <c r="BU291" s="45">
        <f t="shared" si="224"/>
        <v>1.0000480834186205</v>
      </c>
      <c r="BV291" s="45">
        <f t="shared" si="225"/>
        <v>1.0079830553801992</v>
      </c>
      <c r="BW291" s="45">
        <f t="shared" si="226"/>
        <v>0.99607506391349609</v>
      </c>
      <c r="BX291" s="45">
        <f t="shared" si="227"/>
        <v>0.98665005411366136</v>
      </c>
      <c r="BY291" s="45">
        <f t="shared" si="228"/>
        <v>0.82511014102520386</v>
      </c>
      <c r="BZ291" s="45">
        <f t="shared" si="229"/>
        <v>0.98317429403782752</v>
      </c>
      <c r="CA291" s="45">
        <f t="shared" si="230"/>
        <v>0.85052459894299481</v>
      </c>
      <c r="CB291" s="45">
        <f t="shared" si="231"/>
        <v>1.0133114216278236</v>
      </c>
      <c r="CC291" s="45">
        <f t="shared" si="232"/>
        <v>0.99737560994341889</v>
      </c>
      <c r="CD291" s="45">
        <f t="shared" si="233"/>
        <v>0.99338253619270556</v>
      </c>
      <c r="CE291" s="39"/>
      <c r="CF291" s="75" t="e">
        <f t="shared" si="250"/>
        <v>#N/A</v>
      </c>
      <c r="CG291" s="75">
        <f t="shared" si="251"/>
        <v>20.182912980678402</v>
      </c>
      <c r="CH291" s="75">
        <f t="shared" si="252"/>
        <v>-33.467927175663519</v>
      </c>
      <c r="CI291" s="75">
        <f t="shared" si="253"/>
        <v>6.4730994602622669</v>
      </c>
      <c r="CJ291" s="75">
        <f t="shared" si="254"/>
        <v>3.1241870055566148</v>
      </c>
      <c r="CK291" s="75">
        <f t="shared" si="255"/>
        <v>4.8082262649985767E-2</v>
      </c>
      <c r="CL291" s="75">
        <f t="shared" si="256"/>
        <v>7.9513593691936064</v>
      </c>
      <c r="CM291" s="75">
        <f t="shared" si="257"/>
        <v>-3.932658862369931</v>
      </c>
      <c r="CN291" s="75">
        <f t="shared" si="258"/>
        <v>-13.439857520850195</v>
      </c>
      <c r="CO291" s="75">
        <f t="shared" si="259"/>
        <v>-192.23839728538405</v>
      </c>
      <c r="CP291" s="75">
        <f t="shared" si="260"/>
        <v>-16.968866273662389</v>
      </c>
      <c r="CQ291" s="75">
        <f t="shared" si="261"/>
        <v>-161.90194464502713</v>
      </c>
      <c r="CR291" s="75">
        <f t="shared" si="262"/>
        <v>13.223603122636577</v>
      </c>
      <c r="CS291" s="75">
        <f t="shared" si="263"/>
        <v>-2.6278398051447085</v>
      </c>
      <c r="CT291" s="75">
        <f t="shared" si="264"/>
        <v>-6.6394562976141804</v>
      </c>
      <c r="CU291" s="130"/>
      <c r="CV291" s="45" t="e">
        <f t="shared" si="234"/>
        <v>#N/A</v>
      </c>
      <c r="CW291" s="45">
        <f t="shared" si="235"/>
        <v>1.0000338768156101</v>
      </c>
      <c r="CX291" s="45">
        <f t="shared" si="236"/>
        <v>0.99979530522406268</v>
      </c>
      <c r="CY291" s="45">
        <f t="shared" si="237"/>
        <v>1.00014584945825</v>
      </c>
      <c r="CZ291" s="45">
        <f t="shared" si="238"/>
        <v>0.99994808280933412</v>
      </c>
      <c r="DA291" s="45">
        <f t="shared" si="239"/>
        <v>0.9999275356574544</v>
      </c>
      <c r="DB291" s="45">
        <f t="shared" si="240"/>
        <v>0.99996301427648604</v>
      </c>
      <c r="DC291" s="45">
        <f t="shared" si="241"/>
        <v>0.99999883008280832</v>
      </c>
      <c r="DD291" s="45">
        <f t="shared" si="242"/>
        <v>0.99951227771904072</v>
      </c>
      <c r="DE291" s="45">
        <f t="shared" si="243"/>
        <v>0.99951227771904094</v>
      </c>
      <c r="DF291" s="45">
        <f t="shared" si="244"/>
        <v>0.99943984871896974</v>
      </c>
      <c r="DG291" s="45">
        <f t="shared" si="245"/>
        <v>0.99940171449444093</v>
      </c>
      <c r="DH291" s="45">
        <f t="shared" si="246"/>
        <v>0.99995999087678245</v>
      </c>
      <c r="DI291" s="45">
        <f t="shared" si="247"/>
        <v>0.99998894668541505</v>
      </c>
      <c r="DJ291" s="45">
        <f t="shared" si="248"/>
        <v>1.0000275636725198</v>
      </c>
    </row>
    <row r="292" spans="1:114" x14ac:dyDescent="0.2">
      <c r="A292" s="43">
        <v>576</v>
      </c>
      <c r="B292" s="43">
        <f t="shared" si="217"/>
        <v>849.15</v>
      </c>
      <c r="C292" s="44">
        <f t="shared" si="249"/>
        <v>1.177648236471766</v>
      </c>
      <c r="E292" s="40">
        <f>'[4]methanogen M06-L TZVP smd redo'!I292</f>
        <v>0.49093749729078873</v>
      </c>
      <c r="F292" s="40">
        <f>'[4]methanogen M06-L TZVP smd redo'!N292</f>
        <v>0.44962538916948347</v>
      </c>
      <c r="G292" s="40">
        <f>'[4]methanogen M06-L TZVP smd redo'!S292</f>
        <v>0.64752771425724553</v>
      </c>
      <c r="H292" s="40">
        <f>'[4]methanogen M06-L TZVP smd redo'!AB292</f>
        <v>0.48619271888772353</v>
      </c>
      <c r="I292" s="40">
        <f>'[4]methanogen M06-L TZVP smd redo'!AS292</f>
        <v>0.55671750428953892</v>
      </c>
      <c r="J292" s="40">
        <f>'[4]methanogen M06-L TZVP smd redo'!BJ292</f>
        <v>0.58924248753911002</v>
      </c>
      <c r="K292" s="40">
        <f>'[4]methanogen M06-L TZVP smd redo'!EV292</f>
        <v>0.59534444307862699</v>
      </c>
      <c r="L292" s="40">
        <f>'[4]methanogen M06-L TZVP smd redo'!CL292</f>
        <v>0.57125995434503807</v>
      </c>
      <c r="M292" s="40">
        <f>'[4]methanogen M06-L TZVP smd redo'!DG292</f>
        <v>0.57542927993936566</v>
      </c>
      <c r="N292" s="40">
        <f>'[4]methanogen M06-L TZVP smd redo'!EC292</f>
        <v>0.55291047919570069</v>
      </c>
      <c r="AA292" s="40">
        <f t="shared" si="218"/>
        <v>0.70681268665426511</v>
      </c>
      <c r="AB292" s="40"/>
      <c r="AC292" s="40" t="e">
        <f>EXP('d-beta'!Y293/1000)*'[3]methanogen M06-L TZVP smd redo'!EZ292</f>
        <v>#N/A</v>
      </c>
      <c r="AD292" s="40">
        <f>'[3]methanogen M06-L TZVP smd redo'!ET292</f>
        <v>1.40689</v>
      </c>
      <c r="AE292" s="40">
        <f>'[3]methanogen M06-L TZVP smd redo'!ER292</f>
        <v>1.03806</v>
      </c>
      <c r="AF292" s="40">
        <f>'[3]methanogen M06-L TZVP smd redo'!K292</f>
        <v>1.0317700000000001</v>
      </c>
      <c r="AG292" s="40">
        <f>'[3]methanogen M06-L TZVP smd redo'!J292</f>
        <v>1.69411</v>
      </c>
      <c r="AH292" s="40">
        <f>'[3]methanogen M06-L TZVP smd redo'!O292</f>
        <v>1.0297099999999999</v>
      </c>
      <c r="AI292" s="40">
        <f>'[3]methanogen M06-L TZVP smd redo'!N292</f>
        <v>1.66374</v>
      </c>
      <c r="AJ292" s="40">
        <f>'[3]methanogen M06-L TZVP smd redo'!S292</f>
        <v>1.0304800000000001</v>
      </c>
      <c r="AK292" s="40">
        <f>'[3]methanogen M06-L TZVP smd redo'!R292</f>
        <v>1.71861</v>
      </c>
      <c r="AL292" s="40">
        <f>'[3]methanogen M06-L TZVP smd redo'!Y292</f>
        <v>1.02681</v>
      </c>
      <c r="AM292" s="40">
        <f>'[3]methanogen M06-L TZVP smd redo'!W292</f>
        <v>1.7137899999999999</v>
      </c>
      <c r="AN292" s="40">
        <f>'[3]methanogen M06-L TZVP smd redo'!V292</f>
        <v>1.70858</v>
      </c>
      <c r="AO292" s="40">
        <f>'[3]methanogen M06-L TZVP smd redo'!AK292</f>
        <v>1.02627</v>
      </c>
      <c r="AP292" s="40">
        <f>PRODUCT('[3]methanogen M06-L TZVP smd redo'!AD292:AF292)^(1/3)</f>
        <v>1.7093449093343291</v>
      </c>
      <c r="AQ292" s="40">
        <f>'[3]methanogen M06-L TZVP smd redo'!BA292</f>
        <v>1.02328</v>
      </c>
      <c r="AR292" s="40">
        <f>PRODUCT('[3]methanogen M06-L TZVP smd redo'!AT292:AV292)^(1/3)</f>
        <v>1.700789829137096</v>
      </c>
      <c r="AS292" s="41">
        <f>'[3]methanogen M06-L TZVP smd redo'!FO292</f>
        <v>1.02555</v>
      </c>
      <c r="AT292" s="40">
        <f>'[3]methanogen M06-L TZVP smd redo'!FK292</f>
        <v>1.7037100000000001</v>
      </c>
      <c r="AU292" s="40">
        <f>'[3]methanogen M06-L TZVP smd redo'!CD292</f>
        <v>1.6807099999999999</v>
      </c>
      <c r="AV292" s="40">
        <f>'[3]methanogen M06-L TZVP smd redo'!CG292</f>
        <v>1.4539899999999999</v>
      </c>
      <c r="AW292" s="40">
        <f>'[3]methanogen M06-L TZVP smd redo'!CK292</f>
        <v>1.0257799999999999</v>
      </c>
      <c r="AX292" s="40">
        <f>PRODUCT('[3]methanogen M06-L TZVP smd redo'!CN292:CP292)^(1/3)</f>
        <v>1.6944555380858268</v>
      </c>
      <c r="AY292" s="40">
        <f>'[3]methanogen M06-L TZVP smd redo'!DH292</f>
        <v>1.0259</v>
      </c>
      <c r="AZ292" s="40">
        <f>PRODUCT('[3]methanogen M06-L TZVP smd redo'!DJ292:DL292)^(1/3)</f>
        <v>1.6986890618294008</v>
      </c>
      <c r="BA292" s="40">
        <f>'[3]methanogen M06-L TZVP smd redo'!EI292</f>
        <v>1.0271600000000001</v>
      </c>
      <c r="BB292" s="40">
        <f>PRODUCT('[3]methanogen M06-L TZVP smd redo'!EJ292:EL292)^(1/3)</f>
        <v>1.7168698655206336</v>
      </c>
      <c r="BC292" s="40"/>
      <c r="BD292" s="44">
        <f>'[4]methanogen M06-L TZVP smd redo'!H292</f>
        <v>1.7487900000000001</v>
      </c>
      <c r="BE292" s="44">
        <f>'[4]methanogen M06-L TZVP smd redo'!M292</f>
        <v>1.71394</v>
      </c>
      <c r="BF292" s="44">
        <f>'[4]methanogen M06-L TZVP smd redo'!R292</f>
        <v>1.77214</v>
      </c>
      <c r="BG292" s="44">
        <f>'[4]methanogen M06-L TZVP smd redo'!Y292</f>
        <v>1.7552399999999999</v>
      </c>
      <c r="BH292" s="44">
        <f>'[4]methanogen M06-L TZVP smd redo'!Z292</f>
        <v>1.76064</v>
      </c>
      <c r="BI292" s="44">
        <f>PRODUCT('[4]methanogen M06-L TZVP smd redo'!AL292:AN292)^(1/3)</f>
        <v>1.7552260214504685</v>
      </c>
      <c r="BJ292" s="133">
        <f>PRODUCT('[4]methanogen M06-L TZVP smd redo'!BC292:BE292)^(1/3)</f>
        <v>1.7414097246843288</v>
      </c>
      <c r="BK292" s="133">
        <f>'[4]methanogen M06-L TZVP smd redo'!ER292</f>
        <v>1.7482800000000001</v>
      </c>
      <c r="BL292" s="40">
        <f>PRODUCT('[4]methanogen M06-L TZVP smd redo'!DZ292:EB292)^(1/3)</f>
        <v>1.7644751087264716</v>
      </c>
      <c r="BM292" s="40">
        <f>PRODUCT('[4]methanogen M06-L TZVP smd redo'!CI292:CK292)^(1/3)</f>
        <v>1.7391315308360218</v>
      </c>
      <c r="BN292" s="40">
        <f>PRODUCT('[4]methanogen M06-L TZVP smd redo'!DD292:DF292)^(1/3)</f>
        <v>1.7436879005679455</v>
      </c>
      <c r="BO292" s="40"/>
      <c r="BP292" s="45" t="e">
        <f t="shared" si="219"/>
        <v>#N/A</v>
      </c>
      <c r="BQ292" s="45">
        <f t="shared" si="220"/>
        <v>1.0203332672088872</v>
      </c>
      <c r="BR292" s="45">
        <f t="shared" si="221"/>
        <v>0.96715835092035618</v>
      </c>
      <c r="BS292" s="45">
        <f t="shared" si="222"/>
        <v>1.0065317157397311</v>
      </c>
      <c r="BT292" s="45">
        <f t="shared" si="223"/>
        <v>1.0030844908196253</v>
      </c>
      <c r="BU292" s="45">
        <f t="shared" si="224"/>
        <v>1.0000079639598323</v>
      </c>
      <c r="BV292" s="45">
        <f t="shared" si="225"/>
        <v>1.0079339724421512</v>
      </c>
      <c r="BW292" s="45">
        <f t="shared" si="226"/>
        <v>0.99607026602393711</v>
      </c>
      <c r="BX292" s="45">
        <f t="shared" si="227"/>
        <v>0.98672434584444302</v>
      </c>
      <c r="BY292" s="45">
        <f t="shared" si="228"/>
        <v>0.82596796289966046</v>
      </c>
      <c r="BZ292" s="45">
        <f t="shared" si="229"/>
        <v>0.98321800953809535</v>
      </c>
      <c r="CA292" s="45">
        <f t="shared" si="230"/>
        <v>0.8510300908321321</v>
      </c>
      <c r="CB292" s="45">
        <f t="shared" si="231"/>
        <v>1.0132452367269995</v>
      </c>
      <c r="CC292" s="45">
        <f t="shared" si="232"/>
        <v>0.99738693505274678</v>
      </c>
      <c r="CD292" s="45">
        <f t="shared" si="233"/>
        <v>0.99342641873951476</v>
      </c>
      <c r="CE292" s="39"/>
      <c r="CF292" s="75" t="e">
        <f t="shared" si="250"/>
        <v>#N/A</v>
      </c>
      <c r="CG292" s="75">
        <f t="shared" si="251"/>
        <v>20.129306488453935</v>
      </c>
      <c r="CH292" s="75">
        <f t="shared" si="252"/>
        <v>-33.393042105463792</v>
      </c>
      <c r="CI292" s="75">
        <f t="shared" si="253"/>
        <v>6.5104765200097203</v>
      </c>
      <c r="CJ292" s="75">
        <f t="shared" si="254"/>
        <v>3.0797435372778499</v>
      </c>
      <c r="CK292" s="75">
        <f t="shared" si="255"/>
        <v>7.9639281201092059E-3</v>
      </c>
      <c r="CL292" s="75">
        <f t="shared" si="256"/>
        <v>7.9026639741150984</v>
      </c>
      <c r="CM292" s="75">
        <f t="shared" si="257"/>
        <v>-3.937475669142902</v>
      </c>
      <c r="CN292" s="75">
        <f t="shared" si="258"/>
        <v>-13.364563414654899</v>
      </c>
      <c r="CO292" s="75">
        <f t="shared" si="259"/>
        <v>-191.19929204911114</v>
      </c>
      <c r="CP292" s="75">
        <f t="shared" si="260"/>
        <v>-16.924403629869968</v>
      </c>
      <c r="CQ292" s="75">
        <f t="shared" si="261"/>
        <v>-161.30779165418235</v>
      </c>
      <c r="CR292" s="75">
        <f t="shared" si="262"/>
        <v>13.15828553028131</v>
      </c>
      <c r="CS292" s="75">
        <f t="shared" si="263"/>
        <v>-2.6164849605729401</v>
      </c>
      <c r="CT292" s="75">
        <f t="shared" si="264"/>
        <v>-6.5952824008664308</v>
      </c>
      <c r="CU292" s="130"/>
      <c r="CV292" s="45" t="e">
        <f t="shared" si="234"/>
        <v>#N/A</v>
      </c>
      <c r="CW292" s="45">
        <f t="shared" si="235"/>
        <v>1.0000412935414966</v>
      </c>
      <c r="CX292" s="45">
        <f t="shared" si="236"/>
        <v>0.99980222573922728</v>
      </c>
      <c r="CY292" s="45">
        <f t="shared" si="237"/>
        <v>1.0001341490534446</v>
      </c>
      <c r="CZ292" s="45">
        <f t="shared" si="238"/>
        <v>0.99995661644888167</v>
      </c>
      <c r="DA292" s="45">
        <f t="shared" si="239"/>
        <v>0.99992951445513478</v>
      </c>
      <c r="DB292" s="45">
        <f t="shared" si="240"/>
        <v>0.9999674941705663</v>
      </c>
      <c r="DC292" s="45">
        <f t="shared" si="241"/>
        <v>0.99999390167506419</v>
      </c>
      <c r="DD292" s="45">
        <f t="shared" si="242"/>
        <v>0.99951404354960016</v>
      </c>
      <c r="DE292" s="45">
        <f t="shared" si="243"/>
        <v>0.99951404354960016</v>
      </c>
      <c r="DF292" s="45">
        <f t="shared" si="244"/>
        <v>0.99944359225764001</v>
      </c>
      <c r="DG292" s="45">
        <f t="shared" si="245"/>
        <v>0.99940500978104208</v>
      </c>
      <c r="DH292" s="45">
        <f t="shared" si="246"/>
        <v>0.9999636893874122</v>
      </c>
      <c r="DI292" s="45">
        <f t="shared" si="247"/>
        <v>0.99999583307217788</v>
      </c>
      <c r="DJ292" s="45">
        <f t="shared" si="248"/>
        <v>1.0000187013642732</v>
      </c>
    </row>
    <row r="293" spans="1:114" x14ac:dyDescent="0.2">
      <c r="A293" s="43">
        <v>578</v>
      </c>
      <c r="B293" s="43">
        <f t="shared" si="217"/>
        <v>851.15</v>
      </c>
      <c r="C293" s="44">
        <f t="shared" si="249"/>
        <v>1.1748810432943664</v>
      </c>
      <c r="E293" s="40">
        <f>'[4]methanogen M06-L TZVP smd redo'!I293</f>
        <v>0.48166003859084761</v>
      </c>
      <c r="F293" s="40">
        <f>'[4]methanogen M06-L TZVP smd redo'!N293</f>
        <v>0.44876511029201538</v>
      </c>
      <c r="G293" s="40">
        <f>'[4]methanogen M06-L TZVP smd redo'!S293</f>
        <v>0.63969328668478376</v>
      </c>
      <c r="H293" s="40">
        <f>'[4]methanogen M06-L TZVP smd redo'!AB293</f>
        <v>0.47956577602081829</v>
      </c>
      <c r="I293" s="40">
        <f>'[4]methanogen M06-L TZVP smd redo'!AS293</f>
        <v>0.54603520384022275</v>
      </c>
      <c r="J293" s="40">
        <f>'[4]methanogen M06-L TZVP smd redo'!BJ293</f>
        <v>0.59194124789696545</v>
      </c>
      <c r="K293" s="40">
        <f>'[4]methanogen M06-L TZVP smd redo'!EV293</f>
        <v>0.59102311373360195</v>
      </c>
      <c r="L293" s="40">
        <f>'[4]methanogen M06-L TZVP smd redo'!CL293</f>
        <v>0.57047829535972205</v>
      </c>
      <c r="M293" s="40">
        <f>'[4]methanogen M06-L TZVP smd redo'!DG293</f>
        <v>0.57556936728708763</v>
      </c>
      <c r="N293" s="40">
        <f>'[4]methanogen M06-L TZVP smd redo'!EC293</f>
        <v>0.54940654872726036</v>
      </c>
      <c r="AA293" s="40">
        <f t="shared" si="218"/>
        <v>0.70271215806663689</v>
      </c>
      <c r="AB293" s="40"/>
      <c r="AC293" s="40" t="e">
        <f>EXP('d-beta'!Y294/1000)*'[3]methanogen M06-L TZVP smd redo'!EZ293</f>
        <v>#N/A</v>
      </c>
      <c r="AD293" s="40">
        <f>'[3]methanogen M06-L TZVP smd redo'!ET293</f>
        <v>1.4053100000000001</v>
      </c>
      <c r="AE293" s="40">
        <f>'[3]methanogen M06-L TZVP smd redo'!ER293</f>
        <v>1.0379100000000001</v>
      </c>
      <c r="AF293" s="40">
        <f>'[3]methanogen M06-L TZVP smd redo'!K293</f>
        <v>1.0316399999999999</v>
      </c>
      <c r="AG293" s="40">
        <f>'[3]methanogen M06-L TZVP smd redo'!J293</f>
        <v>1.69058</v>
      </c>
      <c r="AH293" s="40">
        <f>'[3]methanogen M06-L TZVP smd redo'!O293</f>
        <v>1.0295799999999999</v>
      </c>
      <c r="AI293" s="40">
        <f>'[3]methanogen M06-L TZVP smd redo'!N293</f>
        <v>1.6603399999999999</v>
      </c>
      <c r="AJ293" s="40">
        <f>'[3]methanogen M06-L TZVP smd redo'!S293</f>
        <v>1.0303500000000001</v>
      </c>
      <c r="AK293" s="40">
        <f>'[3]methanogen M06-L TZVP smd redo'!R293</f>
        <v>1.7149799999999999</v>
      </c>
      <c r="AL293" s="40">
        <f>'[3]methanogen M06-L TZVP smd redo'!Y293</f>
        <v>1.0266999999999999</v>
      </c>
      <c r="AM293" s="40">
        <f>'[3]methanogen M06-L TZVP smd redo'!W293</f>
        <v>1.7100900000000001</v>
      </c>
      <c r="AN293" s="40">
        <f>'[3]methanogen M06-L TZVP smd redo'!V293</f>
        <v>1.70489</v>
      </c>
      <c r="AO293" s="40">
        <f>'[3]methanogen M06-L TZVP smd redo'!AK293</f>
        <v>1.02617</v>
      </c>
      <c r="AP293" s="40">
        <f>PRODUCT('[3]methanogen M06-L TZVP smd redo'!AD293:AF293)^(1/3)</f>
        <v>1.7057188360203159</v>
      </c>
      <c r="AQ293" s="40">
        <f>'[3]methanogen M06-L TZVP smd redo'!BA293</f>
        <v>1.02318</v>
      </c>
      <c r="AR293" s="40">
        <f>PRODUCT('[3]methanogen M06-L TZVP smd redo'!AT293:AV293)^(1/3)</f>
        <v>1.6972365262345324</v>
      </c>
      <c r="AS293" s="41">
        <f>'[3]methanogen M06-L TZVP smd redo'!FO293</f>
        <v>1.02545</v>
      </c>
      <c r="AT293" s="40">
        <f>'[3]methanogen M06-L TZVP smd redo'!FK293</f>
        <v>1.70018</v>
      </c>
      <c r="AU293" s="40">
        <f>'[3]methanogen M06-L TZVP smd redo'!CD293</f>
        <v>1.6772199999999999</v>
      </c>
      <c r="AV293" s="40">
        <f>'[3]methanogen M06-L TZVP smd redo'!CG293</f>
        <v>1.45181</v>
      </c>
      <c r="AW293" s="40">
        <f>'[3]methanogen M06-L TZVP smd redo'!CK293</f>
        <v>1.0256700000000001</v>
      </c>
      <c r="AX293" s="40">
        <f>PRODUCT('[3]methanogen M06-L TZVP smd redo'!CN293:CP293)^(1/3)</f>
        <v>1.6909457915958219</v>
      </c>
      <c r="AY293" s="40">
        <f>'[3]methanogen M06-L TZVP smd redo'!DH293</f>
        <v>1.02579</v>
      </c>
      <c r="AZ293" s="40">
        <f>PRODUCT('[3]methanogen M06-L TZVP smd redo'!DJ293:DL293)^(1/3)</f>
        <v>1.6951528348788947</v>
      </c>
      <c r="BA293" s="40">
        <f>'[3]methanogen M06-L TZVP smd redo'!EI293</f>
        <v>1.02705</v>
      </c>
      <c r="BB293" s="40">
        <f>PRODUCT('[3]methanogen M06-L TZVP smd redo'!EJ293:EL293)^(1/3)</f>
        <v>1.7131935736796187</v>
      </c>
      <c r="BC293" s="40"/>
      <c r="BD293" s="44">
        <f>'[4]methanogen M06-L TZVP smd redo'!H293</f>
        <v>1.74491</v>
      </c>
      <c r="BE293" s="44">
        <f>'[4]methanogen M06-L TZVP smd redo'!M293</f>
        <v>1.7102200000000001</v>
      </c>
      <c r="BF293" s="44">
        <f>'[4]methanogen M06-L TZVP smd redo'!R293</f>
        <v>1.76816</v>
      </c>
      <c r="BG293" s="44">
        <f>'[4]methanogen M06-L TZVP smd redo'!Y293</f>
        <v>1.75125</v>
      </c>
      <c r="BH293" s="44">
        <f>'[4]methanogen M06-L TZVP smd redo'!Z293</f>
        <v>1.7566299999999999</v>
      </c>
      <c r="BI293" s="44">
        <f>PRODUCT('[4]methanogen M06-L TZVP smd redo'!AL293:AN293)^(1/3)</f>
        <v>1.7513132547721588</v>
      </c>
      <c r="BJ293" s="133">
        <f>PRODUCT('[4]methanogen M06-L TZVP smd redo'!BC293:BE293)^(1/3)</f>
        <v>1.737606421338608</v>
      </c>
      <c r="BK293" s="133">
        <f>'[4]methanogen M06-L TZVP smd redo'!ER293</f>
        <v>1.74448</v>
      </c>
      <c r="BL293" s="40">
        <f>PRODUCT('[4]methanogen M06-L TZVP smd redo'!DZ293:EB293)^(1/3)</f>
        <v>1.7605021601520106</v>
      </c>
      <c r="BM293" s="40">
        <f>PRODUCT('[4]methanogen M06-L TZVP smd redo'!CI293:CK293)^(1/3)</f>
        <v>1.7353417804497153</v>
      </c>
      <c r="BN293" s="40">
        <f>PRODUCT('[4]methanogen M06-L TZVP smd redo'!DD293:DF293)^(1/3)</f>
        <v>1.7398716672718184</v>
      </c>
      <c r="BO293" s="40"/>
      <c r="BP293" s="45" t="e">
        <f t="shared" si="219"/>
        <v>#N/A</v>
      </c>
      <c r="BQ293" s="45">
        <f t="shared" si="220"/>
        <v>1.0202839400778847</v>
      </c>
      <c r="BR293" s="45">
        <f t="shared" si="221"/>
        <v>0.96723147226495343</v>
      </c>
      <c r="BS293" s="45">
        <f t="shared" si="222"/>
        <v>1.0065637043657458</v>
      </c>
      <c r="BT293" s="45">
        <f t="shared" si="223"/>
        <v>1.0030358619243893</v>
      </c>
      <c r="BU293" s="45">
        <f t="shared" si="224"/>
        <v>0.99996388152034676</v>
      </c>
      <c r="BV293" s="45">
        <f t="shared" si="225"/>
        <v>1.0078883418392246</v>
      </c>
      <c r="BW293" s="45">
        <f t="shared" si="226"/>
        <v>0.9960598122871045</v>
      </c>
      <c r="BX293" s="45">
        <f t="shared" si="227"/>
        <v>0.98679436231263384</v>
      </c>
      <c r="BY293" s="45">
        <f t="shared" si="228"/>
        <v>0.82681579357601731</v>
      </c>
      <c r="BZ293" s="45">
        <f t="shared" si="229"/>
        <v>0.98326314227778033</v>
      </c>
      <c r="CA293" s="45">
        <f t="shared" si="230"/>
        <v>0.85152191816472533</v>
      </c>
      <c r="CB293" s="45">
        <f t="shared" si="231"/>
        <v>1.0131765965711408</v>
      </c>
      <c r="CC293" s="45">
        <f t="shared" si="232"/>
        <v>0.99739642474366741</v>
      </c>
      <c r="CD293" s="45">
        <f t="shared" si="233"/>
        <v>0.99346685267803281</v>
      </c>
      <c r="CE293" s="39"/>
      <c r="CF293" s="75" t="e">
        <f t="shared" si="250"/>
        <v>#N/A</v>
      </c>
      <c r="CG293" s="75">
        <f t="shared" si="251"/>
        <v>20.080961183086576</v>
      </c>
      <c r="CH293" s="75">
        <f t="shared" si="252"/>
        <v>-33.317440648347279</v>
      </c>
      <c r="CI293" s="75">
        <f t="shared" si="253"/>
        <v>6.5422570562902491</v>
      </c>
      <c r="CJ293" s="75">
        <f t="shared" si="254"/>
        <v>3.0312630010239361</v>
      </c>
      <c r="CK293" s="75">
        <f t="shared" si="255"/>
        <v>-3.6119131941228157E-2</v>
      </c>
      <c r="CL293" s="75">
        <f t="shared" si="256"/>
        <v>7.8573915286112141</v>
      </c>
      <c r="CM293" s="75">
        <f t="shared" si="257"/>
        <v>-3.9479707035249687</v>
      </c>
      <c r="CN293" s="75">
        <f t="shared" si="258"/>
        <v>-13.293607443545222</v>
      </c>
      <c r="CO293" s="75">
        <f t="shared" si="259"/>
        <v>-190.17334930566273</v>
      </c>
      <c r="CP293" s="75">
        <f t="shared" si="260"/>
        <v>-16.87850159856778</v>
      </c>
      <c r="CQ293" s="75">
        <f t="shared" si="261"/>
        <v>-160.73003855921058</v>
      </c>
      <c r="CR293" s="75">
        <f t="shared" si="262"/>
        <v>13.090540350322151</v>
      </c>
      <c r="CS293" s="75">
        <f t="shared" si="263"/>
        <v>-2.6069704527702804</v>
      </c>
      <c r="CT293" s="75">
        <f t="shared" si="264"/>
        <v>-6.5545817360594265</v>
      </c>
      <c r="CU293" s="130"/>
      <c r="CV293" s="45" t="e">
        <f t="shared" si="234"/>
        <v>#N/A</v>
      </c>
      <c r="CW293" s="45">
        <f t="shared" si="235"/>
        <v>1.0000328801728244</v>
      </c>
      <c r="CX293" s="45">
        <f t="shared" si="236"/>
        <v>0.99980919388100065</v>
      </c>
      <c r="CY293" s="45">
        <f t="shared" si="237"/>
        <v>1.0001380735306808</v>
      </c>
      <c r="CZ293" s="45">
        <f t="shared" si="238"/>
        <v>0.9999555395782701</v>
      </c>
      <c r="DA293" s="45">
        <f t="shared" si="239"/>
        <v>0.99993356684702062</v>
      </c>
      <c r="DB293" s="45">
        <f t="shared" si="240"/>
        <v>0.99995412111354831</v>
      </c>
      <c r="DC293" s="45">
        <f t="shared" si="241"/>
        <v>1.0000009175918454</v>
      </c>
      <c r="DD293" s="45">
        <f t="shared" si="242"/>
        <v>0.99952066409707341</v>
      </c>
      <c r="DE293" s="45">
        <f t="shared" si="243"/>
        <v>0.99952066409707363</v>
      </c>
      <c r="DF293" s="45">
        <f t="shared" si="244"/>
        <v>0.99945426278788962</v>
      </c>
      <c r="DG293" s="45">
        <f t="shared" si="245"/>
        <v>0.99940932598826016</v>
      </c>
      <c r="DH293" s="45">
        <f t="shared" si="246"/>
        <v>0.99995749046397797</v>
      </c>
      <c r="DI293" s="45">
        <f t="shared" si="247"/>
        <v>0.99999491185665212</v>
      </c>
      <c r="DJ293" s="45">
        <f t="shared" si="248"/>
        <v>1.000029518045555</v>
      </c>
    </row>
    <row r="294" spans="1:114" x14ac:dyDescent="0.2">
      <c r="A294" s="43">
        <v>580</v>
      </c>
      <c r="B294" s="43">
        <f t="shared" si="217"/>
        <v>853.15</v>
      </c>
      <c r="C294" s="44">
        <f t="shared" si="249"/>
        <v>1.1721268241223701</v>
      </c>
      <c r="E294" s="40">
        <f>'[4]methanogen M06-L TZVP smd redo'!I294</f>
        <v>0.48096134252939571</v>
      </c>
      <c r="F294" s="40">
        <f>'[4]methanogen M06-L TZVP smd redo'!N294</f>
        <v>0.44081877777202294</v>
      </c>
      <c r="G294" s="40">
        <f>'[4]methanogen M06-L TZVP smd redo'!S294</f>
        <v>0.63643453815531714</v>
      </c>
      <c r="H294" s="40">
        <f>'[4]methanogen M06-L TZVP smd redo'!AB294</f>
        <v>0.47584330317196333</v>
      </c>
      <c r="I294" s="40">
        <f>'[4]methanogen M06-L TZVP smd redo'!AS294</f>
        <v>0.54615077941666534</v>
      </c>
      <c r="J294" s="40">
        <f>'[4]methanogen M06-L TZVP smd redo'!BJ294</f>
        <v>0.58405141801354254</v>
      </c>
      <c r="K294" s="40">
        <f>'[4]methanogen M06-L TZVP smd redo'!EV294</f>
        <v>0.58597854633934965</v>
      </c>
      <c r="L294" s="40">
        <f>'[4]methanogen M06-L TZVP smd redo'!CL294</f>
        <v>0.56304801219231315</v>
      </c>
      <c r="M294" s="40">
        <f>'[4]methanogen M06-L TZVP smd redo'!DG294</f>
        <v>0.56706059790512242</v>
      </c>
      <c r="N294" s="40">
        <f>'[4]methanogen M06-L TZVP smd redo'!EC294</f>
        <v>0.54106377663964977</v>
      </c>
      <c r="AA294" s="40">
        <f t="shared" si="218"/>
        <v>0.69864035209713904</v>
      </c>
      <c r="AB294" s="40"/>
      <c r="AC294" s="40" t="e">
        <f>EXP('d-beta'!Y295/1000)*'[3]methanogen M06-L TZVP smd redo'!EZ294</f>
        <v>#N/A</v>
      </c>
      <c r="AD294" s="40">
        <f>'[3]methanogen M06-L TZVP smd redo'!ET294</f>
        <v>1.40374</v>
      </c>
      <c r="AE294" s="40">
        <f>'[3]methanogen M06-L TZVP smd redo'!ER294</f>
        <v>1.03775</v>
      </c>
      <c r="AF294" s="40">
        <f>'[3]methanogen M06-L TZVP smd redo'!K294</f>
        <v>1.0315000000000001</v>
      </c>
      <c r="AG294" s="40">
        <f>'[3]methanogen M06-L TZVP smd redo'!J294</f>
        <v>1.6870799999999999</v>
      </c>
      <c r="AH294" s="40">
        <f>'[3]methanogen M06-L TZVP smd redo'!O294</f>
        <v>1.02945</v>
      </c>
      <c r="AI294" s="40">
        <f>'[3]methanogen M06-L TZVP smd redo'!N294</f>
        <v>1.6569799999999999</v>
      </c>
      <c r="AJ294" s="40">
        <f>'[3]methanogen M06-L TZVP smd redo'!S294</f>
        <v>1.0302199999999999</v>
      </c>
      <c r="AK294" s="40">
        <f>'[3]methanogen M06-L TZVP smd redo'!R294</f>
        <v>1.7113799999999999</v>
      </c>
      <c r="AL294" s="40">
        <f>'[3]methanogen M06-L TZVP smd redo'!Y294</f>
        <v>1.02658</v>
      </c>
      <c r="AM294" s="40">
        <f>'[3]methanogen M06-L TZVP smd redo'!W294</f>
        <v>1.70641</v>
      </c>
      <c r="AN294" s="40">
        <f>'[3]methanogen M06-L TZVP smd redo'!V294</f>
        <v>1.7012400000000001</v>
      </c>
      <c r="AO294" s="40">
        <f>'[3]methanogen M06-L TZVP smd redo'!AK294</f>
        <v>1.02606</v>
      </c>
      <c r="AP294" s="40">
        <f>PRODUCT('[3]methanogen M06-L TZVP smd redo'!AD294:AF294)^(1/3)</f>
        <v>1.7021227043282432</v>
      </c>
      <c r="AQ294" s="40">
        <f>'[3]methanogen M06-L TZVP smd redo'!BA294</f>
        <v>1.0230900000000001</v>
      </c>
      <c r="AR294" s="40">
        <f>PRODUCT('[3]methanogen M06-L TZVP smd redo'!AT294:AV294)^(1/3)</f>
        <v>1.6937132105022787</v>
      </c>
      <c r="AS294" s="41">
        <f>'[3]methanogen M06-L TZVP smd redo'!FO294</f>
        <v>1.02535</v>
      </c>
      <c r="AT294" s="40">
        <f>'[3]methanogen M06-L TZVP smd redo'!FK294</f>
        <v>1.6966699999999999</v>
      </c>
      <c r="AU294" s="40">
        <f>'[3]methanogen M06-L TZVP smd redo'!CD294</f>
        <v>1.6737599999999999</v>
      </c>
      <c r="AV294" s="40">
        <f>'[3]methanogen M06-L TZVP smd redo'!CG294</f>
        <v>1.44964</v>
      </c>
      <c r="AW294" s="40">
        <f>'[3]methanogen M06-L TZVP smd redo'!CK294</f>
        <v>1.0255700000000001</v>
      </c>
      <c r="AX294" s="40">
        <f>PRODUCT('[3]methanogen M06-L TZVP smd redo'!CN294:CP294)^(1/3)</f>
        <v>1.6874560445385389</v>
      </c>
      <c r="AY294" s="40">
        <f>'[3]methanogen M06-L TZVP smd redo'!DH294</f>
        <v>1.02569</v>
      </c>
      <c r="AZ294" s="40">
        <f>PRODUCT('[3]methanogen M06-L TZVP smd redo'!DJ294:DL294)^(1/3)</f>
        <v>1.6916432114804918</v>
      </c>
      <c r="BA294" s="40">
        <f>'[3]methanogen M06-L TZVP smd redo'!EI294</f>
        <v>1.02694</v>
      </c>
      <c r="BB294" s="40">
        <f>PRODUCT('[3]methanogen M06-L TZVP smd redo'!EJ294:EL294)^(1/3)</f>
        <v>1.7095539318856432</v>
      </c>
      <c r="BC294" s="40"/>
      <c r="BD294" s="44">
        <f>'[4]methanogen M06-L TZVP smd redo'!H294</f>
        <v>1.7410600000000001</v>
      </c>
      <c r="BE294" s="44">
        <f>'[4]methanogen M06-L TZVP smd redo'!M294</f>
        <v>1.7065300000000001</v>
      </c>
      <c r="BF294" s="44">
        <f>'[4]methanogen M06-L TZVP smd redo'!R294</f>
        <v>1.7642199999999999</v>
      </c>
      <c r="BG294" s="44">
        <f>'[4]methanogen M06-L TZVP smd redo'!Y294</f>
        <v>1.74729</v>
      </c>
      <c r="BH294" s="44">
        <f>'[4]methanogen M06-L TZVP smd redo'!Z294</f>
        <v>1.75265</v>
      </c>
      <c r="BI294" s="44">
        <f>PRODUCT('[4]methanogen M06-L TZVP smd redo'!AL294:AN294)^(1/3)</f>
        <v>1.7474338634282898</v>
      </c>
      <c r="BJ294" s="133">
        <f>PRODUCT('[4]methanogen M06-L TZVP smd redo'!BC294:BE294)^(1/3)</f>
        <v>1.7338331051233358</v>
      </c>
      <c r="BK294" s="133">
        <f>'[4]methanogen M06-L TZVP smd redo'!ER294</f>
        <v>1.7406999999999999</v>
      </c>
      <c r="BL294" s="40">
        <f>PRODUCT('[4]methanogen M06-L TZVP smd redo'!DZ294:EB294)^(1/3)</f>
        <v>1.7565592114168176</v>
      </c>
      <c r="BM294" s="40">
        <f>PRODUCT('[4]methanogen M06-L TZVP smd redo'!CI294:CK294)^(1/3)</f>
        <v>1.7315787089059171</v>
      </c>
      <c r="BN294" s="40">
        <f>PRODUCT('[4]methanogen M06-L TZVP smd redo'!DD294:DF294)^(1/3)</f>
        <v>1.7360854332919489</v>
      </c>
      <c r="BO294" s="40"/>
      <c r="BP294" s="45" t="e">
        <f t="shared" si="219"/>
        <v>#N/A</v>
      </c>
      <c r="BQ294" s="45">
        <f t="shared" si="220"/>
        <v>1.0202340421791589</v>
      </c>
      <c r="BR294" s="45">
        <f t="shared" si="221"/>
        <v>0.96729999659906374</v>
      </c>
      <c r="BS294" s="45">
        <f t="shared" si="222"/>
        <v>1.0066014321170798</v>
      </c>
      <c r="BT294" s="45">
        <f t="shared" si="223"/>
        <v>1.0029850266043698</v>
      </c>
      <c r="BU294" s="45">
        <f t="shared" si="224"/>
        <v>0.99991767160331468</v>
      </c>
      <c r="BV294" s="45">
        <f t="shared" si="225"/>
        <v>1.0078443295751851</v>
      </c>
      <c r="BW294" s="45">
        <f t="shared" si="226"/>
        <v>0.99605509572202899</v>
      </c>
      <c r="BX294" s="45">
        <f t="shared" si="227"/>
        <v>0.9868659622615592</v>
      </c>
      <c r="BY294" s="45">
        <f t="shared" si="228"/>
        <v>0.82765941704010204</v>
      </c>
      <c r="BZ294" s="45">
        <f t="shared" si="229"/>
        <v>0.98329818184304196</v>
      </c>
      <c r="CA294" s="45">
        <f t="shared" si="230"/>
        <v>0.85202055931521814</v>
      </c>
      <c r="CB294" s="45">
        <f t="shared" si="231"/>
        <v>1.0131074359039103</v>
      </c>
      <c r="CC294" s="45">
        <f t="shared" si="232"/>
        <v>0.99740408835901229</v>
      </c>
      <c r="CD294" s="45">
        <f t="shared" si="233"/>
        <v>0.99350565971402405</v>
      </c>
      <c r="CE294" s="39"/>
      <c r="CF294" s="75" t="e">
        <f t="shared" si="250"/>
        <v>#N/A</v>
      </c>
      <c r="CG294" s="75">
        <f t="shared" si="251"/>
        <v>20.03205409266188</v>
      </c>
      <c r="CH294" s="75">
        <f t="shared" si="252"/>
        <v>-33.246597309542146</v>
      </c>
      <c r="CI294" s="75">
        <f t="shared" si="253"/>
        <v>6.5797380861915107</v>
      </c>
      <c r="CJ294" s="75">
        <f t="shared" si="254"/>
        <v>2.9805802585649106</v>
      </c>
      <c r="CK294" s="75">
        <f t="shared" si="255"/>
        <v>-8.2331785853784298E-2</v>
      </c>
      <c r="CL294" s="75">
        <f t="shared" si="256"/>
        <v>7.8137227776199358</v>
      </c>
      <c r="CM294" s="75">
        <f t="shared" si="257"/>
        <v>-3.9527059374781395</v>
      </c>
      <c r="CN294" s="75">
        <f t="shared" si="258"/>
        <v>-13.221051950520131</v>
      </c>
      <c r="CO294" s="75">
        <f t="shared" si="259"/>
        <v>-189.15354129429312</v>
      </c>
      <c r="CP294" s="75">
        <f t="shared" si="260"/>
        <v>-16.842866233592822</v>
      </c>
      <c r="CQ294" s="75">
        <f t="shared" si="261"/>
        <v>-160.14462179229633</v>
      </c>
      <c r="CR294" s="75">
        <f t="shared" si="262"/>
        <v>13.022276803702891</v>
      </c>
      <c r="CS294" s="75">
        <f t="shared" si="263"/>
        <v>-2.5992868620607568</v>
      </c>
      <c r="CT294" s="75">
        <f t="shared" si="264"/>
        <v>-6.5155202636393019</v>
      </c>
      <c r="CU294" s="130"/>
      <c r="CV294" s="45" t="e">
        <f t="shared" si="234"/>
        <v>#N/A</v>
      </c>
      <c r="CW294" s="45">
        <f t="shared" si="235"/>
        <v>1.0000401248769584</v>
      </c>
      <c r="CX294" s="45">
        <f t="shared" si="236"/>
        <v>0.99980450865705939</v>
      </c>
      <c r="CY294" s="45">
        <f t="shared" si="237"/>
        <v>1.000131950147269</v>
      </c>
      <c r="CZ294" s="45">
        <f t="shared" si="238"/>
        <v>0.9999582898335021</v>
      </c>
      <c r="DA294" s="45">
        <f t="shared" si="239"/>
        <v>0.99992973090127835</v>
      </c>
      <c r="DB294" s="45">
        <f t="shared" si="240"/>
        <v>0.99996212148440389</v>
      </c>
      <c r="DC294" s="45">
        <f t="shared" si="241"/>
        <v>0.99999807400026863</v>
      </c>
      <c r="DD294" s="45">
        <f t="shared" si="242"/>
        <v>0.99952438301598467</v>
      </c>
      <c r="DE294" s="45">
        <f t="shared" si="243"/>
        <v>0.9995243830159849</v>
      </c>
      <c r="DF294" s="45">
        <f t="shared" si="244"/>
        <v>0.99945414733843985</v>
      </c>
      <c r="DG294" s="45">
        <f t="shared" si="245"/>
        <v>0.99941436462342736</v>
      </c>
      <c r="DH294" s="45">
        <f t="shared" si="246"/>
        <v>0.99995703745096376</v>
      </c>
      <c r="DI294" s="45">
        <f t="shared" si="247"/>
        <v>0.999995989688377</v>
      </c>
      <c r="DJ294" s="45">
        <f t="shared" si="248"/>
        <v>1.0000208984048082</v>
      </c>
    </row>
    <row r="295" spans="1:114" x14ac:dyDescent="0.2">
      <c r="A295" s="43">
        <v>582</v>
      </c>
      <c r="B295" s="43">
        <f t="shared" si="217"/>
        <v>855.15</v>
      </c>
      <c r="C295" s="44">
        <f t="shared" si="249"/>
        <v>1.1693854879260948</v>
      </c>
      <c r="E295" s="40">
        <f>'[4]methanogen M06-L TZVP smd redo'!I295</f>
        <v>0.47538648449885201</v>
      </c>
      <c r="F295" s="40">
        <f>'[4]methanogen M06-L TZVP smd redo'!N295</f>
        <v>0.4497749303966625</v>
      </c>
      <c r="G295" s="40">
        <f>'[4]methanogen M06-L TZVP smd redo'!S295</f>
        <v>0.63796375948066419</v>
      </c>
      <c r="H295" s="40">
        <f>'[4]methanogen M06-L TZVP smd redo'!AB295</f>
        <v>0.47302247662139862</v>
      </c>
      <c r="I295" s="40">
        <f>'[4]methanogen M06-L TZVP smd redo'!AS295</f>
        <v>0.54537322601855287</v>
      </c>
      <c r="J295" s="40">
        <f>'[4]methanogen M06-L TZVP smd redo'!BJ295</f>
        <v>0.57929555704849811</v>
      </c>
      <c r="K295" s="40">
        <f>'[4]methanogen M06-L TZVP smd redo'!EV295</f>
        <v>0.58197146173255554</v>
      </c>
      <c r="L295" s="40">
        <f>'[4]methanogen M06-L TZVP smd redo'!CL295</f>
        <v>0.56053968161107193</v>
      </c>
      <c r="M295" s="40">
        <f>'[4]methanogen M06-L TZVP smd redo'!DG295</f>
        <v>0.56738869682693149</v>
      </c>
      <c r="N295" s="40">
        <f>'[4]methanogen M06-L TZVP smd redo'!EC295</f>
        <v>0.54141893473969027</v>
      </c>
      <c r="AA295" s="40">
        <f t="shared" si="218"/>
        <v>0.69459701373718341</v>
      </c>
      <c r="AB295" s="40"/>
      <c r="AC295" s="40" t="e">
        <f>EXP('d-beta'!Y296/1000)*'[3]methanogen M06-L TZVP smd redo'!EZ295</f>
        <v>#N/A</v>
      </c>
      <c r="AD295" s="40">
        <f>'[3]methanogen M06-L TZVP smd redo'!ET295</f>
        <v>1.40218</v>
      </c>
      <c r="AE295" s="40">
        <f>'[3]methanogen M06-L TZVP smd redo'!ER295</f>
        <v>1.0376000000000001</v>
      </c>
      <c r="AF295" s="40">
        <f>'[3]methanogen M06-L TZVP smd redo'!K295</f>
        <v>1.0313699999999999</v>
      </c>
      <c r="AG295" s="40">
        <f>'[3]methanogen M06-L TZVP smd redo'!J295</f>
        <v>1.6836</v>
      </c>
      <c r="AH295" s="40">
        <f>'[3]methanogen M06-L TZVP smd redo'!O295</f>
        <v>1.02932</v>
      </c>
      <c r="AI295" s="40">
        <f>'[3]methanogen M06-L TZVP smd redo'!N295</f>
        <v>1.6536299999999999</v>
      </c>
      <c r="AJ295" s="40">
        <f>'[3]methanogen M06-L TZVP smd redo'!S295</f>
        <v>1.03009</v>
      </c>
      <c r="AK295" s="40">
        <f>'[3]methanogen M06-L TZVP smd redo'!R295</f>
        <v>1.7078</v>
      </c>
      <c r="AL295" s="40">
        <f>'[3]methanogen M06-L TZVP smd redo'!Y295</f>
        <v>1.02647</v>
      </c>
      <c r="AM295" s="40">
        <f>'[3]methanogen M06-L TZVP smd redo'!W295</f>
        <v>1.7027699999999999</v>
      </c>
      <c r="AN295" s="40">
        <f>'[3]methanogen M06-L TZVP smd redo'!V295</f>
        <v>1.6976100000000001</v>
      </c>
      <c r="AO295" s="40">
        <f>'[3]methanogen M06-L TZVP smd redo'!AK295</f>
        <v>1.0259499999999999</v>
      </c>
      <c r="AP295" s="40">
        <f>PRODUCT('[3]methanogen M06-L TZVP smd redo'!AD295:AF295)^(1/3)</f>
        <v>1.69855325546921</v>
      </c>
      <c r="AQ295" s="40">
        <f>'[3]methanogen M06-L TZVP smd redo'!BA295</f>
        <v>1.0229999999999999</v>
      </c>
      <c r="AR295" s="40">
        <f>PRODUCT('[3]methanogen M06-L TZVP smd redo'!AT295:AV295)^(1/3)</f>
        <v>1.6902132315537111</v>
      </c>
      <c r="AS295" s="41">
        <f>'[3]methanogen M06-L TZVP smd redo'!FO295</f>
        <v>1.0252600000000001</v>
      </c>
      <c r="AT295" s="40">
        <f>'[3]methanogen M06-L TZVP smd redo'!FK295</f>
        <v>1.6931799999999999</v>
      </c>
      <c r="AU295" s="40">
        <f>'[3]methanogen M06-L TZVP smd redo'!CD295</f>
        <v>1.6703300000000001</v>
      </c>
      <c r="AV295" s="40">
        <f>'[3]methanogen M06-L TZVP smd redo'!CG295</f>
        <v>1.4474899999999999</v>
      </c>
      <c r="AW295" s="40">
        <f>'[3]methanogen M06-L TZVP smd redo'!CK295</f>
        <v>1.02546</v>
      </c>
      <c r="AX295" s="40">
        <f>PRODUCT('[3]methanogen M06-L TZVP smd redo'!CN295:CP295)^(1/3)</f>
        <v>1.6840029387225175</v>
      </c>
      <c r="AY295" s="40">
        <f>'[3]methanogen M06-L TZVP smd redo'!DH295</f>
        <v>1.0255799999999999</v>
      </c>
      <c r="AZ295" s="40">
        <f>PRODUCT('[3]methanogen M06-L TZVP smd redo'!DJ295:DL295)^(1/3)</f>
        <v>1.6881636264038988</v>
      </c>
      <c r="BA295" s="40">
        <f>'[3]methanogen M06-L TZVP smd redo'!EI295</f>
        <v>1.0268299999999999</v>
      </c>
      <c r="BB295" s="40">
        <f>PRODUCT('[3]methanogen M06-L TZVP smd redo'!EJ295:EL295)^(1/3)</f>
        <v>1.7059342897665415</v>
      </c>
      <c r="BC295" s="40"/>
      <c r="BD295" s="44">
        <f>'[4]methanogen M06-L TZVP smd redo'!H295</f>
        <v>1.7372399999999999</v>
      </c>
      <c r="BE295" s="44">
        <f>'[4]methanogen M06-L TZVP smd redo'!M295</f>
        <v>1.7028799999999999</v>
      </c>
      <c r="BF295" s="44">
        <f>'[4]methanogen M06-L TZVP smd redo'!R295</f>
        <v>1.76031</v>
      </c>
      <c r="BG295" s="44">
        <f>'[4]methanogen M06-L TZVP smd redo'!Y295</f>
        <v>1.7433700000000001</v>
      </c>
      <c r="BH295" s="44">
        <f>'[4]methanogen M06-L TZVP smd redo'!Z295</f>
        <v>1.74871</v>
      </c>
      <c r="BI295" s="44">
        <f>PRODUCT('[4]methanogen M06-L TZVP smd redo'!AL295:AN295)^(1/3)</f>
        <v>1.7435810965820431</v>
      </c>
      <c r="BJ295" s="133">
        <f>PRODUCT('[4]methanogen M06-L TZVP smd redo'!BC295:BE295)^(1/3)</f>
        <v>1.7300897889543065</v>
      </c>
      <c r="BK295" s="133">
        <f>'[4]methanogen M06-L TZVP smd redo'!ER295</f>
        <v>1.7369600000000001</v>
      </c>
      <c r="BL295" s="40">
        <f>PRODUCT('[4]methanogen M06-L TZVP smd redo'!DZ295:EB295)^(1/3)</f>
        <v>1.7526529127490071</v>
      </c>
      <c r="BM295" s="40">
        <f>PRODUCT('[4]methanogen M06-L TZVP smd redo'!CI295:CK295)^(1/3)</f>
        <v>1.7278456369924908</v>
      </c>
      <c r="BN295" s="40">
        <f>PRODUCT('[4]methanogen M06-L TZVP smd redo'!DD295:DF295)^(1/3)</f>
        <v>1.7323291986014036</v>
      </c>
      <c r="BO295" s="40"/>
      <c r="BP295" s="45" t="e">
        <f t="shared" si="219"/>
        <v>#N/A</v>
      </c>
      <c r="BQ295" s="45">
        <f t="shared" si="220"/>
        <v>1.0201775815089731</v>
      </c>
      <c r="BR295" s="45">
        <f t="shared" si="221"/>
        <v>0.96737506461930001</v>
      </c>
      <c r="BS295" s="45">
        <f t="shared" si="222"/>
        <v>1.0066334612371406</v>
      </c>
      <c r="BT295" s="45">
        <f t="shared" si="223"/>
        <v>1.0029415915485727</v>
      </c>
      <c r="BU295" s="45">
        <f t="shared" si="224"/>
        <v>0.99987892930104783</v>
      </c>
      <c r="BV295" s="45">
        <f t="shared" si="225"/>
        <v>1.007798038988422</v>
      </c>
      <c r="BW295" s="45">
        <f t="shared" si="226"/>
        <v>0.99604469242487248</v>
      </c>
      <c r="BX295" s="45">
        <f t="shared" si="227"/>
        <v>0.98693348497450339</v>
      </c>
      <c r="BY295" s="45">
        <f t="shared" si="228"/>
        <v>0.82849400655053129</v>
      </c>
      <c r="BZ295" s="45">
        <f t="shared" si="229"/>
        <v>0.98334607920505368</v>
      </c>
      <c r="CA295" s="45">
        <f t="shared" si="230"/>
        <v>0.85251374240051569</v>
      </c>
      <c r="CB295" s="45">
        <f t="shared" si="231"/>
        <v>1.0130415912161057</v>
      </c>
      <c r="CC295" s="45">
        <f t="shared" si="232"/>
        <v>0.99741183049241877</v>
      </c>
      <c r="CD295" s="45">
        <f t="shared" si="233"/>
        <v>0.99354667356586013</v>
      </c>
      <c r="CE295" s="39"/>
      <c r="CF295" s="75" t="e">
        <f t="shared" si="250"/>
        <v>#N/A</v>
      </c>
      <c r="CG295" s="75">
        <f t="shared" si="251"/>
        <v>19.976711661218385</v>
      </c>
      <c r="CH295" s="75">
        <f t="shared" si="252"/>
        <v>-33.168994592911609</v>
      </c>
      <c r="CI295" s="75">
        <f t="shared" si="253"/>
        <v>6.6115566486148722</v>
      </c>
      <c r="CJ295" s="75">
        <f t="shared" si="254"/>
        <v>2.9372735339710028</v>
      </c>
      <c r="CK295" s="75">
        <f t="shared" si="255"/>
        <v>-0.12107802860085697</v>
      </c>
      <c r="CL295" s="75">
        <f t="shared" si="256"/>
        <v>7.7677914283953085</v>
      </c>
      <c r="CM295" s="75">
        <f t="shared" si="257"/>
        <v>-3.9631504917303997</v>
      </c>
      <c r="CN295" s="75">
        <f t="shared" si="258"/>
        <v>-13.152632929463982</v>
      </c>
      <c r="CO295" s="75">
        <f t="shared" si="259"/>
        <v>-188.14567623881143</v>
      </c>
      <c r="CP295" s="75">
        <f t="shared" si="260"/>
        <v>-16.794156496941557</v>
      </c>
      <c r="CQ295" s="75">
        <f t="shared" si="261"/>
        <v>-159.56594983648591</v>
      </c>
      <c r="CR295" s="75">
        <f t="shared" si="262"/>
        <v>12.957281892720115</v>
      </c>
      <c r="CS295" s="75">
        <f t="shared" si="263"/>
        <v>-2.5915246085782577</v>
      </c>
      <c r="CT295" s="75">
        <f t="shared" si="264"/>
        <v>-6.474239164842869</v>
      </c>
      <c r="CU295" s="130"/>
      <c r="CV295" s="45" t="e">
        <f t="shared" si="234"/>
        <v>#N/A</v>
      </c>
      <c r="CW295" s="45">
        <f t="shared" si="235"/>
        <v>1.000025600039846</v>
      </c>
      <c r="CX295" s="45">
        <f t="shared" si="236"/>
        <v>0.99981193115202516</v>
      </c>
      <c r="CY295" s="45">
        <f t="shared" si="237"/>
        <v>1.0001414653994425</v>
      </c>
      <c r="CZ295" s="45">
        <f t="shared" si="238"/>
        <v>0.99995108158540935</v>
      </c>
      <c r="DA295" s="45">
        <f t="shared" si="239"/>
        <v>0.9999276886872569</v>
      </c>
      <c r="DB295" s="45">
        <f t="shared" si="240"/>
        <v>0.9999660973086486</v>
      </c>
      <c r="DC295" s="45">
        <f t="shared" si="241"/>
        <v>0.99999732565171029</v>
      </c>
      <c r="DD295" s="45">
        <f t="shared" si="242"/>
        <v>0.9995272011678531</v>
      </c>
      <c r="DE295" s="45">
        <f t="shared" si="243"/>
        <v>0.9995272011678531</v>
      </c>
      <c r="DF295" s="45">
        <f t="shared" si="244"/>
        <v>0.99945492404381409</v>
      </c>
      <c r="DG295" s="45">
        <f t="shared" si="245"/>
        <v>0.99941836703205589</v>
      </c>
      <c r="DH295" s="45">
        <f t="shared" si="246"/>
        <v>0.9999621453067471</v>
      </c>
      <c r="DI295" s="45">
        <f t="shared" si="247"/>
        <v>0.99999315486863427</v>
      </c>
      <c r="DJ295" s="45">
        <f t="shared" si="248"/>
        <v>1.0000220034707046</v>
      </c>
    </row>
    <row r="296" spans="1:114" x14ac:dyDescent="0.2">
      <c r="A296" s="43">
        <v>584</v>
      </c>
      <c r="B296" s="43">
        <f t="shared" si="217"/>
        <v>857.15</v>
      </c>
      <c r="C296" s="44">
        <f t="shared" si="249"/>
        <v>1.1666569445254624</v>
      </c>
      <c r="E296" s="40">
        <f>'[4]methanogen M06-L TZVP smd redo'!I296</f>
        <v>0.46871536549097925</v>
      </c>
      <c r="F296" s="40">
        <f>'[4]methanogen M06-L TZVP smd redo'!N296</f>
        <v>0.43606236410553834</v>
      </c>
      <c r="G296" s="40">
        <f>'[4]methanogen M06-L TZVP smd redo'!S296</f>
        <v>0.6325744789015264</v>
      </c>
      <c r="H296" s="40">
        <f>'[4]methanogen M06-L TZVP smd redo'!AB296</f>
        <v>0.47901409640993542</v>
      </c>
      <c r="I296" s="40">
        <f>'[4]methanogen M06-L TZVP smd redo'!AS296</f>
        <v>0.5339262539880707</v>
      </c>
      <c r="J296" s="40">
        <f>'[4]methanogen M06-L TZVP smd redo'!BJ296</f>
        <v>0.57379808535973353</v>
      </c>
      <c r="K296" s="40">
        <f>'[4]methanogen M06-L TZVP smd redo'!EV296</f>
        <v>0.57520385475151592</v>
      </c>
      <c r="L296" s="40">
        <f>'[4]methanogen M06-L TZVP smd redo'!CL296</f>
        <v>0.55525072163464806</v>
      </c>
      <c r="M296" s="40">
        <f>'[4]methanogen M06-L TZVP smd redo'!DG296</f>
        <v>0.56096126916971301</v>
      </c>
      <c r="N296" s="40">
        <f>'[4]methanogen M06-L TZVP smd redo'!EC296</f>
        <v>0.53888278006830603</v>
      </c>
      <c r="AA296" s="40">
        <f t="shared" si="218"/>
        <v>0.69058189073892728</v>
      </c>
      <c r="AB296" s="40"/>
      <c r="AC296" s="40" t="e">
        <f>EXP('d-beta'!Y297/1000)*'[3]methanogen M06-L TZVP smd redo'!EZ296</f>
        <v>#N/A</v>
      </c>
      <c r="AD296" s="40">
        <f>'[3]methanogen M06-L TZVP smd redo'!ET296</f>
        <v>1.40063</v>
      </c>
      <c r="AE296" s="40">
        <f>'[3]methanogen M06-L TZVP smd redo'!ER296</f>
        <v>1.0374399999999999</v>
      </c>
      <c r="AF296" s="40">
        <f>'[3]methanogen M06-L TZVP smd redo'!K296</f>
        <v>1.0312399999999999</v>
      </c>
      <c r="AG296" s="40">
        <f>'[3]methanogen M06-L TZVP smd redo'!J296</f>
        <v>1.68015</v>
      </c>
      <c r="AH296" s="40">
        <f>'[3]methanogen M06-L TZVP smd redo'!O296</f>
        <v>1.0291999999999999</v>
      </c>
      <c r="AI296" s="40">
        <f>'[3]methanogen M06-L TZVP smd redo'!N296</f>
        <v>1.65032</v>
      </c>
      <c r="AJ296" s="40">
        <f>'[3]methanogen M06-L TZVP smd redo'!S296</f>
        <v>1.02996</v>
      </c>
      <c r="AK296" s="40">
        <f>'[3]methanogen M06-L TZVP smd redo'!R296</f>
        <v>1.7042600000000001</v>
      </c>
      <c r="AL296" s="40">
        <f>'[3]methanogen M06-L TZVP smd redo'!Y296</f>
        <v>1.0263500000000001</v>
      </c>
      <c r="AM296" s="40">
        <f>'[3]methanogen M06-L TZVP smd redo'!W296</f>
        <v>1.6991499999999999</v>
      </c>
      <c r="AN296" s="40">
        <f>'[3]methanogen M06-L TZVP smd redo'!V296</f>
        <v>1.69401</v>
      </c>
      <c r="AO296" s="40">
        <f>'[3]methanogen M06-L TZVP smd redo'!AK296</f>
        <v>1.0258499999999999</v>
      </c>
      <c r="AP296" s="40">
        <f>PRODUCT('[3]methanogen M06-L TZVP smd redo'!AD296:AF296)^(1/3)</f>
        <v>1.6950138155897576</v>
      </c>
      <c r="AQ296" s="40">
        <f>'[3]methanogen M06-L TZVP smd redo'!BA296</f>
        <v>1.02291</v>
      </c>
      <c r="AR296" s="40">
        <f>PRODUCT('[3]methanogen M06-L TZVP smd redo'!AT296:AV296)^(1/3)</f>
        <v>1.6867399158859038</v>
      </c>
      <c r="AS296" s="41">
        <f>'[3]methanogen M06-L TZVP smd redo'!FO296</f>
        <v>1.0251600000000001</v>
      </c>
      <c r="AT296" s="40">
        <f>'[3]methanogen M06-L TZVP smd redo'!FK296</f>
        <v>1.68973</v>
      </c>
      <c r="AU296" s="40">
        <f>'[3]methanogen M06-L TZVP smd redo'!CD296</f>
        <v>1.66692</v>
      </c>
      <c r="AV296" s="40">
        <f>'[3]methanogen M06-L TZVP smd redo'!CG296</f>
        <v>1.4453499999999999</v>
      </c>
      <c r="AW296" s="40">
        <f>'[3]methanogen M06-L TZVP smd redo'!CK296</f>
        <v>1.02536</v>
      </c>
      <c r="AX296" s="40">
        <f>PRODUCT('[3]methanogen M06-L TZVP smd redo'!CN296:CP296)^(1/3)</f>
        <v>1.6805698325135814</v>
      </c>
      <c r="AY296" s="40">
        <f>'[3]methanogen M06-L TZVP smd redo'!DH296</f>
        <v>1.0254799999999999</v>
      </c>
      <c r="AZ296" s="40">
        <f>PRODUCT('[3]methanogen M06-L TZVP smd redo'!DJ296:DL296)^(1/3)</f>
        <v>1.6847106995670253</v>
      </c>
      <c r="BA296" s="40">
        <f>'[3]methanogen M06-L TZVP smd redo'!EI296</f>
        <v>1.0267200000000001</v>
      </c>
      <c r="BB296" s="40">
        <f>PRODUCT('[3]methanogen M06-L TZVP smd redo'!EJ296:EL296)^(1/3)</f>
        <v>1.7023479974586218</v>
      </c>
      <c r="BC296" s="40"/>
      <c r="BD296" s="44">
        <f>'[4]methanogen M06-L TZVP smd redo'!H296</f>
        <v>1.7334499999999999</v>
      </c>
      <c r="BE296" s="44">
        <f>'[4]methanogen M06-L TZVP smd redo'!M296</f>
        <v>1.6992499999999999</v>
      </c>
      <c r="BF296" s="44">
        <f>'[4]methanogen M06-L TZVP smd redo'!R296</f>
        <v>1.7564299999999999</v>
      </c>
      <c r="BG296" s="44">
        <f>'[4]methanogen M06-L TZVP smd redo'!Y296</f>
        <v>1.7394799999999999</v>
      </c>
      <c r="BH296" s="44">
        <f>'[4]methanogen M06-L TZVP smd redo'!Z296</f>
        <v>1.7447999999999999</v>
      </c>
      <c r="BI296" s="44">
        <f>PRODUCT('[4]methanogen M06-L TZVP smd redo'!AL296:AN296)^(1/3)</f>
        <v>1.7397583296697146</v>
      </c>
      <c r="BJ296" s="133">
        <f>PRODUCT('[4]methanogen M06-L TZVP smd redo'!BC296:BE296)^(1/3)</f>
        <v>1.7263731488938401</v>
      </c>
      <c r="BK296" s="133">
        <f>'[4]methanogen M06-L TZVP smd redo'!ER296</f>
        <v>1.7332399999999999</v>
      </c>
      <c r="BL296" s="40">
        <f>PRODUCT('[4]methanogen M06-L TZVP smd redo'!DZ296:EB296)^(1/3)</f>
        <v>1.7487766139923253</v>
      </c>
      <c r="BM296" s="40">
        <f>PRODUCT('[4]methanogen M06-L TZVP smd redo'!CI296:CK296)^(1/3)</f>
        <v>1.7241458854482334</v>
      </c>
      <c r="BN296" s="40">
        <f>PRODUCT('[4]methanogen M06-L TZVP smd redo'!DD296:DF296)^(1/3)</f>
        <v>1.7286062657080885</v>
      </c>
      <c r="BO296" s="40"/>
      <c r="BP296" s="45" t="e">
        <f t="shared" si="219"/>
        <v>#N/A</v>
      </c>
      <c r="BQ296" s="45">
        <f t="shared" si="220"/>
        <v>1.0201265264087098</v>
      </c>
      <c r="BR296" s="45">
        <f t="shared" si="221"/>
        <v>0.96744532944666173</v>
      </c>
      <c r="BS296" s="45">
        <f t="shared" si="222"/>
        <v>1.0066655204034847</v>
      </c>
      <c r="BT296" s="45">
        <f t="shared" si="223"/>
        <v>1.0028979141782539</v>
      </c>
      <c r="BU296" s="45">
        <f t="shared" si="224"/>
        <v>0.99984001819967294</v>
      </c>
      <c r="BV296" s="45">
        <f t="shared" si="225"/>
        <v>1.0077533531985543</v>
      </c>
      <c r="BW296" s="45">
        <f t="shared" si="226"/>
        <v>0.99603814180023553</v>
      </c>
      <c r="BX296" s="45">
        <f t="shared" si="227"/>
        <v>0.98699664451445257</v>
      </c>
      <c r="BY296" s="45">
        <f t="shared" si="228"/>
        <v>0.82932420884402247</v>
      </c>
      <c r="BZ296" s="45">
        <f t="shared" si="229"/>
        <v>0.98337988260978537</v>
      </c>
      <c r="CA296" s="45">
        <f t="shared" si="230"/>
        <v>0.85300533596039785</v>
      </c>
      <c r="CB296" s="45">
        <f t="shared" si="231"/>
        <v>1.0129771857914032</v>
      </c>
      <c r="CC296" s="45">
        <f t="shared" si="232"/>
        <v>0.99741966672900617</v>
      </c>
      <c r="CD296" s="45">
        <f t="shared" si="233"/>
        <v>0.99358987752986172</v>
      </c>
      <c r="CE296" s="39"/>
      <c r="CF296" s="75" t="e">
        <f t="shared" si="250"/>
        <v>#N/A</v>
      </c>
      <c r="CG296" s="75">
        <f t="shared" si="251"/>
        <v>19.926665101908135</v>
      </c>
      <c r="CH296" s="75">
        <f t="shared" si="252"/>
        <v>-33.096362706656834</v>
      </c>
      <c r="CI296" s="75">
        <f t="shared" si="253"/>
        <v>6.6434040459851964</v>
      </c>
      <c r="CJ296" s="75">
        <f t="shared" si="254"/>
        <v>2.8937233195087382</v>
      </c>
      <c r="CK296" s="75">
        <f t="shared" si="255"/>
        <v>-0.15999459878030731</v>
      </c>
      <c r="CL296" s="75">
        <f t="shared" si="256"/>
        <v>7.7234504207204306</v>
      </c>
      <c r="CM296" s="75">
        <f t="shared" si="257"/>
        <v>-3.9697271506166945</v>
      </c>
      <c r="CN296" s="75">
        <f t="shared" si="258"/>
        <v>-13.088639235840102</v>
      </c>
      <c r="CO296" s="75">
        <f t="shared" si="259"/>
        <v>-187.14411604942342</v>
      </c>
      <c r="CP296" s="75">
        <f t="shared" si="260"/>
        <v>-16.759781189561341</v>
      </c>
      <c r="CQ296" s="75">
        <f t="shared" si="261"/>
        <v>-158.98947598786904</v>
      </c>
      <c r="CR296" s="75">
        <f t="shared" si="262"/>
        <v>12.893703582928371</v>
      </c>
      <c r="CS296" s="75">
        <f t="shared" si="263"/>
        <v>-2.5836680687167659</v>
      </c>
      <c r="CT296" s="75">
        <f t="shared" si="264"/>
        <v>-6.4307555260515867</v>
      </c>
      <c r="CU296" s="130"/>
      <c r="CV296" s="45" t="e">
        <f t="shared" si="234"/>
        <v>#N/A</v>
      </c>
      <c r="CW296" s="45">
        <f t="shared" si="235"/>
        <v>1.0000326387688467</v>
      </c>
      <c r="CX296" s="45">
        <f t="shared" si="236"/>
        <v>0.99980361211516811</v>
      </c>
      <c r="CY296" s="45">
        <f t="shared" si="237"/>
        <v>1.0001293921547003</v>
      </c>
      <c r="CZ296" s="45">
        <f t="shared" si="238"/>
        <v>0.99996920741176232</v>
      </c>
      <c r="DA296" s="45">
        <f t="shared" si="239"/>
        <v>0.99994511714581868</v>
      </c>
      <c r="DB296" s="45">
        <f t="shared" si="240"/>
        <v>0.9999601510338888</v>
      </c>
      <c r="DC296" s="45">
        <f t="shared" si="241"/>
        <v>0.99999859503874733</v>
      </c>
      <c r="DD296" s="45">
        <f t="shared" si="242"/>
        <v>0.99952121524823512</v>
      </c>
      <c r="DE296" s="45">
        <f t="shared" si="243"/>
        <v>0.99952121524823534</v>
      </c>
      <c r="DF296" s="45">
        <f t="shared" si="244"/>
        <v>0.99946635867112765</v>
      </c>
      <c r="DG296" s="45">
        <f t="shared" si="245"/>
        <v>0.99942512681452089</v>
      </c>
      <c r="DH296" s="45">
        <f t="shared" si="246"/>
        <v>0.99996510471755506</v>
      </c>
      <c r="DI296" s="45">
        <f t="shared" si="247"/>
        <v>0.99999429265406492</v>
      </c>
      <c r="DJ296" s="45">
        <f t="shared" si="248"/>
        <v>1.0000270205881803</v>
      </c>
    </row>
    <row r="297" spans="1:114" x14ac:dyDescent="0.2">
      <c r="A297" s="43">
        <v>586</v>
      </c>
      <c r="B297" s="43">
        <f t="shared" si="217"/>
        <v>859.15</v>
      </c>
      <c r="C297" s="44">
        <f t="shared" si="249"/>
        <v>1.1639411045801082</v>
      </c>
      <c r="E297" s="40">
        <f>'[4]methanogen M06-L TZVP smd redo'!I297</f>
        <v>0.46691471454862743</v>
      </c>
      <c r="F297" s="40">
        <f>'[4]methanogen M06-L TZVP smd redo'!N297</f>
        <v>0.43709593208074438</v>
      </c>
      <c r="G297" s="40">
        <f>'[4]methanogen M06-L TZVP smd redo'!S297</f>
        <v>0.62628756111537953</v>
      </c>
      <c r="H297" s="40">
        <f>'[4]methanogen M06-L TZVP smd redo'!AB297</f>
        <v>0.46840473256715143</v>
      </c>
      <c r="I297" s="40">
        <f>'[4]methanogen M06-L TZVP smd redo'!AS297</f>
        <v>0.53527906144501536</v>
      </c>
      <c r="J297" s="40">
        <f>'[4]methanogen M06-L TZVP smd redo'!BJ297</f>
        <v>0.56944390028657033</v>
      </c>
      <c r="K297" s="40">
        <f>'[4]methanogen M06-L TZVP smd redo'!EV297</f>
        <v>0.57349629643277389</v>
      </c>
      <c r="L297" s="40">
        <f>'[4]methanogen M06-L TZVP smd redo'!CL297</f>
        <v>0.55109827633637032</v>
      </c>
      <c r="M297" s="40">
        <f>'[4]methanogen M06-L TZVP smd redo'!DG297</f>
        <v>0.55375414749869734</v>
      </c>
      <c r="N297" s="40">
        <f>'[4]methanogen M06-L TZVP smd redo'!EC297</f>
        <v>0.53544466064714413</v>
      </c>
      <c r="AA297" s="40">
        <f t="shared" si="218"/>
        <v>0.68659473358003609</v>
      </c>
      <c r="AB297" s="40"/>
      <c r="AC297" s="40" t="e">
        <f>EXP('d-beta'!Y298/1000)*'[3]methanogen M06-L TZVP smd redo'!EZ297</f>
        <v>#N/A</v>
      </c>
      <c r="AD297" s="40">
        <f>'[3]methanogen M06-L TZVP smd redo'!ET297</f>
        <v>1.3990899999999999</v>
      </c>
      <c r="AE297" s="40">
        <f>'[3]methanogen M06-L TZVP smd redo'!ER297</f>
        <v>1.03729</v>
      </c>
      <c r="AF297" s="40">
        <f>'[3]methanogen M06-L TZVP smd redo'!K297</f>
        <v>1.03111</v>
      </c>
      <c r="AG297" s="40">
        <f>'[3]methanogen M06-L TZVP smd redo'!J297</f>
        <v>1.67672</v>
      </c>
      <c r="AH297" s="40">
        <f>'[3]methanogen M06-L TZVP smd redo'!O297</f>
        <v>1.0290699999999999</v>
      </c>
      <c r="AI297" s="40">
        <f>'[3]methanogen M06-L TZVP smd redo'!N297</f>
        <v>1.64703</v>
      </c>
      <c r="AJ297" s="40">
        <f>'[3]methanogen M06-L TZVP smd redo'!S297</f>
        <v>1.02983</v>
      </c>
      <c r="AK297" s="40">
        <f>'[3]methanogen M06-L TZVP smd redo'!R297</f>
        <v>1.7007399999999999</v>
      </c>
      <c r="AL297" s="40">
        <f>'[3]methanogen M06-L TZVP smd redo'!Y297</f>
        <v>1.02624</v>
      </c>
      <c r="AM297" s="40">
        <f>'[3]methanogen M06-L TZVP smd redo'!W297</f>
        <v>1.69556</v>
      </c>
      <c r="AN297" s="40">
        <f>'[3]methanogen M06-L TZVP smd redo'!V297</f>
        <v>1.69045</v>
      </c>
      <c r="AO297" s="40">
        <f>'[3]methanogen M06-L TZVP smd redo'!AK297</f>
        <v>1.0257400000000001</v>
      </c>
      <c r="AP297" s="40">
        <f>PRODUCT('[3]methanogen M06-L TZVP smd redo'!AD297:AF297)^(1/3)</f>
        <v>1.6914976834026505</v>
      </c>
      <c r="AQ297" s="40">
        <f>'[3]methanogen M06-L TZVP smd redo'!BA297</f>
        <v>1.0228200000000001</v>
      </c>
      <c r="AR297" s="40">
        <f>PRODUCT('[3]methanogen M06-L TZVP smd redo'!AT297:AV297)^(1/3)</f>
        <v>1.6832966002592131</v>
      </c>
      <c r="AS297" s="41">
        <f>'[3]methanogen M06-L TZVP smd redo'!FO297</f>
        <v>1.0250600000000001</v>
      </c>
      <c r="AT297" s="40">
        <f>'[3]methanogen M06-L TZVP smd redo'!FK297</f>
        <v>1.6862999999999999</v>
      </c>
      <c r="AU297" s="40">
        <f>'[3]methanogen M06-L TZVP smd redo'!CD297</f>
        <v>1.66354</v>
      </c>
      <c r="AV297" s="40">
        <f>'[3]methanogen M06-L TZVP smd redo'!CG297</f>
        <v>1.44323</v>
      </c>
      <c r="AW297" s="40">
        <f>'[3]methanogen M06-L TZVP smd redo'!CK297</f>
        <v>1.0252600000000001</v>
      </c>
      <c r="AX297" s="40">
        <f>PRODUCT('[3]methanogen M06-L TZVP smd redo'!CN297:CP297)^(1/3)</f>
        <v>1.6771600841706777</v>
      </c>
      <c r="AY297" s="40">
        <f>'[3]methanogen M06-L TZVP smd redo'!DH297</f>
        <v>1.02538</v>
      </c>
      <c r="AZ297" s="40">
        <f>PRODUCT('[3]methanogen M06-L TZVP smd redo'!DJ297:DL297)^(1/3)</f>
        <v>1.6812811128807204</v>
      </c>
      <c r="BA297" s="40">
        <f>'[3]methanogen M06-L TZVP smd redo'!EI297</f>
        <v>1.02661</v>
      </c>
      <c r="BB297" s="40">
        <f>PRODUCT('[3]methanogen M06-L TZVP smd redo'!EJ297:EL297)^(1/3)</f>
        <v>1.6987916555579441</v>
      </c>
      <c r="BC297" s="40"/>
      <c r="BD297" s="44">
        <f>'[4]methanogen M06-L TZVP smd redo'!H297</f>
        <v>1.7296899999999999</v>
      </c>
      <c r="BE297" s="44">
        <f>'[4]methanogen M06-L TZVP smd redo'!M297</f>
        <v>1.6956500000000001</v>
      </c>
      <c r="BF297" s="44">
        <f>'[4]methanogen M06-L TZVP smd redo'!R297</f>
        <v>1.75257</v>
      </c>
      <c r="BG297" s="44">
        <f>'[4]methanogen M06-L TZVP smd redo'!Y297</f>
        <v>1.7356199999999999</v>
      </c>
      <c r="BH297" s="44">
        <f>'[4]methanogen M06-L TZVP smd redo'!Z297</f>
        <v>1.74092</v>
      </c>
      <c r="BI297" s="44">
        <f>PRODUCT('[4]methanogen M06-L TZVP smd redo'!AL297:AN297)^(1/3)</f>
        <v>1.7359655626613897</v>
      </c>
      <c r="BJ297" s="133">
        <f>PRODUCT('[4]methanogen M06-L TZVP smd redo'!BC297:BE297)^(1/3)</f>
        <v>1.7226898456093545</v>
      </c>
      <c r="BK297" s="133">
        <f>'[4]methanogen M06-L TZVP smd redo'!ER297</f>
        <v>1.7295499999999999</v>
      </c>
      <c r="BL297" s="40">
        <f>PRODUCT('[4]methanogen M06-L TZVP smd redo'!DZ297:EB297)^(1/3)</f>
        <v>1.7449303151272633</v>
      </c>
      <c r="BM297" s="40">
        <f>PRODUCT('[4]methanogen M06-L TZVP smd redo'!CI297:CK297)^(1/3)</f>
        <v>1.7204727752419522</v>
      </c>
      <c r="BN297" s="40">
        <f>PRODUCT('[4]methanogen M06-L TZVP smd redo'!DD297:DF297)^(1/3)</f>
        <v>1.7249066731109641</v>
      </c>
      <c r="BO297" s="40"/>
      <c r="BP297" s="45" t="e">
        <f t="shared" si="219"/>
        <v>#N/A</v>
      </c>
      <c r="BQ297" s="45">
        <f t="shared" si="220"/>
        <v>1.0200748975319198</v>
      </c>
      <c r="BR297" s="45">
        <f t="shared" si="221"/>
        <v>0.96752198200357198</v>
      </c>
      <c r="BS297" s="45">
        <f t="shared" si="222"/>
        <v>1.0066918640718701</v>
      </c>
      <c r="BT297" s="45">
        <f t="shared" si="223"/>
        <v>1.0028539951743136</v>
      </c>
      <c r="BU297" s="45">
        <f t="shared" si="224"/>
        <v>0.99980093921859836</v>
      </c>
      <c r="BV297" s="45">
        <f t="shared" si="225"/>
        <v>1.0077063884052437</v>
      </c>
      <c r="BW297" s="45">
        <f t="shared" si="226"/>
        <v>0.99603356110511665</v>
      </c>
      <c r="BX297" s="45">
        <f t="shared" si="227"/>
        <v>0.98706133727428824</v>
      </c>
      <c r="BY297" s="45">
        <f t="shared" si="228"/>
        <v>0.83014994912480844</v>
      </c>
      <c r="BZ297" s="45">
        <f t="shared" si="229"/>
        <v>0.98342462910538608</v>
      </c>
      <c r="CA297" s="45">
        <f t="shared" si="230"/>
        <v>0.85349629013327177</v>
      </c>
      <c r="CB297" s="45">
        <f t="shared" si="231"/>
        <v>1.0129103155594685</v>
      </c>
      <c r="CC297" s="45">
        <f t="shared" si="232"/>
        <v>0.99742948535237841</v>
      </c>
      <c r="CD297" s="45">
        <f t="shared" si="233"/>
        <v>0.99362954554612748</v>
      </c>
      <c r="CE297" s="39"/>
      <c r="CF297" s="75" t="e">
        <f t="shared" si="250"/>
        <v>#N/A</v>
      </c>
      <c r="CG297" s="75">
        <f t="shared" si="251"/>
        <v>19.87605355326869</v>
      </c>
      <c r="CH297" s="75">
        <f t="shared" si="252"/>
        <v>-33.017133919176288</v>
      </c>
      <c r="CI297" s="75">
        <f t="shared" si="253"/>
        <v>6.6695729403802213</v>
      </c>
      <c r="CJ297" s="75">
        <f t="shared" si="254"/>
        <v>2.8499302624087783</v>
      </c>
      <c r="CK297" s="75">
        <f t="shared" si="255"/>
        <v>-0.19908059662865155</v>
      </c>
      <c r="CL297" s="75">
        <f t="shared" si="256"/>
        <v>7.6768458745222565</v>
      </c>
      <c r="CM297" s="75">
        <f t="shared" si="257"/>
        <v>-3.9743260765611872</v>
      </c>
      <c r="CN297" s="75">
        <f t="shared" si="258"/>
        <v>-13.02309631819975</v>
      </c>
      <c r="CO297" s="75">
        <f t="shared" si="259"/>
        <v>-186.14893291267961</v>
      </c>
      <c r="CP297" s="75">
        <f t="shared" si="260"/>
        <v>-16.714279468020738</v>
      </c>
      <c r="CQ297" s="75">
        <f t="shared" si="261"/>
        <v>-158.4140834082053</v>
      </c>
      <c r="CR297" s="75">
        <f t="shared" si="262"/>
        <v>12.827687842257349</v>
      </c>
      <c r="CS297" s="75">
        <f t="shared" si="263"/>
        <v>-2.5738240929333616</v>
      </c>
      <c r="CT297" s="75">
        <f t="shared" si="264"/>
        <v>-6.3908323894211829</v>
      </c>
      <c r="CU297" s="130"/>
      <c r="CV297" s="45" t="e">
        <f t="shared" si="234"/>
        <v>#N/A</v>
      </c>
      <c r="CW297" s="45">
        <f t="shared" si="235"/>
        <v>1.0000298057544939</v>
      </c>
      <c r="CX297" s="45">
        <f t="shared" si="236"/>
        <v>0.99981092678516792</v>
      </c>
      <c r="CY297" s="45">
        <f t="shared" si="237"/>
        <v>1.0001270977452397</v>
      </c>
      <c r="CZ297" s="45">
        <f t="shared" si="238"/>
        <v>0.99996386665801451</v>
      </c>
      <c r="DA297" s="45">
        <f t="shared" si="239"/>
        <v>0.99993316144839939</v>
      </c>
      <c r="DB297" s="45">
        <f t="shared" si="240"/>
        <v>0.99996585460504506</v>
      </c>
      <c r="DC297" s="45">
        <f t="shared" si="241"/>
        <v>0.99999594992655583</v>
      </c>
      <c r="DD297" s="45">
        <f t="shared" si="242"/>
        <v>0.99953181456770501</v>
      </c>
      <c r="DE297" s="45">
        <f t="shared" si="243"/>
        <v>0.99953181456770479</v>
      </c>
      <c r="DF297" s="45">
        <f t="shared" si="244"/>
        <v>0.99946500730894039</v>
      </c>
      <c r="DG297" s="45">
        <f t="shared" si="245"/>
        <v>0.99942683241305552</v>
      </c>
      <c r="DH297" s="45">
        <f t="shared" si="246"/>
        <v>0.9999660201100018</v>
      </c>
      <c r="DI297" s="45">
        <f t="shared" si="247"/>
        <v>0.99999734559872344</v>
      </c>
      <c r="DJ297" s="45">
        <f t="shared" si="248"/>
        <v>1.0000184652020176</v>
      </c>
    </row>
    <row r="298" spans="1:114" x14ac:dyDescent="0.2">
      <c r="A298" s="43">
        <v>588</v>
      </c>
      <c r="B298" s="43">
        <f t="shared" si="217"/>
        <v>861.15</v>
      </c>
      <c r="C298" s="44">
        <f t="shared" si="249"/>
        <v>1.1612378795796319</v>
      </c>
      <c r="E298" s="40">
        <f>'[4]methanogen M06-L TZVP smd redo'!I298</f>
        <v>0.46776714060747793</v>
      </c>
      <c r="F298" s="40">
        <f>'[4]methanogen M06-L TZVP smd redo'!N298</f>
        <v>0.42738371587147661</v>
      </c>
      <c r="G298" s="40">
        <f>'[4]methanogen M06-L TZVP smd redo'!S298</f>
        <v>0.62465013005330583</v>
      </c>
      <c r="H298" s="40">
        <f>'[4]methanogen M06-L TZVP smd redo'!AB298</f>
        <v>0.462765343568039</v>
      </c>
      <c r="I298" s="40">
        <f>'[4]methanogen M06-L TZVP smd redo'!AS298</f>
        <v>0.52794809734901804</v>
      </c>
      <c r="J298" s="40">
        <f>'[4]methanogen M06-L TZVP smd redo'!BJ298</f>
        <v>0.56433189341076329</v>
      </c>
      <c r="K298" s="40">
        <f>'[4]methanogen M06-L TZVP smd redo'!EV298</f>
        <v>0.56712274842896093</v>
      </c>
      <c r="L298" s="40">
        <f>'[4]methanogen M06-L TZVP smd redo'!CL298</f>
        <v>0.54605280573238879</v>
      </c>
      <c r="M298" s="40">
        <f>'[4]methanogen M06-L TZVP smd redo'!DG298</f>
        <v>0.55931930555774834</v>
      </c>
      <c r="N298" s="40">
        <f>'[4]methanogen M06-L TZVP smd redo'!EC298</f>
        <v>0.53307519625578337</v>
      </c>
      <c r="AA298" s="40">
        <f t="shared" si="218"/>
        <v>0.6826352954289685</v>
      </c>
      <c r="AB298" s="40"/>
      <c r="AC298" s="40" t="e">
        <f>EXP('d-beta'!Y299/1000)*'[3]methanogen M06-L TZVP smd redo'!EZ298</f>
        <v>#N/A</v>
      </c>
      <c r="AD298" s="40">
        <f>'[3]methanogen M06-L TZVP smd redo'!ET298</f>
        <v>1.3975599999999999</v>
      </c>
      <c r="AE298" s="40">
        <f>'[3]methanogen M06-L TZVP smd redo'!ER298</f>
        <v>1.03714</v>
      </c>
      <c r="AF298" s="40">
        <f>'[3]methanogen M06-L TZVP smd redo'!K298</f>
        <v>1.0309699999999999</v>
      </c>
      <c r="AG298" s="40">
        <f>'[3]methanogen M06-L TZVP smd redo'!J298</f>
        <v>1.67333</v>
      </c>
      <c r="AH298" s="40">
        <f>'[3]methanogen M06-L TZVP smd redo'!O298</f>
        <v>1.02895</v>
      </c>
      <c r="AI298" s="40">
        <f>'[3]methanogen M06-L TZVP smd redo'!N298</f>
        <v>1.64377</v>
      </c>
      <c r="AJ298" s="40">
        <f>'[3]methanogen M06-L TZVP smd redo'!S298</f>
        <v>1.0297000000000001</v>
      </c>
      <c r="AK298" s="40">
        <f>'[3]methanogen M06-L TZVP smd redo'!R298</f>
        <v>1.6972499999999999</v>
      </c>
      <c r="AL298" s="40">
        <f>'[3]methanogen M06-L TZVP smd redo'!Y298</f>
        <v>1.02613</v>
      </c>
      <c r="AM298" s="40">
        <f>'[3]methanogen M06-L TZVP smd redo'!W298</f>
        <v>1.6919999999999999</v>
      </c>
      <c r="AN298" s="40">
        <f>'[3]methanogen M06-L TZVP smd redo'!V298</f>
        <v>1.6869099999999999</v>
      </c>
      <c r="AO298" s="40">
        <f>'[3]methanogen M06-L TZVP smd redo'!AK298</f>
        <v>1.0256400000000001</v>
      </c>
      <c r="AP298" s="40">
        <f>PRODUCT('[3]methanogen M06-L TZVP smd redo'!AD298:AF298)^(1/3)</f>
        <v>1.6880082338027997</v>
      </c>
      <c r="AQ298" s="40">
        <f>'[3]methanogen M06-L TZVP smd redo'!BA298</f>
        <v>1.0227299999999999</v>
      </c>
      <c r="AR298" s="40">
        <f>PRODUCT('[3]methanogen M06-L TZVP smd redo'!AT298:AV298)^(1/3)</f>
        <v>1.6798799606660411</v>
      </c>
      <c r="AS298" s="41">
        <f>'[3]methanogen M06-L TZVP smd redo'!FO298</f>
        <v>1.0249699999999999</v>
      </c>
      <c r="AT298" s="40">
        <f>'[3]methanogen M06-L TZVP smd redo'!FK298</f>
        <v>1.68289</v>
      </c>
      <c r="AU298" s="40">
        <f>'[3]methanogen M06-L TZVP smd redo'!CD298</f>
        <v>1.6601900000000001</v>
      </c>
      <c r="AV298" s="40">
        <f>'[3]methanogen M06-L TZVP smd redo'!CG298</f>
        <v>1.44113</v>
      </c>
      <c r="AW298" s="40">
        <f>'[3]methanogen M06-L TZVP smd redo'!CK298</f>
        <v>1.0251600000000001</v>
      </c>
      <c r="AX298" s="40">
        <f>PRODUCT('[3]methanogen M06-L TZVP smd redo'!CN298:CP298)^(1/3)</f>
        <v>1.6737836563699544</v>
      </c>
      <c r="AY298" s="40">
        <f>'[3]methanogen M06-L TZVP smd redo'!DH298</f>
        <v>1.0252699999999999</v>
      </c>
      <c r="AZ298" s="40">
        <f>PRODUCT('[3]methanogen M06-L TZVP smd redo'!DJ298:DL298)^(1/3)</f>
        <v>1.6778814872709398</v>
      </c>
      <c r="BA298" s="40">
        <f>'[3]methanogen M06-L TZVP smd redo'!EI298</f>
        <v>1.0265</v>
      </c>
      <c r="BB298" s="40">
        <f>PRODUCT('[3]methanogen M06-L TZVP smd redo'!EJ298:EL298)^(1/3)</f>
        <v>1.695258663297827</v>
      </c>
      <c r="BC298" s="40"/>
      <c r="BD298" s="44">
        <f>'[4]methanogen M06-L TZVP smd redo'!H298</f>
        <v>1.7259599999999999</v>
      </c>
      <c r="BE298" s="44">
        <f>'[4]methanogen M06-L TZVP smd redo'!M298</f>
        <v>1.69208</v>
      </c>
      <c r="BF298" s="44">
        <f>'[4]methanogen M06-L TZVP smd redo'!R298</f>
        <v>1.74875</v>
      </c>
      <c r="BG298" s="44">
        <f>'[4]methanogen M06-L TZVP smd redo'!Y298</f>
        <v>1.7317899999999999</v>
      </c>
      <c r="BH298" s="44">
        <f>'[4]methanogen M06-L TZVP smd redo'!Z298</f>
        <v>1.7370699999999999</v>
      </c>
      <c r="BI298" s="44">
        <f>PRODUCT('[4]methanogen M06-L TZVP smd redo'!AL298:AN298)^(1/3)</f>
        <v>1.7322027955269037</v>
      </c>
      <c r="BJ298" s="133">
        <f>PRODUCT('[4]methanogen M06-L TZVP smd redo'!BC298:BE298)^(1/3)</f>
        <v>1.7190331902745239</v>
      </c>
      <c r="BK298" s="133">
        <f>'[4]methanogen M06-L TZVP smd redo'!ER298</f>
        <v>1.7258899999999999</v>
      </c>
      <c r="BL298" s="40">
        <f>PRODUCT('[4]methanogen M06-L TZVP smd redo'!DZ298:EB298)^(1/3)</f>
        <v>1.7411106662789941</v>
      </c>
      <c r="BM298" s="40">
        <f>PRODUCT('[4]methanogen M06-L TZVP smd redo'!CI298:CK298)^(1/3)</f>
        <v>1.7168330230183979</v>
      </c>
      <c r="BN298" s="40">
        <f>PRODUCT('[4]methanogen M06-L TZVP smd redo'!DD298:DF298)^(1/3)</f>
        <v>1.721243739137559</v>
      </c>
      <c r="BO298" s="40"/>
      <c r="BP298" s="45" t="e">
        <f t="shared" si="219"/>
        <v>#N/A</v>
      </c>
      <c r="BQ298" s="45">
        <f t="shared" si="220"/>
        <v>1.0200226939624604</v>
      </c>
      <c r="BR298" s="45">
        <f t="shared" si="221"/>
        <v>0.96759399571122229</v>
      </c>
      <c r="BS298" s="45">
        <f t="shared" si="222"/>
        <v>1.006723966218978</v>
      </c>
      <c r="BT298" s="45">
        <f t="shared" si="223"/>
        <v>1.0028098352488894</v>
      </c>
      <c r="BU298" s="45">
        <f t="shared" si="224"/>
        <v>0.99976169330290321</v>
      </c>
      <c r="BV298" s="45">
        <f t="shared" si="225"/>
        <v>1.0076610535078014</v>
      </c>
      <c r="BW298" s="45">
        <f t="shared" si="226"/>
        <v>0.99602708763277148</v>
      </c>
      <c r="BX298" s="45">
        <f t="shared" si="227"/>
        <v>0.98712756338817076</v>
      </c>
      <c r="BY298" s="45">
        <f t="shared" si="228"/>
        <v>0.83097115239145625</v>
      </c>
      <c r="BZ298" s="45">
        <f t="shared" si="229"/>
        <v>0.9834707397419975</v>
      </c>
      <c r="CA298" s="45">
        <f t="shared" si="230"/>
        <v>0.85398657208744477</v>
      </c>
      <c r="CB298" s="45">
        <f t="shared" si="231"/>
        <v>1.0128429608743881</v>
      </c>
      <c r="CC298" s="45">
        <f t="shared" si="232"/>
        <v>0.99743748312986102</v>
      </c>
      <c r="CD298" s="45">
        <f t="shared" si="233"/>
        <v>0.99367334100969906</v>
      </c>
      <c r="CE298" s="39"/>
      <c r="CF298" s="75" t="e">
        <f t="shared" si="250"/>
        <v>#N/A</v>
      </c>
      <c r="CG298" s="75">
        <f t="shared" si="251"/>
        <v>19.82487603147905</v>
      </c>
      <c r="CH298" s="75">
        <f t="shared" si="252"/>
        <v>-32.942705607371849</v>
      </c>
      <c r="CI298" s="75">
        <f t="shared" si="253"/>
        <v>6.7014611838594611</v>
      </c>
      <c r="CJ298" s="75">
        <f t="shared" si="254"/>
        <v>2.8058950409908521</v>
      </c>
      <c r="CK298" s="75">
        <f t="shared" si="255"/>
        <v>-0.23833509664968994</v>
      </c>
      <c r="CL298" s="75">
        <f t="shared" si="256"/>
        <v>7.6318566616302297</v>
      </c>
      <c r="CM298" s="75">
        <f t="shared" si="257"/>
        <v>-3.9808253489094407</v>
      </c>
      <c r="CN298" s="75">
        <f t="shared" si="258"/>
        <v>-12.95600434550642</v>
      </c>
      <c r="CO298" s="75">
        <f t="shared" si="259"/>
        <v>-185.16019905962273</v>
      </c>
      <c r="CP298" s="75">
        <f t="shared" si="260"/>
        <v>-16.667392747608268</v>
      </c>
      <c r="CQ298" s="75">
        <f t="shared" si="261"/>
        <v>-157.83980886818495</v>
      </c>
      <c r="CR298" s="75">
        <f t="shared" si="262"/>
        <v>12.761189433108681</v>
      </c>
      <c r="CS298" s="75">
        <f t="shared" si="263"/>
        <v>-2.565805736211817</v>
      </c>
      <c r="CT298" s="75">
        <f t="shared" si="264"/>
        <v>-6.3467571114402057</v>
      </c>
      <c r="CU298" s="130"/>
      <c r="CV298" s="45" t="e">
        <f t="shared" si="234"/>
        <v>#N/A</v>
      </c>
      <c r="CW298" s="45">
        <f t="shared" si="235"/>
        <v>1.0000403661728909</v>
      </c>
      <c r="CX298" s="45">
        <f t="shared" si="236"/>
        <v>0.99980285673138658</v>
      </c>
      <c r="CY298" s="45">
        <f t="shared" si="237"/>
        <v>1.0001303833619914</v>
      </c>
      <c r="CZ298" s="45">
        <f t="shared" si="238"/>
        <v>0.99996627204156296</v>
      </c>
      <c r="DA298" s="45">
        <f t="shared" si="239"/>
        <v>0.9999348516411708</v>
      </c>
      <c r="DB298" s="45">
        <f t="shared" si="240"/>
        <v>0.99996363672489419</v>
      </c>
      <c r="DC298" s="45">
        <f t="shared" si="241"/>
        <v>0.99999721072684222</v>
      </c>
      <c r="DD298" s="45">
        <f t="shared" si="242"/>
        <v>0.99953744870913908</v>
      </c>
      <c r="DE298" s="45">
        <f t="shared" si="243"/>
        <v>0.99953744870913908</v>
      </c>
      <c r="DF298" s="45">
        <f t="shared" si="244"/>
        <v>0.99947233048476747</v>
      </c>
      <c r="DG298" s="45">
        <f t="shared" si="245"/>
        <v>0.99943319869748359</v>
      </c>
      <c r="DH298" s="45">
        <f t="shared" si="246"/>
        <v>0.99996876093204745</v>
      </c>
      <c r="DI298" s="45">
        <f t="shared" si="247"/>
        <v>0.99998674091623607</v>
      </c>
      <c r="DJ298" s="45">
        <f t="shared" si="248"/>
        <v>1.0000313546545785</v>
      </c>
    </row>
    <row r="299" spans="1:114" x14ac:dyDescent="0.2">
      <c r="A299" s="43">
        <v>590</v>
      </c>
      <c r="B299" s="43">
        <f t="shared" si="217"/>
        <v>863.15</v>
      </c>
      <c r="C299" s="44">
        <f t="shared" si="249"/>
        <v>1.1585471818339803</v>
      </c>
      <c r="E299" s="40">
        <f>'[4]methanogen M06-L TZVP smd redo'!I299</f>
        <v>0.46381145857909978</v>
      </c>
      <c r="F299" s="40">
        <f>'[4]methanogen M06-L TZVP smd redo'!N299</f>
        <v>0.42654408267517319</v>
      </c>
      <c r="G299" s="40">
        <f>'[4]methanogen M06-L TZVP smd redo'!S299</f>
        <v>0.6122464070630329</v>
      </c>
      <c r="H299" s="40">
        <f>'[4]methanogen M06-L TZVP smd redo'!AB299</f>
        <v>0.46213292374086556</v>
      </c>
      <c r="I299" s="40">
        <f>'[4]methanogen M06-L TZVP smd redo'!AS299</f>
        <v>0.52751413806406688</v>
      </c>
      <c r="J299" s="40">
        <f>'[4]methanogen M06-L TZVP smd redo'!BJ299</f>
        <v>0.56827283499694126</v>
      </c>
      <c r="K299" s="40">
        <f>'[4]methanogen M06-L TZVP smd redo'!EV299</f>
        <v>0.56968455684480723</v>
      </c>
      <c r="L299" s="40">
        <f>'[4]methanogen M06-L TZVP smd redo'!CL299</f>
        <v>0.5500531028490574</v>
      </c>
      <c r="M299" s="40">
        <f>'[4]methanogen M06-L TZVP smd redo'!DG299</f>
        <v>0.55436231993311047</v>
      </c>
      <c r="N299" s="40">
        <f>'[4]methanogen M06-L TZVP smd redo'!EC299</f>
        <v>0.52391538728913112</v>
      </c>
      <c r="AA299" s="40">
        <f t="shared" si="218"/>
        <v>0.67870333211076206</v>
      </c>
      <c r="AB299" s="40"/>
      <c r="AC299" s="40" t="e">
        <f>EXP('d-beta'!Y300/1000)*'[3]methanogen M06-L TZVP smd redo'!EZ299</f>
        <v>#N/A</v>
      </c>
      <c r="AD299" s="40">
        <f>'[3]methanogen M06-L TZVP smd redo'!ET299</f>
        <v>1.3960300000000001</v>
      </c>
      <c r="AE299" s="40">
        <f>'[3]methanogen M06-L TZVP smd redo'!ER299</f>
        <v>1.0369900000000001</v>
      </c>
      <c r="AF299" s="40">
        <f>'[3]methanogen M06-L TZVP smd redo'!K299</f>
        <v>1.03084</v>
      </c>
      <c r="AG299" s="40">
        <f>'[3]methanogen M06-L TZVP smd redo'!J299</f>
        <v>1.6699600000000001</v>
      </c>
      <c r="AH299" s="40">
        <f>'[3]methanogen M06-L TZVP smd redo'!O299</f>
        <v>1.0288200000000001</v>
      </c>
      <c r="AI299" s="40">
        <f>'[3]methanogen M06-L TZVP smd redo'!N299</f>
        <v>1.64053</v>
      </c>
      <c r="AJ299" s="40">
        <f>'[3]methanogen M06-L TZVP smd redo'!S299</f>
        <v>1.0295799999999999</v>
      </c>
      <c r="AK299" s="40">
        <f>'[3]methanogen M06-L TZVP smd redo'!R299</f>
        <v>1.6937899999999999</v>
      </c>
      <c r="AL299" s="40">
        <f>'[3]methanogen M06-L TZVP smd redo'!Y299</f>
        <v>1.0260199999999999</v>
      </c>
      <c r="AM299" s="40">
        <f>'[3]methanogen M06-L TZVP smd redo'!W299</f>
        <v>1.6884699999999999</v>
      </c>
      <c r="AN299" s="40">
        <f>'[3]methanogen M06-L TZVP smd redo'!V299</f>
        <v>1.6833899999999999</v>
      </c>
      <c r="AO299" s="40">
        <f>'[3]methanogen M06-L TZVP smd redo'!AK299</f>
        <v>1.0255300000000001</v>
      </c>
      <c r="AP299" s="40">
        <f>PRODUCT('[3]methanogen M06-L TZVP smd redo'!AD299:AF299)^(1/3)</f>
        <v>1.684552101438773</v>
      </c>
      <c r="AQ299" s="40">
        <f>'[3]methanogen M06-L TZVP smd redo'!BA299</f>
        <v>1.0226299999999999</v>
      </c>
      <c r="AR299" s="40">
        <f>PRODUCT('[3]methanogen M06-L TZVP smd redo'!AT299:AV299)^(1/3)</f>
        <v>1.6764899818286458</v>
      </c>
      <c r="AS299" s="41">
        <f>'[3]methanogen M06-L TZVP smd redo'!FO299</f>
        <v>1.0248699999999999</v>
      </c>
      <c r="AT299" s="40">
        <f>'[3]methanogen M06-L TZVP smd redo'!FK299</f>
        <v>1.6795100000000001</v>
      </c>
      <c r="AU299" s="40">
        <f>'[3]methanogen M06-L TZVP smd redo'!CD299</f>
        <v>1.65686</v>
      </c>
      <c r="AV299" s="40">
        <f>'[3]methanogen M06-L TZVP smd redo'!CG299</f>
        <v>1.43903</v>
      </c>
      <c r="AW299" s="40">
        <f>'[3]methanogen M06-L TZVP smd redo'!CK299</f>
        <v>1.02505</v>
      </c>
      <c r="AX299" s="40">
        <f>PRODUCT('[3]methanogen M06-L TZVP smd redo'!CN299:CP299)^(1/3)</f>
        <v>1.6704272279702406</v>
      </c>
      <c r="AY299" s="40">
        <f>'[3]methanogen M06-L TZVP smd redo'!DH299</f>
        <v>1.0251699999999999</v>
      </c>
      <c r="AZ299" s="40">
        <f>PRODUCT('[3]methanogen M06-L TZVP smd redo'!DJ299:DL299)^(1/3)</f>
        <v>1.6745052019513338</v>
      </c>
      <c r="BA299" s="40">
        <f>'[3]methanogen M06-L TZVP smd redo'!EI299</f>
        <v>1.0264</v>
      </c>
      <c r="BB299" s="40">
        <f>PRODUCT('[3]methanogen M06-L TZVP smd redo'!EJ299:EL299)^(1/3)</f>
        <v>1.6917523702714956</v>
      </c>
      <c r="BC299" s="40"/>
      <c r="BD299" s="44">
        <f>'[4]methanogen M06-L TZVP smd redo'!H299</f>
        <v>1.7222599999999999</v>
      </c>
      <c r="BE299" s="44">
        <f>'[4]methanogen M06-L TZVP smd redo'!M299</f>
        <v>1.6885300000000001</v>
      </c>
      <c r="BF299" s="44">
        <f>'[4]methanogen M06-L TZVP smd redo'!R299</f>
        <v>1.7449600000000001</v>
      </c>
      <c r="BG299" s="44">
        <f>'[4]methanogen M06-L TZVP smd redo'!Y299</f>
        <v>1.7279899999999999</v>
      </c>
      <c r="BH299" s="44">
        <f>'[4]methanogen M06-L TZVP smd redo'!Z299</f>
        <v>1.73325</v>
      </c>
      <c r="BI299" s="44">
        <f>PRODUCT('[4]methanogen M06-L TZVP smd redo'!AL299:AN299)^(1/3)</f>
        <v>1.7284700282358412</v>
      </c>
      <c r="BJ299" s="133">
        <f>PRODUCT('[4]methanogen M06-L TZVP smd redo'!BC299:BE299)^(1/3)</f>
        <v>1.7154032135173118</v>
      </c>
      <c r="BK299" s="133">
        <f>'[4]methanogen M06-L TZVP smd redo'!ER299</f>
        <v>1.7222599999999999</v>
      </c>
      <c r="BL299" s="40">
        <f>PRODUCT('[4]methanogen M06-L TZVP smd redo'!DZ299:EB299)^(1/3)</f>
        <v>1.7373243671915253</v>
      </c>
      <c r="BM299" s="40">
        <f>PRODUCT('[4]methanogen M06-L TZVP smd redo'!CI299:CK299)^(1/3)</f>
        <v>1.7132132702439036</v>
      </c>
      <c r="BN299" s="40">
        <f>PRODUCT('[4]methanogen M06-L TZVP smd redo'!DD299:DF299)^(1/3)</f>
        <v>1.7176041453456952</v>
      </c>
      <c r="BO299" s="40"/>
      <c r="BP299" s="45" t="e">
        <f t="shared" si="219"/>
        <v>#N/A</v>
      </c>
      <c r="BQ299" s="45">
        <f t="shared" si="220"/>
        <v>1.0199759554168417</v>
      </c>
      <c r="BR299" s="45">
        <f t="shared" si="221"/>
        <v>0.96766114982578399</v>
      </c>
      <c r="BS299" s="45">
        <f t="shared" si="222"/>
        <v>1.0067560940429829</v>
      </c>
      <c r="BT299" s="45">
        <f t="shared" si="223"/>
        <v>1.0027654351455764</v>
      </c>
      <c r="BU299" s="45">
        <f t="shared" si="224"/>
        <v>0.99972228142345565</v>
      </c>
      <c r="BV299" s="45">
        <f t="shared" si="225"/>
        <v>1.007617343033733</v>
      </c>
      <c r="BW299" s="45">
        <f t="shared" si="226"/>
        <v>0.99601872743796638</v>
      </c>
      <c r="BX299" s="45">
        <f t="shared" si="227"/>
        <v>0.98719895300320026</v>
      </c>
      <c r="BY299" s="45">
        <f t="shared" si="228"/>
        <v>0.83178986417745471</v>
      </c>
      <c r="BZ299" s="45">
        <f t="shared" si="229"/>
        <v>0.9835122793162181</v>
      </c>
      <c r="CA299" s="45">
        <f t="shared" si="230"/>
        <v>0.85445591774761076</v>
      </c>
      <c r="CB299" s="45">
        <f t="shared" si="231"/>
        <v>1.0127790093323106</v>
      </c>
      <c r="CC299" s="45">
        <f t="shared" si="232"/>
        <v>0.99744360473646398</v>
      </c>
      <c r="CD299" s="45">
        <f t="shared" si="233"/>
        <v>0.99371358327732406</v>
      </c>
      <c r="CE299" s="39"/>
      <c r="CF299" s="75" t="e">
        <f t="shared" si="250"/>
        <v>#N/A</v>
      </c>
      <c r="CG299" s="75">
        <f t="shared" si="251"/>
        <v>19.779053897585921</v>
      </c>
      <c r="CH299" s="75">
        <f t="shared" si="252"/>
        <v>-32.873304820872434</v>
      </c>
      <c r="CI299" s="75">
        <f t="shared" si="253"/>
        <v>6.7333739150970526</v>
      </c>
      <c r="CJ299" s="75">
        <f t="shared" si="254"/>
        <v>2.76161836489123</v>
      </c>
      <c r="CK299" s="75">
        <f t="shared" si="255"/>
        <v>-0.2777571474896397</v>
      </c>
      <c r="CL299" s="75">
        <f t="shared" si="256"/>
        <v>7.5884775690439668</v>
      </c>
      <c r="CM299" s="75">
        <f t="shared" si="257"/>
        <v>-3.9892189257457789</v>
      </c>
      <c r="CN299" s="75">
        <f t="shared" si="258"/>
        <v>-12.883686403699002</v>
      </c>
      <c r="CO299" s="75">
        <f t="shared" si="259"/>
        <v>-184.17543715577389</v>
      </c>
      <c r="CP299" s="75">
        <f t="shared" si="260"/>
        <v>-16.625155906899128</v>
      </c>
      <c r="CQ299" s="75">
        <f t="shared" si="261"/>
        <v>-157.29036611577629</v>
      </c>
      <c r="CR299" s="75">
        <f t="shared" si="262"/>
        <v>12.69804681021126</v>
      </c>
      <c r="CS299" s="75">
        <f t="shared" si="263"/>
        <v>-2.5596684214212626</v>
      </c>
      <c r="CT299" s="75">
        <f t="shared" si="264"/>
        <v>-6.3062594437352235</v>
      </c>
      <c r="CU299" s="130"/>
      <c r="CV299" s="45" t="e">
        <f t="shared" si="234"/>
        <v>#N/A</v>
      </c>
      <c r="CW299" s="45">
        <f t="shared" si="235"/>
        <v>1.000037251486503</v>
      </c>
      <c r="CX299" s="45">
        <f t="shared" si="236"/>
        <v>0.99981441130162585</v>
      </c>
      <c r="CY299" s="45">
        <f t="shared" si="237"/>
        <v>1.0001238410604885</v>
      </c>
      <c r="CZ299" s="45">
        <f t="shared" si="238"/>
        <v>0.99996085138281288</v>
      </c>
      <c r="DA299" s="45">
        <f t="shared" si="239"/>
        <v>0.9999346532570077</v>
      </c>
      <c r="DB299" s="45">
        <f t="shared" si="240"/>
        <v>0.99995926445197258</v>
      </c>
      <c r="DC299" s="45">
        <f t="shared" si="241"/>
        <v>0.99999858908193029</v>
      </c>
      <c r="DD299" s="45">
        <f t="shared" si="242"/>
        <v>0.99953808054444737</v>
      </c>
      <c r="DE299" s="45">
        <f t="shared" si="243"/>
        <v>0.99953808054444737</v>
      </c>
      <c r="DF299" s="45">
        <f t="shared" si="244"/>
        <v>0.99947276398638718</v>
      </c>
      <c r="DG299" s="45">
        <f t="shared" si="245"/>
        <v>0.99943063979886904</v>
      </c>
      <c r="DH299" s="45">
        <f t="shared" si="246"/>
        <v>0.99995566774510836</v>
      </c>
      <c r="DI299" s="45">
        <f t="shared" si="247"/>
        <v>0.99999569317045989</v>
      </c>
      <c r="DJ299" s="45">
        <f t="shared" si="248"/>
        <v>1.0000268340265408</v>
      </c>
    </row>
    <row r="300" spans="1:114" x14ac:dyDescent="0.2">
      <c r="A300" s="43">
        <v>592</v>
      </c>
      <c r="B300" s="43">
        <f t="shared" si="217"/>
        <v>865.15</v>
      </c>
      <c r="C300" s="44">
        <f t="shared" si="249"/>
        <v>1.1558689244639657</v>
      </c>
      <c r="E300" s="40">
        <f>'[4]methanogen M06-L TZVP smd redo'!I300</f>
        <v>0.46478682466899457</v>
      </c>
      <c r="F300" s="40">
        <f>'[4]methanogen M06-L TZVP smd redo'!N300</f>
        <v>0.42700389460192945</v>
      </c>
      <c r="G300" s="40">
        <f>'[4]methanogen M06-L TZVP smd redo'!S300</f>
        <v>0.61443225727164652</v>
      </c>
      <c r="H300" s="40">
        <f>'[4]methanogen M06-L TZVP smd redo'!AB300</f>
        <v>0.45463346894569767</v>
      </c>
      <c r="I300" s="40">
        <f>'[4]methanogen M06-L TZVP smd redo'!AS300</f>
        <v>0.52429892084449037</v>
      </c>
      <c r="J300" s="40">
        <f>'[4]methanogen M06-L TZVP smd redo'!BJ300</f>
        <v>0.55584032511579728</v>
      </c>
      <c r="K300" s="40">
        <f>'[4]methanogen M06-L TZVP smd redo'!EV300</f>
        <v>0.56165679151787273</v>
      </c>
      <c r="L300" s="40">
        <f>'[4]methanogen M06-L TZVP smd redo'!CL300</f>
        <v>0.54733752518787426</v>
      </c>
      <c r="M300" s="40">
        <f>'[4]methanogen M06-L TZVP smd redo'!DG300</f>
        <v>0.54859095991210971</v>
      </c>
      <c r="N300" s="40">
        <f>'[4]methanogen M06-L TZVP smd redo'!EC300</f>
        <v>0.52367601924041551</v>
      </c>
      <c r="AA300" s="40">
        <f t="shared" si="218"/>
        <v>0.67479860207332432</v>
      </c>
      <c r="AB300" s="40"/>
      <c r="AC300" s="40" t="e">
        <f>EXP('d-beta'!Y301/1000)*'[3]methanogen M06-L TZVP smd redo'!EZ300</f>
        <v>#N/A</v>
      </c>
      <c r="AD300" s="40">
        <f>'[3]methanogen M06-L TZVP smd redo'!ET300</f>
        <v>1.39452</v>
      </c>
      <c r="AE300" s="40">
        <f>'[3]methanogen M06-L TZVP smd redo'!ER300</f>
        <v>1.03684</v>
      </c>
      <c r="AF300" s="40">
        <f>'[3]methanogen M06-L TZVP smd redo'!K300</f>
        <v>1.03071</v>
      </c>
      <c r="AG300" s="40">
        <f>'[3]methanogen M06-L TZVP smd redo'!J300</f>
        <v>1.6666099999999999</v>
      </c>
      <c r="AH300" s="40">
        <f>'[3]methanogen M06-L TZVP smd redo'!O300</f>
        <v>1.0286999999999999</v>
      </c>
      <c r="AI300" s="40">
        <f>'[3]methanogen M06-L TZVP smd redo'!N300</f>
        <v>1.63731</v>
      </c>
      <c r="AJ300" s="40">
        <f>'[3]methanogen M06-L TZVP smd redo'!S300</f>
        <v>1.02945</v>
      </c>
      <c r="AK300" s="40">
        <f>'[3]methanogen M06-L TZVP smd redo'!R300</f>
        <v>1.69035</v>
      </c>
      <c r="AL300" s="40">
        <f>'[3]methanogen M06-L TZVP smd redo'!Y300</f>
        <v>1.0259100000000001</v>
      </c>
      <c r="AM300" s="40">
        <f>'[3]methanogen M06-L TZVP smd redo'!W300</f>
        <v>1.6849700000000001</v>
      </c>
      <c r="AN300" s="40">
        <f>'[3]methanogen M06-L TZVP smd redo'!V300</f>
        <v>1.67991</v>
      </c>
      <c r="AO300" s="40">
        <f>'[3]methanogen M06-L TZVP smd redo'!AK300</f>
        <v>1.0254300000000001</v>
      </c>
      <c r="AP300" s="40">
        <f>PRODUCT('[3]methanogen M06-L TZVP smd redo'!AD300:AF300)^(1/3)</f>
        <v>1.6811159685864658</v>
      </c>
      <c r="AQ300" s="40">
        <f>'[3]methanogen M06-L TZVP smd redo'!BA300</f>
        <v>1.0225500000000001</v>
      </c>
      <c r="AR300" s="40">
        <f>PRODUCT('[3]methanogen M06-L TZVP smd redo'!AT300:AV300)^(1/3)</f>
        <v>1.6731233422317424</v>
      </c>
      <c r="AS300" s="41">
        <f>'[3]methanogen M06-L TZVP smd redo'!FO300</f>
        <v>1.02478</v>
      </c>
      <c r="AT300" s="40">
        <f>'[3]methanogen M06-L TZVP smd redo'!FK300</f>
        <v>1.6761600000000001</v>
      </c>
      <c r="AU300" s="40">
        <f>'[3]methanogen M06-L TZVP smd redo'!CD300</f>
        <v>1.6535599999999999</v>
      </c>
      <c r="AV300" s="40">
        <f>'[3]methanogen M06-L TZVP smd redo'!CG300</f>
        <v>1.43696</v>
      </c>
      <c r="AW300" s="40">
        <f>'[3]methanogen M06-L TZVP smd redo'!CK300</f>
        <v>1.02495</v>
      </c>
      <c r="AX300" s="40">
        <f>PRODUCT('[3]methanogen M06-L TZVP smd redo'!CN300:CP300)^(1/3)</f>
        <v>1.6671007623281604</v>
      </c>
      <c r="AY300" s="40">
        <f>'[3]methanogen M06-L TZVP smd redo'!DH300</f>
        <v>1.0250699999999999</v>
      </c>
      <c r="AZ300" s="40">
        <f>PRODUCT('[3]methanogen M06-L TZVP smd redo'!DJ300:DL300)^(1/3)</f>
        <v>1.6711555751618421</v>
      </c>
      <c r="BA300" s="40">
        <f>'[3]methanogen M06-L TZVP smd redo'!EI300</f>
        <v>1.0262899999999999</v>
      </c>
      <c r="BB300" s="40">
        <f>PRODUCT('[3]methanogen M06-L TZVP smd redo'!EJ300:EL300)^(1/3)</f>
        <v>1.6882726783496684</v>
      </c>
      <c r="BC300" s="40"/>
      <c r="BD300" s="44">
        <f>'[4]methanogen M06-L TZVP smd redo'!H300</f>
        <v>1.7185900000000001</v>
      </c>
      <c r="BE300" s="44">
        <f>'[4]methanogen M06-L TZVP smd redo'!M300</f>
        <v>1.68502</v>
      </c>
      <c r="BF300" s="44">
        <f>'[4]methanogen M06-L TZVP smd redo'!R300</f>
        <v>1.7412000000000001</v>
      </c>
      <c r="BG300" s="44">
        <f>'[4]methanogen M06-L TZVP smd redo'!Y300</f>
        <v>1.7242200000000001</v>
      </c>
      <c r="BH300" s="44">
        <f>'[4]methanogen M06-L TZVP smd redo'!Z300</f>
        <v>1.72946</v>
      </c>
      <c r="BI300" s="44">
        <f>PRODUCT('[4]methanogen M06-L TZVP smd redo'!AL300:AN300)^(1/3)</f>
        <v>1.7247705691431017</v>
      </c>
      <c r="BJ300" s="133">
        <f>PRODUCT('[4]methanogen M06-L TZVP smd redo'!BC300:BE300)^(1/3)</f>
        <v>1.7118032342830505</v>
      </c>
      <c r="BK300" s="133">
        <f>'[4]methanogen M06-L TZVP smd redo'!ER300</f>
        <v>1.7186600000000001</v>
      </c>
      <c r="BL300" s="40">
        <f>PRODUCT('[4]methanogen M06-L TZVP smd redo'!DZ300:EB300)^(1/3)</f>
        <v>1.7335647181761726</v>
      </c>
      <c r="BM300" s="40">
        <f>PRODUCT('[4]methanogen M06-L TZVP smd redo'!CI300:CK300)^(1/3)</f>
        <v>1.7096301592005367</v>
      </c>
      <c r="BN300" s="40">
        <f>PRODUCT('[4]methanogen M06-L TZVP smd redo'!DD300:DF300)^(1/3)</f>
        <v>1.713991209967977</v>
      </c>
      <c r="BO300" s="40"/>
      <c r="BP300" s="45" t="e">
        <f t="shared" si="219"/>
        <v>#N/A</v>
      </c>
      <c r="BQ300" s="45">
        <f t="shared" si="220"/>
        <v>1.019922612194514</v>
      </c>
      <c r="BR300" s="45">
        <f t="shared" si="221"/>
        <v>0.9677348954743854</v>
      </c>
      <c r="BS300" s="45">
        <f t="shared" si="222"/>
        <v>1.0067882460421171</v>
      </c>
      <c r="BT300" s="45">
        <f t="shared" si="223"/>
        <v>1.0027188722609224</v>
      </c>
      <c r="BU300" s="45">
        <f t="shared" si="224"/>
        <v>0.99968078702585061</v>
      </c>
      <c r="BV300" s="45">
        <f t="shared" si="225"/>
        <v>1.007575248486712</v>
      </c>
      <c r="BW300" s="45">
        <f t="shared" si="226"/>
        <v>0.99601040012745423</v>
      </c>
      <c r="BX300" s="45">
        <f t="shared" si="227"/>
        <v>0.98726226467620126</v>
      </c>
      <c r="BY300" s="45">
        <f t="shared" si="228"/>
        <v>0.8326017642760204</v>
      </c>
      <c r="BZ300" s="45">
        <f t="shared" si="229"/>
        <v>0.98355327366398948</v>
      </c>
      <c r="CA300" s="45">
        <f t="shared" si="230"/>
        <v>0.85494713788649301</v>
      </c>
      <c r="CB300" s="45">
        <f t="shared" si="231"/>
        <v>1.0127126082351612</v>
      </c>
      <c r="CC300" s="45">
        <f t="shared" si="232"/>
        <v>0.99745561660872128</v>
      </c>
      <c r="CD300" s="45">
        <f t="shared" si="233"/>
        <v>0.99375026489437379</v>
      </c>
      <c r="CE300" s="39"/>
      <c r="CF300" s="75" t="e">
        <f t="shared" si="250"/>
        <v>#N/A</v>
      </c>
      <c r="CG300" s="75">
        <f t="shared" si="251"/>
        <v>19.726754020340191</v>
      </c>
      <c r="CH300" s="75">
        <f t="shared" si="252"/>
        <v>-32.797097525919874</v>
      </c>
      <c r="CI300" s="75">
        <f t="shared" si="253"/>
        <v>6.76530964007401</v>
      </c>
      <c r="CJ300" s="75">
        <f t="shared" si="254"/>
        <v>2.715182813647679</v>
      </c>
      <c r="CK300" s="75">
        <f t="shared" si="255"/>
        <v>-0.31926393345568777</v>
      </c>
      <c r="CL300" s="75">
        <f t="shared" si="256"/>
        <v>7.5467003739468588</v>
      </c>
      <c r="CM300" s="75">
        <f t="shared" si="257"/>
        <v>-3.9975795570206554</v>
      </c>
      <c r="CN300" s="75">
        <f t="shared" si="258"/>
        <v>-12.819555822195751</v>
      </c>
      <c r="CO300" s="75">
        <f t="shared" si="259"/>
        <v>-183.19982522756615</v>
      </c>
      <c r="CP300" s="75">
        <f t="shared" si="260"/>
        <v>-16.583475193498188</v>
      </c>
      <c r="CQ300" s="75">
        <f t="shared" si="261"/>
        <v>-156.71563899008814</v>
      </c>
      <c r="CR300" s="75">
        <f t="shared" si="262"/>
        <v>12.632481397254452</v>
      </c>
      <c r="CS300" s="75">
        <f t="shared" si="263"/>
        <v>-2.5476258358821844</v>
      </c>
      <c r="CT300" s="75">
        <f t="shared" si="264"/>
        <v>-6.2693464532547809</v>
      </c>
      <c r="CU300" s="130"/>
      <c r="CV300" s="45" t="e">
        <f t="shared" si="234"/>
        <v>#N/A</v>
      </c>
      <c r="CW300" s="45">
        <f t="shared" si="235"/>
        <v>1.000037766803495</v>
      </c>
      <c r="CX300" s="45">
        <f t="shared" si="236"/>
        <v>0.99981268672864632</v>
      </c>
      <c r="CY300" s="45">
        <f t="shared" si="237"/>
        <v>1.0001328144284785</v>
      </c>
      <c r="CZ300" s="45">
        <f t="shared" si="238"/>
        <v>0.99995727735008599</v>
      </c>
      <c r="DA300" s="45">
        <f t="shared" si="239"/>
        <v>0.99993037105448224</v>
      </c>
      <c r="DB300" s="45">
        <f t="shared" si="240"/>
        <v>0.99996847611797401</v>
      </c>
      <c r="DC300" s="45">
        <f t="shared" si="241"/>
        <v>0.99999418679862173</v>
      </c>
      <c r="DD300" s="45">
        <f t="shared" si="242"/>
        <v>0.99954557312871883</v>
      </c>
      <c r="DE300" s="45">
        <f t="shared" si="243"/>
        <v>0.99954557312871906</v>
      </c>
      <c r="DF300" s="45">
        <f t="shared" si="244"/>
        <v>0.99947597582446523</v>
      </c>
      <c r="DG300" s="45">
        <f t="shared" si="245"/>
        <v>0.99943865848975366</v>
      </c>
      <c r="DH300" s="45">
        <f t="shared" si="246"/>
        <v>0.99996785356241136</v>
      </c>
      <c r="DI300" s="45">
        <f t="shared" si="247"/>
        <v>0.99999874725252191</v>
      </c>
      <c r="DJ300" s="45">
        <f t="shared" si="248"/>
        <v>1.0000242793094518</v>
      </c>
    </row>
    <row r="301" spans="1:114" x14ac:dyDescent="0.2">
      <c r="A301" s="43">
        <v>594</v>
      </c>
      <c r="B301" s="43">
        <f t="shared" si="217"/>
        <v>867.15</v>
      </c>
      <c r="C301" s="44">
        <f t="shared" si="249"/>
        <v>1.153203021391916</v>
      </c>
      <c r="E301" s="40">
        <f>'[4]methanogen M06-L TZVP smd redo'!I301</f>
        <v>0.45888063240839827</v>
      </c>
      <c r="F301" s="40">
        <f>'[4]methanogen M06-L TZVP smd redo'!N301</f>
        <v>0.43026455889272341</v>
      </c>
      <c r="G301" s="40">
        <f>'[4]methanogen M06-L TZVP smd redo'!S301</f>
        <v>0.60587360311425975</v>
      </c>
      <c r="H301" s="40">
        <f>'[4]methanogen M06-L TZVP smd redo'!AB301</f>
        <v>0.45216544181037044</v>
      </c>
      <c r="I301" s="40">
        <f>'[4]methanogen M06-L TZVP smd redo'!AS301</f>
        <v>0.51829587014307066</v>
      </c>
      <c r="J301" s="40">
        <f>'[4]methanogen M06-L TZVP smd redo'!BJ301</f>
        <v>0.55252002426087188</v>
      </c>
      <c r="K301" s="40">
        <f>'[4]methanogen M06-L TZVP smd redo'!EV301</f>
        <v>0.56271332432777932</v>
      </c>
      <c r="L301" s="40">
        <f>'[4]methanogen M06-L TZVP smd redo'!CL301</f>
        <v>0.54190279612642556</v>
      </c>
      <c r="M301" s="40">
        <f>'[4]methanogen M06-L TZVP smd redo'!DG301</f>
        <v>0.5459501257656374</v>
      </c>
      <c r="N301" s="40">
        <f>'[4]methanogen M06-L TZVP smd redo'!EC301</f>
        <v>0.51468749456962115</v>
      </c>
      <c r="AA301" s="40">
        <f t="shared" si="218"/>
        <v>0.670920866354214</v>
      </c>
      <c r="AB301" s="40"/>
      <c r="AC301" s="40" t="e">
        <f>EXP('d-beta'!Y302/1000)*'[3]methanogen M06-L TZVP smd redo'!EZ301</f>
        <v>#N/A</v>
      </c>
      <c r="AD301" s="40">
        <f>'[3]methanogen M06-L TZVP smd redo'!ET301</f>
        <v>1.3930100000000001</v>
      </c>
      <c r="AE301" s="40">
        <f>'[3]methanogen M06-L TZVP smd redo'!ER301</f>
        <v>1.0366899999999999</v>
      </c>
      <c r="AF301" s="40">
        <f>'[3]methanogen M06-L TZVP smd redo'!K301</f>
        <v>1.0305800000000001</v>
      </c>
      <c r="AG301" s="40">
        <f>'[3]methanogen M06-L TZVP smd redo'!J301</f>
        <v>1.6632899999999999</v>
      </c>
      <c r="AH301" s="40">
        <f>'[3]methanogen M06-L TZVP smd redo'!O301</f>
        <v>1.02857</v>
      </c>
      <c r="AI301" s="40">
        <f>'[3]methanogen M06-L TZVP smd redo'!N301</f>
        <v>1.63412</v>
      </c>
      <c r="AJ301" s="40">
        <f>'[3]methanogen M06-L TZVP smd redo'!S301</f>
        <v>1.0293300000000001</v>
      </c>
      <c r="AK301" s="40">
        <f>'[3]methanogen M06-L TZVP smd redo'!R301</f>
        <v>1.6869400000000001</v>
      </c>
      <c r="AL301" s="40">
        <f>'[3]methanogen M06-L TZVP smd redo'!Y301</f>
        <v>1.0258</v>
      </c>
      <c r="AM301" s="40">
        <f>'[3]methanogen M06-L TZVP smd redo'!W301</f>
        <v>1.6814899999999999</v>
      </c>
      <c r="AN301" s="40">
        <f>'[3]methanogen M06-L TZVP smd redo'!V301</f>
        <v>1.67645</v>
      </c>
      <c r="AO301" s="40">
        <f>'[3]methanogen M06-L TZVP smd redo'!AK301</f>
        <v>1.0253300000000001</v>
      </c>
      <c r="AP301" s="40">
        <f>PRODUCT('[3]methanogen M06-L TZVP smd redo'!AD301:AF301)^(1/3)</f>
        <v>1.6777098356036571</v>
      </c>
      <c r="AQ301" s="40">
        <f>'[3]methanogen M06-L TZVP smd redo'!BA301</f>
        <v>1.0224599999999999</v>
      </c>
      <c r="AR301" s="40">
        <f>PRODUCT('[3]methanogen M06-L TZVP smd redo'!AT301:AV301)^(1/3)</f>
        <v>1.6697800266938196</v>
      </c>
      <c r="AS301" s="41">
        <f>'[3]methanogen M06-L TZVP smd redo'!FO301</f>
        <v>1.02468</v>
      </c>
      <c r="AT301" s="40">
        <f>'[3]methanogen M06-L TZVP smd redo'!FK301</f>
        <v>1.67283</v>
      </c>
      <c r="AU301" s="40">
        <f>'[3]methanogen M06-L TZVP smd redo'!CD301</f>
        <v>1.65028</v>
      </c>
      <c r="AV301" s="40">
        <f>'[3]methanogen M06-L TZVP smd redo'!CG301</f>
        <v>1.4349000000000001</v>
      </c>
      <c r="AW301" s="40">
        <f>'[3]methanogen M06-L TZVP smd redo'!CK301</f>
        <v>1.02485</v>
      </c>
      <c r="AX301" s="40">
        <f>PRODUCT('[3]methanogen M06-L TZVP smd redo'!CN301:CP301)^(1/3)</f>
        <v>1.6637976542938098</v>
      </c>
      <c r="AY301" s="40">
        <f>'[3]methanogen M06-L TZVP smd redo'!DH301</f>
        <v>1.0249699999999999</v>
      </c>
      <c r="AZ301" s="40">
        <f>PRODUCT('[3]methanogen M06-L TZVP smd redo'!DJ301:DL301)^(1/3)</f>
        <v>1.667829288562076</v>
      </c>
      <c r="BA301" s="40">
        <f>'[3]methanogen M06-L TZVP smd redo'!EI301</f>
        <v>1.0261899999999999</v>
      </c>
      <c r="BB301" s="40">
        <f>PRODUCT('[3]methanogen M06-L TZVP smd redo'!EJ301:EL301)^(1/3)</f>
        <v>1.6848230352962255</v>
      </c>
      <c r="BC301" s="40"/>
      <c r="BD301" s="44">
        <f>'[4]methanogen M06-L TZVP smd redo'!H301</f>
        <v>1.7149399999999999</v>
      </c>
      <c r="BE301" s="44">
        <f>'[4]methanogen M06-L TZVP smd redo'!M301</f>
        <v>1.68153</v>
      </c>
      <c r="BF301" s="44">
        <f>'[4]methanogen M06-L TZVP smd redo'!R301</f>
        <v>1.7374700000000001</v>
      </c>
      <c r="BG301" s="44">
        <f>'[4]methanogen M06-L TZVP smd redo'!Y301</f>
        <v>1.72048</v>
      </c>
      <c r="BH301" s="44">
        <f>'[4]methanogen M06-L TZVP smd redo'!Z301</f>
        <v>1.7257</v>
      </c>
      <c r="BI301" s="44">
        <f>PRODUCT('[4]methanogen M06-L TZVP smd redo'!AL301:AN301)^(1/3)</f>
        <v>1.721097801522093</v>
      </c>
      <c r="BJ301" s="133">
        <f>PRODUCT('[4]methanogen M06-L TZVP smd redo'!BC301:BE301)^(1/3)</f>
        <v>1.7082265942960153</v>
      </c>
      <c r="BK301" s="133">
        <f>'[4]methanogen M06-L TZVP smd redo'!ER301</f>
        <v>1.7150799999999999</v>
      </c>
      <c r="BL301" s="40">
        <f>PRODUCT('[4]methanogen M06-L TZVP smd redo'!DZ301:EB301)^(1/3)</f>
        <v>1.7298384187883766</v>
      </c>
      <c r="BM301" s="40">
        <f>PRODUCT('[4]methanogen M06-L TZVP smd redo'!CI301:CK301)^(1/3)</f>
        <v>1.7060670477765973</v>
      </c>
      <c r="BN301" s="40">
        <f>PRODUCT('[4]methanogen M06-L TZVP smd redo'!DD301:DF301)^(1/3)</f>
        <v>1.7104082739810149</v>
      </c>
      <c r="BO301" s="40"/>
      <c r="BP301" s="45" t="e">
        <f t="shared" si="219"/>
        <v>#N/A</v>
      </c>
      <c r="BQ301" s="45">
        <f t="shared" si="220"/>
        <v>1.0198688099528406</v>
      </c>
      <c r="BR301" s="45">
        <f t="shared" si="221"/>
        <v>0.96780376064047147</v>
      </c>
      <c r="BS301" s="45">
        <f t="shared" si="222"/>
        <v>1.0068204206988469</v>
      </c>
      <c r="BT301" s="45">
        <f t="shared" si="223"/>
        <v>1.0026739900973884</v>
      </c>
      <c r="BU301" s="45">
        <f t="shared" si="224"/>
        <v>0.99964104217578653</v>
      </c>
      <c r="BV301" s="45">
        <f t="shared" si="225"/>
        <v>1.0075348359925178</v>
      </c>
      <c r="BW301" s="45">
        <f t="shared" si="226"/>
        <v>0.99600403147142724</v>
      </c>
      <c r="BX301" s="45">
        <f t="shared" si="227"/>
        <v>0.98733069399237428</v>
      </c>
      <c r="BY301" s="45">
        <f t="shared" si="228"/>
        <v>0.83341101512368654</v>
      </c>
      <c r="BZ301" s="45">
        <f t="shared" si="229"/>
        <v>0.98359153239454611</v>
      </c>
      <c r="CA301" s="45">
        <f t="shared" si="230"/>
        <v>0.85542823308533711</v>
      </c>
      <c r="CB301" s="45">
        <f t="shared" si="231"/>
        <v>1.0126516145835254</v>
      </c>
      <c r="CC301" s="45">
        <f t="shared" si="232"/>
        <v>0.99746187721934176</v>
      </c>
      <c r="CD301" s="45">
        <f t="shared" si="233"/>
        <v>0.99378912254049445</v>
      </c>
      <c r="CE301" s="39"/>
      <c r="CF301" s="75" t="e">
        <f t="shared" si="250"/>
        <v>#N/A</v>
      </c>
      <c r="CG301" s="75">
        <f t="shared" si="251"/>
        <v>19.674001330921353</v>
      </c>
      <c r="CH301" s="75">
        <f t="shared" si="252"/>
        <v>-32.725938868460297</v>
      </c>
      <c r="CI301" s="75">
        <f t="shared" si="253"/>
        <v>6.7972668493013524</v>
      </c>
      <c r="CJ301" s="75">
        <f t="shared" si="254"/>
        <v>2.6704213463223736</v>
      </c>
      <c r="CK301" s="75">
        <f t="shared" si="255"/>
        <v>-0.35902226499472684</v>
      </c>
      <c r="CL301" s="75">
        <f t="shared" si="256"/>
        <v>7.5065909084532771</v>
      </c>
      <c r="CM301" s="75">
        <f t="shared" si="257"/>
        <v>-4.0039737436550364</v>
      </c>
      <c r="CN301" s="75">
        <f t="shared" si="258"/>
        <v>-12.750246027587197</v>
      </c>
      <c r="CO301" s="75">
        <f t="shared" si="259"/>
        <v>-182.22834299007241</v>
      </c>
      <c r="CP301" s="75">
        <f t="shared" si="260"/>
        <v>-16.544577466758778</v>
      </c>
      <c r="CQ301" s="75">
        <f t="shared" si="261"/>
        <v>-156.15307802283263</v>
      </c>
      <c r="CR301" s="75">
        <f t="shared" si="262"/>
        <v>12.572251586766969</v>
      </c>
      <c r="CS301" s="75">
        <f t="shared" si="263"/>
        <v>-2.5413492749317999</v>
      </c>
      <c r="CT301" s="75">
        <f t="shared" si="264"/>
        <v>-6.2302451943099086</v>
      </c>
      <c r="CU301" s="130"/>
      <c r="CV301" s="45" t="e">
        <f t="shared" si="234"/>
        <v>#N/A</v>
      </c>
      <c r="CW301" s="45">
        <f t="shared" si="235"/>
        <v>1.0000286037663291</v>
      </c>
      <c r="CX301" s="45">
        <f t="shared" si="236"/>
        <v>0.99982449728823886</v>
      </c>
      <c r="CY301" s="45">
        <f t="shared" si="237"/>
        <v>1.0001260338884783</v>
      </c>
      <c r="CZ301" s="45">
        <f t="shared" si="238"/>
        <v>0.9999615033287147</v>
      </c>
      <c r="DA301" s="45">
        <f t="shared" si="239"/>
        <v>0.99993390382903968</v>
      </c>
      <c r="DB301" s="45">
        <f t="shared" si="240"/>
        <v>0.99996579474497049</v>
      </c>
      <c r="DC301" s="45">
        <f t="shared" si="241"/>
        <v>0.9999898124326132</v>
      </c>
      <c r="DD301" s="45">
        <f t="shared" si="242"/>
        <v>0.99954803891937127</v>
      </c>
      <c r="DE301" s="45">
        <f t="shared" si="243"/>
        <v>0.99954803891937127</v>
      </c>
      <c r="DF301" s="45">
        <f t="shared" si="244"/>
        <v>0.99948197262130778</v>
      </c>
      <c r="DG301" s="45">
        <f t="shared" si="245"/>
        <v>0.99943760314387675</v>
      </c>
      <c r="DH301" s="45">
        <f t="shared" si="246"/>
        <v>0.99996218836199569</v>
      </c>
      <c r="DI301" s="45">
        <f t="shared" si="247"/>
        <v>0.99999595487879511</v>
      </c>
      <c r="DJ301" s="45">
        <f t="shared" si="248"/>
        <v>1.000027639929961</v>
      </c>
    </row>
    <row r="302" spans="1:114" x14ac:dyDescent="0.2">
      <c r="A302" s="43">
        <v>596</v>
      </c>
      <c r="B302" s="43">
        <f t="shared" si="217"/>
        <v>869.15</v>
      </c>
      <c r="C302" s="44">
        <f t="shared" si="249"/>
        <v>1.1505493873324513</v>
      </c>
      <c r="E302" s="40">
        <f>'[4]methanogen M06-L TZVP smd redo'!I302</f>
        <v>0.44803946488758406</v>
      </c>
      <c r="F302" s="40">
        <f>'[4]methanogen M06-L TZVP smd redo'!N302</f>
        <v>0.42279990979054993</v>
      </c>
      <c r="G302" s="40">
        <f>'[4]methanogen M06-L TZVP smd redo'!S302</f>
        <v>0.61195480378417599</v>
      </c>
      <c r="H302" s="40">
        <f>'[4]methanogen M06-L TZVP smd redo'!AB302</f>
        <v>0.44878569472550645</v>
      </c>
      <c r="I302" s="40">
        <f>'[4]methanogen M06-L TZVP smd redo'!AS302</f>
        <v>0.52321202470739792</v>
      </c>
      <c r="J302" s="40">
        <f>'[4]methanogen M06-L TZVP smd redo'!BJ302</f>
        <v>0.54837625487769159</v>
      </c>
      <c r="K302" s="40">
        <f>'[4]methanogen M06-L TZVP smd redo'!EV302</f>
        <v>0.55317800373022585</v>
      </c>
      <c r="L302" s="40">
        <f>'[4]methanogen M06-L TZVP smd redo'!CL302</f>
        <v>0.53961327034635076</v>
      </c>
      <c r="M302" s="40">
        <f>'[4]methanogen M06-L TZVP smd redo'!DG302</f>
        <v>0.5404935642832065</v>
      </c>
      <c r="N302" s="40">
        <f>'[4]methanogen M06-L TZVP smd redo'!EC302</f>
        <v>0.51659312354779274</v>
      </c>
      <c r="AA302" s="40">
        <f t="shared" si="218"/>
        <v>0.66706988854790106</v>
      </c>
      <c r="AB302" s="40"/>
      <c r="AC302" s="40" t="e">
        <f>EXP('d-beta'!Y303/1000)*'[3]methanogen M06-L TZVP smd redo'!EZ302</f>
        <v>#N/A</v>
      </c>
      <c r="AD302" s="40">
        <f>'[3]methanogen M06-L TZVP smd redo'!ET302</f>
        <v>1.3915200000000001</v>
      </c>
      <c r="AE302" s="40">
        <f>'[3]methanogen M06-L TZVP smd redo'!ER302</f>
        <v>1.03654</v>
      </c>
      <c r="AF302" s="40">
        <f>'[3]methanogen M06-L TZVP smd redo'!K302</f>
        <v>1.0304599999999999</v>
      </c>
      <c r="AG302" s="40">
        <f>'[3]methanogen M06-L TZVP smd redo'!J302</f>
        <v>1.66</v>
      </c>
      <c r="AH302" s="40">
        <f>'[3]methanogen M06-L TZVP smd redo'!O302</f>
        <v>1.0284500000000001</v>
      </c>
      <c r="AI302" s="40">
        <f>'[3]methanogen M06-L TZVP smd redo'!N302</f>
        <v>1.63096</v>
      </c>
      <c r="AJ302" s="40">
        <f>'[3]methanogen M06-L TZVP smd redo'!S302</f>
        <v>1.0291999999999999</v>
      </c>
      <c r="AK302" s="40">
        <f>'[3]methanogen M06-L TZVP smd redo'!R302</f>
        <v>1.6835500000000001</v>
      </c>
      <c r="AL302" s="40">
        <f>'[3]methanogen M06-L TZVP smd redo'!Y302</f>
        <v>1.02569</v>
      </c>
      <c r="AM302" s="40">
        <f>'[3]methanogen M06-L TZVP smd redo'!W302</f>
        <v>1.67804</v>
      </c>
      <c r="AN302" s="40">
        <f>'[3]methanogen M06-L TZVP smd redo'!V302</f>
        <v>1.67302</v>
      </c>
      <c r="AO302" s="40">
        <f>'[3]methanogen M06-L TZVP smd redo'!AK302</f>
        <v>1.02522</v>
      </c>
      <c r="AP302" s="40">
        <f>PRODUCT('[3]methanogen M06-L TZVP smd redo'!AD302:AF302)^(1/3)</f>
        <v>1.6743270106964561</v>
      </c>
      <c r="AQ302" s="40">
        <f>'[3]methanogen M06-L TZVP smd redo'!BA302</f>
        <v>1.02237</v>
      </c>
      <c r="AR302" s="40">
        <f>PRODUCT('[3]methanogen M06-L TZVP smd redo'!AT302:AV302)^(1/3)</f>
        <v>1.6664700479171419</v>
      </c>
      <c r="AS302" s="41">
        <f>'[3]methanogen M06-L TZVP smd redo'!FO302</f>
        <v>1.0245899999999999</v>
      </c>
      <c r="AT302" s="40">
        <f>'[3]methanogen M06-L TZVP smd redo'!FK302</f>
        <v>1.66953</v>
      </c>
      <c r="AU302" s="40">
        <f>'[3]methanogen M06-L TZVP smd redo'!CD302</f>
        <v>1.64703</v>
      </c>
      <c r="AV302" s="40">
        <f>'[3]methanogen M06-L TZVP smd redo'!CG302</f>
        <v>1.43285</v>
      </c>
      <c r="AW302" s="40">
        <f>'[3]methanogen M06-L TZVP smd redo'!CK302</f>
        <v>1.02475</v>
      </c>
      <c r="AX302" s="40">
        <f>PRODUCT('[3]methanogen M06-L TZVP smd redo'!CN302:CP302)^(1/3)</f>
        <v>1.6605179035581941</v>
      </c>
      <c r="AY302" s="40">
        <f>'[3]methanogen M06-L TZVP smd redo'!DH302</f>
        <v>1.0248699999999999</v>
      </c>
      <c r="AZ302" s="40">
        <f>PRODUCT('[3]methanogen M06-L TZVP smd redo'!DJ302:DL302)^(1/3)</f>
        <v>1.6645330013834401</v>
      </c>
      <c r="BA302" s="40">
        <f>'[3]methanogen M06-L TZVP smd redo'!EI302</f>
        <v>1.0260800000000001</v>
      </c>
      <c r="BB302" s="40">
        <f>PRODUCT('[3]methanogen M06-L TZVP smd redo'!EJ302:EL302)^(1/3)</f>
        <v>1.6813966927962314</v>
      </c>
      <c r="BC302" s="40"/>
      <c r="BD302" s="44">
        <f>'[4]methanogen M06-L TZVP smd redo'!H302</f>
        <v>1.71133</v>
      </c>
      <c r="BE302" s="44">
        <f>'[4]methanogen M06-L TZVP smd redo'!M302</f>
        <v>1.67807</v>
      </c>
      <c r="BF302" s="44">
        <f>'[4]methanogen M06-L TZVP smd redo'!R302</f>
        <v>1.73377</v>
      </c>
      <c r="BG302" s="44">
        <f>'[4]methanogen M06-L TZVP smd redo'!Y302</f>
        <v>1.7167699999999999</v>
      </c>
      <c r="BH302" s="44">
        <f>'[4]methanogen M06-L TZVP smd redo'!Z302</f>
        <v>1.72197</v>
      </c>
      <c r="BI302" s="44">
        <f>PRODUCT('[4]methanogen M06-L TZVP smd redo'!AL302:AN302)^(1/3)</f>
        <v>1.7174516593583073</v>
      </c>
      <c r="BJ302" s="133">
        <f>PRODUCT('[4]methanogen M06-L TZVP smd redo'!BC302:BE302)^(1/3)</f>
        <v>1.7046832783755368</v>
      </c>
      <c r="BK302" s="133">
        <f>'[4]methanogen M06-L TZVP smd redo'!ER302</f>
        <v>1.71153</v>
      </c>
      <c r="BL302" s="40">
        <f>PRODUCT('[4]methanogen M06-L TZVP smd redo'!DZ302:EB302)^(1/3)</f>
        <v>1.7261387695488553</v>
      </c>
      <c r="BM302" s="40">
        <f>PRODUCT('[4]methanogen M06-L TZVP smd redo'!CI302:CK302)^(1/3)</f>
        <v>1.7025339360957032</v>
      </c>
      <c r="BN302" s="40">
        <f>PRODUCT('[4]methanogen M06-L TZVP smd redo'!DD302:DF302)^(1/3)</f>
        <v>1.7068519812799818</v>
      </c>
      <c r="BO302" s="40"/>
      <c r="BP302" s="45" t="e">
        <f t="shared" si="219"/>
        <v>#N/A</v>
      </c>
      <c r="BQ302" s="45">
        <f t="shared" si="220"/>
        <v>1.0198203888991519</v>
      </c>
      <c r="BR302" s="45">
        <f t="shared" si="221"/>
        <v>0.96787347802765067</v>
      </c>
      <c r="BS302" s="45">
        <f t="shared" si="222"/>
        <v>1.0068526164799618</v>
      </c>
      <c r="BT302" s="45">
        <f t="shared" si="223"/>
        <v>1.0026308400688151</v>
      </c>
      <c r="BU302" s="45">
        <f t="shared" si="224"/>
        <v>0.99960309837275874</v>
      </c>
      <c r="BV302" s="45">
        <f t="shared" si="225"/>
        <v>1.0074901778792233</v>
      </c>
      <c r="BW302" s="45">
        <f t="shared" si="226"/>
        <v>0.99599964848733991</v>
      </c>
      <c r="BX302" s="45">
        <f t="shared" si="227"/>
        <v>0.98739101685141284</v>
      </c>
      <c r="BY302" s="45">
        <f t="shared" si="228"/>
        <v>0.83421330987843445</v>
      </c>
      <c r="BZ302" s="45">
        <f t="shared" si="229"/>
        <v>0.9836330423012839</v>
      </c>
      <c r="CA302" s="45">
        <f t="shared" si="230"/>
        <v>0.85590252843946646</v>
      </c>
      <c r="CB302" s="45">
        <f t="shared" si="231"/>
        <v>1.0125862038101086</v>
      </c>
      <c r="CC302" s="45">
        <f t="shared" si="232"/>
        <v>0.99747017009580385</v>
      </c>
      <c r="CD302" s="45">
        <f t="shared" si="233"/>
        <v>0.99382825244566952</v>
      </c>
      <c r="CE302" s="39"/>
      <c r="CF302" s="75" t="e">
        <f t="shared" si="250"/>
        <v>#N/A</v>
      </c>
      <c r="CG302" s="75">
        <f t="shared" si="251"/>
        <v>19.626522476079177</v>
      </c>
      <c r="CH302" s="75">
        <f t="shared" si="252"/>
        <v>-32.653904765029587</v>
      </c>
      <c r="CI302" s="75">
        <f t="shared" si="253"/>
        <v>6.8292440179113649</v>
      </c>
      <c r="CJ302" s="75">
        <f t="shared" si="254"/>
        <v>2.6273854667584264</v>
      </c>
      <c r="CK302" s="75">
        <f t="shared" si="255"/>
        <v>-0.39698041353974706</v>
      </c>
      <c r="CL302" s="75">
        <f t="shared" si="256"/>
        <v>7.4622657879268939</v>
      </c>
      <c r="CM302" s="75">
        <f t="shared" si="257"/>
        <v>-4.0083743219586205</v>
      </c>
      <c r="CN302" s="75">
        <f t="shared" si="258"/>
        <v>-12.689150979382607</v>
      </c>
      <c r="CO302" s="75">
        <f t="shared" si="259"/>
        <v>-181.26614208592574</v>
      </c>
      <c r="CP302" s="75">
        <f t="shared" si="260"/>
        <v>-16.50237597407931</v>
      </c>
      <c r="CQ302" s="75">
        <f t="shared" si="261"/>
        <v>-155.59877796940447</v>
      </c>
      <c r="CR302" s="75">
        <f t="shared" si="262"/>
        <v>12.507655939929361</v>
      </c>
      <c r="CS302" s="75">
        <f t="shared" si="263"/>
        <v>-2.5330353311327629</v>
      </c>
      <c r="CT302" s="75">
        <f t="shared" si="264"/>
        <v>-6.1908715143727431</v>
      </c>
      <c r="CU302" s="130"/>
      <c r="CV302" s="45" t="e">
        <f t="shared" si="234"/>
        <v>#N/A</v>
      </c>
      <c r="CW302" s="45">
        <f t="shared" si="235"/>
        <v>1.0000252288883251</v>
      </c>
      <c r="CX302" s="45">
        <f t="shared" si="236"/>
        <v>0.99981096078945952</v>
      </c>
      <c r="CY302" s="45">
        <f t="shared" si="237"/>
        <v>1.0001347949762864</v>
      </c>
      <c r="CZ302" s="45">
        <f t="shared" si="238"/>
        <v>0.99995390760880432</v>
      </c>
      <c r="DA302" s="45">
        <f t="shared" si="239"/>
        <v>0.99992561259040491</v>
      </c>
      <c r="DB302" s="45">
        <f t="shared" si="240"/>
        <v>0.99997484956173277</v>
      </c>
      <c r="DC302" s="45">
        <f t="shared" si="241"/>
        <v>0.99999520090590088</v>
      </c>
      <c r="DD302" s="45">
        <f t="shared" si="242"/>
        <v>0.9995514156235259</v>
      </c>
      <c r="DE302" s="45">
        <f t="shared" si="243"/>
        <v>0.99955141562352567</v>
      </c>
      <c r="DF302" s="45">
        <f t="shared" si="244"/>
        <v>0.99947706158296057</v>
      </c>
      <c r="DG302" s="45">
        <f t="shared" si="245"/>
        <v>0.9994471278329915</v>
      </c>
      <c r="DH302" s="45">
        <f t="shared" si="246"/>
        <v>0.99996823428823223</v>
      </c>
      <c r="DI302" s="45">
        <f t="shared" si="247"/>
        <v>0.99999912018159931</v>
      </c>
      <c r="DJ302" s="45">
        <f t="shared" si="248"/>
        <v>1.0000172725023948</v>
      </c>
    </row>
    <row r="303" spans="1:114" x14ac:dyDescent="0.2">
      <c r="A303" s="43">
        <v>598</v>
      </c>
      <c r="B303" s="43">
        <f t="shared" si="217"/>
        <v>871.15</v>
      </c>
      <c r="C303" s="44">
        <f t="shared" si="249"/>
        <v>1.1479079377833898</v>
      </c>
      <c r="E303" s="40">
        <f>'[4]methanogen M06-L TZVP smd redo'!I303</f>
        <v>0.44603903685591639</v>
      </c>
      <c r="F303" s="40">
        <f>'[4]methanogen M06-L TZVP smd redo'!N303</f>
        <v>0.42048163184271736</v>
      </c>
      <c r="G303" s="40">
        <f>'[4]methanogen M06-L TZVP smd redo'!S303</f>
        <v>0.60152965211779374</v>
      </c>
      <c r="H303" s="40">
        <f>'[4]methanogen M06-L TZVP smd redo'!AB303</f>
        <v>0.45048636934641451</v>
      </c>
      <c r="I303" s="40">
        <f>'[4]methanogen M06-L TZVP smd redo'!AS303</f>
        <v>0.51556832362886773</v>
      </c>
      <c r="J303" s="40">
        <f>'[4]methanogen M06-L TZVP smd redo'!BJ303</f>
        <v>0.5475658695983654</v>
      </c>
      <c r="K303" s="40">
        <f>'[4]methanogen M06-L TZVP smd redo'!EV303</f>
        <v>0.5488194889131659</v>
      </c>
      <c r="L303" s="40">
        <f>'[4]methanogen M06-L TZVP smd redo'!CL303</f>
        <v>0.52686071120255917</v>
      </c>
      <c r="M303" s="40">
        <f>'[4]methanogen M06-L TZVP smd redo'!DG303</f>
        <v>0.53821406039067377</v>
      </c>
      <c r="N303" s="40">
        <f>'[4]methanogen M06-L TZVP smd redo'!EC303</f>
        <v>0.50785515799822711</v>
      </c>
      <c r="AA303" s="40">
        <f t="shared" si="218"/>
        <v>0.66324543477350872</v>
      </c>
      <c r="AB303" s="40"/>
      <c r="AC303" s="40" t="e">
        <f>EXP('d-beta'!Y304/1000)*'[3]methanogen M06-L TZVP smd redo'!EZ303</f>
        <v>#N/A</v>
      </c>
      <c r="AD303" s="40">
        <f>'[3]methanogen M06-L TZVP smd redo'!ET303</f>
        <v>1.3900300000000001</v>
      </c>
      <c r="AE303" s="40">
        <f>'[3]methanogen M06-L TZVP smd redo'!ER303</f>
        <v>1.0364</v>
      </c>
      <c r="AF303" s="40">
        <f>'[3]methanogen M06-L TZVP smd redo'!K303</f>
        <v>1.03033</v>
      </c>
      <c r="AG303" s="40">
        <f>'[3]methanogen M06-L TZVP smd redo'!J303</f>
        <v>1.65673</v>
      </c>
      <c r="AH303" s="40">
        <f>'[3]methanogen M06-L TZVP smd redo'!O303</f>
        <v>1.02833</v>
      </c>
      <c r="AI303" s="40">
        <f>'[3]methanogen M06-L TZVP smd redo'!N303</f>
        <v>1.62782</v>
      </c>
      <c r="AJ303" s="40">
        <f>'[3]methanogen M06-L TZVP smd redo'!S303</f>
        <v>1.02908</v>
      </c>
      <c r="AK303" s="40">
        <f>'[3]methanogen M06-L TZVP smd redo'!R303</f>
        <v>1.6801900000000001</v>
      </c>
      <c r="AL303" s="40">
        <f>'[3]methanogen M06-L TZVP smd redo'!Y303</f>
        <v>1.0255799999999999</v>
      </c>
      <c r="AM303" s="40">
        <f>'[3]methanogen M06-L TZVP smd redo'!W303</f>
        <v>1.67462</v>
      </c>
      <c r="AN303" s="40">
        <f>'[3]methanogen M06-L TZVP smd redo'!V303</f>
        <v>1.66961</v>
      </c>
      <c r="AO303" s="40">
        <f>'[3]methanogen M06-L TZVP smd redo'!AK303</f>
        <v>1.02512</v>
      </c>
      <c r="AP303" s="40">
        <f>PRODUCT('[3]methanogen M06-L TZVP smd redo'!AD303:AF303)^(1/3)</f>
        <v>1.6709741857436369</v>
      </c>
      <c r="AQ303" s="40">
        <f>'[3]methanogen M06-L TZVP smd redo'!BA303</f>
        <v>1.0222800000000001</v>
      </c>
      <c r="AR303" s="40">
        <f>PRODUCT('[3]methanogen M06-L TZVP smd redo'!AT303:AV303)^(1/3)</f>
        <v>1.6631767324334992</v>
      </c>
      <c r="AS303" s="41">
        <f>'[3]methanogen M06-L TZVP smd redo'!FO303</f>
        <v>1.0245</v>
      </c>
      <c r="AT303" s="40">
        <f>'[3]methanogen M06-L TZVP smd redo'!FK303</f>
        <v>1.66625</v>
      </c>
      <c r="AU303" s="40">
        <f>'[3]methanogen M06-L TZVP smd redo'!CD303</f>
        <v>1.64381</v>
      </c>
      <c r="AV303" s="40">
        <f>'[3]methanogen M06-L TZVP smd redo'!CG303</f>
        <v>1.43082</v>
      </c>
      <c r="AW303" s="40">
        <f>'[3]methanogen M06-L TZVP smd redo'!CK303</f>
        <v>1.0246599999999999</v>
      </c>
      <c r="AX303" s="40">
        <f>PRODUCT('[3]methanogen M06-L TZVP smd redo'!CN303:CP303)^(1/3)</f>
        <v>1.6572614369537955</v>
      </c>
      <c r="AY303" s="40">
        <f>'[3]methanogen M06-L TZVP smd redo'!DH303</f>
        <v>1.02477</v>
      </c>
      <c r="AZ303" s="40">
        <f>PRODUCT('[3]methanogen M06-L TZVP smd redo'!DJ303:DL303)^(1/3)</f>
        <v>1.6612600167950702</v>
      </c>
      <c r="BA303" s="40">
        <f>'[3]methanogen M06-L TZVP smd redo'!EI303</f>
        <v>1.0259799999999999</v>
      </c>
      <c r="BB303" s="40">
        <f>PRODUCT('[3]methanogen M06-L TZVP smd redo'!EJ303:EL303)^(1/3)</f>
        <v>1.6780003502805954</v>
      </c>
      <c r="BC303" s="40"/>
      <c r="BD303" s="44">
        <f>'[4]methanogen M06-L TZVP smd redo'!H303</f>
        <v>1.70774</v>
      </c>
      <c r="BE303" s="44">
        <f>'[4]methanogen M06-L TZVP smd redo'!M303</f>
        <v>1.6746399999999999</v>
      </c>
      <c r="BF303" s="44">
        <f>'[4]methanogen M06-L TZVP smd redo'!R303</f>
        <v>1.7300899999999999</v>
      </c>
      <c r="BG303" s="44">
        <f>'[4]methanogen M06-L TZVP smd redo'!Y303</f>
        <v>1.71309</v>
      </c>
      <c r="BH303" s="44">
        <f>'[4]methanogen M06-L TZVP smd redo'!Z303</f>
        <v>1.71827</v>
      </c>
      <c r="BI303" s="44">
        <f>PRODUCT('[4]methanogen M06-L TZVP smd redo'!AL303:AN303)^(1/3)</f>
        <v>1.7138321995634456</v>
      </c>
      <c r="BJ303" s="133">
        <f>PRODUCT('[4]methanogen M06-L TZVP smd redo'!BC303:BE303)^(1/3)</f>
        <v>1.7011632992154795</v>
      </c>
      <c r="BK303" s="133">
        <f>'[4]methanogen M06-L TZVP smd redo'!ER303</f>
        <v>1.70801</v>
      </c>
      <c r="BL303" s="40">
        <f>PRODUCT('[4]methanogen M06-L TZVP smd redo'!DZ303:EB303)^(1/3)</f>
        <v>1.7224691201797333</v>
      </c>
      <c r="BM303" s="40">
        <f>PRODUCT('[4]methanogen M06-L TZVP smd redo'!CI303:CK303)^(1/3)</f>
        <v>1.6990241817072618</v>
      </c>
      <c r="BN303" s="40">
        <f>PRODUCT('[4]methanogen M06-L TZVP smd redo'!DD303:DF303)^(1/3)</f>
        <v>1.7033256881014582</v>
      </c>
      <c r="BO303" s="40"/>
      <c r="BP303" s="45" t="e">
        <f t="shared" si="219"/>
        <v>#N/A</v>
      </c>
      <c r="BQ303" s="45">
        <f t="shared" si="220"/>
        <v>1.0197654421248747</v>
      </c>
      <c r="BR303" s="45">
        <f t="shared" si="221"/>
        <v>0.96794964423816099</v>
      </c>
      <c r="BS303" s="45">
        <f t="shared" si="222"/>
        <v>1.0068790120295412</v>
      </c>
      <c r="BT303" s="45">
        <f t="shared" si="223"/>
        <v>1.0025894019482682</v>
      </c>
      <c r="BU303" s="45">
        <f t="shared" si="224"/>
        <v>0.99956693568738253</v>
      </c>
      <c r="BV303" s="45">
        <f t="shared" si="225"/>
        <v>1.0074471982518132</v>
      </c>
      <c r="BW303" s="45">
        <f t="shared" si="226"/>
        <v>0.99599141645276046</v>
      </c>
      <c r="BX303" s="45">
        <f t="shared" si="227"/>
        <v>0.98746241867035589</v>
      </c>
      <c r="BY303" s="45">
        <f t="shared" si="228"/>
        <v>0.83501279699256903</v>
      </c>
      <c r="BZ303" s="45">
        <f t="shared" si="229"/>
        <v>0.98367778375819337</v>
      </c>
      <c r="CA303" s="45">
        <f t="shared" si="230"/>
        <v>0.85637594018770391</v>
      </c>
      <c r="CB303" s="45">
        <f t="shared" si="231"/>
        <v>1.0125242655858373</v>
      </c>
      <c r="CC303" s="45">
        <f t="shared" si="232"/>
        <v>0.99747464244551431</v>
      </c>
      <c r="CD303" s="45">
        <f t="shared" si="233"/>
        <v>0.99386957984296032</v>
      </c>
      <c r="CE303" s="39"/>
      <c r="CF303" s="75" t="e">
        <f t="shared" si="250"/>
        <v>#N/A</v>
      </c>
      <c r="CG303" s="75">
        <f t="shared" si="251"/>
        <v>19.572642150520235</v>
      </c>
      <c r="CH303" s="75">
        <f t="shared" si="252"/>
        <v>-32.575213473791699</v>
      </c>
      <c r="CI303" s="75">
        <f t="shared" si="253"/>
        <v>6.8554595763375321</v>
      </c>
      <c r="CJ303" s="75">
        <f t="shared" si="254"/>
        <v>2.5860552231427665</v>
      </c>
      <c r="CK303" s="75">
        <f t="shared" si="255"/>
        <v>-0.43315811204867022</v>
      </c>
      <c r="CL303" s="75">
        <f t="shared" si="256"/>
        <v>7.4196047822541287</v>
      </c>
      <c r="CM303" s="75">
        <f t="shared" si="257"/>
        <v>-4.0166394539909689</v>
      </c>
      <c r="CN303" s="75">
        <f t="shared" si="258"/>
        <v>-12.61683997372532</v>
      </c>
      <c r="CO303" s="75">
        <f t="shared" si="259"/>
        <v>-180.30822850911591</v>
      </c>
      <c r="CP303" s="75">
        <f t="shared" si="260"/>
        <v>-16.456891085443992</v>
      </c>
      <c r="CQ303" s="75">
        <f t="shared" si="261"/>
        <v>-155.04581679051421</v>
      </c>
      <c r="CR303" s="75">
        <f t="shared" si="262"/>
        <v>12.446485722080414</v>
      </c>
      <c r="CS303" s="75">
        <f t="shared" si="263"/>
        <v>-2.5285516484941732</v>
      </c>
      <c r="CT303" s="75">
        <f t="shared" si="264"/>
        <v>-6.1492883354554904</v>
      </c>
      <c r="CU303" s="130"/>
      <c r="CV303" s="45" t="e">
        <f t="shared" si="234"/>
        <v>#N/A</v>
      </c>
      <c r="CW303" s="45">
        <f t="shared" si="235"/>
        <v>1.0000255466631107</v>
      </c>
      <c r="CX303" s="45">
        <f t="shared" si="236"/>
        <v>0.99981906082000682</v>
      </c>
      <c r="CY303" s="45">
        <f t="shared" si="237"/>
        <v>1.0001279663726654</v>
      </c>
      <c r="CZ303" s="45">
        <f t="shared" si="238"/>
        <v>0.9999579560399362</v>
      </c>
      <c r="DA303" s="45">
        <f t="shared" si="239"/>
        <v>0.99993495158262102</v>
      </c>
      <c r="DB303" s="45">
        <f t="shared" si="240"/>
        <v>0.99996801996520623</v>
      </c>
      <c r="DC303" s="45">
        <f t="shared" si="241"/>
        <v>0.99999874706831837</v>
      </c>
      <c r="DD303" s="45">
        <f t="shared" si="242"/>
        <v>0.99954971647724267</v>
      </c>
      <c r="DE303" s="45">
        <f t="shared" si="243"/>
        <v>0.99954971647724267</v>
      </c>
      <c r="DF303" s="45">
        <f t="shared" si="244"/>
        <v>0.9994846973500946</v>
      </c>
      <c r="DG303" s="45">
        <f t="shared" si="245"/>
        <v>0.99945148154870289</v>
      </c>
      <c r="DH303" s="45">
        <f t="shared" si="246"/>
        <v>0.99996031102073024</v>
      </c>
      <c r="DI303" s="45">
        <f t="shared" si="247"/>
        <v>0.99998865275805704</v>
      </c>
      <c r="DJ303" s="45">
        <f t="shared" si="248"/>
        <v>1.0000226340673535</v>
      </c>
    </row>
    <row r="304" spans="1:114" x14ac:dyDescent="0.2">
      <c r="A304" s="43">
        <v>600</v>
      </c>
      <c r="B304" s="43">
        <f t="shared" si="217"/>
        <v>873.15</v>
      </c>
      <c r="C304" s="44">
        <f t="shared" si="249"/>
        <v>1.1452785890167783</v>
      </c>
      <c r="E304" s="40">
        <f>'[4]methanogen M06-L TZVP smd redo'!I304</f>
        <v>0.45491201869674036</v>
      </c>
      <c r="F304" s="40">
        <f>'[4]methanogen M06-L TZVP smd redo'!N304</f>
        <v>0.41735966239375699</v>
      </c>
      <c r="G304" s="40">
        <f>'[4]methanogen M06-L TZVP smd redo'!S304</f>
        <v>0.59587421516904548</v>
      </c>
      <c r="H304" s="40">
        <f>'[4]methanogen M06-L TZVP smd redo'!AB304</f>
        <v>0.44529554168137864</v>
      </c>
      <c r="I304" s="40">
        <f>'[4]methanogen M06-L TZVP smd redo'!AS304</f>
        <v>0.51106615368645691</v>
      </c>
      <c r="J304" s="40">
        <f>'[4]methanogen M06-L TZVP smd redo'!BJ304</f>
        <v>0.54796833384607169</v>
      </c>
      <c r="K304" s="40">
        <f>'[4]methanogen M06-L TZVP smd redo'!EV304</f>
        <v>0.53778663896641987</v>
      </c>
      <c r="L304" s="40">
        <f>'[4]methanogen M06-L TZVP smd redo'!CL304</f>
        <v>0.52295933512347403</v>
      </c>
      <c r="M304" s="40">
        <f>'[4]methanogen M06-L TZVP smd redo'!DG304</f>
        <v>0.53519285072489708</v>
      </c>
      <c r="N304" s="40">
        <f>'[4]methanogen M06-L TZVP smd redo'!EC304</f>
        <v>0.50999995752643024</v>
      </c>
      <c r="AA304" s="40">
        <f t="shared" si="218"/>
        <v>0.65944727364301858</v>
      </c>
      <c r="AB304" s="40"/>
      <c r="AC304" s="40" t="e">
        <f>EXP('d-beta'!Y305/1000)*'[3]methanogen M06-L TZVP smd redo'!EZ304</f>
        <v>#N/A</v>
      </c>
      <c r="AD304" s="40">
        <f>'[3]methanogen M06-L TZVP smd redo'!ET304</f>
        <v>1.38855</v>
      </c>
      <c r="AE304" s="40">
        <f>'[3]methanogen M06-L TZVP smd redo'!ER304</f>
        <v>1.0362499999999999</v>
      </c>
      <c r="AF304" s="40">
        <f>'[3]methanogen M06-L TZVP smd redo'!K304</f>
        <v>1.0302</v>
      </c>
      <c r="AG304" s="40">
        <f>'[3]methanogen M06-L TZVP smd redo'!J304</f>
        <v>1.6534800000000001</v>
      </c>
      <c r="AH304" s="40">
        <f>'[3]methanogen M06-L TZVP smd redo'!O304</f>
        <v>1.0282100000000001</v>
      </c>
      <c r="AI304" s="40">
        <f>'[3]methanogen M06-L TZVP smd redo'!N304</f>
        <v>1.6247</v>
      </c>
      <c r="AJ304" s="40">
        <f>'[3]methanogen M06-L TZVP smd redo'!S304</f>
        <v>1.0289600000000001</v>
      </c>
      <c r="AK304" s="40">
        <f>'[3]methanogen M06-L TZVP smd redo'!R304</f>
        <v>1.67686</v>
      </c>
      <c r="AL304" s="40">
        <f>'[3]methanogen M06-L TZVP smd redo'!Y304</f>
        <v>1.0254700000000001</v>
      </c>
      <c r="AM304" s="40">
        <f>'[3]methanogen M06-L TZVP smd redo'!W304</f>
        <v>1.6712199999999999</v>
      </c>
      <c r="AN304" s="40">
        <f>'[3]methanogen M06-L TZVP smd redo'!V304</f>
        <v>1.6662399999999999</v>
      </c>
      <c r="AO304" s="40">
        <f>'[3]methanogen M06-L TZVP smd redo'!AK304</f>
        <v>1.02502</v>
      </c>
      <c r="AP304" s="40">
        <f>PRODUCT('[3]methanogen M06-L TZVP smd redo'!AD304:AF304)^(1/3)</f>
        <v>1.6676446780564789</v>
      </c>
      <c r="AQ304" s="40">
        <f>'[3]methanogen M06-L TZVP smd redo'!BA304</f>
        <v>1.0221899999999999</v>
      </c>
      <c r="AR304" s="40">
        <f>PRODUCT('[3]methanogen M06-L TZVP smd redo'!AT304:AV304)^(1/3)</f>
        <v>1.6599134169857459</v>
      </c>
      <c r="AS304" s="41">
        <f>'[3]methanogen M06-L TZVP smd redo'!FO304</f>
        <v>1.02441</v>
      </c>
      <c r="AT304" s="40">
        <f>'[3]methanogen M06-L TZVP smd redo'!FK304</f>
        <v>1.663</v>
      </c>
      <c r="AU304" s="40">
        <f>'[3]methanogen M06-L TZVP smd redo'!CD304</f>
        <v>1.6406000000000001</v>
      </c>
      <c r="AV304" s="40">
        <f>'[3]methanogen M06-L TZVP smd redo'!CG304</f>
        <v>1.4288000000000001</v>
      </c>
      <c r="AW304" s="40">
        <f>'[3]methanogen M06-L TZVP smd redo'!CK304</f>
        <v>1.0245599999999999</v>
      </c>
      <c r="AX304" s="40">
        <f>PRODUCT('[3]methanogen M06-L TZVP smd redo'!CN304:CP304)^(1/3)</f>
        <v>1.6540383277554154</v>
      </c>
      <c r="AY304" s="40">
        <f>'[3]methanogen M06-L TZVP smd redo'!DH304</f>
        <v>1.02467</v>
      </c>
      <c r="AZ304" s="40">
        <f>PRODUCT('[3]methanogen M06-L TZVP smd redo'!DJ304:DL304)^(1/3)</f>
        <v>1.6580103874944736</v>
      </c>
      <c r="BA304" s="40">
        <f>'[3]methanogen M06-L TZVP smd redo'!EI304</f>
        <v>1.0258700000000001</v>
      </c>
      <c r="BB304" s="40">
        <f>PRODUCT('[3]methanogen M06-L TZVP smd redo'!EJ304:EL304)^(1/3)</f>
        <v>1.6746273569936581</v>
      </c>
      <c r="BC304" s="40"/>
      <c r="BD304" s="44">
        <f>'[4]methanogen M06-L TZVP smd redo'!H304</f>
        <v>1.7041900000000001</v>
      </c>
      <c r="BE304" s="44">
        <f>'[4]methanogen M06-L TZVP smd redo'!M304</f>
        <v>1.67123</v>
      </c>
      <c r="BF304" s="44">
        <f>'[4]methanogen M06-L TZVP smd redo'!R304</f>
        <v>1.72645</v>
      </c>
      <c r="BG304" s="44">
        <f>'[4]methanogen M06-L TZVP smd redo'!Y304</f>
        <v>1.7094400000000001</v>
      </c>
      <c r="BH304" s="44">
        <f>'[4]methanogen M06-L TZVP smd redo'!Z304</f>
        <v>1.7145999999999999</v>
      </c>
      <c r="BI304" s="44">
        <f>PRODUCT('[4]methanogen M06-L TZVP smd redo'!AL304:AN304)^(1/3)</f>
        <v>1.7102427486171006</v>
      </c>
      <c r="BJ304" s="133">
        <f>PRODUCT('[4]methanogen M06-L TZVP smd redo'!BC304:BE304)^(1/3)</f>
        <v>1.6976766592780597</v>
      </c>
      <c r="BK304" s="133">
        <f>'[4]methanogen M06-L TZVP smd redo'!ER304</f>
        <v>1.70451</v>
      </c>
      <c r="BL304" s="40">
        <f>PRODUCT('[4]methanogen M06-L TZVP smd redo'!DZ304:EB304)^(1/3)</f>
        <v>1.7188261211291431</v>
      </c>
      <c r="BM304" s="40">
        <f>PRODUCT('[4]methanogen M06-L TZVP smd redo'!CI304:CK304)^(1/3)</f>
        <v>1.6955477481411387</v>
      </c>
      <c r="BN304" s="40">
        <f>PRODUCT('[4]methanogen M06-L TZVP smd redo'!DD304:DF304)^(1/3)</f>
        <v>1.6998227501151713</v>
      </c>
      <c r="BO304" s="40"/>
      <c r="BP304" s="45" t="e">
        <f t="shared" si="219"/>
        <v>#N/A</v>
      </c>
      <c r="BQ304" s="45">
        <f t="shared" si="220"/>
        <v>1.0197220011608217</v>
      </c>
      <c r="BR304" s="45">
        <f t="shared" si="221"/>
        <v>0.96801529149410637</v>
      </c>
      <c r="BS304" s="45">
        <f t="shared" si="222"/>
        <v>1.0069112329406276</v>
      </c>
      <c r="BT304" s="45">
        <f t="shared" si="223"/>
        <v>1.0025477385513972</v>
      </c>
      <c r="BU304" s="45">
        <f t="shared" si="224"/>
        <v>0.99953062299620943</v>
      </c>
      <c r="BV304" s="45">
        <f t="shared" si="225"/>
        <v>1.0074019332658932</v>
      </c>
      <c r="BW304" s="45">
        <f t="shared" si="226"/>
        <v>0.99599102338974821</v>
      </c>
      <c r="BX304" s="45">
        <f t="shared" si="227"/>
        <v>0.98752326843878702</v>
      </c>
      <c r="BY304" s="45">
        <f t="shared" si="228"/>
        <v>0.83580728659678027</v>
      </c>
      <c r="BZ304" s="45">
        <f t="shared" si="229"/>
        <v>0.98371186392129117</v>
      </c>
      <c r="CA304" s="45">
        <f t="shared" si="230"/>
        <v>0.85684746466726502</v>
      </c>
      <c r="CB304" s="45">
        <f t="shared" si="231"/>
        <v>1.0124578857437301</v>
      </c>
      <c r="CC304" s="45">
        <f t="shared" si="232"/>
        <v>0.997485030734091</v>
      </c>
      <c r="CD304" s="45">
        <f t="shared" si="233"/>
        <v>0.99390729853387483</v>
      </c>
      <c r="CE304" s="39"/>
      <c r="CF304" s="75" t="e">
        <f t="shared" si="250"/>
        <v>#N/A</v>
      </c>
      <c r="CG304" s="75">
        <f t="shared" si="251"/>
        <v>19.530042266708595</v>
      </c>
      <c r="CH304" s="75">
        <f t="shared" si="252"/>
        <v>-32.507394832287524</v>
      </c>
      <c r="CI304" s="75">
        <f t="shared" si="253"/>
        <v>6.8874598416775514</v>
      </c>
      <c r="CJ304" s="75">
        <f t="shared" si="254"/>
        <v>2.5444985674553018</v>
      </c>
      <c r="CK304" s="75">
        <f t="shared" si="255"/>
        <v>-0.46948719565878411</v>
      </c>
      <c r="CL304" s="75">
        <f t="shared" si="256"/>
        <v>7.3746733923852847</v>
      </c>
      <c r="CM304" s="75">
        <f t="shared" si="257"/>
        <v>-4.0170340990484634</v>
      </c>
      <c r="CN304" s="75">
        <f t="shared" si="258"/>
        <v>-12.555219508475822</v>
      </c>
      <c r="CO304" s="75">
        <f t="shared" si="259"/>
        <v>-179.35721089579536</v>
      </c>
      <c r="CP304" s="75">
        <f t="shared" si="260"/>
        <v>-16.422246028587654</v>
      </c>
      <c r="CQ304" s="75">
        <f t="shared" si="261"/>
        <v>-154.49536377880443</v>
      </c>
      <c r="CR304" s="75">
        <f t="shared" si="262"/>
        <v>12.38092480630897</v>
      </c>
      <c r="CS304" s="75">
        <f t="shared" si="263"/>
        <v>-2.5181371135875836</v>
      </c>
      <c r="CT304" s="75">
        <f t="shared" si="264"/>
        <v>-6.1113377069625789</v>
      </c>
      <c r="CU304" s="130"/>
      <c r="CV304" s="45" t="e">
        <f t="shared" si="234"/>
        <v>#N/A</v>
      </c>
      <c r="CW304" s="45">
        <f t="shared" si="235"/>
        <v>1.0000375366900029</v>
      </c>
      <c r="CX304" s="45">
        <f t="shared" si="236"/>
        <v>0.99982159175609686</v>
      </c>
      <c r="CY304" s="45">
        <f t="shared" si="237"/>
        <v>1.0001208295065132</v>
      </c>
      <c r="CZ304" s="45">
        <f t="shared" si="238"/>
        <v>0.99996393959174046</v>
      </c>
      <c r="DA304" s="45">
        <f t="shared" si="239"/>
        <v>0.99993426298395893</v>
      </c>
      <c r="DB304" s="45">
        <f t="shared" si="240"/>
        <v>0.99996311802999205</v>
      </c>
      <c r="DC304" s="45">
        <f t="shared" si="241"/>
        <v>1.0000101762222433</v>
      </c>
      <c r="DD304" s="45">
        <f t="shared" si="242"/>
        <v>0.99955490265818048</v>
      </c>
      <c r="DE304" s="45">
        <f t="shared" si="243"/>
        <v>0.99955490265818048</v>
      </c>
      <c r="DF304" s="45">
        <f t="shared" si="244"/>
        <v>0.99948919490151045</v>
      </c>
      <c r="DG304" s="45">
        <f t="shared" si="245"/>
        <v>0.99946250242005041</v>
      </c>
      <c r="DH304" s="45">
        <f t="shared" si="246"/>
        <v>0.9999620524177536</v>
      </c>
      <c r="DI304" s="45">
        <f t="shared" si="247"/>
        <v>0.99998777302818653</v>
      </c>
      <c r="DJ304" s="45">
        <f t="shared" si="248"/>
        <v>1.0000241143729984</v>
      </c>
    </row>
    <row r="305" spans="1:114" x14ac:dyDescent="0.2">
      <c r="A305" s="43">
        <v>602</v>
      </c>
      <c r="B305" s="43">
        <f t="shared" si="217"/>
        <v>875.15</v>
      </c>
      <c r="C305" s="44">
        <f t="shared" si="249"/>
        <v>1.1426612580700453</v>
      </c>
      <c r="E305" s="40">
        <f>'[4]methanogen M06-L TZVP smd redo'!I305</f>
        <v>0.44719058776188092</v>
      </c>
      <c r="F305" s="40">
        <f>'[4]methanogen M06-L TZVP smd redo'!N305</f>
        <v>0.41326248017448108</v>
      </c>
      <c r="G305" s="40">
        <f>'[4]methanogen M06-L TZVP smd redo'!S305</f>
        <v>0.59911396836098696</v>
      </c>
      <c r="H305" s="40">
        <f>'[4]methanogen M06-L TZVP smd redo'!AB305</f>
        <v>0.4512260125268952</v>
      </c>
      <c r="I305" s="40">
        <f>'[4]methanogen M06-L TZVP smd redo'!AS305</f>
        <v>0.50973549149668784</v>
      </c>
      <c r="J305" s="40">
        <f>'[4]methanogen M06-L TZVP smd redo'!BJ305</f>
        <v>0.54377047858267247</v>
      </c>
      <c r="K305" s="40">
        <f>'[4]methanogen M06-L TZVP smd redo'!EV305</f>
        <v>0.54760360612138292</v>
      </c>
      <c r="L305" s="40">
        <f>'[4]methanogen M06-L TZVP smd redo'!CL305</f>
        <v>0.52432760713716497</v>
      </c>
      <c r="M305" s="40">
        <f>'[4]methanogen M06-L TZVP smd redo'!DG305</f>
        <v>0.53337835887967699</v>
      </c>
      <c r="N305" s="40">
        <f>'[4]methanogen M06-L TZVP smd redo'!EC305</f>
        <v>0.50351226187039799</v>
      </c>
      <c r="AA305" s="40">
        <f t="shared" si="218"/>
        <v>0.65567517622993787</v>
      </c>
      <c r="AB305" s="40"/>
      <c r="AC305" s="40" t="e">
        <f>EXP('d-beta'!Y306/1000)*'[3]methanogen M06-L TZVP smd redo'!EZ305</f>
        <v>#N/A</v>
      </c>
      <c r="AD305" s="40">
        <f>'[3]methanogen M06-L TZVP smd redo'!ET305</f>
        <v>1.3870800000000001</v>
      </c>
      <c r="AE305" s="40">
        <f>'[3]methanogen M06-L TZVP smd redo'!ER305</f>
        <v>1.0361100000000001</v>
      </c>
      <c r="AF305" s="40">
        <f>'[3]methanogen M06-L TZVP smd redo'!K305</f>
        <v>1.0300800000000001</v>
      </c>
      <c r="AG305" s="40">
        <f>'[3]methanogen M06-L TZVP smd redo'!J305</f>
        <v>1.6502600000000001</v>
      </c>
      <c r="AH305" s="40">
        <f>'[3]methanogen M06-L TZVP smd redo'!O305</f>
        <v>1.0280899999999999</v>
      </c>
      <c r="AI305" s="40">
        <f>'[3]methanogen M06-L TZVP smd redo'!N305</f>
        <v>1.62161</v>
      </c>
      <c r="AJ305" s="40">
        <f>'[3]methanogen M06-L TZVP smd redo'!S305</f>
        <v>1.0288299999999999</v>
      </c>
      <c r="AK305" s="40">
        <f>'[3]methanogen M06-L TZVP smd redo'!R305</f>
        <v>1.6735500000000001</v>
      </c>
      <c r="AL305" s="40">
        <f>'[3]methanogen M06-L TZVP smd redo'!Y305</f>
        <v>1.02536</v>
      </c>
      <c r="AM305" s="40">
        <f>'[3]methanogen M06-L TZVP smd redo'!W305</f>
        <v>1.6678500000000001</v>
      </c>
      <c r="AN305" s="40">
        <f>'[3]methanogen M06-L TZVP smd redo'!V305</f>
        <v>1.6628799999999999</v>
      </c>
      <c r="AO305" s="40">
        <f>'[3]methanogen M06-L TZVP smd redo'!AK305</f>
        <v>1.0249200000000001</v>
      </c>
      <c r="AP305" s="40">
        <f>PRODUCT('[3]methanogen M06-L TZVP smd redo'!AD305:AF305)^(1/3)</f>
        <v>1.6643351700138915</v>
      </c>
      <c r="AQ305" s="40">
        <f>'[3]methanogen M06-L TZVP smd redo'!BA305</f>
        <v>1.0221</v>
      </c>
      <c r="AR305" s="40">
        <f>PRODUCT('[3]methanogen M06-L TZVP smd redo'!AT305:AV305)^(1/3)</f>
        <v>1.6566734382641557</v>
      </c>
      <c r="AS305" s="41">
        <f>'[3]methanogen M06-L TZVP smd redo'!FO305</f>
        <v>1.0243100000000001</v>
      </c>
      <c r="AT305" s="40">
        <f>'[3]methanogen M06-L TZVP smd redo'!FK305</f>
        <v>1.65977</v>
      </c>
      <c r="AU305" s="40">
        <f>'[3]methanogen M06-L TZVP smd redo'!CD305</f>
        <v>1.6374200000000001</v>
      </c>
      <c r="AV305" s="40">
        <f>'[3]methanogen M06-L TZVP smd redo'!CG305</f>
        <v>1.4268000000000001</v>
      </c>
      <c r="AW305" s="40">
        <f>'[3]methanogen M06-L TZVP smd redo'!CK305</f>
        <v>1.0244599999999999</v>
      </c>
      <c r="AX305" s="40">
        <f>PRODUCT('[3]methanogen M06-L TZVP smd redo'!CN305:CP305)^(1/3)</f>
        <v>1.6508318605838532</v>
      </c>
      <c r="AY305" s="40">
        <f>'[3]methanogen M06-L TZVP smd redo'!DH305</f>
        <v>1.02457</v>
      </c>
      <c r="AZ305" s="40">
        <f>PRODUCT('[3]methanogen M06-L TZVP smd redo'!DJ305:DL305)^(1/3)</f>
        <v>1.6547840981724269</v>
      </c>
      <c r="BA305" s="40">
        <f>'[3]methanogen M06-L TZVP smd redo'!EI305</f>
        <v>1.0257700000000001</v>
      </c>
      <c r="BB305" s="40">
        <f>PRODUCT('[3]methanogen M06-L TZVP smd redo'!EJ305:EL305)^(1/3)</f>
        <v>1.6712810140821164</v>
      </c>
      <c r="BC305" s="40"/>
      <c r="BD305" s="44">
        <f>'[4]methanogen M06-L TZVP smd redo'!H305</f>
        <v>1.7006600000000001</v>
      </c>
      <c r="BE305" s="44">
        <f>'[4]methanogen M06-L TZVP smd redo'!M305</f>
        <v>1.6678500000000001</v>
      </c>
      <c r="BF305" s="44">
        <f>'[4]methanogen M06-L TZVP smd redo'!R305</f>
        <v>1.7228300000000001</v>
      </c>
      <c r="BG305" s="44">
        <f>'[4]methanogen M06-L TZVP smd redo'!Y305</f>
        <v>1.7058199999999999</v>
      </c>
      <c r="BH305" s="44">
        <f>'[4]methanogen M06-L TZVP smd redo'!Z305</f>
        <v>1.71095</v>
      </c>
      <c r="BI305" s="44">
        <f>PRODUCT('[4]methanogen M06-L TZVP smd redo'!AL305:AN305)^(1/3)</f>
        <v>1.7066799145545313</v>
      </c>
      <c r="BJ305" s="133">
        <f>PRODUCT('[4]methanogen M06-L TZVP smd redo'!BC305:BE305)^(1/3)</f>
        <v>1.6942066801455691</v>
      </c>
      <c r="BK305" s="133">
        <f>'[4]methanogen M06-L TZVP smd redo'!ER305</f>
        <v>1.70105</v>
      </c>
      <c r="BL305" s="40">
        <f>PRODUCT('[4]methanogen M06-L TZVP smd redo'!DZ305:EB305)^(1/3)</f>
        <v>1.7152131220237972</v>
      </c>
      <c r="BM305" s="40">
        <f>PRODUCT('[4]methanogen M06-L TZVP smd redo'!CI305:CK305)^(1/3)</f>
        <v>1.6920979566195324</v>
      </c>
      <c r="BN305" s="40">
        <f>PRODUCT('[4]methanogen M06-L TZVP smd redo'!DD305:DF305)^(1/3)</f>
        <v>1.69634645561258</v>
      </c>
      <c r="BO305" s="40"/>
      <c r="BP305" s="45" t="e">
        <f t="shared" si="219"/>
        <v>#N/A</v>
      </c>
      <c r="BQ305" s="45">
        <f t="shared" si="220"/>
        <v>1.0196720328566717</v>
      </c>
      <c r="BR305" s="45">
        <f t="shared" si="221"/>
        <v>0.96808739109488462</v>
      </c>
      <c r="BS305" s="45">
        <f t="shared" si="222"/>
        <v>1.0069435109149889</v>
      </c>
      <c r="BT305" s="45">
        <f t="shared" si="223"/>
        <v>1.0025019837692197</v>
      </c>
      <c r="BU305" s="45">
        <f t="shared" si="224"/>
        <v>0.99949614772682438</v>
      </c>
      <c r="BV305" s="45">
        <f t="shared" si="225"/>
        <v>1.0073622861691764</v>
      </c>
      <c r="BW305" s="45">
        <f t="shared" si="226"/>
        <v>0.99597700252524568</v>
      </c>
      <c r="BX305" s="45">
        <f t="shared" si="227"/>
        <v>0.98757595678324794</v>
      </c>
      <c r="BY305" s="45">
        <f t="shared" si="228"/>
        <v>0.83658857112708263</v>
      </c>
      <c r="BZ305" s="45">
        <f t="shared" si="229"/>
        <v>0.98374918277410539</v>
      </c>
      <c r="CA305" s="45">
        <f t="shared" si="230"/>
        <v>0.85731300079362749</v>
      </c>
      <c r="CB305" s="45">
        <f t="shared" si="231"/>
        <v>1.0123989842115504</v>
      </c>
      <c r="CC305" s="45">
        <f t="shared" si="232"/>
        <v>0.99749550041561919</v>
      </c>
      <c r="CD305" s="45">
        <f t="shared" si="233"/>
        <v>0.99394528590052078</v>
      </c>
      <c r="CE305" s="39"/>
      <c r="CF305" s="75" t="e">
        <f t="shared" si="250"/>
        <v>#N/A</v>
      </c>
      <c r="CG305" s="75">
        <f t="shared" si="251"/>
        <v>19.481039177235488</v>
      </c>
      <c r="CH305" s="75">
        <f t="shared" si="252"/>
        <v>-32.432915723860113</v>
      </c>
      <c r="CI305" s="75">
        <f t="shared" si="253"/>
        <v>6.919515752822667</v>
      </c>
      <c r="CJ305" s="75">
        <f t="shared" si="254"/>
        <v>2.498859018793651</v>
      </c>
      <c r="CK305" s="75">
        <f t="shared" si="255"/>
        <v>-0.50397924938550487</v>
      </c>
      <c r="CL305" s="75">
        <f t="shared" si="256"/>
        <v>7.335316830124107</v>
      </c>
      <c r="CM305" s="75">
        <f t="shared" si="257"/>
        <v>-4.0311114982038232</v>
      </c>
      <c r="CN305" s="75">
        <f t="shared" si="258"/>
        <v>-12.501866903401005</v>
      </c>
      <c r="CO305" s="75">
        <f t="shared" si="259"/>
        <v>-178.42288116335715</v>
      </c>
      <c r="CP305" s="75">
        <f t="shared" si="260"/>
        <v>-16.384309976047884</v>
      </c>
      <c r="CQ305" s="75">
        <f t="shared" si="261"/>
        <v>-153.95219860006159</v>
      </c>
      <c r="CR305" s="75">
        <f t="shared" si="262"/>
        <v>12.322746341381123</v>
      </c>
      <c r="CS305" s="75">
        <f t="shared" si="263"/>
        <v>-2.5076410898271484</v>
      </c>
      <c r="CT305" s="75">
        <f t="shared" si="264"/>
        <v>-6.0731182062329658</v>
      </c>
      <c r="CU305" s="130"/>
      <c r="CV305" s="45" t="e">
        <f t="shared" si="234"/>
        <v>#N/A</v>
      </c>
      <c r="CW305" s="45">
        <f t="shared" si="235"/>
        <v>1.0000339140921657</v>
      </c>
      <c r="CX305" s="45">
        <f t="shared" si="236"/>
        <v>0.99981425979136707</v>
      </c>
      <c r="CY305" s="45">
        <f t="shared" si="237"/>
        <v>1.0001293133998874</v>
      </c>
      <c r="CZ305" s="45">
        <f t="shared" si="238"/>
        <v>0.99996002471014656</v>
      </c>
      <c r="DA305" s="45">
        <f t="shared" si="239"/>
        <v>0.99994152033019335</v>
      </c>
      <c r="DB305" s="45">
        <f t="shared" si="240"/>
        <v>0.99996598351007693</v>
      </c>
      <c r="DC305" s="45">
        <f t="shared" si="241"/>
        <v>0.99999616897034693</v>
      </c>
      <c r="DD305" s="45">
        <f t="shared" si="242"/>
        <v>0.99954897750055693</v>
      </c>
      <c r="DE305" s="45">
        <f t="shared" si="243"/>
        <v>0.99954897750055693</v>
      </c>
      <c r="DF305" s="45">
        <f t="shared" si="244"/>
        <v>0.99949052420639728</v>
      </c>
      <c r="DG305" s="45">
        <f t="shared" si="245"/>
        <v>0.99945269609946807</v>
      </c>
      <c r="DH305" s="45">
        <f t="shared" si="246"/>
        <v>0.99995976366262007</v>
      </c>
      <c r="DI305" s="45">
        <f t="shared" si="247"/>
        <v>0.99999095407315897</v>
      </c>
      <c r="DJ305" s="45">
        <f t="shared" si="248"/>
        <v>1.0000236308219141</v>
      </c>
    </row>
    <row r="306" spans="1:114" x14ac:dyDescent="0.2">
      <c r="A306" s="43">
        <v>604</v>
      </c>
      <c r="B306" s="43">
        <f t="shared" si="217"/>
        <v>877.15</v>
      </c>
      <c r="C306" s="44">
        <f t="shared" si="249"/>
        <v>1.1400558627372741</v>
      </c>
      <c r="E306" s="40">
        <f>'[4]methanogen M06-L TZVP smd redo'!I306</f>
        <v>0.44226220945153827</v>
      </c>
      <c r="F306" s="40">
        <f>'[4]methanogen M06-L TZVP smd redo'!N306</f>
        <v>0.40836151349354921</v>
      </c>
      <c r="G306" s="40">
        <f>'[4]methanogen M06-L TZVP smd redo'!S306</f>
        <v>0.59761816586889616</v>
      </c>
      <c r="H306" s="40">
        <f>'[4]methanogen M06-L TZVP smd redo'!AB306</f>
        <v>0.43462996270537957</v>
      </c>
      <c r="I306" s="40">
        <f>'[4]methanogen M06-L TZVP smd redo'!AS306</f>
        <v>0.5056199239346082</v>
      </c>
      <c r="J306" s="40">
        <f>'[4]methanogen M06-L TZVP smd redo'!BJ306</f>
        <v>0.53502635619007144</v>
      </c>
      <c r="K306" s="40">
        <f>'[4]methanogen M06-L TZVP smd redo'!EV306</f>
        <v>0.54112489152569054</v>
      </c>
      <c r="L306" s="40">
        <f>'[4]methanogen M06-L TZVP smd redo'!CL306</f>
        <v>0.52101964365514064</v>
      </c>
      <c r="M306" s="40">
        <f>'[4]methanogen M06-L TZVP smd redo'!DG306</f>
        <v>0.52304744918241219</v>
      </c>
      <c r="N306" s="40">
        <f>'[4]methanogen M06-L TZVP smd redo'!EC306</f>
        <v>0.49619800911560041</v>
      </c>
      <c r="AA306" s="40">
        <f t="shared" si="218"/>
        <v>0.65192891603841563</v>
      </c>
      <c r="AB306" s="40"/>
      <c r="AC306" s="40" t="e">
        <f>EXP('d-beta'!Y307/1000)*'[3]methanogen M06-L TZVP smd redo'!EZ306</f>
        <v>#N/A</v>
      </c>
      <c r="AD306" s="40">
        <f>'[3]methanogen M06-L TZVP smd redo'!ET306</f>
        <v>1.3856200000000001</v>
      </c>
      <c r="AE306" s="40">
        <f>'[3]methanogen M06-L TZVP smd redo'!ER306</f>
        <v>1.03596</v>
      </c>
      <c r="AF306" s="40">
        <f>'[3]methanogen M06-L TZVP smd redo'!K306</f>
        <v>1.0299499999999999</v>
      </c>
      <c r="AG306" s="40">
        <f>'[3]methanogen M06-L TZVP smd redo'!J306</f>
        <v>1.64707</v>
      </c>
      <c r="AH306" s="40">
        <f>'[3]methanogen M06-L TZVP smd redo'!O306</f>
        <v>1.0279700000000001</v>
      </c>
      <c r="AI306" s="40">
        <f>'[3]methanogen M06-L TZVP smd redo'!N306</f>
        <v>1.6185400000000001</v>
      </c>
      <c r="AJ306" s="40">
        <f>'[3]methanogen M06-L TZVP smd redo'!S306</f>
        <v>1.02871</v>
      </c>
      <c r="AK306" s="40">
        <f>'[3]methanogen M06-L TZVP smd redo'!R306</f>
        <v>1.6702600000000001</v>
      </c>
      <c r="AL306" s="40">
        <f>'[3]methanogen M06-L TZVP smd redo'!Y306</f>
        <v>1.0252600000000001</v>
      </c>
      <c r="AM306" s="40">
        <f>'[3]methanogen M06-L TZVP smd redo'!W306</f>
        <v>1.6645099999999999</v>
      </c>
      <c r="AN306" s="40">
        <f>'[3]methanogen M06-L TZVP smd redo'!V306</f>
        <v>1.6595599999999999</v>
      </c>
      <c r="AO306" s="40">
        <f>'[3]methanogen M06-L TZVP smd redo'!AK306</f>
        <v>1.0248200000000001</v>
      </c>
      <c r="AP306" s="40">
        <f>PRODUCT('[3]methanogen M06-L TZVP smd redo'!AD306:AF306)^(1/3)</f>
        <v>1.6610556619645709</v>
      </c>
      <c r="AQ306" s="40">
        <f>'[3]methanogen M06-L TZVP smd redo'!BA306</f>
        <v>1.0220199999999999</v>
      </c>
      <c r="AR306" s="40">
        <f>PRODUCT('[3]methanogen M06-L TZVP smd redo'!AT306:AV306)^(1/3)</f>
        <v>1.6534567986937165</v>
      </c>
      <c r="AS306" s="41">
        <f>'[3]methanogen M06-L TZVP smd redo'!FO306</f>
        <v>1.0242199999999999</v>
      </c>
      <c r="AT306" s="40">
        <f>'[3]methanogen M06-L TZVP smd redo'!FK306</f>
        <v>1.65656</v>
      </c>
      <c r="AU306" s="40">
        <f>'[3]methanogen M06-L TZVP smd redo'!CD306</f>
        <v>1.6342699999999999</v>
      </c>
      <c r="AV306" s="40">
        <f>'[3]methanogen M06-L TZVP smd redo'!CG306</f>
        <v>1.4248099999999999</v>
      </c>
      <c r="AW306" s="40">
        <f>'[3]methanogen M06-L TZVP smd redo'!CK306</f>
        <v>1.0243599999999999</v>
      </c>
      <c r="AX306" s="40">
        <f>PRODUCT('[3]methanogen M06-L TZVP smd redo'!CN306:CP306)^(1/3)</f>
        <v>1.6476487504743489</v>
      </c>
      <c r="AY306" s="40">
        <f>'[3]methanogen M06-L TZVP smd redo'!DH306</f>
        <v>1.0244800000000001</v>
      </c>
      <c r="AZ306" s="40">
        <f>PRODUCT('[3]methanogen M06-L TZVP smd redo'!DJ306:DL306)^(1/3)</f>
        <v>1.6515811117456867</v>
      </c>
      <c r="BA306" s="40">
        <f>'[3]methanogen M06-L TZVP smd redo'!EI306</f>
        <v>1.0256700000000001</v>
      </c>
      <c r="BB306" s="40">
        <f>PRODUCT('[3]methanogen M06-L TZVP smd redo'!EJ306:EL306)^(1/3)</f>
        <v>1.667961321690393</v>
      </c>
      <c r="BC306" s="40"/>
      <c r="BD306" s="44">
        <f>'[4]methanogen M06-L TZVP smd redo'!H306</f>
        <v>1.6971499999999999</v>
      </c>
      <c r="BE306" s="44">
        <f>'[4]methanogen M06-L TZVP smd redo'!M306</f>
        <v>1.66449</v>
      </c>
      <c r="BF306" s="44">
        <f>'[4]methanogen M06-L TZVP smd redo'!R306</f>
        <v>1.7192400000000001</v>
      </c>
      <c r="BG306" s="44">
        <f>'[4]methanogen M06-L TZVP smd redo'!Y306</f>
        <v>1.7022200000000001</v>
      </c>
      <c r="BH306" s="44">
        <f>'[4]methanogen M06-L TZVP smd redo'!Z306</f>
        <v>1.7073400000000001</v>
      </c>
      <c r="BI306" s="44">
        <f>PRODUCT('[4]methanogen M06-L TZVP smd redo'!AL306:AN306)^(1/3)</f>
        <v>1.7031437717276108</v>
      </c>
      <c r="BJ306" s="133">
        <f>PRODUCT('[4]methanogen M06-L TZVP smd redo'!BC306:BE306)^(1/3)</f>
        <v>1.6907700402051888</v>
      </c>
      <c r="BK306" s="133">
        <f>'[4]methanogen M06-L TZVP smd redo'!ER306</f>
        <v>1.6976</v>
      </c>
      <c r="BL306" s="40">
        <f>PRODUCT('[4]methanogen M06-L TZVP smd redo'!DZ306:EB306)^(1/3)</f>
        <v>1.7116267734006561</v>
      </c>
      <c r="BM306" s="40">
        <f>PRODUCT('[4]methanogen M06-L TZVP smd redo'!CI306:CK306)^(1/3)</f>
        <v>1.6886648434221525</v>
      </c>
      <c r="BN306" s="40">
        <f>PRODUCT('[4]methanogen M06-L TZVP smd redo'!DD306:DF306)^(1/3)</f>
        <v>1.6928968198262784</v>
      </c>
      <c r="BO306" s="40"/>
      <c r="BP306" s="45" t="e">
        <f t="shared" si="219"/>
        <v>#N/A</v>
      </c>
      <c r="BQ306" s="45">
        <f t="shared" si="220"/>
        <v>1.0196216258433513</v>
      </c>
      <c r="BR306" s="45">
        <f t="shared" si="221"/>
        <v>0.96815453339847835</v>
      </c>
      <c r="BS306" s="45">
        <f t="shared" si="222"/>
        <v>1.006969906404114</v>
      </c>
      <c r="BT306" s="45">
        <f t="shared" si="223"/>
        <v>1.0024638132975308</v>
      </c>
      <c r="BU306" s="45">
        <f t="shared" si="224"/>
        <v>0.99945760789961158</v>
      </c>
      <c r="BV306" s="45">
        <f t="shared" si="225"/>
        <v>1.0073184000355957</v>
      </c>
      <c r="BW306" s="45">
        <f t="shared" si="226"/>
        <v>0.99597669663359378</v>
      </c>
      <c r="BX306" s="45">
        <f t="shared" si="227"/>
        <v>0.98764548160637278</v>
      </c>
      <c r="BY306" s="45">
        <f t="shared" si="228"/>
        <v>0.83737774799967102</v>
      </c>
      <c r="BZ306" s="45">
        <f t="shared" si="229"/>
        <v>0.98379930573939611</v>
      </c>
      <c r="CA306" s="45">
        <f t="shared" si="230"/>
        <v>0.85779000718661635</v>
      </c>
      <c r="CB306" s="45">
        <f t="shared" si="231"/>
        <v>1.0123356415713021</v>
      </c>
      <c r="CC306" s="45">
        <f t="shared" si="232"/>
        <v>0.99750015691767902</v>
      </c>
      <c r="CD306" s="45">
        <f t="shared" si="233"/>
        <v>0.99398350739882735</v>
      </c>
      <c r="CE306" s="39"/>
      <c r="CF306" s="75" t="e">
        <f t="shared" si="250"/>
        <v>#N/A</v>
      </c>
      <c r="CG306" s="75">
        <f t="shared" si="251"/>
        <v>19.431603419794957</v>
      </c>
      <c r="CH306" s="75">
        <f t="shared" si="252"/>
        <v>-32.363562506401799</v>
      </c>
      <c r="CI306" s="75">
        <f t="shared" si="253"/>
        <v>6.9457288848268579</v>
      </c>
      <c r="CJ306" s="75">
        <f t="shared" si="254"/>
        <v>2.4607830857783104</v>
      </c>
      <c r="CK306" s="75">
        <f t="shared" si="255"/>
        <v>-0.54253924819398147</v>
      </c>
      <c r="CL306" s="75">
        <f t="shared" si="256"/>
        <v>7.2917504884321502</v>
      </c>
      <c r="CM306" s="75">
        <f t="shared" si="257"/>
        <v>-4.0314186254749309</v>
      </c>
      <c r="CN306" s="75">
        <f t="shared" si="258"/>
        <v>-12.431469912155075</v>
      </c>
      <c r="CO306" s="75">
        <f t="shared" si="259"/>
        <v>-177.47999847564958</v>
      </c>
      <c r="CP306" s="75">
        <f t="shared" si="260"/>
        <v>-16.333360313974314</v>
      </c>
      <c r="CQ306" s="75">
        <f t="shared" si="261"/>
        <v>-153.39595631832293</v>
      </c>
      <c r="CR306" s="75">
        <f t="shared" si="262"/>
        <v>12.260177509434078</v>
      </c>
      <c r="CS306" s="75">
        <f t="shared" si="263"/>
        <v>-2.5029729071744979</v>
      </c>
      <c r="CT306" s="75">
        <f t="shared" si="264"/>
        <v>-6.0346646173115621</v>
      </c>
      <c r="CU306" s="130"/>
      <c r="CV306" s="45" t="e">
        <f t="shared" si="234"/>
        <v>#N/A</v>
      </c>
      <c r="CW306" s="45">
        <f t="shared" si="235"/>
        <v>1.0000338868578693</v>
      </c>
      <c r="CX306" s="45">
        <f t="shared" si="236"/>
        <v>0.99981085638328593</v>
      </c>
      <c r="CY306" s="45">
        <f t="shared" si="237"/>
        <v>1.0001378701262604</v>
      </c>
      <c r="CZ306" s="45">
        <f t="shared" si="238"/>
        <v>0.99995408795293728</v>
      </c>
      <c r="DA306" s="45">
        <f t="shared" si="239"/>
        <v>0.9999290459145701</v>
      </c>
      <c r="DB306" s="45">
        <f t="shared" si="240"/>
        <v>0.99997060929254733</v>
      </c>
      <c r="DC306" s="45">
        <f t="shared" si="241"/>
        <v>0.99999390476294892</v>
      </c>
      <c r="DD306" s="45">
        <f t="shared" si="242"/>
        <v>0.9995655588584319</v>
      </c>
      <c r="DE306" s="45">
        <f t="shared" si="243"/>
        <v>0.9995655588584319</v>
      </c>
      <c r="DF306" s="45">
        <f t="shared" si="244"/>
        <v>0.99949463559837592</v>
      </c>
      <c r="DG306" s="45">
        <f t="shared" si="245"/>
        <v>0.99945916776625821</v>
      </c>
      <c r="DH306" s="45">
        <f t="shared" si="246"/>
        <v>0.99996119241600601</v>
      </c>
      <c r="DI306" s="45">
        <f t="shared" si="247"/>
        <v>0.99999797325455675</v>
      </c>
      <c r="DJ306" s="45">
        <f t="shared" si="248"/>
        <v>1.0000174187179969</v>
      </c>
    </row>
    <row r="307" spans="1:114" x14ac:dyDescent="0.2">
      <c r="A307" s="43">
        <v>606</v>
      </c>
      <c r="B307" s="43">
        <f t="shared" si="217"/>
        <v>879.15</v>
      </c>
      <c r="C307" s="44">
        <f t="shared" si="249"/>
        <v>1.1374623215605983</v>
      </c>
      <c r="E307" s="40">
        <f>'[4]methanogen M06-L TZVP smd redo'!I307</f>
        <v>0.43856491085647598</v>
      </c>
      <c r="F307" s="40">
        <f>'[4]methanogen M06-L TZVP smd redo'!N307</f>
        <v>0.40867877317407597</v>
      </c>
      <c r="G307" s="40">
        <f>'[4]methanogen M06-L TZVP smd redo'!S307</f>
        <v>0.58931232837822201</v>
      </c>
      <c r="H307" s="40">
        <f>'[4]methanogen M06-L TZVP smd redo'!AB307</f>
        <v>0.43880937901330519</v>
      </c>
      <c r="I307" s="40">
        <f>'[4]methanogen M06-L TZVP smd redo'!AS307</f>
        <v>0.50065529522225205</v>
      </c>
      <c r="J307" s="40">
        <f>'[4]methanogen M06-L TZVP smd redo'!BJ307</f>
        <v>0.53542110173410151</v>
      </c>
      <c r="K307" s="40">
        <f>'[4]methanogen M06-L TZVP smd redo'!EV307</f>
        <v>0.5397469567507418</v>
      </c>
      <c r="L307" s="40">
        <f>'[4]methanogen M06-L TZVP smd redo'!CL307</f>
        <v>0.51112494412608456</v>
      </c>
      <c r="M307" s="40">
        <f>'[4]methanogen M06-L TZVP smd redo'!DG307</f>
        <v>0.5236849781740105</v>
      </c>
      <c r="N307" s="40">
        <f>'[4]methanogen M06-L TZVP smd redo'!EC307</f>
        <v>0.50183799391811945</v>
      </c>
      <c r="AA307" s="40">
        <f t="shared" si="218"/>
        <v>0.64820826897281103</v>
      </c>
      <c r="AB307" s="40"/>
      <c r="AC307" s="40" t="e">
        <f>EXP('d-beta'!Y308/1000)*'[3]methanogen M06-L TZVP smd redo'!EZ307</f>
        <v>#N/A</v>
      </c>
      <c r="AD307" s="40">
        <f>'[3]methanogen M06-L TZVP smd redo'!ET307</f>
        <v>1.3841699999999999</v>
      </c>
      <c r="AE307" s="40">
        <f>'[3]methanogen M06-L TZVP smd redo'!ER307</f>
        <v>1.03582</v>
      </c>
      <c r="AF307" s="40">
        <f>'[3]methanogen M06-L TZVP smd redo'!K307</f>
        <v>1.02983</v>
      </c>
      <c r="AG307" s="40">
        <f>'[3]methanogen M06-L TZVP smd redo'!J307</f>
        <v>1.6438999999999999</v>
      </c>
      <c r="AH307" s="40">
        <f>'[3]methanogen M06-L TZVP smd redo'!O307</f>
        <v>1.0278499999999999</v>
      </c>
      <c r="AI307" s="40">
        <f>'[3]methanogen M06-L TZVP smd redo'!N307</f>
        <v>1.6154900000000001</v>
      </c>
      <c r="AJ307" s="40">
        <f>'[3]methanogen M06-L TZVP smd redo'!S307</f>
        <v>1.0285899999999999</v>
      </c>
      <c r="AK307" s="40">
        <f>'[3]methanogen M06-L TZVP smd redo'!R307</f>
        <v>1.667</v>
      </c>
      <c r="AL307" s="40">
        <f>'[3]methanogen M06-L TZVP smd redo'!Y307</f>
        <v>1.02515</v>
      </c>
      <c r="AM307" s="40">
        <f>'[3]methanogen M06-L TZVP smd redo'!W307</f>
        <v>1.6611899999999999</v>
      </c>
      <c r="AN307" s="40">
        <f>'[3]methanogen M06-L TZVP smd redo'!V307</f>
        <v>1.6562600000000001</v>
      </c>
      <c r="AO307" s="40">
        <f>'[3]methanogen M06-L TZVP smd redo'!AK307</f>
        <v>1.0247200000000001</v>
      </c>
      <c r="AP307" s="40">
        <f>PRODUCT('[3]methanogen M06-L TZVP smd redo'!AD307:AF307)^(1/3)</f>
        <v>1.6578061538816697</v>
      </c>
      <c r="AQ307" s="40">
        <f>'[3]methanogen M06-L TZVP smd redo'!BA307</f>
        <v>1.02193</v>
      </c>
      <c r="AR307" s="40">
        <f>PRODUCT('[3]methanogen M06-L TZVP smd redo'!AT307:AV307)^(1/3)</f>
        <v>1.6502634832944778</v>
      </c>
      <c r="AS307" s="41">
        <f>'[3]methanogen M06-L TZVP smd redo'!FO307</f>
        <v>1.02413</v>
      </c>
      <c r="AT307" s="40">
        <f>'[3]methanogen M06-L TZVP smd redo'!FK307</f>
        <v>1.6533800000000001</v>
      </c>
      <c r="AU307" s="40">
        <f>'[3]methanogen M06-L TZVP smd redo'!CD307</f>
        <v>1.63114</v>
      </c>
      <c r="AV307" s="40">
        <f>'[3]methanogen M06-L TZVP smd redo'!CG307</f>
        <v>1.4228400000000001</v>
      </c>
      <c r="AW307" s="40">
        <f>'[3]methanogen M06-L TZVP smd redo'!CK307</f>
        <v>1.02427</v>
      </c>
      <c r="AX307" s="40">
        <f>PRODUCT('[3]methanogen M06-L TZVP smd redo'!CN307:CP307)^(1/3)</f>
        <v>1.6444922826916157</v>
      </c>
      <c r="AY307" s="40">
        <f>'[3]methanogen M06-L TZVP smd redo'!DH307</f>
        <v>1.0243800000000001</v>
      </c>
      <c r="AZ307" s="40">
        <f>PRODUCT('[3]methanogen M06-L TZVP smd redo'!DJ307:DL307)^(1/3)</f>
        <v>1.6484047841644316</v>
      </c>
      <c r="BA307" s="40">
        <f>'[3]methanogen M06-L TZVP smd redo'!EI307</f>
        <v>1.02556</v>
      </c>
      <c r="BB307" s="40">
        <f>PRODUCT('[3]methanogen M06-L TZVP smd redo'!EJ307:EL307)^(1/3)</f>
        <v>1.6646616290748564</v>
      </c>
      <c r="BC307" s="40"/>
      <c r="BD307" s="44">
        <f>'[4]methanogen M06-L TZVP smd redo'!H307</f>
        <v>1.6936800000000001</v>
      </c>
      <c r="BE307" s="44">
        <f>'[4]methanogen M06-L TZVP smd redo'!M307</f>
        <v>1.66116</v>
      </c>
      <c r="BF307" s="44">
        <f>'[4]methanogen M06-L TZVP smd redo'!R307</f>
        <v>1.71567</v>
      </c>
      <c r="BG307" s="44">
        <f>'[4]methanogen M06-L TZVP smd redo'!Y307</f>
        <v>1.6986600000000001</v>
      </c>
      <c r="BH307" s="44">
        <f>'[4]methanogen M06-L TZVP smd redo'!Z307</f>
        <v>1.7037500000000001</v>
      </c>
      <c r="BI307" s="44">
        <f>PRODUCT('[4]methanogen M06-L TZVP smd redo'!AL307:AN307)^(1/3)</f>
        <v>1.6996376287737121</v>
      </c>
      <c r="BJ307" s="133">
        <f>PRODUCT('[4]methanogen M06-L TZVP smd redo'!BC307:BE307)^(1/3)</f>
        <v>1.6873567244141225</v>
      </c>
      <c r="BK307" s="133">
        <f>'[4]methanogen M06-L TZVP smd redo'!ER307</f>
        <v>1.6941900000000001</v>
      </c>
      <c r="BL307" s="40">
        <f>PRODUCT('[4]methanogen M06-L TZVP smd redo'!DZ307:EB307)^(1/3)</f>
        <v>1.7080671233464626</v>
      </c>
      <c r="BM307" s="40">
        <f>PRODUCT('[4]methanogen M06-L TZVP smd redo'!CI307:CK307)^(1/3)</f>
        <v>1.6852650513493515</v>
      </c>
      <c r="BN307" s="40">
        <f>PRODUCT('[4]methanogen M06-L TZVP smd redo'!DD307:DF307)^(1/3)</f>
        <v>1.6894771835345725</v>
      </c>
      <c r="BO307" s="40"/>
      <c r="BP307" s="45" t="e">
        <f t="shared" si="219"/>
        <v>#N/A</v>
      </c>
      <c r="BQ307" s="45">
        <f t="shared" si="220"/>
        <v>1.0195766813551976</v>
      </c>
      <c r="BR307" s="45">
        <f t="shared" si="221"/>
        <v>0.96822815576422039</v>
      </c>
      <c r="BS307" s="45">
        <f t="shared" si="222"/>
        <v>1.0069963316214232</v>
      </c>
      <c r="BT307" s="45">
        <f t="shared" si="223"/>
        <v>1.002419557649624</v>
      </c>
      <c r="BU307" s="45">
        <f t="shared" si="224"/>
        <v>0.99942480164173741</v>
      </c>
      <c r="BV307" s="45">
        <f t="shared" si="225"/>
        <v>1.0072781909017214</v>
      </c>
      <c r="BW307" s="45">
        <f t="shared" si="226"/>
        <v>0.99596664153024306</v>
      </c>
      <c r="BX307" s="45">
        <f t="shared" si="227"/>
        <v>0.98770459809496891</v>
      </c>
      <c r="BY307" s="45">
        <f t="shared" si="228"/>
        <v>0.83815679435555057</v>
      </c>
      <c r="BZ307" s="45">
        <f t="shared" si="229"/>
        <v>0.98383510854985312</v>
      </c>
      <c r="CA307" s="45">
        <f t="shared" si="230"/>
        <v>0.85825254617250724</v>
      </c>
      <c r="CB307" s="45">
        <f t="shared" si="231"/>
        <v>1.0122738710983186</v>
      </c>
      <c r="CC307" s="45">
        <f t="shared" si="232"/>
        <v>0.99750684281133117</v>
      </c>
      <c r="CD307" s="45">
        <f t="shared" si="233"/>
        <v>0.99402199323718765</v>
      </c>
      <c r="CE307" s="39"/>
      <c r="CF307" s="75" t="e">
        <f t="shared" si="250"/>
        <v>#N/A</v>
      </c>
      <c r="CG307" s="75">
        <f t="shared" si="251"/>
        <v>19.387522873040638</v>
      </c>
      <c r="CH307" s="75">
        <f t="shared" si="252"/>
        <v>-32.287521374460724</v>
      </c>
      <c r="CI307" s="75">
        <f t="shared" si="253"/>
        <v>6.9719708513621521</v>
      </c>
      <c r="CJ307" s="75">
        <f t="shared" si="254"/>
        <v>2.4166352330350787</v>
      </c>
      <c r="CK307" s="75">
        <f t="shared" si="255"/>
        <v>-0.57536384830103426</v>
      </c>
      <c r="CL307" s="75">
        <f t="shared" si="256"/>
        <v>7.2518326864657627</v>
      </c>
      <c r="CM307" s="75">
        <f t="shared" si="257"/>
        <v>-4.041514397938097</v>
      </c>
      <c r="CN307" s="75">
        <f t="shared" si="258"/>
        <v>-12.37161572304575</v>
      </c>
      <c r="CO307" s="75">
        <f t="shared" si="259"/>
        <v>-176.55009056587517</v>
      </c>
      <c r="CP307" s="75">
        <f t="shared" si="260"/>
        <v>-16.296968583680361</v>
      </c>
      <c r="CQ307" s="75">
        <f t="shared" si="261"/>
        <v>-152.85687994613536</v>
      </c>
      <c r="CR307" s="75">
        <f t="shared" si="262"/>
        <v>12.199157868247841</v>
      </c>
      <c r="CS307" s="75">
        <f t="shared" si="263"/>
        <v>-2.4962702804136976</v>
      </c>
      <c r="CT307" s="75">
        <f t="shared" si="264"/>
        <v>-5.9959465771926617</v>
      </c>
      <c r="CU307" s="130"/>
      <c r="CV307" s="45" t="e">
        <f t="shared" si="234"/>
        <v>#N/A</v>
      </c>
      <c r="CW307" s="45">
        <f t="shared" si="235"/>
        <v>1.000029873928842</v>
      </c>
      <c r="CX307" s="45">
        <f t="shared" si="236"/>
        <v>0.99981947283168171</v>
      </c>
      <c r="CY307" s="45">
        <f t="shared" si="237"/>
        <v>1.0001305996093381</v>
      </c>
      <c r="CZ307" s="45">
        <f t="shared" si="238"/>
        <v>0.99995801854217825</v>
      </c>
      <c r="DA307" s="45">
        <f t="shared" si="239"/>
        <v>0.99993818503178244</v>
      </c>
      <c r="DB307" s="45">
        <f t="shared" si="240"/>
        <v>0.99996525279787318</v>
      </c>
      <c r="DC307" s="45">
        <f t="shared" si="241"/>
        <v>0.99999567647859078</v>
      </c>
      <c r="DD307" s="45">
        <f t="shared" si="242"/>
        <v>0.99956138309020071</v>
      </c>
      <c r="DE307" s="45">
        <f t="shared" si="243"/>
        <v>0.99956138309020048</v>
      </c>
      <c r="DF307" s="45">
        <f t="shared" si="244"/>
        <v>0.99949959523507315</v>
      </c>
      <c r="DG307" s="45">
        <f t="shared" si="245"/>
        <v>0.99946054421286867</v>
      </c>
      <c r="DH307" s="45">
        <f t="shared" si="246"/>
        <v>0.99996643486366632</v>
      </c>
      <c r="DI307" s="45">
        <f t="shared" si="247"/>
        <v>0.99998744654001059</v>
      </c>
      <c r="DJ307" s="45">
        <f t="shared" si="248"/>
        <v>1.0000230181587886</v>
      </c>
    </row>
    <row r="308" spans="1:114" x14ac:dyDescent="0.2">
      <c r="A308" s="43">
        <v>608</v>
      </c>
      <c r="B308" s="43">
        <f t="shared" si="217"/>
        <v>881.15</v>
      </c>
      <c r="C308" s="44">
        <f t="shared" si="249"/>
        <v>1.1348805538217104</v>
      </c>
      <c r="E308" s="40">
        <f>'[4]methanogen M06-L TZVP smd redo'!I308</f>
        <v>0.44376072990837123</v>
      </c>
      <c r="F308" s="40">
        <f>'[4]methanogen M06-L TZVP smd redo'!N308</f>
        <v>0.40804580808440072</v>
      </c>
      <c r="G308" s="40">
        <f>'[4]methanogen M06-L TZVP smd redo'!S308</f>
        <v>0.59186293810542523</v>
      </c>
      <c r="H308" s="40">
        <f>'[4]methanogen M06-L TZVP smd redo'!AB308</f>
        <v>0.43251685450562682</v>
      </c>
      <c r="I308" s="40">
        <f>'[4]methanogen M06-L TZVP smd redo'!AS308</f>
        <v>0.50090536898395044</v>
      </c>
      <c r="J308" s="40">
        <f>'[4]methanogen M06-L TZVP smd redo'!BJ308</f>
        <v>0.52532969745100466</v>
      </c>
      <c r="K308" s="40">
        <f>'[4]methanogen M06-L TZVP smd redo'!EV308</f>
        <v>0.53181598482465731</v>
      </c>
      <c r="L308" s="40">
        <f>'[4]methanogen M06-L TZVP smd redo'!CL308</f>
        <v>0.5122539077129229</v>
      </c>
      <c r="M308" s="40">
        <f>'[4]methanogen M06-L TZVP smd redo'!DG308</f>
        <v>0.52360414082675</v>
      </c>
      <c r="N308" s="40">
        <f>'[4]methanogen M06-L TZVP smd redo'!EC308</f>
        <v>0.49683312927872869</v>
      </c>
      <c r="AA308" s="40">
        <f t="shared" si="218"/>
        <v>0.6445130133076904</v>
      </c>
      <c r="AB308" s="40"/>
      <c r="AC308" s="40" t="e">
        <f>EXP('d-beta'!Y309/1000)*'[3]methanogen M06-L TZVP smd redo'!EZ308</f>
        <v>#N/A</v>
      </c>
      <c r="AD308" s="40">
        <f>'[3]methanogen M06-L TZVP smd redo'!ET308</f>
        <v>1.3827199999999999</v>
      </c>
      <c r="AE308" s="40">
        <f>'[3]methanogen M06-L TZVP smd redo'!ER308</f>
        <v>1.0356799999999999</v>
      </c>
      <c r="AF308" s="40">
        <f>'[3]methanogen M06-L TZVP smd redo'!K308</f>
        <v>1.0297000000000001</v>
      </c>
      <c r="AG308" s="40">
        <f>'[3]methanogen M06-L TZVP smd redo'!J308</f>
        <v>1.6407499999999999</v>
      </c>
      <c r="AH308" s="40">
        <f>'[3]methanogen M06-L TZVP smd redo'!O308</f>
        <v>1.02773</v>
      </c>
      <c r="AI308" s="40">
        <f>'[3]methanogen M06-L TZVP smd redo'!N308</f>
        <v>1.6124700000000001</v>
      </c>
      <c r="AJ308" s="40">
        <f>'[3]methanogen M06-L TZVP smd redo'!S308</f>
        <v>1.02847</v>
      </c>
      <c r="AK308" s="40">
        <f>'[3]methanogen M06-L TZVP smd redo'!R308</f>
        <v>1.6637599999999999</v>
      </c>
      <c r="AL308" s="40">
        <f>'[3]methanogen M06-L TZVP smd redo'!Y308</f>
        <v>1.02505</v>
      </c>
      <c r="AM308" s="40">
        <f>'[3]methanogen M06-L TZVP smd redo'!W308</f>
        <v>1.6578900000000001</v>
      </c>
      <c r="AN308" s="40">
        <f>'[3]methanogen M06-L TZVP smd redo'!V308</f>
        <v>1.6529799999999999</v>
      </c>
      <c r="AO308" s="40">
        <f>'[3]methanogen M06-L TZVP smd redo'!AK308</f>
        <v>1.0246200000000001</v>
      </c>
      <c r="AP308" s="40">
        <f>PRODUCT('[3]methanogen M06-L TZVP smd redo'!AD308:AF308)^(1/3)</f>
        <v>1.6545733274614445</v>
      </c>
      <c r="AQ308" s="40">
        <f>'[3]methanogen M06-L TZVP smd redo'!BA308</f>
        <v>1.0218499999999999</v>
      </c>
      <c r="AR308" s="40">
        <f>PRODUCT('[3]methanogen M06-L TZVP smd redo'!AT308:AV308)^(1/3)</f>
        <v>1.6470968288098831</v>
      </c>
      <c r="AS308" s="41">
        <f>'[3]methanogen M06-L TZVP smd redo'!FO308</f>
        <v>1.0240400000000001</v>
      </c>
      <c r="AT308" s="40">
        <f>'[3]methanogen M06-L TZVP smd redo'!FK308</f>
        <v>1.65022</v>
      </c>
      <c r="AU308" s="40">
        <f>'[3]methanogen M06-L TZVP smd redo'!CD308</f>
        <v>1.6280300000000001</v>
      </c>
      <c r="AV308" s="40">
        <f>'[3]methanogen M06-L TZVP smd redo'!CG308</f>
        <v>1.4208799999999999</v>
      </c>
      <c r="AW308" s="40">
        <f>'[3]methanogen M06-L TZVP smd redo'!CK308</f>
        <v>1.02417</v>
      </c>
      <c r="AX308" s="40">
        <f>PRODUCT('[3]methanogen M06-L TZVP smd redo'!CN308:CP308)^(1/3)</f>
        <v>1.6413591717553122</v>
      </c>
      <c r="AY308" s="40">
        <f>'[3]methanogen M06-L TZVP smd redo'!DH308</f>
        <v>1.0242800000000001</v>
      </c>
      <c r="AZ308" s="40">
        <f>PRODUCT('[3]methanogen M06-L TZVP smd redo'!DJ308:DL308)^(1/3)</f>
        <v>1.6452517966547644</v>
      </c>
      <c r="BA308" s="40">
        <f>'[3]methanogen M06-L TZVP smd redo'!EI308</f>
        <v>1.02546</v>
      </c>
      <c r="BB308" s="40">
        <f>PRODUCT('[3]methanogen M06-L TZVP smd redo'!EJ308:EL308)^(1/3)</f>
        <v>1.6613919364514793</v>
      </c>
      <c r="BC308" s="40"/>
      <c r="BD308" s="44">
        <f>'[4]methanogen M06-L TZVP smd redo'!H308</f>
        <v>1.6902299999999999</v>
      </c>
      <c r="BE308" s="44">
        <f>'[4]methanogen M06-L TZVP smd redo'!M308</f>
        <v>1.6578599999999999</v>
      </c>
      <c r="BF308" s="44">
        <f>'[4]methanogen M06-L TZVP smd redo'!R308</f>
        <v>1.71214</v>
      </c>
      <c r="BG308" s="44">
        <f>'[4]methanogen M06-L TZVP smd redo'!Y308</f>
        <v>1.69512</v>
      </c>
      <c r="BH308" s="44">
        <f>'[4]methanogen M06-L TZVP smd redo'!Z308</f>
        <v>1.7001900000000001</v>
      </c>
      <c r="BI308" s="44">
        <f>PRODUCT('[4]methanogen M06-L TZVP smd redo'!AL308:AN308)^(1/3)</f>
        <v>1.6961581121250542</v>
      </c>
      <c r="BJ308" s="133">
        <f>PRODUCT('[4]methanogen M06-L TZVP smd redo'!BC308:BE308)^(1/3)</f>
        <v>1.6839700695231308</v>
      </c>
      <c r="BK308" s="133">
        <f>'[4]methanogen M06-L TZVP smd redo'!ER308</f>
        <v>1.69079</v>
      </c>
      <c r="BL308" s="40">
        <f>PRODUCT('[4]methanogen M06-L TZVP smd redo'!DZ308:EB308)^(1/3)</f>
        <v>1.7045374252720438</v>
      </c>
      <c r="BM308" s="40">
        <f>PRODUCT('[4]methanogen M06-L TZVP smd redo'!CI308:CK308)^(1/3)</f>
        <v>1.6818919375446733</v>
      </c>
      <c r="BN308" s="40">
        <f>PRODUCT('[4]methanogen M06-L TZVP smd redo'!DD308:DF308)^(1/3)</f>
        <v>1.6860808871956388</v>
      </c>
      <c r="BO308" s="40"/>
      <c r="BP308" s="45" t="e">
        <f t="shared" si="219"/>
        <v>#N/A</v>
      </c>
      <c r="BQ308" s="45">
        <f t="shared" si="220"/>
        <v>1.0195251710035829</v>
      </c>
      <c r="BR308" s="45">
        <f t="shared" si="221"/>
        <v>0.96829698505963291</v>
      </c>
      <c r="BS308" s="45">
        <f t="shared" si="222"/>
        <v>1.0070286262123644</v>
      </c>
      <c r="BT308" s="45">
        <f t="shared" si="223"/>
        <v>1.0023770707731336</v>
      </c>
      <c r="BU308" s="45">
        <f t="shared" si="224"/>
        <v>0.99938796264473617</v>
      </c>
      <c r="BV308" s="45">
        <f t="shared" si="225"/>
        <v>1.0072376836278183</v>
      </c>
      <c r="BW308" s="45">
        <f t="shared" si="226"/>
        <v>0.99596642369728394</v>
      </c>
      <c r="BX308" s="45">
        <f t="shared" si="227"/>
        <v>0.98776488632073245</v>
      </c>
      <c r="BY308" s="45">
        <f t="shared" si="228"/>
        <v>0.83892941998206616</v>
      </c>
      <c r="BZ308" s="45">
        <f t="shared" si="229"/>
        <v>0.98387770548655196</v>
      </c>
      <c r="CA308" s="45">
        <f t="shared" si="230"/>
        <v>0.85872652901897917</v>
      </c>
      <c r="CB308" s="45">
        <f t="shared" si="231"/>
        <v>1.0122136112281006</v>
      </c>
      <c r="CC308" s="45">
        <f t="shared" si="232"/>
        <v>0.99751557017057901</v>
      </c>
      <c r="CD308" s="45">
        <f t="shared" si="233"/>
        <v>0.99405879389581786</v>
      </c>
      <c r="CE308" s="39"/>
      <c r="CF308" s="75" t="e">
        <f t="shared" si="250"/>
        <v>#N/A</v>
      </c>
      <c r="CG308" s="75">
        <f t="shared" si="251"/>
        <v>19.337000284807843</v>
      </c>
      <c r="CH308" s="75">
        <f t="shared" si="252"/>
        <v>-32.21643601234431</v>
      </c>
      <c r="CI308" s="75">
        <f t="shared" si="253"/>
        <v>7.0040405541911888</v>
      </c>
      <c r="CJ308" s="75">
        <f t="shared" si="254"/>
        <v>2.3742500096220489</v>
      </c>
      <c r="CK308" s="75">
        <f t="shared" si="255"/>
        <v>-0.61222472658201188</v>
      </c>
      <c r="CL308" s="75">
        <f t="shared" si="256"/>
        <v>7.2116172933574161</v>
      </c>
      <c r="CM308" s="75">
        <f t="shared" si="257"/>
        <v>-4.0417331130775942</v>
      </c>
      <c r="CN308" s="75">
        <f t="shared" si="258"/>
        <v>-12.310578864458092</v>
      </c>
      <c r="CO308" s="75">
        <f t="shared" si="259"/>
        <v>-175.62870003201826</v>
      </c>
      <c r="CP308" s="75">
        <f t="shared" si="260"/>
        <v>-16.253672695782864</v>
      </c>
      <c r="CQ308" s="75">
        <f t="shared" si="261"/>
        <v>-152.30476738359948</v>
      </c>
      <c r="CR308" s="75">
        <f t="shared" si="262"/>
        <v>12.139626880023098</v>
      </c>
      <c r="CS308" s="75">
        <f t="shared" si="263"/>
        <v>-2.4875211463778037</v>
      </c>
      <c r="CT308" s="75">
        <f t="shared" si="264"/>
        <v>-5.9589252862344786</v>
      </c>
      <c r="CU308" s="130"/>
      <c r="CV308" s="45" t="e">
        <f t="shared" si="234"/>
        <v>#N/A</v>
      </c>
      <c r="CW308" s="45">
        <f t="shared" si="235"/>
        <v>1.0000357003544442</v>
      </c>
      <c r="CX308" s="45">
        <f t="shared" si="236"/>
        <v>0.99981629160017216</v>
      </c>
      <c r="CY308" s="45">
        <f t="shared" si="237"/>
        <v>1.0001387893704818</v>
      </c>
      <c r="CZ308" s="45">
        <f t="shared" si="238"/>
        <v>0.99995212930425914</v>
      </c>
      <c r="DA308" s="45">
        <f t="shared" si="239"/>
        <v>0.99993164572454496</v>
      </c>
      <c r="DB308" s="45">
        <f t="shared" si="240"/>
        <v>0.99997558849562129</v>
      </c>
      <c r="DC308" s="45">
        <f t="shared" si="241"/>
        <v>0.99999351716030394</v>
      </c>
      <c r="DD308" s="45">
        <f t="shared" si="242"/>
        <v>0.99956767013544756</v>
      </c>
      <c r="DE308" s="45">
        <f t="shared" si="243"/>
        <v>0.99956767013544756</v>
      </c>
      <c r="DF308" s="45">
        <f t="shared" si="244"/>
        <v>0.99949934541158725</v>
      </c>
      <c r="DG308" s="45">
        <f t="shared" si="245"/>
        <v>0.99946846669308442</v>
      </c>
      <c r="DH308" s="45">
        <f t="shared" si="246"/>
        <v>0.9999715183940614</v>
      </c>
      <c r="DI308" s="45">
        <f t="shared" si="247"/>
        <v>0.99998865570680506</v>
      </c>
      <c r="DJ308" s="45">
        <f t="shared" si="248"/>
        <v>1.0000226874075986</v>
      </c>
    </row>
    <row r="309" spans="1:114" x14ac:dyDescent="0.2">
      <c r="A309" s="43">
        <v>610</v>
      </c>
      <c r="B309" s="43">
        <f t="shared" si="217"/>
        <v>883.15</v>
      </c>
      <c r="C309" s="44">
        <f t="shared" si="249"/>
        <v>1.1323104795334882</v>
      </c>
      <c r="E309" s="40">
        <f>'[4]methanogen M06-L TZVP smd redo'!I309</f>
        <v>0.43230952834005798</v>
      </c>
      <c r="F309" s="40">
        <f>'[4]methanogen M06-L TZVP smd redo'!N309</f>
        <v>0.39689778616147642</v>
      </c>
      <c r="G309" s="40">
        <f>'[4]methanogen M06-L TZVP smd redo'!S309</f>
        <v>0.58760358055254258</v>
      </c>
      <c r="H309" s="40">
        <f>'[4]methanogen M06-L TZVP smd redo'!AB309</f>
        <v>0.43512034851267423</v>
      </c>
      <c r="I309" s="40">
        <f>'[4]methanogen M06-L TZVP smd redo'!AS309</f>
        <v>0.49644695279615902</v>
      </c>
      <c r="J309" s="40">
        <f>'[4]methanogen M06-L TZVP smd redo'!BJ309</f>
        <v>0.53037584347959132</v>
      </c>
      <c r="K309" s="40">
        <f>'[4]methanogen M06-L TZVP smd redo'!EV309</f>
        <v>0.52900948741885223</v>
      </c>
      <c r="L309" s="40">
        <f>'[4]methanogen M06-L TZVP smd redo'!CL309</f>
        <v>0.51269355511052161</v>
      </c>
      <c r="M309" s="40">
        <f>'[4]methanogen M06-L TZVP smd redo'!DG309</f>
        <v>0.5110009739917043</v>
      </c>
      <c r="N309" s="40">
        <f>'[4]methanogen M06-L TZVP smd redo'!EC309</f>
        <v>0.49303755831830998</v>
      </c>
      <c r="AA309" s="40">
        <f t="shared" si="218"/>
        <v>0.64084292965826317</v>
      </c>
      <c r="AB309" s="40"/>
      <c r="AC309" s="40" t="e">
        <f>EXP('d-beta'!Y310/1000)*'[3]methanogen M06-L TZVP smd redo'!EZ309</f>
        <v>#N/A</v>
      </c>
      <c r="AD309" s="40">
        <f>'[3]methanogen M06-L TZVP smd redo'!ET309</f>
        <v>1.3812899999999999</v>
      </c>
      <c r="AE309" s="40">
        <f>'[3]methanogen M06-L TZVP smd redo'!ER309</f>
        <v>1.0355300000000001</v>
      </c>
      <c r="AF309" s="40">
        <f>'[3]methanogen M06-L TZVP smd redo'!K309</f>
        <v>1.0295799999999999</v>
      </c>
      <c r="AG309" s="40">
        <f>'[3]methanogen M06-L TZVP smd redo'!J309</f>
        <v>1.6376299999999999</v>
      </c>
      <c r="AH309" s="40">
        <f>'[3]methanogen M06-L TZVP smd redo'!O309</f>
        <v>1.02762</v>
      </c>
      <c r="AI309" s="40">
        <f>'[3]methanogen M06-L TZVP smd redo'!N309</f>
        <v>1.60947</v>
      </c>
      <c r="AJ309" s="40">
        <f>'[3]methanogen M06-L TZVP smd redo'!S309</f>
        <v>1.0283500000000001</v>
      </c>
      <c r="AK309" s="40">
        <f>'[3]methanogen M06-L TZVP smd redo'!R309</f>
        <v>1.66055</v>
      </c>
      <c r="AL309" s="40">
        <f>'[3]methanogen M06-L TZVP smd redo'!Y309</f>
        <v>1.02494</v>
      </c>
      <c r="AM309" s="40">
        <f>'[3]methanogen M06-L TZVP smd redo'!W309</f>
        <v>1.65462</v>
      </c>
      <c r="AN309" s="40">
        <f>'[3]methanogen M06-L TZVP smd redo'!V309</f>
        <v>1.6497299999999999</v>
      </c>
      <c r="AO309" s="40">
        <f>'[3]methanogen M06-L TZVP smd redo'!AK309</f>
        <v>1.0245200000000001</v>
      </c>
      <c r="AP309" s="40">
        <f>PRODUCT('[3]methanogen M06-L TZVP smd redo'!AD309:AF309)^(1/3)</f>
        <v>1.6513704455155858</v>
      </c>
      <c r="AQ309" s="40">
        <f>'[3]methanogen M06-L TZVP smd redo'!BA309</f>
        <v>1.02176</v>
      </c>
      <c r="AR309" s="40">
        <f>PRODUCT('[3]methanogen M06-L TZVP smd redo'!AT309:AV309)^(1/3)</f>
        <v>1.6439501892447914</v>
      </c>
      <c r="AS309" s="41">
        <f>'[3]methanogen M06-L TZVP smd redo'!FO309</f>
        <v>1.0239499999999999</v>
      </c>
      <c r="AT309" s="40">
        <f>'[3]methanogen M06-L TZVP smd redo'!FK309</f>
        <v>1.6470899999999999</v>
      </c>
      <c r="AU309" s="40">
        <f>'[3]methanogen M06-L TZVP smd redo'!CD309</f>
        <v>1.6249499999999999</v>
      </c>
      <c r="AV309" s="40">
        <f>'[3]methanogen M06-L TZVP smd redo'!CG309</f>
        <v>1.41893</v>
      </c>
      <c r="AW309" s="40">
        <f>'[3]methanogen M06-L TZVP smd redo'!CK309</f>
        <v>1.02407</v>
      </c>
      <c r="AX309" s="40">
        <f>PRODUCT('[3]methanogen M06-L TZVP smd redo'!CN309:CP309)^(1/3)</f>
        <v>1.6382493462201433</v>
      </c>
      <c r="AY309" s="40">
        <f>'[3]methanogen M06-L TZVP smd redo'!DH309</f>
        <v>1.0241899999999999</v>
      </c>
      <c r="AZ309" s="40">
        <f>PRODUCT('[3]methanogen M06-L TZVP smd redo'!DJ309:DL309)^(1/3)</f>
        <v>1.6421254532176055</v>
      </c>
      <c r="BA309" s="40">
        <f>'[3]methanogen M06-L TZVP smd redo'!EI309</f>
        <v>1.02536</v>
      </c>
      <c r="BB309" s="40">
        <f>PRODUCT('[3]methanogen M06-L TZVP smd redo'!EJ309:EL309)^(1/3)</f>
        <v>1.6581455928446847</v>
      </c>
      <c r="BC309" s="40"/>
      <c r="BD309" s="44">
        <f>'[4]methanogen M06-L TZVP smd redo'!H309</f>
        <v>1.6868000000000001</v>
      </c>
      <c r="BE309" s="44">
        <f>'[4]methanogen M06-L TZVP smd redo'!M309</f>
        <v>1.6545799999999999</v>
      </c>
      <c r="BF309" s="44">
        <f>'[4]methanogen M06-L TZVP smd redo'!R309</f>
        <v>1.7086300000000001</v>
      </c>
      <c r="BG309" s="44">
        <f>'[4]methanogen M06-L TZVP smd redo'!Y309</f>
        <v>1.6916100000000001</v>
      </c>
      <c r="BH309" s="44">
        <f>'[4]methanogen M06-L TZVP smd redo'!Z309</f>
        <v>1.6966600000000001</v>
      </c>
      <c r="BI309" s="44">
        <f>PRODUCT('[4]methanogen M06-L TZVP smd redo'!AL309:AN309)^(1/3)</f>
        <v>1.6927019685983262</v>
      </c>
      <c r="BJ309" s="133">
        <f>PRODUCT('[4]methanogen M06-L TZVP smd redo'!BC309:BE309)^(1/3)</f>
        <v>1.6806134296245665</v>
      </c>
      <c r="BK309" s="133">
        <f>'[4]methanogen M06-L TZVP smd redo'!ER309</f>
        <v>1.68743</v>
      </c>
      <c r="BL309" s="40">
        <f>PRODUCT('[4]methanogen M06-L TZVP smd redo'!DZ309:EB309)^(1/3)</f>
        <v>1.7010344256451189</v>
      </c>
      <c r="BM309" s="40">
        <f>PRODUCT('[4]methanogen M06-L TZVP smd redo'!CI309:CK309)^(1/3)</f>
        <v>1.6785421447366802</v>
      </c>
      <c r="BN309" s="40">
        <f>PRODUCT('[4]methanogen M06-L TZVP smd redo'!DD309:DF309)^(1/3)</f>
        <v>1.6827078941361584</v>
      </c>
      <c r="BO309" s="40"/>
      <c r="BP309" s="45" t="e">
        <f t="shared" si="219"/>
        <v>#N/A</v>
      </c>
      <c r="BQ309" s="45">
        <f t="shared" si="220"/>
        <v>1.0194732197899166</v>
      </c>
      <c r="BR309" s="45">
        <f t="shared" si="221"/>
        <v>0.96836646904244916</v>
      </c>
      <c r="BS309" s="45">
        <f t="shared" si="222"/>
        <v>1.0070550375443519</v>
      </c>
      <c r="BT309" s="45">
        <f t="shared" si="223"/>
        <v>1.0023382919587145</v>
      </c>
      <c r="BU309" s="45">
        <f t="shared" si="224"/>
        <v>0.99935489612549433</v>
      </c>
      <c r="BV309" s="45">
        <f t="shared" si="225"/>
        <v>1.0071929325094471</v>
      </c>
      <c r="BW309" s="45">
        <f t="shared" si="226"/>
        <v>0.99596038331934744</v>
      </c>
      <c r="BX309" s="45">
        <f t="shared" si="227"/>
        <v>0.98782658680192237</v>
      </c>
      <c r="BY309" s="45">
        <f t="shared" si="228"/>
        <v>0.83970275152074059</v>
      </c>
      <c r="BZ309" s="45">
        <f t="shared" si="229"/>
        <v>0.98391582446089365</v>
      </c>
      <c r="CA309" s="45">
        <f t="shared" si="230"/>
        <v>0.85917988704716641</v>
      </c>
      <c r="CB309" s="45">
        <f t="shared" si="231"/>
        <v>1.0121509180282549</v>
      </c>
      <c r="CC309" s="45">
        <f t="shared" si="232"/>
        <v>0.99752437757379353</v>
      </c>
      <c r="CD309" s="45">
        <f t="shared" si="233"/>
        <v>0.99409578611736149</v>
      </c>
      <c r="CE309" s="39"/>
      <c r="CF309" s="75" t="e">
        <f t="shared" si="250"/>
        <v>#N/A</v>
      </c>
      <c r="CG309" s="75">
        <f t="shared" si="251"/>
        <v>19.286042702975397</v>
      </c>
      <c r="CH309" s="75">
        <f t="shared" si="252"/>
        <v>-32.144679628756968</v>
      </c>
      <c r="CI309" s="75">
        <f t="shared" si="253"/>
        <v>7.0302672025317969</v>
      </c>
      <c r="CJ309" s="75">
        <f t="shared" si="254"/>
        <v>2.3355624082349342</v>
      </c>
      <c r="CK309" s="75">
        <f t="shared" si="255"/>
        <v>-0.64531204354203719</v>
      </c>
      <c r="CL309" s="75">
        <f t="shared" si="256"/>
        <v>7.1671867550007411</v>
      </c>
      <c r="CM309" s="75">
        <f t="shared" si="257"/>
        <v>-4.0477979724039921</v>
      </c>
      <c r="CN309" s="75">
        <f t="shared" si="258"/>
        <v>-12.248116070859925</v>
      </c>
      <c r="CO309" s="75">
        <f t="shared" si="259"/>
        <v>-174.70731700777671</v>
      </c>
      <c r="CP309" s="75">
        <f t="shared" si="260"/>
        <v>-16.214929836060705</v>
      </c>
      <c r="CQ309" s="75">
        <f t="shared" si="261"/>
        <v>-151.77696443173676</v>
      </c>
      <c r="CR309" s="75">
        <f t="shared" si="262"/>
        <v>12.077688233144292</v>
      </c>
      <c r="CS309" s="75">
        <f t="shared" si="263"/>
        <v>-2.4786918462682674</v>
      </c>
      <c r="CT309" s="75">
        <f t="shared" si="264"/>
        <v>-5.9217126651236454</v>
      </c>
      <c r="CU309" s="130"/>
      <c r="CV309" s="45" t="e">
        <f t="shared" si="234"/>
        <v>#N/A</v>
      </c>
      <c r="CW309" s="45">
        <f t="shared" si="235"/>
        <v>1.0000353976929124</v>
      </c>
      <c r="CX309" s="45">
        <f t="shared" si="236"/>
        <v>0.99980940619920877</v>
      </c>
      <c r="CY309" s="45">
        <f t="shared" si="237"/>
        <v>1.0001312765178216</v>
      </c>
      <c r="CZ309" s="45">
        <f t="shared" si="238"/>
        <v>0.99995984015000505</v>
      </c>
      <c r="DA309" s="45">
        <f t="shared" si="239"/>
        <v>0.99993870382601502</v>
      </c>
      <c r="DB309" s="45">
        <f t="shared" si="240"/>
        <v>0.99996608909484175</v>
      </c>
      <c r="DC309" s="45">
        <f t="shared" si="241"/>
        <v>1.0000013656336275</v>
      </c>
      <c r="DD309" s="45">
        <f t="shared" si="242"/>
        <v>0.99956506889885943</v>
      </c>
      <c r="DE309" s="45">
        <f t="shared" si="243"/>
        <v>0.99956506889885965</v>
      </c>
      <c r="DF309" s="45">
        <f t="shared" si="244"/>
        <v>0.99950379938448719</v>
      </c>
      <c r="DG309" s="45">
        <f t="shared" si="245"/>
        <v>0.99947127021565307</v>
      </c>
      <c r="DH309" s="45">
        <f t="shared" si="246"/>
        <v>0.99996268150766576</v>
      </c>
      <c r="DI309" s="45">
        <f t="shared" si="247"/>
        <v>1.0000016917166499</v>
      </c>
      <c r="DJ309" s="45">
        <f t="shared" si="248"/>
        <v>1.000014546799481</v>
      </c>
    </row>
    <row r="310" spans="1:114" x14ac:dyDescent="0.2">
      <c r="A310" s="43">
        <v>612</v>
      </c>
      <c r="B310" s="43">
        <f t="shared" si="217"/>
        <v>885.15</v>
      </c>
      <c r="C310" s="44">
        <f t="shared" si="249"/>
        <v>1.1297520194317348</v>
      </c>
      <c r="E310" s="40">
        <f>'[4]methanogen M06-L TZVP smd redo'!I310</f>
        <v>0.43189720843694879</v>
      </c>
      <c r="F310" s="40">
        <f>'[4]methanogen M06-L TZVP smd redo'!N310</f>
        <v>0.40076187921367357</v>
      </c>
      <c r="G310" s="40">
        <f>'[4]methanogen M06-L TZVP smd redo'!S310</f>
        <v>0.58253603772695506</v>
      </c>
      <c r="H310" s="40">
        <f>'[4]methanogen M06-L TZVP smd redo'!AB310</f>
        <v>0.42724926017201348</v>
      </c>
      <c r="I310" s="40">
        <f>'[4]methanogen M06-L TZVP smd redo'!AS310</f>
        <v>0.48746805306598695</v>
      </c>
      <c r="J310" s="40">
        <f>'[4]methanogen M06-L TZVP smd redo'!BJ310</f>
        <v>0.51899265025667773</v>
      </c>
      <c r="K310" s="40">
        <f>'[4]methanogen M06-L TZVP smd redo'!EV310</f>
        <v>0.5316530372112549</v>
      </c>
      <c r="L310" s="40">
        <f>'[4]methanogen M06-L TZVP smd redo'!CL310</f>
        <v>0.50463444300330451</v>
      </c>
      <c r="M310" s="40">
        <f>'[4]methanogen M06-L TZVP smd redo'!DG310</f>
        <v>0.51545426313670539</v>
      </c>
      <c r="N310" s="40">
        <f>'[4]methanogen M06-L TZVP smd redo'!EC310</f>
        <v>0.48848967501258223</v>
      </c>
      <c r="AA310" s="40">
        <f t="shared" si="218"/>
        <v>0.63719780095123779</v>
      </c>
      <c r="AB310" s="40"/>
      <c r="AC310" s="40" t="e">
        <f>EXP('d-beta'!Y311/1000)*'[3]methanogen M06-L TZVP smd redo'!EZ310</f>
        <v>#N/A</v>
      </c>
      <c r="AD310" s="40">
        <f>'[3]methanogen M06-L TZVP smd redo'!ET310</f>
        <v>1.3798600000000001</v>
      </c>
      <c r="AE310" s="40">
        <f>'[3]methanogen M06-L TZVP smd redo'!ER310</f>
        <v>1.03539</v>
      </c>
      <c r="AF310" s="40">
        <f>'[3]methanogen M06-L TZVP smd redo'!K310</f>
        <v>1.02946</v>
      </c>
      <c r="AG310" s="40">
        <f>'[3]methanogen M06-L TZVP smd redo'!J310</f>
        <v>1.63453</v>
      </c>
      <c r="AH310" s="40">
        <f>'[3]methanogen M06-L TZVP smd redo'!O310</f>
        <v>1.0275000000000001</v>
      </c>
      <c r="AI310" s="40">
        <f>'[3]methanogen M06-L TZVP smd redo'!N310</f>
        <v>1.60649</v>
      </c>
      <c r="AJ310" s="40">
        <f>'[3]methanogen M06-L TZVP smd redo'!S310</f>
        <v>1.02823</v>
      </c>
      <c r="AK310" s="40">
        <f>'[3]methanogen M06-L TZVP smd redo'!R310</f>
        <v>1.6573599999999999</v>
      </c>
      <c r="AL310" s="40">
        <f>'[3]methanogen M06-L TZVP smd redo'!Y310</f>
        <v>1.02484</v>
      </c>
      <c r="AM310" s="40">
        <f>'[3]methanogen M06-L TZVP smd redo'!W310</f>
        <v>1.6513800000000001</v>
      </c>
      <c r="AN310" s="40">
        <f>'[3]methanogen M06-L TZVP smd redo'!V310</f>
        <v>1.6465000000000001</v>
      </c>
      <c r="AO310" s="40">
        <f>'[3]methanogen M06-L TZVP smd redo'!AK310</f>
        <v>1.02443</v>
      </c>
      <c r="AP310" s="40">
        <f>PRODUCT('[3]methanogen M06-L TZVP smd redo'!AD310:AF310)^(1/3)</f>
        <v>1.6481842453261906</v>
      </c>
      <c r="AQ310" s="40">
        <f>'[3]methanogen M06-L TZVP smd redo'!BA310</f>
        <v>1.0216799999999999</v>
      </c>
      <c r="AR310" s="40">
        <f>PRODUCT('[3]methanogen M06-L TZVP smd redo'!AT310:AV310)^(1/3)</f>
        <v>1.6408302105787627</v>
      </c>
      <c r="AS310" s="41">
        <f>'[3]methanogen M06-L TZVP smd redo'!FO310</f>
        <v>1.02386</v>
      </c>
      <c r="AT310" s="40">
        <f>'[3]methanogen M06-L TZVP smd redo'!FK310</f>
        <v>1.6439699999999999</v>
      </c>
      <c r="AU310" s="40">
        <f>'[3]methanogen M06-L TZVP smd redo'!CD310</f>
        <v>1.6218900000000001</v>
      </c>
      <c r="AV310" s="40">
        <f>'[3]methanogen M06-L TZVP smd redo'!CG310</f>
        <v>1.41699</v>
      </c>
      <c r="AW310" s="40">
        <f>'[3]methanogen M06-L TZVP smd redo'!CK310</f>
        <v>1.0239799999999999</v>
      </c>
      <c r="AX310" s="40">
        <f>PRODUCT('[3]methanogen M06-L TZVP smd redo'!CN310:CP310)^(1/3)</f>
        <v>1.6351628775109315</v>
      </c>
      <c r="AY310" s="40">
        <f>'[3]methanogen M06-L TZVP smd redo'!DH310</f>
        <v>1.0240899999999999</v>
      </c>
      <c r="AZ310" s="40">
        <f>PRODUCT('[3]methanogen M06-L TZVP smd redo'!DJ310:DL310)^(1/3)</f>
        <v>1.6390158197553613</v>
      </c>
      <c r="BA310" s="40">
        <f>'[3]methanogen M06-L TZVP smd redo'!EI310</f>
        <v>1.0252600000000001</v>
      </c>
      <c r="BB310" s="40">
        <f>PRODUCT('[3]methanogen M06-L TZVP smd redo'!EJ310:EL310)^(1/3)</f>
        <v>1.6549225506632224</v>
      </c>
      <c r="BC310" s="40"/>
      <c r="BD310" s="44">
        <f>'[4]methanogen M06-L TZVP smd redo'!H310</f>
        <v>1.6834100000000001</v>
      </c>
      <c r="BE310" s="44">
        <f>'[4]methanogen M06-L TZVP smd redo'!M310</f>
        <v>1.65133</v>
      </c>
      <c r="BF310" s="44">
        <f>'[4]methanogen M06-L TZVP smd redo'!R310</f>
        <v>1.7051400000000001</v>
      </c>
      <c r="BG310" s="44">
        <f>'[4]methanogen M06-L TZVP smd redo'!Y310</f>
        <v>1.6881200000000001</v>
      </c>
      <c r="BH310" s="44">
        <f>'[4]methanogen M06-L TZVP smd redo'!Z310</f>
        <v>1.69316</v>
      </c>
      <c r="BI310" s="44">
        <f>PRODUCT('[4]methanogen M06-L TZVP smd redo'!AL310:AN310)^(1/3)</f>
        <v>1.6892724515746174</v>
      </c>
      <c r="BJ310" s="133">
        <f>PRODUCT('[4]methanogen M06-L TZVP smd redo'!BC310:BE310)^(1/3)</f>
        <v>1.6772734505925289</v>
      </c>
      <c r="BK310" s="133">
        <f>'[4]methanogen M06-L TZVP smd redo'!ER310</f>
        <v>1.6840900000000001</v>
      </c>
      <c r="BL310" s="40">
        <f>PRODUCT('[4]methanogen M06-L TZVP smd redo'!DZ310:EB310)^(1/3)</f>
        <v>1.697554727373664</v>
      </c>
      <c r="BM310" s="40">
        <f>PRODUCT('[4]methanogen M06-L TZVP smd redo'!CI310:CK310)^(1/3)</f>
        <v>1.6752190301465557</v>
      </c>
      <c r="BN310" s="40">
        <f>PRODUCT('[4]methanogen M06-L TZVP smd redo'!DD310:DF310)^(1/3)</f>
        <v>1.6793649006849007</v>
      </c>
      <c r="BO310" s="40"/>
      <c r="BP310" s="45" t="e">
        <f t="shared" si="219"/>
        <v>#N/A</v>
      </c>
      <c r="BQ310" s="45">
        <f t="shared" si="220"/>
        <v>1.0194267650923801</v>
      </c>
      <c r="BR310" s="45">
        <f t="shared" si="221"/>
        <v>0.9684424739317592</v>
      </c>
      <c r="BS310" s="45">
        <f t="shared" si="222"/>
        <v>1.0070755274161922</v>
      </c>
      <c r="BT310" s="45">
        <f t="shared" si="223"/>
        <v>1.002301315232933</v>
      </c>
      <c r="BU310" s="45">
        <f t="shared" si="224"/>
        <v>0.99931778229524604</v>
      </c>
      <c r="BV310" s="45">
        <f t="shared" si="225"/>
        <v>1.00715387283919</v>
      </c>
      <c r="BW310" s="45">
        <f t="shared" si="226"/>
        <v>0.99595238413180343</v>
      </c>
      <c r="BX310" s="45">
        <f t="shared" si="227"/>
        <v>0.98788945969480835</v>
      </c>
      <c r="BY310" s="45">
        <f t="shared" si="228"/>
        <v>0.84046954470061375</v>
      </c>
      <c r="BZ310" s="45">
        <f t="shared" si="229"/>
        <v>0.98396072584421668</v>
      </c>
      <c r="CA310" s="45">
        <f t="shared" si="230"/>
        <v>0.85963953422916817</v>
      </c>
      <c r="CB310" s="45">
        <f t="shared" si="231"/>
        <v>1.012091812920529</v>
      </c>
      <c r="CC310" s="45">
        <f t="shared" si="232"/>
        <v>0.99753128665684621</v>
      </c>
      <c r="CD310" s="45">
        <f t="shared" si="233"/>
        <v>0.99413501896601608</v>
      </c>
      <c r="CE310" s="39"/>
      <c r="CF310" s="75" t="e">
        <f t="shared" si="250"/>
        <v>#N/A</v>
      </c>
      <c r="CG310" s="75">
        <f t="shared" si="251"/>
        <v>19.240474310323489</v>
      </c>
      <c r="CH310" s="75">
        <f t="shared" si="252"/>
        <v>-32.066194975301855</v>
      </c>
      <c r="CI310" s="75">
        <f t="shared" si="253"/>
        <v>7.0506133232823576</v>
      </c>
      <c r="CJ310" s="75">
        <f t="shared" si="254"/>
        <v>2.2986712626613839</v>
      </c>
      <c r="CK310" s="75">
        <f t="shared" si="255"/>
        <v>-0.68245052114596738</v>
      </c>
      <c r="CL310" s="75">
        <f t="shared" si="256"/>
        <v>7.1284052798761399</v>
      </c>
      <c r="CM310" s="75">
        <f t="shared" si="257"/>
        <v>-4.0558296369173892</v>
      </c>
      <c r="CN310" s="75">
        <f t="shared" si="258"/>
        <v>-12.184470393619325</v>
      </c>
      <c r="CO310" s="75">
        <f t="shared" si="259"/>
        <v>-173.79456153045606</v>
      </c>
      <c r="CP310" s="75">
        <f t="shared" si="260"/>
        <v>-16.169295486361428</v>
      </c>
      <c r="CQ310" s="75">
        <f t="shared" si="261"/>
        <v>-151.24212384607776</v>
      </c>
      <c r="CR310" s="75">
        <f t="shared" si="262"/>
        <v>12.019290979851469</v>
      </c>
      <c r="CS310" s="75">
        <f t="shared" si="263"/>
        <v>-2.4717656404720327</v>
      </c>
      <c r="CT310" s="75">
        <f t="shared" si="264"/>
        <v>-5.8822475803262719</v>
      </c>
      <c r="CU310" s="130"/>
      <c r="CV310" s="45" t="e">
        <f t="shared" si="234"/>
        <v>#N/A</v>
      </c>
      <c r="CW310" s="45">
        <f t="shared" si="235"/>
        <v>1.000031122856369</v>
      </c>
      <c r="CX310" s="45">
        <f t="shared" si="236"/>
        <v>0.99981833166983602</v>
      </c>
      <c r="CY310" s="45">
        <f t="shared" si="237"/>
        <v>1.000133574708175</v>
      </c>
      <c r="CZ310" s="45">
        <f t="shared" si="238"/>
        <v>0.99996145210548404</v>
      </c>
      <c r="DA310" s="45">
        <f t="shared" si="239"/>
        <v>0.99993981054754122</v>
      </c>
      <c r="DB310" s="45">
        <f t="shared" si="240"/>
        <v>0.9999684917553564</v>
      </c>
      <c r="DC310" s="45">
        <f t="shared" si="241"/>
        <v>0.99998734634040198</v>
      </c>
      <c r="DD310" s="45">
        <f t="shared" si="242"/>
        <v>0.99957293320380058</v>
      </c>
      <c r="DE310" s="45">
        <f t="shared" si="243"/>
        <v>0.99957293320380081</v>
      </c>
      <c r="DF310" s="45">
        <f t="shared" si="244"/>
        <v>0.99951276945625844</v>
      </c>
      <c r="DG310" s="45">
        <f t="shared" si="245"/>
        <v>0.99946862946754622</v>
      </c>
      <c r="DH310" s="45">
        <f t="shared" si="246"/>
        <v>0.99996951284736391</v>
      </c>
      <c r="DI310" s="45">
        <f t="shared" si="247"/>
        <v>0.99998918575411588</v>
      </c>
      <c r="DJ310" s="45">
        <f t="shared" si="248"/>
        <v>1.0000279725743342</v>
      </c>
    </row>
    <row r="311" spans="1:114" x14ac:dyDescent="0.2">
      <c r="A311" s="43">
        <v>614</v>
      </c>
      <c r="B311" s="43">
        <f t="shared" si="217"/>
        <v>887.15</v>
      </c>
      <c r="C311" s="44">
        <f t="shared" si="249"/>
        <v>1.1272050949670294</v>
      </c>
      <c r="E311" s="40">
        <f>'[4]methanogen M06-L TZVP smd redo'!I311</f>
        <v>0.42473047623259319</v>
      </c>
      <c r="F311" s="40">
        <f>'[4]methanogen M06-L TZVP smd redo'!N311</f>
        <v>0.39413216143091567</v>
      </c>
      <c r="G311" s="40">
        <f>'[4]methanogen M06-L TZVP smd redo'!S311</f>
        <v>0.57263878298652315</v>
      </c>
      <c r="H311" s="40">
        <f>'[4]methanogen M06-L TZVP smd redo'!AB311</f>
        <v>0.42445189882300838</v>
      </c>
      <c r="I311" s="40">
        <f>'[4]methanogen M06-L TZVP smd redo'!AS311</f>
        <v>0.48748088430894398</v>
      </c>
      <c r="J311" s="40">
        <f>'[4]methanogen M06-L TZVP smd redo'!BJ311</f>
        <v>0.52078523478127359</v>
      </c>
      <c r="K311" s="40">
        <f>'[4]methanogen M06-L TZVP smd redo'!EV311</f>
        <v>0.52758556483079033</v>
      </c>
      <c r="L311" s="40">
        <f>'[4]methanogen M06-L TZVP smd redo'!CL311</f>
        <v>0.50767806785412262</v>
      </c>
      <c r="M311" s="40">
        <f>'[4]methanogen M06-L TZVP smd redo'!DG311</f>
        <v>0.50340580798202694</v>
      </c>
      <c r="N311" s="40">
        <f>'[4]methanogen M06-L TZVP smd redo'!EC311</f>
        <v>0.48516645936169667</v>
      </c>
      <c r="AA311" s="40">
        <f t="shared" si="218"/>
        <v>0.633577412396094</v>
      </c>
      <c r="AB311" s="40"/>
      <c r="AC311" s="40" t="e">
        <f>EXP('d-beta'!Y312/1000)*'[3]methanogen M06-L TZVP smd redo'!EZ311</f>
        <v>#N/A</v>
      </c>
      <c r="AD311" s="40">
        <f>'[3]methanogen M06-L TZVP smd redo'!ET311</f>
        <v>1.3784400000000001</v>
      </c>
      <c r="AE311" s="40">
        <f>'[3]methanogen M06-L TZVP smd redo'!ER311</f>
        <v>1.03525</v>
      </c>
      <c r="AF311" s="40">
        <f>'[3]methanogen M06-L TZVP smd redo'!K311</f>
        <v>1.0293399999999999</v>
      </c>
      <c r="AG311" s="40">
        <f>'[3]methanogen M06-L TZVP smd redo'!J311</f>
        <v>1.6314500000000001</v>
      </c>
      <c r="AH311" s="40">
        <f>'[3]methanogen M06-L TZVP smd redo'!O311</f>
        <v>1.02739</v>
      </c>
      <c r="AI311" s="40">
        <f>'[3]methanogen M06-L TZVP smd redo'!N311</f>
        <v>1.6035299999999999</v>
      </c>
      <c r="AJ311" s="40">
        <f>'[3]methanogen M06-L TZVP smd redo'!S311</f>
        <v>1.0281199999999999</v>
      </c>
      <c r="AK311" s="40">
        <f>'[3]methanogen M06-L TZVP smd redo'!R311</f>
        <v>1.6541999999999999</v>
      </c>
      <c r="AL311" s="40">
        <f>'[3]methanogen M06-L TZVP smd redo'!Y311</f>
        <v>1.02474</v>
      </c>
      <c r="AM311" s="40">
        <f>'[3]methanogen M06-L TZVP smd redo'!W311</f>
        <v>1.6481600000000001</v>
      </c>
      <c r="AN311" s="40">
        <f>'[3]methanogen M06-L TZVP smd redo'!V311</f>
        <v>1.6433</v>
      </c>
      <c r="AO311" s="40">
        <f>'[3]methanogen M06-L TZVP smd redo'!AK311</f>
        <v>1.02433</v>
      </c>
      <c r="AP311" s="40">
        <f>PRODUCT('[3]methanogen M06-L TZVP smd redo'!AD311:AF311)^(1/3)</f>
        <v>1.6450247359280692</v>
      </c>
      <c r="AQ311" s="40">
        <f>'[3]methanogen M06-L TZVP smd redo'!BA311</f>
        <v>1.02159</v>
      </c>
      <c r="AR311" s="40">
        <f>PRODUCT('[3]methanogen M06-L TZVP smd redo'!AT311:AV311)^(1/3)</f>
        <v>1.6377302195157784</v>
      </c>
      <c r="AS311" s="41">
        <f>'[3]methanogen M06-L TZVP smd redo'!FO311</f>
        <v>1.0237700000000001</v>
      </c>
      <c r="AT311" s="40">
        <f>'[3]methanogen M06-L TZVP smd redo'!FK311</f>
        <v>1.6408799999999999</v>
      </c>
      <c r="AU311" s="40">
        <f>'[3]methanogen M06-L TZVP smd redo'!CD311</f>
        <v>1.6188499999999999</v>
      </c>
      <c r="AV311" s="40">
        <f>'[3]methanogen M06-L TZVP smd redo'!CG311</f>
        <v>1.4150700000000001</v>
      </c>
      <c r="AW311" s="40">
        <f>'[3]methanogen M06-L TZVP smd redo'!CK311</f>
        <v>1.0238799999999999</v>
      </c>
      <c r="AX311" s="40">
        <f>PRODUCT('[3]methanogen M06-L TZVP smd redo'!CN311:CP311)^(1/3)</f>
        <v>1.6320964084308656</v>
      </c>
      <c r="AY311" s="40">
        <f>'[3]methanogen M06-L TZVP smd redo'!DH311</f>
        <v>1.024</v>
      </c>
      <c r="AZ311" s="40">
        <f>PRODUCT('[3]methanogen M06-L TZVP smd redo'!DJ311:DL311)^(1/3)</f>
        <v>1.635936134676365</v>
      </c>
      <c r="BA311" s="40">
        <f>'[3]methanogen M06-L TZVP smd redo'!EI311</f>
        <v>1.0251600000000001</v>
      </c>
      <c r="BB311" s="40">
        <f>PRODUCT('[3]methanogen M06-L TZVP smd redo'!EJ311:EL311)^(1/3)</f>
        <v>1.6517228574702625</v>
      </c>
      <c r="BC311" s="40"/>
      <c r="BD311" s="44">
        <f>'[4]methanogen M06-L TZVP smd redo'!H311</f>
        <v>1.6800299999999999</v>
      </c>
      <c r="BE311" s="44">
        <f>'[4]methanogen M06-L TZVP smd redo'!M311</f>
        <v>1.6480999999999999</v>
      </c>
      <c r="BF311" s="44">
        <f>'[4]methanogen M06-L TZVP smd redo'!R311</f>
        <v>1.7016899999999999</v>
      </c>
      <c r="BG311" s="44">
        <f>'[4]methanogen M06-L TZVP smd redo'!Y311</f>
        <v>1.6846699999999999</v>
      </c>
      <c r="BH311" s="44">
        <f>'[4]methanogen M06-L TZVP smd redo'!Z311</f>
        <v>1.6896800000000001</v>
      </c>
      <c r="BI311" s="44">
        <f>PRODUCT('[4]methanogen M06-L TZVP smd redo'!AL311:AN311)^(1/3)</f>
        <v>1.685869616533868</v>
      </c>
      <c r="BJ311" s="133">
        <f>PRODUCT('[4]methanogen M06-L TZVP smd redo'!BC311:BE311)^(1/3)</f>
        <v>1.6739601349064304</v>
      </c>
      <c r="BK311" s="133">
        <f>'[4]methanogen M06-L TZVP smd redo'!ER311</f>
        <v>1.6807700000000001</v>
      </c>
      <c r="BL311" s="40">
        <f>PRODUCT('[4]methanogen M06-L TZVP smd redo'!DZ311:EB311)^(1/3)</f>
        <v>1.6941017273257701</v>
      </c>
      <c r="BM311" s="40">
        <f>PRODUCT('[4]methanogen M06-L TZVP smd redo'!CI311:CK311)^(1/3)</f>
        <v>1.6719192366950606</v>
      </c>
      <c r="BN311" s="40">
        <f>PRODUCT('[4]methanogen M06-L TZVP smd redo'!DD311:DF311)^(1/3)</f>
        <v>1.6760419066143217</v>
      </c>
      <c r="BO311" s="40"/>
      <c r="BP311" s="45" t="e">
        <f t="shared" si="219"/>
        <v>#N/A</v>
      </c>
      <c r="BQ311" s="45">
        <f t="shared" si="220"/>
        <v>1.019373824403859</v>
      </c>
      <c r="BR311" s="45">
        <f t="shared" si="221"/>
        <v>0.96850777756230566</v>
      </c>
      <c r="BS311" s="45">
        <f t="shared" si="222"/>
        <v>1.0071078547417263</v>
      </c>
      <c r="BT311" s="45">
        <f t="shared" si="223"/>
        <v>1.0022601887054388</v>
      </c>
      <c r="BU311" s="45">
        <f t="shared" si="224"/>
        <v>0.99928842864115763</v>
      </c>
      <c r="BV311" s="45">
        <f t="shared" si="225"/>
        <v>1.007114555107433</v>
      </c>
      <c r="BW311" s="45">
        <f t="shared" si="226"/>
        <v>0.99594836587185054</v>
      </c>
      <c r="BX311" s="45">
        <f t="shared" si="227"/>
        <v>0.98795138632491819</v>
      </c>
      <c r="BY311" s="45">
        <f t="shared" si="228"/>
        <v>0.84123402969127492</v>
      </c>
      <c r="BZ311" s="45">
        <f t="shared" si="229"/>
        <v>0.98400275604390053</v>
      </c>
      <c r="CA311" s="45">
        <f t="shared" si="230"/>
        <v>0.86009469546695849</v>
      </c>
      <c r="CB311" s="45">
        <f t="shared" si="231"/>
        <v>1.0120323011279271</v>
      </c>
      <c r="CC311" s="45">
        <f t="shared" si="232"/>
        <v>0.99754023458304264</v>
      </c>
      <c r="CD311" s="45">
        <f t="shared" si="233"/>
        <v>0.9941705397480548</v>
      </c>
      <c r="CE311" s="39"/>
      <c r="CF311" s="75" t="e">
        <f t="shared" si="250"/>
        <v>#N/A</v>
      </c>
      <c r="CG311" s="75">
        <f t="shared" si="251"/>
        <v>19.188541140590594</v>
      </c>
      <c r="CH311" s="75">
        <f t="shared" si="252"/>
        <v>-31.998765643525434</v>
      </c>
      <c r="CI311" s="75">
        <f t="shared" si="253"/>
        <v>7.0827130077730365</v>
      </c>
      <c r="CJ311" s="75">
        <f t="shared" si="254"/>
        <v>2.25763832112361</v>
      </c>
      <c r="CK311" s="75">
        <f t="shared" si="255"/>
        <v>-0.71182464590340211</v>
      </c>
      <c r="CL311" s="75">
        <f t="shared" si="256"/>
        <v>7.0893660622460422</v>
      </c>
      <c r="CM311" s="75">
        <f t="shared" si="257"/>
        <v>-4.0598642354814842</v>
      </c>
      <c r="CN311" s="75">
        <f t="shared" si="258"/>
        <v>-12.121786569408615</v>
      </c>
      <c r="CO311" s="75">
        <f t="shared" si="259"/>
        <v>-172.88538222565697</v>
      </c>
      <c r="CP311" s="75">
        <f t="shared" si="260"/>
        <v>-16.126581076183538</v>
      </c>
      <c r="CQ311" s="75">
        <f t="shared" si="261"/>
        <v>-150.71278478826443</v>
      </c>
      <c r="CR311" s="75">
        <f t="shared" si="262"/>
        <v>11.96048846650163</v>
      </c>
      <c r="CS311" s="75">
        <f t="shared" si="263"/>
        <v>-2.4627956099731425</v>
      </c>
      <c r="CT311" s="75">
        <f t="shared" si="264"/>
        <v>-5.8465178788356464</v>
      </c>
      <c r="CU311" s="130"/>
      <c r="CV311" s="45" t="e">
        <f t="shared" si="234"/>
        <v>#N/A</v>
      </c>
      <c r="CW311" s="45">
        <f t="shared" si="235"/>
        <v>1.0000305862597731</v>
      </c>
      <c r="CX311" s="45">
        <f t="shared" si="236"/>
        <v>0.99982159553975736</v>
      </c>
      <c r="CY311" s="45">
        <f t="shared" si="237"/>
        <v>1.0001317577037627</v>
      </c>
      <c r="CZ311" s="45">
        <f t="shared" si="238"/>
        <v>0.99995336484683472</v>
      </c>
      <c r="DA311" s="45">
        <f t="shared" si="239"/>
        <v>0.99993700172496913</v>
      </c>
      <c r="DB311" s="45">
        <f t="shared" si="240"/>
        <v>0.99996671298491346</v>
      </c>
      <c r="DC311" s="45">
        <f t="shared" si="241"/>
        <v>0.99999320325581453</v>
      </c>
      <c r="DD311" s="45">
        <f t="shared" si="242"/>
        <v>0.99957572818415485</v>
      </c>
      <c r="DE311" s="45">
        <f t="shared" si="243"/>
        <v>0.99957572818415485</v>
      </c>
      <c r="DF311" s="45">
        <f t="shared" si="244"/>
        <v>0.99951275663751638</v>
      </c>
      <c r="DG311" s="45">
        <f t="shared" si="245"/>
        <v>0.99947269263492311</v>
      </c>
      <c r="DH311" s="45">
        <f t="shared" si="246"/>
        <v>0.99996439976465734</v>
      </c>
      <c r="DI311" s="45">
        <f t="shared" si="247"/>
        <v>1.0000042701102738</v>
      </c>
      <c r="DJ311" s="45">
        <f t="shared" si="248"/>
        <v>1.0000159171643597</v>
      </c>
    </row>
    <row r="312" spans="1:114" x14ac:dyDescent="0.2">
      <c r="A312" s="43">
        <v>616</v>
      </c>
      <c r="B312" s="43">
        <f t="shared" si="217"/>
        <v>889.15</v>
      </c>
      <c r="C312" s="44">
        <f t="shared" si="249"/>
        <v>1.1246696282966879</v>
      </c>
      <c r="E312" s="40">
        <f>'[4]methanogen M06-L TZVP smd redo'!I312</f>
        <v>0.42252963589373138</v>
      </c>
      <c r="F312" s="40">
        <f>'[4]methanogen M06-L TZVP smd redo'!N312</f>
        <v>0.39648193545849253</v>
      </c>
      <c r="G312" s="40">
        <f>'[4]methanogen M06-L TZVP smd redo'!S312</f>
        <v>0.57168791599560009</v>
      </c>
      <c r="H312" s="40">
        <f>'[4]methanogen M06-L TZVP smd redo'!AB312</f>
        <v>0.42462772330931209</v>
      </c>
      <c r="I312" s="40">
        <f>'[4]methanogen M06-L TZVP smd redo'!AS312</f>
        <v>0.48672622844492253</v>
      </c>
      <c r="J312" s="40">
        <f>'[4]methanogen M06-L TZVP smd redo'!BJ312</f>
        <v>0.514087265919283</v>
      </c>
      <c r="K312" s="40">
        <f>'[4]methanogen M06-L TZVP smd redo'!EV312</f>
        <v>0.52273680654724153</v>
      </c>
      <c r="L312" s="40">
        <f>'[4]methanogen M06-L TZVP smd redo'!CL312</f>
        <v>0.4981917010982162</v>
      </c>
      <c r="M312" s="40">
        <f>'[4]methanogen M06-L TZVP smd redo'!DG312</f>
        <v>0.50846338556764792</v>
      </c>
      <c r="N312" s="40">
        <f>'[4]methanogen M06-L TZVP smd redo'!EC312</f>
        <v>0.48302962713053788</v>
      </c>
      <c r="AA312" s="40">
        <f t="shared" si="218"/>
        <v>0.62998155145676682</v>
      </c>
      <c r="AB312" s="40"/>
      <c r="AC312" s="40" t="e">
        <f>EXP('d-beta'!Y313/1000)*'[3]methanogen M06-L TZVP smd redo'!EZ312</f>
        <v>#N/A</v>
      </c>
      <c r="AD312" s="40">
        <f>'[3]methanogen M06-L TZVP smd redo'!ET312</f>
        <v>1.37703</v>
      </c>
      <c r="AE312" s="40">
        <f>'[3]methanogen M06-L TZVP smd redo'!ER312</f>
        <v>1.03511</v>
      </c>
      <c r="AF312" s="40">
        <f>'[3]methanogen M06-L TZVP smd redo'!K312</f>
        <v>1.02922</v>
      </c>
      <c r="AG312" s="40">
        <f>'[3]methanogen M06-L TZVP smd redo'!J312</f>
        <v>1.6284000000000001</v>
      </c>
      <c r="AH312" s="40">
        <f>'[3]methanogen M06-L TZVP smd redo'!O312</f>
        <v>1.0272699999999999</v>
      </c>
      <c r="AI312" s="40">
        <f>'[3]methanogen M06-L TZVP smd redo'!N312</f>
        <v>1.60059</v>
      </c>
      <c r="AJ312" s="40">
        <f>'[3]methanogen M06-L TZVP smd redo'!S312</f>
        <v>1.028</v>
      </c>
      <c r="AK312" s="40">
        <f>'[3]methanogen M06-L TZVP smd redo'!R312</f>
        <v>1.65106</v>
      </c>
      <c r="AL312" s="40">
        <f>'[3]methanogen M06-L TZVP smd redo'!Y312</f>
        <v>1.0246299999999999</v>
      </c>
      <c r="AM312" s="40">
        <f>'[3]methanogen M06-L TZVP smd redo'!W312</f>
        <v>1.64496</v>
      </c>
      <c r="AN312" s="40">
        <f>'[3]methanogen M06-L TZVP smd redo'!V312</f>
        <v>1.6401300000000001</v>
      </c>
      <c r="AO312" s="40">
        <f>'[3]methanogen M06-L TZVP smd redo'!AK312</f>
        <v>1.02423</v>
      </c>
      <c r="AP312" s="40">
        <f>PRODUCT('[3]methanogen M06-L TZVP smd redo'!AD312:AF312)^(1/3)</f>
        <v>1.6418918534374065</v>
      </c>
      <c r="AQ312" s="40">
        <f>'[3]methanogen M06-L TZVP smd redo'!BA312</f>
        <v>1.0215099999999999</v>
      </c>
      <c r="AR312" s="40">
        <f>PRODUCT('[3]methanogen M06-L TZVP smd redo'!AT312:AV312)^(1/3)</f>
        <v>1.6346569166090219</v>
      </c>
      <c r="AS312" s="41">
        <f>'[3]methanogen M06-L TZVP smd redo'!FO312</f>
        <v>1.0236799999999999</v>
      </c>
      <c r="AT312" s="40">
        <f>'[3]methanogen M06-L TZVP smd redo'!FK312</f>
        <v>1.6378200000000001</v>
      </c>
      <c r="AU312" s="40">
        <f>'[3]methanogen M06-L TZVP smd redo'!CD312</f>
        <v>1.6158399999999999</v>
      </c>
      <c r="AV312" s="40">
        <f>'[3]methanogen M06-L TZVP smd redo'!CG312</f>
        <v>1.41317</v>
      </c>
      <c r="AW312" s="40">
        <f>'[3]methanogen M06-L TZVP smd redo'!CK312</f>
        <v>1.02379</v>
      </c>
      <c r="AX312" s="40">
        <f>PRODUCT('[3]methanogen M06-L TZVP smd redo'!CN312:CP312)^(1/3)</f>
        <v>1.6290566174781127</v>
      </c>
      <c r="AY312" s="40">
        <f>'[3]methanogen M06-L TZVP smd redo'!DH312</f>
        <v>1.0239</v>
      </c>
      <c r="AZ312" s="40">
        <f>PRODUCT('[3]methanogen M06-L TZVP smd redo'!DJ312:DL312)^(1/3)</f>
        <v>1.6328731446266835</v>
      </c>
      <c r="BA312" s="40">
        <f>'[3]methanogen M06-L TZVP smd redo'!EI312</f>
        <v>1.0250600000000001</v>
      </c>
      <c r="BB312" s="40">
        <f>PRODUCT('[3]methanogen M06-L TZVP smd redo'!EJ312:EL312)^(1/3)</f>
        <v>1.6485498150963709</v>
      </c>
      <c r="BC312" s="40"/>
      <c r="BD312" s="44">
        <f>'[4]methanogen M06-L TZVP smd redo'!H312</f>
        <v>1.67669</v>
      </c>
      <c r="BE312" s="44">
        <f>'[4]methanogen M06-L TZVP smd redo'!M312</f>
        <v>1.64489</v>
      </c>
      <c r="BF312" s="44">
        <f>'[4]methanogen M06-L TZVP smd redo'!R312</f>
        <v>1.6982600000000001</v>
      </c>
      <c r="BG312" s="44">
        <f>'[4]methanogen M06-L TZVP smd redo'!Y312</f>
        <v>1.6812400000000001</v>
      </c>
      <c r="BH312" s="44">
        <f>'[4]methanogen M06-L TZVP smd redo'!Z312</f>
        <v>1.6862299999999999</v>
      </c>
      <c r="BI312" s="44">
        <f>PRODUCT('[4]methanogen M06-L TZVP smd redo'!AL312:AN312)^(1/3)</f>
        <v>1.6824934083243577</v>
      </c>
      <c r="BJ312" s="133">
        <f>PRODUCT('[4]methanogen M06-L TZVP smd redo'!BC312:BE312)^(1/3)</f>
        <v>1.6706768192543775</v>
      </c>
      <c r="BK312" s="133">
        <f>'[4]methanogen M06-L TZVP smd redo'!ER312</f>
        <v>1.6774800000000001</v>
      </c>
      <c r="BL312" s="40">
        <f>PRODUCT('[4]methanogen M06-L TZVP smd redo'!DZ312:EB312)^(1/3)</f>
        <v>1.6906787271031447</v>
      </c>
      <c r="BM312" s="40">
        <f>PRODUCT('[4]methanogen M06-L TZVP smd redo'!CI312:CK312)^(1/3)</f>
        <v>1.6686427644427402</v>
      </c>
      <c r="BN312" s="40">
        <f>PRODUCT('[4]methanogen M06-L TZVP smd redo'!DD312:DF312)^(1/3)</f>
        <v>1.6727489121139354</v>
      </c>
      <c r="BO312" s="40"/>
      <c r="BP312" s="45" t="e">
        <f t="shared" si="219"/>
        <v>#N/A</v>
      </c>
      <c r="BQ312" s="45">
        <f t="shared" si="220"/>
        <v>1.0193325997483114</v>
      </c>
      <c r="BR312" s="45">
        <f t="shared" si="221"/>
        <v>0.96857371662760705</v>
      </c>
      <c r="BS312" s="45">
        <f t="shared" si="222"/>
        <v>1.0071342580786726</v>
      </c>
      <c r="BT312" s="45">
        <f t="shared" si="223"/>
        <v>1.0022208655660432</v>
      </c>
      <c r="BU312" s="45">
        <f t="shared" si="224"/>
        <v>0.99925502928085408</v>
      </c>
      <c r="BV312" s="45">
        <f t="shared" si="225"/>
        <v>1.0070729353120815</v>
      </c>
      <c r="BW312" s="45">
        <f t="shared" si="226"/>
        <v>0.99594440425780184</v>
      </c>
      <c r="BX312" s="45">
        <f t="shared" si="227"/>
        <v>0.98801094430301439</v>
      </c>
      <c r="BY312" s="45">
        <f t="shared" si="228"/>
        <v>0.84198974566391471</v>
      </c>
      <c r="BZ312" s="45">
        <f t="shared" si="229"/>
        <v>0.98403841049748675</v>
      </c>
      <c r="CA312" s="45">
        <f t="shared" si="230"/>
        <v>0.8605570776998831</v>
      </c>
      <c r="CB312" s="45">
        <f t="shared" si="231"/>
        <v>1.0119723381675303</v>
      </c>
      <c r="CC312" s="45">
        <f t="shared" si="232"/>
        <v>0.99754526956110456</v>
      </c>
      <c r="CD312" s="45">
        <f t="shared" si="233"/>
        <v>0.99420830051267362</v>
      </c>
      <c r="CE312" s="39"/>
      <c r="CF312" s="75" t="e">
        <f t="shared" si="250"/>
        <v>#N/A</v>
      </c>
      <c r="CG312" s="75">
        <f t="shared" si="251"/>
        <v>19.148099167126524</v>
      </c>
      <c r="CH312" s="75">
        <f t="shared" si="252"/>
        <v>-31.93068480591004</v>
      </c>
      <c r="CI312" s="75">
        <f t="shared" si="253"/>
        <v>7.1089296545006828</v>
      </c>
      <c r="CJ312" s="75">
        <f t="shared" si="254"/>
        <v>2.2184030893245019</v>
      </c>
      <c r="CK312" s="75">
        <f t="shared" si="255"/>
        <v>-0.74524834772411774</v>
      </c>
      <c r="CL312" s="75">
        <f t="shared" si="256"/>
        <v>7.0480394275058975</v>
      </c>
      <c r="CM312" s="75">
        <f t="shared" si="257"/>
        <v>-4.0638419737494385</v>
      </c>
      <c r="CN312" s="75">
        <f t="shared" si="258"/>
        <v>-12.061504065849642</v>
      </c>
      <c r="CO312" s="75">
        <f t="shared" si="259"/>
        <v>-171.98744336038902</v>
      </c>
      <c r="CP312" s="75">
        <f t="shared" si="260"/>
        <v>-16.090347633310206</v>
      </c>
      <c r="CQ312" s="75">
        <f t="shared" si="261"/>
        <v>-150.17533467631804</v>
      </c>
      <c r="CR312" s="75">
        <f t="shared" si="262"/>
        <v>11.901236665146865</v>
      </c>
      <c r="CS312" s="75">
        <f t="shared" si="263"/>
        <v>-2.457748229245373</v>
      </c>
      <c r="CT312" s="75">
        <f t="shared" si="264"/>
        <v>-5.808536419911654</v>
      </c>
      <c r="CU312" s="130"/>
      <c r="CV312" s="45" t="e">
        <f t="shared" si="234"/>
        <v>#N/A</v>
      </c>
      <c r="CW312" s="45">
        <f t="shared" si="235"/>
        <v>1.0000260373770855</v>
      </c>
      <c r="CX312" s="45">
        <f t="shared" si="236"/>
        <v>0.99982489412537545</v>
      </c>
      <c r="CY312" s="45">
        <f t="shared" si="237"/>
        <v>1.0001239040337111</v>
      </c>
      <c r="CZ312" s="45">
        <f t="shared" si="238"/>
        <v>0.99996102115051244</v>
      </c>
      <c r="DA312" s="45">
        <f t="shared" si="239"/>
        <v>0.99993793170513134</v>
      </c>
      <c r="DB312" s="45">
        <f t="shared" si="240"/>
        <v>0.99997265302125915</v>
      </c>
      <c r="DC312" s="45">
        <f t="shared" si="241"/>
        <v>0.99999135497844316</v>
      </c>
      <c r="DD312" s="45">
        <f t="shared" si="242"/>
        <v>0.99957555250886254</v>
      </c>
      <c r="DE312" s="45">
        <f t="shared" si="243"/>
        <v>0.99957555250886254</v>
      </c>
      <c r="DF312" s="45">
        <f t="shared" si="244"/>
        <v>0.99951351055872595</v>
      </c>
      <c r="DG312" s="45">
        <f t="shared" si="245"/>
        <v>0.99947753630445668</v>
      </c>
      <c r="DH312" s="45">
        <f t="shared" si="246"/>
        <v>0.99996895831934396</v>
      </c>
      <c r="DI312" s="45">
        <f t="shared" si="247"/>
        <v>0.99998973353565201</v>
      </c>
      <c r="DJ312" s="45">
        <f t="shared" si="248"/>
        <v>1.0000217265822253</v>
      </c>
    </row>
    <row r="313" spans="1:114" x14ac:dyDescent="0.2">
      <c r="A313" s="43">
        <v>618</v>
      </c>
      <c r="B313" s="43">
        <f t="shared" si="217"/>
        <v>891.15</v>
      </c>
      <c r="C313" s="44">
        <f t="shared" si="249"/>
        <v>1.1221455422768334</v>
      </c>
      <c r="E313" s="40">
        <f>'[4]methanogen M06-L TZVP smd redo'!I313</f>
        <v>0.41952909243558878</v>
      </c>
      <c r="F313" s="40">
        <f>'[4]methanogen M06-L TZVP smd redo'!N313</f>
        <v>0.38816750037762304</v>
      </c>
      <c r="G313" s="40">
        <f>'[4]methanogen M06-L TZVP smd redo'!S313</f>
        <v>0.56995194282705164</v>
      </c>
      <c r="H313" s="40">
        <f>'[4]methanogen M06-L TZVP smd redo'!AB313</f>
        <v>0.42043732752961027</v>
      </c>
      <c r="I313" s="40">
        <f>'[4]methanogen M06-L TZVP smd redo'!AS313</f>
        <v>0.47951926530820366</v>
      </c>
      <c r="J313" s="40">
        <f>'[4]methanogen M06-L TZVP smd redo'!BJ313</f>
        <v>0.51860940922154874</v>
      </c>
      <c r="K313" s="40">
        <f>'[4]methanogen M06-L TZVP smd redo'!EV313</f>
        <v>0.51359709936482645</v>
      </c>
      <c r="L313" s="40">
        <f>'[4]methanogen M06-L TZVP smd redo'!CL313</f>
        <v>0.49412614999333471</v>
      </c>
      <c r="M313" s="40">
        <f>'[4]methanogen M06-L TZVP smd redo'!DG313</f>
        <v>0.50108113518843034</v>
      </c>
      <c r="N313" s="40">
        <f>'[4]methanogen M06-L TZVP smd redo'!EC313</f>
        <v>0.48216365243791692</v>
      </c>
      <c r="AA313" s="40">
        <f t="shared" si="218"/>
        <v>0.62641000782373557</v>
      </c>
      <c r="AB313" s="40"/>
      <c r="AC313" s="40" t="e">
        <f>EXP('d-beta'!Y314/1000)*'[3]methanogen M06-L TZVP smd redo'!EZ313</f>
        <v>#N/A</v>
      </c>
      <c r="AD313" s="40">
        <f>'[3]methanogen M06-L TZVP smd redo'!ET313</f>
        <v>1.3756200000000001</v>
      </c>
      <c r="AE313" s="40">
        <f>'[3]methanogen M06-L TZVP smd redo'!ER313</f>
        <v>1.03498</v>
      </c>
      <c r="AF313" s="40">
        <f>'[3]methanogen M06-L TZVP smd redo'!K313</f>
        <v>1.0290999999999999</v>
      </c>
      <c r="AG313" s="40">
        <f>'[3]methanogen M06-L TZVP smd redo'!J313</f>
        <v>1.62537</v>
      </c>
      <c r="AH313" s="40">
        <f>'[3]methanogen M06-L TZVP smd redo'!O313</f>
        <v>1.0271600000000001</v>
      </c>
      <c r="AI313" s="40">
        <f>'[3]methanogen M06-L TZVP smd redo'!N313</f>
        <v>1.59768</v>
      </c>
      <c r="AJ313" s="40">
        <f>'[3]methanogen M06-L TZVP smd redo'!S313</f>
        <v>1.0278799999999999</v>
      </c>
      <c r="AK313" s="40">
        <f>'[3]methanogen M06-L TZVP smd redo'!R313</f>
        <v>1.64794</v>
      </c>
      <c r="AL313" s="40">
        <f>'[3]methanogen M06-L TZVP smd redo'!Y313</f>
        <v>1.0245299999999999</v>
      </c>
      <c r="AM313" s="40">
        <f>'[3]methanogen M06-L TZVP smd redo'!W313</f>
        <v>1.6417900000000001</v>
      </c>
      <c r="AN313" s="40">
        <f>'[3]methanogen M06-L TZVP smd redo'!V313</f>
        <v>1.63697</v>
      </c>
      <c r="AO313" s="40">
        <f>'[3]methanogen M06-L TZVP smd redo'!AK313</f>
        <v>1.0241400000000001</v>
      </c>
      <c r="AP313" s="40">
        <f>PRODUCT('[3]methanogen M06-L TZVP smd redo'!AD313:AF313)^(1/3)</f>
        <v>1.6387789706591127</v>
      </c>
      <c r="AQ313" s="40">
        <f>'[3]methanogen M06-L TZVP smd redo'!BA313</f>
        <v>1.02142</v>
      </c>
      <c r="AR313" s="40">
        <f>PRODUCT('[3]methanogen M06-L TZVP smd redo'!AT313:AV313)^(1/3)</f>
        <v>1.6316036013183213</v>
      </c>
      <c r="AS313" s="41">
        <f>'[3]methanogen M06-L TZVP smd redo'!FO313</f>
        <v>1.0236000000000001</v>
      </c>
      <c r="AT313" s="40">
        <f>'[3]methanogen M06-L TZVP smd redo'!FK313</f>
        <v>1.6347700000000001</v>
      </c>
      <c r="AU313" s="40">
        <f>'[3]methanogen M06-L TZVP smd redo'!CD313</f>
        <v>1.6128499999999999</v>
      </c>
      <c r="AV313" s="40">
        <f>'[3]methanogen M06-L TZVP smd redo'!CG313</f>
        <v>1.41127</v>
      </c>
      <c r="AW313" s="40">
        <f>'[3]methanogen M06-L TZVP smd redo'!CK313</f>
        <v>1.0237000000000001</v>
      </c>
      <c r="AX313" s="40">
        <f>PRODUCT('[3]methanogen M06-L TZVP smd redo'!CN313:CP313)^(1/3)</f>
        <v>1.626033469243064</v>
      </c>
      <c r="AY313" s="40">
        <f>'[3]methanogen M06-L TZVP smd redo'!DH313</f>
        <v>1.0238100000000001</v>
      </c>
      <c r="AZ313" s="40">
        <f>PRODUCT('[3]methanogen M06-L TZVP smd redo'!DJ313:DL313)^(1/3)</f>
        <v>1.6298334583931549</v>
      </c>
      <c r="BA313" s="40">
        <f>'[3]methanogen M06-L TZVP smd redo'!EI313</f>
        <v>1.0249600000000001</v>
      </c>
      <c r="BB313" s="40">
        <f>PRODUCT('[3]methanogen M06-L TZVP smd redo'!EJ313:EL313)^(1/3)</f>
        <v>1.6453967725024619</v>
      </c>
      <c r="BC313" s="40"/>
      <c r="BD313" s="44">
        <f>'[4]methanogen M06-L TZVP smd redo'!H313</f>
        <v>1.67337</v>
      </c>
      <c r="BE313" s="44">
        <f>'[4]methanogen M06-L TZVP smd redo'!M313</f>
        <v>1.64171</v>
      </c>
      <c r="BF313" s="44">
        <f>'[4]methanogen M06-L TZVP smd redo'!R313</f>
        <v>1.69485</v>
      </c>
      <c r="BG313" s="44">
        <f>'[4]methanogen M06-L TZVP smd redo'!Y313</f>
        <v>1.6778299999999999</v>
      </c>
      <c r="BH313" s="44">
        <f>'[4]methanogen M06-L TZVP smd redo'!Z313</f>
        <v>1.6828099999999999</v>
      </c>
      <c r="BI313" s="44">
        <f>PRODUCT('[4]methanogen M06-L TZVP smd redo'!AL313:AN313)^(1/3)</f>
        <v>1.6791438909406013</v>
      </c>
      <c r="BJ313" s="133">
        <f>PRODUCT('[4]methanogen M06-L TZVP smd redo'!BC313:BE313)^(1/3)</f>
        <v>1.6674168402921896</v>
      </c>
      <c r="BK313" s="133">
        <f>'[4]methanogen M06-L TZVP smd redo'!ER313</f>
        <v>1.67421</v>
      </c>
      <c r="BL313" s="40">
        <f>PRODUCT('[4]methanogen M06-L TZVP smd redo'!DZ313:EB313)^(1/3)</f>
        <v>1.6872790284905805</v>
      </c>
      <c r="BM313" s="40">
        <f>PRODUCT('[4]methanogen M06-L TZVP smd redo'!CI313:CK313)^(1/3)</f>
        <v>1.6653929702581349</v>
      </c>
      <c r="BN313" s="40">
        <f>PRODUCT('[4]methanogen M06-L TZVP smd redo'!DD313:DF313)^(1/3)</f>
        <v>1.6694759169592117</v>
      </c>
      <c r="BO313" s="40"/>
      <c r="BP313" s="45" t="e">
        <f t="shared" si="219"/>
        <v>#N/A</v>
      </c>
      <c r="BQ313" s="45">
        <f t="shared" si="220"/>
        <v>1.0192847701481991</v>
      </c>
      <c r="BR313" s="45">
        <f t="shared" si="221"/>
        <v>0.96864619287842579</v>
      </c>
      <c r="BS313" s="45">
        <f t="shared" si="222"/>
        <v>1.0071546995798695</v>
      </c>
      <c r="BT313" s="45">
        <f t="shared" si="223"/>
        <v>1.0021833203688963</v>
      </c>
      <c r="BU313" s="45">
        <f t="shared" si="224"/>
        <v>0.99921752331787039</v>
      </c>
      <c r="BV313" s="45">
        <f t="shared" si="225"/>
        <v>1.0070330647772257</v>
      </c>
      <c r="BW313" s="45">
        <f t="shared" si="226"/>
        <v>0.99594246856259949</v>
      </c>
      <c r="BX313" s="45">
        <f t="shared" si="227"/>
        <v>0.98807165088238968</v>
      </c>
      <c r="BY313" s="45">
        <f t="shared" si="228"/>
        <v>0.84273870749718383</v>
      </c>
      <c r="BZ313" s="45">
        <f t="shared" si="229"/>
        <v>0.98408076842918568</v>
      </c>
      <c r="CA313" s="45">
        <f t="shared" si="230"/>
        <v>0.86100274362236517</v>
      </c>
      <c r="CB313" s="45">
        <f t="shared" si="231"/>
        <v>1.0119119513000183</v>
      </c>
      <c r="CC313" s="45">
        <f t="shared" si="232"/>
        <v>0.99755435423799732</v>
      </c>
      <c r="CD313" s="45">
        <f t="shared" si="233"/>
        <v>0.99424231953345343</v>
      </c>
      <c r="CE313" s="39"/>
      <c r="CF313" s="75" t="e">
        <f t="shared" si="250"/>
        <v>#N/A</v>
      </c>
      <c r="CG313" s="75">
        <f t="shared" si="251"/>
        <v>19.1011755993915</v>
      </c>
      <c r="CH313" s="75">
        <f t="shared" si="252"/>
        <v>-31.855859794565781</v>
      </c>
      <c r="CI313" s="75">
        <f t="shared" si="253"/>
        <v>7.1292261478313188</v>
      </c>
      <c r="CJ313" s="75">
        <f t="shared" si="254"/>
        <v>2.1809403885232612</v>
      </c>
      <c r="CK313" s="75">
        <f t="shared" si="255"/>
        <v>-0.78278297679802544</v>
      </c>
      <c r="CL313" s="75">
        <f t="shared" si="256"/>
        <v>7.0084481300674124</v>
      </c>
      <c r="CM313" s="75">
        <f t="shared" si="257"/>
        <v>-4.0657855532054432</v>
      </c>
      <c r="CN313" s="75">
        <f t="shared" si="258"/>
        <v>-12.000062727777744</v>
      </c>
      <c r="CO313" s="75">
        <f t="shared" si="259"/>
        <v>-171.09832454577685</v>
      </c>
      <c r="CP313" s="75">
        <f t="shared" si="260"/>
        <v>-16.047303561427753</v>
      </c>
      <c r="CQ313" s="75">
        <f t="shared" si="261"/>
        <v>-149.65758800621364</v>
      </c>
      <c r="CR313" s="75">
        <f t="shared" si="262"/>
        <v>11.841562435899517</v>
      </c>
      <c r="CS313" s="75">
        <f t="shared" si="263"/>
        <v>-2.4486412385122289</v>
      </c>
      <c r="CT313" s="75">
        <f t="shared" si="264"/>
        <v>-5.7743198088073271</v>
      </c>
      <c r="CU313" s="130"/>
      <c r="CV313" s="45" t="e">
        <f t="shared" si="234"/>
        <v>#N/A</v>
      </c>
      <c r="CW313" s="45">
        <f t="shared" si="235"/>
        <v>1.0000313494232305</v>
      </c>
      <c r="CX313" s="45">
        <f t="shared" si="236"/>
        <v>0.99981831910692875</v>
      </c>
      <c r="CY313" s="45">
        <f t="shared" si="237"/>
        <v>1.0001258631911869</v>
      </c>
      <c r="CZ313" s="45">
        <f t="shared" si="238"/>
        <v>0.99996453060719548</v>
      </c>
      <c r="DA313" s="45">
        <f t="shared" si="239"/>
        <v>0.99994094637956998</v>
      </c>
      <c r="DB313" s="45">
        <f t="shared" si="240"/>
        <v>0.99996093011809517</v>
      </c>
      <c r="DC313" s="45">
        <f t="shared" si="241"/>
        <v>1.0000050097368702</v>
      </c>
      <c r="DD313" s="45">
        <f t="shared" si="242"/>
        <v>0.99957973936572864</v>
      </c>
      <c r="DE313" s="45">
        <f t="shared" si="243"/>
        <v>0.99957973936572841</v>
      </c>
      <c r="DF313" s="45">
        <f t="shared" si="244"/>
        <v>0.99952071056321035</v>
      </c>
      <c r="DG313" s="45">
        <f t="shared" si="245"/>
        <v>0.99948666654720741</v>
      </c>
      <c r="DH313" s="45">
        <f t="shared" si="246"/>
        <v>0.99996357313453166</v>
      </c>
      <c r="DI313" s="45">
        <f t="shared" si="247"/>
        <v>0.99999304849807147</v>
      </c>
      <c r="DJ313" s="45">
        <f t="shared" si="248"/>
        <v>1.0000215515355035</v>
      </c>
    </row>
    <row r="314" spans="1:114" x14ac:dyDescent="0.2">
      <c r="A314" s="43">
        <v>620</v>
      </c>
      <c r="B314" s="43">
        <f t="shared" si="217"/>
        <v>893.15</v>
      </c>
      <c r="C314" s="44">
        <f t="shared" si="249"/>
        <v>1.1196327604545708</v>
      </c>
      <c r="E314" s="40">
        <f>'[4]methanogen M06-L TZVP smd redo'!I314</f>
        <v>0.41572851352422724</v>
      </c>
      <c r="F314" s="40">
        <f>'[4]methanogen M06-L TZVP smd redo'!N314</f>
        <v>0.38883527557187492</v>
      </c>
      <c r="G314" s="40">
        <f>'[4]methanogen M06-L TZVP smd redo'!S314</f>
        <v>0.56361047149788845</v>
      </c>
      <c r="H314" s="40">
        <f>'[4]methanogen M06-L TZVP smd redo'!AB314</f>
        <v>0.41540662759453895</v>
      </c>
      <c r="I314" s="40">
        <f>'[4]methanogen M06-L TZVP smd redo'!AS314</f>
        <v>0.47733861470566907</v>
      </c>
      <c r="J314" s="40">
        <f>'[4]methanogen M06-L TZVP smd redo'!BJ314</f>
        <v>0.51272479253428038</v>
      </c>
      <c r="K314" s="40">
        <f>'[4]methanogen M06-L TZVP smd redo'!EV314</f>
        <v>0.51347291246850446</v>
      </c>
      <c r="L314" s="40">
        <f>'[4]methanogen M06-L TZVP smd redo'!CL314</f>
        <v>0.49708354959276946</v>
      </c>
      <c r="M314" s="40">
        <f>'[4]methanogen M06-L TZVP smd redo'!DG314</f>
        <v>0.50476796580922745</v>
      </c>
      <c r="N314" s="40">
        <f>'[4]methanogen M06-L TZVP smd redo'!EC314</f>
        <v>0.47072728836217159</v>
      </c>
      <c r="AA314" s="40">
        <f t="shared" si="218"/>
        <v>0.62286257338650663</v>
      </c>
      <c r="AB314" s="40"/>
      <c r="AC314" s="40" t="e">
        <f>EXP('d-beta'!Y315/1000)*'[3]methanogen M06-L TZVP smd redo'!EZ314</f>
        <v>#N/A</v>
      </c>
      <c r="AD314" s="40">
        <f>'[3]methanogen M06-L TZVP smd redo'!ET314</f>
        <v>1.3742300000000001</v>
      </c>
      <c r="AE314" s="40">
        <f>'[3]methanogen M06-L TZVP smd redo'!ER314</f>
        <v>1.03484</v>
      </c>
      <c r="AF314" s="40">
        <f>'[3]methanogen M06-L TZVP smd redo'!K314</f>
        <v>1.02898</v>
      </c>
      <c r="AG314" s="40">
        <f>'[3]methanogen M06-L TZVP smd redo'!J314</f>
        <v>1.62236</v>
      </c>
      <c r="AH314" s="40">
        <f>'[3]methanogen M06-L TZVP smd redo'!O314</f>
        <v>1.02704</v>
      </c>
      <c r="AI314" s="40">
        <f>'[3]methanogen M06-L TZVP smd redo'!N314</f>
        <v>1.5947899999999999</v>
      </c>
      <c r="AJ314" s="40">
        <f>'[3]methanogen M06-L TZVP smd redo'!S314</f>
        <v>1.0277700000000001</v>
      </c>
      <c r="AK314" s="40">
        <f>'[3]methanogen M06-L TZVP smd redo'!R314</f>
        <v>1.6448400000000001</v>
      </c>
      <c r="AL314" s="40">
        <f>'[3]methanogen M06-L TZVP smd redo'!Y314</f>
        <v>1.02443</v>
      </c>
      <c r="AM314" s="40">
        <f>'[3]methanogen M06-L TZVP smd redo'!W314</f>
        <v>1.6386499999999999</v>
      </c>
      <c r="AN314" s="40">
        <f>'[3]methanogen M06-L TZVP smd redo'!V314</f>
        <v>1.63384</v>
      </c>
      <c r="AO314" s="40">
        <f>'[3]methanogen M06-L TZVP smd redo'!AK314</f>
        <v>1.0240400000000001</v>
      </c>
      <c r="AP314" s="40">
        <f>PRODUCT('[3]methanogen M06-L TZVP smd redo'!AD314:AF314)^(1/3)</f>
        <v>1.635692769707346</v>
      </c>
      <c r="AQ314" s="40">
        <f>'[3]methanogen M06-L TZVP smd redo'!BA314</f>
        <v>1.0213399999999999</v>
      </c>
      <c r="AR314" s="40">
        <f>PRODUCT('[3]methanogen M06-L TZVP smd redo'!AT314:AV314)^(1/3)</f>
        <v>1.6285736103624313</v>
      </c>
      <c r="AS314" s="41">
        <f>'[3]methanogen M06-L TZVP smd redo'!FO314</f>
        <v>1.0235099999999999</v>
      </c>
      <c r="AT314" s="40">
        <f>'[3]methanogen M06-L TZVP smd redo'!FK314</f>
        <v>1.63175</v>
      </c>
      <c r="AU314" s="40">
        <f>'[3]methanogen M06-L TZVP smd redo'!CD314</f>
        <v>1.60988</v>
      </c>
      <c r="AV314" s="40">
        <f>'[3]methanogen M06-L TZVP smd redo'!CG314</f>
        <v>1.4093899999999999</v>
      </c>
      <c r="AW314" s="40">
        <f>'[3]methanogen M06-L TZVP smd redo'!CK314</f>
        <v>1.0236000000000001</v>
      </c>
      <c r="AX314" s="40">
        <f>PRODUCT('[3]methanogen M06-L TZVP smd redo'!CN314:CP314)^(1/3)</f>
        <v>1.62303699911447</v>
      </c>
      <c r="AY314" s="40">
        <f>'[3]methanogen M06-L TZVP smd redo'!DH314</f>
        <v>1.0237099999999999</v>
      </c>
      <c r="AZ314" s="40">
        <f>PRODUCT('[3]methanogen M06-L TZVP smd redo'!DJ314:DL314)^(1/3)</f>
        <v>1.6268171121144472</v>
      </c>
      <c r="BA314" s="40">
        <f>'[3]methanogen M06-L TZVP smd redo'!EI314</f>
        <v>1.0248699999999999</v>
      </c>
      <c r="BB314" s="40">
        <f>PRODUCT('[3]methanogen M06-L TZVP smd redo'!EJ314:EL314)^(1/3)</f>
        <v>1.6422704277362195</v>
      </c>
      <c r="BC314" s="40"/>
      <c r="BD314" s="44">
        <f>'[4]methanogen M06-L TZVP smd redo'!H314</f>
        <v>1.6700699999999999</v>
      </c>
      <c r="BE314" s="44">
        <f>'[4]methanogen M06-L TZVP smd redo'!M314</f>
        <v>1.63855</v>
      </c>
      <c r="BF314" s="44">
        <f>'[4]methanogen M06-L TZVP smd redo'!R314</f>
        <v>1.69147</v>
      </c>
      <c r="BG314" s="44">
        <f>'[4]methanogen M06-L TZVP smd redo'!Y314</f>
        <v>1.67445</v>
      </c>
      <c r="BH314" s="44">
        <f>'[4]methanogen M06-L TZVP smd redo'!Z314</f>
        <v>1.6794100000000001</v>
      </c>
      <c r="BI314" s="44">
        <f>PRODUCT('[4]methanogen M06-L TZVP smd redo'!AL314:AN314)^(1/3)</f>
        <v>1.6758143731467583</v>
      </c>
      <c r="BJ314" s="133">
        <f>PRODUCT('[4]methanogen M06-L TZVP smd redo'!BC314:BE314)^(1/3)</f>
        <v>1.6641802003888846</v>
      </c>
      <c r="BK314" s="133">
        <f>'[4]methanogen M06-L TZVP smd redo'!ER314</f>
        <v>1.6709700000000001</v>
      </c>
      <c r="BL314" s="40">
        <f>PRODUCT('[4]methanogen M06-L TZVP smd redo'!DZ314:EB314)^(1/3)</f>
        <v>1.683905980818859</v>
      </c>
      <c r="BM314" s="40">
        <f>PRODUCT('[4]methanogen M06-L TZVP smd redo'!CI314:CK314)^(1/3)</f>
        <v>1.662166497412038</v>
      </c>
      <c r="BN314" s="40">
        <f>PRODUCT('[4]methanogen M06-L TZVP smd redo'!DD314:DF314)^(1/3)</f>
        <v>1.6662295808331549</v>
      </c>
      <c r="BO314" s="40"/>
      <c r="BP314" s="45" t="e">
        <f t="shared" si="219"/>
        <v>#N/A</v>
      </c>
      <c r="BQ314" s="45">
        <f t="shared" si="220"/>
        <v>1.0192365200939855</v>
      </c>
      <c r="BR314" s="45">
        <f t="shared" si="221"/>
        <v>0.96871360414314167</v>
      </c>
      <c r="BS314" s="45">
        <f t="shared" si="222"/>
        <v>1.0071810933601681</v>
      </c>
      <c r="BT314" s="45">
        <f t="shared" si="223"/>
        <v>1.0021455997220563</v>
      </c>
      <c r="BU314" s="45">
        <f t="shared" si="224"/>
        <v>0.99918584470415039</v>
      </c>
      <c r="BV314" s="45">
        <f t="shared" si="225"/>
        <v>1.0069909332866447</v>
      </c>
      <c r="BW314" s="45">
        <f t="shared" si="226"/>
        <v>0.99593661190140126</v>
      </c>
      <c r="BX314" s="45">
        <f t="shared" si="227"/>
        <v>0.98813721974379654</v>
      </c>
      <c r="BY314" s="45">
        <f t="shared" si="228"/>
        <v>0.84349629257368108</v>
      </c>
      <c r="BZ314" s="45">
        <f t="shared" si="229"/>
        <v>0.98412413381035702</v>
      </c>
      <c r="CA314" s="45">
        <f t="shared" si="230"/>
        <v>0.86145555132647489</v>
      </c>
      <c r="CB314" s="45">
        <f t="shared" si="231"/>
        <v>1.0118531517352296</v>
      </c>
      <c r="CC314" s="45">
        <f t="shared" si="232"/>
        <v>0.99756151044978736</v>
      </c>
      <c r="CD314" s="45">
        <f t="shared" si="233"/>
        <v>0.99428051670448103</v>
      </c>
      <c r="CE314" s="39"/>
      <c r="CF314" s="75" t="e">
        <f t="shared" si="250"/>
        <v>#N/A</v>
      </c>
      <c r="CG314" s="75">
        <f t="shared" si="251"/>
        <v>19.053837311139546</v>
      </c>
      <c r="CH314" s="75">
        <f t="shared" si="252"/>
        <v>-31.786268937104282</v>
      </c>
      <c r="CI314" s="75">
        <f t="shared" si="253"/>
        <v>7.1554320866749705</v>
      </c>
      <c r="CJ314" s="75">
        <f t="shared" si="254"/>
        <v>2.1433012101764395</v>
      </c>
      <c r="CK314" s="75">
        <f t="shared" si="255"/>
        <v>-0.81448690026969872</v>
      </c>
      <c r="CL314" s="75">
        <f t="shared" si="256"/>
        <v>6.9666100083492868</v>
      </c>
      <c r="CM314" s="75">
        <f t="shared" si="257"/>
        <v>-4.0716660920952696</v>
      </c>
      <c r="CN314" s="75">
        <f t="shared" si="258"/>
        <v>-11.933704497728776</v>
      </c>
      <c r="CO314" s="75">
        <f t="shared" si="259"/>
        <v>-170.19977229482959</v>
      </c>
      <c r="CP314" s="75">
        <f t="shared" si="260"/>
        <v>-16.003237640111323</v>
      </c>
      <c r="CQ314" s="75">
        <f t="shared" si="261"/>
        <v>-149.1318188588636</v>
      </c>
      <c r="CR314" s="75">
        <f t="shared" si="262"/>
        <v>11.783453355238851</v>
      </c>
      <c r="CS314" s="75">
        <f t="shared" si="263"/>
        <v>-2.4414675079868702</v>
      </c>
      <c r="CT314" s="75">
        <f t="shared" si="264"/>
        <v>-5.7359021750379693</v>
      </c>
      <c r="CU314" s="130"/>
      <c r="CV314" s="45" t="e">
        <f t="shared" si="234"/>
        <v>#N/A</v>
      </c>
      <c r="CW314" s="45">
        <f t="shared" si="235"/>
        <v>1.0000268827849772</v>
      </c>
      <c r="CX314" s="45">
        <f t="shared" si="236"/>
        <v>0.9998253232537172</v>
      </c>
      <c r="CY314" s="45">
        <f t="shared" si="237"/>
        <v>1.0001300113594818</v>
      </c>
      <c r="CZ314" s="45">
        <f t="shared" si="238"/>
        <v>0.99995622502731352</v>
      </c>
      <c r="DA314" s="45">
        <f t="shared" si="239"/>
        <v>0.99993809756131335</v>
      </c>
      <c r="DB314" s="45">
        <f t="shared" si="240"/>
        <v>0.99996463195624408</v>
      </c>
      <c r="DC314" s="45">
        <f t="shared" si="241"/>
        <v>0.9999992522640081</v>
      </c>
      <c r="DD314" s="45">
        <f t="shared" si="242"/>
        <v>0.9995847658634176</v>
      </c>
      <c r="DE314" s="45">
        <f t="shared" si="243"/>
        <v>0.99958476586341782</v>
      </c>
      <c r="DF314" s="45">
        <f t="shared" si="244"/>
        <v>0.99952288912873677</v>
      </c>
      <c r="DG314" s="45">
        <f t="shared" si="245"/>
        <v>0.99948679060665346</v>
      </c>
      <c r="DH314" s="45">
        <f t="shared" si="246"/>
        <v>0.99995802401795442</v>
      </c>
      <c r="DI314" s="45">
        <f t="shared" si="247"/>
        <v>0.99999231946067368</v>
      </c>
      <c r="DJ314" s="45">
        <f t="shared" si="248"/>
        <v>1.0000274162642619</v>
      </c>
    </row>
    <row r="315" spans="1:114" x14ac:dyDescent="0.2">
      <c r="A315" s="43">
        <v>622</v>
      </c>
      <c r="B315" s="43">
        <f t="shared" si="217"/>
        <v>895.15</v>
      </c>
      <c r="C315" s="44">
        <f t="shared" si="249"/>
        <v>1.1171312070602692</v>
      </c>
      <c r="E315" s="40">
        <f>'[4]methanogen M06-L TZVP smd redo'!I315</f>
        <v>0.41712964813633846</v>
      </c>
      <c r="F315" s="40">
        <f>'[4]methanogen M06-L TZVP smd redo'!N315</f>
        <v>0.38512239724663999</v>
      </c>
      <c r="G315" s="40">
        <f>'[4]methanogen M06-L TZVP smd redo'!S315</f>
        <v>0.56607358123339502</v>
      </c>
      <c r="H315" s="40">
        <f>'[4]methanogen M06-L TZVP smd redo'!AB315</f>
        <v>0.40953621088024583</v>
      </c>
      <c r="I315" s="40">
        <f>'[4]methanogen M06-L TZVP smd redo'!AS315</f>
        <v>0.47069897416918138</v>
      </c>
      <c r="J315" s="40">
        <f>'[4]methanogen M06-L TZVP smd redo'!BJ315</f>
        <v>0.50624628930173721</v>
      </c>
      <c r="K315" s="40">
        <f>'[4]methanogen M06-L TZVP smd redo'!EV315</f>
        <v>0.5127346553690515</v>
      </c>
      <c r="L315" s="40">
        <f>'[4]methanogen M06-L TZVP smd redo'!CL315</f>
        <v>0.49162942738845139</v>
      </c>
      <c r="M315" s="40">
        <f>'[4]methanogen M06-L TZVP smd redo'!DG315</f>
        <v>0.49800611010675233</v>
      </c>
      <c r="N315" s="40">
        <f>'[4]methanogen M06-L TZVP smd redo'!EC315</f>
        <v>0.47039464288145538</v>
      </c>
      <c r="AA315" s="40">
        <f t="shared" si="218"/>
        <v>0.61933904220649039</v>
      </c>
      <c r="AB315" s="40"/>
      <c r="AC315" s="40" t="e">
        <f>EXP('d-beta'!Y316/1000)*'[3]methanogen M06-L TZVP smd redo'!EZ315</f>
        <v>#N/A</v>
      </c>
      <c r="AD315" s="40">
        <f>'[3]methanogen M06-L TZVP smd redo'!ET315</f>
        <v>1.3728400000000001</v>
      </c>
      <c r="AE315" s="40">
        <f>'[3]methanogen M06-L TZVP smd redo'!ER315</f>
        <v>1.0347</v>
      </c>
      <c r="AF315" s="40">
        <f>'[3]methanogen M06-L TZVP smd redo'!K315</f>
        <v>1.0288600000000001</v>
      </c>
      <c r="AG315" s="40">
        <f>'[3]methanogen M06-L TZVP smd redo'!J315</f>
        <v>1.61937</v>
      </c>
      <c r="AH315" s="40">
        <f>'[3]methanogen M06-L TZVP smd redo'!O315</f>
        <v>1.0269299999999999</v>
      </c>
      <c r="AI315" s="40">
        <f>'[3]methanogen M06-L TZVP smd redo'!N315</f>
        <v>1.59192</v>
      </c>
      <c r="AJ315" s="40">
        <f>'[3]methanogen M06-L TZVP smd redo'!S315</f>
        <v>1.02765</v>
      </c>
      <c r="AK315" s="40">
        <f>'[3]methanogen M06-L TZVP smd redo'!R315</f>
        <v>1.64177</v>
      </c>
      <c r="AL315" s="40">
        <f>'[3]methanogen M06-L TZVP smd redo'!Y315</f>
        <v>1.02433</v>
      </c>
      <c r="AM315" s="40">
        <f>'[3]methanogen M06-L TZVP smd redo'!W315</f>
        <v>1.6355200000000001</v>
      </c>
      <c r="AN315" s="40">
        <f>'[3]methanogen M06-L TZVP smd redo'!V315</f>
        <v>1.6307400000000001</v>
      </c>
      <c r="AO315" s="40">
        <f>'[3]methanogen M06-L TZVP smd redo'!AK315</f>
        <v>1.0239499999999999</v>
      </c>
      <c r="AP315" s="40">
        <f>PRODUCT('[3]methanogen M06-L TZVP smd redo'!AD315:AF315)^(1/3)</f>
        <v>1.6326265683199428</v>
      </c>
      <c r="AQ315" s="40">
        <f>'[3]methanogen M06-L TZVP smd redo'!BA315</f>
        <v>1.0212600000000001</v>
      </c>
      <c r="AR315" s="40">
        <f>PRODUCT('[3]methanogen M06-L TZVP smd redo'!AT315:AV315)^(1/3)</f>
        <v>1.6255636317600839</v>
      </c>
      <c r="AS315" s="41">
        <f>'[3]methanogen M06-L TZVP smd redo'!FO315</f>
        <v>1.02342</v>
      </c>
      <c r="AT315" s="40">
        <f>'[3]methanogen M06-L TZVP smd redo'!FK315</f>
        <v>1.6287499999999999</v>
      </c>
      <c r="AU315" s="40">
        <f>'[3]methanogen M06-L TZVP smd redo'!CD315</f>
        <v>1.60693</v>
      </c>
      <c r="AV315" s="40">
        <f>'[3]methanogen M06-L TZVP smd redo'!CG315</f>
        <v>1.4075200000000001</v>
      </c>
      <c r="AW315" s="40">
        <f>'[3]methanogen M06-L TZVP smd redo'!CK315</f>
        <v>1.0235099999999999</v>
      </c>
      <c r="AX315" s="40">
        <f>PRODUCT('[3]methanogen M06-L TZVP smd redo'!CN315:CP315)^(1/3)</f>
        <v>1.6200605285752752</v>
      </c>
      <c r="AY315" s="40">
        <f>'[3]methanogen M06-L TZVP smd redo'!DH315</f>
        <v>1.02362</v>
      </c>
      <c r="AZ315" s="40">
        <f>PRODUCT('[3]methanogen M06-L TZVP smd redo'!DJ315:DL315)^(1/3)</f>
        <v>1.6238240844744019</v>
      </c>
      <c r="BA315" s="40">
        <f>'[3]methanogen M06-L TZVP smd redo'!EI315</f>
        <v>1.02477</v>
      </c>
      <c r="BB315" s="40">
        <f>PRODUCT('[3]methanogen M06-L TZVP smd redo'!EJ315:EL315)^(1/3)</f>
        <v>1.6391640358450579</v>
      </c>
      <c r="BC315" s="40"/>
      <c r="BD315" s="44">
        <f>'[4]methanogen M06-L TZVP smd redo'!H315</f>
        <v>1.6668000000000001</v>
      </c>
      <c r="BE315" s="44">
        <f>'[4]methanogen M06-L TZVP smd redo'!M315</f>
        <v>1.6354200000000001</v>
      </c>
      <c r="BF315" s="44">
        <f>'[4]methanogen M06-L TZVP smd redo'!R315</f>
        <v>1.6881200000000001</v>
      </c>
      <c r="BG315" s="44">
        <f>'[4]methanogen M06-L TZVP smd redo'!Y315</f>
        <v>1.6711</v>
      </c>
      <c r="BH315" s="44">
        <f>'[4]methanogen M06-L TZVP smd redo'!Z315</f>
        <v>1.67604</v>
      </c>
      <c r="BI315" s="44">
        <f>PRODUCT('[4]methanogen M06-L TZVP smd redo'!AL315:AN315)^(1/3)</f>
        <v>1.6725148552739539</v>
      </c>
      <c r="BJ315" s="133">
        <f>PRODUCT('[4]methanogen M06-L TZVP smd redo'!BC315:BE315)^(1/3)</f>
        <v>1.6609635457378393</v>
      </c>
      <c r="BK315" s="133">
        <f>'[4]methanogen M06-L TZVP smd redo'!ER315</f>
        <v>1.6677500000000001</v>
      </c>
      <c r="BL315" s="40">
        <f>PRODUCT('[4]methanogen M06-L TZVP smd redo'!DZ315:EB315)^(1/3)</f>
        <v>1.6805562820013211</v>
      </c>
      <c r="BM315" s="40">
        <f>PRODUCT('[4]methanogen M06-L TZVP smd redo'!CI315:CK315)^(1/3)</f>
        <v>1.658963346028377</v>
      </c>
      <c r="BN315" s="40">
        <f>PRODUCT('[4]methanogen M06-L TZVP smd redo'!DD315:DF315)^(1/3)</f>
        <v>1.6630065845528332</v>
      </c>
      <c r="BO315" s="40"/>
      <c r="BP315" s="45" t="e">
        <f t="shared" si="219"/>
        <v>#N/A</v>
      </c>
      <c r="BQ315" s="45">
        <f t="shared" si="220"/>
        <v>1.0191877315918847</v>
      </c>
      <c r="BR315" s="45">
        <f t="shared" si="221"/>
        <v>0.96878184015354363</v>
      </c>
      <c r="BS315" s="45">
        <f t="shared" si="222"/>
        <v>1.0072074652156273</v>
      </c>
      <c r="BT315" s="45">
        <f t="shared" si="223"/>
        <v>1.0021076911304734</v>
      </c>
      <c r="BU315" s="45">
        <f t="shared" si="224"/>
        <v>0.99915405518253397</v>
      </c>
      <c r="BV315" s="45">
        <f t="shared" si="225"/>
        <v>1.0069545834198206</v>
      </c>
      <c r="BW315" s="45">
        <f t="shared" si="226"/>
        <v>0.99593077244061712</v>
      </c>
      <c r="BX315" s="45">
        <f t="shared" si="227"/>
        <v>0.98818838758901317</v>
      </c>
      <c r="BY315" s="45">
        <f t="shared" si="228"/>
        <v>0.84423375381485255</v>
      </c>
      <c r="BZ315" s="45">
        <f t="shared" si="229"/>
        <v>0.98416262295642487</v>
      </c>
      <c r="CA315" s="45">
        <f t="shared" si="230"/>
        <v>0.86190608616399356</v>
      </c>
      <c r="CB315" s="45">
        <f t="shared" si="231"/>
        <v>1.0117960061879494</v>
      </c>
      <c r="CC315" s="45">
        <f t="shared" si="232"/>
        <v>0.99756871766954347</v>
      </c>
      <c r="CD315" s="45">
        <f t="shared" si="233"/>
        <v>0.99431498578853383</v>
      </c>
      <c r="CE315" s="39"/>
      <c r="CF315" s="75" t="e">
        <f t="shared" si="250"/>
        <v>#N/A</v>
      </c>
      <c r="CG315" s="75">
        <f t="shared" si="251"/>
        <v>19.005968471206209</v>
      </c>
      <c r="CH315" s="75">
        <f t="shared" si="252"/>
        <v>-31.715831599425861</v>
      </c>
      <c r="CI315" s="75">
        <f t="shared" si="253"/>
        <v>7.1816155708378533</v>
      </c>
      <c r="CJ315" s="75">
        <f t="shared" si="254"/>
        <v>2.1054730656395577</v>
      </c>
      <c r="CK315" s="75">
        <f t="shared" si="255"/>
        <v>-0.84630283070366064</v>
      </c>
      <c r="CL315" s="75">
        <f t="shared" si="256"/>
        <v>6.9305118452892494</v>
      </c>
      <c r="CM315" s="75">
        <f t="shared" si="257"/>
        <v>-4.0775293948734168</v>
      </c>
      <c r="CN315" s="75">
        <f t="shared" si="258"/>
        <v>-11.881923713187787</v>
      </c>
      <c r="CO315" s="75">
        <f t="shared" si="259"/>
        <v>-169.32586323611037</v>
      </c>
      <c r="CP315" s="75">
        <f t="shared" si="260"/>
        <v>-15.964128352869064</v>
      </c>
      <c r="CQ315" s="75">
        <f t="shared" si="261"/>
        <v>-148.60896301946056</v>
      </c>
      <c r="CR315" s="75">
        <f t="shared" si="262"/>
        <v>11.72697563322696</v>
      </c>
      <c r="CS315" s="75">
        <f t="shared" si="263"/>
        <v>-2.4342426966391555</v>
      </c>
      <c r="CT315" s="75">
        <f t="shared" si="264"/>
        <v>-5.7012354124781215</v>
      </c>
      <c r="CU315" s="130"/>
      <c r="CV315" s="45" t="e">
        <f t="shared" si="234"/>
        <v>#N/A</v>
      </c>
      <c r="CW315" s="45">
        <f t="shared" si="235"/>
        <v>1.000031994928926</v>
      </c>
      <c r="CX315" s="45">
        <f t="shared" si="236"/>
        <v>0.99981915118974685</v>
      </c>
      <c r="CY315" s="45">
        <f t="shared" si="237"/>
        <v>1.0001315908794799</v>
      </c>
      <c r="CZ315" s="45">
        <f t="shared" si="238"/>
        <v>0.99996374362698337</v>
      </c>
      <c r="DA315" s="45">
        <f t="shared" si="239"/>
        <v>0.99993886601241622</v>
      </c>
      <c r="DB315" s="45">
        <f t="shared" si="240"/>
        <v>0.99996447067145799</v>
      </c>
      <c r="DC315" s="45">
        <f t="shared" si="241"/>
        <v>0.99999351495903799</v>
      </c>
      <c r="DD315" s="45">
        <f t="shared" si="242"/>
        <v>0.99959063144036886</v>
      </c>
      <c r="DE315" s="45">
        <f t="shared" si="243"/>
        <v>0.99959063144036886</v>
      </c>
      <c r="DF315" s="45">
        <f t="shared" si="244"/>
        <v>0.99952952247911742</v>
      </c>
      <c r="DG315" s="45">
        <f t="shared" si="245"/>
        <v>0.99948752810673069</v>
      </c>
      <c r="DH315" s="45">
        <f t="shared" si="246"/>
        <v>0.99996416649415876</v>
      </c>
      <c r="DI315" s="45">
        <f t="shared" si="247"/>
        <v>0.99999362649132784</v>
      </c>
      <c r="DJ315" s="45">
        <f t="shared" si="248"/>
        <v>1.0000272942885442</v>
      </c>
    </row>
    <row r="316" spans="1:114" x14ac:dyDescent="0.2">
      <c r="A316" s="43">
        <v>624</v>
      </c>
      <c r="B316" s="43">
        <f t="shared" si="217"/>
        <v>897.15</v>
      </c>
      <c r="C316" s="44">
        <f t="shared" si="249"/>
        <v>1.1146408069999443</v>
      </c>
      <c r="E316" s="40">
        <f>'[4]methanogen M06-L TZVP smd redo'!I316</f>
        <v>0.41757829991118101</v>
      </c>
      <c r="F316" s="40">
        <f>'[4]methanogen M06-L TZVP smd redo'!N316</f>
        <v>0.38067465937685618</v>
      </c>
      <c r="G316" s="40">
        <f>'[4]methanogen M06-L TZVP smd redo'!S316</f>
        <v>0.55803723927705384</v>
      </c>
      <c r="H316" s="40">
        <f>'[4]methanogen M06-L TZVP smd redo'!AB316</f>
        <v>0.40912088418210146</v>
      </c>
      <c r="I316" s="40">
        <f>'[4]methanogen M06-L TZVP smd redo'!AS316</f>
        <v>0.47519891067970832</v>
      </c>
      <c r="J316" s="40">
        <f>'[4]methanogen M06-L TZVP smd redo'!BJ316</f>
        <v>0.50112551617109702</v>
      </c>
      <c r="K316" s="40">
        <f>'[4]methanogen M06-L TZVP smd redo'!EV316</f>
        <v>0.51138204117018304</v>
      </c>
      <c r="L316" s="40">
        <f>'[4]methanogen M06-L TZVP smd redo'!CL316</f>
        <v>0.48551429363241638</v>
      </c>
      <c r="M316" s="40">
        <f>'[4]methanogen M06-L TZVP smd redo'!DG316</f>
        <v>0.49464434980706073</v>
      </c>
      <c r="N316" s="40">
        <f>'[4]methanogen M06-L TZVP smd redo'!EC316</f>
        <v>0.47130938414352563</v>
      </c>
      <c r="AA316" s="40">
        <f t="shared" si="218"/>
        <v>0.6158392104902588</v>
      </c>
      <c r="AB316" s="40"/>
      <c r="AC316" s="40" t="e">
        <f>EXP('d-beta'!Y317/1000)*'[3]methanogen M06-L TZVP smd redo'!EZ316</f>
        <v>#N/A</v>
      </c>
      <c r="AD316" s="40">
        <f>'[3]methanogen M06-L TZVP smd redo'!ET316</f>
        <v>1.3714599999999999</v>
      </c>
      <c r="AE316" s="40">
        <f>'[3]methanogen M06-L TZVP smd redo'!ER316</f>
        <v>1.03457</v>
      </c>
      <c r="AF316" s="40">
        <f>'[3]methanogen M06-L TZVP smd redo'!K316</f>
        <v>1.02874</v>
      </c>
      <c r="AG316" s="40">
        <f>'[3]methanogen M06-L TZVP smd redo'!J316</f>
        <v>1.6164099999999999</v>
      </c>
      <c r="AH316" s="40">
        <f>'[3]methanogen M06-L TZVP smd redo'!O316</f>
        <v>1.0268200000000001</v>
      </c>
      <c r="AI316" s="40">
        <f>'[3]methanogen M06-L TZVP smd redo'!N316</f>
        <v>1.58907</v>
      </c>
      <c r="AJ316" s="40">
        <f>'[3]methanogen M06-L TZVP smd redo'!S316</f>
        <v>1.0275399999999999</v>
      </c>
      <c r="AK316" s="40">
        <f>'[3]methanogen M06-L TZVP smd redo'!R316</f>
        <v>1.63872</v>
      </c>
      <c r="AL316" s="40">
        <f>'[3]methanogen M06-L TZVP smd redo'!Y316</f>
        <v>1.02423</v>
      </c>
      <c r="AM316" s="40">
        <f>'[3]methanogen M06-L TZVP smd redo'!W316</f>
        <v>1.63242</v>
      </c>
      <c r="AN316" s="40">
        <f>'[3]methanogen M06-L TZVP smd redo'!V316</f>
        <v>1.62765</v>
      </c>
      <c r="AO316" s="40">
        <f>'[3]methanogen M06-L TZVP smd redo'!AK316</f>
        <v>1.0238499999999999</v>
      </c>
      <c r="AP316" s="40">
        <f>PRODUCT('[3]methanogen M06-L TZVP smd redo'!AD316:AF316)^(1/3)</f>
        <v>1.6295803123554218</v>
      </c>
      <c r="AQ316" s="40">
        <f>'[3]methanogen M06-L TZVP smd redo'!BA316</f>
        <v>1.02118</v>
      </c>
      <c r="AR316" s="40">
        <f>PRODUCT('[3]methanogen M06-L TZVP smd redo'!AT316:AV316)^(1/3)</f>
        <v>1.6225803165318553</v>
      </c>
      <c r="AS316" s="41">
        <f>'[3]methanogen M06-L TZVP smd redo'!FO316</f>
        <v>1.0233300000000001</v>
      </c>
      <c r="AT316" s="40">
        <f>'[3]methanogen M06-L TZVP smd redo'!FK316</f>
        <v>1.6257699999999999</v>
      </c>
      <c r="AU316" s="40">
        <f>'[3]methanogen M06-L TZVP smd redo'!CD316</f>
        <v>1.6040000000000001</v>
      </c>
      <c r="AV316" s="40">
        <f>'[3]methanogen M06-L TZVP smd redo'!CG316</f>
        <v>1.40567</v>
      </c>
      <c r="AW316" s="40">
        <f>'[3]methanogen M06-L TZVP smd redo'!CK316</f>
        <v>1.02342</v>
      </c>
      <c r="AX316" s="40">
        <f>PRODUCT('[3]methanogen M06-L TZVP smd redo'!CN316:CP316)^(1/3)</f>
        <v>1.6171073794882562</v>
      </c>
      <c r="AY316" s="40">
        <f>'[3]methanogen M06-L TZVP smd redo'!DH316</f>
        <v>1.0235300000000001</v>
      </c>
      <c r="AZ316" s="40">
        <f>PRODUCT('[3]methanogen M06-L TZVP smd redo'!DJ316:DL316)^(1/3)</f>
        <v>1.6208477370038172</v>
      </c>
      <c r="BA316" s="40">
        <f>'[3]methanogen M06-L TZVP smd redo'!EI316</f>
        <v>1.02467</v>
      </c>
      <c r="BB316" s="40">
        <f>PRODUCT('[3]methanogen M06-L TZVP smd redo'!EJ316:EL316)^(1/3)</f>
        <v>1.6360809927180506</v>
      </c>
      <c r="BC316" s="40"/>
      <c r="BD316" s="44">
        <f>'[4]methanogen M06-L TZVP smd redo'!H316</f>
        <v>1.6635599999999999</v>
      </c>
      <c r="BE316" s="44">
        <f>'[4]methanogen M06-L TZVP smd redo'!M316</f>
        <v>1.6323099999999999</v>
      </c>
      <c r="BF316" s="44">
        <f>'[4]methanogen M06-L TZVP smd redo'!R316</f>
        <v>1.68479</v>
      </c>
      <c r="BG316" s="44">
        <f>'[4]methanogen M06-L TZVP smd redo'!Y316</f>
        <v>1.66777</v>
      </c>
      <c r="BH316" s="44">
        <f>'[4]methanogen M06-L TZVP smd redo'!Z316</f>
        <v>1.6727000000000001</v>
      </c>
      <c r="BI316" s="44">
        <f>PRODUCT('[4]methanogen M06-L TZVP smd redo'!AL316:AN316)^(1/3)</f>
        <v>1.6692386464331197</v>
      </c>
      <c r="BJ316" s="133">
        <f>PRODUCT('[4]methanogen M06-L TZVP smd redo'!BC316:BE316)^(1/3)</f>
        <v>1.6577769058399745</v>
      </c>
      <c r="BK316" s="133">
        <f>'[4]methanogen M06-L TZVP smd redo'!ER316</f>
        <v>1.66455</v>
      </c>
      <c r="BL316" s="40">
        <f>PRODUCT('[4]methanogen M06-L TZVP smd redo'!DZ316:EB316)^(1/3)</f>
        <v>1.6772332341785117</v>
      </c>
      <c r="BM316" s="40">
        <f>PRODUCT('[4]methanogen M06-L TZVP smd redo'!CI316:CK316)^(1/3)</f>
        <v>1.6557835507782077</v>
      </c>
      <c r="BN316" s="40">
        <f>PRODUCT('[4]methanogen M06-L TZVP smd redo'!DD316:DF316)^(1/3)</f>
        <v>1.6598068924474316</v>
      </c>
      <c r="BO316" s="40"/>
      <c r="BP316" s="45" t="e">
        <f t="shared" si="219"/>
        <v>#N/A</v>
      </c>
      <c r="BQ316" s="45">
        <f t="shared" si="220"/>
        <v>1.0191446477691124</v>
      </c>
      <c r="BR316" s="45">
        <f t="shared" si="221"/>
        <v>0.96885071730007888</v>
      </c>
      <c r="BS316" s="45">
        <f t="shared" si="222"/>
        <v>1.0072278352364441</v>
      </c>
      <c r="BT316" s="45">
        <f t="shared" si="223"/>
        <v>1.002073612167006</v>
      </c>
      <c r="BU316" s="45">
        <f t="shared" si="224"/>
        <v>0.999120169883283</v>
      </c>
      <c r="BV316" s="45">
        <f t="shared" si="225"/>
        <v>1.0069139222248591</v>
      </c>
      <c r="BW316" s="45">
        <f t="shared" si="226"/>
        <v>0.9959309758433057</v>
      </c>
      <c r="BX316" s="45">
        <f t="shared" si="227"/>
        <v>0.98825027431840118</v>
      </c>
      <c r="BY316" s="45">
        <f t="shared" si="228"/>
        <v>0.84497862918747779</v>
      </c>
      <c r="BZ316" s="45">
        <f t="shared" si="229"/>
        <v>0.98420014628257269</v>
      </c>
      <c r="CA316" s="45">
        <f t="shared" si="230"/>
        <v>0.86236045213421031</v>
      </c>
      <c r="CB316" s="45">
        <f t="shared" si="231"/>
        <v>1.0117363972618976</v>
      </c>
      <c r="CC316" s="45">
        <f t="shared" si="232"/>
        <v>0.99757601821782327</v>
      </c>
      <c r="CD316" s="45">
        <f t="shared" si="233"/>
        <v>0.99434966713367068</v>
      </c>
      <c r="CE316" s="39"/>
      <c r="CF316" s="75" t="e">
        <f t="shared" si="250"/>
        <v>#N/A</v>
      </c>
      <c r="CG316" s="75">
        <f t="shared" si="251"/>
        <v>18.963694872243693</v>
      </c>
      <c r="CH316" s="75">
        <f t="shared" si="252"/>
        <v>-31.644737473453102</v>
      </c>
      <c r="CI316" s="75">
        <f t="shared" si="253"/>
        <v>7.2018396215312732</v>
      </c>
      <c r="CJ316" s="75">
        <f t="shared" si="254"/>
        <v>2.0714652007676282</v>
      </c>
      <c r="CK316" s="75">
        <f t="shared" si="255"/>
        <v>-0.88021739440985114</v>
      </c>
      <c r="CL316" s="75">
        <f t="shared" si="256"/>
        <v>6.8901306636450217</v>
      </c>
      <c r="CM316" s="75">
        <f t="shared" si="257"/>
        <v>-4.0773251611320376</v>
      </c>
      <c r="CN316" s="75">
        <f t="shared" si="258"/>
        <v>-11.819299225414909</v>
      </c>
      <c r="CO316" s="75">
        <f t="shared" si="259"/>
        <v>-168.44394284717663</v>
      </c>
      <c r="CP316" s="75">
        <f t="shared" si="260"/>
        <v>-15.926001919328701</v>
      </c>
      <c r="CQ316" s="75">
        <f t="shared" si="261"/>
        <v>-148.0819377937874</v>
      </c>
      <c r="CR316" s="75">
        <f t="shared" si="262"/>
        <v>11.668059921309075</v>
      </c>
      <c r="CS316" s="75">
        <f t="shared" si="263"/>
        <v>-2.4269243821845561</v>
      </c>
      <c r="CT316" s="75">
        <f t="shared" si="264"/>
        <v>-5.6663563843932225</v>
      </c>
      <c r="CU316" s="130"/>
      <c r="CV316" s="45" t="e">
        <f t="shared" si="234"/>
        <v>#N/A</v>
      </c>
      <c r="CW316" s="45">
        <f t="shared" si="235"/>
        <v>1.0000368895975993</v>
      </c>
      <c r="CX316" s="45">
        <f t="shared" si="236"/>
        <v>0.99982273633982333</v>
      </c>
      <c r="CY316" s="45">
        <f t="shared" si="237"/>
        <v>1.0001234890276252</v>
      </c>
      <c r="CZ316" s="45">
        <f t="shared" si="238"/>
        <v>0.99995931497913948</v>
      </c>
      <c r="DA316" s="45">
        <f t="shared" si="239"/>
        <v>0.9999339533587942</v>
      </c>
      <c r="DB316" s="45">
        <f t="shared" si="240"/>
        <v>0.99997408638048446</v>
      </c>
      <c r="DC316" s="45">
        <f t="shared" si="241"/>
        <v>0.9999897487173226</v>
      </c>
      <c r="DD316" s="45">
        <f t="shared" si="242"/>
        <v>0.99959104642726515</v>
      </c>
      <c r="DE316" s="45">
        <f t="shared" si="243"/>
        <v>0.99959104642726515</v>
      </c>
      <c r="DF316" s="45">
        <f t="shared" si="244"/>
        <v>0.99952502679606936</v>
      </c>
      <c r="DG316" s="45">
        <f t="shared" si="245"/>
        <v>0.99948887933675756</v>
      </c>
      <c r="DH316" s="45">
        <f t="shared" si="246"/>
        <v>0.99997019880211313</v>
      </c>
      <c r="DI316" s="45">
        <f t="shared" si="247"/>
        <v>0.99999087445772306</v>
      </c>
      <c r="DJ316" s="45">
        <f t="shared" si="248"/>
        <v>1.0000194362030648</v>
      </c>
    </row>
    <row r="317" spans="1:114" x14ac:dyDescent="0.2">
      <c r="A317" s="43">
        <v>626</v>
      </c>
      <c r="B317" s="43">
        <f t="shared" si="217"/>
        <v>899.15</v>
      </c>
      <c r="C317" s="44">
        <f t="shared" si="249"/>
        <v>1.1121614858477451</v>
      </c>
      <c r="E317" s="40">
        <f>'[4]methanogen M06-L TZVP smd redo'!I317</f>
        <v>0.40752468223881344</v>
      </c>
      <c r="F317" s="40">
        <f>'[4]methanogen M06-L TZVP smd redo'!N317</f>
        <v>0.38163230223609013</v>
      </c>
      <c r="G317" s="40">
        <f>'[4]methanogen M06-L TZVP smd redo'!S317</f>
        <v>0.55897500419344048</v>
      </c>
      <c r="H317" s="40">
        <f>'[4]methanogen M06-L TZVP smd redo'!AB317</f>
        <v>0.40788966553240158</v>
      </c>
      <c r="I317" s="40">
        <f>'[4]methanogen M06-L TZVP smd redo'!AS317</f>
        <v>0.46713087990624125</v>
      </c>
      <c r="J317" s="40">
        <f>'[4]methanogen M06-L TZVP smd redo'!BJ317</f>
        <v>0.49546213540074824</v>
      </c>
      <c r="K317" s="40">
        <f>'[4]methanogen M06-L TZVP smd redo'!EV317</f>
        <v>0.49949397355453229</v>
      </c>
      <c r="L317" s="40">
        <f>'[4]methanogen M06-L TZVP smd redo'!CL317</f>
        <v>0.48278738657292486</v>
      </c>
      <c r="M317" s="40">
        <f>'[4]methanogen M06-L TZVP smd redo'!DG317</f>
        <v>0.49058191850681609</v>
      </c>
      <c r="N317" s="40">
        <f>'[4]methanogen M06-L TZVP smd redo'!EC317</f>
        <v>0.46948624908771386</v>
      </c>
      <c r="AA317" s="40">
        <f t="shared" si="218"/>
        <v>0.612362876563188</v>
      </c>
      <c r="AB317" s="40"/>
      <c r="AC317" s="40" t="e">
        <f>EXP('d-beta'!Y318/1000)*'[3]methanogen M06-L TZVP smd redo'!EZ317</f>
        <v>#N/A</v>
      </c>
      <c r="AD317" s="40">
        <f>'[3]methanogen M06-L TZVP smd redo'!ET317</f>
        <v>1.37009</v>
      </c>
      <c r="AE317" s="40">
        <f>'[3]methanogen M06-L TZVP smd redo'!ER317</f>
        <v>1.03443</v>
      </c>
      <c r="AF317" s="40">
        <f>'[3]methanogen M06-L TZVP smd redo'!K317</f>
        <v>1.0286299999999999</v>
      </c>
      <c r="AG317" s="40">
        <f>'[3]methanogen M06-L TZVP smd redo'!J317</f>
        <v>1.61347</v>
      </c>
      <c r="AH317" s="40">
        <f>'[3]methanogen M06-L TZVP smd redo'!O317</f>
        <v>1.02671</v>
      </c>
      <c r="AI317" s="40">
        <f>'[3]methanogen M06-L TZVP smd redo'!N317</f>
        <v>1.5862400000000001</v>
      </c>
      <c r="AJ317" s="40">
        <f>'[3]methanogen M06-L TZVP smd redo'!S317</f>
        <v>1.02742</v>
      </c>
      <c r="AK317" s="40">
        <f>'[3]methanogen M06-L TZVP smd redo'!R317</f>
        <v>1.6356900000000001</v>
      </c>
      <c r="AL317" s="40">
        <f>'[3]methanogen M06-L TZVP smd redo'!Y317</f>
        <v>1.02413</v>
      </c>
      <c r="AM317" s="40">
        <f>'[3]methanogen M06-L TZVP smd redo'!W317</f>
        <v>1.62934</v>
      </c>
      <c r="AN317" s="40">
        <f>'[3]methanogen M06-L TZVP smd redo'!V317</f>
        <v>1.62459</v>
      </c>
      <c r="AO317" s="40">
        <f>'[3]methanogen M06-L TZVP smd redo'!AK317</f>
        <v>1.02376</v>
      </c>
      <c r="AP317" s="40">
        <f>PRODUCT('[3]methanogen M06-L TZVP smd redo'!AD317:AF317)^(1/3)</f>
        <v>1.626560800948406</v>
      </c>
      <c r="AQ317" s="40">
        <f>'[3]methanogen M06-L TZVP smd redo'!BA317</f>
        <v>1.0210999999999999</v>
      </c>
      <c r="AR317" s="40">
        <f>PRODUCT('[3]methanogen M06-L TZVP smd redo'!AT317:AV317)^(1/3)</f>
        <v>1.6196136769265841</v>
      </c>
      <c r="AS317" s="41">
        <f>'[3]methanogen M06-L TZVP smd redo'!FO317</f>
        <v>1.02325</v>
      </c>
      <c r="AT317" s="40">
        <f>'[3]methanogen M06-L TZVP smd redo'!FK317</f>
        <v>1.6228199999999999</v>
      </c>
      <c r="AU317" s="40">
        <f>'[3]methanogen M06-L TZVP smd redo'!CD317</f>
        <v>1.6011</v>
      </c>
      <c r="AV317" s="40">
        <f>'[3]methanogen M06-L TZVP smd redo'!CG317</f>
        <v>1.4038299999999999</v>
      </c>
      <c r="AW317" s="40">
        <f>'[3]methanogen M06-L TZVP smd redo'!CK317</f>
        <v>1.0233300000000001</v>
      </c>
      <c r="AX317" s="40">
        <f>PRODUCT('[3]methanogen M06-L TZVP smd redo'!CN317:CP317)^(1/3)</f>
        <v>1.6141742299922714</v>
      </c>
      <c r="AY317" s="40">
        <f>'[3]methanogen M06-L TZVP smd redo'!DH317</f>
        <v>1.0234399999999999</v>
      </c>
      <c r="AZ317" s="40">
        <f>PRODUCT('[3]methanogen M06-L TZVP smd redo'!DJ317:DL317)^(1/3)</f>
        <v>1.6178980486670935</v>
      </c>
      <c r="BA317" s="40">
        <f>'[3]methanogen M06-L TZVP smd redo'!EI317</f>
        <v>1.02457</v>
      </c>
      <c r="BB317" s="40">
        <f>PRODUCT('[3]methanogen M06-L TZVP smd redo'!EJ317:EL317)^(1/3)</f>
        <v>1.6330246006763522</v>
      </c>
      <c r="BC317" s="40"/>
      <c r="BD317" s="44">
        <f>'[4]methanogen M06-L TZVP smd redo'!H317</f>
        <v>1.6603399999999999</v>
      </c>
      <c r="BE317" s="44">
        <f>'[4]methanogen M06-L TZVP smd redo'!M317</f>
        <v>1.62923</v>
      </c>
      <c r="BF317" s="44">
        <f>'[4]methanogen M06-L TZVP smd redo'!R317</f>
        <v>1.6814800000000001</v>
      </c>
      <c r="BG317" s="44">
        <f>'[4]methanogen M06-L TZVP smd redo'!Y317</f>
        <v>1.6644699999999999</v>
      </c>
      <c r="BH317" s="44">
        <f>'[4]methanogen M06-L TZVP smd redo'!Z317</f>
        <v>1.6693800000000001</v>
      </c>
      <c r="BI317" s="44">
        <f>PRODUCT('[4]methanogen M06-L TZVP smd redo'!AL317:AN317)^(1/3)</f>
        <v>1.6659857556037576</v>
      </c>
      <c r="BJ317" s="133">
        <f>PRODUCT('[4]methanogen M06-L TZVP smd redo'!BC317:BE317)^(1/3)</f>
        <v>1.6546069146086229</v>
      </c>
      <c r="BK317" s="133">
        <f>'[4]methanogen M06-L TZVP smd redo'!ER317</f>
        <v>1.6613800000000001</v>
      </c>
      <c r="BL317" s="40">
        <f>PRODUCT('[4]methanogen M06-L TZVP smd redo'!DZ317:EB317)^(1/3)</f>
        <v>1.6739335351007552</v>
      </c>
      <c r="BM317" s="40">
        <f>PRODUCT('[4]methanogen M06-L TZVP smd redo'!CI317:CK317)^(1/3)</f>
        <v>1.6526303988739719</v>
      </c>
      <c r="BN317" s="40">
        <f>PRODUCT('[4]methanogen M06-L TZVP smd redo'!DD317:DF317)^(1/3)</f>
        <v>1.6566338950547452</v>
      </c>
      <c r="BO317" s="40"/>
      <c r="BP317" s="45" t="e">
        <f t="shared" si="219"/>
        <v>#N/A</v>
      </c>
      <c r="BQ317" s="45">
        <f t="shared" si="220"/>
        <v>1.0190949098653965</v>
      </c>
      <c r="BR317" s="45">
        <f t="shared" si="221"/>
        <v>0.96892618407593301</v>
      </c>
      <c r="BS317" s="45">
        <f t="shared" si="222"/>
        <v>1.0072481999305132</v>
      </c>
      <c r="BT317" s="45">
        <f t="shared" si="223"/>
        <v>1.0020373790020867</v>
      </c>
      <c r="BU317" s="45">
        <f t="shared" si="224"/>
        <v>0.99909017493177277</v>
      </c>
      <c r="BV317" s="45">
        <f t="shared" si="225"/>
        <v>1.0068770660237609</v>
      </c>
      <c r="BW317" s="45">
        <f t="shared" si="226"/>
        <v>0.9959232172101643</v>
      </c>
      <c r="BX317" s="45">
        <f t="shared" si="227"/>
        <v>0.98830388171610184</v>
      </c>
      <c r="BY317" s="45">
        <f t="shared" si="228"/>
        <v>0.84570936562389232</v>
      </c>
      <c r="BZ317" s="45">
        <f t="shared" si="229"/>
        <v>0.98424283490092368</v>
      </c>
      <c r="CA317" s="45">
        <f t="shared" si="230"/>
        <v>0.86280731259555288</v>
      </c>
      <c r="CB317" s="45">
        <f t="shared" si="231"/>
        <v>1.0116804905875205</v>
      </c>
      <c r="CC317" s="45">
        <f t="shared" si="232"/>
        <v>0.99758335490253802</v>
      </c>
      <c r="CD317" s="45">
        <f t="shared" si="233"/>
        <v>0.99438659033094601</v>
      </c>
      <c r="CE317" s="39"/>
      <c r="CF317" s="75" t="e">
        <f t="shared" si="250"/>
        <v>#N/A</v>
      </c>
      <c r="CG317" s="75">
        <f t="shared" si="251"/>
        <v>18.914890104875258</v>
      </c>
      <c r="CH317" s="75">
        <f t="shared" si="252"/>
        <v>-31.566847417235909</v>
      </c>
      <c r="CI317" s="75">
        <f t="shared" si="253"/>
        <v>7.2220579748045406</v>
      </c>
      <c r="CJ317" s="75">
        <f t="shared" si="254"/>
        <v>2.0353063601815502</v>
      </c>
      <c r="CK317" s="75">
        <f t="shared" si="255"/>
        <v>-0.91023921027155041</v>
      </c>
      <c r="CL317" s="75">
        <f t="shared" si="256"/>
        <v>6.8535268638292948</v>
      </c>
      <c r="CM317" s="75">
        <f t="shared" si="257"/>
        <v>-4.0851155236681054</v>
      </c>
      <c r="CN317" s="75">
        <f t="shared" si="258"/>
        <v>-11.765055937873164</v>
      </c>
      <c r="CO317" s="75">
        <f t="shared" si="259"/>
        <v>-167.57951785077339</v>
      </c>
      <c r="CP317" s="75">
        <f t="shared" si="260"/>
        <v>-15.88262894000875</v>
      </c>
      <c r="CQ317" s="75">
        <f t="shared" si="261"/>
        <v>-147.56388907936989</v>
      </c>
      <c r="CR317" s="75">
        <f t="shared" si="262"/>
        <v>11.61280025166117</v>
      </c>
      <c r="CS317" s="75">
        <f t="shared" si="263"/>
        <v>-2.4195698973111877</v>
      </c>
      <c r="CT317" s="75">
        <f t="shared" si="264"/>
        <v>-5.6292240626577659</v>
      </c>
      <c r="CU317" s="130"/>
      <c r="CV317" s="45" t="e">
        <f t="shared" si="234"/>
        <v>#N/A</v>
      </c>
      <c r="CW317" s="45">
        <f t="shared" si="235"/>
        <v>1.0000258825024038</v>
      </c>
      <c r="CX317" s="45">
        <f t="shared" si="236"/>
        <v>0.99982275637279971</v>
      </c>
      <c r="CY317" s="45">
        <f t="shared" si="237"/>
        <v>1.000125023170384</v>
      </c>
      <c r="CZ317" s="45">
        <f t="shared" si="238"/>
        <v>0.9999667822237005</v>
      </c>
      <c r="DA317" s="45">
        <f t="shared" si="239"/>
        <v>0.99994078644610551</v>
      </c>
      <c r="DB317" s="45">
        <f t="shared" si="240"/>
        <v>0.99997168277461879</v>
      </c>
      <c r="DC317" s="45">
        <f t="shared" si="241"/>
        <v>0.99999597017471953</v>
      </c>
      <c r="DD317" s="45">
        <f t="shared" si="242"/>
        <v>0.99959227664061223</v>
      </c>
      <c r="DE317" s="45">
        <f t="shared" si="243"/>
        <v>0.99959227664061223</v>
      </c>
      <c r="DF317" s="45">
        <f t="shared" si="244"/>
        <v>0.99953308722946699</v>
      </c>
      <c r="DG317" s="45">
        <f t="shared" si="245"/>
        <v>0.99950075539611627</v>
      </c>
      <c r="DH317" s="45">
        <f t="shared" si="246"/>
        <v>0.99997403697738163</v>
      </c>
      <c r="DI317" s="45">
        <f t="shared" si="247"/>
        <v>0.99999220929004751</v>
      </c>
      <c r="DJ317" s="45">
        <f t="shared" si="248"/>
        <v>1.0000234400890109</v>
      </c>
    </row>
    <row r="318" spans="1:114" x14ac:dyDescent="0.2">
      <c r="A318" s="43">
        <v>628</v>
      </c>
      <c r="B318" s="43">
        <f t="shared" si="217"/>
        <v>901.15</v>
      </c>
      <c r="C318" s="44">
        <f t="shared" si="249"/>
        <v>1.1096931698385397</v>
      </c>
      <c r="E318" s="40">
        <f>'[4]methanogen M06-L TZVP smd redo'!I318</f>
        <v>0.41263057731866226</v>
      </c>
      <c r="F318" s="40">
        <f>'[4]methanogen M06-L TZVP smd redo'!N318</f>
        <v>0.36940880879621218</v>
      </c>
      <c r="G318" s="40">
        <f>'[4]methanogen M06-L TZVP smd redo'!S318</f>
        <v>0.55537274151951088</v>
      </c>
      <c r="H318" s="40">
        <f>'[4]methanogen M06-L TZVP smd redo'!AB318</f>
        <v>0.39982099966850981</v>
      </c>
      <c r="I318" s="40">
        <f>'[4]methanogen M06-L TZVP smd redo'!AS318</f>
        <v>0.46048159628164775</v>
      </c>
      <c r="J318" s="40">
        <f>'[4]methanogen M06-L TZVP smd redo'!BJ318</f>
        <v>0.50102351525049826</v>
      </c>
      <c r="K318" s="40">
        <f>'[4]methanogen M06-L TZVP smd redo'!EV318</f>
        <v>0.5029449741407177</v>
      </c>
      <c r="L318" s="40">
        <f>'[4]methanogen M06-L TZVP smd redo'!CL318</f>
        <v>0.47737910534517702</v>
      </c>
      <c r="M318" s="40">
        <f>'[4]methanogen M06-L TZVP smd redo'!DG318</f>
        <v>0.48386398062971736</v>
      </c>
      <c r="N318" s="40">
        <f>'[4]methanogen M06-L TZVP smd redo'!EC318</f>
        <v>0.46321375042923663</v>
      </c>
      <c r="AA318" s="40">
        <f t="shared" si="218"/>
        <v>0.60890984084346567</v>
      </c>
      <c r="AB318" s="40"/>
      <c r="AC318" s="40" t="e">
        <f>EXP('d-beta'!Y319/1000)*'[3]methanogen M06-L TZVP smd redo'!EZ318</f>
        <v>#N/A</v>
      </c>
      <c r="AD318" s="40">
        <f>'[3]methanogen M06-L TZVP smd redo'!ET318</f>
        <v>1.3687199999999999</v>
      </c>
      <c r="AE318" s="40">
        <f>'[3]methanogen M06-L TZVP smd redo'!ER318</f>
        <v>1.0343</v>
      </c>
      <c r="AF318" s="40">
        <f>'[3]methanogen M06-L TZVP smd redo'!K318</f>
        <v>1.02851</v>
      </c>
      <c r="AG318" s="40">
        <f>'[3]methanogen M06-L TZVP smd redo'!J318</f>
        <v>1.6105400000000001</v>
      </c>
      <c r="AH318" s="40">
        <f>'[3]methanogen M06-L TZVP smd redo'!O318</f>
        <v>1.0266</v>
      </c>
      <c r="AI318" s="40">
        <f>'[3]methanogen M06-L TZVP smd redo'!N318</f>
        <v>1.58344</v>
      </c>
      <c r="AJ318" s="40">
        <f>'[3]methanogen M06-L TZVP smd redo'!S318</f>
        <v>1.0273099999999999</v>
      </c>
      <c r="AK318" s="40">
        <f>'[3]methanogen M06-L TZVP smd redo'!R318</f>
        <v>1.6326799999999999</v>
      </c>
      <c r="AL318" s="40">
        <f>'[3]methanogen M06-L TZVP smd redo'!Y318</f>
        <v>1.02403</v>
      </c>
      <c r="AM318" s="40">
        <f>'[3]methanogen M06-L TZVP smd redo'!W318</f>
        <v>1.62629</v>
      </c>
      <c r="AN318" s="40">
        <f>'[3]methanogen M06-L TZVP smd redo'!V318</f>
        <v>1.6215599999999999</v>
      </c>
      <c r="AO318" s="40">
        <f>'[3]methanogen M06-L TZVP smd redo'!AK318</f>
        <v>1.0236700000000001</v>
      </c>
      <c r="AP318" s="40">
        <f>PRODUCT('[3]methanogen M06-L TZVP smd redo'!AD318:AF318)^(1/3)</f>
        <v>1.6235612263901902</v>
      </c>
      <c r="AQ318" s="40">
        <f>'[3]methanogen M06-L TZVP smd redo'!BA318</f>
        <v>1.02101</v>
      </c>
      <c r="AR318" s="40">
        <f>PRODUCT('[3]methanogen M06-L TZVP smd redo'!AT318:AV318)^(1/3)</f>
        <v>1.6166703593384422</v>
      </c>
      <c r="AS318" s="41">
        <f>'[3]methanogen M06-L TZVP smd redo'!FO318</f>
        <v>1.0231600000000001</v>
      </c>
      <c r="AT318" s="40">
        <f>'[3]methanogen M06-L TZVP smd redo'!FK318</f>
        <v>1.61988</v>
      </c>
      <c r="AU318" s="40">
        <f>'[3]methanogen M06-L TZVP smd redo'!CD318</f>
        <v>1.59822</v>
      </c>
      <c r="AV318" s="40">
        <f>'[3]methanogen M06-L TZVP smd redo'!CG318</f>
        <v>1.4019999999999999</v>
      </c>
      <c r="AW318" s="40">
        <f>'[3]methanogen M06-L TZVP smd redo'!CK318</f>
        <v>1.0232399999999999</v>
      </c>
      <c r="AX318" s="40">
        <f>PRODUCT('[3]methanogen M06-L TZVP smd redo'!CN318:CP318)^(1/3)</f>
        <v>1.6112644021084812</v>
      </c>
      <c r="AY318" s="40">
        <f>'[3]methanogen M06-L TZVP smd redo'!DH318</f>
        <v>1.02335</v>
      </c>
      <c r="AZ318" s="40">
        <f>PRODUCT('[3]methanogen M06-L TZVP smd redo'!DJ318:DL318)^(1/3)</f>
        <v>1.614968359722438</v>
      </c>
      <c r="BA318" s="40">
        <f>'[3]methanogen M06-L TZVP smd redo'!EI318</f>
        <v>1.0244800000000001</v>
      </c>
      <c r="BB318" s="40">
        <f>PRODUCT('[3]methanogen M06-L TZVP smd redo'!EJ318:EL318)^(1/3)</f>
        <v>1.6299882084547321</v>
      </c>
      <c r="BC318" s="40"/>
      <c r="BD318" s="44">
        <f>'[4]methanogen M06-L TZVP smd redo'!H318</f>
        <v>1.6571400000000001</v>
      </c>
      <c r="BE318" s="44">
        <f>'[4]methanogen M06-L TZVP smd redo'!M318</f>
        <v>1.62616</v>
      </c>
      <c r="BF318" s="44">
        <f>'[4]methanogen M06-L TZVP smd redo'!R318</f>
        <v>1.6781999999999999</v>
      </c>
      <c r="BG318" s="44">
        <f>'[4]methanogen M06-L TZVP smd redo'!Y318</f>
        <v>1.6611899999999999</v>
      </c>
      <c r="BH318" s="44">
        <f>'[4]methanogen M06-L TZVP smd redo'!Z318</f>
        <v>1.66608</v>
      </c>
      <c r="BI318" s="44">
        <f>PRODUCT('[4]methanogen M06-L TZVP smd redo'!AL318:AN318)^(1/3)</f>
        <v>1.6627562368509783</v>
      </c>
      <c r="BJ318" s="133">
        <f>PRODUCT('[4]methanogen M06-L TZVP smd redo'!BC318:BE318)^(1/3)</f>
        <v>1.6514636113416736</v>
      </c>
      <c r="BK318" s="133">
        <f>'[4]methanogen M06-L TZVP smd redo'!ER318</f>
        <v>1.6582300000000001</v>
      </c>
      <c r="BL318" s="40">
        <f>PRODUCT('[4]methanogen M06-L TZVP smd redo'!DZ318:EB318)^(1/3)</f>
        <v>1.6706638359555432</v>
      </c>
      <c r="BM318" s="40">
        <f>PRODUCT('[4]methanogen M06-L TZVP smd redo'!CI318:CK318)^(1/3)</f>
        <v>1.6494972466074367</v>
      </c>
      <c r="BN318" s="40">
        <f>PRODUCT('[4]methanogen M06-L TZVP smd redo'!DD318:DF318)^(1/3)</f>
        <v>1.6534775422152799</v>
      </c>
      <c r="BO318" s="40"/>
      <c r="BP318" s="45" t="e">
        <f t="shared" si="219"/>
        <v>#N/A</v>
      </c>
      <c r="BQ318" s="45">
        <f t="shared" si="220"/>
        <v>1.0190510158901953</v>
      </c>
      <c r="BR318" s="45">
        <f t="shared" si="221"/>
        <v>0.96899058515075687</v>
      </c>
      <c r="BS318" s="45">
        <f t="shared" si="222"/>
        <v>1.007274560645347</v>
      </c>
      <c r="BT318" s="45">
        <f t="shared" si="223"/>
        <v>1.0019989479367801</v>
      </c>
      <c r="BU318" s="45">
        <f t="shared" si="224"/>
        <v>0.99905804782669494</v>
      </c>
      <c r="BV318" s="45">
        <f t="shared" si="225"/>
        <v>1.0068379499443711</v>
      </c>
      <c r="BW318" s="45">
        <f t="shared" si="226"/>
        <v>0.99591951137156698</v>
      </c>
      <c r="BX318" s="45">
        <f t="shared" si="227"/>
        <v>0.98836821086088888</v>
      </c>
      <c r="BY318" s="45">
        <f t="shared" si="228"/>
        <v>0.84644125187365671</v>
      </c>
      <c r="BZ318" s="45">
        <f t="shared" si="229"/>
        <v>0.98428452128348842</v>
      </c>
      <c r="CA318" s="45">
        <f t="shared" si="230"/>
        <v>0.86324334983687412</v>
      </c>
      <c r="CB318" s="45">
        <f t="shared" si="231"/>
        <v>1.0116261869059719</v>
      </c>
      <c r="CC318" s="45">
        <f t="shared" si="232"/>
        <v>0.99759277310624339</v>
      </c>
      <c r="CD318" s="45">
        <f t="shared" si="233"/>
        <v>0.99441969037309341</v>
      </c>
      <c r="CE318" s="39"/>
      <c r="CF318" s="75" t="e">
        <f t="shared" si="250"/>
        <v>#N/A</v>
      </c>
      <c r="CG318" s="75">
        <f t="shared" si="251"/>
        <v>18.871817649018862</v>
      </c>
      <c r="CH318" s="75">
        <f t="shared" si="252"/>
        <v>-31.50038318526245</v>
      </c>
      <c r="CI318" s="75">
        <f t="shared" si="253"/>
        <v>7.2482286543830936</v>
      </c>
      <c r="CJ318" s="75">
        <f t="shared" si="254"/>
        <v>1.9969526988285573</v>
      </c>
      <c r="CK318" s="75">
        <f t="shared" si="255"/>
        <v>-0.94239608904027838</v>
      </c>
      <c r="CL318" s="75">
        <f t="shared" si="256"/>
        <v>6.814677196339586</v>
      </c>
      <c r="CM318" s="75">
        <f t="shared" si="257"/>
        <v>-4.0888365389311589</v>
      </c>
      <c r="CN318" s="75">
        <f t="shared" si="258"/>
        <v>-11.699967605770604</v>
      </c>
      <c r="CO318" s="75">
        <f t="shared" si="259"/>
        <v>-166.7144810297778</v>
      </c>
      <c r="CP318" s="75">
        <f t="shared" si="260"/>
        <v>-15.840276079186154</v>
      </c>
      <c r="CQ318" s="75">
        <f t="shared" si="261"/>
        <v>-147.05864637695424</v>
      </c>
      <c r="CR318" s="75">
        <f t="shared" si="262"/>
        <v>11.55912209978665</v>
      </c>
      <c r="CS318" s="75">
        <f t="shared" si="263"/>
        <v>-2.4101289225789584</v>
      </c>
      <c r="CT318" s="75">
        <f t="shared" si="264"/>
        <v>-5.5959377215278048</v>
      </c>
      <c r="CU318" s="130"/>
      <c r="CV318" s="45" t="e">
        <f t="shared" si="234"/>
        <v>#N/A</v>
      </c>
      <c r="CW318" s="45">
        <f t="shared" si="235"/>
        <v>1.0000432058079163</v>
      </c>
      <c r="CX318" s="45">
        <f t="shared" si="236"/>
        <v>0.99981413928924912</v>
      </c>
      <c r="CY318" s="45">
        <f t="shared" si="237"/>
        <v>1.0001288351477597</v>
      </c>
      <c r="CZ318" s="45">
        <f t="shared" si="238"/>
        <v>0.99996601670020757</v>
      </c>
      <c r="DA318" s="45">
        <f t="shared" si="239"/>
        <v>0.99993936732361866</v>
      </c>
      <c r="DB318" s="45">
        <f t="shared" si="240"/>
        <v>0.99995947838331423</v>
      </c>
      <c r="DC318" s="45">
        <f t="shared" si="241"/>
        <v>0.99999807950701214</v>
      </c>
      <c r="DD318" s="45">
        <f t="shared" si="242"/>
        <v>0.99960033879327481</v>
      </c>
      <c r="DE318" s="45">
        <f t="shared" si="243"/>
        <v>0.99960033879327459</v>
      </c>
      <c r="DF318" s="45">
        <f t="shared" si="244"/>
        <v>0.9995397303494219</v>
      </c>
      <c r="DG318" s="45">
        <f t="shared" si="245"/>
        <v>0.99949730785234869</v>
      </c>
      <c r="DH318" s="45">
        <f t="shared" si="246"/>
        <v>0.9999622091692737</v>
      </c>
      <c r="DI318" s="45">
        <f t="shared" si="247"/>
        <v>0.99999351826099547</v>
      </c>
      <c r="DJ318" s="45">
        <f t="shared" si="248"/>
        <v>1.0000233716221463</v>
      </c>
    </row>
    <row r="319" spans="1:114" x14ac:dyDescent="0.2">
      <c r="A319" s="43">
        <v>630</v>
      </c>
      <c r="B319" s="43">
        <f t="shared" si="217"/>
        <v>903.15</v>
      </c>
      <c r="C319" s="44">
        <f t="shared" si="249"/>
        <v>1.107235785860599</v>
      </c>
      <c r="E319" s="40">
        <f>'[4]methanogen M06-L TZVP smd redo'!I319</f>
        <v>0.41075923647615475</v>
      </c>
      <c r="F319" s="40">
        <f>'[4]methanogen M06-L TZVP smd redo'!N319</f>
        <v>0.36892055363635379</v>
      </c>
      <c r="G319" s="40">
        <f>'[4]methanogen M06-L TZVP smd redo'!S319</f>
        <v>0.54488938487451399</v>
      </c>
      <c r="H319" s="40">
        <f>'[4]methanogen M06-L TZVP smd redo'!AB319</f>
        <v>0.40327594759737018</v>
      </c>
      <c r="I319" s="40">
        <f>'[4]methanogen M06-L TZVP smd redo'!AS319</f>
        <v>0.45513794582507927</v>
      </c>
      <c r="J319" s="40">
        <f>'[4]methanogen M06-L TZVP smd redo'!BJ319</f>
        <v>0.49617204455754127</v>
      </c>
      <c r="K319" s="40">
        <f>'[4]methanogen M06-L TZVP smd redo'!EV319</f>
        <v>0.48983706775840297</v>
      </c>
      <c r="L319" s="40">
        <f>'[4]methanogen M06-L TZVP smd redo'!CL319</f>
        <v>0.47545053802977577</v>
      </c>
      <c r="M319" s="40">
        <f>'[4]methanogen M06-L TZVP smd redo'!DG319</f>
        <v>0.47849874692040828</v>
      </c>
      <c r="N319" s="40">
        <f>'[4]methanogen M06-L TZVP smd redo'!EC319</f>
        <v>0.46198817487375088</v>
      </c>
      <c r="AA319" s="40">
        <f t="shared" si="218"/>
        <v>0.60547990581646971</v>
      </c>
      <c r="AB319" s="40"/>
      <c r="AC319" s="40" t="e">
        <f>EXP('d-beta'!Y320/1000)*'[3]methanogen M06-L TZVP smd redo'!EZ319</f>
        <v>#N/A</v>
      </c>
      <c r="AD319" s="40">
        <f>'[3]methanogen M06-L TZVP smd redo'!ET319</f>
        <v>1.36737</v>
      </c>
      <c r="AE319" s="40">
        <f>'[3]methanogen M06-L TZVP smd redo'!ER319</f>
        <v>1.03416</v>
      </c>
      <c r="AF319" s="40">
        <f>'[3]methanogen M06-L TZVP smd redo'!K319</f>
        <v>1.0283899999999999</v>
      </c>
      <c r="AG319" s="40">
        <f>'[3]methanogen M06-L TZVP smd redo'!J319</f>
        <v>1.60764</v>
      </c>
      <c r="AH319" s="40">
        <f>'[3]methanogen M06-L TZVP smd redo'!O319</f>
        <v>1.0264899999999999</v>
      </c>
      <c r="AI319" s="40">
        <f>'[3]methanogen M06-L TZVP smd redo'!N319</f>
        <v>1.5806500000000001</v>
      </c>
      <c r="AJ319" s="40">
        <f>'[3]methanogen M06-L TZVP smd redo'!S319</f>
        <v>1.0271999999999999</v>
      </c>
      <c r="AK319" s="40">
        <f>'[3]methanogen M06-L TZVP smd redo'!R319</f>
        <v>1.6296999999999999</v>
      </c>
      <c r="AL319" s="40">
        <f>'[3]methanogen M06-L TZVP smd redo'!Y319</f>
        <v>1.02393</v>
      </c>
      <c r="AM319" s="40">
        <f>'[3]methanogen M06-L TZVP smd redo'!W319</f>
        <v>1.6232599999999999</v>
      </c>
      <c r="AN319" s="40">
        <f>'[3]methanogen M06-L TZVP smd redo'!V319</f>
        <v>1.6185400000000001</v>
      </c>
      <c r="AO319" s="40">
        <f>'[3]methanogen M06-L TZVP smd redo'!AK319</f>
        <v>1.0235799999999999</v>
      </c>
      <c r="AP319" s="40">
        <f>PRODUCT('[3]methanogen M06-L TZVP smd redo'!AD319:AF319)^(1/3)</f>
        <v>1.6205849700439592</v>
      </c>
      <c r="AQ319" s="40">
        <f>'[3]methanogen M06-L TZVP smd redo'!BA319</f>
        <v>1.0209299999999999</v>
      </c>
      <c r="AR319" s="40">
        <f>PRODUCT('[3]methanogen M06-L TZVP smd redo'!AT319:AV319)^(1/3)</f>
        <v>1.6137503685507917</v>
      </c>
      <c r="AS319" s="41">
        <f>'[3]methanogen M06-L TZVP smd redo'!FO319</f>
        <v>1.02308</v>
      </c>
      <c r="AT319" s="40">
        <f>'[3]methanogen M06-L TZVP smd redo'!FK319</f>
        <v>1.61697</v>
      </c>
      <c r="AU319" s="40">
        <f>'[3]methanogen M06-L TZVP smd redo'!CD319</f>
        <v>1.59535</v>
      </c>
      <c r="AV319" s="40">
        <f>'[3]methanogen M06-L TZVP smd redo'!CG319</f>
        <v>1.40018</v>
      </c>
      <c r="AW319" s="40">
        <f>'[3]methanogen M06-L TZVP smd redo'!CK319</f>
        <v>1.02315</v>
      </c>
      <c r="AX319" s="40">
        <f>PRODUCT('[3]methanogen M06-L TZVP smd redo'!CN319:CP319)^(1/3)</f>
        <v>1.6083712520286852</v>
      </c>
      <c r="AY319" s="40">
        <f>'[3]methanogen M06-L TZVP smd redo'!DH319</f>
        <v>1.0232600000000001</v>
      </c>
      <c r="AZ319" s="40">
        <f>PRODUCT('[3]methanogen M06-L TZVP smd redo'!DJ319:DL319)^(1/3)</f>
        <v>1.6120619753893703</v>
      </c>
      <c r="BA319" s="40">
        <f>'[3]methanogen M06-L TZVP smd redo'!EI319</f>
        <v>1.0243800000000001</v>
      </c>
      <c r="BB319" s="40">
        <f>PRODUCT('[3]methanogen M06-L TZVP smd redo'!EJ319:EL319)^(1/3)</f>
        <v>1.6269751648300941</v>
      </c>
      <c r="BC319" s="40"/>
      <c r="BD319" s="44">
        <f>'[4]methanogen M06-L TZVP smd redo'!H319</f>
        <v>1.6539600000000001</v>
      </c>
      <c r="BE319" s="44">
        <f>'[4]methanogen M06-L TZVP smd redo'!M319</f>
        <v>1.6231199999999999</v>
      </c>
      <c r="BF319" s="44">
        <f>'[4]methanogen M06-L TZVP smd redo'!R319</f>
        <v>1.6749400000000001</v>
      </c>
      <c r="BG319" s="44">
        <f>'[4]methanogen M06-L TZVP smd redo'!Y319</f>
        <v>1.65794</v>
      </c>
      <c r="BH319" s="44">
        <f>'[4]methanogen M06-L TZVP smd redo'!Z319</f>
        <v>1.6628099999999999</v>
      </c>
      <c r="BI319" s="44">
        <f>PRODUCT('[4]methanogen M06-L TZVP smd redo'!AL319:AN319)^(1/3)</f>
        <v>1.6595533457173597</v>
      </c>
      <c r="BJ319" s="133">
        <f>PRODUCT('[4]methanogen M06-L TZVP smd redo'!BC319:BE319)^(1/3)</f>
        <v>1.6483436201896966</v>
      </c>
      <c r="BK319" s="133">
        <f>'[4]methanogen M06-L TZVP smd redo'!ER319</f>
        <v>1.6551</v>
      </c>
      <c r="BL319" s="40">
        <f>PRODUCT('[4]methanogen M06-L TZVP smd redo'!DZ319:EB319)^(1/3)</f>
        <v>1.6674107876989528</v>
      </c>
      <c r="BM319" s="40">
        <f>PRODUCT('[4]methanogen M06-L TZVP smd redo'!CI319:CK319)^(1/3)</f>
        <v>1.6463874503178983</v>
      </c>
      <c r="BN319" s="40">
        <f>PRODUCT('[4]methanogen M06-L TZVP smd redo'!DD319:DF319)^(1/3)</f>
        <v>1.6503478486298233</v>
      </c>
      <c r="BO319" s="40"/>
      <c r="BP319" s="45" t="e">
        <f t="shared" si="219"/>
        <v>#N/A</v>
      </c>
      <c r="BQ319" s="45">
        <f t="shared" si="220"/>
        <v>1.0190004435901228</v>
      </c>
      <c r="BR319" s="45">
        <f t="shared" si="221"/>
        <v>0.96906157832519357</v>
      </c>
      <c r="BS319" s="45">
        <f t="shared" si="222"/>
        <v>1.0072948803531372</v>
      </c>
      <c r="BT319" s="45">
        <f t="shared" si="223"/>
        <v>1.0019623679413767</v>
      </c>
      <c r="BU319" s="45">
        <f t="shared" si="224"/>
        <v>0.99902784341249218</v>
      </c>
      <c r="BV319" s="45">
        <f t="shared" si="225"/>
        <v>1.0068005999418816</v>
      </c>
      <c r="BW319" s="45">
        <f t="shared" si="226"/>
        <v>0.99591784193685973</v>
      </c>
      <c r="BX319" s="45">
        <f t="shared" si="227"/>
        <v>0.98842148690543674</v>
      </c>
      <c r="BY319" s="45">
        <f t="shared" si="228"/>
        <v>0.84717327768194262</v>
      </c>
      <c r="BZ319" s="45">
        <f t="shared" si="229"/>
        <v>0.984317093340492</v>
      </c>
      <c r="CA319" s="45">
        <f t="shared" si="230"/>
        <v>0.86368543737538506</v>
      </c>
      <c r="CB319" s="45">
        <f t="shared" si="231"/>
        <v>1.0115674712940388</v>
      </c>
      <c r="CC319" s="45">
        <f t="shared" si="232"/>
        <v>0.99760026450471451</v>
      </c>
      <c r="CD319" s="45">
        <f t="shared" si="233"/>
        <v>0.99445302730925034</v>
      </c>
      <c r="CE319" s="39"/>
      <c r="CF319" s="75" t="e">
        <f t="shared" si="250"/>
        <v>#N/A</v>
      </c>
      <c r="CG319" s="75">
        <f t="shared" si="251"/>
        <v>18.822189559553621</v>
      </c>
      <c r="CH319" s="75">
        <f t="shared" si="252"/>
        <v>-31.427120787266791</v>
      </c>
      <c r="CI319" s="75">
        <f t="shared" si="253"/>
        <v>7.2684014092927169</v>
      </c>
      <c r="CJ319" s="75">
        <f t="shared" si="254"/>
        <v>1.9604450126595352</v>
      </c>
      <c r="CK319" s="75">
        <f t="shared" si="255"/>
        <v>-0.97262943820459247</v>
      </c>
      <c r="CL319" s="75">
        <f t="shared" si="256"/>
        <v>6.7775801686770061</v>
      </c>
      <c r="CM319" s="75">
        <f t="shared" si="257"/>
        <v>-4.090512815063323</v>
      </c>
      <c r="CN319" s="75">
        <f t="shared" si="258"/>
        <v>-11.646066025222149</v>
      </c>
      <c r="CO319" s="75">
        <f t="shared" si="259"/>
        <v>-165.85002711644992</v>
      </c>
      <c r="CP319" s="75">
        <f t="shared" si="260"/>
        <v>-15.807184511278678</v>
      </c>
      <c r="CQ319" s="75">
        <f t="shared" si="261"/>
        <v>-146.54665358206677</v>
      </c>
      <c r="CR319" s="75">
        <f t="shared" si="262"/>
        <v>11.5010795968244</v>
      </c>
      <c r="CS319" s="75">
        <f t="shared" si="263"/>
        <v>-2.402619475292473</v>
      </c>
      <c r="CT319" s="75">
        <f t="shared" si="264"/>
        <v>-5.5624142729293498</v>
      </c>
      <c r="CU319" s="130"/>
      <c r="CV319" s="45" t="e">
        <f t="shared" si="234"/>
        <v>#N/A</v>
      </c>
      <c r="CW319" s="45">
        <f t="shared" si="235"/>
        <v>1.0000418232533821</v>
      </c>
      <c r="CX319" s="45">
        <f t="shared" si="236"/>
        <v>0.9998241270000926</v>
      </c>
      <c r="CY319" s="45">
        <f t="shared" si="237"/>
        <v>1.0001204436823934</v>
      </c>
      <c r="CZ319" s="45">
        <f t="shared" si="238"/>
        <v>0.99996927062711261</v>
      </c>
      <c r="DA319" s="45">
        <f t="shared" si="239"/>
        <v>0.99994816159539712</v>
      </c>
      <c r="DB319" s="45">
        <f t="shared" si="240"/>
        <v>0.99995898625114321</v>
      </c>
      <c r="DC319" s="45">
        <f t="shared" si="241"/>
        <v>1.0000063318752119</v>
      </c>
      <c r="DD319" s="45">
        <f t="shared" si="242"/>
        <v>0.99959688661833357</v>
      </c>
      <c r="DE319" s="45">
        <f t="shared" si="243"/>
        <v>0.99959688661833357</v>
      </c>
      <c r="DF319" s="45">
        <f t="shared" si="244"/>
        <v>0.99954506911048546</v>
      </c>
      <c r="DG319" s="45">
        <f t="shared" si="245"/>
        <v>0.9995104027551206</v>
      </c>
      <c r="DH319" s="45">
        <f t="shared" si="246"/>
        <v>0.99996583308298548</v>
      </c>
      <c r="DI319" s="45">
        <f t="shared" si="247"/>
        <v>0.99999695324897586</v>
      </c>
      <c r="DJ319" s="45">
        <f t="shared" si="248"/>
        <v>1.0000233501735454</v>
      </c>
    </row>
    <row r="320" spans="1:114" x14ac:dyDescent="0.2">
      <c r="A320" s="43">
        <v>632</v>
      </c>
      <c r="B320" s="43">
        <f t="shared" si="217"/>
        <v>905.15</v>
      </c>
      <c r="C320" s="44">
        <f t="shared" si="249"/>
        <v>1.1047892614483787</v>
      </c>
      <c r="E320" s="40">
        <f>'[4]methanogen M06-L TZVP smd redo'!I320</f>
        <v>0.39820819134517293</v>
      </c>
      <c r="F320" s="40">
        <f>'[4]methanogen M06-L TZVP smd redo'!N320</f>
        <v>0.36772087352265892</v>
      </c>
      <c r="G320" s="40">
        <f>'[4]methanogen M06-L TZVP smd redo'!S320</f>
        <v>0.53962704953525176</v>
      </c>
      <c r="H320" s="40">
        <f>'[4]methanogen M06-L TZVP smd redo'!AB320</f>
        <v>0.39989364121173487</v>
      </c>
      <c r="I320" s="40">
        <f>'[4]methanogen M06-L TZVP smd redo'!AS320</f>
        <v>0.46298709189951381</v>
      </c>
      <c r="J320" s="40">
        <f>'[4]methanogen M06-L TZVP smd redo'!BJ320</f>
        <v>0.49278717368306246</v>
      </c>
      <c r="K320" s="40">
        <f>'[4]methanogen M06-L TZVP smd redo'!EV320</f>
        <v>0.49814796731006972</v>
      </c>
      <c r="L320" s="40">
        <f>'[4]methanogen M06-L TZVP smd redo'!CL320</f>
        <v>0.47488557191255332</v>
      </c>
      <c r="M320" s="40">
        <f>'[4]methanogen M06-L TZVP smd redo'!DG320</f>
        <v>0.47860788569775714</v>
      </c>
      <c r="N320" s="40">
        <f>'[4]methanogen M06-L TZVP smd redo'!EC320</f>
        <v>0.45435681667904682</v>
      </c>
      <c r="AA320" s="40">
        <f t="shared" si="218"/>
        <v>0.60207287600950754</v>
      </c>
      <c r="AB320" s="40"/>
      <c r="AC320" s="40" t="e">
        <f>EXP('d-beta'!Y321/1000)*'[3]methanogen M06-L TZVP smd redo'!EZ320</f>
        <v>#N/A</v>
      </c>
      <c r="AD320" s="40">
        <f>'[3]methanogen M06-L TZVP smd redo'!ET320</f>
        <v>1.36602</v>
      </c>
      <c r="AE320" s="40">
        <f>'[3]methanogen M06-L TZVP smd redo'!ER320</f>
        <v>1.03403</v>
      </c>
      <c r="AF320" s="40">
        <f>'[3]methanogen M06-L TZVP smd redo'!K320</f>
        <v>1.0282800000000001</v>
      </c>
      <c r="AG320" s="40">
        <f>'[3]methanogen M06-L TZVP smd redo'!J320</f>
        <v>1.60477</v>
      </c>
      <c r="AH320" s="40">
        <f>'[3]methanogen M06-L TZVP smd redo'!O320</f>
        <v>1.0263800000000001</v>
      </c>
      <c r="AI320" s="40">
        <f>'[3]methanogen M06-L TZVP smd redo'!N320</f>
        <v>1.5778799999999999</v>
      </c>
      <c r="AJ320" s="40">
        <f>'[3]methanogen M06-L TZVP smd redo'!S320</f>
        <v>1.0270900000000001</v>
      </c>
      <c r="AK320" s="40">
        <f>'[3]methanogen M06-L TZVP smd redo'!R320</f>
        <v>1.6267400000000001</v>
      </c>
      <c r="AL320" s="40">
        <f>'[3]methanogen M06-L TZVP smd redo'!Y320</f>
        <v>1.02383</v>
      </c>
      <c r="AM320" s="40">
        <f>'[3]methanogen M06-L TZVP smd redo'!W320</f>
        <v>1.62025</v>
      </c>
      <c r="AN320" s="40">
        <f>'[3]methanogen M06-L TZVP smd redo'!V320</f>
        <v>1.61555</v>
      </c>
      <c r="AO320" s="40">
        <f>'[3]methanogen M06-L TZVP smd redo'!AK320</f>
        <v>1.0234799999999999</v>
      </c>
      <c r="AP320" s="40">
        <f>PRODUCT('[3]methanogen M06-L TZVP smd redo'!AD320:AF320)^(1/3)</f>
        <v>1.6176253949799471</v>
      </c>
      <c r="AQ320" s="40">
        <f>'[3]methanogen M06-L TZVP smd redo'!BA320</f>
        <v>1.02085</v>
      </c>
      <c r="AR320" s="40">
        <f>PRODUCT('[3]methanogen M06-L TZVP smd redo'!AT320:AV320)^(1/3)</f>
        <v>1.6108503923246436</v>
      </c>
      <c r="AS320" s="41">
        <f>'[3]methanogen M06-L TZVP smd redo'!FO320</f>
        <v>1.0229900000000001</v>
      </c>
      <c r="AT320" s="40">
        <f>'[3]methanogen M06-L TZVP smd redo'!FK320</f>
        <v>1.6140699999999999</v>
      </c>
      <c r="AU320" s="40">
        <f>'[3]methanogen M06-L TZVP smd redo'!CD320</f>
        <v>1.5925100000000001</v>
      </c>
      <c r="AV320" s="40">
        <f>'[3]methanogen M06-L TZVP smd redo'!CG320</f>
        <v>1.3983699999999999</v>
      </c>
      <c r="AW320" s="40">
        <f>'[3]methanogen M06-L TZVP smd redo'!CK320</f>
        <v>1.0230600000000001</v>
      </c>
      <c r="AX320" s="40">
        <f>PRODUCT('[3]methanogen M06-L TZVP smd redo'!CN320:CP320)^(1/3)</f>
        <v>1.6055014235591758</v>
      </c>
      <c r="AY320" s="40">
        <f>'[3]methanogen M06-L TZVP smd redo'!DH320</f>
        <v>1.0231699999999999</v>
      </c>
      <c r="AZ320" s="40">
        <f>PRODUCT('[3]methanogen M06-L TZVP smd redo'!DJ320:DL320)^(1/3)</f>
        <v>1.6091722852976751</v>
      </c>
      <c r="BA320" s="40">
        <f>'[3]methanogen M06-L TZVP smd redo'!EI320</f>
        <v>1.0242899999999999</v>
      </c>
      <c r="BB320" s="40">
        <f>PRODUCT('[3]methanogen M06-L TZVP smd redo'!EJ320:EL320)^(1/3)</f>
        <v>1.6239821208959604</v>
      </c>
      <c r="BC320" s="40"/>
      <c r="BD320" s="44">
        <f>'[4]methanogen M06-L TZVP smd redo'!H320</f>
        <v>1.6508100000000001</v>
      </c>
      <c r="BE320" s="44">
        <f>'[4]methanogen M06-L TZVP smd redo'!M320</f>
        <v>1.6201000000000001</v>
      </c>
      <c r="BF320" s="44">
        <f>'[4]methanogen M06-L TZVP smd redo'!R320</f>
        <v>1.67171</v>
      </c>
      <c r="BG320" s="44">
        <f>'[4]methanogen M06-L TZVP smd redo'!Y320</f>
        <v>1.6547099999999999</v>
      </c>
      <c r="BH320" s="44">
        <f>'[4]methanogen M06-L TZVP smd redo'!Z320</f>
        <v>1.6595599999999999</v>
      </c>
      <c r="BI320" s="44">
        <f>PRODUCT('[4]methanogen M06-L TZVP smd redo'!AL320:AN320)^(1/3)</f>
        <v>1.6563737640351064</v>
      </c>
      <c r="BJ320" s="133">
        <f>PRODUCT('[4]methanogen M06-L TZVP smd redo'!BC320:BE320)^(1/3)</f>
        <v>1.645246980280364</v>
      </c>
      <c r="BK320" s="133">
        <f>'[4]methanogen M06-L TZVP smd redo'!ER320</f>
        <v>1.6519999999999999</v>
      </c>
      <c r="BL320" s="40">
        <f>PRODUCT('[4]methanogen M06-L TZVP smd redo'!DZ320:EB320)^(1/3)</f>
        <v>1.6641844367571708</v>
      </c>
      <c r="BM320" s="40">
        <f>PRODUCT('[4]methanogen M06-L TZVP smd redo'!CI320:CK320)^(1/3)</f>
        <v>1.6433042974715713</v>
      </c>
      <c r="BN320" s="40">
        <f>PRODUCT('[4]methanogen M06-L TZVP smd redo'!DD320:DF320)^(1/3)</f>
        <v>1.6472448143593839</v>
      </c>
      <c r="BO320" s="40"/>
      <c r="BP320" s="45" t="e">
        <f t="shared" si="219"/>
        <v>#N/A</v>
      </c>
      <c r="BQ320" s="45">
        <f t="shared" si="220"/>
        <v>1.0189556200234553</v>
      </c>
      <c r="BR320" s="45">
        <f t="shared" si="221"/>
        <v>0.96912742042579159</v>
      </c>
      <c r="BS320" s="45">
        <f t="shared" si="222"/>
        <v>1.0073212176721542</v>
      </c>
      <c r="BT320" s="45">
        <f t="shared" si="223"/>
        <v>1.001923621367397</v>
      </c>
      <c r="BU320" s="45">
        <f t="shared" si="224"/>
        <v>0.99899553828294563</v>
      </c>
      <c r="BV320" s="45">
        <f t="shared" si="225"/>
        <v>1.0067629868877477</v>
      </c>
      <c r="BW320" s="45">
        <f t="shared" si="226"/>
        <v>0.9959122156660799</v>
      </c>
      <c r="BX320" s="45">
        <f t="shared" si="227"/>
        <v>0.98848202760604587</v>
      </c>
      <c r="BY320" s="45">
        <f t="shared" si="228"/>
        <v>0.84789811012201544</v>
      </c>
      <c r="BZ320" s="45">
        <f t="shared" si="229"/>
        <v>0.98435482902604288</v>
      </c>
      <c r="CA320" s="45">
        <f t="shared" si="230"/>
        <v>0.86411986349878933</v>
      </c>
      <c r="CB320" s="45">
        <f t="shared" si="231"/>
        <v>1.0115104034250102</v>
      </c>
      <c r="CC320" s="45">
        <f t="shared" si="232"/>
        <v>0.9976078134510048</v>
      </c>
      <c r="CD320" s="45">
        <f t="shared" si="233"/>
        <v>0.99448859317024951</v>
      </c>
      <c r="CE320" s="39"/>
      <c r="CF320" s="75" t="e">
        <f t="shared" si="250"/>
        <v>#N/A</v>
      </c>
      <c r="CG320" s="75">
        <f t="shared" si="251"/>
        <v>18.778200812715564</v>
      </c>
      <c r="CH320" s="75">
        <f t="shared" si="252"/>
        <v>-31.359178908878487</v>
      </c>
      <c r="CI320" s="75">
        <f t="shared" si="253"/>
        <v>7.2945476503004585</v>
      </c>
      <c r="CJ320" s="75">
        <f t="shared" si="254"/>
        <v>1.9217735770676081</v>
      </c>
      <c r="CK320" s="75">
        <f t="shared" si="255"/>
        <v>-1.0049665267945695</v>
      </c>
      <c r="CL320" s="75">
        <f t="shared" si="256"/>
        <v>6.7402204802277685</v>
      </c>
      <c r="CM320" s="75">
        <f t="shared" si="257"/>
        <v>-4.0961621632678682</v>
      </c>
      <c r="CN320" s="75">
        <f t="shared" si="258"/>
        <v>-11.584818017736048</v>
      </c>
      <c r="CO320" s="75">
        <f t="shared" si="259"/>
        <v>-164.99480356720358</v>
      </c>
      <c r="CP320" s="75">
        <f t="shared" si="260"/>
        <v>-15.768848326232533</v>
      </c>
      <c r="CQ320" s="75">
        <f t="shared" si="261"/>
        <v>-146.04378889894645</v>
      </c>
      <c r="CR320" s="75">
        <f t="shared" si="262"/>
        <v>11.444662718604469</v>
      </c>
      <c r="CS320" s="75">
        <f t="shared" si="263"/>
        <v>-2.3950523985812935</v>
      </c>
      <c r="CT320" s="75">
        <f t="shared" si="264"/>
        <v>-5.5266506681691538</v>
      </c>
      <c r="CU320" s="130"/>
      <c r="CV320" s="45" t="e">
        <f t="shared" si="234"/>
        <v>#N/A</v>
      </c>
      <c r="CW320" s="45">
        <f t="shared" si="235"/>
        <v>1.0000304761111205</v>
      </c>
      <c r="CX320" s="45">
        <f t="shared" si="236"/>
        <v>0.99982818653917815</v>
      </c>
      <c r="CY320" s="45">
        <f t="shared" si="237"/>
        <v>1.0001179370003102</v>
      </c>
      <c r="CZ320" s="45">
        <f t="shared" si="238"/>
        <v>0.99995867236449298</v>
      </c>
      <c r="DA320" s="45">
        <f t="shared" si="239"/>
        <v>0.99993693574724696</v>
      </c>
      <c r="DB320" s="45">
        <f t="shared" si="240"/>
        <v>0.99997021459608171</v>
      </c>
      <c r="DC320" s="45">
        <f t="shared" si="241"/>
        <v>0.9999946418755119</v>
      </c>
      <c r="DD320" s="45">
        <f t="shared" si="242"/>
        <v>0.99960026620978926</v>
      </c>
      <c r="DE320" s="45">
        <f t="shared" si="243"/>
        <v>0.99960026620978926</v>
      </c>
      <c r="DF320" s="45">
        <f t="shared" si="244"/>
        <v>0.99953722716594917</v>
      </c>
      <c r="DG320" s="45">
        <f t="shared" si="245"/>
        <v>0.99950210006053264</v>
      </c>
      <c r="DH320" s="45">
        <f t="shared" si="246"/>
        <v>0.99996158857165507</v>
      </c>
      <c r="DI320" s="45">
        <f t="shared" si="247"/>
        <v>0.99999627946689129</v>
      </c>
      <c r="DJ320" s="45">
        <f t="shared" si="248"/>
        <v>1.000015613564919</v>
      </c>
    </row>
    <row r="321" spans="1:114" x14ac:dyDescent="0.2">
      <c r="A321" s="43">
        <v>634</v>
      </c>
      <c r="B321" s="43">
        <f t="shared" si="217"/>
        <v>907.15</v>
      </c>
      <c r="C321" s="44">
        <f t="shared" si="249"/>
        <v>1.1023535247753955</v>
      </c>
      <c r="E321" s="40">
        <f>'[4]methanogen M06-L TZVP smd redo'!I321</f>
        <v>0.40692553050059033</v>
      </c>
      <c r="F321" s="40">
        <f>'[4]methanogen M06-L TZVP smd redo'!N321</f>
        <v>0.37199608822557906</v>
      </c>
      <c r="G321" s="40">
        <f>'[4]methanogen M06-L TZVP smd redo'!S321</f>
        <v>0.53978524748199419</v>
      </c>
      <c r="H321" s="40">
        <f>'[4]methanogen M06-L TZVP smd redo'!AB321</f>
        <v>0.39212880630223879</v>
      </c>
      <c r="I321" s="40">
        <f>'[4]methanogen M06-L TZVP smd redo'!AS321</f>
        <v>0.45633563602343052</v>
      </c>
      <c r="J321" s="40">
        <f>'[4]methanogen M06-L TZVP smd redo'!BJ321</f>
        <v>0.49087441188722103</v>
      </c>
      <c r="K321" s="40">
        <f>'[4]methanogen M06-L TZVP smd redo'!EV321</f>
        <v>0.48383102214666351</v>
      </c>
      <c r="L321" s="40">
        <f>'[4]methanogen M06-L TZVP smd redo'!CL321</f>
        <v>0.4675487809615575</v>
      </c>
      <c r="M321" s="40">
        <f>'[4]methanogen M06-L TZVP smd redo'!DG321</f>
        <v>0.47195479855233202</v>
      </c>
      <c r="N321" s="40">
        <f>'[4]methanogen M06-L TZVP smd redo'!EC321</f>
        <v>0.44801442166808592</v>
      </c>
      <c r="AA321" s="40">
        <f t="shared" si="218"/>
        <v>0.59868855796690634</v>
      </c>
      <c r="AB321" s="40"/>
      <c r="AC321" s="40" t="e">
        <f>EXP('d-beta'!Y322/1000)*'[3]methanogen M06-L TZVP smd redo'!EZ321</f>
        <v>#N/A</v>
      </c>
      <c r="AD321" s="40">
        <f>'[3]methanogen M06-L TZVP smd redo'!ET321</f>
        <v>1.3646799999999999</v>
      </c>
      <c r="AE321" s="40">
        <f>'[3]methanogen M06-L TZVP smd redo'!ER321</f>
        <v>1.0339</v>
      </c>
      <c r="AF321" s="40">
        <f>'[3]methanogen M06-L TZVP smd redo'!K321</f>
        <v>1.02816</v>
      </c>
      <c r="AG321" s="40">
        <f>'[3]methanogen M06-L TZVP smd redo'!J321</f>
        <v>1.6019099999999999</v>
      </c>
      <c r="AH321" s="40">
        <f>'[3]methanogen M06-L TZVP smd redo'!O321</f>
        <v>1.02627</v>
      </c>
      <c r="AI321" s="40">
        <f>'[3]methanogen M06-L TZVP smd redo'!N321</f>
        <v>1.5751299999999999</v>
      </c>
      <c r="AJ321" s="40">
        <f>'[3]methanogen M06-L TZVP smd redo'!S321</f>
        <v>1.02698</v>
      </c>
      <c r="AK321" s="40">
        <f>'[3]methanogen M06-L TZVP smd redo'!R321</f>
        <v>1.6237900000000001</v>
      </c>
      <c r="AL321" s="40">
        <f>'[3]methanogen M06-L TZVP smd redo'!Y321</f>
        <v>1.0237400000000001</v>
      </c>
      <c r="AM321" s="40">
        <f>'[3]methanogen M06-L TZVP smd redo'!W321</f>
        <v>1.6172599999999999</v>
      </c>
      <c r="AN321" s="40">
        <f>'[3]methanogen M06-L TZVP smd redo'!V321</f>
        <v>1.6125799999999999</v>
      </c>
      <c r="AO321" s="40">
        <f>'[3]methanogen M06-L TZVP smd redo'!AK321</f>
        <v>1.02339</v>
      </c>
      <c r="AP321" s="40">
        <f>PRODUCT('[3]methanogen M06-L TZVP smd redo'!AD321:AF321)^(1/3)</f>
        <v>1.61469251006499</v>
      </c>
      <c r="AQ321" s="40">
        <f>'[3]methanogen M06-L TZVP smd redo'!BA321</f>
        <v>1.02077</v>
      </c>
      <c r="AR321" s="40">
        <f>PRODUCT('[3]methanogen M06-L TZVP smd redo'!AT321:AV321)^(1/3)</f>
        <v>1.6079704137475626</v>
      </c>
      <c r="AS321" s="41">
        <f>'[3]methanogen M06-L TZVP smd redo'!FO321</f>
        <v>1.02291</v>
      </c>
      <c r="AT321" s="40">
        <f>'[3]methanogen M06-L TZVP smd redo'!FK321</f>
        <v>1.6112</v>
      </c>
      <c r="AU321" s="40">
        <f>'[3]methanogen M06-L TZVP smd redo'!CD321</f>
        <v>1.58969</v>
      </c>
      <c r="AV321" s="40">
        <f>'[3]methanogen M06-L TZVP smd redo'!CG321</f>
        <v>1.3965799999999999</v>
      </c>
      <c r="AW321" s="40">
        <f>'[3]methanogen M06-L TZVP smd redo'!CK321</f>
        <v>1.0229699999999999</v>
      </c>
      <c r="AX321" s="40">
        <f>PRODUCT('[3]methanogen M06-L TZVP smd redo'!CN321:CP321)^(1/3)</f>
        <v>1.602654950813702</v>
      </c>
      <c r="AY321" s="40">
        <f>'[3]methanogen M06-L TZVP smd redo'!DH321</f>
        <v>1.02308</v>
      </c>
      <c r="AZ321" s="40">
        <f>PRODUCT('[3]methanogen M06-L TZVP smd redo'!DJ321:DL321)^(1/3)</f>
        <v>1.6063092403075807</v>
      </c>
      <c r="BA321" s="40">
        <f>'[3]methanogen M06-L TZVP smd redo'!EI321</f>
        <v>1.0242</v>
      </c>
      <c r="BB321" s="40">
        <f>PRODUCT('[3]methanogen M06-L TZVP smd redo'!EJ321:EL321)^(1/3)</f>
        <v>1.6210123795039995</v>
      </c>
      <c r="BC321" s="40"/>
      <c r="BD321" s="44">
        <f>'[4]methanogen M06-L TZVP smd redo'!H321</f>
        <v>1.6476900000000001</v>
      </c>
      <c r="BE321" s="44">
        <f>'[4]methanogen M06-L TZVP smd redo'!M321</f>
        <v>1.61711</v>
      </c>
      <c r="BF321" s="44">
        <f>'[4]methanogen M06-L TZVP smd redo'!R321</f>
        <v>1.6685000000000001</v>
      </c>
      <c r="BG321" s="44">
        <f>'[4]methanogen M06-L TZVP smd redo'!Y321</f>
        <v>1.65151</v>
      </c>
      <c r="BH321" s="44">
        <f>'[4]methanogen M06-L TZVP smd redo'!Z321</f>
        <v>1.6563399999999999</v>
      </c>
      <c r="BI321" s="44">
        <f>PRODUCT('[4]methanogen M06-L TZVP smd redo'!AL321:AN321)^(1/3)</f>
        <v>1.6532142443371212</v>
      </c>
      <c r="BJ321" s="133">
        <f>PRODUCT('[4]methanogen M06-L TZVP smd redo'!BC321:BE321)^(1/3)</f>
        <v>1.6421736647727823</v>
      </c>
      <c r="BK321" s="133">
        <f>'[4]methanogen M06-L TZVP smd redo'!ER321</f>
        <v>1.6489100000000001</v>
      </c>
      <c r="BL321" s="40">
        <f>PRODUCT('[4]methanogen M06-L TZVP smd redo'!DZ321:EB321)^(1/3)</f>
        <v>1.6609846909452708</v>
      </c>
      <c r="BM321" s="40">
        <f>PRODUCT('[4]methanogen M06-L TZVP smd redo'!CI321:CK321)^(1/3)</f>
        <v>1.6402344662683432</v>
      </c>
      <c r="BN321" s="40">
        <f>PRODUCT('[4]methanogen M06-L TZVP smd redo'!DD321:DF321)^(1/3)</f>
        <v>1.6441584599993704</v>
      </c>
      <c r="BO321" s="40"/>
      <c r="BP321" s="45" t="e">
        <f t="shared" si="219"/>
        <v>#N/A</v>
      </c>
      <c r="BQ321" s="45">
        <f t="shared" si="220"/>
        <v>1.0189102782123665</v>
      </c>
      <c r="BR321" s="45">
        <f t="shared" si="221"/>
        <v>0.96919988013185498</v>
      </c>
      <c r="BS321" s="45">
        <f t="shared" si="222"/>
        <v>1.007341487858773</v>
      </c>
      <c r="BT321" s="45">
        <f t="shared" si="223"/>
        <v>1.0018907142093565</v>
      </c>
      <c r="BU321" s="45">
        <f t="shared" si="224"/>
        <v>0.99896913280117272</v>
      </c>
      <c r="BV321" s="45">
        <f t="shared" si="225"/>
        <v>1.006723149811239</v>
      </c>
      <c r="BW321" s="45">
        <f t="shared" si="226"/>
        <v>0.99591467379831655</v>
      </c>
      <c r="BX321" s="45">
        <f t="shared" si="227"/>
        <v>0.98853766322940828</v>
      </c>
      <c r="BY321" s="45">
        <f t="shared" si="228"/>
        <v>0.8486167606614553</v>
      </c>
      <c r="BZ321" s="45">
        <f t="shared" si="229"/>
        <v>0.98440310817218979</v>
      </c>
      <c r="CA321" s="45">
        <f t="shared" si="230"/>
        <v>0.86456323668362722</v>
      </c>
      <c r="CB321" s="45">
        <f t="shared" si="231"/>
        <v>1.0114549554508239</v>
      </c>
      <c r="CC321" s="45">
        <f t="shared" si="232"/>
        <v>0.99761337253890436</v>
      </c>
      <c r="CD321" s="45">
        <f t="shared" si="233"/>
        <v>0.99452231653049794</v>
      </c>
      <c r="CE321" s="39"/>
      <c r="CF321" s="75" t="e">
        <f t="shared" si="250"/>
        <v>#N/A</v>
      </c>
      <c r="CG321" s="75">
        <f t="shared" si="251"/>
        <v>18.733701504752688</v>
      </c>
      <c r="CH321" s="75">
        <f t="shared" si="252"/>
        <v>-31.284413717183256</v>
      </c>
      <c r="CI321" s="75">
        <f t="shared" si="253"/>
        <v>7.3146703105986814</v>
      </c>
      <c r="CJ321" s="75">
        <f t="shared" si="254"/>
        <v>1.888929059030978</v>
      </c>
      <c r="CK321" s="75">
        <f t="shared" si="255"/>
        <v>-1.0313989078637664</v>
      </c>
      <c r="CL321" s="75">
        <f t="shared" si="256"/>
        <v>6.7006502286250589</v>
      </c>
      <c r="CM321" s="75">
        <f t="shared" si="257"/>
        <v>-4.0936939445188871</v>
      </c>
      <c r="CN321" s="75">
        <f t="shared" si="258"/>
        <v>-11.528535701849156</v>
      </c>
      <c r="CO321" s="75">
        <f t="shared" si="259"/>
        <v>-164.14759545273188</v>
      </c>
      <c r="CP321" s="75">
        <f t="shared" si="260"/>
        <v>-15.719803042153275</v>
      </c>
      <c r="CQ321" s="75">
        <f t="shared" si="261"/>
        <v>-145.53082825912404</v>
      </c>
      <c r="CR321" s="75">
        <f t="shared" si="262"/>
        <v>11.389844207791189</v>
      </c>
      <c r="CS321" s="75">
        <f t="shared" si="263"/>
        <v>-2.3894799959438169</v>
      </c>
      <c r="CT321" s="75">
        <f t="shared" si="264"/>
        <v>-5.4927409896579054</v>
      </c>
      <c r="CU321" s="130"/>
      <c r="CV321" s="45" t="e">
        <f t="shared" si="234"/>
        <v>#N/A</v>
      </c>
      <c r="CW321" s="45">
        <f t="shared" si="235"/>
        <v>1.0000349164534905</v>
      </c>
      <c r="CX321" s="45">
        <f t="shared" si="236"/>
        <v>0.99983230136199475</v>
      </c>
      <c r="CY321" s="45">
        <f t="shared" si="237"/>
        <v>1.0001252459461727</v>
      </c>
      <c r="CZ321" s="45">
        <f t="shared" si="238"/>
        <v>0.99995817084055649</v>
      </c>
      <c r="DA321" s="45">
        <f t="shared" si="239"/>
        <v>0.99993582245677903</v>
      </c>
      <c r="DB321" s="45">
        <f t="shared" si="240"/>
        <v>0.99996547817001924</v>
      </c>
      <c r="DC321" s="45">
        <f t="shared" si="241"/>
        <v>1.0000070399835781</v>
      </c>
      <c r="DD321" s="45">
        <f t="shared" si="242"/>
        <v>0.99960802489842626</v>
      </c>
      <c r="DE321" s="45">
        <f t="shared" si="243"/>
        <v>0.99960802489842648</v>
      </c>
      <c r="DF321" s="45">
        <f t="shared" si="244"/>
        <v>0.99954387251120425</v>
      </c>
      <c r="DG321" s="45">
        <f t="shared" si="245"/>
        <v>0.99951640295710487</v>
      </c>
      <c r="DH321" s="45">
        <f t="shared" si="246"/>
        <v>0.9999571610383311</v>
      </c>
      <c r="DI321" s="45">
        <f t="shared" si="247"/>
        <v>0.99999559606086919</v>
      </c>
      <c r="DJ321" s="45">
        <f t="shared" si="248"/>
        <v>1.0000156120381996</v>
      </c>
    </row>
    <row r="322" spans="1:114" x14ac:dyDescent="0.2">
      <c r="A322" s="43">
        <v>636</v>
      </c>
      <c r="B322" s="43">
        <f t="shared" si="217"/>
        <v>909.15</v>
      </c>
      <c r="C322" s="44">
        <f t="shared" si="249"/>
        <v>1.099928504647198</v>
      </c>
      <c r="E322" s="40">
        <f>'[4]methanogen M06-L TZVP smd redo'!I322</f>
        <v>0.399097850339869</v>
      </c>
      <c r="F322" s="40">
        <f>'[4]methanogen M06-L TZVP smd redo'!N322</f>
        <v>0.36922098766400957</v>
      </c>
      <c r="G322" s="40">
        <f>'[4]methanogen M06-L TZVP smd redo'!S322</f>
        <v>0.53905961421119031</v>
      </c>
      <c r="H322" s="40">
        <f>'[4]methanogen M06-L TZVP smd redo'!AB322</f>
        <v>0.39349033154612023</v>
      </c>
      <c r="I322" s="40">
        <f>'[4]methanogen M06-L TZVP smd redo'!AS322</f>
        <v>0.451014747489209</v>
      </c>
      <c r="J322" s="40">
        <f>'[4]methanogen M06-L TZVP smd redo'!BJ322</f>
        <v>0.47857686198682359</v>
      </c>
      <c r="K322" s="40">
        <f>'[4]methanogen M06-L TZVP smd redo'!EV322</f>
        <v>0.49083720849685264</v>
      </c>
      <c r="L322" s="40">
        <f>'[4]methanogen M06-L TZVP smd redo'!CL322</f>
        <v>0.46776896517863875</v>
      </c>
      <c r="M322" s="40">
        <f>'[4]methanogen M06-L TZVP smd redo'!DG322</f>
        <v>0.47288300464409794</v>
      </c>
      <c r="N322" s="40">
        <f>'[4]methanogen M06-L TZVP smd redo'!EC322</f>
        <v>0.45082512148653109</v>
      </c>
      <c r="AA322" s="40">
        <f t="shared" si="218"/>
        <v>0.59532676022545927</v>
      </c>
      <c r="AB322" s="40"/>
      <c r="AC322" s="40" t="e">
        <f>EXP('d-beta'!Y323/1000)*'[3]methanogen M06-L TZVP smd redo'!EZ322</f>
        <v>#N/A</v>
      </c>
      <c r="AD322" s="40">
        <f>'[3]methanogen M06-L TZVP smd redo'!ET322</f>
        <v>1.36334</v>
      </c>
      <c r="AE322" s="40">
        <f>'[3]methanogen M06-L TZVP smd redo'!ER322</f>
        <v>1.03376</v>
      </c>
      <c r="AF322" s="40">
        <f>'[3]methanogen M06-L TZVP smd redo'!K322</f>
        <v>1.0280499999999999</v>
      </c>
      <c r="AG322" s="40">
        <f>'[3]methanogen M06-L TZVP smd redo'!J322</f>
        <v>1.59907</v>
      </c>
      <c r="AH322" s="40">
        <f>'[3]methanogen M06-L TZVP smd redo'!O322</f>
        <v>1.02616</v>
      </c>
      <c r="AI322" s="40">
        <f>'[3]methanogen M06-L TZVP smd redo'!N322</f>
        <v>1.5724100000000001</v>
      </c>
      <c r="AJ322" s="40">
        <f>'[3]methanogen M06-L TZVP smd redo'!S322</f>
        <v>1.0268699999999999</v>
      </c>
      <c r="AK322" s="40">
        <f>'[3]methanogen M06-L TZVP smd redo'!R322</f>
        <v>1.62087</v>
      </c>
      <c r="AL322" s="40">
        <f>'[3]methanogen M06-L TZVP smd redo'!Y322</f>
        <v>1.0236400000000001</v>
      </c>
      <c r="AM322" s="40">
        <f>'[3]methanogen M06-L TZVP smd redo'!W322</f>
        <v>1.61429</v>
      </c>
      <c r="AN322" s="40">
        <f>'[3]methanogen M06-L TZVP smd redo'!V322</f>
        <v>1.6096299999999999</v>
      </c>
      <c r="AO322" s="40">
        <f>'[3]methanogen M06-L TZVP smd redo'!AK322</f>
        <v>1.0233000000000001</v>
      </c>
      <c r="AP322" s="40">
        <f>PRODUCT('[3]methanogen M06-L TZVP smd redo'!AD322:AF322)^(1/3)</f>
        <v>1.61178293464262</v>
      </c>
      <c r="AQ322" s="40">
        <f>'[3]methanogen M06-L TZVP smd redo'!BA322</f>
        <v>1.0206999999999999</v>
      </c>
      <c r="AR322" s="40">
        <f>PRODUCT('[3]methanogen M06-L TZVP smd redo'!AT322:AV322)^(1/3)</f>
        <v>1.6051137596424245</v>
      </c>
      <c r="AS322" s="41">
        <f>'[3]methanogen M06-L TZVP smd redo'!FO322</f>
        <v>1.0228200000000001</v>
      </c>
      <c r="AT322" s="40">
        <f>'[3]methanogen M06-L TZVP smd redo'!FK322</f>
        <v>1.6083499999999999</v>
      </c>
      <c r="AU322" s="40">
        <f>'[3]methanogen M06-L TZVP smd redo'!CD322</f>
        <v>1.5868899999999999</v>
      </c>
      <c r="AV322" s="40">
        <f>'[3]methanogen M06-L TZVP smd redo'!CG322</f>
        <v>1.3948</v>
      </c>
      <c r="AW322" s="40">
        <f>'[3]methanogen M06-L TZVP smd redo'!CK322</f>
        <v>1.02288</v>
      </c>
      <c r="AX322" s="40">
        <f>PRODUCT('[3]methanogen M06-L TZVP smd redo'!CN322:CP322)^(1/3)</f>
        <v>1.5998284437437298</v>
      </c>
      <c r="AY322" s="40">
        <f>'[3]methanogen M06-L TZVP smd redo'!DH322</f>
        <v>1.0229900000000001</v>
      </c>
      <c r="AZ322" s="40">
        <f>PRODUCT('[3]methanogen M06-L TZVP smd redo'!DJ322:DL322)^(1/3)</f>
        <v>1.6034595489831416</v>
      </c>
      <c r="BA322" s="40">
        <f>'[3]methanogen M06-L TZVP smd redo'!EI322</f>
        <v>1.0241</v>
      </c>
      <c r="BB322" s="40">
        <f>PRODUCT('[3]methanogen M06-L TZVP smd redo'!EJ322:EL322)^(1/3)</f>
        <v>1.6180626379652892</v>
      </c>
      <c r="BC322" s="40"/>
      <c r="BD322" s="44">
        <f>'[4]methanogen M06-L TZVP smd redo'!H322</f>
        <v>1.6445799999999999</v>
      </c>
      <c r="BE322" s="44">
        <f>'[4]methanogen M06-L TZVP smd redo'!M322</f>
        <v>1.6141399999999999</v>
      </c>
      <c r="BF322" s="44">
        <f>'[4]methanogen M06-L TZVP smd redo'!R322</f>
        <v>1.6653199999999999</v>
      </c>
      <c r="BG322" s="44">
        <f>'[4]methanogen M06-L TZVP smd redo'!Y322</f>
        <v>1.6483300000000001</v>
      </c>
      <c r="BH322" s="44">
        <f>'[4]methanogen M06-L TZVP smd redo'!Z322</f>
        <v>1.6531400000000001</v>
      </c>
      <c r="BI322" s="44">
        <f>PRODUCT('[4]methanogen M06-L TZVP smd redo'!AL322:AN322)^(1/3)</f>
        <v>1.6500813525455158</v>
      </c>
      <c r="BJ322" s="133">
        <f>PRODUCT('[4]methanogen M06-L TZVP smd redo'!BC322:BE322)^(1/3)</f>
        <v>1.6391236858985829</v>
      </c>
      <c r="BK322" s="133">
        <f>'[4]methanogen M06-L TZVP smd redo'!ER322</f>
        <v>1.6458600000000001</v>
      </c>
      <c r="BL322" s="40">
        <f>PRODUCT('[4]methanogen M06-L TZVP smd redo'!DZ322:EB322)^(1/3)</f>
        <v>1.6578049908907628</v>
      </c>
      <c r="BM322" s="40">
        <f>PRODUCT('[4]methanogen M06-L TZVP smd redo'!CI322:CK322)^(1/3)</f>
        <v>1.6371979908823668</v>
      </c>
      <c r="BN322" s="40">
        <f>PRODUCT('[4]methanogen M06-L TZVP smd redo'!DD322:DF322)^(1/3)</f>
        <v>1.6410987649228199</v>
      </c>
      <c r="BO322" s="40"/>
      <c r="BP322" s="45" t="e">
        <f t="shared" si="219"/>
        <v>#N/A</v>
      </c>
      <c r="BQ322" s="45">
        <f t="shared" si="220"/>
        <v>1.0188583394253288</v>
      </c>
      <c r="BR322" s="45">
        <f t="shared" si="221"/>
        <v>0.96926716787164025</v>
      </c>
      <c r="BS322" s="45">
        <f t="shared" si="222"/>
        <v>1.0073677970407828</v>
      </c>
      <c r="BT322" s="45">
        <f t="shared" si="223"/>
        <v>1.001853634337341</v>
      </c>
      <c r="BU322" s="45">
        <f t="shared" si="224"/>
        <v>0.998938626545404</v>
      </c>
      <c r="BV322" s="45">
        <f t="shared" si="225"/>
        <v>1.0066850761423325</v>
      </c>
      <c r="BW322" s="45">
        <f t="shared" si="226"/>
        <v>0.99590711597498138</v>
      </c>
      <c r="BX322" s="45">
        <f t="shared" si="227"/>
        <v>0.98859435568120457</v>
      </c>
      <c r="BY322" s="45">
        <f t="shared" si="228"/>
        <v>0.84932807496071772</v>
      </c>
      <c r="BZ322" s="45">
        <f t="shared" si="229"/>
        <v>0.98443878363578596</v>
      </c>
      <c r="CA322" s="45">
        <f t="shared" si="230"/>
        <v>0.8650021022444192</v>
      </c>
      <c r="CB322" s="45">
        <f t="shared" si="231"/>
        <v>1.011397129547267</v>
      </c>
      <c r="CC322" s="45">
        <f t="shared" si="232"/>
        <v>0.99762307173472486</v>
      </c>
      <c r="CD322" s="45">
        <f t="shared" si="233"/>
        <v>0.99455627590188889</v>
      </c>
      <c r="CE322" s="39"/>
      <c r="CF322" s="75" t="e">
        <f t="shared" si="250"/>
        <v>#N/A</v>
      </c>
      <c r="CG322" s="75">
        <f t="shared" si="251"/>
        <v>18.682725366834593</v>
      </c>
      <c r="CH322" s="75">
        <f t="shared" si="252"/>
        <v>-31.214990055964368</v>
      </c>
      <c r="CI322" s="75">
        <f t="shared" si="253"/>
        <v>7.3407874106771294</v>
      </c>
      <c r="CJ322" s="75">
        <f t="shared" si="254"/>
        <v>1.8519184772702486</v>
      </c>
      <c r="CK322" s="75">
        <f t="shared" si="255"/>
        <v>-1.0619371102691397</v>
      </c>
      <c r="CL322" s="75">
        <f t="shared" si="256"/>
        <v>6.6628301100616527</v>
      </c>
      <c r="CM322" s="75">
        <f t="shared" si="257"/>
        <v>-4.1012827994797183</v>
      </c>
      <c r="CN322" s="75">
        <f t="shared" si="258"/>
        <v>-11.471187531600954</v>
      </c>
      <c r="CO322" s="75">
        <f t="shared" si="259"/>
        <v>-163.30974215390719</v>
      </c>
      <c r="CP322" s="75">
        <f t="shared" si="260"/>
        <v>-15.683562992864889</v>
      </c>
      <c r="CQ322" s="75">
        <f t="shared" si="261"/>
        <v>-145.02334171284198</v>
      </c>
      <c r="CR322" s="75">
        <f t="shared" si="262"/>
        <v>11.332671561307095</v>
      </c>
      <c r="CS322" s="75">
        <f t="shared" si="263"/>
        <v>-2.3797576436397443</v>
      </c>
      <c r="CT322" s="75">
        <f t="shared" si="264"/>
        <v>-5.4585951579914775</v>
      </c>
      <c r="CU322" s="130"/>
      <c r="CV322" s="45" t="e">
        <f t="shared" si="234"/>
        <v>#N/A</v>
      </c>
      <c r="CW322" s="45">
        <f t="shared" si="235"/>
        <v>1.0000298658355826</v>
      </c>
      <c r="CX322" s="45">
        <f t="shared" si="236"/>
        <v>0.99983025287727123</v>
      </c>
      <c r="CY322" s="45">
        <f t="shared" si="237"/>
        <v>1.0001225459659917</v>
      </c>
      <c r="CZ322" s="45">
        <f t="shared" si="238"/>
        <v>0.99996546344141424</v>
      </c>
      <c r="DA322" s="45">
        <f t="shared" si="239"/>
        <v>0.99994250151672059</v>
      </c>
      <c r="DB322" s="45">
        <f t="shared" si="240"/>
        <v>0.99997245106978305</v>
      </c>
      <c r="DC322" s="45">
        <f t="shared" si="241"/>
        <v>0.9999877456683719</v>
      </c>
      <c r="DD322" s="45">
        <f t="shared" si="242"/>
        <v>0.99960666444219293</v>
      </c>
      <c r="DE322" s="45">
        <f t="shared" si="243"/>
        <v>0.99960666444219293</v>
      </c>
      <c r="DF322" s="45">
        <f t="shared" si="244"/>
        <v>0.99954918857511166</v>
      </c>
      <c r="DG322" s="45">
        <f t="shared" si="245"/>
        <v>0.99950940359447327</v>
      </c>
      <c r="DH322" s="45">
        <f t="shared" si="246"/>
        <v>0.99997226153448759</v>
      </c>
      <c r="DI322" s="45">
        <f t="shared" si="247"/>
        <v>0.99999488837773376</v>
      </c>
      <c r="DJ322" s="45">
        <f t="shared" si="248"/>
        <v>1.0000218583986948</v>
      </c>
    </row>
    <row r="323" spans="1:114" x14ac:dyDescent="0.2">
      <c r="A323" s="43">
        <v>638</v>
      </c>
      <c r="B323" s="43">
        <f t="shared" si="217"/>
        <v>911.15</v>
      </c>
      <c r="C323" s="44">
        <f t="shared" si="249"/>
        <v>1.0975141304944303</v>
      </c>
      <c r="E323" s="40">
        <f>'[4]methanogen M06-L TZVP smd redo'!I323</f>
        <v>0.39034152423300661</v>
      </c>
      <c r="F323" s="40">
        <f>'[4]methanogen M06-L TZVP smd redo'!N323</f>
        <v>0.36589991826518897</v>
      </c>
      <c r="G323" s="40">
        <f>'[4]methanogen M06-L TZVP smd redo'!S323</f>
        <v>0.53761548626418687</v>
      </c>
      <c r="H323" s="40">
        <f>'[4]methanogen M06-L TZVP smd redo'!AB323</f>
        <v>0.40028781182699369</v>
      </c>
      <c r="I323" s="40">
        <f>'[4]methanogen M06-L TZVP smd redo'!AS323</f>
        <v>0.45123331499796748</v>
      </c>
      <c r="J323" s="40">
        <f>'[4]methanogen M06-L TZVP smd redo'!BJ323</f>
        <v>0.47765238630237405</v>
      </c>
      <c r="K323" s="40">
        <f>'[4]methanogen M06-L TZVP smd redo'!EV323</f>
        <v>0.48140133174290334</v>
      </c>
      <c r="L323" s="40">
        <f>'[4]methanogen M06-L TZVP smd redo'!CL323</f>
        <v>0.46538613984092869</v>
      </c>
      <c r="M323" s="40">
        <f>'[4]methanogen M06-L TZVP smd redo'!DG323</f>
        <v>0.47114944927506563</v>
      </c>
      <c r="N323" s="40">
        <f>'[4]methanogen M06-L TZVP smd redo'!EC323</f>
        <v>0.44314673017153972</v>
      </c>
      <c r="AA323" s="40">
        <f t="shared" si="218"/>
        <v>0.59198729329020749</v>
      </c>
      <c r="AB323" s="40"/>
      <c r="AC323" s="40" t="e">
        <f>EXP('d-beta'!Y324/1000)*'[3]methanogen M06-L TZVP smd redo'!EZ323</f>
        <v>#N/A</v>
      </c>
      <c r="AD323" s="40">
        <f>'[3]methanogen M06-L TZVP smd redo'!ET323</f>
        <v>1.36202</v>
      </c>
      <c r="AE323" s="40">
        <f>'[3]methanogen M06-L TZVP smd redo'!ER323</f>
        <v>1.03363</v>
      </c>
      <c r="AF323" s="40">
        <f>'[3]methanogen M06-L TZVP smd redo'!K323</f>
        <v>1.0279400000000001</v>
      </c>
      <c r="AG323" s="40">
        <f>'[3]methanogen M06-L TZVP smd redo'!J323</f>
        <v>1.59626</v>
      </c>
      <c r="AH323" s="40">
        <f>'[3]methanogen M06-L TZVP smd redo'!O323</f>
        <v>1.0260499999999999</v>
      </c>
      <c r="AI323" s="40">
        <f>'[3]methanogen M06-L TZVP smd redo'!N323</f>
        <v>1.5697000000000001</v>
      </c>
      <c r="AJ323" s="40">
        <f>'[3]methanogen M06-L TZVP smd redo'!S323</f>
        <v>1.0267599999999999</v>
      </c>
      <c r="AK323" s="40">
        <f>'[3]methanogen M06-L TZVP smd redo'!R323</f>
        <v>1.6179699999999999</v>
      </c>
      <c r="AL323" s="40">
        <f>'[3]methanogen M06-L TZVP smd redo'!Y323</f>
        <v>1.0235399999999999</v>
      </c>
      <c r="AM323" s="40">
        <f>'[3]methanogen M06-L TZVP smd redo'!W323</f>
        <v>1.6113500000000001</v>
      </c>
      <c r="AN323" s="40">
        <f>'[3]methanogen M06-L TZVP smd redo'!V323</f>
        <v>1.6067</v>
      </c>
      <c r="AO323" s="40">
        <f>'[3]methanogen M06-L TZVP smd redo'!AK323</f>
        <v>1.02321</v>
      </c>
      <c r="AP323" s="40">
        <f>PRODUCT('[3]methanogen M06-L TZVP smd redo'!AD323:AF323)^(1/3)</f>
        <v>1.6088866772296264</v>
      </c>
      <c r="AQ323" s="40">
        <f>'[3]methanogen M06-L TZVP smd redo'!BA323</f>
        <v>1.0206200000000001</v>
      </c>
      <c r="AR323" s="40">
        <f>PRODUCT('[3]methanogen M06-L TZVP smd redo'!AT323:AV323)^(1/3)</f>
        <v>1.6022704444707137</v>
      </c>
      <c r="AS323" s="41">
        <f>'[3]methanogen M06-L TZVP smd redo'!FO323</f>
        <v>1.02274</v>
      </c>
      <c r="AT323" s="40">
        <f>'[3]methanogen M06-L TZVP smd redo'!FK323</f>
        <v>1.6055200000000001</v>
      </c>
      <c r="AU323" s="40">
        <f>'[3]methanogen M06-L TZVP smd redo'!CD323</f>
        <v>1.5841099999999999</v>
      </c>
      <c r="AV323" s="40">
        <f>'[3]methanogen M06-L TZVP smd redo'!CG323</f>
        <v>1.39303</v>
      </c>
      <c r="AW323" s="40">
        <f>'[3]methanogen M06-L TZVP smd redo'!CK323</f>
        <v>1.0227900000000001</v>
      </c>
      <c r="AX323" s="40">
        <f>PRODUCT('[3]methanogen M06-L TZVP smd redo'!CN323:CP323)^(1/3)</f>
        <v>1.5970186143544056</v>
      </c>
      <c r="AY323" s="40">
        <f>'[3]methanogen M06-L TZVP smd redo'!DH323</f>
        <v>1.0228999999999999</v>
      </c>
      <c r="AZ323" s="40">
        <f>PRODUCT('[3]methanogen M06-L TZVP smd redo'!DJ323:DL323)^(1/3)</f>
        <v>1.600633162649765</v>
      </c>
      <c r="BA323" s="40">
        <f>'[3]methanogen M06-L TZVP smd redo'!EI323</f>
        <v>1.0240100000000001</v>
      </c>
      <c r="BB323" s="40">
        <f>PRODUCT('[3]methanogen M06-L TZVP smd redo'!EJ323:EL323)^(1/3)</f>
        <v>1.6151362448819051</v>
      </c>
      <c r="BC323" s="40"/>
      <c r="BD323" s="44">
        <f>'[4]methanogen M06-L TZVP smd redo'!H323</f>
        <v>1.6415</v>
      </c>
      <c r="BE323" s="44">
        <f>'[4]methanogen M06-L TZVP smd redo'!M323</f>
        <v>1.6111800000000001</v>
      </c>
      <c r="BF323" s="44">
        <f>'[4]methanogen M06-L TZVP smd redo'!R323</f>
        <v>1.6621600000000001</v>
      </c>
      <c r="BG323" s="44">
        <f>'[4]methanogen M06-L TZVP smd redo'!Y323</f>
        <v>1.6451800000000001</v>
      </c>
      <c r="BH323" s="44">
        <f>'[4]methanogen M06-L TZVP smd redo'!Z323</f>
        <v>1.6499699999999999</v>
      </c>
      <c r="BI323" s="44">
        <f>PRODUCT('[4]methanogen M06-L TZVP smd redo'!AL323:AN323)^(1/3)</f>
        <v>1.6469717703486175</v>
      </c>
      <c r="BJ323" s="133">
        <f>PRODUCT('[4]methanogen M06-L TZVP smd redo'!BC323:BE323)^(1/3)</f>
        <v>1.6360903704065759</v>
      </c>
      <c r="BK323" s="133">
        <f>'[4]methanogen M06-L TZVP smd redo'!ER323</f>
        <v>1.6428199999999999</v>
      </c>
      <c r="BL323" s="40">
        <f>PRODUCT('[4]methanogen M06-L TZVP smd redo'!DZ323:EB323)^(1/3)</f>
        <v>1.654648593440941</v>
      </c>
      <c r="BM323" s="40">
        <f>PRODUCT('[4]methanogen M06-L TZVP smd redo'!CI323:CK323)^(1/3)</f>
        <v>1.6341748371229106</v>
      </c>
      <c r="BN323" s="40">
        <f>PRODUCT('[4]methanogen M06-L TZVP smd redo'!DD323:DF323)^(1/3)</f>
        <v>1.6380590692547359</v>
      </c>
      <c r="BO323" s="40"/>
      <c r="BP323" s="45" t="e">
        <f t="shared" si="219"/>
        <v>#N/A</v>
      </c>
      <c r="BQ323" s="45">
        <f t="shared" si="220"/>
        <v>1.0188185056914807</v>
      </c>
      <c r="BR323" s="45">
        <f t="shared" si="221"/>
        <v>0.96932906579390676</v>
      </c>
      <c r="BS323" s="45">
        <f t="shared" si="222"/>
        <v>1.0073880131153901</v>
      </c>
      <c r="BT323" s="45">
        <f t="shared" si="223"/>
        <v>1.0018204499344563</v>
      </c>
      <c r="BU323" s="45">
        <f t="shared" si="224"/>
        <v>0.99891208193068293</v>
      </c>
      <c r="BV323" s="45">
        <f t="shared" si="225"/>
        <v>1.0066508550743059</v>
      </c>
      <c r="BW323" s="45">
        <f t="shared" si="226"/>
        <v>0.9959036111117322</v>
      </c>
      <c r="BX323" s="45">
        <f t="shared" si="227"/>
        <v>0.98864609562479466</v>
      </c>
      <c r="BY323" s="45">
        <f t="shared" si="228"/>
        <v>0.85003929977266912</v>
      </c>
      <c r="BZ323" s="45">
        <f t="shared" si="229"/>
        <v>0.98447343093002437</v>
      </c>
      <c r="CA323" s="45">
        <f t="shared" si="230"/>
        <v>0.86543521420484304</v>
      </c>
      <c r="CB323" s="45">
        <f t="shared" si="231"/>
        <v>1.0113430305379483</v>
      </c>
      <c r="CC323" s="45">
        <f t="shared" si="232"/>
        <v>0.9976287594234361</v>
      </c>
      <c r="CD323" s="45">
        <f t="shared" si="233"/>
        <v>0.99458843117147355</v>
      </c>
      <c r="CE323" s="39"/>
      <c r="CF323" s="75" t="e">
        <f t="shared" si="250"/>
        <v>#N/A</v>
      </c>
      <c r="CG323" s="75">
        <f t="shared" si="251"/>
        <v>18.643628162634997</v>
      </c>
      <c r="CH323" s="75">
        <f t="shared" si="252"/>
        <v>-31.151131557518287</v>
      </c>
      <c r="CI323" s="75">
        <f t="shared" si="253"/>
        <v>7.3608554253774701</v>
      </c>
      <c r="CJ323" s="75">
        <f t="shared" si="254"/>
        <v>1.8187949237460399</v>
      </c>
      <c r="CK323" s="75">
        <f t="shared" si="255"/>
        <v>-1.0885102817378716</v>
      </c>
      <c r="CL323" s="75">
        <f t="shared" si="256"/>
        <v>6.6288357154856241</v>
      </c>
      <c r="CM323" s="75">
        <f t="shared" si="257"/>
        <v>-4.1048020728740449</v>
      </c>
      <c r="CN323" s="75">
        <f t="shared" si="258"/>
        <v>-11.418852021706115</v>
      </c>
      <c r="CO323" s="75">
        <f t="shared" si="259"/>
        <v>-162.47269553991126</v>
      </c>
      <c r="CP323" s="75">
        <f t="shared" si="260"/>
        <v>-15.648368641399477</v>
      </c>
      <c r="CQ323" s="75">
        <f t="shared" si="261"/>
        <v>-144.52276077257807</v>
      </c>
      <c r="CR323" s="75">
        <f t="shared" si="262"/>
        <v>11.279180746817742</v>
      </c>
      <c r="CS323" s="75">
        <f t="shared" si="263"/>
        <v>-2.3740564197416609</v>
      </c>
      <c r="CT323" s="75">
        <f t="shared" si="264"/>
        <v>-5.4262644085260181</v>
      </c>
      <c r="CU323" s="130"/>
      <c r="CV323" s="45" t="e">
        <f t="shared" si="234"/>
        <v>#N/A</v>
      </c>
      <c r="CW323" s="45">
        <f t="shared" si="235"/>
        <v>1.0000244326660575</v>
      </c>
      <c r="CX323" s="45">
        <f t="shared" si="236"/>
        <v>0.99982837669934532</v>
      </c>
      <c r="CY323" s="45">
        <f t="shared" si="237"/>
        <v>1.0001199161821333</v>
      </c>
      <c r="CZ323" s="45">
        <f t="shared" si="238"/>
        <v>0.99996643105366001</v>
      </c>
      <c r="DA323" s="45">
        <f t="shared" si="239"/>
        <v>0.99994907747476902</v>
      </c>
      <c r="DB323" s="45">
        <f t="shared" si="240"/>
        <v>0.99997359354180315</v>
      </c>
      <c r="DC323" s="45">
        <f t="shared" si="241"/>
        <v>0.99999625285843829</v>
      </c>
      <c r="DD323" s="45">
        <f t="shared" si="242"/>
        <v>0.99959987235439274</v>
      </c>
      <c r="DE323" s="45">
        <f t="shared" si="243"/>
        <v>0.99959987235439274</v>
      </c>
      <c r="DF323" s="45">
        <f t="shared" si="244"/>
        <v>0.99954897020467171</v>
      </c>
      <c r="DG323" s="45">
        <f t="shared" si="245"/>
        <v>0.99951883030398947</v>
      </c>
      <c r="DH323" s="45">
        <f t="shared" si="246"/>
        <v>0.99996551081770912</v>
      </c>
      <c r="DI323" s="45">
        <f t="shared" si="247"/>
        <v>0.99999423940466714</v>
      </c>
      <c r="DJ323" s="45">
        <f t="shared" si="248"/>
        <v>1.0000199071515075</v>
      </c>
    </row>
    <row r="324" spans="1:114" x14ac:dyDescent="0.2">
      <c r="A324" s="43">
        <v>640</v>
      </c>
      <c r="B324" s="43">
        <f t="shared" ref="B324:B353" si="265">A324+273.15</f>
        <v>913.15</v>
      </c>
      <c r="C324" s="44">
        <f t="shared" si="249"/>
        <v>1.0951103323659859</v>
      </c>
      <c r="E324" s="40">
        <f>'[4]methanogen M06-L TZVP smd redo'!I324</f>
        <v>0.39321397236569133</v>
      </c>
      <c r="F324" s="40">
        <f>'[4]methanogen M06-L TZVP smd redo'!N324</f>
        <v>0.35833790459371961</v>
      </c>
      <c r="G324" s="40">
        <f>'[4]methanogen M06-L TZVP smd redo'!S324</f>
        <v>0.53545279898403741</v>
      </c>
      <c r="H324" s="40">
        <f>'[4]methanogen M06-L TZVP smd redo'!AB324</f>
        <v>0.38435877817200037</v>
      </c>
      <c r="I324" s="40">
        <f>'[4]methanogen M06-L TZVP smd redo'!AS324</f>
        <v>0.44461868551870509</v>
      </c>
      <c r="J324" s="40">
        <f>'[4]methanogen M06-L TZVP smd redo'!BJ324</f>
        <v>0.47610220433158545</v>
      </c>
      <c r="K324" s="40">
        <f>'[4]methanogen M06-L TZVP smd redo'!EV324</f>
        <v>0.47761427311265869</v>
      </c>
      <c r="L324" s="40">
        <f>'[4]methanogen M06-L TZVP smd redo'!CL324</f>
        <v>0.46647505576502546</v>
      </c>
      <c r="M324" s="40">
        <f>'[4]methanogen M06-L TZVP smd redo'!DG324</f>
        <v>0.46874422246045988</v>
      </c>
      <c r="N324" s="40">
        <f>'[4]methanogen M06-L TZVP smd redo'!EC324</f>
        <v>0.43685319241260068</v>
      </c>
      <c r="AA324" s="40">
        <f t="shared" ref="AA324:AA354" si="266">0.00255*C324^4 - 0.11639*C324^3 + 1.01364*C324^2 - 0.43627*C324</f>
        <v>0.58866996961056828</v>
      </c>
      <c r="AB324" s="40"/>
      <c r="AC324" s="40" t="e">
        <f>EXP('d-beta'!Y325/1000)*'[3]methanogen M06-L TZVP smd redo'!EZ324</f>
        <v>#N/A</v>
      </c>
      <c r="AD324" s="40">
        <f>'[3]methanogen M06-L TZVP smd redo'!ET324</f>
        <v>1.3607</v>
      </c>
      <c r="AE324" s="40">
        <f>'[3]methanogen M06-L TZVP smd redo'!ER324</f>
        <v>1.0335000000000001</v>
      </c>
      <c r="AF324" s="40">
        <f>'[3]methanogen M06-L TZVP smd redo'!K324</f>
        <v>1.02783</v>
      </c>
      <c r="AG324" s="40">
        <f>'[3]methanogen M06-L TZVP smd redo'!J324</f>
        <v>1.5934600000000001</v>
      </c>
      <c r="AH324" s="40">
        <f>'[3]methanogen M06-L TZVP smd redo'!O324</f>
        <v>1.0259499999999999</v>
      </c>
      <c r="AI324" s="40">
        <f>'[3]methanogen M06-L TZVP smd redo'!N324</f>
        <v>1.56701</v>
      </c>
      <c r="AJ324" s="40">
        <f>'[3]methanogen M06-L TZVP smd redo'!S324</f>
        <v>1.0266500000000001</v>
      </c>
      <c r="AK324" s="40">
        <f>'[3]methanogen M06-L TZVP smd redo'!R324</f>
        <v>1.6150899999999999</v>
      </c>
      <c r="AL324" s="40">
        <f>'[3]methanogen M06-L TZVP smd redo'!Y324</f>
        <v>1.02345</v>
      </c>
      <c r="AM324" s="40">
        <f>'[3]methanogen M06-L TZVP smd redo'!W324</f>
        <v>1.60843</v>
      </c>
      <c r="AN324" s="40">
        <f>'[3]methanogen M06-L TZVP smd redo'!V324</f>
        <v>1.6037999999999999</v>
      </c>
      <c r="AO324" s="40">
        <f>'[3]methanogen M06-L TZVP smd redo'!AK324</f>
        <v>1.02312</v>
      </c>
      <c r="AP324" s="40">
        <f>PRODUCT('[3]methanogen M06-L TZVP smd redo'!AD324:AF324)^(1/3)</f>
        <v>1.6060204198878183</v>
      </c>
      <c r="AQ324" s="40">
        <f>'[3]methanogen M06-L TZVP smd redo'!BA324</f>
        <v>1.02054</v>
      </c>
      <c r="AR324" s="40">
        <f>PRODUCT('[3]methanogen M06-L TZVP smd redo'!AT324:AV324)^(1/3)</f>
        <v>1.5994537904122281</v>
      </c>
      <c r="AS324" s="41">
        <f>'[3]methanogen M06-L TZVP smd redo'!FO324</f>
        <v>1.0226599999999999</v>
      </c>
      <c r="AT324" s="40">
        <f>'[3]methanogen M06-L TZVP smd redo'!FK324</f>
        <v>1.6027</v>
      </c>
      <c r="AU324" s="40">
        <f>'[3]methanogen M06-L TZVP smd redo'!CD324</f>
        <v>1.58135</v>
      </c>
      <c r="AV324" s="40">
        <f>'[3]methanogen M06-L TZVP smd redo'!CG324</f>
        <v>1.39127</v>
      </c>
      <c r="AW324" s="40">
        <f>'[3]methanogen M06-L TZVP smd redo'!CK324</f>
        <v>1.0226999999999999</v>
      </c>
      <c r="AX324" s="40">
        <f>PRODUCT('[3]methanogen M06-L TZVP smd redo'!CN324:CP324)^(1/3)</f>
        <v>1.5942287846567897</v>
      </c>
      <c r="AY324" s="40">
        <f>'[3]methanogen M06-L TZVP smd redo'!DH324</f>
        <v>1.02281</v>
      </c>
      <c r="AZ324" s="40">
        <f>PRODUCT('[3]methanogen M06-L TZVP smd redo'!DJ324:DL324)^(1/3)</f>
        <v>1.5978301160571617</v>
      </c>
      <c r="BA324" s="40">
        <f>'[3]methanogen M06-L TZVP smd redo'!EI324</f>
        <v>1.0239199999999999</v>
      </c>
      <c r="BB324" s="40">
        <f>PRODUCT('[3]methanogen M06-L TZVP smd redo'!EJ324:EL324)^(1/3)</f>
        <v>1.61222985154833</v>
      </c>
      <c r="BC324" s="40"/>
      <c r="BD324" s="44">
        <f>'[4]methanogen M06-L TZVP smd redo'!H324</f>
        <v>1.63845</v>
      </c>
      <c r="BE324" s="44">
        <f>'[4]methanogen M06-L TZVP smd redo'!M324</f>
        <v>1.60825</v>
      </c>
      <c r="BF324" s="44">
        <f>'[4]methanogen M06-L TZVP smd redo'!R324</f>
        <v>1.6590199999999999</v>
      </c>
      <c r="BG324" s="44">
        <f>'[4]methanogen M06-L TZVP smd redo'!Y324</f>
        <v>1.6420399999999999</v>
      </c>
      <c r="BH324" s="44">
        <f>'[4]methanogen M06-L TZVP smd redo'!Z324</f>
        <v>1.64682</v>
      </c>
      <c r="BI324" s="44">
        <f>PRODUCT('[4]methanogen M06-L TZVP smd redo'!AL324:AN324)^(1/3)</f>
        <v>1.6438821879054579</v>
      </c>
      <c r="BJ324" s="133">
        <f>PRODUCT('[4]methanogen M06-L TZVP smd redo'!BC324:BE324)^(1/3)</f>
        <v>1.6330837160240204</v>
      </c>
      <c r="BK324" s="133">
        <f>'[4]methanogen M06-L TZVP smd redo'!ER324</f>
        <v>1.6397999999999999</v>
      </c>
      <c r="BL324" s="40">
        <f>PRODUCT('[4]methanogen M06-L TZVP smd redo'!DZ324:EB324)^(1/3)</f>
        <v>1.6515155443964782</v>
      </c>
      <c r="BM324" s="40">
        <f>PRODUCT('[4]methanogen M06-L TZVP smd redo'!CI324:CK324)^(1/3)</f>
        <v>1.6311783272924436</v>
      </c>
      <c r="BN324" s="40">
        <f>PRODUCT('[4]methanogen M06-L TZVP smd redo'!DD324:DF324)^(1/3)</f>
        <v>1.6350426787284236</v>
      </c>
      <c r="BO324" s="40"/>
      <c r="BP324" s="45" t="e">
        <f t="shared" ref="BP324:BP354" si="267">AC324*AE324/BD324</f>
        <v>#N/A</v>
      </c>
      <c r="BQ324" s="45">
        <f t="shared" ref="BQ324:BQ354" si="268">BD324/BE324</f>
        <v>1.0187781750349758</v>
      </c>
      <c r="BR324" s="45">
        <f t="shared" ref="BR324:BR354" si="269">BE324/BF324</f>
        <v>0.96939759617123367</v>
      </c>
      <c r="BS324" s="45">
        <f t="shared" ref="BS324:BS354" si="270">BF324/BH324</f>
        <v>1.0074082170486149</v>
      </c>
      <c r="BT324" s="45">
        <f t="shared" ref="BT324:BT354" si="271">BH324/BI324</f>
        <v>1.0017871183933718</v>
      </c>
      <c r="BU324" s="45">
        <f t="shared" ref="BU324:BU354" si="272">BG324/BI324</f>
        <v>0.99887936743946037</v>
      </c>
      <c r="BV324" s="45">
        <f t="shared" ref="BV324:BV354" si="273">BI324/BJ324</f>
        <v>1.0066123198556705</v>
      </c>
      <c r="BW324" s="45">
        <f t="shared" ref="BW324:BW354" si="274">BJ324/BK324</f>
        <v>0.99590420540554969</v>
      </c>
      <c r="BX324" s="45">
        <f t="shared" ref="BX324:BX354" si="275">AU324*AJ324/BG324</f>
        <v>0.98870488995395989</v>
      </c>
      <c r="BY324" s="45">
        <f t="shared" ref="BY324:BY354" si="276">AD324*AJ324/BG324</f>
        <v>0.85074824912913216</v>
      </c>
      <c r="BZ324" s="45">
        <f t="shared" ref="BZ324:BZ354" si="277">AU324*AL324/BI324</f>
        <v>0.98451864093868902</v>
      </c>
      <c r="CA324" s="45">
        <f t="shared" ref="CA324:CA354" si="278">AQ324*AV324/BK324</f>
        <v>0.86586576765459211</v>
      </c>
      <c r="CB324" s="45">
        <f t="shared" ref="CB324:CB354" si="279">BL324/BJ324</f>
        <v>1.01128651776489</v>
      </c>
      <c r="CC324" s="45">
        <f t="shared" ref="CC324:CC354" si="280">BM324/BN324</f>
        <v>0.99763654399591251</v>
      </c>
      <c r="CD324" s="45">
        <f t="shared" ref="CD324:CD354" si="281">BN324/BI324</f>
        <v>0.99462278425907324</v>
      </c>
      <c r="CE324" s="39"/>
      <c r="CF324" s="75" t="e">
        <f t="shared" si="250"/>
        <v>#N/A</v>
      </c>
      <c r="CG324" s="75">
        <f t="shared" si="251"/>
        <v>18.604041666552003</v>
      </c>
      <c r="CH324" s="75">
        <f t="shared" si="252"/>
        <v>-31.080435281761723</v>
      </c>
      <c r="CI324" s="75">
        <f t="shared" si="253"/>
        <v>7.3809109852629629</v>
      </c>
      <c r="CJ324" s="75">
        <f t="shared" si="254"/>
        <v>1.7855233973109221</v>
      </c>
      <c r="CK324" s="75">
        <f t="shared" si="255"/>
        <v>-1.1212609387053845</v>
      </c>
      <c r="CL324" s="75">
        <f t="shared" si="256"/>
        <v>6.5905543629829246</v>
      </c>
      <c r="CM324" s="75">
        <f t="shared" si="257"/>
        <v>-4.1042053347625034</v>
      </c>
      <c r="CN324" s="75">
        <f t="shared" si="258"/>
        <v>-11.359384249306224</v>
      </c>
      <c r="CO324" s="75">
        <f t="shared" si="259"/>
        <v>-161.63902363540876</v>
      </c>
      <c r="CP324" s="75">
        <f t="shared" si="260"/>
        <v>-15.602446659977094</v>
      </c>
      <c r="CQ324" s="75">
        <f t="shared" si="261"/>
        <v>-144.02538514218637</v>
      </c>
      <c r="CR324" s="75">
        <f t="shared" si="262"/>
        <v>11.2233002489575</v>
      </c>
      <c r="CS324" s="75">
        <f t="shared" si="263"/>
        <v>-2.366253374739967</v>
      </c>
      <c r="CT324" s="75">
        <f t="shared" si="264"/>
        <v>-5.391725001813823</v>
      </c>
      <c r="CU324" s="130"/>
      <c r="CV324" s="45" t="e">
        <f t="shared" ref="CV324:CV354" si="282">BP324/(AC324/AG324)/(AE324/AF324)</f>
        <v>#N/A</v>
      </c>
      <c r="CW324" s="45">
        <f t="shared" ref="CW324:CW354" si="283">BQ324/(AG324/AI324)/(AF324/AH324)</f>
        <v>1.0000348635748315</v>
      </c>
      <c r="CX324" s="45">
        <f t="shared" ref="CX324:CX354" si="284">BR324/(AI324/AK324)/(AH324/AJ324)</f>
        <v>0.99982297989152213</v>
      </c>
      <c r="CY324" s="45">
        <f t="shared" ref="CY324:CY354" si="285">BS324/(AK324/AM324)/(AJ324/AL324)</f>
        <v>1.0001269828424912</v>
      </c>
      <c r="CZ324" s="45">
        <f t="shared" ref="CZ324:CZ354" si="286">BT324/(AM324/AP324)/(AL324/AO324)</f>
        <v>0.99996381549718971</v>
      </c>
      <c r="DA324" s="45">
        <f t="shared" ref="DA324:DA354" si="287">BU324/(AN324/AP324)/(AL324/AO324)</f>
        <v>0.99993976687342701</v>
      </c>
      <c r="DB324" s="45">
        <f t="shared" ref="DB324:DB354" si="288">BV324/(AP324/AR324)/(AO324/AQ324)</f>
        <v>0.99996853146342679</v>
      </c>
      <c r="DC324" s="45">
        <f t="shared" ref="DC324:DC354" si="289">BW324/(AR324/AT324)/(AQ324/AS324)</f>
        <v>0.99999848865305963</v>
      </c>
      <c r="DD324" s="45">
        <f t="shared" ref="DD324:DD354" si="290">BX324/(AU324/AN324)/(AJ324/AL324)</f>
        <v>0.99961578889673819</v>
      </c>
      <c r="DE324" s="45">
        <f t="shared" ref="DE324:DE354" si="291">BY324/(AD324/AN324)/(AJ324/AL324)</f>
        <v>0.99961578889673819</v>
      </c>
      <c r="DF324" s="45">
        <f t="shared" ref="DF324:DF354" si="292">BZ324/(AU324/AP324)/(AL324/AO324)</f>
        <v>0.9995555789124011</v>
      </c>
      <c r="DG324" s="45">
        <f t="shared" ref="DG324:DG354" si="293">CA324/(AV324/AT324)/(AQ324/AS324)</f>
        <v>0.99952261373338214</v>
      </c>
      <c r="DH324" s="45">
        <f t="shared" ref="DH324:DH354" si="294">CB324/(BB324/AR324)/(BA324/AQ324)</f>
        <v>0.99996076966572933</v>
      </c>
      <c r="DI324" s="45">
        <f t="shared" ref="DI324:DI354" si="295">CC324/(AX324/AZ324)/(AW324/AY324)</f>
        <v>0.99999773189646501</v>
      </c>
      <c r="DJ324" s="45">
        <f t="shared" ref="DJ324:DJ354" si="296">CD324/(AZ324/AP324)/(AY324/AO324)</f>
        <v>1.0000241148150444</v>
      </c>
    </row>
    <row r="325" spans="1:114" x14ac:dyDescent="0.2">
      <c r="A325" s="43">
        <v>642</v>
      </c>
      <c r="B325" s="43">
        <f t="shared" si="265"/>
        <v>915.15</v>
      </c>
      <c r="C325" s="44">
        <f t="shared" ref="C325:C354" si="297">1000/B325</f>
        <v>1.0927170409222533</v>
      </c>
      <c r="E325" s="40">
        <f>'[4]methanogen M06-L TZVP smd redo'!I325</f>
        <v>0.39899318591563038</v>
      </c>
      <c r="F325" s="40">
        <f>'[4]methanogen M06-L TZVP smd redo'!N325</f>
        <v>0.35983790971649832</v>
      </c>
      <c r="G325" s="40">
        <f>'[4]methanogen M06-L TZVP smd redo'!S325</f>
        <v>0.52636568855612964</v>
      </c>
      <c r="H325" s="40">
        <f>'[4]methanogen M06-L TZVP smd redo'!AB325</f>
        <v>0.38988885558954856</v>
      </c>
      <c r="I325" s="40">
        <f>'[4]methanogen M06-L TZVP smd redo'!AS325</f>
        <v>0.445632375044136</v>
      </c>
      <c r="J325" s="40">
        <f>'[4]methanogen M06-L TZVP smd redo'!BJ325</f>
        <v>0.47401232608024202</v>
      </c>
      <c r="K325" s="40">
        <f>'[4]methanogen M06-L TZVP smd redo'!EV325</f>
        <v>0.4731144151073341</v>
      </c>
      <c r="L325" s="40">
        <f>'[4]methanogen M06-L TZVP smd redo'!CL325</f>
        <v>0.45512433682559639</v>
      </c>
      <c r="M325" s="40">
        <f>'[4]methanogen M06-L TZVP smd redo'!DG325</f>
        <v>0.46987903265049979</v>
      </c>
      <c r="N325" s="40">
        <f>'[4]methanogen M06-L TZVP smd redo'!EC325</f>
        <v>0.44373210128845209</v>
      </c>
      <c r="AA325" s="40">
        <f t="shared" si="266"/>
        <v>0.58537460355679194</v>
      </c>
      <c r="AB325" s="40"/>
      <c r="AC325" s="40" t="e">
        <f>EXP('d-beta'!Y326/1000)*'[3]methanogen M06-L TZVP smd redo'!EZ325</f>
        <v>#N/A</v>
      </c>
      <c r="AD325" s="40">
        <f>'[3]methanogen M06-L TZVP smd redo'!ET325</f>
        <v>1.35938</v>
      </c>
      <c r="AE325" s="40">
        <f>'[3]methanogen M06-L TZVP smd redo'!ER325</f>
        <v>1.0333699999999999</v>
      </c>
      <c r="AF325" s="40">
        <f>'[3]methanogen M06-L TZVP smd redo'!K325</f>
        <v>1.0277099999999999</v>
      </c>
      <c r="AG325" s="40">
        <f>'[3]methanogen M06-L TZVP smd redo'!J325</f>
        <v>1.5906800000000001</v>
      </c>
      <c r="AH325" s="40">
        <f>'[3]methanogen M06-L TZVP smd redo'!O325</f>
        <v>1.0258400000000001</v>
      </c>
      <c r="AI325" s="40">
        <f>'[3]methanogen M06-L TZVP smd redo'!N325</f>
        <v>1.5643400000000001</v>
      </c>
      <c r="AJ325" s="40">
        <f>'[3]methanogen M06-L TZVP smd redo'!S325</f>
        <v>1.02654</v>
      </c>
      <c r="AK325" s="40">
        <f>'[3]methanogen M06-L TZVP smd redo'!R325</f>
        <v>1.6122399999999999</v>
      </c>
      <c r="AL325" s="40">
        <f>'[3]methanogen M06-L TZVP smd redo'!Y325</f>
        <v>1.02335</v>
      </c>
      <c r="AM325" s="40">
        <f>'[3]methanogen M06-L TZVP smd redo'!W325</f>
        <v>1.6055299999999999</v>
      </c>
      <c r="AN325" s="40">
        <f>'[3]methanogen M06-L TZVP smd redo'!V325</f>
        <v>1.6009100000000001</v>
      </c>
      <c r="AO325" s="40">
        <f>'[3]methanogen M06-L TZVP smd redo'!AK325</f>
        <v>1.0230300000000001</v>
      </c>
      <c r="AP325" s="40">
        <f>PRODUCT('[3]methanogen M06-L TZVP smd redo'!AD325:AF325)^(1/3)</f>
        <v>1.6031674720849962</v>
      </c>
      <c r="AQ325" s="40">
        <f>'[3]methanogen M06-L TZVP smd redo'!BA325</f>
        <v>1.0204599999999999</v>
      </c>
      <c r="AR325" s="40">
        <f>PRODUCT('[3]methanogen M06-L TZVP smd redo'!AT325:AV325)^(1/3)</f>
        <v>1.5966571507486691</v>
      </c>
      <c r="AS325" s="41">
        <f>'[3]methanogen M06-L TZVP smd redo'!FO325</f>
        <v>1.02258</v>
      </c>
      <c r="AT325" s="40">
        <f>'[3]methanogen M06-L TZVP smd redo'!FK325</f>
        <v>1.5999099999999999</v>
      </c>
      <c r="AU325" s="40">
        <f>'[3]methanogen M06-L TZVP smd redo'!CD325</f>
        <v>1.5786100000000001</v>
      </c>
      <c r="AV325" s="40">
        <f>'[3]methanogen M06-L TZVP smd redo'!CG325</f>
        <v>1.3895299999999999</v>
      </c>
      <c r="AW325" s="40">
        <f>'[3]methanogen M06-L TZVP smd redo'!CK325</f>
        <v>1.0226200000000001</v>
      </c>
      <c r="AX325" s="40">
        <f>PRODUCT('[3]methanogen M06-L TZVP smd redo'!CN325:CP325)^(1/3)</f>
        <v>1.591462276902978</v>
      </c>
      <c r="AY325" s="40">
        <f>'[3]methanogen M06-L TZVP smd redo'!DH325</f>
        <v>1.0227200000000001</v>
      </c>
      <c r="AZ325" s="40">
        <f>PRODUCT('[3]methanogen M06-L TZVP smd redo'!DJ325:DL325)^(1/3)</f>
        <v>1.5950437287335693</v>
      </c>
      <c r="BA325" s="40">
        <f>'[3]methanogen M06-L TZVP smd redo'!EI325</f>
        <v>1.02382</v>
      </c>
      <c r="BB325" s="40">
        <f>PRODUCT('[3]methanogen M06-L TZVP smd redo'!EJ325:EL325)^(1/3)</f>
        <v>1.6093434579530408</v>
      </c>
      <c r="BC325" s="40"/>
      <c r="BD325" s="44">
        <f>'[4]methanogen M06-L TZVP smd redo'!H325</f>
        <v>1.63541</v>
      </c>
      <c r="BE325" s="44">
        <f>'[4]methanogen M06-L TZVP smd redo'!M325</f>
        <v>1.60534</v>
      </c>
      <c r="BF325" s="44">
        <f>'[4]methanogen M06-L TZVP smd redo'!R325</f>
        <v>1.6558999999999999</v>
      </c>
      <c r="BG325" s="44">
        <f>'[4]methanogen M06-L TZVP smd redo'!Y325</f>
        <v>1.63893</v>
      </c>
      <c r="BH325" s="44">
        <f>'[4]methanogen M06-L TZVP smd redo'!Z325</f>
        <v>1.6436900000000001</v>
      </c>
      <c r="BI325" s="44">
        <f>PRODUCT('[4]methanogen M06-L TZVP smd redo'!AL325:AN325)^(1/3)</f>
        <v>1.6408192954645406</v>
      </c>
      <c r="BJ325" s="133">
        <f>PRODUCT('[4]methanogen M06-L TZVP smd redo'!BC325:BE325)^(1/3)</f>
        <v>1.6300970760705435</v>
      </c>
      <c r="BK325" s="133">
        <f>'[4]methanogen M06-L TZVP smd redo'!ER325</f>
        <v>1.6368100000000001</v>
      </c>
      <c r="BL325" s="40">
        <f>PRODUCT('[4]methanogen M06-L TZVP smd redo'!DZ325:EB325)^(1/3)</f>
        <v>1.6484091467511537</v>
      </c>
      <c r="BM325" s="40">
        <f>PRODUCT('[4]methanogen M06-L TZVP smd redo'!CI325:CK325)^(1/3)</f>
        <v>1.628201850784768</v>
      </c>
      <c r="BN325" s="40">
        <f>PRODUCT('[4]methanogen M06-L TZVP smd redo'!DD325:DF325)^(1/3)</f>
        <v>1.6320496279858581</v>
      </c>
      <c r="BO325" s="40"/>
      <c r="BP325" s="45" t="e">
        <f t="shared" si="267"/>
        <v>#N/A</v>
      </c>
      <c r="BQ325" s="45">
        <f t="shared" si="268"/>
        <v>1.01873123450484</v>
      </c>
      <c r="BR325" s="45">
        <f t="shared" si="269"/>
        <v>0.96946675523884296</v>
      </c>
      <c r="BS325" s="45">
        <f t="shared" si="270"/>
        <v>1.0074284080331448</v>
      </c>
      <c r="BT325" s="45">
        <f t="shared" si="271"/>
        <v>1.001749555568608</v>
      </c>
      <c r="BU325" s="45">
        <f t="shared" si="272"/>
        <v>0.99884856579285553</v>
      </c>
      <c r="BV325" s="45">
        <f t="shared" si="273"/>
        <v>1.0065776569698803</v>
      </c>
      <c r="BW325" s="45">
        <f t="shared" si="274"/>
        <v>0.99589877632134671</v>
      </c>
      <c r="BX325" s="45">
        <f t="shared" si="275"/>
        <v>0.9887587080595267</v>
      </c>
      <c r="BY325" s="45">
        <f t="shared" si="276"/>
        <v>0.85144450659881754</v>
      </c>
      <c r="BZ325" s="45">
        <f t="shared" si="277"/>
        <v>0.98455116170646695</v>
      </c>
      <c r="CA325" s="45">
        <f t="shared" si="278"/>
        <v>0.86629467305307251</v>
      </c>
      <c r="CB325" s="45">
        <f t="shared" si="279"/>
        <v>1.0112337301559688</v>
      </c>
      <c r="CC325" s="45">
        <f t="shared" si="280"/>
        <v>0.99764236507572468</v>
      </c>
      <c r="CD325" s="45">
        <f t="shared" si="281"/>
        <v>0.99465531182932621</v>
      </c>
      <c r="CE325" s="39"/>
      <c r="CF325" s="75" t="e">
        <f t="shared" ref="CF325:CF354" si="298">1000*LN(BP325)</f>
        <v>#N/A</v>
      </c>
      <c r="CG325" s="75">
        <f t="shared" ref="CG325:CG354" si="299">1000*LN(BQ325)</f>
        <v>18.557965285334532</v>
      </c>
      <c r="CH325" s="75">
        <f t="shared" ref="CH325:CH354" si="300">1000*LN(BR325)</f>
        <v>-31.009095512593934</v>
      </c>
      <c r="CI325" s="75">
        <f t="shared" ref="CI325:CI354" si="301">1000*LN(BS325)</f>
        <v>7.4009532897150505</v>
      </c>
      <c r="CJ325" s="75">
        <f t="shared" ref="CJ325:CJ354" si="302">1000*LN(BT325)</f>
        <v>1.74802687902272</v>
      </c>
      <c r="CK325" s="75">
        <f t="shared" ref="CK325:CK354" si="303">1000*LN(BU325)</f>
        <v>-1.1520976168084469</v>
      </c>
      <c r="CL325" s="75">
        <f t="shared" ref="CL325:CL354" si="304">1000*LN(BV325)</f>
        <v>6.556118580774025</v>
      </c>
      <c r="CM325" s="75">
        <f t="shared" ref="CM325:CM354" si="305">1000*LN(BW325)</f>
        <v>-4.1096567616885595</v>
      </c>
      <c r="CN325" s="75">
        <f t="shared" ref="CN325:CN354" si="306">1000*LN(BX325)</f>
        <v>-11.304952799206035</v>
      </c>
      <c r="CO325" s="75">
        <f t="shared" ref="CO325:CO354" si="307">1000*LN(BY325)</f>
        <v>-160.82095234921306</v>
      </c>
      <c r="CP325" s="75">
        <f t="shared" ref="CP325:CP354" si="308">1000*LN(BZ325)</f>
        <v>-15.569415055168363</v>
      </c>
      <c r="CQ325" s="75">
        <f t="shared" ref="CQ325:CQ354" si="309">1000*LN(CA325)</f>
        <v>-143.53015918370545</v>
      </c>
      <c r="CR325" s="75">
        <f t="shared" ref="CR325:CR354" si="310">1000*LN(CB325)</f>
        <v>11.171100416607356</v>
      </c>
      <c r="CS325" s="75">
        <f t="shared" ref="CS325:CS354" si="311">1000*LN(CC325)</f>
        <v>-2.3604185214914071</v>
      </c>
      <c r="CT325" s="75">
        <f t="shared" ref="CT325:CT354" si="312">1000*LN(CD325)</f>
        <v>-5.359022112941906</v>
      </c>
      <c r="CU325" s="130"/>
      <c r="CV325" s="45" t="e">
        <f t="shared" si="282"/>
        <v>#N/A</v>
      </c>
      <c r="CW325" s="45">
        <f t="shared" si="283"/>
        <v>1.0000391411917147</v>
      </c>
      <c r="CX325" s="45">
        <f t="shared" si="284"/>
        <v>0.99983355982955513</v>
      </c>
      <c r="CY325" s="45">
        <f t="shared" si="285"/>
        <v>1.0001179993753715</v>
      </c>
      <c r="CZ325" s="45">
        <f t="shared" si="286"/>
        <v>0.99996270237788398</v>
      </c>
      <c r="DA325" s="45">
        <f t="shared" si="287"/>
        <v>0.9999442813105972</v>
      </c>
      <c r="DB325" s="45">
        <f t="shared" si="288"/>
        <v>0.99997163349503715</v>
      </c>
      <c r="DC325" s="45">
        <f t="shared" si="289"/>
        <v>1.0000008974863592</v>
      </c>
      <c r="DD325" s="45">
        <f t="shared" si="290"/>
        <v>0.99961026309848489</v>
      </c>
      <c r="DE325" s="45">
        <f t="shared" si="291"/>
        <v>0.99961026309848489</v>
      </c>
      <c r="DF325" s="45">
        <f t="shared" si="292"/>
        <v>0.99955456612471172</v>
      </c>
      <c r="DG325" s="45">
        <f t="shared" si="293"/>
        <v>0.99952710931629196</v>
      </c>
      <c r="DH325" s="45">
        <f t="shared" si="294"/>
        <v>0.99996973412160772</v>
      </c>
      <c r="DI325" s="45">
        <f t="shared" si="295"/>
        <v>0.99998525223384127</v>
      </c>
      <c r="DJ325" s="45">
        <f t="shared" si="296"/>
        <v>1.0000242358573235</v>
      </c>
    </row>
    <row r="326" spans="1:114" x14ac:dyDescent="0.2">
      <c r="A326" s="43">
        <v>644</v>
      </c>
      <c r="B326" s="43">
        <f t="shared" si="265"/>
        <v>917.15</v>
      </c>
      <c r="C326" s="44">
        <f t="shared" si="297"/>
        <v>1.0903341874284469</v>
      </c>
      <c r="E326" s="40">
        <f>'[4]methanogen M06-L TZVP smd redo'!I326</f>
        <v>0.39413469776805599</v>
      </c>
      <c r="F326" s="40">
        <f>'[4]methanogen M06-L TZVP smd redo'!N326</f>
        <v>0.36048772941832397</v>
      </c>
      <c r="G326" s="40">
        <f>'[4]methanogen M06-L TZVP smd redo'!S326</f>
        <v>0.52880848063519004</v>
      </c>
      <c r="H326" s="40">
        <f>'[4]methanogen M06-L TZVP smd redo'!AB326</f>
        <v>0.38487588980373744</v>
      </c>
      <c r="I326" s="40">
        <f>'[4]methanogen M06-L TZVP smd redo'!AS326</f>
        <v>0.43980830460199627</v>
      </c>
      <c r="J326" s="40">
        <f>'[4]methanogen M06-L TZVP smd redo'!BJ326</f>
        <v>0.47138314923866886</v>
      </c>
      <c r="K326" s="40">
        <f>'[4]methanogen M06-L TZVP smd redo'!EV326</f>
        <v>0.47170437804244791</v>
      </c>
      <c r="L326" s="40">
        <f>'[4]methanogen M06-L TZVP smd redo'!CL326</f>
        <v>0.45503213415543087</v>
      </c>
      <c r="M326" s="40">
        <f>'[4]methanogen M06-L TZVP smd redo'!DG326</f>
        <v>0.45861250890011362</v>
      </c>
      <c r="N326" s="40">
        <f>'[4]methanogen M06-L TZVP smd redo'!EC326</f>
        <v>0.43816214640068907</v>
      </c>
      <c r="AA326" s="40">
        <f t="shared" si="266"/>
        <v>0.58210101139674442</v>
      </c>
      <c r="AB326" s="40"/>
      <c r="AC326" s="40" t="e">
        <f>EXP('d-beta'!Y327/1000)*'[3]methanogen M06-L TZVP smd redo'!EZ326</f>
        <v>#N/A</v>
      </c>
      <c r="AD326" s="40">
        <f>'[3]methanogen M06-L TZVP smd redo'!ET326</f>
        <v>1.35808</v>
      </c>
      <c r="AE326" s="40">
        <f>'[3]methanogen M06-L TZVP smd redo'!ER326</f>
        <v>1.0332399999999999</v>
      </c>
      <c r="AF326" s="40">
        <f>'[3]methanogen M06-L TZVP smd redo'!K326</f>
        <v>1.0276000000000001</v>
      </c>
      <c r="AG326" s="40">
        <f>'[3]methanogen M06-L TZVP smd redo'!J326</f>
        <v>1.5879300000000001</v>
      </c>
      <c r="AH326" s="40">
        <f>'[3]methanogen M06-L TZVP smd redo'!O326</f>
        <v>1.02573</v>
      </c>
      <c r="AI326" s="40">
        <f>'[3]methanogen M06-L TZVP smd redo'!N326</f>
        <v>1.5617000000000001</v>
      </c>
      <c r="AJ326" s="40">
        <f>'[3]methanogen M06-L TZVP smd redo'!S326</f>
        <v>1.02643</v>
      </c>
      <c r="AK326" s="40">
        <f>'[3]methanogen M06-L TZVP smd redo'!R326</f>
        <v>1.6093999999999999</v>
      </c>
      <c r="AL326" s="40">
        <f>'[3]methanogen M06-L TZVP smd redo'!Y326</f>
        <v>1.0232600000000001</v>
      </c>
      <c r="AM326" s="40">
        <f>'[3]methanogen M06-L TZVP smd redo'!W326</f>
        <v>1.6026499999999999</v>
      </c>
      <c r="AN326" s="40">
        <f>'[3]methanogen M06-L TZVP smd redo'!V326</f>
        <v>1.59805</v>
      </c>
      <c r="AO326" s="40">
        <f>'[3]methanogen M06-L TZVP smd redo'!AK326</f>
        <v>1.02294</v>
      </c>
      <c r="AP326" s="40">
        <f>PRODUCT('[3]methanogen M06-L TZVP smd redo'!AD326:AF326)^(1/3)</f>
        <v>1.6003412142377214</v>
      </c>
      <c r="AQ326" s="40">
        <f>'[3]methanogen M06-L TZVP smd redo'!BA326</f>
        <v>1.0203800000000001</v>
      </c>
      <c r="AR326" s="40">
        <f>PRODUCT('[3]methanogen M06-L TZVP smd redo'!AT326:AV326)^(1/3)</f>
        <v>1.5938804967225926</v>
      </c>
      <c r="AS326" s="41">
        <f>'[3]methanogen M06-L TZVP smd redo'!FO326</f>
        <v>1.0224899999999999</v>
      </c>
      <c r="AT326" s="40">
        <f>'[3]methanogen M06-L TZVP smd redo'!FK326</f>
        <v>1.59714</v>
      </c>
      <c r="AU326" s="40">
        <f>'[3]methanogen M06-L TZVP smd redo'!CD326</f>
        <v>1.57589</v>
      </c>
      <c r="AV326" s="40">
        <f>'[3]methanogen M06-L TZVP smd redo'!CG326</f>
        <v>1.3877999999999999</v>
      </c>
      <c r="AW326" s="40">
        <f>'[3]methanogen M06-L TZVP smd redo'!CK326</f>
        <v>1.0225299999999999</v>
      </c>
      <c r="AX326" s="40">
        <f>PRODUCT('[3]methanogen M06-L TZVP smd redo'!CN326:CP326)^(1/3)</f>
        <v>1.5887124466083804</v>
      </c>
      <c r="AY326" s="40">
        <f>'[3]methanogen M06-L TZVP smd redo'!DH326</f>
        <v>1.02264</v>
      </c>
      <c r="AZ326" s="40">
        <f>PRODUCT('[3]methanogen M06-L TZVP smd redo'!DJ326:DL326)^(1/3)</f>
        <v>1.5922773409062629</v>
      </c>
      <c r="BA326" s="40">
        <f>'[3]methanogen M06-L TZVP smd redo'!EI326</f>
        <v>1.02373</v>
      </c>
      <c r="BB326" s="40">
        <f>PRODUCT('[3]methanogen M06-L TZVP smd redo'!EJ326:EL326)^(1/3)</f>
        <v>1.6064803673838177</v>
      </c>
      <c r="BC326" s="40"/>
      <c r="BD326" s="44">
        <f>'[4]methanogen M06-L TZVP smd redo'!H326</f>
        <v>1.6324000000000001</v>
      </c>
      <c r="BE326" s="44">
        <f>'[4]methanogen M06-L TZVP smd redo'!M326</f>
        <v>1.60246</v>
      </c>
      <c r="BF326" s="44">
        <f>'[4]methanogen M06-L TZVP smd redo'!R326</f>
        <v>1.6528099999999999</v>
      </c>
      <c r="BG326" s="44">
        <f>'[4]methanogen M06-L TZVP smd redo'!Y326</f>
        <v>1.63585</v>
      </c>
      <c r="BH326" s="44">
        <f>'[4]methanogen M06-L TZVP smd redo'!Z326</f>
        <v>1.64059</v>
      </c>
      <c r="BI326" s="44">
        <f>PRODUCT('[4]methanogen M06-L TZVP smd redo'!AL326:AN326)^(1/3)</f>
        <v>1.6377730312151448</v>
      </c>
      <c r="BJ326" s="133">
        <f>PRODUCT('[4]methanogen M06-L TZVP smd redo'!BC326:BE326)^(1/3)</f>
        <v>1.6271304217268103</v>
      </c>
      <c r="BK326" s="133">
        <f>'[4]methanogen M06-L TZVP smd redo'!ER326</f>
        <v>1.6338299999999999</v>
      </c>
      <c r="BL326" s="40">
        <f>PRODUCT('[4]methanogen M06-L TZVP smd redo'!DZ326:EB326)^(1/3)</f>
        <v>1.6453227489083222</v>
      </c>
      <c r="BM326" s="40">
        <f>PRODUCT('[4]methanogen M06-L TZVP smd redo'!CI326:CK326)^(1/3)</f>
        <v>1.6252453405254037</v>
      </c>
      <c r="BN326" s="40">
        <f>PRODUCT('[4]methanogen M06-L TZVP smd redo'!DD326:DF326)^(1/3)</f>
        <v>1.6290732708058104</v>
      </c>
      <c r="BO326" s="40"/>
      <c r="BP326" s="45" t="e">
        <f t="shared" si="267"/>
        <v>#N/A</v>
      </c>
      <c r="BQ326" s="45">
        <f t="shared" si="268"/>
        <v>1.0186837736979395</v>
      </c>
      <c r="BR326" s="45">
        <f t="shared" si="269"/>
        <v>0.9695367283595816</v>
      </c>
      <c r="BS326" s="45">
        <f t="shared" si="270"/>
        <v>1.0074485398545645</v>
      </c>
      <c r="BT326" s="45">
        <f t="shared" si="271"/>
        <v>1.0017199994939257</v>
      </c>
      <c r="BU326" s="45">
        <f t="shared" si="272"/>
        <v>0.99882582557015365</v>
      </c>
      <c r="BV326" s="45">
        <f t="shared" si="273"/>
        <v>1.0065407230706436</v>
      </c>
      <c r="BW326" s="45">
        <f t="shared" si="274"/>
        <v>0.99589946428135756</v>
      </c>
      <c r="BX326" s="45">
        <f t="shared" si="275"/>
        <v>0.98880751456429372</v>
      </c>
      <c r="BY326" s="45">
        <f t="shared" si="276"/>
        <v>0.85214051068251973</v>
      </c>
      <c r="BZ326" s="45">
        <f t="shared" si="277"/>
        <v>0.98459626008347023</v>
      </c>
      <c r="CA326" s="45">
        <f t="shared" si="278"/>
        <v>0.86672625915792956</v>
      </c>
      <c r="CB326" s="45">
        <f t="shared" si="279"/>
        <v>1.0111806201510294</v>
      </c>
      <c r="CC326" s="45">
        <f t="shared" si="280"/>
        <v>0.99765024056989571</v>
      </c>
      <c r="CD326" s="45">
        <f t="shared" si="281"/>
        <v>0.99468805491144296</v>
      </c>
      <c r="CE326" s="39"/>
      <c r="CF326" s="75" t="e">
        <f t="shared" si="298"/>
        <v>#N/A</v>
      </c>
      <c r="CG326" s="75">
        <f t="shared" si="299"/>
        <v>18.511376046796435</v>
      </c>
      <c r="CH326" s="75">
        <f t="shared" si="300"/>
        <v>-30.936921201035545</v>
      </c>
      <c r="CI326" s="75">
        <f t="shared" si="301"/>
        <v>7.420936466793397</v>
      </c>
      <c r="CJ326" s="75">
        <f t="shared" si="302"/>
        <v>1.7185219887589105</v>
      </c>
      <c r="CK326" s="75">
        <f t="shared" si="303"/>
        <v>-1.1748643127236353</v>
      </c>
      <c r="CL326" s="75">
        <f t="shared" si="304"/>
        <v>6.5194253593449325</v>
      </c>
      <c r="CM326" s="75">
        <f t="shared" si="305"/>
        <v>-4.1089659688192581</v>
      </c>
      <c r="CN326" s="75">
        <f t="shared" si="306"/>
        <v>-11.255592626870394</v>
      </c>
      <c r="CO326" s="75">
        <f t="shared" si="307"/>
        <v>-160.0038471089504</v>
      </c>
      <c r="CP326" s="75">
        <f t="shared" si="308"/>
        <v>-15.523610077326559</v>
      </c>
      <c r="CQ326" s="75">
        <f t="shared" si="309"/>
        <v>-143.03208543773093</v>
      </c>
      <c r="CR326" s="75">
        <f t="shared" si="310"/>
        <v>11.118579028056482</v>
      </c>
      <c r="CS326" s="75">
        <f t="shared" si="311"/>
        <v>-2.3525244470596314</v>
      </c>
      <c r="CT326" s="75">
        <f t="shared" si="312"/>
        <v>-5.326103630725977</v>
      </c>
      <c r="CU326" s="130"/>
      <c r="CV326" s="45" t="e">
        <f t="shared" si="282"/>
        <v>#N/A</v>
      </c>
      <c r="CW326" s="45">
        <f t="shared" si="283"/>
        <v>1.0000336348434014</v>
      </c>
      <c r="CX326" s="45">
        <f t="shared" si="284"/>
        <v>0.99983176821117958</v>
      </c>
      <c r="CY326" s="45">
        <f t="shared" si="285"/>
        <v>1.0001248615700031</v>
      </c>
      <c r="CZ326" s="45">
        <f t="shared" si="286"/>
        <v>0.99996410396225699</v>
      </c>
      <c r="DA326" s="45">
        <f t="shared" si="287"/>
        <v>0.9999450917343129</v>
      </c>
      <c r="DB326" s="45">
        <f t="shared" si="288"/>
        <v>0.99996844003220053</v>
      </c>
      <c r="DC326" s="45">
        <f t="shared" si="289"/>
        <v>0.99999967892264985</v>
      </c>
      <c r="DD326" s="45">
        <f t="shared" si="290"/>
        <v>0.99961527218265744</v>
      </c>
      <c r="DE326" s="45">
        <f t="shared" si="291"/>
        <v>0.99961527218265744</v>
      </c>
      <c r="DF326" s="45">
        <f t="shared" si="292"/>
        <v>0.99956038504170741</v>
      </c>
      <c r="DG326" s="45">
        <f t="shared" si="293"/>
        <v>0.99952851802207077</v>
      </c>
      <c r="DH326" s="45">
        <f t="shared" si="294"/>
        <v>0.99996679464960481</v>
      </c>
      <c r="DI326" s="45">
        <f t="shared" si="295"/>
        <v>0.99999642126650723</v>
      </c>
      <c r="DJ326" s="45">
        <f t="shared" si="296"/>
        <v>1.0000187959376885</v>
      </c>
    </row>
    <row r="327" spans="1:114" x14ac:dyDescent="0.2">
      <c r="A327" s="43">
        <v>646</v>
      </c>
      <c r="B327" s="43">
        <f t="shared" si="265"/>
        <v>919.15</v>
      </c>
      <c r="C327" s="44">
        <f t="shared" si="297"/>
        <v>1.087961703748028</v>
      </c>
      <c r="E327" s="40">
        <f>'[4]methanogen M06-L TZVP smd redo'!I327</f>
        <v>0.38871548191221628</v>
      </c>
      <c r="F327" s="40">
        <f>'[4]methanogen M06-L TZVP smd redo'!N327</f>
        <v>0.35727674555241506</v>
      </c>
      <c r="G327" s="40">
        <f>'[4]methanogen M06-L TZVP smd redo'!S327</f>
        <v>0.52080681933341921</v>
      </c>
      <c r="H327" s="40">
        <f>'[4]methanogen M06-L TZVP smd redo'!AB327</f>
        <v>0.37311304645282206</v>
      </c>
      <c r="I327" s="40">
        <f>'[4]methanogen M06-L TZVP smd redo'!AS327</f>
        <v>0.43961883234522325</v>
      </c>
      <c r="J327" s="40">
        <f>'[4]methanogen M06-L TZVP smd redo'!BJ327</f>
        <v>0.46465414048335596</v>
      </c>
      <c r="K327" s="40">
        <f>'[4]methanogen M06-L TZVP smd redo'!EV327</f>
        <v>0.47232651394346625</v>
      </c>
      <c r="L327" s="40">
        <f>'[4]methanogen M06-L TZVP smd redo'!CL327</f>
        <v>0.45642104950771589</v>
      </c>
      <c r="M327" s="40">
        <f>'[4]methanogen M06-L TZVP smd redo'!DG327</f>
        <v>0.46061836576227755</v>
      </c>
      <c r="N327" s="40">
        <f>'[4]methanogen M06-L TZVP smd redo'!EC327</f>
        <v>0.43402458404062649</v>
      </c>
      <c r="AA327" s="40">
        <f t="shared" si="266"/>
        <v>0.57884901127302046</v>
      </c>
      <c r="AB327" s="40"/>
      <c r="AC327" s="40" t="e">
        <f>EXP('d-beta'!Y328/1000)*'[3]methanogen M06-L TZVP smd redo'!EZ327</f>
        <v>#N/A</v>
      </c>
      <c r="AD327" s="40">
        <f>'[3]methanogen M06-L TZVP smd redo'!ET327</f>
        <v>1.3567800000000001</v>
      </c>
      <c r="AE327" s="40">
        <f>'[3]methanogen M06-L TZVP smd redo'!ER327</f>
        <v>1.03312</v>
      </c>
      <c r="AF327" s="40">
        <f>'[3]methanogen M06-L TZVP smd redo'!K327</f>
        <v>1.02749</v>
      </c>
      <c r="AG327" s="40">
        <f>'[3]methanogen M06-L TZVP smd redo'!J327</f>
        <v>1.5851900000000001</v>
      </c>
      <c r="AH327" s="40">
        <f>'[3]methanogen M06-L TZVP smd redo'!O327</f>
        <v>1.02563</v>
      </c>
      <c r="AI327" s="40">
        <f>'[3]methanogen M06-L TZVP smd redo'!N327</f>
        <v>1.5590599999999999</v>
      </c>
      <c r="AJ327" s="40">
        <f>'[3]methanogen M06-L TZVP smd redo'!S327</f>
        <v>1.02633</v>
      </c>
      <c r="AK327" s="40">
        <f>'[3]methanogen M06-L TZVP smd redo'!R327</f>
        <v>1.6065799999999999</v>
      </c>
      <c r="AL327" s="40">
        <f>'[3]methanogen M06-L TZVP smd redo'!Y327</f>
        <v>1.0231699999999999</v>
      </c>
      <c r="AM327" s="40">
        <f>'[3]methanogen M06-L TZVP smd redo'!W327</f>
        <v>1.59979</v>
      </c>
      <c r="AN327" s="40">
        <f>'[3]methanogen M06-L TZVP smd redo'!V327</f>
        <v>1.59521</v>
      </c>
      <c r="AO327" s="40">
        <f>'[3]methanogen M06-L TZVP smd redo'!AK327</f>
        <v>1.02285</v>
      </c>
      <c r="AP327" s="40">
        <f>PRODUCT('[3]methanogen M06-L TZVP smd redo'!AD327:AF327)^(1/3)</f>
        <v>1.5975282660260894</v>
      </c>
      <c r="AQ327" s="40">
        <f>'[3]methanogen M06-L TZVP smd redo'!BA327</f>
        <v>1.0203100000000001</v>
      </c>
      <c r="AR327" s="40">
        <f>PRODUCT('[3]methanogen M06-L TZVP smd redo'!AT327:AV327)^(1/3)</f>
        <v>1.5911171815768974</v>
      </c>
      <c r="AS327" s="41">
        <f>'[3]methanogen M06-L TZVP smd redo'!FO327</f>
        <v>1.02241</v>
      </c>
      <c r="AT327" s="40">
        <f>'[3]methanogen M06-L TZVP smd redo'!FK327</f>
        <v>1.5943799999999999</v>
      </c>
      <c r="AU327" s="40">
        <f>'[3]methanogen M06-L TZVP smd redo'!CD327</f>
        <v>1.5731900000000001</v>
      </c>
      <c r="AV327" s="40">
        <f>'[3]methanogen M06-L TZVP smd redo'!CG327</f>
        <v>1.3860699999999999</v>
      </c>
      <c r="AW327" s="40">
        <f>'[3]methanogen M06-L TZVP smd redo'!CK327</f>
        <v>1.02244</v>
      </c>
      <c r="AX327" s="40">
        <f>PRODUCT('[3]methanogen M06-L TZVP smd redo'!CN327:CP327)^(1/3)</f>
        <v>1.5859826159815413</v>
      </c>
      <c r="AY327" s="40">
        <f>'[3]methanogen M06-L TZVP smd redo'!DH327</f>
        <v>1.0225500000000001</v>
      </c>
      <c r="AZ327" s="40">
        <f>PRODUCT('[3]methanogen M06-L TZVP smd redo'!DJ327:DL327)^(1/3)</f>
        <v>1.5895309387343388</v>
      </c>
      <c r="BA327" s="40">
        <f>'[3]methanogen M06-L TZVP smd redo'!EI327</f>
        <v>1.0236400000000001</v>
      </c>
      <c r="BB327" s="40">
        <f>PRODUCT('[3]methanogen M06-L TZVP smd redo'!EJ327:EL327)^(1/3)</f>
        <v>1.6036339733277063</v>
      </c>
      <c r="BC327" s="40"/>
      <c r="BD327" s="44">
        <f>'[4]methanogen M06-L TZVP smd redo'!H327</f>
        <v>1.6294</v>
      </c>
      <c r="BE327" s="44">
        <f>'[4]methanogen M06-L TZVP smd redo'!M327</f>
        <v>1.5995900000000001</v>
      </c>
      <c r="BF327" s="44">
        <f>'[4]methanogen M06-L TZVP smd redo'!R327</f>
        <v>1.64974</v>
      </c>
      <c r="BG327" s="44">
        <f>'[4]methanogen M06-L TZVP smd redo'!Y327</f>
        <v>1.6327799999999999</v>
      </c>
      <c r="BH327" s="44">
        <f>'[4]methanogen M06-L TZVP smd redo'!Z327</f>
        <v>1.63751</v>
      </c>
      <c r="BI327" s="44">
        <f>PRODUCT('[4]methanogen M06-L TZVP smd redo'!AL327:AN327)^(1/3)</f>
        <v>1.6347501380509597</v>
      </c>
      <c r="BJ327" s="133">
        <f>PRODUCT('[4]methanogen M06-L TZVP smd redo'!BC327:BE327)^(1/3)</f>
        <v>1.6241871062938145</v>
      </c>
      <c r="BK327" s="133">
        <f>'[4]methanogen M06-L TZVP smd redo'!ER327</f>
        <v>1.6308800000000001</v>
      </c>
      <c r="BL327" s="40">
        <f>PRODUCT('[4]methanogen M06-L TZVP smd redo'!DZ327:EB327)^(1/3)</f>
        <v>1.6422563508570733</v>
      </c>
      <c r="BM327" s="40">
        <f>PRODUCT('[4]methanogen M06-L TZVP smd redo'!CI327:CK327)^(1/3)</f>
        <v>1.6223121855083302</v>
      </c>
      <c r="BN327" s="40">
        <f>PRODUCT('[4]methanogen M06-L TZVP smd redo'!DD327:DF327)^(1/3)</f>
        <v>1.6261235389152087</v>
      </c>
      <c r="BO327" s="40"/>
      <c r="BP327" s="45" t="e">
        <f t="shared" si="267"/>
        <v>#N/A</v>
      </c>
      <c r="BQ327" s="45">
        <f t="shared" si="268"/>
        <v>1.0186360254815296</v>
      </c>
      <c r="BR327" s="45">
        <f t="shared" si="269"/>
        <v>0.96960127050323086</v>
      </c>
      <c r="BS327" s="45">
        <f t="shared" si="270"/>
        <v>1.0074686566799591</v>
      </c>
      <c r="BT327" s="45">
        <f t="shared" si="271"/>
        <v>1.0016882469588477</v>
      </c>
      <c r="BU327" s="45">
        <f t="shared" si="272"/>
        <v>0.99879483842508876</v>
      </c>
      <c r="BV327" s="45">
        <f t="shared" si="273"/>
        <v>1.0065035806011591</v>
      </c>
      <c r="BW327" s="45">
        <f t="shared" si="274"/>
        <v>0.99589614581932107</v>
      </c>
      <c r="BX327" s="45">
        <f t="shared" si="275"/>
        <v>0.98887302190129722</v>
      </c>
      <c r="BY327" s="45">
        <f t="shared" si="276"/>
        <v>0.85284240216073215</v>
      </c>
      <c r="BZ327" s="45">
        <f t="shared" si="277"/>
        <v>0.9846402669334553</v>
      </c>
      <c r="CA327" s="45">
        <f t="shared" si="278"/>
        <v>0.8671521397650348</v>
      </c>
      <c r="CB327" s="45">
        <f t="shared" si="279"/>
        <v>1.0111251003614297</v>
      </c>
      <c r="CC327" s="45">
        <f t="shared" si="280"/>
        <v>0.99765617229216119</v>
      </c>
      <c r="CD327" s="45">
        <f t="shared" si="281"/>
        <v>0.99472298614023291</v>
      </c>
      <c r="CE327" s="39"/>
      <c r="CF327" s="75" t="e">
        <f t="shared" si="298"/>
        <v>#N/A</v>
      </c>
      <c r="CG327" s="75">
        <f t="shared" si="299"/>
        <v>18.464502486309936</v>
      </c>
      <c r="CH327" s="75">
        <f t="shared" si="300"/>
        <v>-30.870353330454964</v>
      </c>
      <c r="CI327" s="75">
        <f t="shared" si="301"/>
        <v>7.4409043596972522</v>
      </c>
      <c r="CJ327" s="75">
        <f t="shared" si="302"/>
        <v>1.6868234718572235</v>
      </c>
      <c r="CK327" s="75">
        <f t="shared" si="303"/>
        <v>-1.2058883661146311</v>
      </c>
      <c r="CL327" s="75">
        <f t="shared" si="304"/>
        <v>6.4825235689362835</v>
      </c>
      <c r="CM327" s="75">
        <f t="shared" si="305"/>
        <v>-4.1122980999070764</v>
      </c>
      <c r="CN327" s="75">
        <f t="shared" si="306"/>
        <v>-11.189345995203047</v>
      </c>
      <c r="CO327" s="75">
        <f t="shared" si="307"/>
        <v>-159.1805056988099</v>
      </c>
      <c r="CP327" s="75">
        <f t="shared" si="308"/>
        <v>-15.478915750983694</v>
      </c>
      <c r="CQ327" s="75">
        <f t="shared" si="309"/>
        <v>-142.54083920508353</v>
      </c>
      <c r="CR327" s="75">
        <f t="shared" si="310"/>
        <v>11.063671613168092</v>
      </c>
      <c r="CS327" s="75">
        <f t="shared" si="311"/>
        <v>-2.346578771521012</v>
      </c>
      <c r="CT327" s="75">
        <f t="shared" si="312"/>
        <v>-5.2909864748715778</v>
      </c>
      <c r="CU327" s="130"/>
      <c r="CV327" s="45" t="e">
        <f t="shared" si="282"/>
        <v>#N/A</v>
      </c>
      <c r="CW327" s="45">
        <f t="shared" si="283"/>
        <v>1.0000314275080422</v>
      </c>
      <c r="CX327" s="45">
        <f t="shared" si="284"/>
        <v>0.99983655504946367</v>
      </c>
      <c r="CY327" s="45">
        <f t="shared" si="285"/>
        <v>1.0001219050007744</v>
      </c>
      <c r="CZ327" s="45">
        <f t="shared" si="286"/>
        <v>0.99995925227748106</v>
      </c>
      <c r="DA327" s="45">
        <f t="shared" si="287"/>
        <v>0.99993352343845598</v>
      </c>
      <c r="DB327" s="45">
        <f t="shared" si="288"/>
        <v>0.9999749763192185</v>
      </c>
      <c r="DC327" s="45">
        <f t="shared" si="289"/>
        <v>0.99999233124869469</v>
      </c>
      <c r="DD327" s="45">
        <f t="shared" si="290"/>
        <v>0.99962702611496956</v>
      </c>
      <c r="DE327" s="45">
        <f t="shared" si="291"/>
        <v>0.99962702611496956</v>
      </c>
      <c r="DF327" s="45">
        <f t="shared" si="292"/>
        <v>0.99956057434744694</v>
      </c>
      <c r="DG327" s="45">
        <f t="shared" si="293"/>
        <v>0.99952789647306972</v>
      </c>
      <c r="DH327" s="45">
        <f t="shared" si="294"/>
        <v>0.99996938466909735</v>
      </c>
      <c r="DI327" s="45">
        <f t="shared" si="295"/>
        <v>0.99999580461621618</v>
      </c>
      <c r="DJ327" s="45">
        <f t="shared" si="296"/>
        <v>1.0000209903056834</v>
      </c>
    </row>
    <row r="328" spans="1:114" x14ac:dyDescent="0.2">
      <c r="A328" s="43">
        <v>648</v>
      </c>
      <c r="B328" s="43">
        <f t="shared" si="265"/>
        <v>921.15</v>
      </c>
      <c r="C328" s="44">
        <f t="shared" si="297"/>
        <v>1.0855995223362103</v>
      </c>
      <c r="E328" s="40">
        <f>'[4]methanogen M06-L TZVP smd redo'!I328</f>
        <v>0.38239292977038097</v>
      </c>
      <c r="F328" s="40">
        <f>'[4]methanogen M06-L TZVP smd redo'!N328</f>
        <v>0.36299127333139225</v>
      </c>
      <c r="G328" s="40">
        <f>'[4]methanogen M06-L TZVP smd redo'!S328</f>
        <v>0.52185694750006562</v>
      </c>
      <c r="H328" s="40">
        <f>'[4]methanogen M06-L TZVP smd redo'!AB328</f>
        <v>0.37662067593546844</v>
      </c>
      <c r="I328" s="40">
        <f>'[4]methanogen M06-L TZVP smd redo'!AS328</f>
        <v>0.42896643510537125</v>
      </c>
      <c r="J328" s="40">
        <f>'[4]methanogen M06-L TZVP smd redo'!BJ328</f>
        <v>0.46507591601363529</v>
      </c>
      <c r="K328" s="40">
        <f>'[4]methanogen M06-L TZVP smd redo'!EV328</f>
        <v>0.46611322592204907</v>
      </c>
      <c r="L328" s="40">
        <f>'[4]methanogen M06-L TZVP smd redo'!CL328</f>
        <v>0.44949610568645326</v>
      </c>
      <c r="M328" s="40">
        <f>'[4]methanogen M06-L TZVP smd redo'!DG328</f>
        <v>0.45998904110788885</v>
      </c>
      <c r="N328" s="40">
        <f>'[4]methanogen M06-L TZVP smd redo'!EC328</f>
        <v>0.43126112458047317</v>
      </c>
      <c r="AA328" s="40">
        <f t="shared" si="266"/>
        <v>0.57561842318036494</v>
      </c>
      <c r="AB328" s="40"/>
      <c r="AC328" s="40" t="e">
        <f>EXP('d-beta'!Y329/1000)*'[3]methanogen M06-L TZVP smd redo'!EZ328</f>
        <v>#N/A</v>
      </c>
      <c r="AD328" s="40">
        <f>'[3]methanogen M06-L TZVP smd redo'!ET328</f>
        <v>1.3554900000000001</v>
      </c>
      <c r="AE328" s="40">
        <f>'[3]methanogen M06-L TZVP smd redo'!ER328</f>
        <v>1.0329900000000001</v>
      </c>
      <c r="AF328" s="40">
        <f>'[3]methanogen M06-L TZVP smd redo'!K328</f>
        <v>1.02738</v>
      </c>
      <c r="AG328" s="40">
        <f>'[3]methanogen M06-L TZVP smd redo'!J328</f>
        <v>1.5824800000000001</v>
      </c>
      <c r="AH328" s="40">
        <f>'[3]methanogen M06-L TZVP smd redo'!O328</f>
        <v>1.02552</v>
      </c>
      <c r="AI328" s="40">
        <f>'[3]methanogen M06-L TZVP smd redo'!N328</f>
        <v>1.5564499999999999</v>
      </c>
      <c r="AJ328" s="40">
        <f>'[3]methanogen M06-L TZVP smd redo'!S328</f>
        <v>1.0262199999999999</v>
      </c>
      <c r="AK328" s="40">
        <f>'[3]methanogen M06-L TZVP smd redo'!R328</f>
        <v>1.60378</v>
      </c>
      <c r="AL328" s="40">
        <f>'[3]methanogen M06-L TZVP smd redo'!Y328</f>
        <v>1.0230699999999999</v>
      </c>
      <c r="AM328" s="40">
        <f>'[3]methanogen M06-L TZVP smd redo'!W328</f>
        <v>1.5969500000000001</v>
      </c>
      <c r="AN328" s="40">
        <f>'[3]methanogen M06-L TZVP smd redo'!V328</f>
        <v>1.59239</v>
      </c>
      <c r="AO328" s="40">
        <f>'[3]methanogen M06-L TZVP smd redo'!AK328</f>
        <v>1.02277</v>
      </c>
      <c r="AP328" s="40">
        <f>PRODUCT('[3]methanogen M06-L TZVP smd redo'!AD328:AF328)^(1/3)</f>
        <v>1.5947386886856418</v>
      </c>
      <c r="AQ328" s="40">
        <f>'[3]methanogen M06-L TZVP smd redo'!BA328</f>
        <v>1.02023</v>
      </c>
      <c r="AR328" s="40">
        <f>PRODUCT('[3]methanogen M06-L TZVP smd redo'!AT328:AV328)^(1/3)</f>
        <v>1.588380527593674</v>
      </c>
      <c r="AS328" s="41">
        <f>'[3]methanogen M06-L TZVP smd redo'!FO328</f>
        <v>1.02233</v>
      </c>
      <c r="AT328" s="40">
        <f>'[3]methanogen M06-L TZVP smd redo'!FK328</f>
        <v>1.59165</v>
      </c>
      <c r="AU328" s="40">
        <f>'[3]methanogen M06-L TZVP smd redo'!CD328</f>
        <v>1.5705100000000001</v>
      </c>
      <c r="AV328" s="40">
        <f>'[3]methanogen M06-L TZVP smd redo'!CG328</f>
        <v>1.38436</v>
      </c>
      <c r="AW328" s="40">
        <f>'[3]methanogen M06-L TZVP smd redo'!CK328</f>
        <v>1.0223599999999999</v>
      </c>
      <c r="AX328" s="40">
        <f>PRODUCT('[3]methanogen M06-L TZVP smd redo'!CN328:CP328)^(1/3)</f>
        <v>1.5832727850143185</v>
      </c>
      <c r="AY328" s="40">
        <f>'[3]methanogen M06-L TZVP smd redo'!DH328</f>
        <v>1.0224599999999999</v>
      </c>
      <c r="AZ328" s="40">
        <f>PRODUCT('[3]methanogen M06-L TZVP smd redo'!DJ328:DL328)^(1/3)</f>
        <v>1.5868045499215166</v>
      </c>
      <c r="BA328" s="40">
        <f>'[3]methanogen M06-L TZVP smd redo'!EI328</f>
        <v>1.02355</v>
      </c>
      <c r="BB328" s="40">
        <f>PRODUCT('[3]methanogen M06-L TZVP smd redo'!EJ328:EL328)^(1/3)</f>
        <v>1.6008108824569616</v>
      </c>
      <c r="BC328" s="40"/>
      <c r="BD328" s="44">
        <f>'[4]methanogen M06-L TZVP smd redo'!H328</f>
        <v>1.62643</v>
      </c>
      <c r="BE328" s="44">
        <f>'[4]methanogen M06-L TZVP smd redo'!M328</f>
        <v>1.5967499999999999</v>
      </c>
      <c r="BF328" s="44">
        <f>'[4]methanogen M06-L TZVP smd redo'!R328</f>
        <v>1.64669</v>
      </c>
      <c r="BG328" s="44">
        <f>'[4]methanogen M06-L TZVP smd redo'!Y328</f>
        <v>1.62974</v>
      </c>
      <c r="BH328" s="44">
        <f>'[4]methanogen M06-L TZVP smd redo'!Z328</f>
        <v>1.63445</v>
      </c>
      <c r="BI328" s="44">
        <f>PRODUCT('[4]methanogen M06-L TZVP smd redo'!AL328:AN328)^(1/3)</f>
        <v>1.6317505547121836</v>
      </c>
      <c r="BJ328" s="133">
        <f>PRODUCT('[4]methanogen M06-L TZVP smd redo'!BC328:BE328)^(1/3)</f>
        <v>1.6212671274513515</v>
      </c>
      <c r="BK328" s="133">
        <f>'[4]methanogen M06-L TZVP smd redo'!ER328</f>
        <v>1.62795</v>
      </c>
      <c r="BL328" s="40">
        <f>PRODUCT('[4]methanogen M06-L TZVP smd redo'!DZ328:EB328)^(1/3)</f>
        <v>1.6392166043948904</v>
      </c>
      <c r="BM328" s="40">
        <f>PRODUCT('[4]methanogen M06-L TZVP smd redo'!CI328:CK328)^(1/3)</f>
        <v>1.6194023524902486</v>
      </c>
      <c r="BN328" s="40">
        <f>PRODUCT('[4]methanogen M06-L TZVP smd redo'!DD328:DF328)^(1/3)</f>
        <v>1.623190486655415</v>
      </c>
      <c r="BO328" s="40"/>
      <c r="BP328" s="45" t="e">
        <f t="shared" si="267"/>
        <v>#N/A</v>
      </c>
      <c r="BQ328" s="45">
        <f t="shared" si="268"/>
        <v>1.0185877563801473</v>
      </c>
      <c r="BR328" s="45">
        <f t="shared" si="269"/>
        <v>0.96967249451930837</v>
      </c>
      <c r="BS328" s="45">
        <f t="shared" si="270"/>
        <v>1.0074887576860718</v>
      </c>
      <c r="BT328" s="45">
        <f t="shared" si="271"/>
        <v>1.0016543247250758</v>
      </c>
      <c r="BU328" s="45">
        <f t="shared" si="272"/>
        <v>0.99876785412673674</v>
      </c>
      <c r="BV328" s="45">
        <f t="shared" si="273"/>
        <v>1.0064661936847583</v>
      </c>
      <c r="BW328" s="45">
        <f t="shared" si="274"/>
        <v>0.99589491535449581</v>
      </c>
      <c r="BX328" s="45">
        <f t="shared" si="275"/>
        <v>0.98892386037036584</v>
      </c>
      <c r="BY328" s="45">
        <f t="shared" si="276"/>
        <v>0.85352936529753221</v>
      </c>
      <c r="BZ328" s="45">
        <f t="shared" si="277"/>
        <v>0.98467358326310195</v>
      </c>
      <c r="CA328" s="45">
        <f t="shared" si="278"/>
        <v>0.86757308443134007</v>
      </c>
      <c r="CB328" s="45">
        <f t="shared" si="279"/>
        <v>1.0110712643460278</v>
      </c>
      <c r="CC328" s="45">
        <f t="shared" si="280"/>
        <v>0.99766624176502416</v>
      </c>
      <c r="CD328" s="45">
        <f t="shared" si="281"/>
        <v>0.99475405843616926</v>
      </c>
      <c r="CE328" s="39"/>
      <c r="CF328" s="75" t="e">
        <f t="shared" si="298"/>
        <v>#N/A</v>
      </c>
      <c r="CG328" s="75">
        <f t="shared" si="299"/>
        <v>18.417115349146968</v>
      </c>
      <c r="CH328" s="75">
        <f t="shared" si="300"/>
        <v>-30.796899012251771</v>
      </c>
      <c r="CI328" s="75">
        <f t="shared" si="301"/>
        <v>7.4608561521967554</v>
      </c>
      <c r="CJ328" s="75">
        <f t="shared" si="302"/>
        <v>1.6529578372376843</v>
      </c>
      <c r="CK328" s="75">
        <f t="shared" si="303"/>
        <v>-1.2329055891077048</v>
      </c>
      <c r="CL328" s="75">
        <f t="shared" si="304"/>
        <v>6.4453775403345146</v>
      </c>
      <c r="CM328" s="75">
        <f t="shared" si="305"/>
        <v>-4.1135336359522343</v>
      </c>
      <c r="CN328" s="75">
        <f t="shared" si="306"/>
        <v>-11.137936803960496</v>
      </c>
      <c r="CO328" s="75">
        <f t="shared" si="307"/>
        <v>-158.37533160133077</v>
      </c>
      <c r="CP328" s="75">
        <f t="shared" si="308"/>
        <v>-15.44508028118643</v>
      </c>
      <c r="CQ328" s="75">
        <f t="shared" si="309"/>
        <v>-142.0555235266165</v>
      </c>
      <c r="CR328" s="75">
        <f t="shared" si="310"/>
        <v>11.010426521490377</v>
      </c>
      <c r="CS328" s="75">
        <f t="shared" si="311"/>
        <v>-2.336485693036936</v>
      </c>
      <c r="CT328" s="75">
        <f t="shared" si="312"/>
        <v>-5.2597498280114534</v>
      </c>
      <c r="CU328" s="130"/>
      <c r="CV328" s="45" t="e">
        <f t="shared" si="282"/>
        <v>#N/A</v>
      </c>
      <c r="CW328" s="45">
        <f t="shared" si="283"/>
        <v>1.0000193946163627</v>
      </c>
      <c r="CX328" s="45">
        <f t="shared" si="284"/>
        <v>0.99984121718774488</v>
      </c>
      <c r="CY328" s="45">
        <f t="shared" si="285"/>
        <v>1.0001188424340146</v>
      </c>
      <c r="CZ328" s="45">
        <f t="shared" si="286"/>
        <v>0.99997401133711006</v>
      </c>
      <c r="DA328" s="45">
        <f t="shared" si="287"/>
        <v>0.99994767668577578</v>
      </c>
      <c r="DB328" s="45">
        <f t="shared" si="288"/>
        <v>0.99996390730493501</v>
      </c>
      <c r="DC328" s="45">
        <f t="shared" si="289"/>
        <v>0.99999896317337011</v>
      </c>
      <c r="DD328" s="45">
        <f t="shared" si="290"/>
        <v>0.99962352111379738</v>
      </c>
      <c r="DE328" s="45">
        <f t="shared" si="291"/>
        <v>0.99962352111379738</v>
      </c>
      <c r="DF328" s="45">
        <f t="shared" si="292"/>
        <v>0.99957121749819611</v>
      </c>
      <c r="DG328" s="45">
        <f t="shared" si="293"/>
        <v>0.99953410393439612</v>
      </c>
      <c r="DH328" s="45">
        <f t="shared" si="294"/>
        <v>0.9999662009277015</v>
      </c>
      <c r="DI328" s="45">
        <f t="shared" si="295"/>
        <v>0.99998951188899465</v>
      </c>
      <c r="DJ328" s="45">
        <f t="shared" si="296"/>
        <v>1.0000310093040521</v>
      </c>
    </row>
    <row r="329" spans="1:114" x14ac:dyDescent="0.2">
      <c r="A329" s="43">
        <v>650</v>
      </c>
      <c r="B329" s="43">
        <f t="shared" si="265"/>
        <v>923.15</v>
      </c>
      <c r="C329" s="44">
        <f t="shared" si="297"/>
        <v>1.0832475762335483</v>
      </c>
      <c r="E329" s="40">
        <f>'[4]methanogen M06-L TZVP smd redo'!I329</f>
        <v>0.37809509128683416</v>
      </c>
      <c r="F329" s="40">
        <f>'[4]methanogen M06-L TZVP smd redo'!N329</f>
        <v>0.3520102860286034</v>
      </c>
      <c r="G329" s="40">
        <f>'[4]methanogen M06-L TZVP smd redo'!S329</f>
        <v>0.51246086815748271</v>
      </c>
      <c r="H329" s="40">
        <f>'[4]methanogen M06-L TZVP smd redo'!AB329</f>
        <v>0.376021392053838</v>
      </c>
      <c r="I329" s="40">
        <f>'[4]methanogen M06-L TZVP smd redo'!AS329</f>
        <v>0.42957040456914619</v>
      </c>
      <c r="J329" s="40">
        <f>'[4]methanogen M06-L TZVP smd redo'!BJ329</f>
        <v>0.46500836829732606</v>
      </c>
      <c r="K329" s="40">
        <f>'[4]methanogen M06-L TZVP smd redo'!EV329</f>
        <v>0.4593288154992603</v>
      </c>
      <c r="L329" s="40">
        <f>'[4]methanogen M06-L TZVP smd redo'!CL329</f>
        <v>0.44977400792545197</v>
      </c>
      <c r="M329" s="40">
        <f>'[4]methanogen M06-L TZVP smd redo'!DG329</f>
        <v>0.45317563925850735</v>
      </c>
      <c r="N329" s="40">
        <f>'[4]methanogen M06-L TZVP smd redo'!EC329</f>
        <v>0.42788431067264376</v>
      </c>
      <c r="AA329" s="40">
        <f t="shared" si="266"/>
        <v>0.57240906894341381</v>
      </c>
      <c r="AB329" s="40"/>
      <c r="AC329" s="40" t="e">
        <f>EXP('d-beta'!Y330/1000)*'[3]methanogen M06-L TZVP smd redo'!EZ329</f>
        <v>#N/A</v>
      </c>
      <c r="AD329" s="40">
        <f>'[3]methanogen M06-L TZVP smd redo'!ET329</f>
        <v>1.3542099999999999</v>
      </c>
      <c r="AE329" s="40">
        <f>'[3]methanogen M06-L TZVP smd redo'!ER329</f>
        <v>1.0328599999999999</v>
      </c>
      <c r="AF329" s="40">
        <f>'[3]methanogen M06-L TZVP smd redo'!K329</f>
        <v>1.02728</v>
      </c>
      <c r="AG329" s="40">
        <f>'[3]methanogen M06-L TZVP smd redo'!J329</f>
        <v>1.57978</v>
      </c>
      <c r="AH329" s="40">
        <f>'[3]methanogen M06-L TZVP smd redo'!O329</f>
        <v>1.02542</v>
      </c>
      <c r="AI329" s="40">
        <f>'[3]methanogen M06-L TZVP smd redo'!N329</f>
        <v>1.55386</v>
      </c>
      <c r="AJ329" s="40">
        <f>'[3]methanogen M06-L TZVP smd redo'!S329</f>
        <v>1.0261199999999999</v>
      </c>
      <c r="AK329" s="40">
        <f>'[3]methanogen M06-L TZVP smd redo'!R329</f>
        <v>1.601</v>
      </c>
      <c r="AL329" s="40">
        <f>'[3]methanogen M06-L TZVP smd redo'!Y329</f>
        <v>1.02298</v>
      </c>
      <c r="AM329" s="40">
        <f>'[3]methanogen M06-L TZVP smd redo'!W329</f>
        <v>1.59413</v>
      </c>
      <c r="AN329" s="40">
        <f>'[3]methanogen M06-L TZVP smd redo'!V329</f>
        <v>1.58958</v>
      </c>
      <c r="AO329" s="40">
        <f>'[3]methanogen M06-L TZVP smd redo'!AK329</f>
        <v>1.02268</v>
      </c>
      <c r="AP329" s="40">
        <f>PRODUCT('[3]methanogen M06-L TZVP smd redo'!AD329:AF329)^(1/3)</f>
        <v>1.5919690589231392</v>
      </c>
      <c r="AQ329" s="40">
        <f>'[3]methanogen M06-L TZVP smd redo'!BA329</f>
        <v>1.0201499999999999</v>
      </c>
      <c r="AR329" s="40">
        <f>PRODUCT('[3]methanogen M06-L TZVP smd redo'!AT329:AV329)^(1/3)</f>
        <v>1.5856605490281042</v>
      </c>
      <c r="AS329" s="41">
        <f>'[3]methanogen M06-L TZVP smd redo'!FO329</f>
        <v>1.0222500000000001</v>
      </c>
      <c r="AT329" s="40">
        <f>'[3]methanogen M06-L TZVP smd redo'!FK329</f>
        <v>1.58894</v>
      </c>
      <c r="AU329" s="40">
        <f>'[3]methanogen M06-L TZVP smd redo'!CD329</f>
        <v>1.5678399999999999</v>
      </c>
      <c r="AV329" s="40">
        <f>'[3]methanogen M06-L TZVP smd redo'!CG329</f>
        <v>1.38266</v>
      </c>
      <c r="AW329" s="40">
        <f>'[3]methanogen M06-L TZVP smd redo'!CK329</f>
        <v>1.02227</v>
      </c>
      <c r="AX329" s="40">
        <f>PRODUCT('[3]methanogen M06-L TZVP smd redo'!CN329:CP329)^(1/3)</f>
        <v>1.5805795983805098</v>
      </c>
      <c r="AY329" s="40">
        <f>'[3]methanogen M06-L TZVP smd redo'!DH329</f>
        <v>1.0223800000000001</v>
      </c>
      <c r="AZ329" s="40">
        <f>PRODUCT('[3]methanogen M06-L TZVP smd redo'!DJ329:DL329)^(1/3)</f>
        <v>1.5840948067562124</v>
      </c>
      <c r="BA329" s="40">
        <f>'[3]methanogen M06-L TZVP smd redo'!EI329</f>
        <v>1.02346</v>
      </c>
      <c r="BB329" s="40">
        <f>PRODUCT('[3]methanogen M06-L TZVP smd redo'!EJ329:EL329)^(1/3)</f>
        <v>1.5980077914625344</v>
      </c>
      <c r="BC329" s="40"/>
      <c r="BD329" s="44">
        <f>'[4]methanogen M06-L TZVP smd redo'!H329</f>
        <v>1.6234900000000001</v>
      </c>
      <c r="BE329" s="44">
        <f>'[4]methanogen M06-L TZVP smd redo'!M329</f>
        <v>1.59392</v>
      </c>
      <c r="BF329" s="44">
        <f>'[4]methanogen M06-L TZVP smd redo'!R329</f>
        <v>1.6436599999999999</v>
      </c>
      <c r="BG329" s="44">
        <f>'[4]methanogen M06-L TZVP smd redo'!Y329</f>
        <v>1.6267199999999999</v>
      </c>
      <c r="BH329" s="44">
        <f>'[4]methanogen M06-L TZVP smd redo'!Z329</f>
        <v>1.63141</v>
      </c>
      <c r="BI329" s="44">
        <f>PRODUCT('[4]methanogen M06-L TZVP smd redo'!AL329:AN329)^(1/3)</f>
        <v>1.6287742899803579</v>
      </c>
      <c r="BJ329" s="133">
        <f>PRODUCT('[4]methanogen M06-L TZVP smd redo'!BC329:BE329)^(1/3)</f>
        <v>1.6183638120259027</v>
      </c>
      <c r="BK329" s="133">
        <f>'[4]methanogen M06-L TZVP smd redo'!ER329</f>
        <v>1.62504</v>
      </c>
      <c r="BL329" s="40">
        <f>PRODUCT('[4]methanogen M06-L TZVP smd redo'!DZ329:EB329)^(1/3)</f>
        <v>1.6361968577799104</v>
      </c>
      <c r="BM329" s="40">
        <f>PRODUCT('[4]methanogen M06-L TZVP smd redo'!CI329:CK329)^(1/3)</f>
        <v>1.6165058414808879</v>
      </c>
      <c r="BN329" s="40">
        <f>PRODUCT('[4]methanogen M06-L TZVP smd redo'!DD329:DF329)^(1/3)</f>
        <v>1.6202807877098089</v>
      </c>
      <c r="BO329" s="40"/>
      <c r="BP329" s="45" t="e">
        <f t="shared" si="267"/>
        <v>#N/A</v>
      </c>
      <c r="BQ329" s="45">
        <f t="shared" si="268"/>
        <v>1.0185517466372216</v>
      </c>
      <c r="BR329" s="45">
        <f t="shared" si="269"/>
        <v>0.96973826703819532</v>
      </c>
      <c r="BS329" s="45">
        <f t="shared" si="270"/>
        <v>1.0075088420446117</v>
      </c>
      <c r="BT329" s="45">
        <f t="shared" si="271"/>
        <v>1.0016182168615111</v>
      </c>
      <c r="BU329" s="45">
        <f t="shared" si="272"/>
        <v>0.99873875097796228</v>
      </c>
      <c r="BV329" s="45">
        <f t="shared" si="273"/>
        <v>1.0064327179569241</v>
      </c>
      <c r="BW329" s="45">
        <f t="shared" si="274"/>
        <v>0.9958916777592568</v>
      </c>
      <c r="BX329" s="45">
        <f t="shared" si="275"/>
        <v>0.98897903806432563</v>
      </c>
      <c r="BY329" s="45">
        <f t="shared" si="276"/>
        <v>0.85422320079669511</v>
      </c>
      <c r="BZ329" s="45">
        <f t="shared" si="277"/>
        <v>0.98470916017426924</v>
      </c>
      <c r="CA329" s="45">
        <f t="shared" si="278"/>
        <v>0.86799131036774468</v>
      </c>
      <c r="CB329" s="45">
        <f t="shared" si="279"/>
        <v>1.011019182226822</v>
      </c>
      <c r="CC329" s="45">
        <f t="shared" si="280"/>
        <v>0.99767019009448565</v>
      </c>
      <c r="CD329" s="45">
        <f t="shared" si="281"/>
        <v>0.99478534114714479</v>
      </c>
      <c r="CE329" s="39"/>
      <c r="CF329" s="75" t="e">
        <f t="shared" si="298"/>
        <v>#N/A</v>
      </c>
      <c r="CG329" s="75">
        <f t="shared" si="299"/>
        <v>18.381762107136648</v>
      </c>
      <c r="CH329" s="75">
        <f t="shared" si="300"/>
        <v>-30.729071690452912</v>
      </c>
      <c r="CI329" s="75">
        <f t="shared" si="301"/>
        <v>7.4807910231297923</v>
      </c>
      <c r="CJ329" s="75">
        <f t="shared" si="302"/>
        <v>1.6169089593950474</v>
      </c>
      <c r="CK329" s="75">
        <f t="shared" si="303"/>
        <v>-1.2620450659956937</v>
      </c>
      <c r="CL329" s="75">
        <f t="shared" si="304"/>
        <v>6.4121163292089438</v>
      </c>
      <c r="CM329" s="75">
        <f t="shared" si="305"/>
        <v>-4.1167845818620128</v>
      </c>
      <c r="CN329" s="75">
        <f t="shared" si="306"/>
        <v>-11.082142665615509</v>
      </c>
      <c r="CO329" s="75">
        <f t="shared" si="307"/>
        <v>-157.56276009522966</v>
      </c>
      <c r="CP329" s="75">
        <f t="shared" si="308"/>
        <v>-15.40895026909029</v>
      </c>
      <c r="CQ329" s="75">
        <f t="shared" si="309"/>
        <v>-141.5735754689666</v>
      </c>
      <c r="CR329" s="75">
        <f t="shared" si="310"/>
        <v>10.958913376462064</v>
      </c>
      <c r="CS329" s="75">
        <f t="shared" si="311"/>
        <v>-2.3325281354055996</v>
      </c>
      <c r="CT329" s="75">
        <f t="shared" si="312"/>
        <v>-5.228302638793032</v>
      </c>
      <c r="CU329" s="130"/>
      <c r="CV329" s="45" t="e">
        <f t="shared" si="282"/>
        <v>#N/A</v>
      </c>
      <c r="CW329" s="45">
        <f t="shared" si="283"/>
        <v>1.0000260756263695</v>
      </c>
      <c r="CX329" s="45">
        <f t="shared" si="284"/>
        <v>0.99983963160040046</v>
      </c>
      <c r="CY329" s="45">
        <f t="shared" si="285"/>
        <v>1.0001157340446472</v>
      </c>
      <c r="CZ329" s="45">
        <f t="shared" si="286"/>
        <v>0.99996712463173976</v>
      </c>
      <c r="DA329" s="45">
        <f t="shared" si="287"/>
        <v>0.99994647398067837</v>
      </c>
      <c r="DB329" s="45">
        <f t="shared" si="288"/>
        <v>0.99996457850756226</v>
      </c>
      <c r="DC329" s="45">
        <f t="shared" si="289"/>
        <v>1.0000056769452135</v>
      </c>
      <c r="DD329" s="45">
        <f t="shared" si="290"/>
        <v>0.99962411994688705</v>
      </c>
      <c r="DE329" s="45">
        <f t="shared" si="291"/>
        <v>0.99962411994688727</v>
      </c>
      <c r="DF329" s="45">
        <f t="shared" si="292"/>
        <v>0.99957061404692815</v>
      </c>
      <c r="DG329" s="45">
        <f t="shared" si="293"/>
        <v>0.99954088207059533</v>
      </c>
      <c r="DH329" s="45">
        <f t="shared" si="294"/>
        <v>0.99996289319734888</v>
      </c>
      <c r="DI329" s="45">
        <f t="shared" si="295"/>
        <v>0.99999659990950518</v>
      </c>
      <c r="DJ329" s="45">
        <f t="shared" si="296"/>
        <v>1.0000235950989331</v>
      </c>
    </row>
    <row r="330" spans="1:114" x14ac:dyDescent="0.2">
      <c r="A330" s="43">
        <v>652</v>
      </c>
      <c r="B330" s="43">
        <f t="shared" si="265"/>
        <v>925.15</v>
      </c>
      <c r="C330" s="44">
        <f t="shared" si="297"/>
        <v>1.080905799059612</v>
      </c>
      <c r="E330" s="40">
        <f>'[4]methanogen M06-L TZVP smd redo'!I330</f>
        <v>0.37667401629559727</v>
      </c>
      <c r="F330" s="40">
        <f>'[4]methanogen M06-L TZVP smd redo'!N330</f>
        <v>0.34662898427129107</v>
      </c>
      <c r="G330" s="40">
        <f>'[4]methanogen M06-L TZVP smd redo'!S330</f>
        <v>0.51211877358015023</v>
      </c>
      <c r="H330" s="40">
        <f>'[4]methanogen M06-L TZVP smd redo'!AB330</f>
        <v>0.37467796964874012</v>
      </c>
      <c r="I330" s="40">
        <f>'[4]methanogen M06-L TZVP smd redo'!AS330</f>
        <v>0.42955356921514642</v>
      </c>
      <c r="J330" s="40">
        <f>'[4]methanogen M06-L TZVP smd redo'!BJ330</f>
        <v>0.45878385019615386</v>
      </c>
      <c r="K330" s="40">
        <f>'[4]methanogen M06-L TZVP smd redo'!EV330</f>
        <v>0.45828051015561755</v>
      </c>
      <c r="L330" s="40">
        <f>'[4]methanogen M06-L TZVP smd redo'!CL330</f>
        <v>0.44169691587647719</v>
      </c>
      <c r="M330" s="40">
        <f>'[4]methanogen M06-L TZVP smd redo'!DG330</f>
        <v>0.45342314463070466</v>
      </c>
      <c r="N330" s="40">
        <f>'[4]methanogen M06-L TZVP smd redo'!EC330</f>
        <v>0.42801707228878882</v>
      </c>
      <c r="AA330" s="40">
        <f t="shared" si="266"/>
        <v>0.56922077219474021</v>
      </c>
      <c r="AB330" s="40"/>
      <c r="AC330" s="40" t="e">
        <f>EXP('d-beta'!Y331/1000)*'[3]methanogen M06-L TZVP smd redo'!EZ330</f>
        <v>#N/A</v>
      </c>
      <c r="AD330" s="40">
        <f>'[3]methanogen M06-L TZVP smd redo'!ET330</f>
        <v>1.35293</v>
      </c>
      <c r="AE330" s="40">
        <f>'[3]methanogen M06-L TZVP smd redo'!ER330</f>
        <v>1.03274</v>
      </c>
      <c r="AF330" s="40">
        <f>'[3]methanogen M06-L TZVP smd redo'!K330</f>
        <v>1.0271699999999999</v>
      </c>
      <c r="AG330" s="40">
        <f>'[3]methanogen M06-L TZVP smd redo'!J330</f>
        <v>1.5770999999999999</v>
      </c>
      <c r="AH330" s="40">
        <f>'[3]methanogen M06-L TZVP smd redo'!O330</f>
        <v>1.02532</v>
      </c>
      <c r="AI330" s="40">
        <f>'[3]methanogen M06-L TZVP smd redo'!N330</f>
        <v>1.5512900000000001</v>
      </c>
      <c r="AJ330" s="40">
        <f>'[3]methanogen M06-L TZVP smd redo'!S330</f>
        <v>1.0260100000000001</v>
      </c>
      <c r="AK330" s="40">
        <f>'[3]methanogen M06-L TZVP smd redo'!R330</f>
        <v>1.5982400000000001</v>
      </c>
      <c r="AL330" s="40">
        <f>'[3]methanogen M06-L TZVP smd redo'!Y330</f>
        <v>1.0228900000000001</v>
      </c>
      <c r="AM330" s="40">
        <f>'[3]methanogen M06-L TZVP smd redo'!W330</f>
        <v>1.59134</v>
      </c>
      <c r="AN330" s="40">
        <f>'[3]methanogen M06-L TZVP smd redo'!V330</f>
        <v>1.5868</v>
      </c>
      <c r="AO330" s="40">
        <f>'[3]methanogen M06-L TZVP smd redo'!AK330</f>
        <v>1.0225900000000001</v>
      </c>
      <c r="AP330" s="40">
        <f>PRODUCT('[3]methanogen M06-L TZVP smd redo'!AD330:AF330)^(1/3)</f>
        <v>1.589219480847627</v>
      </c>
      <c r="AQ330" s="40">
        <f>'[3]methanogen M06-L TZVP smd redo'!BA330</f>
        <v>1.0200800000000001</v>
      </c>
      <c r="AR330" s="40">
        <f>PRODUCT('[3]methanogen M06-L TZVP smd redo'!AT330:AV330)^(1/3)</f>
        <v>1.5829572338995588</v>
      </c>
      <c r="AS330" s="41">
        <f>'[3]methanogen M06-L TZVP smd redo'!FO330</f>
        <v>1.02217</v>
      </c>
      <c r="AT330" s="40">
        <f>'[3]methanogen M06-L TZVP smd redo'!FK330</f>
        <v>1.5862400000000001</v>
      </c>
      <c r="AU330" s="40">
        <f>'[3]methanogen M06-L TZVP smd redo'!CD330</f>
        <v>1.5651999999999999</v>
      </c>
      <c r="AV330" s="40">
        <f>'[3]methanogen M06-L TZVP smd redo'!CG330</f>
        <v>1.3809800000000001</v>
      </c>
      <c r="AW330" s="40">
        <f>'[3]methanogen M06-L TZVP smd redo'!CK330</f>
        <v>1.0221899999999999</v>
      </c>
      <c r="AX330" s="40">
        <f>PRODUCT('[3]methanogen M06-L TZVP smd redo'!CN330:CP330)^(1/3)</f>
        <v>1.5779097667985942</v>
      </c>
      <c r="AY330" s="40">
        <f>'[3]methanogen M06-L TZVP smd redo'!DH330</f>
        <v>1.0222899999999999</v>
      </c>
      <c r="AZ330" s="40">
        <f>PRODUCT('[3]methanogen M06-L TZVP smd redo'!DJ330:DL330)^(1/3)</f>
        <v>1.5814084169295666</v>
      </c>
      <c r="BA330" s="40">
        <f>'[3]methanogen M06-L TZVP smd redo'!EI330</f>
        <v>1.0233699999999999</v>
      </c>
      <c r="BB330" s="40">
        <f>PRODUCT('[3]methanogen M06-L TZVP smd redo'!EJ330:EL330)^(1/3)</f>
        <v>1.5952213966823294</v>
      </c>
      <c r="BC330" s="40"/>
      <c r="BD330" s="44">
        <f>'[4]methanogen M06-L TZVP smd redo'!H330</f>
        <v>1.62056</v>
      </c>
      <c r="BE330" s="44">
        <f>'[4]methanogen M06-L TZVP smd redo'!M330</f>
        <v>1.5911200000000001</v>
      </c>
      <c r="BF330" s="44">
        <f>'[4]methanogen M06-L TZVP smd redo'!R330</f>
        <v>1.6406499999999999</v>
      </c>
      <c r="BG330" s="44">
        <f>'[4]methanogen M06-L TZVP smd redo'!Y330</f>
        <v>1.6237299999999999</v>
      </c>
      <c r="BH330" s="44">
        <f>'[4]methanogen M06-L TZVP smd redo'!Z330</f>
        <v>1.6284000000000001</v>
      </c>
      <c r="BI330" s="44">
        <f>PRODUCT('[4]methanogen M06-L TZVP smd redo'!AL330:AN330)^(1/3)</f>
        <v>1.6258180249944363</v>
      </c>
      <c r="BJ330" s="133">
        <f>PRODUCT('[4]methanogen M06-L TZVP smd redo'!BC330:BE330)^(1/3)</f>
        <v>1.6154838331738326</v>
      </c>
      <c r="BK330" s="133">
        <f>'[4]methanogen M06-L TZVP smd redo'!ER330</f>
        <v>1.62215</v>
      </c>
      <c r="BL330" s="40">
        <f>PRODUCT('[4]methanogen M06-L TZVP smd redo'!DZ330:EB330)^(1/3)</f>
        <v>1.6332004593298053</v>
      </c>
      <c r="BM330" s="40">
        <f>PRODUCT('[4]methanogen M06-L TZVP smd redo'!CI330:CK330)^(1/3)</f>
        <v>1.6136360078966836</v>
      </c>
      <c r="BN330" s="40">
        <f>PRODUCT('[4]methanogen M06-L TZVP smd redo'!DD330:DF330)^(1/3)</f>
        <v>1.6173910407018592</v>
      </c>
      <c r="BO330" s="40"/>
      <c r="BP330" s="45" t="e">
        <f t="shared" si="267"/>
        <v>#N/A</v>
      </c>
      <c r="BQ330" s="45">
        <f t="shared" si="268"/>
        <v>1.0185026899291065</v>
      </c>
      <c r="BR330" s="45">
        <f t="shared" si="269"/>
        <v>0.96981074574101733</v>
      </c>
      <c r="BS330" s="45">
        <f t="shared" si="270"/>
        <v>1.0075227216900025</v>
      </c>
      <c r="BT330" s="45">
        <f t="shared" si="271"/>
        <v>1.0015881082420479</v>
      </c>
      <c r="BU330" s="45">
        <f t="shared" si="272"/>
        <v>0.99871570805444632</v>
      </c>
      <c r="BV330" s="45">
        <f t="shared" si="273"/>
        <v>1.0063969639363712</v>
      </c>
      <c r="BW330" s="45">
        <f t="shared" si="274"/>
        <v>0.99589053612417633</v>
      </c>
      <c r="BX330" s="45">
        <f t="shared" si="275"/>
        <v>0.98902579369722809</v>
      </c>
      <c r="BY330" s="45">
        <f t="shared" si="276"/>
        <v>0.854895647244308</v>
      </c>
      <c r="BZ330" s="45">
        <f t="shared" si="277"/>
        <v>0.98475192388488797</v>
      </c>
      <c r="CA330" s="45">
        <f t="shared" si="278"/>
        <v>0.86842158764602551</v>
      </c>
      <c r="CB330" s="45">
        <f t="shared" si="279"/>
        <v>1.0109667616550306</v>
      </c>
      <c r="CC330" s="45">
        <f t="shared" si="280"/>
        <v>0.99767833955383722</v>
      </c>
      <c r="CD330" s="45">
        <f t="shared" si="281"/>
        <v>0.99481677274884073</v>
      </c>
      <c r="CE330" s="39"/>
      <c r="CF330" s="75" t="e">
        <f t="shared" si="298"/>
        <v>#N/A</v>
      </c>
      <c r="CG330" s="75">
        <f t="shared" si="299"/>
        <v>18.333597750559875</v>
      </c>
      <c r="CH330" s="75">
        <f t="shared" si="300"/>
        <v>-30.654334004136963</v>
      </c>
      <c r="CI330" s="75">
        <f t="shared" si="301"/>
        <v>7.494567130304298</v>
      </c>
      <c r="CJ330" s="75">
        <f t="shared" si="302"/>
        <v>1.5868485316816046</v>
      </c>
      <c r="CK330" s="75">
        <f t="shared" si="303"/>
        <v>-1.2851173552414206</v>
      </c>
      <c r="CL330" s="75">
        <f t="shared" si="304"/>
        <v>6.3765902031007258</v>
      </c>
      <c r="CM330" s="75">
        <f t="shared" si="305"/>
        <v>-4.11793092715269</v>
      </c>
      <c r="CN330" s="75">
        <f t="shared" si="306"/>
        <v>-11.03486711586922</v>
      </c>
      <c r="CO330" s="75">
        <f t="shared" si="307"/>
        <v>-156.77586750074229</v>
      </c>
      <c r="CP330" s="75">
        <f t="shared" si="308"/>
        <v>-15.365523454545356</v>
      </c>
      <c r="CQ330" s="75">
        <f t="shared" si="309"/>
        <v>-141.07798218285382</v>
      </c>
      <c r="CR330" s="75">
        <f t="shared" si="310"/>
        <v>10.907062796628219</v>
      </c>
      <c r="CS330" s="75">
        <f t="shared" si="311"/>
        <v>-2.3243596783861622</v>
      </c>
      <c r="CT330" s="75">
        <f t="shared" si="312"/>
        <v>-5.1967067719822477</v>
      </c>
      <c r="CU330" s="130"/>
      <c r="CV330" s="45" t="e">
        <f t="shared" si="282"/>
        <v>#N/A</v>
      </c>
      <c r="CW330" s="45">
        <f t="shared" si="283"/>
        <v>1.0000300346211541</v>
      </c>
      <c r="CX330" s="45">
        <f t="shared" si="284"/>
        <v>0.99983459491773885</v>
      </c>
      <c r="CY330" s="45">
        <f t="shared" si="285"/>
        <v>1.0001224404391673</v>
      </c>
      <c r="CZ330" s="45">
        <f t="shared" si="286"/>
        <v>0.99996009420033161</v>
      </c>
      <c r="DA330" s="45">
        <f t="shared" si="287"/>
        <v>0.99994514796232226</v>
      </c>
      <c r="DB330" s="45">
        <f t="shared" si="288"/>
        <v>0.99997078312325027</v>
      </c>
      <c r="DC330" s="45">
        <f t="shared" si="289"/>
        <v>1.000000503109475</v>
      </c>
      <c r="DD330" s="45">
        <f t="shared" si="290"/>
        <v>0.9996254623613533</v>
      </c>
      <c r="DE330" s="45">
        <f t="shared" si="291"/>
        <v>0.9996254623613533</v>
      </c>
      <c r="DF330" s="45">
        <f t="shared" si="292"/>
        <v>0.99957063086782816</v>
      </c>
      <c r="DG330" s="45">
        <f t="shared" si="293"/>
        <v>0.9995419294146658</v>
      </c>
      <c r="DH330" s="45">
        <f t="shared" si="294"/>
        <v>0.9999692473309203</v>
      </c>
      <c r="DI330" s="45">
        <f t="shared" si="295"/>
        <v>0.9999882790857797</v>
      </c>
      <c r="DJ330" s="45">
        <f t="shared" si="296"/>
        <v>1.0000238593265567</v>
      </c>
    </row>
    <row r="331" spans="1:114" x14ac:dyDescent="0.2">
      <c r="A331" s="43">
        <v>654</v>
      </c>
      <c r="B331" s="43">
        <f t="shared" si="265"/>
        <v>927.15</v>
      </c>
      <c r="C331" s="44">
        <f t="shared" si="297"/>
        <v>1.0785741250067411</v>
      </c>
      <c r="E331" s="40">
        <f>'[4]methanogen M06-L TZVP smd redo'!I331</f>
        <v>0.37454359328381592</v>
      </c>
      <c r="F331" s="40">
        <f>'[4]methanogen M06-L TZVP smd redo'!N331</f>
        <v>0.34074389608318434</v>
      </c>
      <c r="G331" s="40">
        <f>'[4]methanogen M06-L TZVP smd redo'!S331</f>
        <v>0.50743829691701769</v>
      </c>
      <c r="H331" s="40">
        <f>'[4]methanogen M06-L TZVP smd redo'!AB331</f>
        <v>0.36656220693886965</v>
      </c>
      <c r="I331" s="40">
        <f>'[4]methanogen M06-L TZVP smd redo'!AS331</f>
        <v>0.42123800190463356</v>
      </c>
      <c r="J331" s="40">
        <f>'[4]methanogen M06-L TZVP smd redo'!BJ331</f>
        <v>0.45974440714058318</v>
      </c>
      <c r="K331" s="40">
        <f>'[4]methanogen M06-L TZVP smd redo'!EV331</f>
        <v>0.45668269934884265</v>
      </c>
      <c r="L331" s="40">
        <f>'[4]methanogen M06-L TZVP smd redo'!CL331</f>
        <v>0.44496450107800456</v>
      </c>
      <c r="M331" s="40">
        <f>'[4]methanogen M06-L TZVP smd redo'!DG331</f>
        <v>0.44750720684794132</v>
      </c>
      <c r="N331" s="40">
        <f>'[4]methanogen M06-L TZVP smd redo'!EC331</f>
        <v>0.42547583651519894</v>
      </c>
      <c r="AA331" s="40">
        <f t="shared" si="266"/>
        <v>0.56605335835320214</v>
      </c>
      <c r="AB331" s="40"/>
      <c r="AC331" s="40" t="e">
        <f>EXP('d-beta'!Y332/1000)*'[3]methanogen M06-L TZVP smd redo'!EZ331</f>
        <v>#N/A</v>
      </c>
      <c r="AD331" s="40">
        <f>'[3]methanogen M06-L TZVP smd redo'!ET331</f>
        <v>1.3516600000000001</v>
      </c>
      <c r="AE331" s="40">
        <f>'[3]methanogen M06-L TZVP smd redo'!ER331</f>
        <v>1.03261</v>
      </c>
      <c r="AF331" s="40">
        <f>'[3]methanogen M06-L TZVP smd redo'!K331</f>
        <v>1.0270600000000001</v>
      </c>
      <c r="AG331" s="40">
        <f>'[3]methanogen M06-L TZVP smd redo'!J331</f>
        <v>1.5744400000000001</v>
      </c>
      <c r="AH331" s="40">
        <f>'[3]methanogen M06-L TZVP smd redo'!O331</f>
        <v>1.02522</v>
      </c>
      <c r="AI331" s="40">
        <f>'[3]methanogen M06-L TZVP smd redo'!N331</f>
        <v>1.5487299999999999</v>
      </c>
      <c r="AJ331" s="40">
        <f>'[3]methanogen M06-L TZVP smd redo'!S331</f>
        <v>1.0259100000000001</v>
      </c>
      <c r="AK331" s="40">
        <f>'[3]methanogen M06-L TZVP smd redo'!R331</f>
        <v>1.5954999999999999</v>
      </c>
      <c r="AL331" s="40">
        <f>'[3]methanogen M06-L TZVP smd redo'!Y331</f>
        <v>1.0227999999999999</v>
      </c>
      <c r="AM331" s="40">
        <f>'[3]methanogen M06-L TZVP smd redo'!W331</f>
        <v>1.58856</v>
      </c>
      <c r="AN331" s="40">
        <f>'[3]methanogen M06-L TZVP smd redo'!V331</f>
        <v>1.5840399999999999</v>
      </c>
      <c r="AO331" s="40">
        <f>'[3]methanogen M06-L TZVP smd redo'!AK331</f>
        <v>1.02251</v>
      </c>
      <c r="AP331" s="40">
        <f>PRODUCT('[3]methanogen M06-L TZVP smd redo'!AD331:AF331)^(1/3)</f>
        <v>1.5864898506448752</v>
      </c>
      <c r="AQ331" s="40">
        <f>'[3]methanogen M06-L TZVP smd redo'!BA331</f>
        <v>1.02</v>
      </c>
      <c r="AR331" s="40">
        <f>PRODUCT('[3]methanogen M06-L TZVP smd redo'!AT331:AV331)^(1/3)</f>
        <v>1.5802772434154182</v>
      </c>
      <c r="AS331" s="41">
        <f>'[3]methanogen M06-L TZVP smd redo'!FO331</f>
        <v>1.0220899999999999</v>
      </c>
      <c r="AT331" s="40">
        <f>'[3]methanogen M06-L TZVP smd redo'!FK331</f>
        <v>1.5835600000000001</v>
      </c>
      <c r="AU331" s="40">
        <f>'[3]methanogen M06-L TZVP smd redo'!CD331</f>
        <v>1.56257</v>
      </c>
      <c r="AV331" s="40">
        <f>'[3]methanogen M06-L TZVP smd redo'!CG331</f>
        <v>1.3793</v>
      </c>
      <c r="AW331" s="40">
        <f>'[3]methanogen M06-L TZVP smd redo'!CK331</f>
        <v>1.0221</v>
      </c>
      <c r="AX331" s="40">
        <f>PRODUCT('[3]methanogen M06-L TZVP smd redo'!CN331:CP331)^(1/3)</f>
        <v>1.5752565797017746</v>
      </c>
      <c r="AY331" s="40">
        <f>'[3]methanogen M06-L TZVP smd redo'!DH331</f>
        <v>1.0222100000000001</v>
      </c>
      <c r="AZ331" s="40">
        <f>PRODUCT('[3]methanogen M06-L TZVP smd redo'!DJ331:DL331)^(1/3)</f>
        <v>1.5787386728812847</v>
      </c>
      <c r="BA331" s="40">
        <f>'[3]methanogen M06-L TZVP smd redo'!EI331</f>
        <v>1.02328</v>
      </c>
      <c r="BB331" s="40">
        <f>PRODUCT('[3]methanogen M06-L TZVP smd redo'!EJ331:EL331)^(1/3)</f>
        <v>1.5924583053247179</v>
      </c>
      <c r="BC331" s="40"/>
      <c r="BD331" s="44">
        <f>'[4]methanogen M06-L TZVP smd redo'!H331</f>
        <v>1.61765</v>
      </c>
      <c r="BE331" s="44">
        <f>'[4]methanogen M06-L TZVP smd redo'!M331</f>
        <v>1.58833</v>
      </c>
      <c r="BF331" s="44">
        <f>'[4]methanogen M06-L TZVP smd redo'!R331</f>
        <v>1.63767</v>
      </c>
      <c r="BG331" s="44">
        <f>'[4]methanogen M06-L TZVP smd redo'!Y331</f>
        <v>1.6207499999999999</v>
      </c>
      <c r="BH331" s="44">
        <f>'[4]methanogen M06-L TZVP smd redo'!Z331</f>
        <v>1.62541</v>
      </c>
      <c r="BI331" s="44">
        <f>PRODUCT('[4]methanogen M06-L TZVP smd redo'!AL331:AN331)^(1/3)</f>
        <v>1.6228850702013486</v>
      </c>
      <c r="BJ331" s="133">
        <f>PRODUCT('[4]methanogen M06-L TZVP smd redo'!BC331:BE331)^(1/3)</f>
        <v>1.6126238423806063</v>
      </c>
      <c r="BK331" s="133">
        <f>'[4]methanogen M06-L TZVP smd redo'!ER331</f>
        <v>1.6192800000000001</v>
      </c>
      <c r="BL331" s="40">
        <f>PRODUCT('[4]methanogen M06-L TZVP smd redo'!DZ331:EB331)^(1/3)</f>
        <v>1.6302240606251395</v>
      </c>
      <c r="BM331" s="40">
        <f>PRODUCT('[4]methanogen M06-L TZVP smd redo'!CI331:CK331)^(1/3)</f>
        <v>1.6107861739962439</v>
      </c>
      <c r="BN331" s="40">
        <f>PRODUCT('[4]methanogen M06-L TZVP smd redo'!DD331:DF331)^(1/3)</f>
        <v>1.6145246470367227</v>
      </c>
      <c r="BO331" s="40"/>
      <c r="BP331" s="45" t="e">
        <f t="shared" si="267"/>
        <v>#N/A</v>
      </c>
      <c r="BQ331" s="45">
        <f t="shared" si="268"/>
        <v>1.0184596399992445</v>
      </c>
      <c r="BR331" s="45">
        <f t="shared" si="269"/>
        <v>0.96987183010008127</v>
      </c>
      <c r="BS331" s="45">
        <f t="shared" si="270"/>
        <v>1.0075427123002811</v>
      </c>
      <c r="BT331" s="45">
        <f t="shared" si="271"/>
        <v>1.0015558278555967</v>
      </c>
      <c r="BU331" s="45">
        <f t="shared" si="272"/>
        <v>0.99868439839607137</v>
      </c>
      <c r="BV331" s="45">
        <f t="shared" si="273"/>
        <v>1.006363063444228</v>
      </c>
      <c r="BW331" s="45">
        <f t="shared" si="274"/>
        <v>0.9958894338104628</v>
      </c>
      <c r="BX331" s="45">
        <f t="shared" si="275"/>
        <v>0.98908294844979183</v>
      </c>
      <c r="BY331" s="45">
        <f t="shared" si="276"/>
        <v>0.85558013919481735</v>
      </c>
      <c r="BZ331" s="45">
        <f t="shared" si="277"/>
        <v>0.98478729353380179</v>
      </c>
      <c r="CA331" s="45">
        <f t="shared" si="278"/>
        <v>0.86883429672447021</v>
      </c>
      <c r="CB331" s="45">
        <f t="shared" si="279"/>
        <v>1.0109140258143221</v>
      </c>
      <c r="CC331" s="45">
        <f t="shared" si="280"/>
        <v>0.99768447446910125</v>
      </c>
      <c r="CD331" s="45">
        <f t="shared" si="281"/>
        <v>0.99484841944871139</v>
      </c>
      <c r="CE331" s="39"/>
      <c r="CF331" s="75" t="e">
        <f t="shared" si="298"/>
        <v>#N/A</v>
      </c>
      <c r="CG331" s="75">
        <f t="shared" si="299"/>
        <v>18.291328996507893</v>
      </c>
      <c r="CH331" s="75">
        <f t="shared" si="300"/>
        <v>-30.591350132605676</v>
      </c>
      <c r="CI331" s="75">
        <f t="shared" si="301"/>
        <v>7.5144082827970546</v>
      </c>
      <c r="CJ331" s="75">
        <f t="shared" si="302"/>
        <v>1.5546188093213829</v>
      </c>
      <c r="CK331" s="75">
        <f t="shared" si="303"/>
        <v>-1.3164677674862144</v>
      </c>
      <c r="CL331" s="75">
        <f t="shared" si="304"/>
        <v>6.3429046254011627</v>
      </c>
      <c r="CM331" s="75">
        <f t="shared" si="305"/>
        <v>-4.1190377900895303</v>
      </c>
      <c r="CN331" s="75">
        <f t="shared" si="306"/>
        <v>-10.977079845268912</v>
      </c>
      <c r="CO331" s="75">
        <f t="shared" si="307"/>
        <v>-155.97551476558576</v>
      </c>
      <c r="CP331" s="75">
        <f t="shared" si="308"/>
        <v>-15.329606780630149</v>
      </c>
      <c r="CQ331" s="75">
        <f t="shared" si="309"/>
        <v>-140.60285460962564</v>
      </c>
      <c r="CR331" s="75">
        <f t="shared" si="310"/>
        <v>10.854897663008751</v>
      </c>
      <c r="CS331" s="75">
        <f t="shared" si="311"/>
        <v>-2.3182105056934299</v>
      </c>
      <c r="CT331" s="75">
        <f t="shared" si="312"/>
        <v>-5.1648956914070547</v>
      </c>
      <c r="CU331" s="130"/>
      <c r="CV331" s="45" t="e">
        <f t="shared" si="282"/>
        <v>#N/A</v>
      </c>
      <c r="CW331" s="45">
        <f t="shared" si="283"/>
        <v>1.0000337881840831</v>
      </c>
      <c r="CX331" s="45">
        <f t="shared" si="284"/>
        <v>0.99983339014338801</v>
      </c>
      <c r="CY331" s="45">
        <f t="shared" si="285"/>
        <v>1.000119134971408</v>
      </c>
      <c r="CZ331" s="45">
        <f t="shared" si="286"/>
        <v>0.99996703295558131</v>
      </c>
      <c r="DA331" s="45">
        <f t="shared" si="287"/>
        <v>0.99994534722685902</v>
      </c>
      <c r="DB331" s="45">
        <f t="shared" si="288"/>
        <v>0.99996151128973365</v>
      </c>
      <c r="DC331" s="45">
        <f t="shared" si="289"/>
        <v>1.0000030603102013</v>
      </c>
      <c r="DD331" s="45">
        <f t="shared" si="290"/>
        <v>0.99963357211167647</v>
      </c>
      <c r="DE331" s="45">
        <f t="shared" si="291"/>
        <v>0.99963357211167669</v>
      </c>
      <c r="DF331" s="45">
        <f t="shared" si="292"/>
        <v>0.99957893936483599</v>
      </c>
      <c r="DG331" s="45">
        <f t="shared" si="293"/>
        <v>0.99954352576453742</v>
      </c>
      <c r="DH331" s="45">
        <f t="shared" si="294"/>
        <v>0.99996574717691844</v>
      </c>
      <c r="DI331" s="45">
        <f t="shared" si="295"/>
        <v>0.99999745843160026</v>
      </c>
      <c r="DJ331" s="45">
        <f t="shared" si="296"/>
        <v>1.0000262581440151</v>
      </c>
    </row>
    <row r="332" spans="1:114" x14ac:dyDescent="0.2">
      <c r="A332" s="43">
        <v>656</v>
      </c>
      <c r="B332" s="43">
        <f t="shared" si="265"/>
        <v>929.15</v>
      </c>
      <c r="C332" s="44">
        <f t="shared" si="297"/>
        <v>1.0762524888338805</v>
      </c>
      <c r="E332" s="40">
        <f>'[4]methanogen M06-L TZVP smd redo'!I332</f>
        <v>0.37789933849241564</v>
      </c>
      <c r="F332" s="40">
        <f>'[4]methanogen M06-L TZVP smd redo'!N332</f>
        <v>0.35026113899827571</v>
      </c>
      <c r="G332" s="40">
        <f>'[4]methanogen M06-L TZVP smd redo'!S332</f>
        <v>0.5118363724907482</v>
      </c>
      <c r="H332" s="40">
        <f>'[4]methanogen M06-L TZVP smd redo'!AB332</f>
        <v>0.37378906648100063</v>
      </c>
      <c r="I332" s="40">
        <f>'[4]methanogen M06-L TZVP smd redo'!AS332</f>
        <v>0.42217729857951802</v>
      </c>
      <c r="J332" s="40">
        <f>'[4]methanogen M06-L TZVP smd redo'!BJ332</f>
        <v>0.45037908507383762</v>
      </c>
      <c r="K332" s="40">
        <f>'[4]methanogen M06-L TZVP smd redo'!EV332</f>
        <v>0.45453549289176109</v>
      </c>
      <c r="L332" s="40">
        <f>'[4]methanogen M06-L TZVP smd redo'!CL332</f>
        <v>0.43579036157370687</v>
      </c>
      <c r="M332" s="40">
        <f>'[4]methanogen M06-L TZVP smd redo'!DG332</f>
        <v>0.4508509027454366</v>
      </c>
      <c r="N332" s="40">
        <f>'[4]methanogen M06-L TZVP smd redo'!EC332</f>
        <v>0.42443593842667049</v>
      </c>
      <c r="AA332" s="40">
        <f t="shared" si="266"/>
        <v>0.5629066546025927</v>
      </c>
      <c r="AB332" s="40"/>
      <c r="AC332" s="40" t="e">
        <f>EXP('d-beta'!Y333/1000)*'[3]methanogen M06-L TZVP smd redo'!EZ332</f>
        <v>#N/A</v>
      </c>
      <c r="AD332" s="40">
        <f>'[3]methanogen M06-L TZVP smd redo'!ET332</f>
        <v>1.3504</v>
      </c>
      <c r="AE332" s="40">
        <f>'[3]methanogen M06-L TZVP smd redo'!ER332</f>
        <v>1.0324899999999999</v>
      </c>
      <c r="AF332" s="40">
        <f>'[3]methanogen M06-L TZVP smd redo'!K332</f>
        <v>1.02695</v>
      </c>
      <c r="AG332" s="40">
        <f>'[3]methanogen M06-L TZVP smd redo'!J332</f>
        <v>1.5718000000000001</v>
      </c>
      <c r="AH332" s="40">
        <f>'[3]methanogen M06-L TZVP smd redo'!O332</f>
        <v>1.02511</v>
      </c>
      <c r="AI332" s="40">
        <f>'[3]methanogen M06-L TZVP smd redo'!N332</f>
        <v>1.54619</v>
      </c>
      <c r="AJ332" s="40">
        <f>'[3]methanogen M06-L TZVP smd redo'!S332</f>
        <v>1.0258</v>
      </c>
      <c r="AK332" s="40">
        <f>'[3]methanogen M06-L TZVP smd redo'!R332</f>
        <v>1.5927800000000001</v>
      </c>
      <c r="AL332" s="40">
        <f>'[3]methanogen M06-L TZVP smd redo'!Y332</f>
        <v>1.0226999999999999</v>
      </c>
      <c r="AM332" s="40">
        <f>'[3]methanogen M06-L TZVP smd redo'!W332</f>
        <v>1.5858000000000001</v>
      </c>
      <c r="AN332" s="40">
        <f>'[3]methanogen M06-L TZVP smd redo'!V332</f>
        <v>1.5812999999999999</v>
      </c>
      <c r="AO332" s="40">
        <f>'[3]methanogen M06-L TZVP smd redo'!AK332</f>
        <v>1.0224200000000001</v>
      </c>
      <c r="AP332" s="40">
        <f>PRODUCT('[3]methanogen M06-L TZVP smd redo'!AD332:AF332)^(1/3)</f>
        <v>1.5837769011598339</v>
      </c>
      <c r="AQ332" s="40">
        <f>'[3]methanogen M06-L TZVP smd redo'!BA332</f>
        <v>1.01993</v>
      </c>
      <c r="AR332" s="40">
        <f>PRODUCT('[3]methanogen M06-L TZVP smd redo'!AT332:AV332)^(1/3)</f>
        <v>1.5776172648533169</v>
      </c>
      <c r="AS332" s="41">
        <f>'[3]methanogen M06-L TZVP smd redo'!FO332</f>
        <v>1.0220100000000001</v>
      </c>
      <c r="AT332" s="40">
        <f>'[3]methanogen M06-L TZVP smd redo'!FK332</f>
        <v>1.5809</v>
      </c>
      <c r="AU332" s="40">
        <f>'[3]methanogen M06-L TZVP smd redo'!CD332</f>
        <v>1.5599700000000001</v>
      </c>
      <c r="AV332" s="40">
        <f>'[3]methanogen M06-L TZVP smd redo'!CG332</f>
        <v>1.37764</v>
      </c>
      <c r="AW332" s="40">
        <f>'[3]methanogen M06-L TZVP smd redo'!CK332</f>
        <v>1.0220199999999999</v>
      </c>
      <c r="AX332" s="40">
        <f>PRODUCT('[3]methanogen M06-L TZVP smd redo'!CN332:CP332)^(1/3)</f>
        <v>1.5726233924014976</v>
      </c>
      <c r="AY332" s="40">
        <f>'[3]methanogen M06-L TZVP smd redo'!DH332</f>
        <v>1.0221199999999999</v>
      </c>
      <c r="AZ332" s="40">
        <f>PRODUCT('[3]methanogen M06-L TZVP smd redo'!DJ332:DL332)^(1/3)</f>
        <v>1.5760855884167901</v>
      </c>
      <c r="BA332" s="40">
        <f>'[3]methanogen M06-L TZVP smd redo'!EI332</f>
        <v>1.02319</v>
      </c>
      <c r="BB332" s="40">
        <f>PRODUCT('[3]methanogen M06-L TZVP smd redo'!EJ332:EL332)^(1/3)</f>
        <v>1.5897118656347164</v>
      </c>
      <c r="BC332" s="40"/>
      <c r="BD332" s="44">
        <f>'[4]methanogen M06-L TZVP smd redo'!H332</f>
        <v>1.61477</v>
      </c>
      <c r="BE332" s="44">
        <f>'[4]methanogen M06-L TZVP smd redo'!M332</f>
        <v>1.5855699999999999</v>
      </c>
      <c r="BF332" s="44">
        <f>'[4]methanogen M06-L TZVP smd redo'!R332</f>
        <v>1.6347100000000001</v>
      </c>
      <c r="BG332" s="44">
        <f>'[4]methanogen M06-L TZVP smd redo'!Y332</f>
        <v>1.6177999999999999</v>
      </c>
      <c r="BH332" s="44">
        <f>'[4]methanogen M06-L TZVP smd redo'!Z332</f>
        <v>1.6224400000000001</v>
      </c>
      <c r="BI332" s="44">
        <f>PRODUCT('[4]methanogen M06-L TZVP smd redo'!AL332:AN332)^(1/3)</f>
        <v>1.6199688047264575</v>
      </c>
      <c r="BJ332" s="133">
        <f>PRODUCT('[4]methanogen M06-L TZVP smd redo'!BC332:BE332)^(1/3)</f>
        <v>1.6097838635417843</v>
      </c>
      <c r="BK332" s="133">
        <f>'[4]methanogen M06-L TZVP smd redo'!ER332</f>
        <v>1.61643</v>
      </c>
      <c r="BL332" s="40">
        <f>PRODUCT('[4]methanogen M06-L TZVP smd redo'!DZ332:EB332)^(1/3)</f>
        <v>1.6272676616546582</v>
      </c>
      <c r="BM332" s="40">
        <f>PRODUCT('[4]methanogen M06-L TZVP smd redo'!CI332:CK332)^(1/3)</f>
        <v>1.6079529846762242</v>
      </c>
      <c r="BN332" s="40">
        <f>PRODUCT('[4]methanogen M06-L TZVP smd redo'!DD332:DF332)^(1/3)</f>
        <v>1.6116748992638921</v>
      </c>
      <c r="BO332" s="40"/>
      <c r="BP332" s="45" t="e">
        <f t="shared" si="267"/>
        <v>#N/A</v>
      </c>
      <c r="BQ332" s="45">
        <f t="shared" si="268"/>
        <v>1.018416090112704</v>
      </c>
      <c r="BR332" s="45">
        <f t="shared" si="269"/>
        <v>0.96993962231833153</v>
      </c>
      <c r="BS332" s="45">
        <f t="shared" si="270"/>
        <v>1.0075626833657947</v>
      </c>
      <c r="BT332" s="45">
        <f t="shared" si="271"/>
        <v>1.0015254585559503</v>
      </c>
      <c r="BU332" s="45">
        <f t="shared" si="272"/>
        <v>0.99866120587005758</v>
      </c>
      <c r="BV332" s="45">
        <f t="shared" si="273"/>
        <v>1.0063268997878168</v>
      </c>
      <c r="BW332" s="45">
        <f t="shared" si="274"/>
        <v>0.99588838585140349</v>
      </c>
      <c r="BX332" s="45">
        <f t="shared" si="275"/>
        <v>0.98913167635059962</v>
      </c>
      <c r="BY332" s="45">
        <f t="shared" si="276"/>
        <v>0.85624942514525915</v>
      </c>
      <c r="BZ332" s="45">
        <f t="shared" si="277"/>
        <v>0.98482224740703606</v>
      </c>
      <c r="CA332" s="45">
        <f t="shared" si="278"/>
        <v>0.86925902464072058</v>
      </c>
      <c r="CB332" s="45">
        <f t="shared" si="279"/>
        <v>1.0108609599765814</v>
      </c>
      <c r="CC332" s="45">
        <f t="shared" si="280"/>
        <v>0.99769065424461978</v>
      </c>
      <c r="CD332" s="45">
        <f t="shared" si="281"/>
        <v>0.99488020668153176</v>
      </c>
      <c r="CE332" s="39"/>
      <c r="CF332" s="75" t="e">
        <f t="shared" si="298"/>
        <v>#N/A</v>
      </c>
      <c r="CG332" s="75">
        <f t="shared" si="299"/>
        <v>18.248567539926757</v>
      </c>
      <c r="CH332" s="75">
        <f t="shared" si="300"/>
        <v>-30.52145445465889</v>
      </c>
      <c r="CI332" s="75">
        <f t="shared" si="301"/>
        <v>7.5342296435627523</v>
      </c>
      <c r="CJ332" s="75">
        <f t="shared" si="302"/>
        <v>1.5242962259547082</v>
      </c>
      <c r="CK332" s="75">
        <f t="shared" si="303"/>
        <v>-1.339691115478969</v>
      </c>
      <c r="CL332" s="75">
        <f t="shared" si="304"/>
        <v>6.3069689799954931</v>
      </c>
      <c r="CM332" s="75">
        <f t="shared" si="305"/>
        <v>-4.1200900751877612</v>
      </c>
      <c r="CN332" s="75">
        <f t="shared" si="306"/>
        <v>-10.927815321382825</v>
      </c>
      <c r="CO332" s="75">
        <f t="shared" si="307"/>
        <v>-155.19356076912837</v>
      </c>
      <c r="CP332" s="75">
        <f t="shared" si="308"/>
        <v>-15.294113580062852</v>
      </c>
      <c r="CQ332" s="75">
        <f t="shared" si="309"/>
        <v>-140.11412604771985</v>
      </c>
      <c r="CR332" s="75">
        <f t="shared" si="310"/>
        <v>10.802403356643495</v>
      </c>
      <c r="CS332" s="75">
        <f t="shared" si="311"/>
        <v>-2.3120164067196329</v>
      </c>
      <c r="CT332" s="75">
        <f t="shared" si="312"/>
        <v>-5.1329443665825183</v>
      </c>
      <c r="CU332" s="130"/>
      <c r="CV332" s="45" t="e">
        <f t="shared" si="282"/>
        <v>#N/A</v>
      </c>
      <c r="CW332" s="45">
        <f t="shared" si="283"/>
        <v>1.0000276285222964</v>
      </c>
      <c r="CX332" s="45">
        <f t="shared" si="284"/>
        <v>0.99983850742428171</v>
      </c>
      <c r="CY332" s="45">
        <f t="shared" si="285"/>
        <v>1.0001157238672667</v>
      </c>
      <c r="CZ332" s="45">
        <f t="shared" si="286"/>
        <v>0.99997390039094003</v>
      </c>
      <c r="DA332" s="45">
        <f t="shared" si="287"/>
        <v>0.99995163218769378</v>
      </c>
      <c r="DB332" s="45">
        <f t="shared" si="288"/>
        <v>0.99997181090928255</v>
      </c>
      <c r="DC332" s="45">
        <f t="shared" si="289"/>
        <v>0.99999584548055853</v>
      </c>
      <c r="DD332" s="45">
        <f t="shared" si="290"/>
        <v>0.99962635059957972</v>
      </c>
      <c r="DE332" s="45">
        <f t="shared" si="291"/>
        <v>0.99962635059957972</v>
      </c>
      <c r="DF332" s="45">
        <f t="shared" si="292"/>
        <v>0.99957800085987725</v>
      </c>
      <c r="DG332" s="45">
        <f t="shared" si="293"/>
        <v>0.99954567101575698</v>
      </c>
      <c r="DH332" s="45">
        <f t="shared" si="294"/>
        <v>0.9999740685323435</v>
      </c>
      <c r="DI332" s="45">
        <f t="shared" si="295"/>
        <v>0.99998494624582679</v>
      </c>
      <c r="DJ332" s="45">
        <f t="shared" si="296"/>
        <v>1.0000286615039296</v>
      </c>
    </row>
    <row r="333" spans="1:114" x14ac:dyDescent="0.2">
      <c r="A333" s="43">
        <v>658</v>
      </c>
      <c r="B333" s="43">
        <f t="shared" si="265"/>
        <v>931.15</v>
      </c>
      <c r="C333" s="44">
        <f t="shared" si="297"/>
        <v>1.0739408258604952</v>
      </c>
      <c r="E333" s="40">
        <f>'[4]methanogen M06-L TZVP smd redo'!I333</f>
        <v>0.37082627131845847</v>
      </c>
      <c r="F333" s="40">
        <f>'[4]methanogen M06-L TZVP smd redo'!N333</f>
        <v>0.34305828622360757</v>
      </c>
      <c r="G333" s="40">
        <f>'[4]methanogen M06-L TZVP smd redo'!S333</f>
        <v>0.49967593758104556</v>
      </c>
      <c r="H333" s="40">
        <f>'[4]methanogen M06-L TZVP smd redo'!AB333</f>
        <v>0.37063537835546612</v>
      </c>
      <c r="I333" s="40">
        <f>'[4]methanogen M06-L TZVP smd redo'!AS333</f>
        <v>0.42457884101287924</v>
      </c>
      <c r="J333" s="40">
        <f>'[4]methanogen M06-L TZVP smd redo'!BJ333</f>
        <v>0.45034787516606833</v>
      </c>
      <c r="K333" s="40">
        <f>'[4]methanogen M06-L TZVP smd redo'!EV333</f>
        <v>0.45183904400603048</v>
      </c>
      <c r="L333" s="40">
        <f>'[4]methanogen M06-L TZVP smd redo'!CL333</f>
        <v>0.43236783154343428</v>
      </c>
      <c r="M333" s="40">
        <f>'[4]methanogen M06-L TZVP smd redo'!DG333</f>
        <v>0.4438025497981446</v>
      </c>
      <c r="N333" s="40">
        <f>'[4]methanogen M06-L TZVP smd redo'!EC333</f>
        <v>0.41294360004906494</v>
      </c>
      <c r="AA333" s="40">
        <f t="shared" si="266"/>
        <v>0.55978048987057849</v>
      </c>
      <c r="AB333" s="40"/>
      <c r="AC333" s="40" t="e">
        <f>EXP('d-beta'!Y334/1000)*'[3]methanogen M06-L TZVP smd redo'!EZ333</f>
        <v>#N/A</v>
      </c>
      <c r="AD333" s="40">
        <f>'[3]methanogen M06-L TZVP smd redo'!ET333</f>
        <v>1.3491500000000001</v>
      </c>
      <c r="AE333" s="40">
        <f>'[3]methanogen M06-L TZVP smd redo'!ER333</f>
        <v>1.0323599999999999</v>
      </c>
      <c r="AF333" s="40">
        <f>'[3]methanogen M06-L TZVP smd redo'!K333</f>
        <v>1.02685</v>
      </c>
      <c r="AG333" s="40">
        <f>'[3]methanogen M06-L TZVP smd redo'!J333</f>
        <v>1.56918</v>
      </c>
      <c r="AH333" s="40">
        <f>'[3]methanogen M06-L TZVP smd redo'!O333</f>
        <v>1.02501</v>
      </c>
      <c r="AI333" s="40">
        <f>'[3]methanogen M06-L TZVP smd redo'!N333</f>
        <v>1.5436700000000001</v>
      </c>
      <c r="AJ333" s="40">
        <f>'[3]methanogen M06-L TZVP smd redo'!S333</f>
        <v>1.0257000000000001</v>
      </c>
      <c r="AK333" s="40">
        <f>'[3]methanogen M06-L TZVP smd redo'!R333</f>
        <v>1.5900799999999999</v>
      </c>
      <c r="AL333" s="40">
        <f>'[3]methanogen M06-L TZVP smd redo'!Y333</f>
        <v>1.02261</v>
      </c>
      <c r="AM333" s="40">
        <f>'[3]methanogen M06-L TZVP smd redo'!W333</f>
        <v>1.5830599999999999</v>
      </c>
      <c r="AN333" s="40">
        <f>'[3]methanogen M06-L TZVP smd redo'!V333</f>
        <v>1.5785800000000001</v>
      </c>
      <c r="AO333" s="40">
        <f>'[3]methanogen M06-L TZVP smd redo'!AK333</f>
        <v>1.02233</v>
      </c>
      <c r="AP333" s="40">
        <f>PRODUCT('[3]methanogen M06-L TZVP smd redo'!AD333:AF333)^(1/3)</f>
        <v>1.5810839599027326</v>
      </c>
      <c r="AQ333" s="40">
        <f>'[3]methanogen M06-L TZVP smd redo'!BA333</f>
        <v>1.0198499999999999</v>
      </c>
      <c r="AR333" s="40">
        <f>PRODUCT('[3]methanogen M06-L TZVP smd redo'!AT333:AV333)^(1/3)</f>
        <v>1.5749739497377793</v>
      </c>
      <c r="AS333" s="41">
        <f>'[3]methanogen M06-L TZVP smd redo'!FO333</f>
        <v>1.02193</v>
      </c>
      <c r="AT333" s="40">
        <f>'[3]methanogen M06-L TZVP smd redo'!FK333</f>
        <v>1.57826</v>
      </c>
      <c r="AU333" s="40">
        <f>'[3]methanogen M06-L TZVP smd redo'!CD333</f>
        <v>1.55738</v>
      </c>
      <c r="AV333" s="40">
        <f>'[3]methanogen M06-L TZVP smd redo'!CG333</f>
        <v>1.37598</v>
      </c>
      <c r="AW333" s="40">
        <f>'[3]methanogen M06-L TZVP smd redo'!CK333</f>
        <v>1.0219400000000001</v>
      </c>
      <c r="AX333" s="40">
        <f>PRODUCT('[3]methanogen M06-L TZVP smd redo'!CN333:CP333)^(1/3)</f>
        <v>1.5700035597812854</v>
      </c>
      <c r="AY333" s="40">
        <f>'[3]methanogen M06-L TZVP smd redo'!DH333</f>
        <v>1.0220400000000001</v>
      </c>
      <c r="AZ333" s="40">
        <f>PRODUCT('[3]methanogen M06-L TZVP smd redo'!DJ333:DL333)^(1/3)</f>
        <v>1.5734558435396577</v>
      </c>
      <c r="BA333" s="40">
        <f>'[3]methanogen M06-L TZVP smd redo'!EI333</f>
        <v>1.02311</v>
      </c>
      <c r="BB333" s="40">
        <f>PRODUCT('[3]methanogen M06-L TZVP smd redo'!EJ333:EL333)^(1/3)</f>
        <v>1.5869887740042083</v>
      </c>
      <c r="BC333" s="40"/>
      <c r="BD333" s="44">
        <f>'[4]methanogen M06-L TZVP smd redo'!H333</f>
        <v>1.61191</v>
      </c>
      <c r="BE333" s="44">
        <f>'[4]methanogen M06-L TZVP smd redo'!M333</f>
        <v>1.5828199999999999</v>
      </c>
      <c r="BF333" s="44">
        <f>'[4]methanogen M06-L TZVP smd redo'!R333</f>
        <v>1.6317600000000001</v>
      </c>
      <c r="BG333" s="44">
        <f>'[4]methanogen M06-L TZVP smd redo'!Y333</f>
        <v>1.61487</v>
      </c>
      <c r="BH333" s="44">
        <f>'[4]methanogen M06-L TZVP smd redo'!Z333</f>
        <v>1.6194900000000001</v>
      </c>
      <c r="BI333" s="44">
        <f>PRODUCT('[4]methanogen M06-L TZVP smd redo'!AL333:AN333)^(1/3)</f>
        <v>1.6170758495353779</v>
      </c>
      <c r="BJ333" s="133">
        <f>PRODUCT('[4]methanogen M06-L TZVP smd redo'!BC333:BE333)^(1/3)</f>
        <v>1.6069605481422888</v>
      </c>
      <c r="BK333" s="133">
        <f>'[4]methanogen M06-L TZVP smd redo'!ER333</f>
        <v>1.6135999999999999</v>
      </c>
      <c r="BL333" s="40">
        <f>PRODUCT('[4]methanogen M06-L TZVP smd redo'!DZ333:EB333)^(1/3)</f>
        <v>1.6243345662637989</v>
      </c>
      <c r="BM333" s="40">
        <f>PRODUCT('[4]methanogen M06-L TZVP smd redo'!CI333:CK333)^(1/3)</f>
        <v>1.6051431502071654</v>
      </c>
      <c r="BN333" s="40">
        <f>PRODUCT('[4]methanogen M06-L TZVP smd redo'!DD333:DF333)^(1/3)</f>
        <v>1.6088485046605159</v>
      </c>
      <c r="BO333" s="40"/>
      <c r="BP333" s="45" t="e">
        <f t="shared" si="267"/>
        <v>#N/A</v>
      </c>
      <c r="BQ333" s="45">
        <f t="shared" si="268"/>
        <v>1.0183785901113203</v>
      </c>
      <c r="BR333" s="45">
        <f t="shared" si="269"/>
        <v>0.97000784429082698</v>
      </c>
      <c r="BS333" s="45">
        <f t="shared" si="270"/>
        <v>1.0075764592556915</v>
      </c>
      <c r="BT333" s="45">
        <f t="shared" si="271"/>
        <v>1.0014929110872046</v>
      </c>
      <c r="BU333" s="45">
        <f t="shared" si="272"/>
        <v>0.99863590224539456</v>
      </c>
      <c r="BV333" s="45">
        <f t="shared" si="273"/>
        <v>1.0062946793589815</v>
      </c>
      <c r="BW333" s="45">
        <f t="shared" si="274"/>
        <v>0.9958853173911062</v>
      </c>
      <c r="BX333" s="45">
        <f t="shared" si="275"/>
        <v>0.98918468111984248</v>
      </c>
      <c r="BY333" s="45">
        <f t="shared" si="276"/>
        <v>0.85692542124133841</v>
      </c>
      <c r="BZ333" s="45">
        <f t="shared" si="277"/>
        <v>0.98485940672330707</v>
      </c>
      <c r="CA333" s="45">
        <f t="shared" si="278"/>
        <v>0.86966609010907281</v>
      </c>
      <c r="CB333" s="45">
        <f t="shared" si="279"/>
        <v>1.0108117266112071</v>
      </c>
      <c r="CC333" s="45">
        <f t="shared" si="280"/>
        <v>0.99769689038923381</v>
      </c>
      <c r="CD333" s="45">
        <f t="shared" si="281"/>
        <v>0.99491220843028116</v>
      </c>
      <c r="CE333" s="39"/>
      <c r="CF333" s="75" t="e">
        <f t="shared" si="298"/>
        <v>#N/A</v>
      </c>
      <c r="CG333" s="75">
        <f t="shared" si="299"/>
        <v>18.211744975775318</v>
      </c>
      <c r="CH333" s="75">
        <f t="shared" si="300"/>
        <v>-30.451120619647554</v>
      </c>
      <c r="CI333" s="75">
        <f t="shared" si="301"/>
        <v>7.547902039285372</v>
      </c>
      <c r="CJ333" s="75">
        <f t="shared" si="302"/>
        <v>1.4917978033322876</v>
      </c>
      <c r="CK333" s="75">
        <f t="shared" si="303"/>
        <v>-1.365028982901457</v>
      </c>
      <c r="CL333" s="75">
        <f t="shared" si="304"/>
        <v>6.2749506123382925</v>
      </c>
      <c r="CM333" s="75">
        <f t="shared" si="305"/>
        <v>-4.1231712086441394</v>
      </c>
      <c r="CN333" s="75">
        <f t="shared" si="306"/>
        <v>-10.874229585152735</v>
      </c>
      <c r="CO333" s="75">
        <f t="shared" si="307"/>
        <v>-154.40438722669751</v>
      </c>
      <c r="CP333" s="75">
        <f t="shared" si="308"/>
        <v>-15.256382288615319</v>
      </c>
      <c r="CQ333" s="75">
        <f t="shared" si="309"/>
        <v>-139.64594547762522</v>
      </c>
      <c r="CR333" s="75">
        <f t="shared" si="310"/>
        <v>10.753697781591033</v>
      </c>
      <c r="CS333" s="75">
        <f t="shared" si="311"/>
        <v>-2.3057658468914664</v>
      </c>
      <c r="CT333" s="75">
        <f t="shared" si="312"/>
        <v>-5.1007784496666462</v>
      </c>
      <c r="CU333" s="130"/>
      <c r="CV333" s="45" t="e">
        <f t="shared" si="282"/>
        <v>#N/A</v>
      </c>
      <c r="CW333" s="45">
        <f t="shared" si="283"/>
        <v>1.0000277584623243</v>
      </c>
      <c r="CX333" s="45">
        <f t="shared" si="284"/>
        <v>0.99984346056762996</v>
      </c>
      <c r="CY333" s="45">
        <f t="shared" si="285"/>
        <v>1.0001061374160292</v>
      </c>
      <c r="CZ333" s="45">
        <f t="shared" si="286"/>
        <v>0.99996893110700447</v>
      </c>
      <c r="DA333" s="45">
        <f t="shared" si="287"/>
        <v>0.99994607943087521</v>
      </c>
      <c r="DB333" s="45">
        <f t="shared" si="288"/>
        <v>0.99997424256565248</v>
      </c>
      <c r="DC333" s="45">
        <f t="shared" si="289"/>
        <v>0.99999850950462399</v>
      </c>
      <c r="DD333" s="45">
        <f t="shared" si="290"/>
        <v>0.99962950194133271</v>
      </c>
      <c r="DE333" s="45">
        <f t="shared" si="291"/>
        <v>0.99962950194133293</v>
      </c>
      <c r="DF333" s="45">
        <f t="shared" si="292"/>
        <v>0.99957560134967416</v>
      </c>
      <c r="DG333" s="45">
        <f t="shared" si="293"/>
        <v>0.99954836502231037</v>
      </c>
      <c r="DH333" s="45">
        <f t="shared" si="294"/>
        <v>0.99996261256223595</v>
      </c>
      <c r="DI333" s="45">
        <f t="shared" si="295"/>
        <v>0.99998857035425137</v>
      </c>
      <c r="DJ333" s="45">
        <f t="shared" si="296"/>
        <v>1.000019215550269</v>
      </c>
    </row>
    <row r="334" spans="1:114" x14ac:dyDescent="0.2">
      <c r="A334" s="43">
        <v>660</v>
      </c>
      <c r="B334" s="43">
        <f t="shared" si="265"/>
        <v>933.15</v>
      </c>
      <c r="C334" s="44">
        <f t="shared" si="297"/>
        <v>1.0716390719605637</v>
      </c>
      <c r="E334" s="40">
        <f>'[4]methanogen M06-L TZVP smd redo'!I334</f>
        <v>0.36659102873315419</v>
      </c>
      <c r="F334" s="40">
        <f>'[4]methanogen M06-L TZVP smd redo'!N334</f>
        <v>0.34152239482709845</v>
      </c>
      <c r="G334" s="40">
        <f>'[4]methanogen M06-L TZVP smd redo'!S334</f>
        <v>0.49296163606671328</v>
      </c>
      <c r="H334" s="40">
        <f>'[4]methanogen M06-L TZVP smd redo'!AB334</f>
        <v>0.3668821150955015</v>
      </c>
      <c r="I334" s="40">
        <f>'[4]methanogen M06-L TZVP smd redo'!AS334</f>
        <v>0.41666341544166485</v>
      </c>
      <c r="J334" s="40">
        <f>'[4]methanogen M06-L TZVP smd redo'!BJ334</f>
        <v>0.44626858808394232</v>
      </c>
      <c r="K334" s="40">
        <f>'[4]methanogen M06-L TZVP smd redo'!EV334</f>
        <v>0.45480446849333056</v>
      </c>
      <c r="L334" s="40">
        <f>'[4]methanogen M06-L TZVP smd redo'!CL334</f>
        <v>0.43608334944322813</v>
      </c>
      <c r="M334" s="40">
        <f>'[4]methanogen M06-L TZVP smd redo'!DG334</f>
        <v>0.43416642147353635</v>
      </c>
      <c r="N334" s="40">
        <f>'[4]methanogen M06-L TZVP smd redo'!EC334</f>
        <v>0.41483125416541533</v>
      </c>
      <c r="AA334" s="40">
        <f t="shared" si="266"/>
        <v>0.55667469480793197</v>
      </c>
      <c r="AB334" s="40"/>
      <c r="AC334" s="40" t="e">
        <f>EXP('d-beta'!Y335/1000)*'[3]methanogen M06-L TZVP smd redo'!EZ334</f>
        <v>#N/A</v>
      </c>
      <c r="AD334" s="40">
        <f>'[3]methanogen M06-L TZVP smd redo'!ET334</f>
        <v>1.3479000000000001</v>
      </c>
      <c r="AE334" s="40">
        <f>'[3]methanogen M06-L TZVP smd redo'!ER334</f>
        <v>1.03224</v>
      </c>
      <c r="AF334" s="40">
        <f>'[3]methanogen M06-L TZVP smd redo'!K334</f>
        <v>1.02674</v>
      </c>
      <c r="AG334" s="40">
        <f>'[3]methanogen M06-L TZVP smd redo'!J334</f>
        <v>1.5665800000000001</v>
      </c>
      <c r="AH334" s="40">
        <f>'[3]methanogen M06-L TZVP smd redo'!O334</f>
        <v>1.02491</v>
      </c>
      <c r="AI334" s="40">
        <f>'[3]methanogen M06-L TZVP smd redo'!N334</f>
        <v>1.5411699999999999</v>
      </c>
      <c r="AJ334" s="40">
        <f>'[3]methanogen M06-L TZVP smd redo'!S334</f>
        <v>1.0256000000000001</v>
      </c>
      <c r="AK334" s="40">
        <f>'[3]methanogen M06-L TZVP smd redo'!R334</f>
        <v>1.5873999999999999</v>
      </c>
      <c r="AL334" s="40">
        <f>'[3]methanogen M06-L TZVP smd redo'!Y334</f>
        <v>1.0225200000000001</v>
      </c>
      <c r="AM334" s="40">
        <f>'[3]methanogen M06-L TZVP smd redo'!W334</f>
        <v>1.5803400000000001</v>
      </c>
      <c r="AN334" s="40">
        <f>'[3]methanogen M06-L TZVP smd redo'!V334</f>
        <v>1.5758799999999999</v>
      </c>
      <c r="AO334" s="40">
        <f>'[3]methanogen M06-L TZVP smd redo'!AK334</f>
        <v>1.0222500000000001</v>
      </c>
      <c r="AP334" s="40">
        <f>PRODUCT('[3]methanogen M06-L TZVP smd redo'!AD334:AF334)^(1/3)</f>
        <v>1.5784110098376405</v>
      </c>
      <c r="AQ334" s="40">
        <f>'[3]methanogen M06-L TZVP smd redo'!BA334</f>
        <v>1.0197799999999999</v>
      </c>
      <c r="AR334" s="40">
        <f>PRODUCT('[3]methanogen M06-L TZVP smd redo'!AT334:AV334)^(1/3)</f>
        <v>1.5723472958412283</v>
      </c>
      <c r="AS334" s="41">
        <f>'[3]methanogen M06-L TZVP smd redo'!FO334</f>
        <v>1.0218499999999999</v>
      </c>
      <c r="AT334" s="40">
        <f>'[3]methanogen M06-L TZVP smd redo'!FK334</f>
        <v>1.5756399999999999</v>
      </c>
      <c r="AU334" s="40">
        <f>'[3]methanogen M06-L TZVP smd redo'!CD334</f>
        <v>1.55481</v>
      </c>
      <c r="AV334" s="40">
        <f>'[3]methanogen M06-L TZVP smd redo'!CG334</f>
        <v>1.3743399999999999</v>
      </c>
      <c r="AW334" s="40">
        <f>'[3]methanogen M06-L TZVP smd redo'!CK334</f>
        <v>1.0218499999999999</v>
      </c>
      <c r="AX334" s="40">
        <f>PRODUCT('[3]methanogen M06-L TZVP smd redo'!CN334:CP334)^(1/3)</f>
        <v>1.5674070170597749</v>
      </c>
      <c r="AY334" s="40">
        <f>'[3]methanogen M06-L TZVP smd redo'!DH334</f>
        <v>1.02196</v>
      </c>
      <c r="AZ334" s="40">
        <f>PRODUCT('[3]methanogen M06-L TZVP smd redo'!DJ334:DL334)^(1/3)</f>
        <v>1.5708427582703717</v>
      </c>
      <c r="BA334" s="40">
        <f>'[3]methanogen M06-L TZVP smd redo'!EI334</f>
        <v>1.02302</v>
      </c>
      <c r="BB334" s="40">
        <f>PRODUCT('[3]methanogen M06-L TZVP smd redo'!EJ334:EL334)^(1/3)</f>
        <v>1.5842790300946943</v>
      </c>
      <c r="BC334" s="40"/>
      <c r="BD334" s="44">
        <f>'[4]methanogen M06-L TZVP smd redo'!H334</f>
        <v>1.6090599999999999</v>
      </c>
      <c r="BE334" s="44">
        <f>'[4]methanogen M06-L TZVP smd redo'!M334</f>
        <v>1.5801000000000001</v>
      </c>
      <c r="BF334" s="44">
        <f>'[4]methanogen M06-L TZVP smd redo'!R334</f>
        <v>1.6288400000000001</v>
      </c>
      <c r="BG334" s="44">
        <f>'[4]methanogen M06-L TZVP smd redo'!Y334</f>
        <v>1.6119600000000001</v>
      </c>
      <c r="BH334" s="44">
        <f>'[4]methanogen M06-L TZVP smd redo'!Z334</f>
        <v>1.61656</v>
      </c>
      <c r="BI334" s="44">
        <f>PRODUCT('[4]methanogen M06-L TZVP smd redo'!AL334:AN334)^(1/3)</f>
        <v>1.6142029540000797</v>
      </c>
      <c r="BJ334" s="133">
        <f>PRODUCT('[4]methanogen M06-L TZVP smd redo'!BC334:BE334)^(1/3)</f>
        <v>1.6041638939731886</v>
      </c>
      <c r="BK334" s="133">
        <f>'[4]methanogen M06-L TZVP smd redo'!ER334</f>
        <v>1.6108</v>
      </c>
      <c r="BL334" s="40">
        <f>PRODUCT('[4]methanogen M06-L TZVP smd redo'!DZ334:EB334)^(1/3)</f>
        <v>1.6214214707631565</v>
      </c>
      <c r="BM334" s="40">
        <f>PRODUCT('[4]methanogen M06-L TZVP smd redo'!CI334:CK334)^(1/3)</f>
        <v>1.6023533153986984</v>
      </c>
      <c r="BN334" s="40">
        <f>PRODUCT('[4]methanogen M06-L TZVP smd redo'!DD334:DF334)^(1/3)</f>
        <v>1.606035449298697</v>
      </c>
      <c r="BO334" s="40"/>
      <c r="BP334" s="45" t="e">
        <f t="shared" si="267"/>
        <v>#N/A</v>
      </c>
      <c r="BQ334" s="45">
        <f t="shared" si="268"/>
        <v>1.0183279539269665</v>
      </c>
      <c r="BR334" s="45">
        <f t="shared" si="269"/>
        <v>0.97007686451707964</v>
      </c>
      <c r="BS334" s="45">
        <f t="shared" si="270"/>
        <v>1.0075963774929479</v>
      </c>
      <c r="BT334" s="45">
        <f t="shared" si="271"/>
        <v>1.0014601918513899</v>
      </c>
      <c r="BU334" s="45">
        <f t="shared" si="272"/>
        <v>0.99861048823227494</v>
      </c>
      <c r="BV334" s="45">
        <f t="shared" si="273"/>
        <v>1.006258126158186</v>
      </c>
      <c r="BW334" s="45">
        <f t="shared" si="274"/>
        <v>0.99588024209907411</v>
      </c>
      <c r="BX334" s="45">
        <f t="shared" si="275"/>
        <v>0.98923865108315356</v>
      </c>
      <c r="BY334" s="45">
        <f t="shared" si="276"/>
        <v>0.85759338941412944</v>
      </c>
      <c r="BZ334" s="45">
        <f t="shared" si="277"/>
        <v>0.98489741780011741</v>
      </c>
      <c r="CA334" s="45">
        <f t="shared" si="278"/>
        <v>0.87007974000496635</v>
      </c>
      <c r="CB334" s="45">
        <f t="shared" si="279"/>
        <v>1.0107579885414477</v>
      </c>
      <c r="CC334" s="45">
        <f t="shared" si="280"/>
        <v>0.99770731467875973</v>
      </c>
      <c r="CD334" s="45">
        <f t="shared" si="281"/>
        <v>0.9949402244115938</v>
      </c>
      <c r="CE334" s="39"/>
      <c r="CF334" s="75" t="e">
        <f t="shared" si="298"/>
        <v>#N/A</v>
      </c>
      <c r="CG334" s="75">
        <f t="shared" si="299"/>
        <v>18.162021382052501</v>
      </c>
      <c r="CH334" s="75">
        <f t="shared" si="300"/>
        <v>-30.379968853986572</v>
      </c>
      <c r="CI334" s="75">
        <f t="shared" si="301"/>
        <v>7.5676703061991226</v>
      </c>
      <c r="CJ334" s="75">
        <f t="shared" si="302"/>
        <v>1.4591268079209399</v>
      </c>
      <c r="CK334" s="75">
        <f t="shared" si="303"/>
        <v>-1.3904780343977137</v>
      </c>
      <c r="CL334" s="75">
        <f t="shared" si="304"/>
        <v>6.2386254031816879</v>
      </c>
      <c r="CM334" s="75">
        <f t="shared" si="305"/>
        <v>-4.1282674831609016</v>
      </c>
      <c r="CN334" s="75">
        <f t="shared" si="306"/>
        <v>-10.81967102587374</v>
      </c>
      <c r="CO334" s="75">
        <f t="shared" si="307"/>
        <v>-153.6251969344296</v>
      </c>
      <c r="CP334" s="75">
        <f t="shared" si="308"/>
        <v>-15.217787598812167</v>
      </c>
      <c r="CQ334" s="75">
        <f t="shared" si="309"/>
        <v>-139.17041635546462</v>
      </c>
      <c r="CR334" s="75">
        <f t="shared" si="310"/>
        <v>10.700533085494476</v>
      </c>
      <c r="CS334" s="75">
        <f t="shared" si="311"/>
        <v>-2.2953175482464787</v>
      </c>
      <c r="CT334" s="75">
        <f t="shared" si="312"/>
        <v>-5.0726195964249783</v>
      </c>
      <c r="CU334" s="130"/>
      <c r="CV334" s="45" t="e">
        <f t="shared" si="282"/>
        <v>#N/A</v>
      </c>
      <c r="CW334" s="45">
        <f t="shared" si="283"/>
        <v>1.0000250600753289</v>
      </c>
      <c r="CX334" s="45">
        <f t="shared" si="284"/>
        <v>0.99984863537571322</v>
      </c>
      <c r="CY334" s="45">
        <f t="shared" si="285"/>
        <v>1.0001025931176077</v>
      </c>
      <c r="CZ334" s="45">
        <f t="shared" si="286"/>
        <v>0.99997367602623899</v>
      </c>
      <c r="DA334" s="45">
        <f t="shared" si="287"/>
        <v>0.99995023943306161</v>
      </c>
      <c r="DB334" s="45">
        <f t="shared" si="288"/>
        <v>0.99997040803332293</v>
      </c>
      <c r="DC334" s="45">
        <f t="shared" si="289"/>
        <v>0.99999146799998229</v>
      </c>
      <c r="DD334" s="45">
        <f t="shared" si="290"/>
        <v>0.99963325243802581</v>
      </c>
      <c r="DE334" s="45">
        <f t="shared" si="291"/>
        <v>0.99963325243802559</v>
      </c>
      <c r="DF334" s="45">
        <f t="shared" si="292"/>
        <v>0.99958351012065394</v>
      </c>
      <c r="DG334" s="45">
        <f t="shared" si="293"/>
        <v>0.99954540228457889</v>
      </c>
      <c r="DH334" s="45">
        <f t="shared" si="294"/>
        <v>0.99996857668931771</v>
      </c>
      <c r="DI334" s="45">
        <f t="shared" si="295"/>
        <v>1.0000019160960651</v>
      </c>
      <c r="DJ334" s="45">
        <f t="shared" si="296"/>
        <v>1.0000174957162069</v>
      </c>
    </row>
    <row r="335" spans="1:114" x14ac:dyDescent="0.2">
      <c r="A335" s="43">
        <v>662</v>
      </c>
      <c r="B335" s="43">
        <f t="shared" si="265"/>
        <v>935.15</v>
      </c>
      <c r="C335" s="44">
        <f t="shared" si="297"/>
        <v>1.0693471635566487</v>
      </c>
      <c r="E335" s="40">
        <f>'[4]methanogen M06-L TZVP smd redo'!I335</f>
        <v>0.36452819048382601</v>
      </c>
      <c r="F335" s="40">
        <f>'[4]methanogen M06-L TZVP smd redo'!N335</f>
        <v>0.33950446842290205</v>
      </c>
      <c r="G335" s="40">
        <f>'[4]methanogen M06-L TZVP smd redo'!S335</f>
        <v>0.50164289918108729</v>
      </c>
      <c r="H335" s="40">
        <f>'[4]methanogen M06-L TZVP smd redo'!AB335</f>
        <v>0.36888835120674202</v>
      </c>
      <c r="I335" s="40">
        <f>'[4]methanogen M06-L TZVP smd redo'!AS335</f>
        <v>0.42006351785528473</v>
      </c>
      <c r="J335" s="40">
        <f>'[4]methanogen M06-L TZVP smd redo'!BJ335</f>
        <v>0.43965078315144623</v>
      </c>
      <c r="K335" s="40">
        <f>'[4]methanogen M06-L TZVP smd redo'!EV335</f>
        <v>0.4510209225851991</v>
      </c>
      <c r="L335" s="40">
        <f>'[4]methanogen M06-L TZVP smd redo'!CL335</f>
        <v>0.42945560364593405</v>
      </c>
      <c r="M335" s="40">
        <f>'[4]methanogen M06-L TZVP smd redo'!DG335</f>
        <v>0.44005952234260626</v>
      </c>
      <c r="N335" s="40">
        <f>'[4]methanogen M06-L TZVP smd redo'!EC335</f>
        <v>0.41200328011181675</v>
      </c>
      <c r="AA335" s="40">
        <f t="shared" si="266"/>
        <v>0.55358910176804377</v>
      </c>
      <c r="AB335" s="40"/>
      <c r="AC335" s="40" t="e">
        <f>EXP('d-beta'!Y336/1000)*'[3]methanogen M06-L TZVP smd redo'!EZ335</f>
        <v>#N/A</v>
      </c>
      <c r="AD335" s="40">
        <f>'[3]methanogen M06-L TZVP smd redo'!ET335</f>
        <v>1.34666</v>
      </c>
      <c r="AE335" s="40">
        <f>'[3]methanogen M06-L TZVP smd redo'!ER335</f>
        <v>1.0321199999999999</v>
      </c>
      <c r="AF335" s="40">
        <f>'[3]methanogen M06-L TZVP smd redo'!K335</f>
        <v>1.02664</v>
      </c>
      <c r="AG335" s="40">
        <f>'[3]methanogen M06-L TZVP smd redo'!J335</f>
        <v>1.56399</v>
      </c>
      <c r="AH335" s="40">
        <f>'[3]methanogen M06-L TZVP smd redo'!O335</f>
        <v>1.02481</v>
      </c>
      <c r="AI335" s="40">
        <f>'[3]methanogen M06-L TZVP smd redo'!N335</f>
        <v>1.53868</v>
      </c>
      <c r="AJ335" s="40">
        <f>'[3]methanogen M06-L TZVP smd redo'!S335</f>
        <v>1.02549</v>
      </c>
      <c r="AK335" s="40">
        <f>'[3]methanogen M06-L TZVP smd redo'!R335</f>
        <v>1.58473</v>
      </c>
      <c r="AL335" s="40">
        <f>'[3]methanogen M06-L TZVP smd redo'!Y335</f>
        <v>1.0224299999999999</v>
      </c>
      <c r="AM335" s="40">
        <f>'[3]methanogen M06-L TZVP smd redo'!W335</f>
        <v>1.5776399999999999</v>
      </c>
      <c r="AN335" s="40">
        <f>'[3]methanogen M06-L TZVP smd redo'!V335</f>
        <v>1.5731900000000001</v>
      </c>
      <c r="AO335" s="40">
        <f>'[3]methanogen M06-L TZVP smd redo'!AK335</f>
        <v>1.02216</v>
      </c>
      <c r="AP335" s="40">
        <f>PRODUCT('[3]methanogen M06-L TZVP smd redo'!AD335:AF335)^(1/3)</f>
        <v>1.5757546891874747</v>
      </c>
      <c r="AQ335" s="40">
        <f>'[3]methanogen M06-L TZVP smd redo'!BA335</f>
        <v>1.0197099999999999</v>
      </c>
      <c r="AR335" s="40">
        <f>PRODUCT('[3]methanogen M06-L TZVP smd redo'!AT335:AV335)^(1/3)</f>
        <v>1.5697373172436717</v>
      </c>
      <c r="AS335" s="41">
        <f>'[3]methanogen M06-L TZVP smd redo'!FO335</f>
        <v>1.0217700000000001</v>
      </c>
      <c r="AT335" s="40">
        <f>'[3]methanogen M06-L TZVP smd redo'!FK335</f>
        <v>1.57304</v>
      </c>
      <c r="AU335" s="40">
        <f>'[3]methanogen M06-L TZVP smd redo'!CD335</f>
        <v>1.55226</v>
      </c>
      <c r="AV335" s="40">
        <f>'[3]methanogen M06-L TZVP smd redo'!CG335</f>
        <v>1.3727</v>
      </c>
      <c r="AW335" s="40">
        <f>'[3]methanogen M06-L TZVP smd redo'!CK335</f>
        <v>1.0217700000000001</v>
      </c>
      <c r="AX335" s="40">
        <f>PRODUCT('[3]methanogen M06-L TZVP smd redo'!CN335:CP335)^(1/3)</f>
        <v>1.5648271838443313</v>
      </c>
      <c r="AY335" s="40">
        <f>'[3]methanogen M06-L TZVP smd redo'!DH335</f>
        <v>1.0218700000000001</v>
      </c>
      <c r="AZ335" s="40">
        <f>PRODUCT('[3]methanogen M06-L TZVP smd redo'!DJ335:DL335)^(1/3)</f>
        <v>1.5682430123456439</v>
      </c>
      <c r="BA335" s="40">
        <f>'[3]methanogen M06-L TZVP smd redo'!EI335</f>
        <v>1.0229299999999999</v>
      </c>
      <c r="BB335" s="40">
        <f>PRODUCT('[3]methanogen M06-L TZVP smd redo'!EJ335:EL335)^(1/3)</f>
        <v>1.581592590019419</v>
      </c>
      <c r="BC335" s="40"/>
      <c r="BD335" s="44">
        <f>'[4]methanogen M06-L TZVP smd redo'!H335</f>
        <v>1.6062399999999999</v>
      </c>
      <c r="BE335" s="44">
        <f>'[4]methanogen M06-L TZVP smd redo'!M335</f>
        <v>1.5773900000000001</v>
      </c>
      <c r="BF335" s="44">
        <f>'[4]methanogen M06-L TZVP smd redo'!R335</f>
        <v>1.6259399999999999</v>
      </c>
      <c r="BG335" s="44">
        <f>'[4]methanogen M06-L TZVP smd redo'!Y335</f>
        <v>1.60907</v>
      </c>
      <c r="BH335" s="44">
        <f>'[4]methanogen M06-L TZVP smd redo'!Z335</f>
        <v>1.61365</v>
      </c>
      <c r="BI335" s="44">
        <f>PRODUCT('[4]methanogen M06-L TZVP smd redo'!AL335:AN335)^(1/3)</f>
        <v>1.6113499982398916</v>
      </c>
      <c r="BJ335" s="133">
        <f>PRODUCT('[4]methanogen M06-L TZVP smd redo'!BC335:BE335)^(1/3)</f>
        <v>1.60138057859272</v>
      </c>
      <c r="BK335" s="133">
        <f>'[4]methanogen M06-L TZVP smd redo'!ER335</f>
        <v>1.6080099999999999</v>
      </c>
      <c r="BL335" s="40">
        <f>PRODUCT('[4]methanogen M06-L TZVP smd redo'!DZ335:EB335)^(1/3)</f>
        <v>1.6185250711206618</v>
      </c>
      <c r="BM335" s="40">
        <f>PRODUCT('[4]methanogen M06-L TZVP smd redo'!CI335:CK335)^(1/3)</f>
        <v>1.5995801253976496</v>
      </c>
      <c r="BN335" s="40">
        <f>PRODUCT('[4]methanogen M06-L TZVP smd redo'!DD335:DF335)^(1/3)</f>
        <v>1.6032457002268985</v>
      </c>
      <c r="BO335" s="40"/>
      <c r="BP335" s="45" t="e">
        <f t="shared" si="267"/>
        <v>#N/A</v>
      </c>
      <c r="BQ335" s="45">
        <f t="shared" si="268"/>
        <v>1.0182897064137593</v>
      </c>
      <c r="BR335" s="45">
        <f t="shared" si="269"/>
        <v>0.97014034958239548</v>
      </c>
      <c r="BS335" s="45">
        <f t="shared" si="270"/>
        <v>1.0076162736652929</v>
      </c>
      <c r="BT335" s="45">
        <f t="shared" si="271"/>
        <v>1.0014273756555812</v>
      </c>
      <c r="BU335" s="45">
        <f t="shared" si="272"/>
        <v>0.99858503848178104</v>
      </c>
      <c r="BV335" s="45">
        <f t="shared" si="273"/>
        <v>1.0062255155210715</v>
      </c>
      <c r="BW335" s="45">
        <f t="shared" si="274"/>
        <v>0.99587725113197056</v>
      </c>
      <c r="BX335" s="45">
        <f t="shared" si="275"/>
        <v>0.98928393879694476</v>
      </c>
      <c r="BY335" s="45">
        <f t="shared" si="276"/>
        <v>0.85825126526502882</v>
      </c>
      <c r="BZ335" s="45">
        <f t="shared" si="277"/>
        <v>0.98493635369944132</v>
      </c>
      <c r="CA335" s="45">
        <f t="shared" si="278"/>
        <v>0.87048955976641929</v>
      </c>
      <c r="CB335" s="45">
        <f t="shared" si="279"/>
        <v>1.0107060699730781</v>
      </c>
      <c r="CC335" s="45">
        <f t="shared" si="280"/>
        <v>0.9977136537283523</v>
      </c>
      <c r="CD335" s="45">
        <f t="shared" si="281"/>
        <v>0.99497049181006891</v>
      </c>
      <c r="CE335" s="39"/>
      <c r="CF335" s="75" t="e">
        <f t="shared" si="298"/>
        <v>#N/A</v>
      </c>
      <c r="CG335" s="75">
        <f t="shared" si="299"/>
        <v>18.124461545509252</v>
      </c>
      <c r="CH335" s="75">
        <f t="shared" si="300"/>
        <v>-30.314527660209759</v>
      </c>
      <c r="CI335" s="75">
        <f t="shared" si="301"/>
        <v>7.5874162842071522</v>
      </c>
      <c r="CJ335" s="75">
        <f t="shared" si="302"/>
        <v>1.4263579232925008</v>
      </c>
      <c r="CK335" s="75">
        <f t="shared" si="303"/>
        <v>-1.4159635215769779</v>
      </c>
      <c r="CL335" s="75">
        <f t="shared" si="304"/>
        <v>6.2062170531787988</v>
      </c>
      <c r="CM335" s="75">
        <f t="shared" si="305"/>
        <v>-4.1312708278087431</v>
      </c>
      <c r="CN335" s="75">
        <f t="shared" si="306"/>
        <v>-10.773891701411388</v>
      </c>
      <c r="CO335" s="75">
        <f t="shared" si="307"/>
        <v>-152.85837240711317</v>
      </c>
      <c r="CP335" s="75">
        <f t="shared" si="308"/>
        <v>-15.178255431283796</v>
      </c>
      <c r="CQ335" s="75">
        <f t="shared" si="309"/>
        <v>-138.69951322155333</v>
      </c>
      <c r="CR335" s="75">
        <f t="shared" si="310"/>
        <v>10.649165792405741</v>
      </c>
      <c r="CS335" s="75">
        <f t="shared" si="311"/>
        <v>-2.288963951994901</v>
      </c>
      <c r="CT335" s="75">
        <f t="shared" si="312"/>
        <v>-5.0421987355987001</v>
      </c>
      <c r="CU335" s="130"/>
      <c r="CV335" s="45" t="e">
        <f t="shared" si="282"/>
        <v>#N/A</v>
      </c>
      <c r="CW335" s="45">
        <f t="shared" si="283"/>
        <v>1.0000250152292787</v>
      </c>
      <c r="CX335" s="45">
        <f t="shared" si="284"/>
        <v>0.99983794286405336</v>
      </c>
      <c r="CY335" s="45">
        <f t="shared" si="285"/>
        <v>1.0001150363910754</v>
      </c>
      <c r="CZ335" s="45">
        <f t="shared" si="286"/>
        <v>0.99996651258838865</v>
      </c>
      <c r="DA335" s="45">
        <f t="shared" si="287"/>
        <v>0.99994884632114589</v>
      </c>
      <c r="DB335" s="45">
        <f t="shared" si="288"/>
        <v>0.99998042134247589</v>
      </c>
      <c r="DC335" s="45">
        <f t="shared" si="289"/>
        <v>0.9999886349864251</v>
      </c>
      <c r="DD335" s="45">
        <f t="shared" si="290"/>
        <v>0.99963124767722966</v>
      </c>
      <c r="DE335" s="45">
        <f t="shared" si="291"/>
        <v>0.99963124767722966</v>
      </c>
      <c r="DF335" s="45">
        <f t="shared" si="292"/>
        <v>0.99958011286141346</v>
      </c>
      <c r="DG335" s="45">
        <f t="shared" si="293"/>
        <v>0.99954918240558221</v>
      </c>
      <c r="DH335" s="45">
        <f t="shared" si="294"/>
        <v>0.99997236464686523</v>
      </c>
      <c r="DI335" s="45">
        <f t="shared" si="295"/>
        <v>0.99998940074560594</v>
      </c>
      <c r="DJ335" s="45">
        <f t="shared" si="296"/>
        <v>1.0000199876084226</v>
      </c>
    </row>
    <row r="336" spans="1:114" x14ac:dyDescent="0.2">
      <c r="A336" s="43">
        <v>664</v>
      </c>
      <c r="B336" s="43">
        <f t="shared" si="265"/>
        <v>937.15</v>
      </c>
      <c r="C336" s="44">
        <f t="shared" si="297"/>
        <v>1.0670650376140427</v>
      </c>
      <c r="E336" s="40">
        <f>'[4]methanogen M06-L TZVP smd redo'!I336</f>
        <v>0.36530518712774018</v>
      </c>
      <c r="F336" s="40">
        <f>'[4]methanogen M06-L TZVP smd redo'!N336</f>
        <v>0.33684480361984015</v>
      </c>
      <c r="G336" s="40">
        <f>'[4]methanogen M06-L TZVP smd redo'!S336</f>
        <v>0.49359243446844836</v>
      </c>
      <c r="H336" s="40">
        <f>'[4]methanogen M06-L TZVP smd redo'!AB336</f>
        <v>0.35416255518039286</v>
      </c>
      <c r="I336" s="40">
        <f>'[4]methanogen M06-L TZVP smd redo'!AS336</f>
        <v>0.41311010543343407</v>
      </c>
      <c r="J336" s="40">
        <f>'[4]methanogen M06-L TZVP smd redo'!BJ336</f>
        <v>0.442305807276</v>
      </c>
      <c r="K336" s="40">
        <f>'[4]methanogen M06-L TZVP smd redo'!EV336</f>
        <v>0.44326721683907166</v>
      </c>
      <c r="L336" s="40">
        <f>'[4]methanogen M06-L TZVP smd redo'!CL336</f>
        <v>0.42651921379821545</v>
      </c>
      <c r="M336" s="40">
        <f>'[4]methanogen M06-L TZVP smd redo'!DG336</f>
        <v>0.43770765373096765</v>
      </c>
      <c r="N336" s="40">
        <f>'[4]methanogen M06-L TZVP smd redo'!EC336</f>
        <v>0.41269650472197661</v>
      </c>
      <c r="AA336" s="40">
        <f t="shared" si="266"/>
        <v>0.55052354478672139</v>
      </c>
      <c r="AB336" s="40"/>
      <c r="AC336" s="40" t="e">
        <f>EXP('d-beta'!Y337/1000)*'[3]methanogen M06-L TZVP smd redo'!EZ336</f>
        <v>#N/A</v>
      </c>
      <c r="AD336" s="40">
        <f>'[3]methanogen M06-L TZVP smd redo'!ET336</f>
        <v>1.3454200000000001</v>
      </c>
      <c r="AE336" s="40">
        <f>'[3]methanogen M06-L TZVP smd redo'!ER336</f>
        <v>1.032</v>
      </c>
      <c r="AF336" s="40">
        <f>'[3]methanogen M06-L TZVP smd redo'!K336</f>
        <v>1.0265299999999999</v>
      </c>
      <c r="AG336" s="40">
        <f>'[3]methanogen M06-L TZVP smd redo'!J336</f>
        <v>1.56142</v>
      </c>
      <c r="AH336" s="40">
        <f>'[3]methanogen M06-L TZVP smd redo'!O336</f>
        <v>1.02471</v>
      </c>
      <c r="AI336" s="40">
        <f>'[3]methanogen M06-L TZVP smd redo'!N336</f>
        <v>1.5362100000000001</v>
      </c>
      <c r="AJ336" s="40">
        <f>'[3]methanogen M06-L TZVP smd redo'!S336</f>
        <v>1.02539</v>
      </c>
      <c r="AK336" s="40">
        <f>'[3]methanogen M06-L TZVP smd redo'!R336</f>
        <v>1.58209</v>
      </c>
      <c r="AL336" s="40">
        <f>'[3]methanogen M06-L TZVP smd redo'!Y336</f>
        <v>1.0223500000000001</v>
      </c>
      <c r="AM336" s="40">
        <f>'[3]methanogen M06-L TZVP smd redo'!W336</f>
        <v>1.5749599999999999</v>
      </c>
      <c r="AN336" s="40">
        <f>'[3]methanogen M06-L TZVP smd redo'!V336</f>
        <v>1.57053</v>
      </c>
      <c r="AO336" s="40">
        <f>'[3]methanogen M06-L TZVP smd redo'!AK336</f>
        <v>1.0220800000000001</v>
      </c>
      <c r="AP336" s="40">
        <f>PRODUCT('[3]methanogen M06-L TZVP smd redo'!AD336:AF336)^(1/3)</f>
        <v>1.573118368429762</v>
      </c>
      <c r="AQ336" s="40">
        <f>'[3]methanogen M06-L TZVP smd redo'!BA336</f>
        <v>1.01963</v>
      </c>
      <c r="AR336" s="40">
        <f>PRODUCT('[3]methanogen M06-L TZVP smd redo'!AT336:AV336)^(1/3)</f>
        <v>1.5671506656127128</v>
      </c>
      <c r="AS336" s="41">
        <f>'[3]methanogen M06-L TZVP smd redo'!FO336</f>
        <v>1.0217000000000001</v>
      </c>
      <c r="AT336" s="40">
        <f>'[3]methanogen M06-L TZVP smd redo'!FK336</f>
        <v>1.5704499999999999</v>
      </c>
      <c r="AU336" s="40">
        <f>'[3]methanogen M06-L TZVP smd redo'!CD336</f>
        <v>1.54972</v>
      </c>
      <c r="AV336" s="40">
        <f>'[3]methanogen M06-L TZVP smd redo'!CG336</f>
        <v>1.3710800000000001</v>
      </c>
      <c r="AW336" s="40">
        <f>'[3]methanogen M06-L TZVP smd redo'!CK336</f>
        <v>1.02169</v>
      </c>
      <c r="AX336" s="40">
        <f>PRODUCT('[3]methanogen M06-L TZVP smd redo'!CN336:CP336)^(1/3)</f>
        <v>1.562263995483111</v>
      </c>
      <c r="AY336" s="40">
        <f>'[3]methanogen M06-L TZVP smd redo'!DH336</f>
        <v>1.02179</v>
      </c>
      <c r="AZ336" s="40">
        <f>PRODUCT('[3]methanogen M06-L TZVP smd redo'!DJ336:DL336)^(1/3)</f>
        <v>1.5656632659522594</v>
      </c>
      <c r="BA336" s="40">
        <f>'[3]methanogen M06-L TZVP smd redo'!EI336</f>
        <v>1.02284</v>
      </c>
      <c r="BB336" s="40">
        <f>PRODUCT('[3]methanogen M06-L TZVP smd redo'!EJ336:EL336)^(1/3)</f>
        <v>1.5789261498273031</v>
      </c>
      <c r="BC336" s="40"/>
      <c r="BD336" s="44">
        <f>'[4]methanogen M06-L TZVP smd redo'!H336</f>
        <v>1.6034299999999999</v>
      </c>
      <c r="BE336" s="44">
        <f>'[4]methanogen M06-L TZVP smd redo'!M336</f>
        <v>1.5747</v>
      </c>
      <c r="BF336" s="44">
        <f>'[4]methanogen M06-L TZVP smd redo'!R336</f>
        <v>1.6230599999999999</v>
      </c>
      <c r="BG336" s="44">
        <f>'[4]methanogen M06-L TZVP smd redo'!Y336</f>
        <v>1.6062000000000001</v>
      </c>
      <c r="BH336" s="44">
        <f>'[4]methanogen M06-L TZVP smd redo'!Z336</f>
        <v>1.61077</v>
      </c>
      <c r="BI336" s="44">
        <f>PRODUCT('[4]methanogen M06-L TZVP smd redo'!AL336:AN336)^(1/3)</f>
        <v>1.6085170422535111</v>
      </c>
      <c r="BJ336" s="133">
        <f>PRODUCT('[4]methanogen M06-L TZVP smd redo'!BC336:BE336)^(1/3)</f>
        <v>1.5986205997466318</v>
      </c>
      <c r="BK336" s="133">
        <f>'[4]methanogen M06-L TZVP smd redo'!ER336</f>
        <v>1.60524</v>
      </c>
      <c r="BL336" s="40">
        <f>PRODUCT('[4]methanogen M06-L TZVP smd redo'!DZ336:EB336)^(1/3)</f>
        <v>1.6156553233318129</v>
      </c>
      <c r="BM336" s="40">
        <f>PRODUCT('[4]methanogen M06-L TZVP smd redo'!CI336:CK336)^(1/3)</f>
        <v>1.5968302899756432</v>
      </c>
      <c r="BN336" s="40">
        <f>PRODUCT('[4]methanogen M06-L TZVP smd redo'!DD336:DF336)^(1/3)</f>
        <v>1.6004793040599277</v>
      </c>
      <c r="BO336" s="40"/>
      <c r="BP336" s="45" t="e">
        <f t="shared" si="267"/>
        <v>#N/A</v>
      </c>
      <c r="BQ336" s="45">
        <f t="shared" si="268"/>
        <v>1.0182447450307994</v>
      </c>
      <c r="BR336" s="45">
        <f t="shared" si="269"/>
        <v>0.97020442867176815</v>
      </c>
      <c r="BS336" s="45">
        <f t="shared" si="270"/>
        <v>1.0076298912942256</v>
      </c>
      <c r="BT336" s="45">
        <f t="shared" si="271"/>
        <v>1.001400642758085</v>
      </c>
      <c r="BU336" s="45">
        <f t="shared" si="272"/>
        <v>0.99855951650330987</v>
      </c>
      <c r="BV336" s="45">
        <f t="shared" si="273"/>
        <v>1.0061906136505734</v>
      </c>
      <c r="BW336" s="45">
        <f t="shared" si="274"/>
        <v>0.99587637969813347</v>
      </c>
      <c r="BX336" s="45">
        <f t="shared" si="275"/>
        <v>0.98933345212302315</v>
      </c>
      <c r="BY336" s="45">
        <f t="shared" si="276"/>
        <v>0.85890935985555983</v>
      </c>
      <c r="BZ336" s="45">
        <f t="shared" si="277"/>
        <v>0.9849794564690082</v>
      </c>
      <c r="CA336" s="45">
        <f t="shared" si="278"/>
        <v>0.87089425905160611</v>
      </c>
      <c r="CB336" s="45">
        <f t="shared" si="279"/>
        <v>1.0106558889506871</v>
      </c>
      <c r="CC336" s="45">
        <f t="shared" si="280"/>
        <v>0.99772004919087176</v>
      </c>
      <c r="CD336" s="45">
        <f t="shared" si="281"/>
        <v>0.99500301334555796</v>
      </c>
      <c r="CE336" s="39"/>
      <c r="CF336" s="75" t="e">
        <f t="shared" si="298"/>
        <v>#N/A</v>
      </c>
      <c r="CG336" s="75">
        <f t="shared" si="299"/>
        <v>18.080306748191436</v>
      </c>
      <c r="CH336" s="75">
        <f t="shared" si="300"/>
        <v>-30.248478481616228</v>
      </c>
      <c r="CI336" s="75">
        <f t="shared" si="301"/>
        <v>7.6009308901840216</v>
      </c>
      <c r="CJ336" s="75">
        <f t="shared" si="302"/>
        <v>1.3996627729831217</v>
      </c>
      <c r="CK336" s="75">
        <f t="shared" si="303"/>
        <v>-1.4415219904508003</v>
      </c>
      <c r="CL336" s="75">
        <f t="shared" si="304"/>
        <v>6.1715305189220739</v>
      </c>
      <c r="CM336" s="75">
        <f t="shared" si="305"/>
        <v>-4.1321458696046776</v>
      </c>
      <c r="CN336" s="75">
        <f t="shared" si="306"/>
        <v>-10.723843292541696</v>
      </c>
      <c r="CO336" s="75">
        <f t="shared" si="307"/>
        <v>-152.09188077770659</v>
      </c>
      <c r="CP336" s="75">
        <f t="shared" si="308"/>
        <v>-15.134494404186842</v>
      </c>
      <c r="CQ336" s="75">
        <f t="shared" si="309"/>
        <v>-138.23471127714629</v>
      </c>
      <c r="CR336" s="75">
        <f t="shared" si="310"/>
        <v>10.599515088156823</v>
      </c>
      <c r="CS336" s="75">
        <f t="shared" si="311"/>
        <v>-2.282553854270156</v>
      </c>
      <c r="CT336" s="75">
        <f t="shared" si="312"/>
        <v>-5.0095133401321901</v>
      </c>
      <c r="CU336" s="130"/>
      <c r="CV336" s="45" t="e">
        <f t="shared" si="282"/>
        <v>#N/A</v>
      </c>
      <c r="CW336" s="45">
        <f t="shared" si="283"/>
        <v>1.0000284508000039</v>
      </c>
      <c r="CX336" s="45">
        <f t="shared" si="284"/>
        <v>0.99984332970042566</v>
      </c>
      <c r="CY336" s="45">
        <f t="shared" si="285"/>
        <v>1.0001149257622148</v>
      </c>
      <c r="CZ336" s="45">
        <f t="shared" si="286"/>
        <v>0.999965527294288</v>
      </c>
      <c r="DA336" s="45">
        <f t="shared" si="287"/>
        <v>0.99994107679151967</v>
      </c>
      <c r="DB336" s="45">
        <f t="shared" si="288"/>
        <v>0.99997081720587688</v>
      </c>
      <c r="DC336" s="45">
        <f t="shared" si="289"/>
        <v>0.99999903901640907</v>
      </c>
      <c r="DD336" s="45">
        <f t="shared" si="290"/>
        <v>0.99964596283152762</v>
      </c>
      <c r="DE336" s="45">
        <f t="shared" si="291"/>
        <v>0.99964596283152785</v>
      </c>
      <c r="DF336" s="45">
        <f t="shared" si="292"/>
        <v>0.99958706048405355</v>
      </c>
      <c r="DG336" s="45">
        <f t="shared" si="293"/>
        <v>0.99955692918192929</v>
      </c>
      <c r="DH336" s="45">
        <f t="shared" si="294"/>
        <v>0.9999704037880226</v>
      </c>
      <c r="DI336" s="45">
        <f t="shared" si="295"/>
        <v>0.99998881645519044</v>
      </c>
      <c r="DJ336" s="45">
        <f t="shared" si="296"/>
        <v>1.0000245873909979</v>
      </c>
    </row>
    <row r="337" spans="1:114" x14ac:dyDescent="0.2">
      <c r="A337" s="43">
        <v>666</v>
      </c>
      <c r="B337" s="43">
        <f t="shared" si="265"/>
        <v>939.15</v>
      </c>
      <c r="C337" s="44">
        <f t="shared" si="297"/>
        <v>1.0647926316349892</v>
      </c>
      <c r="E337" s="40">
        <f>'[4]methanogen M06-L TZVP smd redo'!I337</f>
        <v>0.36190014308679075</v>
      </c>
      <c r="F337" s="40">
        <f>'[4]methanogen M06-L TZVP smd redo'!N337</f>
        <v>0.33990736055766746</v>
      </c>
      <c r="G337" s="40">
        <f>'[4]methanogen M06-L TZVP smd redo'!S337</f>
        <v>0.49120314206962945</v>
      </c>
      <c r="H337" s="40">
        <f>'[4]methanogen M06-L TZVP smd redo'!AB337</f>
        <v>0.35500245939790176</v>
      </c>
      <c r="I337" s="40">
        <f>'[4]methanogen M06-L TZVP smd redo'!AS337</f>
        <v>0.407620319121893</v>
      </c>
      <c r="J337" s="40">
        <f>'[4]methanogen M06-L TZVP smd redo'!BJ337</f>
        <v>0.4368177633864434</v>
      </c>
      <c r="K337" s="40">
        <f>'[4]methanogen M06-L TZVP smd redo'!EV337</f>
        <v>0.43215350239611539</v>
      </c>
      <c r="L337" s="40">
        <f>'[4]methanogen M06-L TZVP smd redo'!CL337</f>
        <v>0.42093315307845103</v>
      </c>
      <c r="M337" s="40">
        <f>'[4]methanogen M06-L TZVP smd redo'!DG337</f>
        <v>0.42850402348881822</v>
      </c>
      <c r="N337" s="40">
        <f>'[4]methanogen M06-L TZVP smd redo'!EC337</f>
        <v>0.40517050343735761</v>
      </c>
      <c r="AA337" s="40">
        <f t="shared" si="266"/>
        <v>0.54747785956225714</v>
      </c>
      <c r="AB337" s="40"/>
      <c r="AC337" s="40" t="e">
        <f>EXP('d-beta'!Y338/1000)*'[3]methanogen M06-L TZVP smd redo'!EZ337</f>
        <v>#N/A</v>
      </c>
      <c r="AD337" s="40">
        <f>'[3]methanogen M06-L TZVP smd redo'!ET337</f>
        <v>1.34419</v>
      </c>
      <c r="AE337" s="40">
        <f>'[3]methanogen M06-L TZVP smd redo'!ER337</f>
        <v>1.0318799999999999</v>
      </c>
      <c r="AF337" s="40">
        <f>'[3]methanogen M06-L TZVP smd redo'!K337</f>
        <v>1.02643</v>
      </c>
      <c r="AG337" s="40">
        <f>'[3]methanogen M06-L TZVP smd redo'!J337</f>
        <v>1.55887</v>
      </c>
      <c r="AH337" s="40">
        <f>'[3]methanogen M06-L TZVP smd redo'!O337</f>
        <v>1.02461</v>
      </c>
      <c r="AI337" s="40">
        <f>'[3]methanogen M06-L TZVP smd redo'!N337</f>
        <v>1.53376</v>
      </c>
      <c r="AJ337" s="40">
        <f>'[3]methanogen M06-L TZVP smd redo'!S337</f>
        <v>1.02529</v>
      </c>
      <c r="AK337" s="40">
        <f>'[3]methanogen M06-L TZVP smd redo'!R337</f>
        <v>1.5794600000000001</v>
      </c>
      <c r="AL337" s="40">
        <f>'[3]methanogen M06-L TZVP smd redo'!Y337</f>
        <v>1.0222599999999999</v>
      </c>
      <c r="AM337" s="40">
        <f>'[3]methanogen M06-L TZVP smd redo'!W337</f>
        <v>1.5723</v>
      </c>
      <c r="AN337" s="40">
        <f>'[3]methanogen M06-L TZVP smd redo'!V337</f>
        <v>1.5678799999999999</v>
      </c>
      <c r="AO337" s="40">
        <f>'[3]methanogen M06-L TZVP smd redo'!AK337</f>
        <v>1.022</v>
      </c>
      <c r="AP337" s="40">
        <f>PRODUCT('[3]methanogen M06-L TZVP smd redo'!AD337:AF337)^(1/3)</f>
        <v>1.5705021067185709</v>
      </c>
      <c r="AQ337" s="40">
        <f>'[3]methanogen M06-L TZVP smd redo'!BA337</f>
        <v>1.01956</v>
      </c>
      <c r="AR337" s="40">
        <f>PRODUCT('[3]methanogen M06-L TZVP smd redo'!AT337:AV337)^(1/3)</f>
        <v>1.564577348261124</v>
      </c>
      <c r="AS337" s="41">
        <f>'[3]methanogen M06-L TZVP smd redo'!FO337</f>
        <v>1.02162</v>
      </c>
      <c r="AT337" s="40">
        <f>'[3]methanogen M06-L TZVP smd redo'!FK337</f>
        <v>1.56789</v>
      </c>
      <c r="AU337" s="40">
        <f>'[3]methanogen M06-L TZVP smd redo'!CD337</f>
        <v>1.54721</v>
      </c>
      <c r="AV337" s="40">
        <f>'[3]methanogen M06-L TZVP smd redo'!CG337</f>
        <v>1.36947</v>
      </c>
      <c r="AW337" s="40">
        <f>'[3]methanogen M06-L TZVP smd redo'!CK337</f>
        <v>1.0216099999999999</v>
      </c>
      <c r="AX337" s="40">
        <f>PRODUCT('[3]methanogen M06-L TZVP smd redo'!CN337:CP337)^(1/3)</f>
        <v>1.5597208068861006</v>
      </c>
      <c r="AY337" s="40">
        <f>'[3]methanogen M06-L TZVP smd redo'!DH337</f>
        <v>1.0217099999999999</v>
      </c>
      <c r="AZ337" s="40">
        <f>PRODUCT('[3]methanogen M06-L TZVP smd redo'!DJ337:DL337)^(1/3)</f>
        <v>1.5631068261768937</v>
      </c>
      <c r="BA337" s="40">
        <f>'[3]methanogen M06-L TZVP smd redo'!EI337</f>
        <v>1.0227599999999999</v>
      </c>
      <c r="BB337" s="40">
        <f>PRODUCT('[3]methanogen M06-L TZVP smd redo'!EJ337:EL337)^(1/3)</f>
        <v>1.5762730572987185</v>
      </c>
      <c r="BC337" s="40"/>
      <c r="BD337" s="44">
        <f>'[4]methanogen M06-L TZVP smd redo'!H337</f>
        <v>1.6006499999999999</v>
      </c>
      <c r="BE337" s="44">
        <f>'[4]methanogen M06-L TZVP smd redo'!M337</f>
        <v>1.5720400000000001</v>
      </c>
      <c r="BF337" s="44">
        <f>'[4]methanogen M06-L TZVP smd redo'!R337</f>
        <v>1.6202000000000001</v>
      </c>
      <c r="BG337" s="44">
        <f>'[4]methanogen M06-L TZVP smd redo'!Y337</f>
        <v>1.6033500000000001</v>
      </c>
      <c r="BH337" s="44">
        <f>'[4]methanogen M06-L TZVP smd redo'!Z337</f>
        <v>1.6079000000000001</v>
      </c>
      <c r="BI337" s="44">
        <f>PRODUCT('[4]methanogen M06-L TZVP smd redo'!AL337:AN337)^(1/3)</f>
        <v>1.6057074053448401</v>
      </c>
      <c r="BJ337" s="133">
        <f>PRODUCT('[4]methanogen M06-L TZVP smd redo'!BC337:BE337)^(1/3)</f>
        <v>1.5958772843631042</v>
      </c>
      <c r="BK337" s="133">
        <f>'[4]methanogen M06-L TZVP smd redo'!ER337</f>
        <v>1.6024799999999999</v>
      </c>
      <c r="BL337" s="40">
        <f>PRODUCT('[4]methanogen M06-L TZVP smd redo'!DZ337:EB337)^(1/3)</f>
        <v>1.6128022273177822</v>
      </c>
      <c r="BM337" s="40">
        <f>PRODUCT('[4]methanogen M06-L TZVP smd redo'!CI337:CK337)^(1/3)</f>
        <v>1.5940970995105144</v>
      </c>
      <c r="BN337" s="40">
        <f>PRODUCT('[4]methanogen M06-L TZVP smd redo'!DD337:DF337)^(1/3)</f>
        <v>1.5977262142424715</v>
      </c>
      <c r="BO337" s="40"/>
      <c r="BP337" s="45" t="e">
        <f t="shared" si="267"/>
        <v>#N/A</v>
      </c>
      <c r="BQ337" s="45">
        <f t="shared" si="268"/>
        <v>1.018199282461006</v>
      </c>
      <c r="BR337" s="45">
        <f t="shared" si="269"/>
        <v>0.97027527465744967</v>
      </c>
      <c r="BS337" s="45">
        <f t="shared" si="270"/>
        <v>1.0076497294607873</v>
      </c>
      <c r="BT337" s="45">
        <f t="shared" si="271"/>
        <v>1.0013655007430753</v>
      </c>
      <c r="BU337" s="45">
        <f t="shared" si="272"/>
        <v>0.99853185870788597</v>
      </c>
      <c r="BV337" s="45">
        <f t="shared" si="273"/>
        <v>1.0061596972887918</v>
      </c>
      <c r="BW337" s="45">
        <f t="shared" si="274"/>
        <v>0.99587968920866676</v>
      </c>
      <c r="BX337" s="45">
        <f t="shared" si="275"/>
        <v>0.9893903021174415</v>
      </c>
      <c r="BY337" s="45">
        <f t="shared" si="276"/>
        <v>0.85956563763370442</v>
      </c>
      <c r="BZ337" s="45">
        <f t="shared" si="277"/>
        <v>0.98501812306229353</v>
      </c>
      <c r="CA337" s="45">
        <f t="shared" si="278"/>
        <v>0.87130999026508915</v>
      </c>
      <c r="CB337" s="45">
        <f t="shared" si="279"/>
        <v>1.010605416293918</v>
      </c>
      <c r="CC337" s="45">
        <f t="shared" si="280"/>
        <v>0.99772857533436798</v>
      </c>
      <c r="CD337" s="45">
        <f t="shared" si="281"/>
        <v>0.99502948602229646</v>
      </c>
      <c r="CE337" s="39"/>
      <c r="CF337" s="75" t="e">
        <f t="shared" si="298"/>
        <v>#N/A</v>
      </c>
      <c r="CG337" s="75">
        <f t="shared" si="299"/>
        <v>18.03565777263675</v>
      </c>
      <c r="CH337" s="75">
        <f t="shared" si="300"/>
        <v>-30.175459438344145</v>
      </c>
      <c r="CI337" s="75">
        <f t="shared" si="301"/>
        <v>7.6206186460249814</v>
      </c>
      <c r="CJ337" s="75">
        <f t="shared" si="302"/>
        <v>1.3645692947681045</v>
      </c>
      <c r="CK337" s="75">
        <f t="shared" si="303"/>
        <v>-1.4692200675332783</v>
      </c>
      <c r="CL337" s="75">
        <f t="shared" si="304"/>
        <v>6.140803898794446</v>
      </c>
      <c r="CM337" s="75">
        <f t="shared" si="305"/>
        <v>-4.1288226609196821</v>
      </c>
      <c r="CN337" s="75">
        <f t="shared" si="306"/>
        <v>-10.666382018008388</v>
      </c>
      <c r="CO337" s="75">
        <f t="shared" si="307"/>
        <v>-151.32808984562067</v>
      </c>
      <c r="CP337" s="75">
        <f t="shared" si="308"/>
        <v>-15.095238931294846</v>
      </c>
      <c r="CQ337" s="75">
        <f t="shared" si="309"/>
        <v>-137.75746388030765</v>
      </c>
      <c r="CR337" s="75">
        <f t="shared" si="310"/>
        <v>10.549573344703177</v>
      </c>
      <c r="CS337" s="75">
        <f t="shared" si="311"/>
        <v>-2.2740082636781613</v>
      </c>
      <c r="CT337" s="75">
        <f t="shared" si="312"/>
        <v>-4.9829080693655383</v>
      </c>
      <c r="CU337" s="130"/>
      <c r="CV337" s="45" t="e">
        <f t="shared" si="282"/>
        <v>#N/A</v>
      </c>
      <c r="CW337" s="45">
        <f t="shared" si="283"/>
        <v>1.0000219853095607</v>
      </c>
      <c r="CX337" s="45">
        <f t="shared" si="284"/>
        <v>0.99984877849896447</v>
      </c>
      <c r="CY337" s="45">
        <f t="shared" si="285"/>
        <v>1.0001174877259431</v>
      </c>
      <c r="CZ337" s="45">
        <f t="shared" si="286"/>
        <v>0.99996606502777208</v>
      </c>
      <c r="DA337" s="45">
        <f t="shared" si="287"/>
        <v>0.99994740357964551</v>
      </c>
      <c r="DB337" s="45">
        <f t="shared" si="288"/>
        <v>0.99997081530412912</v>
      </c>
      <c r="DC337" s="45">
        <f t="shared" si="289"/>
        <v>1.0000046622461845</v>
      </c>
      <c r="DD337" s="45">
        <f t="shared" si="290"/>
        <v>0.99964512352262447</v>
      </c>
      <c r="DE337" s="45">
        <f t="shared" si="291"/>
        <v>0.99964512352262447</v>
      </c>
      <c r="DF337" s="45">
        <f t="shared" si="292"/>
        <v>0.99959254576750234</v>
      </c>
      <c r="DG337" s="45">
        <f t="shared" si="293"/>
        <v>0.99956803317358089</v>
      </c>
      <c r="DH337" s="45">
        <f t="shared" si="294"/>
        <v>0.99996836655810017</v>
      </c>
      <c r="DI337" s="45">
        <f t="shared" si="295"/>
        <v>0.99999243237234836</v>
      </c>
      <c r="DJ337" s="45">
        <f t="shared" si="296"/>
        <v>1.0000208751952133</v>
      </c>
    </row>
    <row r="338" spans="1:114" x14ac:dyDescent="0.2">
      <c r="A338" s="43">
        <v>668</v>
      </c>
      <c r="B338" s="43">
        <f t="shared" si="265"/>
        <v>941.15</v>
      </c>
      <c r="C338" s="44">
        <f t="shared" si="297"/>
        <v>1.0625298836529777</v>
      </c>
      <c r="E338" s="40">
        <f>'[4]methanogen M06-L TZVP smd redo'!I338</f>
        <v>0.36757662649233858</v>
      </c>
      <c r="F338" s="40">
        <f>'[4]methanogen M06-L TZVP smd redo'!N338</f>
        <v>0.33597690440068106</v>
      </c>
      <c r="G338" s="40">
        <f>'[4]methanogen M06-L TZVP smd redo'!S338</f>
        <v>0.48816202473744852</v>
      </c>
      <c r="H338" s="40">
        <f>'[4]methanogen M06-L TZVP smd redo'!AB338</f>
        <v>0.34887445128117811</v>
      </c>
      <c r="I338" s="40">
        <f>'[4]methanogen M06-L TZVP smd redo'!AS338</f>
        <v>0.41152334212002373</v>
      </c>
      <c r="J338" s="40">
        <f>'[4]methanogen M06-L TZVP smd redo'!BJ338</f>
        <v>0.43083282041700421</v>
      </c>
      <c r="K338" s="40">
        <f>'[4]methanogen M06-L TZVP smd redo'!EV338</f>
        <v>0.43950659892733057</v>
      </c>
      <c r="L338" s="40">
        <f>'[4]methanogen M06-L TZVP smd redo'!CL338</f>
        <v>0.41908593253880966</v>
      </c>
      <c r="M338" s="40">
        <f>'[4]methanogen M06-L TZVP smd redo'!DG338</f>
        <v>0.42509137395452257</v>
      </c>
      <c r="N338" s="40">
        <f>'[4]methanogen M06-L TZVP smd redo'!EC338</f>
        <v>0.40675395018974214</v>
      </c>
      <c r="AA338" s="40">
        <f t="shared" si="266"/>
        <v>0.54445188343577189</v>
      </c>
      <c r="AB338" s="40"/>
      <c r="AC338" s="40" t="e">
        <f>EXP('d-beta'!Y339/1000)*'[3]methanogen M06-L TZVP smd redo'!EZ338</f>
        <v>#N/A</v>
      </c>
      <c r="AD338" s="40">
        <f>'[3]methanogen M06-L TZVP smd redo'!ET338</f>
        <v>1.34297</v>
      </c>
      <c r="AE338" s="40">
        <f>'[3]methanogen M06-L TZVP smd redo'!ER338</f>
        <v>1.03176</v>
      </c>
      <c r="AF338" s="40">
        <f>'[3]methanogen M06-L TZVP smd redo'!K338</f>
        <v>1.0263199999999999</v>
      </c>
      <c r="AG338" s="40">
        <f>'[3]methanogen M06-L TZVP smd redo'!J338</f>
        <v>1.5563400000000001</v>
      </c>
      <c r="AH338" s="40">
        <f>'[3]methanogen M06-L TZVP smd redo'!O338</f>
        <v>1.02451</v>
      </c>
      <c r="AI338" s="40">
        <f>'[3]methanogen M06-L TZVP smd redo'!N338</f>
        <v>1.5313300000000001</v>
      </c>
      <c r="AJ338" s="40">
        <f>'[3]methanogen M06-L TZVP smd redo'!S338</f>
        <v>1.02519</v>
      </c>
      <c r="AK338" s="40">
        <f>'[3]methanogen M06-L TZVP smd redo'!R338</f>
        <v>1.5768500000000001</v>
      </c>
      <c r="AL338" s="40">
        <f>'[3]methanogen M06-L TZVP smd redo'!Y338</f>
        <v>1.02217</v>
      </c>
      <c r="AM338" s="40">
        <f>'[3]methanogen M06-L TZVP smd redo'!W338</f>
        <v>1.5696600000000001</v>
      </c>
      <c r="AN338" s="40">
        <f>'[3]methanogen M06-L TZVP smd redo'!V338</f>
        <v>1.5652600000000001</v>
      </c>
      <c r="AO338" s="40">
        <f>'[3]methanogen M06-L TZVP smd redo'!AK338</f>
        <v>1.0219100000000001</v>
      </c>
      <c r="AP338" s="40">
        <f>PRODUCT('[3]methanogen M06-L TZVP smd redo'!AD338:AF338)^(1/3)</f>
        <v>1.5678991046277884</v>
      </c>
      <c r="AQ338" s="40">
        <f>'[3]methanogen M06-L TZVP smd redo'!BA338</f>
        <v>1.01949</v>
      </c>
      <c r="AR338" s="40">
        <f>PRODUCT('[3]methanogen M06-L TZVP smd redo'!AT338:AV338)^(1/3)</f>
        <v>1.5620240331429101</v>
      </c>
      <c r="AS338" s="41">
        <f>'[3]methanogen M06-L TZVP smd redo'!FO338</f>
        <v>1.0215399999999999</v>
      </c>
      <c r="AT338" s="40">
        <f>'[3]methanogen M06-L TZVP smd redo'!FK338</f>
        <v>1.5653300000000001</v>
      </c>
      <c r="AU338" s="40">
        <f>'[3]methanogen M06-L TZVP smd redo'!CD338</f>
        <v>1.54471</v>
      </c>
      <c r="AV338" s="40">
        <f>'[3]methanogen M06-L TZVP smd redo'!CG338</f>
        <v>1.3678699999999999</v>
      </c>
      <c r="AW338" s="40">
        <f>'[3]methanogen M06-L TZVP smd redo'!CK338</f>
        <v>1.02153</v>
      </c>
      <c r="AX338" s="40">
        <f>PRODUCT('[3]methanogen M06-L TZVP smd redo'!CN338:CP338)^(1/3)</f>
        <v>1.5571909406616129</v>
      </c>
      <c r="AY338" s="40">
        <f>'[3]methanogen M06-L TZVP smd redo'!DH338</f>
        <v>1.02163</v>
      </c>
      <c r="AZ338" s="40">
        <f>PRODUCT('[3]methanogen M06-L TZVP smd redo'!DJ338:DL338)^(1/3)</f>
        <v>1.5605637390750982</v>
      </c>
      <c r="BA338" s="40">
        <f>'[3]methanogen M06-L TZVP smd redo'!EI338</f>
        <v>1.02267</v>
      </c>
      <c r="BB338" s="40">
        <f>PRODUCT('[3]methanogen M06-L TZVP smd redo'!EJ338:EL338)^(1/3)</f>
        <v>1.573646616835833</v>
      </c>
      <c r="BC338" s="40"/>
      <c r="BD338" s="44">
        <f>'[4]methanogen M06-L TZVP smd redo'!H338</f>
        <v>1.59789</v>
      </c>
      <c r="BE338" s="44">
        <f>'[4]methanogen M06-L TZVP smd redo'!M338</f>
        <v>1.5693900000000001</v>
      </c>
      <c r="BF338" s="44">
        <f>'[4]methanogen M06-L TZVP smd redo'!R338</f>
        <v>1.6173599999999999</v>
      </c>
      <c r="BG338" s="44">
        <f>'[4]methanogen M06-L TZVP smd redo'!Y338</f>
        <v>1.6005199999999999</v>
      </c>
      <c r="BH338" s="44">
        <f>'[4]methanogen M06-L TZVP smd redo'!Z338</f>
        <v>1.6050599999999999</v>
      </c>
      <c r="BI338" s="44">
        <f>PRODUCT('[4]methanogen M06-L TZVP smd redo'!AL338:AN338)^(1/3)</f>
        <v>1.602911138015142</v>
      </c>
      <c r="BJ338" s="133">
        <f>PRODUCT('[4]methanogen M06-L TZVP smd redo'!BC338:BE338)^(1/3)</f>
        <v>1.5931539689776966</v>
      </c>
      <c r="BK338" s="133">
        <f>'[4]methanogen M06-L TZVP smd redo'!ER338</f>
        <v>1.59975</v>
      </c>
      <c r="BL338" s="40">
        <f>PRODUCT('[4]methanogen M06-L TZVP smd redo'!DZ338:EB338)^(1/3)</f>
        <v>1.6099757833888841</v>
      </c>
      <c r="BM338" s="40">
        <f>PRODUCT('[4]methanogen M06-L TZVP smd redo'!CI338:CK338)^(1/3)</f>
        <v>1.5913839088410466</v>
      </c>
      <c r="BN338" s="40">
        <f>PRODUCT('[4]methanogen M06-L TZVP smd redo'!DD338:DF338)^(1/3)</f>
        <v>1.5949964638919194</v>
      </c>
      <c r="BO338" s="40"/>
      <c r="BP338" s="45" t="e">
        <f t="shared" si="267"/>
        <v>#N/A</v>
      </c>
      <c r="BQ338" s="45">
        <f t="shared" si="268"/>
        <v>1.0181599220079138</v>
      </c>
      <c r="BR338" s="45">
        <f t="shared" si="269"/>
        <v>0.97034055497848359</v>
      </c>
      <c r="BS338" s="45">
        <f t="shared" si="270"/>
        <v>1.0076632649246757</v>
      </c>
      <c r="BT338" s="45">
        <f t="shared" si="271"/>
        <v>1.0013405995715514</v>
      </c>
      <c r="BU338" s="45">
        <f t="shared" si="272"/>
        <v>0.99850825291656342</v>
      </c>
      <c r="BV338" s="45">
        <f t="shared" si="273"/>
        <v>1.0061244356963857</v>
      </c>
      <c r="BW338" s="45">
        <f t="shared" si="274"/>
        <v>0.99587683636674262</v>
      </c>
      <c r="BX338" s="45">
        <f t="shared" si="275"/>
        <v>0.98944170950691024</v>
      </c>
      <c r="BY338" s="45">
        <f t="shared" si="276"/>
        <v>0.86022006241721438</v>
      </c>
      <c r="BZ338" s="45">
        <f t="shared" si="277"/>
        <v>0.985055367857257</v>
      </c>
      <c r="CA338" s="45">
        <f t="shared" si="278"/>
        <v>0.87171732226910448</v>
      </c>
      <c r="CB338" s="45">
        <f t="shared" si="279"/>
        <v>1.0105588127316922</v>
      </c>
      <c r="CC338" s="45">
        <f t="shared" si="280"/>
        <v>0.99773507018187502</v>
      </c>
      <c r="CD338" s="45">
        <f t="shared" si="281"/>
        <v>0.99506231260391442</v>
      </c>
      <c r="CE338" s="39"/>
      <c r="CF338" s="75" t="e">
        <f t="shared" si="298"/>
        <v>#N/A</v>
      </c>
      <c r="CG338" s="75">
        <f t="shared" si="299"/>
        <v>17.997000100639898</v>
      </c>
      <c r="CH338" s="75">
        <f t="shared" si="300"/>
        <v>-30.108181494856694</v>
      </c>
      <c r="CI338" s="75">
        <f t="shared" si="301"/>
        <v>7.6340512631184998</v>
      </c>
      <c r="CJ338" s="75">
        <f t="shared" si="302"/>
        <v>1.3397017702509091</v>
      </c>
      <c r="CK338" s="75">
        <f t="shared" si="303"/>
        <v>-1.4928608458894455</v>
      </c>
      <c r="CL338" s="75">
        <f t="shared" si="304"/>
        <v>6.1057575633075318</v>
      </c>
      <c r="CM338" s="75">
        <f t="shared" si="305"/>
        <v>-4.13168731017526</v>
      </c>
      <c r="CN338" s="75">
        <f t="shared" si="306"/>
        <v>-10.6144247127108</v>
      </c>
      <c r="CO338" s="75">
        <f t="shared" si="307"/>
        <v>-150.56703593631366</v>
      </c>
      <c r="CP338" s="75">
        <f t="shared" si="308"/>
        <v>-15.057428367232561</v>
      </c>
      <c r="CQ338" s="75">
        <f t="shared" si="309"/>
        <v>-137.29007933790692</v>
      </c>
      <c r="CR338" s="75">
        <f t="shared" si="310"/>
        <v>10.503457782627876</v>
      </c>
      <c r="CS338" s="75">
        <f t="shared" si="311"/>
        <v>-2.2674986512162665</v>
      </c>
      <c r="CT338" s="75">
        <f t="shared" si="312"/>
        <v>-4.9499180518762946</v>
      </c>
      <c r="CU338" s="130"/>
      <c r="CV338" s="45" t="e">
        <f t="shared" si="282"/>
        <v>#N/A</v>
      </c>
      <c r="CW338" s="45">
        <f t="shared" si="283"/>
        <v>1.0000315891088809</v>
      </c>
      <c r="CX338" s="45">
        <f t="shared" si="284"/>
        <v>0.99984788913441158</v>
      </c>
      <c r="CY338" s="45">
        <f t="shared" si="285"/>
        <v>1.0001137641775764</v>
      </c>
      <c r="CZ338" s="45">
        <f t="shared" si="286"/>
        <v>0.99996284720606488</v>
      </c>
      <c r="DA338" s="45">
        <f t="shared" si="287"/>
        <v>0.99993737688003648</v>
      </c>
      <c r="DB338" s="45">
        <f t="shared" si="288"/>
        <v>0.99998069883727747</v>
      </c>
      <c r="DC338" s="45">
        <f t="shared" si="289"/>
        <v>0.99999133003199792</v>
      </c>
      <c r="DD338" s="45">
        <f t="shared" si="290"/>
        <v>0.99965124721965359</v>
      </c>
      <c r="DE338" s="45">
        <f t="shared" si="291"/>
        <v>0.99965124721965359</v>
      </c>
      <c r="DF338" s="45">
        <f t="shared" si="292"/>
        <v>0.99958864593967756</v>
      </c>
      <c r="DG338" s="45">
        <f t="shared" si="293"/>
        <v>0.99956068648226282</v>
      </c>
      <c r="DH338" s="45">
        <f t="shared" si="294"/>
        <v>0.99997593149927289</v>
      </c>
      <c r="DI338" s="45">
        <f t="shared" si="295"/>
        <v>0.99999399711036085</v>
      </c>
      <c r="DJ338" s="45">
        <f t="shared" si="296"/>
        <v>1.0000135624505695</v>
      </c>
    </row>
    <row r="339" spans="1:114" x14ac:dyDescent="0.2">
      <c r="A339" s="43">
        <v>670</v>
      </c>
      <c r="B339" s="43">
        <f t="shared" si="265"/>
        <v>943.15</v>
      </c>
      <c r="C339" s="44">
        <f t="shared" si="297"/>
        <v>1.0602767322271114</v>
      </c>
      <c r="E339" s="40">
        <f>'[4]methanogen M06-L TZVP smd redo'!I339</f>
        <v>0.35657066967442752</v>
      </c>
      <c r="F339" s="40">
        <f>'[4]methanogen M06-L TZVP smd redo'!N339</f>
        <v>0.32818459286820811</v>
      </c>
      <c r="G339" s="40">
        <f>'[4]methanogen M06-L TZVP smd redo'!S339</f>
        <v>0.48446948746239116</v>
      </c>
      <c r="H339" s="40">
        <f>'[4]methanogen M06-L TZVP smd redo'!AB339</f>
        <v>0.35481127312064764</v>
      </c>
      <c r="I339" s="40">
        <f>'[4]methanogen M06-L TZVP smd redo'!AS339</f>
        <v>0.40287842676911545</v>
      </c>
      <c r="J339" s="40">
        <f>'[4]methanogen M06-L TZVP smd redo'!BJ339</f>
        <v>0.43420820065676047</v>
      </c>
      <c r="K339" s="40">
        <f>'[4]methanogen M06-L TZVP smd redo'!EV339</f>
        <v>0.43995202599012018</v>
      </c>
      <c r="L339" s="40">
        <f>'[4]methanogen M06-L TZVP smd redo'!CL339</f>
        <v>0.41670182516395649</v>
      </c>
      <c r="M339" s="40">
        <f>'[4]methanogen M06-L TZVP smd redo'!DG339</f>
        <v>0.42541174094679057</v>
      </c>
      <c r="N339" s="40">
        <f>'[4]methanogen M06-L TZVP smd redo'!EC339</f>
        <v>0.40020634393567178</v>
      </c>
      <c r="AA339" s="40">
        <f t="shared" si="266"/>
        <v>0.54144545537182487</v>
      </c>
      <c r="AB339" s="40"/>
      <c r="AC339" s="40" t="e">
        <f>EXP('d-beta'!Y340/1000)*'[3]methanogen M06-L TZVP smd redo'!EZ339</f>
        <v>#N/A</v>
      </c>
      <c r="AD339" s="40">
        <f>'[3]methanogen M06-L TZVP smd redo'!ET339</f>
        <v>1.3417600000000001</v>
      </c>
      <c r="AE339" s="40">
        <f>'[3]methanogen M06-L TZVP smd redo'!ER339</f>
        <v>1.0316399999999999</v>
      </c>
      <c r="AF339" s="40">
        <f>'[3]methanogen M06-L TZVP smd redo'!K339</f>
        <v>1.0262199999999999</v>
      </c>
      <c r="AG339" s="40">
        <f>'[3]methanogen M06-L TZVP smd redo'!J339</f>
        <v>1.55383</v>
      </c>
      <c r="AH339" s="40">
        <f>'[3]methanogen M06-L TZVP smd redo'!O339</f>
        <v>1.0244200000000001</v>
      </c>
      <c r="AI339" s="40">
        <f>'[3]methanogen M06-L TZVP smd redo'!N339</f>
        <v>1.52891</v>
      </c>
      <c r="AJ339" s="40">
        <f>'[3]methanogen M06-L TZVP smd redo'!S339</f>
        <v>1.0250900000000001</v>
      </c>
      <c r="AK339" s="40">
        <f>'[3]methanogen M06-L TZVP smd redo'!R339</f>
        <v>1.57426</v>
      </c>
      <c r="AL339" s="40">
        <f>'[3]methanogen M06-L TZVP smd redo'!Y339</f>
        <v>1.0220800000000001</v>
      </c>
      <c r="AM339" s="40">
        <f>'[3]methanogen M06-L TZVP smd redo'!W339</f>
        <v>1.56704</v>
      </c>
      <c r="AN339" s="40">
        <f>'[3]methanogen M06-L TZVP smd redo'!V339</f>
        <v>1.5626500000000001</v>
      </c>
      <c r="AO339" s="40">
        <f>'[3]methanogen M06-L TZVP smd redo'!AK339</f>
        <v>1.02183</v>
      </c>
      <c r="AP339" s="40">
        <f>PRODUCT('[3]methanogen M06-L TZVP smd redo'!AD339:AF339)^(1/3)</f>
        <v>1.565322783353944</v>
      </c>
      <c r="AQ339" s="40">
        <f>'[3]methanogen M06-L TZVP smd redo'!BA339</f>
        <v>1.0194099999999999</v>
      </c>
      <c r="AR339" s="40">
        <f>PRODUCT('[3]methanogen M06-L TZVP smd redo'!AT339:AV339)^(1/3)</f>
        <v>1.5594873793025497</v>
      </c>
      <c r="AS339" s="41">
        <f>'[3]methanogen M06-L TZVP smd redo'!FO339</f>
        <v>1.02146</v>
      </c>
      <c r="AT339" s="40">
        <f>'[3]methanogen M06-L TZVP smd redo'!FK339</f>
        <v>1.5628</v>
      </c>
      <c r="AU339" s="40">
        <f>'[3]methanogen M06-L TZVP smd redo'!CD339</f>
        <v>1.54223</v>
      </c>
      <c r="AV339" s="40">
        <f>'[3]methanogen M06-L TZVP smd redo'!CG339</f>
        <v>1.3662799999999999</v>
      </c>
      <c r="AW339" s="40">
        <f>'[3]methanogen M06-L TZVP smd redo'!CK339</f>
        <v>1.02145</v>
      </c>
      <c r="AX339" s="40">
        <f>PRODUCT('[3]methanogen M06-L TZVP smd redo'!CN339:CP339)^(1/3)</f>
        <v>1.5546810743404067</v>
      </c>
      <c r="AY339" s="40">
        <f>'[3]methanogen M06-L TZVP smd redo'!DH339</f>
        <v>1.02155</v>
      </c>
      <c r="AZ339" s="40">
        <f>PRODUCT('[3]methanogen M06-L TZVP smd redo'!DJ339:DL339)^(1/3)</f>
        <v>1.5580339911745458</v>
      </c>
      <c r="BA339" s="40">
        <f>'[3]methanogen M06-L TZVP smd redo'!EI339</f>
        <v>1.0225900000000001</v>
      </c>
      <c r="BB339" s="40">
        <f>PRODUCT('[3]methanogen M06-L TZVP smd redo'!EJ339:EL339)^(1/3)</f>
        <v>1.5710301760388754</v>
      </c>
      <c r="BC339" s="40"/>
      <c r="BD339" s="44">
        <f>'[4]methanogen M06-L TZVP smd redo'!H339</f>
        <v>1.59514</v>
      </c>
      <c r="BE339" s="44">
        <f>'[4]methanogen M06-L TZVP smd redo'!M339</f>
        <v>1.5667599999999999</v>
      </c>
      <c r="BF339" s="44">
        <f>'[4]methanogen M06-L TZVP smd redo'!R339</f>
        <v>1.6145400000000001</v>
      </c>
      <c r="BG339" s="44">
        <f>'[4]methanogen M06-L TZVP smd redo'!Y339</f>
        <v>1.59772</v>
      </c>
      <c r="BH339" s="44">
        <f>'[4]methanogen M06-L TZVP smd redo'!Z339</f>
        <v>1.60223</v>
      </c>
      <c r="BI339" s="44">
        <f>PRODUCT('[4]methanogen M06-L TZVP smd redo'!AL339:AN339)^(1/3)</f>
        <v>1.6001381812521591</v>
      </c>
      <c r="BJ339" s="133">
        <f>PRODUCT('[4]methanogen M06-L TZVP smd redo'!BC339:BE339)^(1/3)</f>
        <v>1.590447314874001</v>
      </c>
      <c r="BK339" s="133">
        <f>'[4]methanogen M06-L TZVP smd redo'!ER339</f>
        <v>1.59704</v>
      </c>
      <c r="BL339" s="40">
        <f>PRODUCT('[4]methanogen M06-L TZVP smd redo'!DZ339:EB339)^(1/3)</f>
        <v>1.6071626871102875</v>
      </c>
      <c r="BM339" s="40">
        <f>PRODUCT('[4]methanogen M06-L TZVP smd redo'!CI339:CK339)^(1/3)</f>
        <v>1.5886907179607981</v>
      </c>
      <c r="BN339" s="40">
        <f>PRODUCT('[4]methanogen M06-L TZVP smd redo'!DD339:DF339)^(1/3)</f>
        <v>1.5922867131052765</v>
      </c>
      <c r="BO339" s="40"/>
      <c r="BP339" s="45" t="e">
        <f t="shared" si="267"/>
        <v>#N/A</v>
      </c>
      <c r="BQ339" s="45">
        <f t="shared" si="268"/>
        <v>1.0181138144961577</v>
      </c>
      <c r="BR339" s="45">
        <f t="shared" si="269"/>
        <v>0.97040643155325967</v>
      </c>
      <c r="BS339" s="45">
        <f t="shared" si="270"/>
        <v>1.0076830417605462</v>
      </c>
      <c r="BT339" s="45">
        <f t="shared" si="271"/>
        <v>1.0013072738169424</v>
      </c>
      <c r="BU339" s="45">
        <f t="shared" si="272"/>
        <v>0.99848876723242319</v>
      </c>
      <c r="BV339" s="45">
        <f t="shared" si="273"/>
        <v>1.0060931703222913</v>
      </c>
      <c r="BW339" s="45">
        <f t="shared" si="274"/>
        <v>0.99587193487577086</v>
      </c>
      <c r="BX339" s="45">
        <f t="shared" si="275"/>
        <v>0.98948786439426184</v>
      </c>
      <c r="BY339" s="45">
        <f t="shared" si="276"/>
        <v>0.86086720977392794</v>
      </c>
      <c r="BZ339" s="45">
        <f t="shared" si="277"/>
        <v>0.98509144826886685</v>
      </c>
      <c r="CA339" s="45">
        <f t="shared" si="278"/>
        <v>0.87211309347292476</v>
      </c>
      <c r="CB339" s="45">
        <f t="shared" si="279"/>
        <v>1.0105098559882888</v>
      </c>
      <c r="CC339" s="45">
        <f t="shared" si="280"/>
        <v>0.99774161580644893</v>
      </c>
      <c r="CD339" s="45">
        <f t="shared" si="281"/>
        <v>0.99509325617070232</v>
      </c>
      <c r="CE339" s="39"/>
      <c r="CF339" s="75" t="e">
        <f t="shared" si="298"/>
        <v>#N/A</v>
      </c>
      <c r="CG339" s="75">
        <f t="shared" si="299"/>
        <v>17.951713938040566</v>
      </c>
      <c r="CH339" s="75">
        <f t="shared" si="300"/>
        <v>-30.04029364006826</v>
      </c>
      <c r="CI339" s="75">
        <f t="shared" si="301"/>
        <v>7.6536775038350875</v>
      </c>
      <c r="CJ339" s="75">
        <f t="shared" si="302"/>
        <v>1.3064200784917845</v>
      </c>
      <c r="CK339" s="75">
        <f t="shared" si="303"/>
        <v>-1.512375831584712</v>
      </c>
      <c r="CL339" s="75">
        <f t="shared" si="304"/>
        <v>6.0746820235613646</v>
      </c>
      <c r="CM339" s="75">
        <f t="shared" si="305"/>
        <v>-4.136609106581056</v>
      </c>
      <c r="CN339" s="75">
        <f t="shared" si="306"/>
        <v>-10.567778396471278</v>
      </c>
      <c r="CO339" s="75">
        <f t="shared" si="307"/>
        <v>-149.81501435359814</v>
      </c>
      <c r="CP339" s="75">
        <f t="shared" si="308"/>
        <v>-15.02080123739781</v>
      </c>
      <c r="CQ339" s="75">
        <f t="shared" si="309"/>
        <v>-136.83616913305812</v>
      </c>
      <c r="CR339" s="75">
        <f t="shared" si="310"/>
        <v>10.455011389716329</v>
      </c>
      <c r="CS339" s="75">
        <f t="shared" si="311"/>
        <v>-2.2609381891272808</v>
      </c>
      <c r="CT339" s="75">
        <f t="shared" si="312"/>
        <v>-4.9188214207627325</v>
      </c>
      <c r="CU339" s="130"/>
      <c r="CV339" s="45" t="e">
        <f t="shared" si="282"/>
        <v>#N/A</v>
      </c>
      <c r="CW339" s="45">
        <f t="shared" si="283"/>
        <v>1.0000283767639893</v>
      </c>
      <c r="CX339" s="45">
        <f t="shared" si="284"/>
        <v>0.99984379078400465</v>
      </c>
      <c r="CY339" s="45">
        <f t="shared" si="285"/>
        <v>1.0001162061799633</v>
      </c>
      <c r="CZ339" s="45">
        <f t="shared" si="286"/>
        <v>0.99996535604853087</v>
      </c>
      <c r="DA339" s="45">
        <f t="shared" si="287"/>
        <v>0.9999519522037722</v>
      </c>
      <c r="DB339" s="45">
        <f t="shared" si="288"/>
        <v>0.99996868382385284</v>
      </c>
      <c r="DC339" s="45">
        <f t="shared" si="289"/>
        <v>0.99999425870056313</v>
      </c>
      <c r="DD339" s="45">
        <f t="shared" si="290"/>
        <v>0.99964531457326722</v>
      </c>
      <c r="DE339" s="45">
        <f t="shared" si="291"/>
        <v>0.99964531457326722</v>
      </c>
      <c r="DF339" s="45">
        <f t="shared" si="292"/>
        <v>0.99959728381889223</v>
      </c>
      <c r="DG339" s="45">
        <f t="shared" si="293"/>
        <v>0.99956024144667621</v>
      </c>
      <c r="DH339" s="45">
        <f t="shared" si="294"/>
        <v>0.99996601290075593</v>
      </c>
      <c r="DI339" s="45">
        <f t="shared" si="295"/>
        <v>0.99999129378794194</v>
      </c>
      <c r="DJ339" s="45">
        <f t="shared" si="296"/>
        <v>1.0000225242396474</v>
      </c>
    </row>
    <row r="340" spans="1:114" x14ac:dyDescent="0.2">
      <c r="A340" s="43">
        <v>672</v>
      </c>
      <c r="B340" s="43">
        <f t="shared" si="265"/>
        <v>945.15</v>
      </c>
      <c r="C340" s="44">
        <f t="shared" si="297"/>
        <v>1.0580331164365444</v>
      </c>
      <c r="E340" s="40">
        <f>'[4]methanogen M06-L TZVP smd redo'!I340</f>
        <v>0.35760915633509249</v>
      </c>
      <c r="F340" s="40">
        <f>'[4]methanogen M06-L TZVP smd redo'!N340</f>
        <v>0.32953783409550574</v>
      </c>
      <c r="G340" s="40">
        <f>'[4]methanogen M06-L TZVP smd redo'!S340</f>
        <v>0.48649166223380114</v>
      </c>
      <c r="H340" s="40">
        <f>'[4]methanogen M06-L TZVP smd redo'!AB340</f>
        <v>0.35392168379799749</v>
      </c>
      <c r="I340" s="40">
        <f>'[4]methanogen M06-L TZVP smd redo'!AS340</f>
        <v>0.40003795384024876</v>
      </c>
      <c r="J340" s="40">
        <f>'[4]methanogen M06-L TZVP smd redo'!BJ340</f>
        <v>0.42937775387819066</v>
      </c>
      <c r="K340" s="40">
        <f>'[4]methanogen M06-L TZVP smd redo'!EV340</f>
        <v>0.42380115532858476</v>
      </c>
      <c r="L340" s="40">
        <f>'[4]methanogen M06-L TZVP smd redo'!CL340</f>
        <v>0.41173102595570832</v>
      </c>
      <c r="M340" s="40">
        <f>'[4]methanogen M06-L TZVP smd redo'!DG340</f>
        <v>0.41886340548691336</v>
      </c>
      <c r="N340" s="40">
        <f>'[4]methanogen M06-L TZVP smd redo'!EC340</f>
        <v>0.40073740239443545</v>
      </c>
      <c r="AA340" s="40">
        <f t="shared" si="266"/>
        <v>0.53845841593928756</v>
      </c>
      <c r="AB340" s="40"/>
      <c r="AC340" s="40" t="e">
        <f>EXP('d-beta'!Y341/1000)*'[3]methanogen M06-L TZVP smd redo'!EZ340</f>
        <v>#N/A</v>
      </c>
      <c r="AD340" s="40">
        <f>'[3]methanogen M06-L TZVP smd redo'!ET340</f>
        <v>1.3405499999999999</v>
      </c>
      <c r="AE340" s="40">
        <f>'[3]methanogen M06-L TZVP smd redo'!ER340</f>
        <v>1.03152</v>
      </c>
      <c r="AF340" s="40">
        <f>'[3]methanogen M06-L TZVP smd redo'!K340</f>
        <v>1.0261199999999999</v>
      </c>
      <c r="AG340" s="40">
        <f>'[3]methanogen M06-L TZVP smd redo'!J340</f>
        <v>1.5513300000000001</v>
      </c>
      <c r="AH340" s="40">
        <f>'[3]methanogen M06-L TZVP smd redo'!O340</f>
        <v>1.0243199999999999</v>
      </c>
      <c r="AI340" s="40">
        <f>'[3]methanogen M06-L TZVP smd redo'!N340</f>
        <v>1.52651</v>
      </c>
      <c r="AJ340" s="40">
        <f>'[3]methanogen M06-L TZVP smd redo'!S340</f>
        <v>1.0249900000000001</v>
      </c>
      <c r="AK340" s="40">
        <f>'[3]methanogen M06-L TZVP smd redo'!R340</f>
        <v>1.57168</v>
      </c>
      <c r="AL340" s="40">
        <f>'[3]methanogen M06-L TZVP smd redo'!Y340</f>
        <v>1.02199</v>
      </c>
      <c r="AM340" s="40">
        <f>'[3]methanogen M06-L TZVP smd redo'!W340</f>
        <v>1.56443</v>
      </c>
      <c r="AN340" s="40">
        <f>'[3]methanogen M06-L TZVP smd redo'!V340</f>
        <v>1.56006</v>
      </c>
      <c r="AO340" s="40">
        <f>'[3]methanogen M06-L TZVP smd redo'!AK340</f>
        <v>1.0217499999999999</v>
      </c>
      <c r="AP340" s="40">
        <f>PRODUCT('[3]methanogen M06-L TZVP smd redo'!AD340:AF340)^(1/3)</f>
        <v>1.5627564616149938</v>
      </c>
      <c r="AQ340" s="40">
        <f>'[3]methanogen M06-L TZVP smd redo'!BA340</f>
        <v>1.0193399999999999</v>
      </c>
      <c r="AR340" s="40">
        <f>PRODUCT('[3]methanogen M06-L TZVP smd redo'!AT340:AV340)^(1/3)</f>
        <v>1.5569707276912399</v>
      </c>
      <c r="AS340" s="41">
        <f>'[3]methanogen M06-L TZVP smd redo'!FO340</f>
        <v>1.02139</v>
      </c>
      <c r="AT340" s="40">
        <f>'[3]methanogen M06-L TZVP smd redo'!FK340</f>
        <v>1.56029</v>
      </c>
      <c r="AU340" s="40">
        <f>'[3]methanogen M06-L TZVP smd redo'!CD340</f>
        <v>1.53976</v>
      </c>
      <c r="AV340" s="40">
        <f>'[3]methanogen M06-L TZVP smd redo'!CG340</f>
        <v>1.3647</v>
      </c>
      <c r="AW340" s="40">
        <f>'[3]methanogen M06-L TZVP smd redo'!CK340</f>
        <v>1.0213699999999999</v>
      </c>
      <c r="AX340" s="40">
        <f>PRODUCT('[3]methanogen M06-L TZVP smd redo'!CN340:CP340)^(1/3)</f>
        <v>1.5521878849781046</v>
      </c>
      <c r="AY340" s="40">
        <f>'[3]methanogen M06-L TZVP smd redo'!DH340</f>
        <v>1.0214700000000001</v>
      </c>
      <c r="AZ340" s="40">
        <f>PRODUCT('[3]methanogen M06-L TZVP smd redo'!DJ340:DL340)^(1/3)</f>
        <v>1.5555275501557608</v>
      </c>
      <c r="BA340" s="40">
        <f>'[3]methanogen M06-L TZVP smd redo'!EI340</f>
        <v>1.0225</v>
      </c>
      <c r="BB340" s="40">
        <f>PRODUCT('[3]methanogen M06-L TZVP smd redo'!EJ340:EL340)^(1/3)</f>
        <v>1.5684370829389342</v>
      </c>
      <c r="BC340" s="40"/>
      <c r="BD340" s="44">
        <f>'[4]methanogen M06-L TZVP smd redo'!H340</f>
        <v>1.5924199999999999</v>
      </c>
      <c r="BE340" s="44">
        <f>'[4]methanogen M06-L TZVP smd redo'!M340</f>
        <v>1.5641499999999999</v>
      </c>
      <c r="BF340" s="44">
        <f>'[4]methanogen M06-L TZVP smd redo'!R340</f>
        <v>1.61174</v>
      </c>
      <c r="BG340" s="44">
        <f>'[4]methanogen M06-L TZVP smd redo'!Y340</f>
        <v>1.59493</v>
      </c>
      <c r="BH340" s="44">
        <f>'[4]methanogen M06-L TZVP smd redo'!Z340</f>
        <v>1.5994299999999999</v>
      </c>
      <c r="BI340" s="44">
        <f>PRODUCT('[4]methanogen M06-L TZVP smd redo'!AL340:AN340)^(1/3)</f>
        <v>1.5973851738236402</v>
      </c>
      <c r="BJ340" s="133">
        <f>PRODUCT('[4]methanogen M06-L TZVP smd redo'!BC340:BE340)^(1/3)</f>
        <v>1.5877639995017045</v>
      </c>
      <c r="BK340" s="133">
        <f>'[4]methanogen M06-L TZVP smd redo'!ER340</f>
        <v>1.5943400000000001</v>
      </c>
      <c r="BL340" s="40">
        <f>PRODUCT('[4]methanogen M06-L TZVP smd redo'!DZ340:EB340)^(1/3)</f>
        <v>1.6043695906640512</v>
      </c>
      <c r="BM340" s="40">
        <f>PRODUCT('[4]methanogen M06-L TZVP smd redo'!CI340:CK340)^(1/3)</f>
        <v>1.5860108812136089</v>
      </c>
      <c r="BN340" s="40">
        <f>PRODUCT('[4]methanogen M06-L TZVP smd redo'!DD340:DF340)^(1/3)</f>
        <v>1.5895902690796755</v>
      </c>
      <c r="BO340" s="40"/>
      <c r="BP340" s="45" t="e">
        <f t="shared" si="267"/>
        <v>#N/A</v>
      </c>
      <c r="BQ340" s="45">
        <f t="shared" si="268"/>
        <v>1.0180737141578493</v>
      </c>
      <c r="BR340" s="45">
        <f t="shared" si="269"/>
        <v>0.97047290505912864</v>
      </c>
      <c r="BS340" s="45">
        <f t="shared" si="270"/>
        <v>1.0076964918752305</v>
      </c>
      <c r="BT340" s="45">
        <f t="shared" si="271"/>
        <v>1.0012801083983176</v>
      </c>
      <c r="BU340" s="45">
        <f t="shared" si="272"/>
        <v>0.99846300450018366</v>
      </c>
      <c r="BV340" s="45">
        <f t="shared" si="273"/>
        <v>1.006059574549464</v>
      </c>
      <c r="BW340" s="45">
        <f t="shared" si="274"/>
        <v>0.99587540894771787</v>
      </c>
      <c r="BX340" s="45">
        <f t="shared" si="275"/>
        <v>0.98953471462697429</v>
      </c>
      <c r="BY340" s="45">
        <f t="shared" si="276"/>
        <v>0.86151137949627887</v>
      </c>
      <c r="BZ340" s="45">
        <f t="shared" si="277"/>
        <v>0.98512202829155338</v>
      </c>
      <c r="CA340" s="45">
        <f t="shared" si="278"/>
        <v>0.87251985022015366</v>
      </c>
      <c r="CB340" s="45">
        <f t="shared" si="279"/>
        <v>1.0104584756724286</v>
      </c>
      <c r="CC340" s="45">
        <f t="shared" si="280"/>
        <v>0.99774823239944788</v>
      </c>
      <c r="CD340" s="45">
        <f t="shared" si="281"/>
        <v>0.99512020965782089</v>
      </c>
      <c r="CE340" s="39"/>
      <c r="CF340" s="75" t="e">
        <f t="shared" si="298"/>
        <v>#N/A</v>
      </c>
      <c r="CG340" s="75">
        <f t="shared" si="299"/>
        <v>17.912326270893757</v>
      </c>
      <c r="CH340" s="75">
        <f t="shared" si="300"/>
        <v>-29.971795300536257</v>
      </c>
      <c r="CI340" s="75">
        <f t="shared" si="301"/>
        <v>7.6670249795437124</v>
      </c>
      <c r="CJ340" s="75">
        <f t="shared" si="302"/>
        <v>1.2792897581195337</v>
      </c>
      <c r="CK340" s="75">
        <f t="shared" si="303"/>
        <v>-1.5381778891062199</v>
      </c>
      <c r="CL340" s="75">
        <f t="shared" si="304"/>
        <v>6.0412891582175288</v>
      </c>
      <c r="CM340" s="75">
        <f t="shared" si="305"/>
        <v>-4.1331206400767231</v>
      </c>
      <c r="CN340" s="75">
        <f t="shared" si="306"/>
        <v>-10.520431556452534</v>
      </c>
      <c r="CO340" s="75">
        <f t="shared" si="307"/>
        <v>-149.0670141678103</v>
      </c>
      <c r="CP340" s="75">
        <f t="shared" si="308"/>
        <v>-14.989758892948554</v>
      </c>
      <c r="CQ340" s="75">
        <f t="shared" si="309"/>
        <v>-136.36987419569672</v>
      </c>
      <c r="CR340" s="75">
        <f t="shared" si="310"/>
        <v>10.404164164585383</v>
      </c>
      <c r="CS340" s="75">
        <f t="shared" si="311"/>
        <v>-2.2543066414850657</v>
      </c>
      <c r="CT340" s="75">
        <f t="shared" si="312"/>
        <v>-4.8917353944816355</v>
      </c>
      <c r="CU340" s="130"/>
      <c r="CV340" s="45" t="e">
        <f t="shared" si="282"/>
        <v>#N/A</v>
      </c>
      <c r="CW340" s="45">
        <f t="shared" si="283"/>
        <v>1.0000280620747242</v>
      </c>
      <c r="CX340" s="45">
        <f t="shared" si="284"/>
        <v>0.99984312249146179</v>
      </c>
      <c r="CY340" s="45">
        <f t="shared" si="285"/>
        <v>1.0001123112906798</v>
      </c>
      <c r="CZ340" s="45">
        <f t="shared" si="286"/>
        <v>0.99997411075443332</v>
      </c>
      <c r="DA340" s="45">
        <f t="shared" si="287"/>
        <v>0.99995390217083913</v>
      </c>
      <c r="DB340" s="45">
        <f t="shared" si="288"/>
        <v>0.9999706727924127</v>
      </c>
      <c r="DC340" s="45">
        <f t="shared" si="289"/>
        <v>1.0000055742361817</v>
      </c>
      <c r="DD340" s="45">
        <f t="shared" si="290"/>
        <v>0.99964620353244349</v>
      </c>
      <c r="DE340" s="45">
        <f t="shared" si="291"/>
        <v>0.99964620353244371</v>
      </c>
      <c r="DF340" s="45">
        <f t="shared" si="292"/>
        <v>0.99960012201253179</v>
      </c>
      <c r="DG340" s="45">
        <f t="shared" si="293"/>
        <v>0.99957637837600499</v>
      </c>
      <c r="DH340" s="45">
        <f t="shared" si="294"/>
        <v>0.99997137194076802</v>
      </c>
      <c r="DI340" s="45">
        <f t="shared" si="295"/>
        <v>0.99999287060671072</v>
      </c>
      <c r="DJ340" s="45">
        <f t="shared" si="296"/>
        <v>1.000018817923763</v>
      </c>
    </row>
    <row r="341" spans="1:114" x14ac:dyDescent="0.2">
      <c r="A341" s="43">
        <v>674</v>
      </c>
      <c r="B341" s="43">
        <f t="shared" si="265"/>
        <v>947.15</v>
      </c>
      <c r="C341" s="44">
        <f t="shared" si="297"/>
        <v>1.0557989758749935</v>
      </c>
      <c r="E341" s="40">
        <f>'[4]methanogen M06-L TZVP smd redo'!I341</f>
        <v>0.35171168310510481</v>
      </c>
      <c r="F341" s="40">
        <f>'[4]methanogen M06-L TZVP smd redo'!N341</f>
        <v>0.32386739975964751</v>
      </c>
      <c r="G341" s="40">
        <f>'[4]methanogen M06-L TZVP smd redo'!S341</f>
        <v>0.48150802867219511</v>
      </c>
      <c r="H341" s="40">
        <f>'[4]methanogen M06-L TZVP smd redo'!AB341</f>
        <v>0.34266718713071853</v>
      </c>
      <c r="I341" s="40">
        <f>'[4]methanogen M06-L TZVP smd redo'!AS341</f>
        <v>0.39880772715705781</v>
      </c>
      <c r="J341" s="40">
        <f>'[4]methanogen M06-L TZVP smd redo'!BJ341</f>
        <v>0.42838985722704059</v>
      </c>
      <c r="K341" s="40">
        <f>'[4]methanogen M06-L TZVP smd redo'!EV341</f>
        <v>0.42960458677354652</v>
      </c>
      <c r="L341" s="40">
        <f>'[4]methanogen M06-L TZVP smd redo'!CL341</f>
        <v>0.40829652363250091</v>
      </c>
      <c r="M341" s="40">
        <f>'[4]methanogen M06-L TZVP smd redo'!DG341</f>
        <v>0.41600933453511679</v>
      </c>
      <c r="N341" s="40">
        <f>'[4]methanogen M06-L TZVP smd redo'!EC341</f>
        <v>0.39518662436499596</v>
      </c>
      <c r="AA341" s="40">
        <f t="shared" si="266"/>
        <v>0.53549060729247699</v>
      </c>
      <c r="AB341" s="40"/>
      <c r="AC341" s="40" t="e">
        <f>EXP('d-beta'!Y342/1000)*'[3]methanogen M06-L TZVP smd redo'!EZ341</f>
        <v>#N/A</v>
      </c>
      <c r="AD341" s="40">
        <f>'[3]methanogen M06-L TZVP smd redo'!ET341</f>
        <v>1.33935</v>
      </c>
      <c r="AE341" s="40">
        <f>'[3]methanogen M06-L TZVP smd redo'!ER341</f>
        <v>1.0314000000000001</v>
      </c>
      <c r="AF341" s="40">
        <f>'[3]methanogen M06-L TZVP smd redo'!K341</f>
        <v>1.0260199999999999</v>
      </c>
      <c r="AG341" s="40">
        <f>'[3]methanogen M06-L TZVP smd redo'!J341</f>
        <v>1.5488500000000001</v>
      </c>
      <c r="AH341" s="40">
        <f>'[3]methanogen M06-L TZVP smd redo'!O341</f>
        <v>1.0242199999999999</v>
      </c>
      <c r="AI341" s="40">
        <f>'[3]methanogen M06-L TZVP smd redo'!N341</f>
        <v>1.52413</v>
      </c>
      <c r="AJ341" s="40">
        <f>'[3]methanogen M06-L TZVP smd redo'!S341</f>
        <v>1.0248900000000001</v>
      </c>
      <c r="AK341" s="40">
        <f>'[3]methanogen M06-L TZVP smd redo'!R341</f>
        <v>1.5691299999999999</v>
      </c>
      <c r="AL341" s="40">
        <f>'[3]methanogen M06-L TZVP smd redo'!Y341</f>
        <v>1.0219100000000001</v>
      </c>
      <c r="AM341" s="40">
        <f>'[3]methanogen M06-L TZVP smd redo'!W341</f>
        <v>1.56185</v>
      </c>
      <c r="AN341" s="40">
        <f>'[3]methanogen M06-L TZVP smd redo'!V341</f>
        <v>1.55749</v>
      </c>
      <c r="AO341" s="40">
        <f>'[3]methanogen M06-L TZVP smd redo'!AK341</f>
        <v>1.0216700000000001</v>
      </c>
      <c r="AP341" s="40">
        <f>PRODUCT('[3]methanogen M06-L TZVP smd redo'!AD341:AF341)^(1/3)</f>
        <v>1.560206828559153</v>
      </c>
      <c r="AQ341" s="40">
        <f>'[3]methanogen M06-L TZVP smd redo'!BA341</f>
        <v>1.0192699999999999</v>
      </c>
      <c r="AR341" s="40">
        <f>PRODUCT('[3]methanogen M06-L TZVP smd redo'!AT341:AV341)^(1/3)</f>
        <v>1.5544640738738746</v>
      </c>
      <c r="AS341" s="41">
        <f>'[3]methanogen M06-L TZVP smd redo'!FO341</f>
        <v>1.0213099999999999</v>
      </c>
      <c r="AT341" s="40">
        <f>'[3]methanogen M06-L TZVP smd redo'!FK341</f>
        <v>1.55779</v>
      </c>
      <c r="AU341" s="40">
        <f>'[3]methanogen M06-L TZVP smd redo'!CD341</f>
        <v>1.53731</v>
      </c>
      <c r="AV341" s="40">
        <f>'[3]methanogen M06-L TZVP smd redo'!CG341</f>
        <v>1.36313</v>
      </c>
      <c r="AW341" s="40">
        <f>'[3]methanogen M06-L TZVP smd redo'!CK341</f>
        <v>1.02129</v>
      </c>
      <c r="AX341" s="40">
        <f>PRODUCT('[3]methanogen M06-L TZVP smd redo'!CN341:CP341)^(1/3)</f>
        <v>1.5497146953549885</v>
      </c>
      <c r="AY341" s="40">
        <f>'[3]methanogen M06-L TZVP smd redo'!DH341</f>
        <v>1.02139</v>
      </c>
      <c r="AZ341" s="40">
        <f>PRODUCT('[3]methanogen M06-L TZVP smd redo'!DJ341:DL341)^(1/3)</f>
        <v>1.5530378013230952</v>
      </c>
      <c r="BA341" s="40">
        <f>'[3]methanogen M06-L TZVP smd redo'!EI341</f>
        <v>1.0224200000000001</v>
      </c>
      <c r="BB341" s="40">
        <f>PRODUCT('[3]methanogen M06-L TZVP smd redo'!EJ341:EL341)^(1/3)</f>
        <v>1.5658572940228479</v>
      </c>
      <c r="BC341" s="40"/>
      <c r="BD341" s="44">
        <f>'[4]methanogen M06-L TZVP smd redo'!H341</f>
        <v>1.58971</v>
      </c>
      <c r="BE341" s="44">
        <f>'[4]methanogen M06-L TZVP smd redo'!M341</f>
        <v>1.56155</v>
      </c>
      <c r="BF341" s="44">
        <f>'[4]methanogen M06-L TZVP smd redo'!R341</f>
        <v>1.6089599999999999</v>
      </c>
      <c r="BG341" s="44">
        <f>'[4]methanogen M06-L TZVP smd redo'!Y341</f>
        <v>1.59216</v>
      </c>
      <c r="BH341" s="44">
        <f>'[4]methanogen M06-L TZVP smd redo'!Z341</f>
        <v>1.5966499999999999</v>
      </c>
      <c r="BI341" s="44">
        <f>PRODUCT('[4]methanogen M06-L TZVP smd redo'!AL341:AN341)^(1/3)</f>
        <v>1.5946522166356469</v>
      </c>
      <c r="BJ341" s="133">
        <f>PRODUCT('[4]methanogen M06-L TZVP smd redo'!BC341:BE341)^(1/3)</f>
        <v>1.5850973454337995</v>
      </c>
      <c r="BK341" s="133">
        <f>'[4]methanogen M06-L TZVP smd redo'!ER341</f>
        <v>1.5916699999999999</v>
      </c>
      <c r="BL341" s="40">
        <f>PRODUCT('[4]methanogen M06-L TZVP smd redo'!DZ341:EB341)^(1/3)</f>
        <v>1.6015964940404448</v>
      </c>
      <c r="BM341" s="40">
        <f>PRODUCT('[4]methanogen M06-L TZVP smd redo'!CI341:CK341)^(1/3)</f>
        <v>1.5833543354429149</v>
      </c>
      <c r="BN341" s="40">
        <f>PRODUCT('[4]methanogen M06-L TZVP smd redo'!DD341:DF341)^(1/3)</f>
        <v>1.586917177728806</v>
      </c>
      <c r="BO341" s="40"/>
      <c r="BP341" s="45" t="e">
        <f t="shared" si="267"/>
        <v>#N/A</v>
      </c>
      <c r="BQ341" s="45">
        <f t="shared" si="268"/>
        <v>1.0180333642854855</v>
      </c>
      <c r="BR341" s="45">
        <f t="shared" si="269"/>
        <v>0.97053376093874311</v>
      </c>
      <c r="BS341" s="45">
        <f t="shared" si="270"/>
        <v>1.0077098925876053</v>
      </c>
      <c r="BT341" s="45">
        <f t="shared" si="271"/>
        <v>1.0012528019235241</v>
      </c>
      <c r="BU341" s="45">
        <f t="shared" si="272"/>
        <v>0.99843714095797964</v>
      </c>
      <c r="BV341" s="45">
        <f t="shared" si="273"/>
        <v>1.0060279396905005</v>
      </c>
      <c r="BW341" s="45">
        <f t="shared" si="274"/>
        <v>0.99587059216659213</v>
      </c>
      <c r="BX341" s="45">
        <f t="shared" si="275"/>
        <v>0.98958248285348205</v>
      </c>
      <c r="BY341" s="45">
        <f t="shared" si="276"/>
        <v>0.86215356591046133</v>
      </c>
      <c r="BZ341" s="45">
        <f t="shared" si="277"/>
        <v>0.98516306296205236</v>
      </c>
      <c r="CA341" s="45">
        <f t="shared" si="278"/>
        <v>0.87291807667418486</v>
      </c>
      <c r="CB341" s="45">
        <f t="shared" si="279"/>
        <v>1.0104089181993614</v>
      </c>
      <c r="CC341" s="45">
        <f t="shared" si="280"/>
        <v>0.99775486563766969</v>
      </c>
      <c r="CD341" s="45">
        <f t="shared" si="281"/>
        <v>0.99514938816994214</v>
      </c>
      <c r="CE341" s="39"/>
      <c r="CF341" s="75" t="e">
        <f t="shared" si="298"/>
        <v>#N/A</v>
      </c>
      <c r="CG341" s="75">
        <f t="shared" si="299"/>
        <v>17.872691938499102</v>
      </c>
      <c r="CH341" s="75">
        <f t="shared" si="300"/>
        <v>-29.909089818169338</v>
      </c>
      <c r="CI341" s="75">
        <f t="shared" si="301"/>
        <v>7.6803232527638272</v>
      </c>
      <c r="CJ341" s="75">
        <f t="shared" si="302"/>
        <v>1.2520178220085347</v>
      </c>
      <c r="CK341" s="75">
        <f t="shared" si="303"/>
        <v>-1.564081580148849</v>
      </c>
      <c r="CL341" s="75">
        <f t="shared" si="304"/>
        <v>6.0098443440707943</v>
      </c>
      <c r="CM341" s="75">
        <f t="shared" si="305"/>
        <v>-4.1379573824354905</v>
      </c>
      <c r="CN341" s="75">
        <f t="shared" si="306"/>
        <v>-10.472159299935488</v>
      </c>
      <c r="CO341" s="75">
        <f t="shared" si="307"/>
        <v>-148.32187347720512</v>
      </c>
      <c r="CP341" s="75">
        <f t="shared" si="308"/>
        <v>-14.9481053569328</v>
      </c>
      <c r="CQ341" s="75">
        <f t="shared" si="309"/>
        <v>-135.91356869802772</v>
      </c>
      <c r="CR341" s="75">
        <f t="shared" si="310"/>
        <v>10.355118419943805</v>
      </c>
      <c r="CS341" s="75">
        <f t="shared" si="311"/>
        <v>-2.2476584551421244</v>
      </c>
      <c r="CT341" s="75">
        <f t="shared" si="312"/>
        <v>-4.8624142289921064</v>
      </c>
      <c r="CU341" s="130"/>
      <c r="CV341" s="45" t="e">
        <f t="shared" si="282"/>
        <v>#N/A</v>
      </c>
      <c r="CW341" s="45">
        <f t="shared" si="283"/>
        <v>1.0000278352684093</v>
      </c>
      <c r="CX341" s="45">
        <f t="shared" si="284"/>
        <v>0.99984243523978478</v>
      </c>
      <c r="CY341" s="45">
        <f t="shared" si="285"/>
        <v>1.0001181561917794</v>
      </c>
      <c r="CZ341" s="45">
        <f t="shared" si="286"/>
        <v>0.99996451533409747</v>
      </c>
      <c r="DA341" s="45">
        <f t="shared" si="287"/>
        <v>0.99994388184032934</v>
      </c>
      <c r="DB341" s="45">
        <f t="shared" si="288"/>
        <v>0.99997043053718804</v>
      </c>
      <c r="DC341" s="45">
        <f t="shared" si="289"/>
        <v>0.99999878579208268</v>
      </c>
      <c r="DD341" s="45">
        <f t="shared" si="290"/>
        <v>0.99965745019344787</v>
      </c>
      <c r="DE341" s="45">
        <f t="shared" si="291"/>
        <v>0.99965745019344787</v>
      </c>
      <c r="DF341" s="45">
        <f t="shared" si="292"/>
        <v>0.99960135125704197</v>
      </c>
      <c r="DG341" s="45">
        <f t="shared" si="293"/>
        <v>0.9995705798940735</v>
      </c>
      <c r="DH341" s="45">
        <f t="shared" si="294"/>
        <v>0.99996681098497553</v>
      </c>
      <c r="DI341" s="45">
        <f t="shared" si="295"/>
        <v>0.9999922903963645</v>
      </c>
      <c r="DJ341" s="45">
        <f t="shared" si="296"/>
        <v>1.000017194749979</v>
      </c>
    </row>
    <row r="342" spans="1:114" x14ac:dyDescent="0.2">
      <c r="A342" s="43">
        <v>676</v>
      </c>
      <c r="B342" s="43">
        <f t="shared" si="265"/>
        <v>949.15</v>
      </c>
      <c r="C342" s="44">
        <f t="shared" si="297"/>
        <v>1.0535742506453143</v>
      </c>
      <c r="E342" s="40">
        <f>'[4]methanogen M06-L TZVP smd redo'!I342</f>
        <v>0.35145344468534567</v>
      </c>
      <c r="F342" s="40">
        <f>'[4]methanogen M06-L TZVP smd redo'!N342</f>
        <v>0.32078125990087081</v>
      </c>
      <c r="G342" s="40">
        <f>'[4]methanogen M06-L TZVP smd redo'!S342</f>
        <v>0.47249808363014623</v>
      </c>
      <c r="H342" s="40">
        <f>'[4]methanogen M06-L TZVP smd redo'!AB342</f>
        <v>0.34705883173602459</v>
      </c>
      <c r="I342" s="40">
        <f>'[4]methanogen M06-L TZVP smd redo'!AS342</f>
        <v>0.39279628233335195</v>
      </c>
      <c r="J342" s="40">
        <f>'[4]methanogen M06-L TZVP smd redo'!BJ342</f>
        <v>0.4226255182446792</v>
      </c>
      <c r="K342" s="40">
        <f>'[4]methanogen M06-L TZVP smd redo'!EV342</f>
        <v>0.41881057975179381</v>
      </c>
      <c r="L342" s="40">
        <f>'[4]methanogen M06-L TZVP smd redo'!CL342</f>
        <v>0.40870899415912376</v>
      </c>
      <c r="M342" s="40">
        <f>'[4]methanogen M06-L TZVP smd redo'!DG342</f>
        <v>0.41268634795166292</v>
      </c>
      <c r="N342" s="40">
        <f>'[4]methanogen M06-L TZVP smd redo'!EC342</f>
        <v>0.38693137433543079</v>
      </c>
      <c r="AA342" s="40">
        <f t="shared" si="266"/>
        <v>0.53254187315254109</v>
      </c>
      <c r="AB342" s="40"/>
      <c r="AC342" s="40" t="e">
        <f>EXP('d-beta'!Y343/1000)*'[3]methanogen M06-L TZVP smd redo'!EZ342</f>
        <v>#N/A</v>
      </c>
      <c r="AD342" s="40">
        <f>'[3]methanogen M06-L TZVP smd redo'!ET342</f>
        <v>1.33815</v>
      </c>
      <c r="AE342" s="40">
        <f>'[3]methanogen M06-L TZVP smd redo'!ER342</f>
        <v>1.03128</v>
      </c>
      <c r="AF342" s="40">
        <f>'[3]methanogen M06-L TZVP smd redo'!K342</f>
        <v>1.0259199999999999</v>
      </c>
      <c r="AG342" s="40">
        <f>'[3]methanogen M06-L TZVP smd redo'!J342</f>
        <v>1.5463899999999999</v>
      </c>
      <c r="AH342" s="40">
        <f>'[3]methanogen M06-L TZVP smd redo'!O342</f>
        <v>1.02413</v>
      </c>
      <c r="AI342" s="40">
        <f>'[3]methanogen M06-L TZVP smd redo'!N342</f>
        <v>1.52176</v>
      </c>
      <c r="AJ342" s="40">
        <f>'[3]methanogen M06-L TZVP smd redo'!S342</f>
        <v>1.0247999999999999</v>
      </c>
      <c r="AK342" s="40">
        <f>'[3]methanogen M06-L TZVP smd redo'!R342</f>
        <v>1.5665899999999999</v>
      </c>
      <c r="AL342" s="40">
        <f>'[3]methanogen M06-L TZVP smd redo'!Y342</f>
        <v>1.02182</v>
      </c>
      <c r="AM342" s="40">
        <f>'[3]methanogen M06-L TZVP smd redo'!W342</f>
        <v>1.55928</v>
      </c>
      <c r="AN342" s="40">
        <f>'[3]methanogen M06-L TZVP smd redo'!V342</f>
        <v>1.5549299999999999</v>
      </c>
      <c r="AO342" s="40">
        <f>'[3]methanogen M06-L TZVP smd redo'!AK342</f>
        <v>1.02159</v>
      </c>
      <c r="AP342" s="40">
        <f>PRODUCT('[3]methanogen M06-L TZVP smd redo'!AD342:AF342)^(1/3)</f>
        <v>1.5576805063998929</v>
      </c>
      <c r="AQ342" s="40">
        <f>'[3]methanogen M06-L TZVP smd redo'!BA342</f>
        <v>1.0192000000000001</v>
      </c>
      <c r="AR342" s="40">
        <f>PRODUCT('[3]methanogen M06-L TZVP smd redo'!AT342:AV342)^(1/3)</f>
        <v>1.5519840952392954</v>
      </c>
      <c r="AS342" s="41">
        <f>'[3]methanogen M06-L TZVP smd redo'!FO342</f>
        <v>1.0212399999999999</v>
      </c>
      <c r="AT342" s="40">
        <f>'[3]methanogen M06-L TZVP smd redo'!FK342</f>
        <v>1.55531</v>
      </c>
      <c r="AU342" s="40">
        <f>'[3]methanogen M06-L TZVP smd redo'!CD342</f>
        <v>1.53488</v>
      </c>
      <c r="AV342" s="40">
        <f>'[3]methanogen M06-L TZVP smd redo'!CG342</f>
        <v>1.3615699999999999</v>
      </c>
      <c r="AW342" s="40">
        <f>'[3]methanogen M06-L TZVP smd redo'!CK342</f>
        <v>1.02121</v>
      </c>
      <c r="AX342" s="40">
        <f>PRODUCT('[3]methanogen M06-L TZVP smd redo'!CN342:CP342)^(1/3)</f>
        <v>1.5472515053660369</v>
      </c>
      <c r="AY342" s="40">
        <f>'[3]methanogen M06-L TZVP smd redo'!DH342</f>
        <v>1.0213099999999999</v>
      </c>
      <c r="AZ342" s="40">
        <f>PRODUCT('[3]methanogen M06-L TZVP smd redo'!DJ342:DL342)^(1/3)</f>
        <v>1.550564666968437</v>
      </c>
      <c r="BA342" s="40">
        <f>'[3]methanogen M06-L TZVP smd redo'!EI342</f>
        <v>1.02234</v>
      </c>
      <c r="BB342" s="40">
        <f>PRODUCT('[3]methanogen M06-L TZVP smd redo'!EJ342:EL342)^(1/3)</f>
        <v>1.5633008527851013</v>
      </c>
      <c r="BC342" s="40"/>
      <c r="BD342" s="44">
        <f>'[4]methanogen M06-L TZVP smd redo'!H342</f>
        <v>1.5870299999999999</v>
      </c>
      <c r="BE342" s="44">
        <f>'[4]methanogen M06-L TZVP smd redo'!M342</f>
        <v>1.55898</v>
      </c>
      <c r="BF342" s="44">
        <f>'[4]methanogen M06-L TZVP smd redo'!R342</f>
        <v>1.6062000000000001</v>
      </c>
      <c r="BG342" s="44">
        <f>'[4]methanogen M06-L TZVP smd redo'!Y342</f>
        <v>1.58941</v>
      </c>
      <c r="BH342" s="44">
        <f>'[4]methanogen M06-L TZVP smd redo'!Z342</f>
        <v>1.59388</v>
      </c>
      <c r="BI342" s="44">
        <f>PRODUCT('[4]methanogen M06-L TZVP smd redo'!AL342:AN342)^(1/3)</f>
        <v>1.5919358895105511</v>
      </c>
      <c r="BJ342" s="133">
        <f>PRODUCT('[4]methanogen M06-L TZVP smd redo'!BC342:BE342)^(1/3)</f>
        <v>1.5824506913856331</v>
      </c>
      <c r="BK342" s="133">
        <f>'[4]methanogen M06-L TZVP smd redo'!ER342</f>
        <v>1.58901</v>
      </c>
      <c r="BL342" s="40">
        <f>PRODUCT('[4]methanogen M06-L TZVP smd redo'!DZ342:EB342)^(1/3)</f>
        <v>1.5988433972296829</v>
      </c>
      <c r="BM342" s="40">
        <f>PRODUCT('[4]methanogen M06-L TZVP smd redo'!CI342:CK342)^(1/3)</f>
        <v>1.5807144980879329</v>
      </c>
      <c r="BN342" s="40">
        <f>PRODUCT('[4]methanogen M06-L TZVP smd redo'!DD342:DF342)^(1/3)</f>
        <v>1.5842607330935012</v>
      </c>
      <c r="BO342" s="40"/>
      <c r="BP342" s="45" t="e">
        <f t="shared" si="267"/>
        <v>#N/A</v>
      </c>
      <c r="BQ342" s="45">
        <f t="shared" si="268"/>
        <v>1.0179925335796483</v>
      </c>
      <c r="BR342" s="45">
        <f t="shared" si="269"/>
        <v>0.97060141949943968</v>
      </c>
      <c r="BS342" s="45">
        <f t="shared" si="270"/>
        <v>1.0077295655883756</v>
      </c>
      <c r="BT342" s="45">
        <f t="shared" si="271"/>
        <v>1.0012212241097513</v>
      </c>
      <c r="BU342" s="45">
        <f t="shared" si="272"/>
        <v>0.99841332208966804</v>
      </c>
      <c r="BV342" s="45">
        <f t="shared" si="273"/>
        <v>1.0059939928470141</v>
      </c>
      <c r="BW342" s="45">
        <f t="shared" si="274"/>
        <v>0.99587207845490777</v>
      </c>
      <c r="BX342" s="45">
        <f t="shared" si="275"/>
        <v>0.98964082521187113</v>
      </c>
      <c r="BY342" s="45">
        <f t="shared" si="276"/>
        <v>0.86279570406628869</v>
      </c>
      <c r="BZ342" s="45">
        <f t="shared" si="277"/>
        <v>0.98519738887362096</v>
      </c>
      <c r="CA342" s="45">
        <f t="shared" si="278"/>
        <v>0.87331869780555182</v>
      </c>
      <c r="CB342" s="45">
        <f t="shared" si="279"/>
        <v>1.0103590626445971</v>
      </c>
      <c r="CC342" s="45">
        <f t="shared" si="280"/>
        <v>0.99776158372703982</v>
      </c>
      <c r="CD342" s="45">
        <f t="shared" si="281"/>
        <v>0.99517872769398419</v>
      </c>
      <c r="CE342" s="39"/>
      <c r="CF342" s="75" t="e">
        <f t="shared" si="298"/>
        <v>#N/A</v>
      </c>
      <c r="CG342" s="75">
        <f t="shared" si="299"/>
        <v>17.832583700302767</v>
      </c>
      <c r="CH342" s="75">
        <f t="shared" si="300"/>
        <v>-29.839379515243706</v>
      </c>
      <c r="CI342" s="75">
        <f t="shared" si="301"/>
        <v>7.6998455467141946</v>
      </c>
      <c r="CJ342" s="75">
        <f t="shared" si="302"/>
        <v>1.2204790221391641</v>
      </c>
      <c r="CK342" s="75">
        <f t="shared" si="303"/>
        <v>-1.5879380168260098</v>
      </c>
      <c r="CL342" s="75">
        <f t="shared" si="304"/>
        <v>5.976100334683319</v>
      </c>
      <c r="CM342" s="75">
        <f t="shared" si="305"/>
        <v>-4.1364649322936451</v>
      </c>
      <c r="CN342" s="75">
        <f t="shared" si="306"/>
        <v>-10.413204498657393</v>
      </c>
      <c r="CO342" s="75">
        <f t="shared" si="307"/>
        <v>-147.5773435403928</v>
      </c>
      <c r="CP342" s="75">
        <f t="shared" si="308"/>
        <v>-14.913263090848853</v>
      </c>
      <c r="CQ342" s="75">
        <f t="shared" si="309"/>
        <v>-135.45472927344278</v>
      </c>
      <c r="CR342" s="75">
        <f t="shared" si="310"/>
        <v>10.305775244233324</v>
      </c>
      <c r="CS342" s="75">
        <f t="shared" si="311"/>
        <v>-2.2409252714870327</v>
      </c>
      <c r="CT342" s="75">
        <f t="shared" si="312"/>
        <v>-4.8329321312311153</v>
      </c>
      <c r="CU342" s="130"/>
      <c r="CV342" s="45" t="e">
        <f t="shared" si="282"/>
        <v>#N/A</v>
      </c>
      <c r="CW342" s="45">
        <f t="shared" si="283"/>
        <v>1.0000306623488775</v>
      </c>
      <c r="CX342" s="45">
        <f t="shared" si="284"/>
        <v>0.9998483548283239</v>
      </c>
      <c r="CY342" s="45">
        <f t="shared" si="285"/>
        <v>1.0001106246677773</v>
      </c>
      <c r="CZ342" s="45">
        <f t="shared" si="286"/>
        <v>0.99996904926315533</v>
      </c>
      <c r="DA342" s="45">
        <f t="shared" si="287"/>
        <v>0.99995428050784929</v>
      </c>
      <c r="DB342" s="45">
        <f t="shared" si="288"/>
        <v>0.99997018336535937</v>
      </c>
      <c r="DC342" s="45">
        <f t="shared" si="289"/>
        <v>1.0000038133414251</v>
      </c>
      <c r="DD342" s="45">
        <f t="shared" si="290"/>
        <v>0.99965306157630818</v>
      </c>
      <c r="DE342" s="45">
        <f t="shared" si="291"/>
        <v>0.99965306157630818</v>
      </c>
      <c r="DF342" s="45">
        <f t="shared" si="292"/>
        <v>0.99960735794600597</v>
      </c>
      <c r="DG342" s="45">
        <f t="shared" si="293"/>
        <v>0.99958136474912029</v>
      </c>
      <c r="DH342" s="45">
        <f t="shared" si="294"/>
        <v>0.99996432093497412</v>
      </c>
      <c r="DI342" s="45">
        <f t="shared" si="295"/>
        <v>0.9999960242869298</v>
      </c>
      <c r="DJ342" s="45">
        <f t="shared" si="296"/>
        <v>1.0000198822559423</v>
      </c>
    </row>
    <row r="343" spans="1:114" x14ac:dyDescent="0.2">
      <c r="A343" s="43">
        <v>678</v>
      </c>
      <c r="B343" s="43">
        <f t="shared" si="265"/>
        <v>951.15</v>
      </c>
      <c r="C343" s="44">
        <f t="shared" si="297"/>
        <v>1.0513588813541503</v>
      </c>
      <c r="E343" s="40">
        <f>'[4]methanogen M06-L TZVP smd redo'!I343</f>
        <v>0.34423911418612896</v>
      </c>
      <c r="F343" s="40">
        <f>'[4]methanogen M06-L TZVP smd redo'!N343</f>
        <v>0.32043886847632486</v>
      </c>
      <c r="G343" s="40">
        <f>'[4]methanogen M06-L TZVP smd redo'!S343</f>
        <v>0.47262107989110014</v>
      </c>
      <c r="H343" s="40">
        <f>'[4]methanogen M06-L TZVP smd redo'!AB343</f>
        <v>0.33466209107690936</v>
      </c>
      <c r="I343" s="40">
        <f>'[4]methanogen M06-L TZVP smd redo'!AS343</f>
        <v>0.39819416404451857</v>
      </c>
      <c r="J343" s="40">
        <f>'[4]methanogen M06-L TZVP smd redo'!BJ343</f>
        <v>0.42073271382792043</v>
      </c>
      <c r="K343" s="40">
        <f>'[4]methanogen M06-L TZVP smd redo'!EV343</f>
        <v>0.42372857883399284</v>
      </c>
      <c r="L343" s="40">
        <f>'[4]methanogen M06-L TZVP smd redo'!CL343</f>
        <v>0.40638250190649927</v>
      </c>
      <c r="M343" s="40">
        <f>'[4]methanogen M06-L TZVP smd redo'!DG343</f>
        <v>0.41101067153404003</v>
      </c>
      <c r="N343" s="40">
        <f>'[4]methanogen M06-L TZVP smd redo'!EC343</f>
        <v>0.39215746111764815</v>
      </c>
      <c r="AA343" s="40">
        <f t="shared" si="266"/>
        <v>0.529612058789102</v>
      </c>
      <c r="AB343" s="40"/>
      <c r="AC343" s="40" t="e">
        <f>EXP('d-beta'!Y344/1000)*'[3]methanogen M06-L TZVP smd redo'!EZ343</f>
        <v>#N/A</v>
      </c>
      <c r="AD343" s="40">
        <f>'[3]methanogen M06-L TZVP smd redo'!ET343</f>
        <v>1.3369599999999999</v>
      </c>
      <c r="AE343" s="40">
        <f>'[3]methanogen M06-L TZVP smd redo'!ER343</f>
        <v>1.0311600000000001</v>
      </c>
      <c r="AF343" s="40">
        <f>'[3]methanogen M06-L TZVP smd redo'!K343</f>
        <v>1.02582</v>
      </c>
      <c r="AG343" s="40">
        <f>'[3]methanogen M06-L TZVP smd redo'!J343</f>
        <v>1.5439499999999999</v>
      </c>
      <c r="AH343" s="40">
        <f>'[3]methanogen M06-L TZVP smd redo'!O343</f>
        <v>1.02403</v>
      </c>
      <c r="AI343" s="40">
        <f>'[3]methanogen M06-L TZVP smd redo'!N343</f>
        <v>1.5194099999999999</v>
      </c>
      <c r="AJ343" s="40">
        <f>'[3]methanogen M06-L TZVP smd redo'!S343</f>
        <v>1.0246999999999999</v>
      </c>
      <c r="AK343" s="40">
        <f>'[3]methanogen M06-L TZVP smd redo'!R343</f>
        <v>1.5640700000000001</v>
      </c>
      <c r="AL343" s="40">
        <f>'[3]methanogen M06-L TZVP smd redo'!Y343</f>
        <v>1.0217400000000001</v>
      </c>
      <c r="AM343" s="40">
        <f>'[3]methanogen M06-L TZVP smd redo'!W343</f>
        <v>1.5567200000000001</v>
      </c>
      <c r="AN343" s="40">
        <f>'[3]methanogen M06-L TZVP smd redo'!V343</f>
        <v>1.5524</v>
      </c>
      <c r="AO343" s="40">
        <f>'[3]methanogen M06-L TZVP smd redo'!AK343</f>
        <v>1.0215000000000001</v>
      </c>
      <c r="AP343" s="40">
        <f>PRODUCT('[3]methanogen M06-L TZVP smd redo'!AD343:AF343)^(1/3)</f>
        <v>1.5551708727673235</v>
      </c>
      <c r="AQ343" s="40">
        <f>'[3]methanogen M06-L TZVP smd redo'!BA343</f>
        <v>1.0191300000000001</v>
      </c>
      <c r="AR343" s="40">
        <f>PRODUCT('[3]methanogen M06-L TZVP smd redo'!AT343:AV343)^(1/3)</f>
        <v>1.5495141049627188</v>
      </c>
      <c r="AS343" s="41">
        <f>'[3]methanogen M06-L TZVP smd redo'!FO343</f>
        <v>1.0211600000000001</v>
      </c>
      <c r="AT343" s="40">
        <f>'[3]methanogen M06-L TZVP smd redo'!FK343</f>
        <v>1.55284</v>
      </c>
      <c r="AU343" s="40">
        <f>'[3]methanogen M06-L TZVP smd redo'!CD343</f>
        <v>1.53247</v>
      </c>
      <c r="AV343" s="40">
        <f>'[3]methanogen M06-L TZVP smd redo'!CG343</f>
        <v>1.36002</v>
      </c>
      <c r="AW343" s="40">
        <f>'[3]methanogen M06-L TZVP smd redo'!CK343</f>
        <v>1.0211300000000001</v>
      </c>
      <c r="AX343" s="40">
        <f>PRODUCT('[3]methanogen M06-L TZVP smd redo'!CN343:CP343)^(1/3)</f>
        <v>1.5448149609988344</v>
      </c>
      <c r="AY343" s="40">
        <f>'[3]methanogen M06-L TZVP smd redo'!DH343</f>
        <v>1.0212300000000001</v>
      </c>
      <c r="AZ343" s="40">
        <f>PRODUCT('[3]methanogen M06-L TZVP smd redo'!DJ343:DL343)^(1/3)</f>
        <v>1.5481049171054952</v>
      </c>
      <c r="BA343" s="40">
        <f>'[3]methanogen M06-L TZVP smd redo'!EI343</f>
        <v>1.0222500000000001</v>
      </c>
      <c r="BB343" s="40">
        <f>PRODUCT('[3]methanogen M06-L TZVP smd redo'!EJ343:EL343)^(1/3)</f>
        <v>1.560757758889193</v>
      </c>
      <c r="BC343" s="40"/>
      <c r="BD343" s="44">
        <f>'[4]methanogen M06-L TZVP smd redo'!H343</f>
        <v>1.58436</v>
      </c>
      <c r="BE343" s="44">
        <f>'[4]methanogen M06-L TZVP smd redo'!M343</f>
        <v>1.5564199999999999</v>
      </c>
      <c r="BF343" s="44">
        <f>'[4]methanogen M06-L TZVP smd redo'!R343</f>
        <v>1.6034600000000001</v>
      </c>
      <c r="BG343" s="44">
        <f>'[4]methanogen M06-L TZVP smd redo'!Y343</f>
        <v>1.5866800000000001</v>
      </c>
      <c r="BH343" s="44">
        <f>'[4]methanogen M06-L TZVP smd redo'!Z343</f>
        <v>1.59114</v>
      </c>
      <c r="BI343" s="44">
        <f>PRODUCT('[4]methanogen M06-L TZVP smd redo'!AL343:AN343)^(1/3)</f>
        <v>1.5892396205867099</v>
      </c>
      <c r="BJ343" s="133">
        <f>PRODUCT('[4]methanogen M06-L TZVP smd redo'!BC343:BE343)^(1/3)</f>
        <v>1.5798207125104322</v>
      </c>
      <c r="BK343" s="133">
        <f>'[4]methanogen M06-L TZVP smd redo'!ER343</f>
        <v>1.5863700000000001</v>
      </c>
      <c r="BL343" s="40">
        <f>PRODUCT('[4]methanogen M06-L TZVP smd redo'!DZ343:EB343)^(1/3)</f>
        <v>1.5961103002219266</v>
      </c>
      <c r="BM343" s="40">
        <f>PRODUCT('[4]methanogen M06-L TZVP smd redo'!CI343:CK343)^(1/3)</f>
        <v>1.5780979520068688</v>
      </c>
      <c r="BN343" s="40">
        <f>PRODUCT('[4]methanogen M06-L TZVP smd redo'!DD343:DF343)^(1/3)</f>
        <v>1.5816209805238606</v>
      </c>
      <c r="BO343" s="40"/>
      <c r="BP343" s="45" t="e">
        <f t="shared" si="267"/>
        <v>#N/A</v>
      </c>
      <c r="BQ343" s="45">
        <f t="shared" si="268"/>
        <v>1.017951452692718</v>
      </c>
      <c r="BR343" s="45">
        <f t="shared" si="269"/>
        <v>0.97066344031032881</v>
      </c>
      <c r="BS343" s="45">
        <f t="shared" si="270"/>
        <v>1.0077428761768292</v>
      </c>
      <c r="BT343" s="45">
        <f t="shared" si="271"/>
        <v>1.0011957790308479</v>
      </c>
      <c r="BU343" s="45">
        <f t="shared" si="272"/>
        <v>0.99838940550339106</v>
      </c>
      <c r="BV343" s="45">
        <f t="shared" si="273"/>
        <v>1.0059620107533027</v>
      </c>
      <c r="BW343" s="45">
        <f t="shared" si="274"/>
        <v>0.9958715258801113</v>
      </c>
      <c r="BX343" s="45">
        <f t="shared" si="275"/>
        <v>0.98969042844177768</v>
      </c>
      <c r="BY343" s="45">
        <f t="shared" si="276"/>
        <v>0.86342735271132154</v>
      </c>
      <c r="BZ343" s="45">
        <f t="shared" si="277"/>
        <v>0.9852421733746789</v>
      </c>
      <c r="CA343" s="45">
        <f t="shared" si="278"/>
        <v>0.87371620908110981</v>
      </c>
      <c r="CB343" s="45">
        <f t="shared" si="279"/>
        <v>1.0103110356653124</v>
      </c>
      <c r="CC343" s="45">
        <f t="shared" si="280"/>
        <v>0.99777252036968744</v>
      </c>
      <c r="CD343" s="45">
        <f t="shared" si="281"/>
        <v>0.99520610991309377</v>
      </c>
      <c r="CE343" s="39"/>
      <c r="CF343" s="75" t="e">
        <f t="shared" si="298"/>
        <v>#N/A</v>
      </c>
      <c r="CG343" s="75">
        <f t="shared" si="299"/>
        <v>17.792228084222174</v>
      </c>
      <c r="CH343" s="75">
        <f t="shared" si="300"/>
        <v>-29.775482195311479</v>
      </c>
      <c r="CI343" s="75">
        <f t="shared" si="301"/>
        <v>7.7130539520270442</v>
      </c>
      <c r="CJ343" s="75">
        <f t="shared" si="302"/>
        <v>1.1950646565350831</v>
      </c>
      <c r="CK343" s="75">
        <f t="shared" si="303"/>
        <v>-1.6118928982448237</v>
      </c>
      <c r="CL343" s="75">
        <f t="shared" si="304"/>
        <v>5.9443082938466203</v>
      </c>
      <c r="CM343" s="75">
        <f t="shared" si="305"/>
        <v>-4.1370197976842231</v>
      </c>
      <c r="CN343" s="75">
        <f t="shared" si="306"/>
        <v>-10.363083297544271</v>
      </c>
      <c r="CO343" s="75">
        <f t="shared" si="307"/>
        <v>-146.84551613171129</v>
      </c>
      <c r="CP343" s="75">
        <f t="shared" si="308"/>
        <v>-14.867806734892875</v>
      </c>
      <c r="CQ343" s="75">
        <f t="shared" si="309"/>
        <v>-134.99965962274374</v>
      </c>
      <c r="CR343" s="75">
        <f t="shared" si="310"/>
        <v>10.258239548689707</v>
      </c>
      <c r="CS343" s="75">
        <f t="shared" si="311"/>
        <v>-2.2299641532327512</v>
      </c>
      <c r="CT343" s="75">
        <f t="shared" si="312"/>
        <v>-4.8054176339399968</v>
      </c>
      <c r="CU343" s="130"/>
      <c r="CV343" s="45" t="e">
        <f t="shared" si="282"/>
        <v>#N/A</v>
      </c>
      <c r="CW343" s="45">
        <f t="shared" si="283"/>
        <v>1.0000237926216289</v>
      </c>
      <c r="CX343" s="45">
        <f t="shared" si="284"/>
        <v>0.99984788967912952</v>
      </c>
      <c r="CY343" s="45">
        <f t="shared" si="285"/>
        <v>1.0001098749616966</v>
      </c>
      <c r="CZ343" s="45">
        <f t="shared" si="286"/>
        <v>0.99996452622726217</v>
      </c>
      <c r="DA343" s="45">
        <f t="shared" si="287"/>
        <v>0.99993649321506362</v>
      </c>
      <c r="DB343" s="45">
        <f t="shared" si="288"/>
        <v>0.99997747092893385</v>
      </c>
      <c r="DC343" s="45">
        <f t="shared" si="289"/>
        <v>0.99999700540388969</v>
      </c>
      <c r="DD343" s="45">
        <f t="shared" si="290"/>
        <v>0.99966544987016914</v>
      </c>
      <c r="DE343" s="45">
        <f t="shared" si="291"/>
        <v>0.99966544987016914</v>
      </c>
      <c r="DF343" s="45">
        <f t="shared" si="292"/>
        <v>0.999601964331436</v>
      </c>
      <c r="DG343" s="45">
        <f t="shared" si="293"/>
        <v>0.99957645089102809</v>
      </c>
      <c r="DH343" s="45">
        <f t="shared" si="294"/>
        <v>0.99997143676477718</v>
      </c>
      <c r="DI343" s="45">
        <f t="shared" si="295"/>
        <v>0.99999537373181813</v>
      </c>
      <c r="DJ343" s="45">
        <f t="shared" si="296"/>
        <v>1.0000128114060625</v>
      </c>
    </row>
    <row r="344" spans="1:114" x14ac:dyDescent="0.2">
      <c r="A344" s="43">
        <v>680</v>
      </c>
      <c r="B344" s="43">
        <f t="shared" si="265"/>
        <v>953.15</v>
      </c>
      <c r="C344" s="44">
        <f t="shared" si="297"/>
        <v>1.0491528091066464</v>
      </c>
      <c r="E344" s="40">
        <f>'[4]methanogen M06-L TZVP smd redo'!I344</f>
        <v>0.34285138341094701</v>
      </c>
      <c r="F344" s="40">
        <f>'[4]methanogen M06-L TZVP smd redo'!N344</f>
        <v>0.31630474328836478</v>
      </c>
      <c r="G344" s="40">
        <f>'[4]methanogen M06-L TZVP smd redo'!S344</f>
        <v>0.4785226635406481</v>
      </c>
      <c r="H344" s="40">
        <f>'[4]methanogen M06-L TZVP smd redo'!AB344</f>
        <v>0.33793495351419622</v>
      </c>
      <c r="I344" s="40">
        <f>'[4]methanogen M06-L TZVP smd redo'!AS344</f>
        <v>0.39752904404100065</v>
      </c>
      <c r="J344" s="40">
        <f>'[4]methanogen M06-L TZVP smd redo'!BJ344</f>
        <v>0.416243128090521</v>
      </c>
      <c r="K344" s="40">
        <f>'[4]methanogen M06-L TZVP smd redo'!EV344</f>
        <v>0.41834377811134082</v>
      </c>
      <c r="L344" s="40">
        <f>'[4]methanogen M06-L TZVP smd redo'!CL344</f>
        <v>0.40792932289313022</v>
      </c>
      <c r="M344" s="40">
        <f>'[4]methanogen M06-L TZVP smd redo'!DG344</f>
        <v>0.40876148038471172</v>
      </c>
      <c r="N344" s="40">
        <f>'[4]methanogen M06-L TZVP smd redo'!EC344</f>
        <v>0.38496939921994766</v>
      </c>
      <c r="AA344" s="40">
        <f t="shared" si="266"/>
        <v>0.52670101100214073</v>
      </c>
      <c r="AB344" s="40"/>
      <c r="AC344" s="40" t="e">
        <f>EXP('d-beta'!Y345/1000)*'[3]methanogen M06-L TZVP smd redo'!EZ344</f>
        <v>#N/A</v>
      </c>
      <c r="AD344" s="40">
        <f>'[3]methanogen M06-L TZVP smd redo'!ET344</f>
        <v>1.33578</v>
      </c>
      <c r="AE344" s="40">
        <f>'[3]methanogen M06-L TZVP smd redo'!ER344</f>
        <v>1.03105</v>
      </c>
      <c r="AF344" s="40">
        <f>'[3]methanogen M06-L TZVP smd redo'!K344</f>
        <v>1.02572</v>
      </c>
      <c r="AG344" s="40">
        <f>'[3]methanogen M06-L TZVP smd redo'!J344</f>
        <v>1.54152</v>
      </c>
      <c r="AH344" s="40">
        <f>'[3]methanogen M06-L TZVP smd redo'!O344</f>
        <v>1.0239400000000001</v>
      </c>
      <c r="AI344" s="40">
        <f>'[3]methanogen M06-L TZVP smd redo'!N344</f>
        <v>1.5170699999999999</v>
      </c>
      <c r="AJ344" s="40">
        <f>'[3]methanogen M06-L TZVP smd redo'!S344</f>
        <v>1.0246</v>
      </c>
      <c r="AK344" s="40">
        <f>'[3]methanogen M06-L TZVP smd redo'!R344</f>
        <v>1.5615600000000001</v>
      </c>
      <c r="AL344" s="40">
        <f>'[3]methanogen M06-L TZVP smd redo'!Y344</f>
        <v>1.0216499999999999</v>
      </c>
      <c r="AM344" s="40">
        <f>'[3]methanogen M06-L TZVP smd redo'!W344</f>
        <v>1.55419</v>
      </c>
      <c r="AN344" s="40">
        <f>'[3]methanogen M06-L TZVP smd redo'!V344</f>
        <v>1.5498799999999999</v>
      </c>
      <c r="AO344" s="40">
        <f>'[3]methanogen M06-L TZVP smd redo'!AK344</f>
        <v>1.02142</v>
      </c>
      <c r="AP344" s="40">
        <f>PRODUCT('[3]methanogen M06-L TZVP smd redo'!AD344:AF344)^(1/3)</f>
        <v>1.5526745498351548</v>
      </c>
      <c r="AQ344" s="40">
        <f>'[3]methanogen M06-L TZVP smd redo'!BA344</f>
        <v>1.0190600000000001</v>
      </c>
      <c r="AR344" s="40">
        <f>PRODUCT('[3]methanogen M06-L TZVP smd redo'!AT344:AV344)^(1/3)</f>
        <v>1.5470641263019702</v>
      </c>
      <c r="AS344" s="41">
        <f>'[3]methanogen M06-L TZVP smd redo'!FO344</f>
        <v>1.0210900000000001</v>
      </c>
      <c r="AT344" s="40">
        <f>'[3]methanogen M06-L TZVP smd redo'!FK344</f>
        <v>1.5503899999999999</v>
      </c>
      <c r="AU344" s="40">
        <f>'[3]methanogen M06-L TZVP smd redo'!CD344</f>
        <v>1.53007</v>
      </c>
      <c r="AV344" s="40">
        <f>'[3]methanogen M06-L TZVP smd redo'!CG344</f>
        <v>1.3584799999999999</v>
      </c>
      <c r="AW344" s="40">
        <f>'[3]methanogen M06-L TZVP smd redo'!CK344</f>
        <v>1.02105</v>
      </c>
      <c r="AX344" s="40">
        <f>PRODUCT('[3]methanogen M06-L TZVP smd redo'!CN344:CP344)^(1/3)</f>
        <v>1.5423851245624296</v>
      </c>
      <c r="AY344" s="40">
        <f>'[3]methanogen M06-L TZVP smd redo'!DH344</f>
        <v>1.02115</v>
      </c>
      <c r="AZ344" s="40">
        <f>PRODUCT('[3]methanogen M06-L TZVP smd redo'!DJ344:DL344)^(1/3)</f>
        <v>1.5456684744698856</v>
      </c>
      <c r="BA344" s="40">
        <f>'[3]methanogen M06-L TZVP smd redo'!EI344</f>
        <v>1.02217</v>
      </c>
      <c r="BB344" s="40">
        <f>PRODUCT('[3]methanogen M06-L TZVP smd redo'!EJ344:EL344)^(1/3)</f>
        <v>1.5582346219321275</v>
      </c>
      <c r="BC344" s="40"/>
      <c r="BD344" s="44">
        <f>'[4]methanogen M06-L TZVP smd redo'!H344</f>
        <v>1.5817099999999999</v>
      </c>
      <c r="BE344" s="44">
        <f>'[4]methanogen M06-L TZVP smd redo'!M344</f>
        <v>1.5538799999999999</v>
      </c>
      <c r="BF344" s="44">
        <f>'[4]methanogen M06-L TZVP smd redo'!R344</f>
        <v>1.6007400000000001</v>
      </c>
      <c r="BG344" s="44">
        <f>'[4]methanogen M06-L TZVP smd redo'!Y344</f>
        <v>1.5839700000000001</v>
      </c>
      <c r="BH344" s="44">
        <f>'[4]methanogen M06-L TZVP smd redo'!Z344</f>
        <v>1.5884100000000001</v>
      </c>
      <c r="BI344" s="44">
        <f>PRODUCT('[4]methanogen M06-L TZVP smd redo'!AL344:AN344)^(1/3)</f>
        <v>1.5865632930579028</v>
      </c>
      <c r="BJ344" s="133">
        <f>PRODUCT('[4]methanogen M06-L TZVP smd redo'!BC344:BE344)^(1/3)</f>
        <v>1.5772073971392775</v>
      </c>
      <c r="BK344" s="133">
        <f>'[4]methanogen M06-L TZVP smd redo'!ER344</f>
        <v>1.58375</v>
      </c>
      <c r="BL344" s="40">
        <f>PRODUCT('[4]methanogen M06-L TZVP smd redo'!DZ344:EB344)^(1/3)</f>
        <v>1.5933938553231792</v>
      </c>
      <c r="BM344" s="40">
        <f>PRODUCT('[4]methanogen M06-L TZVP smd redo'!CI344:CK344)^(1/3)</f>
        <v>1.5754947598796876</v>
      </c>
      <c r="BN344" s="40">
        <f>PRODUCT('[4]methanogen M06-L TZVP smd redo'!DD344:DF344)^(1/3)</f>
        <v>1.579004535214602</v>
      </c>
      <c r="BO344" s="40"/>
      <c r="BP344" s="45" t="e">
        <f t="shared" si="267"/>
        <v>#N/A</v>
      </c>
      <c r="BQ344" s="45">
        <f t="shared" si="268"/>
        <v>1.0179100059206632</v>
      </c>
      <c r="BR344" s="45">
        <f t="shared" si="269"/>
        <v>0.97072603920686673</v>
      </c>
      <c r="BS344" s="45">
        <f t="shared" si="270"/>
        <v>1.0077624794605926</v>
      </c>
      <c r="BT344" s="45">
        <f t="shared" si="271"/>
        <v>1.0011639667639971</v>
      </c>
      <c r="BU344" s="45">
        <f t="shared" si="272"/>
        <v>0.99836546510987001</v>
      </c>
      <c r="BV344" s="45">
        <f t="shared" si="273"/>
        <v>1.005931937635846</v>
      </c>
      <c r="BW344" s="45">
        <f t="shared" si="274"/>
        <v>0.99586891689930701</v>
      </c>
      <c r="BX344" s="45">
        <f t="shared" si="275"/>
        <v>0.98973447855704333</v>
      </c>
      <c r="BY344" s="45">
        <f t="shared" si="276"/>
        <v>0.86405688744104991</v>
      </c>
      <c r="BZ344" s="45">
        <f t="shared" si="277"/>
        <v>0.98527176466255861</v>
      </c>
      <c r="CA344" s="45">
        <f t="shared" si="278"/>
        <v>0.87411057856353591</v>
      </c>
      <c r="CB344" s="45">
        <f t="shared" si="279"/>
        <v>1.0102627328614238</v>
      </c>
      <c r="CC344" s="45">
        <f t="shared" si="280"/>
        <v>0.99777722276495084</v>
      </c>
      <c r="CD344" s="45">
        <f t="shared" si="281"/>
        <v>0.99523576659287749</v>
      </c>
      <c r="CE344" s="39"/>
      <c r="CF344" s="75" t="e">
        <f t="shared" si="298"/>
        <v>#N/A</v>
      </c>
      <c r="CG344" s="75">
        <f t="shared" si="299"/>
        <v>17.751511392145474</v>
      </c>
      <c r="CH344" s="75">
        <f t="shared" si="300"/>
        <v>-29.710993438964469</v>
      </c>
      <c r="CI344" s="75">
        <f t="shared" si="301"/>
        <v>7.7325064270196489</v>
      </c>
      <c r="CJ344" s="75">
        <f t="shared" si="302"/>
        <v>1.1632898798794207</v>
      </c>
      <c r="CK344" s="75">
        <f t="shared" si="303"/>
        <v>-1.6358721997349897</v>
      </c>
      <c r="CL344" s="75">
        <f t="shared" si="304"/>
        <v>5.9144129631478544</v>
      </c>
      <c r="CM344" s="75">
        <f t="shared" si="305"/>
        <v>-4.1396395976825069</v>
      </c>
      <c r="CN344" s="75">
        <f t="shared" si="306"/>
        <v>-10.318575304220383</v>
      </c>
      <c r="CO344" s="75">
        <f t="shared" si="307"/>
        <v>-146.11667039990758</v>
      </c>
      <c r="CP344" s="75">
        <f t="shared" si="308"/>
        <v>-14.837772653620235</v>
      </c>
      <c r="CQ344" s="75">
        <f t="shared" si="309"/>
        <v>-134.54839123401501</v>
      </c>
      <c r="CR344" s="75">
        <f t="shared" si="310"/>
        <v>10.21042857078802</v>
      </c>
      <c r="CS344" s="75">
        <f t="shared" si="311"/>
        <v>-2.2252512712015347</v>
      </c>
      <c r="CT344" s="75">
        <f t="shared" si="312"/>
        <v>-4.7756185424558764</v>
      </c>
      <c r="CU344" s="130"/>
      <c r="CV344" s="45" t="e">
        <f t="shared" si="282"/>
        <v>#N/A</v>
      </c>
      <c r="CW344" s="45">
        <f t="shared" si="283"/>
        <v>1.0000265382459494</v>
      </c>
      <c r="CX344" s="45">
        <f t="shared" si="284"/>
        <v>0.99983785966757166</v>
      </c>
      <c r="CY344" s="45">
        <f t="shared" si="285"/>
        <v>1.0001183762826946</v>
      </c>
      <c r="CZ344" s="45">
        <f t="shared" si="286"/>
        <v>0.9999625895807891</v>
      </c>
      <c r="DA344" s="45">
        <f t="shared" si="287"/>
        <v>0.99994042959044105</v>
      </c>
      <c r="DB344" s="45">
        <f t="shared" si="288"/>
        <v>0.99998129370231836</v>
      </c>
      <c r="DC344" s="45">
        <f t="shared" si="289"/>
        <v>0.99999790022840562</v>
      </c>
      <c r="DD344" s="45">
        <f t="shared" si="290"/>
        <v>0.99966217920793932</v>
      </c>
      <c r="DE344" s="45">
        <f t="shared" si="291"/>
        <v>0.99966217920793932</v>
      </c>
      <c r="DF344" s="45">
        <f t="shared" si="292"/>
        <v>0.9996026289225034</v>
      </c>
      <c r="DG344" s="45">
        <f t="shared" si="293"/>
        <v>0.99958183116022103</v>
      </c>
      <c r="DH344" s="45">
        <f t="shared" si="294"/>
        <v>0.99996873928318819</v>
      </c>
      <c r="DI344" s="45">
        <f t="shared" si="295"/>
        <v>0.99999916818252355</v>
      </c>
      <c r="DJ344" s="45">
        <f t="shared" si="296"/>
        <v>1.0000112279728981</v>
      </c>
    </row>
    <row r="345" spans="1:114" x14ac:dyDescent="0.2">
      <c r="A345" s="43">
        <v>682</v>
      </c>
      <c r="B345" s="43">
        <f t="shared" si="265"/>
        <v>955.15</v>
      </c>
      <c r="C345" s="44">
        <f t="shared" si="297"/>
        <v>1.0469559755012301</v>
      </c>
      <c r="E345" s="40">
        <f>'[4]methanogen M06-L TZVP smd redo'!I345</f>
        <v>0.3408219740834717</v>
      </c>
      <c r="F345" s="40">
        <f>'[4]methanogen M06-L TZVP smd redo'!N345</f>
        <v>0.32134394658189791</v>
      </c>
      <c r="G345" s="40">
        <f>'[4]methanogen M06-L TZVP smd redo'!S345</f>
        <v>0.46779086166437445</v>
      </c>
      <c r="H345" s="40">
        <f>'[4]methanogen M06-L TZVP smd redo'!AB345</f>
        <v>0.3308626211577792</v>
      </c>
      <c r="I345" s="40">
        <f>'[4]methanogen M06-L TZVP smd redo'!AS345</f>
        <v>0.39424324625514373</v>
      </c>
      <c r="J345" s="40">
        <f>'[4]methanogen M06-L TZVP smd redo'!BJ345</f>
        <v>0.41554741051430533</v>
      </c>
      <c r="K345" s="40">
        <f>'[4]methanogen M06-L TZVP smd redo'!EV345</f>
        <v>0.42225101578408086</v>
      </c>
      <c r="L345" s="40">
        <f>'[4]methanogen M06-L TZVP smd redo'!CL345</f>
        <v>0.40257658895348492</v>
      </c>
      <c r="M345" s="40">
        <f>'[4]methanogen M06-L TZVP smd redo'!DG345</f>
        <v>0.41036808251360135</v>
      </c>
      <c r="N345" s="40">
        <f>'[4]methanogen M06-L TZVP smd redo'!EC345</f>
        <v>0.37934529955019336</v>
      </c>
      <c r="AA345" s="40">
        <f t="shared" si="266"/>
        <v>0.52380857810412884</v>
      </c>
      <c r="AB345" s="40"/>
      <c r="AC345" s="40" t="e">
        <f>EXP('d-beta'!Y346/1000)*'[3]methanogen M06-L TZVP smd redo'!EZ345</f>
        <v>#N/A</v>
      </c>
      <c r="AD345" s="40">
        <f>'[3]methanogen M06-L TZVP smd redo'!ET345</f>
        <v>1.3346</v>
      </c>
      <c r="AE345" s="40">
        <f>'[3]methanogen M06-L TZVP smd redo'!ER345</f>
        <v>1.0309299999999999</v>
      </c>
      <c r="AF345" s="40">
        <f>'[3]methanogen M06-L TZVP smd redo'!K345</f>
        <v>1.02562</v>
      </c>
      <c r="AG345" s="40">
        <f>'[3]methanogen M06-L TZVP smd redo'!J345</f>
        <v>1.53911</v>
      </c>
      <c r="AH345" s="40">
        <f>'[3]methanogen M06-L TZVP smd redo'!O345</f>
        <v>1.0238400000000001</v>
      </c>
      <c r="AI345" s="40">
        <f>'[3]methanogen M06-L TZVP smd redo'!N345</f>
        <v>1.51475</v>
      </c>
      <c r="AJ345" s="40">
        <f>'[3]methanogen M06-L TZVP smd redo'!S345</f>
        <v>1.02451</v>
      </c>
      <c r="AK345" s="40">
        <f>'[3]methanogen M06-L TZVP smd redo'!R345</f>
        <v>1.55907</v>
      </c>
      <c r="AL345" s="40">
        <f>'[3]methanogen M06-L TZVP smd redo'!Y345</f>
        <v>1.0215700000000001</v>
      </c>
      <c r="AM345" s="40">
        <f>'[3]methanogen M06-L TZVP smd redo'!W345</f>
        <v>1.5516799999999999</v>
      </c>
      <c r="AN345" s="40">
        <f>'[3]methanogen M06-L TZVP smd redo'!V345</f>
        <v>1.54738</v>
      </c>
      <c r="AO345" s="40">
        <f>'[3]methanogen M06-L TZVP smd redo'!AK345</f>
        <v>1.0213399999999999</v>
      </c>
      <c r="AP345" s="40">
        <f>PRODUCT('[3]methanogen M06-L TZVP smd redo'!AD345:AF345)^(1/3)</f>
        <v>1.5501982266735783</v>
      </c>
      <c r="AQ345" s="40">
        <f>'[3]methanogen M06-L TZVP smd redo'!BA345</f>
        <v>1.0189900000000001</v>
      </c>
      <c r="AR345" s="40">
        <f>PRODUCT('[3]methanogen M06-L TZVP smd redo'!AT345:AV345)^(1/3)</f>
        <v>1.5446308111523253</v>
      </c>
      <c r="AS345" s="41">
        <f>'[3]methanogen M06-L TZVP smd redo'!FO345</f>
        <v>1.02101</v>
      </c>
      <c r="AT345" s="40">
        <f>'[3]methanogen M06-L TZVP smd redo'!FK345</f>
        <v>1.54796</v>
      </c>
      <c r="AU345" s="40">
        <f>'[3]methanogen M06-L TZVP smd redo'!CD345</f>
        <v>1.52769</v>
      </c>
      <c r="AV345" s="40">
        <f>'[3]methanogen M06-L TZVP smd redo'!CG345</f>
        <v>1.3569500000000001</v>
      </c>
      <c r="AW345" s="40">
        <f>'[3]methanogen M06-L TZVP smd redo'!CK345</f>
        <v>1.0209699999999999</v>
      </c>
      <c r="AX345" s="40">
        <f>PRODUCT('[3]methanogen M06-L TZVP smd redo'!CN345:CP345)^(1/3)</f>
        <v>1.5399785796984911</v>
      </c>
      <c r="AY345" s="40">
        <f>'[3]methanogen M06-L TZVP smd redo'!DH345</f>
        <v>1.0210699999999999</v>
      </c>
      <c r="AZ345" s="40">
        <f>PRODUCT('[3]methanogen M06-L TZVP smd redo'!DJ345:DL345)^(1/3)</f>
        <v>1.5432420313098867</v>
      </c>
      <c r="BA345" s="40">
        <f>'[3]methanogen M06-L TZVP smd redo'!EI345</f>
        <v>1.0220899999999999</v>
      </c>
      <c r="BB345" s="40">
        <f>PRODUCT('[3]methanogen M06-L TZVP smd redo'!EJ345:EL345)^(1/3)</f>
        <v>1.5557281800214438</v>
      </c>
      <c r="BC345" s="40"/>
      <c r="BD345" s="44">
        <f>'[4]methanogen M06-L TZVP smd redo'!H345</f>
        <v>1.57908</v>
      </c>
      <c r="BE345" s="44">
        <f>'[4]methanogen M06-L TZVP smd redo'!M345</f>
        <v>1.5513600000000001</v>
      </c>
      <c r="BF345" s="44">
        <f>'[4]methanogen M06-L TZVP smd redo'!R345</f>
        <v>1.5980300000000001</v>
      </c>
      <c r="BG345" s="44">
        <f>'[4]methanogen M06-L TZVP smd redo'!Y345</f>
        <v>1.58128</v>
      </c>
      <c r="BH345" s="44">
        <f>'[4]methanogen M06-L TZVP smd redo'!Z345</f>
        <v>1.58571</v>
      </c>
      <c r="BI345" s="44">
        <f>PRODUCT('[4]methanogen M06-L TZVP smd redo'!AL345:AN345)^(1/3)</f>
        <v>1.5839036540635822</v>
      </c>
      <c r="BJ345" s="133">
        <f>PRODUCT('[4]methanogen M06-L TZVP smd redo'!BC345:BE345)^(1/3)</f>
        <v>1.5746174066505514</v>
      </c>
      <c r="BK345" s="133">
        <f>'[4]methanogen M06-L TZVP smd redo'!ER345</f>
        <v>1.5811500000000001</v>
      </c>
      <c r="BL345" s="40">
        <f>PRODUCT('[4]methanogen M06-L TZVP smd redo'!DZ345:EB345)^(1/3)</f>
        <v>1.5906974102846159</v>
      </c>
      <c r="BM345" s="40">
        <f>PRODUCT('[4]methanogen M06-L TZVP smd redo'!CI345:CK345)^(1/3)</f>
        <v>1.5729048903854623</v>
      </c>
      <c r="BN345" s="40">
        <f>PRODUCT('[4]methanogen M06-L TZVP smd redo'!DD345:DF345)^(1/3)</f>
        <v>1.5764047817563762</v>
      </c>
      <c r="BO345" s="40"/>
      <c r="BP345" s="45" t="e">
        <f t="shared" si="267"/>
        <v>#N/A</v>
      </c>
      <c r="BQ345" s="45">
        <f t="shared" si="268"/>
        <v>1.017868193069307</v>
      </c>
      <c r="BR345" s="45">
        <f t="shared" si="269"/>
        <v>0.97079529170290924</v>
      </c>
      <c r="BS345" s="45">
        <f t="shared" si="270"/>
        <v>1.0077693903677218</v>
      </c>
      <c r="BT345" s="45">
        <f t="shared" si="271"/>
        <v>1.0011404392759518</v>
      </c>
      <c r="BU345" s="45">
        <f t="shared" si="272"/>
        <v>0.99834355198509006</v>
      </c>
      <c r="BV345" s="45">
        <f t="shared" si="273"/>
        <v>1.0058974626939912</v>
      </c>
      <c r="BW345" s="45">
        <f t="shared" si="274"/>
        <v>0.99586845438481564</v>
      </c>
      <c r="BX345" s="45">
        <f t="shared" si="275"/>
        <v>0.98978908346402916</v>
      </c>
      <c r="BY345" s="45">
        <f t="shared" si="276"/>
        <v>0.86468623267226552</v>
      </c>
      <c r="BZ345" s="45">
        <f t="shared" si="277"/>
        <v>0.98531389159693905</v>
      </c>
      <c r="CA345" s="45">
        <f t="shared" si="278"/>
        <v>0.87450177434146037</v>
      </c>
      <c r="CB345" s="45">
        <f t="shared" si="279"/>
        <v>1.0102120067809164</v>
      </c>
      <c r="CC345" s="45">
        <f t="shared" si="280"/>
        <v>0.99777982697628309</v>
      </c>
      <c r="CD345" s="45">
        <f t="shared" si="281"/>
        <v>0.99526557547362982</v>
      </c>
      <c r="CE345" s="39"/>
      <c r="CF345" s="75" t="e">
        <f t="shared" si="298"/>
        <v>#N/A</v>
      </c>
      <c r="CG345" s="75">
        <f t="shared" si="299"/>
        <v>17.710433389264015</v>
      </c>
      <c r="CH345" s="75">
        <f t="shared" si="300"/>
        <v>-29.639655056048607</v>
      </c>
      <c r="CI345" s="75">
        <f t="shared" si="301"/>
        <v>7.7393640780771316</v>
      </c>
      <c r="CJ345" s="75">
        <f t="shared" si="302"/>
        <v>1.139789469077285</v>
      </c>
      <c r="CK345" s="75">
        <f t="shared" si="303"/>
        <v>-1.6578214418060353</v>
      </c>
      <c r="CL345" s="75">
        <f t="shared" si="304"/>
        <v>5.8801407312652243</v>
      </c>
      <c r="CM345" s="75">
        <f t="shared" si="305"/>
        <v>-4.1401040308934718</v>
      </c>
      <c r="CN345" s="75">
        <f t="shared" si="306"/>
        <v>-10.263405557269827</v>
      </c>
      <c r="CO345" s="75">
        <f t="shared" si="307"/>
        <v>-145.38857465023148</v>
      </c>
      <c r="CP345" s="75">
        <f t="shared" si="308"/>
        <v>-14.795016903061471</v>
      </c>
      <c r="CQ345" s="75">
        <f t="shared" si="309"/>
        <v>-134.10095554731069</v>
      </c>
      <c r="CR345" s="75">
        <f t="shared" si="310"/>
        <v>10.160216529506062</v>
      </c>
      <c r="CS345" s="75">
        <f t="shared" si="311"/>
        <v>-2.2226412617983096</v>
      </c>
      <c r="CT345" s="75">
        <f t="shared" si="312"/>
        <v>-4.7456674139390724</v>
      </c>
      <c r="CU345" s="130"/>
      <c r="CV345" s="45" t="e">
        <f t="shared" si="282"/>
        <v>#N/A</v>
      </c>
      <c r="CW345" s="45">
        <f t="shared" si="283"/>
        <v>1.0000194717703663</v>
      </c>
      <c r="CX345" s="45">
        <f t="shared" si="284"/>
        <v>0.99985362155941437</v>
      </c>
      <c r="CY345" s="45">
        <f t="shared" si="285"/>
        <v>1.0001143059964428</v>
      </c>
      <c r="CZ345" s="45">
        <f t="shared" si="286"/>
        <v>0.9999592172964501</v>
      </c>
      <c r="DA345" s="45">
        <f t="shared" si="287"/>
        <v>0.99993664435243867</v>
      </c>
      <c r="DB345" s="45">
        <f t="shared" si="288"/>
        <v>0.99997870468495387</v>
      </c>
      <c r="DC345" s="45">
        <f t="shared" si="289"/>
        <v>0.9999932992241396</v>
      </c>
      <c r="DD345" s="45">
        <f t="shared" si="290"/>
        <v>0.99966924681270886</v>
      </c>
      <c r="DE345" s="45">
        <f t="shared" si="291"/>
        <v>0.99966924681270886</v>
      </c>
      <c r="DF345" s="45">
        <f t="shared" si="292"/>
        <v>0.99960591212022987</v>
      </c>
      <c r="DG345" s="45">
        <f t="shared" si="293"/>
        <v>0.99957792720488237</v>
      </c>
      <c r="DH345" s="45">
        <f t="shared" si="294"/>
        <v>0.99996381292648062</v>
      </c>
      <c r="DI345" s="45">
        <f t="shared" si="295"/>
        <v>0.99999221170250863</v>
      </c>
      <c r="DJ345" s="45">
        <f t="shared" si="296"/>
        <v>1.0000161184816561</v>
      </c>
    </row>
    <row r="346" spans="1:114" x14ac:dyDescent="0.2">
      <c r="A346" s="43">
        <v>684</v>
      </c>
      <c r="B346" s="43">
        <f t="shared" si="265"/>
        <v>957.15</v>
      </c>
      <c r="C346" s="44">
        <f t="shared" si="297"/>
        <v>1.044768322624458</v>
      </c>
      <c r="E346" s="40">
        <f>'[4]methanogen M06-L TZVP smd redo'!I346</f>
        <v>0.34466117746667635</v>
      </c>
      <c r="F346" s="40">
        <f>'[4]methanogen M06-L TZVP smd redo'!N346</f>
        <v>0.309559270186055</v>
      </c>
      <c r="G346" s="40">
        <f>'[4]methanogen M06-L TZVP smd redo'!S346</f>
        <v>0.46619564923355838</v>
      </c>
      <c r="H346" s="40">
        <f>'[4]methanogen M06-L TZVP smd redo'!AB346</f>
        <v>0.33950418007622218</v>
      </c>
      <c r="I346" s="40">
        <f>'[4]methanogen M06-L TZVP smd redo'!AS346</f>
        <v>0.39046767985251307</v>
      </c>
      <c r="J346" s="40">
        <f>'[4]methanogen M06-L TZVP smd redo'!BJ346</f>
        <v>0.41235996985489187</v>
      </c>
      <c r="K346" s="40">
        <f>'[4]methanogen M06-L TZVP smd redo'!EV346</f>
        <v>0.41599017635718383</v>
      </c>
      <c r="L346" s="40">
        <f>'[4]methanogen M06-L TZVP smd redo'!CL346</f>
        <v>0.4053326205173402</v>
      </c>
      <c r="M346" s="40">
        <f>'[4]methanogen M06-L TZVP smd redo'!DG346</f>
        <v>0.40720688917539327</v>
      </c>
      <c r="N346" s="40">
        <f>'[4]methanogen M06-L TZVP smd redo'!EC346</f>
        <v>0.38511180823963542</v>
      </c>
      <c r="AA346" s="40">
        <f t="shared" si="266"/>
        <v>0.52093460990240126</v>
      </c>
      <c r="AB346" s="40"/>
      <c r="AC346" s="40" t="e">
        <f>EXP('d-beta'!Y347/1000)*'[3]methanogen M06-L TZVP smd redo'!EZ346</f>
        <v>#N/A</v>
      </c>
      <c r="AD346" s="40">
        <f>'[3]methanogen M06-L TZVP smd redo'!ET346</f>
        <v>1.3334299999999999</v>
      </c>
      <c r="AE346" s="40">
        <f>'[3]methanogen M06-L TZVP smd redo'!ER346</f>
        <v>1.03081</v>
      </c>
      <c r="AF346" s="40">
        <f>'[3]methanogen M06-L TZVP smd redo'!K346</f>
        <v>1.02552</v>
      </c>
      <c r="AG346" s="40">
        <f>'[3]methanogen M06-L TZVP smd redo'!J346</f>
        <v>1.53671</v>
      </c>
      <c r="AH346" s="40">
        <f>'[3]methanogen M06-L TZVP smd redo'!O346</f>
        <v>1.0237499999999999</v>
      </c>
      <c r="AI346" s="40">
        <f>'[3]methanogen M06-L TZVP smd redo'!N346</f>
        <v>1.5124500000000001</v>
      </c>
      <c r="AJ346" s="40">
        <f>'[3]methanogen M06-L TZVP smd redo'!S346</f>
        <v>1.02441</v>
      </c>
      <c r="AK346" s="40">
        <f>'[3]methanogen M06-L TZVP smd redo'!R346</f>
        <v>1.5566</v>
      </c>
      <c r="AL346" s="40">
        <f>'[3]methanogen M06-L TZVP smd redo'!Y346</f>
        <v>1.0214799999999999</v>
      </c>
      <c r="AM346" s="40">
        <f>'[3]methanogen M06-L TZVP smd redo'!W346</f>
        <v>1.54918</v>
      </c>
      <c r="AN346" s="40">
        <f>'[3]methanogen M06-L TZVP smd redo'!V346</f>
        <v>1.5448900000000001</v>
      </c>
      <c r="AO346" s="40">
        <f>'[3]methanogen M06-L TZVP smd redo'!AK346</f>
        <v>1.0212600000000001</v>
      </c>
      <c r="AP346" s="40">
        <f>PRODUCT('[3]methanogen M06-L TZVP smd redo'!AD346:AF346)^(1/3)</f>
        <v>1.547738534180745</v>
      </c>
      <c r="AQ346" s="40">
        <f>'[3]methanogen M06-L TZVP smd redo'!BA346</f>
        <v>1.01892</v>
      </c>
      <c r="AR346" s="40">
        <f>PRODUCT('[3]methanogen M06-L TZVP smd redo'!AT346:AV346)^(1/3)</f>
        <v>1.5422108209096057</v>
      </c>
      <c r="AS346" s="41">
        <f>'[3]methanogen M06-L TZVP smd redo'!FO346</f>
        <v>1.02094</v>
      </c>
      <c r="AT346" s="40">
        <f>'[3]methanogen M06-L TZVP smd redo'!FK346</f>
        <v>1.5455399999999999</v>
      </c>
      <c r="AU346" s="40">
        <f>'[3]methanogen M06-L TZVP smd redo'!CD346</f>
        <v>1.5253300000000001</v>
      </c>
      <c r="AV346" s="40">
        <f>'[3]methanogen M06-L TZVP smd redo'!CG346</f>
        <v>1.3554299999999999</v>
      </c>
      <c r="AW346" s="40">
        <f>'[3]methanogen M06-L TZVP smd redo'!CK346</f>
        <v>1.0208900000000001</v>
      </c>
      <c r="AX346" s="40">
        <f>PRODUCT('[3]methanogen M06-L TZVP smd redo'!CN346:CP346)^(1/3)</f>
        <v>1.5375820345998719</v>
      </c>
      <c r="AY346" s="40">
        <f>'[3]methanogen M06-L TZVP smd redo'!DH346</f>
        <v>1.0209900000000001</v>
      </c>
      <c r="AZ346" s="40">
        <f>PRODUCT('[3]methanogen M06-L TZVP smd redo'!DJ346:DL346)^(1/3)</f>
        <v>1.5408355877768254</v>
      </c>
      <c r="BA346" s="40">
        <f>'[3]methanogen M06-L TZVP smd redo'!EI346</f>
        <v>1.022</v>
      </c>
      <c r="BB346" s="40">
        <f>PRODUCT('[3]methanogen M06-L TZVP smd redo'!EJ346:EL346)^(1/3)</f>
        <v>1.5532383903360272</v>
      </c>
      <c r="BC346" s="40"/>
      <c r="BD346" s="44">
        <f>'[4]methanogen M06-L TZVP smd redo'!H346</f>
        <v>1.57647</v>
      </c>
      <c r="BE346" s="44">
        <f>'[4]methanogen M06-L TZVP smd redo'!M346</f>
        <v>1.5488500000000001</v>
      </c>
      <c r="BF346" s="44">
        <f>'[4]methanogen M06-L TZVP smd redo'!R346</f>
        <v>1.59534</v>
      </c>
      <c r="BG346" s="44">
        <f>'[4]methanogen M06-L TZVP smd redo'!Y346</f>
        <v>1.5786100000000001</v>
      </c>
      <c r="BH346" s="44">
        <f>'[4]methanogen M06-L TZVP smd redo'!Z346</f>
        <v>1.5830200000000001</v>
      </c>
      <c r="BI346" s="44">
        <f>PRODUCT('[4]methanogen M06-L TZVP smd redo'!AL346:AN346)^(1/3)</f>
        <v>1.5812606456001386</v>
      </c>
      <c r="BJ346" s="133">
        <f>PRODUCT('[4]methanogen M06-L TZVP smd redo'!BC346:BE346)^(1/3)</f>
        <v>1.5720374277472999</v>
      </c>
      <c r="BK346" s="133">
        <f>'[4]methanogen M06-L TZVP smd redo'!ER346</f>
        <v>1.57856</v>
      </c>
      <c r="BL346" s="40">
        <f>PRODUCT('[4]methanogen M06-L TZVP smd redo'!DZ346:EB346)^(1/3)</f>
        <v>1.5880209651183421</v>
      </c>
      <c r="BM346" s="40">
        <f>PRODUCT('[4]methanogen M06-L TZVP smd redo'!CI346:CK346)^(1/3)</f>
        <v>1.5703383747777333</v>
      </c>
      <c r="BN346" s="40">
        <f>PRODUCT('[4]methanogen M06-L TZVP smd redo'!DD346:DF346)^(1/3)</f>
        <v>1.5738183355724968</v>
      </c>
      <c r="BO346" s="40"/>
      <c r="BP346" s="45" t="e">
        <f t="shared" si="267"/>
        <v>#N/A</v>
      </c>
      <c r="BQ346" s="45">
        <f t="shared" si="268"/>
        <v>1.0178325854666366</v>
      </c>
      <c r="BR346" s="45">
        <f t="shared" si="269"/>
        <v>0.97085887647774149</v>
      </c>
      <c r="BS346" s="45">
        <f t="shared" si="270"/>
        <v>1.0077825927657262</v>
      </c>
      <c r="BT346" s="45">
        <f t="shared" si="271"/>
        <v>1.0011126277029387</v>
      </c>
      <c r="BU346" s="45">
        <f t="shared" si="272"/>
        <v>0.99832371367268646</v>
      </c>
      <c r="BV346" s="45">
        <f t="shared" si="273"/>
        <v>1.0058670472407616</v>
      </c>
      <c r="BW346" s="45">
        <f t="shared" si="274"/>
        <v>0.99586802386181072</v>
      </c>
      <c r="BX346" s="45">
        <f t="shared" si="275"/>
        <v>0.98983492141820972</v>
      </c>
      <c r="BY346" s="45">
        <f t="shared" si="276"/>
        <v>0.86530493681149867</v>
      </c>
      <c r="BZ346" s="45">
        <f t="shared" si="277"/>
        <v>0.98534931147208427</v>
      </c>
      <c r="CA346" s="45">
        <f t="shared" si="278"/>
        <v>0.87489530686195016</v>
      </c>
      <c r="CB346" s="45">
        <f t="shared" si="279"/>
        <v>1.0101674025623846</v>
      </c>
      <c r="CC346" s="45">
        <f t="shared" si="280"/>
        <v>0.99778884213247032</v>
      </c>
      <c r="CD346" s="45">
        <f t="shared" si="281"/>
        <v>0.9952934324595063</v>
      </c>
      <c r="CE346" s="39"/>
      <c r="CF346" s="75" t="e">
        <f t="shared" si="298"/>
        <v>#N/A</v>
      </c>
      <c r="CG346" s="75">
        <f t="shared" si="299"/>
        <v>17.675450249256919</v>
      </c>
      <c r="CH346" s="75">
        <f t="shared" si="300"/>
        <v>-29.574159587394096</v>
      </c>
      <c r="CI346" s="75">
        <f t="shared" si="301"/>
        <v>7.7524646064833114</v>
      </c>
      <c r="CJ346" s="75">
        <f t="shared" si="302"/>
        <v>1.1120091914755463</v>
      </c>
      <c r="CK346" s="75">
        <f t="shared" si="303"/>
        <v>-1.6776928673013738</v>
      </c>
      <c r="CL346" s="75">
        <f t="shared" si="304"/>
        <v>5.8499031432357249</v>
      </c>
      <c r="CM346" s="75">
        <f t="shared" si="305"/>
        <v>-4.140536340096638</v>
      </c>
      <c r="CN346" s="75">
        <f t="shared" si="306"/>
        <v>-10.217095799380749</v>
      </c>
      <c r="CO346" s="75">
        <f t="shared" si="307"/>
        <v>-144.67330606791188</v>
      </c>
      <c r="CP346" s="75">
        <f t="shared" si="308"/>
        <v>-14.759069740609899</v>
      </c>
      <c r="CQ346" s="75">
        <f t="shared" si="309"/>
        <v>-133.6510490836996</v>
      </c>
      <c r="CR346" s="75">
        <f t="shared" si="310"/>
        <v>10.116062230236549</v>
      </c>
      <c r="CS346" s="75">
        <f t="shared" si="311"/>
        <v>-2.2136060866857248</v>
      </c>
      <c r="CT346" s="75">
        <f t="shared" si="312"/>
        <v>-4.7176783055858085</v>
      </c>
      <c r="CU346" s="130"/>
      <c r="CV346" s="45" t="e">
        <f t="shared" si="282"/>
        <v>#N/A</v>
      </c>
      <c r="CW346" s="45">
        <f t="shared" si="283"/>
        <v>1.0000350910445226</v>
      </c>
      <c r="CX346" s="45">
        <f t="shared" si="284"/>
        <v>0.99984343661012376</v>
      </c>
      <c r="CY346" s="45">
        <f t="shared" si="285"/>
        <v>1.0001099927243129</v>
      </c>
      <c r="CZ346" s="45">
        <f t="shared" si="286"/>
        <v>0.99996570945899543</v>
      </c>
      <c r="DA346" s="45">
        <f t="shared" si="287"/>
        <v>0.99994905639205633</v>
      </c>
      <c r="DB346" s="45">
        <f t="shared" si="288"/>
        <v>0.99997811673378056</v>
      </c>
      <c r="DC346" s="45">
        <f t="shared" si="289"/>
        <v>0.99999637130300001</v>
      </c>
      <c r="DD346" s="45">
        <f t="shared" si="290"/>
        <v>0.99966061104389303</v>
      </c>
      <c r="DE346" s="45">
        <f t="shared" si="291"/>
        <v>0.99966061104389303</v>
      </c>
      <c r="DF346" s="45">
        <f t="shared" si="292"/>
        <v>0.99960968472564715</v>
      </c>
      <c r="DG346" s="45">
        <f t="shared" si="293"/>
        <v>0.99958418279951344</v>
      </c>
      <c r="DH346" s="45">
        <f t="shared" si="294"/>
        <v>0.99997276306980443</v>
      </c>
      <c r="DI346" s="45">
        <f t="shared" si="295"/>
        <v>0.99999812649424646</v>
      </c>
      <c r="DJ346" s="45">
        <f t="shared" si="296"/>
        <v>1.0000167326757539</v>
      </c>
    </row>
    <row r="347" spans="1:114" x14ac:dyDescent="0.2">
      <c r="A347" s="43">
        <v>686</v>
      </c>
      <c r="B347" s="43">
        <f t="shared" si="265"/>
        <v>959.15</v>
      </c>
      <c r="C347" s="44">
        <f t="shared" si="297"/>
        <v>1.042589793045926</v>
      </c>
      <c r="E347" s="40">
        <f>'[4]methanogen M06-L TZVP smd redo'!I347</f>
        <v>0.34152433920930925</v>
      </c>
      <c r="F347" s="40">
        <f>'[4]methanogen M06-L TZVP smd redo'!N347</f>
        <v>0.32002322898905255</v>
      </c>
      <c r="G347" s="40">
        <f>'[4]methanogen M06-L TZVP smd redo'!S347</f>
        <v>0.46048771294238122</v>
      </c>
      <c r="H347" s="40">
        <f>'[4]methanogen M06-L TZVP smd redo'!AB347</f>
        <v>0.33133515843664085</v>
      </c>
      <c r="I347" s="40">
        <f>'[4]methanogen M06-L TZVP smd redo'!AS347</f>
        <v>0.37853529176556933</v>
      </c>
      <c r="J347" s="40">
        <f>'[4]methanogen M06-L TZVP smd redo'!BJ347</f>
        <v>0.41298134568590328</v>
      </c>
      <c r="K347" s="40">
        <f>'[4]methanogen M06-L TZVP smd redo'!EV347</f>
        <v>0.40922341723215183</v>
      </c>
      <c r="L347" s="40">
        <f>'[4]methanogen M06-L TZVP smd redo'!CL347</f>
        <v>0.39776216964582112</v>
      </c>
      <c r="M347" s="40">
        <f>'[4]methanogen M06-L TZVP smd redo'!DG347</f>
        <v>0.39807117938628345</v>
      </c>
      <c r="N347" s="40">
        <f>'[4]methanogen M06-L TZVP smd redo'!EC347</f>
        <v>0.38270350832725342</v>
      </c>
      <c r="AA347" s="40">
        <f t="shared" si="266"/>
        <v>0.51807895768176171</v>
      </c>
      <c r="AB347" s="40"/>
      <c r="AC347" s="40" t="e">
        <f>EXP('d-beta'!Y348/1000)*'[3]methanogen M06-L TZVP smd redo'!EZ347</f>
        <v>#N/A</v>
      </c>
      <c r="AD347" s="40">
        <f>'[3]methanogen M06-L TZVP smd redo'!ET347</f>
        <v>1.3322700000000001</v>
      </c>
      <c r="AE347" s="40">
        <f>'[3]methanogen M06-L TZVP smd redo'!ER347</f>
        <v>1.0306999999999999</v>
      </c>
      <c r="AF347" s="40">
        <f>'[3]methanogen M06-L TZVP smd redo'!K347</f>
        <v>1.02542</v>
      </c>
      <c r="AG347" s="40">
        <f>'[3]methanogen M06-L TZVP smd redo'!J347</f>
        <v>1.53433</v>
      </c>
      <c r="AH347" s="40">
        <f>'[3]methanogen M06-L TZVP smd redo'!O347</f>
        <v>1.0236499999999999</v>
      </c>
      <c r="AI347" s="40">
        <f>'[3]methanogen M06-L TZVP smd redo'!N347</f>
        <v>1.5101599999999999</v>
      </c>
      <c r="AJ347" s="40">
        <f>'[3]methanogen M06-L TZVP smd redo'!S347</f>
        <v>1.0243199999999999</v>
      </c>
      <c r="AK347" s="40">
        <f>'[3]methanogen M06-L TZVP smd redo'!R347</f>
        <v>1.5541499999999999</v>
      </c>
      <c r="AL347" s="40">
        <f>'[3]methanogen M06-L TZVP smd redo'!Y347</f>
        <v>1.0214000000000001</v>
      </c>
      <c r="AM347" s="40">
        <f>'[3]methanogen M06-L TZVP smd redo'!W347</f>
        <v>1.5467</v>
      </c>
      <c r="AN347" s="40">
        <f>'[3]methanogen M06-L TZVP smd redo'!V347</f>
        <v>1.54243</v>
      </c>
      <c r="AO347" s="40">
        <f>'[3]methanogen M06-L TZVP smd redo'!AK347</f>
        <v>1.02119</v>
      </c>
      <c r="AP347" s="40">
        <f>PRODUCT('[3]methanogen M06-L TZVP smd redo'!AD347:AF347)^(1/3)</f>
        <v>1.5452955301359355</v>
      </c>
      <c r="AQ347" s="40">
        <f>'[3]methanogen M06-L TZVP smd redo'!BA347</f>
        <v>1.01885</v>
      </c>
      <c r="AR347" s="40">
        <f>PRODUCT('[3]methanogen M06-L TZVP smd redo'!AT347:AV347)^(1/3)</f>
        <v>1.5398075035956476</v>
      </c>
      <c r="AS347" s="41">
        <f>'[3]methanogen M06-L TZVP smd redo'!FO347</f>
        <v>1.0208699999999999</v>
      </c>
      <c r="AT347" s="40">
        <f>'[3]methanogen M06-L TZVP smd redo'!FK347</f>
        <v>1.54314</v>
      </c>
      <c r="AU347" s="40">
        <f>'[3]methanogen M06-L TZVP smd redo'!CD347</f>
        <v>1.52298</v>
      </c>
      <c r="AV347" s="40">
        <f>'[3]methanogen M06-L TZVP smd redo'!CG347</f>
        <v>1.35392</v>
      </c>
      <c r="AW347" s="40">
        <f>'[3]methanogen M06-L TZVP smd redo'!CK347</f>
        <v>1.0208200000000001</v>
      </c>
      <c r="AX347" s="40">
        <f>PRODUCT('[3]methanogen M06-L TZVP smd redo'!CN347:CP347)^(1/3)</f>
        <v>1.5352054893578106</v>
      </c>
      <c r="AY347" s="40">
        <f>'[3]methanogen M06-L TZVP smd redo'!DH347</f>
        <v>1.02092</v>
      </c>
      <c r="AZ347" s="40">
        <f>PRODUCT('[3]methanogen M06-L TZVP smd redo'!DJ347:DL347)^(1/3)</f>
        <v>1.5384424517619539</v>
      </c>
      <c r="BA347" s="40">
        <f>'[3]methanogen M06-L TZVP smd redo'!EI347</f>
        <v>1.0219199999999999</v>
      </c>
      <c r="BB347" s="40">
        <f>PRODUCT('[3]methanogen M06-L TZVP smd redo'!EJ347:EL347)^(1/3)</f>
        <v>1.5507652529916536</v>
      </c>
      <c r="BC347" s="40"/>
      <c r="BD347" s="44">
        <f>'[4]methanogen M06-L TZVP smd redo'!H347</f>
        <v>1.5738700000000001</v>
      </c>
      <c r="BE347" s="44">
        <f>'[4]methanogen M06-L TZVP smd redo'!M347</f>
        <v>1.54637</v>
      </c>
      <c r="BF347" s="44">
        <f>'[4]methanogen M06-L TZVP smd redo'!R347</f>
        <v>1.5926800000000001</v>
      </c>
      <c r="BG347" s="44">
        <f>'[4]methanogen M06-L TZVP smd redo'!Y347</f>
        <v>1.57596</v>
      </c>
      <c r="BH347" s="44">
        <f>'[4]methanogen M06-L TZVP smd redo'!Z347</f>
        <v>1.5803499999999999</v>
      </c>
      <c r="BI347" s="44">
        <f>PRODUCT('[4]methanogen M06-L TZVP smd redo'!AL347:AN347)^(1/3)</f>
        <v>1.5786376863809517</v>
      </c>
      <c r="BJ347" s="133">
        <f>PRODUCT('[4]methanogen M06-L TZVP smd redo'!BC347:BE347)^(1/3)</f>
        <v>1.5694807737503151</v>
      </c>
      <c r="BK347" s="133">
        <f>'[4]methanogen M06-L TZVP smd redo'!ER347</f>
        <v>1.57599</v>
      </c>
      <c r="BL347" s="40">
        <f>PRODUCT('[4]methanogen M06-L TZVP smd redo'!DZ347:EB347)^(1/3)</f>
        <v>1.5853645197941422</v>
      </c>
      <c r="BM347" s="40">
        <f>PRODUCT('[4]methanogen M06-L TZVP smd redo'!CI347:CK347)^(1/3)</f>
        <v>1.5677918279761318</v>
      </c>
      <c r="BN347" s="40">
        <f>PRODUCT('[4]methanogen M06-L TZVP smd redo'!DD347:DF347)^(1/3)</f>
        <v>1.5712518890628617</v>
      </c>
      <c r="BO347" s="40"/>
      <c r="BP347" s="45" t="e">
        <f t="shared" si="267"/>
        <v>#N/A</v>
      </c>
      <c r="BQ347" s="45">
        <f t="shared" si="268"/>
        <v>1.0177835834890745</v>
      </c>
      <c r="BR347" s="45">
        <f t="shared" si="269"/>
        <v>0.97092322374865003</v>
      </c>
      <c r="BS347" s="45">
        <f t="shared" si="270"/>
        <v>1.0078020691618945</v>
      </c>
      <c r="BT347" s="45">
        <f t="shared" si="271"/>
        <v>1.001084678032091</v>
      </c>
      <c r="BU347" s="45">
        <f t="shared" si="272"/>
        <v>0.99830379927956092</v>
      </c>
      <c r="BV347" s="45">
        <f t="shared" si="273"/>
        <v>1.0058343579505953</v>
      </c>
      <c r="BW347" s="45">
        <f t="shared" si="274"/>
        <v>0.9958697540912792</v>
      </c>
      <c r="BX347" s="45">
        <f t="shared" si="275"/>
        <v>0.98988481535064332</v>
      </c>
      <c r="BY347" s="45">
        <f t="shared" si="276"/>
        <v>0.86592984999619271</v>
      </c>
      <c r="BZ347" s="45">
        <f t="shared" si="277"/>
        <v>0.98538872182012172</v>
      </c>
      <c r="CA347" s="45">
        <f t="shared" si="278"/>
        <v>0.87528562490878759</v>
      </c>
      <c r="CB347" s="45">
        <f t="shared" si="279"/>
        <v>1.0101203826829126</v>
      </c>
      <c r="CC347" s="45">
        <f t="shared" si="280"/>
        <v>0.9977978953528619</v>
      </c>
      <c r="CD347" s="45">
        <f t="shared" si="281"/>
        <v>0.99532141074433489</v>
      </c>
      <c r="CE347" s="39"/>
      <c r="CF347" s="75" t="e">
        <f t="shared" si="298"/>
        <v>#N/A</v>
      </c>
      <c r="CG347" s="75">
        <f t="shared" si="299"/>
        <v>17.627305635042458</v>
      </c>
      <c r="CH347" s="75">
        <f t="shared" si="300"/>
        <v>-29.507883076837537</v>
      </c>
      <c r="CI347" s="75">
        <f t="shared" si="301"/>
        <v>7.7717904095981885</v>
      </c>
      <c r="CJ347" s="75">
        <f t="shared" si="302"/>
        <v>1.0840901939127237</v>
      </c>
      <c r="CK347" s="75">
        <f t="shared" si="303"/>
        <v>-1.6976408976645903</v>
      </c>
      <c r="CL347" s="75">
        <f t="shared" si="304"/>
        <v>5.8174039959121409</v>
      </c>
      <c r="CM347" s="75">
        <f t="shared" si="305"/>
        <v>-4.1387989332074069</v>
      </c>
      <c r="CN347" s="75">
        <f t="shared" si="306"/>
        <v>-10.166690753133551</v>
      </c>
      <c r="CO347" s="75">
        <f t="shared" si="307"/>
        <v>-143.95137832408764</v>
      </c>
      <c r="CP347" s="75">
        <f t="shared" si="308"/>
        <v>-14.719074218752672</v>
      </c>
      <c r="CQ347" s="75">
        <f t="shared" si="309"/>
        <v>-133.20501742351749</v>
      </c>
      <c r="CR347" s="75">
        <f t="shared" si="310"/>
        <v>10.069514525673005</v>
      </c>
      <c r="CS347" s="75">
        <f t="shared" si="311"/>
        <v>-2.2045328449953687</v>
      </c>
      <c r="CT347" s="75">
        <f t="shared" si="312"/>
        <v>-4.6895681114656833</v>
      </c>
      <c r="CU347" s="130"/>
      <c r="CV347" s="45" t="e">
        <f t="shared" si="282"/>
        <v>#N/A</v>
      </c>
      <c r="CW347" s="45">
        <f t="shared" si="283"/>
        <v>1.0000214942315671</v>
      </c>
      <c r="CX347" s="45">
        <f t="shared" si="284"/>
        <v>0.999859600168444</v>
      </c>
      <c r="CY347" s="45">
        <f t="shared" si="285"/>
        <v>1.0001119107814118</v>
      </c>
      <c r="CZ347" s="45">
        <f t="shared" si="286"/>
        <v>0.99997001398537844</v>
      </c>
      <c r="DA347" s="45">
        <f t="shared" si="287"/>
        <v>0.99995281772682676</v>
      </c>
      <c r="DB347" s="45">
        <f t="shared" si="288"/>
        <v>0.99996556816578486</v>
      </c>
      <c r="DC347" s="45">
        <f t="shared" si="289"/>
        <v>1.0000037563912503</v>
      </c>
      <c r="DD347" s="45">
        <f t="shared" si="290"/>
        <v>0.9996687745881877</v>
      </c>
      <c r="DE347" s="45">
        <f t="shared" si="291"/>
        <v>0.9996687745881877</v>
      </c>
      <c r="DF347" s="45">
        <f t="shared" si="292"/>
        <v>0.99962160794298216</v>
      </c>
      <c r="DG347" s="45">
        <f t="shared" si="293"/>
        <v>0.99959094397807102</v>
      </c>
      <c r="DH347" s="45">
        <f t="shared" si="294"/>
        <v>0.9999697346616615</v>
      </c>
      <c r="DI347" s="45">
        <f t="shared" si="295"/>
        <v>0.99999969111321851</v>
      </c>
      <c r="DJ347" s="45">
        <f t="shared" si="296"/>
        <v>1.0000195284953959</v>
      </c>
    </row>
    <row r="348" spans="1:114" x14ac:dyDescent="0.2">
      <c r="A348" s="43">
        <v>688</v>
      </c>
      <c r="B348" s="43">
        <f t="shared" si="265"/>
        <v>961.15</v>
      </c>
      <c r="C348" s="44">
        <f t="shared" si="297"/>
        <v>1.0404203298132446</v>
      </c>
      <c r="E348" s="40">
        <f>'[4]methanogen M06-L TZVP smd redo'!I348</f>
        <v>0.34411353663266198</v>
      </c>
      <c r="F348" s="40">
        <f>'[4]methanogen M06-L TZVP smd redo'!N348</f>
        <v>0.3136624442177105</v>
      </c>
      <c r="G348" s="40">
        <f>'[4]methanogen M06-L TZVP smd redo'!S348</f>
        <v>0.46409571484895551</v>
      </c>
      <c r="H348" s="40">
        <f>'[4]methanogen M06-L TZVP smd redo'!AB348</f>
        <v>0.32910880451386682</v>
      </c>
      <c r="I348" s="40">
        <f>'[4]methanogen M06-L TZVP smd redo'!AS348</f>
        <v>0.37799147578909675</v>
      </c>
      <c r="J348" s="40">
        <f>'[4]methanogen M06-L TZVP smd redo'!BJ348</f>
        <v>0.40889031386570629</v>
      </c>
      <c r="K348" s="40">
        <f>'[4]methanogen M06-L TZVP smd redo'!EV348</f>
        <v>0.41175148089167557</v>
      </c>
      <c r="L348" s="40">
        <f>'[4]methanogen M06-L TZVP smd redo'!CL348</f>
        <v>0.39740580668423675</v>
      </c>
      <c r="M348" s="40">
        <f>'[4]methanogen M06-L TZVP smd redo'!DG348</f>
        <v>0.40037509642343316</v>
      </c>
      <c r="N348" s="40">
        <f>'[4]methanogen M06-L TZVP smd redo'!EC348</f>
        <v>0.37977554197299312</v>
      </c>
      <c r="AA348" s="40">
        <f t="shared" si="266"/>
        <v>0.51524147418732369</v>
      </c>
      <c r="AB348" s="40"/>
      <c r="AC348" s="40" t="e">
        <f>EXP('d-beta'!Y349/1000)*'[3]methanogen M06-L TZVP smd redo'!EZ348</f>
        <v>#N/A</v>
      </c>
      <c r="AD348" s="40">
        <f>'[3]methanogen M06-L TZVP smd redo'!ET348</f>
        <v>1.33111</v>
      </c>
      <c r="AE348" s="40">
        <f>'[3]methanogen M06-L TZVP smd redo'!ER348</f>
        <v>1.0305899999999999</v>
      </c>
      <c r="AF348" s="40">
        <f>'[3]methanogen M06-L TZVP smd redo'!K348</f>
        <v>1.02532</v>
      </c>
      <c r="AG348" s="40">
        <f>'[3]methanogen M06-L TZVP smd redo'!J348</f>
        <v>1.5319700000000001</v>
      </c>
      <c r="AH348" s="40">
        <f>'[3]methanogen M06-L TZVP smd redo'!O348</f>
        <v>1.02356</v>
      </c>
      <c r="AI348" s="40">
        <f>'[3]methanogen M06-L TZVP smd redo'!N348</f>
        <v>1.50789</v>
      </c>
      <c r="AJ348" s="40">
        <f>'[3]methanogen M06-L TZVP smd redo'!S348</f>
        <v>1.0242199999999999</v>
      </c>
      <c r="AK348" s="40">
        <f>'[3]methanogen M06-L TZVP smd redo'!R348</f>
        <v>1.5517099999999999</v>
      </c>
      <c r="AL348" s="40">
        <f>'[3]methanogen M06-L TZVP smd redo'!Y348</f>
        <v>1.02132</v>
      </c>
      <c r="AM348" s="40">
        <f>'[3]methanogen M06-L TZVP smd redo'!W348</f>
        <v>1.54423</v>
      </c>
      <c r="AN348" s="40">
        <f>'[3]methanogen M06-L TZVP smd redo'!V348</f>
        <v>1.5399799999999999</v>
      </c>
      <c r="AO348" s="40">
        <f>'[3]methanogen M06-L TZVP smd redo'!AK348</f>
        <v>1.02111</v>
      </c>
      <c r="AP348" s="40">
        <f>PRODUCT('[3]methanogen M06-L TZVP smd redo'!AD348:AF348)^(1/3)</f>
        <v>1.5428692060770237</v>
      </c>
      <c r="AQ348" s="40">
        <f>'[3]methanogen M06-L TZVP smd redo'!BA348</f>
        <v>1.01878</v>
      </c>
      <c r="AR348" s="40">
        <f>PRODUCT('[3]methanogen M06-L TZVP smd redo'!AT348:AV348)^(1/3)</f>
        <v>1.5374241884365598</v>
      </c>
      <c r="AS348" s="41">
        <f>'[3]methanogen M06-L TZVP smd redo'!FO348</f>
        <v>1.0207900000000001</v>
      </c>
      <c r="AT348" s="40">
        <f>'[3]methanogen M06-L TZVP smd redo'!FK348</f>
        <v>1.5407599999999999</v>
      </c>
      <c r="AU348" s="40">
        <f>'[3]methanogen M06-L TZVP smd redo'!CD348</f>
        <v>1.5206500000000001</v>
      </c>
      <c r="AV348" s="40">
        <f>'[3]methanogen M06-L TZVP smd redo'!CG348</f>
        <v>1.35242</v>
      </c>
      <c r="AW348" s="40">
        <f>'[3]methanogen M06-L TZVP smd redo'!CK348</f>
        <v>1.02074</v>
      </c>
      <c r="AX348" s="40">
        <f>PRODUCT('[3]methanogen M06-L TZVP smd redo'!CN348:CP348)^(1/3)</f>
        <v>1.5328456208612298</v>
      </c>
      <c r="AY348" s="40">
        <f>'[3]methanogen M06-L TZVP smd redo'!DH348</f>
        <v>1.02084</v>
      </c>
      <c r="AZ348" s="40">
        <f>PRODUCT('[3]methanogen M06-L TZVP smd redo'!DJ348:DL348)^(1/3)</f>
        <v>1.5360660073938688</v>
      </c>
      <c r="BA348" s="40">
        <f>'[3]methanogen M06-L TZVP smd redo'!EI348</f>
        <v>1.0218400000000001</v>
      </c>
      <c r="BB348" s="40">
        <f>PRODUCT('[3]methanogen M06-L TZVP smd redo'!EJ348:EL348)^(1/3)</f>
        <v>1.5483088104241818</v>
      </c>
      <c r="BC348" s="40"/>
      <c r="BD348" s="44">
        <f>'[4]methanogen M06-L TZVP smd redo'!H348</f>
        <v>1.5712999999999999</v>
      </c>
      <c r="BE348" s="44">
        <f>'[4]methanogen M06-L TZVP smd redo'!M348</f>
        <v>1.5439000000000001</v>
      </c>
      <c r="BF348" s="44">
        <f>'[4]methanogen M06-L TZVP smd redo'!R348</f>
        <v>1.5900300000000001</v>
      </c>
      <c r="BG348" s="44">
        <f>'[4]methanogen M06-L TZVP smd redo'!Y348</f>
        <v>1.5733299999999999</v>
      </c>
      <c r="BH348" s="44">
        <f>'[4]methanogen M06-L TZVP smd redo'!Z348</f>
        <v>1.5777000000000001</v>
      </c>
      <c r="BI348" s="44">
        <f>PRODUCT('[4]methanogen M06-L TZVP smd redo'!AL348:AN348)^(1/3)</f>
        <v>1.5760346775960905</v>
      </c>
      <c r="BJ348" s="133">
        <f>PRODUCT('[4]methanogen M06-L TZVP smd redo'!BC348:BE348)^(1/3)</f>
        <v>1.566937458373344</v>
      </c>
      <c r="BK348" s="133">
        <f>'[4]methanogen M06-L TZVP smd redo'!ER348</f>
        <v>1.5734399999999999</v>
      </c>
      <c r="BL348" s="40">
        <f>PRODUCT('[4]methanogen M06-L TZVP smd redo'!DZ348:EB348)^(1/3)</f>
        <v>1.5827247267958835</v>
      </c>
      <c r="BM348" s="40">
        <f>PRODUCT('[4]methanogen M06-L TZVP smd redo'!CI348:CK348)^(1/3)</f>
        <v>1.5652586348030773</v>
      </c>
      <c r="BN348" s="40">
        <f>PRODUCT('[4]methanogen M06-L TZVP smd redo'!DD348:DF348)^(1/3)</f>
        <v>1.56870544221746</v>
      </c>
      <c r="BO348" s="40"/>
      <c r="BP348" s="45" t="e">
        <f t="shared" si="267"/>
        <v>#N/A</v>
      </c>
      <c r="BQ348" s="45">
        <f t="shared" si="268"/>
        <v>1.0177472634237967</v>
      </c>
      <c r="BR348" s="45">
        <f t="shared" si="269"/>
        <v>0.97098796878046323</v>
      </c>
      <c r="BS348" s="45">
        <f t="shared" si="270"/>
        <v>1.0078151739874501</v>
      </c>
      <c r="BT348" s="45">
        <f t="shared" si="271"/>
        <v>1.0010566534021001</v>
      </c>
      <c r="BU348" s="45">
        <f t="shared" si="272"/>
        <v>0.99828387177354749</v>
      </c>
      <c r="BV348" s="45">
        <f t="shared" si="273"/>
        <v>1.0058057321778435</v>
      </c>
      <c r="BW348" s="45">
        <f t="shared" si="274"/>
        <v>0.99586730880957908</v>
      </c>
      <c r="BX348" s="45">
        <f t="shared" si="275"/>
        <v>0.98992591700406141</v>
      </c>
      <c r="BY348" s="45">
        <f t="shared" si="276"/>
        <v>0.86653752499475623</v>
      </c>
      <c r="BZ348" s="45">
        <f t="shared" si="277"/>
        <v>0.98542898838297266</v>
      </c>
      <c r="CA348" s="45">
        <f t="shared" si="278"/>
        <v>0.87567269651210089</v>
      </c>
      <c r="CB348" s="45">
        <f t="shared" si="279"/>
        <v>1.0100752383818359</v>
      </c>
      <c r="CC348" s="45">
        <f t="shared" si="280"/>
        <v>0.99780276951834213</v>
      </c>
      <c r="CD348" s="45">
        <f t="shared" si="281"/>
        <v>0.9953495722633402</v>
      </c>
      <c r="CE348" s="39"/>
      <c r="CF348" s="75" t="e">
        <f t="shared" si="298"/>
        <v>#N/A</v>
      </c>
      <c r="CG348" s="75">
        <f t="shared" si="299"/>
        <v>17.591619548205014</v>
      </c>
      <c r="CH348" s="75">
        <f t="shared" si="300"/>
        <v>-29.441201312927561</v>
      </c>
      <c r="CI348" s="75">
        <f t="shared" si="301"/>
        <v>7.7847936974003096</v>
      </c>
      <c r="CJ348" s="75">
        <f t="shared" si="302"/>
        <v>1.0560955368396305</v>
      </c>
      <c r="CK348" s="75">
        <f t="shared" si="303"/>
        <v>-1.7176024613895424</v>
      </c>
      <c r="CL348" s="75">
        <f t="shared" si="304"/>
        <v>5.7889438624179226</v>
      </c>
      <c r="CM348" s="75">
        <f t="shared" si="305"/>
        <v>-4.1412543594237219</v>
      </c>
      <c r="CN348" s="75">
        <f t="shared" si="306"/>
        <v>-10.125169962532414</v>
      </c>
      <c r="CO348" s="75">
        <f t="shared" si="307"/>
        <v>-143.24986436514507</v>
      </c>
      <c r="CP348" s="75">
        <f t="shared" si="308"/>
        <v>-14.678211420891579</v>
      </c>
      <c r="CQ348" s="75">
        <f t="shared" si="309"/>
        <v>-132.76289198297081</v>
      </c>
      <c r="CR348" s="75">
        <f t="shared" si="310"/>
        <v>10.02482152603128</v>
      </c>
      <c r="CS348" s="75">
        <f t="shared" si="311"/>
        <v>-2.199647934335597</v>
      </c>
      <c r="CT348" s="75">
        <f t="shared" si="312"/>
        <v>-4.6612746172141719</v>
      </c>
      <c r="CU348" s="130"/>
      <c r="CV348" s="45" t="e">
        <f t="shared" si="282"/>
        <v>#N/A</v>
      </c>
      <c r="CW348" s="45">
        <f t="shared" si="283"/>
        <v>1.0000304415440457</v>
      </c>
      <c r="CX348" s="45">
        <f t="shared" si="284"/>
        <v>0.99984963651241909</v>
      </c>
      <c r="CY348" s="45">
        <f t="shared" si="285"/>
        <v>1.0001172171777588</v>
      </c>
      <c r="CZ348" s="45">
        <f t="shared" si="286"/>
        <v>0.99996885817728687</v>
      </c>
      <c r="DA348" s="45">
        <f t="shared" si="287"/>
        <v>0.99995113579897599</v>
      </c>
      <c r="DB348" s="45">
        <f t="shared" si="288"/>
        <v>0.99996911379099518</v>
      </c>
      <c r="DC348" s="45">
        <f t="shared" si="289"/>
        <v>0.99999714001057893</v>
      </c>
      <c r="DD348" s="45">
        <f t="shared" si="290"/>
        <v>0.99967099947245663</v>
      </c>
      <c r="DE348" s="45">
        <f t="shared" si="291"/>
        <v>0.99967099947245641</v>
      </c>
      <c r="DF348" s="45">
        <f t="shared" si="292"/>
        <v>0.99962215134778032</v>
      </c>
      <c r="DG348" s="45">
        <f t="shared" si="293"/>
        <v>0.99958841798861098</v>
      </c>
      <c r="DH348" s="45">
        <f t="shared" si="294"/>
        <v>0.99997089712799003</v>
      </c>
      <c r="DI348" s="45">
        <f t="shared" si="295"/>
        <v>0.99999703189861477</v>
      </c>
      <c r="DJ348" s="45">
        <f t="shared" si="296"/>
        <v>1.0000223751630133</v>
      </c>
    </row>
    <row r="349" spans="1:114" x14ac:dyDescent="0.2">
      <c r="A349" s="43">
        <v>690</v>
      </c>
      <c r="B349" s="43">
        <f t="shared" si="265"/>
        <v>963.15</v>
      </c>
      <c r="C349" s="44">
        <f t="shared" si="297"/>
        <v>1.0382598764470747</v>
      </c>
      <c r="E349" s="40">
        <f>'[4]methanogen M06-L TZVP smd redo'!I349</f>
        <v>0.33648976975886313</v>
      </c>
      <c r="F349" s="40">
        <f>'[4]methanogen M06-L TZVP smd redo'!N349</f>
        <v>0.31335119918396437</v>
      </c>
      <c r="G349" s="40">
        <f>'[4]methanogen M06-L TZVP smd redo'!S349</f>
        <v>0.45732906182371913</v>
      </c>
      <c r="H349" s="40">
        <f>'[4]methanogen M06-L TZVP smd redo'!AB349</f>
        <v>0.33628318798450962</v>
      </c>
      <c r="I349" s="40">
        <f>'[4]methanogen M06-L TZVP smd redo'!AS349</f>
        <v>0.37700372580573571</v>
      </c>
      <c r="J349" s="40">
        <f>'[4]methanogen M06-L TZVP smd redo'!BJ349</f>
        <v>0.41080439111818023</v>
      </c>
      <c r="K349" s="40">
        <f>'[4]methanogen M06-L TZVP smd redo'!EV349</f>
        <v>0.40410951136804485</v>
      </c>
      <c r="L349" s="40">
        <f>'[4]methanogen M06-L TZVP smd redo'!CL349</f>
        <v>0.3943898731930684</v>
      </c>
      <c r="M349" s="40">
        <f>'[4]methanogen M06-L TZVP smd redo'!DG349</f>
        <v>0.39792683120176697</v>
      </c>
      <c r="N349" s="40">
        <f>'[4]methanogen M06-L TZVP smd redo'!EC349</f>
        <v>0.37638224342417814</v>
      </c>
      <c r="AA349" s="40">
        <f t="shared" si="266"/>
        <v>0.51242201360758277</v>
      </c>
      <c r="AB349" s="40"/>
      <c r="AC349" s="40" t="e">
        <f>EXP('d-beta'!Y350/1000)*'[3]methanogen M06-L TZVP smd redo'!EZ349</f>
        <v>#N/A</v>
      </c>
      <c r="AD349" s="40">
        <f>'[3]methanogen M06-L TZVP smd redo'!ET349</f>
        <v>1.32996</v>
      </c>
      <c r="AE349" s="40">
        <f>'[3]methanogen M06-L TZVP smd redo'!ER349</f>
        <v>1.03047</v>
      </c>
      <c r="AF349" s="40">
        <f>'[3]methanogen M06-L TZVP smd redo'!K349</f>
        <v>1.0252300000000001</v>
      </c>
      <c r="AG349" s="40">
        <f>'[3]methanogen M06-L TZVP smd redo'!J349</f>
        <v>1.52962</v>
      </c>
      <c r="AH349" s="40">
        <f>'[3]methanogen M06-L TZVP smd redo'!O349</f>
        <v>1.0234700000000001</v>
      </c>
      <c r="AI349" s="40">
        <f>'[3]methanogen M06-L TZVP smd redo'!N349</f>
        <v>1.50563</v>
      </c>
      <c r="AJ349" s="40">
        <f>'[3]methanogen M06-L TZVP smd redo'!S349</f>
        <v>1.02413</v>
      </c>
      <c r="AK349" s="40">
        <f>'[3]methanogen M06-L TZVP smd redo'!R349</f>
        <v>1.5492900000000001</v>
      </c>
      <c r="AL349" s="40">
        <f>'[3]methanogen M06-L TZVP smd redo'!Y349</f>
        <v>1.0212300000000001</v>
      </c>
      <c r="AM349" s="40">
        <f>'[3]methanogen M06-L TZVP smd redo'!W349</f>
        <v>1.5417799999999999</v>
      </c>
      <c r="AN349" s="40">
        <f>'[3]methanogen M06-L TZVP smd redo'!V349</f>
        <v>1.5375399999999999</v>
      </c>
      <c r="AO349" s="40">
        <f>'[3]methanogen M06-L TZVP smd redo'!AK349</f>
        <v>1.0210300000000001</v>
      </c>
      <c r="AP349" s="40">
        <f>PRODUCT('[3]methanogen M06-L TZVP smd redo'!AD349:AF349)^(1/3)</f>
        <v>1.5404595129611494</v>
      </c>
      <c r="AQ349" s="40">
        <f>'[3]methanogen M06-L TZVP smd redo'!BA349</f>
        <v>1.01871</v>
      </c>
      <c r="AR349" s="40">
        <f>PRODUCT('[3]methanogen M06-L TZVP smd redo'!AT349:AV349)^(1/3)</f>
        <v>1.5350541982374315</v>
      </c>
      <c r="AS349" s="41">
        <f>'[3]methanogen M06-L TZVP smd redo'!FO349</f>
        <v>1.0207200000000001</v>
      </c>
      <c r="AT349" s="40">
        <f>'[3]methanogen M06-L TZVP smd redo'!FK349</f>
        <v>1.5383899999999999</v>
      </c>
      <c r="AU349" s="40">
        <f>'[3]methanogen M06-L TZVP smd redo'!CD349</f>
        <v>1.51833</v>
      </c>
      <c r="AV349" s="40">
        <f>'[3]methanogen M06-L TZVP smd redo'!CG349</f>
        <v>1.35093</v>
      </c>
      <c r="AW349" s="40">
        <f>'[3]methanogen M06-L TZVP smd redo'!CK349</f>
        <v>1.0206599999999999</v>
      </c>
      <c r="AX349" s="40">
        <f>PRODUCT('[3]methanogen M06-L TZVP smd redo'!CN349:CP349)^(1/3)</f>
        <v>1.5305057520822007</v>
      </c>
      <c r="AY349" s="40">
        <f>'[3]methanogen M06-L TZVP smd redo'!DH349</f>
        <v>1.0207599999999999</v>
      </c>
      <c r="AZ349" s="40">
        <f>PRODUCT('[3]methanogen M06-L TZVP smd redo'!DJ349:DL349)^(1/3)</f>
        <v>1.53370956262432</v>
      </c>
      <c r="BA349" s="40">
        <f>'[3]methanogen M06-L TZVP smd redo'!EI349</f>
        <v>1.02176</v>
      </c>
      <c r="BB349" s="40">
        <f>PRODUCT('[3]methanogen M06-L TZVP smd redo'!EJ349:EL349)^(1/3)</f>
        <v>1.5458690201824692</v>
      </c>
      <c r="BC349" s="40"/>
      <c r="BD349" s="44">
        <f>'[4]methanogen M06-L TZVP smd redo'!H349</f>
        <v>1.56874</v>
      </c>
      <c r="BE349" s="44">
        <f>'[4]methanogen M06-L TZVP smd redo'!M349</f>
        <v>1.54145</v>
      </c>
      <c r="BF349" s="44">
        <f>'[4]methanogen M06-L TZVP smd redo'!R349</f>
        <v>1.5873999999999999</v>
      </c>
      <c r="BG349" s="44">
        <f>'[4]methanogen M06-L TZVP smd redo'!Y349</f>
        <v>1.5707100000000001</v>
      </c>
      <c r="BH349" s="44">
        <f>'[4]methanogen M06-L TZVP smd redo'!Z349</f>
        <v>1.57507</v>
      </c>
      <c r="BI349" s="44">
        <f>PRODUCT('[4]methanogen M06-L TZVP smd redo'!AL349:AN349)^(1/3)</f>
        <v>1.5734483488558235</v>
      </c>
      <c r="BJ349" s="133">
        <f>PRODUCT('[4]methanogen M06-L TZVP smd redo'!BC349:BE349)^(1/3)</f>
        <v>1.5644174679487621</v>
      </c>
      <c r="BK349" s="133">
        <f>'[4]methanogen M06-L TZVP smd redo'!ER349</f>
        <v>1.5709</v>
      </c>
      <c r="BL349" s="40">
        <f>PRODUCT('[4]methanogen M06-L TZVP smd redo'!DZ349:EB349)^(1/3)</f>
        <v>1.5801016284987566</v>
      </c>
      <c r="BM349" s="40">
        <f>PRODUCT('[4]methanogen M06-L TZVP smd redo'!CI349:CK349)^(1/3)</f>
        <v>1.5627420875956335</v>
      </c>
      <c r="BN349" s="40">
        <f>PRODUCT('[4]methanogen M06-L TZVP smd redo'!DD349:DF349)^(1/3)</f>
        <v>1.566172347245546</v>
      </c>
      <c r="BO349" s="40"/>
      <c r="BP349" s="45" t="e">
        <f t="shared" si="267"/>
        <v>#N/A</v>
      </c>
      <c r="BQ349" s="45">
        <f t="shared" si="268"/>
        <v>1.0177041097667781</v>
      </c>
      <c r="BR349" s="45">
        <f t="shared" si="269"/>
        <v>0.97105329469572887</v>
      </c>
      <c r="BS349" s="45">
        <f t="shared" si="270"/>
        <v>1.0078282235075267</v>
      </c>
      <c r="BT349" s="45">
        <f t="shared" si="271"/>
        <v>1.0010306351303846</v>
      </c>
      <c r="BU349" s="45">
        <f t="shared" si="272"/>
        <v>0.99825965125717997</v>
      </c>
      <c r="BV349" s="45">
        <f t="shared" si="273"/>
        <v>1.0057726796664463</v>
      </c>
      <c r="BW349" s="45">
        <f t="shared" si="274"/>
        <v>0.99587336428083406</v>
      </c>
      <c r="BX349" s="45">
        <f t="shared" si="275"/>
        <v>0.98997733693679923</v>
      </c>
      <c r="BY349" s="45">
        <f t="shared" si="276"/>
        <v>0.86715684932291759</v>
      </c>
      <c r="BZ349" s="45">
        <f t="shared" si="277"/>
        <v>0.98545601895831902</v>
      </c>
      <c r="CA349" s="45">
        <f t="shared" si="278"/>
        <v>0.87606206652237573</v>
      </c>
      <c r="CB349" s="45">
        <f t="shared" si="279"/>
        <v>1.0100255595909187</v>
      </c>
      <c r="CC349" s="45">
        <f t="shared" si="280"/>
        <v>0.99780978149949762</v>
      </c>
      <c r="CD349" s="45">
        <f t="shared" si="281"/>
        <v>0.99537576075149303</v>
      </c>
      <c r="CE349" s="39"/>
      <c r="CF349" s="75" t="e">
        <f t="shared" si="298"/>
        <v>#N/A</v>
      </c>
      <c r="CG349" s="75">
        <f t="shared" si="299"/>
        <v>17.54921749665661</v>
      </c>
      <c r="CH349" s="75">
        <f t="shared" si="300"/>
        <v>-29.37392579564699</v>
      </c>
      <c r="CI349" s="75">
        <f t="shared" si="301"/>
        <v>7.7977419402223527</v>
      </c>
      <c r="CJ349" s="75">
        <f t="shared" si="302"/>
        <v>1.0301043906333216</v>
      </c>
      <c r="CK349" s="75">
        <f t="shared" si="303"/>
        <v>-1.7418649090540395</v>
      </c>
      <c r="CL349" s="75">
        <f t="shared" si="304"/>
        <v>5.7560815974368111</v>
      </c>
      <c r="CM349" s="75">
        <f t="shared" si="305"/>
        <v>-4.1351737774113992</v>
      </c>
      <c r="CN349" s="75">
        <f t="shared" si="306"/>
        <v>-10.073228098557959</v>
      </c>
      <c r="CO349" s="75">
        <f t="shared" si="307"/>
        <v>-142.53540815685346</v>
      </c>
      <c r="CP349" s="75">
        <f t="shared" si="308"/>
        <v>-14.650781535081524</v>
      </c>
      <c r="CQ349" s="75">
        <f t="shared" si="309"/>
        <v>-132.31833836115095</v>
      </c>
      <c r="CR349" s="75">
        <f t="shared" si="310"/>
        <v>9.9756370586254093</v>
      </c>
      <c r="CS349" s="75">
        <f t="shared" si="311"/>
        <v>-2.1926205370064471</v>
      </c>
      <c r="CT349" s="75">
        <f t="shared" si="312"/>
        <v>-4.6349641185029471</v>
      </c>
      <c r="CU349" s="130"/>
      <c r="CV349" s="45" t="e">
        <f t="shared" si="282"/>
        <v>#N/A</v>
      </c>
      <c r="CW349" s="45">
        <f t="shared" si="283"/>
        <v>1.0000231313223473</v>
      </c>
      <c r="CX349" s="45">
        <f t="shared" si="284"/>
        <v>0.9998560879525219</v>
      </c>
      <c r="CY349" s="45">
        <f t="shared" si="285"/>
        <v>1.0001028903419802</v>
      </c>
      <c r="CZ349" s="45">
        <f t="shared" si="286"/>
        <v>0.99997740704709603</v>
      </c>
      <c r="DA349" s="45">
        <f t="shared" si="287"/>
        <v>0.9999592948081879</v>
      </c>
      <c r="DB349" s="45">
        <f t="shared" si="288"/>
        <v>0.99996621321444723</v>
      </c>
      <c r="DC349" s="45">
        <f t="shared" si="289"/>
        <v>1.0000066921753783</v>
      </c>
      <c r="DD349" s="45">
        <f t="shared" si="290"/>
        <v>0.99966382986038183</v>
      </c>
      <c r="DE349" s="45">
        <f t="shared" si="291"/>
        <v>0.9996638298603816</v>
      </c>
      <c r="DF349" s="45">
        <f t="shared" si="292"/>
        <v>0.99962313835243954</v>
      </c>
      <c r="DG349" s="45">
        <f t="shared" si="293"/>
        <v>0.99959605372716287</v>
      </c>
      <c r="DH349" s="45">
        <f t="shared" si="294"/>
        <v>0.99996559198726853</v>
      </c>
      <c r="DI349" s="45">
        <f t="shared" si="295"/>
        <v>0.99999646444888213</v>
      </c>
      <c r="DJ349" s="45">
        <f t="shared" si="296"/>
        <v>1.0000209152202799</v>
      </c>
    </row>
    <row r="350" spans="1:114" x14ac:dyDescent="0.2">
      <c r="A350" s="43">
        <v>692</v>
      </c>
      <c r="B350" s="43">
        <f t="shared" si="265"/>
        <v>965.15</v>
      </c>
      <c r="C350" s="44">
        <f t="shared" si="297"/>
        <v>1.0361083769362276</v>
      </c>
      <c r="E350" s="40">
        <f>'[4]methanogen M06-L TZVP smd redo'!I350</f>
        <v>0.33800355782154234</v>
      </c>
      <c r="F350" s="40">
        <f>'[4]methanogen M06-L TZVP smd redo'!N350</f>
        <v>0.30596671322569158</v>
      </c>
      <c r="G350" s="40">
        <f>'[4]methanogen M06-L TZVP smd redo'!S350</f>
        <v>0.45987998992402801</v>
      </c>
      <c r="H350" s="40">
        <f>'[4]methanogen M06-L TZVP smd redo'!AB350</f>
        <v>0.32661466789507543</v>
      </c>
      <c r="I350" s="40">
        <f>'[4]methanogen M06-L TZVP smd redo'!AS350</f>
        <v>0.37550394023466716</v>
      </c>
      <c r="J350" s="40">
        <f>'[4]methanogen M06-L TZVP smd redo'!BJ350</f>
        <v>0.40039863255736385</v>
      </c>
      <c r="K350" s="40">
        <f>'[4]methanogen M06-L TZVP smd redo'!EV350</f>
        <v>0.40234111816328522</v>
      </c>
      <c r="L350" s="40">
        <f>'[4]methanogen M06-L TZVP smd redo'!CL350</f>
        <v>0.38770872059434858</v>
      </c>
      <c r="M350" s="40">
        <f>'[4]methanogen M06-L TZVP smd redo'!DG350</f>
        <v>0.38950171676299661</v>
      </c>
      <c r="N350" s="40">
        <f>'[4]methanogen M06-L TZVP smd redo'!EC350</f>
        <v>0.37459305037090829</v>
      </c>
      <c r="AA350" s="40">
        <f t="shared" si="266"/>
        <v>0.50962043155770986</v>
      </c>
      <c r="AB350" s="40"/>
      <c r="AC350" s="40" t="e">
        <f>EXP('d-beta'!Y351/1000)*'[3]methanogen M06-L TZVP smd redo'!EZ350</f>
        <v>#N/A</v>
      </c>
      <c r="AD350" s="40">
        <f>'[3]methanogen M06-L TZVP smd redo'!ET350</f>
        <v>1.32881</v>
      </c>
      <c r="AE350" s="40">
        <f>'[3]methanogen M06-L TZVP smd redo'!ER350</f>
        <v>1.0303599999999999</v>
      </c>
      <c r="AF350" s="40">
        <f>'[3]methanogen M06-L TZVP smd redo'!K350</f>
        <v>1.0251300000000001</v>
      </c>
      <c r="AG350" s="40">
        <f>'[3]methanogen M06-L TZVP smd redo'!J350</f>
        <v>1.52729</v>
      </c>
      <c r="AH350" s="40">
        <f>'[3]methanogen M06-L TZVP smd redo'!O350</f>
        <v>1.02338</v>
      </c>
      <c r="AI350" s="40">
        <f>'[3]methanogen M06-L TZVP smd redo'!N350</f>
        <v>1.50339</v>
      </c>
      <c r="AJ350" s="40">
        <f>'[3]methanogen M06-L TZVP smd redo'!S350</f>
        <v>1.02403</v>
      </c>
      <c r="AK350" s="40">
        <f>'[3]methanogen M06-L TZVP smd redo'!R350</f>
        <v>1.54688</v>
      </c>
      <c r="AL350" s="40">
        <f>'[3]methanogen M06-L TZVP smd redo'!Y350</f>
        <v>1.02115</v>
      </c>
      <c r="AM350" s="40">
        <f>'[3]methanogen M06-L TZVP smd redo'!W350</f>
        <v>1.53935</v>
      </c>
      <c r="AN350" s="40">
        <f>'[3]methanogen M06-L TZVP smd redo'!V350</f>
        <v>1.5351300000000001</v>
      </c>
      <c r="AO350" s="40">
        <f>'[3]methanogen M06-L TZVP smd redo'!AK350</f>
        <v>1.02095</v>
      </c>
      <c r="AP350" s="40">
        <f>PRODUCT('[3]methanogen M06-L TZVP smd redo'!AD350:AF350)^(1/3)</f>
        <v>1.5380665080800806</v>
      </c>
      <c r="AQ350" s="40">
        <f>'[3]methanogen M06-L TZVP smd redo'!BA350</f>
        <v>1.0186500000000001</v>
      </c>
      <c r="AR350" s="40">
        <f>PRODUCT('[3]methanogen M06-L TZVP smd redo'!AT350:AV350)^(1/3)</f>
        <v>1.5326975444892914</v>
      </c>
      <c r="AS350" s="41">
        <f>'[3]methanogen M06-L TZVP smd redo'!FO350</f>
        <v>1.0206500000000001</v>
      </c>
      <c r="AT350" s="40">
        <f>'[3]methanogen M06-L TZVP smd redo'!FK350</f>
        <v>1.5360400000000001</v>
      </c>
      <c r="AU350" s="40">
        <f>'[3]methanogen M06-L TZVP smd redo'!CD350</f>
        <v>1.51603</v>
      </c>
      <c r="AV350" s="40">
        <f>'[3]methanogen M06-L TZVP smd redo'!CG350</f>
        <v>1.34944</v>
      </c>
      <c r="AW350" s="40">
        <f>'[3]methanogen M06-L TZVP smd redo'!CK350</f>
        <v>1.0205900000000001</v>
      </c>
      <c r="AX350" s="40">
        <f>PRODUCT('[3]methanogen M06-L TZVP smd redo'!CN350:CP350)^(1/3)</f>
        <v>1.528169206120928</v>
      </c>
      <c r="AY350" s="40">
        <f>'[3]methanogen M06-L TZVP smd redo'!DH350</f>
        <v>1.0206900000000001</v>
      </c>
      <c r="AZ350" s="40">
        <f>PRODUCT('[3]methanogen M06-L TZVP smd redo'!DJ350:DL350)^(1/3)</f>
        <v>1.531366425626439</v>
      </c>
      <c r="BA350" s="40">
        <f>'[3]methanogen M06-L TZVP smd redo'!EI350</f>
        <v>1.0216799999999999</v>
      </c>
      <c r="BB350" s="40">
        <f>PRODUCT('[3]methanogen M06-L TZVP smd redo'!EJ350:EL350)^(1/3)</f>
        <v>1.5434458823847415</v>
      </c>
      <c r="BC350" s="40"/>
      <c r="BD350" s="44">
        <f>'[4]methanogen M06-L TZVP smd redo'!H350</f>
        <v>1.5662</v>
      </c>
      <c r="BE350" s="44">
        <f>'[4]methanogen M06-L TZVP smd redo'!M350</f>
        <v>1.53901</v>
      </c>
      <c r="BF350" s="44">
        <f>'[4]methanogen M06-L TZVP smd redo'!R350</f>
        <v>1.5847800000000001</v>
      </c>
      <c r="BG350" s="44">
        <f>'[4]methanogen M06-L TZVP smd redo'!Y350</f>
        <v>1.5681099999999999</v>
      </c>
      <c r="BH350" s="44">
        <f>'[4]methanogen M06-L TZVP smd redo'!Z350</f>
        <v>1.57246</v>
      </c>
      <c r="BI350" s="44">
        <f>PRODUCT('[4]methanogen M06-L TZVP smd redo'!AL350:AN350)^(1/3)</f>
        <v>1.5708786511317006</v>
      </c>
      <c r="BJ350" s="133">
        <f>PRODUCT('[4]methanogen M06-L TZVP smd redo'!BC350:BE350)^(1/3)</f>
        <v>1.5619074890134717</v>
      </c>
      <c r="BK350" s="133">
        <f>'[4]methanogen M06-L TZVP smd redo'!ER350</f>
        <v>1.56839</v>
      </c>
      <c r="BL350" s="40">
        <f>PRODUCT('[4]methanogen M06-L TZVP smd redo'!DZ350:EB350)^(1/3)</f>
        <v>1.5774984878137208</v>
      </c>
      <c r="BM350" s="40">
        <f>PRODUCT('[4]methanogen M06-L TZVP smd redo'!CI350:CK350)^(1/3)</f>
        <v>1.5602388938591416</v>
      </c>
      <c r="BN350" s="40">
        <f>PRODUCT('[4]methanogen M06-L TZVP smd redo'!DD350:DF350)^(1/3)</f>
        <v>1.5636592077856581</v>
      </c>
      <c r="BO350" s="40"/>
      <c r="BP350" s="45" t="e">
        <f t="shared" si="267"/>
        <v>#N/A</v>
      </c>
      <c r="BQ350" s="45">
        <f t="shared" si="268"/>
        <v>1.0176672016426145</v>
      </c>
      <c r="BR350" s="45">
        <f t="shared" si="269"/>
        <v>0.97111901967465508</v>
      </c>
      <c r="BS350" s="45">
        <f t="shared" si="270"/>
        <v>1.0078348574844511</v>
      </c>
      <c r="BT350" s="45">
        <f t="shared" si="271"/>
        <v>1.0010066651979517</v>
      </c>
      <c r="BU350" s="45">
        <f t="shared" si="272"/>
        <v>0.99823751431741337</v>
      </c>
      <c r="BV350" s="45">
        <f t="shared" si="273"/>
        <v>1.0057437218153651</v>
      </c>
      <c r="BW350" s="45">
        <f t="shared" si="274"/>
        <v>0.99586677357893871</v>
      </c>
      <c r="BX350" s="45">
        <f t="shared" si="275"/>
        <v>0.99001996090835465</v>
      </c>
      <c r="BY350" s="45">
        <f t="shared" si="276"/>
        <v>0.8677588334364299</v>
      </c>
      <c r="BZ350" s="45">
        <f t="shared" si="277"/>
        <v>0.985495622710713</v>
      </c>
      <c r="CA350" s="45">
        <f t="shared" si="278"/>
        <v>0.87644467001192317</v>
      </c>
      <c r="CB350" s="45">
        <f t="shared" si="279"/>
        <v>1.009982024486032</v>
      </c>
      <c r="CC350" s="45">
        <f t="shared" si="280"/>
        <v>0.99781262188750186</v>
      </c>
      <c r="CD350" s="45">
        <f t="shared" si="281"/>
        <v>0.99540420048306</v>
      </c>
      <c r="CE350" s="39"/>
      <c r="CF350" s="75" t="e">
        <f t="shared" si="298"/>
        <v>#N/A</v>
      </c>
      <c r="CG350" s="75">
        <f t="shared" si="299"/>
        <v>17.512950773272308</v>
      </c>
      <c r="CH350" s="75">
        <f t="shared" si="300"/>
        <v>-29.30624387219974</v>
      </c>
      <c r="CI350" s="75">
        <f t="shared" si="301"/>
        <v>7.8043243666080393</v>
      </c>
      <c r="CJ350" s="75">
        <f t="shared" si="302"/>
        <v>1.0061588503278185</v>
      </c>
      <c r="CK350" s="75">
        <f t="shared" si="303"/>
        <v>-1.7640406878622601</v>
      </c>
      <c r="CL350" s="75">
        <f t="shared" si="304"/>
        <v>5.7272895368183399</v>
      </c>
      <c r="CM350" s="75">
        <f t="shared" si="305"/>
        <v>-4.1417918113306778</v>
      </c>
      <c r="CN350" s="75">
        <f t="shared" si="306"/>
        <v>-10.03017352307103</v>
      </c>
      <c r="CO350" s="75">
        <f t="shared" si="307"/>
        <v>-141.84144459003187</v>
      </c>
      <c r="CP350" s="75">
        <f t="shared" si="308"/>
        <v>-14.610594093074297</v>
      </c>
      <c r="CQ350" s="75">
        <f t="shared" si="309"/>
        <v>-131.88170266937303</v>
      </c>
      <c r="CR350" s="75">
        <f t="shared" si="310"/>
        <v>9.932533156207862</v>
      </c>
      <c r="CS350" s="75">
        <f t="shared" si="311"/>
        <v>-2.1897739183280591</v>
      </c>
      <c r="CT350" s="75">
        <f t="shared" si="312"/>
        <v>-4.6063926720119319</v>
      </c>
      <c r="CU350" s="130"/>
      <c r="CV350" s="45" t="e">
        <f t="shared" si="282"/>
        <v>#N/A</v>
      </c>
      <c r="CW350" s="45">
        <f t="shared" si="283"/>
        <v>1.0000320270453862</v>
      </c>
      <c r="CX350" s="45">
        <f t="shared" si="284"/>
        <v>0.99984615747240158</v>
      </c>
      <c r="CY350" s="45">
        <f t="shared" si="285"/>
        <v>1.0001082006483097</v>
      </c>
      <c r="CZ350" s="45">
        <f t="shared" si="286"/>
        <v>0.99997614631071785</v>
      </c>
      <c r="DA350" s="45">
        <f t="shared" si="287"/>
        <v>0.99995112907888373</v>
      </c>
      <c r="DB350" s="45">
        <f t="shared" si="288"/>
        <v>0.99997511527148897</v>
      </c>
      <c r="DC350" s="45">
        <f t="shared" si="289"/>
        <v>0.99999805829562127</v>
      </c>
      <c r="DD350" s="45">
        <f t="shared" si="290"/>
        <v>0.99967349197441502</v>
      </c>
      <c r="DE350" s="45">
        <f t="shared" si="291"/>
        <v>0.99967349197441524</v>
      </c>
      <c r="DF350" s="45">
        <f t="shared" si="292"/>
        <v>0.99962463701004711</v>
      </c>
      <c r="DG350" s="45">
        <f t="shared" si="293"/>
        <v>0.99959782069510783</v>
      </c>
      <c r="DH350" s="45">
        <f t="shared" si="294"/>
        <v>0.99997420474619836</v>
      </c>
      <c r="DI350" s="45">
        <f t="shared" si="295"/>
        <v>0.99999820770193459</v>
      </c>
      <c r="DJ350" s="45">
        <f t="shared" si="296"/>
        <v>1.0000139925222811</v>
      </c>
    </row>
    <row r="351" spans="1:114" x14ac:dyDescent="0.2">
      <c r="A351" s="43">
        <v>694</v>
      </c>
      <c r="B351" s="43">
        <f t="shared" si="265"/>
        <v>967.15</v>
      </c>
      <c r="C351" s="44">
        <f t="shared" si="297"/>
        <v>1.0339657757328233</v>
      </c>
      <c r="E351" s="40">
        <f>'[4]methanogen M06-L TZVP smd redo'!I351</f>
        <v>0.3325020100910514</v>
      </c>
      <c r="F351" s="40">
        <f>'[4]methanogen M06-L TZVP smd redo'!N351</f>
        <v>0.29798912184064719</v>
      </c>
      <c r="G351" s="40">
        <f>'[4]methanogen M06-L TZVP smd redo'!S351</f>
        <v>0.45837837604434384</v>
      </c>
      <c r="H351" s="40">
        <f>'[4]methanogen M06-L TZVP smd redo'!AB351</f>
        <v>0.32292073440043367</v>
      </c>
      <c r="I351" s="40">
        <f>'[4]methanogen M06-L TZVP smd redo'!AS351</f>
        <v>0.3778773291316373</v>
      </c>
      <c r="J351" s="40">
        <f>'[4]methanogen M06-L TZVP smd redo'!BJ351</f>
        <v>0.39930651531405736</v>
      </c>
      <c r="K351" s="40">
        <f>'[4]methanogen M06-L TZVP smd redo'!EV351</f>
        <v>0.41002506587117793</v>
      </c>
      <c r="L351" s="40">
        <f>'[4]methanogen M06-L TZVP smd redo'!CL351</f>
        <v>0.39239981357996889</v>
      </c>
      <c r="M351" s="40">
        <f>'[4]methanogen M06-L TZVP smd redo'!DG351</f>
        <v>0.39479462593994263</v>
      </c>
      <c r="N351" s="40">
        <f>'[4]methanogen M06-L TZVP smd redo'!EC351</f>
        <v>0.37231855903163691</v>
      </c>
      <c r="AA351" s="40">
        <f t="shared" si="266"/>
        <v>0.50683658506307239</v>
      </c>
      <c r="AB351" s="40"/>
      <c r="AC351" s="40" t="e">
        <f>EXP('d-beta'!Y352/1000)*'[3]methanogen M06-L TZVP smd redo'!EZ351</f>
        <v>#N/A</v>
      </c>
      <c r="AD351" s="40">
        <f>'[3]methanogen M06-L TZVP smd redo'!ET351</f>
        <v>1.3276699999999999</v>
      </c>
      <c r="AE351" s="40">
        <f>'[3]methanogen M06-L TZVP smd redo'!ER351</f>
        <v>1.0302500000000001</v>
      </c>
      <c r="AF351" s="40">
        <f>'[3]methanogen M06-L TZVP smd redo'!K351</f>
        <v>1.0250300000000001</v>
      </c>
      <c r="AG351" s="40">
        <f>'[3]methanogen M06-L TZVP smd redo'!J351</f>
        <v>1.52498</v>
      </c>
      <c r="AH351" s="40">
        <f>'[3]methanogen M06-L TZVP smd redo'!O351</f>
        <v>1.02329</v>
      </c>
      <c r="AI351" s="40">
        <f>'[3]methanogen M06-L TZVP smd redo'!N351</f>
        <v>1.5011699999999999</v>
      </c>
      <c r="AJ351" s="40">
        <f>'[3]methanogen M06-L TZVP smd redo'!S351</f>
        <v>1.0239400000000001</v>
      </c>
      <c r="AK351" s="40">
        <f>'[3]methanogen M06-L TZVP smd redo'!R351</f>
        <v>1.5444899999999999</v>
      </c>
      <c r="AL351" s="40">
        <f>'[3]methanogen M06-L TZVP smd redo'!Y351</f>
        <v>1.0210699999999999</v>
      </c>
      <c r="AM351" s="40">
        <f>'[3]methanogen M06-L TZVP smd redo'!W351</f>
        <v>1.53694</v>
      </c>
      <c r="AN351" s="40">
        <f>'[3]methanogen M06-L TZVP smd redo'!V351</f>
        <v>1.5327299999999999</v>
      </c>
      <c r="AO351" s="40">
        <f>'[3]methanogen M06-L TZVP smd redo'!AK351</f>
        <v>1.0208699999999999</v>
      </c>
      <c r="AP351" s="40">
        <f>PRODUCT('[3]methanogen M06-L TZVP smd redo'!AD351:AF351)^(1/3)</f>
        <v>1.5356868144451756</v>
      </c>
      <c r="AQ351" s="40">
        <f>'[3]methanogen M06-L TZVP smd redo'!BA351</f>
        <v>1.01858</v>
      </c>
      <c r="AR351" s="40">
        <f>PRODUCT('[3]methanogen M06-L TZVP smd redo'!AT351:AV351)^(1/3)</f>
        <v>1.5303642293185766</v>
      </c>
      <c r="AS351" s="41">
        <f>'[3]methanogen M06-L TZVP smd redo'!FO351</f>
        <v>1.02057</v>
      </c>
      <c r="AT351" s="40">
        <f>'[3]methanogen M06-L TZVP smd redo'!FK351</f>
        <v>1.5337000000000001</v>
      </c>
      <c r="AU351" s="40">
        <f>'[3]methanogen M06-L TZVP smd redo'!CD351</f>
        <v>1.5137400000000001</v>
      </c>
      <c r="AV351" s="40">
        <f>'[3]methanogen M06-L TZVP smd redo'!CG351</f>
        <v>1.3479699999999999</v>
      </c>
      <c r="AW351" s="40">
        <f>'[3]methanogen M06-L TZVP smd redo'!CK351</f>
        <v>1.02051</v>
      </c>
      <c r="AX351" s="40">
        <f>PRODUCT('[3]methanogen M06-L TZVP smd redo'!CN351:CP351)^(1/3)</f>
        <v>1.5258560135925447</v>
      </c>
      <c r="AY351" s="40">
        <f>'[3]methanogen M06-L TZVP smd redo'!DH351</f>
        <v>1.02061</v>
      </c>
      <c r="AZ351" s="40">
        <f>PRODUCT('[3]methanogen M06-L TZVP smd redo'!DJ351:DL351)^(1/3)</f>
        <v>1.5290332882389175</v>
      </c>
      <c r="BA351" s="40">
        <f>'[3]methanogen M06-L TZVP smd redo'!EI351</f>
        <v>1.0216000000000001</v>
      </c>
      <c r="BB351" s="40">
        <f>PRODUCT('[3]methanogen M06-L TZVP smd redo'!EJ351:EL351)^(1/3)</f>
        <v>1.5410394390889821</v>
      </c>
      <c r="BC351" s="40"/>
      <c r="BD351" s="44">
        <f>'[4]methanogen M06-L TZVP smd redo'!H351</f>
        <v>1.5636699999999999</v>
      </c>
      <c r="BE351" s="44">
        <f>'[4]methanogen M06-L TZVP smd redo'!M351</f>
        <v>1.5365899999999999</v>
      </c>
      <c r="BF351" s="44">
        <f>'[4]methanogen M06-L TZVP smd redo'!R351</f>
        <v>1.58219</v>
      </c>
      <c r="BG351" s="44">
        <f>'[4]methanogen M06-L TZVP smd redo'!Y351</f>
        <v>1.5655300000000001</v>
      </c>
      <c r="BH351" s="44">
        <f>'[4]methanogen M06-L TZVP smd redo'!Z351</f>
        <v>1.56986</v>
      </c>
      <c r="BI351" s="44">
        <f>PRODUCT('[4]methanogen M06-L TZVP smd redo'!AL351:AN351)^(1/3)</f>
        <v>1.5683290103811798</v>
      </c>
      <c r="BJ351" s="133">
        <f>PRODUCT('[4]methanogen M06-L TZVP smd redo'!BC351:BE351)^(1/3)</f>
        <v>1.559420835055179</v>
      </c>
      <c r="BK351" s="133">
        <f>'[4]methanogen M06-L TZVP smd redo'!ER351</f>
        <v>1.56589</v>
      </c>
      <c r="BL351" s="40">
        <f>PRODUCT('[4]methanogen M06-L TZVP smd redo'!DZ351:EB351)^(1/3)</f>
        <v>1.5749120417204774</v>
      </c>
      <c r="BM351" s="40">
        <f>PRODUCT('[4]methanogen M06-L TZVP smd redo'!CI351:CK351)^(1/3)</f>
        <v>1.557762346319181</v>
      </c>
      <c r="BN351" s="40">
        <f>PRODUCT('[4]methanogen M06-L TZVP smd redo'!DD351:DF351)^(1/3)</f>
        <v>1.5611627597461195</v>
      </c>
      <c r="BO351" s="40"/>
      <c r="BP351" s="45" t="e">
        <f t="shared" si="267"/>
        <v>#N/A</v>
      </c>
      <c r="BQ351" s="45">
        <f t="shared" si="268"/>
        <v>1.0176234389134382</v>
      </c>
      <c r="BR351" s="45">
        <f t="shared" si="269"/>
        <v>0.97117918834021189</v>
      </c>
      <c r="BS351" s="45">
        <f t="shared" si="270"/>
        <v>1.007854203559553</v>
      </c>
      <c r="BT351" s="45">
        <f t="shared" si="271"/>
        <v>1.0009761916081934</v>
      </c>
      <c r="BU351" s="45">
        <f t="shared" si="272"/>
        <v>0.99821529133067599</v>
      </c>
      <c r="BV351" s="45">
        <f t="shared" si="273"/>
        <v>1.0057124896152139</v>
      </c>
      <c r="BW351" s="45">
        <f t="shared" si="274"/>
        <v>0.99586869770876563</v>
      </c>
      <c r="BX351" s="45">
        <f t="shared" si="275"/>
        <v>0.99006658166882788</v>
      </c>
      <c r="BY351" s="45">
        <f t="shared" si="276"/>
        <v>0.86836689159581737</v>
      </c>
      <c r="BZ351" s="45">
        <f t="shared" si="277"/>
        <v>0.98552949768131626</v>
      </c>
      <c r="CA351" s="45">
        <f t="shared" si="278"/>
        <v>0.87682741610202497</v>
      </c>
      <c r="CB351" s="45">
        <f t="shared" si="279"/>
        <v>1.0099339487565269</v>
      </c>
      <c r="CC351" s="45">
        <f t="shared" si="280"/>
        <v>0.9978218712906709</v>
      </c>
      <c r="CD351" s="45">
        <f t="shared" si="281"/>
        <v>0.9954306458736496</v>
      </c>
      <c r="CE351" s="39"/>
      <c r="CF351" s="75" t="e">
        <f t="shared" si="298"/>
        <v>#N/A</v>
      </c>
      <c r="CG351" s="75">
        <f t="shared" si="299"/>
        <v>17.469946861879027</v>
      </c>
      <c r="CH351" s="75">
        <f t="shared" si="300"/>
        <v>-29.244287716005221</v>
      </c>
      <c r="CI351" s="75">
        <f t="shared" si="301"/>
        <v>7.8235198620605715</v>
      </c>
      <c r="CJ351" s="75">
        <f t="shared" si="302"/>
        <v>0.97571544302587732</v>
      </c>
      <c r="CK351" s="75">
        <f t="shared" si="303"/>
        <v>-1.786303159256948</v>
      </c>
      <c r="CL351" s="75">
        <f t="shared" si="304"/>
        <v>5.696235219079532</v>
      </c>
      <c r="CM351" s="75">
        <f t="shared" si="305"/>
        <v>-4.1398596974986441</v>
      </c>
      <c r="CN351" s="75">
        <f t="shared" si="306"/>
        <v>-9.9830839040272359</v>
      </c>
      <c r="CO351" s="75">
        <f t="shared" si="307"/>
        <v>-141.14096745812478</v>
      </c>
      <c r="CP351" s="75">
        <f t="shared" si="308"/>
        <v>-14.576221146472937</v>
      </c>
      <c r="CQ351" s="75">
        <f t="shared" si="309"/>
        <v>-131.44509491269528</v>
      </c>
      <c r="CR351" s="75">
        <f t="shared" si="310"/>
        <v>9.8849314439078579</v>
      </c>
      <c r="CS351" s="75">
        <f t="shared" si="311"/>
        <v>-2.1805042818282625</v>
      </c>
      <c r="CT351" s="75">
        <f t="shared" si="312"/>
        <v>-4.5798255354766697</v>
      </c>
      <c r="CU351" s="130"/>
      <c r="CV351" s="45" t="e">
        <f t="shared" si="282"/>
        <v>#N/A</v>
      </c>
      <c r="CW351" s="45">
        <f t="shared" si="283"/>
        <v>1.0000345026068491</v>
      </c>
      <c r="CX351" s="45">
        <f t="shared" si="284"/>
        <v>0.99983968423107805</v>
      </c>
      <c r="CY351" s="45">
        <f t="shared" si="285"/>
        <v>1.0001163604891954</v>
      </c>
      <c r="CZ351" s="45">
        <f t="shared" si="286"/>
        <v>0.9999641143253617</v>
      </c>
      <c r="DA351" s="45">
        <f t="shared" si="287"/>
        <v>0.99994506416427553</v>
      </c>
      <c r="DB351" s="45">
        <f t="shared" si="288"/>
        <v>0.99997857936721579</v>
      </c>
      <c r="DC351" s="45">
        <f t="shared" si="289"/>
        <v>0.99998928584251601</v>
      </c>
      <c r="DD351" s="45">
        <f t="shared" si="290"/>
        <v>0.99967718350973755</v>
      </c>
      <c r="DE351" s="45">
        <f t="shared" si="291"/>
        <v>0.99967718350973755</v>
      </c>
      <c r="DF351" s="45">
        <f t="shared" si="292"/>
        <v>0.99962226540820687</v>
      </c>
      <c r="DG351" s="45">
        <f t="shared" si="293"/>
        <v>0.99959014298577809</v>
      </c>
      <c r="DH351" s="45">
        <f t="shared" si="294"/>
        <v>0.99997302281588285</v>
      </c>
      <c r="DI351" s="45">
        <f t="shared" si="295"/>
        <v>0.99999760613272592</v>
      </c>
      <c r="DJ351" s="45">
        <f t="shared" si="296"/>
        <v>1.00001691090656</v>
      </c>
    </row>
    <row r="352" spans="1:114" x14ac:dyDescent="0.2">
      <c r="A352" s="43">
        <v>696</v>
      </c>
      <c r="B352" s="43">
        <f t="shared" si="265"/>
        <v>969.15</v>
      </c>
      <c r="C352" s="44">
        <f t="shared" si="297"/>
        <v>1.0318320177475107</v>
      </c>
      <c r="E352" s="40">
        <f>'[4]methanogen M06-L TZVP smd redo'!I352</f>
        <v>0.32957994517213152</v>
      </c>
      <c r="F352" s="40">
        <f>'[4]methanogen M06-L TZVP smd redo'!N352</f>
        <v>0.30276601491774358</v>
      </c>
      <c r="G352" s="40">
        <f>'[4]methanogen M06-L TZVP smd redo'!S352</f>
        <v>0.44995769021571874</v>
      </c>
      <c r="H352" s="40">
        <f>'[4]methanogen M06-L TZVP smd redo'!AB352</f>
        <v>0.31869594154687597</v>
      </c>
      <c r="I352" s="40">
        <f>'[4]methanogen M06-L TZVP smd redo'!AS352</f>
        <v>0.36783182549759985</v>
      </c>
      <c r="J352" s="40">
        <f>'[4]methanogen M06-L TZVP smd redo'!BJ352</f>
        <v>0.4022103044525327</v>
      </c>
      <c r="K352" s="40">
        <f>'[4]methanogen M06-L TZVP smd redo'!EV352</f>
        <v>0.40102425861143765</v>
      </c>
      <c r="L352" s="40">
        <f>'[4]methanogen M06-L TZVP smd redo'!CL352</f>
        <v>0.38256603745190354</v>
      </c>
      <c r="M352" s="40">
        <f>'[4]methanogen M06-L TZVP smd redo'!DG352</f>
        <v>0.39313281593078564</v>
      </c>
      <c r="N352" s="40">
        <f>'[4]methanogen M06-L TZVP smd redo'!EC352</f>
        <v>0.37173585860550418</v>
      </c>
      <c r="AA352" s="40">
        <f t="shared" si="266"/>
        <v>0.5040703325429694</v>
      </c>
      <c r="AB352" s="40"/>
      <c r="AC352" s="40" t="e">
        <f>EXP('d-beta'!Y353/1000)*'[3]methanogen M06-L TZVP smd redo'!EZ352</f>
        <v>#N/A</v>
      </c>
      <c r="AD352" s="40">
        <f>'[3]methanogen M06-L TZVP smd redo'!ET352</f>
        <v>1.3265400000000001</v>
      </c>
      <c r="AE352" s="40">
        <f>'[3]methanogen M06-L TZVP smd redo'!ER352</f>
        <v>1.0301400000000001</v>
      </c>
      <c r="AF352" s="40">
        <f>'[3]methanogen M06-L TZVP smd redo'!K352</f>
        <v>1.02494</v>
      </c>
      <c r="AG352" s="40">
        <f>'[3]methanogen M06-L TZVP smd redo'!J352</f>
        <v>1.52268</v>
      </c>
      <c r="AH352" s="40">
        <f>'[3]methanogen M06-L TZVP smd redo'!O352</f>
        <v>1.0232000000000001</v>
      </c>
      <c r="AI352" s="40">
        <f>'[3]methanogen M06-L TZVP smd redo'!N352</f>
        <v>1.49895</v>
      </c>
      <c r="AJ352" s="40">
        <f>'[3]methanogen M06-L TZVP smd redo'!S352</f>
        <v>1.0238499999999999</v>
      </c>
      <c r="AK352" s="40">
        <f>'[3]methanogen M06-L TZVP smd redo'!R352</f>
        <v>1.5421199999999999</v>
      </c>
      <c r="AL352" s="40">
        <f>'[3]methanogen M06-L TZVP smd redo'!Y352</f>
        <v>1.0209900000000001</v>
      </c>
      <c r="AM352" s="40">
        <f>'[3]methanogen M06-L TZVP smd redo'!W352</f>
        <v>1.53454</v>
      </c>
      <c r="AN352" s="40">
        <f>'[3]methanogen M06-L TZVP smd redo'!V352</f>
        <v>1.5303500000000001</v>
      </c>
      <c r="AO352" s="40">
        <f>'[3]methanogen M06-L TZVP smd redo'!AK352</f>
        <v>1.0207999999999999</v>
      </c>
      <c r="AP352" s="40">
        <f>PRODUCT('[3]methanogen M06-L TZVP smd redo'!AD352:AF352)^(1/3)</f>
        <v>1.5333238089020733</v>
      </c>
      <c r="AQ352" s="40">
        <f>'[3]methanogen M06-L TZVP smd redo'!BA352</f>
        <v>1.01851</v>
      </c>
      <c r="AR352" s="40">
        <f>PRODUCT('[3]methanogen M06-L TZVP smd redo'!AT352:AV352)^(1/3)</f>
        <v>1.5280375755749052</v>
      </c>
      <c r="AS352" s="41">
        <f>'[3]methanogen M06-L TZVP smd redo'!FO352</f>
        <v>1.0205</v>
      </c>
      <c r="AT352" s="40">
        <f>'[3]methanogen M06-L TZVP smd redo'!FK352</f>
        <v>1.53138</v>
      </c>
      <c r="AU352" s="40">
        <f>'[3]methanogen M06-L TZVP smd redo'!CD352</f>
        <v>1.5114700000000001</v>
      </c>
      <c r="AV352" s="40">
        <f>'[3]methanogen M06-L TZVP smd redo'!CG352</f>
        <v>1.3465100000000001</v>
      </c>
      <c r="AW352" s="40">
        <f>'[3]methanogen M06-L TZVP smd redo'!CK352</f>
        <v>1.02044</v>
      </c>
      <c r="AX352" s="40">
        <f>PRODUCT('[3]methanogen M06-L TZVP smd redo'!CN352:CP352)^(1/3)</f>
        <v>1.5235594672271346</v>
      </c>
      <c r="AY352" s="40">
        <f>'[3]methanogen M06-L TZVP smd redo'!DH352</f>
        <v>1.0205299999999999</v>
      </c>
      <c r="AZ352" s="40">
        <f>PRODUCT('[3]methanogen M06-L TZVP smd redo'!DJ352:DL352)^(1/3)</f>
        <v>1.5267234901024491</v>
      </c>
      <c r="BA352" s="40">
        <f>'[3]methanogen M06-L TZVP smd redo'!EI352</f>
        <v>1.02152</v>
      </c>
      <c r="BB352" s="40">
        <f>PRODUCT('[3]methanogen M06-L TZVP smd redo'!EJ352:EL352)^(1/3)</f>
        <v>1.5386463008934392</v>
      </c>
      <c r="BC352" s="40"/>
      <c r="BD352" s="44">
        <f>'[4]methanogen M06-L TZVP smd redo'!H352</f>
        <v>1.5611699999999999</v>
      </c>
      <c r="BE352" s="44">
        <f>'[4]methanogen M06-L TZVP smd redo'!M352</f>
        <v>1.5341899999999999</v>
      </c>
      <c r="BF352" s="44">
        <f>'[4]methanogen M06-L TZVP smd redo'!R352</f>
        <v>1.57961</v>
      </c>
      <c r="BG352" s="44">
        <f>'[4]methanogen M06-L TZVP smd redo'!Y352</f>
        <v>1.56297</v>
      </c>
      <c r="BH352" s="44">
        <f>'[4]methanogen M06-L TZVP smd redo'!Z352</f>
        <v>1.56728</v>
      </c>
      <c r="BI352" s="44">
        <f>PRODUCT('[4]methanogen M06-L TZVP smd redo'!AL352:AN352)^(1/3)</f>
        <v>1.5657926807330942</v>
      </c>
      <c r="BJ352" s="133">
        <f>PRODUCT('[4]methanogen M06-L TZVP smd redo'!BC352:BE352)^(1/3)</f>
        <v>1.5569475196636902</v>
      </c>
      <c r="BK352" s="133">
        <f>'[4]methanogen M06-L TZVP smd redo'!ER352</f>
        <v>1.5633999999999999</v>
      </c>
      <c r="BL352" s="40">
        <f>PRODUCT('[4]methanogen M06-L TZVP smd redo'!DZ352:EB352)^(1/3)</f>
        <v>1.5723422480868998</v>
      </c>
      <c r="BM352" s="40">
        <f>PRODUCT('[4]methanogen M06-L TZVP smd redo'!CI352:CK352)^(1/3)</f>
        <v>1.5552957985469482</v>
      </c>
      <c r="BN352" s="40">
        <f>PRODUCT('[4]methanogen M06-L TZVP smd redo'!DD352:DF352)^(1/3)</f>
        <v>1.5586796506698657</v>
      </c>
      <c r="BO352" s="40"/>
      <c r="BP352" s="45" t="e">
        <f t="shared" si="267"/>
        <v>#N/A</v>
      </c>
      <c r="BQ352" s="45">
        <f t="shared" si="268"/>
        <v>1.017585827048801</v>
      </c>
      <c r="BR352" s="45">
        <f t="shared" si="269"/>
        <v>0.97124606706718741</v>
      </c>
      <c r="BS352" s="45">
        <f t="shared" si="270"/>
        <v>1.0078671328671329</v>
      </c>
      <c r="BT352" s="45">
        <f t="shared" si="271"/>
        <v>1.0009498826282732</v>
      </c>
      <c r="BU352" s="45">
        <f t="shared" si="272"/>
        <v>0.9981972832241286</v>
      </c>
      <c r="BV352" s="45">
        <f t="shared" si="273"/>
        <v>1.0056810913391061</v>
      </c>
      <c r="BW352" s="45">
        <f t="shared" si="274"/>
        <v>0.9958727898578037</v>
      </c>
      <c r="BX352" s="45">
        <f t="shared" si="275"/>
        <v>0.99011405177322664</v>
      </c>
      <c r="BY352" s="45">
        <f t="shared" si="276"/>
        <v>0.86897251962609645</v>
      </c>
      <c r="BZ352" s="45">
        <f t="shared" si="277"/>
        <v>0.98556837970240463</v>
      </c>
      <c r="CA352" s="45">
        <f t="shared" si="278"/>
        <v>0.87721242170909575</v>
      </c>
      <c r="CB352" s="45">
        <f t="shared" si="279"/>
        <v>1.009887763221804</v>
      </c>
      <c r="CC352" s="45">
        <f t="shared" si="280"/>
        <v>0.99782902656009964</v>
      </c>
      <c r="CD352" s="45">
        <f t="shared" si="281"/>
        <v>0.99545723380192441</v>
      </c>
      <c r="CE352" s="39"/>
      <c r="CF352" s="75" t="e">
        <f t="shared" si="298"/>
        <v>#N/A</v>
      </c>
      <c r="CG352" s="75">
        <f t="shared" si="299"/>
        <v>17.432985685187703</v>
      </c>
      <c r="CH352" s="75">
        <f t="shared" si="300"/>
        <v>-29.175426660151693</v>
      </c>
      <c r="CI352" s="75">
        <f t="shared" si="301"/>
        <v>7.8363483293158698</v>
      </c>
      <c r="CJ352" s="75">
        <f t="shared" si="302"/>
        <v>0.94943177525185696</v>
      </c>
      <c r="CK352" s="75">
        <f t="shared" si="303"/>
        <v>-1.8043436252181484</v>
      </c>
      <c r="CL352" s="75">
        <f t="shared" si="304"/>
        <v>5.6650147991601081</v>
      </c>
      <c r="CM352" s="75">
        <f t="shared" si="305"/>
        <v>-4.1357505808651629</v>
      </c>
      <c r="CN352" s="75">
        <f t="shared" si="306"/>
        <v>-9.9351386776108566</v>
      </c>
      <c r="CO352" s="75">
        <f t="shared" si="307"/>
        <v>-140.44377720169143</v>
      </c>
      <c r="CP352" s="75">
        <f t="shared" si="308"/>
        <v>-14.536768999991988</v>
      </c>
      <c r="CQ352" s="75">
        <f t="shared" si="309"/>
        <v>-131.00610190358069</v>
      </c>
      <c r="CR352" s="75">
        <f t="shared" si="310"/>
        <v>9.839199155303314</v>
      </c>
      <c r="CS352" s="75">
        <f t="shared" si="311"/>
        <v>-2.1733334189920073</v>
      </c>
      <c r="CT352" s="75">
        <f t="shared" si="312"/>
        <v>-4.5531159165696264</v>
      </c>
      <c r="CU352" s="130"/>
      <c r="CV352" s="45" t="e">
        <f t="shared" si="282"/>
        <v>#N/A</v>
      </c>
      <c r="CW352" s="45">
        <f t="shared" si="283"/>
        <v>1.0000268058143649</v>
      </c>
      <c r="CX352" s="45">
        <f t="shared" si="284"/>
        <v>0.99985287452494087</v>
      </c>
      <c r="CY352" s="45">
        <f t="shared" si="285"/>
        <v>1.0001116365988947</v>
      </c>
      <c r="CZ352" s="45">
        <f t="shared" si="286"/>
        <v>0.99997046236590548</v>
      </c>
      <c r="DA352" s="45">
        <f t="shared" si="287"/>
        <v>0.99995088218314565</v>
      </c>
      <c r="DB352" s="45">
        <f t="shared" si="288"/>
        <v>0.9999656353428642</v>
      </c>
      <c r="DC352" s="45">
        <f t="shared" si="289"/>
        <v>1.0000011855703985</v>
      </c>
      <c r="DD352" s="45">
        <f t="shared" si="290"/>
        <v>0.99968140559319763</v>
      </c>
      <c r="DE352" s="45">
        <f t="shared" si="291"/>
        <v>0.99968140559319763</v>
      </c>
      <c r="DF352" s="45">
        <f t="shared" si="292"/>
        <v>0.99963230342500498</v>
      </c>
      <c r="DG352" s="45">
        <f t="shared" si="293"/>
        <v>0.99959913649737764</v>
      </c>
      <c r="DH352" s="45">
        <f t="shared" si="294"/>
        <v>0.99996953780636122</v>
      </c>
      <c r="DI352" s="45">
        <f t="shared" si="295"/>
        <v>0.99998943737403589</v>
      </c>
      <c r="DJ352" s="45">
        <f t="shared" si="296"/>
        <v>1.000025291687346</v>
      </c>
    </row>
    <row r="353" spans="1:114" x14ac:dyDescent="0.2">
      <c r="A353" s="43">
        <v>698</v>
      </c>
      <c r="B353" s="43">
        <f t="shared" si="265"/>
        <v>971.15</v>
      </c>
      <c r="C353" s="44">
        <f t="shared" si="297"/>
        <v>1.0297070483447459</v>
      </c>
      <c r="E353" s="40">
        <f>'[4]methanogen M06-L TZVP smd redo'!I353</f>
        <v>0.33598191463202198</v>
      </c>
      <c r="F353" s="40">
        <f>'[4]methanogen M06-L TZVP smd redo'!N353</f>
        <v>0.29377762346238789</v>
      </c>
      <c r="G353" s="40">
        <f>'[4]methanogen M06-L TZVP smd redo'!S353</f>
        <v>0.44742904332650824</v>
      </c>
      <c r="H353" s="40">
        <f>'[4]methanogen M06-L TZVP smd redo'!AB353</f>
        <v>0.32048757328473343</v>
      </c>
      <c r="I353" s="40">
        <f>'[4]methanogen M06-L TZVP smd redo'!AS353</f>
        <v>0.36928747153042174</v>
      </c>
      <c r="J353" s="40">
        <f>'[4]methanogen M06-L TZVP smd redo'!BJ353</f>
        <v>0.40033339539746748</v>
      </c>
      <c r="K353" s="40">
        <f>'[4]methanogen M06-L TZVP smd redo'!EV353</f>
        <v>0.39792860207210623</v>
      </c>
      <c r="L353" s="40">
        <f>'[4]methanogen M06-L TZVP smd redo'!CL353</f>
        <v>0.3821394483622953</v>
      </c>
      <c r="M353" s="40">
        <f>'[4]methanogen M06-L TZVP smd redo'!DG353</f>
        <v>0.3898457426130264</v>
      </c>
      <c r="N353" s="40">
        <f>'[4]methanogen M06-L TZVP smd redo'!EC353</f>
        <v>0.3706290347307295</v>
      </c>
      <c r="AA353" s="40">
        <f t="shared" si="266"/>
        <v>0.50132153379458877</v>
      </c>
      <c r="AB353" s="40"/>
      <c r="AC353" s="40" t="e">
        <f>EXP('d-beta'!Y354/1000)*'[3]methanogen M06-L TZVP smd redo'!EZ353</f>
        <v>#N/A</v>
      </c>
      <c r="AD353" s="40">
        <f>'[3]methanogen M06-L TZVP smd redo'!ET353</f>
        <v>1.32541</v>
      </c>
      <c r="AE353" s="40">
        <f>'[3]methanogen M06-L TZVP smd redo'!ER353</f>
        <v>1.0300199999999999</v>
      </c>
      <c r="AF353" s="40">
        <f>'[3]methanogen M06-L TZVP smd redo'!K353</f>
        <v>1.02484</v>
      </c>
      <c r="AG353" s="40">
        <f>'[3]methanogen M06-L TZVP smd redo'!J353</f>
        <v>1.5203899999999999</v>
      </c>
      <c r="AH353" s="40">
        <f>'[3]methanogen M06-L TZVP smd redo'!O353</f>
        <v>1.02311</v>
      </c>
      <c r="AI353" s="40">
        <f>'[3]methanogen M06-L TZVP smd redo'!N353</f>
        <v>1.4967600000000001</v>
      </c>
      <c r="AJ353" s="40">
        <f>'[3]methanogen M06-L TZVP smd redo'!S353</f>
        <v>1.02376</v>
      </c>
      <c r="AK353" s="40">
        <f>'[3]methanogen M06-L TZVP smd redo'!R353</f>
        <v>1.53976</v>
      </c>
      <c r="AL353" s="40">
        <f>'[3]methanogen M06-L TZVP smd redo'!Y353</f>
        <v>1.02091</v>
      </c>
      <c r="AM353" s="40">
        <f>'[3]methanogen M06-L TZVP smd redo'!W353</f>
        <v>1.53216</v>
      </c>
      <c r="AN353" s="40">
        <f>'[3]methanogen M06-L TZVP smd redo'!V353</f>
        <v>1.5279799999999999</v>
      </c>
      <c r="AO353" s="40">
        <f>'[3]methanogen M06-L TZVP smd redo'!AK353</f>
        <v>1.0207200000000001</v>
      </c>
      <c r="AP353" s="40">
        <f>PRODUCT('[3]methanogen M06-L TZVP smd redo'!AD353:AF353)^(1/3)</f>
        <v>1.5309741147061158</v>
      </c>
      <c r="AQ353" s="40">
        <f>'[3]methanogen M06-L TZVP smd redo'!BA353</f>
        <v>1.01844</v>
      </c>
      <c r="AR353" s="40">
        <f>PRODUCT('[3]methanogen M06-L TZVP smd redo'!AT353:AV353)^(1/3)</f>
        <v>1.5257342603799324</v>
      </c>
      <c r="AS353" s="41">
        <f>'[3]methanogen M06-L TZVP smd redo'!FO353</f>
        <v>1.0204299999999999</v>
      </c>
      <c r="AT353" s="40">
        <f>'[3]methanogen M06-L TZVP smd redo'!FK353</f>
        <v>1.52908</v>
      </c>
      <c r="AU353" s="40">
        <f>'[3]methanogen M06-L TZVP smd redo'!CD353</f>
        <v>1.50922</v>
      </c>
      <c r="AV353" s="40">
        <f>'[3]methanogen M06-L TZVP smd redo'!CG353</f>
        <v>1.3450500000000001</v>
      </c>
      <c r="AW353" s="40">
        <f>'[3]methanogen M06-L TZVP smd redo'!CK353</f>
        <v>1.0203599999999999</v>
      </c>
      <c r="AX353" s="40">
        <f>PRODUCT('[3]methanogen M06-L TZVP smd redo'!CN353:CP353)^(1/3)</f>
        <v>1.5212762439454246</v>
      </c>
      <c r="AY353" s="40">
        <f>'[3]methanogen M06-L TZVP smd redo'!DH353</f>
        <v>1.0204599999999999</v>
      </c>
      <c r="AZ353" s="40">
        <f>PRODUCT('[3]methanogen M06-L TZVP smd redo'!DJ353:DL353)^(1/3)</f>
        <v>1.5244237041322966</v>
      </c>
      <c r="BA353" s="40">
        <f>'[3]methanogen M06-L TZVP smd redo'!EI353</f>
        <v>1.0214399999999999</v>
      </c>
      <c r="BB353" s="40">
        <f>PRODUCT('[3]methanogen M06-L TZVP smd redo'!EJ353:EL353)^(1/3)</f>
        <v>1.5362731626261259</v>
      </c>
      <c r="BC353" s="40"/>
      <c r="BD353" s="44">
        <f>'[4]methanogen M06-L TZVP smd redo'!H353</f>
        <v>1.5586800000000001</v>
      </c>
      <c r="BE353" s="44">
        <f>'[4]methanogen M06-L TZVP smd redo'!M353</f>
        <v>1.5318000000000001</v>
      </c>
      <c r="BF353" s="44">
        <f>'[4]methanogen M06-L TZVP smd redo'!R353</f>
        <v>1.5770500000000001</v>
      </c>
      <c r="BG353" s="44">
        <f>'[4]methanogen M06-L TZVP smd redo'!Y353</f>
        <v>1.56043</v>
      </c>
      <c r="BH353" s="44">
        <f>'[4]methanogen M06-L TZVP smd redo'!Z353</f>
        <v>1.5647200000000001</v>
      </c>
      <c r="BI353" s="44">
        <f>PRODUCT('[4]methanogen M06-L TZVP smd redo'!AL353:AN353)^(1/3)</f>
        <v>1.5632729823799041</v>
      </c>
      <c r="BJ353" s="133">
        <f>PRODUCT('[4]methanogen M06-L TZVP smd redo'!BC353:BE353)^(1/3)</f>
        <v>1.554490865714101</v>
      </c>
      <c r="BK353" s="133">
        <f>'[4]methanogen M06-L TZVP smd redo'!ER353</f>
        <v>1.56094</v>
      </c>
      <c r="BL353" s="40">
        <f>PRODUCT('[4]methanogen M06-L TZVP smd redo'!DZ353:EB353)^(1/3)</f>
        <v>1.5697924543388764</v>
      </c>
      <c r="BM353" s="40">
        <f>PRODUCT('[4]methanogen M06-L TZVP smd redo'!CI353:CK353)^(1/3)</f>
        <v>1.5528426040123942</v>
      </c>
      <c r="BN353" s="40">
        <f>PRODUCT('[4]methanogen M06-L TZVP smd redo'!DD353:DF353)^(1/3)</f>
        <v>1.5562198623850994</v>
      </c>
      <c r="BO353" s="40"/>
      <c r="BP353" s="45" t="e">
        <f t="shared" si="267"/>
        <v>#N/A</v>
      </c>
      <c r="BQ353" s="45">
        <f t="shared" si="268"/>
        <v>1.0175479827653742</v>
      </c>
      <c r="BR353" s="45">
        <f t="shared" si="269"/>
        <v>0.97130718747027678</v>
      </c>
      <c r="BS353" s="45">
        <f t="shared" si="270"/>
        <v>1.0078800040901885</v>
      </c>
      <c r="BT353" s="45">
        <f t="shared" si="271"/>
        <v>1.0009256333579648</v>
      </c>
      <c r="BU353" s="45">
        <f t="shared" si="272"/>
        <v>0.99818139095861813</v>
      </c>
      <c r="BV353" s="45">
        <f t="shared" si="273"/>
        <v>1.0056495132004322</v>
      </c>
      <c r="BW353" s="45">
        <f t="shared" si="274"/>
        <v>0.99586842909663476</v>
      </c>
      <c r="BX353" s="45">
        <f t="shared" si="275"/>
        <v>0.99016237011592967</v>
      </c>
      <c r="BY353" s="45">
        <f t="shared" si="276"/>
        <v>0.86956911979390294</v>
      </c>
      <c r="BZ353" s="45">
        <f t="shared" si="277"/>
        <v>0.98561019576653985</v>
      </c>
      <c r="CA353" s="45">
        <f t="shared" si="278"/>
        <v>0.87758191986879708</v>
      </c>
      <c r="CB353" s="45">
        <f t="shared" si="279"/>
        <v>1.0098434728452046</v>
      </c>
      <c r="CC353" s="45">
        <f t="shared" si="280"/>
        <v>0.99782983211155707</v>
      </c>
      <c r="CD353" s="45">
        <f t="shared" si="281"/>
        <v>0.99548823521272201</v>
      </c>
      <c r="CE353" s="39"/>
      <c r="CF353" s="75" t="e">
        <f t="shared" si="298"/>
        <v>#N/A</v>
      </c>
      <c r="CG353" s="75">
        <f t="shared" si="299"/>
        <v>17.395794731699873</v>
      </c>
      <c r="CH353" s="75">
        <f t="shared" si="300"/>
        <v>-29.112498755378148</v>
      </c>
      <c r="CI353" s="75">
        <f t="shared" si="301"/>
        <v>7.8491190016088277</v>
      </c>
      <c r="CJ353" s="75">
        <f t="shared" si="302"/>
        <v>0.92520522358472401</v>
      </c>
      <c r="CK353" s="75">
        <f t="shared" si="303"/>
        <v>-1.8202647184619496</v>
      </c>
      <c r="CL353" s="75">
        <f t="shared" si="304"/>
        <v>5.633614552372971</v>
      </c>
      <c r="CM353" s="75">
        <f t="shared" si="305"/>
        <v>-4.1401294239874016</v>
      </c>
      <c r="CN353" s="75">
        <f t="shared" si="306"/>
        <v>-9.8863390835960789</v>
      </c>
      <c r="CO353" s="75">
        <f t="shared" si="307"/>
        <v>-139.75745462224029</v>
      </c>
      <c r="CP353" s="75">
        <f t="shared" si="308"/>
        <v>-14.494341525726702</v>
      </c>
      <c r="CQ353" s="75">
        <f t="shared" si="309"/>
        <v>-130.58497202367698</v>
      </c>
      <c r="CR353" s="75">
        <f t="shared" si="310"/>
        <v>9.7953414619473307</v>
      </c>
      <c r="CS353" s="75">
        <f t="shared" si="311"/>
        <v>-2.1725261152247048</v>
      </c>
      <c r="CT353" s="75">
        <f t="shared" si="312"/>
        <v>-4.5219735158534062</v>
      </c>
      <c r="CU353" s="130"/>
      <c r="CV353" s="45" t="e">
        <f t="shared" si="282"/>
        <v>#N/A</v>
      </c>
      <c r="CW353" s="45">
        <f t="shared" si="283"/>
        <v>1.0000421918961349</v>
      </c>
      <c r="CX353" s="45">
        <f t="shared" si="284"/>
        <v>0.99984641729749746</v>
      </c>
      <c r="CY353" s="45">
        <f t="shared" si="285"/>
        <v>1.0001133320821662</v>
      </c>
      <c r="CZ353" s="45">
        <f t="shared" si="286"/>
        <v>0.99996478463460936</v>
      </c>
      <c r="DA353" s="45">
        <f t="shared" si="287"/>
        <v>0.99995121811629262</v>
      </c>
      <c r="DB353" s="45">
        <f t="shared" si="288"/>
        <v>0.99996896649987954</v>
      </c>
      <c r="DC353" s="45">
        <f t="shared" si="289"/>
        <v>1.0000024038367701</v>
      </c>
      <c r="DD353" s="45">
        <f t="shared" si="290"/>
        <v>0.9996796151060926</v>
      </c>
      <c r="DE353" s="45">
        <f t="shared" si="291"/>
        <v>0.99967961510609238</v>
      </c>
      <c r="DF353" s="45">
        <f t="shared" si="292"/>
        <v>0.99963084885136377</v>
      </c>
      <c r="DG353" s="45">
        <f t="shared" si="293"/>
        <v>0.99960222968211465</v>
      </c>
      <c r="DH353" s="45">
        <f t="shared" si="294"/>
        <v>0.99997030752622218</v>
      </c>
      <c r="DI353" s="45">
        <f t="shared" si="295"/>
        <v>0.99999229670884471</v>
      </c>
      <c r="DJ353" s="45">
        <f t="shared" si="296"/>
        <v>1.0000205506819733</v>
      </c>
    </row>
    <row r="354" spans="1:114" x14ac:dyDescent="0.2">
      <c r="A354" s="43">
        <v>700</v>
      </c>
      <c r="B354" s="43">
        <f>A354+273.15</f>
        <v>973.15</v>
      </c>
      <c r="C354" s="44">
        <f t="shared" si="297"/>
        <v>1.0275908133381289</v>
      </c>
      <c r="E354" s="40">
        <f>'[4]methanogen M06-L TZVP smd redo'!I354</f>
        <v>0.32559756132433115</v>
      </c>
      <c r="F354" s="40">
        <f>'[4]methanogen M06-L TZVP smd redo'!N354</f>
        <v>0.29758406748525701</v>
      </c>
      <c r="G354" s="40">
        <f>'[4]methanogen M06-L TZVP smd redo'!S354</f>
        <v>0.4477347050086955</v>
      </c>
      <c r="H354" s="40">
        <f>'[4]methanogen M06-L TZVP smd redo'!AB354</f>
        <v>0.31534885189499207</v>
      </c>
      <c r="I354" s="40">
        <f>'[4]methanogen M06-L TZVP smd redo'!AS354</f>
        <v>0.37023738269437168</v>
      </c>
      <c r="J354" s="40">
        <f>'[4]methanogen M06-L TZVP smd redo'!BJ354</f>
        <v>0.39041120632421489</v>
      </c>
      <c r="K354" s="40">
        <f>'[4]methanogen M06-L TZVP smd redo'!EV354</f>
        <v>0.39448314190271283</v>
      </c>
      <c r="L354" s="40">
        <f>'[4]methanogen M06-L TZVP smd redo'!CL354</f>
        <v>0.38007000788198297</v>
      </c>
      <c r="M354" s="40">
        <f>'[4]methanogen M06-L TZVP smd redo'!DG354</f>
        <v>0.37963496085757775</v>
      </c>
      <c r="N354" s="40">
        <f>'[4]methanogen M06-L TZVP smd redo'!EC354</f>
        <v>0.36693512257457428</v>
      </c>
      <c r="AA354" s="40">
        <f t="shared" si="266"/>
        <v>0.49859004997716988</v>
      </c>
      <c r="AB354" s="40"/>
      <c r="AC354" s="40" t="e">
        <f>EXP('d-beta'!Y355/1000)*'[3]methanogen M06-L TZVP smd redo'!EZ354</f>
        <v>#N/A</v>
      </c>
      <c r="AD354" s="40">
        <f>'[3]methanogen M06-L TZVP smd redo'!ET354</f>
        <v>1.32429</v>
      </c>
      <c r="AE354" s="40">
        <f>'[3]methanogen M06-L TZVP smd redo'!ER354</f>
        <v>1.0299100000000001</v>
      </c>
      <c r="AF354" s="40">
        <f>'[3]methanogen M06-L TZVP smd redo'!K354</f>
        <v>1.02475</v>
      </c>
      <c r="AG354" s="40">
        <f>'[3]methanogen M06-L TZVP smd redo'!J354</f>
        <v>1.5181199999999999</v>
      </c>
      <c r="AH354" s="40">
        <f>'[3]methanogen M06-L TZVP smd redo'!O354</f>
        <v>1.02302</v>
      </c>
      <c r="AI354" s="40">
        <f>'[3]methanogen M06-L TZVP smd redo'!N354</f>
        <v>1.49457</v>
      </c>
      <c r="AJ354" s="40">
        <f>'[3]methanogen M06-L TZVP smd redo'!S354</f>
        <v>1.02366</v>
      </c>
      <c r="AK354" s="40">
        <f>'[3]methanogen M06-L TZVP smd redo'!R354</f>
        <v>1.53742</v>
      </c>
      <c r="AL354" s="40">
        <f>'[3]methanogen M06-L TZVP smd redo'!Y354</f>
        <v>1.0208299999999999</v>
      </c>
      <c r="AM354" s="40">
        <f>'[3]methanogen M06-L TZVP smd redo'!W354</f>
        <v>1.52979</v>
      </c>
      <c r="AN354" s="40">
        <f>'[3]methanogen M06-L TZVP smd redo'!V354</f>
        <v>1.52563</v>
      </c>
      <c r="AO354" s="40">
        <f>'[3]methanogen M06-L TZVP smd redo'!AK354</f>
        <v>1.02064</v>
      </c>
      <c r="AP354" s="40">
        <f>PRODUCT('[3]methanogen M06-L TZVP smd redo'!AD354:AF354)^(1/3)</f>
        <v>1.5286444203798706</v>
      </c>
      <c r="AQ354" s="40">
        <f>'[3]methanogen M06-L TZVP smd redo'!BA354</f>
        <v>1.0183800000000001</v>
      </c>
      <c r="AR354" s="40">
        <f>PRODUCT('[3]methanogen M06-L TZVP smd redo'!AT354:AV354)^(1/3)</f>
        <v>1.5234442681256102</v>
      </c>
      <c r="AS354" s="41">
        <f>'[3]methanogen M06-L TZVP smd redo'!FO354</f>
        <v>1.0203599999999999</v>
      </c>
      <c r="AT354" s="40">
        <f>'[3]methanogen M06-L TZVP smd redo'!FK354</f>
        <v>1.5267900000000001</v>
      </c>
      <c r="AU354" s="40">
        <f>'[3]methanogen M06-L TZVP smd redo'!CD354</f>
        <v>1.50698</v>
      </c>
      <c r="AV354" s="40">
        <f>'[3]methanogen M06-L TZVP smd redo'!CG354</f>
        <v>1.34361</v>
      </c>
      <c r="AW354" s="40">
        <f>'[3]methanogen M06-L TZVP smd redo'!CK354</f>
        <v>1.0202899999999999</v>
      </c>
      <c r="AX354" s="40">
        <f>PRODUCT('[3]methanogen M06-L TZVP smd redo'!CN354:CP354)^(1/3)</f>
        <v>1.5190063737870869</v>
      </c>
      <c r="AY354" s="40">
        <f>'[3]methanogen M06-L TZVP smd redo'!DH354</f>
        <v>1.0203899999999999</v>
      </c>
      <c r="AZ354" s="40">
        <f>PRODUCT('[3]methanogen M06-L TZVP smd redo'!DJ354:DL354)^(1/3)</f>
        <v>1.5221439052002248</v>
      </c>
      <c r="BA354" s="40">
        <f>'[3]methanogen M06-L TZVP smd redo'!EI354</f>
        <v>1.02136</v>
      </c>
      <c r="BB354" s="40">
        <f>PRODUCT('[3]methanogen M06-L TZVP smd redo'!EJ354:EL354)^(1/3)</f>
        <v>1.53391667701624</v>
      </c>
      <c r="BC354" s="40"/>
      <c r="BD354" s="44">
        <f>'[4]methanogen M06-L TZVP smd redo'!H354</f>
        <v>1.5562</v>
      </c>
      <c r="BE354" s="44">
        <f>'[4]methanogen M06-L TZVP smd redo'!M354</f>
        <v>1.5294300000000001</v>
      </c>
      <c r="BF354" s="44">
        <f>'[4]methanogen M06-L TZVP smd redo'!R354</f>
        <v>1.5745</v>
      </c>
      <c r="BG354" s="44">
        <f>'[4]methanogen M06-L TZVP smd redo'!Y354</f>
        <v>1.5579000000000001</v>
      </c>
      <c r="BH354" s="44">
        <f>'[4]methanogen M06-L TZVP smd redo'!Z354</f>
        <v>1.5621799999999999</v>
      </c>
      <c r="BI354" s="44">
        <f>PRODUCT('[4]methanogen M06-L TZVP smd redo'!AL354:AN354)^(1/3)</f>
        <v>1.5607732839672064</v>
      </c>
      <c r="BJ354" s="133">
        <f>PRODUCT('[4]methanogen M06-L TZVP smd redo'!BC354:BE354)^(1/3)</f>
        <v>1.5520508753555979</v>
      </c>
      <c r="BK354" s="133">
        <f>'[4]methanogen M06-L TZVP smd redo'!ER354</f>
        <v>1.5584899999999999</v>
      </c>
      <c r="BL354" s="40">
        <f>PRODUCT('[4]methanogen M06-L TZVP smd redo'!DZ354:EB354)^(1/3)</f>
        <v>1.5672560075724344</v>
      </c>
      <c r="BM354" s="40">
        <f>PRODUCT('[4]methanogen M06-L TZVP smd redo'!CI354:CK354)^(1/3)</f>
        <v>1.5504160558763158</v>
      </c>
      <c r="BN354" s="40">
        <f>PRODUCT('[4]methanogen M06-L TZVP smd redo'!DD354:DF354)^(1/3)</f>
        <v>1.5537700610149914</v>
      </c>
      <c r="BO354" s="40"/>
      <c r="BP354" s="45" t="e">
        <f t="shared" si="267"/>
        <v>#N/A</v>
      </c>
      <c r="BQ354" s="45">
        <f t="shared" si="268"/>
        <v>1.0175032528458314</v>
      </c>
      <c r="BR354" s="45">
        <f t="shared" si="269"/>
        <v>0.97137503969514138</v>
      </c>
      <c r="BS354" s="45">
        <f t="shared" si="270"/>
        <v>1.0078864151378204</v>
      </c>
      <c r="BT354" s="45">
        <f t="shared" si="271"/>
        <v>1.0009012942797291</v>
      </c>
      <c r="BU354" s="45">
        <f t="shared" si="272"/>
        <v>0.99815906384564523</v>
      </c>
      <c r="BV354" s="45">
        <f t="shared" si="273"/>
        <v>1.005619924417497</v>
      </c>
      <c r="BW354" s="45">
        <f t="shared" si="274"/>
        <v>0.9958683567784189</v>
      </c>
      <c r="BX354" s="45">
        <f t="shared" si="275"/>
        <v>0.99020164760254181</v>
      </c>
      <c r="BY354" s="45">
        <f t="shared" si="276"/>
        <v>0.87016028076256491</v>
      </c>
      <c r="BZ354" s="45">
        <f t="shared" si="277"/>
        <v>0.98564628777456886</v>
      </c>
      <c r="CA354" s="45">
        <f t="shared" si="278"/>
        <v>0.87796877220899727</v>
      </c>
      <c r="CB354" s="45">
        <f t="shared" si="279"/>
        <v>1.0097968001296045</v>
      </c>
      <c r="CC354" s="45">
        <f t="shared" si="280"/>
        <v>0.9978413761322672</v>
      </c>
      <c r="CD354" s="45">
        <f t="shared" si="281"/>
        <v>0.99551297871115907</v>
      </c>
      <c r="CE354" s="39"/>
      <c r="CF354" s="75" t="e">
        <f t="shared" si="298"/>
        <v>#N/A</v>
      </c>
      <c r="CG354" s="75">
        <f t="shared" si="299"/>
        <v>17.351835229582957</v>
      </c>
      <c r="CH354" s="75">
        <f t="shared" si="300"/>
        <v>-29.042644587832488</v>
      </c>
      <c r="CI354" s="75">
        <f t="shared" si="301"/>
        <v>7.8554799049067006</v>
      </c>
      <c r="CJ354" s="75">
        <f t="shared" si="302"/>
        <v>0.90088835792475719</v>
      </c>
      <c r="CK354" s="75">
        <f t="shared" si="303"/>
        <v>-1.8426327598650054</v>
      </c>
      <c r="CL354" s="75">
        <f t="shared" si="304"/>
        <v>5.6041915597257903</v>
      </c>
      <c r="CM354" s="75">
        <f t="shared" si="305"/>
        <v>-4.1402020422333203</v>
      </c>
      <c r="CN354" s="75">
        <f t="shared" si="306"/>
        <v>-9.8466721473501408</v>
      </c>
      <c r="CO354" s="75">
        <f t="shared" si="307"/>
        <v>-139.07785354034149</v>
      </c>
      <c r="CP354" s="75">
        <f t="shared" si="308"/>
        <v>-14.457723248669007</v>
      </c>
      <c r="CQ354" s="75">
        <f t="shared" si="309"/>
        <v>-130.14425293967949</v>
      </c>
      <c r="CR354" s="75">
        <f t="shared" si="310"/>
        <v>9.7491226216588398</v>
      </c>
      <c r="CS354" s="75">
        <f t="shared" si="311"/>
        <v>-2.160957054487072</v>
      </c>
      <c r="CT354" s="75">
        <f t="shared" si="312"/>
        <v>-4.4971181835057461</v>
      </c>
      <c r="CU354" s="130"/>
      <c r="CV354" s="45" t="e">
        <f t="shared" si="282"/>
        <v>#N/A</v>
      </c>
      <c r="CW354" s="45">
        <f t="shared" si="283"/>
        <v>1.0000280051599495</v>
      </c>
      <c r="CX354" s="45">
        <f t="shared" si="284"/>
        <v>0.99984991656004141</v>
      </c>
      <c r="CY354" s="45">
        <f t="shared" si="285"/>
        <v>1.000111852076025</v>
      </c>
      <c r="CZ354" s="45">
        <f t="shared" si="286"/>
        <v>0.99996562040993142</v>
      </c>
      <c r="DA354" s="45">
        <f t="shared" si="287"/>
        <v>0.99994513178346556</v>
      </c>
      <c r="DB354" s="45">
        <f t="shared" si="288"/>
        <v>0.99997983404938329</v>
      </c>
      <c r="DC354" s="45">
        <f t="shared" si="289"/>
        <v>0.9999959296700982</v>
      </c>
      <c r="DD354" s="45">
        <f t="shared" si="290"/>
        <v>0.99968475056165329</v>
      </c>
      <c r="DE354" s="45">
        <f t="shared" si="291"/>
        <v>0.99968475056165329</v>
      </c>
      <c r="DF354" s="45">
        <f t="shared" si="292"/>
        <v>0.99962989964229343</v>
      </c>
      <c r="DG354" s="45">
        <f t="shared" si="293"/>
        <v>0.99960567241368259</v>
      </c>
      <c r="DH354" s="45">
        <f t="shared" si="294"/>
        <v>0.9999765330779995</v>
      </c>
      <c r="DI354" s="45">
        <f t="shared" si="295"/>
        <v>1.000000434881928</v>
      </c>
      <c r="DJ354" s="45">
        <f t="shared" si="296"/>
        <v>1.000009394100116</v>
      </c>
    </row>
  </sheetData>
  <mergeCells count="2">
    <mergeCell ref="P18:R18"/>
    <mergeCell ref="DL1:DV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0DCC1-1618-6F40-9D55-B647B1FE2EBF}">
  <dimension ref="A1:CV354"/>
  <sheetViews>
    <sheetView zoomScale="116" zoomScaleNormal="70" workbookViewId="0">
      <pane xSplit="2" ySplit="2" topLeftCell="AG3" activePane="bottomRight" state="frozen"/>
      <selection pane="topRight" activeCell="C1" sqref="C1"/>
      <selection pane="bottomLeft" activeCell="A3" sqref="A3"/>
      <selection pane="bottomRight" activeCell="A35" sqref="A35:XFD35"/>
    </sheetView>
  </sheetViews>
  <sheetFormatPr baseColWidth="10" defaultColWidth="8.83203125" defaultRowHeight="15" x14ac:dyDescent="0.2"/>
  <cols>
    <col min="1" max="4" width="8.83203125" style="132"/>
    <col min="5" max="6" width="9.6640625" style="132" bestFit="1" customWidth="1"/>
    <col min="7" max="7" width="9.5" style="132" bestFit="1" customWidth="1"/>
    <col min="8" max="11" width="8.83203125" style="132" customWidth="1"/>
    <col min="12" max="12" width="8.83203125" style="132"/>
    <col min="13" max="15" width="11.33203125" style="132" customWidth="1"/>
    <col min="16" max="16" width="12.1640625" style="132" bestFit="1" customWidth="1"/>
    <col min="17" max="17" width="13" style="132" bestFit="1" customWidth="1"/>
    <col min="18" max="33" width="11.33203125" style="132" customWidth="1"/>
    <col min="34" max="34" width="9.6640625" style="132" customWidth="1"/>
    <col min="35" max="35" width="12.6640625" style="133" customWidth="1"/>
    <col min="36" max="36" width="12.1640625" style="133" customWidth="1"/>
    <col min="37" max="37" width="12.1640625" style="133" bestFit="1" customWidth="1"/>
    <col min="38" max="41" width="8.83203125" style="133"/>
    <col min="42" max="42" width="8.83203125" style="132"/>
    <col min="43" max="44" width="8.83203125" style="133"/>
    <col min="45" max="45" width="12.33203125" style="133" customWidth="1"/>
    <col min="46" max="53" width="8.83203125" style="133"/>
    <col min="54" max="54" width="9.1640625" style="133" customWidth="1"/>
    <col min="55" max="64" width="8.83203125" style="133" customWidth="1"/>
    <col min="65" max="66" width="8.83203125" style="133"/>
    <col min="67" max="67" width="12.33203125" style="133" customWidth="1"/>
    <col min="68" max="75" width="8.83203125" style="133"/>
    <col min="76" max="76" width="12.5" style="133" bestFit="1" customWidth="1"/>
    <col min="77" max="77" width="12.33203125" style="133" bestFit="1" customWidth="1"/>
    <col min="78" max="78" width="12.33203125" style="133" customWidth="1"/>
    <col min="79" max="79" width="12.1640625" style="133" bestFit="1" customWidth="1"/>
    <col min="80" max="80" width="11.83203125" style="133" bestFit="1" customWidth="1"/>
    <col min="81" max="81" width="12.33203125" style="133" bestFit="1" customWidth="1"/>
    <col min="82" max="16384" width="8.83203125" style="132"/>
  </cols>
  <sheetData>
    <row r="1" spans="1:100" x14ac:dyDescent="0.2">
      <c r="AI1" s="137"/>
      <c r="AJ1" s="137"/>
      <c r="AK1" s="137"/>
      <c r="AL1" s="137"/>
      <c r="AM1" s="137"/>
      <c r="AN1" s="137"/>
      <c r="AO1" s="137"/>
      <c r="AQ1" s="137" t="s">
        <v>347</v>
      </c>
      <c r="AR1" s="137"/>
      <c r="AS1" s="137"/>
      <c r="AT1" s="137"/>
      <c r="AU1" s="137"/>
      <c r="AV1" s="137"/>
      <c r="BB1" s="137" t="s">
        <v>347</v>
      </c>
      <c r="BC1" s="137"/>
      <c r="BD1" s="137"/>
      <c r="BE1" s="137"/>
      <c r="BF1" s="137"/>
      <c r="BG1" s="137"/>
      <c r="BM1" s="137" t="s">
        <v>348</v>
      </c>
      <c r="BN1" s="137"/>
      <c r="BO1" s="137"/>
      <c r="BP1" s="137"/>
      <c r="BQ1" s="137"/>
      <c r="BR1" s="137"/>
      <c r="BX1" s="137" t="s">
        <v>351</v>
      </c>
      <c r="BY1" s="137"/>
      <c r="BZ1" s="137"/>
      <c r="CA1" s="137"/>
      <c r="CB1" s="137"/>
      <c r="CC1" s="137"/>
    </row>
    <row r="2" spans="1:100" x14ac:dyDescent="0.2">
      <c r="A2" s="132" t="s">
        <v>202</v>
      </c>
      <c r="B2" s="132" t="s">
        <v>203</v>
      </c>
      <c r="C2" s="132" t="s">
        <v>53</v>
      </c>
      <c r="E2" s="132" t="s">
        <v>185</v>
      </c>
      <c r="F2" s="132" t="s">
        <v>186</v>
      </c>
      <c r="G2" s="132" t="s">
        <v>187</v>
      </c>
      <c r="H2" s="132" t="s">
        <v>9</v>
      </c>
      <c r="I2" s="132" t="s">
        <v>204</v>
      </c>
      <c r="J2" s="132" t="s">
        <v>205</v>
      </c>
      <c r="K2" s="132" t="s">
        <v>103</v>
      </c>
      <c r="M2" s="132" t="str">
        <f>'[3]methanogen M06-L TZVP smd redo'!$C$3</f>
        <v>HOD(no σ)</v>
      </c>
      <c r="N2" s="132" t="s">
        <v>346</v>
      </c>
      <c r="O2" s="132" t="s">
        <v>337</v>
      </c>
      <c r="P2" s="132" t="s">
        <v>335</v>
      </c>
      <c r="Q2" s="132" t="s">
        <v>336</v>
      </c>
      <c r="R2" s="132" t="s">
        <v>340</v>
      </c>
      <c r="S2" s="132" t="s">
        <v>339</v>
      </c>
      <c r="T2" s="132" t="s">
        <v>338</v>
      </c>
      <c r="U2" s="132" t="s">
        <v>341</v>
      </c>
      <c r="V2" s="132" t="s">
        <v>342</v>
      </c>
      <c r="W2" s="132" t="s">
        <v>343</v>
      </c>
      <c r="X2" s="132" t="s">
        <v>344</v>
      </c>
      <c r="Y2" s="132" t="s">
        <v>345</v>
      </c>
      <c r="Z2" s="127"/>
      <c r="AA2" s="127" t="s">
        <v>334</v>
      </c>
      <c r="AB2" s="127" t="s">
        <v>328</v>
      </c>
      <c r="AC2" s="127" t="s">
        <v>329</v>
      </c>
      <c r="AD2" s="127" t="s">
        <v>330</v>
      </c>
      <c r="AE2" s="127" t="s">
        <v>331</v>
      </c>
      <c r="AF2" s="127" t="s">
        <v>332</v>
      </c>
      <c r="AG2" s="127" t="s">
        <v>333</v>
      </c>
      <c r="AI2" s="128" t="s">
        <v>334</v>
      </c>
      <c r="AJ2" s="128" t="s">
        <v>328</v>
      </c>
      <c r="AK2" s="128" t="s">
        <v>329</v>
      </c>
      <c r="AL2" s="128" t="s">
        <v>330</v>
      </c>
      <c r="AM2" s="128" t="s">
        <v>331</v>
      </c>
      <c r="AN2" s="128" t="s">
        <v>332</v>
      </c>
      <c r="AO2" s="128" t="s">
        <v>333</v>
      </c>
      <c r="AP2" s="127"/>
      <c r="AQ2" s="128" t="s">
        <v>100</v>
      </c>
      <c r="AR2" s="133" t="s">
        <v>101</v>
      </c>
      <c r="AS2" s="133" t="s">
        <v>349</v>
      </c>
      <c r="AT2" s="133" t="s">
        <v>350</v>
      </c>
      <c r="AU2" s="133" t="s">
        <v>102</v>
      </c>
      <c r="AV2" s="133" t="s">
        <v>99</v>
      </c>
      <c r="AW2" s="133" t="s">
        <v>140</v>
      </c>
      <c r="AX2" s="133" t="s">
        <v>246</v>
      </c>
      <c r="AY2" s="133" t="s">
        <v>355</v>
      </c>
      <c r="AZ2" s="133" t="s">
        <v>356</v>
      </c>
      <c r="BB2" s="128" t="s">
        <v>100</v>
      </c>
      <c r="BC2" s="133" t="s">
        <v>101</v>
      </c>
      <c r="BD2" s="133" t="s">
        <v>349</v>
      </c>
      <c r="BE2" s="133" t="s">
        <v>350</v>
      </c>
      <c r="BF2" s="133" t="s">
        <v>102</v>
      </c>
      <c r="BG2" s="133" t="s">
        <v>99</v>
      </c>
      <c r="BH2" s="133" t="s">
        <v>140</v>
      </c>
      <c r="BI2" s="133" t="s">
        <v>246</v>
      </c>
      <c r="BJ2" s="133" t="s">
        <v>355</v>
      </c>
      <c r="BK2" s="133" t="s">
        <v>356</v>
      </c>
      <c r="BM2" s="128" t="s">
        <v>100</v>
      </c>
      <c r="BN2" s="133" t="s">
        <v>101</v>
      </c>
      <c r="BO2" s="133" t="s">
        <v>349</v>
      </c>
      <c r="BP2" s="133" t="s">
        <v>350</v>
      </c>
      <c r="BQ2" s="133" t="s">
        <v>102</v>
      </c>
      <c r="BR2" s="133" t="s">
        <v>99</v>
      </c>
      <c r="BS2" s="133" t="s">
        <v>140</v>
      </c>
      <c r="BT2" s="133" t="s">
        <v>246</v>
      </c>
      <c r="BU2" s="133" t="s">
        <v>355</v>
      </c>
      <c r="BV2" s="133" t="s">
        <v>356</v>
      </c>
      <c r="BX2" s="128" t="s">
        <v>100</v>
      </c>
      <c r="BY2" s="133" t="s">
        <v>101</v>
      </c>
      <c r="BZ2" s="133" t="s">
        <v>349</v>
      </c>
      <c r="CA2" s="133" t="s">
        <v>350</v>
      </c>
      <c r="CB2" s="133" t="s">
        <v>102</v>
      </c>
      <c r="CC2" s="133" t="s">
        <v>99</v>
      </c>
      <c r="CD2" s="133" t="s">
        <v>140</v>
      </c>
      <c r="CE2" s="133" t="s">
        <v>246</v>
      </c>
      <c r="CF2" s="133" t="s">
        <v>355</v>
      </c>
      <c r="CG2" s="133" t="s">
        <v>356</v>
      </c>
    </row>
    <row r="3" spans="1:100" x14ac:dyDescent="0.2">
      <c r="AB3" s="44"/>
    </row>
    <row r="4" spans="1:100" x14ac:dyDescent="0.2">
      <c r="A4" s="132">
        <v>0</v>
      </c>
      <c r="B4" s="132">
        <f t="shared" ref="B4:B67" si="0">A4+273.15</f>
        <v>273.14999999999998</v>
      </c>
      <c r="C4" s="44">
        <f>1000/B4</f>
        <v>3.6609921288669232</v>
      </c>
      <c r="E4" s="40">
        <f>'[4]methanogen M06-L TZVP smd redo'!AB4</f>
        <v>5.382409078060979</v>
      </c>
      <c r="F4" s="40">
        <f>'[4]methanogen M06-L TZVP smd redo'!AS4</f>
        <v>5.9893374676540656</v>
      </c>
      <c r="G4" s="40">
        <f>'[4]methanogen M06-L TZVP smd redo'!BJ4</f>
        <v>6.3022379984447596</v>
      </c>
      <c r="H4" s="40">
        <f>'[4]methanogen M06-L TZVP smd redo'!EV4</f>
        <v>6.6059478806121952</v>
      </c>
      <c r="I4" s="40">
        <f>'[4]methanogen M06-L TZVP smd redo'!CL4</f>
        <v>5.9587879873710392</v>
      </c>
      <c r="J4" s="40">
        <f>'[4]methanogen M06-L TZVP smd redo'!DG4</f>
        <v>5.9709604630266977</v>
      </c>
      <c r="K4" s="40">
        <f>'[4]methanogen M06-L TZVP smd redo'!EC4</f>
        <v>6.3497955663411876</v>
      </c>
      <c r="L4" s="40"/>
      <c r="M4" s="40">
        <f>EXP('d-beta'!Y5/1000)*'[3]methanogen M06-L TZVP smd redo'!EZ4</f>
        <v>18.389507086290614</v>
      </c>
      <c r="N4" s="40">
        <f>'[3]methanogen M06-L TZVP smd redo'!ET4</f>
        <v>3.89975</v>
      </c>
      <c r="O4" s="40">
        <f>'[3]methanogen M06-L TZVP smd redo'!R4</f>
        <v>16.793279999999999</v>
      </c>
      <c r="P4" s="40">
        <f>'[3]methanogen M06-L TZVP smd redo'!W4</f>
        <v>18.362079999999999</v>
      </c>
      <c r="Q4" s="40">
        <f>'[3]methanogen M06-L TZVP smd redo'!V4</f>
        <v>18.31474</v>
      </c>
      <c r="R4" s="40">
        <f>PRODUCT('[4]methanogen M06-L TZVP smd redo'!AD4:AF4)^(1/3)</f>
        <v>16.615652203333855</v>
      </c>
      <c r="S4" s="40">
        <f>PRODUCT('[3]methanogen M06-L TZVP smd redo'!AT4:AV4)^(1/3)</f>
        <v>15.831263481023456</v>
      </c>
      <c r="T4" s="40">
        <f>'[3]methanogen M06-L TZVP smd redo'!FK4</f>
        <v>14.76507</v>
      </c>
      <c r="U4" s="40">
        <f>'[3]methanogen M06-L TZVP smd redo'!CD4</f>
        <v>16.272030000000001</v>
      </c>
      <c r="V4" s="40">
        <f>'[3]methanogen M06-L TZVP smd redo'!CG4</f>
        <v>7.3267199999999999</v>
      </c>
      <c r="W4" s="40">
        <v>15.408712473461126</v>
      </c>
      <c r="X4" s="40">
        <v>15.570387443210873</v>
      </c>
      <c r="Y4" s="40">
        <v>16.923803968091736</v>
      </c>
      <c r="Z4" s="40"/>
      <c r="AA4" s="40">
        <v>341.61606</v>
      </c>
      <c r="AB4" s="40">
        <v>281.28807659512972</v>
      </c>
      <c r="AC4" s="41">
        <v>255.35984618416654</v>
      </c>
      <c r="AD4" s="41">
        <v>222.93883</v>
      </c>
      <c r="AE4" s="41">
        <v>292.02227495514558</v>
      </c>
      <c r="AF4" s="72">
        <v>242.25625026107389</v>
      </c>
      <c r="AG4" s="41">
        <v>247.18660472623475</v>
      </c>
      <c r="AH4" s="40"/>
      <c r="AI4" s="133">
        <f>1000*(AA4/Q4/P4-1)</f>
        <v>15.817397576896486</v>
      </c>
      <c r="AJ4" s="133">
        <f>1000*(AB4/R4^2-1)</f>
        <v>18.864750704503884</v>
      </c>
      <c r="AK4" s="133">
        <f>1000*(AC4/S4^2-1)</f>
        <v>18.876285672940305</v>
      </c>
      <c r="AL4" s="133">
        <f>1000*(AD4/T4^2-1)</f>
        <v>22.62097679157926</v>
      </c>
      <c r="AM4" s="133">
        <f>1000*((AE4/Y4^2-1))</f>
        <v>19.57694760848705</v>
      </c>
      <c r="AN4" s="133">
        <f>1000*((AF4/W4^2-1))</f>
        <v>20.33383438027969</v>
      </c>
      <c r="AO4" s="133">
        <f>1000*((AG4/X4^2-1))</f>
        <v>19.591235156552145</v>
      </c>
      <c r="AQ4" s="133">
        <f>O4*U4/AA4</f>
        <v>0.79990605815897531</v>
      </c>
      <c r="AR4" s="133">
        <f>U4*P4/AB4</f>
        <v>1.0622146528182177</v>
      </c>
      <c r="AS4" s="133">
        <f>AA4/AB4</f>
        <v>1.2144704607998831</v>
      </c>
      <c r="AT4" s="133">
        <f>AB4/AC4</f>
        <v>1.1015360511780057</v>
      </c>
      <c r="AU4" s="133">
        <f>V4*S4/AD4</f>
        <v>0.52028278237435888</v>
      </c>
      <c r="AV4" s="133">
        <f>AC4/AD4</f>
        <v>1.1454256137621541</v>
      </c>
      <c r="AW4" s="133">
        <f>O4*N4/AA4</f>
        <v>0.1917052543724086</v>
      </c>
      <c r="AX4" s="133">
        <f>AE4/AC4</f>
        <v>1.1435716277199586</v>
      </c>
      <c r="AY4" s="133">
        <f>AF4/AG4</f>
        <v>0.98005411955627064</v>
      </c>
      <c r="AZ4" s="133">
        <f>AG4/AB4</f>
        <v>0.87876673522149062</v>
      </c>
      <c r="BB4" s="75">
        <f>1000*LN(AQ4)</f>
        <v>-223.26098551061597</v>
      </c>
      <c r="BC4" s="75">
        <f>1000*LN(AR4)</f>
        <v>60.356023693746366</v>
      </c>
      <c r="BD4" s="75">
        <f>1000*LN(AS4)</f>
        <v>194.30814705634327</v>
      </c>
      <c r="BE4" s="75">
        <f t="shared" ref="BE4:BK4" si="1">1000*LN(AT4)</f>
        <v>96.705615892177278</v>
      </c>
      <c r="BF4" s="75">
        <f t="shared" si="1"/>
        <v>-653.38280296058201</v>
      </c>
      <c r="BG4" s="75">
        <f t="shared" si="1"/>
        <v>135.77628301338666</v>
      </c>
      <c r="BH4" s="75">
        <f t="shared" si="1"/>
        <v>-1651.7962199560968</v>
      </c>
      <c r="BI4" s="75">
        <f t="shared" si="1"/>
        <v>134.15637153947196</v>
      </c>
      <c r="BJ4" s="75">
        <f t="shared" si="1"/>
        <v>-20.147484805299584</v>
      </c>
      <c r="BK4" s="75">
        <f t="shared" si="1"/>
        <v>-129.23579168982346</v>
      </c>
      <c r="BM4" s="133">
        <f>O4*U4/Q4/P4</f>
        <v>0.8125584903050439</v>
      </c>
      <c r="BN4" s="133">
        <f>P4*U4/R4^2</f>
        <v>1.0822530674383046</v>
      </c>
      <c r="BO4" s="133">
        <f>P4*Q4/R4^2</f>
        <v>1.2181137537440021</v>
      </c>
      <c r="BP4" s="133">
        <f>R4^2/S4^2</f>
        <v>1.1015485221007393</v>
      </c>
      <c r="BQ4" s="133">
        <f>V4*S4/T4^2</f>
        <v>0.53205208711950758</v>
      </c>
      <c r="BR4" s="133">
        <f>S4^2/T4^2</f>
        <v>1.1496354135025453</v>
      </c>
      <c r="BS4" s="133">
        <f>O4*N4/Q4/P4</f>
        <v>0.19473753259839705</v>
      </c>
      <c r="BT4" s="133">
        <f>Y4^2/S4^2</f>
        <v>1.1427857555874099</v>
      </c>
      <c r="BU4" s="133">
        <f>W4^2/X4^2</f>
        <v>0.97934083591921894</v>
      </c>
      <c r="BV4" s="133">
        <f>X4^2/R4^2</f>
        <v>0.87814059177487935</v>
      </c>
      <c r="BX4" s="133">
        <f t="shared" ref="BX4:CG4" si="2">AQ4/BM4</f>
        <v>0.98442889675385858</v>
      </c>
      <c r="BY4" s="133">
        <f>AR4/BN4</f>
        <v>0.98148453885419062</v>
      </c>
      <c r="BZ4" s="133">
        <f t="shared" si="2"/>
        <v>0.9970090700208244</v>
      </c>
      <c r="CA4" s="133">
        <f t="shared" si="2"/>
        <v>0.99998867873499586</v>
      </c>
      <c r="CB4" s="133">
        <f t="shared" si="2"/>
        <v>0.9778794125047664</v>
      </c>
      <c r="CC4" s="133">
        <f>AV4/BR4</f>
        <v>0.99633814364889361</v>
      </c>
      <c r="CD4" s="133">
        <f t="shared" si="2"/>
        <v>0.9844288967538587</v>
      </c>
      <c r="CE4" s="133">
        <f t="shared" si="2"/>
        <v>1.0006876810711949</v>
      </c>
      <c r="CF4" s="133">
        <f t="shared" si="2"/>
        <v>1.0007283303329042</v>
      </c>
      <c r="CG4" s="133">
        <f t="shared" si="2"/>
        <v>1.0007130332574032</v>
      </c>
    </row>
    <row r="5" spans="1:100" x14ac:dyDescent="0.2">
      <c r="A5" s="132">
        <v>2</v>
      </c>
      <c r="B5" s="132">
        <f t="shared" si="0"/>
        <v>275.14999999999998</v>
      </c>
      <c r="C5" s="44">
        <f t="shared" ref="C5:C68" si="3">1000/B5</f>
        <v>3.6343812465927678</v>
      </c>
      <c r="E5" s="40">
        <f>'[4]methanogen M06-L TZVP smd redo'!AB5</f>
        <v>5.3184516491837641</v>
      </c>
      <c r="F5" s="40">
        <f>'[4]methanogen M06-L TZVP smd redo'!AS5</f>
        <v>5.9227475142045183</v>
      </c>
      <c r="G5" s="40">
        <f>'[4]methanogen M06-L TZVP smd redo'!BJ5</f>
        <v>6.231375561093655</v>
      </c>
      <c r="H5" s="40">
        <f>'[4]methanogen M06-L TZVP smd redo'!EV5</f>
        <v>6.522604830554446</v>
      </c>
      <c r="I5" s="40">
        <f>'[4]methanogen M06-L TZVP smd redo'!CL5</f>
        <v>5.895200794720834</v>
      </c>
      <c r="J5" s="40">
        <f>'[4]methanogen M06-L TZVP smd redo'!DG5</f>
        <v>5.9027496746693053</v>
      </c>
      <c r="K5" s="40">
        <f>'[4]methanogen M06-L TZVP smd redo'!EC5</f>
        <v>6.2778520552602135</v>
      </c>
      <c r="M5" s="40">
        <f>EXP('d-beta'!Y6/1000)*'[3]methanogen M06-L TZVP smd redo'!EZ5</f>
        <v>17.91160241379815</v>
      </c>
      <c r="N5" s="40">
        <f>'[3]methanogen M06-L TZVP smd redo'!ET5</f>
        <v>3.8573400000000002</v>
      </c>
      <c r="O5" s="40">
        <f>'[3]methanogen M06-L TZVP smd redo'!R5</f>
        <v>16.35652</v>
      </c>
      <c r="P5" s="40">
        <f>'[3]methanogen M06-L TZVP smd redo'!W5</f>
        <v>17.86777</v>
      </c>
      <c r="Q5" s="40">
        <f>'[3]methanogen M06-L TZVP smd redo'!V5</f>
        <v>17.821560000000002</v>
      </c>
      <c r="R5" s="40">
        <f>PRODUCT('[4]methanogen M06-L TZVP smd redo'!AD5:AF5)^(1/3)</f>
        <v>16.190974630367162</v>
      </c>
      <c r="S5" s="40">
        <f>AVERAGE('[3]methanogen M06-L TZVP smd redo'!AT5:AV5)</f>
        <v>15.433926666666666</v>
      </c>
      <c r="T5" s="40">
        <f>'[3]methanogen M06-L TZVP smd redo'!FK5</f>
        <v>14.41296</v>
      </c>
      <c r="U5" s="40">
        <f>'[3]methanogen M06-L TZVP smd redo'!CD5</f>
        <v>15.85163</v>
      </c>
      <c r="V5" s="40">
        <f>'[3]methanogen M06-L TZVP smd redo'!CG5</f>
        <v>7.1920700000000002</v>
      </c>
      <c r="W5" s="40">
        <v>15.026669763783088</v>
      </c>
      <c r="X5" s="40">
        <v>15.182901904578403</v>
      </c>
      <c r="Y5" s="40">
        <v>16.490270078333037</v>
      </c>
      <c r="Z5" s="40"/>
      <c r="AA5" s="40">
        <v>323.40057999999999</v>
      </c>
      <c r="AB5" s="40">
        <v>267.01771250552474</v>
      </c>
      <c r="AC5" s="41">
        <v>242.63355666666666</v>
      </c>
      <c r="AD5" s="41">
        <v>212.35647</v>
      </c>
      <c r="AE5" s="41">
        <v>277.16988438375978</v>
      </c>
      <c r="AF5" s="72">
        <v>230.32081236645618</v>
      </c>
      <c r="AG5" s="41">
        <v>234.96620620563675</v>
      </c>
      <c r="AH5" s="40"/>
      <c r="AI5" s="133">
        <f>1000*(AA5/Q5/P5-1)</f>
        <v>15.604751196858224</v>
      </c>
      <c r="AJ5" s="133">
        <f>1000*(AB5/R5^2-1)</f>
        <v>18.577518616682774</v>
      </c>
      <c r="AK5" s="133">
        <f>1000*(AC5/S5^2-1)</f>
        <v>18.586696380875402</v>
      </c>
      <c r="AL5" s="133">
        <f>1000*(AD5/T5^2-1)</f>
        <v>22.254744221096303</v>
      </c>
      <c r="AM5" s="133">
        <f>1000*((AE5/Y5^2-1))</f>
        <v>19.272960910907688</v>
      </c>
      <c r="AN5" s="133">
        <f>1000*((AF5/W5^2-1))</f>
        <v>20.017679710582659</v>
      </c>
      <c r="AO5" s="133">
        <f>1000*((AG5/X5^2-1))</f>
        <v>19.285468164544906</v>
      </c>
      <c r="AQ5" s="133">
        <f>O5*U5/AA5</f>
        <v>0.80172244319289709</v>
      </c>
      <c r="AR5" s="133">
        <f>U5*P5/AB5</f>
        <v>1.0607284299884778</v>
      </c>
      <c r="AS5" s="133">
        <f t="shared" ref="AS5:AS68" si="4">AA5/AB5</f>
        <v>1.2111577803787403</v>
      </c>
      <c r="AT5" s="133">
        <f t="shared" ref="AT5:AT68" si="5">AB5/AC5</f>
        <v>1.1004978708380282</v>
      </c>
      <c r="AU5" s="133">
        <f>V5*S5/AD5</f>
        <v>0.52271485282051133</v>
      </c>
      <c r="AV5" s="133">
        <f>AC5/AD5</f>
        <v>1.1425767091846397</v>
      </c>
      <c r="AW5" s="133">
        <f>O5*N5/AA5</f>
        <v>0.19509135962835936</v>
      </c>
      <c r="AX5" s="133">
        <f>AE5/AC5</f>
        <v>1.1423394529246407</v>
      </c>
      <c r="AY5" s="133">
        <f>AF5/AG5</f>
        <v>0.98022952358044613</v>
      </c>
      <c r="AZ5" s="133">
        <f t="shared" ref="AZ5:AZ68" si="6">AG5/AB5</f>
        <v>0.87996486825110964</v>
      </c>
      <c r="BB5" s="75">
        <f t="shared" ref="BB5:BB68" si="7">1000*LN(AQ5)</f>
        <v>-220.99281182226699</v>
      </c>
      <c r="BC5" s="75">
        <f t="shared" ref="BC5:BC68" si="8">1000*LN(AR5)</f>
        <v>58.955870213816127</v>
      </c>
      <c r="BD5" s="75">
        <f t="shared" ref="BD5:BD68" si="9">1000*LN(AS5)</f>
        <v>191.57674541412871</v>
      </c>
      <c r="BE5" s="75">
        <f t="shared" ref="BE5:BE68" si="10">1000*LN(AT5)</f>
        <v>95.762687260134442</v>
      </c>
      <c r="BF5" s="75">
        <f t="shared" ref="BF5:BF68" si="11">1000*LN(AU5)</f>
        <v>-648.71917809301101</v>
      </c>
      <c r="BG5" s="75">
        <f t="shared" ref="BG5:BG68" si="12">1000*LN(AV5)</f>
        <v>133.28598305061607</v>
      </c>
      <c r="BH5" s="75">
        <f t="shared" ref="BH5:BH68" si="13">1000*LN(AW5)</f>
        <v>-1634.2873192206978</v>
      </c>
      <c r="BI5" s="75">
        <f t="shared" ref="BI5:BI68" si="14">1000*LN(AX5)</f>
        <v>133.07831130774329</v>
      </c>
      <c r="BJ5" s="75">
        <f t="shared" ref="BJ5:BJ68" si="15">1000*LN(AY5)</f>
        <v>-19.96852700472034</v>
      </c>
      <c r="BK5" s="75">
        <f t="shared" ref="BK5:BK68" si="16">1000*LN(AZ5)</f>
        <v>-127.87329474872766</v>
      </c>
      <c r="BM5" s="133">
        <f>O5*U5/Q5/P5</f>
        <v>0.81423312244785961</v>
      </c>
      <c r="BN5" s="133">
        <f>P5*U5/R5^2</f>
        <v>1.0804341321438335</v>
      </c>
      <c r="BO5" s="133">
        <f>P5*Q5/R5^2</f>
        <v>1.214702949289711</v>
      </c>
      <c r="BP5" s="133">
        <f>R5^2/S5^2</f>
        <v>1.1005077867352167</v>
      </c>
      <c r="BQ5" s="133">
        <f>V5*S5/T5^2</f>
        <v>0.53434773817059977</v>
      </c>
      <c r="BR5" s="133">
        <f>S5^2/T5^2</f>
        <v>1.146691259320924</v>
      </c>
      <c r="BS5" s="133">
        <f>O5*N5/Q5/P5</f>
        <v>0.19813571175601671</v>
      </c>
      <c r="BT5" s="133">
        <f>Y5^2/S5^2</f>
        <v>1.1415703291689214</v>
      </c>
      <c r="BU5" s="133">
        <f>W5^2/X5^2</f>
        <v>0.97952587364455823</v>
      </c>
      <c r="BV5" s="133">
        <f>X5^2/R5^2</f>
        <v>0.87935368448555018</v>
      </c>
      <c r="BX5" s="133">
        <f t="shared" ref="BX5:BX68" si="17">AQ5/BM5</f>
        <v>0.98463501556243349</v>
      </c>
      <c r="BY5" s="133">
        <f t="shared" ref="BY5:BY68" si="18">AR5/BN5</f>
        <v>0.98176131096834662</v>
      </c>
      <c r="BZ5" s="133">
        <f t="shared" ref="BZ5:BZ68" si="19">AS5/BO5</f>
        <v>0.99708145196070885</v>
      </c>
      <c r="CA5" s="133">
        <f t="shared" ref="CA5:CA68" si="20">AT5/BP5</f>
        <v>0.99999098970738054</v>
      </c>
      <c r="CB5" s="133">
        <f t="shared" ref="CB5:CB68" si="21">AU5/BQ5</f>
        <v>0.97822974718688815</v>
      </c>
      <c r="CC5" s="133">
        <f t="shared" ref="CC5:CC68" si="22">AV5/BR5</f>
        <v>0.9964118064885914</v>
      </c>
      <c r="CD5" s="133">
        <f t="shared" ref="CD5:CD68" si="23">AW5/BS5</f>
        <v>0.98463501556243349</v>
      </c>
      <c r="CE5" s="133">
        <f t="shared" ref="CE5:CE33" si="24">AX5/BT5</f>
        <v>1.0006737418940095</v>
      </c>
      <c r="CF5" s="133">
        <f t="shared" ref="CF5:CF33" si="25">AY5/BU5</f>
        <v>1.0007183576818341</v>
      </c>
      <c r="CG5" s="133">
        <f t="shared" ref="CG5:CG33" si="26">AZ5/BV5</f>
        <v>1.0006950374762085</v>
      </c>
    </row>
    <row r="6" spans="1:100" x14ac:dyDescent="0.2">
      <c r="A6" s="132">
        <v>4</v>
      </c>
      <c r="B6" s="132">
        <f t="shared" si="0"/>
        <v>277.14999999999998</v>
      </c>
      <c r="C6" s="44">
        <f t="shared" si="3"/>
        <v>3.608154429009562</v>
      </c>
      <c r="E6" s="40">
        <f>'[4]methanogen M06-L TZVP smd redo'!AB6</f>
        <v>5.260159802595421</v>
      </c>
      <c r="F6" s="40">
        <f>'[4]methanogen M06-L TZVP smd redo'!AS6</f>
        <v>5.8562139706788141</v>
      </c>
      <c r="G6" s="40">
        <f>'[4]methanogen M06-L TZVP smd redo'!BJ6</f>
        <v>6.1563286326216105</v>
      </c>
      <c r="H6" s="40">
        <f>'[4]methanogen M06-L TZVP smd redo'!EV6</f>
        <v>6.4486085981070307</v>
      </c>
      <c r="I6" s="40">
        <f>'[4]methanogen M06-L TZVP smd redo'!CL6</f>
        <v>5.8307151038810012</v>
      </c>
      <c r="J6" s="40">
        <f>'[4]methanogen M06-L TZVP smd redo'!DG6</f>
        <v>5.8422995650435627</v>
      </c>
      <c r="K6" s="40">
        <f>'[4]methanogen M06-L TZVP smd redo'!EC6</f>
        <v>6.2047648795113819</v>
      </c>
      <c r="M6" s="40">
        <f>EXP('d-beta'!Y7/1000)*'[3]methanogen M06-L TZVP smd redo'!EZ6</f>
        <v>17.452973755406962</v>
      </c>
      <c r="N6" s="40">
        <f>'[3]methanogen M06-L TZVP smd redo'!ET6</f>
        <v>3.8159800000000001</v>
      </c>
      <c r="O6" s="40">
        <f>'[3]methanogen M06-L TZVP smd redo'!R6</f>
        <v>15.937469999999999</v>
      </c>
      <c r="P6" s="40">
        <f>'[3]methanogen M06-L TZVP smd redo'!W6</f>
        <v>17.39386</v>
      </c>
      <c r="Q6" s="40">
        <f>'[3]methanogen M06-L TZVP smd redo'!V6</f>
        <v>17.34873</v>
      </c>
      <c r="R6" s="40">
        <f>PRODUCT('[4]methanogen M06-L TZVP smd redo'!AD6:AF6)^(1/3)</f>
        <v>15.783217654069194</v>
      </c>
      <c r="S6" s="40">
        <f>AVERAGE('[3]methanogen M06-L TZVP smd redo'!AT6:AV6)</f>
        <v>15.052206666666665</v>
      </c>
      <c r="T6" s="40">
        <f>'[3]methanogen M06-L TZVP smd redo'!FK6</f>
        <v>14.074210000000001</v>
      </c>
      <c r="U6" s="40">
        <f>'[3]methanogen M06-L TZVP smd redo'!CD6</f>
        <v>15.44815</v>
      </c>
      <c r="V6" s="40">
        <f>'[3]methanogen M06-L TZVP smd redo'!CG6</f>
        <v>7.0618699999999999</v>
      </c>
      <c r="W6" s="40">
        <v>14.659568015320383</v>
      </c>
      <c r="X6" s="40">
        <v>14.810610313686425</v>
      </c>
      <c r="Y6" s="40">
        <v>16.073991998939505</v>
      </c>
      <c r="Z6" s="40"/>
      <c r="AA6" s="40">
        <v>306.40701000000001</v>
      </c>
      <c r="AB6" s="40">
        <v>253.66755801961838</v>
      </c>
      <c r="AC6" s="41">
        <v>230.71589333333336</v>
      </c>
      <c r="AD6" s="41">
        <v>202.42045999999999</v>
      </c>
      <c r="AE6" s="41">
        <v>263.27588447449187</v>
      </c>
      <c r="AF6" s="72">
        <v>219.13816756000179</v>
      </c>
      <c r="AG6" s="41">
        <v>223.51863578621391</v>
      </c>
      <c r="AH6" s="40"/>
      <c r="AI6" s="133">
        <f>1000*(AA6/Q6/P6-1)</f>
        <v>15.395042234754852</v>
      </c>
      <c r="AJ6" s="133">
        <f>1000*(AB6/R6^2-1)</f>
        <v>18.295529061772786</v>
      </c>
      <c r="AK6" s="133">
        <f>1000*(AC6/S6^2-1)</f>
        <v>18.30333876314927</v>
      </c>
      <c r="AL6" s="133">
        <f>1000*(AD6/T6^2-1)</f>
        <v>21.895187369664448</v>
      </c>
      <c r="AM6" s="133">
        <f>1000*((AE6/Y6^2-1))</f>
        <v>18.975131074470131</v>
      </c>
      <c r="AN6" s="133">
        <f>1000*((AF6/W6^2-1))</f>
        <v>19.707656277959451</v>
      </c>
      <c r="AO6" s="133">
        <f>1000*((AG6/X6^2-1))</f>
        <v>18.985085959582591</v>
      </c>
      <c r="AQ6" s="133">
        <f>O6*U6/AA6</f>
        <v>0.80352086977546633</v>
      </c>
      <c r="AR6" s="133">
        <f>U6*P6/AB6</f>
        <v>1.0592720663878461</v>
      </c>
      <c r="AS6" s="133">
        <f t="shared" si="4"/>
        <v>1.2079077529350553</v>
      </c>
      <c r="AT6" s="133">
        <f t="shared" si="5"/>
        <v>1.0994802063901379</v>
      </c>
      <c r="AU6" s="133">
        <f>V6*S6/AD6</f>
        <v>0.52512837236479615</v>
      </c>
      <c r="AV6" s="133">
        <f>AC6/AD6</f>
        <v>1.1397854413201776</v>
      </c>
      <c r="AW6" s="133">
        <f>O6*N6/AA6</f>
        <v>0.19848458026661986</v>
      </c>
      <c r="AX6" s="133">
        <f>AE6/AC6</f>
        <v>1.1411259132205362</v>
      </c>
      <c r="AY6" s="133">
        <f>AF6/AG6</f>
        <v>0.98040222368571606</v>
      </c>
      <c r="AZ6" s="133">
        <f t="shared" si="6"/>
        <v>0.8811478989714846</v>
      </c>
      <c r="BB6" s="75">
        <f t="shared" si="7"/>
        <v>-218.75212055697853</v>
      </c>
      <c r="BC6" s="75">
        <f t="shared" si="8"/>
        <v>57.581942394255258</v>
      </c>
      <c r="BD6" s="75">
        <f t="shared" si="9"/>
        <v>188.88973313242718</v>
      </c>
      <c r="BE6" s="75">
        <f t="shared" si="10"/>
        <v>94.837528476953267</v>
      </c>
      <c r="BF6" s="75">
        <f t="shared" si="11"/>
        <v>-644.11252749027244</v>
      </c>
      <c r="BG6" s="75">
        <f t="shared" si="12"/>
        <v>130.84003532453303</v>
      </c>
      <c r="BH6" s="75">
        <f t="shared" si="13"/>
        <v>-1617.0438631487127</v>
      </c>
      <c r="BI6" s="75">
        <f t="shared" si="14"/>
        <v>132.0154181836825</v>
      </c>
      <c r="BJ6" s="75">
        <f t="shared" si="15"/>
        <v>-19.792359189466524</v>
      </c>
      <c r="BK6" s="75">
        <f t="shared" si="16"/>
        <v>-126.52979089100653</v>
      </c>
      <c r="BM6" s="133">
        <f>O6*U6/Q6/P6</f>
        <v>0.81589110750216631</v>
      </c>
      <c r="BN6" s="133">
        <f>P6*U6/R6^2</f>
        <v>1.0786520092627689</v>
      </c>
      <c r="BO6" s="133">
        <f>P6*Q6/R6^2</f>
        <v>1.211358154384653</v>
      </c>
      <c r="BP6" s="133">
        <f>R6^2/S6^2</f>
        <v>1.0994886387281344</v>
      </c>
      <c r="BQ6" s="133">
        <f>V6*S6/T6^2</f>
        <v>0.53662615647085032</v>
      </c>
      <c r="BR6" s="133">
        <f>S6^2/T6^2</f>
        <v>1.1438057922247566</v>
      </c>
      <c r="BS6" s="133">
        <f>O6*N6/Q6/P6</f>
        <v>0.20154025876277204</v>
      </c>
      <c r="BT6" s="133">
        <f>Y6^2/S6^2</f>
        <v>1.1403735890554292</v>
      </c>
      <c r="BU6" s="133">
        <f>W6^2/X6^2</f>
        <v>0.97970750540784046</v>
      </c>
      <c r="BV6" s="133">
        <f>X6^2/R6^2</f>
        <v>0.88055161780888624</v>
      </c>
      <c r="BX6" s="133">
        <f t="shared" si="17"/>
        <v>0.98483837167367694</v>
      </c>
      <c r="BY6" s="133">
        <f t="shared" si="18"/>
        <v>0.982033183354316</v>
      </c>
      <c r="BZ6" s="133">
        <f t="shared" si="19"/>
        <v>0.99715162568798621</v>
      </c>
      <c r="CA6" s="133">
        <f t="shared" si="20"/>
        <v>0.99999233067291515</v>
      </c>
      <c r="CB6" s="133">
        <f t="shared" si="21"/>
        <v>0.97857394022373057</v>
      </c>
      <c r="CC6" s="133">
        <f t="shared" si="22"/>
        <v>0.99648511055643518</v>
      </c>
      <c r="CD6" s="133">
        <f t="shared" si="23"/>
        <v>0.9848383716736766</v>
      </c>
      <c r="CE6" s="133">
        <f t="shared" si="24"/>
        <v>1.000659717282413</v>
      </c>
      <c r="CF6" s="133">
        <f t="shared" si="25"/>
        <v>1.0007091078449852</v>
      </c>
      <c r="CG6" s="133">
        <f t="shared" si="26"/>
        <v>1.00067716775546</v>
      </c>
    </row>
    <row r="7" spans="1:100" x14ac:dyDescent="0.2">
      <c r="A7" s="132">
        <v>6</v>
      </c>
      <c r="B7" s="132">
        <f t="shared" si="0"/>
        <v>279.14999999999998</v>
      </c>
      <c r="C7" s="44">
        <f t="shared" si="3"/>
        <v>3.5823034210997675</v>
      </c>
      <c r="E7" s="40">
        <f>'[4]methanogen M06-L TZVP smd redo'!AB7</f>
        <v>5.2067615509574505</v>
      </c>
      <c r="F7" s="40">
        <f>'[4]methanogen M06-L TZVP smd redo'!AS7</f>
        <v>5.7889031409747993</v>
      </c>
      <c r="G7" s="40">
        <f>'[4]methanogen M06-L TZVP smd redo'!BJ7</f>
        <v>6.0943152906600684</v>
      </c>
      <c r="H7" s="40">
        <f>'[4]methanogen M06-L TZVP smd redo'!EV7</f>
        <v>6.3752667503069738</v>
      </c>
      <c r="I7" s="40">
        <f>'[4]methanogen M06-L TZVP smd redo'!CL7</f>
        <v>5.7642564527242701</v>
      </c>
      <c r="J7" s="40">
        <f>'[4]methanogen M06-L TZVP smd redo'!DG7</f>
        <v>5.78081737265701</v>
      </c>
      <c r="K7" s="40">
        <f>'[4]methanogen M06-L TZVP smd redo'!EC7</f>
        <v>6.1290633306587683</v>
      </c>
      <c r="M7" s="40">
        <f>EXP('d-beta'!Y8/1000)*'[3]methanogen M06-L TZVP smd redo'!EZ7</f>
        <v>17.012673564132474</v>
      </c>
      <c r="N7" s="40">
        <f>'[3]methanogen M06-L TZVP smd redo'!ET7</f>
        <v>3.7756500000000002</v>
      </c>
      <c r="O7" s="40">
        <f>'[3]methanogen M06-L TZVP smd redo'!R7</f>
        <v>15.535220000000001</v>
      </c>
      <c r="P7" s="40">
        <f>'[3]methanogen M06-L TZVP smd redo'!W7</f>
        <v>16.93927</v>
      </c>
      <c r="Q7" s="40">
        <f>'[3]methanogen M06-L TZVP smd redo'!V7</f>
        <v>16.89518</v>
      </c>
      <c r="R7" s="40">
        <f>PRODUCT('[4]methanogen M06-L TZVP smd redo'!AD7:AF7)^(1/3)</f>
        <v>15.391525602398708</v>
      </c>
      <c r="S7" s="40">
        <f>AVERAGE('[3]methanogen M06-L TZVP smd redo'!AT7:AV7)</f>
        <v>14.685363333333333</v>
      </c>
      <c r="T7" s="40">
        <f>'[3]methanogen M06-L TZVP smd redo'!FK7</f>
        <v>13.74817</v>
      </c>
      <c r="U7" s="40">
        <f>'[3]methanogen M06-L TZVP smd redo'!CD7</f>
        <v>15.060750000000001</v>
      </c>
      <c r="V7" s="40">
        <f>'[3]methanogen M06-L TZVP smd redo'!CG7</f>
        <v>6.9359299999999999</v>
      </c>
      <c r="W7" s="40">
        <v>14.306664689114728</v>
      </c>
      <c r="X7" s="40">
        <v>14.452747488999162</v>
      </c>
      <c r="Y7" s="40">
        <v>15.674103441929018</v>
      </c>
      <c r="Z7" s="40"/>
      <c r="AA7" s="40">
        <v>290.53899000000001</v>
      </c>
      <c r="AB7" s="40">
        <v>241.16745664863831</v>
      </c>
      <c r="AC7" s="41">
        <v>219.54724666666667</v>
      </c>
      <c r="AD7" s="41">
        <v>193.08384000000001</v>
      </c>
      <c r="AE7" s="41">
        <v>250.26721934625141</v>
      </c>
      <c r="AF7" s="72">
        <v>208.65199342439732</v>
      </c>
      <c r="AG7" s="41">
        <v>212.78592877695556</v>
      </c>
      <c r="AH7" s="40"/>
      <c r="AI7" s="133">
        <f>1000*(AA7/Q7/P7-1)</f>
        <v>15.189013119339512</v>
      </c>
      <c r="AJ7" s="133">
        <f>1000*(AB7/R7^2-1)</f>
        <v>18.017784759000399</v>
      </c>
      <c r="AK7" s="133">
        <f>1000*(AC7/S7^2-1)</f>
        <v>18.025374687528739</v>
      </c>
      <c r="AL7" s="133">
        <f>1000*(AD7/T7^2-1)</f>
        <v>21.541795278313238</v>
      </c>
      <c r="AM7" s="133">
        <f>1000*((AE7/Y7^2-1))</f>
        <v>18.681809642541847</v>
      </c>
      <c r="AN7" s="133">
        <f>1000*((AF7/W7^2-1))</f>
        <v>19.402609918446778</v>
      </c>
      <c r="AO7" s="133">
        <f>1000*((AG7/X7^2-1))</f>
        <v>18.690076113069722</v>
      </c>
      <c r="AQ7" s="133">
        <f>O7*U7/AA7</f>
        <v>0.8053034968387548</v>
      </c>
      <c r="AR7" s="133">
        <f>U7*P7/AB7</f>
        <v>1.0578463371373803</v>
      </c>
      <c r="AS7" s="133">
        <f t="shared" si="4"/>
        <v>1.2047188871892118</v>
      </c>
      <c r="AT7" s="133">
        <f t="shared" si="5"/>
        <v>1.0984763430661333</v>
      </c>
      <c r="AU7" s="133">
        <f>V7*S7/AD7</f>
        <v>0.52752551484664201</v>
      </c>
      <c r="AV7" s="133">
        <f>AC7/AD7</f>
        <v>1.1370565587812353</v>
      </c>
      <c r="AW7" s="133">
        <f>O7*N7/AA7</f>
        <v>0.20188530769312582</v>
      </c>
      <c r="AX7" s="133">
        <f>AE7/AC7</f>
        <v>1.1399241992145142</v>
      </c>
      <c r="AY7" s="133">
        <f>AF7/AG7</f>
        <v>0.98057232742635214</v>
      </c>
      <c r="AZ7" s="133">
        <f t="shared" si="6"/>
        <v>0.88231609576978554</v>
      </c>
      <c r="BB7" s="75">
        <f t="shared" si="7"/>
        <v>-216.53605790923254</v>
      </c>
      <c r="BC7" s="75">
        <f t="shared" si="8"/>
        <v>56.235083887316911</v>
      </c>
      <c r="BD7" s="75">
        <f t="shared" si="9"/>
        <v>186.24625108693252</v>
      </c>
      <c r="BE7" s="75">
        <f t="shared" si="10"/>
        <v>93.924076940293588</v>
      </c>
      <c r="BF7" s="75">
        <f t="shared" si="11"/>
        <v>-639.55804542415569</v>
      </c>
      <c r="BG7" s="75">
        <f t="shared" si="12"/>
        <v>128.44295740213306</v>
      </c>
      <c r="BH7" s="75">
        <f t="shared" si="13"/>
        <v>-1600.0555265285325</v>
      </c>
      <c r="BI7" s="75">
        <f t="shared" si="14"/>
        <v>130.96176827862573</v>
      </c>
      <c r="BJ7" s="75">
        <f t="shared" si="15"/>
        <v>-19.618870205668877</v>
      </c>
      <c r="BK7" s="75">
        <f t="shared" si="16"/>
        <v>-125.20490195347728</v>
      </c>
      <c r="BM7" s="133">
        <f>O7*U7/Q7/P7</f>
        <v>0.81753526221728856</v>
      </c>
      <c r="BN7" s="133">
        <f>P7*U7/R7^2</f>
        <v>1.0769063847480187</v>
      </c>
      <c r="BO7" s="133">
        <f>P7*Q7/R7^2</f>
        <v>1.2080757740130492</v>
      </c>
      <c r="BP7" s="133">
        <f>R7^2/S7^2</f>
        <v>1.0984845328611041</v>
      </c>
      <c r="BQ7" s="133">
        <f>V7*S7/T7^2</f>
        <v>0.5388893614915552</v>
      </c>
      <c r="BR7" s="133">
        <f>S7^2/T7^2</f>
        <v>1.1409841319003358</v>
      </c>
      <c r="BS7" s="133">
        <f>O7*N7/Q7/P7</f>
        <v>0.20495174628027857</v>
      </c>
      <c r="BT7" s="133">
        <f>Y7^2/S7^2</f>
        <v>1.1391896360925002</v>
      </c>
      <c r="BU7" s="133">
        <f>W7^2/X7^2</f>
        <v>0.97988693489830625</v>
      </c>
      <c r="BV7" s="133">
        <f>X7^2/R7^2</f>
        <v>0.88173380533950518</v>
      </c>
      <c r="BX7" s="133">
        <f t="shared" si="17"/>
        <v>0.9850382412308929</v>
      </c>
      <c r="BY7" s="133">
        <f t="shared" si="18"/>
        <v>0.98230111003093534</v>
      </c>
      <c r="BZ7" s="133">
        <f t="shared" si="19"/>
        <v>0.99722129447833696</v>
      </c>
      <c r="CA7" s="133">
        <f t="shared" si="20"/>
        <v>0.99999254446036712</v>
      </c>
      <c r="CB7" s="133">
        <f t="shared" si="21"/>
        <v>0.9789124680185558</v>
      </c>
      <c r="CC7" s="133">
        <f t="shared" si="22"/>
        <v>0.99655773204088394</v>
      </c>
      <c r="CD7" s="133">
        <f t="shared" si="23"/>
        <v>0.98503824123089301</v>
      </c>
      <c r="CE7" s="133">
        <f t="shared" si="24"/>
        <v>1.0006448119775155</v>
      </c>
      <c r="CF7" s="133">
        <f t="shared" si="25"/>
        <v>1.0006994608292406</v>
      </c>
      <c r="CG7" s="133">
        <f t="shared" si="26"/>
        <v>1.0006603925433664</v>
      </c>
    </row>
    <row r="8" spans="1:100" x14ac:dyDescent="0.2">
      <c r="A8" s="132">
        <v>8</v>
      </c>
      <c r="B8" s="132">
        <f t="shared" si="0"/>
        <v>281.14999999999998</v>
      </c>
      <c r="C8" s="44">
        <f t="shared" si="3"/>
        <v>3.5568202027387517</v>
      </c>
      <c r="E8" s="40">
        <f>'[4]methanogen M06-L TZVP smd redo'!AB8</f>
        <v>5.1479241870504566</v>
      </c>
      <c r="F8" s="40">
        <f>'[4]methanogen M06-L TZVP smd redo'!AS8</f>
        <v>5.7292727456952353</v>
      </c>
      <c r="G8" s="40">
        <f>'[4]methanogen M06-L TZVP smd redo'!BJ8</f>
        <v>6.0268574868491687</v>
      </c>
      <c r="H8" s="40">
        <f>'[4]methanogen M06-L TZVP smd redo'!EV8</f>
        <v>6.3029441637205696</v>
      </c>
      <c r="I8" s="40">
        <f>'[4]methanogen M06-L TZVP smd redo'!CL8</f>
        <v>5.7044000399861794</v>
      </c>
      <c r="J8" s="40">
        <f>'[4]methanogen M06-L TZVP smd redo'!DG8</f>
        <v>5.7165434760284572</v>
      </c>
      <c r="K8" s="40">
        <f>'[4]methanogen M06-L TZVP smd redo'!EC8</f>
        <v>6.0594340897650589</v>
      </c>
      <c r="M8" s="40">
        <f>EXP('d-beta'!Y9/1000)*'[3]methanogen M06-L TZVP smd redo'!EZ8</f>
        <v>16.589821583261024</v>
      </c>
      <c r="N8" s="40">
        <f>'[3]methanogen M06-L TZVP smd redo'!ET8</f>
        <v>3.7363200000000001</v>
      </c>
      <c r="O8" s="40">
        <f>'[3]methanogen M06-L TZVP smd redo'!R8</f>
        <v>15.148910000000001</v>
      </c>
      <c r="P8" s="40">
        <f>'[3]methanogen M06-L TZVP smd redo'!W8</f>
        <v>16.50301</v>
      </c>
      <c r="Q8" s="40">
        <f>'[3]methanogen M06-L TZVP smd redo'!V8</f>
        <v>16.45992</v>
      </c>
      <c r="R8" s="40">
        <f>PRODUCT('[4]methanogen M06-L TZVP smd redo'!AD8:AF8)^(1/3)</f>
        <v>15.01508002968237</v>
      </c>
      <c r="S8" s="40">
        <f>AVERAGE('[3]methanogen M06-L TZVP smd redo'!AT8:AV8)</f>
        <v>14.332659999999999</v>
      </c>
      <c r="T8" s="40">
        <f>'[3]methanogen M06-L TZVP smd redo'!FK8</f>
        <v>13.43421</v>
      </c>
      <c r="U8" s="40">
        <f>'[3]methanogen M06-L TZVP smd redo'!CD8</f>
        <v>14.68858</v>
      </c>
      <c r="V8" s="40">
        <f>'[3]methanogen M06-L TZVP smd redo'!CG8</f>
        <v>6.8140499999999999</v>
      </c>
      <c r="W8" s="40">
        <v>13.967251183904299</v>
      </c>
      <c r="X8" s="40">
        <v>14.108595929989381</v>
      </c>
      <c r="Y8" s="40">
        <v>15.289775084802416</v>
      </c>
      <c r="Z8" s="40"/>
      <c r="AA8" s="40">
        <v>275.70879000000002</v>
      </c>
      <c r="AB8" s="40">
        <v>229.45334886608256</v>
      </c>
      <c r="AC8" s="41">
        <v>209.07178333333331</v>
      </c>
      <c r="AD8" s="41">
        <v>184.30350999999999</v>
      </c>
      <c r="AE8" s="41">
        <v>238.07719258009146</v>
      </c>
      <c r="AF8" s="72">
        <v>198.81076942222973</v>
      </c>
      <c r="AG8" s="41">
        <v>202.71509877906271</v>
      </c>
      <c r="AH8" s="40"/>
      <c r="AI8" s="133">
        <f>1000*(AA8/Q8/P8-1)</f>
        <v>14.985246094884275</v>
      </c>
      <c r="AJ8" s="133">
        <f>1000*(AB8/R8^2-1)</f>
        <v>17.7452824503439</v>
      </c>
      <c r="AK8" s="133">
        <f>1000*(AC8/S8^2-1)</f>
        <v>17.751676402591123</v>
      </c>
      <c r="AL8" s="133">
        <f>1000*(AD8/T8^2-1)</f>
        <v>21.196554213938956</v>
      </c>
      <c r="AM8" s="133">
        <f>1000*((AE8/Y8^2-1))</f>
        <v>18.393453377596014</v>
      </c>
      <c r="AN8" s="133">
        <f>1000*((AF8/W8^2-1))</f>
        <v>19.102857077142321</v>
      </c>
      <c r="AO8" s="133">
        <f>1000*((AG8/X8^2-1))</f>
        <v>18.400271524479095</v>
      </c>
      <c r="AQ8" s="133">
        <f>O8*U8/AA8</f>
        <v>0.80706885133332162</v>
      </c>
      <c r="AR8" s="133">
        <f>U8*P8/AB8</f>
        <v>1.0564490944400073</v>
      </c>
      <c r="AS8" s="133">
        <f t="shared" si="4"/>
        <v>1.2015897408449412</v>
      </c>
      <c r="AT8" s="133">
        <f t="shared" si="5"/>
        <v>1.0974859696884773</v>
      </c>
      <c r="AU8" s="133">
        <f>V8*S8/AD8</f>
        <v>0.52990559904691992</v>
      </c>
      <c r="AV8" s="133">
        <f>AC8/AD8</f>
        <v>1.1343885058582623</v>
      </c>
      <c r="AW8" s="133">
        <f>O8*N8/AA8</f>
        <v>0.20529332928123184</v>
      </c>
      <c r="AX8" s="133">
        <f>AE8/AC8</f>
        <v>1.1387342126436708</v>
      </c>
      <c r="AY8" s="133">
        <f>AF8/AG8</f>
        <v>0.98073981967624291</v>
      </c>
      <c r="AZ8" s="133">
        <f t="shared" si="6"/>
        <v>0.88346977623488387</v>
      </c>
      <c r="BB8" s="75">
        <f t="shared" si="7"/>
        <v>-214.34629671420544</v>
      </c>
      <c r="BC8" s="75">
        <f t="shared" si="8"/>
        <v>54.913373704425197</v>
      </c>
      <c r="BD8" s="75">
        <f t="shared" si="9"/>
        <v>183.6454640792854</v>
      </c>
      <c r="BE8" s="75">
        <f t="shared" si="10"/>
        <v>93.022082002538468</v>
      </c>
      <c r="BF8" s="75">
        <f t="shared" si="11"/>
        <v>-635.05640330614244</v>
      </c>
      <c r="BG8" s="75">
        <f t="shared" si="12"/>
        <v>126.0937443909575</v>
      </c>
      <c r="BH8" s="75">
        <f t="shared" si="13"/>
        <v>-1583.3154480266344</v>
      </c>
      <c r="BI8" s="75">
        <f t="shared" si="14"/>
        <v>129.91730573625384</v>
      </c>
      <c r="BJ8" s="75">
        <f t="shared" si="15"/>
        <v>-19.448074087829742</v>
      </c>
      <c r="BK8" s="75">
        <f t="shared" si="16"/>
        <v>-123.89819693612931</v>
      </c>
      <c r="BM8" s="133">
        <f>O8*U8/Q8/P8</f>
        <v>0.81916297668606697</v>
      </c>
      <c r="BN8" s="133">
        <f>P8*U8/R8^2</f>
        <v>1.0751960820152551</v>
      </c>
      <c r="BO8" s="133">
        <f>P8*Q8/R8^2</f>
        <v>1.2048572084084739</v>
      </c>
      <c r="BP8" s="133">
        <f>R8^2/S8^2</f>
        <v>1.0974928646090467</v>
      </c>
      <c r="BQ8" s="133">
        <f>V8*S8/T8^2</f>
        <v>0.5411377718053878</v>
      </c>
      <c r="BR8" s="133">
        <f>S8^2/T8^2</f>
        <v>1.1382281750859193</v>
      </c>
      <c r="BS8" s="133">
        <f>O8*N8/Q8/P8</f>
        <v>0.20836970034214922</v>
      </c>
      <c r="BT8" s="133">
        <f>Y8^2/S8^2</f>
        <v>1.1380165986449737</v>
      </c>
      <c r="BU8" s="133">
        <f>W8^2/X8^2</f>
        <v>0.98006368220548512</v>
      </c>
      <c r="BV8" s="133">
        <f>X8^2/R8^2</f>
        <v>0.88290156836324196</v>
      </c>
      <c r="BX8" s="133">
        <f t="shared" si="17"/>
        <v>0.98523599613635826</v>
      </c>
      <c r="BY8" s="133">
        <f t="shared" si="18"/>
        <v>0.98256412212727751</v>
      </c>
      <c r="BZ8" s="133">
        <f t="shared" si="19"/>
        <v>0.99728808730135854</v>
      </c>
      <c r="CA8" s="133">
        <f t="shared" si="20"/>
        <v>0.99999371757139233</v>
      </c>
      <c r="CB8" s="133">
        <f t="shared" si="21"/>
        <v>0.97924341388886194</v>
      </c>
      <c r="CC8" s="133">
        <f t="shared" si="22"/>
        <v>0.99662662609158559</v>
      </c>
      <c r="CD8" s="133">
        <f t="shared" si="23"/>
        <v>0.98523599613635815</v>
      </c>
      <c r="CE8" s="133">
        <f t="shared" si="24"/>
        <v>1.0006305830684294</v>
      </c>
      <c r="CF8" s="133">
        <f t="shared" si="25"/>
        <v>1.000689891364239</v>
      </c>
      <c r="CG8" s="133">
        <f t="shared" si="26"/>
        <v>1.0006435687646305</v>
      </c>
    </row>
    <row r="9" spans="1:100" x14ac:dyDescent="0.2">
      <c r="A9" s="132">
        <v>10</v>
      </c>
      <c r="B9" s="132">
        <f t="shared" si="0"/>
        <v>283.14999999999998</v>
      </c>
      <c r="C9" s="44">
        <f t="shared" si="3"/>
        <v>3.5316969803990821</v>
      </c>
      <c r="E9" s="40">
        <f>'[4]methanogen M06-L TZVP smd redo'!AB9</f>
        <v>5.0843470749619701</v>
      </c>
      <c r="F9" s="40">
        <f>'[4]methanogen M06-L TZVP smd redo'!AS9</f>
        <v>5.6589667700630564</v>
      </c>
      <c r="G9" s="40">
        <f>'[4]methanogen M06-L TZVP smd redo'!BJ9</f>
        <v>5.9534855079048654</v>
      </c>
      <c r="H9" s="40">
        <f>'[4]methanogen M06-L TZVP smd redo'!EV9</f>
        <v>6.2386650259160792</v>
      </c>
      <c r="I9" s="40">
        <f>'[4]methanogen M06-L TZVP smd redo'!CL9</f>
        <v>5.6413733059847981</v>
      </c>
      <c r="J9" s="40">
        <f>'[4]methanogen M06-L TZVP smd redo'!DG9</f>
        <v>5.6499570903045804</v>
      </c>
      <c r="K9" s="40">
        <f>'[4]methanogen M06-L TZVP smd redo'!EC9</f>
        <v>5.987014309963623</v>
      </c>
      <c r="M9" s="40">
        <f>EXP('d-beta'!Y10/1000)*'[3]methanogen M06-L TZVP smd redo'!EZ9</f>
        <v>16.183573213237462</v>
      </c>
      <c r="N9" s="40">
        <f>'[3]methanogen M06-L TZVP smd redo'!ET9</f>
        <v>3.69794</v>
      </c>
      <c r="O9" s="40">
        <f>'[3]methanogen M06-L TZVP smd redo'!R9</f>
        <v>14.77772</v>
      </c>
      <c r="P9" s="40">
        <f>'[3]methanogen M06-L TZVP smd redo'!W9</f>
        <v>16.084129999999998</v>
      </c>
      <c r="Q9" s="40">
        <f>'[3]methanogen M06-L TZVP smd redo'!V9</f>
        <v>16.042000000000002</v>
      </c>
      <c r="R9" s="40">
        <f>PRODUCT('[4]methanogen M06-L TZVP smd redo'!AD9:AF9)^(1/3)</f>
        <v>14.653124843848913</v>
      </c>
      <c r="S9" s="40">
        <f>AVERAGE('[3]methanogen M06-L TZVP smd redo'!AT9:AV9)</f>
        <v>13.993393333333332</v>
      </c>
      <c r="T9" s="40">
        <f>'[3]methanogen M06-L TZVP smd redo'!FK9</f>
        <v>13.131769999999999</v>
      </c>
      <c r="U9" s="40">
        <f>'[3]methanogen M06-L TZVP smd redo'!CD9</f>
        <v>14.3309</v>
      </c>
      <c r="V9" s="40">
        <f>'[3]methanogen M06-L TZVP smd redo'!CG9</f>
        <v>6.6960800000000003</v>
      </c>
      <c r="W9" s="40">
        <v>13.640665193168356</v>
      </c>
      <c r="X9" s="40">
        <v>13.777479650230539</v>
      </c>
      <c r="Y9" s="40">
        <v>14.92022422083609</v>
      </c>
      <c r="Z9" s="40"/>
      <c r="AA9" s="40">
        <v>261.83643999999998</v>
      </c>
      <c r="AB9" s="40">
        <v>218.46670507662654</v>
      </c>
      <c r="AC9" s="41">
        <v>199.23842666666667</v>
      </c>
      <c r="AD9" s="41">
        <v>176.03996000000001</v>
      </c>
      <c r="AE9" s="41">
        <v>226.64483051714916</v>
      </c>
      <c r="AF9" s="72">
        <v>189.56735316863833</v>
      </c>
      <c r="AG9" s="41">
        <v>193.25763849216833</v>
      </c>
      <c r="AH9" s="40"/>
      <c r="AI9" s="133">
        <f>1000*(AA9/Q9/P9-1)</f>
        <v>14.784910802022377</v>
      </c>
      <c r="AJ9" s="133">
        <f>1000*(AB9/R9^2-1)</f>
        <v>17.477370847598152</v>
      </c>
      <c r="AK9" s="133">
        <f>1000*(AC9/S9^2-1)</f>
        <v>17.482668279255485</v>
      </c>
      <c r="AL9" s="133">
        <f>1000*(AD9/T9^2-1)</f>
        <v>20.85656519599155</v>
      </c>
      <c r="AM9" s="133">
        <f>1000*((AE9/Y9^2-1))</f>
        <v>18.110973180579968</v>
      </c>
      <c r="AN9" s="133">
        <f>1000*((AF9/W9^2-1))</f>
        <v>18.808236863192551</v>
      </c>
      <c r="AO9" s="133">
        <f>1000*((AG9/X9^2-1))</f>
        <v>18.115646835815681</v>
      </c>
      <c r="AQ9" s="133">
        <f>O9*U9/AA9</f>
        <v>0.80881800695120976</v>
      </c>
      <c r="AR9" s="133">
        <f>U9*P9/AB9</f>
        <v>1.0550809494570479</v>
      </c>
      <c r="AS9" s="133">
        <f t="shared" si="4"/>
        <v>1.1985187395404788</v>
      </c>
      <c r="AT9" s="133">
        <f t="shared" si="5"/>
        <v>1.0965088850160893</v>
      </c>
      <c r="AU9" s="133">
        <f>V9*S9/AD9</f>
        <v>0.53227052103094474</v>
      </c>
      <c r="AV9" s="133">
        <f>AC9/AD9</f>
        <v>1.1317795497491971</v>
      </c>
      <c r="AW9" s="133">
        <f>O9*N9/AA9</f>
        <v>0.20870709171267379</v>
      </c>
      <c r="AX9" s="133">
        <f>AE9/AC9</f>
        <v>1.1375558134492521</v>
      </c>
      <c r="AY9" s="133">
        <f>AF9/AG9</f>
        <v>0.98090484105920839</v>
      </c>
      <c r="AZ9" s="133">
        <f t="shared" si="6"/>
        <v>0.88460911434712119</v>
      </c>
      <c r="BB9" s="75">
        <f t="shared" si="7"/>
        <v>-212.1813477363585</v>
      </c>
      <c r="BC9" s="75">
        <f t="shared" si="8"/>
        <v>53.617493327657698</v>
      </c>
      <c r="BD9" s="75">
        <f t="shared" si="9"/>
        <v>181.08641059858172</v>
      </c>
      <c r="BE9" s="75">
        <f t="shared" si="10"/>
        <v>92.131391912825052</v>
      </c>
      <c r="BF9" s="75">
        <f t="shared" si="11"/>
        <v>-630.60342070341301</v>
      </c>
      <c r="BG9" s="75">
        <f t="shared" si="12"/>
        <v>123.79121677809708</v>
      </c>
      <c r="BH9" s="75">
        <f t="shared" si="13"/>
        <v>-1566.8234850609999</v>
      </c>
      <c r="BI9" s="75">
        <f t="shared" si="14"/>
        <v>128.88193740780716</v>
      </c>
      <c r="BJ9" s="75">
        <f t="shared" si="15"/>
        <v>-19.279826100150988</v>
      </c>
      <c r="BK9" s="75">
        <f t="shared" si="16"/>
        <v>-122.60941024679451</v>
      </c>
      <c r="BM9" s="133">
        <f>O9*U9/Q9/P9</f>
        <v>0.82077630903905296</v>
      </c>
      <c r="BN9" s="133">
        <f>P9*U9/R9^2</f>
        <v>1.0735209904849445</v>
      </c>
      <c r="BO9" s="133">
        <f>P9*Q9/R9^2</f>
        <v>1.2016986881046887</v>
      </c>
      <c r="BP9" s="133">
        <f>R9^2/S9^2</f>
        <v>1.0965145939203329</v>
      </c>
      <c r="BQ9" s="133">
        <f>V9*S9/T9^2</f>
        <v>0.54337185585473102</v>
      </c>
      <c r="BR9" s="133">
        <f>S9^2/T9^2</f>
        <v>1.1355324466312458</v>
      </c>
      <c r="BS9" s="133">
        <f>O9*N9/Q9/P9</f>
        <v>0.21179280744739515</v>
      </c>
      <c r="BT9" s="133">
        <f>Y9^2/S9^2</f>
        <v>1.1368537957793241</v>
      </c>
      <c r="BU9" s="133">
        <f>W9^2/X9^2</f>
        <v>0.98023801791610643</v>
      </c>
      <c r="BV9" s="133">
        <f>X9^2/R9^2</f>
        <v>0.88405453613353513</v>
      </c>
      <c r="BX9" s="133">
        <f t="shared" si="17"/>
        <v>0.98543049798568905</v>
      </c>
      <c r="BY9" s="133">
        <f t="shared" si="18"/>
        <v>0.98282284073498494</v>
      </c>
      <c r="BZ9" s="133">
        <f t="shared" si="19"/>
        <v>0.99735378876944158</v>
      </c>
      <c r="CA9" s="133">
        <f t="shared" si="20"/>
        <v>0.99999479359027665</v>
      </c>
      <c r="CB9" s="133">
        <f t="shared" si="21"/>
        <v>0.97956954394275031</v>
      </c>
      <c r="CC9" s="133">
        <f t="shared" si="22"/>
        <v>0.99669503333596299</v>
      </c>
      <c r="CD9" s="133">
        <f t="shared" si="23"/>
        <v>0.98543049798568927</v>
      </c>
      <c r="CE9" s="133">
        <f t="shared" si="24"/>
        <v>1.0006175091929448</v>
      </c>
      <c r="CF9" s="133">
        <f t="shared" si="25"/>
        <v>1.0006802665586463</v>
      </c>
      <c r="CG9" s="133">
        <f t="shared" si="26"/>
        <v>1.000627312219913</v>
      </c>
    </row>
    <row r="10" spans="1:100" x14ac:dyDescent="0.2">
      <c r="A10" s="132">
        <v>12</v>
      </c>
      <c r="B10" s="132">
        <f t="shared" si="0"/>
        <v>285.14999999999998</v>
      </c>
      <c r="C10" s="44">
        <f t="shared" si="3"/>
        <v>3.5069261792039281</v>
      </c>
      <c r="E10" s="40">
        <f>'[4]methanogen M06-L TZVP smd redo'!AB10</f>
        <v>5.0316173738806924</v>
      </c>
      <c r="F10" s="40">
        <f>'[4]methanogen M06-L TZVP smd redo'!AS10</f>
        <v>5.6036650829447421</v>
      </c>
      <c r="G10" s="40">
        <f>'[4]methanogen M06-L TZVP smd redo'!BJ10</f>
        <v>5.8920461986859962</v>
      </c>
      <c r="H10" s="40">
        <f>'[4]methanogen M06-L TZVP smd redo'!EV10</f>
        <v>6.1648570523438195</v>
      </c>
      <c r="I10" s="40">
        <f>'[4]methanogen M06-L TZVP smd redo'!CL10</f>
        <v>5.5754292150242968</v>
      </c>
      <c r="J10" s="40">
        <f>'[4]methanogen M06-L TZVP smd redo'!DG10</f>
        <v>5.5885501319821174</v>
      </c>
      <c r="K10" s="40">
        <f>'[4]methanogen M06-L TZVP smd redo'!EC10</f>
        <v>5.9195637370683674</v>
      </c>
      <c r="M10" s="40">
        <f>EXP('d-beta'!Y11/1000)*'[3]methanogen M06-L TZVP smd redo'!EZ10</f>
        <v>15.793120776971531</v>
      </c>
      <c r="N10" s="40">
        <f>'[3]methanogen M06-L TZVP smd redo'!ET10</f>
        <v>3.6604800000000002</v>
      </c>
      <c r="O10" s="40">
        <f>'[3]methanogen M06-L TZVP smd redo'!R10</f>
        <v>14.420909999999999</v>
      </c>
      <c r="P10" s="40">
        <f>'[3]methanogen M06-L TZVP smd redo'!W10</f>
        <v>15.681749999999999</v>
      </c>
      <c r="Q10" s="40">
        <f>'[3]methanogen M06-L TZVP smd redo'!V10</f>
        <v>15.64054</v>
      </c>
      <c r="R10" s="40">
        <f>PRODUCT('[4]methanogen M06-L TZVP smd redo'!AD10:AF10)^(1/3)</f>
        <v>14.304944859923786</v>
      </c>
      <c r="S10" s="40">
        <f>AVERAGE('[3]methanogen M06-L TZVP smd redo'!AT10:AV10)</f>
        <v>13.666903333333332</v>
      </c>
      <c r="T10" s="40">
        <f>'[3]methanogen M06-L TZVP smd redo'!FK10</f>
        <v>12.840299999999999</v>
      </c>
      <c r="U10" s="40">
        <f>'[3]methanogen M06-L TZVP smd redo'!CD10</f>
        <v>13.986969999999999</v>
      </c>
      <c r="V10" s="40">
        <f>'[3]methanogen M06-L TZVP smd redo'!CG10</f>
        <v>6.5818399999999997</v>
      </c>
      <c r="W10" s="40">
        <v>13.326277670914163</v>
      </c>
      <c r="X10" s="40">
        <v>13.458767692478332</v>
      </c>
      <c r="Y10" s="40">
        <v>14.564728153803365</v>
      </c>
      <c r="Z10" s="40"/>
      <c r="AA10" s="40">
        <v>248.84899999999999</v>
      </c>
      <c r="AB10" s="40">
        <v>208.15395378679972</v>
      </c>
      <c r="AC10" s="41">
        <v>190.00040999999999</v>
      </c>
      <c r="AD10" s="41">
        <v>168.25689</v>
      </c>
      <c r="AE10" s="41">
        <v>215.91434336293926</v>
      </c>
      <c r="AF10" s="72">
        <v>180.87852495152842</v>
      </c>
      <c r="AG10" s="41">
        <v>184.3691206503749</v>
      </c>
      <c r="AH10" s="40"/>
      <c r="AI10" s="133">
        <f>1000*(AA10/Q10/P10-1)</f>
        <v>14.587787787993189</v>
      </c>
      <c r="AJ10" s="133">
        <f>1000*(AB10/R10^2-1)</f>
        <v>17.213905219913173</v>
      </c>
      <c r="AK10" s="133">
        <f>1000*(AC10/S10^2-1)</f>
        <v>17.218600250037852</v>
      </c>
      <c r="AL10" s="133">
        <f>1000*(AD10/T10^2-1)</f>
        <v>20.522339433150407</v>
      </c>
      <c r="AM10" s="133">
        <f>1000*((AE10/Y10^2-1))</f>
        <v>17.833469451622452</v>
      </c>
      <c r="AN10" s="133">
        <f>1000*((AF10/W10^2-1))</f>
        <v>18.519366963705153</v>
      </c>
      <c r="AO10" s="133">
        <f>1000*((AG10/X10^2-1))</f>
        <v>17.835491284277303</v>
      </c>
      <c r="AQ10" s="133">
        <f>O10*U10/AA10</f>
        <v>0.81055111952509351</v>
      </c>
      <c r="AR10" s="133">
        <f>U10*P10/AB10</f>
        <v>1.0537400938449513</v>
      </c>
      <c r="AS10" s="133">
        <f t="shared" si="4"/>
        <v>1.1955045555122239</v>
      </c>
      <c r="AT10" s="133">
        <f t="shared" si="5"/>
        <v>1.0955447611234088</v>
      </c>
      <c r="AU10" s="133">
        <f>V10*S10/AD10</f>
        <v>0.53461924225193191</v>
      </c>
      <c r="AV10" s="133">
        <f>AC10/AD10</f>
        <v>1.1292281106586481</v>
      </c>
      <c r="AW10" s="133">
        <f>O10*N10/AA10</f>
        <v>0.21212644068009115</v>
      </c>
      <c r="AX10" s="133">
        <f>AE10/AC10</f>
        <v>1.1363888286501027</v>
      </c>
      <c r="AY10" s="133">
        <f>AF10/AG10</f>
        <v>0.9810673518074331</v>
      </c>
      <c r="AZ10" s="133">
        <f t="shared" si="6"/>
        <v>0.88573441578349132</v>
      </c>
      <c r="BB10" s="75">
        <f t="shared" si="7"/>
        <v>-210.04086820360999</v>
      </c>
      <c r="BC10" s="75">
        <f t="shared" si="8"/>
        <v>52.345829430856078</v>
      </c>
      <c r="BD10" s="75">
        <f t="shared" si="9"/>
        <v>178.5683184587304</v>
      </c>
      <c r="BE10" s="75">
        <f t="shared" si="10"/>
        <v>91.251738299832851</v>
      </c>
      <c r="BF10" s="75">
        <f t="shared" si="11"/>
        <v>-626.20048218783108</v>
      </c>
      <c r="BG10" s="75">
        <f t="shared" si="12"/>
        <v>121.53431140070073</v>
      </c>
      <c r="BH10" s="75">
        <f t="shared" si="13"/>
        <v>-1550.5727637945167</v>
      </c>
      <c r="BI10" s="75">
        <f t="shared" si="14"/>
        <v>127.85554047624193</v>
      </c>
      <c r="BJ10" s="75">
        <f t="shared" si="15"/>
        <v>-19.114165496818053</v>
      </c>
      <c r="BK10" s="75">
        <f t="shared" si="16"/>
        <v>-121.33812976504289</v>
      </c>
      <c r="BM10" s="133">
        <f>O10*U10/Q10/P10</f>
        <v>0.82237526724804577</v>
      </c>
      <c r="BN10" s="133">
        <f>P10*U10/R10^2</f>
        <v>1.0718790759468206</v>
      </c>
      <c r="BO10" s="133">
        <f>P10*Q10/R10^2</f>
        <v>1.1985989504881533</v>
      </c>
      <c r="BP10" s="133">
        <f>R10^2/S10^2</f>
        <v>1.095549817695709</v>
      </c>
      <c r="BQ10" s="133">
        <f>V10*S10/T10^2</f>
        <v>0.54559087980891974</v>
      </c>
      <c r="BR10" s="133">
        <f>S10^2/T10^2</f>
        <v>1.1328956361590059</v>
      </c>
      <c r="BS10" s="133">
        <f>O10*N10/Q10/P10</f>
        <v>0.21522089618095458</v>
      </c>
      <c r="BT10" s="133">
        <f>Y10^2/S10^2</f>
        <v>1.135702340621626</v>
      </c>
      <c r="BU10" s="133">
        <f>W10^2/X10^2</f>
        <v>0.9804086229471447</v>
      </c>
      <c r="BV10" s="133">
        <f>X10^2/R10^2</f>
        <v>0.88519350305811151</v>
      </c>
      <c r="BX10" s="133">
        <f t="shared" si="17"/>
        <v>0.98562195606572656</v>
      </c>
      <c r="BY10" s="133">
        <f t="shared" si="18"/>
        <v>0.98307739883265588</v>
      </c>
      <c r="BZ10" s="133">
        <f t="shared" si="19"/>
        <v>0.99741832330599889</v>
      </c>
      <c r="CA10" s="133">
        <f t="shared" si="20"/>
        <v>0.99999538444330094</v>
      </c>
      <c r="CB10" s="133">
        <f t="shared" si="21"/>
        <v>0.97989035747659425</v>
      </c>
      <c r="CC10" s="133">
        <f t="shared" si="22"/>
        <v>0.99676269783085036</v>
      </c>
      <c r="CD10" s="133">
        <f t="shared" si="23"/>
        <v>0.98562195606572678</v>
      </c>
      <c r="CE10" s="133">
        <f t="shared" si="24"/>
        <v>1.0006044612253779</v>
      </c>
      <c r="CF10" s="133">
        <f t="shared" si="25"/>
        <v>1.0006718921527926</v>
      </c>
      <c r="CG10" s="133">
        <f t="shared" si="26"/>
        <v>1.000611067211306</v>
      </c>
    </row>
    <row r="11" spans="1:100" x14ac:dyDescent="0.2">
      <c r="A11" s="132">
        <v>14</v>
      </c>
      <c r="B11" s="132">
        <f t="shared" si="0"/>
        <v>287.14999999999998</v>
      </c>
      <c r="C11" s="44">
        <f t="shared" si="3"/>
        <v>3.4825004353125548</v>
      </c>
      <c r="E11" s="40">
        <f>'[4]methanogen M06-L TZVP smd redo'!AB11</f>
        <v>4.9811846724776565</v>
      </c>
      <c r="F11" s="40">
        <f>'[4]methanogen M06-L TZVP smd redo'!AS11</f>
        <v>5.5368856920439136</v>
      </c>
      <c r="G11" s="40">
        <f>'[4]methanogen M06-L TZVP smd redo'!BJ11</f>
        <v>5.8239891862006399</v>
      </c>
      <c r="H11" s="40">
        <f>'[4]methanogen M06-L TZVP smd redo'!EV11</f>
        <v>6.0984335281411006</v>
      </c>
      <c r="I11" s="40">
        <f>'[4]methanogen M06-L TZVP smd redo'!CL11</f>
        <v>5.5225790804864783</v>
      </c>
      <c r="J11" s="40">
        <f>'[4]methanogen M06-L TZVP smd redo'!DG11</f>
        <v>5.5323196104424266</v>
      </c>
      <c r="K11" s="40">
        <f>'[4]methanogen M06-L TZVP smd redo'!EC11</f>
        <v>5.8563908709432511</v>
      </c>
      <c r="M11" s="40">
        <f>EXP('d-beta'!Y12/1000)*'[3]methanogen M06-L TZVP smd redo'!EZ11</f>
        <v>15.417705355689659</v>
      </c>
      <c r="N11" s="40">
        <f>'[3]methanogen M06-L TZVP smd redo'!ET11</f>
        <v>3.62392</v>
      </c>
      <c r="O11" s="40">
        <f>'[3]methanogen M06-L TZVP smd redo'!R11</f>
        <v>14.07775</v>
      </c>
      <c r="P11" s="40">
        <f>'[3]methanogen M06-L TZVP smd redo'!W11</f>
        <v>15.29505</v>
      </c>
      <c r="Q11" s="40">
        <f>'[3]methanogen M06-L TZVP smd redo'!V11</f>
        <v>15.254709999999999</v>
      </c>
      <c r="R11" s="40">
        <f>PRODUCT('[4]methanogen M06-L TZVP smd redo'!AD11:AF11)^(1/3)</f>
        <v>13.969864006835376</v>
      </c>
      <c r="S11" s="40">
        <f>AVERAGE('[3]methanogen M06-L TZVP smd redo'!AT11:AV11)</f>
        <v>13.352576666666666</v>
      </c>
      <c r="T11" s="40">
        <f>'[3]methanogen M06-L TZVP smd redo'!FK11</f>
        <v>12.559279999999999</v>
      </c>
      <c r="U11" s="40">
        <f>'[3]methanogen M06-L TZVP smd redo'!CD11</f>
        <v>13.65612</v>
      </c>
      <c r="V11" s="40">
        <f>'[3]methanogen M06-L TZVP smd redo'!CG11</f>
        <v>6.4711699999999999</v>
      </c>
      <c r="W11" s="40">
        <v>13.023512843331449</v>
      </c>
      <c r="X11" s="40">
        <v>13.151854091103234</v>
      </c>
      <c r="Y11" s="40">
        <v>14.222607244891453</v>
      </c>
      <c r="Z11" s="40"/>
      <c r="AA11" s="40">
        <v>236.67985999999999</v>
      </c>
      <c r="AB11" s="40">
        <v>198.46603508136607</v>
      </c>
      <c r="AC11" s="41">
        <v>181.31485999999998</v>
      </c>
      <c r="AD11" s="41">
        <v>160.92092</v>
      </c>
      <c r="AE11" s="41">
        <v>205.83464506818765</v>
      </c>
      <c r="AF11" s="72">
        <v>172.70466085365175</v>
      </c>
      <c r="AG11" s="41">
        <v>176.00879243756867</v>
      </c>
      <c r="AH11" s="40"/>
      <c r="AI11" s="133">
        <f>1000*(AA11/Q11/P11-1)</f>
        <v>14.393474512075954</v>
      </c>
      <c r="AJ11" s="133">
        <f>1000*(AB11/R11^2-1)</f>
        <v>16.955236092496719</v>
      </c>
      <c r="AK11" s="133">
        <f>1000*(AC11/S11^2-1)</f>
        <v>16.95851844186036</v>
      </c>
      <c r="AL11" s="133">
        <f>1000*(AD11/T11^2-1)</f>
        <v>20.194601700216808</v>
      </c>
      <c r="AM11" s="133">
        <f>1000*((AE11/Y11^2-1))</f>
        <v>17.560032269690939</v>
      </c>
      <c r="AN11" s="133">
        <f>1000*((AF11/W11^2-1))</f>
        <v>18.234418188133539</v>
      </c>
      <c r="AO11" s="133">
        <f>1000*((AG11/X11^2-1))</f>
        <v>17.560872817503402</v>
      </c>
      <c r="AQ11" s="133">
        <f>O11*U11/AA11</f>
        <v>0.8122678597579025</v>
      </c>
      <c r="AR11" s="133">
        <f>U11*P11/AB11</f>
        <v>1.0524271224563342</v>
      </c>
      <c r="AS11" s="133">
        <f t="shared" si="4"/>
        <v>1.1925459180104405</v>
      </c>
      <c r="AT11" s="133">
        <f t="shared" si="5"/>
        <v>1.0945933228052356</v>
      </c>
      <c r="AU11" s="133">
        <f>V11*S11/AD11</f>
        <v>0.53695189878378347</v>
      </c>
      <c r="AV11" s="133">
        <f>AC11/AD11</f>
        <v>1.1267326833577636</v>
      </c>
      <c r="AW11" s="133">
        <f>O11*N11/AA11</f>
        <v>0.21555125045282686</v>
      </c>
      <c r="AX11" s="133">
        <f>AE11/AC11</f>
        <v>1.1352331798297595</v>
      </c>
      <c r="AY11" s="133">
        <f>AF11/AG11</f>
        <v>0.98122746291161034</v>
      </c>
      <c r="AZ11" s="133">
        <f t="shared" si="6"/>
        <v>0.88684591479549391</v>
      </c>
      <c r="BB11" s="75">
        <f t="shared" si="7"/>
        <v>-207.92511666862433</v>
      </c>
      <c r="BC11" s="75">
        <f t="shared" si="8"/>
        <v>51.099041855266456</v>
      </c>
      <c r="BD11" s="75">
        <f t="shared" si="9"/>
        <v>176.09044870816751</v>
      </c>
      <c r="BE11" s="75">
        <f t="shared" si="10"/>
        <v>90.382899585957389</v>
      </c>
      <c r="BF11" s="75">
        <f t="shared" si="11"/>
        <v>-621.84676244469392</v>
      </c>
      <c r="BG11" s="75">
        <f t="shared" si="12"/>
        <v>119.3220138064554</v>
      </c>
      <c r="BH11" s="75">
        <f t="shared" si="13"/>
        <v>-1534.5565765864892</v>
      </c>
      <c r="BI11" s="75">
        <f t="shared" si="14"/>
        <v>126.83807461640542</v>
      </c>
      <c r="BJ11" s="75">
        <f t="shared" si="15"/>
        <v>-18.950977882672031</v>
      </c>
      <c r="BK11" s="75">
        <f t="shared" si="16"/>
        <v>-120.08402676219887</v>
      </c>
      <c r="BM11" s="133">
        <f>O11*U11/Q11/P11</f>
        <v>0.82395921649430637</v>
      </c>
      <c r="BN11" s="133">
        <f>P11*U11/R11^2</f>
        <v>1.0702712727877284</v>
      </c>
      <c r="BO11" s="133">
        <f>P11*Q11/R11^2</f>
        <v>1.1955575879318348</v>
      </c>
      <c r="BP11" s="133">
        <f>R11^2/S11^2</f>
        <v>1.0945968557411694</v>
      </c>
      <c r="BQ11" s="133">
        <f>V11*S11/T11^2</f>
        <v>0.54779542851189722</v>
      </c>
      <c r="BR11" s="133">
        <f>S11^2/T11^2</f>
        <v>1.1303180810973328</v>
      </c>
      <c r="BS11" s="133">
        <f>O11*N11/Q11/P11</f>
        <v>0.21865378188226575</v>
      </c>
      <c r="BT11" s="133">
        <f>Y11^2/S11^2</f>
        <v>1.134562105461836</v>
      </c>
      <c r="BU11" s="133">
        <f>W11^2/X11^2</f>
        <v>0.98057839703505589</v>
      </c>
      <c r="BV11" s="133">
        <f>X11^2/R11^2</f>
        <v>0.88631807762155146</v>
      </c>
      <c r="BX11" s="133">
        <f t="shared" si="17"/>
        <v>0.98581075798126638</v>
      </c>
      <c r="BY11" s="133">
        <f t="shared" si="18"/>
        <v>0.98332745091352802</v>
      </c>
      <c r="BZ11" s="133">
        <f t="shared" si="19"/>
        <v>0.99748094951527677</v>
      </c>
      <c r="CA11" s="133">
        <f t="shared" si="20"/>
        <v>0.99999677238618467</v>
      </c>
      <c r="CB11" s="133">
        <f t="shared" si="21"/>
        <v>0.98020514746249243</v>
      </c>
      <c r="CC11" s="133">
        <f t="shared" si="22"/>
        <v>0.99682797453254179</v>
      </c>
      <c r="CD11" s="133">
        <f t="shared" si="23"/>
        <v>0.98581075798126627</v>
      </c>
      <c r="CE11" s="133">
        <f t="shared" si="24"/>
        <v>1.0005914831499245</v>
      </c>
      <c r="CF11" s="133">
        <f t="shared" si="25"/>
        <v>1.000661921452193</v>
      </c>
      <c r="CG11" s="133">
        <f t="shared" si="26"/>
        <v>1.0005955392169805</v>
      </c>
      <c r="CR11" s="133"/>
      <c r="CS11" s="133"/>
      <c r="CT11" s="133"/>
      <c r="CU11" s="133"/>
      <c r="CV11" s="133"/>
    </row>
    <row r="12" spans="1:100" x14ac:dyDescent="0.2">
      <c r="A12" s="132">
        <v>16</v>
      </c>
      <c r="B12" s="132">
        <f t="shared" si="0"/>
        <v>289.14999999999998</v>
      </c>
      <c r="C12" s="44">
        <f t="shared" si="3"/>
        <v>3.4584125886218229</v>
      </c>
      <c r="E12" s="40">
        <f>'[4]methanogen M06-L TZVP smd redo'!AB12</f>
        <v>4.9232053150631838</v>
      </c>
      <c r="F12" s="40">
        <f>'[4]methanogen M06-L TZVP smd redo'!AS12</f>
        <v>5.4838323322987659</v>
      </c>
      <c r="G12" s="40">
        <f>'[4]methanogen M06-L TZVP smd redo'!BJ12</f>
        <v>5.7666983303514829</v>
      </c>
      <c r="H12" s="40">
        <f>'[4]methanogen M06-L TZVP smd redo'!EV12</f>
        <v>6.0309328172067911</v>
      </c>
      <c r="I12" s="40">
        <f>'[4]methanogen M06-L TZVP smd redo'!CL12</f>
        <v>5.4565612286072707</v>
      </c>
      <c r="J12" s="40">
        <f>'[4]methanogen M06-L TZVP smd redo'!DG12</f>
        <v>5.4715529103819271</v>
      </c>
      <c r="K12" s="40">
        <f>'[4]methanogen M06-L TZVP smd redo'!EC12</f>
        <v>5.7888283462950163</v>
      </c>
      <c r="M12" s="40">
        <f>EXP('d-beta'!Y13/1000)*'[3]methanogen M06-L TZVP smd redo'!EZ12</f>
        <v>15.056617311989577</v>
      </c>
      <c r="N12" s="40">
        <f>'[3]methanogen M06-L TZVP smd redo'!ET12</f>
        <v>3.5882200000000002</v>
      </c>
      <c r="O12" s="40">
        <f>'[3]methanogen M06-L TZVP smd redo'!R12</f>
        <v>13.747579999999999</v>
      </c>
      <c r="P12" s="40">
        <f>'[3]methanogen M06-L TZVP smd redo'!W12</f>
        <v>14.92323</v>
      </c>
      <c r="Q12" s="40">
        <f>'[3]methanogen M06-L TZVP smd redo'!V12</f>
        <v>14.883749999999999</v>
      </c>
      <c r="R12" s="40">
        <f>PRODUCT('[4]methanogen M06-L TZVP smd redo'!AD12:AF12)^(1/3)</f>
        <v>13.647253410607622</v>
      </c>
      <c r="S12" s="40">
        <f>AVERAGE('[3]methanogen M06-L TZVP smd redo'!AT12:AV12)</f>
        <v>13.049823333333334</v>
      </c>
      <c r="T12" s="40">
        <f>'[3]methanogen M06-L TZVP smd redo'!FK12</f>
        <v>12.28823</v>
      </c>
      <c r="U12" s="40">
        <f>'[3]methanogen M06-L TZVP smd redo'!CD12</f>
        <v>13.33771</v>
      </c>
      <c r="V12" s="40">
        <f>'[3]methanogen M06-L TZVP smd redo'!CG12</f>
        <v>6.3639400000000004</v>
      </c>
      <c r="W12" s="40">
        <v>12.731808402713545</v>
      </c>
      <c r="X12" s="40">
        <v>12.856180540733652</v>
      </c>
      <c r="Y12" s="40">
        <v>13.893205416704379</v>
      </c>
      <c r="Z12" s="40"/>
      <c r="AA12" s="40">
        <v>225.2681</v>
      </c>
      <c r="AB12" s="40">
        <v>189.35798132387873</v>
      </c>
      <c r="AC12" s="41">
        <v>173.14244333333332</v>
      </c>
      <c r="AD12" s="41">
        <v>154.00134</v>
      </c>
      <c r="AE12" s="41">
        <v>196.35888356848804</v>
      </c>
      <c r="AF12" s="72">
        <v>165.0093804815628</v>
      </c>
      <c r="AG12" s="41">
        <v>168.13925148367696</v>
      </c>
      <c r="AH12" s="40"/>
      <c r="AI12" s="133">
        <f>1000*(AA12/Q12/P12-1)</f>
        <v>14.202080103926651</v>
      </c>
      <c r="AJ12" s="133">
        <f>1000*(AB12/R12^2-1)</f>
        <v>16.700654999985296</v>
      </c>
      <c r="AK12" s="133">
        <f>1000*(AC12/S12^2-1)</f>
        <v>16.703403185466705</v>
      </c>
      <c r="AL12" s="133">
        <f>1000*(AD12/T12^2-1)</f>
        <v>19.872394785183545</v>
      </c>
      <c r="AM12" s="133">
        <f>1000*((AE12/Y12^2-1))</f>
        <v>17.292025775466069</v>
      </c>
      <c r="AN12" s="133">
        <f>1000*((AF12/W12^2-1))</f>
        <v>17.954683631676183</v>
      </c>
      <c r="AO12" s="133">
        <f>1000*((AG12/X12^2-1))</f>
        <v>17.290958126447098</v>
      </c>
      <c r="AQ12" s="133">
        <f>O12*U12/AA12</f>
        <v>0.81396893409142257</v>
      </c>
      <c r="AR12" s="133">
        <f>U12*P12/AB12</f>
        <v>1.051139817882079</v>
      </c>
      <c r="AS12" s="133">
        <f t="shared" si="4"/>
        <v>1.1896414316685202</v>
      </c>
      <c r="AT12" s="133">
        <f t="shared" si="5"/>
        <v>1.0936543211379275</v>
      </c>
      <c r="AU12" s="133">
        <f>V12*S12/AD12</f>
        <v>0.53926993559882885</v>
      </c>
      <c r="AV12" s="133">
        <f>AC12/AD12</f>
        <v>1.1242917972878244</v>
      </c>
      <c r="AW12" s="133">
        <f>O12*N12/AA12</f>
        <v>0.21898059027265732</v>
      </c>
      <c r="AX12" s="133">
        <f>AE12/AC12</f>
        <v>1.1340886716635881</v>
      </c>
      <c r="AY12" s="133">
        <f>AF12/AG12</f>
        <v>0.98138524482239642</v>
      </c>
      <c r="AZ12" s="133">
        <f t="shared" si="6"/>
        <v>0.88794383161537216</v>
      </c>
      <c r="BB12" s="75">
        <f t="shared" si="7"/>
        <v>-205.83307821473196</v>
      </c>
      <c r="BC12" s="75">
        <f t="shared" si="8"/>
        <v>49.875116236102699</v>
      </c>
      <c r="BD12" s="75">
        <f t="shared" si="9"/>
        <v>173.65194379245742</v>
      </c>
      <c r="BE12" s="75">
        <f t="shared" si="10"/>
        <v>89.524677046527756</v>
      </c>
      <c r="BF12" s="75">
        <f t="shared" si="11"/>
        <v>-617.53902527460127</v>
      </c>
      <c r="BG12" s="75">
        <f t="shared" si="12"/>
        <v>117.15332390761705</v>
      </c>
      <c r="BH12" s="75">
        <f t="shared" si="13"/>
        <v>-1518.7721819853843</v>
      </c>
      <c r="BI12" s="75">
        <f t="shared" si="14"/>
        <v>125.82939595545959</v>
      </c>
      <c r="BJ12" s="75">
        <f t="shared" si="15"/>
        <v>-18.790190264713338</v>
      </c>
      <c r="BK12" s="75">
        <f t="shared" si="16"/>
        <v>-118.84679067589417</v>
      </c>
      <c r="BM12" s="133">
        <f>O12*U12/Q12/P12</f>
        <v>0.82552898609549674</v>
      </c>
      <c r="BN12" s="133">
        <f>P12*U12/R12^2</f>
        <v>1.0686945413372748</v>
      </c>
      <c r="BO12" s="133">
        <f>P12*Q12/R12^2</f>
        <v>1.1925722166420372</v>
      </c>
      <c r="BP12" s="133">
        <f>R12^2/S12^2</f>
        <v>1.0936572773324693</v>
      </c>
      <c r="BQ12" s="133">
        <f>V12*S12/T12^2</f>
        <v>0.54998652065482923</v>
      </c>
      <c r="BR12" s="133">
        <f>S12^2/T12^2</f>
        <v>1.1277961341967722</v>
      </c>
      <c r="BS12" s="133">
        <f>O12*N12/Q12/P12</f>
        <v>0.22209057015691475</v>
      </c>
      <c r="BT12" s="133">
        <f>Y12^2/S12^2</f>
        <v>1.1334324685338184</v>
      </c>
      <c r="BU12" s="133">
        <f>W12^2/X12^2</f>
        <v>0.9807453632756854</v>
      </c>
      <c r="BV12" s="133">
        <f>X12^2/R12^2</f>
        <v>0.88742858470814467</v>
      </c>
      <c r="BX12" s="133">
        <f t="shared" si="17"/>
        <v>0.98599679454170386</v>
      </c>
      <c r="BY12" s="133">
        <f t="shared" si="18"/>
        <v>0.98357367538040452</v>
      </c>
      <c r="BZ12" s="133">
        <f t="shared" si="19"/>
        <v>0.9975424675062704</v>
      </c>
      <c r="CA12" s="133">
        <f t="shared" si="20"/>
        <v>0.99999729696441186</v>
      </c>
      <c r="CB12" s="133">
        <f t="shared" si="21"/>
        <v>0.98051482235738996</v>
      </c>
      <c r="CC12" s="133">
        <f t="shared" si="22"/>
        <v>0.99689275676455158</v>
      </c>
      <c r="CD12" s="133">
        <f t="shared" si="23"/>
        <v>0.98599679454170375</v>
      </c>
      <c r="CE12" s="133">
        <f t="shared" si="24"/>
        <v>1.0005789521193251</v>
      </c>
      <c r="CF12" s="133">
        <f t="shared" si="25"/>
        <v>1.0006524441212485</v>
      </c>
      <c r="CG12" s="133">
        <f t="shared" si="26"/>
        <v>1.0005806066156826</v>
      </c>
      <c r="CR12" s="133"/>
      <c r="CS12" s="133"/>
      <c r="CT12" s="133"/>
      <c r="CU12" s="133"/>
      <c r="CV12" s="133"/>
    </row>
    <row r="13" spans="1:100" x14ac:dyDescent="0.2">
      <c r="A13" s="132">
        <v>18</v>
      </c>
      <c r="B13" s="132">
        <f t="shared" si="0"/>
        <v>291.14999999999998</v>
      </c>
      <c r="C13" s="44">
        <f t="shared" si="3"/>
        <v>3.4346556757685045</v>
      </c>
      <c r="E13" s="40">
        <f>'[4]methanogen M06-L TZVP smd redo'!AB13</f>
        <v>4.8741100368887569</v>
      </c>
      <c r="F13" s="40">
        <f>'[4]methanogen M06-L TZVP smd redo'!AS13</f>
        <v>5.4182120691683711</v>
      </c>
      <c r="G13" s="40">
        <f>'[4]methanogen M06-L TZVP smd redo'!BJ13</f>
        <v>5.7012488963232855</v>
      </c>
      <c r="H13" s="40">
        <f>'[4]methanogen M06-L TZVP smd redo'!EV13</f>
        <v>5.9625180384401677</v>
      </c>
      <c r="I13" s="40">
        <f>'[4]methanogen M06-L TZVP smd redo'!CL13</f>
        <v>5.4038467737829166</v>
      </c>
      <c r="J13" s="40">
        <f>'[4]methanogen M06-L TZVP smd redo'!DG13</f>
        <v>5.4140385201908447</v>
      </c>
      <c r="K13" s="40">
        <f>'[4]methanogen M06-L TZVP smd redo'!EC13</f>
        <v>5.7240744140190092</v>
      </c>
      <c r="M13" s="40">
        <f>EXP('d-beta'!Y14/1000)*'[3]methanogen M06-L TZVP smd redo'!EZ13</f>
        <v>14.709153153849689</v>
      </c>
      <c r="N13" s="40">
        <f>'[3]methanogen M06-L TZVP smd redo'!ET13</f>
        <v>3.55335</v>
      </c>
      <c r="O13" s="40">
        <f>'[3]methanogen M06-L TZVP smd redo'!R13</f>
        <v>13.42977</v>
      </c>
      <c r="P13" s="40">
        <f>'[3]methanogen M06-L TZVP smd redo'!W13</f>
        <v>14.565580000000001</v>
      </c>
      <c r="Q13" s="40">
        <f>'[3]methanogen M06-L TZVP smd redo'!V13</f>
        <v>14.526910000000001</v>
      </c>
      <c r="R13" s="40">
        <f>PRODUCT('[4]methanogen M06-L TZVP smd redo'!AD13:AF13)^(1/3)</f>
        <v>13.336516584690148</v>
      </c>
      <c r="S13" s="40">
        <f>AVERAGE('[3]methanogen M06-L TZVP smd redo'!AT13:AV13)</f>
        <v>12.758103333333333</v>
      </c>
      <c r="T13" s="40">
        <f>'[3]methanogen M06-L TZVP smd redo'!FK13</f>
        <v>12.026680000000001</v>
      </c>
      <c r="U13" s="40">
        <f>'[3]methanogen M06-L TZVP smd redo'!CD13</f>
        <v>13.031140000000001</v>
      </c>
      <c r="V13" s="40">
        <f>'[3]methanogen M06-L TZVP smd redo'!CG13</f>
        <v>6.2599799999999997</v>
      </c>
      <c r="W13" s="40">
        <v>12.450638142924477</v>
      </c>
      <c r="X13" s="40">
        <v>12.571224776083685</v>
      </c>
      <c r="Y13" s="40">
        <v>13.575926434983073</v>
      </c>
      <c r="Z13" s="40"/>
      <c r="AA13" s="40">
        <v>214.55797999999999</v>
      </c>
      <c r="AB13" s="40">
        <v>180.78853091867464</v>
      </c>
      <c r="AC13" s="41">
        <v>165.44703333333334</v>
      </c>
      <c r="AD13" s="41">
        <v>147.46986999999999</v>
      </c>
      <c r="AE13" s="41">
        <v>187.44407794545856</v>
      </c>
      <c r="AF13" s="72">
        <v>157.75923708309577</v>
      </c>
      <c r="AG13" s="41">
        <v>160.72613812082577</v>
      </c>
      <c r="AH13" s="40"/>
      <c r="AI13" s="133">
        <f>1000*(AA13/Q13/P13-1)</f>
        <v>14.013280530643435</v>
      </c>
      <c r="AJ13" s="133">
        <f>1000*(AB13/R13^2-1)</f>
        <v>16.450086063946046</v>
      </c>
      <c r="AK13" s="133">
        <f>1000*(AC13/S13^2-1)</f>
        <v>16.451716039632245</v>
      </c>
      <c r="AL13" s="133">
        <f>1000*(AD13/T13^2-1)</f>
        <v>19.557646554080321</v>
      </c>
      <c r="AM13" s="133">
        <f>1000*((AE13/Y13^2-1))</f>
        <v>17.027677600608861</v>
      </c>
      <c r="AN13" s="133">
        <f>1000*((AF13/W13^2-1))</f>
        <v>17.680785577208535</v>
      </c>
      <c r="AO13" s="133">
        <f>1000*((AG13/X13^2-1))</f>
        <v>17.024291852327345</v>
      </c>
      <c r="AQ13" s="133">
        <f>O13*U13/AA13</f>
        <v>0.8156546451350819</v>
      </c>
      <c r="AR13" s="133">
        <f>U13*P13/AB13</f>
        <v>1.0498791665417195</v>
      </c>
      <c r="AS13" s="133">
        <f t="shared" si="4"/>
        <v>1.1867897753785945</v>
      </c>
      <c r="AT13" s="133">
        <f t="shared" si="5"/>
        <v>1.0927275471566307</v>
      </c>
      <c r="AU13" s="133">
        <f>V13*S13/AD13</f>
        <v>0.5415714525590889</v>
      </c>
      <c r="AV13" s="133">
        <f>AC13/AD13</f>
        <v>1.1219039749159156</v>
      </c>
      <c r="AW13" s="133">
        <f>O13*N13/AA13</f>
        <v>0.22241388192366465</v>
      </c>
      <c r="AX13" s="133">
        <f>AE13/AC13</f>
        <v>1.1329552072886482</v>
      </c>
      <c r="AY13" s="133">
        <f>AF13/AG13</f>
        <v>0.98154064377817851</v>
      </c>
      <c r="AZ13" s="133">
        <f t="shared" si="6"/>
        <v>0.88902839856100346</v>
      </c>
      <c r="BB13" s="75">
        <f t="shared" si="7"/>
        <v>-203.76424260582687</v>
      </c>
      <c r="BC13" s="75">
        <f t="shared" si="8"/>
        <v>48.675078063203486</v>
      </c>
      <c r="BD13" s="75">
        <f t="shared" si="9"/>
        <v>171.25199411143419</v>
      </c>
      <c r="BE13" s="75">
        <f t="shared" si="10"/>
        <v>88.676907450334767</v>
      </c>
      <c r="BF13" s="75">
        <f t="shared" si="11"/>
        <v>-613.28026822841741</v>
      </c>
      <c r="BG13" s="75">
        <f t="shared" si="12"/>
        <v>115.02721958408996</v>
      </c>
      <c r="BH13" s="75">
        <f t="shared" si="13"/>
        <v>-1503.2152998321633</v>
      </c>
      <c r="BI13" s="75">
        <f t="shared" si="14"/>
        <v>124.82944665592548</v>
      </c>
      <c r="BJ13" s="75">
        <f t="shared" si="15"/>
        <v>-18.6318562623863</v>
      </c>
      <c r="BK13" s="75">
        <f t="shared" si="16"/>
        <v>-117.62609959036318</v>
      </c>
      <c r="BM13" s="133">
        <f>O13*U13/Q13/P13</f>
        <v>0.82708464249348224</v>
      </c>
      <c r="BN13" s="133">
        <f>P13*U13/R13^2</f>
        <v>1.0671497691880749</v>
      </c>
      <c r="BO13" s="133">
        <f>P13*Q13/R13^2</f>
        <v>1.1896417852556214</v>
      </c>
      <c r="BP13" s="133">
        <f>R13^2/S13^2</f>
        <v>1.0927292994505777</v>
      </c>
      <c r="BQ13" s="133">
        <f>V13*S13/T13^2</f>
        <v>0.55216331561201937</v>
      </c>
      <c r="BR13" s="133">
        <f>S13^2/T13^2</f>
        <v>1.1253321316448439</v>
      </c>
      <c r="BS13" s="133">
        <f>O13*N13/Q13/P13</f>
        <v>0.2255306300449704</v>
      </c>
      <c r="BT13" s="133">
        <f>Y13^2/S13^2</f>
        <v>1.1323135938261257</v>
      </c>
      <c r="BU13" s="133">
        <f>W13^2/X13^2</f>
        <v>0.98090746362730175</v>
      </c>
      <c r="BV13" s="133">
        <f>X13^2/R13^2</f>
        <v>0.88852645848289646</v>
      </c>
      <c r="BX13" s="133">
        <f t="shared" si="17"/>
        <v>0.98618037771328781</v>
      </c>
      <c r="BY13" s="133">
        <f t="shared" si="18"/>
        <v>0.98381613982871829</v>
      </c>
      <c r="BZ13" s="133">
        <f t="shared" si="19"/>
        <v>0.99760263138671279</v>
      </c>
      <c r="CA13" s="133">
        <f t="shared" si="20"/>
        <v>0.99999839640618404</v>
      </c>
      <c r="CB13" s="133">
        <f t="shared" si="21"/>
        <v>0.98081751765564062</v>
      </c>
      <c r="CC13" s="133">
        <f t="shared" si="22"/>
        <v>0.99695364894280813</v>
      </c>
      <c r="CD13" s="133">
        <f t="shared" si="23"/>
        <v>0.9861803777132877</v>
      </c>
      <c r="CE13" s="133">
        <f t="shared" si="24"/>
        <v>1.0005666393709489</v>
      </c>
      <c r="CF13" s="133">
        <f t="shared" si="25"/>
        <v>1.0006455044684188</v>
      </c>
      <c r="CG13" s="133">
        <f t="shared" si="26"/>
        <v>1.0005649129221925</v>
      </c>
      <c r="CR13" s="133"/>
      <c r="CS13" s="133"/>
      <c r="CT13" s="133"/>
      <c r="CU13" s="133"/>
      <c r="CV13" s="133"/>
    </row>
    <row r="14" spans="1:100" x14ac:dyDescent="0.2">
      <c r="A14" s="132">
        <v>20</v>
      </c>
      <c r="B14" s="132">
        <f t="shared" si="0"/>
        <v>293.14999999999998</v>
      </c>
      <c r="C14" s="44">
        <f t="shared" si="3"/>
        <v>3.4112229234180456</v>
      </c>
      <c r="E14" s="40">
        <f>'[4]methanogen M06-L TZVP smd redo'!AB14</f>
        <v>4.8169915881748349</v>
      </c>
      <c r="F14" s="40">
        <f>'[4]methanogen M06-L TZVP smd redo'!AS14</f>
        <v>5.3659681557398642</v>
      </c>
      <c r="G14" s="40">
        <f>'[4]methanogen M06-L TZVP smd redo'!BJ14</f>
        <v>5.6371113623450153</v>
      </c>
      <c r="H14" s="40">
        <f>'[4]methanogen M06-L TZVP smd redo'!EV14</f>
        <v>5.8910185257983194</v>
      </c>
      <c r="I14" s="40">
        <f>'[4]methanogen M06-L TZVP smd redo'!CL14</f>
        <v>5.3448477691842022</v>
      </c>
      <c r="J14" s="40">
        <f>'[4]methanogen M06-L TZVP smd redo'!DG14</f>
        <v>5.3611454367452627</v>
      </c>
      <c r="K14" s="40">
        <f>'[4]methanogen M06-L TZVP smd redo'!EC14</f>
        <v>5.6542827475227764</v>
      </c>
      <c r="M14" s="40">
        <f>EXP('d-beta'!Y15/1000)*'[3]methanogen M06-L TZVP smd redo'!EZ14</f>
        <v>14.374681157114097</v>
      </c>
      <c r="N14" s="40">
        <f>'[3]methanogen M06-L TZVP smd redo'!ET14</f>
        <v>3.5192999999999999</v>
      </c>
      <c r="O14" s="40">
        <f>'[3]methanogen M06-L TZVP smd redo'!R14</f>
        <v>13.12372</v>
      </c>
      <c r="P14" s="40">
        <f>'[3]methanogen M06-L TZVP smd redo'!W14</f>
        <v>14.221399999999999</v>
      </c>
      <c r="Q14" s="40">
        <f>'[3]methanogen M06-L TZVP smd redo'!V14</f>
        <v>14.18351</v>
      </c>
      <c r="R14" s="40">
        <f>PRODUCT('[4]methanogen M06-L TZVP smd redo'!AD14:AF14)^(1/3)</f>
        <v>13.037085100932241</v>
      </c>
      <c r="S14" s="40">
        <f>AVERAGE('[3]methanogen M06-L TZVP smd redo'!AT14:AV14)</f>
        <v>12.476889999999999</v>
      </c>
      <c r="T14" s="40">
        <f>'[3]methanogen M06-L TZVP smd redo'!FK14</f>
        <v>11.77422</v>
      </c>
      <c r="U14" s="40">
        <f>'[3]methanogen M06-L TZVP smd redo'!CD14</f>
        <v>12.73584</v>
      </c>
      <c r="V14" s="40">
        <f>'[3]methanogen M06-L TZVP smd redo'!CG14</f>
        <v>6.1591800000000001</v>
      </c>
      <c r="W14" s="40">
        <v>12.179523031357858</v>
      </c>
      <c r="X14" s="40">
        <v>12.296464519050321</v>
      </c>
      <c r="Y14" s="40">
        <v>13.270183899296876</v>
      </c>
      <c r="Z14" s="40"/>
      <c r="AA14" s="40">
        <v>204.49844999999999</v>
      </c>
      <c r="AB14" s="40">
        <v>172.71976536521012</v>
      </c>
      <c r="AC14" s="41">
        <v>158.19541999999998</v>
      </c>
      <c r="AD14" s="41">
        <v>141.30044000000001</v>
      </c>
      <c r="AE14" s="41">
        <v>179.05074178771844</v>
      </c>
      <c r="AF14" s="72">
        <v>150.92348750487997</v>
      </c>
      <c r="AG14" s="41">
        <v>153.73784131389169</v>
      </c>
      <c r="AH14" s="40"/>
      <c r="AI14" s="133">
        <f>1000*(AA14/Q14/P14-1)</f>
        <v>13.827225270947707</v>
      </c>
      <c r="AJ14" s="133">
        <f>1000*(AB14/R14^2-1)</f>
        <v>16.204323885915084</v>
      </c>
      <c r="AK14" s="133">
        <f>1000*(AC14/S14^2-1)</f>
        <v>16.204733171160115</v>
      </c>
      <c r="AL14" s="133">
        <f>1000*(AD14/T14^2-1)</f>
        <v>19.246483155337614</v>
      </c>
      <c r="AM14" s="133">
        <f>1000*((AE14/Y14^2-1))</f>
        <v>16.768871557991226</v>
      </c>
      <c r="AN14" s="133">
        <f>1000*((AF14/W14^2-1))</f>
        <v>17.410628495872828</v>
      </c>
      <c r="AO14" s="133">
        <f>1000*((AG14/X14^2-1))</f>
        <v>16.764224126641693</v>
      </c>
      <c r="AQ14" s="133">
        <f>O14*U14/AA14</f>
        <v>0.81732452311887938</v>
      </c>
      <c r="AR14" s="133">
        <f>U14*P14/AB14</f>
        <v>1.0486435909232781</v>
      </c>
      <c r="AS14" s="133">
        <f t="shared" si="4"/>
        <v>1.1839898552872332</v>
      </c>
      <c r="AT14" s="133">
        <f t="shared" si="5"/>
        <v>1.0918126793127774</v>
      </c>
      <c r="AU14" s="133">
        <f>V14*S14/AD14</f>
        <v>0.54385825939537047</v>
      </c>
      <c r="AV14" s="133">
        <f>AC14/AD14</f>
        <v>1.119567780539112</v>
      </c>
      <c r="AW14" s="133">
        <f>O14*N14/AA14</f>
        <v>0.22585162770671369</v>
      </c>
      <c r="AX14" s="133">
        <f>AE14/AC14</f>
        <v>1.1318326522203894</v>
      </c>
      <c r="AY14" s="133">
        <f>AF14/AG14</f>
        <v>0.98169381210924145</v>
      </c>
      <c r="AZ14" s="133">
        <f t="shared" si="6"/>
        <v>0.89009987356582043</v>
      </c>
      <c r="BB14" s="75">
        <f t="shared" si="7"/>
        <v>-201.71904987057772</v>
      </c>
      <c r="BC14" s="75">
        <f t="shared" si="8"/>
        <v>47.497510884745608</v>
      </c>
      <c r="BD14" s="75">
        <f t="shared" si="9"/>
        <v>168.88996825554042</v>
      </c>
      <c r="BE14" s="75">
        <f t="shared" si="10"/>
        <v>87.839323517337476</v>
      </c>
      <c r="BF14" s="75">
        <f t="shared" si="11"/>
        <v>-609.06661865795536</v>
      </c>
      <c r="BG14" s="75">
        <f t="shared" si="12"/>
        <v>112.9427005915505</v>
      </c>
      <c r="BH14" s="75">
        <f t="shared" si="13"/>
        <v>-1487.8770098819746</v>
      </c>
      <c r="BI14" s="75">
        <f t="shared" si="14"/>
        <v>123.83813512493742</v>
      </c>
      <c r="BJ14" s="75">
        <f t="shared" si="15"/>
        <v>-18.475819543578336</v>
      </c>
      <c r="BK14" s="75">
        <f t="shared" si="16"/>
        <v>-116.42160506217715</v>
      </c>
      <c r="BM14" s="133">
        <f>O14*U14/Q14/P14</f>
        <v>0.828625853419514</v>
      </c>
      <c r="BN14" s="133">
        <f>P14*U14/R14^2</f>
        <v>1.0656361513114878</v>
      </c>
      <c r="BO14" s="133">
        <f>P14*Q14/R14^2</f>
        <v>1.1867659305148308</v>
      </c>
      <c r="BP14" s="133">
        <f>R14^2/S14^2</f>
        <v>1.0918131190499538</v>
      </c>
      <c r="BQ14" s="133">
        <f>V14*S14/T14^2</f>
        <v>0.55432561822371473</v>
      </c>
      <c r="BR14" s="133">
        <f>S14^2/T14^2</f>
        <v>1.1229189214731967</v>
      </c>
      <c r="BS14" s="133">
        <f>O14*N14/Q14/P14</f>
        <v>0.2289745290408246</v>
      </c>
      <c r="BT14" s="133">
        <f>Y14^2/S14^2</f>
        <v>1.1312046724853217</v>
      </c>
      <c r="BU14" s="133">
        <f>W14^2/X14^2</f>
        <v>0.98107010015693674</v>
      </c>
      <c r="BV14" s="133">
        <f>X14^2/R14^2</f>
        <v>0.88960972341925304</v>
      </c>
      <c r="BX14" s="133">
        <f t="shared" si="17"/>
        <v>0.98636135928658619</v>
      </c>
      <c r="BY14" s="133">
        <f t="shared" si="18"/>
        <v>0.9840540691423646</v>
      </c>
      <c r="BZ14" s="133">
        <f t="shared" si="19"/>
        <v>0.99766080643518873</v>
      </c>
      <c r="CA14" s="133">
        <f t="shared" si="20"/>
        <v>0.99999959724135135</v>
      </c>
      <c r="CB14" s="133">
        <f t="shared" si="21"/>
        <v>0.98111694916448933</v>
      </c>
      <c r="CC14" s="133">
        <f t="shared" si="22"/>
        <v>0.99701568753540259</v>
      </c>
      <c r="CD14" s="133">
        <f t="shared" si="23"/>
        <v>0.9863613592865863</v>
      </c>
      <c r="CE14" s="133">
        <f t="shared" si="24"/>
        <v>1.0005551424515318</v>
      </c>
      <c r="CF14" s="133">
        <f t="shared" si="25"/>
        <v>1.0006357465712235</v>
      </c>
      <c r="CG14" s="133">
        <f t="shared" si="26"/>
        <v>1.0005509721102008</v>
      </c>
    </row>
    <row r="15" spans="1:100" x14ac:dyDescent="0.2">
      <c r="A15" s="132">
        <v>22</v>
      </c>
      <c r="B15" s="132">
        <f t="shared" si="0"/>
        <v>295.14999999999998</v>
      </c>
      <c r="C15" s="44">
        <f t="shared" si="3"/>
        <v>3.3881077418261905</v>
      </c>
      <c r="E15" s="40">
        <f>'[4]methanogen M06-L TZVP smd redo'!AB15</f>
        <v>4.7680972281756162</v>
      </c>
      <c r="F15" s="40">
        <f>'[4]methanogen M06-L TZVP smd redo'!AS15</f>
        <v>5.3080112701868742</v>
      </c>
      <c r="G15" s="40">
        <f>'[4]methanogen M06-L TZVP smd redo'!BJ15</f>
        <v>5.5824332446414715</v>
      </c>
      <c r="H15" s="40">
        <f>'[4]methanogen M06-L TZVP smd redo'!EV15</f>
        <v>5.8261165489104094</v>
      </c>
      <c r="I15" s="40">
        <f>'[4]methanogen M06-L TZVP smd redo'!CL15</f>
        <v>5.2889904996915593</v>
      </c>
      <c r="J15" s="40">
        <f>'[4]methanogen M06-L TZVP smd redo'!DG15</f>
        <v>5.3020540914174852</v>
      </c>
      <c r="K15" s="40">
        <f>'[4]methanogen M06-L TZVP smd redo'!EC15</f>
        <v>5.5960060378907883</v>
      </c>
      <c r="M15" s="40">
        <f>EXP('d-beta'!Y16/1000)*'[3]methanogen M06-L TZVP smd redo'!EZ15</f>
        <v>14.052587031371321</v>
      </c>
      <c r="N15" s="40">
        <f>'[3]methanogen M06-L TZVP smd redo'!ET15</f>
        <v>3.4860199999999999</v>
      </c>
      <c r="O15" s="40">
        <f>'[3]methanogen M06-L TZVP smd redo'!R15</f>
        <v>12.82887</v>
      </c>
      <c r="P15" s="40">
        <f>'[3]methanogen M06-L TZVP smd redo'!W15</f>
        <v>13.890040000000001</v>
      </c>
      <c r="Q15" s="40">
        <f>'[3]methanogen M06-L TZVP smd redo'!V15</f>
        <v>13.8529</v>
      </c>
      <c r="R15" s="40">
        <f>PRODUCT('[4]methanogen M06-L TZVP smd redo'!AD15:AF15)^(1/3)</f>
        <v>12.748435538263045</v>
      </c>
      <c r="S15" s="40">
        <f>AVERAGE('[3]methanogen M06-L TZVP smd redo'!AT15:AV15)</f>
        <v>12.205696666666666</v>
      </c>
      <c r="T15" s="40">
        <f>'[3]methanogen M06-L TZVP smd redo'!FK15</f>
        <v>11.530419999999999</v>
      </c>
      <c r="U15" s="40">
        <f>'[3]methanogen M06-L TZVP smd redo'!CD15</f>
        <v>12.45129</v>
      </c>
      <c r="V15" s="40">
        <f>'[3]methanogen M06-L TZVP smd redo'!CG15</f>
        <v>6.0613999999999999</v>
      </c>
      <c r="W15" s="40">
        <v>11.917993812142795</v>
      </c>
      <c r="X15" s="40">
        <v>12.031447523186094</v>
      </c>
      <c r="Y15" s="40">
        <v>12.97544497495938</v>
      </c>
      <c r="Z15" s="40"/>
      <c r="AA15" s="40">
        <v>195.04268999999999</v>
      </c>
      <c r="AB15" s="40">
        <v>165.11684624714908</v>
      </c>
      <c r="AC15" s="41">
        <v>151.35704666666666</v>
      </c>
      <c r="AD15" s="41">
        <v>135.46897999999999</v>
      </c>
      <c r="AE15" s="41">
        <v>171.1425769111998</v>
      </c>
      <c r="AF15" s="72">
        <v>144.47381291740817</v>
      </c>
      <c r="AG15" s="41">
        <v>147.14526978350025</v>
      </c>
      <c r="AH15" s="40"/>
      <c r="AI15" s="133">
        <f>1000*(AA15/Q15/P15-1)</f>
        <v>13.644066333302396</v>
      </c>
      <c r="AJ15" s="133">
        <f>1000*(AB15/R15^2-1)</f>
        <v>15.962318074260073</v>
      </c>
      <c r="AK15" s="133">
        <f>1000*(AC15/S15^2-1)</f>
        <v>15.962082248303533</v>
      </c>
      <c r="AL15" s="133">
        <f>1000*(AD15/T15^2-1)</f>
        <v>18.942335729249304</v>
      </c>
      <c r="AM15" s="133">
        <f>1000*((AE15/Y15^2-1))</f>
        <v>16.514425865666425</v>
      </c>
      <c r="AN15" s="133">
        <f>1000*((AF15/W15^2-1))</f>
        <v>17.144894514108611</v>
      </c>
      <c r="AO15" s="133">
        <f>1000*((AG15/X15^2-1))</f>
        <v>16.507396899042568</v>
      </c>
      <c r="AQ15" s="133">
        <f>O15*U15/AA15</f>
        <v>0.81897958207149424</v>
      </c>
      <c r="AR15" s="133">
        <f>U15*P15/AB15</f>
        <v>1.047433499866681</v>
      </c>
      <c r="AS15" s="133">
        <f t="shared" si="4"/>
        <v>1.1812404029813985</v>
      </c>
      <c r="AT15" s="133">
        <f t="shared" si="5"/>
        <v>1.0909095406095337</v>
      </c>
      <c r="AU15" s="133">
        <f>V15*S15/AD15</f>
        <v>0.54612952555879091</v>
      </c>
      <c r="AV15" s="133">
        <f>AC15/AD15</f>
        <v>1.1172819538957677</v>
      </c>
      <c r="AW15" s="133">
        <f>O15*N15/AA15</f>
        <v>0.22929184066011396</v>
      </c>
      <c r="AX15" s="133">
        <f>AE15/AC15</f>
        <v>1.1307209058333887</v>
      </c>
      <c r="AY15" s="133">
        <f>AF15/AG15</f>
        <v>0.98184476558422373</v>
      </c>
      <c r="AZ15" s="133">
        <f t="shared" si="6"/>
        <v>0.89115843190979593</v>
      </c>
      <c r="BB15" s="75">
        <f t="shared" si="7"/>
        <v>-199.69612575546896</v>
      </c>
      <c r="BC15" s="75">
        <f t="shared" si="8"/>
        <v>46.34288618477531</v>
      </c>
      <c r="BD15" s="75">
        <f t="shared" si="9"/>
        <v>166.56507533262013</v>
      </c>
      <c r="BE15" s="75">
        <f t="shared" si="10"/>
        <v>87.011789214950696</v>
      </c>
      <c r="BF15" s="75">
        <f t="shared" si="11"/>
        <v>-604.8991050727891</v>
      </c>
      <c r="BG15" s="75">
        <f t="shared" si="12"/>
        <v>110.89890891092965</v>
      </c>
      <c r="BH15" s="75">
        <f t="shared" si="13"/>
        <v>-1472.7596734403855</v>
      </c>
      <c r="BI15" s="75">
        <f t="shared" si="14"/>
        <v>122.85539907211106</v>
      </c>
      <c r="BJ15" s="75">
        <f t="shared" si="15"/>
        <v>-18.322062976740725</v>
      </c>
      <c r="BK15" s="75">
        <f t="shared" si="16"/>
        <v>-115.23305372704937</v>
      </c>
      <c r="BM15" s="133">
        <f>O15*U15/Q15/P15</f>
        <v>0.83015379381489796</v>
      </c>
      <c r="BN15" s="133">
        <f>P15*U15/R15^2</f>
        <v>1.0641529665531884</v>
      </c>
      <c r="BO15" s="133">
        <f>P15*Q15/R15^2</f>
        <v>1.1839419554411361</v>
      </c>
      <c r="BP15" s="133">
        <f>R15^2/S15^2</f>
        <v>1.0909092873867698</v>
      </c>
      <c r="BQ15" s="133">
        <f>V15*S15/T15^2</f>
        <v>0.55647449438358121</v>
      </c>
      <c r="BR15" s="133">
        <f>S15^2/T15^2</f>
        <v>1.1205594221108481</v>
      </c>
      <c r="BS15" s="133">
        <f>O15*N15/Q15/P15</f>
        <v>0.23242031374376554</v>
      </c>
      <c r="BT15" s="133">
        <f>Y15^2/S15^2</f>
        <v>1.1301065058214812</v>
      </c>
      <c r="BU15" s="133">
        <f>W15^2/X15^2</f>
        <v>0.98122939239619444</v>
      </c>
      <c r="BV15" s="133">
        <f>X15^2/R15^2</f>
        <v>0.89068056859838052</v>
      </c>
      <c r="BX15" s="133">
        <f t="shared" si="17"/>
        <v>0.9865395884152337</v>
      </c>
      <c r="BY15" s="133">
        <f t="shared" si="18"/>
        <v>0.98428847429645194</v>
      </c>
      <c r="BZ15" s="133">
        <f t="shared" si="19"/>
        <v>0.99771817153085773</v>
      </c>
      <c r="CA15" s="133">
        <f t="shared" si="20"/>
        <v>1.000000232120825</v>
      </c>
      <c r="CB15" s="133">
        <f t="shared" si="21"/>
        <v>0.98140980596738825</v>
      </c>
      <c r="CC15" s="133">
        <f t="shared" si="22"/>
        <v>0.9970751500095314</v>
      </c>
      <c r="CD15" s="133">
        <f t="shared" si="23"/>
        <v>0.98653958841523381</v>
      </c>
      <c r="CE15" s="133">
        <f t="shared" si="24"/>
        <v>1.0005436655826176</v>
      </c>
      <c r="CF15" s="133">
        <f t="shared" si="25"/>
        <v>1.0006271450822795</v>
      </c>
      <c r="CG15" s="133">
        <f t="shared" si="26"/>
        <v>1.0005365148048164</v>
      </c>
    </row>
    <row r="16" spans="1:100" x14ac:dyDescent="0.2">
      <c r="A16" s="132">
        <v>24</v>
      </c>
      <c r="B16" s="132">
        <f t="shared" si="0"/>
        <v>297.14999999999998</v>
      </c>
      <c r="C16" s="44">
        <f t="shared" si="3"/>
        <v>3.3653037186606092</v>
      </c>
      <c r="E16" s="40">
        <f>'[4]methanogen M06-L TZVP smd redo'!AB16</f>
        <v>4.7180752961191175</v>
      </c>
      <c r="F16" s="40">
        <f>'[4]methanogen M06-L TZVP smd redo'!AS16</f>
        <v>5.2450485043975537</v>
      </c>
      <c r="G16" s="40">
        <f>'[4]methanogen M06-L TZVP smd redo'!BJ16</f>
        <v>5.518618462502678</v>
      </c>
      <c r="H16" s="40">
        <f>'[4]methanogen M06-L TZVP smd redo'!EV16</f>
        <v>5.7686652985151632</v>
      </c>
      <c r="I16" s="40">
        <f>'[4]methanogen M06-L TZVP smd redo'!CL16</f>
        <v>5.2358571064141657</v>
      </c>
      <c r="J16" s="40">
        <f>'[4]methanogen M06-L TZVP smd redo'!DG16</f>
        <v>5.24561972641302</v>
      </c>
      <c r="K16" s="40">
        <f>'[4]methanogen M06-L TZVP smd redo'!EC16</f>
        <v>5.5308952529331545</v>
      </c>
      <c r="M16" s="40">
        <f>EXP('d-beta'!Y17/1000)*'[3]methanogen M06-L TZVP smd redo'!EZ16</f>
        <v>13.742274122221552</v>
      </c>
      <c r="N16" s="40">
        <f>'[3]methanogen M06-L TZVP smd redo'!ET16</f>
        <v>3.4535</v>
      </c>
      <c r="O16" s="40">
        <f>'[3]methanogen M06-L TZVP smd redo'!R16</f>
        <v>12.544689999999999</v>
      </c>
      <c r="P16" s="40">
        <f>'[3]methanogen M06-L TZVP smd redo'!W16</f>
        <v>13.570880000000001</v>
      </c>
      <c r="Q16" s="40">
        <f>'[3]methanogen M06-L TZVP smd redo'!V16</f>
        <v>13.534470000000001</v>
      </c>
      <c r="R16" s="40">
        <f>PRODUCT('[4]methanogen M06-L TZVP smd redo'!AD16:AF16)^(1/3)</f>
        <v>12.470062294683032</v>
      </c>
      <c r="S16" s="40">
        <f>AVERAGE('[3]methanogen M06-L TZVP smd redo'!AT16:AV16)</f>
        <v>11.944063333333332</v>
      </c>
      <c r="T16" s="40">
        <f>'[3]methanogen M06-L TZVP smd redo'!FK16</f>
        <v>11.2949</v>
      </c>
      <c r="U16" s="40">
        <f>'[3]methanogen M06-L TZVP smd redo'!CD16</f>
        <v>12.176970000000001</v>
      </c>
      <c r="V16" s="40">
        <f>'[3]methanogen M06-L TZVP smd redo'!CG16</f>
        <v>5.96652</v>
      </c>
      <c r="W16" s="40">
        <v>11.665607553675741</v>
      </c>
      <c r="X16" s="40">
        <v>11.775714896380688</v>
      </c>
      <c r="Y16" s="40">
        <v>12.691203277643831</v>
      </c>
      <c r="Z16" s="40"/>
      <c r="AA16" s="40">
        <v>186.14771999999999</v>
      </c>
      <c r="AB16" s="40">
        <v>157.94769914331678</v>
      </c>
      <c r="AC16" s="41">
        <v>144.90377000000001</v>
      </c>
      <c r="AD16" s="41">
        <v>129.95327</v>
      </c>
      <c r="AE16" s="41">
        <v>163.68617034759947</v>
      </c>
      <c r="AF16" s="72">
        <v>138.38411896545117</v>
      </c>
      <c r="AG16" s="41">
        <v>140.92162465237703</v>
      </c>
      <c r="AH16" s="40"/>
      <c r="AI16" s="133">
        <f>1000*(AA16/Q16/P16-1)</f>
        <v>13.464305068212834</v>
      </c>
      <c r="AJ16" s="133">
        <f>1000*(AB16/R16^2-1)</f>
        <v>15.724803389971065</v>
      </c>
      <c r="AK16" s="133">
        <f>1000*(AC16/S16^2-1)</f>
        <v>15.72347459828749</v>
      </c>
      <c r="AL16" s="133">
        <f>1000*(AD16/T16^2-1)</f>
        <v>18.644000411598416</v>
      </c>
      <c r="AM16" s="133">
        <f>1000*((AE16/Y16^2-1))</f>
        <v>16.263639092508832</v>
      </c>
      <c r="AN16" s="133">
        <f>1000*((AF16/W16^2-1))</f>
        <v>16.884268934217907</v>
      </c>
      <c r="AO16" s="133">
        <f>1000*((AG16/X16^2-1))</f>
        <v>16.255892406650709</v>
      </c>
      <c r="AQ16" s="133">
        <f>O16*U16/AA16</f>
        <v>0.82061877410746698</v>
      </c>
      <c r="AR16" s="133">
        <f>U16*P16/AB16</f>
        <v>1.0462463177995101</v>
      </c>
      <c r="AS16" s="133">
        <f t="shared" si="4"/>
        <v>1.178540244711608</v>
      </c>
      <c r="AT16" s="133">
        <f t="shared" si="5"/>
        <v>1.0900178728498007</v>
      </c>
      <c r="AU16" s="133">
        <f>V16*S16/AD16</f>
        <v>0.54838552934912665</v>
      </c>
      <c r="AV16" s="133">
        <f>AC16/AD16</f>
        <v>1.1150452004786029</v>
      </c>
      <c r="AW16" s="133">
        <f>O16*N16/AA16</f>
        <v>0.2327349854996881</v>
      </c>
      <c r="AX16" s="133">
        <f>AE16/AC16</f>
        <v>1.1296198183635904</v>
      </c>
      <c r="AY16" s="133">
        <f>AF16/AG16</f>
        <v>0.98199349678812364</v>
      </c>
      <c r="AZ16" s="133">
        <f t="shared" si="6"/>
        <v>0.89220435255919228</v>
      </c>
      <c r="BB16" s="75">
        <f t="shared" si="7"/>
        <v>-197.6966207231271</v>
      </c>
      <c r="BC16" s="75">
        <f t="shared" si="8"/>
        <v>45.208823388363243</v>
      </c>
      <c r="BD16" s="75">
        <f t="shared" si="9"/>
        <v>164.27659190865489</v>
      </c>
      <c r="BE16" s="75">
        <f t="shared" si="10"/>
        <v>86.194093216530078</v>
      </c>
      <c r="BF16" s="75">
        <f t="shared" si="11"/>
        <v>-600.77671867872516</v>
      </c>
      <c r="BG16" s="75">
        <f t="shared" si="12"/>
        <v>108.89494263624962</v>
      </c>
      <c r="BH16" s="75">
        <f t="shared" si="13"/>
        <v>-1457.854874037072</v>
      </c>
      <c r="BI16" s="75">
        <f t="shared" si="14"/>
        <v>121.88113218826757</v>
      </c>
      <c r="BJ16" s="75">
        <f t="shared" si="15"/>
        <v>-18.170593064952161</v>
      </c>
      <c r="BK16" s="75">
        <f t="shared" si="16"/>
        <v>-114.06007784303272</v>
      </c>
      <c r="BM16" s="133">
        <f>O16*U16/Q16/P16</f>
        <v>0.83166783562675284</v>
      </c>
      <c r="BN16" s="133">
        <f>P16*U16/R16^2</f>
        <v>1.0626983354443884</v>
      </c>
      <c r="BO16" s="133">
        <f>P16*Q16/R16^2</f>
        <v>1.1811689394095586</v>
      </c>
      <c r="BP16" s="133">
        <f>R16^2/S16^2</f>
        <v>1.0900164468664246</v>
      </c>
      <c r="BQ16" s="133">
        <f>V16*S16/T16^2</f>
        <v>0.55860962938402636</v>
      </c>
      <c r="BR16" s="133">
        <f>S16^2/T16^2</f>
        <v>1.118251307625328</v>
      </c>
      <c r="BS16" s="133">
        <f>O16*N16/Q16/P16</f>
        <v>0.23586860034450199</v>
      </c>
      <c r="BT16" s="133">
        <f>Y16^2/S16^2</f>
        <v>1.129019402787969</v>
      </c>
      <c r="BU16" s="133">
        <f>W16^2/X16^2</f>
        <v>0.98138668076937252</v>
      </c>
      <c r="BV16" s="133">
        <f>X16^2/R16^2</f>
        <v>0.89173809210666399</v>
      </c>
      <c r="BX16" s="133">
        <f t="shared" si="17"/>
        <v>0.9867145739609382</v>
      </c>
      <c r="BY16" s="133">
        <f t="shared" si="18"/>
        <v>0.98451863798394057</v>
      </c>
      <c r="BZ16" s="133">
        <f t="shared" si="19"/>
        <v>0.99777449727109768</v>
      </c>
      <c r="CA16" s="133">
        <f t="shared" si="20"/>
        <v>1.0000013082218897</v>
      </c>
      <c r="CB16" s="133">
        <f t="shared" si="21"/>
        <v>0.98169723632194861</v>
      </c>
      <c r="CC16" s="133">
        <f t="shared" si="22"/>
        <v>0.99713292788046592</v>
      </c>
      <c r="CD16" s="133">
        <f t="shared" si="23"/>
        <v>0.98671457396093831</v>
      </c>
      <c r="CE16" s="133">
        <f t="shared" si="24"/>
        <v>1.0005318027078531</v>
      </c>
      <c r="CF16" s="133">
        <f t="shared" si="25"/>
        <v>1.000618325101249</v>
      </c>
      <c r="CG16" s="133">
        <f t="shared" si="26"/>
        <v>1.0005228670353499</v>
      </c>
    </row>
    <row r="17" spans="1:85" x14ac:dyDescent="0.2">
      <c r="A17" s="132">
        <v>26</v>
      </c>
      <c r="B17" s="132">
        <f t="shared" si="0"/>
        <v>299.14999999999998</v>
      </c>
      <c r="C17" s="44">
        <f t="shared" si="3"/>
        <v>3.3428046130703661</v>
      </c>
      <c r="E17" s="40">
        <f>'[4]methanogen M06-L TZVP smd redo'!AB17</f>
        <v>4.6659344312929285</v>
      </c>
      <c r="F17" s="40">
        <f>'[4]methanogen M06-L TZVP smd redo'!AS17</f>
        <v>5.1930924759757691</v>
      </c>
      <c r="G17" s="40">
        <f>'[4]methanogen M06-L TZVP smd redo'!BJ17</f>
        <v>5.4636341811789002</v>
      </c>
      <c r="H17" s="40">
        <f>'[4]methanogen M06-L TZVP smd redo'!EV17</f>
        <v>5.7069438080199486</v>
      </c>
      <c r="I17" s="40">
        <f>'[4]methanogen M06-L TZVP smd redo'!CL17</f>
        <v>5.1757612150296062</v>
      </c>
      <c r="J17" s="40">
        <f>'[4]methanogen M06-L TZVP smd redo'!DG17</f>
        <v>5.1906491247433184</v>
      </c>
      <c r="K17" s="40">
        <f>'[4]methanogen M06-L TZVP smd redo'!EC17</f>
        <v>5.4675298900748182</v>
      </c>
      <c r="L17" s="40"/>
      <c r="M17" s="40">
        <f>EXP('d-beta'!Y18/1000)*'[3]methanogen M06-L TZVP smd redo'!EZ17</f>
        <v>13.44320657968183</v>
      </c>
      <c r="N17" s="40">
        <f>'[3]methanogen M06-L TZVP smd redo'!ET17</f>
        <v>3.4217200000000001</v>
      </c>
      <c r="O17" s="40">
        <f>'[3]methanogen M06-L TZVP smd redo'!R17</f>
        <v>12.27069</v>
      </c>
      <c r="P17" s="40">
        <f>'[3]methanogen M06-L TZVP smd redo'!W17</f>
        <v>13.26336</v>
      </c>
      <c r="Q17" s="40">
        <f>'[3]methanogen M06-L TZVP smd redo'!V17</f>
        <v>13.227650000000001</v>
      </c>
      <c r="R17" s="40">
        <f>PRODUCT('[4]methanogen M06-L TZVP smd redo'!AD17:AF17)^(1/3)</f>
        <v>12.201502404063577</v>
      </c>
      <c r="S17" s="40">
        <f>AVERAGE('[3]methanogen M06-L TZVP smd redo'!AT17:AV17)</f>
        <v>11.691553333333333</v>
      </c>
      <c r="T17" s="40">
        <f>'[3]methanogen M06-L TZVP smd redo'!FK17</f>
        <v>11.067299999999999</v>
      </c>
      <c r="U17" s="40">
        <f>'[3]methanogen M06-L TZVP smd redo'!CD17</f>
        <v>11.912409999999999</v>
      </c>
      <c r="V17" s="40">
        <f>'[3]methanogen M06-L TZVP smd redo'!CG17</f>
        <v>5.8744300000000003</v>
      </c>
      <c r="W17" s="40">
        <v>11.421951739442727</v>
      </c>
      <c r="X17" s="40">
        <v>11.528853903703025</v>
      </c>
      <c r="Y17" s="40">
        <v>12.416969361396534</v>
      </c>
      <c r="Z17" s="40"/>
      <c r="AA17" s="40">
        <v>177.77406999999999</v>
      </c>
      <c r="AB17" s="40">
        <v>151.18279655192745</v>
      </c>
      <c r="AC17" s="41">
        <v>138.80965333333333</v>
      </c>
      <c r="AD17" s="41">
        <v>124.73278999999999</v>
      </c>
      <c r="AE17" s="41">
        <v>156.65075396084899</v>
      </c>
      <c r="AF17" s="72">
        <v>132.63034271440938</v>
      </c>
      <c r="AG17" s="41">
        <v>135.04218150547871</v>
      </c>
      <c r="AH17" s="40"/>
      <c r="AI17" s="133">
        <f>1000*(AA17/Q17/P17-1)</f>
        <v>13.28628090734818</v>
      </c>
      <c r="AJ17" s="133">
        <f>1000*(AB17/R17^2-1)</f>
        <v>15.490242871941229</v>
      </c>
      <c r="AK17" s="133">
        <f>1000*(AC17/S17^2-1)</f>
        <v>15.48903733859297</v>
      </c>
      <c r="AL17" s="133">
        <f>1000*(AD17/T17^2-1)</f>
        <v>18.350478323604147</v>
      </c>
      <c r="AM17" s="133">
        <f>1000*((AE17/Y17^2-1))</f>
        <v>16.017692107148427</v>
      </c>
      <c r="AN17" s="133">
        <f>1000*((AF17/W17^2-1))</f>
        <v>16.628429057282013</v>
      </c>
      <c r="AO17" s="133">
        <f>1000*((AG17/X17^2-1))</f>
        <v>16.00810758380522</v>
      </c>
      <c r="AQ17" s="133">
        <f>O17*U17/AA17</f>
        <v>0.82224303163504109</v>
      </c>
      <c r="AR17" s="133">
        <f>U17*P17/AB17</f>
        <v>1.0450830775797397</v>
      </c>
      <c r="AS17" s="133">
        <f t="shared" si="4"/>
        <v>1.1758882230951397</v>
      </c>
      <c r="AT17" s="133">
        <f t="shared" si="5"/>
        <v>1.0891374837518082</v>
      </c>
      <c r="AU17" s="133">
        <f>V17*S17/AD17</f>
        <v>0.55062675698934771</v>
      </c>
      <c r="AV17" s="133">
        <f>AC17/AD17</f>
        <v>1.1128561570163975</v>
      </c>
      <c r="AW17" s="133">
        <f>O17*N17/AA17</f>
        <v>0.23618104365164166</v>
      </c>
      <c r="AX17" s="133">
        <f>AE17/AC17</f>
        <v>1.1285292499410871</v>
      </c>
      <c r="AY17" s="133">
        <f>AF17/AG17</f>
        <v>0.98214010789679462</v>
      </c>
      <c r="AZ17" s="133">
        <f t="shared" si="6"/>
        <v>0.89323775314008791</v>
      </c>
      <c r="BB17" s="75">
        <f t="shared" si="7"/>
        <v>-195.71926870103596</v>
      </c>
      <c r="BC17" s="75">
        <f t="shared" si="8"/>
        <v>44.096382333116701</v>
      </c>
      <c r="BD17" s="75">
        <f t="shared" si="9"/>
        <v>162.02379657056423</v>
      </c>
      <c r="BE17" s="75">
        <f t="shared" si="10"/>
        <v>85.386083688228751</v>
      </c>
      <c r="BF17" s="75">
        <f t="shared" si="11"/>
        <v>-596.69809139672009</v>
      </c>
      <c r="BG17" s="75">
        <f t="shared" si="12"/>
        <v>106.92982496235334</v>
      </c>
      <c r="BH17" s="75">
        <f t="shared" si="13"/>
        <v>-1443.1566339363799</v>
      </c>
      <c r="BI17" s="75">
        <f t="shared" si="14"/>
        <v>120.91523624933411</v>
      </c>
      <c r="BJ17" s="75">
        <f t="shared" si="15"/>
        <v>-18.021304738950739</v>
      </c>
      <c r="BK17" s="75">
        <f t="shared" si="16"/>
        <v>-112.90249262311028</v>
      </c>
      <c r="BM17" s="133">
        <f>O17*U17/Q17/P17</f>
        <v>0.83316758352745368</v>
      </c>
      <c r="BN17" s="133">
        <f>P17*U17/R17^2</f>
        <v>1.0612716682728056</v>
      </c>
      <c r="BO17" s="133">
        <f>P17*Q17/R17^2</f>
        <v>1.1784458546027865</v>
      </c>
      <c r="BP17" s="133">
        <f>R17^2/S17^2</f>
        <v>1.0891361907885653</v>
      </c>
      <c r="BQ17" s="133">
        <f>V17*S17/T17^2</f>
        <v>0.56073102135787722</v>
      </c>
      <c r="BR17" s="133">
        <f>S17^2/T17^2</f>
        <v>1.1159919586853693</v>
      </c>
      <c r="BS17" s="133">
        <f>O17*N17/Q17/P17</f>
        <v>0.23931901134258798</v>
      </c>
      <c r="BT17" s="133">
        <f>Y17^2/S17^2</f>
        <v>1.1279420531097029</v>
      </c>
      <c r="BU17" s="133">
        <f>W17^2/X17^2</f>
        <v>0.98154083034220563</v>
      </c>
      <c r="BV17" s="133">
        <f>X17^2/R17^2</f>
        <v>0.89278246512791248</v>
      </c>
      <c r="BX17" s="133">
        <f t="shared" si="17"/>
        <v>0.98688792974138484</v>
      </c>
      <c r="BY17" s="133">
        <f t="shared" si="18"/>
        <v>0.98474604460193271</v>
      </c>
      <c r="BZ17" s="133">
        <f t="shared" si="19"/>
        <v>0.99782965717291372</v>
      </c>
      <c r="CA17" s="133">
        <f t="shared" si="20"/>
        <v>1.0000011871456058</v>
      </c>
      <c r="CB17" s="133">
        <f t="shared" si="21"/>
        <v>0.98198019374055523</v>
      </c>
      <c r="CC17" s="133">
        <f t="shared" si="22"/>
        <v>0.99719012162716147</v>
      </c>
      <c r="CD17" s="133">
        <f t="shared" si="23"/>
        <v>0.98688792974138484</v>
      </c>
      <c r="CE17" s="133">
        <f t="shared" si="24"/>
        <v>1.0005205913103119</v>
      </c>
      <c r="CF17" s="133">
        <f t="shared" si="25"/>
        <v>1.0006105477592613</v>
      </c>
      <c r="CG17" s="133">
        <f t="shared" si="26"/>
        <v>1.0005099652266469</v>
      </c>
    </row>
    <row r="18" spans="1:85" x14ac:dyDescent="0.2">
      <c r="A18" s="132">
        <v>28</v>
      </c>
      <c r="B18" s="132">
        <f t="shared" si="0"/>
        <v>301.14999999999998</v>
      </c>
      <c r="C18" s="44">
        <f t="shared" si="3"/>
        <v>3.3206043499916986</v>
      </c>
      <c r="E18" s="40">
        <f>'[4]methanogen M06-L TZVP smd redo'!AB18</f>
        <v>4.620667206133966</v>
      </c>
      <c r="F18" s="40">
        <f>'[4]methanogen M06-L TZVP smd redo'!AS18</f>
        <v>5.1353548172083929</v>
      </c>
      <c r="G18" s="40">
        <f>'[4]methanogen M06-L TZVP smd redo'!BJ18</f>
        <v>5.3990500743188452</v>
      </c>
      <c r="H18" s="40">
        <f>'[4]methanogen M06-L TZVP smd redo'!EV18</f>
        <v>5.6417927184104766</v>
      </c>
      <c r="I18" s="40">
        <f>'[4]methanogen M06-L TZVP smd redo'!CL18</f>
        <v>5.1262456950120772</v>
      </c>
      <c r="J18" s="40">
        <f>'[4]methanogen M06-L TZVP smd redo'!DG18</f>
        <v>5.1373833053773854</v>
      </c>
      <c r="K18" s="40">
        <f>'[4]methanogen M06-L TZVP smd redo'!EC18</f>
        <v>5.4055171387832335</v>
      </c>
      <c r="M18" s="40">
        <f>EXP('d-beta'!Y19/1000)*'[3]methanogen M06-L TZVP smd redo'!EZ18</f>
        <v>13.154865939178569</v>
      </c>
      <c r="N18" s="40">
        <f>'[3]methanogen M06-L TZVP smd redo'!ET18</f>
        <v>3.3906399999999999</v>
      </c>
      <c r="O18" s="40">
        <f>'[3]methanogen M06-L TZVP smd redo'!R18</f>
        <v>12.006399999999999</v>
      </c>
      <c r="P18" s="40">
        <f>'[3]methanogen M06-L TZVP smd redo'!W18</f>
        <v>12.96693</v>
      </c>
      <c r="Q18" s="40">
        <f>'[3]methanogen M06-L TZVP smd redo'!V18</f>
        <v>12.931889999999999</v>
      </c>
      <c r="R18" s="40">
        <f>PRODUCT('[4]methanogen M06-L TZVP smd redo'!AD18:AF18)^(1/3)</f>
        <v>11.942296796752474</v>
      </c>
      <c r="S18" s="40">
        <f>AVERAGE('[3]methanogen M06-L TZVP smd redo'!AT18:AV18)</f>
        <v>11.447756666666669</v>
      </c>
      <c r="T18" s="40">
        <f>'[3]methanogen M06-L TZVP smd redo'!FK18</f>
        <v>10.84727</v>
      </c>
      <c r="U18" s="40">
        <f>'[3]methanogen M06-L TZVP smd redo'!CD18</f>
        <v>11.657170000000001</v>
      </c>
      <c r="V18" s="40">
        <f>'[3]methanogen M06-L TZVP smd redo'!CG18</f>
        <v>5.7850200000000003</v>
      </c>
      <c r="W18" s="40">
        <v>11.186639979181873</v>
      </c>
      <c r="X18" s="40">
        <v>11.29046573919122</v>
      </c>
      <c r="Y18" s="40">
        <v>12.1522933009512</v>
      </c>
      <c r="Z18" s="40"/>
      <c r="AA18" s="40">
        <v>169.88545999999999</v>
      </c>
      <c r="AB18" s="40">
        <v>144.79490608457132</v>
      </c>
      <c r="AC18" s="41">
        <v>133.05076333333335</v>
      </c>
      <c r="AD18" s="41">
        <v>119.78852999999999</v>
      </c>
      <c r="AE18" s="41">
        <v>150.00796506573857</v>
      </c>
      <c r="AF18" s="72">
        <v>127.19027261313583</v>
      </c>
      <c r="AG18" s="41">
        <v>129.48412593768046</v>
      </c>
      <c r="AH18" s="40"/>
      <c r="AI18" s="133">
        <f>1000*(AA18/Q18/P18-1)</f>
        <v>13.111026799072834</v>
      </c>
      <c r="AJ18" s="133">
        <f>1000*(AB18/R18^2-1)</f>
        <v>15.260671115104207</v>
      </c>
      <c r="AK18" s="133">
        <f>1000*(AC18/S18^2-1)</f>
        <v>15.258400236125791</v>
      </c>
      <c r="AL18" s="133">
        <f>1000*(AD18/T18^2-1)</f>
        <v>18.062251806945319</v>
      </c>
      <c r="AM18" s="133">
        <f>1000*((AE18/Y18^2-1))</f>
        <v>15.775734543894027</v>
      </c>
      <c r="AN18" s="133">
        <f>1000*((AF18/W18^2-1))</f>
        <v>16.376407390754409</v>
      </c>
      <c r="AO18" s="133">
        <f>1000*((AG18/X18^2-1))</f>
        <v>15.763995870735403</v>
      </c>
      <c r="AQ18" s="133">
        <f>O18*U18/AA18</f>
        <v>0.82385300006251261</v>
      </c>
      <c r="AR18" s="133">
        <f>U18*P18/AB18</f>
        <v>1.0439435438413303</v>
      </c>
      <c r="AS18" s="133">
        <f t="shared" si="4"/>
        <v>1.1732834019780631</v>
      </c>
      <c r="AT18" s="133">
        <f t="shared" si="5"/>
        <v>1.0882681350862697</v>
      </c>
      <c r="AU18" s="133">
        <f>V18*S18/AD18</f>
        <v>0.55285344324535923</v>
      </c>
      <c r="AV18" s="133">
        <f>AC18/AD18</f>
        <v>1.1107137163577627</v>
      </c>
      <c r="AW18" s="133">
        <f>O18*N18/AA18</f>
        <v>0.23962839489618476</v>
      </c>
      <c r="AX18" s="133">
        <f>AE18/AC18</f>
        <v>1.1274491127113806</v>
      </c>
      <c r="AY18" s="133">
        <f>AF18/AG18</f>
        <v>0.98228467537674358</v>
      </c>
      <c r="AZ18" s="133">
        <f t="shared" si="6"/>
        <v>0.89425884818110801</v>
      </c>
      <c r="BB18" s="75">
        <f t="shared" si="7"/>
        <v>-193.76316296986585</v>
      </c>
      <c r="BC18" s="75">
        <f t="shared" si="8"/>
        <v>43.005411217910179</v>
      </c>
      <c r="BD18" s="75">
        <f t="shared" si="9"/>
        <v>159.80614490406813</v>
      </c>
      <c r="BE18" s="75">
        <f t="shared" si="10"/>
        <v>84.587565760093725</v>
      </c>
      <c r="BF18" s="75">
        <f t="shared" si="11"/>
        <v>-592.66233384027294</v>
      </c>
      <c r="BG18" s="75">
        <f t="shared" si="12"/>
        <v>105.00279640590962</v>
      </c>
      <c r="BH18" s="75">
        <f t="shared" si="13"/>
        <v>-1428.6659101791399</v>
      </c>
      <c r="BI18" s="75">
        <f t="shared" si="14"/>
        <v>119.95765852596186</v>
      </c>
      <c r="BJ18" s="75">
        <f t="shared" si="15"/>
        <v>-17.874119179655327</v>
      </c>
      <c r="BK18" s="75">
        <f t="shared" si="16"/>
        <v>-111.76000636458218</v>
      </c>
      <c r="BM18" s="133">
        <f>O18*U18/Q18/P18</f>
        <v>0.83465455882482875</v>
      </c>
      <c r="BN18" s="133">
        <f>P18*U18/R18^2</f>
        <v>1.0598748229266293</v>
      </c>
      <c r="BO18" s="133">
        <f>P18*Q18/R18^2</f>
        <v>1.1757729040458915</v>
      </c>
      <c r="BP18" s="133">
        <f>R18^2/S18^2</f>
        <v>1.0882657009082293</v>
      </c>
      <c r="BQ18" s="133">
        <f>V18*S18/T18^2</f>
        <v>0.56283922134959374</v>
      </c>
      <c r="BR18" s="133">
        <f>S18^2/T18^2</f>
        <v>1.1137811880453807</v>
      </c>
      <c r="BS18" s="133">
        <f>O18*N18/Q18/P18</f>
        <v>0.24277016920348743</v>
      </c>
      <c r="BT18" s="133">
        <f>Y18^2/S18^2</f>
        <v>1.1268749031822167</v>
      </c>
      <c r="BU18" s="133">
        <f>W18^2/X18^2</f>
        <v>0.98169280562576888</v>
      </c>
      <c r="BV18" s="133">
        <f>X18^2/R18^2</f>
        <v>0.89381573086442667</v>
      </c>
      <c r="BX18" s="133">
        <f t="shared" si="17"/>
        <v>0.98705864761881312</v>
      </c>
      <c r="BY18" s="133">
        <f t="shared" si="18"/>
        <v>0.98496871636094907</v>
      </c>
      <c r="BZ18" s="133">
        <f t="shared" si="19"/>
        <v>0.99788266759740607</v>
      </c>
      <c r="CA18" s="133">
        <f t="shared" si="20"/>
        <v>1.0000022367497556</v>
      </c>
      <c r="CB18" s="133">
        <f t="shared" si="21"/>
        <v>0.98225820496252858</v>
      </c>
      <c r="CC18" s="133">
        <f t="shared" si="22"/>
        <v>0.99724589378906525</v>
      </c>
      <c r="CD18" s="133">
        <f t="shared" si="23"/>
        <v>0.98705864761881323</v>
      </c>
      <c r="CE18" s="133">
        <f t="shared" si="24"/>
        <v>1.000509559248806</v>
      </c>
      <c r="CF18" s="133">
        <f t="shared" si="25"/>
        <v>1.0006029072919582</v>
      </c>
      <c r="CG18" s="133">
        <f t="shared" si="26"/>
        <v>1.0004957591384667</v>
      </c>
    </row>
    <row r="19" spans="1:85" x14ac:dyDescent="0.2">
      <c r="A19" s="132">
        <v>30</v>
      </c>
      <c r="B19" s="132">
        <f t="shared" si="0"/>
        <v>303.14999999999998</v>
      </c>
      <c r="C19" s="44">
        <f t="shared" si="3"/>
        <v>3.2986970146792021</v>
      </c>
      <c r="E19" s="40">
        <f>'[4]methanogen M06-L TZVP smd redo'!AB19</f>
        <v>4.5724317267756831</v>
      </c>
      <c r="F19" s="40">
        <f>'[4]methanogen M06-L TZVP smd redo'!AS19</f>
        <v>5.0792254251783575</v>
      </c>
      <c r="G19" s="40">
        <f>'[4]methanogen M06-L TZVP smd redo'!BJ19</f>
        <v>5.3423975798749801</v>
      </c>
      <c r="H19" s="40">
        <f>'[4]methanogen M06-L TZVP smd redo'!EV19</f>
        <v>5.5817966163580479</v>
      </c>
      <c r="I19" s="40">
        <f>'[4]methanogen M06-L TZVP smd redo'!CL19</f>
        <v>5.0687273342491235</v>
      </c>
      <c r="J19" s="40">
        <f>'[4]methanogen M06-L TZVP smd redo'!DG19</f>
        <v>5.0862844134567098</v>
      </c>
      <c r="K19" s="40">
        <f>'[4]methanogen M06-L TZVP smd redo'!EC19</f>
        <v>5.3441168355075064</v>
      </c>
      <c r="M19" s="40">
        <f>EXP('d-beta'!Y20/1000)*'[3]methanogen M06-L TZVP smd redo'!EZ19</f>
        <v>12.876740340977983</v>
      </c>
      <c r="N19" s="40">
        <f>'[3]methanogen M06-L TZVP smd redo'!ET19</f>
        <v>3.3602500000000002</v>
      </c>
      <c r="O19" s="40">
        <f>'[3]methanogen M06-L TZVP smd redo'!R19</f>
        <v>11.75137</v>
      </c>
      <c r="P19" s="40">
        <f>'[3]methanogen M06-L TZVP smd redo'!W19</f>
        <v>12.68107</v>
      </c>
      <c r="Q19" s="40">
        <f>'[3]methanogen M06-L TZVP smd redo'!V19</f>
        <v>12.64668</v>
      </c>
      <c r="R19" s="40">
        <f>PRODUCT('[4]methanogen M06-L TZVP smd redo'!AD19:AF19)^(1/3)</f>
        <v>11.692035559759335</v>
      </c>
      <c r="S19" s="40">
        <f>AVERAGE('[3]methanogen M06-L TZVP smd redo'!AT19:AV19)</f>
        <v>11.212283333333334</v>
      </c>
      <c r="T19" s="40">
        <f>'[3]methanogen M06-L TZVP smd redo'!FK19</f>
        <v>10.63449</v>
      </c>
      <c r="U19" s="40">
        <f>'[3]methanogen M06-L TZVP smd redo'!CD19</f>
        <v>11.410819999999999</v>
      </c>
      <c r="V19" s="40">
        <f>'[3]methanogen M06-L TZVP smd redo'!CG19</f>
        <v>5.6981799999999998</v>
      </c>
      <c r="W19" s="40">
        <v>10.959296482739187</v>
      </c>
      <c r="X19" s="40">
        <v>11.060164411732458</v>
      </c>
      <c r="Y19" s="40">
        <v>11.896745497686195</v>
      </c>
      <c r="Z19" s="40"/>
      <c r="AA19" s="40">
        <v>162.44846000000001</v>
      </c>
      <c r="AB19" s="40">
        <v>138.75890575180355</v>
      </c>
      <c r="AC19" s="41">
        <v>127.60500000000002</v>
      </c>
      <c r="AD19" s="41">
        <v>115.10290999999999</v>
      </c>
      <c r="AE19" s="41">
        <v>143.7316331025828</v>
      </c>
      <c r="AF19" s="72">
        <v>122.04338526270539</v>
      </c>
      <c r="AG19" s="41">
        <v>124.22639782079425</v>
      </c>
      <c r="AH19" s="40"/>
      <c r="AI19" s="133">
        <f>1000*(AA19/Q19/P19-1)</f>
        <v>12.93871183117834</v>
      </c>
      <c r="AJ19" s="133">
        <f>1000*(AB19/R19^2-1)</f>
        <v>15.0340501999493</v>
      </c>
      <c r="AK19" s="133">
        <f>1000*(AC19/S19^2-1)</f>
        <v>15.031603074000754</v>
      </c>
      <c r="AL19" s="133">
        <f>1000*(AD19/T19^2-1)</f>
        <v>17.777789124926223</v>
      </c>
      <c r="AM19" s="133">
        <f>1000*((AE19/Y19^2-1))</f>
        <v>15.537624472021561</v>
      </c>
      <c r="AN19" s="133">
        <f>1000*((AF19/W19^2-1))</f>
        <v>16.129110724015128</v>
      </c>
      <c r="AO19" s="133">
        <f>1000*((AG19/X19^2-1))</f>
        <v>15.525250595827433</v>
      </c>
      <c r="AQ19" s="133">
        <f>O19*U19/AA19</f>
        <v>0.82544807025809896</v>
      </c>
      <c r="AR19" s="133">
        <f>U19*P19/AB19</f>
        <v>1.0428260902851578</v>
      </c>
      <c r="AS19" s="133">
        <f t="shared" si="4"/>
        <v>1.170724568054534</v>
      </c>
      <c r="AT19" s="133">
        <f t="shared" si="5"/>
        <v>1.0874096293390034</v>
      </c>
      <c r="AU19" s="133">
        <f>V19*S19/AD19</f>
        <v>0.55506510343077631</v>
      </c>
      <c r="AV19" s="133">
        <f>AC19/AD19</f>
        <v>1.1086166283719501</v>
      </c>
      <c r="AW19" s="133">
        <f>O19*N19/AA19</f>
        <v>0.24307734922510188</v>
      </c>
      <c r="AX19" s="133">
        <f>AE19/AC19</f>
        <v>1.1263793197961114</v>
      </c>
      <c r="AY19" s="133">
        <f>AF19/AG19</f>
        <v>0.98242714433982048</v>
      </c>
      <c r="AZ19" s="133">
        <f t="shared" si="6"/>
        <v>0.8952679263916693</v>
      </c>
      <c r="BB19" s="75">
        <f t="shared" si="7"/>
        <v>-191.82892461691753</v>
      </c>
      <c r="BC19" s="75">
        <f t="shared" si="8"/>
        <v>41.934422216815427</v>
      </c>
      <c r="BD19" s="75">
        <f t="shared" si="9"/>
        <v>157.62284606490394</v>
      </c>
      <c r="BE19" s="75">
        <f t="shared" si="10"/>
        <v>83.79838106936316</v>
      </c>
      <c r="BF19" s="75">
        <f t="shared" si="11"/>
        <v>-588.66986863634145</v>
      </c>
      <c r="BG19" s="75">
        <f t="shared" si="12"/>
        <v>103.1129573245516</v>
      </c>
      <c r="BH19" s="75">
        <f t="shared" si="13"/>
        <v>-1414.3755767230109</v>
      </c>
      <c r="BI19" s="75">
        <f t="shared" si="14"/>
        <v>119.00834669709312</v>
      </c>
      <c r="BJ19" s="75">
        <f t="shared" si="15"/>
        <v>-17.729091331910034</v>
      </c>
      <c r="BK19" s="75">
        <f t="shared" si="16"/>
        <v>-110.63224640943847</v>
      </c>
      <c r="BM19" s="133">
        <f>O19*U19/Q19/P19</f>
        <v>0.83612830497077073</v>
      </c>
      <c r="BN19" s="133">
        <f>P19*U19/R19^2</f>
        <v>1.0585039900763218</v>
      </c>
      <c r="BO19" s="133">
        <f>P19*Q19/R19^2</f>
        <v>1.1731462980941263</v>
      </c>
      <c r="BP19" s="133">
        <f>R19^2/S19^2</f>
        <v>1.0874070077241718</v>
      </c>
      <c r="BQ19" s="133">
        <f>V19*S19/T19^2</f>
        <v>0.56493293379017406</v>
      </c>
      <c r="BR19" s="133">
        <f>S19^2/T19^2</f>
        <v>1.1116160103729038</v>
      </c>
      <c r="BS19" s="133">
        <f>O19*N19/Q19/P19</f>
        <v>0.2462224569994122</v>
      </c>
      <c r="BT19" s="133">
        <f>Y19^2/S19^2</f>
        <v>1.1258180682734005</v>
      </c>
      <c r="BU19" s="133">
        <f>W19^2/X19^2</f>
        <v>0.98184331244773582</v>
      </c>
      <c r="BV19" s="133">
        <f>X19^2/R19^2</f>
        <v>0.89483489337786437</v>
      </c>
      <c r="BX19" s="133">
        <f t="shared" si="17"/>
        <v>0.98722656002771592</v>
      </c>
      <c r="BY19" s="133">
        <f t="shared" si="18"/>
        <v>0.98518862475895486</v>
      </c>
      <c r="BZ19" s="133">
        <f t="shared" si="19"/>
        <v>0.99793569647406577</v>
      </c>
      <c r="CA19" s="133">
        <f t="shared" si="20"/>
        <v>1.0000024108864602</v>
      </c>
      <c r="CB19" s="133">
        <f t="shared" si="21"/>
        <v>0.98253274013749947</v>
      </c>
      <c r="CC19" s="133">
        <f t="shared" si="22"/>
        <v>0.99730178229445654</v>
      </c>
      <c r="CD19" s="133">
        <f t="shared" si="23"/>
        <v>0.9872265600277158</v>
      </c>
      <c r="CE19" s="133">
        <f t="shared" si="24"/>
        <v>1.0004985277271057</v>
      </c>
      <c r="CF19" s="133">
        <f t="shared" si="25"/>
        <v>1.0005946283736753</v>
      </c>
      <c r="CG19" s="133">
        <f t="shared" si="26"/>
        <v>1.0004839250424962</v>
      </c>
    </row>
    <row r="20" spans="1:85" x14ac:dyDescent="0.2">
      <c r="A20" s="132">
        <v>32</v>
      </c>
      <c r="B20" s="132">
        <f t="shared" si="0"/>
        <v>305.14999999999998</v>
      </c>
      <c r="C20" s="44">
        <f t="shared" si="3"/>
        <v>3.2770768474520731</v>
      </c>
      <c r="E20" s="40">
        <f>'[4]methanogen M06-L TZVP smd redo'!AB20</f>
        <v>4.5206451329722341</v>
      </c>
      <c r="F20" s="40">
        <f>'[4]methanogen M06-L TZVP smd redo'!AS20</f>
        <v>5.0243536088030449</v>
      </c>
      <c r="G20" s="40">
        <f>'[4]methanogen M06-L TZVP smd redo'!BJ20</f>
        <v>5.2837296226229125</v>
      </c>
      <c r="H20" s="40">
        <f>'[4]methanogen M06-L TZVP smd redo'!EV20</f>
        <v>5.5182732728145112</v>
      </c>
      <c r="I20" s="40">
        <f>'[4]methanogen M06-L TZVP smd redo'!CL20</f>
        <v>5.0208178287272087</v>
      </c>
      <c r="J20" s="40">
        <f>'[4]methanogen M06-L TZVP smd redo'!DG20</f>
        <v>5.0352308346561792</v>
      </c>
      <c r="K20" s="40">
        <f>'[4]methanogen M06-L TZVP smd redo'!EC20</f>
        <v>5.2932366140909792</v>
      </c>
      <c r="M20" s="40">
        <f>EXP('d-beta'!Y21/1000)*'[3]methanogen M06-L TZVP smd redo'!EZ20</f>
        <v>12.608378061074127</v>
      </c>
      <c r="N20" s="40">
        <f>'[3]methanogen M06-L TZVP smd redo'!ET20</f>
        <v>3.3305199999999999</v>
      </c>
      <c r="O20" s="40">
        <f>'[3]methanogen M06-L TZVP smd redo'!R20</f>
        <v>11.505179999999999</v>
      </c>
      <c r="P20" s="40">
        <f>'[3]methanogen M06-L TZVP smd redo'!W20</f>
        <v>12.4053</v>
      </c>
      <c r="Q20" s="40">
        <f>'[3]methanogen M06-L TZVP smd redo'!V20</f>
        <v>12.37154</v>
      </c>
      <c r="R20" s="40">
        <f>PRODUCT('[4]methanogen M06-L TZVP smd redo'!AD20:AF20)^(1/3)</f>
        <v>11.450316159139261</v>
      </c>
      <c r="S20" s="40">
        <f>AVERAGE('[3]methanogen M06-L TZVP smd redo'!AT20:AV20)</f>
        <v>10.984769999999999</v>
      </c>
      <c r="T20" s="40">
        <f>'[3]methanogen M06-L TZVP smd redo'!FK20</f>
        <v>10.42863</v>
      </c>
      <c r="U20" s="40">
        <f>'[3]methanogen M06-L TZVP smd redo'!CD20</f>
        <v>11.17296</v>
      </c>
      <c r="V20" s="40">
        <f>'[3]methanogen M06-L TZVP smd redo'!CG20</f>
        <v>5.6138199999999996</v>
      </c>
      <c r="W20" s="40">
        <v>10.73957812999463</v>
      </c>
      <c r="X20" s="40">
        <v>10.837603750784774</v>
      </c>
      <c r="Y20" s="40">
        <v>11.649909578592256</v>
      </c>
      <c r="Z20" s="40"/>
      <c r="AA20" s="40">
        <v>155.4323</v>
      </c>
      <c r="AB20" s="40">
        <v>133.05160556006069</v>
      </c>
      <c r="AC20" s="41">
        <v>122.45194333333335</v>
      </c>
      <c r="AD20" s="41">
        <v>110.65963000000001</v>
      </c>
      <c r="AE20" s="41">
        <v>137.79758648200186</v>
      </c>
      <c r="AF20" s="72">
        <v>117.17070293062996</v>
      </c>
      <c r="AG20" s="41">
        <v>119.24950800088354</v>
      </c>
      <c r="AH20" s="40"/>
      <c r="AI20" s="133">
        <f>1000*(AA20/Q20/P20-1)</f>
        <v>12.768624536046769</v>
      </c>
      <c r="AJ20" s="133">
        <f>1000*(AB20/R20^2-1)</f>
        <v>14.810992788778288</v>
      </c>
      <c r="AK20" s="133">
        <f>1000*(AC20/S20^2-1)</f>
        <v>14.80768105258079</v>
      </c>
      <c r="AL20" s="133">
        <f>1000*(AD20/T20^2-1)</f>
        <v>17.500649697892221</v>
      </c>
      <c r="AM20" s="133">
        <f>1000*((AE20/Y20^2-1))</f>
        <v>15.304946027734356</v>
      </c>
      <c r="AN20" s="133">
        <f>1000*((AF20/W20^2-1))</f>
        <v>15.885102634593862</v>
      </c>
      <c r="AO20" s="133">
        <f>1000*((AG20/X20^2-1))</f>
        <v>15.289885537890235</v>
      </c>
      <c r="AQ20" s="133">
        <f>O20*U20/AA20</f>
        <v>0.82702833280341326</v>
      </c>
      <c r="AR20" s="133">
        <f>U20*P20/AB20</f>
        <v>1.0417305383468893</v>
      </c>
      <c r="AS20" s="133">
        <f t="shared" si="4"/>
        <v>1.1682106303470081</v>
      </c>
      <c r="AT20" s="133">
        <f t="shared" si="5"/>
        <v>1.0865618130524348</v>
      </c>
      <c r="AU20" s="133">
        <f>V20*S20/AD20</f>
        <v>0.55726303730999271</v>
      </c>
      <c r="AV20" s="133">
        <f>AC20/AD20</f>
        <v>1.1065638239829045</v>
      </c>
      <c r="AW20" s="133">
        <f>O20*N20/AA20</f>
        <v>0.24652682932440681</v>
      </c>
      <c r="AX20" s="133">
        <f>AE20/AC20</f>
        <v>1.1253197191562347</v>
      </c>
      <c r="AY20" s="133">
        <f>AF20/AG20</f>
        <v>0.98256760044462255</v>
      </c>
      <c r="AZ20" s="133">
        <f t="shared" si="6"/>
        <v>0.89626508074758438</v>
      </c>
      <c r="BB20" s="75">
        <f t="shared" si="7"/>
        <v>-189.91632480719164</v>
      </c>
      <c r="BC20" s="75">
        <f t="shared" si="8"/>
        <v>40.883309453469955</v>
      </c>
      <c r="BD20" s="75">
        <f t="shared" si="9"/>
        <v>155.47320234898339</v>
      </c>
      <c r="BE20" s="75">
        <f t="shared" si="10"/>
        <v>83.018410998903576</v>
      </c>
      <c r="BF20" s="75">
        <f t="shared" si="11"/>
        <v>-584.71791118904184</v>
      </c>
      <c r="BG20" s="75">
        <f t="shared" si="12"/>
        <v>101.25955980608524</v>
      </c>
      <c r="BH20" s="75">
        <f t="shared" si="13"/>
        <v>-1400.2844503495078</v>
      </c>
      <c r="BI20" s="75">
        <f t="shared" si="14"/>
        <v>118.06719008623124</v>
      </c>
      <c r="BJ20" s="75">
        <f t="shared" si="15"/>
        <v>-17.58613308185458</v>
      </c>
      <c r="BK20" s="75">
        <f t="shared" si="16"/>
        <v>-109.51906071326346</v>
      </c>
      <c r="BM20" s="133">
        <f>O20*U20/Q20/P20</f>
        <v>0.83758834706565277</v>
      </c>
      <c r="BN20" s="133">
        <f>P20*U20/R20^2</f>
        <v>1.0571596018381952</v>
      </c>
      <c r="BO20" s="133">
        <f>P20*Q20/R20^2</f>
        <v>1.1705664658716495</v>
      </c>
      <c r="BP20" s="133">
        <f>R20^2/S20^2</f>
        <v>1.0865582671644689</v>
      </c>
      <c r="BQ20" s="133">
        <f>V20*S20/T20^2</f>
        <v>0.56701550251553834</v>
      </c>
      <c r="BR20" s="133">
        <f>S20^2/T20^2</f>
        <v>1.1095002835088426</v>
      </c>
      <c r="BS20" s="133">
        <f>O20*N20/Q20/P20</f>
        <v>0.24967463784611224</v>
      </c>
      <c r="BT20" s="133">
        <f>Y20^2/S20^2</f>
        <v>1.1247685723462293</v>
      </c>
      <c r="BU20" s="133">
        <f>W20^2/X20^2</f>
        <v>0.98199190440091155</v>
      </c>
      <c r="BV20" s="133">
        <f>X20^2/R20^2</f>
        <v>0.89584232971404587</v>
      </c>
      <c r="BX20" s="133">
        <f t="shared" si="17"/>
        <v>0.98739235771458056</v>
      </c>
      <c r="BY20" s="133">
        <f t="shared" si="18"/>
        <v>0.98540517111656767</v>
      </c>
      <c r="BZ20" s="133">
        <f t="shared" si="19"/>
        <v>0.99798743976243409</v>
      </c>
      <c r="CA20" s="133">
        <f t="shared" si="20"/>
        <v>1.0000032634126241</v>
      </c>
      <c r="CB20" s="133">
        <f t="shared" si="21"/>
        <v>0.98280035525963705</v>
      </c>
      <c r="CC20" s="133">
        <f t="shared" si="22"/>
        <v>0.99735334945868481</v>
      </c>
      <c r="CD20" s="133">
        <f t="shared" si="23"/>
        <v>0.98739235771458056</v>
      </c>
      <c r="CE20" s="133">
        <f t="shared" si="24"/>
        <v>1.0004900090770279</v>
      </c>
      <c r="CF20" s="133">
        <f t="shared" si="25"/>
        <v>1.0005862533500847</v>
      </c>
      <c r="CG20" s="133">
        <f t="shared" si="26"/>
        <v>1.0004719033913851</v>
      </c>
    </row>
    <row r="21" spans="1:85" x14ac:dyDescent="0.2">
      <c r="A21" s="132">
        <v>34</v>
      </c>
      <c r="B21" s="132">
        <f t="shared" si="0"/>
        <v>307.14999999999998</v>
      </c>
      <c r="C21" s="44">
        <f t="shared" si="3"/>
        <v>3.2557382386456131</v>
      </c>
      <c r="E21" s="40">
        <f>'[4]methanogen M06-L TZVP smd redo'!AB21</f>
        <v>4.4742614482224941</v>
      </c>
      <c r="F21" s="40">
        <f>'[4]methanogen M06-L TZVP smd redo'!AS21</f>
        <v>4.9800541544888777</v>
      </c>
      <c r="G21" s="40">
        <f>'[4]methanogen M06-L TZVP smd redo'!BJ21</f>
        <v>5.2329691515071719</v>
      </c>
      <c r="H21" s="40">
        <f>'[4]methanogen M06-L TZVP smd redo'!EV21</f>
        <v>5.4589036855534623</v>
      </c>
      <c r="I21" s="40">
        <f>'[4]methanogen M06-L TZVP smd redo'!CL21</f>
        <v>4.9648619860420684</v>
      </c>
      <c r="J21" s="40">
        <f>'[4]methanogen M06-L TZVP smd redo'!DG21</f>
        <v>4.9763126905877364</v>
      </c>
      <c r="K21" s="40">
        <f>'[4]methanogen M06-L TZVP smd redo'!EC21</f>
        <v>5.2324695156344969</v>
      </c>
      <c r="M21" s="40">
        <f>EXP('d-beta'!Y22/1000)*'[3]methanogen M06-L TZVP smd redo'!EZ21</f>
        <v>12.34933351573908</v>
      </c>
      <c r="N21" s="40">
        <f>'[3]methanogen M06-L TZVP smd redo'!ET21</f>
        <v>3.3014399999999999</v>
      </c>
      <c r="O21" s="40">
        <f>'[3]methanogen M06-L TZVP smd redo'!R21</f>
        <v>11.267440000000001</v>
      </c>
      <c r="P21" s="40">
        <f>'[3]methanogen M06-L TZVP smd redo'!W21</f>
        <v>12.13916</v>
      </c>
      <c r="Q21" s="40">
        <f>'[3]methanogen M06-L TZVP smd redo'!V21</f>
        <v>12.106009999999999</v>
      </c>
      <c r="R21" s="40">
        <f>PRODUCT('[4]methanogen M06-L TZVP smd redo'!AD21:AF21)^(1/3)</f>
        <v>11.216752170504689</v>
      </c>
      <c r="S21" s="40">
        <f>AVERAGE('[3]methanogen M06-L TZVP smd redo'!AT21:AV21)</f>
        <v>10.764856666666667</v>
      </c>
      <c r="T21" s="40">
        <f>'[3]methanogen M06-L TZVP smd redo'!FK21</f>
        <v>10.229419999999999</v>
      </c>
      <c r="U21" s="40">
        <f>'[3]methanogen M06-L TZVP smd redo'!CD21</f>
        <v>10.943210000000001</v>
      </c>
      <c r="V21" s="40">
        <f>'[3]methanogen M06-L TZVP smd redo'!CG21</f>
        <v>5.5318399999999999</v>
      </c>
      <c r="W21" s="40">
        <v>10.527142191995438</v>
      </c>
      <c r="X21" s="40">
        <v>10.622441298781938</v>
      </c>
      <c r="Y21" s="40">
        <v>11.411419023051714</v>
      </c>
      <c r="Z21" s="40"/>
      <c r="AA21" s="40">
        <v>148.80862999999999</v>
      </c>
      <c r="AB21" s="40">
        <v>127.65156026178214</v>
      </c>
      <c r="AC21" s="41">
        <v>117.57270666666666</v>
      </c>
      <c r="AD21" s="41">
        <v>106.4436</v>
      </c>
      <c r="AE21" s="41">
        <v>132.18349239291564</v>
      </c>
      <c r="AF21" s="72">
        <v>112.5546629596154</v>
      </c>
      <c r="AG21" s="41">
        <v>114.53543868722878</v>
      </c>
      <c r="AH21" s="40"/>
      <c r="AI21" s="133">
        <f>1000*(AA21/Q21/P21-1)</f>
        <v>12.601238899998535</v>
      </c>
      <c r="AJ21" s="133">
        <f>1000*(AB21/R21^2-1)</f>
        <v>14.593039652094575</v>
      </c>
      <c r="AK21" s="133">
        <f>1000*(AC21/S21^2-1)</f>
        <v>14.588681453341801</v>
      </c>
      <c r="AL21" s="133">
        <f>1000*(AD21/T21^2-1)</f>
        <v>17.226191319803739</v>
      </c>
      <c r="AM21" s="133">
        <f>1000*((AE21/Y21^2-1))</f>
        <v>15.074496816070759</v>
      </c>
      <c r="AN21" s="133">
        <f>1000*((AF21/W21^2-1))</f>
        <v>15.646353736040286</v>
      </c>
      <c r="AO21" s="133">
        <f>1000*((AG21/X21^2-1))</f>
        <v>15.058807816032527</v>
      </c>
      <c r="AQ21" s="133">
        <f>O21*U21/AA21</f>
        <v>0.82859416206170311</v>
      </c>
      <c r="AR21" s="133">
        <f>U21*P21/AB21</f>
        <v>1.0406561175685971</v>
      </c>
      <c r="AS21" s="133">
        <f t="shared" si="4"/>
        <v>1.1657407844826173</v>
      </c>
      <c r="AT21" s="133">
        <f t="shared" si="5"/>
        <v>1.0857244328285329</v>
      </c>
      <c r="AU21" s="133">
        <f>V21*S21/AD21</f>
        <v>0.55944617340012304</v>
      </c>
      <c r="AV21" s="133">
        <f>AC21/AD21</f>
        <v>1.1045540236018574</v>
      </c>
      <c r="AW21" s="133">
        <f>O21*N21/AA21</f>
        <v>0.24997728366694863</v>
      </c>
      <c r="AX21" s="133">
        <f>AE21/AC21</f>
        <v>1.124270216621553</v>
      </c>
      <c r="AY21" s="133">
        <f>AF21/AG21</f>
        <v>0.98270600130128771</v>
      </c>
      <c r="AZ21" s="133">
        <f t="shared" si="6"/>
        <v>0.89725059726919587</v>
      </c>
      <c r="BB21" s="75">
        <f t="shared" si="7"/>
        <v>-188.02479490830547</v>
      </c>
      <c r="BC21" s="75">
        <f t="shared" si="8"/>
        <v>39.851396508214563</v>
      </c>
      <c r="BD21" s="75">
        <f t="shared" si="9"/>
        <v>153.35675144889817</v>
      </c>
      <c r="BE21" s="75">
        <f t="shared" si="10"/>
        <v>82.247444219578583</v>
      </c>
      <c r="BF21" s="75">
        <f t="shared" si="11"/>
        <v>-580.80796068365555</v>
      </c>
      <c r="BG21" s="75">
        <f t="shared" si="12"/>
        <v>99.44165495154499</v>
      </c>
      <c r="BH21" s="75">
        <f t="shared" si="13"/>
        <v>-1386.3852305806006</v>
      </c>
      <c r="BI21" s="75">
        <f t="shared" si="14"/>
        <v>117.13412882548145</v>
      </c>
      <c r="BJ21" s="75">
        <f t="shared" si="15"/>
        <v>-17.445286680853709</v>
      </c>
      <c r="BK21" s="75">
        <f t="shared" si="16"/>
        <v>-108.42008328822138</v>
      </c>
      <c r="BM21" s="133">
        <f>O21*U21/Q21/P21</f>
        <v>0.83903547504898679</v>
      </c>
      <c r="BN21" s="133">
        <f>P21*U21/R21^2</f>
        <v>1.0558424535564706</v>
      </c>
      <c r="BO21" s="133">
        <f>P21*Q21/R21^2</f>
        <v>1.1680338128555665</v>
      </c>
      <c r="BP21" s="133">
        <f>R21^2/S21^2</f>
        <v>1.0857197690838747</v>
      </c>
      <c r="BQ21" s="133">
        <f>V21*S21/T21^2</f>
        <v>0.56908330021624554</v>
      </c>
      <c r="BR21" s="133">
        <f>S21^2/T21^2</f>
        <v>1.1074254060532336</v>
      </c>
      <c r="BS21" s="133">
        <f>O21*N21/Q21/P21</f>
        <v>0.25312730713800857</v>
      </c>
      <c r="BT21" s="133">
        <f>Y21^2/S21^2</f>
        <v>1.1237321401111033</v>
      </c>
      <c r="BU21" s="133">
        <f>W21^2/X21^2</f>
        <v>0.98213751119692438</v>
      </c>
      <c r="BV21" s="133">
        <f>X21^2/R21^2</f>
        <v>0.89683888638105391</v>
      </c>
      <c r="BX21" s="133">
        <f t="shared" si="17"/>
        <v>0.9875555762565652</v>
      </c>
      <c r="BY21" s="133">
        <f t="shared" si="18"/>
        <v>0.98561685416539158</v>
      </c>
      <c r="BZ21" s="133">
        <f t="shared" si="19"/>
        <v>0.99803684760859512</v>
      </c>
      <c r="CA21" s="133">
        <f t="shared" si="20"/>
        <v>1.0000042955325961</v>
      </c>
      <c r="CB21" s="133">
        <f t="shared" si="21"/>
        <v>0.98306552518328949</v>
      </c>
      <c r="CC21" s="133">
        <f t="shared" si="22"/>
        <v>0.99740715497795063</v>
      </c>
      <c r="CD21" s="133">
        <f t="shared" si="23"/>
        <v>0.9875555762565652</v>
      </c>
      <c r="CE21" s="133">
        <f t="shared" si="24"/>
        <v>1.0004788298663385</v>
      </c>
      <c r="CF21" s="133">
        <f t="shared" si="25"/>
        <v>1.0005788294387317</v>
      </c>
      <c r="CG21" s="133">
        <f t="shared" si="26"/>
        <v>1.0004590689525108</v>
      </c>
    </row>
    <row r="22" spans="1:85" x14ac:dyDescent="0.2">
      <c r="A22" s="132">
        <v>36</v>
      </c>
      <c r="B22" s="132">
        <f t="shared" si="0"/>
        <v>309.14999999999998</v>
      </c>
      <c r="C22" s="44">
        <f t="shared" si="3"/>
        <v>3.2346757237586936</v>
      </c>
      <c r="E22" s="40">
        <f>'[4]methanogen M06-L TZVP smd redo'!AB22</f>
        <v>4.4226897645787133</v>
      </c>
      <c r="F22" s="40">
        <f>'[4]methanogen M06-L TZVP smd redo'!AS22</f>
        <v>4.9273054881071587</v>
      </c>
      <c r="G22" s="40">
        <f>'[4]methanogen M06-L TZVP smd redo'!BJ22</f>
        <v>5.1797840285860985</v>
      </c>
      <c r="H22" s="40">
        <f>'[4]methanogen M06-L TZVP smd redo'!EV22</f>
        <v>5.4042019701061594</v>
      </c>
      <c r="I22" s="40">
        <f>'[4]methanogen M06-L TZVP smd redo'!CL22</f>
        <v>4.9172438748019687</v>
      </c>
      <c r="J22" s="40">
        <f>'[4]methanogen M06-L TZVP smd redo'!DG22</f>
        <v>4.9252646589843518</v>
      </c>
      <c r="K22" s="40">
        <f>'[4]methanogen M06-L TZVP smd redo'!EC22</f>
        <v>5.1725958995374466</v>
      </c>
      <c r="M22" s="40">
        <f>EXP('d-beta'!Y23/1000)*'[3]methanogen M06-L TZVP smd redo'!EZ22</f>
        <v>12.099177849192397</v>
      </c>
      <c r="N22" s="40">
        <f>'[3]methanogen M06-L TZVP smd redo'!ET22</f>
        <v>3.27298</v>
      </c>
      <c r="O22" s="40">
        <f>'[3]methanogen M06-L TZVP smd redo'!R22</f>
        <v>11.03777</v>
      </c>
      <c r="P22" s="40">
        <f>'[3]methanogen M06-L TZVP smd redo'!W22</f>
        <v>11.88222</v>
      </c>
      <c r="Q22" s="40">
        <f>'[3]methanogen M06-L TZVP smd redo'!V22</f>
        <v>11.84966</v>
      </c>
      <c r="R22" s="40">
        <f>PRODUCT('[4]methanogen M06-L TZVP smd redo'!AD22:AF22)^(1/3)</f>
        <v>10.991000846257579</v>
      </c>
      <c r="S22" s="40">
        <f>AVERAGE('[3]methanogen M06-L TZVP smd redo'!AT22:AV22)</f>
        <v>10.552223333333332</v>
      </c>
      <c r="T22" s="40">
        <f>'[3]methanogen M06-L TZVP smd redo'!FK22</f>
        <v>10.03656</v>
      </c>
      <c r="U22" s="40">
        <f>'[3]methanogen M06-L TZVP smd redo'!CD22</f>
        <v>10.721220000000001</v>
      </c>
      <c r="V22" s="40">
        <f>'[3]methanogen M06-L TZVP smd redo'!CG22</f>
        <v>5.45214</v>
      </c>
      <c r="W22" s="40">
        <v>10.321685556607104</v>
      </c>
      <c r="X22" s="40">
        <v>10.414361343998156</v>
      </c>
      <c r="Y22" s="40">
        <v>11.180890847955988</v>
      </c>
      <c r="Z22" s="40"/>
      <c r="AA22" s="40">
        <v>142.55126000000001</v>
      </c>
      <c r="AB22" s="40">
        <v>122.53893650031578</v>
      </c>
      <c r="AC22" s="41">
        <v>112.94980666666667</v>
      </c>
      <c r="AD22" s="41">
        <v>102.44079000000001</v>
      </c>
      <c r="AE22" s="41">
        <v>126.86869069614158</v>
      </c>
      <c r="AF22" s="72">
        <v>108.17901152190665</v>
      </c>
      <c r="AG22" s="41">
        <v>110.06748337480391</v>
      </c>
      <c r="AH22" s="40"/>
      <c r="AI22" s="133">
        <f>1000*(AA22/Q22/P22-1)</f>
        <v>12.436005922047855</v>
      </c>
      <c r="AJ22" s="133">
        <f>1000*(AB22/R22^2-1)</f>
        <v>14.377538996399597</v>
      </c>
      <c r="AK22" s="133">
        <f>1000*(AC22/S22^2-1)</f>
        <v>14.372678629719138</v>
      </c>
      <c r="AL22" s="133">
        <f>1000*(AD22/T22^2-1)</f>
        <v>16.958307846585363</v>
      </c>
      <c r="AM22" s="133">
        <f>1000*((AE22/Y22^2-1))</f>
        <v>14.849500752807332</v>
      </c>
      <c r="AN22" s="133">
        <f>1000*((AF22/W22^2-1))</f>
        <v>15.410757035845712</v>
      </c>
      <c r="AO22" s="133">
        <f>1000*((AG22/X22^2-1))</f>
        <v>14.831063583913728</v>
      </c>
      <c r="AQ22" s="133">
        <f>O22*U22/AA22</f>
        <v>0.83014601540105637</v>
      </c>
      <c r="AR22" s="133">
        <f>U22*P22/AB22</f>
        <v>1.0396033974725392</v>
      </c>
      <c r="AS22" s="133">
        <f t="shared" si="4"/>
        <v>1.1633139969321724</v>
      </c>
      <c r="AT22" s="133">
        <f t="shared" si="5"/>
        <v>1.0848972664641048</v>
      </c>
      <c r="AU22" s="133">
        <f>V22*S22/AD22</f>
        <v>0.56161416682358656</v>
      </c>
      <c r="AV22" s="133">
        <f>AC22/AD22</f>
        <v>1.102586251693946</v>
      </c>
      <c r="AW22" s="133">
        <f>O22*N22/AA22</f>
        <v>0.25342743694163067</v>
      </c>
      <c r="AX22" s="133">
        <f>AE22/AC22</f>
        <v>1.1232307025593395</v>
      </c>
      <c r="AY22" s="133">
        <f>AF22/AG22</f>
        <v>0.98284259987605416</v>
      </c>
      <c r="AZ22" s="133">
        <f t="shared" si="6"/>
        <v>0.89822456860085664</v>
      </c>
      <c r="BB22" s="75">
        <f t="shared" si="7"/>
        <v>-186.15367149403633</v>
      </c>
      <c r="BC22" s="75">
        <f t="shared" si="8"/>
        <v>38.839291837321653</v>
      </c>
      <c r="BD22" s="75">
        <f t="shared" si="9"/>
        <v>151.27282585981078</v>
      </c>
      <c r="BE22" s="75">
        <f t="shared" si="10"/>
        <v>81.485297222948788</v>
      </c>
      <c r="BF22" s="75">
        <f t="shared" si="11"/>
        <v>-576.94020076322681</v>
      </c>
      <c r="BG22" s="75">
        <f t="shared" si="12"/>
        <v>97.658558107811785</v>
      </c>
      <c r="BH22" s="75">
        <f t="shared" si="13"/>
        <v>-1372.677741732954</v>
      </c>
      <c r="BI22" s="75">
        <f t="shared" si="14"/>
        <v>116.20908881551495</v>
      </c>
      <c r="BJ22" s="75">
        <f t="shared" si="15"/>
        <v>-17.306293857267931</v>
      </c>
      <c r="BK22" s="75">
        <f t="shared" si="16"/>
        <v>-107.33516555089034</v>
      </c>
      <c r="BM22" s="133">
        <f>O22*U22/Q22/P22</f>
        <v>0.8404697161647483</v>
      </c>
      <c r="BN22" s="133">
        <f>P22*U22/R22^2</f>
        <v>1.0545503358604902</v>
      </c>
      <c r="BO22" s="133">
        <f>P22*Q22/R22^2</f>
        <v>1.1655448664268258</v>
      </c>
      <c r="BP22" s="133">
        <f>R22^2/S22^2</f>
        <v>1.0848920682037695</v>
      </c>
      <c r="BQ22" s="133">
        <f>V22*S22/T22^2</f>
        <v>0.57113819275558442</v>
      </c>
      <c r="BR22" s="133">
        <f>S22^2/T22^2</f>
        <v>1.1053967367223343</v>
      </c>
      <c r="BS22" s="133">
        <f>O22*N22/Q22/P22</f>
        <v>0.25657906204824615</v>
      </c>
      <c r="BT22" s="133">
        <f>Y22^2/S22^2</f>
        <v>1.1227029580534647</v>
      </c>
      <c r="BU22" s="133">
        <f>W22^2/X22^2</f>
        <v>0.98228149943913246</v>
      </c>
      <c r="BV22" s="133">
        <f>X22^2/R22^2</f>
        <v>0.89782315506358168</v>
      </c>
      <c r="BX22" s="133">
        <f t="shared" si="17"/>
        <v>0.98771674866430492</v>
      </c>
      <c r="BY22" s="133">
        <f t="shared" si="18"/>
        <v>0.98582624472282332</v>
      </c>
      <c r="BZ22" s="133">
        <f t="shared" si="19"/>
        <v>0.9980859857403066</v>
      </c>
      <c r="CA22" s="133">
        <f t="shared" si="20"/>
        <v>1.0000047914999912</v>
      </c>
      <c r="CB22" s="133">
        <f t="shared" si="21"/>
        <v>0.98332448074248535</v>
      </c>
      <c r="CC22" s="133">
        <f t="shared" si="22"/>
        <v>0.99745748749293228</v>
      </c>
      <c r="CD22" s="133">
        <f t="shared" si="23"/>
        <v>0.98771674866430503</v>
      </c>
      <c r="CE22" s="133">
        <f t="shared" si="24"/>
        <v>1.0004700660153154</v>
      </c>
      <c r="CF22" s="133">
        <f t="shared" si="25"/>
        <v>1.0005712216276517</v>
      </c>
      <c r="CG22" s="133">
        <f t="shared" si="26"/>
        <v>1.0004470964409984</v>
      </c>
    </row>
    <row r="23" spans="1:85" x14ac:dyDescent="0.2">
      <c r="A23" s="132">
        <v>38</v>
      </c>
      <c r="B23" s="132">
        <f t="shared" si="0"/>
        <v>311.14999999999998</v>
      </c>
      <c r="C23" s="44">
        <f t="shared" si="3"/>
        <v>3.213883978788366</v>
      </c>
      <c r="E23" s="40">
        <f>'[4]methanogen M06-L TZVP smd redo'!AB23</f>
        <v>4.3845708286534002</v>
      </c>
      <c r="F23" s="40">
        <f>'[4]methanogen M06-L TZVP smd redo'!AS23</f>
        <v>4.8746833719304217</v>
      </c>
      <c r="G23" s="40">
        <f>'[4]methanogen M06-L TZVP smd redo'!BJ23</f>
        <v>5.1239414988417664</v>
      </c>
      <c r="H23" s="40">
        <f>'[4]methanogen M06-L TZVP smd redo'!EV23</f>
        <v>5.3459945190430513</v>
      </c>
      <c r="I23" s="40">
        <f>'[4]methanogen M06-L TZVP smd redo'!CL23</f>
        <v>4.8700321287789006</v>
      </c>
      <c r="J23" s="40">
        <f>'[4]methanogen M06-L TZVP smd redo'!DG23</f>
        <v>4.8751338508661313</v>
      </c>
      <c r="K23" s="40">
        <f>'[4]methanogen M06-L TZVP smd redo'!EC23</f>
        <v>5.120569162625932</v>
      </c>
      <c r="M23" s="40">
        <f>EXP('d-beta'!Y24/1000)*'[3]methanogen M06-L TZVP smd redo'!EZ23</f>
        <v>11.857530681404935</v>
      </c>
      <c r="N23" s="40">
        <f>'[3]methanogen M06-L TZVP smd redo'!ET23</f>
        <v>3.2451400000000001</v>
      </c>
      <c r="O23" s="40">
        <f>'[3]methanogen M06-L TZVP smd redo'!R23</f>
        <v>10.81582</v>
      </c>
      <c r="P23" s="40">
        <f>'[3]methanogen M06-L TZVP smd redo'!W23</f>
        <v>11.634069999999999</v>
      </c>
      <c r="Q23" s="40">
        <f>'[3]methanogen M06-L TZVP smd redo'!V23</f>
        <v>11.602080000000001</v>
      </c>
      <c r="R23" s="40">
        <f>PRODUCT('[4]methanogen M06-L TZVP smd redo'!AD23:AF23)^(1/3)</f>
        <v>10.772719044850978</v>
      </c>
      <c r="S23" s="40">
        <f>AVERAGE('[3]methanogen M06-L TZVP smd redo'!AT23:AV23)</f>
        <v>10.346553333333333</v>
      </c>
      <c r="T23" s="40">
        <f>'[3]methanogen M06-L TZVP smd redo'!FK23</f>
        <v>9.8497900000000005</v>
      </c>
      <c r="U23" s="40">
        <f>'[3]methanogen M06-L TZVP smd redo'!CD23</f>
        <v>10.506640000000001</v>
      </c>
      <c r="V23" s="40">
        <f>'[3]methanogen M06-L TZVP smd redo'!CG23</f>
        <v>5.3746499999999999</v>
      </c>
      <c r="W23" s="40">
        <v>10.122898953316874</v>
      </c>
      <c r="X23" s="40">
        <v>10.213053808313774</v>
      </c>
      <c r="Y23" s="40">
        <v>10.957991922370073</v>
      </c>
      <c r="Z23" s="40"/>
      <c r="AA23" s="40">
        <v>136.63602</v>
      </c>
      <c r="AB23" s="40">
        <v>117.695389185812</v>
      </c>
      <c r="AC23" s="41">
        <v>108.56704666666667</v>
      </c>
      <c r="AD23" s="41">
        <v>98.638180000000006</v>
      </c>
      <c r="AE23" s="41">
        <v>121.83405373276493</v>
      </c>
      <c r="AF23" s="72">
        <v>104.02866680475786</v>
      </c>
      <c r="AG23" s="41">
        <v>105.83019028264934</v>
      </c>
      <c r="AH23" s="40"/>
      <c r="AI23" s="133">
        <f>1000*(AA23/Q23/P23-1)</f>
        <v>12.273050562129795</v>
      </c>
      <c r="AJ23" s="133">
        <f>1000*(AB23/R23^2-1)</f>
        <v>14.165382712666652</v>
      </c>
      <c r="AK23" s="133">
        <f>1000*(AC23/S23^2-1)</f>
        <v>14.160338887497348</v>
      </c>
      <c r="AL23" s="133">
        <f>1000*(AD23/T23^2-1)</f>
        <v>16.695983163143026</v>
      </c>
      <c r="AM23" s="133">
        <f>1000*((AE23/Y23^2-1))</f>
        <v>14.627765316980623</v>
      </c>
      <c r="AN23" s="133">
        <f>1000*((AF23/W23^2-1))</f>
        <v>15.180411643987757</v>
      </c>
      <c r="AO23" s="133">
        <f>1000*((AG23/X23^2-1))</f>
        <v>14.608127559261552</v>
      </c>
      <c r="AQ23" s="133">
        <f>O23*U23/AA23</f>
        <v>0.83168352711678817</v>
      </c>
      <c r="AR23" s="133">
        <f>U23*P23/AB23</f>
        <v>1.0385707211675139</v>
      </c>
      <c r="AS23" s="133">
        <f t="shared" si="4"/>
        <v>1.1609292508841227</v>
      </c>
      <c r="AT23" s="133">
        <f t="shared" si="5"/>
        <v>1.0840802324408076</v>
      </c>
      <c r="AU23" s="133">
        <f>V23*S23/AD23</f>
        <v>0.56376854148160471</v>
      </c>
      <c r="AV23" s="133">
        <f>AC23/AD23</f>
        <v>1.1006594674259669</v>
      </c>
      <c r="AW23" s="133">
        <f>O23*N23/AA23</f>
        <v>0.25687845792639452</v>
      </c>
      <c r="AX23" s="133">
        <f>AE23/AC23</f>
        <v>1.1222010497055515</v>
      </c>
      <c r="AY23" s="133">
        <f>AF23/AG23</f>
        <v>0.98297722537321341</v>
      </c>
      <c r="AZ23" s="133">
        <f t="shared" si="6"/>
        <v>0.89918722402599438</v>
      </c>
      <c r="BB23" s="75">
        <f t="shared" si="7"/>
        <v>-184.30328658380552</v>
      </c>
      <c r="BC23" s="75">
        <f t="shared" si="8"/>
        <v>37.845461358190491</v>
      </c>
      <c r="BD23" s="75">
        <f t="shared" si="9"/>
        <v>149.22076277464964</v>
      </c>
      <c r="BE23" s="75">
        <f t="shared" si="10"/>
        <v>80.73191544526388</v>
      </c>
      <c r="BF23" s="75">
        <f t="shared" si="11"/>
        <v>-573.11149916001443</v>
      </c>
      <c r="BG23" s="75">
        <f t="shared" si="12"/>
        <v>95.909516008284214</v>
      </c>
      <c r="BH23" s="75">
        <f t="shared" si="13"/>
        <v>-1359.1522323082988</v>
      </c>
      <c r="BI23" s="75">
        <f t="shared" si="14"/>
        <v>115.29197973400431</v>
      </c>
      <c r="BJ23" s="75">
        <f t="shared" si="15"/>
        <v>-17.169327594500032</v>
      </c>
      <c r="BK23" s="75">
        <f t="shared" si="16"/>
        <v>-106.26400809979226</v>
      </c>
      <c r="BM23" s="133">
        <f>O23*U23/Q23/P23</f>
        <v>0.84189082109678282</v>
      </c>
      <c r="BN23" s="133">
        <f>P23*U23/R23^2</f>
        <v>1.053282472907022</v>
      </c>
      <c r="BO23" s="133">
        <f>P23*Q23/R23^2</f>
        <v>1.1630994793069054</v>
      </c>
      <c r="BP23" s="133">
        <f>R23^2/S23^2</f>
        <v>1.0840748409028442</v>
      </c>
      <c r="BQ23" s="133">
        <f>V23*S23/T23^2</f>
        <v>0.57318121155809132</v>
      </c>
      <c r="BR23" s="133">
        <f>S23^2/T23^2</f>
        <v>1.1034113802853036</v>
      </c>
      <c r="BS23" s="133">
        <f>O23*N23/Q23/P23</f>
        <v>0.2600311402288471</v>
      </c>
      <c r="BT23" s="133">
        <f>Y23^2/S23^2</f>
        <v>1.1216840655979241</v>
      </c>
      <c r="BU23" s="133">
        <f>W23^2/X23^2</f>
        <v>0.98242309507747771</v>
      </c>
      <c r="BV23" s="133">
        <f>X23^2/R23^2</f>
        <v>0.89879484543297139</v>
      </c>
      <c r="BX23" s="133">
        <f t="shared" si="17"/>
        <v>0.98787575095937386</v>
      </c>
      <c r="BY23" s="133">
        <f t="shared" si="18"/>
        <v>0.98603247265768679</v>
      </c>
      <c r="BZ23" s="133">
        <f t="shared" si="19"/>
        <v>0.99813409905051631</v>
      </c>
      <c r="CA23" s="133">
        <f t="shared" si="20"/>
        <v>1.0000049734001382</v>
      </c>
      <c r="CB23" s="133">
        <f t="shared" si="21"/>
        <v>0.983578195016372</v>
      </c>
      <c r="CC23" s="133">
        <f t="shared" si="22"/>
        <v>0.99750599558015685</v>
      </c>
      <c r="CD23" s="133">
        <f t="shared" si="23"/>
        <v>0.98787575095937363</v>
      </c>
      <c r="CE23" s="133">
        <f t="shared" si="24"/>
        <v>1.0004608999302773</v>
      </c>
      <c r="CF23" s="133">
        <f t="shared" si="25"/>
        <v>1.0005640444514305</v>
      </c>
      <c r="CG23" s="133">
        <f t="shared" si="26"/>
        <v>1.0004365607958443</v>
      </c>
    </row>
    <row r="24" spans="1:85" x14ac:dyDescent="0.2">
      <c r="A24" s="132">
        <v>40</v>
      </c>
      <c r="B24" s="132">
        <f t="shared" si="0"/>
        <v>313.14999999999998</v>
      </c>
      <c r="C24" s="44">
        <f t="shared" si="3"/>
        <v>3.1933578157432541</v>
      </c>
      <c r="E24" s="40">
        <f>'[4]methanogen M06-L TZVP smd redo'!AB24</f>
        <v>4.3329990102713989</v>
      </c>
      <c r="F24" s="40">
        <f>'[4]methanogen M06-L TZVP smd redo'!AS24</f>
        <v>4.8225793425988872</v>
      </c>
      <c r="G24" s="40">
        <f>'[4]methanogen M06-L TZVP smd redo'!BJ24</f>
        <v>5.0741150202353591</v>
      </c>
      <c r="H24" s="40">
        <f>'[4]methanogen M06-L TZVP smd redo'!EV24</f>
        <v>5.2901536808760419</v>
      </c>
      <c r="I24" s="40">
        <f>'[4]methanogen M06-L TZVP smd redo'!CL24</f>
        <v>4.8122835137096587</v>
      </c>
      <c r="J24" s="40">
        <f>'[4]methanogen M06-L TZVP smd redo'!DG24</f>
        <v>4.8327193456234596</v>
      </c>
      <c r="K24" s="40">
        <f>'[4]methanogen M06-L TZVP smd redo'!EC24</f>
        <v>5.0673492895092487</v>
      </c>
      <c r="M24" s="40">
        <f>EXP('d-beta'!Y25/1000)*'[3]methanogen M06-L TZVP smd redo'!EZ24</f>
        <v>11.623995804937891</v>
      </c>
      <c r="N24" s="40">
        <f>'[3]methanogen M06-L TZVP smd redo'!ET24</f>
        <v>3.21787</v>
      </c>
      <c r="O24" s="40">
        <f>'[3]methanogen M06-L TZVP smd redo'!R24</f>
        <v>10.60125</v>
      </c>
      <c r="P24" s="40">
        <f>'[3]methanogen M06-L TZVP smd redo'!W24</f>
        <v>11.39433</v>
      </c>
      <c r="Q24" s="40">
        <f>'[3]methanogen M06-L TZVP smd redo'!V24</f>
        <v>11.362869999999999</v>
      </c>
      <c r="R24" s="40">
        <f>PRODUCT('[4]methanogen M06-L TZVP smd redo'!AD24:AF24)^(1/3)</f>
        <v>10.561577284637599</v>
      </c>
      <c r="S24" s="40">
        <f>AVERAGE('[3]methanogen M06-L TZVP smd redo'!AT24:AV24)</f>
        <v>10.147550000000001</v>
      </c>
      <c r="T24" s="40">
        <f>'[3]methanogen M06-L TZVP smd redo'!FK24</f>
        <v>9.6688700000000001</v>
      </c>
      <c r="U24" s="40">
        <f>'[3]methanogen M06-L TZVP smd redo'!CD24</f>
        <v>10.299160000000001</v>
      </c>
      <c r="V24" s="40">
        <f>'[3]methanogen M06-L TZVP smd redo'!CG24</f>
        <v>5.2992900000000001</v>
      </c>
      <c r="W24" s="40">
        <v>9.9305125390439954</v>
      </c>
      <c r="X24" s="40">
        <v>10.018236617241014</v>
      </c>
      <c r="Y24" s="40">
        <v>10.742399116144542</v>
      </c>
      <c r="Z24" s="40"/>
      <c r="AA24" s="40">
        <v>131.04056</v>
      </c>
      <c r="AB24" s="40">
        <v>113.10390246336779</v>
      </c>
      <c r="AC24" s="41">
        <v>104.40940666666667</v>
      </c>
      <c r="AD24" s="41">
        <v>95.023669999999996</v>
      </c>
      <c r="AE24" s="41">
        <v>117.06186958634228</v>
      </c>
      <c r="AF24" s="72">
        <v>100.08964311902329</v>
      </c>
      <c r="AG24" s="41">
        <v>101.80920318992631</v>
      </c>
      <c r="AH24" s="40"/>
      <c r="AI24" s="133">
        <f>1000*(AA24/Q24/P24-1)</f>
        <v>12.112780785103583</v>
      </c>
      <c r="AJ24" s="133">
        <f>1000*(AB24/R24^2-1)</f>
        <v>13.958142433905474</v>
      </c>
      <c r="AK24" s="133">
        <f>1000*(AC24/S24^2-1)</f>
        <v>13.951607305311642</v>
      </c>
      <c r="AL24" s="133">
        <f>1000*(AD24/T24^2-1)</f>
        <v>16.436746813021095</v>
      </c>
      <c r="AM24" s="133">
        <f>1000*((AE24/Y24^2-1))</f>
        <v>14.408520145937853</v>
      </c>
      <c r="AN24" s="133">
        <f>1000*((AF24/W24^2-1))</f>
        <v>14.95272164823036</v>
      </c>
      <c r="AO24" s="133">
        <f>1000*((AG24/X24^2-1))</f>
        <v>14.38885405058743</v>
      </c>
      <c r="AQ24" s="133">
        <f>O24*U24/AA24</f>
        <v>0.8332074431763723</v>
      </c>
      <c r="AR24" s="133">
        <f>U24*P24/AB24</f>
        <v>1.0375594935887213</v>
      </c>
      <c r="AS24" s="133">
        <f t="shared" si="4"/>
        <v>1.1585856645613228</v>
      </c>
      <c r="AT24" s="133">
        <f t="shared" si="5"/>
        <v>1.0832731079916853</v>
      </c>
      <c r="AU24" s="133">
        <f>V24*S24/AD24</f>
        <v>0.56590963324716892</v>
      </c>
      <c r="AV24" s="133">
        <f>AC24/AD24</f>
        <v>1.0987726180925939</v>
      </c>
      <c r="AW24" s="133">
        <f>O24*N24/AA24</f>
        <v>0.26032736991890143</v>
      </c>
      <c r="AX24" s="133">
        <f>AE24/AC24</f>
        <v>1.1211812548659468</v>
      </c>
      <c r="AY24" s="133">
        <f>AF24/AG24</f>
        <v>0.98310997417694002</v>
      </c>
      <c r="AZ24" s="133">
        <f t="shared" si="6"/>
        <v>0.90013873060569571</v>
      </c>
      <c r="BB24" s="75">
        <f t="shared" si="7"/>
        <v>-182.47263639425597</v>
      </c>
      <c r="BC24" s="75">
        <f t="shared" si="8"/>
        <v>36.871314696701504</v>
      </c>
      <c r="BD24" s="75">
        <f t="shared" si="9"/>
        <v>147.20000653403369</v>
      </c>
      <c r="BE24" s="75">
        <f t="shared" si="10"/>
        <v>79.987113505149566</v>
      </c>
      <c r="BF24" s="75">
        <f t="shared" si="11"/>
        <v>-569.32087209964754</v>
      </c>
      <c r="BG24" s="75">
        <f t="shared" si="12"/>
        <v>94.193755100113862</v>
      </c>
      <c r="BH24" s="75">
        <f t="shared" si="13"/>
        <v>-1345.8153249145344</v>
      </c>
      <c r="BI24" s="75">
        <f t="shared" si="14"/>
        <v>114.3828213549168</v>
      </c>
      <c r="BJ24" s="75">
        <f t="shared" si="15"/>
        <v>-17.034289022499053</v>
      </c>
      <c r="BK24" s="75">
        <f t="shared" si="16"/>
        <v>-105.20638241952452</v>
      </c>
      <c r="BM24" s="133">
        <f>O24*U24/Q24/P24</f>
        <v>0.84329990228408436</v>
      </c>
      <c r="BN24" s="133">
        <f>P24*U24/R24^2</f>
        <v>1.0520418967838836</v>
      </c>
      <c r="BO24" s="133">
        <f>P24*Q24/R24^2</f>
        <v>1.1606980868059809</v>
      </c>
      <c r="BP24" s="133">
        <f>R24^2/S24^2</f>
        <v>1.0832661261166288</v>
      </c>
      <c r="BQ24" s="133">
        <f>V24*S24/T24^2</f>
        <v>0.5752113466079023</v>
      </c>
      <c r="BR24" s="133">
        <f>S24^2/T24^2</f>
        <v>1.1014656492230128</v>
      </c>
      <c r="BS24" s="133">
        <f>O24*N24/Q24/P24</f>
        <v>0.2634806582830917</v>
      </c>
      <c r="BT24" s="133">
        <f>Y24^2/S24^2</f>
        <v>1.1206762491391178</v>
      </c>
      <c r="BU24" s="133">
        <f>W24^2/X24^2</f>
        <v>0.98256379715062725</v>
      </c>
      <c r="BV24" s="133">
        <f>X24^2/R24^2</f>
        <v>0.89975652982899257</v>
      </c>
      <c r="BX24" s="133">
        <f t="shared" si="17"/>
        <v>0.98803218276158156</v>
      </c>
      <c r="BY24" s="133">
        <f t="shared" si="18"/>
        <v>0.98623400528112493</v>
      </c>
      <c r="BZ24" s="133">
        <f t="shared" si="19"/>
        <v>0.99818004158990992</v>
      </c>
      <c r="CA24" s="133">
        <f t="shared" si="20"/>
        <v>1.0000064452075885</v>
      </c>
      <c r="CB24" s="133">
        <f t="shared" si="21"/>
        <v>0.98382905098171858</v>
      </c>
      <c r="CC24" s="133">
        <f t="shared" si="22"/>
        <v>0.99755504755657276</v>
      </c>
      <c r="CD24" s="133">
        <f t="shared" si="23"/>
        <v>0.98803218276158145</v>
      </c>
      <c r="CE24" s="133">
        <f t="shared" si="24"/>
        <v>1.0004506258852339</v>
      </c>
      <c r="CF24" s="133">
        <f t="shared" si="25"/>
        <v>1.0005558692757628</v>
      </c>
      <c r="CG24" s="133">
        <f t="shared" si="26"/>
        <v>1.0004247824428412</v>
      </c>
    </row>
    <row r="25" spans="1:85" x14ac:dyDescent="0.2">
      <c r="A25" s="132">
        <v>42</v>
      </c>
      <c r="B25" s="132">
        <f t="shared" si="0"/>
        <v>315.14999999999998</v>
      </c>
      <c r="C25" s="44">
        <f t="shared" si="3"/>
        <v>3.1730921783277806</v>
      </c>
      <c r="E25" s="40">
        <f>'[4]methanogen M06-L TZVP smd redo'!AB25</f>
        <v>4.2924863393818402</v>
      </c>
      <c r="F25" s="40">
        <f>'[4]methanogen M06-L TZVP smd redo'!AS25</f>
        <v>4.7693570076448033</v>
      </c>
      <c r="G25" s="40">
        <f>'[4]methanogen M06-L TZVP smd redo'!BJ25</f>
        <v>5.0217436068860088</v>
      </c>
      <c r="H25" s="40">
        <f>'[4]methanogen M06-L TZVP smd redo'!EV25</f>
        <v>5.2289265054885625</v>
      </c>
      <c r="I25" s="40">
        <f>'[4]methanogen M06-L TZVP smd redo'!CL25</f>
        <v>4.7714882418308235</v>
      </c>
      <c r="J25" s="40">
        <f>'[4]methanogen M06-L TZVP smd redo'!DG25</f>
        <v>4.7796986567512079</v>
      </c>
      <c r="K25" s="40">
        <f>'[4]methanogen M06-L TZVP smd redo'!EC25</f>
        <v>5.0044840054004336</v>
      </c>
      <c r="M25" s="40">
        <f>EXP('d-beta'!Y26/1000)*'[3]methanogen M06-L TZVP smd redo'!EZ25</f>
        <v>11.39822491995427</v>
      </c>
      <c r="N25" s="40">
        <f>'[3]methanogen M06-L TZVP smd redo'!ET25</f>
        <v>3.1911800000000001</v>
      </c>
      <c r="O25" s="40">
        <f>'[3]methanogen M06-L TZVP smd redo'!R25</f>
        <v>10.393739999999999</v>
      </c>
      <c r="P25" s="40">
        <f>'[3]methanogen M06-L TZVP smd redo'!W25</f>
        <v>11.162610000000001</v>
      </c>
      <c r="Q25" s="40">
        <f>'[3]methanogen M06-L TZVP smd redo'!V25</f>
        <v>11.131690000000001</v>
      </c>
      <c r="R25" s="40">
        <f>PRODUCT('[4]methanogen M06-L TZVP smd redo'!AD25:AF25)^(1/3)</f>
        <v>10.357285907757232</v>
      </c>
      <c r="S25" s="40">
        <f>AVERAGE('[3]methanogen M06-L TZVP smd redo'!AT25:AV25)</f>
        <v>9.9549333333333347</v>
      </c>
      <c r="T25" s="40">
        <f>'[3]methanogen M06-L TZVP smd redo'!FK25</f>
        <v>9.4935500000000008</v>
      </c>
      <c r="U25" s="40">
        <f>'[3]methanogen M06-L TZVP smd redo'!CD25</f>
        <v>10.098470000000001</v>
      </c>
      <c r="V25" s="40">
        <f>'[3]methanogen M06-L TZVP smd redo'!CG25</f>
        <v>5.2259599999999997</v>
      </c>
      <c r="W25" s="40">
        <v>9.7442499287731206</v>
      </c>
      <c r="X25" s="40">
        <v>9.8296432235506934</v>
      </c>
      <c r="Y25" s="40">
        <v>10.533785912143674</v>
      </c>
      <c r="Z25" s="40"/>
      <c r="AA25" s="40">
        <v>125.74421</v>
      </c>
      <c r="AB25" s="40">
        <v>108.74871548300621</v>
      </c>
      <c r="AC25" s="41">
        <v>100.46296333333333</v>
      </c>
      <c r="AD25" s="41">
        <v>91.586010000000002</v>
      </c>
      <c r="AE25" s="41">
        <v>112.5356992490938</v>
      </c>
      <c r="AF25" s="72">
        <v>96.3489667692822</v>
      </c>
      <c r="AG25" s="41">
        <v>97.991207940321829</v>
      </c>
      <c r="AH25" s="40"/>
      <c r="AI25" s="133">
        <f>1000*(AA25/Q25/P25-1)</f>
        <v>11.954862882084694</v>
      </c>
      <c r="AJ25" s="133">
        <f>1000*(AB25/R25^2-1)</f>
        <v>13.753125207763395</v>
      </c>
      <c r="AK25" s="133">
        <f>1000*(AC25/S25^2-1)</f>
        <v>13.746277213336988</v>
      </c>
      <c r="AL25" s="133">
        <f>1000*(AD25/T25^2-1)</f>
        <v>16.182835798123296</v>
      </c>
      <c r="AM25" s="133">
        <f>1000*((AE25/Y25^2-1))</f>
        <v>14.194704772054978</v>
      </c>
      <c r="AN25" s="133">
        <f>1000*((AF25/W25^2-1))</f>
        <v>14.729374458428479</v>
      </c>
      <c r="AO25" s="133">
        <f>1000*((AG25/X25^2-1))</f>
        <v>14.171965546298848</v>
      </c>
      <c r="AQ25" s="133">
        <f>O25*U25/AA25</f>
        <v>0.83471733273285509</v>
      </c>
      <c r="AR25" s="133">
        <f>U25*P25/AB25</f>
        <v>1.0365665627040461</v>
      </c>
      <c r="AS25" s="133">
        <f t="shared" si="4"/>
        <v>1.1562822553030487</v>
      </c>
      <c r="AT25" s="133">
        <f t="shared" si="5"/>
        <v>1.0824756892963725</v>
      </c>
      <c r="AU25" s="133">
        <f>V25*S25/AD25</f>
        <v>0.56803526436697771</v>
      </c>
      <c r="AV25" s="133">
        <f>AC25/AD25</f>
        <v>1.0969247741367194</v>
      </c>
      <c r="AW25" s="133">
        <f>O25*N25/AA25</f>
        <v>0.26377592426084667</v>
      </c>
      <c r="AX25" s="133">
        <f>AE25/AC25</f>
        <v>1.1201710114373538</v>
      </c>
      <c r="AY25" s="133">
        <f>AF25/AG25</f>
        <v>0.98324093349232122</v>
      </c>
      <c r="AZ25" s="133">
        <f t="shared" si="6"/>
        <v>0.90107922199443891</v>
      </c>
      <c r="BB25" s="75">
        <f t="shared" si="7"/>
        <v>-180.66213511658239</v>
      </c>
      <c r="BC25" s="75">
        <f t="shared" si="8"/>
        <v>35.913869552502604</v>
      </c>
      <c r="BD25" s="75">
        <f t="shared" si="9"/>
        <v>145.20990593371081</v>
      </c>
      <c r="BE25" s="75">
        <f t="shared" si="10"/>
        <v>79.25072271749579</v>
      </c>
      <c r="BF25" s="75">
        <f t="shared" si="11"/>
        <v>-565.5717770350592</v>
      </c>
      <c r="BG25" s="75">
        <f t="shared" si="12"/>
        <v>92.510604772879844</v>
      </c>
      <c r="BH25" s="75">
        <f t="shared" si="13"/>
        <v>-1332.6553079857226</v>
      </c>
      <c r="BI25" s="75">
        <f t="shared" si="14"/>
        <v>113.48136243460893</v>
      </c>
      <c r="BJ25" s="75">
        <f t="shared" si="15"/>
        <v>-16.901088671469068</v>
      </c>
      <c r="BK25" s="75">
        <f t="shared" si="16"/>
        <v>-104.16209849724295</v>
      </c>
      <c r="BM25" s="133">
        <f>O25*U25/Q25/P25</f>
        <v>0.84469626399097586</v>
      </c>
      <c r="BN25" s="133">
        <f>P25*U25/R25^2</f>
        <v>1.0508225924270957</v>
      </c>
      <c r="BO25" s="133">
        <f>P25*Q25/R25^2</f>
        <v>1.1583369900484706</v>
      </c>
      <c r="BP25" s="133">
        <f>R25^2/S25^2</f>
        <v>1.0824683770747847</v>
      </c>
      <c r="BQ25" s="133">
        <f>V25*S25/T25^2</f>
        <v>0.57722768577777206</v>
      </c>
      <c r="BR25" s="133">
        <f>S25^2/T25^2</f>
        <v>1.0995612538312585</v>
      </c>
      <c r="BS25" s="133">
        <f>O25*N25/Q25/P25</f>
        <v>0.26692932926698026</v>
      </c>
      <c r="BT25" s="133">
        <f>Y25^2/S25^2</f>
        <v>1.119675726311488</v>
      </c>
      <c r="BU25" s="133">
        <f>W25^2/X25^2</f>
        <v>0.98270082174145001</v>
      </c>
      <c r="BV25" s="133">
        <f>X25^2/R25^2</f>
        <v>0.90070708754465256</v>
      </c>
      <c r="BX25" s="133">
        <f t="shared" si="17"/>
        <v>0.9881863674748923</v>
      </c>
      <c r="BY25" s="133">
        <f t="shared" si="18"/>
        <v>0.9864334571546256</v>
      </c>
      <c r="BZ25" s="133">
        <f t="shared" si="19"/>
        <v>0.99822613387720971</v>
      </c>
      <c r="CA25" s="133">
        <f t="shared" si="20"/>
        <v>1.000006755136448</v>
      </c>
      <c r="CB25" s="133">
        <f t="shared" si="21"/>
        <v>0.98407487783887526</v>
      </c>
      <c r="CC25" s="133">
        <f t="shared" si="22"/>
        <v>0.99760224390832919</v>
      </c>
      <c r="CD25" s="133">
        <f t="shared" si="23"/>
        <v>0.9881863674748923</v>
      </c>
      <c r="CE25" s="133">
        <f t="shared" si="24"/>
        <v>1.0004423469351231</v>
      </c>
      <c r="CF25" s="133">
        <f t="shared" si="25"/>
        <v>1.0005496197203887</v>
      </c>
      <c r="CG25" s="133">
        <f t="shared" si="26"/>
        <v>1.0004131581231372</v>
      </c>
    </row>
    <row r="26" spans="1:85" x14ac:dyDescent="0.2">
      <c r="A26" s="132">
        <v>44</v>
      </c>
      <c r="B26" s="132">
        <f t="shared" si="0"/>
        <v>317.14999999999998</v>
      </c>
      <c r="C26" s="44">
        <f t="shared" si="3"/>
        <v>3.1530821377896898</v>
      </c>
      <c r="E26" s="40">
        <f>'[4]methanogen M06-L TZVP smd redo'!AB26</f>
        <v>4.2460043382486212</v>
      </c>
      <c r="F26" s="40">
        <f>'[4]methanogen M06-L TZVP smd redo'!AS26</f>
        <v>4.7245838349148084</v>
      </c>
      <c r="G26" s="40">
        <f>'[4]methanogen M06-L TZVP smd redo'!BJ26</f>
        <v>4.9654627568560539</v>
      </c>
      <c r="H26" s="40">
        <f>'[4]methanogen M06-L TZVP smd redo'!EV26</f>
        <v>5.1803882640426568</v>
      </c>
      <c r="I26" s="40">
        <f>'[4]methanogen M06-L TZVP smd redo'!CL26</f>
        <v>4.7202132862504964</v>
      </c>
      <c r="J26" s="40">
        <f>'[4]methanogen M06-L TZVP smd redo'!DG26</f>
        <v>4.7347940547932676</v>
      </c>
      <c r="K26" s="40">
        <f>'[4]methanogen M06-L TZVP smd redo'!EC26</f>
        <v>4.9571654037610102</v>
      </c>
      <c r="M26" s="40">
        <f>EXP('d-beta'!Y27/1000)*'[3]methanogen M06-L TZVP smd redo'!EZ26</f>
        <v>11.179885328752327</v>
      </c>
      <c r="N26" s="40">
        <f>'[3]methanogen M06-L TZVP smd redo'!ET26</f>
        <v>3.1650499999999999</v>
      </c>
      <c r="O26" s="40">
        <f>'[3]methanogen M06-L TZVP smd redo'!R26</f>
        <v>10.19299</v>
      </c>
      <c r="P26" s="40">
        <f>'[3]methanogen M06-L TZVP smd redo'!W26</f>
        <v>10.93859</v>
      </c>
      <c r="Q26" s="40">
        <f>'[3]methanogen M06-L TZVP smd redo'!V26</f>
        <v>10.90818</v>
      </c>
      <c r="R26" s="40">
        <f>PRODUCT('[4]methanogen M06-L TZVP smd redo'!AD26:AF26)^(1/3)</f>
        <v>10.15954869404397</v>
      </c>
      <c r="S26" s="40">
        <f>AVERAGE('[3]methanogen M06-L TZVP smd redo'!AT26:AV26)</f>
        <v>9.7684366666666662</v>
      </c>
      <c r="T26" s="40">
        <f>'[3]methanogen M06-L TZVP smd redo'!FK26</f>
        <v>9.3236100000000004</v>
      </c>
      <c r="U26" s="40">
        <f>'[3]methanogen M06-L TZVP smd redo'!CD26</f>
        <v>9.90428</v>
      </c>
      <c r="V26" s="40">
        <f>'[3]methanogen M06-L TZVP smd redo'!CG26</f>
        <v>5.1546099999999999</v>
      </c>
      <c r="W26" s="40">
        <v>9.5638616584927654</v>
      </c>
      <c r="X26" s="40">
        <v>9.647004200578376</v>
      </c>
      <c r="Y26" s="40">
        <v>10.331875956502458</v>
      </c>
      <c r="Z26" s="40"/>
      <c r="AA26" s="40">
        <v>120.72785</v>
      </c>
      <c r="AB26" s="40">
        <v>104.61519353978795</v>
      </c>
      <c r="AC26" s="41">
        <v>96.714776666666651</v>
      </c>
      <c r="AD26" s="41">
        <v>88.314729999999997</v>
      </c>
      <c r="AE26" s="41">
        <v>108.24031285870143</v>
      </c>
      <c r="AF26" s="72">
        <v>92.794570323205775</v>
      </c>
      <c r="AG26" s="41">
        <v>94.363841589725027</v>
      </c>
      <c r="AH26" s="40"/>
      <c r="AI26" s="133">
        <f>1000*(AA26/Q26/P26-1)</f>
        <v>11.798022559116106</v>
      </c>
      <c r="AJ26" s="133">
        <f>1000*(AB26/R26^2-1)</f>
        <v>13.551756030070861</v>
      </c>
      <c r="AK26" s="133">
        <f>1000*(AC26/S26^2-1)</f>
        <v>13.54422406781608</v>
      </c>
      <c r="AL26" s="133">
        <f>1000*(AD26/T26^2-1)</f>
        <v>15.932719349282198</v>
      </c>
      <c r="AM26" s="133">
        <f>1000*((AE26/Y26^2-1))</f>
        <v>13.982995666915521</v>
      </c>
      <c r="AN26" s="133">
        <f>1000*((AF26/W26^2-1))</f>
        <v>14.509210686304286</v>
      </c>
      <c r="AO26" s="133">
        <f>1000*((AG26/X26^2-1))</f>
        <v>13.959661210996011</v>
      </c>
      <c r="AQ26" s="133">
        <f>O26*U26/AA26</f>
        <v>0.83621324323426605</v>
      </c>
      <c r="AR26" s="133">
        <f>U26*P26/AB26</f>
        <v>1.03559391804782</v>
      </c>
      <c r="AS26" s="133">
        <f t="shared" si="4"/>
        <v>1.1540183210011841</v>
      </c>
      <c r="AT26" s="133">
        <f t="shared" si="5"/>
        <v>1.0816877952409545</v>
      </c>
      <c r="AU26" s="133">
        <f>V26*S26/AD26</f>
        <v>0.57014816584239869</v>
      </c>
      <c r="AV26" s="133">
        <f>AC26/AD26</f>
        <v>1.0951148994812832</v>
      </c>
      <c r="AW26" s="133">
        <f>O26*N26/AA26</f>
        <v>0.26722353623873862</v>
      </c>
      <c r="AX26" s="133">
        <f>AE26/AC26</f>
        <v>1.1191703748824053</v>
      </c>
      <c r="AY26" s="133">
        <f>AF26/AG26</f>
        <v>0.98336999384422985</v>
      </c>
      <c r="AZ26" s="133">
        <f t="shared" si="6"/>
        <v>0.90200895679494142</v>
      </c>
      <c r="BB26" s="75">
        <f t="shared" si="7"/>
        <v>-178.87162278462105</v>
      </c>
      <c r="BC26" s="75">
        <f t="shared" si="8"/>
        <v>34.975096000267364</v>
      </c>
      <c r="BD26" s="75">
        <f t="shared" si="9"/>
        <v>143.25004404409907</v>
      </c>
      <c r="BE26" s="75">
        <f t="shared" si="10"/>
        <v>78.522594647821521</v>
      </c>
      <c r="BF26" s="75">
        <f t="shared" si="11"/>
        <v>-561.85901185772525</v>
      </c>
      <c r="BG26" s="75">
        <f t="shared" si="12"/>
        <v>90.859288796723675</v>
      </c>
      <c r="BH26" s="75">
        <f t="shared" si="13"/>
        <v>-1319.66975647306</v>
      </c>
      <c r="BI26" s="75">
        <f t="shared" si="14"/>
        <v>112.58767411387292</v>
      </c>
      <c r="BJ26" s="75">
        <f t="shared" si="15"/>
        <v>-16.769837135845098</v>
      </c>
      <c r="BK26" s="75">
        <f t="shared" si="16"/>
        <v>-103.13082904094183</v>
      </c>
      <c r="BM26" s="133">
        <f>O26*U26/Q26/P26</f>
        <v>0.84607890594217572</v>
      </c>
      <c r="BN26" s="133">
        <f>P26*U26/R26^2</f>
        <v>1.0496280341714292</v>
      </c>
      <c r="BO26" s="133">
        <f>P26*Q26/R26^2</f>
        <v>1.1560185626605974</v>
      </c>
      <c r="BP26" s="133">
        <f>R26^2/S26^2</f>
        <v>1.0816797569423704</v>
      </c>
      <c r="BQ26" s="133">
        <f>V26*S26/T26^2</f>
        <v>0.57923217655627368</v>
      </c>
      <c r="BR26" s="133">
        <f>S26^2/T26^2</f>
        <v>1.0976956223623986</v>
      </c>
      <c r="BS26" s="133">
        <f>O26*N26/Q26/P26</f>
        <v>0.27037624554761003</v>
      </c>
      <c r="BT26" s="133">
        <f>Y26^2/S26^2</f>
        <v>1.1186860865095722</v>
      </c>
      <c r="BU26" s="133">
        <f>W26^2/X26^2</f>
        <v>0.9828373121707088</v>
      </c>
      <c r="BV26" s="133">
        <f>X26^2/R26^2</f>
        <v>0.9016460881909989</v>
      </c>
      <c r="BX26" s="133">
        <f t="shared" si="17"/>
        <v>0.98833954771993338</v>
      </c>
      <c r="BY26" s="133">
        <f t="shared" si="18"/>
        <v>0.98662943855659524</v>
      </c>
      <c r="BZ26" s="133">
        <f t="shared" si="19"/>
        <v>0.99826971493017402</v>
      </c>
      <c r="CA26" s="133">
        <f t="shared" si="20"/>
        <v>1.0000074313109149</v>
      </c>
      <c r="CB26" s="133">
        <f t="shared" si="21"/>
        <v>0.98431715108113915</v>
      </c>
      <c r="CC26" s="133">
        <f t="shared" si="22"/>
        <v>0.99764896312917661</v>
      </c>
      <c r="CD26" s="133">
        <f t="shared" si="23"/>
        <v>0.98833954771993371</v>
      </c>
      <c r="CE26" s="133">
        <f t="shared" si="24"/>
        <v>1.0004329081935257</v>
      </c>
      <c r="CF26" s="133">
        <f t="shared" si="25"/>
        <v>1.0005419835683127</v>
      </c>
      <c r="CG26" s="133">
        <f t="shared" si="26"/>
        <v>1.0004024512596406</v>
      </c>
    </row>
    <row r="27" spans="1:85" x14ac:dyDescent="0.2">
      <c r="A27" s="132">
        <v>46</v>
      </c>
      <c r="B27" s="132">
        <f t="shared" si="0"/>
        <v>319.14999999999998</v>
      </c>
      <c r="C27" s="44">
        <f t="shared" si="3"/>
        <v>3.1333228889237037</v>
      </c>
      <c r="E27" s="40">
        <f>'[4]methanogen M06-L TZVP smd redo'!AB27</f>
        <v>4.2023456780955204</v>
      </c>
      <c r="F27" s="40">
        <f>'[4]methanogen M06-L TZVP smd redo'!AS27</f>
        <v>4.6790725617127382</v>
      </c>
      <c r="G27" s="40">
        <f>'[4]methanogen M06-L TZVP smd redo'!BJ27</f>
        <v>4.914792379464572</v>
      </c>
      <c r="H27" s="40">
        <f>'[4]methanogen M06-L TZVP smd redo'!EV27</f>
        <v>5.1262453207041592</v>
      </c>
      <c r="I27" s="40">
        <f>'[4]methanogen M06-L TZVP smd redo'!CL27</f>
        <v>4.6760384295985169</v>
      </c>
      <c r="J27" s="40">
        <f>'[4]methanogen M06-L TZVP smd redo'!DG27</f>
        <v>4.6884521800441004</v>
      </c>
      <c r="K27" s="40">
        <f>'[4]methanogen M06-L TZVP smd redo'!EC27</f>
        <v>4.8998012150092141</v>
      </c>
      <c r="M27" s="40">
        <f>EXP('d-beta'!Y28/1000)*'[3]methanogen M06-L TZVP smd redo'!EZ27</f>
        <v>10.968659692687391</v>
      </c>
      <c r="N27" s="40">
        <f>'[3]methanogen M06-L TZVP smd redo'!ET27</f>
        <v>3.1394500000000001</v>
      </c>
      <c r="O27" s="40">
        <f>'[3]methanogen M06-L TZVP smd redo'!R27</f>
        <v>9.9987200000000005</v>
      </c>
      <c r="P27" s="40">
        <f>'[3]methanogen M06-L TZVP smd redo'!W27</f>
        <v>10.721920000000001</v>
      </c>
      <c r="Q27" s="40">
        <f>'[3]methanogen M06-L TZVP smd redo'!V27</f>
        <v>10.692</v>
      </c>
      <c r="R27" s="40">
        <f>PRODUCT('[4]methanogen M06-L TZVP smd redo'!AD27:AF27)^(1/3)</f>
        <v>9.9680923144497768</v>
      </c>
      <c r="S27" s="40">
        <f>AVERAGE('[3]methanogen M06-L TZVP smd redo'!AT27:AV27)</f>
        <v>9.5878033333333335</v>
      </c>
      <c r="T27" s="40">
        <f>'[3]methanogen M06-L TZVP smd redo'!FK27</f>
        <v>9.15883</v>
      </c>
      <c r="U27" s="40">
        <f>'[3]methanogen M06-L TZVP smd redo'!CD27</f>
        <v>9.7163199999999996</v>
      </c>
      <c r="V27" s="40">
        <f>'[3]methanogen M06-L TZVP smd redo'!CG27</f>
        <v>5.0851600000000001</v>
      </c>
      <c r="W27" s="40">
        <v>9.3891011563084543</v>
      </c>
      <c r="X27" s="40">
        <v>9.4700768232733292</v>
      </c>
      <c r="Y27" s="40">
        <v>10.136375967981399</v>
      </c>
      <c r="Z27" s="40"/>
      <c r="AA27" s="40">
        <v>115.97375</v>
      </c>
      <c r="AB27" s="40">
        <v>100.68975709852593</v>
      </c>
      <c r="AC27" s="41">
        <v>93.152820000000006</v>
      </c>
      <c r="AD27" s="41">
        <v>85.200059999999993</v>
      </c>
      <c r="AE27" s="41">
        <v>104.16155014175186</v>
      </c>
      <c r="AF27" s="72">
        <v>89.415255289500422</v>
      </c>
      <c r="AG27" s="41">
        <v>90.915597696929282</v>
      </c>
      <c r="AH27" s="40"/>
      <c r="AI27" s="133">
        <f>1000*(AA27/Q27/P27-1)</f>
        <v>11.645112520287215</v>
      </c>
      <c r="AJ27" s="133">
        <f>1000*(AB27/R27^2-1)</f>
        <v>13.354010246053871</v>
      </c>
      <c r="AK27" s="133">
        <f>1000*(AC27/S27^2-1)</f>
        <v>13.346034907271598</v>
      </c>
      <c r="AL27" s="133">
        <f>1000*(AD27/T27^2-1)</f>
        <v>15.687025080523886</v>
      </c>
      <c r="AM27" s="133">
        <f>1000*((AE27/Y27^2-1))</f>
        <v>13.776018094702414</v>
      </c>
      <c r="AN27" s="133">
        <f>1000*((AF27/W27^2-1))</f>
        <v>14.293365255360069</v>
      </c>
      <c r="AO27" s="133">
        <f>1000*((AG27/X27^2-1))</f>
        <v>13.751229633727435</v>
      </c>
      <c r="AQ27" s="133">
        <f>O27*U27/AA27</f>
        <v>0.83769614339796727</v>
      </c>
      <c r="AR27" s="133">
        <f>U27*P27/AB27</f>
        <v>1.0346395575516303</v>
      </c>
      <c r="AS27" s="133">
        <f t="shared" si="4"/>
        <v>1.151792926528947</v>
      </c>
      <c r="AT27" s="133">
        <f t="shared" si="5"/>
        <v>1.0809093820082518</v>
      </c>
      <c r="AU27" s="133">
        <f>V27*S27/AD27</f>
        <v>0.57224741389305767</v>
      </c>
      <c r="AV27" s="133">
        <f>AC27/AD27</f>
        <v>1.0933421877871918</v>
      </c>
      <c r="AW27" s="133">
        <f>O27*N27/AA27</f>
        <v>0.27066884966641164</v>
      </c>
      <c r="AX27" s="133">
        <f>AE27/AC27</f>
        <v>1.1181792471956495</v>
      </c>
      <c r="AY27" s="133">
        <f>AF27/AG27</f>
        <v>0.98349741468531826</v>
      </c>
      <c r="AZ27" s="133">
        <f t="shared" si="6"/>
        <v>0.90292796722081137</v>
      </c>
      <c r="BB27" s="75">
        <f t="shared" si="7"/>
        <v>-177.09984163150568</v>
      </c>
      <c r="BC27" s="75">
        <f t="shared" si="8"/>
        <v>34.053112489670191</v>
      </c>
      <c r="BD27" s="75">
        <f t="shared" si="9"/>
        <v>141.31979483954683</v>
      </c>
      <c r="BE27" s="75">
        <f t="shared" si="10"/>
        <v>77.802707213852202</v>
      </c>
      <c r="BF27" s="75">
        <f t="shared" si="11"/>
        <v>-558.18383935048485</v>
      </c>
      <c r="BG27" s="75">
        <f t="shared" si="12"/>
        <v>89.239232280995495</v>
      </c>
      <c r="BH27" s="75">
        <f t="shared" si="13"/>
        <v>-1306.8591622510992</v>
      </c>
      <c r="BI27" s="75">
        <f t="shared" si="14"/>
        <v>111.7016903214348</v>
      </c>
      <c r="BJ27" s="75">
        <f t="shared" si="15"/>
        <v>-16.640269844512602</v>
      </c>
      <c r="BK27" s="75">
        <f t="shared" si="16"/>
        <v>-102.11249926657747</v>
      </c>
      <c r="BM27" s="133">
        <f>O27*U27/Q27/P27</f>
        <v>0.84745120924564743</v>
      </c>
      <c r="BN27" s="133">
        <f>P27*U27/R27^2</f>
        <v>1.0484561448041476</v>
      </c>
      <c r="BO27" s="133">
        <f>P27*Q27/R27^2</f>
        <v>1.1537385656550985</v>
      </c>
      <c r="BP27" s="133">
        <f>R27^2/S27^2</f>
        <v>1.0809008749925129</v>
      </c>
      <c r="BQ27" s="133">
        <f>V27*S27/T27^2</f>
        <v>0.58122427342706295</v>
      </c>
      <c r="BR27" s="133">
        <f>S27^2/T27^2</f>
        <v>1.0958679817701387</v>
      </c>
      <c r="BS27" s="133">
        <f>O27*N27/Q27/P27</f>
        <v>0.27382081887651372</v>
      </c>
      <c r="BT27" s="133">
        <f>Y27^2/S27^2</f>
        <v>1.1177049823992387</v>
      </c>
      <c r="BU27" s="133">
        <f>W27^2/X27^2</f>
        <v>0.98297173937228854</v>
      </c>
      <c r="BV27" s="133">
        <f>X27^2/R27^2</f>
        <v>0.90257417184797395</v>
      </c>
      <c r="BX27" s="133">
        <f t="shared" si="17"/>
        <v>0.98848893512540559</v>
      </c>
      <c r="BY27" s="133">
        <f t="shared" si="18"/>
        <v>0.98682196931079236</v>
      </c>
      <c r="BZ27" s="133">
        <f t="shared" si="19"/>
        <v>0.99831362218090836</v>
      </c>
      <c r="CA27" s="133">
        <f t="shared" si="20"/>
        <v>1.0000078703014641</v>
      </c>
      <c r="CB27" s="133">
        <f t="shared" si="21"/>
        <v>0.98455525699042956</v>
      </c>
      <c r="CC27" s="133">
        <f t="shared" si="22"/>
        <v>0.99769516581836171</v>
      </c>
      <c r="CD27" s="133">
        <f t="shared" si="23"/>
        <v>0.9884889351254057</v>
      </c>
      <c r="CE27" s="133">
        <f t="shared" si="24"/>
        <v>1.0004243201952923</v>
      </c>
      <c r="CF27" s="133">
        <f t="shared" si="25"/>
        <v>1.0005347817154595</v>
      </c>
      <c r="CG27" s="133">
        <f t="shared" si="26"/>
        <v>1.0003919848183922</v>
      </c>
    </row>
    <row r="28" spans="1:85" x14ac:dyDescent="0.2">
      <c r="A28" s="132">
        <v>48</v>
      </c>
      <c r="B28" s="132">
        <f t="shared" si="0"/>
        <v>321.14999999999998</v>
      </c>
      <c r="C28" s="44">
        <f t="shared" si="3"/>
        <v>3.113809746224506</v>
      </c>
      <c r="E28" s="40">
        <f>'[4]methanogen M06-L TZVP smd redo'!AB28</f>
        <v>4.1598459448501934</v>
      </c>
      <c r="F28" s="40">
        <f>'[4]methanogen M06-L TZVP smd redo'!AS28</f>
        <v>4.6221915851147877</v>
      </c>
      <c r="G28" s="40">
        <f>'[4]methanogen M06-L TZVP smd redo'!BJ28</f>
        <v>4.8688630492710328</v>
      </c>
      <c r="H28" s="40">
        <f>'[4]methanogen M06-L TZVP smd redo'!EV28</f>
        <v>5.0649329223886319</v>
      </c>
      <c r="I28" s="40">
        <f>'[4]methanogen M06-L TZVP smd redo'!CL28</f>
        <v>4.6212692964628932</v>
      </c>
      <c r="J28" s="40">
        <f>'[4]methanogen M06-L TZVP smd redo'!DG28</f>
        <v>4.639511353193404</v>
      </c>
      <c r="K28" s="40">
        <f>'[4]methanogen M06-L TZVP smd redo'!EC28</f>
        <v>4.8488937435746671</v>
      </c>
      <c r="M28" s="40">
        <f>EXP('d-beta'!Y29/1000)*'[3]methanogen M06-L TZVP smd redo'!EZ28</f>
        <v>10.764224648433302</v>
      </c>
      <c r="N28" s="40">
        <f>'[3]methanogen M06-L TZVP smd redo'!ET28</f>
        <v>3.1143700000000001</v>
      </c>
      <c r="O28" s="40">
        <f>'[3]methanogen M06-L TZVP smd redo'!R28</f>
        <v>9.8106500000000008</v>
      </c>
      <c r="P28" s="40">
        <f>'[3]methanogen M06-L TZVP smd redo'!W28</f>
        <v>10.51229</v>
      </c>
      <c r="Q28" s="40">
        <f>'[3]methanogen M06-L TZVP smd redo'!V28</f>
        <v>10.482860000000001</v>
      </c>
      <c r="R28" s="40">
        <f>PRODUCT('[4]methanogen M06-L TZVP smd redo'!AD28:AF28)^(1/3)</f>
        <v>9.7826640351510168</v>
      </c>
      <c r="S28" s="40">
        <f>AVERAGE('[3]methanogen M06-L TZVP smd redo'!AT28:AV28)</f>
        <v>9.4127999999999989</v>
      </c>
      <c r="T28" s="40">
        <f>'[3]methanogen M06-L TZVP smd redo'!FK28</f>
        <v>8.9990100000000002</v>
      </c>
      <c r="U28" s="40">
        <f>'[3]methanogen M06-L TZVP smd redo'!CD28</f>
        <v>9.5343199999999992</v>
      </c>
      <c r="V28" s="40">
        <f>'[3]methanogen M06-L TZVP smd redo'!CG28</f>
        <v>5.0175299999999998</v>
      </c>
      <c r="W28" s="40">
        <v>9.2197422246503749</v>
      </c>
      <c r="X28" s="40">
        <v>9.2986280410796116</v>
      </c>
      <c r="Y28" s="40">
        <v>9.9470295921449878</v>
      </c>
      <c r="Z28" s="40"/>
      <c r="AA28" s="40">
        <v>111.46545999999999</v>
      </c>
      <c r="AB28" s="40">
        <v>96.959782732257509</v>
      </c>
      <c r="AC28" s="41">
        <v>89.765920000000008</v>
      </c>
      <c r="AD28" s="41">
        <v>82.232929999999996</v>
      </c>
      <c r="AE28" s="41">
        <v>100.28626024787054</v>
      </c>
      <c r="AF28" s="72">
        <v>86.200585848486767</v>
      </c>
      <c r="AG28" s="41">
        <v>87.635787847987444</v>
      </c>
      <c r="AH28" s="40"/>
      <c r="AI28" s="133">
        <f>1000*(AA28/Q28/P28-1)</f>
        <v>11.493726891631972</v>
      </c>
      <c r="AJ28" s="133">
        <f>1000*(AB28/R28^2-1)</f>
        <v>13.158415076461205</v>
      </c>
      <c r="AK28" s="133">
        <f>1000*(AC28/S28^2-1)</f>
        <v>13.150175952173715</v>
      </c>
      <c r="AL28" s="133">
        <f>1000*(AD28/T28^2-1)</f>
        <v>15.444743581397802</v>
      </c>
      <c r="AM28" s="133">
        <f>1000*((AE28/Y28^2-1))</f>
        <v>13.57202776519717</v>
      </c>
      <c r="AN28" s="133">
        <f>1000*((AF28/W28^2-1))</f>
        <v>14.08103306279207</v>
      </c>
      <c r="AO28" s="133">
        <f>1000*((AG28/X28^2-1))</f>
        <v>13.546653550092103</v>
      </c>
      <c r="AQ28" s="133">
        <f>O28*U28/AA28</f>
        <v>0.83916467494056013</v>
      </c>
      <c r="AR28" s="133">
        <f>U28*P28/AB28</f>
        <v>1.0337021594774607</v>
      </c>
      <c r="AS28" s="133">
        <f t="shared" si="4"/>
        <v>1.1496050925340677</v>
      </c>
      <c r="AT28" s="133">
        <f t="shared" si="5"/>
        <v>1.0801402440063834</v>
      </c>
      <c r="AU28" s="133">
        <f>V28*S28/AD28</f>
        <v>0.57433203929374765</v>
      </c>
      <c r="AV28" s="133">
        <f>AC28/AD28</f>
        <v>1.0916055161843317</v>
      </c>
      <c r="AW28" s="133">
        <f>O28*N28/AA28</f>
        <v>0.27411176556845507</v>
      </c>
      <c r="AX28" s="133">
        <f>AE28/AC28</f>
        <v>1.1171974870626908</v>
      </c>
      <c r="AY28" s="133">
        <f>AF28/AG28</f>
        <v>0.98362310609918668</v>
      </c>
      <c r="AZ28" s="133">
        <f t="shared" si="6"/>
        <v>0.90383647094159514</v>
      </c>
      <c r="BB28" s="75">
        <f t="shared" si="7"/>
        <v>-175.34831651747399</v>
      </c>
      <c r="BC28" s="75">
        <f t="shared" si="8"/>
        <v>33.146687665732458</v>
      </c>
      <c r="BD28" s="75">
        <f t="shared" si="9"/>
        <v>139.418485604171</v>
      </c>
      <c r="BE28" s="75">
        <f t="shared" si="10"/>
        <v>77.090888267090861</v>
      </c>
      <c r="BF28" s="75">
        <f t="shared" si="11"/>
        <v>-554.54758424079102</v>
      </c>
      <c r="BG28" s="75">
        <f t="shared" si="12"/>
        <v>87.649563141157955</v>
      </c>
      <c r="BH28" s="75">
        <f t="shared" si="13"/>
        <v>-1294.21935222959</v>
      </c>
      <c r="BI28" s="75">
        <f t="shared" si="14"/>
        <v>110.8233057690356</v>
      </c>
      <c r="BJ28" s="75">
        <f t="shared" si="15"/>
        <v>-16.512477558568325</v>
      </c>
      <c r="BK28" s="75">
        <f t="shared" si="16"/>
        <v>-101.10682992954173</v>
      </c>
      <c r="BM28" s="133">
        <f>O28*U28/Q28/P28</f>
        <v>0.84880980453143184</v>
      </c>
      <c r="BN28" s="133">
        <f>P28*U28/R28^2</f>
        <v>1.0473040415572994</v>
      </c>
      <c r="BO28" s="133">
        <f>P28*Q28/R28^2</f>
        <v>1.1514970805552314</v>
      </c>
      <c r="BP28" s="133">
        <f>R28^2/S28^2</f>
        <v>1.0801314601779259</v>
      </c>
      <c r="BQ28" s="133">
        <f>V28*S28/T28^2</f>
        <v>0.58320245037122087</v>
      </c>
      <c r="BR28" s="133">
        <f>S28^2/T28^2</f>
        <v>1.0940777683151326</v>
      </c>
      <c r="BS28" s="133">
        <f>O28*N28/Q28/P28</f>
        <v>0.27726233133968192</v>
      </c>
      <c r="BT28" s="133">
        <f>Y28^2/S28^2</f>
        <v>1.1167325060129851</v>
      </c>
      <c r="BU28" s="133">
        <f>W28^2/X28^2</f>
        <v>0.98310477667680285</v>
      </c>
      <c r="BV28" s="133">
        <f>X28^2/R28^2</f>
        <v>0.90349025689149576</v>
      </c>
      <c r="BX28" s="133">
        <f t="shared" si="17"/>
        <v>0.98863687773234887</v>
      </c>
      <c r="BY28" s="133">
        <f t="shared" si="18"/>
        <v>0.98701248010118126</v>
      </c>
      <c r="BZ28" s="133">
        <f t="shared" si="19"/>
        <v>0.99835693198609643</v>
      </c>
      <c r="CA28" s="133">
        <f t="shared" si="20"/>
        <v>1.0000081321846288</v>
      </c>
      <c r="CB28" s="133">
        <f t="shared" si="21"/>
        <v>0.98479016836807354</v>
      </c>
      <c r="CC28" s="133">
        <f t="shared" si="22"/>
        <v>0.99774033235808446</v>
      </c>
      <c r="CD28" s="133">
        <f t="shared" si="23"/>
        <v>0.98863687773234865</v>
      </c>
      <c r="CE28" s="133">
        <f t="shared" si="24"/>
        <v>1.0004163763902296</v>
      </c>
      <c r="CF28" s="133">
        <f t="shared" si="25"/>
        <v>1.0005272372128391</v>
      </c>
      <c r="CG28" s="133">
        <f t="shared" si="26"/>
        <v>1.0003831962187291</v>
      </c>
    </row>
    <row r="29" spans="1:85" x14ac:dyDescent="0.2">
      <c r="A29" s="132">
        <v>50</v>
      </c>
      <c r="B29" s="132">
        <f t="shared" si="0"/>
        <v>323.14999999999998</v>
      </c>
      <c r="C29" s="44">
        <f t="shared" si="3"/>
        <v>3.094538140182578</v>
      </c>
      <c r="E29" s="40">
        <f>'[4]methanogen M06-L TZVP smd redo'!AB29</f>
        <v>4.1194008169966878</v>
      </c>
      <c r="F29" s="40">
        <f>'[4]methanogen M06-L TZVP smd redo'!AS29</f>
        <v>4.5818708405618302</v>
      </c>
      <c r="G29" s="40">
        <f>'[4]methanogen M06-L TZVP smd redo'!BJ29</f>
        <v>4.8188621832847556</v>
      </c>
      <c r="H29" s="40">
        <f>'[4]methanogen M06-L TZVP smd redo'!EV29</f>
        <v>5.0170262756092932</v>
      </c>
      <c r="I29" s="40">
        <f>'[4]methanogen M06-L TZVP smd redo'!CL29</f>
        <v>4.5814007459281658</v>
      </c>
      <c r="J29" s="40">
        <f>'[4]methanogen M06-L TZVP smd redo'!DG29</f>
        <v>4.5889139732240292</v>
      </c>
      <c r="K29" s="40">
        <f>'[4]methanogen M06-L TZVP smd redo'!EC29</f>
        <v>4.7958468954785172</v>
      </c>
      <c r="M29" s="40">
        <f>EXP('d-beta'!Y30/1000)*'[3]methanogen M06-L TZVP smd redo'!EZ29</f>
        <v>10.566303485308115</v>
      </c>
      <c r="N29" s="40">
        <f>'[3]methanogen M06-L TZVP smd redo'!ET29</f>
        <v>3.0897999999999999</v>
      </c>
      <c r="O29" s="40">
        <f>'[3]methanogen M06-L TZVP smd redo'!R29</f>
        <v>9.6285299999999996</v>
      </c>
      <c r="P29" s="40">
        <f>'[3]methanogen M06-L TZVP smd redo'!W29</f>
        <v>10.309419999999999</v>
      </c>
      <c r="Q29" s="40">
        <f>'[3]methanogen M06-L TZVP smd redo'!V29</f>
        <v>10.28044</v>
      </c>
      <c r="R29" s="40">
        <f>PRODUCT('[4]methanogen M06-L TZVP smd redo'!AD29:AF29)^(1/3)</f>
        <v>9.603003992650919</v>
      </c>
      <c r="S29" s="40">
        <f>AVERAGE('[3]methanogen M06-L TZVP smd redo'!AT29:AV29)</f>
        <v>9.2431900000000002</v>
      </c>
      <c r="T29" s="40">
        <f>'[3]methanogen M06-L TZVP smd redo'!FK29</f>
        <v>8.8439399999999999</v>
      </c>
      <c r="U29" s="40">
        <f>'[3]methanogen M06-L TZVP smd redo'!CD29</f>
        <v>9.3580500000000004</v>
      </c>
      <c r="V29" s="40">
        <f>'[3]methanogen M06-L TZVP smd redo'!CG29</f>
        <v>4.9516799999999996</v>
      </c>
      <c r="W29" s="40">
        <v>9.0555684776673377</v>
      </c>
      <c r="X29" s="40">
        <v>9.1324383836011318</v>
      </c>
      <c r="Y29" s="40">
        <v>9.7635800216851116</v>
      </c>
      <c r="Z29" s="40"/>
      <c r="AA29" s="40">
        <v>107.18774999999999</v>
      </c>
      <c r="AB29" s="40">
        <v>93.413522906287227</v>
      </c>
      <c r="AC29" s="41">
        <v>86.54368333333332</v>
      </c>
      <c r="AD29" s="41">
        <v>79.404839999999993</v>
      </c>
      <c r="AE29" s="41">
        <v>96.602215324019497</v>
      </c>
      <c r="AF29" s="72">
        <v>83.140842578148508</v>
      </c>
      <c r="AG29" s="41">
        <v>84.514460206271167</v>
      </c>
      <c r="AH29" s="40"/>
      <c r="AI29" s="133">
        <f>1000*(AA29/Q29/P29-1)</f>
        <v>11.344737605918809</v>
      </c>
      <c r="AJ29" s="133">
        <f>1000*(AB29/R29^2-1)</f>
        <v>12.967547543213609</v>
      </c>
      <c r="AK29" s="133">
        <f>1000*(AC29/S29^2-1)</f>
        <v>12.958409601243837</v>
      </c>
      <c r="AL29" s="133">
        <f>1000*(AD29/T29^2-1)</f>
        <v>15.208861448146926</v>
      </c>
      <c r="AM29" s="133">
        <f>1000*((AE29/Y29^2-1))</f>
        <v>13.372012831265545</v>
      </c>
      <c r="AN29" s="133">
        <f>1000*((AF29/W29^2-1))</f>
        <v>13.871659319796947</v>
      </c>
      <c r="AO29" s="133">
        <f>1000*((AG29/X29^2-1))</f>
        <v>13.345447013553224</v>
      </c>
      <c r="AQ29" s="133">
        <f>O29*U29/AA29</f>
        <v>0.84062092138793854</v>
      </c>
      <c r="AR29" s="133">
        <f>U29*P29/AB29</f>
        <v>1.0327848134770072</v>
      </c>
      <c r="AS29" s="133">
        <f t="shared" si="4"/>
        <v>1.1474543156618888</v>
      </c>
      <c r="AT29" s="133">
        <f t="shared" si="5"/>
        <v>1.0793800229936354</v>
      </c>
      <c r="AU29" s="133">
        <f>V29*S29/AD29</f>
        <v>0.57640465063842461</v>
      </c>
      <c r="AV29" s="133">
        <f>AC29/AD29</f>
        <v>1.0899043853414141</v>
      </c>
      <c r="AW29" s="133">
        <f>O29*N29/AA29</f>
        <v>0.27755253743081648</v>
      </c>
      <c r="AX29" s="133">
        <f>AE29/AC29</f>
        <v>1.1162249121284167</v>
      </c>
      <c r="AY29" s="133">
        <f>AF29/AG29</f>
        <v>0.98374695141198176</v>
      </c>
      <c r="AZ29" s="133">
        <f t="shared" si="6"/>
        <v>0.9047347490690012</v>
      </c>
      <c r="BB29" s="75">
        <f t="shared" si="7"/>
        <v>-173.61446808422275</v>
      </c>
      <c r="BC29" s="75">
        <f t="shared" si="8"/>
        <v>32.258856217756104</v>
      </c>
      <c r="BD29" s="75">
        <f t="shared" si="9"/>
        <v>137.54585010068595</v>
      </c>
      <c r="BE29" s="75">
        <f t="shared" si="10"/>
        <v>76.386823521073921</v>
      </c>
      <c r="BF29" s="75">
        <f t="shared" si="11"/>
        <v>-550.94534646734758</v>
      </c>
      <c r="BG29" s="75">
        <f t="shared" si="12"/>
        <v>86.089972523177209</v>
      </c>
      <c r="BH29" s="75">
        <f t="shared" si="13"/>
        <v>-1281.7450396401744</v>
      </c>
      <c r="BI29" s="75">
        <f t="shared" si="14"/>
        <v>109.95237781908533</v>
      </c>
      <c r="BJ29" s="75">
        <f t="shared" si="15"/>
        <v>-16.386578201214746</v>
      </c>
      <c r="BK29" s="75">
        <f t="shared" si="16"/>
        <v>-100.11347319431067</v>
      </c>
      <c r="BM29" s="133">
        <f>O29*U29/Q29/P29</f>
        <v>0.85015754516713038</v>
      </c>
      <c r="BN29" s="133">
        <f>P29*U29/R29^2</f>
        <v>1.0461774996476794</v>
      </c>
      <c r="BO29" s="133">
        <f>P29*Q29/R29^2</f>
        <v>1.1492955278586874</v>
      </c>
      <c r="BP29" s="133">
        <f>R29^2/S29^2</f>
        <v>1.0793702859472343</v>
      </c>
      <c r="BQ29" s="133">
        <f>V29*S29/T29^2</f>
        <v>0.58517110910805203</v>
      </c>
      <c r="BR29" s="133">
        <f>S29^2/T29^2</f>
        <v>1.0923257851873416</v>
      </c>
      <c r="BS29" s="133">
        <f>O29*N29/Q29/P29</f>
        <v>0.28070129813982608</v>
      </c>
      <c r="BT29" s="133">
        <f>Y29^2/S29^2</f>
        <v>1.1157693299500642</v>
      </c>
      <c r="BU29" s="133">
        <f>W29^2/X29^2</f>
        <v>0.98323637421288157</v>
      </c>
      <c r="BV29" s="133">
        <f>X29^2/R29^2</f>
        <v>0.90439735298805102</v>
      </c>
      <c r="BX29" s="133">
        <f t="shared" si="17"/>
        <v>0.9887825217415237</v>
      </c>
      <c r="BY29" s="133">
        <f t="shared" si="18"/>
        <v>0.98719845707331466</v>
      </c>
      <c r="BZ29" s="133">
        <f t="shared" si="19"/>
        <v>0.99839796453377916</v>
      </c>
      <c r="CA29" s="133">
        <f t="shared" si="20"/>
        <v>1.0000090210435917</v>
      </c>
      <c r="CB29" s="133">
        <f t="shared" si="21"/>
        <v>0.98501898276729738</v>
      </c>
      <c r="CC29" s="133">
        <f t="shared" si="22"/>
        <v>0.99778326221099667</v>
      </c>
      <c r="CD29" s="133">
        <f t="shared" si="23"/>
        <v>0.98878252174152359</v>
      </c>
      <c r="CE29" s="133">
        <f t="shared" si="24"/>
        <v>1.0004083121538865</v>
      </c>
      <c r="CF29" s="133">
        <f t="shared" si="25"/>
        <v>1.0005192822524582</v>
      </c>
      <c r="CG29" s="133">
        <f t="shared" si="26"/>
        <v>1.0003730617740481</v>
      </c>
    </row>
    <row r="30" spans="1:85" x14ac:dyDescent="0.2">
      <c r="A30" s="132">
        <v>52</v>
      </c>
      <c r="B30" s="132">
        <f t="shared" si="0"/>
        <v>325.14999999999998</v>
      </c>
      <c r="C30" s="44">
        <f t="shared" si="3"/>
        <v>3.0755036137167462</v>
      </c>
      <c r="E30" s="40">
        <f>'[4]methanogen M06-L TZVP smd redo'!AB30</f>
        <v>4.0791287818688904</v>
      </c>
      <c r="F30" s="40">
        <f>'[4]methanogen M06-L TZVP smd redo'!AS30</f>
        <v>4.530407310332496</v>
      </c>
      <c r="G30" s="40">
        <f>'[4]methanogen M06-L TZVP smd redo'!BJ30</f>
        <v>4.7642992784773242</v>
      </c>
      <c r="H30" s="40">
        <f>'[4]methanogen M06-L TZVP smd redo'!EV30</f>
        <v>4.9611738077648404</v>
      </c>
      <c r="I30" s="40">
        <f>'[4]methanogen M06-L TZVP smd redo'!CL30</f>
        <v>4.5302682845933528</v>
      </c>
      <c r="J30" s="40">
        <f>'[4]methanogen M06-L TZVP smd redo'!DG30</f>
        <v>4.543622122664015</v>
      </c>
      <c r="K30" s="40">
        <f>'[4]methanogen M06-L TZVP smd redo'!EC30</f>
        <v>4.747841321399715</v>
      </c>
      <c r="M30" s="40">
        <f>EXP('d-beta'!Y31/1000)*'[3]methanogen M06-L TZVP smd redo'!EZ30</f>
        <v>10.374612976421592</v>
      </c>
      <c r="N30" s="40">
        <f>'[3]methanogen M06-L TZVP smd redo'!ET30</f>
        <v>3.0657299999999998</v>
      </c>
      <c r="O30" s="40">
        <f>'[3]methanogen M06-L TZVP smd redo'!R30</f>
        <v>9.4520999999999997</v>
      </c>
      <c r="P30" s="40">
        <f>'[3]methanogen M06-L TZVP smd redo'!W30</f>
        <v>10.113009999999999</v>
      </c>
      <c r="Q30" s="40">
        <f>'[3]methanogen M06-L TZVP smd redo'!V30</f>
        <v>10.084490000000001</v>
      </c>
      <c r="R30" s="40">
        <f>PRODUCT('[4]methanogen M06-L TZVP smd redo'!AD30:AF30)^(1/3)</f>
        <v>9.4288890636596303</v>
      </c>
      <c r="S30" s="40">
        <f>AVERAGE('[3]methanogen M06-L TZVP smd redo'!AT30:AV30)</f>
        <v>9.0787600000000008</v>
      </c>
      <c r="T30" s="40">
        <f>'[3]methanogen M06-L TZVP smd redo'!FK30</f>
        <v>8.6934500000000003</v>
      </c>
      <c r="U30" s="40">
        <f>'[3]methanogen M06-L TZVP smd redo'!CD30</f>
        <v>9.1872699999999998</v>
      </c>
      <c r="V30" s="40">
        <f>'[3]methanogen M06-L TZVP smd redo'!CG30</f>
        <v>4.8875200000000003</v>
      </c>
      <c r="W30" s="40">
        <v>8.8963666199310332</v>
      </c>
      <c r="X30" s="40">
        <v>8.9713048066631167</v>
      </c>
      <c r="Y30" s="40">
        <v>9.5857944362600502</v>
      </c>
      <c r="Z30" s="40"/>
      <c r="AA30" s="40">
        <v>103.12645999999999</v>
      </c>
      <c r="AB30" s="40">
        <v>90.040059176858151</v>
      </c>
      <c r="AC30" s="41">
        <v>83.476410000000001</v>
      </c>
      <c r="AD30" s="41">
        <v>76.707890000000006</v>
      </c>
      <c r="AE30" s="41">
        <v>93.098030194806867</v>
      </c>
      <c r="AF30" s="72">
        <v>80.226991595489821</v>
      </c>
      <c r="AG30" s="41">
        <v>81.542331370910674</v>
      </c>
      <c r="AH30" s="40"/>
      <c r="AI30" s="133">
        <f>1000*(AA30/Q30/P30-1)</f>
        <v>11.196909777879016</v>
      </c>
      <c r="AJ30" s="133">
        <f>1000*(AB30/R30^2-1)</f>
        <v>12.779074666075863</v>
      </c>
      <c r="AK30" s="133">
        <f>1000*(AC30/S30^2-1)</f>
        <v>12.769683037656465</v>
      </c>
      <c r="AL30" s="133">
        <f>1000*(AD30/T30^2-1)</f>
        <v>14.975865429792234</v>
      </c>
      <c r="AM30" s="133">
        <f>1000*((AE30/Y30^2-1))</f>
        <v>13.174542933115152</v>
      </c>
      <c r="AN30" s="133">
        <f>1000*((AF30/W30^2-1))</f>
        <v>13.666661517131917</v>
      </c>
      <c r="AO30" s="133">
        <f>1000*((AG30/X30^2-1))</f>
        <v>13.145685633893178</v>
      </c>
      <c r="AQ30" s="133">
        <f>O30*U30/AA30</f>
        <v>0.84206317919765705</v>
      </c>
      <c r="AR30" s="133">
        <f>U30*P30/AB30</f>
        <v>1.0318846325967288</v>
      </c>
      <c r="AS30" s="133">
        <f t="shared" si="4"/>
        <v>1.1453397625765362</v>
      </c>
      <c r="AT30" s="133">
        <f t="shared" si="5"/>
        <v>1.0786287907788339</v>
      </c>
      <c r="AU30" s="133">
        <f>V30*S30/AD30</f>
        <v>0.57846228171834746</v>
      </c>
      <c r="AV30" s="133">
        <f>AC30/AD30</f>
        <v>1.0882375985051862</v>
      </c>
      <c r="AW30" s="133">
        <f>O30*N30/AA30</f>
        <v>0.28099080035327501</v>
      </c>
      <c r="AX30" s="133">
        <f>AE30/AC30</f>
        <v>1.1152615474815804</v>
      </c>
      <c r="AY30" s="133">
        <f>AF30/AG30</f>
        <v>0.98386924002163023</v>
      </c>
      <c r="AZ30" s="133">
        <f t="shared" si="6"/>
        <v>0.90562280962903297</v>
      </c>
      <c r="BB30" s="75">
        <f t="shared" si="7"/>
        <v>-171.90023287821853</v>
      </c>
      <c r="BC30" s="75">
        <f t="shared" si="8"/>
        <v>31.386870690941031</v>
      </c>
      <c r="BD30" s="75">
        <f t="shared" si="9"/>
        <v>135.70132886352494</v>
      </c>
      <c r="BE30" s="75">
        <f t="shared" si="10"/>
        <v>75.690596294982242</v>
      </c>
      <c r="BF30" s="75">
        <f t="shared" si="11"/>
        <v>-547.38193461517267</v>
      </c>
      <c r="BG30" s="75">
        <f t="shared" si="12"/>
        <v>84.559505571127289</v>
      </c>
      <c r="BH30" s="75">
        <f t="shared" si="13"/>
        <v>-1269.4333491406394</v>
      </c>
      <c r="BI30" s="75">
        <f t="shared" si="14"/>
        <v>109.08894913679393</v>
      </c>
      <c r="BJ30" s="75">
        <f t="shared" si="15"/>
        <v>-16.262276916911098</v>
      </c>
      <c r="BK30" s="75">
        <f t="shared" si="16"/>
        <v>-99.132384539202249</v>
      </c>
      <c r="BM30" s="133">
        <f>O30*U30/Q30/P30</f>
        <v>0.85149168464240721</v>
      </c>
      <c r="BN30" s="133">
        <f>P30*U30/R30^2</f>
        <v>1.0450711633634586</v>
      </c>
      <c r="BO30" s="133">
        <f>P30*Q30/R30^2</f>
        <v>1.1471318135014172</v>
      </c>
      <c r="BP30" s="133">
        <f>R30^2/S30^2</f>
        <v>1.0786187885176706</v>
      </c>
      <c r="BQ30" s="133">
        <f>V30*S30/T30^2</f>
        <v>0.58712525500557189</v>
      </c>
      <c r="BR30" s="133">
        <f>S30^2/T30^2</f>
        <v>1.0906081775899406</v>
      </c>
      <c r="BS30" s="133">
        <f>O30*N30/Q30/P30</f>
        <v>0.28413702899324467</v>
      </c>
      <c r="BT30" s="133">
        <f>Y30^2/S30^2</f>
        <v>1.114815894087827</v>
      </c>
      <c r="BU30" s="133">
        <f>W30^2/X30^2</f>
        <v>0.98336357857909595</v>
      </c>
      <c r="BV30" s="133">
        <f>X30^2/R30^2</f>
        <v>0.90529510625979059</v>
      </c>
      <c r="BX30" s="133">
        <f t="shared" si="17"/>
        <v>0.98892707278907865</v>
      </c>
      <c r="BY30" s="133">
        <f t="shared" si="18"/>
        <v>0.98738216953160374</v>
      </c>
      <c r="BZ30" s="133">
        <f t="shared" si="19"/>
        <v>0.99843779860013548</v>
      </c>
      <c r="CA30" s="133">
        <f t="shared" si="20"/>
        <v>1.0000092732124359</v>
      </c>
      <c r="CB30" s="133">
        <f t="shared" si="21"/>
        <v>0.98524510193801451</v>
      </c>
      <c r="CC30" s="133">
        <f t="shared" si="22"/>
        <v>0.99782636960416626</v>
      </c>
      <c r="CD30" s="133">
        <f t="shared" si="23"/>
        <v>0.98892707278907865</v>
      </c>
      <c r="CE30" s="133">
        <f t="shared" si="24"/>
        <v>1.0003997551489145</v>
      </c>
      <c r="CF30" s="133">
        <f t="shared" si="25"/>
        <v>1.0005142161592613</v>
      </c>
      <c r="CG30" s="133">
        <f t="shared" si="26"/>
        <v>1.0003619851327776</v>
      </c>
    </row>
    <row r="31" spans="1:85" x14ac:dyDescent="0.2">
      <c r="A31" s="132">
        <v>54</v>
      </c>
      <c r="B31" s="132">
        <f t="shared" si="0"/>
        <v>327.14999999999998</v>
      </c>
      <c r="C31" s="44">
        <f t="shared" si="3"/>
        <v>3.0567018187375825</v>
      </c>
      <c r="E31" s="40">
        <f>'[4]methanogen M06-L TZVP smd redo'!AB31</f>
        <v>4.0321438184129921</v>
      </c>
      <c r="F31" s="40">
        <f>'[4]methanogen M06-L TZVP smd redo'!AS31</f>
        <v>4.4848153524739143</v>
      </c>
      <c r="G31" s="40">
        <f>'[4]methanogen M06-L TZVP smd redo'!BJ31</f>
        <v>4.7226240578370771</v>
      </c>
      <c r="H31" s="40">
        <f>'[4]methanogen M06-L TZVP smd redo'!EV31</f>
        <v>4.9072823941176402</v>
      </c>
      <c r="I31" s="40">
        <f>'[4]methanogen M06-L TZVP smd redo'!CL31</f>
        <v>4.4847201339610621</v>
      </c>
      <c r="J31" s="40">
        <f>'[4]methanogen M06-L TZVP smd redo'!DG31</f>
        <v>4.504238698433749</v>
      </c>
      <c r="K31" s="40">
        <f>'[4]methanogen M06-L TZVP smd redo'!EC31</f>
        <v>4.6977870114026654</v>
      </c>
      <c r="M31" s="40">
        <f>EXP('d-beta'!Y32/1000)*'[3]methanogen M06-L TZVP smd redo'!EZ31</f>
        <v>10.188905388035964</v>
      </c>
      <c r="N31" s="40">
        <f>'[3]methanogen M06-L TZVP smd redo'!ET31</f>
        <v>3.0421299999999998</v>
      </c>
      <c r="O31" s="40">
        <f>'[3]methanogen M06-L TZVP smd redo'!R31</f>
        <v>9.2811500000000002</v>
      </c>
      <c r="P31" s="40">
        <f>'[3]methanogen M06-L TZVP smd redo'!W31</f>
        <v>9.9228000000000005</v>
      </c>
      <c r="Q31" s="40">
        <f>'[3]methanogen M06-L TZVP smd redo'!V31</f>
        <v>9.8947099999999999</v>
      </c>
      <c r="R31" s="40">
        <f>PRODUCT('[4]methanogen M06-L TZVP smd redo'!AD31:AF31)^(1/3)</f>
        <v>9.2600963097391844</v>
      </c>
      <c r="S31" s="40">
        <f>AVERAGE('[3]methanogen M06-L TZVP smd redo'!AT31:AV31)</f>
        <v>8.9193033333333336</v>
      </c>
      <c r="T31" s="40">
        <f>'[3]methanogen M06-L TZVP smd redo'!FK31</f>
        <v>8.5473599999999994</v>
      </c>
      <c r="U31" s="40">
        <f>'[3]methanogen M06-L TZVP smd redo'!CD31</f>
        <v>9.0217600000000004</v>
      </c>
      <c r="V31" s="40">
        <f>'[3]methanogen M06-L TZVP smd redo'!CG31</f>
        <v>4.8250099999999998</v>
      </c>
      <c r="W31" s="40">
        <v>8.7419437221279548</v>
      </c>
      <c r="X31" s="40">
        <v>8.8150111314913158</v>
      </c>
      <c r="Y31" s="40">
        <v>9.413436179886661</v>
      </c>
      <c r="Z31" s="40"/>
      <c r="AA31" s="40">
        <v>99.268410000000003</v>
      </c>
      <c r="AB31" s="40">
        <v>86.829225945812141</v>
      </c>
      <c r="AC31" s="41">
        <v>80.555076666666665</v>
      </c>
      <c r="AD31" s="41">
        <v>74.134690000000006</v>
      </c>
      <c r="AE31" s="41">
        <v>89.763112813664989</v>
      </c>
      <c r="AF31" s="72">
        <v>77.450589124973774</v>
      </c>
      <c r="AG31" s="41">
        <v>78.71075740787083</v>
      </c>
      <c r="AH31" s="40"/>
      <c r="AI31" s="133">
        <f>1000*(AA31/Q31/P31-1)</f>
        <v>11.052616926707559</v>
      </c>
      <c r="AJ31" s="133">
        <f>1000*(AB31/R31^2-1)</f>
        <v>12.593003401370373</v>
      </c>
      <c r="AK31" s="133">
        <f>1000*(AC31/S31^2-1)</f>
        <v>12.58396897215186</v>
      </c>
      <c r="AL31" s="133">
        <f>1000*(AD31/T31^2-1)</f>
        <v>14.746316957105376</v>
      </c>
      <c r="AM31" s="133">
        <f>1000*((AE31/Y31^2-1))</f>
        <v>12.981559675845356</v>
      </c>
      <c r="AN31" s="133">
        <f>1000*((AF31/W31^2-1))</f>
        <v>13.464901976265597</v>
      </c>
      <c r="AO31" s="133">
        <f>1000*((AG31/X31^2-1))</f>
        <v>12.950822403517082</v>
      </c>
      <c r="AQ31" s="133">
        <f>O31*U31/AA31</f>
        <v>0.8434939959650809</v>
      </c>
      <c r="AR31" s="133">
        <f>U31*P31/AB31</f>
        <v>1.0310021672180725</v>
      </c>
      <c r="AS31" s="133">
        <f t="shared" si="4"/>
        <v>1.1432603356610691</v>
      </c>
      <c r="AT31" s="133">
        <f t="shared" si="5"/>
        <v>1.0778864540730018</v>
      </c>
      <c r="AU31" s="133">
        <f>V31*S31/AD31</f>
        <v>0.58050728716025735</v>
      </c>
      <c r="AV31" s="133">
        <f>AC31/AD31</f>
        <v>1.0866043503610341</v>
      </c>
      <c r="AW31" s="133">
        <f>O31*N31/AA31</f>
        <v>0.28442547684102121</v>
      </c>
      <c r="AX31" s="133">
        <f>AE31/AC31</f>
        <v>1.1143073351553097</v>
      </c>
      <c r="AY31" s="133">
        <f>AF31/AG31</f>
        <v>0.98398988493571471</v>
      </c>
      <c r="AZ31" s="133">
        <f t="shared" si="6"/>
        <v>0.90650073809240406</v>
      </c>
      <c r="BB31" s="75">
        <f t="shared" si="7"/>
        <v>-170.20249502372232</v>
      </c>
      <c r="BC31" s="75">
        <f t="shared" si="8"/>
        <v>30.531307087000055</v>
      </c>
      <c r="BD31" s="75">
        <f t="shared" si="9"/>
        <v>133.88412411089226</v>
      </c>
      <c r="BE31" s="75">
        <f t="shared" si="10"/>
        <v>75.002136765725382</v>
      </c>
      <c r="BF31" s="75">
        <f t="shared" si="11"/>
        <v>-543.85292467533816</v>
      </c>
      <c r="BG31" s="75">
        <f t="shared" si="12"/>
        <v>83.057558772618108</v>
      </c>
      <c r="BH31" s="75">
        <f t="shared" si="13"/>
        <v>-1257.2840040489418</v>
      </c>
      <c r="BI31" s="75">
        <f t="shared" si="14"/>
        <v>108.23298779649896</v>
      </c>
      <c r="BJ31" s="75">
        <f t="shared" si="15"/>
        <v>-16.139661519593727</v>
      </c>
      <c r="BK31" s="75">
        <f t="shared" si="16"/>
        <v>-98.163434565385117</v>
      </c>
      <c r="BM31" s="133">
        <f>O31*U31/Q31/P31</f>
        <v>0.85281681198246084</v>
      </c>
      <c r="BN31" s="133">
        <f>P31*U31/R31^2</f>
        <v>1.0439855810166698</v>
      </c>
      <c r="BO31" s="133">
        <f>P31*Q31/R31^2</f>
        <v>1.1450021468473395</v>
      </c>
      <c r="BP31" s="133">
        <f>R31^2/S31^2</f>
        <v>1.0778768370908163</v>
      </c>
      <c r="BQ31" s="133">
        <f>V31*S31/T31^2</f>
        <v>0.58906763161263187</v>
      </c>
      <c r="BR31" s="133">
        <f>S31^2/T31^2</f>
        <v>1.0889247670370259</v>
      </c>
      <c r="BS31" s="133">
        <f>O31*N31/Q31/P31</f>
        <v>0.28756912268074114</v>
      </c>
      <c r="BT31" s="133">
        <f>Y31^2/S31^2</f>
        <v>1.1138699745407126</v>
      </c>
      <c r="BU31" s="133">
        <f>W31^2/X31^2</f>
        <v>0.98349075655085383</v>
      </c>
      <c r="BV31" s="133">
        <f>X31^2/R31^2</f>
        <v>0.90618052196505072</v>
      </c>
      <c r="BX31" s="133">
        <f t="shared" si="17"/>
        <v>0.98906820798278106</v>
      </c>
      <c r="BY31" s="133">
        <f t="shared" si="18"/>
        <v>0.98756360812382715</v>
      </c>
      <c r="BZ31" s="133">
        <f t="shared" si="19"/>
        <v>0.99847877037517674</v>
      </c>
      <c r="CA31" s="133">
        <f t="shared" si="20"/>
        <v>1.0000089221531205</v>
      </c>
      <c r="CB31" s="133">
        <f t="shared" si="21"/>
        <v>0.98546797686211396</v>
      </c>
      <c r="CC31" s="133">
        <f t="shared" si="22"/>
        <v>0.997869075305996</v>
      </c>
      <c r="CD31" s="133">
        <f t="shared" si="23"/>
        <v>0.98906820798278128</v>
      </c>
      <c r="CE31" s="133">
        <f t="shared" si="24"/>
        <v>1.0003926496131448</v>
      </c>
      <c r="CF31" s="133">
        <f t="shared" si="25"/>
        <v>1.0005075069404936</v>
      </c>
      <c r="CG31" s="133">
        <f t="shared" si="26"/>
        <v>1.0003533690248152</v>
      </c>
    </row>
    <row r="32" spans="1:85" x14ac:dyDescent="0.2">
      <c r="A32" s="132">
        <v>56</v>
      </c>
      <c r="B32" s="132">
        <f t="shared" si="0"/>
        <v>329.15</v>
      </c>
      <c r="C32" s="44">
        <f t="shared" si="3"/>
        <v>3.0381285128360931</v>
      </c>
      <c r="E32" s="40">
        <f>'[4]methanogen M06-L TZVP smd redo'!AB32</f>
        <v>3.9934609553580191</v>
      </c>
      <c r="F32" s="40">
        <f>'[4]methanogen M06-L TZVP smd redo'!AS32</f>
        <v>4.4376487073529702</v>
      </c>
      <c r="G32" s="40">
        <f>'[4]methanogen M06-L TZVP smd redo'!BJ32</f>
        <v>4.6760299916175363</v>
      </c>
      <c r="H32" s="40">
        <f>'[4]methanogen M06-L TZVP smd redo'!EV32</f>
        <v>4.8561330116938528</v>
      </c>
      <c r="I32" s="40">
        <f>'[4]methanogen M06-L TZVP smd redo'!CL32</f>
        <v>4.4451530250857463</v>
      </c>
      <c r="J32" s="40">
        <f>'[4]methanogen M06-L TZVP smd redo'!DG32</f>
        <v>4.4532444780218672</v>
      </c>
      <c r="K32" s="40">
        <f>'[4]methanogen M06-L TZVP smd redo'!EC32</f>
        <v>4.6524832085312884</v>
      </c>
      <c r="M32" s="40">
        <f>EXP('d-beta'!Y33/1000)*'[3]methanogen M06-L TZVP smd redo'!EZ32</f>
        <v>10.008936571196445</v>
      </c>
      <c r="N32" s="40">
        <f>'[3]methanogen M06-L TZVP smd redo'!ET32</f>
        <v>3.0189900000000001</v>
      </c>
      <c r="O32" s="40">
        <f>'[3]methanogen M06-L TZVP smd redo'!R32</f>
        <v>9.1154399999999995</v>
      </c>
      <c r="P32" s="40">
        <f>'[3]methanogen M06-L TZVP smd redo'!W32</f>
        <v>9.7385300000000008</v>
      </c>
      <c r="Q32" s="40">
        <f>'[3]methanogen M06-L TZVP smd redo'!V32</f>
        <v>9.7108699999999999</v>
      </c>
      <c r="R32" s="40">
        <f>PRODUCT('[4]methanogen M06-L TZVP smd redo'!AD32:AF32)^(1/3)</f>
        <v>9.0964056806915305</v>
      </c>
      <c r="S32" s="40">
        <f>AVERAGE('[3]methanogen M06-L TZVP smd redo'!AT32:AV32)</f>
        <v>8.7646233333333328</v>
      </c>
      <c r="T32" s="40">
        <f>'[3]methanogen M06-L TZVP smd redo'!FK32</f>
        <v>8.4054900000000004</v>
      </c>
      <c r="U32" s="40">
        <f>'[3]methanogen M06-L TZVP smd redo'!CD32</f>
        <v>8.8612900000000003</v>
      </c>
      <c r="V32" s="40">
        <f>'[3]methanogen M06-L TZVP smd redo'!CG32</f>
        <v>4.7640900000000004</v>
      </c>
      <c r="W32" s="40">
        <v>8.5921133961156855</v>
      </c>
      <c r="X32" s="40">
        <v>8.6633743139102535</v>
      </c>
      <c r="Y32" s="40">
        <v>9.2463019878046016</v>
      </c>
      <c r="Z32" s="40"/>
      <c r="AA32" s="40">
        <v>95.601389999999995</v>
      </c>
      <c r="AB32" s="40">
        <v>83.771527042131879</v>
      </c>
      <c r="AC32" s="41">
        <v>77.771266666666676</v>
      </c>
      <c r="AD32" s="41">
        <v>71.678330000000003</v>
      </c>
      <c r="AE32" s="41">
        <v>86.587580809698352</v>
      </c>
      <c r="AF32" s="72">
        <v>74.80376709053472</v>
      </c>
      <c r="AG32" s="41">
        <v>76.011680548380539</v>
      </c>
      <c r="AH32" s="40"/>
      <c r="AI32" s="133">
        <f>1000*(AA32/Q32/P32-1)</f>
        <v>10.910389721033642</v>
      </c>
      <c r="AJ32" s="133">
        <f>1000*(AB32/R32^2-1)</f>
        <v>12.410849532647372</v>
      </c>
      <c r="AK32" s="133">
        <f>1000*(AC32/S32^2-1)</f>
        <v>12.401218148416326</v>
      </c>
      <c r="AL32" s="133">
        <f>1000*(AD32/T32^2-1)</f>
        <v>14.522788497066896</v>
      </c>
      <c r="AM32" s="133">
        <f>1000*((AE32/Y32^2-1))</f>
        <v>12.790126503086974</v>
      </c>
      <c r="AN32" s="133">
        <f>1000*((AF32/W32^2-1))</f>
        <v>13.265997576914712</v>
      </c>
      <c r="AO32" s="133">
        <f>1000*((AG32/X32^2-1))</f>
        <v>12.759151411644742</v>
      </c>
      <c r="AQ32" s="133">
        <f>O32*U32/AA32</f>
        <v>0.84490986289634495</v>
      </c>
      <c r="AR32" s="133">
        <f>U32*P32/AB32</f>
        <v>1.0301344806606965</v>
      </c>
      <c r="AS32" s="133">
        <f t="shared" si="4"/>
        <v>1.1412157970084327</v>
      </c>
      <c r="AT32" s="133">
        <f t="shared" si="5"/>
        <v>1.0771526636075346</v>
      </c>
      <c r="AU32" s="133">
        <f>V32*S32/AD32</f>
        <v>0.58253944220101106</v>
      </c>
      <c r="AV32" s="133">
        <f>AC32/AD32</f>
        <v>1.0850038870418253</v>
      </c>
      <c r="AW32" s="133">
        <f>O32*N32/AA32</f>
        <v>0.28785587955991015</v>
      </c>
      <c r="AX32" s="133">
        <f>AE32/AC32</f>
        <v>1.1133621004376724</v>
      </c>
      <c r="AY32" s="133">
        <f>AF32/AG32</f>
        <v>0.98410884420484568</v>
      </c>
      <c r="AZ32" s="133">
        <f t="shared" si="6"/>
        <v>0.90736892631969546</v>
      </c>
      <c r="BB32" s="75">
        <f t="shared" si="7"/>
        <v>-168.52532844331853</v>
      </c>
      <c r="BC32" s="75">
        <f t="shared" si="8"/>
        <v>29.689357467089042</v>
      </c>
      <c r="BD32" s="75">
        <f t="shared" si="9"/>
        <v>132.0941827153388</v>
      </c>
      <c r="BE32" s="75">
        <f t="shared" si="10"/>
        <v>74.321137068034929</v>
      </c>
      <c r="BF32" s="75">
        <f t="shared" si="11"/>
        <v>-540.35838390156471</v>
      </c>
      <c r="BG32" s="75">
        <f t="shared" si="12"/>
        <v>81.583569513033524</v>
      </c>
      <c r="BH32" s="75">
        <f t="shared" si="13"/>
        <v>-1245.2953422919193</v>
      </c>
      <c r="BI32" s="75">
        <f t="shared" si="14"/>
        <v>107.38435670315766</v>
      </c>
      <c r="BJ32" s="75">
        <f t="shared" si="15"/>
        <v>-16.018774017849555</v>
      </c>
      <c r="BK32" s="75">
        <f t="shared" si="16"/>
        <v>-97.206157082196157</v>
      </c>
      <c r="BM32" s="133">
        <f>O32*U32/Q32/P32</f>
        <v>0.85412815877968917</v>
      </c>
      <c r="BN32" s="133">
        <f>P32*U32/R32^2</f>
        <v>1.0429193246985684</v>
      </c>
      <c r="BO32" s="133">
        <f>P32*Q32/R32^2</f>
        <v>1.1429096646916628</v>
      </c>
      <c r="BP32" s="133">
        <f>R32^2/S32^2</f>
        <v>1.0771424163139744</v>
      </c>
      <c r="BQ32" s="133">
        <f>V32*S32/T32^2</f>
        <v>0.59099953931129567</v>
      </c>
      <c r="BR32" s="133">
        <f>S32^2/T32^2</f>
        <v>1.0872776022780912</v>
      </c>
      <c r="BS32" s="133">
        <f>O32*N32/Q32/P32</f>
        <v>0.29099649938939964</v>
      </c>
      <c r="BT32" s="133">
        <f>Y32^2/S32^2</f>
        <v>1.1129345727482696</v>
      </c>
      <c r="BU32" s="133">
        <f>W32^2/X32^2</f>
        <v>0.98361658275021635</v>
      </c>
      <c r="BV32" s="133">
        <f>X32^2/R32^2</f>
        <v>0.90705686959669252</v>
      </c>
      <c r="BX32" s="133">
        <f t="shared" si="17"/>
        <v>0.9892073621638765</v>
      </c>
      <c r="BY32" s="133">
        <f t="shared" si="18"/>
        <v>0.98774129145457434</v>
      </c>
      <c r="BZ32" s="133">
        <f t="shared" si="19"/>
        <v>0.99851793388790089</v>
      </c>
      <c r="CA32" s="133">
        <f t="shared" si="20"/>
        <v>1.0000095134064029</v>
      </c>
      <c r="CB32" s="133">
        <f t="shared" si="21"/>
        <v>0.98568510371405138</v>
      </c>
      <c r="CC32" s="133">
        <f t="shared" si="22"/>
        <v>0.997908799710854</v>
      </c>
      <c r="CD32" s="133">
        <f t="shared" si="23"/>
        <v>0.98920736216387661</v>
      </c>
      <c r="CE32" s="133">
        <f t="shared" si="24"/>
        <v>1.0003841444949877</v>
      </c>
      <c r="CF32" s="133">
        <f t="shared" si="25"/>
        <v>1.0005004607112793</v>
      </c>
      <c r="CG32" s="133">
        <f t="shared" si="26"/>
        <v>1.0003440321477768</v>
      </c>
    </row>
    <row r="33" spans="1:85" x14ac:dyDescent="0.2">
      <c r="A33" s="132">
        <v>58</v>
      </c>
      <c r="B33" s="132">
        <f t="shared" si="0"/>
        <v>331.15</v>
      </c>
      <c r="C33" s="44">
        <f t="shared" si="3"/>
        <v>3.0197795560924057</v>
      </c>
      <c r="E33" s="40">
        <f>'[4]methanogen M06-L TZVP smd redo'!AB33</f>
        <v>3.9542517750723594</v>
      </c>
      <c r="F33" s="40">
        <f>'[4]methanogen M06-L TZVP smd redo'!AS33</f>
        <v>4.3949565172272109</v>
      </c>
      <c r="G33" s="40">
        <f>'[4]methanogen M06-L TZVP smd redo'!BJ33</f>
        <v>4.6235150010327519</v>
      </c>
      <c r="H33" s="40">
        <f>'[4]methanogen M06-L TZVP smd redo'!EV33</f>
        <v>4.8070017244308261</v>
      </c>
      <c r="I33" s="40">
        <f>'[4]methanogen M06-L TZVP smd redo'!CL33</f>
        <v>4.4013879263258282</v>
      </c>
      <c r="J33" s="40">
        <f>'[4]methanogen M06-L TZVP smd redo'!DG33</f>
        <v>4.4161018540114227</v>
      </c>
      <c r="K33" s="40">
        <f>'[4]methanogen M06-L TZVP smd redo'!EC33</f>
        <v>4.6043573796992199</v>
      </c>
      <c r="M33" s="40">
        <f>EXP('d-beta'!Y34/1000)*'[3]methanogen M06-L TZVP smd redo'!EZ33</f>
        <v>9.8344553112496076</v>
      </c>
      <c r="N33" s="40">
        <f>'[3]methanogen M06-L TZVP smd redo'!ET33</f>
        <v>2.9963099999999998</v>
      </c>
      <c r="O33" s="40">
        <f>'[3]methanogen M06-L TZVP smd redo'!R33</f>
        <v>8.9547699999999999</v>
      </c>
      <c r="P33" s="40">
        <f>'[3]methanogen M06-L TZVP smd redo'!W33</f>
        <v>9.5599699999999999</v>
      </c>
      <c r="Q33" s="40">
        <f>'[3]methanogen M06-L TZVP smd redo'!V33</f>
        <v>9.5327199999999994</v>
      </c>
      <c r="R33" s="40">
        <f>PRODUCT('[4]methanogen M06-L TZVP smd redo'!AD33:AF33)^(1/3)</f>
        <v>8.9376244494611488</v>
      </c>
      <c r="S33" s="40">
        <f>AVERAGE('[3]methanogen M06-L TZVP smd redo'!AT33:AV33)</f>
        <v>8.6145399999999999</v>
      </c>
      <c r="T33" s="40">
        <f>'[3]methanogen M06-L TZVP smd redo'!FK33</f>
        <v>8.26769</v>
      </c>
      <c r="U33" s="40">
        <f>'[3]methanogen M06-L TZVP smd redo'!CD33</f>
        <v>8.7056799999999992</v>
      </c>
      <c r="V33" s="40">
        <f>'[3]methanogen M06-L TZVP smd redo'!CG33</f>
        <v>4.7046999999999999</v>
      </c>
      <c r="W33" s="40">
        <v>8.4466956269163109</v>
      </c>
      <c r="X33" s="40">
        <v>8.5162112627733286</v>
      </c>
      <c r="Y33" s="40">
        <v>9.0841719738363196</v>
      </c>
      <c r="Z33" s="40"/>
      <c r="AA33" s="40">
        <v>92.114000000000004</v>
      </c>
      <c r="AB33" s="40">
        <v>80.858138747956616</v>
      </c>
      <c r="AC33" s="41">
        <v>75.117129999999989</v>
      </c>
      <c r="AD33" s="41">
        <v>69.332340000000002</v>
      </c>
      <c r="AE33" s="41">
        <v>83.562228051006898</v>
      </c>
      <c r="AF33" s="72">
        <v>72.279187342532964</v>
      </c>
      <c r="AG33" s="41">
        <v>73.437565091871292</v>
      </c>
      <c r="AH33" s="40"/>
      <c r="AI33" s="133">
        <f>1000*(AA33/Q33/P33-1)</f>
        <v>10.769841671857794</v>
      </c>
      <c r="AJ33" s="133">
        <f>1000*(AB33/R33^2-1)</f>
        <v>12.230772631422804</v>
      </c>
      <c r="AK33" s="133">
        <f>1000*(AC33/S33^2-1)</f>
        <v>12.21974032701767</v>
      </c>
      <c r="AL33" s="133">
        <f>1000*(AD33/T33^2-1)</f>
        <v>14.302485321695535</v>
      </c>
      <c r="AM33" s="133">
        <f>1000*((AE33/Y33^2-1))</f>
        <v>12.603249151915907</v>
      </c>
      <c r="AN33" s="133">
        <f>1000*((AF33/W33^2-1))</f>
        <v>13.070271784187071</v>
      </c>
      <c r="AO33" s="133">
        <f>1000*((AG33/X33^2-1))</f>
        <v>12.57083875582321</v>
      </c>
      <c r="AQ33" s="133">
        <f>O33*U33/AA33</f>
        <v>0.84631393809410072</v>
      </c>
      <c r="AR33" s="133">
        <f>U33*P33/AB33</f>
        <v>1.0292846325466924</v>
      </c>
      <c r="AS33" s="133">
        <f t="shared" si="4"/>
        <v>1.1392050500584623</v>
      </c>
      <c r="AT33" s="133">
        <f t="shared" si="5"/>
        <v>1.0764274240503682</v>
      </c>
      <c r="AU33" s="133">
        <f>V33*S33/AD33</f>
        <v>0.58455875480331398</v>
      </c>
      <c r="AV33" s="133">
        <f>AC33/AD33</f>
        <v>1.0834356665302223</v>
      </c>
      <c r="AW33" s="133">
        <f>O33*N33/AA33</f>
        <v>0.29128326745880101</v>
      </c>
      <c r="AX33" s="133">
        <f>AE33/AC33</f>
        <v>1.1124257283392871</v>
      </c>
      <c r="AY33" s="133">
        <f>AF33/AG33</f>
        <v>0.98422635952200777</v>
      </c>
      <c r="AZ33" s="133">
        <f t="shared" si="6"/>
        <v>0.90822725119587477</v>
      </c>
      <c r="BB33" s="75">
        <f t="shared" si="7"/>
        <v>-166.86490299339141</v>
      </c>
      <c r="BC33" s="75">
        <f t="shared" si="8"/>
        <v>28.864029434738114</v>
      </c>
      <c r="BD33" s="75">
        <f t="shared" si="9"/>
        <v>130.33069465246058</v>
      </c>
      <c r="BE33" s="75">
        <f t="shared" si="10"/>
        <v>73.647617110510666</v>
      </c>
      <c r="BF33" s="75">
        <f t="shared" si="11"/>
        <v>-536.8979816449463</v>
      </c>
      <c r="BG33" s="75">
        <f t="shared" si="12"/>
        <v>80.137164624850996</v>
      </c>
      <c r="BH33" s="75">
        <f t="shared" si="13"/>
        <v>-1233.4590575906709</v>
      </c>
      <c r="BI33" s="75">
        <f t="shared" si="14"/>
        <v>106.54297178630314</v>
      </c>
      <c r="BJ33" s="75">
        <f t="shared" si="15"/>
        <v>-15.899368220423174</v>
      </c>
      <c r="BK33" s="75">
        <f t="shared" si="16"/>
        <v>-96.260655047380041</v>
      </c>
      <c r="BM33" s="133">
        <f>O33*U33/Q33/P33</f>
        <v>0.85542860521206043</v>
      </c>
      <c r="BN33" s="133">
        <f>P33*U33/R33^2</f>
        <v>1.0418735788603886</v>
      </c>
      <c r="BO33" s="133">
        <f>P33*Q33/R33^2</f>
        <v>1.1408516167231053</v>
      </c>
      <c r="BP33" s="133">
        <f>R33^2/S33^2</f>
        <v>1.0764156920665822</v>
      </c>
      <c r="BQ33" s="133">
        <f>V33*S33/T33^2</f>
        <v>0.59291939781355707</v>
      </c>
      <c r="BR33" s="133">
        <f>S33^2/T33^2</f>
        <v>1.0856649455312348</v>
      </c>
      <c r="BS33" s="133">
        <f>O33*N33/Q33/P33</f>
        <v>0.29442034213099366</v>
      </c>
      <c r="BT33" s="133">
        <f>Y33^2/S33^2</f>
        <v>1.1120044131951581</v>
      </c>
      <c r="BU33" s="133">
        <f>W33^2/X33^2</f>
        <v>0.98374114624014353</v>
      </c>
      <c r="BV33" s="133">
        <f>X33^2/R33^2</f>
        <v>0.9079222282685222</v>
      </c>
      <c r="BX33" s="133">
        <f t="shared" si="17"/>
        <v>0.98934491193955321</v>
      </c>
      <c r="BY33" s="133">
        <f t="shared" si="18"/>
        <v>0.98791701165177259</v>
      </c>
      <c r="BZ33" s="133">
        <f t="shared" si="19"/>
        <v>0.99855672145219687</v>
      </c>
      <c r="CA33" s="133">
        <f t="shared" si="20"/>
        <v>1.0000108991199892</v>
      </c>
      <c r="CB33" s="133">
        <f t="shared" si="21"/>
        <v>0.98589919128793269</v>
      </c>
      <c r="CC33" s="133">
        <f t="shared" si="22"/>
        <v>0.99794662339408802</v>
      </c>
      <c r="CD33" s="133">
        <f t="shared" si="23"/>
        <v>0.9893449119395531</v>
      </c>
      <c r="CE33" s="133">
        <f t="shared" si="24"/>
        <v>1.0003788790216384</v>
      </c>
      <c r="CF33" s="133">
        <f t="shared" si="25"/>
        <v>1.0004932326798759</v>
      </c>
      <c r="CG33" s="133">
        <f t="shared" si="26"/>
        <v>1.0003359571093817</v>
      </c>
    </row>
    <row r="34" spans="1:85" x14ac:dyDescent="0.2">
      <c r="A34" s="132">
        <v>60</v>
      </c>
      <c r="B34" s="132">
        <f t="shared" si="0"/>
        <v>333.15</v>
      </c>
      <c r="C34" s="44">
        <f t="shared" si="3"/>
        <v>3.0016509079993998</v>
      </c>
      <c r="E34" s="40">
        <f>'[4]methanogen M06-L TZVP smd redo'!AB34</f>
        <v>3.9148707711702535</v>
      </c>
      <c r="F34" s="40">
        <f>'[4]methanogen M06-L TZVP smd redo'!AS34</f>
        <v>4.3501491194211095</v>
      </c>
      <c r="G34" s="40">
        <f>'[4]methanogen M06-L TZVP smd redo'!BJ34</f>
        <v>4.574585547053367</v>
      </c>
      <c r="H34" s="40">
        <f>'[4]methanogen M06-L TZVP smd redo'!EV34</f>
        <v>4.7590176571608023</v>
      </c>
      <c r="I34" s="40">
        <f>'[4]methanogen M06-L TZVP smd redo'!CL34</f>
        <v>4.3536496191396434</v>
      </c>
      <c r="J34" s="40">
        <f>'[4]methanogen M06-L TZVP smd redo'!DG34</f>
        <v>4.3664584582816524</v>
      </c>
      <c r="K34" s="40">
        <f>'[4]methanogen M06-L TZVP smd redo'!EC34</f>
        <v>4.5512736792410191</v>
      </c>
      <c r="M34" s="40">
        <f>EXP('d-beta'!Y35/1000)*'[3]methanogen M06-L TZVP smd redo'!EZ34</f>
        <v>9.6652451774344339</v>
      </c>
      <c r="N34" s="40">
        <f>'[3]methanogen M06-L TZVP smd redo'!ET34</f>
        <v>2.9740700000000002</v>
      </c>
      <c r="O34" s="40">
        <f>'[3]methanogen M06-L TZVP smd redo'!R34</f>
        <v>8.79894</v>
      </c>
      <c r="P34" s="40">
        <f>'[3]methanogen M06-L TZVP smd redo'!W34</f>
        <v>9.3868899999999993</v>
      </c>
      <c r="Q34" s="40">
        <f>'[3]methanogen M06-L TZVP smd redo'!V34</f>
        <v>9.3600399999999997</v>
      </c>
      <c r="R34" s="40">
        <f>PRODUCT('[4]methanogen M06-L TZVP smd redo'!AD34:AF34)^(1/3)</f>
        <v>8.7835490989699494</v>
      </c>
      <c r="S34" s="40">
        <f>AVERAGE('[3]methanogen M06-L TZVP smd redo'!AT34:AV34)</f>
        <v>8.4688600000000012</v>
      </c>
      <c r="T34" s="40">
        <f>'[3]methanogen M06-L TZVP smd redo'!FK34</f>
        <v>8.1338100000000004</v>
      </c>
      <c r="U34" s="40">
        <f>'[3]methanogen M06-L TZVP smd redo'!CD34</f>
        <v>8.5547299999999993</v>
      </c>
      <c r="V34" s="40">
        <f>'[3]methanogen M06-L TZVP smd redo'!CG34</f>
        <v>4.6467900000000002</v>
      </c>
      <c r="W34" s="40">
        <v>8.3055174757196557</v>
      </c>
      <c r="X34" s="40">
        <v>8.3733523043626494</v>
      </c>
      <c r="Y34" s="40">
        <v>8.9268596395413766</v>
      </c>
      <c r="Z34" s="40"/>
      <c r="AA34" s="40">
        <v>88.795640000000006</v>
      </c>
      <c r="AB34" s="40">
        <v>78.080804106424111</v>
      </c>
      <c r="AC34" s="41">
        <v>72.585333333333338</v>
      </c>
      <c r="AD34" s="41">
        <v>67.090689999999995</v>
      </c>
      <c r="AE34" s="41">
        <v>80.678461500743069</v>
      </c>
      <c r="AF34" s="72">
        <v>69.869980980207259</v>
      </c>
      <c r="AG34" s="41">
        <v>70.981391963999357</v>
      </c>
      <c r="AH34" s="40"/>
      <c r="AI34" s="133">
        <f>1000*(AA34/Q34/P34-1)</f>
        <v>10.630052538753265</v>
      </c>
      <c r="AJ34" s="133">
        <f>1000*(AB34/R34^2-1)</f>
        <v>12.055223260446946</v>
      </c>
      <c r="AK34" s="133">
        <f>1000*(AC34/S34^2-1)</f>
        <v>12.043007375478476</v>
      </c>
      <c r="AL34" s="133">
        <f>1000*(AD34/T34^2-1)</f>
        <v>14.084656413993146</v>
      </c>
      <c r="AM34" s="133">
        <f>1000*((AE34/Y34^2-1))</f>
        <v>12.418786463583631</v>
      </c>
      <c r="AN34" s="133">
        <f>1000*((AF34/W34^2-1))</f>
        <v>12.878219354301335</v>
      </c>
      <c r="AO34" s="133">
        <f>1000*((AG34/X34^2-1))</f>
        <v>12.38518953931389</v>
      </c>
      <c r="AQ34" s="133">
        <f>O34*U34/AA34</f>
        <v>0.84770554034184542</v>
      </c>
      <c r="AR34" s="133">
        <f>U34*P34/AB34</f>
        <v>1.0284513640541915</v>
      </c>
      <c r="AS34" s="133">
        <f t="shared" si="4"/>
        <v>1.1372275300722003</v>
      </c>
      <c r="AT34" s="133">
        <f t="shared" si="5"/>
        <v>1.0757104847594203</v>
      </c>
      <c r="AU34" s="133">
        <f>V34*S34/AD34</f>
        <v>0.58656445416495218</v>
      </c>
      <c r="AV34" s="133">
        <f>AC34/AD34</f>
        <v>1.0818987453152344</v>
      </c>
      <c r="AW34" s="133">
        <f>O34*N34/AA34</f>
        <v>0.29470662620146665</v>
      </c>
      <c r="AX34" s="133">
        <f>AE34/AC34</f>
        <v>1.1114981194650397</v>
      </c>
      <c r="AY34" s="133">
        <f>AF34/AG34</f>
        <v>0.98434222050258202</v>
      </c>
      <c r="AZ34" s="133">
        <f t="shared" si="6"/>
        <v>0.90907608824381136</v>
      </c>
      <c r="BB34" s="75">
        <f t="shared" si="7"/>
        <v>-165.22194365497737</v>
      </c>
      <c r="BC34" s="75">
        <f t="shared" si="8"/>
        <v>28.054140761532349</v>
      </c>
      <c r="BD34" s="75">
        <f t="shared" si="9"/>
        <v>128.59330914765599</v>
      </c>
      <c r="BE34" s="75">
        <f t="shared" si="10"/>
        <v>72.981359326068699</v>
      </c>
      <c r="BF34" s="75">
        <f t="shared" si="11"/>
        <v>-533.47272065233187</v>
      </c>
      <c r="BG34" s="75">
        <f t="shared" si="12"/>
        <v>78.717595005786563</v>
      </c>
      <c r="BH34" s="75">
        <f t="shared" si="13"/>
        <v>-1221.7749049257152</v>
      </c>
      <c r="BI34" s="75">
        <f t="shared" si="14"/>
        <v>105.70876253137999</v>
      </c>
      <c r="BJ34" s="75">
        <f t="shared" si="15"/>
        <v>-15.781657329490852</v>
      </c>
      <c r="BK34" s="75">
        <f t="shared" si="16"/>
        <v>-95.326482869026592</v>
      </c>
      <c r="BM34" s="133">
        <f>O34*U34/Q34/P34</f>
        <v>0.85671669477307155</v>
      </c>
      <c r="BN34" s="133">
        <f>P34*U34/R34^2</f>
        <v>1.0408495748603761</v>
      </c>
      <c r="BO34" s="133">
        <f>P34*Q34/R34^2</f>
        <v>1.1388312260791533</v>
      </c>
      <c r="BP34" s="133">
        <f>R34^2/S34^2</f>
        <v>1.0756975005316436</v>
      </c>
      <c r="BQ34" s="133">
        <f>V34*S34/T34^2</f>
        <v>0.59482601296652693</v>
      </c>
      <c r="BR34" s="133">
        <f>S34^2/T34^2</f>
        <v>1.0840813181081352</v>
      </c>
      <c r="BS34" s="133">
        <f>O34*N34/Q34/P34</f>
        <v>0.29783937312150699</v>
      </c>
      <c r="BT34" s="133">
        <f>Y34^2/S34^2</f>
        <v>1.1110855651393519</v>
      </c>
      <c r="BU34" s="133">
        <f>W34^2/X34^2</f>
        <v>0.98386308090456775</v>
      </c>
      <c r="BV34" s="133">
        <f>X34^2/R34^2</f>
        <v>0.90877979345686266</v>
      </c>
      <c r="BX34" s="133">
        <f t="shared" si="17"/>
        <v>0.9894817569376152</v>
      </c>
      <c r="BY34" s="133">
        <f t="shared" si="18"/>
        <v>0.98808837404977778</v>
      </c>
      <c r="BZ34" s="133">
        <f t="shared" si="19"/>
        <v>0.99859180537885817</v>
      </c>
      <c r="CA34" s="133">
        <f t="shared" si="20"/>
        <v>1.0000120705196121</v>
      </c>
      <c r="CB34" s="133">
        <f t="shared" si="21"/>
        <v>0.98611096585979396</v>
      </c>
      <c r="CC34" s="133">
        <f t="shared" si="22"/>
        <v>0.99798670749468343</v>
      </c>
      <c r="CD34" s="133">
        <f t="shared" si="23"/>
        <v>0.9894817569376152</v>
      </c>
      <c r="CE34" s="133">
        <f t="shared" ref="CE34:CE97" si="27">AX34/BT34</f>
        <v>1.0003713074299874</v>
      </c>
      <c r="CF34" s="133">
        <f t="shared" ref="CF34:CF97" si="28">AY34/BU34</f>
        <v>1.0004869982493638</v>
      </c>
      <c r="CG34" s="133">
        <f t="shared" ref="CG34:CG97" si="29">AZ34/BV34</f>
        <v>1.0003260358439767</v>
      </c>
    </row>
    <row r="35" spans="1:85" x14ac:dyDescent="0.2">
      <c r="A35" s="132">
        <v>62</v>
      </c>
      <c r="B35" s="132">
        <f t="shared" si="0"/>
        <v>335.15</v>
      </c>
      <c r="C35" s="44">
        <f t="shared" si="3"/>
        <v>2.9837386244964943</v>
      </c>
      <c r="E35" s="40">
        <f>'[4]methanogen M06-L TZVP smd redo'!AB35</f>
        <v>3.8746945632675001</v>
      </c>
      <c r="F35" s="40">
        <f>'[4]methanogen M06-L TZVP smd redo'!AS35</f>
        <v>4.3095795398875314</v>
      </c>
      <c r="G35" s="40">
        <f>'[4]methanogen M06-L TZVP smd redo'!BJ35</f>
        <v>4.5295783748013907</v>
      </c>
      <c r="H35" s="40">
        <f>'[4]methanogen M06-L TZVP smd redo'!EV35</f>
        <v>4.7122912200612266</v>
      </c>
      <c r="I35" s="40">
        <f>'[4]methanogen M06-L TZVP smd redo'!CL35</f>
        <v>4.310909678082675</v>
      </c>
      <c r="J35" s="40">
        <f>'[4]methanogen M06-L TZVP smd redo'!DG35</f>
        <v>4.3303949845197032</v>
      </c>
      <c r="K35" s="40">
        <f>'[4]methanogen M06-L TZVP smd redo'!EC35</f>
        <v>4.5028761551595409</v>
      </c>
      <c r="M35" s="40">
        <f>EXP('d-beta'!Y36/1000)*'[3]methanogen M06-L TZVP smd redo'!EZ35</f>
        <v>9.5010927637721103</v>
      </c>
      <c r="N35" s="40">
        <f>'[3]methanogen M06-L TZVP smd redo'!ET35</f>
        <v>2.9522599999999999</v>
      </c>
      <c r="O35" s="40">
        <f>'[3]methanogen M06-L TZVP smd redo'!R35</f>
        <v>8.6477599999999999</v>
      </c>
      <c r="P35" s="40">
        <f>'[3]methanogen M06-L TZVP smd redo'!W35</f>
        <v>9.2190600000000007</v>
      </c>
      <c r="Q35" s="40">
        <f>'[3]methanogen M06-L TZVP smd redo'!V35</f>
        <v>9.1926000000000005</v>
      </c>
      <c r="R35" s="40">
        <f>PRODUCT('[4]methanogen M06-L TZVP smd redo'!AD35:AF35)^(1/3)</f>
        <v>8.6340101768590998</v>
      </c>
      <c r="S35" s="40">
        <f>AVERAGE('[3]methanogen M06-L TZVP smd redo'!AT35:AV35)</f>
        <v>8.3274199999999983</v>
      </c>
      <c r="T35" s="40">
        <f>'[3]methanogen M06-L TZVP smd redo'!FK35</f>
        <v>8.0037000000000003</v>
      </c>
      <c r="U35" s="40">
        <f>'[3]methanogen M06-L TZVP smd redo'!CD35</f>
        <v>8.4082600000000003</v>
      </c>
      <c r="V35" s="40">
        <f>'[3]methanogen M06-L TZVP smd redo'!CG35</f>
        <v>4.5903099999999997</v>
      </c>
      <c r="W35" s="40">
        <v>8.1684191032363298</v>
      </c>
      <c r="X35" s="40">
        <v>8.2346278887855995</v>
      </c>
      <c r="Y35" s="40">
        <v>8.7741783403716287</v>
      </c>
      <c r="Z35" s="40"/>
      <c r="AA35" s="40">
        <v>85.636420000000001</v>
      </c>
      <c r="AB35" s="40">
        <v>75.431821804635931</v>
      </c>
      <c r="AC35" s="41">
        <v>70.169013333333325</v>
      </c>
      <c r="AD35" s="41">
        <v>64.947720000000004</v>
      </c>
      <c r="AE35" s="41">
        <v>77.928257631746234</v>
      </c>
      <c r="AF35" s="72">
        <v>67.569725790631097</v>
      </c>
      <c r="AG35" s="41">
        <v>68.63657461648414</v>
      </c>
      <c r="AH35" s="40"/>
      <c r="AI35" s="133">
        <f>1000*(AA35/Q35/P35-1)</f>
        <v>10.49344129964358</v>
      </c>
      <c r="AJ35" s="133">
        <f>1000*(AB35/R35^2-1)</f>
        <v>11.881100332456151</v>
      </c>
      <c r="AK35" s="133">
        <f>1000*(AC35/S35^2-1)</f>
        <v>11.869327440755972</v>
      </c>
      <c r="AL35" s="133">
        <f>1000*(AD35/T35^2-1)</f>
        <v>13.870078304421884</v>
      </c>
      <c r="AM35" s="133">
        <f>1000*((AE35/Y35^2-1))</f>
        <v>12.236634815107728</v>
      </c>
      <c r="AN35" s="133">
        <f>1000*((AF35/W35^2-1))</f>
        <v>12.689091438931932</v>
      </c>
      <c r="AO35" s="133">
        <f>1000*((AG35/X35^2-1))</f>
        <v>12.203055236462479</v>
      </c>
      <c r="AQ35" s="133">
        <f>O35*U35/AA35</f>
        <v>0.84908517307939779</v>
      </c>
      <c r="AR35" s="133">
        <f>U35*P35/AB35</f>
        <v>1.0276333194810359</v>
      </c>
      <c r="AS35" s="133">
        <f t="shared" si="4"/>
        <v>1.135282404046841</v>
      </c>
      <c r="AT35" s="133">
        <f t="shared" si="5"/>
        <v>1.0750018878889172</v>
      </c>
      <c r="AU35" s="133">
        <f>V35*S35/AD35</f>
        <v>0.58855706251428053</v>
      </c>
      <c r="AV35" s="133">
        <f>AC35/AD35</f>
        <v>1.0803922498485448</v>
      </c>
      <c r="AW35" s="133">
        <f>O35*N35/AA35</f>
        <v>0.29812591345598055</v>
      </c>
      <c r="AX35" s="133">
        <f>AE35/AC35</f>
        <v>1.11057935589821</v>
      </c>
      <c r="AY35" s="133">
        <f>AF35/AG35</f>
        <v>0.98445655495172657</v>
      </c>
      <c r="AZ35" s="133">
        <f t="shared" si="6"/>
        <v>0.90991537754780616</v>
      </c>
      <c r="BB35" s="75">
        <f t="shared" si="7"/>
        <v>-163.59577605438025</v>
      </c>
      <c r="BC35" s="75">
        <f t="shared" si="8"/>
        <v>27.258410291021139</v>
      </c>
      <c r="BD35" s="75">
        <f t="shared" si="9"/>
        <v>126.88143412244781</v>
      </c>
      <c r="BE35" s="75">
        <f t="shared" si="10"/>
        <v>72.322417753820943</v>
      </c>
      <c r="BF35" s="75">
        <f t="shared" si="11"/>
        <v>-530.08139434129032</v>
      </c>
      <c r="BG35" s="75">
        <f t="shared" si="12"/>
        <v>77.324169501250452</v>
      </c>
      <c r="BH35" s="75">
        <f t="shared" si="13"/>
        <v>-1210.2393533409363</v>
      </c>
      <c r="BI35" s="75">
        <f t="shared" si="14"/>
        <v>104.88182141040383</v>
      </c>
      <c r="BJ35" s="75">
        <f t="shared" si="15"/>
        <v>-15.665510925197506</v>
      </c>
      <c r="BK35" s="75">
        <f t="shared" si="16"/>
        <v>-94.403675500945567</v>
      </c>
      <c r="BM35" s="133">
        <f>O35*U35/Q35/P35</f>
        <v>0.85799499850150407</v>
      </c>
      <c r="BN35" s="133">
        <f>P35*U35/R35^2</f>
        <v>1.0398427340547651</v>
      </c>
      <c r="BO35" s="133">
        <f>P35*Q35/R35^2</f>
        <v>1.1368414293887004</v>
      </c>
      <c r="BP35" s="133">
        <f>R35^2/S35^2</f>
        <v>1.0749893806083688</v>
      </c>
      <c r="BQ35" s="133">
        <f>V35*S35/T35^2</f>
        <v>0.59672039505797414</v>
      </c>
      <c r="BR35" s="133">
        <f>S35^2/T35^2</f>
        <v>1.0825284898435346</v>
      </c>
      <c r="BS35" s="133">
        <f>O35*N35/Q35/P35</f>
        <v>0.30125428022873346</v>
      </c>
      <c r="BT35" s="133">
        <f>Y35^2/S35^2</f>
        <v>1.1101763631856427</v>
      </c>
      <c r="BU35" s="133">
        <f>W35^2/X35^2</f>
        <v>0.98398406884566514</v>
      </c>
      <c r="BV35" s="133">
        <f>X35^2/R35^2</f>
        <v>0.90962595763693277</v>
      </c>
      <c r="BX35" s="133">
        <f t="shared" si="17"/>
        <v>0.989615527552413</v>
      </c>
      <c r="BY35" s="133">
        <f t="shared" si="18"/>
        <v>0.98825840276238708</v>
      </c>
      <c r="BZ35" s="133">
        <f t="shared" si="19"/>
        <v>0.99862863430065385</v>
      </c>
      <c r="CA35" s="133">
        <f t="shared" si="20"/>
        <v>1.0000116347945143</v>
      </c>
      <c r="CB35" s="133">
        <f t="shared" si="21"/>
        <v>0.9863196689583561</v>
      </c>
      <c r="CC35" s="133">
        <f t="shared" si="22"/>
        <v>0.99802662007048093</v>
      </c>
      <c r="CD35" s="133">
        <f t="shared" si="23"/>
        <v>0.98961552755241311</v>
      </c>
      <c r="CE35" s="133">
        <f t="shared" si="27"/>
        <v>1.0003629988224672</v>
      </c>
      <c r="CF35" s="133">
        <f t="shared" si="28"/>
        <v>1.0004801765811266</v>
      </c>
      <c r="CG35" s="133">
        <f t="shared" si="29"/>
        <v>1.0003181746391949</v>
      </c>
    </row>
    <row r="36" spans="1:85" x14ac:dyDescent="0.2">
      <c r="A36" s="132">
        <v>64</v>
      </c>
      <c r="B36" s="132">
        <f t="shared" si="0"/>
        <v>337.15</v>
      </c>
      <c r="C36" s="44">
        <f t="shared" si="3"/>
        <v>2.966038855109002</v>
      </c>
      <c r="E36" s="40">
        <f>'[4]methanogen M06-L TZVP smd redo'!AB36</f>
        <v>3.8334546622114107</v>
      </c>
      <c r="F36" s="40">
        <f>'[4]methanogen M06-L TZVP smd redo'!AS36</f>
        <v>4.2658181108410353</v>
      </c>
      <c r="G36" s="40">
        <f>'[4]methanogen M06-L TZVP smd redo'!BJ36</f>
        <v>4.4868527004768843</v>
      </c>
      <c r="H36" s="40">
        <f>'[4]methanogen M06-L TZVP smd redo'!EV36</f>
        <v>4.6668491895385245</v>
      </c>
      <c r="I36" s="40">
        <f>'[4]methanogen M06-L TZVP smd redo'!CL36</f>
        <v>4.2730256054852589</v>
      </c>
      <c r="J36" s="40">
        <f>'[4]methanogen M06-L TZVP smd redo'!DG36</f>
        <v>4.2807031490741387</v>
      </c>
      <c r="K36" s="40">
        <f>'[4]methanogen M06-L TZVP smd redo'!EC36</f>
        <v>4.4586388609146876</v>
      </c>
      <c r="M36" s="40">
        <f>EXP('d-beta'!Y37/1000)*'[3]methanogen M06-L TZVP smd redo'!EZ36</f>
        <v>9.3417980084264354</v>
      </c>
      <c r="N36" s="40">
        <f>'[3]methanogen M06-L TZVP smd redo'!ET36</f>
        <v>2.93086</v>
      </c>
      <c r="O36" s="40">
        <f>'[3]methanogen M06-L TZVP smd redo'!R36</f>
        <v>8.5010300000000001</v>
      </c>
      <c r="P36" s="40">
        <f>'[3]methanogen M06-L TZVP smd redo'!W36</f>
        <v>9.0562799999999992</v>
      </c>
      <c r="Q36" s="40">
        <f>'[3]methanogen M06-L TZVP smd redo'!V36</f>
        <v>9.0302000000000007</v>
      </c>
      <c r="R36" s="40">
        <f>PRODUCT('[4]methanogen M06-L TZVP smd redo'!AD36:AF36)^(1/3)</f>
        <v>8.4888241635367958</v>
      </c>
      <c r="S36" s="40">
        <f>AVERAGE('[3]methanogen M06-L TZVP smd redo'!AT36:AV36)</f>
        <v>8.1900600000000008</v>
      </c>
      <c r="T36" s="40">
        <f>'[3]methanogen M06-L TZVP smd redo'!FK36</f>
        <v>7.8772099999999998</v>
      </c>
      <c r="U36" s="40">
        <f>'[3]methanogen M06-L TZVP smd redo'!CD36</f>
        <v>8.2660999999999998</v>
      </c>
      <c r="V36" s="40">
        <f>'[3]methanogen M06-L TZVP smd redo'!CG36</f>
        <v>4.5352199999999998</v>
      </c>
      <c r="W36" s="40">
        <v>8.0352439458445755</v>
      </c>
      <c r="X36" s="40">
        <v>8.0998847971348464</v>
      </c>
      <c r="Y36" s="40">
        <v>8.6259451002562972</v>
      </c>
      <c r="Z36" s="40"/>
      <c r="AA36" s="40">
        <v>82.62715</v>
      </c>
      <c r="AB36" s="40">
        <v>72.903996878711624</v>
      </c>
      <c r="AC36" s="41">
        <v>67.861776666666671</v>
      </c>
      <c r="AD36" s="41">
        <v>62.898130000000002</v>
      </c>
      <c r="AE36" s="41">
        <v>75.30411972413404</v>
      </c>
      <c r="AF36" s="72">
        <v>65.372435752611324</v>
      </c>
      <c r="AG36" s="41">
        <v>66.39697592852535</v>
      </c>
      <c r="AH36" s="40"/>
      <c r="AI36" s="133">
        <f>1000*(AA36/Q36/P36-1)</f>
        <v>10.358646862196563</v>
      </c>
      <c r="AJ36" s="133">
        <f>1000*(AB36/R36^2-1)</f>
        <v>11.710513605182493</v>
      </c>
      <c r="AK36" s="133">
        <f>1000*(AC36/S36^2-1)</f>
        <v>11.698389826585442</v>
      </c>
      <c r="AL36" s="133">
        <f>1000*(AD36/T36^2-1)</f>
        <v>13.661347955578051</v>
      </c>
      <c r="AM36" s="133">
        <f>1000*((AE36/Y36^2-1))</f>
        <v>12.057893869456215</v>
      </c>
      <c r="AN36" s="133">
        <f>1000*((AF36/W36^2-1))</f>
        <v>12.503502935106603</v>
      </c>
      <c r="AO36" s="133">
        <f>1000*((AG36/X36^2-1))</f>
        <v>12.023542766104178</v>
      </c>
      <c r="AQ36" s="133">
        <f>O36*U36/AA36</f>
        <v>0.85045126308967456</v>
      </c>
      <c r="AR36" s="133">
        <f>U36*P36/AB36</f>
        <v>1.0268314401546832</v>
      </c>
      <c r="AS36" s="133">
        <f t="shared" si="4"/>
        <v>1.1333692738062704</v>
      </c>
      <c r="AT36" s="133">
        <f t="shared" si="5"/>
        <v>1.0743013292565573</v>
      </c>
      <c r="AU36" s="133">
        <f>V36*S36/AD36</f>
        <v>0.59053780952152313</v>
      </c>
      <c r="AV36" s="133">
        <f>AC36/AD36</f>
        <v>1.078915647677708</v>
      </c>
      <c r="AW36" s="133">
        <f>O36*N36/AA36</f>
        <v>0.30153924933632587</v>
      </c>
      <c r="AX36" s="133">
        <f>AE36/AC36</f>
        <v>1.1096691454752761</v>
      </c>
      <c r="AY36" s="133">
        <f>AF36/AG36</f>
        <v>0.98456947531741634</v>
      </c>
      <c r="AZ36" s="133">
        <f t="shared" si="6"/>
        <v>0.91074534691133846</v>
      </c>
      <c r="BB36" s="75">
        <f t="shared" si="7"/>
        <v>-161.98817262157004</v>
      </c>
      <c r="BC36" s="75">
        <f t="shared" si="8"/>
        <v>26.477789096803217</v>
      </c>
      <c r="BD36" s="75">
        <f t="shared" si="9"/>
        <v>125.1948546331887</v>
      </c>
      <c r="BE36" s="75">
        <f t="shared" si="10"/>
        <v>71.670524013020881</v>
      </c>
      <c r="BF36" s="75">
        <f t="shared" si="11"/>
        <v>-526.72161572218124</v>
      </c>
      <c r="BG36" s="75">
        <f t="shared" si="12"/>
        <v>75.956506832398176</v>
      </c>
      <c r="BH36" s="75">
        <f t="shared" si="13"/>
        <v>-1198.8550910676202</v>
      </c>
      <c r="BI36" s="75">
        <f t="shared" si="14"/>
        <v>104.0619037540129</v>
      </c>
      <c r="BJ36" s="75">
        <f t="shared" si="15"/>
        <v>-15.550814253769421</v>
      </c>
      <c r="BK36" s="75">
        <f t="shared" si="16"/>
        <v>-93.491952179983855</v>
      </c>
      <c r="BM36" s="133">
        <f>O36*U36/Q36/P36</f>
        <v>0.85926078739752965</v>
      </c>
      <c r="BN36" s="133">
        <f>P36*U36/R36^2</f>
        <v>1.0388561637048437</v>
      </c>
      <c r="BO36" s="133">
        <f>P36*Q36/R36^2</f>
        <v>1.1348857296049504</v>
      </c>
      <c r="BP36" s="133">
        <f>R36^2/S36^2</f>
        <v>1.0742884554242829</v>
      </c>
      <c r="BQ36" s="133">
        <f>V36*S36/T36^2</f>
        <v>0.59860535201832155</v>
      </c>
      <c r="BR36" s="133">
        <f>S36^2/T36^2</f>
        <v>1.0810090247774473</v>
      </c>
      <c r="BS36" s="133">
        <f>O36*N36/Q36/P36</f>
        <v>0.30466278793529272</v>
      </c>
      <c r="BT36" s="133">
        <f>Y36^2/S36^2</f>
        <v>1.1092749678828044</v>
      </c>
      <c r="BU36" s="133">
        <f>W36^2/X36^2</f>
        <v>0.98410275680197612</v>
      </c>
      <c r="BV36" s="133">
        <f>X36^2/R36^2</f>
        <v>0.9104636441250793</v>
      </c>
      <c r="BX36" s="133">
        <f t="shared" si="17"/>
        <v>0.98974755459918429</v>
      </c>
      <c r="BY36" s="133">
        <f t="shared" si="18"/>
        <v>0.98842503517784686</v>
      </c>
      <c r="BZ36" s="133">
        <f t="shared" si="19"/>
        <v>0.99866378106700848</v>
      </c>
      <c r="CA36" s="133">
        <f t="shared" si="20"/>
        <v>1.0000119835898911</v>
      </c>
      <c r="CB36" s="133">
        <f t="shared" si="21"/>
        <v>0.98652276918407589</v>
      </c>
      <c r="CC36" s="133">
        <f t="shared" si="22"/>
        <v>0.99806349711079401</v>
      </c>
      <c r="CD36" s="133">
        <f t="shared" si="23"/>
        <v>0.9897475545991844</v>
      </c>
      <c r="CE36" s="133">
        <f t="shared" si="27"/>
        <v>1.0003553470545035</v>
      </c>
      <c r="CF36" s="133">
        <f t="shared" si="28"/>
        <v>1.0004742579087542</v>
      </c>
      <c r="CG36" s="133">
        <f t="shared" si="29"/>
        <v>1.0003094058593958</v>
      </c>
    </row>
    <row r="37" spans="1:85" x14ac:dyDescent="0.2">
      <c r="A37" s="132">
        <v>66</v>
      </c>
      <c r="B37" s="132">
        <f t="shared" si="0"/>
        <v>339.15</v>
      </c>
      <c r="C37" s="44">
        <f t="shared" si="3"/>
        <v>2.9485478401887071</v>
      </c>
      <c r="E37" s="40">
        <f>'[4]methanogen M06-L TZVP smd redo'!AB37</f>
        <v>3.7995887140305218</v>
      </c>
      <c r="F37" s="40">
        <f>'[4]methanogen M06-L TZVP smd redo'!AS37</f>
        <v>4.2261531683507325</v>
      </c>
      <c r="G37" s="40">
        <f>'[4]methanogen M06-L TZVP smd redo'!BJ37</f>
        <v>4.4467261588698737</v>
      </c>
      <c r="H37" s="40">
        <f>'[4]methanogen M06-L TZVP smd redo'!EV37</f>
        <v>4.6142968433535714</v>
      </c>
      <c r="I37" s="40">
        <f>'[4]methanogen M06-L TZVP smd redo'!CL37</f>
        <v>4.230113816840575</v>
      </c>
      <c r="J37" s="40">
        <f>'[4]methanogen M06-L TZVP smd redo'!DG37</f>
        <v>4.2447905374833894</v>
      </c>
      <c r="K37" s="40">
        <f>'[4]methanogen M06-L TZVP smd redo'!EC37</f>
        <v>4.4112871469224046</v>
      </c>
      <c r="M37" s="40">
        <f>EXP('d-beta'!Y38/1000)*'[3]methanogen M06-L TZVP smd redo'!EZ37</f>
        <v>9.187173997057041</v>
      </c>
      <c r="N37" s="40">
        <f>'[3]methanogen M06-L TZVP smd redo'!ET37</f>
        <v>2.9098700000000002</v>
      </c>
      <c r="O37" s="40">
        <f>'[3]methanogen M06-L TZVP smd redo'!R37</f>
        <v>8.3586100000000005</v>
      </c>
      <c r="P37" s="40">
        <f>'[3]methanogen M06-L TZVP smd redo'!W37</f>
        <v>8.8983500000000006</v>
      </c>
      <c r="Q37" s="40">
        <f>'[3]methanogen M06-L TZVP smd redo'!V37</f>
        <v>8.8726400000000005</v>
      </c>
      <c r="R37" s="40">
        <f>PRODUCT('[4]methanogen M06-L TZVP smd redo'!AD37:AF37)^(1/3)</f>
        <v>8.3478316014518139</v>
      </c>
      <c r="S37" s="40">
        <f>AVERAGE('[3]methanogen M06-L TZVP smd redo'!AT37:AV37)</f>
        <v>8.0566266666666664</v>
      </c>
      <c r="T37" s="40">
        <f>'[3]methanogen M06-L TZVP smd redo'!FK37</f>
        <v>7.7542200000000001</v>
      </c>
      <c r="U37" s="40">
        <f>'[3]methanogen M06-L TZVP smd redo'!CD37</f>
        <v>8.1280699999999992</v>
      </c>
      <c r="V37" s="40">
        <f>'[3]methanogen M06-L TZVP smd redo'!CG37</f>
        <v>4.4814600000000002</v>
      </c>
      <c r="W37" s="40">
        <v>7.9058456109487558</v>
      </c>
      <c r="X37" s="40">
        <v>7.9689700443228171</v>
      </c>
      <c r="Y37" s="40">
        <v>8.4819863701241847</v>
      </c>
      <c r="Z37" s="40"/>
      <c r="AA37" s="40">
        <v>79.759219999999999</v>
      </c>
      <c r="AB37" s="40">
        <v>70.49059772428555</v>
      </c>
      <c r="AC37" s="41">
        <v>65.657619999999994</v>
      </c>
      <c r="AD37" s="41">
        <v>60.936950000000003</v>
      </c>
      <c r="AE37" s="41">
        <v>72.799033983273461</v>
      </c>
      <c r="AF37" s="72">
        <v>63.272481186734197</v>
      </c>
      <c r="AG37" s="41">
        <v>64.256845072343481</v>
      </c>
      <c r="AH37" s="40"/>
      <c r="AI37" s="133">
        <f>1000*(AA37/Q37/P37-1)</f>
        <v>10.226027549338879</v>
      </c>
      <c r="AJ37" s="133">
        <f>1000*(AB37/R37^2-1)</f>
        <v>11.541800400831637</v>
      </c>
      <c r="AK37" s="133">
        <f>1000*(AC37/S37^2-1)</f>
        <v>11.529742634899476</v>
      </c>
      <c r="AL37" s="133">
        <f>1000*(AD37/T37^2-1)</f>
        <v>13.455015349572275</v>
      </c>
      <c r="AM37" s="133">
        <f>1000*((AE37/Y37^2-1))</f>
        <v>11.883410676676975</v>
      </c>
      <c r="AN37" s="133">
        <f>1000*((AF37/W37^2-1))</f>
        <v>12.320909698628757</v>
      </c>
      <c r="AO37" s="133">
        <f>1000*((AG37/X37^2-1))</f>
        <v>11.847376165677881</v>
      </c>
      <c r="AQ37" s="133">
        <f>O37*U37/AA37</f>
        <v>0.85180581232740238</v>
      </c>
      <c r="AR37" s="133">
        <f>U37*P37/AB37</f>
        <v>1.026043387621637</v>
      </c>
      <c r="AS37" s="133">
        <f t="shared" si="4"/>
        <v>1.1314873554054317</v>
      </c>
      <c r="AT37" s="133">
        <f t="shared" si="5"/>
        <v>1.0736087863721766</v>
      </c>
      <c r="AU37" s="133">
        <f>V37*S37/AD37</f>
        <v>0.59250504236920298</v>
      </c>
      <c r="AV37" s="133">
        <f>AC37/AD37</f>
        <v>1.0774681043275056</v>
      </c>
      <c r="AW37" s="133">
        <f>O37*N37/AA37</f>
        <v>0.30494867528418662</v>
      </c>
      <c r="AX37" s="133">
        <f>AE37/AC37</f>
        <v>1.1087674817222049</v>
      </c>
      <c r="AY37" s="133">
        <f>AF37/AG37</f>
        <v>0.98468079339250103</v>
      </c>
      <c r="AZ37" s="133">
        <f t="shared" si="6"/>
        <v>0.91156618253792443</v>
      </c>
      <c r="BB37" s="75">
        <f t="shared" si="7"/>
        <v>-160.39669793400537</v>
      </c>
      <c r="BC37" s="75">
        <f t="shared" si="8"/>
        <v>25.710033984710552</v>
      </c>
      <c r="BD37" s="75">
        <f t="shared" si="9"/>
        <v>123.53301095648285</v>
      </c>
      <c r="BE37" s="75">
        <f t="shared" si="10"/>
        <v>71.025671229526608</v>
      </c>
      <c r="BF37" s="75">
        <f t="shared" si="11"/>
        <v>-523.39589568129463</v>
      </c>
      <c r="BG37" s="75">
        <f t="shared" si="12"/>
        <v>74.613941005432238</v>
      </c>
      <c r="BH37" s="75">
        <f t="shared" si="13"/>
        <v>-1187.6117942917811</v>
      </c>
      <c r="BI37" s="75">
        <f t="shared" si="14"/>
        <v>103.24902157232968</v>
      </c>
      <c r="BJ37" s="75">
        <f t="shared" si="15"/>
        <v>-15.437757953133559</v>
      </c>
      <c r="BK37" s="75">
        <f t="shared" si="16"/>
        <v>-92.591079119768949</v>
      </c>
      <c r="BM37" s="133">
        <f>O37*U37/Q37/P37</f>
        <v>0.86051640203094937</v>
      </c>
      <c r="BN37" s="133">
        <f>P37*U37/R37^2</f>
        <v>1.0378857756041591</v>
      </c>
      <c r="BO37" s="133">
        <f>P37*Q37/R37^2</f>
        <v>1.1329610655489539</v>
      </c>
      <c r="BP37" s="133">
        <f>R37^2/S37^2</f>
        <v>1.0735959887562565</v>
      </c>
      <c r="BQ37" s="133">
        <f>V37*S37/T37^2</f>
        <v>0.60047720680897954</v>
      </c>
      <c r="BR37" s="133">
        <f>S37^2/T37^2</f>
        <v>1.0795188793613553</v>
      </c>
      <c r="BS37" s="133">
        <f>O37*N37/Q37/P37</f>
        <v>0.30806708883877715</v>
      </c>
      <c r="BT37" s="133">
        <f>Y37^2/S37^2</f>
        <v>1.1083799512815338</v>
      </c>
      <c r="BU37" s="133">
        <f>W37^2/X37^2</f>
        <v>0.98422018908169706</v>
      </c>
      <c r="BV37" s="133">
        <f>X37^2/R37^2</f>
        <v>0.91129089148119169</v>
      </c>
      <c r="BX37" s="133">
        <f t="shared" si="17"/>
        <v>0.98987748556217092</v>
      </c>
      <c r="BY37" s="133">
        <f t="shared" si="18"/>
        <v>0.98858989277926224</v>
      </c>
      <c r="BZ37" s="133">
        <f t="shared" si="19"/>
        <v>0.99869924025782109</v>
      </c>
      <c r="CA37" s="133">
        <f t="shared" si="20"/>
        <v>1.0000119203276225</v>
      </c>
      <c r="CB37" s="133">
        <f t="shared" si="21"/>
        <v>0.98672361856640367</v>
      </c>
      <c r="CC37" s="133">
        <f t="shared" si="22"/>
        <v>0.99810028794025085</v>
      </c>
      <c r="CD37" s="133">
        <f t="shared" si="23"/>
        <v>0.98987748556217081</v>
      </c>
      <c r="CE37" s="133">
        <f t="shared" si="27"/>
        <v>1.0003496368192359</v>
      </c>
      <c r="CF37" s="133">
        <f t="shared" si="28"/>
        <v>1.0004679890901584</v>
      </c>
      <c r="CG37" s="133">
        <f t="shared" si="29"/>
        <v>1.0003020891126051</v>
      </c>
    </row>
    <row r="38" spans="1:85" x14ac:dyDescent="0.2">
      <c r="A38" s="132">
        <v>68</v>
      </c>
      <c r="B38" s="132">
        <f t="shared" si="0"/>
        <v>341.15</v>
      </c>
      <c r="C38" s="44">
        <f t="shared" si="3"/>
        <v>2.9312619082515026</v>
      </c>
      <c r="E38" s="40">
        <f>'[4]methanogen M06-L TZVP smd redo'!AB38</f>
        <v>3.7644644190975018</v>
      </c>
      <c r="F38" s="40">
        <f>'[4]methanogen M06-L TZVP smd redo'!AS38</f>
        <v>4.1830265426192614</v>
      </c>
      <c r="G38" s="40">
        <f>'[4]methanogen M06-L TZVP smd redo'!BJ38</f>
        <v>4.4002568699268441</v>
      </c>
      <c r="H38" s="40">
        <f>'[4]methanogen M06-L TZVP smd redo'!EV38</f>
        <v>4.5714794310871554</v>
      </c>
      <c r="I38" s="40">
        <f>'[4]methanogen M06-L TZVP smd redo'!CL38</f>
        <v>4.1908385881197496</v>
      </c>
      <c r="J38" s="40">
        <f>'[4]methanogen M06-L TZVP smd redo'!DG38</f>
        <v>4.2032874680681953</v>
      </c>
      <c r="K38" s="40">
        <f>'[4]methanogen M06-L TZVP smd redo'!EC38</f>
        <v>4.3664733579791282</v>
      </c>
      <c r="M38" s="40">
        <f>EXP('d-beta'!Y39/1000)*'[3]methanogen M06-L TZVP smd redo'!EZ38</f>
        <v>9.0370259063575684</v>
      </c>
      <c r="N38" s="40">
        <f>'[3]methanogen M06-L TZVP smd redo'!ET38</f>
        <v>2.8892699999999998</v>
      </c>
      <c r="O38" s="40">
        <f>'[3]methanogen M06-L TZVP smd redo'!R38</f>
        <v>8.2203099999999996</v>
      </c>
      <c r="P38" s="40">
        <f>'[3]methanogen M06-L TZVP smd redo'!W38</f>
        <v>8.7450899999999994</v>
      </c>
      <c r="Q38" s="40">
        <f>'[3]methanogen M06-L TZVP smd redo'!V38</f>
        <v>8.7197300000000002</v>
      </c>
      <c r="R38" s="40">
        <f>PRODUCT('[4]methanogen M06-L TZVP smd redo'!AD38:AF38)^(1/3)</f>
        <v>8.2108657210096254</v>
      </c>
      <c r="S38" s="40">
        <f>AVERAGE('[3]methanogen M06-L TZVP smd redo'!AT38:AV38)</f>
        <v>7.9269699999999998</v>
      </c>
      <c r="T38" s="40">
        <f>'[3]methanogen M06-L TZVP smd redo'!FK38</f>
        <v>7.6345900000000002</v>
      </c>
      <c r="U38" s="40">
        <f>'[3]methanogen M06-L TZVP smd redo'!CD38</f>
        <v>7.9940300000000004</v>
      </c>
      <c r="V38" s="40">
        <f>'[3]methanogen M06-L TZVP smd redo'!CG38</f>
        <v>4.4289899999999998</v>
      </c>
      <c r="W38" s="40">
        <v>7.7800875352870262</v>
      </c>
      <c r="X38" s="40">
        <v>7.8417438450856807</v>
      </c>
      <c r="Y38" s="40">
        <v>8.3421524160752387</v>
      </c>
      <c r="Z38" s="40"/>
      <c r="AA38" s="40">
        <v>77.024609999999996</v>
      </c>
      <c r="AB38" s="40">
        <v>68.185331922669178</v>
      </c>
      <c r="AC38" s="41">
        <v>63.550936666666665</v>
      </c>
      <c r="AD38" s="41">
        <v>59.059510000000003</v>
      </c>
      <c r="AE38" s="41">
        <v>70.406449687336178</v>
      </c>
      <c r="AF38" s="72">
        <v>61.264611995524625</v>
      </c>
      <c r="AG38" s="41">
        <v>62.210787494777087</v>
      </c>
      <c r="AH38" s="40"/>
      <c r="AI38" s="133">
        <f>1000*(AA38/Q38/P38-1)</f>
        <v>10.094920395836482</v>
      </c>
      <c r="AJ38" s="133">
        <f>1000*(AB38/R38^2-1)</f>
        <v>11.376968174158231</v>
      </c>
      <c r="AK38" s="133">
        <f>1000*(AC38/S38^2-1)</f>
        <v>11.364084089922288</v>
      </c>
      <c r="AL38" s="133">
        <f>1000*(AD38/T38^2-1)</f>
        <v>13.254173363631105</v>
      </c>
      <c r="AM38" s="133">
        <f>1000*((AE38/Y38^2-1))</f>
        <v>11.710376599409988</v>
      </c>
      <c r="AN38" s="133">
        <f>1000*((AF38/W38^2-1))</f>
        <v>12.140307739973766</v>
      </c>
      <c r="AO38" s="133">
        <f>1000*((AG38/X38^2-1))</f>
        <v>11.673549623534285</v>
      </c>
      <c r="AQ38" s="133">
        <f>O38*U38/AA38</f>
        <v>0.85314816588230702</v>
      </c>
      <c r="AR38" s="133">
        <f>U38*P38/AB38</f>
        <v>1.0252720026645192</v>
      </c>
      <c r="AS38" s="133">
        <f t="shared" si="4"/>
        <v>1.129636064357004</v>
      </c>
      <c r="AT38" s="133">
        <f t="shared" si="5"/>
        <v>1.0729241062222348</v>
      </c>
      <c r="AU38" s="133">
        <f>V38*S38/AD38</f>
        <v>0.59445923036442383</v>
      </c>
      <c r="AV38" s="133">
        <f>AC38/AD38</f>
        <v>1.0760491691628775</v>
      </c>
      <c r="AW38" s="133">
        <f>O38*N38/AA38</f>
        <v>0.30835203285936791</v>
      </c>
      <c r="AX38" s="133">
        <f>AE38/AC38</f>
        <v>1.1078743033580702</v>
      </c>
      <c r="AY38" s="133">
        <f>AF38/AG38</f>
        <v>0.98479081301885307</v>
      </c>
      <c r="AZ38" s="133">
        <f t="shared" si="6"/>
        <v>0.9123778639859379</v>
      </c>
      <c r="BB38" s="75">
        <f t="shared" si="7"/>
        <v>-158.82204682972056</v>
      </c>
      <c r="BC38" s="75">
        <f t="shared" si="8"/>
        <v>24.957945839580905</v>
      </c>
      <c r="BD38" s="75">
        <f t="shared" si="9"/>
        <v>121.89551390884927</v>
      </c>
      <c r="BE38" s="75">
        <f t="shared" si="10"/>
        <v>70.387730692464046</v>
      </c>
      <c r="BF38" s="75">
        <f t="shared" si="11"/>
        <v>-520.10314322739919</v>
      </c>
      <c r="BG38" s="75">
        <f t="shared" si="12"/>
        <v>73.296156943578367</v>
      </c>
      <c r="BH38" s="75">
        <f t="shared" si="13"/>
        <v>-1176.5131848653198</v>
      </c>
      <c r="BI38" s="75">
        <f t="shared" si="14"/>
        <v>102.44313726708387</v>
      </c>
      <c r="BJ38" s="75">
        <f t="shared" si="15"/>
        <v>-15.326032933987987</v>
      </c>
      <c r="BK38" s="75">
        <f t="shared" si="16"/>
        <v>-91.70105017053487</v>
      </c>
      <c r="BM38" s="133">
        <f>O38*U38/Q38/P38</f>
        <v>0.86176062870274284</v>
      </c>
      <c r="BN38" s="133">
        <f>P38*U38/R38^2</f>
        <v>1.036936489608689</v>
      </c>
      <c r="BO38" s="133">
        <f>P38*Q38/R38^2</f>
        <v>1.1310698379335047</v>
      </c>
      <c r="BP38" s="133">
        <f>R38^2/S38^2</f>
        <v>1.0729104380796941</v>
      </c>
      <c r="BQ38" s="133">
        <f>V38*S38/T38^2</f>
        <v>0.60233829606128464</v>
      </c>
      <c r="BR38" s="133">
        <f>S38^2/T38^2</f>
        <v>1.0780601452540921</v>
      </c>
      <c r="BS38" s="133">
        <f>O38*N38/Q38/P38</f>
        <v>0.31146482208497761</v>
      </c>
      <c r="BT38" s="133">
        <f>Y38^2/S38^2</f>
        <v>1.1074950954527445</v>
      </c>
      <c r="BU38" s="133">
        <f>W38^2/X38^2</f>
        <v>0.98433666738167569</v>
      </c>
      <c r="BV38" s="133">
        <f>X38^2/R38^2</f>
        <v>0.91211039198434185</v>
      </c>
      <c r="BX38" s="133">
        <f t="shared" si="17"/>
        <v>0.99000596855602396</v>
      </c>
      <c r="BY38" s="133">
        <f t="shared" si="18"/>
        <v>0.98875101121325992</v>
      </c>
      <c r="BZ38" s="133">
        <f t="shared" si="19"/>
        <v>0.9987323739627606</v>
      </c>
      <c r="CA38" s="133">
        <f t="shared" si="20"/>
        <v>1.0000127393136049</v>
      </c>
      <c r="CB38" s="133">
        <f t="shared" si="21"/>
        <v>0.98691920180340131</v>
      </c>
      <c r="CC38" s="133">
        <f t="shared" si="22"/>
        <v>0.99813463460265417</v>
      </c>
      <c r="CD38" s="133">
        <f t="shared" si="23"/>
        <v>0.99000596855602385</v>
      </c>
      <c r="CE38" s="133">
        <f t="shared" si="27"/>
        <v>1.0003424014308351</v>
      </c>
      <c r="CF38" s="133">
        <f t="shared" si="28"/>
        <v>1.0004613722644158</v>
      </c>
      <c r="CG38" s="133">
        <f t="shared" si="29"/>
        <v>1.0002932452079776</v>
      </c>
    </row>
    <row r="39" spans="1:85" x14ac:dyDescent="0.2">
      <c r="A39" s="132">
        <v>70</v>
      </c>
      <c r="B39" s="132">
        <f t="shared" si="0"/>
        <v>343.15</v>
      </c>
      <c r="C39" s="44">
        <f t="shared" si="3"/>
        <v>2.9141774734081309</v>
      </c>
      <c r="E39" s="40">
        <f>'[4]methanogen M06-L TZVP smd redo'!AB39</f>
        <v>3.7268772956025042</v>
      </c>
      <c r="F39" s="40">
        <f>'[4]methanogen M06-L TZVP smd redo'!AS39</f>
        <v>4.1429087944937493</v>
      </c>
      <c r="G39" s="40">
        <f>'[4]methanogen M06-L TZVP smd redo'!BJ39</f>
        <v>4.3557041500501548</v>
      </c>
      <c r="H39" s="40">
        <f>'[4]methanogen M06-L TZVP smd redo'!EV39</f>
        <v>4.5271630161147769</v>
      </c>
      <c r="I39" s="40">
        <f>'[4]methanogen M06-L TZVP smd redo'!CL39</f>
        <v>4.1465665201652069</v>
      </c>
      <c r="J39" s="40">
        <f>'[4]methanogen M06-L TZVP smd redo'!DG39</f>
        <v>4.1560548105128436</v>
      </c>
      <c r="K39" s="40">
        <f>'[4]methanogen M06-L TZVP smd redo'!EC39</f>
        <v>4.3258633706106941</v>
      </c>
      <c r="M39" s="40">
        <f>EXP('d-beta'!Y40/1000)*'[3]methanogen M06-L TZVP smd redo'!EZ39</f>
        <v>8.8911926314359846</v>
      </c>
      <c r="N39" s="40">
        <f>'[3]methanogen M06-L TZVP smd redo'!ET39</f>
        <v>2.8690500000000001</v>
      </c>
      <c r="O39" s="40">
        <f>'[3]methanogen M06-L TZVP smd redo'!R39</f>
        <v>8.0859799999999993</v>
      </c>
      <c r="P39" s="40">
        <f>'[3]methanogen M06-L TZVP smd redo'!W39</f>
        <v>8.5963100000000008</v>
      </c>
      <c r="Q39" s="40">
        <f>'[3]methanogen M06-L TZVP smd redo'!V39</f>
        <v>8.5713000000000008</v>
      </c>
      <c r="R39" s="40">
        <f>PRODUCT('[4]methanogen M06-L TZVP smd redo'!AD39:AF39)^(1/3)</f>
        <v>8.0777801388555961</v>
      </c>
      <c r="S39" s="40">
        <f>AVERAGE('[3]methanogen M06-L TZVP smd redo'!AT39:AV39)</f>
        <v>7.800956666666667</v>
      </c>
      <c r="T39" s="40">
        <f>'[3]methanogen M06-L TZVP smd redo'!FK39</f>
        <v>7.5182200000000003</v>
      </c>
      <c r="U39" s="40">
        <f>'[3]methanogen M06-L TZVP smd redo'!CD39</f>
        <v>7.86381</v>
      </c>
      <c r="V39" s="40">
        <f>'[3]methanogen M06-L TZVP smd redo'!CG39</f>
        <v>4.3777799999999996</v>
      </c>
      <c r="W39" s="40">
        <v>7.6578264320849252</v>
      </c>
      <c r="X39" s="40">
        <v>7.7180697187376532</v>
      </c>
      <c r="Y39" s="40">
        <v>8.206279976128334</v>
      </c>
      <c r="Z39" s="40"/>
      <c r="AA39" s="40">
        <v>74.415809999999993</v>
      </c>
      <c r="AB39" s="40">
        <v>65.982306960732842</v>
      </c>
      <c r="AC39" s="41">
        <v>61.536473333333333</v>
      </c>
      <c r="AD39" s="41">
        <v>57.261450000000004</v>
      </c>
      <c r="AE39" s="41">
        <v>68.120229180720273</v>
      </c>
      <c r="AF39" s="72">
        <v>59.343888126666201</v>
      </c>
      <c r="AG39" s="41">
        <v>60.253768003468139</v>
      </c>
      <c r="AH39" s="40"/>
      <c r="AI39" s="133">
        <f>1000*(AA39/Q39/P39-1)</f>
        <v>9.9652908772418503</v>
      </c>
      <c r="AJ39" s="133">
        <f>1000*(AB39/R39^2-1)</f>
        <v>11.214850928118025</v>
      </c>
      <c r="AK39" s="133">
        <f>1000*(AC39/S39^2-1)</f>
        <v>11.199560579062684</v>
      </c>
      <c r="AL39" s="133">
        <f>1000*(AD39/T39^2-1)</f>
        <v>13.053266499443605</v>
      </c>
      <c r="AM39" s="133">
        <f>1000*((AE39/Y39^2-1))</f>
        <v>11.540884365266679</v>
      </c>
      <c r="AN39" s="133">
        <f>1000*((AF39/W39^2-1))</f>
        <v>11.963759862175571</v>
      </c>
      <c r="AO39" s="133">
        <f>1000*((AG39/X39^2-1))</f>
        <v>11.502164194973963</v>
      </c>
      <c r="AQ39" s="133">
        <f>O39*U39/AA39</f>
        <v>0.85447716532011142</v>
      </c>
      <c r="AR39" s="133">
        <f>U39*P39/AB39</f>
        <v>1.0245132620374995</v>
      </c>
      <c r="AS39" s="133">
        <f t="shared" si="4"/>
        <v>1.1278146131551003</v>
      </c>
      <c r="AT39" s="133">
        <f t="shared" si="5"/>
        <v>1.0722471306296208</v>
      </c>
      <c r="AU39" s="133">
        <f>V39*S39/AD39</f>
        <v>0.5964025024898949</v>
      </c>
      <c r="AV39" s="133">
        <f>AC39/AD39</f>
        <v>1.0746579650590988</v>
      </c>
      <c r="AW39" s="133">
        <f>O39*N39/AA39</f>
        <v>0.31174935701163503</v>
      </c>
      <c r="AX39" s="133">
        <f>AE39/AC39</f>
        <v>1.106989489172117</v>
      </c>
      <c r="AY39" s="133">
        <f>AF39/AG39</f>
        <v>0.98489920370208939</v>
      </c>
      <c r="AZ39" s="133">
        <f t="shared" si="6"/>
        <v>0.91318068098658856</v>
      </c>
      <c r="BB39" s="75">
        <f t="shared" si="7"/>
        <v>-157.26549963889397</v>
      </c>
      <c r="BC39" s="75">
        <f t="shared" si="8"/>
        <v>24.217633500782675</v>
      </c>
      <c r="BD39" s="75">
        <f t="shared" si="9"/>
        <v>120.28178952911476</v>
      </c>
      <c r="BE39" s="75">
        <f t="shared" si="10"/>
        <v>69.75656838387269</v>
      </c>
      <c r="BF39" s="75">
        <f t="shared" si="11"/>
        <v>-516.83950010791068</v>
      </c>
      <c r="BG39" s="75">
        <f t="shared" si="12"/>
        <v>72.00243891411651</v>
      </c>
      <c r="BH39" s="75">
        <f t="shared" si="13"/>
        <v>-1165.5557569369169</v>
      </c>
      <c r="BI39" s="75">
        <f t="shared" si="14"/>
        <v>101.64415880528684</v>
      </c>
      <c r="BJ39" s="75">
        <f t="shared" si="15"/>
        <v>-15.215974313163812</v>
      </c>
      <c r="BK39" s="75">
        <f t="shared" si="16"/>
        <v>-90.821519843101953</v>
      </c>
      <c r="BM39" s="133">
        <f>O39*U39/Q39/P39</f>
        <v>0.86299227882048724</v>
      </c>
      <c r="BN39" s="133">
        <f>P39*U39/R39^2</f>
        <v>1.03600302554513</v>
      </c>
      <c r="BO39" s="133">
        <f>P39*Q39/R39^2</f>
        <v>1.1292099800039641</v>
      </c>
      <c r="BP39" s="133">
        <f>R39^2/S39^2</f>
        <v>1.0722309174253883</v>
      </c>
      <c r="BQ39" s="133">
        <f>V39*S39/T39^2</f>
        <v>0.6041875032958306</v>
      </c>
      <c r="BR39" s="133">
        <f>S39^2/T39^2</f>
        <v>1.0766280013505245</v>
      </c>
      <c r="BS39" s="133">
        <f>O39*N39/Q39/P39</f>
        <v>0.31485603003504908</v>
      </c>
      <c r="BT39" s="133">
        <f>Y39^2/S39^2</f>
        <v>1.1066159582060711</v>
      </c>
      <c r="BU39" s="133">
        <f>W39^2/X39^2</f>
        <v>0.98444995322189321</v>
      </c>
      <c r="BV39" s="133">
        <f>X39^2/R39^2</f>
        <v>0.91292129555572021</v>
      </c>
      <c r="BX39" s="133">
        <f t="shared" si="17"/>
        <v>0.99013303628624116</v>
      </c>
      <c r="BY39" s="133">
        <f t="shared" si="18"/>
        <v>0.98890952707248636</v>
      </c>
      <c r="BZ39" s="133">
        <f t="shared" si="19"/>
        <v>0.99876429816103918</v>
      </c>
      <c r="CA39" s="133">
        <f t="shared" si="20"/>
        <v>1.0000151210004944</v>
      </c>
      <c r="CB39" s="133">
        <f t="shared" si="21"/>
        <v>0.98711492580785154</v>
      </c>
      <c r="CC39" s="133">
        <f t="shared" si="22"/>
        <v>0.99817017921793372</v>
      </c>
      <c r="CD39" s="133">
        <f t="shared" si="23"/>
        <v>0.99013303628624094</v>
      </c>
      <c r="CE39" s="133">
        <f t="shared" si="27"/>
        <v>1.0003375434479107</v>
      </c>
      <c r="CF39" s="133">
        <f t="shared" si="28"/>
        <v>1.0004563466926133</v>
      </c>
      <c r="CG39" s="133">
        <f t="shared" si="29"/>
        <v>1.0002841268268481</v>
      </c>
    </row>
    <row r="40" spans="1:85" x14ac:dyDescent="0.2">
      <c r="A40" s="132">
        <v>72</v>
      </c>
      <c r="B40" s="132">
        <f t="shared" si="0"/>
        <v>345.15</v>
      </c>
      <c r="C40" s="44">
        <f t="shared" si="3"/>
        <v>2.8972910328842536</v>
      </c>
      <c r="E40" s="40">
        <f>'[4]methanogen M06-L TZVP smd redo'!AB40</f>
        <v>3.6876384156920849</v>
      </c>
      <c r="F40" s="40">
        <f>'[4]methanogen M06-L TZVP smd redo'!AS40</f>
        <v>4.0979757468033728</v>
      </c>
      <c r="G40" s="40">
        <f>'[4]methanogen M06-L TZVP smd redo'!BJ40</f>
        <v>4.3130485696840637</v>
      </c>
      <c r="H40" s="40">
        <f>'[4]methanogen M06-L TZVP smd redo'!EV40</f>
        <v>4.4765443358720791</v>
      </c>
      <c r="I40" s="40">
        <f>'[4]methanogen M06-L TZVP smd redo'!CL40</f>
        <v>4.1059405061172338</v>
      </c>
      <c r="J40" s="40">
        <f>'[4]methanogen M06-L TZVP smd redo'!DG40</f>
        <v>4.1226546935415609</v>
      </c>
      <c r="K40" s="40">
        <f>'[4]methanogen M06-L TZVP smd redo'!EC40</f>
        <v>4.2800324348784002</v>
      </c>
      <c r="M40" s="40">
        <f>EXP('d-beta'!Y41/1000)*'[3]methanogen M06-L TZVP smd redo'!EZ40</f>
        <v>8.7495048507410331</v>
      </c>
      <c r="N40" s="40">
        <f>'[3]methanogen M06-L TZVP smd redo'!ET40</f>
        <v>2.8492099999999998</v>
      </c>
      <c r="O40" s="40">
        <f>'[3]methanogen M06-L TZVP smd redo'!R40</f>
        <v>7.9554799999999997</v>
      </c>
      <c r="P40" s="40">
        <f>'[3]methanogen M06-L TZVP smd redo'!W40</f>
        <v>8.4518400000000007</v>
      </c>
      <c r="Q40" s="40">
        <f>'[3]methanogen M06-L TZVP smd redo'!V40</f>
        <v>8.4271700000000003</v>
      </c>
      <c r="R40" s="40">
        <f>PRODUCT('[4]methanogen M06-L TZVP smd redo'!AD40:AF40)^(1/3)</f>
        <v>7.9484380977385891</v>
      </c>
      <c r="S40" s="40">
        <f>AVERAGE('[3]methanogen M06-L TZVP smd redo'!AT40:AV40)</f>
        <v>7.6784366666666664</v>
      </c>
      <c r="T40" s="40">
        <f>'[3]methanogen M06-L TZVP smd redo'!FK40</f>
        <v>7.4049699999999996</v>
      </c>
      <c r="U40" s="40">
        <f>'[3]methanogen M06-L TZVP smd redo'!CD40</f>
        <v>7.7372800000000002</v>
      </c>
      <c r="V40" s="40">
        <f>'[3]methanogen M06-L TZVP smd redo'!CG40</f>
        <v>4.3277799999999997</v>
      </c>
      <c r="W40" s="40">
        <v>7.5389393487360037</v>
      </c>
      <c r="X40" s="40">
        <v>7.597807937391071</v>
      </c>
      <c r="Y40" s="40">
        <v>8.0742224114339312</v>
      </c>
      <c r="Z40" s="40"/>
      <c r="AA40" s="40">
        <v>71.925820000000002</v>
      </c>
      <c r="AB40" s="40">
        <v>63.876003118989487</v>
      </c>
      <c r="AC40" s="41">
        <v>59.609299999999998</v>
      </c>
      <c r="AD40" s="41">
        <v>55.538649999999997</v>
      </c>
      <c r="AE40" s="41">
        <v>65.934614869504387</v>
      </c>
      <c r="AF40" s="72">
        <v>57.505702488176453</v>
      </c>
      <c r="AG40" s="41">
        <v>58.381045048988682</v>
      </c>
      <c r="AH40" s="40"/>
      <c r="AI40" s="133">
        <f>1000*(AA40/Q40/P40-1)</f>
        <v>9.8382112634085583</v>
      </c>
      <c r="AJ40" s="133">
        <f>1000*(AB40/R40^2-1)</f>
        <v>11.053509022642016</v>
      </c>
      <c r="AK40" s="133">
        <f>1000*(AC40/S40^2-1)</f>
        <v>11.040165104899691</v>
      </c>
      <c r="AL40" s="133">
        <f>1000*(AD40/T40^2-1)</f>
        <v>12.858348663129071</v>
      </c>
      <c r="AM40" s="133">
        <f>1000*((AE40/Y40^2-1))</f>
        <v>11.374634575089138</v>
      </c>
      <c r="AN40" s="133">
        <f>1000*((AF40/W40^2-1))</f>
        <v>11.790073608349605</v>
      </c>
      <c r="AO40" s="133">
        <f>1000*((AG40/X40^2-1))</f>
        <v>11.335478390374965</v>
      </c>
      <c r="AQ40" s="133">
        <f>O40*U40/AA40</f>
        <v>0.85579526648983628</v>
      </c>
      <c r="AR40" s="133">
        <f>U40*P40/AB40</f>
        <v>1.0237686987612904</v>
      </c>
      <c r="AS40" s="133">
        <f t="shared" si="4"/>
        <v>1.1260225513173572</v>
      </c>
      <c r="AT40" s="133">
        <f t="shared" si="5"/>
        <v>1.0715778094859274</v>
      </c>
      <c r="AU40" s="133">
        <f>V40*S40/AD40</f>
        <v>0.59833259607978706</v>
      </c>
      <c r="AV40" s="133">
        <f>AC40/AD40</f>
        <v>1.0732940033652241</v>
      </c>
      <c r="AW40" s="133">
        <f>O40*N40/AA40</f>
        <v>0.31514181097692034</v>
      </c>
      <c r="AX40" s="133">
        <f>AE40/AC40</f>
        <v>1.1061128862359462</v>
      </c>
      <c r="AY40" s="133">
        <f>AF40/AG40</f>
        <v>0.98500639102849719</v>
      </c>
      <c r="AZ40" s="133">
        <f t="shared" si="6"/>
        <v>0.91397461015579373</v>
      </c>
      <c r="BB40" s="75">
        <f t="shared" si="7"/>
        <v>-155.72410610862195</v>
      </c>
      <c r="BC40" s="75">
        <f t="shared" si="8"/>
        <v>23.490620986633054</v>
      </c>
      <c r="BD40" s="75">
        <f t="shared" si="9"/>
        <v>118.69155732987289</v>
      </c>
      <c r="BE40" s="75">
        <f t="shared" si="10"/>
        <v>69.132150640692046</v>
      </c>
      <c r="BF40" s="75">
        <f t="shared" si="11"/>
        <v>-513.60849890725547</v>
      </c>
      <c r="BG40" s="75">
        <f t="shared" si="12"/>
        <v>70.732427389411441</v>
      </c>
      <c r="BH40" s="75">
        <f t="shared" si="13"/>
        <v>-1154.7325478857038</v>
      </c>
      <c r="BI40" s="75">
        <f t="shared" si="14"/>
        <v>100.8519650127575</v>
      </c>
      <c r="BJ40" s="75">
        <f t="shared" si="15"/>
        <v>-15.107149477293198</v>
      </c>
      <c r="BK40" s="75">
        <f t="shared" si="16"/>
        <v>-89.952486736808467</v>
      </c>
      <c r="BM40" s="133">
        <f>O40*U40/Q40/P40</f>
        <v>0.86421476111978845</v>
      </c>
      <c r="BN40" s="133">
        <f>P40*U40/R40^2</f>
        <v>1.035084935310147</v>
      </c>
      <c r="BO40" s="133">
        <f>P40*Q40/R40^2</f>
        <v>1.1273776720368929</v>
      </c>
      <c r="BP40" s="133">
        <f>R40^2/S40^2</f>
        <v>1.0715636667664603</v>
      </c>
      <c r="BQ40" s="133">
        <f>V40*S40/T40^2</f>
        <v>0.60602616521669628</v>
      </c>
      <c r="BR40" s="133">
        <f>S40^2/T40^2</f>
        <v>1.0752241398498241</v>
      </c>
      <c r="BS40" s="133">
        <f>O40*N40/Q40/P40</f>
        <v>0.31824224269124451</v>
      </c>
      <c r="BT40" s="133">
        <f>Y40^2/S40^2</f>
        <v>1.1057470860879284</v>
      </c>
      <c r="BU40" s="133">
        <f>W40^2/X40^2</f>
        <v>0.98456382966451861</v>
      </c>
      <c r="BV40" s="133">
        <f>X40^2/R40^2</f>
        <v>0.91371978586805125</v>
      </c>
      <c r="BX40" s="133">
        <f t="shared" si="17"/>
        <v>0.99025763617015428</v>
      </c>
      <c r="BY40" s="133">
        <f t="shared" si="18"/>
        <v>0.9890673352854219</v>
      </c>
      <c r="BZ40" s="133">
        <f t="shared" si="19"/>
        <v>0.99879798868369696</v>
      </c>
      <c r="CA40" s="133">
        <f t="shared" si="20"/>
        <v>1.0000131982073541</v>
      </c>
      <c r="CB40" s="133">
        <f t="shared" si="21"/>
        <v>0.98730488949407291</v>
      </c>
      <c r="CC40" s="133">
        <f t="shared" si="22"/>
        <v>0.99820489848296223</v>
      </c>
      <c r="CD40" s="133">
        <f t="shared" si="23"/>
        <v>0.99025763617015428</v>
      </c>
      <c r="CE40" s="133">
        <f t="shared" si="27"/>
        <v>1.0003308171937508</v>
      </c>
      <c r="CF40" s="133">
        <f t="shared" si="28"/>
        <v>1.00044949992133</v>
      </c>
      <c r="CG40" s="133">
        <f t="shared" si="29"/>
        <v>1.0002788866911756</v>
      </c>
    </row>
    <row r="41" spans="1:85" x14ac:dyDescent="0.2">
      <c r="A41" s="132">
        <v>74</v>
      </c>
      <c r="B41" s="132">
        <f t="shared" si="0"/>
        <v>347.15</v>
      </c>
      <c r="C41" s="44">
        <f t="shared" si="3"/>
        <v>2.8805991646262425</v>
      </c>
      <c r="E41" s="40">
        <f>'[4]methanogen M06-L TZVP smd redo'!AB41</f>
        <v>3.6539769034509284</v>
      </c>
      <c r="F41" s="40">
        <f>'[4]methanogen M06-L TZVP smd redo'!AS41</f>
        <v>4.0574763637395428</v>
      </c>
      <c r="G41" s="40">
        <f>'[4]methanogen M06-L TZVP smd redo'!BJ41</f>
        <v>4.2729245551871298</v>
      </c>
      <c r="H41" s="40">
        <f>'[4]methanogen M06-L TZVP smd redo'!EV41</f>
        <v>4.4344708680492673</v>
      </c>
      <c r="I41" s="40">
        <f>'[4]methanogen M06-L TZVP smd redo'!CL41</f>
        <v>4.0693445491473135</v>
      </c>
      <c r="J41" s="40">
        <f>'[4]methanogen M06-L TZVP smd redo'!DG41</f>
        <v>4.0827964211509471</v>
      </c>
      <c r="K41" s="40">
        <f>'[4]methanogen M06-L TZVP smd redo'!EC41</f>
        <v>4.2360223481927584</v>
      </c>
      <c r="M41" s="40">
        <f>EXP('d-beta'!Y42/1000)*'[3]methanogen M06-L TZVP smd redo'!EZ41</f>
        <v>8.6117953743983886</v>
      </c>
      <c r="N41" s="40">
        <f>'[3]methanogen M06-L TZVP smd redo'!ET41</f>
        <v>2.8297300000000001</v>
      </c>
      <c r="O41" s="40">
        <f>'[3]methanogen M06-L TZVP smd redo'!R41</f>
        <v>7.8286499999999997</v>
      </c>
      <c r="P41" s="40">
        <f>'[3]methanogen M06-L TZVP smd redo'!W41</f>
        <v>8.3115299999999994</v>
      </c>
      <c r="Q41" s="40">
        <f>'[3]methanogen M06-L TZVP smd redo'!V41</f>
        <v>8.2871799999999993</v>
      </c>
      <c r="R41" s="40">
        <f>PRODUCT('[4]methanogen M06-L TZVP smd redo'!AD41:AF41)^(1/3)</f>
        <v>7.8226866623115647</v>
      </c>
      <c r="S41" s="40">
        <f>AVERAGE('[3]methanogen M06-L TZVP smd redo'!AT41:AV41)</f>
        <v>7.5592966666666657</v>
      </c>
      <c r="T41" s="40">
        <f>'[3]methanogen M06-L TZVP smd redo'!FK41</f>
        <v>7.29474</v>
      </c>
      <c r="U41" s="40">
        <f>'[3]methanogen M06-L TZVP smd redo'!CD41</f>
        <v>7.6143099999999997</v>
      </c>
      <c r="V41" s="40">
        <f>'[3]methanogen M06-L TZVP smd redo'!CG41</f>
        <v>4.27895</v>
      </c>
      <c r="W41" s="40">
        <v>7.4232995544860003</v>
      </c>
      <c r="X41" s="40">
        <v>7.4808486581417029</v>
      </c>
      <c r="Y41" s="40">
        <v>7.9458498459449647</v>
      </c>
      <c r="Z41" s="40"/>
      <c r="AA41" s="40">
        <v>69.548079999999999</v>
      </c>
      <c r="AB41" s="40">
        <v>61.861240750626095</v>
      </c>
      <c r="AC41" s="41">
        <v>57.76479333333333</v>
      </c>
      <c r="AD41" s="41">
        <v>53.887259999999998</v>
      </c>
      <c r="AE41" s="41">
        <v>63.844228792793999</v>
      </c>
      <c r="AF41" s="72">
        <v>55.745707710385432</v>
      </c>
      <c r="AG41" s="41">
        <v>56.588185649699781</v>
      </c>
      <c r="AH41" s="40"/>
      <c r="AI41" s="133">
        <f>1000*(AA41/Q41/P41-1)</f>
        <v>9.7117177165810809</v>
      </c>
      <c r="AJ41" s="133">
        <f>1000*(AB41/R41^2-1)</f>
        <v>10.896648122801444</v>
      </c>
      <c r="AK41" s="133">
        <f>1000*(AC41/S41^2-1)</f>
        <v>10.881955928316644</v>
      </c>
      <c r="AL41" s="133">
        <f>1000*(AD41/T41^2-1)</f>
        <v>12.666555126934709</v>
      </c>
      <c r="AM41" s="133">
        <f>1000*((AE41/Y41^2-1))</f>
        <v>11.209026232835706</v>
      </c>
      <c r="AN41" s="133">
        <f>1000*((AF41/W41^2-1))</f>
        <v>11.62012634757259</v>
      </c>
      <c r="AO41" s="133">
        <f>1000*((AG41/X41^2-1))</f>
        <v>11.169664317060457</v>
      </c>
      <c r="AQ41" s="133">
        <f>O41*U41/AA41</f>
        <v>0.85710156170378815</v>
      </c>
      <c r="AR41" s="133">
        <f>U41*P41/AB41</f>
        <v>1.0230406830897498</v>
      </c>
      <c r="AS41" s="133">
        <f t="shared" si="4"/>
        <v>1.1242593772142553</v>
      </c>
      <c r="AT41" s="133">
        <f t="shared" si="5"/>
        <v>1.0709159884577808</v>
      </c>
      <c r="AU41" s="133">
        <f>V41*S41/AD41</f>
        <v>0.60025045756331519</v>
      </c>
      <c r="AV41" s="133">
        <f>AC41/AD41</f>
        <v>1.0719564018161869</v>
      </c>
      <c r="AW41" s="133">
        <f>O41*N41/AA41</f>
        <v>0.31852735207787186</v>
      </c>
      <c r="AX41" s="133">
        <f>AE41/AC41</f>
        <v>1.105244650047982</v>
      </c>
      <c r="AY41" s="133">
        <f>AF41/AG41</f>
        <v>0.9851121231465243</v>
      </c>
      <c r="AZ41" s="133">
        <f t="shared" si="6"/>
        <v>0.9147599524849015</v>
      </c>
      <c r="BB41" s="75">
        <f t="shared" si="7"/>
        <v>-154.19885900010317</v>
      </c>
      <c r="BC41" s="75">
        <f t="shared" si="8"/>
        <v>22.779254594924666</v>
      </c>
      <c r="BD41" s="75">
        <f t="shared" si="9"/>
        <v>117.12448749602994</v>
      </c>
      <c r="BE41" s="75">
        <f t="shared" si="10"/>
        <v>68.514346239267638</v>
      </c>
      <c r="BF41" s="75">
        <f t="shared" si="11"/>
        <v>-510.40828159315964</v>
      </c>
      <c r="BG41" s="75">
        <f t="shared" si="12"/>
        <v>69.485391873978656</v>
      </c>
      <c r="BH41" s="75">
        <f t="shared" si="13"/>
        <v>-1144.0469298616897</v>
      </c>
      <c r="BI41" s="75">
        <f t="shared" si="14"/>
        <v>100.06671322209725</v>
      </c>
      <c r="BJ41" s="75">
        <f t="shared" si="15"/>
        <v>-14.999813682651524</v>
      </c>
      <c r="BK41" s="75">
        <f t="shared" si="16"/>
        <v>-89.093595136649398</v>
      </c>
      <c r="BM41" s="133">
        <f>O41*U41/Q41/P41</f>
        <v>0.86542549012549608</v>
      </c>
      <c r="BN41" s="133">
        <f>P41*U41/R41^2</f>
        <v>1.0341883974286892</v>
      </c>
      <c r="BO41" s="133">
        <f>P41*Q41/R41^2</f>
        <v>1.1255787331226448</v>
      </c>
      <c r="BP41" s="133">
        <f>R41^2/S41^2</f>
        <v>1.0709004239527362</v>
      </c>
      <c r="BQ41" s="133">
        <f>V41*S41/T41^2</f>
        <v>0.60785356307400873</v>
      </c>
      <c r="BR41" s="133">
        <f>S41^2/T41^2</f>
        <v>1.0738488211282695</v>
      </c>
      <c r="BS41" s="133">
        <f>O41*N41/Q41/P41</f>
        <v>0.32162079980626224</v>
      </c>
      <c r="BT41" s="133">
        <f>Y41^2/S41^2</f>
        <v>1.104887164409621</v>
      </c>
      <c r="BU41" s="133">
        <f>W41^2/X41^2</f>
        <v>0.98467346480460616</v>
      </c>
      <c r="BV41" s="133">
        <f>X41^2/R41^2</f>
        <v>0.91451296694953466</v>
      </c>
      <c r="BX41" s="133">
        <f t="shared" si="17"/>
        <v>0.99038169257008957</v>
      </c>
      <c r="BY41" s="133">
        <f t="shared" si="18"/>
        <v>0.98922080892934405</v>
      </c>
      <c r="BZ41" s="133">
        <f t="shared" si="19"/>
        <v>0.99882784218503373</v>
      </c>
      <c r="CA41" s="133">
        <f t="shared" si="20"/>
        <v>1.0000145340357482</v>
      </c>
      <c r="CB41" s="133">
        <f t="shared" si="21"/>
        <v>0.98749187966877505</v>
      </c>
      <c r="CC41" s="133">
        <f t="shared" si="22"/>
        <v>0.99823772278290135</v>
      </c>
      <c r="CD41" s="133">
        <f t="shared" si="23"/>
        <v>0.99038169257008934</v>
      </c>
      <c r="CE41" s="133">
        <f t="shared" si="27"/>
        <v>1.000323549453624</v>
      </c>
      <c r="CF41" s="133">
        <f t="shared" si="28"/>
        <v>1.0004454861003136</v>
      </c>
      <c r="CG41" s="133">
        <f t="shared" si="29"/>
        <v>1.0002700733005359</v>
      </c>
    </row>
    <row r="42" spans="1:85" x14ac:dyDescent="0.2">
      <c r="A42" s="132">
        <v>76</v>
      </c>
      <c r="B42" s="132">
        <f t="shared" si="0"/>
        <v>349.15</v>
      </c>
      <c r="C42" s="44">
        <f t="shared" si="3"/>
        <v>2.8640985249892599</v>
      </c>
      <c r="E42" s="40">
        <f>'[4]methanogen M06-L TZVP smd redo'!AB42</f>
        <v>3.6183124767030783</v>
      </c>
      <c r="F42" s="40">
        <f>'[4]methanogen M06-L TZVP smd redo'!AS42</f>
        <v>4.0199018662607777</v>
      </c>
      <c r="G42" s="40">
        <f>'[4]methanogen M06-L TZVP smd redo'!BJ42</f>
        <v>4.2336485672804791</v>
      </c>
      <c r="H42" s="40">
        <f>'[4]methanogen M06-L TZVP smd redo'!EV42</f>
        <v>4.3918559654321232</v>
      </c>
      <c r="I42" s="40">
        <f>'[4]methanogen M06-L TZVP smd redo'!CL42</f>
        <v>4.0338670299480128</v>
      </c>
      <c r="J42" s="40">
        <f>'[4]methanogen M06-L TZVP smd redo'!DG42</f>
        <v>4.046656752539457</v>
      </c>
      <c r="K42" s="40">
        <f>'[4]methanogen M06-L TZVP smd redo'!EC42</f>
        <v>4.1875403496274277</v>
      </c>
      <c r="M42" s="40">
        <f>EXP('d-beta'!Y43/1000)*'[3]methanogen M06-L TZVP smd redo'!EZ42</f>
        <v>8.4779302075898659</v>
      </c>
      <c r="N42" s="40">
        <f>'[3]methanogen M06-L TZVP smd redo'!ET42</f>
        <v>2.8106</v>
      </c>
      <c r="O42" s="40">
        <f>'[3]methanogen M06-L TZVP smd redo'!R42</f>
        <v>7.7053700000000003</v>
      </c>
      <c r="P42" s="40">
        <f>'[3]methanogen M06-L TZVP smd redo'!W42</f>
        <v>8.1752000000000002</v>
      </c>
      <c r="Q42" s="40">
        <f>'[3]methanogen M06-L TZVP smd redo'!V42</f>
        <v>8.1511700000000005</v>
      </c>
      <c r="R42" s="40">
        <f>PRODUCT('[4]methanogen M06-L TZVP smd redo'!AD42:AF42)^(1/3)</f>
        <v>7.7004059845741262</v>
      </c>
      <c r="S42" s="40">
        <f>AVERAGE('[3]methanogen M06-L TZVP smd redo'!AT42:AV42)</f>
        <v>7.4434100000000001</v>
      </c>
      <c r="T42" s="40">
        <f>'[3]methanogen M06-L TZVP smd redo'!FK42</f>
        <v>7.18743</v>
      </c>
      <c r="U42" s="40">
        <f>'[3]methanogen M06-L TZVP smd redo'!CD42</f>
        <v>7.4947499999999998</v>
      </c>
      <c r="V42" s="40">
        <f>'[3]methanogen M06-L TZVP smd redo'!CG42</f>
        <v>4.2312500000000002</v>
      </c>
      <c r="W42" s="40">
        <v>7.3108039317343758</v>
      </c>
      <c r="X42" s="40">
        <v>7.3670620893890852</v>
      </c>
      <c r="Y42" s="40">
        <v>7.8210123980339263</v>
      </c>
      <c r="Z42" s="40"/>
      <c r="AA42" s="40">
        <v>67.276449999999997</v>
      </c>
      <c r="AB42" s="40">
        <v>59.933179742469981</v>
      </c>
      <c r="AC42" s="41">
        <v>55.998629999999999</v>
      </c>
      <c r="AD42" s="41">
        <v>52.303640000000001</v>
      </c>
      <c r="AE42" s="41">
        <v>61.844016326676439</v>
      </c>
      <c r="AF42" s="72">
        <v>54.059836310040581</v>
      </c>
      <c r="AG42" s="41">
        <v>54.871024200220305</v>
      </c>
      <c r="AH42" s="40"/>
      <c r="AI42" s="133">
        <f>1000*(AA42/Q42/P42-1)</f>
        <v>9.5892784627835681</v>
      </c>
      <c r="AJ42" s="133">
        <f>1000*(AB42/R42^2-1)</f>
        <v>10.741444698556535</v>
      </c>
      <c r="AK42" s="133">
        <f>1000*(AC42/S42^2-1)</f>
        <v>10.726189294806954</v>
      </c>
      <c r="AL42" s="133">
        <f>1000*(AD42/T42^2-1)</f>
        <v>12.475814933828211</v>
      </c>
      <c r="AM42" s="133">
        <f>1000*((AE42/Y42^2-1))</f>
        <v>11.04791395807303</v>
      </c>
      <c r="AN42" s="133">
        <f>1000*((AF42/W42^2-1))</f>
        <v>11.450079554347514</v>
      </c>
      <c r="AO42" s="133">
        <f>1000*((AG42/X42^2-1))</f>
        <v>11.007567752266301</v>
      </c>
      <c r="AQ42" s="133">
        <f>O42*U42/AA42</f>
        <v>0.8583957953711886</v>
      </c>
      <c r="AR42" s="133">
        <f>U42*P42/AB42</f>
        <v>1.0223232016602308</v>
      </c>
      <c r="AS42" s="133">
        <f t="shared" si="4"/>
        <v>1.1225242893683214</v>
      </c>
      <c r="AT42" s="133">
        <f t="shared" si="5"/>
        <v>1.070261535728106</v>
      </c>
      <c r="AU42" s="133">
        <f>V42*S42/AD42</f>
        <v>0.60215557774755257</v>
      </c>
      <c r="AV42" s="133">
        <f>AC42/AD42</f>
        <v>1.0706449876146287</v>
      </c>
      <c r="AW42" s="133">
        <f>O42*N42/AA42</f>
        <v>0.321906297404218</v>
      </c>
      <c r="AX42" s="133">
        <f>AE42/AC42</f>
        <v>1.1043844523817179</v>
      </c>
      <c r="AY42" s="133">
        <f>AF42/AG42</f>
        <v>0.98521646165707133</v>
      </c>
      <c r="AZ42" s="133">
        <f t="shared" si="6"/>
        <v>0.91553667661216176</v>
      </c>
      <c r="BB42" s="75">
        <f t="shared" si="7"/>
        <v>-152.68998589387414</v>
      </c>
      <c r="BC42" s="75">
        <f t="shared" si="8"/>
        <v>22.077686072768721</v>
      </c>
      <c r="BD42" s="75">
        <f t="shared" si="9"/>
        <v>115.57997903563603</v>
      </c>
      <c r="BE42" s="75">
        <f t="shared" si="10"/>
        <v>67.903044520785585</v>
      </c>
      <c r="BF42" s="75">
        <f t="shared" si="11"/>
        <v>-507.2394322652367</v>
      </c>
      <c r="BG42" s="75">
        <f t="shared" si="12"/>
        <v>68.261259030800034</v>
      </c>
      <c r="BH42" s="75">
        <f t="shared" si="13"/>
        <v>-1133.494777637238</v>
      </c>
      <c r="BI42" s="75">
        <f t="shared" si="14"/>
        <v>99.288123087877224</v>
      </c>
      <c r="BJ42" s="75">
        <f t="shared" si="15"/>
        <v>-14.893903925822858</v>
      </c>
      <c r="BK42" s="75">
        <f t="shared" si="16"/>
        <v>-88.244853832601521</v>
      </c>
      <c r="BM42" s="133">
        <f>O42*U42/Q42/P42</f>
        <v>0.86662719168428548</v>
      </c>
      <c r="BN42" s="133">
        <f>P42*U42/R42^2</f>
        <v>1.0333044297949154</v>
      </c>
      <c r="BO42" s="133">
        <f>P42*Q42/R42^2</f>
        <v>1.1238053396059138</v>
      </c>
      <c r="BP42" s="133">
        <f>R42^2/S42^2</f>
        <v>1.0702453819709499</v>
      </c>
      <c r="BQ42" s="133">
        <f>V42*S42/T42^2</f>
        <v>0.60966795929690343</v>
      </c>
      <c r="BR42" s="133">
        <f>S42^2/T42^2</f>
        <v>1.072498336167838</v>
      </c>
      <c r="BS42" s="133">
        <f>O42*N42/Q42/P42</f>
        <v>0.32499314652895062</v>
      </c>
      <c r="BT42" s="133">
        <f>Y42^2/S42^2</f>
        <v>1.1040330271810388</v>
      </c>
      <c r="BU42" s="133">
        <f>W42^2/X42^2</f>
        <v>0.98478542712486772</v>
      </c>
      <c r="BV42" s="133">
        <f>X42^2/R42^2</f>
        <v>0.91529568393917415</v>
      </c>
      <c r="BX42" s="133">
        <f t="shared" si="17"/>
        <v>0.99050180239890784</v>
      </c>
      <c r="BY42" s="133">
        <f t="shared" si="18"/>
        <v>0.98937270777319308</v>
      </c>
      <c r="BZ42" s="133">
        <f t="shared" si="19"/>
        <v>0.99886007817150824</v>
      </c>
      <c r="CA42" s="133">
        <f t="shared" si="20"/>
        <v>1.0000150935079266</v>
      </c>
      <c r="CB42" s="133">
        <f t="shared" si="21"/>
        <v>0.98767791314141806</v>
      </c>
      <c r="CC42" s="133">
        <f t="shared" si="22"/>
        <v>0.9982719334000727</v>
      </c>
      <c r="CD42" s="133">
        <f t="shared" si="23"/>
        <v>0.99050180239890806</v>
      </c>
      <c r="CE42" s="133">
        <f t="shared" si="27"/>
        <v>1.0003183104056013</v>
      </c>
      <c r="CF42" s="133">
        <f t="shared" si="28"/>
        <v>1.0004376938572923</v>
      </c>
      <c r="CG42" s="133">
        <f t="shared" si="29"/>
        <v>1.0002632948862498</v>
      </c>
    </row>
    <row r="43" spans="1:85" x14ac:dyDescent="0.2">
      <c r="A43" s="132">
        <v>78</v>
      </c>
      <c r="B43" s="132">
        <f t="shared" si="0"/>
        <v>351.15</v>
      </c>
      <c r="C43" s="44">
        <f t="shared" si="3"/>
        <v>2.8477858465043431</v>
      </c>
      <c r="E43" s="40">
        <f>'[4]methanogen M06-L TZVP smd redo'!AB43</f>
        <v>3.5783226624532816</v>
      </c>
      <c r="F43" s="40">
        <f>'[4]methanogen M06-L TZVP smd redo'!AS43</f>
        <v>3.976710149727225</v>
      </c>
      <c r="G43" s="40">
        <f>'[4]methanogen M06-L TZVP smd redo'!BJ43</f>
        <v>4.1874412430642494</v>
      </c>
      <c r="H43" s="40">
        <f>'[4]methanogen M06-L TZVP smd redo'!EV43</f>
        <v>4.3410769665184201</v>
      </c>
      <c r="I43" s="40">
        <f>'[4]methanogen M06-L TZVP smd redo'!CL43</f>
        <v>3.9926680875466136</v>
      </c>
      <c r="J43" s="40">
        <f>'[4]methanogen M06-L TZVP smd redo'!DG43</f>
        <v>4.0034896803848863</v>
      </c>
      <c r="K43" s="40">
        <f>'[4]methanogen M06-L TZVP smd redo'!EC43</f>
        <v>4.1507394741346904</v>
      </c>
      <c r="M43" s="40">
        <f>EXP('d-beta'!Y44/1000)*'[3]methanogen M06-L TZVP smd redo'!EZ43</f>
        <v>8.3477460166610022</v>
      </c>
      <c r="N43" s="40">
        <f>'[3]methanogen M06-L TZVP smd redo'!ET43</f>
        <v>2.79182</v>
      </c>
      <c r="O43" s="40">
        <f>'[3]methanogen M06-L TZVP smd redo'!R43</f>
        <v>7.5854999999999997</v>
      </c>
      <c r="P43" s="40">
        <f>'[3]methanogen M06-L TZVP smd redo'!W43</f>
        <v>8.0427199999999992</v>
      </c>
      <c r="Q43" s="40">
        <f>'[3]methanogen M06-L TZVP smd redo'!V43</f>
        <v>8.0190000000000001</v>
      </c>
      <c r="R43" s="40">
        <f>PRODUCT('[4]methanogen M06-L TZVP smd redo'!AD43:AF43)^(1/3)</f>
        <v>7.5814660393222528</v>
      </c>
      <c r="S43" s="40">
        <f>AVERAGE('[3]methanogen M06-L TZVP smd redo'!AT43:AV43)</f>
        <v>7.3306533333333332</v>
      </c>
      <c r="T43" s="40">
        <f>'[3]methanogen M06-L TZVP smd redo'!FK43</f>
        <v>7.0829199999999997</v>
      </c>
      <c r="U43" s="40">
        <f>'[3]methanogen M06-L TZVP smd redo'!CD43</f>
        <v>7.3784900000000002</v>
      </c>
      <c r="V43" s="40">
        <f>'[3]methanogen M06-L TZVP smd redo'!CG43</f>
        <v>4.1846500000000004</v>
      </c>
      <c r="W43" s="40">
        <v>7.2013224717338042</v>
      </c>
      <c r="X43" s="40">
        <v>7.2563384444774481</v>
      </c>
      <c r="Y43" s="40">
        <v>7.6995900530573094</v>
      </c>
      <c r="Z43" s="40"/>
      <c r="AA43" s="40">
        <v>65.105189999999993</v>
      </c>
      <c r="AB43" s="40">
        <v>58.087263112809168</v>
      </c>
      <c r="AC43" s="41">
        <v>54.306729999999995</v>
      </c>
      <c r="AD43" s="41">
        <v>50.784390000000002</v>
      </c>
      <c r="AE43" s="41">
        <v>59.929232612846789</v>
      </c>
      <c r="AF43" s="72">
        <v>52.444267296691216</v>
      </c>
      <c r="AG43" s="41">
        <v>53.225644221655934</v>
      </c>
      <c r="AH43" s="40"/>
      <c r="AI43" s="133">
        <f>1000*(AA43/Q43/P43-1)</f>
        <v>9.467747503304258</v>
      </c>
      <c r="AJ43" s="133">
        <f>1000*(AB43/R43^2-1)</f>
        <v>10.588906450021973</v>
      </c>
      <c r="AK43" s="133">
        <f>1000*(AC43/S43^2-1)</f>
        <v>10.574391470208555</v>
      </c>
      <c r="AL43" s="133">
        <f>1000*(AD43/T43^2-1)</f>
        <v>12.291446262076011</v>
      </c>
      <c r="AM43" s="133">
        <f>1000*((AE43/Y43^2-1))</f>
        <v>10.889093788474247</v>
      </c>
      <c r="AN43" s="133">
        <f>1000*((AF43/W43^2-1))</f>
        <v>11.284857847549512</v>
      </c>
      <c r="AO43" s="133">
        <f>1000*((AG43/X43^2-1))</f>
        <v>10.848021898702598</v>
      </c>
      <c r="AQ43" s="133">
        <f>O43*U43/AA43</f>
        <v>0.85967855857574493</v>
      </c>
      <c r="AR43" s="133">
        <f>U43*P43/AB43</f>
        <v>1.021620333145183</v>
      </c>
      <c r="AS43" s="133">
        <f t="shared" si="4"/>
        <v>1.1208169659080265</v>
      </c>
      <c r="AT43" s="133">
        <f t="shared" si="5"/>
        <v>1.0696144494947344</v>
      </c>
      <c r="AU43" s="133">
        <f>V43*S43/AD43</f>
        <v>0.60404818235157165</v>
      </c>
      <c r="AV43" s="133">
        <f>AC43/AD43</f>
        <v>1.0693587143608496</v>
      </c>
      <c r="AW43" s="133">
        <f>O43*N43/AA43</f>
        <v>0.32527899250428421</v>
      </c>
      <c r="AX43" s="133">
        <f>AE43/AC43</f>
        <v>1.1035323359157658</v>
      </c>
      <c r="AY43" s="133">
        <f>AF43/AG43</f>
        <v>0.98531954030071089</v>
      </c>
      <c r="AZ43" s="133">
        <f t="shared" si="6"/>
        <v>0.91630490695160383</v>
      </c>
      <c r="BB43" s="75">
        <f t="shared" si="7"/>
        <v>-151.19672870163441</v>
      </c>
      <c r="BC43" s="75">
        <f t="shared" si="8"/>
        <v>21.389928773426199</v>
      </c>
      <c r="BD43" s="75">
        <f t="shared" si="9"/>
        <v>114.05785324588736</v>
      </c>
      <c r="BE43" s="75">
        <f t="shared" si="10"/>
        <v>67.298255965220847</v>
      </c>
      <c r="BF43" s="75">
        <f t="shared" si="11"/>
        <v>-504.10131212369623</v>
      </c>
      <c r="BG43" s="75">
        <f t="shared" si="12"/>
        <v>67.059136429338182</v>
      </c>
      <c r="BH43" s="75">
        <f t="shared" si="13"/>
        <v>-1123.0720264252561</v>
      </c>
      <c r="BI43" s="75">
        <f t="shared" si="14"/>
        <v>98.516249335410365</v>
      </c>
      <c r="BJ43" s="75">
        <f t="shared" si="15"/>
        <v>-14.789284021765107</v>
      </c>
      <c r="BK43" s="75">
        <f t="shared" si="16"/>
        <v>-87.406101845123089</v>
      </c>
      <c r="BM43" s="133">
        <f>O43*U43/Q43/P43</f>
        <v>0.86781777810234462</v>
      </c>
      <c r="BN43" s="133">
        <f>P43*U43/R43^2</f>
        <v>1.0324381752802974</v>
      </c>
      <c r="BO43" s="133">
        <f>P43*Q43/R43^2</f>
        <v>1.1220617941574367</v>
      </c>
      <c r="BP43" s="133">
        <f>R43^2/S43^2</f>
        <v>1.0695990867373921</v>
      </c>
      <c r="BQ43" s="133">
        <f>V43*S43/T43^2</f>
        <v>0.61147280812465077</v>
      </c>
      <c r="BR43" s="133">
        <f>S43^2/T43^2</f>
        <v>1.0711756488885962</v>
      </c>
      <c r="BS43" s="133">
        <f>O43*N43/Q43/P43</f>
        <v>0.32835865187344399</v>
      </c>
      <c r="BT43" s="133">
        <f>Y43^2/S43^2</f>
        <v>1.1031887926066848</v>
      </c>
      <c r="BU43" s="133">
        <f>W43^2/X43^2</f>
        <v>0.98489392036487911</v>
      </c>
      <c r="BV43" s="133">
        <f>X43^2/R43^2</f>
        <v>0.91607002618619748</v>
      </c>
      <c r="BX43" s="133">
        <f t="shared" si="17"/>
        <v>0.99062105002688727</v>
      </c>
      <c r="BY43" s="133">
        <f t="shared" si="18"/>
        <v>0.98952204364956042</v>
      </c>
      <c r="BZ43" s="133">
        <f t="shared" si="19"/>
        <v>0.99889058850778811</v>
      </c>
      <c r="CA43" s="133">
        <f t="shared" si="20"/>
        <v>1.0000143630987841</v>
      </c>
      <c r="CB43" s="133">
        <f t="shared" si="21"/>
        <v>0.98785779894963766</v>
      </c>
      <c r="CC43" s="133">
        <f t="shared" si="22"/>
        <v>0.9983037940326297</v>
      </c>
      <c r="CD43" s="133">
        <f t="shared" si="23"/>
        <v>0.99062105002688727</v>
      </c>
      <c r="CE43" s="133">
        <f t="shared" si="27"/>
        <v>1.0003114093538508</v>
      </c>
      <c r="CF43" s="133">
        <f t="shared" si="28"/>
        <v>1.0004321479979024</v>
      </c>
      <c r="CG43" s="133">
        <f t="shared" si="29"/>
        <v>1.0002564004483196</v>
      </c>
    </row>
    <row r="44" spans="1:85" x14ac:dyDescent="0.2">
      <c r="A44" s="132">
        <v>80</v>
      </c>
      <c r="B44" s="132">
        <f t="shared" si="0"/>
        <v>353.15</v>
      </c>
      <c r="C44" s="44">
        <f t="shared" si="3"/>
        <v>2.8316579357213651</v>
      </c>
      <c r="E44" s="40">
        <f>'[4]methanogen M06-L TZVP smd redo'!AB44</f>
        <v>3.5437450570166007</v>
      </c>
      <c r="F44" s="40">
        <f>'[4]methanogen M06-L TZVP smd redo'!AS44</f>
        <v>3.9453850646653521</v>
      </c>
      <c r="G44" s="40">
        <f>'[4]methanogen M06-L TZVP smd redo'!BJ44</f>
        <v>4.1512299446162526</v>
      </c>
      <c r="H44" s="40">
        <f>'[4]methanogen M06-L TZVP smd redo'!EV44</f>
        <v>4.2989132219148907</v>
      </c>
      <c r="I44" s="40">
        <f>'[4]methanogen M06-L TZVP smd redo'!CL44</f>
        <v>3.9549027872014531</v>
      </c>
      <c r="J44" s="40">
        <f>'[4]methanogen M06-L TZVP smd redo'!DG44</f>
        <v>3.9629640713998437</v>
      </c>
      <c r="K44" s="40">
        <f>'[4]methanogen M06-L TZVP smd redo'!EC44</f>
        <v>4.1070875868172152</v>
      </c>
      <c r="M44" s="40">
        <f>EXP('d-beta'!Y45/1000)*'[3]methanogen M06-L TZVP smd redo'!EZ44</f>
        <v>8.2211227761973404</v>
      </c>
      <c r="N44" s="40">
        <f>'[3]methanogen M06-L TZVP smd redo'!ET44</f>
        <v>2.77338</v>
      </c>
      <c r="O44" s="40">
        <f>'[3]methanogen M06-L TZVP smd redo'!R44</f>
        <v>7.4689100000000002</v>
      </c>
      <c r="P44" s="40">
        <f>'[3]methanogen M06-L TZVP smd redo'!W44</f>
        <v>7.9139499999999998</v>
      </c>
      <c r="Q44" s="40">
        <f>'[3]methanogen M06-L TZVP smd redo'!V44</f>
        <v>7.89053</v>
      </c>
      <c r="R44" s="40">
        <f>PRODUCT('[4]methanogen M06-L TZVP smd redo'!AD44:AF44)^(1/3)</f>
        <v>7.4657469991138035</v>
      </c>
      <c r="S44" s="40">
        <f>AVERAGE('[3]methanogen M06-L TZVP smd redo'!AT44:AV44)</f>
        <v>7.2209266666666672</v>
      </c>
      <c r="T44" s="40">
        <f>'[3]methanogen M06-L TZVP smd redo'!FK44</f>
        <v>6.9811300000000003</v>
      </c>
      <c r="U44" s="40">
        <f>'[3]methanogen M06-L TZVP smd redo'!CD44</f>
        <v>7.2654100000000001</v>
      </c>
      <c r="V44" s="40">
        <f>'[3]methanogen M06-L TZVP smd redo'!CG44</f>
        <v>4.1391200000000001</v>
      </c>
      <c r="W44" s="40">
        <v>7.0947554912237809</v>
      </c>
      <c r="X44" s="40">
        <v>7.1485713011003602</v>
      </c>
      <c r="Y44" s="40">
        <v>7.5814595545721124</v>
      </c>
      <c r="Z44" s="40"/>
      <c r="AA44" s="40">
        <v>63.0289</v>
      </c>
      <c r="AB44" s="40">
        <v>56.319220360093439</v>
      </c>
      <c r="AC44" s="41">
        <v>52.685280000000006</v>
      </c>
      <c r="AD44" s="41">
        <v>49.326279999999997</v>
      </c>
      <c r="AE44" s="41">
        <v>58.095429273276316</v>
      </c>
      <c r="AF44" s="72">
        <v>50.895406172303829</v>
      </c>
      <c r="AG44" s="41">
        <v>51.648375930847976</v>
      </c>
      <c r="AH44" s="40"/>
      <c r="AI44" s="133">
        <f>1000*(AA44/Q44/P44-1)</f>
        <v>9.3464276951589209</v>
      </c>
      <c r="AJ44" s="133">
        <f>1000*(AB44/R44^2-1)</f>
        <v>10.438993069553204</v>
      </c>
      <c r="AK44" s="133">
        <f>1000*(AC44/S44^2-1)</f>
        <v>10.423465684391786</v>
      </c>
      <c r="AL44" s="133">
        <f>1000*(AD44/T44^2-1)</f>
        <v>12.108129332282447</v>
      </c>
      <c r="AM44" s="133">
        <f>1000*((AE44/Y44^2-1))</f>
        <v>10.732708485003517</v>
      </c>
      <c r="AN44" s="133">
        <f>1000*((AF44/W44^2-1))</f>
        <v>11.122370394293313</v>
      </c>
      <c r="AO44" s="133">
        <f>1000*((AG44/X44^2-1))</f>
        <v>10.690452780601767</v>
      </c>
      <c r="AQ44" s="133">
        <f>O44*U44/AA44</f>
        <v>0.86094939627853262</v>
      </c>
      <c r="AR44" s="133">
        <f>U44*P44/AB44</f>
        <v>1.0209319500850527</v>
      </c>
      <c r="AS44" s="133">
        <f t="shared" si="4"/>
        <v>1.1191365860004143</v>
      </c>
      <c r="AT44" s="133">
        <f t="shared" si="5"/>
        <v>1.068974490789333</v>
      </c>
      <c r="AU44" s="133">
        <f>V44*S44/AD44</f>
        <v>0.60593018538055854</v>
      </c>
      <c r="AV44" s="133">
        <f>AC44/AD44</f>
        <v>1.0680975739504379</v>
      </c>
      <c r="AW44" s="133">
        <f>O44*N44/AA44</f>
        <v>0.32864488537480424</v>
      </c>
      <c r="AX44" s="133">
        <f>AE44/AC44</f>
        <v>1.1026880615093306</v>
      </c>
      <c r="AY44" s="133">
        <f>AF44/AG44</f>
        <v>0.98542123067814757</v>
      </c>
      <c r="AZ44" s="133">
        <f t="shared" si="6"/>
        <v>0.91706482441729398</v>
      </c>
      <c r="BB44" s="75">
        <f t="shared" si="7"/>
        <v>-149.71954947728298</v>
      </c>
      <c r="BC44" s="75">
        <f t="shared" si="8"/>
        <v>20.715886701803377</v>
      </c>
      <c r="BD44" s="75">
        <f t="shared" si="9"/>
        <v>112.55748264989226</v>
      </c>
      <c r="BE44" s="75">
        <f t="shared" si="10"/>
        <v>66.699769072813766</v>
      </c>
      <c r="BF44" s="75">
        <f t="shared" si="11"/>
        <v>-500.99050519214506</v>
      </c>
      <c r="BG44" s="75">
        <f t="shared" si="12"/>
        <v>65.879097741621223</v>
      </c>
      <c r="BH44" s="75">
        <f t="shared" si="13"/>
        <v>-1112.7774869227708</v>
      </c>
      <c r="BI44" s="75">
        <f t="shared" si="14"/>
        <v>97.750891124931186</v>
      </c>
      <c r="BJ44" s="75">
        <f t="shared" si="15"/>
        <v>-14.686083865738068</v>
      </c>
      <c r="BK44" s="75">
        <f t="shared" si="16"/>
        <v>-86.577117384207327</v>
      </c>
      <c r="BM44" s="133">
        <f>O44*U44/Q44/P44</f>
        <v>0.86899619756004054</v>
      </c>
      <c r="BN44" s="133">
        <f>P44*U44/R44^2</f>
        <v>1.0315894516364759</v>
      </c>
      <c r="BO44" s="133">
        <f>P44*Q44/R44^2</f>
        <v>1.1203479935504208</v>
      </c>
      <c r="BP44" s="133">
        <f>R44^2/S44^2</f>
        <v>1.0689580638909653</v>
      </c>
      <c r="BQ44" s="133">
        <f>V44*S44/T44^2</f>
        <v>0.61326686643148021</v>
      </c>
      <c r="BR44" s="133">
        <f>S44^2/T44^2</f>
        <v>1.0698783967602246</v>
      </c>
      <c r="BS44" s="133">
        <f>O44*N44/Q44/P44</f>
        <v>0.33171654103334364</v>
      </c>
      <c r="BT44" s="133">
        <f>Y44^2/S44^2</f>
        <v>1.1023506841379649</v>
      </c>
      <c r="BU44" s="133">
        <f>W44^2/X44^2</f>
        <v>0.98500029173060022</v>
      </c>
      <c r="BV44" s="133">
        <f>X44^2/R44^2</f>
        <v>0.91683665875576381</v>
      </c>
      <c r="BX44" s="133">
        <f t="shared" si="17"/>
        <v>0.99074011911202642</v>
      </c>
      <c r="BY44" s="133">
        <f t="shared" si="18"/>
        <v>0.98966885369512403</v>
      </c>
      <c r="BZ44" s="133">
        <f t="shared" si="19"/>
        <v>0.9989187220783361</v>
      </c>
      <c r="CA44" s="133">
        <f t="shared" si="20"/>
        <v>1.0000153672056207</v>
      </c>
      <c r="CB44" s="133">
        <f t="shared" si="21"/>
        <v>0.98803672356601813</v>
      </c>
      <c r="CC44" s="133">
        <f t="shared" si="22"/>
        <v>0.99833549044902736</v>
      </c>
      <c r="CD44" s="133">
        <f t="shared" si="23"/>
        <v>0.99074011911202631</v>
      </c>
      <c r="CE44" s="133">
        <f t="shared" si="27"/>
        <v>1.0003060526710967</v>
      </c>
      <c r="CF44" s="133">
        <f t="shared" si="28"/>
        <v>1.0004273490587579</v>
      </c>
      <c r="CG44" s="133">
        <f t="shared" si="29"/>
        <v>1.000248861843984</v>
      </c>
    </row>
    <row r="45" spans="1:85" x14ac:dyDescent="0.2">
      <c r="A45" s="132">
        <v>82</v>
      </c>
      <c r="B45" s="132">
        <f t="shared" si="0"/>
        <v>355.15</v>
      </c>
      <c r="C45" s="44">
        <f t="shared" si="3"/>
        <v>2.8157116711248769</v>
      </c>
      <c r="E45" s="40">
        <f>'[4]methanogen M06-L TZVP smd redo'!AB45</f>
        <v>3.5141836510894642</v>
      </c>
      <c r="F45" s="40">
        <f>'[4]methanogen M06-L TZVP smd redo'!AS45</f>
        <v>3.8992494432814606</v>
      </c>
      <c r="G45" s="40">
        <f>'[4]methanogen M06-L TZVP smd redo'!BJ45</f>
        <v>4.1070055083622936</v>
      </c>
      <c r="H45" s="40">
        <f>'[4]methanogen M06-L TZVP smd redo'!EV45</f>
        <v>4.2560732339880225</v>
      </c>
      <c r="I45" s="40">
        <f>'[4]methanogen M06-L TZVP smd redo'!CL45</f>
        <v>3.918471244710453</v>
      </c>
      <c r="J45" s="40">
        <f>'[4]methanogen M06-L TZVP smd redo'!DG45</f>
        <v>3.9248425609179627</v>
      </c>
      <c r="K45" s="40">
        <f>'[4]methanogen M06-L TZVP smd redo'!EC45</f>
        <v>4.0661566436390739</v>
      </c>
      <c r="M45" s="40">
        <f>EXP('d-beta'!Y46/1000)*'[3]methanogen M06-L TZVP smd redo'!EZ45</f>
        <v>8.097921322132839</v>
      </c>
      <c r="N45" s="40">
        <f>'[3]methanogen M06-L TZVP smd redo'!ET45</f>
        <v>2.7552599999999998</v>
      </c>
      <c r="O45" s="40">
        <f>'[3]methanogen M06-L TZVP smd redo'!R45</f>
        <v>7.3555000000000001</v>
      </c>
      <c r="P45" s="40">
        <f>'[3]methanogen M06-L TZVP smd redo'!W45</f>
        <v>7.7887399999999998</v>
      </c>
      <c r="Q45" s="40">
        <f>'[3]methanogen M06-L TZVP smd redo'!V45</f>
        <v>7.7656200000000002</v>
      </c>
      <c r="R45" s="40">
        <f>PRODUCT('[4]methanogen M06-L TZVP smd redo'!AD45:AF45)^(1/3)</f>
        <v>7.353135543447527</v>
      </c>
      <c r="S45" s="40">
        <f>AVERAGE('[3]methanogen M06-L TZVP smd redo'!AT45:AV45)</f>
        <v>7.1141133333333331</v>
      </c>
      <c r="T45" s="40">
        <f>'[3]methanogen M06-L TZVP smd redo'!FK45</f>
        <v>6.8819600000000003</v>
      </c>
      <c r="U45" s="40">
        <f>'[3]methanogen M06-L TZVP smd redo'!CD45</f>
        <v>7.1553800000000001</v>
      </c>
      <c r="V45" s="40">
        <f>'[3]methanogen M06-L TZVP smd redo'!CG45</f>
        <v>4.0946199999999999</v>
      </c>
      <c r="W45" s="40">
        <v>6.9910062676839377</v>
      </c>
      <c r="X45" s="40">
        <v>7.0436538562085218</v>
      </c>
      <c r="Y45" s="40">
        <v>7.4665010244455292</v>
      </c>
      <c r="Z45" s="40"/>
      <c r="AA45" s="40">
        <v>61.042529999999999</v>
      </c>
      <c r="AB45" s="40">
        <v>54.62503070205323</v>
      </c>
      <c r="AC45" s="41">
        <v>51.130676666666659</v>
      </c>
      <c r="AD45" s="41">
        <v>47.926310000000001</v>
      </c>
      <c r="AE45" s="41">
        <v>56.33842797102492</v>
      </c>
      <c r="AF45" s="72">
        <v>49.409878314965866</v>
      </c>
      <c r="AG45" s="41">
        <v>50.135755758034151</v>
      </c>
      <c r="AH45" s="40"/>
      <c r="AI45" s="133">
        <f>1000*(AA45/Q45/P45-1)</f>
        <v>9.2277500684885272</v>
      </c>
      <c r="AJ45" s="133">
        <f>1000*(AB45/R45^2-1)</f>
        <v>10.291155270585772</v>
      </c>
      <c r="AK45" s="133">
        <f>1000*(AC45/S45^2-1)</f>
        <v>10.27587224040305</v>
      </c>
      <c r="AL45" s="133">
        <f>1000*(AD45/T45^2-1)</f>
        <v>11.928213169252855</v>
      </c>
      <c r="AM45" s="133">
        <f>1000*((AE45/Y45^2-1))</f>
        <v>10.579458959341981</v>
      </c>
      <c r="AN45" s="133">
        <f>1000*((AF45/W45^2-1))</f>
        <v>10.960998317388615</v>
      </c>
      <c r="AO45" s="133">
        <f>1000*((AG45/X45^2-1))</f>
        <v>10.53545408571166</v>
      </c>
      <c r="AQ45" s="133">
        <f>O45*U45/AA45</f>
        <v>0.86220865337658836</v>
      </c>
      <c r="AR45" s="133">
        <f>U45*P45/AB45</f>
        <v>1.020253786678516</v>
      </c>
      <c r="AS45" s="133">
        <f t="shared" si="4"/>
        <v>1.1174827586450318</v>
      </c>
      <c r="AT45" s="133">
        <f t="shared" si="5"/>
        <v>1.0683416348695542</v>
      </c>
      <c r="AU45" s="133">
        <f>V45*S45/AD45</f>
        <v>0.60779957265504747</v>
      </c>
      <c r="AV45" s="133">
        <f>AC45/AD45</f>
        <v>1.0668602833530614</v>
      </c>
      <c r="AW45" s="133">
        <f>O45*N45/AA45</f>
        <v>0.33200319400260769</v>
      </c>
      <c r="AX45" s="133">
        <f>AE45/AC45</f>
        <v>1.1018517970788624</v>
      </c>
      <c r="AY45" s="133">
        <f>AF45/AG45</f>
        <v>0.9855217612242344</v>
      </c>
      <c r="AZ45" s="133">
        <f t="shared" si="6"/>
        <v>0.91781652318869378</v>
      </c>
      <c r="BB45" s="75">
        <f t="shared" si="7"/>
        <v>-148.25798032815601</v>
      </c>
      <c r="BC45" s="75">
        <f t="shared" si="8"/>
        <v>20.051406817121617</v>
      </c>
      <c r="BD45" s="75">
        <f t="shared" si="9"/>
        <v>111.07861888100182</v>
      </c>
      <c r="BE45" s="75">
        <f t="shared" si="10"/>
        <v>66.107572223057844</v>
      </c>
      <c r="BF45" s="75">
        <f t="shared" si="11"/>
        <v>-497.91010160096255</v>
      </c>
      <c r="BG45" s="75">
        <f t="shared" si="12"/>
        <v>64.720020309095048</v>
      </c>
      <c r="BH45" s="75">
        <f t="shared" si="13"/>
        <v>-1102.6106896221429</v>
      </c>
      <c r="BI45" s="75">
        <f t="shared" si="14"/>
        <v>96.992216277368442</v>
      </c>
      <c r="BJ45" s="75">
        <f t="shared" si="15"/>
        <v>-14.584071228551663</v>
      </c>
      <c r="BK45" s="75">
        <f t="shared" si="16"/>
        <v>-85.757774145001918</v>
      </c>
      <c r="BM45" s="133">
        <f>O45*U45/Q45/P45</f>
        <v>0.87016489933683572</v>
      </c>
      <c r="BN45" s="133">
        <f>P45*U45/R45^2</f>
        <v>1.0307533768126276</v>
      </c>
      <c r="BO45" s="133">
        <f>P45*Q45/R45^2</f>
        <v>1.1186602302105098</v>
      </c>
      <c r="BP45" s="133">
        <f>R45^2/S45^2</f>
        <v>1.0683254736893184</v>
      </c>
      <c r="BQ45" s="133">
        <f>V45*S45/T45^2</f>
        <v>0.6150495355218577</v>
      </c>
      <c r="BR45" s="133">
        <f>S45^2/T45^2</f>
        <v>1.0686051700320232</v>
      </c>
      <c r="BS45" s="133">
        <f>O45*N45/Q45/P45</f>
        <v>0.3350668364988037</v>
      </c>
      <c r="BT45" s="133">
        <f>Y45^2/S45^2</f>
        <v>1.10152079136836</v>
      </c>
      <c r="BU45" s="133">
        <f>W45^2/X45^2</f>
        <v>0.98510692514116194</v>
      </c>
      <c r="BV45" s="133">
        <f>X45^2/R45^2</f>
        <v>0.91759463934660634</v>
      </c>
      <c r="BX45" s="133">
        <f t="shared" si="17"/>
        <v>0.99085662273172481</v>
      </c>
      <c r="BY45" s="133">
        <f t="shared" si="18"/>
        <v>0.98981367379403673</v>
      </c>
      <c r="BZ45" s="133">
        <f t="shared" si="19"/>
        <v>0.99894742699018058</v>
      </c>
      <c r="CA45" s="133">
        <f t="shared" si="20"/>
        <v>1.000015127581092</v>
      </c>
      <c r="CB45" s="133">
        <f t="shared" si="21"/>
        <v>0.98821239193253141</v>
      </c>
      <c r="CC45" s="133">
        <f t="shared" si="22"/>
        <v>0.99836713621841311</v>
      </c>
      <c r="CD45" s="133">
        <f t="shared" si="23"/>
        <v>0.99085662273172492</v>
      </c>
      <c r="CE45" s="133">
        <f t="shared" si="27"/>
        <v>1.0003004988313395</v>
      </c>
      <c r="CF45" s="133">
        <f t="shared" si="28"/>
        <v>1.0004211076711425</v>
      </c>
      <c r="CG45" s="133">
        <f t="shared" si="29"/>
        <v>1.0002418103077035</v>
      </c>
    </row>
    <row r="46" spans="1:85" x14ac:dyDescent="0.2">
      <c r="A46" s="132">
        <v>84</v>
      </c>
      <c r="B46" s="132">
        <f t="shared" si="0"/>
        <v>357.15</v>
      </c>
      <c r="C46" s="44">
        <f t="shared" si="3"/>
        <v>2.7999440011199779</v>
      </c>
      <c r="E46" s="40">
        <f>'[4]methanogen M06-L TZVP smd redo'!AB46</f>
        <v>3.4811569740484938</v>
      </c>
      <c r="F46" s="40">
        <f>'[4]methanogen M06-L TZVP smd redo'!AS46</f>
        <v>3.8641227927314059</v>
      </c>
      <c r="G46" s="40">
        <f>'[4]methanogen M06-L TZVP smd redo'!BJ46</f>
        <v>4.0723023254538582</v>
      </c>
      <c r="H46" s="40">
        <f>'[4]methanogen M06-L TZVP smd redo'!EV46</f>
        <v>4.2135812215489121</v>
      </c>
      <c r="I46" s="40">
        <f>'[4]methanogen M06-L TZVP smd redo'!CL46</f>
        <v>3.8764730437121919</v>
      </c>
      <c r="J46" s="40">
        <f>'[4]methanogen M06-L TZVP smd redo'!DG46</f>
        <v>3.889534286461549</v>
      </c>
      <c r="K46" s="40">
        <f>'[4]methanogen M06-L TZVP smd redo'!EC46</f>
        <v>4.0270313203425445</v>
      </c>
      <c r="M46" s="40">
        <f>EXP('d-beta'!Y47/1000)*'[3]methanogen M06-L TZVP smd redo'!EZ46</f>
        <v>7.9780247673734062</v>
      </c>
      <c r="N46" s="40">
        <f>'[3]methanogen M06-L TZVP smd redo'!ET46</f>
        <v>2.7374700000000001</v>
      </c>
      <c r="O46" s="40">
        <f>'[3]methanogen M06-L TZVP smd redo'!R46</f>
        <v>7.2451499999999998</v>
      </c>
      <c r="P46" s="40">
        <f>'[3]methanogen M06-L TZVP smd redo'!W46</f>
        <v>7.6669700000000001</v>
      </c>
      <c r="Q46" s="40">
        <f>'[3]methanogen M06-L TZVP smd redo'!V46</f>
        <v>7.6441400000000002</v>
      </c>
      <c r="R46" s="40">
        <f>PRODUCT('[4]methanogen M06-L TZVP smd redo'!AD46:AF46)^(1/3)</f>
        <v>7.2435218562175381</v>
      </c>
      <c r="S46" s="40">
        <f>AVERAGE('[3]methanogen M06-L TZVP smd redo'!AT46:AV46)</f>
        <v>7.0101166666666677</v>
      </c>
      <c r="T46" s="40">
        <f>'[3]methanogen M06-L TZVP smd redo'!FK46</f>
        <v>6.7853199999999996</v>
      </c>
      <c r="U46" s="40">
        <f>'[3]methanogen M06-L TZVP smd redo'!CD46</f>
        <v>7.0483099999999999</v>
      </c>
      <c r="V46" s="40">
        <f>'[3]methanogen M06-L TZVP smd redo'!CG46</f>
        <v>4.0511100000000004</v>
      </c>
      <c r="W46" s="40">
        <v>6.88996495258555</v>
      </c>
      <c r="X46" s="40">
        <v>6.9414832704699911</v>
      </c>
      <c r="Y46" s="40">
        <v>7.3546078285536591</v>
      </c>
      <c r="Z46" s="40"/>
      <c r="AA46" s="40">
        <v>59.141350000000003</v>
      </c>
      <c r="AB46" s="40">
        <v>53.000923402268548</v>
      </c>
      <c r="AC46" s="41">
        <v>49.639543333333336</v>
      </c>
      <c r="AD46" s="41">
        <v>46.581609999999998</v>
      </c>
      <c r="AE46" s="41">
        <v>54.654296840787538</v>
      </c>
      <c r="AF46" s="72">
        <v>47.984498825419671</v>
      </c>
      <c r="AG46" s="41">
        <v>48.684526768241369</v>
      </c>
      <c r="AH46" s="40"/>
      <c r="AI46" s="133">
        <f>1000*(AA46/Q46/P46-1)</f>
        <v>9.1107610400342764</v>
      </c>
      <c r="AJ46" s="133">
        <f>1000*(AB46/R46^2-1)</f>
        <v>10.145390398468512</v>
      </c>
      <c r="AK46" s="133">
        <f>1000*(AC46/S46^2-1)</f>
        <v>10.130038065695235</v>
      </c>
      <c r="AL46" s="133">
        <f>1000*(AD46/T46^2-1)</f>
        <v>11.751429813974479</v>
      </c>
      <c r="AM46" s="133">
        <f>1000*((AE46/Y46^2-1))</f>
        <v>10.427765875486994</v>
      </c>
      <c r="AN46" s="133">
        <f>1000*((AF46/W46^2-1))</f>
        <v>10.803966863935255</v>
      </c>
      <c r="AO46" s="133">
        <f>1000*((AG46/X46^2-1))</f>
        <v>10.383836982352124</v>
      </c>
      <c r="AQ46" s="133">
        <f>O46*U46/AA46</f>
        <v>0.86345785472431713</v>
      </c>
      <c r="AR46" s="133">
        <f>U46*P46/AB46</f>
        <v>1.0195894307454088</v>
      </c>
      <c r="AS46" s="133">
        <f t="shared" si="4"/>
        <v>1.115855087110966</v>
      </c>
      <c r="AT46" s="133">
        <f t="shared" si="5"/>
        <v>1.0677157734180447</v>
      </c>
      <c r="AU46" s="133">
        <f>V46*S46/AD46</f>
        <v>0.60965590776059497</v>
      </c>
      <c r="AV46" s="133">
        <f>AC46/AD46</f>
        <v>1.06564679351644</v>
      </c>
      <c r="AW46" s="133">
        <f>O46*N46/AA46</f>
        <v>0.33535556375530823</v>
      </c>
      <c r="AX46" s="133">
        <f>AE46/AC46</f>
        <v>1.1010233610285201</v>
      </c>
      <c r="AY46" s="133">
        <f>AF46/AG46</f>
        <v>0.98562114106286536</v>
      </c>
      <c r="AZ46" s="133">
        <f t="shared" si="6"/>
        <v>0.91855997297884007</v>
      </c>
      <c r="BB46" s="75">
        <f t="shared" si="7"/>
        <v>-146.81019008587174</v>
      </c>
      <c r="BC46" s="75">
        <f t="shared" si="8"/>
        <v>19.400027386660817</v>
      </c>
      <c r="BD46" s="75">
        <f t="shared" si="9"/>
        <v>109.62100526885344</v>
      </c>
      <c r="BE46" s="75">
        <f t="shared" si="10"/>
        <v>65.521575360809692</v>
      </c>
      <c r="BF46" s="75">
        <f t="shared" si="11"/>
        <v>-494.86056660930734</v>
      </c>
      <c r="BG46" s="75">
        <f t="shared" si="12"/>
        <v>63.581932674344323</v>
      </c>
      <c r="BH46" s="75">
        <f t="shared" si="13"/>
        <v>-1092.5639256829843</v>
      </c>
      <c r="BI46" s="75">
        <f t="shared" si="14"/>
        <v>96.240075524999142</v>
      </c>
      <c r="BJ46" s="75">
        <f t="shared" si="15"/>
        <v>-14.483236490897839</v>
      </c>
      <c r="BK46" s="75">
        <f t="shared" si="16"/>
        <v>-84.948081979680623</v>
      </c>
      <c r="BM46" s="133">
        <f>O46*U46/Q46/P46</f>
        <v>0.87132461290685115</v>
      </c>
      <c r="BN46" s="133">
        <f>P46*U46/R46^2</f>
        <v>1.0299335635664733</v>
      </c>
      <c r="BO46" s="133">
        <f>P46*Q46/R46^2</f>
        <v>1.1169991601676175</v>
      </c>
      <c r="BP46" s="133">
        <f>R46^2/S46^2</f>
        <v>1.067699546122433</v>
      </c>
      <c r="BQ46" s="133">
        <f>V46*S46/T46^2</f>
        <v>0.61682023637131844</v>
      </c>
      <c r="BR46" s="133">
        <f>S46^2/T46^2</f>
        <v>1.0673572969689424</v>
      </c>
      <c r="BS46" s="133">
        <f>O46*N46/Q46/P46</f>
        <v>0.33841090816012881</v>
      </c>
      <c r="BT46" s="133">
        <f>Y46^2/S46^2</f>
        <v>1.1006989387542325</v>
      </c>
      <c r="BU46" s="133">
        <f>W46^2/X46^2</f>
        <v>0.98521147815407673</v>
      </c>
      <c r="BV46" s="133">
        <f>X46^2/R46^2</f>
        <v>0.91834319646319107</v>
      </c>
      <c r="BX46" s="133">
        <f t="shared" si="17"/>
        <v>0.99097149550695063</v>
      </c>
      <c r="BY46" s="133">
        <f t="shared" si="18"/>
        <v>0.98995650478148833</v>
      </c>
      <c r="BZ46" s="133">
        <f t="shared" si="19"/>
        <v>0.99897576193658033</v>
      </c>
      <c r="CA46" s="133">
        <f t="shared" si="20"/>
        <v>1.0000151983726795</v>
      </c>
      <c r="CB46" s="133">
        <f t="shared" si="21"/>
        <v>0.98838506231107071</v>
      </c>
      <c r="CC46" s="133">
        <f t="shared" si="22"/>
        <v>0.99839744061584634</v>
      </c>
      <c r="CD46" s="133">
        <f t="shared" si="23"/>
        <v>0.99097149550695085</v>
      </c>
      <c r="CE46" s="133">
        <f t="shared" si="27"/>
        <v>1.0002947420614894</v>
      </c>
      <c r="CF46" s="133">
        <f t="shared" si="28"/>
        <v>1.0004158121559406</v>
      </c>
      <c r="CG46" s="133">
        <f t="shared" si="29"/>
        <v>1.0002360517467586</v>
      </c>
    </row>
    <row r="47" spans="1:85" x14ac:dyDescent="0.2">
      <c r="A47" s="132">
        <v>86</v>
      </c>
      <c r="B47" s="132">
        <f t="shared" si="0"/>
        <v>359.15</v>
      </c>
      <c r="C47" s="44">
        <f t="shared" si="3"/>
        <v>2.7843519420854799</v>
      </c>
      <c r="E47" s="40">
        <f>'[4]methanogen M06-L TZVP smd redo'!AB47</f>
        <v>3.443860212376082</v>
      </c>
      <c r="F47" s="40">
        <f>'[4]methanogen M06-L TZVP smd redo'!AS47</f>
        <v>3.8320137439011859</v>
      </c>
      <c r="G47" s="40">
        <f>'[4]methanogen M06-L TZVP smd redo'!BJ47</f>
        <v>4.0295544254922433</v>
      </c>
      <c r="H47" s="40">
        <f>'[4]methanogen M06-L TZVP smd redo'!EV47</f>
        <v>4.1789231955382533</v>
      </c>
      <c r="I47" s="40">
        <f>'[4]methanogen M06-L TZVP smd redo'!CL47</f>
        <v>3.8450508520155857</v>
      </c>
      <c r="J47" s="40">
        <f>'[4]methanogen M06-L TZVP smd redo'!DG47</f>
        <v>3.8563764682304491</v>
      </c>
      <c r="K47" s="40">
        <f>'[4]methanogen M06-L TZVP smd redo'!EC47</f>
        <v>3.9813554131655771</v>
      </c>
      <c r="M47" s="40">
        <f>EXP('d-beta'!Y48/1000)*'[3]methanogen M06-L TZVP smd redo'!EZ47</f>
        <v>7.8613073067259718</v>
      </c>
      <c r="N47" s="40">
        <f>'[3]methanogen M06-L TZVP smd redo'!ET47</f>
        <v>2.7199800000000001</v>
      </c>
      <c r="O47" s="40">
        <f>'[3]methanogen M06-L TZVP smd redo'!R47</f>
        <v>7.13774</v>
      </c>
      <c r="P47" s="40">
        <f>'[3]methanogen M06-L TZVP smd redo'!W47</f>
        <v>7.5485199999999999</v>
      </c>
      <c r="Q47" s="40">
        <f>'[3]methanogen M06-L TZVP smd redo'!V47</f>
        <v>7.5259600000000004</v>
      </c>
      <c r="R47" s="40">
        <f>PRODUCT('[4]methanogen M06-L TZVP smd redo'!AD47:AF47)^(1/3)</f>
        <v>7.1367960761245888</v>
      </c>
      <c r="S47" s="40">
        <f>AVERAGE('[3]methanogen M06-L TZVP smd redo'!AT47:AV47)</f>
        <v>6.9088400000000005</v>
      </c>
      <c r="T47" s="40">
        <f>'[3]methanogen M06-L TZVP smd redo'!FK47</f>
        <v>6.6911199999999997</v>
      </c>
      <c r="U47" s="40">
        <f>'[3]methanogen M06-L TZVP smd redo'!CD47</f>
        <v>6.9440900000000001</v>
      </c>
      <c r="V47" s="40">
        <f>'[3]methanogen M06-L TZVP smd redo'!CG47</f>
        <v>4.0085800000000003</v>
      </c>
      <c r="W47" s="40">
        <v>6.7915449819018896</v>
      </c>
      <c r="X47" s="40">
        <v>6.8419695365735995</v>
      </c>
      <c r="Y47" s="40">
        <v>7.2456667097422773</v>
      </c>
      <c r="Z47" s="40"/>
      <c r="AA47" s="40">
        <v>57.320909999999998</v>
      </c>
      <c r="AB47" s="40">
        <v>51.443350657780542</v>
      </c>
      <c r="AC47" s="41">
        <v>48.208706666666664</v>
      </c>
      <c r="AD47" s="41">
        <v>45.289499999999997</v>
      </c>
      <c r="AE47" s="41">
        <v>53.03934062689035</v>
      </c>
      <c r="AF47" s="72">
        <v>46.616279447937323</v>
      </c>
      <c r="AG47" s="41">
        <v>47.29164500006663</v>
      </c>
      <c r="AH47" s="40"/>
      <c r="AI47" s="133">
        <f>1000*(AA47/Q47/P47-1)</f>
        <v>8.9958050342919815</v>
      </c>
      <c r="AJ47" s="133">
        <f>1000*(AB47/R47^2-1)</f>
        <v>10.003020451948563</v>
      </c>
      <c r="AK47" s="133">
        <f>1000*(AC47/S47^2-1)</f>
        <v>9.9856662326345269</v>
      </c>
      <c r="AL47" s="133">
        <f>1000*(AD47/T47^2-1)</f>
        <v>11.579195012306309</v>
      </c>
      <c r="AM47" s="133">
        <f>1000*((AE47/Y47^2-1))</f>
        <v>10.279195908276861</v>
      </c>
      <c r="AN47" s="133">
        <f>1000*((AF47/W47^2-1))</f>
        <v>10.649221036025613</v>
      </c>
      <c r="AO47" s="133">
        <f>1000*((AG47/X47^2-1))</f>
        <v>10.234389921975229</v>
      </c>
      <c r="AQ47" s="133">
        <f>O47*U47/AA47</f>
        <v>0.86469508171799792</v>
      </c>
      <c r="AR47" s="133">
        <f>U47*P47/AB47</f>
        <v>1.0189383385133781</v>
      </c>
      <c r="AS47" s="133">
        <f t="shared" si="4"/>
        <v>1.1142530427560808</v>
      </c>
      <c r="AT47" s="133">
        <f t="shared" si="5"/>
        <v>1.0670966764049372</v>
      </c>
      <c r="AU47" s="133">
        <f>V47*S47/AD47</f>
        <v>0.61150239784497518</v>
      </c>
      <c r="AV47" s="133">
        <f>AC47/AD47</f>
        <v>1.0644565885396542</v>
      </c>
      <c r="AW47" s="133">
        <f>O47*N47/AA47</f>
        <v>0.33869856646030222</v>
      </c>
      <c r="AX47" s="133">
        <f>AE47/AC47</f>
        <v>1.1002025213749154</v>
      </c>
      <c r="AY47" s="133">
        <f>AF47/AG47</f>
        <v>0.98571913596728644</v>
      </c>
      <c r="AZ47" s="133">
        <f t="shared" si="6"/>
        <v>0.9192955823322525</v>
      </c>
      <c r="BB47" s="75">
        <f t="shared" si="7"/>
        <v>-145.37834087973928</v>
      </c>
      <c r="BC47" s="75">
        <f t="shared" si="8"/>
        <v>18.761240646554608</v>
      </c>
      <c r="BD47" s="75">
        <f t="shared" si="9"/>
        <v>108.18426360685825</v>
      </c>
      <c r="BE47" s="75">
        <f t="shared" si="10"/>
        <v>64.941574030468715</v>
      </c>
      <c r="BF47" s="75">
        <f t="shared" si="11"/>
        <v>-491.83640261161662</v>
      </c>
      <c r="BG47" s="75">
        <f t="shared" si="12"/>
        <v>62.464423439181978</v>
      </c>
      <c r="BH47" s="75">
        <f t="shared" si="13"/>
        <v>-1082.644751643594</v>
      </c>
      <c r="BI47" s="75">
        <f t="shared" si="14"/>
        <v>95.494273198928155</v>
      </c>
      <c r="BJ47" s="75">
        <f t="shared" si="15"/>
        <v>-14.383816917682978</v>
      </c>
      <c r="BK47" s="75">
        <f t="shared" si="16"/>
        <v>-84.147573593078604</v>
      </c>
      <c r="BM47" s="133">
        <f>O47*U47/Q47/P47</f>
        <v>0.87247371008724428</v>
      </c>
      <c r="BN47" s="133">
        <f>P47*U47/R47^2</f>
        <v>1.0291307995528018</v>
      </c>
      <c r="BO47" s="133">
        <f>P47*Q47/R47^2</f>
        <v>1.1153653296835733</v>
      </c>
      <c r="BP47" s="133">
        <f>R47^2/S47^2</f>
        <v>1.067078341182788</v>
      </c>
      <c r="BQ47" s="133">
        <f>V47*S47/T47^2</f>
        <v>0.61858310336011513</v>
      </c>
      <c r="BR47" s="133">
        <f>S47^2/T47^2</f>
        <v>1.0661360601056977</v>
      </c>
      <c r="BS47" s="133">
        <f>O47*N47/Q47/P47</f>
        <v>0.34174543272957331</v>
      </c>
      <c r="BT47" s="133">
        <f>Y47^2/S47^2</f>
        <v>1.0998828650951975</v>
      </c>
      <c r="BU47" s="133">
        <f>W47^2/X47^2</f>
        <v>0.98531453765681143</v>
      </c>
      <c r="BV47" s="133">
        <f>X47^2/R47^2</f>
        <v>0.91908504017114223</v>
      </c>
      <c r="BX47" s="133">
        <f t="shared" si="17"/>
        <v>0.99108439798321424</v>
      </c>
      <c r="BY47" s="133">
        <f t="shared" si="18"/>
        <v>0.9900960489727324</v>
      </c>
      <c r="BZ47" s="133">
        <f t="shared" si="19"/>
        <v>0.99900275999451404</v>
      </c>
      <c r="CA47" s="133">
        <f t="shared" si="20"/>
        <v>1.0000171826392137</v>
      </c>
      <c r="CB47" s="133">
        <f t="shared" si="21"/>
        <v>0.98855334800340022</v>
      </c>
      <c r="CC47" s="133">
        <f t="shared" si="22"/>
        <v>0.99842471178971559</v>
      </c>
      <c r="CD47" s="133">
        <f t="shared" si="23"/>
        <v>0.99108439798321435</v>
      </c>
      <c r="CE47" s="133">
        <f t="shared" si="27"/>
        <v>1.0002906275657728</v>
      </c>
      <c r="CF47" s="133">
        <f t="shared" si="28"/>
        <v>1.0004106285810388</v>
      </c>
      <c r="CG47" s="133">
        <f t="shared" si="29"/>
        <v>1.0002290779981264</v>
      </c>
    </row>
    <row r="48" spans="1:85" x14ac:dyDescent="0.2">
      <c r="A48" s="132">
        <v>88</v>
      </c>
      <c r="B48" s="132">
        <f t="shared" si="0"/>
        <v>361.15</v>
      </c>
      <c r="C48" s="44">
        <f t="shared" si="3"/>
        <v>2.7689325764917627</v>
      </c>
      <c r="E48" s="40">
        <f>'[4]methanogen M06-L TZVP smd redo'!AB48</f>
        <v>3.4098734045377999</v>
      </c>
      <c r="F48" s="40">
        <f>'[4]methanogen M06-L TZVP smd redo'!AS48</f>
        <v>3.7924717160802146</v>
      </c>
      <c r="G48" s="40">
        <f>'[4]methanogen M06-L TZVP smd redo'!BJ48</f>
        <v>3.9865517293871111</v>
      </c>
      <c r="H48" s="40">
        <f>'[4]methanogen M06-L TZVP smd redo'!EV48</f>
        <v>4.1343555217365768</v>
      </c>
      <c r="I48" s="40">
        <f>'[4]methanogen M06-L TZVP smd redo'!CL48</f>
        <v>3.8060368937369304</v>
      </c>
      <c r="J48" s="40">
        <f>'[4]methanogen M06-L TZVP smd redo'!DG48</f>
        <v>3.8145420419453124</v>
      </c>
      <c r="K48" s="40">
        <f>'[4]methanogen M06-L TZVP smd redo'!EC48</f>
        <v>3.9464738981180858</v>
      </c>
      <c r="M48" s="40">
        <f>EXP('d-beta'!Y49/1000)*'[3]methanogen M06-L TZVP smd redo'!EZ48</f>
        <v>7.7476548525806805</v>
      </c>
      <c r="N48" s="40">
        <f>'[3]methanogen M06-L TZVP smd redo'!ET48</f>
        <v>2.7027999999999999</v>
      </c>
      <c r="O48" s="40">
        <f>'[3]methanogen M06-L TZVP smd redo'!R48</f>
        <v>7.0331799999999998</v>
      </c>
      <c r="P48" s="40">
        <f>'[3]methanogen M06-L TZVP smd redo'!W48</f>
        <v>7.4332599999999998</v>
      </c>
      <c r="Q48" s="40">
        <f>'[3]methanogen M06-L TZVP smd redo'!V48</f>
        <v>7.4109800000000003</v>
      </c>
      <c r="R48" s="40">
        <f>PRODUCT('[4]methanogen M06-L TZVP smd redo'!AD48:AF48)^(1/3)</f>
        <v>7.032864917897423</v>
      </c>
      <c r="S48" s="40">
        <f>AVERAGE('[3]methanogen M06-L TZVP smd redo'!AT48:AV48)</f>
        <v>6.8101833333333337</v>
      </c>
      <c r="T48" s="40">
        <f>'[3]methanogen M06-L TZVP smd redo'!FK48</f>
        <v>6.5992899999999999</v>
      </c>
      <c r="U48" s="40">
        <f>'[3]methanogen M06-L TZVP smd redo'!CD48</f>
        <v>6.8426099999999996</v>
      </c>
      <c r="V48" s="40">
        <f>'[3]methanogen M06-L TZVP smd redo'!CG48</f>
        <v>3.96699</v>
      </c>
      <c r="W48" s="40">
        <v>6.6956565065993852</v>
      </c>
      <c r="X48" s="40">
        <v>6.7450229206372843</v>
      </c>
      <c r="Y48" s="40">
        <v>7.1395776567758347</v>
      </c>
      <c r="Z48" s="40"/>
      <c r="AA48" s="40">
        <v>55.577030000000001</v>
      </c>
      <c r="AB48" s="40">
        <v>49.948974537211171</v>
      </c>
      <c r="AC48" s="41">
        <v>46.835163333333327</v>
      </c>
      <c r="AD48" s="41">
        <v>44.047449999999998</v>
      </c>
      <c r="AE48" s="41">
        <v>51.490083832853664</v>
      </c>
      <c r="AF48" s="72">
        <v>45.302395178445771</v>
      </c>
      <c r="AG48" s="41">
        <v>45.954216463334291</v>
      </c>
      <c r="AH48" s="40"/>
      <c r="AI48" s="133">
        <f>1000*(AA48/Q48/P48-1)</f>
        <v>8.8819907040622592</v>
      </c>
      <c r="AJ48" s="133">
        <f>1000*(AB48/R48^2-1)</f>
        <v>9.8619866230569286</v>
      </c>
      <c r="AK48" s="133">
        <f>1000*(AC48/S48^2-1)</f>
        <v>9.8443318453840245</v>
      </c>
      <c r="AL48" s="133">
        <f>1000*(AD48/T48^2-1)</f>
        <v>11.407906451986749</v>
      </c>
      <c r="AM48" s="133">
        <f>1000*((AE48/Y48^2-1))</f>
        <v>10.132990972910649</v>
      </c>
      <c r="AN48" s="133">
        <f>1000*((AF48/W48^2-1))</f>
        <v>10.496543872066777</v>
      </c>
      <c r="AO48" s="133">
        <f>1000*((AG48/X48^2-1))</f>
        <v>10.086358776824955</v>
      </c>
      <c r="AQ48" s="133">
        <f>O48*U48/AA48</f>
        <v>0.86592082735979226</v>
      </c>
      <c r="AR48" s="133">
        <f>U48*P48/AB48</f>
        <v>1.0182971658548858</v>
      </c>
      <c r="AS48" s="133">
        <f t="shared" si="4"/>
        <v>1.1126760962549096</v>
      </c>
      <c r="AT48" s="133">
        <f t="shared" si="5"/>
        <v>1.0664844741058412</v>
      </c>
      <c r="AU48" s="133">
        <f>V48*S48/AD48</f>
        <v>0.61333696233266632</v>
      </c>
      <c r="AV48" s="133">
        <f>AC48/AD48</f>
        <v>1.0632888699194467</v>
      </c>
      <c r="AW48" s="133">
        <f>O48*N48/AA48</f>
        <v>0.34203481013648979</v>
      </c>
      <c r="AX48" s="133">
        <f>AE48/AC48</f>
        <v>1.0993894366587456</v>
      </c>
      <c r="AY48" s="133">
        <f>AF48/AG48</f>
        <v>0.98581585466899235</v>
      </c>
      <c r="AZ48" s="133">
        <f t="shared" si="6"/>
        <v>0.92002322147973525</v>
      </c>
      <c r="BB48" s="75">
        <f t="shared" si="7"/>
        <v>-143.96179797113749</v>
      </c>
      <c r="BC48" s="75">
        <f t="shared" si="8"/>
        <v>18.131786979280996</v>
      </c>
      <c r="BD48" s="75">
        <f t="shared" si="9"/>
        <v>106.76801130037101</v>
      </c>
      <c r="BE48" s="75">
        <f t="shared" si="10"/>
        <v>64.367701022872239</v>
      </c>
      <c r="BF48" s="75">
        <f t="shared" si="11"/>
        <v>-488.84080021798133</v>
      </c>
      <c r="BG48" s="75">
        <f t="shared" si="12"/>
        <v>61.366812131589505</v>
      </c>
      <c r="BH48" s="75">
        <f t="shared" si="13"/>
        <v>-1072.8427630743504</v>
      </c>
      <c r="BI48" s="75">
        <f t="shared" si="14"/>
        <v>94.754968119879976</v>
      </c>
      <c r="BJ48" s="75">
        <f t="shared" si="15"/>
        <v>-14.28570179191259</v>
      </c>
      <c r="BK48" s="75">
        <f t="shared" si="16"/>
        <v>-83.356368518750472</v>
      </c>
      <c r="BM48" s="133">
        <f>O48*U48/Q48/P48</f>
        <v>0.87361192809885579</v>
      </c>
      <c r="BN48" s="133">
        <f>P48*U48/R48^2</f>
        <v>1.0283395988828437</v>
      </c>
      <c r="BO48" s="133">
        <f>P48*Q48/R48^2</f>
        <v>1.1137569144710537</v>
      </c>
      <c r="BP48" s="133">
        <f>R48^2/S48^2</f>
        <v>1.0664658294330727</v>
      </c>
      <c r="BQ48" s="133">
        <f>V48*S48/T48^2</f>
        <v>0.6203338530225031</v>
      </c>
      <c r="BR48" s="133">
        <f>S48^2/T48^2</f>
        <v>1.0649351944311178</v>
      </c>
      <c r="BS48" s="133">
        <f>O48*N48/Q48/P48</f>
        <v>0.3450727601405878</v>
      </c>
      <c r="BT48" s="133">
        <f>Y48^2/S48^2</f>
        <v>1.099075271297913</v>
      </c>
      <c r="BU48" s="133">
        <f>W48^2/X48^2</f>
        <v>0.9854156880650683</v>
      </c>
      <c r="BV48" s="133">
        <f>X48^2/R48^2</f>
        <v>0.91981885519963824</v>
      </c>
      <c r="BX48" s="133">
        <f t="shared" si="17"/>
        <v>0.99119620452550272</v>
      </c>
      <c r="BY48" s="133">
        <f t="shared" si="18"/>
        <v>0.99023432235920161</v>
      </c>
      <c r="BZ48" s="133">
        <f t="shared" si="19"/>
        <v>0.99902957440523954</v>
      </c>
      <c r="CA48" s="133">
        <f t="shared" si="20"/>
        <v>1.0000174826724439</v>
      </c>
      <c r="CB48" s="133">
        <f t="shared" si="21"/>
        <v>0.98872076599439918</v>
      </c>
      <c r="CC48" s="133">
        <f t="shared" si="22"/>
        <v>0.99845406131727055</v>
      </c>
      <c r="CD48" s="133">
        <f t="shared" si="23"/>
        <v>0.99119620452550261</v>
      </c>
      <c r="CE48" s="133">
        <f t="shared" si="27"/>
        <v>1.0002858451727892</v>
      </c>
      <c r="CF48" s="133">
        <f t="shared" si="28"/>
        <v>1.0004060891345354</v>
      </c>
      <c r="CG48" s="133">
        <f t="shared" si="29"/>
        <v>1.0002221810076426</v>
      </c>
    </row>
    <row r="49" spans="1:85" x14ac:dyDescent="0.2">
      <c r="A49" s="132">
        <v>90</v>
      </c>
      <c r="B49" s="132">
        <f t="shared" si="0"/>
        <v>363.15</v>
      </c>
      <c r="C49" s="44">
        <f t="shared" si="3"/>
        <v>2.7536830510808206</v>
      </c>
      <c r="E49" s="40">
        <f>'[4]methanogen M06-L TZVP smd redo'!AB49</f>
        <v>3.3817606539310319</v>
      </c>
      <c r="F49" s="40">
        <f>'[4]methanogen M06-L TZVP smd redo'!AS49</f>
        <v>3.754887888129943</v>
      </c>
      <c r="G49" s="40">
        <f>'[4]methanogen M06-L TZVP smd redo'!BJ49</f>
        <v>3.953960343876739</v>
      </c>
      <c r="H49" s="40">
        <f>'[4]methanogen M06-L TZVP smd redo'!EV49</f>
        <v>4.0977674309037315</v>
      </c>
      <c r="I49" s="40">
        <f>'[4]methanogen M06-L TZVP smd redo'!CL49</f>
        <v>3.768450153988967</v>
      </c>
      <c r="J49" s="40">
        <f>'[4]methanogen M06-L TZVP smd redo'!DG49</f>
        <v>3.7850257220541916</v>
      </c>
      <c r="K49" s="40">
        <f>'[4]methanogen M06-L TZVP smd redo'!EC49</f>
        <v>3.9032519954631528</v>
      </c>
      <c r="M49" s="40">
        <f>EXP('d-beta'!Y50/1000)*'[3]methanogen M06-L TZVP smd redo'!EZ49</f>
        <v>7.6369545971711368</v>
      </c>
      <c r="N49" s="40">
        <f>'[3]methanogen M06-L TZVP smd redo'!ET49</f>
        <v>2.6859099999999998</v>
      </c>
      <c r="O49" s="40">
        <f>'[3]methanogen M06-L TZVP smd redo'!R49</f>
        <v>6.9313599999999997</v>
      </c>
      <c r="P49" s="40">
        <f>'[3]methanogen M06-L TZVP smd redo'!W49</f>
        <v>7.3210899999999999</v>
      </c>
      <c r="Q49" s="40">
        <f>'[3]methanogen M06-L TZVP smd redo'!V49</f>
        <v>7.2990700000000004</v>
      </c>
      <c r="R49" s="40">
        <f>PRODUCT('[4]methanogen M06-L TZVP smd redo'!AD49:AF49)^(1/3)</f>
        <v>6.9316285310408308</v>
      </c>
      <c r="S49" s="40">
        <f>AVERAGE('[3]methanogen M06-L TZVP smd redo'!AT49:AV49)</f>
        <v>6.7140599999999999</v>
      </c>
      <c r="T49" s="40">
        <f>'[3]methanogen M06-L TZVP smd redo'!FK49</f>
        <v>6.5097399999999999</v>
      </c>
      <c r="U49" s="40">
        <f>'[3]methanogen M06-L TZVP smd redo'!CD49</f>
        <v>6.7437899999999997</v>
      </c>
      <c r="V49" s="40">
        <f>'[3]methanogen M06-L TZVP smd redo'!CG49</f>
        <v>3.92631</v>
      </c>
      <c r="W49" s="40">
        <v>6.6022128065574499</v>
      </c>
      <c r="X49" s="40">
        <v>6.6505499328234219</v>
      </c>
      <c r="Y49" s="40">
        <v>7.0362474155487513</v>
      </c>
      <c r="Z49" s="40"/>
      <c r="AA49" s="40">
        <v>53.905769999999997</v>
      </c>
      <c r="AB49" s="40">
        <v>48.514650371119139</v>
      </c>
      <c r="AC49" s="41">
        <v>45.516100000000002</v>
      </c>
      <c r="AD49" s="41">
        <v>42.853070000000002</v>
      </c>
      <c r="AE49" s="41">
        <v>50.003254415671371</v>
      </c>
      <c r="AF49" s="72">
        <v>44.040200887397809</v>
      </c>
      <c r="AG49" s="41">
        <v>44.669526683369675</v>
      </c>
      <c r="AH49" s="40"/>
      <c r="AI49" s="133">
        <f>1000*(AA49/Q49/P49-1)</f>
        <v>8.7695849769584555</v>
      </c>
      <c r="AJ49" s="133">
        <f>1000*(AB49/R49^2-1)</f>
        <v>9.7232224504046894</v>
      </c>
      <c r="AK49" s="133">
        <f>1000*(AC49/S49^2-1)</f>
        <v>9.7052326394402311</v>
      </c>
      <c r="AL49" s="133">
        <f>1000*(AD49/T49^2-1)</f>
        <v>11.240964144773935</v>
      </c>
      <c r="AM49" s="133">
        <f>1000*((AE49/Y49^2-1))</f>
        <v>9.9876576618984636</v>
      </c>
      <c r="AN49" s="133">
        <f>1000*((AF49/W49^2-1))</f>
        <v>10.346296790660459</v>
      </c>
      <c r="AO49" s="133">
        <f>1000*((AG49/X49^2-1))</f>
        <v>9.9415355969207919</v>
      </c>
      <c r="AQ49" s="133">
        <f>O49*U49/AA49</f>
        <v>0.86713604600027039</v>
      </c>
      <c r="AR49" s="133">
        <f>U49*P49/AB49</f>
        <v>1.017669779199134</v>
      </c>
      <c r="AS49" s="133">
        <f t="shared" si="4"/>
        <v>1.1111235387174965</v>
      </c>
      <c r="AT49" s="133">
        <f t="shared" si="5"/>
        <v>1.0658788949650593</v>
      </c>
      <c r="AU49" s="133">
        <f>V49*S49/AD49</f>
        <v>0.61515968210912297</v>
      </c>
      <c r="AV49" s="133">
        <f>AC49/AD49</f>
        <v>1.0621432723489823</v>
      </c>
      <c r="AW49" s="133">
        <f>O49*N49/AA49</f>
        <v>0.3453620853129451</v>
      </c>
      <c r="AX49" s="133">
        <f>AE49/AC49</f>
        <v>1.0985838948343853</v>
      </c>
      <c r="AY49" s="133">
        <f>AF49/AG49</f>
        <v>0.98591151859672244</v>
      </c>
      <c r="AZ49" s="133">
        <f t="shared" si="6"/>
        <v>0.92074304033244203</v>
      </c>
      <c r="BB49" s="75">
        <f t="shared" si="7"/>
        <v>-142.55939870966529</v>
      </c>
      <c r="BC49" s="75">
        <f t="shared" si="8"/>
        <v>17.5154835789392</v>
      </c>
      <c r="BD49" s="75">
        <f t="shared" si="9"/>
        <v>105.37170044102321</v>
      </c>
      <c r="BE49" s="75">
        <f t="shared" si="10"/>
        <v>63.799712315275592</v>
      </c>
      <c r="BF49" s="75">
        <f t="shared" si="11"/>
        <v>-485.87339917184084</v>
      </c>
      <c r="BG49" s="75">
        <f t="shared" si="12"/>
        <v>60.288821770363683</v>
      </c>
      <c r="BH49" s="75">
        <f t="shared" si="13"/>
        <v>-1063.161889668406</v>
      </c>
      <c r="BI49" s="75">
        <f t="shared" si="14"/>
        <v>94.021982101456345</v>
      </c>
      <c r="BJ49" s="75">
        <f t="shared" si="15"/>
        <v>-14.188666137691589</v>
      </c>
      <c r="BK49" s="75">
        <f t="shared" si="16"/>
        <v>-82.574282379591864</v>
      </c>
      <c r="BM49" s="133">
        <f>O49*U49/Q49/P49</f>
        <v>0.87474046924225357</v>
      </c>
      <c r="BN49" s="133">
        <f>P49*U49/R49^2</f>
        <v>1.0275648088433416</v>
      </c>
      <c r="BO49" s="133">
        <f>P49*Q49/R49^2</f>
        <v>1.1121739362115619</v>
      </c>
      <c r="BP49" s="133">
        <f>R49^2/S49^2</f>
        <v>1.0658599046522637</v>
      </c>
      <c r="BQ49" s="133">
        <f>V49*S49/T49^2</f>
        <v>0.62207467003902228</v>
      </c>
      <c r="BR49" s="133">
        <f>S49^2/T49^2</f>
        <v>1.0637587605467214</v>
      </c>
      <c r="BS49" s="133">
        <f>O49*N49/Q49/P49</f>
        <v>0.34839076746791658</v>
      </c>
      <c r="BT49" s="133">
        <f>Y49^2/S49^2</f>
        <v>1.0982766954554453</v>
      </c>
      <c r="BU49" s="133">
        <f>W49^2/X49^2</f>
        <v>0.98551654637338026</v>
      </c>
      <c r="BV49" s="133">
        <f>X49^2/R49^2</f>
        <v>0.9205440087022112</v>
      </c>
      <c r="BX49" s="133">
        <f t="shared" si="17"/>
        <v>0.99130665207639179</v>
      </c>
      <c r="BY49" s="133">
        <f t="shared" si="18"/>
        <v>0.99037040821265021</v>
      </c>
      <c r="BZ49" s="133">
        <f t="shared" si="19"/>
        <v>0.99905554566613619</v>
      </c>
      <c r="CA49" s="133">
        <f t="shared" si="20"/>
        <v>1.0000178168938645</v>
      </c>
      <c r="CB49" s="133">
        <f t="shared" si="21"/>
        <v>0.98888399051923215</v>
      </c>
      <c r="CC49" s="133">
        <f t="shared" si="22"/>
        <v>0.99848133970063968</v>
      </c>
      <c r="CD49" s="133">
        <f t="shared" si="23"/>
        <v>0.99130665207639179</v>
      </c>
      <c r="CE49" s="133">
        <f t="shared" si="27"/>
        <v>1.0002797103682626</v>
      </c>
      <c r="CF49" s="133">
        <f t="shared" si="28"/>
        <v>1.0004007768563559</v>
      </c>
      <c r="CG49" s="133">
        <f t="shared" si="29"/>
        <v>1.0002162108800332</v>
      </c>
    </row>
    <row r="50" spans="1:85" x14ac:dyDescent="0.2">
      <c r="A50" s="132">
        <v>92</v>
      </c>
      <c r="B50" s="132">
        <f t="shared" si="0"/>
        <v>365.15</v>
      </c>
      <c r="C50" s="44">
        <f t="shared" si="3"/>
        <v>2.7386005751061209</v>
      </c>
      <c r="E50" s="40">
        <f>'[4]methanogen M06-L TZVP smd redo'!AB50</f>
        <v>3.3477147263825113</v>
      </c>
      <c r="F50" s="40">
        <f>'[4]methanogen M06-L TZVP smd redo'!AS50</f>
        <v>3.719408820408221</v>
      </c>
      <c r="G50" s="40">
        <f>'[4]methanogen M06-L TZVP smd redo'!BJ50</f>
        <v>3.9121351387292336</v>
      </c>
      <c r="H50" s="40">
        <f>'[4]methanogen M06-L TZVP smd redo'!EV50</f>
        <v>4.0513171146892013</v>
      </c>
      <c r="I50" s="40">
        <f>'[4]methanogen M06-L TZVP smd redo'!CL50</f>
        <v>3.7325964158771985</v>
      </c>
      <c r="J50" s="40">
        <f>'[4]methanogen M06-L TZVP smd redo'!DG50</f>
        <v>3.7472058213054993</v>
      </c>
      <c r="K50" s="40">
        <f>'[4]methanogen M06-L TZVP smd redo'!EC50</f>
        <v>3.871491523956383</v>
      </c>
      <c r="M50" s="40">
        <f>EXP('d-beta'!Y51/1000)*'[3]methanogen M06-L TZVP smd redo'!EZ50</f>
        <v>7.5291155732453392</v>
      </c>
      <c r="N50" s="40">
        <f>'[3]methanogen M06-L TZVP smd redo'!ET50</f>
        <v>2.6693099999999998</v>
      </c>
      <c r="O50" s="40">
        <f>'[3]methanogen M06-L TZVP smd redo'!R50</f>
        <v>6.8321899999999998</v>
      </c>
      <c r="P50" s="40">
        <f>'[3]methanogen M06-L TZVP smd redo'!W50</f>
        <v>7.2118900000000004</v>
      </c>
      <c r="Q50" s="40">
        <f>'[3]methanogen M06-L TZVP smd redo'!V50</f>
        <v>7.1901299999999999</v>
      </c>
      <c r="R50" s="40">
        <f>PRODUCT('[4]methanogen M06-L TZVP smd redo'!AD50:AF50)^(1/3)</f>
        <v>6.8329969117369771</v>
      </c>
      <c r="S50" s="40">
        <f>AVERAGE('[3]methanogen M06-L TZVP smd redo'!AT50:AV50)</f>
        <v>6.6203799999999999</v>
      </c>
      <c r="T50" s="40">
        <f>'[3]methanogen M06-L TZVP smd redo'!FK50</f>
        <v>6.4223999999999997</v>
      </c>
      <c r="U50" s="40">
        <f>'[3]methanogen M06-L TZVP smd redo'!CD50</f>
        <v>6.6475299999999997</v>
      </c>
      <c r="V50" s="40">
        <f>'[3]methanogen M06-L TZVP smd redo'!CG50</f>
        <v>3.8865099999999999</v>
      </c>
      <c r="W50" s="40">
        <v>6.5111305993325104</v>
      </c>
      <c r="X50" s="40">
        <v>6.5584644128400171</v>
      </c>
      <c r="Y50" s="40">
        <v>6.9355693513783381</v>
      </c>
      <c r="Z50" s="40"/>
      <c r="AA50" s="40">
        <v>52.303449999999998</v>
      </c>
      <c r="AB50" s="40">
        <v>47.137419961406572</v>
      </c>
      <c r="AC50" s="41">
        <v>44.248856666666676</v>
      </c>
      <c r="AD50" s="41">
        <v>41.704099999999997</v>
      </c>
      <c r="AE50" s="41">
        <v>48.575770222034542</v>
      </c>
      <c r="AF50" s="72">
        <v>42.827181167869995</v>
      </c>
      <c r="AG50" s="41">
        <v>43.435021582696137</v>
      </c>
      <c r="AH50" s="40"/>
      <c r="AI50" s="133">
        <f>1000*(AA50/Q50/P50-1)</f>
        <v>8.6593061257429493</v>
      </c>
      <c r="AJ50" s="133">
        <f>1000*(AB50/R50^2-1)</f>
        <v>9.5860919732060346</v>
      </c>
      <c r="AK50" s="133">
        <f>1000*(AC50/S50^2-1)</f>
        <v>9.5694903949572474</v>
      </c>
      <c r="AL50" s="133">
        <f>1000*(AD50/T50^2-1)</f>
        <v>11.076582143116909</v>
      </c>
      <c r="AM50" s="133">
        <f>1000*((AE50/Y50^2-1))</f>
        <v>9.8467171991523106</v>
      </c>
      <c r="AN50" s="133">
        <f>1000*((AF50/W50^2-1))</f>
        <v>10.198403228427022</v>
      </c>
      <c r="AO50" s="133">
        <f>1000*((AG50/X50^2-1))</f>
        <v>9.8007966054536322</v>
      </c>
      <c r="AQ50" s="133">
        <f>O50*U50/AA50</f>
        <v>0.86834019535422602</v>
      </c>
      <c r="AR50" s="133">
        <f>U50*P50/AB50</f>
        <v>1.0170530158619535</v>
      </c>
      <c r="AS50" s="133">
        <f t="shared" si="4"/>
        <v>1.1095950954214948</v>
      </c>
      <c r="AT50" s="133">
        <f t="shared" si="5"/>
        <v>1.065279953253931</v>
      </c>
      <c r="AU50" s="133">
        <f>V50*S50/AD50</f>
        <v>0.61696986804175136</v>
      </c>
      <c r="AV50" s="133">
        <f>AC50/AD50</f>
        <v>1.0610193402247423</v>
      </c>
      <c r="AW50" s="133">
        <f>O50*N50/AA50</f>
        <v>0.34868126459918036</v>
      </c>
      <c r="AX50" s="133">
        <f>AE50/AC50</f>
        <v>1.097785883779171</v>
      </c>
      <c r="AY50" s="133">
        <f>AF50/AG50</f>
        <v>0.9860057531301355</v>
      </c>
      <c r="AZ50" s="133">
        <f t="shared" si="6"/>
        <v>0.92145521791939933</v>
      </c>
      <c r="BB50" s="75">
        <f t="shared" si="7"/>
        <v>-141.17171097474198</v>
      </c>
      <c r="BC50" s="75">
        <f t="shared" si="8"/>
        <v>16.909245365490907</v>
      </c>
      <c r="BD50" s="75">
        <f t="shared" si="9"/>
        <v>103.99516987668174</v>
      </c>
      <c r="BE50" s="75">
        <f t="shared" si="10"/>
        <v>63.237631523036477</v>
      </c>
      <c r="BF50" s="75">
        <f t="shared" si="11"/>
        <v>-482.93509250630893</v>
      </c>
      <c r="BG50" s="75">
        <f t="shared" si="12"/>
        <v>59.230087764244537</v>
      </c>
      <c r="BH50" s="75">
        <f t="shared" si="13"/>
        <v>-1053.5970560265353</v>
      </c>
      <c r="BI50" s="75">
        <f t="shared" si="14"/>
        <v>93.295318405661675</v>
      </c>
      <c r="BJ50" s="75">
        <f t="shared" si="15"/>
        <v>-14.093089578942475</v>
      </c>
      <c r="BK50" s="75">
        <f t="shared" si="16"/>
        <v>-81.801099993552597</v>
      </c>
      <c r="BM50" s="133">
        <f>O50*U50/Q50/P50</f>
        <v>0.87585941892708574</v>
      </c>
      <c r="BN50" s="133">
        <f>P50*U50/R50^2</f>
        <v>1.0268025796136329</v>
      </c>
      <c r="BO50" s="133">
        <f>P50*Q50/R50^2</f>
        <v>1.1106146240419177</v>
      </c>
      <c r="BP50" s="133">
        <f>R50^2/S50^2</f>
        <v>1.0652624358488862</v>
      </c>
      <c r="BQ50" s="133">
        <f>V50*S50/T50^2</f>
        <v>0.62380378546494386</v>
      </c>
      <c r="BR50" s="133">
        <f>S50^2/T50^2</f>
        <v>1.0626032366355431</v>
      </c>
      <c r="BS50" s="133">
        <f>O50*N50/Q50/P50</f>
        <v>0.35170060240965584</v>
      </c>
      <c r="BT50" s="133">
        <f>Y50^2/S50^2</f>
        <v>1.0974845155942106</v>
      </c>
      <c r="BU50" s="133">
        <f>W50^2/X50^2</f>
        <v>0.98561766855538113</v>
      </c>
      <c r="BV50" s="133">
        <f>X50^2/R50^2</f>
        <v>0.921259297392934</v>
      </c>
      <c r="BX50" s="133">
        <f t="shared" si="17"/>
        <v>0.9914150337253087</v>
      </c>
      <c r="BY50" s="133">
        <f t="shared" si="18"/>
        <v>0.99050492865400874</v>
      </c>
      <c r="BZ50" s="133">
        <f t="shared" si="19"/>
        <v>0.99908201405028108</v>
      </c>
      <c r="CA50" s="133">
        <f t="shared" si="20"/>
        <v>1.0000164442154864</v>
      </c>
      <c r="CB50" s="133">
        <f t="shared" si="21"/>
        <v>0.98904476442364175</v>
      </c>
      <c r="CC50" s="133">
        <f t="shared" si="22"/>
        <v>0.99850941879697652</v>
      </c>
      <c r="CD50" s="133">
        <f t="shared" si="23"/>
        <v>0.99141503372530881</v>
      </c>
      <c r="CE50" s="133">
        <f t="shared" si="27"/>
        <v>1.0002745990314015</v>
      </c>
      <c r="CF50" s="133">
        <f t="shared" si="28"/>
        <v>1.0003937475829985</v>
      </c>
      <c r="CG50" s="133">
        <f t="shared" si="29"/>
        <v>1.0002126659964461</v>
      </c>
    </row>
    <row r="51" spans="1:85" x14ac:dyDescent="0.2">
      <c r="A51" s="132">
        <v>94</v>
      </c>
      <c r="B51" s="132">
        <f t="shared" si="0"/>
        <v>367.15</v>
      </c>
      <c r="C51" s="44">
        <f t="shared" si="3"/>
        <v>2.7236824186299877</v>
      </c>
      <c r="E51" s="40">
        <f>'[4]methanogen M06-L TZVP smd redo'!AB51</f>
        <v>3.3161746886225529</v>
      </c>
      <c r="F51" s="40">
        <f>'[4]methanogen M06-L TZVP smd redo'!AS51</f>
        <v>3.6857759405994894</v>
      </c>
      <c r="G51" s="40">
        <f>'[4]methanogen M06-L TZVP smd redo'!BJ51</f>
        <v>3.8793522885745002</v>
      </c>
      <c r="H51" s="40">
        <f>'[4]methanogen M06-L TZVP smd redo'!EV51</f>
        <v>4.0125263802712752</v>
      </c>
      <c r="I51" s="40">
        <f>'[4]methanogen M06-L TZVP smd redo'!CL51</f>
        <v>3.6976655326204089</v>
      </c>
      <c r="J51" s="40">
        <f>'[4]methanogen M06-L TZVP smd redo'!DG51</f>
        <v>3.710163431968061</v>
      </c>
      <c r="K51" s="40">
        <f>'[4]methanogen M06-L TZVP smd redo'!EC51</f>
        <v>3.8307463088258498</v>
      </c>
      <c r="M51" s="40">
        <f>EXP('d-beta'!Y52/1000)*'[3]methanogen M06-L TZVP smd redo'!EZ51</f>
        <v>7.424027288365572</v>
      </c>
      <c r="N51" s="40">
        <f>'[3]methanogen M06-L TZVP smd redo'!ET51</f>
        <v>2.653</v>
      </c>
      <c r="O51" s="40">
        <f>'[3]methanogen M06-L TZVP smd redo'!R51</f>
        <v>6.7355799999999997</v>
      </c>
      <c r="P51" s="40">
        <f>'[3]methanogen M06-L TZVP smd redo'!W51</f>
        <v>7.1055599999999997</v>
      </c>
      <c r="Q51" s="40">
        <f>'[3]methanogen M06-L TZVP smd redo'!V51</f>
        <v>7.08406</v>
      </c>
      <c r="R51" s="40">
        <f>PRODUCT('[4]methanogen M06-L TZVP smd redo'!AD51:AF51)^(1/3)</f>
        <v>6.7368702075080398</v>
      </c>
      <c r="S51" s="40">
        <f>AVERAGE('[3]methanogen M06-L TZVP smd redo'!AT51:AV51)</f>
        <v>6.5290666666666679</v>
      </c>
      <c r="T51" s="40">
        <f>'[3]methanogen M06-L TZVP smd redo'!FK51</f>
        <v>6.3372000000000002</v>
      </c>
      <c r="U51" s="40">
        <f>'[3]methanogen M06-L TZVP smd redo'!CD51</f>
        <v>6.5537400000000003</v>
      </c>
      <c r="V51" s="40">
        <f>'[3]methanogen M06-L TZVP smd redo'!CG51</f>
        <v>3.8475700000000002</v>
      </c>
      <c r="W51" s="40">
        <v>6.4223301844193124</v>
      </c>
      <c r="X51" s="40">
        <v>6.4686995143029016</v>
      </c>
      <c r="Y51" s="40">
        <v>6.837466965674027</v>
      </c>
      <c r="Z51" s="40"/>
      <c r="AA51" s="40">
        <v>50.766599999999997</v>
      </c>
      <c r="AB51" s="40">
        <v>45.814488385780081</v>
      </c>
      <c r="AC51" s="41">
        <v>43.030923333333327</v>
      </c>
      <c r="AD51" s="41">
        <v>40.598410000000001</v>
      </c>
      <c r="AE51" s="41">
        <v>47.204725432772442</v>
      </c>
      <c r="AF51" s="72">
        <v>41.66098754041036</v>
      </c>
      <c r="AG51" s="41">
        <v>42.248279626415865</v>
      </c>
      <c r="AH51" s="40"/>
      <c r="AI51" s="133">
        <f>1000*(AA51/Q51/P51-1)</f>
        <v>8.5502384377948992</v>
      </c>
      <c r="AJ51" s="133">
        <f>1000*(AB51/R51^2-1)</f>
        <v>9.453877283670975</v>
      </c>
      <c r="AK51" s="133">
        <f>1000*(AC51/S51^2-1)</f>
        <v>9.4352322893711538</v>
      </c>
      <c r="AL51" s="133">
        <f>1000*(AD51/T51^2-1)</f>
        <v>10.91396978818171</v>
      </c>
      <c r="AM51" s="133">
        <f>1000*((AE51/Y51^2-1))</f>
        <v>9.7061317972446659</v>
      </c>
      <c r="AN51" s="133">
        <f>1000*((AF51/W51^2-1))</f>
        <v>10.053320937805976</v>
      </c>
      <c r="AO51" s="133">
        <f>1000*((AG51/X51^2-1))</f>
        <v>9.6598200693338576</v>
      </c>
      <c r="AQ51" s="133">
        <f>O51*U51/AA51</f>
        <v>0.86953311959437896</v>
      </c>
      <c r="AR51" s="133">
        <f>U51*P51/AB51</f>
        <v>1.0164468585194064</v>
      </c>
      <c r="AS51" s="133">
        <f t="shared" si="4"/>
        <v>1.1080905143482287</v>
      </c>
      <c r="AT51" s="133">
        <f t="shared" si="5"/>
        <v>1.0646875511102618</v>
      </c>
      <c r="AU51" s="133">
        <f>V51*S51/AD51</f>
        <v>0.61876908565302613</v>
      </c>
      <c r="AV51" s="133">
        <f>AC51/AD51</f>
        <v>1.0599164679930402</v>
      </c>
      <c r="AW51" s="133">
        <f>O51*N51/AA51</f>
        <v>0.35199311634027097</v>
      </c>
      <c r="AX51" s="133">
        <f>AE51/AC51</f>
        <v>1.0969954111164966</v>
      </c>
      <c r="AY51" s="133">
        <f>AF51/AG51</f>
        <v>0.98609902956525841</v>
      </c>
      <c r="AZ51" s="133">
        <f t="shared" si="6"/>
        <v>0.92215980391759445</v>
      </c>
      <c r="BB51" s="75">
        <f t="shared" si="7"/>
        <v>-139.79885552290474</v>
      </c>
      <c r="BC51" s="75">
        <f t="shared" si="8"/>
        <v>16.313073840587421</v>
      </c>
      <c r="BD51" s="75">
        <f t="shared" si="9"/>
        <v>102.63827663853684</v>
      </c>
      <c r="BE51" s="75">
        <f t="shared" si="10"/>
        <v>62.681376878089608</v>
      </c>
      <c r="BF51" s="75">
        <f t="shared" si="11"/>
        <v>-480.02312007510943</v>
      </c>
      <c r="BG51" s="75">
        <f t="shared" si="12"/>
        <v>58.190101238643983</v>
      </c>
      <c r="BH51" s="75">
        <f t="shared" si="13"/>
        <v>-1044.1436594267609</v>
      </c>
      <c r="BI51" s="75">
        <f t="shared" si="14"/>
        <v>92.574998163556828</v>
      </c>
      <c r="BJ51" s="75">
        <f t="shared" si="15"/>
        <v>-13.998493758263026</v>
      </c>
      <c r="BK51" s="75">
        <f t="shared" si="16"/>
        <v>-81.036747323224816</v>
      </c>
      <c r="BM51" s="133">
        <f>O51*U51/Q51/P51</f>
        <v>0.87696783509647047</v>
      </c>
      <c r="BN51" s="133">
        <f>P51*U51/R51^2</f>
        <v>1.0260562223852219</v>
      </c>
      <c r="BO51" s="133">
        <f>P51*Q51/R51^2</f>
        <v>1.109083339093442</v>
      </c>
      <c r="BP51" s="133">
        <f>R51^2/S51^2</f>
        <v>1.0646678859291492</v>
      </c>
      <c r="BQ51" s="133">
        <f>V51*S51/T51^2</f>
        <v>0.62552231275970394</v>
      </c>
      <c r="BR51" s="133">
        <f>S51^2/T51^2</f>
        <v>1.061469156245533</v>
      </c>
      <c r="BS51" s="133">
        <f>O51*N51/Q51/P51</f>
        <v>0.35500274141344274</v>
      </c>
      <c r="BT51" s="133">
        <f>Y51^2/S51^2</f>
        <v>1.0967010922967408</v>
      </c>
      <c r="BU51" s="133">
        <f>W51^2/X51^2</f>
        <v>0.98571486091149541</v>
      </c>
      <c r="BV51" s="133">
        <f>X51^2/R51^2</f>
        <v>0.92197170872447065</v>
      </c>
      <c r="BX51" s="133">
        <f t="shared" si="17"/>
        <v>0.99152224836014236</v>
      </c>
      <c r="BY51" s="133">
        <f t="shared" si="18"/>
        <v>0.99063466147744117</v>
      </c>
      <c r="BZ51" s="133">
        <f t="shared" si="19"/>
        <v>0.99910482403781764</v>
      </c>
      <c r="CA51" s="133">
        <f t="shared" si="20"/>
        <v>1.0000184707187776</v>
      </c>
      <c r="CB51" s="133">
        <f t="shared" si="21"/>
        <v>0.98920385896886132</v>
      </c>
      <c r="CC51" s="133">
        <f t="shared" si="22"/>
        <v>0.99853722715977478</v>
      </c>
      <c r="CD51" s="133">
        <f t="shared" si="23"/>
        <v>0.99152224836014236</v>
      </c>
      <c r="CE51" s="133">
        <f t="shared" si="27"/>
        <v>1.0002683673991237</v>
      </c>
      <c r="CF51" s="133">
        <f t="shared" si="28"/>
        <v>1.0003897360879876</v>
      </c>
      <c r="CG51" s="133">
        <f t="shared" si="29"/>
        <v>1.000204014061759</v>
      </c>
    </row>
    <row r="52" spans="1:85" x14ac:dyDescent="0.2">
      <c r="A52" s="132">
        <v>96</v>
      </c>
      <c r="B52" s="132">
        <f t="shared" si="0"/>
        <v>369.15</v>
      </c>
      <c r="C52" s="44">
        <f t="shared" si="3"/>
        <v>2.7089259108763377</v>
      </c>
      <c r="E52" s="40">
        <f>'[4]methanogen M06-L TZVP smd redo'!AB52</f>
        <v>3.2801861256979148</v>
      </c>
      <c r="F52" s="40">
        <f>'[4]methanogen M06-L TZVP smd redo'!AS52</f>
        <v>3.6527116976927676</v>
      </c>
      <c r="G52" s="40">
        <f>'[4]methanogen M06-L TZVP smd redo'!BJ52</f>
        <v>3.8462416227145191</v>
      </c>
      <c r="H52" s="40">
        <f>'[4]methanogen M06-L TZVP smd redo'!EV52</f>
        <v>3.9726632455834299</v>
      </c>
      <c r="I52" s="40">
        <f>'[4]methanogen M06-L TZVP smd redo'!CL52</f>
        <v>3.6636496508422045</v>
      </c>
      <c r="J52" s="40">
        <f>'[4]methanogen M06-L TZVP smd redo'!DG52</f>
        <v>3.6745727209304135</v>
      </c>
      <c r="K52" s="40">
        <f>'[4]methanogen M06-L TZVP smd redo'!EC52</f>
        <v>3.7924432640754624</v>
      </c>
      <c r="M52" s="40">
        <f>EXP('d-beta'!Y53/1000)*'[3]methanogen M06-L TZVP smd redo'!EZ52</f>
        <v>7.3216009378237974</v>
      </c>
      <c r="N52" s="40">
        <f>'[3]methanogen M06-L TZVP smd redo'!ET52</f>
        <v>2.6369600000000002</v>
      </c>
      <c r="O52" s="40">
        <f>'[3]methanogen M06-L TZVP smd redo'!R52</f>
        <v>6.6414400000000002</v>
      </c>
      <c r="P52" s="40">
        <f>'[3]methanogen M06-L TZVP smd redo'!W52</f>
        <v>7.0020100000000003</v>
      </c>
      <c r="Q52" s="40">
        <f>'[3]methanogen M06-L TZVP smd redo'!V52</f>
        <v>6.9807499999999996</v>
      </c>
      <c r="R52" s="40">
        <f>PRODUCT('[4]methanogen M06-L TZVP smd redo'!AD52:AF52)^(1/3)</f>
        <v>6.6431849662135969</v>
      </c>
      <c r="S52" s="40">
        <f>AVERAGE('[3]methanogen M06-L TZVP smd redo'!AT52:AV52)</f>
        <v>6.4400399999999998</v>
      </c>
      <c r="T52" s="40">
        <f>'[3]methanogen M06-L TZVP smd redo'!FK52</f>
        <v>6.2540699999999996</v>
      </c>
      <c r="U52" s="40">
        <f>'[3]methanogen M06-L TZVP smd redo'!CD52</f>
        <v>6.4623400000000002</v>
      </c>
      <c r="V52" s="40">
        <f>'[3]methanogen M06-L TZVP smd redo'!CG52</f>
        <v>3.8094600000000001</v>
      </c>
      <c r="W52" s="40">
        <v>6.3357382750005042</v>
      </c>
      <c r="X52" s="40">
        <v>6.3811688597253209</v>
      </c>
      <c r="Y52" s="40">
        <v>6.7418402457010389</v>
      </c>
      <c r="Z52" s="40"/>
      <c r="AA52" s="40">
        <v>49.291930000000001</v>
      </c>
      <c r="AB52" s="40">
        <v>44.543230745410717</v>
      </c>
      <c r="AC52" s="41">
        <v>41.859943333333341</v>
      </c>
      <c r="AD52" s="41">
        <v>39.533990000000003</v>
      </c>
      <c r="AE52" s="41">
        <v>45.887381098074151</v>
      </c>
      <c r="AF52" s="72">
        <v>40.539384342826388</v>
      </c>
      <c r="AG52" s="41">
        <v>41.107022863756683</v>
      </c>
      <c r="AH52" s="40"/>
      <c r="AI52" s="133">
        <f>1000*(AA52/Q52/P52-1)</f>
        <v>8.4422004878512702</v>
      </c>
      <c r="AJ52" s="133">
        <f>1000*(AB52/R52^2-1)</f>
        <v>9.3203372060965961</v>
      </c>
      <c r="AK52" s="133">
        <f>1000*(AC52/S52^2-1)</f>
        <v>9.3028658925664587</v>
      </c>
      <c r="AL52" s="133">
        <f>1000*(AD52/T52^2-1)</f>
        <v>10.753310267203942</v>
      </c>
      <c r="AM52" s="133">
        <f>1000*((AE52/Y52^2-1))</f>
        <v>9.5698160007515742</v>
      </c>
      <c r="AN52" s="133">
        <f>1000*((AF52/W52^2-1))</f>
        <v>9.9100448607407632</v>
      </c>
      <c r="AO52" s="133">
        <f>1000*((AG52/X52^2-1))</f>
        <v>9.5214479357430548</v>
      </c>
      <c r="AQ52" s="133">
        <f>O52*U52/AA52</f>
        <v>0.87071541669397001</v>
      </c>
      <c r="AR52" s="133">
        <f>U52*P52/AB52</f>
        <v>1.0158528814855226</v>
      </c>
      <c r="AS52" s="133">
        <f t="shared" si="4"/>
        <v>1.1066087747817561</v>
      </c>
      <c r="AT52" s="133">
        <f t="shared" si="5"/>
        <v>1.0641015538580689</v>
      </c>
      <c r="AU52" s="133">
        <f>V52*S52/AD52</f>
        <v>0.62055650791635242</v>
      </c>
      <c r="AV52" s="133">
        <f>AC52/AD52</f>
        <v>1.0588342672554261</v>
      </c>
      <c r="AW52" s="133">
        <f>O52*N52/AA52</f>
        <v>0.35529571721780834</v>
      </c>
      <c r="AX52" s="133">
        <f>AE52/AC52</f>
        <v>1.0962122125362204</v>
      </c>
      <c r="AY52" s="133">
        <f>AF52/AG52</f>
        <v>0.98619120331794274</v>
      </c>
      <c r="AZ52" s="133">
        <f t="shared" si="6"/>
        <v>0.92285678824479822</v>
      </c>
      <c r="BB52" s="75">
        <f t="shared" si="7"/>
        <v>-138.44008721270217</v>
      </c>
      <c r="BC52" s="75">
        <f t="shared" si="8"/>
        <v>15.728536984035843</v>
      </c>
      <c r="BD52" s="75">
        <f t="shared" si="9"/>
        <v>101.30018094777374</v>
      </c>
      <c r="BE52" s="75">
        <f t="shared" si="10"/>
        <v>62.130831720162462</v>
      </c>
      <c r="BF52" s="75">
        <f t="shared" si="11"/>
        <v>-477.13861012560244</v>
      </c>
      <c r="BG52" s="75">
        <f t="shared" si="12"/>
        <v>57.168555085317294</v>
      </c>
      <c r="BH52" s="75">
        <f t="shared" si="13"/>
        <v>-1034.804830016524</v>
      </c>
      <c r="BI52" s="75">
        <f t="shared" si="14"/>
        <v>91.860794359848143</v>
      </c>
      <c r="BJ52" s="75">
        <f t="shared" si="15"/>
        <v>-13.905025006844333</v>
      </c>
      <c r="BK52" s="75">
        <f t="shared" si="16"/>
        <v>-80.281215515739262</v>
      </c>
      <c r="BM52" s="133">
        <f>O52*U52/Q52/P52</f>
        <v>0.87806617080956351</v>
      </c>
      <c r="BN52" s="133">
        <f>P52*U52/R52^2</f>
        <v>1.0253209728927526</v>
      </c>
      <c r="BO52" s="133">
        <f>P52*Q52/R52^2</f>
        <v>1.1075723935170672</v>
      </c>
      <c r="BP52" s="133">
        <f>R52^2/S52^2</f>
        <v>1.0640831342828458</v>
      </c>
      <c r="BQ52" s="133">
        <f>V52*S52/T52^2</f>
        <v>0.62722954458430968</v>
      </c>
      <c r="BR52" s="133">
        <f>S52^2/T52^2</f>
        <v>1.0603558919911844</v>
      </c>
      <c r="BS52" s="133">
        <f>O52*N52/Q52/P52</f>
        <v>0.35829519489503597</v>
      </c>
      <c r="BT52" s="133">
        <f>Y52^2/S52^2</f>
        <v>1.0959223524749424</v>
      </c>
      <c r="BU52" s="133">
        <f>W52^2/X52^2</f>
        <v>0.9858117330165832</v>
      </c>
      <c r="BV52" s="133">
        <f>X52^2/R52^2</f>
        <v>0.92267294232213615</v>
      </c>
      <c r="BX52" s="133">
        <f t="shared" si="17"/>
        <v>0.99162847361626949</v>
      </c>
      <c r="BY52" s="133">
        <f t="shared" si="18"/>
        <v>0.99076572931058104</v>
      </c>
      <c r="BZ52" s="133">
        <f t="shared" si="19"/>
        <v>0.9991299722339132</v>
      </c>
      <c r="CA52" s="133">
        <f t="shared" si="20"/>
        <v>1.0000173102783323</v>
      </c>
      <c r="CB52" s="133">
        <f t="shared" si="21"/>
        <v>0.98936109319853582</v>
      </c>
      <c r="CC52" s="133">
        <f t="shared" si="22"/>
        <v>0.99856498676788508</v>
      </c>
      <c r="CD52" s="133">
        <f t="shared" si="23"/>
        <v>0.9916284736162696</v>
      </c>
      <c r="CE52" s="133">
        <f t="shared" si="27"/>
        <v>1.0002644895969348</v>
      </c>
      <c r="CF52" s="133">
        <f t="shared" si="28"/>
        <v>1.0003849318167459</v>
      </c>
      <c r="CG52" s="133">
        <f t="shared" si="29"/>
        <v>1.0001992536187301</v>
      </c>
    </row>
    <row r="53" spans="1:85" x14ac:dyDescent="0.2">
      <c r="A53" s="132">
        <v>98</v>
      </c>
      <c r="B53" s="132">
        <f t="shared" si="0"/>
        <v>371.15</v>
      </c>
      <c r="C53" s="44">
        <f t="shared" si="3"/>
        <v>2.6943284386366702</v>
      </c>
      <c r="E53" s="40">
        <f>'[4]methanogen M06-L TZVP smd redo'!AB53</f>
        <v>3.2464744858557992</v>
      </c>
      <c r="F53" s="40">
        <f>'[4]methanogen M06-L TZVP smd redo'!AS53</f>
        <v>3.6119919051338378</v>
      </c>
      <c r="G53" s="40">
        <f>'[4]methanogen M06-L TZVP smd redo'!BJ53</f>
        <v>3.8037816630593912</v>
      </c>
      <c r="H53" s="40">
        <f>'[4]methanogen M06-L TZVP smd redo'!EV53</f>
        <v>3.9399222306018</v>
      </c>
      <c r="I53" s="40">
        <f>'[4]methanogen M06-L TZVP smd redo'!CL53</f>
        <v>3.6315406767435388</v>
      </c>
      <c r="J53" s="40">
        <f>'[4]methanogen M06-L TZVP smd redo'!DG53</f>
        <v>3.6399455428199889</v>
      </c>
      <c r="K53" s="40">
        <f>'[4]methanogen M06-L TZVP smd redo'!EC53</f>
        <v>3.7549667576228796</v>
      </c>
      <c r="M53" s="40">
        <f>EXP('d-beta'!Y54/1000)*'[3]methanogen M06-L TZVP smd redo'!EZ53</f>
        <v>7.2217486907877149</v>
      </c>
      <c r="N53" s="40">
        <f>'[3]methanogen M06-L TZVP smd redo'!ET53</f>
        <v>2.6211799999999998</v>
      </c>
      <c r="O53" s="40">
        <f>'[3]methanogen M06-L TZVP smd redo'!R53</f>
        <v>6.54969</v>
      </c>
      <c r="P53" s="40">
        <f>'[3]methanogen M06-L TZVP smd redo'!W53</f>
        <v>6.9011300000000002</v>
      </c>
      <c r="Q53" s="40">
        <f>'[3]methanogen M06-L TZVP smd redo'!V53</f>
        <v>6.8801199999999998</v>
      </c>
      <c r="R53" s="40">
        <f>PRODUCT('[4]methanogen M06-L TZVP smd redo'!AD53:AF53)^(1/3)</f>
        <v>6.5518415070525373</v>
      </c>
      <c r="S53" s="40">
        <f>AVERAGE('[3]methanogen M06-L TZVP smd redo'!AT53:AV53)</f>
        <v>6.3532233333333332</v>
      </c>
      <c r="T53" s="40">
        <f>'[3]methanogen M06-L TZVP smd redo'!FK53</f>
        <v>6.1729399999999996</v>
      </c>
      <c r="U53" s="40">
        <f>'[3]methanogen M06-L TZVP smd redo'!CD53</f>
        <v>6.3732499999999996</v>
      </c>
      <c r="V53" s="40">
        <f>'[3]methanogen M06-L TZVP smd redo'!CG53</f>
        <v>3.77216</v>
      </c>
      <c r="W53" s="40">
        <v>6.2512747203940151</v>
      </c>
      <c r="X53" s="40">
        <v>6.2957990247312825</v>
      </c>
      <c r="Y53" s="40">
        <v>6.6486158077199464</v>
      </c>
      <c r="Z53" s="40"/>
      <c r="AA53" s="40">
        <v>47.876379999999997</v>
      </c>
      <c r="AB53" s="40">
        <v>43.321161656892521</v>
      </c>
      <c r="AC53" s="41">
        <v>40.733683333333339</v>
      </c>
      <c r="AD53" s="41">
        <v>38.508920000000003</v>
      </c>
      <c r="AE53" s="41">
        <v>44.621154865804741</v>
      </c>
      <c r="AF53" s="72">
        <v>39.460266212162892</v>
      </c>
      <c r="AG53" s="41">
        <v>40.009106366589243</v>
      </c>
      <c r="AH53" s="40"/>
      <c r="AI53" s="133">
        <f>1000*(AA53/Q53/P53-1)</f>
        <v>8.335561118948398</v>
      </c>
      <c r="AJ53" s="133">
        <f>1000*(AB53/R53^2-1)</f>
        <v>9.1909043337772278</v>
      </c>
      <c r="AK53" s="133">
        <f>1000*(AC53/S53^2-1)</f>
        <v>9.1725717246371463</v>
      </c>
      <c r="AL53" s="133">
        <f>1000*(AD53/T53^2-1)</f>
        <v>10.595191232727119</v>
      </c>
      <c r="AM53" s="133">
        <f>1000*((AE53/Y53^2-1))</f>
        <v>9.4349343414679154</v>
      </c>
      <c r="AN53" s="133">
        <f>1000*((AF53/W53^2-1))</f>
        <v>9.7708768575701654</v>
      </c>
      <c r="AO53" s="133">
        <f>1000*((AG53/X53^2-1))</f>
        <v>9.3856801882590268</v>
      </c>
      <c r="AQ53" s="133">
        <f>O53*U53/AA53</f>
        <v>0.87188738564820489</v>
      </c>
      <c r="AR53" s="133">
        <f>U53*P53/AB53</f>
        <v>1.0152688683846094</v>
      </c>
      <c r="AS53" s="133">
        <f t="shared" si="4"/>
        <v>1.1051499583318014</v>
      </c>
      <c r="AT53" s="133">
        <f t="shared" si="5"/>
        <v>1.0635218352925573</v>
      </c>
      <c r="AU53" s="133">
        <f>V53*S53/AD53</f>
        <v>0.62233308358340522</v>
      </c>
      <c r="AV53" s="133">
        <f>AC53/AD53</f>
        <v>1.0577726753524466</v>
      </c>
      <c r="AW53" s="133">
        <f>O53*N53/AA53</f>
        <v>0.3585884403582727</v>
      </c>
      <c r="AX53" s="133">
        <f>AE53/AC53</f>
        <v>1.0954362879649087</v>
      </c>
      <c r="AY53" s="133">
        <f>AF53/AG53</f>
        <v>0.98628211914063957</v>
      </c>
      <c r="AZ53" s="133">
        <f t="shared" si="6"/>
        <v>0.92354648020440788</v>
      </c>
      <c r="BB53" s="75">
        <f t="shared" si="7"/>
        <v>-137.09500831192554</v>
      </c>
      <c r="BC53" s="75">
        <f t="shared" si="8"/>
        <v>15.153472375481584</v>
      </c>
      <c r="BD53" s="75">
        <f t="shared" si="9"/>
        <v>99.981034659654568</v>
      </c>
      <c r="BE53" s="75">
        <f t="shared" si="10"/>
        <v>61.58588698716683</v>
      </c>
      <c r="BF53" s="75">
        <f t="shared" si="11"/>
        <v>-474.27982542075483</v>
      </c>
      <c r="BG53" s="75">
        <f t="shared" si="12"/>
        <v>56.165447733993815</v>
      </c>
      <c r="BH53" s="75">
        <f t="shared" si="13"/>
        <v>-1025.5799538067727</v>
      </c>
      <c r="BI53" s="75">
        <f t="shared" si="14"/>
        <v>91.152720411354153</v>
      </c>
      <c r="BJ53" s="75">
        <f t="shared" si="15"/>
        <v>-13.812840416334499</v>
      </c>
      <c r="BK53" s="75">
        <f t="shared" si="16"/>
        <v>-79.534150122743341</v>
      </c>
      <c r="BM53" s="133">
        <f>O53*U53/Q53/P53</f>
        <v>0.8791550562401157</v>
      </c>
      <c r="BN53" s="133">
        <f>P53*U53/R53^2</f>
        <v>1.0246001074269946</v>
      </c>
      <c r="BO53" s="133">
        <f>P53*Q53/R53^2</f>
        <v>1.1060874265265939</v>
      </c>
      <c r="BP53" s="133">
        <f>R53^2/S53^2</f>
        <v>1.0635025157267204</v>
      </c>
      <c r="BQ53" s="133">
        <f>V53*S53/T53^2</f>
        <v>0.62892682161442415</v>
      </c>
      <c r="BR53" s="133">
        <f>S53^2/T53^2</f>
        <v>1.059263805893687</v>
      </c>
      <c r="BS53" s="133">
        <f>O53*N53/Q53/P53</f>
        <v>0.36157747621942748</v>
      </c>
      <c r="BT53" s="133">
        <f>Y53^2/S53^2</f>
        <v>1.0951515727036232</v>
      </c>
      <c r="BU53" s="133">
        <f>W53^2/X53^2</f>
        <v>0.98590588271314794</v>
      </c>
      <c r="BV53" s="133">
        <f>X53^2/R53^2</f>
        <v>0.92336826828961038</v>
      </c>
      <c r="BX53" s="133">
        <f t="shared" si="17"/>
        <v>0.99173334608005048</v>
      </c>
      <c r="BY53" s="133">
        <f t="shared" si="18"/>
        <v>0.99089279907863947</v>
      </c>
      <c r="BZ53" s="133">
        <f t="shared" si="19"/>
        <v>0.99915244656768554</v>
      </c>
      <c r="CA53" s="133">
        <f t="shared" si="20"/>
        <v>1.000018165980382</v>
      </c>
      <c r="CB53" s="133">
        <f t="shared" si="21"/>
        <v>0.98951588991849149</v>
      </c>
      <c r="CC53" s="133">
        <f t="shared" si="22"/>
        <v>0.99859229539143712</v>
      </c>
      <c r="CD53" s="133">
        <f t="shared" si="23"/>
        <v>0.99173334608005048</v>
      </c>
      <c r="CE53" s="133">
        <f t="shared" si="27"/>
        <v>1.0002599779504335</v>
      </c>
      <c r="CF53" s="133">
        <f t="shared" si="28"/>
        <v>1.0003816149534033</v>
      </c>
      <c r="CG53" s="133">
        <f t="shared" si="29"/>
        <v>1.0001930019916405</v>
      </c>
    </row>
    <row r="54" spans="1:85" x14ac:dyDescent="0.2">
      <c r="A54" s="132">
        <v>100</v>
      </c>
      <c r="B54" s="132">
        <f t="shared" si="0"/>
        <v>373.15</v>
      </c>
      <c r="C54" s="44">
        <f t="shared" si="3"/>
        <v>2.6798874447273215</v>
      </c>
      <c r="E54" s="40">
        <f>'[4]methanogen M06-L TZVP smd redo'!AB54</f>
        <v>3.2169867534002083</v>
      </c>
      <c r="F54" s="40">
        <f>'[4]methanogen M06-L TZVP smd redo'!AS54</f>
        <v>3.5813221099008086</v>
      </c>
      <c r="G54" s="40">
        <f>'[4]methanogen M06-L TZVP smd redo'!BJ54</f>
        <v>3.7695417571634859</v>
      </c>
      <c r="H54" s="40">
        <f>'[4]methanogen M06-L TZVP smd redo'!EV54</f>
        <v>3.8962270559979029</v>
      </c>
      <c r="I54" s="40">
        <f>'[4]methanogen M06-L TZVP smd redo'!CL54</f>
        <v>3.5989867966075284</v>
      </c>
      <c r="J54" s="40">
        <f>'[4]methanogen M06-L TZVP smd redo'!DG54</f>
        <v>3.615261042085427</v>
      </c>
      <c r="K54" s="40">
        <f>'[4]methanogen M06-L TZVP smd redo'!EC54</f>
        <v>3.7176245858330237</v>
      </c>
      <c r="M54" s="40">
        <f>EXP('d-beta'!Y55/1000)*'[3]methanogen M06-L TZVP smd redo'!EZ54</f>
        <v>7.1243733609592983</v>
      </c>
      <c r="N54" s="40">
        <f>'[3]methanogen M06-L TZVP smd redo'!ET54</f>
        <v>2.6056699999999999</v>
      </c>
      <c r="O54" s="40">
        <f>'[3]methanogen M06-L TZVP smd redo'!R54</f>
        <v>6.4602399999999998</v>
      </c>
      <c r="P54" s="40">
        <f>'[3]methanogen M06-L TZVP smd redo'!W54</f>
        <v>6.8028399999999998</v>
      </c>
      <c r="Q54" s="40">
        <f>'[3]methanogen M06-L TZVP smd redo'!V54</f>
        <v>6.7820600000000004</v>
      </c>
      <c r="R54" s="40">
        <f>PRODUCT('[4]methanogen M06-L TZVP smd redo'!AD54:AF54)^(1/3)</f>
        <v>6.462773264275798</v>
      </c>
      <c r="S54" s="40">
        <f>AVERAGE('[3]methanogen M06-L TZVP smd redo'!AT54:AV54)</f>
        <v>6.2685466666666665</v>
      </c>
      <c r="T54" s="40">
        <f>'[3]methanogen M06-L TZVP smd redo'!FK54</f>
        <v>6.0937400000000004</v>
      </c>
      <c r="U54" s="40">
        <f>'[3]methanogen M06-L TZVP smd redo'!CD54</f>
        <v>6.2864000000000004</v>
      </c>
      <c r="V54" s="40">
        <f>'[3]methanogen M06-L TZVP smd redo'!CG54</f>
        <v>3.7356500000000001</v>
      </c>
      <c r="W54" s="40">
        <v>6.1688863873392563</v>
      </c>
      <c r="X54" s="40">
        <v>6.2125169952326864</v>
      </c>
      <c r="Y54" s="40">
        <v>6.5577103967196591</v>
      </c>
      <c r="Z54" s="40"/>
      <c r="AA54" s="40">
        <v>46.517049999999998</v>
      </c>
      <c r="AB54" s="40">
        <v>42.145939192708568</v>
      </c>
      <c r="AC54" s="41">
        <v>39.650033333333333</v>
      </c>
      <c r="AD54" s="41">
        <v>37.521419999999999</v>
      </c>
      <c r="AE54" s="41">
        <v>43.403610980602295</v>
      </c>
      <c r="AF54" s="72">
        <v>38.421650755307418</v>
      </c>
      <c r="AG54" s="41">
        <v>38.952488673804396</v>
      </c>
      <c r="AH54" s="40"/>
      <c r="AI54" s="133">
        <f>1000*(AA54/Q54/P54-1)</f>
        <v>8.2315437696394156</v>
      </c>
      <c r="AJ54" s="133">
        <f>1000*(AB54/R54^2-1)</f>
        <v>9.0621053861403844</v>
      </c>
      <c r="AK54" s="133">
        <f>1000*(AC54/S54^2-1)</f>
        <v>9.0433627519681536</v>
      </c>
      <c r="AL54" s="133">
        <f>1000*(AD54/T54^2-1)</f>
        <v>10.442082394961361</v>
      </c>
      <c r="AM54" s="133">
        <f>1000*((AE54/Y54^2-1))</f>
        <v>9.3026084543483822</v>
      </c>
      <c r="AN54" s="133">
        <f>1000*((AF54/W54^2-1))</f>
        <v>9.6305337445801165</v>
      </c>
      <c r="AO54" s="133">
        <f>1000*((AG54/X54^2-1))</f>
        <v>9.2529565504504419</v>
      </c>
      <c r="AQ54" s="133">
        <f>O54*U54/AA54</f>
        <v>0.87304875816501704</v>
      </c>
      <c r="AR54" s="133">
        <f>U54*P54/AB54</f>
        <v>1.0146973633796397</v>
      </c>
      <c r="AS54" s="133">
        <f t="shared" si="4"/>
        <v>1.1037136884601126</v>
      </c>
      <c r="AT54" s="133">
        <f t="shared" si="5"/>
        <v>1.0629483924614247</v>
      </c>
      <c r="AU54" s="133">
        <f>V54*S54/AD54</f>
        <v>0.62409941722177187</v>
      </c>
      <c r="AV54" s="133">
        <f>AC54/AD54</f>
        <v>1.0567306176933957</v>
      </c>
      <c r="AW54" s="133">
        <f>O54*N54/AA54</f>
        <v>0.36187276623947562</v>
      </c>
      <c r="AX54" s="133">
        <f>AE54/AC54</f>
        <v>1.0946677047081665</v>
      </c>
      <c r="AY54" s="133">
        <f>AF54/AG54</f>
        <v>0.98637216936400862</v>
      </c>
      <c r="AZ54" s="133">
        <f t="shared" si="6"/>
        <v>0.92422874943414113</v>
      </c>
      <c r="BB54" s="75">
        <f t="shared" si="7"/>
        <v>-135.76387342493481</v>
      </c>
      <c r="BC54" s="75">
        <f t="shared" si="8"/>
        <v>14.590403875989869</v>
      </c>
      <c r="BD54" s="75">
        <f t="shared" si="9"/>
        <v>98.680574057486751</v>
      </c>
      <c r="BE54" s="75">
        <f t="shared" si="10"/>
        <v>61.04654922682699</v>
      </c>
      <c r="BF54" s="75">
        <f t="shared" si="11"/>
        <v>-471.44560083239804</v>
      </c>
      <c r="BG54" s="75">
        <f t="shared" si="12"/>
        <v>55.17981886612862</v>
      </c>
      <c r="BH54" s="75">
        <f t="shared" si="13"/>
        <v>-1016.4626034145834</v>
      </c>
      <c r="BI54" s="75">
        <f t="shared" si="14"/>
        <v>90.450851193394598</v>
      </c>
      <c r="BJ54" s="75">
        <f t="shared" si="15"/>
        <v>-13.721541881202056</v>
      </c>
      <c r="BK54" s="75">
        <f t="shared" si="16"/>
        <v>-78.795673656779613</v>
      </c>
      <c r="BM54" s="133">
        <f>O54*U54/Q54/P54</f>
        <v>0.88023529723088167</v>
      </c>
      <c r="BN54" s="133">
        <f>P54*U54/R54^2</f>
        <v>1.0238926578216248</v>
      </c>
      <c r="BO54" s="133">
        <f>P54*Q54/R54^2</f>
        <v>1.1046229064179385</v>
      </c>
      <c r="BP54" s="133">
        <f>R54^2/S54^2</f>
        <v>1.0629286489265544</v>
      </c>
      <c r="BQ54" s="133">
        <f>V54*S54/T54^2</f>
        <v>0.630616314759049</v>
      </c>
      <c r="BR54" s="133">
        <f>S54^2/T54^2</f>
        <v>1.0581954406404384</v>
      </c>
      <c r="BS54" s="133">
        <f>O54*N54/Q54/P54</f>
        <v>0.3648515377538164</v>
      </c>
      <c r="BT54" s="133">
        <f>Y54^2/S54^2</f>
        <v>1.094386532445653</v>
      </c>
      <c r="BU54" s="133">
        <f>W54^2/X54^2</f>
        <v>0.98600329023087185</v>
      </c>
      <c r="BV54" s="133">
        <f>X54^2/R54^2</f>
        <v>0.9240539764678859</v>
      </c>
      <c r="BX54" s="133">
        <f t="shared" si="17"/>
        <v>0.99183566134137924</v>
      </c>
      <c r="BY54" s="133">
        <f t="shared" si="18"/>
        <v>0.99101927885531627</v>
      </c>
      <c r="BZ54" s="133">
        <f t="shared" si="19"/>
        <v>0.99917689742577021</v>
      </c>
      <c r="CA54" s="133">
        <f t="shared" si="20"/>
        <v>1.0000185746568129</v>
      </c>
      <c r="CB54" s="133">
        <f t="shared" si="21"/>
        <v>0.98966582788178081</v>
      </c>
      <c r="CC54" s="133">
        <f t="shared" si="22"/>
        <v>0.99861573496654255</v>
      </c>
      <c r="CD54" s="133">
        <f t="shared" si="23"/>
        <v>0.99183566134137902</v>
      </c>
      <c r="CE54" s="133">
        <f t="shared" si="27"/>
        <v>1.0002569222611732</v>
      </c>
      <c r="CF54" s="133">
        <f t="shared" si="28"/>
        <v>1.0003741155194832</v>
      </c>
      <c r="CG54" s="133">
        <f t="shared" si="29"/>
        <v>1.000189137183223</v>
      </c>
    </row>
    <row r="55" spans="1:85" x14ac:dyDescent="0.2">
      <c r="A55" s="132">
        <v>102</v>
      </c>
      <c r="B55" s="132">
        <f t="shared" si="0"/>
        <v>375.15</v>
      </c>
      <c r="C55" s="44">
        <f t="shared" si="3"/>
        <v>2.6656004264960682</v>
      </c>
      <c r="E55" s="40">
        <f>'[4]methanogen M06-L TZVP smd redo'!AB55</f>
        <v>3.1903946100180214</v>
      </c>
      <c r="F55" s="40">
        <f>'[4]methanogen M06-L TZVP smd redo'!AS55</f>
        <v>3.5436440525218327</v>
      </c>
      <c r="G55" s="40">
        <f>'[4]methanogen M06-L TZVP smd redo'!BJ55</f>
        <v>3.7348711965010661</v>
      </c>
      <c r="H55" s="40">
        <f>'[4]methanogen M06-L TZVP smd redo'!EV55</f>
        <v>3.8601111909781771</v>
      </c>
      <c r="I55" s="40">
        <f>'[4]methanogen M06-L TZVP smd redo'!CL55</f>
        <v>3.5669111847485002</v>
      </c>
      <c r="J55" s="40">
        <f>'[4]methanogen M06-L TZVP smd redo'!DG55</f>
        <v>3.581426194164905</v>
      </c>
      <c r="K55" s="40">
        <f>'[4]methanogen M06-L TZVP smd redo'!EC55</f>
        <v>3.6803859355494239</v>
      </c>
      <c r="M55" s="40">
        <f>EXP('d-beta'!Y56/1000)*'[3]methanogen M06-L TZVP smd redo'!EZ55</f>
        <v>7.0293992144290929</v>
      </c>
      <c r="N55" s="40">
        <f>'[3]methanogen M06-L TZVP smd redo'!ET55</f>
        <v>2.5904199999999999</v>
      </c>
      <c r="O55" s="40">
        <f>'[3]methanogen M06-L TZVP smd redo'!R55</f>
        <v>6.37303</v>
      </c>
      <c r="P55" s="40">
        <f>'[3]methanogen M06-L TZVP smd redo'!W55</f>
        <v>6.7070400000000001</v>
      </c>
      <c r="Q55" s="40">
        <f>'[3]methanogen M06-L TZVP smd redo'!V55</f>
        <v>6.6864999999999997</v>
      </c>
      <c r="R55" s="40">
        <f>PRODUCT('[4]methanogen M06-L TZVP smd redo'!AD55:AF55)^(1/3)</f>
        <v>6.3758933359359036</v>
      </c>
      <c r="S55" s="40">
        <f>AVERAGE('[3]methanogen M06-L TZVP smd redo'!AT55:AV55)</f>
        <v>6.1859333333333337</v>
      </c>
      <c r="T55" s="40">
        <f>'[3]methanogen M06-L TZVP smd redo'!FK55</f>
        <v>6.0164200000000001</v>
      </c>
      <c r="U55" s="40">
        <f>'[3]methanogen M06-L TZVP smd redo'!CD55</f>
        <v>6.2016999999999998</v>
      </c>
      <c r="V55" s="40">
        <f>'[3]methanogen M06-L TZVP smd redo'!CG55</f>
        <v>3.6999</v>
      </c>
      <c r="W55" s="40">
        <v>6.0884867013895478</v>
      </c>
      <c r="X55" s="40">
        <v>6.1312595511487444</v>
      </c>
      <c r="Y55" s="40">
        <v>6.4690507581717576</v>
      </c>
      <c r="Z55" s="40"/>
      <c r="AA55" s="40">
        <v>45.211179999999999</v>
      </c>
      <c r="AB55" s="40">
        <v>41.015351565562085</v>
      </c>
      <c r="AC55" s="41">
        <v>38.60700666666667</v>
      </c>
      <c r="AD55" s="41">
        <v>36.569780000000002</v>
      </c>
      <c r="AE55" s="41">
        <v>42.23243673076329</v>
      </c>
      <c r="AF55" s="72">
        <v>37.421652348341361</v>
      </c>
      <c r="AG55" s="41">
        <v>37.935258038879425</v>
      </c>
      <c r="AH55" s="40"/>
      <c r="AI55" s="133">
        <f>1000*(AA55/Q55/P55-1)</f>
        <v>8.1289741777248459</v>
      </c>
      <c r="AJ55" s="133">
        <f>1000*(AB55/R55^2-1)</f>
        <v>8.9377052257044731</v>
      </c>
      <c r="AK55" s="133">
        <f>1000*(AC55/S55^2-1)</f>
        <v>8.9175116946966781</v>
      </c>
      <c r="AL55" s="133">
        <f>1000*(AD55/T55^2-1)</f>
        <v>10.290001868847432</v>
      </c>
      <c r="AM55" s="133">
        <f>1000*((AE55/Y55^2-1))</f>
        <v>9.1716056574182581</v>
      </c>
      <c r="AN55" s="133">
        <f>1000*((AF55/W55^2-1))</f>
        <v>9.4951487933945256</v>
      </c>
      <c r="AO55" s="133">
        <f>1000*((AG55/X55^2-1))</f>
        <v>9.1219200966379255</v>
      </c>
      <c r="AQ55" s="133">
        <f>O55*U55/AA55</f>
        <v>0.87420014587099915</v>
      </c>
      <c r="AR55" s="133">
        <f>U55*P55/AB55</f>
        <v>1.0141336933687202</v>
      </c>
      <c r="AS55" s="133">
        <f t="shared" si="4"/>
        <v>1.1022989752442078</v>
      </c>
      <c r="AT55" s="133">
        <f t="shared" si="5"/>
        <v>1.0623810314974453</v>
      </c>
      <c r="AU55" s="133">
        <f>V55*S55/AD55</f>
        <v>0.62585377161142342</v>
      </c>
      <c r="AV55" s="133">
        <f>AC55/AD55</f>
        <v>1.055707927875603</v>
      </c>
      <c r="AW55" s="133">
        <f>O55*N55/AA55</f>
        <v>0.36514915940260795</v>
      </c>
      <c r="AX55" s="133">
        <f>AE55/AC55</f>
        <v>1.0939060128488753</v>
      </c>
      <c r="AY55" s="133">
        <f>AF55/AG55</f>
        <v>0.9864609938856439</v>
      </c>
      <c r="AZ55" s="133">
        <f t="shared" si="6"/>
        <v>0.92490388576191518</v>
      </c>
      <c r="BB55" s="75">
        <f t="shared" si="7"/>
        <v>-134.44592969066372</v>
      </c>
      <c r="BC55" s="75">
        <f t="shared" si="8"/>
        <v>14.034743981542041</v>
      </c>
      <c r="BD55" s="75">
        <f t="shared" si="9"/>
        <v>97.397976334344463</v>
      </c>
      <c r="BE55" s="75">
        <f t="shared" si="10"/>
        <v>60.512645191941061</v>
      </c>
      <c r="BF55" s="75">
        <f t="shared" si="11"/>
        <v>-468.63852684386569</v>
      </c>
      <c r="BG55" s="75">
        <f t="shared" si="12"/>
        <v>54.211563576679261</v>
      </c>
      <c r="BH55" s="75">
        <f t="shared" si="13"/>
        <v>-1007.4493529791692</v>
      </c>
      <c r="BI55" s="75">
        <f t="shared" si="14"/>
        <v>89.754788836495877</v>
      </c>
      <c r="BJ55" s="75">
        <f t="shared" si="15"/>
        <v>-13.631494204236827</v>
      </c>
      <c r="BK55" s="75">
        <f t="shared" si="16"/>
        <v>-78.065454152863737</v>
      </c>
      <c r="BM55" s="133">
        <f>O55*U55/Q55/P55</f>
        <v>0.88130649628294766</v>
      </c>
      <c r="BN55" s="133">
        <f>P55*U55/R55^2</f>
        <v>1.0231977213795047</v>
      </c>
      <c r="BO55" s="133">
        <f>P55*Q55/R55^2</f>
        <v>1.1031832503997385</v>
      </c>
      <c r="BP55" s="133">
        <f>R55^2/S55^2</f>
        <v>1.062359768317181</v>
      </c>
      <c r="BQ55" s="133">
        <f>V55*S55/T55^2</f>
        <v>0.63229380809093017</v>
      </c>
      <c r="BR55" s="133">
        <f>S55^2/T55^2</f>
        <v>1.0571440698207937</v>
      </c>
      <c r="BS55" s="133">
        <f>O55*N55/Q55/P55</f>
        <v>0.36811744749040964</v>
      </c>
      <c r="BT55" s="133">
        <f>Y55^2/S55^2</f>
        <v>1.0936305840594689</v>
      </c>
      <c r="BU55" s="133">
        <f>W55^2/X55^2</f>
        <v>0.98609628133443539</v>
      </c>
      <c r="BV55" s="133">
        <f>X55^2/R55^2</f>
        <v>0.92473504486514313</v>
      </c>
      <c r="BX55" s="133">
        <f t="shared" si="17"/>
        <v>0.99193657321043172</v>
      </c>
      <c r="BY55" s="133">
        <f t="shared" si="18"/>
        <v>0.99114146970678929</v>
      </c>
      <c r="BZ55" s="133">
        <f t="shared" si="19"/>
        <v>0.99919843312050804</v>
      </c>
      <c r="CA55" s="133">
        <f t="shared" si="20"/>
        <v>1.0000200150465957</v>
      </c>
      <c r="CB55" s="133">
        <f t="shared" si="21"/>
        <v>0.98981480381889075</v>
      </c>
      <c r="CC55" s="133">
        <f t="shared" si="22"/>
        <v>0.99864148890752968</v>
      </c>
      <c r="CD55" s="133">
        <f t="shared" si="23"/>
        <v>0.9919365732104316</v>
      </c>
      <c r="CE55" s="133">
        <f t="shared" si="27"/>
        <v>1.0002518481043061</v>
      </c>
      <c r="CF55" s="133">
        <f t="shared" si="28"/>
        <v>1.0003698549098217</v>
      </c>
      <c r="CG55" s="133">
        <f t="shared" si="29"/>
        <v>1.0001825829979187</v>
      </c>
    </row>
    <row r="56" spans="1:85" x14ac:dyDescent="0.2">
      <c r="A56" s="132">
        <v>104</v>
      </c>
      <c r="B56" s="132">
        <f t="shared" si="0"/>
        <v>377.15</v>
      </c>
      <c r="C56" s="44">
        <f t="shared" si="3"/>
        <v>2.6514649343762429</v>
      </c>
      <c r="E56" s="40">
        <f>'[4]methanogen M06-L TZVP smd redo'!AB56</f>
        <v>3.1564830610704142</v>
      </c>
      <c r="F56" s="40">
        <f>'[4]methanogen M06-L TZVP smd redo'!AS56</f>
        <v>3.5139862034483382</v>
      </c>
      <c r="G56" s="40">
        <f>'[4]methanogen M06-L TZVP smd redo'!BJ56</f>
        <v>3.6996076296107461</v>
      </c>
      <c r="H56" s="40">
        <f>'[4]methanogen M06-L TZVP smd redo'!EV56</f>
        <v>3.8242175446112636</v>
      </c>
      <c r="I56" s="40">
        <f>'[4]methanogen M06-L TZVP smd redo'!CL56</f>
        <v>3.5357444503645308</v>
      </c>
      <c r="J56" s="40">
        <f>'[4]methanogen M06-L TZVP smd redo'!DG56</f>
        <v>3.5487098970887754</v>
      </c>
      <c r="K56" s="40">
        <f>'[4]methanogen M06-L TZVP smd redo'!EC56</f>
        <v>3.6436134474255866</v>
      </c>
      <c r="M56" s="40">
        <f>EXP('d-beta'!Y57/1000)*'[3]methanogen M06-L TZVP smd redo'!EZ56</f>
        <v>6.9367513180695859</v>
      </c>
      <c r="N56" s="40">
        <f>'[3]methanogen M06-L TZVP smd redo'!ET56</f>
        <v>2.5754100000000002</v>
      </c>
      <c r="O56" s="40">
        <f>'[3]methanogen M06-L TZVP smd redo'!R56</f>
        <v>6.2879699999999996</v>
      </c>
      <c r="P56" s="40">
        <f>'[3]methanogen M06-L TZVP smd redo'!W56</f>
        <v>6.6136600000000003</v>
      </c>
      <c r="Q56" s="40">
        <f>'[3]methanogen M06-L TZVP smd redo'!V56</f>
        <v>6.59335</v>
      </c>
      <c r="R56" s="40">
        <f>PRODUCT('[4]methanogen M06-L TZVP smd redo'!AD56:AF56)^(1/3)</f>
        <v>6.2911453309276144</v>
      </c>
      <c r="S56" s="40">
        <f>AVERAGE('[3]methanogen M06-L TZVP smd redo'!AT56:AV56)</f>
        <v>6.1053233333333337</v>
      </c>
      <c r="T56" s="40">
        <f>'[3]methanogen M06-L TZVP smd redo'!FK56</f>
        <v>5.9409099999999997</v>
      </c>
      <c r="U56" s="40">
        <f>'[3]methanogen M06-L TZVP smd redo'!CD56</f>
        <v>6.1190899999999999</v>
      </c>
      <c r="V56" s="40">
        <f>'[3]methanogen M06-L TZVP smd redo'!CG56</f>
        <v>3.6648900000000002</v>
      </c>
      <c r="W56" s="40">
        <v>6.0100223779949555</v>
      </c>
      <c r="X56" s="40">
        <v>6.0519599062467204</v>
      </c>
      <c r="Y56" s="40">
        <v>6.382566885289882</v>
      </c>
      <c r="Z56" s="40"/>
      <c r="AA56" s="40">
        <v>43.956220000000002</v>
      </c>
      <c r="AB56" s="40">
        <v>39.927309628327471</v>
      </c>
      <c r="AC56" s="41">
        <v>37.602719999999998</v>
      </c>
      <c r="AD56" s="41">
        <v>35.652380000000001</v>
      </c>
      <c r="AE56" s="41">
        <v>41.105472977566905</v>
      </c>
      <c r="AF56" s="72">
        <v>36.458495375678581</v>
      </c>
      <c r="AG56" s="41">
        <v>36.955602541997173</v>
      </c>
      <c r="AH56" s="40"/>
      <c r="AI56" s="133">
        <f>1000*(AA56/Q56/P56-1)</f>
        <v>8.0274144133849479</v>
      </c>
      <c r="AJ56" s="133">
        <f>1000*(AB56/R56^2-1)</f>
        <v>8.8128647900569401</v>
      </c>
      <c r="AK56" s="133">
        <f>1000*(AC56/S56^2-1)</f>
        <v>8.7926823022941303</v>
      </c>
      <c r="AL56" s="133">
        <f>1000*(AD56/T56^2-1)</f>
        <v>10.142352723483405</v>
      </c>
      <c r="AM56" s="133">
        <f>1000*((AE56/Y56^2-1))</f>
        <v>9.0412029694575402</v>
      </c>
      <c r="AN56" s="133">
        <f>1000*((AF56/W56^2-1))</f>
        <v>9.361100154547719</v>
      </c>
      <c r="AO56" s="133">
        <f>1000*((AG56/X56^2-1))</f>
        <v>8.9931160466216742</v>
      </c>
      <c r="AQ56" s="133">
        <f>O56*U56/AA56</f>
        <v>0.87534038066285036</v>
      </c>
      <c r="AR56" s="133">
        <f>U56*P56/AB56</f>
        <v>1.0135814595603958</v>
      </c>
      <c r="AS56" s="133">
        <f t="shared" si="4"/>
        <v>1.1009061318976052</v>
      </c>
      <c r="AT56" s="133">
        <f t="shared" si="5"/>
        <v>1.0618197201778881</v>
      </c>
      <c r="AU56" s="133">
        <f>V56*S56/AD56</f>
        <v>0.62759732817556646</v>
      </c>
      <c r="AV56" s="133">
        <f>AC56/AD56</f>
        <v>1.0547043423188016</v>
      </c>
      <c r="AW56" s="133">
        <f>O56*N56/AA56</f>
        <v>0.36841431810333097</v>
      </c>
      <c r="AX56" s="133">
        <f>AE56/AC56</f>
        <v>1.0931515852461446</v>
      </c>
      <c r="AY56" s="133">
        <f>AF56/AG56</f>
        <v>0.98654853034113921</v>
      </c>
      <c r="AZ56" s="133">
        <f t="shared" si="6"/>
        <v>0.92557206799072822</v>
      </c>
      <c r="BB56" s="75">
        <f t="shared" si="7"/>
        <v>-133.14246179609466</v>
      </c>
      <c r="BC56" s="75">
        <f t="shared" si="8"/>
        <v>13.490058184644166</v>
      </c>
      <c r="BD56" s="75">
        <f t="shared" si="9"/>
        <v>96.133596973890022</v>
      </c>
      <c r="BE56" s="75">
        <f t="shared" si="10"/>
        <v>59.984153398329497</v>
      </c>
      <c r="BF56" s="75">
        <f t="shared" si="11"/>
        <v>-465.85651534142522</v>
      </c>
      <c r="BG56" s="75">
        <f t="shared" si="12"/>
        <v>53.260483404691215</v>
      </c>
      <c r="BH56" s="75">
        <f t="shared" si="13"/>
        <v>-998.54710971201393</v>
      </c>
      <c r="BI56" s="75">
        <f t="shared" si="14"/>
        <v>89.064886903130031</v>
      </c>
      <c r="BJ56" s="75">
        <f t="shared" si="15"/>
        <v>-13.542760263039002</v>
      </c>
      <c r="BK56" s="75">
        <f t="shared" si="16"/>
        <v>-77.343280750396104</v>
      </c>
      <c r="BM56" s="133">
        <f>O56*U56/Q56/P56</f>
        <v>0.88236710065120116</v>
      </c>
      <c r="BN56" s="133">
        <f>P56*U56/R56^2</f>
        <v>1.0225140159172101</v>
      </c>
      <c r="BO56" s="133">
        <f>P56*Q56/R56^2</f>
        <v>1.1017639529485164</v>
      </c>
      <c r="BP56" s="133">
        <f>R56^2/S56^2</f>
        <v>1.061798477225645</v>
      </c>
      <c r="BQ56" s="133">
        <f>V56*S56/T56^2</f>
        <v>0.63396264164623883</v>
      </c>
      <c r="BR56" s="133">
        <f>S56^2/T56^2</f>
        <v>1.0561154382544689</v>
      </c>
      <c r="BS56" s="133">
        <f>O56*N56/Q56/P56</f>
        <v>0.37137173251057104</v>
      </c>
      <c r="BT56" s="133">
        <f>Y56^2/S56^2</f>
        <v>1.0928823487070651</v>
      </c>
      <c r="BU56" s="133">
        <f>W56^2/X56^2</f>
        <v>0.98618886304188647</v>
      </c>
      <c r="BV56" s="133">
        <f>X56^2/R56^2</f>
        <v>0.9254067194609481</v>
      </c>
      <c r="BX56" s="133">
        <f t="shared" si="17"/>
        <v>0.99203651180652019</v>
      </c>
      <c r="BY56" s="133">
        <f t="shared" si="18"/>
        <v>0.99126412331003433</v>
      </c>
      <c r="BZ56" s="133">
        <f t="shared" si="19"/>
        <v>0.99922141122096486</v>
      </c>
      <c r="CA56" s="133">
        <f t="shared" si="20"/>
        <v>1.0000200065762936</v>
      </c>
      <c r="CB56" s="133">
        <f t="shared" si="21"/>
        <v>0.9899594817540931</v>
      </c>
      <c r="CC56" s="133">
        <f t="shared" si="22"/>
        <v>0.99866388096930059</v>
      </c>
      <c r="CD56" s="133">
        <f t="shared" si="23"/>
        <v>0.99203651180652019</v>
      </c>
      <c r="CE56" s="133">
        <f t="shared" si="27"/>
        <v>1.0002463545498728</v>
      </c>
      <c r="CF56" s="133">
        <f t="shared" si="28"/>
        <v>1.0003647042800132</v>
      </c>
      <c r="CG56" s="133">
        <f t="shared" si="29"/>
        <v>1.0001786766038141</v>
      </c>
    </row>
    <row r="57" spans="1:85" x14ac:dyDescent="0.2">
      <c r="A57" s="132">
        <v>106</v>
      </c>
      <c r="B57" s="132">
        <f t="shared" si="0"/>
        <v>379.15</v>
      </c>
      <c r="C57" s="44">
        <f t="shared" si="3"/>
        <v>2.637478570486615</v>
      </c>
      <c r="E57" s="40">
        <f>'[4]methanogen M06-L TZVP smd redo'!AB57</f>
        <v>3.1255879285858601</v>
      </c>
      <c r="F57" s="40">
        <f>'[4]methanogen M06-L TZVP smd redo'!AS57</f>
        <v>3.4768892479963842</v>
      </c>
      <c r="G57" s="40">
        <f>'[4]methanogen M06-L TZVP smd redo'!BJ57</f>
        <v>3.6631599818794935</v>
      </c>
      <c r="H57" s="40">
        <f>'[4]methanogen M06-L TZVP smd redo'!EV57</f>
        <v>3.7914462589303533</v>
      </c>
      <c r="I57" s="40">
        <f>'[4]methanogen M06-L TZVP smd redo'!CL57</f>
        <v>3.4948116503981108</v>
      </c>
      <c r="J57" s="40">
        <f>'[4]methanogen M06-L TZVP smd redo'!DG57</f>
        <v>3.5146214467178805</v>
      </c>
      <c r="K57" s="40">
        <f>'[4]methanogen M06-L TZVP smd redo'!EC57</f>
        <v>3.6078164403154922</v>
      </c>
      <c r="M57" s="40">
        <f>EXP('d-beta'!Y58/1000)*'[3]methanogen M06-L TZVP smd redo'!EZ57</f>
        <v>6.8463349855587277</v>
      </c>
      <c r="N57" s="40">
        <f>'[3]methanogen M06-L TZVP smd redo'!ET57</f>
        <v>2.5606499999999999</v>
      </c>
      <c r="O57" s="40">
        <f>'[3]methanogen M06-L TZVP smd redo'!R57</f>
        <v>6.2050000000000001</v>
      </c>
      <c r="P57" s="40">
        <f>'[3]methanogen M06-L TZVP smd redo'!W57</f>
        <v>6.5226199999999999</v>
      </c>
      <c r="Q57" s="40">
        <f>'[3]methanogen M06-L TZVP smd redo'!V57</f>
        <v>6.5025300000000001</v>
      </c>
      <c r="R57" s="40">
        <f>PRODUCT('[4]methanogen M06-L TZVP smd redo'!AD57:AF57)^(1/3)</f>
        <v>6.2084493939377747</v>
      </c>
      <c r="S57" s="40">
        <f>AVERAGE('[3]methanogen M06-L TZVP smd redo'!AT57:AV57)</f>
        <v>6.0266466666666672</v>
      </c>
      <c r="T57" s="40">
        <f>'[3]methanogen M06-L TZVP smd redo'!FK57</f>
        <v>5.8671699999999998</v>
      </c>
      <c r="U57" s="40">
        <f>'[3]methanogen M06-L TZVP smd redo'!CD57</f>
        <v>6.0384900000000004</v>
      </c>
      <c r="V57" s="40">
        <f>'[3]methanogen M06-L TZVP smd redo'!CG57</f>
        <v>3.6305999999999998</v>
      </c>
      <c r="W57" s="40">
        <v>5.9334334177541175</v>
      </c>
      <c r="X57" s="40">
        <v>5.9745582605634455</v>
      </c>
      <c r="Y57" s="40">
        <v>6.2981755208600481</v>
      </c>
      <c r="Z57" s="40"/>
      <c r="AA57" s="40">
        <v>42.74971</v>
      </c>
      <c r="AB57" s="40">
        <v>38.879845039443609</v>
      </c>
      <c r="AC57" s="41">
        <v>36.635393333333333</v>
      </c>
      <c r="AD57" s="41">
        <v>34.767699999999998</v>
      </c>
      <c r="AE57" s="41">
        <v>40.02065704298095</v>
      </c>
      <c r="AF57" s="72">
        <v>35.530503819834657</v>
      </c>
      <c r="AG57" s="41">
        <v>36.011793568531459</v>
      </c>
      <c r="AH57" s="40"/>
      <c r="AI57" s="133">
        <f>1000*(AA57/Q57/P57-1)</f>
        <v>7.9261913294104147</v>
      </c>
      <c r="AJ57" s="133">
        <f>1000*(AB57/R57^2-1)</f>
        <v>8.6912055844758918</v>
      </c>
      <c r="AK57" s="133">
        <f>1000*(AC57/S57^2-1)</f>
        <v>8.6706831739802315</v>
      </c>
      <c r="AL57" s="133">
        <f>1000*(AD57/T57^2-1)</f>
        <v>9.9935902563415002</v>
      </c>
      <c r="AM57" s="133">
        <f>1000*((AE57/Y57^2-1))</f>
        <v>8.9152700899468584</v>
      </c>
      <c r="AN57" s="133">
        <f>1000*((AF57/W57^2-1))</f>
        <v>9.2278330858839297</v>
      </c>
      <c r="AO57" s="133">
        <f>1000*((AG57/X57^2-1))</f>
        <v>8.8652217025675384</v>
      </c>
      <c r="AQ57" s="133">
        <f>O57*U57/AA57</f>
        <v>0.8764698158186337</v>
      </c>
      <c r="AR57" s="133">
        <f>U57*P57/AB57</f>
        <v>1.0130383905553664</v>
      </c>
      <c r="AS57" s="133">
        <f t="shared" si="4"/>
        <v>1.0995339605039685</v>
      </c>
      <c r="AT57" s="133">
        <f t="shared" si="5"/>
        <v>1.0612645723682765</v>
      </c>
      <c r="AU57" s="133">
        <f>V57*S57/AD57</f>
        <v>0.62932961881286376</v>
      </c>
      <c r="AV57" s="133">
        <f>AC57/AD57</f>
        <v>1.0537192087291749</v>
      </c>
      <c r="AW57" s="133">
        <f>O57*N57/AA57</f>
        <v>0.3716711353129647</v>
      </c>
      <c r="AX57" s="133">
        <f>AE57/AC57</f>
        <v>1.0924041862699883</v>
      </c>
      <c r="AY57" s="133">
        <f>AF57/AG57</f>
        <v>0.98663521860468029</v>
      </c>
      <c r="AZ57" s="133">
        <f t="shared" si="6"/>
        <v>0.92623295005413442</v>
      </c>
      <c r="BB57" s="75">
        <f t="shared" si="7"/>
        <v>-131.85301238594442</v>
      </c>
      <c r="BC57" s="75">
        <f t="shared" si="8"/>
        <v>12.954122431328528</v>
      </c>
      <c r="BD57" s="75">
        <f t="shared" si="9"/>
        <v>94.886417760751939</v>
      </c>
      <c r="BE57" s="75">
        <f t="shared" si="10"/>
        <v>59.461189873788449</v>
      </c>
      <c r="BF57" s="75">
        <f t="shared" si="11"/>
        <v>-463.10012327228759</v>
      </c>
      <c r="BG57" s="75">
        <f t="shared" si="12"/>
        <v>52.326009246664114</v>
      </c>
      <c r="BH57" s="75">
        <f t="shared" si="13"/>
        <v>-989.74586056472435</v>
      </c>
      <c r="BI57" s="75">
        <f t="shared" si="14"/>
        <v>88.380942786917657</v>
      </c>
      <c r="BJ57" s="75">
        <f t="shared" si="15"/>
        <v>-13.454893875893694</v>
      </c>
      <c r="BK57" s="75">
        <f t="shared" si="16"/>
        <v>-76.629510040170715</v>
      </c>
      <c r="BM57" s="133">
        <f>O57*U57/Q57/P57</f>
        <v>0.8834168832732654</v>
      </c>
      <c r="BN57" s="133">
        <f>P57*U57/R57^2</f>
        <v>1.0218429154726498</v>
      </c>
      <c r="BO57" s="133">
        <f>P57*Q57/R57^2</f>
        <v>1.1003685048991336</v>
      </c>
      <c r="BP57" s="133">
        <f>R57^2/S57^2</f>
        <v>1.0612429803219909</v>
      </c>
      <c r="BQ57" s="133">
        <f>V57*S57/T57^2</f>
        <v>0.63561888115945908</v>
      </c>
      <c r="BR57" s="133">
        <f>S57^2/T57^2</f>
        <v>1.0551011985374457</v>
      </c>
      <c r="BS57" s="133">
        <f>O57*N57/Q57/P57</f>
        <v>0.37461707184307441</v>
      </c>
      <c r="BT57" s="133">
        <f>Y57^2/S57^2</f>
        <v>1.0921393595012496</v>
      </c>
      <c r="BU57" s="133">
        <f>W57^2/X57^2</f>
        <v>0.98628072465423822</v>
      </c>
      <c r="BV57" s="133">
        <f>X57^2/R57^2</f>
        <v>0.92607318692725715</v>
      </c>
      <c r="BX57" s="133">
        <f t="shared" si="17"/>
        <v>0.99213613913638232</v>
      </c>
      <c r="BY57" s="133">
        <f t="shared" si="18"/>
        <v>0.99138368061864879</v>
      </c>
      <c r="BZ57" s="133">
        <f t="shared" si="19"/>
        <v>0.99924157735208741</v>
      </c>
      <c r="CA57" s="133">
        <f t="shared" si="20"/>
        <v>1.0000203459968038</v>
      </c>
      <c r="CB57" s="133">
        <f t="shared" si="21"/>
        <v>0.99010529338725306</v>
      </c>
      <c r="CC57" s="133">
        <f t="shared" si="22"/>
        <v>0.99869018269509457</v>
      </c>
      <c r="CD57" s="133">
        <f t="shared" si="23"/>
        <v>0.99213613913638254</v>
      </c>
      <c r="CE57" s="133">
        <f t="shared" si="27"/>
        <v>1.0002424844104689</v>
      </c>
      <c r="CF57" s="133">
        <f t="shared" si="28"/>
        <v>1.0003594250009968</v>
      </c>
      <c r="CG57" s="133">
        <f t="shared" si="29"/>
        <v>1.0001725167396407</v>
      </c>
    </row>
    <row r="58" spans="1:85" x14ac:dyDescent="0.2">
      <c r="A58" s="132">
        <v>108</v>
      </c>
      <c r="B58" s="132">
        <f t="shared" si="0"/>
        <v>381.15</v>
      </c>
      <c r="C58" s="44">
        <f t="shared" si="3"/>
        <v>2.6236389872753509</v>
      </c>
      <c r="E58" s="40">
        <f>'[4]methanogen M06-L TZVP smd redo'!AB58</f>
        <v>3.096206877527985</v>
      </c>
      <c r="F58" s="40">
        <f>'[4]methanogen M06-L TZVP smd redo'!AS58</f>
        <v>3.4488347935188735</v>
      </c>
      <c r="G58" s="40">
        <f>'[4]methanogen M06-L TZVP smd redo'!BJ58</f>
        <v>3.6350174913786226</v>
      </c>
      <c r="H58" s="40">
        <f>'[4]methanogen M06-L TZVP smd redo'!EV58</f>
        <v>3.7497434462148149</v>
      </c>
      <c r="I58" s="40">
        <f>'[4]methanogen M06-L TZVP smd redo'!CL58</f>
        <v>3.4639911011440372</v>
      </c>
      <c r="J58" s="40">
        <f>'[4]methanogen M06-L TZVP smd redo'!DG58</f>
        <v>3.4822134690273288</v>
      </c>
      <c r="K58" s="40">
        <f>'[4]methanogen M06-L TZVP smd redo'!EC58</f>
        <v>3.5721521841909354</v>
      </c>
      <c r="M58" s="40">
        <f>EXP('d-beta'!Y59/1000)*'[3]methanogen M06-L TZVP smd redo'!EZ58</f>
        <v>6.7580870590699957</v>
      </c>
      <c r="N58" s="40">
        <f>'[3]methanogen M06-L TZVP smd redo'!ET58</f>
        <v>2.5461299999999998</v>
      </c>
      <c r="O58" s="40">
        <f>'[3]methanogen M06-L TZVP smd redo'!R58</f>
        <v>6.1240399999999999</v>
      </c>
      <c r="P58" s="40">
        <f>'[3]methanogen M06-L TZVP smd redo'!W58</f>
        <v>6.43384</v>
      </c>
      <c r="Q58" s="40">
        <f>'[3]methanogen M06-L TZVP smd redo'!V58</f>
        <v>6.4139600000000003</v>
      </c>
      <c r="R58" s="40">
        <f>PRODUCT('[4]methanogen M06-L TZVP smd redo'!AD58:AF58)^(1/3)</f>
        <v>6.127742073741766</v>
      </c>
      <c r="S58" s="40">
        <f>AVERAGE('[3]methanogen M06-L TZVP smd redo'!AT58:AV58)</f>
        <v>5.9498433333333338</v>
      </c>
      <c r="T58" s="40">
        <f>'[3]methanogen M06-L TZVP smd redo'!FK58</f>
        <v>5.7951300000000003</v>
      </c>
      <c r="U58" s="40">
        <f>'[3]methanogen M06-L TZVP smd redo'!CD58</f>
        <v>5.9598599999999999</v>
      </c>
      <c r="V58" s="40">
        <f>'[3]methanogen M06-L TZVP smd redo'!CG58</f>
        <v>3.59701</v>
      </c>
      <c r="W58" s="40">
        <v>5.8586499600356614</v>
      </c>
      <c r="X58" s="40">
        <v>5.8989879738334903</v>
      </c>
      <c r="Y58" s="40">
        <v>6.2158166595980759</v>
      </c>
      <c r="Z58" s="40"/>
      <c r="AA58" s="40">
        <v>41.589370000000002</v>
      </c>
      <c r="AB58" s="40">
        <v>37.871078361955149</v>
      </c>
      <c r="AC58" s="41">
        <v>35.703346666666668</v>
      </c>
      <c r="AD58" s="41">
        <v>33.914290000000001</v>
      </c>
      <c r="AE58" s="41">
        <v>38.976042973658359</v>
      </c>
      <c r="AF58" s="72">
        <v>34.63608870180574</v>
      </c>
      <c r="AG58" s="41">
        <v>35.102212481920859</v>
      </c>
      <c r="AH58" s="40"/>
      <c r="AI58" s="133">
        <f>1000*(AA58/Q58/P58-1)</f>
        <v>7.8266495994911978</v>
      </c>
      <c r="AJ58" s="133">
        <f>1000*(AB58/R58^2-1)</f>
        <v>8.5715605970348996</v>
      </c>
      <c r="AK58" s="133">
        <f>1000*(AC58/S58^2-1)</f>
        <v>8.5510039451270892</v>
      </c>
      <c r="AL58" s="133">
        <f>1000*(AD58/T58^2-1)</f>
        <v>9.8488236999074719</v>
      </c>
      <c r="AM58" s="133">
        <f>1000*((AE58/Y58^2-1))</f>
        <v>8.7913582103387178</v>
      </c>
      <c r="AN58" s="133">
        <f>1000*((AF58/W58^2-1))</f>
        <v>9.0989207323823873</v>
      </c>
      <c r="AO58" s="133">
        <f>1000*((AG58/X58^2-1))</f>
        <v>8.7405267483389171</v>
      </c>
      <c r="AQ58" s="133">
        <f>O58*U58/AA58</f>
        <v>0.87759013984583067</v>
      </c>
      <c r="AR58" s="133">
        <f>U58*P58/AB58</f>
        <v>1.012508418585744</v>
      </c>
      <c r="AS58" s="133">
        <f t="shared" si="4"/>
        <v>1.0981828825286424</v>
      </c>
      <c r="AT58" s="133">
        <f t="shared" si="5"/>
        <v>1.0607150840935682</v>
      </c>
      <c r="AU58" s="133">
        <f>V58*S58/AD58</f>
        <v>0.63105098082352118</v>
      </c>
      <c r="AV58" s="133">
        <f>AC58/AD58</f>
        <v>1.0527522960576992</v>
      </c>
      <c r="AW58" s="133">
        <f>O58*N58/AA58</f>
        <v>0.37491796497999363</v>
      </c>
      <c r="AX58" s="133">
        <f>AE58/AC58</f>
        <v>1.091663572536945</v>
      </c>
      <c r="AY58" s="133">
        <f>AF58/AG58</f>
        <v>0.98672095725147835</v>
      </c>
      <c r="AZ58" s="133">
        <f t="shared" si="6"/>
        <v>0.92688705999943588</v>
      </c>
      <c r="BB58" s="75">
        <f t="shared" si="7"/>
        <v>-130.57560544677855</v>
      </c>
      <c r="BC58" s="75">
        <f t="shared" si="8"/>
        <v>12.430834616577316</v>
      </c>
      <c r="BD58" s="75">
        <f t="shared" si="9"/>
        <v>93.656888897817609</v>
      </c>
      <c r="BE58" s="75">
        <f t="shared" si="10"/>
        <v>58.94328831397177</v>
      </c>
      <c r="BF58" s="75">
        <f t="shared" si="11"/>
        <v>-460.36862600642712</v>
      </c>
      <c r="BG58" s="75">
        <f t="shared" si="12"/>
        <v>51.407969066972342</v>
      </c>
      <c r="BH58" s="75">
        <f t="shared" si="13"/>
        <v>-981.04803699654735</v>
      </c>
      <c r="BI58" s="75">
        <f t="shared" si="14"/>
        <v>87.702746097786587</v>
      </c>
      <c r="BJ58" s="75">
        <f t="shared" si="15"/>
        <v>-13.367997604555535</v>
      </c>
      <c r="BK58" s="75">
        <f t="shared" si="16"/>
        <v>-75.923554711947304</v>
      </c>
      <c r="BM58" s="133">
        <f>O58*U58/Q58/P58</f>
        <v>0.88445873036237255</v>
      </c>
      <c r="BN58" s="133">
        <f>P58*U58/R58^2</f>
        <v>1.0211871958506598</v>
      </c>
      <c r="BO58" s="133">
        <f>P58*Q58/R58^2</f>
        <v>1.0989945781777253</v>
      </c>
      <c r="BP58" s="133">
        <f>R58^2/S58^2</f>
        <v>1.0606934646551376</v>
      </c>
      <c r="BQ58" s="133">
        <f>V58*S58/T58^2</f>
        <v>0.63726609067930562</v>
      </c>
      <c r="BR58" s="133">
        <f>S58^2/T58^2</f>
        <v>1.0541069947505461</v>
      </c>
      <c r="BS58" s="133">
        <f>O58*N58/Q58/P58</f>
        <v>0.37785231652044637</v>
      </c>
      <c r="BT58" s="133">
        <f>Y58^2/S58^2</f>
        <v>1.0914034731678337</v>
      </c>
      <c r="BU58" s="133">
        <f>W58^2/X58^2</f>
        <v>0.98637051107841933</v>
      </c>
      <c r="BV58" s="133">
        <f>X58^2/R58^2</f>
        <v>0.92673180447527592</v>
      </c>
      <c r="BX58" s="133">
        <f t="shared" si="17"/>
        <v>0.99223413113495107</v>
      </c>
      <c r="BY58" s="133">
        <f t="shared" si="18"/>
        <v>0.99150128663953119</v>
      </c>
      <c r="BZ58" s="133">
        <f t="shared" si="19"/>
        <v>0.9992614197875036</v>
      </c>
      <c r="CA58" s="133">
        <f t="shared" si="20"/>
        <v>1.000020382362248</v>
      </c>
      <c r="CB58" s="133">
        <f t="shared" si="21"/>
        <v>0.9902472296161885</v>
      </c>
      <c r="CC58" s="133">
        <f t="shared" si="22"/>
        <v>0.99871483758328772</v>
      </c>
      <c r="CD58" s="133">
        <f t="shared" si="23"/>
        <v>0.99223413113495107</v>
      </c>
      <c r="CE58" s="133">
        <f t="shared" si="27"/>
        <v>1.0002383164205593</v>
      </c>
      <c r="CF58" s="133">
        <f t="shared" si="28"/>
        <v>1.0003552885747526</v>
      </c>
      <c r="CG58" s="133">
        <f t="shared" si="29"/>
        <v>1.0001675301564166</v>
      </c>
    </row>
    <row r="59" spans="1:85" x14ac:dyDescent="0.2">
      <c r="A59" s="132">
        <v>110</v>
      </c>
      <c r="B59" s="132">
        <f t="shared" si="0"/>
        <v>383.15</v>
      </c>
      <c r="C59" s="44">
        <f t="shared" si="3"/>
        <v>2.6099438862064468</v>
      </c>
      <c r="E59" s="40">
        <f>'[4]methanogen M06-L TZVP smd redo'!AB59</f>
        <v>3.0693805044519351</v>
      </c>
      <c r="F59" s="40">
        <f>'[4]methanogen M06-L TZVP smd redo'!AS59</f>
        <v>3.4114943531753372</v>
      </c>
      <c r="G59" s="40">
        <f>'[4]methanogen M06-L TZVP smd redo'!BJ59</f>
        <v>3.5962363116577301</v>
      </c>
      <c r="H59" s="40">
        <f>'[4]methanogen M06-L TZVP smd redo'!EV59</f>
        <v>3.714392129703814</v>
      </c>
      <c r="I59" s="40">
        <f>'[4]methanogen M06-L TZVP smd redo'!CL59</f>
        <v>3.4328621232107004</v>
      </c>
      <c r="J59" s="40">
        <f>'[4]methanogen M06-L TZVP smd redo'!DG59</f>
        <v>3.4481144235047889</v>
      </c>
      <c r="K59" s="40">
        <f>'[4]methanogen M06-L TZVP smd redo'!EC59</f>
        <v>3.5443169073050562</v>
      </c>
      <c r="M59" s="40">
        <f>EXP('d-beta'!Y60/1000)*'[3]methanogen M06-L TZVP smd redo'!EZ59</f>
        <v>6.6719450352811442</v>
      </c>
      <c r="N59" s="40">
        <f>'[3]methanogen M06-L TZVP smd redo'!ET59</f>
        <v>2.5318399999999999</v>
      </c>
      <c r="O59" s="40">
        <f>'[3]methanogen M06-L TZVP smd redo'!R59</f>
        <v>6.0450400000000002</v>
      </c>
      <c r="P59" s="40">
        <f>'[3]methanogen M06-L TZVP smd redo'!W59</f>
        <v>6.3472299999999997</v>
      </c>
      <c r="Q59" s="40">
        <f>'[3]methanogen M06-L TZVP smd redo'!V59</f>
        <v>6.3275699999999997</v>
      </c>
      <c r="R59" s="40">
        <f>PRODUCT('[4]methanogen M06-L TZVP smd redo'!AD59:AF59)^(1/3)</f>
        <v>6.0489668053870815</v>
      </c>
      <c r="S59" s="40">
        <f>AVERAGE('[3]methanogen M06-L TZVP smd redo'!AT59:AV59)</f>
        <v>5.8748600000000009</v>
      </c>
      <c r="T59" s="40">
        <f>'[3]methanogen M06-L TZVP smd redo'!FK59</f>
        <v>5.7247399999999997</v>
      </c>
      <c r="U59" s="40">
        <f>'[3]methanogen M06-L TZVP smd redo'!CD59</f>
        <v>5.8831100000000003</v>
      </c>
      <c r="V59" s="40">
        <f>'[3]methanogen M06-L TZVP smd redo'!CG59</f>
        <v>3.5641099999999999</v>
      </c>
      <c r="W59" s="40">
        <v>5.7856218658591754</v>
      </c>
      <c r="X59" s="40">
        <v>5.8251992439468827</v>
      </c>
      <c r="Y59" s="40">
        <v>6.1354304220590921</v>
      </c>
      <c r="Z59" s="40"/>
      <c r="AA59" s="40">
        <v>40.473019999999998</v>
      </c>
      <c r="AB59" s="40">
        <v>36.899254187304081</v>
      </c>
      <c r="AC59" s="41">
        <v>34.804983333333332</v>
      </c>
      <c r="AD59" s="41">
        <v>33.090780000000002</v>
      </c>
      <c r="AE59" s="41">
        <v>37.96979811982937</v>
      </c>
      <c r="AF59" s="72">
        <v>33.773740641703895</v>
      </c>
      <c r="AG59" s="41">
        <v>34.225323805572742</v>
      </c>
      <c r="AH59" s="40"/>
      <c r="AI59" s="133">
        <f>1000*(AA59/Q59/P59-1)</f>
        <v>7.7305332886181688</v>
      </c>
      <c r="AJ59" s="133">
        <f>1000*(AB59/R59^2-1)</f>
        <v>8.451893402385835</v>
      </c>
      <c r="AK59" s="133">
        <f>1000*(AC59/S59^2-1)</f>
        <v>8.4314620790781891</v>
      </c>
      <c r="AL59" s="133">
        <f>1000*(AD59/T59^2-1)</f>
        <v>9.7072391508856715</v>
      </c>
      <c r="AM59" s="133">
        <f>1000*((AE59/Y59^2-1))</f>
        <v>8.6679400128100159</v>
      </c>
      <c r="AN59" s="133">
        <f>1000*((AF59/W59^2-1))</f>
        <v>8.9719025911976225</v>
      </c>
      <c r="AO59" s="133">
        <f>1000*((AG59/X59^2-1))</f>
        <v>8.6163332796740377</v>
      </c>
      <c r="AQ59" s="133">
        <f>O59*U59/AA59</f>
        <v>0.87869981717203238</v>
      </c>
      <c r="AR59" s="133">
        <f>U59*P59/AB59</f>
        <v>1.0119839305084943</v>
      </c>
      <c r="AS59" s="133">
        <f t="shared" si="4"/>
        <v>1.0968519795699703</v>
      </c>
      <c r="AT59" s="133">
        <f t="shared" si="5"/>
        <v>1.0601715804289735</v>
      </c>
      <c r="AU59" s="133">
        <f>V59*S59/AD59</f>
        <v>0.63276378721202697</v>
      </c>
      <c r="AV59" s="133">
        <f>AC59/AD59</f>
        <v>1.0518030500741695</v>
      </c>
      <c r="AW59" s="133">
        <f>O59*N59/AA59</f>
        <v>0.37815498012256066</v>
      </c>
      <c r="AX59" s="133">
        <f>AE59/AC59</f>
        <v>1.0909299325382822</v>
      </c>
      <c r="AY59" s="133">
        <f>AF59/AG59</f>
        <v>0.98680558388770256</v>
      </c>
      <c r="AZ59" s="133">
        <f t="shared" si="6"/>
        <v>0.92753429735576176</v>
      </c>
      <c r="BB59" s="75">
        <f t="shared" si="7"/>
        <v>-129.31194454678618</v>
      </c>
      <c r="BC59" s="75">
        <f t="shared" si="8"/>
        <v>11.912691795026474</v>
      </c>
      <c r="BD59" s="75">
        <f t="shared" si="9"/>
        <v>92.444240165220606</v>
      </c>
      <c r="BE59" s="75">
        <f t="shared" si="10"/>
        <v>58.430763353931631</v>
      </c>
      <c r="BF59" s="75">
        <f t="shared" si="11"/>
        <v>-457.6580904430009</v>
      </c>
      <c r="BG59" s="75">
        <f t="shared" si="12"/>
        <v>50.50588203025368</v>
      </c>
      <c r="BH59" s="75">
        <f t="shared" si="13"/>
        <v>-972.45116706548106</v>
      </c>
      <c r="BI59" s="75">
        <f t="shared" si="14"/>
        <v>87.030481633893558</v>
      </c>
      <c r="BJ59" s="75">
        <f t="shared" si="15"/>
        <v>-13.282235761973741</v>
      </c>
      <c r="BK59" s="75">
        <f t="shared" si="16"/>
        <v>-75.225506903081865</v>
      </c>
      <c r="BM59" s="133">
        <f>O59*U59/Q59/P59</f>
        <v>0.8854926353593835</v>
      </c>
      <c r="BN59" s="133">
        <f>P59*U59/R59^2</f>
        <v>1.0205371108140795</v>
      </c>
      <c r="BO59" s="133">
        <f>P59*Q59/R59^2</f>
        <v>1.0976371351672576</v>
      </c>
      <c r="BP59" s="133">
        <f>R59^2/S59^2</f>
        <v>1.0601501012602963</v>
      </c>
      <c r="BQ59" s="133">
        <f>V59*S59/T59^2</f>
        <v>0.63890617662051441</v>
      </c>
      <c r="BR59" s="133">
        <f>S59^2/T59^2</f>
        <v>1.0531336969904959</v>
      </c>
      <c r="BS59" s="133">
        <f>O59*N59/Q59/P59</f>
        <v>0.3810783197846549</v>
      </c>
      <c r="BT59" s="133">
        <f>Y59^2/S59^2</f>
        <v>1.0906741686282191</v>
      </c>
      <c r="BU59" s="133">
        <f>W59^2/X59^2</f>
        <v>0.9864578261541429</v>
      </c>
      <c r="BV59" s="133">
        <f>X59^2/R59^2</f>
        <v>0.9273830766973159</v>
      </c>
      <c r="BX59" s="133">
        <f t="shared" si="17"/>
        <v>0.99232876941478543</v>
      </c>
      <c r="BY59" s="133">
        <f t="shared" si="18"/>
        <v>0.99161894240302317</v>
      </c>
      <c r="BZ59" s="133">
        <f t="shared" si="19"/>
        <v>0.99928468564689399</v>
      </c>
      <c r="CA59" s="133">
        <f t="shared" si="20"/>
        <v>1.0000202604976896</v>
      </c>
      <c r="CB59" s="133">
        <f t="shared" si="21"/>
        <v>0.99038608541714601</v>
      </c>
      <c r="CC59" s="133">
        <f t="shared" si="22"/>
        <v>0.9987364881399875</v>
      </c>
      <c r="CD59" s="133">
        <f t="shared" si="23"/>
        <v>0.99232876941478543</v>
      </c>
      <c r="CE59" s="133">
        <f t="shared" si="27"/>
        <v>1.0002345007495546</v>
      </c>
      <c r="CF59" s="133">
        <f t="shared" si="28"/>
        <v>1.0003525317802135</v>
      </c>
      <c r="CG59" s="133">
        <f t="shared" si="29"/>
        <v>1.0001630616972055</v>
      </c>
    </row>
    <row r="60" spans="1:85" x14ac:dyDescent="0.2">
      <c r="A60" s="132">
        <v>112</v>
      </c>
      <c r="B60" s="132">
        <f t="shared" si="0"/>
        <v>385.15</v>
      </c>
      <c r="C60" s="44">
        <f t="shared" si="3"/>
        <v>2.5963910164870829</v>
      </c>
      <c r="E60" s="40">
        <f>'[4]methanogen M06-L TZVP smd redo'!AB60</f>
        <v>3.0432498344805659</v>
      </c>
      <c r="F60" s="40">
        <f>'[4]methanogen M06-L TZVP smd redo'!AS60</f>
        <v>3.3833289176916637</v>
      </c>
      <c r="G60" s="40">
        <f>'[4]methanogen M06-L TZVP smd redo'!BJ60</f>
        <v>3.5650543827607795</v>
      </c>
      <c r="H60" s="40">
        <f>'[4]methanogen M06-L TZVP smd redo'!EV60</f>
        <v>3.6776193983758532</v>
      </c>
      <c r="I60" s="40">
        <f>'[4]methanogen M06-L TZVP smd redo'!CL60</f>
        <v>3.4005011061597479</v>
      </c>
      <c r="J60" s="40">
        <f>'[4]methanogen M06-L TZVP smd redo'!DG60</f>
        <v>3.4148024693054779</v>
      </c>
      <c r="K60" s="40">
        <f>'[4]methanogen M06-L TZVP smd redo'!EC60</f>
        <v>3.5086509865485116</v>
      </c>
      <c r="M60" s="40">
        <f>EXP('d-beta'!Y61/1000)*'[3]methanogen M06-L TZVP smd redo'!EZ60</f>
        <v>6.5878367973446421</v>
      </c>
      <c r="N60" s="40">
        <f>'[3]methanogen M06-L TZVP smd redo'!ET60</f>
        <v>2.5177700000000001</v>
      </c>
      <c r="O60" s="40">
        <f>'[3]methanogen M06-L TZVP smd redo'!R60</f>
        <v>5.96793</v>
      </c>
      <c r="P60" s="40">
        <f>'[3]methanogen M06-L TZVP smd redo'!W60</f>
        <v>6.2627499999999996</v>
      </c>
      <c r="Q60" s="40">
        <f>'[3]methanogen M06-L TZVP smd redo'!V60</f>
        <v>6.24329</v>
      </c>
      <c r="R60" s="40">
        <f>PRODUCT('[4]methanogen M06-L TZVP smd redo'!AD60:AF60)^(1/3)</f>
        <v>5.9720503033805299</v>
      </c>
      <c r="S60" s="40">
        <f>AVERAGE('[3]methanogen M06-L TZVP smd redo'!AT60:AV60)</f>
        <v>5.8016300000000003</v>
      </c>
      <c r="T60" s="40">
        <f>'[3]methanogen M06-L TZVP smd redo'!FK60</f>
        <v>5.6559499999999998</v>
      </c>
      <c r="U60" s="40">
        <f>'[3]methanogen M06-L TZVP smd redo'!CD60</f>
        <v>5.8081899999999997</v>
      </c>
      <c r="V60" s="40">
        <f>'[3]methanogen M06-L TZVP smd redo'!CG60</f>
        <v>3.53186</v>
      </c>
      <c r="W60" s="40">
        <v>5.7142994170875578</v>
      </c>
      <c r="X60" s="40">
        <v>5.7531288444964064</v>
      </c>
      <c r="Y60" s="40">
        <v>6.0569468003548401</v>
      </c>
      <c r="Z60" s="40"/>
      <c r="AA60" s="40">
        <v>39.398609999999998</v>
      </c>
      <c r="AB60" s="40">
        <v>35.962696840346574</v>
      </c>
      <c r="AC60" s="41">
        <v>33.938793333333336</v>
      </c>
      <c r="AD60" s="41">
        <v>32.295859999999998</v>
      </c>
      <c r="AE60" s="41">
        <v>37.000176169423035</v>
      </c>
      <c r="AF60" s="72">
        <v>32.942033646870087</v>
      </c>
      <c r="AG60" s="41">
        <v>33.379661930237503</v>
      </c>
      <c r="AH60" s="40"/>
      <c r="AI60" s="133">
        <f>1000*(AA60/Q60/P60-1)</f>
        <v>7.6328464781965089</v>
      </c>
      <c r="AJ60" s="133">
        <f>1000*(AB60/R60^2-1)</f>
        <v>8.3361504632206707</v>
      </c>
      <c r="AK60" s="133">
        <f>1000*(AC60/S60^2-1)</f>
        <v>8.3152624660465246</v>
      </c>
      <c r="AL60" s="133">
        <f>1000*(AD60/T60^2-1)</f>
        <v>9.5683586861903258</v>
      </c>
      <c r="AM60" s="133">
        <f>1000*((AE60/Y60^2-1))</f>
        <v>8.5473057811196185</v>
      </c>
      <c r="AN60" s="133">
        <f>1000*((AF60/W60^2-1))</f>
        <v>8.844942028779057</v>
      </c>
      <c r="AO60" s="133">
        <f>1000*((AG60/X60^2-1))</f>
        <v>8.4949620392593683</v>
      </c>
      <c r="AQ60" s="133">
        <f>O60*U60/AA60</f>
        <v>0.87979934689827899</v>
      </c>
      <c r="AR60" s="133">
        <f>U60*P60/AB60</f>
        <v>1.0114714723421572</v>
      </c>
      <c r="AS60" s="133">
        <f t="shared" si="4"/>
        <v>1.0955410317225895</v>
      </c>
      <c r="AT60" s="133">
        <f t="shared" si="5"/>
        <v>1.0596339264963035</v>
      </c>
      <c r="AU60" s="133">
        <f>V60*S60/AD60</f>
        <v>0.63446351736104889</v>
      </c>
      <c r="AV60" s="133">
        <f>AC60/AD60</f>
        <v>1.0508713294314918</v>
      </c>
      <c r="AW60" s="133">
        <f>O60*N60/AA60</f>
        <v>0.3813808435399117</v>
      </c>
      <c r="AX60" s="133">
        <f>AE60/AC60</f>
        <v>1.0902030548352739</v>
      </c>
      <c r="AY60" s="133">
        <f>AF60/AG60</f>
        <v>0.9868893734070151</v>
      </c>
      <c r="AZ60" s="133">
        <f t="shared" si="6"/>
        <v>0.92817460488082304</v>
      </c>
      <c r="BB60" s="75">
        <f t="shared" si="7"/>
        <v>-128.06141239755112</v>
      </c>
      <c r="BC60" s="75">
        <f t="shared" si="8"/>
        <v>11.406173908275345</v>
      </c>
      <c r="BD60" s="75">
        <f t="shared" si="9"/>
        <v>91.248334142102962</v>
      </c>
      <c r="BE60" s="75">
        <f t="shared" si="10"/>
        <v>57.923496114137571</v>
      </c>
      <c r="BF60" s="75">
        <f t="shared" si="11"/>
        <v>-454.97549172972032</v>
      </c>
      <c r="BG60" s="75">
        <f t="shared" si="12"/>
        <v>49.619657598416126</v>
      </c>
      <c r="BH60" s="75">
        <f t="shared" si="13"/>
        <v>-963.95681376859034</v>
      </c>
      <c r="BI60" s="75">
        <f t="shared" si="14"/>
        <v>86.363967731141926</v>
      </c>
      <c r="BJ60" s="75">
        <f t="shared" si="15"/>
        <v>-13.197329511336385</v>
      </c>
      <c r="BK60" s="75">
        <f t="shared" si="16"/>
        <v>-74.535412083036832</v>
      </c>
      <c r="BM60" s="133">
        <f>O60*U60/Q60/P60</f>
        <v>0.88651472024477107</v>
      </c>
      <c r="BN60" s="133">
        <f>P60*U60/R60^2</f>
        <v>1.0199032507248567</v>
      </c>
      <c r="BO60" s="133">
        <f>P60*Q60/R60^2</f>
        <v>1.0963056935496243</v>
      </c>
      <c r="BP60" s="133">
        <f>R60^2/S60^2</f>
        <v>1.0596119758497338</v>
      </c>
      <c r="BQ60" s="133">
        <f>V60*S60/T60^2</f>
        <v>0.64053429186846134</v>
      </c>
      <c r="BR60" s="133">
        <f>S60^2/T60^2</f>
        <v>1.0521773127283702</v>
      </c>
      <c r="BS60" s="133">
        <f>O60*N60/Q60/P60</f>
        <v>0.38429186496837692</v>
      </c>
      <c r="BT60" s="133">
        <f>Y60^2/S60^2</f>
        <v>1.0899522244285129</v>
      </c>
      <c r="BU60" s="133">
        <f>W60^2/X60^2</f>
        <v>0.98654701005842416</v>
      </c>
      <c r="BV60" s="133">
        <f>X60^2/R60^2</f>
        <v>0.9280284416599951</v>
      </c>
      <c r="BX60" s="133">
        <f t="shared" si="17"/>
        <v>0.99242497254344753</v>
      </c>
      <c r="BY60" s="133">
        <f t="shared" si="18"/>
        <v>0.99173276643965302</v>
      </c>
      <c r="BZ60" s="133">
        <f t="shared" si="19"/>
        <v>0.99930251039328377</v>
      </c>
      <c r="CA60" s="133">
        <f t="shared" si="20"/>
        <v>1.000020715740356</v>
      </c>
      <c r="CB60" s="133">
        <f t="shared" si="21"/>
        <v>0.99052232708774457</v>
      </c>
      <c r="CC60" s="133">
        <f t="shared" si="22"/>
        <v>0.9987587802159581</v>
      </c>
      <c r="CD60" s="133">
        <f t="shared" si="23"/>
        <v>0.99242497254344753</v>
      </c>
      <c r="CE60" s="133">
        <f t="shared" si="27"/>
        <v>1.0002301297260001</v>
      </c>
      <c r="CF60" s="133">
        <f t="shared" si="28"/>
        <v>1.0003470319661409</v>
      </c>
      <c r="CG60" s="133">
        <f t="shared" si="29"/>
        <v>1.0001574986436477</v>
      </c>
    </row>
    <row r="61" spans="1:85" x14ac:dyDescent="0.2">
      <c r="A61" s="132">
        <v>114</v>
      </c>
      <c r="B61" s="132">
        <f t="shared" si="0"/>
        <v>387.15</v>
      </c>
      <c r="C61" s="44">
        <f t="shared" si="3"/>
        <v>2.5829781738344311</v>
      </c>
      <c r="E61" s="40">
        <f>'[4]methanogen M06-L TZVP smd redo'!AB61</f>
        <v>3.0127429292288177</v>
      </c>
      <c r="F61" s="40">
        <f>'[4]methanogen M06-L TZVP smd redo'!AS61</f>
        <v>3.354955790146219</v>
      </c>
      <c r="G61" s="40">
        <f>'[4]methanogen M06-L TZVP smd redo'!BJ61</f>
        <v>3.5332325331551839</v>
      </c>
      <c r="H61" s="40">
        <f>'[4]methanogen M06-L TZVP smd redo'!EV61</f>
        <v>3.6485576072693426</v>
      </c>
      <c r="I61" s="40">
        <f>'[4]methanogen M06-L TZVP smd redo'!CL61</f>
        <v>3.3763533194268724</v>
      </c>
      <c r="J61" s="40">
        <f>'[4]methanogen M06-L TZVP smd redo'!DG61</f>
        <v>3.3901315623197092</v>
      </c>
      <c r="K61" s="40">
        <f>'[4]methanogen M06-L TZVP smd redo'!EC61</f>
        <v>3.471715194469871</v>
      </c>
      <c r="M61" s="40">
        <f>EXP('d-beta'!Y62/1000)*'[3]methanogen M06-L TZVP smd redo'!EZ61</f>
        <v>6.5056908463511043</v>
      </c>
      <c r="N61" s="40">
        <f>'[3]methanogen M06-L TZVP smd redo'!ET61</f>
        <v>2.50393</v>
      </c>
      <c r="O61" s="40">
        <f>'[3]methanogen M06-L TZVP smd redo'!R61</f>
        <v>5.8926600000000002</v>
      </c>
      <c r="P61" s="40">
        <f>'[3]methanogen M06-L TZVP smd redo'!W61</f>
        <v>6.1802999999999999</v>
      </c>
      <c r="Q61" s="40">
        <f>'[3]methanogen M06-L TZVP smd redo'!V61</f>
        <v>6.1610399999999998</v>
      </c>
      <c r="R61" s="40">
        <f>PRODUCT('[4]methanogen M06-L TZVP smd redo'!AD61:AF61)^(1/3)</f>
        <v>5.8969425521997323</v>
      </c>
      <c r="S61" s="40">
        <f>AVERAGE('[3]methanogen M06-L TZVP smd redo'!AT61:AV61)</f>
        <v>5.7301033333333331</v>
      </c>
      <c r="T61" s="40">
        <f>'[3]methanogen M06-L TZVP smd redo'!FK61</f>
        <v>5.5887099999999998</v>
      </c>
      <c r="U61" s="40">
        <f>'[3]methanogen M06-L TZVP smd redo'!CD61</f>
        <v>5.7350500000000002</v>
      </c>
      <c r="V61" s="40">
        <f>'[3]methanogen M06-L TZVP smd redo'!CG61</f>
        <v>3.5002499999999999</v>
      </c>
      <c r="W61" s="40">
        <v>5.6446226106641948</v>
      </c>
      <c r="X61" s="40">
        <v>5.6827232182782748</v>
      </c>
      <c r="Y61" s="40">
        <v>5.9803090399687502</v>
      </c>
      <c r="Z61" s="40"/>
      <c r="AA61" s="40">
        <v>38.364199999999997</v>
      </c>
      <c r="AB61" s="40">
        <v>35.059820468373296</v>
      </c>
      <c r="AC61" s="41">
        <v>33.103353333333331</v>
      </c>
      <c r="AD61" s="41">
        <v>31.528310000000001</v>
      </c>
      <c r="AE61" s="41">
        <v>36.06553791410893</v>
      </c>
      <c r="AF61" s="72">
        <v>32.139615241511883</v>
      </c>
      <c r="AG61" s="41">
        <v>32.563854808935382</v>
      </c>
      <c r="AH61" s="40"/>
      <c r="AI61" s="133">
        <f>1000*(AA61/Q61/P61-1)</f>
        <v>7.540612931513424</v>
      </c>
      <c r="AJ61" s="133">
        <f>1000*(AB61/R61^2-1)</f>
        <v>8.2213598633744667</v>
      </c>
      <c r="AK61" s="133">
        <f>1000*(AC61/S61^2-1)</f>
        <v>8.2009024807212505</v>
      </c>
      <c r="AL61" s="133">
        <f>1000*(AD61/T61^2-1)</f>
        <v>9.4331036546191349</v>
      </c>
      <c r="AM61" s="133">
        <f>1000*((AE61/Y61^2-1))</f>
        <v>8.4286122813559405</v>
      </c>
      <c r="AN61" s="133">
        <f>1000*((AF61/W61^2-1))</f>
        <v>8.7205096696942874</v>
      </c>
      <c r="AO61" s="133">
        <f>1000*((AG61/X61^2-1))</f>
        <v>8.3766995540159872</v>
      </c>
      <c r="AQ61" s="133">
        <f>O61*U61/AA61</f>
        <v>0.88089155340134828</v>
      </c>
      <c r="AR61" s="133">
        <f>U61*P61/AB61</f>
        <v>1.0109672280545066</v>
      </c>
      <c r="AS61" s="133">
        <f t="shared" si="4"/>
        <v>1.0942497562019038</v>
      </c>
      <c r="AT61" s="133">
        <f t="shared" si="5"/>
        <v>1.05910178087819</v>
      </c>
      <c r="AU61" s="133">
        <f>V61*S61/AD61</f>
        <v>0.63615189626402424</v>
      </c>
      <c r="AV61" s="133">
        <f>AC61/AD61</f>
        <v>1.0499564782677324</v>
      </c>
      <c r="AW61" s="133">
        <f>O61*N61/AA61</f>
        <v>0.38459835351186789</v>
      </c>
      <c r="AX61" s="133">
        <f>AE61/AC61</f>
        <v>1.0894829158529036</v>
      </c>
      <c r="AY61" s="133">
        <f>AF61/AG61</f>
        <v>0.98697207164469092</v>
      </c>
      <c r="AZ61" s="133">
        <f t="shared" si="6"/>
        <v>0.92880837305800035</v>
      </c>
      <c r="BB61" s="75">
        <f t="shared" si="7"/>
        <v>-126.82075551339297</v>
      </c>
      <c r="BC61" s="75">
        <f t="shared" si="8"/>
        <v>10.907524136591148</v>
      </c>
      <c r="BD61" s="75">
        <f t="shared" si="9"/>
        <v>90.068974289577397</v>
      </c>
      <c r="BE61" s="75">
        <f t="shared" si="10"/>
        <v>57.421172367526793</v>
      </c>
      <c r="BF61" s="75">
        <f t="shared" si="11"/>
        <v>-452.31791355369171</v>
      </c>
      <c r="BG61" s="75">
        <f t="shared" si="12"/>
        <v>48.748714041561051</v>
      </c>
      <c r="BH61" s="75">
        <f t="shared" si="13"/>
        <v>-955.55572687700646</v>
      </c>
      <c r="BI61" s="75">
        <f t="shared" si="14"/>
        <v>85.703194557155499</v>
      </c>
      <c r="BJ61" s="75">
        <f t="shared" si="15"/>
        <v>-13.113536154987569</v>
      </c>
      <c r="BK61" s="75">
        <f t="shared" si="16"/>
        <v>-73.852833718761772</v>
      </c>
      <c r="BM61" s="133">
        <f>O61*U61/Q61/P61</f>
        <v>0.88753401564018741</v>
      </c>
      <c r="BN61" s="133">
        <f>P61*U61/R61^2</f>
        <v>1.0192787534464207</v>
      </c>
      <c r="BO61" s="133">
        <f>P61*Q61/R61^2</f>
        <v>1.094989088348582</v>
      </c>
      <c r="BP61" s="133">
        <f>R61^2/S61^2</f>
        <v>1.0590802911029653</v>
      </c>
      <c r="BQ61" s="133">
        <f>V61*S61/T61^2</f>
        <v>0.64215278304156531</v>
      </c>
      <c r="BR61" s="133">
        <f>S61^2/T61^2</f>
        <v>1.0512397121964858</v>
      </c>
      <c r="BS61" s="133">
        <f>O61*N61/Q61/P61</f>
        <v>0.38749846082979822</v>
      </c>
      <c r="BT61" s="133">
        <f>Y61^2/S61^2</f>
        <v>1.0892369034584291</v>
      </c>
      <c r="BU61" s="133">
        <f>W61^2/X61^2</f>
        <v>0.98663567421956599</v>
      </c>
      <c r="BV61" s="133">
        <f>X61^2/R61^2</f>
        <v>0.92866529080967009</v>
      </c>
      <c r="BX61" s="133">
        <f t="shared" si="17"/>
        <v>0.99251582235521663</v>
      </c>
      <c r="BY61" s="133">
        <f t="shared" si="18"/>
        <v>0.99184567973794124</v>
      </c>
      <c r="BZ61" s="133">
        <f t="shared" si="19"/>
        <v>0.99932480409663882</v>
      </c>
      <c r="CA61" s="133">
        <f t="shared" si="20"/>
        <v>1.0000202909783189</v>
      </c>
      <c r="CB61" s="133">
        <f t="shared" si="21"/>
        <v>0.99065504824394313</v>
      </c>
      <c r="CC61" s="133">
        <f t="shared" si="22"/>
        <v>0.99877931368662609</v>
      </c>
      <c r="CD61" s="133">
        <f t="shared" si="23"/>
        <v>0.99251582235521663</v>
      </c>
      <c r="CE61" s="133">
        <f t="shared" si="27"/>
        <v>1.0002258575647716</v>
      </c>
      <c r="CF61" s="133">
        <f t="shared" si="28"/>
        <v>1.0003409540460728</v>
      </c>
      <c r="CG61" s="133">
        <f t="shared" si="29"/>
        <v>1.0001540730010545</v>
      </c>
    </row>
    <row r="62" spans="1:85" x14ac:dyDescent="0.2">
      <c r="A62" s="132">
        <v>116</v>
      </c>
      <c r="B62" s="132">
        <f t="shared" si="0"/>
        <v>389.15</v>
      </c>
      <c r="C62" s="44">
        <f t="shared" si="3"/>
        <v>2.5697031992804833</v>
      </c>
      <c r="E62" s="40">
        <f>'[4]methanogen M06-L TZVP smd redo'!AB62</f>
        <v>2.9891169302653786</v>
      </c>
      <c r="F62" s="40">
        <f>'[4]methanogen M06-L TZVP smd redo'!AS62</f>
        <v>3.3180661048199944</v>
      </c>
      <c r="G62" s="40">
        <f>'[4]methanogen M06-L TZVP smd redo'!BJ62</f>
        <v>3.4985459428047427</v>
      </c>
      <c r="H62" s="40">
        <f>'[4]methanogen M06-L TZVP smd redo'!EV62</f>
        <v>3.6141383495253976</v>
      </c>
      <c r="I62" s="40">
        <f>'[4]methanogen M06-L TZVP smd redo'!CL62</f>
        <v>3.3444057433571484</v>
      </c>
      <c r="J62" s="40">
        <f>'[4]methanogen M06-L TZVP smd redo'!DG62</f>
        <v>3.3557748569357226</v>
      </c>
      <c r="K62" s="40">
        <f>'[4]methanogen M06-L TZVP smd redo'!EC62</f>
        <v>3.4435309015217186</v>
      </c>
      <c r="M62" s="40">
        <f>EXP('d-beta'!Y63/1000)*'[3]methanogen M06-L TZVP smd redo'!EZ62</f>
        <v>6.4254464917466745</v>
      </c>
      <c r="N62" s="40">
        <f>'[3]methanogen M06-L TZVP smd redo'!ET62</f>
        <v>2.49031</v>
      </c>
      <c r="O62" s="40">
        <f>'[3]methanogen M06-L TZVP smd redo'!R62</f>
        <v>5.8191499999999996</v>
      </c>
      <c r="P62" s="40">
        <f>'[3]methanogen M06-L TZVP smd redo'!W62</f>
        <v>6.0998400000000004</v>
      </c>
      <c r="Q62" s="40">
        <f>'[3]methanogen M06-L TZVP smd redo'!V62</f>
        <v>6.0807799999999999</v>
      </c>
      <c r="R62" s="40">
        <f>PRODUCT('[4]methanogen M06-L TZVP smd redo'!AD62:AF62)^(1/3)</f>
        <v>5.8235837192496156</v>
      </c>
      <c r="S62" s="40">
        <f>AVERAGE('[3]methanogen M06-L TZVP smd redo'!AT62:AV62)</f>
        <v>5.6602300000000012</v>
      </c>
      <c r="T62" s="40">
        <f>'[3]methanogen M06-L TZVP smd redo'!FK62</f>
        <v>5.5229900000000001</v>
      </c>
      <c r="U62" s="40">
        <f>'[3]methanogen M06-L TZVP smd redo'!CD62</f>
        <v>5.6636199999999999</v>
      </c>
      <c r="V62" s="40">
        <f>'[3]methanogen M06-L TZVP smd redo'!CG62</f>
        <v>3.4692699999999999</v>
      </c>
      <c r="W62" s="40">
        <v>5.5765380214304567</v>
      </c>
      <c r="X62" s="40">
        <v>5.6139361146336384</v>
      </c>
      <c r="Y62" s="40">
        <v>5.9054572603171884</v>
      </c>
      <c r="Z62" s="40"/>
      <c r="AA62" s="40">
        <v>37.367959999999997</v>
      </c>
      <c r="AB62" s="40">
        <v>34.18912586528748</v>
      </c>
      <c r="AC62" s="41">
        <v>32.297306666666664</v>
      </c>
      <c r="AD62" s="41">
        <v>30.786940000000001</v>
      </c>
      <c r="AE62" s="41">
        <v>35.164316939350542</v>
      </c>
      <c r="AF62" s="72">
        <v>31.365205933161285</v>
      </c>
      <c r="AG62" s="41">
        <v>31.776593360241492</v>
      </c>
      <c r="AH62" s="40"/>
      <c r="AI62" s="133">
        <f>1000*(AA62/Q62/P62-1)</f>
        <v>7.4457167332355745</v>
      </c>
      <c r="AJ62" s="133">
        <f>1000*(AB62/R62^2-1)</f>
        <v>8.1086718658864854</v>
      </c>
      <c r="AK62" s="133">
        <f>1000*(AC62/S62^2-1)</f>
        <v>8.0873140258972409</v>
      </c>
      <c r="AL62" s="133">
        <f>1000*(AD62/T62^2-1)</f>
        <v>9.2947437851034209</v>
      </c>
      <c r="AM62" s="133">
        <f>1000*((AE62/Y62^2-1))</f>
        <v>8.3124376143381973</v>
      </c>
      <c r="AN62" s="133">
        <f>1000*((AF62/W62^2-1))</f>
        <v>8.599638317657643</v>
      </c>
      <c r="AO62" s="133">
        <f>1000*((AG62/X62^2-1))</f>
        <v>8.259689017801719</v>
      </c>
      <c r="AQ62" s="133">
        <f>O62*U62/AA62</f>
        <v>0.88197092704552249</v>
      </c>
      <c r="AR62" s="133">
        <f>U62*P62/AB62</f>
        <v>1.0104726267914341</v>
      </c>
      <c r="AS62" s="133">
        <f t="shared" si="4"/>
        <v>1.0929779295100379</v>
      </c>
      <c r="AT62" s="133">
        <f t="shared" si="5"/>
        <v>1.0585751381112321</v>
      </c>
      <c r="AU62" s="133">
        <f>V62*S62/AD62</f>
        <v>0.63783104563493487</v>
      </c>
      <c r="AV62" s="133">
        <f>AC62/AD62</f>
        <v>1.0490586809428499</v>
      </c>
      <c r="AW62" s="133">
        <f>O62*N62/AA62</f>
        <v>0.38780515276991306</v>
      </c>
      <c r="AX62" s="133">
        <f>AE62/AC62</f>
        <v>1.0887693299714944</v>
      </c>
      <c r="AY62" s="133">
        <f>AF62/AG62</f>
        <v>0.98705375927443084</v>
      </c>
      <c r="AZ62" s="133">
        <f t="shared" si="6"/>
        <v>0.92943567745627997</v>
      </c>
      <c r="BB62" s="75">
        <f t="shared" si="7"/>
        <v>-125.59618605204321</v>
      </c>
      <c r="BC62" s="75">
        <f t="shared" si="8"/>
        <v>10.418168718217586</v>
      </c>
      <c r="BD62" s="75">
        <f t="shared" si="9"/>
        <v>88.906016410508414</v>
      </c>
      <c r="BE62" s="75">
        <f t="shared" si="10"/>
        <v>56.92379453515548</v>
      </c>
      <c r="BF62" s="75">
        <f t="shared" si="11"/>
        <v>-449.6818494620457</v>
      </c>
      <c r="BG62" s="75">
        <f t="shared" si="12"/>
        <v>47.89326773790507</v>
      </c>
      <c r="BH62" s="75">
        <f t="shared" si="13"/>
        <v>-947.25224907796814</v>
      </c>
      <c r="BI62" s="75">
        <f t="shared" si="14"/>
        <v>85.048003306184341</v>
      </c>
      <c r="BJ62" s="75">
        <f t="shared" si="15"/>
        <v>-13.030773681967126</v>
      </c>
      <c r="BK62" s="75">
        <f t="shared" si="16"/>
        <v>-73.177675445621986</v>
      </c>
      <c r="BM62" s="133">
        <f>O62*U62/Q62/P62</f>
        <v>0.88853783273525266</v>
      </c>
      <c r="BN62" s="133">
        <f>P62*U62/R62^2</f>
        <v>1.0186662177515462</v>
      </c>
      <c r="BO62" s="133">
        <f>P62*Q62/R62^2</f>
        <v>1.0936971695804534</v>
      </c>
      <c r="BP62" s="133">
        <f>R62^2/S62^2</f>
        <v>1.0585527110862023</v>
      </c>
      <c r="BQ62" s="133">
        <f>V62*S62/T62^2</f>
        <v>0.64375952178229623</v>
      </c>
      <c r="BR62" s="133">
        <f>S62^2/T62^2</f>
        <v>1.0503151838795504</v>
      </c>
      <c r="BS62" s="133">
        <f>O62*N62/Q62/P62</f>
        <v>0.39069264008512705</v>
      </c>
      <c r="BT62" s="133">
        <f>Y62^2/S62^2</f>
        <v>1.0885262429585763</v>
      </c>
      <c r="BU62" s="133">
        <f>W62^2/X62^2</f>
        <v>0.98672107203002024</v>
      </c>
      <c r="BV62" s="133">
        <f>X62^2/R62^2</f>
        <v>0.92929646656604348</v>
      </c>
      <c r="BX62" s="133">
        <f t="shared" si="17"/>
        <v>0.99260931223433135</v>
      </c>
      <c r="BY62" s="133">
        <f t="shared" si="18"/>
        <v>0.99195654983219395</v>
      </c>
      <c r="BZ62" s="133">
        <f t="shared" si="19"/>
        <v>0.99934237731392195</v>
      </c>
      <c r="CA62" s="133">
        <f t="shared" si="20"/>
        <v>1.0000211864981261</v>
      </c>
      <c r="CB62" s="133">
        <f t="shared" si="21"/>
        <v>0.99079085287787594</v>
      </c>
      <c r="CC62" s="133">
        <f t="shared" si="22"/>
        <v>0.99880368963908595</v>
      </c>
      <c r="CD62" s="133">
        <f t="shared" si="23"/>
        <v>0.99260931223433124</v>
      </c>
      <c r="CE62" s="133">
        <f t="shared" si="27"/>
        <v>1.0002233175492925</v>
      </c>
      <c r="CF62" s="133">
        <f t="shared" si="28"/>
        <v>1.0003371644265446</v>
      </c>
      <c r="CG62" s="133">
        <f t="shared" si="29"/>
        <v>1.0001498024529791</v>
      </c>
    </row>
    <row r="63" spans="1:85" x14ac:dyDescent="0.2">
      <c r="A63" s="132">
        <v>118</v>
      </c>
      <c r="B63" s="132">
        <f t="shared" si="0"/>
        <v>391.15</v>
      </c>
      <c r="C63" s="44">
        <f t="shared" si="3"/>
        <v>2.5565639780135498</v>
      </c>
      <c r="E63" s="40">
        <f>'[4]methanogen M06-L TZVP smd redo'!AB63</f>
        <v>2.9595986952812847</v>
      </c>
      <c r="F63" s="40">
        <f>'[4]methanogen M06-L TZVP smd redo'!AS63</f>
        <v>3.2891474738430126</v>
      </c>
      <c r="G63" s="40">
        <f>'[4]methanogen M06-L TZVP smd redo'!BJ63</f>
        <v>3.463127273165334</v>
      </c>
      <c r="H63" s="40">
        <f>'[4]methanogen M06-L TZVP smd redo'!EV63</f>
        <v>3.5793849234149189</v>
      </c>
      <c r="I63" s="40">
        <f>'[4]methanogen M06-L TZVP smd redo'!CL63</f>
        <v>3.3110255007380296</v>
      </c>
      <c r="J63" s="40">
        <f>'[4]methanogen M06-L TZVP smd redo'!DG63</f>
        <v>3.3289833397966984</v>
      </c>
      <c r="K63" s="40">
        <f>'[4]methanogen M06-L TZVP smd redo'!EC63</f>
        <v>3.4049069395709619</v>
      </c>
      <c r="M63" s="40">
        <f>EXP('d-beta'!Y64/1000)*'[3]methanogen M06-L TZVP smd redo'!EZ63</f>
        <v>6.3470537888857512</v>
      </c>
      <c r="N63" s="40">
        <f>'[3]methanogen M06-L TZVP smd redo'!ET63</f>
        <v>2.4769000000000001</v>
      </c>
      <c r="O63" s="40">
        <f>'[3]methanogen M06-L TZVP smd redo'!R63</f>
        <v>5.7473599999999996</v>
      </c>
      <c r="P63" s="40">
        <f>'[3]methanogen M06-L TZVP smd redo'!W63</f>
        <v>6.0212899999999996</v>
      </c>
      <c r="Q63" s="40">
        <f>'[3]methanogen M06-L TZVP smd redo'!V63</f>
        <v>6.0024300000000004</v>
      </c>
      <c r="R63" s="40">
        <f>PRODUCT('[4]methanogen M06-L TZVP smd redo'!AD63:AF63)^(1/3)</f>
        <v>5.7519205006477554</v>
      </c>
      <c r="S63" s="40">
        <f>AVERAGE('[3]methanogen M06-L TZVP smd redo'!AT63:AV63)</f>
        <v>5.5919533333333336</v>
      </c>
      <c r="T63" s="40">
        <f>'[3]methanogen M06-L TZVP smd redo'!FK63</f>
        <v>5.4587199999999996</v>
      </c>
      <c r="U63" s="40">
        <f>'[3]methanogen M06-L TZVP smd redo'!CD63</f>
        <v>5.5938600000000003</v>
      </c>
      <c r="V63" s="40">
        <f>'[3]methanogen M06-L TZVP smd redo'!CG63</f>
        <v>3.4388999999999998</v>
      </c>
      <c r="W63" s="40">
        <v>5.510002500326034</v>
      </c>
      <c r="X63" s="40">
        <v>5.546720892838457</v>
      </c>
      <c r="Y63" s="40">
        <v>5.832344832141148</v>
      </c>
      <c r="Z63" s="40"/>
      <c r="AA63" s="40">
        <v>36.408149999999999</v>
      </c>
      <c r="AB63" s="40">
        <v>33.34919721984889</v>
      </c>
      <c r="AC63" s="41">
        <v>31.519359999999995</v>
      </c>
      <c r="AD63" s="41">
        <v>30.07066</v>
      </c>
      <c r="AE63" s="41">
        <v>34.295040636642895</v>
      </c>
      <c r="AF63" s="72">
        <v>30.617586366627911</v>
      </c>
      <c r="AG63" s="41">
        <v>31.016631866028142</v>
      </c>
      <c r="AH63" s="40"/>
      <c r="AI63" s="133">
        <f>1000*(AA63/Q63/P63-1)</f>
        <v>7.3536476037301401</v>
      </c>
      <c r="AJ63" s="133">
        <f>1000*(AB63/R63^2-1)</f>
        <v>7.9979162053884778</v>
      </c>
      <c r="AK63" s="133">
        <f>1000*(AC63/S63^2-1)</f>
        <v>7.97628333198519</v>
      </c>
      <c r="AL63" s="133">
        <f>1000*(AD63/T63^2-1)</f>
        <v>9.1630111598208774</v>
      </c>
      <c r="AM63" s="133">
        <f>1000*((AE63/Y63^2-1))</f>
        <v>8.1959189048694814</v>
      </c>
      <c r="AN63" s="133">
        <f>1000*((AF63/W63^2-1))</f>
        <v>8.4801624292993871</v>
      </c>
      <c r="AO63" s="133">
        <f>1000*((AG63/X63^2-1))</f>
        <v>8.1426992652977592</v>
      </c>
      <c r="AQ63" s="133">
        <f>O63*U63/AA63</f>
        <v>0.8830420444213728</v>
      </c>
      <c r="AR63" s="133">
        <f>U63*P63/AB63</f>
        <v>1.0099869288413601</v>
      </c>
      <c r="AS63" s="133">
        <f t="shared" si="4"/>
        <v>1.091724929988134</v>
      </c>
      <c r="AT63" s="133">
        <f t="shared" si="5"/>
        <v>1.0580543900589636</v>
      </c>
      <c r="AU63" s="133">
        <f>V63*S63/AD63</f>
        <v>0.63949937640211418</v>
      </c>
      <c r="AV63" s="133">
        <f>AC63/AD63</f>
        <v>1.0481765282172055</v>
      </c>
      <c r="AW63" s="133">
        <f>O63*N63/AA63</f>
        <v>0.39100135502627847</v>
      </c>
      <c r="AX63" s="133">
        <f>AE63/AC63</f>
        <v>1.0880627219792185</v>
      </c>
      <c r="AY63" s="133">
        <f>AF63/AG63</f>
        <v>0.98713446704581431</v>
      </c>
      <c r="AZ63" s="133">
        <f t="shared" si="6"/>
        <v>0.93005632674022976</v>
      </c>
      <c r="BB63" s="75">
        <f t="shared" si="7"/>
        <v>-124.38246408551221</v>
      </c>
      <c r="BC63" s="75">
        <f t="shared" si="8"/>
        <v>9.9373890281954029</v>
      </c>
      <c r="BD63" s="75">
        <f t="shared" si="9"/>
        <v>87.758949976422159</v>
      </c>
      <c r="BE63" s="75">
        <f t="shared" si="10"/>
        <v>56.431740488054054</v>
      </c>
      <c r="BF63" s="75">
        <f t="shared" si="11"/>
        <v>-447.06963309723471</v>
      </c>
      <c r="BG63" s="75">
        <f t="shared" si="12"/>
        <v>47.052014669277483</v>
      </c>
      <c r="BH63" s="75">
        <f t="shared" si="13"/>
        <v>-939.04425346242215</v>
      </c>
      <c r="BI63" s="75">
        <f t="shared" si="14"/>
        <v>84.398795650076352</v>
      </c>
      <c r="BJ63" s="75">
        <f t="shared" si="15"/>
        <v>-12.949010686572439</v>
      </c>
      <c r="BK63" s="75">
        <f t="shared" si="16"/>
        <v>-72.51012828156118</v>
      </c>
      <c r="BM63" s="133">
        <f>O63*U63/Q63/P63</f>
        <v>0.88953562443532497</v>
      </c>
      <c r="BN63" s="133">
        <f>P63*U63/R63^2</f>
        <v>1.0180647196667709</v>
      </c>
      <c r="BO63" s="133">
        <f>P63*Q63/R63^2</f>
        <v>1.0924231595480429</v>
      </c>
      <c r="BP63" s="133">
        <f>R63^2/S63^2</f>
        <v>1.058031682912147</v>
      </c>
      <c r="BQ63" s="133">
        <f>V63*S63/T63^2</f>
        <v>0.64535911632478526</v>
      </c>
      <c r="BR63" s="133">
        <f>S63^2/T63^2</f>
        <v>1.0494105852829212</v>
      </c>
      <c r="BS63" s="133">
        <f>O63*N63/Q63/P63</f>
        <v>0.39387664120372268</v>
      </c>
      <c r="BT63" s="133">
        <f>Y63^2/S63^2</f>
        <v>1.0878256874160002</v>
      </c>
      <c r="BU63" s="133">
        <f>W63^2/X63^2</f>
        <v>0.98680414669549454</v>
      </c>
      <c r="BV63" s="133">
        <f>X63^2/R63^2</f>
        <v>0.92992275794984758</v>
      </c>
      <c r="BX63" s="133">
        <f t="shared" si="17"/>
        <v>0.99270003377540472</v>
      </c>
      <c r="BY63" s="133">
        <f t="shared" si="18"/>
        <v>0.99206554291749272</v>
      </c>
      <c r="BZ63" s="133">
        <f t="shared" si="19"/>
        <v>0.99936084331991115</v>
      </c>
      <c r="CA63" s="133">
        <f t="shared" si="20"/>
        <v>1.0000214616888921</v>
      </c>
      <c r="CB63" s="133">
        <f t="shared" si="21"/>
        <v>0.9909201872655935</v>
      </c>
      <c r="CC63" s="133">
        <f t="shared" si="22"/>
        <v>0.99882404743860764</v>
      </c>
      <c r="CD63" s="133">
        <f t="shared" si="23"/>
        <v>0.99270003377540472</v>
      </c>
      <c r="CE63" s="133">
        <f t="shared" si="27"/>
        <v>1.000217897560207</v>
      </c>
      <c r="CF63" s="133">
        <f t="shared" si="28"/>
        <v>1.0003347374972287</v>
      </c>
      <c r="CG63" s="133">
        <f t="shared" si="29"/>
        <v>1.0001436342849341</v>
      </c>
    </row>
    <row r="64" spans="1:85" x14ac:dyDescent="0.2">
      <c r="A64" s="132">
        <v>120</v>
      </c>
      <c r="B64" s="132">
        <f t="shared" si="0"/>
        <v>393.15</v>
      </c>
      <c r="C64" s="44">
        <f t="shared" si="3"/>
        <v>2.5435584382551188</v>
      </c>
      <c r="E64" s="40">
        <f>'[4]methanogen M06-L TZVP smd redo'!AB64</f>
        <v>2.9309246821560553</v>
      </c>
      <c r="F64" s="40">
        <f>'[4]methanogen M06-L TZVP smd redo'!AS64</f>
        <v>3.2591097698007054</v>
      </c>
      <c r="G64" s="40">
        <f>'[4]methanogen M06-L TZVP smd redo'!BJ64</f>
        <v>3.4338068249091247</v>
      </c>
      <c r="H64" s="40">
        <f>'[4]methanogen M06-L TZVP smd redo'!EV64</f>
        <v>3.5496577098304005</v>
      </c>
      <c r="I64" s="40">
        <f>'[4]methanogen M06-L TZVP smd redo'!CL64</f>
        <v>3.284779208915678</v>
      </c>
      <c r="J64" s="40">
        <f>'[4]methanogen M06-L TZVP smd redo'!DG64</f>
        <v>3.2926374428745575</v>
      </c>
      <c r="K64" s="40">
        <f>'[4]methanogen M06-L TZVP smd redo'!EC64</f>
        <v>3.375585566274264</v>
      </c>
      <c r="M64" s="40">
        <f>EXP('d-beta'!Y65/1000)*'[3]methanogen M06-L TZVP smd redo'!EZ64</f>
        <v>6.2704530635571087</v>
      </c>
      <c r="N64" s="40">
        <f>'[3]methanogen M06-L TZVP smd redo'!ET64</f>
        <v>2.4636900000000002</v>
      </c>
      <c r="O64" s="40">
        <f>'[3]methanogen M06-L TZVP smd redo'!R64</f>
        <v>5.6772299999999998</v>
      </c>
      <c r="P64" s="40">
        <f>'[3]methanogen M06-L TZVP smd redo'!W64</f>
        <v>5.9446000000000003</v>
      </c>
      <c r="Q64" s="40">
        <f>'[3]methanogen M06-L TZVP smd redo'!V64</f>
        <v>5.9259300000000001</v>
      </c>
      <c r="R64" s="40">
        <f>PRODUCT('[4]methanogen M06-L TZVP smd redo'!AD64:AF64)^(1/3)</f>
        <v>5.6819061881705197</v>
      </c>
      <c r="S64" s="40">
        <f>AVERAGE('[3]methanogen M06-L TZVP smd redo'!AT64:AV64)</f>
        <v>5.5252300000000005</v>
      </c>
      <c r="T64" s="40">
        <f>'[3]methanogen M06-L TZVP smd redo'!FK64</f>
        <v>5.3958700000000004</v>
      </c>
      <c r="U64" s="40">
        <f>'[3]methanogen M06-L TZVP smd redo'!CD64</f>
        <v>5.5256999999999996</v>
      </c>
      <c r="V64" s="40">
        <f>'[3]methanogen M06-L TZVP smd redo'!CG64</f>
        <v>3.4091200000000002</v>
      </c>
      <c r="W64" s="40">
        <v>5.4449726247144499</v>
      </c>
      <c r="X64" s="40">
        <v>5.4810206365363419</v>
      </c>
      <c r="Y64" s="40">
        <v>5.7609051227560961</v>
      </c>
      <c r="Z64" s="40"/>
      <c r="AA64" s="40">
        <v>35.48312</v>
      </c>
      <c r="AB64" s="40">
        <v>32.538685350103037</v>
      </c>
      <c r="AC64" s="41">
        <v>30.76831</v>
      </c>
      <c r="AD64" s="41">
        <v>29.37839</v>
      </c>
      <c r="AE64" s="41">
        <v>33.456302735972969</v>
      </c>
      <c r="AF64" s="72">
        <v>29.895607061838877</v>
      </c>
      <c r="AG64" s="41">
        <v>30.282794568859071</v>
      </c>
      <c r="AH64" s="40"/>
      <c r="AI64" s="133">
        <f>1000*(AA64/Q64/P64-1)</f>
        <v>7.2624538920171844</v>
      </c>
      <c r="AJ64" s="133">
        <f>1000*(AB64/R64^2-1)</f>
        <v>7.887094598685751</v>
      </c>
      <c r="AK64" s="133">
        <f>1000*(AC64/S64^2-1)</f>
        <v>7.8662911735583041</v>
      </c>
      <c r="AL64" s="133">
        <f>1000*(AD64/T64^2-1)</f>
        <v>9.0322243612366293</v>
      </c>
      <c r="AM64" s="133">
        <f>1000*((AE64/Y64^2-1))</f>
        <v>8.0834843191728289</v>
      </c>
      <c r="AN64" s="133">
        <f>1000*((AF64/W64^2-1))</f>
        <v>8.360849346727095</v>
      </c>
      <c r="AO64" s="133">
        <f>1000*((AG64/X64^2-1))</f>
        <v>8.029114739190657</v>
      </c>
      <c r="AQ64" s="133">
        <f>O64*U64/AA64</f>
        <v>0.8841012236522604</v>
      </c>
      <c r="AR64" s="133">
        <f>U64*P64/AB64</f>
        <v>1.009508401048415</v>
      </c>
      <c r="AS64" s="133">
        <f t="shared" si="4"/>
        <v>1.0904902769800329</v>
      </c>
      <c r="AT64" s="133">
        <f t="shared" si="5"/>
        <v>1.0575389207305517</v>
      </c>
      <c r="AU64" s="133">
        <f>V64*S64/AD64</f>
        <v>0.64115739826450679</v>
      </c>
      <c r="AV64" s="133">
        <f>AC64/AD64</f>
        <v>1.0473109656451562</v>
      </c>
      <c r="AW64" s="133">
        <f>O64*N64/AA64</f>
        <v>0.39418559525487051</v>
      </c>
      <c r="AX64" s="133">
        <f>AE64/AC64</f>
        <v>1.0873623782382902</v>
      </c>
      <c r="AY64" s="133">
        <f>AF64/AG64</f>
        <v>0.98721427422625141</v>
      </c>
      <c r="AZ64" s="133">
        <f t="shared" si="6"/>
        <v>0.93067050014554986</v>
      </c>
      <c r="BB64" s="75">
        <f t="shared" si="7"/>
        <v>-123.18371650589059</v>
      </c>
      <c r="BC64" s="75">
        <f t="shared" si="8"/>
        <v>9.4634807256421762</v>
      </c>
      <c r="BD64" s="75">
        <f t="shared" si="9"/>
        <v>86.627390507952796</v>
      </c>
      <c r="BE64" s="75">
        <f t="shared" si="10"/>
        <v>55.944435734362884</v>
      </c>
      <c r="BF64" s="75">
        <f t="shared" si="11"/>
        <v>-444.48030108953253</v>
      </c>
      <c r="BG64" s="75">
        <f t="shared" si="12"/>
        <v>46.225894137600172</v>
      </c>
      <c r="BH64" s="75">
        <f t="shared" si="13"/>
        <v>-930.93342664891293</v>
      </c>
      <c r="BI64" s="75">
        <f t="shared" si="14"/>
        <v>83.754927226334061</v>
      </c>
      <c r="BJ64" s="75">
        <f t="shared" si="15"/>
        <v>-12.868166630188416</v>
      </c>
      <c r="BK64" s="75">
        <f t="shared" si="16"/>
        <v>-71.849984708899086</v>
      </c>
      <c r="BM64" s="133">
        <f>O64*U64/Q64/P64</f>
        <v>0.89052196802491113</v>
      </c>
      <c r="BN64" s="133">
        <f>P64*U64/R64^2</f>
        <v>1.0174704893056519</v>
      </c>
      <c r="BO64" s="133">
        <f>P64*Q64/R64^2</f>
        <v>1.0911665303384261</v>
      </c>
      <c r="BP64" s="133">
        <f>R64^2/S64^2</f>
        <v>1.057517092460426</v>
      </c>
      <c r="BQ64" s="133">
        <f>V64*S64/T64^2</f>
        <v>0.6469484757364985</v>
      </c>
      <c r="BR64" s="133">
        <f>S64^2/T64^2</f>
        <v>1.0485225297418612</v>
      </c>
      <c r="BS64" s="133">
        <f>O64*N64/Q64/P64</f>
        <v>0.39704834996530636</v>
      </c>
      <c r="BT64" s="133">
        <f>Y64^2/S64^2</f>
        <v>1.0871281043323824</v>
      </c>
      <c r="BU64" s="133">
        <f>W64^2/X64^2</f>
        <v>0.98688949650404312</v>
      </c>
      <c r="BV64" s="133">
        <f>X64^2/R64^2</f>
        <v>0.93053937897726047</v>
      </c>
      <c r="BX64" s="133">
        <f t="shared" si="17"/>
        <v>0.99278990906098441</v>
      </c>
      <c r="BY64" s="133">
        <f t="shared" si="18"/>
        <v>0.99217462487519381</v>
      </c>
      <c r="BZ64" s="133">
        <f t="shared" si="19"/>
        <v>0.99938024734117936</v>
      </c>
      <c r="CA64" s="133">
        <f t="shared" si="20"/>
        <v>1.0000206410565666</v>
      </c>
      <c r="CB64" s="133">
        <f t="shared" si="21"/>
        <v>0.99104862645298142</v>
      </c>
      <c r="CC64" s="133">
        <f t="shared" si="22"/>
        <v>0.99884450351581544</v>
      </c>
      <c r="CD64" s="133">
        <f t="shared" si="23"/>
        <v>0.99278990906098463</v>
      </c>
      <c r="CE64" s="133">
        <f t="shared" si="27"/>
        <v>1.0002154979757898</v>
      </c>
      <c r="CF64" s="133">
        <f t="shared" si="28"/>
        <v>1.0003290922877979</v>
      </c>
      <c r="CG64" s="133">
        <f t="shared" si="29"/>
        <v>1.00014090877963</v>
      </c>
    </row>
    <row r="65" spans="1:85" x14ac:dyDescent="0.2">
      <c r="A65" s="132">
        <v>122</v>
      </c>
      <c r="B65" s="132">
        <f t="shared" si="0"/>
        <v>395.15</v>
      </c>
      <c r="C65" s="44">
        <f t="shared" si="3"/>
        <v>2.5306845501708213</v>
      </c>
      <c r="E65" s="40">
        <f>'[4]methanogen M06-L TZVP smd redo'!AB65</f>
        <v>2.9036703278249032</v>
      </c>
      <c r="F65" s="40">
        <f>'[4]methanogen M06-L TZVP smd redo'!AS65</f>
        <v>3.2298314516421289</v>
      </c>
      <c r="G65" s="40">
        <f>'[4]methanogen M06-L TZVP smd redo'!BJ65</f>
        <v>3.4038772050428712</v>
      </c>
      <c r="H65" s="40">
        <f>'[4]methanogen M06-L TZVP smd redo'!EV65</f>
        <v>3.516897738277569</v>
      </c>
      <c r="I65" s="40">
        <f>'[4]methanogen M06-L TZVP smd redo'!CL65</f>
        <v>3.2494750688427665</v>
      </c>
      <c r="J65" s="40">
        <f>'[4]methanogen M06-L TZVP smd redo'!DG65</f>
        <v>3.2649766964105709</v>
      </c>
      <c r="K65" s="40">
        <f>'[4]methanogen M06-L TZVP smd redo'!EC65</f>
        <v>3.3448323884799347</v>
      </c>
      <c r="M65" s="40">
        <f>EXP('d-beta'!Y66/1000)*'[3]methanogen M06-L TZVP smd redo'!EZ65</f>
        <v>6.1955749200462726</v>
      </c>
      <c r="N65" s="40">
        <f>'[3]methanogen M06-L TZVP smd redo'!ET65</f>
        <v>2.4506899999999998</v>
      </c>
      <c r="O65" s="40">
        <f>'[3]methanogen M06-L TZVP smd redo'!R65</f>
        <v>5.6087199999999999</v>
      </c>
      <c r="P65" s="40">
        <f>'[3]methanogen M06-L TZVP smd redo'!W65</f>
        <v>5.8697100000000004</v>
      </c>
      <c r="Q65" s="40">
        <f>'[3]methanogen M06-L TZVP smd redo'!V65</f>
        <v>5.8512199999999996</v>
      </c>
      <c r="R65" s="40">
        <f>PRODUCT('[4]methanogen M06-L TZVP smd redo'!AD65:AF65)^(1/3)</f>
        <v>5.6134776370168495</v>
      </c>
      <c r="S65" s="40">
        <f>AVERAGE('[3]methanogen M06-L TZVP smd redo'!AT65:AV65)</f>
        <v>5.4600100000000005</v>
      </c>
      <c r="T65" s="40">
        <f>'[3]methanogen M06-L TZVP smd redo'!FK65</f>
        <v>5.3343999999999996</v>
      </c>
      <c r="U65" s="40">
        <f>'[3]methanogen M06-L TZVP smd redo'!CD65</f>
        <v>5.4591099999999999</v>
      </c>
      <c r="V65" s="40">
        <f>'[3]methanogen M06-L TZVP smd redo'!CG65</f>
        <v>3.3799199999999998</v>
      </c>
      <c r="W65" s="40">
        <v>5.381395240053239</v>
      </c>
      <c r="X65" s="40">
        <v>5.4167922606841072</v>
      </c>
      <c r="Y65" s="40">
        <v>5.6910981292773526</v>
      </c>
      <c r="Z65" s="40"/>
      <c r="AA65" s="40">
        <v>34.591320000000003</v>
      </c>
      <c r="AB65" s="40">
        <v>31.756307387648661</v>
      </c>
      <c r="AC65" s="41">
        <v>30.042996666666667</v>
      </c>
      <c r="AD65" s="41">
        <v>28.709150000000001</v>
      </c>
      <c r="AE65" s="41">
        <v>32.646773561779526</v>
      </c>
      <c r="AF65" s="72">
        <v>29.198178543399063</v>
      </c>
      <c r="AG65" s="41">
        <v>29.573965581635115</v>
      </c>
      <c r="AH65" s="40"/>
      <c r="AI65" s="133">
        <f>1000*(AA65/Q65/P65-1)</f>
        <v>7.1729715565322927</v>
      </c>
      <c r="AJ65" s="133">
        <f>1000*(AB65/R65^2-1)</f>
        <v>7.7806221855334368</v>
      </c>
      <c r="AK65" s="133">
        <f>1000*(AC65/S65^2-1)</f>
        <v>7.7582759517151878</v>
      </c>
      <c r="AL65" s="133">
        <f>1000*(AD65/T65^2-1)</f>
        <v>8.9024533500619007</v>
      </c>
      <c r="AM65" s="133">
        <f>1000*((AE65/Y65^2-1))</f>
        <v>7.9711892863174594</v>
      </c>
      <c r="AN65" s="133">
        <f>1000*((AF65/W65^2-1))</f>
        <v>8.2447734514055071</v>
      </c>
      <c r="AO65" s="133">
        <f>1000*((AG65/X65^2-1))</f>
        <v>7.9180031836341147</v>
      </c>
      <c r="AQ65" s="133">
        <f>O65*U65/AA65</f>
        <v>0.885153253452022</v>
      </c>
      <c r="AR65" s="133">
        <f>U65*P65/AB65</f>
        <v>1.0090402566944228</v>
      </c>
      <c r="AS65" s="133">
        <f t="shared" si="4"/>
        <v>1.08927400083846</v>
      </c>
      <c r="AT65" s="133">
        <f t="shared" si="5"/>
        <v>1.0570286226767434</v>
      </c>
      <c r="AU65" s="133">
        <f>V65*S65/AD65</f>
        <v>0.6428054121839204</v>
      </c>
      <c r="AV65" s="133">
        <f>AC65/AD65</f>
        <v>1.0464606812346122</v>
      </c>
      <c r="AW65" s="133">
        <f>O65*N65/AA65</f>
        <v>0.39736078347978621</v>
      </c>
      <c r="AX65" s="133">
        <f>AE65/AC65</f>
        <v>1.0866683481678712</v>
      </c>
      <c r="AY65" s="133">
        <f>AF65/AG65</f>
        <v>0.98729331589979907</v>
      </c>
      <c r="AZ65" s="133">
        <f t="shared" si="6"/>
        <v>0.93127847707941169</v>
      </c>
      <c r="BB65" s="75">
        <f t="shared" si="7"/>
        <v>-121.9944812236126</v>
      </c>
      <c r="BC65" s="75">
        <f t="shared" si="8"/>
        <v>8.9996381914630437</v>
      </c>
      <c r="BD65" s="75">
        <f t="shared" si="9"/>
        <v>85.511420051717721</v>
      </c>
      <c r="BE65" s="75">
        <f t="shared" si="10"/>
        <v>55.461785685840667</v>
      </c>
      <c r="BF65" s="75">
        <f t="shared" si="11"/>
        <v>-441.91322545304206</v>
      </c>
      <c r="BG65" s="75">
        <f t="shared" si="12"/>
        <v>45.413690515917033</v>
      </c>
      <c r="BH65" s="75">
        <f t="shared" si="13"/>
        <v>-922.91063647221608</v>
      </c>
      <c r="BI65" s="75">
        <f t="shared" si="14"/>
        <v>83.116454103055844</v>
      </c>
      <c r="BJ65" s="75">
        <f t="shared" si="15"/>
        <v>-12.788104467869921</v>
      </c>
      <c r="BK65" s="75">
        <f t="shared" si="16"/>
        <v>-71.196930341775172</v>
      </c>
      <c r="BM65" s="133">
        <f>O65*U65/Q65/P65</f>
        <v>0.8915024325622054</v>
      </c>
      <c r="BN65" s="133">
        <f>P65*U65/R65^2</f>
        <v>1.0168912177017559</v>
      </c>
      <c r="BO65" s="133">
        <f>P65*Q65/R65^2</f>
        <v>1.089931184907589</v>
      </c>
      <c r="BP65" s="133">
        <f>R65^2/S65^2</f>
        <v>1.0570051844321147</v>
      </c>
      <c r="BQ65" s="133">
        <f>V65*S65/T65^2</f>
        <v>0.64852795737905522</v>
      </c>
      <c r="BR65" s="133">
        <f>S65^2/T65^2</f>
        <v>1.0476488001400079</v>
      </c>
      <c r="BS65" s="133">
        <f>O65*N65/Q65/P65</f>
        <v>0.4002110410773681</v>
      </c>
      <c r="BT65" s="133">
        <f>Y65^2/S65^2</f>
        <v>1.0864388116651673</v>
      </c>
      <c r="BU65" s="133">
        <f>W65^2/X65^2</f>
        <v>0.98697333596070036</v>
      </c>
      <c r="BV65" s="133">
        <f>X65^2/R65^2</f>
        <v>0.93115154218362983</v>
      </c>
      <c r="BX65" s="133">
        <f t="shared" si="17"/>
        <v>0.99287811353252775</v>
      </c>
      <c r="BY65" s="133">
        <f t="shared" si="18"/>
        <v>0.99227944850868421</v>
      </c>
      <c r="BZ65" s="133">
        <f t="shared" si="19"/>
        <v>0.99939704076896863</v>
      </c>
      <c r="CA65" s="133">
        <f t="shared" si="20"/>
        <v>1.0000221742002535</v>
      </c>
      <c r="CB65" s="133">
        <f t="shared" si="21"/>
        <v>0.99117610099915854</v>
      </c>
      <c r="CC65" s="133">
        <f t="shared" si="22"/>
        <v>0.99886591870745522</v>
      </c>
      <c r="CD65" s="133">
        <f t="shared" si="23"/>
        <v>0.99287811353252775</v>
      </c>
      <c r="CE65" s="133">
        <f t="shared" si="27"/>
        <v>1.0002112742109719</v>
      </c>
      <c r="CF65" s="133">
        <f t="shared" si="28"/>
        <v>1.000324203225599</v>
      </c>
      <c r="CG65" s="133">
        <f t="shared" si="29"/>
        <v>1.0001363203410307</v>
      </c>
    </row>
    <row r="66" spans="1:85" x14ac:dyDescent="0.2">
      <c r="A66" s="132">
        <v>124</v>
      </c>
      <c r="B66" s="132">
        <f t="shared" si="0"/>
        <v>397.15</v>
      </c>
      <c r="C66" s="44">
        <f t="shared" si="3"/>
        <v>2.517940324814302</v>
      </c>
      <c r="E66" s="40">
        <f>'[4]methanogen M06-L TZVP smd redo'!AB66</f>
        <v>2.8766543367249042</v>
      </c>
      <c r="F66" s="40">
        <f>'[4]methanogen M06-L TZVP smd redo'!AS66</f>
        <v>3.1984917383696132</v>
      </c>
      <c r="G66" s="40">
        <f>'[4]methanogen M06-L TZVP smd redo'!BJ66</f>
        <v>3.3720064152158447</v>
      </c>
      <c r="H66" s="40">
        <f>'[4]methanogen M06-L TZVP smd redo'!EV66</f>
        <v>3.4807431616725726</v>
      </c>
      <c r="I66" s="40">
        <f>'[4]methanogen M06-L TZVP smd redo'!CL66</f>
        <v>3.2215967618860475</v>
      </c>
      <c r="J66" s="40">
        <f>'[4]methanogen M06-L TZVP smd redo'!DG66</f>
        <v>3.2354765600381974</v>
      </c>
      <c r="K66" s="40">
        <f>'[4]methanogen M06-L TZVP smd redo'!EC66</f>
        <v>3.3133302752830218</v>
      </c>
      <c r="M66" s="40">
        <f>EXP('d-beta'!Y67/1000)*'[3]methanogen M06-L TZVP smd redo'!EZ66</f>
        <v>6.1223810314543208</v>
      </c>
      <c r="N66" s="40">
        <f>'[3]methanogen M06-L TZVP smd redo'!ET66</f>
        <v>2.4378899999999999</v>
      </c>
      <c r="O66" s="40">
        <f>'[3]methanogen M06-L TZVP smd redo'!R66</f>
        <v>5.5417699999999996</v>
      </c>
      <c r="P66" s="40">
        <f>'[3]methanogen M06-L TZVP smd redo'!W66</f>
        <v>5.7965600000000004</v>
      </c>
      <c r="Q66" s="40">
        <f>'[3]methanogen M06-L TZVP smd redo'!V66</f>
        <v>5.7782499999999999</v>
      </c>
      <c r="R66" s="40">
        <f>PRODUCT('[4]methanogen M06-L TZVP smd redo'!AD66:AF66)^(1/3)</f>
        <v>5.5465979701693282</v>
      </c>
      <c r="S66" s="40">
        <f>AVERAGE('[3]methanogen M06-L TZVP smd redo'!AT66:AV66)</f>
        <v>5.3962433333333335</v>
      </c>
      <c r="T66" s="40">
        <f>'[3]methanogen M06-L TZVP smd redo'!FK66</f>
        <v>5.2742599999999999</v>
      </c>
      <c r="U66" s="40">
        <f>'[3]methanogen M06-L TZVP smd redo'!CD66</f>
        <v>5.3940400000000004</v>
      </c>
      <c r="V66" s="40">
        <f>'[3]methanogen M06-L TZVP smd redo'!CG66</f>
        <v>3.35128</v>
      </c>
      <c r="W66" s="40">
        <v>5.3192303463606292</v>
      </c>
      <c r="X66" s="40">
        <v>5.353995952254019</v>
      </c>
      <c r="Y66" s="40">
        <v>5.6228672202840118</v>
      </c>
      <c r="Z66" s="40"/>
      <c r="AA66" s="40">
        <v>33.731270000000002</v>
      </c>
      <c r="AB66" s="40">
        <v>31.000857396981111</v>
      </c>
      <c r="AC66" s="41">
        <v>29.342313333333333</v>
      </c>
      <c r="AD66" s="41">
        <v>28.061959999999999</v>
      </c>
      <c r="AE66" s="41">
        <v>31.86520357215457</v>
      </c>
      <c r="AF66" s="72">
        <v>28.524247960943764</v>
      </c>
      <c r="AG66" s="41">
        <v>28.889079072379481</v>
      </c>
      <c r="AH66" s="40"/>
      <c r="AI66" s="133">
        <f>1000*(AA66/Q66/P66-1)</f>
        <v>7.0847725731211231</v>
      </c>
      <c r="AJ66" s="133">
        <f>1000*(AB66/R66^2-1)</f>
        <v>7.6746393727118445</v>
      </c>
      <c r="AK66" s="133">
        <f>1000*(AC66/S66^2-1)</f>
        <v>7.6536913010731844</v>
      </c>
      <c r="AL66" s="133">
        <f>1000*(AD66/T66^2-1)</f>
        <v>8.7764413295832178</v>
      </c>
      <c r="AM66" s="133">
        <f>1000*((AE66/Y66^2-1))</f>
        <v>7.8619305660403427</v>
      </c>
      <c r="AN66" s="133">
        <f>1000*((AF66/W66^2-1))</f>
        <v>8.130160597749958</v>
      </c>
      <c r="AO66" s="133">
        <f>1000*((AG66/X66^2-1))</f>
        <v>7.8075802141146511</v>
      </c>
      <c r="AQ66" s="133">
        <f>O66*U66/AA66</f>
        <v>0.88619637063176093</v>
      </c>
      <c r="AR66" s="133">
        <f>U66*P66/AB66</f>
        <v>1.0085810241314423</v>
      </c>
      <c r="AS66" s="133">
        <f t="shared" si="4"/>
        <v>1.0880753899175957</v>
      </c>
      <c r="AT66" s="133">
        <f t="shared" si="5"/>
        <v>1.0565239708541878</v>
      </c>
      <c r="AU66" s="133">
        <f>V66*S66/AD66</f>
        <v>0.64444259624535616</v>
      </c>
      <c r="AV66" s="133">
        <f>AC66/AD66</f>
        <v>1.0456259410723034</v>
      </c>
      <c r="AW66" s="133">
        <f>O66*N66/AA66</f>
        <v>0.40052525936023153</v>
      </c>
      <c r="AX66" s="133">
        <f>AE66/AC66</f>
        <v>1.0859812997755427</v>
      </c>
      <c r="AY66" s="133">
        <f>AF66/AG66</f>
        <v>0.98737131389610389</v>
      </c>
      <c r="AZ66" s="133">
        <f t="shared" si="6"/>
        <v>0.93188000262188631</v>
      </c>
      <c r="BB66" s="75">
        <f t="shared" si="7"/>
        <v>-120.81671565307269</v>
      </c>
      <c r="BC66" s="75">
        <f t="shared" si="8"/>
        <v>8.5444164159245908</v>
      </c>
      <c r="BD66" s="75">
        <f t="shared" si="9"/>
        <v>84.410438236829521</v>
      </c>
      <c r="BE66" s="75">
        <f t="shared" si="10"/>
        <v>54.984246746246377</v>
      </c>
      <c r="BF66" s="75">
        <f t="shared" si="11"/>
        <v>-439.3695276830951</v>
      </c>
      <c r="BG66" s="75">
        <f t="shared" si="12"/>
        <v>44.615692767922035</v>
      </c>
      <c r="BH66" s="75">
        <f t="shared" si="13"/>
        <v>-914.97844489890008</v>
      </c>
      <c r="BI66" s="75">
        <f t="shared" si="14"/>
        <v>82.484002003951716</v>
      </c>
      <c r="BJ66" s="75">
        <f t="shared" si="15"/>
        <v>-12.70910574052305</v>
      </c>
      <c r="BK66" s="75">
        <f t="shared" si="16"/>
        <v>-70.551225137491301</v>
      </c>
      <c r="BM66" s="133">
        <f>O66*U66/Q66/P66</f>
        <v>0.89247487037281226</v>
      </c>
      <c r="BN66" s="133">
        <f>P66*U66/R66^2</f>
        <v>1.0163215197698114</v>
      </c>
      <c r="BO66" s="133">
        <f>P66*Q66/R66^2</f>
        <v>1.0887126943088876</v>
      </c>
      <c r="BP66" s="133">
        <f>R66^2/S66^2</f>
        <v>1.0565020072768934</v>
      </c>
      <c r="BQ66" s="133">
        <f>V66*S66/T66^2</f>
        <v>0.65009850888158782</v>
      </c>
      <c r="BR66" s="133">
        <f>S66^2/T66^2</f>
        <v>1.0467910006213175</v>
      </c>
      <c r="BS66" s="133">
        <f>O66*N66/Q66/P66</f>
        <v>0.40336288973258916</v>
      </c>
      <c r="BT66" s="133">
        <f>Y66^2/S66^2</f>
        <v>1.0857569198870134</v>
      </c>
      <c r="BU66" s="133">
        <f>W66^2/X66^2</f>
        <v>0.98705537590547932</v>
      </c>
      <c r="BV66" s="133">
        <f>X66^2/R66^2</f>
        <v>0.93175707745832614</v>
      </c>
      <c r="BX66" s="133">
        <f t="shared" si="17"/>
        <v>0.99296506831791398</v>
      </c>
      <c r="BY66" s="133">
        <f t="shared" si="18"/>
        <v>0.99238381212264182</v>
      </c>
      <c r="BZ66" s="133">
        <f t="shared" si="19"/>
        <v>0.99941462573677764</v>
      </c>
      <c r="CA66" s="133">
        <f t="shared" si="20"/>
        <v>1.0000207889593613</v>
      </c>
      <c r="CB66" s="133">
        <f t="shared" si="21"/>
        <v>0.99129991446071464</v>
      </c>
      <c r="CC66" s="133">
        <f t="shared" si="22"/>
        <v>0.99888701799277746</v>
      </c>
      <c r="CD66" s="133">
        <f t="shared" si="23"/>
        <v>0.99296506831791387</v>
      </c>
      <c r="CE66" s="133">
        <f t="shared" si="27"/>
        <v>1.0002066575717083</v>
      </c>
      <c r="CF66" s="133">
        <f t="shared" si="28"/>
        <v>1.0003200813230309</v>
      </c>
      <c r="CG66" s="133">
        <f t="shared" si="29"/>
        <v>1.000131928338978</v>
      </c>
    </row>
    <row r="67" spans="1:85" x14ac:dyDescent="0.2">
      <c r="A67" s="132">
        <v>126</v>
      </c>
      <c r="B67" s="132">
        <f t="shared" si="0"/>
        <v>399.15</v>
      </c>
      <c r="C67" s="44">
        <f t="shared" si="3"/>
        <v>2.5053238131028435</v>
      </c>
      <c r="E67" s="40">
        <f>'[4]methanogen M06-L TZVP smd redo'!AB67</f>
        <v>2.8485855556752426</v>
      </c>
      <c r="F67" s="40">
        <f>'[4]methanogen M06-L TZVP smd redo'!AS67</f>
        <v>3.1666583021923156</v>
      </c>
      <c r="G67" s="40">
        <f>'[4]methanogen M06-L TZVP smd redo'!BJ67</f>
        <v>3.3458113142030843</v>
      </c>
      <c r="H67" s="40">
        <f>'[4]methanogen M06-L TZVP smd redo'!EV67</f>
        <v>3.442264593808364</v>
      </c>
      <c r="I67" s="40">
        <f>'[4]methanogen M06-L TZVP smd redo'!CL67</f>
        <v>3.1923066712979953</v>
      </c>
      <c r="J67" s="40">
        <f>'[4]methanogen M06-L TZVP smd redo'!DG67</f>
        <v>3.2044308694068047</v>
      </c>
      <c r="K67" s="40">
        <f>'[4]methanogen M06-L TZVP smd redo'!EC67</f>
        <v>3.2804543271869324</v>
      </c>
      <c r="M67" s="40">
        <f>EXP('d-beta'!Y68/1000)*'[3]methanogen M06-L TZVP smd redo'!EZ67</f>
        <v>6.050813076341611</v>
      </c>
      <c r="N67" s="40">
        <f>'[3]methanogen M06-L TZVP smd redo'!ET67</f>
        <v>2.4252799999999999</v>
      </c>
      <c r="O67" s="40">
        <f>'[3]methanogen M06-L TZVP smd redo'!R67</f>
        <v>5.4763299999999999</v>
      </c>
      <c r="P67" s="40">
        <f>'[3]methanogen M06-L TZVP smd redo'!W67</f>
        <v>5.7251000000000003</v>
      </c>
      <c r="Q67" s="40">
        <f>'[3]methanogen M06-L TZVP smd redo'!V67</f>
        <v>5.7069700000000001</v>
      </c>
      <c r="R67" s="40">
        <f>PRODUCT('[4]methanogen M06-L TZVP smd redo'!AD67:AF67)^(1/3)</f>
        <v>5.4812174913850082</v>
      </c>
      <c r="S67" s="40">
        <f>AVERAGE('[3]methanogen M06-L TZVP smd redo'!AT67:AV67)</f>
        <v>5.333896666666667</v>
      </c>
      <c r="T67" s="40">
        <f>'[3]methanogen M06-L TZVP smd redo'!FK67</f>
        <v>5.2154199999999999</v>
      </c>
      <c r="U67" s="40">
        <f>'[3]methanogen M06-L TZVP smd redo'!CD67</f>
        <v>5.3304299999999998</v>
      </c>
      <c r="V67" s="40">
        <f>'[3]methanogen M06-L TZVP smd redo'!CG67</f>
        <v>3.3231899999999999</v>
      </c>
      <c r="W67" s="40">
        <v>5.2584345229051381</v>
      </c>
      <c r="X67" s="40">
        <v>5.2925883478274036</v>
      </c>
      <c r="Y67" s="40">
        <v>5.5561690190825566</v>
      </c>
      <c r="Z67" s="40"/>
      <c r="AA67" s="40">
        <v>32.901580000000003</v>
      </c>
      <c r="AB67" s="40">
        <v>30.271179468434909</v>
      </c>
      <c r="AC67" s="41">
        <v>28.665229999999998</v>
      </c>
      <c r="AD67" s="41">
        <v>27.435939999999999</v>
      </c>
      <c r="AE67" s="41">
        <v>31.11037651901248</v>
      </c>
      <c r="AF67" s="72">
        <v>27.872839095387636</v>
      </c>
      <c r="AG67" s="41">
        <v>28.227135816690318</v>
      </c>
      <c r="AH67" s="40"/>
      <c r="AI67" s="133">
        <f>1000*(AA67/Q67/P67-1)</f>
        <v>6.9967935386241464</v>
      </c>
      <c r="AJ67" s="133">
        <f>1000*(AB67/R67^2-1)</f>
        <v>7.570104164703384</v>
      </c>
      <c r="AK67" s="133">
        <f>1000*(AC67/S67^2-1)</f>
        <v>7.5491361916157906</v>
      </c>
      <c r="AL67" s="133">
        <f>1000*(AD67/T67^2-1)</f>
        <v>8.651800828795464</v>
      </c>
      <c r="AM67" s="133">
        <f>1000*((AE67/Y67^2-1))</f>
        <v>7.7536276940011195</v>
      </c>
      <c r="AN67" s="133">
        <f>1000*((AF67/W67^2-1))</f>
        <v>8.0179520543430804</v>
      </c>
      <c r="AO67" s="133">
        <f>1000*((AG67/X67^2-1))</f>
        <v>7.6984261174091184</v>
      </c>
      <c r="AQ67" s="133">
        <f>O67*U67/AA67</f>
        <v>0.88722771738925599</v>
      </c>
      <c r="AR67" s="133">
        <f>U67*P67/AB67</f>
        <v>1.0081286996042449</v>
      </c>
      <c r="AS67" s="133">
        <f t="shared" si="4"/>
        <v>1.0868945504521199</v>
      </c>
      <c r="AT67" s="133">
        <f t="shared" si="5"/>
        <v>1.056024300814433</v>
      </c>
      <c r="AU67" s="133">
        <f>V67*S67/AD67</f>
        <v>0.64607052150208821</v>
      </c>
      <c r="AV67" s="133">
        <f>AC67/AD67</f>
        <v>1.0448058276844168</v>
      </c>
      <c r="AW67" s="133">
        <f>O67*N67/AA67</f>
        <v>0.4036776842449511</v>
      </c>
      <c r="AX67" s="133">
        <f>AE67/AC67</f>
        <v>1.0853000837255617</v>
      </c>
      <c r="AY67" s="133">
        <f>AF67/AG67</f>
        <v>0.98744836445314477</v>
      </c>
      <c r="AZ67" s="133">
        <f t="shared" si="6"/>
        <v>0.93247558609746262</v>
      </c>
      <c r="BB67" s="75">
        <f t="shared" si="7"/>
        <v>-119.65360201236876</v>
      </c>
      <c r="BC67" s="75">
        <f t="shared" si="8"/>
        <v>8.0958396778263051</v>
      </c>
      <c r="BD67" s="75">
        <f t="shared" si="9"/>
        <v>83.324593729665224</v>
      </c>
      <c r="BE67" s="75">
        <f t="shared" si="10"/>
        <v>54.511197154174347</v>
      </c>
      <c r="BF67" s="75">
        <f t="shared" si="11"/>
        <v>-436.84661474585306</v>
      </c>
      <c r="BG67" s="75">
        <f t="shared" si="12"/>
        <v>43.831057323494342</v>
      </c>
      <c r="BH67" s="75">
        <f t="shared" si="13"/>
        <v>-907.13853071664676</v>
      </c>
      <c r="BI67" s="75">
        <f t="shared" si="14"/>
        <v>81.856523614915162</v>
      </c>
      <c r="BJ67" s="75">
        <f t="shared" si="15"/>
        <v>-12.631072735358362</v>
      </c>
      <c r="BK67" s="75">
        <f t="shared" si="16"/>
        <v>-69.912308935624594</v>
      </c>
      <c r="BM67" s="133">
        <f>O67*U67/Q67/P67</f>
        <v>0.8934354665495734</v>
      </c>
      <c r="BN67" s="133">
        <f>P67*U67/R67^2</f>
        <v>1.015760338871676</v>
      </c>
      <c r="BO67" s="133">
        <f>P67*Q67/R67^2</f>
        <v>1.0875133490413511</v>
      </c>
      <c r="BP67" s="133">
        <f>R67^2/S67^2</f>
        <v>1.0560023244883909</v>
      </c>
      <c r="BQ67" s="133">
        <f>V67*S67/T67^2</f>
        <v>0.65166019497548033</v>
      </c>
      <c r="BR67" s="133">
        <f>S67^2/T67^2</f>
        <v>1.0459492661506158</v>
      </c>
      <c r="BS67" s="133">
        <f>O67*N67/Q67/P67</f>
        <v>0.40650213365776283</v>
      </c>
      <c r="BT67" s="133">
        <f>Y67^2/S67^2</f>
        <v>1.0850798566397333</v>
      </c>
      <c r="BU67" s="133">
        <f>W67^2/X67^2</f>
        <v>0.98713535875400737</v>
      </c>
      <c r="BV67" s="133">
        <f>X67^2/R67^2</f>
        <v>0.93235684314326406</v>
      </c>
      <c r="BX67" s="133">
        <f t="shared" si="17"/>
        <v>0.99305182143228365</v>
      </c>
      <c r="BY67" s="133">
        <f t="shared" si="18"/>
        <v>0.99248677175571898</v>
      </c>
      <c r="BZ67" s="133">
        <f t="shared" si="19"/>
        <v>0.99943099678750913</v>
      </c>
      <c r="CA67" s="133">
        <f t="shared" si="20"/>
        <v>1.0000208108690032</v>
      </c>
      <c r="CB67" s="133">
        <f t="shared" si="21"/>
        <v>0.99142241076485815</v>
      </c>
      <c r="CC67" s="133">
        <f t="shared" si="22"/>
        <v>0.99890679356714196</v>
      </c>
      <c r="CD67" s="133">
        <f t="shared" si="23"/>
        <v>0.99305182143228388</v>
      </c>
      <c r="CE67" s="133">
        <f t="shared" si="27"/>
        <v>1.0002029593347264</v>
      </c>
      <c r="CF67" s="133">
        <f t="shared" si="28"/>
        <v>1.0003170848823939</v>
      </c>
      <c r="CG67" s="133">
        <f t="shared" si="29"/>
        <v>1.0001273578405863</v>
      </c>
    </row>
    <row r="68" spans="1:85" x14ac:dyDescent="0.2">
      <c r="A68" s="132">
        <v>128</v>
      </c>
      <c r="B68" s="132">
        <f t="shared" ref="B68:B131" si="30">A68+273.15</f>
        <v>401.15</v>
      </c>
      <c r="C68" s="44">
        <f t="shared" si="3"/>
        <v>2.4928331048236321</v>
      </c>
      <c r="E68" s="40">
        <f>'[4]methanogen M06-L TZVP smd redo'!AB68</f>
        <v>2.8230687330381699</v>
      </c>
      <c r="F68" s="40">
        <f>'[4]methanogen M06-L TZVP smd redo'!AS68</f>
        <v>3.1423478113810077</v>
      </c>
      <c r="G68" s="40">
        <f>'[4]methanogen M06-L TZVP smd redo'!BJ68</f>
        <v>3.3086104269686167</v>
      </c>
      <c r="H68" s="40">
        <f>'[4]methanogen M06-L TZVP smd redo'!EV68</f>
        <v>3.4195116154334126</v>
      </c>
      <c r="I68" s="40">
        <f>'[4]methanogen M06-L TZVP smd redo'!CL68</f>
        <v>3.1629890409428096</v>
      </c>
      <c r="J68" s="40">
        <f>'[4]methanogen M06-L TZVP smd redo'!DG68</f>
        <v>3.1826506937944199</v>
      </c>
      <c r="K68" s="40">
        <f>'[4]methanogen M06-L TZVP smd redo'!EC68</f>
        <v>3.2455826716379921</v>
      </c>
      <c r="M68" s="40">
        <f>EXP('d-beta'!Y69/1000)*'[3]methanogen M06-L TZVP smd redo'!EZ68</f>
        <v>5.9808335143093272</v>
      </c>
      <c r="N68" s="40">
        <f>'[3]methanogen M06-L TZVP smd redo'!ET68</f>
        <v>2.4128599999999998</v>
      </c>
      <c r="O68" s="40">
        <f>'[3]methanogen M06-L TZVP smd redo'!R68</f>
        <v>5.4123599999999996</v>
      </c>
      <c r="P68" s="40">
        <f>'[3]methanogen M06-L TZVP smd redo'!W68</f>
        <v>5.6552699999999998</v>
      </c>
      <c r="Q68" s="40">
        <f>'[3]methanogen M06-L TZVP smd redo'!V68</f>
        <v>5.6373199999999999</v>
      </c>
      <c r="R68" s="40">
        <f>PRODUCT('[4]methanogen M06-L TZVP smd redo'!AD68:AF68)^(1/3)</f>
        <v>5.4172894811119283</v>
      </c>
      <c r="S68" s="40">
        <f>AVERAGE('[3]methanogen M06-L TZVP smd redo'!AT68:AV68)</f>
        <v>5.2729233333333339</v>
      </c>
      <c r="T68" s="40">
        <f>'[3]methanogen M06-L TZVP smd redo'!FK68</f>
        <v>5.1578400000000002</v>
      </c>
      <c r="U68" s="40">
        <f>'[3]methanogen M06-L TZVP smd redo'!CD68</f>
        <v>5.2682500000000001</v>
      </c>
      <c r="V68" s="40">
        <f>'[3]methanogen M06-L TZVP smd redo'!CG68</f>
        <v>3.2956300000000001</v>
      </c>
      <c r="W68" s="40">
        <v>5.1989680331584571</v>
      </c>
      <c r="X68" s="40">
        <v>5.2325228065403202</v>
      </c>
      <c r="Y68" s="40">
        <v>5.4909570155377851</v>
      </c>
      <c r="Z68" s="40"/>
      <c r="AA68" s="40">
        <v>32.100929999999998</v>
      </c>
      <c r="AB68" s="40">
        <v>29.566184145812706</v>
      </c>
      <c r="AC68" s="41">
        <v>28.010750000000002</v>
      </c>
      <c r="AD68" s="41">
        <v>26.830200000000001</v>
      </c>
      <c r="AE68" s="41">
        <v>30.381166043001862</v>
      </c>
      <c r="AF68" s="72">
        <v>27.243005728603244</v>
      </c>
      <c r="AG68" s="41">
        <v>27.587163064636943</v>
      </c>
      <c r="AH68" s="40"/>
      <c r="AI68" s="133">
        <f>1000*(AA68/Q68/P68-1)</f>
        <v>6.9121520278097037</v>
      </c>
      <c r="AJ68" s="133">
        <f>1000*(AB68/R68^2-1)</f>
        <v>7.4678377532604312</v>
      </c>
      <c r="AK68" s="133">
        <f>1000*(AC68/S68^2-1)</f>
        <v>7.4461085502453006</v>
      </c>
      <c r="AL68" s="133">
        <f>1000*(AD68/T68^2-1)</f>
        <v>8.5285065972469098</v>
      </c>
      <c r="AM68" s="133">
        <f>1000*((AE68/Y68^2-1))</f>
        <v>7.6468470977641978</v>
      </c>
      <c r="AN68" s="133">
        <f>1000*((AF68/W68^2-1))</f>
        <v>7.9076175491556988</v>
      </c>
      <c r="AO68" s="133">
        <f>1000*((AG68/X68^2-1))</f>
        <v>7.5921656957347317</v>
      </c>
      <c r="AQ68" s="133">
        <f>O68*U68/AA68</f>
        <v>0.88825045162242955</v>
      </c>
      <c r="AR68" s="133">
        <f>U68*P68/AB68</f>
        <v>1.0076841851003444</v>
      </c>
      <c r="AS68" s="133">
        <f t="shared" si="4"/>
        <v>1.0857312476201388</v>
      </c>
      <c r="AT68" s="133">
        <f t="shared" si="5"/>
        <v>1.0555298999781406</v>
      </c>
      <c r="AU68" s="133">
        <f>V68*S68/AD68</f>
        <v>0.64768821421507605</v>
      </c>
      <c r="AV68" s="133">
        <f>AC68/AD68</f>
        <v>1.0440007901543782</v>
      </c>
      <c r="AW68" s="133">
        <f>O68*N68/AA68</f>
        <v>0.40681895974976423</v>
      </c>
      <c r="AX68" s="133">
        <f>AE68/AC68</f>
        <v>1.0846252257794546</v>
      </c>
      <c r="AY68" s="133">
        <f>AF68/AG68</f>
        <v>0.98752472897530874</v>
      </c>
      <c r="AZ68" s="133">
        <f t="shared" si="6"/>
        <v>0.93306471097468147</v>
      </c>
      <c r="BB68" s="75">
        <f t="shared" si="7"/>
        <v>-118.50153564045486</v>
      </c>
      <c r="BC68" s="75">
        <f t="shared" si="8"/>
        <v>7.6548121256379353</v>
      </c>
      <c r="BD68" s="75">
        <f t="shared" si="9"/>
        <v>82.2537209229599</v>
      </c>
      <c r="BE68" s="75">
        <f t="shared" si="10"/>
        <v>54.042915691030785</v>
      </c>
      <c r="BF68" s="75">
        <f t="shared" si="11"/>
        <v>-434.34584932276152</v>
      </c>
      <c r="BG68" s="75">
        <f t="shared" si="12"/>
        <v>43.060246313013238</v>
      </c>
      <c r="BH68" s="75">
        <f t="shared" si="13"/>
        <v>-899.3870088393229</v>
      </c>
      <c r="BI68" s="75">
        <f t="shared" si="14"/>
        <v>81.234513295104264</v>
      </c>
      <c r="BJ68" s="75">
        <f t="shared" si="15"/>
        <v>-12.553740520093124</v>
      </c>
      <c r="BK68" s="75">
        <f t="shared" si="16"/>
        <v>-69.280722582087222</v>
      </c>
      <c r="BM68" s="133">
        <f>O68*U68/Q68/P68</f>
        <v>0.89439017378281449</v>
      </c>
      <c r="BN68" s="133">
        <f>P68*U68/R68^2</f>
        <v>1.0152094071012003</v>
      </c>
      <c r="BO68" s="133">
        <f>P68*Q68/R68^2</f>
        <v>1.0863304313272411</v>
      </c>
      <c r="BP68" s="133">
        <f>R68^2/S68^2</f>
        <v>1.0555071341660467</v>
      </c>
      <c r="BQ68" s="133">
        <f>V68*S68/T68^2</f>
        <v>0.65321202742296847</v>
      </c>
      <c r="BR68" s="133">
        <f>S68^2/T68^2</f>
        <v>1.0451224624768387</v>
      </c>
      <c r="BS68" s="133">
        <f>O68*N68/Q68/P68</f>
        <v>0.40963095424734997</v>
      </c>
      <c r="BT68" s="133">
        <f>Y68^2/S68^2</f>
        <v>1.0844091519704091</v>
      </c>
      <c r="BU68" s="133">
        <f>W68^2/X68^2</f>
        <v>0.98721565649621401</v>
      </c>
      <c r="BV68" s="133">
        <f>X68^2/R68^2</f>
        <v>0.93294957905954723</v>
      </c>
      <c r="BX68" s="133">
        <f t="shared" si="17"/>
        <v>0.99313529783716537</v>
      </c>
      <c r="BY68" s="133">
        <f t="shared" si="18"/>
        <v>0.99258751746366969</v>
      </c>
      <c r="BZ68" s="133">
        <f t="shared" si="19"/>
        <v>0.99944843328528488</v>
      </c>
      <c r="CA68" s="133">
        <f t="shared" si="20"/>
        <v>1.0000215686008715</v>
      </c>
      <c r="CB68" s="133">
        <f t="shared" si="21"/>
        <v>0.99154361374868616</v>
      </c>
      <c r="CC68" s="133">
        <f t="shared" si="22"/>
        <v>0.99892675512896134</v>
      </c>
      <c r="CD68" s="133">
        <f t="shared" si="23"/>
        <v>0.99313529783716548</v>
      </c>
      <c r="CE68" s="133">
        <f t="shared" si="27"/>
        <v>1.000199254874097</v>
      </c>
      <c r="CF68" s="133">
        <f t="shared" si="28"/>
        <v>1.0003130749366269</v>
      </c>
      <c r="CG68" s="133">
        <f t="shared" si="29"/>
        <v>1.0001234063637718</v>
      </c>
    </row>
    <row r="69" spans="1:85" x14ac:dyDescent="0.2">
      <c r="A69" s="132">
        <v>130</v>
      </c>
      <c r="B69" s="132">
        <f t="shared" si="30"/>
        <v>403.15</v>
      </c>
      <c r="C69" s="44">
        <f t="shared" ref="C69:C132" si="31">1000/B69</f>
        <v>2.480466327669602</v>
      </c>
      <c r="E69" s="40">
        <f>'[4]methanogen M06-L TZVP smd redo'!AB69</f>
        <v>2.7953400805618145</v>
      </c>
      <c r="F69" s="40">
        <f>'[4]methanogen M06-L TZVP smd redo'!AS69</f>
        <v>3.117305934629</v>
      </c>
      <c r="G69" s="40">
        <f>'[4]methanogen M06-L TZVP smd redo'!BJ69</f>
        <v>3.2860255798863314</v>
      </c>
      <c r="H69" s="40">
        <f>'[4]methanogen M06-L TZVP smd redo'!EV69</f>
        <v>3.3839970669680142</v>
      </c>
      <c r="I69" s="40">
        <f>'[4]methanogen M06-L TZVP smd redo'!CL69</f>
        <v>3.1401240471908842</v>
      </c>
      <c r="J69" s="40">
        <f>'[4]methanogen M06-L TZVP smd redo'!DG69</f>
        <v>3.1495694418024467</v>
      </c>
      <c r="K69" s="40">
        <f>'[4]methanogen M06-L TZVP smd redo'!EC69</f>
        <v>3.2188751372972391</v>
      </c>
      <c r="M69" s="40">
        <f>EXP('d-beta'!Y70/1000)*'[3]methanogen M06-L TZVP smd redo'!EZ69</f>
        <v>5.9123746183080881</v>
      </c>
      <c r="N69" s="40">
        <f>'[3]methanogen M06-L TZVP smd redo'!ET69</f>
        <v>2.40063</v>
      </c>
      <c r="O69" s="40">
        <f>'[3]methanogen M06-L TZVP smd redo'!R69</f>
        <v>5.3498200000000002</v>
      </c>
      <c r="P69" s="40">
        <f>'[3]methanogen M06-L TZVP smd redo'!W69</f>
        <v>5.58704</v>
      </c>
      <c r="Q69" s="40">
        <f>'[3]methanogen M06-L TZVP smd redo'!V69</f>
        <v>5.5692599999999999</v>
      </c>
      <c r="R69" s="40">
        <f>PRODUCT('[4]methanogen M06-L TZVP smd redo'!AD69:AF69)^(1/3)</f>
        <v>5.3547737777700251</v>
      </c>
      <c r="S69" s="40">
        <f>AVERAGE('[3]methanogen M06-L TZVP smd redo'!AT69:AV69)</f>
        <v>5.213286666666666</v>
      </c>
      <c r="T69" s="40">
        <f>'[3]methanogen M06-L TZVP smd redo'!FK69</f>
        <v>5.1014799999999996</v>
      </c>
      <c r="U69" s="40">
        <f>'[3]methanogen M06-L TZVP smd redo'!CD69</f>
        <v>5.2074499999999997</v>
      </c>
      <c r="V69" s="40">
        <f>'[3]methanogen M06-L TZVP smd redo'!CG69</f>
        <v>3.26858</v>
      </c>
      <c r="W69" s="40">
        <v>5.1407940364934861</v>
      </c>
      <c r="X69" s="40">
        <v>5.1737625587635154</v>
      </c>
      <c r="Y69" s="40">
        <v>5.4271844587236053</v>
      </c>
      <c r="Z69" s="40"/>
      <c r="AA69" s="40">
        <v>31.328040000000001</v>
      </c>
      <c r="AB69" s="40">
        <v>28.884831836395989</v>
      </c>
      <c r="AC69" s="41">
        <v>27.377930000000003</v>
      </c>
      <c r="AD69" s="41">
        <v>26.243929999999999</v>
      </c>
      <c r="AE69" s="41">
        <v>29.676492497050422</v>
      </c>
      <c r="AF69" s="72">
        <v>26.633861646199794</v>
      </c>
      <c r="AG69" s="41">
        <v>26.968264957305163</v>
      </c>
      <c r="AH69" s="40"/>
      <c r="AI69" s="133">
        <f>1000*(AA69/Q69/P69-1)</f>
        <v>6.82490694676674</v>
      </c>
      <c r="AJ69" s="133">
        <f>1000*(AB69/R69^2-1)</f>
        <v>7.3666930212485937</v>
      </c>
      <c r="AK69" s="133">
        <f>1000*(AC69/S69^2-1)</f>
        <v>7.3430533264242648</v>
      </c>
      <c r="AL69" s="133">
        <f>1000*(AD69/T69^2-1)</f>
        <v>8.4084912187085692</v>
      </c>
      <c r="AM69" s="133">
        <f>1000*((AE69/Y69^2-1))</f>
        <v>7.5425697808402248</v>
      </c>
      <c r="AN69" s="133">
        <f>1000*((AF69/W69^2-1))</f>
        <v>7.7985532870576968</v>
      </c>
      <c r="AO69" s="133">
        <f>1000*((AG69/X69^2-1))</f>
        <v>7.4883180708020802</v>
      </c>
      <c r="AQ69" s="133">
        <f>O69*U69/AA69</f>
        <v>0.88926470213265807</v>
      </c>
      <c r="AR69" s="133">
        <f>U69*P69/AB69</f>
        <v>1.0072494661831528</v>
      </c>
      <c r="AS69" s="133">
        <f t="shared" ref="AS69:AS132" si="32">AA69/AB69</f>
        <v>1.08458446901967</v>
      </c>
      <c r="AT69" s="133">
        <f t="shared" ref="AT69:AT132" si="33">AB69/AC69</f>
        <v>1.0550407513057409</v>
      </c>
      <c r="AU69" s="133">
        <f>V69*S69/AD69</f>
        <v>0.64929469530414585</v>
      </c>
      <c r="AV69" s="133">
        <f>AC69/AD69</f>
        <v>1.0432099917961983</v>
      </c>
      <c r="AW69" s="133">
        <f>O69*N69/AA69</f>
        <v>0.40995026776651206</v>
      </c>
      <c r="AX69" s="133">
        <f>AE69/AC69</f>
        <v>1.0839567672592638</v>
      </c>
      <c r="AY69" s="133">
        <f>AF69/AG69</f>
        <v>0.98760011770743206</v>
      </c>
      <c r="AZ69" s="133">
        <f t="shared" ref="AZ69:AZ132" si="34">AG69/AB69</f>
        <v>0.93364798209848399</v>
      </c>
      <c r="BB69" s="75">
        <f t="shared" ref="BB69:BB132" si="35">1000*LN(AQ69)</f>
        <v>-117.36033510760916</v>
      </c>
      <c r="BC69" s="75">
        <f t="shared" ref="BC69:BC132" si="36">1000*LN(AR69)</f>
        <v>7.2233151146473231</v>
      </c>
      <c r="BD69" s="75">
        <f t="shared" ref="BD69:BD132" si="37">1000*LN(AS69)</f>
        <v>81.196935775616723</v>
      </c>
      <c r="BE69" s="75">
        <f t="shared" ref="BE69:BE132" si="38">1000*LN(AT69)</f>
        <v>53.579393012119219</v>
      </c>
      <c r="BF69" s="75">
        <f t="shared" ref="BF69:BF132" si="39">1000*LN(AU69)</f>
        <v>-431.86858936993474</v>
      </c>
      <c r="BG69" s="75">
        <f t="shared" ref="BG69:BG132" si="40">1000*LN(AV69)</f>
        <v>42.302490169879334</v>
      </c>
      <c r="BH69" s="75">
        <f t="shared" ref="BH69:BH132" si="41">1000*LN(AW69)</f>
        <v>-891.71942477145512</v>
      </c>
      <c r="BI69" s="75">
        <f t="shared" ref="BI69:BI132" si="42">1000*LN(AX69)</f>
        <v>80.6180196199672</v>
      </c>
      <c r="BJ69" s="75">
        <f t="shared" ref="BJ69:BJ132" si="43">1000*LN(AY69)</f>
        <v>-12.477402325789566</v>
      </c>
      <c r="BK69" s="75">
        <f t="shared" ref="BK69:BK132" si="44">1000*LN(AZ69)</f>
        <v>-68.655804623422682</v>
      </c>
      <c r="BM69" s="133">
        <f>O69*U69/Q69/P69</f>
        <v>0.89533385097575768</v>
      </c>
      <c r="BN69" s="133">
        <f>P69*U69/R69^2</f>
        <v>1.0146695637963408</v>
      </c>
      <c r="BO69" s="133">
        <f>P69*Q69/R69^2</f>
        <v>1.0851680985642509</v>
      </c>
      <c r="BP69" s="133">
        <f>R69^2/S69^2</f>
        <v>1.0550159928522791</v>
      </c>
      <c r="BQ69" s="133">
        <f>V69*S69/T69^2</f>
        <v>0.65475428404796476</v>
      </c>
      <c r="BR69" s="133">
        <f>S69^2/T69^2</f>
        <v>1.0443133651218981</v>
      </c>
      <c r="BS69" s="133">
        <f>O69*N69/Q69/P69</f>
        <v>0.4127481401968206</v>
      </c>
      <c r="BT69" s="133">
        <f>Y69^2/S69^2</f>
        <v>1.0837421190474363</v>
      </c>
      <c r="BU69" s="133">
        <f>W69^2/X69^2</f>
        <v>0.98729610026754622</v>
      </c>
      <c r="BV69" s="133">
        <f>X69^2/R69^2</f>
        <v>0.93353527113196322</v>
      </c>
      <c r="BX69" s="133">
        <f t="shared" ref="BX69:BX132" si="45">AQ69/BM69</f>
        <v>0.99322135666323208</v>
      </c>
      <c r="BY69" s="133">
        <f t="shared" ref="BY69:BY132" si="46">AR69/BN69</f>
        <v>0.99268717829139763</v>
      </c>
      <c r="BZ69" s="133">
        <f t="shared" ref="BZ69:BZ132" si="47">AS69/BO69</f>
        <v>0.99946217591048514</v>
      </c>
      <c r="CA69" s="133">
        <f t="shared" ref="CA69:CA132" si="48">AT69/BP69</f>
        <v>1.0000234673726556</v>
      </c>
      <c r="CB69" s="133">
        <f t="shared" ref="CB69:CB132" si="49">AU69/BQ69</f>
        <v>0.99166162195982066</v>
      </c>
      <c r="CC69" s="133">
        <f t="shared" ref="CC69:CC132" si="50">AV69/BR69</f>
        <v>0.99894344613163988</v>
      </c>
      <c r="CD69" s="133">
        <f t="shared" ref="CD69:CD132" si="51">AW69/BS69</f>
        <v>0.99322135666323208</v>
      </c>
      <c r="CE69" s="133">
        <f t="shared" si="27"/>
        <v>1.000198062074044</v>
      </c>
      <c r="CF69" s="133">
        <f t="shared" si="28"/>
        <v>1.000307929343389</v>
      </c>
      <c r="CG69" s="133">
        <f t="shared" si="29"/>
        <v>1.0001207356272508</v>
      </c>
    </row>
    <row r="70" spans="1:85" x14ac:dyDescent="0.2">
      <c r="A70" s="132">
        <v>132</v>
      </c>
      <c r="B70" s="132">
        <f t="shared" si="30"/>
        <v>405.15</v>
      </c>
      <c r="C70" s="44">
        <f t="shared" si="31"/>
        <v>2.4682216463038382</v>
      </c>
      <c r="E70" s="40">
        <f>'[4]methanogen M06-L TZVP smd redo'!AB70</f>
        <v>2.7706195411396628</v>
      </c>
      <c r="F70" s="40">
        <f>'[4]methanogen M06-L TZVP smd redo'!AS70</f>
        <v>3.0807964699208767</v>
      </c>
      <c r="G70" s="40">
        <f>'[4]methanogen M06-L TZVP smd redo'!BJ70</f>
        <v>3.2526153554610637</v>
      </c>
      <c r="H70" s="40">
        <f>'[4]methanogen M06-L TZVP smd redo'!EV70</f>
        <v>3.3535183092341381</v>
      </c>
      <c r="I70" s="40">
        <f>'[4]methanogen M06-L TZVP smd redo'!CL70</f>
        <v>3.1066585340828734</v>
      </c>
      <c r="J70" s="40">
        <f>'[4]methanogen M06-L TZVP smd redo'!DG70</f>
        <v>3.1224171013515267</v>
      </c>
      <c r="K70" s="40">
        <f>'[4]methanogen M06-L TZVP smd redo'!EC70</f>
        <v>3.1903125135146482</v>
      </c>
      <c r="M70" s="40">
        <f>EXP('d-beta'!Y71/1000)*'[3]methanogen M06-L TZVP smd redo'!EZ70</f>
        <v>5.8454097482998399</v>
      </c>
      <c r="N70" s="40">
        <f>'[3]methanogen M06-L TZVP smd redo'!ET70</f>
        <v>2.3885800000000001</v>
      </c>
      <c r="O70" s="40">
        <f>'[3]methanogen M06-L TZVP smd redo'!R70</f>
        <v>5.2886600000000001</v>
      </c>
      <c r="P70" s="40">
        <f>'[3]methanogen M06-L TZVP smd redo'!W70</f>
        <v>5.52034</v>
      </c>
      <c r="Q70" s="40">
        <f>'[3]methanogen M06-L TZVP smd redo'!V70</f>
        <v>5.5027299999999997</v>
      </c>
      <c r="R70" s="40">
        <f>PRODUCT('[4]methanogen M06-L TZVP smd redo'!AD70:AF70)^(1/3)</f>
        <v>5.2936306929304884</v>
      </c>
      <c r="S70" s="40">
        <f>AVERAGE('[3]methanogen M06-L TZVP smd redo'!AT70:AV70)</f>
        <v>5.1549399999999999</v>
      </c>
      <c r="T70" s="40">
        <f>'[3]methanogen M06-L TZVP smd redo'!FK70</f>
        <v>5.0463100000000001</v>
      </c>
      <c r="U70" s="40">
        <f>'[3]methanogen M06-L TZVP smd redo'!CD70</f>
        <v>5.1479900000000001</v>
      </c>
      <c r="V70" s="40">
        <f>'[3]methanogen M06-L TZVP smd redo'!CG70</f>
        <v>3.2420399999999998</v>
      </c>
      <c r="W70" s="40">
        <v>5.0838725350855896</v>
      </c>
      <c r="X70" s="40">
        <v>5.1162779208888942</v>
      </c>
      <c r="Y70" s="40">
        <v>5.3648147194469535</v>
      </c>
      <c r="Z70" s="40"/>
      <c r="AA70" s="40">
        <v>30.58174</v>
      </c>
      <c r="AB70" s="40">
        <v>28.226136490159842</v>
      </c>
      <c r="AC70" s="41">
        <v>26.765876666666667</v>
      </c>
      <c r="AD70" s="41">
        <v>25.676349999999999</v>
      </c>
      <c r="AE70" s="41">
        <v>28.995326118816806</v>
      </c>
      <c r="AF70" s="72">
        <v>26.044553761050203</v>
      </c>
      <c r="AG70" s="41">
        <v>26.369572016146144</v>
      </c>
      <c r="AH70" s="40"/>
      <c r="AI70" s="133">
        <f>1000*(AA70/Q70/P70-1)</f>
        <v>6.7419387284863852</v>
      </c>
      <c r="AJ70" s="133">
        <f>1000*(AB70/R70^2-1)</f>
        <v>7.2659608793037567</v>
      </c>
      <c r="AK70" s="133">
        <f>1000*(AC70/S70^2-1)</f>
        <v>7.2429653971872732</v>
      </c>
      <c r="AL70" s="133">
        <f>1000*(AD70/T70^2-1)</f>
        <v>8.2899413330799199</v>
      </c>
      <c r="AM70" s="133">
        <f>1000*((AE70/Y70^2-1))</f>
        <v>7.438496997733246</v>
      </c>
      <c r="AN70" s="133">
        <f>1000*((AF70/W70^2-1))</f>
        <v>7.6915443157463681</v>
      </c>
      <c r="AO70" s="133">
        <f>1000*((AG70/X70^2-1))</f>
        <v>7.3834825439469398</v>
      </c>
      <c r="AQ70" s="133">
        <f>O70*U70/AA70</f>
        <v>0.89026879416933113</v>
      </c>
      <c r="AR70" s="133">
        <f>U70*P70/AB70</f>
        <v>1.0068205801565253</v>
      </c>
      <c r="AS70" s="133">
        <f t="shared" si="32"/>
        <v>1.0834546913872314</v>
      </c>
      <c r="AT70" s="133">
        <f t="shared" si="33"/>
        <v>1.054556771731364</v>
      </c>
      <c r="AU70" s="133">
        <f>V70*S70/AD70</f>
        <v>0.65089164455228254</v>
      </c>
      <c r="AV70" s="133">
        <f>AC70/AD70</f>
        <v>1.0424330820644938</v>
      </c>
      <c r="AW70" s="133">
        <f>O70*N70/AA70</f>
        <v>0.41306961287356442</v>
      </c>
      <c r="AX70" s="133">
        <f>AE70/AC70</f>
        <v>1.0832944677999887</v>
      </c>
      <c r="AY70" s="133">
        <f>AF70/AG70</f>
        <v>0.98767449638936378</v>
      </c>
      <c r="AZ70" s="133">
        <f t="shared" si="34"/>
        <v>0.93422534201019924</v>
      </c>
      <c r="BB70" s="75">
        <f t="shared" si="35"/>
        <v>-116.23184593298231</v>
      </c>
      <c r="BC70" s="75">
        <f t="shared" si="36"/>
        <v>6.7974252267661806</v>
      </c>
      <c r="BD70" s="75">
        <f t="shared" si="37"/>
        <v>80.154724218431809</v>
      </c>
      <c r="BE70" s="75">
        <f t="shared" si="38"/>
        <v>53.120557070587367</v>
      </c>
      <c r="BF70" s="75">
        <f t="shared" si="39"/>
        <v>-429.41209524716055</v>
      </c>
      <c r="BG70" s="75">
        <f t="shared" si="40"/>
        <v>41.557482764368842</v>
      </c>
      <c r="BH70" s="75">
        <f t="shared" si="41"/>
        <v>-884.13914605148352</v>
      </c>
      <c r="BI70" s="75">
        <f t="shared" si="42"/>
        <v>80.006831153048282</v>
      </c>
      <c r="BJ70" s="75">
        <f t="shared" si="43"/>
        <v>-12.402092612966792</v>
      </c>
      <c r="BK70" s="75">
        <f t="shared" si="44"/>
        <v>-68.037604317598095</v>
      </c>
      <c r="BM70" s="133">
        <f>O70*U70/Q70/P70</f>
        <v>0.8962709318315043</v>
      </c>
      <c r="BN70" s="133">
        <f>P70*U70/R70^2</f>
        <v>1.0141360991044204</v>
      </c>
      <c r="BO70" s="133">
        <f>P70*Q70/R70^2</f>
        <v>1.0840186435142389</v>
      </c>
      <c r="BP70" s="133">
        <f>R70^2/S70^2</f>
        <v>1.0545326966188049</v>
      </c>
      <c r="BQ70" s="133">
        <f>V70*S70/T70^2</f>
        <v>0.65628749809981279</v>
      </c>
      <c r="BR70" s="133">
        <f>S70^2/T70^2</f>
        <v>1.0435166362705732</v>
      </c>
      <c r="BS70" s="133">
        <f>O70*N70/Q70/P70</f>
        <v>0.41585450289415765</v>
      </c>
      <c r="BT70" s="133">
        <f>Y70^2/S70^2</f>
        <v>1.0830842134750023</v>
      </c>
      <c r="BU70" s="133">
        <f>W70^2/X70^2</f>
        <v>0.98737255403702873</v>
      </c>
      <c r="BV70" s="133">
        <f>X70^2/R70^2</f>
        <v>0.93411635499656698</v>
      </c>
      <c r="BX70" s="133">
        <f t="shared" si="45"/>
        <v>0.99330321061522331</v>
      </c>
      <c r="BY70" s="133">
        <f t="shared" si="46"/>
        <v>0.99278645247481534</v>
      </c>
      <c r="BZ70" s="133">
        <f t="shared" si="47"/>
        <v>0.99947975790787202</v>
      </c>
      <c r="CA70" s="133">
        <f t="shared" si="48"/>
        <v>1.0000228301243159</v>
      </c>
      <c r="CB70" s="133">
        <f t="shared" si="49"/>
        <v>0.99177821676757039</v>
      </c>
      <c r="CC70" s="133">
        <f t="shared" si="50"/>
        <v>0.99896163207330169</v>
      </c>
      <c r="CD70" s="133">
        <f t="shared" si="51"/>
        <v>0.9933032106152232</v>
      </c>
      <c r="CE70" s="133">
        <f t="shared" si="27"/>
        <v>1.0001941255558622</v>
      </c>
      <c r="CF70" s="133">
        <f t="shared" si="28"/>
        <v>1.0003058038742323</v>
      </c>
      <c r="CG70" s="133">
        <f t="shared" si="29"/>
        <v>1.0001166739165301</v>
      </c>
    </row>
    <row r="71" spans="1:85" x14ac:dyDescent="0.2">
      <c r="A71" s="132">
        <v>134</v>
      </c>
      <c r="B71" s="132">
        <f t="shared" si="30"/>
        <v>407.15</v>
      </c>
      <c r="C71" s="44">
        <f t="shared" si="31"/>
        <v>2.4560972614515535</v>
      </c>
      <c r="E71" s="40">
        <f>'[4]methanogen M06-L TZVP smd redo'!AB71</f>
        <v>2.7439486571034788</v>
      </c>
      <c r="F71" s="40">
        <f>'[4]methanogen M06-L TZVP smd redo'!AS71</f>
        <v>3.0528072436390996</v>
      </c>
      <c r="G71" s="40">
        <f>'[4]methanogen M06-L TZVP smd redo'!BJ71</f>
        <v>3.2264221146705019</v>
      </c>
      <c r="H71" s="40">
        <f>'[4]methanogen M06-L TZVP smd redo'!EV71</f>
        <v>3.3217813167247812</v>
      </c>
      <c r="I71" s="40">
        <f>'[4]methanogen M06-L TZVP smd redo'!CL71</f>
        <v>3.0804575588161409</v>
      </c>
      <c r="J71" s="40">
        <f>'[4]methanogen M06-L TZVP smd redo'!DG71</f>
        <v>3.0946328597234452</v>
      </c>
      <c r="K71" s="40">
        <f>'[4]methanogen M06-L TZVP smd redo'!EC71</f>
        <v>3.1614769558236944</v>
      </c>
      <c r="M71" s="40">
        <f>EXP('d-beta'!Y72/1000)*'[3]methanogen M06-L TZVP smd redo'!EZ71</f>
        <v>5.7798922209073993</v>
      </c>
      <c r="N71" s="40">
        <f>'[3]methanogen M06-L TZVP smd redo'!ET71</f>
        <v>2.3767100000000001</v>
      </c>
      <c r="O71" s="40">
        <f>'[3]methanogen M06-L TZVP smd redo'!R71</f>
        <v>5.2288500000000004</v>
      </c>
      <c r="P71" s="40">
        <f>'[3]methanogen M06-L TZVP smd redo'!W71</f>
        <v>5.4551299999999996</v>
      </c>
      <c r="Q71" s="40">
        <f>'[3]methanogen M06-L TZVP smd redo'!V71</f>
        <v>5.4376899999999999</v>
      </c>
      <c r="R71" s="40">
        <f>PRODUCT('[4]methanogen M06-L TZVP smd redo'!AD71:AF71)^(1/3)</f>
        <v>5.233813486469117</v>
      </c>
      <c r="S71" s="40">
        <f>AVERAGE('[3]methanogen M06-L TZVP smd redo'!AT71:AV71)</f>
        <v>5.0978466666666664</v>
      </c>
      <c r="T71" s="40">
        <f>'[3]methanogen M06-L TZVP smd redo'!FK71</f>
        <v>4.9922899999999997</v>
      </c>
      <c r="U71" s="40">
        <f>'[3]methanogen M06-L TZVP smd redo'!CD71</f>
        <v>5.0898300000000001</v>
      </c>
      <c r="V71" s="40">
        <f>'[3]methanogen M06-L TZVP smd redo'!CG71</f>
        <v>3.2160000000000002</v>
      </c>
      <c r="W71" s="40">
        <v>5.0281704959023417</v>
      </c>
      <c r="X71" s="40">
        <v>5.0600221679667312</v>
      </c>
      <c r="Y71" s="40">
        <v>5.3037977935185276</v>
      </c>
      <c r="Z71" s="40"/>
      <c r="AA71" s="40">
        <v>29.860880000000002</v>
      </c>
      <c r="AB71" s="40">
        <v>27.589158541443833</v>
      </c>
      <c r="AC71" s="41">
        <v>26.173743333333334</v>
      </c>
      <c r="AD71" s="41">
        <v>25.126709999999999</v>
      </c>
      <c r="AE71" s="41">
        <v>28.336694098381592</v>
      </c>
      <c r="AF71" s="72">
        <v>25.474275986643747</v>
      </c>
      <c r="AG71" s="41">
        <v>25.790251462850403</v>
      </c>
      <c r="AH71" s="40"/>
      <c r="AI71" s="133">
        <f>1000*(AA71/Q71/P71-1)</f>
        <v>6.6605573667710694</v>
      </c>
      <c r="AJ71" s="133">
        <f>1000*(AB71/R71^2-1)</f>
        <v>7.1681209811587099</v>
      </c>
      <c r="AK71" s="133">
        <f>1000*(AC71/S71^2-1)</f>
        <v>7.1456982495869958</v>
      </c>
      <c r="AL71" s="133">
        <f>1000*(AD71/T71^2-1)</f>
        <v>8.1752151608236456</v>
      </c>
      <c r="AM71" s="133">
        <f>1000*((AE71/Y71^2-1))</f>
        <v>7.3381114457160557</v>
      </c>
      <c r="AN71" s="133">
        <f>1000*((AF71/W71^2-1))</f>
        <v>7.5853836403436681</v>
      </c>
      <c r="AO71" s="133">
        <f>1000*((AG71/X71^2-1))</f>
        <v>7.2812217447579819</v>
      </c>
      <c r="AQ71" s="133">
        <f>O71*U71/AA71</f>
        <v>0.89126501280270387</v>
      </c>
      <c r="AR71" s="133">
        <f>U71*P71/AB71</f>
        <v>1.0063983751512751</v>
      </c>
      <c r="AS71" s="133">
        <f t="shared" si="32"/>
        <v>1.0823410926122896</v>
      </c>
      <c r="AT71" s="133">
        <f t="shared" si="33"/>
        <v>1.0540776758633492</v>
      </c>
      <c r="AU71" s="133">
        <f>V71*S71/AD71</f>
        <v>0.65247996574163514</v>
      </c>
      <c r="AV71" s="133">
        <f>AC71/AD71</f>
        <v>1.0416701324341044</v>
      </c>
      <c r="AW71" s="133">
        <f>O71*N71/AA71</f>
        <v>0.41617862847645481</v>
      </c>
      <c r="AX71" s="133">
        <f>AE71/AC71</f>
        <v>1.0826381896353989</v>
      </c>
      <c r="AY71" s="133">
        <f>AF71/AG71</f>
        <v>0.98774825919546372</v>
      </c>
      <c r="AZ71" s="133">
        <f t="shared" si="34"/>
        <v>0.93479659497801826</v>
      </c>
      <c r="BB71" s="75">
        <f t="shared" si="35"/>
        <v>-115.11346273608576</v>
      </c>
      <c r="BC71" s="75">
        <f t="shared" si="36"/>
        <v>6.3779924469120255</v>
      </c>
      <c r="BD71" s="75">
        <f t="shared" si="37"/>
        <v>79.126373455811247</v>
      </c>
      <c r="BE71" s="75">
        <f t="shared" si="38"/>
        <v>52.666143668771461</v>
      </c>
      <c r="BF71" s="75">
        <f t="shared" si="39"/>
        <v>-426.97484410089857</v>
      </c>
      <c r="BG71" s="75">
        <f t="shared" si="40"/>
        <v>40.825321651460484</v>
      </c>
      <c r="BH71" s="75">
        <f t="shared" si="41"/>
        <v>-876.64071550859285</v>
      </c>
      <c r="BI71" s="75">
        <f t="shared" si="42"/>
        <v>79.400830608736811</v>
      </c>
      <c r="BJ71" s="75">
        <f t="shared" si="43"/>
        <v>-12.327412086051035</v>
      </c>
      <c r="BK71" s="75">
        <f t="shared" si="44"/>
        <v>-67.426318837955321</v>
      </c>
      <c r="BM71" s="133">
        <f>O71*U71/Q71/P71</f>
        <v>0.89720133454947215</v>
      </c>
      <c r="BN71" s="133">
        <f>P71*U71/R71^2</f>
        <v>1.013612360459601</v>
      </c>
      <c r="BO71" s="133">
        <f>P71*Q71/R71^2</f>
        <v>1.0828868147556143</v>
      </c>
      <c r="BP71" s="133">
        <f>R71^2/S71^2</f>
        <v>1.054054208777478</v>
      </c>
      <c r="BQ71" s="133">
        <f>V71*S71/T71^2</f>
        <v>0.65781412984969989</v>
      </c>
      <c r="BR71" s="133">
        <f>S71^2/T71^2</f>
        <v>1.0427349406531485</v>
      </c>
      <c r="BS71" s="133">
        <f>O71*N71/Q71/P71</f>
        <v>0.4189506101062464</v>
      </c>
      <c r="BT71" s="133">
        <f>Y71^2/S71^2</f>
        <v>1.0824313932559586</v>
      </c>
      <c r="BU71" s="133">
        <f>W71^2/X71^2</f>
        <v>0.98745008557389646</v>
      </c>
      <c r="BV71" s="133">
        <f>X71^2/R71^2</f>
        <v>0.93469163302060299</v>
      </c>
      <c r="BX71" s="133">
        <f t="shared" si="45"/>
        <v>0.993383512130252</v>
      </c>
      <c r="BY71" s="133">
        <f t="shared" si="46"/>
        <v>0.99288289528646345</v>
      </c>
      <c r="BZ71" s="133">
        <f t="shared" si="47"/>
        <v>0.99949604876900466</v>
      </c>
      <c r="CA71" s="133">
        <f t="shared" si="48"/>
        <v>1.000022263642302</v>
      </c>
      <c r="CB71" s="133">
        <f t="shared" si="49"/>
        <v>0.99189107702918522</v>
      </c>
      <c r="CC71" s="133">
        <f t="shared" si="50"/>
        <v>0.99897883136209364</v>
      </c>
      <c r="CD71" s="133">
        <f t="shared" si="51"/>
        <v>0.99338351213025178</v>
      </c>
      <c r="CE71" s="133">
        <f t="shared" si="27"/>
        <v>1.0001910480245941</v>
      </c>
      <c r="CF71" s="133">
        <f t="shared" si="28"/>
        <v>1.0003019632343177</v>
      </c>
      <c r="CG71" s="133">
        <f t="shared" si="29"/>
        <v>1.0001122958136215</v>
      </c>
    </row>
    <row r="72" spans="1:85" x14ac:dyDescent="0.2">
      <c r="A72" s="132">
        <v>136</v>
      </c>
      <c r="B72" s="132">
        <f t="shared" si="30"/>
        <v>409.15</v>
      </c>
      <c r="C72" s="44">
        <f t="shared" si="31"/>
        <v>2.4440914090186974</v>
      </c>
      <c r="E72" s="40">
        <f>'[4]methanogen M06-L TZVP smd redo'!AB72</f>
        <v>2.7278909611878621</v>
      </c>
      <c r="F72" s="40">
        <f>'[4]methanogen M06-L TZVP smd redo'!AS72</f>
        <v>3.0323457832195366</v>
      </c>
      <c r="G72" s="40">
        <f>'[4]methanogen M06-L TZVP smd redo'!BJ72</f>
        <v>3.1973825506661502</v>
      </c>
      <c r="H72" s="40">
        <f>'[4]methanogen M06-L TZVP smd redo'!EV72</f>
        <v>3.2933966426051953</v>
      </c>
      <c r="I72" s="40">
        <f>'[4]methanogen M06-L TZVP smd redo'!CL72</f>
        <v>3.0524321092886275</v>
      </c>
      <c r="J72" s="40">
        <f>'[4]methanogen M06-L TZVP smd redo'!DG72</f>
        <v>3.0657448343840432</v>
      </c>
      <c r="K72" s="40">
        <f>'[4]methanogen M06-L TZVP smd redo'!EC72</f>
        <v>3.1289605396103148</v>
      </c>
      <c r="M72" s="40">
        <f>EXP('d-beta'!Y73/1000)*'[3]methanogen M06-L TZVP smd redo'!EZ72</f>
        <v>5.7157756725545807</v>
      </c>
      <c r="N72" s="40">
        <f>'[3]methanogen M06-L TZVP smd redo'!ET72</f>
        <v>2.3650099999999998</v>
      </c>
      <c r="O72" s="40">
        <f>'[3]methanogen M06-L TZVP smd redo'!R72</f>
        <v>5.1703400000000004</v>
      </c>
      <c r="P72" s="40">
        <f>'[3]methanogen M06-L TZVP smd redo'!W72</f>
        <v>5.3913799999999998</v>
      </c>
      <c r="Q72" s="40">
        <f>'[3]methanogen M06-L TZVP smd redo'!V72</f>
        <v>5.3740899999999998</v>
      </c>
      <c r="R72" s="40">
        <f>PRODUCT('[4]methanogen M06-L TZVP smd redo'!AD72:AF72)^(1/3)</f>
        <v>5.1752854541939044</v>
      </c>
      <c r="S72" s="40">
        <f>AVERAGE('[3]methanogen M06-L TZVP smd redo'!AT72:AV72)</f>
        <v>5.0419766666666668</v>
      </c>
      <c r="T72" s="40">
        <f>'[3]methanogen M06-L TZVP smd redo'!FK72</f>
        <v>4.9394</v>
      </c>
      <c r="U72" s="40">
        <f>'[3]methanogen M06-L TZVP smd redo'!CD72</f>
        <v>5.03294</v>
      </c>
      <c r="V72" s="40">
        <f>'[3]methanogen M06-L TZVP smd redo'!CG72</f>
        <v>3.1904300000000001</v>
      </c>
      <c r="W72" s="40">
        <v>4.9736476630533666</v>
      </c>
      <c r="X72" s="40">
        <v>5.0049586115708946</v>
      </c>
      <c r="Y72" s="40">
        <v>5.2441037968318263</v>
      </c>
      <c r="Z72" s="40"/>
      <c r="AA72" s="40">
        <v>29.164390000000001</v>
      </c>
      <c r="AB72" s="40">
        <v>26.973001798652891</v>
      </c>
      <c r="AC72" s="41">
        <v>25.600719999999999</v>
      </c>
      <c r="AD72" s="41">
        <v>24.5943</v>
      </c>
      <c r="AE72" s="41">
        <v>27.699666444756058</v>
      </c>
      <c r="AF72" s="72">
        <v>24.922258492570208</v>
      </c>
      <c r="AG72" s="41">
        <v>25.229527315441125</v>
      </c>
      <c r="AH72" s="40"/>
      <c r="AI72" s="133">
        <f>1000*(AA72/Q72/P72-1)</f>
        <v>6.5793548008969971</v>
      </c>
      <c r="AJ72" s="133">
        <f>1000*(AB72/R72^2-1)</f>
        <v>7.0723282536899745</v>
      </c>
      <c r="AK72" s="133">
        <f>1000*(AC72/S72^2-1)</f>
        <v>7.0488008354137044</v>
      </c>
      <c r="AL72" s="133">
        <f>1000*(AD72/T72^2-1)</f>
        <v>8.0592786516131554</v>
      </c>
      <c r="AM72" s="133">
        <f>1000*((AE72/Y72^2-1))</f>
        <v>7.2377197054231956</v>
      </c>
      <c r="AN72" s="133">
        <f>1000*((AF72/W72^2-1))</f>
        <v>7.4821577537658168</v>
      </c>
      <c r="AO72" s="133">
        <f>1000*((AG72/X72^2-1))</f>
        <v>7.1824114966410058</v>
      </c>
      <c r="AQ72" s="133">
        <f>O72*U72/AA72</f>
        <v>0.89225288098259559</v>
      </c>
      <c r="AR72" s="133">
        <f>U72*P72/AB72</f>
        <v>1.0059871073954836</v>
      </c>
      <c r="AS72" s="133">
        <f t="shared" si="32"/>
        <v>1.0812437643279493</v>
      </c>
      <c r="AT72" s="133">
        <f t="shared" si="33"/>
        <v>1.0536032501684676</v>
      </c>
      <c r="AU72" s="133">
        <f>V72*S72/AD72</f>
        <v>0.6540569813588244</v>
      </c>
      <c r="AV72" s="133">
        <f>AC72/AD72</f>
        <v>1.0409208637773792</v>
      </c>
      <c r="AW72" s="133">
        <f>O72*N72/AA72</f>
        <v>0.4192752121131284</v>
      </c>
      <c r="AX72" s="133">
        <f>AE72/AC72</f>
        <v>1.0819877895917014</v>
      </c>
      <c r="AY72" s="133">
        <f>AF72/AG72</f>
        <v>0.98782106303343775</v>
      </c>
      <c r="AZ72" s="133">
        <f t="shared" si="34"/>
        <v>0.93536223753565162</v>
      </c>
      <c r="BB72" s="75">
        <f t="shared" si="35"/>
        <v>-114.00568772092376</v>
      </c>
      <c r="BC72" s="75">
        <f t="shared" si="36"/>
        <v>5.969255885170659</v>
      </c>
      <c r="BD72" s="75">
        <f t="shared" si="37"/>
        <v>78.112012151784086</v>
      </c>
      <c r="BE72" s="75">
        <f t="shared" si="38"/>
        <v>52.215956264184122</v>
      </c>
      <c r="BF72" s="75">
        <f t="shared" si="39"/>
        <v>-424.56080386033892</v>
      </c>
      <c r="BG72" s="75">
        <f t="shared" si="40"/>
        <v>40.105767317060149</v>
      </c>
      <c r="BH72" s="75">
        <f t="shared" si="41"/>
        <v>-869.22774386002789</v>
      </c>
      <c r="BI72" s="75">
        <f t="shared" si="42"/>
        <v>78.79989532521715</v>
      </c>
      <c r="BJ72" s="75">
        <f t="shared" si="43"/>
        <v>-12.253707926761043</v>
      </c>
      <c r="BK72" s="75">
        <f t="shared" si="44"/>
        <v>-66.821404896906316</v>
      </c>
      <c r="BM72" s="133">
        <f>O72*U72/Q72/P72</f>
        <v>0.89812332925870253</v>
      </c>
      <c r="BN72" s="133">
        <f>P72*U72/R72^2</f>
        <v>1.0131017784379646</v>
      </c>
      <c r="BO72" s="133">
        <f>P72*Q72/R72^2</f>
        <v>1.0817733047653422</v>
      </c>
      <c r="BP72" s="133">
        <f>R72^2/S72^2</f>
        <v>1.053578635685805</v>
      </c>
      <c r="BQ72" s="133">
        <f>V72*S72/T72^2</f>
        <v>0.65932820882562804</v>
      </c>
      <c r="BR72" s="133">
        <f>S72^2/T72^2</f>
        <v>1.0419653289913724</v>
      </c>
      <c r="BS72" s="133">
        <f>O72*N72/Q72/P72</f>
        <v>0.42203377249284191</v>
      </c>
      <c r="BT72" s="133">
        <f>Y72^2/S72^2</f>
        <v>1.0817848504974095</v>
      </c>
      <c r="BU72" s="133">
        <f>W72^2/X72^2</f>
        <v>0.98752716634844484</v>
      </c>
      <c r="BV72" s="133">
        <f>X72^2/R72^2</f>
        <v>0.93526000410974341</v>
      </c>
      <c r="BX72" s="133">
        <f t="shared" si="45"/>
        <v>0.99346365016377836</v>
      </c>
      <c r="BY72" s="133">
        <f t="shared" si="46"/>
        <v>0.99297733831496116</v>
      </c>
      <c r="BZ72" s="133">
        <f t="shared" si="47"/>
        <v>0.99951048853298552</v>
      </c>
      <c r="CA72" s="133">
        <f t="shared" si="48"/>
        <v>1.0000233627389821</v>
      </c>
      <c r="CB72" s="133">
        <f t="shared" si="49"/>
        <v>0.99200515403975731</v>
      </c>
      <c r="CC72" s="133">
        <f t="shared" si="50"/>
        <v>0.99899760079828737</v>
      </c>
      <c r="CD72" s="133">
        <f t="shared" si="51"/>
        <v>0.99346365016377858</v>
      </c>
      <c r="CE72" s="133">
        <f t="shared" si="27"/>
        <v>1.0001875965393661</v>
      </c>
      <c r="CF72" s="133">
        <f t="shared" si="28"/>
        <v>1.0002976087089124</v>
      </c>
      <c r="CG72" s="133">
        <f t="shared" si="29"/>
        <v>1.0001093101655785</v>
      </c>
    </row>
    <row r="73" spans="1:85" x14ac:dyDescent="0.2">
      <c r="A73" s="132">
        <v>138</v>
      </c>
      <c r="B73" s="132">
        <f t="shared" si="30"/>
        <v>411.15</v>
      </c>
      <c r="C73" s="44">
        <f t="shared" si="31"/>
        <v>2.4322023592362885</v>
      </c>
      <c r="E73" s="40">
        <f>'[4]methanogen M06-L TZVP smd redo'!AB73</f>
        <v>2.702190959103179</v>
      </c>
      <c r="F73" s="40">
        <f>'[4]methanogen M06-L TZVP smd redo'!AS73</f>
        <v>2.9998008456253444</v>
      </c>
      <c r="G73" s="40">
        <f>'[4]methanogen M06-L TZVP smd redo'!BJ73</f>
        <v>3.1641640629960222</v>
      </c>
      <c r="H73" s="40">
        <f>'[4]methanogen M06-L TZVP smd redo'!EV73</f>
        <v>3.2601275126291629</v>
      </c>
      <c r="I73" s="40">
        <f>'[4]methanogen M06-L TZVP smd redo'!CL73</f>
        <v>3.0323979145532309</v>
      </c>
      <c r="J73" s="40">
        <f>'[4]methanogen M06-L TZVP smd redo'!DG73</f>
        <v>3.043038351451699</v>
      </c>
      <c r="K73" s="40">
        <f>'[4]methanogen M06-L TZVP smd redo'!EC73</f>
        <v>3.1051778645065919</v>
      </c>
      <c r="M73" s="40">
        <f>EXP('d-beta'!Y74/1000)*'[3]methanogen M06-L TZVP smd redo'!EZ73</f>
        <v>5.653024199664352</v>
      </c>
      <c r="N73" s="40">
        <f>'[3]methanogen M06-L TZVP smd redo'!ET73</f>
        <v>2.3534799999999998</v>
      </c>
      <c r="O73" s="40">
        <f>'[3]methanogen M06-L TZVP smd redo'!R73</f>
        <v>5.1130899999999997</v>
      </c>
      <c r="P73" s="40">
        <f>'[3]methanogen M06-L TZVP smd redo'!W73</f>
        <v>5.3290300000000004</v>
      </c>
      <c r="Q73" s="40">
        <f>'[3]methanogen M06-L TZVP smd redo'!V73</f>
        <v>5.3118999999999996</v>
      </c>
      <c r="R73" s="40">
        <f>PRODUCT('[4]methanogen M06-L TZVP smd redo'!AD73:AF73)^(1/3)</f>
        <v>5.1180167276851192</v>
      </c>
      <c r="S73" s="40">
        <f>AVERAGE('[3]methanogen M06-L TZVP smd redo'!AT73:AV73)</f>
        <v>4.9872933333333336</v>
      </c>
      <c r="T73" s="40">
        <f>'[3]methanogen M06-L TZVP smd redo'!FK73</f>
        <v>4.8875999999999999</v>
      </c>
      <c r="U73" s="40">
        <f>'[3]methanogen M06-L TZVP smd redo'!CD73</f>
        <v>4.9772699999999999</v>
      </c>
      <c r="V73" s="40">
        <f>'[3]methanogen M06-L TZVP smd redo'!CG73</f>
        <v>3.16533</v>
      </c>
      <c r="W73" s="40">
        <v>4.9202741657470419</v>
      </c>
      <c r="X73" s="40">
        <v>4.9510607117591361</v>
      </c>
      <c r="Y73" s="40">
        <v>5.1856892363685034</v>
      </c>
      <c r="Z73" s="40"/>
      <c r="AA73" s="40">
        <v>28.491240000000001</v>
      </c>
      <c r="AB73" s="40">
        <v>26.376826701878098</v>
      </c>
      <c r="AC73" s="41">
        <v>25.046026666666666</v>
      </c>
      <c r="AD73" s="41">
        <v>24.078440000000001</v>
      </c>
      <c r="AE73" s="41">
        <v>27.083366944070107</v>
      </c>
      <c r="AF73" s="72">
        <v>24.387771577062971</v>
      </c>
      <c r="AG73" s="41">
        <v>24.686649887261684</v>
      </c>
      <c r="AH73" s="40"/>
      <c r="AI73" s="133">
        <f>1000*(AA73/Q73/P73-1)</f>
        <v>6.4988786991644343</v>
      </c>
      <c r="AJ73" s="133">
        <f>1000*(AB73/R73^2-1)</f>
        <v>6.9760560708331809</v>
      </c>
      <c r="AK73" s="133">
        <f>1000*(AC73/S73^2-1)</f>
        <v>6.9525676397224068</v>
      </c>
      <c r="AL73" s="133">
        <f>1000*(AD73/T73^2-1)</f>
        <v>7.9454623444317196</v>
      </c>
      <c r="AM73" s="133">
        <f>1000*((AE73/Y73^2-1))</f>
        <v>7.1396164453454425</v>
      </c>
      <c r="AN73" s="133">
        <f>1000*((AF73/W73^2-1))</f>
        <v>7.380436558740433</v>
      </c>
      <c r="AO73" s="133">
        <f>1000*((AG73/X73^2-1))</f>
        <v>7.0839024335631606</v>
      </c>
      <c r="AQ73" s="133">
        <f>O73*U73/AA73</f>
        <v>0.89322997048566488</v>
      </c>
      <c r="AR73" s="133">
        <f>U73*P73/AB73</f>
        <v>1.0055804455890602</v>
      </c>
      <c r="AS73" s="133">
        <f t="shared" si="32"/>
        <v>1.0801617769271445</v>
      </c>
      <c r="AT73" s="133">
        <f t="shared" si="33"/>
        <v>1.0531341778447665</v>
      </c>
      <c r="AU73" s="133">
        <f>V73*S73/AD73</f>
        <v>0.65562508230599659</v>
      </c>
      <c r="AV73" s="133">
        <f>AC73/AD73</f>
        <v>1.0401847738751624</v>
      </c>
      <c r="AW73" s="133">
        <f>O73*N73/AA73</f>
        <v>0.42235982193825183</v>
      </c>
      <c r="AX73" s="133">
        <f>AE73/AC73</f>
        <v>1.0813438516423406</v>
      </c>
      <c r="AY73" s="133">
        <f>AF73/AG73</f>
        <v>0.98789311990231066</v>
      </c>
      <c r="AZ73" s="133">
        <f t="shared" si="34"/>
        <v>0.93592190471888459</v>
      </c>
      <c r="BB73" s="75">
        <f t="shared" si="35"/>
        <v>-112.91120551987316</v>
      </c>
      <c r="BC73" s="75">
        <f t="shared" si="36"/>
        <v>5.56493258878423</v>
      </c>
      <c r="BD73" s="75">
        <f t="shared" si="37"/>
        <v>77.110823369269326</v>
      </c>
      <c r="BE73" s="75">
        <f t="shared" si="38"/>
        <v>51.770649388049307</v>
      </c>
      <c r="BF73" s="75">
        <f t="shared" si="39"/>
        <v>-422.16617429336162</v>
      </c>
      <c r="BG73" s="75">
        <f t="shared" si="40"/>
        <v>39.398364559991798</v>
      </c>
      <c r="BH73" s="75">
        <f t="shared" si="41"/>
        <v>-861.89766963153454</v>
      </c>
      <c r="BI73" s="75">
        <f t="shared" si="42"/>
        <v>78.204574703907838</v>
      </c>
      <c r="BJ73" s="75">
        <f t="shared" si="43"/>
        <v>-12.180765322484362</v>
      </c>
      <c r="BK73" s="75">
        <f t="shared" si="44"/>
        <v>-66.223241114845848</v>
      </c>
      <c r="BM73" s="133">
        <f>O73*U73/Q73/P73</f>
        <v>0.89903496371430958</v>
      </c>
      <c r="BN73" s="133">
        <f>P73*U73/R73^2</f>
        <v>1.0125954311612231</v>
      </c>
      <c r="BO73" s="133">
        <f>P73*Q73/R73^2</f>
        <v>1.0806738776046507</v>
      </c>
      <c r="BP73" s="133">
        <f>R73^2/S73^2</f>
        <v>1.0531096127427091</v>
      </c>
      <c r="BQ73" s="133">
        <f>V73*S73/T73^2</f>
        <v>0.6608343267095238</v>
      </c>
      <c r="BR73" s="133">
        <f>S73^2/T73^2</f>
        <v>1.041210436837938</v>
      </c>
      <c r="BS73" s="133">
        <f>O73*N73/Q73/P73</f>
        <v>0.42510468718842925</v>
      </c>
      <c r="BT73" s="133">
        <f>Y73^2/S73^2</f>
        <v>1.0811430214172013</v>
      </c>
      <c r="BU73" s="133">
        <f>W73^2/X73^2</f>
        <v>0.98760232209499987</v>
      </c>
      <c r="BV73" s="133">
        <f>X73^2/R73^2</f>
        <v>0.93582167893533352</v>
      </c>
      <c r="BX73" s="133">
        <f t="shared" si="45"/>
        <v>0.99354308401459523</v>
      </c>
      <c r="BY73" s="133">
        <f t="shared" si="46"/>
        <v>0.99307227214711191</v>
      </c>
      <c r="BZ73" s="133">
        <f t="shared" si="47"/>
        <v>0.99952612838329979</v>
      </c>
      <c r="CA73" s="133">
        <f t="shared" si="48"/>
        <v>1.0000233262537539</v>
      </c>
      <c r="CB73" s="133">
        <f t="shared" si="49"/>
        <v>0.99211717038146996</v>
      </c>
      <c r="CC73" s="133">
        <f t="shared" si="50"/>
        <v>0.99901493211507708</v>
      </c>
      <c r="CD73" s="133">
        <f t="shared" si="51"/>
        <v>0.99354308401459535</v>
      </c>
      <c r="CE73" s="133">
        <f t="shared" si="27"/>
        <v>1.0001857573153237</v>
      </c>
      <c r="CF73" s="133">
        <f t="shared" si="28"/>
        <v>1.0002944482822742</v>
      </c>
      <c r="CG73" s="133">
        <f t="shared" si="29"/>
        <v>1.000107099232479</v>
      </c>
    </row>
    <row r="74" spans="1:85" x14ac:dyDescent="0.2">
      <c r="A74" s="132">
        <v>140</v>
      </c>
      <c r="B74" s="132">
        <f t="shared" si="30"/>
        <v>413.15</v>
      </c>
      <c r="C74" s="44">
        <f t="shared" si="31"/>
        <v>2.4204284158296021</v>
      </c>
      <c r="E74" s="40">
        <f>'[4]methanogen M06-L TZVP smd redo'!AB74</f>
        <v>2.674079674710006</v>
      </c>
      <c r="F74" s="40">
        <f>'[4]methanogen M06-L TZVP smd redo'!AS74</f>
        <v>2.9762939373934039</v>
      </c>
      <c r="G74" s="40">
        <f>'[4]methanogen M06-L TZVP smd redo'!BJ74</f>
        <v>3.1385067913076714</v>
      </c>
      <c r="H74" s="40">
        <f>'[4]methanogen M06-L TZVP smd redo'!EV74</f>
        <v>3.2248405197803365</v>
      </c>
      <c r="I74" s="40">
        <f>'[4]methanogen M06-L TZVP smd redo'!CL74</f>
        <v>2.9985503952263404</v>
      </c>
      <c r="J74" s="40">
        <f>'[4]methanogen M06-L TZVP smd redo'!DG74</f>
        <v>3.0178626616399473</v>
      </c>
      <c r="K74" s="40">
        <f>'[4]methanogen M06-L TZVP smd redo'!EC74</f>
        <v>3.0688016334992074</v>
      </c>
      <c r="M74" s="40">
        <f>EXP('d-beta'!Y75/1000)*'[3]methanogen M06-L TZVP smd redo'!EZ74</f>
        <v>5.5915920173552029</v>
      </c>
      <c r="N74" s="40">
        <f>'[3]methanogen M06-L TZVP smd redo'!ET74</f>
        <v>2.34212</v>
      </c>
      <c r="O74" s="40">
        <f>'[3]methanogen M06-L TZVP smd redo'!R74</f>
        <v>5.0570700000000004</v>
      </c>
      <c r="P74" s="40">
        <f>'[3]methanogen M06-L TZVP smd redo'!W74</f>
        <v>5.2680400000000001</v>
      </c>
      <c r="Q74" s="40">
        <f>'[3]methanogen M06-L TZVP smd redo'!V74</f>
        <v>5.25108</v>
      </c>
      <c r="R74" s="40">
        <f>PRODUCT('[4]methanogen M06-L TZVP smd redo'!AD74:AF74)^(1/3)</f>
        <v>5.0619606003043485</v>
      </c>
      <c r="S74" s="40">
        <f>AVERAGE('[3]methanogen M06-L TZVP smd redo'!AT74:AV74)</f>
        <v>4.9337566666666666</v>
      </c>
      <c r="T74" s="40">
        <f>'[3]methanogen M06-L TZVP smd redo'!FK74</f>
        <v>4.8368599999999997</v>
      </c>
      <c r="U74" s="40">
        <f>'[3]methanogen M06-L TZVP smd redo'!CD74</f>
        <v>4.9227999999999996</v>
      </c>
      <c r="V74" s="40">
        <f>'[3]methanogen M06-L TZVP smd redo'!CG74</f>
        <v>3.1406900000000002</v>
      </c>
      <c r="W74" s="40">
        <v>4.8680234222689611</v>
      </c>
      <c r="X74" s="40">
        <v>4.8982950609892919</v>
      </c>
      <c r="Y74" s="40">
        <v>5.1285209713526534</v>
      </c>
      <c r="Z74" s="40"/>
      <c r="AA74" s="40">
        <v>27.84047</v>
      </c>
      <c r="AB74" s="40">
        <v>25.799813551916063</v>
      </c>
      <c r="AC74" s="41">
        <v>24.508936666666667</v>
      </c>
      <c r="AD74" s="41">
        <v>23.578489999999999</v>
      </c>
      <c r="AE74" s="41">
        <v>26.486942439544364</v>
      </c>
      <c r="AF74" s="72">
        <v>23.870119032796996</v>
      </c>
      <c r="AG74" s="41">
        <v>24.160906506212033</v>
      </c>
      <c r="AH74" s="40"/>
      <c r="AI74" s="133">
        <f>1000*(AA74/Q74/P74-1)</f>
        <v>6.4190854941956754</v>
      </c>
      <c r="AJ74" s="133">
        <f>1000*(AB74/R74^2-1)</f>
        <v>6.8830882054768949</v>
      </c>
      <c r="AK74" s="133">
        <f>1000*(AC74/S74^2-1)</f>
        <v>6.859836107911077</v>
      </c>
      <c r="AL74" s="133">
        <f>1000*(AD74/T74^2-1)</f>
        <v>7.83388154657505</v>
      </c>
      <c r="AM74" s="133">
        <f>1000*((AE74/Y74^2-1))</f>
        <v>7.0419361987275053</v>
      </c>
      <c r="AN74" s="133">
        <f>1000*((AF74/W74^2-1))</f>
        <v>7.2778093267817923</v>
      </c>
      <c r="AO74" s="133">
        <f>1000*((AG74/X74^2-1))</f>
        <v>6.9857852021288913</v>
      </c>
      <c r="AQ74" s="133">
        <f>O74*U74/AA74</f>
        <v>0.8941998535225878</v>
      </c>
      <c r="AR74" s="133">
        <f>U74*P74/AB74</f>
        <v>1.0051819661337826</v>
      </c>
      <c r="AS74" s="133">
        <f t="shared" si="32"/>
        <v>1.0790957827651582</v>
      </c>
      <c r="AT74" s="133">
        <f t="shared" si="33"/>
        <v>1.0526696405807376</v>
      </c>
      <c r="AU74" s="133">
        <f>V74*S74/AD74</f>
        <v>0.65718373930787488</v>
      </c>
      <c r="AV74" s="133">
        <f>AC74/AD74</f>
        <v>1.0394616731888542</v>
      </c>
      <c r="AW74" s="133">
        <f>O74*N74/AA74</f>
        <v>0.42543336331606474</v>
      </c>
      <c r="AX74" s="133">
        <f>AE74/AC74</f>
        <v>1.0807054912165113</v>
      </c>
      <c r="AY74" s="133">
        <f>AF74/AG74</f>
        <v>0.98796454622510654</v>
      </c>
      <c r="AZ74" s="133">
        <f t="shared" si="34"/>
        <v>0.93647601202984998</v>
      </c>
      <c r="BB74" s="75">
        <f t="shared" si="35"/>
        <v>-111.82597899060414</v>
      </c>
      <c r="BC74" s="75">
        <f t="shared" si="36"/>
        <v>5.1685859511398267</v>
      </c>
      <c r="BD74" s="75">
        <f t="shared" si="37"/>
        <v>76.123452276085274</v>
      </c>
      <c r="BE74" s="75">
        <f t="shared" si="38"/>
        <v>51.329452285546616</v>
      </c>
      <c r="BF74" s="75">
        <f t="shared" si="39"/>
        <v>-419.79163550510521</v>
      </c>
      <c r="BG74" s="75">
        <f t="shared" si="40"/>
        <v>38.702957207006875</v>
      </c>
      <c r="BH74" s="75">
        <f t="shared" si="41"/>
        <v>-854.64695118585848</v>
      </c>
      <c r="BI74" s="75">
        <f t="shared" si="42"/>
        <v>77.61406048045788</v>
      </c>
      <c r="BJ74" s="75">
        <f t="shared" si="43"/>
        <v>-12.108466265673259</v>
      </c>
      <c r="BK74" s="75">
        <f t="shared" si="44"/>
        <v>-65.631371916333492</v>
      </c>
      <c r="BM74" s="133">
        <f>O74*U74/Q74/P74</f>
        <v>0.89993979883124653</v>
      </c>
      <c r="BN74" s="133">
        <f>P74*U74/R74^2</f>
        <v>1.0121007222692362</v>
      </c>
      <c r="BO74" s="133">
        <f>P74*Q74/R74^2</f>
        <v>1.0795932925760829</v>
      </c>
      <c r="BP74" s="133">
        <f>R74^2/S74^2</f>
        <v>1.05264533112766</v>
      </c>
      <c r="BQ74" s="133">
        <f>V74*S74/T74^2</f>
        <v>0.66233203887594805</v>
      </c>
      <c r="BR74" s="133">
        <f>S74^2/T74^2</f>
        <v>1.0404672579436793</v>
      </c>
      <c r="BS74" s="133">
        <f>O74*N74/Q74/P74</f>
        <v>0.42816425644727368</v>
      </c>
      <c r="BT74" s="133">
        <f>Y74^2/S74^2</f>
        <v>1.0805100707866142</v>
      </c>
      <c r="BU74" s="133">
        <f>W74^2/X74^2</f>
        <v>0.98767812128937593</v>
      </c>
      <c r="BV74" s="133">
        <f>X74^2/R74^2</f>
        <v>0.93638050594099997</v>
      </c>
      <c r="BX74" s="133">
        <f t="shared" si="45"/>
        <v>0.99362185635515488</v>
      </c>
      <c r="BY74" s="133">
        <f t="shared" si="46"/>
        <v>0.99316396482759051</v>
      </c>
      <c r="BZ74" s="133">
        <f t="shared" si="47"/>
        <v>0.99953916922757302</v>
      </c>
      <c r="CA74" s="133">
        <f t="shared" si="48"/>
        <v>1.0000230936787147</v>
      </c>
      <c r="CB74" s="133">
        <f t="shared" si="49"/>
        <v>0.99222701112751477</v>
      </c>
      <c r="CC74" s="133">
        <f t="shared" si="50"/>
        <v>0.99903352580569182</v>
      </c>
      <c r="CD74" s="133">
        <f t="shared" si="51"/>
        <v>0.9936218563551551</v>
      </c>
      <c r="CE74" s="133">
        <f t="shared" si="27"/>
        <v>1.0001808594248036</v>
      </c>
      <c r="CF74" s="133">
        <f t="shared" si="28"/>
        <v>1.0002899982591056</v>
      </c>
      <c r="CG74" s="133">
        <f t="shared" si="29"/>
        <v>1.000101994956371</v>
      </c>
    </row>
    <row r="75" spans="1:85" x14ac:dyDescent="0.2">
      <c r="A75" s="132">
        <v>142</v>
      </c>
      <c r="B75" s="132">
        <f t="shared" si="30"/>
        <v>415.15</v>
      </c>
      <c r="C75" s="44">
        <f t="shared" si="31"/>
        <v>2.4087679152113695</v>
      </c>
      <c r="E75" s="40">
        <f>'[4]methanogen M06-L TZVP smd redo'!AB75</f>
        <v>2.6471364984157475</v>
      </c>
      <c r="F75" s="40">
        <f>'[4]methanogen M06-L TZVP smd redo'!AS75</f>
        <v>2.9494769178801672</v>
      </c>
      <c r="G75" s="40">
        <f>'[4]methanogen M06-L TZVP smd redo'!BJ75</f>
        <v>3.1095580637481302</v>
      </c>
      <c r="H75" s="40">
        <f>'[4]methanogen M06-L TZVP smd redo'!EV75</f>
        <v>3.2052817382997034</v>
      </c>
      <c r="I75" s="40">
        <f>'[4]methanogen M06-L TZVP smd redo'!CL75</f>
        <v>2.9739144686808938</v>
      </c>
      <c r="J75" s="40">
        <f>'[4]methanogen M06-L TZVP smd redo'!DG75</f>
        <v>2.9907994983937591</v>
      </c>
      <c r="K75" s="40">
        <f>'[4]methanogen M06-L TZVP smd redo'!EC75</f>
        <v>3.0401946115827805</v>
      </c>
      <c r="M75" s="40">
        <f>EXP('d-beta'!Y76/1000)*'[3]methanogen M06-L TZVP smd redo'!EZ75</f>
        <v>5.5314437626863651</v>
      </c>
      <c r="N75" s="40">
        <f>'[3]methanogen M06-L TZVP smd redo'!ET75</f>
        <v>2.3309299999999999</v>
      </c>
      <c r="O75" s="40">
        <f>'[3]methanogen M06-L TZVP smd redo'!R75</f>
        <v>5.0022399999999996</v>
      </c>
      <c r="P75" s="40">
        <f>'[3]methanogen M06-L TZVP smd redo'!W75</f>
        <v>5.20838</v>
      </c>
      <c r="Q75" s="40">
        <f>'[3]methanogen M06-L TZVP smd redo'!V75</f>
        <v>5.1915699999999996</v>
      </c>
      <c r="R75" s="40">
        <f>PRODUCT('[4]methanogen M06-L TZVP smd redo'!AD75:AF75)^(1/3)</f>
        <v>5.0070904916104269</v>
      </c>
      <c r="S75" s="40">
        <f>AVERAGE('[3]methanogen M06-L TZVP smd redo'!AT75:AV75)</f>
        <v>4.8813400000000007</v>
      </c>
      <c r="T75" s="40">
        <f>'[3]methanogen M06-L TZVP smd redo'!FK75</f>
        <v>4.7871499999999996</v>
      </c>
      <c r="U75" s="40">
        <f>'[3]methanogen M06-L TZVP smd redo'!CD75</f>
        <v>4.8694800000000003</v>
      </c>
      <c r="V75" s="40">
        <f>'[3]methanogen M06-L TZVP smd redo'!CG75</f>
        <v>3.1164900000000002</v>
      </c>
      <c r="W75" s="40">
        <v>4.8168520150482426</v>
      </c>
      <c r="X75" s="40">
        <v>4.8466251935200226</v>
      </c>
      <c r="Y75" s="40">
        <v>5.0725589976874943</v>
      </c>
      <c r="Z75" s="40"/>
      <c r="AA75" s="40">
        <v>27.21115</v>
      </c>
      <c r="AB75" s="40">
        <v>25.241199703403066</v>
      </c>
      <c r="AC75" s="41">
        <v>23.988753333333335</v>
      </c>
      <c r="AD75" s="41">
        <v>23.09384</v>
      </c>
      <c r="AE75" s="41">
        <v>25.909603194101063</v>
      </c>
      <c r="AF75" s="72">
        <v>23.368631037819398</v>
      </c>
      <c r="AG75" s="41">
        <v>23.651624236364992</v>
      </c>
      <c r="AH75" s="40"/>
      <c r="AI75" s="133">
        <f>1000*(AA75/Q75/P75-1)</f>
        <v>6.3418173180489479</v>
      </c>
      <c r="AJ75" s="133">
        <f>1000*(AB75/R75^2-1)</f>
        <v>6.7905076184509028</v>
      </c>
      <c r="AK75" s="133">
        <f>1000*(AC75/S75^2-1)</f>
        <v>6.7683672973153364</v>
      </c>
      <c r="AL75" s="133">
        <f>1000*(AD75/T75^2-1)</f>
        <v>7.7251116180323542</v>
      </c>
      <c r="AM75" s="133">
        <f>1000*((AE75/Y75^2-1))</f>
        <v>6.9468507973846627</v>
      </c>
      <c r="AN75" s="133">
        <f>1000*((AF75/W75^2-1))</f>
        <v>7.1790038903445375</v>
      </c>
      <c r="AO75" s="133">
        <f>1000*((AG75/X75^2-1))</f>
        <v>6.8901666627685376</v>
      </c>
      <c r="AQ75" s="133">
        <f>O75*U75/AA75</f>
        <v>0.89515906660321221</v>
      </c>
      <c r="AR75" s="133">
        <f>U75*P75/AB75</f>
        <v>1.0047898887698525</v>
      </c>
      <c r="AS75" s="133">
        <f t="shared" si="32"/>
        <v>1.0780450342988785</v>
      </c>
      <c r="AT75" s="133">
        <f t="shared" si="33"/>
        <v>1.0522097314798518</v>
      </c>
      <c r="AU75" s="133">
        <f>V75*S75/AD75</f>
        <v>0.6587318218451329</v>
      </c>
      <c r="AV75" s="133">
        <f>AC75/AD75</f>
        <v>1.0387511705863266</v>
      </c>
      <c r="AW75" s="133">
        <f>O75*N75/AA75</f>
        <v>0.42849608646455589</v>
      </c>
      <c r="AX75" s="133">
        <f>AE75/AC75</f>
        <v>1.0800729339318618</v>
      </c>
      <c r="AY75" s="133">
        <f>AF75/AG75</f>
        <v>0.98803493596391223</v>
      </c>
      <c r="AZ75" s="133">
        <f t="shared" si="34"/>
        <v>0.9370245675436828</v>
      </c>
      <c r="BB75" s="75">
        <f t="shared" si="35"/>
        <v>-110.7538484507584</v>
      </c>
      <c r="BC75" s="75">
        <f t="shared" si="36"/>
        <v>4.7784537530729567</v>
      </c>
      <c r="BD75" s="75">
        <f t="shared" si="37"/>
        <v>75.149247401678409</v>
      </c>
      <c r="BE75" s="75">
        <f t="shared" si="38"/>
        <v>50.892458969626134</v>
      </c>
      <c r="BF75" s="75">
        <f t="shared" si="39"/>
        <v>-417.4387744293112</v>
      </c>
      <c r="BG75" s="75">
        <f t="shared" si="40"/>
        <v>38.019194105130545</v>
      </c>
      <c r="BH75" s="75">
        <f t="shared" si="41"/>
        <v>-847.47367409089668</v>
      </c>
      <c r="BI75" s="75">
        <f t="shared" si="42"/>
        <v>77.028570274375269</v>
      </c>
      <c r="BJ75" s="75">
        <f t="shared" si="43"/>
        <v>-12.037221572068903</v>
      </c>
      <c r="BK75" s="75">
        <f t="shared" si="44"/>
        <v>-65.045777723847465</v>
      </c>
      <c r="BM75" s="133">
        <f>O75*U75/Q75/P75</f>
        <v>0.90083600187420498</v>
      </c>
      <c r="BN75" s="133">
        <f>P75*U75/R75^2</f>
        <v>1.0116129221644867</v>
      </c>
      <c r="BO75" s="133">
        <f>P75*Q75/R75^2</f>
        <v>1.0785256943906707</v>
      </c>
      <c r="BP75" s="133">
        <f>R75^2/S75^2</f>
        <v>1.0521865923449665</v>
      </c>
      <c r="BQ75" s="133">
        <f>V75*S75/T75^2</f>
        <v>0.66382059869523624</v>
      </c>
      <c r="BR75" s="133">
        <f>S75^2/T75^2</f>
        <v>1.0397383085570642</v>
      </c>
      <c r="BS75" s="133">
        <f>O75*N75/Q75/P75</f>
        <v>0.43121353036641302</v>
      </c>
      <c r="BT75" s="133">
        <f>Y75^2/S75^2</f>
        <v>1.0798814886759123</v>
      </c>
      <c r="BU75" s="133">
        <f>W75^2/X75^2</f>
        <v>0.98775158884234826</v>
      </c>
      <c r="BV75" s="133">
        <f>X75^2/R75^2</f>
        <v>0.93693182359206284</v>
      </c>
      <c r="BX75" s="133">
        <f t="shared" si="45"/>
        <v>0.99369814787688127</v>
      </c>
      <c r="BY75" s="133">
        <f t="shared" si="46"/>
        <v>0.99325529237009413</v>
      </c>
      <c r="BZ75" s="133">
        <f t="shared" si="47"/>
        <v>0.99955433598449062</v>
      </c>
      <c r="CA75" s="133">
        <f t="shared" si="48"/>
        <v>1.000021991474757</v>
      </c>
      <c r="CB75" s="133">
        <f t="shared" si="49"/>
        <v>0.99233410825137769</v>
      </c>
      <c r="CC75" s="133">
        <f t="shared" si="50"/>
        <v>0.99905058997767671</v>
      </c>
      <c r="CD75" s="133">
        <f t="shared" si="51"/>
        <v>0.99369814787688115</v>
      </c>
      <c r="CE75" s="133">
        <f t="shared" si="27"/>
        <v>1.0001772835796863</v>
      </c>
      <c r="CF75" s="133">
        <f t="shared" si="28"/>
        <v>1.0002868607094786</v>
      </c>
      <c r="CG75" s="133">
        <f t="shared" si="29"/>
        <v>1.0000989868732011</v>
      </c>
    </row>
    <row r="76" spans="1:85" x14ac:dyDescent="0.2">
      <c r="A76" s="132">
        <v>144</v>
      </c>
      <c r="B76" s="132">
        <f t="shared" si="30"/>
        <v>417.15</v>
      </c>
      <c r="C76" s="44">
        <f t="shared" si="31"/>
        <v>2.3972192256981901</v>
      </c>
      <c r="E76" s="40">
        <f>'[4]methanogen M06-L TZVP smd redo'!AB76</f>
        <v>2.6264344525945837</v>
      </c>
      <c r="F76" s="40">
        <f>'[4]methanogen M06-L TZVP smd redo'!AS76</f>
        <v>2.9199767486283168</v>
      </c>
      <c r="G76" s="40">
        <f>'[4]methanogen M06-L TZVP smd redo'!BJ76</f>
        <v>3.0863889076959694</v>
      </c>
      <c r="H76" s="40">
        <f>'[4]methanogen M06-L TZVP smd redo'!EV76</f>
        <v>3.172501245978232</v>
      </c>
      <c r="I76" s="40">
        <f>'[4]methanogen M06-L TZVP smd redo'!CL76</f>
        <v>2.9450718216355032</v>
      </c>
      <c r="J76" s="40">
        <f>'[4]methanogen M06-L TZVP smd redo'!DG76</f>
        <v>2.9623942619683152</v>
      </c>
      <c r="K76" s="40">
        <f>'[4]methanogen M06-L TZVP smd redo'!EC76</f>
        <v>3.0187605014910801</v>
      </c>
      <c r="M76" s="40">
        <f>EXP('d-beta'!Y77/1000)*'[3]methanogen M06-L TZVP smd redo'!EZ76</f>
        <v>5.4725443162807297</v>
      </c>
      <c r="N76" s="40">
        <f>'[3]methanogen M06-L TZVP smd redo'!ET76</f>
        <v>2.31989</v>
      </c>
      <c r="O76" s="40">
        <f>'[3]methanogen M06-L TZVP smd redo'!R76</f>
        <v>4.9485700000000001</v>
      </c>
      <c r="P76" s="40">
        <f>'[3]methanogen M06-L TZVP smd redo'!W76</f>
        <v>5.15001</v>
      </c>
      <c r="Q76" s="40">
        <f>'[3]methanogen M06-L TZVP smd redo'!V76</f>
        <v>5.1333500000000001</v>
      </c>
      <c r="R76" s="40">
        <f>PRODUCT('[4]methanogen M06-L TZVP smd redo'!AD76:AF76)^(1/3)</f>
        <v>4.9533696763150177</v>
      </c>
      <c r="S76" s="40">
        <f>AVERAGE('[3]methanogen M06-L TZVP smd redo'!AT76:AV76)</f>
        <v>4.8300133333333335</v>
      </c>
      <c r="T76" s="40">
        <f>'[3]methanogen M06-L TZVP smd redo'!FK76</f>
        <v>4.7384399999999998</v>
      </c>
      <c r="U76" s="40">
        <f>'[3]methanogen M06-L TZVP smd redo'!CD76</f>
        <v>4.8172899999999998</v>
      </c>
      <c r="V76" s="40">
        <f>'[3]methanogen M06-L TZVP smd redo'!CG76</f>
        <v>3.0927199999999999</v>
      </c>
      <c r="W76" s="40">
        <v>4.7667400702343423</v>
      </c>
      <c r="X76" s="40">
        <v>4.7960177013606939</v>
      </c>
      <c r="Y76" s="40">
        <v>5.0177731982403015</v>
      </c>
      <c r="Z76" s="40"/>
      <c r="AA76" s="40">
        <v>26.602399999999999</v>
      </c>
      <c r="AB76" s="40">
        <v>24.700251803708351</v>
      </c>
      <c r="AC76" s="41">
        <v>23.484803333333332</v>
      </c>
      <c r="AD76" s="41">
        <v>22.623889999999999</v>
      </c>
      <c r="AE76" s="41">
        <v>25.350586061435514</v>
      </c>
      <c r="AF76" s="72">
        <v>22.882681149616392</v>
      </c>
      <c r="AG76" s="41">
        <v>23.158150314612946</v>
      </c>
      <c r="AH76" s="40"/>
      <c r="AI76" s="133">
        <f>1000*(AA76/Q76/P76-1)</f>
        <v>6.263849727937254</v>
      </c>
      <c r="AJ76" s="133">
        <f>1000*(AB76/R76^2-1)</f>
        <v>6.6996053437304859</v>
      </c>
      <c r="AK76" s="133">
        <f>1000*(AC76/S76^2-1)</f>
        <v>6.677283246114607</v>
      </c>
      <c r="AL76" s="133">
        <f>1000*(AD76/T76^2-1)</f>
        <v>7.6193731971296863</v>
      </c>
      <c r="AM76" s="133">
        <f>1000*((AE76/Y76^2-1))</f>
        <v>6.8527231878603434</v>
      </c>
      <c r="AN76" s="133">
        <f>1000*((AF76/W76^2-1))</f>
        <v>7.0799925748290526</v>
      </c>
      <c r="AO76" s="133">
        <f>1000*((AG76/X76^2-1))</f>
        <v>6.7979297026499186</v>
      </c>
      <c r="AQ76" s="133">
        <f>O76*U76/AA76</f>
        <v>0.89611075599569967</v>
      </c>
      <c r="AR76" s="133">
        <f>U76*P76/AB76</f>
        <v>1.0044064275156623</v>
      </c>
      <c r="AS76" s="133">
        <f t="shared" si="32"/>
        <v>1.0770092633633019</v>
      </c>
      <c r="AT76" s="133">
        <f t="shared" si="33"/>
        <v>1.051754679531417</v>
      </c>
      <c r="AU76" s="133">
        <f>V76*S76/AD76</f>
        <v>0.66027013198290241</v>
      </c>
      <c r="AV76" s="133">
        <f>AC76/AD76</f>
        <v>1.0380532849714763</v>
      </c>
      <c r="AW76" s="133">
        <f>O76*N76/AA76</f>
        <v>0.43154520108336092</v>
      </c>
      <c r="AX76" s="133">
        <f>AE76/AC76</f>
        <v>1.0794463850354654</v>
      </c>
      <c r="AY76" s="133">
        <f>AF76/AG76</f>
        <v>0.98810487188077656</v>
      </c>
      <c r="AZ76" s="133">
        <f t="shared" si="34"/>
        <v>0.93756737780042054</v>
      </c>
      <c r="BB76" s="75">
        <f t="shared" si="35"/>
        <v>-109.69126204414778</v>
      </c>
      <c r="BC76" s="75">
        <f t="shared" si="36"/>
        <v>4.3967476393020899</v>
      </c>
      <c r="BD76" s="75">
        <f t="shared" si="37"/>
        <v>74.187999217394236</v>
      </c>
      <c r="BE76" s="75">
        <f t="shared" si="38"/>
        <v>50.459892759714272</v>
      </c>
      <c r="BF76" s="75">
        <f t="shared" si="39"/>
        <v>-415.10623681514625</v>
      </c>
      <c r="BG76" s="75">
        <f t="shared" si="40"/>
        <v>37.347117695383389</v>
      </c>
      <c r="BH76" s="75">
        <f t="shared" si="41"/>
        <v>-840.38302056515931</v>
      </c>
      <c r="BI76" s="75">
        <f t="shared" si="42"/>
        <v>76.448303259883915</v>
      </c>
      <c r="BJ76" s="75">
        <f t="shared" si="43"/>
        <v>-11.966441239001476</v>
      </c>
      <c r="BK76" s="75">
        <f t="shared" si="44"/>
        <v>-64.466654066289095</v>
      </c>
      <c r="BM76" s="133">
        <f>O76*U76/Q76/P76</f>
        <v>0.90172385911084496</v>
      </c>
      <c r="BN76" s="133">
        <f>P76*U76/R76^2</f>
        <v>1.0111355541847233</v>
      </c>
      <c r="BO76" s="133">
        <f>P76*Q76/R76^2</f>
        <v>1.0774756547922484</v>
      </c>
      <c r="BP76" s="133">
        <f>R76^2/S76^2</f>
        <v>1.051731358403148</v>
      </c>
      <c r="BQ76" s="133">
        <f>V76*S76/T76^2</f>
        <v>0.66530097652939824</v>
      </c>
      <c r="BR76" s="133">
        <f>S76^2/T76^2</f>
        <v>1.0390247378736779</v>
      </c>
      <c r="BS76" s="133">
        <f>O76*N76/Q76/P76</f>
        <v>0.43424833537375951</v>
      </c>
      <c r="BT76" s="133">
        <f>Y76^2/S76^2</f>
        <v>1.0792582959470149</v>
      </c>
      <c r="BU76" s="133">
        <f>W76^2/X76^2</f>
        <v>0.98782812355866534</v>
      </c>
      <c r="BV76" s="133">
        <f>X76^2/R76^2</f>
        <v>0.93747581452973194</v>
      </c>
      <c r="BX76" s="133">
        <f t="shared" si="45"/>
        <v>0.993775141848104</v>
      </c>
      <c r="BY76" s="133">
        <f t="shared" si="46"/>
        <v>0.99334498065940657</v>
      </c>
      <c r="BZ76" s="133">
        <f t="shared" si="47"/>
        <v>0.99956714434625771</v>
      </c>
      <c r="CA76" s="133">
        <f t="shared" si="48"/>
        <v>1.0000221740353015</v>
      </c>
      <c r="CB76" s="133">
        <f t="shared" si="49"/>
        <v>0.99243824265411473</v>
      </c>
      <c r="CC76" s="133">
        <f t="shared" si="50"/>
        <v>0.99906503390459245</v>
      </c>
      <c r="CD76" s="133">
        <f t="shared" si="51"/>
        <v>0.993775141848104</v>
      </c>
      <c r="CE76" s="133">
        <f t="shared" si="27"/>
        <v>1.0001742762498624</v>
      </c>
      <c r="CF76" s="133">
        <f t="shared" si="28"/>
        <v>1.0002801583752385</v>
      </c>
      <c r="CG76" s="133">
        <f t="shared" si="29"/>
        <v>1.0000976700084092</v>
      </c>
    </row>
    <row r="77" spans="1:85" x14ac:dyDescent="0.2">
      <c r="A77" s="132">
        <v>146</v>
      </c>
      <c r="B77" s="132">
        <f t="shared" si="30"/>
        <v>419.15</v>
      </c>
      <c r="C77" s="44">
        <f t="shared" si="31"/>
        <v>2.3857807467493739</v>
      </c>
      <c r="E77" s="40">
        <f>'[4]methanogen M06-L TZVP smd redo'!AB77</f>
        <v>2.6080147079627913</v>
      </c>
      <c r="F77" s="40">
        <f>'[4]methanogen M06-L TZVP smd redo'!AS77</f>
        <v>2.8994966353241836</v>
      </c>
      <c r="G77" s="40">
        <f>'[4]methanogen M06-L TZVP smd redo'!BJ77</f>
        <v>3.0586919224460107</v>
      </c>
      <c r="H77" s="40">
        <f>'[4]methanogen M06-L TZVP smd redo'!EV77</f>
        <v>3.1439710435912094</v>
      </c>
      <c r="I77" s="40">
        <f>'[4]methanogen M06-L TZVP smd redo'!CL77</f>
        <v>2.9237759358047288</v>
      </c>
      <c r="J77" s="40">
        <f>'[4]methanogen M06-L TZVP smd redo'!DG77</f>
        <v>2.9397161429560725</v>
      </c>
      <c r="K77" s="40">
        <f>'[4]methanogen M06-L TZVP smd redo'!EC77</f>
        <v>2.9847546531827085</v>
      </c>
      <c r="M77" s="40">
        <f>EXP('d-beta'!Y78/1000)*'[3]methanogen M06-L TZVP smd redo'!EZ77</f>
        <v>5.414858790975674</v>
      </c>
      <c r="N77" s="40">
        <f>'[3]methanogen M06-L TZVP smd redo'!ET77</f>
        <v>2.3090099999999998</v>
      </c>
      <c r="O77" s="40">
        <f>'[3]methanogen M06-L TZVP smd redo'!R77</f>
        <v>4.8960299999999997</v>
      </c>
      <c r="P77" s="40">
        <f>'[3]methanogen M06-L TZVP smd redo'!W77</f>
        <v>5.0928899999999997</v>
      </c>
      <c r="Q77" s="40">
        <f>'[3]methanogen M06-L TZVP smd redo'!V77</f>
        <v>5.0763699999999998</v>
      </c>
      <c r="R77" s="40">
        <f>PRODUCT('[4]methanogen M06-L TZVP smd redo'!AD77:AF77)^(1/3)</f>
        <v>4.9007648829981445</v>
      </c>
      <c r="S77" s="40">
        <f>AVERAGE('[3]methanogen M06-L TZVP smd redo'!AT77:AV77)</f>
        <v>4.779746666666667</v>
      </c>
      <c r="T77" s="40">
        <f>'[3]methanogen M06-L TZVP smd redo'!FK77</f>
        <v>4.6907100000000002</v>
      </c>
      <c r="U77" s="40">
        <f>'[3]methanogen M06-L TZVP smd redo'!CD77</f>
        <v>4.7661899999999999</v>
      </c>
      <c r="V77" s="40">
        <f>'[3]methanogen M06-L TZVP smd redo'!CG77</f>
        <v>3.0693800000000002</v>
      </c>
      <c r="W77" s="40">
        <v>4.7176508796337506</v>
      </c>
      <c r="X77" s="40">
        <v>4.7464526352181489</v>
      </c>
      <c r="Y77" s="40">
        <v>4.964130428815027</v>
      </c>
      <c r="Z77" s="40"/>
      <c r="AA77" s="40">
        <v>26.013380000000002</v>
      </c>
      <c r="AB77" s="40">
        <v>24.176270451205294</v>
      </c>
      <c r="AC77" s="41">
        <v>22.996449999999999</v>
      </c>
      <c r="AD77" s="41">
        <v>22.168089999999999</v>
      </c>
      <c r="AE77" s="41">
        <v>24.809161309373341</v>
      </c>
      <c r="AF77" s="72">
        <v>22.411656414932416</v>
      </c>
      <c r="AG77" s="41">
        <v>22.679874821569015</v>
      </c>
      <c r="AH77" s="40"/>
      <c r="AI77" s="133">
        <f>1000*(AA77/Q77/P77-1)</f>
        <v>6.1882006920426225</v>
      </c>
      <c r="AJ77" s="133">
        <f>1000*(AB77/R77^2-1)</f>
        <v>6.610764497645194</v>
      </c>
      <c r="AK77" s="133">
        <f>1000*(AC77/S77^2-1)</f>
        <v>6.5863584911096673</v>
      </c>
      <c r="AL77" s="133">
        <f>1000*(AD77/T77^2-1)</f>
        <v>7.5140434025084968</v>
      </c>
      <c r="AM77" s="133">
        <f>1000*((AE77/Y77^2-1))</f>
        <v>6.7594513769047015</v>
      </c>
      <c r="AN77" s="133">
        <f>1000*((AF77/W77^2-1))</f>
        <v>6.9835095191601582</v>
      </c>
      <c r="AO77" s="133">
        <f>1000*((AG77/X77^2-1))</f>
        <v>6.7052891671945947</v>
      </c>
      <c r="AQ77" s="133">
        <f>O77*U77/AA77</f>
        <v>0.89705410160847976</v>
      </c>
      <c r="AR77" s="133">
        <f>U77*P77/AB77</f>
        <v>1.0040291962356769</v>
      </c>
      <c r="AS77" s="133">
        <f t="shared" si="32"/>
        <v>1.0759881286281325</v>
      </c>
      <c r="AT77" s="133">
        <f t="shared" si="33"/>
        <v>1.0513044600886352</v>
      </c>
      <c r="AU77" s="133">
        <f>V77*S77/AD77</f>
        <v>0.6618007606308588</v>
      </c>
      <c r="AV77" s="133">
        <f>AC77/AD77</f>
        <v>1.037367224690986</v>
      </c>
      <c r="AW77" s="133">
        <f>O77*N77/AA77</f>
        <v>0.43458336557187099</v>
      </c>
      <c r="AX77" s="133">
        <f>AE77/AC77</f>
        <v>1.0788257017658527</v>
      </c>
      <c r="AY77" s="133">
        <f>AF77/AG77</f>
        <v>0.98817372632138523</v>
      </c>
      <c r="AZ77" s="133">
        <f t="shared" si="34"/>
        <v>0.93810477787893554</v>
      </c>
      <c r="BB77" s="75">
        <f t="shared" si="35"/>
        <v>-108.63910479736028</v>
      </c>
      <c r="BC77" s="75">
        <f t="shared" si="36"/>
        <v>4.0211007627377207</v>
      </c>
      <c r="BD77" s="75">
        <f t="shared" si="37"/>
        <v>73.239428805247314</v>
      </c>
      <c r="BE77" s="75">
        <f t="shared" si="38"/>
        <v>50.031736041552833</v>
      </c>
      <c r="BF77" s="75">
        <f t="shared" si="39"/>
        <v>-412.79073415884147</v>
      </c>
      <c r="BG77" s="75">
        <f t="shared" si="40"/>
        <v>36.685988731604205</v>
      </c>
      <c r="BH77" s="75">
        <f t="shared" si="41"/>
        <v>-833.36748715263036</v>
      </c>
      <c r="BI77" s="75">
        <f t="shared" si="42"/>
        <v>75.873136402545128</v>
      </c>
      <c r="BJ77" s="75">
        <f t="shared" si="43"/>
        <v>-11.896760333992267</v>
      </c>
      <c r="BK77" s="75">
        <f t="shared" si="44"/>
        <v>-63.893632718616409</v>
      </c>
      <c r="BM77" s="133">
        <f>O77*U77/Q77/P77</f>
        <v>0.90260525242085321</v>
      </c>
      <c r="BN77" s="133">
        <f>P77*U77/R77^2</f>
        <v>1.0106665968007509</v>
      </c>
      <c r="BO77" s="133">
        <f>P77*Q77/R77^2</f>
        <v>1.0764400059589374</v>
      </c>
      <c r="BP77" s="133">
        <f>R77^2/S77^2</f>
        <v>1.0512789704511023</v>
      </c>
      <c r="BQ77" s="133">
        <f>V77*S77/T77^2</f>
        <v>0.66677356027005219</v>
      </c>
      <c r="BR77" s="133">
        <f>S77^2/T77^2</f>
        <v>1.0383232777050246</v>
      </c>
      <c r="BS77" s="133">
        <f>O77*N77/Q77/P77</f>
        <v>0.43727265465545312</v>
      </c>
      <c r="BT77" s="133">
        <f>Y77^2/S77^2</f>
        <v>1.0786402184771355</v>
      </c>
      <c r="BU77" s="133">
        <f>W77^2/X77^2</f>
        <v>0.98790070294082211</v>
      </c>
      <c r="BV77" s="133">
        <f>X77^2/R77^2</f>
        <v>0.93801669445960134</v>
      </c>
      <c r="BX77" s="133">
        <f t="shared" si="45"/>
        <v>0.99384985762326905</v>
      </c>
      <c r="BY77" s="133">
        <f t="shared" si="46"/>
        <v>0.99343265070193809</v>
      </c>
      <c r="BZ77" s="133">
        <f t="shared" si="47"/>
        <v>0.99958021131850971</v>
      </c>
      <c r="CA77" s="133">
        <f t="shared" si="48"/>
        <v>1.0000242463116351</v>
      </c>
      <c r="CB77" s="133">
        <f t="shared" si="49"/>
        <v>0.99254199636053453</v>
      </c>
      <c r="CC77" s="133">
        <f t="shared" si="50"/>
        <v>0.99907923376604657</v>
      </c>
      <c r="CD77" s="133">
        <f t="shared" si="51"/>
        <v>0.99384985762326905</v>
      </c>
      <c r="CE77" s="133">
        <f t="shared" si="27"/>
        <v>1.0001719602936547</v>
      </c>
      <c r="CF77" s="133">
        <f t="shared" si="28"/>
        <v>1.0002763672297736</v>
      </c>
      <c r="CG77" s="133">
        <f t="shared" si="29"/>
        <v>1.0000939038930272</v>
      </c>
    </row>
    <row r="78" spans="1:85" x14ac:dyDescent="0.2">
      <c r="A78" s="132">
        <v>148</v>
      </c>
      <c r="B78" s="132">
        <f t="shared" si="30"/>
        <v>421.15</v>
      </c>
      <c r="C78" s="44">
        <f t="shared" si="31"/>
        <v>2.3744509082274727</v>
      </c>
      <c r="E78" s="40">
        <f>'[4]methanogen M06-L TZVP smd redo'!AB78</f>
        <v>2.5766354992222684</v>
      </c>
      <c r="F78" s="40">
        <f>'[4]methanogen M06-L TZVP smd redo'!AS78</f>
        <v>2.8656009016891915</v>
      </c>
      <c r="G78" s="40">
        <f>'[4]methanogen M06-L TZVP smd redo'!BJ78</f>
        <v>3.0294836482493981</v>
      </c>
      <c r="H78" s="40">
        <f>'[4]methanogen M06-L TZVP smd redo'!EV78</f>
        <v>3.1111107674810512</v>
      </c>
      <c r="I78" s="40">
        <f>'[4]methanogen M06-L TZVP smd redo'!CL78</f>
        <v>2.9005286284611298</v>
      </c>
      <c r="J78" s="40">
        <f>'[4]methanogen M06-L TZVP smd redo'!DG78</f>
        <v>2.9138521261784511</v>
      </c>
      <c r="K78" s="40">
        <f>'[4]methanogen M06-L TZVP smd redo'!EC78</f>
        <v>2.9585260833719929</v>
      </c>
      <c r="M78" s="40">
        <f>EXP('d-beta'!Y79/1000)*'[3]methanogen M06-L TZVP smd redo'!EZ78</f>
        <v>5.3583525210669682</v>
      </c>
      <c r="N78" s="40">
        <f>'[3]methanogen M06-L TZVP smd redo'!ET78</f>
        <v>2.2982800000000001</v>
      </c>
      <c r="O78" s="40">
        <f>'[3]methanogen M06-L TZVP smd redo'!R78</f>
        <v>4.8445799999999997</v>
      </c>
      <c r="P78" s="40">
        <f>'[3]methanogen M06-L TZVP smd redo'!W78</f>
        <v>5.0369799999999998</v>
      </c>
      <c r="Q78" s="40">
        <f>'[3]methanogen M06-L TZVP smd redo'!V78</f>
        <v>5.0206099999999996</v>
      </c>
      <c r="R78" s="40">
        <f>PRODUCT('[4]methanogen M06-L TZVP smd redo'!AD78:AF78)^(1/3)</f>
        <v>4.8492495398045339</v>
      </c>
      <c r="S78" s="40">
        <f>AVERAGE('[3]methanogen M06-L TZVP smd redo'!AT78:AV78)</f>
        <v>4.7305033333333339</v>
      </c>
      <c r="T78" s="40">
        <f>'[3]methanogen M06-L TZVP smd redo'!FK78</f>
        <v>4.6439399999999997</v>
      </c>
      <c r="U78" s="40">
        <f>'[3]methanogen M06-L TZVP smd redo'!CD78</f>
        <v>4.7161499999999998</v>
      </c>
      <c r="V78" s="40">
        <f>'[3]methanogen M06-L TZVP smd redo'!CG78</f>
        <v>3.04644</v>
      </c>
      <c r="W78" s="40">
        <v>4.6695577381053406</v>
      </c>
      <c r="X78" s="40">
        <v>4.6979001191394412</v>
      </c>
      <c r="Y78" s="40">
        <v>4.9115938294447039</v>
      </c>
      <c r="Z78" s="40"/>
      <c r="AA78" s="40">
        <v>25.443300000000001</v>
      </c>
      <c r="AB78" s="40">
        <v>23.668589196579926</v>
      </c>
      <c r="AC78" s="41">
        <v>22.523093333333335</v>
      </c>
      <c r="AD78" s="41">
        <v>21.725899999999999</v>
      </c>
      <c r="AE78" s="41">
        <v>24.284635798082022</v>
      </c>
      <c r="AF78" s="72">
        <v>21.954990276075815</v>
      </c>
      <c r="AG78" s="41">
        <v>22.216208522457535</v>
      </c>
      <c r="AH78" s="40"/>
      <c r="AI78" s="133">
        <f>1000*(AA78/Q78/P78-1)</f>
        <v>6.1129187297235266</v>
      </c>
      <c r="AJ78" s="133">
        <f>1000*(AB78/R78^2-1)</f>
        <v>6.5220776210368481</v>
      </c>
      <c r="AK78" s="133">
        <f>1000*(AC78/S78^2-1)</f>
        <v>6.4989607959009543</v>
      </c>
      <c r="AL78" s="133">
        <f>1000*(AD78/T78^2-1)</f>
        <v>7.4061000071941052</v>
      </c>
      <c r="AM78" s="133">
        <f>1000*((AE78/Y78^2-1))</f>
        <v>6.6690222842844538</v>
      </c>
      <c r="AN78" s="133">
        <f>1000*((AF78/W78^2-1))</f>
        <v>6.8893554131117529</v>
      </c>
      <c r="AO78" s="133">
        <f>1000*((AG78/X78^2-1))</f>
        <v>6.6126523422511685</v>
      </c>
      <c r="AQ78" s="133">
        <f>O78*U78/AA78</f>
        <v>0.89798752390609693</v>
      </c>
      <c r="AR78" s="133">
        <f>U78*P78/AB78</f>
        <v>1.0036573379892275</v>
      </c>
      <c r="AS78" s="133">
        <f t="shared" si="32"/>
        <v>1.0749816893892652</v>
      </c>
      <c r="AT78" s="133">
        <f t="shared" si="33"/>
        <v>1.0508587273645622</v>
      </c>
      <c r="AU78" s="133">
        <f>V78*S78/AD78</f>
        <v>0.66331864616885849</v>
      </c>
      <c r="AV78" s="133">
        <f>AC78/AD78</f>
        <v>1.036693224829965</v>
      </c>
      <c r="AW78" s="133">
        <f>O78*N78/AA78</f>
        <v>0.43760838108264255</v>
      </c>
      <c r="AX78" s="133">
        <f>AE78/AC78</f>
        <v>1.0782105032678468</v>
      </c>
      <c r="AY78" s="133">
        <f>AF78/AG78</f>
        <v>0.98824199700332915</v>
      </c>
      <c r="AZ78" s="133">
        <f t="shared" si="34"/>
        <v>0.93863678726012711</v>
      </c>
      <c r="BB78" s="75">
        <f t="shared" si="35"/>
        <v>-107.59910397678635</v>
      </c>
      <c r="BC78" s="75">
        <f t="shared" si="36"/>
        <v>3.6506661910428133</v>
      </c>
      <c r="BD78" s="75">
        <f t="shared" si="37"/>
        <v>72.303628308295842</v>
      </c>
      <c r="BE78" s="75">
        <f t="shared" si="38"/>
        <v>49.607665509433104</v>
      </c>
      <c r="BF78" s="75">
        <f t="shared" si="39"/>
        <v>-410.49979163081645</v>
      </c>
      <c r="BG78" s="75">
        <f t="shared" si="40"/>
        <v>36.036056001917196</v>
      </c>
      <c r="BH78" s="75">
        <f t="shared" si="41"/>
        <v>-826.43087567513169</v>
      </c>
      <c r="BI78" s="75">
        <f t="shared" si="42"/>
        <v>75.302725471796052</v>
      </c>
      <c r="BJ78" s="75">
        <f t="shared" si="43"/>
        <v>-11.827674988064908</v>
      </c>
      <c r="BK78" s="75">
        <f t="shared" si="44"/>
        <v>-63.326682633080708</v>
      </c>
      <c r="BM78" s="133">
        <f>O78*U78/Q78/P78</f>
        <v>0.90347684866004063</v>
      </c>
      <c r="BN78" s="133">
        <f>P78*U78/R78^2</f>
        <v>1.0102032690525165</v>
      </c>
      <c r="BO78" s="133">
        <f>P78*Q78/R78^2</f>
        <v>1.075418855345516</v>
      </c>
      <c r="BP78" s="133">
        <f>R78^2/S78^2</f>
        <v>1.0508345922581566</v>
      </c>
      <c r="BQ78" s="133">
        <f>V78*S78/T78^2</f>
        <v>0.66823125039902165</v>
      </c>
      <c r="BR78" s="133">
        <f>S78^2/T78^2</f>
        <v>1.0376275775823827</v>
      </c>
      <c r="BS78" s="133">
        <f>O78*N78/Q78/P78</f>
        <v>0.44028344555164661</v>
      </c>
      <c r="BT78" s="133">
        <f>Y78^2/S78^2</f>
        <v>1.0780283559295287</v>
      </c>
      <c r="BU78" s="133">
        <f>W78^2/X78^2</f>
        <v>0.98797041840946076</v>
      </c>
      <c r="BV78" s="133">
        <f>X78^2/R78^2</f>
        <v>0.93855232898799068</v>
      </c>
      <c r="BX78" s="133">
        <f t="shared" si="45"/>
        <v>0.99392422200736519</v>
      </c>
      <c r="BY78" s="133">
        <f t="shared" si="46"/>
        <v>0.99352018424031785</v>
      </c>
      <c r="BZ78" s="133">
        <f t="shared" si="47"/>
        <v>0.99959349238291872</v>
      </c>
      <c r="CA78" s="133">
        <f t="shared" si="48"/>
        <v>1.0000229675598649</v>
      </c>
      <c r="CB78" s="133">
        <f t="shared" si="49"/>
        <v>0.99264834706962646</v>
      </c>
      <c r="CC78" s="133">
        <f t="shared" si="50"/>
        <v>0.99909952976134775</v>
      </c>
      <c r="CD78" s="133">
        <f t="shared" si="51"/>
        <v>0.9939242220073653</v>
      </c>
      <c r="CE78" s="133">
        <f t="shared" si="27"/>
        <v>1.0001689634018589</v>
      </c>
      <c r="CF78" s="133">
        <f t="shared" si="28"/>
        <v>1.0002748853496095</v>
      </c>
      <c r="CG78" s="133">
        <f t="shared" si="29"/>
        <v>1.0000899878137082</v>
      </c>
    </row>
    <row r="79" spans="1:85" x14ac:dyDescent="0.2">
      <c r="A79" s="132">
        <v>150</v>
      </c>
      <c r="B79" s="132">
        <f t="shared" si="30"/>
        <v>423.15</v>
      </c>
      <c r="C79" s="44">
        <f t="shared" si="31"/>
        <v>2.3632281696797826</v>
      </c>
      <c r="E79" s="40">
        <f>'[4]methanogen M06-L TZVP smd redo'!AB79</f>
        <v>2.5540573517506271</v>
      </c>
      <c r="F79" s="40">
        <f>'[4]methanogen M06-L TZVP smd redo'!AS79</f>
        <v>2.8491640044145949</v>
      </c>
      <c r="G79" s="40">
        <f>'[4]methanogen M06-L TZVP smd redo'!BJ79</f>
        <v>3.0056950440500163</v>
      </c>
      <c r="H79" s="40">
        <f>'[4]methanogen M06-L TZVP smd redo'!EV79</f>
        <v>3.0844985303417616</v>
      </c>
      <c r="I79" s="40">
        <f>'[4]methanogen M06-L TZVP smd redo'!CL79</f>
        <v>2.8743483307105411</v>
      </c>
      <c r="J79" s="40">
        <f>'[4]methanogen M06-L TZVP smd redo'!DG79</f>
        <v>2.8859790986388578</v>
      </c>
      <c r="K79" s="40">
        <f>'[4]methanogen M06-L TZVP smd redo'!EC79</f>
        <v>2.9380153219595861</v>
      </c>
      <c r="M79" s="40">
        <f>EXP('d-beta'!Y80/1000)*'[3]methanogen M06-L TZVP smd redo'!EZ79</f>
        <v>5.3029910521114703</v>
      </c>
      <c r="N79" s="40">
        <f>'[3]methanogen M06-L TZVP smd redo'!ET79</f>
        <v>2.2877100000000001</v>
      </c>
      <c r="O79" s="40">
        <f>'[3]methanogen M06-L TZVP smd redo'!R79</f>
        <v>4.7942</v>
      </c>
      <c r="P79" s="40">
        <f>'[3]methanogen M06-L TZVP smd redo'!W79</f>
        <v>4.9822499999999996</v>
      </c>
      <c r="Q79" s="40">
        <f>'[3]methanogen M06-L TZVP smd redo'!V79</f>
        <v>4.9660200000000003</v>
      </c>
      <c r="R79" s="40">
        <f>PRODUCT('[4]methanogen M06-L TZVP smd redo'!AD79:AF79)^(1/3)</f>
        <v>4.7987869110489223</v>
      </c>
      <c r="S79" s="40">
        <f>AVERAGE('[3]methanogen M06-L TZVP smd redo'!AT79:AV79)</f>
        <v>4.6822633333333341</v>
      </c>
      <c r="T79" s="40">
        <f>'[3]methanogen M06-L TZVP smd redo'!FK79</f>
        <v>4.5980800000000004</v>
      </c>
      <c r="U79" s="40">
        <f>'[3]methanogen M06-L TZVP smd redo'!CD79</f>
        <v>4.6671500000000004</v>
      </c>
      <c r="V79" s="40">
        <f>'[3]methanogen M06-L TZVP smd redo'!CG79</f>
        <v>3.0239099999999999</v>
      </c>
      <c r="W79" s="40">
        <v>4.6224341812339151</v>
      </c>
      <c r="X79" s="40">
        <v>4.6503266238333945</v>
      </c>
      <c r="Y79" s="40">
        <v>4.8601368843641257</v>
      </c>
      <c r="Z79" s="40"/>
      <c r="AA79" s="40">
        <v>24.891390000000001</v>
      </c>
      <c r="AB79" s="40">
        <v>23.176571754049192</v>
      </c>
      <c r="AC79" s="41">
        <v>22.064156666666666</v>
      </c>
      <c r="AD79" s="41">
        <v>21.296810000000001</v>
      </c>
      <c r="AE79" s="41">
        <v>23.776356277436754</v>
      </c>
      <c r="AF79" s="72">
        <v>21.512123036392083</v>
      </c>
      <c r="AG79" s="41">
        <v>21.766588275442135</v>
      </c>
      <c r="AH79" s="40"/>
      <c r="AI79" s="133">
        <f>1000*(AA79/Q79/P79-1)</f>
        <v>6.0398164253334663</v>
      </c>
      <c r="AJ79" s="133">
        <f>1000*(AB79/R79^2-1)</f>
        <v>6.4362361589491712</v>
      </c>
      <c r="AK79" s="133">
        <f>1000*(AC79/S79^2-1)</f>
        <v>6.4116663595992218</v>
      </c>
      <c r="AL79" s="133">
        <f>1000*(AD79/T79^2-1)</f>
        <v>7.3062071601925904</v>
      </c>
      <c r="AM79" s="133">
        <f>1000*((AE79/Y79^2-1))</f>
        <v>6.5800008366065921</v>
      </c>
      <c r="AN79" s="133">
        <f>1000*((AF79/W79^2-1))</f>
        <v>6.7967413044576208</v>
      </c>
      <c r="AO79" s="133">
        <f>1000*((AG79/X79^2-1))</f>
        <v>6.522407396791996</v>
      </c>
      <c r="AQ79" s="133">
        <f>O79*U79/AA79</f>
        <v>0.89891526869331129</v>
      </c>
      <c r="AR79" s="133">
        <f>U79*P79/AB79</f>
        <v>1.003293685289649</v>
      </c>
      <c r="AS79" s="133">
        <f t="shared" si="32"/>
        <v>1.0739892967842068</v>
      </c>
      <c r="AT79" s="133">
        <f t="shared" si="33"/>
        <v>1.0504172946280381</v>
      </c>
      <c r="AU79" s="133">
        <f>V79*S79/AD79</f>
        <v>0.66482928270947628</v>
      </c>
      <c r="AV79" s="133">
        <f>AC79/AD79</f>
        <v>1.0360310613029211</v>
      </c>
      <c r="AW79" s="133">
        <f>O79*N79/AA79</f>
        <v>0.44062381739227902</v>
      </c>
      <c r="AX79" s="133">
        <f>AE79/AC79</f>
        <v>1.0776009541917724</v>
      </c>
      <c r="AY79" s="133">
        <f>AF79/AG79</f>
        <v>0.98830936498499633</v>
      </c>
      <c r="AZ79" s="133">
        <f t="shared" si="34"/>
        <v>0.93916341495326128</v>
      </c>
      <c r="BB79" s="75">
        <f t="shared" si="35"/>
        <v>-106.56649957161655</v>
      </c>
      <c r="BC79" s="75">
        <f t="shared" si="36"/>
        <v>3.2882729892752711</v>
      </c>
      <c r="BD79" s="75">
        <f t="shared" si="37"/>
        <v>71.380030286741572</v>
      </c>
      <c r="BE79" s="75">
        <f t="shared" si="38"/>
        <v>49.187508672922505</v>
      </c>
      <c r="BF79" s="75">
        <f t="shared" si="39"/>
        <v>-408.22498901403094</v>
      </c>
      <c r="BG79" s="75">
        <f t="shared" si="40"/>
        <v>35.397125340468115</v>
      </c>
      <c r="BH79" s="75">
        <f t="shared" si="41"/>
        <v>-819.56378935162206</v>
      </c>
      <c r="BI79" s="75">
        <f t="shared" si="42"/>
        <v>74.737231592255768</v>
      </c>
      <c r="BJ79" s="75">
        <f t="shared" si="43"/>
        <v>-11.75950779242422</v>
      </c>
      <c r="BK79" s="75">
        <f t="shared" si="44"/>
        <v>-62.765784081338985</v>
      </c>
      <c r="BM79" s="133">
        <f>O79*U79/Q79/P79</f>
        <v>0.90434455189814822</v>
      </c>
      <c r="BN79" s="133">
        <f>P79*U79/R79^2</f>
        <v>1.0097511203849556</v>
      </c>
      <c r="BO79" s="133">
        <f>P79*Q79/R79^2</f>
        <v>1.0744124913178488</v>
      </c>
      <c r="BP79" s="133">
        <f>R79^2/S79^2</f>
        <v>1.0503916511334626</v>
      </c>
      <c r="BQ79" s="133">
        <f>V79*S79/T79^2</f>
        <v>0.66968666317511383</v>
      </c>
      <c r="BR79" s="133">
        <f>S79^2/T79^2</f>
        <v>1.0369519290611118</v>
      </c>
      <c r="BS79" s="133">
        <f>O79*N79/Q79/P79</f>
        <v>0.44328510436195806</v>
      </c>
      <c r="BT79" s="133">
        <f>Y79^2/S79^2</f>
        <v>1.0774207425912083</v>
      </c>
      <c r="BU79" s="133">
        <f>W79^2/X79^2</f>
        <v>0.98804006855309923</v>
      </c>
      <c r="BV79" s="133">
        <f>X79^2/R79^2</f>
        <v>0.93908301050979481</v>
      </c>
      <c r="BX79" s="133">
        <f t="shared" si="45"/>
        <v>0.99399644395110109</v>
      </c>
      <c r="BY79" s="133">
        <f t="shared" si="46"/>
        <v>0.99360492406005474</v>
      </c>
      <c r="BZ79" s="133">
        <f t="shared" si="47"/>
        <v>0.99960611540068489</v>
      </c>
      <c r="CA79" s="133">
        <f t="shared" si="48"/>
        <v>1.0000244132696103</v>
      </c>
      <c r="CB79" s="133">
        <f t="shared" si="49"/>
        <v>0.99274678632151969</v>
      </c>
      <c r="CC79" s="133">
        <f t="shared" si="50"/>
        <v>0.99911194749497745</v>
      </c>
      <c r="CD79" s="133">
        <f t="shared" si="51"/>
        <v>0.99399644395110098</v>
      </c>
      <c r="CE79" s="133">
        <f t="shared" si="27"/>
        <v>1.0001672620485573</v>
      </c>
      <c r="CF79" s="133">
        <f t="shared" si="28"/>
        <v>1.0002725561851873</v>
      </c>
      <c r="CG79" s="133">
        <f t="shared" si="29"/>
        <v>1.0000856201662329</v>
      </c>
    </row>
    <row r="80" spans="1:85" x14ac:dyDescent="0.2">
      <c r="A80" s="132">
        <v>152</v>
      </c>
      <c r="B80" s="132">
        <f t="shared" si="30"/>
        <v>425.15</v>
      </c>
      <c r="C80" s="44">
        <f t="shared" si="31"/>
        <v>2.3521110196401271</v>
      </c>
      <c r="E80" s="40">
        <f>'[4]methanogen M06-L TZVP smd redo'!AB80</f>
        <v>2.5303514931338533</v>
      </c>
      <c r="F80" s="40">
        <f>'[4]methanogen M06-L TZVP smd redo'!AS80</f>
        <v>2.8188628973626617</v>
      </c>
      <c r="G80" s="40">
        <f>'[4]methanogen M06-L TZVP smd redo'!BJ80</f>
        <v>2.9768968356755909</v>
      </c>
      <c r="H80" s="40">
        <f>'[4]methanogen M06-L TZVP smd redo'!EV80</f>
        <v>3.0605289968133054</v>
      </c>
      <c r="I80" s="40">
        <f>'[4]methanogen M06-L TZVP smd redo'!CL80</f>
        <v>2.8448533943414844</v>
      </c>
      <c r="J80" s="40">
        <f>'[4]methanogen M06-L TZVP smd redo'!DG80</f>
        <v>2.8650635257061463</v>
      </c>
      <c r="K80" s="40">
        <f>'[4]methanogen M06-L TZVP smd redo'!EC80</f>
        <v>2.9050310439941995</v>
      </c>
      <c r="M80" s="40">
        <f>EXP('d-beta'!Y81/1000)*'[3]methanogen M06-L TZVP smd redo'!EZ80</f>
        <v>5.2487502516112494</v>
      </c>
      <c r="N80" s="40">
        <f>'[3]methanogen M06-L TZVP smd redo'!ET80</f>
        <v>2.2772800000000002</v>
      </c>
      <c r="O80" s="40">
        <f>'[3]methanogen M06-L TZVP smd redo'!R80</f>
        <v>4.7448499999999996</v>
      </c>
      <c r="P80" s="40">
        <f>'[3]methanogen M06-L TZVP smd redo'!W80</f>
        <v>4.9286700000000003</v>
      </c>
      <c r="Q80" s="40">
        <f>'[3]methanogen M06-L TZVP smd redo'!V80</f>
        <v>4.9125800000000002</v>
      </c>
      <c r="R80" s="40">
        <f>PRODUCT('[4]methanogen M06-L TZVP smd redo'!AD80:AF80)^(1/3)</f>
        <v>4.7493570070099578</v>
      </c>
      <c r="S80" s="40">
        <f>AVERAGE('[3]methanogen M06-L TZVP smd redo'!AT80:AV80)</f>
        <v>4.634996666666666</v>
      </c>
      <c r="T80" s="40">
        <f>'[3]methanogen M06-L TZVP smd redo'!FK80</f>
        <v>4.5531300000000003</v>
      </c>
      <c r="U80" s="40">
        <f>'[3]methanogen M06-L TZVP smd redo'!CD80</f>
        <v>4.6191500000000003</v>
      </c>
      <c r="V80" s="40">
        <f>'[3]methanogen M06-L TZVP smd redo'!CG80</f>
        <v>3.0017800000000001</v>
      </c>
      <c r="W80" s="40">
        <v>4.5762567955225926</v>
      </c>
      <c r="X80" s="40">
        <v>4.6037057252861446</v>
      </c>
      <c r="Y80" s="40">
        <v>4.8097363337852244</v>
      </c>
      <c r="Z80" s="40"/>
      <c r="AA80" s="40">
        <v>24.356940000000002</v>
      </c>
      <c r="AB80" s="40">
        <v>22.699611694165707</v>
      </c>
      <c r="AC80" s="41">
        <v>21.619083333333332</v>
      </c>
      <c r="AD80" s="41">
        <v>20.880320000000001</v>
      </c>
      <c r="AE80" s="41">
        <v>23.283686432594841</v>
      </c>
      <c r="AF80" s="72">
        <v>21.082538257609496</v>
      </c>
      <c r="AG80" s="41">
        <v>21.330480956543717</v>
      </c>
      <c r="AH80" s="40"/>
      <c r="AI80" s="133">
        <f>1000*(AA80/Q80/P80-1)</f>
        <v>5.9661091131726351</v>
      </c>
      <c r="AJ80" s="133">
        <f>1000*(AB80/R80^2-1)</f>
        <v>6.3494070442602357</v>
      </c>
      <c r="AK80" s="133">
        <f>1000*(AC80/S80^2-1)</f>
        <v>6.3253738103199453</v>
      </c>
      <c r="AL80" s="133">
        <f>1000*(AD80/T80^2-1)</f>
        <v>7.2030898164379131</v>
      </c>
      <c r="AM80" s="133">
        <f>1000*((AE80/Y80^2-1))</f>
        <v>6.489395004306564</v>
      </c>
      <c r="AN80" s="133">
        <f>1000*((AF80/W80^2-1))</f>
        <v>6.704763275187986</v>
      </c>
      <c r="AO80" s="133">
        <f>1000*((AG80/X80^2-1))</f>
        <v>6.4345506672980335</v>
      </c>
      <c r="AQ80" s="133">
        <f>O80*U80/AA80</f>
        <v>0.89983281469265008</v>
      </c>
      <c r="AR80" s="133">
        <f>U80*P80/AB80</f>
        <v>1.0029363646053657</v>
      </c>
      <c r="AS80" s="133">
        <f t="shared" si="32"/>
        <v>1.0730113064559719</v>
      </c>
      <c r="AT80" s="133">
        <f t="shared" si="33"/>
        <v>1.0499803041679554</v>
      </c>
      <c r="AU80" s="133">
        <f>V80*S80/AD80</f>
        <v>0.66633271396543081</v>
      </c>
      <c r="AV80" s="133">
        <f>AC80/AD80</f>
        <v>1.035380843460892</v>
      </c>
      <c r="AW80" s="133">
        <f>O80*N80/AA80</f>
        <v>0.44362518477279983</v>
      </c>
      <c r="AX80" s="133">
        <f>AE80/AC80</f>
        <v>1.0769969324598949</v>
      </c>
      <c r="AY80" s="133">
        <f>AF80/AG80</f>
        <v>0.9883761318162797</v>
      </c>
      <c r="AZ80" s="133">
        <f t="shared" si="34"/>
        <v>0.93968483883916454</v>
      </c>
      <c r="BB80" s="75">
        <f t="shared" si="35"/>
        <v>-105.54629436623296</v>
      </c>
      <c r="BC80" s="75">
        <f t="shared" si="36"/>
        <v>2.9320619076196568</v>
      </c>
      <c r="BD80" s="75">
        <f t="shared" si="37"/>
        <v>70.469000830670353</v>
      </c>
      <c r="BE80" s="75">
        <f t="shared" si="38"/>
        <v>48.771406058219171</v>
      </c>
      <c r="BF80" s="75">
        <f t="shared" si="39"/>
        <v>-405.9661626668908</v>
      </c>
      <c r="BG80" s="75">
        <f t="shared" si="40"/>
        <v>34.769323731440103</v>
      </c>
      <c r="BH80" s="75">
        <f t="shared" si="41"/>
        <v>-812.77525150882934</v>
      </c>
      <c r="BI80" s="75">
        <f t="shared" si="42"/>
        <v>74.176549943542483</v>
      </c>
      <c r="BJ80" s="75">
        <f t="shared" si="43"/>
        <v>-11.69195346330428</v>
      </c>
      <c r="BK80" s="75">
        <f t="shared" si="44"/>
        <v>-62.210737766941527</v>
      </c>
      <c r="BM80" s="133">
        <f>O80*U80/Q80/P80</f>
        <v>0.90520131544871985</v>
      </c>
      <c r="BN80" s="133">
        <f>P80*U80/R80^2</f>
        <v>1.0093044158237356</v>
      </c>
      <c r="BO80" s="133">
        <f>P80*Q80/R80^2</f>
        <v>1.0734201502630067</v>
      </c>
      <c r="BP80" s="133">
        <f>R80^2/S80^2</f>
        <v>1.0499552289583849</v>
      </c>
      <c r="BQ80" s="133">
        <f>V80*S80/T80^2</f>
        <v>0.6711323683517546</v>
      </c>
      <c r="BR80" s="133">
        <f>S80^2/T80^2</f>
        <v>1.0362839016192018</v>
      </c>
      <c r="BS80" s="133">
        <f>O80*N80/Q80/P80</f>
        <v>0.44627190103050579</v>
      </c>
      <c r="BT80" s="133">
        <f>Y80^2/S80^2</f>
        <v>1.0768214210996572</v>
      </c>
      <c r="BU80" s="133">
        <f>W80^2/X80^2</f>
        <v>0.98811083885065842</v>
      </c>
      <c r="BV80" s="133">
        <f>X80^2/R80^2</f>
        <v>0.93960534219267167</v>
      </c>
      <c r="BX80" s="133">
        <f t="shared" si="45"/>
        <v>0.99406927424380898</v>
      </c>
      <c r="BY80" s="133">
        <f t="shared" si="46"/>
        <v>0.99369065356444253</v>
      </c>
      <c r="BZ80" s="133">
        <f t="shared" si="47"/>
        <v>0.99961912042834788</v>
      </c>
      <c r="CA80" s="133">
        <f t="shared" si="48"/>
        <v>1.0000238821702858</v>
      </c>
      <c r="CB80" s="133">
        <f t="shared" si="49"/>
        <v>0.99284842363048087</v>
      </c>
      <c r="CC80" s="133">
        <f t="shared" si="50"/>
        <v>0.99912856104693049</v>
      </c>
      <c r="CD80" s="133">
        <f t="shared" si="51"/>
        <v>0.99406927424380898</v>
      </c>
      <c r="CE80" s="133">
        <f t="shared" si="27"/>
        <v>1.0001629902199183</v>
      </c>
      <c r="CF80" s="133">
        <f t="shared" si="28"/>
        <v>1.000268485027378</v>
      </c>
      <c r="CG80" s="133">
        <f t="shared" si="29"/>
        <v>1.0000846064224234</v>
      </c>
    </row>
    <row r="81" spans="1:85" x14ac:dyDescent="0.2">
      <c r="A81" s="132">
        <v>154</v>
      </c>
      <c r="B81" s="132">
        <f t="shared" si="30"/>
        <v>427.15</v>
      </c>
      <c r="C81" s="44">
        <f t="shared" si="31"/>
        <v>2.3410979749502516</v>
      </c>
      <c r="E81" s="40">
        <f>'[4]methanogen M06-L TZVP smd redo'!AB81</f>
        <v>2.514267835141748</v>
      </c>
      <c r="F81" s="40">
        <f>'[4]methanogen M06-L TZVP smd redo'!AS81</f>
        <v>2.7970639056886792</v>
      </c>
      <c r="G81" s="40">
        <f>'[4]methanogen M06-L TZVP smd redo'!BJ81</f>
        <v>2.9460712918709664</v>
      </c>
      <c r="H81" s="40">
        <f>'[4]methanogen M06-L TZVP smd redo'!EV81</f>
        <v>3.0349857415927772</v>
      </c>
      <c r="I81" s="40">
        <f>'[4]methanogen M06-L TZVP smd redo'!CL81</f>
        <v>2.8223198819707918</v>
      </c>
      <c r="J81" s="40">
        <f>'[4]methanogen M06-L TZVP smd redo'!DG81</f>
        <v>2.8393390593413059</v>
      </c>
      <c r="K81" s="40">
        <f>'[4]methanogen M06-L TZVP smd redo'!EC81</f>
        <v>2.8807336669947059</v>
      </c>
      <c r="M81" s="40">
        <f>EXP('d-beta'!Y82/1000)*'[3]methanogen M06-L TZVP smd redo'!EZ81</f>
        <v>5.1955960452230325</v>
      </c>
      <c r="N81" s="40">
        <f>'[3]methanogen M06-L TZVP smd redo'!ET81</f>
        <v>2.2669899999999998</v>
      </c>
      <c r="O81" s="40">
        <f>'[3]methanogen M06-L TZVP smd redo'!R81</f>
        <v>4.6965000000000003</v>
      </c>
      <c r="P81" s="40">
        <f>'[3]methanogen M06-L TZVP smd redo'!W81</f>
        <v>4.8761999999999999</v>
      </c>
      <c r="Q81" s="40">
        <f>'[3]methanogen M06-L TZVP smd redo'!V81</f>
        <v>4.8602499999999997</v>
      </c>
      <c r="R81" s="40">
        <f>PRODUCT('[4]methanogen M06-L TZVP smd redo'!AD81:AF81)^(1/3)</f>
        <v>4.7009198234363785</v>
      </c>
      <c r="S81" s="40">
        <f>AVERAGE('[3]methanogen M06-L TZVP smd redo'!AT81:AV81)</f>
        <v>4.5886699999999996</v>
      </c>
      <c r="T81" s="40">
        <f>'[3]methanogen M06-L TZVP smd redo'!FK81</f>
        <v>4.5090500000000002</v>
      </c>
      <c r="U81" s="40">
        <f>'[3]methanogen M06-L TZVP smd redo'!CD81</f>
        <v>4.5721299999999996</v>
      </c>
      <c r="V81" s="40">
        <f>'[3]methanogen M06-L TZVP smd redo'!CG81</f>
        <v>2.9800200000000001</v>
      </c>
      <c r="W81" s="40">
        <v>4.5309988755168931</v>
      </c>
      <c r="X81" s="40">
        <v>4.5580173331978928</v>
      </c>
      <c r="Y81" s="40">
        <v>4.7603486903486028</v>
      </c>
      <c r="Z81" s="40"/>
      <c r="AA81" s="40">
        <v>23.83925</v>
      </c>
      <c r="AB81" s="40">
        <v>22.237135957595658</v>
      </c>
      <c r="AC81" s="41">
        <v>21.187343333333335</v>
      </c>
      <c r="AD81" s="41">
        <v>20.47598</v>
      </c>
      <c r="AE81" s="41">
        <v>22.806029609577447</v>
      </c>
      <c r="AF81" s="72">
        <v>20.665732757938315</v>
      </c>
      <c r="AG81" s="41">
        <v>20.907373766883399</v>
      </c>
      <c r="AH81" s="40"/>
      <c r="AI81" s="133">
        <f>1000*(AA81/Q81/P81-1)</f>
        <v>5.8945821254281494</v>
      </c>
      <c r="AJ81" s="133">
        <f>1000*(AB81/R81^2-1)</f>
        <v>6.2668438502389012</v>
      </c>
      <c r="AK81" s="133">
        <f>1000*(AC81/S81^2-1)</f>
        <v>6.2429538549262364</v>
      </c>
      <c r="AL81" s="133">
        <f>1000*(AD81/T81^2-1)</f>
        <v>7.104634229860185</v>
      </c>
      <c r="AM81" s="133">
        <f>1000*((AE81/Y81^2-1))</f>
        <v>6.4035333998491151</v>
      </c>
      <c r="AN81" s="133">
        <f>1000*((AF81/W81^2-1))</f>
        <v>6.6138467286172009</v>
      </c>
      <c r="AO81" s="133">
        <f>1000*((AG81/X81^2-1))</f>
        <v>6.3464955099179488</v>
      </c>
      <c r="AQ81" s="133">
        <f>O81*U81/AA81</f>
        <v>0.90074178277420636</v>
      </c>
      <c r="AR81" s="133">
        <f>U81*P81/AB81</f>
        <v>1.0025850607971261</v>
      </c>
      <c r="AS81" s="133">
        <f t="shared" si="32"/>
        <v>1.0720467800106739</v>
      </c>
      <c r="AT81" s="133">
        <f t="shared" si="33"/>
        <v>1.0495481008518288</v>
      </c>
      <c r="AU81" s="133">
        <f>V81*S81/AD81</f>
        <v>0.6678229014386613</v>
      </c>
      <c r="AV81" s="133">
        <f>AC81/AD81</f>
        <v>1.0347413571088335</v>
      </c>
      <c r="AW81" s="133">
        <f>O81*N81/AA81</f>
        <v>0.44661298216177098</v>
      </c>
      <c r="AX81" s="133">
        <f>AE81/AC81</f>
        <v>1.0763987372450556</v>
      </c>
      <c r="AY81" s="133">
        <f>AF81/AG81</f>
        <v>0.98844230692771962</v>
      </c>
      <c r="AZ81" s="133">
        <f t="shared" si="34"/>
        <v>0.94020083372031349</v>
      </c>
      <c r="BB81" s="75">
        <f t="shared" si="35"/>
        <v>-104.53665204422065</v>
      </c>
      <c r="BC81" s="75">
        <f t="shared" si="36"/>
        <v>2.5817252745794073</v>
      </c>
      <c r="BD81" s="75">
        <f t="shared" si="37"/>
        <v>69.569699766155864</v>
      </c>
      <c r="BE81" s="75">
        <f t="shared" si="38"/>
        <v>48.359691388202393</v>
      </c>
      <c r="BF81" s="75">
        <f t="shared" si="39"/>
        <v>-403.73225820217124</v>
      </c>
      <c r="BG81" s="75">
        <f t="shared" si="40"/>
        <v>34.151498974791579</v>
      </c>
      <c r="BH81" s="75">
        <f t="shared" si="41"/>
        <v>-806.06287111865413</v>
      </c>
      <c r="BI81" s="75">
        <f t="shared" si="42"/>
        <v>73.620966741957929</v>
      </c>
      <c r="BJ81" s="75">
        <f t="shared" si="43"/>
        <v>-11.625002336010384</v>
      </c>
      <c r="BK81" s="75">
        <f t="shared" si="44"/>
        <v>-61.661773644666106</v>
      </c>
      <c r="BM81" s="133">
        <f>O81*U81/Q81/P81</f>
        <v>0.90605127918657347</v>
      </c>
      <c r="BN81" s="133">
        <f>P81*U81/R81^2</f>
        <v>1.0088681048197239</v>
      </c>
      <c r="BO81" s="133">
        <f>P81*Q81/R81^2</f>
        <v>1.072443523357836</v>
      </c>
      <c r="BP81" s="133">
        <f>R81^2/S81^2</f>
        <v>1.0495231833069818</v>
      </c>
      <c r="BQ81" s="133">
        <f>V81*S81/T81^2</f>
        <v>0.67256753888370702</v>
      </c>
      <c r="BR81" s="133">
        <f>S81^2/T81^2</f>
        <v>1.0356274416445188</v>
      </c>
      <c r="BS81" s="133">
        <f>O81*N81/Q81/P81</f>
        <v>0.4492455790634059</v>
      </c>
      <c r="BT81" s="133">
        <f>Y81^2/S81^2</f>
        <v>1.0762269894186163</v>
      </c>
      <c r="BU81" s="133">
        <f>W81^2/X81^2</f>
        <v>0.98817978197216705</v>
      </c>
      <c r="BV81" s="133">
        <f>X81^2/R81^2</f>
        <v>0.94012641744602665</v>
      </c>
      <c r="BX81" s="133">
        <f t="shared" si="45"/>
        <v>0.99413996035949115</v>
      </c>
      <c r="BY81" s="133">
        <f t="shared" si="46"/>
        <v>0.9937721848945551</v>
      </c>
      <c r="BZ81" s="133">
        <f t="shared" si="47"/>
        <v>0.99963005665238214</v>
      </c>
      <c r="CA81" s="133">
        <f t="shared" si="48"/>
        <v>1.0000237417764974</v>
      </c>
      <c r="CB81" s="133">
        <f t="shared" si="49"/>
        <v>0.99294548551522333</v>
      </c>
      <c r="CC81" s="133">
        <f t="shared" si="50"/>
        <v>0.99914439836175239</v>
      </c>
      <c r="CD81" s="133">
        <f t="shared" si="51"/>
        <v>0.99413996035949115</v>
      </c>
      <c r="CE81" s="133">
        <f t="shared" si="27"/>
        <v>1.0001595832739079</v>
      </c>
      <c r="CF81" s="133">
        <f t="shared" si="28"/>
        <v>1.0002656651758535</v>
      </c>
      <c r="CG81" s="133">
        <f t="shared" si="29"/>
        <v>1.0000791556038697</v>
      </c>
    </row>
    <row r="82" spans="1:85" x14ac:dyDescent="0.2">
      <c r="A82" s="132">
        <v>156</v>
      </c>
      <c r="B82" s="132">
        <f t="shared" si="30"/>
        <v>429.15</v>
      </c>
      <c r="C82" s="44">
        <f t="shared" si="31"/>
        <v>2.3301875801001981</v>
      </c>
      <c r="E82" s="40">
        <f>'[4]methanogen M06-L TZVP smd redo'!AB82</f>
        <v>2.4886257476228746</v>
      </c>
      <c r="F82" s="40">
        <f>'[4]methanogen M06-L TZVP smd redo'!AS82</f>
        <v>2.7713266234798972</v>
      </c>
      <c r="G82" s="40">
        <f>'[4]methanogen M06-L TZVP smd redo'!BJ82</f>
        <v>2.9198562133638806</v>
      </c>
      <c r="H82" s="40">
        <f>'[4]methanogen M06-L TZVP smd redo'!EV82</f>
        <v>3.002265723656139</v>
      </c>
      <c r="I82" s="40">
        <f>'[4]methanogen M06-L TZVP smd redo'!CL82</f>
        <v>2.79640324880015</v>
      </c>
      <c r="J82" s="40">
        <f>'[4]methanogen M06-L TZVP smd redo'!DG82</f>
        <v>2.8131771865929078</v>
      </c>
      <c r="K82" s="40">
        <f>'[4]methanogen M06-L TZVP smd redo'!EC82</f>
        <v>2.8508760488066276</v>
      </c>
      <c r="M82" s="40">
        <f>EXP('d-beta'!Y83/1000)*'[3]methanogen M06-L TZVP smd redo'!EZ82</f>
        <v>5.1435046540211848</v>
      </c>
      <c r="N82" s="40">
        <f>'[3]methanogen M06-L TZVP smd redo'!ET82</f>
        <v>2.25685</v>
      </c>
      <c r="O82" s="40">
        <f>'[3]methanogen M06-L TZVP smd redo'!R82</f>
        <v>4.6491400000000001</v>
      </c>
      <c r="P82" s="40">
        <f>'[3]methanogen M06-L TZVP smd redo'!W82</f>
        <v>4.8248199999999999</v>
      </c>
      <c r="Q82" s="40">
        <f>'[3]methanogen M06-L TZVP smd redo'!V82</f>
        <v>4.8090000000000002</v>
      </c>
      <c r="R82" s="40">
        <f>PRODUCT('[4]methanogen M06-L TZVP smd redo'!AD82:AF82)^(1/3)</f>
        <v>4.6534622173741536</v>
      </c>
      <c r="S82" s="40">
        <f>AVERAGE('[3]methanogen M06-L TZVP smd redo'!AT82:AV82)</f>
        <v>4.5432733333333326</v>
      </c>
      <c r="T82" s="40">
        <f>'[3]methanogen M06-L TZVP smd redo'!FK82</f>
        <v>4.4658300000000004</v>
      </c>
      <c r="U82" s="40">
        <f>'[3]methanogen M06-L TZVP smd redo'!CD82</f>
        <v>4.5260499999999997</v>
      </c>
      <c r="V82" s="40">
        <f>'[3]methanogen M06-L TZVP smd redo'!CG82</f>
        <v>2.9586399999999999</v>
      </c>
      <c r="W82" s="40">
        <v>4.4866338347006227</v>
      </c>
      <c r="X82" s="40">
        <v>4.5132317043314174</v>
      </c>
      <c r="Y82" s="40">
        <v>4.7119574367244947</v>
      </c>
      <c r="Z82" s="40"/>
      <c r="AA82" s="40">
        <v>23.337669999999999</v>
      </c>
      <c r="AB82" s="40">
        <v>21.788591507944854</v>
      </c>
      <c r="AC82" s="41">
        <v>20.768446666666666</v>
      </c>
      <c r="AD82" s="41">
        <v>20.08334</v>
      </c>
      <c r="AE82" s="41">
        <v>22.342812793147161</v>
      </c>
      <c r="AF82" s="72">
        <v>20.261223470169913</v>
      </c>
      <c r="AG82" s="41">
        <v>20.496783751034958</v>
      </c>
      <c r="AH82" s="40"/>
      <c r="AI82" s="133">
        <f>1000*(AA82/Q82/P82-1)</f>
        <v>5.8230912283090408</v>
      </c>
      <c r="AJ82" s="133">
        <f>1000*(AB82/R82^2-1)</f>
        <v>6.1825300663842508</v>
      </c>
      <c r="AK82" s="133">
        <f>1000*(AC82/S82^2-1)</f>
        <v>6.1582305690657257</v>
      </c>
      <c r="AL82" s="133">
        <f>1000*(AD82/T82^2-1)</f>
        <v>7.0048610980451009</v>
      </c>
      <c r="AM82" s="133">
        <f>1000*((AE82/Y82^2-1))</f>
        <v>6.3177406465220187</v>
      </c>
      <c r="AN82" s="133">
        <f>1000*((AF82/W82^2-1))</f>
        <v>6.5246431090517643</v>
      </c>
      <c r="AO82" s="133">
        <f>1000*((AG82/X82^2-1))</f>
        <v>6.2605775291855181</v>
      </c>
      <c r="AQ82" s="133">
        <f>O82*U82/AA82</f>
        <v>0.9016427131328878</v>
      </c>
      <c r="AR82" s="133">
        <f>U82*P82/AB82</f>
        <v>1.0022390182053464</v>
      </c>
      <c r="AS82" s="133">
        <f t="shared" si="32"/>
        <v>1.071095852684663</v>
      </c>
      <c r="AT82" s="133">
        <f t="shared" si="33"/>
        <v>1.0491199393797477</v>
      </c>
      <c r="AU82" s="133">
        <f>V82*S82/AD82</f>
        <v>0.6693065105173408</v>
      </c>
      <c r="AV82" s="133">
        <f>AC82/AD82</f>
        <v>1.0341131836968684</v>
      </c>
      <c r="AW82" s="133">
        <f>O82*N82/AA82</f>
        <v>0.44959122350260328</v>
      </c>
      <c r="AX82" s="133">
        <f>AE82/AC82</f>
        <v>1.0758056753954233</v>
      </c>
      <c r="AY82" s="133">
        <f>AF82/AG82</f>
        <v>0.98850745152379571</v>
      </c>
      <c r="AZ82" s="133">
        <f t="shared" si="34"/>
        <v>0.94071173639476147</v>
      </c>
      <c r="BB82" s="75">
        <f t="shared" si="35"/>
        <v>-103.53694256407231</v>
      </c>
      <c r="BC82" s="75">
        <f t="shared" si="36"/>
        <v>2.2365153393632635</v>
      </c>
      <c r="BD82" s="75">
        <f t="shared" si="37"/>
        <v>68.682285765884842</v>
      </c>
      <c r="BE82" s="75">
        <f t="shared" si="38"/>
        <v>47.951659751170105</v>
      </c>
      <c r="BF82" s="75">
        <f t="shared" si="39"/>
        <v>-401.51316156988395</v>
      </c>
      <c r="BG82" s="75">
        <f t="shared" si="40"/>
        <v>33.54423208494547</v>
      </c>
      <c r="BH82" s="75">
        <f t="shared" si="41"/>
        <v>-799.41650127244986</v>
      </c>
      <c r="BI82" s="75">
        <f t="shared" si="42"/>
        <v>73.069846354730572</v>
      </c>
      <c r="BJ82" s="75">
        <f t="shared" si="43"/>
        <v>-11.559098186629575</v>
      </c>
      <c r="BK82" s="75">
        <f t="shared" si="44"/>
        <v>-61.118523846530586</v>
      </c>
      <c r="BM82" s="133">
        <f>O82*U82/Q82/P82</f>
        <v>0.90689306090680077</v>
      </c>
      <c r="BN82" s="133">
        <f>P82*U82/R82^2</f>
        <v>1.0084353910691044</v>
      </c>
      <c r="BO82" s="133">
        <f>P82*Q82/R82^2</f>
        <v>1.0714786172603759</v>
      </c>
      <c r="BP82" s="133">
        <f>R82^2/S82^2</f>
        <v>1.0490946029359196</v>
      </c>
      <c r="BQ82" s="133">
        <f>V82*S82/T82^2</f>
        <v>0.6739949096555321</v>
      </c>
      <c r="BR82" s="133">
        <f>S82^2/T82^2</f>
        <v>1.0349833368846455</v>
      </c>
      <c r="BS82" s="133">
        <f>O82*N82/Q82/P82</f>
        <v>0.45220923421250603</v>
      </c>
      <c r="BT82" s="133">
        <f>Y82^2/S82^2</f>
        <v>1.0756351508784852</v>
      </c>
      <c r="BU82" s="133">
        <f>W82^2/X82^2</f>
        <v>0.98824811282287484</v>
      </c>
      <c r="BV82" s="133">
        <f>X82^2/R82^2</f>
        <v>0.94063877302335208</v>
      </c>
      <c r="BX82" s="133">
        <f t="shared" si="45"/>
        <v>0.99421062085460976</v>
      </c>
      <c r="BY82" s="133">
        <f t="shared" si="46"/>
        <v>0.99385545874467096</v>
      </c>
      <c r="BZ82" s="133">
        <f t="shared" si="47"/>
        <v>0.99964276974869404</v>
      </c>
      <c r="CA82" s="133">
        <f t="shared" si="48"/>
        <v>1.0000241507713006</v>
      </c>
      <c r="CB82" s="133">
        <f t="shared" si="49"/>
        <v>0.99304386565680824</v>
      </c>
      <c r="CC82" s="133">
        <f t="shared" si="50"/>
        <v>0.99915925874671929</v>
      </c>
      <c r="CD82" s="133">
        <f t="shared" si="51"/>
        <v>0.99421062085460976</v>
      </c>
      <c r="CE82" s="133">
        <f t="shared" si="27"/>
        <v>1.0001585337898253</v>
      </c>
      <c r="CF82" s="133">
        <f t="shared" si="28"/>
        <v>1.0002624226624426</v>
      </c>
      <c r="CG82" s="133">
        <f t="shared" si="29"/>
        <v>1.000077567896946</v>
      </c>
    </row>
    <row r="83" spans="1:85" x14ac:dyDescent="0.2">
      <c r="A83" s="132">
        <v>158</v>
      </c>
      <c r="B83" s="132">
        <f t="shared" si="30"/>
        <v>431.15</v>
      </c>
      <c r="C83" s="44">
        <f t="shared" si="31"/>
        <v>2.3193784065870346</v>
      </c>
      <c r="E83" s="40">
        <f>'[4]methanogen M06-L TZVP smd redo'!AB83</f>
        <v>2.4671273516398973</v>
      </c>
      <c r="F83" s="40">
        <f>'[4]methanogen M06-L TZVP smd redo'!AS83</f>
        <v>2.7428534961368989</v>
      </c>
      <c r="G83" s="40">
        <f>'[4]methanogen M06-L TZVP smd redo'!BJ83</f>
        <v>2.8978662801482091</v>
      </c>
      <c r="H83" s="40">
        <f>'[4]methanogen M06-L TZVP smd redo'!EV83</f>
        <v>2.979021451666064</v>
      </c>
      <c r="I83" s="40">
        <f>'[4]methanogen M06-L TZVP smd redo'!CL83</f>
        <v>2.7766457539335487</v>
      </c>
      <c r="J83" s="40">
        <f>'[4]methanogen M06-L TZVP smd redo'!DG83</f>
        <v>2.792158273622336</v>
      </c>
      <c r="K83" s="40">
        <f>'[4]methanogen M06-L TZVP smd redo'!EC83</f>
        <v>2.8296959709204206</v>
      </c>
      <c r="M83" s="40">
        <f>EXP('d-beta'!Y84/1000)*'[3]methanogen M06-L TZVP smd redo'!EZ83</f>
        <v>5.0924322437688501</v>
      </c>
      <c r="N83" s="40">
        <f>'[3]methanogen M06-L TZVP smd redo'!ET83</f>
        <v>2.2468499999999998</v>
      </c>
      <c r="O83" s="40">
        <f>'[3]methanogen M06-L TZVP smd redo'!R83</f>
        <v>4.6027199999999997</v>
      </c>
      <c r="P83" s="40">
        <f>'[3]methanogen M06-L TZVP smd redo'!W83</f>
        <v>4.7744900000000001</v>
      </c>
      <c r="Q83" s="40">
        <f>'[3]methanogen M06-L TZVP smd redo'!V83</f>
        <v>4.7588100000000004</v>
      </c>
      <c r="R83" s="40">
        <f>PRODUCT('[4]methanogen M06-L TZVP smd redo'!AD83:AF83)^(1/3)</f>
        <v>4.6069473175125006</v>
      </c>
      <c r="S83" s="40">
        <f>AVERAGE('[3]methanogen M06-L TZVP smd redo'!AT83:AV83)</f>
        <v>4.4987700000000004</v>
      </c>
      <c r="T83" s="40">
        <f>'[3]methanogen M06-L TZVP smd redo'!FK83</f>
        <v>4.4234299999999998</v>
      </c>
      <c r="U83" s="40">
        <f>'[3]methanogen M06-L TZVP smd redo'!CD83</f>
        <v>4.4809099999999997</v>
      </c>
      <c r="V83" s="40">
        <f>'[3]methanogen M06-L TZVP smd redo'!CG83</f>
        <v>2.93763</v>
      </c>
      <c r="W83" s="40">
        <v>4.4431382627440454</v>
      </c>
      <c r="X83" s="40">
        <v>4.4693218656909535</v>
      </c>
      <c r="Y83" s="40">
        <v>4.6645324593397843</v>
      </c>
      <c r="Z83" s="40"/>
      <c r="AA83" s="40">
        <v>22.851559999999999</v>
      </c>
      <c r="AB83" s="40">
        <v>21.35344853068305</v>
      </c>
      <c r="AC83" s="41">
        <v>20.361899999999999</v>
      </c>
      <c r="AD83" s="41">
        <v>19.701969999999999</v>
      </c>
      <c r="AE83" s="41">
        <v>21.893489335032925</v>
      </c>
      <c r="AF83" s="72">
        <v>19.868563844888389</v>
      </c>
      <c r="AG83" s="41">
        <v>20.098240923173467</v>
      </c>
      <c r="AH83" s="40"/>
      <c r="AI83" s="133">
        <f>1000*(AA83/Q83/P83-1)</f>
        <v>5.7510616330178621</v>
      </c>
      <c r="AJ83" s="133">
        <f>1000*(AB83/R83^2-1)</f>
        <v>6.1008842114105288</v>
      </c>
      <c r="AK83" s="133">
        <f>1000*(AC83/S83^2-1)</f>
        <v>6.0758388861397172</v>
      </c>
      <c r="AL83" s="133">
        <f>1000*(AD83/T83^2-1)</f>
        <v>6.9115797380481236</v>
      </c>
      <c r="AM83" s="133">
        <f>1000*((AE83/Y83^2-1))</f>
        <v>6.233437098030592</v>
      </c>
      <c r="AN83" s="133">
        <f>1000*((AF83/W83^2-1))</f>
        <v>6.4375233436169133</v>
      </c>
      <c r="AO83" s="133">
        <f>1000*((AG83/X83^2-1))</f>
        <v>6.1779216635535761</v>
      </c>
      <c r="AQ83" s="133">
        <f>O83*U83/AA83</f>
        <v>0.90253681040594158</v>
      </c>
      <c r="AR83" s="133">
        <f>U83*P83/AB83</f>
        <v>1.0019018686915415</v>
      </c>
      <c r="AS83" s="133">
        <f t="shared" si="32"/>
        <v>1.0701578233213382</v>
      </c>
      <c r="AT83" s="133">
        <f t="shared" si="33"/>
        <v>1.0486962675724294</v>
      </c>
      <c r="AU83" s="133">
        <f>V83*S83/AD83</f>
        <v>0.67078173985139566</v>
      </c>
      <c r="AV83" s="133">
        <f>AC83/AD83</f>
        <v>1.0334956352080527</v>
      </c>
      <c r="AW83" s="133">
        <f>O83*N83/AA83</f>
        <v>0.4525564745689134</v>
      </c>
      <c r="AX83" s="133">
        <f>AE83/AC83</f>
        <v>1.0752183899848702</v>
      </c>
      <c r="AY83" s="133">
        <f>AF83/AG83</f>
        <v>0.98857227957595739</v>
      </c>
      <c r="AZ83" s="133">
        <f t="shared" si="34"/>
        <v>0.9412175693445507</v>
      </c>
      <c r="BB83" s="75">
        <f t="shared" si="35"/>
        <v>-102.54580245347651</v>
      </c>
      <c r="BC83" s="75">
        <f t="shared" si="36"/>
        <v>1.9000624291016408</v>
      </c>
      <c r="BD83" s="75">
        <f t="shared" si="37"/>
        <v>67.806136028147975</v>
      </c>
      <c r="BE83" s="75">
        <f t="shared" si="38"/>
        <v>47.547742752460344</v>
      </c>
      <c r="BF83" s="75">
        <f t="shared" si="39"/>
        <v>-399.31147085351063</v>
      </c>
      <c r="BG83" s="75">
        <f t="shared" si="40"/>
        <v>32.946876819739785</v>
      </c>
      <c r="BH83" s="75">
        <f t="shared" si="41"/>
        <v>-792.84271795258007</v>
      </c>
      <c r="BI83" s="75">
        <f t="shared" si="42"/>
        <v>72.523794421051278</v>
      </c>
      <c r="BJ83" s="75">
        <f t="shared" si="43"/>
        <v>-11.493518583374168</v>
      </c>
      <c r="BK83" s="75">
        <f t="shared" si="44"/>
        <v>-60.580955341244128</v>
      </c>
      <c r="BM83" s="133">
        <f>O83*U83/Q83/P83</f>
        <v>0.90772735522865355</v>
      </c>
      <c r="BN83" s="133">
        <f>P83*U83/R83^2</f>
        <v>1.0080143559836243</v>
      </c>
      <c r="BO83" s="133">
        <f>P83*Q83/R83^2</f>
        <v>1.0705300480032922</v>
      </c>
      <c r="BP83" s="133">
        <f>R83^2/S83^2</f>
        <v>1.0486701619009766</v>
      </c>
      <c r="BQ83" s="133">
        <f>V83*S83/T83^2</f>
        <v>0.67541790133320523</v>
      </c>
      <c r="BR83" s="133">
        <f>S83^2/T83^2</f>
        <v>1.0343541535117711</v>
      </c>
      <c r="BS83" s="133">
        <f>O83*N83/Q83/P83</f>
        <v>0.45515915474658047</v>
      </c>
      <c r="BT83" s="133">
        <f>Y83^2/S83^2</f>
        <v>1.0750499872172752</v>
      </c>
      <c r="BU83" s="133">
        <f>W83^2/X83^2</f>
        <v>0.98831728607791158</v>
      </c>
      <c r="BV83" s="133">
        <f>X83^2/R83^2</f>
        <v>0.94114550554560072</v>
      </c>
      <c r="BX83" s="133">
        <f t="shared" si="45"/>
        <v>0.99428182394987485</v>
      </c>
      <c r="BY83" s="133">
        <f t="shared" si="46"/>
        <v>0.99393611087401801</v>
      </c>
      <c r="BZ83" s="133">
        <f t="shared" si="47"/>
        <v>0.99965229870693662</v>
      </c>
      <c r="CA83" s="133">
        <f t="shared" si="48"/>
        <v>1.0000248940728946</v>
      </c>
      <c r="CB83" s="133">
        <f t="shared" si="49"/>
        <v>0.993135862297019</v>
      </c>
      <c r="CC83" s="133">
        <f t="shared" si="50"/>
        <v>0.99916999578838295</v>
      </c>
      <c r="CD83" s="133">
        <f t="shared" si="51"/>
        <v>0.99428182394987497</v>
      </c>
      <c r="CE83" s="133">
        <f t="shared" si="27"/>
        <v>1.0001566464532787</v>
      </c>
      <c r="CF83" s="133">
        <f t="shared" si="28"/>
        <v>1.0002580077285279</v>
      </c>
      <c r="CG83" s="133">
        <f t="shared" si="29"/>
        <v>1.0000765703055747</v>
      </c>
    </row>
    <row r="84" spans="1:85" x14ac:dyDescent="0.2">
      <c r="A84" s="132">
        <v>160</v>
      </c>
      <c r="B84" s="132">
        <f t="shared" si="30"/>
        <v>433.15</v>
      </c>
      <c r="C84" s="44">
        <f t="shared" si="31"/>
        <v>2.308669052291354</v>
      </c>
      <c r="E84" s="40">
        <f>'[4]methanogen M06-L TZVP smd redo'!AB84</f>
        <v>2.4478642488554581</v>
      </c>
      <c r="F84" s="40">
        <f>'[4]methanogen M06-L TZVP smd redo'!AS84</f>
        <v>2.7204443542929724</v>
      </c>
      <c r="G84" s="40">
        <f>'[4]methanogen M06-L TZVP smd redo'!BJ84</f>
        <v>2.8750543340116952</v>
      </c>
      <c r="H84" s="40">
        <f>'[4]methanogen M06-L TZVP smd redo'!EV84</f>
        <v>2.947912769932115</v>
      </c>
      <c r="I84" s="40">
        <f>'[4]methanogen M06-L TZVP smd redo'!CL84</f>
        <v>2.7538291033597506</v>
      </c>
      <c r="J84" s="40">
        <f>'[4]methanogen M06-L TZVP smd redo'!DG84</f>
        <v>2.7677573026039237</v>
      </c>
      <c r="K84" s="40">
        <f>'[4]methanogen M06-L TZVP smd redo'!EC84</f>
        <v>2.8050048244017134</v>
      </c>
      <c r="M84" s="40">
        <f>EXP('d-beta'!Y85/1000)*'[3]methanogen M06-L TZVP smd redo'!EZ84</f>
        <v>5.042365473356436</v>
      </c>
      <c r="N84" s="40">
        <f>'[3]methanogen M06-L TZVP smd redo'!ET84</f>
        <v>2.23698</v>
      </c>
      <c r="O84" s="40">
        <f>'[3]methanogen M06-L TZVP smd redo'!R84</f>
        <v>4.5572400000000002</v>
      </c>
      <c r="P84" s="40">
        <f>'[3]methanogen M06-L TZVP smd redo'!W84</f>
        <v>4.7251799999999999</v>
      </c>
      <c r="Q84" s="40">
        <f>'[3]methanogen M06-L TZVP smd redo'!V84</f>
        <v>4.7096299999999998</v>
      </c>
      <c r="R84" s="40">
        <f>PRODUCT('[4]methanogen M06-L TZVP smd redo'!AD84:AF84)^(1/3)</f>
        <v>4.5613552807515472</v>
      </c>
      <c r="S84" s="40">
        <f>AVERAGE('[3]methanogen M06-L TZVP smd redo'!AT84:AV84)</f>
        <v>4.4551333333333334</v>
      </c>
      <c r="T84" s="40">
        <f>'[3]methanogen M06-L TZVP smd redo'!FK84</f>
        <v>4.38185</v>
      </c>
      <c r="U84" s="40">
        <f>'[3]methanogen M06-L TZVP smd redo'!CD84</f>
        <v>4.4366599999999998</v>
      </c>
      <c r="V84" s="40">
        <f>'[3]methanogen M06-L TZVP smd redo'!CG84</f>
        <v>2.9169700000000001</v>
      </c>
      <c r="W84" s="40">
        <v>4.4004923939478253</v>
      </c>
      <c r="X84" s="40">
        <v>4.4262713436230126</v>
      </c>
      <c r="Y84" s="40">
        <v>4.6180472378726343</v>
      </c>
      <c r="Z84" s="40"/>
      <c r="AA84" s="40">
        <v>22.38035</v>
      </c>
      <c r="AB84" s="40">
        <v>20.931207237576007</v>
      </c>
      <c r="AC84" s="41">
        <v>19.96725</v>
      </c>
      <c r="AD84" s="41">
        <v>19.331469999999999</v>
      </c>
      <c r="AE84" s="41">
        <v>21.457529406082653</v>
      </c>
      <c r="AF84" s="72">
        <v>19.487304073343466</v>
      </c>
      <c r="AG84" s="41">
        <v>19.711299143684251</v>
      </c>
      <c r="AH84" s="40"/>
      <c r="AI84" s="133">
        <f>1000*(AA84/Q84/P84-1)</f>
        <v>5.6844330098646534</v>
      </c>
      <c r="AJ84" s="133">
        <f>1000*(AB84/R84^2-1)</f>
        <v>6.0196803374241714</v>
      </c>
      <c r="AK84" s="133">
        <f>1000*(AC84/S84^2-1)</f>
        <v>5.9973652094322816</v>
      </c>
      <c r="AL84" s="133">
        <f>1000*(AD84/T84^2-1)</f>
        <v>6.8154387509518077</v>
      </c>
      <c r="AM84" s="133">
        <f>1000*((AE84/Y84^2-1))</f>
        <v>6.1505626402442726</v>
      </c>
      <c r="AN84" s="133">
        <f>1000*((AF84/W84^2-1))</f>
        <v>6.3503742776636063</v>
      </c>
      <c r="AO84" s="133">
        <f>1000*((AG84/X84^2-1))</f>
        <v>6.0954409914664165</v>
      </c>
      <c r="AQ84" s="133">
        <f>O84*U84/AA84</f>
        <v>0.90342306614507817</v>
      </c>
      <c r="AR84" s="133">
        <f>U84*P84/AB84</f>
        <v>1.0015675092626808</v>
      </c>
      <c r="AS84" s="133">
        <f t="shared" si="32"/>
        <v>1.0692335968000197</v>
      </c>
      <c r="AT84" s="133">
        <f t="shared" si="33"/>
        <v>1.0482769153276494</v>
      </c>
      <c r="AU84" s="133">
        <f>V84*S84/AD84</f>
        <v>0.67224532223019429</v>
      </c>
      <c r="AV84" s="133">
        <f>AC84/AD84</f>
        <v>1.0328883421695298</v>
      </c>
      <c r="AW84" s="133">
        <f>O84*N84/AA84</f>
        <v>0.45550917368137678</v>
      </c>
      <c r="AX84" s="133">
        <f>AE84/AC84</f>
        <v>1.0746361870604442</v>
      </c>
      <c r="AY84" s="133">
        <f>AF84/AG84</f>
        <v>0.98863620968318799</v>
      </c>
      <c r="AZ84" s="133">
        <f t="shared" si="34"/>
        <v>0.94171821624785401</v>
      </c>
      <c r="BB84" s="75">
        <f t="shared" si="35"/>
        <v>-101.56432349396233</v>
      </c>
      <c r="BC84" s="75">
        <f t="shared" si="36"/>
        <v>1.5662820023637165</v>
      </c>
      <c r="BD84" s="75">
        <f t="shared" si="37"/>
        <v>66.94212716083976</v>
      </c>
      <c r="BE84" s="75">
        <f t="shared" si="38"/>
        <v>47.147783178547016</v>
      </c>
      <c r="BF84" s="75">
        <f t="shared" si="39"/>
        <v>-397.13194223566302</v>
      </c>
      <c r="BG84" s="75">
        <f t="shared" si="40"/>
        <v>32.359093462284655</v>
      </c>
      <c r="BH84" s="75">
        <f t="shared" si="41"/>
        <v>-786.33942267948976</v>
      </c>
      <c r="BI84" s="75">
        <f t="shared" si="42"/>
        <v>71.982173657605273</v>
      </c>
      <c r="BJ84" s="75">
        <f t="shared" si="43"/>
        <v>-11.428851546387252</v>
      </c>
      <c r="BK84" s="75">
        <f t="shared" si="44"/>
        <v>-60.049182649969225</v>
      </c>
      <c r="BM84" s="133">
        <f>O84*U84/Q84/P84</f>
        <v>0.90855851404414656</v>
      </c>
      <c r="BN84" s="133">
        <f>P84*U84/R84^2</f>
        <v>1.0075966255047923</v>
      </c>
      <c r="BO84" s="133">
        <f>P84*Q84/R84^2</f>
        <v>1.0695900283943631</v>
      </c>
      <c r="BP84" s="133">
        <f>R84^2/S84^2</f>
        <v>1.0482536628664962</v>
      </c>
      <c r="BQ84" s="133">
        <f>V84*S84/T84^2</f>
        <v>0.67682696904946804</v>
      </c>
      <c r="BR84" s="133">
        <f>S84^2/T84^2</f>
        <v>1.0337282833595318</v>
      </c>
      <c r="BS84" s="133">
        <f>O84*N84/Q84/P84</f>
        <v>0.45809848506454742</v>
      </c>
      <c r="BT84" s="133">
        <f>Y84^2/S84^2</f>
        <v>1.0744725619440569</v>
      </c>
      <c r="BU84" s="133">
        <f>W84^2/X84^2</f>
        <v>0.98838576383030186</v>
      </c>
      <c r="BV84" s="133">
        <f>X84^2/R84^2</f>
        <v>0.94164730330552326</v>
      </c>
      <c r="BX84" s="133">
        <f t="shared" si="45"/>
        <v>0.9943476971271672</v>
      </c>
      <c r="BY84" s="133">
        <f t="shared" si="46"/>
        <v>0.9940163393867153</v>
      </c>
      <c r="BZ84" s="133">
        <f t="shared" si="47"/>
        <v>0.99966675867867016</v>
      </c>
      <c r="CA84" s="133">
        <f t="shared" si="48"/>
        <v>1.0000221820938737</v>
      </c>
      <c r="CB84" s="133">
        <f t="shared" si="49"/>
        <v>0.99323069701890254</v>
      </c>
      <c r="CC84" s="133">
        <f t="shared" si="50"/>
        <v>0.9991874642461438</v>
      </c>
      <c r="CD84" s="133">
        <f t="shared" si="51"/>
        <v>0.99434769712716731</v>
      </c>
      <c r="CE84" s="133">
        <f t="shared" si="27"/>
        <v>1.000152284127285</v>
      </c>
      <c r="CF84" s="133">
        <f t="shared" si="28"/>
        <v>1.0002533887699026</v>
      </c>
      <c r="CG84" s="133">
        <f t="shared" si="29"/>
        <v>1.0000753073280004</v>
      </c>
    </row>
    <row r="85" spans="1:85" x14ac:dyDescent="0.2">
      <c r="A85" s="132">
        <v>162</v>
      </c>
      <c r="B85" s="132">
        <f t="shared" si="30"/>
        <v>435.15</v>
      </c>
      <c r="C85" s="44">
        <f t="shared" si="31"/>
        <v>2.2980581408709639</v>
      </c>
      <c r="E85" s="40">
        <f>'[4]methanogen M06-L TZVP smd redo'!AB85</f>
        <v>2.4238949986794545</v>
      </c>
      <c r="F85" s="40">
        <f>'[4]methanogen M06-L TZVP smd redo'!AS85</f>
        <v>2.696557334066485</v>
      </c>
      <c r="G85" s="40">
        <f>'[4]methanogen M06-L TZVP smd redo'!BJ85</f>
        <v>2.845747287958833</v>
      </c>
      <c r="H85" s="40">
        <f>'[4]methanogen M06-L TZVP smd redo'!EV85</f>
        <v>2.9213902122411373</v>
      </c>
      <c r="I85" s="40">
        <f>'[4]methanogen M06-L TZVP smd redo'!CL85</f>
        <v>2.7275300166871297</v>
      </c>
      <c r="J85" s="40">
        <f>'[4]methanogen M06-L TZVP smd redo'!DG85</f>
        <v>2.7393199949143909</v>
      </c>
      <c r="K85" s="40">
        <f>'[4]methanogen M06-L TZVP smd redo'!EC85</f>
        <v>2.7756724202119276</v>
      </c>
      <c r="M85" s="40">
        <f>EXP('d-beta'!Y86/1000)*'[3]methanogen M06-L TZVP smd redo'!EZ85</f>
        <v>4.993270931854684</v>
      </c>
      <c r="N85" s="40">
        <f>'[3]methanogen M06-L TZVP smd redo'!ET85</f>
        <v>2.2272500000000002</v>
      </c>
      <c r="O85" s="40">
        <f>'[3]methanogen M06-L TZVP smd redo'!R85</f>
        <v>4.5126499999999998</v>
      </c>
      <c r="P85" s="40">
        <f>'[3]methanogen M06-L TZVP smd redo'!W85</f>
        <v>4.6768700000000001</v>
      </c>
      <c r="Q85" s="40">
        <f>'[3]methanogen M06-L TZVP smd redo'!V85</f>
        <v>4.6614500000000003</v>
      </c>
      <c r="R85" s="40">
        <f>PRODUCT('[4]methanogen M06-L TZVP smd redo'!AD85:AF85)^(1/3)</f>
        <v>4.5166528109121531</v>
      </c>
      <c r="S85" s="40">
        <f>AVERAGE('[3]methanogen M06-L TZVP smd redo'!AT85:AV85)</f>
        <v>4.4123533333333329</v>
      </c>
      <c r="T85" s="40">
        <f>'[3]methanogen M06-L TZVP smd redo'!FK85</f>
        <v>4.3410500000000001</v>
      </c>
      <c r="U85" s="40">
        <f>'[3]methanogen M06-L TZVP smd redo'!CD85</f>
        <v>4.3932799999999999</v>
      </c>
      <c r="V85" s="40">
        <f>'[3]methanogen M06-L TZVP smd redo'!CG85</f>
        <v>2.8966599999999998</v>
      </c>
      <c r="W85" s="40">
        <v>4.3586694060022273</v>
      </c>
      <c r="X85" s="40">
        <v>4.3840601839508597</v>
      </c>
      <c r="Y85" s="40">
        <v>4.5724784002341421</v>
      </c>
      <c r="Z85" s="40"/>
      <c r="AA85" s="40">
        <v>21.923439999999999</v>
      </c>
      <c r="AB85" s="40">
        <v>20.521377962934334</v>
      </c>
      <c r="AC85" s="41">
        <v>19.584053333333333</v>
      </c>
      <c r="AD85" s="41">
        <v>18.971430000000002</v>
      </c>
      <c r="AE85" s="41">
        <v>21.034443180691852</v>
      </c>
      <c r="AF85" s="72">
        <v>19.117034238335791</v>
      </c>
      <c r="AG85" s="41">
        <v>19.335535212166224</v>
      </c>
      <c r="AH85" s="40"/>
      <c r="AI85" s="133">
        <f>1000*(AA85/Q85/P85-1)</f>
        <v>5.6164562573732812</v>
      </c>
      <c r="AJ85" s="133">
        <f>1000*(AB85/R85^2-1)</f>
        <v>5.9423745942264183</v>
      </c>
      <c r="AK85" s="133">
        <f>1000*(AC85/S85^2-1)</f>
        <v>5.9166989586418861</v>
      </c>
      <c r="AL85" s="133">
        <f>1000*(AD85/T85^2-1)</f>
        <v>6.7241609549826276</v>
      </c>
      <c r="AM85" s="133">
        <f>1000*((AE85/Y85^2-1))</f>
        <v>6.068831936796526</v>
      </c>
      <c r="AN85" s="133">
        <f>1000*((AF85/W85^2-1))</f>
        <v>6.2656729044727744</v>
      </c>
      <c r="AO85" s="133">
        <f>1000*((AG85/X85^2-1))</f>
        <v>6.0120506597516332</v>
      </c>
      <c r="AQ85" s="133">
        <f>O85*U85/AA85</f>
        <v>0.90429854949770649</v>
      </c>
      <c r="AR85" s="133">
        <f>U85*P85/AB85</f>
        <v>1.0012387799060853</v>
      </c>
      <c r="AS85" s="133">
        <f t="shared" si="32"/>
        <v>1.0683220220200644</v>
      </c>
      <c r="AT85" s="133">
        <f t="shared" si="33"/>
        <v>1.0478616256628352</v>
      </c>
      <c r="AU85" s="133">
        <f>V85*S85/AD85</f>
        <v>0.67370184569815406</v>
      </c>
      <c r="AV85" s="133">
        <f>AC85/AD85</f>
        <v>1.0322918901386628</v>
      </c>
      <c r="AW85" s="133">
        <f>O85*N85/AA85</f>
        <v>0.45844993817119944</v>
      </c>
      <c r="AX85" s="133">
        <f>AE85/AC85</f>
        <v>1.0740597374134935</v>
      </c>
      <c r="AY85" s="133">
        <f>AF85/AG85</f>
        <v>0.9886995125072644</v>
      </c>
      <c r="AZ85" s="133">
        <f t="shared" si="34"/>
        <v>0.94221427270088898</v>
      </c>
      <c r="BB85" s="75">
        <f t="shared" si="35"/>
        <v>-100.59571924262154</v>
      </c>
      <c r="BC85" s="75">
        <f t="shared" si="36"/>
        <v>1.238013251336495</v>
      </c>
      <c r="BD85" s="75">
        <f t="shared" si="37"/>
        <v>66.089213835740182</v>
      </c>
      <c r="BE85" s="75">
        <f t="shared" si="38"/>
        <v>46.751540599989582</v>
      </c>
      <c r="BF85" s="75">
        <f t="shared" si="39"/>
        <v>-394.96763137528865</v>
      </c>
      <c r="BG85" s="75">
        <f t="shared" si="40"/>
        <v>31.781466349532014</v>
      </c>
      <c r="BH85" s="75">
        <f t="shared" si="41"/>
        <v>-779.90417935110838</v>
      </c>
      <c r="BI85" s="75">
        <f t="shared" si="42"/>
        <v>71.445615967692461</v>
      </c>
      <c r="BJ85" s="75">
        <f t="shared" si="43"/>
        <v>-11.36482314353424</v>
      </c>
      <c r="BK85" s="75">
        <f t="shared" si="44"/>
        <v>-59.522564559980331</v>
      </c>
      <c r="BM85" s="133">
        <f>O85*U85/Q85/P85</f>
        <v>0.90937750274456641</v>
      </c>
      <c r="BN85" s="133">
        <f>P85*U85/R85^2</f>
        <v>1.0071885157945535</v>
      </c>
      <c r="BO85" s="133">
        <f>P85*Q85/R85^2</f>
        <v>1.0686682631087758</v>
      </c>
      <c r="BP85" s="133">
        <f>R85^2/S85^2</f>
        <v>1.0478348800818527</v>
      </c>
      <c r="BQ85" s="133">
        <f>V85*S85/T85^2</f>
        <v>0.67823192534429722</v>
      </c>
      <c r="BR85" s="133">
        <f>S85^2/T85^2</f>
        <v>1.0331205238329644</v>
      </c>
      <c r="BS85" s="133">
        <f>O85*N85/Q85/P85</f>
        <v>0.46102480219513342</v>
      </c>
      <c r="BT85" s="133">
        <f>Y85^2/S85^2</f>
        <v>1.0738973231716626</v>
      </c>
      <c r="BU85" s="133">
        <f>W85^2/X85^2</f>
        <v>0.98845031769075731</v>
      </c>
      <c r="BV85" s="133">
        <f>X85^2/R85^2</f>
        <v>0.94214901524859451</v>
      </c>
      <c r="BX85" s="133">
        <f t="shared" si="45"/>
        <v>0.99441491214426214</v>
      </c>
      <c r="BY85" s="133">
        <f t="shared" si="46"/>
        <v>0.994092728625113</v>
      </c>
      <c r="BZ85" s="133">
        <f t="shared" si="47"/>
        <v>0.9996760069512084</v>
      </c>
      <c r="CA85" s="133">
        <f t="shared" si="48"/>
        <v>1.0000255246141267</v>
      </c>
      <c r="CB85" s="133">
        <f t="shared" si="49"/>
        <v>0.99332075138774467</v>
      </c>
      <c r="CC85" s="133">
        <f t="shared" si="50"/>
        <v>0.99919793124307776</v>
      </c>
      <c r="CD85" s="133">
        <f t="shared" si="51"/>
        <v>0.99441491214426214</v>
      </c>
      <c r="CE85" s="133">
        <f t="shared" si="27"/>
        <v>1.0001512381475643</v>
      </c>
      <c r="CF85" s="133">
        <f t="shared" si="28"/>
        <v>1.0002521065672672</v>
      </c>
      <c r="CG85" s="133">
        <f t="shared" si="29"/>
        <v>1.0000692644700979</v>
      </c>
    </row>
    <row r="86" spans="1:85" x14ac:dyDescent="0.2">
      <c r="A86" s="132">
        <v>164</v>
      </c>
      <c r="B86" s="132">
        <f t="shared" si="30"/>
        <v>437.15</v>
      </c>
      <c r="C86" s="44">
        <f t="shared" si="31"/>
        <v>2.287544321171223</v>
      </c>
      <c r="E86" s="40">
        <f>'[4]methanogen M06-L TZVP smd redo'!AB86</f>
        <v>2.4002868400057054</v>
      </c>
      <c r="F86" s="40">
        <f>'[4]methanogen M06-L TZVP smd redo'!AS86</f>
        <v>2.6763671991771876</v>
      </c>
      <c r="G86" s="40">
        <f>'[4]methanogen M06-L TZVP smd redo'!BJ86</f>
        <v>2.8223490719674338</v>
      </c>
      <c r="H86" s="40">
        <f>'[4]methanogen M06-L TZVP smd redo'!EV86</f>
        <v>2.8998400335447094</v>
      </c>
      <c r="I86" s="40">
        <f>'[4]methanogen M06-L TZVP smd redo'!CL86</f>
        <v>2.7064351309749046</v>
      </c>
      <c r="J86" s="40">
        <f>'[4]methanogen M06-L TZVP smd redo'!DG86</f>
        <v>2.7164024222774419</v>
      </c>
      <c r="K86" s="40">
        <f>'[4]methanogen M06-L TZVP smd redo'!EC86</f>
        <v>2.7539985905433717</v>
      </c>
      <c r="M86" s="40">
        <f>EXP('d-beta'!Y87/1000)*'[3]methanogen M06-L TZVP smd redo'!EZ86</f>
        <v>4.9451254566712262</v>
      </c>
      <c r="N86" s="40">
        <f>'[3]methanogen M06-L TZVP smd redo'!ET86</f>
        <v>2.2176399999999998</v>
      </c>
      <c r="O86" s="40">
        <f>'[3]methanogen M06-L TZVP smd redo'!R86</f>
        <v>4.4689399999999999</v>
      </c>
      <c r="P86" s="40">
        <f>'[3]methanogen M06-L TZVP smd redo'!W86</f>
        <v>4.6295299999999999</v>
      </c>
      <c r="Q86" s="40">
        <f>'[3]methanogen M06-L TZVP smd redo'!V86</f>
        <v>4.6142399999999997</v>
      </c>
      <c r="R86" s="40">
        <f>PRODUCT('[4]methanogen M06-L TZVP smd redo'!AD86:AF86)^(1/3)</f>
        <v>4.4728331904049181</v>
      </c>
      <c r="S86" s="40">
        <f>AVERAGE('[3]methanogen M06-L TZVP smd redo'!AT86:AV86)</f>
        <v>4.3703966666666663</v>
      </c>
      <c r="T86" s="40">
        <f>'[3]methanogen M06-L TZVP smd redo'!FK86</f>
        <v>4.3010299999999999</v>
      </c>
      <c r="U86" s="40">
        <f>'[3]methanogen M06-L TZVP smd redo'!CD86</f>
        <v>4.3507600000000002</v>
      </c>
      <c r="V86" s="40">
        <f>'[3]methanogen M06-L TZVP smd redo'!CG86</f>
        <v>2.87669</v>
      </c>
      <c r="W86" s="40">
        <v>4.3176493010486174</v>
      </c>
      <c r="X86" s="40">
        <v>4.3426616994025009</v>
      </c>
      <c r="Y86" s="40">
        <v>4.5277992050649818</v>
      </c>
      <c r="Z86" s="40"/>
      <c r="AA86" s="40">
        <v>21.480309999999999</v>
      </c>
      <c r="AB86" s="40">
        <v>20.123514166715488</v>
      </c>
      <c r="AC86" s="41">
        <v>19.211896666666668</v>
      </c>
      <c r="AD86" s="41">
        <v>18.621490000000001</v>
      </c>
      <c r="AE86" s="41">
        <v>20.623750832814491</v>
      </c>
      <c r="AF86" s="72">
        <v>18.757351274022263</v>
      </c>
      <c r="AG86" s="41">
        <v>18.970539399908727</v>
      </c>
      <c r="AH86" s="40"/>
      <c r="AI86" s="133">
        <f>1000*(AA86/Q86/P86-1)</f>
        <v>5.5495183396054859</v>
      </c>
      <c r="AJ86" s="133">
        <f>1000*(AB86/R86^2-1)</f>
        <v>5.8620428718265671</v>
      </c>
      <c r="AK86" s="133">
        <f>1000*(AC86/S86^2-1)</f>
        <v>5.8391361022203103</v>
      </c>
      <c r="AL86" s="133">
        <f>1000*(AD86/T86^2-1)</f>
        <v>6.629108243718651</v>
      </c>
      <c r="AM86" s="133">
        <f>1000*((AE86/Y86^2-1))</f>
        <v>5.9892394131686455</v>
      </c>
      <c r="AN86" s="133">
        <f>1000*((AF86/W86^2-1))</f>
        <v>6.1825553494228025</v>
      </c>
      <c r="AO86" s="133">
        <f>1000*((AG86/X86^2-1))</f>
        <v>5.9298202625293062</v>
      </c>
      <c r="AQ86" s="133">
        <f>O86*U86/AA86</f>
        <v>0.90516782087409353</v>
      </c>
      <c r="AR86" s="133">
        <f>U86*P86/AB86</f>
        <v>1.0009173236807241</v>
      </c>
      <c r="AS86" s="133">
        <f t="shared" si="32"/>
        <v>1.0674234043837465</v>
      </c>
      <c r="AT86" s="133">
        <f t="shared" si="33"/>
        <v>1.0474506768314296</v>
      </c>
      <c r="AU86" s="133">
        <f>V86*S86/AD86</f>
        <v>0.67514878707521964</v>
      </c>
      <c r="AV86" s="133">
        <f>AC86/AD86</f>
        <v>1.0317056619350367</v>
      </c>
      <c r="AW86" s="133">
        <f>O86*N86/AA86</f>
        <v>0.46137602770164859</v>
      </c>
      <c r="AX86" s="133">
        <f>AE86/AC86</f>
        <v>1.0734885363295463</v>
      </c>
      <c r="AY86" s="133">
        <f>AF86/AG86</f>
        <v>0.98876214738061219</v>
      </c>
      <c r="AZ86" s="133">
        <f t="shared" si="34"/>
        <v>0.94270509826192317</v>
      </c>
      <c r="BB86" s="75">
        <f t="shared" si="35"/>
        <v>-99.634915043668286</v>
      </c>
      <c r="BC86" s="75">
        <f t="shared" si="36"/>
        <v>0.91690319648356933</v>
      </c>
      <c r="BD86" s="75">
        <f t="shared" si="37"/>
        <v>65.247711212593785</v>
      </c>
      <c r="BE86" s="75">
        <f t="shared" si="38"/>
        <v>46.359285148441195</v>
      </c>
      <c r="BF86" s="75">
        <f t="shared" si="39"/>
        <v>-392.82218710307188</v>
      </c>
      <c r="BG86" s="75">
        <f t="shared" si="40"/>
        <v>31.213415075632977</v>
      </c>
      <c r="BH86" s="75">
        <f t="shared" si="41"/>
        <v>-773.54189015865222</v>
      </c>
      <c r="BI86" s="75">
        <f t="shared" si="42"/>
        <v>70.913659499564886</v>
      </c>
      <c r="BJ86" s="75">
        <f t="shared" si="43"/>
        <v>-11.301474382201199</v>
      </c>
      <c r="BK86" s="75">
        <f t="shared" si="44"/>
        <v>-59.001772445803979</v>
      </c>
      <c r="BM86" s="133">
        <f>O86*U86/Q86/P86</f>
        <v>0.91019106629645496</v>
      </c>
      <c r="BN86" s="133">
        <f>P86*U86/R86^2</f>
        <v>1.0067847439432942</v>
      </c>
      <c r="BO86" s="133">
        <f>P86*Q86/R86^2</f>
        <v>1.0677551593038699</v>
      </c>
      <c r="BP86" s="133">
        <f>R86^2/S86^2</f>
        <v>1.0474268229525623</v>
      </c>
      <c r="BQ86" s="133">
        <f>V86*S86/T86^2</f>
        <v>0.67962442146535662</v>
      </c>
      <c r="BR86" s="133">
        <f>S86^2/T86^2</f>
        <v>1.0325159492880553</v>
      </c>
      <c r="BS86" s="133">
        <f>O86*N86/Q86/P86</f>
        <v>0.46393644242883308</v>
      </c>
      <c r="BT86" s="133">
        <f>Y86^2/S86^2</f>
        <v>1.0733283614715508</v>
      </c>
      <c r="BU86" s="133">
        <f>W86^2/X86^2</f>
        <v>0.98851378798906164</v>
      </c>
      <c r="BV86" s="133">
        <f>X86^2/R86^2</f>
        <v>0.94264158081719163</v>
      </c>
      <c r="BX86" s="133">
        <f t="shared" si="45"/>
        <v>0.99448110884805663</v>
      </c>
      <c r="BY86" s="133">
        <f t="shared" si="46"/>
        <v>0.99417212040819258</v>
      </c>
      <c r="BZ86" s="133">
        <f t="shared" si="47"/>
        <v>0.99968929682312224</v>
      </c>
      <c r="CA86" s="133">
        <f t="shared" si="48"/>
        <v>1.0000227737903447</v>
      </c>
      <c r="CB86" s="133">
        <f t="shared" si="49"/>
        <v>0.99341454743417412</v>
      </c>
      <c r="CC86" s="133">
        <f t="shared" si="50"/>
        <v>0.99921523018256775</v>
      </c>
      <c r="CD86" s="133">
        <f t="shared" si="51"/>
        <v>0.99448110884805685</v>
      </c>
      <c r="CE86" s="133">
        <f t="shared" si="27"/>
        <v>1.0001492319254248</v>
      </c>
      <c r="CF86" s="133">
        <f t="shared" si="28"/>
        <v>1.0002512452477328</v>
      </c>
      <c r="CG86" s="133">
        <f t="shared" si="29"/>
        <v>1.0000673823922306</v>
      </c>
    </row>
    <row r="87" spans="1:85" x14ac:dyDescent="0.2">
      <c r="A87" s="132">
        <v>166</v>
      </c>
      <c r="B87" s="132">
        <f t="shared" si="30"/>
        <v>439.15</v>
      </c>
      <c r="C87" s="44">
        <f t="shared" si="31"/>
        <v>2.2771262666514858</v>
      </c>
      <c r="E87" s="40">
        <f>'[4]methanogen M06-L TZVP smd redo'!AB87</f>
        <v>2.3814528042478411</v>
      </c>
      <c r="F87" s="40">
        <f>'[4]methanogen M06-L TZVP smd redo'!AS87</f>
        <v>2.6552490475455492</v>
      </c>
      <c r="G87" s="40">
        <f>'[4]methanogen M06-L TZVP smd redo'!BJ87</f>
        <v>2.7947198847930732</v>
      </c>
      <c r="H87" s="40">
        <f>'[4]methanogen M06-L TZVP smd redo'!EV87</f>
        <v>2.8727256120892886</v>
      </c>
      <c r="I87" s="40">
        <f>'[4]methanogen M06-L TZVP smd redo'!CL87</f>
        <v>2.6827101009154752</v>
      </c>
      <c r="J87" s="40">
        <f>'[4]methanogen M06-L TZVP smd redo'!DG87</f>
        <v>2.6928478713532655</v>
      </c>
      <c r="K87" s="40">
        <f>'[4]methanogen M06-L TZVP smd redo'!EC87</f>
        <v>2.7274310386273815</v>
      </c>
      <c r="M87" s="40">
        <f>EXP('d-beta'!Y88/1000)*'[3]methanogen M06-L TZVP smd redo'!EZ87</f>
        <v>4.897916106156508</v>
      </c>
      <c r="N87" s="40">
        <f>'[3]methanogen M06-L TZVP smd redo'!ET87</f>
        <v>2.20817</v>
      </c>
      <c r="O87" s="40">
        <f>'[3]methanogen M06-L TZVP smd redo'!R87</f>
        <v>4.4260799999999998</v>
      </c>
      <c r="P87" s="40">
        <f>'[3]methanogen M06-L TZVP smd redo'!W87</f>
        <v>4.5831400000000002</v>
      </c>
      <c r="Q87" s="40">
        <f>'[3]methanogen M06-L TZVP smd redo'!V87</f>
        <v>4.5679699999999999</v>
      </c>
      <c r="R87" s="40">
        <f>PRODUCT('[4]methanogen M06-L TZVP smd redo'!AD87:AF87)^(1/3)</f>
        <v>4.4298531318598453</v>
      </c>
      <c r="S87" s="40">
        <f>AVERAGE('[3]methanogen M06-L TZVP smd redo'!AT87:AV87)</f>
        <v>4.3292466666666662</v>
      </c>
      <c r="T87" s="40">
        <f>'[3]methanogen M06-L TZVP smd redo'!FK87</f>
        <v>4.2617500000000001</v>
      </c>
      <c r="U87" s="40">
        <f>'[3]methanogen M06-L TZVP smd redo'!CD87</f>
        <v>4.3090700000000002</v>
      </c>
      <c r="V87" s="40">
        <f>'[3]methanogen M06-L TZVP smd redo'!CG87</f>
        <v>2.8570600000000002</v>
      </c>
      <c r="W87" s="40">
        <v>4.277415489982757</v>
      </c>
      <c r="X87" s="40">
        <v>4.302045977155414</v>
      </c>
      <c r="Y87" s="40">
        <v>4.4839897610647039</v>
      </c>
      <c r="Z87" s="40"/>
      <c r="AA87" s="40">
        <v>21.050419999999999</v>
      </c>
      <c r="AB87" s="40">
        <v>19.737172662086312</v>
      </c>
      <c r="AC87" s="41">
        <v>18.850383333333337</v>
      </c>
      <c r="AD87" s="41">
        <v>18.281300000000002</v>
      </c>
      <c r="AE87" s="41">
        <v>20.224989020271327</v>
      </c>
      <c r="AF87" s="72">
        <v>18.407872002925735</v>
      </c>
      <c r="AG87" s="41">
        <v>18.615921979185089</v>
      </c>
      <c r="AH87" s="40"/>
      <c r="AI87" s="133">
        <f>1000*(AA87/Q87/P87-1)</f>
        <v>5.4822274917409874</v>
      </c>
      <c r="AJ87" s="133">
        <f>1000*(AB87/R87^2-1)</f>
        <v>5.787617937456746</v>
      </c>
      <c r="AK87" s="133">
        <f>1000*(AC87/S87^2-1)</f>
        <v>5.7626967066577439</v>
      </c>
      <c r="AL87" s="133">
        <f>1000*(AD87/T87^2-1)</f>
        <v>6.5402258537261559</v>
      </c>
      <c r="AM87" s="133">
        <f>1000*((AE87/Y87^2-1))</f>
        <v>5.9098713155931737</v>
      </c>
      <c r="AN87" s="133">
        <f>1000*((AF87/W87^2-1))</f>
        <v>6.0989834553020206</v>
      </c>
      <c r="AO87" s="133">
        <f>1000*((AG87/X87^2-1))</f>
        <v>5.852860015791439</v>
      </c>
      <c r="AQ87" s="133">
        <f>O87*U87/AA87</f>
        <v>0.90602888425029049</v>
      </c>
      <c r="AR87" s="133">
        <f>U87*P87/AB87</f>
        <v>1.0006028430676164</v>
      </c>
      <c r="AS87" s="133">
        <f t="shared" si="32"/>
        <v>1.066536750749328</v>
      </c>
      <c r="AT87" s="133">
        <f t="shared" si="33"/>
        <v>1.0470435700469207</v>
      </c>
      <c r="AU87" s="133">
        <f>V87*S87/AD87</f>
        <v>0.67658850746208776</v>
      </c>
      <c r="AV87" s="133">
        <f>AC87/AD87</f>
        <v>1.0311292595894896</v>
      </c>
      <c r="AW87" s="133">
        <f>O87*N87/AA87</f>
        <v>0.46429178484799832</v>
      </c>
      <c r="AX87" s="133">
        <f>AE87/AC87</f>
        <v>1.0729218956787612</v>
      </c>
      <c r="AY87" s="133">
        <f>AF87/AG87</f>
        <v>0.98882408421715673</v>
      </c>
      <c r="AZ87" s="133">
        <f t="shared" si="34"/>
        <v>0.94319091685026069</v>
      </c>
      <c r="BB87" s="75">
        <f t="shared" si="35"/>
        <v>-98.684092376387468</v>
      </c>
      <c r="BC87" s="75">
        <f t="shared" si="36"/>
        <v>0.60266143072964917</v>
      </c>
      <c r="BD87" s="75">
        <f t="shared" si="37"/>
        <v>64.416717547310014</v>
      </c>
      <c r="BE87" s="75">
        <f t="shared" si="38"/>
        <v>45.970545202993861</v>
      </c>
      <c r="BF87" s="75">
        <f t="shared" si="39"/>
        <v>-390.69200849943354</v>
      </c>
      <c r="BG87" s="75">
        <f t="shared" si="40"/>
        <v>30.654570201975073</v>
      </c>
      <c r="BH87" s="75">
        <f t="shared" si="41"/>
        <v>-767.24207774191791</v>
      </c>
      <c r="BI87" s="75">
        <f t="shared" si="42"/>
        <v>70.38567039226389</v>
      </c>
      <c r="BJ87" s="75">
        <f t="shared" si="43"/>
        <v>-11.23883555960508</v>
      </c>
      <c r="BK87" s="75">
        <f t="shared" si="44"/>
        <v>-58.486559947139156</v>
      </c>
      <c r="BM87" s="133">
        <f>O87*U87/Q87/P87</f>
        <v>0.91099594070783885</v>
      </c>
      <c r="BN87" s="133">
        <f>P87*U87/R87^2</f>
        <v>1.0063939500304249</v>
      </c>
      <c r="BO87" s="133">
        <f>P87*Q87/R87^2</f>
        <v>1.0668606850017475</v>
      </c>
      <c r="BP87" s="133">
        <f>R87^2/S87^2</f>
        <v>1.0470176265833102</v>
      </c>
      <c r="BQ87" s="133">
        <f>V87*S87/T87^2</f>
        <v>0.68101354911092526</v>
      </c>
      <c r="BR87" s="133">
        <f>S87^2/T87^2</f>
        <v>1.0319263989707284</v>
      </c>
      <c r="BS87" s="133">
        <f>O87*N87/Q87/P87</f>
        <v>0.46683713803508142</v>
      </c>
      <c r="BT87" s="133">
        <f>Y87^2/S87^2</f>
        <v>1.072764916544827</v>
      </c>
      <c r="BU87" s="133">
        <f>W87^2/X87^2</f>
        <v>0.9885821867610608</v>
      </c>
      <c r="BV87" s="133">
        <f>X87^2/R87^2</f>
        <v>0.94312973917892551</v>
      </c>
      <c r="BX87" s="133">
        <f t="shared" si="45"/>
        <v>0.9945476634575463</v>
      </c>
      <c r="BY87" s="133">
        <f t="shared" si="46"/>
        <v>0.99424568583442552</v>
      </c>
      <c r="BZ87" s="133">
        <f t="shared" si="47"/>
        <v>0.99969636686685204</v>
      </c>
      <c r="CA87" s="133">
        <f t="shared" si="48"/>
        <v>1.0000247784401637</v>
      </c>
      <c r="CB87" s="133">
        <f t="shared" si="49"/>
        <v>0.99350227076302011</v>
      </c>
      <c r="CC87" s="133">
        <f t="shared" si="50"/>
        <v>0.99922752302680329</v>
      </c>
      <c r="CD87" s="133">
        <f t="shared" si="51"/>
        <v>0.99454766345754642</v>
      </c>
      <c r="CE87" s="133">
        <f t="shared" si="27"/>
        <v>1.0001463313457712</v>
      </c>
      <c r="CF87" s="133">
        <f t="shared" si="28"/>
        <v>1.0002446912956104</v>
      </c>
      <c r="CG87" s="133">
        <f t="shared" si="29"/>
        <v>1.000064866654919</v>
      </c>
    </row>
    <row r="88" spans="1:85" x14ac:dyDescent="0.2">
      <c r="A88" s="132">
        <v>168</v>
      </c>
      <c r="B88" s="132">
        <f t="shared" si="30"/>
        <v>441.15</v>
      </c>
      <c r="C88" s="44">
        <f t="shared" si="31"/>
        <v>2.2668026748271566</v>
      </c>
      <c r="E88" s="40">
        <f>'[4]methanogen M06-L TZVP smd redo'!AB88</f>
        <v>2.3610843622829947</v>
      </c>
      <c r="F88" s="40">
        <f>'[4]methanogen M06-L TZVP smd redo'!AS88</f>
        <v>2.6288668448624097</v>
      </c>
      <c r="G88" s="40">
        <f>'[4]methanogen M06-L TZVP smd redo'!BJ88</f>
        <v>2.7715191633945757</v>
      </c>
      <c r="H88" s="40">
        <f>'[4]methanogen M06-L TZVP smd redo'!EV88</f>
        <v>2.8427583607022466</v>
      </c>
      <c r="I88" s="40">
        <f>'[4]methanogen M06-L TZVP smd redo'!CL88</f>
        <v>2.6542960460440579</v>
      </c>
      <c r="J88" s="40">
        <f>'[4]methanogen M06-L TZVP smd redo'!DG88</f>
        <v>2.6720148793575316</v>
      </c>
      <c r="K88" s="40">
        <f>'[4]methanogen M06-L TZVP smd redo'!EC88</f>
        <v>2.7075125936146804</v>
      </c>
      <c r="M88" s="40">
        <f>EXP('d-beta'!Y89/1000)*'[3]methanogen M06-L TZVP smd redo'!EZ88</f>
        <v>4.8515897052046464</v>
      </c>
      <c r="N88" s="40">
        <f>'[3]methanogen M06-L TZVP smd redo'!ET88</f>
        <v>2.19882</v>
      </c>
      <c r="O88" s="40">
        <f>'[3]methanogen M06-L TZVP smd redo'!R88</f>
        <v>4.3840599999999998</v>
      </c>
      <c r="P88" s="40">
        <f>'[3]methanogen M06-L TZVP smd redo'!W88</f>
        <v>4.5376599999999998</v>
      </c>
      <c r="Q88" s="40">
        <f>'[3]methanogen M06-L TZVP smd redo'!V88</f>
        <v>4.5226199999999999</v>
      </c>
      <c r="R88" s="40">
        <f>PRODUCT('[4]methanogen M06-L TZVP smd redo'!AD88:AF88)^(1/3)</f>
        <v>4.3877092120852659</v>
      </c>
      <c r="S88" s="40">
        <f>AVERAGE('[3]methanogen M06-L TZVP smd redo'!AT88:AV88)</f>
        <v>4.2888833333333336</v>
      </c>
      <c r="T88" s="40">
        <f>'[3]methanogen M06-L TZVP smd redo'!FK88</f>
        <v>4.2232000000000003</v>
      </c>
      <c r="U88" s="40">
        <f>'[3]methanogen M06-L TZVP smd redo'!CD88</f>
        <v>4.2681800000000001</v>
      </c>
      <c r="V88" s="40">
        <f>'[3]methanogen M06-L TZVP smd redo'!CG88</f>
        <v>2.8377400000000002</v>
      </c>
      <c r="W88" s="40">
        <v>4.2379445651071563</v>
      </c>
      <c r="X88" s="40">
        <v>4.2622095765711263</v>
      </c>
      <c r="Y88" s="40">
        <v>4.4410266971216235</v>
      </c>
      <c r="Z88" s="40"/>
      <c r="AA88" s="40">
        <v>20.633279999999999</v>
      </c>
      <c r="AB88" s="40">
        <v>19.361930567941553</v>
      </c>
      <c r="AC88" s="41">
        <v>18.499116666666666</v>
      </c>
      <c r="AD88" s="41">
        <v>17.950500000000002</v>
      </c>
      <c r="AE88" s="41">
        <v>19.837728031673876</v>
      </c>
      <c r="AF88" s="72">
        <v>18.068236509794517</v>
      </c>
      <c r="AG88" s="41">
        <v>18.271309714009657</v>
      </c>
      <c r="AH88" s="40"/>
      <c r="AI88" s="133">
        <f>1000*(AA88/Q88/P88-1)</f>
        <v>5.4169927300145027</v>
      </c>
      <c r="AJ88" s="133">
        <f>1000*(AB88/R88^2-1)</f>
        <v>5.7104967310563914</v>
      </c>
      <c r="AK88" s="133">
        <f>1000*(AC88/S88^2-1)</f>
        <v>5.6862814750275881</v>
      </c>
      <c r="AL88" s="133">
        <f>1000*(AD88/T88^2-1)</f>
        <v>6.4524284461073833</v>
      </c>
      <c r="AM88" s="133">
        <f>1000*((AE88/Y88^2-1))</f>
        <v>5.831341623431463</v>
      </c>
      <c r="AN88" s="133">
        <f>1000*((AF88/W88^2-1))</f>
        <v>6.0167775684916158</v>
      </c>
      <c r="AO88" s="133">
        <f>1000*((AG88/X88^2-1))</f>
        <v>5.773244201253025</v>
      </c>
      <c r="AQ88" s="133">
        <f>O88*U88/AA88</f>
        <v>0.90688233818374986</v>
      </c>
      <c r="AR88" s="133">
        <f>U88*P88/AB88</f>
        <v>1.0002902133565001</v>
      </c>
      <c r="AS88" s="133">
        <f t="shared" si="32"/>
        <v>1.0656623278137087</v>
      </c>
      <c r="AT88" s="133">
        <f t="shared" si="33"/>
        <v>1.0466408162520311</v>
      </c>
      <c r="AU88" s="133">
        <f>V88*S88/AD88</f>
        <v>0.67801653381985649</v>
      </c>
      <c r="AV88" s="133">
        <f>AC88/AD88</f>
        <v>1.0305627512696953</v>
      </c>
      <c r="AW88" s="133">
        <f>O88*N88/AA88</f>
        <v>0.46719468786349044</v>
      </c>
      <c r="AX88" s="133">
        <f>AE88/AC88</f>
        <v>1.0723608261479445</v>
      </c>
      <c r="AY88" s="133">
        <f>AF88/AG88</f>
        <v>0.98888567883782119</v>
      </c>
      <c r="AZ88" s="133">
        <f t="shared" si="34"/>
        <v>0.94367189521185002</v>
      </c>
      <c r="BB88" s="75">
        <f t="shared" si="35"/>
        <v>-97.742563650716349</v>
      </c>
      <c r="BC88" s="75">
        <f t="shared" si="36"/>
        <v>0.29017125274985101</v>
      </c>
      <c r="BD88" s="75">
        <f t="shared" si="37"/>
        <v>63.596509909634655</v>
      </c>
      <c r="BE88" s="75">
        <f t="shared" si="38"/>
        <v>45.585813098677491</v>
      </c>
      <c r="BF88" s="75">
        <f t="shared" si="39"/>
        <v>-388.58360517409909</v>
      </c>
      <c r="BG88" s="75">
        <f t="shared" si="40"/>
        <v>30.105013497027702</v>
      </c>
      <c r="BH88" s="75">
        <f t="shared" si="41"/>
        <v>-761.0092176879607</v>
      </c>
      <c r="BI88" s="75">
        <f t="shared" si="42"/>
        <v>69.862597570298888</v>
      </c>
      <c r="BJ88" s="75">
        <f t="shared" si="43"/>
        <v>-11.176546722451107</v>
      </c>
      <c r="BK88" s="75">
        <f t="shared" si="44"/>
        <v>-57.97674188412752</v>
      </c>
      <c r="BM88" s="133">
        <f>O88*U88/Q88/P88</f>
        <v>0.91179491321666983</v>
      </c>
      <c r="BN88" s="133">
        <f>P88*U88/R88^2</f>
        <v>1.0060023673499803</v>
      </c>
      <c r="BO88" s="133">
        <f>P88*Q88/R88^2</f>
        <v>1.065973418793108</v>
      </c>
      <c r="BP88" s="133">
        <f>R88^2/S88^2</f>
        <v>1.0466156154855897</v>
      </c>
      <c r="BQ88" s="133">
        <f>V88*S88/T88^2</f>
        <v>0.68239138698960689</v>
      </c>
      <c r="BR88" s="133">
        <f>S88^2/T88^2</f>
        <v>1.0313478495105053</v>
      </c>
      <c r="BS88" s="133">
        <f>O88*N88/Q88/P88</f>
        <v>0.4697254780911484</v>
      </c>
      <c r="BT88" s="133">
        <f>Y88^2/S88^2</f>
        <v>1.0722061711733515</v>
      </c>
      <c r="BU88" s="133">
        <f>W88^2/X88^2</f>
        <v>0.98864629251290981</v>
      </c>
      <c r="BV88" s="133">
        <f>X88^2/R88^2</f>
        <v>0.94361302207671582</v>
      </c>
      <c r="BX88" s="133">
        <f t="shared" si="45"/>
        <v>0.99461219298143577</v>
      </c>
      <c r="BY88" s="133">
        <f t="shared" si="46"/>
        <v>0.99432192788121654</v>
      </c>
      <c r="BZ88" s="133">
        <f t="shared" si="47"/>
        <v>0.99970816253584305</v>
      </c>
      <c r="CA88" s="133">
        <f t="shared" si="48"/>
        <v>1.0000240783398113</v>
      </c>
      <c r="CB88" s="133">
        <f t="shared" si="49"/>
        <v>0.99358893846968055</v>
      </c>
      <c r="CC88" s="133">
        <f t="shared" si="50"/>
        <v>0.99923876484429319</v>
      </c>
      <c r="CD88" s="133">
        <f t="shared" si="51"/>
        <v>0.99461219298143566</v>
      </c>
      <c r="CE88" s="133">
        <f t="shared" si="27"/>
        <v>1.0001442399593949</v>
      </c>
      <c r="CF88" s="133">
        <f t="shared" si="28"/>
        <v>1.0002421354600977</v>
      </c>
      <c r="CG88" s="133">
        <f t="shared" si="29"/>
        <v>1.0000623911855355</v>
      </c>
    </row>
    <row r="89" spans="1:85" x14ac:dyDescent="0.2">
      <c r="A89" s="132">
        <v>170</v>
      </c>
      <c r="B89" s="132">
        <f t="shared" si="30"/>
        <v>443.15</v>
      </c>
      <c r="C89" s="44">
        <f t="shared" si="31"/>
        <v>2.2565722667268422</v>
      </c>
      <c r="E89" s="40">
        <f>'[4]methanogen M06-L TZVP smd redo'!AB89</f>
        <v>2.3382640330265048</v>
      </c>
      <c r="F89" s="40">
        <f>'[4]methanogen M06-L TZVP smd redo'!AS89</f>
        <v>2.6003675476184984</v>
      </c>
      <c r="G89" s="40">
        <f>'[4]methanogen M06-L TZVP smd redo'!BJ89</f>
        <v>2.7534957057409049</v>
      </c>
      <c r="H89" s="40">
        <f>'[4]methanogen M06-L TZVP smd redo'!EV89</f>
        <v>2.8248042891163561</v>
      </c>
      <c r="I89" s="40">
        <f>'[4]methanogen M06-L TZVP smd redo'!CL89</f>
        <v>2.6335457306858601</v>
      </c>
      <c r="J89" s="40">
        <f>'[4]methanogen M06-L TZVP smd redo'!DG89</f>
        <v>2.6492133364752757</v>
      </c>
      <c r="K89" s="40">
        <f>'[4]methanogen M06-L TZVP smd redo'!EC89</f>
        <v>2.6830151561878512</v>
      </c>
      <c r="M89" s="40">
        <f>EXP('d-beta'!Y90/1000)*'[3]methanogen M06-L TZVP smd redo'!EZ89</f>
        <v>4.8061537373326733</v>
      </c>
      <c r="N89" s="40">
        <f>'[3]methanogen M06-L TZVP smd redo'!ET89</f>
        <v>2.1896</v>
      </c>
      <c r="O89" s="40">
        <f>'[3]methanogen M06-L TZVP smd redo'!R89</f>
        <v>4.3428399999999998</v>
      </c>
      <c r="P89" s="40">
        <f>'[3]methanogen M06-L TZVP smd redo'!W89</f>
        <v>4.49308</v>
      </c>
      <c r="Q89" s="40">
        <f>'[3]methanogen M06-L TZVP smd redo'!V89</f>
        <v>4.4781599999999999</v>
      </c>
      <c r="R89" s="40">
        <f>PRODUCT('[4]methanogen M06-L TZVP smd redo'!AD89:AF89)^(1/3)</f>
        <v>4.3463649838898011</v>
      </c>
      <c r="S89" s="40">
        <f>AVERAGE('[3]methanogen M06-L TZVP smd redo'!AT89:AV89)</f>
        <v>4.2492833333333335</v>
      </c>
      <c r="T89" s="40">
        <f>'[3]methanogen M06-L TZVP smd redo'!FK89</f>
        <v>4.1853699999999998</v>
      </c>
      <c r="U89" s="40">
        <f>'[3]methanogen M06-L TZVP smd redo'!CD89</f>
        <v>4.2280800000000003</v>
      </c>
      <c r="V89" s="40">
        <f>'[3]methanogen M06-L TZVP smd redo'!CG89</f>
        <v>2.8187500000000001</v>
      </c>
      <c r="W89" s="40">
        <v>4.1992133433379379</v>
      </c>
      <c r="X89" s="40">
        <v>4.2231192546596752</v>
      </c>
      <c r="Y89" s="40">
        <v>4.3988900124430019</v>
      </c>
      <c r="Z89" s="40"/>
      <c r="AA89" s="40">
        <v>20.22842</v>
      </c>
      <c r="AB89" s="40">
        <v>18.997384440565426</v>
      </c>
      <c r="AC89" s="41">
        <v>18.157733333333336</v>
      </c>
      <c r="AD89" s="41">
        <v>17.628769999999999</v>
      </c>
      <c r="AE89" s="41">
        <v>19.461547826188564</v>
      </c>
      <c r="AF89" s="72">
        <v>17.738081509621423</v>
      </c>
      <c r="AG89" s="41">
        <v>17.936349728019959</v>
      </c>
      <c r="AH89" s="40"/>
      <c r="AI89" s="133">
        <f>1000*(AA89/Q89/P89-1)</f>
        <v>5.3521348945642089</v>
      </c>
      <c r="AJ89" s="133">
        <f>1000*(AB89/R89^2-1)</f>
        <v>5.637419699421331</v>
      </c>
      <c r="AK89" s="133">
        <f>1000*(AC89/S89^2-1)</f>
        <v>5.6115525101236852</v>
      </c>
      <c r="AL89" s="133">
        <f>1000*(AD89/T89^2-1)</f>
        <v>6.3621575755266058</v>
      </c>
      <c r="AM89" s="133">
        <f>1000*((AE89/Y89^2-1))</f>
        <v>5.7526171727670938</v>
      </c>
      <c r="AN89" s="133">
        <f>1000*((AF89/W89^2-1))</f>
        <v>5.936963380678062</v>
      </c>
      <c r="AO89" s="133">
        <f>1000*((AG89/X89^2-1))</f>
        <v>5.6975044419229626</v>
      </c>
      <c r="AQ89" s="133">
        <f>O89*U89/AA89</f>
        <v>0.90772660184038101</v>
      </c>
      <c r="AR89" s="133">
        <f>U89*P89/AB89</f>
        <v>0.99998511615289409</v>
      </c>
      <c r="AS89" s="133">
        <f t="shared" si="32"/>
        <v>1.0648002657042579</v>
      </c>
      <c r="AT89" s="133">
        <f t="shared" si="33"/>
        <v>1.0462420662214864</v>
      </c>
      <c r="AU89" s="133">
        <f>V89*S89/AD89</f>
        <v>0.67943863331550269</v>
      </c>
      <c r="AV89" s="133">
        <f>AC89/AD89</f>
        <v>1.0300056857814435</v>
      </c>
      <c r="AW89" s="133">
        <f>O89*N89/AA89</f>
        <v>0.47008527922596027</v>
      </c>
      <c r="AX89" s="133">
        <f>AE89/AC89</f>
        <v>1.0718049146840223</v>
      </c>
      <c r="AY89" s="133">
        <f>AF89/AG89</f>
        <v>0.9889460106763639</v>
      </c>
      <c r="AZ89" s="133">
        <f t="shared" si="34"/>
        <v>0.94414837916951233</v>
      </c>
      <c r="BB89" s="75">
        <f t="shared" si="35"/>
        <v>-96.812045015072329</v>
      </c>
      <c r="BC89" s="75">
        <f t="shared" si="36"/>
        <v>-1.4883957871457928E-2</v>
      </c>
      <c r="BD89" s="75">
        <f t="shared" si="37"/>
        <v>62.787237633160714</v>
      </c>
      <c r="BE89" s="75">
        <f t="shared" si="38"/>
        <v>45.204759730895788</v>
      </c>
      <c r="BF89" s="75">
        <f t="shared" si="39"/>
        <v>-386.48836099906777</v>
      </c>
      <c r="BG89" s="75">
        <f t="shared" si="40"/>
        <v>29.564322402466995</v>
      </c>
      <c r="BH89" s="75">
        <f t="shared" si="41"/>
        <v>-754.84115557559767</v>
      </c>
      <c r="BI89" s="75">
        <f t="shared" si="42"/>
        <v>69.344063516898231</v>
      </c>
      <c r="BJ89" s="75">
        <f t="shared" si="43"/>
        <v>-11.11553866106623</v>
      </c>
      <c r="BK89" s="75">
        <f t="shared" si="44"/>
        <v>-57.471943864690388</v>
      </c>
      <c r="BM89" s="133">
        <f>O89*U89/Q89/P89</f>
        <v>0.91258487706081504</v>
      </c>
      <c r="BN89" s="133">
        <f>P89*U89/R89^2</f>
        <v>1.0056224519458226</v>
      </c>
      <c r="BO89" s="133">
        <f>P89*Q89/R89^2</f>
        <v>1.0651024198704151</v>
      </c>
      <c r="BP89" s="133">
        <f>R89^2/S89^2</f>
        <v>1.0462151545920582</v>
      </c>
      <c r="BQ89" s="133">
        <f>V89*S89/T89^2</f>
        <v>0.68376132896355635</v>
      </c>
      <c r="BR89" s="133">
        <f>S89^2/T89^2</f>
        <v>1.0307744990306662</v>
      </c>
      <c r="BS89" s="133">
        <f>O89*N89/Q89/P89</f>
        <v>0.47260123905232637</v>
      </c>
      <c r="BT89" s="133">
        <f>Y89^2/S89^2</f>
        <v>1.071654585670577</v>
      </c>
      <c r="BU89" s="133">
        <f>W89^2/X89^2</f>
        <v>0.98871059636033476</v>
      </c>
      <c r="BV89" s="133">
        <f>X89^2/R89^2</f>
        <v>0.94409197163941971</v>
      </c>
      <c r="BX89" s="133">
        <f t="shared" si="45"/>
        <v>0.99467635795578691</v>
      </c>
      <c r="BY89" s="133">
        <f t="shared" si="46"/>
        <v>0.99439418264576274</v>
      </c>
      <c r="BZ89" s="133">
        <f t="shared" si="47"/>
        <v>0.9997163144496527</v>
      </c>
      <c r="CA89" s="133">
        <f t="shared" si="48"/>
        <v>1.0000257228442067</v>
      </c>
      <c r="CB89" s="133">
        <f t="shared" si="49"/>
        <v>0.99367806358015887</v>
      </c>
      <c r="CC89" s="133">
        <f t="shared" si="50"/>
        <v>0.99925414021209713</v>
      </c>
      <c r="CD89" s="133">
        <f t="shared" si="51"/>
        <v>0.99467635795578702</v>
      </c>
      <c r="CE89" s="133">
        <f t="shared" si="27"/>
        <v>1.0001402774881527</v>
      </c>
      <c r="CF89" s="133">
        <f t="shared" si="28"/>
        <v>1.0002381023495608</v>
      </c>
      <c r="CG89" s="133">
        <f t="shared" si="29"/>
        <v>1.0000597479184095</v>
      </c>
    </row>
    <row r="90" spans="1:85" x14ac:dyDescent="0.2">
      <c r="A90" s="132">
        <v>172</v>
      </c>
      <c r="B90" s="132">
        <f t="shared" si="30"/>
        <v>445.15</v>
      </c>
      <c r="C90" s="44">
        <f t="shared" si="31"/>
        <v>2.2464337863641468</v>
      </c>
      <c r="E90" s="40">
        <f>'[4]methanogen M06-L TZVP smd redo'!AB90</f>
        <v>2.3139145028501229</v>
      </c>
      <c r="F90" s="40">
        <f>'[4]methanogen M06-L TZVP smd redo'!AS90</f>
        <v>2.5855080266310448</v>
      </c>
      <c r="G90" s="40">
        <f>'[4]methanogen M06-L TZVP smd redo'!BJ90</f>
        <v>2.7217578750280413</v>
      </c>
      <c r="H90" s="40">
        <f>'[4]methanogen M06-L TZVP smd redo'!EV90</f>
        <v>2.7937570590104155</v>
      </c>
      <c r="I90" s="40">
        <f>'[4]methanogen M06-L TZVP smd redo'!CL90</f>
        <v>2.6066487750970868</v>
      </c>
      <c r="J90" s="40">
        <f>'[4]methanogen M06-L TZVP smd redo'!DG90</f>
        <v>2.6228623326518541</v>
      </c>
      <c r="K90" s="40">
        <f>'[4]methanogen M06-L TZVP smd redo'!EC90</f>
        <v>2.6569962718381301</v>
      </c>
      <c r="M90" s="40">
        <f>EXP('d-beta'!Y91/1000)*'[3]methanogen M06-L TZVP smd redo'!EZ90</f>
        <v>4.7615754420927372</v>
      </c>
      <c r="N90" s="40">
        <f>'[3]methanogen M06-L TZVP smd redo'!ET90</f>
        <v>2.1804899999999998</v>
      </c>
      <c r="O90" s="40">
        <f>'[3]methanogen M06-L TZVP smd redo'!R90</f>
        <v>4.3024100000000001</v>
      </c>
      <c r="P90" s="40">
        <f>'[3]methanogen M06-L TZVP smd redo'!W90</f>
        <v>4.44937</v>
      </c>
      <c r="Q90" s="40">
        <f>'[3]methanogen M06-L TZVP smd redo'!V90</f>
        <v>4.4345699999999999</v>
      </c>
      <c r="R90" s="40">
        <f>PRODUCT('[4]methanogen M06-L TZVP smd redo'!AD90:AF90)^(1/3)</f>
        <v>4.3058103153652709</v>
      </c>
      <c r="S90" s="40">
        <f>AVERAGE('[3]methanogen M06-L TZVP smd redo'!AT90:AV90)</f>
        <v>4.2104299999999997</v>
      </c>
      <c r="T90" s="40">
        <f>'[3]methanogen M06-L TZVP smd redo'!FK90</f>
        <v>4.1482299999999999</v>
      </c>
      <c r="U90" s="40">
        <f>'[3]methanogen M06-L TZVP smd redo'!CD90</f>
        <v>4.1887499999999998</v>
      </c>
      <c r="V90" s="40">
        <f>'[3]methanogen M06-L TZVP smd redo'!CG90</f>
        <v>2.8000600000000002</v>
      </c>
      <c r="W90" s="40">
        <v>4.1612084180571429</v>
      </c>
      <c r="X90" s="40">
        <v>4.1847650574382866</v>
      </c>
      <c r="Y90" s="40">
        <v>4.3575498123674787</v>
      </c>
      <c r="Z90" s="40"/>
      <c r="AA90" s="40">
        <v>19.835380000000001</v>
      </c>
      <c r="AB90" s="40">
        <v>18.643157869646906</v>
      </c>
      <c r="AC90" s="41">
        <v>17.825889999999998</v>
      </c>
      <c r="AD90" s="41">
        <v>17.31579</v>
      </c>
      <c r="AE90" s="41">
        <v>19.09605528778965</v>
      </c>
      <c r="AF90" s="72">
        <v>17.417087306437235</v>
      </c>
      <c r="AG90" s="41">
        <v>17.610692021089029</v>
      </c>
      <c r="AH90" s="40"/>
      <c r="AI90" s="133">
        <f>1000*(AA90/Q90/P90-1)</f>
        <v>5.2879759359845124</v>
      </c>
      <c r="AJ90" s="133">
        <f>1000*(AB90/R90^2-1)</f>
        <v>5.5639365688997522</v>
      </c>
      <c r="AK90" s="133">
        <f>1000*(AC90/S90^2-1)</f>
        <v>5.5376106320230711</v>
      </c>
      <c r="AL90" s="133">
        <f>1000*(AD90/T90^2-1)</f>
        <v>6.2749329354634398</v>
      </c>
      <c r="AM90" s="133">
        <f>1000*((AE90/Y90^2-1))</f>
        <v>5.6779837647134013</v>
      </c>
      <c r="AN90" s="133">
        <f>1000*((AF90/W90^2-1))</f>
        <v>5.8578093065164705</v>
      </c>
      <c r="AO90" s="133">
        <f>1000*((AG90/X90^2-1))</f>
        <v>5.6208303828666484</v>
      </c>
      <c r="AQ90" s="133">
        <f>O90*U90/AA90</f>
        <v>0.90856438785140481</v>
      </c>
      <c r="AR90" s="133">
        <f>U90*P90/AB90</f>
        <v>0.99968571407334128</v>
      </c>
      <c r="AS90" s="133">
        <f t="shared" si="32"/>
        <v>1.0639495807893233</v>
      </c>
      <c r="AT90" s="133">
        <f t="shared" si="33"/>
        <v>1.0458472407070227</v>
      </c>
      <c r="AU90" s="133">
        <f>V90*S90/AD90</f>
        <v>0.68085005799908638</v>
      </c>
      <c r="AV90" s="133">
        <f>AC90/AD90</f>
        <v>1.0294586617185817</v>
      </c>
      <c r="AW90" s="133">
        <f>O90*N90/AA90</f>
        <v>0.47296104137657052</v>
      </c>
      <c r="AX90" s="133">
        <f>AE90/AC90</f>
        <v>1.0712539619502675</v>
      </c>
      <c r="AY90" s="133">
        <f>AF90/AG90</f>
        <v>0.98900641074070517</v>
      </c>
      <c r="AZ90" s="133">
        <f t="shared" si="34"/>
        <v>0.94461958345378583</v>
      </c>
      <c r="BB90" s="75">
        <f t="shared" si="35"/>
        <v>-95.889520953459837</v>
      </c>
      <c r="BC90" s="75">
        <f t="shared" si="36"/>
        <v>-0.31433532483093868</v>
      </c>
      <c r="BD90" s="75">
        <f t="shared" si="37"/>
        <v>61.988003320478235</v>
      </c>
      <c r="BE90" s="75">
        <f t="shared" si="38"/>
        <v>44.82731358856951</v>
      </c>
      <c r="BF90" s="75">
        <f t="shared" si="39"/>
        <v>-384.41317622526515</v>
      </c>
      <c r="BG90" s="75">
        <f t="shared" si="40"/>
        <v>29.033092933610003</v>
      </c>
      <c r="BH90" s="75">
        <f t="shared" si="41"/>
        <v>-748.74225883677957</v>
      </c>
      <c r="BI90" s="75">
        <f t="shared" si="42"/>
        <v>68.829889359669025</v>
      </c>
      <c r="BJ90" s="75">
        <f t="shared" si="43"/>
        <v>-11.054465337253141</v>
      </c>
      <c r="BK90" s="75">
        <f t="shared" si="44"/>
        <v>-56.972989728053321</v>
      </c>
      <c r="BM90" s="133">
        <f>O90*U90/Q90/P90</f>
        <v>0.91336885447065541</v>
      </c>
      <c r="BN90" s="133">
        <f>P90*U90/R90^2</f>
        <v>1.0052479019752807</v>
      </c>
      <c r="BO90" s="133">
        <f>P90*Q90/R90^2</f>
        <v>1.064241644562822</v>
      </c>
      <c r="BP90" s="133">
        <f>R90^2/S90^2</f>
        <v>1.0458198601423065</v>
      </c>
      <c r="BQ90" s="133">
        <f>V90*S90/T90^2</f>
        <v>0.68512234645213699</v>
      </c>
      <c r="BR90" s="133">
        <f>S90^2/T90^2</f>
        <v>1.0302135244146449</v>
      </c>
      <c r="BS90" s="133">
        <f>O90*N90/Q90/P90</f>
        <v>0.47546204798202801</v>
      </c>
      <c r="BT90" s="133">
        <f>Y90^2/S90^2</f>
        <v>1.0711044356834369</v>
      </c>
      <c r="BU90" s="133">
        <f>W90^2/X90^2</f>
        <v>0.98877340198685182</v>
      </c>
      <c r="BV90" s="133">
        <f>X90^2/R90^2</f>
        <v>0.9445661408348317</v>
      </c>
      <c r="BX90" s="133">
        <f t="shared" si="45"/>
        <v>0.99473983966528501</v>
      </c>
      <c r="BY90" s="133">
        <f t="shared" si="46"/>
        <v>0.99446684952934505</v>
      </c>
      <c r="BZ90" s="133">
        <f t="shared" si="47"/>
        <v>0.9997255662987905</v>
      </c>
      <c r="CA90" s="133">
        <f t="shared" si="48"/>
        <v>1.0000261809569313</v>
      </c>
      <c r="CB90" s="133">
        <f t="shared" si="49"/>
        <v>0.99376419631446211</v>
      </c>
      <c r="CC90" s="133">
        <f t="shared" si="50"/>
        <v>0.9992672754936972</v>
      </c>
      <c r="CD90" s="133">
        <f t="shared" si="51"/>
        <v>0.9947398396652849</v>
      </c>
      <c r="CE90" s="133">
        <f t="shared" si="27"/>
        <v>1.0001396000817933</v>
      </c>
      <c r="CF90" s="133">
        <f t="shared" si="28"/>
        <v>1.0002356543505166</v>
      </c>
      <c r="CG90" s="133">
        <f t="shared" si="29"/>
        <v>1.0000565790119333</v>
      </c>
    </row>
    <row r="91" spans="1:85" x14ac:dyDescent="0.2">
      <c r="A91" s="132">
        <v>174</v>
      </c>
      <c r="B91" s="132">
        <f t="shared" si="30"/>
        <v>447.15</v>
      </c>
      <c r="C91" s="44">
        <f t="shared" si="31"/>
        <v>2.2363860002236389</v>
      </c>
      <c r="E91" s="40">
        <f>'[4]methanogen M06-L TZVP smd redo'!AB91</f>
        <v>2.2963123873602775</v>
      </c>
      <c r="F91" s="40">
        <f>'[4]methanogen M06-L TZVP smd redo'!AS91</f>
        <v>2.5578277604423327</v>
      </c>
      <c r="G91" s="40">
        <f>'[4]methanogen M06-L TZVP smd redo'!BJ91</f>
        <v>2.7052638936824192</v>
      </c>
      <c r="H91" s="40">
        <f>'[4]methanogen M06-L TZVP smd redo'!EV91</f>
        <v>2.7761924881379851</v>
      </c>
      <c r="I91" s="40">
        <f>'[4]methanogen M06-L TZVP smd redo'!CL91</f>
        <v>2.5873838434553598</v>
      </c>
      <c r="J91" s="40">
        <f>'[4]methanogen M06-L TZVP smd redo'!DG91</f>
        <v>2.6015745372216514</v>
      </c>
      <c r="K91" s="40">
        <f>'[4]methanogen M06-L TZVP smd redo'!EC91</f>
        <v>2.6345304987365203</v>
      </c>
      <c r="M91" s="40">
        <f>EXP('d-beta'!Y92/1000)*'[3]methanogen M06-L TZVP smd redo'!EZ91</f>
        <v>4.7178221848510997</v>
      </c>
      <c r="N91" s="40">
        <f>'[3]methanogen M06-L TZVP smd redo'!ET91</f>
        <v>2.1715100000000001</v>
      </c>
      <c r="O91" s="40">
        <f>'[3]methanogen M06-L TZVP smd redo'!R91</f>
        <v>4.2627600000000001</v>
      </c>
      <c r="P91" s="40">
        <f>'[3]methanogen M06-L TZVP smd redo'!W91</f>
        <v>4.4065099999999999</v>
      </c>
      <c r="Q91" s="40">
        <f>'[3]methanogen M06-L TZVP smd redo'!V91</f>
        <v>4.3918200000000001</v>
      </c>
      <c r="R91" s="40">
        <f>PRODUCT('[4]methanogen M06-L TZVP smd redo'!AD91:AF91)^(1/3)</f>
        <v>4.2660252056165993</v>
      </c>
      <c r="S91" s="40">
        <f>AVERAGE('[3]methanogen M06-L TZVP smd redo'!AT91:AV91)</f>
        <v>4.1722999999999999</v>
      </c>
      <c r="T91" s="40">
        <f>'[3]methanogen M06-L TZVP smd redo'!FK91</f>
        <v>4.1117600000000003</v>
      </c>
      <c r="U91" s="40">
        <f>'[3]methanogen M06-L TZVP smd redo'!CD91</f>
        <v>4.1501700000000001</v>
      </c>
      <c r="V91" s="40">
        <f>'[3]methanogen M06-L TZVP smd redo'!CG91</f>
        <v>2.7816800000000002</v>
      </c>
      <c r="W91" s="40">
        <v>4.1239099000828379</v>
      </c>
      <c r="X91" s="40">
        <v>4.1471237405508088</v>
      </c>
      <c r="Y91" s="40">
        <v>4.3169926202020426</v>
      </c>
      <c r="Z91" s="40"/>
      <c r="AA91" s="40">
        <v>19.45374</v>
      </c>
      <c r="AB91" s="40">
        <v>18.298871079459399</v>
      </c>
      <c r="AC91" s="41">
        <v>17.503236666666666</v>
      </c>
      <c r="AD91" s="41">
        <v>17.01127</v>
      </c>
      <c r="AE91" s="41">
        <v>18.740860487640763</v>
      </c>
      <c r="AF91" s="72">
        <v>17.104927246792535</v>
      </c>
      <c r="AG91" s="41">
        <v>17.294023520712745</v>
      </c>
      <c r="AH91" s="40"/>
      <c r="AI91" s="133">
        <f>1000*(AA91/Q91/P91-1)</f>
        <v>5.2262361823320891</v>
      </c>
      <c r="AJ91" s="133">
        <f>1000*(AB91/R91^2-1)</f>
        <v>5.4893226766272729</v>
      </c>
      <c r="AK91" s="133">
        <f>1000*(AC91/S91^2-1)</f>
        <v>5.4658145424928417</v>
      </c>
      <c r="AL91" s="133">
        <f>1000*(AD91/T91^2-1)</f>
        <v>6.192841040909336</v>
      </c>
      <c r="AM91" s="133">
        <f>1000*((AE91/Y91^2-1))</f>
        <v>5.6038217188469908</v>
      </c>
      <c r="AN91" s="133">
        <f>1000*((AF91/W91^2-1))</f>
        <v>5.7797674341144578</v>
      </c>
      <c r="AO91" s="133">
        <f>1000*((AG91/X91^2-1))</f>
        <v>5.5462657066047694</v>
      </c>
      <c r="AQ91" s="133">
        <f>O91*U91/AA91</f>
        <v>0.9093973019686703</v>
      </c>
      <c r="AR91" s="133">
        <f>U91*P91/AB91</f>
        <v>0.99939310612599119</v>
      </c>
      <c r="AS91" s="133">
        <f t="shared" si="32"/>
        <v>1.0631114846115808</v>
      </c>
      <c r="AT91" s="133">
        <f t="shared" si="33"/>
        <v>1.0454564163157289</v>
      </c>
      <c r="AU91" s="133">
        <f>V91*S91/AD91</f>
        <v>0.68225379198613634</v>
      </c>
      <c r="AV91" s="133">
        <f>AC91/AD91</f>
        <v>1.0289200433986803</v>
      </c>
      <c r="AW91" s="133">
        <f>O91*N91/AA91</f>
        <v>0.47582757699033706</v>
      </c>
      <c r="AX91" s="133">
        <f>AE91/AC91</f>
        <v>1.0707082835331274</v>
      </c>
      <c r="AY91" s="133">
        <f>AF91/AG91</f>
        <v>0.98906580220075835</v>
      </c>
      <c r="AZ91" s="133">
        <f t="shared" si="34"/>
        <v>0.94508690976709475</v>
      </c>
      <c r="BB91" s="75">
        <f t="shared" si="35"/>
        <v>-94.973204421369815</v>
      </c>
      <c r="BC91" s="75">
        <f t="shared" si="36"/>
        <v>-0.60707810864031231</v>
      </c>
      <c r="BD91" s="75">
        <f t="shared" si="37"/>
        <v>61.19997119977775</v>
      </c>
      <c r="BE91" s="75">
        <f t="shared" si="38"/>
        <v>44.45355208862555</v>
      </c>
      <c r="BF91" s="75">
        <f t="shared" si="39"/>
        <v>-382.35356134957294</v>
      </c>
      <c r="BG91" s="75">
        <f t="shared" si="40"/>
        <v>28.509750624582242</v>
      </c>
      <c r="BH91" s="75">
        <f t="shared" si="41"/>
        <v>-742.69972358659265</v>
      </c>
      <c r="BI91" s="75">
        <f t="shared" si="42"/>
        <v>68.320376710605615</v>
      </c>
      <c r="BJ91" s="75">
        <f t="shared" si="43"/>
        <v>-10.994415497128537</v>
      </c>
      <c r="BK91" s="75">
        <f t="shared" si="44"/>
        <v>-56.478387709684554</v>
      </c>
      <c r="BM91" s="133">
        <f>O91*U91/Q91/P91</f>
        <v>0.91415002705233428</v>
      </c>
      <c r="BN91" s="133">
        <f>P91*U91/R91^2</f>
        <v>1.0048790973663135</v>
      </c>
      <c r="BO91" s="133">
        <f>P91*Q91/R91^2</f>
        <v>1.0633897207572998</v>
      </c>
      <c r="BP91" s="133">
        <f>R91^2/S91^2</f>
        <v>1.0454319737591429</v>
      </c>
      <c r="BQ91" s="133">
        <f>V91*S91/T91^2</f>
        <v>0.6864788812694641</v>
      </c>
      <c r="BR91" s="133">
        <f>S91^2/T91^2</f>
        <v>1.0296640290474046</v>
      </c>
      <c r="BS91" s="133">
        <f>O91*N91/Q91/P91</f>
        <v>0.47831436428975543</v>
      </c>
      <c r="BT91" s="133">
        <f>Y91^2/S91^2</f>
        <v>1.070561341542934</v>
      </c>
      <c r="BU91" s="133">
        <f>W91^2/X91^2</f>
        <v>0.98883618078570068</v>
      </c>
      <c r="BV91" s="133">
        <f>X91^2/R91^2</f>
        <v>0.9450333904870083</v>
      </c>
      <c r="BX91" s="133">
        <f t="shared" si="45"/>
        <v>0.99480093535741709</v>
      </c>
      <c r="BY91" s="133">
        <f t="shared" si="46"/>
        <v>0.99454064548192855</v>
      </c>
      <c r="BZ91" s="133">
        <f t="shared" si="47"/>
        <v>0.99973834978814646</v>
      </c>
      <c r="CA91" s="133">
        <f t="shared" si="48"/>
        <v>1.0000233803415235</v>
      </c>
      <c r="CB91" s="133">
        <f t="shared" si="49"/>
        <v>0.99384527419763513</v>
      </c>
      <c r="CC91" s="133">
        <f t="shared" si="50"/>
        <v>0.99927744815033248</v>
      </c>
      <c r="CD91" s="133">
        <f t="shared" si="51"/>
        <v>0.99480093535741709</v>
      </c>
      <c r="CE91" s="133">
        <f t="shared" si="27"/>
        <v>1.000137256955292</v>
      </c>
      <c r="CF91" s="133">
        <f t="shared" si="28"/>
        <v>1.0002322138080295</v>
      </c>
      <c r="CG91" s="133">
        <f t="shared" si="29"/>
        <v>1.0000566321577895</v>
      </c>
    </row>
    <row r="92" spans="1:85" x14ac:dyDescent="0.2">
      <c r="A92" s="132">
        <v>176</v>
      </c>
      <c r="B92" s="132">
        <f t="shared" si="30"/>
        <v>449.15</v>
      </c>
      <c r="C92" s="44">
        <f t="shared" si="31"/>
        <v>2.2264276967605476</v>
      </c>
      <c r="E92" s="40">
        <f>'[4]methanogen M06-L TZVP smd redo'!AB92</f>
        <v>2.2748012861539824</v>
      </c>
      <c r="F92" s="40">
        <f>'[4]methanogen M06-L TZVP smd redo'!AS92</f>
        <v>2.5368633056119805</v>
      </c>
      <c r="G92" s="40">
        <f>'[4]methanogen M06-L TZVP smd redo'!BJ92</f>
        <v>2.6835381104484135</v>
      </c>
      <c r="H92" s="40">
        <f>'[4]methanogen M06-L TZVP smd redo'!EV92</f>
        <v>2.7442664956047746</v>
      </c>
      <c r="I92" s="40">
        <f>'[4]methanogen M06-L TZVP smd redo'!CL92</f>
        <v>2.5634599990087548</v>
      </c>
      <c r="J92" s="40">
        <f>'[4]methanogen M06-L TZVP smd redo'!DG92</f>
        <v>2.5838932856603325</v>
      </c>
      <c r="K92" s="40">
        <f>'[4]methanogen M06-L TZVP smd redo'!EC92</f>
        <v>2.6083848531306408</v>
      </c>
      <c r="M92" s="40">
        <f>EXP('d-beta'!Y93/1000)*'[3]methanogen M06-L TZVP smd redo'!EZ92</f>
        <v>4.6748815920797462</v>
      </c>
      <c r="N92" s="40">
        <f>'[3]methanogen M06-L TZVP smd redo'!ET92</f>
        <v>2.1626400000000001</v>
      </c>
      <c r="O92" s="40">
        <f>'[3]methanogen M06-L TZVP smd redo'!R92</f>
        <v>4.2238499999999997</v>
      </c>
      <c r="P92" s="40">
        <f>'[3]methanogen M06-L TZVP smd redo'!W92</f>
        <v>4.3644800000000004</v>
      </c>
      <c r="Q92" s="40">
        <f>'[3]methanogen M06-L TZVP smd redo'!V92</f>
        <v>4.3498999999999999</v>
      </c>
      <c r="R92" s="40">
        <f>PRODUCT('[4]methanogen M06-L TZVP smd redo'!AD92:AF92)^(1/3)</f>
        <v>4.2269830758247178</v>
      </c>
      <c r="S92" s="40">
        <f>AVERAGE('[3]methanogen M06-L TZVP smd redo'!AT92:AV92)</f>
        <v>4.1348799999999999</v>
      </c>
      <c r="T92" s="40">
        <f>'[3]methanogen M06-L TZVP smd redo'!FK92</f>
        <v>4.0759600000000002</v>
      </c>
      <c r="U92" s="40">
        <f>'[3]methanogen M06-L TZVP smd redo'!CD92</f>
        <v>4.1123099999999999</v>
      </c>
      <c r="V92" s="40">
        <f>'[3]methanogen M06-L TZVP smd redo'!CG92</f>
        <v>2.7635999999999998</v>
      </c>
      <c r="W92" s="40">
        <v>4.0872976792154976</v>
      </c>
      <c r="X92" s="40">
        <v>4.1101783941467458</v>
      </c>
      <c r="Y92" s="40">
        <v>4.2772019111565376</v>
      </c>
      <c r="Z92" s="40"/>
      <c r="AA92" s="40">
        <v>19.08306</v>
      </c>
      <c r="AB92" s="40">
        <v>17.964177532381132</v>
      </c>
      <c r="AC92" s="41">
        <v>17.189463333333332</v>
      </c>
      <c r="AD92" s="41">
        <v>16.71491</v>
      </c>
      <c r="AE92" s="41">
        <v>18.395596797081669</v>
      </c>
      <c r="AF92" s="72">
        <v>16.801284680660817</v>
      </c>
      <c r="AG92" s="41">
        <v>16.986014497734892</v>
      </c>
      <c r="AH92" s="40"/>
      <c r="AI92" s="133">
        <f>1000*(AA92/Q92/P92-1)</f>
        <v>5.162400941159051</v>
      </c>
      <c r="AJ92" s="133">
        <f>1000*(AB92/R92^2-1)</f>
        <v>5.4172227256965577</v>
      </c>
      <c r="AK92" s="133">
        <f>1000*(AC92/S92^2-1)</f>
        <v>5.3944823126319541</v>
      </c>
      <c r="AL92" s="133">
        <f>1000*(AD92/T92^2-1)</f>
        <v>6.1071047180927263</v>
      </c>
      <c r="AM92" s="133">
        <f>1000*((AE92/Y92^2-1))</f>
        <v>5.5284839973785971</v>
      </c>
      <c r="AN92" s="133">
        <f>1000*((AF92/W92^2-1))</f>
        <v>5.7034807205067484</v>
      </c>
      <c r="AO92" s="133">
        <f>1000*((AG92/X92^2-1))</f>
        <v>5.4723830162137777</v>
      </c>
      <c r="AQ92" s="133">
        <f>O92*U92/AA92</f>
        <v>0.91021988053802694</v>
      </c>
      <c r="AR92" s="133">
        <f>U92*P92/AB92</f>
        <v>0.99910473031386271</v>
      </c>
      <c r="AS92" s="133">
        <f t="shared" si="32"/>
        <v>1.0622840909694884</v>
      </c>
      <c r="AT92" s="133">
        <f t="shared" si="33"/>
        <v>1.0450691324112193</v>
      </c>
      <c r="AU92" s="133">
        <f>V92*S92/AD92</f>
        <v>0.68365036772558141</v>
      </c>
      <c r="AV92" s="133">
        <f>AC92/AD92</f>
        <v>1.0283910193553738</v>
      </c>
      <c r="AW92" s="133">
        <f>O92*N92/AA92</f>
        <v>0.47867936085722096</v>
      </c>
      <c r="AX92" s="133">
        <f>AE92/AC92</f>
        <v>1.0701670226905478</v>
      </c>
      <c r="AY92" s="133">
        <f>AF92/AG92</f>
        <v>0.98912459322940594</v>
      </c>
      <c r="AZ92" s="133">
        <f t="shared" si="34"/>
        <v>0.94554924471865953</v>
      </c>
      <c r="BB92" s="75">
        <f t="shared" si="35"/>
        <v>-94.069081693470139</v>
      </c>
      <c r="BC92" s="75">
        <f t="shared" si="36"/>
        <v>-0.89567067939201572</v>
      </c>
      <c r="BD92" s="75">
        <f t="shared" si="37"/>
        <v>60.4213926674852</v>
      </c>
      <c r="BE92" s="75">
        <f t="shared" si="38"/>
        <v>44.083038646035988</v>
      </c>
      <c r="BF92" s="75">
        <f t="shared" si="39"/>
        <v>-380.30865034145802</v>
      </c>
      <c r="BG92" s="75">
        <f t="shared" si="40"/>
        <v>27.995463733752576</v>
      </c>
      <c r="BH92" s="75">
        <f t="shared" si="41"/>
        <v>-736.72429849702235</v>
      </c>
      <c r="BI92" s="75">
        <f t="shared" si="42"/>
        <v>67.814732264580698</v>
      </c>
      <c r="BJ92" s="75">
        <f t="shared" si="43"/>
        <v>-10.934976295724354</v>
      </c>
      <c r="BK92" s="75">
        <f t="shared" si="44"/>
        <v>-55.989308983792597</v>
      </c>
      <c r="BM92" s="133">
        <f>O92*U92/Q92/P92</f>
        <v>0.91491880050597818</v>
      </c>
      <c r="BN92" s="133">
        <f>P92*U92/R92^2</f>
        <v>1.0045171031642699</v>
      </c>
      <c r="BO92" s="133">
        <f>P92*Q92/R92^2</f>
        <v>1.0625533938478027</v>
      </c>
      <c r="BP92" s="133">
        <f>R92^2/S92^2</f>
        <v>1.0450454951557446</v>
      </c>
      <c r="BQ92" s="133">
        <f>V92*S92/T92^2</f>
        <v>0.68782549211184407</v>
      </c>
      <c r="BR92" s="133">
        <f>S92^2/T92^2</f>
        <v>1.0291199416787604</v>
      </c>
      <c r="BS92" s="133">
        <f>O92*N92/Q92/P92</f>
        <v>0.48115049564022377</v>
      </c>
      <c r="BT92" s="133">
        <f>Y92^2/S92^2</f>
        <v>1.0700244069553564</v>
      </c>
      <c r="BU92" s="133">
        <f>W92^2/X92^2</f>
        <v>0.98889730513988738</v>
      </c>
      <c r="BV92" s="133">
        <f>X92^2/R92^2</f>
        <v>0.94549737181601412</v>
      </c>
      <c r="BX92" s="133">
        <f t="shared" si="45"/>
        <v>0.99486411256894869</v>
      </c>
      <c r="BY92" s="133">
        <f t="shared" si="46"/>
        <v>0.9946119654574741</v>
      </c>
      <c r="BZ92" s="133">
        <f t="shared" si="47"/>
        <v>0.99974655120403966</v>
      </c>
      <c r="CA92" s="133">
        <f t="shared" si="48"/>
        <v>1.0000226183985139</v>
      </c>
      <c r="CB92" s="133">
        <f t="shared" si="49"/>
        <v>0.99392996561752356</v>
      </c>
      <c r="CC92" s="133">
        <f t="shared" si="50"/>
        <v>0.99929170323704197</v>
      </c>
      <c r="CD92" s="133">
        <f t="shared" si="51"/>
        <v>0.99486411256894847</v>
      </c>
      <c r="CE92" s="133">
        <f t="shared" si="27"/>
        <v>1.0001332826936136</v>
      </c>
      <c r="CF92" s="133">
        <f t="shared" si="28"/>
        <v>1.0002298399321519</v>
      </c>
      <c r="CG92" s="133">
        <f t="shared" si="29"/>
        <v>1.0000548630849664</v>
      </c>
    </row>
    <row r="93" spans="1:85" x14ac:dyDescent="0.2">
      <c r="A93" s="132">
        <v>178</v>
      </c>
      <c r="B93" s="132">
        <f t="shared" si="30"/>
        <v>451.15</v>
      </c>
      <c r="C93" s="44">
        <f t="shared" si="31"/>
        <v>2.2165576859137759</v>
      </c>
      <c r="E93" s="40">
        <f>'[4]methanogen M06-L TZVP smd redo'!AB93</f>
        <v>2.2618263572662389</v>
      </c>
      <c r="F93" s="40">
        <f>'[4]methanogen M06-L TZVP smd redo'!AS93</f>
        <v>2.5111203546652749</v>
      </c>
      <c r="G93" s="40">
        <f>'[4]methanogen M06-L TZVP smd redo'!BJ93</f>
        <v>2.6572372632951424</v>
      </c>
      <c r="H93" s="40">
        <f>'[4]methanogen M06-L TZVP smd redo'!EV93</f>
        <v>2.7246537509570956</v>
      </c>
      <c r="I93" s="40">
        <f>'[4]methanogen M06-L TZVP smd redo'!CL93</f>
        <v>2.5456715412337516</v>
      </c>
      <c r="J93" s="40">
        <f>'[4]methanogen M06-L TZVP smd redo'!DG93</f>
        <v>2.5555170531301741</v>
      </c>
      <c r="K93" s="40">
        <f>'[4]methanogen M06-L TZVP smd redo'!EC93</f>
        <v>2.5880820279025052</v>
      </c>
      <c r="M93" s="40">
        <f>EXP('d-beta'!Y94/1000)*'[3]methanogen M06-L TZVP smd redo'!EZ93</f>
        <v>4.6327413762948595</v>
      </c>
      <c r="N93" s="40">
        <f>'[3]methanogen M06-L TZVP smd redo'!ET93</f>
        <v>2.15388</v>
      </c>
      <c r="O93" s="40">
        <f>'[3]methanogen M06-L TZVP smd redo'!R93</f>
        <v>4.1856600000000004</v>
      </c>
      <c r="P93" s="40">
        <f>'[3]methanogen M06-L TZVP smd redo'!W93</f>
        <v>4.3232400000000002</v>
      </c>
      <c r="Q93" s="40">
        <f>'[3]methanogen M06-L TZVP smd redo'!V93</f>
        <v>4.3087799999999996</v>
      </c>
      <c r="R93" s="40">
        <f>PRODUCT('[4]methanogen M06-L TZVP smd redo'!AD93:AF93)^(1/3)</f>
        <v>4.1886639241167094</v>
      </c>
      <c r="S93" s="40">
        <f>AVERAGE('[3]methanogen M06-L TZVP smd redo'!AT93:AV93)</f>
        <v>4.0981500000000004</v>
      </c>
      <c r="T93" s="40">
        <f>'[3]methanogen M06-L TZVP smd redo'!FK93</f>
        <v>4.0407999999999999</v>
      </c>
      <c r="U93" s="40">
        <f>'[3]methanogen M06-L TZVP smd redo'!CD93</f>
        <v>4.07517</v>
      </c>
      <c r="V93" s="40">
        <f>'[3]methanogen M06-L TZVP smd redo'!CG93</f>
        <v>2.7458</v>
      </c>
      <c r="W93" s="40">
        <v>4.0513550546457013</v>
      </c>
      <c r="X93" s="40">
        <v>4.0739126432050945</v>
      </c>
      <c r="Y93" s="40">
        <v>4.2381509456072708</v>
      </c>
      <c r="Z93" s="40"/>
      <c r="AA93" s="40">
        <v>18.72297</v>
      </c>
      <c r="AB93" s="40">
        <v>17.63874392719282</v>
      </c>
      <c r="AC93" s="41">
        <v>16.884253333333334</v>
      </c>
      <c r="AD93" s="41">
        <v>16.42643</v>
      </c>
      <c r="AE93" s="41">
        <v>18.059924293281401</v>
      </c>
      <c r="AF93" s="72">
        <v>16.505879909308881</v>
      </c>
      <c r="AG93" s="41">
        <v>16.686374921675423</v>
      </c>
      <c r="AH93" s="40"/>
      <c r="AI93" s="133">
        <f>1000*(AA93/Q93/P93-1)</f>
        <v>5.1041718927415936</v>
      </c>
      <c r="AJ93" s="133">
        <f>1000*(AB93/R93^2-1)</f>
        <v>5.3484732739528251</v>
      </c>
      <c r="AK93" s="133">
        <f>1000*(AC93/S93^2-1)</f>
        <v>5.3242511303230877</v>
      </c>
      <c r="AL93" s="133">
        <f>1000*(AD93/T93^2-1)</f>
        <v>6.0243122604393129</v>
      </c>
      <c r="AM93" s="133">
        <f>1000*((AE93/Y93^2-1))</f>
        <v>5.4560334737661087</v>
      </c>
      <c r="AN93" s="133">
        <f>1000*((AF93/W93^2-1))</f>
        <v>5.6296497153660585</v>
      </c>
      <c r="AO93" s="133">
        <f>1000*((AG93/X93^2-1))</f>
        <v>5.3992872343755494</v>
      </c>
      <c r="AQ93" s="133">
        <f>O93*U93/AA93</f>
        <v>0.9110347376618132</v>
      </c>
      <c r="AR93" s="133">
        <f>U93*P93/AB93</f>
        <v>0.99882043888846628</v>
      </c>
      <c r="AS93" s="133">
        <f t="shared" si="32"/>
        <v>1.061468440002447</v>
      </c>
      <c r="AT93" s="133">
        <f t="shared" si="33"/>
        <v>1.0446860503075934</v>
      </c>
      <c r="AU93" s="133">
        <f>V93*S93/AD93</f>
        <v>0.68503626594457845</v>
      </c>
      <c r="AV93" s="133">
        <f>AC93/AD93</f>
        <v>1.0278711401889111</v>
      </c>
      <c r="AW93" s="133">
        <f>O93*N93/AA93</f>
        <v>0.48151598602144857</v>
      </c>
      <c r="AX93" s="133">
        <f>AE93/AC93</f>
        <v>1.0696312082469781</v>
      </c>
      <c r="AY93" s="133">
        <f>AF93/AG93</f>
        <v>0.98918309020300865</v>
      </c>
      <c r="AZ93" s="133">
        <f t="shared" si="34"/>
        <v>0.94600698272799488</v>
      </c>
      <c r="BB93" s="75">
        <f t="shared" si="35"/>
        <v>-93.174251097005268</v>
      </c>
      <c r="BC93" s="75">
        <f t="shared" si="36"/>
        <v>-1.1802573412925268</v>
      </c>
      <c r="BD93" s="75">
        <f t="shared" si="37"/>
        <v>59.653270209477562</v>
      </c>
      <c r="BE93" s="75">
        <f t="shared" si="38"/>
        <v>43.716409950880823</v>
      </c>
      <c r="BF93" s="75">
        <f t="shared" si="39"/>
        <v>-378.28349913655609</v>
      </c>
      <c r="BG93" s="75">
        <f t="shared" si="40"/>
        <v>27.489809165217334</v>
      </c>
      <c r="BH93" s="75">
        <f t="shared" si="41"/>
        <v>-730.81584783516598</v>
      </c>
      <c r="BI93" s="75">
        <f t="shared" si="42"/>
        <v>67.313923873376623</v>
      </c>
      <c r="BJ93" s="75">
        <f t="shared" si="43"/>
        <v>-10.875837897678736</v>
      </c>
      <c r="BK93" s="75">
        <f t="shared" si="44"/>
        <v>-55.505328638267088</v>
      </c>
      <c r="BM93" s="133">
        <f>O93*U93/Q93/P93</f>
        <v>0.915684815563098</v>
      </c>
      <c r="BN93" s="133">
        <f>P93*U93/R93^2</f>
        <v>1.0041626033113391</v>
      </c>
      <c r="BO93" s="133">
        <f>P93*Q93/R93^2</f>
        <v>1.0617264413253511</v>
      </c>
      <c r="BP93" s="133">
        <f>R93^2/S93^2</f>
        <v>1.0446608803926523</v>
      </c>
      <c r="BQ93" s="133">
        <f>V93*S93/T93^2</f>
        <v>0.68916313832035403</v>
      </c>
      <c r="BR93" s="133">
        <f>S93^2/T93^2</f>
        <v>1.0285869019256897</v>
      </c>
      <c r="BS93" s="133">
        <f>O93*N93/Q93/P93</f>
        <v>0.48397372638320507</v>
      </c>
      <c r="BT93" s="133">
        <f>Y93^2/S93^2</f>
        <v>1.0694910146407439</v>
      </c>
      <c r="BU93" s="133">
        <f>W93^2/X93^2</f>
        <v>0.98895649518278672</v>
      </c>
      <c r="BV93" s="133">
        <f>X93^2/R93^2</f>
        <v>0.94595917051846745</v>
      </c>
      <c r="BX93" s="133">
        <f t="shared" si="45"/>
        <v>0.99492174837645941</v>
      </c>
      <c r="BY93" s="133">
        <f t="shared" si="46"/>
        <v>0.99467998070705244</v>
      </c>
      <c r="BZ93" s="133">
        <f t="shared" si="47"/>
        <v>0.99975699830685005</v>
      </c>
      <c r="CA93" s="133">
        <f t="shared" si="48"/>
        <v>1.0000240938618585</v>
      </c>
      <c r="CB93" s="133">
        <f t="shared" si="49"/>
        <v>0.99401176275064029</v>
      </c>
      <c r="CC93" s="133">
        <f t="shared" si="50"/>
        <v>0.99930413100201987</v>
      </c>
      <c r="CD93" s="133">
        <f t="shared" si="51"/>
        <v>0.99492174837645941</v>
      </c>
      <c r="CE93" s="133">
        <f t="shared" si="27"/>
        <v>1.0001310844170872</v>
      </c>
      <c r="CF93" s="133">
        <f t="shared" si="28"/>
        <v>1.0002291253673197</v>
      </c>
      <c r="CG93" s="133">
        <f t="shared" si="29"/>
        <v>1.0000505436291729</v>
      </c>
    </row>
    <row r="94" spans="1:85" x14ac:dyDescent="0.2">
      <c r="A94" s="132">
        <v>180</v>
      </c>
      <c r="B94" s="132">
        <f t="shared" si="30"/>
        <v>453.15</v>
      </c>
      <c r="C94" s="44">
        <f t="shared" si="31"/>
        <v>2.2067747986317996</v>
      </c>
      <c r="E94" s="40">
        <f>'[4]methanogen M06-L TZVP smd redo'!AB94</f>
        <v>2.2331011501772746</v>
      </c>
      <c r="F94" s="40">
        <f>'[4]methanogen M06-L TZVP smd redo'!AS94</f>
        <v>2.4912631208160452</v>
      </c>
      <c r="G94" s="40">
        <f>'[4]methanogen M06-L TZVP smd redo'!BJ94</f>
        <v>2.6340153852055792</v>
      </c>
      <c r="H94" s="40">
        <f>'[4]methanogen M06-L TZVP smd redo'!EV94</f>
        <v>2.7013491934950729</v>
      </c>
      <c r="I94" s="40">
        <f>'[4]methanogen M06-L TZVP smd redo'!CL94</f>
        <v>2.5229468452525605</v>
      </c>
      <c r="J94" s="40">
        <f>'[4]methanogen M06-L TZVP smd redo'!DG94</f>
        <v>2.5406943017478589</v>
      </c>
      <c r="K94" s="40">
        <f>'[4]methanogen M06-L TZVP smd redo'!EC94</f>
        <v>2.5642935605998396</v>
      </c>
      <c r="M94" s="40">
        <f>EXP('d-beta'!Y95/1000)*'[3]methanogen M06-L TZVP smd redo'!EZ94</f>
        <v>4.5913692063162985</v>
      </c>
      <c r="N94" s="40">
        <f>'[3]methanogen M06-L TZVP smd redo'!ET94</f>
        <v>2.1452399999999998</v>
      </c>
      <c r="O94" s="40">
        <f>'[3]methanogen M06-L TZVP smd redo'!R94</f>
        <v>4.1482000000000001</v>
      </c>
      <c r="P94" s="40">
        <f>'[3]methanogen M06-L TZVP smd redo'!W94</f>
        <v>4.2827999999999999</v>
      </c>
      <c r="Q94" s="40">
        <f>'[3]methanogen M06-L TZVP smd redo'!V94</f>
        <v>4.2684499999999996</v>
      </c>
      <c r="R94" s="40">
        <f>PRODUCT('[4]methanogen M06-L TZVP smd redo'!AD94:AF94)^(1/3)</f>
        <v>4.1510577398038144</v>
      </c>
      <c r="S94" s="40">
        <f>AVERAGE('[3]methanogen M06-L TZVP smd redo'!AT94:AV94)</f>
        <v>4.0620966666666662</v>
      </c>
      <c r="T94" s="40">
        <f>'[3]methanogen M06-L TZVP smd redo'!FK94</f>
        <v>4.0062699999999998</v>
      </c>
      <c r="U94" s="40">
        <f>'[3]methanogen M06-L TZVP smd redo'!CD94</f>
        <v>4.03871</v>
      </c>
      <c r="V94" s="40">
        <f>'[3]methanogen M06-L TZVP smd redo'!CG94</f>
        <v>2.7282899999999999</v>
      </c>
      <c r="W94" s="40">
        <v>4.0160689471469677</v>
      </c>
      <c r="X94" s="40">
        <v>4.0383064178212589</v>
      </c>
      <c r="Y94" s="40">
        <v>4.1998230916270778</v>
      </c>
      <c r="Z94" s="40"/>
      <c r="AA94" s="40">
        <v>18.373069999999998</v>
      </c>
      <c r="AB94" s="40">
        <v>17.322237247888602</v>
      </c>
      <c r="AC94" s="41">
        <v>16.587313333333334</v>
      </c>
      <c r="AD94" s="41">
        <v>16.145579999999999</v>
      </c>
      <c r="AE94" s="41">
        <v>17.733496562740768</v>
      </c>
      <c r="AF94" s="72">
        <v>16.218412913143215</v>
      </c>
      <c r="AG94" s="41">
        <v>16.39481175789896</v>
      </c>
      <c r="AH94" s="40"/>
      <c r="AI94" s="133">
        <f>1000*(AA94/Q94/P94-1)</f>
        <v>5.0409034006886344</v>
      </c>
      <c r="AJ94" s="133">
        <f>1000*(AB94/R94^2-1)</f>
        <v>5.2785914225441655</v>
      </c>
      <c r="AK94" s="133">
        <f>1000*(AC94/S94^2-1)</f>
        <v>5.2533756294212974</v>
      </c>
      <c r="AL94" s="133">
        <f>1000*(AD94/T94^2-1)</f>
        <v>5.9426481404090126</v>
      </c>
      <c r="AM94" s="133">
        <f>1000*((AE94/Y94^2-1))</f>
        <v>5.3849525970017798</v>
      </c>
      <c r="AN94" s="133">
        <f>1000*((AF94/W94^2-1))</f>
        <v>5.5554703714346676</v>
      </c>
      <c r="AO94" s="133">
        <f>1000*((AG94/X94^2-1))</f>
        <v>5.3282724271590531</v>
      </c>
      <c r="AQ94" s="133">
        <f>O94*U94/AA94</f>
        <v>0.91184417312947708</v>
      </c>
      <c r="AR94" s="133">
        <f>U94*P94/AB94</f>
        <v>0.99854233263710324</v>
      </c>
      <c r="AS94" s="133">
        <f t="shared" si="32"/>
        <v>1.0606638009324969</v>
      </c>
      <c r="AT94" s="133">
        <f t="shared" si="33"/>
        <v>1.0443063864404363</v>
      </c>
      <c r="AU94" s="133">
        <f>V94*S94/AD94</f>
        <v>0.68641558337947584</v>
      </c>
      <c r="AV94" s="133">
        <f>AC94/AD94</f>
        <v>1.0273593970197004</v>
      </c>
      <c r="AW94" s="133">
        <f>O94*N94/AA94</f>
        <v>0.4843439102991498</v>
      </c>
      <c r="AX94" s="133">
        <f>AE94/AC94</f>
        <v>1.0690999926494487</v>
      </c>
      <c r="AY94" s="133">
        <f>AF94/AG94</f>
        <v>0.98924056906778712</v>
      </c>
      <c r="AZ94" s="133">
        <f t="shared" si="34"/>
        <v>0.94646040943108056</v>
      </c>
      <c r="BB94" s="75">
        <f t="shared" si="35"/>
        <v>-92.286166303142252</v>
      </c>
      <c r="BC94" s="75">
        <f t="shared" si="36"/>
        <v>-1.4587307935115539</v>
      </c>
      <c r="BD94" s="75">
        <f t="shared" si="37"/>
        <v>58.894939420293923</v>
      </c>
      <c r="BE94" s="75">
        <f t="shared" si="38"/>
        <v>43.352920007443366</v>
      </c>
      <c r="BF94" s="75">
        <f t="shared" si="39"/>
        <v>-376.27202800741816</v>
      </c>
      <c r="BG94" s="75">
        <f t="shared" si="40"/>
        <v>26.991818141318259</v>
      </c>
      <c r="BH94" s="75">
        <f t="shared" si="41"/>
        <v>-724.96006612333497</v>
      </c>
      <c r="BI94" s="75">
        <f t="shared" si="42"/>
        <v>66.817166161859888</v>
      </c>
      <c r="BJ94" s="75">
        <f t="shared" si="43"/>
        <v>-10.817732178486287</v>
      </c>
      <c r="BK94" s="75">
        <f t="shared" si="44"/>
        <v>-55.02613759525012</v>
      </c>
      <c r="BM94" s="133">
        <f>O94*U94/Q94/P94</f>
        <v>0.91644069152270347</v>
      </c>
      <c r="BN94" s="133">
        <f>P94*U94/R94^2</f>
        <v>1.0038132296292086</v>
      </c>
      <c r="BO94" s="133">
        <f>P94*Q94/R94^2</f>
        <v>1.060914643539842</v>
      </c>
      <c r="BP94" s="133">
        <f>R94^2/S94^2</f>
        <v>1.0442801916979818</v>
      </c>
      <c r="BQ94" s="133">
        <f>V94*S94/T94^2</f>
        <v>0.6904947096695937</v>
      </c>
      <c r="BR94" s="133">
        <f>S94^2/T94^2</f>
        <v>1.0280638269758071</v>
      </c>
      <c r="BS94" s="133">
        <f>O94*N94/Q94/P94</f>
        <v>0.4867854411636795</v>
      </c>
      <c r="BT94" s="133">
        <f>Y94^2/S94^2</f>
        <v>1.0689600771526933</v>
      </c>
      <c r="BU94" s="133">
        <f>W94^2/X94^2</f>
        <v>0.98901705735678913</v>
      </c>
      <c r="BV94" s="133">
        <f>X94^2/R94^2</f>
        <v>0.94641363754048691</v>
      </c>
      <c r="BX94" s="133">
        <f t="shared" si="45"/>
        <v>0.99498437985595223</v>
      </c>
      <c r="BY94" s="133">
        <f t="shared" si="46"/>
        <v>0.99474912579698482</v>
      </c>
      <c r="BZ94" s="133">
        <f t="shared" si="47"/>
        <v>0.99976356004804667</v>
      </c>
      <c r="CA94" s="133">
        <f t="shared" si="48"/>
        <v>1.0000250840173572</v>
      </c>
      <c r="CB94" s="133">
        <f t="shared" si="49"/>
        <v>0.99409245830128123</v>
      </c>
      <c r="CC94" s="133">
        <f t="shared" si="50"/>
        <v>0.99931479939511247</v>
      </c>
      <c r="CD94" s="133">
        <f t="shared" si="51"/>
        <v>0.99498437985595234</v>
      </c>
      <c r="CE94" s="133">
        <f t="shared" si="27"/>
        <v>1.0001308893566241</v>
      </c>
      <c r="CF94" s="133">
        <f t="shared" si="28"/>
        <v>1.0002259937878073</v>
      </c>
      <c r="CG94" s="133">
        <f t="shared" si="29"/>
        <v>1.0000494201359094</v>
      </c>
    </row>
    <row r="95" spans="1:85" x14ac:dyDescent="0.2">
      <c r="A95" s="132">
        <v>182</v>
      </c>
      <c r="B95" s="132">
        <f t="shared" si="30"/>
        <v>455.15</v>
      </c>
      <c r="C95" s="44">
        <f t="shared" si="31"/>
        <v>2.1970778864110736</v>
      </c>
      <c r="E95" s="40">
        <f>'[4]methanogen M06-L TZVP smd redo'!AB95</f>
        <v>2.2241335208901258</v>
      </c>
      <c r="F95" s="40">
        <f>'[4]methanogen M06-L TZVP smd redo'!AS95</f>
        <v>2.4680100861360632</v>
      </c>
      <c r="G95" s="40">
        <f>'[4]methanogen M06-L TZVP smd redo'!BJ95</f>
        <v>2.6090704386130259</v>
      </c>
      <c r="H95" s="40">
        <f>'[4]methanogen M06-L TZVP smd redo'!EV95</f>
        <v>2.6726621569848064</v>
      </c>
      <c r="I95" s="40">
        <f>'[4]methanogen M06-L TZVP smd redo'!CL95</f>
        <v>2.5045086776427361</v>
      </c>
      <c r="J95" s="40">
        <f>'[4]methanogen M06-L TZVP smd redo'!DG95</f>
        <v>2.5128052554046487</v>
      </c>
      <c r="K95" s="40">
        <f>'[4]methanogen M06-L TZVP smd redo'!EC95</f>
        <v>2.5369801997323638</v>
      </c>
      <c r="M95" s="40">
        <f>EXP('d-beta'!Y96/1000)*'[3]methanogen M06-L TZVP smd redo'!EZ95</f>
        <v>4.5507529775307676</v>
      </c>
      <c r="N95" s="40">
        <f>'[3]methanogen M06-L TZVP smd redo'!ET95</f>
        <v>2.1367099999999999</v>
      </c>
      <c r="O95" s="40">
        <f>'[3]methanogen M06-L TZVP smd redo'!R95</f>
        <v>4.1114199999999999</v>
      </c>
      <c r="P95" s="40">
        <f>'[3]methanogen M06-L TZVP smd redo'!W95</f>
        <v>4.2431200000000002</v>
      </c>
      <c r="Q95" s="40">
        <f>'[3]methanogen M06-L TZVP smd redo'!V95</f>
        <v>4.2288699999999997</v>
      </c>
      <c r="R95" s="40">
        <f>PRODUCT('[4]methanogen M06-L TZVP smd redo'!AD95:AF95)^(1/3)</f>
        <v>4.1141412477555281</v>
      </c>
      <c r="S95" s="40">
        <f>AVERAGE('[3]methanogen M06-L TZVP smd redo'!AT95:AV95)</f>
        <v>4.0266933333333332</v>
      </c>
      <c r="T95" s="40">
        <f>'[3]methanogen M06-L TZVP smd redo'!FK95</f>
        <v>3.97235</v>
      </c>
      <c r="U95" s="40">
        <f>'[3]methanogen M06-L TZVP smd redo'!CD95</f>
        <v>4.0029300000000001</v>
      </c>
      <c r="V95" s="40">
        <f>'[3]methanogen M06-L TZVP smd redo'!CG95</f>
        <v>2.7110500000000002</v>
      </c>
      <c r="W95" s="40">
        <v>3.9814257363358059</v>
      </c>
      <c r="X95" s="40">
        <v>4.0033430330779343</v>
      </c>
      <c r="Y95" s="40">
        <v>4.1622017166289167</v>
      </c>
      <c r="Z95" s="40"/>
      <c r="AA95" s="40">
        <v>18.033000000000001</v>
      </c>
      <c r="AB95" s="40">
        <v>17.014354207269626</v>
      </c>
      <c r="AC95" s="41">
        <v>16.298353333333335</v>
      </c>
      <c r="AD95" s="41">
        <v>15.87208</v>
      </c>
      <c r="AE95" s="41">
        <v>17.415993470231978</v>
      </c>
      <c r="AF95" s="72">
        <v>15.938630518786779</v>
      </c>
      <c r="AG95" s="41">
        <v>16.111051819886885</v>
      </c>
      <c r="AH95" s="40"/>
      <c r="AI95" s="133">
        <f>1000*(AA95/Q95/P95-1)</f>
        <v>4.9821168148755923</v>
      </c>
      <c r="AJ95" s="133">
        <f>1000*(AB95/R95^2-1)</f>
        <v>5.210633134247189</v>
      </c>
      <c r="AK95" s="133">
        <f>1000*(AC95/S95^2-1)</f>
        <v>5.1864307571038992</v>
      </c>
      <c r="AL95" s="133">
        <f>1000*(AD95/T95^2-1)</f>
        <v>5.8629930736100455</v>
      </c>
      <c r="AM95" s="133">
        <f>1000*((AE95/Y95^2-1))</f>
        <v>5.3146356995965593</v>
      </c>
      <c r="AN95" s="133">
        <f>1000*((AF95/W95^2-1))</f>
        <v>5.4807589023357917</v>
      </c>
      <c r="AO95" s="133">
        <f>1000*((AG95/X95^2-1))</f>
        <v>5.2597283153310581</v>
      </c>
      <c r="AQ95" s="133">
        <f>O95*U95/AA95</f>
        <v>0.91264495428381298</v>
      </c>
      <c r="AR95" s="133">
        <f>U95*P95/AB95</f>
        <v>0.99826958664954524</v>
      </c>
      <c r="AS95" s="133">
        <f t="shared" si="32"/>
        <v>1.0598697887866437</v>
      </c>
      <c r="AT95" s="133">
        <f t="shared" si="33"/>
        <v>1.0439308719901126</v>
      </c>
      <c r="AU95" s="133">
        <f>V95*S95/AD95</f>
        <v>0.68778427032457834</v>
      </c>
      <c r="AV95" s="133">
        <f>AC95/AD95</f>
        <v>1.026856803477133</v>
      </c>
      <c r="AW95" s="133">
        <f>O95*N95/AA95</f>
        <v>0.48715755715632447</v>
      </c>
      <c r="AX95" s="133">
        <f>AE95/AC95</f>
        <v>1.0685738070614073</v>
      </c>
      <c r="AY95" s="133">
        <f>AF95/AG95</f>
        <v>0.98929794882248001</v>
      </c>
      <c r="AZ95" s="133">
        <f t="shared" si="34"/>
        <v>0.94690939330528379</v>
      </c>
      <c r="BB95" s="75">
        <f t="shared" si="35"/>
        <v>-91.408352131794572</v>
      </c>
      <c r="BC95" s="75">
        <f t="shared" si="36"/>
        <v>-1.7319122450241684</v>
      </c>
      <c r="BD95" s="75">
        <f t="shared" si="37"/>
        <v>58.146059811113545</v>
      </c>
      <c r="BE95" s="75">
        <f t="shared" si="38"/>
        <v>42.993272699307958</v>
      </c>
      <c r="BF95" s="75">
        <f t="shared" si="39"/>
        <v>-374.28005079393006</v>
      </c>
      <c r="BG95" s="75">
        <f t="shared" si="40"/>
        <v>26.502489362317984</v>
      </c>
      <c r="BH95" s="75">
        <f t="shared" si="41"/>
        <v>-719.16768223444899</v>
      </c>
      <c r="BI95" s="75">
        <f t="shared" si="42"/>
        <v>66.324868788201073</v>
      </c>
      <c r="BJ95" s="75">
        <f t="shared" si="43"/>
        <v>-10.759730017608307</v>
      </c>
      <c r="BK95" s="75">
        <f t="shared" si="44"/>
        <v>-54.551867981389982</v>
      </c>
      <c r="BM95" s="133">
        <f>O95*U95/Q95/P95</f>
        <v>0.91719185805656189</v>
      </c>
      <c r="BN95" s="133">
        <f>P95*U95/R95^2</f>
        <v>1.0034712032346527</v>
      </c>
      <c r="BO95" s="133">
        <f>P95*Q95/R95^2</f>
        <v>1.0601107856552388</v>
      </c>
      <c r="BP95" s="133">
        <f>R95^2/S95^2</f>
        <v>1.0439057373488319</v>
      </c>
      <c r="BQ95" s="133">
        <f>V95*S95/T95^2</f>
        <v>0.69181674473762922</v>
      </c>
      <c r="BR95" s="133">
        <f>S95^2/T95^2</f>
        <v>1.0275479515034323</v>
      </c>
      <c r="BS95" s="133">
        <f>O95*N95/Q95/P95</f>
        <v>0.48958463301332678</v>
      </c>
      <c r="BT95" s="133">
        <f>Y95^2/S95^2</f>
        <v>1.0684375348550565</v>
      </c>
      <c r="BU95" s="133">
        <f>W95^2/X95^2</f>
        <v>0.98908047563424162</v>
      </c>
      <c r="BV95" s="133">
        <f>X95^2/R95^2</f>
        <v>0.94686314785565029</v>
      </c>
      <c r="BX95" s="133">
        <f t="shared" si="45"/>
        <v>0.99504258162258075</v>
      </c>
      <c r="BY95" s="133">
        <f t="shared" si="46"/>
        <v>0.99481637682442681</v>
      </c>
      <c r="BZ95" s="133">
        <f t="shared" si="47"/>
        <v>0.99977266822311772</v>
      </c>
      <c r="CA95" s="133">
        <f t="shared" si="48"/>
        <v>1.0000240775008522</v>
      </c>
      <c r="CB95" s="133">
        <f t="shared" si="49"/>
        <v>0.99417118125034654</v>
      </c>
      <c r="CC95" s="133">
        <f t="shared" si="50"/>
        <v>0.99932738124260967</v>
      </c>
      <c r="CD95" s="133">
        <f t="shared" si="51"/>
        <v>0.99504258162258075</v>
      </c>
      <c r="CE95" s="133">
        <f t="shared" si="27"/>
        <v>1.000127543447235</v>
      </c>
      <c r="CF95" s="133">
        <f t="shared" si="28"/>
        <v>1.0002198741089283</v>
      </c>
      <c r="CG95" s="133">
        <f t="shared" si="29"/>
        <v>1.0000488406901655</v>
      </c>
    </row>
    <row r="96" spans="1:85" x14ac:dyDescent="0.2">
      <c r="A96" s="132">
        <v>184</v>
      </c>
      <c r="B96" s="132">
        <f t="shared" si="30"/>
        <v>457.15</v>
      </c>
      <c r="C96" s="44">
        <f t="shared" si="31"/>
        <v>2.1874658208465494</v>
      </c>
      <c r="E96" s="40">
        <f>'[4]methanogen M06-L TZVP smd redo'!AB96</f>
        <v>2.1986787188179591</v>
      </c>
      <c r="F96" s="40">
        <f>'[4]methanogen M06-L TZVP smd redo'!AS96</f>
        <v>2.449876034923415</v>
      </c>
      <c r="G96" s="40">
        <f>'[4]methanogen M06-L TZVP smd redo'!BJ96</f>
        <v>2.5868509509379134</v>
      </c>
      <c r="H96" s="40">
        <f>'[4]methanogen M06-L TZVP smd redo'!EV96</f>
        <v>2.6554814064945198</v>
      </c>
      <c r="I96" s="40">
        <f>'[4]methanogen M06-L TZVP smd redo'!CL96</f>
        <v>2.4825483273533955</v>
      </c>
      <c r="J96" s="40">
        <f>'[4]methanogen M06-L TZVP smd redo'!DG96</f>
        <v>2.4996833771533389</v>
      </c>
      <c r="K96" s="40">
        <f>'[4]methanogen M06-L TZVP smd redo'!EC96</f>
        <v>2.514761140594457</v>
      </c>
      <c r="M96" s="40">
        <f>EXP('d-beta'!Y97/1000)*'[3]methanogen M06-L TZVP smd redo'!EZ96</f>
        <v>4.510870604409976</v>
      </c>
      <c r="N96" s="40">
        <f>'[3]methanogen M06-L TZVP smd redo'!ET96</f>
        <v>2.1282899999999998</v>
      </c>
      <c r="O96" s="40">
        <f>'[3]methanogen M06-L TZVP smd redo'!R96</f>
        <v>4.0753199999999996</v>
      </c>
      <c r="P96" s="40">
        <f>'[3]methanogen M06-L TZVP smd redo'!W96</f>
        <v>4.20418</v>
      </c>
      <c r="Q96" s="40">
        <f>'[3]methanogen M06-L TZVP smd redo'!V96</f>
        <v>4.1900500000000003</v>
      </c>
      <c r="R96" s="40">
        <f>PRODUCT('[4]methanogen M06-L TZVP smd redo'!AD96:AF96)^(1/3)</f>
        <v>4.0779010257228947</v>
      </c>
      <c r="S96" s="40">
        <f>AVERAGE('[3]methanogen M06-L TZVP smd redo'!AT96:AV96)</f>
        <v>3.9919333333333333</v>
      </c>
      <c r="T96" s="40">
        <f>'[3]methanogen M06-L TZVP smd redo'!FK96</f>
        <v>3.9390299999999998</v>
      </c>
      <c r="U96" s="40">
        <f>'[3]methanogen M06-L TZVP smd redo'!CD96</f>
        <v>3.9678</v>
      </c>
      <c r="V96" s="40">
        <f>'[3]methanogen M06-L TZVP smd redo'!CG96</f>
        <v>2.6940900000000001</v>
      </c>
      <c r="W96" s="40">
        <v>3.9473990410880391</v>
      </c>
      <c r="X96" s="40">
        <v>3.9690125327938004</v>
      </c>
      <c r="Y96" s="40">
        <v>4.1252667150277729</v>
      </c>
      <c r="Z96" s="40"/>
      <c r="AA96" s="40">
        <v>17.70242</v>
      </c>
      <c r="AB96" s="40">
        <v>16.714794890847454</v>
      </c>
      <c r="AC96" s="41">
        <v>16.017110000000002</v>
      </c>
      <c r="AD96" s="41">
        <v>15.60571</v>
      </c>
      <c r="AE96" s="41">
        <v>17.107108604767792</v>
      </c>
      <c r="AF96" s="72">
        <v>15.666252709684803</v>
      </c>
      <c r="AG96" s="41">
        <v>15.834825230519053</v>
      </c>
      <c r="AH96" s="40"/>
      <c r="AI96" s="133">
        <f>1000*(AA96/Q96/P96-1)</f>
        <v>4.9214888350379571</v>
      </c>
      <c r="AJ96" s="133">
        <f>1000*(AB96/R96^2-1)</f>
        <v>5.1426238440590577</v>
      </c>
      <c r="AK96" s="133">
        <f>1000*(AC96/S96^2-1)</f>
        <v>5.1192682845235815</v>
      </c>
      <c r="AL96" s="133">
        <f>1000*(AD96/T96^2-1)</f>
        <v>5.7845389187436425</v>
      </c>
      <c r="AM96" s="133">
        <f>1000*((AE96/Y96^2-1))</f>
        <v>5.2464478971501194</v>
      </c>
      <c r="AN96" s="133">
        <f>1000*((AF96/W96^2-1))</f>
        <v>5.4096868741888571</v>
      </c>
      <c r="AO96" s="133">
        <f>1000*((AG96/X96^2-1))</f>
        <v>5.1904038024985777</v>
      </c>
      <c r="AQ96" s="133">
        <f>O96*U96/AA96</f>
        <v>0.91343752413511814</v>
      </c>
      <c r="AR96" s="133">
        <f>U96*P96/AB96</f>
        <v>0.99799880961352583</v>
      </c>
      <c r="AS96" s="133">
        <f t="shared" si="32"/>
        <v>1.059086881747699</v>
      </c>
      <c r="AT96" s="133">
        <f t="shared" si="33"/>
        <v>1.0435587250663478</v>
      </c>
      <c r="AU96" s="133">
        <f>V96*S96/AD96</f>
        <v>0.68914696441238499</v>
      </c>
      <c r="AV96" s="133">
        <f>AC96/AD96</f>
        <v>1.0263621456505345</v>
      </c>
      <c r="AW96" s="133">
        <f>O96*N96/AA96</f>
        <v>0.48995915828457337</v>
      </c>
      <c r="AX96" s="133">
        <f>AE96/AC96</f>
        <v>1.0680521395412648</v>
      </c>
      <c r="AY96" s="133">
        <f>AF96/AG96</f>
        <v>0.98935431756396319</v>
      </c>
      <c r="AZ96" s="133">
        <f t="shared" si="34"/>
        <v>0.9473538463334511</v>
      </c>
      <c r="BB96" s="75">
        <f t="shared" si="35"/>
        <v>-90.54029725427398</v>
      </c>
      <c r="BC96" s="75">
        <f t="shared" si="36"/>
        <v>-2.0031954434026389</v>
      </c>
      <c r="BD96" s="75">
        <f t="shared" si="37"/>
        <v>57.407104564451416</v>
      </c>
      <c r="BE96" s="75">
        <f t="shared" si="38"/>
        <v>42.63672296777203</v>
      </c>
      <c r="BF96" s="75">
        <f t="shared" si="39"/>
        <v>-372.30072967996921</v>
      </c>
      <c r="BG96" s="75">
        <f t="shared" si="40"/>
        <v>26.02065294016834</v>
      </c>
      <c r="BH96" s="75">
        <f t="shared" si="41"/>
        <v>-713.43324179095191</v>
      </c>
      <c r="BI96" s="75">
        <f t="shared" si="42"/>
        <v>65.836559141547397</v>
      </c>
      <c r="BJ96" s="75">
        <f t="shared" si="43"/>
        <v>-10.702753112210599</v>
      </c>
      <c r="BK96" s="75">
        <f t="shared" si="44"/>
        <v>-54.082605814418876</v>
      </c>
      <c r="BM96" s="133">
        <f>O96*U96/Q96/P96</f>
        <v>0.91793299671165374</v>
      </c>
      <c r="BN96" s="133">
        <f>P96*U96/R96^2</f>
        <v>1.003131142088187</v>
      </c>
      <c r="BO96" s="133">
        <f>P96*Q96/R96^2</f>
        <v>1.0593199359611392</v>
      </c>
      <c r="BP96" s="133">
        <f>R96^2/S96^2</f>
        <v>1.0435344768677799</v>
      </c>
      <c r="BQ96" s="133">
        <f>V96*S96/T96^2</f>
        <v>0.6931333618487624</v>
      </c>
      <c r="BR96" s="133">
        <f>S96^2/T96^2</f>
        <v>1.0270414765688858</v>
      </c>
      <c r="BS96" s="133">
        <f>O96*N96/Q96/P96</f>
        <v>0.49237048681169548</v>
      </c>
      <c r="BT96" s="133">
        <f>Y96^2/S96^2</f>
        <v>1.067917014012937</v>
      </c>
      <c r="BU96" s="133">
        <f>W96^2/X96^2</f>
        <v>0.98913853621972325</v>
      </c>
      <c r="BV96" s="133">
        <f>X96^2/R96^2</f>
        <v>0.9473088155340782</v>
      </c>
      <c r="BX96" s="133">
        <f t="shared" si="45"/>
        <v>0.9951026135974631</v>
      </c>
      <c r="BY96" s="133">
        <f t="shared" si="46"/>
        <v>0.99488368742697253</v>
      </c>
      <c r="BZ96" s="133">
        <f t="shared" si="47"/>
        <v>0.99977999638680581</v>
      </c>
      <c r="CA96" s="133">
        <f t="shared" si="48"/>
        <v>1.0000232366051198</v>
      </c>
      <c r="CB96" s="133">
        <f t="shared" si="49"/>
        <v>0.99424872952912746</v>
      </c>
      <c r="CC96" s="133">
        <f t="shared" si="50"/>
        <v>0.9993385555171338</v>
      </c>
      <c r="CD96" s="133">
        <f t="shared" si="51"/>
        <v>0.99510261359746299</v>
      </c>
      <c r="CE96" s="133">
        <f t="shared" si="27"/>
        <v>1.000126531862078</v>
      </c>
      <c r="CF96" s="133">
        <f t="shared" si="28"/>
        <v>1.0002181507810468</v>
      </c>
      <c r="CG96" s="133">
        <f t="shared" si="29"/>
        <v>1.0000475355012373</v>
      </c>
    </row>
    <row r="97" spans="1:85" x14ac:dyDescent="0.2">
      <c r="A97" s="132">
        <v>186</v>
      </c>
      <c r="B97" s="132">
        <f t="shared" si="30"/>
        <v>459.15</v>
      </c>
      <c r="C97" s="44">
        <f t="shared" si="31"/>
        <v>2.1779374931939453</v>
      </c>
      <c r="E97" s="40">
        <f>'[4]methanogen M06-L TZVP smd redo'!AB97</f>
        <v>2.1832621862358792</v>
      </c>
      <c r="F97" s="40">
        <f>'[4]methanogen M06-L TZVP smd redo'!AS97</f>
        <v>2.4274974055544796</v>
      </c>
      <c r="G97" s="40">
        <f>'[4]methanogen M06-L TZVP smd redo'!BJ97</f>
        <v>2.5686950281975651</v>
      </c>
      <c r="H97" s="40">
        <f>'[4]methanogen M06-L TZVP smd redo'!EV97</f>
        <v>2.6269628784663102</v>
      </c>
      <c r="I97" s="40">
        <f>'[4]methanogen M06-L TZVP smd redo'!CL97</f>
        <v>2.4645558503801901</v>
      </c>
      <c r="J97" s="40">
        <f>'[4]methanogen M06-L TZVP smd redo'!DG97</f>
        <v>2.4707696234302912</v>
      </c>
      <c r="K97" s="40">
        <f>'[4]methanogen M06-L TZVP smd redo'!EC97</f>
        <v>2.4951150290251078</v>
      </c>
      <c r="M97" s="40">
        <f>EXP('d-beta'!Y98/1000)*'[3]methanogen M06-L TZVP smd redo'!EZ97</f>
        <v>4.4717101400636308</v>
      </c>
      <c r="N97" s="40">
        <f>'[3]methanogen M06-L TZVP smd redo'!ET97</f>
        <v>2.1199699999999999</v>
      </c>
      <c r="O97" s="40">
        <f>'[3]methanogen M06-L TZVP smd redo'!R97</f>
        <v>4.0398800000000001</v>
      </c>
      <c r="P97" s="40">
        <f>'[3]methanogen M06-L TZVP smd redo'!W97</f>
        <v>4.1659699999999997</v>
      </c>
      <c r="Q97" s="40">
        <f>'[3]methanogen M06-L TZVP smd redo'!V97</f>
        <v>4.1519399999999997</v>
      </c>
      <c r="R97" s="40">
        <f>PRODUCT('[4]methanogen M06-L TZVP smd redo'!AD97:AF97)^(1/3)</f>
        <v>4.0423137668099542</v>
      </c>
      <c r="S97" s="40">
        <f>AVERAGE('[3]methanogen M06-L TZVP smd redo'!AT97:AV97)</f>
        <v>3.9578000000000002</v>
      </c>
      <c r="T97" s="40">
        <f>'[3]methanogen M06-L TZVP smd redo'!FK97</f>
        <v>3.9062899999999998</v>
      </c>
      <c r="U97" s="40">
        <f>'[3]methanogen M06-L TZVP smd redo'!CD97</f>
        <v>3.9333200000000001</v>
      </c>
      <c r="V97" s="40">
        <f>'[3]methanogen M06-L TZVP smd redo'!CG97</f>
        <v>2.6773899999999999</v>
      </c>
      <c r="W97" s="40">
        <v>3.9139852463918281</v>
      </c>
      <c r="X97" s="40">
        <v>3.9352982732357331</v>
      </c>
      <c r="Y97" s="40">
        <v>4.0890082951772273</v>
      </c>
      <c r="Z97" s="40"/>
      <c r="AA97" s="40">
        <v>17.380990000000001</v>
      </c>
      <c r="AB97" s="40">
        <v>16.423279398065343</v>
      </c>
      <c r="AC97" s="41">
        <v>15.743316666666667</v>
      </c>
      <c r="AD97" s="41">
        <v>15.346220000000001</v>
      </c>
      <c r="AE97" s="41">
        <v>16.806548641974643</v>
      </c>
      <c r="AF97" s="72">
        <v>15.401046414589356</v>
      </c>
      <c r="AG97" s="41">
        <v>15.565882115430098</v>
      </c>
      <c r="AH97" s="40"/>
      <c r="AI97" s="133">
        <f>1000*(AA97/Q97/P97-1)</f>
        <v>4.8640348854425142</v>
      </c>
      <c r="AJ97" s="133">
        <f>1000*(AB97/R97^2-1)</f>
        <v>5.0781690502186283</v>
      </c>
      <c r="AK97" s="133">
        <f>1000*(AC97/S97^2-1)</f>
        <v>5.0520245823888477</v>
      </c>
      <c r="AL97" s="133">
        <f>1000*(AD97/T97^2-1)</f>
        <v>5.7092768885531608</v>
      </c>
      <c r="AM97" s="133">
        <f>1000*((AE97/Y97^2-1))</f>
        <v>5.1770252232223868</v>
      </c>
      <c r="AN97" s="133">
        <f>1000*((AF97/W97^2-1))</f>
        <v>5.3374507744383681</v>
      </c>
      <c r="AO97" s="133">
        <f>1000*((AG97/X97^2-1))</f>
        <v>5.121185859645605</v>
      </c>
      <c r="AQ97" s="133">
        <f>O97*U97/AA97</f>
        <v>0.91422530026195292</v>
      </c>
      <c r="AR97" s="133">
        <f>U97*P97/AB97</f>
        <v>0.99773575808070791</v>
      </c>
      <c r="AS97" s="133">
        <f t="shared" si="32"/>
        <v>1.0583142123276228</v>
      </c>
      <c r="AT97" s="133">
        <f t="shared" si="33"/>
        <v>1.0431905643388577</v>
      </c>
      <c r="AU97" s="133">
        <f>V97*S97/AD97</f>
        <v>0.69050060158136661</v>
      </c>
      <c r="AV97" s="133">
        <f>AC97/AD97</f>
        <v>1.0258758617214314</v>
      </c>
      <c r="AW97" s="133">
        <f>O97*N97/AA97</f>
        <v>0.49274663891987741</v>
      </c>
      <c r="AX97" s="133">
        <f>AE97/AC97</f>
        <v>1.0675354499829861</v>
      </c>
      <c r="AY97" s="133">
        <f>AF97/AG97</f>
        <v>0.98941044910796649</v>
      </c>
      <c r="AZ97" s="133">
        <f t="shared" si="34"/>
        <v>0.94779378333317243</v>
      </c>
      <c r="BB97" s="75">
        <f t="shared" si="35"/>
        <v>-89.678238711412675</v>
      </c>
      <c r="BC97" s="75">
        <f t="shared" si="36"/>
        <v>-2.2668091910416015</v>
      </c>
      <c r="BD97" s="75">
        <f t="shared" si="37"/>
        <v>56.677276421323448</v>
      </c>
      <c r="BE97" s="75">
        <f t="shared" si="38"/>
        <v>42.283867228772401</v>
      </c>
      <c r="BF97" s="75">
        <f t="shared" si="39"/>
        <v>-370.33843490743965</v>
      </c>
      <c r="BG97" s="75">
        <f t="shared" si="40"/>
        <v>25.546746954159527</v>
      </c>
      <c r="BH97" s="75">
        <f t="shared" si="41"/>
        <v>-707.76015403826887</v>
      </c>
      <c r="BI97" s="75">
        <f t="shared" si="42"/>
        <v>65.352673984230648</v>
      </c>
      <c r="BJ97" s="75">
        <f t="shared" si="43"/>
        <v>-10.646019189145287</v>
      </c>
      <c r="BK97" s="75">
        <f t="shared" si="44"/>
        <v>-53.618328519355359</v>
      </c>
      <c r="BM97" s="133">
        <f>O97*U97/Q97/P97</f>
        <v>0.91867212401558118</v>
      </c>
      <c r="BN97" s="133">
        <f>P97*U97/R97^2</f>
        <v>1.0028024289276898</v>
      </c>
      <c r="BO97" s="133">
        <f>P97*Q97/R97^2</f>
        <v>1.0585397365996236</v>
      </c>
      <c r="BP97" s="133">
        <f>R97^2/S97^2</f>
        <v>1.0431634284772009</v>
      </c>
      <c r="BQ97" s="133">
        <f>V97*S97/T97^2</f>
        <v>0.69444286070750716</v>
      </c>
      <c r="BR97" s="133">
        <f>S97^2/T97^2</f>
        <v>1.0265467317455328</v>
      </c>
      <c r="BS97" s="133">
        <f>O97*N97/Q97/P97</f>
        <v>0.49514337576126827</v>
      </c>
      <c r="BT97" s="133">
        <f>Y97^2/S97^2</f>
        <v>1.0674026946453572</v>
      </c>
      <c r="BU97" s="133">
        <f>W97^2/X97^2</f>
        <v>0.98919761035784659</v>
      </c>
      <c r="BV97" s="133">
        <f>X97^2/R97^2</f>
        <v>0.94775322000098194</v>
      </c>
      <c r="BX97" s="133">
        <f t="shared" si="45"/>
        <v>0.99515950942955478</v>
      </c>
      <c r="BY97" s="133">
        <f t="shared" si="46"/>
        <v>0.99494748845752223</v>
      </c>
      <c r="BZ97" s="133">
        <f t="shared" si="47"/>
        <v>0.99978694775056309</v>
      </c>
      <c r="CA97" s="133">
        <f t="shared" si="48"/>
        <v>1.0000260130492653</v>
      </c>
      <c r="CB97" s="133">
        <f t="shared" si="49"/>
        <v>0.9943231339118036</v>
      </c>
      <c r="CC97" s="133">
        <f t="shared" si="50"/>
        <v>0.99934647882716388</v>
      </c>
      <c r="CD97" s="133">
        <f t="shared" si="51"/>
        <v>0.99515950942955478</v>
      </c>
      <c r="CE97" s="133">
        <f t="shared" si="27"/>
        <v>1.0001243723088717</v>
      </c>
      <c r="CF97" s="133">
        <f t="shared" si="28"/>
        <v>1.0002151630249521</v>
      </c>
      <c r="CG97" s="133">
        <f t="shared" si="29"/>
        <v>1.0000427994665009</v>
      </c>
    </row>
    <row r="98" spans="1:85" x14ac:dyDescent="0.2">
      <c r="A98" s="132">
        <v>188</v>
      </c>
      <c r="B98" s="132">
        <f t="shared" si="30"/>
        <v>461.15</v>
      </c>
      <c r="C98" s="44">
        <f t="shared" si="31"/>
        <v>2.1684918139434024</v>
      </c>
      <c r="E98" s="40">
        <f>'[4]methanogen M06-L TZVP smd redo'!AB98</f>
        <v>2.1624108920941243</v>
      </c>
      <c r="F98" s="40">
        <f>'[4]methanogen M06-L TZVP smd redo'!AS98</f>
        <v>2.4099407100230952</v>
      </c>
      <c r="G98" s="40">
        <f>'[4]methanogen M06-L TZVP smd redo'!BJ98</f>
        <v>2.544140419308949</v>
      </c>
      <c r="H98" s="40">
        <f>'[4]methanogen M06-L TZVP smd redo'!EV98</f>
        <v>2.6084399660499802</v>
      </c>
      <c r="I98" s="40">
        <f>'[4]methanogen M06-L TZVP smd redo'!CL98</f>
        <v>2.445114564284756</v>
      </c>
      <c r="J98" s="40">
        <f>'[4]methanogen M06-L TZVP smd redo'!DG98</f>
        <v>2.4588234115421326</v>
      </c>
      <c r="K98" s="40">
        <f>'[4]methanogen M06-L TZVP smd redo'!EC98</f>
        <v>2.4732542506640254</v>
      </c>
      <c r="M98" s="40">
        <f>EXP('d-beta'!Y99/1000)*'[3]methanogen M06-L TZVP smd redo'!EZ98</f>
        <v>4.4332496571358764</v>
      </c>
      <c r="N98" s="40">
        <f>'[3]methanogen M06-L TZVP smd redo'!ET98</f>
        <v>2.1117599999999999</v>
      </c>
      <c r="O98" s="40">
        <f>'[3]methanogen M06-L TZVP smd redo'!R98</f>
        <v>4.0050800000000004</v>
      </c>
      <c r="P98" s="40">
        <f>'[3]methanogen M06-L TZVP smd redo'!W98</f>
        <v>4.1284599999999996</v>
      </c>
      <c r="Q98" s="40">
        <f>'[3]methanogen M06-L TZVP smd redo'!V98</f>
        <v>4.1145399999999999</v>
      </c>
      <c r="R98" s="40">
        <f>PRODUCT('[4]methanogen M06-L TZVP smd redo'!AD98:AF98)^(1/3)</f>
        <v>4.0073729034463188</v>
      </c>
      <c r="S98" s="40">
        <f>AVERAGE('[3]methanogen M06-L TZVP smd redo'!AT98:AV98)</f>
        <v>3.9242766666666662</v>
      </c>
      <c r="T98" s="40">
        <f>'[3]methanogen M06-L TZVP smd redo'!FK98</f>
        <v>3.8741300000000001</v>
      </c>
      <c r="U98" s="40">
        <f>'[3]methanogen M06-L TZVP smd redo'!CD98</f>
        <v>3.8994599999999999</v>
      </c>
      <c r="V98" s="40">
        <f>'[3]methanogen M06-L TZVP smd redo'!CG98</f>
        <v>2.6609500000000001</v>
      </c>
      <c r="W98" s="40">
        <v>3.8811579674409726</v>
      </c>
      <c r="X98" s="40">
        <v>3.9021801469298056</v>
      </c>
      <c r="Y98" s="40">
        <v>4.0534062480343174</v>
      </c>
      <c r="Z98" s="40"/>
      <c r="AA98" s="40">
        <v>17.0684</v>
      </c>
      <c r="AB98" s="40">
        <v>16.139528075191656</v>
      </c>
      <c r="AC98" s="41">
        <v>15.47672</v>
      </c>
      <c r="AD98" s="41">
        <v>15.09338</v>
      </c>
      <c r="AE98" s="41">
        <v>16.51402366144789</v>
      </c>
      <c r="AF98" s="72">
        <v>15.14276488439207</v>
      </c>
      <c r="AG98" s="41">
        <v>15.303976018297671</v>
      </c>
      <c r="AH98" s="40"/>
      <c r="AI98" s="133">
        <f>1000*(AA98/Q98/P98-1)</f>
        <v>4.8088283891385419</v>
      </c>
      <c r="AJ98" s="133">
        <f>1000*(AB98/R98^2-1)</f>
        <v>5.0121613750784277</v>
      </c>
      <c r="AK98" s="133">
        <f>1000*(AC98/S98^2-1)</f>
        <v>4.9852536296453032</v>
      </c>
      <c r="AL98" s="133">
        <f>1000*(AD98/T98^2-1)</f>
        <v>5.6297821532560466</v>
      </c>
      <c r="AM98" s="133">
        <f>1000*((AE98/Y98^2-1))</f>
        <v>5.1077862306283528</v>
      </c>
      <c r="AN98" s="133">
        <f>1000*((AF98/W98^2-1))</f>
        <v>5.2695794959676245</v>
      </c>
      <c r="AO98" s="133">
        <f>1000*((AG98/X98^2-1))</f>
        <v>5.054578654285713</v>
      </c>
      <c r="AQ98" s="133">
        <f>O98*U98/AA98</f>
        <v>0.91500370607672665</v>
      </c>
      <c r="AR98" s="133">
        <f>U98*P98/AB98</f>
        <v>0.99747431006645626</v>
      </c>
      <c r="AS98" s="133">
        <f t="shared" si="32"/>
        <v>1.0575526075162092</v>
      </c>
      <c r="AT98" s="133">
        <f t="shared" si="33"/>
        <v>1.0428261333920661</v>
      </c>
      <c r="AU98" s="133">
        <f>V98*S98/AD98</f>
        <v>0.69184662389515583</v>
      </c>
      <c r="AV98" s="133">
        <f>AC98/AD98</f>
        <v>1.0253978896708358</v>
      </c>
      <c r="AW98" s="133">
        <f>O98*N98/AA98</f>
        <v>0.49552200210916075</v>
      </c>
      <c r="AX98" s="133">
        <f>AE98/AC98</f>
        <v>1.0670234818131936</v>
      </c>
      <c r="AY98" s="133">
        <f>AF98/AG98</f>
        <v>0.98946606204081511</v>
      </c>
      <c r="AZ98" s="133">
        <f t="shared" si="34"/>
        <v>0.94822946166695388</v>
      </c>
      <c r="BB98" s="75">
        <f t="shared" si="35"/>
        <v>-88.827163357740105</v>
      </c>
      <c r="BC98" s="75">
        <f t="shared" si="36"/>
        <v>-2.5288848691088024</v>
      </c>
      <c r="BD98" s="75">
        <f t="shared" si="37"/>
        <v>55.957377761197087</v>
      </c>
      <c r="BE98" s="75">
        <f t="shared" si="38"/>
        <v>41.93446355343692</v>
      </c>
      <c r="BF98" s="75">
        <f t="shared" si="39"/>
        <v>-368.3909897006406</v>
      </c>
      <c r="BG98" s="75">
        <f t="shared" si="40"/>
        <v>25.080722310767417</v>
      </c>
      <c r="BH98" s="75">
        <f t="shared" si="41"/>
        <v>-702.14352234491776</v>
      </c>
      <c r="BI98" s="75">
        <f t="shared" si="42"/>
        <v>64.872979400039455</v>
      </c>
      <c r="BJ98" s="75">
        <f t="shared" si="43"/>
        <v>-10.5898126168302</v>
      </c>
      <c r="BK98" s="75">
        <f t="shared" si="44"/>
        <v>-53.158757844155609</v>
      </c>
      <c r="BM98" s="133">
        <f>O98*U98/Q98/P98</f>
        <v>0.91940380187467519</v>
      </c>
      <c r="BN98" s="133">
        <f>P98*U98/R98^2</f>
        <v>1.0024738122760044</v>
      </c>
      <c r="BO98" s="133">
        <f>P98*Q98/R98^2</f>
        <v>1.0577666137265445</v>
      </c>
      <c r="BP98" s="133">
        <f>R98^2/S98^2</f>
        <v>1.0427982132322839</v>
      </c>
      <c r="BQ98" s="133">
        <f>V98*S98/T98^2</f>
        <v>0.69574156967115119</v>
      </c>
      <c r="BR98" s="133">
        <f>S98^2/T98^2</f>
        <v>1.0260555094573514</v>
      </c>
      <c r="BS98" s="133">
        <f>O98*N98/Q98/P98</f>
        <v>0.49790488238034591</v>
      </c>
      <c r="BT98" s="133">
        <f>Y98^2/S98^2</f>
        <v>1.0668934010752591</v>
      </c>
      <c r="BU98" s="133">
        <f>W98^2/X98^2</f>
        <v>0.98925444115772709</v>
      </c>
      <c r="BV98" s="133">
        <f>X98^2/R98^2</f>
        <v>0.94818944263248328</v>
      </c>
      <c r="BX98" s="133">
        <f t="shared" si="45"/>
        <v>0.99521418577019516</v>
      </c>
      <c r="BY98" s="133">
        <f t="shared" si="46"/>
        <v>0.99501283510020344</v>
      </c>
      <c r="BZ98" s="133">
        <f t="shared" si="47"/>
        <v>0.99979768106919031</v>
      </c>
      <c r="CA98" s="133">
        <f t="shared" si="48"/>
        <v>1.0000267742689122</v>
      </c>
      <c r="CB98" s="133">
        <f t="shared" si="49"/>
        <v>0.99440173485991878</v>
      </c>
      <c r="CC98" s="133">
        <f t="shared" si="50"/>
        <v>0.99935907971795468</v>
      </c>
      <c r="CD98" s="133">
        <f t="shared" si="51"/>
        <v>0.99521418577019516</v>
      </c>
      <c r="CE98" s="133">
        <f t="shared" ref="CE98:CE161" si="52">AX98/BT98</f>
        <v>1.0001219247750557</v>
      </c>
      <c r="CF98" s="133">
        <f t="shared" ref="CF98:CF161" si="53">AY98/BU98</f>
        <v>1.0002139195683977</v>
      </c>
      <c r="CG98" s="133">
        <f t="shared" ref="CG98:CG161" si="54">AZ98/BV98</f>
        <v>1.0000422057372411</v>
      </c>
    </row>
    <row r="99" spans="1:85" x14ac:dyDescent="0.2">
      <c r="A99" s="132">
        <v>190</v>
      </c>
      <c r="B99" s="132">
        <f t="shared" si="30"/>
        <v>463.15</v>
      </c>
      <c r="C99" s="44">
        <f t="shared" si="31"/>
        <v>2.1591277124041888</v>
      </c>
      <c r="E99" s="40">
        <f>'[4]methanogen M06-L TZVP smd redo'!AB99</f>
        <v>2.1484496471144698</v>
      </c>
      <c r="F99" s="40">
        <f>'[4]methanogen M06-L TZVP smd redo'!AS99</f>
        <v>2.3870290458614107</v>
      </c>
      <c r="G99" s="40">
        <f>'[4]methanogen M06-L TZVP smd redo'!BJ99</f>
        <v>2.5281054740651232</v>
      </c>
      <c r="H99" s="40">
        <f>'[4]methanogen M06-L TZVP smd redo'!EV99</f>
        <v>2.5866682256270312</v>
      </c>
      <c r="I99" s="40">
        <f>'[4]methanogen M06-L TZVP smd redo'!CL99</f>
        <v>2.4182164498891545</v>
      </c>
      <c r="J99" s="40">
        <f>'[4]methanogen M06-L TZVP smd redo'!DG99</f>
        <v>2.4305647646110096</v>
      </c>
      <c r="K99" s="40">
        <f>'[4]methanogen M06-L TZVP smd redo'!EC99</f>
        <v>2.4477557308799636</v>
      </c>
      <c r="M99" s="40">
        <f>EXP('d-beta'!Y100/1000)*'[3]methanogen M06-L TZVP smd redo'!EZ99</f>
        <v>4.3954773539633196</v>
      </c>
      <c r="N99" s="40">
        <f>'[3]methanogen M06-L TZVP smd redo'!ET99</f>
        <v>2.10364</v>
      </c>
      <c r="O99" s="40">
        <f>'[3]methanogen M06-L TZVP smd redo'!R99</f>
        <v>3.9708999999999999</v>
      </c>
      <c r="P99" s="40">
        <f>'[3]methanogen M06-L TZVP smd redo'!W99</f>
        <v>4.0916499999999996</v>
      </c>
      <c r="Q99" s="40">
        <f>'[3]methanogen M06-L TZVP smd redo'!V99</f>
        <v>4.0778299999999996</v>
      </c>
      <c r="R99" s="40">
        <f>PRODUCT('[4]methanogen M06-L TZVP smd redo'!AD99:AF99)^(1/3)</f>
        <v>3.9730584333321413</v>
      </c>
      <c r="S99" s="40">
        <f>AVERAGE('[3]methanogen M06-L TZVP smd redo'!AT99:AV99)</f>
        <v>3.89134</v>
      </c>
      <c r="T99" s="40">
        <f>'[3]methanogen M06-L TZVP smd redo'!FK99</f>
        <v>3.8425199999999999</v>
      </c>
      <c r="U99" s="40">
        <f>'[3]methanogen M06-L TZVP smd redo'!CD99</f>
        <v>3.8662100000000001</v>
      </c>
      <c r="V99" s="40">
        <f>'[3]methanogen M06-L TZVP smd redo'!CG99</f>
        <v>2.6447699999999998</v>
      </c>
      <c r="W99" s="40">
        <v>3.8489138010456863</v>
      </c>
      <c r="X99" s="40">
        <v>3.8696517673197213</v>
      </c>
      <c r="Y99" s="40">
        <v>4.0184340432915269</v>
      </c>
      <c r="Z99" s="40"/>
      <c r="AA99" s="40">
        <v>16.764330000000001</v>
      </c>
      <c r="AB99" s="40">
        <v>15.863280774772727</v>
      </c>
      <c r="AC99" s="41">
        <v>15.217089999999999</v>
      </c>
      <c r="AD99" s="41">
        <v>14.84699</v>
      </c>
      <c r="AE99" s="41">
        <v>16.229263640558859</v>
      </c>
      <c r="AF99" s="72">
        <v>14.891178310058637</v>
      </c>
      <c r="AG99" s="41">
        <v>15.048873714076036</v>
      </c>
      <c r="AH99" s="40"/>
      <c r="AI99" s="133">
        <f>1000*(AA99/Q99/P99-1)</f>
        <v>4.7513711782765089</v>
      </c>
      <c r="AJ99" s="133">
        <f>1000*(AB99/R99^2-1)</f>
        <v>4.9468801898358006</v>
      </c>
      <c r="AK99" s="133">
        <f>1000*(AC99/S99^2-1)</f>
        <v>4.9240793443303676</v>
      </c>
      <c r="AL99" s="133">
        <f>1000*(AD99/T99^2-1)</f>
        <v>5.555724490656555</v>
      </c>
      <c r="AM99" s="133">
        <f>1000*((AE99/Y99^2-1))</f>
        <v>5.0441186376257718</v>
      </c>
      <c r="AN99" s="133">
        <f>1000*((AF99/W99^2-1))</f>
        <v>5.2004959755325153</v>
      </c>
      <c r="AO99" s="133">
        <f>1000*((AG99/X99^2-1))</f>
        <v>4.9865027726745392</v>
      </c>
      <c r="AQ99" s="133">
        <f>O99*U99/AA99</f>
        <v>0.91577374634118991</v>
      </c>
      <c r="AR99" s="133">
        <f>U99*P99/AB99</f>
        <v>0.99721982930902509</v>
      </c>
      <c r="AS99" s="133">
        <f t="shared" si="32"/>
        <v>1.0568009378400594</v>
      </c>
      <c r="AT99" s="133">
        <f t="shared" si="33"/>
        <v>1.0424648060025097</v>
      </c>
      <c r="AU99" s="133">
        <f>V99*S99/AD99</f>
        <v>0.69318422736190966</v>
      </c>
      <c r="AV99" s="133">
        <f>AC99/AD99</f>
        <v>1.0249276115899586</v>
      </c>
      <c r="AW99" s="133">
        <f>O99*N99/AA99</f>
        <v>0.49828081861905599</v>
      </c>
      <c r="AX99" s="133">
        <f>AE99/AC99</f>
        <v>1.0665155848167329</v>
      </c>
      <c r="AY99" s="133">
        <f>AF99/AG99</f>
        <v>0.98952111586464453</v>
      </c>
      <c r="AZ99" s="133">
        <f t="shared" si="34"/>
        <v>0.94866086831219443</v>
      </c>
      <c r="BB99" s="75">
        <f t="shared" si="35"/>
        <v>-87.985946628906248</v>
      </c>
      <c r="BC99" s="75">
        <f t="shared" si="36"/>
        <v>-2.7840425434493139</v>
      </c>
      <c r="BD99" s="75">
        <f t="shared" si="37"/>
        <v>55.246361659403206</v>
      </c>
      <c r="BE99" s="75">
        <f t="shared" si="38"/>
        <v>41.587914890757283</v>
      </c>
      <c r="BF99" s="75">
        <f t="shared" si="39"/>
        <v>-366.45947477244226</v>
      </c>
      <c r="BG99" s="75">
        <f t="shared" si="40"/>
        <v>24.621987257396601</v>
      </c>
      <c r="BH99" s="75">
        <f t="shared" si="41"/>
        <v>-696.59146807594232</v>
      </c>
      <c r="BI99" s="75">
        <f t="shared" si="42"/>
        <v>64.396871871474659</v>
      </c>
      <c r="BJ99" s="75">
        <f t="shared" si="43"/>
        <v>-10.534174233258771</v>
      </c>
      <c r="BK99" s="75">
        <f t="shared" si="44"/>
        <v>-52.703901128550683</v>
      </c>
      <c r="BM99" s="133">
        <f>O99*U99/Q99/P99</f>
        <v>0.92012492732537765</v>
      </c>
      <c r="BN99" s="133">
        <f>P99*U99/R99^2</f>
        <v>1.0021529563275455</v>
      </c>
      <c r="BO99" s="133">
        <f>P99*Q99/R99^2</f>
        <v>1.0570065748888846</v>
      </c>
      <c r="BP99" s="133">
        <f>R99^2/S99^2</f>
        <v>1.0424411539275042</v>
      </c>
      <c r="BQ99" s="133">
        <f>V99*S99/T99^2</f>
        <v>0.697035367950401</v>
      </c>
      <c r="BR99" s="133">
        <f>S99^2/T99^2</f>
        <v>1.0255718299587919</v>
      </c>
      <c r="BS99" s="133">
        <f>O99*N99/Q99/P99</f>
        <v>0.50064833573933054</v>
      </c>
      <c r="BT99" s="133">
        <f>Y99^2/S99^2</f>
        <v>1.066388203565785</v>
      </c>
      <c r="BU99" s="133">
        <f>W99^2/X99^2</f>
        <v>0.98931046058370575</v>
      </c>
      <c r="BV99" s="133">
        <f>X99^2/R99^2</f>
        <v>0.94862346642297835</v>
      </c>
      <c r="BX99" s="133">
        <f t="shared" si="45"/>
        <v>0.99527109759232824</v>
      </c>
      <c r="BY99" s="133">
        <f t="shared" si="46"/>
        <v>0.99507747097149901</v>
      </c>
      <c r="BZ99" s="133">
        <f t="shared" si="47"/>
        <v>0.99980545338722526</v>
      </c>
      <c r="CA99" s="133">
        <f t="shared" si="48"/>
        <v>1.0000226891224664</v>
      </c>
      <c r="CB99" s="133">
        <f t="shared" si="49"/>
        <v>0.99447497104800375</v>
      </c>
      <c r="CC99" s="133">
        <f t="shared" si="50"/>
        <v>0.99937184471139462</v>
      </c>
      <c r="CD99" s="133">
        <f t="shared" si="51"/>
        <v>0.99527109759232835</v>
      </c>
      <c r="CE99" s="133">
        <f t="shared" si="52"/>
        <v>1.000119451106569</v>
      </c>
      <c r="CF99" s="133">
        <f t="shared" si="53"/>
        <v>1.000212931419743</v>
      </c>
      <c r="CG99" s="133">
        <f t="shared" si="54"/>
        <v>1.0000394275395244</v>
      </c>
    </row>
    <row r="100" spans="1:85" x14ac:dyDescent="0.2">
      <c r="A100" s="132">
        <v>192</v>
      </c>
      <c r="B100" s="132">
        <f t="shared" si="30"/>
        <v>465.15</v>
      </c>
      <c r="C100" s="44">
        <f t="shared" si="31"/>
        <v>2.1498441363001182</v>
      </c>
      <c r="E100" s="40">
        <f>'[4]methanogen M06-L TZVP smd redo'!AB100</f>
        <v>2.1213175196173051</v>
      </c>
      <c r="F100" s="40">
        <f>'[4]methanogen M06-L TZVP smd redo'!AS100</f>
        <v>2.3702956238311756</v>
      </c>
      <c r="G100" s="40">
        <f>'[4]methanogen M06-L TZVP smd redo'!BJ100</f>
        <v>2.5042411013809218</v>
      </c>
      <c r="H100" s="40">
        <f>'[4]methanogen M06-L TZVP smd redo'!EV100</f>
        <v>2.5596703750789818</v>
      </c>
      <c r="I100" s="40">
        <f>'[4]methanogen M06-L TZVP smd redo'!CL100</f>
        <v>2.3970937439936613</v>
      </c>
      <c r="J100" s="40">
        <f>'[4]methanogen M06-L TZVP smd redo'!DG100</f>
        <v>2.4087501925316168</v>
      </c>
      <c r="K100" s="40">
        <f>'[4]methanogen M06-L TZVP smd redo'!EC100</f>
        <v>2.4267612395256766</v>
      </c>
      <c r="M100" s="40">
        <f>EXP('d-beta'!Y101/1000)*'[3]methanogen M06-L TZVP smd redo'!EZ100</f>
        <v>4.3583614058927527</v>
      </c>
      <c r="N100" s="40">
        <f>'[3]methanogen M06-L TZVP smd redo'!ET100</f>
        <v>2.0956299999999999</v>
      </c>
      <c r="O100" s="40">
        <f>'[3]methanogen M06-L TZVP smd redo'!R100</f>
        <v>3.9373399999999998</v>
      </c>
      <c r="P100" s="40">
        <f>'[3]methanogen M06-L TZVP smd redo'!W100</f>
        <v>4.0555099999999999</v>
      </c>
      <c r="Q100" s="40">
        <f>'[3]methanogen M06-L TZVP smd redo'!V100</f>
        <v>4.0417899999999998</v>
      </c>
      <c r="R100" s="40">
        <f>PRODUCT('[4]methanogen M06-L TZVP smd redo'!AD100:AF100)^(1/3)</f>
        <v>3.93935365043974</v>
      </c>
      <c r="S100" s="40">
        <f>AVERAGE('[3]methanogen M06-L TZVP smd redo'!AT100:AV100)</f>
        <v>3.8589899999999999</v>
      </c>
      <c r="T100" s="40">
        <f>'[3]methanogen M06-L TZVP smd redo'!FK100</f>
        <v>3.8114499999999998</v>
      </c>
      <c r="U100" s="40">
        <f>'[3]methanogen M06-L TZVP smd redo'!CD100</f>
        <v>3.8335599999999999</v>
      </c>
      <c r="V100" s="40">
        <f>'[3]methanogen M06-L TZVP smd redo'!CG100</f>
        <v>2.6288299999999998</v>
      </c>
      <c r="W100" s="40">
        <v>3.8172359429235247</v>
      </c>
      <c r="X100" s="40">
        <v>3.8376895234666057</v>
      </c>
      <c r="Y100" s="40">
        <v>3.9840916814474578</v>
      </c>
      <c r="Z100" s="40"/>
      <c r="AA100" s="40">
        <v>16.468489999999999</v>
      </c>
      <c r="AB100" s="40">
        <v>15.594287701053801</v>
      </c>
      <c r="AC100" s="41">
        <v>14.964183333333333</v>
      </c>
      <c r="AD100" s="41">
        <v>14.60683</v>
      </c>
      <c r="AE100" s="41">
        <v>15.952015467381139</v>
      </c>
      <c r="AF100" s="72">
        <v>14.646063312952053</v>
      </c>
      <c r="AG100" s="41">
        <v>14.800355222290779</v>
      </c>
      <c r="AH100" s="40"/>
      <c r="AI100" s="133">
        <f>1000*(AA100/Q100/P100-1)</f>
        <v>4.6957352468446345</v>
      </c>
      <c r="AJ100" s="133">
        <f>1000*(AB100/R100^2-1)</f>
        <v>4.8832350255167967</v>
      </c>
      <c r="AK100" s="133">
        <f>1000*(AC100/S100^2-1)</f>
        <v>4.860359034252193</v>
      </c>
      <c r="AL100" s="133">
        <f>1000*(AD100/T100^2-1)</f>
        <v>5.484826098235418</v>
      </c>
      <c r="AM100" s="133">
        <f>1000*((AE100/Y100^2-1))</f>
        <v>4.9788325008635059</v>
      </c>
      <c r="AN100" s="133">
        <f>1000*((AF100/W100^2-1))</f>
        <v>5.1315338417516898</v>
      </c>
      <c r="AO100" s="133">
        <f>1000*((AG100/X100^2-1))</f>
        <v>4.9222588645674303</v>
      </c>
      <c r="AQ100" s="133">
        <f>O100*U100/AA100</f>
        <v>0.91653995784677278</v>
      </c>
      <c r="AR100" s="133">
        <f>U100*P100/AB100</f>
        <v>0.99697025049431343</v>
      </c>
      <c r="AS100" s="133">
        <f t="shared" si="32"/>
        <v>1.0560591362494307</v>
      </c>
      <c r="AT100" s="133">
        <f t="shared" si="33"/>
        <v>1.0421075012036831</v>
      </c>
      <c r="AU100" s="133">
        <f>V100*S100/AD100</f>
        <v>0.69451268219730078</v>
      </c>
      <c r="AV100" s="133">
        <f>AC100/AD100</f>
        <v>1.0244648108681578</v>
      </c>
      <c r="AW100" s="133">
        <f>O100*N100/AA100</f>
        <v>0.50103001697180494</v>
      </c>
      <c r="AX100" s="133">
        <f>AE100/AC100</f>
        <v>1.0660131002169273</v>
      </c>
      <c r="AY100" s="133">
        <f>AF100/AG100</f>
        <v>0.98957512120341906</v>
      </c>
      <c r="AZ100" s="133">
        <f t="shared" si="34"/>
        <v>0.94908824987823126</v>
      </c>
      <c r="BB100" s="75">
        <f t="shared" si="35"/>
        <v>-87.149614347493653</v>
      </c>
      <c r="BC100" s="75">
        <f t="shared" si="36"/>
        <v>-3.0343484882460561</v>
      </c>
      <c r="BD100" s="75">
        <f t="shared" si="37"/>
        <v>54.544183952318356</v>
      </c>
      <c r="BE100" s="75">
        <f t="shared" si="38"/>
        <v>41.245106151438875</v>
      </c>
      <c r="BF100" s="75">
        <f t="shared" si="39"/>
        <v>-364.54485605122602</v>
      </c>
      <c r="BG100" s="75">
        <f t="shared" si="40"/>
        <v>24.17034049165639</v>
      </c>
      <c r="BH100" s="75">
        <f t="shared" si="41"/>
        <v>-691.08926557667201</v>
      </c>
      <c r="BI100" s="75">
        <f t="shared" si="42"/>
        <v>63.92561480222016</v>
      </c>
      <c r="BJ100" s="75">
        <f t="shared" si="43"/>
        <v>-10.479598475115807</v>
      </c>
      <c r="BK100" s="75">
        <f t="shared" si="44"/>
        <v>-52.253492200241404</v>
      </c>
      <c r="BM100" s="133">
        <f>O100*U100/Q100/P100</f>
        <v>0.92084378683197543</v>
      </c>
      <c r="BN100" s="133">
        <f>P100*U100/R100^2</f>
        <v>1.0018386905409256</v>
      </c>
      <c r="BO100" s="133">
        <f>P100*Q100/R100^2</f>
        <v>1.0562562216429134</v>
      </c>
      <c r="BP100" s="133">
        <f>R100^2/S100^2</f>
        <v>1.042083777808503</v>
      </c>
      <c r="BQ100" s="133">
        <f>V100*S100/T100^2</f>
        <v>0.69832196348217201</v>
      </c>
      <c r="BR100" s="133">
        <f>S100^2/T100^2</f>
        <v>1.0251014610522808</v>
      </c>
      <c r="BS100" s="133">
        <f>O100*N100/Q100/P100</f>
        <v>0.50338272128222661</v>
      </c>
      <c r="BT100" s="133">
        <f>Y100^2/S100^2</f>
        <v>1.0658874316323248</v>
      </c>
      <c r="BU100" s="133">
        <f>W100^2/X100^2</f>
        <v>0.98936908517336775</v>
      </c>
      <c r="BV100" s="133">
        <f>X100^2/R100^2</f>
        <v>0.94905139422419305</v>
      </c>
      <c r="BX100" s="133">
        <f t="shared" si="45"/>
        <v>0.99532621162595958</v>
      </c>
      <c r="BY100" s="133">
        <f t="shared" si="46"/>
        <v>0.9951404950791195</v>
      </c>
      <c r="BZ100" s="133">
        <f t="shared" si="47"/>
        <v>0.99981341137742485</v>
      </c>
      <c r="CA100" s="133">
        <f t="shared" si="48"/>
        <v>1.0000227653435216</v>
      </c>
      <c r="CB100" s="133">
        <f t="shared" si="49"/>
        <v>0.99454509311739769</v>
      </c>
      <c r="CC100" s="133">
        <f t="shared" si="50"/>
        <v>0.99937893934570188</v>
      </c>
      <c r="CD100" s="133">
        <f t="shared" si="51"/>
        <v>0.99532621162595969</v>
      </c>
      <c r="CE100" s="133">
        <f t="shared" si="52"/>
        <v>1.0001179004282001</v>
      </c>
      <c r="CF100" s="133">
        <f t="shared" si="53"/>
        <v>1.0002082499171836</v>
      </c>
      <c r="CG100" s="133">
        <f t="shared" si="54"/>
        <v>1.0000388342025126</v>
      </c>
    </row>
    <row r="101" spans="1:85" x14ac:dyDescent="0.2">
      <c r="A101" s="132">
        <v>194</v>
      </c>
      <c r="B101" s="132">
        <f t="shared" si="30"/>
        <v>467.15</v>
      </c>
      <c r="C101" s="44">
        <f t="shared" si="31"/>
        <v>2.1406400513753612</v>
      </c>
      <c r="E101" s="40">
        <f>'[4]methanogen M06-L TZVP smd redo'!AB101</f>
        <v>2.1095198288603179</v>
      </c>
      <c r="F101" s="40">
        <f>'[4]methanogen M06-L TZVP smd redo'!AS101</f>
        <v>2.3486768824874105</v>
      </c>
      <c r="G101" s="40">
        <f>'[4]methanogen M06-L TZVP smd redo'!BJ101</f>
        <v>2.4849952042695911</v>
      </c>
      <c r="H101" s="40">
        <f>'[4]methanogen M06-L TZVP smd redo'!EV101</f>
        <v>2.5440772493863228</v>
      </c>
      <c r="I101" s="40">
        <f>'[4]methanogen M06-L TZVP smd redo'!CL101</f>
        <v>2.380684211930717</v>
      </c>
      <c r="J101" s="40">
        <f>'[4]methanogen M06-L TZVP smd redo'!DG101</f>
        <v>2.3913525402863289</v>
      </c>
      <c r="K101" s="40">
        <f>'[4]methanogen M06-L TZVP smd redo'!EC101</f>
        <v>2.4077899215497744</v>
      </c>
      <c r="M101" s="40">
        <f>EXP('d-beta'!Y102/1000)*'[3]methanogen M06-L TZVP smd redo'!EZ101</f>
        <v>4.3219001944890065</v>
      </c>
      <c r="N101" s="40">
        <f>'[3]methanogen M06-L TZVP smd redo'!ET101</f>
        <v>2.08772</v>
      </c>
      <c r="O101" s="40">
        <f>'[3]methanogen M06-L TZVP smd redo'!R101</f>
        <v>3.9043800000000002</v>
      </c>
      <c r="P101" s="40">
        <f>'[3]methanogen M06-L TZVP smd redo'!W101</f>
        <v>4.0200199999999997</v>
      </c>
      <c r="Q101" s="40">
        <f>'[3]methanogen M06-L TZVP smd redo'!V101</f>
        <v>4.0064099999999998</v>
      </c>
      <c r="R101" s="40">
        <f>PRODUCT('[4]methanogen M06-L TZVP smd redo'!AD101:AF101)^(1/3)</f>
        <v>3.9062419624142177</v>
      </c>
      <c r="S101" s="40">
        <f>AVERAGE('[3]methanogen M06-L TZVP smd redo'!AT101:AV101)</f>
        <v>3.8272066666666666</v>
      </c>
      <c r="T101" s="40">
        <f>'[3]methanogen M06-L TZVP smd redo'!FK101</f>
        <v>3.7809200000000001</v>
      </c>
      <c r="U101" s="40">
        <f>'[3]methanogen M06-L TZVP smd redo'!CD101</f>
        <v>3.8014800000000002</v>
      </c>
      <c r="V101" s="40">
        <f>'[3]methanogen M06-L TZVP smd redo'!CG101</f>
        <v>2.61314</v>
      </c>
      <c r="W101" s="40">
        <v>3.7861111991337379</v>
      </c>
      <c r="X101" s="40">
        <v>3.80628692032206</v>
      </c>
      <c r="Y101" s="40">
        <v>3.9503624268127036</v>
      </c>
      <c r="Z101" s="40"/>
      <c r="AA101" s="40">
        <v>16.180599999999998</v>
      </c>
      <c r="AB101" s="40">
        <v>15.332302214837313</v>
      </c>
      <c r="AC101" s="41">
        <v>14.717783333333335</v>
      </c>
      <c r="AD101" s="41">
        <v>14.37269</v>
      </c>
      <c r="AE101" s="41">
        <v>15.682012417839362</v>
      </c>
      <c r="AF101" s="72">
        <v>14.407210083352211</v>
      </c>
      <c r="AG101" s="41">
        <v>14.55820081435485</v>
      </c>
      <c r="AH101" s="40"/>
      <c r="AI101" s="133">
        <f>1000*(AA101/Q101/P101-1)</f>
        <v>4.6412750372866185</v>
      </c>
      <c r="AJ101" s="133">
        <f>1000*(AB101/R101^2-1)</f>
        <v>4.821893034510305</v>
      </c>
      <c r="AK101" s="133">
        <f>1000*(AC101/S101^2-1)</f>
        <v>4.7975703573273076</v>
      </c>
      <c r="AL101" s="133">
        <f>1000*(AD101/T101^2-1)</f>
        <v>5.4097256024256968</v>
      </c>
      <c r="AM101" s="133">
        <f>1000*((AE101/Y101^2-1))</f>
        <v>4.9117161309677471</v>
      </c>
      <c r="AN101" s="133">
        <f>1000*((AF101/W101^2-1))</f>
        <v>5.0627069260140711</v>
      </c>
      <c r="AO101" s="133">
        <f>1000*((AG101/X101^2-1))</f>
        <v>4.8579216167792261</v>
      </c>
      <c r="AQ101" s="133">
        <f>O101*U101/AA101</f>
        <v>0.91729741062754178</v>
      </c>
      <c r="AR101" s="133">
        <f>U101*P101/AB101</f>
        <v>0.99672087175605895</v>
      </c>
      <c r="AS101" s="133">
        <f t="shared" si="32"/>
        <v>1.0553274891974</v>
      </c>
      <c r="AT101" s="133">
        <f t="shared" si="33"/>
        <v>1.0417534942311724</v>
      </c>
      <c r="AU101" s="133">
        <f>V101*S101/AD101</f>
        <v>0.69583542321815428</v>
      </c>
      <c r="AV101" s="133">
        <f>AC101/AD101</f>
        <v>1.0240103511126541</v>
      </c>
      <c r="AW101" s="133">
        <f>O101*N101/AA101</f>
        <v>0.50376699341186371</v>
      </c>
      <c r="AX101" s="133">
        <f>AE101/AC101</f>
        <v>1.0655145589976316</v>
      </c>
      <c r="AY101" s="133">
        <f>AF101/AG101</f>
        <v>0.989628475872255</v>
      </c>
      <c r="AZ101" s="133">
        <f t="shared" si="34"/>
        <v>0.94951173087800522</v>
      </c>
      <c r="BB101" s="75">
        <f t="shared" si="35"/>
        <v>-86.323529290154013</v>
      </c>
      <c r="BC101" s="75">
        <f t="shared" si="36"/>
        <v>-3.2845163670833628</v>
      </c>
      <c r="BD101" s="75">
        <f t="shared" si="37"/>
        <v>53.851135059711098</v>
      </c>
      <c r="BE101" s="75">
        <f t="shared" si="38"/>
        <v>40.905345508390468</v>
      </c>
      <c r="BF101" s="75">
        <f t="shared" si="39"/>
        <v>-362.64210750245888</v>
      </c>
      <c r="BG101" s="75">
        <f t="shared" si="40"/>
        <v>23.726635074676732</v>
      </c>
      <c r="BH101" s="75">
        <f t="shared" si="41"/>
        <v>-685.64143247013999</v>
      </c>
      <c r="BI101" s="75">
        <f t="shared" si="42"/>
        <v>63.457836468468507</v>
      </c>
      <c r="BJ101" s="75">
        <f t="shared" si="43"/>
        <v>-10.42568318421022</v>
      </c>
      <c r="BK101" s="75">
        <f t="shared" si="44"/>
        <v>-51.807394010955491</v>
      </c>
      <c r="BM101" s="133">
        <f>O101*U101/Q101/P101</f>
        <v>0.92155484020125522</v>
      </c>
      <c r="BN101" s="133">
        <f>P101*U101/R101^2</f>
        <v>1.0015269531849307</v>
      </c>
      <c r="BO101" s="133">
        <f>P101*Q101/R101^2</f>
        <v>1.0555172197432676</v>
      </c>
      <c r="BP101" s="133">
        <f>R101^2/S101^2</f>
        <v>1.0417282775891783</v>
      </c>
      <c r="BQ101" s="133">
        <f>V101*S101/T101^2</f>
        <v>0.69959970192221221</v>
      </c>
      <c r="BR101" s="133">
        <f>S101^2/T101^2</f>
        <v>1.0246342114064699</v>
      </c>
      <c r="BS101" s="133">
        <f>O101*N101/Q101/P101</f>
        <v>0.50610511458299512</v>
      </c>
      <c r="BT101" s="133">
        <f>Y101^2/S101^2</f>
        <v>1.0653935294766206</v>
      </c>
      <c r="BU101" s="133">
        <f>W101^2/X101^2</f>
        <v>0.98942683534568632</v>
      </c>
      <c r="BV101" s="133">
        <f>X101^2/R101^2</f>
        <v>0.94947768670044008</v>
      </c>
      <c r="BX101" s="133">
        <f t="shared" si="45"/>
        <v>0.99538016687885478</v>
      </c>
      <c r="BY101" s="133">
        <f t="shared" si="46"/>
        <v>0.99520124604376548</v>
      </c>
      <c r="BZ101" s="133">
        <f t="shared" si="47"/>
        <v>0.99982024874410502</v>
      </c>
      <c r="CA101" s="133">
        <f t="shared" si="48"/>
        <v>1.0000242065445824</v>
      </c>
      <c r="CB101" s="133">
        <f t="shared" si="49"/>
        <v>0.99461938206417866</v>
      </c>
      <c r="CC101" s="133">
        <f t="shared" si="50"/>
        <v>0.99939113852839301</v>
      </c>
      <c r="CD101" s="133">
        <f t="shared" si="51"/>
        <v>0.995380166878855</v>
      </c>
      <c r="CE101" s="133">
        <f t="shared" si="52"/>
        <v>1.0001136007659728</v>
      </c>
      <c r="CF101" s="133">
        <f t="shared" si="53"/>
        <v>1.0002037952877014</v>
      </c>
      <c r="CG101" s="133">
        <f t="shared" si="54"/>
        <v>1.0000358556899673</v>
      </c>
    </row>
    <row r="102" spans="1:85" x14ac:dyDescent="0.2">
      <c r="A102" s="132">
        <v>196</v>
      </c>
      <c r="B102" s="132">
        <f t="shared" si="30"/>
        <v>469.15</v>
      </c>
      <c r="C102" s="44">
        <f t="shared" si="31"/>
        <v>2.1315144410103382</v>
      </c>
      <c r="E102" s="40">
        <f>'[4]methanogen M06-L TZVP smd redo'!AB102</f>
        <v>2.086119206302417</v>
      </c>
      <c r="F102" s="40">
        <f>'[4]methanogen M06-L TZVP smd redo'!AS102</f>
        <v>2.3226457472966811</v>
      </c>
      <c r="G102" s="40">
        <f>'[4]methanogen M06-L TZVP smd redo'!BJ102</f>
        <v>2.4588857273735165</v>
      </c>
      <c r="H102" s="40">
        <f>'[4]methanogen M06-L TZVP smd redo'!EV102</f>
        <v>2.5215943739369528</v>
      </c>
      <c r="I102" s="40">
        <f>'[4]methanogen M06-L TZVP smd redo'!CL102</f>
        <v>2.361167909105788</v>
      </c>
      <c r="J102" s="40">
        <f>'[4]methanogen M06-L TZVP smd redo'!DG102</f>
        <v>2.3696184821959676</v>
      </c>
      <c r="K102" s="40">
        <f>'[4]methanogen M06-L TZVP smd redo'!EC102</f>
        <v>2.3885871339619502</v>
      </c>
      <c r="M102" s="40">
        <f>EXP('d-beta'!Y103/1000)*'[3]methanogen M06-L TZVP smd redo'!EZ102</f>
        <v>4.2860821101340845</v>
      </c>
      <c r="N102" s="40">
        <f>'[3]methanogen M06-L TZVP smd redo'!ET102</f>
        <v>2.0799099999999999</v>
      </c>
      <c r="O102" s="40">
        <f>'[3]methanogen M06-L TZVP smd redo'!R102</f>
        <v>3.8719999999999999</v>
      </c>
      <c r="P102" s="40">
        <f>'[3]methanogen M06-L TZVP smd redo'!W102</f>
        <v>3.9851800000000002</v>
      </c>
      <c r="Q102" s="40">
        <f>'[3]methanogen M06-L TZVP smd redo'!V102</f>
        <v>3.97166</v>
      </c>
      <c r="R102" s="40">
        <f>PRODUCT('[4]methanogen M06-L TZVP smd redo'!AD102:AF102)^(1/3)</f>
        <v>3.873716531260786</v>
      </c>
      <c r="S102" s="40">
        <f>AVERAGE('[3]methanogen M06-L TZVP smd redo'!AT102:AV102)</f>
        <v>3.7959800000000001</v>
      </c>
      <c r="T102" s="40">
        <f>'[3]methanogen M06-L TZVP smd redo'!FK102</f>
        <v>3.7509100000000002</v>
      </c>
      <c r="U102" s="40">
        <f>'[3]methanogen M06-L TZVP smd redo'!CD102</f>
        <v>3.7699799999999999</v>
      </c>
      <c r="V102" s="40">
        <f>'[3]methanogen M06-L TZVP smd redo'!CG102</f>
        <v>2.59768</v>
      </c>
      <c r="W102" s="40">
        <v>3.7555162696161948</v>
      </c>
      <c r="X102" s="40">
        <v>3.7754273126101885</v>
      </c>
      <c r="Y102" s="40">
        <v>3.9172196452439936</v>
      </c>
      <c r="Z102" s="40"/>
      <c r="AA102" s="40">
        <v>15.90039</v>
      </c>
      <c r="AB102" s="40">
        <v>15.077094531328362</v>
      </c>
      <c r="AC102" s="41">
        <v>14.477676666666667</v>
      </c>
      <c r="AD102" s="41">
        <v>14.14439</v>
      </c>
      <c r="AE102" s="41">
        <v>15.419027978455242</v>
      </c>
      <c r="AF102" s="72">
        <v>14.174425344307801</v>
      </c>
      <c r="AG102" s="41">
        <v>14.322197159330337</v>
      </c>
      <c r="AH102" s="40"/>
      <c r="AI102" s="133">
        <f>1000*(AA102/Q102/P102-1)</f>
        <v>4.5875038195819506</v>
      </c>
      <c r="AJ102" s="133">
        <f>1000*(AB102/R102^2-1)</f>
        <v>4.7591823819881363</v>
      </c>
      <c r="AK102" s="133">
        <f>1000*(AC102/S102^2-1)</f>
        <v>4.7338683456479291</v>
      </c>
      <c r="AL102" s="133">
        <f>1000*(AD102/T102^2-1)</f>
        <v>5.3353069519561647</v>
      </c>
      <c r="AM102" s="133">
        <f>1000*((AE102/Y102^2-1))</f>
        <v>4.8497961555651337</v>
      </c>
      <c r="AN102" s="133">
        <f>1000*((AF102/W102^2-1))</f>
        <v>5.0002396995523224</v>
      </c>
      <c r="AO102" s="133">
        <f>1000*((AG102/X102^2-1))</f>
        <v>4.7948982098870996</v>
      </c>
      <c r="AQ102" s="133">
        <f>O102*U102/AA102</f>
        <v>0.91805059875889827</v>
      </c>
      <c r="AR102" s="133">
        <f>U102*P102/AB102</f>
        <v>0.99648170708102024</v>
      </c>
      <c r="AS102" s="133">
        <f t="shared" si="32"/>
        <v>1.054605711130943</v>
      </c>
      <c r="AT102" s="133">
        <f t="shared" si="33"/>
        <v>1.0414029045172553</v>
      </c>
      <c r="AU102" s="133">
        <f>V102*S102/AD102</f>
        <v>0.69714857455146528</v>
      </c>
      <c r="AV102" s="133">
        <f>AC102/AD102</f>
        <v>1.0235631700389107</v>
      </c>
      <c r="AW102" s="133">
        <f>O102*N102/AA102</f>
        <v>0.5064914458073041</v>
      </c>
      <c r="AX102" s="133">
        <f>AE102/AC102</f>
        <v>1.0650208823875682</v>
      </c>
      <c r="AY102" s="133">
        <f>AF102/AG102</f>
        <v>0.9896823222457688</v>
      </c>
      <c r="AZ102" s="133">
        <f t="shared" si="34"/>
        <v>0.94993084573228348</v>
      </c>
      <c r="BB102" s="75">
        <f t="shared" si="35"/>
        <v>-85.502771406868447</v>
      </c>
      <c r="BC102" s="75">
        <f t="shared" si="36"/>
        <v>-3.5244966668540427</v>
      </c>
      <c r="BD102" s="75">
        <f t="shared" si="37"/>
        <v>53.166963547077913</v>
      </c>
      <c r="BE102" s="75">
        <f t="shared" si="38"/>
        <v>40.568750793334246</v>
      </c>
      <c r="BF102" s="75">
        <f t="shared" si="39"/>
        <v>-360.75672802301483</v>
      </c>
      <c r="BG102" s="75">
        <f t="shared" si="40"/>
        <v>23.289843842290015</v>
      </c>
      <c r="BH102" s="75">
        <f t="shared" si="41"/>
        <v>-680.24784426661097</v>
      </c>
      <c r="BI102" s="75">
        <f t="shared" si="42"/>
        <v>62.99440684480745</v>
      </c>
      <c r="BJ102" s="75">
        <f t="shared" si="43"/>
        <v>-10.371273969064946</v>
      </c>
      <c r="BK102" s="75">
        <f t="shared" si="44"/>
        <v>-51.366091003177253</v>
      </c>
      <c r="BM102" s="133">
        <f>O102*U102/Q102/P102</f>
        <v>0.92226215938727429</v>
      </c>
      <c r="BN102" s="133">
        <f>P102*U102/R102^2</f>
        <v>1.0012241452653337</v>
      </c>
      <c r="BO102" s="133">
        <f>P102*Q102/R102^2</f>
        <v>1.0547859375340229</v>
      </c>
      <c r="BP102" s="133">
        <f>R102^2/S102^2</f>
        <v>1.0413766672741107</v>
      </c>
      <c r="BQ102" s="133">
        <f>V102*S102/T102^2</f>
        <v>0.70086807618781599</v>
      </c>
      <c r="BR102" s="133">
        <f>S102^2/T102^2</f>
        <v>1.0241758799572795</v>
      </c>
      <c r="BS102" s="133">
        <f>O102*N102/Q102/P102</f>
        <v>0.50881497724953062</v>
      </c>
      <c r="BT102" s="133">
        <f>Y102^2/S102^2</f>
        <v>1.0648980127418921</v>
      </c>
      <c r="BU102" s="133">
        <f>W102^2/X102^2</f>
        <v>0.98948011051056961</v>
      </c>
      <c r="BV102" s="133">
        <f>X102^2/R102^2</f>
        <v>0.94989708006860185</v>
      </c>
      <c r="BX102" s="133">
        <f t="shared" si="45"/>
        <v>0.99543344526769473</v>
      </c>
      <c r="BY102" s="133">
        <f t="shared" si="46"/>
        <v>0.99526336015093142</v>
      </c>
      <c r="BZ102" s="133">
        <f t="shared" si="47"/>
        <v>0.99982913461711365</v>
      </c>
      <c r="CA102" s="133">
        <f t="shared" si="48"/>
        <v>1.0000251947676273</v>
      </c>
      <c r="CB102" s="133">
        <f t="shared" si="49"/>
        <v>0.99469300748211853</v>
      </c>
      <c r="CC102" s="133">
        <f t="shared" si="50"/>
        <v>0.99940175322387559</v>
      </c>
      <c r="CD102" s="133">
        <f t="shared" si="51"/>
        <v>0.99543344526769495</v>
      </c>
      <c r="CE102" s="133">
        <f t="shared" si="52"/>
        <v>1.0001153816085728</v>
      </c>
      <c r="CF102" s="133">
        <f t="shared" si="53"/>
        <v>1.0002043615966114</v>
      </c>
      <c r="CG102" s="133">
        <f t="shared" si="54"/>
        <v>1.0000355466548851</v>
      </c>
    </row>
    <row r="103" spans="1:85" x14ac:dyDescent="0.2">
      <c r="A103" s="132">
        <v>198</v>
      </c>
      <c r="B103" s="132">
        <f t="shared" si="30"/>
        <v>471.15</v>
      </c>
      <c r="C103" s="44">
        <f t="shared" si="31"/>
        <v>2.1224663058473947</v>
      </c>
      <c r="E103" s="40">
        <f>'[4]methanogen M06-L TZVP smd redo'!AB103</f>
        <v>2.0747668250296059</v>
      </c>
      <c r="F103" s="40">
        <f>'[4]methanogen M06-L TZVP smd redo'!AS103</f>
        <v>2.3115908216304604</v>
      </c>
      <c r="G103" s="40">
        <f>'[4]methanogen M06-L TZVP smd redo'!BJ103</f>
        <v>2.4393255766221866</v>
      </c>
      <c r="H103" s="40">
        <f>'[4]methanogen M06-L TZVP smd redo'!EV103</f>
        <v>2.4952998551248662</v>
      </c>
      <c r="I103" s="40">
        <f>'[4]methanogen M06-L TZVP smd redo'!CL103</f>
        <v>2.3448738769951127</v>
      </c>
      <c r="J103" s="40">
        <f>'[4]methanogen M06-L TZVP smd redo'!DG103</f>
        <v>2.3526975384993154</v>
      </c>
      <c r="K103" s="40">
        <f>'[4]methanogen M06-L TZVP smd redo'!EC103</f>
        <v>2.3624499634331553</v>
      </c>
      <c r="M103" s="40">
        <f>EXP('d-beta'!Y104/1000)*'[3]methanogen M06-L TZVP smd redo'!EZ103</f>
        <v>4.2508855651811475</v>
      </c>
      <c r="N103" s="40">
        <f>'[3]methanogen M06-L TZVP smd redo'!ET103</f>
        <v>2.07219</v>
      </c>
      <c r="O103" s="40">
        <f>'[3]methanogen M06-L TZVP smd redo'!R103</f>
        <v>3.8401900000000002</v>
      </c>
      <c r="P103" s="40">
        <f>'[3]methanogen M06-L TZVP smd redo'!W103</f>
        <v>3.9509599999999998</v>
      </c>
      <c r="Q103" s="40">
        <f>'[3]methanogen M06-L TZVP smd redo'!V103</f>
        <v>3.9375399999999998</v>
      </c>
      <c r="R103" s="40">
        <f>PRODUCT('[4]methanogen M06-L TZVP smd redo'!AD103:AF103)^(1/3)</f>
        <v>3.8417576231251189</v>
      </c>
      <c r="S103" s="40">
        <f>AVERAGE('[3]methanogen M06-L TZVP smd redo'!AT103:AV103)</f>
        <v>3.7652866666666664</v>
      </c>
      <c r="T103" s="40">
        <f>'[3]methanogen M06-L TZVP smd redo'!FK103</f>
        <v>3.7214</v>
      </c>
      <c r="U103" s="40">
        <f>'[3]methanogen M06-L TZVP smd redo'!CD103</f>
        <v>3.73902</v>
      </c>
      <c r="V103" s="40">
        <f>'[3]methanogen M06-L TZVP smd redo'!CG103</f>
        <v>2.5824600000000002</v>
      </c>
      <c r="W103" s="40">
        <v>3.7254543543361698</v>
      </c>
      <c r="X103" s="40">
        <v>3.745097345728071</v>
      </c>
      <c r="Y103" s="40">
        <v>3.8846600713691615</v>
      </c>
      <c r="Z103" s="40"/>
      <c r="AA103" s="40">
        <v>15.627599999999999</v>
      </c>
      <c r="AB103" s="40">
        <v>14.828444754428217</v>
      </c>
      <c r="AC103" s="41">
        <v>14.243663333333336</v>
      </c>
      <c r="AD103" s="41">
        <v>13.921749999999999</v>
      </c>
      <c r="AE103" s="41">
        <v>15.162825530844101</v>
      </c>
      <c r="AF103" s="72">
        <v>13.947492351993546</v>
      </c>
      <c r="AG103" s="41">
        <v>14.092147657638623</v>
      </c>
      <c r="AH103" s="40"/>
      <c r="AI103" s="133">
        <f>1000*(AA103/Q103/P103-1)</f>
        <v>4.5340795641113374</v>
      </c>
      <c r="AJ103" s="133">
        <f>1000*(AB103/R103^2-1)</f>
        <v>4.6983292956370715</v>
      </c>
      <c r="AK103" s="133">
        <f>1000*(AC103/S103^2-1)</f>
        <v>4.6750269754551876</v>
      </c>
      <c r="AL103" s="133">
        <f>1000*(AD103/T103^2-1)</f>
        <v>5.2663007204407641</v>
      </c>
      <c r="AM103" s="133">
        <f>1000*((AE103/Y103^2-1))</f>
        <v>4.7872011696927785</v>
      </c>
      <c r="AN103" s="133">
        <f>1000*((AF103/W103^2-1))</f>
        <v>4.9342283800952735</v>
      </c>
      <c r="AO103" s="133">
        <f>1000*((AG103/X103^2-1))</f>
        <v>4.7336869054337427</v>
      </c>
      <c r="AQ103" s="133">
        <f>O103*U103/AA103</f>
        <v>0.91879413433924606</v>
      </c>
      <c r="AR103" s="133">
        <f>U103*P103/AB103</f>
        <v>0.99624193257276183</v>
      </c>
      <c r="AS103" s="133">
        <f t="shared" si="32"/>
        <v>1.0538933960240928</v>
      </c>
      <c r="AT103" s="133">
        <f t="shared" si="33"/>
        <v>1.0410555492228157</v>
      </c>
      <c r="AU103" s="133">
        <f>V103*S103/AD103</f>
        <v>0.69845401657119266</v>
      </c>
      <c r="AV103" s="133">
        <f>AC103/AD103</f>
        <v>1.0231230508616616</v>
      </c>
      <c r="AW103" s="133">
        <f>O103*N103/AA103</f>
        <v>0.50920188103739539</v>
      </c>
      <c r="AX103" s="133">
        <f>AE103/AC103</f>
        <v>1.0645313060271315</v>
      </c>
      <c r="AY103" s="133">
        <f>AF103/AG103</f>
        <v>0.98973504187158678</v>
      </c>
      <c r="AZ103" s="133">
        <f t="shared" si="34"/>
        <v>0.95034562902696096</v>
      </c>
      <c r="BB103" s="75">
        <f t="shared" si="35"/>
        <v>-84.693192232798282</v>
      </c>
      <c r="BC103" s="75">
        <f t="shared" si="36"/>
        <v>-3.7651467044651037</v>
      </c>
      <c r="BD103" s="75">
        <f t="shared" si="37"/>
        <v>52.491302711811997</v>
      </c>
      <c r="BE103" s="75">
        <f t="shared" si="38"/>
        <v>40.235149614365135</v>
      </c>
      <c r="BF103" s="75">
        <f t="shared" si="39"/>
        <v>-358.88593413258934</v>
      </c>
      <c r="BG103" s="75">
        <f t="shared" si="40"/>
        <v>22.859764058160199</v>
      </c>
      <c r="BH103" s="75">
        <f t="shared" si="41"/>
        <v>-674.91071820241859</v>
      </c>
      <c r="BI103" s="75">
        <f t="shared" si="42"/>
        <v>62.534614056703752</v>
      </c>
      <c r="BJ103" s="75">
        <f t="shared" si="43"/>
        <v>-10.318006147143052</v>
      </c>
      <c r="BK103" s="75">
        <f t="shared" si="44"/>
        <v>-50.929540525629136</v>
      </c>
      <c r="BM103" s="133">
        <f>O103*U103/Q103/P103</f>
        <v>0.92296002004737898</v>
      </c>
      <c r="BN103" s="133">
        <f>P103*U103/R103^2</f>
        <v>1.0009226052301106</v>
      </c>
      <c r="BO103" s="133">
        <f>P103*Q103/R103^2</f>
        <v>1.0540657164170744</v>
      </c>
      <c r="BP103" s="133">
        <f>R103^2/S103^2</f>
        <v>1.0410314036569002</v>
      </c>
      <c r="BQ103" s="133">
        <f>V103*S103/T103^2</f>
        <v>0.70213228546185613</v>
      </c>
      <c r="BR103" s="133">
        <f>S103^2/T103^2</f>
        <v>1.023725181681699</v>
      </c>
      <c r="BS103" s="133">
        <f>O103*N103/Q103/P103</f>
        <v>0.51151064288021408</v>
      </c>
      <c r="BT103" s="133">
        <f>Y103^2/S103^2</f>
        <v>1.0644124620158271</v>
      </c>
      <c r="BU103" s="133">
        <f>W103^2/X103^2</f>
        <v>0.98953753349818696</v>
      </c>
      <c r="BV103" s="133">
        <f>X103^2/R103^2</f>
        <v>0.95031218538875017</v>
      </c>
      <c r="BX103" s="133">
        <f t="shared" si="45"/>
        <v>0.99548638552304891</v>
      </c>
      <c r="BY103" s="133">
        <f t="shared" si="46"/>
        <v>0.99532364177520738</v>
      </c>
      <c r="BZ103" s="133">
        <f t="shared" si="47"/>
        <v>0.99983651835905707</v>
      </c>
      <c r="CA103" s="133">
        <f t="shared" si="48"/>
        <v>1.0000231938881294</v>
      </c>
      <c r="CB103" s="133">
        <f t="shared" si="49"/>
        <v>0.9947612879127985</v>
      </c>
      <c r="CC103" s="133">
        <f t="shared" si="50"/>
        <v>0.99941182376792925</v>
      </c>
      <c r="CD103" s="133">
        <f t="shared" si="51"/>
        <v>0.99548638552304891</v>
      </c>
      <c r="CE103" s="133">
        <f t="shared" si="52"/>
        <v>1.0001116522171107</v>
      </c>
      <c r="CF103" s="133">
        <f t="shared" si="53"/>
        <v>1.0001995966466291</v>
      </c>
      <c r="CG103" s="133">
        <f t="shared" si="54"/>
        <v>1.0000351922649473</v>
      </c>
    </row>
    <row r="104" spans="1:85" x14ac:dyDescent="0.2">
      <c r="A104" s="132">
        <v>200</v>
      </c>
      <c r="B104" s="132">
        <f t="shared" si="30"/>
        <v>473.15</v>
      </c>
      <c r="C104" s="44">
        <f t="shared" si="31"/>
        <v>2.1134946634259748</v>
      </c>
      <c r="E104" s="40">
        <f>'[4]methanogen M06-L TZVP smd redo'!AB104</f>
        <v>2.0505920176949743</v>
      </c>
      <c r="F104" s="40">
        <f>'[4]methanogen M06-L TZVP smd redo'!AS104</f>
        <v>2.2872528690791594</v>
      </c>
      <c r="G104" s="40">
        <f>'[4]methanogen M06-L TZVP smd redo'!BJ104</f>
        <v>2.4224341845844322</v>
      </c>
      <c r="H104" s="40">
        <f>'[4]methanogen M06-L TZVP smd redo'!EV104</f>
        <v>2.4723673436302107</v>
      </c>
      <c r="I104" s="40">
        <f>'[4]methanogen M06-L TZVP smd redo'!CL104</f>
        <v>2.3230172433601481</v>
      </c>
      <c r="J104" s="40">
        <f>'[4]methanogen M06-L TZVP smd redo'!DG104</f>
        <v>2.3298744048023678</v>
      </c>
      <c r="K104" s="40">
        <f>'[4]methanogen M06-L TZVP smd redo'!EC104</f>
        <v>2.3510809402766952</v>
      </c>
      <c r="M104" s="40">
        <f>EXP('d-beta'!Y105/1000)*'[3]methanogen M06-L TZVP smd redo'!EZ104</f>
        <v>4.2162890375809603</v>
      </c>
      <c r="N104" s="40">
        <f>'[3]methanogen M06-L TZVP smd redo'!ET104</f>
        <v>2.0645600000000002</v>
      </c>
      <c r="O104" s="40">
        <f>'[3]methanogen M06-L TZVP smd redo'!R104</f>
        <v>3.8089300000000001</v>
      </c>
      <c r="P104" s="40">
        <f>'[3]methanogen M06-L TZVP smd redo'!W104</f>
        <v>3.9173499999999999</v>
      </c>
      <c r="Q104" s="40">
        <f>'[3]methanogen M06-L TZVP smd redo'!V104</f>
        <v>3.9040300000000001</v>
      </c>
      <c r="R104" s="40">
        <f>PRODUCT('[4]methanogen M06-L TZVP smd redo'!AD104:AF104)^(1/3)</f>
        <v>3.8103483882092202</v>
      </c>
      <c r="S104" s="40">
        <f>AVERAGE('[3]methanogen M06-L TZVP smd redo'!AT104:AV104)</f>
        <v>3.7351266666666665</v>
      </c>
      <c r="T104" s="40">
        <f>'[3]methanogen M06-L TZVP smd redo'!FK104</f>
        <v>3.6923900000000001</v>
      </c>
      <c r="U104" s="40">
        <f>'[3]methanogen M06-L TZVP smd redo'!CD104</f>
        <v>3.7086100000000002</v>
      </c>
      <c r="V104" s="40">
        <f>'[3]methanogen M06-L TZVP smd redo'!CG104</f>
        <v>2.5674700000000001</v>
      </c>
      <c r="W104" s="40">
        <v>3.69590565592536</v>
      </c>
      <c r="X104" s="40">
        <v>3.7152903760843734</v>
      </c>
      <c r="Y104" s="40">
        <v>3.8526669701823266</v>
      </c>
      <c r="Z104" s="40"/>
      <c r="AA104" s="40">
        <v>15.361980000000001</v>
      </c>
      <c r="AB104" s="40">
        <v>14.58613611769924</v>
      </c>
      <c r="AC104" s="41">
        <v>14.015536666666668</v>
      </c>
      <c r="AD104" s="41">
        <v>13.70458</v>
      </c>
      <c r="AE104" s="41">
        <v>14.913184955787262</v>
      </c>
      <c r="AF104" s="72">
        <v>13.726238028122895</v>
      </c>
      <c r="AG104" s="41">
        <v>13.867865853005213</v>
      </c>
      <c r="AH104" s="40"/>
      <c r="AI104" s="133">
        <f>1000*(AA104/Q104/P104-1)</f>
        <v>4.4808771660074243</v>
      </c>
      <c r="AJ104" s="133">
        <f>1000*(AB104/R104^2-1)</f>
        <v>4.6409818827704008</v>
      </c>
      <c r="AK104" s="133">
        <f>1000*(AC104/S104^2-1)</f>
        <v>4.6136234460516512</v>
      </c>
      <c r="AL104" s="133">
        <f>1000*(AD104/T104^2-1)</f>
        <v>5.1956445974559173</v>
      </c>
      <c r="AM104" s="133">
        <f>1000*((AE104/Y104^2-1))</f>
        <v>4.7255925673876931</v>
      </c>
      <c r="AN104" s="133">
        <f>1000*((AF104/W104^2-1))</f>
        <v>4.869749698694692</v>
      </c>
      <c r="AO104" s="133">
        <f>1000*((AG104/X104^2-1))</f>
        <v>4.6715559764243242</v>
      </c>
      <c r="AQ104" s="133">
        <f>O104*U104/AA104</f>
        <v>0.91953224045988868</v>
      </c>
      <c r="AR104" s="133">
        <f>U104*P104/AB104</f>
        <v>0.99600903668185281</v>
      </c>
      <c r="AS104" s="133">
        <f t="shared" si="32"/>
        <v>1.0531905006260931</v>
      </c>
      <c r="AT104" s="133">
        <f t="shared" si="33"/>
        <v>1.0407119231038535</v>
      </c>
      <c r="AU104" s="133">
        <f>V104*S104/AD104</f>
        <v>0.69975334252247556</v>
      </c>
      <c r="AV104" s="133">
        <f>AC104/AD104</f>
        <v>1.022689981500102</v>
      </c>
      <c r="AW104" s="133">
        <f>O104*N104/AA104</f>
        <v>0.51189784915746539</v>
      </c>
      <c r="AX104" s="133">
        <f>AE104/AC104</f>
        <v>1.0640466583955706</v>
      </c>
      <c r="AY104" s="133">
        <f>AF104/AG104</f>
        <v>0.98978733812516451</v>
      </c>
      <c r="AZ104" s="133">
        <f t="shared" si="34"/>
        <v>0.95075664597545773</v>
      </c>
      <c r="BB104" s="75">
        <f t="shared" si="35"/>
        <v>-83.890172518318394</v>
      </c>
      <c r="BC104" s="75">
        <f t="shared" si="36"/>
        <v>-3.9989484649501934</v>
      </c>
      <c r="BD104" s="75">
        <f t="shared" si="37"/>
        <v>51.824129064678196</v>
      </c>
      <c r="BE104" s="75">
        <f t="shared" si="38"/>
        <v>39.905020407668459</v>
      </c>
      <c r="BF104" s="75">
        <f t="shared" si="39"/>
        <v>-357.0273738598969</v>
      </c>
      <c r="BG104" s="75">
        <f t="shared" si="40"/>
        <v>22.43639265405071</v>
      </c>
      <c r="BH104" s="75">
        <f t="shared" si="41"/>
        <v>-669.63018721239359</v>
      </c>
      <c r="BI104" s="75">
        <f t="shared" si="42"/>
        <v>62.079241833523497</v>
      </c>
      <c r="BJ104" s="75">
        <f t="shared" si="43"/>
        <v>-10.265168903049885</v>
      </c>
      <c r="BK104" s="75">
        <f t="shared" si="44"/>
        <v>-50.497141953174442</v>
      </c>
      <c r="BM104" s="133">
        <f>O104*U104/Q104/P104</f>
        <v>0.92365255147957304</v>
      </c>
      <c r="BN104" s="133">
        <f>P104*U104/R104^2</f>
        <v>1.0006314965761689</v>
      </c>
      <c r="BO104" s="133">
        <f>P104*Q104/R104^2</f>
        <v>1.0533583691944586</v>
      </c>
      <c r="BP104" s="133">
        <f>R104^2/S104^2</f>
        <v>1.0406835823813425</v>
      </c>
      <c r="BQ104" s="133">
        <f>V104*S104/T104^2</f>
        <v>0.70338901219610417</v>
      </c>
      <c r="BR104" s="133">
        <f>S104^2/T104^2</f>
        <v>1.0232824751580323</v>
      </c>
      <c r="BS104" s="133">
        <f>O104*N104/Q104/P104</f>
        <v>0.51419160054108337</v>
      </c>
      <c r="BT104" s="133">
        <f>Y104^2/S104^2</f>
        <v>1.0639280783869769</v>
      </c>
      <c r="BU104" s="133">
        <f>W104^2/X104^2</f>
        <v>0.98959211915588241</v>
      </c>
      <c r="BV104" s="133">
        <f>X104^2/R104^2</f>
        <v>0.95072771261652733</v>
      </c>
      <c r="BX104" s="133">
        <f t="shared" si="45"/>
        <v>0.99553911152729002</v>
      </c>
      <c r="BY104" s="133">
        <f t="shared" si="46"/>
        <v>0.99538045733106284</v>
      </c>
      <c r="BZ104" s="133">
        <f t="shared" si="47"/>
        <v>0.99984063489380748</v>
      </c>
      <c r="CA104" s="133">
        <f t="shared" si="48"/>
        <v>1.0000272327948578</v>
      </c>
      <c r="CB104" s="133">
        <f t="shared" si="49"/>
        <v>0.99483121059529012</v>
      </c>
      <c r="CC104" s="133">
        <f t="shared" si="50"/>
        <v>0.99942098719335659</v>
      </c>
      <c r="CD104" s="133">
        <f t="shared" si="51"/>
        <v>0.99553911152729013</v>
      </c>
      <c r="CE104" s="133">
        <f t="shared" si="52"/>
        <v>1.0001114549103483</v>
      </c>
      <c r="CF104" s="133">
        <f t="shared" si="53"/>
        <v>1.0001972721543586</v>
      </c>
      <c r="CG104" s="133">
        <f t="shared" si="54"/>
        <v>1.0000304328553238</v>
      </c>
    </row>
    <row r="105" spans="1:85" x14ac:dyDescent="0.2">
      <c r="A105" s="132">
        <v>202</v>
      </c>
      <c r="B105" s="132">
        <f t="shared" si="30"/>
        <v>475.15</v>
      </c>
      <c r="C105" s="44">
        <f t="shared" si="31"/>
        <v>2.1045985478270022</v>
      </c>
      <c r="E105" s="40">
        <f>'[4]methanogen M06-L TZVP smd redo'!AB105</f>
        <v>2.0353981969292168</v>
      </c>
      <c r="F105" s="40">
        <f>'[4]methanogen M06-L TZVP smd redo'!AS105</f>
        <v>2.264563104836137</v>
      </c>
      <c r="G105" s="40">
        <f>'[4]methanogen M06-L TZVP smd redo'!BJ105</f>
        <v>2.4002164890892796</v>
      </c>
      <c r="H105" s="40">
        <f>'[4]methanogen M06-L TZVP smd redo'!EV105</f>
        <v>2.4533700436948358</v>
      </c>
      <c r="I105" s="40">
        <f>'[4]methanogen M06-L TZVP smd redo'!CL105</f>
        <v>2.2968945828101273</v>
      </c>
      <c r="J105" s="40">
        <f>'[4]methanogen M06-L TZVP smd redo'!DG105</f>
        <v>2.3111923892580322</v>
      </c>
      <c r="K105" s="40">
        <f>'[4]methanogen M06-L TZVP smd redo'!EC105</f>
        <v>2.3245480677152042</v>
      </c>
      <c r="M105" s="40">
        <f>EXP('d-beta'!Y106/1000)*'[3]methanogen M06-L TZVP smd redo'!EZ105</f>
        <v>4.1822911254401278</v>
      </c>
      <c r="N105" s="40">
        <f>'[3]methanogen M06-L TZVP smd redo'!ET105</f>
        <v>2.0570300000000001</v>
      </c>
      <c r="O105" s="40">
        <f>'[3]methanogen M06-L TZVP smd redo'!R105</f>
        <v>3.7782100000000001</v>
      </c>
      <c r="P105" s="40">
        <f>'[3]methanogen M06-L TZVP smd redo'!W105</f>
        <v>3.8843399999999999</v>
      </c>
      <c r="Q105" s="40">
        <f>'[3]methanogen M06-L TZVP smd redo'!V105</f>
        <v>3.8711099999999998</v>
      </c>
      <c r="R105" s="40">
        <f>PRODUCT('[4]methanogen M06-L TZVP smd redo'!AD105:AF105)^(1/3)</f>
        <v>3.7794889606232305</v>
      </c>
      <c r="S105" s="40">
        <f>AVERAGE('[3]methanogen M06-L TZVP smd redo'!AT105:AV105)</f>
        <v>3.7054766666666672</v>
      </c>
      <c r="T105" s="40">
        <f>'[3]methanogen M06-L TZVP smd redo'!FK105</f>
        <v>3.6638600000000001</v>
      </c>
      <c r="U105" s="40">
        <f>'[3]methanogen M06-L TZVP smd redo'!CD105</f>
        <v>3.6787299999999998</v>
      </c>
      <c r="V105" s="40">
        <f>'[3]methanogen M06-L TZVP smd redo'!CG105</f>
        <v>2.5527000000000002</v>
      </c>
      <c r="W105" s="40">
        <v>3.666860073605307</v>
      </c>
      <c r="X105" s="40">
        <v>3.6859896946435806</v>
      </c>
      <c r="Y105" s="40">
        <v>3.8212270748257402</v>
      </c>
      <c r="Z105" s="40"/>
      <c r="AA105" s="40">
        <v>15.103289999999999</v>
      </c>
      <c r="AB105" s="40">
        <v>14.349965457391429</v>
      </c>
      <c r="AC105" s="41">
        <v>13.793116666666668</v>
      </c>
      <c r="AD105" s="41">
        <v>13.492699999999999</v>
      </c>
      <c r="AE105" s="41">
        <v>14.66988654055228</v>
      </c>
      <c r="AF105" s="72">
        <v>13.510475631262423</v>
      </c>
      <c r="AG105" s="41">
        <v>13.649161870150081</v>
      </c>
      <c r="AH105" s="40"/>
      <c r="AI105" s="133">
        <f>1000*(AA105/Q105/P105-1)</f>
        <v>4.4280028035228458</v>
      </c>
      <c r="AJ105" s="133">
        <f>1000*(AB105/R105^2-1)</f>
        <v>4.5803833066995203</v>
      </c>
      <c r="AK105" s="133">
        <f>1000*(AC105/S105^2-1)</f>
        <v>4.5562126842131345</v>
      </c>
      <c r="AL105" s="133">
        <f>1000*(AD105/T105^2-1)</f>
        <v>5.1274259873872463</v>
      </c>
      <c r="AM105" s="133">
        <f>1000*((AE105/Y105^2-1))</f>
        <v>4.664513515615365</v>
      </c>
      <c r="AN105" s="133">
        <f>1000*((AF105/W105^2-1))</f>
        <v>4.8054061554596572</v>
      </c>
      <c r="AO105" s="133">
        <f>1000*((AG105/X105^2-1))</f>
        <v>4.6105876263833334</v>
      </c>
      <c r="AQ105" s="133">
        <f>O105*U105/AA105</f>
        <v>0.92026402679813468</v>
      </c>
      <c r="AR105" s="133">
        <f>U105*P105/AB105</f>
        <v>0.99578205471147996</v>
      </c>
      <c r="AS105" s="133">
        <f t="shared" si="32"/>
        <v>1.0524966101727127</v>
      </c>
      <c r="AT105" s="133">
        <f t="shared" si="33"/>
        <v>1.0403714986381922</v>
      </c>
      <c r="AU105" s="133">
        <f>V105*S105/AD105</f>
        <v>0.70104354851141748</v>
      </c>
      <c r="AV105" s="133">
        <f>AC105/AD105</f>
        <v>1.0222651260805227</v>
      </c>
      <c r="AW105" s="133">
        <f>O105*N105/AA105</f>
        <v>0.514582671477539</v>
      </c>
      <c r="AX105" s="133">
        <f>AE105/AC105</f>
        <v>1.063565754939525</v>
      </c>
      <c r="AY105" s="133">
        <f>AF105/AG105</f>
        <v>0.98983921209177272</v>
      </c>
      <c r="AZ105" s="133">
        <f t="shared" si="34"/>
        <v>0.95116339552717355</v>
      </c>
      <c r="BB105" s="75">
        <f t="shared" si="35"/>
        <v>-83.094664461409266</v>
      </c>
      <c r="BC105" s="75">
        <f t="shared" si="36"/>
        <v>-4.2268659130563035</v>
      </c>
      <c r="BD105" s="75">
        <f t="shared" si="37"/>
        <v>51.165065830697571</v>
      </c>
      <c r="BE105" s="75">
        <f t="shared" si="38"/>
        <v>39.577859597927592</v>
      </c>
      <c r="BF105" s="75">
        <f t="shared" si="39"/>
        <v>-355.18527046568897</v>
      </c>
      <c r="BG105" s="75">
        <f t="shared" si="40"/>
        <v>22.020877003739209</v>
      </c>
      <c r="BH105" s="75">
        <f t="shared" si="41"/>
        <v>-664.39905347228171</v>
      </c>
      <c r="BI105" s="75">
        <f t="shared" si="42"/>
        <v>61.627182556917347</v>
      </c>
      <c r="BJ105" s="75">
        <f t="shared" si="43"/>
        <v>-10.212761072275534</v>
      </c>
      <c r="BK105" s="75">
        <f t="shared" si="44"/>
        <v>-50.069416760694047</v>
      </c>
      <c r="BM105" s="133">
        <f>O105*U105/Q105/P105</f>
        <v>0.92433895848877812</v>
      </c>
      <c r="BN105" s="133">
        <f>P105*U105/R105^2</f>
        <v>1.0003431182119913</v>
      </c>
      <c r="BO105" s="133">
        <f>P105*Q105/R105^2</f>
        <v>1.0526562831035771</v>
      </c>
      <c r="BP105" s="133">
        <f>R105^2/S105^2</f>
        <v>1.0403464668665618</v>
      </c>
      <c r="BQ105" s="133">
        <f>V105*S105/T105^2</f>
        <v>0.704638097420345</v>
      </c>
      <c r="BR105" s="133">
        <f>S105^2/T105^2</f>
        <v>1.0228464090709768</v>
      </c>
      <c r="BS105" s="133">
        <f>O105*N105/Q105/P105</f>
        <v>0.51686124498948594</v>
      </c>
      <c r="BT105" s="133">
        <f>Y105^2/S105^2</f>
        <v>1.0634511046717379</v>
      </c>
      <c r="BU105" s="133">
        <f>W105^2/X105^2</f>
        <v>0.98964729531053297</v>
      </c>
      <c r="BV105" s="133">
        <f>X105^2/R105^2</f>
        <v>0.95113479813468738</v>
      </c>
      <c r="BX105" s="133">
        <f t="shared" si="45"/>
        <v>0.9955915179672773</v>
      </c>
      <c r="BY105" s="133">
        <f t="shared" si="46"/>
        <v>0.99544050094665149</v>
      </c>
      <c r="BZ105" s="133">
        <f t="shared" si="47"/>
        <v>0.99984831427558329</v>
      </c>
      <c r="CA105" s="133">
        <f t="shared" si="48"/>
        <v>1.0000240609954738</v>
      </c>
      <c r="CB105" s="133">
        <f t="shared" si="49"/>
        <v>0.99489873039495447</v>
      </c>
      <c r="CC105" s="133">
        <f t="shared" si="50"/>
        <v>0.99943170060988717</v>
      </c>
      <c r="CD105" s="133">
        <f t="shared" si="51"/>
        <v>0.99559151796727707</v>
      </c>
      <c r="CE105" s="133">
        <f t="shared" si="52"/>
        <v>1.0001078096278084</v>
      </c>
      <c r="CF105" s="133">
        <f t="shared" si="53"/>
        <v>1.0001939244235287</v>
      </c>
      <c r="CG105" s="133">
        <f t="shared" si="54"/>
        <v>1.0000300666031168</v>
      </c>
    </row>
    <row r="106" spans="1:85" x14ac:dyDescent="0.2">
      <c r="A106" s="132">
        <v>204</v>
      </c>
      <c r="B106" s="132">
        <f t="shared" si="30"/>
        <v>477.15</v>
      </c>
      <c r="C106" s="44">
        <f t="shared" si="31"/>
        <v>2.0957770093262078</v>
      </c>
      <c r="E106" s="40">
        <f>'[4]methanogen M06-L TZVP smd redo'!AB106</f>
        <v>2.022572983289006</v>
      </c>
      <c r="F106" s="40">
        <f>'[4]methanogen M06-L TZVP smd redo'!AS106</f>
        <v>2.2492632633974718</v>
      </c>
      <c r="G106" s="40">
        <f>'[4]methanogen M06-L TZVP smd redo'!BJ106</f>
        <v>2.3833519155436189</v>
      </c>
      <c r="H106" s="40">
        <f>'[4]methanogen M06-L TZVP smd redo'!EV106</f>
        <v>2.4292810242108054</v>
      </c>
      <c r="I106" s="40">
        <f>'[4]methanogen M06-L TZVP smd redo'!CL106</f>
        <v>2.2859729351263347</v>
      </c>
      <c r="J106" s="40">
        <f>'[4]methanogen M06-L TZVP smd redo'!DG106</f>
        <v>2.2988531966672276</v>
      </c>
      <c r="K106" s="40">
        <f>'[4]methanogen M06-L TZVP smd redo'!EC106</f>
        <v>2.303727958020918</v>
      </c>
      <c r="M106" s="40">
        <f>EXP('d-beta'!Y107/1000)*'[3]methanogen M06-L TZVP smd redo'!EZ106</f>
        <v>4.1488704136583996</v>
      </c>
      <c r="N106" s="40">
        <f>'[3]methanogen M06-L TZVP smd redo'!ET106</f>
        <v>2.0495899999999998</v>
      </c>
      <c r="O106" s="40">
        <f>'[3]methanogen M06-L TZVP smd redo'!R106</f>
        <v>3.74803</v>
      </c>
      <c r="P106" s="40">
        <f>'[3]methanogen M06-L TZVP smd redo'!W106</f>
        <v>3.8519100000000002</v>
      </c>
      <c r="Q106" s="40">
        <f>'[3]methanogen M06-L TZVP smd redo'!V106</f>
        <v>3.8387699999999998</v>
      </c>
      <c r="R106" s="40">
        <f>PRODUCT('[4]methanogen M06-L TZVP smd redo'!AD106:AF106)^(1/3)</f>
        <v>3.7491525021577456</v>
      </c>
      <c r="S106" s="40">
        <f>AVERAGE('[3]methanogen M06-L TZVP smd redo'!AT106:AV106)</f>
        <v>3.6763300000000001</v>
      </c>
      <c r="T106" s="40">
        <f>'[3]methanogen M06-L TZVP smd redo'!FK106</f>
        <v>3.6358000000000001</v>
      </c>
      <c r="U106" s="40">
        <f>'[3]methanogen M06-L TZVP smd redo'!CD106</f>
        <v>3.6493500000000001</v>
      </c>
      <c r="V106" s="40">
        <f>'[3]methanogen M06-L TZVP smd redo'!CG106</f>
        <v>2.5381499999999999</v>
      </c>
      <c r="W106" s="40">
        <v>3.6383009078821833</v>
      </c>
      <c r="X106" s="40">
        <v>3.6571820114336937</v>
      </c>
      <c r="Y106" s="40">
        <v>3.7903270178371531</v>
      </c>
      <c r="Z106" s="40"/>
      <c r="AA106" s="40">
        <v>14.85131</v>
      </c>
      <c r="AB106" s="40">
        <v>14.119729628763242</v>
      </c>
      <c r="AC106" s="41">
        <v>13.576213333333333</v>
      </c>
      <c r="AD106" s="41">
        <v>13.285970000000001</v>
      </c>
      <c r="AE106" s="41">
        <v>14.432733568680858</v>
      </c>
      <c r="AF106" s="72">
        <v>13.300035347699215</v>
      </c>
      <c r="AG106" s="41">
        <v>13.43586565774395</v>
      </c>
      <c r="AH106" s="40"/>
      <c r="AI106" s="133">
        <f>1000*(AA106/Q106/P106-1)</f>
        <v>4.376493879312271</v>
      </c>
      <c r="AJ106" s="133">
        <f>1000*(AB106/R106^2-1)</f>
        <v>4.5236547189710929</v>
      </c>
      <c r="AK106" s="133">
        <f>1000*(AC106/S106^2-1)</f>
        <v>4.4993898977956359</v>
      </c>
      <c r="AL106" s="133">
        <f>1000*(AD106/T106^2-1)</f>
        <v>5.0630266416196168</v>
      </c>
      <c r="AM106" s="133">
        <f>1000*((AE106/Y106^2-1))</f>
        <v>4.6047612994828402</v>
      </c>
      <c r="AN106" s="133">
        <f>1000*((AF106/W106^2-1))</f>
        <v>4.7443335815195997</v>
      </c>
      <c r="AO106" s="133">
        <f>1000*((AG106/X106^2-1))</f>
        <v>4.5521856320189791</v>
      </c>
      <c r="AQ106" s="133">
        <f>O106*U106/AA106</f>
        <v>0.92098766240149865</v>
      </c>
      <c r="AR106" s="133">
        <f>U106*P106/AB106</f>
        <v>0.99555502322541722</v>
      </c>
      <c r="AS106" s="133">
        <f t="shared" si="32"/>
        <v>1.0518126331361515</v>
      </c>
      <c r="AT106" s="133">
        <f t="shared" si="33"/>
        <v>1.0400344545334617</v>
      </c>
      <c r="AU106" s="133">
        <f>V106*S106/AD106</f>
        <v>0.70232561036190799</v>
      </c>
      <c r="AV106" s="133">
        <f>AC106/AD106</f>
        <v>1.0218458519275095</v>
      </c>
      <c r="AW106" s="133">
        <f>O106*N106/AA106</f>
        <v>0.51725570388740116</v>
      </c>
      <c r="AX106" s="133">
        <f>AE106/AC106</f>
        <v>1.0630897743220145</v>
      </c>
      <c r="AY106" s="133">
        <f>AF106/AG106</f>
        <v>0.98989046828058691</v>
      </c>
      <c r="AZ106" s="133">
        <f t="shared" si="34"/>
        <v>0.95156678003053285</v>
      </c>
      <c r="BB106" s="75">
        <f t="shared" si="35"/>
        <v>-82.308638688978448</v>
      </c>
      <c r="BC106" s="75">
        <f t="shared" si="36"/>
        <v>-4.4548850561353985</v>
      </c>
      <c r="BD106" s="75">
        <f t="shared" si="37"/>
        <v>50.514993068984289</v>
      </c>
      <c r="BE106" s="75">
        <f t="shared" si="38"/>
        <v>39.253841963613951</v>
      </c>
      <c r="BF106" s="75">
        <f t="shared" si="39"/>
        <v>-353.35815006896303</v>
      </c>
      <c r="BG106" s="75">
        <f t="shared" si="40"/>
        <v>21.610650589025145</v>
      </c>
      <c r="BH106" s="75">
        <f t="shared" si="41"/>
        <v>-659.2179350854318</v>
      </c>
      <c r="BI106" s="75">
        <f t="shared" si="42"/>
        <v>61.179549530402987</v>
      </c>
      <c r="BJ106" s="75">
        <f t="shared" si="43"/>
        <v>-10.160980074764806</v>
      </c>
      <c r="BK106" s="75">
        <f t="shared" si="44"/>
        <v>-49.645410756495913</v>
      </c>
      <c r="BM106" s="133">
        <f>O106*U106/Q106/P106</f>
        <v>0.92501835926892095</v>
      </c>
      <c r="BN106" s="133">
        <f>P106*U106/R106^2</f>
        <v>1.0000585704042262</v>
      </c>
      <c r="BO106" s="133">
        <f>P106*Q106/R106^2</f>
        <v>1.0519667442998428</v>
      </c>
      <c r="BP106" s="133">
        <f>R106^2/S106^2</f>
        <v>1.0400093319293924</v>
      </c>
      <c r="BQ106" s="133">
        <f>V106*S106/T106^2</f>
        <v>0.70588150363826219</v>
      </c>
      <c r="BR106" s="133">
        <f>S106^2/T106^2</f>
        <v>1.0224192219807549</v>
      </c>
      <c r="BS106" s="133">
        <f>O106*N106/Q106/P106</f>
        <v>0.51951947030950363</v>
      </c>
      <c r="BT106" s="133">
        <f>Y106^2/S106^2</f>
        <v>1.0629782685199767</v>
      </c>
      <c r="BU106" s="133">
        <f>W106^2/X106^2</f>
        <v>0.98970116099379457</v>
      </c>
      <c r="BV106" s="133">
        <f>X106^2/R106^2</f>
        <v>0.95153975398903046</v>
      </c>
      <c r="BX106" s="133">
        <f t="shared" si="45"/>
        <v>0.99564257635858389</v>
      </c>
      <c r="BY106" s="133">
        <f t="shared" si="46"/>
        <v>0.99549671658032124</v>
      </c>
      <c r="BZ106" s="133">
        <f t="shared" si="47"/>
        <v>0.99985350186731048</v>
      </c>
      <c r="CA106" s="133">
        <f t="shared" si="48"/>
        <v>1.0000241561333134</v>
      </c>
      <c r="CB106" s="133">
        <f t="shared" si="49"/>
        <v>0.99496247846412411</v>
      </c>
      <c r="CC106" s="133">
        <f t="shared" si="50"/>
        <v>0.99943920258841135</v>
      </c>
      <c r="CD106" s="133">
        <f t="shared" si="51"/>
        <v>0.99564257635858411</v>
      </c>
      <c r="CE106" s="133">
        <f t="shared" si="52"/>
        <v>1.0001048994183042</v>
      </c>
      <c r="CF106" s="133">
        <f t="shared" si="53"/>
        <v>1.0001912772200876</v>
      </c>
      <c r="CG106" s="133">
        <f t="shared" si="54"/>
        <v>1.0000284024302601</v>
      </c>
    </row>
    <row r="107" spans="1:85" x14ac:dyDescent="0.2">
      <c r="A107" s="132">
        <v>206</v>
      </c>
      <c r="B107" s="132">
        <f t="shared" si="30"/>
        <v>479.15</v>
      </c>
      <c r="C107" s="44">
        <f t="shared" si="31"/>
        <v>2.0870291140561412</v>
      </c>
      <c r="E107" s="40">
        <f>'[4]methanogen M06-L TZVP smd redo'!AB107</f>
        <v>2.0057097217629494</v>
      </c>
      <c r="F107" s="40">
        <f>'[4]methanogen M06-L TZVP smd redo'!AS107</f>
        <v>2.2272485216576765</v>
      </c>
      <c r="G107" s="40">
        <f>'[4]methanogen M06-L TZVP smd redo'!BJ107</f>
        <v>2.3593265942767339</v>
      </c>
      <c r="H107" s="40">
        <f>'[4]methanogen M06-L TZVP smd redo'!EV107</f>
        <v>2.4166197853057181</v>
      </c>
      <c r="I107" s="40">
        <f>'[4]methanogen M06-L TZVP smd redo'!CL107</f>
        <v>2.2589712069280843</v>
      </c>
      <c r="J107" s="40">
        <f>'[4]methanogen M06-L TZVP smd redo'!DG107</f>
        <v>2.280385284581854</v>
      </c>
      <c r="K107" s="40">
        <f>'[4]methanogen M06-L TZVP smd redo'!EC107</f>
        <v>2.2867423459456138</v>
      </c>
      <c r="M107" s="40">
        <f>EXP('d-beta'!Y108/1000)*'[3]methanogen M06-L TZVP smd redo'!EZ107</f>
        <v>4.1160255922756717</v>
      </c>
      <c r="N107" s="40">
        <f>'[3]methanogen M06-L TZVP smd redo'!ET107</f>
        <v>2.04223</v>
      </c>
      <c r="O107" s="40">
        <f>'[3]methanogen M06-L TZVP smd redo'!R107</f>
        <v>3.7183600000000001</v>
      </c>
      <c r="P107" s="40">
        <f>'[3]methanogen M06-L TZVP smd redo'!W107</f>
        <v>3.8200400000000001</v>
      </c>
      <c r="Q107" s="40">
        <f>'[3]methanogen M06-L TZVP smd redo'!V107</f>
        <v>3.8069999999999999</v>
      </c>
      <c r="R107" s="40">
        <f>PRODUCT('[4]methanogen M06-L TZVP smd redo'!AD107:AF107)^(1/3)</f>
        <v>3.719339266340143</v>
      </c>
      <c r="S107" s="40">
        <f>AVERAGE('[3]methanogen M06-L TZVP smd redo'!AT107:AV107)</f>
        <v>3.6476799999999998</v>
      </c>
      <c r="T107" s="40">
        <f>'[3]methanogen M06-L TZVP smd redo'!FK107</f>
        <v>3.6082100000000001</v>
      </c>
      <c r="U107" s="40">
        <f>'[3]methanogen M06-L TZVP smd redo'!CD107</f>
        <v>3.6204900000000002</v>
      </c>
      <c r="V107" s="40">
        <f>'[3]methanogen M06-L TZVP smd redo'!CG107</f>
        <v>2.5238100000000001</v>
      </c>
      <c r="W107" s="40">
        <v>3.6102215595144038</v>
      </c>
      <c r="X107" s="40">
        <v>3.6288639745469906</v>
      </c>
      <c r="Y107" s="40">
        <v>3.7599534324391515</v>
      </c>
      <c r="Z107" s="40"/>
      <c r="AA107" s="40">
        <v>14.60581</v>
      </c>
      <c r="AB107" s="40">
        <v>13.89524524062411</v>
      </c>
      <c r="AC107" s="41">
        <v>13.364656666666667</v>
      </c>
      <c r="AD107" s="41">
        <v>13.084210000000001</v>
      </c>
      <c r="AE107" s="41">
        <v>14.201526024834722</v>
      </c>
      <c r="AF107" s="72">
        <v>13.094743707389688</v>
      </c>
      <c r="AG107" s="41">
        <v>13.227797379287248</v>
      </c>
      <c r="AH107" s="40"/>
      <c r="AI107" s="133">
        <f>1000*(AA107/Q107/P107-1)</f>
        <v>4.3263553623735795</v>
      </c>
      <c r="AJ107" s="133">
        <f>1000*(AB107/R107^2-1)</f>
        <v>4.4645773908675856</v>
      </c>
      <c r="AK107" s="133">
        <f>1000*(AC107/S107^2-1)</f>
        <v>4.4407933676875455</v>
      </c>
      <c r="AL107" s="133">
        <f>1000*(AD107/T107^2-1)</f>
        <v>4.9949842368344211</v>
      </c>
      <c r="AM107" s="133">
        <f>1000*((AE107/Y107^2-1))</f>
        <v>4.5465851964792137</v>
      </c>
      <c r="AN107" s="133">
        <f>1000*((AF107/W107^2-1))</f>
        <v>4.6835510999183594</v>
      </c>
      <c r="AO107" s="133">
        <f>1000*((AG107/X107^2-1))</f>
        <v>4.4912437265112182</v>
      </c>
      <c r="AQ107" s="133">
        <f>O107*U107/AA107</f>
        <v>0.92170753942437988</v>
      </c>
      <c r="AR107" s="133">
        <f>U107*P107/AB107</f>
        <v>0.99533447449818468</v>
      </c>
      <c r="AS107" s="133">
        <f t="shared" si="32"/>
        <v>1.0511372593337529</v>
      </c>
      <c r="AT107" s="133">
        <f t="shared" si="33"/>
        <v>1.0397008757644186</v>
      </c>
      <c r="AU107" s="133">
        <f>V107*S107/AD107</f>
        <v>0.70360008443765432</v>
      </c>
      <c r="AV107" s="133">
        <f>AC107/AD107</f>
        <v>1.0214339777997041</v>
      </c>
      <c r="AW107" s="133">
        <f>O107*N107/AA107</f>
        <v>0.5199127157480482</v>
      </c>
      <c r="AX107" s="133">
        <f>AE107/AC107</f>
        <v>1.0626180962998717</v>
      </c>
      <c r="AY107" s="133">
        <f>AF107/AG107</f>
        <v>0.98994135848301534</v>
      </c>
      <c r="AZ107" s="133">
        <f t="shared" si="34"/>
        <v>0.9519657372159569</v>
      </c>
      <c r="BB107" s="75">
        <f t="shared" si="35"/>
        <v>-81.527308104527691</v>
      </c>
      <c r="BC107" s="75">
        <f t="shared" si="36"/>
        <v>-4.6764430365124179</v>
      </c>
      <c r="BD107" s="75">
        <f t="shared" si="37"/>
        <v>49.872682162731664</v>
      </c>
      <c r="BE107" s="75">
        <f t="shared" si="38"/>
        <v>38.93305232558258</v>
      </c>
      <c r="BF107" s="75">
        <f t="shared" si="39"/>
        <v>-351.54514611070488</v>
      </c>
      <c r="BG107" s="75">
        <f t="shared" si="40"/>
        <v>21.207500587354655</v>
      </c>
      <c r="BH107" s="75">
        <f t="shared" si="41"/>
        <v>-654.09433582645534</v>
      </c>
      <c r="BI107" s="75">
        <f t="shared" si="42"/>
        <v>60.735765098494213</v>
      </c>
      <c r="BJ107" s="75">
        <f t="shared" si="43"/>
        <v>-10.1095714634356</v>
      </c>
      <c r="BK107" s="75">
        <f t="shared" si="44"/>
        <v>-49.226235157811828</v>
      </c>
      <c r="BM107" s="133">
        <f>O107*U107/Q107/P107</f>
        <v>0.92569517378010879</v>
      </c>
      <c r="BN107" s="133">
        <f>P107*U107/R107^2</f>
        <v>0.9997782222893804</v>
      </c>
      <c r="BO107" s="133">
        <f>P107*Q107/R107^2</f>
        <v>1.0512819237881257</v>
      </c>
      <c r="BP107" s="133">
        <f>R107^2/S107^2</f>
        <v>1.0396762574052589</v>
      </c>
      <c r="BQ107" s="133">
        <f>V107*S107/T107^2</f>
        <v>0.70711455576845572</v>
      </c>
      <c r="BR107" s="133">
        <f>S107^2/T107^2</f>
        <v>1.0219975445003706</v>
      </c>
      <c r="BS107" s="133">
        <f>O107*N107/Q107/P107</f>
        <v>0.52216204291379098</v>
      </c>
      <c r="BT107" s="133">
        <f>Y107^2/S107^2</f>
        <v>1.0625061887852065</v>
      </c>
      <c r="BU107" s="133">
        <f>W107^2/X107^2</f>
        <v>0.98975187292582822</v>
      </c>
      <c r="BV107" s="133">
        <f>X107^2/R107^2</f>
        <v>0.95194046528050857</v>
      </c>
      <c r="BX107" s="133">
        <f t="shared" si="45"/>
        <v>0.99569228135926724</v>
      </c>
      <c r="BY107" s="133">
        <f t="shared" si="46"/>
        <v>0.99555526646597681</v>
      </c>
      <c r="BZ107" s="133">
        <f t="shared" si="47"/>
        <v>0.99986239233159124</v>
      </c>
      <c r="CA107" s="133">
        <f t="shared" si="48"/>
        <v>1.0000236788702102</v>
      </c>
      <c r="CB107" s="133">
        <f t="shared" si="49"/>
        <v>0.9950298416258988</v>
      </c>
      <c r="CC107" s="133">
        <f t="shared" si="50"/>
        <v>0.99944856354724221</v>
      </c>
      <c r="CD107" s="133">
        <f t="shared" si="51"/>
        <v>0.99569228135926735</v>
      </c>
      <c r="CE107" s="133">
        <f t="shared" si="52"/>
        <v>1.0001053241061995</v>
      </c>
      <c r="CF107" s="133">
        <f t="shared" si="53"/>
        <v>1.0001914475358626</v>
      </c>
      <c r="CG107" s="133">
        <f t="shared" si="54"/>
        <v>1.0000265478108874</v>
      </c>
    </row>
    <row r="108" spans="1:85" x14ac:dyDescent="0.2">
      <c r="A108" s="132">
        <v>208</v>
      </c>
      <c r="B108" s="132">
        <f t="shared" si="30"/>
        <v>481.15</v>
      </c>
      <c r="C108" s="44">
        <f t="shared" si="31"/>
        <v>2.0783539436766083</v>
      </c>
      <c r="E108" s="40">
        <f>'[4]methanogen M06-L TZVP smd redo'!AB108</f>
        <v>1.9855350635598068</v>
      </c>
      <c r="F108" s="40">
        <f>'[4]methanogen M06-L TZVP smd redo'!AS108</f>
        <v>2.2103363621019945</v>
      </c>
      <c r="G108" s="40">
        <f>'[4]methanogen M06-L TZVP smd redo'!BJ108</f>
        <v>2.3390016228888033</v>
      </c>
      <c r="H108" s="40">
        <f>'[4]methanogen M06-L TZVP smd redo'!EV108</f>
        <v>2.3902163030731227</v>
      </c>
      <c r="I108" s="40">
        <f>'[4]methanogen M06-L TZVP smd redo'!CL108</f>
        <v>2.2462507012102062</v>
      </c>
      <c r="J108" s="40">
        <f>'[4]methanogen M06-L TZVP smd redo'!DG108</f>
        <v>2.2564003143896727</v>
      </c>
      <c r="K108" s="40">
        <f>'[4]methanogen M06-L TZVP smd redo'!EC108</f>
        <v>2.2646600818798657</v>
      </c>
      <c r="M108" s="40">
        <f>EXP('d-beta'!Y109/1000)*'[3]methanogen M06-L TZVP smd redo'!EZ108</f>
        <v>4.0837253249964398</v>
      </c>
      <c r="N108" s="40">
        <f>'[3]methanogen M06-L TZVP smd redo'!ET108</f>
        <v>2.0349599999999999</v>
      </c>
      <c r="O108" s="40">
        <f>'[3]methanogen M06-L TZVP smd redo'!R108</f>
        <v>3.68919</v>
      </c>
      <c r="P108" s="40">
        <f>'[3]methanogen M06-L TZVP smd redo'!W108</f>
        <v>3.7887300000000002</v>
      </c>
      <c r="Q108" s="40">
        <f>'[3]methanogen M06-L TZVP smd redo'!V108</f>
        <v>3.7757800000000001</v>
      </c>
      <c r="R108" s="40">
        <f>PRODUCT('[4]methanogen M06-L TZVP smd redo'!AD108:AF108)^(1/3)</f>
        <v>3.6900257024751468</v>
      </c>
      <c r="S108" s="40">
        <f>AVERAGE('[3]methanogen M06-L TZVP smd redo'!AT108:AV108)</f>
        <v>3.6195066666666662</v>
      </c>
      <c r="T108" s="40">
        <f>'[3]methanogen M06-L TZVP smd redo'!FK108</f>
        <v>3.58107</v>
      </c>
      <c r="U108" s="40">
        <f>'[3]methanogen M06-L TZVP smd redo'!CD108</f>
        <v>3.5921099999999999</v>
      </c>
      <c r="V108" s="40">
        <f>'[3]methanogen M06-L TZVP smd redo'!CG108</f>
        <v>2.50969</v>
      </c>
      <c r="W108" s="40">
        <v>3.5826120293602322</v>
      </c>
      <c r="X108" s="40">
        <v>3.6010157228667325</v>
      </c>
      <c r="Y108" s="40">
        <v>3.7300964174895359</v>
      </c>
      <c r="Z108" s="40"/>
      <c r="AA108" s="40">
        <v>14.366580000000001</v>
      </c>
      <c r="AB108" s="40">
        <v>13.676325769584665</v>
      </c>
      <c r="AC108" s="41">
        <v>13.15828</v>
      </c>
      <c r="AD108" s="41">
        <v>12.887269999999999</v>
      </c>
      <c r="AE108" s="41">
        <v>13.976067394092921</v>
      </c>
      <c r="AF108" s="72">
        <v>12.894444261092987</v>
      </c>
      <c r="AG108" s="41">
        <v>13.024800436954351</v>
      </c>
      <c r="AH108" s="40"/>
      <c r="AI108" s="133">
        <f>1000*(AA108/Q108/P108-1)</f>
        <v>4.2759373200533801</v>
      </c>
      <c r="AJ108" s="133">
        <f>1000*(AB108/R108^2-1)</f>
        <v>4.4091368534793229</v>
      </c>
      <c r="AK108" s="133">
        <f>1000*(AC108/S108^2-1)</f>
        <v>4.3853325697311707</v>
      </c>
      <c r="AL108" s="133">
        <f>1000*(AD108/T108^2-1)</f>
        <v>4.9288324869332101</v>
      </c>
      <c r="AM108" s="133">
        <f>1000*((AE108/Y108^2-1))</f>
        <v>4.488272177858299</v>
      </c>
      <c r="AN108" s="133">
        <f>1000*((AF108/W108^2-1))</f>
        <v>4.6228908842149696</v>
      </c>
      <c r="AO108" s="133">
        <f>1000*((AG108/X108^2-1))</f>
        <v>4.43316168431096</v>
      </c>
      <c r="AQ108" s="133">
        <f>O108*U108/AA108</f>
        <v>0.92241690721800174</v>
      </c>
      <c r="AR108" s="133">
        <f>U108*P108/AB108</f>
        <v>0.99511631629650088</v>
      </c>
      <c r="AS108" s="133">
        <f t="shared" si="32"/>
        <v>1.0504707362229131</v>
      </c>
      <c r="AT108" s="133">
        <f t="shared" si="33"/>
        <v>1.0393703257252973</v>
      </c>
      <c r="AU108" s="133">
        <f>V108*S108/AD108</f>
        <v>0.7048691993158106</v>
      </c>
      <c r="AV108" s="133">
        <f>AC108/AD108</f>
        <v>1.0210292792810269</v>
      </c>
      <c r="AW108" s="133">
        <f>O108*N108/AA108</f>
        <v>0.52255680074172128</v>
      </c>
      <c r="AX108" s="133">
        <f>AE108/AC108</f>
        <v>1.0621500221984119</v>
      </c>
      <c r="AY108" s="133">
        <f>AF108/AG108</f>
        <v>0.98999169495975436</v>
      </c>
      <c r="AZ108" s="133">
        <f t="shared" si="34"/>
        <v>0.95236108413860199</v>
      </c>
      <c r="BB108" s="75">
        <f t="shared" si="35"/>
        <v>-80.757980600734868</v>
      </c>
      <c r="BC108" s="75">
        <f t="shared" si="36"/>
        <v>-4.8956478554069962</v>
      </c>
      <c r="BD108" s="75">
        <f t="shared" si="37"/>
        <v>49.238383916249823</v>
      </c>
      <c r="BE108" s="75">
        <f t="shared" si="38"/>
        <v>38.615073757393453</v>
      </c>
      <c r="BF108" s="75">
        <f t="shared" si="39"/>
        <v>-349.74302626859833</v>
      </c>
      <c r="BG108" s="75">
        <f t="shared" si="40"/>
        <v>20.811215834059425</v>
      </c>
      <c r="BH108" s="75">
        <f t="shared" si="41"/>
        <v>-649.02159149809268</v>
      </c>
      <c r="BI108" s="75">
        <f t="shared" si="42"/>
        <v>60.295176683262909</v>
      </c>
      <c r="BJ108" s="75">
        <f t="shared" si="43"/>
        <v>-10.058724818229752</v>
      </c>
      <c r="BK108" s="75">
        <f t="shared" si="44"/>
        <v>-48.811026041507255</v>
      </c>
      <c r="BM108" s="133">
        <f>O108*U108/Q108/P108</f>
        <v>0.92636110409622341</v>
      </c>
      <c r="BN108" s="133">
        <f>P108*U108/R108^2</f>
        <v>0.99950392032018243</v>
      </c>
      <c r="BO108" s="133">
        <f>P108*Q108/R108^2</f>
        <v>1.0506100626836425</v>
      </c>
      <c r="BP108" s="133">
        <f>R108^2/S108^2</f>
        <v>1.0393456928687796</v>
      </c>
      <c r="BQ108" s="133">
        <f>V108*S108/T108^2</f>
        <v>0.70834338152443699</v>
      </c>
      <c r="BR108" s="133">
        <f>S108^2/T108^2</f>
        <v>1.0215817856854468</v>
      </c>
      <c r="BS108" s="133">
        <f>O108*N108/Q108/P108</f>
        <v>0.52479122086786056</v>
      </c>
      <c r="BT108" s="133">
        <f>Y108^2/S108^2</f>
        <v>1.0620411734342343</v>
      </c>
      <c r="BU108" s="133">
        <f>W108^2/X108^2</f>
        <v>0.98980472895101546</v>
      </c>
      <c r="BV108" s="133">
        <f>X108^2/R108^2</f>
        <v>0.95233830480911552</v>
      </c>
      <c r="BX108" s="133">
        <f t="shared" si="45"/>
        <v>0.99574226847308134</v>
      </c>
      <c r="BY108" s="133">
        <f t="shared" si="46"/>
        <v>0.99561021829481566</v>
      </c>
      <c r="BZ108" s="133">
        <f t="shared" si="47"/>
        <v>0.99986738518344898</v>
      </c>
      <c r="CA108" s="133">
        <f t="shared" si="48"/>
        <v>1.0000237003498322</v>
      </c>
      <c r="CB108" s="133">
        <f t="shared" si="49"/>
        <v>0.99509534175197689</v>
      </c>
      <c r="CC108" s="133">
        <f t="shared" si="50"/>
        <v>0.99945916576414962</v>
      </c>
      <c r="CD108" s="133">
        <f t="shared" si="51"/>
        <v>0.99574226847308123</v>
      </c>
      <c r="CE108" s="133">
        <f t="shared" si="52"/>
        <v>1.0001024901547138</v>
      </c>
      <c r="CF108" s="133">
        <f t="shared" si="53"/>
        <v>1.0001888918119608</v>
      </c>
      <c r="CG108" s="133">
        <f t="shared" si="54"/>
        <v>1.0000239193670688</v>
      </c>
    </row>
    <row r="109" spans="1:85" x14ac:dyDescent="0.2">
      <c r="A109" s="132">
        <v>210</v>
      </c>
      <c r="B109" s="132">
        <f t="shared" si="30"/>
        <v>483.15</v>
      </c>
      <c r="C109" s="44">
        <f t="shared" si="31"/>
        <v>2.0697505950532964</v>
      </c>
      <c r="E109" s="40">
        <f>'[4]methanogen M06-L TZVP smd redo'!AB109</f>
        <v>1.9694538165275777</v>
      </c>
      <c r="F109" s="40">
        <f>'[4]methanogen M06-L TZVP smd redo'!AS109</f>
        <v>2.1886236367396616</v>
      </c>
      <c r="G109" s="40">
        <f>'[4]methanogen M06-L TZVP smd redo'!BJ109</f>
        <v>2.3226775240325903</v>
      </c>
      <c r="H109" s="40">
        <f>'[4]methanogen M06-L TZVP smd redo'!EV109</f>
        <v>2.3761800866033411</v>
      </c>
      <c r="I109" s="40">
        <f>'[4]methanogen M06-L TZVP smd redo'!CL109</f>
        <v>2.2287519925607846</v>
      </c>
      <c r="J109" s="40">
        <f>'[4]methanogen M06-L TZVP smd redo'!DG109</f>
        <v>2.2376659155172174</v>
      </c>
      <c r="K109" s="40">
        <f>'[4]methanogen M06-L TZVP smd redo'!EC109</f>
        <v>2.2482339707516896</v>
      </c>
      <c r="M109" s="40">
        <f>EXP('d-beta'!Y110/1000)*'[3]methanogen M06-L TZVP smd redo'!EZ109</f>
        <v>4.0519683947062459</v>
      </c>
      <c r="N109" s="40">
        <f>'[3]methanogen M06-L TZVP smd redo'!ET109</f>
        <v>2.0277799999999999</v>
      </c>
      <c r="O109" s="40">
        <f>'[3]methanogen M06-L TZVP smd redo'!R109</f>
        <v>3.66052</v>
      </c>
      <c r="P109" s="40">
        <f>'[3]methanogen M06-L TZVP smd redo'!W109</f>
        <v>3.7579600000000002</v>
      </c>
      <c r="Q109" s="40">
        <f>'[3]methanogen M06-L TZVP smd redo'!V109</f>
        <v>3.7450999999999999</v>
      </c>
      <c r="R109" s="40">
        <f>PRODUCT('[4]methanogen M06-L TZVP smd redo'!AD109:AF109)^(1/3)</f>
        <v>3.6612086555015866</v>
      </c>
      <c r="S109" s="40">
        <f>AVERAGE('[3]methanogen M06-L TZVP smd redo'!AT109:AV109)</f>
        <v>3.5918066666666668</v>
      </c>
      <c r="T109" s="40">
        <f>'[3]methanogen M06-L TZVP smd redo'!FK109</f>
        <v>3.55437</v>
      </c>
      <c r="U109" s="40">
        <f>'[3]methanogen M06-L TZVP smd redo'!CD109</f>
        <v>3.5642100000000001</v>
      </c>
      <c r="V109" s="40">
        <f>'[3]methanogen M06-L TZVP smd redo'!CG109</f>
        <v>2.4957699999999998</v>
      </c>
      <c r="W109" s="40">
        <v>3.5554556179398666</v>
      </c>
      <c r="X109" s="40">
        <v>3.5736270796435128</v>
      </c>
      <c r="Y109" s="40">
        <v>3.7007426057436428</v>
      </c>
      <c r="Z109" s="40"/>
      <c r="AA109" s="40">
        <v>14.133419999999999</v>
      </c>
      <c r="AB109" s="40">
        <v>13.462794564192007</v>
      </c>
      <c r="AC109" s="41">
        <v>12.956916666666666</v>
      </c>
      <c r="AD109" s="41">
        <v>12.69501</v>
      </c>
      <c r="AE109" s="41">
        <v>13.756184263779454</v>
      </c>
      <c r="AF109" s="72">
        <v>12.698980271872275</v>
      </c>
      <c r="AG109" s="41">
        <v>12.826711644009311</v>
      </c>
      <c r="AH109" s="40"/>
      <c r="AI109" s="133">
        <f>1000*(AA109/Q109/P109-1)</f>
        <v>4.2265364868012689</v>
      </c>
      <c r="AJ109" s="133">
        <f>1000*(AB109/R109^2-1)</f>
        <v>4.3527149724387204</v>
      </c>
      <c r="AK109" s="133">
        <f>1000*(AC109/S109^2-1)</f>
        <v>4.3284404896319906</v>
      </c>
      <c r="AL109" s="133">
        <f>1000*(AD109/T109^2-1)</f>
        <v>4.8651346683321606</v>
      </c>
      <c r="AM109" s="133">
        <f>1000*((AE109/Y109^2-1))</f>
        <v>4.4312692690318123</v>
      </c>
      <c r="AN109" s="133">
        <f>1000*((AF109/W109^2-1))</f>
        <v>4.5656524346961991</v>
      </c>
      <c r="AO109" s="133">
        <f>1000*((AG109/X109^2-1))</f>
        <v>4.3772585638788275</v>
      </c>
      <c r="AQ109" s="133">
        <f>O109*U109/AA109</f>
        <v>0.92312136688784463</v>
      </c>
      <c r="AR109" s="133">
        <f>U109*P109/AB109</f>
        <v>0.99490180495106406</v>
      </c>
      <c r="AS109" s="133">
        <f t="shared" si="32"/>
        <v>1.0498132414195567</v>
      </c>
      <c r="AT109" s="133">
        <f t="shared" si="33"/>
        <v>1.039043077187243</v>
      </c>
      <c r="AU109" s="133">
        <f>V109*S109/AD109</f>
        <v>0.70612967807561133</v>
      </c>
      <c r="AV109" s="133">
        <f>AC109/AD109</f>
        <v>1.02063067824812</v>
      </c>
      <c r="AW109" s="133">
        <f>O109*N109/AA109</f>
        <v>0.52518988649597897</v>
      </c>
      <c r="AX109" s="133">
        <f>AE109/AC109</f>
        <v>1.0616865584363142</v>
      </c>
      <c r="AY109" s="133">
        <f>AF109/AG109</f>
        <v>0.99004176786053399</v>
      </c>
      <c r="AZ109" s="133">
        <f t="shared" si="34"/>
        <v>0.95275253461309339</v>
      </c>
      <c r="BB109" s="75">
        <f t="shared" si="35"/>
        <v>-79.994561370756585</v>
      </c>
      <c r="BC109" s="75">
        <f t="shared" si="36"/>
        <v>-5.1112351849667643</v>
      </c>
      <c r="BD109" s="75">
        <f t="shared" si="37"/>
        <v>48.612283034813082</v>
      </c>
      <c r="BE109" s="75">
        <f t="shared" si="38"/>
        <v>38.300171495600871</v>
      </c>
      <c r="BF109" s="75">
        <f t="shared" si="39"/>
        <v>-347.9563783622159</v>
      </c>
      <c r="BG109" s="75">
        <f t="shared" si="40"/>
        <v>20.420748228029986</v>
      </c>
      <c r="BH109" s="75">
        <f t="shared" si="41"/>
        <v>-643.99539322028488</v>
      </c>
      <c r="BI109" s="75">
        <f t="shared" si="42"/>
        <v>59.858736541229085</v>
      </c>
      <c r="BJ109" s="75">
        <f t="shared" si="43"/>
        <v>-10.008146985349109</v>
      </c>
      <c r="BK109" s="75">
        <f t="shared" si="44"/>
        <v>-48.400078918829252</v>
      </c>
      <c r="BM109" s="133">
        <f>O109*U109/Q109/P109</f>
        <v>0.92702297302674186</v>
      </c>
      <c r="BN109" s="133">
        <f>P109*U109/R109^2</f>
        <v>0.99923232893358083</v>
      </c>
      <c r="BO109" s="133">
        <f>P109*Q109/R109^2</f>
        <v>1.0499451477576105</v>
      </c>
      <c r="BP109" s="133">
        <f>R109^2/S109^2</f>
        <v>1.0390179642633302</v>
      </c>
      <c r="BQ109" s="133">
        <f>V109*S109/T109^2</f>
        <v>0.70956509405275525</v>
      </c>
      <c r="BR109" s="133">
        <f>S109^2/T109^2</f>
        <v>1.0211760840352462</v>
      </c>
      <c r="BS109" s="133">
        <f>O109*N109/Q109/P109</f>
        <v>0.5274096207137533</v>
      </c>
      <c r="BT109" s="133">
        <f>Y109^2/S109^2</f>
        <v>1.0615778681393777</v>
      </c>
      <c r="BU109" s="133">
        <f>W109^2/X109^2</f>
        <v>0.98985609776474082</v>
      </c>
      <c r="BV109" s="133">
        <f>X109^2/R109^2</f>
        <v>0.95272925255572538</v>
      </c>
      <c r="BX109" s="133">
        <f t="shared" si="45"/>
        <v>0.99579125194043638</v>
      </c>
      <c r="BY109" s="133">
        <f t="shared" si="46"/>
        <v>0.99566614904549933</v>
      </c>
      <c r="BZ109" s="133">
        <f t="shared" si="47"/>
        <v>0.99987436835311294</v>
      </c>
      <c r="CA109" s="133">
        <f t="shared" si="48"/>
        <v>1.0000241698649845</v>
      </c>
      <c r="CB109" s="133">
        <f t="shared" si="49"/>
        <v>0.9951584202690662</v>
      </c>
      <c r="CC109" s="133">
        <f t="shared" si="50"/>
        <v>0.99946590426895732</v>
      </c>
      <c r="CD109" s="133">
        <f t="shared" si="51"/>
        <v>0.99579125194043616</v>
      </c>
      <c r="CE109" s="133">
        <f t="shared" si="52"/>
        <v>1.0001023856093825</v>
      </c>
      <c r="CF109" s="133">
        <f t="shared" si="53"/>
        <v>1.0001875728161016</v>
      </c>
      <c r="CG109" s="133">
        <f t="shared" si="54"/>
        <v>1.0000244372231728</v>
      </c>
    </row>
    <row r="110" spans="1:85" x14ac:dyDescent="0.2">
      <c r="A110" s="132">
        <v>212</v>
      </c>
      <c r="B110" s="132">
        <f t="shared" si="30"/>
        <v>485.15</v>
      </c>
      <c r="C110" s="44">
        <f t="shared" si="31"/>
        <v>2.0612181799443472</v>
      </c>
      <c r="E110" s="40">
        <f>'[4]methanogen M06-L TZVP smd redo'!AB110</f>
        <v>1.9511380814596357</v>
      </c>
      <c r="F110" s="40">
        <f>'[4]methanogen M06-L TZVP smd redo'!AS110</f>
        <v>2.1712116545582472</v>
      </c>
      <c r="G110" s="40">
        <f>'[4]methanogen M06-L TZVP smd redo'!BJ110</f>
        <v>2.3013881704601058</v>
      </c>
      <c r="H110" s="40">
        <f>'[4]methanogen M06-L TZVP smd redo'!EV110</f>
        <v>2.3531471261601933</v>
      </c>
      <c r="I110" s="40">
        <f>'[4]methanogen M06-L TZVP smd redo'!CL110</f>
        <v>2.2039656207919478</v>
      </c>
      <c r="J110" s="40">
        <f>'[4]methanogen M06-L TZVP smd redo'!DG110</f>
        <v>2.2227000371339845</v>
      </c>
      <c r="K110" s="40">
        <f>'[4]methanogen M06-L TZVP smd redo'!EC110</f>
        <v>2.2252067902206463</v>
      </c>
      <c r="M110" s="40">
        <f>EXP('d-beta'!Y111/1000)*'[3]methanogen M06-L TZVP smd redo'!EZ110</f>
        <v>4.0207335854500368</v>
      </c>
      <c r="N110" s="40">
        <f>'[3]methanogen M06-L TZVP smd redo'!ET110</f>
        <v>2.0206900000000001</v>
      </c>
      <c r="O110" s="40">
        <f>'[3]methanogen M06-L TZVP smd redo'!R110</f>
        <v>3.6323300000000001</v>
      </c>
      <c r="P110" s="40">
        <f>'[3]methanogen M06-L TZVP smd redo'!W110</f>
        <v>3.7277200000000001</v>
      </c>
      <c r="Q110" s="40">
        <f>'[3]methanogen M06-L TZVP smd redo'!V110</f>
        <v>3.71495</v>
      </c>
      <c r="R110" s="40">
        <f>PRODUCT('[4]methanogen M06-L TZVP smd redo'!AD110:AF110)^(1/3)</f>
        <v>3.6328712809207095</v>
      </c>
      <c r="S110" s="40">
        <f>AVERAGE('[3]methanogen M06-L TZVP smd redo'!AT110:AV110)</f>
        <v>3.5645633333333335</v>
      </c>
      <c r="T110" s="40">
        <f>'[3]methanogen M06-L TZVP smd redo'!FK110</f>
        <v>3.5281099999999999</v>
      </c>
      <c r="U110" s="40">
        <f>'[3]methanogen M06-L TZVP smd redo'!CD110</f>
        <v>3.5367899999999999</v>
      </c>
      <c r="V110" s="40">
        <f>'[3]methanogen M06-L TZVP smd redo'!CG110</f>
        <v>2.4820500000000001</v>
      </c>
      <c r="W110" s="40">
        <v>3.5287557255816395</v>
      </c>
      <c r="X110" s="40">
        <v>3.5466948317537712</v>
      </c>
      <c r="Y110" s="40">
        <v>3.6718818991152085</v>
      </c>
      <c r="Z110" s="40"/>
      <c r="AA110" s="40">
        <v>13.906129999999999</v>
      </c>
      <c r="AB110" s="40">
        <v>13.254485102170472</v>
      </c>
      <c r="AC110" s="41">
        <v>12.760416666666666</v>
      </c>
      <c r="AD110" s="41">
        <v>12.507289999999999</v>
      </c>
      <c r="AE110" s="41">
        <v>13.541696818828624</v>
      </c>
      <c r="AF110" s="72">
        <v>12.508198557535401</v>
      </c>
      <c r="AG110" s="41">
        <v>12.633384265155703</v>
      </c>
      <c r="AH110" s="40"/>
      <c r="AI110" s="133">
        <f>1000*(AA110/Q110/P110-1)</f>
        <v>4.1764414047964493</v>
      </c>
      <c r="AJ110" s="133">
        <f>1000*(AB110/R110^2-1)</f>
        <v>4.2985616744750654</v>
      </c>
      <c r="AK110" s="133">
        <f>1000*(AC110/S110^2-1)</f>
        <v>4.2739203274226867</v>
      </c>
      <c r="AL110" s="133">
        <f>1000*(AD110/T110^2-1)</f>
        <v>4.7985169040498654</v>
      </c>
      <c r="AM110" s="133">
        <f>1000*((AE110/Y110^2-1))</f>
        <v>4.3744995295800226</v>
      </c>
      <c r="AN110" s="133">
        <f>1000*((AF110/W110^2-1))</f>
        <v>4.5037793044824248</v>
      </c>
      <c r="AO110" s="133">
        <f>1000*((AG110/X110^2-1))</f>
        <v>4.3198858812318885</v>
      </c>
      <c r="AQ110" s="133">
        <f>O110*U110/AA110</f>
        <v>0.92382197064891525</v>
      </c>
      <c r="AR110" s="133">
        <f>U110*P110/AB110</f>
        <v>0.99469445377708743</v>
      </c>
      <c r="AS110" s="133">
        <f t="shared" si="32"/>
        <v>1.0491641050411546</v>
      </c>
      <c r="AT110" s="133">
        <f t="shared" si="33"/>
        <v>1.0387188324966248</v>
      </c>
      <c r="AU110" s="133">
        <f>V110*S110/AD110</f>
        <v>0.70738140888233991</v>
      </c>
      <c r="AV110" s="133">
        <f>AC110/AD110</f>
        <v>1.0202383303390796</v>
      </c>
      <c r="AW110" s="133">
        <f>O110*N110/AA110</f>
        <v>0.52781132548739307</v>
      </c>
      <c r="AX110" s="133">
        <f>AE110/AC110</f>
        <v>1.0612268527408555</v>
      </c>
      <c r="AY110" s="133">
        <f>AF110/AG110</f>
        <v>0.99009088103450016</v>
      </c>
      <c r="AZ110" s="133">
        <f t="shared" si="34"/>
        <v>0.95314032704951612</v>
      </c>
      <c r="BB110" s="75">
        <f t="shared" si="35"/>
        <v>-79.235898362059359</v>
      </c>
      <c r="BC110" s="75">
        <f t="shared" si="36"/>
        <v>-5.319670613830997</v>
      </c>
      <c r="BD110" s="75">
        <f t="shared" si="37"/>
        <v>47.993756684167266</v>
      </c>
      <c r="BE110" s="75">
        <f t="shared" si="38"/>
        <v>37.988061920640327</v>
      </c>
      <c r="BF110" s="75">
        <f t="shared" si="39"/>
        <v>-346.1852834688288</v>
      </c>
      <c r="BG110" s="75">
        <f t="shared" si="40"/>
        <v>20.036257197764865</v>
      </c>
      <c r="BH110" s="75">
        <f t="shared" si="41"/>
        <v>-639.01639722840389</v>
      </c>
      <c r="BI110" s="75">
        <f t="shared" si="42"/>
        <v>59.425647089512573</v>
      </c>
      <c r="BJ110" s="75">
        <f t="shared" si="43"/>
        <v>-9.9585410420264306</v>
      </c>
      <c r="BK110" s="75">
        <f t="shared" si="44"/>
        <v>-47.993138476819325</v>
      </c>
      <c r="BM110" s="133">
        <f>O110*U110/Q110/P110</f>
        <v>0.92768025897779405</v>
      </c>
      <c r="BN110" s="133">
        <f>P110*U110/R110^2</f>
        <v>0.99897020923390656</v>
      </c>
      <c r="BO110" s="133">
        <f>P110*Q110/R110^2</f>
        <v>1.0492916963669037</v>
      </c>
      <c r="BP110" s="133">
        <f>R110^2/S110^2</f>
        <v>1.0386933466180044</v>
      </c>
      <c r="BQ110" s="133">
        <f>V110*S110/T110^2</f>
        <v>0.71077579053047246</v>
      </c>
      <c r="BR110" s="133">
        <f>S110^2/T110^2</f>
        <v>1.0207712661493267</v>
      </c>
      <c r="BS110" s="133">
        <f>O110*N110/Q110/P110</f>
        <v>0.53001569856107911</v>
      </c>
      <c r="BT110" s="133">
        <f>Y110^2/S110^2</f>
        <v>1.0611205802795309</v>
      </c>
      <c r="BU110" s="133">
        <f>W110^2/X110^2</f>
        <v>0.98990962616498757</v>
      </c>
      <c r="BV110" s="133">
        <f>X110^2/R110^2</f>
        <v>0.95312008951196669</v>
      </c>
      <c r="BX110" s="133">
        <f t="shared" si="45"/>
        <v>0.99584092871273322</v>
      </c>
      <c r="BY110" s="133">
        <f t="shared" si="46"/>
        <v>0.99571983687071297</v>
      </c>
      <c r="BZ110" s="133">
        <f t="shared" si="47"/>
        <v>0.99987840242499693</v>
      </c>
      <c r="CA110" s="133">
        <f t="shared" si="48"/>
        <v>1.0000245364800915</v>
      </c>
      <c r="CB110" s="133">
        <f t="shared" si="49"/>
        <v>0.99522439889856229</v>
      </c>
      <c r="CC110" s="133">
        <f t="shared" si="50"/>
        <v>0.99947790868736197</v>
      </c>
      <c r="CD110" s="133">
        <f t="shared" si="51"/>
        <v>0.99584092871273322</v>
      </c>
      <c r="CE110" s="133">
        <f t="shared" si="52"/>
        <v>1.0001001511640615</v>
      </c>
      <c r="CF110" s="133">
        <f t="shared" si="53"/>
        <v>1.0001831024415984</v>
      </c>
      <c r="CG110" s="133">
        <f t="shared" si="54"/>
        <v>1.0000212329356732</v>
      </c>
    </row>
    <row r="111" spans="1:85" x14ac:dyDescent="0.2">
      <c r="A111" s="132">
        <v>214</v>
      </c>
      <c r="B111" s="132">
        <f t="shared" si="30"/>
        <v>487.15</v>
      </c>
      <c r="C111" s="44">
        <f t="shared" si="31"/>
        <v>2.0527558246946525</v>
      </c>
      <c r="E111" s="40">
        <f>'[4]methanogen M06-L TZVP smd redo'!AB111</f>
        <v>1.9381611108730823</v>
      </c>
      <c r="F111" s="40">
        <f>'[4]methanogen M06-L TZVP smd redo'!AS111</f>
        <v>2.1576343372511353</v>
      </c>
      <c r="G111" s="40">
        <f>'[4]methanogen M06-L TZVP smd redo'!BJ111</f>
        <v>2.2841249960001697</v>
      </c>
      <c r="H111" s="40">
        <f>'[4]methanogen M06-L TZVP smd redo'!EV111</f>
        <v>2.3271485121922897</v>
      </c>
      <c r="I111" s="40">
        <f>'[4]methanogen M06-L TZVP smd redo'!CL111</f>
        <v>2.1865540370114012</v>
      </c>
      <c r="J111" s="40">
        <f>'[4]methanogen M06-L TZVP smd redo'!DG111</f>
        <v>2.2026440319851126</v>
      </c>
      <c r="K111" s="40">
        <f>'[4]methanogen M06-L TZVP smd redo'!EC111</f>
        <v>2.2061906809183185</v>
      </c>
      <c r="M111" s="40">
        <f>EXP('d-beta'!Y112/1000)*'[3]methanogen M06-L TZVP smd redo'!EZ111</f>
        <v>3.9900297716969768</v>
      </c>
      <c r="N111" s="40">
        <f>'[3]methanogen M06-L TZVP smd redo'!ET111</f>
        <v>2.0136699999999998</v>
      </c>
      <c r="O111" s="40">
        <f>'[3]methanogen M06-L TZVP smd redo'!R111</f>
        <v>3.6046100000000001</v>
      </c>
      <c r="P111" s="40">
        <f>'[3]methanogen M06-L TZVP smd redo'!W111</f>
        <v>3.6979899999999999</v>
      </c>
      <c r="Q111" s="40">
        <f>'[3]methanogen M06-L TZVP smd redo'!V111</f>
        <v>3.6853099999999999</v>
      </c>
      <c r="R111" s="40">
        <f>PRODUCT('[4]methanogen M06-L TZVP smd redo'!AD111:AF111)^(1/3)</f>
        <v>3.6050071239946551</v>
      </c>
      <c r="S111" s="40">
        <f>AVERAGE('[3]methanogen M06-L TZVP smd redo'!AT111:AV111)</f>
        <v>3.5377666666666667</v>
      </c>
      <c r="T111" s="40">
        <f>'[3]methanogen M06-L TZVP smd redo'!FK111</f>
        <v>3.5022600000000002</v>
      </c>
      <c r="U111" s="40">
        <f>'[3]methanogen M06-L TZVP smd redo'!CD111</f>
        <v>3.5098199999999999</v>
      </c>
      <c r="V111" s="40">
        <f>'[3]methanogen M06-L TZVP smd redo'!CG111</f>
        <v>2.4685299999999999</v>
      </c>
      <c r="W111" s="40">
        <v>3.5024823502187137</v>
      </c>
      <c r="X111" s="40">
        <v>3.5202023699359546</v>
      </c>
      <c r="Y111" s="40">
        <v>3.6435044929626876</v>
      </c>
      <c r="Z111" s="40"/>
      <c r="AA111" s="40">
        <v>13.684530000000001</v>
      </c>
      <c r="AB111" s="40">
        <v>13.051233996414398</v>
      </c>
      <c r="AC111" s="41">
        <v>12.568623333333335</v>
      </c>
      <c r="AD111" s="41">
        <v>12.32396</v>
      </c>
      <c r="AE111" s="41">
        <v>13.3324450469092</v>
      </c>
      <c r="AF111" s="72">
        <v>12.321959018687267</v>
      </c>
      <c r="AG111" s="41">
        <v>12.444665150616759</v>
      </c>
      <c r="AH111" s="40"/>
      <c r="AI111" s="133">
        <f>1000*(AA111/Q111/P111-1)</f>
        <v>4.130428804754338</v>
      </c>
      <c r="AJ111" s="133">
        <f>1000*(AB111/R111^2-1)</f>
        <v>4.2441757663684854</v>
      </c>
      <c r="AK111" s="133">
        <f>1000*(AC111/S111^2-1)</f>
        <v>4.2210945488749818</v>
      </c>
      <c r="AL111" s="133">
        <f>1000*(AD111/T111^2-1)</f>
        <v>4.7395826933793739</v>
      </c>
      <c r="AM111" s="133">
        <f>1000*((AE111/Y111^2-1))</f>
        <v>4.3178543864599295</v>
      </c>
      <c r="AN111" s="133">
        <f>1000*((AF111/W111^2-1))</f>
        <v>4.4489037973907131</v>
      </c>
      <c r="AO111" s="133">
        <f>1000*((AG111/X111^2-1))</f>
        <v>4.2641359513544419</v>
      </c>
      <c r="AQ111" s="133">
        <f>O111*U111/AA111</f>
        <v>0.92451346668098944</v>
      </c>
      <c r="AR111" s="133">
        <f>U111*P111/AB111</f>
        <v>0.99448674856077457</v>
      </c>
      <c r="AS111" s="133">
        <f t="shared" si="32"/>
        <v>1.0485238410222044</v>
      </c>
      <c r="AT111" s="133">
        <f t="shared" si="33"/>
        <v>1.0383980528560457</v>
      </c>
      <c r="AU111" s="133">
        <f>V111*S111/AD111</f>
        <v>0.7086263789939814</v>
      </c>
      <c r="AV111" s="133">
        <f>AC111/AD111</f>
        <v>1.019852655585813</v>
      </c>
      <c r="AW111" s="133">
        <f>O111*N111/AA111</f>
        <v>0.53041609895992037</v>
      </c>
      <c r="AX111" s="133">
        <f>AE111/AC111</f>
        <v>1.0607721063252908</v>
      </c>
      <c r="AY111" s="133">
        <f>AF111/AG111</f>
        <v>0.99013986069979465</v>
      </c>
      <c r="AZ111" s="133">
        <f t="shared" si="34"/>
        <v>0.95352402340159681</v>
      </c>
      <c r="BB111" s="75">
        <f t="shared" si="35"/>
        <v>-78.487661813248977</v>
      </c>
      <c r="BC111" s="75">
        <f t="shared" si="36"/>
        <v>-5.5285055020992102</v>
      </c>
      <c r="BD111" s="75">
        <f t="shared" si="37"/>
        <v>47.383309319930419</v>
      </c>
      <c r="BE111" s="75">
        <f t="shared" si="38"/>
        <v>37.67919182729954</v>
      </c>
      <c r="BF111" s="75">
        <f t="shared" si="39"/>
        <v>-344.42686032582998</v>
      </c>
      <c r="BG111" s="75">
        <f t="shared" si="40"/>
        <v>19.658161553480276</v>
      </c>
      <c r="BH111" s="75">
        <f t="shared" si="41"/>
        <v>-634.09348808257414</v>
      </c>
      <c r="BI111" s="75">
        <f t="shared" si="42"/>
        <v>58.997045161520902</v>
      </c>
      <c r="BJ111" s="75">
        <f t="shared" si="43"/>
        <v>-9.9090723975172743</v>
      </c>
      <c r="BK111" s="75">
        <f t="shared" si="44"/>
        <v>-47.590659291461428</v>
      </c>
      <c r="BM111" s="133">
        <f>O111*U111/Q111/P111</f>
        <v>0.92833210373415198</v>
      </c>
      <c r="BN111" s="133">
        <f>P111*U111/R111^2</f>
        <v>0.99870752511899075</v>
      </c>
      <c r="BO111" s="133">
        <f>P111*Q111/R111^2</f>
        <v>1.0486426168282899</v>
      </c>
      <c r="BP111" s="133">
        <f>R111^2/S111^2</f>
        <v>1.0383741866570861</v>
      </c>
      <c r="BQ111" s="133">
        <f>V111*S111/T111^2</f>
        <v>0.71198497231593338</v>
      </c>
      <c r="BR111" s="133">
        <f>S111^2/T111^2</f>
        <v>1.0203792144421573</v>
      </c>
      <c r="BS111" s="133">
        <f>O111*N111/Q111/P111</f>
        <v>0.53260694489356997</v>
      </c>
      <c r="BT111" s="133">
        <f>Y111^2/S111^2</f>
        <v>1.0606699074683508</v>
      </c>
      <c r="BU111" s="133">
        <f>W111^2/X111^2</f>
        <v>0.98995772499468859</v>
      </c>
      <c r="BV111" s="133">
        <f>X111^2/R111^2</f>
        <v>0.9535050716983402</v>
      </c>
      <c r="BX111" s="133">
        <f t="shared" si="45"/>
        <v>0.99588656146027665</v>
      </c>
      <c r="BY111" s="133">
        <f t="shared" si="46"/>
        <v>0.99577376113420868</v>
      </c>
      <c r="BZ111" s="133">
        <f t="shared" si="47"/>
        <v>0.99988673376021597</v>
      </c>
      <c r="CA111" s="133">
        <f t="shared" si="48"/>
        <v>1.0000229841990163</v>
      </c>
      <c r="CB111" s="133">
        <f t="shared" si="49"/>
        <v>0.99528277498466411</v>
      </c>
      <c r="CC111" s="133">
        <f t="shared" si="50"/>
        <v>0.99948395768074105</v>
      </c>
      <c r="CD111" s="133">
        <f t="shared" si="51"/>
        <v>0.99588656146027654</v>
      </c>
      <c r="CE111" s="133">
        <f t="shared" si="52"/>
        <v>1.0000963531219473</v>
      </c>
      <c r="CF111" s="133">
        <f t="shared" si="53"/>
        <v>1.0001839833161634</v>
      </c>
      <c r="CG111" s="133">
        <f t="shared" si="54"/>
        <v>1.0000198758284766</v>
      </c>
    </row>
    <row r="112" spans="1:85" x14ac:dyDescent="0.2">
      <c r="A112" s="132">
        <v>216</v>
      </c>
      <c r="B112" s="132">
        <f t="shared" si="30"/>
        <v>489.15</v>
      </c>
      <c r="C112" s="44">
        <f t="shared" si="31"/>
        <v>2.0443626699376471</v>
      </c>
      <c r="E112" s="40">
        <f>'[4]methanogen M06-L TZVP smd redo'!AB112</f>
        <v>1.9163977645457742</v>
      </c>
      <c r="F112" s="40">
        <f>'[4]methanogen M06-L TZVP smd redo'!AS112</f>
        <v>2.138996311927599</v>
      </c>
      <c r="G112" s="40">
        <f>'[4]methanogen M06-L TZVP smd redo'!BJ112</f>
        <v>2.2571587234960777</v>
      </c>
      <c r="H112" s="40">
        <f>'[4]methanogen M06-L TZVP smd redo'!EV112</f>
        <v>2.3144882135150979</v>
      </c>
      <c r="I112" s="40">
        <f>'[4]methanogen M06-L TZVP smd redo'!CL112</f>
        <v>2.1703687774274893</v>
      </c>
      <c r="J112" s="40">
        <f>'[4]methanogen M06-L TZVP smd redo'!DG112</f>
        <v>2.1874082109003545</v>
      </c>
      <c r="K112" s="40">
        <f>'[4]methanogen M06-L TZVP smd redo'!EC112</f>
        <v>2.1926861110643792</v>
      </c>
      <c r="M112" s="40">
        <f>EXP('d-beta'!Y113/1000)*'[3]methanogen M06-L TZVP smd redo'!EZ112</f>
        <v>3.9598258049485691</v>
      </c>
      <c r="N112" s="40">
        <f>'[3]methanogen M06-L TZVP smd redo'!ET112</f>
        <v>2.0067400000000002</v>
      </c>
      <c r="O112" s="40">
        <f>'[3]methanogen M06-L TZVP smd redo'!R112</f>
        <v>3.57735</v>
      </c>
      <c r="P112" s="40">
        <f>'[3]methanogen M06-L TZVP smd redo'!W112</f>
        <v>3.6687699999999999</v>
      </c>
      <c r="Q112" s="40">
        <f>'[3]methanogen M06-L TZVP smd redo'!V112</f>
        <v>3.65618</v>
      </c>
      <c r="R112" s="40">
        <f>PRODUCT('[4]methanogen M06-L TZVP smd redo'!AD112:AF112)^(1/3)</f>
        <v>3.5776027675828685</v>
      </c>
      <c r="S112" s="40">
        <f>AVERAGE('[3]methanogen M06-L TZVP smd redo'!AT112:AV112)</f>
        <v>3.5114166666666669</v>
      </c>
      <c r="T112" s="40">
        <f>'[3]methanogen M06-L TZVP smd redo'!FK112</f>
        <v>3.4768300000000001</v>
      </c>
      <c r="U112" s="40">
        <f>'[3]methanogen M06-L TZVP smd redo'!CD112</f>
        <v>3.4832999999999998</v>
      </c>
      <c r="V112" s="40">
        <f>'[3]methanogen M06-L TZVP smd redo'!CG112</f>
        <v>2.4552</v>
      </c>
      <c r="W112" s="40">
        <v>3.4766453986479147</v>
      </c>
      <c r="X112" s="40">
        <v>3.4941395584661699</v>
      </c>
      <c r="Y112" s="40">
        <v>3.6155935570530842</v>
      </c>
      <c r="Z112" s="40"/>
      <c r="AA112" s="40">
        <v>13.46843</v>
      </c>
      <c r="AB112" s="40">
        <v>12.852878092357077</v>
      </c>
      <c r="AC112" s="41">
        <v>12.381399999999999</v>
      </c>
      <c r="AD112" s="41">
        <v>12.1449</v>
      </c>
      <c r="AE112" s="41">
        <v>13.128252235551388</v>
      </c>
      <c r="AF112" s="72">
        <v>12.140128566302929</v>
      </c>
      <c r="AG112" s="41">
        <v>12.260417702267368</v>
      </c>
      <c r="AH112" s="40"/>
      <c r="AI112" s="133">
        <f>1000*(AA112/Q112/P112-1)</f>
        <v>4.0813920654765301</v>
      </c>
      <c r="AJ112" s="133">
        <f>1000*(AB112/R112^2-1)</f>
        <v>4.1906021913935554</v>
      </c>
      <c r="AK112" s="133">
        <f>1000*(AC112/S112^2-1)</f>
        <v>4.1648659592807835</v>
      </c>
      <c r="AL112" s="133">
        <f>1000*(AD112/T112^2-1)</f>
        <v>4.6783196914261804</v>
      </c>
      <c r="AM112" s="133">
        <f>1000*((AE112/Y112^2-1))</f>
        <v>4.2635604703418206</v>
      </c>
      <c r="AN112" s="133">
        <f>1000*((AF112/W112^2-1))</f>
        <v>4.390259020119025</v>
      </c>
      <c r="AO112" s="133">
        <f>1000*((AG112/X112^2-1))</f>
        <v>4.2105332823085817</v>
      </c>
      <c r="AQ112" s="133">
        <f>O112*U112/AA112</f>
        <v>0.9251993925795361</v>
      </c>
      <c r="AR112" s="133">
        <f>U112*P112/AB112</f>
        <v>0.99428520594148051</v>
      </c>
      <c r="AS112" s="133">
        <f t="shared" si="32"/>
        <v>1.0478921454961094</v>
      </c>
      <c r="AT112" s="133">
        <f t="shared" si="33"/>
        <v>1.0380795461221735</v>
      </c>
      <c r="AU112" s="133">
        <f>V112*S112/AD112</f>
        <v>0.70986423931032794</v>
      </c>
      <c r="AV112" s="133">
        <f>AC112/AD112</f>
        <v>1.0194731945096296</v>
      </c>
      <c r="AW112" s="133">
        <f>O112*N112/AA112</f>
        <v>0.53301025724601914</v>
      </c>
      <c r="AX112" s="133">
        <f>AE112/AC112</f>
        <v>1.0603204997456983</v>
      </c>
      <c r="AY112" s="133">
        <f>AF112/AG112</f>
        <v>0.99018882236433159</v>
      </c>
      <c r="AZ112" s="133">
        <f t="shared" si="34"/>
        <v>0.95390445736492169</v>
      </c>
      <c r="BB112" s="75">
        <f t="shared" si="35"/>
        <v>-77.746005153888063</v>
      </c>
      <c r="BC112" s="75">
        <f t="shared" si="36"/>
        <v>-5.731185974868084</v>
      </c>
      <c r="BD112" s="75">
        <f t="shared" si="37"/>
        <v>46.780665999830291</v>
      </c>
      <c r="BE112" s="75">
        <f t="shared" si="38"/>
        <v>37.372415836528539</v>
      </c>
      <c r="BF112" s="75">
        <f t="shared" si="39"/>
        <v>-342.68153946914151</v>
      </c>
      <c r="BG112" s="75">
        <f t="shared" si="40"/>
        <v>19.28601790557337</v>
      </c>
      <c r="BH112" s="75">
        <f t="shared" si="41"/>
        <v>-629.2146106374496</v>
      </c>
      <c r="BI112" s="75">
        <f t="shared" si="42"/>
        <v>58.57122067359051</v>
      </c>
      <c r="BJ112" s="75">
        <f t="shared" si="43"/>
        <v>-9.8596243791497784</v>
      </c>
      <c r="BK112" s="75">
        <f t="shared" si="44"/>
        <v>-47.191762061808532</v>
      </c>
      <c r="BM112" s="133">
        <f>O112*U112/Q112/P112</f>
        <v>0.92897549403939395</v>
      </c>
      <c r="BN112" s="133">
        <f>P112*U112/R112^2</f>
        <v>0.998451859704369</v>
      </c>
      <c r="BO112" s="133">
        <f>P112*Q112/R112^2</f>
        <v>1.0480061207515632</v>
      </c>
      <c r="BP112" s="133">
        <f>R112^2/S112^2</f>
        <v>1.0380529413560142</v>
      </c>
      <c r="BQ112" s="133">
        <f>V112*S112/T112^2</f>
        <v>0.71318521115933275</v>
      </c>
      <c r="BR112" s="133">
        <f>S112^2/T112^2</f>
        <v>1.0199944757596395</v>
      </c>
      <c r="BS112" s="133">
        <f>O112*N112/Q112/P112</f>
        <v>0.5351856810807607</v>
      </c>
      <c r="BT112" s="133">
        <f>Y112^2/S112^2</f>
        <v>1.0602162962104815</v>
      </c>
      <c r="BU112" s="133">
        <f>W112^2/X112^2</f>
        <v>0.99001163783364454</v>
      </c>
      <c r="BV112" s="133">
        <f>X112^2/R112^2</f>
        <v>0.95388552472496835</v>
      </c>
      <c r="BX112" s="133">
        <f t="shared" si="45"/>
        <v>0.99593519798521435</v>
      </c>
      <c r="BY112" s="133">
        <f t="shared" si="46"/>
        <v>0.99582688567066002</v>
      </c>
      <c r="BZ112" s="133">
        <f t="shared" si="47"/>
        <v>0.99989124562042442</v>
      </c>
      <c r="CA112" s="133">
        <f t="shared" si="48"/>
        <v>1.0000256294887278</v>
      </c>
      <c r="CB112" s="133">
        <f t="shared" si="49"/>
        <v>0.9953434650676416</v>
      </c>
      <c r="CC112" s="133">
        <f t="shared" si="50"/>
        <v>0.99948893718309428</v>
      </c>
      <c r="CD112" s="133">
        <f t="shared" si="51"/>
        <v>0.99593519798521424</v>
      </c>
      <c r="CE112" s="133">
        <f t="shared" si="52"/>
        <v>1.0000982851665168</v>
      </c>
      <c r="CF112" s="133">
        <f t="shared" si="53"/>
        <v>1.000178972169534</v>
      </c>
      <c r="CG112" s="133">
        <f t="shared" si="54"/>
        <v>1.0000198479161939</v>
      </c>
    </row>
    <row r="113" spans="1:85" x14ac:dyDescent="0.2">
      <c r="A113" s="132">
        <v>218</v>
      </c>
      <c r="B113" s="132">
        <f t="shared" si="30"/>
        <v>491.15</v>
      </c>
      <c r="C113" s="44">
        <f t="shared" si="31"/>
        <v>2.0360378703043875</v>
      </c>
      <c r="E113" s="40">
        <f>'[4]methanogen M06-L TZVP smd redo'!AB113</f>
        <v>1.9062743146365246</v>
      </c>
      <c r="F113" s="40">
        <f>'[4]methanogen M06-L TZVP smd redo'!AS113</f>
        <v>2.1166971403649981</v>
      </c>
      <c r="G113" s="40">
        <f>'[4]methanogen M06-L TZVP smd redo'!BJ113</f>
        <v>2.2472465684868492</v>
      </c>
      <c r="H113" s="40">
        <f>'[4]methanogen M06-L TZVP smd redo'!EV113</f>
        <v>2.2939044573557776</v>
      </c>
      <c r="I113" s="40">
        <f>'[4]methanogen M06-L TZVP smd redo'!CL113</f>
        <v>2.1520143896829325</v>
      </c>
      <c r="J113" s="40">
        <f>'[4]methanogen M06-L TZVP smd redo'!DG113</f>
        <v>2.1660773896028385</v>
      </c>
      <c r="K113" s="40">
        <f>'[4]methanogen M06-L TZVP smd redo'!EC113</f>
        <v>2.173059494984475</v>
      </c>
      <c r="M113" s="40">
        <f>EXP('d-beta'!Y114/1000)*'[3]methanogen M06-L TZVP smd redo'!EZ113</f>
        <v>3.9301106107698605</v>
      </c>
      <c r="N113" s="40">
        <f>'[3]methanogen M06-L TZVP smd redo'!ET113</f>
        <v>1.9998800000000001</v>
      </c>
      <c r="O113" s="40">
        <f>'[3]methanogen M06-L TZVP smd redo'!R113</f>
        <v>3.5505399999999998</v>
      </c>
      <c r="P113" s="40">
        <f>'[3]methanogen M06-L TZVP smd redo'!W113</f>
        <v>3.6400399999999999</v>
      </c>
      <c r="Q113" s="40">
        <f>'[3]methanogen M06-L TZVP smd redo'!V113</f>
        <v>3.6275300000000001</v>
      </c>
      <c r="R113" s="40">
        <f>PRODUCT('[4]methanogen M06-L TZVP smd redo'!AD113:AF113)^(1/3)</f>
        <v>3.5506447961486853</v>
      </c>
      <c r="S113" s="40">
        <f>AVERAGE('[3]methanogen M06-L TZVP smd redo'!AT113:AV113)</f>
        <v>3.4854866666666666</v>
      </c>
      <c r="T113" s="40">
        <f>'[3]methanogen M06-L TZVP smd redo'!FK113</f>
        <v>3.45181</v>
      </c>
      <c r="U113" s="40">
        <f>'[3]methanogen M06-L TZVP smd redo'!CD113</f>
        <v>3.4572099999999999</v>
      </c>
      <c r="V113" s="40">
        <f>'[3]methanogen M06-L TZVP smd redo'!CG113</f>
        <v>2.4420600000000001</v>
      </c>
      <c r="W113" s="40">
        <v>3.4512216644493527</v>
      </c>
      <c r="X113" s="40">
        <v>3.4684998877923436</v>
      </c>
      <c r="Y113" s="40">
        <v>3.5881425540660272</v>
      </c>
      <c r="Z113" s="40"/>
      <c r="AA113" s="40">
        <v>13.25765</v>
      </c>
      <c r="AB113" s="40">
        <v>12.659274006106299</v>
      </c>
      <c r="AC113" s="41">
        <v>12.198596666666667</v>
      </c>
      <c r="AD113" s="41">
        <v>11.96997</v>
      </c>
      <c r="AE113" s="41">
        <v>12.928968569738313</v>
      </c>
      <c r="AF113" s="72">
        <v>11.962563736377565</v>
      </c>
      <c r="AG113" s="41">
        <v>12.080508598445773</v>
      </c>
      <c r="AH113" s="40"/>
      <c r="AI113" s="133">
        <f>1000*(AA113/Q113/P113-1)</f>
        <v>4.0362215057465622</v>
      </c>
      <c r="AJ113" s="133">
        <f>1000*(AB113/R113^2-1)</f>
        <v>4.1401771091784667</v>
      </c>
      <c r="AK113" s="133">
        <f>1000*(AC113/S113^2-1)</f>
        <v>4.1139960134484177</v>
      </c>
      <c r="AL113" s="133">
        <f>1000*(AD113/T113^2-1)</f>
        <v>4.6141636205907499</v>
      </c>
      <c r="AM113" s="133">
        <f>1000*((AE113/Y113^2-1))</f>
        <v>4.2099077589596856</v>
      </c>
      <c r="AN113" s="133">
        <f>1000*((AF113/W113^2-1))</f>
        <v>4.3349054168806411</v>
      </c>
      <c r="AO113" s="133">
        <f>1000*((AG113/X113^2-1))</f>
        <v>4.1575298023595053</v>
      </c>
      <c r="AQ113" s="133">
        <f>O113*U113/AA113</f>
        <v>0.9258776927585205</v>
      </c>
      <c r="AR113" s="133">
        <f>U113*P113/AB113</f>
        <v>0.99408407483160766</v>
      </c>
      <c r="AS113" s="133">
        <f t="shared" si="32"/>
        <v>1.0472677970004496</v>
      </c>
      <c r="AT113" s="133">
        <f t="shared" si="33"/>
        <v>1.0377647816406996</v>
      </c>
      <c r="AU113" s="133">
        <f>V113*S113/AD113</f>
        <v>0.71109347552249502</v>
      </c>
      <c r="AV113" s="133">
        <f>AC113/AD113</f>
        <v>1.0191000200223281</v>
      </c>
      <c r="AW113" s="133">
        <f>O113*N113/AA113</f>
        <v>0.53558918324137383</v>
      </c>
      <c r="AX113" s="133">
        <f>AE113/AC113</f>
        <v>1.0598734365131874</v>
      </c>
      <c r="AY113" s="133">
        <f>AF113/AG113</f>
        <v>0.99023676353465928</v>
      </c>
      <c r="AZ113" s="133">
        <f t="shared" si="34"/>
        <v>0.9542813112836207</v>
      </c>
      <c r="BB113" s="75">
        <f t="shared" si="35"/>
        <v>-77.013134313752204</v>
      </c>
      <c r="BC113" s="75">
        <f t="shared" si="36"/>
        <v>-5.9334935768851995</v>
      </c>
      <c r="BD113" s="75">
        <f t="shared" si="37"/>
        <v>46.18467473302811</v>
      </c>
      <c r="BE113" s="75">
        <f t="shared" si="38"/>
        <v>37.069151781824175</v>
      </c>
      <c r="BF113" s="75">
        <f t="shared" si="39"/>
        <v>-340.95138732461083</v>
      </c>
      <c r="BG113" s="75">
        <f t="shared" si="40"/>
        <v>18.919904499579797</v>
      </c>
      <c r="BH113" s="75">
        <f t="shared" si="41"/>
        <v>-624.38786096021488</v>
      </c>
      <c r="BI113" s="75">
        <f t="shared" si="42"/>
        <v>58.149501479425226</v>
      </c>
      <c r="BJ113" s="75">
        <f t="shared" si="43"/>
        <v>-9.8112093610057922</v>
      </c>
      <c r="BK113" s="75">
        <f t="shared" si="44"/>
        <v>-46.796775441752686</v>
      </c>
      <c r="BM113" s="133">
        <f>O113*U113/Q113/P113</f>
        <v>0.92961474021372337</v>
      </c>
      <c r="BN113" s="133">
        <f>P113*U113/R113^2</f>
        <v>0.99819975896282431</v>
      </c>
      <c r="BO113" s="133">
        <f>P113*Q113/R113^2</f>
        <v>1.0473762287018764</v>
      </c>
      <c r="BP113" s="133">
        <f>R113^2/S113^2</f>
        <v>1.0377377238456698</v>
      </c>
      <c r="BQ113" s="133">
        <f>V113*S113/T113^2</f>
        <v>0.71437457716809039</v>
      </c>
      <c r="BR113" s="133">
        <f>S113^2/T113^2</f>
        <v>1.0196076524430262</v>
      </c>
      <c r="BS113" s="133">
        <f>O113*N113/Q113/P113</f>
        <v>0.53775093982101785</v>
      </c>
      <c r="BT113" s="133">
        <f>Y113^2/S113^2</f>
        <v>1.0597722083630452</v>
      </c>
      <c r="BU113" s="133">
        <f>W113^2/X113^2</f>
        <v>0.99006187779335308</v>
      </c>
      <c r="BV113" s="133">
        <f>X113^2/R113^2</f>
        <v>0.95426482049376782</v>
      </c>
      <c r="BX113" s="133">
        <f t="shared" si="45"/>
        <v>0.99598000408820575</v>
      </c>
      <c r="BY113" s="133">
        <f t="shared" si="46"/>
        <v>0.99587689328287055</v>
      </c>
      <c r="BZ113" s="133">
        <f t="shared" si="47"/>
        <v>0.99989647301661488</v>
      </c>
      <c r="CA113" s="133">
        <f t="shared" si="48"/>
        <v>1.0000260738281053</v>
      </c>
      <c r="CB113" s="133">
        <f t="shared" si="49"/>
        <v>0.99540702909865264</v>
      </c>
      <c r="CC113" s="133">
        <f t="shared" si="50"/>
        <v>0.99950212964812324</v>
      </c>
      <c r="CD113" s="133">
        <f t="shared" si="51"/>
        <v>0.99598000408820575</v>
      </c>
      <c r="CE113" s="133">
        <f t="shared" si="52"/>
        <v>1.0000955187816245</v>
      </c>
      <c r="CF113" s="133">
        <f t="shared" si="53"/>
        <v>1.0001766412233708</v>
      </c>
      <c r="CG113" s="133">
        <f t="shared" si="54"/>
        <v>1.0000172811461754</v>
      </c>
    </row>
    <row r="114" spans="1:85" x14ac:dyDescent="0.2">
      <c r="A114" s="132">
        <v>220</v>
      </c>
      <c r="B114" s="132">
        <f t="shared" si="30"/>
        <v>493.15</v>
      </c>
      <c r="C114" s="44">
        <f t="shared" si="31"/>
        <v>2.0277805941397142</v>
      </c>
      <c r="E114" s="40">
        <f>'[4]methanogen M06-L TZVP smd redo'!AB114</f>
        <v>1.8857382590180549</v>
      </c>
      <c r="F114" s="40">
        <f>'[4]methanogen M06-L TZVP smd redo'!AS114</f>
        <v>2.1071104062475587</v>
      </c>
      <c r="G114" s="40">
        <f>'[4]methanogen M06-L TZVP smd redo'!BJ114</f>
        <v>2.2226092790278429</v>
      </c>
      <c r="H114" s="40">
        <f>'[4]methanogen M06-L TZVP smd redo'!EV114</f>
        <v>2.2753529984285148</v>
      </c>
      <c r="I114" s="40">
        <f>'[4]methanogen M06-L TZVP smd redo'!CL114</f>
        <v>2.1367843692638999</v>
      </c>
      <c r="J114" s="40">
        <f>'[4]methanogen M06-L TZVP smd redo'!DG114</f>
        <v>2.1494536566692979</v>
      </c>
      <c r="K114" s="40">
        <f>'[4]methanogen M06-L TZVP smd redo'!EC114</f>
        <v>2.1494996483719664</v>
      </c>
      <c r="M114" s="40">
        <f>EXP('d-beta'!Y115/1000)*'[3]methanogen M06-L TZVP smd redo'!EZ114</f>
        <v>3.9008931640355224</v>
      </c>
      <c r="N114" s="40">
        <f>'[3]methanogen M06-L TZVP smd redo'!ET114</f>
        <v>1.9931099999999999</v>
      </c>
      <c r="O114" s="40">
        <f>'[3]methanogen M06-L TZVP smd redo'!R114</f>
        <v>3.5241699999999998</v>
      </c>
      <c r="P114" s="40">
        <f>'[3]methanogen M06-L TZVP smd redo'!W114</f>
        <v>3.6118000000000001</v>
      </c>
      <c r="Q114" s="40">
        <f>'[3]methanogen M06-L TZVP smd redo'!V114</f>
        <v>3.59937</v>
      </c>
      <c r="R114" s="40">
        <f>PRODUCT('[4]methanogen M06-L TZVP smd redo'!AD114:AF114)^(1/3)</f>
        <v>3.5241333385497224</v>
      </c>
      <c r="S114" s="40">
        <f>AVERAGE('[3]methanogen M06-L TZVP smd redo'!AT114:AV114)</f>
        <v>3.4599766666666665</v>
      </c>
      <c r="T114" s="40">
        <f>'[3]methanogen M06-L TZVP smd redo'!FK114</f>
        <v>3.4271799999999999</v>
      </c>
      <c r="U114" s="40">
        <f>'[3]methanogen M06-L TZVP smd redo'!CD114</f>
        <v>3.4315600000000002</v>
      </c>
      <c r="V114" s="40">
        <f>'[3]methanogen M06-L TZVP smd redo'!CG114</f>
        <v>2.4291100000000001</v>
      </c>
      <c r="W114" s="40">
        <v>3.4262044496083548</v>
      </c>
      <c r="X114" s="40">
        <v>3.4432732236824259</v>
      </c>
      <c r="Y114" s="40">
        <v>3.5611413869808972</v>
      </c>
      <c r="Z114" s="40"/>
      <c r="AA114" s="40">
        <v>13.05204</v>
      </c>
      <c r="AB114" s="40">
        <v>12.47027521565524</v>
      </c>
      <c r="AC114" s="41">
        <v>12.020086666666666</v>
      </c>
      <c r="AD114" s="41">
        <v>11.799060000000001</v>
      </c>
      <c r="AE114" s="41">
        <v>12.734443941021413</v>
      </c>
      <c r="AF114" s="72">
        <v>11.789137981202458</v>
      </c>
      <c r="AG114" s="41">
        <v>11.904801276473345</v>
      </c>
      <c r="AH114" s="40"/>
      <c r="AI114" s="133">
        <f>1000*(AA114/Q114/P114-1)</f>
        <v>3.9872783337244755</v>
      </c>
      <c r="AJ114" s="133">
        <f>1000*(AB114/R114^2-1)</f>
        <v>4.0870697895623032</v>
      </c>
      <c r="AK114" s="133">
        <f>1000*(AC114/S114^2-1)</f>
        <v>4.0636831280735919</v>
      </c>
      <c r="AL114" s="133">
        <f>1000*(AD114/T114^2-1)</f>
        <v>4.5546772621916087</v>
      </c>
      <c r="AM114" s="133">
        <f>1000*((AE114/Y114^2-1))</f>
        <v>4.1568438500141358</v>
      </c>
      <c r="AN114" s="133">
        <f>1000*((AF114/W114^2-1))</f>
        <v>4.2815893704202246</v>
      </c>
      <c r="AO114" s="133">
        <f>1000*((AG114/X114^2-1))</f>
        <v>4.1051153725077949</v>
      </c>
      <c r="AQ114" s="133">
        <f>O114*U114/AA114</f>
        <v>0.92655253931186232</v>
      </c>
      <c r="AR114" s="133">
        <f>U114*P114/AB114</f>
        <v>0.99389213098042783</v>
      </c>
      <c r="AS114" s="133">
        <f t="shared" si="32"/>
        <v>1.0466521206857093</v>
      </c>
      <c r="AT114" s="133">
        <f t="shared" si="33"/>
        <v>1.0374530202213108</v>
      </c>
      <c r="AU114" s="133">
        <f>V114*S114/AD114</f>
        <v>0.71231639815092607</v>
      </c>
      <c r="AV114" s="133">
        <f>AC114/AD114</f>
        <v>1.0187325657015613</v>
      </c>
      <c r="AW114" s="133">
        <f>O114*N114/AA114</f>
        <v>0.53815790241985151</v>
      </c>
      <c r="AX114" s="133">
        <f>AE114/AC114</f>
        <v>1.0594302931555191</v>
      </c>
      <c r="AY114" s="133">
        <f>AF114/AG114</f>
        <v>0.9902843153291887</v>
      </c>
      <c r="AZ114" s="133">
        <f t="shared" si="34"/>
        <v>0.95465425346250599</v>
      </c>
      <c r="BB114" s="75">
        <f t="shared" si="35"/>
        <v>-76.284527566234274</v>
      </c>
      <c r="BC114" s="75">
        <f t="shared" si="36"/>
        <v>-6.126598354714142</v>
      </c>
      <c r="BD114" s="75">
        <f t="shared" si="37"/>
        <v>45.596613721446417</v>
      </c>
      <c r="BE114" s="75">
        <f t="shared" si="38"/>
        <v>36.768690383069313</v>
      </c>
      <c r="BF114" s="75">
        <f t="shared" si="39"/>
        <v>-339.23308685199896</v>
      </c>
      <c r="BG114" s="75">
        <f t="shared" si="40"/>
        <v>18.559272004718864</v>
      </c>
      <c r="BH114" s="75">
        <f t="shared" si="41"/>
        <v>-619.60326296107849</v>
      </c>
      <c r="BI114" s="75">
        <f t="shared" si="42"/>
        <v>57.731304353715409</v>
      </c>
      <c r="BJ114" s="75">
        <f t="shared" si="43"/>
        <v>-9.7631898826513019</v>
      </c>
      <c r="BK114" s="75">
        <f t="shared" si="44"/>
        <v>-46.406042312235336</v>
      </c>
      <c r="BM114" s="133">
        <f>O114*U114/Q114/P114</f>
        <v>0.93024696217691805</v>
      </c>
      <c r="BN114" s="133">
        <f>P114*U114/R114^2</f>
        <v>0.99795423748304168</v>
      </c>
      <c r="BO114" s="133">
        <f>P114*Q114/R114^2</f>
        <v>1.0467561528195153</v>
      </c>
      <c r="BP114" s="133">
        <f>R114^2/S114^2</f>
        <v>1.0374288564178673</v>
      </c>
      <c r="BQ114" s="133">
        <f>V114*S114/T114^2</f>
        <v>0.71556076945307023</v>
      </c>
      <c r="BR114" s="133">
        <f>S114^2/T114^2</f>
        <v>1.0192307330214232</v>
      </c>
      <c r="BS114" s="133">
        <f>O114*N114/Q114/P114</f>
        <v>0.54030368776429283</v>
      </c>
      <c r="BT114" s="133">
        <f>Y114^2/S114^2</f>
        <v>1.0593320044354249</v>
      </c>
      <c r="BU114" s="133">
        <f>W114^2/X114^2</f>
        <v>0.99011030095508723</v>
      </c>
      <c r="BV114" s="133">
        <f>X114^2/R114^2</f>
        <v>0.95463709660088725</v>
      </c>
      <c r="BX114" s="133">
        <f t="shared" si="45"/>
        <v>0.99602855691524084</v>
      </c>
      <c r="BY114" s="133">
        <f t="shared" si="46"/>
        <v>0.99592956635681118</v>
      </c>
      <c r="BZ114" s="133">
        <f t="shared" si="47"/>
        <v>0.99990061473866121</v>
      </c>
      <c r="CA114" s="133">
        <f t="shared" si="48"/>
        <v>1.0000232920101402</v>
      </c>
      <c r="CB114" s="133">
        <f t="shared" si="49"/>
        <v>0.99546597376401169</v>
      </c>
      <c r="CC114" s="133">
        <f t="shared" si="50"/>
        <v>0.99951123204616776</v>
      </c>
      <c r="CD114" s="133">
        <f t="shared" si="51"/>
        <v>0.99602855691524095</v>
      </c>
      <c r="CE114" s="133">
        <f t="shared" si="52"/>
        <v>1.0000927836784717</v>
      </c>
      <c r="CF114" s="133">
        <f t="shared" si="53"/>
        <v>1.0001757525135671</v>
      </c>
      <c r="CG114" s="133">
        <f t="shared" si="54"/>
        <v>1.0000179721295976</v>
      </c>
    </row>
    <row r="115" spans="1:85" x14ac:dyDescent="0.2">
      <c r="A115" s="132">
        <v>222</v>
      </c>
      <c r="B115" s="132">
        <f t="shared" si="30"/>
        <v>495.15</v>
      </c>
      <c r="C115" s="44">
        <f t="shared" si="31"/>
        <v>2.0195900232252852</v>
      </c>
      <c r="E115" s="40">
        <f>'[4]methanogen M06-L TZVP smd redo'!AB115</f>
        <v>1.87254118327429</v>
      </c>
      <c r="F115" s="40">
        <f>'[4]methanogen M06-L TZVP smd redo'!AS115</f>
        <v>2.0808462289967355</v>
      </c>
      <c r="G115" s="40">
        <f>'[4]methanogen M06-L TZVP smd redo'!BJ115</f>
        <v>2.2073772181068207</v>
      </c>
      <c r="H115" s="40">
        <f>'[4]methanogen M06-L TZVP smd redo'!EV115</f>
        <v>2.2523088569981198</v>
      </c>
      <c r="I115" s="40">
        <f>'[4]methanogen M06-L TZVP smd redo'!CL115</f>
        <v>2.1230171792978592</v>
      </c>
      <c r="J115" s="40">
        <f>'[4]methanogen M06-L TZVP smd redo'!DG115</f>
        <v>2.1341396248744093</v>
      </c>
      <c r="K115" s="40">
        <f>'[4]methanogen M06-L TZVP smd redo'!EC115</f>
        <v>2.1386386649027145</v>
      </c>
      <c r="M115" s="40">
        <f>EXP('d-beta'!Y116/1000)*'[3]methanogen M06-L TZVP smd redo'!EZ115</f>
        <v>3.8721424406431284</v>
      </c>
      <c r="N115" s="40">
        <f>'[3]methanogen M06-L TZVP smd redo'!ET115</f>
        <v>1.98641</v>
      </c>
      <c r="O115" s="40">
        <f>'[3]methanogen M06-L TZVP smd redo'!R115</f>
        <v>3.49823</v>
      </c>
      <c r="P115" s="40">
        <f>'[3]methanogen M06-L TZVP smd redo'!W115</f>
        <v>3.5840200000000002</v>
      </c>
      <c r="Q115" s="40">
        <f>'[3]methanogen M06-L TZVP smd redo'!V115</f>
        <v>3.5716800000000002</v>
      </c>
      <c r="R115" s="40">
        <f>PRODUCT('[4]methanogen M06-L TZVP smd redo'!AD115:AF115)^(1/3)</f>
        <v>3.4980516697515758</v>
      </c>
      <c r="S115" s="40">
        <f>AVERAGE('[3]methanogen M06-L TZVP smd redo'!AT115:AV115)</f>
        <v>3.4348833333333331</v>
      </c>
      <c r="T115" s="40">
        <f>'[3]methanogen M06-L TZVP smd redo'!FK115</f>
        <v>3.4029400000000001</v>
      </c>
      <c r="U115" s="40">
        <f>'[3]methanogen M06-L TZVP smd redo'!CD115</f>
        <v>3.40632</v>
      </c>
      <c r="V115" s="40">
        <f>'[3]methanogen M06-L TZVP smd redo'!CG115</f>
        <v>2.4163399999999999</v>
      </c>
      <c r="W115" s="40">
        <v>3.4015937550408655</v>
      </c>
      <c r="X115" s="40">
        <v>3.4184563486572332</v>
      </c>
      <c r="Y115" s="40">
        <v>3.5345800560142946</v>
      </c>
      <c r="Z115" s="40"/>
      <c r="AA115" s="40">
        <v>12.851430000000001</v>
      </c>
      <c r="AB115" s="40">
        <v>12.285741705821296</v>
      </c>
      <c r="AC115" s="41">
        <v>11.845743333333333</v>
      </c>
      <c r="AD115" s="41">
        <v>11.63205</v>
      </c>
      <c r="AE115" s="41">
        <v>12.5445384370674</v>
      </c>
      <c r="AF115" s="72">
        <v>11.619731296288458</v>
      </c>
      <c r="AG115" s="41">
        <v>11.73317582584062</v>
      </c>
      <c r="AH115" s="40"/>
      <c r="AI115" s="133">
        <f>1000*(AA115/Q115/P115-1)</f>
        <v>3.9416885075507224</v>
      </c>
      <c r="AJ115" s="133">
        <f>1000*(AB115/R115^2-1)</f>
        <v>4.035203233595519</v>
      </c>
      <c r="AK115" s="133">
        <f>1000*(AC115/S115^2-1)</f>
        <v>4.0106900441092552</v>
      </c>
      <c r="AL115" s="133">
        <f>1000*(AD115/T115^2-1)</f>
        <v>4.4947628244533799</v>
      </c>
      <c r="AM115" s="133">
        <f>1000*((AE115/Y115^2-1))</f>
        <v>4.1047957382627231</v>
      </c>
      <c r="AN115" s="133">
        <f>1000*((AF115/W115^2-1))</f>
        <v>4.2253822230156057</v>
      </c>
      <c r="AO115" s="133">
        <f>1000*((AG115/X115^2-1))</f>
        <v>4.0503723089804211</v>
      </c>
      <c r="AQ115" s="133">
        <f>O115*U115/AA115</f>
        <v>0.92721905761460011</v>
      </c>
      <c r="AR115" s="133">
        <f>U115*P115/AB115</f>
        <v>0.99369816643755327</v>
      </c>
      <c r="AS115" s="133">
        <f t="shared" si="32"/>
        <v>1.0460442932729626</v>
      </c>
      <c r="AT115" s="133">
        <f t="shared" si="33"/>
        <v>1.0371440069319946</v>
      </c>
      <c r="AU115" s="133">
        <f>V115*S115/AD115</f>
        <v>0.71353252381709731</v>
      </c>
      <c r="AV115" s="133">
        <f>AC115/AD115</f>
        <v>1.0183710810504885</v>
      </c>
      <c r="AW115" s="133">
        <f>O115*N115/AA115</f>
        <v>0.54071173825014029</v>
      </c>
      <c r="AX115" s="133">
        <f>AE115/AC115</f>
        <v>1.0589912413320397</v>
      </c>
      <c r="AY115" s="133">
        <f>AF115/AG115</f>
        <v>0.99033130234848132</v>
      </c>
      <c r="AZ115" s="133">
        <f t="shared" si="34"/>
        <v>0.95502380782441021</v>
      </c>
      <c r="BB115" s="75">
        <f t="shared" si="35"/>
        <v>-75.565433226279907</v>
      </c>
      <c r="BC115" s="75">
        <f t="shared" si="36"/>
        <v>-6.3217739336473606</v>
      </c>
      <c r="BD115" s="75">
        <f t="shared" si="37"/>
        <v>45.015710131432087</v>
      </c>
      <c r="BE115" s="75">
        <f t="shared" si="38"/>
        <v>36.470788392892906</v>
      </c>
      <c r="BF115" s="75">
        <f t="shared" si="39"/>
        <v>-337.52725961837086</v>
      </c>
      <c r="BG115" s="75">
        <f t="shared" si="40"/>
        <v>18.204371403128508</v>
      </c>
      <c r="BH115" s="75">
        <f t="shared" si="41"/>
        <v>-614.8689734713239</v>
      </c>
      <c r="BI115" s="75">
        <f t="shared" si="42"/>
        <v>57.316795888220639</v>
      </c>
      <c r="BJ115" s="75">
        <f t="shared" si="43"/>
        <v>-9.7157429990843323</v>
      </c>
      <c r="BK115" s="75">
        <f t="shared" si="44"/>
        <v>-46.019009153077306</v>
      </c>
      <c r="BM115" s="133">
        <f>O115*U115/Q115/P115</f>
        <v>0.93087386631798175</v>
      </c>
      <c r="BN115" s="133">
        <f>P115*U115/R115^2</f>
        <v>0.99770794049197986</v>
      </c>
      <c r="BO115" s="133">
        <f>P115*Q115/R115^2</f>
        <v>1.0461417297542202</v>
      </c>
      <c r="BP115" s="133">
        <f>R115^2/S115^2</f>
        <v>1.0371186854019483</v>
      </c>
      <c r="BQ115" s="133">
        <f>V115*S115/T115^2</f>
        <v>0.7167396832791888</v>
      </c>
      <c r="BR115" s="133">
        <f>S115^2/T115^2</f>
        <v>1.0188620775363968</v>
      </c>
      <c r="BS115" s="133">
        <f>O115*N115/Q115/P115</f>
        <v>0.54284305549469869</v>
      </c>
      <c r="BT115" s="133">
        <f>Y115^2/S115^2</f>
        <v>1.0588919916259423</v>
      </c>
      <c r="BU115" s="133">
        <f>W115^2/X115^2</f>
        <v>0.99015871380495457</v>
      </c>
      <c r="BV115" s="133">
        <f>X115^2/R115^2</f>
        <v>0.95500937943661734</v>
      </c>
      <c r="BX115" s="133">
        <f t="shared" si="45"/>
        <v>0.99607378739953456</v>
      </c>
      <c r="BY115" s="133">
        <f t="shared" si="46"/>
        <v>0.9959810141909371</v>
      </c>
      <c r="BZ115" s="133">
        <f t="shared" si="47"/>
        <v>0.99990686110831228</v>
      </c>
      <c r="CA115" s="133">
        <f t="shared" si="48"/>
        <v>1.000024415267416</v>
      </c>
      <c r="CB115" s="133">
        <f t="shared" si="49"/>
        <v>0.99552534966751349</v>
      </c>
      <c r="CC115" s="133">
        <f t="shared" si="50"/>
        <v>0.99951809327608354</v>
      </c>
      <c r="CD115" s="133">
        <f t="shared" si="51"/>
        <v>0.99607378739953467</v>
      </c>
      <c r="CE115" s="133">
        <f t="shared" si="52"/>
        <v>1.0000937297730859</v>
      </c>
      <c r="CF115" s="133">
        <f t="shared" si="53"/>
        <v>1.0001743039182713</v>
      </c>
      <c r="CG115" s="133">
        <f t="shared" si="54"/>
        <v>1.0000151081110862</v>
      </c>
    </row>
    <row r="116" spans="1:85" x14ac:dyDescent="0.2">
      <c r="A116" s="132">
        <v>224</v>
      </c>
      <c r="B116" s="132">
        <f t="shared" si="30"/>
        <v>497.15</v>
      </c>
      <c r="C116" s="44">
        <f t="shared" si="31"/>
        <v>2.0114653525093029</v>
      </c>
      <c r="E116" s="40">
        <f>'[4]methanogen M06-L TZVP smd redo'!AB116</f>
        <v>1.8554126924108516</v>
      </c>
      <c r="F116" s="40">
        <f>'[4]methanogen M06-L TZVP smd redo'!AS116</f>
        <v>2.0710298759698542</v>
      </c>
      <c r="G116" s="40">
        <f>'[4]methanogen M06-L TZVP smd redo'!BJ116</f>
        <v>2.1885856269674431</v>
      </c>
      <c r="H116" s="40">
        <f>'[4]methanogen M06-L TZVP smd redo'!EV116</f>
        <v>2.2348047259337367</v>
      </c>
      <c r="I116" s="40">
        <f>'[4]methanogen M06-L TZVP smd redo'!CL116</f>
        <v>2.105547026894028</v>
      </c>
      <c r="J116" s="40">
        <f>'[4]methanogen M06-L TZVP smd redo'!DG116</f>
        <v>2.1158861313026467</v>
      </c>
      <c r="K116" s="40">
        <f>'[4]methanogen M06-L TZVP smd redo'!EC116</f>
        <v>2.1117707696152177</v>
      </c>
      <c r="M116" s="40">
        <f>EXP('d-beta'!Y117/1000)*'[3]methanogen M06-L TZVP smd redo'!EZ116</f>
        <v>3.8438474722090472</v>
      </c>
      <c r="N116" s="40">
        <f>'[3]methanogen M06-L TZVP smd redo'!ET116</f>
        <v>1.9797899999999999</v>
      </c>
      <c r="O116" s="40">
        <f>'[3]methanogen M06-L TZVP smd redo'!R116</f>
        <v>3.4727100000000002</v>
      </c>
      <c r="P116" s="40">
        <f>'[3]methanogen M06-L TZVP smd redo'!W116</f>
        <v>3.5567000000000002</v>
      </c>
      <c r="Q116" s="40">
        <f>'[3]methanogen M06-L TZVP smd redo'!V116</f>
        <v>3.5444399999999998</v>
      </c>
      <c r="R116" s="40">
        <f>PRODUCT('[4]methanogen M06-L TZVP smd redo'!AD116:AF116)^(1/3)</f>
        <v>3.4723865119150745</v>
      </c>
      <c r="S116" s="40">
        <f>AVERAGE('[3]methanogen M06-L TZVP smd redo'!AT116:AV116)</f>
        <v>3.4101866666666667</v>
      </c>
      <c r="T116" s="40">
        <f>'[3]methanogen M06-L TZVP smd redo'!FK116</f>
        <v>3.37907</v>
      </c>
      <c r="U116" s="40">
        <f>'[3]methanogen M06-L TZVP smd redo'!CD116</f>
        <v>3.3815</v>
      </c>
      <c r="V116" s="40">
        <f>'[3]methanogen M06-L TZVP smd redo'!CG116</f>
        <v>2.4037600000000001</v>
      </c>
      <c r="W116" s="40">
        <v>3.3773728829670153</v>
      </c>
      <c r="X116" s="40">
        <v>3.3940292246973076</v>
      </c>
      <c r="Y116" s="40">
        <v>3.5084486564982318</v>
      </c>
      <c r="Z116" s="40"/>
      <c r="AA116" s="40">
        <v>12.655670000000001</v>
      </c>
      <c r="AB116" s="40">
        <v>12.105536830232488</v>
      </c>
      <c r="AC116" s="41">
        <v>11.675436666666668</v>
      </c>
      <c r="AD116" s="41">
        <v>11.468819999999999</v>
      </c>
      <c r="AE116" s="41">
        <v>12.359098745769634</v>
      </c>
      <c r="AF116" s="72">
        <v>11.45422713225082</v>
      </c>
      <c r="AG116" s="41">
        <v>11.56550555080586</v>
      </c>
      <c r="AH116" s="40"/>
      <c r="AI116" s="133">
        <f>1000*(AA116/Q116/P116-1)</f>
        <v>3.899592590074219</v>
      </c>
      <c r="AJ116" s="133">
        <f>1000*(AB116/R116^2-1)</f>
        <v>3.9866364771947715</v>
      </c>
      <c r="AK116" s="133">
        <f>1000*(AC116/S116^2-1)</f>
        <v>3.9609671779790023</v>
      </c>
      <c r="AL116" s="133">
        <f>1000*(AD116/T116^2-1)</f>
        <v>4.4408327690361737</v>
      </c>
      <c r="AM116" s="133">
        <f>1000*((AE116/Y116^2-1))</f>
        <v>4.0527996906345454</v>
      </c>
      <c r="AN116" s="133">
        <f>1000*((AF116/W116^2-1))</f>
        <v>4.1712116791525755</v>
      </c>
      <c r="AO116" s="133">
        <f>1000*((AG116/X116^2-1))</f>
        <v>3.9994301103918328</v>
      </c>
      <c r="AQ116" s="133">
        <f>O116*U116/AA116</f>
        <v>0.92788203745830911</v>
      </c>
      <c r="AR116" s="133">
        <f>U116*P116/AB116</f>
        <v>0.99351075616602957</v>
      </c>
      <c r="AS116" s="133">
        <f t="shared" si="32"/>
        <v>1.0454447561874005</v>
      </c>
      <c r="AT116" s="133">
        <f t="shared" si="33"/>
        <v>1.0368380366272514</v>
      </c>
      <c r="AU116" s="133">
        <f>V116*S116/AD116</f>
        <v>0.71474400172525743</v>
      </c>
      <c r="AV116" s="133">
        <f>AC116/AD116</f>
        <v>1.0180155122032317</v>
      </c>
      <c r="AW116" s="133">
        <f>O116*N116/AA116</f>
        <v>0.54325346116799822</v>
      </c>
      <c r="AX116" s="133">
        <f>AE116/AC116</f>
        <v>1.0585555897069632</v>
      </c>
      <c r="AY116" s="133">
        <f>AF116/AG116</f>
        <v>0.99037842158596467</v>
      </c>
      <c r="AZ116" s="133">
        <f t="shared" si="34"/>
        <v>0.95538972893147955</v>
      </c>
      <c r="BB116" s="75">
        <f t="shared" si="35"/>
        <v>-74.850669083564938</v>
      </c>
      <c r="BC116" s="75">
        <f t="shared" si="36"/>
        <v>-6.510390510342039</v>
      </c>
      <c r="BD116" s="75">
        <f t="shared" si="37"/>
        <v>44.442398880160333</v>
      </c>
      <c r="BE116" s="75">
        <f t="shared" si="38"/>
        <v>36.175732504715697</v>
      </c>
      <c r="BF116" s="75">
        <f t="shared" si="39"/>
        <v>-335.83083994468529</v>
      </c>
      <c r="BG116" s="75">
        <f t="shared" si="40"/>
        <v>17.85515593289491</v>
      </c>
      <c r="BH116" s="75">
        <f t="shared" si="41"/>
        <v>-610.17928864086298</v>
      </c>
      <c r="BI116" s="75">
        <f t="shared" si="42"/>
        <v>56.905327650694758</v>
      </c>
      <c r="BJ116" s="75">
        <f t="shared" si="43"/>
        <v>-9.6681648639110058</v>
      </c>
      <c r="BK116" s="75">
        <f t="shared" si="44"/>
        <v>-45.635928626789109</v>
      </c>
      <c r="BM116" s="133">
        <f>O116*U116/Q116/P116</f>
        <v>0.93150039937604467</v>
      </c>
      <c r="BN116" s="133">
        <f>P116*U116/R116^2</f>
        <v>0.99747152238704639</v>
      </c>
      <c r="BO116" s="133">
        <f>P116*Q116/R116^2</f>
        <v>1.0455354022799181</v>
      </c>
      <c r="BP116" s="133">
        <f>R116^2/S116^2</f>
        <v>1.0368115274040868</v>
      </c>
      <c r="BQ116" s="133">
        <f>V116*S116/T116^2</f>
        <v>0.71791806030959093</v>
      </c>
      <c r="BR116" s="133">
        <f>S116^2/T116^2</f>
        <v>1.0185020954783186</v>
      </c>
      <c r="BS116" s="133">
        <f>O116*N116/Q116/P116</f>
        <v>0.54537192833970116</v>
      </c>
      <c r="BT116" s="133">
        <f>Y116^2/S116^2</f>
        <v>1.058458772269057</v>
      </c>
      <c r="BU116" s="133">
        <f>W116^2/X116^2</f>
        <v>0.99020899952232833</v>
      </c>
      <c r="BV116" s="133">
        <f>X116^2/R116^2</f>
        <v>0.95537755471565278</v>
      </c>
      <c r="BX116" s="133">
        <f t="shared" si="45"/>
        <v>0.99611555516223149</v>
      </c>
      <c r="BY116" s="133">
        <f t="shared" si="46"/>
        <v>0.99602919368410803</v>
      </c>
      <c r="BZ116" s="133">
        <f t="shared" si="47"/>
        <v>0.9999133017472962</v>
      </c>
      <c r="CA116" s="133">
        <f t="shared" si="48"/>
        <v>1.0000255680251078</v>
      </c>
      <c r="CB116" s="133">
        <f t="shared" si="49"/>
        <v>0.99557880103620078</v>
      </c>
      <c r="CC116" s="133">
        <f t="shared" si="50"/>
        <v>0.99952225599019673</v>
      </c>
      <c r="CD116" s="133">
        <f t="shared" si="51"/>
        <v>0.9961155551622316</v>
      </c>
      <c r="CE116" s="133">
        <f t="shared" si="52"/>
        <v>1.000091470202187</v>
      </c>
      <c r="CF116" s="133">
        <f t="shared" si="53"/>
        <v>1.0001710972771587</v>
      </c>
      <c r="CG116" s="133">
        <f t="shared" si="54"/>
        <v>1.0000127428321575</v>
      </c>
    </row>
    <row r="117" spans="1:85" x14ac:dyDescent="0.2">
      <c r="A117" s="132">
        <v>226</v>
      </c>
      <c r="B117" s="132">
        <f t="shared" si="30"/>
        <v>499.15</v>
      </c>
      <c r="C117" s="44">
        <f t="shared" si="31"/>
        <v>2.0034057898427329</v>
      </c>
      <c r="E117" s="40">
        <f>'[4]methanogen M06-L TZVP smd redo'!AB117</f>
        <v>1.8411785532834735</v>
      </c>
      <c r="F117" s="40">
        <f>'[4]methanogen M06-L TZVP smd redo'!AS117</f>
        <v>2.0527936908738553</v>
      </c>
      <c r="G117" s="40">
        <f>'[4]methanogen M06-L TZVP smd redo'!BJ117</f>
        <v>2.173231354023919</v>
      </c>
      <c r="H117" s="40">
        <f>'[4]methanogen M06-L TZVP smd redo'!EV117</f>
        <v>2.2172732087657465</v>
      </c>
      <c r="I117" s="40">
        <f>'[4]methanogen M06-L TZVP smd redo'!CL117</f>
        <v>2.0809659095426536</v>
      </c>
      <c r="J117" s="40">
        <f>'[4]methanogen M06-L TZVP smd redo'!DG117</f>
        <v>2.10072087567581</v>
      </c>
      <c r="K117" s="40">
        <f>'[4]methanogen M06-L TZVP smd redo'!EC117</f>
        <v>2.1001888773379829</v>
      </c>
      <c r="M117" s="40">
        <f>EXP('d-beta'!Y118/1000)*'[3]methanogen M06-L TZVP smd redo'!EZ117</f>
        <v>3.8160173233286558</v>
      </c>
      <c r="N117" s="40">
        <f>'[3]methanogen M06-L TZVP smd redo'!ET117</f>
        <v>1.9732499999999999</v>
      </c>
      <c r="O117" s="40">
        <f>'[3]methanogen M06-L TZVP smd redo'!R117</f>
        <v>3.4476</v>
      </c>
      <c r="P117" s="40">
        <f>'[3]methanogen M06-L TZVP smd redo'!W117</f>
        <v>3.5298400000000001</v>
      </c>
      <c r="Q117" s="40">
        <f>'[3]methanogen M06-L TZVP smd redo'!V117</f>
        <v>3.5176599999999998</v>
      </c>
      <c r="R117" s="40">
        <f>PRODUCT('[4]methanogen M06-L TZVP smd redo'!AD117:AF117)^(1/3)</f>
        <v>3.4471378548921154</v>
      </c>
      <c r="S117" s="40">
        <f>AVERAGE('[3]methanogen M06-L TZVP smd redo'!AT117:AV117)</f>
        <v>3.3858833333333336</v>
      </c>
      <c r="T117" s="40">
        <f>'[3]methanogen M06-L TZVP smd redo'!FK117</f>
        <v>3.3555799999999998</v>
      </c>
      <c r="U117" s="40">
        <f>'[3]methanogen M06-L TZVP smd redo'!CD117</f>
        <v>3.3570700000000002</v>
      </c>
      <c r="V117" s="40">
        <f>'[3]methanogen M06-L TZVP smd redo'!CG117</f>
        <v>2.39134</v>
      </c>
      <c r="W117" s="40">
        <v>3.3535351373252449</v>
      </c>
      <c r="X117" s="40">
        <v>3.3699885368539704</v>
      </c>
      <c r="Y117" s="40">
        <v>3.4827371874905744</v>
      </c>
      <c r="Z117" s="40"/>
      <c r="AA117" s="40">
        <v>12.464600000000001</v>
      </c>
      <c r="AB117" s="40">
        <v>11.92953081241102</v>
      </c>
      <c r="AC117" s="41">
        <v>11.509046666666665</v>
      </c>
      <c r="AD117" s="41">
        <v>11.30926</v>
      </c>
      <c r="AE117" s="41">
        <v>12.178001653415159</v>
      </c>
      <c r="AF117" s="72">
        <v>11.292498756543461</v>
      </c>
      <c r="AG117" s="41">
        <v>11.401677263214564</v>
      </c>
      <c r="AH117" s="40"/>
      <c r="AI117" s="133">
        <f>1000*(AA117/Q117/P117-1)</f>
        <v>3.8514846242787559</v>
      </c>
      <c r="AJ117" s="133">
        <f>1000*(AB117/R117^2-1)</f>
        <v>3.9360741258200882</v>
      </c>
      <c r="AK117" s="133">
        <f>1000*(AC117/S117^2-1)</f>
        <v>3.9113672529731414</v>
      </c>
      <c r="AL117" s="133">
        <f>1000*(AD117/T117^2-1)</f>
        <v>4.3821693359082925</v>
      </c>
      <c r="AM117" s="133">
        <f>1000*((AE117/Y117^2-1))</f>
        <v>4.0021025684919831</v>
      </c>
      <c r="AN117" s="133">
        <f>1000*((AF117/W117^2-1))</f>
        <v>4.1170215577737146</v>
      </c>
      <c r="AO117" s="133">
        <f>1000*((AG117/X117^2-1))</f>
        <v>3.949566328550258</v>
      </c>
      <c r="AQ117" s="133">
        <f>O117*U117/AA117</f>
        <v>0.92853637758131025</v>
      </c>
      <c r="AR117" s="133">
        <f>U117*P117/AB117</f>
        <v>0.99332657378878686</v>
      </c>
      <c r="AS117" s="133">
        <f t="shared" si="32"/>
        <v>1.0448524921895768</v>
      </c>
      <c r="AT117" s="133">
        <f t="shared" si="33"/>
        <v>1.0365350978167629</v>
      </c>
      <c r="AU117" s="133">
        <f>V117*S117/AD117</f>
        <v>0.71594412457873757</v>
      </c>
      <c r="AV117" s="133">
        <f>AC117/AD117</f>
        <v>1.0176657594455043</v>
      </c>
      <c r="AW117" s="133">
        <f>O117*N117/AA117</f>
        <v>0.54578379570944913</v>
      </c>
      <c r="AX117" s="133">
        <f>AE117/AC117</f>
        <v>1.058124274418486</v>
      </c>
      <c r="AY117" s="133">
        <f>AF117/AG117</f>
        <v>0.99042434686137382</v>
      </c>
      <c r="AZ117" s="133">
        <f t="shared" si="34"/>
        <v>0.95575236298083932</v>
      </c>
      <c r="BB117" s="75">
        <f t="shared" si="35"/>
        <v>-74.145720086293551</v>
      </c>
      <c r="BC117" s="75">
        <f t="shared" si="36"/>
        <v>-6.6957930845673745</v>
      </c>
      <c r="BD117" s="75">
        <f t="shared" si="37"/>
        <v>43.875719653908789</v>
      </c>
      <c r="BE117" s="75">
        <f t="shared" si="38"/>
        <v>35.883514179310012</v>
      </c>
      <c r="BF117" s="75">
        <f t="shared" si="39"/>
        <v>-334.15315336449038</v>
      </c>
      <c r="BG117" s="75">
        <f t="shared" si="40"/>
        <v>17.511533612406982</v>
      </c>
      <c r="BH117" s="75">
        <f t="shared" si="41"/>
        <v>-605.53236021156465</v>
      </c>
      <c r="BI117" s="75">
        <f t="shared" si="42"/>
        <v>56.497788181210467</v>
      </c>
      <c r="BJ117" s="75">
        <f t="shared" si="43"/>
        <v>-9.6217944971597795</v>
      </c>
      <c r="BK117" s="75">
        <f t="shared" si="44"/>
        <v>-45.256434024847707</v>
      </c>
      <c r="BM117" s="133">
        <f>O117*U117/Q117/P117</f>
        <v>0.93211262116264826</v>
      </c>
      <c r="BN117" s="133">
        <f>P117*U117/R117^2</f>
        <v>0.9972363808143665</v>
      </c>
      <c r="BO117" s="133">
        <f>P117*Q117/R117^2</f>
        <v>1.044940536639231</v>
      </c>
      <c r="BP117" s="133">
        <f>R117^2/S117^2</f>
        <v>1.0365095886817459</v>
      </c>
      <c r="BQ117" s="133">
        <f>V117*S117/T117^2</f>
        <v>0.7190815129676903</v>
      </c>
      <c r="BR117" s="133">
        <f>S117^2/T117^2</f>
        <v>1.0181430118951802</v>
      </c>
      <c r="BS117" s="133">
        <f>O117*N117/Q117/P117</f>
        <v>0.54788587360680452</v>
      </c>
      <c r="BT117" s="133">
        <f>Y117^2/S117^2</f>
        <v>1.0580286478857805</v>
      </c>
      <c r="BU117" s="133">
        <f>W117^2/X117^2</f>
        <v>0.99025917514087558</v>
      </c>
      <c r="BV117" s="133">
        <f>X117^2/R117^2</f>
        <v>0.95573951850630234</v>
      </c>
      <c r="BX117" s="133">
        <f t="shared" si="45"/>
        <v>0.99616329239606549</v>
      </c>
      <c r="BY117" s="133">
        <f t="shared" si="46"/>
        <v>0.99607935781245083</v>
      </c>
      <c r="BZ117" s="133">
        <f t="shared" si="47"/>
        <v>0.99991574214362722</v>
      </c>
      <c r="CA117" s="133">
        <f t="shared" si="48"/>
        <v>1.0000246106117063</v>
      </c>
      <c r="CB117" s="133">
        <f t="shared" si="49"/>
        <v>0.99563695028675603</v>
      </c>
      <c r="CC117" s="133">
        <f t="shared" si="50"/>
        <v>0.99953125204995752</v>
      </c>
      <c r="CD117" s="133">
        <f t="shared" si="51"/>
        <v>0.99616329239606571</v>
      </c>
      <c r="CE117" s="133">
        <f t="shared" si="52"/>
        <v>1.0000903817991096</v>
      </c>
      <c r="CF117" s="133">
        <f t="shared" si="53"/>
        <v>1.0001667964555589</v>
      </c>
      <c r="CG117" s="133">
        <f t="shared" si="54"/>
        <v>1.0000134393046309</v>
      </c>
    </row>
    <row r="118" spans="1:85" x14ac:dyDescent="0.2">
      <c r="A118" s="132">
        <v>228</v>
      </c>
      <c r="B118" s="132">
        <f t="shared" si="30"/>
        <v>501.15</v>
      </c>
      <c r="C118" s="44">
        <f t="shared" si="31"/>
        <v>1.9954105557218398</v>
      </c>
      <c r="E118" s="40">
        <f>'[4]methanogen M06-L TZVP smd redo'!AB118</f>
        <v>1.8239542144367071</v>
      </c>
      <c r="F118" s="40">
        <f>'[4]methanogen M06-L TZVP smd redo'!AS118</f>
        <v>2.0311891883075806</v>
      </c>
      <c r="G118" s="40">
        <f>'[4]methanogen M06-L TZVP smd redo'!BJ118</f>
        <v>2.1503055071123711</v>
      </c>
      <c r="H118" s="40">
        <f>'[4]methanogen M06-L TZVP smd redo'!EV118</f>
        <v>2.2030075623573619</v>
      </c>
      <c r="I118" s="40">
        <f>'[4]methanogen M06-L TZVP smd redo'!CL118</f>
        <v>2.0713078235357063</v>
      </c>
      <c r="J118" s="40">
        <f>'[4]methanogen M06-L TZVP smd redo'!DG118</f>
        <v>2.0804891806378567</v>
      </c>
      <c r="K118" s="40">
        <f>'[4]methanogen M06-L TZVP smd redo'!EC118</f>
        <v>2.08094278210047</v>
      </c>
      <c r="M118" s="40">
        <f>EXP('d-beta'!Y119/1000)*'[3]methanogen M06-L TZVP smd redo'!EZ118</f>
        <v>3.7886310799386096</v>
      </c>
      <c r="N118" s="40">
        <f>'[3]methanogen M06-L TZVP smd redo'!ET118</f>
        <v>1.96678</v>
      </c>
      <c r="O118" s="40">
        <f>'[3]methanogen M06-L TZVP smd redo'!R118</f>
        <v>3.4228999999999998</v>
      </c>
      <c r="P118" s="40">
        <f>'[3]methanogen M06-L TZVP smd redo'!W118</f>
        <v>3.5034100000000001</v>
      </c>
      <c r="Q118" s="40">
        <f>'[3]methanogen M06-L TZVP smd redo'!V118</f>
        <v>3.4913099999999999</v>
      </c>
      <c r="R118" s="40">
        <f>PRODUCT('[4]methanogen M06-L TZVP smd redo'!AD118:AF118)^(1/3)</f>
        <v>3.4222889960315452</v>
      </c>
      <c r="S118" s="40">
        <f>AVERAGE('[3]methanogen M06-L TZVP smd redo'!AT118:AV118)</f>
        <v>3.3619633333333332</v>
      </c>
      <c r="T118" s="40">
        <f>'[3]methanogen M06-L TZVP smd redo'!FK118</f>
        <v>3.3324500000000001</v>
      </c>
      <c r="U118" s="40">
        <f>'[3]methanogen M06-L TZVP smd redo'!CD118</f>
        <v>3.33304</v>
      </c>
      <c r="V118" s="40">
        <f>'[3]methanogen M06-L TZVP smd redo'!CG118</f>
        <v>2.3791000000000002</v>
      </c>
      <c r="W118" s="40">
        <v>3.3300707026760223</v>
      </c>
      <c r="X118" s="40">
        <v>3.3463276026921136</v>
      </c>
      <c r="Y118" s="40">
        <v>3.4574421896464482</v>
      </c>
      <c r="Z118" s="40"/>
      <c r="AA118" s="40">
        <v>12.278090000000001</v>
      </c>
      <c r="AB118" s="40">
        <v>11.757600159066172</v>
      </c>
      <c r="AC118" s="41">
        <v>11.346453333333335</v>
      </c>
      <c r="AD118" s="41">
        <v>11.153269999999999</v>
      </c>
      <c r="AE118" s="41">
        <v>12.001117055143933</v>
      </c>
      <c r="AF118" s="72">
        <v>11.134446256565258</v>
      </c>
      <c r="AG118" s="41">
        <v>11.241574268602852</v>
      </c>
      <c r="AH118" s="40"/>
      <c r="AI118" s="133">
        <f>1000*(AA118/Q118/P118-1)</f>
        <v>3.8098082491520024</v>
      </c>
      <c r="AJ118" s="133">
        <f>1000*(AB118/R118^2-1)</f>
        <v>3.8881442751108608</v>
      </c>
      <c r="AK118" s="133">
        <f>1000*(AC118/S118^2-1)</f>
        <v>3.8623959095622773</v>
      </c>
      <c r="AL118" s="133">
        <f>1000*(AD118/T118^2-1)</f>
        <v>4.3265225281097219</v>
      </c>
      <c r="AM118" s="133">
        <f>1000*((AE118/Y118^2-1))</f>
        <v>3.9493834436008513</v>
      </c>
      <c r="AN118" s="133">
        <f>1000*((AF118/W118^2-1))</f>
        <v>4.0647366033883525</v>
      </c>
      <c r="AO118" s="133">
        <f>1000*((AG118/X118^2-1))</f>
        <v>3.8994642935294976</v>
      </c>
      <c r="AQ118" s="133">
        <f>O118*U118/AA118</f>
        <v>0.92918871062192887</v>
      </c>
      <c r="AR118" s="133">
        <f>U118*P118/AB118</f>
        <v>0.99314532799416344</v>
      </c>
      <c r="AS118" s="133">
        <f t="shared" si="32"/>
        <v>1.0442683739787226</v>
      </c>
      <c r="AT118" s="133">
        <f t="shared" si="33"/>
        <v>1.036235712927579</v>
      </c>
      <c r="AU118" s="133">
        <f>V118*S118/AD118</f>
        <v>0.71713918575748048</v>
      </c>
      <c r="AV118" s="133">
        <f>AC118/AD118</f>
        <v>1.0173207797653365</v>
      </c>
      <c r="AW118" s="133">
        <f>O118*N118/AA118</f>
        <v>0.54830118218713164</v>
      </c>
      <c r="AX118" s="133">
        <f>AE118/AC118</f>
        <v>1.0576976525243658</v>
      </c>
      <c r="AY118" s="133">
        <f>AF118/AG118</f>
        <v>0.99047037278961925</v>
      </c>
      <c r="AZ118" s="133">
        <f t="shared" si="34"/>
        <v>0.9561112911238594</v>
      </c>
      <c r="BB118" s="75">
        <f t="shared" si="35"/>
        <v>-73.443427727135898</v>
      </c>
      <c r="BC118" s="75">
        <f t="shared" si="36"/>
        <v>-6.8782731840479494</v>
      </c>
      <c r="BD118" s="75">
        <f t="shared" si="37"/>
        <v>43.31651962337456</v>
      </c>
      <c r="BE118" s="75">
        <f t="shared" si="38"/>
        <v>35.594640088924372</v>
      </c>
      <c r="BF118" s="75">
        <f t="shared" si="39"/>
        <v>-332.48533482646059</v>
      </c>
      <c r="BG118" s="75">
        <f t="shared" si="40"/>
        <v>17.172484997759838</v>
      </c>
      <c r="BH118" s="75">
        <f t="shared" si="41"/>
        <v>-600.93054047901512</v>
      </c>
      <c r="BI118" s="75">
        <f t="shared" si="42"/>
        <v>56.094519934039702</v>
      </c>
      <c r="BJ118" s="75">
        <f t="shared" si="43"/>
        <v>-9.5753246592656982</v>
      </c>
      <c r="BK118" s="75">
        <f t="shared" si="44"/>
        <v>-44.880959396762883</v>
      </c>
      <c r="BM118" s="133">
        <f>O118*U118/Q118/P118</f>
        <v>0.93272874143667517</v>
      </c>
      <c r="BN118" s="133">
        <f>P118*U118/R118^2</f>
        <v>0.9970068203155571</v>
      </c>
      <c r="BO118" s="133">
        <f>P118*Q118/R118^2</f>
        <v>1.0443498673390981</v>
      </c>
      <c r="BP118" s="133">
        <f>R118^2/S118^2</f>
        <v>1.0362091348908891</v>
      </c>
      <c r="BQ118" s="133">
        <f>V118*S118/T118^2</f>
        <v>0.72024190460045046</v>
      </c>
      <c r="BR118" s="133">
        <f>S118^2/T118^2</f>
        <v>1.0177911287448524</v>
      </c>
      <c r="BS118" s="133">
        <f>O118*N118/Q118/P118</f>
        <v>0.55039010455404791</v>
      </c>
      <c r="BT118" s="133">
        <f>Y118^2/S118^2</f>
        <v>1.0576060079533658</v>
      </c>
      <c r="BU118" s="133">
        <f>W118^2/X118^2</f>
        <v>0.99030733815610406</v>
      </c>
      <c r="BV118" s="133">
        <f>X118^2/R118^2</f>
        <v>0.95610050996716922</v>
      </c>
      <c r="BX118" s="133">
        <f t="shared" si="45"/>
        <v>0.9962046513016275</v>
      </c>
      <c r="BY118" s="133">
        <f t="shared" si="46"/>
        <v>0.99612691483878568</v>
      </c>
      <c r="BZ118" s="133">
        <f t="shared" si="47"/>
        <v>0.99992196737614081</v>
      </c>
      <c r="CA118" s="133">
        <f t="shared" si="48"/>
        <v>1.0000256492978059</v>
      </c>
      <c r="CB118" s="133">
        <f t="shared" si="49"/>
        <v>0.99569211563066273</v>
      </c>
      <c r="CC118" s="133">
        <f t="shared" si="50"/>
        <v>0.99953787278525807</v>
      </c>
      <c r="CD118" s="133">
        <f t="shared" si="51"/>
        <v>0.99620465130162761</v>
      </c>
      <c r="CE118" s="133">
        <f t="shared" si="52"/>
        <v>1.0000866528464389</v>
      </c>
      <c r="CF118" s="133">
        <f t="shared" si="53"/>
        <v>1.0001646303397274</v>
      </c>
      <c r="CG118" s="133">
        <f t="shared" si="54"/>
        <v>1.0000112761750233</v>
      </c>
    </row>
    <row r="119" spans="1:85" x14ac:dyDescent="0.2">
      <c r="A119" s="132">
        <v>230</v>
      </c>
      <c r="B119" s="132">
        <f t="shared" si="30"/>
        <v>503.15</v>
      </c>
      <c r="C119" s="44">
        <f t="shared" si="31"/>
        <v>1.9874788830368679</v>
      </c>
      <c r="E119" s="40">
        <f>'[4]methanogen M06-L TZVP smd redo'!AB119</f>
        <v>1.8078394818945576</v>
      </c>
      <c r="F119" s="40">
        <f>'[4]methanogen M06-L TZVP smd redo'!AS119</f>
        <v>2.0122557138650965</v>
      </c>
      <c r="G119" s="40">
        <f>'[4]methanogen M06-L TZVP smd redo'!BJ119</f>
        <v>2.1324558589226328</v>
      </c>
      <c r="H119" s="40">
        <f>'[4]methanogen M06-L TZVP smd redo'!EV119</f>
        <v>2.1798525478500252</v>
      </c>
      <c r="I119" s="40">
        <f>'[4]methanogen M06-L TZVP smd redo'!CL119</f>
        <v>2.046868759883802</v>
      </c>
      <c r="J119" s="40">
        <f>'[4]methanogen M06-L TZVP smd redo'!DG119</f>
        <v>2.0622076050911264</v>
      </c>
      <c r="K119" s="40">
        <f>'[4]methanogen M06-L TZVP smd redo'!EC119</f>
        <v>2.0676525493028564</v>
      </c>
      <c r="M119" s="40">
        <f>EXP('d-beta'!Y120/1000)*'[3]methanogen M06-L TZVP smd redo'!EZ119</f>
        <v>3.7616678667508485</v>
      </c>
      <c r="N119" s="40">
        <f>'[3]methanogen M06-L TZVP smd redo'!ET119</f>
        <v>1.96038</v>
      </c>
      <c r="O119" s="40">
        <f>'[3]methanogen M06-L TZVP smd redo'!R119</f>
        <v>3.3985799999999999</v>
      </c>
      <c r="P119" s="40">
        <f>'[3]methanogen M06-L TZVP smd redo'!W119</f>
        <v>3.4774099999999999</v>
      </c>
      <c r="Q119" s="40">
        <f>'[3]methanogen M06-L TZVP smd redo'!V119</f>
        <v>3.4653999999999998</v>
      </c>
      <c r="R119" s="40">
        <f>PRODUCT('[4]methanogen M06-L TZVP smd redo'!AD119:AF119)^(1/3)</f>
        <v>3.3978366477484525</v>
      </c>
      <c r="S119" s="40">
        <f>AVERAGE('[3]methanogen M06-L TZVP smd redo'!AT119:AV119)</f>
        <v>3.3384166666666668</v>
      </c>
      <c r="T119" s="40">
        <f>'[3]methanogen M06-L TZVP smd redo'!FK119</f>
        <v>3.3096800000000002</v>
      </c>
      <c r="U119" s="40">
        <f>'[3]methanogen M06-L TZVP smd redo'!CD119</f>
        <v>3.30938</v>
      </c>
      <c r="V119" s="40">
        <f>'[3]methanogen M06-L TZVP smd redo'!CG119</f>
        <v>2.3670300000000002</v>
      </c>
      <c r="W119" s="40">
        <v>3.3069693952910484</v>
      </c>
      <c r="X119" s="40">
        <v>3.3230364230098952</v>
      </c>
      <c r="Y119" s="40">
        <v>3.4325404855922064</v>
      </c>
      <c r="Z119" s="40"/>
      <c r="AA119" s="40">
        <v>12.09599</v>
      </c>
      <c r="AB119" s="40">
        <v>11.5896217152926</v>
      </c>
      <c r="AC119" s="41">
        <v>11.18756</v>
      </c>
      <c r="AD119" s="41">
        <v>11.00074</v>
      </c>
      <c r="AE119" s="41">
        <v>11.828308433688049</v>
      </c>
      <c r="AF119" s="72">
        <v>10.979959628448368</v>
      </c>
      <c r="AG119" s="41">
        <v>11.085086655631724</v>
      </c>
      <c r="AH119" s="40"/>
      <c r="AI119" s="133">
        <f>1000*(AA119/Q119/P119-1)</f>
        <v>3.7652335522222469</v>
      </c>
      <c r="AJ119" s="133">
        <f>1000*(AB119/R119^2-1)</f>
        <v>3.8394718187801935</v>
      </c>
      <c r="AK119" s="133">
        <f>1000*(AC119/S119^2-1)</f>
        <v>3.8164254019497079</v>
      </c>
      <c r="AL119" s="133">
        <f>1000*(AD119/T119^2-1)</f>
        <v>4.2686119869776995</v>
      </c>
      <c r="AM119" s="133">
        <f>1000*((AE119/Y119^2-1))</f>
        <v>3.9019643931084147</v>
      </c>
      <c r="AN119" s="133">
        <f>1000*((AF119/W119^2-1))</f>
        <v>4.0154407472483555</v>
      </c>
      <c r="AO119" s="133">
        <f>1000*((AG119/X119^2-1))</f>
        <v>3.8501528961878417</v>
      </c>
      <c r="AQ119" s="133">
        <f>O119*U119/AA119</f>
        <v>0.92982820590956172</v>
      </c>
      <c r="AR119" s="133">
        <f>U119*P119/AB119</f>
        <v>0.99296347961167764</v>
      </c>
      <c r="AS119" s="133">
        <f t="shared" si="32"/>
        <v>1.0436915282609478</v>
      </c>
      <c r="AT119" s="133">
        <f t="shared" si="33"/>
        <v>1.0359382846029519</v>
      </c>
      <c r="AU119" s="133">
        <f>V119*S119/AD119</f>
        <v>0.71832734911469598</v>
      </c>
      <c r="AV119" s="133">
        <f>AC119/AD119</f>
        <v>1.0169824939049554</v>
      </c>
      <c r="AW119" s="133">
        <f>O119*N119/AA119</f>
        <v>0.55080305625252668</v>
      </c>
      <c r="AX119" s="133">
        <f>AE119/AC119</f>
        <v>1.0572732958471776</v>
      </c>
      <c r="AY119" s="133">
        <f>AF119/AG119</f>
        <v>0.99051635495064472</v>
      </c>
      <c r="AZ119" s="133">
        <f t="shared" si="34"/>
        <v>0.95646664989978591</v>
      </c>
      <c r="BB119" s="75">
        <f t="shared" si="35"/>
        <v>-72.755434726996228</v>
      </c>
      <c r="BC119" s="75">
        <f t="shared" si="36"/>
        <v>-7.0613934464399941</v>
      </c>
      <c r="BD119" s="75">
        <f t="shared" si="37"/>
        <v>42.763974785868562</v>
      </c>
      <c r="BE119" s="75">
        <f t="shared" si="38"/>
        <v>35.307571216306442</v>
      </c>
      <c r="BF119" s="75">
        <f t="shared" si="39"/>
        <v>-330.82989584589819</v>
      </c>
      <c r="BG119" s="75">
        <f t="shared" si="40"/>
        <v>16.83990345214897</v>
      </c>
      <c r="BH119" s="75">
        <f t="shared" si="41"/>
        <v>-596.37796339116755</v>
      </c>
      <c r="BI119" s="75">
        <f t="shared" si="42"/>
        <v>55.693231506688441</v>
      </c>
      <c r="BJ119" s="75">
        <f t="shared" si="43"/>
        <v>-9.5289011669829602</v>
      </c>
      <c r="BK119" s="75">
        <f t="shared" si="44"/>
        <v>-44.509357515978301</v>
      </c>
      <c r="BM119" s="133">
        <f>O119*U119/Q119/P119</f>
        <v>0.9333292262682551</v>
      </c>
      <c r="BN119" s="133">
        <f>P119*U119/R119^2</f>
        <v>0.99677593490872451</v>
      </c>
      <c r="BO119" s="133">
        <f>P119*Q119/R119^2</f>
        <v>1.0437687194679046</v>
      </c>
      <c r="BP119" s="133">
        <f>R119^2/S119^2</f>
        <v>1.0359145012529363</v>
      </c>
      <c r="BQ119" s="133">
        <f>V119*S119/T119^2</f>
        <v>0.72139360984770085</v>
      </c>
      <c r="BR119" s="133">
        <f>S119^2/T119^2</f>
        <v>1.0174406113747587</v>
      </c>
      <c r="BS119" s="133">
        <f>O119*N119/Q119/P119</f>
        <v>0.55287695840059536</v>
      </c>
      <c r="BT119" s="133">
        <f>Y119^2/S119^2</f>
        <v>1.0571832092706854</v>
      </c>
      <c r="BU119" s="133">
        <f>W119^2/X119^2</f>
        <v>0.99035328941090739</v>
      </c>
      <c r="BV119" s="133">
        <f>X119^2/R119^2</f>
        <v>0.95645647298812653</v>
      </c>
      <c r="BX119" s="133">
        <f t="shared" si="45"/>
        <v>0.99624889025205865</v>
      </c>
      <c r="BY119" s="133">
        <f t="shared" si="46"/>
        <v>0.99617521334180681</v>
      </c>
      <c r="BZ119" s="133">
        <f t="shared" si="47"/>
        <v>0.99992604567897359</v>
      </c>
      <c r="CA119" s="133">
        <f t="shared" si="48"/>
        <v>1.0000229587962972</v>
      </c>
      <c r="CB119" s="133">
        <f t="shared" si="49"/>
        <v>0.99574953161332802</v>
      </c>
      <c r="CC119" s="133">
        <f t="shared" si="50"/>
        <v>0.99954973541975656</v>
      </c>
      <c r="CD119" s="133">
        <f t="shared" si="51"/>
        <v>0.99624889025205854</v>
      </c>
      <c r="CE119" s="133">
        <f t="shared" si="52"/>
        <v>1.0000852137791276</v>
      </c>
      <c r="CF119" s="133">
        <f t="shared" si="53"/>
        <v>1.0001646539083384</v>
      </c>
      <c r="CG119" s="133">
        <f t="shared" si="54"/>
        <v>1.0000106402245652</v>
      </c>
    </row>
    <row r="120" spans="1:85" x14ac:dyDescent="0.2">
      <c r="A120" s="132">
        <v>232</v>
      </c>
      <c r="B120" s="132">
        <f t="shared" si="30"/>
        <v>505.15</v>
      </c>
      <c r="C120" s="44">
        <f t="shared" si="31"/>
        <v>1.9796100168266852</v>
      </c>
      <c r="E120" s="40">
        <f>'[4]methanogen M06-L TZVP smd redo'!AB120</f>
        <v>1.7896579315892502</v>
      </c>
      <c r="F120" s="40">
        <f>'[4]methanogen M06-L TZVP smd redo'!AS120</f>
        <v>1.9973928958685327</v>
      </c>
      <c r="G120" s="40">
        <f>'[4]methanogen M06-L TZVP smd redo'!BJ120</f>
        <v>2.1161083484941834</v>
      </c>
      <c r="H120" s="40">
        <f>'[4]methanogen M06-L TZVP smd redo'!EV120</f>
        <v>2.1633318472671359</v>
      </c>
      <c r="I120" s="40">
        <f>'[4]methanogen M06-L TZVP smd redo'!CL120</f>
        <v>2.034203888746644</v>
      </c>
      <c r="J120" s="40">
        <f>'[4]methanogen M06-L TZVP smd redo'!DG120</f>
        <v>2.0489672160521888</v>
      </c>
      <c r="K120" s="40">
        <f>'[4]methanogen M06-L TZVP smd redo'!EC120</f>
        <v>2.0464972614027133</v>
      </c>
      <c r="M120" s="40">
        <f>EXP('d-beta'!Y121/1000)*'[3]methanogen M06-L TZVP smd redo'!EZ120</f>
        <v>3.7351368287430682</v>
      </c>
      <c r="N120" s="40">
        <f>'[3]methanogen M06-L TZVP smd redo'!ET120</f>
        <v>1.9540500000000001</v>
      </c>
      <c r="O120" s="40">
        <f>'[3]methanogen M06-L TZVP smd redo'!R120</f>
        <v>3.3746499999999999</v>
      </c>
      <c r="P120" s="40">
        <f>'[3]methanogen M06-L TZVP smd redo'!W120</f>
        <v>3.4518399999999998</v>
      </c>
      <c r="Q120" s="40">
        <f>'[3]methanogen M06-L TZVP smd redo'!V120</f>
        <v>3.4399000000000002</v>
      </c>
      <c r="R120" s="40">
        <f>PRODUCT('[4]methanogen M06-L TZVP smd redo'!AD120:AF120)^(1/3)</f>
        <v>3.3737674987531312</v>
      </c>
      <c r="S120" s="40">
        <f>AVERAGE('[3]methanogen M06-L TZVP smd redo'!AT120:AV120)</f>
        <v>3.3152433333333331</v>
      </c>
      <c r="T120" s="40">
        <f>'[3]methanogen M06-L TZVP smd redo'!FK120</f>
        <v>3.2872599999999998</v>
      </c>
      <c r="U120" s="40">
        <f>'[3]methanogen M06-L TZVP smd redo'!CD120</f>
        <v>3.2861099999999999</v>
      </c>
      <c r="V120" s="40">
        <f>'[3]methanogen M06-L TZVP smd redo'!CG120</f>
        <v>2.3551199999999999</v>
      </c>
      <c r="W120" s="40">
        <v>3.284231307782949</v>
      </c>
      <c r="X120" s="40">
        <v>3.3001084228586635</v>
      </c>
      <c r="Y120" s="40">
        <v>3.4080386176756523</v>
      </c>
      <c r="Z120" s="40"/>
      <c r="AA120" s="40">
        <v>11.91817</v>
      </c>
      <c r="AB120" s="40">
        <v>11.425475468468036</v>
      </c>
      <c r="AC120" s="41">
        <v>11.032246666666666</v>
      </c>
      <c r="AD120" s="41">
        <v>10.85158</v>
      </c>
      <c r="AE120" s="41">
        <v>11.659468989181279</v>
      </c>
      <c r="AF120" s="72">
        <v>10.828932231938564</v>
      </c>
      <c r="AG120" s="41">
        <v>10.932114419149979</v>
      </c>
      <c r="AH120" s="40"/>
      <c r="AI120" s="133">
        <f>1000*(AA120/Q120/P120-1)</f>
        <v>3.7212095327041617</v>
      </c>
      <c r="AJ120" s="133">
        <f>1000*(AB120/R120^2-1)</f>
        <v>3.7925819704776043</v>
      </c>
      <c r="AK120" s="133">
        <f>1000*(AC120/S120^2-1)</f>
        <v>3.7675294733867659</v>
      </c>
      <c r="AL120" s="133">
        <f>1000*(AD120/T120^2-1)</f>
        <v>4.2107498303061153</v>
      </c>
      <c r="AM120" s="133">
        <f>1000*((AE120/Y120^2-1))</f>
        <v>3.8521584508095508</v>
      </c>
      <c r="AN120" s="133">
        <f>1000*((AF120/W120^2-1))</f>
        <v>3.964051000002522</v>
      </c>
      <c r="AO120" s="133">
        <f>1000*((AG120/X120^2-1))</f>
        <v>3.8012944270910953</v>
      </c>
      <c r="AQ120" s="133">
        <f>O120*U120/AA120</f>
        <v>0.93046760631036474</v>
      </c>
      <c r="AR120" s="133">
        <f>U120*P120/AB120</f>
        <v>0.99279246397269805</v>
      </c>
      <c r="AS120" s="133">
        <f t="shared" si="32"/>
        <v>1.0431224532310885</v>
      </c>
      <c r="AT120" s="133">
        <f t="shared" si="33"/>
        <v>1.0356435831868671</v>
      </c>
      <c r="AU120" s="133">
        <f>V120*S120/AD120</f>
        <v>0.71950774718520238</v>
      </c>
      <c r="AV120" s="133">
        <f>AC120/AD120</f>
        <v>1.0166488812381851</v>
      </c>
      <c r="AW120" s="133">
        <f>O120*N120/AA120</f>
        <v>0.55329256358148937</v>
      </c>
      <c r="AX120" s="133">
        <f>AE120/AC120</f>
        <v>1.0568535441117113</v>
      </c>
      <c r="AY120" s="133">
        <f>AF120/AG120</f>
        <v>0.99056155257297085</v>
      </c>
      <c r="AZ120" s="133">
        <f t="shared" si="34"/>
        <v>0.95681921065957976</v>
      </c>
      <c r="BB120" s="75">
        <f t="shared" si="35"/>
        <v>-72.068016713386115</v>
      </c>
      <c r="BC120" s="75">
        <f t="shared" si="36"/>
        <v>-7.2336358007483454</v>
      </c>
      <c r="BD120" s="75">
        <f t="shared" si="37"/>
        <v>42.21857395089917</v>
      </c>
      <c r="BE120" s="75">
        <f t="shared" si="38"/>
        <v>35.023052971910694</v>
      </c>
      <c r="BF120" s="75">
        <f t="shared" si="39"/>
        <v>-329.18798525583486</v>
      </c>
      <c r="BG120" s="75">
        <f t="shared" si="40"/>
        <v>16.511807934110895</v>
      </c>
      <c r="BH120" s="75">
        <f t="shared" si="41"/>
        <v>-591.86836928859941</v>
      </c>
      <c r="BI120" s="75">
        <f t="shared" si="42"/>
        <v>55.296139210192131</v>
      </c>
      <c r="BJ120" s="75">
        <f t="shared" si="43"/>
        <v>-9.4832718435097902</v>
      </c>
      <c r="BK120" s="75">
        <f t="shared" si="44"/>
        <v>-44.14081795683348</v>
      </c>
      <c r="BM120" s="133">
        <f>O120*U120/Q120/P120</f>
        <v>0.93393007123683935</v>
      </c>
      <c r="BN120" s="133">
        <f>P120*U120/R120^2</f>
        <v>0.99655771077198685</v>
      </c>
      <c r="BO120" s="133">
        <f>P120*Q120/R120^2</f>
        <v>1.0431966274058257</v>
      </c>
      <c r="BP120" s="133">
        <f>R120^2/S120^2</f>
        <v>1.0356177357575067</v>
      </c>
      <c r="BQ120" s="133">
        <f>V120*S120/T120^2</f>
        <v>0.72253741430956642</v>
      </c>
      <c r="BR120" s="133">
        <f>S120^2/T120^2</f>
        <v>1.0170977894432958</v>
      </c>
      <c r="BS120" s="133">
        <f>O120*N120/Q120/P120</f>
        <v>0.55535148114346322</v>
      </c>
      <c r="BT120" s="133">
        <f>Y120^2/S120^2</f>
        <v>1.0567644468935893</v>
      </c>
      <c r="BU120" s="133">
        <f>W120^2/X120^2</f>
        <v>0.99040096873195194</v>
      </c>
      <c r="BV120" s="133">
        <f>X120^2/R120^2</f>
        <v>0.9568109059822435</v>
      </c>
      <c r="BX120" s="133">
        <f t="shared" si="45"/>
        <v>0.99629258652964336</v>
      </c>
      <c r="BY120" s="133">
        <f t="shared" si="46"/>
        <v>0.99622174736235591</v>
      </c>
      <c r="BZ120" s="133">
        <f t="shared" si="47"/>
        <v>0.99992889722532785</v>
      </c>
      <c r="CA120" s="133">
        <f t="shared" si="48"/>
        <v>1.0000249584653371</v>
      </c>
      <c r="CB120" s="133">
        <f t="shared" si="49"/>
        <v>0.9958069062385384</v>
      </c>
      <c r="CC120" s="133">
        <f t="shared" si="50"/>
        <v>0.99955863810759393</v>
      </c>
      <c r="CD120" s="133">
        <f t="shared" si="51"/>
        <v>0.99629258652964325</v>
      </c>
      <c r="CE120" s="133">
        <f t="shared" si="52"/>
        <v>1.0000843113319944</v>
      </c>
      <c r="CF120" s="133">
        <f t="shared" si="53"/>
        <v>1.0001621402301579</v>
      </c>
      <c r="CG120" s="133">
        <f t="shared" si="54"/>
        <v>1.0000086795387515</v>
      </c>
    </row>
    <row r="121" spans="1:85" x14ac:dyDescent="0.2">
      <c r="A121" s="132">
        <v>234</v>
      </c>
      <c r="B121" s="132">
        <f t="shared" si="30"/>
        <v>507.15</v>
      </c>
      <c r="C121" s="44">
        <f t="shared" si="31"/>
        <v>1.971803214039239</v>
      </c>
      <c r="E121" s="40">
        <f>'[4]methanogen M06-L TZVP smd redo'!AB121</f>
        <v>1.7763767384235685</v>
      </c>
      <c r="F121" s="40">
        <f>'[4]methanogen M06-L TZVP smd redo'!AS121</f>
        <v>1.9868830258147341</v>
      </c>
      <c r="G121" s="40">
        <f>'[4]methanogen M06-L TZVP smd redo'!BJ121</f>
        <v>2.103543214697412</v>
      </c>
      <c r="H121" s="40">
        <f>'[4]methanogen M06-L TZVP smd redo'!EV121</f>
        <v>2.1387542574857754</v>
      </c>
      <c r="I121" s="40">
        <f>'[4]methanogen M06-L TZVP smd redo'!CL121</f>
        <v>2.0158311641196303</v>
      </c>
      <c r="J121" s="40">
        <f>'[4]methanogen M06-L TZVP smd redo'!DG121</f>
        <v>2.0298404362577571</v>
      </c>
      <c r="K121" s="40">
        <f>'[4]methanogen M06-L TZVP smd redo'!EC121</f>
        <v>2.0320491580125832</v>
      </c>
      <c r="M121" s="40">
        <f>EXP('d-beta'!Y122/1000)*'[3]methanogen M06-L TZVP smd redo'!EZ121</f>
        <v>3.7090271396111598</v>
      </c>
      <c r="N121" s="40">
        <f>'[3]methanogen M06-L TZVP smd redo'!ET121</f>
        <v>1.9477899999999999</v>
      </c>
      <c r="O121" s="40">
        <f>'[3]methanogen M06-L TZVP smd redo'!R121</f>
        <v>3.3511000000000002</v>
      </c>
      <c r="P121" s="40">
        <f>'[3]methanogen M06-L TZVP smd redo'!W121</f>
        <v>3.4266700000000001</v>
      </c>
      <c r="Q121" s="40">
        <f>'[3]methanogen M06-L TZVP smd redo'!V121</f>
        <v>3.4148100000000001</v>
      </c>
      <c r="R121" s="40">
        <f>PRODUCT('[4]methanogen M06-L TZVP smd redo'!AD121:AF121)^(1/3)</f>
        <v>3.3500781588405126</v>
      </c>
      <c r="S121" s="40">
        <f>AVERAGE('[3]methanogen M06-L TZVP smd redo'!AT121:AV121)</f>
        <v>3.2924299999999995</v>
      </c>
      <c r="T121" s="40">
        <f>'[3]methanogen M06-L TZVP smd redo'!FK121</f>
        <v>3.2651699999999999</v>
      </c>
      <c r="U121" s="40">
        <f>'[3]methanogen M06-L TZVP smd redo'!CD121</f>
        <v>3.2631999999999999</v>
      </c>
      <c r="V121" s="40">
        <f>'[3]methanogen M06-L TZVP smd redo'!CG121</f>
        <v>2.3433799999999998</v>
      </c>
      <c r="W121" s="40">
        <v>3.2618430469632305</v>
      </c>
      <c r="X121" s="40">
        <v>3.277536791006189</v>
      </c>
      <c r="Y121" s="40">
        <v>3.3839166784308712</v>
      </c>
      <c r="Z121" s="40"/>
      <c r="AA121" s="40">
        <v>11.7445</v>
      </c>
      <c r="AB121" s="40">
        <v>11.265058152937975</v>
      </c>
      <c r="AC121" s="41">
        <v>10.880409999999999</v>
      </c>
      <c r="AD121" s="41">
        <v>10.705690000000001</v>
      </c>
      <c r="AE121" s="41">
        <v>11.494472298249331</v>
      </c>
      <c r="AF121" s="72">
        <v>10.681267514647969</v>
      </c>
      <c r="AG121" s="41">
        <v>10.78255440250839</v>
      </c>
      <c r="AH121" s="40"/>
      <c r="AI121" s="133">
        <f>1000*(AA121/Q121/P121-1)</f>
        <v>3.6810055187013191</v>
      </c>
      <c r="AJ121" s="133">
        <f>1000*(AB121/R121^2-1)</f>
        <v>3.7453794835007326</v>
      </c>
      <c r="AK121" s="133">
        <f>1000*(AC121/S121^2-1)</f>
        <v>3.719035116027003</v>
      </c>
      <c r="AL121" s="133">
        <f>1000*(AD121/T121^2-1)</f>
        <v>4.1603486396153411</v>
      </c>
      <c r="AM121" s="133">
        <f>1000*((AE121/Y121^2-1))</f>
        <v>3.8058355067245309</v>
      </c>
      <c r="AN121" s="133">
        <f>1000*((AF121/W121^2-1))</f>
        <v>3.9143739512221831</v>
      </c>
      <c r="AO121" s="133">
        <f>1000*((AG121/X121^2-1))</f>
        <v>3.7521930511217327</v>
      </c>
      <c r="AQ121" s="133">
        <f>O121*U121/AA121</f>
        <v>0.93110047426454934</v>
      </c>
      <c r="AR121" s="133">
        <f>U121*P121/AB121</f>
        <v>0.99261889217000721</v>
      </c>
      <c r="AS121" s="133">
        <f t="shared" si="32"/>
        <v>1.042560086290987</v>
      </c>
      <c r="AT121" s="133">
        <f t="shared" si="33"/>
        <v>1.0353523583153554</v>
      </c>
      <c r="AU121" s="133">
        <f>V121*S121/AD121</f>
        <v>0.72068354430214199</v>
      </c>
      <c r="AV121" s="133">
        <f>AC121/AD121</f>
        <v>1.0163202932272464</v>
      </c>
      <c r="AW121" s="133">
        <f>O121*N121/AA121</f>
        <v>0.55576985559197922</v>
      </c>
      <c r="AX121" s="133">
        <f>AE121/AC121</f>
        <v>1.0564374226935687</v>
      </c>
      <c r="AY121" s="133">
        <f>AF121/AG121</f>
        <v>0.99060641068160449</v>
      </c>
      <c r="AZ121" s="133">
        <f t="shared" si="34"/>
        <v>0.95716810833295651</v>
      </c>
      <c r="BB121" s="75">
        <f t="shared" si="35"/>
        <v>-71.388086728369785</v>
      </c>
      <c r="BC121" s="75">
        <f t="shared" si="36"/>
        <v>-7.4084829956090186</v>
      </c>
      <c r="BD121" s="75">
        <f t="shared" si="37"/>
        <v>41.679309759850462</v>
      </c>
      <c r="BE121" s="75">
        <f t="shared" si="38"/>
        <v>34.741811596594424</v>
      </c>
      <c r="BF121" s="75">
        <f t="shared" si="39"/>
        <v>-327.55515024964211</v>
      </c>
      <c r="BG121" s="75">
        <f t="shared" si="40"/>
        <v>16.188548715105302</v>
      </c>
      <c r="BH121" s="75">
        <f t="shared" si="41"/>
        <v>-587.40099921512888</v>
      </c>
      <c r="BI121" s="75">
        <f t="shared" si="42"/>
        <v>54.902325551725895</v>
      </c>
      <c r="BJ121" s="75">
        <f t="shared" si="43"/>
        <v>-9.4379873351053494</v>
      </c>
      <c r="BK121" s="75">
        <f t="shared" si="44"/>
        <v>-43.776241165985233</v>
      </c>
      <c r="BM121" s="133">
        <f>O121*U121/Q121/P121</f>
        <v>0.93452786024878265</v>
      </c>
      <c r="BN121" s="133">
        <f>P121*U121/R121^2</f>
        <v>0.99633662660367595</v>
      </c>
      <c r="BO121" s="133">
        <f>P121*Q121/R121^2</f>
        <v>1.0426269538773287</v>
      </c>
      <c r="BP121" s="133">
        <f>R121^2/S121^2</f>
        <v>1.0353251843890292</v>
      </c>
      <c r="BQ121" s="133">
        <f>V121*S121/T121^2</f>
        <v>0.7236818391052724</v>
      </c>
      <c r="BR121" s="133">
        <f>S121^2/T121^2</f>
        <v>1.0167671472511381</v>
      </c>
      <c r="BS121" s="133">
        <f>O121*N121/Q121/P121</f>
        <v>0.55781564749754109</v>
      </c>
      <c r="BT121" s="133">
        <f>Y121^2/S121^2</f>
        <v>1.0563460711813601</v>
      </c>
      <c r="BU121" s="133">
        <f>W121^2/X121^2</f>
        <v>0.99044637966352334</v>
      </c>
      <c r="BV121" s="133">
        <f>X121^2/R121^2</f>
        <v>0.95716161098263841</v>
      </c>
      <c r="BX121" s="133">
        <f t="shared" si="45"/>
        <v>0.99633249458895645</v>
      </c>
      <c r="BY121" s="133">
        <f t="shared" si="46"/>
        <v>0.99626859604033446</v>
      </c>
      <c r="BZ121" s="133">
        <f t="shared" si="47"/>
        <v>0.99993586624046782</v>
      </c>
      <c r="CA121" s="133">
        <f t="shared" si="48"/>
        <v>1.0000262467548708</v>
      </c>
      <c r="CB121" s="133">
        <f t="shared" si="49"/>
        <v>0.99585688815013329</v>
      </c>
      <c r="CC121" s="133">
        <f t="shared" si="50"/>
        <v>0.99956051488770081</v>
      </c>
      <c r="CD121" s="133">
        <f t="shared" si="51"/>
        <v>0.99633249458895667</v>
      </c>
      <c r="CE121" s="133">
        <f t="shared" si="52"/>
        <v>1.0000864787731036</v>
      </c>
      <c r="CF121" s="133">
        <f t="shared" si="53"/>
        <v>1.0001615746408559</v>
      </c>
      <c r="CG121" s="133">
        <f t="shared" si="54"/>
        <v>1.0000067881434478</v>
      </c>
    </row>
    <row r="122" spans="1:85" x14ac:dyDescent="0.2">
      <c r="A122" s="132">
        <v>236</v>
      </c>
      <c r="B122" s="132">
        <f t="shared" si="30"/>
        <v>509.15</v>
      </c>
      <c r="C122" s="44">
        <f t="shared" si="31"/>
        <v>1.9640577432976531</v>
      </c>
      <c r="E122" s="40">
        <f>'[4]methanogen M06-L TZVP smd redo'!AB122</f>
        <v>1.7684579586185745</v>
      </c>
      <c r="F122" s="40">
        <f>'[4]methanogen M06-L TZVP smd redo'!AS122</f>
        <v>1.9717076355887375</v>
      </c>
      <c r="G122" s="40">
        <f>'[4]methanogen M06-L TZVP smd redo'!BJ122</f>
        <v>2.0846378306889068</v>
      </c>
      <c r="H122" s="40">
        <f>'[4]methanogen M06-L TZVP smd redo'!EV122</f>
        <v>2.1279650334666833</v>
      </c>
      <c r="I122" s="40">
        <f>'[4]methanogen M06-L TZVP smd redo'!CL122</f>
        <v>2.0015141590319363</v>
      </c>
      <c r="J122" s="40">
        <f>'[4]methanogen M06-L TZVP smd redo'!DG122</f>
        <v>2.0156211146555858</v>
      </c>
      <c r="K122" s="40">
        <f>'[4]methanogen M06-L TZVP smd redo'!EC122</f>
        <v>2.0085713022832685</v>
      </c>
      <c r="M122" s="40">
        <f>EXP('d-beta'!Y123/1000)*'[3]methanogen M06-L TZVP smd redo'!EZ122</f>
        <v>3.6833180100959892</v>
      </c>
      <c r="N122" s="40">
        <f>'[3]methanogen M06-L TZVP smd redo'!ET122</f>
        <v>1.9416</v>
      </c>
      <c r="O122" s="40">
        <f>'[3]methanogen M06-L TZVP smd redo'!R122</f>
        <v>3.3279200000000002</v>
      </c>
      <c r="P122" s="40">
        <f>'[3]methanogen M06-L TZVP smd redo'!W122</f>
        <v>3.40191</v>
      </c>
      <c r="Q122" s="40">
        <f>'[3]methanogen M06-L TZVP smd redo'!V122</f>
        <v>3.39012</v>
      </c>
      <c r="R122" s="40">
        <f>PRODUCT('[4]methanogen M06-L TZVP smd redo'!AD122:AF122)^(1/3)</f>
        <v>3.3267586063930485</v>
      </c>
      <c r="S122" s="40">
        <f>AVERAGE('[3]methanogen M06-L TZVP smd redo'!AT122:AV122)</f>
        <v>3.2699666666666669</v>
      </c>
      <c r="T122" s="40">
        <f>'[3]methanogen M06-L TZVP smd redo'!FK122</f>
        <v>3.24342</v>
      </c>
      <c r="U122" s="40">
        <f>'[3]methanogen M06-L TZVP smd redo'!CD122</f>
        <v>3.24065</v>
      </c>
      <c r="V122" s="40">
        <f>'[3]methanogen M06-L TZVP smd redo'!CG122</f>
        <v>2.3317899999999998</v>
      </c>
      <c r="W122" s="40">
        <v>3.2397980960919504</v>
      </c>
      <c r="X122" s="40">
        <v>3.2553083391007909</v>
      </c>
      <c r="Y122" s="40">
        <v>3.3601779398154861</v>
      </c>
      <c r="Z122" s="40"/>
      <c r="AA122" s="40">
        <v>11.574859999999999</v>
      </c>
      <c r="AB122" s="40">
        <v>11.108256380051845</v>
      </c>
      <c r="AC122" s="41">
        <v>10.731956666666667</v>
      </c>
      <c r="AD122" s="41">
        <v>10.56297</v>
      </c>
      <c r="AE122" s="41">
        <v>11.333214863798981</v>
      </c>
      <c r="AF122" s="72">
        <v>10.536865385361143</v>
      </c>
      <c r="AG122" s="41">
        <v>10.636309879005218</v>
      </c>
      <c r="AH122" s="40"/>
      <c r="AI122" s="133">
        <f>1000*(AA122/Q122/P122-1)</f>
        <v>3.6397551531339722</v>
      </c>
      <c r="AJ122" s="133">
        <f>1000*(AB122/R122^2-1)</f>
        <v>3.6985959014752545</v>
      </c>
      <c r="AK122" s="133">
        <f>1000*(AC122/S122^2-1)</f>
        <v>3.6730415766104141</v>
      </c>
      <c r="AL122" s="133">
        <f>1000*(AD122/T122^2-1)</f>
        <v>4.1062390208335131</v>
      </c>
      <c r="AM122" s="133">
        <f>1000*((AE122/Y122^2-1))</f>
        <v>3.7569607471195088</v>
      </c>
      <c r="AN122" s="133">
        <f>1000*((AF122/W122^2-1))</f>
        <v>3.8655253747201801</v>
      </c>
      <c r="AO122" s="133">
        <f>1000*((AG122/X122^2-1))</f>
        <v>3.7064618628974699</v>
      </c>
      <c r="AQ122" s="133">
        <f>O122*U122/AA122</f>
        <v>0.93172824103272101</v>
      </c>
      <c r="AR122" s="133">
        <f>U122*P122/AB122</f>
        <v>0.99245095398568273</v>
      </c>
      <c r="AS122" s="133">
        <f t="shared" si="32"/>
        <v>1.0420051179936825</v>
      </c>
      <c r="AT122" s="133">
        <f t="shared" si="33"/>
        <v>1.0350634767799576</v>
      </c>
      <c r="AU122" s="133">
        <f>V122*S122/AD122</f>
        <v>0.72184959094522338</v>
      </c>
      <c r="AV122" s="133">
        <f>AC122/AD122</f>
        <v>1.0159980258077668</v>
      </c>
      <c r="AW122" s="133">
        <f>O122*N122/AA122</f>
        <v>0.55823478400602689</v>
      </c>
      <c r="AX122" s="133">
        <f>AE122/AC122</f>
        <v>1.0560250302724212</v>
      </c>
      <c r="AY122" s="133">
        <f>AF122/AG122</f>
        <v>0.99065047043802601</v>
      </c>
      <c r="AZ122" s="133">
        <f t="shared" si="34"/>
        <v>0.95751389913054707</v>
      </c>
      <c r="BB122" s="75">
        <f t="shared" si="35"/>
        <v>-70.714093691027173</v>
      </c>
      <c r="BC122" s="75">
        <f t="shared" si="36"/>
        <v>-7.5776842809445135</v>
      </c>
      <c r="BD122" s="75">
        <f t="shared" si="37"/>
        <v>41.146855021303253</v>
      </c>
      <c r="BE122" s="75">
        <f t="shared" si="38"/>
        <v>34.462755058892448</v>
      </c>
      <c r="BF122" s="75">
        <f t="shared" si="39"/>
        <v>-325.93848458206674</v>
      </c>
      <c r="BG122" s="75">
        <f t="shared" si="40"/>
        <v>15.87140605181056</v>
      </c>
      <c r="BH122" s="75">
        <f t="shared" si="41"/>
        <v>-582.97564522800508</v>
      </c>
      <c r="BI122" s="75">
        <f t="shared" si="42"/>
        <v>54.511887912650003</v>
      </c>
      <c r="BJ122" s="75">
        <f t="shared" si="43"/>
        <v>-9.3935107638453061</v>
      </c>
      <c r="BK122" s="75">
        <f t="shared" si="44"/>
        <v>-43.415041969458478</v>
      </c>
      <c r="BM122" s="133">
        <f>O122*U122/Q122/P122</f>
        <v>0.93511950369934038</v>
      </c>
      <c r="BN122" s="133">
        <f>P122*U122/R122^2</f>
        <v>0.99612162901650936</v>
      </c>
      <c r="BO122" s="133">
        <f>P122*Q122/R122^2</f>
        <v>1.0420662080019283</v>
      </c>
      <c r="BP122" s="133">
        <f>R122^2/S122^2</f>
        <v>1.0350371239002689</v>
      </c>
      <c r="BQ122" s="133">
        <f>V122*S122/T122^2</f>
        <v>0.72481367790273532</v>
      </c>
      <c r="BR122" s="133">
        <f>S122^2/T122^2</f>
        <v>1.016436542864501</v>
      </c>
      <c r="BS122" s="133">
        <f>O122*N122/Q122/P122</f>
        <v>0.56026662193777155</v>
      </c>
      <c r="BT122" s="133">
        <f>Y122^2/S122^2</f>
        <v>1.0559367412263245</v>
      </c>
      <c r="BU122" s="133">
        <f>W122^2/X122^2</f>
        <v>0.9904935008650767</v>
      </c>
      <c r="BV122" s="133">
        <f>X122^2/R122^2</f>
        <v>0.95750639517627545</v>
      </c>
      <c r="BX122" s="133">
        <f t="shared" si="45"/>
        <v>0.9963734446204966</v>
      </c>
      <c r="BY122" s="133">
        <f t="shared" si="46"/>
        <v>0.99631503330125382</v>
      </c>
      <c r="BZ122" s="133">
        <f t="shared" si="47"/>
        <v>0.99994137607785694</v>
      </c>
      <c r="CA122" s="133">
        <f t="shared" si="48"/>
        <v>1.0000254608062649</v>
      </c>
      <c r="CB122" s="133">
        <f t="shared" si="49"/>
        <v>0.99591055322508737</v>
      </c>
      <c r="CC122" s="133">
        <f t="shared" si="50"/>
        <v>0.99956857409366806</v>
      </c>
      <c r="CD122" s="133">
        <f t="shared" si="51"/>
        <v>0.99637344462049648</v>
      </c>
      <c r="CE122" s="133">
        <f t="shared" si="52"/>
        <v>1.0000836120599366</v>
      </c>
      <c r="CF122" s="133">
        <f t="shared" si="53"/>
        <v>1.0001584761261051</v>
      </c>
      <c r="CG122" s="133">
        <f t="shared" si="54"/>
        <v>1.0000078369756165</v>
      </c>
    </row>
    <row r="123" spans="1:85" x14ac:dyDescent="0.2">
      <c r="A123" s="132">
        <v>238</v>
      </c>
      <c r="B123" s="132">
        <f t="shared" si="30"/>
        <v>511.15</v>
      </c>
      <c r="C123" s="44">
        <f t="shared" si="31"/>
        <v>1.9563728846718185</v>
      </c>
      <c r="E123" s="40">
        <f>'[4]methanogen M06-L TZVP smd redo'!AB123</f>
        <v>1.7512057581363649</v>
      </c>
      <c r="F123" s="40">
        <f>'[4]methanogen M06-L TZVP smd redo'!AS123</f>
        <v>1.9484393867010841</v>
      </c>
      <c r="G123" s="40">
        <f>'[4]methanogen M06-L TZVP smd redo'!BJ123</f>
        <v>2.0702110572787813</v>
      </c>
      <c r="H123" s="40">
        <f>'[4]methanogen M06-L TZVP smd redo'!EV123</f>
        <v>2.1094181637759668</v>
      </c>
      <c r="I123" s="40">
        <f>'[4]methanogen M06-L TZVP smd redo'!CL123</f>
        <v>1.9821575312544137</v>
      </c>
      <c r="J123" s="40">
        <f>'[4]methanogen M06-L TZVP smd redo'!DG123</f>
        <v>1.994186768483841</v>
      </c>
      <c r="K123" s="40">
        <f>'[4]methanogen M06-L TZVP smd redo'!EC123</f>
        <v>1.9916281259979574</v>
      </c>
      <c r="M123" s="40">
        <f>EXP('d-beta'!Y124/1000)*'[3]methanogen M06-L TZVP smd redo'!EZ123</f>
        <v>3.6580186521675766</v>
      </c>
      <c r="N123" s="40">
        <f>'[3]methanogen M06-L TZVP smd redo'!ET123</f>
        <v>1.9354800000000001</v>
      </c>
      <c r="O123" s="40">
        <f>'[3]methanogen M06-L TZVP smd redo'!R123</f>
        <v>3.3050899999999999</v>
      </c>
      <c r="P123" s="40">
        <f>'[3]methanogen M06-L TZVP smd redo'!W123</f>
        <v>3.3775400000000002</v>
      </c>
      <c r="Q123" s="40">
        <f>'[3]methanogen M06-L TZVP smd redo'!V123</f>
        <v>3.3658299999999999</v>
      </c>
      <c r="R123" s="40">
        <f>PRODUCT('[4]methanogen M06-L TZVP smd redo'!AD123:AF123)^(1/3)</f>
        <v>3.3037989741653981</v>
      </c>
      <c r="S123" s="40">
        <f>AVERAGE('[3]methanogen M06-L TZVP smd redo'!AT123:AV123)</f>
        <v>3.2478433333333334</v>
      </c>
      <c r="T123" s="40">
        <f>'[3]methanogen M06-L TZVP smd redo'!FK123</f>
        <v>3.222</v>
      </c>
      <c r="U123" s="40">
        <f>'[3]methanogen M06-L TZVP smd redo'!CD123</f>
        <v>3.2184499999999998</v>
      </c>
      <c r="V123" s="40">
        <f>'[3]methanogen M06-L TZVP smd redo'!CG123</f>
        <v>2.32036</v>
      </c>
      <c r="W123" s="40">
        <v>3.2180895801613398</v>
      </c>
      <c r="X123" s="40">
        <v>3.2334230328708151</v>
      </c>
      <c r="Y123" s="40">
        <v>3.3368024933126348</v>
      </c>
      <c r="Z123" s="40"/>
      <c r="AA123" s="40">
        <v>11.409129999999999</v>
      </c>
      <c r="AB123" s="40">
        <v>10.954967004576016</v>
      </c>
      <c r="AC123" s="41">
        <v>10.586783333333335</v>
      </c>
      <c r="AD123" s="41">
        <v>10.42334</v>
      </c>
      <c r="AE123" s="41">
        <v>11.175576771947433</v>
      </c>
      <c r="AF123" s="72">
        <v>10.395635929280145</v>
      </c>
      <c r="AG123" s="41">
        <v>10.493277529121434</v>
      </c>
      <c r="AH123" s="40"/>
      <c r="AI123" s="133">
        <f>1000*(AA123/Q123/P123-1)</f>
        <v>3.5981466017189767</v>
      </c>
      <c r="AJ123" s="133">
        <f>1000*(AB123/R123^2-1)</f>
        <v>3.653598039310868</v>
      </c>
      <c r="AK123" s="133">
        <f>1000*(AC123/S123^2-1)</f>
        <v>3.6305697615259813</v>
      </c>
      <c r="AL123" s="133">
        <f>1000*(AD123/T123^2-1)</f>
        <v>4.051136641671782</v>
      </c>
      <c r="AM123" s="133">
        <f>1000*((AE123/Y123^2-1))</f>
        <v>3.7116006292403636</v>
      </c>
      <c r="AN123" s="133">
        <f>1000*((AF123/W123^2-1))</f>
        <v>3.8175936166093827</v>
      </c>
      <c r="AO123" s="133">
        <f>1000*((AG123/X123^2-1))</f>
        <v>3.6588168289013456</v>
      </c>
      <c r="AQ123" s="133">
        <f>O123*U123/AA123</f>
        <v>0.9323468932775768</v>
      </c>
      <c r="AR123" s="133">
        <f>U123*P123/AB123</f>
        <v>0.99228446863046615</v>
      </c>
      <c r="AS123" s="133">
        <f t="shared" si="32"/>
        <v>1.041457267304801</v>
      </c>
      <c r="AT123" s="133">
        <f t="shared" si="33"/>
        <v>1.0347776713332204</v>
      </c>
      <c r="AU123" s="133">
        <f>V123*S123/AD123</f>
        <v>0.72300872435642838</v>
      </c>
      <c r="AV123" s="133">
        <f>AC123/AD123</f>
        <v>1.0156805144352323</v>
      </c>
      <c r="AW123" s="133">
        <f>O123*N123/AA123</f>
        <v>0.56068566079972804</v>
      </c>
      <c r="AX123" s="133">
        <f>AE123/AC123</f>
        <v>1.0556158957896338</v>
      </c>
      <c r="AY123" s="133">
        <f>AF123/AG123</f>
        <v>0.99069484252462503</v>
      </c>
      <c r="AZ123" s="133">
        <f t="shared" si="34"/>
        <v>0.95785569456651676</v>
      </c>
      <c r="BB123" s="75">
        <f t="shared" si="35"/>
        <v>-70.050330459403355</v>
      </c>
      <c r="BC123" s="75">
        <f t="shared" si="36"/>
        <v>-7.7454500735130818</v>
      </c>
      <c r="BD123" s="75">
        <f t="shared" si="37"/>
        <v>40.620950924954769</v>
      </c>
      <c r="BE123" s="75">
        <f t="shared" si="38"/>
        <v>34.1865933362268</v>
      </c>
      <c r="BF123" s="75">
        <f t="shared" si="39"/>
        <v>-324.33399001314984</v>
      </c>
      <c r="BG123" s="75">
        <f t="shared" si="40"/>
        <v>15.558845409139813</v>
      </c>
      <c r="BH123" s="75">
        <f t="shared" si="41"/>
        <v>-578.594849927111</v>
      </c>
      <c r="BI123" s="75">
        <f t="shared" si="42"/>
        <v>54.124384068736504</v>
      </c>
      <c r="BJ123" s="75">
        <f t="shared" si="43"/>
        <v>-9.3487209068565811</v>
      </c>
      <c r="BK123" s="75">
        <f t="shared" si="44"/>
        <v>-43.058144333908167</v>
      </c>
      <c r="BM123" s="133">
        <f>O123*U123/Q123/P123</f>
        <v>0.93570161408324692</v>
      </c>
      <c r="BN123" s="133">
        <f>P123*U123/R123^2</f>
        <v>0.99590987721949298</v>
      </c>
      <c r="BO123" s="133">
        <f>P123*Q123/R123^2</f>
        <v>1.0415148105584009</v>
      </c>
      <c r="BP123" s="133">
        <f>R123^2/S123^2</f>
        <v>1.0347539289307544</v>
      </c>
      <c r="BQ123" s="133">
        <f>V123*S123/T123^2</f>
        <v>0.72593773149191698</v>
      </c>
      <c r="BR123" s="133">
        <f>S123^2/T123^2</f>
        <v>1.0161061307905437</v>
      </c>
      <c r="BS123" s="133">
        <f>O123*N123/Q123/P123</f>
        <v>0.56270309000476715</v>
      </c>
      <c r="BT123" s="133">
        <f>Y123^2/S123^2</f>
        <v>1.0555306746245547</v>
      </c>
      <c r="BU123" s="133">
        <f>W123^2/X123^2</f>
        <v>0.99053814140113883</v>
      </c>
      <c r="BV123" s="133">
        <f>X123^2/R123^2</f>
        <v>0.95785071394238008</v>
      </c>
      <c r="BX123" s="133">
        <f t="shared" si="45"/>
        <v>0.99641475364028642</v>
      </c>
      <c r="BY123" s="133">
        <f t="shared" si="46"/>
        <v>0.99635970214579184</v>
      </c>
      <c r="BZ123" s="133">
        <f t="shared" si="47"/>
        <v>0.99994475042215769</v>
      </c>
      <c r="CA123" s="133">
        <f t="shared" si="48"/>
        <v>1.0000229449744547</v>
      </c>
      <c r="CB123" s="133">
        <f t="shared" si="49"/>
        <v>0.99596520884860329</v>
      </c>
      <c r="CC123" s="133">
        <f t="shared" si="50"/>
        <v>0.99958113001938076</v>
      </c>
      <c r="CD123" s="133">
        <f t="shared" si="51"/>
        <v>0.99641475364028653</v>
      </c>
      <c r="CE123" s="133">
        <f t="shared" si="52"/>
        <v>1.0000807377437035</v>
      </c>
      <c r="CF123" s="133">
        <f t="shared" si="53"/>
        <v>1.000158197970312</v>
      </c>
      <c r="CG123" s="133">
        <f t="shared" si="54"/>
        <v>1.0000051997916419</v>
      </c>
    </row>
    <row r="124" spans="1:85" x14ac:dyDescent="0.2">
      <c r="A124" s="132">
        <v>240</v>
      </c>
      <c r="B124" s="132">
        <f t="shared" si="30"/>
        <v>513.15</v>
      </c>
      <c r="C124" s="44">
        <f t="shared" si="31"/>
        <v>1.9487479294553249</v>
      </c>
      <c r="E124" s="40">
        <f>'[4]methanogen M06-L TZVP smd redo'!AB124</f>
        <v>1.7335690187061381</v>
      </c>
      <c r="F124" s="40">
        <f>'[4]methanogen M06-L TZVP smd redo'!AS124</f>
        <v>1.9390518217423658</v>
      </c>
      <c r="G124" s="40">
        <f>'[4]methanogen M06-L TZVP smd redo'!BJ124</f>
        <v>2.0469119069743691</v>
      </c>
      <c r="H124" s="40">
        <f>'[4]methanogen M06-L TZVP smd redo'!EV124</f>
        <v>2.096036270900159</v>
      </c>
      <c r="I124" s="40">
        <f>'[4]methanogen M06-L TZVP smd redo'!CL124</f>
        <v>1.9644718016245122</v>
      </c>
      <c r="J124" s="40">
        <f>'[4]methanogen M06-L TZVP smd redo'!DG124</f>
        <v>1.985771826942706</v>
      </c>
      <c r="K124" s="40">
        <f>'[4]methanogen M06-L TZVP smd redo'!EC124</f>
        <v>1.9766810492602982</v>
      </c>
      <c r="M124" s="40">
        <f>EXP('d-beta'!Y125/1000)*'[3]methanogen M06-L TZVP smd redo'!EZ124</f>
        <v>3.6330983400921415</v>
      </c>
      <c r="N124" s="40">
        <f>'[3]methanogen M06-L TZVP smd redo'!ET124</f>
        <v>1.92943</v>
      </c>
      <c r="O124" s="40">
        <f>'[3]methanogen M06-L TZVP smd redo'!R124</f>
        <v>3.2826200000000001</v>
      </c>
      <c r="P124" s="40">
        <f>'[3]methanogen M06-L TZVP smd redo'!W124</f>
        <v>3.3535599999999999</v>
      </c>
      <c r="Q124" s="40">
        <f>'[3]methanogen M06-L TZVP smd redo'!V124</f>
        <v>3.34192</v>
      </c>
      <c r="R124" s="40">
        <f>PRODUCT('[4]methanogen M06-L TZVP smd redo'!AD124:AF124)^(1/3)</f>
        <v>3.2811958401578445</v>
      </c>
      <c r="S124" s="40">
        <f>AVERAGE('[3]methanogen M06-L TZVP smd redo'!AT124:AV124)</f>
        <v>3.2260666666666666</v>
      </c>
      <c r="T124" s="40">
        <f>'[3]methanogen M06-L TZVP smd redo'!FK124</f>
        <v>3.2008899999999998</v>
      </c>
      <c r="U124" s="40">
        <f>'[3]methanogen M06-L TZVP smd redo'!CD124</f>
        <v>3.19659</v>
      </c>
      <c r="V124" s="40">
        <f>'[3]methanogen M06-L TZVP smd redo'!CG124</f>
        <v>2.3090899999999999</v>
      </c>
      <c r="W124" s="40">
        <v>3.1967143744994191</v>
      </c>
      <c r="X124" s="40">
        <v>3.2118708724344422</v>
      </c>
      <c r="Y124" s="40">
        <v>3.3137936110087036</v>
      </c>
      <c r="Z124" s="40"/>
      <c r="AA124" s="40">
        <v>11.24719</v>
      </c>
      <c r="AB124" s="40">
        <v>10.8050832722201</v>
      </c>
      <c r="AC124" s="41">
        <v>10.444800000000001</v>
      </c>
      <c r="AD124" s="41">
        <v>10.286720000000001</v>
      </c>
      <c r="AE124" s="41">
        <v>11.021464714822246</v>
      </c>
      <c r="AF124" s="72">
        <v>10.257485867380499</v>
      </c>
      <c r="AG124" s="41">
        <v>10.353380790445829</v>
      </c>
      <c r="AH124" s="40"/>
      <c r="AI124" s="133">
        <f>1000*(AA124/Q124/P124-1)</f>
        <v>3.5566693869226729</v>
      </c>
      <c r="AJ124" s="133">
        <f>1000*(AB124/R124^2-1)</f>
        <v>3.6073047411915304</v>
      </c>
      <c r="AK124" s="133">
        <f>1000*(AC124/S124^2-1)</f>
        <v>3.5833620204990257</v>
      </c>
      <c r="AL124" s="133">
        <f>1000*(AD124/T124^2-1)</f>
        <v>4.0039451422799743</v>
      </c>
      <c r="AM124" s="133">
        <f>1000*((AE124/Y124^2-1))</f>
        <v>3.6641273732826996</v>
      </c>
      <c r="AN124" s="133">
        <f>1000*((AF124/W124^2-1))</f>
        <v>3.7677992058988696</v>
      </c>
      <c r="AO124" s="133">
        <f>1000*((AG124/X124^2-1))</f>
        <v>3.6124346282444542</v>
      </c>
      <c r="AQ124" s="133">
        <f>O124*U124/AA124</f>
        <v>0.93296105656612904</v>
      </c>
      <c r="AR124" s="133">
        <f>U124*P124/AB124</f>
        <v>0.99212158669438832</v>
      </c>
      <c r="AS124" s="133">
        <f t="shared" si="32"/>
        <v>1.0409165497980526</v>
      </c>
      <c r="AT124" s="133">
        <f t="shared" si="33"/>
        <v>1.0344940326497492</v>
      </c>
      <c r="AU124" s="133">
        <f>V124*S124/AD124</f>
        <v>0.72416458106503656</v>
      </c>
      <c r="AV124" s="133">
        <f>AC124/AD124</f>
        <v>1.0153673863000061</v>
      </c>
      <c r="AW124" s="133">
        <f>O124*N124/AA124</f>
        <v>0.56312603473400913</v>
      </c>
      <c r="AX124" s="133">
        <f>AE124/AC124</f>
        <v>1.0552106995655488</v>
      </c>
      <c r="AY124" s="133">
        <f>AF124/AG124</f>
        <v>0.99073781550140383</v>
      </c>
      <c r="AZ124" s="133">
        <f t="shared" si="34"/>
        <v>0.95819537245625863</v>
      </c>
      <c r="BB124" s="75">
        <f t="shared" si="35"/>
        <v>-69.391819020798934</v>
      </c>
      <c r="BC124" s="75">
        <f t="shared" si="36"/>
        <v>-7.9096119757674659</v>
      </c>
      <c r="BD124" s="75">
        <f t="shared" si="37"/>
        <v>40.101622921058301</v>
      </c>
      <c r="BE124" s="75">
        <f t="shared" si="38"/>
        <v>33.912449844386941</v>
      </c>
      <c r="BF124" s="75">
        <f t="shared" si="39"/>
        <v>-322.73659051709785</v>
      </c>
      <c r="BG124" s="75">
        <f t="shared" si="40"/>
        <v>15.250503948956883</v>
      </c>
      <c r="BH124" s="75">
        <f t="shared" si="41"/>
        <v>-574.25181313574603</v>
      </c>
      <c r="BI124" s="75">
        <f t="shared" si="42"/>
        <v>53.740462215606911</v>
      </c>
      <c r="BJ124" s="75">
        <f t="shared" si="43"/>
        <v>-9.3053452446946903</v>
      </c>
      <c r="BK124" s="75">
        <f t="shared" si="44"/>
        <v>-42.703583957990652</v>
      </c>
      <c r="BM124" s="133">
        <f>O124*U124/Q124/P124</f>
        <v>0.93627929059520887</v>
      </c>
      <c r="BN124" s="133">
        <f>P124*U124/R124^2</f>
        <v>0.99570047159790953</v>
      </c>
      <c r="BO124" s="133">
        <f>P124*Q124/R124^2</f>
        <v>1.040969070178686</v>
      </c>
      <c r="BP124" s="133">
        <f>R124^2/S124^2</f>
        <v>1.0344693530748148</v>
      </c>
      <c r="BQ124" s="133">
        <f>V124*S124/T124^2</f>
        <v>0.72706409632160307</v>
      </c>
      <c r="BR124" s="133">
        <f>S124^2/T124^2</f>
        <v>1.0157929078871966</v>
      </c>
      <c r="BS124" s="133">
        <f>O124*N124/Q124/P124</f>
        <v>0.56512888786272686</v>
      </c>
      <c r="BT124" s="133">
        <f>Y124^2/S124^2</f>
        <v>1.0551257862343983</v>
      </c>
      <c r="BU124" s="133">
        <f>W124^2/X124^2</f>
        <v>0.99058446772277076</v>
      </c>
      <c r="BV124" s="133">
        <f>X124^2/R124^2</f>
        <v>0.95819047471499352</v>
      </c>
      <c r="BX124" s="133">
        <f t="shared" si="45"/>
        <v>0.99645593567815605</v>
      </c>
      <c r="BY124" s="133">
        <f t="shared" si="46"/>
        <v>0.99640566113443962</v>
      </c>
      <c r="BZ124" s="133">
        <f t="shared" si="47"/>
        <v>0.99994954664635294</v>
      </c>
      <c r="CA124" s="133">
        <f t="shared" si="48"/>
        <v>1.0000238572315951</v>
      </c>
      <c r="CB124" s="133">
        <f t="shared" si="49"/>
        <v>0.9960120225008553</v>
      </c>
      <c r="CC124" s="133">
        <f t="shared" si="50"/>
        <v>0.99958109415424501</v>
      </c>
      <c r="CD124" s="133">
        <f t="shared" si="51"/>
        <v>0.99645593567815594</v>
      </c>
      <c r="CE124" s="133">
        <f t="shared" si="52"/>
        <v>1.0000804769746492</v>
      </c>
      <c r="CF124" s="133">
        <f t="shared" si="53"/>
        <v>1.000154805353435</v>
      </c>
      <c r="CG124" s="133">
        <f t="shared" si="54"/>
        <v>1.0000051114485005</v>
      </c>
    </row>
    <row r="125" spans="1:85" x14ac:dyDescent="0.2">
      <c r="A125" s="132">
        <v>242</v>
      </c>
      <c r="B125" s="132">
        <f t="shared" si="30"/>
        <v>515.15</v>
      </c>
      <c r="C125" s="44">
        <f t="shared" si="31"/>
        <v>1.9411821799475881</v>
      </c>
      <c r="E125" s="40">
        <f>'[4]methanogen M06-L TZVP smd redo'!AB125</f>
        <v>1.7168051960159136</v>
      </c>
      <c r="F125" s="40">
        <f>'[4]methanogen M06-L TZVP smd redo'!AS125</f>
        <v>1.9241982556694737</v>
      </c>
      <c r="G125" s="40">
        <f>'[4]methanogen M06-L TZVP smd redo'!BJ125</f>
        <v>2.0371803724177351</v>
      </c>
      <c r="H125" s="40">
        <f>'[4]methanogen M06-L TZVP smd redo'!EV125</f>
        <v>2.0723936702020662</v>
      </c>
      <c r="I125" s="40">
        <f>'[4]methanogen M06-L TZVP smd redo'!CL125</f>
        <v>1.9519400289922384</v>
      </c>
      <c r="J125" s="40">
        <f>'[4]methanogen M06-L TZVP smd redo'!DG125</f>
        <v>1.9698488185520002</v>
      </c>
      <c r="K125" s="40">
        <f>'[4]methanogen M06-L TZVP smd redo'!EC125</f>
        <v>1.9661874318128714</v>
      </c>
      <c r="M125" s="40">
        <f>EXP('d-beta'!Y126/1000)*'[3]methanogen M06-L TZVP smd redo'!EZ125</f>
        <v>3.6085663300754018</v>
      </c>
      <c r="N125" s="40">
        <f>'[3]methanogen M06-L TZVP smd redo'!ET125</f>
        <v>1.92344</v>
      </c>
      <c r="O125" s="40">
        <f>'[3]methanogen M06-L TZVP smd redo'!R125</f>
        <v>3.2605</v>
      </c>
      <c r="P125" s="40">
        <f>'[3]methanogen M06-L TZVP smd redo'!W125</f>
        <v>3.3299500000000002</v>
      </c>
      <c r="Q125" s="40">
        <f>'[3]methanogen M06-L TZVP smd redo'!V125</f>
        <v>3.31839</v>
      </c>
      <c r="R125" s="40">
        <f>PRODUCT('[4]methanogen M06-L TZVP smd redo'!AD125:AF125)^(1/3)</f>
        <v>3.2589359249268539</v>
      </c>
      <c r="S125" s="40">
        <f>AVERAGE('[3]methanogen M06-L TZVP smd redo'!AT125:AV125)</f>
        <v>3.2046166666666664</v>
      </c>
      <c r="T125" s="40">
        <f>'[3]methanogen M06-L TZVP smd redo'!FK125</f>
        <v>3.1800999999999999</v>
      </c>
      <c r="U125" s="40">
        <f>'[3]methanogen M06-L TZVP smd redo'!CD125</f>
        <v>3.1750699999999998</v>
      </c>
      <c r="V125" s="40">
        <f>'[3]methanogen M06-L TZVP smd redo'!CG125</f>
        <v>2.2979599999999998</v>
      </c>
      <c r="W125" s="40">
        <v>3.1756556933447313</v>
      </c>
      <c r="X125" s="40">
        <v>3.1906418579845459</v>
      </c>
      <c r="Y125" s="40">
        <v>3.2911345644600383</v>
      </c>
      <c r="Z125" s="40"/>
      <c r="AA125" s="40">
        <v>11.08893</v>
      </c>
      <c r="AB125" s="40">
        <v>10.658515294854901</v>
      </c>
      <c r="AC125" s="41">
        <v>10.305913333333335</v>
      </c>
      <c r="AD125" s="41">
        <v>10.15301</v>
      </c>
      <c r="AE125" s="41">
        <v>10.870772080620901</v>
      </c>
      <c r="AF125" s="72">
        <v>10.122335111798234</v>
      </c>
      <c r="AG125" s="41">
        <v>10.21652306254091</v>
      </c>
      <c r="AH125" s="40"/>
      <c r="AI125" s="133">
        <f>1000*(AA125/Q125/P125-1)</f>
        <v>3.5164672913801098</v>
      </c>
      <c r="AJ125" s="133">
        <f>1000*(AB125/R125^2-1)</f>
        <v>3.5639894405001815</v>
      </c>
      <c r="AK125" s="133">
        <f>1000*(AC125/S125^2-1)</f>
        <v>3.5391316485131608</v>
      </c>
      <c r="AL125" s="133">
        <f>1000*(AD125/T125^2-1)</f>
        <v>3.9527190410943991</v>
      </c>
      <c r="AM125" s="133">
        <f>1000*((AE125/Y125^2-1))</f>
        <v>3.6195464835144797</v>
      </c>
      <c r="AN125" s="133">
        <f>1000*((AF125/W125^2-1))</f>
        <v>3.7230356349184923</v>
      </c>
      <c r="AO125" s="133">
        <f>1000*((AG125/X125^2-1))</f>
        <v>3.5684576724912542</v>
      </c>
      <c r="AQ125" s="133">
        <f>O125*U125/AA125</f>
        <v>0.93357210614549824</v>
      </c>
      <c r="AR125" s="133">
        <f>U125*P125/AB125</f>
        <v>0.99196032974721493</v>
      </c>
      <c r="AS125" s="133">
        <f t="shared" si="32"/>
        <v>1.0403822383547987</v>
      </c>
      <c r="AT125" s="133">
        <f t="shared" si="33"/>
        <v>1.0342135578009486</v>
      </c>
      <c r="AU125" s="133">
        <f>V125*S125/AD125</f>
        <v>0.72531012136630735</v>
      </c>
      <c r="AV125" s="133">
        <f>AC125/AD125</f>
        <v>1.0150599017762549</v>
      </c>
      <c r="AW125" s="133">
        <f>O125*N125/AA125</f>
        <v>0.56555286398236804</v>
      </c>
      <c r="AX125" s="133">
        <f>AE125/AC125</f>
        <v>1.0548091885714381</v>
      </c>
      <c r="AY125" s="133">
        <f>AF125/AG125</f>
        <v>0.99078082140410195</v>
      </c>
      <c r="AZ125" s="133">
        <f t="shared" si="34"/>
        <v>0.95853153839096605</v>
      </c>
      <c r="BB125" s="75">
        <f t="shared" si="35"/>
        <v>-68.737076192323684</v>
      </c>
      <c r="BC125" s="75">
        <f t="shared" si="36"/>
        <v>-8.0721626710710908</v>
      </c>
      <c r="BD125" s="75">
        <f t="shared" si="37"/>
        <v>39.58818250776131</v>
      </c>
      <c r="BE125" s="75">
        <f t="shared" si="38"/>
        <v>33.641290351557885</v>
      </c>
      <c r="BF125" s="75">
        <f t="shared" si="39"/>
        <v>-321.15596197925663</v>
      </c>
      <c r="BG125" s="75">
        <f t="shared" si="40"/>
        <v>14.947627280673847</v>
      </c>
      <c r="BH125" s="75">
        <f t="shared" si="41"/>
        <v>-569.95150595184919</v>
      </c>
      <c r="BI125" s="75">
        <f t="shared" si="42"/>
        <v>53.35988665685106</v>
      </c>
      <c r="BJ125" s="75">
        <f t="shared" si="43"/>
        <v>-9.2619382316049332</v>
      </c>
      <c r="BK125" s="75">
        <f t="shared" si="44"/>
        <v>-42.352813134821425</v>
      </c>
      <c r="BM125" s="133">
        <f>O125*U125/Q125/P125</f>
        <v>0.93685498192090377</v>
      </c>
      <c r="BN125" s="133">
        <f>P125*U125/R125^2</f>
        <v>0.99549566588782912</v>
      </c>
      <c r="BO125" s="133">
        <f>P125*Q125/R125^2</f>
        <v>1.0404315063055345</v>
      </c>
      <c r="BP125" s="133">
        <f>R125^2/S125^2</f>
        <v>1.034187940834058</v>
      </c>
      <c r="BQ125" s="133">
        <f>V125*S125/T125^2</f>
        <v>0.72817706849373043</v>
      </c>
      <c r="BR125" s="133">
        <f>S125^2/T125^2</f>
        <v>1.0154782372101705</v>
      </c>
      <c r="BS125" s="133">
        <f>O125*N125/Q125/P125</f>
        <v>0.56754161213010845</v>
      </c>
      <c r="BT125" s="133">
        <f>Y125^2/S125^2</f>
        <v>1.0547246721756047</v>
      </c>
      <c r="BU125" s="133">
        <f>W125^2/X125^2</f>
        <v>0.99062823660217225</v>
      </c>
      <c r="BV125" s="133">
        <f>X125^2/R125^2</f>
        <v>0.95852727067883192</v>
      </c>
      <c r="BX125" s="133">
        <f t="shared" si="45"/>
        <v>0.99649585492017734</v>
      </c>
      <c r="BY125" s="133">
        <f t="shared" si="46"/>
        <v>0.99644866747113237</v>
      </c>
      <c r="BZ125" s="133">
        <f t="shared" si="47"/>
        <v>0.9999526466178339</v>
      </c>
      <c r="CA125" s="133">
        <f t="shared" si="48"/>
        <v>1.000024770127246</v>
      </c>
      <c r="CB125" s="133">
        <f t="shared" si="49"/>
        <v>0.99606284343263718</v>
      </c>
      <c r="CC125" s="133">
        <f t="shared" si="50"/>
        <v>0.99958804096573761</v>
      </c>
      <c r="CD125" s="133">
        <f t="shared" si="51"/>
        <v>0.99649585492017723</v>
      </c>
      <c r="CE125" s="133">
        <f t="shared" si="52"/>
        <v>1.0000801312399936</v>
      </c>
      <c r="CF125" s="133">
        <f t="shared" si="53"/>
        <v>1.000154028318891</v>
      </c>
      <c r="CG125" s="133">
        <f t="shared" si="54"/>
        <v>1.0000044523638134</v>
      </c>
    </row>
    <row r="126" spans="1:85" x14ac:dyDescent="0.2">
      <c r="A126" s="132">
        <v>244</v>
      </c>
      <c r="B126" s="132">
        <f t="shared" si="30"/>
        <v>517.15</v>
      </c>
      <c r="C126" s="44">
        <f t="shared" si="31"/>
        <v>1.9336749492410326</v>
      </c>
      <c r="E126" s="40">
        <f>'[4]methanogen M06-L TZVP smd redo'!AB126</f>
        <v>1.7043090518500392</v>
      </c>
      <c r="F126" s="40">
        <f>'[4]methanogen M06-L TZVP smd redo'!AS126</f>
        <v>1.9041074361094701</v>
      </c>
      <c r="G126" s="40">
        <f>'[4]methanogen M06-L TZVP smd redo'!BJ126</f>
        <v>2.0127040682162978</v>
      </c>
      <c r="H126" s="40">
        <f>'[4]methanogen M06-L TZVP smd redo'!EV126</f>
        <v>2.0542328064163673</v>
      </c>
      <c r="I126" s="40">
        <f>'[4]methanogen M06-L TZVP smd redo'!CL126</f>
        <v>1.9406485922592864</v>
      </c>
      <c r="J126" s="40">
        <f>'[4]methanogen M06-L TZVP smd redo'!DG126</f>
        <v>1.9495782946599149</v>
      </c>
      <c r="K126" s="40">
        <f>'[4]methanogen M06-L TZVP smd redo'!EC126</f>
        <v>1.9489977966733463</v>
      </c>
      <c r="M126" s="40">
        <f>EXP('d-beta'!Y127/1000)*'[3]methanogen M06-L TZVP smd redo'!EZ126</f>
        <v>3.5844119209665348</v>
      </c>
      <c r="N126" s="40">
        <f>'[3]methanogen M06-L TZVP smd redo'!ET126</f>
        <v>1.91751</v>
      </c>
      <c r="O126" s="40">
        <f>'[3]methanogen M06-L TZVP smd redo'!R126</f>
        <v>3.2387100000000002</v>
      </c>
      <c r="P126" s="40">
        <f>'[3]methanogen M06-L TZVP smd redo'!W126</f>
        <v>3.3067099999999998</v>
      </c>
      <c r="Q126" s="40">
        <f>'[3]methanogen M06-L TZVP smd redo'!V126</f>
        <v>3.29522</v>
      </c>
      <c r="R126" s="40">
        <f>PRODUCT('[4]methanogen M06-L TZVP smd redo'!AD126:AF126)^(1/3)</f>
        <v>3.2370157969426665</v>
      </c>
      <c r="S126" s="40">
        <f>AVERAGE('[3]methanogen M06-L TZVP smd redo'!AT126:AV126)</f>
        <v>3.1834900000000004</v>
      </c>
      <c r="T126" s="40">
        <f>'[3]methanogen M06-L TZVP smd redo'!FK126</f>
        <v>3.1596199999999999</v>
      </c>
      <c r="U126" s="40">
        <f>'[3]methanogen M06-L TZVP smd redo'!CD126</f>
        <v>3.15388</v>
      </c>
      <c r="V126" s="40">
        <f>'[3]methanogen M06-L TZVP smd redo'!CG126</f>
        <v>2.2869899999999999</v>
      </c>
      <c r="W126" s="40">
        <v>3.1549202344576122</v>
      </c>
      <c r="X126" s="40">
        <v>3.1697359910218128</v>
      </c>
      <c r="Y126" s="40">
        <v>3.268822173188985</v>
      </c>
      <c r="Z126" s="40"/>
      <c r="AA126" s="40">
        <v>10.93425</v>
      </c>
      <c r="AB126" s="40">
        <v>10.515166428848417</v>
      </c>
      <c r="AC126" s="41">
        <v>10.170036666666666</v>
      </c>
      <c r="AD126" s="41">
        <v>10.02215</v>
      </c>
      <c r="AE126" s="41">
        <v>10.723398862790772</v>
      </c>
      <c r="AF126" s="72">
        <v>9.990093831198303</v>
      </c>
      <c r="AG126" s="41">
        <v>10.082614340115665</v>
      </c>
      <c r="AH126" s="40"/>
      <c r="AI126" s="133">
        <f>1000*(AA126/Q126/P126-1)</f>
        <v>3.4794329559360015</v>
      </c>
      <c r="AJ126" s="133">
        <f>1000*(AB126/R126^2-1)</f>
        <v>3.5211112828215096</v>
      </c>
      <c r="AK126" s="133">
        <f>1000*(AC126/S126^2-1)</f>
        <v>3.4957528242609559</v>
      </c>
      <c r="AL126" s="133">
        <f>1000*(AD126/T126^2-1)</f>
        <v>3.9017009855875084</v>
      </c>
      <c r="AM126" s="133">
        <f>1000*((AE126/Y126^2-1))</f>
        <v>3.5750822239346558</v>
      </c>
      <c r="AN126" s="133">
        <f>1000*((AF126/W126^2-1))</f>
        <v>3.6742920307735183</v>
      </c>
      <c r="AO126" s="133">
        <f>1000*((AG126/X126^2-1))</f>
        <v>3.5221748218163818</v>
      </c>
      <c r="AQ126" s="133">
        <f>O126*U126/AA126</f>
        <v>0.93417497265930449</v>
      </c>
      <c r="AR126" s="133">
        <f>U126*P126/AB126</f>
        <v>0.99180232717839556</v>
      </c>
      <c r="AS126" s="133">
        <f t="shared" si="32"/>
        <v>1.0398551534098239</v>
      </c>
      <c r="AT126" s="133">
        <f t="shared" si="33"/>
        <v>1.0339359407929127</v>
      </c>
      <c r="AU126" s="133">
        <f>V126*S126/AD126</f>
        <v>0.72645188857680243</v>
      </c>
      <c r="AV126" s="133">
        <f>AC126/AD126</f>
        <v>1.0147559821661687</v>
      </c>
      <c r="AW126" s="133">
        <f>O126*N126/AA126</f>
        <v>0.56796385779545921</v>
      </c>
      <c r="AX126" s="133">
        <f>AE126/AC126</f>
        <v>1.0544110325519087</v>
      </c>
      <c r="AY126" s="133">
        <f>AF126/AG126</f>
        <v>0.9908237580258078</v>
      </c>
      <c r="AZ126" s="133">
        <f t="shared" si="34"/>
        <v>0.95886398074061452</v>
      </c>
      <c r="BB126" s="75">
        <f t="shared" si="35"/>
        <v>-68.091521404328901</v>
      </c>
      <c r="BC126" s="75">
        <f t="shared" si="36"/>
        <v>-8.2314585108247762</v>
      </c>
      <c r="BD126" s="75">
        <f t="shared" si="37"/>
        <v>39.081427886061824</v>
      </c>
      <c r="BE126" s="75">
        <f t="shared" si="38"/>
        <v>33.372821355586311</v>
      </c>
      <c r="BF126" s="75">
        <f t="shared" si="39"/>
        <v>-319.58302173411602</v>
      </c>
      <c r="BG126" s="75">
        <f t="shared" si="40"/>
        <v>14.648171931288086</v>
      </c>
      <c r="BH126" s="75">
        <f t="shared" si="41"/>
        <v>-565.69749292729796</v>
      </c>
      <c r="BI126" s="75">
        <f t="shared" si="42"/>
        <v>52.982348057257475</v>
      </c>
      <c r="BJ126" s="75">
        <f t="shared" si="43"/>
        <v>-9.2186030252188864</v>
      </c>
      <c r="BK126" s="75">
        <f t="shared" si="44"/>
        <v>-42.006048630927872</v>
      </c>
      <c r="BM126" s="133">
        <f>O126*U126/Q126/P126</f>
        <v>0.93742537184578578</v>
      </c>
      <c r="BN126" s="133">
        <f>P126*U126/R126^2</f>
        <v>0.99529457354295203</v>
      </c>
      <c r="BO126" s="133">
        <f>P126*Q126/R126^2</f>
        <v>1.0398983425590722</v>
      </c>
      <c r="BP126" s="133">
        <f>R126^2/S126^2</f>
        <v>1.0339098137673683</v>
      </c>
      <c r="BQ126" s="133">
        <f>V126*S126/T126^2</f>
        <v>0.72928628662644446</v>
      </c>
      <c r="BR126" s="133">
        <f>S126^2/T126^2</f>
        <v>1.015166485473229</v>
      </c>
      <c r="BS126" s="133">
        <f>O126*N126/Q126/P126</f>
        <v>0.56994004996005321</v>
      </c>
      <c r="BT126" s="133">
        <f>Y126^2/S126^2</f>
        <v>1.0543276847329928</v>
      </c>
      <c r="BU126" s="133">
        <f>W126^2/X126^2</f>
        <v>0.99067358844805142</v>
      </c>
      <c r="BV126" s="133">
        <f>X126^2/R126^2</f>
        <v>0.95886296453064923</v>
      </c>
      <c r="BX126" s="133">
        <f t="shared" si="45"/>
        <v>0.99653263152022298</v>
      </c>
      <c r="BY126" s="133">
        <f t="shared" si="46"/>
        <v>0.99649124343949236</v>
      </c>
      <c r="BZ126" s="133">
        <f t="shared" si="47"/>
        <v>0.99995846791221732</v>
      </c>
      <c r="CA126" s="133">
        <f t="shared" si="48"/>
        <v>1.0000252701204655</v>
      </c>
      <c r="CB126" s="133">
        <f t="shared" si="49"/>
        <v>0.9961134631191908</v>
      </c>
      <c r="CC126" s="133">
        <f t="shared" si="50"/>
        <v>0.99959562957117432</v>
      </c>
      <c r="CD126" s="133">
        <f t="shared" si="51"/>
        <v>0.99653263152022309</v>
      </c>
      <c r="CE126" s="133">
        <f t="shared" si="52"/>
        <v>1.0000790530497519</v>
      </c>
      <c r="CF126" s="133">
        <f t="shared" si="53"/>
        <v>1.000151583306053</v>
      </c>
      <c r="CG126" s="133">
        <f t="shared" si="54"/>
        <v>1.0000010598072957</v>
      </c>
    </row>
    <row r="127" spans="1:85" x14ac:dyDescent="0.2">
      <c r="A127" s="132">
        <v>246</v>
      </c>
      <c r="B127" s="132">
        <f t="shared" si="30"/>
        <v>519.15</v>
      </c>
      <c r="C127" s="44">
        <f t="shared" si="31"/>
        <v>1.9262255610131946</v>
      </c>
      <c r="E127" s="40">
        <f>'[4]methanogen M06-L TZVP smd redo'!AB127</f>
        <v>1.6867115466088212</v>
      </c>
      <c r="F127" s="40">
        <f>'[4]methanogen M06-L TZVP smd redo'!AS127</f>
        <v>1.8856478376918506</v>
      </c>
      <c r="G127" s="40">
        <f>'[4]methanogen M06-L TZVP smd redo'!BJ127</f>
        <v>2.0003310620888559</v>
      </c>
      <c r="H127" s="40">
        <f>'[4]methanogen M06-L TZVP smd redo'!EV127</f>
        <v>2.0358903477948331</v>
      </c>
      <c r="I127" s="40">
        <f>'[4]methanogen M06-L TZVP smd redo'!CL127</f>
        <v>1.9245614427148006</v>
      </c>
      <c r="J127" s="40">
        <f>'[4]methanogen M06-L TZVP smd redo'!DG127</f>
        <v>1.9338729408830968</v>
      </c>
      <c r="K127" s="40">
        <f>'[4]methanogen M06-L TZVP smd redo'!EC127</f>
        <v>1.9243687705006174</v>
      </c>
      <c r="M127" s="40">
        <f>EXP('d-beta'!Y128/1000)*'[3]methanogen M06-L TZVP smd redo'!EZ127</f>
        <v>3.5606244351139753</v>
      </c>
      <c r="N127" s="40">
        <f>'[3]methanogen M06-L TZVP smd redo'!ET127</f>
        <v>1.9116500000000001</v>
      </c>
      <c r="O127" s="40">
        <f>'[3]methanogen M06-L TZVP smd redo'!R127</f>
        <v>3.2172499999999999</v>
      </c>
      <c r="P127" s="40">
        <f>'[3]methanogen M06-L TZVP smd redo'!W127</f>
        <v>3.2838400000000001</v>
      </c>
      <c r="Q127" s="40">
        <f>'[3]methanogen M06-L TZVP smd redo'!V127</f>
        <v>3.2724199999999999</v>
      </c>
      <c r="R127" s="40">
        <f>PRODUCT('[4]methanogen M06-L TZVP smd redo'!AD127:AF127)^(1/3)</f>
        <v>3.2154288773016648</v>
      </c>
      <c r="S127" s="40">
        <f>AVERAGE('[3]methanogen M06-L TZVP smd redo'!AT127:AV127)</f>
        <v>3.1626799999999999</v>
      </c>
      <c r="T127" s="40">
        <f>'[3]methanogen M06-L TZVP smd redo'!FK127</f>
        <v>3.13944</v>
      </c>
      <c r="U127" s="40">
        <f>'[3]methanogen M06-L TZVP smd redo'!CD127</f>
        <v>3.1330100000000001</v>
      </c>
      <c r="V127" s="40">
        <f>'[3]methanogen M06-L TZVP smd redo'!CG127</f>
        <v>2.27616</v>
      </c>
      <c r="W127" s="40">
        <v>3.1344913020843252</v>
      </c>
      <c r="X127" s="40">
        <v>3.149136656859846</v>
      </c>
      <c r="Y127" s="40">
        <v>3.2468530728016307</v>
      </c>
      <c r="Z127" s="40"/>
      <c r="AA127" s="40">
        <v>10.78304</v>
      </c>
      <c r="AB127" s="40">
        <v>10.37494328887831</v>
      </c>
      <c r="AC127" s="41">
        <v>10.037089999999999</v>
      </c>
      <c r="AD127" s="41">
        <v>9.8940400000000004</v>
      </c>
      <c r="AE127" s="41">
        <v>10.579261753714155</v>
      </c>
      <c r="AF127" s="72">
        <v>9.8606852995957102</v>
      </c>
      <c r="AG127" s="41">
        <v>9.9515780243770955</v>
      </c>
      <c r="AH127" s="40"/>
      <c r="AI127" s="133">
        <f>1000*(AA127/Q127/P127-1)</f>
        <v>3.4371813501807846</v>
      </c>
      <c r="AJ127" s="133">
        <f>1000*(AB127/R127^2-1)</f>
        <v>3.4781394226555129</v>
      </c>
      <c r="AK127" s="133">
        <f>1000*(AC127/S127^2-1)</f>
        <v>3.453642883037622</v>
      </c>
      <c r="AL127" s="133">
        <f>1000*(AD127/T127^2-1)</f>
        <v>3.8510719138717953</v>
      </c>
      <c r="AM127" s="133">
        <f>1000*((AE127/Y127^2-1))</f>
        <v>3.5293761784709332</v>
      </c>
      <c r="AN127" s="133">
        <f>1000*((AF127/W127^2-1))</f>
        <v>3.6284424565031781</v>
      </c>
      <c r="AO127" s="133">
        <f>1000*((AG127/X127^2-1))</f>
        <v>3.4805007672629173</v>
      </c>
      <c r="AQ127" s="133">
        <f>O127*U127/AA127</f>
        <v>0.93477130962140553</v>
      </c>
      <c r="AR127" s="133">
        <f>U127*P127/AB127</f>
        <v>0.99164913695757884</v>
      </c>
      <c r="AS127" s="133">
        <f t="shared" si="32"/>
        <v>1.0393348377681408</v>
      </c>
      <c r="AT127" s="133">
        <f t="shared" si="33"/>
        <v>1.0336604821595015</v>
      </c>
      <c r="AU127" s="133">
        <f>V127*S127/AD127</f>
        <v>0.72758607290853883</v>
      </c>
      <c r="AV127" s="133">
        <f>AC127/AD127</f>
        <v>1.0144581990774242</v>
      </c>
      <c r="AW127" s="133">
        <f>O127*N127/AA127</f>
        <v>0.57036382713038258</v>
      </c>
      <c r="AX127" s="133">
        <f>AE127/AC127</f>
        <v>1.0540168269602201</v>
      </c>
      <c r="AY127" s="133">
        <f>AF127/AG127</f>
        <v>0.99086650131680254</v>
      </c>
      <c r="AZ127" s="133">
        <f t="shared" si="34"/>
        <v>0.95919348639186763</v>
      </c>
      <c r="BB127" s="75">
        <f t="shared" si="35"/>
        <v>-67.453368250337789</v>
      </c>
      <c r="BC127" s="75">
        <f t="shared" si="36"/>
        <v>-8.3859268443244854</v>
      </c>
      <c r="BD127" s="75">
        <f t="shared" si="37"/>
        <v>38.580929466242253</v>
      </c>
      <c r="BE127" s="75">
        <f t="shared" si="38"/>
        <v>33.10636835539426</v>
      </c>
      <c r="BF127" s="75">
        <f t="shared" si="39"/>
        <v>-318.02297365861108</v>
      </c>
      <c r="BG127" s="75">
        <f t="shared" si="40"/>
        <v>14.354675962617499</v>
      </c>
      <c r="BH127" s="75">
        <f t="shared" si="41"/>
        <v>-561.4808285648129</v>
      </c>
      <c r="BI127" s="75">
        <f t="shared" si="42"/>
        <v>52.608414849627472</v>
      </c>
      <c r="BJ127" s="75">
        <f t="shared" si="43"/>
        <v>-9.1754648094459057</v>
      </c>
      <c r="BK127" s="75">
        <f t="shared" si="44"/>
        <v>-41.662465959249936</v>
      </c>
      <c r="BM127" s="133">
        <f>O127*U127/Q127/P127</f>
        <v>0.93798428813352019</v>
      </c>
      <c r="BN127" s="133">
        <f>P127*U127/R127^2</f>
        <v>0.9950982309142733</v>
      </c>
      <c r="BO127" s="133">
        <f>P127*Q127/R127^2</f>
        <v>1.0393772611030561</v>
      </c>
      <c r="BP127" s="133">
        <f>R127^2/S127^2</f>
        <v>1.033635248819623</v>
      </c>
      <c r="BQ127" s="133">
        <f>V127*S127/T127^2</f>
        <v>0.7303880591988412</v>
      </c>
      <c r="BR127" s="133">
        <f>S127^2/T127^2</f>
        <v>1.0148599865857371</v>
      </c>
      <c r="BS127" s="133">
        <f>O127*N127/Q127/P127</f>
        <v>0.57232427103981276</v>
      </c>
      <c r="BT127" s="133">
        <f>Y127^2/S127^2</f>
        <v>1.0539372835311558</v>
      </c>
      <c r="BU127" s="133">
        <f>W127^2/X127^2</f>
        <v>0.99072044082487631</v>
      </c>
      <c r="BV127" s="133">
        <f>X127^2/R127^2</f>
        <v>0.95919122926144518</v>
      </c>
      <c r="BX127" s="133">
        <f t="shared" si="45"/>
        <v>0.99657459239694934</v>
      </c>
      <c r="BY127" s="133">
        <f t="shared" si="46"/>
        <v>0.99653391610039799</v>
      </c>
      <c r="BZ127" s="133">
        <f t="shared" si="47"/>
        <v>0.99995918389164085</v>
      </c>
      <c r="CA127" s="133">
        <f t="shared" si="48"/>
        <v>1.0000244122284987</v>
      </c>
      <c r="CB127" s="133">
        <f t="shared" si="49"/>
        <v>0.99616370194581783</v>
      </c>
      <c r="CC127" s="133">
        <f t="shared" si="50"/>
        <v>0.99960409562538322</v>
      </c>
      <c r="CD127" s="133">
        <f t="shared" si="51"/>
        <v>0.99657459239694934</v>
      </c>
      <c r="CE127" s="133">
        <f t="shared" si="52"/>
        <v>1.0000754726398879</v>
      </c>
      <c r="CF127" s="133">
        <f t="shared" si="53"/>
        <v>1.00014742856401</v>
      </c>
      <c r="CG127" s="133">
        <f t="shared" si="54"/>
        <v>1.0000023531599889</v>
      </c>
    </row>
    <row r="128" spans="1:85" x14ac:dyDescent="0.2">
      <c r="A128" s="132">
        <v>248</v>
      </c>
      <c r="B128" s="132">
        <f t="shared" si="30"/>
        <v>521.15</v>
      </c>
      <c r="C128" s="44">
        <f t="shared" si="31"/>
        <v>1.9188333493236114</v>
      </c>
      <c r="E128" s="40">
        <f>'[4]methanogen M06-L TZVP smd redo'!AB128</f>
        <v>1.6740349990735925</v>
      </c>
      <c r="F128" s="40">
        <f>'[4]methanogen M06-L TZVP smd redo'!AS128</f>
        <v>1.870969398010347</v>
      </c>
      <c r="G128" s="40">
        <f>'[4]methanogen M06-L TZVP smd redo'!BJ128</f>
        <v>1.9802141902258708</v>
      </c>
      <c r="H128" s="40">
        <f>'[4]methanogen M06-L TZVP smd redo'!EV128</f>
        <v>2.0237053664382554</v>
      </c>
      <c r="I128" s="40">
        <f>'[4]methanogen M06-L TZVP smd redo'!CL128</f>
        <v>1.902981651269009</v>
      </c>
      <c r="J128" s="40">
        <f>'[4]methanogen M06-L TZVP smd redo'!DG128</f>
        <v>1.9199379324774668</v>
      </c>
      <c r="K128" s="40">
        <f>'[4]methanogen M06-L TZVP smd redo'!EC128</f>
        <v>1.915544271936076</v>
      </c>
      <c r="M128" s="40">
        <f>EXP('d-beta'!Y129/1000)*'[3]methanogen M06-L TZVP smd redo'!EZ128</f>
        <v>3.537193217483205</v>
      </c>
      <c r="N128" s="40">
        <f>'[3]methanogen M06-L TZVP smd redo'!ET128</f>
        <v>1.9058600000000001</v>
      </c>
      <c r="O128" s="40">
        <f>'[3]methanogen M06-L TZVP smd redo'!R128</f>
        <v>3.1961200000000001</v>
      </c>
      <c r="P128" s="40">
        <f>'[3]methanogen M06-L TZVP smd redo'!W128</f>
        <v>3.2613099999999999</v>
      </c>
      <c r="Q128" s="40">
        <f>'[3]methanogen M06-L TZVP smd redo'!V128</f>
        <v>3.2499699999999998</v>
      </c>
      <c r="R128" s="40">
        <f>PRODUCT('[4]methanogen M06-L TZVP smd redo'!AD128:AF128)^(1/3)</f>
        <v>3.1941685749918665</v>
      </c>
      <c r="S128" s="40">
        <f>AVERAGE('[3]methanogen M06-L TZVP smd redo'!AT128:AV128)</f>
        <v>3.1421833333333336</v>
      </c>
      <c r="T128" s="40">
        <f>'[3]methanogen M06-L TZVP smd redo'!FK128</f>
        <v>3.1195499999999998</v>
      </c>
      <c r="U128" s="40">
        <f>'[3]methanogen M06-L TZVP smd redo'!CD128</f>
        <v>3.11246</v>
      </c>
      <c r="V128" s="40">
        <f>'[3]methanogen M06-L TZVP smd redo'!CG128</f>
        <v>2.2654700000000001</v>
      </c>
      <c r="W128" s="40">
        <v>3.1143655925294924</v>
      </c>
      <c r="X128" s="40">
        <v>3.1288471195180243</v>
      </c>
      <c r="Y128" s="40">
        <v>3.2252138083122959</v>
      </c>
      <c r="Z128" s="40"/>
      <c r="AA128" s="40">
        <v>10.635199999999999</v>
      </c>
      <c r="AB128" s="40">
        <v>10.237762620805347</v>
      </c>
      <c r="AC128" s="41">
        <v>9.9069900000000004</v>
      </c>
      <c r="AD128" s="41">
        <v>9.7686200000000003</v>
      </c>
      <c r="AE128" s="41">
        <v>10.438257352775357</v>
      </c>
      <c r="AF128" s="72">
        <v>9.7340295151171485</v>
      </c>
      <c r="AG128" s="41">
        <v>9.8233373931701493</v>
      </c>
      <c r="AH128" s="40"/>
      <c r="AI128" s="133">
        <f>1000*(AA128/Q128/P128-1)</f>
        <v>3.4003015761365774</v>
      </c>
      <c r="AJ128" s="133">
        <f>1000*(AB128/R128^2-1)</f>
        <v>3.4353348695821406</v>
      </c>
      <c r="AK128" s="133">
        <f>1000*(AC128/S128^2-1)</f>
        <v>3.4105967417850103</v>
      </c>
      <c r="AL128" s="133">
        <f>1000*(AD128/T128^2-1)</f>
        <v>3.8049064047802617</v>
      </c>
      <c r="AM128" s="133">
        <f>1000*((AE128/Y128^2-1))</f>
        <v>3.4852171818067212</v>
      </c>
      <c r="AN128" s="133">
        <f>1000*((AF128/W128^2-1))</f>
        <v>3.5834099141396347</v>
      </c>
      <c r="AO128" s="133">
        <f>1000*((AG128/X128^2-1))</f>
        <v>3.4376078770115281</v>
      </c>
      <c r="AQ128" s="133">
        <f>O128*U128/AA128</f>
        <v>0.9353651699262826</v>
      </c>
      <c r="AR128" s="133">
        <f>U128*P128/AB128</f>
        <v>0.99149563225578108</v>
      </c>
      <c r="AS128" s="133">
        <f t="shared" si="32"/>
        <v>1.0388207261601254</v>
      </c>
      <c r="AT128" s="133">
        <f t="shared" si="33"/>
        <v>1.0333878020271896</v>
      </c>
      <c r="AU128" s="133">
        <f>V128*S128/AD128</f>
        <v>0.7287131730138614</v>
      </c>
      <c r="AV128" s="133">
        <f>AC128/AD128</f>
        <v>1.0141647438430403</v>
      </c>
      <c r="AW128" s="133">
        <f>O128*N128/AA128</f>
        <v>0.57275436881299846</v>
      </c>
      <c r="AX128" s="133">
        <f>AE128/AC128</f>
        <v>1.0536255061098636</v>
      </c>
      <c r="AY128" s="133">
        <f>AF128/AG128</f>
        <v>0.99090860117305002</v>
      </c>
      <c r="AZ128" s="133">
        <f t="shared" si="34"/>
        <v>0.95951994171138566</v>
      </c>
      <c r="BB128" s="75">
        <f t="shared" si="35"/>
        <v>-66.818269869729946</v>
      </c>
      <c r="BC128" s="75">
        <f t="shared" si="36"/>
        <v>-8.5407362203088937</v>
      </c>
      <c r="BD128" s="75">
        <f t="shared" si="37"/>
        <v>38.086152629101484</v>
      </c>
      <c r="BE128" s="75">
        <f t="shared" si="38"/>
        <v>32.842533072996986</v>
      </c>
      <c r="BF128" s="75">
        <f t="shared" si="39"/>
        <v>-316.47507705216674</v>
      </c>
      <c r="BG128" s="75">
        <f t="shared" si="40"/>
        <v>14.065361245503729</v>
      </c>
      <c r="BH128" s="75">
        <f t="shared" si="41"/>
        <v>-557.29832989412557</v>
      </c>
      <c r="BI128" s="75">
        <f t="shared" si="42"/>
        <v>52.237079686432949</v>
      </c>
      <c r="BJ128" s="75">
        <f t="shared" si="43"/>
        <v>-9.1329777924267503</v>
      </c>
      <c r="BK128" s="75">
        <f t="shared" si="44"/>
        <v>-41.322180309619718</v>
      </c>
      <c r="BM128" s="133">
        <f>O128*U128/Q128/P128</f>
        <v>0.93854569358784612</v>
      </c>
      <c r="BN128" s="133">
        <f>P128*U128/R128^2</f>
        <v>0.99490175177430784</v>
      </c>
      <c r="BO128" s="133">
        <f>P128*Q128/R128^2</f>
        <v>1.0388569961425842</v>
      </c>
      <c r="BP128" s="133">
        <f>R128^2/S128^2</f>
        <v>1.0333623254681903</v>
      </c>
      <c r="BQ128" s="133">
        <f>V128*S128/T128^2</f>
        <v>0.73148585843310965</v>
      </c>
      <c r="BR128" s="133">
        <f>S128^2/T128^2</f>
        <v>1.0145632795567998</v>
      </c>
      <c r="BS128" s="133">
        <f>O128*N128/Q128/P128</f>
        <v>0.57470190639601226</v>
      </c>
      <c r="BT128" s="133">
        <f>Y128^2/S128^2</f>
        <v>1.0535471571740369</v>
      </c>
      <c r="BU128" s="133">
        <f>W128^2/X128^2</f>
        <v>0.99076464055031399</v>
      </c>
      <c r="BV128" s="133">
        <f>X128^2/R128^2</f>
        <v>0.95951776818715362</v>
      </c>
      <c r="BX128" s="133">
        <f t="shared" si="45"/>
        <v>0.9966112212934406</v>
      </c>
      <c r="BY128" s="133">
        <f t="shared" si="46"/>
        <v>0.99657642625269049</v>
      </c>
      <c r="BZ128" s="133">
        <f t="shared" si="47"/>
        <v>0.99996508664561778</v>
      </c>
      <c r="CA128" s="133">
        <f t="shared" si="48"/>
        <v>1.0000246540427993</v>
      </c>
      <c r="CB128" s="133">
        <f t="shared" si="49"/>
        <v>0.99620951603194696</v>
      </c>
      <c r="CC128" s="133">
        <f t="shared" si="50"/>
        <v>0.99960718496146084</v>
      </c>
      <c r="CD128" s="133">
        <f t="shared" si="51"/>
        <v>0.99661122129344082</v>
      </c>
      <c r="CE128" s="133">
        <f t="shared" si="52"/>
        <v>1.0000743668048395</v>
      </c>
      <c r="CF128" s="133">
        <f t="shared" si="53"/>
        <v>1.0001453025439584</v>
      </c>
      <c r="CG128" s="133">
        <f t="shared" si="54"/>
        <v>1.0000022652256206</v>
      </c>
    </row>
    <row r="129" spans="1:85" x14ac:dyDescent="0.2">
      <c r="A129" s="132">
        <v>250</v>
      </c>
      <c r="B129" s="132">
        <f t="shared" si="30"/>
        <v>523.15</v>
      </c>
      <c r="C129" s="44">
        <f t="shared" si="31"/>
        <v>1.9114976584153685</v>
      </c>
      <c r="E129" s="40">
        <f>'[4]methanogen M06-L TZVP smd redo'!AB129</f>
        <v>1.6667105156695783</v>
      </c>
      <c r="F129" s="40">
        <f>'[4]methanogen M06-L TZVP smd redo'!AS129</f>
        <v>1.8604928634569085</v>
      </c>
      <c r="G129" s="40">
        <f>'[4]methanogen M06-L TZVP smd redo'!BJ129</f>
        <v>1.9727037668040293</v>
      </c>
      <c r="H129" s="40">
        <f>'[4]methanogen M06-L TZVP smd redo'!EV129</f>
        <v>2.0115955135462382</v>
      </c>
      <c r="I129" s="40">
        <f>'[4]methanogen M06-L TZVP smd redo'!CL129</f>
        <v>1.8950720039661029</v>
      </c>
      <c r="J129" s="40">
        <f>'[4]methanogen M06-L TZVP smd redo'!DG129</f>
        <v>1.8984410627393977</v>
      </c>
      <c r="K129" s="40">
        <f>'[4]methanogen M06-L TZVP smd redo'!EC129</f>
        <v>1.8980410633435696</v>
      </c>
      <c r="M129" s="40">
        <f>EXP('d-beta'!Y130/1000)*'[3]methanogen M06-L TZVP smd redo'!EZ129</f>
        <v>3.5141176151933915</v>
      </c>
      <c r="N129" s="40">
        <f>'[3]methanogen M06-L TZVP smd redo'!ET129</f>
        <v>1.90012</v>
      </c>
      <c r="O129" s="40">
        <f>'[3]methanogen M06-L TZVP smd redo'!R129</f>
        <v>3.1753100000000001</v>
      </c>
      <c r="P129" s="40">
        <f>'[3]methanogen M06-L TZVP smd redo'!W129</f>
        <v>3.2391399999999999</v>
      </c>
      <c r="Q129" s="40">
        <f>'[3]methanogen M06-L TZVP smd redo'!V129</f>
        <v>3.2278600000000002</v>
      </c>
      <c r="R129" s="40">
        <f>PRODUCT('[4]methanogen M06-L TZVP smd redo'!AD129:AF129)^(1/3)</f>
        <v>3.1732280708027778</v>
      </c>
      <c r="S129" s="40">
        <f>AVERAGE('[3]methanogen M06-L TZVP smd redo'!AT129:AV129)</f>
        <v>3.1219900000000003</v>
      </c>
      <c r="T129" s="40">
        <f>'[3]methanogen M06-L TZVP smd redo'!FK129</f>
        <v>3.0999599999999998</v>
      </c>
      <c r="U129" s="40">
        <f>'[3]methanogen M06-L TZVP smd redo'!CD129</f>
        <v>3.0922200000000002</v>
      </c>
      <c r="V129" s="40">
        <f>'[3]methanogen M06-L TZVP smd redo'!CG129</f>
        <v>2.2549199999999998</v>
      </c>
      <c r="W129" s="40">
        <v>3.0945364969567866</v>
      </c>
      <c r="X129" s="40">
        <v>3.1088640833302987</v>
      </c>
      <c r="Y129" s="40">
        <v>3.2039011074773511</v>
      </c>
      <c r="Z129" s="40"/>
      <c r="AA129" s="40">
        <v>10.490640000000001</v>
      </c>
      <c r="AB129" s="40">
        <v>10.103534523218002</v>
      </c>
      <c r="AC129" s="41">
        <v>9.779653333333334</v>
      </c>
      <c r="AD129" s="41">
        <v>9.6458100000000009</v>
      </c>
      <c r="AE129" s="41">
        <v>10.300305837892155</v>
      </c>
      <c r="AF129" s="72">
        <v>9.6100499210659507</v>
      </c>
      <c r="AG129" s="41">
        <v>9.697809283086249</v>
      </c>
      <c r="AH129" s="40"/>
      <c r="AI129" s="133">
        <f>1000*(AA129/Q129/P129-1)</f>
        <v>3.3618279123648342</v>
      </c>
      <c r="AJ129" s="133">
        <f>1000*(AB129/R129^2-1)</f>
        <v>3.3922789819909038</v>
      </c>
      <c r="AK129" s="133">
        <f>1000*(AC129/S129^2-1)</f>
        <v>3.3684594542835455</v>
      </c>
      <c r="AL129" s="133">
        <f>1000*(AD129/T129^2-1)</f>
        <v>3.7522298592096437</v>
      </c>
      <c r="AM129" s="133">
        <f>1000*((AE129/Y129^2-1))</f>
        <v>3.4411682692536694</v>
      </c>
      <c r="AN129" s="133">
        <f>1000*((AF129/W129^2-1))</f>
        <v>3.5393940538059887</v>
      </c>
      <c r="AO129" s="133">
        <f>1000*((AG129/X129^2-1))</f>
        <v>3.3909232042992343</v>
      </c>
      <c r="AQ129" s="133">
        <f>O129*U129/AA129</f>
        <v>0.93595405887534044</v>
      </c>
      <c r="AR129" s="133">
        <f>U129*P129/AB129</f>
        <v>0.99134945971460242</v>
      </c>
      <c r="AS129" s="133">
        <f t="shared" si="32"/>
        <v>1.0383138668841509</v>
      </c>
      <c r="AT129" s="133">
        <f t="shared" si="33"/>
        <v>1.0331178599941513</v>
      </c>
      <c r="AU129" s="133">
        <f>V129*S129/AD129</f>
        <v>0.72983375069589795</v>
      </c>
      <c r="AV129" s="133">
        <f>AC129/AD129</f>
        <v>1.0138758003043118</v>
      </c>
      <c r="AW129" s="133">
        <f>O129*N129/AA129</f>
        <v>0.57512888033523213</v>
      </c>
      <c r="AX129" s="133">
        <f>AE129/AC129</f>
        <v>1.0532383395211167</v>
      </c>
      <c r="AY129" s="133">
        <f>AF129/AG129</f>
        <v>0.99095059930974749</v>
      </c>
      <c r="AZ129" s="133">
        <f t="shared" si="34"/>
        <v>0.95984323711673447</v>
      </c>
      <c r="BB129" s="75">
        <f t="shared" si="35"/>
        <v>-66.188886107265873</v>
      </c>
      <c r="BC129" s="75">
        <f t="shared" si="36"/>
        <v>-8.688173397358554</v>
      </c>
      <c r="BD129" s="75">
        <f t="shared" si="37"/>
        <v>37.598115611440591</v>
      </c>
      <c r="BE129" s="75">
        <f t="shared" si="38"/>
        <v>32.581278492828389</v>
      </c>
      <c r="BF129" s="75">
        <f t="shared" si="39"/>
        <v>-314.93850954885494</v>
      </c>
      <c r="BG129" s="75">
        <f t="shared" si="40"/>
        <v>13.780412760112272</v>
      </c>
      <c r="BH129" s="75">
        <f t="shared" si="41"/>
        <v>-553.16112358689213</v>
      </c>
      <c r="BI129" s="75">
        <f t="shared" si="42"/>
        <v>51.869550864949844</v>
      </c>
      <c r="BJ129" s="75">
        <f t="shared" si="43"/>
        <v>-9.0905952289292724</v>
      </c>
      <c r="BK129" s="75">
        <f t="shared" si="44"/>
        <v>-40.985302524349628</v>
      </c>
      <c r="BM129" s="133">
        <f>O129*U129/Q129/P129</f>
        <v>0.93910057535515878</v>
      </c>
      <c r="BN129" s="133">
        <f>P129*U129/R129^2</f>
        <v>0.99471239365060049</v>
      </c>
      <c r="BO129" s="133">
        <f>P129*Q129/R129^2</f>
        <v>1.0383453787146539</v>
      </c>
      <c r="BP129" s="133">
        <f>R129^2/S129^2</f>
        <v>1.0330933348109237</v>
      </c>
      <c r="BQ129" s="133">
        <f>V129*S129/T129^2</f>
        <v>0.73257225468751797</v>
      </c>
      <c r="BR129" s="133">
        <f>S129^2/T129^2</f>
        <v>1.014263589578293</v>
      </c>
      <c r="BS129" s="133">
        <f>O129*N129/Q129/P129</f>
        <v>0.57706236465835026</v>
      </c>
      <c r="BT129" s="133">
        <f>Y129^2/S129^2</f>
        <v>1.0531620224295231</v>
      </c>
      <c r="BU129" s="133">
        <f>W129^2/X129^2</f>
        <v>0.99080399093725058</v>
      </c>
      <c r="BV129" s="133">
        <f>X129^2/R129^2</f>
        <v>0.95984453405297177</v>
      </c>
      <c r="BX129" s="133">
        <f t="shared" si="45"/>
        <v>0.99664943610685319</v>
      </c>
      <c r="BY129" s="133">
        <f t="shared" si="46"/>
        <v>0.99661918966983398</v>
      </c>
      <c r="BZ129" s="133">
        <f t="shared" si="47"/>
        <v>0.99996965187966458</v>
      </c>
      <c r="CA129" s="133">
        <f t="shared" si="48"/>
        <v>1.0000237395619556</v>
      </c>
      <c r="CB129" s="133">
        <f t="shared" si="49"/>
        <v>0.99626179673868742</v>
      </c>
      <c r="CC129" s="133">
        <f t="shared" si="50"/>
        <v>0.99961766420685338</v>
      </c>
      <c r="CD129" s="133">
        <f t="shared" si="51"/>
        <v>0.9966494361068533</v>
      </c>
      <c r="CE129" s="133">
        <f t="shared" si="52"/>
        <v>1.0000724647204973</v>
      </c>
      <c r="CF129" s="133">
        <f t="shared" si="53"/>
        <v>1.00014796909766</v>
      </c>
      <c r="CG129" s="133">
        <f t="shared" si="54"/>
        <v>0.99999864880593548</v>
      </c>
    </row>
    <row r="130" spans="1:85" x14ac:dyDescent="0.2">
      <c r="A130" s="132">
        <v>252</v>
      </c>
      <c r="B130" s="132">
        <f t="shared" si="30"/>
        <v>525.15</v>
      </c>
      <c r="C130" s="44">
        <f t="shared" si="31"/>
        <v>1.9042178425211844</v>
      </c>
      <c r="E130" s="40">
        <f>'[4]methanogen M06-L TZVP smd redo'!AB130</f>
        <v>1.6495002892649158</v>
      </c>
      <c r="F130" s="40">
        <f>'[4]methanogen M06-L TZVP smd redo'!AS130</f>
        <v>1.844073290524495</v>
      </c>
      <c r="G130" s="40">
        <f>'[4]methanogen M06-L TZVP smd redo'!BJ130</f>
        <v>1.9515796938336383</v>
      </c>
      <c r="H130" s="40">
        <f>'[4]methanogen M06-L TZVP smd redo'!EV130</f>
        <v>1.9937403958099065</v>
      </c>
      <c r="I130" s="40">
        <f>'[4]methanogen M06-L TZVP smd redo'!CL130</f>
        <v>1.876996820126875</v>
      </c>
      <c r="J130" s="40">
        <f>'[4]methanogen M06-L TZVP smd redo'!DG130</f>
        <v>1.8918798527383096</v>
      </c>
      <c r="K130" s="40">
        <f>'[4]methanogen M06-L TZVP smd redo'!EC130</f>
        <v>1.8771540504745055</v>
      </c>
      <c r="M130" s="40">
        <f>EXP('d-beta'!Y131/1000)*'[3]methanogen M06-L TZVP smd redo'!EZ130</f>
        <v>3.491396991201329</v>
      </c>
      <c r="N130" s="40">
        <f>'[3]methanogen M06-L TZVP smd redo'!ET130</f>
        <v>1.89445</v>
      </c>
      <c r="O130" s="40">
        <f>'[3]methanogen M06-L TZVP smd redo'!R130</f>
        <v>3.1547999999999998</v>
      </c>
      <c r="P130" s="40">
        <f>'[3]methanogen M06-L TZVP smd redo'!W130</f>
        <v>3.2172999999999998</v>
      </c>
      <c r="Q130" s="40">
        <f>'[3]methanogen M06-L TZVP smd redo'!V130</f>
        <v>3.2061000000000002</v>
      </c>
      <c r="R130" s="40">
        <f>PRODUCT('[4]methanogen M06-L TZVP smd redo'!AD130:AF130)^(1/3)</f>
        <v>3.1525974834281216</v>
      </c>
      <c r="S130" s="40">
        <f>AVERAGE('[3]methanogen M06-L TZVP smd redo'!AT130:AV130)</f>
        <v>3.10209</v>
      </c>
      <c r="T130" s="40">
        <f>'[3]methanogen M06-L TZVP smd redo'!FK130</f>
        <v>3.0806399999999998</v>
      </c>
      <c r="U130" s="40">
        <f>'[3]methanogen M06-L TZVP smd redo'!CD130</f>
        <v>3.0722800000000001</v>
      </c>
      <c r="V130" s="40">
        <f>'[3]methanogen M06-L TZVP smd redo'!CG130</f>
        <v>2.24451</v>
      </c>
      <c r="W130" s="40">
        <v>3.0750039300779251</v>
      </c>
      <c r="X130" s="40">
        <v>3.0891675808278536</v>
      </c>
      <c r="Y130" s="40">
        <v>3.1829016962384529</v>
      </c>
      <c r="Z130" s="40"/>
      <c r="AA130" s="40">
        <v>10.349259999999999</v>
      </c>
      <c r="AB130" s="40">
        <v>9.9721756228687006</v>
      </c>
      <c r="AC130" s="41">
        <v>9.655006666666667</v>
      </c>
      <c r="AD130" s="41">
        <v>9.5255500000000008</v>
      </c>
      <c r="AE130" s="41">
        <v>10.165313808852812</v>
      </c>
      <c r="AF130" s="72">
        <v>9.4886730707599387</v>
      </c>
      <c r="AG130" s="41">
        <v>9.5749235693672077</v>
      </c>
      <c r="AH130" s="40"/>
      <c r="AI130" s="133">
        <f>1000*(AA130/Q130/P130-1)</f>
        <v>3.3227841086460597</v>
      </c>
      <c r="AJ130" s="133">
        <f>1000*(AB130/R130^2-1)</f>
        <v>3.3509571370375912</v>
      </c>
      <c r="AK130" s="133">
        <f>1000*(AC130/S130^2-1)</f>
        <v>3.3299827372175184</v>
      </c>
      <c r="AL130" s="133">
        <f>1000*(AD130/T130^2-1)</f>
        <v>3.7097912168555514</v>
      </c>
      <c r="AM130" s="133">
        <f>1000*((AE130/Y130^2-1))</f>
        <v>3.4005592838590726</v>
      </c>
      <c r="AN130" s="133">
        <f>1000*((AF130/W130^2-1))</f>
        <v>3.4925048689462557</v>
      </c>
      <c r="AO130" s="133">
        <f>1000*((AG130/X130^2-1))</f>
        <v>3.3498242873892803</v>
      </c>
      <c r="AQ130" s="133">
        <f>O130*U130/AA130</f>
        <v>0.93653352452252625</v>
      </c>
      <c r="AR130" s="133">
        <f>U130*P130/AB130</f>
        <v>0.99120260390646198</v>
      </c>
      <c r="AS130" s="133">
        <f t="shared" si="32"/>
        <v>1.0378136518440921</v>
      </c>
      <c r="AT130" s="133">
        <f t="shared" si="33"/>
        <v>1.0328502058208868</v>
      </c>
      <c r="AU130" s="133">
        <f>V130*S130/AD130</f>
        <v>0.73094698215851051</v>
      </c>
      <c r="AV130" s="133">
        <f>AC130/AD130</f>
        <v>1.0135904663422759</v>
      </c>
      <c r="AW130" s="133">
        <f>O130*N130/AA130</f>
        <v>0.57749161389316717</v>
      </c>
      <c r="AX130" s="133">
        <f>AE130/AC130</f>
        <v>1.0528541470559465</v>
      </c>
      <c r="AY130" s="133">
        <f>AF130/AG130</f>
        <v>0.99099204312364353</v>
      </c>
      <c r="AZ130" s="133">
        <f t="shared" si="34"/>
        <v>0.96016395333125759</v>
      </c>
      <c r="BB130" s="75">
        <f t="shared" si="35"/>
        <v>-65.569960063834117</v>
      </c>
      <c r="BC130" s="75">
        <f t="shared" si="36"/>
        <v>-8.8363216463793819</v>
      </c>
      <c r="BD130" s="75">
        <f t="shared" si="37"/>
        <v>37.116242465185621</v>
      </c>
      <c r="BE130" s="75">
        <f t="shared" si="38"/>
        <v>32.322170736817334</v>
      </c>
      <c r="BF130" s="75">
        <f t="shared" si="39"/>
        <v>-313.41434968956355</v>
      </c>
      <c r="BG130" s="75">
        <f t="shared" si="40"/>
        <v>13.498944240893334</v>
      </c>
      <c r="BH130" s="75">
        <f t="shared" si="41"/>
        <v>-549.06135808873807</v>
      </c>
      <c r="BI130" s="75">
        <f t="shared" si="42"/>
        <v>51.50471174047609</v>
      </c>
      <c r="BJ130" s="75">
        <f t="shared" si="43"/>
        <v>-9.048773822986675</v>
      </c>
      <c r="BK130" s="75">
        <f t="shared" si="44"/>
        <v>-40.651224382245211</v>
      </c>
      <c r="BM130" s="133">
        <f>O130*U130/Q130/P130</f>
        <v>0.93964542323502409</v>
      </c>
      <c r="BN130" s="133">
        <f>P130*U130/R130^2</f>
        <v>0.99452408134627246</v>
      </c>
      <c r="BO130" s="133">
        <f>P130*Q130/R130^2</f>
        <v>1.0378427933665824</v>
      </c>
      <c r="BP130" s="133">
        <f>R130^2/S130^2</f>
        <v>1.0328286147584407</v>
      </c>
      <c r="BQ130" s="133">
        <f>V130*S130/T130^2</f>
        <v>0.73365864285290905</v>
      </c>
      <c r="BR130" s="133">
        <f>S130^2/T130^2</f>
        <v>1.0139741589066571</v>
      </c>
      <c r="BS130" s="133">
        <f>O130*N130/Q130/P130</f>
        <v>0.57941049385068788</v>
      </c>
      <c r="BT130" s="133">
        <f>Y130^2/S130^2</f>
        <v>1.052780092074485</v>
      </c>
      <c r="BU130" s="133">
        <f>W130^2/X130^2</f>
        <v>0.99085113990777973</v>
      </c>
      <c r="BV130" s="133">
        <f>X130^2/R130^2</f>
        <v>0.96016503742114367</v>
      </c>
      <c r="BX130" s="133">
        <f t="shared" si="45"/>
        <v>0.99668822022057624</v>
      </c>
      <c r="BY130" s="133">
        <f t="shared" si="46"/>
        <v>0.99666023427475559</v>
      </c>
      <c r="BZ130" s="133">
        <f t="shared" si="47"/>
        <v>0.99997192106292354</v>
      </c>
      <c r="CA130" s="133">
        <f t="shared" si="48"/>
        <v>1.0000209047872393</v>
      </c>
      <c r="CB130" s="133">
        <f t="shared" si="49"/>
        <v>0.99630392046653471</v>
      </c>
      <c r="CC130" s="133">
        <f t="shared" si="50"/>
        <v>0.99962159532271022</v>
      </c>
      <c r="CD130" s="133">
        <f t="shared" si="51"/>
        <v>0.99668822022057613</v>
      </c>
      <c r="CE130" s="133">
        <f t="shared" si="52"/>
        <v>1.0000703423079702</v>
      </c>
      <c r="CF130" s="133">
        <f t="shared" si="53"/>
        <v>1.0001422042223991</v>
      </c>
      <c r="CG130" s="133">
        <f t="shared" si="54"/>
        <v>0.99999887093380424</v>
      </c>
    </row>
    <row r="131" spans="1:85" x14ac:dyDescent="0.2">
      <c r="A131" s="132">
        <v>254</v>
      </c>
      <c r="B131" s="132">
        <f t="shared" si="30"/>
        <v>527.15</v>
      </c>
      <c r="C131" s="44">
        <f t="shared" si="31"/>
        <v>1.896993265673907</v>
      </c>
      <c r="E131" s="40">
        <f>'[4]methanogen M06-L TZVP smd redo'!AB131</f>
        <v>1.6384248538749979</v>
      </c>
      <c r="F131" s="40">
        <f>'[4]methanogen M06-L TZVP smd redo'!AS131</f>
        <v>1.8304792253396318</v>
      </c>
      <c r="G131" s="40">
        <f>'[4]methanogen M06-L TZVP smd redo'!BJ131</f>
        <v>1.9383182056311732</v>
      </c>
      <c r="H131" s="40">
        <f>'[4]methanogen M06-L TZVP smd redo'!EV131</f>
        <v>1.976353160320965</v>
      </c>
      <c r="I131" s="40">
        <f>'[4]methanogen M06-L TZVP smd redo'!CL131</f>
        <v>1.865919147231665</v>
      </c>
      <c r="J131" s="40">
        <f>'[4]methanogen M06-L TZVP smd redo'!DG131</f>
        <v>1.8701074277673868</v>
      </c>
      <c r="K131" s="40">
        <f>'[4]methanogen M06-L TZVP smd redo'!EC131</f>
        <v>1.86698732412105</v>
      </c>
      <c r="M131" s="40">
        <f>EXP('d-beta'!Y132/1000)*'[3]methanogen M06-L TZVP smd redo'!EZ131</f>
        <v>3.4690007903042841</v>
      </c>
      <c r="N131" s="40">
        <f>'[3]methanogen M06-L TZVP smd redo'!ET131</f>
        <v>1.88883</v>
      </c>
      <c r="O131" s="40">
        <f>'[3]methanogen M06-L TZVP smd redo'!R131</f>
        <v>3.1346099999999999</v>
      </c>
      <c r="P131" s="40">
        <f>'[3]methanogen M06-L TZVP smd redo'!W131</f>
        <v>3.1957900000000001</v>
      </c>
      <c r="Q131" s="40">
        <f>'[3]methanogen M06-L TZVP smd redo'!V131</f>
        <v>3.18466</v>
      </c>
      <c r="R131" s="40">
        <f>PRODUCT('[4]methanogen M06-L TZVP smd redo'!AD131:AF131)^(1/3)</f>
        <v>3.1322700918136896</v>
      </c>
      <c r="S131" s="40">
        <f>AVERAGE('[3]methanogen M06-L TZVP smd redo'!AT131:AV131)</f>
        <v>3.08249</v>
      </c>
      <c r="T131" s="40">
        <f>'[3]methanogen M06-L TZVP smd redo'!FK131</f>
        <v>3.0616099999999999</v>
      </c>
      <c r="U131" s="40">
        <f>'[3]methanogen M06-L TZVP smd redo'!CD131</f>
        <v>3.0526399999999998</v>
      </c>
      <c r="V131" s="40">
        <f>'[3]methanogen M06-L TZVP smd redo'!CG131</f>
        <v>2.2342300000000002</v>
      </c>
      <c r="W131" s="40">
        <v>3.0557479765110975</v>
      </c>
      <c r="X131" s="40">
        <v>3.0697574924197597</v>
      </c>
      <c r="Y131" s="40">
        <v>3.1622188486759142</v>
      </c>
      <c r="Z131" s="40"/>
      <c r="AA131" s="40">
        <v>10.21096</v>
      </c>
      <c r="AB131" s="40">
        <v>9.8436159033573514</v>
      </c>
      <c r="AC131" s="41">
        <v>9.532983333333334</v>
      </c>
      <c r="AD131" s="41">
        <v>9.4077500000000001</v>
      </c>
      <c r="AE131" s="41">
        <v>10.033211261961345</v>
      </c>
      <c r="AF131" s="72">
        <v>9.3698291289062254</v>
      </c>
      <c r="AG131" s="41">
        <v>9.4546137736765026</v>
      </c>
      <c r="AH131" s="40"/>
      <c r="AI131" s="133">
        <f>1000*(AA131/Q131/P131-1)</f>
        <v>3.2871926838669019</v>
      </c>
      <c r="AJ131" s="133">
        <f>1000*(AB131/R131^2-1)</f>
        <v>3.3125666361586426</v>
      </c>
      <c r="AK131" s="133">
        <f>1000*(AC131/S131^2-1)</f>
        <v>3.2876839515350031</v>
      </c>
      <c r="AL131" s="133">
        <f>1000*(AD131/T131^2-1)</f>
        <v>3.6586514793086611</v>
      </c>
      <c r="AM131" s="133">
        <f>1000*((AE131/Y131^2-1))</f>
        <v>3.358446422460748</v>
      </c>
      <c r="AN131" s="133">
        <f>1000*((AF131/W131^2-1))</f>
        <v>3.4520056344411465</v>
      </c>
      <c r="AO131" s="133">
        <f>1000*((AG131/X131^2-1))</f>
        <v>3.311190735825198</v>
      </c>
      <c r="AQ131" s="133">
        <f>O131*U131/AA131</f>
        <v>0.93711422534218125</v>
      </c>
      <c r="AR131" s="133">
        <f>U131*P131/AB131</f>
        <v>0.99105821289437657</v>
      </c>
      <c r="AS131" s="133">
        <f t="shared" si="32"/>
        <v>1.0373180038970597</v>
      </c>
      <c r="AT131" s="133">
        <f t="shared" si="33"/>
        <v>1.0325850323201395</v>
      </c>
      <c r="AU131" s="133">
        <f>V131*S131/AD131</f>
        <v>0.73205512824001484</v>
      </c>
      <c r="AV131" s="133">
        <f>AC131/AD131</f>
        <v>1.0133117199472068</v>
      </c>
      <c r="AW131" s="133">
        <f>O131*N131/AA131</f>
        <v>0.57984218979410362</v>
      </c>
      <c r="AX131" s="133">
        <f>AE131/AC131</f>
        <v>1.0524733875154169</v>
      </c>
      <c r="AY131" s="133">
        <f>AF131/AG131</f>
        <v>0.99103245814161822</v>
      </c>
      <c r="AZ131" s="133">
        <f t="shared" si="34"/>
        <v>0.96048178499648973</v>
      </c>
      <c r="BB131" s="75">
        <f t="shared" si="35"/>
        <v>-64.950098792375385</v>
      </c>
      <c r="BC131" s="75">
        <f t="shared" si="36"/>
        <v>-8.9820048088744322</v>
      </c>
      <c r="BD131" s="75">
        <f t="shared" si="37"/>
        <v>36.638539804646783</v>
      </c>
      <c r="BE131" s="75">
        <f t="shared" si="38"/>
        <v>32.06539822000591</v>
      </c>
      <c r="BF131" s="75">
        <f t="shared" si="39"/>
        <v>-311.89945605331803</v>
      </c>
      <c r="BG131" s="75">
        <f t="shared" si="40"/>
        <v>13.223897523087334</v>
      </c>
      <c r="BH131" s="75">
        <f t="shared" si="41"/>
        <v>-544.99929902582653</v>
      </c>
      <c r="BI131" s="75">
        <f t="shared" si="42"/>
        <v>51.143001233746297</v>
      </c>
      <c r="BJ131" s="75">
        <f t="shared" si="43"/>
        <v>-9.0079922706350306</v>
      </c>
      <c r="BK131" s="75">
        <f t="shared" si="44"/>
        <v>-40.320261038208578</v>
      </c>
      <c r="BM131" s="133">
        <f>O131*U131/Q131/P131</f>
        <v>0.94019470036767361</v>
      </c>
      <c r="BN131" s="133">
        <f>P131*U131/R131^2</f>
        <v>0.99434115926490141</v>
      </c>
      <c r="BO131" s="133">
        <f>P131*Q131/R131^2</f>
        <v>1.0373442385163534</v>
      </c>
      <c r="BP131" s="133">
        <f>R131^2/S131^2</f>
        <v>1.0325594236628171</v>
      </c>
      <c r="BQ131" s="133">
        <f>V131*S131/T131^2</f>
        <v>0.73473346281788565</v>
      </c>
      <c r="BR131" s="133">
        <f>S131^2/T131^2</f>
        <v>1.0136863938813392</v>
      </c>
      <c r="BS131" s="133">
        <f>O131*N131/Q131/P131</f>
        <v>0.58174824279819204</v>
      </c>
      <c r="BT131" s="133">
        <f>Y131^2/S131^2</f>
        <v>1.052399161183093</v>
      </c>
      <c r="BU131" s="133">
        <f>W131^2/X131^2</f>
        <v>0.99089338608402622</v>
      </c>
      <c r="BV131" s="133">
        <f>X131^2/R131^2</f>
        <v>0.9604831021623107</v>
      </c>
      <c r="BX131" s="133">
        <f t="shared" si="45"/>
        <v>0.99672357754804652</v>
      </c>
      <c r="BY131" s="133">
        <f t="shared" si="46"/>
        <v>0.99669837023245433</v>
      </c>
      <c r="BZ131" s="133">
        <f t="shared" si="47"/>
        <v>0.99997470982310444</v>
      </c>
      <c r="CA131" s="133">
        <f t="shared" si="48"/>
        <v>1.0000248011462931</v>
      </c>
      <c r="CB131" s="133">
        <f t="shared" si="49"/>
        <v>0.99635468545613981</v>
      </c>
      <c r="CC131" s="133">
        <f t="shared" si="50"/>
        <v>0.99963038476555088</v>
      </c>
      <c r="CD131" s="133">
        <f t="shared" si="51"/>
        <v>0.99672357754804664</v>
      </c>
      <c r="CE131" s="133">
        <f t="shared" si="52"/>
        <v>1.0000705305886413</v>
      </c>
      <c r="CF131" s="133">
        <f t="shared" si="53"/>
        <v>1.0001403501724253</v>
      </c>
      <c r="CG131" s="133">
        <f t="shared" si="54"/>
        <v>0.99999862864238009</v>
      </c>
    </row>
    <row r="132" spans="1:85" x14ac:dyDescent="0.2">
      <c r="A132" s="132">
        <v>256</v>
      </c>
      <c r="B132" s="132">
        <f t="shared" ref="B132:B195" si="55">A132+273.15</f>
        <v>529.15</v>
      </c>
      <c r="C132" s="44">
        <f t="shared" si="31"/>
        <v>1.8898233015213077</v>
      </c>
      <c r="E132" s="40">
        <f>'[4]methanogen M06-L TZVP smd redo'!AB132</f>
        <v>1.6211395297682785</v>
      </c>
      <c r="F132" s="40">
        <f>'[4]methanogen M06-L TZVP smd redo'!AS132</f>
        <v>1.8103766579335989</v>
      </c>
      <c r="G132" s="40">
        <f>'[4]methanogen M06-L TZVP smd redo'!BJ132</f>
        <v>1.9224682845935259</v>
      </c>
      <c r="H132" s="40">
        <f>'[4]methanogen M06-L TZVP smd redo'!EV132</f>
        <v>1.9534814921453592</v>
      </c>
      <c r="I132" s="40">
        <f>'[4]methanogen M06-L TZVP smd redo'!CL132</f>
        <v>1.8461505657967336</v>
      </c>
      <c r="J132" s="40">
        <f>'[4]methanogen M06-L TZVP smd redo'!DG132</f>
        <v>1.8594834340923683</v>
      </c>
      <c r="K132" s="40">
        <f>'[4]methanogen M06-L TZVP smd redo'!EC132</f>
        <v>1.8519994152830233</v>
      </c>
      <c r="M132" s="40">
        <f>EXP('d-beta'!Y133/1000)*'[3]methanogen M06-L TZVP smd redo'!EZ132</f>
        <v>3.4469483703009343</v>
      </c>
      <c r="N132" s="40">
        <f>'[3]methanogen M06-L TZVP smd redo'!ET132</f>
        <v>1.8832800000000001</v>
      </c>
      <c r="O132" s="40">
        <f>'[3]methanogen M06-L TZVP smd redo'!R132</f>
        <v>3.1147100000000001</v>
      </c>
      <c r="P132" s="40">
        <f>'[3]methanogen M06-L TZVP smd redo'!W132</f>
        <v>3.1746099999999999</v>
      </c>
      <c r="Q132" s="40">
        <f>'[3]methanogen M06-L TZVP smd redo'!V132</f>
        <v>3.1635499999999999</v>
      </c>
      <c r="R132" s="40">
        <f>PRODUCT('[4]methanogen M06-L TZVP smd redo'!AD132:AF132)^(1/3)</f>
        <v>3.1122492092716874</v>
      </c>
      <c r="S132" s="40">
        <f>AVERAGE('[3]methanogen M06-L TZVP smd redo'!AT132:AV132)</f>
        <v>3.0631733333333333</v>
      </c>
      <c r="T132" s="40">
        <f>'[3]methanogen M06-L TZVP smd redo'!FK132</f>
        <v>3.0428500000000001</v>
      </c>
      <c r="U132" s="40">
        <f>'[3]methanogen M06-L TZVP smd redo'!CD132</f>
        <v>3.03329</v>
      </c>
      <c r="V132" s="40">
        <f>'[3]methanogen M06-L TZVP smd redo'!CG132</f>
        <v>2.2240899999999999</v>
      </c>
      <c r="W132" s="40">
        <v>3.0367785531489968</v>
      </c>
      <c r="X132" s="40">
        <v>3.0506340271379377</v>
      </c>
      <c r="Y132" s="40">
        <v>3.1418392902782752</v>
      </c>
      <c r="Z132" s="40"/>
      <c r="AA132" s="40">
        <v>10.07568</v>
      </c>
      <c r="AB132" s="40">
        <v>9.7177754742530826</v>
      </c>
      <c r="AC132" s="41">
        <v>9.4135033333333329</v>
      </c>
      <c r="AD132" s="41">
        <v>9.29237</v>
      </c>
      <c r="AE132" s="41">
        <v>9.9039082817380422</v>
      </c>
      <c r="AF132" s="72">
        <v>9.2534512894672805</v>
      </c>
      <c r="AG132" s="41">
        <v>9.336796488143559</v>
      </c>
      <c r="AH132" s="40"/>
      <c r="AI132" s="133">
        <f>1000*(AA132/Q132/P132-1)</f>
        <v>3.2502651326489218</v>
      </c>
      <c r="AJ132" s="133">
        <f>1000*(AB132/R132^2-1)</f>
        <v>3.2707022985980494</v>
      </c>
      <c r="AK132" s="133">
        <f>1000*(AC132/S132^2-1)</f>
        <v>3.2476140930295383</v>
      </c>
      <c r="AL132" s="133">
        <f>1000*(AD132/T132^2-1)</f>
        <v>3.6109847889276292</v>
      </c>
      <c r="AM132" s="133">
        <f>1000*((AE132/Y132^2-1))</f>
        <v>3.3181688163175238</v>
      </c>
      <c r="AN132" s="133">
        <f>1000*((AF132/W132^2-1))</f>
        <v>3.4078537061683623</v>
      </c>
      <c r="AO132" s="133">
        <f>1000*((AG132/X132^2-1))</f>
        <v>3.2696451201892351</v>
      </c>
      <c r="AQ132" s="133">
        <f>O132*U132/AA132</f>
        <v>0.93768546598343738</v>
      </c>
      <c r="AR132" s="133">
        <f>U132*P132/AB132</f>
        <v>0.99091739590126027</v>
      </c>
      <c r="AS132" s="133">
        <f t="shared" si="32"/>
        <v>1.0368298821777857</v>
      </c>
      <c r="AT132" s="133">
        <f t="shared" si="33"/>
        <v>1.0323229439822175</v>
      </c>
      <c r="AU132" s="133">
        <f>V132*S132/AD132</f>
        <v>0.73315776049956394</v>
      </c>
      <c r="AV132" s="133">
        <f>AC132/AD132</f>
        <v>1.0130357845558595</v>
      </c>
      <c r="AW132" s="133">
        <f>O132*N132/AA132</f>
        <v>0.5821811578771855</v>
      </c>
      <c r="AX132" s="133">
        <f>AE132/AC132</f>
        <v>1.0520959021354122</v>
      </c>
      <c r="AY132" s="133">
        <f>AF132/AG132</f>
        <v>0.99107346949436936</v>
      </c>
      <c r="AZ132" s="133">
        <f t="shared" si="34"/>
        <v>0.96079565872674111</v>
      </c>
      <c r="BB132" s="75">
        <f t="shared" si="35"/>
        <v>-64.340710321087613</v>
      </c>
      <c r="BC132" s="75">
        <f t="shared" si="36"/>
        <v>-9.1241024136363933</v>
      </c>
      <c r="BD132" s="75">
        <f t="shared" si="37"/>
        <v>36.167867745472655</v>
      </c>
      <c r="BE132" s="75">
        <f t="shared" si="38"/>
        <v>31.81154832225036</v>
      </c>
      <c r="BF132" s="75">
        <f t="shared" si="39"/>
        <v>-310.39437446937927</v>
      </c>
      <c r="BG132" s="75">
        <f t="shared" si="40"/>
        <v>12.951549969235217</v>
      </c>
      <c r="BH132" s="75">
        <f t="shared" si="41"/>
        <v>-540.97361185426428</v>
      </c>
      <c r="BI132" s="75">
        <f t="shared" si="42"/>
        <v>50.784271886217475</v>
      </c>
      <c r="BJ132" s="75">
        <f t="shared" si="43"/>
        <v>-8.9666106752468302</v>
      </c>
      <c r="BK132" s="75">
        <f t="shared" si="44"/>
        <v>-39.993526620887323</v>
      </c>
      <c r="BM132" s="133">
        <f>O132*U132/Q132/P132</f>
        <v>0.94073319235891495</v>
      </c>
      <c r="BN132" s="133">
        <f>P132*U132/R132^2</f>
        <v>0.99415839170575526</v>
      </c>
      <c r="BO132" s="133">
        <f>P132*Q132/R132^2</f>
        <v>1.0368510033926008</v>
      </c>
      <c r="BP132" s="133">
        <f>R132^2/S132^2</f>
        <v>1.0322991871992384</v>
      </c>
      <c r="BQ132" s="133">
        <f>V132*S132/T132^2</f>
        <v>0.73580518202061218</v>
      </c>
      <c r="BR132" s="133">
        <f>S132^2/T132^2</f>
        <v>1.0134027004725612</v>
      </c>
      <c r="BS132" s="133">
        <f>O132*N132/Q132/P132</f>
        <v>0.58407340099551885</v>
      </c>
      <c r="BT132" s="133">
        <f>Y132^2/S132^2</f>
        <v>1.052021917294357</v>
      </c>
      <c r="BU132" s="133">
        <f>W132^2/X132^2</f>
        <v>0.99093695983649277</v>
      </c>
      <c r="BV132" s="133">
        <f>X132^2/R132^2</f>
        <v>0.96079667114890543</v>
      </c>
      <c r="BX132" s="133">
        <f t="shared" si="45"/>
        <v>0.99676026486549785</v>
      </c>
      <c r="BY132" s="133">
        <f t="shared" si="46"/>
        <v>0.99673996032067469</v>
      </c>
      <c r="BZ132" s="133">
        <f t="shared" si="47"/>
        <v>0.99997962946002272</v>
      </c>
      <c r="CA132" s="133">
        <f t="shared" si="48"/>
        <v>1.0000230134667096</v>
      </c>
      <c r="CB132" s="133">
        <f t="shared" si="49"/>
        <v>0.99640200750723429</v>
      </c>
      <c r="CC132" s="133">
        <f t="shared" si="50"/>
        <v>0.99963793670913781</v>
      </c>
      <c r="CD132" s="133">
        <f t="shared" si="51"/>
        <v>0.99676026486549785</v>
      </c>
      <c r="CE132" s="133">
        <f t="shared" si="52"/>
        <v>1.000070326330506</v>
      </c>
      <c r="CF132" s="133">
        <f t="shared" si="53"/>
        <v>1.000137758165665</v>
      </c>
      <c r="CG132" s="133">
        <f t="shared" si="54"/>
        <v>0.99999894626803487</v>
      </c>
    </row>
    <row r="133" spans="1:85" x14ac:dyDescent="0.2">
      <c r="A133" s="132">
        <v>258</v>
      </c>
      <c r="B133" s="132">
        <f t="shared" si="55"/>
        <v>531.15</v>
      </c>
      <c r="C133" s="44">
        <f t="shared" ref="C133:C196" si="56">1000/B133</f>
        <v>1.8827073331450628</v>
      </c>
      <c r="E133" s="40">
        <f>'[4]methanogen M06-L TZVP smd redo'!AB133</f>
        <v>1.6106386900416325</v>
      </c>
      <c r="F133" s="40">
        <f>'[4]methanogen M06-L TZVP smd redo'!AS133</f>
        <v>1.7957350875661415</v>
      </c>
      <c r="G133" s="40">
        <f>'[4]methanogen M06-L TZVP smd redo'!BJ133</f>
        <v>1.9075832267598791</v>
      </c>
      <c r="H133" s="40">
        <f>'[4]methanogen M06-L TZVP smd redo'!EV133</f>
        <v>1.9444810118727229</v>
      </c>
      <c r="I133" s="40">
        <f>'[4]methanogen M06-L TZVP smd redo'!CL133</f>
        <v>1.8317574467787701</v>
      </c>
      <c r="J133" s="40">
        <f>'[4]methanogen M06-L TZVP smd redo'!DG133</f>
        <v>1.8424292169425538</v>
      </c>
      <c r="K133" s="40">
        <f>'[4]methanogen M06-L TZVP smd redo'!EC133</f>
        <v>1.830400244935193</v>
      </c>
      <c r="M133" s="40">
        <f>EXP('d-beta'!Y134/1000)*'[3]methanogen M06-L TZVP smd redo'!EZ133</f>
        <v>3.4252191916605592</v>
      </c>
      <c r="N133" s="40">
        <f>'[3]methanogen M06-L TZVP smd redo'!ET133</f>
        <v>1.87778</v>
      </c>
      <c r="O133" s="40">
        <f>'[3]methanogen M06-L TZVP smd redo'!R133</f>
        <v>3.0951</v>
      </c>
      <c r="P133" s="40">
        <f>'[3]methanogen M06-L TZVP smd redo'!W133</f>
        <v>3.1537500000000001</v>
      </c>
      <c r="Q133" s="40">
        <f>'[3]methanogen M06-L TZVP smd redo'!V133</f>
        <v>3.1427499999999999</v>
      </c>
      <c r="R133" s="40">
        <f>PRODUCT('[4]methanogen M06-L TZVP smd redo'!AD133:AF133)^(1/3)</f>
        <v>3.0925149405800325</v>
      </c>
      <c r="S133" s="40">
        <f>AVERAGE('[3]methanogen M06-L TZVP smd redo'!AT133:AV133)</f>
        <v>3.0441366666666667</v>
      </c>
      <c r="T133" s="40">
        <f>'[3]methanogen M06-L TZVP smd redo'!FK133</f>
        <v>3.0243500000000001</v>
      </c>
      <c r="U133" s="40">
        <f>'[3]methanogen M06-L TZVP smd redo'!CD133</f>
        <v>3.0142199999999999</v>
      </c>
      <c r="V133" s="40">
        <f>'[3]methanogen M06-L TZVP smd redo'!CG133</f>
        <v>2.21408</v>
      </c>
      <c r="W133" s="40">
        <v>3.0180790491323535</v>
      </c>
      <c r="X133" s="40">
        <v>3.0317903626039406</v>
      </c>
      <c r="Y133" s="40">
        <v>3.1217630210070588</v>
      </c>
      <c r="Z133" s="40"/>
      <c r="AA133" s="40">
        <v>9.9433100000000003</v>
      </c>
      <c r="AB133" s="40">
        <v>9.5945677027421361</v>
      </c>
      <c r="AC133" s="41">
        <v>9.2965</v>
      </c>
      <c r="AD133" s="41">
        <v>9.1793300000000002</v>
      </c>
      <c r="AE133" s="41">
        <v>9.7773314707775434</v>
      </c>
      <c r="AF133" s="72">
        <v>9.1394730762495549</v>
      </c>
      <c r="AG133" s="41">
        <v>9.2214117114372556</v>
      </c>
      <c r="AH133" s="40"/>
      <c r="AI133" s="133">
        <f>1000*(AA133/Q133/P133-1)</f>
        <v>3.2146854932553204</v>
      </c>
      <c r="AJ133" s="133">
        <f>1000*(AB133/R133^2-1)</f>
        <v>3.2329758377818152</v>
      </c>
      <c r="AK133" s="133">
        <f>1000*(AC133/S133^2-1)</f>
        <v>3.2084492144477395</v>
      </c>
      <c r="AL133" s="133">
        <f>1000*(AD133/T133^2-1)</f>
        <v>3.5681833616296732</v>
      </c>
      <c r="AM133" s="133">
        <f>1000*((AE133/Y133^2-1))</f>
        <v>3.2761197250752438</v>
      </c>
      <c r="AN133" s="133">
        <f>1000*((AF133/W133^2-1))</f>
        <v>3.3672849965158402</v>
      </c>
      <c r="AO133" s="133">
        <f>1000*((AG133/X133^2-1))</f>
        <v>3.2266869328947401</v>
      </c>
      <c r="AQ133" s="133">
        <f>O133*U133/AA133</f>
        <v>0.93825017242749142</v>
      </c>
      <c r="AR133" s="133">
        <f>U133*P133/AB133</f>
        <v>0.99077901365823384</v>
      </c>
      <c r="AS133" s="133">
        <f t="shared" ref="AS133:AS196" si="57">AA133/AB133</f>
        <v>1.0363478906046171</v>
      </c>
      <c r="AT133" s="133">
        <f t="shared" ref="AT133:AT196" si="58">AB133/AC133</f>
        <v>1.0320623570959109</v>
      </c>
      <c r="AU133" s="133">
        <f>V133*S133/AD133</f>
        <v>0.73425425504185315</v>
      </c>
      <c r="AV133" s="133">
        <f>AC133/AD133</f>
        <v>1.0127645481750847</v>
      </c>
      <c r="AW133" s="133">
        <f>O133*N133/AA133</f>
        <v>0.58450524805120219</v>
      </c>
      <c r="AX133" s="133">
        <f>AE133/AC133</f>
        <v>1.0517217738694717</v>
      </c>
      <c r="AY133" s="133">
        <f>AF133/AG133</f>
        <v>0.9911143068163768</v>
      </c>
      <c r="AZ133" s="133">
        <f t="shared" ref="AZ133:AZ196" si="59">AG133/AB133</f>
        <v>0.9611075764051118</v>
      </c>
      <c r="BB133" s="75">
        <f t="shared" ref="BB133:BB196" si="60">1000*LN(AQ133)</f>
        <v>-63.738657191386714</v>
      </c>
      <c r="BC133" s="75">
        <f t="shared" ref="BC133:BC196" si="61">1000*LN(AR133)</f>
        <v>-9.2637628001454591</v>
      </c>
      <c r="BD133" s="75">
        <f t="shared" ref="BD133:BD196" si="62">1000*LN(AS133)</f>
        <v>35.702889210413559</v>
      </c>
      <c r="BE133" s="75">
        <f t="shared" ref="BE133:BE196" si="63">1000*LN(AT133)</f>
        <v>31.559088776491571</v>
      </c>
      <c r="BF133" s="75">
        <f t="shared" ref="BF133:BF196" si="64">1000*LN(AU133)</f>
        <v>-308.89991383425667</v>
      </c>
      <c r="BG133" s="75">
        <f t="shared" ref="BG133:BG196" si="65">1000*LN(AV133)</f>
        <v>12.683768018553023</v>
      </c>
      <c r="BH133" s="75">
        <f t="shared" ref="BH133:BH196" si="66">1000*LN(AW133)</f>
        <v>-536.98951940852214</v>
      </c>
      <c r="BI133" s="75">
        <f t="shared" ref="BI133:BI196" si="67">1000*LN(AX133)</f>
        <v>50.428605828125633</v>
      </c>
      <c r="BJ133" s="75">
        <f t="shared" ref="BJ133:BJ196" si="68">1000*LN(AY133)</f>
        <v>-8.9254063832001691</v>
      </c>
      <c r="BK133" s="75">
        <f t="shared" ref="BK133:BK196" si="69">1000*LN(AZ133)</f>
        <v>-39.668934127979703</v>
      </c>
      <c r="BM133" s="133">
        <f>O133*U133/Q133/P133</f>
        <v>0.94126635164583827</v>
      </c>
      <c r="BN133" s="133">
        <f>P133*U133/R133^2</f>
        <v>0.99398217826997226</v>
      </c>
      <c r="BO133" s="133">
        <f>P133*Q133/R133^2</f>
        <v>1.0363667850249669</v>
      </c>
      <c r="BP133" s="133">
        <f>R133^2/S133^2</f>
        <v>1.0320371256638314</v>
      </c>
      <c r="BQ133" s="133">
        <f>V133*S133/T133^2</f>
        <v>0.73687420885789923</v>
      </c>
      <c r="BR133" s="133">
        <f>S133^2/T133^2</f>
        <v>1.0131277089831092</v>
      </c>
      <c r="BS133" s="133">
        <f>O133*N133/Q133/P133</f>
        <v>0.58638424859284399</v>
      </c>
      <c r="BT133" s="133">
        <f>Y133^2/S133^2</f>
        <v>1.0516508357218606</v>
      </c>
      <c r="BU133" s="133">
        <f>W133^2/X133^2</f>
        <v>0.99097542571625608</v>
      </c>
      <c r="BV133" s="133">
        <f>X133^2/R133^2</f>
        <v>0.9611136012788648</v>
      </c>
      <c r="BX133" s="133">
        <f t="shared" ref="BX133:BX196" si="70">AQ133/BM133</f>
        <v>0.99679561559480701</v>
      </c>
      <c r="BY133" s="133">
        <f t="shared" ref="BY133:BY196" si="71">AR133/BN133</f>
        <v>0.9967774426123881</v>
      </c>
      <c r="BZ133" s="133">
        <f t="shared" ref="BZ133:BZ196" si="72">AS133/BO133</f>
        <v>0.99998176859715804</v>
      </c>
      <c r="CA133" s="133">
        <f t="shared" ref="CA133:CA196" si="73">AT133/BP133</f>
        <v>1.0000244481825817</v>
      </c>
      <c r="CB133" s="133">
        <f t="shared" ref="CB133:CB196" si="74">AU133/BQ133</f>
        <v>0.99644450330252865</v>
      </c>
      <c r="CC133" s="133">
        <f t="shared" ref="CC133:CC196" si="75">AV133/BR133</f>
        <v>0.99964154488639045</v>
      </c>
      <c r="CD133" s="133">
        <f t="shared" ref="CD133:CD196" si="76">AW133/BS133</f>
        <v>0.99679561559480689</v>
      </c>
      <c r="CE133" s="133">
        <f t="shared" si="52"/>
        <v>1.0000674540876131</v>
      </c>
      <c r="CF133" s="133">
        <f t="shared" si="53"/>
        <v>1.0001401458568162</v>
      </c>
      <c r="CG133" s="133">
        <f t="shared" si="54"/>
        <v>0.99999373136146963</v>
      </c>
    </row>
    <row r="134" spans="1:85" x14ac:dyDescent="0.2">
      <c r="A134" s="132">
        <v>260</v>
      </c>
      <c r="B134" s="132">
        <f t="shared" si="55"/>
        <v>533.15</v>
      </c>
      <c r="C134" s="44">
        <f t="shared" si="56"/>
        <v>1.8756447528838038</v>
      </c>
      <c r="E134" s="40">
        <f>'[4]methanogen M06-L TZVP smd redo'!AB134</f>
        <v>1.5915173984011322</v>
      </c>
      <c r="F134" s="40">
        <f>'[4]methanogen M06-L TZVP smd redo'!AS134</f>
        <v>1.7804658660514061</v>
      </c>
      <c r="G134" s="40">
        <f>'[4]methanogen M06-L TZVP smd redo'!BJ134</f>
        <v>1.8948725794141197</v>
      </c>
      <c r="H134" s="40">
        <f>'[4]methanogen M06-L TZVP smd redo'!EV134</f>
        <v>1.9271500211257564</v>
      </c>
      <c r="I134" s="40">
        <f>'[4]methanogen M06-L TZVP smd redo'!CL134</f>
        <v>1.8176580709825529</v>
      </c>
      <c r="J134" s="40">
        <f>'[4]methanogen M06-L TZVP smd redo'!DG134</f>
        <v>1.8277922688727521</v>
      </c>
      <c r="K134" s="40">
        <f>'[4]methanogen M06-L TZVP smd redo'!EC134</f>
        <v>1.8215395764771269</v>
      </c>
      <c r="M134" s="40">
        <f>EXP('d-beta'!Y135/1000)*'[3]methanogen M06-L TZVP smd redo'!EZ134</f>
        <v>3.4038027123841781</v>
      </c>
      <c r="N134" s="40">
        <f>'[3]methanogen M06-L TZVP smd redo'!ET134</f>
        <v>1.8723399999999999</v>
      </c>
      <c r="O134" s="40">
        <f>'[3]methanogen M06-L TZVP smd redo'!R134</f>
        <v>3.07578</v>
      </c>
      <c r="P134" s="40">
        <f>'[3]methanogen M06-L TZVP smd redo'!W134</f>
        <v>3.1332</v>
      </c>
      <c r="Q134" s="40">
        <f>'[3]methanogen M06-L TZVP smd redo'!V134</f>
        <v>3.1222699999999999</v>
      </c>
      <c r="R134" s="40">
        <f>PRODUCT('[4]methanogen M06-L TZVP smd redo'!AD134:AF134)^(1/3)</f>
        <v>3.0730771703131516</v>
      </c>
      <c r="S134" s="40">
        <f>AVERAGE('[3]methanogen M06-L TZVP smd redo'!AT134:AV134)</f>
        <v>3.0253766666666664</v>
      </c>
      <c r="T134" s="40">
        <f>'[3]methanogen M06-L TZVP smd redo'!FK134</f>
        <v>3.0061200000000001</v>
      </c>
      <c r="U134" s="40">
        <f>'[3]methanogen M06-L TZVP smd redo'!CD134</f>
        <v>2.9954399999999999</v>
      </c>
      <c r="V134" s="40">
        <f>'[3]methanogen M06-L TZVP smd redo'!CG134</f>
        <v>2.2041900000000001</v>
      </c>
      <c r="W134" s="40">
        <v>2.9996527710362595</v>
      </c>
      <c r="X134" s="40">
        <v>3.0132132339358324</v>
      </c>
      <c r="Y134" s="40">
        <v>3.1019765890496251</v>
      </c>
      <c r="Z134" s="40"/>
      <c r="AA134" s="40">
        <v>9.8137799999999995</v>
      </c>
      <c r="AB134" s="40">
        <v>9.4739392092725705</v>
      </c>
      <c r="AC134" s="41">
        <v>9.1819133333333323</v>
      </c>
      <c r="AD134" s="41">
        <v>9.0685800000000008</v>
      </c>
      <c r="AE134" s="41">
        <v>9.6534075217635547</v>
      </c>
      <c r="AF134" s="72">
        <v>9.0278310447096821</v>
      </c>
      <c r="AG134" s="41">
        <v>9.1084029302840221</v>
      </c>
      <c r="AH134" s="40"/>
      <c r="AI134" s="133">
        <f>1000*(AA134/Q134/P134-1)</f>
        <v>3.1774098718209132</v>
      </c>
      <c r="AJ134" s="133">
        <f>1000*(AB134/R134^2-1)</f>
        <v>3.1910781739383776</v>
      </c>
      <c r="AK134" s="133">
        <f>1000*(AC134/S134^2-1)</f>
        <v>3.1694157614665652</v>
      </c>
      <c r="AL134" s="133">
        <f>1000*(AD134/T134^2-1)</f>
        <v>3.5214562037964026</v>
      </c>
      <c r="AM134" s="133">
        <f>1000*((AE134/Y134^2-1))</f>
        <v>3.2371570471885214</v>
      </c>
      <c r="AN134" s="133">
        <f>1000*((AF134/W134^2-1))</f>
        <v>3.3245804296710979</v>
      </c>
      <c r="AO134" s="133">
        <f>1000*((AG134/X134^2-1))</f>
        <v>3.1884006615126026</v>
      </c>
      <c r="AQ134" s="133">
        <f>O134*U134/AA134</f>
        <v>0.93881403936098018</v>
      </c>
      <c r="AR134" s="133">
        <f>U134*P134/AB134</f>
        <v>0.99064522166388524</v>
      </c>
      <c r="AS134" s="133">
        <f t="shared" si="57"/>
        <v>1.0358711179394957</v>
      </c>
      <c r="AT134" s="133">
        <f t="shared" si="58"/>
        <v>1.0318044687787555</v>
      </c>
      <c r="AU134" s="133">
        <f>V134*S134/AD134</f>
        <v>0.73534169571200769</v>
      </c>
      <c r="AV134" s="133">
        <f>AC134/AD134</f>
        <v>1.0124973626889029</v>
      </c>
      <c r="AW134" s="133">
        <f>O134*N134/AA134</f>
        <v>0.58681832333718509</v>
      </c>
      <c r="AX134" s="133">
        <f>AE134/AC134</f>
        <v>1.0513503200600407</v>
      </c>
      <c r="AY134" s="133">
        <f>AF134/AG134</f>
        <v>0.99115411492101968</v>
      </c>
      <c r="AZ134" s="133">
        <f t="shared" si="59"/>
        <v>0.961416653525623</v>
      </c>
      <c r="BB134" s="75">
        <f t="shared" si="60"/>
        <v>-63.137860535727867</v>
      </c>
      <c r="BC134" s="75">
        <f t="shared" si="61"/>
        <v>-9.3988090887361331</v>
      </c>
      <c r="BD134" s="75">
        <f t="shared" si="62"/>
        <v>35.242732565224642</v>
      </c>
      <c r="BE134" s="75">
        <f t="shared" si="63"/>
        <v>31.309180870356951</v>
      </c>
      <c r="BF134" s="75">
        <f t="shared" si="64"/>
        <v>-307.41999567298399</v>
      </c>
      <c r="BG134" s="75">
        <f t="shared" si="65"/>
        <v>12.419915243463933</v>
      </c>
      <c r="BH134" s="75">
        <f t="shared" si="66"/>
        <v>-533.04000733650389</v>
      </c>
      <c r="BI134" s="75">
        <f t="shared" si="67"/>
        <v>50.075357059939428</v>
      </c>
      <c r="BJ134" s="75">
        <f t="shared" si="68"/>
        <v>-8.8852421912958857</v>
      </c>
      <c r="BK134" s="75">
        <f t="shared" si="69"/>
        <v>-39.347401511264522</v>
      </c>
      <c r="BM134" s="133">
        <f>O134*U134/Q134/P134</f>
        <v>0.94179703635744982</v>
      </c>
      <c r="BN134" s="133">
        <f>P134*U134/R134^2</f>
        <v>0.9938064480088532</v>
      </c>
      <c r="BO134" s="133">
        <f>P134*Q134/R134^2</f>
        <v>1.0358852316937084</v>
      </c>
      <c r="BP134" s="133">
        <f>R134^2/S134^2</f>
        <v>1.0317821885028646</v>
      </c>
      <c r="BQ134" s="133">
        <f>V134*S134/T134^2</f>
        <v>0.73793116928828295</v>
      </c>
      <c r="BR134" s="133">
        <f>S134^2/T134^2</f>
        <v>1.0128526765709041</v>
      </c>
      <c r="BS134" s="133">
        <f>O134*N134/Q134/P134</f>
        <v>0.58868288567072202</v>
      </c>
      <c r="BT134" s="133">
        <f>Y134^2/S134^2</f>
        <v>1.0512793300434482</v>
      </c>
      <c r="BU134" s="133">
        <f>W134^2/X134^2</f>
        <v>0.99101958703222692</v>
      </c>
      <c r="BV134" s="133">
        <f>X134^2/R134^2</f>
        <v>0.961419219549148</v>
      </c>
      <c r="BX134" s="133">
        <f t="shared" si="70"/>
        <v>0.99683265408435895</v>
      </c>
      <c r="BY134" s="133">
        <f t="shared" si="71"/>
        <v>0.99681907241465206</v>
      </c>
      <c r="BZ134" s="133">
        <f t="shared" si="72"/>
        <v>0.99998637517576194</v>
      </c>
      <c r="CA134" s="133">
        <f t="shared" si="73"/>
        <v>1.0000215939721961</v>
      </c>
      <c r="CB134" s="133">
        <f t="shared" si="74"/>
        <v>0.99649090093487613</v>
      </c>
      <c r="CC134" s="133">
        <f t="shared" si="75"/>
        <v>0.99964919490245696</v>
      </c>
      <c r="CD134" s="133">
        <f t="shared" si="76"/>
        <v>0.99683265408435895</v>
      </c>
      <c r="CE134" s="133">
        <f t="shared" si="52"/>
        <v>1.0000675272637478</v>
      </c>
      <c r="CF134" s="133">
        <f t="shared" si="53"/>
        <v>1.0001357469524852</v>
      </c>
      <c r="CG134" s="133">
        <f t="shared" si="54"/>
        <v>0.99999733100454746</v>
      </c>
    </row>
    <row r="135" spans="1:85" x14ac:dyDescent="0.2">
      <c r="A135" s="132">
        <v>262</v>
      </c>
      <c r="B135" s="132">
        <f t="shared" si="55"/>
        <v>535.15</v>
      </c>
      <c r="C135" s="44">
        <f t="shared" si="56"/>
        <v>1.8686349621601421</v>
      </c>
      <c r="E135" s="40">
        <f>'[4]methanogen M06-L TZVP smd redo'!AB135</f>
        <v>1.5862042507537311</v>
      </c>
      <c r="F135" s="40">
        <f>'[4]methanogen M06-L TZVP smd redo'!AS135</f>
        <v>1.7712480185576585</v>
      </c>
      <c r="G135" s="40">
        <f>'[4]methanogen M06-L TZVP smd redo'!BJ135</f>
        <v>1.8750242137075546</v>
      </c>
      <c r="H135" s="40">
        <f>'[4]methanogen M06-L TZVP smd redo'!EV135</f>
        <v>1.9114499646297745</v>
      </c>
      <c r="I135" s="40">
        <f>'[4]methanogen M06-L TZVP smd redo'!CL135</f>
        <v>1.8010666848875534</v>
      </c>
      <c r="J135" s="40">
        <f>'[4]methanogen M06-L TZVP smd redo'!DG135</f>
        <v>1.8188461331556383</v>
      </c>
      <c r="K135" s="40">
        <f>'[4]methanogen M06-L TZVP smd redo'!EC135</f>
        <v>1.8055495788997789</v>
      </c>
      <c r="M135" s="40">
        <f>EXP('d-beta'!Y136/1000)*'[3]methanogen M06-L TZVP smd redo'!EZ135</f>
        <v>3.3827083553368378</v>
      </c>
      <c r="N135" s="40">
        <f>'[3]methanogen M06-L TZVP smd redo'!ET135</f>
        <v>1.8669500000000001</v>
      </c>
      <c r="O135" s="40">
        <f>'[3]methanogen M06-L TZVP smd redo'!R135</f>
        <v>3.05674</v>
      </c>
      <c r="P135" s="40">
        <f>'[3]methanogen M06-L TZVP smd redo'!W135</f>
        <v>3.1129600000000002</v>
      </c>
      <c r="Q135" s="40">
        <f>'[3]methanogen M06-L TZVP smd redo'!V135</f>
        <v>3.10209</v>
      </c>
      <c r="R135" s="40">
        <f>PRODUCT('[4]methanogen M06-L TZVP smd redo'!AD135:AF135)^(1/3)</f>
        <v>3.0539159080192197</v>
      </c>
      <c r="S135" s="40">
        <f>AVERAGE('[3]methanogen M06-L TZVP smd redo'!AT135:AV135)</f>
        <v>3.0068866666666665</v>
      </c>
      <c r="T135" s="40">
        <f>'[3]methanogen M06-L TZVP smd redo'!FK135</f>
        <v>2.98814</v>
      </c>
      <c r="U135" s="40">
        <f>'[3]methanogen M06-L TZVP smd redo'!CD135</f>
        <v>2.9769199999999998</v>
      </c>
      <c r="V135" s="40">
        <f>'[3]methanogen M06-L TZVP smd redo'!CG135</f>
        <v>2.1944300000000001</v>
      </c>
      <c r="W135" s="40">
        <v>2.9814831070592427</v>
      </c>
      <c r="X135" s="40">
        <v>2.9949026093651159</v>
      </c>
      <c r="Y135" s="40">
        <v>3.0824801712644723</v>
      </c>
      <c r="Z135" s="40"/>
      <c r="AA135" s="40">
        <v>9.6870200000000004</v>
      </c>
      <c r="AB135" s="40">
        <v>9.3558099871190183</v>
      </c>
      <c r="AC135" s="41">
        <v>9.0696700000000003</v>
      </c>
      <c r="AD135" s="41">
        <v>8.9600500000000007</v>
      </c>
      <c r="AE135" s="41">
        <v>9.5320698237626083</v>
      </c>
      <c r="AF135" s="72">
        <v>8.9184552745561358</v>
      </c>
      <c r="AG135" s="41">
        <v>8.9976933695509143</v>
      </c>
      <c r="AH135" s="40"/>
      <c r="AI135" s="133">
        <f>1000*(AA135/Q135/P135-1)</f>
        <v>3.1416498263650006</v>
      </c>
      <c r="AJ135" s="133">
        <f>1000*(AB135/R135^2-1)</f>
        <v>3.1531573150329617</v>
      </c>
      <c r="AK135" s="133">
        <f>1000*(AC135/S135^2-1)</f>
        <v>3.1303421803519083</v>
      </c>
      <c r="AL135" s="133">
        <f>1000*(AD135/T135^2-1)</f>
        <v>3.4796066409434889</v>
      </c>
      <c r="AM135" s="133">
        <f>1000*((AE135/Y135^2-1))</f>
        <v>3.1979402287012348</v>
      </c>
      <c r="AN135" s="133">
        <f>1000*((AF135/W135^2-1))</f>
        <v>3.2864172740043607</v>
      </c>
      <c r="AO135" s="133">
        <f>1000*((AG135/X135^2-1))</f>
        <v>3.1497757724694431</v>
      </c>
      <c r="AQ135" s="133">
        <f>O135*U135/AA135</f>
        <v>0.93936736383325303</v>
      </c>
      <c r="AR135" s="133">
        <f>U135*P135/AB135</f>
        <v>0.99051101892393656</v>
      </c>
      <c r="AS135" s="133">
        <f t="shared" si="57"/>
        <v>1.0354015326665451</v>
      </c>
      <c r="AT135" s="133">
        <f t="shared" si="58"/>
        <v>1.0315491067612181</v>
      </c>
      <c r="AU135" s="133">
        <f>V135*S135/AD135</f>
        <v>0.73642471949747301</v>
      </c>
      <c r="AV135" s="133">
        <f>AC135/AD135</f>
        <v>1.0122343067281989</v>
      </c>
      <c r="AW135" s="133">
        <f>O135*N135/AA135</f>
        <v>0.58911623419792669</v>
      </c>
      <c r="AX135" s="133">
        <f>AE135/AC135</f>
        <v>1.0509830924126906</v>
      </c>
      <c r="AY135" s="133">
        <f>AF135/AG135</f>
        <v>0.991193510187519</v>
      </c>
      <c r="AZ135" s="133">
        <f t="shared" si="59"/>
        <v>0.96172254267015311</v>
      </c>
      <c r="BB135" s="75">
        <f t="shared" si="60"/>
        <v>-62.548647494495484</v>
      </c>
      <c r="BC135" s="75">
        <f t="shared" si="61"/>
        <v>-9.5342882976996179</v>
      </c>
      <c r="BD135" s="75">
        <f t="shared" si="62"/>
        <v>34.789305749726836</v>
      </c>
      <c r="BE135" s="75">
        <f t="shared" si="63"/>
        <v>31.061659532406587</v>
      </c>
      <c r="BF135" s="75">
        <f t="shared" si="64"/>
        <v>-305.94826215636215</v>
      </c>
      <c r="BG135" s="75">
        <f t="shared" si="65"/>
        <v>12.160072454261359</v>
      </c>
      <c r="BH135" s="75">
        <f t="shared" si="66"/>
        <v>-529.1317732074358</v>
      </c>
      <c r="BI135" s="75">
        <f t="shared" si="67"/>
        <v>49.726004622399003</v>
      </c>
      <c r="BJ135" s="75">
        <f t="shared" si="68"/>
        <v>-8.845496118502675</v>
      </c>
      <c r="BK135" s="75">
        <f t="shared" si="69"/>
        <v>-39.029287099458259</v>
      </c>
      <c r="BM135" s="133">
        <f>O135*U135/Q135/P135</f>
        <v>0.94231852714873265</v>
      </c>
      <c r="BN135" s="133">
        <f>P135*U135/R135^2</f>
        <v>0.99363425598887722</v>
      </c>
      <c r="BO135" s="133">
        <f>P135*Q135/R135^2</f>
        <v>1.0354134102228263</v>
      </c>
      <c r="BP135" s="133">
        <f>R135^2/S135^2</f>
        <v>1.0315256458055015</v>
      </c>
      <c r="BQ135" s="133">
        <f>V135*S135/T135^2</f>
        <v>0.73898718784199136</v>
      </c>
      <c r="BR135" s="133">
        <f>S135^2/T135^2</f>
        <v>1.0125867409575968</v>
      </c>
      <c r="BS135" s="133">
        <f>O135*N135/Q135/P135</f>
        <v>0.59096703111280346</v>
      </c>
      <c r="BT135" s="133">
        <f>Y135^2/S135^2</f>
        <v>1.0509122744783166</v>
      </c>
      <c r="BU135" s="133">
        <f>W135^2/X135^2</f>
        <v>0.99105851566630165</v>
      </c>
      <c r="BV135" s="133">
        <f>X135^2/R135^2</f>
        <v>0.96172578456462465</v>
      </c>
      <c r="BX135" s="133">
        <f t="shared" si="70"/>
        <v>0.99686818922640819</v>
      </c>
      <c r="BY135" s="133">
        <f t="shared" si="71"/>
        <v>0.99685675383460648</v>
      </c>
      <c r="BZ135" s="133">
        <f t="shared" si="72"/>
        <v>0.99998852868220178</v>
      </c>
      <c r="CA135" s="133">
        <f t="shared" si="73"/>
        <v>1.0000227439383713</v>
      </c>
      <c r="CB135" s="133">
        <f t="shared" si="74"/>
        <v>0.996532459037617</v>
      </c>
      <c r="CC135" s="133">
        <f t="shared" si="75"/>
        <v>0.99965194662823198</v>
      </c>
      <c r="CD135" s="133">
        <f t="shared" si="76"/>
        <v>0.99686818922640796</v>
      </c>
      <c r="CE135" s="133">
        <f t="shared" si="52"/>
        <v>1.0000673871036563</v>
      </c>
      <c r="CF135" s="133">
        <f t="shared" si="53"/>
        <v>1.0001362124628197</v>
      </c>
      <c r="CG135" s="133">
        <f t="shared" si="54"/>
        <v>0.99999662908645737</v>
      </c>
    </row>
    <row r="136" spans="1:85" x14ac:dyDescent="0.2">
      <c r="A136" s="132">
        <v>264</v>
      </c>
      <c r="B136" s="132">
        <f t="shared" si="55"/>
        <v>537.15</v>
      </c>
      <c r="C136" s="44">
        <f t="shared" si="56"/>
        <v>1.8616773713115518</v>
      </c>
      <c r="E136" s="40">
        <f>'[4]methanogen M06-L TZVP smd redo'!AB136</f>
        <v>1.566577677196701</v>
      </c>
      <c r="F136" s="40">
        <f>'[4]methanogen M06-L TZVP smd redo'!AS136</f>
        <v>1.7545011084438844</v>
      </c>
      <c r="G136" s="40">
        <f>'[4]methanogen M06-L TZVP smd redo'!BJ136</f>
        <v>1.8599880781462463</v>
      </c>
      <c r="H136" s="40">
        <f>'[4]methanogen M06-L TZVP smd redo'!EV136</f>
        <v>1.8877894272320006</v>
      </c>
      <c r="I136" s="40">
        <f>'[4]methanogen M06-L TZVP smd redo'!CL136</f>
        <v>1.7840537723516903</v>
      </c>
      <c r="J136" s="40">
        <f>'[4]methanogen M06-L TZVP smd redo'!DG136</f>
        <v>1.8021498403737457</v>
      </c>
      <c r="K136" s="40">
        <f>'[4]methanogen M06-L TZVP smd redo'!EC136</f>
        <v>1.7943515178411307</v>
      </c>
      <c r="M136" s="40">
        <f>EXP('d-beta'!Y137/1000)*'[3]methanogen M06-L TZVP smd redo'!EZ136</f>
        <v>3.3619156347735673</v>
      </c>
      <c r="N136" s="40">
        <f>'[3]methanogen M06-L TZVP smd redo'!ET136</f>
        <v>1.8616299999999999</v>
      </c>
      <c r="O136" s="40">
        <f>'[3]methanogen M06-L TZVP smd redo'!R136</f>
        <v>3.0379700000000001</v>
      </c>
      <c r="P136" s="40">
        <f>'[3]methanogen M06-L TZVP smd redo'!W136</f>
        <v>3.09301</v>
      </c>
      <c r="Q136" s="40">
        <f>'[3]methanogen M06-L TZVP smd redo'!V136</f>
        <v>3.0822099999999999</v>
      </c>
      <c r="R136" s="40">
        <f>PRODUCT('[4]methanogen M06-L TZVP smd redo'!AD136:AF136)^(1/3)</f>
        <v>3.0350346667850672</v>
      </c>
      <c r="S136" s="40">
        <f>AVERAGE('[3]methanogen M06-L TZVP smd redo'!AT136:AV136)</f>
        <v>2.9886566666666661</v>
      </c>
      <c r="T136" s="40">
        <f>'[3]methanogen M06-L TZVP smd redo'!FK136</f>
        <v>2.9704199999999998</v>
      </c>
      <c r="U136" s="40">
        <f>'[3]methanogen M06-L TZVP smd redo'!CD136</f>
        <v>2.9586800000000002</v>
      </c>
      <c r="V136" s="40">
        <f>'[3]methanogen M06-L TZVP smd redo'!CG136</f>
        <v>2.18479</v>
      </c>
      <c r="W136" s="40">
        <v>2.9635800579698874</v>
      </c>
      <c r="X136" s="40">
        <v>2.9768519052405189</v>
      </c>
      <c r="Y136" s="40">
        <v>3.0632635914989685</v>
      </c>
      <c r="Z136" s="40"/>
      <c r="AA136" s="40">
        <v>9.5629399999999993</v>
      </c>
      <c r="AB136" s="40">
        <v>9.2401168852614042</v>
      </c>
      <c r="AC136" s="41">
        <v>8.9597100000000012</v>
      </c>
      <c r="AD136" s="41">
        <v>8.8536800000000007</v>
      </c>
      <c r="AE136" s="41">
        <v>9.4132417642901345</v>
      </c>
      <c r="AF136" s="72">
        <v>8.8112956846690018</v>
      </c>
      <c r="AG136" s="41">
        <v>8.8892265141104989</v>
      </c>
      <c r="AH136" s="40"/>
      <c r="AI136" s="133">
        <f>1000*(AA136/Q136/P136-1)</f>
        <v>3.1084334023812055</v>
      </c>
      <c r="AJ136" s="133">
        <f>1000*(AB136/R136^2-1)</f>
        <v>3.1136793930344187</v>
      </c>
      <c r="AK136" s="133">
        <f>1000*(AC136/S136^2-1)</f>
        <v>3.0946166903065286</v>
      </c>
      <c r="AL136" s="133">
        <f>1000*(AD136/T136^2-1)</f>
        <v>3.432354970054563</v>
      </c>
      <c r="AM136" s="133">
        <f>1000*((AE136/Y136^2-1))</f>
        <v>3.1606189938844231</v>
      </c>
      <c r="AN136" s="133">
        <f>1000*((AF136/W136^2-1))</f>
        <v>3.2437153008944009</v>
      </c>
      <c r="AO136" s="133">
        <f>1000*((AG136/X136^2-1))</f>
        <v>3.112203357837684</v>
      </c>
      <c r="AQ136" s="133">
        <f>O136*U136/AA136</f>
        <v>0.93991817156648505</v>
      </c>
      <c r="AR136" s="133">
        <f>U136*P136/AB136</f>
        <v>0.99037998549529294</v>
      </c>
      <c r="AS136" s="133">
        <f t="shared" si="57"/>
        <v>1.0349371245783177</v>
      </c>
      <c r="AT136" s="133">
        <f t="shared" si="58"/>
        <v>1.0312964242437983</v>
      </c>
      <c r="AU136" s="133">
        <f>V136*S136/AD136</f>
        <v>0.73749979655540576</v>
      </c>
      <c r="AV136" s="133">
        <f>AC136/AD136</f>
        <v>1.0119758111881161</v>
      </c>
      <c r="AW136" s="133">
        <f>O136*N136/AA136</f>
        <v>0.59140558145298416</v>
      </c>
      <c r="AX136" s="133">
        <f>AE136/AC136</f>
        <v>1.0506190227462868</v>
      </c>
      <c r="AY136" s="133">
        <f>AF136/AG136</f>
        <v>0.99123311467901154</v>
      </c>
      <c r="AZ136" s="133">
        <f t="shared" si="59"/>
        <v>0.96202533198355977</v>
      </c>
      <c r="BB136" s="75">
        <f t="shared" si="60"/>
        <v>-61.962459032307287</v>
      </c>
      <c r="BC136" s="75">
        <f t="shared" si="61"/>
        <v>-9.6665857623682108</v>
      </c>
      <c r="BD136" s="75">
        <f t="shared" si="62"/>
        <v>34.340675672331948</v>
      </c>
      <c r="BE136" s="75">
        <f t="shared" si="63"/>
        <v>30.816675102030452</v>
      </c>
      <c r="BF136" s="75">
        <f t="shared" si="64"/>
        <v>-304.48946662527715</v>
      </c>
      <c r="BG136" s="75">
        <f t="shared" si="65"/>
        <v>11.904668591589147</v>
      </c>
      <c r="BH136" s="75">
        <f t="shared" si="66"/>
        <v>-525.25323391302243</v>
      </c>
      <c r="BI136" s="75">
        <f t="shared" si="67"/>
        <v>49.379535928425341</v>
      </c>
      <c r="BJ136" s="75">
        <f t="shared" si="68"/>
        <v>-8.8055405499070645</v>
      </c>
      <c r="BK136" s="75">
        <f t="shared" si="69"/>
        <v>-38.714496039884992</v>
      </c>
      <c r="BM136" s="133">
        <f>O136*U136/Q136/P136</f>
        <v>0.94283984460648729</v>
      </c>
      <c r="BN136" s="133">
        <f>P136*U136/R136^2</f>
        <v>0.9934637112474034</v>
      </c>
      <c r="BO136" s="133">
        <f>P136*Q136/R136^2</f>
        <v>1.0349425370245715</v>
      </c>
      <c r="BP136" s="133">
        <f>R136^2/S136^2</f>
        <v>1.0312768259693819</v>
      </c>
      <c r="BQ136" s="133">
        <f>V136*S136/T136^2</f>
        <v>0.74003115764752703</v>
      </c>
      <c r="BR136" s="133">
        <f>S136^2/T136^2</f>
        <v>1.0123165397334901</v>
      </c>
      <c r="BS136" s="133">
        <f>O136*N136/Q136/P136</f>
        <v>0.59324392631672718</v>
      </c>
      <c r="BT136" s="133">
        <f>Y136^2/S136^2</f>
        <v>1.0505498979477541</v>
      </c>
      <c r="BU136" s="133">
        <f>W136^2/X136^2</f>
        <v>0.99110317716637586</v>
      </c>
      <c r="BV136" s="133">
        <f>X136^2/R136^2</f>
        <v>0.9620267475612444</v>
      </c>
      <c r="BX136" s="133">
        <f t="shared" si="70"/>
        <v>0.99690119901411078</v>
      </c>
      <c r="BY136" s="133">
        <f t="shared" si="71"/>
        <v>0.9968959855129097</v>
      </c>
      <c r="BZ136" s="133">
        <f t="shared" si="72"/>
        <v>0.99999477029297745</v>
      </c>
      <c r="CA136" s="133">
        <f t="shared" si="73"/>
        <v>1.0000190038929635</v>
      </c>
      <c r="CB136" s="133">
        <f t="shared" si="74"/>
        <v>0.99657938579212235</v>
      </c>
      <c r="CC136" s="133">
        <f t="shared" si="75"/>
        <v>0.99966341699261008</v>
      </c>
      <c r="CD136" s="133">
        <f t="shared" si="76"/>
        <v>0.99690119901411089</v>
      </c>
      <c r="CE136" s="133">
        <f t="shared" si="52"/>
        <v>1.0000657986818786</v>
      </c>
      <c r="CF136" s="133">
        <f t="shared" si="53"/>
        <v>1.0001311039209935</v>
      </c>
      <c r="CG136" s="133">
        <f t="shared" si="54"/>
        <v>0.99999852854643778</v>
      </c>
    </row>
    <row r="137" spans="1:85" x14ac:dyDescent="0.2">
      <c r="A137" s="132">
        <v>266</v>
      </c>
      <c r="B137" s="132">
        <f t="shared" si="55"/>
        <v>539.15</v>
      </c>
      <c r="C137" s="44">
        <f t="shared" si="56"/>
        <v>1.854771399425021</v>
      </c>
      <c r="E137" s="40">
        <f>'[4]methanogen M06-L TZVP smd redo'!AB137</f>
        <v>1.5613576540920437</v>
      </c>
      <c r="F137" s="40">
        <f>'[4]methanogen M06-L TZVP smd redo'!AS137</f>
        <v>1.7401524160660653</v>
      </c>
      <c r="G137" s="40">
        <f>'[4]methanogen M06-L TZVP smd redo'!BJ137</f>
        <v>1.844483138248032</v>
      </c>
      <c r="H137" s="40">
        <f>'[4]methanogen M06-L TZVP smd redo'!EV137</f>
        <v>1.8788847372070983</v>
      </c>
      <c r="I137" s="40">
        <f>'[4]methanogen M06-L TZVP smd redo'!CL137</f>
        <v>1.7714029243980356</v>
      </c>
      <c r="J137" s="40">
        <f>'[4]methanogen M06-L TZVP smd redo'!DG137</f>
        <v>1.7884435648594099</v>
      </c>
      <c r="K137" s="40">
        <f>'[4]methanogen M06-L TZVP smd redo'!EC137</f>
        <v>1.7755303029871605</v>
      </c>
      <c r="M137" s="40">
        <f>EXP('d-beta'!Y138/1000)*'[3]methanogen M06-L TZVP smd redo'!EZ137</f>
        <v>3.3414240288883392</v>
      </c>
      <c r="N137" s="40">
        <f>'[3]methanogen M06-L TZVP smd redo'!ET137</f>
        <v>1.8563499999999999</v>
      </c>
      <c r="O137" s="40">
        <f>'[3]methanogen M06-L TZVP smd redo'!R137</f>
        <v>3.0194800000000002</v>
      </c>
      <c r="P137" s="40">
        <f>'[3]methanogen M06-L TZVP smd redo'!W137</f>
        <v>3.0733600000000001</v>
      </c>
      <c r="Q137" s="40">
        <f>'[3]methanogen M06-L TZVP smd redo'!V137</f>
        <v>3.0626199999999999</v>
      </c>
      <c r="R137" s="40">
        <f>PRODUCT('[4]methanogen M06-L TZVP smd redo'!AD137:AF137)^(1/3)</f>
        <v>3.016419922445194</v>
      </c>
      <c r="S137" s="40">
        <f>AVERAGE('[3]methanogen M06-L TZVP smd redo'!AT137:AV137)</f>
        <v>2.9706933333333332</v>
      </c>
      <c r="T137" s="40">
        <f>'[3]methanogen M06-L TZVP smd redo'!FK137</f>
        <v>2.9529399999999999</v>
      </c>
      <c r="U137" s="40">
        <f>'[3]methanogen M06-L TZVP smd redo'!CD137</f>
        <v>2.9407000000000001</v>
      </c>
      <c r="V137" s="40">
        <f>'[3]methanogen M06-L TZVP smd redo'!CG137</f>
        <v>2.1752799999999999</v>
      </c>
      <c r="W137" s="40">
        <v>2.9459235412220841</v>
      </c>
      <c r="X137" s="40">
        <v>2.959060973148588</v>
      </c>
      <c r="Y137" s="40">
        <v>3.0443270251798902</v>
      </c>
      <c r="Z137" s="40"/>
      <c r="AA137" s="40">
        <v>9.4414700000000007</v>
      </c>
      <c r="AB137" s="40">
        <v>9.1267964088168299</v>
      </c>
      <c r="AC137" s="41">
        <v>8.8519766666666673</v>
      </c>
      <c r="AD137" s="41">
        <v>8.7494300000000003</v>
      </c>
      <c r="AE137" s="41">
        <v>9.2968565554787137</v>
      </c>
      <c r="AF137" s="72">
        <v>8.7062890740914263</v>
      </c>
      <c r="AG137" s="41">
        <v>8.7829455607793729</v>
      </c>
      <c r="AH137" s="40"/>
      <c r="AI137" s="133">
        <f>1000*(AA137/Q137/P137-1)</f>
        <v>3.0742196952497913</v>
      </c>
      <c r="AJ137" s="133">
        <f>1000*(AB137/R137^2-1)</f>
        <v>3.0781304891653871</v>
      </c>
      <c r="AK137" s="133">
        <f>1000*(AC137/S137^2-1)</f>
        <v>3.0547000884586506</v>
      </c>
      <c r="AL137" s="133">
        <f>1000*(AD137/T137^2-1)</f>
        <v>3.3917258496627412</v>
      </c>
      <c r="AM137" s="133">
        <f>1000*((AE137/Y137^2-1))</f>
        <v>3.1214660112182102</v>
      </c>
      <c r="AN137" s="133">
        <f>1000*((AF137/W137^2-1))</f>
        <v>3.2060464295873281</v>
      </c>
      <c r="AO137" s="133">
        <f>1000*((AG137/X137^2-1))</f>
        <v>3.0725890135383516</v>
      </c>
      <c r="AQ137" s="133">
        <f>O137*U137/AA137</f>
        <v>0.94046635068479811</v>
      </c>
      <c r="AR137" s="133">
        <f>U137*P137/AB137</f>
        <v>0.9902521484175012</v>
      </c>
      <c r="AS137" s="133">
        <f t="shared" si="57"/>
        <v>1.0344779895472616</v>
      </c>
      <c r="AT137" s="133">
        <f t="shared" si="58"/>
        <v>1.0310461439855614</v>
      </c>
      <c r="AU137" s="133">
        <f>V137*S137/AD137</f>
        <v>0.73857266063427363</v>
      </c>
      <c r="AV137" s="133">
        <f>AC137/AD137</f>
        <v>1.0117203825468251</v>
      </c>
      <c r="AW137" s="133">
        <f>O137*N137/AA137</f>
        <v>0.59367997758823565</v>
      </c>
      <c r="AX137" s="133">
        <f>AE137/AC137</f>
        <v>1.0502576888264181</v>
      </c>
      <c r="AY137" s="133">
        <f>AF137/AG137</f>
        <v>0.99127212093511552</v>
      </c>
      <c r="AZ137" s="133">
        <f t="shared" si="59"/>
        <v>0.96232513221120131</v>
      </c>
      <c r="BB137" s="75">
        <f t="shared" si="60"/>
        <v>-61.379408994024587</v>
      </c>
      <c r="BC137" s="75">
        <f t="shared" si="61"/>
        <v>-9.7956729116478787</v>
      </c>
      <c r="BD137" s="75">
        <f t="shared" si="62"/>
        <v>33.896941560740956</v>
      </c>
      <c r="BE137" s="75">
        <f t="shared" si="63"/>
        <v>30.573960566316359</v>
      </c>
      <c r="BF137" s="75">
        <f t="shared" si="64"/>
        <v>-303.03579236617054</v>
      </c>
      <c r="BG137" s="75">
        <f t="shared" si="65"/>
        <v>11.652230855689638</v>
      </c>
      <c r="BH137" s="75">
        <f t="shared" si="66"/>
        <v>-521.41486307083971</v>
      </c>
      <c r="BI137" s="75">
        <f t="shared" si="67"/>
        <v>49.035551989300124</v>
      </c>
      <c r="BJ137" s="75">
        <f t="shared" si="68"/>
        <v>-8.7661900802000527</v>
      </c>
      <c r="BK137" s="75">
        <f t="shared" si="69"/>
        <v>-38.40291014568821</v>
      </c>
      <c r="BM137" s="133">
        <f>O137*U137/Q137/P137</f>
        <v>0.94335755086279294</v>
      </c>
      <c r="BN137" s="133">
        <f>P137*U137/R137^2</f>
        <v>0.99330027374750662</v>
      </c>
      <c r="BO137" s="133">
        <f>P137*Q137/R137^2</f>
        <v>1.0344820227784504</v>
      </c>
      <c r="BP137" s="133">
        <f>R137^2/S137^2</f>
        <v>1.0310220602940059</v>
      </c>
      <c r="BQ137" s="133">
        <f>V137*S137/T137^2</f>
        <v>0.7410776966192012</v>
      </c>
      <c r="BR137" s="133">
        <f>S137^2/T137^2</f>
        <v>1.0120603199719957</v>
      </c>
      <c r="BS137" s="133">
        <f>O137*N137/Q137/P137</f>
        <v>0.59550508026801285</v>
      </c>
      <c r="BT137" s="133">
        <f>Y137^2/S137^2</f>
        <v>1.0501877856032236</v>
      </c>
      <c r="BU137" s="133">
        <f>W137^2/X137^2</f>
        <v>0.99114025110006798</v>
      </c>
      <c r="BV137" s="133">
        <f>X137^2/R137^2</f>
        <v>0.96233044857745809</v>
      </c>
      <c r="BX137" s="133">
        <f t="shared" si="70"/>
        <v>0.99693520216661169</v>
      </c>
      <c r="BY137" s="133">
        <f t="shared" si="71"/>
        <v>0.99693131532270141</v>
      </c>
      <c r="BZ137" s="133">
        <f t="shared" si="72"/>
        <v>0.9999961012070776</v>
      </c>
      <c r="CA137" s="133">
        <f t="shared" si="73"/>
        <v>1.0000233590458274</v>
      </c>
      <c r="CB137" s="133">
        <f t="shared" si="74"/>
        <v>0.99661973906871637</v>
      </c>
      <c r="CC137" s="133">
        <f t="shared" si="75"/>
        <v>0.99966411347380946</v>
      </c>
      <c r="CD137" s="133">
        <f t="shared" si="76"/>
        <v>0.99693520216661158</v>
      </c>
      <c r="CE137" s="133">
        <f t="shared" si="52"/>
        <v>1.0000665625939977</v>
      </c>
      <c r="CF137" s="133">
        <f t="shared" si="53"/>
        <v>1.0001330486123443</v>
      </c>
      <c r="CG137" s="133">
        <f t="shared" si="54"/>
        <v>0.99999447552941445</v>
      </c>
    </row>
    <row r="138" spans="1:85" x14ac:dyDescent="0.2">
      <c r="A138" s="132">
        <v>268</v>
      </c>
      <c r="B138" s="132">
        <f t="shared" si="55"/>
        <v>541.15</v>
      </c>
      <c r="C138" s="44">
        <f t="shared" si="56"/>
        <v>1.8479164741753673</v>
      </c>
      <c r="E138" s="40">
        <f>'[4]methanogen M06-L TZVP smd redo'!AB138</f>
        <v>1.5487587779448031</v>
      </c>
      <c r="F138" s="40">
        <f>'[4]methanogen M06-L TZVP smd redo'!AS138</f>
        <v>1.7303558997978641</v>
      </c>
      <c r="G138" s="40">
        <f>'[4]methanogen M06-L TZVP smd redo'!BJ138</f>
        <v>1.8331059689089546</v>
      </c>
      <c r="H138" s="40">
        <f>'[4]methanogen M06-L TZVP smd redo'!EV138</f>
        <v>1.8658546411352006</v>
      </c>
      <c r="I138" s="40">
        <f>'[4]methanogen M06-L TZVP smd redo'!CL138</f>
        <v>1.762032192791807</v>
      </c>
      <c r="J138" s="40">
        <f>'[4]methanogen M06-L TZVP smd redo'!DG138</f>
        <v>1.7769114280332676</v>
      </c>
      <c r="K138" s="40">
        <f>'[4]methanogen M06-L TZVP smd redo'!EC138</f>
        <v>1.7577549320677566</v>
      </c>
      <c r="M138" s="40">
        <f>EXP('d-beta'!Y139/1000)*'[3]methanogen M06-L TZVP smd redo'!EZ138</f>
        <v>3.3212330283396314</v>
      </c>
      <c r="N138" s="40">
        <f>'[3]methanogen M06-L TZVP smd redo'!ET138</f>
        <v>1.8511299999999999</v>
      </c>
      <c r="O138" s="40">
        <f>'[3]methanogen M06-L TZVP smd redo'!R138</f>
        <v>3.0012500000000002</v>
      </c>
      <c r="P138" s="40">
        <f>'[3]methanogen M06-L TZVP smd redo'!W138</f>
        <v>3.0539999999999998</v>
      </c>
      <c r="Q138" s="40">
        <f>'[3]methanogen M06-L TZVP smd redo'!V138</f>
        <v>3.04332</v>
      </c>
      <c r="R138" s="40">
        <f>PRODUCT('[4]methanogen M06-L TZVP smd redo'!AD138:AF138)^(1/3)</f>
        <v>2.9980750935969387</v>
      </c>
      <c r="S138" s="40">
        <f>AVERAGE('[3]methanogen M06-L TZVP smd redo'!AT138:AV138)</f>
        <v>2.9529833333333335</v>
      </c>
      <c r="T138" s="40">
        <f>'[3]methanogen M06-L TZVP smd redo'!FK138</f>
        <v>2.9357000000000002</v>
      </c>
      <c r="U138" s="40">
        <f>'[3]methanogen M06-L TZVP smd redo'!CD138</f>
        <v>2.9229799999999999</v>
      </c>
      <c r="V138" s="40">
        <f>'[3]methanogen M06-L TZVP smd redo'!CG138</f>
        <v>2.16588</v>
      </c>
      <c r="W138" s="40">
        <v>2.928520333251885</v>
      </c>
      <c r="X138" s="40">
        <v>2.9415200457159707</v>
      </c>
      <c r="Y138" s="40">
        <v>3.0256637467089909</v>
      </c>
      <c r="Z138" s="40"/>
      <c r="AA138" s="40">
        <v>9.3225499999999997</v>
      </c>
      <c r="AB138" s="40">
        <v>9.0157820411536456</v>
      </c>
      <c r="AC138" s="41">
        <v>8.7464100000000009</v>
      </c>
      <c r="AD138" s="41">
        <v>8.6472300000000004</v>
      </c>
      <c r="AE138" s="41">
        <v>9.1828509781049608</v>
      </c>
      <c r="AF138" s="72">
        <v>8.6033820816947522</v>
      </c>
      <c r="AG138" s="41">
        <v>8.6787907081857067</v>
      </c>
      <c r="AH138" s="40"/>
      <c r="AI138" s="133">
        <f>1000*(AA138/Q138/P138-1)</f>
        <v>3.0395750286189571</v>
      </c>
      <c r="AJ138" s="133">
        <f>1000*(AB138/R138^2-1)</f>
        <v>3.0403196696622281</v>
      </c>
      <c r="AK138" s="133">
        <f>1000*(AC138/S138^2-1)</f>
        <v>3.0159517879566611</v>
      </c>
      <c r="AL138" s="133">
        <f>1000*(AD138/T138^2-1)</f>
        <v>3.3527951408161005</v>
      </c>
      <c r="AM138" s="133">
        <f>1000*((AE138/Y138^2-1))</f>
        <v>3.0814828918592774</v>
      </c>
      <c r="AN138" s="133">
        <f>1000*((AF138/W138^2-1))</f>
        <v>3.1658123879194644</v>
      </c>
      <c r="AO138" s="133">
        <f>1000*((AG138/X138^2-1))</f>
        <v>3.0338522899291398</v>
      </c>
      <c r="AQ138" s="133">
        <f>O138*U138/AA138</f>
        <v>0.9410079565140439</v>
      </c>
      <c r="AR138" s="133">
        <f>U138*P138/AB138</f>
        <v>0.99012829716297601</v>
      </c>
      <c r="AS138" s="133">
        <f t="shared" si="57"/>
        <v>1.0340256627152336</v>
      </c>
      <c r="AT138" s="133">
        <f t="shared" si="58"/>
        <v>1.0307980121162448</v>
      </c>
      <c r="AU138" s="133">
        <f>V138*S138/AD138</f>
        <v>0.7396365705549639</v>
      </c>
      <c r="AV138" s="133">
        <f>AC138/AD138</f>
        <v>1.0114695688677184</v>
      </c>
      <c r="AW138" s="133">
        <f>O138*N138/AA138</f>
        <v>0.59594251706882784</v>
      </c>
      <c r="AX138" s="133">
        <f>AE138/AC138</f>
        <v>1.0498994419544658</v>
      </c>
      <c r="AY138" s="133">
        <f>AF138/AG138</f>
        <v>0.99131115969649664</v>
      </c>
      <c r="AZ138" s="133">
        <f t="shared" si="59"/>
        <v>0.96262206301908138</v>
      </c>
      <c r="BB138" s="75">
        <f t="shared" si="60"/>
        <v>-60.80368405094827</v>
      </c>
      <c r="BC138" s="75">
        <f t="shared" si="61"/>
        <v>-9.9207511560458652</v>
      </c>
      <c r="BD138" s="75">
        <f t="shared" si="62"/>
        <v>33.459594651787661</v>
      </c>
      <c r="BE138" s="75">
        <f t="shared" si="63"/>
        <v>30.333271307838537</v>
      </c>
      <c r="BF138" s="75">
        <f t="shared" si="64"/>
        <v>-301.59633429494789</v>
      </c>
      <c r="BG138" s="75">
        <f t="shared" si="65"/>
        <v>11.404292020073999</v>
      </c>
      <c r="BH138" s="75">
        <f t="shared" si="66"/>
        <v>-517.61106443927656</v>
      </c>
      <c r="BI138" s="75">
        <f t="shared" si="67"/>
        <v>48.69439001605879</v>
      </c>
      <c r="BJ138" s="75">
        <f t="shared" si="68"/>
        <v>-8.7268083687052158</v>
      </c>
      <c r="BK138" s="75">
        <f t="shared" si="69"/>
        <v>-38.094402139888459</v>
      </c>
      <c r="BM138" s="133">
        <f>O138*U138/Q138/P138</f>
        <v>0.94386822080039601</v>
      </c>
      <c r="BN138" s="133">
        <f>P138*U138/R138^2</f>
        <v>0.99313860370032969</v>
      </c>
      <c r="BO138" s="133">
        <f>P138*Q138/R138^2</f>
        <v>1.0340264303598681</v>
      </c>
      <c r="BP138" s="133">
        <f>R138^2/S138^2</f>
        <v>1.0307729698886006</v>
      </c>
      <c r="BQ138" s="133">
        <f>V138*S138/T138^2</f>
        <v>0.74211642045469051</v>
      </c>
      <c r="BR138" s="133">
        <f>S138^2/T138^2</f>
        <v>1.0118092512030645</v>
      </c>
      <c r="BS138" s="133">
        <f>O138*N138/Q138/P138</f>
        <v>0.59775392906220259</v>
      </c>
      <c r="BT138" s="133">
        <f>Y138^2/S138^2</f>
        <v>1.0498308522430702</v>
      </c>
      <c r="BU138" s="133">
        <f>W138^2/X138^2</f>
        <v>0.99118075900285529</v>
      </c>
      <c r="BV138" s="133">
        <f>X138^2/R138^2</f>
        <v>0.96262826983095207</v>
      </c>
      <c r="BX138" s="133">
        <f t="shared" si="70"/>
        <v>0.99696963599015276</v>
      </c>
      <c r="BY138" s="133">
        <f t="shared" si="71"/>
        <v>0.99696889585588799</v>
      </c>
      <c r="BZ138" s="133">
        <f t="shared" si="72"/>
        <v>0.99999925761604158</v>
      </c>
      <c r="CA138" s="133">
        <f t="shared" si="73"/>
        <v>1.0000242946103319</v>
      </c>
      <c r="CB138" s="133">
        <f t="shared" si="74"/>
        <v>0.99665840853082432</v>
      </c>
      <c r="CC138" s="133">
        <f t="shared" si="75"/>
        <v>0.99966428224001491</v>
      </c>
      <c r="CD138" s="133">
        <f t="shared" si="76"/>
        <v>0.99696963599015298</v>
      </c>
      <c r="CE138" s="133">
        <f t="shared" si="52"/>
        <v>1.0000653340595289</v>
      </c>
      <c r="CF138" s="133">
        <f t="shared" si="53"/>
        <v>1.0001315609614663</v>
      </c>
      <c r="CG138" s="133">
        <f t="shared" si="54"/>
        <v>0.99999355222356834</v>
      </c>
    </row>
    <row r="139" spans="1:85" x14ac:dyDescent="0.2">
      <c r="A139" s="132">
        <v>270</v>
      </c>
      <c r="B139" s="132">
        <f t="shared" si="55"/>
        <v>543.15</v>
      </c>
      <c r="C139" s="44">
        <f t="shared" si="56"/>
        <v>1.841112031667127</v>
      </c>
      <c r="E139" s="40">
        <f>'[4]methanogen M06-L TZVP smd redo'!AB139</f>
        <v>1.5291103998247291</v>
      </c>
      <c r="F139" s="40">
        <f>'[4]methanogen M06-L TZVP smd redo'!AS139</f>
        <v>1.7139904047309695</v>
      </c>
      <c r="G139" s="40">
        <f>'[4]methanogen M06-L TZVP smd redo'!BJ139</f>
        <v>1.8177469239575306</v>
      </c>
      <c r="H139" s="40">
        <f>'[4]methanogen M06-L TZVP smd redo'!EV139</f>
        <v>1.8484405378564883</v>
      </c>
      <c r="I139" s="40">
        <f>'[4]methanogen M06-L TZVP smd redo'!CL139</f>
        <v>1.7457822504616249</v>
      </c>
      <c r="J139" s="40">
        <f>'[4]methanogen M06-L TZVP smd redo'!DG139</f>
        <v>1.7593519066283481</v>
      </c>
      <c r="K139" s="40">
        <f>'[4]methanogen M06-L TZVP smd redo'!EC139</f>
        <v>1.7477342363523274</v>
      </c>
      <c r="M139" s="40">
        <f>EXP('d-beta'!Y140/1000)*'[3]methanogen M06-L TZVP smd redo'!EZ139</f>
        <v>3.301332165914459</v>
      </c>
      <c r="N139" s="40">
        <f>'[3]methanogen M06-L TZVP smd redo'!ET139</f>
        <v>1.84596</v>
      </c>
      <c r="O139" s="40">
        <f>'[3]methanogen M06-L TZVP smd redo'!R139</f>
        <v>2.9832800000000002</v>
      </c>
      <c r="P139" s="40">
        <f>'[3]methanogen M06-L TZVP smd redo'!W139</f>
        <v>3.0349200000000001</v>
      </c>
      <c r="Q139" s="40">
        <f>'[3]methanogen M06-L TZVP smd redo'!V139</f>
        <v>3.0243000000000002</v>
      </c>
      <c r="R139" s="40">
        <f>PRODUCT('[4]methanogen M06-L TZVP smd redo'!AD139:AF139)^(1/3)</f>
        <v>2.9799867624035801</v>
      </c>
      <c r="S139" s="40">
        <f>AVERAGE('[3]methanogen M06-L TZVP smd redo'!AT139:AV139)</f>
        <v>2.9355133333333332</v>
      </c>
      <c r="T139" s="40">
        <f>'[3]methanogen M06-L TZVP smd redo'!FK139</f>
        <v>2.9187099999999999</v>
      </c>
      <c r="U139" s="40">
        <f>'[3]methanogen M06-L TZVP smd redo'!CD139</f>
        <v>2.90551</v>
      </c>
      <c r="V139" s="40">
        <f>'[3]methanogen M06-L TZVP smd redo'!CG139</f>
        <v>2.1566000000000001</v>
      </c>
      <c r="W139" s="40">
        <v>2.9113569655525371</v>
      </c>
      <c r="X139" s="40">
        <v>2.9242255412645211</v>
      </c>
      <c r="Y139" s="40">
        <v>3.0072603068084489</v>
      </c>
      <c r="Z139" s="40"/>
      <c r="AA139" s="40">
        <v>9.2060899999999997</v>
      </c>
      <c r="AB139" s="40">
        <v>8.9070137769685047</v>
      </c>
      <c r="AC139" s="41">
        <v>8.642946666666667</v>
      </c>
      <c r="AD139" s="41">
        <v>8.5470299999999995</v>
      </c>
      <c r="AE139" s="41">
        <v>9.0711650288103876</v>
      </c>
      <c r="AF139" s="72">
        <v>8.5025180655706372</v>
      </c>
      <c r="AG139" s="41">
        <v>8.5767119848003244</v>
      </c>
      <c r="AH139" s="40"/>
      <c r="AI139" s="133">
        <f>1000*(AA139/Q139/P139-1)</f>
        <v>3.0050028097396986</v>
      </c>
      <c r="AJ139" s="133">
        <f>1000*(AB139/R139^2-1)</f>
        <v>3.0058229375973244</v>
      </c>
      <c r="AK139" s="133">
        <f>1000*(AC139/S139^2-1)</f>
        <v>2.9833381539641213</v>
      </c>
      <c r="AL139" s="133">
        <f>1000*(AD139/T139^2-1)</f>
        <v>3.3058307380859908</v>
      </c>
      <c r="AM139" s="133">
        <f>1000*((AE139/Y139^2-1))</f>
        <v>3.0464009432920047</v>
      </c>
      <c r="AN139" s="133">
        <f>1000*((AF139/W139^2-1))</f>
        <v>3.1286794049569799</v>
      </c>
      <c r="AO139" s="133">
        <f>1000*((AG139/X139^2-1))</f>
        <v>2.9957530080135797</v>
      </c>
      <c r="AQ139" s="133">
        <f>O139*U139/AA139</f>
        <v>0.9415452024475105</v>
      </c>
      <c r="AR139" s="133">
        <f>U139*P139/AB139</f>
        <v>0.99000525091824843</v>
      </c>
      <c r="AS139" s="133">
        <f t="shared" si="57"/>
        <v>1.0335776086711392</v>
      </c>
      <c r="AT139" s="133">
        <f t="shared" si="58"/>
        <v>1.0305529029029263</v>
      </c>
      <c r="AU139" s="133">
        <f>V139*S139/AD139</f>
        <v>0.74069332325575865</v>
      </c>
      <c r="AV139" s="133">
        <f>AC139/AD139</f>
        <v>1.0112222218322233</v>
      </c>
      <c r="AW139" s="133">
        <f>O139*N139/AA139</f>
        <v>0.59819266907014812</v>
      </c>
      <c r="AX139" s="133">
        <f>AE139/AC139</f>
        <v>1.0495454130007806</v>
      </c>
      <c r="AY139" s="133">
        <f>AF139/AG139</f>
        <v>0.9913493749864547</v>
      </c>
      <c r="AZ139" s="133">
        <f t="shared" si="59"/>
        <v>0.96291666315569591</v>
      </c>
      <c r="BB139" s="75">
        <f t="shared" si="60"/>
        <v>-60.232920940760337</v>
      </c>
      <c r="BC139" s="75">
        <f t="shared" si="61"/>
        <v>-10.045031909740683</v>
      </c>
      <c r="BD139" s="75">
        <f t="shared" si="62"/>
        <v>33.026190374179414</v>
      </c>
      <c r="BE139" s="75">
        <f t="shared" si="63"/>
        <v>30.095457151415442</v>
      </c>
      <c r="BF139" s="75">
        <f t="shared" si="64"/>
        <v>-300.16860810402216</v>
      </c>
      <c r="BG139" s="75">
        <f t="shared" si="65"/>
        <v>11.159719873328445</v>
      </c>
      <c r="BH139" s="75">
        <f t="shared" si="66"/>
        <v>-513.84238784274612</v>
      </c>
      <c r="BI139" s="75">
        <f t="shared" si="67"/>
        <v>48.357130424595539</v>
      </c>
      <c r="BJ139" s="75">
        <f t="shared" si="68"/>
        <v>-8.6882588648498729</v>
      </c>
      <c r="BK139" s="75">
        <f t="shared" si="69"/>
        <v>-37.788409707839662</v>
      </c>
      <c r="BM139" s="133">
        <f>O139*U139/Q139/P139</f>
        <v>0.94437454842636204</v>
      </c>
      <c r="BN139" s="133">
        <f>P139*U139/R139^2</f>
        <v>0.99298103140980021</v>
      </c>
      <c r="BO139" s="133">
        <f>P139*Q139/R139^2</f>
        <v>1.0335784537973227</v>
      </c>
      <c r="BP139" s="133">
        <f>R139^2/S139^2</f>
        <v>1.0305298005853583</v>
      </c>
      <c r="BQ139" s="133">
        <f>V139*S139/T139^2</f>
        <v>0.74314193001127249</v>
      </c>
      <c r="BR139" s="133">
        <f>S139^2/T139^2</f>
        <v>1.0115473634921439</v>
      </c>
      <c r="BS139" s="133">
        <f>O139*N139/Q139/P139</f>
        <v>0.59999023972146959</v>
      </c>
      <c r="BT139" s="133">
        <f>Y139^2/S139^2</f>
        <v>1.0494794267600565</v>
      </c>
      <c r="BU139" s="133">
        <f>W139^2/X139^2</f>
        <v>0.99121800948646011</v>
      </c>
      <c r="BV139" s="133">
        <f>X139^2/R139^2</f>
        <v>0.96292633069712252</v>
      </c>
      <c r="BX139" s="133">
        <f t="shared" si="70"/>
        <v>0.99700400017814317</v>
      </c>
      <c r="BY139" s="133">
        <f t="shared" si="71"/>
        <v>0.99700318495779638</v>
      </c>
      <c r="BZ139" s="133">
        <f t="shared" si="72"/>
        <v>0.99999918232991369</v>
      </c>
      <c r="CA139" s="133">
        <f t="shared" si="73"/>
        <v>1.0000224179034463</v>
      </c>
      <c r="CB139" s="133">
        <f t="shared" si="74"/>
        <v>0.99670506176999496</v>
      </c>
      <c r="CC139" s="133">
        <f t="shared" si="75"/>
        <v>0.99967857000902249</v>
      </c>
      <c r="CD139" s="133">
        <f t="shared" si="76"/>
        <v>0.99700400017814295</v>
      </c>
      <c r="CE139" s="133">
        <f t="shared" si="52"/>
        <v>1.000062875211311</v>
      </c>
      <c r="CF139" s="133">
        <f t="shared" si="53"/>
        <v>1.0001325293716794</v>
      </c>
      <c r="CG139" s="133">
        <f t="shared" si="54"/>
        <v>0.9999899602481328</v>
      </c>
    </row>
    <row r="140" spans="1:85" x14ac:dyDescent="0.2">
      <c r="A140" s="132">
        <v>272</v>
      </c>
      <c r="B140" s="132">
        <f t="shared" si="55"/>
        <v>545.15</v>
      </c>
      <c r="C140" s="44">
        <f t="shared" si="56"/>
        <v>1.8343575162799231</v>
      </c>
      <c r="E140" s="40">
        <f>'[4]methanogen M06-L TZVP smd redo'!AB140</f>
        <v>1.5214701994037405</v>
      </c>
      <c r="F140" s="40">
        <f>'[4]methanogen M06-L TZVP smd redo'!AS140</f>
        <v>1.6994172369972915</v>
      </c>
      <c r="G140" s="40">
        <f>'[4]methanogen M06-L TZVP smd redo'!BJ140</f>
        <v>1.8013793502420494</v>
      </c>
      <c r="H140" s="40">
        <f>'[4]methanogen M06-L TZVP smd redo'!EV140</f>
        <v>1.8369923090104656</v>
      </c>
      <c r="I140" s="40">
        <f>'[4]methanogen M06-L TZVP smd redo'!CL140</f>
        <v>1.7299329401547769</v>
      </c>
      <c r="J140" s="40">
        <f>'[4]methanogen M06-L TZVP smd redo'!DG140</f>
        <v>1.7456137748272926</v>
      </c>
      <c r="K140" s="40">
        <f>'[4]methanogen M06-L TZVP smd redo'!EC140</f>
        <v>1.7349630729071031</v>
      </c>
      <c r="M140" s="40">
        <f>EXP('d-beta'!Y141/1000)*'[3]methanogen M06-L TZVP smd redo'!EZ140</f>
        <v>3.2817109894424803</v>
      </c>
      <c r="N140" s="40">
        <f>'[3]methanogen M06-L TZVP smd redo'!ET140</f>
        <v>1.8408500000000001</v>
      </c>
      <c r="O140" s="40">
        <f>'[3]methanogen M06-L TZVP smd redo'!R140</f>
        <v>2.96556</v>
      </c>
      <c r="P140" s="40">
        <f>'[3]methanogen M06-L TZVP smd redo'!W140</f>
        <v>3.0161099999999998</v>
      </c>
      <c r="Q140" s="40">
        <f>'[3]methanogen M06-L TZVP smd redo'!V140</f>
        <v>3.00556</v>
      </c>
      <c r="R140" s="40">
        <f>PRODUCT('[4]methanogen M06-L TZVP smd redo'!AD140:AF140)^(1/3)</f>
        <v>2.9621584497297575</v>
      </c>
      <c r="S140" s="40">
        <f>AVERAGE('[3]methanogen M06-L TZVP smd redo'!AT140:AV140)</f>
        <v>2.9182966666666665</v>
      </c>
      <c r="T140" s="40">
        <f>'[3]methanogen M06-L TZVP smd redo'!FK140</f>
        <v>2.9019400000000002</v>
      </c>
      <c r="U140" s="40">
        <f>'[3]methanogen M06-L TZVP smd redo'!CD140</f>
        <v>2.88829</v>
      </c>
      <c r="V140" s="40">
        <f>'[3]methanogen M06-L TZVP smd redo'!CG140</f>
        <v>2.14744</v>
      </c>
      <c r="W140" s="40">
        <v>2.8944402139179579</v>
      </c>
      <c r="X140" s="40">
        <v>2.9071675759438302</v>
      </c>
      <c r="Y140" s="40">
        <v>2.9891235173227453</v>
      </c>
      <c r="Z140" s="40"/>
      <c r="AA140" s="40">
        <v>9.0920500000000004</v>
      </c>
      <c r="AB140" s="40">
        <v>8.8004282364587958</v>
      </c>
      <c r="AC140" s="41">
        <v>8.5415466666666671</v>
      </c>
      <c r="AD140" s="41">
        <v>8.4487799999999993</v>
      </c>
      <c r="AE140" s="41">
        <v>8.9617320950000465</v>
      </c>
      <c r="AF140" s="72">
        <v>8.4036470246759141</v>
      </c>
      <c r="AG140" s="41">
        <v>8.4766491589070068</v>
      </c>
      <c r="AH140" s="40"/>
      <c r="AI140" s="133">
        <f>1000*(AA140/Q140/P140-1)</f>
        <v>2.9729875758268687</v>
      </c>
      <c r="AJ140" s="133">
        <f>1000*(AB140/R140^2-1)</f>
        <v>2.9683632569259544</v>
      </c>
      <c r="AK140" s="133">
        <f>1000*(AC140/S140^2-1)</f>
        <v>2.9462059869087565</v>
      </c>
      <c r="AL140" s="133">
        <f>1000*(AD140/T140^2-1)</f>
        <v>3.2684242318072876</v>
      </c>
      <c r="AM140" s="133">
        <f>1000*((AE140/Y140^2-1))</f>
        <v>3.0076235091842651</v>
      </c>
      <c r="AN140" s="133">
        <f>1000*((AF140/W140^2-1))</f>
        <v>3.0870779506146917</v>
      </c>
      <c r="AO140" s="133">
        <f>1000*((AG140/X140^2-1))</f>
        <v>2.9610695314110647</v>
      </c>
      <c r="AQ140" s="133">
        <f>O140*U140/AA140</f>
        <v>0.94207547169230255</v>
      </c>
      <c r="AR140" s="133">
        <f>U140*P140/AB140</f>
        <v>0.98988368722899567</v>
      </c>
      <c r="AS140" s="133">
        <f t="shared" si="57"/>
        <v>1.033137224201552</v>
      </c>
      <c r="AT140" s="133">
        <f t="shared" si="58"/>
        <v>1.0303085120171986</v>
      </c>
      <c r="AU140" s="133">
        <f>V140*S140/AD140</f>
        <v>0.74174815699623697</v>
      </c>
      <c r="AV140" s="133">
        <f>AC140/AD140</f>
        <v>1.0109798890096164</v>
      </c>
      <c r="AW140" s="133">
        <f>O140*N140/AA140</f>
        <v>0.6004312697356482</v>
      </c>
      <c r="AX140" s="133">
        <f>AE140/AC140</f>
        <v>1.0491931314937553</v>
      </c>
      <c r="AY140" s="133">
        <f>AF140/AG140</f>
        <v>0.99138785469793989</v>
      </c>
      <c r="AZ140" s="133">
        <f t="shared" si="59"/>
        <v>0.96320871338846636</v>
      </c>
      <c r="BB140" s="75">
        <f t="shared" si="60"/>
        <v>-59.669889045771853</v>
      </c>
      <c r="BC140" s="75">
        <f t="shared" si="61"/>
        <v>-10.167830403194841</v>
      </c>
      <c r="BD140" s="75">
        <f t="shared" si="62"/>
        <v>32.600021781156485</v>
      </c>
      <c r="BE140" s="75">
        <f t="shared" si="63"/>
        <v>29.858283622808447</v>
      </c>
      <c r="BF140" s="75">
        <f t="shared" si="64"/>
        <v>-298.74550448401027</v>
      </c>
      <c r="BG140" s="75">
        <f t="shared" si="65"/>
        <v>10.920047664039707</v>
      </c>
      <c r="BH140" s="75">
        <f t="shared" si="66"/>
        <v>-510.10709907394767</v>
      </c>
      <c r="BI140" s="75">
        <f t="shared" si="67"/>
        <v>48.021422566884539</v>
      </c>
      <c r="BJ140" s="75">
        <f t="shared" si="68"/>
        <v>-8.6494441284199315</v>
      </c>
      <c r="BK140" s="75">
        <f t="shared" si="69"/>
        <v>-37.485158176485491</v>
      </c>
      <c r="BM140" s="133">
        <f>O140*U140/Q140/P140</f>
        <v>0.94487625036513512</v>
      </c>
      <c r="BN140" s="133">
        <f>P140*U140/R140^2</f>
        <v>0.9928220215947966</v>
      </c>
      <c r="BO140" s="133">
        <f>P140*Q140/R140^2</f>
        <v>1.0331324608070716</v>
      </c>
      <c r="BP140" s="133">
        <f>R140^2/S140^2</f>
        <v>1.0302857507569854</v>
      </c>
      <c r="BQ140" s="133">
        <f>V140*S140/T140^2</f>
        <v>0.74417250464646201</v>
      </c>
      <c r="BR140" s="133">
        <f>S140^2/T140^2</f>
        <v>1.0113046882496155</v>
      </c>
      <c r="BS140" s="133">
        <f>O140*N140/Q140/P140</f>
        <v>0.60221634444071026</v>
      </c>
      <c r="BT140" s="133">
        <f>Y140^2/S140^2</f>
        <v>1.0491288858778551</v>
      </c>
      <c r="BU140" s="133">
        <f>W140^2/X140^2</f>
        <v>0.99126331594239792</v>
      </c>
      <c r="BV140" s="133">
        <f>X140^2/R140^2</f>
        <v>0.96321571802721317</v>
      </c>
      <c r="BX140" s="133">
        <f t="shared" si="70"/>
        <v>0.99703582487997744</v>
      </c>
      <c r="BY140" s="133">
        <f t="shared" si="71"/>
        <v>0.99704042184612207</v>
      </c>
      <c r="BZ140" s="133">
        <f t="shared" si="72"/>
        <v>1.0000046106328677</v>
      </c>
      <c r="CA140" s="133">
        <f t="shared" si="73"/>
        <v>1.0000220921818985</v>
      </c>
      <c r="CB140" s="133">
        <f t="shared" si="74"/>
        <v>0.99674222356363895</v>
      </c>
      <c r="CC140" s="133">
        <f t="shared" si="75"/>
        <v>0.99967883147010694</v>
      </c>
      <c r="CD140" s="133">
        <f t="shared" si="76"/>
        <v>0.99703582487997744</v>
      </c>
      <c r="CE140" s="133">
        <f t="shared" si="52"/>
        <v>1.0000612371051498</v>
      </c>
      <c r="CF140" s="133">
        <f t="shared" si="53"/>
        <v>1.0001256364010844</v>
      </c>
      <c r="CG140" s="133">
        <f t="shared" si="54"/>
        <v>0.9999927278608356</v>
      </c>
    </row>
    <row r="141" spans="1:85" x14ac:dyDescent="0.2">
      <c r="A141" s="132">
        <v>274</v>
      </c>
      <c r="B141" s="132">
        <f t="shared" si="55"/>
        <v>547.15</v>
      </c>
      <c r="C141" s="44">
        <f t="shared" si="56"/>
        <v>1.8276523805172258</v>
      </c>
      <c r="E141" s="40">
        <f>'[4]methanogen M06-L TZVP smd redo'!AB141</f>
        <v>1.5072702443665875</v>
      </c>
      <c r="F141" s="40">
        <f>'[4]methanogen M06-L TZVP smd redo'!AS141</f>
        <v>1.6881477770911424</v>
      </c>
      <c r="G141" s="40">
        <f>'[4]methanogen M06-L TZVP smd redo'!BJ141</f>
        <v>1.7887184007057133</v>
      </c>
      <c r="H141" s="40">
        <f>'[4]methanogen M06-L TZVP smd redo'!EV141</f>
        <v>1.815203132022658</v>
      </c>
      <c r="I141" s="40">
        <f>'[4]methanogen M06-L TZVP smd redo'!CL141</f>
        <v>1.7215366670344512</v>
      </c>
      <c r="J141" s="40">
        <f>'[4]methanogen M06-L TZVP smd redo'!DG141</f>
        <v>1.7335351556437839</v>
      </c>
      <c r="K141" s="40">
        <f>'[4]methanogen M06-L TZVP smd redo'!EC141</f>
        <v>1.7198308356545233</v>
      </c>
      <c r="M141" s="40">
        <f>EXP('d-beta'!Y142/1000)*'[3]methanogen M06-L TZVP smd redo'!EZ141</f>
        <v>3.2623690298837653</v>
      </c>
      <c r="N141" s="40">
        <f>'[3]methanogen M06-L TZVP smd redo'!ET141</f>
        <v>1.83579</v>
      </c>
      <c r="O141" s="40">
        <f>'[3]methanogen M06-L TZVP smd redo'!R141</f>
        <v>2.9480900000000001</v>
      </c>
      <c r="P141" s="40">
        <f>'[3]methanogen M06-L TZVP smd redo'!W141</f>
        <v>2.9975700000000001</v>
      </c>
      <c r="Q141" s="40">
        <f>'[3]methanogen M06-L TZVP smd redo'!V141</f>
        <v>2.9870899999999998</v>
      </c>
      <c r="R141" s="40">
        <f>PRODUCT('[4]methanogen M06-L TZVP smd redo'!AD141:AF141)^(1/3)</f>
        <v>2.94457993782015</v>
      </c>
      <c r="S141" s="40">
        <f>AVERAGE('[3]methanogen M06-L TZVP smd redo'!AT141:AV141)</f>
        <v>2.9013166666666668</v>
      </c>
      <c r="T141" s="40">
        <f>'[3]methanogen M06-L TZVP smd redo'!FK141</f>
        <v>2.8854099999999998</v>
      </c>
      <c r="U141" s="40">
        <f>'[3]methanogen M06-L TZVP smd redo'!CD141</f>
        <v>2.8713099999999998</v>
      </c>
      <c r="V141" s="40">
        <f>'[3]methanogen M06-L TZVP smd redo'!CG141</f>
        <v>2.1383899999999998</v>
      </c>
      <c r="W141" s="40">
        <v>2.877750077257792</v>
      </c>
      <c r="X141" s="40">
        <v>2.8903496147808538</v>
      </c>
      <c r="Y141" s="40">
        <v>2.9712400151187648</v>
      </c>
      <c r="Z141" s="40"/>
      <c r="AA141" s="40">
        <v>8.98034</v>
      </c>
      <c r="AB141" s="40">
        <v>8.6959821549301619</v>
      </c>
      <c r="AC141" s="41">
        <v>8.442146666666666</v>
      </c>
      <c r="AD141" s="41">
        <v>8.3524399999999996</v>
      </c>
      <c r="AE141" s="41">
        <v>8.8544953915482676</v>
      </c>
      <c r="AF141" s="72">
        <v>8.3067155987759431</v>
      </c>
      <c r="AG141" s="41">
        <v>8.3785558266368323</v>
      </c>
      <c r="AH141" s="40"/>
      <c r="AI141" s="133">
        <f>1000*(AA141/Q141/P141-1)</f>
        <v>2.9404283296301514</v>
      </c>
      <c r="AJ141" s="133">
        <f>1000*(AB141/R141^2-1)</f>
        <v>2.9330482788565426</v>
      </c>
      <c r="AK141" s="133">
        <f>1000*(AC141/S141^2-1)</f>
        <v>2.9115370871808377</v>
      </c>
      <c r="AL141" s="133">
        <f>1000*(AD141/T141^2-1)</f>
        <v>3.2248920617603538</v>
      </c>
      <c r="AM141" s="133">
        <f>1000*((AE141/Y141^2-1))</f>
        <v>2.9709300171363306</v>
      </c>
      <c r="AN141" s="133">
        <f>1000*((AF141/W141^2-1))</f>
        <v>3.0514107225454445</v>
      </c>
      <c r="AO141" s="133">
        <f>1000*((AG141/X141^2-1))</f>
        <v>2.924895542951278</v>
      </c>
      <c r="AQ141" s="133">
        <f>O141*U141/AA141</f>
        <v>0.94260131552925597</v>
      </c>
      <c r="AR141" s="133">
        <f>U141*P141/AB141</f>
        <v>0.98976200311316342</v>
      </c>
      <c r="AS141" s="133">
        <f t="shared" si="57"/>
        <v>1.0326999112927828</v>
      </c>
      <c r="AT141" s="133">
        <f t="shared" si="58"/>
        <v>1.0300676472804897</v>
      </c>
      <c r="AU141" s="133">
        <f>V141*S141/AD141</f>
        <v>0.74279450637578159</v>
      </c>
      <c r="AV141" s="133">
        <f>AC141/AD141</f>
        <v>1.0107401749269276</v>
      </c>
      <c r="AW141" s="133">
        <f>O141*N141/AA141</f>
        <v>0.60265804424999503</v>
      </c>
      <c r="AX141" s="133">
        <f>AE141/AC141</f>
        <v>1.0488440607777803</v>
      </c>
      <c r="AY141" s="133">
        <f>AF141/AG141</f>
        <v>0.99142570278848097</v>
      </c>
      <c r="AZ141" s="133">
        <f t="shared" si="59"/>
        <v>0.96349735744186571</v>
      </c>
      <c r="BB141" s="75">
        <f t="shared" si="60"/>
        <v>-59.111868854549904</v>
      </c>
      <c r="BC141" s="75">
        <f t="shared" si="61"/>
        <v>-10.290765650223276</v>
      </c>
      <c r="BD141" s="75">
        <f t="shared" si="62"/>
        <v>32.176645796876144</v>
      </c>
      <c r="BE141" s="75">
        <f t="shared" si="63"/>
        <v>29.624477056255788</v>
      </c>
      <c r="BF141" s="75">
        <f t="shared" si="64"/>
        <v>-297.33584536321672</v>
      </c>
      <c r="BG141" s="75">
        <f t="shared" si="65"/>
        <v>10.682908914627031</v>
      </c>
      <c r="BH141" s="75">
        <f t="shared" si="66"/>
        <v>-506.40533390778177</v>
      </c>
      <c r="BI141" s="75">
        <f t="shared" si="67"/>
        <v>47.688663242615284</v>
      </c>
      <c r="BJ141" s="75">
        <f t="shared" si="68"/>
        <v>-8.6112679817996138</v>
      </c>
      <c r="BK141" s="75">
        <f t="shared" si="69"/>
        <v>-37.185533796899286</v>
      </c>
      <c r="BM141" s="133">
        <f>O141*U141/Q141/P141</f>
        <v>0.94537296714098473</v>
      </c>
      <c r="BN141" s="133">
        <f>P141*U141/R141^2</f>
        <v>0.99266502285287217</v>
      </c>
      <c r="BO141" s="133">
        <f>P141*Q141/R141^2</f>
        <v>1.0326923122594167</v>
      </c>
      <c r="BP141" s="133">
        <f>R141^2/S141^2</f>
        <v>1.0300455540982603</v>
      </c>
      <c r="BQ141" s="133">
        <f>V141*S141/T141^2</f>
        <v>0.74518993848291215</v>
      </c>
      <c r="BR141" s="133">
        <f>S141^2/T141^2</f>
        <v>1.0110559759224376</v>
      </c>
      <c r="BS141" s="133">
        <f>O141*N141/Q141/P141</f>
        <v>0.60443011703638727</v>
      </c>
      <c r="BT141" s="133">
        <f>Y141^2/S141^2</f>
        <v>1.0487819513786227</v>
      </c>
      <c r="BU141" s="133">
        <f>W141^2/X141^2</f>
        <v>0.99130065396296541</v>
      </c>
      <c r="BV141" s="133">
        <f>X141^2/R141^2</f>
        <v>0.96350518967290888</v>
      </c>
      <c r="BX141" s="133">
        <f t="shared" si="70"/>
        <v>0.99706819244037526</v>
      </c>
      <c r="BY141" s="133">
        <f t="shared" si="71"/>
        <v>0.99707552933479449</v>
      </c>
      <c r="BZ141" s="133">
        <f t="shared" si="72"/>
        <v>1.0000073584680316</v>
      </c>
      <c r="CA141" s="133">
        <f t="shared" si="73"/>
        <v>1.0000214487428654</v>
      </c>
      <c r="CB141" s="133">
        <f t="shared" si="74"/>
        <v>0.99678547443621246</v>
      </c>
      <c r="CC141" s="133">
        <f t="shared" si="75"/>
        <v>0.99968765231299694</v>
      </c>
      <c r="CD141" s="133">
        <f t="shared" si="76"/>
        <v>0.99706819244037515</v>
      </c>
      <c r="CE141" s="133">
        <f t="shared" si="52"/>
        <v>1.000059220507252</v>
      </c>
      <c r="CF141" s="133">
        <f t="shared" si="53"/>
        <v>1.0001261462150919</v>
      </c>
      <c r="CG141" s="133">
        <f t="shared" si="54"/>
        <v>0.99999187110653154</v>
      </c>
    </row>
    <row r="142" spans="1:85" x14ac:dyDescent="0.2">
      <c r="A142" s="132">
        <v>276</v>
      </c>
      <c r="B142" s="132">
        <f t="shared" si="55"/>
        <v>549.15</v>
      </c>
      <c r="C142" s="44">
        <f t="shared" si="56"/>
        <v>1.8209960848584177</v>
      </c>
      <c r="E142" s="40">
        <f>'[4]methanogen M06-L TZVP smd redo'!AB142</f>
        <v>1.4900310230534508</v>
      </c>
      <c r="F142" s="40">
        <f>'[4]methanogen M06-L TZVP smd redo'!AS142</f>
        <v>1.6708754637244638</v>
      </c>
      <c r="G142" s="40">
        <f>'[4]methanogen M06-L TZVP smd redo'!BJ142</f>
        <v>1.7776990602744736</v>
      </c>
      <c r="H142" s="40">
        <f>'[4]methanogen M06-L TZVP smd redo'!EV142</f>
        <v>1.8091803605331247</v>
      </c>
      <c r="I142" s="40">
        <f>'[4]methanogen M06-L TZVP smd redo'!CL142</f>
        <v>1.7023427091267251</v>
      </c>
      <c r="J142" s="40">
        <f>'[4]methanogen M06-L TZVP smd redo'!DG142</f>
        <v>1.7138816251716094</v>
      </c>
      <c r="K142" s="40">
        <f>'[4]methanogen M06-L TZVP smd redo'!EC142</f>
        <v>1.7067622516548919</v>
      </c>
      <c r="M142" s="40">
        <f>EXP('d-beta'!Y143/1000)*'[3]methanogen M06-L TZVP smd redo'!EZ142</f>
        <v>3.2433058294059149</v>
      </c>
      <c r="N142" s="40">
        <f>'[3]methanogen M06-L TZVP smd redo'!ET142</f>
        <v>1.83077</v>
      </c>
      <c r="O142" s="40">
        <f>'[3]methanogen M06-L TZVP smd redo'!R142</f>
        <v>2.9308700000000001</v>
      </c>
      <c r="P142" s="40">
        <f>'[3]methanogen M06-L TZVP smd redo'!W142</f>
        <v>2.9793099999999999</v>
      </c>
      <c r="Q142" s="40">
        <f>'[3]methanogen M06-L TZVP smd redo'!V142</f>
        <v>2.96888</v>
      </c>
      <c r="R142" s="40">
        <f>PRODUCT('[4]methanogen M06-L TZVP smd redo'!AD142:AF142)^(1/3)</f>
        <v>2.9272447453391268</v>
      </c>
      <c r="S142" s="40">
        <f>AVERAGE('[3]methanogen M06-L TZVP smd redo'!AT142:AV142)</f>
        <v>2.8845733333333334</v>
      </c>
      <c r="T142" s="40">
        <f>'[3]methanogen M06-L TZVP smd redo'!FK142</f>
        <v>2.8691</v>
      </c>
      <c r="U142" s="40">
        <f>'[3]methanogen M06-L TZVP smd redo'!CD142</f>
        <v>2.8545699999999998</v>
      </c>
      <c r="V142" s="40">
        <f>'[3]methanogen M06-L TZVP smd redo'!CG142</f>
        <v>2.1294499999999998</v>
      </c>
      <c r="W142" s="40">
        <v>2.8612932492916339</v>
      </c>
      <c r="X142" s="40">
        <v>2.8737648115723791</v>
      </c>
      <c r="Y142" s="40">
        <v>2.9536064383491536</v>
      </c>
      <c r="Z142" s="40"/>
      <c r="AA142" s="40">
        <v>8.8709199999999999</v>
      </c>
      <c r="AB142" s="40">
        <v>8.593602162646965</v>
      </c>
      <c r="AC142" s="41">
        <v>8.3446966666666658</v>
      </c>
      <c r="AD142" s="41">
        <v>8.2579499999999992</v>
      </c>
      <c r="AE142" s="41">
        <v>8.7494050888918018</v>
      </c>
      <c r="AF142" s="72">
        <v>8.2116771470423888</v>
      </c>
      <c r="AG142" s="41">
        <v>8.2823819031766295</v>
      </c>
      <c r="AH142" s="40"/>
      <c r="AI142" s="133">
        <f>1000*(AA142/Q142/P142-1)</f>
        <v>2.9062188398913946</v>
      </c>
      <c r="AJ142" s="133">
        <f>1000*(AB142/R142^2-1)</f>
        <v>2.8989443415265992</v>
      </c>
      <c r="AK142" s="133">
        <f>1000*(AC142/S142^2-1)</f>
        <v>2.8763408333771778</v>
      </c>
      <c r="AL142" s="133">
        <f>1000*(AD142/T142^2-1)</f>
        <v>3.1846494821665683</v>
      </c>
      <c r="AM142" s="133">
        <f>1000*((AE142/Y142^2-1))</f>
        <v>2.9361198882214001</v>
      </c>
      <c r="AN142" s="133">
        <f>1000*((AF142/W142^2-1))</f>
        <v>3.0143021178274942</v>
      </c>
      <c r="AO142" s="133">
        <f>1000*((AG142/X142^2-1))</f>
        <v>2.8888588795852321</v>
      </c>
      <c r="AQ142" s="133">
        <f>O142*U142/AA142</f>
        <v>0.9431235515482046</v>
      </c>
      <c r="AR142" s="133">
        <f>U142*P142/AB142</f>
        <v>0.98964890225735491</v>
      </c>
      <c r="AS142" s="133">
        <f t="shared" si="57"/>
        <v>1.0322702671248185</v>
      </c>
      <c r="AT142" s="133">
        <f t="shared" si="58"/>
        <v>1.0298279860758228</v>
      </c>
      <c r="AU142" s="133">
        <f>V142*S142/AD142</f>
        <v>0.74383529624987643</v>
      </c>
      <c r="AV142" s="133">
        <f>AC142/AD142</f>
        <v>1.0105046248362688</v>
      </c>
      <c r="AW142" s="133">
        <f>O142*N142/AA142</f>
        <v>0.60486949154089997</v>
      </c>
      <c r="AX142" s="133">
        <f>AE142/AC142</f>
        <v>1.0484988775975244</v>
      </c>
      <c r="AY142" s="133">
        <f>AF142/AG142</f>
        <v>0.99146323401156833</v>
      </c>
      <c r="AZ142" s="133">
        <f t="shared" si="59"/>
        <v>0.96378465588934426</v>
      </c>
      <c r="BB142" s="75">
        <f t="shared" si="60"/>
        <v>-58.55798526164881</v>
      </c>
      <c r="BC142" s="75">
        <f t="shared" si="61"/>
        <v>-10.405042939112343</v>
      </c>
      <c r="BD142" s="75">
        <f t="shared" si="62"/>
        <v>31.760519521877487</v>
      </c>
      <c r="BE142" s="75">
        <f t="shared" si="63"/>
        <v>29.3917844849746</v>
      </c>
      <c r="BF142" s="75">
        <f t="shared" si="64"/>
        <v>-295.93564466456121</v>
      </c>
      <c r="BG142" s="75">
        <f t="shared" si="65"/>
        <v>10.449834631143199</v>
      </c>
      <c r="BH142" s="75">
        <f t="shared" si="66"/>
        <v>-502.74256068276037</v>
      </c>
      <c r="BI142" s="75">
        <f t="shared" si="67"/>
        <v>47.359500875263052</v>
      </c>
      <c r="BJ142" s="75">
        <f t="shared" si="68"/>
        <v>-8.5734128882587619</v>
      </c>
      <c r="BK142" s="75">
        <f t="shared" si="69"/>
        <v>-36.887395332866156</v>
      </c>
      <c r="BM142" s="133">
        <f>O142*U142/Q142/P142</f>
        <v>0.94586447498205928</v>
      </c>
      <c r="BN142" s="133">
        <f>P142*U142/R142^2</f>
        <v>0.99251783934265181</v>
      </c>
      <c r="BO142" s="133">
        <f>P142*Q142/R142^2</f>
        <v>1.0322627796367272</v>
      </c>
      <c r="BP142" s="133">
        <f>R142^2/S142^2</f>
        <v>1.0298047756363193</v>
      </c>
      <c r="BQ142" s="133">
        <f>V142*S142/T142^2</f>
        <v>0.74620415094089576</v>
      </c>
      <c r="BR142" s="133">
        <f>S142^2/T142^2</f>
        <v>1.0108152786056257</v>
      </c>
      <c r="BS142" s="133">
        <f>O142*N142/Q142/P142</f>
        <v>0.60662737465289163</v>
      </c>
      <c r="BT142" s="133">
        <f>Y142^2/S142^2</f>
        <v>1.0484363828177821</v>
      </c>
      <c r="BU142" s="133">
        <f>W142^2/X142^2</f>
        <v>0.99133923542210656</v>
      </c>
      <c r="BV142" s="133">
        <f>X142^2/R142^2</f>
        <v>0.96379434810337228</v>
      </c>
      <c r="BX142" s="133">
        <f t="shared" si="70"/>
        <v>0.99710220279294592</v>
      </c>
      <c r="BY142" s="133">
        <f t="shared" si="71"/>
        <v>0.99710943524481432</v>
      </c>
      <c r="BZ142" s="133">
        <f t="shared" si="72"/>
        <v>1.0000072534709563</v>
      </c>
      <c r="CA142" s="133">
        <f t="shared" si="73"/>
        <v>1.0000225386792261</v>
      </c>
      <c r="CB142" s="133">
        <f t="shared" si="74"/>
        <v>0.99682546031400066</v>
      </c>
      <c r="CC142" s="133">
        <f t="shared" si="75"/>
        <v>0.99969267008925167</v>
      </c>
      <c r="CD142" s="133">
        <f t="shared" si="76"/>
        <v>0.99710220279294604</v>
      </c>
      <c r="CE142" s="133">
        <f t="shared" si="52"/>
        <v>1.0000596076030615</v>
      </c>
      <c r="CF142" s="133">
        <f t="shared" si="53"/>
        <v>1.0001250818943013</v>
      </c>
      <c r="CG142" s="133">
        <f t="shared" si="54"/>
        <v>0.99998994369073957</v>
      </c>
    </row>
    <row r="143" spans="1:85" x14ac:dyDescent="0.2">
      <c r="A143" s="132">
        <v>278</v>
      </c>
      <c r="B143" s="132">
        <f t="shared" si="55"/>
        <v>551.15</v>
      </c>
      <c r="C143" s="44">
        <f t="shared" si="56"/>
        <v>1.8143880976140798</v>
      </c>
      <c r="E143" s="40">
        <f>'[4]methanogen M06-L TZVP smd redo'!AB143</f>
        <v>1.4856946513603919</v>
      </c>
      <c r="F143" s="40">
        <f>'[4]methanogen M06-L TZVP smd redo'!AS143</f>
        <v>1.6572845410787185</v>
      </c>
      <c r="G143" s="40">
        <f>'[4]methanogen M06-L TZVP smd redo'!BJ143</f>
        <v>1.7588977539608752</v>
      </c>
      <c r="H143" s="40">
        <f>'[4]methanogen M06-L TZVP smd redo'!EV143</f>
        <v>1.7933502878022534</v>
      </c>
      <c r="I143" s="40">
        <f>'[4]methanogen M06-L TZVP smd redo'!CL143</f>
        <v>1.6876048581901948</v>
      </c>
      <c r="J143" s="40">
        <f>'[4]methanogen M06-L TZVP smd redo'!DG143</f>
        <v>1.7104076468261731</v>
      </c>
      <c r="K143" s="40">
        <f>'[4]methanogen M06-L TZVP smd redo'!EC143</f>
        <v>1.6864281855737406</v>
      </c>
      <c r="M143" s="40">
        <f>EXP('d-beta'!Y144/1000)*'[3]methanogen M06-L TZVP smd redo'!EZ143</f>
        <v>3.2245109736707378</v>
      </c>
      <c r="N143" s="40">
        <f>'[3]methanogen M06-L TZVP smd redo'!ET143</f>
        <v>1.8258099999999999</v>
      </c>
      <c r="O143" s="40">
        <f>'[3]methanogen M06-L TZVP smd redo'!R143</f>
        <v>2.9138899999999999</v>
      </c>
      <c r="P143" s="40">
        <f>'[3]methanogen M06-L TZVP smd redo'!W143</f>
        <v>2.9613</v>
      </c>
      <c r="Q143" s="40">
        <f>'[3]methanogen M06-L TZVP smd redo'!V143</f>
        <v>2.9509300000000001</v>
      </c>
      <c r="R143" s="40">
        <f>PRODUCT('[4]methanogen M06-L TZVP smd redo'!AD143:AF143)^(1/3)</f>
        <v>2.9101527487457948</v>
      </c>
      <c r="S143" s="40">
        <f>AVERAGE('[3]methanogen M06-L TZVP smd redo'!AT143:AV143)</f>
        <v>2.8680633333333332</v>
      </c>
      <c r="T143" s="40">
        <f>'[3]methanogen M06-L TZVP smd redo'!FK143</f>
        <v>2.8530099999999998</v>
      </c>
      <c r="U143" s="40">
        <f>'[3]methanogen M06-L TZVP smd redo'!CD143</f>
        <v>2.83806</v>
      </c>
      <c r="V143" s="40">
        <f>'[3]methanogen M06-L TZVP smd redo'!CG143</f>
        <v>2.1206200000000002</v>
      </c>
      <c r="W143" s="40">
        <v>2.8450629577917681</v>
      </c>
      <c r="X143" s="40">
        <v>2.857403167224005</v>
      </c>
      <c r="Y143" s="40">
        <v>2.9362194256046084</v>
      </c>
      <c r="Z143" s="40"/>
      <c r="AA143" s="40">
        <v>8.7637099999999997</v>
      </c>
      <c r="AB143" s="40">
        <v>8.4932483578870599</v>
      </c>
      <c r="AC143" s="41">
        <v>8.2491500000000002</v>
      </c>
      <c r="AD143" s="41">
        <v>8.1652699999999996</v>
      </c>
      <c r="AE143" s="41">
        <v>8.6463910966906194</v>
      </c>
      <c r="AF143" s="72">
        <v>8.1184784634980698</v>
      </c>
      <c r="AG143" s="41">
        <v>8.1880707846237382</v>
      </c>
      <c r="AH143" s="40"/>
      <c r="AI143" s="133">
        <f>1000*(AA143/Q143/P143-1)</f>
        <v>2.8747193596274645</v>
      </c>
      <c r="AJ143" s="133">
        <f>1000*(AB143/R143^2-1)</f>
        <v>2.8644902944268136</v>
      </c>
      <c r="AK143" s="133">
        <f>1000*(AC143/S143^2-1)</f>
        <v>2.8401799344242029</v>
      </c>
      <c r="AL143" s="133">
        <f>1000*(AD143/T143^2-1)</f>
        <v>3.1455762080350169</v>
      </c>
      <c r="AM143" s="133">
        <f>1000*((AE143/Y143^2-1))</f>
        <v>2.900529647922756</v>
      </c>
      <c r="AN143" s="133">
        <f>1000*((AF143/W143^2-1))</f>
        <v>2.9767839010406139</v>
      </c>
      <c r="AO143" s="133">
        <f>1000*((AG143/X143^2-1))</f>
        <v>2.8559253368247717</v>
      </c>
      <c r="AQ143" s="133">
        <f>O143*U143/AA143</f>
        <v>0.94364083857179215</v>
      </c>
      <c r="AR143" s="133">
        <f>U143*P143/AB143</f>
        <v>0.98953271161504386</v>
      </c>
      <c r="AS143" s="133">
        <f t="shared" si="57"/>
        <v>1.031844311000488</v>
      </c>
      <c r="AT143" s="133">
        <f t="shared" si="58"/>
        <v>1.0295907284856087</v>
      </c>
      <c r="AU143" s="133">
        <f>V143*S143/AD143</f>
        <v>0.74487095539196302</v>
      </c>
      <c r="AV143" s="133">
        <f>AC143/AD143</f>
        <v>1.0102727772627238</v>
      </c>
      <c r="AW143" s="133">
        <f>O143*N143/AA143</f>
        <v>0.60707274669061395</v>
      </c>
      <c r="AX143" s="133">
        <f>AE143/AC143</f>
        <v>1.0481553974276889</v>
      </c>
      <c r="AY143" s="133">
        <f>AF143/AG143</f>
        <v>0.99150076703582546</v>
      </c>
      <c r="AZ143" s="133">
        <f t="shared" si="59"/>
        <v>0.96406821508052032</v>
      </c>
      <c r="BB143" s="75">
        <f t="shared" si="60"/>
        <v>-58.009652847429727</v>
      </c>
      <c r="BC143" s="75">
        <f t="shared" si="61"/>
        <v>-10.522455754217471</v>
      </c>
      <c r="BD143" s="75">
        <f t="shared" si="62"/>
        <v>31.347794245004639</v>
      </c>
      <c r="BE143" s="75">
        <f t="shared" si="63"/>
        <v>29.161372291877406</v>
      </c>
      <c r="BF143" s="75">
        <f t="shared" si="64"/>
        <v>-294.5442898448722</v>
      </c>
      <c r="BG143" s="75">
        <f t="shared" si="65"/>
        <v>10.220370886822348</v>
      </c>
      <c r="BH143" s="75">
        <f t="shared" si="66"/>
        <v>-499.10664882584774</v>
      </c>
      <c r="BI143" s="75">
        <f t="shared" si="67"/>
        <v>47.031854894712382</v>
      </c>
      <c r="BJ143" s="75">
        <f t="shared" si="68"/>
        <v>-8.5355574110622126</v>
      </c>
      <c r="BK143" s="75">
        <f t="shared" si="69"/>
        <v>-36.593224343481197</v>
      </c>
      <c r="BM143" s="133">
        <f>O143*U143/Q143/P143</f>
        <v>0.94635354115896952</v>
      </c>
      <c r="BN143" s="133">
        <f>P143*U143/R143^2</f>
        <v>0.99236721846348297</v>
      </c>
      <c r="BO143" s="133">
        <f>P143*Q143/R143^2</f>
        <v>1.0318337864528746</v>
      </c>
      <c r="BP143" s="133">
        <f>R143^2/S143^2</f>
        <v>1.0295657702569478</v>
      </c>
      <c r="BQ143" s="133">
        <f>V143*S143/T143^2</f>
        <v>0.74721400374730029</v>
      </c>
      <c r="BR143" s="133">
        <f>S143^2/T143^2</f>
        <v>1.0105804369952314</v>
      </c>
      <c r="BS143" s="133">
        <f>O143*N143/Q143/P143</f>
        <v>0.60881791046822753</v>
      </c>
      <c r="BT143" s="133">
        <f>Y143^2/S143^2</f>
        <v>1.0480923244946645</v>
      </c>
      <c r="BU143" s="133">
        <f>W143^2/X143^2</f>
        <v>0.99138129133006014</v>
      </c>
      <c r="BV143" s="133">
        <f>X143^2/R143^2</f>
        <v>0.96407644876910803</v>
      </c>
      <c r="BX143" s="133">
        <f t="shared" si="70"/>
        <v>0.99713352096315377</v>
      </c>
      <c r="BY143" s="133">
        <f t="shared" si="71"/>
        <v>0.99714369157333926</v>
      </c>
      <c r="BZ143" s="133">
        <f t="shared" si="72"/>
        <v>1.0000101998478355</v>
      </c>
      <c r="CA143" s="133">
        <f t="shared" si="73"/>
        <v>1.0000242415097529</v>
      </c>
      <c r="CB143" s="133">
        <f t="shared" si="74"/>
        <v>0.99686428741486799</v>
      </c>
      <c r="CC143" s="133">
        <f t="shared" si="75"/>
        <v>0.99969556136132787</v>
      </c>
      <c r="CD143" s="133">
        <f t="shared" si="76"/>
        <v>0.997133520963154</v>
      </c>
      <c r="CE143" s="133">
        <f t="shared" si="52"/>
        <v>1.0000601787948928</v>
      </c>
      <c r="CF143" s="133">
        <f t="shared" si="53"/>
        <v>1.0001205143841327</v>
      </c>
      <c r="CG143" s="133">
        <f t="shared" si="54"/>
        <v>0.99999145950655866</v>
      </c>
    </row>
    <row r="144" spans="1:85" x14ac:dyDescent="0.2">
      <c r="A144" s="132">
        <v>280</v>
      </c>
      <c r="B144" s="132">
        <f t="shared" si="55"/>
        <v>553.15</v>
      </c>
      <c r="C144" s="44">
        <f t="shared" si="56"/>
        <v>1.8078278947844166</v>
      </c>
      <c r="E144" s="40">
        <f>'[4]methanogen M06-L TZVP smd redo'!AB144</f>
        <v>1.4722669465239147</v>
      </c>
      <c r="F144" s="40">
        <f>'[4]methanogen M06-L TZVP smd redo'!AS144</f>
        <v>1.6442605426221224</v>
      </c>
      <c r="G144" s="40">
        <f>'[4]methanogen M06-L TZVP smd redo'!BJ144</f>
        <v>1.7432705279620819</v>
      </c>
      <c r="H144" s="40">
        <f>'[4]methanogen M06-L TZVP smd redo'!EV144</f>
        <v>1.7711223061751546</v>
      </c>
      <c r="I144" s="40">
        <f>'[4]methanogen M06-L TZVP smd redo'!CL144</f>
        <v>1.67877042189013</v>
      </c>
      <c r="J144" s="40">
        <f>'[4]methanogen M06-L TZVP smd redo'!DG144</f>
        <v>1.6951577695447639</v>
      </c>
      <c r="K144" s="40">
        <f>'[4]methanogen M06-L TZVP smd redo'!EC144</f>
        <v>1.6790738527980853</v>
      </c>
      <c r="M144" s="40">
        <f>EXP('d-beta'!Y145/1000)*'[3]methanogen M06-L TZVP smd redo'!EZ144</f>
        <v>3.2059740613514074</v>
      </c>
      <c r="N144" s="40">
        <f>'[3]methanogen M06-L TZVP smd redo'!ET144</f>
        <v>1.8209</v>
      </c>
      <c r="O144" s="40">
        <f>'[3]methanogen M06-L TZVP smd redo'!R144</f>
        <v>2.8971399999999998</v>
      </c>
      <c r="P144" s="40">
        <f>'[3]methanogen M06-L TZVP smd redo'!W144</f>
        <v>2.94354</v>
      </c>
      <c r="Q144" s="40">
        <f>'[3]methanogen M06-L TZVP smd redo'!V144</f>
        <v>2.9332400000000001</v>
      </c>
      <c r="R144" s="40">
        <f>PRODUCT('[4]methanogen M06-L TZVP smd redo'!AD144:AF144)^(1/3)</f>
        <v>2.8933006668896772</v>
      </c>
      <c r="S144" s="40">
        <f>AVERAGE('[3]methanogen M06-L TZVP smd redo'!AT144:AV144)</f>
        <v>2.8517766666666664</v>
      </c>
      <c r="T144" s="40">
        <f>'[3]methanogen M06-L TZVP smd redo'!FK144</f>
        <v>2.8371400000000002</v>
      </c>
      <c r="U144" s="40">
        <f>'[3]methanogen M06-L TZVP smd redo'!CD144</f>
        <v>2.82178</v>
      </c>
      <c r="V144" s="40">
        <f>'[3]methanogen M06-L TZVP smd redo'!CG144</f>
        <v>2.1118999999999999</v>
      </c>
      <c r="W144" s="40">
        <v>2.8290492819454394</v>
      </c>
      <c r="X144" s="40">
        <v>2.8412747962345959</v>
      </c>
      <c r="Y144" s="40">
        <v>2.919075785005866</v>
      </c>
      <c r="Z144" s="40"/>
      <c r="AA144" s="40">
        <v>8.6586700000000008</v>
      </c>
      <c r="AB144" s="40">
        <v>8.3948674729004171</v>
      </c>
      <c r="AC144" s="41">
        <v>8.1554533333333321</v>
      </c>
      <c r="AD144" s="41">
        <v>8.0743600000000004</v>
      </c>
      <c r="AE144" s="41">
        <v>8.5454134135466724</v>
      </c>
      <c r="AF144" s="72">
        <v>8.0270760342060878</v>
      </c>
      <c r="AG144" s="41">
        <v>8.0955891846370456</v>
      </c>
      <c r="AH144" s="40"/>
      <c r="AI144" s="133">
        <f>1000*(AA144/Q144/P144-1)</f>
        <v>2.8446165821038871</v>
      </c>
      <c r="AJ144" s="133">
        <f>1000*(AB144/R144^2-1)</f>
        <v>2.8285975368702587</v>
      </c>
      <c r="AK144" s="133">
        <f>1000*(AC144/S144^2-1)</f>
        <v>2.806370921776713</v>
      </c>
      <c r="AL144" s="133">
        <f>1000*(AD144/T144^2-1)</f>
        <v>3.1054158224923523</v>
      </c>
      <c r="AM144" s="133">
        <f>1000*((AE144/Y144^2-1))</f>
        <v>2.8646831461727196</v>
      </c>
      <c r="AN144" s="133">
        <f>1000*((AF144/W144^2-1))</f>
        <v>2.9432293543281141</v>
      </c>
      <c r="AO144" s="133">
        <f>1000*((AG144/X144^2-1))</f>
        <v>2.8176837353215411</v>
      </c>
      <c r="AQ144" s="133">
        <f>O144*U144/AA144</f>
        <v>0.9441509734404937</v>
      </c>
      <c r="AR144" s="133">
        <f>U144*P144/AB144</f>
        <v>0.98941672730543762</v>
      </c>
      <c r="AS144" s="133">
        <f t="shared" si="57"/>
        <v>1.0314242634503961</v>
      </c>
      <c r="AT144" s="133">
        <f t="shared" si="58"/>
        <v>1.0293563251215652</v>
      </c>
      <c r="AU144" s="133">
        <f>V144*S144/AD144</f>
        <v>0.74590024996821203</v>
      </c>
      <c r="AV144" s="133">
        <f>AC144/AD144</f>
        <v>1.0100433140624558</v>
      </c>
      <c r="AW144" s="133">
        <f>O144*N144/AA144</f>
        <v>0.60926241859315566</v>
      </c>
      <c r="AX144" s="133">
        <f>AE144/AC144</f>
        <v>1.0478158680179652</v>
      </c>
      <c r="AY144" s="133">
        <f>AF144/AG144</f>
        <v>0.99153697786926065</v>
      </c>
      <c r="AZ144" s="133">
        <f t="shared" si="59"/>
        <v>0.96434984956826586</v>
      </c>
      <c r="BB144" s="75">
        <f t="shared" si="60"/>
        <v>-57.4691961319458</v>
      </c>
      <c r="BC144" s="75">
        <f t="shared" si="61"/>
        <v>-10.639673816951115</v>
      </c>
      <c r="BD144" s="75">
        <f t="shared" si="62"/>
        <v>30.940627130556756</v>
      </c>
      <c r="BE144" s="75">
        <f t="shared" si="63"/>
        <v>28.93367982679376</v>
      </c>
      <c r="BF144" s="75">
        <f t="shared" si="64"/>
        <v>-293.16340089812076</v>
      </c>
      <c r="BG144" s="75">
        <f t="shared" si="65"/>
        <v>9.9932151439760606</v>
      </c>
      <c r="BH144" s="75">
        <f t="shared" si="66"/>
        <v>-495.50620327355392</v>
      </c>
      <c r="BI144" s="75">
        <f t="shared" si="67"/>
        <v>46.707872005928451</v>
      </c>
      <c r="BJ144" s="75">
        <f t="shared" si="68"/>
        <v>-8.4990368420188371</v>
      </c>
      <c r="BK144" s="75">
        <f t="shared" si="69"/>
        <v>-36.301135719224135</v>
      </c>
      <c r="BM144" s="133">
        <f>O144*U144/Q144/P144</f>
        <v>0.94683672095555194</v>
      </c>
      <c r="BN144" s="133">
        <f>P144*U144/R144^2</f>
        <v>0.99221538902323214</v>
      </c>
      <c r="BO144" s="133">
        <f>P144*Q144/R144^2</f>
        <v>1.0314077878851311</v>
      </c>
      <c r="BP144" s="133">
        <f>R144^2/S144^2</f>
        <v>1.0293335105479791</v>
      </c>
      <c r="BQ144" s="133">
        <f>V144*S144/T144^2</f>
        <v>0.74821658040646422</v>
      </c>
      <c r="BR144" s="133">
        <f>S144^2/T144^2</f>
        <v>1.0103445170776448</v>
      </c>
      <c r="BS144" s="133">
        <f>O144*N144/Q144/P144</f>
        <v>0.61099553657193839</v>
      </c>
      <c r="BT144" s="133">
        <f>Y144^2/S144^2</f>
        <v>1.0477549420774583</v>
      </c>
      <c r="BU144" s="133">
        <f>W144^2/X144^2</f>
        <v>0.99141286005280682</v>
      </c>
      <c r="BV144" s="133">
        <f>X144^2/R144^2</f>
        <v>0.96436034471913179</v>
      </c>
      <c r="BX144" s="133">
        <f t="shared" si="70"/>
        <v>0.99716345230849546</v>
      </c>
      <c r="BY144" s="133">
        <f t="shared" si="71"/>
        <v>0.99717938085948288</v>
      </c>
      <c r="BZ144" s="133">
        <f t="shared" si="72"/>
        <v>1.0000159738616079</v>
      </c>
      <c r="CA144" s="133">
        <f t="shared" si="73"/>
        <v>1.0000221644135281</v>
      </c>
      <c r="CB144" s="133">
        <f t="shared" si="74"/>
        <v>0.99690419793023854</v>
      </c>
      <c r="CC144" s="133">
        <f t="shared" si="75"/>
        <v>0.99970188088310685</v>
      </c>
      <c r="CD144" s="133">
        <f t="shared" si="76"/>
        <v>0.99716345230849546</v>
      </c>
      <c r="CE144" s="133">
        <f t="shared" si="52"/>
        <v>1.0000581490366307</v>
      </c>
      <c r="CF144" s="133">
        <f t="shared" si="53"/>
        <v>1.0001251928651069</v>
      </c>
      <c r="CG144" s="133">
        <f t="shared" si="54"/>
        <v>0.99998911698212867</v>
      </c>
    </row>
    <row r="145" spans="1:85" x14ac:dyDescent="0.2">
      <c r="A145" s="132">
        <v>282</v>
      </c>
      <c r="B145" s="132">
        <f t="shared" si="55"/>
        <v>555.15</v>
      </c>
      <c r="C145" s="44">
        <f t="shared" si="56"/>
        <v>1.8013149599207423</v>
      </c>
      <c r="E145" s="40">
        <f>'[4]methanogen M06-L TZVP smd redo'!AB145</f>
        <v>1.4567099377567061</v>
      </c>
      <c r="F145" s="40">
        <f>'[4]methanogen M06-L TZVP smd redo'!AS145</f>
        <v>1.6354769407287417</v>
      </c>
      <c r="G145" s="40">
        <f>'[4]methanogen M06-L TZVP smd redo'!BJ145</f>
        <v>1.7321041572091467</v>
      </c>
      <c r="H145" s="40">
        <f>'[4]methanogen M06-L TZVP smd redo'!EV145</f>
        <v>1.7584942873085652</v>
      </c>
      <c r="I145" s="40">
        <f>'[4]methanogen M06-L TZVP smd redo'!CL145</f>
        <v>1.6668167547981838</v>
      </c>
      <c r="J145" s="40">
        <f>'[4]methanogen M06-L TZVP smd redo'!DG145</f>
        <v>1.6764606977954788</v>
      </c>
      <c r="K145" s="40">
        <f>'[4]methanogen M06-L TZVP smd redo'!EC145</f>
        <v>1.663828067540063</v>
      </c>
      <c r="M145" s="40">
        <f>EXP('d-beta'!Y146/1000)*'[3]methanogen M06-L TZVP smd redo'!EZ145</f>
        <v>3.187694670083415</v>
      </c>
      <c r="N145" s="40">
        <f>'[3]methanogen M06-L TZVP smd redo'!ET145</f>
        <v>1.81603</v>
      </c>
      <c r="O145" s="40">
        <f>'[3]methanogen M06-L TZVP smd redo'!R145</f>
        <v>2.88062</v>
      </c>
      <c r="P145" s="40">
        <f>'[3]methanogen M06-L TZVP smd redo'!W145</f>
        <v>2.92604</v>
      </c>
      <c r="Q145" s="40">
        <f>'[3]methanogen M06-L TZVP smd redo'!V145</f>
        <v>2.9157899999999999</v>
      </c>
      <c r="R145" s="40">
        <f>PRODUCT('[4]methanogen M06-L TZVP smd redo'!AD145:AF145)^(1/3)</f>
        <v>2.8766751953494394</v>
      </c>
      <c r="S145" s="40">
        <f>AVERAGE('[3]methanogen M06-L TZVP smd redo'!AT145:AV145)</f>
        <v>2.8357100000000002</v>
      </c>
      <c r="T145" s="40">
        <f>'[3]methanogen M06-L TZVP smd redo'!FK145</f>
        <v>2.8214800000000002</v>
      </c>
      <c r="U145" s="40">
        <f>'[3]methanogen M06-L TZVP smd redo'!CD145</f>
        <v>2.8057300000000001</v>
      </c>
      <c r="V145" s="40">
        <f>'[3]methanogen M06-L TZVP smd redo'!CG145</f>
        <v>2.1032799999999998</v>
      </c>
      <c r="W145" s="40">
        <v>2.81326222260856</v>
      </c>
      <c r="X145" s="40">
        <v>2.8253563156623995</v>
      </c>
      <c r="Y145" s="40">
        <v>2.9021687081904046</v>
      </c>
      <c r="Z145" s="40"/>
      <c r="AA145" s="40">
        <v>8.5557300000000005</v>
      </c>
      <c r="AB145" s="40">
        <v>8.2984026662852379</v>
      </c>
      <c r="AC145" s="41">
        <v>8.0635566666666652</v>
      </c>
      <c r="AD145" s="41">
        <v>7.9851599999999996</v>
      </c>
      <c r="AE145" s="41">
        <v>8.446412121623835</v>
      </c>
      <c r="AF145" s="72">
        <v>7.9374266538575808</v>
      </c>
      <c r="AG145" s="41">
        <v>8.0048736722306852</v>
      </c>
      <c r="AH145" s="40"/>
      <c r="AI145" s="133">
        <f>1000*(AA145/Q145/P145-1)</f>
        <v>2.8144188447212226</v>
      </c>
      <c r="AJ145" s="133">
        <f>1000*(AB145/R145^2-1)</f>
        <v>2.796587206251866</v>
      </c>
      <c r="AK145" s="133">
        <f>1000*(AC145/S145^2-1)</f>
        <v>2.7738795867104926</v>
      </c>
      <c r="AL145" s="133">
        <f>1000*(AD145/T145^2-1)</f>
        <v>3.0663708154705649</v>
      </c>
      <c r="AM145" s="133">
        <f>1000*((AE145/Y145^2-1))</f>
        <v>2.8291689411532595</v>
      </c>
      <c r="AN145" s="133">
        <f>1000*((AF145/W145^2-1))</f>
        <v>2.9038451385454689</v>
      </c>
      <c r="AO145" s="133">
        <f>1000*((AG145/X145^2-1))</f>
        <v>2.7854652700673999</v>
      </c>
      <c r="AQ145" s="133">
        <f>O145*U145/AA145</f>
        <v>0.94465836960726901</v>
      </c>
      <c r="AR145" s="133">
        <f>U145*P145/AB145</f>
        <v>0.98930824874939993</v>
      </c>
      <c r="AS145" s="133">
        <f t="shared" si="57"/>
        <v>1.0310092609461134</v>
      </c>
      <c r="AT145" s="133">
        <f t="shared" si="58"/>
        <v>1.0291243689759613</v>
      </c>
      <c r="AU145" s="133">
        <f>V145*S145/AD145</f>
        <v>0.74692205651483501</v>
      </c>
      <c r="AV145" s="133">
        <f>AC145/AD145</f>
        <v>1.0098177953436958</v>
      </c>
      <c r="AW145" s="133">
        <f>O145*N145/AA145</f>
        <v>0.61143728689428023</v>
      </c>
      <c r="AX145" s="133">
        <f>AE145/AC145</f>
        <v>1.0474797252358661</v>
      </c>
      <c r="AY145" s="133">
        <f>AF145/AG145</f>
        <v>0.99157425574283808</v>
      </c>
      <c r="AZ145" s="133">
        <f t="shared" si="59"/>
        <v>0.9646282536701789</v>
      </c>
      <c r="BB145" s="75">
        <f t="shared" si="60"/>
        <v>-56.931930493306211</v>
      </c>
      <c r="BC145" s="75">
        <f t="shared" si="61"/>
        <v>-10.749318722088608</v>
      </c>
      <c r="BD145" s="75">
        <f t="shared" si="62"/>
        <v>30.538187483436378</v>
      </c>
      <c r="BE145" s="75">
        <f t="shared" si="63"/>
        <v>28.70831347067416</v>
      </c>
      <c r="BF145" s="75">
        <f t="shared" si="64"/>
        <v>-291.79444130827289</v>
      </c>
      <c r="BG145" s="75">
        <f t="shared" si="65"/>
        <v>9.7699139292074015</v>
      </c>
      <c r="BH145" s="75">
        <f t="shared" si="66"/>
        <v>-491.94288529685281</v>
      </c>
      <c r="BI145" s="75">
        <f t="shared" si="67"/>
        <v>46.387017243416487</v>
      </c>
      <c r="BJ145" s="75">
        <f t="shared" si="68"/>
        <v>-8.4614414989538602</v>
      </c>
      <c r="BK145" s="75">
        <f t="shared" si="69"/>
        <v>-36.012481220369288</v>
      </c>
      <c r="BM145" s="133">
        <f>O145*U145/Q145/P145</f>
        <v>0.94731703392451527</v>
      </c>
      <c r="BN145" s="133">
        <f>P145*U145/R145^2</f>
        <v>0.99207493554089188</v>
      </c>
      <c r="BO145" s="133">
        <f>P145*Q145/R145^2</f>
        <v>1.0309909279584197</v>
      </c>
      <c r="BP145" s="133">
        <f>R145^2/S145^2</f>
        <v>1.0291010651824208</v>
      </c>
      <c r="BQ145" s="133">
        <f>V145*S145/T145^2</f>
        <v>0.74921239651036342</v>
      </c>
      <c r="BR145" s="133">
        <f>S145^2/T145^2</f>
        <v>1.0101123411568613</v>
      </c>
      <c r="BS145" s="133">
        <f>O145*N145/Q145/P145</f>
        <v>0.61315812751688059</v>
      </c>
      <c r="BT145" s="133">
        <f>Y145^2/S145^2</f>
        <v>1.0474219741456565</v>
      </c>
      <c r="BU145" s="133">
        <f>W145^2/X145^2</f>
        <v>0.99145721318631552</v>
      </c>
      <c r="BV145" s="133">
        <f>X145^2/R145^2</f>
        <v>0.96463895240310893</v>
      </c>
      <c r="BX145" s="133">
        <f t="shared" si="70"/>
        <v>0.99719347987839713</v>
      </c>
      <c r="BY145" s="133">
        <f t="shared" si="71"/>
        <v>0.99721121188291739</v>
      </c>
      <c r="BZ145" s="133">
        <f t="shared" si="72"/>
        <v>1.0000177819098079</v>
      </c>
      <c r="CA145" s="133">
        <f t="shared" si="73"/>
        <v>1.0000226448055773</v>
      </c>
      <c r="CB145" s="133">
        <f t="shared" si="74"/>
        <v>0.99694300307069639</v>
      </c>
      <c r="CC145" s="133">
        <f t="shared" si="75"/>
        <v>0.99970840291602792</v>
      </c>
      <c r="CD145" s="133">
        <f t="shared" si="76"/>
        <v>0.99719347987839735</v>
      </c>
      <c r="CE145" s="133">
        <f t="shared" si="52"/>
        <v>1.0000551364126733</v>
      </c>
      <c r="CF145" s="133">
        <f t="shared" si="53"/>
        <v>1.0001180510414025</v>
      </c>
      <c r="CG145" s="133">
        <f t="shared" si="54"/>
        <v>0.99998890908053906</v>
      </c>
    </row>
    <row r="146" spans="1:85" x14ac:dyDescent="0.2">
      <c r="A146" s="132">
        <v>284</v>
      </c>
      <c r="B146" s="132">
        <f t="shared" si="55"/>
        <v>557.15</v>
      </c>
      <c r="C146" s="44">
        <f t="shared" si="56"/>
        <v>1.794848783989949</v>
      </c>
      <c r="E146" s="40">
        <f>'[4]methanogen M06-L TZVP smd redo'!AB146</f>
        <v>1.448019480720264</v>
      </c>
      <c r="F146" s="40">
        <f>'[4]methanogen M06-L TZVP smd redo'!AS146</f>
        <v>1.6215154653542729</v>
      </c>
      <c r="G146" s="40">
        <f>'[4]methanogen M06-L TZVP smd redo'!BJ146</f>
        <v>1.7210381891552551</v>
      </c>
      <c r="H146" s="40">
        <f>'[4]methanogen M06-L TZVP smd redo'!EV146</f>
        <v>1.7434076007389887</v>
      </c>
      <c r="I146" s="40">
        <f>'[4]methanogen M06-L TZVP smd redo'!CL146</f>
        <v>1.6517397001813983</v>
      </c>
      <c r="J146" s="40">
        <f>'[4]methanogen M06-L TZVP smd redo'!DG146</f>
        <v>1.6699966588034076</v>
      </c>
      <c r="K146" s="40">
        <f>'[4]methanogen M06-L TZVP smd redo'!EC146</f>
        <v>1.6515135623005328</v>
      </c>
      <c r="M146" s="40">
        <f>EXP('d-beta'!Y147/1000)*'[3]methanogen M06-L TZVP smd redo'!EZ146</f>
        <v>3.1696823537554444</v>
      </c>
      <c r="N146" s="40">
        <f>'[3]methanogen M06-L TZVP smd redo'!ET146</f>
        <v>1.8112200000000001</v>
      </c>
      <c r="O146" s="40">
        <f>'[3]methanogen M06-L TZVP smd redo'!R146</f>
        <v>2.8643299999999998</v>
      </c>
      <c r="P146" s="40">
        <f>'[3]methanogen M06-L TZVP smd redo'!W146</f>
        <v>2.9087800000000001</v>
      </c>
      <c r="Q146" s="40">
        <f>'[3]methanogen M06-L TZVP smd redo'!V146</f>
        <v>2.8986000000000001</v>
      </c>
      <c r="R146" s="40">
        <f>PRODUCT('[4]methanogen M06-L TZVP smd redo'!AD146:AF146)^(1/3)</f>
        <v>2.8602795270986112</v>
      </c>
      <c r="S146" s="40">
        <f>AVERAGE('[3]methanogen M06-L TZVP smd redo'!AT146:AV146)</f>
        <v>2.8198633333333336</v>
      </c>
      <c r="T146" s="40">
        <f>'[3]methanogen M06-L TZVP smd redo'!FK146</f>
        <v>2.8060200000000002</v>
      </c>
      <c r="U146" s="40">
        <f>'[3]methanogen M06-L TZVP smd redo'!CD146</f>
        <v>2.7898999999999998</v>
      </c>
      <c r="V146" s="40">
        <f>'[3]methanogen M06-L TZVP smd redo'!CG146</f>
        <v>2.09477</v>
      </c>
      <c r="W146" s="40">
        <v>2.7976783938578729</v>
      </c>
      <c r="X146" s="40">
        <v>2.8096543774211331</v>
      </c>
      <c r="Y146" s="40">
        <v>2.8854915568274131</v>
      </c>
      <c r="Z146" s="40"/>
      <c r="AA146" s="40">
        <v>8.4548400000000008</v>
      </c>
      <c r="AB146" s="40">
        <v>8.2038140356613454</v>
      </c>
      <c r="AC146" s="41">
        <v>7.9734266666666676</v>
      </c>
      <c r="AD146" s="41">
        <v>7.89764</v>
      </c>
      <c r="AE146" s="41">
        <v>8.3493438288665427</v>
      </c>
      <c r="AF146" s="72">
        <v>7.8494803207875341</v>
      </c>
      <c r="AG146" s="41">
        <v>7.9158943588977451</v>
      </c>
      <c r="AH146" s="40"/>
      <c r="AI146" s="133">
        <f>1000*(AA146/Q146/P146-1)</f>
        <v>2.7813080419885061</v>
      </c>
      <c r="AJ146" s="133">
        <f>1000*(AB146/R146^2-1)</f>
        <v>2.7642724001872843</v>
      </c>
      <c r="AK146" s="133">
        <f>1000*(AC146/S146^2-1)</f>
        <v>2.7412555829047225</v>
      </c>
      <c r="AL146" s="133">
        <f>1000*(AD146/T146^2-1)</f>
        <v>3.0343565568189401</v>
      </c>
      <c r="AM146" s="133">
        <f>1000*((AE146/Y146^2-1))</f>
        <v>2.7963166349038726</v>
      </c>
      <c r="AN146" s="133">
        <f>1000*((AF146/W146^2-1))</f>
        <v>2.871587160651945</v>
      </c>
      <c r="AO146" s="133">
        <f>1000*((AG146/X146^2-1))</f>
        <v>2.7535095073401017</v>
      </c>
      <c r="AQ146" s="133">
        <f>O146*U146/AA146</f>
        <v>0.94516209260021455</v>
      </c>
      <c r="AR146" s="133">
        <f>U146*P146/AB146</f>
        <v>0.98919908310010796</v>
      </c>
      <c r="AS146" s="133">
        <f t="shared" si="57"/>
        <v>1.0305986902247497</v>
      </c>
      <c r="AT146" s="133">
        <f t="shared" si="58"/>
        <v>1.028894398685301</v>
      </c>
      <c r="AU146" s="133">
        <f>V146*S146/AD146</f>
        <v>0.74794053853640674</v>
      </c>
      <c r="AV146" s="133">
        <f>AC146/AD146</f>
        <v>1.0095961156328559</v>
      </c>
      <c r="AW146" s="133">
        <f>O146*N146/AA146</f>
        <v>0.61360496267226805</v>
      </c>
      <c r="AX146" s="133">
        <f>AE146/AC146</f>
        <v>1.0471462494000749</v>
      </c>
      <c r="AY146" s="133">
        <f>AF146/AG146</f>
        <v>0.99161003986421836</v>
      </c>
      <c r="AZ146" s="133">
        <f t="shared" si="59"/>
        <v>0.96490416829147563</v>
      </c>
      <c r="BB146" s="75">
        <f t="shared" si="60"/>
        <v>-56.398839636319309</v>
      </c>
      <c r="BC146" s="75">
        <f t="shared" si="61"/>
        <v>-10.859670245831214</v>
      </c>
      <c r="BD146" s="75">
        <f t="shared" si="62"/>
        <v>30.139886025044689</v>
      </c>
      <c r="BE146" s="75">
        <f t="shared" si="63"/>
        <v>28.484826401235217</v>
      </c>
      <c r="BF146" s="75">
        <f t="shared" si="64"/>
        <v>-290.43179810275529</v>
      </c>
      <c r="BG146" s="75">
        <f t="shared" si="65"/>
        <v>9.5503653656114391</v>
      </c>
      <c r="BH146" s="75">
        <f t="shared" si="66"/>
        <v>-488.40394116474965</v>
      </c>
      <c r="BI146" s="75">
        <f t="shared" si="67"/>
        <v>46.068606374223897</v>
      </c>
      <c r="BJ146" s="75">
        <f t="shared" si="68"/>
        <v>-8.4253539588665127</v>
      </c>
      <c r="BK146" s="75">
        <f t="shared" si="69"/>
        <v>-35.726490044437838</v>
      </c>
      <c r="BM146" s="133">
        <f>O146*U146/Q146/P146</f>
        <v>0.94779087952934626</v>
      </c>
      <c r="BN146" s="133">
        <f>P146*U146/R146^2</f>
        <v>0.99193349882381221</v>
      </c>
      <c r="BO146" s="133">
        <f>P146*Q146/R146^2</f>
        <v>1.0305811820103596</v>
      </c>
      <c r="BP146" s="133">
        <f>R146^2/S146^2</f>
        <v>1.028870782093616</v>
      </c>
      <c r="BQ146" s="133">
        <f>V146*S146/T146^2</f>
        <v>0.7502100568136254</v>
      </c>
      <c r="BR146" s="133">
        <f>S146^2/T146^2</f>
        <v>1.0098912202803454</v>
      </c>
      <c r="BS146" s="133">
        <f>O146*N146/Q146/P146</f>
        <v>0.61531158708955258</v>
      </c>
      <c r="BT146" s="133">
        <f>Y146^2/S146^2</f>
        <v>1.0470887532035567</v>
      </c>
      <c r="BU146" s="133">
        <f>W146^2/X146^2</f>
        <v>0.99149328814046167</v>
      </c>
      <c r="BV146" s="133">
        <f>X146^2/R146^2</f>
        <v>0.96491452493453156</v>
      </c>
      <c r="BX146" s="133">
        <f t="shared" si="70"/>
        <v>0.99722640617681713</v>
      </c>
      <c r="BY146" s="133">
        <f t="shared" si="71"/>
        <v>0.99724334773757861</v>
      </c>
      <c r="BZ146" s="133">
        <f t="shared" si="72"/>
        <v>1.0000169886804608</v>
      </c>
      <c r="CA146" s="133">
        <f t="shared" si="73"/>
        <v>1.0000229538947902</v>
      </c>
      <c r="CB146" s="133">
        <f t="shared" si="74"/>
        <v>0.99697482290912232</v>
      </c>
      <c r="CC146" s="133">
        <f t="shared" si="75"/>
        <v>0.99970778570843744</v>
      </c>
      <c r="CD146" s="133">
        <f t="shared" si="76"/>
        <v>0.99722640617681702</v>
      </c>
      <c r="CE146" s="133">
        <f t="shared" si="52"/>
        <v>1.0000549105282073</v>
      </c>
      <c r="CF146" s="133">
        <f t="shared" si="53"/>
        <v>1.0001177534181553</v>
      </c>
      <c r="CG146" s="133">
        <f t="shared" si="54"/>
        <v>0.99998926677670585</v>
      </c>
    </row>
    <row r="147" spans="1:85" x14ac:dyDescent="0.2">
      <c r="A147" s="132">
        <v>286</v>
      </c>
      <c r="B147" s="132">
        <f t="shared" si="55"/>
        <v>559.15</v>
      </c>
      <c r="C147" s="44">
        <f t="shared" si="56"/>
        <v>1.7884288652418852</v>
      </c>
      <c r="E147" s="40">
        <f>'[4]methanogen M06-L TZVP smd redo'!AB147</f>
        <v>1.4377167120669387</v>
      </c>
      <c r="F147" s="40">
        <f>'[4]methanogen M06-L TZVP smd redo'!AS147</f>
        <v>1.6087436961405022</v>
      </c>
      <c r="G147" s="40">
        <f>'[4]methanogen M06-L TZVP smd redo'!BJ147</f>
        <v>1.7040037587916501</v>
      </c>
      <c r="H147" s="40">
        <f>'[4]methanogen M06-L TZVP smd redo'!EV147</f>
        <v>1.7345388317082655</v>
      </c>
      <c r="I147" s="40">
        <f>'[4]methanogen M06-L TZVP smd redo'!CL147</f>
        <v>1.6373102568356668</v>
      </c>
      <c r="J147" s="40">
        <f>'[4]methanogen M06-L TZVP smd redo'!DG147</f>
        <v>1.6534302403692358</v>
      </c>
      <c r="K147" s="40">
        <f>'[4]methanogen M06-L TZVP smd redo'!EC147</f>
        <v>1.6327333790384646</v>
      </c>
      <c r="M147" s="40">
        <f>EXP('d-beta'!Y148/1000)*'[3]methanogen M06-L TZVP smd redo'!EZ147</f>
        <v>3.15190681151853</v>
      </c>
      <c r="N147" s="40">
        <f>'[3]methanogen M06-L TZVP smd redo'!ET147</f>
        <v>1.8064499999999999</v>
      </c>
      <c r="O147" s="40">
        <f>'[3]methanogen M06-L TZVP smd redo'!R147</f>
        <v>2.8482699999999999</v>
      </c>
      <c r="P147" s="40">
        <f>'[3]methanogen M06-L TZVP smd redo'!W147</f>
        <v>2.8917700000000002</v>
      </c>
      <c r="Q147" s="40">
        <f>'[3]methanogen M06-L TZVP smd redo'!V147</f>
        <v>2.88164</v>
      </c>
      <c r="R147" s="40">
        <f>PRODUCT('[4]methanogen M06-L TZVP smd redo'!AD147:AF147)^(1/3)</f>
        <v>2.8441072769709033</v>
      </c>
      <c r="S147" s="40">
        <f>AVERAGE('[3]methanogen M06-L TZVP smd redo'!AT147:AV147)</f>
        <v>2.8042333333333338</v>
      </c>
      <c r="T147" s="40">
        <f>'[3]methanogen M06-L TZVP smd redo'!FK147</f>
        <v>2.7907799999999998</v>
      </c>
      <c r="U147" s="40">
        <f>'[3]methanogen M06-L TZVP smd redo'!CD147</f>
        <v>2.7742900000000001</v>
      </c>
      <c r="V147" s="40">
        <f>'[3]methanogen M06-L TZVP smd redo'!CG147</f>
        <v>2.0863499999999999</v>
      </c>
      <c r="W147" s="40">
        <v>2.7823111821539919</v>
      </c>
      <c r="X147" s="40">
        <v>2.7941690617612966</v>
      </c>
      <c r="Y147" s="40">
        <v>2.8690444149105048</v>
      </c>
      <c r="Z147" s="40"/>
      <c r="AA147" s="40">
        <v>8.35595</v>
      </c>
      <c r="AB147" s="40">
        <v>8.111048323926056</v>
      </c>
      <c r="AC147" s="41">
        <v>7.8850166666666679</v>
      </c>
      <c r="AD147" s="41">
        <v>7.81175</v>
      </c>
      <c r="AE147" s="41">
        <v>8.2541519222030466</v>
      </c>
      <c r="AF147" s="72">
        <v>7.7632070351281195</v>
      </c>
      <c r="AG147" s="41">
        <v>7.8286045594782401</v>
      </c>
      <c r="AH147" s="40"/>
      <c r="AI147" s="133">
        <f>1000*(AA147/Q147/P147-1)</f>
        <v>2.7492844048957465</v>
      </c>
      <c r="AJ147" s="133">
        <f>1000*(AB147/R147^2-1)</f>
        <v>2.732385709183438</v>
      </c>
      <c r="AK147" s="133">
        <f>1000*(AC147/S147^2-1)</f>
        <v>2.7076328336803623</v>
      </c>
      <c r="AL147" s="133">
        <f>1000*(AD147/T147^2-1)</f>
        <v>2.9912219506076365</v>
      </c>
      <c r="AM147" s="133">
        <f>1000*((AE147/Y147^2-1))</f>
        <v>2.7621089585485592</v>
      </c>
      <c r="AN147" s="133">
        <f>1000*((AF147/W147^2-1))</f>
        <v>2.8356538223437422</v>
      </c>
      <c r="AO147" s="133">
        <f>1000*((AG147/X147^2-1))</f>
        <v>2.7184294535544939</v>
      </c>
      <c r="AQ147" s="133">
        <f>O147*U147/AA147</f>
        <v>0.94566470339099684</v>
      </c>
      <c r="AR147" s="133">
        <f>U147*P147/AB147</f>
        <v>0.98909638716302872</v>
      </c>
      <c r="AS147" s="133">
        <f t="shared" si="57"/>
        <v>1.0301935910493258</v>
      </c>
      <c r="AT147" s="133">
        <f t="shared" si="58"/>
        <v>1.0286659707664183</v>
      </c>
      <c r="AU147" s="133">
        <f>V147*S147/AD147</f>
        <v>0.74895026274522369</v>
      </c>
      <c r="AV147" s="133">
        <f>AC147/AD147</f>
        <v>1.0093790337205706</v>
      </c>
      <c r="AW147" s="133">
        <f>O147*N147/AA147</f>
        <v>0.61575970912942268</v>
      </c>
      <c r="AX147" s="133">
        <f>AE147/AC147</f>
        <v>1.0468147717552547</v>
      </c>
      <c r="AY147" s="133">
        <f>AF147/AG147</f>
        <v>0.99164633698722937</v>
      </c>
      <c r="AZ147" s="133">
        <f t="shared" si="59"/>
        <v>0.96517789647305385</v>
      </c>
      <c r="BB147" s="75">
        <f t="shared" si="60"/>
        <v>-55.867208919338069</v>
      </c>
      <c r="BC147" s="75">
        <f t="shared" si="61"/>
        <v>-10.96349289387865</v>
      </c>
      <c r="BD147" s="75">
        <f t="shared" si="62"/>
        <v>29.746737055764491</v>
      </c>
      <c r="BE147" s="75">
        <f t="shared" si="63"/>
        <v>28.262788765584208</v>
      </c>
      <c r="BF147" s="75">
        <f t="shared" si="64"/>
        <v>-289.08270254936031</v>
      </c>
      <c r="BG147" s="75">
        <f t="shared" si="65"/>
        <v>9.3353236765729442</v>
      </c>
      <c r="BH147" s="75">
        <f t="shared" si="66"/>
        <v>-484.89847413272508</v>
      </c>
      <c r="BI147" s="75">
        <f t="shared" si="67"/>
        <v>45.752002918629287</v>
      </c>
      <c r="BJ147" s="75">
        <f t="shared" si="68"/>
        <v>-8.3887503977347073</v>
      </c>
      <c r="BK147" s="75">
        <f t="shared" si="69"/>
        <v>-35.442845956540644</v>
      </c>
      <c r="BM147" s="133">
        <f>O147*U147/Q147/P147</f>
        <v>0.94826460461229012</v>
      </c>
      <c r="BN147" s="133">
        <f>P147*U147/R147^2</f>
        <v>0.99179897999631794</v>
      </c>
      <c r="BO147" s="133">
        <f>P147*Q147/R147^2</f>
        <v>1.0301762298521746</v>
      </c>
      <c r="BP147" s="133">
        <f>R147^2/S147^2</f>
        <v>1.0286405777093359</v>
      </c>
      <c r="BQ147" s="133">
        <f>V147*S147/T147^2</f>
        <v>0.75119053921106049</v>
      </c>
      <c r="BR147" s="133">
        <f>S147^2/T147^2</f>
        <v>1.0096645096653469</v>
      </c>
      <c r="BS147" s="133">
        <f>O147*N147/Q147/P147</f>
        <v>0.61745260769489552</v>
      </c>
      <c r="BT147" s="133">
        <f>Y147^2/S147^2</f>
        <v>1.0467579024223286</v>
      </c>
      <c r="BU147" s="133">
        <f>W147^2/X147^2</f>
        <v>0.99153042057014495</v>
      </c>
      <c r="BV147" s="133">
        <f>X147^2/R147^2</f>
        <v>0.96519133022380088</v>
      </c>
      <c r="BX147" s="133">
        <f t="shared" si="70"/>
        <v>0.99725825343617436</v>
      </c>
      <c r="BY147" s="133">
        <f t="shared" si="71"/>
        <v>0.99727505987826359</v>
      </c>
      <c r="BZ147" s="133">
        <f t="shared" si="72"/>
        <v>1.0000168526477782</v>
      </c>
      <c r="CA147" s="133">
        <f t="shared" si="73"/>
        <v>1.0000246860347848</v>
      </c>
      <c r="CB147" s="133">
        <f t="shared" si="74"/>
        <v>0.99701769877428215</v>
      </c>
      <c r="CC147" s="133">
        <f t="shared" si="75"/>
        <v>0.99971725663124378</v>
      </c>
      <c r="CD147" s="133">
        <f t="shared" si="76"/>
        <v>0.99725825343617402</v>
      </c>
      <c r="CE147" s="133">
        <f t="shared" si="52"/>
        <v>1.0000543290218249</v>
      </c>
      <c r="CF147" s="133">
        <f t="shared" si="53"/>
        <v>1.0001169065665356</v>
      </c>
      <c r="CG147" s="133">
        <f t="shared" si="54"/>
        <v>0.99998608177433179</v>
      </c>
    </row>
    <row r="148" spans="1:85" x14ac:dyDescent="0.2">
      <c r="A148" s="132">
        <v>288</v>
      </c>
      <c r="B148" s="132">
        <f t="shared" si="55"/>
        <v>561.15</v>
      </c>
      <c r="C148" s="44">
        <f t="shared" si="56"/>
        <v>1.7820547090795689</v>
      </c>
      <c r="E148" s="40">
        <f>'[4]methanogen M06-L TZVP smd redo'!AB148</f>
        <v>1.422717422274955</v>
      </c>
      <c r="F148" s="40">
        <f>'[4]methanogen M06-L TZVP smd redo'!AS148</f>
        <v>1.5985327925840398</v>
      </c>
      <c r="G148" s="40">
        <f>'[4]methanogen M06-L TZVP smd redo'!BJ148</f>
        <v>1.6897414694174717</v>
      </c>
      <c r="H148" s="40">
        <f>'[4]methanogen M06-L TZVP smd redo'!EV148</f>
        <v>1.7236246937111233</v>
      </c>
      <c r="I148" s="40">
        <f>'[4]methanogen M06-L TZVP smd redo'!CL148</f>
        <v>1.6272380830808508</v>
      </c>
      <c r="J148" s="40">
        <f>'[4]methanogen M06-L TZVP smd redo'!DG148</f>
        <v>1.6423247199719437</v>
      </c>
      <c r="K148" s="40">
        <f>'[4]methanogen M06-L TZVP smd redo'!EC148</f>
        <v>1.6183829559797136</v>
      </c>
      <c r="M148" s="40">
        <f>EXP('d-beta'!Y149/1000)*'[3]methanogen M06-L TZVP smd redo'!EZ148</f>
        <v>3.1343875839371718</v>
      </c>
      <c r="N148" s="40">
        <f>'[3]methanogen M06-L TZVP smd redo'!ET148</f>
        <v>1.80172</v>
      </c>
      <c r="O148" s="40">
        <f>'[3]methanogen M06-L TZVP smd redo'!R148</f>
        <v>2.8324199999999999</v>
      </c>
      <c r="P148" s="40">
        <f>'[3]methanogen M06-L TZVP smd redo'!W148</f>
        <v>2.8749899999999999</v>
      </c>
      <c r="Q148" s="40">
        <f>'[3]methanogen M06-L TZVP smd redo'!V148</f>
        <v>2.8649100000000001</v>
      </c>
      <c r="R148" s="40">
        <f>PRODUCT('[4]methanogen M06-L TZVP smd redo'!AD148:AF148)^(1/3)</f>
        <v>2.828154830327593</v>
      </c>
      <c r="S148" s="40">
        <f>AVERAGE('[3]methanogen M06-L TZVP smd redo'!AT148:AV148)</f>
        <v>2.7888099999999998</v>
      </c>
      <c r="T148" s="40">
        <f>'[3]methanogen M06-L TZVP smd redo'!FK148</f>
        <v>2.7757299999999998</v>
      </c>
      <c r="U148" s="40">
        <f>'[3]methanogen M06-L TZVP smd redo'!CD148</f>
        <v>2.7588900000000001</v>
      </c>
      <c r="V148" s="40">
        <f>'[3]methanogen M06-L TZVP smd redo'!CG148</f>
        <v>2.0780400000000001</v>
      </c>
      <c r="W148" s="40">
        <v>2.7671472791694196</v>
      </c>
      <c r="X148" s="40">
        <v>2.7788869391252629</v>
      </c>
      <c r="Y148" s="40">
        <v>2.852820476207603</v>
      </c>
      <c r="Z148" s="40"/>
      <c r="AA148" s="40">
        <v>8.25901</v>
      </c>
      <c r="AB148" s="40">
        <v>8.020058878902125</v>
      </c>
      <c r="AC148" s="41">
        <v>7.7982799999999992</v>
      </c>
      <c r="AD148" s="41">
        <v>7.7274700000000003</v>
      </c>
      <c r="AE148" s="41">
        <v>8.1607930103080442</v>
      </c>
      <c r="AF148" s="72">
        <v>7.6785535122998594</v>
      </c>
      <c r="AG148" s="41">
        <v>7.7429543515106927</v>
      </c>
      <c r="AH148" s="40"/>
      <c r="AI148" s="133">
        <f>1000*(AA148/Q148/P148-1)</f>
        <v>2.7222923116303477</v>
      </c>
      <c r="AJ148" s="133">
        <f>1000*(AB148/R148^2-1)</f>
        <v>2.7004117401736583</v>
      </c>
      <c r="AK148" s="133">
        <f>1000*(AC148/S148^2-1)</f>
        <v>2.6768097354061826</v>
      </c>
      <c r="AL148" s="133">
        <f>1000*(AD148/T148^2-1)</f>
        <v>2.9583286882335358</v>
      </c>
      <c r="AM148" s="133">
        <f>1000*((AE148/Y148^2-1))</f>
        <v>2.7287718615227607</v>
      </c>
      <c r="AN148" s="133">
        <f>1000*((AF148/W148^2-1))</f>
        <v>2.8012480311270238</v>
      </c>
      <c r="AO148" s="133">
        <f>1000*((AG148/X148^2-1))</f>
        <v>2.6859829027261473</v>
      </c>
      <c r="AQ148" s="133">
        <f>O148*U148/AA148</f>
        <v>0.94615882700226783</v>
      </c>
      <c r="AR148" s="133">
        <f>U148*P148/AB148</f>
        <v>0.98899288407540853</v>
      </c>
      <c r="AS148" s="133">
        <f t="shared" si="57"/>
        <v>1.0297941853926371</v>
      </c>
      <c r="AT148" s="133">
        <f t="shared" si="58"/>
        <v>1.0284394608685665</v>
      </c>
      <c r="AU148" s="133">
        <f>V148*S148/AD148</f>
        <v>0.74995551356394774</v>
      </c>
      <c r="AV148" s="133">
        <f>AC148/AD148</f>
        <v>1.0091634131222766</v>
      </c>
      <c r="AW148" s="133">
        <f>O148*N148/AA148</f>
        <v>0.61789824233170798</v>
      </c>
      <c r="AX148" s="133">
        <f>AE148/AC148</f>
        <v>1.0464862777827988</v>
      </c>
      <c r="AY148" s="133">
        <f>AF148/AG148</f>
        <v>0.99168265286256418</v>
      </c>
      <c r="AZ148" s="133">
        <f t="shared" si="59"/>
        <v>0.96544856695249526</v>
      </c>
      <c r="BB148" s="75">
        <f t="shared" si="60"/>
        <v>-55.344830785681381</v>
      </c>
      <c r="BC148" s="75">
        <f t="shared" si="61"/>
        <v>-11.068142455675073</v>
      </c>
      <c r="BD148" s="75">
        <f t="shared" si="62"/>
        <v>29.358962267718475</v>
      </c>
      <c r="BE148" s="75">
        <f t="shared" si="63"/>
        <v>28.042566801961094</v>
      </c>
      <c r="BF148" s="75">
        <f t="shared" si="64"/>
        <v>-287.74138945906952</v>
      </c>
      <c r="BG148" s="75">
        <f t="shared" si="65"/>
        <v>9.1216837806655757</v>
      </c>
      <c r="BH148" s="75">
        <f t="shared" si="66"/>
        <v>-481.43149150298751</v>
      </c>
      <c r="BI148" s="75">
        <f t="shared" si="67"/>
        <v>45.438150331372519</v>
      </c>
      <c r="BJ148" s="75">
        <f t="shared" si="68"/>
        <v>-8.3521292667728471</v>
      </c>
      <c r="BK148" s="75">
        <f t="shared" si="69"/>
        <v>-35.16244942583679</v>
      </c>
      <c r="BM148" s="133">
        <f>O148*U148/Q148/P148</f>
        <v>0.94873454790259726</v>
      </c>
      <c r="BN148" s="133">
        <f>P148*U148/R148^2</f>
        <v>0.99166357207051403</v>
      </c>
      <c r="BO148" s="133">
        <f>P148*Q148/R148^2</f>
        <v>1.0297717140808573</v>
      </c>
      <c r="BP148" s="133">
        <f>R148^2/S148^2</f>
        <v>1.0284152530067023</v>
      </c>
      <c r="BQ148" s="133">
        <f>V148*S148/T148^2</f>
        <v>0.75217412847462284</v>
      </c>
      <c r="BR148" s="133">
        <f>S148^2/T148^2</f>
        <v>1.0094467533018194</v>
      </c>
      <c r="BS148" s="133">
        <f>O148*N148/Q148/P148</f>
        <v>0.61958034196617751</v>
      </c>
      <c r="BT148" s="133">
        <f>Y148^2/S148^2</f>
        <v>1.0464320481112552</v>
      </c>
      <c r="BU148" s="133">
        <f>W148^2/X148^2</f>
        <v>0.99156866574045044</v>
      </c>
      <c r="BV148" s="133">
        <f>X148^2/R148^2</f>
        <v>0.96546245993661406</v>
      </c>
      <c r="BX148" s="133">
        <f t="shared" si="70"/>
        <v>0.99728509844400237</v>
      </c>
      <c r="BY148" s="133">
        <f t="shared" si="71"/>
        <v>0.99730686084441988</v>
      </c>
      <c r="BZ148" s="133">
        <f t="shared" si="72"/>
        <v>1.0000218216440329</v>
      </c>
      <c r="CA148" s="133">
        <f t="shared" si="73"/>
        <v>1.0000235389953556</v>
      </c>
      <c r="CB148" s="133">
        <f t="shared" si="74"/>
        <v>0.99705039720632993</v>
      </c>
      <c r="CC148" s="133">
        <f t="shared" si="75"/>
        <v>0.99971931141626247</v>
      </c>
      <c r="CD148" s="133">
        <f t="shared" si="76"/>
        <v>0.99728509844400237</v>
      </c>
      <c r="CE148" s="133">
        <f t="shared" si="52"/>
        <v>1.0000518234047222</v>
      </c>
      <c r="CF148" s="133">
        <f t="shared" si="53"/>
        <v>1.0001149563575897</v>
      </c>
      <c r="CG148" s="133">
        <f t="shared" si="54"/>
        <v>0.9999856100214195</v>
      </c>
    </row>
    <row r="149" spans="1:85" x14ac:dyDescent="0.2">
      <c r="A149" s="132">
        <v>290</v>
      </c>
      <c r="B149" s="132">
        <f t="shared" si="55"/>
        <v>563.15</v>
      </c>
      <c r="C149" s="44">
        <f t="shared" si="56"/>
        <v>1.7757258279321673</v>
      </c>
      <c r="E149" s="40">
        <f>'[4]methanogen M06-L TZVP smd redo'!AB149</f>
        <v>1.4186390275061633</v>
      </c>
      <c r="F149" s="40">
        <f>'[4]methanogen M06-L TZVP smd redo'!AS149</f>
        <v>1.5803999140140412</v>
      </c>
      <c r="G149" s="40">
        <f>'[4]methanogen M06-L TZVP smd redo'!BJ149</f>
        <v>1.6760517122906826</v>
      </c>
      <c r="H149" s="40">
        <f>'[4]methanogen M06-L TZVP smd redo'!EV149</f>
        <v>1.7037577144094485</v>
      </c>
      <c r="I149" s="40">
        <f>'[4]methanogen M06-L TZVP smd redo'!CL149</f>
        <v>1.6182625474865375</v>
      </c>
      <c r="J149" s="40">
        <f>'[4]methanogen M06-L TZVP smd redo'!DG149</f>
        <v>1.6250189544728677</v>
      </c>
      <c r="K149" s="40">
        <f>'[4]methanogen M06-L TZVP smd redo'!EC149</f>
        <v>1.6041780717506171</v>
      </c>
      <c r="M149" s="40">
        <f>EXP('d-beta'!Y150/1000)*'[3]methanogen M06-L TZVP smd redo'!EZ149</f>
        <v>3.1171043576818307</v>
      </c>
      <c r="N149" s="40">
        <f>'[3]methanogen M06-L TZVP smd redo'!ET149</f>
        <v>1.79705</v>
      </c>
      <c r="O149" s="40">
        <f>'[3]methanogen M06-L TZVP smd redo'!R149</f>
        <v>2.8167800000000001</v>
      </c>
      <c r="P149" s="40">
        <f>'[3]methanogen M06-L TZVP smd redo'!W149</f>
        <v>2.8584399999999999</v>
      </c>
      <c r="Q149" s="40">
        <f>'[3]methanogen M06-L TZVP smd redo'!V149</f>
        <v>2.84842</v>
      </c>
      <c r="R149" s="40">
        <f>PRODUCT('[4]methanogen M06-L TZVP smd redo'!AD149:AF149)^(1/3)</f>
        <v>2.8124189836022886</v>
      </c>
      <c r="S149" s="40">
        <f>AVERAGE('[3]methanogen M06-L TZVP smd redo'!AT149:AV149)</f>
        <v>2.7735933333333338</v>
      </c>
      <c r="T149" s="40">
        <f>'[3]methanogen M06-L TZVP smd redo'!FK149</f>
        <v>2.7608799999999998</v>
      </c>
      <c r="U149" s="40">
        <f>'[3]methanogen M06-L TZVP smd redo'!CD149</f>
        <v>2.74369</v>
      </c>
      <c r="V149" s="40">
        <f>'[3]methanogen M06-L TZVP smd redo'!CG149</f>
        <v>2.0698300000000001</v>
      </c>
      <c r="W149" s="40">
        <v>2.7521866086809084</v>
      </c>
      <c r="X149" s="40">
        <v>2.7638080589513621</v>
      </c>
      <c r="Y149" s="40">
        <v>2.8368165463636483</v>
      </c>
      <c r="Z149" s="40"/>
      <c r="AA149" s="40">
        <v>8.1639599999999994</v>
      </c>
      <c r="AB149" s="40">
        <v>7.930805599655816</v>
      </c>
      <c r="AC149" s="41">
        <v>7.7131700000000007</v>
      </c>
      <c r="AD149" s="41">
        <v>7.6447399999999996</v>
      </c>
      <c r="AE149" s="41">
        <v>8.0692238698397567</v>
      </c>
      <c r="AF149" s="72">
        <v>7.5954830347841362</v>
      </c>
      <c r="AG149" s="41">
        <v>7.658916943109884</v>
      </c>
      <c r="AH149" s="40"/>
      <c r="AI149" s="133">
        <f>1000*(AA149/Q149/P149-1)</f>
        <v>2.692487569146973</v>
      </c>
      <c r="AJ149" s="133">
        <f>1000*(AB149/R149^2-1)</f>
        <v>2.6682502358152949</v>
      </c>
      <c r="AK149" s="133">
        <f>1000*(AC149/S149^2-1)</f>
        <v>2.6453265961250416</v>
      </c>
      <c r="AL149" s="133">
        <f>1000*(AD149/T149^2-1)</f>
        <v>2.923154775739123</v>
      </c>
      <c r="AM149" s="133">
        <f>1000*((AE149/Y149^2-1))</f>
        <v>2.6959523222291892</v>
      </c>
      <c r="AN149" s="133">
        <f>1000*((AF149/W149^2-1))</f>
        <v>2.7660993696880798</v>
      </c>
      <c r="AO149" s="133">
        <f>1000*((AG149/X149^2-1))</f>
        <v>2.6551807254355797</v>
      </c>
      <c r="AQ149" s="133">
        <f>O149*U149/AA149</f>
        <v>0.94664490249829747</v>
      </c>
      <c r="AR149" s="133">
        <f>U149*P149/AB149</f>
        <v>0.98888733875160906</v>
      </c>
      <c r="AS149" s="133">
        <f t="shared" si="57"/>
        <v>1.0293985771576979</v>
      </c>
      <c r="AT149" s="133">
        <f t="shared" si="58"/>
        <v>1.0282161030621411</v>
      </c>
      <c r="AU149" s="133">
        <f>V149*S149/AD149</f>
        <v>0.75095643398380263</v>
      </c>
      <c r="AV149" s="133">
        <f>AC149/AD149</f>
        <v>1.0089512527567976</v>
      </c>
      <c r="AW149" s="133">
        <f>O149*N149/AA149</f>
        <v>0.62002931163308006</v>
      </c>
      <c r="AX149" s="133">
        <f>AE149/AC149</f>
        <v>1.046161807640666</v>
      </c>
      <c r="AY149" s="133">
        <f>AF149/AG149</f>
        <v>0.99171763987037176</v>
      </c>
      <c r="AZ149" s="133">
        <f t="shared" si="59"/>
        <v>0.96571739741575158</v>
      </c>
      <c r="BB149" s="75">
        <f t="shared" si="60"/>
        <v>-54.831227077976301</v>
      </c>
      <c r="BC149" s="75">
        <f t="shared" si="61"/>
        <v>-11.174868153906482</v>
      </c>
      <c r="BD149" s="75">
        <f t="shared" si="62"/>
        <v>28.974726030100314</v>
      </c>
      <c r="BE149" s="75">
        <f t="shared" si="63"/>
        <v>27.825361926997289</v>
      </c>
      <c r="BF149" s="75">
        <f t="shared" si="64"/>
        <v>-286.40763957471768</v>
      </c>
      <c r="BG149" s="75">
        <f t="shared" si="65"/>
        <v>8.9114277730683344</v>
      </c>
      <c r="BH149" s="75">
        <f t="shared" si="66"/>
        <v>-477.98852523296529</v>
      </c>
      <c r="BI149" s="75">
        <f t="shared" si="67"/>
        <v>45.128045496266104</v>
      </c>
      <c r="BJ149" s="75">
        <f t="shared" si="68"/>
        <v>-8.316849441576295</v>
      </c>
      <c r="BK149" s="75">
        <f t="shared" si="69"/>
        <v>-34.884036829557658</v>
      </c>
      <c r="BM149" s="133">
        <f>O149*U149/Q149/P149</f>
        <v>0.94919373213067038</v>
      </c>
      <c r="BN149" s="133">
        <f>P149*U149/R149^2</f>
        <v>0.99152593762642782</v>
      </c>
      <c r="BO149" s="133">
        <f>P149*Q149/R149^2</f>
        <v>1.0293736942780962</v>
      </c>
      <c r="BP149" s="133">
        <f>R149^2/S149^2</f>
        <v>1.0281925953311797</v>
      </c>
      <c r="BQ149" s="133">
        <f>V149*S149/T149^2</f>
        <v>0.75315159587017444</v>
      </c>
      <c r="BR149" s="133">
        <f>S149^2/T149^2</f>
        <v>1.0092308282781084</v>
      </c>
      <c r="BS149" s="133">
        <f>O149*N149/Q149/P149</f>
        <v>0.62169873284715893</v>
      </c>
      <c r="BT149" s="133">
        <f>Y149^2/S149^2</f>
        <v>1.0461089873405427</v>
      </c>
      <c r="BU149" s="133">
        <f>W149^2/X149^2</f>
        <v>0.9916079433258187</v>
      </c>
      <c r="BV149" s="133">
        <f>X149^2/R149^2</f>
        <v>0.96572998544580624</v>
      </c>
      <c r="BX149" s="133">
        <f t="shared" si="70"/>
        <v>0.99731474245341722</v>
      </c>
      <c r="BY149" s="133">
        <f t="shared" si="71"/>
        <v>0.99733885037729297</v>
      </c>
      <c r="BZ149" s="133">
        <f t="shared" si="72"/>
        <v>1.0000241728341612</v>
      </c>
      <c r="CA149" s="133">
        <f t="shared" si="73"/>
        <v>1.000022863159167</v>
      </c>
      <c r="CB149" s="133">
        <f t="shared" si="74"/>
        <v>0.99708536515303325</v>
      </c>
      <c r="CC149" s="133">
        <f t="shared" si="75"/>
        <v>0.9997229815880796</v>
      </c>
      <c r="CD149" s="133">
        <f t="shared" si="76"/>
        <v>0.99731474245341711</v>
      </c>
      <c r="CE149" s="133">
        <f t="shared" si="52"/>
        <v>1.0000504921578559</v>
      </c>
      <c r="CF149" s="133">
        <f t="shared" si="53"/>
        <v>1.0001106249151102</v>
      </c>
      <c r="CG149" s="133">
        <f t="shared" si="54"/>
        <v>0.99998696526954289</v>
      </c>
    </row>
    <row r="150" spans="1:85" x14ac:dyDescent="0.2">
      <c r="A150" s="132">
        <v>292</v>
      </c>
      <c r="B150" s="132">
        <f t="shared" si="55"/>
        <v>565.15</v>
      </c>
      <c r="C150" s="44">
        <f t="shared" si="56"/>
        <v>1.7694417411306733</v>
      </c>
      <c r="E150" s="40">
        <f>'[4]methanogen M06-L TZVP smd redo'!AB150</f>
        <v>1.403470108215954</v>
      </c>
      <c r="F150" s="40">
        <f>'[4]methanogen M06-L TZVP smd redo'!AS150</f>
        <v>1.5650855995281709</v>
      </c>
      <c r="G150" s="40">
        <f>'[4]methanogen M06-L TZVP smd redo'!BJ150</f>
        <v>1.6641532047323437</v>
      </c>
      <c r="H150" s="40">
        <f>'[4]methanogen M06-L TZVP smd redo'!EV150</f>
        <v>1.6941096223246355</v>
      </c>
      <c r="I150" s="40">
        <f>'[4]methanogen M06-L TZVP smd redo'!CL150</f>
        <v>1.6033585872612388</v>
      </c>
      <c r="J150" s="40">
        <f>'[4]methanogen M06-L TZVP smd redo'!DG150</f>
        <v>1.6159835012112822</v>
      </c>
      <c r="K150" s="40">
        <f>'[4]methanogen M06-L TZVP smd redo'!EC150</f>
        <v>1.5960076166774417</v>
      </c>
      <c r="M150" s="40">
        <f>EXP('d-beta'!Y151/1000)*'[3]methanogen M06-L TZVP smd redo'!EZ150</f>
        <v>3.1000567608227305</v>
      </c>
      <c r="N150" s="40">
        <f>'[3]methanogen M06-L TZVP smd redo'!ET150</f>
        <v>1.7924100000000001</v>
      </c>
      <c r="O150" s="40">
        <f>'[3]methanogen M06-L TZVP smd redo'!R150</f>
        <v>2.8013599999999999</v>
      </c>
      <c r="P150" s="40">
        <f>'[3]methanogen M06-L TZVP smd redo'!W150</f>
        <v>2.84212</v>
      </c>
      <c r="Q150" s="40">
        <f>'[3]methanogen M06-L TZVP smd redo'!V150</f>
        <v>2.83216</v>
      </c>
      <c r="R150" s="40">
        <f>PRODUCT('[4]methanogen M06-L TZVP smd redo'!AD150:AF150)^(1/3)</f>
        <v>2.7968964647519732</v>
      </c>
      <c r="S150" s="40">
        <f>AVERAGE('[3]methanogen M06-L TZVP smd redo'!AT150:AV150)</f>
        <v>2.7585833333333336</v>
      </c>
      <c r="T150" s="40">
        <f>'[3]methanogen M06-L TZVP smd redo'!FK150</f>
        <v>2.7462300000000002</v>
      </c>
      <c r="U150" s="40">
        <f>'[3]methanogen M06-L TZVP smd redo'!CD150</f>
        <v>2.7286999999999999</v>
      </c>
      <c r="V150" s="40">
        <f>'[3]methanogen M06-L TZVP smd redo'!CG150</f>
        <v>2.0617200000000002</v>
      </c>
      <c r="W150" s="40">
        <v>2.7374225554199967</v>
      </c>
      <c r="X150" s="40">
        <v>2.7489357237217256</v>
      </c>
      <c r="Y150" s="40">
        <v>2.8210225417462347</v>
      </c>
      <c r="Z150" s="40"/>
      <c r="AA150" s="40">
        <v>8.0707699999999996</v>
      </c>
      <c r="AB150" s="40">
        <v>7.8432453271738192</v>
      </c>
      <c r="AC150" s="41">
        <v>7.6296600000000003</v>
      </c>
      <c r="AD150" s="41">
        <v>7.5635300000000001</v>
      </c>
      <c r="AE150" s="41">
        <v>7.9793944977894924</v>
      </c>
      <c r="AF150" s="72">
        <v>7.5139622450182548</v>
      </c>
      <c r="AG150" s="41">
        <v>7.5764458370909731</v>
      </c>
      <c r="AH150" s="40"/>
      <c r="AI150" s="133">
        <f>1000*(AA150/Q150/P150-1)</f>
        <v>2.6625070605650336</v>
      </c>
      <c r="AJ150" s="133">
        <f>1000*(AB150/R150^2-1)</f>
        <v>2.6353659917157657</v>
      </c>
      <c r="AK150" s="133">
        <f>1000*(AC150/S150^2-1)</f>
        <v>2.6121632705660147</v>
      </c>
      <c r="AL150" s="133">
        <f>1000*(AD150/T150^2-1)</f>
        <v>2.8840392281432869</v>
      </c>
      <c r="AM150" s="133">
        <f>1000*((AE150/Y150^2-1))</f>
        <v>2.6672365130049336</v>
      </c>
      <c r="AN150" s="133">
        <f>1000*((AF150/W150^2-1))</f>
        <v>2.7330415181168188</v>
      </c>
      <c r="AO150" s="133">
        <f>1000*((AG150/X150^2-1))</f>
        <v>2.6199744848527384</v>
      </c>
      <c r="AQ150" s="133">
        <f>O150*U150/AA150</f>
        <v>0.94713032734175295</v>
      </c>
      <c r="AR150" s="133">
        <f>U150*P150/AB150</f>
        <v>0.98878621291251745</v>
      </c>
      <c r="AS150" s="133">
        <f t="shared" si="57"/>
        <v>1.0290089960641542</v>
      </c>
      <c r="AT150" s="133">
        <f t="shared" si="58"/>
        <v>1.0279940819346889</v>
      </c>
      <c r="AU150" s="133">
        <f>V150*S150/AD150</f>
        <v>0.75195397254985452</v>
      </c>
      <c r="AV150" s="133">
        <f>AC150/AD150</f>
        <v>1.0087432719907239</v>
      </c>
      <c r="AW150" s="133">
        <f>O150*N150/AA150</f>
        <v>0.62214456335640844</v>
      </c>
      <c r="AX150" s="133">
        <f>AE150/AC150</f>
        <v>1.0458388051092042</v>
      </c>
      <c r="AY150" s="133">
        <f>AF150/AG150</f>
        <v>0.99175291509815511</v>
      </c>
      <c r="AZ150" s="133">
        <f t="shared" si="59"/>
        <v>0.96598353373462786</v>
      </c>
      <c r="BB150" s="75">
        <f t="shared" si="60"/>
        <v>-54.318573995986398</v>
      </c>
      <c r="BC150" s="75">
        <f t="shared" si="61"/>
        <v>-11.277135627822641</v>
      </c>
      <c r="BD150" s="75">
        <f t="shared" si="62"/>
        <v>28.596199344458945</v>
      </c>
      <c r="BE150" s="75">
        <f t="shared" si="63"/>
        <v>27.609410143531775</v>
      </c>
      <c r="BF150" s="75">
        <f t="shared" si="64"/>
        <v>-285.08016362112363</v>
      </c>
      <c r="BG150" s="75">
        <f t="shared" si="65"/>
        <v>8.7052709299392763</v>
      </c>
      <c r="BH150" s="75">
        <f t="shared" si="66"/>
        <v>-474.58279627588007</v>
      </c>
      <c r="BI150" s="75">
        <f t="shared" si="67"/>
        <v>44.819247753034198</v>
      </c>
      <c r="BJ150" s="75">
        <f t="shared" si="68"/>
        <v>-8.2812802442431614</v>
      </c>
      <c r="BK150" s="75">
        <f t="shared" si="69"/>
        <v>-34.608490738267356</v>
      </c>
      <c r="BM150" s="133">
        <f>O150*U150/Q150/P150</f>
        <v>0.94965206852557582</v>
      </c>
      <c r="BN150" s="133">
        <f>P150*U150/R150^2</f>
        <v>0.99139202647110458</v>
      </c>
      <c r="BO150" s="133">
        <f>P150*Q150/R150^2</f>
        <v>1.0289811418222612</v>
      </c>
      <c r="BP150" s="133">
        <f>R150^2/S150^2</f>
        <v>1.0279702923688749</v>
      </c>
      <c r="BQ150" s="133">
        <f>V150*S150/T150^2</f>
        <v>0.75412263730444651</v>
      </c>
      <c r="BR150" s="133">
        <f>S150^2/T150^2</f>
        <v>1.0090168105064821</v>
      </c>
      <c r="BS150" s="133">
        <f>O150*N150/Q150/P150</f>
        <v>0.62380102764903711</v>
      </c>
      <c r="BT150" s="133">
        <f>Y150^2/S150^2</f>
        <v>1.0457813605932489</v>
      </c>
      <c r="BU150" s="133">
        <f>W150^2/X150^2</f>
        <v>0.99164108617141378</v>
      </c>
      <c r="BV150" s="133">
        <f>X150^2/R150^2</f>
        <v>0.96599836282497853</v>
      </c>
      <c r="BX150" s="133">
        <f t="shared" si="70"/>
        <v>0.99734456305903896</v>
      </c>
      <c r="BY150" s="133">
        <f t="shared" si="71"/>
        <v>0.99737156090728041</v>
      </c>
      <c r="BZ150" s="133">
        <f t="shared" si="72"/>
        <v>1.0000270697302029</v>
      </c>
      <c r="CA150" s="133">
        <f t="shared" si="73"/>
        <v>1.0000231422697625</v>
      </c>
      <c r="CB150" s="133">
        <f t="shared" si="74"/>
        <v>0.99712425453458908</v>
      </c>
      <c r="CC150" s="133">
        <f t="shared" si="75"/>
        <v>0.99972890588847485</v>
      </c>
      <c r="CD150" s="133">
        <f t="shared" si="76"/>
        <v>0.99734456305903907</v>
      </c>
      <c r="CE150" s="133">
        <f t="shared" si="52"/>
        <v>1.0000549297569454</v>
      </c>
      <c r="CF150" s="133">
        <f t="shared" si="53"/>
        <v>1.0001127715746159</v>
      </c>
      <c r="CG150" s="133">
        <f t="shared" si="54"/>
        <v>0.99998464894877537</v>
      </c>
    </row>
    <row r="151" spans="1:85" x14ac:dyDescent="0.2">
      <c r="A151" s="132">
        <v>294</v>
      </c>
      <c r="B151" s="132">
        <f t="shared" si="55"/>
        <v>567.15</v>
      </c>
      <c r="C151" s="44">
        <f t="shared" si="56"/>
        <v>1.7632019747862118</v>
      </c>
      <c r="E151" s="40">
        <f>'[4]methanogen M06-L TZVP smd redo'!AB151</f>
        <v>1.3875427357372683</v>
      </c>
      <c r="F151" s="40">
        <f>'[4]methanogen M06-L TZVP smd redo'!AS151</f>
        <v>1.5529466481858378</v>
      </c>
      <c r="G151" s="40">
        <f>'[4]methanogen M06-L TZVP smd redo'!BJ151</f>
        <v>1.6554692502743773</v>
      </c>
      <c r="H151" s="40">
        <f>'[4]methanogen M06-L TZVP smd redo'!EV151</f>
        <v>1.679479753456059</v>
      </c>
      <c r="I151" s="40">
        <f>'[4]methanogen M06-L TZVP smd redo'!CL151</f>
        <v>1.5910541268362444</v>
      </c>
      <c r="J151" s="40">
        <f>'[4]methanogen M06-L TZVP smd redo'!DG151</f>
        <v>1.6011089149701174</v>
      </c>
      <c r="K151" s="40">
        <f>'[4]methanogen M06-L TZVP smd redo'!EC151</f>
        <v>1.5871203408628354</v>
      </c>
      <c r="M151" s="40">
        <f>EXP('d-beta'!Y152/1000)*'[3]methanogen M06-L TZVP smd redo'!EZ151</f>
        <v>3.0832344655341335</v>
      </c>
      <c r="N151" s="40">
        <f>'[3]methanogen M06-L TZVP smd redo'!ET151</f>
        <v>1.78783</v>
      </c>
      <c r="O151" s="40">
        <f>'[3]methanogen M06-L TZVP smd redo'!R151</f>
        <v>2.7861400000000001</v>
      </c>
      <c r="P151" s="40">
        <f>'[3]methanogen M06-L TZVP smd redo'!W151</f>
        <v>2.8260200000000002</v>
      </c>
      <c r="Q151" s="40">
        <f>'[3]methanogen M06-L TZVP smd redo'!V151</f>
        <v>2.8161200000000002</v>
      </c>
      <c r="R151" s="40">
        <f>PRODUCT('[4]methanogen M06-L TZVP smd redo'!AD151:AF151)^(1/3)</f>
        <v>2.7815771420383459</v>
      </c>
      <c r="S151" s="40">
        <f>AVERAGE('[3]methanogen M06-L TZVP smd redo'!AT151:AV151)</f>
        <v>2.74377</v>
      </c>
      <c r="T151" s="40">
        <f>'[3]methanogen M06-L TZVP smd redo'!FK151</f>
        <v>2.73176</v>
      </c>
      <c r="U151" s="40">
        <f>'[3]methanogen M06-L TZVP smd redo'!CD151</f>
        <v>2.7139199999999999</v>
      </c>
      <c r="V151" s="40">
        <f>'[3]methanogen M06-L TZVP smd redo'!CG151</f>
        <v>2.0537000000000001</v>
      </c>
      <c r="W151" s="40">
        <v>2.7228518109371631</v>
      </c>
      <c r="X151" s="40">
        <v>2.7342566615636645</v>
      </c>
      <c r="Y151" s="40">
        <v>2.8054484635730166</v>
      </c>
      <c r="Z151" s="40"/>
      <c r="AA151" s="40">
        <v>7.9793700000000003</v>
      </c>
      <c r="AB151" s="40">
        <v>7.7573345876916955</v>
      </c>
      <c r="AC151" s="41">
        <v>7.5477033333333337</v>
      </c>
      <c r="AD151" s="41">
        <v>7.4837999999999996</v>
      </c>
      <c r="AE151" s="41">
        <v>7.8912715038842141</v>
      </c>
      <c r="AF151" s="72">
        <v>7.433951290128749</v>
      </c>
      <c r="AG151" s="41">
        <v>7.4954976360331811</v>
      </c>
      <c r="AH151" s="40"/>
      <c r="AI151" s="133">
        <f>1000*(AA151/Q151/P151-1)</f>
        <v>2.6335101862589028</v>
      </c>
      <c r="AJ151" s="133">
        <f>1000*(AB151/R151^2-1)</f>
        <v>2.6060157577760812</v>
      </c>
      <c r="AK151" s="133">
        <f>1000*(AC151/S151^2-1)</f>
        <v>2.5808732408272306</v>
      </c>
      <c r="AL151" s="133">
        <f>1000*(AD151/T151^2-1)</f>
        <v>2.8525649821466992</v>
      </c>
      <c r="AM151" s="133">
        <f>1000*((AE151/Y151^2-1))</f>
        <v>2.6339259149599226</v>
      </c>
      <c r="AN151" s="133">
        <f>1000*((AF151/W151^2-1))</f>
        <v>2.7015803305336927</v>
      </c>
      <c r="AO151" s="133">
        <f>1000*((AG151/X151^2-1))</f>
        <v>2.586641543749213</v>
      </c>
      <c r="AQ151" s="133">
        <f>O151*U151/AA151</f>
        <v>0.94761379266784218</v>
      </c>
      <c r="AR151" s="133">
        <f>U151*P151/AB151</f>
        <v>0.98868910599384052</v>
      </c>
      <c r="AS151" s="133">
        <f t="shared" si="57"/>
        <v>1.0286226421973084</v>
      </c>
      <c r="AT151" s="133">
        <f t="shared" si="58"/>
        <v>1.0277741777995639</v>
      </c>
      <c r="AU151" s="133">
        <f>V151*S151/AD151</f>
        <v>0.75294375170368011</v>
      </c>
      <c r="AV151" s="133">
        <f>AC151/AD151</f>
        <v>1.0085388884434825</v>
      </c>
      <c r="AW151" s="133">
        <f>O151*N151/AA151</f>
        <v>0.62425287663061124</v>
      </c>
      <c r="AX151" s="133">
        <f>AE151/AC151</f>
        <v>1.045519564744094</v>
      </c>
      <c r="AY151" s="133">
        <f>AF151/AG151</f>
        <v>0.99178889129274628</v>
      </c>
      <c r="AZ151" s="133">
        <f t="shared" si="59"/>
        <v>0.96624653111212166</v>
      </c>
      <c r="BB151" s="75">
        <f t="shared" si="60"/>
        <v>-53.808251434247403</v>
      </c>
      <c r="BC151" s="75">
        <f t="shared" si="61"/>
        <v>-11.375348655137378</v>
      </c>
      <c r="BD151" s="75">
        <f t="shared" si="62"/>
        <v>28.220666752325286</v>
      </c>
      <c r="BE151" s="75">
        <f t="shared" si="63"/>
        <v>27.39547150047467</v>
      </c>
      <c r="BF151" s="75">
        <f t="shared" si="64"/>
        <v>-283.76475290504345</v>
      </c>
      <c r="BG151" s="75">
        <f t="shared" si="65"/>
        <v>8.5026383464074495</v>
      </c>
      <c r="BH151" s="75">
        <f t="shared" si="66"/>
        <v>-471.19974169412745</v>
      </c>
      <c r="BI151" s="75">
        <f t="shared" si="67"/>
        <v>44.513953000884975</v>
      </c>
      <c r="BJ151" s="75">
        <f t="shared" si="68"/>
        <v>-8.24500554160851</v>
      </c>
      <c r="BK151" s="75">
        <f t="shared" si="69"/>
        <v>-34.336269139087577</v>
      </c>
      <c r="BM151" s="133">
        <f>O151*U151/Q151/P151</f>
        <v>0.95010934324347229</v>
      </c>
      <c r="BN151" s="133">
        <f>P151*U151/R151^2</f>
        <v>0.99126564538360196</v>
      </c>
      <c r="BO151" s="133">
        <f>P151*Q151/R151^2</f>
        <v>1.028594435089343</v>
      </c>
      <c r="BP151" s="133">
        <f>R151^2/S151^2</f>
        <v>1.0277484041364513</v>
      </c>
      <c r="BQ151" s="133">
        <f>V151*S151/T151^2</f>
        <v>0.75509157268331617</v>
      </c>
      <c r="BR151" s="133">
        <f>S151^2/T151^2</f>
        <v>1.00881219476131</v>
      </c>
      <c r="BS151" s="133">
        <f>O151*N151/Q151/P151</f>
        <v>0.62589685294001929</v>
      </c>
      <c r="BT151" s="133">
        <f>Y151^2/S151^2</f>
        <v>1.0454642428490992</v>
      </c>
      <c r="BU151" s="133">
        <f>W151^2/X151^2</f>
        <v>0.99167520341776172</v>
      </c>
      <c r="BV151" s="133">
        <f>X151^2/R151^2</f>
        <v>0.9662652030815263</v>
      </c>
      <c r="BX151" s="133">
        <f t="shared" si="70"/>
        <v>0.99737340697323229</v>
      </c>
      <c r="BY151" s="133">
        <f t="shared" si="71"/>
        <v>0.99740075790807381</v>
      </c>
      <c r="BZ151" s="133">
        <f t="shared" si="72"/>
        <v>1.0000274229638069</v>
      </c>
      <c r="CA151" s="133">
        <f t="shared" si="73"/>
        <v>1.0000250777943405</v>
      </c>
      <c r="CB151" s="133">
        <f t="shared" si="74"/>
        <v>0.99715554899917169</v>
      </c>
      <c r="CC151" s="133">
        <f t="shared" si="75"/>
        <v>0.99972908107252589</v>
      </c>
      <c r="CD151" s="133">
        <f t="shared" si="76"/>
        <v>0.9973734069732324</v>
      </c>
      <c r="CE151" s="133">
        <f t="shared" si="52"/>
        <v>1.000052916104375</v>
      </c>
      <c r="CF151" s="133">
        <f t="shared" si="53"/>
        <v>1.000114642248382</v>
      </c>
      <c r="CG151" s="133">
        <f t="shared" si="54"/>
        <v>0.99998067614424579</v>
      </c>
    </row>
    <row r="152" spans="1:85" x14ac:dyDescent="0.2">
      <c r="A152" s="132">
        <v>296</v>
      </c>
      <c r="B152" s="132">
        <f t="shared" si="55"/>
        <v>569.15</v>
      </c>
      <c r="C152" s="44">
        <f t="shared" si="56"/>
        <v>1.7570060616709129</v>
      </c>
      <c r="E152" s="40">
        <f>'[4]methanogen M06-L TZVP smd redo'!AB152</f>
        <v>1.3799156629192844</v>
      </c>
      <c r="F152" s="40">
        <f>'[4]methanogen M06-L TZVP smd redo'!AS152</f>
        <v>1.5440307405354403</v>
      </c>
      <c r="G152" s="40">
        <f>'[4]methanogen M06-L TZVP smd redo'!BJ152</f>
        <v>1.6406307347889282</v>
      </c>
      <c r="H152" s="40">
        <f>'[4]methanogen M06-L TZVP smd redo'!EV152</f>
        <v>1.6621765511799502</v>
      </c>
      <c r="I152" s="40">
        <f>'[4]methanogen M06-L TZVP smd redo'!CL152</f>
        <v>1.5791308889991917</v>
      </c>
      <c r="J152" s="40">
        <f>'[4]methanogen M06-L TZVP smd redo'!DG152</f>
        <v>1.5925240751053504</v>
      </c>
      <c r="K152" s="40">
        <f>'[4]methanogen M06-L TZVP smd redo'!EC152</f>
        <v>1.571659479319587</v>
      </c>
      <c r="M152" s="40">
        <f>EXP('d-beta'!Y153/1000)*'[3]methanogen M06-L TZVP smd redo'!EZ152</f>
        <v>3.066647082788331</v>
      </c>
      <c r="N152" s="40">
        <f>'[3]methanogen M06-L TZVP smd redo'!ET152</f>
        <v>1.78328</v>
      </c>
      <c r="O152" s="40">
        <f>'[3]methanogen M06-L TZVP smd redo'!R152</f>
        <v>2.7711199999999998</v>
      </c>
      <c r="P152" s="40">
        <f>'[3]methanogen M06-L TZVP smd redo'!W152</f>
        <v>2.8101400000000001</v>
      </c>
      <c r="Q152" s="40">
        <f>'[3]methanogen M06-L TZVP smd redo'!V152</f>
        <v>2.8003</v>
      </c>
      <c r="R152" s="40">
        <f>PRODUCT('[4]methanogen M06-L TZVP smd redo'!AD152:AF152)^(1/3)</f>
        <v>2.7664644296045484</v>
      </c>
      <c r="S152" s="40">
        <f>AVERAGE('[3]methanogen M06-L TZVP smd redo'!AT152:AV152)</f>
        <v>2.7291466666666668</v>
      </c>
      <c r="T152" s="40">
        <f>'[3]methanogen M06-L TZVP smd redo'!FK152</f>
        <v>2.7174900000000002</v>
      </c>
      <c r="U152" s="40">
        <f>'[3]methanogen M06-L TZVP smd redo'!CD152</f>
        <v>2.6993299999999998</v>
      </c>
      <c r="V152" s="40">
        <f>'[3]methanogen M06-L TZVP smd redo'!CG152</f>
        <v>2.0457700000000001</v>
      </c>
      <c r="W152" s="40">
        <v>2.7084743006688088</v>
      </c>
      <c r="X152" s="40">
        <v>2.7197641442107936</v>
      </c>
      <c r="Y152" s="40">
        <v>2.7900810326796242</v>
      </c>
      <c r="Z152" s="40"/>
      <c r="AA152" s="40">
        <v>7.8897300000000001</v>
      </c>
      <c r="AB152" s="40">
        <v>7.6730301135043337</v>
      </c>
      <c r="AC152" s="41">
        <v>7.4672600000000005</v>
      </c>
      <c r="AD152" s="41">
        <v>7.4055299999999997</v>
      </c>
      <c r="AE152" s="41">
        <v>7.8047982738916195</v>
      </c>
      <c r="AF152" s="72">
        <v>7.3554033793428228</v>
      </c>
      <c r="AG152" s="41">
        <v>7.4160490233355745</v>
      </c>
      <c r="AH152" s="40"/>
      <c r="AI152" s="133">
        <f>1000*(AA152/Q152/P152-1)</f>
        <v>2.6044409514538458</v>
      </c>
      <c r="AJ152" s="133">
        <f>1000*(AB152/R152^2-1)</f>
        <v>2.5746550817555836</v>
      </c>
      <c r="AK152" s="133">
        <f>1000*(AC152/S152^2-1)</f>
        <v>2.5534177094381771</v>
      </c>
      <c r="AL152" s="133">
        <f>1000*(AD152/T152^2-1)</f>
        <v>2.8136490136814185</v>
      </c>
      <c r="AM152" s="133">
        <f>1000*((AE152/Y152^2-1))</f>
        <v>2.6008053557478039</v>
      </c>
      <c r="AN152" s="133">
        <f>1000*((AF152/W152^2-1))</f>
        <v>2.6677736338462932</v>
      </c>
      <c r="AO152" s="133">
        <f>1000*((AG152/X152^2-1))</f>
        <v>2.5593786336701729</v>
      </c>
      <c r="AQ152" s="133">
        <f>O152*U152/AA152</f>
        <v>0.94808914241678721</v>
      </c>
      <c r="AR152" s="133">
        <f>U152*P152/AB152</f>
        <v>0.98859187230996604</v>
      </c>
      <c r="AS152" s="133">
        <f t="shared" si="57"/>
        <v>1.0282417615062243</v>
      </c>
      <c r="AT152" s="133">
        <f t="shared" si="58"/>
        <v>1.0275563076020298</v>
      </c>
      <c r="AU152" s="133">
        <f>V152*S152/AD152</f>
        <v>0.75392394281930764</v>
      </c>
      <c r="AV152" s="133">
        <f>AC152/AD152</f>
        <v>1.0083356626737048</v>
      </c>
      <c r="AW152" s="133">
        <f>O152*N152/AA152</f>
        <v>0.62634372451275255</v>
      </c>
      <c r="AX152" s="133">
        <f>AE152/AC152</f>
        <v>1.0452024268462086</v>
      </c>
      <c r="AY152" s="133">
        <f>AF152/AG152</f>
        <v>0.99182237822296992</v>
      </c>
      <c r="AZ152" s="133">
        <f t="shared" si="59"/>
        <v>0.96650852578872604</v>
      </c>
      <c r="BB152" s="75">
        <f t="shared" si="60"/>
        <v>-53.306749062636072</v>
      </c>
      <c r="BC152" s="75">
        <f t="shared" si="61"/>
        <v>-11.473699557229477</v>
      </c>
      <c r="BD152" s="75">
        <f t="shared" si="62"/>
        <v>27.85031594577551</v>
      </c>
      <c r="BE152" s="75">
        <f t="shared" si="63"/>
        <v>27.183466472672407</v>
      </c>
      <c r="BF152" s="75">
        <f t="shared" si="64"/>
        <v>-282.46378765449242</v>
      </c>
      <c r="BG152" s="75">
        <f t="shared" si="65"/>
        <v>8.3011129016514165</v>
      </c>
      <c r="BH152" s="75">
        <f t="shared" si="66"/>
        <v>-467.8559778803853</v>
      </c>
      <c r="BI152" s="75">
        <f t="shared" si="67"/>
        <v>44.210576558112116</v>
      </c>
      <c r="BJ152" s="75">
        <f t="shared" si="68"/>
        <v>-8.211241940099022</v>
      </c>
      <c r="BK152" s="75">
        <f t="shared" si="69"/>
        <v>-34.065159070303999</v>
      </c>
      <c r="BM152" s="133">
        <f>O152*U152/Q152/P152</f>
        <v>0.95055838460492614</v>
      </c>
      <c r="BN152" s="133">
        <f>P152*U152/R152^2</f>
        <v>0.99113715539779124</v>
      </c>
      <c r="BO152" s="133">
        <f>P152*Q152/R152^2</f>
        <v>1.0282112139902995</v>
      </c>
      <c r="BP152" s="133">
        <f>R152^2/S152^2</f>
        <v>1.0275345410475183</v>
      </c>
      <c r="BQ152" s="133">
        <f>V152*S152/T152^2</f>
        <v>0.75604522017741205</v>
      </c>
      <c r="BR152" s="133">
        <f>S152^2/T152^2</f>
        <v>1.0085973948667006</v>
      </c>
      <c r="BS152" s="133">
        <f>O152*N152/Q152/P152</f>
        <v>0.62797499975855975</v>
      </c>
      <c r="BT152" s="133">
        <f>Y152^2/S152^2</f>
        <v>1.0451530256461887</v>
      </c>
      <c r="BU152" s="133">
        <f>W152^2/X152^2</f>
        <v>0.99171515568157664</v>
      </c>
      <c r="BV152" s="133">
        <f>X152^2/R152^2</f>
        <v>0.96652325291375518</v>
      </c>
      <c r="BX152" s="133">
        <f t="shared" si="70"/>
        <v>0.99740232454089051</v>
      </c>
      <c r="BY152" s="133">
        <f t="shared" si="71"/>
        <v>0.99743195674386387</v>
      </c>
      <c r="BZ152" s="133">
        <f t="shared" si="72"/>
        <v>1.0000297093782962</v>
      </c>
      <c r="CA152" s="133">
        <f t="shared" si="73"/>
        <v>1.0000211832825485</v>
      </c>
      <c r="CB152" s="133">
        <f t="shared" si="74"/>
        <v>0.99719424539499546</v>
      </c>
      <c r="CC152" s="133">
        <f t="shared" si="75"/>
        <v>0.99974049884093696</v>
      </c>
      <c r="CD152" s="133">
        <f t="shared" si="76"/>
        <v>0.99740232454089039</v>
      </c>
      <c r="CE152" s="133">
        <f t="shared" si="52"/>
        <v>1.0000472669540321</v>
      </c>
      <c r="CF152" s="133">
        <f t="shared" si="53"/>
        <v>1.0001081182845488</v>
      </c>
      <c r="CG152" s="133">
        <f t="shared" si="54"/>
        <v>0.99998476278249415</v>
      </c>
    </row>
    <row r="153" spans="1:85" x14ac:dyDescent="0.2">
      <c r="A153" s="132">
        <v>298</v>
      </c>
      <c r="B153" s="132">
        <f t="shared" si="55"/>
        <v>571.15</v>
      </c>
      <c r="C153" s="44">
        <f t="shared" si="56"/>
        <v>1.7508535411012869</v>
      </c>
      <c r="E153" s="40">
        <f>'[4]methanogen M06-L TZVP smd redo'!AB153</f>
        <v>1.3686619845629799</v>
      </c>
      <c r="F153" s="40">
        <f>'[4]methanogen M06-L TZVP smd redo'!AS153</f>
        <v>1.5279212906049722</v>
      </c>
      <c r="G153" s="40">
        <f>'[4]methanogen M06-L TZVP smd redo'!BJ153</f>
        <v>1.6268711786462386</v>
      </c>
      <c r="H153" s="40">
        <f>'[4]methanogen M06-L TZVP smd redo'!EV153</f>
        <v>1.6497968813171671</v>
      </c>
      <c r="I153" s="40">
        <f>'[4]methanogen M06-L TZVP smd redo'!CL153</f>
        <v>1.5629710034876787</v>
      </c>
      <c r="J153" s="40">
        <f>'[4]methanogen M06-L TZVP smd redo'!DG153</f>
        <v>1.5747819195641721</v>
      </c>
      <c r="K153" s="40">
        <f>'[4]methanogen M06-L TZVP smd redo'!EC153</f>
        <v>1.5617368092450956</v>
      </c>
      <c r="M153" s="40">
        <f>EXP('d-beta'!Y154/1000)*'[3]methanogen M06-L TZVP smd redo'!EZ153</f>
        <v>3.0502843024357875</v>
      </c>
      <c r="N153" s="40">
        <f>'[3]methanogen M06-L TZVP smd redo'!ET153</f>
        <v>1.77878</v>
      </c>
      <c r="O153" s="40">
        <f>'[3]methanogen M06-L TZVP smd redo'!R153</f>
        <v>2.7563</v>
      </c>
      <c r="P153" s="40">
        <f>'[3]methanogen M06-L TZVP smd redo'!W153</f>
        <v>2.7944800000000001</v>
      </c>
      <c r="Q153" s="40">
        <f>'[3]methanogen M06-L TZVP smd redo'!V153</f>
        <v>2.7846899999999999</v>
      </c>
      <c r="R153" s="40">
        <f>PRODUCT('[4]methanogen M06-L TZVP smd redo'!AD153:AF153)^(1/3)</f>
        <v>2.7515516313972519</v>
      </c>
      <c r="S153" s="40">
        <f>AVERAGE('[3]methanogen M06-L TZVP smd redo'!AT153:AV153)</f>
        <v>2.7147199999999998</v>
      </c>
      <c r="T153" s="40">
        <f>'[3]methanogen M06-L TZVP smd redo'!FK153</f>
        <v>2.7033900000000002</v>
      </c>
      <c r="U153" s="40">
        <f>'[3]methanogen M06-L TZVP smd redo'!CD153</f>
        <v>2.68493</v>
      </c>
      <c r="V153" s="40">
        <f>'[3]methanogen M06-L TZVP smd redo'!CG153</f>
        <v>2.0379399999999999</v>
      </c>
      <c r="W153" s="40">
        <v>2.6942834081836571</v>
      </c>
      <c r="X153" s="40">
        <v>2.7054649774298474</v>
      </c>
      <c r="Y153" s="40">
        <v>2.7749102482890677</v>
      </c>
      <c r="Z153" s="40"/>
      <c r="AA153" s="40">
        <v>7.8018099999999997</v>
      </c>
      <c r="AB153" s="40">
        <v>7.5902986262231051</v>
      </c>
      <c r="AC153" s="41">
        <v>7.3883000000000001</v>
      </c>
      <c r="AD153" s="41">
        <v>7.3286699999999998</v>
      </c>
      <c r="AE153" s="41">
        <v>7.7199481127148095</v>
      </c>
      <c r="AF153" s="72">
        <v>7.2782985866223315</v>
      </c>
      <c r="AG153" s="41">
        <v>7.3380499970779063</v>
      </c>
      <c r="AH153" s="40"/>
      <c r="AI153" s="133">
        <f>1000*(AA153/Q153/P153-1)</f>
        <v>2.5764720940901764</v>
      </c>
      <c r="AJ153" s="133">
        <f>1000*(AB153/R153^2-1)</f>
        <v>2.5442020102410812</v>
      </c>
      <c r="AK153" s="133">
        <f>1000*(AC153/S153^2-1)</f>
        <v>2.5232112291422304</v>
      </c>
      <c r="AL153" s="133">
        <f>1000*(AD153/T153^2-1)</f>
        <v>2.7848417808884474</v>
      </c>
      <c r="AM153" s="133">
        <f>1000*((AE153/Y153^2-1))</f>
        <v>2.574142861333728</v>
      </c>
      <c r="AN153" s="133">
        <f>1000*((AF153/W153^2-1))</f>
        <v>2.6360480937235309</v>
      </c>
      <c r="AO153" s="133">
        <f>1000*((AG153/X153^2-1))</f>
        <v>2.5287451256204019</v>
      </c>
      <c r="AQ153" s="133">
        <f>O153*U153/AA153</f>
        <v>0.94855841900789695</v>
      </c>
      <c r="AR153" s="133">
        <f>U153*P153/AB153</f>
        <v>0.98849644208708132</v>
      </c>
      <c r="AS153" s="133">
        <f t="shared" si="57"/>
        <v>1.0278660147897425</v>
      </c>
      <c r="AT153" s="133">
        <f t="shared" si="58"/>
        <v>1.0273403389444262</v>
      </c>
      <c r="AU153" s="133">
        <f>V153*S153/AD153</f>
        <v>0.75490320573855818</v>
      </c>
      <c r="AV153" s="133">
        <f>AC153/AD153</f>
        <v>1.0081365377346776</v>
      </c>
      <c r="AW153" s="133">
        <f>O153*N153/AA153</f>
        <v>0.62842485448889429</v>
      </c>
      <c r="AX153" s="133">
        <f>AE153/AC153</f>
        <v>1.0448882845464869</v>
      </c>
      <c r="AY153" s="133">
        <f>AF153/AG153</f>
        <v>0.99185731761443863</v>
      </c>
      <c r="AZ153" s="133">
        <f t="shared" si="59"/>
        <v>0.96676696905261073</v>
      </c>
      <c r="BB153" s="75">
        <f t="shared" si="60"/>
        <v>-52.811900562334401</v>
      </c>
      <c r="BC153" s="75">
        <f t="shared" si="61"/>
        <v>-11.570235682868288</v>
      </c>
      <c r="BD153" s="75">
        <f t="shared" si="62"/>
        <v>27.484822730880399</v>
      </c>
      <c r="BE153" s="75">
        <f t="shared" si="63"/>
        <v>26.973267425667593</v>
      </c>
      <c r="BF153" s="75">
        <f t="shared" si="64"/>
        <v>-281.1657422717791</v>
      </c>
      <c r="BG153" s="75">
        <f t="shared" si="65"/>
        <v>8.1036145779610553</v>
      </c>
      <c r="BH153" s="75">
        <f t="shared" si="66"/>
        <v>-464.53882136358527</v>
      </c>
      <c r="BI153" s="75">
        <f t="shared" si="67"/>
        <v>43.909974961851333</v>
      </c>
      <c r="BJ153" s="75">
        <f t="shared" si="68"/>
        <v>-8.1760150921904273</v>
      </c>
      <c r="BK153" s="75">
        <f t="shared" si="69"/>
        <v>-33.797795969583142</v>
      </c>
      <c r="BM153" s="133">
        <f>O153*U153/Q153/P153</f>
        <v>0.95100235330408511</v>
      </c>
      <c r="BN153" s="133">
        <f>P153*U153/R153^2</f>
        <v>0.99101137672215533</v>
      </c>
      <c r="BO153" s="133">
        <f>P153*Q153/R153^2</f>
        <v>1.0278329307074741</v>
      </c>
      <c r="BP153" s="133">
        <f>R153^2/S153^2</f>
        <v>1.027318828993917</v>
      </c>
      <c r="BQ153" s="133">
        <f>V153*S153/T153^2</f>
        <v>0.75700549172642562</v>
      </c>
      <c r="BR153" s="133">
        <f>S153^2/T153^2</f>
        <v>1.0083996332078287</v>
      </c>
      <c r="BS153" s="133">
        <f>O153*N153/Q153/P153</f>
        <v>0.63004397358971764</v>
      </c>
      <c r="BT153" s="133">
        <f>Y153^2/S153^2</f>
        <v>1.0448352033193593</v>
      </c>
      <c r="BU153" s="133">
        <f>W153^2/X153^2</f>
        <v>0.99175116819529774</v>
      </c>
      <c r="BV153" s="133">
        <f>X153^2/R153^2</f>
        <v>0.96678187456586229</v>
      </c>
      <c r="BX153" s="133">
        <f t="shared" si="70"/>
        <v>0.99743014905515515</v>
      </c>
      <c r="BY153" s="133">
        <f t="shared" si="71"/>
        <v>0.99746225452689319</v>
      </c>
      <c r="BZ153" s="133">
        <f t="shared" si="72"/>
        <v>1.00003218819059</v>
      </c>
      <c r="CA153" s="133">
        <f t="shared" si="73"/>
        <v>1.0000209379502274</v>
      </c>
      <c r="CB153" s="133">
        <f t="shared" si="74"/>
        <v>0.99722289202542913</v>
      </c>
      <c r="CC153" s="133">
        <f t="shared" si="75"/>
        <v>0.99973909602454525</v>
      </c>
      <c r="CD153" s="133">
        <f t="shared" si="76"/>
        <v>0.99743014905515515</v>
      </c>
      <c r="CE153" s="133">
        <f t="shared" si="52"/>
        <v>1.0000508034443698</v>
      </c>
      <c r="CF153" s="133">
        <f t="shared" si="53"/>
        <v>1.0001070323106693</v>
      </c>
      <c r="CG153" s="133">
        <f t="shared" si="54"/>
        <v>0.9999845823410185</v>
      </c>
    </row>
    <row r="154" spans="1:85" x14ac:dyDescent="0.2">
      <c r="A154" s="132">
        <v>300</v>
      </c>
      <c r="B154" s="132">
        <f t="shared" si="55"/>
        <v>573.15</v>
      </c>
      <c r="C154" s="44">
        <f t="shared" si="56"/>
        <v>1.7447439588240425</v>
      </c>
      <c r="E154" s="40">
        <f>'[4]methanogen M06-L TZVP smd redo'!AB154</f>
        <v>1.3600260813497744</v>
      </c>
      <c r="F154" s="40">
        <f>'[4]methanogen M06-L TZVP smd redo'!AS154</f>
        <v>1.5238561396071493</v>
      </c>
      <c r="G154" s="40">
        <f>'[4]methanogen M06-L TZVP smd redo'!BJ154</f>
        <v>1.6156066338286479</v>
      </c>
      <c r="H154" s="40">
        <f>'[4]methanogen M06-L TZVP smd redo'!EV154</f>
        <v>1.6385713504396549</v>
      </c>
      <c r="I154" s="40">
        <f>'[4]methanogen M06-L TZVP smd redo'!CL154</f>
        <v>1.5475053503810621</v>
      </c>
      <c r="J154" s="40">
        <f>'[4]methanogen M06-L TZVP smd redo'!DG154</f>
        <v>1.5684339288919436</v>
      </c>
      <c r="K154" s="40">
        <f>'[4]methanogen M06-L TZVP smd redo'!EC154</f>
        <v>1.5408626807975612</v>
      </c>
      <c r="M154" s="40">
        <f>EXP('d-beta'!Y155/1000)*'[3]methanogen M06-L TZVP smd redo'!EZ154</f>
        <v>3.0341358230923694</v>
      </c>
      <c r="N154" s="40">
        <f>'[3]methanogen M06-L TZVP smd redo'!ET154</f>
        <v>1.7743199999999999</v>
      </c>
      <c r="O154" s="40">
        <f>'[3]methanogen M06-L TZVP smd redo'!R154</f>
        <v>2.7416800000000001</v>
      </c>
      <c r="P154" s="40">
        <f>'[3]methanogen M06-L TZVP smd redo'!W154</f>
        <v>2.7790300000000001</v>
      </c>
      <c r="Q154" s="40">
        <f>'[3]methanogen M06-L TZVP smd redo'!V154</f>
        <v>2.7692899999999998</v>
      </c>
      <c r="R154" s="40">
        <f>PRODUCT('[4]methanogen M06-L TZVP smd redo'!AD154:AF154)^(1/3)</f>
        <v>2.736832138035024</v>
      </c>
      <c r="S154" s="40">
        <f>AVERAGE('[3]methanogen M06-L TZVP smd redo'!AT154:AV154)</f>
        <v>2.7004800000000002</v>
      </c>
      <c r="T154" s="40">
        <f>'[3]methanogen M06-L TZVP smd redo'!FK154</f>
        <v>2.6894800000000001</v>
      </c>
      <c r="U154" s="40">
        <f>'[3]methanogen M06-L TZVP smd redo'!CD154</f>
        <v>2.6707299999999998</v>
      </c>
      <c r="V154" s="40">
        <f>'[3]methanogen M06-L TZVP smd redo'!CG154</f>
        <v>2.0301999999999998</v>
      </c>
      <c r="W154" s="40">
        <v>2.6802758985768746</v>
      </c>
      <c r="X154" s="40">
        <v>2.6913522509312631</v>
      </c>
      <c r="Y154" s="40">
        <v>2.75994939041738</v>
      </c>
      <c r="Z154" s="40"/>
      <c r="AA154" s="40">
        <v>7.71556</v>
      </c>
      <c r="AB154" s="40">
        <v>7.5090967714750105</v>
      </c>
      <c r="AC154" s="41">
        <v>7.3107766666666665</v>
      </c>
      <c r="AD154" s="41">
        <v>7.2531800000000004</v>
      </c>
      <c r="AE154" s="41">
        <v>7.636671018128717</v>
      </c>
      <c r="AF154" s="72">
        <v>7.2025935533018721</v>
      </c>
      <c r="AG154" s="41">
        <v>7.2614739803260804</v>
      </c>
      <c r="AH154" s="40"/>
      <c r="AI154" s="133">
        <f>1000*(AA154/Q154/P154-1)</f>
        <v>2.5493976471759883</v>
      </c>
      <c r="AJ154" s="133">
        <f>1000*(AB154/R154^2-1)</f>
        <v>2.5161535745461538</v>
      </c>
      <c r="AK154" s="133">
        <f>1000*(AC154/S154^2-1)</f>
        <v>2.4935490278561456</v>
      </c>
      <c r="AL154" s="133">
        <f>1000*(AD154/T154^2-1)</f>
        <v>2.7480295662645204</v>
      </c>
      <c r="AM154" s="133">
        <f>1000*((AE154/Y154^2-1))</f>
        <v>2.5403132392467498</v>
      </c>
      <c r="AN154" s="133">
        <f>1000*((AF154/W154^2-1))</f>
        <v>2.6050913566149081</v>
      </c>
      <c r="AO154" s="133">
        <f>1000*((AG154/X154^2-1))</f>
        <v>2.4984260637994637</v>
      </c>
      <c r="AQ154" s="133">
        <f>O154*U154/AA154</f>
        <v>0.94902858981072014</v>
      </c>
      <c r="AR154" s="133">
        <f>U154*P154/AB154</f>
        <v>0.98840633138385958</v>
      </c>
      <c r="AS154" s="133">
        <f t="shared" si="57"/>
        <v>1.02749508160679</v>
      </c>
      <c r="AT154" s="133">
        <f t="shared" si="58"/>
        <v>1.0271270911218751</v>
      </c>
      <c r="AU154" s="133">
        <f>V154*S154/AD154</f>
        <v>0.75587735255432775</v>
      </c>
      <c r="AV154" s="133">
        <f>AC154/AD154</f>
        <v>1.0079408847797333</v>
      </c>
      <c r="AW154" s="133">
        <f>O154*N154/AA154</f>
        <v>0.63049443690412621</v>
      </c>
      <c r="AX154" s="133">
        <f>AE154/AC154</f>
        <v>1.0445772544178458</v>
      </c>
      <c r="AY154" s="133">
        <f>AF154/AG154</f>
        <v>0.99189139461440801</v>
      </c>
      <c r="AZ154" s="133">
        <f t="shared" si="59"/>
        <v>0.96702362498648564</v>
      </c>
      <c r="BB154" s="75">
        <f t="shared" si="60"/>
        <v>-52.316354576553863</v>
      </c>
      <c r="BC154" s="75">
        <f t="shared" si="61"/>
        <v>-11.661399198336408</v>
      </c>
      <c r="BD154" s="75">
        <f t="shared" si="62"/>
        <v>27.123880619414102</v>
      </c>
      <c r="BE154" s="75">
        <f t="shared" si="63"/>
        <v>26.765673165280493</v>
      </c>
      <c r="BF154" s="75">
        <f t="shared" si="64"/>
        <v>-279.87614803464493</v>
      </c>
      <c r="BG154" s="75">
        <f t="shared" si="65"/>
        <v>7.9095218775780669</v>
      </c>
      <c r="BH154" s="75">
        <f t="shared" si="66"/>
        <v>-461.25094692437358</v>
      </c>
      <c r="BI154" s="75">
        <f t="shared" si="67"/>
        <v>43.612262340955425</v>
      </c>
      <c r="BJ154" s="75">
        <f t="shared" si="68"/>
        <v>-8.1416589262479757</v>
      </c>
      <c r="BK154" s="75">
        <f t="shared" si="69"/>
        <v>-33.532352610645461</v>
      </c>
      <c r="BM154" s="133">
        <f>O154*U154/Q154/P154</f>
        <v>0.9514480410646865</v>
      </c>
      <c r="BN154" s="133">
        <f>P154*U154/R154^2</f>
        <v>0.99089331350767518</v>
      </c>
      <c r="BO154" s="133">
        <f>P154*Q154/R154^2</f>
        <v>1.0274610103468602</v>
      </c>
      <c r="BP154" s="133">
        <f>R154^2/S154^2</f>
        <v>1.0271039316523691</v>
      </c>
      <c r="BQ154" s="133">
        <f>V154*S154/T154^2</f>
        <v>0.75795452586761691</v>
      </c>
      <c r="BR154" s="133">
        <f>S154^2/T154^2</f>
        <v>1.008196748111015</v>
      </c>
      <c r="BS154" s="133">
        <f>O154*N154/Q154/P154</f>
        <v>0.63210181793812725</v>
      </c>
      <c r="BT154" s="133">
        <f>Y154^2/S154^2</f>
        <v>1.0445285293632076</v>
      </c>
      <c r="BU154" s="133">
        <f>W154^2/X154^2</f>
        <v>0.99178586913188282</v>
      </c>
      <c r="BV154" s="133">
        <f>X154^2/R154^2</f>
        <v>0.96704072518460926</v>
      </c>
      <c r="BX154" s="133">
        <f t="shared" si="70"/>
        <v>0.99745708525369503</v>
      </c>
      <c r="BY154" s="133">
        <f t="shared" si="71"/>
        <v>0.99749016156440506</v>
      </c>
      <c r="BZ154" s="133">
        <f t="shared" si="72"/>
        <v>1.0000331606353785</v>
      </c>
      <c r="CA154" s="133">
        <f t="shared" si="73"/>
        <v>1.0000225483213454</v>
      </c>
      <c r="CB154" s="133">
        <f t="shared" si="74"/>
        <v>0.99725950140490094</v>
      </c>
      <c r="CC154" s="133">
        <f t="shared" si="75"/>
        <v>0.99974621686514953</v>
      </c>
      <c r="CD154" s="133">
        <f t="shared" si="76"/>
        <v>0.99745708525369503</v>
      </c>
      <c r="CE154" s="133">
        <f t="shared" si="52"/>
        <v>1.0000466478925836</v>
      </c>
      <c r="CF154" s="133">
        <f t="shared" si="53"/>
        <v>1.0001063994616273</v>
      </c>
      <c r="CG154" s="133">
        <f t="shared" si="54"/>
        <v>0.99998231698244111</v>
      </c>
    </row>
    <row r="155" spans="1:85" x14ac:dyDescent="0.2">
      <c r="A155" s="132">
        <v>302</v>
      </c>
      <c r="B155" s="132">
        <f t="shared" si="55"/>
        <v>575.15</v>
      </c>
      <c r="C155" s="44">
        <f t="shared" si="56"/>
        <v>1.7386768669042858</v>
      </c>
      <c r="E155" s="40">
        <f>'[4]methanogen M06-L TZVP smd redo'!AB155</f>
        <v>1.3446252231459344</v>
      </c>
      <c r="F155" s="40">
        <f>'[4]methanogen M06-L TZVP smd redo'!AS155</f>
        <v>1.5140137262674713</v>
      </c>
      <c r="G155" s="40">
        <f>'[4]methanogen M06-L TZVP smd redo'!BJ155</f>
        <v>1.6057504323376826</v>
      </c>
      <c r="H155" s="40">
        <f>'[4]methanogen M06-L TZVP smd redo'!EV155</f>
        <v>1.6287461089339317</v>
      </c>
      <c r="I155" s="40">
        <f>'[4]methanogen M06-L TZVP smd redo'!CL155</f>
        <v>1.5353045735335691</v>
      </c>
      <c r="J155" s="40">
        <f>'[4]methanogen M06-L TZVP smd redo'!DG155</f>
        <v>1.5545484363506112</v>
      </c>
      <c r="K155" s="40">
        <f>'[4]methanogen M06-L TZVP smd redo'!EC155</f>
        <v>1.5342092788537265</v>
      </c>
      <c r="M155" s="40">
        <f>EXP('d-beta'!Y156/1000)*'[3]methanogen M06-L TZVP smd redo'!EZ155</f>
        <v>3.0182112809284738</v>
      </c>
      <c r="N155" s="40">
        <f>'[3]methanogen M06-L TZVP smd redo'!ET155</f>
        <v>1.7699100000000001</v>
      </c>
      <c r="O155" s="40">
        <f>'[3]methanogen M06-L TZVP smd redo'!R155</f>
        <v>2.7272500000000002</v>
      </c>
      <c r="P155" s="40">
        <f>'[3]methanogen M06-L TZVP smd redo'!W155</f>
        <v>2.7637800000000001</v>
      </c>
      <c r="Q155" s="40">
        <f>'[3]methanogen M06-L TZVP smd redo'!V155</f>
        <v>2.7541000000000002</v>
      </c>
      <c r="R155" s="40">
        <f>PRODUCT('[4]methanogen M06-L TZVP smd redo'!AD155:AF155)^(1/3)</f>
        <v>2.7223092544162659</v>
      </c>
      <c r="S155" s="40">
        <f>AVERAGE('[3]methanogen M06-L TZVP smd redo'!AT155:AV155)</f>
        <v>2.6864266666666672</v>
      </c>
      <c r="T155" s="40">
        <f>'[3]methanogen M06-L TZVP smd redo'!FK155</f>
        <v>2.6757499999999999</v>
      </c>
      <c r="U155" s="40">
        <f>'[3]methanogen M06-L TZVP smd redo'!CD155</f>
        <v>2.6567099999999999</v>
      </c>
      <c r="V155" s="40">
        <f>'[3]methanogen M06-L TZVP smd redo'!CG155</f>
        <v>2.0225499999999998</v>
      </c>
      <c r="W155" s="40">
        <v>2.6664515507776789</v>
      </c>
      <c r="X155" s="40">
        <v>2.6774195255967954</v>
      </c>
      <c r="Y155" s="40">
        <v>2.7451818187910542</v>
      </c>
      <c r="Z155" s="40"/>
      <c r="AA155" s="40">
        <v>7.6309300000000002</v>
      </c>
      <c r="AB155" s="40">
        <v>7.4293912702317373</v>
      </c>
      <c r="AC155" s="41">
        <v>7.2346733333333333</v>
      </c>
      <c r="AD155" s="41">
        <v>7.1790500000000002</v>
      </c>
      <c r="AE155" s="41">
        <v>7.5549370708674459</v>
      </c>
      <c r="AF155" s="72">
        <v>7.1282616368227174</v>
      </c>
      <c r="AG155" s="41">
        <v>7.1862875493538576</v>
      </c>
      <c r="AH155" s="40"/>
      <c r="AI155" s="133">
        <f>1000*(AA155/Q155/P155-1)</f>
        <v>2.5228838693882594</v>
      </c>
      <c r="AJ155" s="133">
        <f>1000*(AB155/R155^2-1)</f>
        <v>2.4859902721292571</v>
      </c>
      <c r="AK155" s="133">
        <f>1000*(AC155/S155^2-1)</f>
        <v>2.4643720916126544</v>
      </c>
      <c r="AL155" s="133">
        <f>1000*(AD155/T155^2-1)</f>
        <v>2.7113015114095251</v>
      </c>
      <c r="AM155" s="133">
        <f>1000*((AE155/Y155^2-1))</f>
        <v>2.5097922470243006</v>
      </c>
      <c r="AN155" s="133">
        <f>1000*((AF155/W155^2-1))</f>
        <v>2.5735382775191606</v>
      </c>
      <c r="AO155" s="133">
        <f>1000*((AG155/X155^2-1))</f>
        <v>2.4708163792657167</v>
      </c>
      <c r="AQ155" s="133">
        <f>O155*U155/AA155</f>
        <v>0.94949270239669348</v>
      </c>
      <c r="AR155" s="133">
        <f>U155*P155/AB155</f>
        <v>0.98831272936456482</v>
      </c>
      <c r="AS155" s="133">
        <f t="shared" si="57"/>
        <v>1.0271272197731451</v>
      </c>
      <c r="AT155" s="133">
        <f t="shared" si="58"/>
        <v>1.0269145444344048</v>
      </c>
      <c r="AU155" s="133">
        <f>V155*S155/AD155</f>
        <v>0.7568455791040134</v>
      </c>
      <c r="AV155" s="133">
        <f>AC155/AD155</f>
        <v>1.0077480075126002</v>
      </c>
      <c r="AW155" s="133">
        <f>O155*N155/AA155</f>
        <v>0.63255554008489134</v>
      </c>
      <c r="AX155" s="133">
        <f>AE155/AC155</f>
        <v>1.044267891966665</v>
      </c>
      <c r="AY155" s="133">
        <f>AF155/AG155</f>
        <v>0.99192546747779975</v>
      </c>
      <c r="AZ155" s="133">
        <f t="shared" si="59"/>
        <v>0.96727811040832468</v>
      </c>
      <c r="BB155" s="75">
        <f t="shared" si="60"/>
        <v>-51.827434492145493</v>
      </c>
      <c r="BC155" s="75">
        <f t="shared" si="61"/>
        <v>-11.7561036216643</v>
      </c>
      <c r="BD155" s="75">
        <f t="shared" si="62"/>
        <v>26.76579841877944</v>
      </c>
      <c r="BE155" s="75">
        <f t="shared" si="63"/>
        <v>26.558718559736349</v>
      </c>
      <c r="BF155" s="75">
        <f t="shared" si="64"/>
        <v>-278.59603696917395</v>
      </c>
      <c r="BG155" s="75">
        <f t="shared" si="65"/>
        <v>7.7181458488076204</v>
      </c>
      <c r="BH155" s="75">
        <f t="shared" si="66"/>
        <v>-457.98725182467479</v>
      </c>
      <c r="BI155" s="75">
        <f t="shared" si="67"/>
        <v>43.316058044549749</v>
      </c>
      <c r="BJ155" s="75">
        <f t="shared" si="68"/>
        <v>-8.1073081108615597</v>
      </c>
      <c r="BK155" s="75">
        <f t="shared" si="69"/>
        <v>-33.269223628594055</v>
      </c>
      <c r="BM155" s="133">
        <f>O155*U155/Q155/P155</f>
        <v>0.95188816221967187</v>
      </c>
      <c r="BN155" s="133">
        <f>P155*U155/R155^2</f>
        <v>0.99076966519558674</v>
      </c>
      <c r="BO155" s="133">
        <f>P155*Q155/R155^2</f>
        <v>1.0270894207177923</v>
      </c>
      <c r="BP155" s="133">
        <f>R155^2/S155^2</f>
        <v>1.0268923994625927</v>
      </c>
      <c r="BQ155" s="133">
        <f>V155*S155/T155^2</f>
        <v>0.75889761566654168</v>
      </c>
      <c r="BR155" s="133">
        <f>S155^2/T155^2</f>
        <v>1.0079962384101007</v>
      </c>
      <c r="BS155" s="133">
        <f>O155*N155/Q155/P155</f>
        <v>0.63415140425346372</v>
      </c>
      <c r="BT155" s="133">
        <f>Y155^2/S155^2</f>
        <v>1.0442205799001782</v>
      </c>
      <c r="BU155" s="133">
        <f>W155^2/X155^2</f>
        <v>0.99182383656190687</v>
      </c>
      <c r="BV155" s="133">
        <f>X155^2/R155^2</f>
        <v>0.96729275160702766</v>
      </c>
      <c r="BX155" s="133">
        <f t="shared" si="70"/>
        <v>0.9974834650560287</v>
      </c>
      <c r="BY155" s="133">
        <f t="shared" si="71"/>
        <v>0.99752017454981634</v>
      </c>
      <c r="BZ155" s="133">
        <f t="shared" si="72"/>
        <v>1.0000368021075774</v>
      </c>
      <c r="CA155" s="133">
        <f t="shared" si="73"/>
        <v>1.000021565036243</v>
      </c>
      <c r="CB155" s="133">
        <f t="shared" si="74"/>
        <v>0.99729602976716958</v>
      </c>
      <c r="CC155" s="133">
        <f t="shared" si="75"/>
        <v>0.9997537382700038</v>
      </c>
      <c r="CD155" s="133">
        <f t="shared" si="76"/>
        <v>0.99748346505602858</v>
      </c>
      <c r="CE155" s="133">
        <f t="shared" si="52"/>
        <v>1.0000453084984127</v>
      </c>
      <c r="CF155" s="133">
        <f t="shared" si="53"/>
        <v>1.0001024687168694</v>
      </c>
      <c r="CG155" s="133">
        <f t="shared" si="54"/>
        <v>0.99998486373574225</v>
      </c>
    </row>
    <row r="156" spans="1:85" x14ac:dyDescent="0.2">
      <c r="A156" s="132">
        <v>304</v>
      </c>
      <c r="B156" s="132">
        <f t="shared" si="55"/>
        <v>577.15</v>
      </c>
      <c r="C156" s="44">
        <f t="shared" si="56"/>
        <v>1.7326518236160444</v>
      </c>
      <c r="E156" s="40">
        <f>'[4]methanogen M06-L TZVP smd redo'!AB156</f>
        <v>1.3322683461955975</v>
      </c>
      <c r="F156" s="40">
        <f>'[4]methanogen M06-L TZVP smd redo'!AS156</f>
        <v>1.4951772890450243</v>
      </c>
      <c r="G156" s="40">
        <f>'[4]methanogen M06-L TZVP smd redo'!BJ156</f>
        <v>1.5890262282600709</v>
      </c>
      <c r="H156" s="40">
        <f>'[4]methanogen M06-L TZVP smd redo'!EV156</f>
        <v>1.6109996379340963</v>
      </c>
      <c r="I156" s="40">
        <f>'[4]methanogen M06-L TZVP smd redo'!CL156</f>
        <v>1.5265808640263501</v>
      </c>
      <c r="J156" s="40">
        <f>'[4]methanogen M06-L TZVP smd redo'!DG156</f>
        <v>1.5426696197480272</v>
      </c>
      <c r="K156" s="40">
        <f>'[4]methanogen M06-L TZVP smd redo'!EC156</f>
        <v>1.5194027516414188</v>
      </c>
      <c r="M156" s="40">
        <f>EXP('d-beta'!Y157/1000)*'[3]methanogen M06-L TZVP smd redo'!EZ156</f>
        <v>3.0024904261074314</v>
      </c>
      <c r="N156" s="40">
        <f>'[3]methanogen M06-L TZVP smd redo'!ET156</f>
        <v>1.7655400000000001</v>
      </c>
      <c r="O156" s="40">
        <f>'[3]methanogen M06-L TZVP smd redo'!R156</f>
        <v>2.7130000000000001</v>
      </c>
      <c r="P156" s="40">
        <f>'[3]methanogen M06-L TZVP smd redo'!W156</f>
        <v>2.7487400000000002</v>
      </c>
      <c r="Q156" s="40">
        <f>'[3]methanogen M06-L TZVP smd redo'!V156</f>
        <v>2.7391100000000002</v>
      </c>
      <c r="R156" s="40">
        <f>PRODUCT('[4]methanogen M06-L TZVP smd redo'!AD156:AF156)^(1/3)</f>
        <v>2.7079728836775154</v>
      </c>
      <c r="S156" s="40">
        <f>AVERAGE('[3]methanogen M06-L TZVP smd redo'!AT156:AV156)</f>
        <v>2.6725566666666665</v>
      </c>
      <c r="T156" s="40">
        <f>'[3]methanogen M06-L TZVP smd redo'!FK156</f>
        <v>2.6621899999999998</v>
      </c>
      <c r="U156" s="40">
        <f>'[3]methanogen M06-L TZVP smd redo'!CD156</f>
        <v>2.6428799999999999</v>
      </c>
      <c r="V156" s="40">
        <f>'[3]methanogen M06-L TZVP smd redo'!CG156</f>
        <v>2.01498</v>
      </c>
      <c r="W156" s="40">
        <v>2.6528005122660314</v>
      </c>
      <c r="X156" s="40">
        <v>2.6636733482934551</v>
      </c>
      <c r="Y156" s="40">
        <v>2.7306075336539539</v>
      </c>
      <c r="Z156" s="40"/>
      <c r="AA156" s="40">
        <v>7.5479000000000003</v>
      </c>
      <c r="AB156" s="40">
        <v>7.3511453860310159</v>
      </c>
      <c r="AC156" s="41">
        <v>7.1599399999999997</v>
      </c>
      <c r="AD156" s="41">
        <v>7.10623</v>
      </c>
      <c r="AE156" s="41">
        <v>7.4747061874394101</v>
      </c>
      <c r="AF156" s="72">
        <v>7.0552628365687298</v>
      </c>
      <c r="AG156" s="41">
        <v>7.1124541256900491</v>
      </c>
      <c r="AH156" s="40"/>
      <c r="AI156" s="133">
        <f>1000*(AA156/Q156/P156-1)</f>
        <v>2.4968157615636866</v>
      </c>
      <c r="AJ156" s="133">
        <f>1000*(AB156/R156^2-1)</f>
        <v>2.4584698372094316</v>
      </c>
      <c r="AK156" s="133">
        <f>1000*(AC156/S156^2-1)</f>
        <v>2.4334224083113476</v>
      </c>
      <c r="AL156" s="133">
        <f>1000*(AD156/T156^2-1)</f>
        <v>2.6772568934076979</v>
      </c>
      <c r="AM156" s="133">
        <f>1000*((AE156/Y156^2-1))</f>
        <v>2.4796332167911217</v>
      </c>
      <c r="AN156" s="133">
        <f>1000*((AF156/W156^2-1))</f>
        <v>2.5453156756212181</v>
      </c>
      <c r="AO156" s="133">
        <f>1000*((AG156/X156^2-1))</f>
        <v>2.4380605580731629</v>
      </c>
      <c r="AQ156" s="133">
        <f>O156*U156/AA156</f>
        <v>0.94995077306270614</v>
      </c>
      <c r="AR156" s="133">
        <f>U156*P156/AB156</f>
        <v>0.98822558794776494</v>
      </c>
      <c r="AS156" s="133">
        <f t="shared" si="57"/>
        <v>1.0267651642889375</v>
      </c>
      <c r="AT156" s="133">
        <f t="shared" si="58"/>
        <v>1.0267048866374602</v>
      </c>
      <c r="AU156" s="133">
        <f>V156*S156/AD156</f>
        <v>0.75780663336255649</v>
      </c>
      <c r="AV156" s="133">
        <f>AC156/AD156</f>
        <v>1.0075581567160083</v>
      </c>
      <c r="AW156" s="133">
        <f>O156*N156/AA156</f>
        <v>0.63460167993746608</v>
      </c>
      <c r="AX156" s="133">
        <f>AE156/AC156</f>
        <v>1.0439621264199714</v>
      </c>
      <c r="AY156" s="133">
        <f>AF156/AG156</f>
        <v>0.99195899360324236</v>
      </c>
      <c r="AZ156" s="133">
        <f t="shared" si="59"/>
        <v>0.96753005854100793</v>
      </c>
      <c r="BB156" s="75">
        <f t="shared" si="60"/>
        <v>-51.345113558870977</v>
      </c>
      <c r="BC156" s="75">
        <f t="shared" si="61"/>
        <v>-11.844279414759816</v>
      </c>
      <c r="BD156" s="75">
        <f t="shared" si="62"/>
        <v>26.413242957970201</v>
      </c>
      <c r="BE156" s="75">
        <f t="shared" si="63"/>
        <v>26.354534868736142</v>
      </c>
      <c r="BF156" s="75">
        <f t="shared" si="64"/>
        <v>-277.32702698839375</v>
      </c>
      <c r="BG156" s="75">
        <f t="shared" si="65"/>
        <v>7.5297369603486137</v>
      </c>
      <c r="BH156" s="75">
        <f t="shared" si="66"/>
        <v>-454.75775259818136</v>
      </c>
      <c r="BI156" s="75">
        <f t="shared" si="67"/>
        <v>43.023211426900794</v>
      </c>
      <c r="BJ156" s="75">
        <f t="shared" si="68"/>
        <v>-8.0735096451711428</v>
      </c>
      <c r="BK156" s="75">
        <f t="shared" si="69"/>
        <v>-33.008786301368836</v>
      </c>
      <c r="BM156" s="133">
        <f>O156*U156/Q156/P156</f>
        <v>0.95232262512559862</v>
      </c>
      <c r="BN156" s="133">
        <f>P156*U156/R156^2</f>
        <v>0.99065511074809309</v>
      </c>
      <c r="BO156" s="133">
        <f>P156*Q156/R156^2</f>
        <v>1.0267258900900569</v>
      </c>
      <c r="BP156" s="133">
        <f>R156^2/S156^2</f>
        <v>1.0266792333875538</v>
      </c>
      <c r="BQ156" s="133">
        <f>V156*S156/T156^2</f>
        <v>0.75983547639559645</v>
      </c>
      <c r="BR156" s="133">
        <f>S156^2/T156^2</f>
        <v>1.0078032377546644</v>
      </c>
      <c r="BS156" s="133">
        <f>O156*N156/Q156/P156</f>
        <v>0.63618616341424872</v>
      </c>
      <c r="BT156" s="133">
        <f>Y156^2/S156^2</f>
        <v>1.0439140034134926</v>
      </c>
      <c r="BU156" s="133">
        <f>W156^2/X156^2</f>
        <v>0.9918528710402037</v>
      </c>
      <c r="BV156" s="133">
        <f>X156^2/R156^2</f>
        <v>0.96754975710575175</v>
      </c>
      <c r="BX156" s="133">
        <f t="shared" si="70"/>
        <v>0.99750940280077915</v>
      </c>
      <c r="BY156" s="133">
        <f t="shared" si="71"/>
        <v>0.99754755941399875</v>
      </c>
      <c r="BZ156" s="133">
        <f t="shared" si="72"/>
        <v>1.0000382518832531</v>
      </c>
      <c r="CA156" s="133">
        <f t="shared" si="73"/>
        <v>1.0000249866258828</v>
      </c>
      <c r="CB156" s="133">
        <f t="shared" si="74"/>
        <v>0.99732989167251818</v>
      </c>
      <c r="CC156" s="133">
        <f t="shared" si="75"/>
        <v>0.99975681657939297</v>
      </c>
      <c r="CD156" s="133">
        <f t="shared" si="76"/>
        <v>0.99750940280077904</v>
      </c>
      <c r="CE156" s="133">
        <f t="shared" si="52"/>
        <v>1.000046098631038</v>
      </c>
      <c r="CF156" s="133">
        <f t="shared" si="53"/>
        <v>1.0001069942590652</v>
      </c>
      <c r="CG156" s="133">
        <f t="shared" si="54"/>
        <v>0.99997964077340817</v>
      </c>
    </row>
    <row r="157" spans="1:85" x14ac:dyDescent="0.2">
      <c r="A157" s="132">
        <v>306</v>
      </c>
      <c r="B157" s="132">
        <f t="shared" si="55"/>
        <v>579.15</v>
      </c>
      <c r="C157" s="44">
        <f t="shared" si="56"/>
        <v>1.7266683933350602</v>
      </c>
      <c r="E157" s="40">
        <f>'[4]methanogen M06-L TZVP smd redo'!AB157</f>
        <v>1.3230783773896526</v>
      </c>
      <c r="F157" s="40">
        <f>'[4]methanogen M06-L TZVP smd redo'!AS157</f>
        <v>1.4887956092286547</v>
      </c>
      <c r="G157" s="40">
        <f>'[4]methanogen M06-L TZVP smd redo'!BJ157</f>
        <v>1.5740850165684162</v>
      </c>
      <c r="H157" s="40">
        <f>'[4]methanogen M06-L TZVP smd redo'!EV157</f>
        <v>1.598577996681172</v>
      </c>
      <c r="I157" s="40">
        <f>'[4]methanogen M06-L TZVP smd redo'!CL157</f>
        <v>1.5176851225044974</v>
      </c>
      <c r="J157" s="40">
        <f>'[4]methanogen M06-L TZVP smd redo'!DG157</f>
        <v>1.524802286708038</v>
      </c>
      <c r="K157" s="40">
        <f>'[4]methanogen M06-L TZVP smd redo'!EC157</f>
        <v>1.5084926937152243</v>
      </c>
      <c r="M157" s="40">
        <f>EXP('d-beta'!Y158/1000)*'[3]methanogen M06-L TZVP smd redo'!EZ157</f>
        <v>2.9869829105942785</v>
      </c>
      <c r="N157" s="40">
        <f>'[3]methanogen M06-L TZVP smd redo'!ET157</f>
        <v>1.7612000000000001</v>
      </c>
      <c r="O157" s="40">
        <f>'[3]methanogen M06-L TZVP smd redo'!R157</f>
        <v>2.69895</v>
      </c>
      <c r="P157" s="40">
        <f>'[3]methanogen M06-L TZVP smd redo'!W157</f>
        <v>2.7339000000000002</v>
      </c>
      <c r="Q157" s="40">
        <f>'[3]methanogen M06-L TZVP smd redo'!V157</f>
        <v>2.7243200000000001</v>
      </c>
      <c r="R157" s="40">
        <f>PRODUCT('[4]methanogen M06-L TZVP smd redo'!AD157:AF157)^(1/3)</f>
        <v>2.693826513145352</v>
      </c>
      <c r="S157" s="40">
        <f>AVERAGE('[3]methanogen M06-L TZVP smd redo'!AT157:AV157)</f>
        <v>2.6588600000000002</v>
      </c>
      <c r="T157" s="40">
        <f>'[3]methanogen M06-L TZVP smd redo'!FK157</f>
        <v>2.6488</v>
      </c>
      <c r="U157" s="40">
        <f>'[3]methanogen M06-L TZVP smd redo'!CD157</f>
        <v>2.6292200000000001</v>
      </c>
      <c r="V157" s="40">
        <f>'[3]methanogen M06-L TZVP smd redo'!CG157</f>
        <v>2.0075099999999999</v>
      </c>
      <c r="W157" s="40">
        <v>2.6393294742486391</v>
      </c>
      <c r="X157" s="40">
        <v>2.6500971710988686</v>
      </c>
      <c r="Y157" s="40">
        <v>2.716219894910207</v>
      </c>
      <c r="Z157" s="40"/>
      <c r="AA157" s="40">
        <v>7.4664099999999998</v>
      </c>
      <c r="AB157" s="40">
        <v>7.2743224888503777</v>
      </c>
      <c r="AC157" s="41">
        <v>7.0865533333333337</v>
      </c>
      <c r="AD157" s="41">
        <v>7.0347099999999996</v>
      </c>
      <c r="AE157" s="41">
        <v>7.3959418349195056</v>
      </c>
      <c r="AF157" s="72">
        <v>6.9835671522323253</v>
      </c>
      <c r="AG157" s="41">
        <v>7.0399369689392115</v>
      </c>
      <c r="AH157" s="40"/>
      <c r="AI157" s="133">
        <f>1000*(AA157/Q157/P157-1)</f>
        <v>2.4693214884474735</v>
      </c>
      <c r="AJ157" s="133">
        <f>1000*(AB157/R157^2-1)</f>
        <v>2.4282666791031193</v>
      </c>
      <c r="AK157" s="133">
        <f>1000*(AC157/S157^2-1)</f>
        <v>2.4070649800445043</v>
      </c>
      <c r="AL157" s="133">
        <f>1000*(AD157/T157^2-1)</f>
        <v>2.6465486989952769</v>
      </c>
      <c r="AM157" s="133">
        <f>1000*((AE157/Y157^2-1))</f>
        <v>2.4521122202953993</v>
      </c>
      <c r="AN157" s="133">
        <f>1000*((AF157/W157^2-1))</f>
        <v>2.5131966146807461</v>
      </c>
      <c r="AO157" s="133">
        <f>1000*((AG157/X157^2-1))</f>
        <v>2.4094997139820773</v>
      </c>
      <c r="AQ157" s="133">
        <f>O157*U157/AA157</f>
        <v>0.95040766834395651</v>
      </c>
      <c r="AR157" s="133">
        <f>U157*P157/AB157</f>
        <v>0.98813663664449181</v>
      </c>
      <c r="AS157" s="133">
        <f t="shared" si="57"/>
        <v>1.0264062407796797</v>
      </c>
      <c r="AT157" s="133">
        <f t="shared" si="58"/>
        <v>1.0264965416451219</v>
      </c>
      <c r="AU157" s="133">
        <f>V157*S157/AD157</f>
        <v>0.75876447481132847</v>
      </c>
      <c r="AV157" s="133">
        <f>AC157/AD157</f>
        <v>1.0073696475523986</v>
      </c>
      <c r="AW157" s="133">
        <f>O157*N157/AA157</f>
        <v>0.63663671563710011</v>
      </c>
      <c r="AX157" s="133">
        <f>AE157/AC157</f>
        <v>1.0436585300403918</v>
      </c>
      <c r="AY157" s="133">
        <f>AF157/AG157</f>
        <v>0.99199285207302357</v>
      </c>
      <c r="AZ157" s="133">
        <f t="shared" si="59"/>
        <v>0.96777905842497114</v>
      </c>
      <c r="BB157" s="75">
        <f t="shared" si="60"/>
        <v>-50.864261862581806</v>
      </c>
      <c r="BC157" s="75">
        <f t="shared" si="61"/>
        <v>-11.934294597428618</v>
      </c>
      <c r="BD157" s="75">
        <f t="shared" si="62"/>
        <v>26.063614561599611</v>
      </c>
      <c r="BE157" s="75">
        <f t="shared" si="63"/>
        <v>26.151588396769572</v>
      </c>
      <c r="BF157" s="75">
        <f t="shared" si="64"/>
        <v>-276.06385960907357</v>
      </c>
      <c r="BG157" s="75">
        <f t="shared" si="65"/>
        <v>7.3426243861308649</v>
      </c>
      <c r="BH157" s="75">
        <f t="shared" si="66"/>
        <v>-451.55609121808845</v>
      </c>
      <c r="BI157" s="75">
        <f t="shared" si="67"/>
        <v>42.732357453234258</v>
      </c>
      <c r="BJ157" s="75">
        <f t="shared" si="68"/>
        <v>-8.0393772947733382</v>
      </c>
      <c r="BK157" s="75">
        <f t="shared" si="69"/>
        <v>-32.751463186260963</v>
      </c>
      <c r="BM157" s="133">
        <f>O157*U157/Q157/P157</f>
        <v>0.95275453042218328</v>
      </c>
      <c r="BN157" s="133">
        <f>P157*U157/R157^2</f>
        <v>0.99053609591365677</v>
      </c>
      <c r="BO157" s="133">
        <f>P157*Q157/R157^2</f>
        <v>1.0263642056653659</v>
      </c>
      <c r="BP157" s="133">
        <f>R157^2/S157^2</f>
        <v>1.0264748308938549</v>
      </c>
      <c r="BQ157" s="133">
        <f>V157*S157/T157^2</f>
        <v>0.76077258194498432</v>
      </c>
      <c r="BR157" s="133">
        <f>S157^2/T157^2</f>
        <v>1.0076103168752539</v>
      </c>
      <c r="BS157" s="133">
        <f>O157*N157/Q157/P157</f>
        <v>0.63820877635935735</v>
      </c>
      <c r="BT157" s="133">
        <f>Y157^2/S157^2</f>
        <v>1.043611631105301</v>
      </c>
      <c r="BU157" s="133">
        <f>W157^2/X157^2</f>
        <v>0.99189024336460718</v>
      </c>
      <c r="BV157" s="133">
        <f>X157^2/R157^2</f>
        <v>0.96779717704399815</v>
      </c>
      <c r="BX157" s="133">
        <f t="shared" si="70"/>
        <v>0.99753676104044675</v>
      </c>
      <c r="BY157" s="133">
        <f t="shared" si="71"/>
        <v>0.99757761551642221</v>
      </c>
      <c r="BZ157" s="133">
        <f t="shared" si="72"/>
        <v>1.000040955358811</v>
      </c>
      <c r="CA157" s="133">
        <f t="shared" si="73"/>
        <v>1.0000211507877383</v>
      </c>
      <c r="CB157" s="133">
        <f t="shared" si="74"/>
        <v>0.99736043703294097</v>
      </c>
      <c r="CC157" s="133">
        <f t="shared" si="75"/>
        <v>0.9997611484134048</v>
      </c>
      <c r="CD157" s="133">
        <f t="shared" si="76"/>
        <v>0.99753676104044664</v>
      </c>
      <c r="CE157" s="133">
        <f t="shared" si="52"/>
        <v>1.0000449390689916</v>
      </c>
      <c r="CF157" s="133">
        <f t="shared" si="53"/>
        <v>1.0001034476436308</v>
      </c>
      <c r="CG157" s="133">
        <f t="shared" si="54"/>
        <v>0.99998127849568408</v>
      </c>
    </row>
    <row r="158" spans="1:85" x14ac:dyDescent="0.2">
      <c r="A158" s="132">
        <v>308</v>
      </c>
      <c r="B158" s="132">
        <f t="shared" si="55"/>
        <v>581.15</v>
      </c>
      <c r="C158" s="44">
        <f t="shared" si="56"/>
        <v>1.7207261464337951</v>
      </c>
      <c r="E158" s="40">
        <f>'[4]methanogen M06-L TZVP smd redo'!AB158</f>
        <v>1.3136742052284323</v>
      </c>
      <c r="F158" s="40">
        <f>'[4]methanogen M06-L TZVP smd redo'!AS158</f>
        <v>1.4748747929480555</v>
      </c>
      <c r="G158" s="40">
        <f>'[4]methanogen M06-L TZVP smd redo'!BJ158</f>
        <v>1.562156747116239</v>
      </c>
      <c r="H158" s="40">
        <f>'[4]methanogen M06-L TZVP smd redo'!EV158</f>
        <v>1.5843602791185685</v>
      </c>
      <c r="I158" s="40">
        <f>'[4]methanogen M06-L TZVP smd redo'!CL158</f>
        <v>1.5030161167346456</v>
      </c>
      <c r="J158" s="40">
        <f>'[4]methanogen M06-L TZVP smd redo'!DG158</f>
        <v>1.5201204962294046</v>
      </c>
      <c r="K158" s="40">
        <f>'[4]methanogen M06-L TZVP smd redo'!EC158</f>
        <v>1.4991772892147814</v>
      </c>
      <c r="M158" s="40">
        <f>EXP('d-beta'!Y159/1000)*'[3]methanogen M06-L TZVP smd redo'!EZ158</f>
        <v>2.9716884295076436</v>
      </c>
      <c r="N158" s="40">
        <f>'[3]methanogen M06-L TZVP smd redo'!ET158</f>
        <v>1.75691</v>
      </c>
      <c r="O158" s="40">
        <f>'[3]methanogen M06-L TZVP smd redo'!R158</f>
        <v>2.6850700000000001</v>
      </c>
      <c r="P158" s="40">
        <f>'[3]methanogen M06-L TZVP smd redo'!W158</f>
        <v>2.7192599999999998</v>
      </c>
      <c r="Q158" s="40">
        <f>'[3]methanogen M06-L TZVP smd redo'!V158</f>
        <v>2.70973</v>
      </c>
      <c r="R158" s="40">
        <f>PRODUCT('[4]methanogen M06-L TZVP smd redo'!AD158:AF158)^(1/3)</f>
        <v>2.679860056717954</v>
      </c>
      <c r="S158" s="40">
        <f>AVERAGE('[3]methanogen M06-L TZVP smd redo'!AT158:AV158)</f>
        <v>2.6453399999999996</v>
      </c>
      <c r="T158" s="40">
        <f>'[3]methanogen M06-L TZVP smd redo'!FK158</f>
        <v>2.63558</v>
      </c>
      <c r="U158" s="40">
        <f>'[3]methanogen M06-L TZVP smd redo'!CD158</f>
        <v>2.6157499999999998</v>
      </c>
      <c r="V158" s="40">
        <f>'[3]methanogen M06-L TZVP smd redo'!CG158</f>
        <v>2.0001199999999999</v>
      </c>
      <c r="W158" s="40">
        <v>2.626028363637718</v>
      </c>
      <c r="X158" s="40">
        <v>2.6366941646565318</v>
      </c>
      <c r="Y158" s="40">
        <v>2.7020221827446163</v>
      </c>
      <c r="Z158" s="40"/>
      <c r="AA158" s="40">
        <v>7.3864400000000003</v>
      </c>
      <c r="AB158" s="40">
        <v>7.1988892048520681</v>
      </c>
      <c r="AC158" s="41">
        <v>7.0144766666666669</v>
      </c>
      <c r="AD158" s="41">
        <v>6.9644300000000001</v>
      </c>
      <c r="AE158" s="41">
        <v>7.3186105434117001</v>
      </c>
      <c r="AF158" s="72">
        <v>6.9131512980270289</v>
      </c>
      <c r="AG158" s="41">
        <v>6.9687195295913646</v>
      </c>
      <c r="AH158" s="40"/>
      <c r="AI158" s="133">
        <f>1000*(AA158/Q158/P158-1)</f>
        <v>2.4400755686342368</v>
      </c>
      <c r="AJ158" s="133">
        <f>1000*(AB158/R158^2-1)</f>
        <v>2.4004624902531635</v>
      </c>
      <c r="AK158" s="133">
        <f>1000*(AC158/S158^2-1)</f>
        <v>2.3797328631680603</v>
      </c>
      <c r="AL158" s="133">
        <f>1000*(AD158/T158^2-1)</f>
        <v>2.6126298595656738</v>
      </c>
      <c r="AM158" s="133">
        <f>1000*((AE158/Y158^2-1))</f>
        <v>2.4225245555229424</v>
      </c>
      <c r="AN158" s="133">
        <f>1000*((AF158/W158^2-1))</f>
        <v>2.4835077425202634</v>
      </c>
      <c r="AO158" s="133">
        <f>1000*((AG158/X158^2-1))</f>
        <v>2.3824855737677453</v>
      </c>
      <c r="AQ158" s="133">
        <f>O158*U158/AA158</f>
        <v>0.95086020498372681</v>
      </c>
      <c r="AR158" s="133">
        <f>U158*P158/AB158</f>
        <v>0.9880558156397079</v>
      </c>
      <c r="AS158" s="133">
        <f t="shared" si="57"/>
        <v>1.0260527408897364</v>
      </c>
      <c r="AT158" s="133">
        <f t="shared" si="58"/>
        <v>1.0262902775144642</v>
      </c>
      <c r="AU158" s="133">
        <f>V158*S158/AD158</f>
        <v>0.7597172260759314</v>
      </c>
      <c r="AV158" s="133">
        <f>AC158/AD158</f>
        <v>1.0071860391541974</v>
      </c>
      <c r="AW158" s="133">
        <f>O158*N158/AA158</f>
        <v>0.63866034702779684</v>
      </c>
      <c r="AX158" s="133">
        <f>AE158/AC158</f>
        <v>1.0433580281463193</v>
      </c>
      <c r="AY158" s="133">
        <f>AF158/AG158</f>
        <v>0.99202604849737808</v>
      </c>
      <c r="AZ158" s="133">
        <f t="shared" si="59"/>
        <v>0.96802705685405344</v>
      </c>
      <c r="BB158" s="75">
        <f t="shared" si="60"/>
        <v>-50.388225156061267</v>
      </c>
      <c r="BC158" s="75">
        <f t="shared" si="61"/>
        <v>-12.016089267513049</v>
      </c>
      <c r="BD158" s="75">
        <f t="shared" si="62"/>
        <v>25.719149803379551</v>
      </c>
      <c r="BE158" s="75">
        <f t="shared" si="63"/>
        <v>25.950628287880793</v>
      </c>
      <c r="BF158" s="75">
        <f t="shared" si="64"/>
        <v>-274.80898589005329</v>
      </c>
      <c r="BG158" s="75">
        <f t="shared" si="65"/>
        <v>7.1603426056656643</v>
      </c>
      <c r="BH158" s="75">
        <f t="shared" si="66"/>
        <v>-448.38250421881969</v>
      </c>
      <c r="BI158" s="75">
        <f t="shared" si="67"/>
        <v>42.444384753669041</v>
      </c>
      <c r="BJ158" s="75">
        <f t="shared" si="68"/>
        <v>-8.0059134761090469</v>
      </c>
      <c r="BK158" s="75">
        <f t="shared" si="69"/>
        <v>-32.49524080068047</v>
      </c>
      <c r="BM158" s="133">
        <f>O158*U158/Q158/P158</f>
        <v>0.95318037573909409</v>
      </c>
      <c r="BN158" s="133">
        <f>P158*U158/R158^2</f>
        <v>0.99042760656342743</v>
      </c>
      <c r="BO158" s="133">
        <f>P158*Q158/R158^2</f>
        <v>1.026012194717812</v>
      </c>
      <c r="BP158" s="133">
        <f>R158^2/S158^2</f>
        <v>1.0262690538463495</v>
      </c>
      <c r="BQ158" s="133">
        <f>V158*S158/T158^2</f>
        <v>0.76170208598560374</v>
      </c>
      <c r="BR158" s="133">
        <f>S158^2/T158^2</f>
        <v>1.0074200528674062</v>
      </c>
      <c r="BS158" s="133">
        <f>O158*N158/Q158/P158</f>
        <v>0.64021872653723477</v>
      </c>
      <c r="BT158" s="133">
        <f>Y158^2/S158^2</f>
        <v>1.0433134889877682</v>
      </c>
      <c r="BU158" s="133">
        <f>W158^2/X158^2</f>
        <v>0.99192608014667294</v>
      </c>
      <c r="BV158" s="133">
        <f>X158^2/R158^2</f>
        <v>0.96804441763380278</v>
      </c>
      <c r="BX158" s="133">
        <f t="shared" si="70"/>
        <v>0.99756586390737612</v>
      </c>
      <c r="BY158" s="133">
        <f t="shared" si="71"/>
        <v>0.99760528593104436</v>
      </c>
      <c r="BZ158" s="133">
        <f t="shared" si="72"/>
        <v>1.0000395182163848</v>
      </c>
      <c r="CA158" s="133">
        <f t="shared" si="73"/>
        <v>1.0000206804132261</v>
      </c>
      <c r="CB158" s="133">
        <f t="shared" si="74"/>
        <v>0.99739417818830833</v>
      </c>
      <c r="CC158" s="133">
        <f t="shared" si="75"/>
        <v>0.99976770989167552</v>
      </c>
      <c r="CD158" s="133">
        <f t="shared" si="76"/>
        <v>0.99756586390737623</v>
      </c>
      <c r="CE158" s="133">
        <f t="shared" si="52"/>
        <v>1.0000426901013177</v>
      </c>
      <c r="CF158" s="133">
        <f t="shared" si="53"/>
        <v>1.0001007820569556</v>
      </c>
      <c r="CG158" s="133">
        <f t="shared" si="54"/>
        <v>0.99998206613308949</v>
      </c>
    </row>
    <row r="159" spans="1:85" x14ac:dyDescent="0.2">
      <c r="A159" s="132">
        <v>310</v>
      </c>
      <c r="B159" s="132">
        <f t="shared" si="55"/>
        <v>583.15</v>
      </c>
      <c r="C159" s="44">
        <f t="shared" si="56"/>
        <v>1.7148246591785992</v>
      </c>
      <c r="E159" s="40">
        <f>'[4]methanogen M06-L TZVP smd redo'!AB159</f>
        <v>1.2983230972454241</v>
      </c>
      <c r="F159" s="40">
        <f>'[4]methanogen M06-L TZVP smd redo'!AS159</f>
        <v>1.4642542589762275</v>
      </c>
      <c r="G159" s="40">
        <f>'[4]methanogen M06-L TZVP smd redo'!BJ159</f>
        <v>1.5509657136338895</v>
      </c>
      <c r="H159" s="40">
        <f>'[4]methanogen M06-L TZVP smd redo'!EV159</f>
        <v>1.575829990632327</v>
      </c>
      <c r="I159" s="40">
        <f>'[4]methanogen M06-L TZVP smd redo'!CL159</f>
        <v>1.4910320630270313</v>
      </c>
      <c r="J159" s="40">
        <f>'[4]methanogen M06-L TZVP smd redo'!DG159</f>
        <v>1.5060117503356008</v>
      </c>
      <c r="K159" s="40">
        <f>'[4]methanogen M06-L TZVP smd redo'!EC159</f>
        <v>1.4833895199093394</v>
      </c>
      <c r="M159" s="40">
        <f>EXP('d-beta'!Y160/1000)*'[3]methanogen M06-L TZVP smd redo'!EZ159</f>
        <v>2.9565867551517271</v>
      </c>
      <c r="N159" s="40">
        <f>'[3]methanogen M06-L TZVP smd redo'!ET159</f>
        <v>1.7526600000000001</v>
      </c>
      <c r="O159" s="40">
        <f>'[3]methanogen M06-L TZVP smd redo'!R159</f>
        <v>2.67137</v>
      </c>
      <c r="P159" s="40">
        <f>'[3]methanogen M06-L TZVP smd redo'!W159</f>
        <v>2.7048000000000001</v>
      </c>
      <c r="Q159" s="40">
        <f>'[3]methanogen M06-L TZVP smd redo'!V159</f>
        <v>2.6953299999999998</v>
      </c>
      <c r="R159" s="40">
        <f>PRODUCT('[4]methanogen M06-L TZVP smd redo'!AD159:AF159)^(1/3)</f>
        <v>2.6660735150281711</v>
      </c>
      <c r="S159" s="40">
        <f>AVERAGE('[3]methanogen M06-L TZVP smd redo'!AT159:AV159)</f>
        <v>2.6319933333333334</v>
      </c>
      <c r="T159" s="40">
        <f>'[3]methanogen M06-L TZVP smd redo'!FK159</f>
        <v>2.6225200000000002</v>
      </c>
      <c r="U159" s="40">
        <f>'[3]methanogen M06-L TZVP smd redo'!CD159</f>
        <v>2.6024400000000001</v>
      </c>
      <c r="V159" s="40">
        <f>'[3]methanogen M06-L TZVP smd redo'!CG159</f>
        <v>1.99281</v>
      </c>
      <c r="W159" s="40">
        <v>2.6128938718400643</v>
      </c>
      <c r="X159" s="40">
        <v>2.6234644335110398</v>
      </c>
      <c r="Y159" s="40">
        <v>2.6880044767121909</v>
      </c>
      <c r="Z159" s="40"/>
      <c r="AA159" s="40">
        <v>7.3079499999999999</v>
      </c>
      <c r="AB159" s="40">
        <v>7.124819009452203</v>
      </c>
      <c r="AC159" s="41">
        <v>6.9436833333333325</v>
      </c>
      <c r="AD159" s="41">
        <v>6.8953899999999999</v>
      </c>
      <c r="AE159" s="41">
        <v>7.2426723920612668</v>
      </c>
      <c r="AF159" s="72">
        <v>6.843978559164837</v>
      </c>
      <c r="AG159" s="41">
        <v>6.8987617494330769</v>
      </c>
      <c r="AH159" s="40"/>
      <c r="AI159" s="133">
        <f>1000*(AA159/Q159/P159-1)</f>
        <v>2.4170948945529958</v>
      </c>
      <c r="AJ159" s="133">
        <f>1000*(AB159/R159^2-1)</f>
        <v>2.3735432430178616</v>
      </c>
      <c r="AK159" s="133">
        <f>1000*(AC159/S159^2-1)</f>
        <v>2.3521743678105445</v>
      </c>
      <c r="AL159" s="133">
        <f>1000*(AD159/T159^2-1)</f>
        <v>2.5850326823093628</v>
      </c>
      <c r="AM159" s="133">
        <f>1000*((AE159/Y159^2-1))</f>
        <v>2.394940309814908</v>
      </c>
      <c r="AN159" s="133">
        <f>1000*((AF159/W159^2-1))</f>
        <v>2.4554924920889842</v>
      </c>
      <c r="AO159" s="133">
        <f>1000*((AG159/X159^2-1))</f>
        <v>2.3532090207623035</v>
      </c>
      <c r="AQ159" s="133">
        <f>O159*U159/AA159</f>
        <v>0.9513037367250734</v>
      </c>
      <c r="AR159" s="133">
        <f>U159*P159/AB159</f>
        <v>0.98796610870557466</v>
      </c>
      <c r="AS159" s="133">
        <f t="shared" si="57"/>
        <v>1.0257032480831927</v>
      </c>
      <c r="AT159" s="133">
        <f t="shared" si="58"/>
        <v>1.0260863964301661</v>
      </c>
      <c r="AU159" s="133">
        <f>V159*S159/AD159</f>
        <v>0.76066221556721225</v>
      </c>
      <c r="AV159" s="133">
        <f>AC159/AD159</f>
        <v>1.0070037131088063</v>
      </c>
      <c r="AW159" s="133">
        <f>O159*N159/AA159</f>
        <v>0.64067260233033885</v>
      </c>
      <c r="AX159" s="133">
        <f>AE159/AC159</f>
        <v>1.0430591437389762</v>
      </c>
      <c r="AY159" s="133">
        <f>AF159/AG159</f>
        <v>0.99205898213940469</v>
      </c>
      <c r="AZ159" s="133">
        <f t="shared" si="59"/>
        <v>0.9682718592964642</v>
      </c>
      <c r="BB159" s="75">
        <f t="shared" si="60"/>
        <v>-49.921880757811017</v>
      </c>
      <c r="BC159" s="75">
        <f t="shared" si="61"/>
        <v>-12.106884752208481</v>
      </c>
      <c r="BD159" s="75">
        <f t="shared" si="62"/>
        <v>25.378473025241934</v>
      </c>
      <c r="BE159" s="75">
        <f t="shared" si="63"/>
        <v>25.751950250308933</v>
      </c>
      <c r="BF159" s="75">
        <f t="shared" si="64"/>
        <v>-273.56588882219262</v>
      </c>
      <c r="BG159" s="75">
        <f t="shared" si="65"/>
        <v>6.9793010273494405</v>
      </c>
      <c r="BH159" s="75">
        <f t="shared" si="66"/>
        <v>-445.2367133392973</v>
      </c>
      <c r="BI159" s="75">
        <f t="shared" si="67"/>
        <v>42.157879817441476</v>
      </c>
      <c r="BJ159" s="75">
        <f t="shared" si="68"/>
        <v>-7.9727156629900531</v>
      </c>
      <c r="BK159" s="75">
        <f t="shared" si="69"/>
        <v>-32.242384754877627</v>
      </c>
      <c r="BM159" s="133">
        <f>O159*U159/Q159/P159</f>
        <v>0.95360312813028081</v>
      </c>
      <c r="BN159" s="133">
        <f>P159*U159/R159^2</f>
        <v>0.99031108898722353</v>
      </c>
      <c r="BO159" s="133">
        <f>P159*Q159/R159^2</f>
        <v>1.0256586847266154</v>
      </c>
      <c r="BP159" s="133">
        <f>R159^2/S159^2</f>
        <v>1.0260645220378251</v>
      </c>
      <c r="BQ159" s="133">
        <f>V159*S159/T159^2</f>
        <v>0.76262855225465143</v>
      </c>
      <c r="BR159" s="133">
        <f>S159^2/T159^2</f>
        <v>1.0072376520309985</v>
      </c>
      <c r="BS159" s="133">
        <f>O159*N159/Q159/P159</f>
        <v>0.64222116880651159</v>
      </c>
      <c r="BT159" s="133">
        <f>Y159^2/S159^2</f>
        <v>1.0430146429089597</v>
      </c>
      <c r="BU159" s="133">
        <f>W159^2/X159^2</f>
        <v>0.9919577594544936</v>
      </c>
      <c r="BV159" s="133">
        <f>X159^2/R159^2</f>
        <v>0.96829150212796666</v>
      </c>
      <c r="BX159" s="133">
        <f t="shared" si="70"/>
        <v>0.99758873336571807</v>
      </c>
      <c r="BY159" s="133">
        <f t="shared" si="71"/>
        <v>0.99763207712432356</v>
      </c>
      <c r="BZ159" s="133">
        <f t="shared" si="72"/>
        <v>1.0000434485245833</v>
      </c>
      <c r="CA159" s="133">
        <f t="shared" si="73"/>
        <v>1.0000213187298375</v>
      </c>
      <c r="CB159" s="133">
        <f t="shared" si="74"/>
        <v>0.99742163248199156</v>
      </c>
      <c r="CC159" s="133">
        <f t="shared" si="75"/>
        <v>0.99976774207981556</v>
      </c>
      <c r="CD159" s="133">
        <f t="shared" si="76"/>
        <v>0.99758873336571796</v>
      </c>
      <c r="CE159" s="133">
        <f t="shared" si="52"/>
        <v>1.0000426655851085</v>
      </c>
      <c r="CF159" s="133">
        <f t="shared" si="53"/>
        <v>1.0001020433420136</v>
      </c>
      <c r="CG159" s="133">
        <f t="shared" si="54"/>
        <v>0.99997971392761442</v>
      </c>
    </row>
    <row r="160" spans="1:85" x14ac:dyDescent="0.2">
      <c r="A160" s="132">
        <v>312</v>
      </c>
      <c r="B160" s="132">
        <f t="shared" si="55"/>
        <v>585.15</v>
      </c>
      <c r="C160" s="44">
        <f t="shared" si="56"/>
        <v>1.708963513628984</v>
      </c>
      <c r="E160" s="40">
        <f>'[4]methanogen M06-L TZVP smd redo'!AB160</f>
        <v>1.2961769563404335</v>
      </c>
      <c r="F160" s="40">
        <f>'[4]methanogen M06-L TZVP smd redo'!AS160</f>
        <v>1.4546035747329267</v>
      </c>
      <c r="G160" s="40">
        <f>'[4]methanogen M06-L TZVP smd redo'!BJ160</f>
        <v>1.5405763283109497</v>
      </c>
      <c r="H160" s="40">
        <f>'[4]methanogen M06-L TZVP smd redo'!EV160</f>
        <v>1.5560414583597471</v>
      </c>
      <c r="I160" s="40">
        <f>'[4]methanogen M06-L TZVP smd redo'!CL160</f>
        <v>1.4793385803184567</v>
      </c>
      <c r="J160" s="40">
        <f>'[4]methanogen M06-L TZVP smd redo'!DG160</f>
        <v>1.4933794842522108</v>
      </c>
      <c r="K160" s="40">
        <f>'[4]methanogen M06-L TZVP smd redo'!EC160</f>
        <v>1.4695947307039603</v>
      </c>
      <c r="M160" s="40">
        <f>EXP('d-beta'!Y161/1000)*'[3]methanogen M06-L TZVP smd redo'!EZ160</f>
        <v>2.9416775964387245</v>
      </c>
      <c r="N160" s="40">
        <f>'[3]methanogen M06-L TZVP smd redo'!ET160</f>
        <v>1.7484500000000001</v>
      </c>
      <c r="O160" s="40">
        <f>'[3]methanogen M06-L TZVP smd redo'!R160</f>
        <v>2.6578499999999998</v>
      </c>
      <c r="P160" s="40">
        <f>'[3]methanogen M06-L TZVP smd redo'!W160</f>
        <v>2.6905399999999999</v>
      </c>
      <c r="Q160" s="40">
        <f>'[3]methanogen M06-L TZVP smd redo'!V160</f>
        <v>2.6811199999999999</v>
      </c>
      <c r="R160" s="40">
        <f>PRODUCT('[4]methanogen M06-L TZVP smd redo'!AD160:AF160)^(1/3)</f>
        <v>2.652466972431768</v>
      </c>
      <c r="S160" s="40">
        <f>AVERAGE('[3]methanogen M06-L TZVP smd redo'!AT160:AV160)</f>
        <v>2.6188199999999999</v>
      </c>
      <c r="T160" s="40">
        <f>'[3]methanogen M06-L TZVP smd redo'!FK160</f>
        <v>2.6096300000000001</v>
      </c>
      <c r="U160" s="40">
        <f>'[3]methanogen M06-L TZVP smd redo'!CD160</f>
        <v>2.5893099999999998</v>
      </c>
      <c r="V160" s="40">
        <f>'[3]methanogen M06-L TZVP smd redo'!CG160</f>
        <v>1.9855799999999999</v>
      </c>
      <c r="W160" s="40">
        <v>2.5999293087728894</v>
      </c>
      <c r="X160" s="40">
        <v>2.6104013257147982</v>
      </c>
      <c r="Y160" s="40">
        <v>2.6741666971449569</v>
      </c>
      <c r="Z160" s="40"/>
      <c r="AA160" s="40">
        <v>7.2309000000000001</v>
      </c>
      <c r="AB160" s="40">
        <v>7.0520685163632422</v>
      </c>
      <c r="AC160" s="41">
        <v>6.8741399999999997</v>
      </c>
      <c r="AD160" s="41">
        <v>6.8275399999999999</v>
      </c>
      <c r="AE160" s="41">
        <v>7.16810399340243</v>
      </c>
      <c r="AF160" s="72">
        <v>6.776018935895908</v>
      </c>
      <c r="AG160" s="41">
        <v>6.8300336839446505</v>
      </c>
      <c r="AH160" s="40"/>
      <c r="AI160" s="133">
        <f>1000*(AA160/Q160/P160-1)</f>
        <v>2.3898262123018821</v>
      </c>
      <c r="AJ160" s="133">
        <f>1000*(AB160/R160^2-1)</f>
        <v>2.3434420595154215</v>
      </c>
      <c r="AK160" s="133">
        <f>1000*(AC160/S160^2-1)</f>
        <v>2.3215662076256915</v>
      </c>
      <c r="AL160" s="133">
        <f>1000*(AD160/T160^2-1)</f>
        <v>2.5507830673674459</v>
      </c>
      <c r="AM160" s="133">
        <f>1000*((AE160/Y160^2-1))</f>
        <v>2.3683502345790419</v>
      </c>
      <c r="AN160" s="133">
        <f>1000*((AF160/W160^2-1))</f>
        <v>2.4241740207497919</v>
      </c>
      <c r="AO160" s="133">
        <f>1000*((AG160/X160^2-1))</f>
        <v>2.324354155130548</v>
      </c>
      <c r="AQ160" s="133">
        <f>O160*U160/AA160</f>
        <v>0.95174841077874106</v>
      </c>
      <c r="AR160" s="133">
        <f>U160*P160/AB160</f>
        <v>0.98788633593604147</v>
      </c>
      <c r="AS160" s="133">
        <f t="shared" si="57"/>
        <v>1.0253587274743299</v>
      </c>
      <c r="AT160" s="133">
        <f t="shared" si="58"/>
        <v>1.0258837492927468</v>
      </c>
      <c r="AU160" s="133">
        <f>V160*S160/AD160</f>
        <v>0.76160324444822003</v>
      </c>
      <c r="AV160" s="133">
        <f>AC160/AD160</f>
        <v>1.0068252987166681</v>
      </c>
      <c r="AW160" s="133">
        <f>O160*N160/AA160</f>
        <v>0.64267488590631872</v>
      </c>
      <c r="AX160" s="133">
        <f>AE160/AC160</f>
        <v>1.0427637483965166</v>
      </c>
      <c r="AY160" s="133">
        <f>AF160/AG160</f>
        <v>0.9920915839440565</v>
      </c>
      <c r="AZ160" s="133">
        <f t="shared" si="59"/>
        <v>0.96851493545427214</v>
      </c>
      <c r="BB160" s="75">
        <f t="shared" si="60"/>
        <v>-49.454553509481222</v>
      </c>
      <c r="BC160" s="75">
        <f t="shared" si="61"/>
        <v>-12.187632451555036</v>
      </c>
      <c r="BD160" s="75">
        <f t="shared" si="62"/>
        <v>25.042529386084645</v>
      </c>
      <c r="BE160" s="75">
        <f t="shared" si="63"/>
        <v>25.554435546208147</v>
      </c>
      <c r="BF160" s="75">
        <f t="shared" si="64"/>
        <v>-272.32953547174975</v>
      </c>
      <c r="BG160" s="75">
        <f t="shared" si="65"/>
        <v>6.8021118106311498</v>
      </c>
      <c r="BH160" s="75">
        <f t="shared" si="66"/>
        <v>-442.11630328822037</v>
      </c>
      <c r="BI160" s="75">
        <f t="shared" si="67"/>
        <v>41.874638756517065</v>
      </c>
      <c r="BJ160" s="75">
        <f t="shared" si="68"/>
        <v>-7.9398534344757143</v>
      </c>
      <c r="BK160" s="75">
        <f t="shared" si="69"/>
        <v>-31.991375031202292</v>
      </c>
      <c r="BM160" s="133">
        <f>O160*U160/Q160/P160</f>
        <v>0.95402292407833678</v>
      </c>
      <c r="BN160" s="133">
        <f>P160*U160/R160^2</f>
        <v>0.99020139032569443</v>
      </c>
      <c r="BO160" s="133">
        <f>P160*Q160/R160^2</f>
        <v>1.0253112804685518</v>
      </c>
      <c r="BP160" s="133">
        <f>R160^2/S160^2</f>
        <v>1.0258613596805501</v>
      </c>
      <c r="BQ160" s="133">
        <f>V160*S160/T160^2</f>
        <v>0.76354592910821062</v>
      </c>
      <c r="BR160" s="133">
        <f>S160^2/T160^2</f>
        <v>1.0070555455167578</v>
      </c>
      <c r="BS160" s="133">
        <f>O160*N160/Q160/P160</f>
        <v>0.64421076719464576</v>
      </c>
      <c r="BT160" s="133">
        <f>Y160^2/S160^2</f>
        <v>1.0427150789754405</v>
      </c>
      <c r="BU160" s="133">
        <f>W160^2/X160^2</f>
        <v>0.99199279298194909</v>
      </c>
      <c r="BV160" s="133">
        <f>X160^2/R160^2</f>
        <v>0.96853337950425122</v>
      </c>
      <c r="BX160" s="133">
        <f t="shared" si="70"/>
        <v>0.9976158714406228</v>
      </c>
      <c r="BY160" s="133">
        <f t="shared" si="71"/>
        <v>0.99766203682173027</v>
      </c>
      <c r="BZ160" s="133">
        <f t="shared" si="72"/>
        <v>1.0000462757083453</v>
      </c>
      <c r="CA160" s="133">
        <f t="shared" si="73"/>
        <v>1.0000218251832818</v>
      </c>
      <c r="CB160" s="133">
        <f t="shared" si="74"/>
        <v>0.99745570687246077</v>
      </c>
      <c r="CC160" s="133">
        <f t="shared" si="75"/>
        <v>0.99977136633513941</v>
      </c>
      <c r="CD160" s="133">
        <f t="shared" si="76"/>
        <v>0.9976158714406228</v>
      </c>
      <c r="CE160" s="133">
        <f t="shared" si="52"/>
        <v>1.0000466756663038</v>
      </c>
      <c r="CF160" s="133">
        <f t="shared" si="53"/>
        <v>1.0000995883869381</v>
      </c>
      <c r="CG160" s="133">
        <f t="shared" si="54"/>
        <v>0.9999809567224327</v>
      </c>
    </row>
    <row r="161" spans="1:85" x14ac:dyDescent="0.2">
      <c r="A161" s="132">
        <v>314</v>
      </c>
      <c r="B161" s="132">
        <f t="shared" si="55"/>
        <v>587.15</v>
      </c>
      <c r="C161" s="44">
        <f t="shared" si="56"/>
        <v>1.7031422975389594</v>
      </c>
      <c r="E161" s="40">
        <f>'[4]methanogen M06-L TZVP smd redo'!AB161</f>
        <v>1.2790033013958535</v>
      </c>
      <c r="F161" s="40">
        <f>'[4]methanogen M06-L TZVP smd redo'!AS161</f>
        <v>1.4378578251774687</v>
      </c>
      <c r="G161" s="40">
        <f>'[4]methanogen M06-L TZVP smd redo'!BJ161</f>
        <v>1.5253299799249387</v>
      </c>
      <c r="H161" s="40">
        <f>'[4]methanogen M06-L TZVP smd redo'!EV161</f>
        <v>1.5518807132464119</v>
      </c>
      <c r="I161" s="40">
        <f>'[4]methanogen M06-L TZVP smd redo'!CL161</f>
        <v>1.4718370420485627</v>
      </c>
      <c r="J161" s="40">
        <f>'[4]methanogen M06-L TZVP smd redo'!DG161</f>
        <v>1.4848580347011087</v>
      </c>
      <c r="K161" s="40">
        <f>'[4]methanogen M06-L TZVP smd redo'!EC161</f>
        <v>1.4566462028917648</v>
      </c>
      <c r="M161" s="40">
        <f>EXP('d-beta'!Y162/1000)*'[3]methanogen M06-L TZVP smd redo'!EZ161</f>
        <v>2.9269706351668194</v>
      </c>
      <c r="N161" s="40">
        <f>'[3]methanogen M06-L TZVP smd redo'!ET161</f>
        <v>1.74427</v>
      </c>
      <c r="O161" s="40">
        <f>'[3]methanogen M06-L TZVP smd redo'!R161</f>
        <v>2.6444999999999999</v>
      </c>
      <c r="P161" s="40">
        <f>'[3]methanogen M06-L TZVP smd redo'!W161</f>
        <v>2.6764600000000001</v>
      </c>
      <c r="Q161" s="40">
        <f>'[3]methanogen M06-L TZVP smd redo'!V161</f>
        <v>2.66709</v>
      </c>
      <c r="R161" s="40">
        <f>PRODUCT('[4]methanogen M06-L TZVP smd redo'!AD161:AF161)^(1/3)</f>
        <v>2.6390303440673999</v>
      </c>
      <c r="S161" s="40">
        <f>AVERAGE('[3]methanogen M06-L TZVP smd redo'!AT161:AV161)</f>
        <v>2.6058066666666666</v>
      </c>
      <c r="T161" s="40">
        <f>'[3]methanogen M06-L TZVP smd redo'!FK161</f>
        <v>2.5968900000000001</v>
      </c>
      <c r="U161" s="40">
        <f>'[3]methanogen M06-L TZVP smd redo'!CD161</f>
        <v>2.5763500000000001</v>
      </c>
      <c r="V161" s="40">
        <f>'[3]methanogen M06-L TZVP smd redo'!CG161</f>
        <v>1.97844</v>
      </c>
      <c r="W161" s="40">
        <v>2.5871247456376127</v>
      </c>
      <c r="X161" s="40">
        <v>2.5975014928012565</v>
      </c>
      <c r="Y161" s="40">
        <v>2.6605122045264773</v>
      </c>
      <c r="Z161" s="40"/>
      <c r="AA161" s="40">
        <v>7.1552499999999997</v>
      </c>
      <c r="AB161" s="40">
        <v>6.9806143743018563</v>
      </c>
      <c r="AC161" s="41">
        <v>6.8058199999999998</v>
      </c>
      <c r="AD161" s="41">
        <v>6.7608699999999997</v>
      </c>
      <c r="AE161" s="41">
        <v>7.0948688123619936</v>
      </c>
      <c r="AF161" s="72">
        <v>6.7092524983435222</v>
      </c>
      <c r="AG161" s="41">
        <v>6.7625085949712771</v>
      </c>
      <c r="AH161" s="40"/>
      <c r="AI161" s="133">
        <f>1000*(AA161/Q161/P161-1)</f>
        <v>2.366131619381262</v>
      </c>
      <c r="AJ161" s="133">
        <f>1000*(AB161/R161^2-1)</f>
        <v>2.3164995395750232</v>
      </c>
      <c r="AK161" s="133">
        <f>1000*(AC161/S161^2-1)</f>
        <v>2.2961843216042777</v>
      </c>
      <c r="AL161" s="133">
        <f>1000*(AD161/T161^2-1)</f>
        <v>2.5256135642861555</v>
      </c>
      <c r="AM161" s="133">
        <f>1000*((AE161/Y161^2-1))</f>
        <v>2.3372226455509182</v>
      </c>
      <c r="AN161" s="133">
        <f>1000*((AF161/W161^2-1))</f>
        <v>2.3961653961739326</v>
      </c>
      <c r="AO161" s="133">
        <f>1000*((AG161/X161^2-1))</f>
        <v>2.2965107015930908</v>
      </c>
      <c r="AQ161" s="133">
        <f>O161*U161/AA161</f>
        <v>0.95219001083120791</v>
      </c>
      <c r="AR161" s="133">
        <f>U161*P161/AB161</f>
        <v>0.98780671030687495</v>
      </c>
      <c r="AS161" s="133">
        <f t="shared" si="57"/>
        <v>1.0250172286183061</v>
      </c>
      <c r="AT161" s="133">
        <f t="shared" si="58"/>
        <v>1.0256830733551368</v>
      </c>
      <c r="AU161" s="133">
        <f>V161*S161/AD161</f>
        <v>0.7625397532566075</v>
      </c>
      <c r="AV161" s="133">
        <f>AC161/AD161</f>
        <v>1.0066485526271027</v>
      </c>
      <c r="AW161" s="133">
        <f>O161*N161/AA161</f>
        <v>0.64466259250200908</v>
      </c>
      <c r="AX161" s="133">
        <f>AE161/AC161</f>
        <v>1.0424708282561093</v>
      </c>
      <c r="AY161" s="133">
        <f>AF161/AG161</f>
        <v>0.99212480163539352</v>
      </c>
      <c r="AZ161" s="133">
        <f t="shared" si="59"/>
        <v>0.96875550379440745</v>
      </c>
      <c r="BB161" s="75">
        <f t="shared" si="60"/>
        <v>-48.990672897195182</v>
      </c>
      <c r="BC161" s="75">
        <f t="shared" si="61"/>
        <v>-12.268237714969873</v>
      </c>
      <c r="BD161" s="75">
        <f t="shared" si="62"/>
        <v>24.709420857215335</v>
      </c>
      <c r="BE161" s="75">
        <f t="shared" si="63"/>
        <v>25.358803665213799</v>
      </c>
      <c r="BF161" s="75">
        <f t="shared" si="64"/>
        <v>-271.10063644107242</v>
      </c>
      <c r="BG161" s="75">
        <f t="shared" si="65"/>
        <v>6.6265484777361765</v>
      </c>
      <c r="BH161" s="75">
        <f t="shared" si="66"/>
        <v>-439.0282114573767</v>
      </c>
      <c r="BI161" s="75">
        <f t="shared" si="67"/>
        <v>41.59369181115774</v>
      </c>
      <c r="BJ161" s="75">
        <f t="shared" si="68"/>
        <v>-7.9063715102445329</v>
      </c>
      <c r="BK161" s="75">
        <f t="shared" si="69"/>
        <v>-31.743016994556505</v>
      </c>
      <c r="BM161" s="133">
        <f>O161*U161/Q161/P161</f>
        <v>0.9544430177234946</v>
      </c>
      <c r="BN161" s="133">
        <f>P161*U161/R161^2</f>
        <v>0.99009496409648989</v>
      </c>
      <c r="BO161" s="133">
        <f>P161*Q161/R161^2</f>
        <v>1.0249664749712217</v>
      </c>
      <c r="BP161" s="133">
        <f>R161^2/S161^2</f>
        <v>1.0256622845372199</v>
      </c>
      <c r="BQ161" s="133">
        <f>V161*S161/T161^2</f>
        <v>0.76446563400073975</v>
      </c>
      <c r="BR161" s="133">
        <f>S161^2/T161^2</f>
        <v>1.0068789781427223</v>
      </c>
      <c r="BS161" s="133">
        <f>O161*N161/Q161/P161</f>
        <v>0.64618794904596033</v>
      </c>
      <c r="BT161" s="133">
        <f>Y161^2/S161^2</f>
        <v>1.0424281467567214</v>
      </c>
      <c r="BU161" s="133">
        <f>W161^2/X161^2</f>
        <v>0.99202616808360422</v>
      </c>
      <c r="BV161" s="133">
        <f>X161^2/R161^2</f>
        <v>0.96877482372279466</v>
      </c>
      <c r="BX161" s="133">
        <f t="shared" si="70"/>
        <v>0.99763945374375462</v>
      </c>
      <c r="BY161" s="133">
        <f t="shared" si="71"/>
        <v>0.99768885422854048</v>
      </c>
      <c r="BZ161" s="133">
        <f t="shared" si="72"/>
        <v>1.000049517372835</v>
      </c>
      <c r="CA161" s="133">
        <f t="shared" si="73"/>
        <v>1.0000202686773516</v>
      </c>
      <c r="CB161" s="133">
        <f t="shared" si="74"/>
        <v>0.99748074908998408</v>
      </c>
      <c r="CC161" s="133">
        <f t="shared" si="75"/>
        <v>0.99977114874714668</v>
      </c>
      <c r="CD161" s="133">
        <f t="shared" si="76"/>
        <v>0.99763945374375473</v>
      </c>
      <c r="CE161" s="133">
        <f t="shared" si="52"/>
        <v>1.0000409443082678</v>
      </c>
      <c r="CF161" s="133">
        <f t="shared" si="53"/>
        <v>1.0000994263608789</v>
      </c>
      <c r="CG161" s="133">
        <f t="shared" si="54"/>
        <v>0.99998005735913642</v>
      </c>
    </row>
    <row r="162" spans="1:85" x14ac:dyDescent="0.2">
      <c r="A162" s="132">
        <v>316</v>
      </c>
      <c r="B162" s="132">
        <f t="shared" si="55"/>
        <v>589.15</v>
      </c>
      <c r="C162" s="44">
        <f t="shared" si="56"/>
        <v>1.6973606042603753</v>
      </c>
      <c r="E162" s="40">
        <f>'[4]methanogen M06-L TZVP smd redo'!AB162</f>
        <v>1.2717072196324342</v>
      </c>
      <c r="F162" s="40">
        <f>'[4]methanogen M06-L TZVP smd redo'!AS162</f>
        <v>1.4249241205279706</v>
      </c>
      <c r="G162" s="40">
        <f>'[4]methanogen M06-L TZVP smd redo'!BJ162</f>
        <v>1.5195263620753074</v>
      </c>
      <c r="H162" s="40">
        <f>'[4]methanogen M06-L TZVP smd redo'!EV162</f>
        <v>1.5365755840395234</v>
      </c>
      <c r="I162" s="40">
        <f>'[4]methanogen M06-L TZVP smd redo'!CL162</f>
        <v>1.4554034045697328</v>
      </c>
      <c r="J162" s="40">
        <f>'[4]methanogen M06-L TZVP smd redo'!DG162</f>
        <v>1.4685846069857345</v>
      </c>
      <c r="K162" s="40">
        <f>'[4]methanogen M06-L TZVP smd redo'!EC162</f>
        <v>1.4472573525352583</v>
      </c>
      <c r="M162" s="40">
        <f>EXP('d-beta'!Y163/1000)*'[3]methanogen M06-L TZVP smd redo'!EZ162</f>
        <v>2.9124556291214407</v>
      </c>
      <c r="N162" s="40">
        <f>'[3]methanogen M06-L TZVP smd redo'!ET162</f>
        <v>1.74014</v>
      </c>
      <c r="O162" s="40">
        <f>'[3]methanogen M06-L TZVP smd redo'!R162</f>
        <v>2.63131</v>
      </c>
      <c r="P162" s="40">
        <f>'[3]methanogen M06-L TZVP smd redo'!W162</f>
        <v>2.6625700000000001</v>
      </c>
      <c r="Q162" s="40">
        <f>'[3]methanogen M06-L TZVP smd redo'!V162</f>
        <v>2.6532499999999999</v>
      </c>
      <c r="R162" s="40">
        <f>PRODUCT('[4]methanogen M06-L TZVP smd redo'!AD162:AF162)^(1/3)</f>
        <v>2.625763630589808</v>
      </c>
      <c r="S162" s="40">
        <f>AVERAGE('[3]methanogen M06-L TZVP smd redo'!AT162:AV162)</f>
        <v>2.5929600000000002</v>
      </c>
      <c r="T162" s="40">
        <f>'[3]methanogen M06-L TZVP smd redo'!FK162</f>
        <v>2.58432</v>
      </c>
      <c r="U162" s="40">
        <f>'[3]methanogen M06-L TZVP smd redo'!CD162</f>
        <v>2.5635500000000002</v>
      </c>
      <c r="V162" s="40">
        <f>'[3]methanogen M06-L TZVP smd redo'!CG162</f>
        <v>1.9713799999999999</v>
      </c>
      <c r="W162" s="40">
        <v>2.5744801116803231</v>
      </c>
      <c r="X162" s="40">
        <v>2.5847614857902159</v>
      </c>
      <c r="Y162" s="40">
        <v>2.6470243576201971</v>
      </c>
      <c r="Z162" s="40"/>
      <c r="AA162" s="40">
        <v>7.0809800000000003</v>
      </c>
      <c r="AB162" s="40">
        <v>6.9104265709426418</v>
      </c>
      <c r="AC162" s="41">
        <v>6.7386966666666668</v>
      </c>
      <c r="AD162" s="41">
        <v>6.6953399999999998</v>
      </c>
      <c r="AE162" s="41">
        <v>7.0229333812356716</v>
      </c>
      <c r="AF162" s="72">
        <v>6.643645888986355</v>
      </c>
      <c r="AG162" s="41">
        <v>6.6961631927441552</v>
      </c>
      <c r="AH162" s="40"/>
      <c r="AI162" s="133">
        <f>1000*(AA162/Q162/P162-1)</f>
        <v>2.3379194578445617</v>
      </c>
      <c r="AJ162" s="133">
        <f>1000*(AB162/R162^2-1)</f>
        <v>2.2904661422251671</v>
      </c>
      <c r="AK162" s="133">
        <f>1000*(AC162/S162^2-1)</f>
        <v>2.2689429106952375</v>
      </c>
      <c r="AL162" s="133">
        <f>1000*(AD162/T162^2-1)</f>
        <v>2.4900224658095382</v>
      </c>
      <c r="AM162" s="133">
        <f>1000*((AE162/Y162^2-1))</f>
        <v>2.3114081783859319</v>
      </c>
      <c r="AN162" s="133">
        <f>1000*((AF162/W162^2-1))</f>
        <v>2.3684621416615315</v>
      </c>
      <c r="AO162" s="133">
        <f>1000*((AG162/X162^2-1))</f>
        <v>2.2708086552920559</v>
      </c>
      <c r="AQ162" s="133">
        <f>O162*U162/AA162</f>
        <v>0.95262163577640391</v>
      </c>
      <c r="AR162" s="133">
        <f>U162*P162/AB162</f>
        <v>0.98772937581028741</v>
      </c>
      <c r="AS162" s="133">
        <f t="shared" si="57"/>
        <v>1.0246805934925221</v>
      </c>
      <c r="AT162" s="133">
        <f t="shared" si="58"/>
        <v>1.0254841422267078</v>
      </c>
      <c r="AU162" s="133">
        <f>V162*S162/AD162</f>
        <v>0.76347272652322373</v>
      </c>
      <c r="AV162" s="133">
        <f>AC162/AD162</f>
        <v>1.006475648236933</v>
      </c>
      <c r="AW162" s="133">
        <f>O162*N162/AA162</f>
        <v>0.64664040618671437</v>
      </c>
      <c r="AX162" s="133">
        <f>AE162/AC162</f>
        <v>1.042179775797744</v>
      </c>
      <c r="AY162" s="133">
        <f>AF162/AG162</f>
        <v>0.99215710515915934</v>
      </c>
      <c r="AZ162" s="133">
        <f t="shared" si="59"/>
        <v>0.96899418928790393</v>
      </c>
      <c r="BB162" s="75">
        <f t="shared" si="60"/>
        <v>-48.537478531912775</v>
      </c>
      <c r="BC162" s="75">
        <f t="shared" si="61"/>
        <v>-12.346529877963498</v>
      </c>
      <c r="BD162" s="75">
        <f t="shared" si="62"/>
        <v>24.380947923127753</v>
      </c>
      <c r="BE162" s="75">
        <f t="shared" si="63"/>
        <v>25.164834955552816</v>
      </c>
      <c r="BF162" s="75">
        <f t="shared" si="64"/>
        <v>-269.87787660755555</v>
      </c>
      <c r="BG162" s="75">
        <f t="shared" si="65"/>
        <v>6.454771306192904</v>
      </c>
      <c r="BH162" s="75">
        <f t="shared" si="66"/>
        <v>-435.96492540705725</v>
      </c>
      <c r="BI162" s="75">
        <f t="shared" si="67"/>
        <v>41.314458006039118</v>
      </c>
      <c r="BJ162" s="75">
        <f t="shared" si="68"/>
        <v>-7.8738121005577728</v>
      </c>
      <c r="BK162" s="75">
        <f t="shared" si="69"/>
        <v>-31.49666371626083</v>
      </c>
      <c r="BM162" s="133">
        <f>O162*U162/Q162/P162</f>
        <v>0.95484878843464938</v>
      </c>
      <c r="BN162" s="133">
        <f>P162*U162/R162^2</f>
        <v>0.98999173650326211</v>
      </c>
      <c r="BO162" s="133">
        <f>P162*Q162/R162^2</f>
        <v>1.0246320824158999</v>
      </c>
      <c r="BP162" s="133">
        <f>R162^2/S162^2</f>
        <v>1.0254621209331118</v>
      </c>
      <c r="BQ162" s="133">
        <f>V162*S162/T162^2</f>
        <v>0.76537379076429946</v>
      </c>
      <c r="BR162" s="133">
        <f>S162^2/T162^2</f>
        <v>1.0066976557032119</v>
      </c>
      <c r="BS162" s="133">
        <f>O162*N162/Q162/P162</f>
        <v>0.64815219937456681</v>
      </c>
      <c r="BT162" s="133">
        <f>Y162^2/S162^2</f>
        <v>1.0421356214133881</v>
      </c>
      <c r="BU162" s="133">
        <f>W162^2/X162^2</f>
        <v>0.99206044649120995</v>
      </c>
      <c r="BV162" s="133">
        <f>X162^2/R162^2</f>
        <v>0.96901319412217601</v>
      </c>
      <c r="BX162" s="133">
        <f t="shared" si="70"/>
        <v>0.99766753366059502</v>
      </c>
      <c r="BY162" s="133">
        <f t="shared" si="71"/>
        <v>0.99771476810405957</v>
      </c>
      <c r="BZ162" s="133">
        <f t="shared" si="72"/>
        <v>1.000047344873789</v>
      </c>
      <c r="CA162" s="133">
        <f t="shared" si="73"/>
        <v>1.0000214745070992</v>
      </c>
      <c r="CB162" s="133">
        <f t="shared" si="74"/>
        <v>0.99751616234575091</v>
      </c>
      <c r="CC162" s="133">
        <f t="shared" si="75"/>
        <v>0.99977946957060926</v>
      </c>
      <c r="CD162" s="133">
        <f t="shared" si="76"/>
        <v>0.99766753366059513</v>
      </c>
      <c r="CE162" s="133">
        <f t="shared" ref="CE162:CE225" si="77">AX162/BT162</f>
        <v>1.0000423691345433</v>
      </c>
      <c r="CF162" s="133">
        <f t="shared" ref="CF162:CF225" si="78">AY162/BU162</f>
        <v>1.0000974322364038</v>
      </c>
      <c r="CG162" s="133">
        <f t="shared" ref="CG162:CG225" si="79">AZ162/BV162</f>
        <v>0.99998038743498296</v>
      </c>
    </row>
    <row r="163" spans="1:85" x14ac:dyDescent="0.2">
      <c r="A163" s="132">
        <v>318</v>
      </c>
      <c r="B163" s="132">
        <f t="shared" si="55"/>
        <v>591.15</v>
      </c>
      <c r="C163" s="44">
        <f t="shared" si="56"/>
        <v>1.6916180326482282</v>
      </c>
      <c r="E163" s="40">
        <f>'[4]methanogen M06-L TZVP smd redo'!AB163</f>
        <v>1.2629052264681029</v>
      </c>
      <c r="F163" s="40">
        <f>'[4]methanogen M06-L TZVP smd redo'!AS163</f>
        <v>1.4147012263139302</v>
      </c>
      <c r="G163" s="40">
        <f>'[4]methanogen M06-L TZVP smd redo'!BJ163</f>
        <v>1.5091108341216408</v>
      </c>
      <c r="H163" s="40">
        <f>'[4]methanogen M06-L TZVP smd redo'!EV163</f>
        <v>1.5237935778997791</v>
      </c>
      <c r="I163" s="40">
        <f>'[4]methanogen M06-L TZVP smd redo'!CL163</f>
        <v>1.4446723704464315</v>
      </c>
      <c r="J163" s="40">
        <f>'[4]methanogen M06-L TZVP smd redo'!DG163</f>
        <v>1.4624322941214629</v>
      </c>
      <c r="K163" s="40">
        <f>'[4]methanogen M06-L TZVP smd redo'!EC163</f>
        <v>1.4402570151081928</v>
      </c>
      <c r="M163" s="40">
        <f>EXP('d-beta'!Y164/1000)*'[3]methanogen M06-L TZVP smd redo'!EZ163</f>
        <v>2.898122341656002</v>
      </c>
      <c r="N163" s="40">
        <f>'[3]methanogen M06-L TZVP smd redo'!ET163</f>
        <v>1.73604</v>
      </c>
      <c r="O163" s="40">
        <f>'[3]methanogen M06-L TZVP smd redo'!R163</f>
        <v>2.6183000000000001</v>
      </c>
      <c r="P163" s="40">
        <f>'[3]methanogen M06-L TZVP smd redo'!W163</f>
        <v>2.6488499999999999</v>
      </c>
      <c r="Q163" s="40">
        <f>'[3]methanogen M06-L TZVP smd redo'!V163</f>
        <v>2.63958</v>
      </c>
      <c r="R163" s="40">
        <f>PRODUCT('[4]methanogen M06-L TZVP smd redo'!AD163:AF163)^(1/3)</f>
        <v>2.6126635158248783</v>
      </c>
      <c r="S163" s="40">
        <f>AVERAGE('[3]methanogen M06-L TZVP smd redo'!AT163:AV163)</f>
        <v>2.5802700000000001</v>
      </c>
      <c r="T163" s="40">
        <f>'[3]methanogen M06-L TZVP smd redo'!FK163</f>
        <v>2.5718999999999999</v>
      </c>
      <c r="U163" s="40">
        <f>'[3]methanogen M06-L TZVP smd redo'!CD163</f>
        <v>2.55091</v>
      </c>
      <c r="V163" s="40">
        <f>'[3]methanogen M06-L TZVP smd redo'!CG163</f>
        <v>1.9643900000000001</v>
      </c>
      <c r="W163" s="40">
        <v>2.5619920973344272</v>
      </c>
      <c r="X163" s="40">
        <v>2.5721848278613679</v>
      </c>
      <c r="Y163" s="40">
        <v>2.6337097973707908</v>
      </c>
      <c r="Z163" s="40"/>
      <c r="AA163" s="40">
        <v>7.0080400000000003</v>
      </c>
      <c r="AB163" s="40">
        <v>6.8414752077544625</v>
      </c>
      <c r="AC163" s="41">
        <v>6.6727400000000001</v>
      </c>
      <c r="AD163" s="41">
        <v>6.6309399999999998</v>
      </c>
      <c r="AE163" s="41">
        <v>6.9522711646739817</v>
      </c>
      <c r="AF163" s="72">
        <v>6.5791724638856213</v>
      </c>
      <c r="AG163" s="41">
        <v>6.6309675771376266</v>
      </c>
      <c r="AH163" s="40"/>
      <c r="AI163" s="133">
        <f>1000*(AA163/Q163/P163-1)</f>
        <v>2.3153405130760252</v>
      </c>
      <c r="AJ163" s="133">
        <f>1000*(AB163/R163^2-1)</f>
        <v>2.2655342383652854</v>
      </c>
      <c r="AK163" s="133">
        <f>1000*(AC163/S163^2-1)</f>
        <v>2.2449971765929888</v>
      </c>
      <c r="AL163" s="133">
        <f>1000*(AD163/T163^2-1)</f>
        <v>2.4597434126421014</v>
      </c>
      <c r="AM163" s="133">
        <f>1000*((AE163/Y163^2-1))</f>
        <v>2.2841539641702546</v>
      </c>
      <c r="AN163" s="133">
        <f>1000*((AF163/W163^2-1))</f>
        <v>2.3414712316771613</v>
      </c>
      <c r="AO163" s="133">
        <f>1000*((AG163/X163^2-1))</f>
        <v>2.2419114681262453</v>
      </c>
      <c r="AQ163" s="133">
        <f>O163*U163/AA163</f>
        <v>0.95305501295654704</v>
      </c>
      <c r="AR163" s="133">
        <f>U163*P163/AB163</f>
        <v>0.98764926398349151</v>
      </c>
      <c r="AS163" s="133">
        <f t="shared" si="57"/>
        <v>1.0243463269525181</v>
      </c>
      <c r="AT163" s="133">
        <f t="shared" si="58"/>
        <v>1.0252872444834449</v>
      </c>
      <c r="AU163" s="133">
        <f>V163*S163/AD163</f>
        <v>0.76439487995668798</v>
      </c>
      <c r="AV163" s="133">
        <f>AC163/AD163</f>
        <v>1.0063037819675642</v>
      </c>
      <c r="AW163" s="133">
        <f>O163*N163/AA163</f>
        <v>0.64860838865074966</v>
      </c>
      <c r="AX163" s="133">
        <f>AE163/AC163</f>
        <v>1.0418915115340897</v>
      </c>
      <c r="AY163" s="133">
        <f>AF163/AG163</f>
        <v>0.9921889056688219</v>
      </c>
      <c r="AZ163" s="133">
        <f t="shared" si="59"/>
        <v>0.96923066674593272</v>
      </c>
      <c r="BB163" s="75">
        <f t="shared" si="60"/>
        <v>-48.082650911600297</v>
      </c>
      <c r="BC163" s="75">
        <f t="shared" si="61"/>
        <v>-12.427640228380353</v>
      </c>
      <c r="BD163" s="75">
        <f t="shared" si="62"/>
        <v>24.05467935180361</v>
      </c>
      <c r="BE163" s="75">
        <f t="shared" si="63"/>
        <v>24.972811851325872</v>
      </c>
      <c r="BF163" s="75">
        <f t="shared" si="64"/>
        <v>-268.67076475895396</v>
      </c>
      <c r="BG163" s="75">
        <f t="shared" si="65"/>
        <v>6.2839962404232201</v>
      </c>
      <c r="BH163" s="75">
        <f t="shared" si="66"/>
        <v>-432.92615171930652</v>
      </c>
      <c r="BI163" s="75">
        <f t="shared" si="67"/>
        <v>41.037822300490141</v>
      </c>
      <c r="BJ163" s="75">
        <f t="shared" si="68"/>
        <v>-7.8417607249491263</v>
      </c>
      <c r="BK163" s="75">
        <f t="shared" si="69"/>
        <v>-31.252649242433392</v>
      </c>
      <c r="BM163" s="133">
        <f>O163*U163/Q163/P163</f>
        <v>0.9552616598392355</v>
      </c>
      <c r="BN163" s="133">
        <f>P163*U163/R163^2</f>
        <v>0.98988681720654237</v>
      </c>
      <c r="BO163" s="133">
        <f>P163*Q163/R163^2</f>
        <v>1.0242954259311559</v>
      </c>
      <c r="BP163" s="133">
        <f>R163^2/S163^2</f>
        <v>1.0252662356921067</v>
      </c>
      <c r="BQ163" s="133">
        <f>V163*S163/T163^2</f>
        <v>0.76627509522731874</v>
      </c>
      <c r="BR163" s="133">
        <f>S163^2/T163^2</f>
        <v>1.006519397859994</v>
      </c>
      <c r="BS163" s="133">
        <f>O163*N163/Q163/P163</f>
        <v>0.65011013793011374</v>
      </c>
      <c r="BT163" s="133">
        <f>Y163^2/S163^2</f>
        <v>1.0418508073840396</v>
      </c>
      <c r="BU163" s="133">
        <f>W163^2/X163^2</f>
        <v>0.99209035433109782</v>
      </c>
      <c r="BV163" s="133">
        <f>X163^2/R163^2</f>
        <v>0.96925351144349237</v>
      </c>
      <c r="BX163" s="133">
        <f t="shared" si="70"/>
        <v>0.99769000790520601</v>
      </c>
      <c r="BY163" s="133">
        <f t="shared" si="71"/>
        <v>0.99773958680512054</v>
      </c>
      <c r="BZ163" s="133">
        <f t="shared" si="72"/>
        <v>1.0000496936919503</v>
      </c>
      <c r="CA163" s="133">
        <f t="shared" si="73"/>
        <v>1.0000204910594017</v>
      </c>
      <c r="CB163" s="133">
        <f t="shared" si="74"/>
        <v>0.99754629207925261</v>
      </c>
      <c r="CC163" s="133">
        <f t="shared" si="75"/>
        <v>0.99978578068849122</v>
      </c>
      <c r="CD163" s="133">
        <f t="shared" si="76"/>
        <v>0.9976900079052059</v>
      </c>
      <c r="CE163" s="133">
        <f t="shared" si="77"/>
        <v>1.0000390690776084</v>
      </c>
      <c r="CF163" s="133">
        <f t="shared" si="78"/>
        <v>1.0000993370586599</v>
      </c>
      <c r="CG163" s="133">
        <f t="shared" si="79"/>
        <v>0.9999764306269826</v>
      </c>
    </row>
    <row r="164" spans="1:85" x14ac:dyDescent="0.2">
      <c r="A164" s="132">
        <v>320</v>
      </c>
      <c r="B164" s="132">
        <f t="shared" si="55"/>
        <v>593.15</v>
      </c>
      <c r="C164" s="44">
        <f t="shared" si="56"/>
        <v>1.6859141869678833</v>
      </c>
      <c r="E164" s="40">
        <f>'[4]methanogen M06-L TZVP smd redo'!AB164</f>
        <v>1.2512465756744362</v>
      </c>
      <c r="F164" s="40">
        <f>'[4]methanogen M06-L TZVP smd redo'!AS164</f>
        <v>1.4047833076633598</v>
      </c>
      <c r="G164" s="40">
        <f>'[4]methanogen M06-L TZVP smd redo'!BJ164</f>
        <v>1.4962240878657607</v>
      </c>
      <c r="H164" s="40">
        <f>'[4]methanogen M06-L TZVP smd redo'!EV164</f>
        <v>1.5136142012133202</v>
      </c>
      <c r="I164" s="40">
        <f>'[4]methanogen M06-L TZVP smd redo'!CL164</f>
        <v>1.4322882200303866</v>
      </c>
      <c r="J164" s="40">
        <f>'[4]methanogen M06-L TZVP smd redo'!DG164</f>
        <v>1.4512677642246619</v>
      </c>
      <c r="K164" s="40">
        <f>'[4]methanogen M06-L TZVP smd redo'!EC164</f>
        <v>1.4262922365670949</v>
      </c>
      <c r="M164" s="40">
        <f>EXP('d-beta'!Y165/1000)*'[3]methanogen M06-L TZVP smd redo'!EZ164</f>
        <v>2.8839804753052261</v>
      </c>
      <c r="N164" s="40">
        <f>'[3]methanogen M06-L TZVP smd redo'!ET164</f>
        <v>1.7319800000000001</v>
      </c>
      <c r="O164" s="40">
        <f>'[3]methanogen M06-L TZVP smd redo'!R164</f>
        <v>2.6054400000000002</v>
      </c>
      <c r="P164" s="40">
        <f>'[3]methanogen M06-L TZVP smd redo'!W164</f>
        <v>2.63531</v>
      </c>
      <c r="Q164" s="40">
        <f>'[3]methanogen M06-L TZVP smd redo'!V164</f>
        <v>2.62609</v>
      </c>
      <c r="R164" s="40">
        <f>PRODUCT('[4]methanogen M06-L TZVP smd redo'!AD164:AF164)^(1/3)</f>
        <v>2.5997301143340672</v>
      </c>
      <c r="S164" s="40">
        <f>AVERAGE('[3]methanogen M06-L TZVP smd redo'!AT164:AV164)</f>
        <v>2.5677433333333335</v>
      </c>
      <c r="T164" s="40">
        <f>'[3]methanogen M06-L TZVP smd redo'!FK164</f>
        <v>2.5596299999999998</v>
      </c>
      <c r="U164" s="40">
        <f>'[3]methanogen M06-L TZVP smd redo'!CD164</f>
        <v>2.53843</v>
      </c>
      <c r="V164" s="40">
        <f>'[3]methanogen M06-L TZVP smd redo'!CG164</f>
        <v>1.95749</v>
      </c>
      <c r="W164" s="40">
        <v>2.5496607033040659</v>
      </c>
      <c r="X164" s="40">
        <v>2.5597614454696207</v>
      </c>
      <c r="Y164" s="40">
        <v>2.6205618830038935</v>
      </c>
      <c r="Z164" s="40"/>
      <c r="AA164" s="40">
        <v>6.93642</v>
      </c>
      <c r="AB164" s="40">
        <v>6.7737301797507206</v>
      </c>
      <c r="AC164" s="41">
        <v>6.6079233333333329</v>
      </c>
      <c r="AD164" s="41">
        <v>6.5676300000000003</v>
      </c>
      <c r="AE164" s="41">
        <v>6.8828520821084433</v>
      </c>
      <c r="AF164" s="72">
        <v>6.5158055101854151</v>
      </c>
      <c r="AG164" s="41">
        <v>6.5668916466386165</v>
      </c>
      <c r="AH164" s="40"/>
      <c r="AI164" s="133">
        <f>1000*(AA164/Q164/P164-1)</f>
        <v>2.2915427744718553</v>
      </c>
      <c r="AJ164" s="133">
        <f>1000*(AB164/R164^2-1)</f>
        <v>2.2391500958105492</v>
      </c>
      <c r="AK164" s="133">
        <f>1000*(AC164/S164^2-1)</f>
        <v>2.217022513680833</v>
      </c>
      <c r="AL164" s="133">
        <f>1000*(AD164/T164^2-1)</f>
        <v>2.4305522469230123</v>
      </c>
      <c r="AM164" s="133">
        <f>1000*((AE164/Y164^2-1))</f>
        <v>2.2581507697609915</v>
      </c>
      <c r="AN164" s="133">
        <f>1000*((AF164/W164^2-1))</f>
        <v>2.3129273765640779</v>
      </c>
      <c r="AO164" s="133">
        <f>1000*((AG164/X164^2-1))</f>
        <v>2.214919143723737</v>
      </c>
      <c r="AQ164" s="133">
        <f>O164*U164/AA164</f>
        <v>0.95347845995484704</v>
      </c>
      <c r="AR164" s="133">
        <f>U164*P164/AB164</f>
        <v>0.98757254655605164</v>
      </c>
      <c r="AS164" s="133">
        <f t="shared" si="57"/>
        <v>1.0240177591861603</v>
      </c>
      <c r="AT164" s="133">
        <f t="shared" si="58"/>
        <v>1.0250921262329094</v>
      </c>
      <c r="AU164" s="133">
        <f>V164*S164/AD164</f>
        <v>0.76531898075358495</v>
      </c>
      <c r="AV164" s="133">
        <f>AC164/AD164</f>
        <v>1.0061351405808994</v>
      </c>
      <c r="AW164" s="133">
        <f>O164*N164/AA164</f>
        <v>0.65056181303900285</v>
      </c>
      <c r="AX164" s="133">
        <f>AE164/AC164</f>
        <v>1.0416059229059524</v>
      </c>
      <c r="AY164" s="133">
        <f>AF164/AG164</f>
        <v>0.99222065183923802</v>
      </c>
      <c r="AZ164" s="133">
        <f t="shared" si="59"/>
        <v>0.96946460404779278</v>
      </c>
      <c r="BB164" s="75">
        <f t="shared" si="60"/>
        <v>-47.638444700401479</v>
      </c>
      <c r="BC164" s="75">
        <f t="shared" si="61"/>
        <v>-12.505320038383552</v>
      </c>
      <c r="BD164" s="75">
        <f t="shared" si="62"/>
        <v>23.733869422163437</v>
      </c>
      <c r="BE164" s="75">
        <f t="shared" si="63"/>
        <v>24.782487803092451</v>
      </c>
      <c r="BF164" s="75">
        <f t="shared" si="64"/>
        <v>-267.46256375738773</v>
      </c>
      <c r="BG164" s="75">
        <f t="shared" si="65"/>
        <v>6.1163972289252424</v>
      </c>
      <c r="BH164" s="75">
        <f t="shared" si="66"/>
        <v>-429.91896165627776</v>
      </c>
      <c r="BI164" s="75">
        <f t="shared" si="67"/>
        <v>40.763678809641476</v>
      </c>
      <c r="BJ164" s="75">
        <f t="shared" si="68"/>
        <v>-7.8097651418813872</v>
      </c>
      <c r="BK164" s="75">
        <f t="shared" si="69"/>
        <v>-31.011314457622472</v>
      </c>
      <c r="BM164" s="133">
        <f>O164*U164/Q164/P164</f>
        <v>0.95566339663037114</v>
      </c>
      <c r="BN164" s="133">
        <f>P164*U164/R164^2</f>
        <v>0.98978386971829235</v>
      </c>
      <c r="BO164" s="133">
        <f>P164*Q164/R164^2</f>
        <v>1.0239642308153112</v>
      </c>
      <c r="BP164" s="133">
        <f>R164^2/S164^2</f>
        <v>1.0250694940994396</v>
      </c>
      <c r="BQ164" s="133">
        <f>V164*S164/T164^2</f>
        <v>0.76717912852186843</v>
      </c>
      <c r="BR164" s="133">
        <f>S164^2/T164^2</f>
        <v>1.0063495050981126</v>
      </c>
      <c r="BS164" s="133">
        <f>O164*N164/Q164/P164</f>
        <v>0.65205260326101977</v>
      </c>
      <c r="BT164" s="133">
        <f>Y164^2/S164^2</f>
        <v>1.0415631799907674</v>
      </c>
      <c r="BU164" s="133">
        <f>W164^2/X164^2</f>
        <v>0.99212363044999097</v>
      </c>
      <c r="BV164" s="133">
        <f>X164^2/R164^2</f>
        <v>0.96948804318237536</v>
      </c>
      <c r="BX164" s="133">
        <f t="shared" si="70"/>
        <v>0.9977136963880503</v>
      </c>
      <c r="BY164" s="133">
        <f t="shared" si="71"/>
        <v>0.99776585249578775</v>
      </c>
      <c r="BZ164" s="133">
        <f t="shared" si="72"/>
        <v>1.0000522756256891</v>
      </c>
      <c r="CA164" s="133">
        <f t="shared" si="73"/>
        <v>1.0000220786333025</v>
      </c>
      <c r="CB164" s="133">
        <f t="shared" si="74"/>
        <v>0.99757534101342482</v>
      </c>
      <c r="CC164" s="133">
        <f t="shared" si="75"/>
        <v>0.99978698800354426</v>
      </c>
      <c r="CD164" s="133">
        <f t="shared" si="76"/>
        <v>0.99771369638805019</v>
      </c>
      <c r="CE164" s="133">
        <f t="shared" si="77"/>
        <v>1.0000410372755164</v>
      </c>
      <c r="CF164" s="133">
        <f t="shared" si="78"/>
        <v>1.0000977916322817</v>
      </c>
      <c r="CG164" s="133">
        <f t="shared" si="79"/>
        <v>0.99997582318343436</v>
      </c>
    </row>
    <row r="165" spans="1:85" x14ac:dyDescent="0.2">
      <c r="A165" s="132">
        <v>322</v>
      </c>
      <c r="B165" s="132">
        <f t="shared" si="55"/>
        <v>595.15</v>
      </c>
      <c r="C165" s="44">
        <f t="shared" si="56"/>
        <v>1.6802486768041671</v>
      </c>
      <c r="E165" s="40">
        <f>'[4]methanogen M06-L TZVP smd redo'!AB165</f>
        <v>1.2442211416516802</v>
      </c>
      <c r="F165" s="40">
        <f>'[4]methanogen M06-L TZVP smd redo'!AS165</f>
        <v>1.397937273235339</v>
      </c>
      <c r="G165" s="40">
        <f>'[4]methanogen M06-L TZVP smd redo'!BJ165</f>
        <v>1.4789351012598484</v>
      </c>
      <c r="H165" s="40">
        <f>'[4]methanogen M06-L TZVP smd redo'!EV165</f>
        <v>1.5023600300834161</v>
      </c>
      <c r="I165" s="40">
        <f>'[4]methanogen M06-L TZVP smd redo'!CL165</f>
        <v>1.424651735807636</v>
      </c>
      <c r="J165" s="40">
        <f>'[4]methanogen M06-L TZVP smd redo'!DG165</f>
        <v>1.4423328834638482</v>
      </c>
      <c r="K165" s="40">
        <f>'[4]methanogen M06-L TZVP smd redo'!EC165</f>
        <v>1.4137929435433794</v>
      </c>
      <c r="M165" s="40">
        <f>EXP('d-beta'!Y166/1000)*'[3]methanogen M06-L TZVP smd redo'!EZ165</f>
        <v>2.8700098384226593</v>
      </c>
      <c r="N165" s="40">
        <f>'[3]methanogen M06-L TZVP smd redo'!ET165</f>
        <v>1.7279500000000001</v>
      </c>
      <c r="O165" s="40">
        <f>'[3]methanogen M06-L TZVP smd redo'!R165</f>
        <v>2.5927500000000001</v>
      </c>
      <c r="P165" s="40">
        <f>'[3]methanogen M06-L TZVP smd redo'!W165</f>
        <v>2.62195</v>
      </c>
      <c r="Q165" s="40">
        <f>'[3]methanogen M06-L TZVP smd redo'!V165</f>
        <v>2.6127699999999998</v>
      </c>
      <c r="R165" s="40">
        <f>PRODUCT('[4]methanogen M06-L TZVP smd redo'!AD165:AF165)^(1/3)</f>
        <v>2.5869565242746702</v>
      </c>
      <c r="S165" s="40">
        <f>AVERAGE('[3]methanogen M06-L TZVP smd redo'!AT165:AV165)</f>
        <v>2.5553700000000004</v>
      </c>
      <c r="T165" s="40">
        <f>'[3]methanogen M06-L TZVP smd redo'!FK165</f>
        <v>2.5475099999999999</v>
      </c>
      <c r="U165" s="40">
        <f>'[3]methanogen M06-L TZVP smd redo'!CD165</f>
        <v>2.5261100000000001</v>
      </c>
      <c r="V165" s="40">
        <f>'[3]methanogen M06-L TZVP smd redo'!CG165</f>
        <v>1.9506600000000001</v>
      </c>
      <c r="W165" s="40">
        <v>2.5374793089110406</v>
      </c>
      <c r="X165" s="40">
        <v>2.5474879630305387</v>
      </c>
      <c r="Y165" s="40">
        <v>2.607580614528588</v>
      </c>
      <c r="Z165" s="40"/>
      <c r="AA165" s="40">
        <v>6.8660699999999997</v>
      </c>
      <c r="AB165" s="40">
        <v>6.7071615878528066</v>
      </c>
      <c r="AC165" s="41">
        <v>6.5442233333333322</v>
      </c>
      <c r="AD165" s="41">
        <v>6.5053900000000002</v>
      </c>
      <c r="AE165" s="41">
        <v>6.8146461326051631</v>
      </c>
      <c r="AF165" s="72">
        <v>6.453528384677071</v>
      </c>
      <c r="AG165" s="41">
        <v>6.5039187925730939</v>
      </c>
      <c r="AH165" s="40"/>
      <c r="AI165" s="133">
        <f>1000*(AA165/Q165/P165-1)</f>
        <v>2.2651748088402535</v>
      </c>
      <c r="AJ165" s="133">
        <f>1000*(AB165/R165^2-1)</f>
        <v>2.2141015518670759</v>
      </c>
      <c r="AK165" s="133">
        <f>1000*(AC165/S165^2-1)</f>
        <v>2.1910690414230771</v>
      </c>
      <c r="AL165" s="133">
        <f>1000*(AD165/T165^2-1)</f>
        <v>2.4011190809736238</v>
      </c>
      <c r="AM165" s="133">
        <f>1000*((AE165/Y165^2-1))</f>
        <v>2.2309763082635214</v>
      </c>
      <c r="AN165" s="133">
        <f>1000*((AF165/W165^2-1))</f>
        <v>2.2872489721721401</v>
      </c>
      <c r="AO165" s="133">
        <f>1000*((AG165/X165^2-1))</f>
        <v>2.1917626266008128</v>
      </c>
      <c r="AQ165" s="133">
        <f>O165*U165/AA165</f>
        <v>0.95390400949888376</v>
      </c>
      <c r="AR165" s="133">
        <f>U165*P165/AB165</f>
        <v>0.98750179606457911</v>
      </c>
      <c r="AS165" s="133">
        <f t="shared" si="57"/>
        <v>1.0236923488521565</v>
      </c>
      <c r="AT165" s="133">
        <f t="shared" si="58"/>
        <v>1.024898027805613</v>
      </c>
      <c r="AU165" s="133">
        <f>V165*S165/AD165</f>
        <v>0.76623508263147955</v>
      </c>
      <c r="AV165" s="133">
        <f>AC165/AD165</f>
        <v>1.0059694089567777</v>
      </c>
      <c r="AW165" s="133">
        <f>O165*N165/AA165</f>
        <v>0.65250461508548574</v>
      </c>
      <c r="AX165" s="133">
        <f>AE165/AC165</f>
        <v>1.0413223671469796</v>
      </c>
      <c r="AY165" s="133">
        <f>AF165/AG165</f>
        <v>0.99225230057399172</v>
      </c>
      <c r="AZ165" s="133">
        <f t="shared" si="59"/>
        <v>0.96969764443310846</v>
      </c>
      <c r="BB165" s="75">
        <f t="shared" si="60"/>
        <v>-47.192231570195453</v>
      </c>
      <c r="BC165" s="75">
        <f t="shared" si="61"/>
        <v>-12.576963408940353</v>
      </c>
      <c r="BD165" s="75">
        <f t="shared" si="62"/>
        <v>23.416040901939144</v>
      </c>
      <c r="BE165" s="75">
        <f t="shared" si="63"/>
        <v>24.593122573709294</v>
      </c>
      <c r="BF165" s="75">
        <f t="shared" si="64"/>
        <v>-266.26625993886518</v>
      </c>
      <c r="BG165" s="75">
        <f t="shared" si="65"/>
        <v>5.9516626235245669</v>
      </c>
      <c r="BH165" s="75">
        <f t="shared" si="66"/>
        <v>-426.93706688235409</v>
      </c>
      <c r="BI165" s="75">
        <f t="shared" si="67"/>
        <v>40.491412345089003</v>
      </c>
      <c r="BJ165" s="75">
        <f t="shared" si="68"/>
        <v>-7.7778687789524854</v>
      </c>
      <c r="BK165" s="75">
        <f t="shared" si="69"/>
        <v>-30.77096284535267</v>
      </c>
      <c r="BM165" s="133">
        <f>O165*U165/Q165/P165</f>
        <v>0.95606476883125235</v>
      </c>
      <c r="BN165" s="133">
        <f>P165*U165/R165^2</f>
        <v>0.98968822532371714</v>
      </c>
      <c r="BO165" s="133">
        <f>P165*Q165/R165^2</f>
        <v>1.0236401837129214</v>
      </c>
      <c r="BP165" s="133">
        <f>R165^2/S165^2</f>
        <v>1.0248744739816418</v>
      </c>
      <c r="BQ165" s="133">
        <f>V165*S165/T165^2</f>
        <v>0.76807490430889735</v>
      </c>
      <c r="BR165" s="133">
        <f>S165^2/T165^2</f>
        <v>1.0061802509016575</v>
      </c>
      <c r="BS165" s="133">
        <f>O165*N165/Q165/P165</f>
        <v>0.65398265210222928</v>
      </c>
      <c r="BT165" s="133">
        <f>Y165^2/S165^2</f>
        <v>1.0412809033222177</v>
      </c>
      <c r="BU165" s="133">
        <f>W165^2/X165^2</f>
        <v>0.99215777024232921</v>
      </c>
      <c r="BV165" s="133">
        <f>X165^2/R165^2</f>
        <v>0.96971925906218204</v>
      </c>
      <c r="BX165" s="133">
        <f t="shared" si="70"/>
        <v>0.99773994461169191</v>
      </c>
      <c r="BY165" s="133">
        <f t="shared" si="71"/>
        <v>0.99779078986372416</v>
      </c>
      <c r="BZ165" s="133">
        <f t="shared" si="72"/>
        <v>1.0000509604254162</v>
      </c>
      <c r="CA165" s="133">
        <f t="shared" si="73"/>
        <v>1.0000229821549558</v>
      </c>
      <c r="CB165" s="133">
        <f t="shared" si="74"/>
        <v>0.99760463248168063</v>
      </c>
      <c r="CC165" s="133">
        <f t="shared" si="75"/>
        <v>0.99979045310749148</v>
      </c>
      <c r="CD165" s="133">
        <f t="shared" si="76"/>
        <v>0.99773994461169213</v>
      </c>
      <c r="CE165" s="133">
        <f t="shared" si="77"/>
        <v>1.0000398200184308</v>
      </c>
      <c r="CF165" s="133">
        <f t="shared" si="78"/>
        <v>1.0000952775198639</v>
      </c>
      <c r="CG165" s="133">
        <f t="shared" si="79"/>
        <v>0.99997771042611394</v>
      </c>
    </row>
    <row r="166" spans="1:85" x14ac:dyDescent="0.2">
      <c r="A166" s="132">
        <v>324</v>
      </c>
      <c r="B166" s="132">
        <f t="shared" si="55"/>
        <v>597.15</v>
      </c>
      <c r="C166" s="44">
        <f t="shared" si="56"/>
        <v>1.6746211169722851</v>
      </c>
      <c r="E166" s="40">
        <f>'[4]methanogen M06-L TZVP smd redo'!AB166</f>
        <v>1.2285777268465914</v>
      </c>
      <c r="F166" s="40">
        <f>'[4]methanogen M06-L TZVP smd redo'!AS166</f>
        <v>1.3833001135039602</v>
      </c>
      <c r="G166" s="40">
        <f>'[4]methanogen M06-L TZVP smd redo'!BJ166</f>
        <v>1.4728733520363857</v>
      </c>
      <c r="H166" s="40">
        <f>'[4]methanogen M06-L TZVP smd redo'!EV166</f>
        <v>1.4881932920123297</v>
      </c>
      <c r="I166" s="40">
        <f>'[4]methanogen M06-L TZVP smd redo'!CL166</f>
        <v>1.416784851659747</v>
      </c>
      <c r="J166" s="40">
        <f>'[4]methanogen M06-L TZVP smd redo'!DG166</f>
        <v>1.4234845395604268</v>
      </c>
      <c r="K166" s="40">
        <f>'[4]methanogen M06-L TZVP smd redo'!EC166</f>
        <v>1.4042218496941317</v>
      </c>
      <c r="M166" s="40">
        <f>EXP('d-beta'!Y167/1000)*'[3]methanogen M06-L TZVP smd redo'!EZ166</f>
        <v>2.8562301141809892</v>
      </c>
      <c r="N166" s="40">
        <f>'[3]methanogen M06-L TZVP smd redo'!ET166</f>
        <v>1.72397</v>
      </c>
      <c r="O166" s="40">
        <f>'[3]methanogen M06-L TZVP smd redo'!R166</f>
        <v>2.5802200000000002</v>
      </c>
      <c r="P166" s="40">
        <f>'[3]methanogen M06-L TZVP smd redo'!W166</f>
        <v>2.6087500000000001</v>
      </c>
      <c r="Q166" s="40">
        <f>'[3]methanogen M06-L TZVP smd redo'!V166</f>
        <v>2.5996299999999999</v>
      </c>
      <c r="R166" s="40">
        <f>PRODUCT('[4]methanogen M06-L TZVP smd redo'!AD166:AF166)^(1/3)</f>
        <v>2.5743463410404583</v>
      </c>
      <c r="S166" s="40">
        <f>AVERAGE('[3]methanogen M06-L TZVP smd redo'!AT166:AV166)</f>
        <v>2.5431466666666669</v>
      </c>
      <c r="T166" s="40">
        <f>'[3]methanogen M06-L TZVP smd redo'!FK166</f>
        <v>2.5355300000000001</v>
      </c>
      <c r="U166" s="40">
        <f>'[3]methanogen M06-L TZVP smd redo'!CD166</f>
        <v>2.5139399999999998</v>
      </c>
      <c r="V166" s="40">
        <f>'[3]methanogen M06-L TZVP smd redo'!CG166</f>
        <v>1.9439</v>
      </c>
      <c r="W166" s="40">
        <v>2.5254512245545579</v>
      </c>
      <c r="X166" s="40">
        <v>2.5353711330306012</v>
      </c>
      <c r="Y166" s="40">
        <v>2.5947592732170013</v>
      </c>
      <c r="Z166" s="40"/>
      <c r="AA166" s="40">
        <v>6.7969799999999996</v>
      </c>
      <c r="AB166" s="40">
        <v>6.6417494307551124</v>
      </c>
      <c r="AC166" s="41">
        <v>6.4816099999999999</v>
      </c>
      <c r="AD166" s="41">
        <v>6.4442000000000004</v>
      </c>
      <c r="AE166" s="41">
        <v>6.7476267008524538</v>
      </c>
      <c r="AF166" s="72">
        <v>6.3923077986118937</v>
      </c>
      <c r="AG166" s="41">
        <v>6.4420123319924585</v>
      </c>
      <c r="AH166" s="40"/>
      <c r="AI166" s="133">
        <f>1000*(AA166/Q166/P166-1)</f>
        <v>2.2405956591282639</v>
      </c>
      <c r="AJ166" s="133">
        <f>1000*(AB166/R166^2-1)</f>
        <v>2.1864766329284802</v>
      </c>
      <c r="AK166" s="133">
        <f>1000*(AC166/S166^2-1)</f>
        <v>2.1669618909623267</v>
      </c>
      <c r="AL166" s="133">
        <f>1000*(AD166/T166^2-1)</f>
        <v>2.3779479629275624</v>
      </c>
      <c r="AM166" s="133">
        <f>1000*((AE166/Y166^2-1))</f>
        <v>2.2057789535205874</v>
      </c>
      <c r="AN166" s="133">
        <f>1000*((AF166/W166^2-1))</f>
        <v>2.258408289245617</v>
      </c>
      <c r="AO166" s="133">
        <f>1000*((AG166/X166^2-1))</f>
        <v>2.1632418780097584</v>
      </c>
      <c r="AQ166" s="133">
        <f>O166*U166/AA166</f>
        <v>0.95432357705922344</v>
      </c>
      <c r="AR166" s="133">
        <f>U166*P166/AB166</f>
        <v>0.9874267379964049</v>
      </c>
      <c r="AS166" s="133">
        <f t="shared" si="57"/>
        <v>1.0233719400081671</v>
      </c>
      <c r="AT166" s="133">
        <f t="shared" si="58"/>
        <v>1.0247067365600695</v>
      </c>
      <c r="AU166" s="133">
        <f>V166*S166/AD166</f>
        <v>0.7671429821131146</v>
      </c>
      <c r="AV166" s="133">
        <f>AC166/AD166</f>
        <v>1.0058052201980074</v>
      </c>
      <c r="AW166" s="133">
        <f>O166*N166/AA166</f>
        <v>0.65444092426342304</v>
      </c>
      <c r="AX166" s="133">
        <f>AE166/AC166</f>
        <v>1.0410417629034228</v>
      </c>
      <c r="AY166" s="133">
        <f>AF166/AG166</f>
        <v>0.99228431570462527</v>
      </c>
      <c r="AZ166" s="133">
        <f t="shared" si="59"/>
        <v>0.96992703491074861</v>
      </c>
      <c r="BB166" s="75">
        <f t="shared" si="60"/>
        <v>-46.752485734786319</v>
      </c>
      <c r="BC166" s="75">
        <f t="shared" si="61"/>
        <v>-12.652974329756818</v>
      </c>
      <c r="BD166" s="75">
        <f t="shared" si="62"/>
        <v>23.102998611719364</v>
      </c>
      <c r="BE166" s="75">
        <f t="shared" si="63"/>
        <v>24.406460979801324</v>
      </c>
      <c r="BF166" s="75">
        <f t="shared" si="64"/>
        <v>-265.0820776310519</v>
      </c>
      <c r="BG166" s="75">
        <f t="shared" si="65"/>
        <v>5.7884348377126464</v>
      </c>
      <c r="BH166" s="75">
        <f t="shared" si="66"/>
        <v>-423.9739585716033</v>
      </c>
      <c r="BI166" s="75">
        <f t="shared" si="67"/>
        <v>40.221906890969947</v>
      </c>
      <c r="BJ166" s="75">
        <f t="shared" si="68"/>
        <v>-7.7456041884443323</v>
      </c>
      <c r="BK166" s="75">
        <f t="shared" si="69"/>
        <v>-30.534432055501906</v>
      </c>
      <c r="BM166" s="133">
        <f>O166*U166/Q166/P166</f>
        <v>0.95646183032338605</v>
      </c>
      <c r="BN166" s="133">
        <f>P166*U166/R166^2</f>
        <v>0.98958572348576279</v>
      </c>
      <c r="BO166" s="133">
        <f>P166*Q166/R166^2</f>
        <v>1.0233166799308231</v>
      </c>
      <c r="BP166" s="133">
        <f>R166^2/S166^2</f>
        <v>1.0246867832998519</v>
      </c>
      <c r="BQ166" s="133">
        <f>V166*S166/T166^2</f>
        <v>0.76896720820470466</v>
      </c>
      <c r="BR166" s="133">
        <f>S166^2/T166^2</f>
        <v>1.0060169722319912</v>
      </c>
      <c r="BS166" s="133">
        <f>O166*N166/Q166/P166</f>
        <v>0.65590726175748348</v>
      </c>
      <c r="BT166" s="133">
        <f>Y166^2/S166^2</f>
        <v>1.0410014416599367</v>
      </c>
      <c r="BU166" s="133">
        <f>W166^2/X166^2</f>
        <v>0.99219009635313826</v>
      </c>
      <c r="BV166" s="133">
        <f>X166^2/R166^2</f>
        <v>0.96994952228207043</v>
      </c>
      <c r="BX166" s="133">
        <f t="shared" si="70"/>
        <v>0.99776441338653354</v>
      </c>
      <c r="BY166" s="133">
        <f t="shared" si="71"/>
        <v>0.99781829361709773</v>
      </c>
      <c r="BZ166" s="133">
        <f t="shared" si="72"/>
        <v>1.0000540009543748</v>
      </c>
      <c r="CA166" s="133">
        <f t="shared" si="73"/>
        <v>1.0000194725457017</v>
      </c>
      <c r="CB166" s="133">
        <f t="shared" si="74"/>
        <v>0.99762769325905454</v>
      </c>
      <c r="CC166" s="133">
        <f t="shared" si="75"/>
        <v>0.9997895144517156</v>
      </c>
      <c r="CD166" s="133">
        <f t="shared" si="76"/>
        <v>0.99776441338653354</v>
      </c>
      <c r="CE166" s="133">
        <f t="shared" si="77"/>
        <v>1.000038733129343</v>
      </c>
      <c r="CF166" s="133">
        <f t="shared" si="78"/>
        <v>1.0000949609876508</v>
      </c>
      <c r="CG166" s="133">
        <f t="shared" si="79"/>
        <v>0.99997681593649435</v>
      </c>
    </row>
    <row r="167" spans="1:85" x14ac:dyDescent="0.2">
      <c r="A167" s="132">
        <v>326</v>
      </c>
      <c r="B167" s="132">
        <f t="shared" si="55"/>
        <v>599.15</v>
      </c>
      <c r="C167" s="44">
        <f t="shared" si="56"/>
        <v>1.6690311274305267</v>
      </c>
      <c r="E167" s="40">
        <f>'[4]methanogen M06-L TZVP smd redo'!AB167</f>
        <v>1.2277031482492706</v>
      </c>
      <c r="F167" s="40">
        <f>'[4]methanogen M06-L TZVP smd redo'!AS167</f>
        <v>1.3707271715568403</v>
      </c>
      <c r="G167" s="40">
        <f>'[4]methanogen M06-L TZVP smd redo'!BJ167</f>
        <v>1.4575565902286147</v>
      </c>
      <c r="H167" s="40">
        <f>'[4]methanogen M06-L TZVP smd redo'!EV167</f>
        <v>1.4826635914511055</v>
      </c>
      <c r="I167" s="40">
        <f>'[4]methanogen M06-L TZVP smd redo'!CL167</f>
        <v>1.40191350425245</v>
      </c>
      <c r="J167" s="40">
        <f>'[4]methanogen M06-L TZVP smd redo'!DG167</f>
        <v>1.4192605945473336</v>
      </c>
      <c r="K167" s="40">
        <f>'[4]methanogen M06-L TZVP smd redo'!EC167</f>
        <v>1.3975870752187536</v>
      </c>
      <c r="M167" s="40">
        <f>EXP('d-beta'!Y168/1000)*'[3]methanogen M06-L TZVP smd redo'!EZ167</f>
        <v>2.8426211218274746</v>
      </c>
      <c r="N167" s="40">
        <f>'[3]methanogen M06-L TZVP smd redo'!ET167</f>
        <v>1.72001</v>
      </c>
      <c r="O167" s="40">
        <f>'[3]methanogen M06-L TZVP smd redo'!R167</f>
        <v>2.5678399999999999</v>
      </c>
      <c r="P167" s="40">
        <f>'[3]methanogen M06-L TZVP smd redo'!W167</f>
        <v>2.59572</v>
      </c>
      <c r="Q167" s="40">
        <f>'[3]methanogen M06-L TZVP smd redo'!V167</f>
        <v>2.5866400000000001</v>
      </c>
      <c r="R167" s="40">
        <f>PRODUCT('[4]methanogen M06-L TZVP smd redo'!AD167:AF167)^(1/3)</f>
        <v>2.5618893682815771</v>
      </c>
      <c r="S167" s="40">
        <f>AVERAGE('[3]methanogen M06-L TZVP smd redo'!AT167:AV167)</f>
        <v>2.5310766666666669</v>
      </c>
      <c r="T167" s="40">
        <f>'[3]methanogen M06-L TZVP smd redo'!FK167</f>
        <v>2.5236999999999998</v>
      </c>
      <c r="U167" s="40">
        <f>'[3]methanogen M06-L TZVP smd redo'!CD167</f>
        <v>2.5019200000000001</v>
      </c>
      <c r="V167" s="40">
        <f>'[3]methanogen M06-L TZVP smd redo'!CG167</f>
        <v>1.9372199999999999</v>
      </c>
      <c r="W167" s="40">
        <v>2.5135663812158269</v>
      </c>
      <c r="X167" s="40">
        <v>2.5233974806905017</v>
      </c>
      <c r="Y167" s="40">
        <v>2.5820979368238262</v>
      </c>
      <c r="Z167" s="40"/>
      <c r="AA167" s="40">
        <v>6.7290999999999999</v>
      </c>
      <c r="AB167" s="40">
        <v>6.5774669651825262</v>
      </c>
      <c r="AC167" s="41">
        <v>6.4200633333333341</v>
      </c>
      <c r="AD167" s="41">
        <v>6.3840300000000001</v>
      </c>
      <c r="AE167" s="41">
        <v>6.6817637854350034</v>
      </c>
      <c r="AF167" s="72">
        <v>6.3321170398494129</v>
      </c>
      <c r="AG167" s="41">
        <v>6.3811589470631374</v>
      </c>
      <c r="AH167" s="40"/>
      <c r="AI167" s="133">
        <f>1000*(AA167/Q167/P167-1)</f>
        <v>2.2201951595059999</v>
      </c>
      <c r="AJ167" s="133">
        <f>1000*(AB167/R167^2-1)</f>
        <v>2.1620037636380651</v>
      </c>
      <c r="AK167" s="133">
        <f>1000*(AC167/S167^2-1)</f>
        <v>2.1407264247976787</v>
      </c>
      <c r="AL167" s="133">
        <f>1000*(AD167/T167^2-1)</f>
        <v>2.3501593686088285</v>
      </c>
      <c r="AM167" s="133">
        <f>1000*((AE167/Y167^2-1))</f>
        <v>2.1799203894963259</v>
      </c>
      <c r="AN167" s="133">
        <f>1000*((AF167/W167^2-1))</f>
        <v>2.2318853222875745</v>
      </c>
      <c r="AO167" s="133">
        <f>1000*((AG167/X167^2-1))</f>
        <v>2.1396194663114709</v>
      </c>
      <c r="AQ167" s="133">
        <f>O167*U167/AA167</f>
        <v>0.9547384126852031</v>
      </c>
      <c r="AR167" s="133">
        <f>U167*P167/AB167</f>
        <v>0.98735331044262908</v>
      </c>
      <c r="AS167" s="133">
        <f t="shared" si="57"/>
        <v>1.0230534088000951</v>
      </c>
      <c r="AT167" s="133">
        <f t="shared" si="58"/>
        <v>1.0245174578001346</v>
      </c>
      <c r="AU167" s="133">
        <f>V167*S167/AD167</f>
        <v>0.76804970217871782</v>
      </c>
      <c r="AV167" s="133">
        <f>AC167/AD167</f>
        <v>1.00564429260723</v>
      </c>
      <c r="AW167" s="133">
        <f>O167*N167/AA167</f>
        <v>0.65635976258340634</v>
      </c>
      <c r="AX167" s="133">
        <f>AE167/AC167</f>
        <v>1.0407629081699095</v>
      </c>
      <c r="AY167" s="133">
        <f>AF167/AG167</f>
        <v>0.99231457676880219</v>
      </c>
      <c r="AZ167" s="133">
        <f t="shared" si="59"/>
        <v>0.97015446536508132</v>
      </c>
      <c r="BB167" s="75">
        <f t="shared" si="60"/>
        <v>-46.317889441174614</v>
      </c>
      <c r="BC167" s="75">
        <f t="shared" si="61"/>
        <v>-12.727339628178481</v>
      </c>
      <c r="BD167" s="75">
        <f t="shared" si="62"/>
        <v>22.791693622431644</v>
      </c>
      <c r="BE167" s="75">
        <f t="shared" si="63"/>
        <v>24.221728864111778</v>
      </c>
      <c r="BF167" s="75">
        <f t="shared" si="64"/>
        <v>-263.90083154994056</v>
      </c>
      <c r="BG167" s="75">
        <f t="shared" si="65"/>
        <v>5.6284232738167308</v>
      </c>
      <c r="BH167" s="75">
        <f t="shared" si="66"/>
        <v>-421.04622179228875</v>
      </c>
      <c r="BI167" s="75">
        <f t="shared" si="67"/>
        <v>39.954009773573922</v>
      </c>
      <c r="BJ167" s="75">
        <f t="shared" si="68"/>
        <v>-7.7151082889514644</v>
      </c>
      <c r="BK167" s="75">
        <f t="shared" si="69"/>
        <v>-30.299977518058839</v>
      </c>
      <c r="BM167" s="133">
        <f>O167*U167/Q167/P167</f>
        <v>0.95685811828764122</v>
      </c>
      <c r="BN167" s="133">
        <f>P167*U167/R167^2</f>
        <v>0.98948797201584648</v>
      </c>
      <c r="BO167" s="133">
        <f>P167*Q167/R167^2</f>
        <v>1.0229940077760558</v>
      </c>
      <c r="BP167" s="133">
        <f>R167^2/S167^2</f>
        <v>1.0244957058228941</v>
      </c>
      <c r="BQ167" s="133">
        <f>V167*S167/T167^2</f>
        <v>0.76985474138185039</v>
      </c>
      <c r="BR167" s="133">
        <f>S167^2/T167^2</f>
        <v>1.005854457745792</v>
      </c>
      <c r="BS167" s="133">
        <f>O167*N167/Q167/P167</f>
        <v>0.65781700935118848</v>
      </c>
      <c r="BT167" s="133">
        <f>Y167^2/S167^2</f>
        <v>1.040722205274299</v>
      </c>
      <c r="BU167" s="133">
        <f>W167^2/X167^2</f>
        <v>0.99222322390409701</v>
      </c>
      <c r="BV167" s="133">
        <f>X167^2/R167^2</f>
        <v>0.97017613522583068</v>
      </c>
      <c r="BX167" s="133">
        <f t="shared" si="70"/>
        <v>0.99778472318735045</v>
      </c>
      <c r="BY167" s="133">
        <f t="shared" si="71"/>
        <v>0.99784266041266922</v>
      </c>
      <c r="BZ167" s="133">
        <f t="shared" si="72"/>
        <v>1.0000580658572658</v>
      </c>
      <c r="CA167" s="133">
        <f t="shared" si="73"/>
        <v>1.0000212318871782</v>
      </c>
      <c r="CB167" s="133">
        <f t="shared" si="74"/>
        <v>0.99765535093036817</v>
      </c>
      <c r="CC167" s="133">
        <f t="shared" si="75"/>
        <v>0.99979105810294566</v>
      </c>
      <c r="CD167" s="133">
        <f t="shared" si="76"/>
        <v>0.99778472318735045</v>
      </c>
      <c r="CE167" s="133">
        <f t="shared" si="77"/>
        <v>1.0000391102403736</v>
      </c>
      <c r="CF167" s="133">
        <f t="shared" si="78"/>
        <v>1.0000920688636432</v>
      </c>
      <c r="CG167" s="133">
        <f t="shared" si="79"/>
        <v>0.99997766399320442</v>
      </c>
    </row>
    <row r="168" spans="1:85" x14ac:dyDescent="0.2">
      <c r="A168" s="132">
        <v>328</v>
      </c>
      <c r="B168" s="132">
        <f t="shared" si="55"/>
        <v>601.15</v>
      </c>
      <c r="C168" s="44">
        <f t="shared" si="56"/>
        <v>1.6634783331947103</v>
      </c>
      <c r="E168" s="40">
        <f>'[4]methanogen M06-L TZVP smd redo'!AB168</f>
        <v>1.2146949079030467</v>
      </c>
      <c r="F168" s="40">
        <f>'[4]methanogen M06-L TZVP smd redo'!AS168</f>
        <v>1.360334184034917</v>
      </c>
      <c r="G168" s="40">
        <f>'[4]methanogen M06-L TZVP smd redo'!BJ168</f>
        <v>1.4440195533165223</v>
      </c>
      <c r="H168" s="40">
        <f>'[4]methanogen M06-L TZVP smd redo'!EV168</f>
        <v>1.4666178659494822</v>
      </c>
      <c r="I168" s="40">
        <f>'[4]methanogen M06-L TZVP smd redo'!CL168</f>
        <v>1.3909230638002867</v>
      </c>
      <c r="J168" s="40">
        <f>'[4]methanogen M06-L TZVP smd redo'!DG168</f>
        <v>1.4066566501980127</v>
      </c>
      <c r="K168" s="40">
        <f>'[4]methanogen M06-L TZVP smd redo'!EC168</f>
        <v>1.3808722605357371</v>
      </c>
      <c r="M168" s="40">
        <f>EXP('d-beta'!Y169/1000)*'[3]methanogen M06-L TZVP smd redo'!EZ168</f>
        <v>2.8291826208300717</v>
      </c>
      <c r="N168" s="40">
        <f>'[3]methanogen M06-L TZVP smd redo'!ET168</f>
        <v>1.7161</v>
      </c>
      <c r="O168" s="40">
        <f>'[3]methanogen M06-L TZVP smd redo'!R168</f>
        <v>2.5556100000000002</v>
      </c>
      <c r="P168" s="40">
        <f>'[3]methanogen M06-L TZVP smd redo'!W168</f>
        <v>2.5828600000000002</v>
      </c>
      <c r="Q168" s="40">
        <f>'[3]methanogen M06-L TZVP smd redo'!V168</f>
        <v>2.5738300000000001</v>
      </c>
      <c r="R168" s="40">
        <f>PRODUCT('[4]methanogen M06-L TZVP smd redo'!AD168:AF168)^(1/3)</f>
        <v>2.5495856984562786</v>
      </c>
      <c r="S168" s="40">
        <f>AVERAGE('[3]methanogen M06-L TZVP smd redo'!AT168:AV168)</f>
        <v>2.5191533333333336</v>
      </c>
      <c r="T168" s="40">
        <f>'[3]methanogen M06-L TZVP smd redo'!FK168</f>
        <v>2.5120200000000001</v>
      </c>
      <c r="U168" s="40">
        <f>'[3]methanogen M06-L TZVP smd redo'!CD168</f>
        <v>2.4900600000000002</v>
      </c>
      <c r="V168" s="40">
        <f>'[3]methanogen M06-L TZVP smd redo'!CG168</f>
        <v>1.93062</v>
      </c>
      <c r="W168" s="40">
        <v>2.5018248483025789</v>
      </c>
      <c r="X168" s="40">
        <v>2.5115705512326678</v>
      </c>
      <c r="Y168" s="40">
        <v>2.569593169051239</v>
      </c>
      <c r="Z168" s="40"/>
      <c r="AA168" s="40">
        <v>6.6624100000000004</v>
      </c>
      <c r="AB168" s="40">
        <v>6.5142809414336416</v>
      </c>
      <c r="AC168" s="41">
        <v>6.3595599999999992</v>
      </c>
      <c r="AD168" s="41">
        <v>6.3248600000000001</v>
      </c>
      <c r="AE168" s="41">
        <v>6.6170340004511274</v>
      </c>
      <c r="AF168" s="72">
        <v>6.2729494649252846</v>
      </c>
      <c r="AG168" s="41">
        <v>6.321335345696645</v>
      </c>
      <c r="AH168" s="40"/>
      <c r="AI168" s="133">
        <f>1000*(AA168/Q168/P168-1)</f>
        <v>2.1913043340162641</v>
      </c>
      <c r="AJ168" s="133">
        <f>1000*(AB168/R168^2-1)</f>
        <v>2.1373661539219047</v>
      </c>
      <c r="AK168" s="133">
        <f>1000*(AC168/S168^2-1)</f>
        <v>2.1156950322454016</v>
      </c>
      <c r="AL168" s="133">
        <f>1000*(AD168/T168^2-1)</f>
        <v>2.3161574239154437</v>
      </c>
      <c r="AM168" s="133">
        <f>1000*((AE168/Y168^2-1))</f>
        <v>2.1543779168933241</v>
      </c>
      <c r="AN168" s="133">
        <f>1000*((AF168/W168^2-1))</f>
        <v>2.2082779401737529</v>
      </c>
      <c r="AO168" s="133">
        <f>1000*((AG168/X168^2-1))</f>
        <v>2.1161604569532866</v>
      </c>
      <c r="AQ168" s="133">
        <f>O168*U168/AA168</f>
        <v>0.95515320080871635</v>
      </c>
      <c r="AR168" s="133">
        <f>U168*P168/AB168</f>
        <v>0.98728876286145906</v>
      </c>
      <c r="AS168" s="133">
        <f t="shared" si="57"/>
        <v>1.0227391265280246</v>
      </c>
      <c r="AT168" s="133">
        <f t="shared" si="58"/>
        <v>1.0243288751790443</v>
      </c>
      <c r="AU168" s="133">
        <f>V168*S168/AD168</f>
        <v>0.76895422323972396</v>
      </c>
      <c r="AV168" s="133">
        <f>AC168/AD168</f>
        <v>1.0054862874435164</v>
      </c>
      <c r="AW168" s="133">
        <f>O168*N168/AA168</f>
        <v>0.65827265524037093</v>
      </c>
      <c r="AX168" s="133">
        <f>AE168/AC168</f>
        <v>1.0404861343317979</v>
      </c>
      <c r="AY168" s="133">
        <f>AF168/AG168</f>
        <v>0.99234562349167255</v>
      </c>
      <c r="AZ168" s="133">
        <f t="shared" si="59"/>
        <v>0.97038113684815475</v>
      </c>
      <c r="BB168" s="75">
        <f t="shared" si="60"/>
        <v>-45.88353167227919</v>
      </c>
      <c r="BC168" s="75">
        <f t="shared" si="61"/>
        <v>-12.792716115457527</v>
      </c>
      <c r="BD168" s="75">
        <f t="shared" si="62"/>
        <v>22.484446167847981</v>
      </c>
      <c r="BE168" s="75">
        <f t="shared" si="63"/>
        <v>24.037642221216814</v>
      </c>
      <c r="BF168" s="75">
        <f t="shared" si="64"/>
        <v>-262.72383889498661</v>
      </c>
      <c r="BG168" s="75">
        <f t="shared" si="65"/>
        <v>5.4712925876186533</v>
      </c>
      <c r="BH168" s="75">
        <f t="shared" si="66"/>
        <v>-418.13606381800406</v>
      </c>
      <c r="BI168" s="75">
        <f t="shared" si="67"/>
        <v>39.688040796204049</v>
      </c>
      <c r="BJ168" s="75">
        <f t="shared" si="68"/>
        <v>-7.6838216003094368</v>
      </c>
      <c r="BK168" s="75">
        <f t="shared" si="69"/>
        <v>-30.06636007363182</v>
      </c>
      <c r="BM168" s="133">
        <f>O168*U168/Q168/P168</f>
        <v>0.95724623215729798</v>
      </c>
      <c r="BN168" s="133">
        <f>P168*U168/R168^2</f>
        <v>0.98939896044734654</v>
      </c>
      <c r="BO168" s="133">
        <f>P168*Q168/R168^2</f>
        <v>1.022684082459135</v>
      </c>
      <c r="BP168" s="133">
        <f>R168^2/S168^2</f>
        <v>1.0243067241681743</v>
      </c>
      <c r="BQ168" s="133">
        <f>V168*S168/T168^2</f>
        <v>0.77073524227253176</v>
      </c>
      <c r="BR168" s="133">
        <f>S168^2/T168^2</f>
        <v>1.0056874240856941</v>
      </c>
      <c r="BS168" s="133">
        <f>O168*N168/Q168/P168</f>
        <v>0.65971513096276357</v>
      </c>
      <c r="BT168" s="133">
        <f>Y168^2/S168^2</f>
        <v>1.0404459718518455</v>
      </c>
      <c r="BU168" s="133">
        <f>W168^2/X168^2</f>
        <v>0.99225441252950741</v>
      </c>
      <c r="BV168" s="133">
        <f>X168^2/R168^2</f>
        <v>0.97040167100292041</v>
      </c>
      <c r="BX168" s="133">
        <f t="shared" si="70"/>
        <v>0.99781348698143768</v>
      </c>
      <c r="BY168" s="133">
        <f t="shared" si="71"/>
        <v>0.99786719243677657</v>
      </c>
      <c r="BZ168" s="133">
        <f t="shared" si="72"/>
        <v>1.000053823140336</v>
      </c>
      <c r="CA168" s="133">
        <f t="shared" si="73"/>
        <v>1.0000216253689909</v>
      </c>
      <c r="CB168" s="133">
        <f t="shared" si="74"/>
        <v>0.99768919476478535</v>
      </c>
      <c r="CC168" s="133">
        <f t="shared" si="75"/>
        <v>0.99980000083787413</v>
      </c>
      <c r="CD168" s="133">
        <f t="shared" si="76"/>
        <v>0.99781348698143768</v>
      </c>
      <c r="CE168" s="133">
        <f t="shared" si="77"/>
        <v>1.0000386012162468</v>
      </c>
      <c r="CF168" s="133">
        <f t="shared" si="78"/>
        <v>1.0000919229594885</v>
      </c>
      <c r="CG168" s="133">
        <f t="shared" si="79"/>
        <v>0.99997883953070232</v>
      </c>
    </row>
    <row r="169" spans="1:85" x14ac:dyDescent="0.2">
      <c r="A169" s="132">
        <v>330</v>
      </c>
      <c r="B169" s="132">
        <f t="shared" si="55"/>
        <v>603.15</v>
      </c>
      <c r="C169" s="44">
        <f t="shared" si="56"/>
        <v>1.6579623642543315</v>
      </c>
      <c r="E169" s="40">
        <f>'[4]methanogen M06-L TZVP smd redo'!AB169</f>
        <v>1.2012927718692001</v>
      </c>
      <c r="F169" s="40">
        <f>'[4]methanogen M06-L TZVP smd redo'!AS169</f>
        <v>1.3521299004464193</v>
      </c>
      <c r="G169" s="40">
        <f>'[4]methanogen M06-L TZVP smd redo'!BJ169</f>
        <v>1.4336552602318697</v>
      </c>
      <c r="H169" s="40">
        <f>'[4]methanogen M06-L TZVP smd redo'!EV169</f>
        <v>1.4576824403671473</v>
      </c>
      <c r="I169" s="40">
        <f>'[4]methanogen M06-L TZVP smd redo'!CL169</f>
        <v>1.3813723188911275</v>
      </c>
      <c r="J169" s="40">
        <f>'[4]methanogen M06-L TZVP smd redo'!DG169</f>
        <v>1.3954230549697577</v>
      </c>
      <c r="K169" s="40">
        <f>'[4]methanogen M06-L TZVP smd redo'!EC169</f>
        <v>1.3686200230624834</v>
      </c>
      <c r="M169" s="40">
        <f>EXP('d-beta'!Y170/1000)*'[3]methanogen M06-L TZVP smd redo'!EZ169</f>
        <v>2.8159143766956065</v>
      </c>
      <c r="N169" s="40">
        <f>'[3]methanogen M06-L TZVP smd redo'!ET169</f>
        <v>1.7122200000000001</v>
      </c>
      <c r="O169" s="40">
        <f>'[3]methanogen M06-L TZVP smd redo'!R169</f>
        <v>2.5435300000000001</v>
      </c>
      <c r="P169" s="40">
        <f>'[3]methanogen M06-L TZVP smd redo'!W169</f>
        <v>2.5701499999999999</v>
      </c>
      <c r="Q169" s="40">
        <f>'[3]methanogen M06-L TZVP smd redo'!V169</f>
        <v>2.5611700000000002</v>
      </c>
      <c r="R169" s="40">
        <f>PRODUCT('[4]methanogen M06-L TZVP smd redo'!AD169:AF169)^(1/3)</f>
        <v>2.5374352405041476</v>
      </c>
      <c r="S169" s="40">
        <f>AVERAGE('[3]methanogen M06-L TZVP smd redo'!AT169:AV169)</f>
        <v>2.5073733333333332</v>
      </c>
      <c r="T169" s="40">
        <f>'[3]methanogen M06-L TZVP smd redo'!FK169</f>
        <v>2.50047</v>
      </c>
      <c r="U169" s="40">
        <f>'[3]methanogen M06-L TZVP smd redo'!CD169</f>
        <v>2.4783300000000001</v>
      </c>
      <c r="V169" s="40">
        <f>'[3]methanogen M06-L TZVP smd redo'!CG169</f>
        <v>1.92408</v>
      </c>
      <c r="W169" s="40">
        <v>2.4902266257232504</v>
      </c>
      <c r="X169" s="40">
        <v>2.4998901761468177</v>
      </c>
      <c r="Y169" s="40">
        <v>2.5572417648945471</v>
      </c>
      <c r="Z169" s="40"/>
      <c r="AA169" s="40">
        <v>6.5968900000000001</v>
      </c>
      <c r="AB169" s="40">
        <v>6.4521713369824063</v>
      </c>
      <c r="AC169" s="41">
        <v>6.3000733333333327</v>
      </c>
      <c r="AD169" s="41">
        <v>6.2666700000000004</v>
      </c>
      <c r="AE169" s="41">
        <v>6.5534141151144913</v>
      </c>
      <c r="AF169" s="72">
        <v>6.2147684285891636</v>
      </c>
      <c r="AG169" s="41">
        <v>6.2625114295916591</v>
      </c>
      <c r="AH169" s="40"/>
      <c r="AI169" s="133">
        <f>1000*(AA169/Q169/P169-1)</f>
        <v>2.1722334466771631</v>
      </c>
      <c r="AJ169" s="133">
        <f>1000*(AB169/R169^2-1)</f>
        <v>2.1112950833406252</v>
      </c>
      <c r="AK169" s="133">
        <f>1000*(AC169/S169^2-1)</f>
        <v>2.0920098333969683</v>
      </c>
      <c r="AL169" s="133">
        <f>1000*(AD169/T169^2-1)</f>
        <v>2.2903034209653672</v>
      </c>
      <c r="AM169" s="133">
        <f>1000*((AE169/Y169^2-1))</f>
        <v>2.1299337864624235</v>
      </c>
      <c r="AN169" s="133">
        <f>1000*((AF169/W169^2-1))</f>
        <v>2.1834029831655499</v>
      </c>
      <c r="AO169" s="133">
        <f>1000*((AG169/X169^2-1))</f>
        <v>2.0898694973903176</v>
      </c>
      <c r="AQ169" s="133">
        <f>O169*U169/AA169</f>
        <v>0.95555734670428039</v>
      </c>
      <c r="AR169" s="133">
        <f>U169*P169/AB169</f>
        <v>0.98721492608083983</v>
      </c>
      <c r="AS169" s="133">
        <f t="shared" si="57"/>
        <v>1.022429451336498</v>
      </c>
      <c r="AT169" s="133">
        <f t="shared" si="58"/>
        <v>1.0241422592407508</v>
      </c>
      <c r="AU169" s="133">
        <f>V169*S169/AD169</f>
        <v>0.76984856122948864</v>
      </c>
      <c r="AV169" s="133">
        <f>AC169/AD169</f>
        <v>1.0053303163136613</v>
      </c>
      <c r="AW169" s="133">
        <f>O169*N169/AA169</f>
        <v>0.66017213211073711</v>
      </c>
      <c r="AX169" s="133">
        <f>AE169/AC169</f>
        <v>1.0402123544246298</v>
      </c>
      <c r="AY169" s="133">
        <f>AF169/AG169</f>
        <v>0.99237638101913872</v>
      </c>
      <c r="AZ169" s="133">
        <f t="shared" si="59"/>
        <v>0.97060525868188607</v>
      </c>
      <c r="BB169" s="75">
        <f t="shared" si="60"/>
        <v>-45.46049962054628</v>
      </c>
      <c r="BC169" s="75">
        <f t="shared" si="61"/>
        <v>-12.867506333442076</v>
      </c>
      <c r="BD169" s="75">
        <f t="shared" si="62"/>
        <v>22.181610306545423</v>
      </c>
      <c r="BE169" s="75">
        <f t="shared" si="63"/>
        <v>23.855442007922022</v>
      </c>
      <c r="BF169" s="75">
        <f t="shared" si="64"/>
        <v>-261.56145720515815</v>
      </c>
      <c r="BG169" s="75">
        <f t="shared" si="65"/>
        <v>5.3161604588342835</v>
      </c>
      <c r="BH169" s="75">
        <f t="shared" si="66"/>
        <v>-415.25467173730846</v>
      </c>
      <c r="BI169" s="75">
        <f t="shared" si="67"/>
        <v>39.424879256723329</v>
      </c>
      <c r="BJ169" s="75">
        <f t="shared" si="68"/>
        <v>-7.6528273075079953</v>
      </c>
      <c r="BK169" s="75">
        <f t="shared" si="69"/>
        <v>-29.835424055488129</v>
      </c>
      <c r="BM169" s="133">
        <f>O169*U169/Q169/P169</f>
        <v>0.95763304033300956</v>
      </c>
      <c r="BN169" s="133">
        <f>P169*U169/R169^2</f>
        <v>0.98929922810047488</v>
      </c>
      <c r="BO169" s="133">
        <f>P169*Q169/R169^2</f>
        <v>1.0223672812071407</v>
      </c>
      <c r="BP169" s="133">
        <f>R169^2/S169^2</f>
        <v>1.0241225500132982</v>
      </c>
      <c r="BQ169" s="133">
        <f>V169*S169/T169^2</f>
        <v>0.77161174802289778</v>
      </c>
      <c r="BR169" s="133">
        <f>S169^2/T169^2</f>
        <v>1.0055292506960902</v>
      </c>
      <c r="BS169" s="133">
        <f>O169*N169/Q169/P169</f>
        <v>0.66160618009667216</v>
      </c>
      <c r="BT169" s="133">
        <f>Y169^2/S169^2</f>
        <v>1.0401729893052203</v>
      </c>
      <c r="BU169" s="133">
        <f>W169^2/X169^2</f>
        <v>0.99228376281987352</v>
      </c>
      <c r="BV169" s="133">
        <f>X169^2/R169^2</f>
        <v>0.9706260110984376</v>
      </c>
      <c r="BX169" s="133">
        <f t="shared" si="70"/>
        <v>0.99783247492378979</v>
      </c>
      <c r="BY169" s="133">
        <f t="shared" si="71"/>
        <v>0.99789315309217708</v>
      </c>
      <c r="BZ169" s="133">
        <f t="shared" si="72"/>
        <v>1.0000608099755344</v>
      </c>
      <c r="CA169" s="133">
        <f t="shared" si="73"/>
        <v>1.0000192449892371</v>
      </c>
      <c r="CB169" s="133">
        <f t="shared" si="74"/>
        <v>0.99771493008248391</v>
      </c>
      <c r="CC169" s="133">
        <f t="shared" si="75"/>
        <v>0.99980215952714335</v>
      </c>
      <c r="CD169" s="133">
        <f t="shared" si="76"/>
        <v>0.99783247492379001</v>
      </c>
      <c r="CE169" s="133">
        <f t="shared" si="77"/>
        <v>1.0000378447814107</v>
      </c>
      <c r="CF169" s="133">
        <f t="shared" si="78"/>
        <v>1.000093338420657</v>
      </c>
      <c r="CG169" s="133">
        <f t="shared" si="79"/>
        <v>0.99997861955447898</v>
      </c>
    </row>
    <row r="170" spans="1:85" x14ac:dyDescent="0.2">
      <c r="A170" s="132">
        <v>332</v>
      </c>
      <c r="B170" s="132">
        <f t="shared" si="55"/>
        <v>605.15</v>
      </c>
      <c r="C170" s="44">
        <f t="shared" si="56"/>
        <v>1.6524828554903743</v>
      </c>
      <c r="E170" s="40">
        <f>'[4]methanogen M06-L TZVP smd redo'!AB170</f>
        <v>1.195360192347783</v>
      </c>
      <c r="F170" s="40">
        <f>'[4]methanogen M06-L TZVP smd redo'!AS170</f>
        <v>1.3380236820887959</v>
      </c>
      <c r="G170" s="40">
        <f>'[4]methanogen M06-L TZVP smd redo'!BJ170</f>
        <v>1.4239980617238857</v>
      </c>
      <c r="H170" s="40">
        <f>'[4]methanogen M06-L TZVP smd redo'!EV170</f>
        <v>1.4481220426691976</v>
      </c>
      <c r="I170" s="40">
        <f>'[4]methanogen M06-L TZVP smd redo'!CL170</f>
        <v>1.3706583921326843</v>
      </c>
      <c r="J170" s="40">
        <f>'[4]methanogen M06-L TZVP smd redo'!DG170</f>
        <v>1.3856909103295845</v>
      </c>
      <c r="K170" s="40">
        <f>'[4]methanogen M06-L TZVP smd redo'!EC170</f>
        <v>1.3572558149637093</v>
      </c>
      <c r="M170" s="40">
        <f>EXP('d-beta'!Y171/1000)*'[3]methanogen M06-L TZVP smd redo'!EZ170</f>
        <v>2.8028161609201825</v>
      </c>
      <c r="N170" s="40">
        <f>'[3]methanogen M06-L TZVP smd redo'!ET170</f>
        <v>1.7083699999999999</v>
      </c>
      <c r="O170" s="40">
        <f>'[3]methanogen M06-L TZVP smd redo'!R170</f>
        <v>2.5316000000000001</v>
      </c>
      <c r="P170" s="40">
        <f>'[3]methanogen M06-L TZVP smd redo'!W170</f>
        <v>2.5576099999999999</v>
      </c>
      <c r="Q170" s="40">
        <f>'[3]methanogen M06-L TZVP smd redo'!V170</f>
        <v>2.54867</v>
      </c>
      <c r="R170" s="40">
        <f>PRODUCT('[4]methanogen M06-L TZVP smd redo'!AD170:AF170)^(1/3)</f>
        <v>2.5254314934724338</v>
      </c>
      <c r="S170" s="40">
        <f>AVERAGE('[3]methanogen M06-L TZVP smd redo'!AT170:AV170)</f>
        <v>2.4957366666666672</v>
      </c>
      <c r="T170" s="40">
        <f>'[3]methanogen M06-L TZVP smd redo'!FK170</f>
        <v>2.4890599999999998</v>
      </c>
      <c r="U170" s="40">
        <f>'[3]methanogen M06-L TZVP smd redo'!CD170</f>
        <v>2.4667500000000002</v>
      </c>
      <c r="V170" s="40">
        <f>'[3]methanogen M06-L TZVP smd redo'!CG170</f>
        <v>1.9176200000000001</v>
      </c>
      <c r="W170" s="40">
        <v>2.4787750246287397</v>
      </c>
      <c r="X170" s="40">
        <v>2.4883497037171098</v>
      </c>
      <c r="Y170" s="40">
        <v>2.5450436474928044</v>
      </c>
      <c r="Z170" s="40"/>
      <c r="AA170" s="40">
        <v>6.5325100000000003</v>
      </c>
      <c r="AB170" s="40">
        <v>6.3911148912553077</v>
      </c>
      <c r="AC170" s="41">
        <v>6.241579999999999</v>
      </c>
      <c r="AD170" s="41">
        <v>6.2094399999999998</v>
      </c>
      <c r="AE170" s="41">
        <v>6.4908773586793185</v>
      </c>
      <c r="AF170" s="72">
        <v>6.1575539305826652</v>
      </c>
      <c r="AG170" s="41">
        <v>6.2046673664438385</v>
      </c>
      <c r="AH170" s="40"/>
      <c r="AI170" s="133">
        <f>1000*(AA170/Q170/P170-1)</f>
        <v>2.1486711614557841</v>
      </c>
      <c r="AJ170" s="133">
        <f>1000*(AB170/R170^2-1)</f>
        <v>2.0870291022729859</v>
      </c>
      <c r="AK170" s="133">
        <f>1000*(AC170/S170^2-1)</f>
        <v>2.0676044013718808</v>
      </c>
      <c r="AL170" s="133">
        <f>1000*(AD170/T170^2-1)</f>
        <v>2.2630131800618347</v>
      </c>
      <c r="AM170" s="133">
        <f>1000*((AE170/Y170^2-1))</f>
        <v>2.1043184987488139</v>
      </c>
      <c r="AN170" s="133">
        <f>1000*((AF170/W170^2-1))</f>
        <v>2.152930796918362</v>
      </c>
      <c r="AO170" s="133">
        <f>1000*((AG170/X170^2-1))</f>
        <v>2.0644957080653281</v>
      </c>
      <c r="AQ170" s="133">
        <f>O170*U170/AA170</f>
        <v>0.95596092466754745</v>
      </c>
      <c r="AR170" s="133">
        <f>U170*P170/AB170</f>
        <v>0.98714928065716934</v>
      </c>
      <c r="AS170" s="133">
        <f t="shared" si="57"/>
        <v>1.0221237000352095</v>
      </c>
      <c r="AT170" s="133">
        <f t="shared" si="58"/>
        <v>1.0239578586279929</v>
      </c>
      <c r="AU170" s="133">
        <f>V170*S170/AD170</f>
        <v>0.77074173302799209</v>
      </c>
      <c r="AV170" s="133">
        <f>AC170/AD170</f>
        <v>1.0051759901053878</v>
      </c>
      <c r="AW170" s="133">
        <f>O170*N170/AA170</f>
        <v>0.66205937564580841</v>
      </c>
      <c r="AX170" s="133">
        <f>AE170/AC170</f>
        <v>1.0399413864244822</v>
      </c>
      <c r="AY170" s="133">
        <f>AF170/AG170</f>
        <v>0.992406774919801</v>
      </c>
      <c r="AZ170" s="133">
        <f t="shared" si="59"/>
        <v>0.97082707352568842</v>
      </c>
      <c r="BB170" s="75">
        <f t="shared" si="60"/>
        <v>-45.038240544807479</v>
      </c>
      <c r="BC170" s="75">
        <f t="shared" si="61"/>
        <v>-12.934004118876649</v>
      </c>
      <c r="BD170" s="75">
        <f t="shared" si="62"/>
        <v>21.882521673547441</v>
      </c>
      <c r="BE170" s="75">
        <f t="shared" si="63"/>
        <v>23.675372086879321</v>
      </c>
      <c r="BF170" s="75">
        <f t="shared" si="64"/>
        <v>-260.40193815339723</v>
      </c>
      <c r="BG170" s="75">
        <f t="shared" si="65"/>
        <v>5.1626407130032286</v>
      </c>
      <c r="BH170" s="75">
        <f t="shared" si="66"/>
        <v>-412.40003575928603</v>
      </c>
      <c r="BI170" s="75">
        <f t="shared" si="67"/>
        <v>39.164352357812838</v>
      </c>
      <c r="BJ170" s="75">
        <f t="shared" si="68"/>
        <v>-7.622200384285966</v>
      </c>
      <c r="BK170" s="75">
        <f t="shared" si="69"/>
        <v>-29.606917667613878</v>
      </c>
      <c r="BM170" s="133">
        <f>O170*U170/Q170/P170</f>
        <v>0.95801497033785921</v>
      </c>
      <c r="BN170" s="133">
        <f>P170*U170/R170^2</f>
        <v>0.98920948993418878</v>
      </c>
      <c r="BO170" s="133">
        <f>P170*Q170/R170^2</f>
        <v>1.0220608293141051</v>
      </c>
      <c r="BP170" s="133">
        <f>R170^2/S170^2</f>
        <v>1.0239380099775648</v>
      </c>
      <c r="BQ170" s="133">
        <f>V170*S170/T170^2</f>
        <v>0.77248593172825797</v>
      </c>
      <c r="BR170" s="133">
        <f>S170^2/T170^2</f>
        <v>1.0053720050366481</v>
      </c>
      <c r="BS170" s="133">
        <f>O170*N170/Q170/P170</f>
        <v>0.66348192353342994</v>
      </c>
      <c r="BT170" s="133">
        <f>Y170^2/S170^2</f>
        <v>1.0399032860903925</v>
      </c>
      <c r="BU170" s="133">
        <f>W170^2/X170^2</f>
        <v>0.99231919988147954</v>
      </c>
      <c r="BV170" s="133">
        <f>X170^2/R170^2</f>
        <v>0.97084890448492212</v>
      </c>
      <c r="BX170" s="133">
        <f t="shared" si="70"/>
        <v>0.99785593572761466</v>
      </c>
      <c r="BY170" s="133">
        <f t="shared" si="71"/>
        <v>0.99791731751668045</v>
      </c>
      <c r="BZ170" s="133">
        <f t="shared" si="72"/>
        <v>1.0000615136783459</v>
      </c>
      <c r="CA170" s="133">
        <f t="shared" si="73"/>
        <v>1.0000193846211731</v>
      </c>
      <c r="CB170" s="133">
        <f t="shared" si="74"/>
        <v>0.99774209648535139</v>
      </c>
      <c r="CC170" s="133">
        <f t="shared" si="75"/>
        <v>0.99980503243547825</v>
      </c>
      <c r="CD170" s="133">
        <f t="shared" si="76"/>
        <v>0.99785593572761466</v>
      </c>
      <c r="CE170" s="133">
        <f t="shared" si="77"/>
        <v>1.0000366383437762</v>
      </c>
      <c r="CF170" s="133">
        <f t="shared" si="78"/>
        <v>1.0000882528911381</v>
      </c>
      <c r="CG170" s="133">
        <f t="shared" si="79"/>
        <v>0.99997751353569764</v>
      </c>
    </row>
    <row r="171" spans="1:85" x14ac:dyDescent="0.2">
      <c r="A171" s="132">
        <v>334</v>
      </c>
      <c r="B171" s="132">
        <f t="shared" si="55"/>
        <v>607.15</v>
      </c>
      <c r="C171" s="44">
        <f t="shared" si="56"/>
        <v>1.647039446594746</v>
      </c>
      <c r="E171" s="40">
        <f>'[4]methanogen M06-L TZVP smd redo'!AB171</f>
        <v>1.1815946307500713</v>
      </c>
      <c r="F171" s="40">
        <f>'[4]methanogen M06-L TZVP smd redo'!AS171</f>
        <v>1.3348679056917057</v>
      </c>
      <c r="G171" s="40">
        <f>'[4]methanogen M06-L TZVP smd redo'!BJ171</f>
        <v>1.4190580821915599</v>
      </c>
      <c r="H171" s="40">
        <f>'[4]methanogen M06-L TZVP smd redo'!EV171</f>
        <v>1.4283667238590425</v>
      </c>
      <c r="I171" s="40">
        <f>'[4]methanogen M06-L TZVP smd redo'!CL171</f>
        <v>1.3668910128603606</v>
      </c>
      <c r="J171" s="40">
        <f>'[4]methanogen M06-L TZVP smd redo'!DG171</f>
        <v>1.3692603989763352</v>
      </c>
      <c r="K171" s="40">
        <f>'[4]methanogen M06-L TZVP smd redo'!EC171</f>
        <v>1.3482001835471991</v>
      </c>
      <c r="M171" s="40">
        <f>EXP('d-beta'!Y172/1000)*'[3]methanogen M06-L TZVP smd redo'!EZ171</f>
        <v>2.7898777794698502</v>
      </c>
      <c r="N171" s="40">
        <f>'[3]methanogen M06-L TZVP smd redo'!ET171</f>
        <v>1.7045600000000001</v>
      </c>
      <c r="O171" s="40">
        <f>'[3]methanogen M06-L TZVP smd redo'!R171</f>
        <v>2.5198200000000002</v>
      </c>
      <c r="P171" s="40">
        <f>'[3]methanogen M06-L TZVP smd redo'!W171</f>
        <v>2.54522</v>
      </c>
      <c r="Q171" s="40">
        <f>'[3]methanogen M06-L TZVP smd redo'!V171</f>
        <v>2.53633</v>
      </c>
      <c r="R171" s="40">
        <f>PRODUCT('[4]methanogen M06-L TZVP smd redo'!AD171:AF171)^(1/3)</f>
        <v>2.5135676511925804</v>
      </c>
      <c r="S171" s="40">
        <f>AVERAGE('[3]methanogen M06-L TZVP smd redo'!AT171:AV171)</f>
        <v>2.4842366666666669</v>
      </c>
      <c r="T171" s="40">
        <f>'[3]methanogen M06-L TZVP smd redo'!FK171</f>
        <v>2.4777900000000002</v>
      </c>
      <c r="U171" s="40">
        <f>'[3]methanogen M06-L TZVP smd redo'!CD171</f>
        <v>2.4553199999999999</v>
      </c>
      <c r="V171" s="40">
        <f>'[3]methanogen M06-L TZVP smd redo'!CG171</f>
        <v>1.9112199999999999</v>
      </c>
      <c r="W171" s="40">
        <v>2.4674534227299345</v>
      </c>
      <c r="X171" s="40">
        <v>2.4769459526304312</v>
      </c>
      <c r="Y171" s="40">
        <v>2.532992175433638</v>
      </c>
      <c r="Z171" s="40"/>
      <c r="AA171" s="40">
        <v>6.4692400000000001</v>
      </c>
      <c r="AB171" s="40">
        <v>6.3310915134492651</v>
      </c>
      <c r="AC171" s="41">
        <v>6.1840633333333335</v>
      </c>
      <c r="AD171" s="41">
        <v>6.1531500000000001</v>
      </c>
      <c r="AE171" s="41">
        <v>6.4294004996735152</v>
      </c>
      <c r="AF171" s="72">
        <v>6.1012892605292759</v>
      </c>
      <c r="AG171" s="41">
        <v>6.147783015524487</v>
      </c>
      <c r="AH171" s="40"/>
      <c r="AI171" s="133">
        <f>1000*(AA171/Q171/P171-1)</f>
        <v>2.1256478154931813</v>
      </c>
      <c r="AJ171" s="133">
        <f>1000*(AB171/R171^2-1)</f>
        <v>2.0685549417402971</v>
      </c>
      <c r="AK171" s="133">
        <f>1000*(AC171/S171^2-1)</f>
        <v>2.0467725640993528</v>
      </c>
      <c r="AL171" s="133">
        <f>1000*(AD171/T171^2-1)</f>
        <v>2.232566580669948</v>
      </c>
      <c r="AM171" s="133">
        <f>1000*((AE171/Y171^2-1))</f>
        <v>2.0808971556602884</v>
      </c>
      <c r="AN171" s="133">
        <f>1000*((AF171/W171^2-1))</f>
        <v>2.1291347326226617</v>
      </c>
      <c r="AO171" s="133">
        <f>1000*((AG171/X171^2-1))</f>
        <v>2.0409502965528237</v>
      </c>
      <c r="AQ171" s="133">
        <f>O171*U171/AA171</f>
        <v>0.95636650400974454</v>
      </c>
      <c r="AR171" s="133">
        <f>U171*P171/AB171</f>
        <v>0.98708564820527755</v>
      </c>
      <c r="AS171" s="133">
        <f t="shared" si="57"/>
        <v>1.0218206428160552</v>
      </c>
      <c r="AT171" s="133">
        <f t="shared" si="58"/>
        <v>1.0237753354373686</v>
      </c>
      <c r="AU171" s="133">
        <f>V171*S171/AD171</f>
        <v>0.77162474538515513</v>
      </c>
      <c r="AV171" s="133">
        <f>AC171/AD171</f>
        <v>1.0050239850049703</v>
      </c>
      <c r="AW171" s="133">
        <f>O171*N171/AA171</f>
        <v>0.66393956310169355</v>
      </c>
      <c r="AX171" s="133">
        <f>AE171/AC171</f>
        <v>1.0396724860526194</v>
      </c>
      <c r="AY171" s="133">
        <f>AF171/AG171</f>
        <v>0.9924373136010487</v>
      </c>
      <c r="AZ171" s="133">
        <f t="shared" si="59"/>
        <v>0.97104630417434779</v>
      </c>
      <c r="BB171" s="75">
        <f t="shared" si="60"/>
        <v>-44.614067004025586</v>
      </c>
      <c r="BC171" s="75">
        <f t="shared" si="61"/>
        <v>-12.998467016360163</v>
      </c>
      <c r="BD171" s="75">
        <f t="shared" si="62"/>
        <v>21.585980114150271</v>
      </c>
      <c r="BE171" s="75">
        <f t="shared" si="63"/>
        <v>23.497103558892725</v>
      </c>
      <c r="BF171" s="75">
        <f t="shared" si="64"/>
        <v>-259.25692824039123</v>
      </c>
      <c r="BG171" s="75">
        <f t="shared" si="65"/>
        <v>5.0114069028456631</v>
      </c>
      <c r="BH171" s="75">
        <f t="shared" si="66"/>
        <v>-409.56415307338278</v>
      </c>
      <c r="BI171" s="75">
        <f t="shared" si="67"/>
        <v>38.905746299332293</v>
      </c>
      <c r="BJ171" s="75">
        <f t="shared" si="68"/>
        <v>-7.5914285151737051</v>
      </c>
      <c r="BK171" s="75">
        <f t="shared" si="69"/>
        <v>-29.381124727550574</v>
      </c>
      <c r="BM171" s="133">
        <f>O171*U171/Q171/P171</f>
        <v>0.9583994023798037</v>
      </c>
      <c r="BN171" s="133">
        <f>P171*U171/R171^2</f>
        <v>0.98912748910079362</v>
      </c>
      <c r="BO171" s="133">
        <f>P171*Q171/R171^2</f>
        <v>1.0217624278835411</v>
      </c>
      <c r="BP171" s="133">
        <f>R171^2/S171^2</f>
        <v>1.0237530812104836</v>
      </c>
      <c r="BQ171" s="133">
        <f>V171*S171/T171^2</f>
        <v>0.7733474490045199</v>
      </c>
      <c r="BR171" s="133">
        <f>S171^2/T171^2</f>
        <v>1.0052103310399423</v>
      </c>
      <c r="BS171" s="133">
        <f>O171*N171/Q171/P171</f>
        <v>0.66535086478362016</v>
      </c>
      <c r="BT171" s="133">
        <f>Y171^2/S171^2</f>
        <v>1.0396370813272682</v>
      </c>
      <c r="BU171" s="133">
        <f>W171^2/X171^2</f>
        <v>0.99234998201692304</v>
      </c>
      <c r="BV171" s="133">
        <f>X171^2/R171^2</f>
        <v>0.97107305496599916</v>
      </c>
      <c r="BX171" s="133">
        <f t="shared" si="70"/>
        <v>0.99787886097903311</v>
      </c>
      <c r="BY171" s="133">
        <f t="shared" si="71"/>
        <v>0.99793571514489776</v>
      </c>
      <c r="BZ171" s="133">
        <f t="shared" si="72"/>
        <v>1.0000569750177981</v>
      </c>
      <c r="CA171" s="133">
        <f t="shared" si="73"/>
        <v>1.0000217378851342</v>
      </c>
      <c r="CB171" s="133">
        <f t="shared" si="74"/>
        <v>0.99777240666975464</v>
      </c>
      <c r="CC171" s="133">
        <f t="shared" si="75"/>
        <v>0.99981461985694153</v>
      </c>
      <c r="CD171" s="133">
        <f t="shared" si="76"/>
        <v>0.99787886097903311</v>
      </c>
      <c r="CE171" s="133">
        <f t="shared" si="77"/>
        <v>1.0000340548889484</v>
      </c>
      <c r="CF171" s="133">
        <f t="shared" si="78"/>
        <v>1.0000880048226011</v>
      </c>
      <c r="CG171" s="133">
        <f t="shared" si="79"/>
        <v>0.99997245233866328</v>
      </c>
    </row>
    <row r="172" spans="1:85" x14ac:dyDescent="0.2">
      <c r="A172" s="132">
        <v>336</v>
      </c>
      <c r="B172" s="132">
        <f t="shared" si="55"/>
        <v>609.15</v>
      </c>
      <c r="C172" s="44">
        <f t="shared" si="56"/>
        <v>1.6416317819912993</v>
      </c>
      <c r="E172" s="40">
        <f>'[4]methanogen M06-L TZVP smd redo'!AB172</f>
        <v>1.1735826123162596</v>
      </c>
      <c r="F172" s="40">
        <f>'[4]methanogen M06-L TZVP smd redo'!AS172</f>
        <v>1.3233459720520813</v>
      </c>
      <c r="G172" s="40">
        <f>'[4]methanogen M06-L TZVP smd redo'!BJ172</f>
        <v>1.401387371820606</v>
      </c>
      <c r="H172" s="40">
        <f>'[4]methanogen M06-L TZVP smd redo'!EV172</f>
        <v>1.4257602166369843</v>
      </c>
      <c r="I172" s="40">
        <f>'[4]methanogen M06-L TZVP smd redo'!CL172</f>
        <v>1.3527170707128278</v>
      </c>
      <c r="J172" s="40">
        <f>'[4]methanogen M06-L TZVP smd redo'!DG172</f>
        <v>1.3641747562396223</v>
      </c>
      <c r="K172" s="40">
        <f>'[4]methanogen M06-L TZVP smd redo'!EC172</f>
        <v>1.3402002513962508</v>
      </c>
      <c r="M172" s="40">
        <f>EXP('d-beta'!Y173/1000)*'[3]methanogen M06-L TZVP smd redo'!EZ172</f>
        <v>2.7771089855338054</v>
      </c>
      <c r="N172" s="40">
        <f>'[3]methanogen M06-L TZVP smd redo'!ET172</f>
        <v>1.70078</v>
      </c>
      <c r="O172" s="40">
        <f>'[3]methanogen M06-L TZVP smd redo'!R172</f>
        <v>2.5081699999999998</v>
      </c>
      <c r="P172" s="40">
        <f>'[3]methanogen M06-L TZVP smd redo'!W172</f>
        <v>2.5329899999999999</v>
      </c>
      <c r="Q172" s="40">
        <f>'[3]methanogen M06-L TZVP smd redo'!V172</f>
        <v>2.5241400000000001</v>
      </c>
      <c r="R172" s="40">
        <f>PRODUCT('[4]methanogen M06-L TZVP smd redo'!AD172:AF172)^(1/3)</f>
        <v>2.501857123058195</v>
      </c>
      <c r="S172" s="40">
        <f>AVERAGE('[3]methanogen M06-L TZVP smd redo'!AT172:AV172)</f>
        <v>2.4728833333333333</v>
      </c>
      <c r="T172" s="40">
        <f>'[3]methanogen M06-L TZVP smd redo'!FK172</f>
        <v>2.4666399999999999</v>
      </c>
      <c r="U172" s="40">
        <f>'[3]methanogen M06-L TZVP smd redo'!CD172</f>
        <v>2.4440200000000001</v>
      </c>
      <c r="V172" s="40">
        <f>'[3]methanogen M06-L TZVP smd redo'!CG172</f>
        <v>1.9049</v>
      </c>
      <c r="W172" s="40">
        <v>2.4562684422568206</v>
      </c>
      <c r="X172" s="40">
        <v>2.465678661524215</v>
      </c>
      <c r="Y172" s="40">
        <v>2.5210906318150514</v>
      </c>
      <c r="Z172" s="40"/>
      <c r="AA172" s="40">
        <v>6.4070600000000004</v>
      </c>
      <c r="AB172" s="40">
        <v>6.2720712803199392</v>
      </c>
      <c r="AC172" s="41">
        <v>6.1275033333333333</v>
      </c>
      <c r="AD172" s="41">
        <v>6.0977800000000002</v>
      </c>
      <c r="AE172" s="41">
        <v>6.3689568445083315</v>
      </c>
      <c r="AF172" s="72">
        <v>6.0459511944009066</v>
      </c>
      <c r="AG172" s="41">
        <v>6.0918418092510311</v>
      </c>
      <c r="AH172" s="40"/>
      <c r="AI172" s="133">
        <f>1000*(AA172/Q172/P172-1)</f>
        <v>2.1018794520708539</v>
      </c>
      <c r="AJ172" s="133">
        <f>1000*(AB172/R172^2-1)</f>
        <v>2.0421194790356534</v>
      </c>
      <c r="AK172" s="133">
        <f>1000*(AC172/S172^2-1)</f>
        <v>2.0197949446538743</v>
      </c>
      <c r="AL172" s="133">
        <f>1000*(AD172/T172^2-1)</f>
        <v>2.2134151619683795</v>
      </c>
      <c r="AM172" s="133">
        <f>1000*((AE172/Y172^2-1))</f>
        <v>2.0546067190654327</v>
      </c>
      <c r="AN172" s="133">
        <f>1000*((AF172/W172^2-1))</f>
        <v>2.1044253373618815</v>
      </c>
      <c r="AO172" s="133">
        <f>1000*((AG172/X172^2-1))</f>
        <v>2.0183244552280932</v>
      </c>
      <c r="AQ172" s="133">
        <f>O172*U172/AA172</f>
        <v>0.9567598310925759</v>
      </c>
      <c r="AR172" s="133">
        <f>U172*P172/AB172</f>
        <v>0.98702293757800097</v>
      </c>
      <c r="AS172" s="133">
        <f t="shared" si="57"/>
        <v>1.0215221915770663</v>
      </c>
      <c r="AT172" s="133">
        <f t="shared" si="58"/>
        <v>1.0235932873671669</v>
      </c>
      <c r="AU172" s="133">
        <f>V172*S172/AD172</f>
        <v>0.77250990715746815</v>
      </c>
      <c r="AV172" s="133">
        <f>AC172/AD172</f>
        <v>1.0048744515763659</v>
      </c>
      <c r="AW172" s="133">
        <f>O172*N172/AA172</f>
        <v>0.66580387456961521</v>
      </c>
      <c r="AX172" s="133">
        <f>AE172/AC172</f>
        <v>1.0394048763484962</v>
      </c>
      <c r="AY172" s="133">
        <f>AF172/AG172</f>
        <v>0.99246687351919816</v>
      </c>
      <c r="AZ172" s="133">
        <f t="shared" si="59"/>
        <v>0.97126476039352116</v>
      </c>
      <c r="BB172" s="75">
        <f t="shared" si="60"/>
        <v>-44.202879220807766</v>
      </c>
      <c r="BC172" s="75">
        <f t="shared" si="61"/>
        <v>-13.062000124669702</v>
      </c>
      <c r="BD172" s="75">
        <f t="shared" si="62"/>
        <v>21.293859539875754</v>
      </c>
      <c r="BE172" s="75">
        <f t="shared" si="63"/>
        <v>23.319267414825877</v>
      </c>
      <c r="BF172" s="75">
        <f t="shared" si="64"/>
        <v>-258.11044549316205</v>
      </c>
      <c r="BG172" s="75">
        <f t="shared" si="65"/>
        <v>4.8626099027996386</v>
      </c>
      <c r="BH172" s="75">
        <f t="shared" si="66"/>
        <v>-406.76013443847688</v>
      </c>
      <c r="BI172" s="75">
        <f t="shared" si="67"/>
        <v>38.64831508446683</v>
      </c>
      <c r="BJ172" s="75">
        <f t="shared" si="68"/>
        <v>-7.561643784662829</v>
      </c>
      <c r="BK172" s="75">
        <f t="shared" si="69"/>
        <v>-29.156180099391189</v>
      </c>
      <c r="BM172" s="133">
        <f>O172*U172/Q172/P172</f>
        <v>0.95877082492211618</v>
      </c>
      <c r="BN172" s="133">
        <f>P172*U172/R172^2</f>
        <v>0.98903855634508386</v>
      </c>
      <c r="BO172" s="133">
        <f>P172*Q172/R172^2</f>
        <v>1.0214612734809372</v>
      </c>
      <c r="BP172" s="133">
        <f>R172^2/S172^2</f>
        <v>1.0235704826934984</v>
      </c>
      <c r="BQ172" s="133">
        <f>V172*S172/T172^2</f>
        <v>0.77421979229874127</v>
      </c>
      <c r="BR172" s="133">
        <f>S172^2/T172^2</f>
        <v>1.0050686233987887</v>
      </c>
      <c r="BS172" s="133">
        <f>O172*N172/Q172/P172</f>
        <v>0.66720331405268229</v>
      </c>
      <c r="BT172" s="133">
        <f>Y172^2/S172^2</f>
        <v>1.0393687670109062</v>
      </c>
      <c r="BU172" s="133">
        <f>W172^2/X172^2</f>
        <v>0.99238160069618908</v>
      </c>
      <c r="BV172" s="133">
        <f>X172^2/R172^2</f>
        <v>0.97128782510953759</v>
      </c>
      <c r="BX172" s="133">
        <f t="shared" si="70"/>
        <v>0.99790252917874966</v>
      </c>
      <c r="BY172" s="133">
        <f t="shared" si="71"/>
        <v>0.99796204227413388</v>
      </c>
      <c r="BZ172" s="133">
        <f t="shared" si="72"/>
        <v>1.0000596381847366</v>
      </c>
      <c r="CA172" s="133">
        <f t="shared" si="73"/>
        <v>1.000022279534291</v>
      </c>
      <c r="CB172" s="133">
        <f t="shared" si="74"/>
        <v>0.99779147322468176</v>
      </c>
      <c r="CC172" s="133">
        <f t="shared" si="75"/>
        <v>0.99980680739811956</v>
      </c>
      <c r="CD172" s="133">
        <f t="shared" si="76"/>
        <v>0.99790252917874955</v>
      </c>
      <c r="CE172" s="133">
        <f t="shared" si="77"/>
        <v>1.0000347416034965</v>
      </c>
      <c r="CF172" s="133">
        <f t="shared" si="78"/>
        <v>1.0000859274526546</v>
      </c>
      <c r="CG172" s="133">
        <f t="shared" si="79"/>
        <v>0.99997625346944519</v>
      </c>
    </row>
    <row r="173" spans="1:85" x14ac:dyDescent="0.2">
      <c r="A173" s="132">
        <v>338</v>
      </c>
      <c r="B173" s="132">
        <f t="shared" si="55"/>
        <v>611.15</v>
      </c>
      <c r="C173" s="44">
        <f t="shared" si="56"/>
        <v>1.6362595107584064</v>
      </c>
      <c r="E173" s="40">
        <f>'[4]methanogen M06-L TZVP smd redo'!AB173</f>
        <v>1.1676647929186323</v>
      </c>
      <c r="F173" s="40">
        <f>'[4]methanogen M06-L TZVP smd redo'!AS173</f>
        <v>1.3133536733860307</v>
      </c>
      <c r="G173" s="40">
        <f>'[4]methanogen M06-L TZVP smd redo'!BJ173</f>
        <v>1.3900352193565446</v>
      </c>
      <c r="H173" s="40">
        <f>'[4]methanogen M06-L TZVP smd redo'!EV173</f>
        <v>1.4091820278925304</v>
      </c>
      <c r="I173" s="40">
        <f>'[4]methanogen M06-L TZVP smd redo'!CL173</f>
        <v>1.3404479246159617</v>
      </c>
      <c r="J173" s="40">
        <f>'[4]methanogen M06-L TZVP smd redo'!DG173</f>
        <v>1.3526024350336563</v>
      </c>
      <c r="K173" s="40">
        <f>'[4]methanogen M06-L TZVP smd redo'!EC173</f>
        <v>1.3264968214703465</v>
      </c>
      <c r="M173" s="40">
        <f>EXP('d-beta'!Y174/1000)*'[3]methanogen M06-L TZVP smd redo'!EZ173</f>
        <v>2.7644896219101218</v>
      </c>
      <c r="N173" s="40">
        <f>'[3]methanogen M06-L TZVP smd redo'!ET173</f>
        <v>1.69703</v>
      </c>
      <c r="O173" s="40">
        <f>'[3]methanogen M06-L TZVP smd redo'!R173</f>
        <v>2.4966699999999999</v>
      </c>
      <c r="P173" s="40">
        <f>'[3]methanogen M06-L TZVP smd redo'!W173</f>
        <v>2.5209000000000001</v>
      </c>
      <c r="Q173" s="40">
        <f>'[3]methanogen M06-L TZVP smd redo'!V173</f>
        <v>2.5121000000000002</v>
      </c>
      <c r="R173" s="40">
        <f>PRODUCT('[4]methanogen M06-L TZVP smd redo'!AD173:AF173)^(1/3)</f>
        <v>2.4902831932805229</v>
      </c>
      <c r="S173" s="40">
        <f>AVERAGE('[3]methanogen M06-L TZVP smd redo'!AT173:AV173)</f>
        <v>2.4616566666666668</v>
      </c>
      <c r="T173" s="40">
        <f>'[3]methanogen M06-L TZVP smd redo'!FK173</f>
        <v>2.4556300000000002</v>
      </c>
      <c r="U173" s="40">
        <f>'[3]methanogen M06-L TZVP smd redo'!CD173</f>
        <v>2.4328599999999998</v>
      </c>
      <c r="V173" s="40">
        <f>'[3]methanogen M06-L TZVP smd redo'!CG173</f>
        <v>1.8986400000000001</v>
      </c>
      <c r="W173" s="40">
        <v>2.4452167059613408</v>
      </c>
      <c r="X173" s="40">
        <v>2.4545447443500006</v>
      </c>
      <c r="Y173" s="40">
        <v>2.5093290920949545</v>
      </c>
      <c r="Z173" s="40"/>
      <c r="AA173" s="40">
        <v>6.3459300000000001</v>
      </c>
      <c r="AB173" s="40">
        <v>6.2140341126723895</v>
      </c>
      <c r="AC173" s="41">
        <v>6.0718700000000005</v>
      </c>
      <c r="AD173" s="41">
        <v>6.0433000000000003</v>
      </c>
      <c r="AE173" s="41">
        <v>6.3095230082282248</v>
      </c>
      <c r="AF173" s="72">
        <v>5.9915196007612535</v>
      </c>
      <c r="AG173" s="41">
        <v>6.036810384170856</v>
      </c>
      <c r="AH173" s="40"/>
      <c r="AI173" s="133">
        <f>1000*(AA173/Q173/P173-1)</f>
        <v>2.0807870177292909</v>
      </c>
      <c r="AJ173" s="133">
        <f>1000*(AB173/R173^2-1)</f>
        <v>2.0194644794622185</v>
      </c>
      <c r="AK173" s="133">
        <f>1000*(AC173/S173^2-1)</f>
        <v>1.9994964096294865</v>
      </c>
      <c r="AL173" s="133">
        <f>1000*(AD173/T173^2-1)</f>
        <v>2.1859110512660873</v>
      </c>
      <c r="AM173" s="133">
        <f>1000*((AE173/Y173^2-1))</f>
        <v>2.0312941369995396</v>
      </c>
      <c r="AN173" s="133">
        <f>1000*((AF173/W173^2-1))</f>
        <v>2.0797266122489777</v>
      </c>
      <c r="AO173" s="133">
        <f>1000*((AG173/X173^2-1))</f>
        <v>1.9951703462097736</v>
      </c>
      <c r="AQ173" s="133">
        <f>O173*U173/AA173</f>
        <v>0.95715656746922817</v>
      </c>
      <c r="AR173" s="133">
        <f>U173*P173/AB173</f>
        <v>0.98695898071960542</v>
      </c>
      <c r="AS173" s="133">
        <f t="shared" si="57"/>
        <v>1.0212254849162532</v>
      </c>
      <c r="AT173" s="133">
        <f t="shared" si="58"/>
        <v>1.0234135633128492</v>
      </c>
      <c r="AU173" s="133">
        <f>V173*S173/AD173</f>
        <v>0.77338537117137995</v>
      </c>
      <c r="AV173" s="133">
        <f>AC173/AD173</f>
        <v>1.0047275495176478</v>
      </c>
      <c r="AW173" s="133">
        <f>O173*N173/AA173</f>
        <v>0.66766004196390438</v>
      </c>
      <c r="AX173" s="133">
        <f>AE173/AC173</f>
        <v>1.0391400027056283</v>
      </c>
      <c r="AY173" s="133">
        <f>AF173/AG173</f>
        <v>0.99249756402348499</v>
      </c>
      <c r="AZ173" s="133">
        <f t="shared" si="59"/>
        <v>0.97148008438831746</v>
      </c>
      <c r="BB173" s="75">
        <f t="shared" si="60"/>
        <v>-43.788298539401943</v>
      </c>
      <c r="BC173" s="75">
        <f t="shared" si="61"/>
        <v>-13.126799966882128</v>
      </c>
      <c r="BD173" s="75">
        <f t="shared" si="62"/>
        <v>21.003361925986454</v>
      </c>
      <c r="BE173" s="75">
        <f t="shared" si="63"/>
        <v>23.143670489275905</v>
      </c>
      <c r="BF173" s="75">
        <f t="shared" si="64"/>
        <v>-256.97781494596342</v>
      </c>
      <c r="BG173" s="75">
        <f t="shared" si="65"/>
        <v>4.7164097508294116</v>
      </c>
      <c r="BH173" s="75">
        <f t="shared" si="66"/>
        <v>-403.97615420454065</v>
      </c>
      <c r="BI173" s="75">
        <f t="shared" si="67"/>
        <v>38.393450590588635</v>
      </c>
      <c r="BJ173" s="75">
        <f t="shared" si="68"/>
        <v>-7.5307208082015746</v>
      </c>
      <c r="BK173" s="75">
        <f t="shared" si="69"/>
        <v>-28.934510232392082</v>
      </c>
      <c r="BM173" s="133">
        <f>O173*U173/Q173/P173</f>
        <v>0.95914820642875243</v>
      </c>
      <c r="BN173" s="133">
        <f>P173*U173/R173^2</f>
        <v>0.98895210932385502</v>
      </c>
      <c r="BO173" s="133">
        <f>P173*Q173/R173^2</f>
        <v>1.0211629908142914</v>
      </c>
      <c r="BP173" s="133">
        <f>R173^2/S173^2</f>
        <v>1.023393168905131</v>
      </c>
      <c r="BQ173" s="133">
        <f>V173*S173/T173^2</f>
        <v>0.77507592280111093</v>
      </c>
      <c r="BR173" s="133">
        <f>S173^2/T173^2</f>
        <v>1.0049144716935139</v>
      </c>
      <c r="BS173" s="133">
        <f>O173*N173/Q173/P173</f>
        <v>0.66904930031147947</v>
      </c>
      <c r="BT173" s="133">
        <f>Y173^2/S173^2</f>
        <v>1.0391070273976728</v>
      </c>
      <c r="BU173" s="133">
        <f>W173^2/X173^2</f>
        <v>0.99241381630777137</v>
      </c>
      <c r="BV173" s="133">
        <f>X173^2/R173^2</f>
        <v>0.97150363866015499</v>
      </c>
      <c r="BX173" s="133">
        <f t="shared" si="70"/>
        <v>0.99792353366646036</v>
      </c>
      <c r="BY173" s="133">
        <f t="shared" si="71"/>
        <v>0.99798460553806567</v>
      </c>
      <c r="BZ173" s="133">
        <f t="shared" si="72"/>
        <v>1.0000611989491628</v>
      </c>
      <c r="CA173" s="133">
        <f t="shared" si="73"/>
        <v>1.0000199282234217</v>
      </c>
      <c r="CB173" s="133">
        <f t="shared" si="74"/>
        <v>0.9978188567339038</v>
      </c>
      <c r="CC173" s="133">
        <f t="shared" si="75"/>
        <v>0.99981399195540377</v>
      </c>
      <c r="CD173" s="133">
        <f t="shared" si="76"/>
        <v>0.99792353366646025</v>
      </c>
      <c r="CE173" s="133">
        <f t="shared" si="77"/>
        <v>1.0000317342748015</v>
      </c>
      <c r="CF173" s="133">
        <f t="shared" si="78"/>
        <v>1.0000843878978078</v>
      </c>
      <c r="CG173" s="133">
        <f t="shared" si="79"/>
        <v>0.99997575482900913</v>
      </c>
    </row>
    <row r="174" spans="1:85" x14ac:dyDescent="0.2">
      <c r="A174" s="132">
        <v>340</v>
      </c>
      <c r="B174" s="132">
        <f t="shared" si="55"/>
        <v>613.15</v>
      </c>
      <c r="C174" s="44">
        <f t="shared" si="56"/>
        <v>1.6309222865530457</v>
      </c>
      <c r="E174" s="40">
        <f>'[4]methanogen M06-L TZVP smd redo'!AB174</f>
        <v>1.1601061272163982</v>
      </c>
      <c r="F174" s="40">
        <f>'[4]methanogen M06-L TZVP smd redo'!AS174</f>
        <v>1.299271901544774</v>
      </c>
      <c r="G174" s="40">
        <f>'[4]methanogen M06-L TZVP smd redo'!BJ174</f>
        <v>1.3866883936122232</v>
      </c>
      <c r="H174" s="40">
        <f>'[4]methanogen M06-L TZVP smd redo'!EV174</f>
        <v>1.4058293029033386</v>
      </c>
      <c r="I174" s="40">
        <f>'[4]methanogen M06-L TZVP smd redo'!CL174</f>
        <v>1.3315190954745759</v>
      </c>
      <c r="J174" s="40">
        <f>'[4]methanogen M06-L TZVP smd redo'!DG174</f>
        <v>1.3429228190005027</v>
      </c>
      <c r="K174" s="40">
        <f>'[4]methanogen M06-L TZVP smd redo'!EC174</f>
        <v>1.3141169923269747</v>
      </c>
      <c r="M174" s="40">
        <f>EXP('d-beta'!Y175/1000)*'[3]methanogen M06-L TZVP smd redo'!EZ174</f>
        <v>2.7520294521096007</v>
      </c>
      <c r="N174" s="40">
        <f>'[3]methanogen M06-L TZVP smd redo'!ET174</f>
        <v>1.6933199999999999</v>
      </c>
      <c r="O174" s="40">
        <f>'[3]methanogen M06-L TZVP smd redo'!R174</f>
        <v>2.4853000000000001</v>
      </c>
      <c r="P174" s="40">
        <f>'[3]methanogen M06-L TZVP smd redo'!W174</f>
        <v>2.5089600000000001</v>
      </c>
      <c r="Q174" s="40">
        <f>'[3]methanogen M06-L TZVP smd redo'!V174</f>
        <v>2.50021</v>
      </c>
      <c r="R174" s="40">
        <f>PRODUCT('[4]methanogen M06-L TZVP smd redo'!AD174:AF174)^(1/3)</f>
        <v>2.4788458834847127</v>
      </c>
      <c r="S174" s="40">
        <f>AVERAGE('[3]methanogen M06-L TZVP smd redo'!AT174:AV174)</f>
        <v>2.4505699999999999</v>
      </c>
      <c r="T174" s="40">
        <f>'[3]methanogen M06-L TZVP smd redo'!FK174</f>
        <v>2.44475</v>
      </c>
      <c r="U174" s="40">
        <f>'[3]methanogen M06-L TZVP smd redo'!CD174</f>
        <v>2.4218299999999999</v>
      </c>
      <c r="V174" s="40">
        <f>'[3]methanogen M06-L TZVP smd redo'!CG174</f>
        <v>1.89245</v>
      </c>
      <c r="W174" s="40">
        <v>2.4342916580572118</v>
      </c>
      <c r="X174" s="40">
        <v>2.4435441054146616</v>
      </c>
      <c r="Y174" s="40">
        <v>2.4977108394530236</v>
      </c>
      <c r="Z174" s="40"/>
      <c r="AA174" s="40">
        <v>6.2858499999999999</v>
      </c>
      <c r="AB174" s="40">
        <v>6.1569600876179464</v>
      </c>
      <c r="AC174" s="41">
        <v>6.0171533333333329</v>
      </c>
      <c r="AD174" s="41">
        <v>5.9897</v>
      </c>
      <c r="AE174" s="41">
        <v>6.2510823746497195</v>
      </c>
      <c r="AF174" s="72">
        <v>5.9379779005541486</v>
      </c>
      <c r="AG174" s="41">
        <v>5.9826887416628143</v>
      </c>
      <c r="AH174" s="40"/>
      <c r="AI174" s="133">
        <f>1000*(AA174/Q174/P174-1)</f>
        <v>2.0601417239385356</v>
      </c>
      <c r="AJ174" s="133">
        <f>1000*(AB174/R174^2-1)</f>
        <v>1.9989942059794874</v>
      </c>
      <c r="AK174" s="133">
        <f>1000*(AC174/S174^2-1)</f>
        <v>1.9749257516128438</v>
      </c>
      <c r="AL174" s="133">
        <f>1000*(AD174/T174^2-1)</f>
        <v>2.1579159366786893</v>
      </c>
      <c r="AM174" s="133">
        <f>1000*((AE174/Y174^2-1))</f>
        <v>2.0073443643533473</v>
      </c>
      <c r="AN174" s="133">
        <f>1000*((AF174/W174^2-1))</f>
        <v>2.0591437005972324</v>
      </c>
      <c r="AO174" s="133">
        <f>1000*((AG174/X174^2-1))</f>
        <v>1.9730578599337356</v>
      </c>
      <c r="AQ174" s="133">
        <f>O174*U174/AA174</f>
        <v>0.95754338697232677</v>
      </c>
      <c r="AR174" s="133">
        <f>U174*P174/AB174</f>
        <v>0.98689523893776576</v>
      </c>
      <c r="AS174" s="133">
        <f t="shared" si="57"/>
        <v>1.0209340178509942</v>
      </c>
      <c r="AT174" s="133">
        <f t="shared" si="58"/>
        <v>1.0232347002876134</v>
      </c>
      <c r="AU174" s="133">
        <f>V174*S174/AD174</f>
        <v>0.77425934462493939</v>
      </c>
      <c r="AV174" s="133">
        <f>AC174/AD174</f>
        <v>1.0045834237663545</v>
      </c>
      <c r="AW174" s="133">
        <f>O174*N174/AA174</f>
        <v>0.66950503050502319</v>
      </c>
      <c r="AX174" s="133">
        <f>AE174/AC174</f>
        <v>1.038877028448068</v>
      </c>
      <c r="AY174" s="133">
        <f>AF174/AG174</f>
        <v>0.9925266309113987</v>
      </c>
      <c r="AZ174" s="133">
        <f t="shared" si="59"/>
        <v>0.9716952288994688</v>
      </c>
      <c r="BB174" s="75">
        <f t="shared" si="60"/>
        <v>-43.384246189096174</v>
      </c>
      <c r="BC174" s="75">
        <f t="shared" si="61"/>
        <v>-13.19138607585311</v>
      </c>
      <c r="BD174" s="75">
        <f t="shared" si="62"/>
        <v>20.7179120707297</v>
      </c>
      <c r="BE174" s="75">
        <f t="shared" si="63"/>
        <v>22.968884201986427</v>
      </c>
      <c r="BF174" s="75">
        <f t="shared" si="64"/>
        <v>-255.84839094116134</v>
      </c>
      <c r="BG174" s="75">
        <f t="shared" si="65"/>
        <v>4.5729518655575063</v>
      </c>
      <c r="BH174" s="75">
        <f t="shared" si="66"/>
        <v>-401.21660005535477</v>
      </c>
      <c r="BI174" s="75">
        <f t="shared" si="67"/>
        <v>38.140349432107527</v>
      </c>
      <c r="BJ174" s="75">
        <f t="shared" si="68"/>
        <v>-7.501434628224569</v>
      </c>
      <c r="BK174" s="75">
        <f t="shared" si="69"/>
        <v>-28.713074203888361</v>
      </c>
      <c r="BM174" s="133">
        <f>O174*U174/Q174/P174</f>
        <v>0.9595160620563099</v>
      </c>
      <c r="BN174" s="133">
        <f>P174*U174/R174^2</f>
        <v>0.98886803680231106</v>
      </c>
      <c r="BO174" s="133">
        <f>P174*Q174/R174^2</f>
        <v>1.020871718615058</v>
      </c>
      <c r="BP174" s="133">
        <f>R174^2/S174^2</f>
        <v>1.0232101217422926</v>
      </c>
      <c r="BQ174" s="133">
        <f>V174*S174/T174^2</f>
        <v>0.77593013120382792</v>
      </c>
      <c r="BR174" s="133">
        <f>S174^2/T174^2</f>
        <v>1.0047668903401223</v>
      </c>
      <c r="BS174" s="133">
        <f>O174*N174/Q174/P174</f>
        <v>0.67088430575275326</v>
      </c>
      <c r="BT174" s="133">
        <f>Y174^2/S174^2</f>
        <v>1.0388434169658172</v>
      </c>
      <c r="BU174" s="133">
        <f>W174^2/X174^2</f>
        <v>0.99244136399882166</v>
      </c>
      <c r="BV174" s="133">
        <f>X174^2/R174^2</f>
        <v>0.97172038149564899</v>
      </c>
      <c r="BX174" s="133">
        <f t="shared" si="70"/>
        <v>0.99794409373433979</v>
      </c>
      <c r="BY174" s="133">
        <f t="shared" si="71"/>
        <v>0.99800499379985552</v>
      </c>
      <c r="BZ174" s="133">
        <f t="shared" si="72"/>
        <v>1.0000610255282816</v>
      </c>
      <c r="CA174" s="133">
        <f t="shared" si="73"/>
        <v>1.0000240210146465</v>
      </c>
      <c r="CB174" s="133">
        <f t="shared" si="74"/>
        <v>0.99784673063759444</v>
      </c>
      <c r="CC174" s="133">
        <f t="shared" si="75"/>
        <v>0.99981740384209339</v>
      </c>
      <c r="CD174" s="133">
        <f t="shared" si="76"/>
        <v>0.99794409373434001</v>
      </c>
      <c r="CE174" s="133">
        <f t="shared" si="77"/>
        <v>1.0000323547145815</v>
      </c>
      <c r="CF174" s="133">
        <f t="shared" si="78"/>
        <v>1.0000859163227875</v>
      </c>
      <c r="CG174" s="133">
        <f t="shared" si="79"/>
        <v>0.99997411539712533</v>
      </c>
    </row>
    <row r="175" spans="1:85" x14ac:dyDescent="0.2">
      <c r="A175" s="132">
        <v>342</v>
      </c>
      <c r="B175" s="132">
        <f t="shared" si="55"/>
        <v>615.15</v>
      </c>
      <c r="C175" s="44">
        <f t="shared" si="56"/>
        <v>1.6256197675363733</v>
      </c>
      <c r="E175" s="40">
        <f>'[4]methanogen M06-L TZVP smd redo'!AB175</f>
        <v>1.1492350841726395</v>
      </c>
      <c r="F175" s="40">
        <f>'[4]methanogen M06-L TZVP smd redo'!AS175</f>
        <v>1.2911829336224034</v>
      </c>
      <c r="G175" s="40">
        <f>'[4]methanogen M06-L TZVP smd redo'!BJ175</f>
        <v>1.366640754621562</v>
      </c>
      <c r="H175" s="40">
        <f>'[4]methanogen M06-L TZVP smd redo'!EV175</f>
        <v>1.392640153273117</v>
      </c>
      <c r="I175" s="40">
        <f>'[4]methanogen M06-L TZVP smd redo'!CL175</f>
        <v>1.3245879769558933</v>
      </c>
      <c r="J175" s="40">
        <f>'[4]methanogen M06-L TZVP smd redo'!DG175</f>
        <v>1.3352832192417008</v>
      </c>
      <c r="K175" s="40">
        <f>'[4]methanogen M06-L TZVP smd redo'!EC175</f>
        <v>1.3045373374962477</v>
      </c>
      <c r="M175" s="40">
        <f>EXP('d-beta'!Y176/1000)*'[3]methanogen M06-L TZVP smd redo'!EZ175</f>
        <v>2.7397282736688475</v>
      </c>
      <c r="N175" s="40">
        <f>'[3]methanogen M06-L TZVP smd redo'!ET175</f>
        <v>1.68964</v>
      </c>
      <c r="O175" s="40">
        <f>'[3]methanogen M06-L TZVP smd redo'!R175</f>
        <v>2.4740700000000002</v>
      </c>
      <c r="P175" s="40">
        <f>'[3]methanogen M06-L TZVP smd redo'!W175</f>
        <v>2.4971700000000001</v>
      </c>
      <c r="Q175" s="40">
        <f>'[3]methanogen M06-L TZVP smd redo'!V175</f>
        <v>2.4884599999999999</v>
      </c>
      <c r="R175" s="40">
        <f>PRODUCT('[4]methanogen M06-L TZVP smd redo'!AD175:AF175)^(1/3)</f>
        <v>2.4675518767182774</v>
      </c>
      <c r="S175" s="40">
        <f>AVERAGE('[3]methanogen M06-L TZVP smd redo'!AT175:AV175)</f>
        <v>2.4396100000000001</v>
      </c>
      <c r="T175" s="40">
        <f>'[3]methanogen M06-L TZVP smd redo'!FK175</f>
        <v>2.4340000000000002</v>
      </c>
      <c r="U175" s="40">
        <f>'[3]methanogen M06-L TZVP smd redo'!CD175</f>
        <v>2.4109400000000001</v>
      </c>
      <c r="V175" s="40">
        <f>'[3]methanogen M06-L TZVP smd redo'!CG175</f>
        <v>1.88632</v>
      </c>
      <c r="W175" s="40">
        <v>2.4234999209984682</v>
      </c>
      <c r="X175" s="40">
        <v>2.4326734391138474</v>
      </c>
      <c r="Y175" s="40">
        <v>2.4862292321393396</v>
      </c>
      <c r="Z175" s="40"/>
      <c r="AA175" s="40">
        <v>6.2267799999999998</v>
      </c>
      <c r="AB175" s="40">
        <v>6.1008258552475052</v>
      </c>
      <c r="AC175" s="41">
        <v>5.9633233333333324</v>
      </c>
      <c r="AD175" s="41">
        <v>5.93696</v>
      </c>
      <c r="AE175" s="41">
        <v>6.193611634712517</v>
      </c>
      <c r="AF175" s="72">
        <v>5.8853027385023919</v>
      </c>
      <c r="AG175" s="41">
        <v>5.9294402679265357</v>
      </c>
      <c r="AH175" s="40"/>
      <c r="AI175" s="133">
        <f>1000*(AA175/Q175/P175-1)</f>
        <v>2.039285847144523</v>
      </c>
      <c r="AJ175" s="133">
        <f>1000*(AB175/R175^2-1)</f>
        <v>1.9730598399394506</v>
      </c>
      <c r="AK175" s="133">
        <f>1000*(AC175/S175^2-1)</f>
        <v>1.9534565228878087</v>
      </c>
      <c r="AL175" s="133">
        <f>1000*(AD175/T175^2-1)</f>
        <v>2.1274886249238456</v>
      </c>
      <c r="AM175" s="133">
        <f>1000*((AE175/Y175^2-1))</f>
        <v>1.9859526121821514</v>
      </c>
      <c r="AN175" s="133">
        <f>1000*((AF175/W175^2-1))</f>
        <v>2.0347616988172224</v>
      </c>
      <c r="AO175" s="133">
        <f>1000*((AG175/X175^2-1))</f>
        <v>1.9500509364585028</v>
      </c>
      <c r="AQ175" s="133">
        <f>O175*U175/AA175</f>
        <v>0.95793240259010293</v>
      </c>
      <c r="AR175" s="133">
        <f>U175*P175/AB175</f>
        <v>0.98683804170898637</v>
      </c>
      <c r="AS175" s="133">
        <f t="shared" si="57"/>
        <v>1.020645425347481</v>
      </c>
      <c r="AT175" s="133">
        <f t="shared" si="58"/>
        <v>1.0230580356335153</v>
      </c>
      <c r="AU175" s="133">
        <f>V175*S175/AD175</f>
        <v>0.77512483412386135</v>
      </c>
      <c r="AV175" s="133">
        <f>AC175/AD175</f>
        <v>1.004440544206687</v>
      </c>
      <c r="AW175" s="133">
        <f>O175*N175/AA175</f>
        <v>0.67134018462190748</v>
      </c>
      <c r="AX175" s="133">
        <f>AE175/AC175</f>
        <v>1.0386174434131279</v>
      </c>
      <c r="AY175" s="133">
        <f>AF175/AG175</f>
        <v>0.99255620641582443</v>
      </c>
      <c r="AZ175" s="133">
        <f t="shared" si="59"/>
        <v>0.97190780537137356</v>
      </c>
      <c r="BB175" s="75">
        <f t="shared" si="60"/>
        <v>-42.978064471483911</v>
      </c>
      <c r="BC175" s="75">
        <f t="shared" si="61"/>
        <v>-13.249344493392345</v>
      </c>
      <c r="BD175" s="75">
        <f t="shared" si="62"/>
        <v>20.435197130199839</v>
      </c>
      <c r="BE175" s="75">
        <f t="shared" si="63"/>
        <v>22.796216184907671</v>
      </c>
      <c r="BF175" s="75">
        <f t="shared" si="64"/>
        <v>-254.73118631132922</v>
      </c>
      <c r="BG175" s="75">
        <f t="shared" si="65"/>
        <v>4.4307140802587544</v>
      </c>
      <c r="BH175" s="75">
        <f t="shared" si="66"/>
        <v>-398.47928892941439</v>
      </c>
      <c r="BI175" s="75">
        <f t="shared" si="67"/>
        <v>37.890447408485343</v>
      </c>
      <c r="BJ175" s="75">
        <f t="shared" si="68"/>
        <v>-7.4716368748293132</v>
      </c>
      <c r="BK175" s="75">
        <f t="shared" si="69"/>
        <v>-28.494329461259223</v>
      </c>
      <c r="BM175" s="133">
        <f>O175*U175/Q175/P175</f>
        <v>0.95988590058122614</v>
      </c>
      <c r="BN175" s="133">
        <f>P175*U175/R175^2</f>
        <v>0.98878513221760678</v>
      </c>
      <c r="BO175" s="133">
        <f>P175*Q175/R175^2</f>
        <v>1.0205779696376625</v>
      </c>
      <c r="BP175" s="133">
        <f>R175^2/S175^2</f>
        <v>1.0230380197949278</v>
      </c>
      <c r="BQ175" s="133">
        <f>V175*S175/T175^2</f>
        <v>0.77677390339135588</v>
      </c>
      <c r="BR175" s="133">
        <f>S175^2/T175^2</f>
        <v>1.0046150082979484</v>
      </c>
      <c r="BS175" s="133">
        <f>O175*N175/Q175/P175</f>
        <v>0.67270923915902636</v>
      </c>
      <c r="BT175" s="133">
        <f>Y175^2/S175^2</f>
        <v>1.0385837593029905</v>
      </c>
      <c r="BU175" s="133">
        <f>W175^2/X175^2</f>
        <v>0.99247229695864458</v>
      </c>
      <c r="BV175" s="133">
        <f>X175^2/R175^2</f>
        <v>0.97193012438105397</v>
      </c>
      <c r="BX175" s="133">
        <f t="shared" si="70"/>
        <v>0.99796486437613019</v>
      </c>
      <c r="BY175" s="133">
        <f t="shared" si="71"/>
        <v>0.9980308254592648</v>
      </c>
      <c r="BZ175" s="133">
        <f t="shared" si="72"/>
        <v>1.0000660955966378</v>
      </c>
      <c r="CA175" s="133">
        <f t="shared" si="73"/>
        <v>1.0000195650974844</v>
      </c>
      <c r="CB175" s="133">
        <f t="shared" si="74"/>
        <v>0.99787702797391264</v>
      </c>
      <c r="CC175" s="133">
        <f t="shared" si="75"/>
        <v>0.99982633736324833</v>
      </c>
      <c r="CD175" s="133">
        <f t="shared" si="76"/>
        <v>0.99796486437613019</v>
      </c>
      <c r="CE175" s="133">
        <f t="shared" si="77"/>
        <v>1.0000324327333598</v>
      </c>
      <c r="CF175" s="133">
        <f t="shared" si="78"/>
        <v>1.0000845458935599</v>
      </c>
      <c r="CG175" s="133">
        <f t="shared" si="79"/>
        <v>0.99997703640506608</v>
      </c>
    </row>
    <row r="176" spans="1:85" x14ac:dyDescent="0.2">
      <c r="A176" s="132">
        <v>344</v>
      </c>
      <c r="B176" s="132">
        <f t="shared" si="55"/>
        <v>617.15</v>
      </c>
      <c r="C176" s="44">
        <f t="shared" si="56"/>
        <v>1.6203516163007374</v>
      </c>
      <c r="E176" s="40">
        <f>'[4]methanogen M06-L TZVP smd redo'!AB176</f>
        <v>1.1406991390916499</v>
      </c>
      <c r="F176" s="40">
        <f>'[4]methanogen M06-L TZVP smd redo'!AS176</f>
        <v>1.2792768929208442</v>
      </c>
      <c r="G176" s="40">
        <f>'[4]methanogen M06-L TZVP smd redo'!BJ176</f>
        <v>1.3587339831244716</v>
      </c>
      <c r="H176" s="40">
        <f>'[4]methanogen M06-L TZVP smd redo'!EV176</f>
        <v>1.3875125286313406</v>
      </c>
      <c r="I176" s="40">
        <f>'[4]methanogen M06-L TZVP smd redo'!CL176</f>
        <v>1.3089648436666046</v>
      </c>
      <c r="J176" s="40">
        <f>'[4]methanogen M06-L TZVP smd redo'!DG176</f>
        <v>1.3271001782568792</v>
      </c>
      <c r="K176" s="40">
        <f>'[4]methanogen M06-L TZVP smd redo'!EC176</f>
        <v>1.2978401220156144</v>
      </c>
      <c r="M176" s="40">
        <f>EXP('d-beta'!Y177/1000)*'[3]methanogen M06-L TZVP smd redo'!EZ176</f>
        <v>2.7275759136569966</v>
      </c>
      <c r="N176" s="40">
        <f>'[3]methanogen M06-L TZVP smd redo'!ET176</f>
        <v>1.6859900000000001</v>
      </c>
      <c r="O176" s="40">
        <f>'[3]methanogen M06-L TZVP smd redo'!R176</f>
        <v>2.4629799999999999</v>
      </c>
      <c r="P176" s="40">
        <f>'[3]methanogen M06-L TZVP smd redo'!W176</f>
        <v>2.4855299999999998</v>
      </c>
      <c r="Q176" s="40">
        <f>'[3]methanogen M06-L TZVP smd redo'!V176</f>
        <v>2.4768599999999998</v>
      </c>
      <c r="R176" s="40">
        <f>PRODUCT('[4]methanogen M06-L TZVP smd redo'!AD176:AF176)^(1/3)</f>
        <v>2.4563877865535946</v>
      </c>
      <c r="S176" s="40">
        <f>AVERAGE('[3]methanogen M06-L TZVP smd redo'!AT176:AV176)</f>
        <v>2.4287833333333335</v>
      </c>
      <c r="T176" s="40">
        <f>'[3]methanogen M06-L TZVP smd redo'!FK176</f>
        <v>2.4233600000000002</v>
      </c>
      <c r="U176" s="40">
        <f>'[3]methanogen M06-L TZVP smd redo'!CD176</f>
        <v>2.4001700000000001</v>
      </c>
      <c r="V176" s="40">
        <f>'[3]methanogen M06-L TZVP smd redo'!CG176</f>
        <v>1.88026</v>
      </c>
      <c r="W176" s="40">
        <v>2.41283480624472</v>
      </c>
      <c r="X176" s="40">
        <v>2.4219327043518408</v>
      </c>
      <c r="Y176" s="40">
        <v>2.4748842701849232</v>
      </c>
      <c r="Z176" s="40"/>
      <c r="AA176" s="40">
        <v>6.1687099999999999</v>
      </c>
      <c r="AB176" s="40">
        <v>6.0456147738765829</v>
      </c>
      <c r="AC176" s="41">
        <v>5.9103700000000003</v>
      </c>
      <c r="AD176" s="41">
        <v>5.8850699999999998</v>
      </c>
      <c r="AE176" s="41">
        <v>6.1370840953879169</v>
      </c>
      <c r="AF176" s="72">
        <v>5.8334774694323714</v>
      </c>
      <c r="AG176" s="41">
        <v>5.8770482560082788</v>
      </c>
      <c r="AH176" s="40"/>
      <c r="AI176" s="133">
        <f>1000*(AA176/Q176/P176-1)</f>
        <v>2.0142202927948549</v>
      </c>
      <c r="AJ176" s="133">
        <f>1000*(AB176/R176^2-1)</f>
        <v>1.9512970310300304</v>
      </c>
      <c r="AK176" s="133">
        <f>1000*(AC176/S176^2-1)</f>
        <v>1.9294019237829918</v>
      </c>
      <c r="AL176" s="133">
        <f>1000*(AD176/T176^2-1)</f>
        <v>2.1108461077876672</v>
      </c>
      <c r="AM176" s="133">
        <f>1000*((AE176/Y176^2-1))</f>
        <v>1.9643823893922274</v>
      </c>
      <c r="AN176" s="133">
        <f>1000*((AF176/W176^2-1))</f>
        <v>2.0106709098250963</v>
      </c>
      <c r="AO176" s="133">
        <f>1000*((AG176/X176^2-1))</f>
        <v>1.9247694078541322</v>
      </c>
      <c r="AQ176" s="133">
        <f>O176*U176/AA176</f>
        <v>0.95831554840477184</v>
      </c>
      <c r="AR176" s="133">
        <f>U176*P176/AB176</f>
        <v>0.98678046207609471</v>
      </c>
      <c r="AS176" s="133">
        <f t="shared" si="57"/>
        <v>1.020361076702293</v>
      </c>
      <c r="AT176" s="133">
        <f t="shared" si="58"/>
        <v>1.0228826239096001</v>
      </c>
      <c r="AU176" s="133">
        <f>V176*S176/AD176</f>
        <v>0.77598807666405567</v>
      </c>
      <c r="AV176" s="133">
        <f>AC176/AD176</f>
        <v>1.0042990142853017</v>
      </c>
      <c r="AW176" s="133">
        <f>O176*N176/AA176</f>
        <v>0.67316499725226175</v>
      </c>
      <c r="AX176" s="133">
        <f>AE176/AC176</f>
        <v>1.0383586975752646</v>
      </c>
      <c r="AY176" s="133">
        <f>AF176/AG176</f>
        <v>0.99258628061606202</v>
      </c>
      <c r="AZ176" s="133">
        <f t="shared" si="59"/>
        <v>0.97211755558811175</v>
      </c>
      <c r="BB176" s="75">
        <f t="shared" si="60"/>
        <v>-42.57817277732623</v>
      </c>
      <c r="BC176" s="75">
        <f t="shared" si="61"/>
        <v>-13.307693797270035</v>
      </c>
      <c r="BD176" s="75">
        <f t="shared" si="62"/>
        <v>20.15656142106112</v>
      </c>
      <c r="BE176" s="75">
        <f t="shared" si="63"/>
        <v>22.624743250414845</v>
      </c>
      <c r="BF176" s="75">
        <f t="shared" si="64"/>
        <v>-253.61812404060262</v>
      </c>
      <c r="BG176" s="75">
        <f t="shared" si="65"/>
        <v>4.2897999224016443</v>
      </c>
      <c r="BH176" s="75">
        <f t="shared" si="66"/>
        <v>-395.76481259202546</v>
      </c>
      <c r="BI176" s="75">
        <f t="shared" si="67"/>
        <v>37.641291114298198</v>
      </c>
      <c r="BJ176" s="75">
        <f t="shared" si="68"/>
        <v>-7.4413375885701569</v>
      </c>
      <c r="BK176" s="75">
        <f t="shared" si="69"/>
        <v>-28.278539871509643</v>
      </c>
      <c r="BM176" s="133">
        <f>O176*U176/Q176/P176</f>
        <v>0.96024580702926954</v>
      </c>
      <c r="BN176" s="133">
        <f>P176*U176/R176^2</f>
        <v>0.98870596386202225</v>
      </c>
      <c r="BO176" s="133">
        <f>P176*Q176/R176^2</f>
        <v>1.0202970013171102</v>
      </c>
      <c r="BP176" s="133">
        <f>R176^2/S176^2</f>
        <v>1.0228602714012316</v>
      </c>
      <c r="BQ176" s="133">
        <f>V176*S176/T176^2</f>
        <v>0.7776260680753716</v>
      </c>
      <c r="BR176" s="133">
        <f>S176^2/T176^2</f>
        <v>1.0044808875937341</v>
      </c>
      <c r="BS176" s="133">
        <f>O176*N176/Q176/P176</f>
        <v>0.67452089985012653</v>
      </c>
      <c r="BT176" s="133">
        <f>Y176^2/S176^2</f>
        <v>1.0383224465154974</v>
      </c>
      <c r="BU176" s="133">
        <f>W176^2/X176^2</f>
        <v>0.99250118705886159</v>
      </c>
      <c r="BV176" s="133">
        <f>X176^2/R176^2</f>
        <v>0.97214329401577082</v>
      </c>
      <c r="BX176" s="133">
        <f t="shared" si="70"/>
        <v>0.99798982863516028</v>
      </c>
      <c r="BY176" s="133">
        <f t="shared" si="71"/>
        <v>0.99805250311386184</v>
      </c>
      <c r="BZ176" s="133">
        <f t="shared" si="72"/>
        <v>1.0000628007189085</v>
      </c>
      <c r="CA176" s="133">
        <f t="shared" si="73"/>
        <v>1.0000218529441347</v>
      </c>
      <c r="CB176" s="133">
        <f t="shared" si="74"/>
        <v>0.99789360017807793</v>
      </c>
      <c r="CC176" s="133">
        <f t="shared" si="75"/>
        <v>0.99981893800999233</v>
      </c>
      <c r="CD176" s="133">
        <f t="shared" si="76"/>
        <v>0.99798982863516006</v>
      </c>
      <c r="CE176" s="133">
        <f t="shared" si="77"/>
        <v>1.0000349131041988</v>
      </c>
      <c r="CF176" s="133">
        <f t="shared" si="78"/>
        <v>1.0000857364790188</v>
      </c>
      <c r="CG176" s="133">
        <f t="shared" si="79"/>
        <v>0.99997352403928774</v>
      </c>
    </row>
    <row r="177" spans="1:85" x14ac:dyDescent="0.2">
      <c r="A177" s="132">
        <v>346</v>
      </c>
      <c r="B177" s="132">
        <f t="shared" si="55"/>
        <v>619.15</v>
      </c>
      <c r="C177" s="44">
        <f t="shared" si="56"/>
        <v>1.6151174997981104</v>
      </c>
      <c r="E177" s="40">
        <f>'[4]methanogen M06-L TZVP smd redo'!AB177</f>
        <v>1.1308962931673161</v>
      </c>
      <c r="F177" s="40">
        <f>'[4]methanogen M06-L TZVP smd redo'!AS177</f>
        <v>1.2678894137025942</v>
      </c>
      <c r="G177" s="40">
        <f>'[4]methanogen M06-L TZVP smd redo'!BJ177</f>
        <v>1.3536240232681074</v>
      </c>
      <c r="H177" s="40">
        <f>'[4]methanogen M06-L TZVP smd redo'!EV177</f>
        <v>1.3645490269869054</v>
      </c>
      <c r="I177" s="40">
        <f>'[4]methanogen M06-L TZVP smd redo'!CL177</f>
        <v>1.3038508094318502</v>
      </c>
      <c r="J177" s="40">
        <f>'[4]methanogen M06-L TZVP smd redo'!DG177</f>
        <v>1.3130153124292221</v>
      </c>
      <c r="K177" s="40">
        <f>'[4]methanogen M06-L TZVP smd redo'!EC177</f>
        <v>1.290137657072199</v>
      </c>
      <c r="M177" s="40">
        <f>EXP('d-beta'!Y178/1000)*'[3]methanogen M06-L TZVP smd redo'!EZ177</f>
        <v>2.7155721774210808</v>
      </c>
      <c r="N177" s="40">
        <f>'[3]methanogen M06-L TZVP smd redo'!ET177</f>
        <v>1.6823699999999999</v>
      </c>
      <c r="O177" s="40">
        <f>'[3]methanogen M06-L TZVP smd redo'!R177</f>
        <v>2.45201</v>
      </c>
      <c r="P177" s="40">
        <f>'[3]methanogen M06-L TZVP smd redo'!W177</f>
        <v>2.4740199999999999</v>
      </c>
      <c r="Q177" s="40">
        <f>'[3]methanogen M06-L TZVP smd redo'!V177</f>
        <v>2.4653999999999998</v>
      </c>
      <c r="R177" s="40">
        <f>PRODUCT('[4]methanogen M06-L TZVP smd redo'!AD177:AF177)^(1/3)</f>
        <v>2.4453603949312739</v>
      </c>
      <c r="S177" s="40">
        <f>AVERAGE('[3]methanogen M06-L TZVP smd redo'!AT177:AV177)</f>
        <v>2.4180766666666664</v>
      </c>
      <c r="T177" s="40">
        <f>'[3]methanogen M06-L TZVP smd redo'!FK177</f>
        <v>2.4128599999999998</v>
      </c>
      <c r="U177" s="40">
        <f>'[3]methanogen M06-L TZVP smd redo'!CD177</f>
        <v>2.3895300000000002</v>
      </c>
      <c r="V177" s="40">
        <f>'[3]methanogen M06-L TZVP smd redo'!CG177</f>
        <v>1.87426</v>
      </c>
      <c r="W177" s="40">
        <v>2.4022963142481264</v>
      </c>
      <c r="X177" s="40">
        <v>2.4113118749668341</v>
      </c>
      <c r="Y177" s="40">
        <v>2.4636793119380642</v>
      </c>
      <c r="Z177" s="40"/>
      <c r="AA177" s="40">
        <v>6.1116099999999998</v>
      </c>
      <c r="AB177" s="40">
        <v>5.9913102014235982</v>
      </c>
      <c r="AC177" s="41">
        <v>5.8582666666666663</v>
      </c>
      <c r="AD177" s="41">
        <v>5.8339999999999996</v>
      </c>
      <c r="AE177" s="41">
        <v>6.0814897566407593</v>
      </c>
      <c r="AF177" s="72">
        <v>5.7824820929394916</v>
      </c>
      <c r="AG177" s="41">
        <v>5.8255060261490179</v>
      </c>
      <c r="AH177" s="40"/>
      <c r="AI177" s="133">
        <f>1000*(AA177/Q177/P177-1)</f>
        <v>1.9938017652791906</v>
      </c>
      <c r="AJ177" s="133">
        <f>1000*(AB177/R177^2-1)</f>
        <v>1.9269481399002419</v>
      </c>
      <c r="AK177" s="133">
        <f>1000*(AC177/S177^2-1)</f>
        <v>1.910675512578619</v>
      </c>
      <c r="AL177" s="133">
        <f>1000*(AD177/T177^2-1)</f>
        <v>2.0794988177597062</v>
      </c>
      <c r="AM177" s="133">
        <f>1000*((AE177/Y177^2-1))</f>
        <v>1.9397950497315186</v>
      </c>
      <c r="AN177" s="133">
        <f>1000*((AF177/W177^2-1))</f>
        <v>1.9848304877587708</v>
      </c>
      <c r="AO177" s="133">
        <f>1000*((AG177/X177^2-1))</f>
        <v>1.9057891145406458</v>
      </c>
      <c r="AQ177" s="133">
        <f>O177*U177/AA177</f>
        <v>0.95869197401339423</v>
      </c>
      <c r="AR177" s="133">
        <f>U177*P177/AB177</f>
        <v>0.98671990129893583</v>
      </c>
      <c r="AS177" s="133">
        <f t="shared" si="57"/>
        <v>1.0200790469082734</v>
      </c>
      <c r="AT177" s="133">
        <f t="shared" si="58"/>
        <v>1.0227103923954068</v>
      </c>
      <c r="AU177" s="133">
        <f>V177*S177/AD177</f>
        <v>0.77684339617186604</v>
      </c>
      <c r="AV177" s="133">
        <f>AC177/AD177</f>
        <v>1.0041595246257571</v>
      </c>
      <c r="AW177" s="133">
        <f>O177*N177/AA177</f>
        <v>0.67497567150063564</v>
      </c>
      <c r="AX177" s="133">
        <f>AE177/AC177</f>
        <v>1.0381039482624144</v>
      </c>
      <c r="AY177" s="133">
        <f>AF177/AG177</f>
        <v>0.99261455862951575</v>
      </c>
      <c r="AZ177" s="133">
        <f t="shared" si="59"/>
        <v>0.97232589038117512</v>
      </c>
      <c r="BB177" s="75">
        <f t="shared" si="60"/>
        <v>-42.185450673674197</v>
      </c>
      <c r="BC177" s="75">
        <f t="shared" si="61"/>
        <v>-13.369067768414709</v>
      </c>
      <c r="BD177" s="75">
        <f t="shared" si="62"/>
        <v>19.880121262340289</v>
      </c>
      <c r="BE177" s="75">
        <f t="shared" si="63"/>
        <v>22.456350502466087</v>
      </c>
      <c r="BF177" s="75">
        <f t="shared" si="64"/>
        <v>-252.51649825664273</v>
      </c>
      <c r="BG177" s="75">
        <f t="shared" si="65"/>
        <v>4.1508977174853507</v>
      </c>
      <c r="BH177" s="75">
        <f t="shared" si="66"/>
        <v>-393.07863098042424</v>
      </c>
      <c r="BI177" s="75">
        <f t="shared" si="67"/>
        <v>37.395922564433889</v>
      </c>
      <c r="BJ177" s="75">
        <f t="shared" si="68"/>
        <v>-7.4128487698102479</v>
      </c>
      <c r="BK177" s="75">
        <f t="shared" si="69"/>
        <v>-28.064252544930465</v>
      </c>
      <c r="BM177" s="133">
        <f>O177*U177/Q177/P177</f>
        <v>0.96060341576354114</v>
      </c>
      <c r="BN177" s="133">
        <f>P177*U177/R177^2</f>
        <v>0.98862125937734624</v>
      </c>
      <c r="BO177" s="133">
        <f>P177*Q177/R177^2</f>
        <v>1.0200109866245284</v>
      </c>
      <c r="BP177" s="133">
        <f>R177^2/S177^2</f>
        <v>1.0226937822172852</v>
      </c>
      <c r="BQ177" s="133">
        <f>V177*S177/T177^2</f>
        <v>0.77845884109578978</v>
      </c>
      <c r="BR177" s="133">
        <f>S177^2/T177^2</f>
        <v>1.004328726865058</v>
      </c>
      <c r="BS177" s="133">
        <f>O177*N177/Q177/P177</f>
        <v>0.67632143918599408</v>
      </c>
      <c r="BT177" s="133">
        <f>Y177^2/S177^2</f>
        <v>1.0380737776806694</v>
      </c>
      <c r="BU177" s="133">
        <f>W177^2/X177^2</f>
        <v>0.99253625642832166</v>
      </c>
      <c r="BV177" s="133">
        <f>X177^2/R177^2</f>
        <v>0.97234642471523713</v>
      </c>
      <c r="BX177" s="133">
        <f t="shared" si="70"/>
        <v>0.99801016557011968</v>
      </c>
      <c r="BY177" s="133">
        <f t="shared" si="71"/>
        <v>0.99807675784798733</v>
      </c>
      <c r="BZ177" s="133">
        <f t="shared" si="72"/>
        <v>1.0000667250496686</v>
      </c>
      <c r="CA177" s="133">
        <f t="shared" si="73"/>
        <v>1.0000162415949041</v>
      </c>
      <c r="CB177" s="133">
        <f t="shared" si="74"/>
        <v>0.99792481652382581</v>
      </c>
      <c r="CC177" s="133">
        <f t="shared" si="75"/>
        <v>0.99983152703415235</v>
      </c>
      <c r="CD177" s="133">
        <f t="shared" si="76"/>
        <v>0.99801016557011979</v>
      </c>
      <c r="CE177" s="133">
        <f t="shared" si="77"/>
        <v>1.0000290640052698</v>
      </c>
      <c r="CF177" s="133">
        <f t="shared" si="78"/>
        <v>1.0000788910235641</v>
      </c>
      <c r="CG177" s="133">
        <f t="shared" si="79"/>
        <v>0.99997888166856985</v>
      </c>
    </row>
    <row r="178" spans="1:85" x14ac:dyDescent="0.2">
      <c r="A178" s="132">
        <v>348</v>
      </c>
      <c r="B178" s="132">
        <f t="shared" si="55"/>
        <v>621.15</v>
      </c>
      <c r="C178" s="44">
        <f t="shared" si="56"/>
        <v>1.6099170892699026</v>
      </c>
      <c r="E178" s="40">
        <f>'[4]methanogen M06-L TZVP smd redo'!AB178</f>
        <v>1.1278251817903318</v>
      </c>
      <c r="F178" s="40">
        <f>'[4]methanogen M06-L TZVP smd redo'!AS178</f>
        <v>1.2586436391102129</v>
      </c>
      <c r="G178" s="40">
        <f>'[4]methanogen M06-L TZVP smd redo'!BJ178</f>
        <v>1.3389274694952658</v>
      </c>
      <c r="H178" s="40">
        <f>'[4]methanogen M06-L TZVP smd redo'!EV178</f>
        <v>1.3593907178073295</v>
      </c>
      <c r="I178" s="40">
        <f>'[4]methanogen M06-L TZVP smd redo'!CL178</f>
        <v>1.2915869172178684</v>
      </c>
      <c r="J178" s="40">
        <f>'[4]methanogen M06-L TZVP smd redo'!DG178</f>
        <v>1.2998500880534447</v>
      </c>
      <c r="K178" s="40">
        <f>'[4]methanogen M06-L TZVP smd redo'!EC178</f>
        <v>1.2773989396872576</v>
      </c>
      <c r="M178" s="40">
        <f>EXP('d-beta'!Y179/1000)*'[3]methanogen M06-L TZVP smd redo'!EZ178</f>
        <v>2.7037168754228915</v>
      </c>
      <c r="N178" s="40">
        <f>'[3]methanogen M06-L TZVP smd redo'!ET178</f>
        <v>1.6787799999999999</v>
      </c>
      <c r="O178" s="40">
        <f>'[3]methanogen M06-L TZVP smd redo'!R178</f>
        <v>2.4411800000000001</v>
      </c>
      <c r="P178" s="40">
        <f>'[3]methanogen M06-L TZVP smd redo'!W178</f>
        <v>2.46265</v>
      </c>
      <c r="Q178" s="40">
        <f>'[3]methanogen M06-L TZVP smd redo'!V178</f>
        <v>2.4540700000000002</v>
      </c>
      <c r="R178" s="40">
        <f>PRODUCT('[4]methanogen M06-L TZVP smd redo'!AD178:AF178)^(1/3)</f>
        <v>2.4344562168311663</v>
      </c>
      <c r="S178" s="40">
        <f>AVERAGE('[3]methanogen M06-L TZVP smd redo'!AT178:AV178)</f>
        <v>2.4075000000000002</v>
      </c>
      <c r="T178" s="40">
        <f>'[3]methanogen M06-L TZVP smd redo'!FK178</f>
        <v>2.4024700000000001</v>
      </c>
      <c r="U178" s="40">
        <f>'[3]methanogen M06-L TZVP smd redo'!CD178</f>
        <v>2.3790200000000001</v>
      </c>
      <c r="V178" s="40">
        <f>'[3]methanogen M06-L TZVP smd redo'!CG178</f>
        <v>1.86833</v>
      </c>
      <c r="W178" s="40">
        <v>2.3918778215570176</v>
      </c>
      <c r="X178" s="40">
        <v>2.4008176982477143</v>
      </c>
      <c r="Y178" s="40">
        <v>2.4526009244046527</v>
      </c>
      <c r="Z178" s="40"/>
      <c r="AA178" s="40">
        <v>6.0554500000000004</v>
      </c>
      <c r="AB178" s="40">
        <v>5.9378787765995265</v>
      </c>
      <c r="AC178" s="41">
        <v>5.8070066666666671</v>
      </c>
      <c r="AD178" s="41">
        <v>5.7837300000000003</v>
      </c>
      <c r="AE178" s="41">
        <v>6.0267953087052755</v>
      </c>
      <c r="AF178" s="72">
        <v>5.7323033183652923</v>
      </c>
      <c r="AG178" s="41">
        <v>5.7747869646360837</v>
      </c>
      <c r="AH178" s="40"/>
      <c r="AI178" s="133">
        <f>1000*(AA178/Q178/P178-1)</f>
        <v>1.9747636170759364</v>
      </c>
      <c r="AJ178" s="133">
        <f>1000*(AB178/R178^2-1)</f>
        <v>1.9069531695858899</v>
      </c>
      <c r="AK178" s="133">
        <f>1000*(AC178/S178^2-1)</f>
        <v>1.8892875076335081</v>
      </c>
      <c r="AL178" s="133">
        <f>1000*(AD178/T178^2-1)</f>
        <v>2.0561646991097415</v>
      </c>
      <c r="AM178" s="133">
        <f>1000*((AE178/Y178^2-1))</f>
        <v>1.9191241977676299</v>
      </c>
      <c r="AN178" s="133">
        <f>1000*((AF178/W178^2-1))</f>
        <v>1.9618334412137006</v>
      </c>
      <c r="AO178" s="133">
        <f>1000*((AG178/X178^2-1))</f>
        <v>1.8843658180685008</v>
      </c>
      <c r="AQ178" s="133">
        <f>O178*U178/AA178</f>
        <v>0.959072578189895</v>
      </c>
      <c r="AR178" s="133">
        <f>U178*P178/AB178</f>
        <v>0.98666440044017323</v>
      </c>
      <c r="AS178" s="133">
        <f t="shared" si="57"/>
        <v>1.0198002060708629</v>
      </c>
      <c r="AT178" s="133">
        <f t="shared" si="58"/>
        <v>1.0225369312358621</v>
      </c>
      <c r="AU178" s="133">
        <f>V178*S178/AD178</f>
        <v>0.77769959437940561</v>
      </c>
      <c r="AV178" s="133">
        <f>AC178/AD178</f>
        <v>1.0040245078291461</v>
      </c>
      <c r="AW178" s="133">
        <f>O178*N178/AA178</f>
        <v>0.67677945658869276</v>
      </c>
      <c r="AX178" s="133">
        <f>AE178/AC178</f>
        <v>1.037848870279457</v>
      </c>
      <c r="AY178" s="133">
        <f>AF178/AG178</f>
        <v>0.99264325307046741</v>
      </c>
      <c r="AZ178" s="133">
        <f t="shared" si="59"/>
        <v>0.97253365754010201</v>
      </c>
      <c r="BB178" s="75">
        <f t="shared" si="60"/>
        <v>-41.788525846733904</v>
      </c>
      <c r="BC178" s="75">
        <f t="shared" si="61"/>
        <v>-13.425317185954235</v>
      </c>
      <c r="BD178" s="75">
        <f t="shared" si="62"/>
        <v>19.606731708777144</v>
      </c>
      <c r="BE178" s="75">
        <f t="shared" si="63"/>
        <v>22.286726850640267</v>
      </c>
      <c r="BF178" s="75">
        <f t="shared" si="64"/>
        <v>-251.41495484572468</v>
      </c>
      <c r="BG178" s="75">
        <f t="shared" si="65"/>
        <v>4.0164311600061788</v>
      </c>
      <c r="BH178" s="75">
        <f t="shared" si="66"/>
        <v>-390.4098248909188</v>
      </c>
      <c r="BI178" s="75">
        <f t="shared" si="67"/>
        <v>37.150177110141549</v>
      </c>
      <c r="BJ178" s="75">
        <f t="shared" si="68"/>
        <v>-7.3839412487975622</v>
      </c>
      <c r="BK178" s="75">
        <f t="shared" si="69"/>
        <v>-27.850594792688835</v>
      </c>
      <c r="BM178" s="133">
        <f>O178*U178/Q178/P178</f>
        <v>0.96096651982343961</v>
      </c>
      <c r="BN178" s="133">
        <f>P178*U178/R178^2</f>
        <v>0.98854592324591017</v>
      </c>
      <c r="BO178" s="133">
        <f>P178*Q178/R178^2</f>
        <v>1.019731189254437</v>
      </c>
      <c r="BP178" s="133">
        <f>R178^2/S178^2</f>
        <v>1.0225189018253424</v>
      </c>
      <c r="BQ178" s="133">
        <f>V178*S178/T178^2</f>
        <v>0.77929867283188048</v>
      </c>
      <c r="BR178" s="133">
        <f>S178^2/T178^2</f>
        <v>1.0041917406682721</v>
      </c>
      <c r="BS178" s="133">
        <f>O178*N178/Q178/P178</f>
        <v>0.67811593603634845</v>
      </c>
      <c r="BT178" s="133">
        <f>Y178^2/S178^2</f>
        <v>1.03781796361803</v>
      </c>
      <c r="BU178" s="133">
        <f>W178^2/X178^2</f>
        <v>0.99256650592214302</v>
      </c>
      <c r="BV178" s="133">
        <f>X178^2/R178^2</f>
        <v>0.9725555831837539</v>
      </c>
      <c r="BX178" s="133">
        <f t="shared" si="70"/>
        <v>0.99802912838847646</v>
      </c>
      <c r="BY178" s="133">
        <f t="shared" si="71"/>
        <v>0.99809667637942512</v>
      </c>
      <c r="BZ178" s="133">
        <f t="shared" si="72"/>
        <v>1.0000676813822635</v>
      </c>
      <c r="CA178" s="133">
        <f t="shared" si="73"/>
        <v>1.000017632349375</v>
      </c>
      <c r="CB178" s="133">
        <f t="shared" si="74"/>
        <v>0.99794805443891754</v>
      </c>
      <c r="CC178" s="133">
        <f t="shared" si="75"/>
        <v>0.99983346523143601</v>
      </c>
      <c r="CD178" s="133">
        <f t="shared" si="76"/>
        <v>0.99802912838847657</v>
      </c>
      <c r="CE178" s="133">
        <f t="shared" si="77"/>
        <v>1.0000297804263469</v>
      </c>
      <c r="CF178" s="133">
        <f t="shared" si="78"/>
        <v>1.0000773219203616</v>
      </c>
      <c r="CG178" s="133">
        <f t="shared" si="79"/>
        <v>0.99997745563952234</v>
      </c>
    </row>
    <row r="179" spans="1:85" x14ac:dyDescent="0.2">
      <c r="A179" s="132">
        <v>350</v>
      </c>
      <c r="B179" s="132">
        <f t="shared" si="55"/>
        <v>623.15</v>
      </c>
      <c r="C179" s="44">
        <f t="shared" si="56"/>
        <v>1.6047500601781273</v>
      </c>
      <c r="E179" s="40">
        <f>'[4]methanogen M06-L TZVP smd redo'!AB179</f>
        <v>1.1140530901394552</v>
      </c>
      <c r="F179" s="40">
        <f>'[4]methanogen M06-L TZVP smd redo'!AS179</f>
        <v>1.2540971743728591</v>
      </c>
      <c r="G179" s="40">
        <f>'[4]methanogen M06-L TZVP smd redo'!BJ179</f>
        <v>1.3340441016134186</v>
      </c>
      <c r="H179" s="40">
        <f>'[4]methanogen M06-L TZVP smd redo'!EV179</f>
        <v>1.3447582427708049</v>
      </c>
      <c r="I179" s="40">
        <f>'[4]methanogen M06-L TZVP smd redo'!CL179</f>
        <v>1.2818068670508165</v>
      </c>
      <c r="J179" s="40">
        <f>'[4]methanogen M06-L TZVP smd redo'!DG179</f>
        <v>1.2904306011252142</v>
      </c>
      <c r="K179" s="40">
        <f>'[4]methanogen M06-L TZVP smd redo'!EC179</f>
        <v>1.2651944020960482</v>
      </c>
      <c r="M179" s="40">
        <f>EXP('d-beta'!Y180/1000)*'[3]methanogen M06-L TZVP smd redo'!EZ179</f>
        <v>2.6919998441059549</v>
      </c>
      <c r="N179" s="40">
        <f>'[3]methanogen M06-L TZVP smd redo'!ET179</f>
        <v>1.67523</v>
      </c>
      <c r="O179" s="40">
        <f>'[3]methanogen M06-L TZVP smd redo'!R179</f>
        <v>2.4304700000000001</v>
      </c>
      <c r="P179" s="40">
        <f>'[3]methanogen M06-L TZVP smd redo'!W179</f>
        <v>2.4514200000000002</v>
      </c>
      <c r="Q179" s="40">
        <f>'[3]methanogen M06-L TZVP smd redo'!V179</f>
        <v>2.4428800000000002</v>
      </c>
      <c r="R179" s="40">
        <f>PRODUCT('[4]methanogen M06-L TZVP smd redo'!AD179:AF179)^(1/3)</f>
        <v>2.4236820442192051</v>
      </c>
      <c r="S179" s="40">
        <f>AVERAGE('[3]methanogen M06-L TZVP smd redo'!AT179:AV179)</f>
        <v>2.3970466666666668</v>
      </c>
      <c r="T179" s="40">
        <f>'[3]methanogen M06-L TZVP smd redo'!FK179</f>
        <v>2.3921999999999999</v>
      </c>
      <c r="U179" s="40">
        <f>'[3]methanogen M06-L TZVP smd redo'!CD179</f>
        <v>2.36863</v>
      </c>
      <c r="V179" s="40">
        <f>'[3]methanogen M06-L TZVP smd redo'!CG179</f>
        <v>1.86246</v>
      </c>
      <c r="W179" s="40">
        <v>2.3815792637837219</v>
      </c>
      <c r="X179" s="40">
        <v>2.3904467752431207</v>
      </c>
      <c r="Y179" s="40">
        <v>2.4416558984190186</v>
      </c>
      <c r="Z179" s="40"/>
      <c r="AA179" s="40">
        <v>6.0002300000000002</v>
      </c>
      <c r="AB179" s="40">
        <v>5.8853171305615222</v>
      </c>
      <c r="AC179" s="41">
        <v>5.7565600000000003</v>
      </c>
      <c r="AD179" s="41">
        <v>5.7342599999999999</v>
      </c>
      <c r="AE179" s="41">
        <v>5.9729940600831002</v>
      </c>
      <c r="AF179" s="72">
        <v>5.6829210183089982</v>
      </c>
      <c r="AG179" s="41">
        <v>5.7248710709124611</v>
      </c>
      <c r="AH179" s="40"/>
      <c r="AI179" s="133">
        <f>1000*(AA179/Q179/P179-1)</f>
        <v>1.9545899225246188</v>
      </c>
      <c r="AJ179" s="133">
        <f>1000*(AB179/R179^2-1)</f>
        <v>1.8866251943414625</v>
      </c>
      <c r="AK179" s="133">
        <f>1000*(AC179/S179^2-1)</f>
        <v>1.866966607088516</v>
      </c>
      <c r="AL179" s="133">
        <f>1000*(AD179/T179^2-1)</f>
        <v>2.0338862778825906</v>
      </c>
      <c r="AM179" s="133">
        <f>1000*((AE179/Y179^2-1))</f>
        <v>1.8972046652339092</v>
      </c>
      <c r="AN179" s="133">
        <f>1000*((AF179/W179^2-1))</f>
        <v>1.9395952397618377</v>
      </c>
      <c r="AO179" s="133">
        <f>1000*((AG179/X179^2-1))</f>
        <v>1.8611912496926397</v>
      </c>
      <c r="AQ179" s="133">
        <f>O179*U179/AA179</f>
        <v>0.95944391399996332</v>
      </c>
      <c r="AR179" s="133">
        <f>U179*P179/AB179</f>
        <v>0.98660901796569755</v>
      </c>
      <c r="AS179" s="133">
        <f t="shared" si="57"/>
        <v>1.019525348743189</v>
      </c>
      <c r="AT179" s="133">
        <f t="shared" si="58"/>
        <v>1.0223670265855862</v>
      </c>
      <c r="AU179" s="133">
        <f>V179*S179/AD179</f>
        <v>0.77854919986188287</v>
      </c>
      <c r="AV179" s="133">
        <f>AC179/AD179</f>
        <v>1.0038889063279308</v>
      </c>
      <c r="AW179" s="133">
        <f>O179*N179/AA179</f>
        <v>0.67857336437103255</v>
      </c>
      <c r="AX179" s="133">
        <f>AE179/AC179</f>
        <v>1.0375978119020908</v>
      </c>
      <c r="AY179" s="133">
        <f>AF179/AG179</f>
        <v>0.99267231487245067</v>
      </c>
      <c r="AZ179" s="133">
        <f t="shared" si="59"/>
        <v>0.97273790756051359</v>
      </c>
      <c r="BB179" s="75">
        <f t="shared" si="60"/>
        <v>-41.401418604010559</v>
      </c>
      <c r="BC179" s="75">
        <f t="shared" si="61"/>
        <v>-13.481449776576124</v>
      </c>
      <c r="BD179" s="75">
        <f t="shared" si="62"/>
        <v>19.337174620464978</v>
      </c>
      <c r="BE179" s="75">
        <f t="shared" si="63"/>
        <v>22.120553128870107</v>
      </c>
      <c r="BF179" s="75">
        <f t="shared" si="64"/>
        <v>-250.32309142385151</v>
      </c>
      <c r="BG179" s="75">
        <f t="shared" si="65"/>
        <v>3.8813640794584328</v>
      </c>
      <c r="BH179" s="75">
        <f t="shared" si="66"/>
        <v>-387.76267825552145</v>
      </c>
      <c r="BI179" s="75">
        <f t="shared" si="67"/>
        <v>36.908245211099036</v>
      </c>
      <c r="BJ179" s="75">
        <f t="shared" si="68"/>
        <v>-7.3546644905284051</v>
      </c>
      <c r="BK179" s="75">
        <f t="shared" si="69"/>
        <v>-27.640598384139462</v>
      </c>
      <c r="BM179" s="133">
        <f>O179*U179/Q179/P179</f>
        <v>0.96131923340549497</v>
      </c>
      <c r="BN179" s="133">
        <f>P179*U179/R179^2</f>
        <v>0.98847037939595606</v>
      </c>
      <c r="BO179" s="133">
        <f>P179*Q179/R179^2</f>
        <v>1.0194561921527605</v>
      </c>
      <c r="BP179" s="133">
        <f>R179^2/S179^2</f>
        <v>1.0223469661407303</v>
      </c>
      <c r="BQ179" s="133">
        <f>V179*S179/T179^2</f>
        <v>0.78013268039613837</v>
      </c>
      <c r="BR179" s="133">
        <f>S179^2/T179^2</f>
        <v>1.0040561628713076</v>
      </c>
      <c r="BS179" s="133">
        <f>O179*N179/Q179/P179</f>
        <v>0.67989969703072572</v>
      </c>
      <c r="BT179" s="133">
        <f>Y179^2/S179^2</f>
        <v>1.0375664963710944</v>
      </c>
      <c r="BU179" s="133">
        <f>W179^2/X179^2</f>
        <v>0.99259463606757359</v>
      </c>
      <c r="BV179" s="133">
        <f>X179^2/R179^2</f>
        <v>0.97276260216123733</v>
      </c>
      <c r="BX179" s="133">
        <f t="shared" si="70"/>
        <v>0.99804922304645016</v>
      </c>
      <c r="BY179" s="133">
        <f t="shared" si="71"/>
        <v>0.9981169274577596</v>
      </c>
      <c r="BZ179" s="133">
        <f t="shared" si="72"/>
        <v>1.0000678367456697</v>
      </c>
      <c r="CA179" s="133">
        <f t="shared" si="73"/>
        <v>1.0000196219537205</v>
      </c>
      <c r="CB179" s="133">
        <f t="shared" si="74"/>
        <v>0.9979702420190224</v>
      </c>
      <c r="CC179" s="133">
        <f t="shared" si="75"/>
        <v>0.99983341913573986</v>
      </c>
      <c r="CD179" s="133">
        <f t="shared" si="76"/>
        <v>0.99804922304644994</v>
      </c>
      <c r="CE179" s="133">
        <f t="shared" si="77"/>
        <v>1.0000301817099009</v>
      </c>
      <c r="CF179" s="133">
        <f t="shared" si="78"/>
        <v>1.0000782583363383</v>
      </c>
      <c r="CG179" s="133">
        <f t="shared" si="79"/>
        <v>0.99997461394931419</v>
      </c>
    </row>
    <row r="180" spans="1:85" x14ac:dyDescent="0.2">
      <c r="A180" s="132">
        <v>352</v>
      </c>
      <c r="B180" s="132">
        <f t="shared" si="55"/>
        <v>625.15</v>
      </c>
      <c r="C180" s="44">
        <f t="shared" si="56"/>
        <v>1.599616092137887</v>
      </c>
      <c r="E180" s="40">
        <f>'[4]methanogen M06-L TZVP smd redo'!AB180</f>
        <v>1.1030981044863886</v>
      </c>
      <c r="F180" s="40">
        <f>'[4]methanogen M06-L TZVP smd redo'!AS180</f>
        <v>1.2368238963036404</v>
      </c>
      <c r="G180" s="40">
        <f>'[4]methanogen M06-L TZVP smd redo'!BJ180</f>
        <v>1.3238367731485123</v>
      </c>
      <c r="H180" s="40">
        <f>'[4]methanogen M06-L TZVP smd redo'!EV180</f>
        <v>1.339909019499208</v>
      </c>
      <c r="I180" s="40">
        <f>'[4]methanogen M06-L TZVP smd redo'!CL180</f>
        <v>1.2732659501157872</v>
      </c>
      <c r="J180" s="40">
        <f>'[4]methanogen M06-L TZVP smd redo'!DG180</f>
        <v>1.2822734480117948</v>
      </c>
      <c r="K180" s="40">
        <f>'[4]methanogen M06-L TZVP smd redo'!EC180</f>
        <v>1.2550168236686865</v>
      </c>
      <c r="M180" s="40">
        <f>EXP('d-beta'!Y181/1000)*'[3]methanogen M06-L TZVP smd redo'!EZ180</f>
        <v>2.680430880851854</v>
      </c>
      <c r="N180" s="40">
        <f>'[3]methanogen M06-L TZVP smd redo'!ET180</f>
        <v>1.6717</v>
      </c>
      <c r="O180" s="40">
        <f>'[3]methanogen M06-L TZVP smd redo'!R180</f>
        <v>2.41988</v>
      </c>
      <c r="P180" s="40">
        <f>'[3]methanogen M06-L TZVP smd redo'!W180</f>
        <v>2.4403199999999998</v>
      </c>
      <c r="Q180" s="40">
        <f>'[3]methanogen M06-L TZVP smd redo'!V180</f>
        <v>2.4318300000000002</v>
      </c>
      <c r="R180" s="40">
        <f>PRODUCT('[4]methanogen M06-L TZVP smd redo'!AD180:AF180)^(1/3)</f>
        <v>2.4130378767630201</v>
      </c>
      <c r="S180" s="40">
        <f>AVERAGE('[3]methanogen M06-L TZVP smd redo'!AT180:AV180)</f>
        <v>2.3867133333333332</v>
      </c>
      <c r="T180" s="40">
        <f>'[3]methanogen M06-L TZVP smd redo'!FK180</f>
        <v>2.38205</v>
      </c>
      <c r="U180" s="40">
        <f>'[3]methanogen M06-L TZVP smd redo'!CD180</f>
        <v>2.3583699999999999</v>
      </c>
      <c r="V180" s="40">
        <f>'[3]methanogen M06-L TZVP smd redo'!CG180</f>
        <v>1.8566499999999999</v>
      </c>
      <c r="W180" s="40">
        <v>2.3714007054102209</v>
      </c>
      <c r="X180" s="40">
        <v>2.38019250456433</v>
      </c>
      <c r="Y180" s="40">
        <v>2.4308375174980887</v>
      </c>
      <c r="Z180" s="40"/>
      <c r="AA180" s="40">
        <v>5.9459200000000001</v>
      </c>
      <c r="AB180" s="40">
        <v>5.8335952724853941</v>
      </c>
      <c r="AC180" s="41">
        <v>5.7069133333333335</v>
      </c>
      <c r="AD180" s="41">
        <v>5.6855599999999997</v>
      </c>
      <c r="AE180" s="41">
        <v>5.9200593186161372</v>
      </c>
      <c r="AF180" s="72">
        <v>5.6343186740545459</v>
      </c>
      <c r="AG180" s="41">
        <v>5.6757449589517206</v>
      </c>
      <c r="AH180" s="40"/>
      <c r="AI180" s="133">
        <f>1000*(AA180/Q180/P180-1)</f>
        <v>1.9338990456709837</v>
      </c>
      <c r="AJ180" s="133">
        <f>1000*(AB180/R180^2-1)</f>
        <v>1.8622600060496097</v>
      </c>
      <c r="AK180" s="133">
        <f>1000*(AC180/S180^2-1)</f>
        <v>1.8455159107380048</v>
      </c>
      <c r="AL180" s="133">
        <f>1000*(AD180/T180^2-1)</f>
        <v>2.0087190131747867</v>
      </c>
      <c r="AM180" s="133">
        <f>1000*((AE180/Y180^2-1))</f>
        <v>1.8765165832457242</v>
      </c>
      <c r="AN180" s="133">
        <f>1000*((AF180/W180^2-1))</f>
        <v>1.9164735971053393</v>
      </c>
      <c r="AO180" s="133">
        <f>1000*((AG180/X180^2-1))</f>
        <v>1.8407798447712675</v>
      </c>
      <c r="AQ180" s="133">
        <f>O180*U180/AA180</f>
        <v>0.95981318208115807</v>
      </c>
      <c r="AR180" s="133">
        <f>U180*P180/AB180</f>
        <v>0.98655755320303784</v>
      </c>
      <c r="AS180" s="133">
        <f t="shared" si="57"/>
        <v>1.0192548029590593</v>
      </c>
      <c r="AT180" s="133">
        <f t="shared" si="58"/>
        <v>1.0221979784434658</v>
      </c>
      <c r="AU180" s="133">
        <f>V180*S180/AD180</f>
        <v>0.77939399291069544</v>
      </c>
      <c r="AV180" s="133">
        <f>AC180/AD180</f>
        <v>1.0037557133041133</v>
      </c>
      <c r="AW180" s="133">
        <f>O180*N180/AA180</f>
        <v>0.68035113085948007</v>
      </c>
      <c r="AX180" s="133">
        <f>AE180/AC180</f>
        <v>1.0373487335155145</v>
      </c>
      <c r="AY180" s="133">
        <f>AF180/AG180</f>
        <v>0.99270117223434473</v>
      </c>
      <c r="AZ180" s="133">
        <f t="shared" si="59"/>
        <v>0.97294116129753005</v>
      </c>
      <c r="BB180" s="75">
        <f t="shared" si="60"/>
        <v>-41.016615456474653</v>
      </c>
      <c r="BC180" s="75">
        <f t="shared" si="61"/>
        <v>-13.533614417335167</v>
      </c>
      <c r="BD180" s="75">
        <f t="shared" si="62"/>
        <v>19.071774954403082</v>
      </c>
      <c r="BE180" s="75">
        <f t="shared" si="63"/>
        <v>21.955189697441135</v>
      </c>
      <c r="BF180" s="75">
        <f t="shared" si="64"/>
        <v>-249.23859343248583</v>
      </c>
      <c r="BG180" s="75">
        <f t="shared" si="65"/>
        <v>3.7486782219012742</v>
      </c>
      <c r="BH180" s="75">
        <f t="shared" si="66"/>
        <v>-385.14624517353411</v>
      </c>
      <c r="BI180" s="75">
        <f t="shared" si="67"/>
        <v>36.66816347181495</v>
      </c>
      <c r="BJ180" s="75">
        <f t="shared" si="68"/>
        <v>-7.325594532574903</v>
      </c>
      <c r="BK180" s="75">
        <f t="shared" si="69"/>
        <v>-27.431670055712605</v>
      </c>
      <c r="BM180" s="133">
        <f>O180*U180/Q180/P180</f>
        <v>0.96166936387800717</v>
      </c>
      <c r="BN180" s="133">
        <f>P180*U180/R180^2</f>
        <v>0.98839477987803404</v>
      </c>
      <c r="BO180" s="133">
        <f>P180*Q180/R180^2</f>
        <v>1.0191819254615686</v>
      </c>
      <c r="BP180" s="133">
        <f>R180^2/S180^2</f>
        <v>1.0221808944778734</v>
      </c>
      <c r="BQ180" s="133">
        <f>V180*S180/T180^2</f>
        <v>0.7809595764430094</v>
      </c>
      <c r="BR180" s="133">
        <f>S180^2/T180^2</f>
        <v>1.0039192275824109</v>
      </c>
      <c r="BS180" s="133">
        <f>O180*N180/Q180/P180</f>
        <v>0.68166686126217035</v>
      </c>
      <c r="BT180" s="133">
        <f>Y180^2/S180^2</f>
        <v>1.0373166352400969</v>
      </c>
      <c r="BU180" s="133">
        <f>W180^2/X180^2</f>
        <v>0.99262617468848824</v>
      </c>
      <c r="BV180" s="133">
        <f>X180^2/R180^2</f>
        <v>0.97296202183093972</v>
      </c>
      <c r="BX180" s="133">
        <f t="shared" si="70"/>
        <v>0.99806983370109259</v>
      </c>
      <c r="BY180" s="133">
        <f t="shared" si="71"/>
        <v>0.99814120155994457</v>
      </c>
      <c r="BZ180" s="133">
        <f t="shared" si="72"/>
        <v>1.0000715058770864</v>
      </c>
      <c r="CA180" s="133">
        <f t="shared" si="73"/>
        <v>1.0000167132507414</v>
      </c>
      <c r="CB180" s="133">
        <f t="shared" si="74"/>
        <v>0.9979953078500623</v>
      </c>
      <c r="CC180" s="133">
        <f t="shared" si="75"/>
        <v>0.99983712406954151</v>
      </c>
      <c r="CD180" s="133">
        <f t="shared" si="76"/>
        <v>0.99806983370109248</v>
      </c>
      <c r="CE180" s="133">
        <f t="shared" si="77"/>
        <v>1.0000309435656647</v>
      </c>
      <c r="CF180" s="133">
        <f t="shared" si="78"/>
        <v>1.0000755546728153</v>
      </c>
      <c r="CG180" s="133">
        <f t="shared" si="79"/>
        <v>0.9999785597660118</v>
      </c>
    </row>
    <row r="181" spans="1:85" x14ac:dyDescent="0.2">
      <c r="A181" s="132">
        <v>354</v>
      </c>
      <c r="B181" s="132">
        <f t="shared" si="55"/>
        <v>627.15</v>
      </c>
      <c r="C181" s="44">
        <f t="shared" si="56"/>
        <v>1.5945148688511521</v>
      </c>
      <c r="E181" s="40">
        <f>'[4]methanogen M06-L TZVP smd redo'!AB181</f>
        <v>1.0952330007312217</v>
      </c>
      <c r="F181" s="40">
        <f>'[4]methanogen M06-L TZVP smd redo'!AS181</f>
        <v>1.2355283040506038</v>
      </c>
      <c r="G181" s="40">
        <f>'[4]methanogen M06-L TZVP smd redo'!BJ181</f>
        <v>1.3139634551437851</v>
      </c>
      <c r="H181" s="40">
        <f>'[4]methanogen M06-L TZVP smd redo'!EV181</f>
        <v>1.3298703573401127</v>
      </c>
      <c r="I181" s="40">
        <f>'[4]methanogen M06-L TZVP smd redo'!CL181</f>
        <v>1.2592001626070548</v>
      </c>
      <c r="J181" s="40">
        <f>'[4]methanogen M06-L TZVP smd redo'!DG181</f>
        <v>1.2739565559747312</v>
      </c>
      <c r="K181" s="40">
        <f>'[4]methanogen M06-L TZVP smd redo'!EC181</f>
        <v>1.2469010533686653</v>
      </c>
      <c r="M181" s="40">
        <f>EXP('d-beta'!Y182/1000)*'[3]methanogen M06-L TZVP smd redo'!EZ181</f>
        <v>2.6689998296880688</v>
      </c>
      <c r="N181" s="40">
        <f>'[3]methanogen M06-L TZVP smd redo'!ET181</f>
        <v>1.66821</v>
      </c>
      <c r="O181" s="40">
        <f>'[3]methanogen M06-L TZVP smd redo'!R181</f>
        <v>2.4094199999999999</v>
      </c>
      <c r="P181" s="40">
        <f>'[3]methanogen M06-L TZVP smd redo'!W181</f>
        <v>2.4293499999999999</v>
      </c>
      <c r="Q181" s="40">
        <f>'[3]methanogen M06-L TZVP smd redo'!V181</f>
        <v>2.4209100000000001</v>
      </c>
      <c r="R181" s="40">
        <f>PRODUCT('[4]methanogen M06-L TZVP smd redo'!AD181:AF181)^(1/3)</f>
        <v>2.402510318319194</v>
      </c>
      <c r="S181" s="40">
        <f>AVERAGE('[3]methanogen M06-L TZVP smd redo'!AT181:AV181)</f>
        <v>2.3764999999999996</v>
      </c>
      <c r="T181" s="40">
        <f>'[3]methanogen M06-L TZVP smd redo'!FK181</f>
        <v>2.37201</v>
      </c>
      <c r="U181" s="40">
        <f>'[3]methanogen M06-L TZVP smd redo'!CD181</f>
        <v>2.34822</v>
      </c>
      <c r="V181" s="40">
        <f>'[3]methanogen M06-L TZVP smd redo'!CG181</f>
        <v>1.8509</v>
      </c>
      <c r="W181" s="40">
        <v>2.3613354582920563</v>
      </c>
      <c r="X181" s="40">
        <v>2.3700615142384636</v>
      </c>
      <c r="Y181" s="40">
        <v>2.4201490664327912</v>
      </c>
      <c r="Z181" s="40"/>
      <c r="AA181" s="40">
        <v>5.8924899999999996</v>
      </c>
      <c r="AB181" s="40">
        <v>5.7827066469898325</v>
      </c>
      <c r="AC181" s="41">
        <v>5.658056666666667</v>
      </c>
      <c r="AD181" s="41">
        <v>5.6376099999999996</v>
      </c>
      <c r="AE181" s="41">
        <v>5.8679745404518524</v>
      </c>
      <c r="AF181" s="72">
        <v>5.5864795137800538</v>
      </c>
      <c r="AG181" s="41">
        <v>5.6273986958259243</v>
      </c>
      <c r="AH181" s="40"/>
      <c r="AI181" s="133">
        <f>1000*(AA181/Q181/P181-1)</f>
        <v>1.9132522876497138</v>
      </c>
      <c r="AJ181" s="133">
        <f>1000*(AB181/R181^2-1)</f>
        <v>1.8452381047604494</v>
      </c>
      <c r="AK181" s="133">
        <f>1000*(AC181/S181^2-1)</f>
        <v>1.8245164112269396</v>
      </c>
      <c r="AL181" s="133">
        <f>1000*(AD181/T181^2-1)</f>
        <v>1.9867939419520031</v>
      </c>
      <c r="AM181" s="133">
        <f>1000*((AE181/Y181^2-1))</f>
        <v>1.8529642400935131</v>
      </c>
      <c r="AN181" s="133">
        <f>1000*((AF181/W181^2-1))</f>
        <v>1.8964395761233988</v>
      </c>
      <c r="AO181" s="133">
        <f>1000*((AG181/X181^2-1))</f>
        <v>1.8171206026926789</v>
      </c>
      <c r="AQ181" s="133">
        <f>O181*U181/AA181</f>
        <v>0.96017952213750057</v>
      </c>
      <c r="AR181" s="133">
        <f>U181*P181/AB181</f>
        <v>0.98650140933044461</v>
      </c>
      <c r="AS181" s="133">
        <f t="shared" si="57"/>
        <v>1.0189847695399377</v>
      </c>
      <c r="AT181" s="133">
        <f t="shared" si="58"/>
        <v>1.0220305287957818</v>
      </c>
      <c r="AU181" s="133">
        <f>V181*S181/AD181</f>
        <v>0.78023556968289742</v>
      </c>
      <c r="AV181" s="133">
        <f>AC181/AD181</f>
        <v>1.0036268324106612</v>
      </c>
      <c r="AW181" s="133">
        <f>O181*N181/AA181</f>
        <v>0.68212564437105538</v>
      </c>
      <c r="AX181" s="133">
        <f>AE181/AC181</f>
        <v>1.0371007019109362</v>
      </c>
      <c r="AY181" s="133">
        <f>AF181/AG181</f>
        <v>0.99272857953423099</v>
      </c>
      <c r="AZ181" s="133">
        <f t="shared" si="59"/>
        <v>0.97314268894398215</v>
      </c>
      <c r="BB181" s="75">
        <f t="shared" si="60"/>
        <v>-40.635009776428895</v>
      </c>
      <c r="BC181" s="75">
        <f t="shared" si="61"/>
        <v>-13.590524903716465</v>
      </c>
      <c r="BD181" s="75">
        <f t="shared" si="62"/>
        <v>18.806807651888711</v>
      </c>
      <c r="BE181" s="75">
        <f t="shared" si="63"/>
        <v>21.791362955503502</v>
      </c>
      <c r="BF181" s="75">
        <f t="shared" si="64"/>
        <v>-248.15939248109743</v>
      </c>
      <c r="BG181" s="75">
        <f t="shared" si="65"/>
        <v>3.6202713132088582</v>
      </c>
      <c r="BH181" s="75">
        <f t="shared" si="66"/>
        <v>-382.54140882373292</v>
      </c>
      <c r="BI181" s="75">
        <f t="shared" si="67"/>
        <v>36.429033414919388</v>
      </c>
      <c r="BJ181" s="75">
        <f t="shared" si="68"/>
        <v>-7.2979861018423735</v>
      </c>
      <c r="BK181" s="75">
        <f t="shared" si="69"/>
        <v>-27.224559095773795</v>
      </c>
      <c r="BM181" s="133">
        <f>O181*U181/Q181/P181</f>
        <v>0.96201658780478461</v>
      </c>
      <c r="BN181" s="133">
        <f>P181*U181/R181^2</f>
        <v>0.98832173932134093</v>
      </c>
      <c r="BO181" s="133">
        <f>P181*Q181/R181^2</f>
        <v>1.0189155964689967</v>
      </c>
      <c r="BP181" s="133">
        <f>R181^2/S181^2</f>
        <v>1.0220093895992333</v>
      </c>
      <c r="BQ181" s="133">
        <f>V181*S181/T181^2</f>
        <v>0.78178573698603893</v>
      </c>
      <c r="BR181" s="133">
        <f>S181^2/T181^2</f>
        <v>1.003789401884122</v>
      </c>
      <c r="BS181" s="133">
        <f>O181*N181/Q181/P181</f>
        <v>0.6834307228206129</v>
      </c>
      <c r="BT181" s="133">
        <f>Y181^2/S181^2</f>
        <v>1.0370712532150312</v>
      </c>
      <c r="BU181" s="133">
        <f>W181^2/X181^2</f>
        <v>0.99264998636959489</v>
      </c>
      <c r="BV181" s="133">
        <f>X181^2/R181^2</f>
        <v>0.97317000165506051</v>
      </c>
      <c r="BX181" s="133">
        <f t="shared" si="70"/>
        <v>0.99809040125651471</v>
      </c>
      <c r="BY181" s="133">
        <f t="shared" si="71"/>
        <v>0.99815816052761697</v>
      </c>
      <c r="BZ181" s="133">
        <f t="shared" si="72"/>
        <v>1.000067888911683</v>
      </c>
      <c r="CA181" s="133">
        <f t="shared" si="73"/>
        <v>1.0000206839553176</v>
      </c>
      <c r="CB181" s="133">
        <f t="shared" si="74"/>
        <v>0.99801714558119503</v>
      </c>
      <c r="CC181" s="133">
        <f t="shared" si="75"/>
        <v>0.99983804424199374</v>
      </c>
      <c r="CD181" s="133">
        <f t="shared" si="76"/>
        <v>0.99809040125651471</v>
      </c>
      <c r="CE181" s="133">
        <f t="shared" si="77"/>
        <v>1.0000283960198624</v>
      </c>
      <c r="CF181" s="133">
        <f t="shared" si="78"/>
        <v>1.0000791751027203</v>
      </c>
      <c r="CG181" s="133">
        <f t="shared" si="79"/>
        <v>0.99997193428585762</v>
      </c>
    </row>
    <row r="182" spans="1:85" x14ac:dyDescent="0.2">
      <c r="A182" s="132">
        <v>356</v>
      </c>
      <c r="B182" s="132">
        <f t="shared" si="55"/>
        <v>629.15</v>
      </c>
      <c r="C182" s="44">
        <f t="shared" si="56"/>
        <v>1.5894460780418025</v>
      </c>
      <c r="E182" s="40">
        <f>'[4]methanogen M06-L TZVP smd redo'!AB182</f>
        <v>1.0907304758602798</v>
      </c>
      <c r="F182" s="40">
        <f>'[4]methanogen M06-L TZVP smd redo'!AS182</f>
        <v>1.2229772633582936</v>
      </c>
      <c r="G182" s="40">
        <f>'[4]methanogen M06-L TZVP smd redo'!BJ182</f>
        <v>1.3045211767710452</v>
      </c>
      <c r="H182" s="40">
        <f>'[4]methanogen M06-L TZVP smd redo'!EV182</f>
        <v>1.320103491538438</v>
      </c>
      <c r="I182" s="40">
        <f>'[4]methanogen M06-L TZVP smd redo'!CL182</f>
        <v>1.2547490025083263</v>
      </c>
      <c r="J182" s="40">
        <f>'[4]methanogen M06-L TZVP smd redo'!DG182</f>
        <v>1.2683588009854141</v>
      </c>
      <c r="K182" s="40">
        <f>'[4]methanogen M06-L TZVP smd redo'!EC182</f>
        <v>1.241068221124797</v>
      </c>
      <c r="M182" s="40">
        <f>EXP('d-beta'!Y183/1000)*'[3]methanogen M06-L TZVP smd redo'!EZ182</f>
        <v>2.6577065173459049</v>
      </c>
      <c r="N182" s="40">
        <f>'[3]methanogen M06-L TZVP smd redo'!ET182</f>
        <v>1.6647400000000001</v>
      </c>
      <c r="O182" s="40">
        <f>'[3]methanogen M06-L TZVP smd redo'!R182</f>
        <v>2.3990800000000001</v>
      </c>
      <c r="P182" s="40">
        <f>'[3]methanogen M06-L TZVP smd redo'!W182</f>
        <v>2.41852</v>
      </c>
      <c r="Q182" s="40">
        <f>'[3]methanogen M06-L TZVP smd redo'!V182</f>
        <v>2.41011</v>
      </c>
      <c r="R182" s="40">
        <f>PRODUCT('[4]methanogen M06-L TZVP smd redo'!AD182:AF182)^(1/3)</f>
        <v>2.3921126784724267</v>
      </c>
      <c r="S182" s="40">
        <f>AVERAGE('[3]methanogen M06-L TZVP smd redo'!AT182:AV182)</f>
        <v>2.366403333333333</v>
      </c>
      <c r="T182" s="40">
        <f>'[3]methanogen M06-L TZVP smd redo'!FK182</f>
        <v>2.3620899999999998</v>
      </c>
      <c r="U182" s="40">
        <f>'[3]methanogen M06-L TZVP smd redo'!CD182</f>
        <v>2.33819</v>
      </c>
      <c r="V182" s="40">
        <f>'[3]methanogen M06-L TZVP smd redo'!CG182</f>
        <v>1.84521</v>
      </c>
      <c r="W182" s="40">
        <v>2.3513901473465006</v>
      </c>
      <c r="X182" s="40">
        <v>2.3600438692913421</v>
      </c>
      <c r="Y182" s="40">
        <v>2.4095806181915944</v>
      </c>
      <c r="Z182" s="40"/>
      <c r="AA182" s="40">
        <v>5.8399400000000004</v>
      </c>
      <c r="AB182" s="40">
        <v>5.7326244390944829</v>
      </c>
      <c r="AC182" s="41">
        <v>5.6099666666666659</v>
      </c>
      <c r="AD182" s="41">
        <v>5.5904100000000003</v>
      </c>
      <c r="AE182" s="41">
        <v>5.816722959733581</v>
      </c>
      <c r="AF182" s="72">
        <v>5.5393903087742586</v>
      </c>
      <c r="AG182" s="41">
        <v>5.5798023052701664</v>
      </c>
      <c r="AH182" s="40"/>
      <c r="AI182" s="133">
        <f>1000*(AA182/Q182/P182-1)</f>
        <v>1.8941419898870215</v>
      </c>
      <c r="AJ182" s="133">
        <f>1000*(AB182/R182^2-1)</f>
        <v>1.8212168398830109</v>
      </c>
      <c r="AK182" s="133">
        <f>1000*(AC182/S182^2-1)</f>
        <v>1.8039597618482173</v>
      </c>
      <c r="AL182" s="133">
        <f>1000*(AD182/T182^2-1)</f>
        <v>1.9609091062917638</v>
      </c>
      <c r="AM182" s="133">
        <f>1000*((AE182/Y182^2-1))</f>
        <v>1.8332862189982535</v>
      </c>
      <c r="AN182" s="133">
        <f>1000*((AF182/W182^2-1))</f>
        <v>1.8727829658338191</v>
      </c>
      <c r="AO182" s="133">
        <f>1000*((AG182/X182^2-1))</f>
        <v>1.7945397702125998</v>
      </c>
      <c r="AQ182" s="133">
        <f>O182*U182/AA182</f>
        <v>0.96054152357729694</v>
      </c>
      <c r="AR182" s="133">
        <f>U182*P182/AB182</f>
        <v>0.98645207598725049</v>
      </c>
      <c r="AS182" s="133">
        <f t="shared" si="57"/>
        <v>1.0187201450305488</v>
      </c>
      <c r="AT182" s="133">
        <f t="shared" si="58"/>
        <v>1.0218642604699641</v>
      </c>
      <c r="AU182" s="133">
        <f>V182*S182/AD182</f>
        <v>0.78107170935584314</v>
      </c>
      <c r="AV182" s="133">
        <f>AC182/AD182</f>
        <v>1.0034982526624461</v>
      </c>
      <c r="AW182" s="133">
        <f>O182*N182/AA182</f>
        <v>0.68388449867635637</v>
      </c>
      <c r="AX182" s="133">
        <f>AE182/AC182</f>
        <v>1.0368551731858624</v>
      </c>
      <c r="AY182" s="133">
        <f>AF182/AG182</f>
        <v>0.99275745012368299</v>
      </c>
      <c r="AZ182" s="133">
        <f t="shared" si="59"/>
        <v>0.97334168050812409</v>
      </c>
      <c r="BB182" s="75">
        <f t="shared" si="60"/>
        <v>-40.258066497871823</v>
      </c>
      <c r="BC182" s="75">
        <f t="shared" si="61"/>
        <v>-13.640534540103269</v>
      </c>
      <c r="BD182" s="75">
        <f t="shared" si="62"/>
        <v>18.547079652035219</v>
      </c>
      <c r="BE182" s="75">
        <f t="shared" si="63"/>
        <v>21.628665416415227</v>
      </c>
      <c r="BF182" s="75">
        <f t="shared" si="64"/>
        <v>-247.08831600037314</v>
      </c>
      <c r="BG182" s="75">
        <f t="shared" si="65"/>
        <v>3.4921480095371011</v>
      </c>
      <c r="BH182" s="75">
        <f t="shared" si="66"/>
        <v>-379.96623720258344</v>
      </c>
      <c r="BI182" s="75">
        <f t="shared" si="67"/>
        <v>36.192260078351296</v>
      </c>
      <c r="BJ182" s="75">
        <f t="shared" si="68"/>
        <v>-7.2689044673984275</v>
      </c>
      <c r="BK182" s="75">
        <f t="shared" si="69"/>
        <v>-27.020096560180782</v>
      </c>
      <c r="BM182" s="133">
        <f>O182*U182/Q182/P182</f>
        <v>0.96236092561013475</v>
      </c>
      <c r="BN182" s="133">
        <f>P182*U182/R182^2</f>
        <v>0.98824861911977602</v>
      </c>
      <c r="BO182" s="133">
        <f>P182*Q182/R182^2</f>
        <v>1.018645995161541</v>
      </c>
      <c r="BP182" s="133">
        <f>R182^2/S182^2</f>
        <v>1.0218466581363468</v>
      </c>
      <c r="BQ182" s="133">
        <f>V182*S182/T182^2</f>
        <v>0.78260331998338573</v>
      </c>
      <c r="BR182" s="133">
        <f>S182^2/T182^2</f>
        <v>1.0036554674462079</v>
      </c>
      <c r="BS182" s="133">
        <f>O182*N182/Q182/P182</f>
        <v>0.68517987302153194</v>
      </c>
      <c r="BT182" s="133">
        <f>Y182^2/S182^2</f>
        <v>1.0368248215403086</v>
      </c>
      <c r="BU182" s="133">
        <f>W182^2/X182^2</f>
        <v>0.99267991880763651</v>
      </c>
      <c r="BV182" s="133">
        <f>X182^2/R182^2</f>
        <v>0.97336759989857125</v>
      </c>
      <c r="BX182" s="133">
        <f t="shared" si="70"/>
        <v>0.99810943900108551</v>
      </c>
      <c r="BY182" s="133">
        <f t="shared" si="71"/>
        <v>0.99818209396120816</v>
      </c>
      <c r="BZ182" s="133">
        <f t="shared" si="72"/>
        <v>1.0000727925789332</v>
      </c>
      <c r="CA182" s="133">
        <f t="shared" si="73"/>
        <v>1.0000172260030185</v>
      </c>
      <c r="CB182" s="133">
        <f t="shared" si="74"/>
        <v>0.99804292853296983</v>
      </c>
      <c r="CC182" s="133">
        <f t="shared" si="75"/>
        <v>0.99984335781664013</v>
      </c>
      <c r="CD182" s="133">
        <f t="shared" si="76"/>
        <v>0.99810943900108573</v>
      </c>
      <c r="CE182" s="133">
        <f t="shared" si="77"/>
        <v>1.0000292736486658</v>
      </c>
      <c r="CF182" s="133">
        <f t="shared" si="78"/>
        <v>1.0000781030366159</v>
      </c>
      <c r="CG182" s="133">
        <f t="shared" si="79"/>
        <v>0.99997337142673548</v>
      </c>
    </row>
    <row r="183" spans="1:85" x14ac:dyDescent="0.2">
      <c r="A183" s="132">
        <v>358</v>
      </c>
      <c r="B183" s="132">
        <f t="shared" si="55"/>
        <v>631.15</v>
      </c>
      <c r="C183" s="44">
        <f t="shared" si="56"/>
        <v>1.5844094113919038</v>
      </c>
      <c r="E183" s="40">
        <f>'[4]methanogen M06-L TZVP smd redo'!AB183</f>
        <v>1.0759309046757259</v>
      </c>
      <c r="F183" s="40">
        <f>'[4]methanogen M06-L TZVP smd redo'!AS183</f>
        <v>1.2143542983040767</v>
      </c>
      <c r="G183" s="40">
        <f>'[4]methanogen M06-L TZVP smd redo'!BJ183</f>
        <v>1.2900507132005412</v>
      </c>
      <c r="H183" s="40">
        <f>'[4]methanogen M06-L TZVP smd redo'!EV183</f>
        <v>1.310815425650258</v>
      </c>
      <c r="I183" s="40">
        <f>'[4]methanogen M06-L TZVP smd redo'!CL183</f>
        <v>1.2408982655596201</v>
      </c>
      <c r="J183" s="40">
        <f>'[4]methanogen M06-L TZVP smd redo'!DG183</f>
        <v>1.2575092947608724</v>
      </c>
      <c r="K183" s="40">
        <f>'[4]methanogen M06-L TZVP smd redo'!EC183</f>
        <v>1.2279425714754044</v>
      </c>
      <c r="M183" s="40">
        <f>EXP('d-beta'!Y184/1000)*'[3]methanogen M06-L TZVP smd redo'!EZ183</f>
        <v>2.6465407913352341</v>
      </c>
      <c r="N183" s="40">
        <f>'[3]methanogen M06-L TZVP smd redo'!ET183</f>
        <v>1.6613100000000001</v>
      </c>
      <c r="O183" s="40">
        <f>'[3]methanogen M06-L TZVP smd redo'!R183</f>
        <v>2.3888500000000001</v>
      </c>
      <c r="P183" s="40">
        <f>'[3]methanogen M06-L TZVP smd redo'!W183</f>
        <v>2.40781</v>
      </c>
      <c r="Q183" s="40">
        <f>'[3]methanogen M06-L TZVP smd redo'!V183</f>
        <v>2.3994399999999998</v>
      </c>
      <c r="R183" s="40">
        <f>PRODUCT('[4]methanogen M06-L TZVP smd redo'!AD183:AF183)^(1/3)</f>
        <v>2.3818283402007268</v>
      </c>
      <c r="S183" s="40">
        <f>AVERAGE('[3]methanogen M06-L TZVP smd redo'!AT183:AV183)</f>
        <v>2.35642</v>
      </c>
      <c r="T183" s="40">
        <f>'[3]methanogen M06-L TZVP smd redo'!FK183</f>
        <v>2.3522799999999999</v>
      </c>
      <c r="U183" s="40">
        <f>'[3]methanogen M06-L TZVP smd redo'!CD183</f>
        <v>2.3282799999999999</v>
      </c>
      <c r="V183" s="40">
        <f>'[3]methanogen M06-L TZVP smd redo'!CG183</f>
        <v>1.83958</v>
      </c>
      <c r="W183" s="40">
        <v>2.3415548356442013</v>
      </c>
      <c r="X183" s="40">
        <v>2.3501327854588916</v>
      </c>
      <c r="Y183" s="40">
        <v>2.3991354577009525</v>
      </c>
      <c r="Z183" s="40"/>
      <c r="AA183" s="40">
        <v>5.7882300000000004</v>
      </c>
      <c r="AB183" s="40">
        <v>5.6833388302523877</v>
      </c>
      <c r="AC183" s="41">
        <v>5.5626299999999995</v>
      </c>
      <c r="AD183" s="41">
        <v>5.5439400000000001</v>
      </c>
      <c r="AE183" s="41">
        <v>5.7662879583567666</v>
      </c>
      <c r="AF183" s="72">
        <v>5.4930342880944973</v>
      </c>
      <c r="AG183" s="41">
        <v>5.532952377433241</v>
      </c>
      <c r="AH183" s="40"/>
      <c r="AI183" s="133">
        <f>1000*(AA183/Q183/P183-1)</f>
        <v>1.8753040817376387</v>
      </c>
      <c r="AJ183" s="133">
        <f>1000*(AB183/R183^2-1)</f>
        <v>1.8037011175557893</v>
      </c>
      <c r="AK183" s="133">
        <f>1000*(AC183/S183^2-1)</f>
        <v>1.7855739424048611</v>
      </c>
      <c r="AL183" s="133">
        <f>1000*(AD183/T183^2-1)</f>
        <v>1.937172076746263</v>
      </c>
      <c r="AM183" s="133">
        <f>1000*((AE183/Y183^2-1))</f>
        <v>1.8132877414009929</v>
      </c>
      <c r="AN183" s="133">
        <f>1000*((AF183/W183^2-1))</f>
        <v>1.852172859594603</v>
      </c>
      <c r="AO183" s="133">
        <f>1000*((AG183/X183^2-1))</f>
        <v>1.7794762438785305</v>
      </c>
      <c r="AQ183" s="133">
        <f>O183*U183/AA183</f>
        <v>0.96090025413641134</v>
      </c>
      <c r="AR183" s="133">
        <f>U183*P183/AB183</f>
        <v>0.9864018377646232</v>
      </c>
      <c r="AS183" s="133">
        <f t="shared" si="57"/>
        <v>1.0184559064452179</v>
      </c>
      <c r="AT183" s="133">
        <f t="shared" si="58"/>
        <v>1.021699956720542</v>
      </c>
      <c r="AU183" s="133">
        <f>V183*S183/AD183</f>
        <v>0.78190296135961057</v>
      </c>
      <c r="AV183" s="133">
        <f>AC183/AD183</f>
        <v>1.0033712486065864</v>
      </c>
      <c r="AW183" s="133">
        <f>O183*N183/AA183</f>
        <v>0.68563626419475376</v>
      </c>
      <c r="AX183" s="133">
        <f>AE183/AC183</f>
        <v>1.0366118110240601</v>
      </c>
      <c r="AY183" s="133">
        <f>AF183/AG183</f>
        <v>0.99278539076143979</v>
      </c>
      <c r="AZ183" s="133">
        <f t="shared" si="59"/>
        <v>0.9735390661526917</v>
      </c>
      <c r="BB183" s="75">
        <f t="shared" si="60"/>
        <v>-39.884669221469032</v>
      </c>
      <c r="BC183" s="75">
        <f t="shared" si="61"/>
        <v>-13.69146403091651</v>
      </c>
      <c r="BD183" s="75">
        <f t="shared" si="62"/>
        <v>18.287663106645027</v>
      </c>
      <c r="BE183" s="75">
        <f t="shared" si="63"/>
        <v>21.467864254999284</v>
      </c>
      <c r="BF183" s="75">
        <f t="shared" si="64"/>
        <v>-246.02463646964713</v>
      </c>
      <c r="BG183" s="75">
        <f t="shared" si="65"/>
        <v>3.3655786875668641</v>
      </c>
      <c r="BH183" s="75">
        <f t="shared" si="66"/>
        <v>-377.40801899771139</v>
      </c>
      <c r="BI183" s="75">
        <f t="shared" si="67"/>
        <v>35.957520712088808</v>
      </c>
      <c r="BJ183" s="75">
        <f t="shared" si="68"/>
        <v>-7.240760387922224</v>
      </c>
      <c r="BK183" s="75">
        <f t="shared" si="69"/>
        <v>-26.817325388312682</v>
      </c>
      <c r="BM183" s="133">
        <f>O183*U183/Q183/P183</f>
        <v>0.96270223430513602</v>
      </c>
      <c r="BN183" s="133">
        <f>P183*U183/R183^2</f>
        <v>0.98818101186175844</v>
      </c>
      <c r="BO183" s="133">
        <f>P183*Q183/R183^2</f>
        <v>1.0183831184829908</v>
      </c>
      <c r="BP183" s="133">
        <f>R183^2/S183^2</f>
        <v>1.0216814695318377</v>
      </c>
      <c r="BQ183" s="133">
        <f>V183*S183/T183^2</f>
        <v>0.78341764194308161</v>
      </c>
      <c r="BR183" s="133">
        <f>S183^2/T183^2</f>
        <v>1.0035230866977878</v>
      </c>
      <c r="BS183" s="133">
        <f>O183*N183/Q183/P183</f>
        <v>0.68692204067958562</v>
      </c>
      <c r="BT183" s="133">
        <f>Y183^2/S183^2</f>
        <v>1.0365831345713525</v>
      </c>
      <c r="BU183" s="133">
        <f>W183^2/X183^2</f>
        <v>0.99271335205154232</v>
      </c>
      <c r="BV183" s="133">
        <f>X183^2/R183^2</f>
        <v>0.97356260812121542</v>
      </c>
      <c r="BX183" s="133">
        <f t="shared" si="70"/>
        <v>0.99812820610100139</v>
      </c>
      <c r="BY183" s="133">
        <f t="shared" si="71"/>
        <v>0.99819954636268182</v>
      </c>
      <c r="BZ183" s="133">
        <f t="shared" si="72"/>
        <v>1.0000714740463643</v>
      </c>
      <c r="CA183" s="133">
        <f t="shared" si="73"/>
        <v>1.0000180948654309</v>
      </c>
      <c r="CB183" s="133">
        <f t="shared" si="74"/>
        <v>0.99806657330346271</v>
      </c>
      <c r="CC183" s="133">
        <f t="shared" si="75"/>
        <v>0.99984869496953876</v>
      </c>
      <c r="CD183" s="133">
        <f t="shared" si="76"/>
        <v>0.99812820610100117</v>
      </c>
      <c r="CE183" s="133">
        <f t="shared" si="77"/>
        <v>1.0000276644021604</v>
      </c>
      <c r="CF183" s="133">
        <f t="shared" si="78"/>
        <v>1.0000725674836031</v>
      </c>
      <c r="CG183" s="133">
        <f t="shared" si="79"/>
        <v>0.99997581874208463</v>
      </c>
    </row>
    <row r="184" spans="1:85" x14ac:dyDescent="0.2">
      <c r="A184" s="132">
        <v>360</v>
      </c>
      <c r="B184" s="132">
        <f t="shared" si="55"/>
        <v>633.15</v>
      </c>
      <c r="C184" s="44">
        <f t="shared" si="56"/>
        <v>1.5794045644791914</v>
      </c>
      <c r="E184" s="40">
        <f>'[4]methanogen M06-L TZVP smd redo'!AB184</f>
        <v>1.0740142631562311</v>
      </c>
      <c r="F184" s="40">
        <f>'[4]methanogen M06-L TZVP smd redo'!AS184</f>
        <v>1.2069311412734596</v>
      </c>
      <c r="G184" s="40">
        <f>'[4]methanogen M06-L TZVP smd redo'!BJ184</f>
        <v>1.28301942182385</v>
      </c>
      <c r="H184" s="40">
        <f>'[4]methanogen M06-L TZVP smd redo'!EV184</f>
        <v>1.2924191190835099</v>
      </c>
      <c r="I184" s="40">
        <f>'[4]methanogen M06-L TZVP smd redo'!CL184</f>
        <v>1.2313114926452151</v>
      </c>
      <c r="J184" s="40">
        <f>'[4]methanogen M06-L TZVP smd redo'!DG184</f>
        <v>1.2438940792454112</v>
      </c>
      <c r="K184" s="40">
        <f>'[4]methanogen M06-L TZVP smd redo'!EC184</f>
        <v>1.2240915605350455</v>
      </c>
      <c r="M184" s="40">
        <f>EXP('d-beta'!Y185/1000)*'[3]methanogen M06-L TZVP smd redo'!EZ184</f>
        <v>2.6355224541853062</v>
      </c>
      <c r="N184" s="40">
        <f>'[3]methanogen M06-L TZVP smd redo'!ET184</f>
        <v>1.6578999999999999</v>
      </c>
      <c r="O184" s="40">
        <f>'[3]methanogen M06-L TZVP smd redo'!R184</f>
        <v>2.3787500000000001</v>
      </c>
      <c r="P184" s="40">
        <f>'[3]methanogen M06-L TZVP smd redo'!W184</f>
        <v>2.39723</v>
      </c>
      <c r="Q184" s="40">
        <f>'[3]methanogen M06-L TZVP smd redo'!V184</f>
        <v>2.3889</v>
      </c>
      <c r="R184" s="40">
        <f>PRODUCT('[4]methanogen M06-L TZVP smd redo'!AD184:AF184)^(1/3)</f>
        <v>2.3716673044085934</v>
      </c>
      <c r="S184" s="40">
        <f>AVERAGE('[3]methanogen M06-L TZVP smd redo'!AT184:AV184)</f>
        <v>2.346553333333333</v>
      </c>
      <c r="T184" s="40">
        <f>'[3]methanogen M06-L TZVP smd redo'!FK184</f>
        <v>2.3425799999999999</v>
      </c>
      <c r="U184" s="40">
        <f>'[3]methanogen M06-L TZVP smd redo'!CD184</f>
        <v>2.3184800000000001</v>
      </c>
      <c r="V184" s="40">
        <f>'[3]methanogen M06-L TZVP smd redo'!CG184</f>
        <v>1.8340000000000001</v>
      </c>
      <c r="W184" s="40">
        <v>2.3318328357961517</v>
      </c>
      <c r="X184" s="40">
        <v>2.3403449832230265</v>
      </c>
      <c r="Y184" s="40">
        <v>2.3888136576575874</v>
      </c>
      <c r="Z184" s="40"/>
      <c r="AA184" s="40">
        <v>5.7373700000000003</v>
      </c>
      <c r="AB184" s="40">
        <v>5.6348229957439413</v>
      </c>
      <c r="AC184" s="41">
        <v>5.5160299999999998</v>
      </c>
      <c r="AD184" s="41">
        <v>5.4981799999999996</v>
      </c>
      <c r="AE184" s="41">
        <v>5.7166461533362503</v>
      </c>
      <c r="AF184" s="72">
        <v>5.4473948682243876</v>
      </c>
      <c r="AG184" s="41">
        <v>5.4868290023770978</v>
      </c>
      <c r="AH184" s="40"/>
      <c r="AI184" s="133">
        <f>1000*(AA184/Q184/P184-1)</f>
        <v>1.8557238328136272</v>
      </c>
      <c r="AJ184" s="133">
        <f>1000*(AB184/R184^2-1)</f>
        <v>1.7808957845673046</v>
      </c>
      <c r="AK184" s="133">
        <f>1000*(AC184/S184^2-1)</f>
        <v>1.764784279993048</v>
      </c>
      <c r="AL184" s="133">
        <f>1000*(AD184/T184^2-1)</f>
        <v>1.9131840010555567</v>
      </c>
      <c r="AM184" s="133">
        <f>1000*((AE184/Y184^2-1))</f>
        <v>1.7901667220667772</v>
      </c>
      <c r="AN184" s="133">
        <f>1000*((AF184/W184^2-1))</f>
        <v>1.8299946523896438</v>
      </c>
      <c r="AO184" s="133">
        <f>1000*((AG184/X184^2-1))</f>
        <v>1.7553377968471118</v>
      </c>
      <c r="AQ184" s="133">
        <f>O184*U184/AA184</f>
        <v>0.96125651648751964</v>
      </c>
      <c r="AR184" s="133">
        <f>U184*P184/AB184</f>
        <v>0.98635393065549359</v>
      </c>
      <c r="AS184" s="133">
        <f t="shared" si="57"/>
        <v>1.0181987977853988</v>
      </c>
      <c r="AT184" s="133">
        <f t="shared" si="58"/>
        <v>1.0215359589675803</v>
      </c>
      <c r="AU184" s="133">
        <f>V184*S184/AD184</f>
        <v>0.78272788692500672</v>
      </c>
      <c r="AV184" s="133">
        <f>AC184/AD184</f>
        <v>1.0032465288513654</v>
      </c>
      <c r="AW184" s="133">
        <f>O184*N184/AA184</f>
        <v>0.68737585775363974</v>
      </c>
      <c r="AX184" s="133">
        <f>AE184/AC184</f>
        <v>1.0363696632063732</v>
      </c>
      <c r="AY184" s="133">
        <f>AF184/AG184</f>
        <v>0.99281294639661166</v>
      </c>
      <c r="AZ184" s="133">
        <f t="shared" si="59"/>
        <v>0.97373582214053123</v>
      </c>
      <c r="BB184" s="75">
        <f t="shared" si="60"/>
        <v>-39.513979004487204</v>
      </c>
      <c r="BC184" s="75">
        <f t="shared" si="61"/>
        <v>-13.740032748753682</v>
      </c>
      <c r="BD184" s="75">
        <f t="shared" si="62"/>
        <v>18.035181760002576</v>
      </c>
      <c r="BE184" s="75">
        <f t="shared" si="63"/>
        <v>21.307336777917754</v>
      </c>
      <c r="BF184" s="75">
        <f t="shared" si="64"/>
        <v>-244.97016966971563</v>
      </c>
      <c r="BG184" s="75">
        <f t="shared" si="65"/>
        <v>3.2412702549568482</v>
      </c>
      <c r="BH184" s="75">
        <f t="shared" si="66"/>
        <v>-374.8740362863939</v>
      </c>
      <c r="BI184" s="75">
        <f t="shared" si="67"/>
        <v>35.72389795974069</v>
      </c>
      <c r="BJ184" s="75">
        <f t="shared" si="68"/>
        <v>-7.2130048900876709</v>
      </c>
      <c r="BK184" s="75">
        <f t="shared" si="69"/>
        <v>-26.615241964249659</v>
      </c>
      <c r="BM184" s="133">
        <f>O184*U184/Q184/P184</f>
        <v>0.96304034311461295</v>
      </c>
      <c r="BN184" s="133">
        <f>P184*U184/R184^2</f>
        <v>0.9881105242126893</v>
      </c>
      <c r="BO184" s="133">
        <f>P184*Q184/R184^2</f>
        <v>1.018122749082025</v>
      </c>
      <c r="BP184" s="133">
        <f>R184^2/S184^2</f>
        <v>1.0215195297450379</v>
      </c>
      <c r="BQ184" s="133">
        <f>V184*S184/T184^2</f>
        <v>0.78422538939545161</v>
      </c>
      <c r="BR184" s="133">
        <f>S184^2/T184^2</f>
        <v>1.0033951480755332</v>
      </c>
      <c r="BS184" s="133">
        <f>O184*N184/Q184/P184</f>
        <v>0.68865143751497382</v>
      </c>
      <c r="BT184" s="133">
        <f>Y184^2/S184^2</f>
        <v>1.0363434046206761</v>
      </c>
      <c r="BU184" s="133">
        <f>W184^2/X184^2</f>
        <v>0.99273896149586438</v>
      </c>
      <c r="BV184" s="133">
        <f>X184^2/R184^2</f>
        <v>0.97376066526064842</v>
      </c>
      <c r="BX184" s="133">
        <f t="shared" si="70"/>
        <v>0.99814771349939069</v>
      </c>
      <c r="BY184" s="133">
        <f t="shared" si="71"/>
        <v>0.99822227016699849</v>
      </c>
      <c r="BZ184" s="133">
        <f t="shared" si="72"/>
        <v>1.0000746950241926</v>
      </c>
      <c r="CA184" s="133">
        <f t="shared" si="73"/>
        <v>1.0000160831213345</v>
      </c>
      <c r="CB184" s="133">
        <f t="shared" si="74"/>
        <v>0.99809046928256262</v>
      </c>
      <c r="CC184" s="133">
        <f t="shared" si="75"/>
        <v>0.99985188365276356</v>
      </c>
      <c r="CD184" s="133">
        <f t="shared" si="76"/>
        <v>0.9981477134993908</v>
      </c>
      <c r="CE184" s="133">
        <f t="shared" si="77"/>
        <v>1.0000253377264525</v>
      </c>
      <c r="CF184" s="133">
        <f t="shared" si="78"/>
        <v>1.0000745260371728</v>
      </c>
      <c r="CG184" s="133">
        <f t="shared" si="79"/>
        <v>0.99997448744747708</v>
      </c>
    </row>
    <row r="185" spans="1:85" x14ac:dyDescent="0.2">
      <c r="A185" s="132">
        <v>362</v>
      </c>
      <c r="B185" s="132">
        <f t="shared" si="55"/>
        <v>635.15</v>
      </c>
      <c r="C185" s="44">
        <f t="shared" si="56"/>
        <v>1.5744312367157365</v>
      </c>
      <c r="E185" s="40">
        <f>'[4]methanogen M06-L TZVP smd redo'!AB185</f>
        <v>1.0618965026527594</v>
      </c>
      <c r="F185" s="40">
        <f>'[4]methanogen M06-L TZVP smd redo'!AS185</f>
        <v>1.1926450290649093</v>
      </c>
      <c r="G185" s="40">
        <f>'[4]methanogen M06-L TZVP smd redo'!BJ185</f>
        <v>1.271116332965283</v>
      </c>
      <c r="H185" s="40">
        <f>'[4]methanogen M06-L TZVP smd redo'!EV185</f>
        <v>1.2926031612390254</v>
      </c>
      <c r="I185" s="40">
        <f>'[4]methanogen M06-L TZVP smd redo'!CL185</f>
        <v>1.2248803026173594</v>
      </c>
      <c r="J185" s="40">
        <f>'[4]methanogen M06-L TZVP smd redo'!DG185</f>
        <v>1.2347735269415683</v>
      </c>
      <c r="K185" s="40">
        <f>'[4]methanogen M06-L TZVP smd redo'!EC185</f>
        <v>1.2132082105320574</v>
      </c>
      <c r="M185" s="40">
        <f>EXP('d-beta'!Y186/1000)*'[3]methanogen M06-L TZVP smd redo'!EZ185</f>
        <v>2.6246213908307476</v>
      </c>
      <c r="N185" s="40">
        <f>'[3]methanogen M06-L TZVP smd redo'!ET185</f>
        <v>1.65452</v>
      </c>
      <c r="O185" s="40">
        <f>'[3]methanogen M06-L TZVP smd redo'!R185</f>
        <v>2.36876</v>
      </c>
      <c r="P185" s="40">
        <f>'[3]methanogen M06-L TZVP smd redo'!W185</f>
        <v>2.3867699999999998</v>
      </c>
      <c r="Q185" s="40">
        <f>'[3]methanogen M06-L TZVP smd redo'!V185</f>
        <v>2.3784900000000002</v>
      </c>
      <c r="R185" s="40">
        <f>PRODUCT('[4]methanogen M06-L TZVP smd redo'!AD185:AF185)^(1/3)</f>
        <v>2.3616195808571514</v>
      </c>
      <c r="S185" s="40">
        <f>AVERAGE('[3]methanogen M06-L TZVP smd redo'!AT185:AV185)</f>
        <v>2.3367966666666664</v>
      </c>
      <c r="T185" s="40">
        <f>'[3]methanogen M06-L TZVP smd redo'!FK185</f>
        <v>2.3329800000000001</v>
      </c>
      <c r="U185" s="40">
        <f>'[3]methanogen M06-L TZVP smd redo'!CD185</f>
        <v>2.3088000000000002</v>
      </c>
      <c r="V185" s="40">
        <f>'[3]methanogen M06-L TZVP smd redo'!CG185</f>
        <v>1.8284899999999999</v>
      </c>
      <c r="W185" s="40">
        <v>2.322217460195386</v>
      </c>
      <c r="X185" s="40">
        <v>2.3306605259694</v>
      </c>
      <c r="Y185" s="40">
        <v>2.3786084304113992</v>
      </c>
      <c r="Z185" s="40"/>
      <c r="AA185" s="40">
        <v>5.6873100000000001</v>
      </c>
      <c r="AB185" s="40">
        <v>5.5870770318714902</v>
      </c>
      <c r="AC185" s="41">
        <v>5.4701466666666674</v>
      </c>
      <c r="AD185" s="41">
        <v>5.4531200000000002</v>
      </c>
      <c r="AE185" s="41">
        <v>5.6677876174922606</v>
      </c>
      <c r="AF185" s="72">
        <v>5.4024586948407967</v>
      </c>
      <c r="AG185" s="41">
        <v>5.4414154100333878</v>
      </c>
      <c r="AH185" s="40"/>
      <c r="AI185" s="133">
        <f>1000*(AA185/Q185/P185-1)</f>
        <v>1.8322336106646464</v>
      </c>
      <c r="AJ185" s="133">
        <f>1000*(AB185/R185^2-1)</f>
        <v>1.7625160056242706</v>
      </c>
      <c r="AK185" s="133">
        <f>1000*(AC185/S185^2-1)</f>
        <v>1.7448582135339841</v>
      </c>
      <c r="AL185" s="133">
        <f>1000*(AD185/T185^2-1)</f>
        <v>1.8968780395667295</v>
      </c>
      <c r="AM185" s="133">
        <f>1000*((AE185/Y185^2-1))</f>
        <v>1.7691666503507619</v>
      </c>
      <c r="AN185" s="133">
        <f>1000*((AF185/W185^2-1))</f>
        <v>1.8107392199200323</v>
      </c>
      <c r="AO185" s="133">
        <f>1000*((AG185/X185^2-1))</f>
        <v>1.737290150075177</v>
      </c>
      <c r="AQ185" s="133">
        <f>O185*U185/AA185</f>
        <v>0.96161332651112741</v>
      </c>
      <c r="AR185" s="133">
        <f>U185*P185/AB185</f>
        <v>0.98630724877514986</v>
      </c>
      <c r="AS185" s="133">
        <f t="shared" si="57"/>
        <v>1.0179401442931126</v>
      </c>
      <c r="AT185" s="133">
        <f t="shared" si="58"/>
        <v>1.0213760932439635</v>
      </c>
      <c r="AU185" s="133">
        <f>V185*S185/AD185</f>
        <v>0.7835531470118634</v>
      </c>
      <c r="AV185" s="133">
        <f>AC185/AD185</f>
        <v>1.0031223715353168</v>
      </c>
      <c r="AW185" s="133">
        <f>O185*N185/AA185</f>
        <v>0.68910623743034927</v>
      </c>
      <c r="AX185" s="133">
        <f>AE185/AC185</f>
        <v>1.0361308321091196</v>
      </c>
      <c r="AY185" s="133">
        <f>AF185/AG185</f>
        <v>0.99284070186577578</v>
      </c>
      <c r="AZ185" s="133">
        <f t="shared" si="59"/>
        <v>0.97392883237385575</v>
      </c>
      <c r="BB185" s="75">
        <f t="shared" si="60"/>
        <v>-39.142856612607915</v>
      </c>
      <c r="BC185" s="75">
        <f t="shared" si="61"/>
        <v>-13.7873615864063</v>
      </c>
      <c r="BD185" s="75">
        <f t="shared" si="62"/>
        <v>17.781119045192543</v>
      </c>
      <c r="BE185" s="75">
        <f t="shared" si="63"/>
        <v>21.150829087075092</v>
      </c>
      <c r="BF185" s="75">
        <f t="shared" si="64"/>
        <v>-243.91638666992986</v>
      </c>
      <c r="BG185" s="75">
        <f t="shared" si="65"/>
        <v>3.1175070564910063</v>
      </c>
      <c r="BH185" s="75">
        <f t="shared" si="66"/>
        <v>-372.35982909942726</v>
      </c>
      <c r="BI185" s="75">
        <f t="shared" si="67"/>
        <v>35.493421683521994</v>
      </c>
      <c r="BJ185" s="75">
        <f t="shared" si="68"/>
        <v>-7.1850488875993106</v>
      </c>
      <c r="BK185" s="75">
        <f t="shared" si="69"/>
        <v>-26.417045387124368</v>
      </c>
      <c r="BM185" s="133">
        <f>O185*U185/Q185/P185</f>
        <v>0.96337522676842435</v>
      </c>
      <c r="BN185" s="133">
        <f>P185*U185/R185^2</f>
        <v>0.98804563108757926</v>
      </c>
      <c r="BO185" s="133">
        <f>P185*Q185/R185^2</f>
        <v>1.0178693057369614</v>
      </c>
      <c r="BP185" s="133">
        <f>R185^2/S185^2</f>
        <v>1.0213580897287469</v>
      </c>
      <c r="BQ185" s="133">
        <f>V185*S185/T185^2</f>
        <v>0.7850394517692636</v>
      </c>
      <c r="BR185" s="133">
        <f>S185^2/T185^2</f>
        <v>1.0032746004059321</v>
      </c>
      <c r="BS185" s="133">
        <f>O185*N185/Q185/P185</f>
        <v>0.69036884103988794</v>
      </c>
      <c r="BT185" s="133">
        <f>Y185^2/S185^2</f>
        <v>1.0361056898690659</v>
      </c>
      <c r="BU185" s="133">
        <f>W185^2/X185^2</f>
        <v>0.99276791044599821</v>
      </c>
      <c r="BV185" s="133">
        <f>X185^2/R185^2</f>
        <v>0.97395335795384763</v>
      </c>
      <c r="BX185" s="133">
        <f t="shared" si="70"/>
        <v>0.99817111732963371</v>
      </c>
      <c r="BY185" s="133">
        <f t="shared" si="71"/>
        <v>0.99824058499148882</v>
      </c>
      <c r="BZ185" s="133">
        <f t="shared" si="72"/>
        <v>1.0000695949428398</v>
      </c>
      <c r="CA185" s="133">
        <f t="shared" si="73"/>
        <v>1.0000176270354126</v>
      </c>
      <c r="CB185" s="133">
        <f t="shared" si="74"/>
        <v>0.9981067132944077</v>
      </c>
      <c r="CC185" s="133">
        <f t="shared" si="75"/>
        <v>0.99984826799108273</v>
      </c>
      <c r="CD185" s="133">
        <f t="shared" si="76"/>
        <v>0.99817111732963382</v>
      </c>
      <c r="CE185" s="133">
        <f t="shared" si="77"/>
        <v>1.00002426609592</v>
      </c>
      <c r="CF185" s="133">
        <f t="shared" si="78"/>
        <v>1.0000733216887971</v>
      </c>
      <c r="CG185" s="133">
        <f t="shared" si="79"/>
        <v>0.99997481852719994</v>
      </c>
    </row>
    <row r="186" spans="1:85" x14ac:dyDescent="0.2">
      <c r="A186" s="132">
        <v>364</v>
      </c>
      <c r="B186" s="132">
        <f t="shared" si="55"/>
        <v>637.15</v>
      </c>
      <c r="C186" s="44">
        <f t="shared" si="56"/>
        <v>1.5694891312877659</v>
      </c>
      <c r="E186" s="40">
        <f>'[4]methanogen M06-L TZVP smd redo'!AB186</f>
        <v>1.0576379777083034</v>
      </c>
      <c r="F186" s="40">
        <f>'[4]methanogen M06-L TZVP smd redo'!AS186</f>
        <v>1.1880028809214682</v>
      </c>
      <c r="G186" s="40">
        <f>'[4]methanogen M06-L TZVP smd redo'!BJ186</f>
        <v>1.2585208650170987</v>
      </c>
      <c r="H186" s="40">
        <f>'[4]methanogen M06-L TZVP smd redo'!EV186</f>
        <v>1.2753699256151663</v>
      </c>
      <c r="I186" s="40">
        <f>'[4]methanogen M06-L TZVP smd redo'!CL186</f>
        <v>1.2160130753204879</v>
      </c>
      <c r="J186" s="40">
        <f>'[4]methanogen M06-L TZVP smd redo'!DG186</f>
        <v>1.22874011130647</v>
      </c>
      <c r="K186" s="40">
        <f>'[4]methanogen M06-L TZVP smd redo'!EC186</f>
        <v>1.2049737127244331</v>
      </c>
      <c r="M186" s="40">
        <f>EXP('d-beta'!Y187/1000)*'[3]methanogen M06-L TZVP smd redo'!EZ186</f>
        <v>2.6138574140269113</v>
      </c>
      <c r="N186" s="40">
        <f>'[3]methanogen M06-L TZVP smd redo'!ET186</f>
        <v>1.65117</v>
      </c>
      <c r="O186" s="40">
        <f>'[3]methanogen M06-L TZVP smd redo'!R186</f>
        <v>2.3588800000000001</v>
      </c>
      <c r="P186" s="40">
        <f>'[3]methanogen M06-L TZVP smd redo'!W186</f>
        <v>2.37643</v>
      </c>
      <c r="Q186" s="40">
        <f>'[3]methanogen M06-L TZVP smd redo'!V186</f>
        <v>2.3681899999999998</v>
      </c>
      <c r="R186" s="40">
        <f>PRODUCT('[4]methanogen M06-L TZVP smd redo'!AD186:AF186)^(1/3)</f>
        <v>2.35168846784007</v>
      </c>
      <c r="S186" s="40">
        <f>AVERAGE('[3]methanogen M06-L TZVP smd redo'!AT186:AV186)</f>
        <v>2.3271533333333334</v>
      </c>
      <c r="T186" s="40">
        <f>'[3]methanogen M06-L TZVP smd redo'!FK186</f>
        <v>2.3235000000000001</v>
      </c>
      <c r="U186" s="40">
        <f>'[3]methanogen M06-L TZVP smd redo'!CD186</f>
        <v>2.29922</v>
      </c>
      <c r="V186" s="40">
        <f>'[3]methanogen M06-L TZVP smd redo'!CG186</f>
        <v>1.8230200000000001</v>
      </c>
      <c r="W186" s="40">
        <v>2.3127120840368196</v>
      </c>
      <c r="X186" s="40">
        <v>2.321086003430556</v>
      </c>
      <c r="Y186" s="40">
        <v>2.3685165630765508</v>
      </c>
      <c r="Z186" s="40"/>
      <c r="AA186" s="40">
        <v>5.6380600000000003</v>
      </c>
      <c r="AB186" s="40">
        <v>5.5400675783844289</v>
      </c>
      <c r="AC186" s="41">
        <v>5.4249766666666659</v>
      </c>
      <c r="AD186" s="41">
        <v>5.4087399999999999</v>
      </c>
      <c r="AE186" s="41">
        <v>5.6196989685418179</v>
      </c>
      <c r="AF186" s="72">
        <v>5.3582124753771607</v>
      </c>
      <c r="AG186" s="41">
        <v>5.3967017548154574</v>
      </c>
      <c r="AH186" s="40"/>
      <c r="AI186" s="133">
        <f>1000*(AA186/Q186/P186-1)</f>
        <v>1.8163704663924918</v>
      </c>
      <c r="AJ186" s="133">
        <f>1000*(AB186/R186^2-1)</f>
        <v>1.7410786417186852</v>
      </c>
      <c r="AK186" s="133">
        <f>1000*(AC186/S186^2-1)</f>
        <v>1.7235313421011256</v>
      </c>
      <c r="AL186" s="133">
        <f>1000*(AD186/T186^2-1)</f>
        <v>1.868568215335431</v>
      </c>
      <c r="AM186" s="133">
        <f>1000*((AE186/Y186^2-1))</f>
        <v>1.7519581970220077</v>
      </c>
      <c r="AN186" s="133">
        <f>1000*((AF186/W186^2-1))</f>
        <v>1.7902301835881484</v>
      </c>
      <c r="AO186" s="133">
        <f>1000*((AG186/X186^2-1))</f>
        <v>1.719094614452521</v>
      </c>
      <c r="AQ186" s="133">
        <f>O186*U186/AA186</f>
        <v>0.96195926854272573</v>
      </c>
      <c r="AR186" s="133">
        <f>U186*P186/AB186</f>
        <v>0.98625789438355005</v>
      </c>
      <c r="AS186" s="133">
        <f t="shared" si="57"/>
        <v>1.0176879469842401</v>
      </c>
      <c r="AT186" s="133">
        <f t="shared" si="58"/>
        <v>1.0212150058496896</v>
      </c>
      <c r="AU186" s="133">
        <f>V186*S186/AD186</f>
        <v>0.78436883076896546</v>
      </c>
      <c r="AV186" s="133">
        <f>AC186/AD186</f>
        <v>1.0030019314418268</v>
      </c>
      <c r="AW186" s="133">
        <f>O186*N186/AA186</f>
        <v>0.69082483861470079</v>
      </c>
      <c r="AX186" s="133">
        <f>AE186/AC186</f>
        <v>1.0358936662477476</v>
      </c>
      <c r="AY186" s="133">
        <f>AF186/AG186</f>
        <v>0.99286799953250093</v>
      </c>
      <c r="AZ186" s="133">
        <f t="shared" si="59"/>
        <v>0.97412200816316052</v>
      </c>
      <c r="BB186" s="75">
        <f t="shared" si="60"/>
        <v>-38.783169604987258</v>
      </c>
      <c r="BC186" s="75">
        <f t="shared" si="61"/>
        <v>-13.83740240942427</v>
      </c>
      <c r="BD186" s="75">
        <f t="shared" si="62"/>
        <v>17.533335757819479</v>
      </c>
      <c r="BE186" s="75">
        <f t="shared" si="63"/>
        <v>20.993100607126916</v>
      </c>
      <c r="BF186" s="75">
        <f t="shared" si="64"/>
        <v>-242.87592184802261</v>
      </c>
      <c r="BG186" s="75">
        <f t="shared" si="65"/>
        <v>2.9974346427767022</v>
      </c>
      <c r="BH186" s="75">
        <f t="shared" si="66"/>
        <v>-369.86897705217416</v>
      </c>
      <c r="BI186" s="75">
        <f t="shared" si="67"/>
        <v>35.264499812573249</v>
      </c>
      <c r="BJ186" s="75">
        <f t="shared" si="68"/>
        <v>-7.1575547574606304</v>
      </c>
      <c r="BK186" s="75">
        <f t="shared" si="69"/>
        <v>-26.218718130034176</v>
      </c>
      <c r="BM186" s="133">
        <f>O186*U186/Q186/P186</f>
        <v>0.96370654294797942</v>
      </c>
      <c r="BN186" s="133">
        <f>P186*U186/R186^2</f>
        <v>0.98797504693868765</v>
      </c>
      <c r="BO186" s="133">
        <f>P186*Q186/R186^2</f>
        <v>1.0176114623262369</v>
      </c>
      <c r="BP186" s="133">
        <f>R186^2/S186^2</f>
        <v>1.0211971174291552</v>
      </c>
      <c r="BQ186" s="133">
        <f>V186*S186/T186^2</f>
        <v>0.78583447743524015</v>
      </c>
      <c r="BR186" s="133">
        <f>S186^2/T186^2</f>
        <v>1.0031471534111953</v>
      </c>
      <c r="BS186" s="133">
        <f>O186*N186/Q186/P186</f>
        <v>0.69207963244901094</v>
      </c>
      <c r="BT186" s="133">
        <f>Y186^2/S186^2</f>
        <v>1.0358642705488195</v>
      </c>
      <c r="BU186" s="133">
        <f>W186^2/X186^2</f>
        <v>0.99279749751711377</v>
      </c>
      <c r="BV186" s="133">
        <f>X186^2/R186^2</f>
        <v>0.9741433865365019</v>
      </c>
      <c r="BX186" s="133">
        <f t="shared" si="70"/>
        <v>0.99818692275357102</v>
      </c>
      <c r="BY186" s="133">
        <f t="shared" si="71"/>
        <v>0.99826194744446395</v>
      </c>
      <c r="BZ186" s="133">
        <f t="shared" si="72"/>
        <v>1.0000751609635257</v>
      </c>
      <c r="CA186" s="133">
        <f t="shared" si="73"/>
        <v>1.0000175171083321</v>
      </c>
      <c r="CB186" s="133">
        <f t="shared" si="74"/>
        <v>0.99813491681981403</v>
      </c>
      <c r="CC186" s="133">
        <f t="shared" si="75"/>
        <v>0.99985523363259854</v>
      </c>
      <c r="CD186" s="133">
        <f t="shared" si="76"/>
        <v>0.99818692275357113</v>
      </c>
      <c r="CE186" s="133">
        <f t="shared" si="77"/>
        <v>1.0000283779446437</v>
      </c>
      <c r="CF186" s="133">
        <f t="shared" si="78"/>
        <v>1.0000710134902269</v>
      </c>
      <c r="CG186" s="133">
        <f t="shared" si="79"/>
        <v>0.99997805418212882</v>
      </c>
    </row>
    <row r="187" spans="1:85" x14ac:dyDescent="0.2">
      <c r="A187" s="132">
        <v>366</v>
      </c>
      <c r="B187" s="132">
        <f t="shared" si="55"/>
        <v>639.15</v>
      </c>
      <c r="C187" s="44">
        <f t="shared" si="56"/>
        <v>1.5645779550966128</v>
      </c>
      <c r="E187" s="40">
        <f>'[4]methanogen M06-L TZVP smd redo'!AB187</f>
        <v>1.0434943944266362</v>
      </c>
      <c r="F187" s="40">
        <f>'[4]methanogen M06-L TZVP smd redo'!AS187</f>
        <v>1.1781592252191331</v>
      </c>
      <c r="G187" s="40">
        <f>'[4]methanogen M06-L TZVP smd redo'!BJ187</f>
        <v>1.2495569061723444</v>
      </c>
      <c r="H187" s="40">
        <f>'[4]methanogen M06-L TZVP smd redo'!EV187</f>
        <v>1.2728793347385192</v>
      </c>
      <c r="I187" s="40">
        <f>'[4]methanogen M06-L TZVP smd redo'!CL187</f>
        <v>1.2117772604545163</v>
      </c>
      <c r="J187" s="40">
        <f>'[4]methanogen M06-L TZVP smd redo'!DG187</f>
        <v>1.2230968171746959</v>
      </c>
      <c r="K187" s="40">
        <f>'[4]methanogen M06-L TZVP smd redo'!EC187</f>
        <v>1.1884424442598629</v>
      </c>
      <c r="M187" s="40">
        <f>EXP('d-beta'!Y188/1000)*'[3]methanogen M06-L TZVP smd redo'!EZ187</f>
        <v>2.6032203839332508</v>
      </c>
      <c r="N187" s="40">
        <f>'[3]methanogen M06-L TZVP smd redo'!ET187</f>
        <v>1.64785</v>
      </c>
      <c r="O187" s="40">
        <f>'[3]methanogen M06-L TZVP smd redo'!R187</f>
        <v>2.3491200000000001</v>
      </c>
      <c r="P187" s="40">
        <f>'[3]methanogen M06-L TZVP smd redo'!W187</f>
        <v>2.3662100000000001</v>
      </c>
      <c r="Q187" s="40">
        <f>'[3]methanogen M06-L TZVP smd redo'!V187</f>
        <v>2.3580100000000002</v>
      </c>
      <c r="R187" s="40">
        <f>PRODUCT('[4]methanogen M06-L TZVP smd redo'!AD187:AF187)^(1/3)</f>
        <v>2.3418639649381037</v>
      </c>
      <c r="S187" s="40">
        <f>AVERAGE('[3]methanogen M06-L TZVP smd redo'!AT187:AV187)</f>
        <v>2.3176133333333335</v>
      </c>
      <c r="T187" s="40">
        <f>'[3]methanogen M06-L TZVP smd redo'!FK187</f>
        <v>2.3141099999999999</v>
      </c>
      <c r="U187" s="40">
        <f>'[3]methanogen M06-L TZVP smd redo'!CD187</f>
        <v>2.2897599999999998</v>
      </c>
      <c r="V187" s="40">
        <f>'[3]methanogen M06-L TZVP smd redo'!CG187</f>
        <v>1.81762</v>
      </c>
      <c r="W187" s="40">
        <v>2.3033133326114683</v>
      </c>
      <c r="X187" s="40">
        <v>2.3116213914138095</v>
      </c>
      <c r="Y187" s="40">
        <v>2.3585413410169891</v>
      </c>
      <c r="Z187" s="40"/>
      <c r="AA187" s="40">
        <v>5.5895900000000003</v>
      </c>
      <c r="AB187" s="40">
        <v>5.4937879825195592</v>
      </c>
      <c r="AC187" s="41">
        <v>5.3804933333333338</v>
      </c>
      <c r="AD187" s="41">
        <v>5.36503</v>
      </c>
      <c r="AE187" s="41">
        <v>5.5723502054524356</v>
      </c>
      <c r="AF187" s="72">
        <v>5.3146394411234841</v>
      </c>
      <c r="AG187" s="41">
        <v>5.3526712030500496</v>
      </c>
      <c r="AH187" s="40"/>
      <c r="AI187" s="133">
        <f>1000*(AA187/Q187/P187-1)</f>
        <v>1.7999952656047036</v>
      </c>
      <c r="AJ187" s="133">
        <f>1000*(AB187/R187^2-1)</f>
        <v>1.7251255325838599</v>
      </c>
      <c r="AK187" s="133">
        <f>1000*(AC187/S187^2-1)</f>
        <v>1.7056795659877722</v>
      </c>
      <c r="AL187" s="133">
        <f>1000*(AD187/T187^2-1)</f>
        <v>1.8533544588399398</v>
      </c>
      <c r="AM187" s="133">
        <f>1000*((AE187/Y187^2-1))</f>
        <v>1.7316983266766339</v>
      </c>
      <c r="AN187" s="133">
        <f>1000*((AF187/W187^2-1))</f>
        <v>1.7694036762874177</v>
      </c>
      <c r="AO187" s="133">
        <f>1000*((AG187/X187^2-1))</f>
        <v>1.6988092153287226</v>
      </c>
      <c r="AQ187" s="133">
        <f>O187*U187/AA187</f>
        <v>0.96231047558049876</v>
      </c>
      <c r="AR187" s="133">
        <f>U187*P187/AB187</f>
        <v>0.98621443471052439</v>
      </c>
      <c r="AS187" s="133">
        <f t="shared" si="57"/>
        <v>1.0174382443926249</v>
      </c>
      <c r="AT187" s="133">
        <f t="shared" si="58"/>
        <v>1.021056554142413</v>
      </c>
      <c r="AU187" s="133">
        <f>V187*S187/AD187</f>
        <v>0.78518486325954062</v>
      </c>
      <c r="AV187" s="133">
        <f>AC187/AD187</f>
        <v>1.0028822454549804</v>
      </c>
      <c r="AW187" s="133">
        <f>O187*N187/AA187</f>
        <v>0.69253691093622249</v>
      </c>
      <c r="AX187" s="133">
        <f>AE187/AC187</f>
        <v>1.0356578589049645</v>
      </c>
      <c r="AY187" s="133">
        <f>AF187/AG187</f>
        <v>0.99289480700684651</v>
      </c>
      <c r="AZ187" s="133">
        <f t="shared" si="59"/>
        <v>0.97431339179478293</v>
      </c>
      <c r="BB187" s="75">
        <f t="shared" si="60"/>
        <v>-38.418140697012824</v>
      </c>
      <c r="BC187" s="75">
        <f t="shared" si="61"/>
        <v>-13.881468602284526</v>
      </c>
      <c r="BD187" s="75">
        <f t="shared" si="62"/>
        <v>17.287943021067974</v>
      </c>
      <c r="BE187" s="75">
        <f t="shared" si="63"/>
        <v>20.837928581331163</v>
      </c>
      <c r="BF187" s="75">
        <f t="shared" si="64"/>
        <v>-241.83609432608802</v>
      </c>
      <c r="BG187" s="75">
        <f t="shared" si="65"/>
        <v>2.8780997495989582</v>
      </c>
      <c r="BH187" s="75">
        <f t="shared" si="66"/>
        <v>-367.39374135015584</v>
      </c>
      <c r="BI187" s="75">
        <f t="shared" si="67"/>
        <v>35.03683726984778</v>
      </c>
      <c r="BJ187" s="75">
        <f t="shared" si="68"/>
        <v>-7.130555083321374</v>
      </c>
      <c r="BK187" s="75">
        <f t="shared" si="69"/>
        <v>-26.022269602931832</v>
      </c>
      <c r="BM187" s="133">
        <f>O187*U187/Q187/P187</f>
        <v>0.96404262988058553</v>
      </c>
      <c r="BN187" s="133">
        <f>P187*U187/R187^2</f>
        <v>0.98791577841244638</v>
      </c>
      <c r="BO187" s="133">
        <f>P187*Q187/R187^2</f>
        <v>1.0173622059317715</v>
      </c>
      <c r="BP187" s="133">
        <f>R187^2/S187^2</f>
        <v>1.0210367329048913</v>
      </c>
      <c r="BQ187" s="133">
        <f>V187*S187/T187^2</f>
        <v>0.78664008912687644</v>
      </c>
      <c r="BR187" s="133">
        <f>S187^2/T187^2</f>
        <v>1.0030300938012184</v>
      </c>
      <c r="BS187" s="133">
        <f>O187*N187/Q187/P187</f>
        <v>0.69378347409716423</v>
      </c>
      <c r="BT187" s="133">
        <f>Y187^2/S187^2</f>
        <v>1.0356309589535786</v>
      </c>
      <c r="BU187" s="133">
        <f>W187^2/X187^2</f>
        <v>0.9928248379366873</v>
      </c>
      <c r="BV187" s="133">
        <f>X187^2/R187^2</f>
        <v>0.97433898865093227</v>
      </c>
      <c r="BX187" s="133">
        <f t="shared" si="70"/>
        <v>0.99820323889587603</v>
      </c>
      <c r="BY187" s="133">
        <f t="shared" si="71"/>
        <v>0.99827784540028708</v>
      </c>
      <c r="BZ187" s="133">
        <f t="shared" si="72"/>
        <v>1.0000747407957657</v>
      </c>
      <c r="CA187" s="133">
        <f t="shared" si="73"/>
        <v>1.000019412854487</v>
      </c>
      <c r="CB187" s="133">
        <f t="shared" si="74"/>
        <v>0.99815007410955747</v>
      </c>
      <c r="CC187" s="133">
        <f t="shared" si="75"/>
        <v>0.99985259829475526</v>
      </c>
      <c r="CD187" s="133">
        <f t="shared" si="76"/>
        <v>0.99820323889587614</v>
      </c>
      <c r="CE187" s="133">
        <f t="shared" si="77"/>
        <v>1.0000259744565894</v>
      </c>
      <c r="CF187" s="133">
        <f t="shared" si="78"/>
        <v>1.0000704747378244</v>
      </c>
      <c r="CG187" s="133">
        <f t="shared" si="79"/>
        <v>0.99997372900351167</v>
      </c>
    </row>
    <row r="188" spans="1:85" x14ac:dyDescent="0.2">
      <c r="A188" s="132">
        <v>368</v>
      </c>
      <c r="B188" s="132">
        <f t="shared" si="55"/>
        <v>641.15</v>
      </c>
      <c r="C188" s="44">
        <f t="shared" si="56"/>
        <v>1.5596974187007722</v>
      </c>
      <c r="E188" s="40">
        <f>'[4]methanogen M06-L TZVP smd redo'!AB188</f>
        <v>1.0386614103383707</v>
      </c>
      <c r="F188" s="40">
        <f>'[4]methanogen M06-L TZVP smd redo'!AS188</f>
        <v>1.1670362667504097</v>
      </c>
      <c r="G188" s="40">
        <f>'[4]methanogen M06-L TZVP smd redo'!BJ188</f>
        <v>1.2400143033999278</v>
      </c>
      <c r="H188" s="40">
        <f>'[4]methanogen M06-L TZVP smd redo'!EV188</f>
        <v>1.2612796273394622</v>
      </c>
      <c r="I188" s="40">
        <f>'[4]methanogen M06-L TZVP smd redo'!CL188</f>
        <v>1.1969983807802453</v>
      </c>
      <c r="J188" s="40">
        <f>'[4]methanogen M06-L TZVP smd redo'!DG188</f>
        <v>1.2082779611624073</v>
      </c>
      <c r="K188" s="40">
        <f>'[4]methanogen M06-L TZVP smd redo'!EC188</f>
        <v>1.1843052983884217</v>
      </c>
      <c r="M188" s="40">
        <f>EXP('d-beta'!Y189/1000)*'[3]methanogen M06-L TZVP smd redo'!EZ188</f>
        <v>2.5927101501620133</v>
      </c>
      <c r="N188" s="40">
        <f>'[3]methanogen M06-L TZVP smd redo'!ET188</f>
        <v>1.64455</v>
      </c>
      <c r="O188" s="40">
        <f>'[3]methanogen M06-L TZVP smd redo'!R188</f>
        <v>2.3394599999999999</v>
      </c>
      <c r="P188" s="40">
        <f>'[3]methanogen M06-L TZVP smd redo'!W188</f>
        <v>2.3561100000000001</v>
      </c>
      <c r="Q188" s="40">
        <f>'[3]methanogen M06-L TZVP smd redo'!V188</f>
        <v>2.34795</v>
      </c>
      <c r="R188" s="40">
        <f>PRODUCT('[4]methanogen M06-L TZVP smd redo'!AD188:AF188)^(1/3)</f>
        <v>2.3321561577607741</v>
      </c>
      <c r="S188" s="40">
        <f>AVERAGE('[3]methanogen M06-L TZVP smd redo'!AT188:AV188)</f>
        <v>2.3081833333333335</v>
      </c>
      <c r="T188" s="40">
        <f>'[3]methanogen M06-L TZVP smd redo'!FK188</f>
        <v>2.30484</v>
      </c>
      <c r="U188" s="40">
        <f>'[3]methanogen M06-L TZVP smd redo'!CD188</f>
        <v>2.2804000000000002</v>
      </c>
      <c r="V188" s="40">
        <f>'[3]methanogen M06-L TZVP smd redo'!CG188</f>
        <v>1.81227</v>
      </c>
      <c r="W188" s="40">
        <v>2.294021267715773</v>
      </c>
      <c r="X188" s="40">
        <v>2.3022634958064221</v>
      </c>
      <c r="Y188" s="40">
        <v>2.3486794070367494</v>
      </c>
      <c r="Z188" s="40"/>
      <c r="AA188" s="40">
        <v>5.5418799999999999</v>
      </c>
      <c r="AB188" s="40">
        <v>5.4482282544642189</v>
      </c>
      <c r="AC188" s="41">
        <v>5.3366933333333337</v>
      </c>
      <c r="AD188" s="41">
        <v>5.3219799999999999</v>
      </c>
      <c r="AE188" s="41">
        <v>5.5257447101337895</v>
      </c>
      <c r="AF188" s="72">
        <v>5.27173300736548</v>
      </c>
      <c r="AG188" s="41">
        <v>5.3093072670278589</v>
      </c>
      <c r="AH188" s="40"/>
      <c r="AI188" s="133">
        <f>1000*(AA188/Q188/P188-1)</f>
        <v>1.7808161229484476</v>
      </c>
      <c r="AJ188" s="133">
        <f>1000*(AB188/R188^2-1)</f>
        <v>1.7054590104370604</v>
      </c>
      <c r="AK188" s="133">
        <f>1000*(AC188/S188^2-1)</f>
        <v>1.6860963808573715</v>
      </c>
      <c r="AL188" s="133">
        <f>1000*(AD188/T188^2-1)</f>
        <v>1.8245576007975828</v>
      </c>
      <c r="AM188" s="133">
        <f>1000*((AE188/Y188^2-1))</f>
        <v>1.7130616054594761</v>
      </c>
      <c r="AN188" s="133">
        <f>1000*((AF188/W188^2-1))</f>
        <v>1.7480991805680635</v>
      </c>
      <c r="AO188" s="133">
        <f>1000*((AG188/X188^2-1))</f>
        <v>1.6772383310010852</v>
      </c>
      <c r="AQ188" s="133">
        <f>O188*U188/AA188</f>
        <v>0.96265249049059165</v>
      </c>
      <c r="AR188" s="133">
        <f>U188*P188/AB188</f>
        <v>0.98616889620906156</v>
      </c>
      <c r="AS188" s="133">
        <f t="shared" si="57"/>
        <v>1.017189394636512</v>
      </c>
      <c r="AT188" s="133">
        <f t="shared" si="58"/>
        <v>1.0208996309445459</v>
      </c>
      <c r="AU188" s="133">
        <f>V188*S188/AD188</f>
        <v>0.78599532683324624</v>
      </c>
      <c r="AV188" s="133">
        <f>AC188/AD188</f>
        <v>1.0027646352172188</v>
      </c>
      <c r="AW188" s="133">
        <f>O188*N188/AA188</f>
        <v>0.69423353500978002</v>
      </c>
      <c r="AX188" s="133">
        <f>AE188/AC188</f>
        <v>1.0354248155163102</v>
      </c>
      <c r="AY188" s="133">
        <f>AF188/AG188</f>
        <v>0.99292294497707367</v>
      </c>
      <c r="AZ188" s="133">
        <f t="shared" si="59"/>
        <v>0.97450162127063422</v>
      </c>
      <c r="BB188" s="75">
        <f t="shared" si="60"/>
        <v>-38.062793690633946</v>
      </c>
      <c r="BC188" s="75">
        <f t="shared" si="61"/>
        <v>-13.92764471902314</v>
      </c>
      <c r="BD188" s="75">
        <f t="shared" si="62"/>
        <v>17.043328475801665</v>
      </c>
      <c r="BE188" s="75">
        <f t="shared" si="63"/>
        <v>20.684229692665415</v>
      </c>
      <c r="BF188" s="75">
        <f t="shared" si="64"/>
        <v>-240.80443207538084</v>
      </c>
      <c r="BG188" s="75">
        <f t="shared" si="65"/>
        <v>2.7608206422648038</v>
      </c>
      <c r="BH188" s="75">
        <f t="shared" si="66"/>
        <v>-364.94686930292244</v>
      </c>
      <c r="BI188" s="75">
        <f t="shared" si="67"/>
        <v>34.811792280078805</v>
      </c>
      <c r="BJ188" s="75">
        <f t="shared" si="68"/>
        <v>-7.1022161582604699</v>
      </c>
      <c r="BK188" s="75">
        <f t="shared" si="69"/>
        <v>-25.829096341052516</v>
      </c>
      <c r="BM188" s="133">
        <f>O188*U188/Q188/P188</f>
        <v>0.96436679756645383</v>
      </c>
      <c r="BN188" s="133">
        <f>P188*U188/R188^2</f>
        <v>0.98785076683891404</v>
      </c>
      <c r="BO188" s="133">
        <f>P188*Q188/R188^2</f>
        <v>1.0171128784421277</v>
      </c>
      <c r="BP188" s="133">
        <f>R188^2/S188^2</f>
        <v>1.0208798972980793</v>
      </c>
      <c r="BQ188" s="133">
        <f>V188*S188/T188^2</f>
        <v>0.78742942058101129</v>
      </c>
      <c r="BR188" s="133">
        <f>S188^2/T188^2</f>
        <v>1.0029032455215912</v>
      </c>
      <c r="BS188" s="133">
        <f>O188*N188/Q188/P188</f>
        <v>0.69546983728201694</v>
      </c>
      <c r="BT188" s="133">
        <f>Y188^2/S188^2</f>
        <v>1.0353969428012793</v>
      </c>
      <c r="BU188" s="133">
        <f>W188^2/X188^2</f>
        <v>0.99285270839415085</v>
      </c>
      <c r="BV188" s="133">
        <f>X188^2/R188^2</f>
        <v>0.9745290763198371</v>
      </c>
      <c r="BX188" s="133">
        <f t="shared" si="70"/>
        <v>0.9982223495456416</v>
      </c>
      <c r="BY188" s="133">
        <f t="shared" si="71"/>
        <v>0.99829744462796299</v>
      </c>
      <c r="BZ188" s="133">
        <f t="shared" si="72"/>
        <v>1.0000752288128545</v>
      </c>
      <c r="CA188" s="133">
        <f t="shared" si="73"/>
        <v>1.0000193300372737</v>
      </c>
      <c r="CB188" s="133">
        <f t="shared" si="74"/>
        <v>0.99817876534673178</v>
      </c>
      <c r="CC188" s="133">
        <f t="shared" si="75"/>
        <v>0.99986179095043182</v>
      </c>
      <c r="CD188" s="133">
        <f t="shared" si="76"/>
        <v>0.9982223495456416</v>
      </c>
      <c r="CE188" s="133">
        <f t="shared" si="77"/>
        <v>1.0000269198351655</v>
      </c>
      <c r="CF188" s="133">
        <f t="shared" si="78"/>
        <v>1.000070742198041</v>
      </c>
      <c r="CG188" s="133">
        <f t="shared" si="79"/>
        <v>0.9999718273678333</v>
      </c>
    </row>
    <row r="189" spans="1:85" x14ac:dyDescent="0.2">
      <c r="A189" s="132">
        <v>370</v>
      </c>
      <c r="B189" s="132">
        <f t="shared" si="55"/>
        <v>643.15</v>
      </c>
      <c r="C189" s="44">
        <f t="shared" si="56"/>
        <v>1.5548472362590375</v>
      </c>
      <c r="E189" s="40">
        <f>'[4]methanogen M06-L TZVP smd redo'!AB189</f>
        <v>1.024006372290609</v>
      </c>
      <c r="F189" s="40">
        <f>'[4]methanogen M06-L TZVP smd redo'!AS189</f>
        <v>1.1604351222394005</v>
      </c>
      <c r="G189" s="40">
        <f>'[4]methanogen M06-L TZVP smd redo'!BJ189</f>
        <v>1.2328125328917583</v>
      </c>
      <c r="H189" s="40">
        <f>'[4]methanogen M06-L TZVP smd redo'!EV189</f>
        <v>1.2507483606292169</v>
      </c>
      <c r="I189" s="40">
        <f>'[4]methanogen M06-L TZVP smd redo'!CL189</f>
        <v>1.1857061602420504</v>
      </c>
      <c r="J189" s="40">
        <f>'[4]methanogen M06-L TZVP smd redo'!DG189</f>
        <v>1.2050410488464447</v>
      </c>
      <c r="K189" s="40">
        <f>'[4]methanogen M06-L TZVP smd redo'!EC189</f>
        <v>1.1692608521092218</v>
      </c>
      <c r="M189" s="40">
        <f>EXP('d-beta'!Y190/1000)*'[3]methanogen M06-L TZVP smd redo'!EZ189</f>
        <v>2.5823265665487329</v>
      </c>
      <c r="N189" s="40">
        <f>'[3]methanogen M06-L TZVP smd redo'!ET189</f>
        <v>1.6412800000000001</v>
      </c>
      <c r="O189" s="40">
        <f>'[3]methanogen M06-L TZVP smd redo'!R189</f>
        <v>2.3299099999999999</v>
      </c>
      <c r="P189" s="40">
        <f>'[3]methanogen M06-L TZVP smd redo'!W189</f>
        <v>2.34613</v>
      </c>
      <c r="Q189" s="40">
        <f>'[3]methanogen M06-L TZVP smd redo'!V189</f>
        <v>2.3380100000000001</v>
      </c>
      <c r="R189" s="40">
        <f>PRODUCT('[4]methanogen M06-L TZVP smd redo'!AD189:AF189)^(1/3)</f>
        <v>2.3225549713534157</v>
      </c>
      <c r="S189" s="40">
        <f>AVERAGE('[3]methanogen M06-L TZVP smd redo'!AT189:AV189)</f>
        <v>2.298856666666667</v>
      </c>
      <c r="T189" s="40">
        <f>'[3]methanogen M06-L TZVP smd redo'!FK189</f>
        <v>2.2956599999999998</v>
      </c>
      <c r="U189" s="40">
        <f>'[3]methanogen M06-L TZVP smd redo'!CD189</f>
        <v>2.2711399999999999</v>
      </c>
      <c r="V189" s="40">
        <f>'[3]methanogen M06-L TZVP smd redo'!CG189</f>
        <v>1.80697</v>
      </c>
      <c r="W189" s="40">
        <v>2.2848291405349834</v>
      </c>
      <c r="X189" s="40">
        <v>2.2930088817088312</v>
      </c>
      <c r="Y189" s="40">
        <v>2.3389341186889032</v>
      </c>
      <c r="Z189" s="40"/>
      <c r="AA189" s="40">
        <v>5.4949199999999996</v>
      </c>
      <c r="AB189" s="40">
        <v>5.4033650352568179</v>
      </c>
      <c r="AC189" s="41">
        <v>5.2935566666666665</v>
      </c>
      <c r="AD189" s="41">
        <v>5.2795800000000002</v>
      </c>
      <c r="AE189" s="41">
        <v>5.4798557192356938</v>
      </c>
      <c r="AF189" s="72">
        <v>5.2294665265293565</v>
      </c>
      <c r="AG189" s="41">
        <v>5.2666031152868999</v>
      </c>
      <c r="AH189" s="40"/>
      <c r="AI189" s="133">
        <f>1000*(AA189/Q189/P189-1)</f>
        <v>1.7582706417462735</v>
      </c>
      <c r="AJ189" s="133">
        <f>1000*(AB189/R189^2-1)</f>
        <v>1.6876156519476382</v>
      </c>
      <c r="AK189" s="133">
        <f>1000*(AC189/S189^2-1)</f>
        <v>1.6679514028230535</v>
      </c>
      <c r="AL189" s="133">
        <f>1000*(AD189/T189^2-1)</f>
        <v>1.8074127683942454</v>
      </c>
      <c r="AM189" s="133">
        <f>1000*((AE189/Y189^2-1))</f>
        <v>1.6895561771643752</v>
      </c>
      <c r="AN189" s="133">
        <f>1000*((AF189/W189^2-1))</f>
        <v>1.7282676997179003</v>
      </c>
      <c r="AO189" s="133">
        <f>1000*((AG189/X189^2-1))</f>
        <v>1.6572016790223909</v>
      </c>
      <c r="AQ189" s="133">
        <f>O189*U189/AA189</f>
        <v>0.96298977917785877</v>
      </c>
      <c r="AR189" s="133">
        <f>U189*P189/AB189</f>
        <v>0.98612432316387921</v>
      </c>
      <c r="AS189" s="133">
        <f t="shared" si="57"/>
        <v>1.0169440643276528</v>
      </c>
      <c r="AT189" s="133">
        <f t="shared" si="58"/>
        <v>1.0207437788059606</v>
      </c>
      <c r="AU189" s="133">
        <f>V189*S189/AD189</f>
        <v>0.78679838755481812</v>
      </c>
      <c r="AV189" s="133">
        <f>AC189/AD189</f>
        <v>1.0026473065407979</v>
      </c>
      <c r="AW189" s="133">
        <f>O189*N189/AA189</f>
        <v>0.69592181229208072</v>
      </c>
      <c r="AX189" s="133">
        <f>AE189/AC189</f>
        <v>1.0351935502536784</v>
      </c>
      <c r="AY189" s="133">
        <f>AF189/AG189</f>
        <v>0.99294866388360448</v>
      </c>
      <c r="AZ189" s="133">
        <f t="shared" si="59"/>
        <v>0.97468949088622558</v>
      </c>
      <c r="BB189" s="75">
        <f t="shared" si="60"/>
        <v>-37.712480762808042</v>
      </c>
      <c r="BC189" s="75">
        <f t="shared" si="61"/>
        <v>-13.972843926475782</v>
      </c>
      <c r="BD189" s="75">
        <f t="shared" si="62"/>
        <v>16.802114892722745</v>
      </c>
      <c r="BE189" s="75">
        <f t="shared" si="63"/>
        <v>20.531556470550534</v>
      </c>
      <c r="BF189" s="75">
        <f t="shared" si="64"/>
        <v>-239.7832418404335</v>
      </c>
      <c r="BG189" s="75">
        <f t="shared" si="65"/>
        <v>2.6438085968973</v>
      </c>
      <c r="BH189" s="75">
        <f t="shared" si="66"/>
        <v>-362.5179636189809</v>
      </c>
      <c r="BI189" s="75">
        <f t="shared" si="67"/>
        <v>34.58841431008058</v>
      </c>
      <c r="BJ189" s="75">
        <f t="shared" si="68"/>
        <v>-7.0763142757646564</v>
      </c>
      <c r="BK189" s="75">
        <f t="shared" si="69"/>
        <v>-25.636329592834347</v>
      </c>
      <c r="BM189" s="133">
        <f>O189*U189/Q189/P189</f>
        <v>0.96468297583488893</v>
      </c>
      <c r="BN189" s="133">
        <f>P189*U189/R189^2</f>
        <v>0.98778852200641687</v>
      </c>
      <c r="BO189" s="133">
        <f>P189*Q189/R189^2</f>
        <v>1.016872338268985</v>
      </c>
      <c r="BP189" s="133">
        <f>R189^2/S189^2</f>
        <v>1.0207237404630229</v>
      </c>
      <c r="BQ189" s="133">
        <f>V189*S189/T189^2</f>
        <v>0.78822045700663668</v>
      </c>
      <c r="BR189" s="133">
        <f>S189^2/T189^2</f>
        <v>1.002786904261141</v>
      </c>
      <c r="BS189" s="133">
        <f>O189*N189/Q189/P189</f>
        <v>0.69714543118358485</v>
      </c>
      <c r="BT189" s="133">
        <f>Y189^2/S189^2</f>
        <v>1.0351712228540215</v>
      </c>
      <c r="BU189" s="133">
        <f>W189^2/X189^2</f>
        <v>0.99287822071795528</v>
      </c>
      <c r="BV189" s="133">
        <f>X189^2/R189^2</f>
        <v>0.97471908602090496</v>
      </c>
      <c r="BX189" s="133">
        <f t="shared" si="70"/>
        <v>0.99824481544772281</v>
      </c>
      <c r="BY189" s="133">
        <f t="shared" si="71"/>
        <v>0.99831522759633073</v>
      </c>
      <c r="BZ189" s="133">
        <f t="shared" si="72"/>
        <v>1.0000705359522217</v>
      </c>
      <c r="CA189" s="133">
        <f t="shared" si="73"/>
        <v>1.0000196315047287</v>
      </c>
      <c r="CB189" s="133">
        <f t="shared" si="74"/>
        <v>0.99819584807882422</v>
      </c>
      <c r="CC189" s="133">
        <f t="shared" si="75"/>
        <v>0.99986079024391927</v>
      </c>
      <c r="CD189" s="133">
        <f t="shared" si="76"/>
        <v>0.9982448154477227</v>
      </c>
      <c r="CE189" s="133">
        <f t="shared" si="77"/>
        <v>1.0000215687986336</v>
      </c>
      <c r="CF189" s="133">
        <f t="shared" si="78"/>
        <v>1.0000709484448136</v>
      </c>
      <c r="CG189" s="133">
        <f t="shared" si="79"/>
        <v>0.99996963726769705</v>
      </c>
    </row>
    <row r="190" spans="1:85" x14ac:dyDescent="0.2">
      <c r="A190" s="132">
        <v>372</v>
      </c>
      <c r="B190" s="132">
        <f t="shared" si="55"/>
        <v>645.15</v>
      </c>
      <c r="C190" s="44">
        <f t="shared" si="56"/>
        <v>1.5500271254746958</v>
      </c>
      <c r="E190" s="40">
        <f>'[4]methanogen M06-L TZVP smd redo'!AB190</f>
        <v>1.0175601467659057</v>
      </c>
      <c r="F190" s="40">
        <f>'[4]methanogen M06-L TZVP smd redo'!AS190</f>
        <v>1.1542014747791818</v>
      </c>
      <c r="G190" s="40">
        <f>'[4]methanogen M06-L TZVP smd redo'!BJ190</f>
        <v>1.2280249003331356</v>
      </c>
      <c r="H190" s="40">
        <f>'[4]methanogen M06-L TZVP smd redo'!EV190</f>
        <v>1.2453574454465155</v>
      </c>
      <c r="I190" s="40">
        <f>'[4]methanogen M06-L TZVP smd redo'!CL190</f>
        <v>1.1765217744106327</v>
      </c>
      <c r="J190" s="40">
        <f>'[4]methanogen M06-L TZVP smd redo'!DG190</f>
        <v>1.1942956424486617</v>
      </c>
      <c r="K190" s="40">
        <f>'[4]methanogen M06-L TZVP smd redo'!EC190</f>
        <v>1.1696666805374178</v>
      </c>
      <c r="M190" s="40">
        <f>EXP('d-beta'!Y191/1000)*'[3]methanogen M06-L TZVP smd redo'!EZ190</f>
        <v>2.5720594972982211</v>
      </c>
      <c r="N190" s="40">
        <f>'[3]methanogen M06-L TZVP smd redo'!ET190</f>
        <v>1.6380399999999999</v>
      </c>
      <c r="O190" s="40">
        <f>'[3]methanogen M06-L TZVP smd redo'!R190</f>
        <v>2.3204699999999998</v>
      </c>
      <c r="P190" s="40">
        <f>'[3]methanogen M06-L TZVP smd redo'!W190</f>
        <v>2.3362599999999998</v>
      </c>
      <c r="Q190" s="40">
        <f>'[3]methanogen M06-L TZVP smd redo'!V190</f>
        <v>2.3281800000000001</v>
      </c>
      <c r="R190" s="40">
        <f>PRODUCT('[4]methanogen M06-L TZVP smd redo'!AD190:AF190)^(1/3)</f>
        <v>2.3130636943059399</v>
      </c>
      <c r="S190" s="40">
        <f>AVERAGE('[3]methanogen M06-L TZVP smd redo'!AT190:AV190)</f>
        <v>2.2896333333333332</v>
      </c>
      <c r="T190" s="40">
        <f>'[3]methanogen M06-L TZVP smd redo'!FK190</f>
        <v>2.2865799999999998</v>
      </c>
      <c r="U190" s="40">
        <f>'[3]methanogen M06-L TZVP smd redo'!CD190</f>
        <v>2.262</v>
      </c>
      <c r="V190" s="40">
        <f>'[3]methanogen M06-L TZVP smd redo'!CG190</f>
        <v>1.8017300000000001</v>
      </c>
      <c r="W190" s="40">
        <v>2.2757370125519203</v>
      </c>
      <c r="X190" s="40">
        <v>2.2838541788798667</v>
      </c>
      <c r="Y190" s="40">
        <v>2.3292888321221343</v>
      </c>
      <c r="Z190" s="40"/>
      <c r="AA190" s="40">
        <v>5.4486999999999997</v>
      </c>
      <c r="AB190" s="40">
        <v>5.3591850394034282</v>
      </c>
      <c r="AC190" s="41">
        <v>5.2510733333333333</v>
      </c>
      <c r="AD190" s="41">
        <v>5.2378</v>
      </c>
      <c r="AE190" s="41">
        <v>5.4346667563629616</v>
      </c>
      <c r="AF190" s="72">
        <v>5.1878399388922487</v>
      </c>
      <c r="AG190" s="41">
        <v>5.2245355151156128</v>
      </c>
      <c r="AH190" s="40"/>
      <c r="AI190" s="133">
        <f>1000*(AA190/Q190/P190-1)</f>
        <v>1.7403541631482167</v>
      </c>
      <c r="AJ190" s="133">
        <f>1000*(AB190/R190^2-1)</f>
        <v>1.6674665145997025</v>
      </c>
      <c r="AK190" s="133">
        <f>1000*(AC190/S190^2-1)</f>
        <v>1.6504841084845623</v>
      </c>
      <c r="AL190" s="133">
        <f>1000*(AD190/T190^2-1)</f>
        <v>1.7886576336942905</v>
      </c>
      <c r="AM190" s="133">
        <f>1000*((AE190/Y190^2-1))</f>
        <v>1.6736057890216482</v>
      </c>
      <c r="AN190" s="133">
        <f>1000*((AF190/W190^2-1))</f>
        <v>1.7109528110745842</v>
      </c>
      <c r="AO190" s="133">
        <f>1000*((AG190/X190^2-1))</f>
        <v>1.6383476339869585</v>
      </c>
      <c r="AQ190" s="133">
        <f>O190*U190/AA190</f>
        <v>0.96333127902068383</v>
      </c>
      <c r="AR190" s="133">
        <f>U190*P190/AB190</f>
        <v>0.98608651896600141</v>
      </c>
      <c r="AS190" s="133">
        <f t="shared" si="57"/>
        <v>1.0167030919698448</v>
      </c>
      <c r="AT190" s="133">
        <f t="shared" si="58"/>
        <v>1.0205884967143406</v>
      </c>
      <c r="AU190" s="133">
        <f>V190*S190/AD190</f>
        <v>0.78760186827803014</v>
      </c>
      <c r="AV190" s="133">
        <f>AC190/AD190</f>
        <v>1.0025341428335051</v>
      </c>
      <c r="AW190" s="133">
        <f>O190*N190/AA190</f>
        <v>0.69760175432672011</v>
      </c>
      <c r="AX190" s="133">
        <f>AE190/AC190</f>
        <v>1.0349630278183688</v>
      </c>
      <c r="AY190" s="133">
        <f>AF190/AG190</f>
        <v>0.99297629882748495</v>
      </c>
      <c r="AZ190" s="133">
        <f t="shared" si="59"/>
        <v>0.97487499996775551</v>
      </c>
      <c r="BB190" s="75">
        <f t="shared" si="60"/>
        <v>-37.357919050523144</v>
      </c>
      <c r="BC190" s="75">
        <f t="shared" si="61"/>
        <v>-14.011180799060464</v>
      </c>
      <c r="BD190" s="75">
        <f t="shared" si="62"/>
        <v>16.565129476457539</v>
      </c>
      <c r="BE190" s="75">
        <f t="shared" si="63"/>
        <v>20.379418483235462</v>
      </c>
      <c r="BF190" s="75">
        <f t="shared" si="64"/>
        <v>-238.76256010465482</v>
      </c>
      <c r="BG190" s="75">
        <f t="shared" si="65"/>
        <v>2.530937307919122</v>
      </c>
      <c r="BH190" s="75">
        <f t="shared" si="66"/>
        <v>-360.1068915873181</v>
      </c>
      <c r="BI190" s="75">
        <f t="shared" si="67"/>
        <v>34.365704164670085</v>
      </c>
      <c r="BJ190" s="75">
        <f t="shared" si="68"/>
        <v>-7.0484834720825971</v>
      </c>
      <c r="BK190" s="75">
        <f t="shared" si="69"/>
        <v>-25.44602136455045</v>
      </c>
      <c r="BM190" s="133">
        <f>O190*U190/Q190/P190</f>
        <v>0.96500781662261803</v>
      </c>
      <c r="BN190" s="133">
        <f>P190*U190/R190^2</f>
        <v>0.98773078521687541</v>
      </c>
      <c r="BO190" s="133">
        <f>P190*Q190/R190^2</f>
        <v>1.0166291156172524</v>
      </c>
      <c r="BP190" s="133">
        <f>R190^2/S190^2</f>
        <v>1.0205711935185124</v>
      </c>
      <c r="BQ190" s="133">
        <f>V190*S190/T190^2</f>
        <v>0.78901061837203756</v>
      </c>
      <c r="BR190" s="133">
        <f>S190^2/T190^2</f>
        <v>1.002672438255767</v>
      </c>
      <c r="BS190" s="133">
        <f>O190*N190/Q190/P190</f>
        <v>0.69881582844408197</v>
      </c>
      <c r="BT190" s="133">
        <f>Y190^2/S190^2</f>
        <v>1.0349391377164847</v>
      </c>
      <c r="BU190" s="133">
        <f>W190^2/X190^2</f>
        <v>0.99290432674829598</v>
      </c>
      <c r="BV190" s="133">
        <f>X190^2/R190^2</f>
        <v>0.97490334080434926</v>
      </c>
      <c r="BX190" s="133">
        <f t="shared" si="70"/>
        <v>0.99826266940738173</v>
      </c>
      <c r="BY190" s="133">
        <f t="shared" si="71"/>
        <v>0.99833530930139736</v>
      </c>
      <c r="BZ190" s="133">
        <f t="shared" si="72"/>
        <v>1.0000727663131577</v>
      </c>
      <c r="CA190" s="133">
        <f t="shared" si="73"/>
        <v>1.0000169544231094</v>
      </c>
      <c r="CB190" s="133">
        <f t="shared" si="74"/>
        <v>0.99821453595020804</v>
      </c>
      <c r="CC190" s="133">
        <f t="shared" si="75"/>
        <v>0.99986207317865194</v>
      </c>
      <c r="CD190" s="133">
        <f t="shared" si="76"/>
        <v>0.99826266940738162</v>
      </c>
      <c r="CE190" s="133">
        <f t="shared" si="77"/>
        <v>1.0000230835814528</v>
      </c>
      <c r="CF190" s="133">
        <f t="shared" si="78"/>
        <v>1.0000724864191344</v>
      </c>
      <c r="CG190" s="133">
        <f t="shared" si="79"/>
        <v>0.99997092959331702</v>
      </c>
    </row>
    <row r="191" spans="1:85" x14ac:dyDescent="0.2">
      <c r="A191" s="132">
        <v>374</v>
      </c>
      <c r="B191" s="132">
        <f t="shared" si="55"/>
        <v>647.15</v>
      </c>
      <c r="C191" s="44">
        <f t="shared" si="56"/>
        <v>1.5452368075407557</v>
      </c>
      <c r="E191" s="40">
        <f>'[4]methanogen M06-L TZVP smd redo'!AB191</f>
        <v>1.0112015333365587</v>
      </c>
      <c r="F191" s="40">
        <f>'[4]methanogen M06-L TZVP smd redo'!AS191</f>
        <v>1.1374095366611936</v>
      </c>
      <c r="G191" s="40">
        <f>'[4]methanogen M06-L TZVP smd redo'!BJ191</f>
        <v>1.2132148135315379</v>
      </c>
      <c r="H191" s="40">
        <f>'[4]methanogen M06-L TZVP smd redo'!EV191</f>
        <v>1.2269419465544829</v>
      </c>
      <c r="I191" s="40">
        <f>'[4]methanogen M06-L TZVP smd redo'!CL191</f>
        <v>1.1665730936509799</v>
      </c>
      <c r="J191" s="40">
        <f>'[4]methanogen M06-L TZVP smd redo'!DG191</f>
        <v>1.1842624462605755</v>
      </c>
      <c r="K191" s="40">
        <f>'[4]methanogen M06-L TZVP smd redo'!EC191</f>
        <v>1.1607321545927807</v>
      </c>
      <c r="M191" s="40">
        <f>EXP('d-beta'!Y192/1000)*'[3]methanogen M06-L TZVP smd redo'!EZ191</f>
        <v>2.5619087998763739</v>
      </c>
      <c r="N191" s="40">
        <f>'[3]methanogen M06-L TZVP smd redo'!ET191</f>
        <v>1.6348199999999999</v>
      </c>
      <c r="O191" s="40">
        <f>'[3]methanogen M06-L TZVP smd redo'!R191</f>
        <v>2.31114</v>
      </c>
      <c r="P191" s="40">
        <f>'[3]methanogen M06-L TZVP smd redo'!W191</f>
        <v>2.3264999999999998</v>
      </c>
      <c r="Q191" s="40">
        <f>'[3]methanogen M06-L TZVP smd redo'!V191</f>
        <v>2.31846</v>
      </c>
      <c r="R191" s="40">
        <f>PRODUCT('[4]methanogen M06-L TZVP smd redo'!AD191:AF191)^(1/3)</f>
        <v>2.3036791119779378</v>
      </c>
      <c r="S191" s="40">
        <f>AVERAGE('[3]methanogen M06-L TZVP smd redo'!AT191:AV191)</f>
        <v>2.2805133333333334</v>
      </c>
      <c r="T191" s="40">
        <f>'[3]methanogen M06-L TZVP smd redo'!FK191</f>
        <v>2.2776100000000001</v>
      </c>
      <c r="U191" s="40">
        <f>'[3]methanogen M06-L TZVP smd redo'!CD191</f>
        <v>2.2529499999999998</v>
      </c>
      <c r="V191" s="40">
        <f>'[3]methanogen M06-L TZVP smd redo'!CG191</f>
        <v>1.79654</v>
      </c>
      <c r="W191" s="40">
        <v>2.2667515102948146</v>
      </c>
      <c r="X191" s="40">
        <v>2.2747994750127001</v>
      </c>
      <c r="Y191" s="40">
        <v>2.3197568342066064</v>
      </c>
      <c r="Z191" s="40"/>
      <c r="AA191" s="40">
        <v>5.4032</v>
      </c>
      <c r="AB191" s="40">
        <v>5.3156781838191547</v>
      </c>
      <c r="AC191" s="41">
        <v>5.2092233333333331</v>
      </c>
      <c r="AD191" s="41">
        <v>5.1966400000000004</v>
      </c>
      <c r="AE191" s="41">
        <v>5.3901742977518943</v>
      </c>
      <c r="AF191" s="72">
        <v>5.1468365979611352</v>
      </c>
      <c r="AG191" s="41">
        <v>5.1831044909872741</v>
      </c>
      <c r="AH191" s="40"/>
      <c r="AI191" s="133">
        <f>1000*(AA191/Q191/P191-1)</f>
        <v>1.7246917529774031</v>
      </c>
      <c r="AJ191" s="133">
        <f>1000*(AB191/R191^2-1)</f>
        <v>1.6470389817968556</v>
      </c>
      <c r="AK191" s="133">
        <f>1000*(AC191/S191^2-1)</f>
        <v>1.63097330142703</v>
      </c>
      <c r="AL191" s="133">
        <f>1000*(AD191/T191^2-1)</f>
        <v>1.7605156678424105</v>
      </c>
      <c r="AM191" s="133">
        <f>1000*((AE191/Y191^2-1))</f>
        <v>1.6543538933526669</v>
      </c>
      <c r="AN191" s="133">
        <f>1000*((AF191/W191^2-1))</f>
        <v>1.688188859387374</v>
      </c>
      <c r="AO191" s="133">
        <f>1000*((AG191/X191^2-1))</f>
        <v>1.6217015386847944</v>
      </c>
      <c r="AQ191" s="133">
        <f>O191*U191/AA191</f>
        <v>0.96366650558928035</v>
      </c>
      <c r="AR191" s="133">
        <f>U191*P191/AB191</f>
        <v>0.98604317149127108</v>
      </c>
      <c r="AS191" s="133">
        <f t="shared" si="57"/>
        <v>1.0164648447769582</v>
      </c>
      <c r="AT191" s="133">
        <f t="shared" si="58"/>
        <v>1.0204358392170723</v>
      </c>
      <c r="AU191" s="133">
        <f>V191*S191/AD191</f>
        <v>0.78840047104795918</v>
      </c>
      <c r="AV191" s="133">
        <f>AC191/AD191</f>
        <v>1.0024214364153246</v>
      </c>
      <c r="AW191" s="133">
        <f>O191*N191/AA191</f>
        <v>0.69927041286644942</v>
      </c>
      <c r="AX191" s="133">
        <f>AE191/AC191</f>
        <v>1.0347366493697194</v>
      </c>
      <c r="AY191" s="133">
        <f>AF191/AG191</f>
        <v>0.993002669907735</v>
      </c>
      <c r="AZ191" s="133">
        <f t="shared" si="59"/>
        <v>0.97505987227830437</v>
      </c>
      <c r="BB191" s="75">
        <f t="shared" si="60"/>
        <v>-37.009992784436598</v>
      </c>
      <c r="BC191" s="75">
        <f t="shared" si="61"/>
        <v>-14.055140864107978</v>
      </c>
      <c r="BD191" s="75">
        <f t="shared" si="62"/>
        <v>16.330768910691145</v>
      </c>
      <c r="BE191" s="75">
        <f t="shared" si="63"/>
        <v>20.229829382443736</v>
      </c>
      <c r="BF191" s="75">
        <f t="shared" si="64"/>
        <v>-237.7491062304384</v>
      </c>
      <c r="BG191" s="75">
        <f t="shared" si="65"/>
        <v>2.41850946216959</v>
      </c>
      <c r="BH191" s="75">
        <f t="shared" si="66"/>
        <v>-357.71775481068107</v>
      </c>
      <c r="BI191" s="75">
        <f t="shared" si="67"/>
        <v>34.146949287286446</v>
      </c>
      <c r="BJ191" s="75">
        <f t="shared" si="68"/>
        <v>-7.0219262117422243</v>
      </c>
      <c r="BK191" s="75">
        <f t="shared" si="69"/>
        <v>-25.256402404723506</v>
      </c>
      <c r="BM191" s="133">
        <f>O191*U191/Q191/P191</f>
        <v>0.96532853326409074</v>
      </c>
      <c r="BN191" s="133">
        <f>P191*U191/R191^2</f>
        <v>0.9876672230324518</v>
      </c>
      <c r="BO191" s="133">
        <f>P191*Q191/R191^2</f>
        <v>1.0163860493627548</v>
      </c>
      <c r="BP191" s="133">
        <f>R191^2/S191^2</f>
        <v>1.0204194721781925</v>
      </c>
      <c r="BQ191" s="133">
        <f>V191*S191/T191^2</f>
        <v>0.78978846242977352</v>
      </c>
      <c r="BR191" s="133">
        <f>S191^2/T191^2</f>
        <v>1.0025510810134652</v>
      </c>
      <c r="BS191" s="133">
        <f>O191*N191/Q191/P191</f>
        <v>0.70047643878062127</v>
      </c>
      <c r="BT191" s="133">
        <f>Y191^2/S191^2</f>
        <v>1.0347124965716454</v>
      </c>
      <c r="BU191" s="133">
        <f>W191^2/X191^2</f>
        <v>0.99293675909066947</v>
      </c>
      <c r="BV191" s="133">
        <f>X191^2/R191^2</f>
        <v>0.97508453780223114</v>
      </c>
      <c r="BX191" s="133">
        <f t="shared" si="70"/>
        <v>0.99827827768729627</v>
      </c>
      <c r="BY191" s="133">
        <f t="shared" si="71"/>
        <v>0.99835566929497332</v>
      </c>
      <c r="BZ191" s="133">
        <f t="shared" si="72"/>
        <v>1.0000775250843446</v>
      </c>
      <c r="CA191" s="133">
        <f t="shared" si="73"/>
        <v>1.0000160395203403</v>
      </c>
      <c r="CB191" s="133">
        <f t="shared" si="74"/>
        <v>0.99824257830059426</v>
      </c>
      <c r="CC191" s="133">
        <f t="shared" si="75"/>
        <v>0.99987068529415013</v>
      </c>
      <c r="CD191" s="133">
        <f t="shared" si="76"/>
        <v>0.99827827768729627</v>
      </c>
      <c r="CE191" s="133">
        <f t="shared" si="77"/>
        <v>1.0000233425208973</v>
      </c>
      <c r="CF191" s="133">
        <f t="shared" si="78"/>
        <v>1.0000663796726852</v>
      </c>
      <c r="CG191" s="133">
        <f t="shared" si="79"/>
        <v>0.99997470422002344</v>
      </c>
    </row>
    <row r="192" spans="1:85" x14ac:dyDescent="0.2">
      <c r="A192" s="132">
        <v>376</v>
      </c>
      <c r="B192" s="132">
        <f t="shared" si="55"/>
        <v>649.15</v>
      </c>
      <c r="C192" s="44">
        <f t="shared" si="56"/>
        <v>1.5404760070861896</v>
      </c>
      <c r="E192" s="40">
        <f>'[4]methanogen M06-L TZVP smd redo'!AB192</f>
        <v>1.004965552609427</v>
      </c>
      <c r="F192" s="40">
        <f>'[4]methanogen M06-L TZVP smd redo'!AS192</f>
        <v>1.1350476847460378</v>
      </c>
      <c r="G192" s="40">
        <f>'[4]methanogen M06-L TZVP smd redo'!BJ192</f>
        <v>1.2120127027386296</v>
      </c>
      <c r="H192" s="40">
        <f>'[4]methanogen M06-L TZVP smd redo'!EV192</f>
        <v>1.2193376498839115</v>
      </c>
      <c r="I192" s="40">
        <f>'[4]methanogen M06-L TZVP smd redo'!CL192</f>
        <v>1.1617583679128796</v>
      </c>
      <c r="J192" s="40">
        <f>'[4]methanogen M06-L TZVP smd redo'!DG192</f>
        <v>1.1778015367460704</v>
      </c>
      <c r="K192" s="40">
        <f>'[4]methanogen M06-L TZVP smd redo'!EC192</f>
        <v>1.1411856919290031</v>
      </c>
      <c r="M192" s="40" t="e">
        <f>EXP('d-beta'!Y193/1000)*'[3]methanogen M06-L TZVP smd redo'!EZ192</f>
        <v>#N/A</v>
      </c>
      <c r="N192" s="40">
        <f>'[3]methanogen M06-L TZVP smd redo'!ET192</f>
        <v>1.63164</v>
      </c>
      <c r="O192" s="40">
        <f>'[3]methanogen M06-L TZVP smd redo'!R192</f>
        <v>2.3018999999999998</v>
      </c>
      <c r="P192" s="40">
        <f>'[3]methanogen M06-L TZVP smd redo'!W192</f>
        <v>2.3168500000000001</v>
      </c>
      <c r="Q192" s="40">
        <f>'[3]methanogen M06-L TZVP smd redo'!V192</f>
        <v>2.3088500000000001</v>
      </c>
      <c r="R192" s="40">
        <f>PRODUCT('[4]methanogen M06-L TZVP smd redo'!AD192:AF192)^(1/3)</f>
        <v>2.2943944493153703</v>
      </c>
      <c r="S192" s="40">
        <f>AVERAGE('[3]methanogen M06-L TZVP smd redo'!AT192:AV192)</f>
        <v>2.2714933333333334</v>
      </c>
      <c r="T192" s="40">
        <f>'[3]methanogen M06-L TZVP smd redo'!FK192</f>
        <v>2.2687300000000001</v>
      </c>
      <c r="U192" s="40">
        <f>'[3]methanogen M06-L TZVP smd redo'!CD192</f>
        <v>2.2440000000000002</v>
      </c>
      <c r="V192" s="40">
        <f>'[3]methanogen M06-L TZVP smd redo'!CG192</f>
        <v>1.7914000000000001</v>
      </c>
      <c r="W192" s="40">
        <v>2.2578593204689184</v>
      </c>
      <c r="X192" s="40">
        <v>2.2658447079128194</v>
      </c>
      <c r="Y192" s="40">
        <v>2.3103314816902332</v>
      </c>
      <c r="Z192" s="40"/>
      <c r="AA192" s="40">
        <v>5.3583999999999996</v>
      </c>
      <c r="AB192" s="40">
        <v>5.2728312757162481</v>
      </c>
      <c r="AC192" s="41">
        <v>5.1680066666666669</v>
      </c>
      <c r="AD192" s="41">
        <v>5.1560899999999998</v>
      </c>
      <c r="AE192" s="41">
        <v>5.346355104349426</v>
      </c>
      <c r="AF192" s="72">
        <v>5.1064432098473569</v>
      </c>
      <c r="AG192" s="41">
        <v>5.1422899942413451</v>
      </c>
      <c r="AH192" s="40"/>
      <c r="AI192" s="133">
        <f>1000*(AA192/Q192/P192-1)</f>
        <v>1.7088118729473578</v>
      </c>
      <c r="AJ192" s="133">
        <f>1000*(AB192/R192^2-1)</f>
        <v>1.6308863316825128</v>
      </c>
      <c r="AK192" s="133">
        <f>1000*(AC192/S192^2-1)</f>
        <v>1.6134140336510061</v>
      </c>
      <c r="AL192" s="133">
        <f>1000*(AD192/T192^2-1)</f>
        <v>1.7396446150805822</v>
      </c>
      <c r="AM192" s="133">
        <f>1000*((AE192/Y192^2-1))</f>
        <v>1.6343483003793402</v>
      </c>
      <c r="AN192" s="133">
        <f>1000*((AF192/W192^2-1))</f>
        <v>1.6701878942662063</v>
      </c>
      <c r="AO192" s="133">
        <f>1000*((AG192/X192^2-1))</f>
        <v>1.6045325367026742</v>
      </c>
      <c r="AQ192" s="133">
        <f>O192*U192/AA192</f>
        <v>0.96399365482233501</v>
      </c>
      <c r="AR192" s="133">
        <f>U192*P192/AB192</f>
        <v>0.9859999548902274</v>
      </c>
      <c r="AS192" s="133">
        <f t="shared" si="57"/>
        <v>1.016228231060196</v>
      </c>
      <c r="AT192" s="133">
        <f t="shared" si="58"/>
        <v>1.020283373418555</v>
      </c>
      <c r="AU192" s="133">
        <f>V192*S192/AD192</f>
        <v>0.78919358609592427</v>
      </c>
      <c r="AV192" s="133">
        <f>AC192/AD192</f>
        <v>1.0023111828278146</v>
      </c>
      <c r="AW192" s="133">
        <f>O192*N192/AA192</f>
        <v>0.70093164302776945</v>
      </c>
      <c r="AX192" s="133">
        <f>AE192/AC192</f>
        <v>1.0345101020927654</v>
      </c>
      <c r="AY192" s="133">
        <f>AF192/AG192</f>
        <v>0.9930290231717519</v>
      </c>
      <c r="AZ192" s="133">
        <f t="shared" si="59"/>
        <v>0.97524265908600105</v>
      </c>
      <c r="BB192" s="75">
        <f t="shared" si="60"/>
        <v>-36.670566527761032</v>
      </c>
      <c r="BC192" s="75">
        <f t="shared" si="61"/>
        <v>-14.098970129779149</v>
      </c>
      <c r="BD192" s="75">
        <f t="shared" si="62"/>
        <v>16.097960799477939</v>
      </c>
      <c r="BE192" s="75">
        <f t="shared" si="63"/>
        <v>20.080405789176332</v>
      </c>
      <c r="BF192" s="75">
        <f t="shared" si="64"/>
        <v>-236.74363196259097</v>
      </c>
      <c r="BG192" s="75">
        <f t="shared" si="65"/>
        <v>2.3085161527748261</v>
      </c>
      <c r="BH192" s="75">
        <f t="shared" si="66"/>
        <v>-355.34491021475304</v>
      </c>
      <c r="BI192" s="75">
        <f t="shared" si="67"/>
        <v>33.927983349368134</v>
      </c>
      <c r="BJ192" s="75">
        <f t="shared" si="68"/>
        <v>-6.9953875979725897</v>
      </c>
      <c r="BK192" s="75">
        <f t="shared" si="69"/>
        <v>-25.068957836209304</v>
      </c>
      <c r="BM192" s="133">
        <f>O192*U192/Q192/P192</f>
        <v>0.96564093862514122</v>
      </c>
      <c r="BN192" s="133">
        <f>P192*U192/R192^2</f>
        <v>0.98760800873969745</v>
      </c>
      <c r="BO192" s="133">
        <f>P192*Q192/R192^2</f>
        <v>1.0161491760154413</v>
      </c>
      <c r="BP192" s="133">
        <f>R192^2/S192^2</f>
        <v>1.0202655757493533</v>
      </c>
      <c r="BQ192" s="133">
        <f>V192*S192/T192^2</f>
        <v>0.79056650246823212</v>
      </c>
      <c r="BR192" s="133">
        <f>S192^2/T192^2</f>
        <v>1.0024375013471247</v>
      </c>
      <c r="BS192" s="133">
        <f>O192*N192/Q192/P192</f>
        <v>0.70212940334149976</v>
      </c>
      <c r="BT192" s="133">
        <f>Y192^2/S192^2</f>
        <v>1.0344884807192101</v>
      </c>
      <c r="BU192" s="133">
        <f>W192^2/X192^2</f>
        <v>0.99296393420696571</v>
      </c>
      <c r="BV192" s="133">
        <f>X192^2/R192^2</f>
        <v>0.97526831925851265</v>
      </c>
      <c r="BX192" s="133">
        <f t="shared" si="70"/>
        <v>0.99829410318378631</v>
      </c>
      <c r="BY192" s="133">
        <f t="shared" si="71"/>
        <v>0.9983717691277918</v>
      </c>
      <c r="BZ192" s="133">
        <f t="shared" si="72"/>
        <v>1.0000777986604927</v>
      </c>
      <c r="CA192" s="133">
        <f t="shared" si="73"/>
        <v>1.0000174441533898</v>
      </c>
      <c r="CB192" s="133">
        <f t="shared" si="74"/>
        <v>0.99826337649265251</v>
      </c>
      <c r="CC192" s="133">
        <f t="shared" si="75"/>
        <v>0.99987398863356536</v>
      </c>
      <c r="CD192" s="133">
        <f t="shared" si="76"/>
        <v>0.99829410318378631</v>
      </c>
      <c r="CE192" s="133">
        <f t="shared" si="77"/>
        <v>1.000020900545495</v>
      </c>
      <c r="CF192" s="133">
        <f t="shared" si="78"/>
        <v>1.0000655501801665</v>
      </c>
      <c r="CG192" s="133">
        <f t="shared" si="79"/>
        <v>0.99997368911508255</v>
      </c>
    </row>
    <row r="193" spans="1:85" x14ac:dyDescent="0.2">
      <c r="A193" s="132">
        <v>378</v>
      </c>
      <c r="B193" s="132">
        <f t="shared" si="55"/>
        <v>651.15</v>
      </c>
      <c r="C193" s="44">
        <f t="shared" si="56"/>
        <v>1.5357444521231667</v>
      </c>
      <c r="E193" s="40">
        <f>'[4]methanogen M06-L TZVP smd redo'!AB193</f>
        <v>1.0030566057177559</v>
      </c>
      <c r="F193" s="40">
        <f>'[4]methanogen M06-L TZVP smd redo'!AS193</f>
        <v>1.1249852884818168</v>
      </c>
      <c r="G193" s="40">
        <f>'[4]methanogen M06-L TZVP smd redo'!BJ193</f>
        <v>1.1995072391455253</v>
      </c>
      <c r="H193" s="40">
        <f>'[4]methanogen M06-L TZVP smd redo'!EV193</f>
        <v>1.2075722623428042</v>
      </c>
      <c r="I193" s="40">
        <f>'[4]methanogen M06-L TZVP smd redo'!CL193</f>
        <v>1.1564702231756652</v>
      </c>
      <c r="J193" s="40">
        <f>'[4]methanogen M06-L TZVP smd redo'!DG193</f>
        <v>1.1610560274715187</v>
      </c>
      <c r="K193" s="40">
        <f>'[4]methanogen M06-L TZVP smd redo'!EC193</f>
        <v>1.1359329185500755</v>
      </c>
      <c r="M193" s="40" t="e">
        <f>EXP('d-beta'!Y194/1000)*'[3]methanogen M06-L TZVP smd redo'!EZ193</f>
        <v>#N/A</v>
      </c>
      <c r="N193" s="40">
        <f>'[3]methanogen M06-L TZVP smd redo'!ET193</f>
        <v>1.6284700000000001</v>
      </c>
      <c r="O193" s="40">
        <f>'[3]methanogen M06-L TZVP smd redo'!R193</f>
        <v>2.29277</v>
      </c>
      <c r="P193" s="40">
        <f>'[3]methanogen M06-L TZVP smd redo'!W193</f>
        <v>2.3073100000000002</v>
      </c>
      <c r="Q193" s="40">
        <f>'[3]methanogen M06-L TZVP smd redo'!V193</f>
        <v>2.29935</v>
      </c>
      <c r="R193" s="40">
        <f>PRODUCT('[4]methanogen M06-L TZVP smd redo'!AD193:AF193)^(1/3)</f>
        <v>2.2852164811201425</v>
      </c>
      <c r="S193" s="40">
        <f>AVERAGE('[3]methanogen M06-L TZVP smd redo'!AT193:AV193)</f>
        <v>2.2625733333333335</v>
      </c>
      <c r="T193" s="40">
        <f>'[3]methanogen M06-L TZVP smd redo'!FK193</f>
        <v>2.2599399999999998</v>
      </c>
      <c r="U193" s="40">
        <f>'[3]methanogen M06-L TZVP smd redo'!CD193</f>
        <v>2.23515</v>
      </c>
      <c r="V193" s="40">
        <f>'[3]methanogen M06-L TZVP smd redo'!CG193</f>
        <v>1.7863100000000001</v>
      </c>
      <c r="W193" s="40">
        <v>2.2490637565890794</v>
      </c>
      <c r="X193" s="40">
        <v>2.2569932858928046</v>
      </c>
      <c r="Y193" s="40">
        <v>2.3010061310314214</v>
      </c>
      <c r="Z193" s="40"/>
      <c r="AA193" s="40">
        <v>5.3142899999999997</v>
      </c>
      <c r="AB193" s="40">
        <v>5.2306275068107251</v>
      </c>
      <c r="AC193" s="41">
        <v>5.1273966666666659</v>
      </c>
      <c r="AD193" s="41">
        <v>5.1161399999999997</v>
      </c>
      <c r="AE193" s="41">
        <v>5.3031957953136866</v>
      </c>
      <c r="AF193" s="72">
        <v>5.0666497154296133</v>
      </c>
      <c r="AG193" s="41">
        <v>5.1020786661473121</v>
      </c>
      <c r="AH193" s="40"/>
      <c r="AI193" s="133">
        <f>1000*(AA193/Q193/P193-1)</f>
        <v>1.6920304380778628</v>
      </c>
      <c r="AJ193" s="133">
        <f>1000*(AB193/R193^2-1)</f>
        <v>1.6110294673166159</v>
      </c>
      <c r="AK193" s="133">
        <f>1000*(AC193/S193^2-1)</f>
        <v>1.5937094181153189</v>
      </c>
      <c r="AL193" s="133">
        <f>1000*(AD193/T193^2-1)</f>
        <v>1.7252064119681609</v>
      </c>
      <c r="AM193" s="133">
        <f>1000*((AE193/Y193^2-1))</f>
        <v>1.6179754845069283</v>
      </c>
      <c r="AN193" s="133">
        <f>1000*((AF193/W193^2-1))</f>
        <v>1.653115557818996</v>
      </c>
      <c r="AO193" s="133">
        <f>1000*((AG193/X193^2-1))</f>
        <v>1.5822426395639688</v>
      </c>
      <c r="AQ193" s="133">
        <f>O193*U193/AA193</f>
        <v>0.96432164324867486</v>
      </c>
      <c r="AR193" s="133">
        <f>U193*P193/AB193</f>
        <v>0.9859589389198341</v>
      </c>
      <c r="AS193" s="133">
        <f t="shared" si="57"/>
        <v>1.0159947335344257</v>
      </c>
      <c r="AT193" s="133">
        <f t="shared" si="58"/>
        <v>1.0201331878251523</v>
      </c>
      <c r="AU193" s="133">
        <f>V193*S193/AD193</f>
        <v>0.78998177748589116</v>
      </c>
      <c r="AV193" s="133">
        <f>AC193/AD193</f>
        <v>1.0022002264728225</v>
      </c>
      <c r="AW193" s="133">
        <f>O193*N193/AA193</f>
        <v>0.70257873806284565</v>
      </c>
      <c r="AX193" s="133">
        <f>AE193/AC193</f>
        <v>1.0342862353111659</v>
      </c>
      <c r="AY193" s="133">
        <f>AF193/AG193</f>
        <v>0.99305597717401484</v>
      </c>
      <c r="AZ193" s="133">
        <f t="shared" si="59"/>
        <v>0.97542382046971776</v>
      </c>
      <c r="BB193" s="75">
        <f t="shared" si="60"/>
        <v>-36.330385199706484</v>
      </c>
      <c r="BC193" s="75">
        <f t="shared" si="61"/>
        <v>-14.140569344172473</v>
      </c>
      <c r="BD193" s="75">
        <f t="shared" si="62"/>
        <v>15.86816561374706</v>
      </c>
      <c r="BE193" s="75">
        <f t="shared" si="63"/>
        <v>19.933195071005702</v>
      </c>
      <c r="BF193" s="75">
        <f t="shared" si="64"/>
        <v>-235.74540026066057</v>
      </c>
      <c r="BG193" s="75">
        <f t="shared" si="65"/>
        <v>2.1978095191376772</v>
      </c>
      <c r="BH193" s="75">
        <f t="shared" si="66"/>
        <v>-352.99780140328971</v>
      </c>
      <c r="BI193" s="75">
        <f t="shared" si="67"/>
        <v>33.711561096074519</v>
      </c>
      <c r="BJ193" s="75">
        <f t="shared" si="68"/>
        <v>-6.968244749343353</v>
      </c>
      <c r="BK193" s="75">
        <f t="shared" si="69"/>
        <v>-24.88321477235267</v>
      </c>
      <c r="BM193" s="133">
        <f>O193*U193/Q193/P193</f>
        <v>0.96595330482114883</v>
      </c>
      <c r="BN193" s="133">
        <f>P193*U193/R193^2</f>
        <v>0.98754734782399822</v>
      </c>
      <c r="BO193" s="133">
        <f>P193*Q193/R193^2</f>
        <v>1.0159125759877907</v>
      </c>
      <c r="BP193" s="133">
        <f>R193^2/S193^2</f>
        <v>1.0201155474872514</v>
      </c>
      <c r="BQ193" s="133">
        <f>V193*S193/T193^2</f>
        <v>0.79134465911374785</v>
      </c>
      <c r="BR193" s="133">
        <f>S193^2/T193^2</f>
        <v>1.0023318030949406</v>
      </c>
      <c r="BS193" s="133">
        <f>O193*N193/Q193/P193</f>
        <v>0.7037675226727943</v>
      </c>
      <c r="BT193" s="133">
        <f>Y193^2/S193^2</f>
        <v>1.0342611777951585</v>
      </c>
      <c r="BU193" s="133">
        <f>W193^2/X193^2</f>
        <v>0.99298571255445778</v>
      </c>
      <c r="BV193" s="133">
        <f>X193^2/R193^2</f>
        <v>0.975451855469052</v>
      </c>
      <c r="BX193" s="133">
        <f t="shared" si="70"/>
        <v>0.99831082769288104</v>
      </c>
      <c r="BY193" s="133">
        <f t="shared" si="71"/>
        <v>0.99839156177406174</v>
      </c>
      <c r="BZ193" s="133">
        <f t="shared" si="72"/>
        <v>1.0000808706857036</v>
      </c>
      <c r="CA193" s="133">
        <f t="shared" si="73"/>
        <v>1.000017292489997</v>
      </c>
      <c r="CB193" s="133">
        <f t="shared" si="74"/>
        <v>0.99827776479924302</v>
      </c>
      <c r="CC193" s="133">
        <f t="shared" si="75"/>
        <v>0.99986872947489858</v>
      </c>
      <c r="CD193" s="133">
        <f t="shared" si="76"/>
        <v>0.99831082769288093</v>
      </c>
      <c r="CE193" s="133">
        <f t="shared" si="77"/>
        <v>1.0000242274548687</v>
      </c>
      <c r="CF193" s="133">
        <f t="shared" si="78"/>
        <v>1.0000707609572512</v>
      </c>
      <c r="CG193" s="133">
        <f t="shared" si="79"/>
        <v>0.99997125947408161</v>
      </c>
    </row>
    <row r="194" spans="1:85" x14ac:dyDescent="0.2">
      <c r="A194" s="132">
        <v>380</v>
      </c>
      <c r="B194" s="132">
        <f t="shared" si="55"/>
        <v>653.15</v>
      </c>
      <c r="C194" s="44">
        <f t="shared" si="56"/>
        <v>1.5310418739952538</v>
      </c>
      <c r="E194" s="40">
        <f>'[4]methanogen M06-L TZVP smd redo'!AB194</f>
        <v>0.99178095840191105</v>
      </c>
      <c r="F194" s="40">
        <f>'[4]methanogen M06-L TZVP smd redo'!AS194</f>
        <v>1.1156810537957806</v>
      </c>
      <c r="G194" s="40">
        <f>'[4]methanogen M06-L TZVP smd redo'!BJ194</f>
        <v>1.1911645169313534</v>
      </c>
      <c r="H194" s="40">
        <f>'[4]methanogen M06-L TZVP smd redo'!EV194</f>
        <v>1.2065596769601505</v>
      </c>
      <c r="I194" s="40">
        <f>'[4]methanogen M06-L TZVP smd redo'!CL194</f>
        <v>1.1424744347654503</v>
      </c>
      <c r="J194" s="40">
        <f>'[4]methanogen M06-L TZVP smd redo'!DG194</f>
        <v>1.1578274891117513</v>
      </c>
      <c r="K194" s="40">
        <f>'[4]methanogen M06-L TZVP smd redo'!EC194</f>
        <v>1.1326230953609961</v>
      </c>
      <c r="M194" s="40" t="e">
        <f>EXP('d-beta'!Y195/1000)*'[3]methanogen M06-L TZVP smd redo'!EZ194</f>
        <v>#N/A</v>
      </c>
      <c r="N194" s="40">
        <f>'[3]methanogen M06-L TZVP smd redo'!ET194</f>
        <v>1.62534</v>
      </c>
      <c r="O194" s="40">
        <f>'[3]methanogen M06-L TZVP smd redo'!R194</f>
        <v>2.2837399999999999</v>
      </c>
      <c r="P194" s="40">
        <f>'[3]methanogen M06-L TZVP smd redo'!W194</f>
        <v>2.2978800000000001</v>
      </c>
      <c r="Q194" s="40">
        <f>'[3]methanogen M06-L TZVP smd redo'!V194</f>
        <v>2.2899600000000002</v>
      </c>
      <c r="R194" s="40">
        <f>PRODUCT('[4]methanogen M06-L TZVP smd redo'!AD194:AF194)^(1/3)</f>
        <v>2.2761384332027417</v>
      </c>
      <c r="S194" s="40">
        <f>AVERAGE('[3]methanogen M06-L TZVP smd redo'!AT194:AV194)</f>
        <v>2.2537466666666668</v>
      </c>
      <c r="T194" s="40">
        <f>'[3]methanogen M06-L TZVP smd redo'!FK194</f>
        <v>2.2512500000000002</v>
      </c>
      <c r="U194" s="40">
        <f>'[3]methanogen M06-L TZVP smd redo'!CD194</f>
        <v>2.2263999999999999</v>
      </c>
      <c r="V194" s="40">
        <f>'[3]methanogen M06-L TZVP smd redo'!CG194</f>
        <v>1.7812699999999999</v>
      </c>
      <c r="W194" s="40">
        <v>2.2403648787085895</v>
      </c>
      <c r="X194" s="40">
        <v>2.2482317766089759</v>
      </c>
      <c r="Y194" s="40">
        <v>2.291784069070502</v>
      </c>
      <c r="Z194" s="40"/>
      <c r="AA194" s="40">
        <v>5.2708599999999999</v>
      </c>
      <c r="AB194" s="40">
        <v>5.1890569696075923</v>
      </c>
      <c r="AC194" s="41">
        <v>5.087393333333333</v>
      </c>
      <c r="AD194" s="41">
        <v>5.0767699999999998</v>
      </c>
      <c r="AE194" s="41">
        <v>5.2606931314196892</v>
      </c>
      <c r="AF194" s="72">
        <v>5.0274361735795248</v>
      </c>
      <c r="AG194" s="41">
        <v>5.0624605928072794</v>
      </c>
      <c r="AH194" s="40"/>
      <c r="AI194" s="133">
        <f>1000*(AA194/Q194/P194-1)</f>
        <v>1.6736271419823812</v>
      </c>
      <c r="AJ194" s="133">
        <f>1000*(AB194/R194^2-1)</f>
        <v>1.5925711634130479</v>
      </c>
      <c r="AK194" s="133">
        <f>1000*(AC194/S194^2-1)</f>
        <v>1.5787960805797585</v>
      </c>
      <c r="AL194" s="133">
        <f>1000*(AD194/T194^2-1)</f>
        <v>1.7054502079631995</v>
      </c>
      <c r="AM194" s="133">
        <f>1000*((AE194/Y194^2-1))</f>
        <v>1.6029079638477661</v>
      </c>
      <c r="AN194" s="133">
        <f>1000*((AF194/W194^2-1))</f>
        <v>1.6339908715405915</v>
      </c>
      <c r="AO194" s="133">
        <f>1000*((AG194/X194^2-1))</f>
        <v>1.5658124909556648</v>
      </c>
      <c r="AQ194" s="133">
        <f>O194*U194/AA194</f>
        <v>0.96464689557301841</v>
      </c>
      <c r="AR194" s="133">
        <f>U194*P194/AB194</f>
        <v>0.98592096058388112</v>
      </c>
      <c r="AS194" s="133">
        <f t="shared" si="57"/>
        <v>1.0157645273257798</v>
      </c>
      <c r="AT194" s="133">
        <f t="shared" si="58"/>
        <v>1.0199834433103776</v>
      </c>
      <c r="AU194" s="133">
        <f>V194*S194/AD194</f>
        <v>0.79076486130617174</v>
      </c>
      <c r="AV194" s="133">
        <f>AC194/AD194</f>
        <v>1.0020925378406611</v>
      </c>
      <c r="AW194" s="133">
        <f>O194*N194/AA194</f>
        <v>0.70422169657323463</v>
      </c>
      <c r="AX194" s="133">
        <f>AE194/AC194</f>
        <v>1.0340645565875299</v>
      </c>
      <c r="AY194" s="133">
        <f>AF194/AG194</f>
        <v>0.99308154234770396</v>
      </c>
      <c r="AZ194" s="133">
        <f t="shared" si="59"/>
        <v>0.97560320159485814</v>
      </c>
      <c r="BB194" s="75">
        <f t="shared" si="60"/>
        <v>-35.993155928331603</v>
      </c>
      <c r="BC194" s="75">
        <f t="shared" si="61"/>
        <v>-14.179089272254538</v>
      </c>
      <c r="BD194" s="75">
        <f t="shared" si="62"/>
        <v>15.641557851631058</v>
      </c>
      <c r="BE194" s="75">
        <f t="shared" si="63"/>
        <v>19.786395115789176</v>
      </c>
      <c r="BF194" s="75">
        <f t="shared" si="64"/>
        <v>-234.75462303536426</v>
      </c>
      <c r="BG194" s="75">
        <f t="shared" si="65"/>
        <v>2.090351532777202</v>
      </c>
      <c r="BH194" s="75">
        <f t="shared" si="66"/>
        <v>-350.66206249264877</v>
      </c>
      <c r="BI194" s="75">
        <f t="shared" si="67"/>
        <v>33.497207974396069</v>
      </c>
      <c r="BJ194" s="75">
        <f t="shared" si="68"/>
        <v>-6.9425011405154082</v>
      </c>
      <c r="BK194" s="75">
        <f t="shared" si="69"/>
        <v>-24.699330978210227</v>
      </c>
      <c r="BM194" s="133">
        <f>O194*U194/Q194/P194</f>
        <v>0.96626135479987851</v>
      </c>
      <c r="BN194" s="133">
        <f>P194*U194/R194^2</f>
        <v>0.98749110987511157</v>
      </c>
      <c r="BO194" s="133">
        <f>P194*Q194/R194^2</f>
        <v>1.0156823311038496</v>
      </c>
      <c r="BP194" s="133">
        <f>R194^2/S194^2</f>
        <v>1.0199694152945706</v>
      </c>
      <c r="BQ194" s="133">
        <f>V194*S194/T194^2</f>
        <v>0.79211347140333632</v>
      </c>
      <c r="BR194" s="133">
        <f>S194^2/T194^2</f>
        <v>1.0022192569329924</v>
      </c>
      <c r="BS194" s="133">
        <f>O194*N194/Q194/P194</f>
        <v>0.70540030111859253</v>
      </c>
      <c r="BT194" s="133">
        <f>Y194^2/S194^2</f>
        <v>1.0340396632453861</v>
      </c>
      <c r="BU194" s="133">
        <f>W194^2/X194^2</f>
        <v>0.99301394610799643</v>
      </c>
      <c r="BV194" s="133">
        <f>X194^2/R194^2</f>
        <v>0.97562926662842298</v>
      </c>
      <c r="BX194" s="133">
        <f t="shared" si="70"/>
        <v>0.99832916920578441</v>
      </c>
      <c r="BY194" s="133">
        <f t="shared" si="71"/>
        <v>0.99840996108670887</v>
      </c>
      <c r="BZ194" s="133">
        <f t="shared" si="72"/>
        <v>1.0000809270964091</v>
      </c>
      <c r="CA194" s="133">
        <f t="shared" si="73"/>
        <v>1.0000137533690683</v>
      </c>
      <c r="CB194" s="133">
        <f t="shared" si="74"/>
        <v>0.99829745340048903</v>
      </c>
      <c r="CC194" s="133">
        <f t="shared" si="75"/>
        <v>0.99987356150717055</v>
      </c>
      <c r="CD194" s="133">
        <f t="shared" si="76"/>
        <v>0.99832916920578441</v>
      </c>
      <c r="CE194" s="133">
        <f t="shared" si="77"/>
        <v>1.0000240738755279</v>
      </c>
      <c r="CF194" s="133">
        <f t="shared" si="78"/>
        <v>1.0000680717929213</v>
      </c>
      <c r="CG194" s="133">
        <f t="shared" si="79"/>
        <v>0.99997328387487294</v>
      </c>
    </row>
    <row r="195" spans="1:85" x14ac:dyDescent="0.2">
      <c r="A195" s="132">
        <v>382</v>
      </c>
      <c r="B195" s="132">
        <f t="shared" si="55"/>
        <v>655.15</v>
      </c>
      <c r="C195" s="44">
        <f t="shared" si="56"/>
        <v>1.5263680073265664</v>
      </c>
      <c r="E195" s="40">
        <f>'[4]methanogen M06-L TZVP smd redo'!AB195</f>
        <v>0.98095241920459486</v>
      </c>
      <c r="F195" s="40">
        <f>'[4]methanogen M06-L TZVP smd redo'!AS195</f>
        <v>1.1071599559875356</v>
      </c>
      <c r="G195" s="40">
        <f>'[4]methanogen M06-L TZVP smd redo'!BJ195</f>
        <v>1.1812271018081244</v>
      </c>
      <c r="H195" s="40">
        <f>'[4]methanogen M06-L TZVP smd redo'!EV195</f>
        <v>1.1972338985883901</v>
      </c>
      <c r="I195" s="40">
        <f>'[4]methanogen M06-L TZVP smd redo'!CL195</f>
        <v>1.140536194641717</v>
      </c>
      <c r="J195" s="40">
        <f>'[4]methanogen M06-L TZVP smd redo'!DG195</f>
        <v>1.1474103915460887</v>
      </c>
      <c r="K195" s="40">
        <f>'[4]methanogen M06-L TZVP smd redo'!EC195</f>
        <v>1.117348632699855</v>
      </c>
      <c r="M195" s="40" t="e">
        <f>EXP('d-beta'!Y196/1000)*'[3]methanogen M06-L TZVP smd redo'!EZ195</f>
        <v>#N/A</v>
      </c>
      <c r="N195" s="40">
        <f>'[3]methanogen M06-L TZVP smd redo'!ET195</f>
        <v>1.62222</v>
      </c>
      <c r="O195" s="40">
        <f>'[3]methanogen M06-L TZVP smd redo'!R195</f>
        <v>2.27481</v>
      </c>
      <c r="P195" s="40">
        <f>'[3]methanogen M06-L TZVP smd redo'!W195</f>
        <v>2.2885599999999999</v>
      </c>
      <c r="Q195" s="40">
        <f>'[3]methanogen M06-L TZVP smd redo'!V195</f>
        <v>2.2806700000000002</v>
      </c>
      <c r="R195" s="40">
        <f>PRODUCT('[4]methanogen M06-L TZVP smd redo'!AD195:AF195)^(1/3)</f>
        <v>2.2671570787414796</v>
      </c>
      <c r="S195" s="40">
        <f>AVERAGE('[3]methanogen M06-L TZVP smd redo'!AT195:AV195)</f>
        <v>2.2450200000000002</v>
      </c>
      <c r="T195" s="40">
        <f>'[3]methanogen M06-L TZVP smd redo'!FK195</f>
        <v>2.2426499999999998</v>
      </c>
      <c r="U195" s="40">
        <f>'[3]methanogen M06-L TZVP smd redo'!CD195</f>
        <v>2.2177500000000001</v>
      </c>
      <c r="V195" s="40">
        <f>'[3]methanogen M06-L TZVP smd redo'!CG195</f>
        <v>1.7762800000000001</v>
      </c>
      <c r="W195" s="40">
        <v>2.2317626272004718</v>
      </c>
      <c r="X195" s="40">
        <v>2.2395636358484405</v>
      </c>
      <c r="Y195" s="40">
        <v>2.2826720095006734</v>
      </c>
      <c r="Z195" s="40"/>
      <c r="AA195" s="40">
        <v>5.2280899999999999</v>
      </c>
      <c r="AB195" s="40">
        <v>5.1481096530651334</v>
      </c>
      <c r="AC195" s="41">
        <v>5.047976666666667</v>
      </c>
      <c r="AD195" s="41">
        <v>5.0379699999999996</v>
      </c>
      <c r="AE195" s="41">
        <v>5.2188203510763502</v>
      </c>
      <c r="AF195" s="72">
        <v>4.988802525901149</v>
      </c>
      <c r="AG195" s="41">
        <v>5.0234257737478503</v>
      </c>
      <c r="AH195" s="40"/>
      <c r="AI195" s="133">
        <f>1000*(AA195/Q195/P195-1)</f>
        <v>1.6553208817404741</v>
      </c>
      <c r="AJ195" s="133">
        <f>1000*(AB195/R195^2-1)</f>
        <v>1.5775158469761852</v>
      </c>
      <c r="AK195" s="133">
        <f>1000*(AC195/S195^2-1)</f>
        <v>1.5598585702931711</v>
      </c>
      <c r="AL195" s="133">
        <f>1000*(AD195/T195^2-1)</f>
        <v>1.688241955481784</v>
      </c>
      <c r="AM195" s="133">
        <f>1000*((AE195/Y195^2-1))</f>
        <v>1.5792541238046631</v>
      </c>
      <c r="AN195" s="133">
        <f>1000*((AF195/W195^2-1))</f>
        <v>1.6138289322402688</v>
      </c>
      <c r="AO195" s="133">
        <f>1000*((AG195/X195^2-1))</f>
        <v>1.5512450144186118</v>
      </c>
      <c r="AQ195" s="133">
        <f>O195*U195/AA195</f>
        <v>0.96497188791700228</v>
      </c>
      <c r="AR195" s="133">
        <f>U195*P195/AB195</f>
        <v>0.98588691423426178</v>
      </c>
      <c r="AS195" s="133">
        <f t="shared" si="57"/>
        <v>1.0155358670123211</v>
      </c>
      <c r="AT195" s="133">
        <f t="shared" si="58"/>
        <v>1.0198362617362466</v>
      </c>
      <c r="AU195" s="133">
        <f>V195*S195/AD195</f>
        <v>0.79154582611647173</v>
      </c>
      <c r="AV195" s="133">
        <f>AC195/AD195</f>
        <v>1.0019862497527114</v>
      </c>
      <c r="AW195" s="133">
        <f>O195*N195/AA195</f>
        <v>0.70584903438923197</v>
      </c>
      <c r="AX195" s="133">
        <f>AE195/AC195</f>
        <v>1.033843992492639</v>
      </c>
      <c r="AY195" s="133">
        <f>AF195/AG195</f>
        <v>0.99310764219357228</v>
      </c>
      <c r="AZ195" s="133">
        <f t="shared" si="59"/>
        <v>0.97578064809807474</v>
      </c>
      <c r="BB195" s="75">
        <f t="shared" si="60"/>
        <v>-35.656309759712727</v>
      </c>
      <c r="BC195" s="75">
        <f t="shared" si="61"/>
        <v>-14.213622403050426</v>
      </c>
      <c r="BD195" s="75">
        <f t="shared" si="62"/>
        <v>15.416420973735615</v>
      </c>
      <c r="BE195" s="75">
        <f t="shared" si="63"/>
        <v>19.642086700665775</v>
      </c>
      <c r="BF195" s="75">
        <f t="shared" si="64"/>
        <v>-233.76750352726472</v>
      </c>
      <c r="BG195" s="75">
        <f t="shared" si="65"/>
        <v>1.9842797668293664</v>
      </c>
      <c r="BH195" s="75">
        <f t="shared" si="66"/>
        <v>-348.35389666415273</v>
      </c>
      <c r="BI195" s="75">
        <f t="shared" si="67"/>
        <v>33.283887036363851</v>
      </c>
      <c r="BJ195" s="75">
        <f t="shared" si="68"/>
        <v>-6.9162198113520423</v>
      </c>
      <c r="BK195" s="75">
        <f t="shared" si="69"/>
        <v>-24.517463629319717</v>
      </c>
      <c r="BM195" s="133">
        <f>O195*U195/Q195/P195</f>
        <v>0.9665692260333637</v>
      </c>
      <c r="BN195" s="133">
        <f>P195*U195/R195^2</f>
        <v>0.98744216646479266</v>
      </c>
      <c r="BO195" s="133">
        <f>P195*Q195/R195^2</f>
        <v>1.0154569837859357</v>
      </c>
      <c r="BP195" s="133">
        <f>R195^2/S195^2</f>
        <v>1.0198182825676254</v>
      </c>
      <c r="BQ195" s="133">
        <f>V195*S195/T195^2</f>
        <v>0.79288214698980808</v>
      </c>
      <c r="BR195" s="133">
        <f>S195^2/T195^2</f>
        <v>1.0021146877941873</v>
      </c>
      <c r="BS195" s="133">
        <f>O195*N195/Q195/P195</f>
        <v>0.7070174410352128</v>
      </c>
      <c r="BT195" s="133">
        <f>Y195^2/S195^2</f>
        <v>1.0338239721333951</v>
      </c>
      <c r="BU195" s="133">
        <f>W195^2/X195^2</f>
        <v>0.9930455897685041</v>
      </c>
      <c r="BV195" s="133">
        <f>X195^2/R195^2</f>
        <v>0.97580624296418528</v>
      </c>
      <c r="BX195" s="133">
        <f t="shared" si="70"/>
        <v>0.9983474146772533</v>
      </c>
      <c r="BY195" s="133">
        <f t="shared" si="71"/>
        <v>0.99842496878971765</v>
      </c>
      <c r="BZ195" s="133">
        <f t="shared" si="72"/>
        <v>1.0000776824894062</v>
      </c>
      <c r="CA195" s="133">
        <f t="shared" si="73"/>
        <v>1.0000176297767245</v>
      </c>
      <c r="CB195" s="133">
        <f t="shared" si="74"/>
        <v>0.99831460340176692</v>
      </c>
      <c r="CC195" s="133">
        <f t="shared" si="75"/>
        <v>0.9998718329917321</v>
      </c>
      <c r="CD195" s="133">
        <f t="shared" si="76"/>
        <v>0.99834741467725319</v>
      </c>
      <c r="CE195" s="133">
        <f t="shared" si="77"/>
        <v>1.0000193653463101</v>
      </c>
      <c r="CF195" s="133">
        <f t="shared" si="78"/>
        <v>1.0000624869851973</v>
      </c>
      <c r="CG195" s="133">
        <f t="shared" si="79"/>
        <v>0.99997377054482373</v>
      </c>
    </row>
    <row r="196" spans="1:85" x14ac:dyDescent="0.2">
      <c r="A196" s="132">
        <v>384</v>
      </c>
      <c r="B196" s="132">
        <f t="shared" ref="B196:B259" si="80">A196+273.15</f>
        <v>657.15</v>
      </c>
      <c r="C196" s="44">
        <f t="shared" si="56"/>
        <v>1.5217225899718483</v>
      </c>
      <c r="E196" s="40">
        <f>'[4]methanogen M06-L TZVP smd redo'!AB196</f>
        <v>0.9746461985604693</v>
      </c>
      <c r="F196" s="40">
        <f>'[4]methanogen M06-L TZVP smd redo'!AS196</f>
        <v>1.1022836033240946</v>
      </c>
      <c r="G196" s="40">
        <f>'[4]methanogen M06-L TZVP smd redo'!BJ196</f>
        <v>1.1741123205764037</v>
      </c>
      <c r="H196" s="40">
        <f>'[4]methanogen M06-L TZVP smd redo'!EV196</f>
        <v>1.1847885672420233</v>
      </c>
      <c r="I196" s="40">
        <f>'[4]methanogen M06-L TZVP smd redo'!CL196</f>
        <v>1.1300941311576107</v>
      </c>
      <c r="J196" s="40">
        <f>'[4]methanogen M06-L TZVP smd redo'!DG196</f>
        <v>1.1350914760630548</v>
      </c>
      <c r="K196" s="40">
        <f>'[4]methanogen M06-L TZVP smd redo'!EC196</f>
        <v>1.1084897093294188</v>
      </c>
      <c r="M196" s="40" t="e">
        <f>EXP('d-beta'!Y197/1000)*'[3]methanogen M06-L TZVP smd redo'!EZ196</f>
        <v>#N/A</v>
      </c>
      <c r="N196" s="40">
        <f>'[3]methanogen M06-L TZVP smd redo'!ET196</f>
        <v>1.61914</v>
      </c>
      <c r="O196" s="40">
        <f>'[3]methanogen M06-L TZVP smd redo'!R196</f>
        <v>2.2659799999999999</v>
      </c>
      <c r="P196" s="40">
        <f>'[3]methanogen M06-L TZVP smd redo'!W196</f>
        <v>2.2793399999999999</v>
      </c>
      <c r="Q196" s="40">
        <f>'[3]methanogen M06-L TZVP smd redo'!V196</f>
        <v>2.27149</v>
      </c>
      <c r="R196" s="40">
        <f>PRODUCT('[4]methanogen M06-L TZVP smd redo'!AD196:AF196)^(1/3)</f>
        <v>2.2582756451826058</v>
      </c>
      <c r="S196" s="40">
        <f>AVERAGE('[3]methanogen M06-L TZVP smd redo'!AT196:AV196)</f>
        <v>2.2363866666666667</v>
      </c>
      <c r="T196" s="40">
        <f>'[3]methanogen M06-L TZVP smd redo'!FK196</f>
        <v>2.2341500000000001</v>
      </c>
      <c r="U196" s="40">
        <f>'[3]methanogen M06-L TZVP smd redo'!CD196</f>
        <v>2.20919</v>
      </c>
      <c r="V196" s="40">
        <f>'[3]methanogen M06-L TZVP smd redo'!CG196</f>
        <v>1.7713399999999999</v>
      </c>
      <c r="W196" s="40">
        <v>2.2232503748294294</v>
      </c>
      <c r="X196" s="40">
        <v>2.2309954092686124</v>
      </c>
      <c r="Y196" s="40">
        <v>2.2736532385252195</v>
      </c>
      <c r="Z196" s="40"/>
      <c r="AA196" s="40">
        <v>5.1859700000000002</v>
      </c>
      <c r="AB196" s="40">
        <v>5.1077655559808841</v>
      </c>
      <c r="AC196" s="41">
        <v>5.0091433333333333</v>
      </c>
      <c r="AD196" s="41">
        <v>4.9997299999999996</v>
      </c>
      <c r="AE196" s="41">
        <v>5.1775708344588489</v>
      </c>
      <c r="AF196" s="72">
        <v>4.9507321836884826</v>
      </c>
      <c r="AG196" s="41">
        <v>4.9849641240576359</v>
      </c>
      <c r="AH196" s="40"/>
      <c r="AI196" s="133">
        <f>1000*(AA196/Q196/P196-1)</f>
        <v>1.6363083815460477</v>
      </c>
      <c r="AJ196" s="133">
        <f>1000*(AB196/R196^2-1)</f>
        <v>1.5601891224112929</v>
      </c>
      <c r="AK196" s="133">
        <f>1000*(AC196/S196^2-1)</f>
        <v>1.5431621969113074</v>
      </c>
      <c r="AL196" s="133">
        <f>1000*(AD196/T196^2-1)</f>
        <v>1.6636081812786419</v>
      </c>
      <c r="AM196" s="133">
        <f>1000*((AE196/Y196^2-1))</f>
        <v>1.5614250676965202</v>
      </c>
      <c r="AN196" s="133">
        <f>1000*((AF196/W196^2-1))</f>
        <v>1.5962383874417174</v>
      </c>
      <c r="AO196" s="133">
        <f>1000*((AG196/X196^2-1))</f>
        <v>1.5316629142076987</v>
      </c>
      <c r="AQ196" s="133">
        <f>O196*U196/AA196</f>
        <v>0.96529296471055548</v>
      </c>
      <c r="AR196" s="133">
        <f>U196*P196/AB196</f>
        <v>0.9858508734222815</v>
      </c>
      <c r="AS196" s="133">
        <f t="shared" si="57"/>
        <v>1.0153108914577222</v>
      </c>
      <c r="AT196" s="133">
        <f t="shared" si="58"/>
        <v>1.0196884409338558</v>
      </c>
      <c r="AU196" s="133">
        <f>V196*S196/AD196</f>
        <v>0.79232301706958852</v>
      </c>
      <c r="AV196" s="133">
        <f>AC196/AD196</f>
        <v>1.0018827683361569</v>
      </c>
      <c r="AW196" s="133">
        <f>O196*N196/AA196</f>
        <v>0.70747398407626727</v>
      </c>
      <c r="AX196" s="133">
        <f>AE196/AC196</f>
        <v>1.0336240131131236</v>
      </c>
      <c r="AY196" s="133">
        <f>AF196/AG196</f>
        <v>0.99313296153848962</v>
      </c>
      <c r="AZ196" s="133">
        <f t="shared" si="59"/>
        <v>0.97595789576139513</v>
      </c>
      <c r="BB196" s="75">
        <f t="shared" si="60"/>
        <v>-35.323633343751091</v>
      </c>
      <c r="BC196" s="75">
        <f t="shared" si="61"/>
        <v>-14.2501798116571</v>
      </c>
      <c r="BD196" s="75">
        <f t="shared" si="62"/>
        <v>15.194862597082249</v>
      </c>
      <c r="BE196" s="75">
        <f t="shared" si="63"/>
        <v>19.497130571959751</v>
      </c>
      <c r="BF196" s="75">
        <f t="shared" si="64"/>
        <v>-232.78612048050906</v>
      </c>
      <c r="BG196" s="75">
        <f t="shared" si="65"/>
        <v>1.8809981494058237</v>
      </c>
      <c r="BH196" s="75">
        <f t="shared" si="66"/>
        <v>-346.05442176448759</v>
      </c>
      <c r="BI196" s="75">
        <f t="shared" si="67"/>
        <v>33.071086277417024</v>
      </c>
      <c r="BJ196" s="75">
        <f t="shared" si="68"/>
        <v>-6.8907250703109639</v>
      </c>
      <c r="BK196" s="75">
        <f t="shared" si="69"/>
        <v>-24.335833088317884</v>
      </c>
      <c r="BM196" s="133">
        <f>O196*U196/Q196/P196</f>
        <v>0.96687248167935869</v>
      </c>
      <c r="BN196" s="133">
        <f>P196*U196/R196^2</f>
        <v>0.98738898723131463</v>
      </c>
      <c r="BO196" s="133">
        <f>P196*Q196/R196^2</f>
        <v>1.0152337329999044</v>
      </c>
      <c r="BP196" s="133">
        <f>R196^2/S196^2</f>
        <v>1.0196711058207937</v>
      </c>
      <c r="BQ196" s="133">
        <f>V196*S196/T196^2</f>
        <v>0.7936411321230008</v>
      </c>
      <c r="BR196" s="133">
        <f>S196^2/T196^2</f>
        <v>1.0020032551616953</v>
      </c>
      <c r="BS196" s="133">
        <f>O196*N196/Q196/P196</f>
        <v>0.70863162968613691</v>
      </c>
      <c r="BT196" s="133">
        <f>Y196^2/S196^2</f>
        <v>1.0336051656003105</v>
      </c>
      <c r="BU196" s="133">
        <f>W196^2/X196^2</f>
        <v>0.99306893171437716</v>
      </c>
      <c r="BV196" s="133">
        <f>X196^2/R196^2</f>
        <v>0.97598569356266629</v>
      </c>
      <c r="BX196" s="133">
        <f t="shared" si="70"/>
        <v>0.9983663647495068</v>
      </c>
      <c r="BY196" s="133">
        <f t="shared" si="71"/>
        <v>0.9984422412758055</v>
      </c>
      <c r="BZ196" s="133">
        <f t="shared" si="72"/>
        <v>1.0000760006836946</v>
      </c>
      <c r="CA196" s="133">
        <f t="shared" si="73"/>
        <v>1.0000170006906768</v>
      </c>
      <c r="CB196" s="133">
        <f t="shared" si="74"/>
        <v>0.99833915481436009</v>
      </c>
      <c r="CC196" s="133">
        <f t="shared" si="75"/>
        <v>0.99987975405776597</v>
      </c>
      <c r="CD196" s="133">
        <f t="shared" si="76"/>
        <v>0.99836636474950691</v>
      </c>
      <c r="CE196" s="133">
        <f t="shared" si="77"/>
        <v>1.0000182347316369</v>
      </c>
      <c r="CF196" s="133">
        <f t="shared" si="78"/>
        <v>1.0000644767166382</v>
      </c>
      <c r="CG196" s="133">
        <f t="shared" si="79"/>
        <v>0.99997151822874608</v>
      </c>
    </row>
    <row r="197" spans="1:85" x14ac:dyDescent="0.2">
      <c r="A197" s="132">
        <v>386</v>
      </c>
      <c r="B197" s="132">
        <f t="shared" si="80"/>
        <v>659.15</v>
      </c>
      <c r="C197" s="44">
        <f t="shared" ref="C197:C260" si="81">1000/B197</f>
        <v>1.5171053629674582</v>
      </c>
      <c r="E197" s="40">
        <f>'[4]methanogen M06-L TZVP smd redo'!AB197</f>
        <v>0.9733210747477905</v>
      </c>
      <c r="F197" s="40">
        <f>'[4]methanogen M06-L TZVP smd redo'!AS197</f>
        <v>1.0873292144837343</v>
      </c>
      <c r="G197" s="40">
        <f>'[4]methanogen M06-L TZVP smd redo'!BJ197</f>
        <v>1.1602177790610568</v>
      </c>
      <c r="H197" s="40">
        <f>'[4]methanogen M06-L TZVP smd redo'!EV197</f>
        <v>1.1782077473747599</v>
      </c>
      <c r="I197" s="40">
        <f>'[4]methanogen M06-L TZVP smd redo'!CL197</f>
        <v>1.1222427487938003</v>
      </c>
      <c r="J197" s="40">
        <f>'[4]methanogen M06-L TZVP smd redo'!DG197</f>
        <v>1.1365033749972664</v>
      </c>
      <c r="K197" s="40">
        <f>'[4]methanogen M06-L TZVP smd redo'!EC197</f>
        <v>1.0975240132344855</v>
      </c>
      <c r="M197" s="40" t="e">
        <f>EXP('d-beta'!Y198/1000)*'[3]methanogen M06-L TZVP smd redo'!EZ197</f>
        <v>#N/A</v>
      </c>
      <c r="N197" s="40">
        <f>'[3]methanogen M06-L TZVP smd redo'!ET197</f>
        <v>1.61608</v>
      </c>
      <c r="O197" s="40">
        <f>'[3]methanogen M06-L TZVP smd redo'!R197</f>
        <v>2.2572399999999999</v>
      </c>
      <c r="P197" s="40">
        <f>'[3]methanogen M06-L TZVP smd redo'!W197</f>
        <v>2.2702200000000001</v>
      </c>
      <c r="Q197" s="40">
        <f>'[3]methanogen M06-L TZVP smd redo'!V197</f>
        <v>2.2624</v>
      </c>
      <c r="R197" s="40">
        <f>PRODUCT('[4]methanogen M06-L TZVP smd redo'!AD197:AF197)^(1/3)</f>
        <v>2.24949082335324</v>
      </c>
      <c r="S197" s="40">
        <f>AVERAGE('[3]methanogen M06-L TZVP smd redo'!AT197:AV197)</f>
        <v>2.2278466666666668</v>
      </c>
      <c r="T197" s="40">
        <f>'[3]methanogen M06-L TZVP smd redo'!FK197</f>
        <v>2.22573</v>
      </c>
      <c r="U197" s="40">
        <f>'[3]methanogen M06-L TZVP smd redo'!CD197</f>
        <v>2.2007300000000001</v>
      </c>
      <c r="V197" s="40">
        <f>'[3]methanogen M06-L TZVP smd redo'!CG197</f>
        <v>1.7664500000000001</v>
      </c>
      <c r="W197" s="40">
        <v>2.2148314354618055</v>
      </c>
      <c r="X197" s="40">
        <v>2.2225138356657892</v>
      </c>
      <c r="Y197" s="40">
        <v>2.2647344695070073</v>
      </c>
      <c r="Z197" s="40"/>
      <c r="AA197" s="40">
        <v>5.1444900000000002</v>
      </c>
      <c r="AB197" s="40">
        <v>5.0680213322762997</v>
      </c>
      <c r="AC197" s="41">
        <v>4.9708700000000006</v>
      </c>
      <c r="AD197" s="41">
        <v>4.96204</v>
      </c>
      <c r="AE197" s="41">
        <v>5.1369379610721762</v>
      </c>
      <c r="AF197" s="72">
        <v>4.9132150885244821</v>
      </c>
      <c r="AG197" s="41">
        <v>4.9470557048054689</v>
      </c>
      <c r="AH197" s="40"/>
      <c r="AI197" s="133">
        <f>1000*(AA197/Q197/P197-1)</f>
        <v>1.6246174547795977</v>
      </c>
      <c r="AJ197" s="133">
        <f>1000*(AB197/R197^2-1)</f>
        <v>1.5438824722260325</v>
      </c>
      <c r="AK197" s="133">
        <f>1000*(AC197/S197^2-1)</f>
        <v>1.5250395196082511</v>
      </c>
      <c r="AL197" s="133">
        <f>1000*(AD197/T197^2-1)</f>
        <v>1.648400230964242</v>
      </c>
      <c r="AM197" s="133">
        <f>1000*((AE197/Y197^2-1))</f>
        <v>1.5433241197859715</v>
      </c>
      <c r="AN197" s="133">
        <f>1000*((AF197/W197^2-1))</f>
        <v>1.5771756720193153</v>
      </c>
      <c r="AO197" s="133">
        <f>1000*((AG197/X197^2-1))</f>
        <v>1.5159130229616125</v>
      </c>
      <c r="AQ197" s="133">
        <f>O197*U197/AA197</f>
        <v>0.96561093231787798</v>
      </c>
      <c r="AR197" s="133">
        <f>U197*P197/AB197</f>
        <v>0.98581693584860786</v>
      </c>
      <c r="AS197" s="133">
        <f t="shared" ref="AS197:AS260" si="82">AA197/AB197</f>
        <v>1.0150884660324337</v>
      </c>
      <c r="AT197" s="133">
        <f t="shared" ref="AT197:AT260" si="83">AB197/AC197</f>
        <v>1.0195441305599018</v>
      </c>
      <c r="AU197" s="133">
        <f>V197*S197/AD197</f>
        <v>0.7930971423715516</v>
      </c>
      <c r="AV197" s="133">
        <f>AC197/AD197</f>
        <v>1.0017795100402256</v>
      </c>
      <c r="AW197" s="133">
        <f>O197*N197/AA197</f>
        <v>0.70908494704042568</v>
      </c>
      <c r="AX197" s="133">
        <f>AE197/AC197</f>
        <v>1.0334082285539907</v>
      </c>
      <c r="AY197" s="133">
        <f>AF197/AG197</f>
        <v>0.99315944305051695</v>
      </c>
      <c r="AZ197" s="133">
        <f t="shared" ref="AZ197:AZ260" si="84">AG197/AB197</f>
        <v>0.97613158675942291</v>
      </c>
      <c r="BB197" s="75">
        <f t="shared" ref="BB197:BB260" si="85">1000*LN(AQ197)</f>
        <v>-34.994287475542976</v>
      </c>
      <c r="BC197" s="75">
        <f t="shared" ref="BC197:BC260" si="86">1000*LN(AR197)</f>
        <v>-14.284605056637439</v>
      </c>
      <c r="BD197" s="75">
        <f t="shared" ref="BD197:BD260" si="87">1000*LN(AS197)</f>
        <v>14.975767348300064</v>
      </c>
      <c r="BE197" s="75">
        <f t="shared" ref="BE197:BE260" si="88">1000*LN(AT197)</f>
        <v>19.355596569205758</v>
      </c>
      <c r="BF197" s="75">
        <f t="shared" ref="BF197:BF260" si="89">1000*LN(AU197)</f>
        <v>-231.80956501175933</v>
      </c>
      <c r="BG197" s="75">
        <f t="shared" ref="BG197:BG260" si="90">1000*LN(AV197)</f>
        <v>1.777928588095961</v>
      </c>
      <c r="BH197" s="75">
        <f t="shared" ref="BH197:BH260" si="91">1000*LN(AW197)</f>
        <v>-343.77994715808455</v>
      </c>
      <c r="BI197" s="75">
        <f t="shared" ref="BI197:BI260" si="92">1000*LN(AX197)</f>
        <v>32.86229944229472</v>
      </c>
      <c r="BJ197" s="75">
        <f t="shared" ref="BJ197:BJ260" si="93">1000*LN(AY197)</f>
        <v>-6.8640608068140896</v>
      </c>
      <c r="BK197" s="75">
        <f t="shared" ref="BK197:BK260" si="94">1000*LN(AZ197)</f>
        <v>-24.157879157372211</v>
      </c>
      <c r="BM197" s="133">
        <f>O197*U197/Q197/P197</f>
        <v>0.96717968069304761</v>
      </c>
      <c r="BN197" s="133">
        <f>P197*U197/R197^2</f>
        <v>0.9873389213366881</v>
      </c>
      <c r="BO197" s="133">
        <f>P197*Q197/R197^2</f>
        <v>1.0150066458094007</v>
      </c>
      <c r="BP197" s="133">
        <f>R197^2/S197^2</f>
        <v>1.0195249489523055</v>
      </c>
      <c r="BQ197" s="133">
        <f>V197*S197/T197^2</f>
        <v>0.79440448388421392</v>
      </c>
      <c r="BR197" s="133">
        <f>S197^2/T197^2</f>
        <v>1.0019029020954453</v>
      </c>
      <c r="BS197" s="133">
        <f>O197*N197/Q197/P197</f>
        <v>0.71023693882230898</v>
      </c>
      <c r="BT197" s="133">
        <f>Y197^2/S197^2</f>
        <v>1.0333893622145878</v>
      </c>
      <c r="BU197" s="133">
        <f>W197^2/X197^2</f>
        <v>0.99309869528200145</v>
      </c>
      <c r="BV197" s="133">
        <f>X197^2/R197^2</f>
        <v>0.97615884729770919</v>
      </c>
      <c r="BX197" s="133">
        <f t="shared" ref="BX197:BX260" si="95">AQ197/BM197</f>
        <v>0.99837801764606393</v>
      </c>
      <c r="BY197" s="133">
        <f t="shared" ref="BY197:BY260" si="96">AR197/BN197</f>
        <v>0.998458497426578</v>
      </c>
      <c r="BZ197" s="133">
        <f t="shared" ref="BZ197:BZ260" si="97">AS197/BO197</f>
        <v>1.0000806105293703</v>
      </c>
      <c r="CA197" s="133">
        <f t="shared" ref="CA197:CA260" si="98">AT197/BP197</f>
        <v>1.0000188142601276</v>
      </c>
      <c r="CB197" s="133">
        <f t="shared" ref="CB197:CB260" si="99">AU197/BQ197</f>
        <v>0.99835431252065687</v>
      </c>
      <c r="CC197" s="133">
        <f t="shared" ref="CC197:CC260" si="100">AV197/BR197</f>
        <v>0.99987684230182217</v>
      </c>
      <c r="CD197" s="133">
        <f t="shared" ref="CD197:CD260" si="101">AW197/BS197</f>
        <v>0.99837801764606404</v>
      </c>
      <c r="CE197" s="133">
        <f t="shared" si="77"/>
        <v>1.0000182567579006</v>
      </c>
      <c r="CF197" s="133">
        <f t="shared" si="78"/>
        <v>1.0000611699207784</v>
      </c>
      <c r="CG197" s="133">
        <f t="shared" si="79"/>
        <v>0.99997207366571361</v>
      </c>
    </row>
    <row r="198" spans="1:85" x14ac:dyDescent="0.2">
      <c r="A198" s="132">
        <v>388</v>
      </c>
      <c r="B198" s="132">
        <f t="shared" si="80"/>
        <v>661.15</v>
      </c>
      <c r="C198" s="44">
        <f t="shared" si="81"/>
        <v>1.512516070483249</v>
      </c>
      <c r="E198" s="40">
        <f>'[4]methanogen M06-L TZVP smd redo'!AB198</f>
        <v>0.96818323241376625</v>
      </c>
      <c r="F198" s="40">
        <f>'[4]methanogen M06-L TZVP smd redo'!AS198</f>
        <v>1.0843175558887808</v>
      </c>
      <c r="G198" s="40">
        <f>'[4]methanogen M06-L TZVP smd redo'!BJ198</f>
        <v>1.1546377836655353</v>
      </c>
      <c r="H198" s="40">
        <f>'[4]methanogen M06-L TZVP smd redo'!EV198</f>
        <v>1.1685507077248136</v>
      </c>
      <c r="I198" s="40">
        <f>'[4]methanogen M06-L TZVP smd redo'!CL198</f>
        <v>1.115686410226191</v>
      </c>
      <c r="J198" s="40">
        <f>'[4]methanogen M06-L TZVP smd redo'!DG198</f>
        <v>1.1182606976869458</v>
      </c>
      <c r="K198" s="40">
        <f>'[4]methanogen M06-L TZVP smd redo'!EC198</f>
        <v>1.0902897338564976</v>
      </c>
      <c r="M198" s="40" t="e">
        <f>EXP('d-beta'!Y199/1000)*'[3]methanogen M06-L TZVP smd redo'!EZ198</f>
        <v>#N/A</v>
      </c>
      <c r="N198" s="40">
        <f>'[3]methanogen M06-L TZVP smd redo'!ET198</f>
        <v>1.61304</v>
      </c>
      <c r="O198" s="40">
        <f>'[3]methanogen M06-L TZVP smd redo'!R198</f>
        <v>2.2485900000000001</v>
      </c>
      <c r="P198" s="40">
        <f>'[3]methanogen M06-L TZVP smd redo'!W198</f>
        <v>2.2612000000000001</v>
      </c>
      <c r="Q198" s="40">
        <f>'[3]methanogen M06-L TZVP smd redo'!V198</f>
        <v>2.2534200000000002</v>
      </c>
      <c r="R198" s="40">
        <f>PRODUCT('[4]methanogen M06-L TZVP smd redo'!AD198:AF198)^(1/3)</f>
        <v>2.2408026948879738</v>
      </c>
      <c r="S198" s="40">
        <f>AVERAGE('[3]methanogen M06-L TZVP smd redo'!AT198:AV198)</f>
        <v>2.2193966666666669</v>
      </c>
      <c r="T198" s="40">
        <f>'[3]methanogen M06-L TZVP smd redo'!FK198</f>
        <v>2.2174100000000001</v>
      </c>
      <c r="U198" s="40">
        <f>'[3]methanogen M06-L TZVP smd redo'!CD198</f>
        <v>2.1923499999999998</v>
      </c>
      <c r="V198" s="40">
        <f>'[3]methanogen M06-L TZVP smd redo'!CG198</f>
        <v>1.7616000000000001</v>
      </c>
      <c r="W198" s="40">
        <v>2.2064991227686881</v>
      </c>
      <c r="X198" s="40">
        <v>2.2141288919715998</v>
      </c>
      <c r="Y198" s="40">
        <v>2.2559089894802815</v>
      </c>
      <c r="Z198" s="40"/>
      <c r="AA198" s="40">
        <v>5.1036200000000003</v>
      </c>
      <c r="AB198" s="40">
        <v>5.0288569600737674</v>
      </c>
      <c r="AC198" s="41">
        <v>4.9331566666666662</v>
      </c>
      <c r="AD198" s="41">
        <v>4.9248900000000004</v>
      </c>
      <c r="AE198" s="41">
        <v>5.0969015913016138</v>
      </c>
      <c r="AF198" s="72">
        <v>4.8762412982572405</v>
      </c>
      <c r="AG198" s="41">
        <v>4.9097038376069708</v>
      </c>
      <c r="AH198" s="40"/>
      <c r="AI198" s="133">
        <f>1000*(AA198/Q198/P198-1)</f>
        <v>1.606673174109341</v>
      </c>
      <c r="AJ198" s="133">
        <f>1000*(AB198/R198^2-1)</f>
        <v>1.5255810691483518</v>
      </c>
      <c r="AK198" s="133">
        <f>1000*(AC198/S198^2-1)</f>
        <v>1.5094443644312339</v>
      </c>
      <c r="AL198" s="133">
        <f>1000*(AD198/T198^2-1)</f>
        <v>1.6235596330158586</v>
      </c>
      <c r="AM198" s="133">
        <f>1000*((AE198/Y198^2-1))</f>
        <v>1.528007647702001</v>
      </c>
      <c r="AN198" s="133">
        <f>1000*((AF198/W198^2-1))</f>
        <v>1.5616110474314659</v>
      </c>
      <c r="AO198" s="133">
        <f>1000*((AG198/X198^2-1))</f>
        <v>1.4966418706214846</v>
      </c>
      <c r="AQ198" s="133">
        <f>O198*U198/AA198</f>
        <v>0.9659215001312792</v>
      </c>
      <c r="AR198" s="133">
        <f>U198*P198/AB198</f>
        <v>0.98577904668167005</v>
      </c>
      <c r="AS198" s="133">
        <f t="shared" si="82"/>
        <v>1.0148668058208472</v>
      </c>
      <c r="AT198" s="133">
        <f t="shared" si="83"/>
        <v>1.0193994028314057</v>
      </c>
      <c r="AU198" s="133">
        <f>V198*S198/AD198</f>
        <v>0.79386324730095492</v>
      </c>
      <c r="AV198" s="133">
        <f>AC198/AD198</f>
        <v>1.0016785484887309</v>
      </c>
      <c r="AW198" s="133">
        <f>O198*N198/AA198</f>
        <v>0.71068488907873228</v>
      </c>
      <c r="AX198" s="133">
        <f>AE198/AC198</f>
        <v>1.0331927274358368</v>
      </c>
      <c r="AY198" s="133">
        <f>AF198/AG198</f>
        <v>0.99318440776541006</v>
      </c>
      <c r="AZ198" s="133">
        <f t="shared" si="84"/>
        <v>0.97630612216398205</v>
      </c>
      <c r="BB198" s="75">
        <f t="shared" si="85"/>
        <v>-34.672710875678405</v>
      </c>
      <c r="BC198" s="75">
        <f t="shared" si="86"/>
        <v>-14.32304007809031</v>
      </c>
      <c r="BD198" s="75">
        <f t="shared" si="87"/>
        <v>14.757378090624295</v>
      </c>
      <c r="BE198" s="75">
        <f t="shared" si="88"/>
        <v>19.213633119635972</v>
      </c>
      <c r="BF198" s="75">
        <f t="shared" si="89"/>
        <v>-230.84406518718669</v>
      </c>
      <c r="BG198" s="75">
        <f t="shared" si="90"/>
        <v>1.6771413006852787</v>
      </c>
      <c r="BH198" s="75">
        <f t="shared" si="91"/>
        <v>-341.52614140046865</v>
      </c>
      <c r="BI198" s="75">
        <f t="shared" si="92"/>
        <v>32.653743341214401</v>
      </c>
      <c r="BJ198" s="75">
        <f t="shared" si="93"/>
        <v>-6.8389244590622491</v>
      </c>
      <c r="BK198" s="75">
        <f t="shared" si="94"/>
        <v>-23.979091988668838</v>
      </c>
      <c r="BM198" s="133">
        <f>O198*U198/Q198/P198</f>
        <v>0.96747342029383554</v>
      </c>
      <c r="BN198" s="133">
        <f>P198*U198/R198^2</f>
        <v>0.98728293253365085</v>
      </c>
      <c r="BO198" s="133">
        <f>P198*Q198/R198^2</f>
        <v>1.0147846401486897</v>
      </c>
      <c r="BP198" s="133">
        <f>R198^2/S198^2</f>
        <v>1.0193829781414494</v>
      </c>
      <c r="BQ198" s="133">
        <f>V198*S198/T198^2</f>
        <v>0.7951521316234077</v>
      </c>
      <c r="BR198" s="133">
        <f>S198^2/T198^2</f>
        <v>1.0017926830255937</v>
      </c>
      <c r="BS198" s="133">
        <f>O198*N198/Q198/P198</f>
        <v>0.71182672742525988</v>
      </c>
      <c r="BT198" s="133">
        <f>Y198^2/S198^2</f>
        <v>1.0331735772481971</v>
      </c>
      <c r="BU198" s="133">
        <f>W198^2/X198^2</f>
        <v>0.99311998200000395</v>
      </c>
      <c r="BV198" s="133">
        <f>X198^2/R198^2</f>
        <v>0.97633433345846998</v>
      </c>
      <c r="BX198" s="133">
        <f t="shared" si="95"/>
        <v>0.99839590408376799</v>
      </c>
      <c r="BY198" s="133">
        <f t="shared" si="96"/>
        <v>0.99847674278322485</v>
      </c>
      <c r="BZ198" s="133">
        <f t="shared" si="97"/>
        <v>1.0000809685808265</v>
      </c>
      <c r="CA198" s="133">
        <f t="shared" si="98"/>
        <v>1.0000161123839699</v>
      </c>
      <c r="CB198" s="133">
        <f t="shared" si="99"/>
        <v>0.99837907204018761</v>
      </c>
      <c r="CC198" s="133">
        <f t="shared" si="100"/>
        <v>0.99988606970404492</v>
      </c>
      <c r="CD198" s="133">
        <f t="shared" si="101"/>
        <v>0.9983959040837681</v>
      </c>
      <c r="CE198" s="133">
        <f t="shared" si="77"/>
        <v>1.0000185353052589</v>
      </c>
      <c r="CF198" s="133">
        <f t="shared" si="78"/>
        <v>1.0000648720865291</v>
      </c>
      <c r="CG198" s="133">
        <f t="shared" si="79"/>
        <v>0.99997110488331598</v>
      </c>
    </row>
    <row r="199" spans="1:85" x14ac:dyDescent="0.2">
      <c r="A199" s="132">
        <v>390</v>
      </c>
      <c r="B199" s="132">
        <f t="shared" si="80"/>
        <v>663.15</v>
      </c>
      <c r="C199" s="44">
        <f t="shared" si="81"/>
        <v>1.5079544597753149</v>
      </c>
      <c r="E199" s="40">
        <f>'[4]methanogen M06-L TZVP smd redo'!AB199</f>
        <v>0.95406977883794042</v>
      </c>
      <c r="F199" s="40">
        <f>'[4]methanogen M06-L TZVP smd redo'!AS199</f>
        <v>1.0741596163015288</v>
      </c>
      <c r="G199" s="40">
        <f>'[4]methanogen M06-L TZVP smd redo'!BJ199</f>
        <v>1.1424014308807351</v>
      </c>
      <c r="H199" s="40">
        <f>'[4]methanogen M06-L TZVP smd redo'!EV199</f>
        <v>1.1508618784741298</v>
      </c>
      <c r="I199" s="40">
        <f>'[4]methanogen M06-L TZVP smd redo'!CL199</f>
        <v>1.1007457940792609</v>
      </c>
      <c r="J199" s="40">
        <f>'[4]methanogen M06-L TZVP smd redo'!DG199</f>
        <v>1.1109789081782395</v>
      </c>
      <c r="K199" s="40">
        <f>'[4]methanogen M06-L TZVP smd redo'!EC199</f>
        <v>1.0853332488005574</v>
      </c>
      <c r="M199" s="40" t="e">
        <f>EXP('d-beta'!Y200/1000)*'[3]methanogen M06-L TZVP smd redo'!EZ199</f>
        <v>#N/A</v>
      </c>
      <c r="N199" s="40">
        <f>'[3]methanogen M06-L TZVP smd redo'!ET199</f>
        <v>1.61002</v>
      </c>
      <c r="O199" s="40">
        <f>'[3]methanogen M06-L TZVP smd redo'!R199</f>
        <v>2.24004</v>
      </c>
      <c r="P199" s="40">
        <f>'[3]methanogen M06-L TZVP smd redo'!W199</f>
        <v>2.2522799999999998</v>
      </c>
      <c r="Q199" s="40">
        <f>'[3]methanogen M06-L TZVP smd redo'!V199</f>
        <v>2.2445400000000002</v>
      </c>
      <c r="R199" s="40">
        <f>PRODUCT('[4]methanogen M06-L TZVP smd redo'!AD199:AF199)^(1/3)</f>
        <v>2.2322078786930741</v>
      </c>
      <c r="S199" s="40">
        <f>AVERAGE('[3]methanogen M06-L TZVP smd redo'!AT199:AV199)</f>
        <v>2.2110366666666668</v>
      </c>
      <c r="T199" s="40">
        <f>'[3]methanogen M06-L TZVP smd redo'!FK199</f>
        <v>2.2091699999999999</v>
      </c>
      <c r="U199" s="40">
        <f>'[3]methanogen M06-L TZVP smd redo'!CD199</f>
        <v>2.1840700000000002</v>
      </c>
      <c r="V199" s="40">
        <f>'[3]methanogen M06-L TZVP smd redo'!CG199</f>
        <v>1.7567999999999999</v>
      </c>
      <c r="W199" s="40">
        <v>2.1982568095206081</v>
      </c>
      <c r="X199" s="40">
        <v>2.2058306014088749</v>
      </c>
      <c r="Y199" s="40">
        <v>2.247180223660342</v>
      </c>
      <c r="Z199" s="40"/>
      <c r="AA199" s="40">
        <v>5.0633800000000004</v>
      </c>
      <c r="AB199" s="40">
        <v>4.9902691738422051</v>
      </c>
      <c r="AC199" s="41">
        <v>4.8959866666666665</v>
      </c>
      <c r="AD199" s="41">
        <v>4.88828</v>
      </c>
      <c r="AE199" s="41">
        <v>5.0574585537531602</v>
      </c>
      <c r="AF199" s="72">
        <v>4.8397941074290305</v>
      </c>
      <c r="AG199" s="41">
        <v>4.8728885451608868</v>
      </c>
      <c r="AH199" s="40"/>
      <c r="AI199" s="133">
        <f>1000*(AA199/Q199/P199-1)</f>
        <v>1.5918732780675349</v>
      </c>
      <c r="AJ199" s="133">
        <f>1000*(AB199/R199^2-1)</f>
        <v>1.50863621591113</v>
      </c>
      <c r="AK199" s="133">
        <f>1000*(AC199/S199^2-1)</f>
        <v>1.4939657799570849</v>
      </c>
      <c r="AL199" s="133">
        <f>1000*(AD199/T199^2-1)</f>
        <v>1.6080361240657925</v>
      </c>
      <c r="AM199" s="133">
        <f>1000*((AE199/Y199^2-1))</f>
        <v>1.5128455509287875</v>
      </c>
      <c r="AN199" s="133">
        <f>1000*((AF199/W199^2-1))</f>
        <v>1.5439968281110161</v>
      </c>
      <c r="AO199" s="133">
        <f>1000*((AG199/X199^2-1))</f>
        <v>1.4797295056518944</v>
      </c>
      <c r="AQ199" s="133">
        <f>O199*U199/AA199</f>
        <v>0.96623286476622328</v>
      </c>
      <c r="AR199" s="133">
        <f>U199*P199/AB199</f>
        <v>0.98574586024035293</v>
      </c>
      <c r="AS199" s="133">
        <f t="shared" si="82"/>
        <v>1.0146506778714512</v>
      </c>
      <c r="AT199" s="133">
        <f t="shared" si="83"/>
        <v>1.0192571004773037</v>
      </c>
      <c r="AU199" s="133">
        <f>V199*S199/AD199</f>
        <v>0.79462494292470975</v>
      </c>
      <c r="AV199" s="133">
        <f>AC199/AD199</f>
        <v>1.0015765599897442</v>
      </c>
      <c r="AW199" s="133">
        <f>O199*N199/AA199</f>
        <v>0.71227306676567825</v>
      </c>
      <c r="AX199" s="133">
        <f>AE199/AC199</f>
        <v>1.0329804589105283</v>
      </c>
      <c r="AY199" s="133">
        <f>AF199/AG199</f>
        <v>0.9932084558419213</v>
      </c>
      <c r="AZ199" s="133">
        <f t="shared" si="84"/>
        <v>0.97647809675345776</v>
      </c>
      <c r="BB199" s="75">
        <f t="shared" si="85"/>
        <v>-34.350412985513849</v>
      </c>
      <c r="BC199" s="75">
        <f t="shared" si="86"/>
        <v>-14.356705837222979</v>
      </c>
      <c r="BD199" s="75">
        <f t="shared" si="87"/>
        <v>14.544393524637933</v>
      </c>
      <c r="BE199" s="75">
        <f t="shared" si="88"/>
        <v>19.074029067553415</v>
      </c>
      <c r="BF199" s="75">
        <f t="shared" si="89"/>
        <v>-229.88504555226524</v>
      </c>
      <c r="BG199" s="75">
        <f t="shared" si="90"/>
        <v>1.575318523702697</v>
      </c>
      <c r="BH199" s="75">
        <f t="shared" si="91"/>
        <v>-339.29392035712914</v>
      </c>
      <c r="BI199" s="75">
        <f t="shared" si="92"/>
        <v>32.448273124624578</v>
      </c>
      <c r="BJ199" s="75">
        <f t="shared" si="93"/>
        <v>-6.8147116490456607</v>
      </c>
      <c r="BK199" s="75">
        <f t="shared" si="94"/>
        <v>-23.802959276970011</v>
      </c>
      <c r="BM199" s="133">
        <f>O199*U199/Q199/P199</f>
        <v>0.96777098504403536</v>
      </c>
      <c r="BN199" s="133">
        <f>P199*U199/R199^2</f>
        <v>0.98723299214479598</v>
      </c>
      <c r="BO199" s="133">
        <f>P199*Q199/R199^2</f>
        <v>1.0145663555603441</v>
      </c>
      <c r="BP199" s="133">
        <f>R199^2/S199^2</f>
        <v>1.0192421700558647</v>
      </c>
      <c r="BQ199" s="133">
        <f>V199*S199/T199^2</f>
        <v>0.79590272853801625</v>
      </c>
      <c r="BR199" s="133">
        <f>S199^2/T199^2</f>
        <v>1.0016906397413483</v>
      </c>
      <c r="BS199" s="133">
        <f>O199*N199/Q199/P199</f>
        <v>0.71340691522734978</v>
      </c>
      <c r="BT199" s="133">
        <f>Y199^2/S199^2</f>
        <v>1.0329609859356492</v>
      </c>
      <c r="BU199" s="133">
        <f>W199^2/X199^2</f>
        <v>0.99314472339651416</v>
      </c>
      <c r="BV199" s="133">
        <f>X199^2/R199^2</f>
        <v>0.97650628181660559</v>
      </c>
      <c r="BX199" s="133">
        <f t="shared" si="95"/>
        <v>0.99841065675497376</v>
      </c>
      <c r="BY199" s="133">
        <f t="shared" si="96"/>
        <v>0.99849363633886246</v>
      </c>
      <c r="BZ199" s="133">
        <f t="shared" si="97"/>
        <v>1.0000831116768707</v>
      </c>
      <c r="CA199" s="133">
        <f t="shared" si="98"/>
        <v>1.0000146485515196</v>
      </c>
      <c r="CB199" s="133">
        <f t="shared" si="99"/>
        <v>0.99839454550475826</v>
      </c>
      <c r="CC199" s="133">
        <f t="shared" si="100"/>
        <v>0.99988611279063799</v>
      </c>
      <c r="CD199" s="133">
        <f t="shared" si="101"/>
        <v>0.99841065675497387</v>
      </c>
      <c r="CE199" s="133">
        <f t="shared" si="77"/>
        <v>1.0000188516073154</v>
      </c>
      <c r="CF199" s="133">
        <f t="shared" si="78"/>
        <v>1.0000641723647177</v>
      </c>
      <c r="CG199" s="133">
        <f t="shared" si="79"/>
        <v>0.9999711368337586</v>
      </c>
    </row>
    <row r="200" spans="1:85" x14ac:dyDescent="0.2">
      <c r="A200" s="132">
        <v>392</v>
      </c>
      <c r="B200" s="132">
        <f t="shared" si="80"/>
        <v>665.15</v>
      </c>
      <c r="C200" s="44">
        <f t="shared" si="81"/>
        <v>1.5034202811395927</v>
      </c>
      <c r="E200" s="40">
        <f>'[4]methanogen M06-L TZVP smd redo'!AB200</f>
        <v>0.94062234233249775</v>
      </c>
      <c r="F200" s="40">
        <f>'[4]methanogen M06-L TZVP smd redo'!AS200</f>
        <v>1.0637297359485931</v>
      </c>
      <c r="G200" s="40">
        <f>'[4]methanogen M06-L TZVP smd redo'!BJ200</f>
        <v>1.1413983222521296</v>
      </c>
      <c r="H200" s="40">
        <f>'[4]methanogen M06-L TZVP smd redo'!EV200</f>
        <v>1.1486791849897315</v>
      </c>
      <c r="I200" s="40">
        <f>'[4]methanogen M06-L TZVP smd redo'!CL200</f>
        <v>1.0968024798987397</v>
      </c>
      <c r="J200" s="40">
        <f>'[4]methanogen M06-L TZVP smd redo'!DG200</f>
        <v>1.1064717296300763</v>
      </c>
      <c r="K200" s="40">
        <f>'[4]methanogen M06-L TZVP smd redo'!EC200</f>
        <v>1.0798905270421599</v>
      </c>
      <c r="M200" s="40" t="e">
        <f>EXP('d-beta'!Y201/1000)*'[3]methanogen M06-L TZVP smd redo'!EZ200</f>
        <v>#N/A</v>
      </c>
      <c r="N200" s="40">
        <f>'[3]methanogen M06-L TZVP smd redo'!ET200</f>
        <v>1.60703</v>
      </c>
      <c r="O200" s="40">
        <f>'[3]methanogen M06-L TZVP smd redo'!R200</f>
        <v>2.2315800000000001</v>
      </c>
      <c r="P200" s="40">
        <f>'[3]methanogen M06-L TZVP smd redo'!W200</f>
        <v>2.2434599999999998</v>
      </c>
      <c r="Q200" s="40">
        <f>'[3]methanogen M06-L TZVP smd redo'!V200</f>
        <v>2.23576</v>
      </c>
      <c r="R200" s="40">
        <f>PRODUCT('[4]methanogen M06-L TZVP smd redo'!AD200:AF200)^(1/3)</f>
        <v>2.2237029737078413</v>
      </c>
      <c r="S200" s="40">
        <f>AVERAGE('[3]methanogen M06-L TZVP smd redo'!AT200:AV200)</f>
        <v>2.2027699999999997</v>
      </c>
      <c r="T200" s="40">
        <f>'[3]methanogen M06-L TZVP smd redo'!FK200</f>
        <v>2.2010200000000002</v>
      </c>
      <c r="U200" s="40">
        <f>'[3]methanogen M06-L TZVP smd redo'!CD200</f>
        <v>2.1758799999999998</v>
      </c>
      <c r="V200" s="40">
        <f>'[3]methanogen M06-L TZVP smd redo'!CG200</f>
        <v>1.7520500000000001</v>
      </c>
      <c r="W200" s="40">
        <v>2.1901044377559789</v>
      </c>
      <c r="X200" s="40">
        <v>2.1976189405868229</v>
      </c>
      <c r="Y200" s="40">
        <v>2.2385480348808544</v>
      </c>
      <c r="Z200" s="40"/>
      <c r="AA200" s="40">
        <v>5.02372</v>
      </c>
      <c r="AB200" s="40">
        <v>4.9522413393383466</v>
      </c>
      <c r="AC200" s="41">
        <v>4.8593533333333339</v>
      </c>
      <c r="AD200" s="41">
        <v>4.8521799999999997</v>
      </c>
      <c r="AE200" s="41">
        <v>5.0185853989933547</v>
      </c>
      <c r="AF200" s="72">
        <v>4.8038768120147664</v>
      </c>
      <c r="AG200" s="41">
        <v>4.8365964831837793</v>
      </c>
      <c r="AH200" s="40"/>
      <c r="AI200" s="133">
        <f>1000*(AA200/Q200/P200-1)</f>
        <v>1.5713964837675842</v>
      </c>
      <c r="AJ200" s="133">
        <f>1000*(AB200/R200^2-1)</f>
        <v>1.4937595112103352</v>
      </c>
      <c r="AK200" s="133">
        <f>1000*(AC200/S200^2-1)</f>
        <v>1.4751384560418579</v>
      </c>
      <c r="AL200" s="133">
        <f>1000*(AD200/T200^2-1)</f>
        <v>1.5875687891666601</v>
      </c>
      <c r="AM200" s="133">
        <f>1000*((AE200/Y200^2-1))</f>
        <v>1.4943023592342008</v>
      </c>
      <c r="AN200" s="133">
        <f>1000*((AF200/W200^2-1))</f>
        <v>1.5259618622853743</v>
      </c>
      <c r="AO200" s="133">
        <f>1000*((AG200/X200^2-1))</f>
        <v>1.4633880749208572</v>
      </c>
      <c r="AQ200" s="133">
        <f>O200*U200/AA200</f>
        <v>0.96654476969257841</v>
      </c>
      <c r="AR200" s="133">
        <f>U200*P200/AB200</f>
        <v>0.98571523686125539</v>
      </c>
      <c r="AS200" s="133">
        <f t="shared" si="82"/>
        <v>1.0144335979940757</v>
      </c>
      <c r="AT200" s="133">
        <f t="shared" si="83"/>
        <v>1.0191153018999124</v>
      </c>
      <c r="AU200" s="133">
        <f>V200*S200/AD200</f>
        <v>0.79538747088937345</v>
      </c>
      <c r="AV200" s="133">
        <f>AC200/AD200</f>
        <v>1.001478373294753</v>
      </c>
      <c r="AW200" s="133">
        <f>O200*N200/AA200</f>
        <v>0.71385666545906223</v>
      </c>
      <c r="AX200" s="133">
        <f>AE200/AC200</f>
        <v>1.0327681596165788</v>
      </c>
      <c r="AY200" s="133">
        <f>AF200/AG200</f>
        <v>0.99323498015954503</v>
      </c>
      <c r="AZ200" s="133">
        <f t="shared" si="84"/>
        <v>0.9766479764958268</v>
      </c>
      <c r="BB200" s="75">
        <f t="shared" si="85"/>
        <v>-34.027659945017234</v>
      </c>
      <c r="BC200" s="75">
        <f t="shared" si="86"/>
        <v>-14.387772520856782</v>
      </c>
      <c r="BD200" s="75">
        <f t="shared" si="87"/>
        <v>14.330425203276691</v>
      </c>
      <c r="BE200" s="75">
        <f t="shared" si="88"/>
        <v>18.934899851072032</v>
      </c>
      <c r="BF200" s="75">
        <f t="shared" si="89"/>
        <v>-228.92589829467533</v>
      </c>
      <c r="BG200" s="75">
        <f t="shared" si="90"/>
        <v>1.4772815767989831</v>
      </c>
      <c r="BH200" s="75">
        <f t="shared" si="91"/>
        <v>-337.07308545203693</v>
      </c>
      <c r="BI200" s="75">
        <f t="shared" si="92"/>
        <v>32.242730888949943</v>
      </c>
      <c r="BJ200" s="75">
        <f t="shared" si="93"/>
        <v>-6.7880063151362284</v>
      </c>
      <c r="BK200" s="75">
        <f t="shared" si="94"/>
        <v>-23.629002515935312</v>
      </c>
      <c r="BM200" s="133">
        <f>O200*U200/Q200/P200</f>
        <v>0.96806359474507719</v>
      </c>
      <c r="BN200" s="133">
        <f>P200*U200/R200^2</f>
        <v>0.98718765837166189</v>
      </c>
      <c r="BO200" s="133">
        <f>P200*Q200/R200^2</f>
        <v>1.01435496400584</v>
      </c>
      <c r="BP200" s="133">
        <f>R200^2/S200^2</f>
        <v>1.01909635320245</v>
      </c>
      <c r="BQ200" s="133">
        <f>V200*S200/T200^2</f>
        <v>0.79665020321345159</v>
      </c>
      <c r="BR200" s="133">
        <f>S200^2/T200^2</f>
        <v>1.0015908039910359</v>
      </c>
      <c r="BS200" s="133">
        <f>O200*N200/Q200/P200</f>
        <v>0.71497841731307865</v>
      </c>
      <c r="BT200" s="133">
        <f>Y200^2/S200^2</f>
        <v>1.0327483972784564</v>
      </c>
      <c r="BU200" s="133">
        <f>W200^2/X200^2</f>
        <v>0.99317292437984661</v>
      </c>
      <c r="BV200" s="133">
        <f>X200^2/R200^2</f>
        <v>0.97667759535373866</v>
      </c>
      <c r="BX200" s="133">
        <f t="shared" si="95"/>
        <v>0.9984310689290008</v>
      </c>
      <c r="BY200" s="133">
        <f t="shared" si="96"/>
        <v>0.99850846847818664</v>
      </c>
      <c r="BZ200" s="133">
        <f t="shared" si="97"/>
        <v>1.0000775211745652</v>
      </c>
      <c r="CA200" s="133">
        <f t="shared" si="98"/>
        <v>1.0000185936269941</v>
      </c>
      <c r="CB200" s="133">
        <f t="shared" si="99"/>
        <v>0.99841494759056781</v>
      </c>
      <c r="CC200" s="133">
        <f t="shared" si="100"/>
        <v>0.99988774787484569</v>
      </c>
      <c r="CD200" s="133">
        <f t="shared" si="101"/>
        <v>0.99843106892900069</v>
      </c>
      <c r="CE200" s="133">
        <f t="shared" si="77"/>
        <v>1.0000191356754216</v>
      </c>
      <c r="CF200" s="133">
        <f t="shared" si="78"/>
        <v>1.0000624823514366</v>
      </c>
      <c r="CG200" s="133">
        <f t="shared" si="79"/>
        <v>0.9999696738636652</v>
      </c>
    </row>
    <row r="201" spans="1:85" x14ac:dyDescent="0.2">
      <c r="A201" s="132">
        <v>394</v>
      </c>
      <c r="B201" s="132">
        <f t="shared" si="80"/>
        <v>667.15</v>
      </c>
      <c r="C201" s="44">
        <f t="shared" si="81"/>
        <v>1.498913287866297</v>
      </c>
      <c r="E201" s="40">
        <f>'[4]methanogen M06-L TZVP smd redo'!AB201</f>
        <v>0.93668553651182762</v>
      </c>
      <c r="F201" s="40">
        <f>'[4]methanogen M06-L TZVP smd redo'!AS201</f>
        <v>1.055862195531887</v>
      </c>
      <c r="G201" s="40">
        <f>'[4]methanogen M06-L TZVP smd redo'!BJ201</f>
        <v>1.1294945422402058</v>
      </c>
      <c r="H201" s="40">
        <f>'[4]methanogen M06-L TZVP smd redo'!EV201</f>
        <v>1.1438277333657432</v>
      </c>
      <c r="I201" s="40">
        <f>'[4]methanogen M06-L TZVP smd redo'!CL201</f>
        <v>1.0846424329906679</v>
      </c>
      <c r="J201" s="40">
        <f>'[4]methanogen M06-L TZVP smd redo'!DG201</f>
        <v>1.0937158607344788</v>
      </c>
      <c r="K201" s="40">
        <f>'[4]methanogen M06-L TZVP smd redo'!EC201</f>
        <v>1.0687926214429933</v>
      </c>
      <c r="M201" s="40" t="e">
        <f>EXP('d-beta'!Y202/1000)*'[3]methanogen M06-L TZVP smd redo'!EZ201</f>
        <v>#N/A</v>
      </c>
      <c r="N201" s="40">
        <f>'[3]methanogen M06-L TZVP smd redo'!ET201</f>
        <v>1.6040700000000001</v>
      </c>
      <c r="O201" s="40">
        <f>'[3]methanogen M06-L TZVP smd redo'!R201</f>
        <v>2.2232099999999999</v>
      </c>
      <c r="P201" s="40">
        <f>'[3]methanogen M06-L TZVP smd redo'!W201</f>
        <v>2.2347299999999999</v>
      </c>
      <c r="Q201" s="40">
        <f>'[3]methanogen M06-L TZVP smd redo'!V201</f>
        <v>2.2270699999999999</v>
      </c>
      <c r="R201" s="40">
        <f>PRODUCT('[4]methanogen M06-L TZVP smd redo'!AD201:AF201)^(1/3)</f>
        <v>2.215291461921896</v>
      </c>
      <c r="S201" s="40">
        <f>AVERAGE('[3]methanogen M06-L TZVP smd redo'!AT201:AV201)</f>
        <v>2.1945899999999998</v>
      </c>
      <c r="T201" s="40">
        <f>'[3]methanogen M06-L TZVP smd redo'!FK201</f>
        <v>2.1929500000000002</v>
      </c>
      <c r="U201" s="40">
        <f>'[3]methanogen M06-L TZVP smd redo'!CD201</f>
        <v>2.16777</v>
      </c>
      <c r="V201" s="40">
        <f>'[3]methanogen M06-L TZVP smd redo'!CG201</f>
        <v>1.74735</v>
      </c>
      <c r="W201" s="40">
        <v>2.1820354369791057</v>
      </c>
      <c r="X201" s="40">
        <v>2.1894939098209241</v>
      </c>
      <c r="Y201" s="40">
        <v>2.2300058477169045</v>
      </c>
      <c r="Z201" s="40"/>
      <c r="AA201" s="40">
        <v>4.9846599999999999</v>
      </c>
      <c r="AB201" s="40">
        <v>4.9147633552822372</v>
      </c>
      <c r="AC201" s="41">
        <v>4.8232433333333331</v>
      </c>
      <c r="AD201" s="41">
        <v>4.8165899999999997</v>
      </c>
      <c r="AE201" s="41">
        <v>4.9802821962524346</v>
      </c>
      <c r="AF201" s="72">
        <v>4.7684661732952458</v>
      </c>
      <c r="AG201" s="41">
        <v>4.800827675134518</v>
      </c>
      <c r="AH201" s="40"/>
      <c r="AI201" s="133">
        <f>1000*(AA201/Q201/P201-1)</f>
        <v>1.5591751250780828</v>
      </c>
      <c r="AJ201" s="133">
        <f>1000*(AB201/R201^2-1)</f>
        <v>1.476733572008504</v>
      </c>
      <c r="AK201" s="133">
        <f>1000*(AC201/S201^2-1)</f>
        <v>1.4571712996518382</v>
      </c>
      <c r="AL201" s="133">
        <f>1000*(AD201/T201^2-1)</f>
        <v>1.572104554910192</v>
      </c>
      <c r="AM201" s="133">
        <f>1000*((AE201/Y201^2-1))</f>
        <v>1.479232806047559</v>
      </c>
      <c r="AN201" s="133">
        <f>1000*((AF201/W201^2-1))</f>
        <v>1.5095787484138423</v>
      </c>
      <c r="AO201" s="133">
        <f>1000*((AG201/X201^2-1))</f>
        <v>1.4485320459003415</v>
      </c>
      <c r="AQ201" s="133">
        <f>O201*U201/AA201</f>
        <v>0.96684787762856439</v>
      </c>
      <c r="AR201" s="133">
        <f>U201*P201/AB201</f>
        <v>0.98567933019468945</v>
      </c>
      <c r="AS201" s="133">
        <f t="shared" si="82"/>
        <v>1.0142217721719275</v>
      </c>
      <c r="AT201" s="133">
        <f t="shared" si="83"/>
        <v>1.0189747884616169</v>
      </c>
      <c r="AU201" s="133">
        <f>V201*S201/AD201</f>
        <v>0.79614765560282275</v>
      </c>
      <c r="AV201" s="133">
        <f>AC201/AD201</f>
        <v>1.0013813368655695</v>
      </c>
      <c r="AW201" s="133">
        <f>O201*N201/AA201</f>
        <v>0.71543183781842701</v>
      </c>
      <c r="AX201" s="133">
        <f>AE201/AC201</f>
        <v>1.0325587684605935</v>
      </c>
      <c r="AY201" s="133">
        <f>AF201/AG201</f>
        <v>0.99325918278490066</v>
      </c>
      <c r="AZ201" s="133">
        <f t="shared" si="84"/>
        <v>0.97681766711610551</v>
      </c>
      <c r="BB201" s="75">
        <f t="shared" si="85"/>
        <v>-33.71410962828331</v>
      </c>
      <c r="BC201" s="75">
        <f t="shared" si="86"/>
        <v>-14.424200202225039</v>
      </c>
      <c r="BD201" s="75">
        <f t="shared" si="87"/>
        <v>14.121591484121442</v>
      </c>
      <c r="BE201" s="75">
        <f t="shared" si="88"/>
        <v>18.797012483695486</v>
      </c>
      <c r="BF201" s="75">
        <f t="shared" si="89"/>
        <v>-227.97061335172231</v>
      </c>
      <c r="BG201" s="75">
        <f t="shared" si="90"/>
        <v>1.3803836974646204</v>
      </c>
      <c r="BH201" s="75">
        <f t="shared" si="91"/>
        <v>-334.86894962716582</v>
      </c>
      <c r="BI201" s="75">
        <f t="shared" si="92"/>
        <v>32.039962839150043</v>
      </c>
      <c r="BJ201" s="75">
        <f t="shared" si="93"/>
        <v>-6.7636391402325255</v>
      </c>
      <c r="BK201" s="75">
        <f t="shared" si="94"/>
        <v>-23.455269621005275</v>
      </c>
      <c r="BM201" s="133">
        <f>O201*U201/Q201/P201</f>
        <v>0.96835536278909728</v>
      </c>
      <c r="BN201" s="133">
        <f>P201*U201/R201^2</f>
        <v>0.98713491595282288</v>
      </c>
      <c r="BO201" s="133">
        <f>P201*Q201/R201^2</f>
        <v>1.0141382883198187</v>
      </c>
      <c r="BP201" s="133">
        <f>R201^2/S201^2</f>
        <v>1.018954884392288</v>
      </c>
      <c r="BQ201" s="133">
        <f>V201*S201/T201^2</f>
        <v>0.79739928295857698</v>
      </c>
      <c r="BR201" s="133">
        <f>S201^2/T201^2</f>
        <v>1.0014962614176115</v>
      </c>
      <c r="BS201" s="133">
        <f>O201*N201/Q201/P201</f>
        <v>0.7165473213436423</v>
      </c>
      <c r="BT201" s="133">
        <f>Y201^2/S201^2</f>
        <v>1.0325360223055782</v>
      </c>
      <c r="BU201" s="133">
        <f>W201^2/X201^2</f>
        <v>0.99319863898268756</v>
      </c>
      <c r="BV201" s="133">
        <f>X201^2/R201^2</f>
        <v>0.97684517501896884</v>
      </c>
      <c r="BX201" s="133">
        <f t="shared" si="95"/>
        <v>0.9984432521174964</v>
      </c>
      <c r="BY201" s="133">
        <f t="shared" si="96"/>
        <v>0.99852544395440779</v>
      </c>
      <c r="BZ201" s="133">
        <f t="shared" si="97"/>
        <v>1.0000823199883786</v>
      </c>
      <c r="CA201" s="133">
        <f t="shared" si="98"/>
        <v>1.0000195338082518</v>
      </c>
      <c r="CB201" s="133">
        <f t="shared" si="99"/>
        <v>0.99843036307844379</v>
      </c>
      <c r="CC201" s="133">
        <f t="shared" si="100"/>
        <v>0.99988524714822269</v>
      </c>
      <c r="CD201" s="133">
        <f t="shared" si="101"/>
        <v>0.99844325211749652</v>
      </c>
      <c r="CE201" s="133">
        <f t="shared" si="77"/>
        <v>1.0000220294057776</v>
      </c>
      <c r="CF201" s="133">
        <f t="shared" si="78"/>
        <v>1.0000609584023143</v>
      </c>
      <c r="CG201" s="133">
        <f t="shared" si="79"/>
        <v>0.99997184005862261</v>
      </c>
    </row>
    <row r="202" spans="1:85" x14ac:dyDescent="0.2">
      <c r="A202" s="132">
        <v>396</v>
      </c>
      <c r="B202" s="132">
        <f t="shared" si="80"/>
        <v>669.15</v>
      </c>
      <c r="C202" s="44">
        <f t="shared" si="81"/>
        <v>1.4944332361951731</v>
      </c>
      <c r="E202" s="40">
        <f>'[4]methanogen M06-L TZVP smd redo'!AB202</f>
        <v>0.93374505275889419</v>
      </c>
      <c r="F202" s="40">
        <f>'[4]methanogen M06-L TZVP smd redo'!AS202</f>
        <v>1.0492666520312</v>
      </c>
      <c r="G202" s="40">
        <f>'[4]methanogen M06-L TZVP smd redo'!BJ202</f>
        <v>1.1238403072910685</v>
      </c>
      <c r="H202" s="40">
        <f>'[4]methanogen M06-L TZVP smd redo'!EV202</f>
        <v>1.1308872660258373</v>
      </c>
      <c r="I202" s="40">
        <f>'[4]methanogen M06-L TZVP smd redo'!CL202</f>
        <v>1.0835957143695563</v>
      </c>
      <c r="J202" s="40">
        <f>'[4]methanogen M06-L TZVP smd redo'!DG202</f>
        <v>1.0934955176002958</v>
      </c>
      <c r="K202" s="40">
        <f>'[4]methanogen M06-L TZVP smd redo'!EC202</f>
        <v>1.0668702234124527</v>
      </c>
      <c r="M202" s="40" t="e">
        <f>EXP('d-beta'!Y203/1000)*'[3]methanogen M06-L TZVP smd redo'!EZ202</f>
        <v>#N/A</v>
      </c>
      <c r="N202" s="40">
        <f>'[3]methanogen M06-L TZVP smd redo'!ET202</f>
        <v>1.6011299999999999</v>
      </c>
      <c r="O202" s="40">
        <f>'[3]methanogen M06-L TZVP smd redo'!R202</f>
        <v>2.2149299999999998</v>
      </c>
      <c r="P202" s="40">
        <f>'[3]methanogen M06-L TZVP smd redo'!W202</f>
        <v>2.2261000000000002</v>
      </c>
      <c r="Q202" s="40">
        <f>'[3]methanogen M06-L TZVP smd redo'!V202</f>
        <v>2.2184699999999999</v>
      </c>
      <c r="R202" s="40">
        <f>PRODUCT('[4]methanogen M06-L TZVP smd redo'!AD202:AF202)^(1/3)</f>
        <v>2.2069698721776096</v>
      </c>
      <c r="S202" s="40">
        <f>AVERAGE('[3]methanogen M06-L TZVP smd redo'!AT202:AV202)</f>
        <v>2.1864899999999996</v>
      </c>
      <c r="T202" s="40">
        <f>'[3]methanogen M06-L TZVP smd redo'!FK202</f>
        <v>2.1849699999999999</v>
      </c>
      <c r="U202" s="40">
        <f>'[3]methanogen M06-L TZVP smd redo'!CD202</f>
        <v>2.1597499999999998</v>
      </c>
      <c r="V202" s="40">
        <f>'[3]methanogen M06-L TZVP smd redo'!CG202</f>
        <v>1.7426900000000001</v>
      </c>
      <c r="W202" s="40">
        <v>2.1740530638430684</v>
      </c>
      <c r="X202" s="40">
        <v>2.1814555325629872</v>
      </c>
      <c r="Y202" s="40">
        <v>2.2215570181181867</v>
      </c>
      <c r="Z202" s="40"/>
      <c r="AA202" s="40">
        <v>4.9461700000000004</v>
      </c>
      <c r="AB202" s="40">
        <v>4.8778285991187156</v>
      </c>
      <c r="AC202" s="41">
        <v>4.7876500000000002</v>
      </c>
      <c r="AD202" s="41">
        <v>4.7815000000000003</v>
      </c>
      <c r="AE202" s="41">
        <v>4.9425322553818889</v>
      </c>
      <c r="AF202" s="72">
        <v>4.7335587822612224</v>
      </c>
      <c r="AG202" s="41">
        <v>4.765565418820894</v>
      </c>
      <c r="AH202" s="40"/>
      <c r="AI202" s="133">
        <f>1000*(AA202/Q202/P202-1)</f>
        <v>1.5457886500032103</v>
      </c>
      <c r="AJ202" s="133">
        <f>1000*(AB202/R202^2-1)</f>
        <v>1.4602745047493926</v>
      </c>
      <c r="AK202" s="133">
        <f>1000*(AC202/S202^2-1)</f>
        <v>1.445692934458398</v>
      </c>
      <c r="AL202" s="133">
        <f>1000*(AD202/T202^2-1)</f>
        <v>1.5513098932982139</v>
      </c>
      <c r="AM202" s="133">
        <f>1000*((AE202/Y202^2-1))</f>
        <v>1.4622510977857495</v>
      </c>
      <c r="AN202" s="133">
        <f>1000*((AF202/W202^2-1))</f>
        <v>1.4920232355486451</v>
      </c>
      <c r="AO202" s="133">
        <f>1000*((AG202/X202^2-1))</f>
        <v>1.4325570353015404</v>
      </c>
      <c r="AQ202" s="133">
        <f>O202*U202/AA202</f>
        <v>0.96715136509663002</v>
      </c>
      <c r="AR202" s="133">
        <f>U202*P202/AB202</f>
        <v>0.98564748172345285</v>
      </c>
      <c r="AS202" s="133">
        <f t="shared" si="82"/>
        <v>1.0140106195805305</v>
      </c>
      <c r="AT202" s="133">
        <f t="shared" si="83"/>
        <v>1.0188356707609612</v>
      </c>
      <c r="AU202" s="133">
        <f>V202*S202/AD202</f>
        <v>0.79689935336191553</v>
      </c>
      <c r="AV202" s="133">
        <f>AC202/AD202</f>
        <v>1.0012862072571369</v>
      </c>
      <c r="AW202" s="133">
        <f>O202*N202/AA202</f>
        <v>0.71699736784218893</v>
      </c>
      <c r="AX202" s="133">
        <f>AE202/AC202</f>
        <v>1.0323503713475064</v>
      </c>
      <c r="AY202" s="133">
        <f>AF202/AG202</f>
        <v>0.9932837693438713</v>
      </c>
      <c r="AZ202" s="133">
        <f t="shared" si="84"/>
        <v>0.97698500920714915</v>
      </c>
      <c r="BB202" s="75">
        <f t="shared" si="85"/>
        <v>-33.400265171830405</v>
      </c>
      <c r="BC202" s="75">
        <f t="shared" si="86"/>
        <v>-14.456511913349576</v>
      </c>
      <c r="BD202" s="75">
        <f t="shared" si="87"/>
        <v>13.913378073253439</v>
      </c>
      <c r="BE202" s="75">
        <f t="shared" si="88"/>
        <v>18.660476035722816</v>
      </c>
      <c r="BF202" s="75">
        <f t="shared" si="89"/>
        <v>-227.02689002070696</v>
      </c>
      <c r="BG202" s="75">
        <f t="shared" si="90"/>
        <v>1.2853808011692875</v>
      </c>
      <c r="BH202" s="75">
        <f t="shared" si="91"/>
        <v>-332.68310946012133</v>
      </c>
      <c r="BI202" s="75">
        <f t="shared" si="92"/>
        <v>31.838116559546702</v>
      </c>
      <c r="BJ202" s="75">
        <f t="shared" si="93"/>
        <v>-6.7388860293616535</v>
      </c>
      <c r="BK202" s="75">
        <f t="shared" si="94"/>
        <v>-23.28397075497266</v>
      </c>
      <c r="BM202" s="133">
        <f>O202*U202/Q202/P202</f>
        <v>0.9686463766996315</v>
      </c>
      <c r="BN202" s="133">
        <f>P202*U202/R202^2</f>
        <v>0.98708679761168394</v>
      </c>
      <c r="BO202" s="133">
        <f>P202*Q202/R202^2</f>
        <v>1.0139240411610571</v>
      </c>
      <c r="BP202" s="133">
        <f>R202^2/S202^2</f>
        <v>1.018820836199545</v>
      </c>
      <c r="BQ202" s="133">
        <f>V202*S202/T202^2</f>
        <v>0.7981355912127488</v>
      </c>
      <c r="BR202" s="133">
        <f>S202^2/T202^2</f>
        <v>1.0013918073959009</v>
      </c>
      <c r="BS202" s="133">
        <f>O202*N202/Q202/P202</f>
        <v>0.71810569423548154</v>
      </c>
      <c r="BT202" s="133">
        <f>Y202^2/S202^2</f>
        <v>1.0323333024804164</v>
      </c>
      <c r="BU202" s="133">
        <f>W202^2/X202^2</f>
        <v>0.99322479053010193</v>
      </c>
      <c r="BV202" s="133">
        <f>X202^2/R202^2</f>
        <v>0.97701205002178371</v>
      </c>
      <c r="BX202" s="133">
        <f t="shared" si="95"/>
        <v>0.99845659712464385</v>
      </c>
      <c r="BY202" s="133">
        <f t="shared" si="96"/>
        <v>0.99854185478752866</v>
      </c>
      <c r="BZ202" s="133">
        <f t="shared" si="97"/>
        <v>1.0000853894532122</v>
      </c>
      <c r="CA202" s="133">
        <f t="shared" si="98"/>
        <v>1.0000145605202495</v>
      </c>
      <c r="CB202" s="133">
        <f t="shared" si="99"/>
        <v>0.99845109294154544</v>
      </c>
      <c r="CC202" s="133">
        <f t="shared" si="100"/>
        <v>0.99989454663201349</v>
      </c>
      <c r="CD202" s="133">
        <f t="shared" si="101"/>
        <v>0.99845659712464396</v>
      </c>
      <c r="CE202" s="133">
        <f t="shared" si="77"/>
        <v>1.0000165342598646</v>
      </c>
      <c r="CF202" s="133">
        <f t="shared" si="78"/>
        <v>1.0000593811333867</v>
      </c>
      <c r="CG202" s="133">
        <f t="shared" si="79"/>
        <v>0.9999723229466474</v>
      </c>
    </row>
    <row r="203" spans="1:85" x14ac:dyDescent="0.2">
      <c r="A203" s="132">
        <v>398</v>
      </c>
      <c r="B203" s="132">
        <f t="shared" si="80"/>
        <v>671.15</v>
      </c>
      <c r="C203" s="44">
        <f t="shared" si="81"/>
        <v>1.4899798852715489</v>
      </c>
      <c r="E203" s="40">
        <f>'[4]methanogen M06-L TZVP smd redo'!AB203</f>
        <v>0.92731021475844777</v>
      </c>
      <c r="F203" s="40">
        <f>'[4]methanogen M06-L TZVP smd redo'!AS203</f>
        <v>1.0469572075002542</v>
      </c>
      <c r="G203" s="40">
        <f>'[4]methanogen M06-L TZVP smd redo'!BJ203</f>
        <v>1.1154959712855739</v>
      </c>
      <c r="H203" s="40">
        <f>'[4]methanogen M06-L TZVP smd redo'!EV203</f>
        <v>1.1197154130682119</v>
      </c>
      <c r="I203" s="40">
        <f>'[4]methanogen M06-L TZVP smd redo'!CL203</f>
        <v>1.0759919731695433</v>
      </c>
      <c r="J203" s="40">
        <f>'[4]methanogen M06-L TZVP smd redo'!DG203</f>
        <v>1.0806577611608414</v>
      </c>
      <c r="K203" s="40">
        <f>'[4]methanogen M06-L TZVP smd redo'!EC203</f>
        <v>1.0550272934450877</v>
      </c>
      <c r="M203" s="40" t="e">
        <f>EXP('d-beta'!Y204/1000)*'[3]methanogen M06-L TZVP smd redo'!EZ203</f>
        <v>#N/A</v>
      </c>
      <c r="N203" s="40">
        <f>'[3]methanogen M06-L TZVP smd redo'!ET203</f>
        <v>1.5982099999999999</v>
      </c>
      <c r="O203" s="40">
        <f>'[3]methanogen M06-L TZVP smd redo'!R203</f>
        <v>2.2067299999999999</v>
      </c>
      <c r="P203" s="40">
        <f>'[3]methanogen M06-L TZVP smd redo'!W203</f>
        <v>2.2175699999999998</v>
      </c>
      <c r="Q203" s="40">
        <f>'[3]methanogen M06-L TZVP smd redo'!V203</f>
        <v>2.2099700000000002</v>
      </c>
      <c r="R203" s="40">
        <f>PRODUCT('[4]methanogen M06-L TZVP smd redo'!AD203:AF203)^(1/3)</f>
        <v>2.1987315842635198</v>
      </c>
      <c r="S203" s="40">
        <f>AVERAGE('[3]methanogen M06-L TZVP smd redo'!AT203:AV203)</f>
        <v>2.17848</v>
      </c>
      <c r="T203" s="40">
        <f>'[3]methanogen M06-L TZVP smd redo'!FK203</f>
        <v>2.1770700000000001</v>
      </c>
      <c r="U203" s="40">
        <f>'[3]methanogen M06-L TZVP smd redo'!CD203</f>
        <v>2.1518199999999998</v>
      </c>
      <c r="V203" s="40">
        <f>'[3]methanogen M06-L TZVP smd redo'!CG203</f>
        <v>1.73807</v>
      </c>
      <c r="W203" s="40">
        <v>2.1661506897722509</v>
      </c>
      <c r="X203" s="40">
        <v>2.173503785763347</v>
      </c>
      <c r="Y203" s="40">
        <v>2.2132014782117206</v>
      </c>
      <c r="Z203" s="40"/>
      <c r="AA203" s="40">
        <v>4.9082499999999998</v>
      </c>
      <c r="AB203" s="40">
        <v>4.8414204262147642</v>
      </c>
      <c r="AC203" s="41">
        <v>4.7525599999999999</v>
      </c>
      <c r="AD203" s="41">
        <v>4.7469000000000001</v>
      </c>
      <c r="AE203" s="41">
        <v>4.905328954999078</v>
      </c>
      <c r="AF203" s="72">
        <v>4.6991446954371021</v>
      </c>
      <c r="AG203" s="41">
        <v>4.7307997145425897</v>
      </c>
      <c r="AH203" s="40"/>
      <c r="AI203" s="133">
        <f>1000*(AA203/Q203/P203-1)</f>
        <v>1.5276859615251936</v>
      </c>
      <c r="AJ203" s="133">
        <f>1000*(AB203/R203^2-1)</f>
        <v>1.4479184136935164</v>
      </c>
      <c r="AK203" s="133">
        <f>1000*(AC203/S203^2-1)</f>
        <v>1.4296694306334956</v>
      </c>
      <c r="AL203" s="133">
        <f>1000*(AD203/T203^2-1)</f>
        <v>1.5330752184163909</v>
      </c>
      <c r="AM203" s="133">
        <f>1000*((AE203/Y203^2-1))</f>
        <v>1.4429962293625032</v>
      </c>
      <c r="AN203" s="133">
        <f>1000*((AF203/W203^2-1))</f>
        <v>1.4781704983670707</v>
      </c>
      <c r="AO203" s="133">
        <f>1000*((AG203/X203^2-1))</f>
        <v>1.4142336866924676</v>
      </c>
      <c r="AQ203" s="133">
        <f>O203*U203/AA203</f>
        <v>0.96744985455101096</v>
      </c>
      <c r="AR203" s="133">
        <f>U203*P203/AB203</f>
        <v>0.98562220532679734</v>
      </c>
      <c r="AS203" s="133">
        <f t="shared" si="82"/>
        <v>1.0138037121137786</v>
      </c>
      <c r="AT203" s="133">
        <f t="shared" si="83"/>
        <v>1.0186973812460578</v>
      </c>
      <c r="AU203" s="133">
        <f>V203*S203/AD203</f>
        <v>0.79764703987865759</v>
      </c>
      <c r="AV203" s="133">
        <f>AC203/AD203</f>
        <v>1.0011923571172765</v>
      </c>
      <c r="AW203" s="133">
        <f>O203*N203/AA203</f>
        <v>0.71854896415219272</v>
      </c>
      <c r="AX203" s="133">
        <f>AE203/AC203</f>
        <v>1.0321445610363842</v>
      </c>
      <c r="AY203" s="133">
        <f>AF203/AG203</f>
        <v>0.99330873826508037</v>
      </c>
      <c r="AZ203" s="133">
        <f t="shared" si="84"/>
        <v>0.97715118664902589</v>
      </c>
      <c r="BB203" s="75">
        <f t="shared" si="85"/>
        <v>-33.091685342852671</v>
      </c>
      <c r="BC203" s="75">
        <f t="shared" si="86"/>
        <v>-14.482156701399569</v>
      </c>
      <c r="BD203" s="75">
        <f t="shared" si="87"/>
        <v>13.709308633328869</v>
      </c>
      <c r="BE203" s="75">
        <f t="shared" si="88"/>
        <v>18.524733928394074</v>
      </c>
      <c r="BF203" s="75">
        <f t="shared" si="89"/>
        <v>-226.08908529491234</v>
      </c>
      <c r="BG203" s="75">
        <f t="shared" si="90"/>
        <v>1.1916468240882985</v>
      </c>
      <c r="BH203" s="75">
        <f t="shared" si="91"/>
        <v>-330.52142804361375</v>
      </c>
      <c r="BI203" s="75">
        <f t="shared" si="92"/>
        <v>31.6387357729188</v>
      </c>
      <c r="BJ203" s="75">
        <f t="shared" si="93"/>
        <v>-6.7137485931589627</v>
      </c>
      <c r="BK203" s="75">
        <f t="shared" si="94"/>
        <v>-23.11389310876795</v>
      </c>
      <c r="BM203" s="133">
        <f>O203*U203/Q203/P203</f>
        <v>0.96892781411228834</v>
      </c>
      <c r="BN203" s="133">
        <f>P203*U203/R203^2</f>
        <v>0.98704930586683526</v>
      </c>
      <c r="BO203" s="133">
        <f>P203*Q203/R203^2</f>
        <v>1.0137229668311152</v>
      </c>
      <c r="BP203" s="133">
        <f>R203^2/S203^2</f>
        <v>1.0186788179329671</v>
      </c>
      <c r="BQ203" s="133">
        <f>V203*S203/T203^2</f>
        <v>0.79886989278853882</v>
      </c>
      <c r="BR203" s="133">
        <f>S203^2/T203^2</f>
        <v>1.001295738400626</v>
      </c>
      <c r="BS203" s="133">
        <f>O203*N203/Q203/P203</f>
        <v>0.71964668131739662</v>
      </c>
      <c r="BT203" s="133">
        <f>Y203^2/S203^2</f>
        <v>1.0321308256736366</v>
      </c>
      <c r="BU203" s="133">
        <f>W203^2/X203^2</f>
        <v>0.99324532300990642</v>
      </c>
      <c r="BV203" s="133">
        <f>X203^2/R203^2</f>
        <v>0.97718405523612384</v>
      </c>
      <c r="BX203" s="133">
        <f t="shared" si="95"/>
        <v>0.99847464430295929</v>
      </c>
      <c r="BY203" s="133">
        <f t="shared" si="96"/>
        <v>0.99855417502291377</v>
      </c>
      <c r="BZ203" s="133">
        <f t="shared" si="97"/>
        <v>1.0000796522179189</v>
      </c>
      <c r="CA203" s="133">
        <f t="shared" si="98"/>
        <v>1.0000182229302936</v>
      </c>
      <c r="CB203" s="133">
        <f t="shared" si="99"/>
        <v>0.99846927150350762</v>
      </c>
      <c r="CC203" s="133">
        <f t="shared" si="100"/>
        <v>0.99989675249840304</v>
      </c>
      <c r="CD203" s="133">
        <f t="shared" si="101"/>
        <v>0.99847464430295929</v>
      </c>
      <c r="CE203" s="133">
        <f t="shared" si="77"/>
        <v>1.0000133077730129</v>
      </c>
      <c r="CF203" s="133">
        <f t="shared" si="78"/>
        <v>1.0000638465177785</v>
      </c>
      <c r="CG203" s="133">
        <f t="shared" si="79"/>
        <v>0.99996636397521854</v>
      </c>
    </row>
    <row r="204" spans="1:85" x14ac:dyDescent="0.2">
      <c r="A204" s="132">
        <v>400</v>
      </c>
      <c r="B204" s="132">
        <f t="shared" si="80"/>
        <v>673.15</v>
      </c>
      <c r="C204" s="44">
        <f t="shared" si="81"/>
        <v>1.4855529971031718</v>
      </c>
      <c r="E204" s="40">
        <f>'[4]methanogen M06-L TZVP smd redo'!AB204</f>
        <v>0.92627874847561742</v>
      </c>
      <c r="F204" s="40">
        <f>'[4]methanogen M06-L TZVP smd redo'!AS204</f>
        <v>1.0415327955293208</v>
      </c>
      <c r="G204" s="40">
        <f>'[4]methanogen M06-L TZVP smd redo'!BJ204</f>
        <v>1.099331242949253</v>
      </c>
      <c r="H204" s="40">
        <f>'[4]methanogen M06-L TZVP smd redo'!EV204</f>
        <v>1.1147972188192412</v>
      </c>
      <c r="I204" s="40">
        <f>'[4]methanogen M06-L TZVP smd redo'!CL204</f>
        <v>1.0669457561678364</v>
      </c>
      <c r="J204" s="40">
        <f>'[4]methanogen M06-L TZVP smd redo'!DG204</f>
        <v>1.0738637846987586</v>
      </c>
      <c r="K204" s="40">
        <f>'[4]methanogen M06-L TZVP smd redo'!EC204</f>
        <v>1.0503708812454882</v>
      </c>
      <c r="M204" s="40" t="e">
        <f>EXP('d-beta'!Y205/1000)*'[3]methanogen M06-L TZVP smd redo'!EZ204</f>
        <v>#N/A</v>
      </c>
      <c r="N204" s="40">
        <f>'[3]methanogen M06-L TZVP smd redo'!ET204</f>
        <v>1.59531</v>
      </c>
      <c r="O204" s="40">
        <f>'[3]methanogen M06-L TZVP smd redo'!R204</f>
        <v>2.1986300000000001</v>
      </c>
      <c r="P204" s="40">
        <f>'[3]methanogen M06-L TZVP smd redo'!W204</f>
        <v>2.20912</v>
      </c>
      <c r="Q204" s="40">
        <f>'[3]methanogen M06-L TZVP smd redo'!V204</f>
        <v>2.2015600000000002</v>
      </c>
      <c r="R204" s="40">
        <f>PRODUCT('[4]methanogen M06-L TZVP smd redo'!AD204:AF204)^(1/3)</f>
        <v>2.1905866093914113</v>
      </c>
      <c r="S204" s="40">
        <f>AVERAGE('[3]methanogen M06-L TZVP smd redo'!AT204:AV204)</f>
        <v>2.1705533333333338</v>
      </c>
      <c r="T204" s="40">
        <f>'[3]methanogen M06-L TZVP smd redo'!FK204</f>
        <v>2.1692499999999999</v>
      </c>
      <c r="U204" s="40">
        <f>'[3]methanogen M06-L TZVP smd redo'!CD204</f>
        <v>2.1439699999999999</v>
      </c>
      <c r="V204" s="40">
        <f>'[3]methanogen M06-L TZVP smd redo'!CG204</f>
        <v>1.7335</v>
      </c>
      <c r="W204" s="40">
        <v>2.1583349438646677</v>
      </c>
      <c r="X204" s="40">
        <v>2.1656320374255968</v>
      </c>
      <c r="Y204" s="40">
        <v>2.2049258719522249</v>
      </c>
      <c r="Z204" s="40"/>
      <c r="AA204" s="40">
        <v>4.8708799999999997</v>
      </c>
      <c r="AB204" s="40">
        <v>4.8055354700578903</v>
      </c>
      <c r="AC204" s="41">
        <v>4.7179633333333326</v>
      </c>
      <c r="AD204" s="41">
        <v>4.71279</v>
      </c>
      <c r="AE204" s="41">
        <v>4.8686555372294515</v>
      </c>
      <c r="AF204" s="72">
        <v>4.6652138567438914</v>
      </c>
      <c r="AG204" s="41">
        <v>4.6965206438396025</v>
      </c>
      <c r="AH204" s="40"/>
      <c r="AI204" s="133">
        <f>1000*(AA204/Q204/P204-1)</f>
        <v>1.5153196879864606</v>
      </c>
      <c r="AJ204" s="133">
        <f>1000*(AB204/R204^2-1)</f>
        <v>1.4307667024040516</v>
      </c>
      <c r="AK204" s="133">
        <f>1000*(AC204/S204^2-1)</f>
        <v>1.4139532575228042</v>
      </c>
      <c r="AL204" s="133">
        <f>1000*(AD204/T204^2-1)</f>
        <v>1.5182693649804513</v>
      </c>
      <c r="AM204" s="133">
        <f>1000*((AE204/Y204^2-1))</f>
        <v>1.4310712596532493</v>
      </c>
      <c r="AN204" s="133">
        <f>1000*((AF204/W204^2-1))</f>
        <v>1.4606115028719113</v>
      </c>
      <c r="AO204" s="133">
        <f>1000*((AG204/X204^2-1))</f>
        <v>1.3984169051945994</v>
      </c>
      <c r="AQ204" s="133">
        <f>O204*U204/AA204</f>
        <v>0.96775054222235013</v>
      </c>
      <c r="AR204" s="133">
        <f>U204*P204/AB204</f>
        <v>0.98558985484773531</v>
      </c>
      <c r="AS204" s="133">
        <f t="shared" si="82"/>
        <v>1.0135977624864607</v>
      </c>
      <c r="AT204" s="133">
        <f t="shared" si="83"/>
        <v>1.0185614280013249</v>
      </c>
      <c r="AU204" s="133">
        <f>V204*S204/AD204</f>
        <v>0.79839207843619897</v>
      </c>
      <c r="AV204" s="133">
        <f>AC204/AD204</f>
        <v>1.0010977220146309</v>
      </c>
      <c r="AW204" s="133">
        <f>O204*N204/AA204</f>
        <v>0.720095018826167</v>
      </c>
      <c r="AX204" s="133">
        <f>AE204/AC204</f>
        <v>1.0319400964461611</v>
      </c>
      <c r="AY204" s="133">
        <f>AF204/AG204</f>
        <v>0.99333404674015946</v>
      </c>
      <c r="AZ204" s="133">
        <f t="shared" si="84"/>
        <v>0.9773147390342799</v>
      </c>
      <c r="BB204" s="75">
        <f t="shared" si="85"/>
        <v>-32.780929232777162</v>
      </c>
      <c r="BC204" s="75">
        <f t="shared" si="86"/>
        <v>-14.514979632750817</v>
      </c>
      <c r="BD204" s="75">
        <f t="shared" si="87"/>
        <v>13.506142530702926</v>
      </c>
      <c r="BE204" s="75">
        <f t="shared" si="88"/>
        <v>18.391267091173759</v>
      </c>
      <c r="BF204" s="75">
        <f t="shared" si="89"/>
        <v>-225.1554758324522</v>
      </c>
      <c r="BG204" s="75">
        <f t="shared" si="90"/>
        <v>1.0971199583734972</v>
      </c>
      <c r="BH204" s="75">
        <f t="shared" si="91"/>
        <v>-328.37210508748996</v>
      </c>
      <c r="BI204" s="75">
        <f t="shared" si="92"/>
        <v>31.440619295330908</v>
      </c>
      <c r="BJ204" s="75">
        <f t="shared" si="93"/>
        <v>-6.6882699562631078</v>
      </c>
      <c r="BK204" s="75">
        <f t="shared" si="94"/>
        <v>-22.946530369426675</v>
      </c>
      <c r="BM204" s="133">
        <f>O204*U204/Q204/P204</f>
        <v>0.96921699367203906</v>
      </c>
      <c r="BN204" s="133">
        <f>P204*U204/R204^2</f>
        <v>0.98700000399427879</v>
      </c>
      <c r="BO204" s="133">
        <f>P204*Q204/R204^2</f>
        <v>1.013512189439985</v>
      </c>
      <c r="BP204" s="133">
        <f>R204^2/S204^2</f>
        <v>1.0185443269425225</v>
      </c>
      <c r="BQ204" s="133">
        <f>V204*S204/T204^2</f>
        <v>0.79960425267013169</v>
      </c>
      <c r="BR204" s="133">
        <f>S204^2/T204^2</f>
        <v>1.0012020051806538</v>
      </c>
      <c r="BS204" s="133">
        <f>O204*N204/Q204/P204</f>
        <v>0.72118619298541531</v>
      </c>
      <c r="BT204" s="133">
        <f>Y204^2/S204^2</f>
        <v>1.0319224569367866</v>
      </c>
      <c r="BU204" s="133">
        <f>W204^2/X204^2</f>
        <v>0.99327235683375015</v>
      </c>
      <c r="BV204" s="133">
        <f>X204^2/R204^2</f>
        <v>0.97734631081738244</v>
      </c>
      <c r="BX204" s="133">
        <f t="shared" si="95"/>
        <v>0.99848697303156742</v>
      </c>
      <c r="BY204" s="133">
        <f t="shared" si="96"/>
        <v>0.99857127746622421</v>
      </c>
      <c r="BZ204" s="133">
        <f t="shared" si="97"/>
        <v>1.0000844321828266</v>
      </c>
      <c r="CA204" s="133">
        <f t="shared" si="98"/>
        <v>1.0000167897050232</v>
      </c>
      <c r="CB204" s="133">
        <f t="shared" si="99"/>
        <v>0.9984840322823636</v>
      </c>
      <c r="CC204" s="133">
        <f t="shared" si="100"/>
        <v>0.99989584203239368</v>
      </c>
      <c r="CD204" s="133">
        <f t="shared" si="101"/>
        <v>0.99848697303156719</v>
      </c>
      <c r="CE204" s="133">
        <f t="shared" si="77"/>
        <v>1.0000170938322506</v>
      </c>
      <c r="CF204" s="133">
        <f t="shared" si="78"/>
        <v>1.0000621077451566</v>
      </c>
      <c r="CG204" s="133">
        <f t="shared" si="79"/>
        <v>0.9999676964216746</v>
      </c>
    </row>
    <row r="205" spans="1:85" x14ac:dyDescent="0.2">
      <c r="A205" s="132">
        <v>402</v>
      </c>
      <c r="B205" s="132">
        <f t="shared" si="80"/>
        <v>675.15</v>
      </c>
      <c r="C205" s="44">
        <f t="shared" si="81"/>
        <v>1.481152336517811</v>
      </c>
      <c r="E205" s="40">
        <f>'[4]methanogen M06-L TZVP smd redo'!AB205</f>
        <v>0.90779622202941113</v>
      </c>
      <c r="F205" s="40">
        <f>'[4]methanogen M06-L TZVP smd redo'!AS205</f>
        <v>1.0278390866444997</v>
      </c>
      <c r="G205" s="40">
        <f>'[4]methanogen M06-L TZVP smd redo'!BJ205</f>
        <v>1.0946889154754835</v>
      </c>
      <c r="H205" s="40">
        <f>'[4]methanogen M06-L TZVP smd redo'!EV205</f>
        <v>1.1072983405397974</v>
      </c>
      <c r="I205" s="40">
        <f>'[4]methanogen M06-L TZVP smd redo'!CL205</f>
        <v>1.0610850132950489</v>
      </c>
      <c r="J205" s="40">
        <f>'[4]methanogen M06-L TZVP smd redo'!DG205</f>
        <v>1.0672153602644396</v>
      </c>
      <c r="K205" s="40">
        <f>'[4]methanogen M06-L TZVP smd redo'!EC205</f>
        <v>1.0439521751242076</v>
      </c>
      <c r="M205" s="40" t="e">
        <f>EXP('d-beta'!Y206/1000)*'[3]methanogen M06-L TZVP smd redo'!EZ205</f>
        <v>#N/A</v>
      </c>
      <c r="N205" s="40">
        <f>'[3]methanogen M06-L TZVP smd redo'!ET205</f>
        <v>1.5924400000000001</v>
      </c>
      <c r="O205" s="40">
        <f>'[3]methanogen M06-L TZVP smd redo'!R205</f>
        <v>2.1905999999999999</v>
      </c>
      <c r="P205" s="40">
        <f>'[3]methanogen M06-L TZVP smd redo'!W205</f>
        <v>2.2007699999999999</v>
      </c>
      <c r="Q205" s="40">
        <f>'[3]methanogen M06-L TZVP smd redo'!V205</f>
        <v>2.1932499999999999</v>
      </c>
      <c r="R205" s="40">
        <f>PRODUCT('[4]methanogen M06-L TZVP smd redo'!AD205:AF205)^(1/3)</f>
        <v>2.1825283263585988</v>
      </c>
      <c r="S205" s="40">
        <f>AVERAGE('[3]methanogen M06-L TZVP smd redo'!AT205:AV205)</f>
        <v>2.162713333333333</v>
      </c>
      <c r="T205" s="40">
        <f>'[3]methanogen M06-L TZVP smd redo'!FK205</f>
        <v>2.1615099999999998</v>
      </c>
      <c r="U205" s="40">
        <f>'[3]methanogen M06-L TZVP smd redo'!CD205</f>
        <v>2.1362100000000002</v>
      </c>
      <c r="V205" s="40">
        <f>'[3]methanogen M06-L TZVP smd redo'!CG205</f>
        <v>1.7289699999999999</v>
      </c>
      <c r="W205" s="40">
        <v>2.1505991971676957</v>
      </c>
      <c r="X205" s="40">
        <v>2.1578435746030631</v>
      </c>
      <c r="Y205" s="40">
        <v>2.1967436903731405</v>
      </c>
      <c r="Z205" s="40"/>
      <c r="AA205" s="40">
        <v>4.83406</v>
      </c>
      <c r="AB205" s="40">
        <v>4.770160374290878</v>
      </c>
      <c r="AC205" s="41">
        <v>4.6838566666666672</v>
      </c>
      <c r="AD205" s="41">
        <v>4.6791499999999999</v>
      </c>
      <c r="AE205" s="41">
        <v>4.8325087593396869</v>
      </c>
      <c r="AF205" s="72">
        <v>4.6317596183877443</v>
      </c>
      <c r="AG205" s="41">
        <v>4.6627281255695658</v>
      </c>
      <c r="AH205" s="40"/>
      <c r="AI205" s="133">
        <f>1000*(AA205/Q205/P205-1)</f>
        <v>1.4960510999995069</v>
      </c>
      <c r="AJ205" s="133">
        <f>1000*(AB205/R205^2-1)</f>
        <v>1.4129480397666594</v>
      </c>
      <c r="AK205" s="133">
        <f>1000*(AC205/S205^2-1)</f>
        <v>1.3956051716002005</v>
      </c>
      <c r="AL205" s="133">
        <f>1000*(AD205/T205^2-1)</f>
        <v>1.5034955567696517</v>
      </c>
      <c r="AM205" s="133">
        <f>1000*((AE205/Y205^2-1))</f>
        <v>1.4144978793908525</v>
      </c>
      <c r="AN205" s="133">
        <f>1000*((AF205/W205^2-1))</f>
        <v>1.4448865746421458</v>
      </c>
      <c r="AO205" s="133">
        <f>1000*((AG205/X205^2-1))</f>
        <v>1.3829109968399589</v>
      </c>
      <c r="AQ205" s="133">
        <f>O205*U205/AA205</f>
        <v>0.96804376155860705</v>
      </c>
      <c r="AR205" s="133">
        <f>U205*P205/AB205</f>
        <v>0.98556579083546769</v>
      </c>
      <c r="AS205" s="133">
        <f t="shared" si="82"/>
        <v>1.0133956975647012</v>
      </c>
      <c r="AT205" s="133">
        <f t="shared" si="83"/>
        <v>1.0184257789608302</v>
      </c>
      <c r="AU205" s="133">
        <f>V205*S205/AD205</f>
        <v>0.79913370418416441</v>
      </c>
      <c r="AV205" s="133">
        <f>AC205/AD205</f>
        <v>1.0010058806977051</v>
      </c>
      <c r="AW205" s="133">
        <f>O205*N205/AA205</f>
        <v>0.72162924415501661</v>
      </c>
      <c r="AX205" s="133">
        <f>AE205/AC205</f>
        <v>1.0317371139323974</v>
      </c>
      <c r="AY205" s="133">
        <f>AF205/AG205</f>
        <v>0.99335828589018604</v>
      </c>
      <c r="AZ205" s="133">
        <f t="shared" si="84"/>
        <v>0.97747827320432956</v>
      </c>
      <c r="BB205" s="75">
        <f t="shared" si="85"/>
        <v>-32.477984505719391</v>
      </c>
      <c r="BC205" s="75">
        <f t="shared" si="86"/>
        <v>-14.53939577900646</v>
      </c>
      <c r="BD205" s="75">
        <f t="shared" si="87"/>
        <v>13.30676850566409</v>
      </c>
      <c r="BE205" s="75">
        <f t="shared" si="88"/>
        <v>18.258081138673354</v>
      </c>
      <c r="BF205" s="75">
        <f t="shared" si="89"/>
        <v>-224.22700781107767</v>
      </c>
      <c r="BG205" s="75">
        <f t="shared" si="90"/>
        <v>1.005375138709077</v>
      </c>
      <c r="BH205" s="75">
        <f t="shared" si="91"/>
        <v>-326.24378423255035</v>
      </c>
      <c r="BI205" s="75">
        <f t="shared" si="92"/>
        <v>31.243900047381203</v>
      </c>
      <c r="BJ205" s="75">
        <f t="shared" si="93"/>
        <v>-6.6638684426218955</v>
      </c>
      <c r="BK205" s="75">
        <f t="shared" si="94"/>
        <v>-22.779214270579065</v>
      </c>
      <c r="BM205" s="133">
        <f>O205*U205/Q205/P205</f>
        <v>0.96949200449293449</v>
      </c>
      <c r="BN205" s="133">
        <f>P205*U205/R205^2</f>
        <v>0.98695834408768979</v>
      </c>
      <c r="BO205" s="133">
        <f>P205*Q205/R205^2</f>
        <v>1.0133116070846617</v>
      </c>
      <c r="BP205" s="133">
        <f>R205^2/S205^2</f>
        <v>1.0184081414576838</v>
      </c>
      <c r="BQ205" s="133">
        <f>V205*S205/T205^2</f>
        <v>0.80033519815767018</v>
      </c>
      <c r="BR205" s="133">
        <f>S205^2/T205^2</f>
        <v>1.0011137290939511</v>
      </c>
      <c r="BS205" s="133">
        <f>O205*N205/Q205/P205</f>
        <v>0.72270883837952649</v>
      </c>
      <c r="BT205" s="133">
        <f>Y205^2/S205^2</f>
        <v>1.03171764915747</v>
      </c>
      <c r="BU205" s="133">
        <f>W205^2/X205^2</f>
        <v>0.99329681076104204</v>
      </c>
      <c r="BV205" s="133">
        <f>X205^2/R205^2</f>
        <v>0.97750759321421765</v>
      </c>
      <c r="BX205" s="133">
        <f t="shared" si="95"/>
        <v>0.99850618372548117</v>
      </c>
      <c r="BY205" s="133">
        <f t="shared" si="96"/>
        <v>0.99858904556553563</v>
      </c>
      <c r="BZ205" s="133">
        <f t="shared" si="97"/>
        <v>1.0000829858056017</v>
      </c>
      <c r="CA205" s="133">
        <f t="shared" si="98"/>
        <v>1.0000173186981018</v>
      </c>
      <c r="CB205" s="133">
        <f t="shared" si="99"/>
        <v>0.99849876154857176</v>
      </c>
      <c r="CC205" s="133">
        <f t="shared" si="100"/>
        <v>0.99989227158402516</v>
      </c>
      <c r="CD205" s="133">
        <f t="shared" si="101"/>
        <v>0.99850618372548128</v>
      </c>
      <c r="CE205" s="133">
        <f t="shared" si="77"/>
        <v>1.0000188663777763</v>
      </c>
      <c r="CF205" s="133">
        <f t="shared" si="78"/>
        <v>1.0000618899894553</v>
      </c>
      <c r="CG205" s="133">
        <f t="shared" si="79"/>
        <v>0.9999700053379722</v>
      </c>
    </row>
    <row r="206" spans="1:85" x14ac:dyDescent="0.2">
      <c r="A206" s="132">
        <v>404</v>
      </c>
      <c r="B206" s="132">
        <f t="shared" si="80"/>
        <v>677.15</v>
      </c>
      <c r="C206" s="44">
        <f t="shared" si="81"/>
        <v>1.4767776711216127</v>
      </c>
      <c r="E206" s="40">
        <f>'[4]methanogen M06-L TZVP smd redo'!AB206</f>
        <v>0.89937356574520955</v>
      </c>
      <c r="F206" s="40">
        <f>'[4]methanogen M06-L TZVP smd redo'!AS206</f>
        <v>1.0202229170024335</v>
      </c>
      <c r="G206" s="40">
        <f>'[4]methanogen M06-L TZVP smd redo'!BJ206</f>
        <v>1.0920942642664855</v>
      </c>
      <c r="H206" s="40">
        <f>'[4]methanogen M06-L TZVP smd redo'!EV206</f>
        <v>1.1016874900517948</v>
      </c>
      <c r="I206" s="40">
        <f>'[4]methanogen M06-L TZVP smd redo'!CL206</f>
        <v>1.0457324538082347</v>
      </c>
      <c r="J206" s="40">
        <f>'[4]methanogen M06-L TZVP smd redo'!DG206</f>
        <v>1.0607949620573542</v>
      </c>
      <c r="K206" s="40">
        <f>'[4]methanogen M06-L TZVP smd redo'!EC206</f>
        <v>1.0263618380155215</v>
      </c>
      <c r="M206" s="40" t="e">
        <f>EXP('d-beta'!Y207/1000)*'[3]methanogen M06-L TZVP smd redo'!EZ206</f>
        <v>#N/A</v>
      </c>
      <c r="N206" s="40">
        <f>'[3]methanogen M06-L TZVP smd redo'!ET206</f>
        <v>1.58958</v>
      </c>
      <c r="O206" s="40">
        <f>'[3]methanogen M06-L TZVP smd redo'!R206</f>
        <v>2.1826599999999998</v>
      </c>
      <c r="P206" s="40">
        <f>'[3]methanogen M06-L TZVP smd redo'!W206</f>
        <v>2.19251</v>
      </c>
      <c r="Q206" s="40">
        <f>'[3]methanogen M06-L TZVP smd redo'!V206</f>
        <v>2.1850200000000002</v>
      </c>
      <c r="R206" s="40">
        <f>PRODUCT('[4]methanogen M06-L TZVP smd redo'!AD206:AF206)^(1/3)</f>
        <v>2.1745466551970645</v>
      </c>
      <c r="S206" s="40">
        <f>AVERAGE('[3]methanogen M06-L TZVP smd redo'!AT206:AV206)</f>
        <v>2.1549499999999999</v>
      </c>
      <c r="T206" s="40">
        <f>'[3]methanogen M06-L TZVP smd redo'!FK206</f>
        <v>2.1538499999999998</v>
      </c>
      <c r="U206" s="40">
        <f>'[3]methanogen M06-L TZVP smd redo'!CD206</f>
        <v>2.12852</v>
      </c>
      <c r="V206" s="40">
        <f>'[3]methanogen M06-L TZVP smd redo'!CG206</f>
        <v>1.72448</v>
      </c>
      <c r="W206" s="40">
        <v>2.1429467644178666</v>
      </c>
      <c r="X206" s="40">
        <v>2.1501350299049284</v>
      </c>
      <c r="Y206" s="40">
        <v>2.1886480872455656</v>
      </c>
      <c r="Z206" s="40"/>
      <c r="AA206" s="40">
        <v>4.7977600000000002</v>
      </c>
      <c r="AB206" s="40">
        <v>4.7352819492516574</v>
      </c>
      <c r="AC206" s="41">
        <v>4.6502233333333329</v>
      </c>
      <c r="AD206" s="41">
        <v>4.6459700000000002</v>
      </c>
      <c r="AE206" s="41">
        <v>4.7968752424339547</v>
      </c>
      <c r="AF206" s="72">
        <v>4.5987686841815849</v>
      </c>
      <c r="AG206" s="41">
        <v>4.6294021595759016</v>
      </c>
      <c r="AH206" s="40"/>
      <c r="AI206" s="133">
        <f>1000*(AA206/Q206/P206-1)</f>
        <v>1.4782457731568055</v>
      </c>
      <c r="AJ206" s="133">
        <f>1000*(AB206/R206^2-1)</f>
        <v>1.4018354497042917</v>
      </c>
      <c r="AK206" s="133">
        <f>1000*(AC206/S206^2-1)</f>
        <v>1.3811571792254895</v>
      </c>
      <c r="AL206" s="133">
        <f>1000*(AD206/T206^2-1)</f>
        <v>1.4874053989304414</v>
      </c>
      <c r="AM206" s="133">
        <f>1000*((AE206/Y206^2-1))</f>
        <v>1.3976076059005749</v>
      </c>
      <c r="AN206" s="133">
        <f>1000*((AF206/W206^2-1))</f>
        <v>1.4258567450615711</v>
      </c>
      <c r="AO206" s="133">
        <f>1000*((AG206/X206^2-1))</f>
        <v>1.3673810245937723</v>
      </c>
      <c r="AQ206" s="133">
        <f>O206*U206/AA206</f>
        <v>0.96833427749616463</v>
      </c>
      <c r="AR206" s="133">
        <f>U206*P206/AB206</f>
        <v>0.98553822881391884</v>
      </c>
      <c r="AS206" s="133">
        <f t="shared" si="82"/>
        <v>1.0131941564236142</v>
      </c>
      <c r="AT206" s="133">
        <f t="shared" si="83"/>
        <v>1.0182912969595705</v>
      </c>
      <c r="AU206" s="133">
        <f>V206*S206/AD206</f>
        <v>0.79986917177683026</v>
      </c>
      <c r="AV206" s="133">
        <f>AC206/AD206</f>
        <v>1.0009154887640972</v>
      </c>
      <c r="AW206" s="133">
        <f>O206*N206/AA206</f>
        <v>0.72315261346961901</v>
      </c>
      <c r="AX206" s="133">
        <f>AE206/AC206</f>
        <v>1.0315365303101476</v>
      </c>
      <c r="AY206" s="133">
        <f>AF206/AG206</f>
        <v>0.99338284419059353</v>
      </c>
      <c r="AZ206" s="133">
        <f t="shared" si="84"/>
        <v>0.97764023540509803</v>
      </c>
      <c r="BB206" s="75">
        <f t="shared" si="85"/>
        <v>-32.177923325642027</v>
      </c>
      <c r="BC206" s="75">
        <f t="shared" si="86"/>
        <v>-14.567361854135822</v>
      </c>
      <c r="BD206" s="75">
        <f t="shared" si="87"/>
        <v>13.107871682654018</v>
      </c>
      <c r="BE206" s="75">
        <f t="shared" si="88"/>
        <v>18.126023521987133</v>
      </c>
      <c r="BF206" s="75">
        <f t="shared" si="89"/>
        <v>-223.30709996652371</v>
      </c>
      <c r="BG206" s="75">
        <f t="shared" si="90"/>
        <v>0.91506995984616668</v>
      </c>
      <c r="BH206" s="75">
        <f t="shared" si="91"/>
        <v>-324.13499546129469</v>
      </c>
      <c r="BI206" s="75">
        <f t="shared" si="92"/>
        <v>31.049467647741476</v>
      </c>
      <c r="BJ206" s="75">
        <f t="shared" si="93"/>
        <v>-6.6391462480320671</v>
      </c>
      <c r="BK206" s="75">
        <f t="shared" si="94"/>
        <v>-22.613534082472047</v>
      </c>
      <c r="BM206" s="133">
        <f>O206*U206/Q206/P206</f>
        <v>0.9697657135488762</v>
      </c>
      <c r="BN206" s="133">
        <f>P206*U206/R206^2</f>
        <v>0.98691979124010898</v>
      </c>
      <c r="BO206" s="133">
        <f>P206*Q206/R206^2</f>
        <v>1.013116852205036</v>
      </c>
      <c r="BP206" s="133">
        <f>R206^2/S206^2</f>
        <v>1.0182702699331367</v>
      </c>
      <c r="BQ206" s="133">
        <f>V206*S206/T206^2</f>
        <v>0.80105890150136905</v>
      </c>
      <c r="BR206" s="133">
        <f>S206^2/T206^2</f>
        <v>1.0010216875756026</v>
      </c>
      <c r="BS206" s="133">
        <f>O206*N206/Q206/P206</f>
        <v>0.72422161076382785</v>
      </c>
      <c r="BT206" s="133">
        <f>Y206^2/S206^2</f>
        <v>1.0315195847772984</v>
      </c>
      <c r="BU206" s="133">
        <f>W206^2/X206^2</f>
        <v>0.99332483812142391</v>
      </c>
      <c r="BV206" s="133">
        <f>X206^2/R206^2</f>
        <v>0.97767387344136147</v>
      </c>
      <c r="BX206" s="133">
        <f t="shared" si="95"/>
        <v>0.99852393621189883</v>
      </c>
      <c r="BY206" s="133">
        <f t="shared" si="96"/>
        <v>0.99860012694197353</v>
      </c>
      <c r="BZ206" s="133">
        <f t="shared" si="97"/>
        <v>1.0000763033586995</v>
      </c>
      <c r="CA206" s="133">
        <f t="shared" si="98"/>
        <v>1.0000206497499287</v>
      </c>
      <c r="CB206" s="133">
        <f t="shared" si="99"/>
        <v>0.9985148036900795</v>
      </c>
      <c r="CC206" s="133">
        <f t="shared" si="100"/>
        <v>0.99989390957975888</v>
      </c>
      <c r="CD206" s="133">
        <f t="shared" si="101"/>
        <v>0.99852393621189872</v>
      </c>
      <c r="CE206" s="133">
        <f t="shared" si="77"/>
        <v>1.0000164277373877</v>
      </c>
      <c r="CF206" s="133">
        <f t="shared" si="78"/>
        <v>1.000058395871062</v>
      </c>
      <c r="CG206" s="133">
        <f t="shared" si="79"/>
        <v>0.9999655938067108</v>
      </c>
    </row>
    <row r="207" spans="1:85" x14ac:dyDescent="0.2">
      <c r="A207" s="132">
        <v>406</v>
      </c>
      <c r="B207" s="132">
        <f t="shared" si="80"/>
        <v>679.15</v>
      </c>
      <c r="C207" s="44">
        <f t="shared" si="81"/>
        <v>1.4724287712581905</v>
      </c>
      <c r="E207" s="40">
        <f>'[4]methanogen M06-L TZVP smd redo'!AB207</f>
        <v>0.89213996309189803</v>
      </c>
      <c r="F207" s="40">
        <f>'[4]methanogen M06-L TZVP smd redo'!AS207</f>
        <v>1.0095569459378506</v>
      </c>
      <c r="G207" s="40">
        <f>'[4]methanogen M06-L TZVP smd redo'!BJ207</f>
        <v>1.0787888121237543</v>
      </c>
      <c r="H207" s="40">
        <f>'[4]methanogen M06-L TZVP smd redo'!EV207</f>
        <v>1.0935096137019151</v>
      </c>
      <c r="I207" s="40">
        <f>'[4]methanogen M06-L TZVP smd redo'!CL207</f>
        <v>1.0433930225897114</v>
      </c>
      <c r="J207" s="40">
        <f>'[4]methanogen M06-L TZVP smd redo'!DG207</f>
        <v>1.0494979577870822</v>
      </c>
      <c r="K207" s="40">
        <f>'[4]methanogen M06-L TZVP smd redo'!EC207</f>
        <v>1.0257365979777777</v>
      </c>
      <c r="M207" s="40" t="e">
        <f>EXP('d-beta'!Y208/1000)*'[3]methanogen M06-L TZVP smd redo'!EZ207</f>
        <v>#N/A</v>
      </c>
      <c r="N207" s="40">
        <f>'[3]methanogen M06-L TZVP smd redo'!ET207</f>
        <v>1.5867500000000001</v>
      </c>
      <c r="O207" s="40">
        <f>'[3]methanogen M06-L TZVP smd redo'!R207</f>
        <v>2.1748099999999999</v>
      </c>
      <c r="P207" s="40">
        <f>'[3]methanogen M06-L TZVP smd redo'!W207</f>
        <v>2.1843300000000001</v>
      </c>
      <c r="Q207" s="40">
        <f>'[3]methanogen M06-L TZVP smd redo'!V207</f>
        <v>2.1768800000000001</v>
      </c>
      <c r="R207" s="40">
        <f>PRODUCT('[4]methanogen M06-L TZVP smd redo'!AD207:AF207)^(1/3)</f>
        <v>2.166658297234024</v>
      </c>
      <c r="S207" s="40">
        <f>AVERAGE('[3]methanogen M06-L TZVP smd redo'!AT207:AV207)</f>
        <v>2.1472700000000002</v>
      </c>
      <c r="T207" s="40">
        <f>'[3]methanogen M06-L TZVP smd redo'!FK207</f>
        <v>2.1462699999999999</v>
      </c>
      <c r="U207" s="40">
        <f>'[3]methanogen M06-L TZVP smd redo'!CD207</f>
        <v>2.1209199999999999</v>
      </c>
      <c r="V207" s="40">
        <f>'[3]methanogen M06-L TZVP smd redo'!CG207</f>
        <v>1.72004</v>
      </c>
      <c r="W207" s="40">
        <v>2.1353676453567707</v>
      </c>
      <c r="X207" s="40">
        <v>2.14250321929357</v>
      </c>
      <c r="Y207" s="40">
        <v>2.1806324852218975</v>
      </c>
      <c r="Z207" s="40"/>
      <c r="AA207" s="40">
        <v>4.7619899999999999</v>
      </c>
      <c r="AB207" s="40">
        <v>4.7009000181764842</v>
      </c>
      <c r="AC207" s="41">
        <v>4.6170633333333333</v>
      </c>
      <c r="AD207" s="41">
        <v>4.6132499999999999</v>
      </c>
      <c r="AE207" s="41">
        <v>4.7617416752620159</v>
      </c>
      <c r="AF207" s="72">
        <v>4.5662344053738</v>
      </c>
      <c r="AG207" s="41">
        <v>4.5965428268009552</v>
      </c>
      <c r="AH207" s="40"/>
      <c r="AI207" s="133">
        <f>1000*(AA207/Q207/P207-1)</f>
        <v>1.4649156712116529</v>
      </c>
      <c r="AJ207" s="133">
        <f>1000*(AB207/R207^2-1)</f>
        <v>1.382888099779489</v>
      </c>
      <c r="AK207" s="133">
        <f>1000*(AC207/S207^2-1)</f>
        <v>1.3652562469002039</v>
      </c>
      <c r="AL207" s="133">
        <f>1000*(AD207/T207^2-1)</f>
        <v>1.4707747742264132</v>
      </c>
      <c r="AM207" s="133">
        <f>1000*((AE207/Y207^2-1))</f>
        <v>1.384525941659831</v>
      </c>
      <c r="AN207" s="133">
        <f>1000*((AF207/W207^2-1))</f>
        <v>1.4122179975948335</v>
      </c>
      <c r="AO207" s="133">
        <f>1000*((AG207/X207^2-1))</f>
        <v>1.3556314281073512</v>
      </c>
      <c r="AQ207" s="133">
        <f>O207*U207/AA207</f>
        <v>0.96862824684638138</v>
      </c>
      <c r="AR207" s="133">
        <f>U207*P207/AB207</f>
        <v>0.98551110759362526</v>
      </c>
      <c r="AS207" s="133">
        <f t="shared" si="82"/>
        <v>1.01299537994582</v>
      </c>
      <c r="AT207" s="133">
        <f t="shared" si="83"/>
        <v>1.0181580105773911</v>
      </c>
      <c r="AU207" s="133">
        <f>V207*S207/AD207</f>
        <v>0.80060484274643706</v>
      </c>
      <c r="AV207" s="133">
        <f>AC207/AD207</f>
        <v>1.0008266045268159</v>
      </c>
      <c r="AW207" s="133">
        <f>O207*N207/AA207</f>
        <v>0.72467177955014606</v>
      </c>
      <c r="AX207" s="133">
        <f>AE207/AC207</f>
        <v>1.0313355766389782</v>
      </c>
      <c r="AY207" s="133">
        <f>AF207/AG207</f>
        <v>0.9934062571438611</v>
      </c>
      <c r="AZ207" s="133">
        <f t="shared" si="84"/>
        <v>0.97780059329659808</v>
      </c>
      <c r="BB207" s="75">
        <f t="shared" si="85"/>
        <v>-31.87438688776119</v>
      </c>
      <c r="BC207" s="75">
        <f t="shared" si="86"/>
        <v>-14.594881429414158</v>
      </c>
      <c r="BD207" s="75">
        <f t="shared" si="87"/>
        <v>12.911664491901202</v>
      </c>
      <c r="BE207" s="75">
        <f t="shared" si="88"/>
        <v>17.995122760670373</v>
      </c>
      <c r="BF207" s="75">
        <f t="shared" si="89"/>
        <v>-222.38778354558426</v>
      </c>
      <c r="BG207" s="75">
        <f t="shared" si="90"/>
        <v>0.82626307744349881</v>
      </c>
      <c r="BH207" s="75">
        <f t="shared" si="91"/>
        <v>-322.03644449700022</v>
      </c>
      <c r="BI207" s="75">
        <f t="shared" si="92"/>
        <v>30.854638631315243</v>
      </c>
      <c r="BJ207" s="75">
        <f t="shared" si="93"/>
        <v>-6.6155776133411139</v>
      </c>
      <c r="BK207" s="75">
        <f t="shared" si="94"/>
        <v>-22.449522070954444</v>
      </c>
      <c r="BM207" s="133">
        <f>O207*U207/Q207/P207</f>
        <v>0.97004720554476487</v>
      </c>
      <c r="BN207" s="133">
        <f>P207*U207/R207^2</f>
        <v>0.98687395917651688</v>
      </c>
      <c r="BO207" s="133">
        <f>P207*Q207/R207^2</f>
        <v>1.0129124079419198</v>
      </c>
      <c r="BP207" s="133">
        <f>R207^2/S207^2</f>
        <v>1.0181400833564811</v>
      </c>
      <c r="BQ207" s="133">
        <f>V207*S207/T207^2</f>
        <v>0.80178235215327198</v>
      </c>
      <c r="BR207" s="133">
        <f>S207^2/T207^2</f>
        <v>1.0009320662938983</v>
      </c>
      <c r="BS207" s="133">
        <f>O207*N207/Q207/P207</f>
        <v>0.72573336259649401</v>
      </c>
      <c r="BT207" s="133">
        <f>Y207^2/S207^2</f>
        <v>1.031315730594585</v>
      </c>
      <c r="BU207" s="133">
        <f>W207^2/X207^2</f>
        <v>0.99335012296535896</v>
      </c>
      <c r="BV207" s="133">
        <f>X207^2/R207^2</f>
        <v>0.97782720880551011</v>
      </c>
      <c r="BX207" s="133">
        <f t="shared" si="95"/>
        <v>0.99853722716763393</v>
      </c>
      <c r="BY207" s="133">
        <f t="shared" si="96"/>
        <v>0.99861902163876237</v>
      </c>
      <c r="BZ207" s="133">
        <f t="shared" si="97"/>
        <v>1.000081914293131</v>
      </c>
      <c r="CA207" s="133">
        <f t="shared" si="98"/>
        <v>1.0000176078137017</v>
      </c>
      <c r="CB207" s="133">
        <f t="shared" si="99"/>
        <v>0.99853138522733431</v>
      </c>
      <c r="CC207" s="133">
        <f t="shared" si="100"/>
        <v>0.99989463643874166</v>
      </c>
      <c r="CD207" s="133">
        <f t="shared" si="101"/>
        <v>0.99853722716763371</v>
      </c>
      <c r="CE207" s="133">
        <f t="shared" si="77"/>
        <v>1.0000192434225568</v>
      </c>
      <c r="CF207" s="133">
        <f t="shared" si="78"/>
        <v>1.000056509962806</v>
      </c>
      <c r="CG207" s="133">
        <f t="shared" si="79"/>
        <v>0.99997278096920161</v>
      </c>
    </row>
    <row r="208" spans="1:85" x14ac:dyDescent="0.2">
      <c r="A208" s="132">
        <v>408</v>
      </c>
      <c r="B208" s="132">
        <f t="shared" si="80"/>
        <v>681.15</v>
      </c>
      <c r="C208" s="44">
        <f t="shared" si="81"/>
        <v>1.4681054099684359</v>
      </c>
      <c r="E208" s="40">
        <f>'[4]methanogen M06-L TZVP smd redo'!AB208</f>
        <v>0.89075051420506313</v>
      </c>
      <c r="F208" s="40">
        <f>'[4]methanogen M06-L TZVP smd redo'!AS208</f>
        <v>1.0020630511031747</v>
      </c>
      <c r="G208" s="40">
        <f>'[4]methanogen M06-L TZVP smd redo'!BJ208</f>
        <v>1.0691580792931976</v>
      </c>
      <c r="H208" s="40">
        <f>'[4]methanogen M06-L TZVP smd redo'!EV208</f>
        <v>1.0776073072924497</v>
      </c>
      <c r="I208" s="40">
        <f>'[4]methanogen M06-L TZVP smd redo'!CL208</f>
        <v>1.0286509204391336</v>
      </c>
      <c r="J208" s="40">
        <f>'[4]methanogen M06-L TZVP smd redo'!DG208</f>
        <v>1.0450390432388268</v>
      </c>
      <c r="K208" s="40">
        <f>'[4]methanogen M06-L TZVP smd redo'!EC208</f>
        <v>1.0124383253877767</v>
      </c>
      <c r="M208" s="40" t="e">
        <f>EXP('d-beta'!Y209/1000)*'[3]methanogen M06-L TZVP smd redo'!EZ208</f>
        <v>#N/A</v>
      </c>
      <c r="N208" s="40">
        <f>'[3]methanogen M06-L TZVP smd redo'!ET208</f>
        <v>1.58395</v>
      </c>
      <c r="O208" s="40">
        <f>'[3]methanogen M06-L TZVP smd redo'!R208</f>
        <v>2.16703</v>
      </c>
      <c r="P208" s="40">
        <f>'[3]methanogen M06-L TZVP smd redo'!W208</f>
        <v>2.17624</v>
      </c>
      <c r="Q208" s="40">
        <f>'[3]methanogen M06-L TZVP smd redo'!V208</f>
        <v>2.1688200000000002</v>
      </c>
      <c r="R208" s="40">
        <f>PRODUCT('[4]methanogen M06-L TZVP smd redo'!AD208:AF208)^(1/3)</f>
        <v>2.158846541505496</v>
      </c>
      <c r="S208" s="40">
        <f>AVERAGE('[3]methanogen M06-L TZVP smd redo'!AT208:AV208)</f>
        <v>2.139663333333333</v>
      </c>
      <c r="T208" s="40">
        <f>'[3]methanogen M06-L TZVP smd redo'!FK208</f>
        <v>2.1387700000000001</v>
      </c>
      <c r="U208" s="40">
        <f>'[3]methanogen M06-L TZVP smd redo'!CD208</f>
        <v>2.1133899999999999</v>
      </c>
      <c r="V208" s="40">
        <f>'[3]methanogen M06-L TZVP smd redo'!CG208</f>
        <v>1.7156400000000001</v>
      </c>
      <c r="W208" s="40">
        <v>2.1278718404630008</v>
      </c>
      <c r="X208" s="40">
        <v>2.1349546724014132</v>
      </c>
      <c r="Y208" s="40">
        <v>2.1727068846392728</v>
      </c>
      <c r="Z208" s="40"/>
      <c r="AA208" s="40">
        <v>4.7267299999999999</v>
      </c>
      <c r="AB208" s="40">
        <v>4.6669980244760003</v>
      </c>
      <c r="AC208" s="41">
        <v>4.5843633333333331</v>
      </c>
      <c r="AD208" s="41">
        <v>4.5809699999999998</v>
      </c>
      <c r="AE208" s="41">
        <v>4.727104679959389</v>
      </c>
      <c r="AF208" s="72">
        <v>4.5341500237231873</v>
      </c>
      <c r="AG208" s="41">
        <v>4.5641366676050756</v>
      </c>
      <c r="AH208" s="40"/>
      <c r="AI208" s="133">
        <f>1000*(AA208/Q208/P208-1)</f>
        <v>1.452827954714353</v>
      </c>
      <c r="AJ208" s="133">
        <f>1000*(AB208/R208^2-1)</f>
        <v>1.3688386759493909</v>
      </c>
      <c r="AK208" s="133">
        <f>1000*(AC208/S208^2-1)</f>
        <v>1.3551633043498157</v>
      </c>
      <c r="AL208" s="133">
        <f>1000*(AD208/T208^2-1)</f>
        <v>1.4500214864563432</v>
      </c>
      <c r="AM208" s="133">
        <f>1000*((AE208/Y208^2-1))</f>
        <v>1.3662242036940331</v>
      </c>
      <c r="AN208" s="133">
        <f>1000*((AF208/W208^2-1))</f>
        <v>1.3939221089713794</v>
      </c>
      <c r="AO208" s="133">
        <f>1000*((AG208/X208^2-1))</f>
        <v>1.3394410414064861</v>
      </c>
      <c r="AQ208" s="133">
        <f>O208*U208/AA208</f>
        <v>0.96891075472895638</v>
      </c>
      <c r="AR208" s="133">
        <f>U208*P208/AB208</f>
        <v>0.98548227993226811</v>
      </c>
      <c r="AS208" s="133">
        <f t="shared" si="82"/>
        <v>1.0127988002589108</v>
      </c>
      <c r="AT208" s="133">
        <f t="shared" si="83"/>
        <v>1.0180253363737168</v>
      </c>
      <c r="AU208" s="133">
        <f>V208*S208/AD208</f>
        <v>0.80133508868209125</v>
      </c>
      <c r="AV208" s="133">
        <f>AC208/AD208</f>
        <v>1.000740745591727</v>
      </c>
      <c r="AW208" s="133">
        <f>O208*N208/AA208</f>
        <v>0.72618219540781903</v>
      </c>
      <c r="AX208" s="133">
        <f>AE208/AC208</f>
        <v>1.031136569300293</v>
      </c>
      <c r="AY208" s="133">
        <f>AF208/AG208</f>
        <v>0.99342994172485566</v>
      </c>
      <c r="AZ208" s="133">
        <f t="shared" si="84"/>
        <v>0.97795984563707339</v>
      </c>
      <c r="BB208" s="75">
        <f t="shared" si="85"/>
        <v>-31.582771715785469</v>
      </c>
      <c r="BC208" s="75">
        <f t="shared" si="86"/>
        <v>-14.62413334019341</v>
      </c>
      <c r="BD208" s="75">
        <f t="shared" si="87"/>
        <v>12.717587828588458</v>
      </c>
      <c r="BE208" s="75">
        <f t="shared" si="88"/>
        <v>17.86480620144631</v>
      </c>
      <c r="BF208" s="75">
        <f t="shared" si="89"/>
        <v>-221.47608146249212</v>
      </c>
      <c r="BG208" s="75">
        <f t="shared" si="90"/>
        <v>0.74047137511929617</v>
      </c>
      <c r="BH208" s="75">
        <f t="shared" si="91"/>
        <v>-319.95433777998812</v>
      </c>
      <c r="BI208" s="75">
        <f t="shared" si="92"/>
        <v>30.661659211258883</v>
      </c>
      <c r="BJ208" s="75">
        <f t="shared" si="93"/>
        <v>-6.5917361099407215</v>
      </c>
      <c r="BK208" s="75">
        <f t="shared" si="94"/>
        <v>-22.286667421011618</v>
      </c>
      <c r="BM208" s="133">
        <f>O208*U208/Q208/P208</f>
        <v>0.97031841535904995</v>
      </c>
      <c r="BN208" s="133">
        <f>P208*U208/R208^2</f>
        <v>0.98683124619150231</v>
      </c>
      <c r="BO208" s="133">
        <f>P208*Q208/R208^2</f>
        <v>1.0127138594225649</v>
      </c>
      <c r="BP208" s="133">
        <f>R208^2/S208^2</f>
        <v>1.0180114335296948</v>
      </c>
      <c r="BQ208" s="133">
        <f>V208*S208/T208^2</f>
        <v>0.80249704177853165</v>
      </c>
      <c r="BR208" s="133">
        <f>S208^2/T208^2</f>
        <v>1.0008355455701616</v>
      </c>
      <c r="BS208" s="133">
        <f>O208*N208/Q208/P208</f>
        <v>0.72723721320152324</v>
      </c>
      <c r="BT208" s="133">
        <f>Y208^2/S208^2</f>
        <v>1.0311251795634242</v>
      </c>
      <c r="BU208" s="133">
        <f>W208^2/X208^2</f>
        <v>0.99337589393948278</v>
      </c>
      <c r="BV208" s="133">
        <f>X208^2/R208^2</f>
        <v>0.97798855688618769</v>
      </c>
      <c r="BX208" s="133">
        <f t="shared" si="95"/>
        <v>0.99854927969230323</v>
      </c>
      <c r="BY208" s="133">
        <f t="shared" si="96"/>
        <v>0.99863303248205781</v>
      </c>
      <c r="BZ208" s="133">
        <f t="shared" si="97"/>
        <v>1.0000838744681488</v>
      </c>
      <c r="CA208" s="133">
        <f t="shared" si="98"/>
        <v>1.0000136568643181</v>
      </c>
      <c r="CB208" s="133">
        <f t="shared" si="99"/>
        <v>0.99855207803150869</v>
      </c>
      <c r="CC208" s="133">
        <f t="shared" si="100"/>
        <v>0.99990527916513927</v>
      </c>
      <c r="CD208" s="133">
        <f t="shared" si="101"/>
        <v>0.99854927969230334</v>
      </c>
      <c r="CE208" s="133">
        <f t="shared" si="77"/>
        <v>1.0000110459303047</v>
      </c>
      <c r="CF208" s="133">
        <f t="shared" si="78"/>
        <v>1.0000544081910006</v>
      </c>
      <c r="CG208" s="133">
        <f t="shared" si="79"/>
        <v>0.9999706425510686</v>
      </c>
    </row>
    <row r="209" spans="1:85" x14ac:dyDescent="0.2">
      <c r="A209" s="132">
        <v>410</v>
      </c>
      <c r="B209" s="132">
        <f t="shared" si="80"/>
        <v>683.15</v>
      </c>
      <c r="C209" s="44">
        <f t="shared" si="81"/>
        <v>1.4638073629510358</v>
      </c>
      <c r="E209" s="40">
        <f>'[4]methanogen M06-L TZVP smd redo'!AB209</f>
        <v>0.88621384437925776</v>
      </c>
      <c r="F209" s="40">
        <f>'[4]methanogen M06-L TZVP smd redo'!AS209</f>
        <v>0.99925135320733105</v>
      </c>
      <c r="G209" s="40">
        <f>'[4]methanogen M06-L TZVP smd redo'!BJ209</f>
        <v>1.0681798451550595</v>
      </c>
      <c r="H209" s="40">
        <f>'[4]methanogen M06-L TZVP smd redo'!EV209</f>
        <v>1.0780364170528411</v>
      </c>
      <c r="I209" s="40">
        <f>'[4]methanogen M06-L TZVP smd redo'!CL209</f>
        <v>1.0285276426333922</v>
      </c>
      <c r="J209" s="40">
        <f>'[4]methanogen M06-L TZVP smd redo'!DG209</f>
        <v>1.0358888734720573</v>
      </c>
      <c r="K209" s="40">
        <f>'[4]methanogen M06-L TZVP smd redo'!EC209</f>
        <v>1.0133815698618598</v>
      </c>
      <c r="M209" s="40" t="e">
        <f>EXP('d-beta'!Y210/1000)*'[3]methanogen M06-L TZVP smd redo'!EZ209</f>
        <v>#N/A</v>
      </c>
      <c r="N209" s="40">
        <f>'[3]methanogen M06-L TZVP smd redo'!ET209</f>
        <v>1.5811599999999999</v>
      </c>
      <c r="O209" s="40">
        <f>'[3]methanogen M06-L TZVP smd redo'!R209</f>
        <v>2.1593399999999998</v>
      </c>
      <c r="P209" s="40">
        <f>'[3]methanogen M06-L TZVP smd redo'!W209</f>
        <v>2.1682399999999999</v>
      </c>
      <c r="Q209" s="40">
        <f>'[3]methanogen M06-L TZVP smd redo'!V209</f>
        <v>2.1608499999999999</v>
      </c>
      <c r="R209" s="40">
        <f>PRODUCT('[4]methanogen M06-L TZVP smd redo'!AD209:AF209)^(1/3)</f>
        <v>2.1511147980021597</v>
      </c>
      <c r="S209" s="40">
        <f>AVERAGE('[3]methanogen M06-L TZVP smd redo'!AT209:AV209)</f>
        <v>2.1321433333333331</v>
      </c>
      <c r="T209" s="40">
        <f>'[3]methanogen M06-L TZVP smd redo'!FK209</f>
        <v>2.1313399999999998</v>
      </c>
      <c r="U209" s="40">
        <f>'[3]methanogen M06-L TZVP smd redo'!CD209</f>
        <v>2.10595</v>
      </c>
      <c r="V209" s="40">
        <f>'[3]methanogen M06-L TZVP smd redo'!CG209</f>
        <v>1.7112799999999999</v>
      </c>
      <c r="W209" s="40">
        <v>2.1204493497129095</v>
      </c>
      <c r="X209" s="40">
        <v>2.1274794119340479</v>
      </c>
      <c r="Y209" s="40">
        <v>2.1648578633292379</v>
      </c>
      <c r="Z209" s="40"/>
      <c r="AA209" s="40">
        <v>4.69198</v>
      </c>
      <c r="AB209" s="40">
        <v>4.6335659778661116</v>
      </c>
      <c r="AC209" s="41">
        <v>4.5521133333333337</v>
      </c>
      <c r="AD209" s="41">
        <v>4.5491400000000004</v>
      </c>
      <c r="AE209" s="41">
        <v>4.6929543231921249</v>
      </c>
      <c r="AF209" s="72">
        <v>4.502508945996035</v>
      </c>
      <c r="AG209" s="41">
        <v>4.5321738195854238</v>
      </c>
      <c r="AH209" s="40"/>
      <c r="AI209" s="133">
        <f>1000*(AA209/Q209/P209-1)</f>
        <v>1.4382601490388058</v>
      </c>
      <c r="AJ209" s="133">
        <f>1000*(AB209/R209^2-1)</f>
        <v>1.3552418535560662</v>
      </c>
      <c r="AK209" s="133">
        <f>1000*(AC209/S209^2-1)</f>
        <v>1.3370198857549642</v>
      </c>
      <c r="AL209" s="133">
        <f>1000*(AD209/T209^2-1)</f>
        <v>1.4374564664003664</v>
      </c>
      <c r="AM209" s="133">
        <f>1000*((AE209/Y209^2-1))</f>
        <v>1.3538048521146706</v>
      </c>
      <c r="AN209" s="133">
        <f>1000*((AF209/W209^2-1))</f>
        <v>1.3796885853136764</v>
      </c>
      <c r="AO209" s="133">
        <f>1000*((AG209/X209^2-1))</f>
        <v>1.3267670405001653</v>
      </c>
      <c r="AQ209" s="133">
        <f>O209*U209/AA209</f>
        <v>0.969198946500198</v>
      </c>
      <c r="AR209" s="133">
        <f>U209*P209/AB209</f>
        <v>0.98546239544491532</v>
      </c>
      <c r="AS209" s="133">
        <f t="shared" si="82"/>
        <v>1.0126067099104499</v>
      </c>
      <c r="AT209" s="133">
        <f t="shared" si="83"/>
        <v>1.0178933692042182</v>
      </c>
      <c r="AU209" s="133">
        <f>V209*S209/AD209</f>
        <v>0.80206242135143468</v>
      </c>
      <c r="AV209" s="133">
        <f>AC209/AD209</f>
        <v>1.0006536033917033</v>
      </c>
      <c r="AW209" s="133">
        <f>O209*N209/AA209</f>
        <v>0.72768043222690626</v>
      </c>
      <c r="AX209" s="133">
        <f>AE209/AC209</f>
        <v>1.0309396931810699</v>
      </c>
      <c r="AY209" s="133">
        <f>AF209/AG209</f>
        <v>0.99345460373536554</v>
      </c>
      <c r="AZ209" s="133">
        <f t="shared" si="84"/>
        <v>0.97811789909434255</v>
      </c>
      <c r="BB209" s="75">
        <f t="shared" si="85"/>
        <v>-31.285377019104569</v>
      </c>
      <c r="BC209" s="75">
        <f t="shared" si="86"/>
        <v>-14.644310961211275</v>
      </c>
      <c r="BD209" s="75">
        <f t="shared" si="87"/>
        <v>12.527906949305402</v>
      </c>
      <c r="BE209" s="75">
        <f t="shared" si="88"/>
        <v>17.735167263190224</v>
      </c>
      <c r="BF209" s="75">
        <f t="shared" si="89"/>
        <v>-220.56884203536319</v>
      </c>
      <c r="BG209" s="75">
        <f t="shared" si="90"/>
        <v>0.65338988603341508</v>
      </c>
      <c r="BH209" s="75">
        <f t="shared" si="91"/>
        <v>-317.89329388082928</v>
      </c>
      <c r="BI209" s="75">
        <f t="shared" si="92"/>
        <v>30.470709804194446</v>
      </c>
      <c r="BJ209" s="75">
        <f t="shared" si="93"/>
        <v>-6.5669113051300991</v>
      </c>
      <c r="BK209" s="75">
        <f t="shared" si="94"/>
        <v>-22.125064991825116</v>
      </c>
      <c r="BM209" s="133">
        <f>O209*U209/Q209/P209</f>
        <v>0.97059290672143983</v>
      </c>
      <c r="BN209" s="133">
        <f>P209*U209/R209^2</f>
        <v>0.98679793532832794</v>
      </c>
      <c r="BO209" s="133">
        <f>P209*Q209/R209^2</f>
        <v>1.0125227657609239</v>
      </c>
      <c r="BP209" s="133">
        <f>R209^2/S209^2</f>
        <v>1.0178748462870524</v>
      </c>
      <c r="BQ209" s="133">
        <f>V209*S209/T209^2</f>
        <v>0.80321535116546294</v>
      </c>
      <c r="BR209" s="133">
        <f>S209^2/T209^2</f>
        <v>1.0007539714239833</v>
      </c>
      <c r="BS209" s="133">
        <f>O209*N209/Q209/P209</f>
        <v>0.72872702599381367</v>
      </c>
      <c r="BT209" s="133">
        <f>Y209^2/S209^2</f>
        <v>1.0309224122879581</v>
      </c>
      <c r="BU209" s="133">
        <f>W209^2/X209^2</f>
        <v>0.99340210102043014</v>
      </c>
      <c r="BV209" s="133">
        <f>X209^2/R209^2</f>
        <v>0.9781457139148787</v>
      </c>
      <c r="BX209" s="133">
        <f t="shared" si="95"/>
        <v>0.99856380547231638</v>
      </c>
      <c r="BY209" s="133">
        <f t="shared" si="96"/>
        <v>0.99864659234114805</v>
      </c>
      <c r="BZ209" s="133">
        <f t="shared" si="97"/>
        <v>1.0000829059378855</v>
      </c>
      <c r="CA209" s="133">
        <f t="shared" si="98"/>
        <v>1.0000181976371982</v>
      </c>
      <c r="CB209" s="133">
        <f t="shared" si="99"/>
        <v>0.9985646068487668</v>
      </c>
      <c r="CC209" s="133">
        <f t="shared" si="100"/>
        <v>0.99989970758533475</v>
      </c>
      <c r="CD209" s="133">
        <f t="shared" si="101"/>
        <v>0.99856380547231649</v>
      </c>
      <c r="CE209" s="133">
        <f t="shared" si="77"/>
        <v>1.0000167625544909</v>
      </c>
      <c r="CF209" s="133">
        <f t="shared" si="78"/>
        <v>1.0000528514232871</v>
      </c>
      <c r="CG209" s="133">
        <f t="shared" si="79"/>
        <v>0.9999715637249742</v>
      </c>
    </row>
    <row r="210" spans="1:85" x14ac:dyDescent="0.2">
      <c r="A210" s="132">
        <v>412</v>
      </c>
      <c r="B210" s="132">
        <f t="shared" si="80"/>
        <v>685.15</v>
      </c>
      <c r="C210" s="44">
        <f t="shared" si="81"/>
        <v>1.459534408523681</v>
      </c>
      <c r="E210" s="40">
        <f>'[4]methanogen M06-L TZVP smd redo'!AB210</f>
        <v>0.87851902001245818</v>
      </c>
      <c r="F210" s="40">
        <f>'[4]methanogen M06-L TZVP smd redo'!AS210</f>
        <v>0.99211300787382939</v>
      </c>
      <c r="G210" s="40">
        <f>'[4]methanogen M06-L TZVP smd redo'!BJ210</f>
        <v>1.0582181431615378</v>
      </c>
      <c r="H210" s="40">
        <f>'[4]methanogen M06-L TZVP smd redo'!EV210</f>
        <v>1.0617628826752323</v>
      </c>
      <c r="I210" s="40">
        <f>'[4]methanogen M06-L TZVP smd redo'!CL210</f>
        <v>1.0191268284562849</v>
      </c>
      <c r="J210" s="40">
        <f>'[4]methanogen M06-L TZVP smd redo'!DG210</f>
        <v>1.0224600556700825</v>
      </c>
      <c r="K210" s="40">
        <f>'[4]methanogen M06-L TZVP smd redo'!EC210</f>
        <v>1.0032094896978982</v>
      </c>
      <c r="M210" s="40" t="e">
        <f>EXP('d-beta'!Y211/1000)*'[3]methanogen M06-L TZVP smd redo'!EZ210</f>
        <v>#N/A</v>
      </c>
      <c r="N210" s="40">
        <f>'[3]methanogen M06-L TZVP smd redo'!ET210</f>
        <v>1.57839</v>
      </c>
      <c r="O210" s="40">
        <f>'[3]methanogen M06-L TZVP smd redo'!R210</f>
        <v>2.1517200000000001</v>
      </c>
      <c r="P210" s="40">
        <f>'[3]methanogen M06-L TZVP smd redo'!W210</f>
        <v>2.16032</v>
      </c>
      <c r="Q210" s="40">
        <f>'[3]methanogen M06-L TZVP smd redo'!V210</f>
        <v>2.1529699999999998</v>
      </c>
      <c r="R210" s="40">
        <f>PRODUCT('[4]methanogen M06-L TZVP smd redo'!AD210:AF210)^(1/3)</f>
        <v>2.1434663570864201</v>
      </c>
      <c r="S210" s="40">
        <f>AVERAGE('[3]methanogen M06-L TZVP smd redo'!AT210:AV210)</f>
        <v>2.1246966666666665</v>
      </c>
      <c r="T210" s="40">
        <f>'[3]methanogen M06-L TZVP smd redo'!FK210</f>
        <v>2.12399</v>
      </c>
      <c r="U210" s="40">
        <f>'[3]methanogen M06-L TZVP smd redo'!CD210</f>
        <v>2.0985800000000001</v>
      </c>
      <c r="V210" s="40">
        <f>'[3]methanogen M06-L TZVP smd redo'!CG210</f>
        <v>1.70696</v>
      </c>
      <c r="W210" s="40">
        <v>2.1131035432868401</v>
      </c>
      <c r="X210" s="40">
        <v>2.1200875177730469</v>
      </c>
      <c r="Y210" s="40">
        <v>2.1570955543107737</v>
      </c>
      <c r="Z210" s="40"/>
      <c r="AA210" s="40">
        <v>4.6577200000000003</v>
      </c>
      <c r="AB210" s="40">
        <v>4.6006037911757742</v>
      </c>
      <c r="AC210" s="41">
        <v>4.5202999999999998</v>
      </c>
      <c r="AD210" s="41">
        <v>4.5177300000000002</v>
      </c>
      <c r="AE210" s="41">
        <v>4.6592806044249535</v>
      </c>
      <c r="AF210" s="72">
        <v>4.471297820476698</v>
      </c>
      <c r="AG210" s="41">
        <v>4.5006508466226345</v>
      </c>
      <c r="AH210" s="40"/>
      <c r="AI210" s="133">
        <f>1000*(AA210/Q210/P210-1)</f>
        <v>1.4224255974639721</v>
      </c>
      <c r="AJ210" s="133">
        <f>1000*(AB210/R210^2-1)</f>
        <v>1.3398273704134933</v>
      </c>
      <c r="AK210" s="133">
        <f>1000*(AC210/S210^2-1)</f>
        <v>1.3211410834697013</v>
      </c>
      <c r="AL210" s="133">
        <f>1000*(AD210/T210^2-1)</f>
        <v>1.4178689896238161</v>
      </c>
      <c r="AM210" s="133">
        <f>1000*((AE210/Y210^2-1))</f>
        <v>1.3366198486663983</v>
      </c>
      <c r="AN210" s="133">
        <f>1000*((AF210/W210^2-1))</f>
        <v>1.3641554337568973</v>
      </c>
      <c r="AO210" s="133">
        <f>1000*((AG210/X210^2-1))</f>
        <v>1.3081341623315534</v>
      </c>
      <c r="AQ210" s="133">
        <f>O210*U210/AA210</f>
        <v>0.96947788995474171</v>
      </c>
      <c r="AR210" s="133">
        <f>U210*P210/AB210</f>
        <v>0.98543681468413291</v>
      </c>
      <c r="AS210" s="133">
        <f t="shared" si="82"/>
        <v>1.0124149375640168</v>
      </c>
      <c r="AT210" s="133">
        <f t="shared" si="83"/>
        <v>1.0177651463787303</v>
      </c>
      <c r="AU210" s="133">
        <f>V210*S210/AD210</f>
        <v>0.80278640426349801</v>
      </c>
      <c r="AV210" s="133">
        <f>AC210/AD210</f>
        <v>1.0005688697642399</v>
      </c>
      <c r="AW210" s="133">
        <f>O210*N210/AA210</f>
        <v>0.72916648720833366</v>
      </c>
      <c r="AX210" s="133">
        <f>AE210/AC210</f>
        <v>1.0307458806771572</v>
      </c>
      <c r="AY210" s="133">
        <f>AF210/AG210</f>
        <v>0.99347804858758071</v>
      </c>
      <c r="AZ210" s="133">
        <f t="shared" si="84"/>
        <v>0.97827395074862666</v>
      </c>
      <c r="BB210" s="75">
        <f t="shared" si="85"/>
        <v>-30.997610176046059</v>
      </c>
      <c r="BC210" s="75">
        <f t="shared" si="86"/>
        <v>-14.670269427937908</v>
      </c>
      <c r="BD210" s="75">
        <f t="shared" si="87"/>
        <v>12.338504186875134</v>
      </c>
      <c r="BE210" s="75">
        <f t="shared" si="88"/>
        <v>17.60919050954908</v>
      </c>
      <c r="BF210" s="75">
        <f t="shared" si="89"/>
        <v>-219.66659760009833</v>
      </c>
      <c r="BG210" s="75">
        <f t="shared" si="90"/>
        <v>0.56870801917387692</v>
      </c>
      <c r="BH210" s="75">
        <f t="shared" si="91"/>
        <v>-315.85319553279277</v>
      </c>
      <c r="BI210" s="75">
        <f t="shared" si="92"/>
        <v>30.282696164344472</v>
      </c>
      <c r="BJ210" s="75">
        <f t="shared" si="93"/>
        <v>-6.5433122644793258</v>
      </c>
      <c r="BK210" s="75">
        <f t="shared" si="94"/>
        <v>-21.965534931804061</v>
      </c>
      <c r="BM210" s="133">
        <f>O210*U210/Q210/P210</f>
        <v>0.97085690012158876</v>
      </c>
      <c r="BN210" s="133">
        <f>P210*U210/R210^2</f>
        <v>0.98675712990025977</v>
      </c>
      <c r="BO210" s="133">
        <f>P210*Q210/R210^2</f>
        <v>1.0123314326646407</v>
      </c>
      <c r="BP210" s="133">
        <f>R210^2/S210^2</f>
        <v>1.0177461535742431</v>
      </c>
      <c r="BQ210" s="133">
        <f>V210*S210/T210^2</f>
        <v>0.80392465021139481</v>
      </c>
      <c r="BR210" s="133">
        <f>S210^2/T210^2</f>
        <v>1.0006655250007712</v>
      </c>
      <c r="BS210" s="133">
        <f>O210*N210/Q210/P210</f>
        <v>0.73020367228455174</v>
      </c>
      <c r="BT210" s="133">
        <f>Y210^2/S210^2</f>
        <v>1.0307299473005602</v>
      </c>
      <c r="BU210" s="133">
        <f>W210^2/X210^2</f>
        <v>0.9934224685040387</v>
      </c>
      <c r="BV210" s="133">
        <f>X210^2/R210^2</f>
        <v>0.97830491488326643</v>
      </c>
      <c r="BX210" s="133">
        <f t="shared" si="95"/>
        <v>0.99857959482321823</v>
      </c>
      <c r="BY210" s="133">
        <f t="shared" si="96"/>
        <v>0.99866196536501306</v>
      </c>
      <c r="BZ210" s="133">
        <f t="shared" si="97"/>
        <v>1.0000824877077623</v>
      </c>
      <c r="CA210" s="133">
        <f t="shared" si="98"/>
        <v>1.0000186616322946</v>
      </c>
      <c r="CB210" s="133">
        <f t="shared" si="99"/>
        <v>0.99858413851646732</v>
      </c>
      <c r="CC210" s="133">
        <f t="shared" si="100"/>
        <v>0.99990340904716257</v>
      </c>
      <c r="CD210" s="133">
        <f t="shared" si="101"/>
        <v>0.99857959482321812</v>
      </c>
      <c r="CE210" s="133">
        <f t="shared" si="77"/>
        <v>1.0000154583425451</v>
      </c>
      <c r="CF210" s="133">
        <f t="shared" si="78"/>
        <v>1.0000559480838256</v>
      </c>
      <c r="CG210" s="133">
        <f t="shared" si="79"/>
        <v>0.99996834919852828</v>
      </c>
    </row>
    <row r="211" spans="1:85" x14ac:dyDescent="0.2">
      <c r="A211" s="132">
        <v>414</v>
      </c>
      <c r="B211" s="132">
        <f t="shared" si="80"/>
        <v>687.15</v>
      </c>
      <c r="C211" s="44">
        <f t="shared" si="81"/>
        <v>1.4552863275849524</v>
      </c>
      <c r="E211" s="40">
        <f>'[4]methanogen M06-L TZVP smd redo'!AB211</f>
        <v>0.87184229508796562</v>
      </c>
      <c r="F211" s="40">
        <f>'[4]methanogen M06-L TZVP smd redo'!AS211</f>
        <v>0.98019147890004987</v>
      </c>
      <c r="G211" s="40">
        <f>'[4]methanogen M06-L TZVP smd redo'!BJ211</f>
        <v>1.0535814418730638</v>
      </c>
      <c r="H211" s="40">
        <f>'[4]methanogen M06-L TZVP smd redo'!EV211</f>
        <v>1.0619045742481514</v>
      </c>
      <c r="I211" s="40">
        <f>'[4]methanogen M06-L TZVP smd redo'!CL211</f>
        <v>1.0132918410152847</v>
      </c>
      <c r="J211" s="40">
        <f>'[4]methanogen M06-L TZVP smd redo'!DG211</f>
        <v>1.0252885321837546</v>
      </c>
      <c r="K211" s="40">
        <f>'[4]methanogen M06-L TZVP smd redo'!EC211</f>
        <v>0.99318093861455736</v>
      </c>
      <c r="M211" s="40" t="e">
        <f>EXP('d-beta'!Y212/1000)*'[3]methanogen M06-L TZVP smd redo'!EZ211</f>
        <v>#N/A</v>
      </c>
      <c r="N211" s="40">
        <f>'[3]methanogen M06-L TZVP smd redo'!ET211</f>
        <v>1.57565</v>
      </c>
      <c r="O211" s="40">
        <f>'[3]methanogen M06-L TZVP smd redo'!R211</f>
        <v>2.14419</v>
      </c>
      <c r="P211" s="40">
        <f>'[3]methanogen M06-L TZVP smd redo'!W211</f>
        <v>2.1524800000000002</v>
      </c>
      <c r="Q211" s="40">
        <f>'[3]methanogen M06-L TZVP smd redo'!V211</f>
        <v>2.1451600000000002</v>
      </c>
      <c r="R211" s="40">
        <f>PRODUCT('[4]methanogen M06-L TZVP smd redo'!AD211:AF211)^(1/3)</f>
        <v>2.1358945294282248</v>
      </c>
      <c r="S211" s="40">
        <f>AVERAGE('[3]methanogen M06-L TZVP smd redo'!AT211:AV211)</f>
        <v>2.1173233333333332</v>
      </c>
      <c r="T211" s="40">
        <f>'[3]methanogen M06-L TZVP smd redo'!FK211</f>
        <v>2.1167099999999999</v>
      </c>
      <c r="U211" s="40">
        <f>'[3]methanogen M06-L TZVP smd redo'!CD211</f>
        <v>2.0912799999999998</v>
      </c>
      <c r="V211" s="40">
        <f>'[3]methanogen M06-L TZVP smd redo'!CG211</f>
        <v>1.70268</v>
      </c>
      <c r="W211" s="40">
        <v>2.1058310508719176</v>
      </c>
      <c r="X211" s="40">
        <v>2.1127655432034795</v>
      </c>
      <c r="Y211" s="40">
        <v>2.1494132462939031</v>
      </c>
      <c r="Z211" s="40"/>
      <c r="AA211" s="40">
        <v>4.6239400000000002</v>
      </c>
      <c r="AB211" s="40">
        <v>4.5680982620234376</v>
      </c>
      <c r="AC211" s="41">
        <v>4.488926666666667</v>
      </c>
      <c r="AD211" s="41">
        <v>4.4867499999999998</v>
      </c>
      <c r="AE211" s="41">
        <v>4.6260767685902557</v>
      </c>
      <c r="AF211" s="72">
        <v>4.4405066470424241</v>
      </c>
      <c r="AG211" s="41">
        <v>4.4695578845437458</v>
      </c>
      <c r="AH211" s="40"/>
      <c r="AI211" s="133">
        <f>1000*(AA211/Q211/P211-1)</f>
        <v>1.4133459127818604</v>
      </c>
      <c r="AJ211" s="133">
        <f>1000*(AB211/R211^2-1)</f>
        <v>1.3267779246195488</v>
      </c>
      <c r="AK211" s="133">
        <f>1000*(AC211/S211^2-1)</f>
        <v>1.3090548149861103</v>
      </c>
      <c r="AL211" s="133">
        <f>1000*(AD211/T211^2-1)</f>
        <v>1.4036001173660662</v>
      </c>
      <c r="AM211" s="133">
        <f>1000*((AE211/Y211^2-1))</f>
        <v>1.3202370587723777</v>
      </c>
      <c r="AN211" s="133">
        <f>1000*((AF211/W211^2-1))</f>
        <v>1.3490132574558444</v>
      </c>
      <c r="AO211" s="133">
        <f>1000*((AG211/X211^2-1))</f>
        <v>1.2947874388899994</v>
      </c>
      <c r="AQ211" s="133">
        <f>O211*U211/AA211</f>
        <v>0.969757752739006</v>
      </c>
      <c r="AR211" s="133">
        <f>U211*P211/AB211</f>
        <v>0.98540751888425659</v>
      </c>
      <c r="AS211" s="133">
        <f t="shared" si="82"/>
        <v>1.012224285637811</v>
      </c>
      <c r="AT211" s="133">
        <f t="shared" si="83"/>
        <v>1.0176370881584396</v>
      </c>
      <c r="AU211" s="133">
        <f>V211*S211/AD211</f>
        <v>0.80350456192121245</v>
      </c>
      <c r="AV211" s="133">
        <f>AC211/AD211</f>
        <v>1.000485132148363</v>
      </c>
      <c r="AW211" s="133">
        <f>O211*N211/AA211</f>
        <v>0.73065242488008064</v>
      </c>
      <c r="AX211" s="133">
        <f>AE211/AC211</f>
        <v>1.0305529833984639</v>
      </c>
      <c r="AY211" s="133">
        <f>AF211/AG211</f>
        <v>0.9935001988447707</v>
      </c>
      <c r="AZ211" s="133">
        <f t="shared" si="84"/>
        <v>0.97842857753325929</v>
      </c>
      <c r="BB211" s="75">
        <f t="shared" si="85"/>
        <v>-30.708978119120324</v>
      </c>
      <c r="BC211" s="75">
        <f t="shared" si="86"/>
        <v>-14.699998614946232</v>
      </c>
      <c r="BD211" s="75">
        <f t="shared" si="87"/>
        <v>12.15017243415147</v>
      </c>
      <c r="BE211" s="75">
        <f t="shared" si="88"/>
        <v>17.483359636135695</v>
      </c>
      <c r="BF211" s="75">
        <f t="shared" si="89"/>
        <v>-218.77241625850604</v>
      </c>
      <c r="BG211" s="75">
        <f t="shared" si="90"/>
        <v>0.48501450980759248</v>
      </c>
      <c r="BH211" s="75">
        <f t="shared" si="91"/>
        <v>-313.81741126854229</v>
      </c>
      <c r="BI211" s="75">
        <f t="shared" si="92"/>
        <v>30.09553526049087</v>
      </c>
      <c r="BJ211" s="75">
        <f t="shared" si="93"/>
        <v>-6.5210168445676775</v>
      </c>
      <c r="BK211" s="75">
        <f t="shared" si="94"/>
        <v>-21.807486600267158</v>
      </c>
      <c r="BM211" s="133">
        <f>O211*U211/Q211/P211</f>
        <v>0.97112835589522828</v>
      </c>
      <c r="BN211" s="133">
        <f>P211*U211/R211^2</f>
        <v>0.98671493582706626</v>
      </c>
      <c r="BO211" s="133">
        <f>P211*Q211/R211^2</f>
        <v>1.0121367830892036</v>
      </c>
      <c r="BP211" s="133">
        <f>R211^2/S211^2</f>
        <v>1.0176190763624124</v>
      </c>
      <c r="BQ211" s="133">
        <f>V211*S211/T211^2</f>
        <v>0.80463236101862923</v>
      </c>
      <c r="BR211" s="133">
        <f>S211^2/T211^2</f>
        <v>1.0005795996545646</v>
      </c>
      <c r="BS211" s="133">
        <f>O211*N211/Q211/P211</f>
        <v>0.73168508949844913</v>
      </c>
      <c r="BT211" s="133">
        <f>Y211^2/S211^2</f>
        <v>1.030541474697982</v>
      </c>
      <c r="BU211" s="133">
        <f>W211^2/X211^2</f>
        <v>0.99344639806121315</v>
      </c>
      <c r="BV211" s="133">
        <f>X211^2/R211^2</f>
        <v>0.97845983746374088</v>
      </c>
      <c r="BX211" s="133">
        <f t="shared" si="95"/>
        <v>0.99858864881464737</v>
      </c>
      <c r="BY211" s="133">
        <f t="shared" si="96"/>
        <v>0.99867498008255673</v>
      </c>
      <c r="BZ211" s="133">
        <f t="shared" si="97"/>
        <v>1.0000864532838538</v>
      </c>
      <c r="CA211" s="133">
        <f t="shared" si="98"/>
        <v>1.0000176999394426</v>
      </c>
      <c r="CB211" s="133">
        <f t="shared" si="99"/>
        <v>0.99859836721457607</v>
      </c>
      <c r="CC211" s="133">
        <f t="shared" si="100"/>
        <v>0.99990558721541578</v>
      </c>
      <c r="CD211" s="133">
        <f t="shared" si="101"/>
        <v>0.99858864881464737</v>
      </c>
      <c r="CE211" s="133">
        <f t="shared" si="77"/>
        <v>1.0000111676247532</v>
      </c>
      <c r="CF211" s="133">
        <f t="shared" si="78"/>
        <v>1.0000541556984479</v>
      </c>
      <c r="CG211" s="133">
        <f t="shared" si="79"/>
        <v>0.99996805190230131</v>
      </c>
    </row>
    <row r="212" spans="1:85" x14ac:dyDescent="0.2">
      <c r="A212" s="132">
        <v>416</v>
      </c>
      <c r="B212" s="132">
        <f t="shared" si="80"/>
        <v>689.15</v>
      </c>
      <c r="C212" s="44">
        <f t="shared" si="81"/>
        <v>1.4510629035768701</v>
      </c>
      <c r="E212" s="40">
        <f>'[4]methanogen M06-L TZVP smd redo'!AB212</f>
        <v>0.86208518100594489</v>
      </c>
      <c r="F212" s="40">
        <f>'[4]methanogen M06-L TZVP smd redo'!AS212</f>
        <v>0.97671115638342521</v>
      </c>
      <c r="G212" s="40">
        <f>'[4]methanogen M06-L TZVP smd redo'!BJ212</f>
        <v>1.0369227562272432</v>
      </c>
      <c r="H212" s="40">
        <f>'[4]methanogen M06-L TZVP smd redo'!EV212</f>
        <v>1.0499012554430198</v>
      </c>
      <c r="I212" s="40">
        <f>'[4]methanogen M06-L TZVP smd redo'!CL212</f>
        <v>1.0048776810676063</v>
      </c>
      <c r="J212" s="40">
        <f>'[4]methanogen M06-L TZVP smd redo'!DG212</f>
        <v>1.0174638567044259</v>
      </c>
      <c r="K212" s="40">
        <f>'[4]methanogen M06-L TZVP smd redo'!EC212</f>
        <v>0.98796367704001575</v>
      </c>
      <c r="M212" s="40" t="e">
        <f>EXP('d-beta'!Y213/1000)*'[3]methanogen M06-L TZVP smd redo'!EZ212</f>
        <v>#N/A</v>
      </c>
      <c r="N212" s="40">
        <f>'[3]methanogen M06-L TZVP smd redo'!ET212</f>
        <v>1.5729299999999999</v>
      </c>
      <c r="O212" s="40">
        <f>'[3]methanogen M06-L TZVP smd redo'!R212</f>
        <v>2.13673</v>
      </c>
      <c r="P212" s="40">
        <f>'[3]methanogen M06-L TZVP smd redo'!W212</f>
        <v>2.14473</v>
      </c>
      <c r="Q212" s="40">
        <f>'[3]methanogen M06-L TZVP smd redo'!V212</f>
        <v>2.1374399999999998</v>
      </c>
      <c r="R212" s="40">
        <f>PRODUCT('[4]methanogen M06-L TZVP smd redo'!AD212:AF212)^(1/3)</f>
        <v>2.1283994027762434</v>
      </c>
      <c r="S212" s="40">
        <f>AVERAGE('[3]methanogen M06-L TZVP smd redo'!AT212:AV212)</f>
        <v>2.1100266666666663</v>
      </c>
      <c r="T212" s="40">
        <f>'[3]methanogen M06-L TZVP smd redo'!FK212</f>
        <v>2.1095100000000002</v>
      </c>
      <c r="U212" s="40">
        <f>'[3]methanogen M06-L TZVP smd redo'!CD212</f>
        <v>2.0840700000000001</v>
      </c>
      <c r="V212" s="40">
        <f>'[3]methanogen M06-L TZVP smd redo'!CG212</f>
        <v>1.6984399999999999</v>
      </c>
      <c r="W212" s="40">
        <v>2.0986351880281502</v>
      </c>
      <c r="X212" s="40">
        <v>2.1055169121352413</v>
      </c>
      <c r="Y212" s="40">
        <v>2.1418042286208632</v>
      </c>
      <c r="Z212" s="40"/>
      <c r="AA212" s="40">
        <v>4.59063</v>
      </c>
      <c r="AB212" s="40">
        <v>4.536032591610665</v>
      </c>
      <c r="AC212" s="41">
        <v>4.457983333333333</v>
      </c>
      <c r="AD212" s="41">
        <v>4.4561900000000003</v>
      </c>
      <c r="AE212" s="41">
        <v>4.5933262588063011</v>
      </c>
      <c r="AF212" s="72">
        <v>4.4101387773633531</v>
      </c>
      <c r="AG212" s="41">
        <v>4.4388847757623751</v>
      </c>
      <c r="AH212" s="40"/>
      <c r="AI212" s="133">
        <f>1000*(AA212/Q212/P212-1)</f>
        <v>1.3957210784705243</v>
      </c>
      <c r="AJ212" s="133">
        <f>1000*(AB212/R212^2-1)</f>
        <v>1.3131266106991557</v>
      </c>
      <c r="AK212" s="133">
        <f>1000*(AC212/S212^2-1)</f>
        <v>1.2961643777702481</v>
      </c>
      <c r="AL212" s="133">
        <f>1000*(AD212/T212^2-1)</f>
        <v>1.3837112387120598</v>
      </c>
      <c r="AM212" s="133">
        <f>1000*((AE212/Y212^2-1))</f>
        <v>1.3081489986752626</v>
      </c>
      <c r="AN212" s="133">
        <f>1000*((AF212/W212^2-1))</f>
        <v>1.3325989089167933</v>
      </c>
      <c r="AO212" s="133">
        <f>1000*((AG212/X212^2-1))</f>
        <v>1.2819874117588892</v>
      </c>
      <c r="AQ212" s="133">
        <f>O212*U212/AA212</f>
        <v>0.97004003613883061</v>
      </c>
      <c r="AR212" s="133">
        <f>U212*P212/AB212</f>
        <v>0.98539138792053182</v>
      </c>
      <c r="AS212" s="133">
        <f t="shared" si="82"/>
        <v>1.0120363792117173</v>
      </c>
      <c r="AT212" s="133">
        <f t="shared" si="83"/>
        <v>1.0175077501285705</v>
      </c>
      <c r="AU212" s="133">
        <f>V212*S212/AD212</f>
        <v>0.80421923026920583</v>
      </c>
      <c r="AV212" s="133">
        <f>AC212/AD212</f>
        <v>1.0004024364610424</v>
      </c>
      <c r="AW212" s="133">
        <f>O212*N212/AA212</f>
        <v>0.73212755523751638</v>
      </c>
      <c r="AX212" s="133">
        <f>AE212/AC212</f>
        <v>1.0303596750712321</v>
      </c>
      <c r="AY212" s="133">
        <f>AF212/AG212</f>
        <v>0.99352404942881523</v>
      </c>
      <c r="AZ212" s="133">
        <f t="shared" si="84"/>
        <v>0.97858308689669393</v>
      </c>
      <c r="BB212" s="75">
        <f t="shared" si="85"/>
        <v>-30.417933966543455</v>
      </c>
      <c r="BC212" s="75">
        <f t="shared" si="86"/>
        <v>-14.716368589243897</v>
      </c>
      <c r="BD212" s="75">
        <f t="shared" si="87"/>
        <v>11.964518056831082</v>
      </c>
      <c r="BE212" s="75">
        <f t="shared" si="88"/>
        <v>17.35625513958102</v>
      </c>
      <c r="BF212" s="75">
        <f t="shared" si="89"/>
        <v>-217.88337250790951</v>
      </c>
      <c r="BG212" s="75">
        <f t="shared" si="90"/>
        <v>0.40235550520883551</v>
      </c>
      <c r="BH212" s="75">
        <f t="shared" si="91"/>
        <v>-311.80052441264519</v>
      </c>
      <c r="BI212" s="75">
        <f t="shared" si="92"/>
        <v>29.907940384012893</v>
      </c>
      <c r="BJ212" s="75">
        <f t="shared" si="93"/>
        <v>-6.4970105104060334</v>
      </c>
      <c r="BK212" s="75">
        <f t="shared" si="94"/>
        <v>-21.649583235086464</v>
      </c>
      <c r="BM212" s="133">
        <f>O212*U212/Q212/P212</f>
        <v>0.97139394146422986</v>
      </c>
      <c r="BN212" s="133">
        <f>P212*U212/R212^2</f>
        <v>0.98668533157396399</v>
      </c>
      <c r="BO212" s="133">
        <f>P212*Q212/R212^2</f>
        <v>1.0119529071093838</v>
      </c>
      <c r="BP212" s="133">
        <f>R212^2/S212^2</f>
        <v>1.0174905135589041</v>
      </c>
      <c r="BQ212" s="133">
        <f>V212*S212/T212^2</f>
        <v>0.8053320374565176</v>
      </c>
      <c r="BR212" s="133">
        <f>S212^2/T212^2</f>
        <v>1.0004899051801952</v>
      </c>
      <c r="BS212" s="133">
        <f>O212*N212/Q212/P212</f>
        <v>0.73314940109849047</v>
      </c>
      <c r="BT212" s="133">
        <f>Y212^2/S212^2</f>
        <v>1.0303473427336656</v>
      </c>
      <c r="BU212" s="133">
        <f>W212^2/X212^2</f>
        <v>0.99347383260809174</v>
      </c>
      <c r="BV212" s="133">
        <f>X212^2/R212^2</f>
        <v>0.97861352017503656</v>
      </c>
      <c r="BX212" s="133">
        <f t="shared" si="95"/>
        <v>0.99860622424373113</v>
      </c>
      <c r="BY212" s="133">
        <f t="shared" si="96"/>
        <v>0.9986885954295398</v>
      </c>
      <c r="BZ212" s="133">
        <f t="shared" si="97"/>
        <v>1.0000824861530089</v>
      </c>
      <c r="CA212" s="133">
        <f t="shared" si="98"/>
        <v>1.0000169402755472</v>
      </c>
      <c r="CB212" s="133">
        <f t="shared" si="99"/>
        <v>0.99861820077240893</v>
      </c>
      <c r="CC212" s="133">
        <f t="shared" si="100"/>
        <v>0.99991257411124301</v>
      </c>
      <c r="CD212" s="133">
        <f t="shared" si="101"/>
        <v>0.99860622424373113</v>
      </c>
      <c r="CE212" s="133">
        <f t="shared" si="77"/>
        <v>1.0000119691069749</v>
      </c>
      <c r="CF212" s="133">
        <f t="shared" si="78"/>
        <v>1.0000505466969287</v>
      </c>
      <c r="CG212" s="133">
        <f t="shared" si="79"/>
        <v>0.99996890163714769</v>
      </c>
    </row>
    <row r="213" spans="1:85" x14ac:dyDescent="0.2">
      <c r="A213" s="132">
        <v>418</v>
      </c>
      <c r="B213" s="132">
        <f t="shared" si="80"/>
        <v>691.15</v>
      </c>
      <c r="C213" s="44">
        <f t="shared" si="81"/>
        <v>1.4468639224480937</v>
      </c>
      <c r="E213" s="40">
        <f>'[4]methanogen M06-L TZVP smd redo'!AB213</f>
        <v>0.86357113578094946</v>
      </c>
      <c r="F213" s="40">
        <f>'[4]methanogen M06-L TZVP smd redo'!AS213</f>
        <v>0.9669141582042684</v>
      </c>
      <c r="G213" s="40">
        <f>'[4]methanogen M06-L TZVP smd redo'!BJ213</f>
        <v>1.0307006804941565</v>
      </c>
      <c r="H213" s="40">
        <f>'[4]methanogen M06-L TZVP smd redo'!EV213</f>
        <v>1.040169618568898</v>
      </c>
      <c r="I213" s="40">
        <f>'[4]methanogen M06-L TZVP smd redo'!CL213</f>
        <v>1.0001583362020394</v>
      </c>
      <c r="J213" s="40">
        <f>'[4]methanogen M06-L TZVP smd redo'!DG213</f>
        <v>1.0050985694876058</v>
      </c>
      <c r="K213" s="40">
        <f>'[4]methanogen M06-L TZVP smd redo'!EC213</f>
        <v>0.97333220925799324</v>
      </c>
      <c r="M213" s="40" t="e">
        <f>EXP('d-beta'!Y214/1000)*'[3]methanogen M06-L TZVP smd redo'!EZ213</f>
        <v>#N/A</v>
      </c>
      <c r="N213" s="40">
        <f>'[3]methanogen M06-L TZVP smd redo'!ET213</f>
        <v>1.5702199999999999</v>
      </c>
      <c r="O213" s="40">
        <f>'[3]methanogen M06-L TZVP smd redo'!R213</f>
        <v>2.12934</v>
      </c>
      <c r="P213" s="40">
        <f>'[3]methanogen M06-L TZVP smd redo'!W213</f>
        <v>2.1370499999999999</v>
      </c>
      <c r="Q213" s="40">
        <f>'[3]methanogen M06-L TZVP smd redo'!V213</f>
        <v>2.1297999999999999</v>
      </c>
      <c r="R213" s="40">
        <f>PRODUCT('[4]methanogen M06-L TZVP smd redo'!AD213:AF213)^(1/3)</f>
        <v>2.120984267568669</v>
      </c>
      <c r="S213" s="40">
        <f>AVERAGE('[3]methanogen M06-L TZVP smd redo'!AT213:AV213)</f>
        <v>2.1028066666666665</v>
      </c>
      <c r="T213" s="40">
        <f>'[3]methanogen M06-L TZVP smd redo'!FK213</f>
        <v>2.1023800000000001</v>
      </c>
      <c r="U213" s="40">
        <f>'[3]methanogen M06-L TZVP smd redo'!CD213</f>
        <v>2.0769199999999999</v>
      </c>
      <c r="V213" s="40">
        <f>'[3]methanogen M06-L TZVP smd redo'!CG213</f>
        <v>1.69424</v>
      </c>
      <c r="W213" s="40">
        <v>2.0915093243657465</v>
      </c>
      <c r="X213" s="40">
        <v>2.0983415904926632</v>
      </c>
      <c r="Y213" s="40">
        <v>2.1342752120662114</v>
      </c>
      <c r="Z213" s="40"/>
      <c r="AA213" s="40">
        <v>4.5578000000000003</v>
      </c>
      <c r="AB213" s="40">
        <v>4.5044135020626106</v>
      </c>
      <c r="AC213" s="41">
        <v>4.4274533333333332</v>
      </c>
      <c r="AD213" s="41">
        <v>4.4260299999999999</v>
      </c>
      <c r="AE213" s="41">
        <v>4.5610290092554786</v>
      </c>
      <c r="AF213" s="72">
        <v>4.380177508732932</v>
      </c>
      <c r="AG213" s="41">
        <v>4.4086249210162265</v>
      </c>
      <c r="AH213" s="40"/>
      <c r="AI213" s="133">
        <f>1000*(AA213/Q213/P213-1)</f>
        <v>1.3865594040127771</v>
      </c>
      <c r="AJ213" s="133">
        <f>1000*(AB213/R213^2-1)</f>
        <v>1.2980198718688385</v>
      </c>
      <c r="AK213" s="133">
        <f>1000*(AC213/S213^2-1)</f>
        <v>1.2794475621320522</v>
      </c>
      <c r="AL213" s="133">
        <f>1000*(AD213/T213^2-1)</f>
        <v>1.3638763189962599</v>
      </c>
      <c r="AM213" s="133">
        <f>1000*((AE213/Y213^2-1))</f>
        <v>1.2948757847972558</v>
      </c>
      <c r="AN213" s="133">
        <f>1000*((AF213/W213^2-1))</f>
        <v>1.3181784906295402</v>
      </c>
      <c r="AO213" s="133">
        <f>1000*((AG213/X213^2-1))</f>
        <v>1.2690082047408513</v>
      </c>
      <c r="AQ213" s="133">
        <f>O213*U213/AA213</f>
        <v>0.97030778726578604</v>
      </c>
      <c r="AR213" s="133">
        <f>U213*P213/AB213</f>
        <v>0.9853628855271791</v>
      </c>
      <c r="AS213" s="133">
        <f t="shared" si="82"/>
        <v>1.0118520419834776</v>
      </c>
      <c r="AT213" s="133">
        <f t="shared" si="83"/>
        <v>1.0173824912280522</v>
      </c>
      <c r="AU213" s="133">
        <f>V213*S213/AD213</f>
        <v>0.80493335267346422</v>
      </c>
      <c r="AV213" s="133">
        <f>AC213/AD213</f>
        <v>1.0003215823962632</v>
      </c>
      <c r="AW213" s="133">
        <f>O213*N213/AA213</f>
        <v>0.7335846800649436</v>
      </c>
      <c r="AX213" s="133">
        <f>AE213/AC213</f>
        <v>1.0301698664820436</v>
      </c>
      <c r="AY213" s="133">
        <f>AF213/AG213</f>
        <v>0.99354732761508391</v>
      </c>
      <c r="AZ213" s="133">
        <f t="shared" si="84"/>
        <v>0.97873450539065254</v>
      </c>
      <c r="BB213" s="75">
        <f t="shared" si="85"/>
        <v>-30.141951356183327</v>
      </c>
      <c r="BC213" s="75">
        <f t="shared" si="86"/>
        <v>-14.745293954256399</v>
      </c>
      <c r="BD213" s="75">
        <f t="shared" si="87"/>
        <v>11.782356602850713</v>
      </c>
      <c r="BE213" s="75">
        <f t="shared" si="88"/>
        <v>17.233143928832881</v>
      </c>
      <c r="BF213" s="75">
        <f t="shared" si="89"/>
        <v>-216.99579670097881</v>
      </c>
      <c r="BG213" s="75">
        <f t="shared" si="90"/>
        <v>0.32153069972727183</v>
      </c>
      <c r="BH213" s="75">
        <f t="shared" si="91"/>
        <v>-309.81224148457045</v>
      </c>
      <c r="BI213" s="75">
        <f t="shared" si="92"/>
        <v>29.723707558520591</v>
      </c>
      <c r="BJ213" s="75">
        <f t="shared" si="93"/>
        <v>-6.4735808676275468</v>
      </c>
      <c r="BK213" s="75">
        <f t="shared" si="94"/>
        <v>-21.494862820926468</v>
      </c>
      <c r="BM213" s="133">
        <f>O213*U213/Q213/P213</f>
        <v>0.97165317665300621</v>
      </c>
      <c r="BN213" s="133">
        <f>P213*U213/R213^2</f>
        <v>0.98664190613359537</v>
      </c>
      <c r="BO213" s="133">
        <f>P213*Q213/R213^2</f>
        <v>1.0117625771254219</v>
      </c>
      <c r="BP213" s="133">
        <f>R213^2/S213^2</f>
        <v>1.0173636205797807</v>
      </c>
      <c r="BQ213" s="133">
        <f>V213*S213/T213^2</f>
        <v>0.80603118221154579</v>
      </c>
      <c r="BR213" s="133">
        <f>S213^2/T213^2</f>
        <v>1.0004059303851007</v>
      </c>
      <c r="BS213" s="133">
        <f>O213*N213/Q213/P213</f>
        <v>0.73460183880172725</v>
      </c>
      <c r="BT213" s="133">
        <f>Y213^2/S213^2</f>
        <v>1.0301539933457002</v>
      </c>
      <c r="BU213" s="133">
        <f>W213^2/X213^2</f>
        <v>0.99349853892114781</v>
      </c>
      <c r="BV213" s="133">
        <f>X213^2/R213^2</f>
        <v>0.97876286412286595</v>
      </c>
      <c r="BX213" s="133">
        <f t="shared" si="95"/>
        <v>0.99861536048093358</v>
      </c>
      <c r="BY213" s="133">
        <f t="shared" si="96"/>
        <v>0.99870366279957801</v>
      </c>
      <c r="BZ213" s="133">
        <f t="shared" si="97"/>
        <v>1.0000884247550546</v>
      </c>
      <c r="CA213" s="133">
        <f t="shared" si="98"/>
        <v>1.0000185485778044</v>
      </c>
      <c r="CB213" s="133">
        <f t="shared" si="99"/>
        <v>0.99863798130604653</v>
      </c>
      <c r="CC213" s="133">
        <f t="shared" si="100"/>
        <v>0.99991568623668092</v>
      </c>
      <c r="CD213" s="133">
        <f t="shared" si="101"/>
        <v>0.99861536048093369</v>
      </c>
      <c r="CE213" s="133">
        <f t="shared" si="77"/>
        <v>1.0000154085082871</v>
      </c>
      <c r="CF213" s="133">
        <f t="shared" si="78"/>
        <v>1.0000491079674754</v>
      </c>
      <c r="CG213" s="133">
        <f t="shared" si="79"/>
        <v>0.99997102594177512</v>
      </c>
    </row>
    <row r="214" spans="1:85" x14ac:dyDescent="0.2">
      <c r="A214" s="132">
        <v>420</v>
      </c>
      <c r="B214" s="132">
        <f t="shared" si="80"/>
        <v>693.15</v>
      </c>
      <c r="C214" s="44">
        <f t="shared" si="81"/>
        <v>1.4426891726177595</v>
      </c>
      <c r="E214" s="40">
        <f>'[4]methanogen M06-L TZVP smd redo'!AB214</f>
        <v>0.84743987273139254</v>
      </c>
      <c r="F214" s="40">
        <f>'[4]methanogen M06-L TZVP smd redo'!AS214</f>
        <v>0.95914597821811221</v>
      </c>
      <c r="G214" s="40">
        <f>'[4]methanogen M06-L TZVP smd redo'!BJ214</f>
        <v>1.0268947152296537</v>
      </c>
      <c r="H214" s="40">
        <f>'[4]methanogen M06-L TZVP smd redo'!EV214</f>
        <v>1.0375279209744459</v>
      </c>
      <c r="I214" s="40">
        <f>'[4]methanogen M06-L TZVP smd redo'!CL214</f>
        <v>0.98635654881040757</v>
      </c>
      <c r="J214" s="40">
        <f>'[4]methanogen M06-L TZVP smd redo'!DG214</f>
        <v>0.99832682609846124</v>
      </c>
      <c r="K214" s="40">
        <f>'[4]methanogen M06-L TZVP smd redo'!EC214</f>
        <v>0.97010369808137042</v>
      </c>
      <c r="M214" s="40" t="e">
        <f>EXP('d-beta'!Y215/1000)*'[3]methanogen M06-L TZVP smd redo'!EZ214</f>
        <v>#N/A</v>
      </c>
      <c r="N214" s="40">
        <f>'[3]methanogen M06-L TZVP smd redo'!ET214</f>
        <v>1.5675399999999999</v>
      </c>
      <c r="O214" s="40">
        <f>'[3]methanogen M06-L TZVP smd redo'!R214</f>
        <v>2.1220300000000001</v>
      </c>
      <c r="P214" s="40">
        <f>'[3]methanogen M06-L TZVP smd redo'!W214</f>
        <v>2.1294599999999999</v>
      </c>
      <c r="Q214" s="40">
        <f>'[3]methanogen M06-L TZVP smd redo'!V214</f>
        <v>2.1222400000000001</v>
      </c>
      <c r="R214" s="40">
        <f>PRODUCT('[4]methanogen M06-L TZVP smd redo'!AD214:AF214)^(1/3)</f>
        <v>2.1136423682379335</v>
      </c>
      <c r="S214" s="40">
        <f>AVERAGE('[3]methanogen M06-L TZVP smd redo'!AT214:AV214)</f>
        <v>2.0956566666666667</v>
      </c>
      <c r="T214" s="40">
        <f>'[3]methanogen M06-L TZVP smd redo'!FK214</f>
        <v>2.09531</v>
      </c>
      <c r="U214" s="40">
        <f>'[3]methanogen M06-L TZVP smd redo'!CD214</f>
        <v>2.0698500000000002</v>
      </c>
      <c r="V214" s="40">
        <f>'[3]methanogen M06-L TZVP smd redo'!CG214</f>
        <v>1.69007</v>
      </c>
      <c r="W214" s="40">
        <v>2.0844567752349454</v>
      </c>
      <c r="X214" s="40">
        <v>2.0912429012510452</v>
      </c>
      <c r="Y214" s="40">
        <v>2.1268261965313844</v>
      </c>
      <c r="Z214" s="40"/>
      <c r="AA214" s="40">
        <v>4.5254200000000004</v>
      </c>
      <c r="AB214" s="40">
        <v>4.4732177127410511</v>
      </c>
      <c r="AC214" s="41">
        <v>4.3973366666666669</v>
      </c>
      <c r="AD214" s="41">
        <v>4.39628</v>
      </c>
      <c r="AE214" s="41">
        <v>4.529175085225166</v>
      </c>
      <c r="AF214" s="72">
        <v>4.3506228949237986</v>
      </c>
      <c r="AG214" s="41">
        <v>4.3787716982541314</v>
      </c>
      <c r="AH214" s="40"/>
      <c r="AI214" s="133">
        <f>1000*(AA214/Q214/P214-1)</f>
        <v>1.3707680717394144</v>
      </c>
      <c r="AJ214" s="133">
        <f>1000*(AB214/R214^2-1)</f>
        <v>1.2834185533838749</v>
      </c>
      <c r="AK214" s="133">
        <f>1000*(AC214/S214^2-1)</f>
        <v>1.2659573320099593</v>
      </c>
      <c r="AL214" s="133">
        <f>1000*(AD214/T214^2-1)</f>
        <v>1.3566205831940792</v>
      </c>
      <c r="AM214" s="133">
        <f>1000*((AE214/Y214^2-1))</f>
        <v>1.2789999082012393</v>
      </c>
      <c r="AN214" s="133">
        <f>1000*((AF214/W214^2-1))</f>
        <v>1.3033139634432978</v>
      </c>
      <c r="AO214" s="133">
        <f>1000*((AG214/X214^2-1))</f>
        <v>1.251876188935297</v>
      </c>
      <c r="AQ214" s="133">
        <f>O214*U214/AA214</f>
        <v>0.9705803650268926</v>
      </c>
      <c r="AR214" s="133">
        <f>U214*P214/AB214</f>
        <v>0.98534501650694728</v>
      </c>
      <c r="AS214" s="133">
        <f t="shared" si="82"/>
        <v>1.0116699634605895</v>
      </c>
      <c r="AT214" s="133">
        <f t="shared" si="83"/>
        <v>1.017256137481942</v>
      </c>
      <c r="AU214" s="133">
        <f>V214*S214/AD214</f>
        <v>0.80563714382007812</v>
      </c>
      <c r="AV214" s="133">
        <f>AC214/AD214</f>
        <v>1.0002403547241456</v>
      </c>
      <c r="AW214" s="133">
        <f>O214*N214/AA214</f>
        <v>0.73504048380039855</v>
      </c>
      <c r="AX214" s="133">
        <f>AE214/AC214</f>
        <v>1.0299814247923931</v>
      </c>
      <c r="AY214" s="133">
        <f>AF214/AG214</f>
        <v>0.99357152981016206</v>
      </c>
      <c r="AZ214" s="133">
        <f t="shared" si="84"/>
        <v>0.97888633629033761</v>
      </c>
      <c r="BB214" s="75">
        <f t="shared" si="85"/>
        <v>-29.861071942728589</v>
      </c>
      <c r="BC214" s="75">
        <f t="shared" si="86"/>
        <v>-14.763428575032888</v>
      </c>
      <c r="BD214" s="75">
        <f t="shared" si="87"/>
        <v>11.602394612924597</v>
      </c>
      <c r="BE214" s="75">
        <f t="shared" si="88"/>
        <v>17.108941287155137</v>
      </c>
      <c r="BF214" s="75">
        <f t="shared" si="89"/>
        <v>-216.12183161476455</v>
      </c>
      <c r="BG214" s="75">
        <f t="shared" si="90"/>
        <v>0.2403258435765491</v>
      </c>
      <c r="BH214" s="75">
        <f t="shared" si="91"/>
        <v>-307.82970128560567</v>
      </c>
      <c r="BI214" s="75">
        <f t="shared" si="92"/>
        <v>29.540767896783937</v>
      </c>
      <c r="BJ214" s="75">
        <f t="shared" si="93"/>
        <v>-6.449221786147433</v>
      </c>
      <c r="BK214" s="75">
        <f t="shared" si="94"/>
        <v>-21.339745040448474</v>
      </c>
      <c r="BM214" s="133">
        <f>O214*U214/Q214/P214</f>
        <v>0.97191080560232868</v>
      </c>
      <c r="BN214" s="133">
        <f>P214*U214/R214^2</f>
        <v>0.98660962658261664</v>
      </c>
      <c r="BO214" s="133">
        <f>P214*Q214/R214^2</f>
        <v>1.011581715543973</v>
      </c>
      <c r="BP214" s="133">
        <f>R214^2/S214^2</f>
        <v>1.0172383977148776</v>
      </c>
      <c r="BQ214" s="133">
        <f>V214*S214/T214^2</f>
        <v>0.80673008775197008</v>
      </c>
      <c r="BR214" s="133">
        <f>S214^2/T214^2</f>
        <v>1.0003309251084282</v>
      </c>
      <c r="BS214" s="133">
        <f>O214*N214/Q214/P214</f>
        <v>0.73604805382702798</v>
      </c>
      <c r="BT214" s="133">
        <f>Y214^2/S214^2</f>
        <v>1.0299680083408249</v>
      </c>
      <c r="BU214" s="133">
        <f>W214^2/X214^2</f>
        <v>0.99352048922376301</v>
      </c>
      <c r="BV214" s="133">
        <f>X214^2/R214^2</f>
        <v>0.97891717407482248</v>
      </c>
      <c r="BX214" s="133">
        <f t="shared" si="95"/>
        <v>0.99863110836121272</v>
      </c>
      <c r="BY214" s="133">
        <f t="shared" si="96"/>
        <v>0.99871822649850917</v>
      </c>
      <c r="BZ214" s="133">
        <f t="shared" si="97"/>
        <v>1.0000872375560574</v>
      </c>
      <c r="CA214" s="133">
        <f t="shared" si="98"/>
        <v>1.0000174391441616</v>
      </c>
      <c r="CB214" s="133">
        <f t="shared" si="99"/>
        <v>0.99864521734284439</v>
      </c>
      <c r="CC214" s="133">
        <f t="shared" si="100"/>
        <v>0.99990945957781641</v>
      </c>
      <c r="CD214" s="133">
        <f t="shared" si="101"/>
        <v>0.99863110836121272</v>
      </c>
      <c r="CE214" s="133">
        <f t="shared" si="77"/>
        <v>1.0000130260857225</v>
      </c>
      <c r="CF214" s="133">
        <f t="shared" si="78"/>
        <v>1.000051373461295</v>
      </c>
      <c r="CG214" s="133">
        <f t="shared" si="79"/>
        <v>0.99996849806571841</v>
      </c>
    </row>
    <row r="215" spans="1:85" x14ac:dyDescent="0.2">
      <c r="A215" s="132">
        <v>422</v>
      </c>
      <c r="B215" s="132">
        <f t="shared" si="80"/>
        <v>695.15</v>
      </c>
      <c r="C215" s="44">
        <f t="shared" si="81"/>
        <v>1.438538444939941</v>
      </c>
      <c r="E215" s="40">
        <f>'[4]methanogen M06-L TZVP smd redo'!AB215</f>
        <v>0.84263404934725727</v>
      </c>
      <c r="F215" s="40">
        <f>'[4]methanogen M06-L TZVP smd redo'!AS215</f>
        <v>0.95189889245128612</v>
      </c>
      <c r="G215" s="40">
        <f>'[4]methanogen M06-L TZVP smd redo'!BJ215</f>
        <v>1.0143013201993067</v>
      </c>
      <c r="H215" s="40">
        <f>'[4]methanogen M06-L TZVP smd redo'!EV215</f>
        <v>1.0278522513260668</v>
      </c>
      <c r="I215" s="40">
        <f>'[4]methanogen M06-L TZVP smd redo'!CL215</f>
        <v>0.9844345316813996</v>
      </c>
      <c r="J215" s="40">
        <f>'[4]methanogen M06-L TZVP smd redo'!DG215</f>
        <v>0.99532980746164235</v>
      </c>
      <c r="K215" s="40">
        <f>'[4]methanogen M06-L TZVP smd redo'!EC215</f>
        <v>0.96880221454309634</v>
      </c>
      <c r="M215" s="40" t="e">
        <f>EXP('d-beta'!Y216/1000)*'[3]methanogen M06-L TZVP smd redo'!EZ215</f>
        <v>#N/A</v>
      </c>
      <c r="N215" s="40">
        <f>'[3]methanogen M06-L TZVP smd redo'!ET215</f>
        <v>1.56488</v>
      </c>
      <c r="O215" s="40">
        <f>'[3]methanogen M06-L TZVP smd redo'!R215</f>
        <v>2.1147999999999998</v>
      </c>
      <c r="P215" s="40">
        <f>'[3]methanogen M06-L TZVP smd redo'!W215</f>
        <v>2.12195</v>
      </c>
      <c r="Q215" s="40">
        <f>'[3]methanogen M06-L TZVP smd redo'!V215</f>
        <v>2.11476</v>
      </c>
      <c r="R215" s="40">
        <f>PRODUCT('[4]methanogen M06-L TZVP smd redo'!AD215:AF215)^(1/3)</f>
        <v>2.1063738479538934</v>
      </c>
      <c r="S215" s="40">
        <f>AVERAGE('[3]methanogen M06-L TZVP smd redo'!AT215:AV215)</f>
        <v>2.0885766666666665</v>
      </c>
      <c r="T215" s="40">
        <f>'[3]methanogen M06-L TZVP smd redo'!FK215</f>
        <v>2.08832</v>
      </c>
      <c r="U215" s="40">
        <f>'[3]methanogen M06-L TZVP smd redo'!CD215</f>
        <v>2.0628500000000001</v>
      </c>
      <c r="V215" s="40">
        <f>'[3]methanogen M06-L TZVP smd redo'!CG215</f>
        <v>1.6859500000000001</v>
      </c>
      <c r="W215" s="40">
        <v>2.0774742254009659</v>
      </c>
      <c r="X215" s="40">
        <v>2.0842108442577287</v>
      </c>
      <c r="Y215" s="40">
        <v>2.1194504718322356</v>
      </c>
      <c r="Z215" s="40"/>
      <c r="AA215" s="40">
        <v>4.4934900000000004</v>
      </c>
      <c r="AB215" s="40">
        <v>4.4424517831667822</v>
      </c>
      <c r="AC215" s="41">
        <v>4.3676266666666672</v>
      </c>
      <c r="AD215" s="41">
        <v>4.3669200000000004</v>
      </c>
      <c r="AE215" s="41">
        <v>4.4977544209397706</v>
      </c>
      <c r="AF215" s="72">
        <v>4.3214615313921021</v>
      </c>
      <c r="AG215" s="41">
        <v>4.3493217296701872</v>
      </c>
      <c r="AH215" s="40"/>
      <c r="AI215" s="133">
        <f>1000*(AA215/Q215/P215-1)</f>
        <v>1.3537901050757473</v>
      </c>
      <c r="AJ215" s="133">
        <f>1000*(AB215/R215^2-1)</f>
        <v>1.2714077956132996</v>
      </c>
      <c r="AK215" s="133">
        <f>1000*(AC215/S215^2-1)</f>
        <v>1.2549249783404548</v>
      </c>
      <c r="AL215" s="133">
        <f>1000*(AD215/T215^2-1)</f>
        <v>1.3390208467622955</v>
      </c>
      <c r="AM215" s="133">
        <f>1000*((AE215/Y215^2-1))</f>
        <v>1.265367193086453</v>
      </c>
      <c r="AN215" s="133">
        <f>1000*((AF215/W215^2-1))</f>
        <v>1.2888100449408579</v>
      </c>
      <c r="AO215" s="133">
        <f>1000*((AG215/X215^2-1))</f>
        <v>1.2400937267635914</v>
      </c>
      <c r="AQ215" s="133">
        <f>O215*U215/AA215</f>
        <v>0.97085231746370848</v>
      </c>
      <c r="AR215" s="133">
        <f>U215*P215/AB215</f>
        <v>0.98532629528725835</v>
      </c>
      <c r="AS215" s="133">
        <f t="shared" si="82"/>
        <v>1.0114887497544962</v>
      </c>
      <c r="AT215" s="133">
        <f t="shared" si="83"/>
        <v>1.0171317564917288</v>
      </c>
      <c r="AU215" s="133">
        <f>V215*S215/AD215</f>
        <v>0.80634310478934035</v>
      </c>
      <c r="AV215" s="133">
        <f>AC215/AD215</f>
        <v>1.0001618226728832</v>
      </c>
      <c r="AW215" s="133">
        <f>O215*N215/AA215</f>
        <v>0.7364895045944243</v>
      </c>
      <c r="AX215" s="133">
        <f>AE215/AC215</f>
        <v>1.0297936990050516</v>
      </c>
      <c r="AY215" s="133">
        <f>AF215/AG215</f>
        <v>0.99359435792297712</v>
      </c>
      <c r="AZ215" s="133">
        <f t="shared" si="84"/>
        <v>0.97903633893124486</v>
      </c>
      <c r="BB215" s="75">
        <f t="shared" si="85"/>
        <v>-29.580915498420929</v>
      </c>
      <c r="BC215" s="75">
        <f t="shared" si="86"/>
        <v>-14.782428414912276</v>
      </c>
      <c r="BD215" s="75">
        <f t="shared" si="87"/>
        <v>11.423255225199657</v>
      </c>
      <c r="BE215" s="75">
        <f t="shared" si="88"/>
        <v>16.986662747515183</v>
      </c>
      <c r="BF215" s="75">
        <f t="shared" si="89"/>
        <v>-215.24593873083498</v>
      </c>
      <c r="BG215" s="75">
        <f t="shared" si="90"/>
        <v>0.16180958100685364</v>
      </c>
      <c r="BH215" s="75">
        <f t="shared" si="91"/>
        <v>-305.86029356194786</v>
      </c>
      <c r="BI215" s="75">
        <f t="shared" si="92"/>
        <v>29.358489952272045</v>
      </c>
      <c r="BJ215" s="75">
        <f t="shared" si="93"/>
        <v>-6.4262462379488765</v>
      </c>
      <c r="BK215" s="75">
        <f t="shared" si="94"/>
        <v>-21.186518722474744</v>
      </c>
      <c r="BM215" s="133">
        <f>O215*U215/Q215/P215</f>
        <v>0.97216664772458083</v>
      </c>
      <c r="BN215" s="133">
        <f>P215*U215/R215^2</f>
        <v>0.98657904682030939</v>
      </c>
      <c r="BO215" s="133">
        <f>P215*Q215/R215^2</f>
        <v>1.0114055336324586</v>
      </c>
      <c r="BP215" s="133">
        <f>R215^2/S215^2</f>
        <v>1.01711501258318</v>
      </c>
      <c r="BQ215" s="133">
        <f>V215*S215/T215^2</f>
        <v>0.80742281501629631</v>
      </c>
      <c r="BR215" s="133">
        <f>S215^2/T215^2</f>
        <v>1.0002458267311323</v>
      </c>
      <c r="BS215" s="133">
        <f>O215*N215/Q215/P215</f>
        <v>0.73748655679823638</v>
      </c>
      <c r="BT215" s="133">
        <f>Y215^2/S215^2</f>
        <v>1.0297829592678134</v>
      </c>
      <c r="BU215" s="133">
        <f>W215^2/X215^2</f>
        <v>0.99354601596769487</v>
      </c>
      <c r="BV215" s="133">
        <f>X215^2/R215^2</f>
        <v>0.97906695857134507</v>
      </c>
      <c r="BX215" s="133">
        <f t="shared" si="95"/>
        <v>0.99864804016477149</v>
      </c>
      <c r="BY215" s="133">
        <f t="shared" si="96"/>
        <v>0.99873020662957657</v>
      </c>
      <c r="BZ215" s="133">
        <f t="shared" si="97"/>
        <v>1.0000822777009521</v>
      </c>
      <c r="CA215" s="133">
        <f t="shared" si="98"/>
        <v>1.0000164621584988</v>
      </c>
      <c r="CB215" s="133">
        <f t="shared" si="99"/>
        <v>0.99866276973244283</v>
      </c>
      <c r="CC215" s="133">
        <f t="shared" si="100"/>
        <v>0.99991601658711882</v>
      </c>
      <c r="CD215" s="133">
        <f t="shared" si="101"/>
        <v>0.9986480401647716</v>
      </c>
      <c r="CE215" s="133">
        <f t="shared" si="77"/>
        <v>1.0000104291269742</v>
      </c>
      <c r="CF215" s="133">
        <f t="shared" si="78"/>
        <v>1.0000486559802015</v>
      </c>
      <c r="CG215" s="133">
        <f t="shared" si="79"/>
        <v>0.99996872569354711</v>
      </c>
    </row>
    <row r="216" spans="1:85" x14ac:dyDescent="0.2">
      <c r="A216" s="132">
        <v>424</v>
      </c>
      <c r="B216" s="132">
        <f t="shared" si="80"/>
        <v>697.15</v>
      </c>
      <c r="C216" s="44">
        <f t="shared" si="81"/>
        <v>1.4344115326687228</v>
      </c>
      <c r="E216" s="40">
        <f>'[4]methanogen M06-L TZVP smd redo'!AB216</f>
        <v>0.83499121475338889</v>
      </c>
      <c r="F216" s="40">
        <f>'[4]methanogen M06-L TZVP smd redo'!AS216</f>
        <v>0.94506151351603229</v>
      </c>
      <c r="G216" s="40">
        <f>'[4]methanogen M06-L TZVP smd redo'!BJ216</f>
        <v>1.0137844312301247</v>
      </c>
      <c r="H216" s="40">
        <f>'[4]methanogen M06-L TZVP smd redo'!EV216</f>
        <v>1.0251804622778415</v>
      </c>
      <c r="I216" s="40">
        <f>'[4]methanogen M06-L TZVP smd redo'!CL216</f>
        <v>0.97357145988041793</v>
      </c>
      <c r="J216" s="40">
        <f>'[4]methanogen M06-L TZVP smd redo'!DG216</f>
        <v>0.98327629326133703</v>
      </c>
      <c r="K216" s="40">
        <f>'[4]methanogen M06-L TZVP smd redo'!EC216</f>
        <v>0.95832449062061009</v>
      </c>
      <c r="M216" s="40" t="e">
        <f>EXP('d-beta'!Y217/1000)*'[3]methanogen M06-L TZVP smd redo'!EZ216</f>
        <v>#N/A</v>
      </c>
      <c r="N216" s="40">
        <f>'[3]methanogen M06-L TZVP smd redo'!ET216</f>
        <v>1.5622400000000001</v>
      </c>
      <c r="O216" s="40">
        <f>'[3]methanogen M06-L TZVP smd redo'!R216</f>
        <v>2.1076299999999999</v>
      </c>
      <c r="P216" s="40">
        <f>'[3]methanogen M06-L TZVP smd redo'!W216</f>
        <v>2.1145100000000001</v>
      </c>
      <c r="Q216" s="40">
        <f>'[3]methanogen M06-L TZVP smd redo'!V216</f>
        <v>2.1073599999999999</v>
      </c>
      <c r="R216" s="40">
        <f>PRODUCT('[4]methanogen M06-L TZVP smd redo'!AD216:AF216)^(1/3)</f>
        <v>2.0991819519713038</v>
      </c>
      <c r="S216" s="40">
        <f>AVERAGE('[3]methanogen M06-L TZVP smd redo'!AT216:AV216)</f>
        <v>2.0815733333333335</v>
      </c>
      <c r="T216" s="40">
        <f>'[3]methanogen M06-L TZVP smd redo'!FK216</f>
        <v>2.0813999999999999</v>
      </c>
      <c r="U216" s="40">
        <f>'[3]methanogen M06-L TZVP smd redo'!CD216</f>
        <v>2.05592</v>
      </c>
      <c r="V216" s="40">
        <f>'[3]methanogen M06-L TZVP smd redo'!CG216</f>
        <v>1.6818599999999999</v>
      </c>
      <c r="W216" s="40">
        <v>2.0705616213226277</v>
      </c>
      <c r="X216" s="40">
        <v>2.077252152381019</v>
      </c>
      <c r="Y216" s="40">
        <v>2.1121480383323505</v>
      </c>
      <c r="Z216" s="40"/>
      <c r="AA216" s="40">
        <v>4.4619999999999997</v>
      </c>
      <c r="AB216" s="40">
        <v>4.4121025087175676</v>
      </c>
      <c r="AC216" s="41">
        <v>4.3383133333333328</v>
      </c>
      <c r="AD216" s="41">
        <v>4.3379500000000002</v>
      </c>
      <c r="AE216" s="41">
        <v>4.4667637049743876</v>
      </c>
      <c r="AF216" s="72">
        <v>4.2926868223114791</v>
      </c>
      <c r="AG216" s="41">
        <v>4.3202616931625091</v>
      </c>
      <c r="AH216" s="40"/>
      <c r="AI216" s="133">
        <f>1000*(AA216/Q216/P216-1)</f>
        <v>1.3389051062784318</v>
      </c>
      <c r="AJ216" s="133">
        <f>1000*(AB216/R216^2-1)</f>
        <v>1.2566798406576929</v>
      </c>
      <c r="AK216" s="133">
        <f>1000*(AC216/S216^2-1)</f>
        <v>1.2383697787294867</v>
      </c>
      <c r="AL216" s="133">
        <f>1000*(AD216/T216^2-1)</f>
        <v>1.3212699551803375</v>
      </c>
      <c r="AM216" s="133">
        <f>1000*((AE216/Y216^2-1))</f>
        <v>1.2540140761432284</v>
      </c>
      <c r="AN216" s="133">
        <f>1000*((AF216/W216^2-1))</f>
        <v>1.2738762421988792</v>
      </c>
      <c r="AO216" s="133">
        <f>1000*((AG216/X216^2-1))</f>
        <v>1.2248475942646664</v>
      </c>
      <c r="AQ216" s="133">
        <f>O216*U216/AA216</f>
        <v>0.97111579327655773</v>
      </c>
      <c r="AR216" s="133">
        <f>U216*P216/AB216</f>
        <v>0.98530426040885122</v>
      </c>
      <c r="AS216" s="133">
        <f t="shared" si="82"/>
        <v>1.0113092320914674</v>
      </c>
      <c r="AT216" s="133">
        <f t="shared" si="83"/>
        <v>1.0170087242932127</v>
      </c>
      <c r="AU216" s="133">
        <f>V216*S216/AD216</f>
        <v>0.80704363268364088</v>
      </c>
      <c r="AV216" s="133">
        <f>AC216/AD216</f>
        <v>1.0000837569205114</v>
      </c>
      <c r="AW216" s="133">
        <f>O216*N216/AA216</f>
        <v>0.73792556952039445</v>
      </c>
      <c r="AX216" s="133">
        <f>AE216/AC216</f>
        <v>1.0296083666096936</v>
      </c>
      <c r="AY216" s="133">
        <f>AF216/AG216</f>
        <v>0.99361731468844317</v>
      </c>
      <c r="AZ216" s="133">
        <f t="shared" si="84"/>
        <v>0.97918434230084261</v>
      </c>
      <c r="BB216" s="75">
        <f t="shared" si="85"/>
        <v>-29.309566228565554</v>
      </c>
      <c r="BC216" s="75">
        <f t="shared" si="86"/>
        <v>-14.804791691828243</v>
      </c>
      <c r="BD216" s="75">
        <f t="shared" si="87"/>
        <v>11.245760818826669</v>
      </c>
      <c r="BE216" s="75">
        <f t="shared" si="88"/>
        <v>16.86569548903093</v>
      </c>
      <c r="BF216" s="75">
        <f t="shared" si="89"/>
        <v>-214.37754441216023</v>
      </c>
      <c r="BG216" s="75">
        <f t="shared" si="90"/>
        <v>8.3753413096413945E-2</v>
      </c>
      <c r="BH216" s="75">
        <f t="shared" si="91"/>
        <v>-303.91231377621091</v>
      </c>
      <c r="BI216" s="75">
        <f t="shared" si="92"/>
        <v>29.178503344554422</v>
      </c>
      <c r="BJ216" s="75">
        <f t="shared" si="93"/>
        <v>-6.4031417385304579</v>
      </c>
      <c r="BK216" s="75">
        <f t="shared" si="94"/>
        <v>-21.035357649263684</v>
      </c>
      <c r="BM216" s="133">
        <f>O216*U216/Q216/P216</f>
        <v>0.97241602517096315</v>
      </c>
      <c r="BN216" s="133">
        <f>P216*U216/R216^2</f>
        <v>0.98654247240982107</v>
      </c>
      <c r="BO216" s="133">
        <f>P216*Q216/R216^2</f>
        <v>1.0112261881092457</v>
      </c>
      <c r="BP216" s="133">
        <f>R216^2/S216^2</f>
        <v>1.0169901261723728</v>
      </c>
      <c r="BQ216" s="133">
        <f>V216*S216/T216^2</f>
        <v>0.80810995518802542</v>
      </c>
      <c r="BR216" s="133">
        <f>S216^2/T216^2</f>
        <v>1.0001665614977397</v>
      </c>
      <c r="BS216" s="133">
        <f>O216*N216/Q216/P216</f>
        <v>0.73891358183347866</v>
      </c>
      <c r="BT216" s="133">
        <f>Y216^2/S216^2</f>
        <v>1.0295922792839196</v>
      </c>
      <c r="BU216" s="133">
        <f>W216^2/X216^2</f>
        <v>0.99356866095377672</v>
      </c>
      <c r="BV216" s="133">
        <f>X216^2/R216^2</f>
        <v>0.97921547380674079</v>
      </c>
      <c r="BX216" s="133">
        <f t="shared" si="95"/>
        <v>0.99866288516360391</v>
      </c>
      <c r="BY216" s="133">
        <f t="shared" si="96"/>
        <v>0.99874489742145078</v>
      </c>
      <c r="BZ216" s="133">
        <f t="shared" si="97"/>
        <v>1.000082122064478</v>
      </c>
      <c r="CA216" s="133">
        <f t="shared" si="98"/>
        <v>1.0000182874153458</v>
      </c>
      <c r="CB216" s="133">
        <f t="shared" si="99"/>
        <v>0.99868047349554501</v>
      </c>
      <c r="CC216" s="133">
        <f t="shared" si="100"/>
        <v>0.99991720921252925</v>
      </c>
      <c r="CD216" s="133">
        <f t="shared" si="101"/>
        <v>0.9986628851636038</v>
      </c>
      <c r="CE216" s="133">
        <f t="shared" si="77"/>
        <v>1.0000156249479504</v>
      </c>
      <c r="CF216" s="133">
        <f t="shared" si="78"/>
        <v>1.0000489686687779</v>
      </c>
      <c r="CG216" s="133">
        <f t="shared" si="79"/>
        <v>0.99996820770634154</v>
      </c>
    </row>
    <row r="217" spans="1:85" x14ac:dyDescent="0.2">
      <c r="A217" s="132">
        <v>426</v>
      </c>
      <c r="B217" s="132">
        <f t="shared" si="80"/>
        <v>699.15</v>
      </c>
      <c r="C217" s="44">
        <f t="shared" si="81"/>
        <v>1.430308231423872</v>
      </c>
      <c r="E217" s="40">
        <f>'[4]methanogen M06-L TZVP smd redo'!AB217</f>
        <v>0.83385545021585905</v>
      </c>
      <c r="F217" s="40">
        <f>'[4]methanogen M06-L TZVP smd redo'!AS217</f>
        <v>0.94041538597289254</v>
      </c>
      <c r="G217" s="40">
        <f>'[4]methanogen M06-L TZVP smd redo'!BJ217</f>
        <v>1.0030407076841996</v>
      </c>
      <c r="H217" s="40">
        <f>'[4]methanogen M06-L TZVP smd redo'!EV217</f>
        <v>1.0107805884218557</v>
      </c>
      <c r="I217" s="40">
        <f>'[4]methanogen M06-L TZVP smd redo'!CL217</f>
        <v>0.96353946940785917</v>
      </c>
      <c r="J217" s="40">
        <f>'[4]methanogen M06-L TZVP smd redo'!DG217</f>
        <v>0.98162506362564628</v>
      </c>
      <c r="K217" s="40">
        <f>'[4]methanogen M06-L TZVP smd redo'!EC217</f>
        <v>0.9482146097314903</v>
      </c>
      <c r="M217" s="40" t="e">
        <f>EXP('d-beta'!Y218/1000)*'[3]methanogen M06-L TZVP smd redo'!EZ217</f>
        <v>#N/A</v>
      </c>
      <c r="N217" s="40">
        <f>'[3]methanogen M06-L TZVP smd redo'!ET217</f>
        <v>1.5596099999999999</v>
      </c>
      <c r="O217" s="40">
        <f>'[3]methanogen M06-L TZVP smd redo'!R217</f>
        <v>2.1005400000000001</v>
      </c>
      <c r="P217" s="40">
        <f>'[3]methanogen M06-L TZVP smd redo'!W217</f>
        <v>2.1071499999999999</v>
      </c>
      <c r="Q217" s="40">
        <f>'[3]methanogen M06-L TZVP smd redo'!V217</f>
        <v>2.1000299999999998</v>
      </c>
      <c r="R217" s="40">
        <f>PRODUCT('[4]methanogen M06-L TZVP smd redo'!AD217:AF217)^(1/3)</f>
        <v>2.0920600470153317</v>
      </c>
      <c r="S217" s="40">
        <f>AVERAGE('[3]methanogen M06-L TZVP smd redo'!AT217:AV217)</f>
        <v>2.0746366666666667</v>
      </c>
      <c r="T217" s="40">
        <f>'[3]methanogen M06-L TZVP smd redo'!FK217</f>
        <v>2.0745399999999998</v>
      </c>
      <c r="U217" s="40">
        <f>'[3]methanogen M06-L TZVP smd redo'!CD217</f>
        <v>2.0490599999999999</v>
      </c>
      <c r="V217" s="40">
        <f>'[3]methanogen M06-L TZVP smd redo'!CG217</f>
        <v>1.67781</v>
      </c>
      <c r="W217" s="40">
        <v>2.0637123852651293</v>
      </c>
      <c r="X217" s="40">
        <v>2.0703633826184755</v>
      </c>
      <c r="Y217" s="40">
        <v>2.1049223155585364</v>
      </c>
      <c r="Z217" s="40"/>
      <c r="AA217" s="40">
        <v>4.4309399999999997</v>
      </c>
      <c r="AB217" s="40">
        <v>4.3821598237783057</v>
      </c>
      <c r="AC217" s="41">
        <v>4.3093866666666676</v>
      </c>
      <c r="AD217" s="41">
        <v>4.3093599999999999</v>
      </c>
      <c r="AE217" s="41">
        <v>4.4361862486615955</v>
      </c>
      <c r="AF217" s="72">
        <v>4.2642920658430503</v>
      </c>
      <c r="AG217" s="41">
        <v>4.2915882668899954</v>
      </c>
      <c r="AH217" s="40"/>
      <c r="AI217" s="133">
        <f>1000*(AA217/Q217/P217-1)</f>
        <v>1.324673873739135</v>
      </c>
      <c r="AJ217" s="133">
        <f>1000*(AB217/R217^2-1)</f>
        <v>1.2439885077191182</v>
      </c>
      <c r="AK217" s="133">
        <f>1000*(AC217/S217^2-1)</f>
        <v>1.2242621711326951</v>
      </c>
      <c r="AL217" s="133">
        <f>1000*(AD217/T217^2-1)</f>
        <v>1.3113755932114834</v>
      </c>
      <c r="AM217" s="133">
        <f>1000*((AE217/Y217^2-1))</f>
        <v>1.2386974200453427</v>
      </c>
      <c r="AN217" s="133">
        <f>1000*((AF217/W217^2-1))</f>
        <v>1.2639990635305853</v>
      </c>
      <c r="AO217" s="133">
        <f>1000*((AG217/X217^2-1))</f>
        <v>1.2093424124897112</v>
      </c>
      <c r="AQ217" s="133">
        <f>O217*U217/AA217</f>
        <v>0.97138135303118534</v>
      </c>
      <c r="AR217" s="133">
        <f>U217*P217/AB217</f>
        <v>0.98528509972903977</v>
      </c>
      <c r="AS217" s="133">
        <f t="shared" si="82"/>
        <v>1.0111315374571701</v>
      </c>
      <c r="AT217" s="133">
        <f t="shared" si="83"/>
        <v>1.0168871263455057</v>
      </c>
      <c r="AU217" s="133">
        <f>V217*S217/AD217</f>
        <v>0.807740858433735</v>
      </c>
      <c r="AV217" s="133">
        <f>AC217/AD217</f>
        <v>1.0000061880805196</v>
      </c>
      <c r="AW217" s="133">
        <f>O217*N217/AA217</f>
        <v>0.73935173787051967</v>
      </c>
      <c r="AX217" s="133">
        <f>AE217/AC217</f>
        <v>1.0294240437915978</v>
      </c>
      <c r="AY217" s="133">
        <f>AF217/AG217</f>
        <v>0.99363960395326412</v>
      </c>
      <c r="AZ217" s="133">
        <f t="shared" si="84"/>
        <v>0.97933175408234674</v>
      </c>
      <c r="BB217" s="75">
        <f t="shared" si="85"/>
        <v>-29.036145228399047</v>
      </c>
      <c r="BC217" s="75">
        <f t="shared" si="86"/>
        <v>-14.824238340835532</v>
      </c>
      <c r="BD217" s="75">
        <f t="shared" si="87"/>
        <v>11.070037863247416</v>
      </c>
      <c r="BE217" s="75">
        <f t="shared" si="88"/>
        <v>16.746124029348142</v>
      </c>
      <c r="BF217" s="75">
        <f t="shared" si="89"/>
        <v>-213.51399166285211</v>
      </c>
      <c r="BG217" s="75">
        <f t="shared" si="90"/>
        <v>6.1880613734622784E-3</v>
      </c>
      <c r="BH217" s="75">
        <f t="shared" si="91"/>
        <v>-301.98150662706581</v>
      </c>
      <c r="BI217" s="75">
        <f t="shared" si="92"/>
        <v>28.99946505680623</v>
      </c>
      <c r="BJ217" s="75">
        <f t="shared" si="93"/>
        <v>-6.3807095460818628</v>
      </c>
      <c r="BK217" s="75">
        <f t="shared" si="94"/>
        <v>-20.884823495314457</v>
      </c>
      <c r="BM217" s="133">
        <f>O217*U217/Q217/P217</f>
        <v>0.97266811653098317</v>
      </c>
      <c r="BN217" s="133">
        <f>P217*U217/R217^2</f>
        <v>0.98651078306992956</v>
      </c>
      <c r="BO217" s="133">
        <f>P217*Q217/R217^2</f>
        <v>1.0110500618675609</v>
      </c>
      <c r="BP217" s="133">
        <f>R217^2/S217^2</f>
        <v>1.0168670918105125</v>
      </c>
      <c r="BQ217" s="133">
        <f>V217*S217/T217^2</f>
        <v>0.80880011008112462</v>
      </c>
      <c r="BR217" s="133">
        <f>S217^2/T217^2</f>
        <v>1.0000931955217442</v>
      </c>
      <c r="BS217" s="133">
        <f>O217*N217/Q217/P217</f>
        <v>0.74033113780118032</v>
      </c>
      <c r="BT217" s="133">
        <f>Y217^2/S217^2</f>
        <v>1.0294092021835506</v>
      </c>
      <c r="BU217" s="133">
        <f>W217^2/X217^2</f>
        <v>0.99358536350005267</v>
      </c>
      <c r="BV217" s="133">
        <f>X217^2/R217^2</f>
        <v>0.9793656431201091</v>
      </c>
      <c r="BX217" s="133">
        <f t="shared" si="95"/>
        <v>0.99867707856572185</v>
      </c>
      <c r="BY217" s="133">
        <f t="shared" si="96"/>
        <v>0.99875755707699865</v>
      </c>
      <c r="BZ217" s="133">
        <f t="shared" si="97"/>
        <v>1.000080585119058</v>
      </c>
      <c r="CA217" s="133">
        <f t="shared" si="98"/>
        <v>1.0000197022159085</v>
      </c>
      <c r="CB217" s="133">
        <f t="shared" si="99"/>
        <v>0.9986903418605082</v>
      </c>
      <c r="CC217" s="133">
        <f t="shared" si="100"/>
        <v>0.99991300066672351</v>
      </c>
      <c r="CD217" s="133">
        <f t="shared" si="101"/>
        <v>0.99867707856572197</v>
      </c>
      <c r="CE217" s="133">
        <f t="shared" si="77"/>
        <v>1.0000144175979928</v>
      </c>
      <c r="CF217" s="133">
        <f t="shared" si="78"/>
        <v>1.0000545906322738</v>
      </c>
      <c r="CG217" s="133">
        <f t="shared" si="79"/>
        <v>0.99996539695056652</v>
      </c>
    </row>
    <row r="218" spans="1:85" x14ac:dyDescent="0.2">
      <c r="A218" s="132">
        <v>428</v>
      </c>
      <c r="B218" s="132">
        <f t="shared" si="80"/>
        <v>701.15</v>
      </c>
      <c r="C218" s="44">
        <f t="shared" si="81"/>
        <v>1.4262283391570991</v>
      </c>
      <c r="E218" s="40">
        <f>'[4]methanogen M06-L TZVP smd redo'!AB218</f>
        <v>0.82967566095359935</v>
      </c>
      <c r="F218" s="40">
        <f>'[4]methanogen M06-L TZVP smd redo'!AS218</f>
        <v>0.93637194115525624</v>
      </c>
      <c r="G218" s="40">
        <f>'[4]methanogen M06-L TZVP smd redo'!BJ218</f>
        <v>0.99334093293990122</v>
      </c>
      <c r="H218" s="40">
        <f>'[4]methanogen M06-L TZVP smd redo'!EV218</f>
        <v>1.0084960788900865</v>
      </c>
      <c r="I218" s="40">
        <f>'[4]methanogen M06-L TZVP smd redo'!CL218</f>
        <v>0.96226760616602292</v>
      </c>
      <c r="J218" s="40">
        <f>'[4]methanogen M06-L TZVP smd redo'!DG218</f>
        <v>0.97431965074390448</v>
      </c>
      <c r="K218" s="40">
        <f>'[4]methanogen M06-L TZVP smd redo'!EC218</f>
        <v>0.93861676593509635</v>
      </c>
      <c r="M218" s="40" t="e">
        <f>EXP('d-beta'!Y219/1000)*'[3]methanogen M06-L TZVP smd redo'!EZ218</f>
        <v>#N/A</v>
      </c>
      <c r="N218" s="40">
        <f>'[3]methanogen M06-L TZVP smd redo'!ET218</f>
        <v>1.55701</v>
      </c>
      <c r="O218" s="40">
        <f>'[3]methanogen M06-L TZVP smd redo'!R218</f>
        <v>2.0935199999999998</v>
      </c>
      <c r="P218" s="40">
        <f>'[3]methanogen M06-L TZVP smd redo'!W218</f>
        <v>2.0998600000000001</v>
      </c>
      <c r="Q218" s="40">
        <f>'[3]methanogen M06-L TZVP smd redo'!V218</f>
        <v>2.0927699999999998</v>
      </c>
      <c r="R218" s="40">
        <f>PRODUCT('[4]methanogen M06-L TZVP smd redo'!AD218:AF218)^(1/3)</f>
        <v>2.0850114550023924</v>
      </c>
      <c r="S218" s="40">
        <f>AVERAGE('[3]methanogen M06-L TZVP smd redo'!AT218:AV218)</f>
        <v>2.067766666666667</v>
      </c>
      <c r="T218" s="40">
        <f>'[3]methanogen M06-L TZVP smd redo'!FK218</f>
        <v>2.0677500000000002</v>
      </c>
      <c r="U218" s="40">
        <f>'[3]methanogen M06-L TZVP smd redo'!CD218</f>
        <v>2.0422699999999998</v>
      </c>
      <c r="V218" s="40">
        <f>'[3]methanogen M06-L TZVP smd redo'!CG218</f>
        <v>1.6738</v>
      </c>
      <c r="W218" s="40">
        <v>2.0569397799809392</v>
      </c>
      <c r="X218" s="40">
        <v>2.0635346113779964</v>
      </c>
      <c r="Y218" s="40">
        <v>2.0977698841081374</v>
      </c>
      <c r="Z218" s="40"/>
      <c r="AA218" s="40">
        <v>4.4003100000000002</v>
      </c>
      <c r="AB218" s="40">
        <v>4.3526170624861802</v>
      </c>
      <c r="AC218" s="41">
        <v>4.2808466666666671</v>
      </c>
      <c r="AD218" s="41">
        <v>4.2811399999999997</v>
      </c>
      <c r="AE218" s="41">
        <v>4.4060221168348086</v>
      </c>
      <c r="AF218" s="72">
        <v>4.2362739636741358</v>
      </c>
      <c r="AG218" s="41">
        <v>4.2632914170071663</v>
      </c>
      <c r="AH218" s="40"/>
      <c r="AI218" s="133">
        <f>1000*(AA218/Q218/P218-1)</f>
        <v>1.3166358367682207</v>
      </c>
      <c r="AJ218" s="133">
        <f>1000*(AB218/R218^2-1)</f>
        <v>1.2293442994768533</v>
      </c>
      <c r="AK218" s="133">
        <f>1000*(AC218/S218^2-1)</f>
        <v>1.2133051077547474</v>
      </c>
      <c r="AL218" s="133">
        <f>1000*(AD218/T218^2-1)</f>
        <v>1.2980518288401299</v>
      </c>
      <c r="AM218" s="133">
        <f>1000*((AE218/Y218^2-1))</f>
        <v>1.2233747852834487</v>
      </c>
      <c r="AN218" s="133">
        <f>1000*((AF218/W218^2-1))</f>
        <v>1.246207430344759</v>
      </c>
      <c r="AO218" s="133">
        <f>1000*((AG218/X218^2-1))</f>
        <v>1.2015298904486382</v>
      </c>
      <c r="AQ218" s="133">
        <f>O218*U218/AA218</f>
        <v>0.97164360929116322</v>
      </c>
      <c r="AR218" s="133">
        <f>U218*P218/AB218</f>
        <v>0.98526496143229592</v>
      </c>
      <c r="AS218" s="133">
        <f t="shared" si="82"/>
        <v>1.0109573015105946</v>
      </c>
      <c r="AT218" s="133">
        <f t="shared" si="83"/>
        <v>1.016765467536682</v>
      </c>
      <c r="AU218" s="133">
        <f>V218*S218/AD218</f>
        <v>0.80843603495019256</v>
      </c>
      <c r="AV218" s="133">
        <f>AC218/AD218</f>
        <v>0.99993148242446339</v>
      </c>
      <c r="AW218" s="133">
        <f>O218*N218/AA218</f>
        <v>0.7407731671632225</v>
      </c>
      <c r="AX218" s="133">
        <f>AE218/AC218</f>
        <v>1.029240816108373</v>
      </c>
      <c r="AY218" s="133">
        <f>AF218/AG218</f>
        <v>0.9936627711572209</v>
      </c>
      <c r="AZ218" s="133">
        <f t="shared" si="84"/>
        <v>0.979477715545233</v>
      </c>
      <c r="BB218" s="75">
        <f t="shared" si="85"/>
        <v>-28.766198864707448</v>
      </c>
      <c r="BC218" s="75">
        <f t="shared" si="86"/>
        <v>-14.844677605121655</v>
      </c>
      <c r="BD218" s="75">
        <f t="shared" si="87"/>
        <v>10.89770523013159</v>
      </c>
      <c r="BE218" s="75">
        <f t="shared" si="88"/>
        <v>16.626478413046843</v>
      </c>
      <c r="BF218" s="75">
        <f t="shared" si="89"/>
        <v>-212.65371880265147</v>
      </c>
      <c r="BG218" s="75">
        <f t="shared" si="90"/>
        <v>-6.851992297291494E-2</v>
      </c>
      <c r="BH218" s="75">
        <f t="shared" si="91"/>
        <v>-300.06081773811439</v>
      </c>
      <c r="BI218" s="75">
        <f t="shared" si="92"/>
        <v>28.821458731174886</v>
      </c>
      <c r="BJ218" s="75">
        <f t="shared" si="93"/>
        <v>-6.3573943181145554</v>
      </c>
      <c r="BK218" s="75">
        <f t="shared" si="94"/>
        <v>-20.735792703479291</v>
      </c>
      <c r="BM218" s="133">
        <f>O218*U218/Q218/P218</f>
        <v>0.97292291008772269</v>
      </c>
      <c r="BN218" s="133">
        <f>P218*U218/R218^2</f>
        <v>0.98647619129610709</v>
      </c>
      <c r="BO218" s="133">
        <f>P218*Q218/R218^2</f>
        <v>1.0108691695313323</v>
      </c>
      <c r="BP218" s="133">
        <f>R218^2/S218^2</f>
        <v>1.0167491794640608</v>
      </c>
      <c r="BQ218" s="133">
        <f>V218*S218/T218^2</f>
        <v>0.80948542682385993</v>
      </c>
      <c r="BR218" s="133">
        <f>S218^2/T218^2</f>
        <v>1.0000161206469214</v>
      </c>
      <c r="BS218" s="133">
        <f>O218*N218/Q218/P218</f>
        <v>0.74174849566202583</v>
      </c>
      <c r="BT218" s="133">
        <f>Y218^2/S218^2</f>
        <v>1.0292304646489701</v>
      </c>
      <c r="BU218" s="133">
        <f>W218^2/X218^2</f>
        <v>0.99361843200490008</v>
      </c>
      <c r="BV218" s="133">
        <f>X218^2/R218^2</f>
        <v>0.97950492644433873</v>
      </c>
      <c r="BX218" s="133">
        <f t="shared" si="95"/>
        <v>0.99868509541373207</v>
      </c>
      <c r="BY218" s="133">
        <f t="shared" si="96"/>
        <v>0.99877216513231837</v>
      </c>
      <c r="BZ218" s="133">
        <f t="shared" si="97"/>
        <v>1.0000871843576979</v>
      </c>
      <c r="CA218" s="133">
        <f t="shared" si="98"/>
        <v>1.0000160197548718</v>
      </c>
      <c r="CB218" s="133">
        <f t="shared" si="99"/>
        <v>0.99870363092540804</v>
      </c>
      <c r="CC218" s="133">
        <f t="shared" si="100"/>
        <v>0.99991536314194296</v>
      </c>
      <c r="CD218" s="133">
        <f t="shared" si="101"/>
        <v>0.99868509541373207</v>
      </c>
      <c r="CE218" s="133">
        <f t="shared" si="77"/>
        <v>1.000010057474743</v>
      </c>
      <c r="CF218" s="133">
        <f t="shared" si="78"/>
        <v>1.000044623922919</v>
      </c>
      <c r="CG218" s="133">
        <f t="shared" si="79"/>
        <v>0.99997221974247286</v>
      </c>
    </row>
    <row r="219" spans="1:85" x14ac:dyDescent="0.2">
      <c r="A219" s="132">
        <v>430</v>
      </c>
      <c r="B219" s="132">
        <f t="shared" si="80"/>
        <v>703.15</v>
      </c>
      <c r="C219" s="44">
        <f t="shared" si="81"/>
        <v>1.4221716561188935</v>
      </c>
      <c r="E219" s="40">
        <f>'[4]methanogen M06-L TZVP smd redo'!AB219</f>
        <v>0.81814269130875417</v>
      </c>
      <c r="F219" s="40">
        <f>'[4]methanogen M06-L TZVP smd redo'!AS219</f>
        <v>0.9264896873044659</v>
      </c>
      <c r="G219" s="40">
        <f>'[4]methanogen M06-L TZVP smd redo'!BJ219</f>
        <v>0.98621104402574211</v>
      </c>
      <c r="H219" s="40">
        <f>'[4]methanogen M06-L TZVP smd redo'!EV219</f>
        <v>0.99902127896478454</v>
      </c>
      <c r="I219" s="40">
        <f>'[4]methanogen M06-L TZVP smd redo'!CL219</f>
        <v>0.95697240880632251</v>
      </c>
      <c r="J219" s="40">
        <f>'[4]methanogen M06-L TZVP smd redo'!DG219</f>
        <v>0.96612091114955945</v>
      </c>
      <c r="K219" s="40">
        <f>'[4]methanogen M06-L TZVP smd redo'!EC219</f>
        <v>0.93264827685635154</v>
      </c>
      <c r="M219" s="40" t="e">
        <f>EXP('d-beta'!Y220/1000)*'[3]methanogen M06-L TZVP smd redo'!EZ219</f>
        <v>#N/A</v>
      </c>
      <c r="N219" s="40">
        <f>'[3]methanogen M06-L TZVP smd redo'!ET219</f>
        <v>1.55443</v>
      </c>
      <c r="O219" s="40">
        <f>'[3]methanogen M06-L TZVP smd redo'!R219</f>
        <v>2.08657</v>
      </c>
      <c r="P219" s="40">
        <f>'[3]methanogen M06-L TZVP smd redo'!W219</f>
        <v>2.0926499999999999</v>
      </c>
      <c r="Q219" s="40">
        <f>'[3]methanogen M06-L TZVP smd redo'!V219</f>
        <v>2.0855899999999998</v>
      </c>
      <c r="R219" s="40">
        <f>PRODUCT('[4]methanogen M06-L TZVP smd redo'!AD219:AF219)^(1/3)</f>
        <v>2.0780294771527892</v>
      </c>
      <c r="S219" s="40">
        <f>AVERAGE('[3]methanogen M06-L TZVP smd redo'!AT219:AV219)</f>
        <v>2.0609666666666668</v>
      </c>
      <c r="T219" s="40">
        <f>'[3]methanogen M06-L TZVP smd redo'!FK219</f>
        <v>2.0610300000000001</v>
      </c>
      <c r="U219" s="40">
        <f>'[3]methanogen M06-L TZVP smd redo'!CD219</f>
        <v>2.0355500000000002</v>
      </c>
      <c r="V219" s="40">
        <f>'[3]methanogen M06-L TZVP smd redo'!CG219</f>
        <v>1.6698200000000001</v>
      </c>
      <c r="W219" s="40">
        <v>2.0502271737791236</v>
      </c>
      <c r="X219" s="40">
        <v>2.0567824950451286</v>
      </c>
      <c r="Y219" s="40">
        <v>2.0906874534215372</v>
      </c>
      <c r="Z219" s="40"/>
      <c r="AA219" s="40">
        <v>4.3700900000000003</v>
      </c>
      <c r="AB219" s="40">
        <v>4.3234708907165222</v>
      </c>
      <c r="AC219" s="41">
        <v>4.2526800000000007</v>
      </c>
      <c r="AD219" s="41">
        <v>4.2532899999999998</v>
      </c>
      <c r="AE219" s="41">
        <v>4.3762646209427798</v>
      </c>
      <c r="AF219" s="72">
        <v>4.2086191126314469</v>
      </c>
      <c r="AG219" s="41">
        <v>4.2353644995844713</v>
      </c>
      <c r="AH219" s="40"/>
      <c r="AI219" s="133">
        <f>1000*(AA219/Q219/P219-1)</f>
        <v>1.3014557781181324</v>
      </c>
      <c r="AJ219" s="133">
        <f>1000*(AB219/R219^2-1)</f>
        <v>1.2191132570842367</v>
      </c>
      <c r="AK219" s="133">
        <f>1000*(AC219/S219^2-1)</f>
        <v>1.1998348631809819</v>
      </c>
      <c r="AL219" s="133">
        <f>1000*(AD219/T219^2-1)</f>
        <v>1.2819063630367111</v>
      </c>
      <c r="AM219" s="133">
        <f>1000*((AE219/Y219^2-1))</f>
        <v>1.2103922409021362</v>
      </c>
      <c r="AN219" s="133">
        <f>1000*((AF219/W219^2-1))</f>
        <v>1.2341460954976569</v>
      </c>
      <c r="AO219" s="133">
        <f>1000*((AG219/X219^2-1))</f>
        <v>1.1843612581181606</v>
      </c>
      <c r="AQ219" s="133">
        <f>O219*U219/AA219</f>
        <v>0.97190619952907142</v>
      </c>
      <c r="AR219" s="133">
        <f>U219*P219/AB219</f>
        <v>0.9852486150991635</v>
      </c>
      <c r="AS219" s="133">
        <f t="shared" si="82"/>
        <v>1.0107827970771308</v>
      </c>
      <c r="AT219" s="133">
        <f t="shared" si="83"/>
        <v>1.0166461832812537</v>
      </c>
      <c r="AU219" s="133">
        <f>V219*S219/AD219</f>
        <v>0.8091250207094588</v>
      </c>
      <c r="AV219" s="133">
        <f>AC219/AD219</f>
        <v>0.99985658161094138</v>
      </c>
      <c r="AW219" s="133">
        <f>O219*N219/AA219</f>
        <v>0.74218769066540957</v>
      </c>
      <c r="AX219" s="133">
        <f>AE219/AC219</f>
        <v>1.029060409187331</v>
      </c>
      <c r="AY219" s="133">
        <f>AF219/AG219</f>
        <v>0.99368522190813846</v>
      </c>
      <c r="AZ219" s="133">
        <f t="shared" si="84"/>
        <v>0.97962137519620274</v>
      </c>
      <c r="BB219" s="75">
        <f t="shared" si="85"/>
        <v>-28.49598172047547</v>
      </c>
      <c r="BC219" s="75">
        <f t="shared" si="86"/>
        <v>-14.861268541948954</v>
      </c>
      <c r="BD219" s="75">
        <f t="shared" si="87"/>
        <v>10.725077270663364</v>
      </c>
      <c r="BE219" s="75">
        <f t="shared" si="88"/>
        <v>16.509154156035596</v>
      </c>
      <c r="BF219" s="75">
        <f t="shared" si="89"/>
        <v>-211.80183652158124</v>
      </c>
      <c r="BG219" s="75">
        <f t="shared" si="90"/>
        <v>-0.14342867445920715</v>
      </c>
      <c r="BH219" s="75">
        <f t="shared" si="91"/>
        <v>-298.15311542255745</v>
      </c>
      <c r="BI219" s="75">
        <f t="shared" si="92"/>
        <v>28.646161821969478</v>
      </c>
      <c r="BJ219" s="75">
        <f t="shared" si="93"/>
        <v>-6.334800639506831</v>
      </c>
      <c r="BK219" s="75">
        <f t="shared" si="94"/>
        <v>-20.589133811230134</v>
      </c>
      <c r="BM219" s="133">
        <f>O219*U219/Q219/P219</f>
        <v>0.97317109246823752</v>
      </c>
      <c r="BN219" s="133">
        <f>P219*U219/R219^2</f>
        <v>0.98644974474735481</v>
      </c>
      <c r="BO219" s="133">
        <f>P219*Q219/R219^2</f>
        <v>1.0106996748533001</v>
      </c>
      <c r="BP219" s="133">
        <f>R219^2/S219^2</f>
        <v>1.0166266078403514</v>
      </c>
      <c r="BQ219" s="133">
        <f>V219*S219/T219^2</f>
        <v>0.81016224322199848</v>
      </c>
      <c r="BR219" s="133">
        <f>S219^2/T219^2</f>
        <v>0.99993854300010276</v>
      </c>
      <c r="BS219" s="133">
        <f>O219*N219/Q219/P219</f>
        <v>0.74315361512387434</v>
      </c>
      <c r="BT219" s="133">
        <f>Y219^2/S219^2</f>
        <v>1.0290495581419146</v>
      </c>
      <c r="BU219" s="133">
        <f>W219^2/X219^2</f>
        <v>0.99363581242947441</v>
      </c>
      <c r="BV219" s="133">
        <f>X219^2/R219^2</f>
        <v>0.97965537872475894</v>
      </c>
      <c r="BX219" s="133">
        <f t="shared" si="95"/>
        <v>0.99870023580750023</v>
      </c>
      <c r="BY219" s="133">
        <f t="shared" si="96"/>
        <v>0.99878237117036417</v>
      </c>
      <c r="BZ219" s="133">
        <f t="shared" si="97"/>
        <v>1.0000822422584066</v>
      </c>
      <c r="CA219" s="133">
        <f t="shared" si="98"/>
        <v>1.0000192552907343</v>
      </c>
      <c r="CB219" s="133">
        <f t="shared" si="99"/>
        <v>0.99871973481704768</v>
      </c>
      <c r="CC219" s="133">
        <f t="shared" si="100"/>
        <v>0.9999180335734279</v>
      </c>
      <c r="CD219" s="133">
        <f t="shared" si="101"/>
        <v>0.99870023580750023</v>
      </c>
      <c r="CE219" s="133">
        <f t="shared" si="77"/>
        <v>1.0000105447257914</v>
      </c>
      <c r="CF219" s="133">
        <f t="shared" si="78"/>
        <v>1.0000497259438981</v>
      </c>
      <c r="CG219" s="133">
        <f t="shared" si="79"/>
        <v>0.99996529031606962</v>
      </c>
    </row>
    <row r="220" spans="1:85" x14ac:dyDescent="0.2">
      <c r="A220" s="132">
        <v>432</v>
      </c>
      <c r="B220" s="132">
        <f t="shared" si="80"/>
        <v>705.15</v>
      </c>
      <c r="C220" s="44">
        <f t="shared" si="81"/>
        <v>1.4181379848259237</v>
      </c>
      <c r="E220" s="40">
        <f>'[4]methanogen M06-L TZVP smd redo'!AB220</f>
        <v>0.81328810900149762</v>
      </c>
      <c r="F220" s="40">
        <f>'[4]methanogen M06-L TZVP smd redo'!AS220</f>
        <v>0.92381721230161418</v>
      </c>
      <c r="G220" s="40">
        <f>'[4]methanogen M06-L TZVP smd redo'!BJ220</f>
        <v>0.98017944890727016</v>
      </c>
      <c r="H220" s="40">
        <f>'[4]methanogen M06-L TZVP smd redo'!EV220</f>
        <v>0.99233577882995583</v>
      </c>
      <c r="I220" s="40">
        <f>'[4]methanogen M06-L TZVP smd redo'!CL220</f>
        <v>0.94128226877132626</v>
      </c>
      <c r="J220" s="40">
        <f>'[4]methanogen M06-L TZVP smd redo'!DG220</f>
        <v>0.96047124610931789</v>
      </c>
      <c r="K220" s="40">
        <f>'[4]methanogen M06-L TZVP smd redo'!EC220</f>
        <v>0.92732120819905006</v>
      </c>
      <c r="M220" s="40" t="e">
        <f>EXP('d-beta'!Y221/1000)*'[3]methanogen M06-L TZVP smd redo'!EZ220</f>
        <v>#N/A</v>
      </c>
      <c r="N220" s="40">
        <f>'[3]methanogen M06-L TZVP smd redo'!ET220</f>
        <v>1.55186</v>
      </c>
      <c r="O220" s="40">
        <f>'[3]methanogen M06-L TZVP smd redo'!R220</f>
        <v>2.0796800000000002</v>
      </c>
      <c r="P220" s="40">
        <f>'[3]methanogen M06-L TZVP smd redo'!W220</f>
        <v>2.0855100000000002</v>
      </c>
      <c r="Q220" s="40">
        <f>'[3]methanogen M06-L TZVP smd redo'!V220</f>
        <v>2.0784799999999999</v>
      </c>
      <c r="R220" s="40">
        <f>PRODUCT('[4]methanogen M06-L TZVP smd redo'!AD220:AF220)^(1/3)</f>
        <v>2.0711208127109422</v>
      </c>
      <c r="S220" s="40">
        <f>AVERAGE('[3]methanogen M06-L TZVP smd redo'!AT220:AV220)</f>
        <v>2.0542333333333329</v>
      </c>
      <c r="T220" s="40">
        <f>'[3]methanogen M06-L TZVP smd redo'!FK220</f>
        <v>2.0543800000000001</v>
      </c>
      <c r="U220" s="40">
        <f>'[3]methanogen M06-L TZVP smd redo'!CD220</f>
        <v>2.0289000000000001</v>
      </c>
      <c r="V220" s="40">
        <f>'[3]methanogen M06-L TZVP smd redo'!CG220</f>
        <v>1.66588</v>
      </c>
      <c r="W220" s="40">
        <v>2.0435845668586161</v>
      </c>
      <c r="X220" s="40">
        <v>2.0500903557826526</v>
      </c>
      <c r="Y220" s="40">
        <v>2.0836750234159718</v>
      </c>
      <c r="Z220" s="40"/>
      <c r="AA220" s="40">
        <v>4.3402900000000004</v>
      </c>
      <c r="AB220" s="40">
        <v>4.2947046521319479</v>
      </c>
      <c r="AC220" s="41">
        <v>4.2248899999999994</v>
      </c>
      <c r="AD220" s="41">
        <v>4.2257999999999996</v>
      </c>
      <c r="AE220" s="41">
        <v>4.3469003844844698</v>
      </c>
      <c r="AF220" s="72">
        <v>4.181330915983466</v>
      </c>
      <c r="AG220" s="41">
        <v>4.207814214081897</v>
      </c>
      <c r="AH220" s="40"/>
      <c r="AI220" s="133">
        <f>1000*(AA220/Q220/P220-1)</f>
        <v>1.2917127025453556</v>
      </c>
      <c r="AJ220" s="133">
        <f>1000*(AB220/R220^2-1)</f>
        <v>1.2036790838350075</v>
      </c>
      <c r="AK220" s="133">
        <f>1000*(AC220/S220^2-1)</f>
        <v>1.1885216297067291</v>
      </c>
      <c r="AL220" s="133">
        <f>1000*(AD220/T220^2-1)</f>
        <v>1.2611880996951097</v>
      </c>
      <c r="AM220" s="133">
        <f>1000*((AE220/Y220^2-1))</f>
        <v>1.197406397777101</v>
      </c>
      <c r="AN220" s="133">
        <f>1000*((AF220/W220^2-1))</f>
        <v>1.2195268145089866</v>
      </c>
      <c r="AO220" s="133">
        <f>1000*((AG220/X220^2-1))</f>
        <v>1.1762787475417813</v>
      </c>
      <c r="AQ220" s="133">
        <f>O220*U220/AA220</f>
        <v>0.97216148045407114</v>
      </c>
      <c r="AR220" s="133">
        <f>U220*P220/AB220</f>
        <v>0.98523451127181294</v>
      </c>
      <c r="AS220" s="133">
        <f t="shared" si="82"/>
        <v>1.0106143149670195</v>
      </c>
      <c r="AT220" s="133">
        <f t="shared" si="83"/>
        <v>1.016524608245883</v>
      </c>
      <c r="AU220" s="133">
        <f>V220*S220/AD220</f>
        <v>0.8098126331897707</v>
      </c>
      <c r="AV220" s="133">
        <f>AC220/AD220</f>
        <v>0.9997846561597804</v>
      </c>
      <c r="AW220" s="133">
        <f>O220*N220/AA220</f>
        <v>0.74358446205207485</v>
      </c>
      <c r="AX220" s="133">
        <f>AE220/AC220</f>
        <v>1.0288789493890895</v>
      </c>
      <c r="AY220" s="133">
        <f>AF220/AG220</f>
        <v>0.99370616268897949</v>
      </c>
      <c r="AZ220" s="133">
        <f t="shared" si="84"/>
        <v>0.97976800616384241</v>
      </c>
      <c r="BB220" s="75">
        <f t="shared" si="85"/>
        <v>-28.233356165721943</v>
      </c>
      <c r="BC220" s="75">
        <f t="shared" si="86"/>
        <v>-14.875583637736433</v>
      </c>
      <c r="BD220" s="75">
        <f t="shared" si="87"/>
        <v>10.558378595279278</v>
      </c>
      <c r="BE220" s="75">
        <f t="shared" si="88"/>
        <v>16.389562593907879</v>
      </c>
      <c r="BF220" s="75">
        <f t="shared" si="89"/>
        <v>-210.95237512323359</v>
      </c>
      <c r="BG220" s="75">
        <f t="shared" si="90"/>
        <v>-0.21536703003360416</v>
      </c>
      <c r="BH220" s="75">
        <f t="shared" si="91"/>
        <v>-296.27291892595167</v>
      </c>
      <c r="BI220" s="75">
        <f t="shared" si="92"/>
        <v>28.469810854235163</v>
      </c>
      <c r="BJ220" s="75">
        <f t="shared" si="93"/>
        <v>-6.3137270039822937</v>
      </c>
      <c r="BK220" s="75">
        <f t="shared" si="94"/>
        <v>-20.439463746353475</v>
      </c>
      <c r="BM220" s="133">
        <f>O220*U220/Q220/P220</f>
        <v>0.97341723378729894</v>
      </c>
      <c r="BN220" s="133">
        <f>P220*U220/R220^2</f>
        <v>0.98642041744570308</v>
      </c>
      <c r="BO220" s="133">
        <f>P220*Q220/R220^2</f>
        <v>1.0105254617046402</v>
      </c>
      <c r="BP220" s="133">
        <f>R220^2/S220^2</f>
        <v>1.0165092188446636</v>
      </c>
      <c r="BQ220" s="133">
        <f>V220*S220/T220^2</f>
        <v>0.81083395924573232</v>
      </c>
      <c r="BR220" s="133">
        <f>S220^2/T220^2</f>
        <v>0.9998572207369224</v>
      </c>
      <c r="BS220" s="133">
        <f>O220*N220/Q220/P220</f>
        <v>0.74454495954712285</v>
      </c>
      <c r="BT220" s="133">
        <f>Y220^2/S220^2</f>
        <v>1.0288698189710728</v>
      </c>
      <c r="BU220" s="133">
        <f>W220^2/X220^2</f>
        <v>0.99366323916469868</v>
      </c>
      <c r="BV220" s="133">
        <f>X220^2/R220^2</f>
        <v>0.97979482059545453</v>
      </c>
      <c r="BX220" s="133">
        <f t="shared" si="95"/>
        <v>0.99870995366669024</v>
      </c>
      <c r="BY220" s="133">
        <f t="shared" si="96"/>
        <v>0.99879776801765618</v>
      </c>
      <c r="BZ220" s="133">
        <f t="shared" si="97"/>
        <v>1.0000879277818784</v>
      </c>
      <c r="CA220" s="133">
        <f t="shared" si="98"/>
        <v>1.0000151394605519</v>
      </c>
      <c r="CB220" s="133">
        <f t="shared" si="99"/>
        <v>0.99874040049221458</v>
      </c>
      <c r="CC220" s="133">
        <f t="shared" si="100"/>
        <v>0.99992742506066168</v>
      </c>
      <c r="CD220" s="133">
        <f t="shared" si="101"/>
        <v>0.99870995366669024</v>
      </c>
      <c r="CE220" s="133">
        <f t="shared" si="77"/>
        <v>1.0000088742208668</v>
      </c>
      <c r="CF220" s="133">
        <f t="shared" si="78"/>
        <v>1.0000431972549542</v>
      </c>
      <c r="CG220" s="133">
        <f t="shared" si="79"/>
        <v>0.99997263260526748</v>
      </c>
    </row>
    <row r="221" spans="1:85" x14ac:dyDescent="0.2">
      <c r="A221" s="132">
        <v>434</v>
      </c>
      <c r="B221" s="132">
        <f t="shared" si="80"/>
        <v>707.15</v>
      </c>
      <c r="C221" s="44">
        <f t="shared" si="81"/>
        <v>1.4141271300289897</v>
      </c>
      <c r="E221" s="40">
        <f>'[4]methanogen M06-L TZVP smd redo'!AB221</f>
        <v>0.80571829267994666</v>
      </c>
      <c r="F221" s="40">
        <f>'[4]methanogen M06-L TZVP smd redo'!AS221</f>
        <v>0.91537356599502573</v>
      </c>
      <c r="G221" s="40">
        <f>'[4]methanogen M06-L TZVP smd redo'!BJ221</f>
        <v>0.975277667460972</v>
      </c>
      <c r="H221" s="40">
        <f>'[4]methanogen M06-L TZVP smd redo'!EV221</f>
        <v>0.98336470145277133</v>
      </c>
      <c r="I221" s="40">
        <f>'[4]methanogen M06-L TZVP smd redo'!CL221</f>
        <v>0.9377751558647951</v>
      </c>
      <c r="J221" s="40">
        <f>'[4]methanogen M06-L TZVP smd redo'!DG221</f>
        <v>0.95243590621563179</v>
      </c>
      <c r="K221" s="40">
        <f>'[4]methanogen M06-L TZVP smd redo'!EC221</f>
        <v>0.92583568518622705</v>
      </c>
      <c r="M221" s="40" t="e">
        <f>EXP('d-beta'!Y222/1000)*'[3]methanogen M06-L TZVP smd redo'!EZ221</f>
        <v>#N/A</v>
      </c>
      <c r="N221" s="40">
        <f>'[3]methanogen M06-L TZVP smd redo'!ET221</f>
        <v>1.54932</v>
      </c>
      <c r="O221" s="40">
        <f>'[3]methanogen M06-L TZVP smd redo'!R221</f>
        <v>2.07287</v>
      </c>
      <c r="P221" s="40">
        <f>'[3]methanogen M06-L TZVP smd redo'!W221</f>
        <v>2.0784400000000001</v>
      </c>
      <c r="Q221" s="40">
        <f>'[3]methanogen M06-L TZVP smd redo'!V221</f>
        <v>2.07145</v>
      </c>
      <c r="R221" s="40">
        <f>PRODUCT('[4]methanogen M06-L TZVP smd redo'!AD221:AF221)^(1/3)</f>
        <v>2.0642788376550922</v>
      </c>
      <c r="S221" s="40">
        <f>AVERAGE('[3]methanogen M06-L TZVP smd redo'!AT221:AV221)</f>
        <v>2.047566666666667</v>
      </c>
      <c r="T221" s="40">
        <f>'[3]methanogen M06-L TZVP smd redo'!FK221</f>
        <v>2.04779</v>
      </c>
      <c r="U221" s="40">
        <f>'[3]methanogen M06-L TZVP smd redo'!CD221</f>
        <v>2.0223100000000001</v>
      </c>
      <c r="V221" s="40">
        <f>'[3]methanogen M06-L TZVP smd redo'!CG221</f>
        <v>1.66198</v>
      </c>
      <c r="W221" s="40">
        <v>2.0370052750077079</v>
      </c>
      <c r="X221" s="40">
        <v>2.0434715272758432</v>
      </c>
      <c r="Y221" s="40">
        <v>2.0767291760410505</v>
      </c>
      <c r="Z221" s="40"/>
      <c r="AA221" s="40">
        <v>4.31088</v>
      </c>
      <c r="AB221" s="40">
        <v>4.2663249928557994</v>
      </c>
      <c r="AC221" s="41">
        <v>4.1974533333333337</v>
      </c>
      <c r="AD221" s="41">
        <v>4.1986699999999999</v>
      </c>
      <c r="AE221" s="41">
        <v>4.3179294079320094</v>
      </c>
      <c r="AF221" s="72">
        <v>4.1543960226040415</v>
      </c>
      <c r="AG221" s="41">
        <v>4.180613860686103</v>
      </c>
      <c r="AH221" s="40"/>
      <c r="AI221" s="133">
        <f>1000*(AA221/Q221/P221-1)</f>
        <v>1.2764160672515956</v>
      </c>
      <c r="AJ221" s="133">
        <f>1000*(AB221/R221^2-1)</f>
        <v>1.1916401754303863</v>
      </c>
      <c r="AK221" s="133">
        <f>1000*(AC221/S221^2-1)</f>
        <v>1.1744888562597033</v>
      </c>
      <c r="AL221" s="133">
        <f>1000*(AD221/T221^2-1)</f>
        <v>1.2462586943908782</v>
      </c>
      <c r="AM221" s="133">
        <f>1000*((AE221/Y221^2-1))</f>
        <v>1.188400221281416</v>
      </c>
      <c r="AN221" s="133">
        <f>1000*((AF221/W221^2-1))</f>
        <v>1.2063295094506543</v>
      </c>
      <c r="AO221" s="133">
        <f>1000*((AG221/X221^2-1))</f>
        <v>1.1585817905070961</v>
      </c>
      <c r="AQ221" s="133">
        <f>O221*U221/AA221</f>
        <v>0.97241995362895739</v>
      </c>
      <c r="AR221" s="133">
        <f>U221*P221/AB221</f>
        <v>0.98521561377498856</v>
      </c>
      <c r="AS221" s="133">
        <f t="shared" si="82"/>
        <v>1.0104434161060891</v>
      </c>
      <c r="AT221" s="133">
        <f t="shared" si="83"/>
        <v>1.0164079631274359</v>
      </c>
      <c r="AU221" s="133">
        <f>V221*S221/AD221</f>
        <v>0.81049828842625582</v>
      </c>
      <c r="AV221" s="133">
        <f>AC221/AD221</f>
        <v>0.99971022569845547</v>
      </c>
      <c r="AW221" s="133">
        <f>O221*N221/AA221</f>
        <v>0.74498453874846893</v>
      </c>
      <c r="AX221" s="133">
        <f>AE221/AC221</f>
        <v>1.0287021832123626</v>
      </c>
      <c r="AY221" s="133">
        <f>AF221/AG221</f>
        <v>0.9937287109128613</v>
      </c>
      <c r="AZ221" s="133">
        <f t="shared" si="84"/>
        <v>0.97990984458211117</v>
      </c>
      <c r="BB221" s="75">
        <f t="shared" si="85"/>
        <v>-27.96751677028378</v>
      </c>
      <c r="BC221" s="75">
        <f t="shared" si="86"/>
        <v>-14.894764531061005</v>
      </c>
      <c r="BD221" s="75">
        <f t="shared" si="87"/>
        <v>10.389260357130841</v>
      </c>
      <c r="BE221" s="75">
        <f t="shared" si="88"/>
        <v>16.274807072531857</v>
      </c>
      <c r="BF221" s="75">
        <f t="shared" si="89"/>
        <v>-210.1060495590915</v>
      </c>
      <c r="BG221" s="75">
        <f t="shared" si="90"/>
        <v>-0.28981629422991306</v>
      </c>
      <c r="BH221" s="75">
        <f t="shared" si="91"/>
        <v>-294.39181417569125</v>
      </c>
      <c r="BI221" s="75">
        <f t="shared" si="92"/>
        <v>28.297991454882208</v>
      </c>
      <c r="BJ221" s="75">
        <f t="shared" si="93"/>
        <v>-6.2910362238392272</v>
      </c>
      <c r="BK221" s="75">
        <f t="shared" si="94"/>
        <v>-20.294706873725204</v>
      </c>
      <c r="BM221" s="133">
        <f>O221*U221/Q221/P221</f>
        <v>0.97366116608188547</v>
      </c>
      <c r="BN221" s="133">
        <f>P221*U221/R221^2</f>
        <v>0.98638963628182419</v>
      </c>
      <c r="BO221" s="133">
        <f>P221*Q221/R221^2</f>
        <v>1.0103578640643545</v>
      </c>
      <c r="BP221" s="133">
        <f>R221^2/S221^2</f>
        <v>1.0163905511388778</v>
      </c>
      <c r="BQ221" s="133">
        <f>V221*S221/T221^2</f>
        <v>0.81150837896499606</v>
      </c>
      <c r="BR221" s="133">
        <f>S221^2/T221^2</f>
        <v>0.99978189056993894</v>
      </c>
      <c r="BS221" s="133">
        <f>O221*N221/Q221/P221</f>
        <v>0.74593544898358155</v>
      </c>
      <c r="BT221" s="133">
        <f>Y221^2/S221^2</f>
        <v>1.0286878895473881</v>
      </c>
      <c r="BU221" s="133">
        <f>W221^2/X221^2</f>
        <v>0.99368131980296093</v>
      </c>
      <c r="BV221" s="133">
        <f>X221^2/R221^2</f>
        <v>0.9799422013310034</v>
      </c>
      <c r="BX221" s="133">
        <f t="shared" si="95"/>
        <v>0.99872521109379064</v>
      </c>
      <c r="BY221" s="133">
        <f t="shared" si="96"/>
        <v>0.99880977814075467</v>
      </c>
      <c r="BZ221" s="133">
        <f t="shared" si="97"/>
        <v>1.0000846749897017</v>
      </c>
      <c r="CA221" s="133">
        <f t="shared" si="98"/>
        <v>1.0000171311987687</v>
      </c>
      <c r="CB221" s="133">
        <f t="shared" si="99"/>
        <v>0.99875529253311157</v>
      </c>
      <c r="CC221" s="133">
        <f t="shared" si="100"/>
        <v>0.99992831949432226</v>
      </c>
      <c r="CD221" s="133">
        <f t="shared" si="101"/>
        <v>0.99872521109379053</v>
      </c>
      <c r="CE221" s="133">
        <f t="shared" si="77"/>
        <v>1.0000138950454456</v>
      </c>
      <c r="CF221" s="133">
        <f t="shared" si="78"/>
        <v>1.0000476924633239</v>
      </c>
      <c r="CG221" s="133">
        <f t="shared" si="79"/>
        <v>0.99996698096188907</v>
      </c>
    </row>
    <row r="222" spans="1:85" x14ac:dyDescent="0.2">
      <c r="A222" s="132">
        <v>436</v>
      </c>
      <c r="B222" s="132">
        <f t="shared" si="80"/>
        <v>709.15</v>
      </c>
      <c r="C222" s="44">
        <f t="shared" si="81"/>
        <v>1.4101388986815202</v>
      </c>
      <c r="E222" s="40">
        <f>'[4]methanogen M06-L TZVP smd redo'!AB222</f>
        <v>0.80512159473800082</v>
      </c>
      <c r="F222" s="40">
        <f>'[4]methanogen M06-L TZVP smd redo'!AS222</f>
        <v>0.90457104160779345</v>
      </c>
      <c r="G222" s="40">
        <f>'[4]methanogen M06-L TZVP smd redo'!BJ222</f>
        <v>0.96836335346428548</v>
      </c>
      <c r="H222" s="40">
        <f>'[4]methanogen M06-L TZVP smd redo'!EV222</f>
        <v>0.97713474480465301</v>
      </c>
      <c r="I222" s="40">
        <f>'[4]methanogen M06-L TZVP smd redo'!CL222</f>
        <v>0.93048354066116445</v>
      </c>
      <c r="J222" s="40">
        <f>'[4]methanogen M06-L TZVP smd redo'!DG222</f>
        <v>0.93891772615672942</v>
      </c>
      <c r="K222" s="40">
        <f>'[4]methanogen M06-L TZVP smd redo'!EC222</f>
        <v>0.91369857938472521</v>
      </c>
      <c r="M222" s="40" t="e">
        <f>EXP('d-beta'!Y223/1000)*'[3]methanogen M06-L TZVP smd redo'!EZ222</f>
        <v>#N/A</v>
      </c>
      <c r="N222" s="40">
        <f>'[3]methanogen M06-L TZVP smd redo'!ET222</f>
        <v>1.5467900000000001</v>
      </c>
      <c r="O222" s="40">
        <f>'[3]methanogen M06-L TZVP smd redo'!R222</f>
        <v>2.0661200000000002</v>
      </c>
      <c r="P222" s="40">
        <f>'[3]methanogen M06-L TZVP smd redo'!W222</f>
        <v>2.07145</v>
      </c>
      <c r="Q222" s="40">
        <f>'[3]methanogen M06-L TZVP smd redo'!V222</f>
        <v>2.0644800000000001</v>
      </c>
      <c r="R222" s="40">
        <f>PRODUCT('[4]methanogen M06-L TZVP smd redo'!AD222:AF222)^(1/3)</f>
        <v>2.057506863765612</v>
      </c>
      <c r="S222" s="40">
        <f>AVERAGE('[3]methanogen M06-L TZVP smd redo'!AT222:AV222)</f>
        <v>2.0409666666666664</v>
      </c>
      <c r="T222" s="40">
        <f>'[3]methanogen M06-L TZVP smd redo'!FK222</f>
        <v>2.0412599999999999</v>
      </c>
      <c r="U222" s="40">
        <f>'[3]methanogen M06-L TZVP smd redo'!CD222</f>
        <v>2.0157799999999999</v>
      </c>
      <c r="V222" s="40">
        <f>'[3]methanogen M06-L TZVP smd redo'!CG222</f>
        <v>1.65811</v>
      </c>
      <c r="W222" s="40">
        <v>2.0304926144121627</v>
      </c>
      <c r="X222" s="40">
        <v>2.0369126761940435</v>
      </c>
      <c r="Y222" s="40">
        <v>2.0698567474600713</v>
      </c>
      <c r="Z222" s="40"/>
      <c r="AA222" s="40">
        <v>4.2818699999999996</v>
      </c>
      <c r="AB222" s="40">
        <v>4.2383186315900376</v>
      </c>
      <c r="AC222" s="41">
        <v>4.1703800000000006</v>
      </c>
      <c r="AD222" s="41">
        <v>4.1718900000000003</v>
      </c>
      <c r="AE222" s="41">
        <v>4.2893384425704086</v>
      </c>
      <c r="AF222" s="72">
        <v>4.1278110822941736</v>
      </c>
      <c r="AG222" s="41">
        <v>4.1537667623504291</v>
      </c>
      <c r="AH222" s="40"/>
      <c r="AI222" s="133">
        <f>1000*(AA222/Q222/P222-1)</f>
        <v>1.2634036176855101</v>
      </c>
      <c r="AJ222" s="133">
        <f>1000*(AB222/R222^2-1)</f>
        <v>1.177354908754813</v>
      </c>
      <c r="AK222" s="133">
        <f>1000*(AC222/S222^2-1)</f>
        <v>1.1607282196326452</v>
      </c>
      <c r="AL222" s="133">
        <f>1000*(AD222/T222^2-1)</f>
        <v>1.2354045249640677</v>
      </c>
      <c r="AM222" s="133">
        <f>1000*((AE222/Y222^2-1))</f>
        <v>1.1743994109816303</v>
      </c>
      <c r="AN222" s="133">
        <f>1000*((AF222/W222^2-1))</f>
        <v>1.1911093661018946</v>
      </c>
      <c r="AO222" s="133">
        <f>1000*((AG222/X222^2-1))</f>
        <v>1.1456969702241526</v>
      </c>
      <c r="AQ222" s="133">
        <f>O222*U222/AA222</f>
        <v>0.97266927150987781</v>
      </c>
      <c r="AR222" s="133">
        <f>U222*P222/AB222</f>
        <v>0.98519904800869029</v>
      </c>
      <c r="AS222" s="133">
        <f t="shared" si="82"/>
        <v>1.0102756239432671</v>
      </c>
      <c r="AT222" s="133">
        <f t="shared" si="83"/>
        <v>1.0162907532623016</v>
      </c>
      <c r="AU222" s="133">
        <f>V222*S222/AD222</f>
        <v>0.81117844422232266</v>
      </c>
      <c r="AV222" s="133">
        <f>AC222/AD222</f>
        <v>0.99963805373583681</v>
      </c>
      <c r="AW222" s="133">
        <f>O222*N222/AA222</f>
        <v>0.74636870217918816</v>
      </c>
      <c r="AX222" s="133">
        <f>AE222/AC222</f>
        <v>1.0285246050888428</v>
      </c>
      <c r="AY222" s="133">
        <f>AF222/AG222</f>
        <v>0.99375129092670378</v>
      </c>
      <c r="AZ222" s="133">
        <f t="shared" si="84"/>
        <v>0.98005061049223463</v>
      </c>
      <c r="BB222" s="75">
        <f t="shared" si="85"/>
        <v>-27.711160528047106</v>
      </c>
      <c r="BC222" s="75">
        <f t="shared" si="86"/>
        <v>-14.911579028658853</v>
      </c>
      <c r="BD222" s="75">
        <f t="shared" si="87"/>
        <v>10.223188617436069</v>
      </c>
      <c r="BE222" s="75">
        <f t="shared" si="88"/>
        <v>16.159482686956029</v>
      </c>
      <c r="BF222" s="75">
        <f t="shared" si="89"/>
        <v>-209.26721920251626</v>
      </c>
      <c r="BG222" s="75">
        <f t="shared" si="90"/>
        <v>-0.36201178252215782</v>
      </c>
      <c r="BH222" s="75">
        <f t="shared" si="91"/>
        <v>-292.53556202806999</v>
      </c>
      <c r="BI222" s="75">
        <f t="shared" si="92"/>
        <v>28.125353100209118</v>
      </c>
      <c r="BJ222" s="75">
        <f t="shared" si="93"/>
        <v>-6.2683139686995037</v>
      </c>
      <c r="BK222" s="75">
        <f t="shared" si="94"/>
        <v>-20.151065291568734</v>
      </c>
      <c r="BM222" s="133">
        <f>O222*U222/Q222/P222</f>
        <v>0.97389814538631481</v>
      </c>
      <c r="BN222" s="133">
        <f>P222*U222/R222^2</f>
        <v>0.98635897694396391</v>
      </c>
      <c r="BO222" s="133">
        <f>P222*Q222/R222^2</f>
        <v>1.0101888007229334</v>
      </c>
      <c r="BP222" s="133">
        <f>R222^2/S222^2</f>
        <v>1.0162738755829079</v>
      </c>
      <c r="BQ222" s="133">
        <f>V222*S222/T222^2</f>
        <v>0.81218057774286834</v>
      </c>
      <c r="BR222" s="133">
        <f>S222^2/T222^2</f>
        <v>0.99971261646529441</v>
      </c>
      <c r="BS222" s="133">
        <f>O222*N222/Q222/P222</f>
        <v>0.74731166709764862</v>
      </c>
      <c r="BT222" s="133">
        <f>Y222^2/S222^2</f>
        <v>1.028510560426203</v>
      </c>
      <c r="BU222" s="133">
        <f>W222^2/X222^2</f>
        <v>0.99370621598885689</v>
      </c>
      <c r="BV222" s="133">
        <f>X222^2/R222^2</f>
        <v>0.98008160136806599</v>
      </c>
      <c r="BX222" s="133">
        <f t="shared" si="95"/>
        <v>0.99873819055692981</v>
      </c>
      <c r="BY222" s="133">
        <f t="shared" si="96"/>
        <v>0.99882402962573791</v>
      </c>
      <c r="BZ222" s="133">
        <f t="shared" si="97"/>
        <v>1.0000859475181982</v>
      </c>
      <c r="CA222" s="133">
        <f t="shared" si="98"/>
        <v>1.0000166074124299</v>
      </c>
      <c r="CB222" s="133">
        <f t="shared" si="99"/>
        <v>0.99876611981619812</v>
      </c>
      <c r="CC222" s="133">
        <f t="shared" si="100"/>
        <v>0.99992541583628181</v>
      </c>
      <c r="CD222" s="133">
        <f t="shared" si="101"/>
        <v>0.99873819055692969</v>
      </c>
      <c r="CE222" s="133">
        <f t="shared" si="77"/>
        <v>1.0000136553412091</v>
      </c>
      <c r="CF222" s="133">
        <f t="shared" si="78"/>
        <v>1.0000453604265744</v>
      </c>
      <c r="CG222" s="133">
        <f t="shared" si="79"/>
        <v>0.99996837929026716</v>
      </c>
    </row>
    <row r="223" spans="1:85" x14ac:dyDescent="0.2">
      <c r="A223" s="132">
        <v>438</v>
      </c>
      <c r="B223" s="132">
        <f t="shared" si="80"/>
        <v>711.15</v>
      </c>
      <c r="C223" s="44">
        <f t="shared" si="81"/>
        <v>1.4061730999085988</v>
      </c>
      <c r="E223" s="40">
        <f>'[4]methanogen M06-L TZVP smd redo'!AB223</f>
        <v>0.79717406504475896</v>
      </c>
      <c r="F223" s="40">
        <f>'[4]methanogen M06-L TZVP smd redo'!AS223</f>
        <v>0.89943911170964341</v>
      </c>
      <c r="G223" s="40">
        <f>'[4]methanogen M06-L TZVP smd redo'!BJ223</f>
        <v>0.95618344884651485</v>
      </c>
      <c r="H223" s="40">
        <f>'[4]methanogen M06-L TZVP smd redo'!EV223</f>
        <v>0.96893382126328476</v>
      </c>
      <c r="I223" s="40">
        <f>'[4]methanogen M06-L TZVP smd redo'!CL223</f>
        <v>0.9209662431690635</v>
      </c>
      <c r="J223" s="40">
        <f>'[4]methanogen M06-L TZVP smd redo'!DG223</f>
        <v>0.93767340033967805</v>
      </c>
      <c r="K223" s="40">
        <f>'[4]methanogen M06-L TZVP smd redo'!EC223</f>
        <v>0.9104607057006664</v>
      </c>
      <c r="M223" s="40" t="e">
        <f>EXP('d-beta'!Y224/1000)*'[3]methanogen M06-L TZVP smd redo'!EZ223</f>
        <v>#N/A</v>
      </c>
      <c r="N223" s="40">
        <f>'[3]methanogen M06-L TZVP smd redo'!ET223</f>
        <v>1.5442800000000001</v>
      </c>
      <c r="O223" s="40">
        <f>'[3]methanogen M06-L TZVP smd redo'!R223</f>
        <v>2.0594399999999999</v>
      </c>
      <c r="P223" s="40">
        <f>'[3]methanogen M06-L TZVP smd redo'!W223</f>
        <v>2.0645199999999999</v>
      </c>
      <c r="Q223" s="40">
        <f>'[3]methanogen M06-L TZVP smd redo'!V223</f>
        <v>2.0575899999999998</v>
      </c>
      <c r="R223" s="40">
        <f>PRODUCT('[4]methanogen M06-L TZVP smd redo'!AD223:AF223)^(1/3)</f>
        <v>2.0507948061588914</v>
      </c>
      <c r="S223" s="40">
        <f>AVERAGE('[3]methanogen M06-L TZVP smd redo'!AT223:AV223)</f>
        <v>2.0344266666666666</v>
      </c>
      <c r="T223" s="40">
        <f>'[3]methanogen M06-L TZVP smd redo'!FK223</f>
        <v>2.0347900000000001</v>
      </c>
      <c r="U223" s="40">
        <f>'[3]methanogen M06-L TZVP smd redo'!CD223</f>
        <v>2.0093200000000002</v>
      </c>
      <c r="V223" s="40">
        <f>'[3]methanogen M06-L TZVP smd redo'!CG223</f>
        <v>1.6542699999999999</v>
      </c>
      <c r="W223" s="40">
        <v>2.0240366369067426</v>
      </c>
      <c r="X223" s="40">
        <v>2.0304138237207319</v>
      </c>
      <c r="Y223" s="40">
        <v>2.063050901936712</v>
      </c>
      <c r="Z223" s="40"/>
      <c r="AA223" s="40">
        <v>4.2532500000000004</v>
      </c>
      <c r="AB223" s="40">
        <v>4.2106755676408927</v>
      </c>
      <c r="AC223" s="41">
        <v>4.1436566666666668</v>
      </c>
      <c r="AD223" s="41">
        <v>4.1454399999999998</v>
      </c>
      <c r="AE223" s="41">
        <v>4.2611207366765758</v>
      </c>
      <c r="AF223" s="72">
        <v>4.1015660951589599</v>
      </c>
      <c r="AG223" s="41">
        <v>4.127262972730521</v>
      </c>
      <c r="AH223" s="40"/>
      <c r="AI223" s="133">
        <f>1000*(AA223/Q223/P223-1)</f>
        <v>1.2510295745515876</v>
      </c>
      <c r="AJ223" s="133">
        <f>1000*(AB223/R223^2-1)</f>
        <v>1.1689281955329367</v>
      </c>
      <c r="AK223" s="133">
        <f>1000*(AC223/S223^2-1)</f>
        <v>1.1512271354365833</v>
      </c>
      <c r="AL223" s="133">
        <f>1000*(AD223/T223^2-1)</f>
        <v>1.2244450323684042</v>
      </c>
      <c r="AM223" s="133">
        <f>1000*((AE223/Y223^2-1))</f>
        <v>1.1610678655316065</v>
      </c>
      <c r="AN223" s="133">
        <f>1000*((AF223/W223^2-1))</f>
        <v>1.1818680620734323</v>
      </c>
      <c r="AO223" s="133">
        <f>1000*((AG223/X223^2-1))</f>
        <v>1.1358607567510948</v>
      </c>
      <c r="AQ223" s="133">
        <f>O223*U223/AA223</f>
        <v>0.97292046806559696</v>
      </c>
      <c r="AR223" s="133">
        <f>U223*P223/AB223</f>
        <v>0.98518189296739145</v>
      </c>
      <c r="AS223" s="133">
        <f t="shared" si="82"/>
        <v>1.0101110692750335</v>
      </c>
      <c r="AT223" s="133">
        <f t="shared" si="83"/>
        <v>1.0161738547291705</v>
      </c>
      <c r="AU223" s="133">
        <f>V223*S223/AD223</f>
        <v>0.81185374818274214</v>
      </c>
      <c r="AV223" s="133">
        <f>AC223/AD223</f>
        <v>0.99956980843207643</v>
      </c>
      <c r="AW223" s="133">
        <f>O223*N223/AA223</f>
        <v>0.74774631239640266</v>
      </c>
      <c r="AX223" s="133">
        <f>AE223/AC223</f>
        <v>1.0283479253855272</v>
      </c>
      <c r="AY223" s="133">
        <f>AF223/AG223</f>
        <v>0.99377386957377212</v>
      </c>
      <c r="AZ223" s="133">
        <f t="shared" si="84"/>
        <v>0.98019021091261493</v>
      </c>
      <c r="BB223" s="75">
        <f t="shared" si="85"/>
        <v>-27.452939021215208</v>
      </c>
      <c r="BC223" s="75">
        <f t="shared" si="86"/>
        <v>-14.928991947087487</v>
      </c>
      <c r="BD223" s="75">
        <f t="shared" si="87"/>
        <v>10.060294386198224</v>
      </c>
      <c r="BE223" s="75">
        <f t="shared" si="88"/>
        <v>16.04445137689013</v>
      </c>
      <c r="BF223" s="75">
        <f t="shared" si="89"/>
        <v>-208.43506811820771</v>
      </c>
      <c r="BG223" s="75">
        <f t="shared" si="90"/>
        <v>-0.43028412686245721</v>
      </c>
      <c r="BH223" s="75">
        <f t="shared" si="91"/>
        <v>-290.69151308383528</v>
      </c>
      <c r="BI223" s="75">
        <f t="shared" si="92"/>
        <v>27.953558590697753</v>
      </c>
      <c r="BJ223" s="75">
        <f t="shared" si="93"/>
        <v>-6.2455936051860936</v>
      </c>
      <c r="BK223" s="75">
        <f t="shared" si="94"/>
        <v>-20.008633383109384</v>
      </c>
      <c r="BM223" s="133">
        <f>O223*U223/Q223/P223</f>
        <v>0.97413762034483364</v>
      </c>
      <c r="BN223" s="133">
        <f>P223*U223/R223^2</f>
        <v>0.98633349985980945</v>
      </c>
      <c r="BO223" s="133">
        <f>P223*Q223/R223^2</f>
        <v>1.0100282413834256</v>
      </c>
      <c r="BP223" s="133">
        <f>R223^2/S223^2</f>
        <v>1.0161558883760764</v>
      </c>
      <c r="BQ223" s="133">
        <f>V223*S223/T223^2</f>
        <v>0.81284781847171417</v>
      </c>
      <c r="BR223" s="133">
        <f>S223^2/T223^2</f>
        <v>0.99964291067400202</v>
      </c>
      <c r="BS223" s="133">
        <f>O223*N223/Q223/P223</f>
        <v>0.74868176514747253</v>
      </c>
      <c r="BT223" s="133">
        <f>Y223^2/S223^2</f>
        <v>1.0283378174271753</v>
      </c>
      <c r="BU223" s="133">
        <f>W223^2/X223^2</f>
        <v>0.99372820268816675</v>
      </c>
      <c r="BV223" s="133">
        <f>X223^2/R223^2</f>
        <v>0.98022258651822891</v>
      </c>
      <c r="BX223" s="133">
        <f t="shared" si="95"/>
        <v>0.99875053354493604</v>
      </c>
      <c r="BY223" s="133">
        <f t="shared" si="96"/>
        <v>0.99883243660224286</v>
      </c>
      <c r="BZ223" s="133">
        <f t="shared" si="97"/>
        <v>1.000082005520454</v>
      </c>
      <c r="CA223" s="133">
        <f t="shared" si="98"/>
        <v>1.0000176807055883</v>
      </c>
      <c r="CB223" s="133">
        <f t="shared" si="99"/>
        <v>0.99877705239974557</v>
      </c>
      <c r="CC223" s="133">
        <f t="shared" si="100"/>
        <v>0.99992687164471927</v>
      </c>
      <c r="CD223" s="133">
        <f t="shared" si="101"/>
        <v>0.99875053354493604</v>
      </c>
      <c r="CE223" s="133">
        <f t="shared" si="77"/>
        <v>1.0000098294142066</v>
      </c>
      <c r="CF223" s="133">
        <f t="shared" si="78"/>
        <v>1.0000459551067202</v>
      </c>
      <c r="CG223" s="133">
        <f t="shared" si="79"/>
        <v>0.99996697116954936</v>
      </c>
    </row>
    <row r="224" spans="1:85" x14ac:dyDescent="0.2">
      <c r="A224" s="132">
        <v>440</v>
      </c>
      <c r="B224" s="132">
        <f t="shared" si="80"/>
        <v>713.15</v>
      </c>
      <c r="C224" s="44">
        <f t="shared" si="81"/>
        <v>1.4022295449765128</v>
      </c>
      <c r="E224" s="40">
        <f>'[4]methanogen M06-L TZVP smd redo'!AB224</f>
        <v>0.79133369218964411</v>
      </c>
      <c r="F224" s="40">
        <f>'[4]methanogen M06-L TZVP smd redo'!AS224</f>
        <v>0.89183365574330153</v>
      </c>
      <c r="G224" s="40">
        <f>'[4]methanogen M06-L TZVP smd redo'!BJ224</f>
        <v>0.95331314941660139</v>
      </c>
      <c r="H224" s="40">
        <f>'[4]methanogen M06-L TZVP smd redo'!EV224</f>
        <v>0.96335866950258975</v>
      </c>
      <c r="I224" s="40">
        <f>'[4]methanogen M06-L TZVP smd redo'!CL224</f>
        <v>0.92054199522961788</v>
      </c>
      <c r="J224" s="40">
        <f>'[4]methanogen M06-L TZVP smd redo'!DG224</f>
        <v>0.93583064265501115</v>
      </c>
      <c r="K224" s="40">
        <f>'[4]methanogen M06-L TZVP smd redo'!EC224</f>
        <v>0.89830868301765676</v>
      </c>
      <c r="M224" s="40" t="e">
        <f>EXP('d-beta'!Y225/1000)*'[3]methanogen M06-L TZVP smd redo'!EZ224</f>
        <v>#N/A</v>
      </c>
      <c r="N224" s="40">
        <f>'[3]methanogen M06-L TZVP smd redo'!ET224</f>
        <v>1.54179</v>
      </c>
      <c r="O224" s="40">
        <f>'[3]methanogen M06-L TZVP smd redo'!R224</f>
        <v>2.0528200000000001</v>
      </c>
      <c r="P224" s="40">
        <f>'[3]methanogen M06-L TZVP smd redo'!W224</f>
        <v>2.0576599999999998</v>
      </c>
      <c r="Q224" s="40">
        <f>'[3]methanogen M06-L TZVP smd redo'!V224</f>
        <v>2.0507599999999999</v>
      </c>
      <c r="R224" s="40">
        <f>PRODUCT('[4]methanogen M06-L TZVP smd redo'!AD224:AF224)^(1/3)</f>
        <v>2.0441594484547769</v>
      </c>
      <c r="S224" s="40">
        <f>AVERAGE('[3]methanogen M06-L TZVP smd redo'!AT224:AV224)</f>
        <v>2.0279533333333331</v>
      </c>
      <c r="T224" s="40">
        <f>'[3]methanogen M06-L TZVP smd redo'!FK224</f>
        <v>2.0283899999999999</v>
      </c>
      <c r="U224" s="40">
        <f>'[3]methanogen M06-L TZVP smd redo'!CD224</f>
        <v>2.0029300000000001</v>
      </c>
      <c r="V224" s="40">
        <f>'[3]methanogen M06-L TZVP smd redo'!CG224</f>
        <v>1.6504700000000001</v>
      </c>
      <c r="W224" s="40">
        <v>2.0176472911092356</v>
      </c>
      <c r="X224" s="40">
        <v>2.0239816260562793</v>
      </c>
      <c r="Y224" s="40">
        <v>2.0563150573640394</v>
      </c>
      <c r="Z224" s="40"/>
      <c r="AA224" s="40">
        <v>4.2250100000000002</v>
      </c>
      <c r="AB224" s="40">
        <v>4.183399082439899</v>
      </c>
      <c r="AC224" s="41">
        <v>4.1172766666666663</v>
      </c>
      <c r="AD224" s="41">
        <v>4.1193400000000002</v>
      </c>
      <c r="AE224" s="41">
        <v>4.2332796662533019</v>
      </c>
      <c r="AF224" s="72">
        <v>4.0756577618550702</v>
      </c>
      <c r="AG224" s="41">
        <v>4.1011024384625463</v>
      </c>
      <c r="AH224" s="40"/>
      <c r="AI224" s="133">
        <f>1000*(AA224/Q224/P224-1)</f>
        <v>1.2425279930545763</v>
      </c>
      <c r="AJ224" s="133">
        <f>1000*(AB224/R224^2-1)</f>
        <v>1.1514013597073713</v>
      </c>
      <c r="AK224" s="133">
        <f>1000*(AC224/S224^2-1)</f>
        <v>1.1384405236045669</v>
      </c>
      <c r="AL224" s="133">
        <f>1000*(AD224/T224^2-1)</f>
        <v>1.2089366647378696</v>
      </c>
      <c r="AM224" s="133">
        <f>1000*((AE224/Y224^2-1))</f>
        <v>1.146536482668381</v>
      </c>
      <c r="AN224" s="133">
        <f>1000*((AF224/W224^2-1))</f>
        <v>1.1685793911984099</v>
      </c>
      <c r="AO224" s="133">
        <f>1000*((AG224/X224^2-1))</f>
        <v>1.1231085137934915</v>
      </c>
      <c r="AQ224" s="133">
        <f>O224*U224/AA224</f>
        <v>0.97317042151379529</v>
      </c>
      <c r="AR224" s="133">
        <f>U224*P224/AB224</f>
        <v>0.98516753065698215</v>
      </c>
      <c r="AS224" s="133">
        <f t="shared" si="82"/>
        <v>1.0099466765517939</v>
      </c>
      <c r="AT224" s="133">
        <f t="shared" si="83"/>
        <v>1.0160597455858522</v>
      </c>
      <c r="AU224" s="133">
        <f>V224*S224/AD224</f>
        <v>0.81252728302753996</v>
      </c>
      <c r="AV224" s="133">
        <f>AC224/AD224</f>
        <v>0.99949911069896291</v>
      </c>
      <c r="AW224" s="133">
        <f>O224*N224/AA224</f>
        <v>0.74911475897098467</v>
      </c>
      <c r="AX224" s="133">
        <f>AE224/AC224</f>
        <v>1.0281746914230447</v>
      </c>
      <c r="AY224" s="133">
        <f>AF224/AG224</f>
        <v>0.99379564958708644</v>
      </c>
      <c r="AZ224" s="133">
        <f t="shared" si="84"/>
        <v>0.98032780464986036</v>
      </c>
      <c r="BB224" s="75">
        <f t="shared" si="85"/>
        <v>-27.196061553763712</v>
      </c>
      <c r="BC224" s="75">
        <f t="shared" si="86"/>
        <v>-14.943570387071128</v>
      </c>
      <c r="BD224" s="75">
        <f t="shared" si="87"/>
        <v>9.8975339661636372</v>
      </c>
      <c r="BE224" s="75">
        <f t="shared" si="88"/>
        <v>15.932152137845403</v>
      </c>
      <c r="BF224" s="75">
        <f t="shared" si="89"/>
        <v>-207.60578623119181</v>
      </c>
      <c r="BG224" s="75">
        <f t="shared" si="90"/>
        <v>-0.50101478798816557</v>
      </c>
      <c r="BH224" s="75">
        <f t="shared" si="91"/>
        <v>-288.86309095168264</v>
      </c>
      <c r="BI224" s="75">
        <f t="shared" si="92"/>
        <v>27.785085886846769</v>
      </c>
      <c r="BJ224" s="75">
        <f t="shared" si="93"/>
        <v>-6.2236773772451581</v>
      </c>
      <c r="BK224" s="75">
        <f t="shared" si="94"/>
        <v>-19.86826870767246</v>
      </c>
      <c r="BM224" s="133">
        <f>O224*U224/Q224/P224</f>
        <v>0.97437961300453879</v>
      </c>
      <c r="BN224" s="133">
        <f>P224*U224/R224^2</f>
        <v>0.98630185389132019</v>
      </c>
      <c r="BO224" s="133">
        <f>P224*Q224/R224^2</f>
        <v>1.0098547577230175</v>
      </c>
      <c r="BP224" s="133">
        <f>R224^2/S224^2</f>
        <v>1.0160465917473667</v>
      </c>
      <c r="BQ224" s="133">
        <f>V224*S224/T224^2</f>
        <v>0.81350957705109184</v>
      </c>
      <c r="BR224" s="133">
        <f>S224^2/T224^2</f>
        <v>0.99956949140508555</v>
      </c>
      <c r="BS224" s="133">
        <f>O224*N224/Q224/P224</f>
        <v>0.75004555502901649</v>
      </c>
      <c r="BT224" s="133">
        <f>Y224^2/S224^2</f>
        <v>1.0281663768957414</v>
      </c>
      <c r="BU224" s="133">
        <f>W224^2/X224^2</f>
        <v>0.99375051357195565</v>
      </c>
      <c r="BV224" s="133">
        <f>X224^2/R224^2</f>
        <v>0.98035550979749531</v>
      </c>
      <c r="BX224" s="133">
        <f t="shared" si="95"/>
        <v>0.99875901396683076</v>
      </c>
      <c r="BY224" s="133">
        <f t="shared" si="96"/>
        <v>0.99884992284069762</v>
      </c>
      <c r="BZ224" s="133">
        <f t="shared" si="97"/>
        <v>1.0000910218306875</v>
      </c>
      <c r="CA224" s="133">
        <f t="shared" si="98"/>
        <v>1.0000129460977405</v>
      </c>
      <c r="CB224" s="133">
        <f t="shared" si="99"/>
        <v>0.99879252309836031</v>
      </c>
      <c r="CC224" s="133">
        <f t="shared" si="100"/>
        <v>0.99992958898132867</v>
      </c>
      <c r="CD224" s="133">
        <f t="shared" si="101"/>
        <v>0.99875901396683053</v>
      </c>
      <c r="CE224" s="133">
        <f t="shared" si="77"/>
        <v>1.0000080867527767</v>
      </c>
      <c r="CF224" s="133">
        <f t="shared" si="78"/>
        <v>1.0000454198659667</v>
      </c>
      <c r="CG224" s="133">
        <f t="shared" si="79"/>
        <v>0.99997173969304187</v>
      </c>
    </row>
    <row r="225" spans="1:85" x14ac:dyDescent="0.2">
      <c r="A225" s="132">
        <v>442</v>
      </c>
      <c r="B225" s="132">
        <f t="shared" si="80"/>
        <v>715.15</v>
      </c>
      <c r="C225" s="44">
        <f t="shared" si="81"/>
        <v>1.398308047262812</v>
      </c>
      <c r="E225" s="40">
        <f>'[4]methanogen M06-L TZVP smd redo'!AB225</f>
        <v>0.78781274319461581</v>
      </c>
      <c r="F225" s="40">
        <f>'[4]methanogen M06-L TZVP smd redo'!AS225</f>
        <v>0.8900845643815547</v>
      </c>
      <c r="G225" s="40">
        <f>'[4]methanogen M06-L TZVP smd redo'!BJ225</f>
        <v>0.94035903925648867</v>
      </c>
      <c r="H225" s="40">
        <f>'[4]methanogen M06-L TZVP smd redo'!EV225</f>
        <v>0.9558324175764632</v>
      </c>
      <c r="I225" s="40">
        <f>'[4]methanogen M06-L TZVP smd redo'!CL225</f>
        <v>0.90990827722969847</v>
      </c>
      <c r="J225" s="40">
        <f>'[4]methanogen M06-L TZVP smd redo'!DG225</f>
        <v>0.92377371719565282</v>
      </c>
      <c r="K225" s="40">
        <f>'[4]methanogen M06-L TZVP smd redo'!EC225</f>
        <v>0.89010695931790451</v>
      </c>
      <c r="M225" s="40" t="e">
        <f>EXP('d-beta'!Y226/1000)*'[3]methanogen M06-L TZVP smd redo'!EZ225</f>
        <v>#N/A</v>
      </c>
      <c r="N225" s="40">
        <f>'[3]methanogen M06-L TZVP smd redo'!ET225</f>
        <v>1.53932</v>
      </c>
      <c r="O225" s="40">
        <f>'[3]methanogen M06-L TZVP smd redo'!R225</f>
        <v>2.0462699999999998</v>
      </c>
      <c r="P225" s="40">
        <f>'[3]methanogen M06-L TZVP smd redo'!W225</f>
        <v>2.0508799999999998</v>
      </c>
      <c r="Q225" s="40">
        <f>'[3]methanogen M06-L TZVP smd redo'!V225</f>
        <v>2.0440100000000001</v>
      </c>
      <c r="R225" s="40">
        <f>PRODUCT('[4]methanogen M06-L TZVP smd redo'!AD225:AF225)^(1/3)</f>
        <v>2.0375807054139252</v>
      </c>
      <c r="S225" s="40">
        <f>AVERAGE('[3]methanogen M06-L TZVP smd redo'!AT225:AV225)</f>
        <v>2.0215466666666666</v>
      </c>
      <c r="T225" s="40">
        <f>'[3]methanogen M06-L TZVP smd redo'!FK225</f>
        <v>2.0220500000000001</v>
      </c>
      <c r="U225" s="40">
        <f>'[3]methanogen M06-L TZVP smd redo'!CD225</f>
        <v>1.9965999999999999</v>
      </c>
      <c r="V225" s="40">
        <f>'[3]methanogen M06-L TZVP smd redo'!CG225</f>
        <v>1.6467000000000001</v>
      </c>
      <c r="W225" s="40">
        <v>2.0113212610763829</v>
      </c>
      <c r="X225" s="40">
        <v>2.0176127183263457</v>
      </c>
      <c r="Y225" s="40">
        <v>2.0496425675820595</v>
      </c>
      <c r="Z225" s="40"/>
      <c r="AA225" s="40">
        <v>4.1971499999999997</v>
      </c>
      <c r="AB225" s="40">
        <v>4.1564725296185125</v>
      </c>
      <c r="AC225" s="41">
        <v>4.09124</v>
      </c>
      <c r="AD225" s="41">
        <v>4.0935600000000001</v>
      </c>
      <c r="AE225" s="41">
        <v>4.2057952305620994</v>
      </c>
      <c r="AF225" s="72">
        <v>4.0500827320949631</v>
      </c>
      <c r="AG225" s="41">
        <v>4.0752818375125424</v>
      </c>
      <c r="AH225" s="40"/>
      <c r="AI225" s="133">
        <f>1000*(AA225/Q225/P225-1)</f>
        <v>1.2239378972191961</v>
      </c>
      <c r="AJ225" s="133">
        <f>1000*(AB225/R225^2-1)</f>
        <v>1.1410647341021374</v>
      </c>
      <c r="AK225" s="133">
        <f>1000*(AC225/S225^2-1)</f>
        <v>1.1229426179373281</v>
      </c>
      <c r="AL225" s="133">
        <f>1000*(AD225/T225^2-1)</f>
        <v>1.1920204336099971</v>
      </c>
      <c r="AM225" s="133">
        <f>1000*((AE225/Y225^2-1))</f>
        <v>1.1331912514056519</v>
      </c>
      <c r="AN225" s="133">
        <f>1000*((AF225/W225^2-1))</f>
        <v>1.1542743815291523</v>
      </c>
      <c r="AO225" s="133">
        <f>1000*((AG225/X225^2-1))</f>
        <v>1.1105432793014902</v>
      </c>
      <c r="AQ225" s="133">
        <f>O225*U225/AA225</f>
        <v>0.97341831528537204</v>
      </c>
      <c r="AR225" s="133">
        <f>U225*P225/AB225</f>
        <v>0.98515916533095071</v>
      </c>
      <c r="AS225" s="133">
        <f t="shared" si="82"/>
        <v>1.0097865365623433</v>
      </c>
      <c r="AT225" s="133">
        <f t="shared" si="83"/>
        <v>1.0159444397342889</v>
      </c>
      <c r="AU225" s="133">
        <f>V225*S225/AD225</f>
        <v>0.81319948797623576</v>
      </c>
      <c r="AV225" s="133">
        <f>AC225/AD225</f>
        <v>0.99943325613891087</v>
      </c>
      <c r="AW225" s="133">
        <f>O225*N225/AA225</f>
        <v>0.75047695135985137</v>
      </c>
      <c r="AX225" s="133">
        <f>AE225/AC225</f>
        <v>1.0280001247939743</v>
      </c>
      <c r="AY225" s="133">
        <f>AF225/AG225</f>
        <v>0.99381659810970024</v>
      </c>
      <c r="AZ225" s="133">
        <f t="shared" si="84"/>
        <v>0.98046644323343524</v>
      </c>
      <c r="BB225" s="75">
        <f t="shared" si="85"/>
        <v>-26.941365974537838</v>
      </c>
      <c r="BC225" s="75">
        <f t="shared" si="86"/>
        <v>-14.952061695693722</v>
      </c>
      <c r="BD225" s="75">
        <f t="shared" si="87"/>
        <v>9.7389585773484999</v>
      </c>
      <c r="BE225" s="75">
        <f t="shared" si="88"/>
        <v>15.818662360097855</v>
      </c>
      <c r="BF225" s="75">
        <f t="shared" si="89"/>
        <v>-206.77882686877854</v>
      </c>
      <c r="BG225" s="75">
        <f t="shared" si="90"/>
        <v>-0.56690452109608247</v>
      </c>
      <c r="BH225" s="75">
        <f t="shared" si="91"/>
        <v>-287.04633942638162</v>
      </c>
      <c r="BI225" s="75">
        <f t="shared" si="92"/>
        <v>27.615288427882621</v>
      </c>
      <c r="BJ225" s="75">
        <f t="shared" si="93"/>
        <v>-6.2025982933958241</v>
      </c>
      <c r="BK225" s="75">
        <f t="shared" si="94"/>
        <v>-19.726858068636194</v>
      </c>
      <c r="BM225" s="133">
        <f>O225*U225/Q225/P225</f>
        <v>0.9746097188512971</v>
      </c>
      <c r="BN225" s="133">
        <f>P225*U225/R225^2</f>
        <v>0.98628329571198747</v>
      </c>
      <c r="BO225" s="133">
        <f>P225*Q225/R225^2</f>
        <v>1.0097029546570468</v>
      </c>
      <c r="BP225" s="133">
        <f>R225^2/S225^2</f>
        <v>1.0159260496554054</v>
      </c>
      <c r="BQ225" s="133">
        <f>V225*S225/T225^2</f>
        <v>0.81416883838250464</v>
      </c>
      <c r="BR225" s="133">
        <f>S225^2/T225^2</f>
        <v>0.99950221736565514</v>
      </c>
      <c r="BS225" s="133">
        <f>O225*N225/Q225/P225</f>
        <v>0.7513954885416102</v>
      </c>
      <c r="BT225" s="133">
        <f>Y225^2/S225^2</f>
        <v>1.0279896011228218</v>
      </c>
      <c r="BU225" s="133">
        <f>W225^2/X225^2</f>
        <v>0.99377318752218191</v>
      </c>
      <c r="BV225" s="133">
        <f>X225^2/R225^2</f>
        <v>0.98049633529923319</v>
      </c>
      <c r="BX225" s="133">
        <f t="shared" si="95"/>
        <v>0.99877755829551007</v>
      </c>
      <c r="BY225" s="133">
        <f t="shared" si="96"/>
        <v>0.99886023581061945</v>
      </c>
      <c r="BZ225" s="133">
        <f t="shared" si="97"/>
        <v>1.0000827787072535</v>
      </c>
      <c r="CA225" s="133">
        <f t="shared" si="98"/>
        <v>1.0000181017888947</v>
      </c>
      <c r="CB225" s="133">
        <f t="shared" si="99"/>
        <v>0.99880939878736374</v>
      </c>
      <c r="CC225" s="133">
        <f t="shared" si="100"/>
        <v>0.99993100442845839</v>
      </c>
      <c r="CD225" s="133">
        <f t="shared" si="101"/>
        <v>0.99877755829551007</v>
      </c>
      <c r="CE225" s="133">
        <f t="shared" si="77"/>
        <v>1.0000102371377502</v>
      </c>
      <c r="CF225" s="133">
        <f t="shared" si="78"/>
        <v>1.0000436825908199</v>
      </c>
      <c r="CG225" s="133">
        <f t="shared" si="79"/>
        <v>0.99996951333246054</v>
      </c>
    </row>
    <row r="226" spans="1:85" x14ac:dyDescent="0.2">
      <c r="A226" s="132">
        <v>444</v>
      </c>
      <c r="B226" s="132">
        <f t="shared" si="80"/>
        <v>717.15</v>
      </c>
      <c r="C226" s="44">
        <f t="shared" si="81"/>
        <v>1.3944084222268702</v>
      </c>
      <c r="E226" s="40">
        <f>'[4]methanogen M06-L TZVP smd redo'!AB226</f>
        <v>0.77707349492839306</v>
      </c>
      <c r="F226" s="40">
        <f>'[4]methanogen M06-L TZVP smd redo'!AS226</f>
        <v>0.88607981682153891</v>
      </c>
      <c r="G226" s="40">
        <f>'[4]methanogen M06-L TZVP smd redo'!BJ226</f>
        <v>0.94175872841506525</v>
      </c>
      <c r="H226" s="40">
        <f>'[4]methanogen M06-L TZVP smd redo'!EV226</f>
        <v>0.95114949777963531</v>
      </c>
      <c r="I226" s="40">
        <f>'[4]methanogen M06-L TZVP smd redo'!CL226</f>
        <v>0.90200110762217456</v>
      </c>
      <c r="J226" s="40">
        <f>'[4]methanogen M06-L TZVP smd redo'!DG226</f>
        <v>0.9127744183456965</v>
      </c>
      <c r="K226" s="40">
        <f>'[4]methanogen M06-L TZVP smd redo'!EC226</f>
        <v>0.88600230814162018</v>
      </c>
      <c r="M226" s="40" t="e">
        <f>EXP('d-beta'!Y227/1000)*'[3]methanogen M06-L TZVP smd redo'!EZ226</f>
        <v>#N/A</v>
      </c>
      <c r="N226" s="40">
        <f>'[3]methanogen M06-L TZVP smd redo'!ET226</f>
        <v>1.53687</v>
      </c>
      <c r="O226" s="40">
        <f>'[3]methanogen M06-L TZVP smd redo'!R226</f>
        <v>2.0397799999999999</v>
      </c>
      <c r="P226" s="40">
        <f>'[3]methanogen M06-L TZVP smd redo'!W226</f>
        <v>2.0441600000000002</v>
      </c>
      <c r="Q226" s="40">
        <f>'[3]methanogen M06-L TZVP smd redo'!V226</f>
        <v>2.0373199999999998</v>
      </c>
      <c r="R226" s="40">
        <f>PRODUCT('[4]methanogen M06-L TZVP smd redo'!AD226:AF226)^(1/3)</f>
        <v>2.0310686513078458</v>
      </c>
      <c r="S226" s="40">
        <f>AVERAGE('[3]methanogen M06-L TZVP smd redo'!AT226:AV226)</f>
        <v>2.0151933333333334</v>
      </c>
      <c r="T226" s="40">
        <f>'[3]methanogen M06-L TZVP smd redo'!FK226</f>
        <v>2.0157699999999998</v>
      </c>
      <c r="U226" s="40">
        <f>'[3]methanogen M06-L TZVP smd redo'!CD226</f>
        <v>1.9903200000000001</v>
      </c>
      <c r="V226" s="40">
        <f>'[3]methanogen M06-L TZVP smd redo'!CG226</f>
        <v>1.64297</v>
      </c>
      <c r="W226" s="40">
        <v>2.0050552811990268</v>
      </c>
      <c r="X226" s="40">
        <v>2.0113071533913209</v>
      </c>
      <c r="Y226" s="40">
        <v>2.0430333699922114</v>
      </c>
      <c r="Z226" s="40"/>
      <c r="AA226" s="40">
        <v>4.1696499999999999</v>
      </c>
      <c r="AB226" s="40">
        <v>4.1298959196288081</v>
      </c>
      <c r="AC226" s="41">
        <v>4.0655299999999999</v>
      </c>
      <c r="AD226" s="41">
        <v>4.0681200000000004</v>
      </c>
      <c r="AE226" s="41">
        <v>4.1786774300604765</v>
      </c>
      <c r="AF226" s="72">
        <v>4.0248343559910094</v>
      </c>
      <c r="AG226" s="41">
        <v>4.0497878676498056</v>
      </c>
      <c r="AH226" s="40"/>
      <c r="AI226" s="133">
        <f>1000*(AA226/Q226/P226-1)</f>
        <v>1.210665862912963</v>
      </c>
      <c r="AJ226" s="133">
        <f>1000*(AB226/R226^2-1)</f>
        <v>1.1286745629859318</v>
      </c>
      <c r="AK226" s="133">
        <f>1000*(AC226/S226^2-1)</f>
        <v>1.1144606355073527</v>
      </c>
      <c r="AL226" s="133">
        <f>1000*(AD226/T226^2-1)</f>
        <v>1.1791581390827588</v>
      </c>
      <c r="AM226" s="133">
        <f>1000*((AE226/Y226^2-1))</f>
        <v>1.1241244911726067</v>
      </c>
      <c r="AN226" s="133">
        <f>1000*((AF226/W226^2-1))</f>
        <v>1.1411427435450427</v>
      </c>
      <c r="AO226" s="133">
        <f>1000*((AG226/X226^2-1))</f>
        <v>1.0954293903979728</v>
      </c>
      <c r="AQ226" s="133">
        <f>O226*U226/AA226</f>
        <v>0.97365844365834064</v>
      </c>
      <c r="AR226" s="133">
        <f>U226*P226/AB226</f>
        <v>0.9851416622542094</v>
      </c>
      <c r="AS226" s="133">
        <f t="shared" si="82"/>
        <v>1.0096259279034725</v>
      </c>
      <c r="AT226" s="133">
        <f t="shared" si="83"/>
        <v>1.0158321103592418</v>
      </c>
      <c r="AU226" s="133">
        <f>V226*S226/AD226</f>
        <v>0.81386541962052905</v>
      </c>
      <c r="AV226" s="133">
        <f>AC226/AD226</f>
        <v>0.99936334228095525</v>
      </c>
      <c r="AW226" s="133">
        <f>O226*N226/AA226</f>
        <v>0.75183209348506475</v>
      </c>
      <c r="AX226" s="133">
        <f>AE226/AC226</f>
        <v>1.0278309175090274</v>
      </c>
      <c r="AY226" s="133">
        <f>AF226/AG226</f>
        <v>0.99383831635772135</v>
      </c>
      <c r="AZ226" s="133">
        <f t="shared" si="84"/>
        <v>0.98060288841705179</v>
      </c>
      <c r="BB226" s="75">
        <f t="shared" si="85"/>
        <v>-26.694710702132138</v>
      </c>
      <c r="BC226" s="75">
        <f t="shared" si="86"/>
        <v>-14.96982860366708</v>
      </c>
      <c r="BD226" s="75">
        <f t="shared" si="87"/>
        <v>9.5798938374446365</v>
      </c>
      <c r="BE226" s="75">
        <f t="shared" si="88"/>
        <v>15.708089792305985</v>
      </c>
      <c r="BF226" s="75">
        <f t="shared" si="89"/>
        <v>-205.96025880997743</v>
      </c>
      <c r="BG226" s="75">
        <f t="shared" si="90"/>
        <v>-0.6368604716309294</v>
      </c>
      <c r="BH226" s="75">
        <f t="shared" si="91"/>
        <v>-285.24225990304757</v>
      </c>
      <c r="BI226" s="75">
        <f t="shared" si="92"/>
        <v>27.450676373830373</v>
      </c>
      <c r="BJ226" s="75">
        <f t="shared" si="93"/>
        <v>-6.1807451559483795</v>
      </c>
      <c r="BK226" s="75">
        <f t="shared" si="94"/>
        <v>-19.587704208408425</v>
      </c>
      <c r="BM226" s="133">
        <f>O226*U226/Q226/P226</f>
        <v>0.9748372186982146</v>
      </c>
      <c r="BN226" s="133">
        <f>P226*U226/R226^2</f>
        <v>0.98625356658933327</v>
      </c>
      <c r="BO226" s="133">
        <f>P226*Q226/R226^2</f>
        <v>1.0095432474595945</v>
      </c>
      <c r="BP226" s="133">
        <f>R226^2/S226^2</f>
        <v>1.015817687673813</v>
      </c>
      <c r="BQ226" s="133">
        <f>V226*S226/T226^2</f>
        <v>0.81482509565419259</v>
      </c>
      <c r="BR226" s="133">
        <f>S226^2/T226^2</f>
        <v>0.99942792661766466</v>
      </c>
      <c r="BS226" s="133">
        <f>O226*N226/Q226/P226</f>
        <v>0.75274231093528932</v>
      </c>
      <c r="BT226" s="133">
        <f>Y226^2/S226^2</f>
        <v>1.0278209958525695</v>
      </c>
      <c r="BU226" s="133">
        <f>W226^2/X226^2</f>
        <v>0.99379293646073474</v>
      </c>
      <c r="BV226" s="133">
        <f>X226^2/R226^2</f>
        <v>0.98063545305705369</v>
      </c>
      <c r="BX226" s="133">
        <f t="shared" si="95"/>
        <v>0.99879079807657722</v>
      </c>
      <c r="BY226" s="133">
        <f t="shared" si="96"/>
        <v>0.99887259790707872</v>
      </c>
      <c r="BZ226" s="133">
        <f t="shared" si="97"/>
        <v>1.000081898862764</v>
      </c>
      <c r="CA226" s="133">
        <f t="shared" si="98"/>
        <v>1.0000141981042503</v>
      </c>
      <c r="CB226" s="133">
        <f t="shared" si="99"/>
        <v>0.99882223063724729</v>
      </c>
      <c r="CC226" s="133">
        <f t="shared" si="100"/>
        <v>0.99993537869516214</v>
      </c>
      <c r="CD226" s="133">
        <f t="shared" si="101"/>
        <v>0.99879079807657734</v>
      </c>
      <c r="CE226" s="133">
        <f t="shared" ref="CE226:CE289" si="102">AX226/BT226</f>
        <v>1.0000096530976679</v>
      </c>
      <c r="CF226" s="133">
        <f t="shared" ref="CF226:CF289" si="103">AY226/BU226</f>
        <v>1.000045663332191</v>
      </c>
      <c r="CG226" s="133">
        <f t="shared" ref="CG226:CG289" si="104">AZ226/BV226</f>
        <v>0.99996679230808927</v>
      </c>
    </row>
    <row r="227" spans="1:85" x14ac:dyDescent="0.2">
      <c r="A227" s="132">
        <v>446</v>
      </c>
      <c r="B227" s="132">
        <f t="shared" si="80"/>
        <v>719.15</v>
      </c>
      <c r="C227" s="44">
        <f t="shared" si="81"/>
        <v>1.3905304873809359</v>
      </c>
      <c r="E227" s="40">
        <f>'[4]methanogen M06-L TZVP smd redo'!AB227</f>
        <v>0.77356278338913675</v>
      </c>
      <c r="F227" s="40">
        <f>'[4]methanogen M06-L TZVP smd redo'!AS227</f>
        <v>0.87510107793997705</v>
      </c>
      <c r="G227" s="40">
        <f>'[4]methanogen M06-L TZVP smd redo'!BJ227</f>
        <v>0.93157181317260473</v>
      </c>
      <c r="H227" s="40">
        <f>'[4]methanogen M06-L TZVP smd redo'!EV227</f>
        <v>0.93983037219880217</v>
      </c>
      <c r="I227" s="40">
        <f>'[4]methanogen M06-L TZVP smd redo'!CL227</f>
        <v>0.90343938404502389</v>
      </c>
      <c r="J227" s="40">
        <f>'[4]methanogen M06-L TZVP smd redo'!DG227</f>
        <v>0.90787717271756385</v>
      </c>
      <c r="K227" s="40">
        <f>'[4]methanogen M06-L TZVP smd redo'!EC227</f>
        <v>0.87966274229223096</v>
      </c>
      <c r="M227" s="40" t="e">
        <f>EXP('d-beta'!Y228/1000)*'[3]methanogen M06-L TZVP smd redo'!EZ227</f>
        <v>#N/A</v>
      </c>
      <c r="N227" s="40">
        <f>'[3]methanogen M06-L TZVP smd redo'!ET227</f>
        <v>1.53443</v>
      </c>
      <c r="O227" s="40">
        <f>'[3]methanogen M06-L TZVP smd redo'!R227</f>
        <v>2.0333600000000001</v>
      </c>
      <c r="P227" s="40">
        <f>'[3]methanogen M06-L TZVP smd redo'!W227</f>
        <v>2.0375000000000001</v>
      </c>
      <c r="Q227" s="40">
        <f>'[3]methanogen M06-L TZVP smd redo'!V227</f>
        <v>2.0306899999999999</v>
      </c>
      <c r="R227" s="40">
        <f>PRODUCT('[4]methanogen M06-L TZVP smd redo'!AD227:AF227)^(1/3)</f>
        <v>2.0246165247943422</v>
      </c>
      <c r="S227" s="40">
        <f>AVERAGE('[3]methanogen M06-L TZVP smd redo'!AT227:AV227)</f>
        <v>2.008903333333333</v>
      </c>
      <c r="T227" s="40">
        <f>'[3]methanogen M06-L TZVP smd redo'!FK227</f>
        <v>2.0095399999999999</v>
      </c>
      <c r="U227" s="40">
        <f>'[3]methanogen M06-L TZVP smd redo'!CD227</f>
        <v>1.98411</v>
      </c>
      <c r="V227" s="40">
        <f>'[3]methanogen M06-L TZVP smd redo'!CG227</f>
        <v>1.63927</v>
      </c>
      <c r="W227" s="40">
        <v>1.9988458824303588</v>
      </c>
      <c r="X227" s="40">
        <v>2.0050548784289162</v>
      </c>
      <c r="Y227" s="40">
        <v>2.0364875270517455</v>
      </c>
      <c r="Z227" s="40"/>
      <c r="AA227" s="40">
        <v>4.1425200000000002</v>
      </c>
      <c r="AB227" s="40">
        <v>4.1036592419082121</v>
      </c>
      <c r="AC227" s="41">
        <v>4.0401499999999997</v>
      </c>
      <c r="AD227" s="41">
        <v>4.0429899999999996</v>
      </c>
      <c r="AE227" s="41">
        <v>4.1518962636452761</v>
      </c>
      <c r="AF227" s="72">
        <v>3.9999058831030108</v>
      </c>
      <c r="AG227" s="41">
        <v>4.024617226515927</v>
      </c>
      <c r="AH227" s="40"/>
      <c r="AI227" s="133">
        <f>1000*(AA227/Q227/P227-1)</f>
        <v>1.2058218175836632</v>
      </c>
      <c r="AJ227" s="133">
        <f>1000*(AB227/R227^2-1)</f>
        <v>1.1190750874328081</v>
      </c>
      <c r="AK227" s="133">
        <f>1000*(AC227/S227^2-1)</f>
        <v>1.1044937662660903</v>
      </c>
      <c r="AL227" s="133">
        <f>1000*(AD227/T227^2-1)</f>
        <v>1.1735249706832374</v>
      </c>
      <c r="AM227" s="133">
        <f>1000*((AE227/Y227^2-1))</f>
        <v>1.112732730099264</v>
      </c>
      <c r="AN227" s="133">
        <f>1000*((AF227/W227^2-1))</f>
        <v>1.1315609260924564</v>
      </c>
      <c r="AO227" s="133">
        <f>1000*((AG227/X227^2-1))</f>
        <v>1.0875359419848518</v>
      </c>
      <c r="AQ227" s="133">
        <f>O227*U227/AA227</f>
        <v>0.9739023371281248</v>
      </c>
      <c r="AR227" s="133">
        <f>U227*P227/AB227</f>
        <v>0.98512666054605691</v>
      </c>
      <c r="AS227" s="133">
        <f t="shared" si="82"/>
        <v>1.0094697819192506</v>
      </c>
      <c r="AT227" s="133">
        <f t="shared" si="83"/>
        <v>1.0157195257374634</v>
      </c>
      <c r="AU227" s="133">
        <f>V227*S227/AD227</f>
        <v>0.81452958509255102</v>
      </c>
      <c r="AV227" s="133">
        <f>AC227/AD227</f>
        <v>0.99929754958582639</v>
      </c>
      <c r="AW227" s="133">
        <f>O227*N227/AA227</f>
        <v>0.75317646862296384</v>
      </c>
      <c r="AX227" s="133">
        <f>AE227/AC227</f>
        <v>1.0276589393080149</v>
      </c>
      <c r="AY227" s="133">
        <f>AF227/AG227</f>
        <v>0.99385995188558374</v>
      </c>
      <c r="AZ227" s="133">
        <f t="shared" si="84"/>
        <v>0.98073865037694252</v>
      </c>
      <c r="BB227" s="75">
        <f t="shared" si="85"/>
        <v>-26.444250255952252</v>
      </c>
      <c r="BC227" s="75">
        <f t="shared" si="86"/>
        <v>-14.985056690094888</v>
      </c>
      <c r="BD227" s="75">
        <f t="shared" si="87"/>
        <v>9.425224612233059</v>
      </c>
      <c r="BE227" s="75">
        <f t="shared" si="88"/>
        <v>15.59725370043091</v>
      </c>
      <c r="BF227" s="75">
        <f t="shared" si="89"/>
        <v>-205.14452858858945</v>
      </c>
      <c r="BG227" s="75">
        <f t="shared" si="90"/>
        <v>-0.70269724806494027</v>
      </c>
      <c r="BH227" s="75">
        <f t="shared" si="91"/>
        <v>-283.45572455791017</v>
      </c>
      <c r="BI227" s="75">
        <f t="shared" si="92"/>
        <v>27.283340883612812</v>
      </c>
      <c r="BJ227" s="75">
        <f t="shared" si="93"/>
        <v>-6.1589757272489623</v>
      </c>
      <c r="BK227" s="75">
        <f t="shared" si="94"/>
        <v>-19.449266351031444</v>
      </c>
      <c r="BM227" s="133">
        <f>O227*U227/Q227/P227</f>
        <v>0.97507668981442952</v>
      </c>
      <c r="BN227" s="133">
        <f>P227*U227/R227^2</f>
        <v>0.98622909124983982</v>
      </c>
      <c r="BO227" s="133">
        <f>P227*Q227/R227^2</f>
        <v>1.0093823191809614</v>
      </c>
      <c r="BP227" s="133">
        <f>R227^2/S227^2</f>
        <v>1.0157047317604144</v>
      </c>
      <c r="BQ227" s="133">
        <f>V227*S227/T227^2</f>
        <v>0.81548545590001753</v>
      </c>
      <c r="BR227" s="133">
        <f>S227^2/T227^2</f>
        <v>0.99936645619232811</v>
      </c>
      <c r="BS227" s="133">
        <f>O227*N227/Q227/P227</f>
        <v>0.7540846652413199</v>
      </c>
      <c r="BT227" s="133">
        <f>Y227^2/S227^2</f>
        <v>1.0276504818740446</v>
      </c>
      <c r="BU227" s="133">
        <f>W227^2/X227^2</f>
        <v>0.99381624667210844</v>
      </c>
      <c r="BV227" s="133">
        <f>X227^2/R227^2</f>
        <v>0.98076954843313657</v>
      </c>
      <c r="BX227" s="133">
        <f t="shared" si="95"/>
        <v>0.99879563043751129</v>
      </c>
      <c r="BY227" s="133">
        <f t="shared" si="96"/>
        <v>0.99888217584173489</v>
      </c>
      <c r="BZ227" s="133">
        <f t="shared" si="97"/>
        <v>1.00008664976256</v>
      </c>
      <c r="CA227" s="133">
        <f t="shared" si="98"/>
        <v>1.0000145652339567</v>
      </c>
      <c r="CB227" s="133">
        <f t="shared" si="99"/>
        <v>0.99882785057593515</v>
      </c>
      <c r="CC227" s="133">
        <f t="shared" si="100"/>
        <v>0.99993104971046931</v>
      </c>
      <c r="CD227" s="133">
        <f t="shared" si="101"/>
        <v>0.99879563043751141</v>
      </c>
      <c r="CE227" s="133">
        <f t="shared" si="102"/>
        <v>1.0000082298739887</v>
      </c>
      <c r="CF227" s="133">
        <f t="shared" si="103"/>
        <v>1.0000439771573686</v>
      </c>
      <c r="CG227" s="133">
        <f t="shared" si="104"/>
        <v>0.99996849610977068</v>
      </c>
    </row>
    <row r="228" spans="1:85" x14ac:dyDescent="0.2">
      <c r="A228" s="132">
        <v>448</v>
      </c>
      <c r="B228" s="132">
        <f t="shared" si="80"/>
        <v>721.15</v>
      </c>
      <c r="C228" s="44">
        <f t="shared" si="81"/>
        <v>1.3866740622616653</v>
      </c>
      <c r="E228" s="40">
        <f>'[4]methanogen M06-L TZVP smd redo'!AB228</f>
        <v>0.76765855167737485</v>
      </c>
      <c r="F228" s="40">
        <f>'[4]methanogen M06-L TZVP smd redo'!AS228</f>
        <v>0.87155072116917864</v>
      </c>
      <c r="G228" s="40">
        <f>'[4]methanogen M06-L TZVP smd redo'!BJ228</f>
        <v>0.92433025096783084</v>
      </c>
      <c r="H228" s="40">
        <f>'[4]methanogen M06-L TZVP smd redo'!EV228</f>
        <v>0.93612550292232477</v>
      </c>
      <c r="I228" s="40">
        <f>'[4]methanogen M06-L TZVP smd redo'!CL228</f>
        <v>0.89793434871654476</v>
      </c>
      <c r="J228" s="40">
        <f>'[4]methanogen M06-L TZVP smd redo'!DG228</f>
        <v>0.89927450499582839</v>
      </c>
      <c r="K228" s="40">
        <f>'[4]methanogen M06-L TZVP smd redo'!EC228</f>
        <v>0.87099490260711399</v>
      </c>
      <c r="M228" s="40" t="e">
        <f>EXP('d-beta'!Y229/1000)*'[3]methanogen M06-L TZVP smd redo'!EZ228</f>
        <v>#N/A</v>
      </c>
      <c r="N228" s="40">
        <f>'[3]methanogen M06-L TZVP smd redo'!ET228</f>
        <v>1.5320100000000001</v>
      </c>
      <c r="O228" s="40">
        <f>'[3]methanogen M06-L TZVP smd redo'!R228</f>
        <v>2.0269900000000001</v>
      </c>
      <c r="P228" s="40">
        <f>'[3]methanogen M06-L TZVP smd redo'!W228</f>
        <v>2.03091</v>
      </c>
      <c r="Q228" s="40">
        <f>'[3]methanogen M06-L TZVP smd redo'!V228</f>
        <v>2.02413</v>
      </c>
      <c r="R228" s="40">
        <f>PRODUCT('[4]methanogen M06-L TZVP smd redo'!AD228:AF228)^(1/3)</f>
        <v>2.0182310972517761</v>
      </c>
      <c r="S228" s="40">
        <f>AVERAGE('[3]methanogen M06-L TZVP smd redo'!AT228:AV228)</f>
        <v>2.0026766666666664</v>
      </c>
      <c r="T228" s="40">
        <f>'[3]methanogen M06-L TZVP smd redo'!FK228</f>
        <v>2.0033799999999999</v>
      </c>
      <c r="U228" s="40">
        <f>'[3]methanogen M06-L TZVP smd redo'!CD228</f>
        <v>1.9779599999999999</v>
      </c>
      <c r="V228" s="40">
        <f>'[3]methanogen M06-L TZVP smd redo'!CG228</f>
        <v>1.6355999999999999</v>
      </c>
      <c r="W228" s="40">
        <v>1.9926998503300655</v>
      </c>
      <c r="X228" s="40">
        <v>1.9988658943420585</v>
      </c>
      <c r="Y228" s="40">
        <v>2.0300116847684748</v>
      </c>
      <c r="Z228" s="40"/>
      <c r="AA228" s="40">
        <v>4.1157300000000001</v>
      </c>
      <c r="AB228" s="40">
        <v>4.0777591426058919</v>
      </c>
      <c r="AC228" s="41">
        <v>4.0150933333333336</v>
      </c>
      <c r="AD228" s="41">
        <v>4.0181800000000001</v>
      </c>
      <c r="AE228" s="41">
        <v>4.1254683572459729</v>
      </c>
      <c r="AF228" s="72">
        <v>3.9752941140865303</v>
      </c>
      <c r="AG228" s="41">
        <v>3.999763123147035</v>
      </c>
      <c r="AH228" s="40"/>
      <c r="AI228" s="133">
        <f>1000*(AA228/Q228/P228-1)</f>
        <v>1.192982108473073</v>
      </c>
      <c r="AJ228" s="133">
        <f>1000*(AB228/R228^2-1)</f>
        <v>1.1053515540395686</v>
      </c>
      <c r="AK228" s="133">
        <f>1000*(AC228/S228^2-1)</f>
        <v>1.0919507864515232</v>
      </c>
      <c r="AL228" s="133">
        <f>1000*(AD228/T228^2-1)</f>
        <v>1.1582257888251846</v>
      </c>
      <c r="AM228" s="133">
        <f>1000*((AE228/Y228^2-1))</f>
        <v>1.0970576584461433</v>
      </c>
      <c r="AN228" s="133">
        <f>1000*((AF228/W228^2-1))</f>
        <v>1.1185055009290679</v>
      </c>
      <c r="AO228" s="133">
        <f>1000*((AG228/X228^2-1))</f>
        <v>1.0757846032773966</v>
      </c>
      <c r="AQ228" s="133">
        <f>O228*U228/AA228</f>
        <v>0.9741419238871355</v>
      </c>
      <c r="AR228" s="133">
        <f>U228*P228/AB228</f>
        <v>0.98511427554127151</v>
      </c>
      <c r="AS228" s="133">
        <f t="shared" si="82"/>
        <v>1.0093116969556577</v>
      </c>
      <c r="AT228" s="133">
        <f t="shared" si="83"/>
        <v>1.0156075597925225</v>
      </c>
      <c r="AU228" s="133">
        <f>V228*S228/AD228</f>
        <v>0.81518945293640388</v>
      </c>
      <c r="AV228" s="133">
        <f>AC228/AD228</f>
        <v>0.99923182469011684</v>
      </c>
      <c r="AW228" s="133">
        <f>O228*N228/AA228</f>
        <v>0.75451231006407127</v>
      </c>
      <c r="AX228" s="133">
        <f>AE228/AC228</f>
        <v>1.027490026943161</v>
      </c>
      <c r="AY228" s="133">
        <f>AF228/AG228</f>
        <v>0.99388238545455354</v>
      </c>
      <c r="AZ228" s="133">
        <f t="shared" si="84"/>
        <v>0.98087282334948955</v>
      </c>
      <c r="BB228" s="75">
        <f t="shared" si="85"/>
        <v>-26.198273544833949</v>
      </c>
      <c r="BC228" s="75">
        <f t="shared" si="86"/>
        <v>-14.997628761417451</v>
      </c>
      <c r="BD228" s="75">
        <f t="shared" si="87"/>
        <v>9.2686103718407207</v>
      </c>
      <c r="BE228" s="75">
        <f t="shared" si="88"/>
        <v>15.487014491933305</v>
      </c>
      <c r="BF228" s="75">
        <f t="shared" si="89"/>
        <v>-204.33473516467413</v>
      </c>
      <c r="BG228" s="75">
        <f t="shared" si="90"/>
        <v>-0.76847050772198944</v>
      </c>
      <c r="BH228" s="75">
        <f t="shared" si="91"/>
        <v>-281.68368538172217</v>
      </c>
      <c r="BI228" s="75">
        <f t="shared" si="92"/>
        <v>27.118961203104984</v>
      </c>
      <c r="BJ228" s="75">
        <f t="shared" si="93"/>
        <v>-6.1364038188588879</v>
      </c>
      <c r="BK228" s="75">
        <f t="shared" si="94"/>
        <v>-19.312467627580478</v>
      </c>
      <c r="BM228" s="133">
        <f>O228*U228/Q228/P228</f>
        <v>0.97530405777344631</v>
      </c>
      <c r="BN228" s="133">
        <f>P228*U228/R228^2</f>
        <v>0.98620317313664774</v>
      </c>
      <c r="BO228" s="133">
        <f>P228*Q228/R228^2</f>
        <v>1.0092233558014738</v>
      </c>
      <c r="BP228" s="133">
        <f>R228^2/S228^2</f>
        <v>1.0155939648987899</v>
      </c>
      <c r="BQ228" s="133">
        <f>V228*S228/T228^2</f>
        <v>0.81613362638357301</v>
      </c>
      <c r="BR228" s="133">
        <f>S228^2/T228^2</f>
        <v>0.99929797654709762</v>
      </c>
      <c r="BS228" s="133">
        <f>O228*N228/Q228/P228</f>
        <v>0.75541242975060041</v>
      </c>
      <c r="BT228" s="133">
        <f>Y228^2/S228^2</f>
        <v>1.0274847854333562</v>
      </c>
      <c r="BU228" s="133">
        <f>W228^2/X228^2</f>
        <v>0.99383997334506435</v>
      </c>
      <c r="BV228" s="133">
        <f>X228^2/R228^2</f>
        <v>0.98090179360220986</v>
      </c>
      <c r="BX228" s="133">
        <f t="shared" si="95"/>
        <v>0.99880843940200159</v>
      </c>
      <c r="BY228" s="133">
        <f t="shared" si="96"/>
        <v>0.99889586889898863</v>
      </c>
      <c r="BZ228" s="133">
        <f t="shared" si="97"/>
        <v>1.0000875337988129</v>
      </c>
      <c r="CA228" s="133">
        <f t="shared" si="98"/>
        <v>1.0000133861505704</v>
      </c>
      <c r="CB228" s="133">
        <f t="shared" si="99"/>
        <v>0.99884311414620552</v>
      </c>
      <c r="CC228" s="133">
        <f t="shared" si="100"/>
        <v>0.99993380167023915</v>
      </c>
      <c r="CD228" s="133">
        <f t="shared" si="101"/>
        <v>0.99880843940200148</v>
      </c>
      <c r="CE228" s="133">
        <f t="shared" si="102"/>
        <v>1.0000051013016242</v>
      </c>
      <c r="CF228" s="133">
        <f t="shared" si="103"/>
        <v>1.0000426749885563</v>
      </c>
      <c r="CG228" s="133">
        <f t="shared" si="104"/>
        <v>0.99997046569502757</v>
      </c>
    </row>
    <row r="229" spans="1:85" x14ac:dyDescent="0.2">
      <c r="A229" s="132">
        <v>450</v>
      </c>
      <c r="B229" s="132">
        <f t="shared" si="80"/>
        <v>723.15</v>
      </c>
      <c r="C229" s="44">
        <f t="shared" si="81"/>
        <v>1.3828389684021296</v>
      </c>
      <c r="E229" s="40">
        <f>'[4]methanogen M06-L TZVP smd redo'!AB229</f>
        <v>0.76413954166554277</v>
      </c>
      <c r="F229" s="40">
        <f>'[4]methanogen M06-L TZVP smd redo'!AS229</f>
        <v>0.86104423387500795</v>
      </c>
      <c r="G229" s="40">
        <f>'[4]methanogen M06-L TZVP smd redo'!BJ229</f>
        <v>0.91695900875610192</v>
      </c>
      <c r="H229" s="40">
        <f>'[4]methanogen M06-L TZVP smd redo'!EV229</f>
        <v>0.9208217604252944</v>
      </c>
      <c r="I229" s="40">
        <f>'[4]methanogen M06-L TZVP smd redo'!CL229</f>
        <v>0.88073694750101517</v>
      </c>
      <c r="J229" s="40">
        <f>'[4]methanogen M06-L TZVP smd redo'!DG229</f>
        <v>0.89508404988847268</v>
      </c>
      <c r="K229" s="40">
        <f>'[4]methanogen M06-L TZVP smd redo'!EC229</f>
        <v>0.86982927854117875</v>
      </c>
      <c r="M229" s="40" t="e">
        <f>EXP('d-beta'!Y230/1000)*'[3]methanogen M06-L TZVP smd redo'!EZ229</f>
        <v>#N/A</v>
      </c>
      <c r="N229" s="40">
        <f>'[3]methanogen M06-L TZVP smd redo'!ET229</f>
        <v>1.5296099999999999</v>
      </c>
      <c r="O229" s="40">
        <f>'[3]methanogen M06-L TZVP smd redo'!R229</f>
        <v>2.0206900000000001</v>
      </c>
      <c r="P229" s="40">
        <f>'[3]methanogen M06-L TZVP smd redo'!W229</f>
        <v>2.0243899999999999</v>
      </c>
      <c r="Q229" s="40">
        <f>'[3]methanogen M06-L TZVP smd redo'!V229</f>
        <v>2.0176400000000001</v>
      </c>
      <c r="R229" s="40">
        <f>PRODUCT('[4]methanogen M06-L TZVP smd redo'!AD229:AF229)^(1/3)</f>
        <v>2.011905660325791</v>
      </c>
      <c r="S229" s="40">
        <f>AVERAGE('[3]methanogen M06-L TZVP smd redo'!AT229:AV229)</f>
        <v>1.9965066666666669</v>
      </c>
      <c r="T229" s="40">
        <f>'[3]methanogen M06-L TZVP smd redo'!FK229</f>
        <v>1.9972799999999999</v>
      </c>
      <c r="U229" s="40">
        <f>'[3]methanogen M06-L TZVP smd redo'!CD229</f>
        <v>1.97187</v>
      </c>
      <c r="V229" s="40">
        <f>'[3]methanogen M06-L TZVP smd redo'!CG229</f>
        <v>1.6319600000000001</v>
      </c>
      <c r="W229" s="40">
        <v>1.9866138173303363</v>
      </c>
      <c r="X229" s="40">
        <v>1.9927369814995513</v>
      </c>
      <c r="Y229" s="40">
        <v>2.0235924270293295</v>
      </c>
      <c r="Z229" s="40"/>
      <c r="AA229" s="40">
        <v>4.0892999999999997</v>
      </c>
      <c r="AB229" s="40">
        <v>4.0521890575354069</v>
      </c>
      <c r="AC229" s="41">
        <v>3.9903499999999998</v>
      </c>
      <c r="AD229" s="41">
        <v>3.9936699999999998</v>
      </c>
      <c r="AE229" s="41">
        <v>4.0993804601738262</v>
      </c>
      <c r="AF229" s="72">
        <v>3.9509889485953575</v>
      </c>
      <c r="AG229" s="41">
        <v>3.9752223485202611</v>
      </c>
      <c r="AH229" s="40"/>
      <c r="AI229" s="133">
        <f>1000*(AA229/Q229/P229-1)</f>
        <v>1.177566873184821</v>
      </c>
      <c r="AJ229" s="133">
        <f>1000*(AB229/R229^2-1)</f>
        <v>1.0931148808210889</v>
      </c>
      <c r="AK229" s="133">
        <f>1000*(AC229/S229^2-1)</f>
        <v>1.0815574298468356</v>
      </c>
      <c r="AL229" s="133">
        <f>1000*(AD229/T229^2-1)</f>
        <v>1.1387456820310948</v>
      </c>
      <c r="AM229" s="133">
        <f>1000*((AE229/Y229^2-1))</f>
        <v>1.0877239553011009</v>
      </c>
      <c r="AN229" s="133">
        <f>1000*((AF229/W229^2-1))</f>
        <v>1.103342463700363</v>
      </c>
      <c r="AO229" s="133">
        <f>1000*((AG229/X229^2-1))</f>
        <v>1.0631252490855836</v>
      </c>
      <c r="AQ229" s="133">
        <f>O229*U229/AA229</f>
        <v>0.97438143210329409</v>
      </c>
      <c r="AR229" s="133">
        <f>U229*P229/AB229</f>
        <v>0.98510554483553248</v>
      </c>
      <c r="AS229" s="133">
        <f t="shared" si="82"/>
        <v>1.0091582455649697</v>
      </c>
      <c r="AT229" s="133">
        <f t="shared" si="83"/>
        <v>1.0154971512612696</v>
      </c>
      <c r="AU229" s="133">
        <f>V229*S229/AD229</f>
        <v>0.81584583096082897</v>
      </c>
      <c r="AV229" s="133">
        <f>AC229/AD229</f>
        <v>0.99916868444313123</v>
      </c>
      <c r="AW229" s="133">
        <f>O229*N229/AA229</f>
        <v>0.75584271902281575</v>
      </c>
      <c r="AX229" s="133">
        <f>AE229/AC229</f>
        <v>1.0273235330669808</v>
      </c>
      <c r="AY229" s="133">
        <f>AF229/AG229</f>
        <v>0.99390388818529252</v>
      </c>
      <c r="AZ229" s="133">
        <f t="shared" si="84"/>
        <v>0.98100614065081215</v>
      </c>
      <c r="BB229" s="75">
        <f t="shared" si="85"/>
        <v>-25.952437931287427</v>
      </c>
      <c r="BC229" s="75">
        <f t="shared" si="86"/>
        <v>-15.006491433134377</v>
      </c>
      <c r="BD229" s="75">
        <f t="shared" si="87"/>
        <v>9.1165631327403851</v>
      </c>
      <c r="BE229" s="75">
        <f t="shared" si="88"/>
        <v>15.378296777124454</v>
      </c>
      <c r="BF229" s="75">
        <f t="shared" si="89"/>
        <v>-203.52987451409368</v>
      </c>
      <c r="BG229" s="75">
        <f t="shared" si="90"/>
        <v>-0.83166129126918886</v>
      </c>
      <c r="BH229" s="75">
        <f t="shared" si="91"/>
        <v>-279.92196806729419</v>
      </c>
      <c r="BI229" s="75">
        <f t="shared" si="92"/>
        <v>26.956908664826209</v>
      </c>
      <c r="BJ229" s="75">
        <f t="shared" si="93"/>
        <v>-6.1147689670390895</v>
      </c>
      <c r="BK229" s="75">
        <f t="shared" si="94"/>
        <v>-19.176559853478068</v>
      </c>
      <c r="BM229" s="133">
        <f>O229*U229/Q229/P229</f>
        <v>0.97552883139958535</v>
      </c>
      <c r="BN229" s="133">
        <f>P229*U229/R229^2</f>
        <v>0.98618237836577149</v>
      </c>
      <c r="BO229" s="133">
        <f>P229*Q229/R229^2</f>
        <v>1.0090731203811181</v>
      </c>
      <c r="BP229" s="133">
        <f>R229^2/S229^2</f>
        <v>1.0154854275181275</v>
      </c>
      <c r="BQ229" s="133">
        <f>V229*S229/T229^2</f>
        <v>0.81677487187803866</v>
      </c>
      <c r="BR229" s="133">
        <f>S229^2/T229^2</f>
        <v>0.99922576341964064</v>
      </c>
      <c r="BS229" s="133">
        <f>O229*N229/Q229/P229</f>
        <v>0.75673277437007502</v>
      </c>
      <c r="BT229" s="133">
        <f>Y229^2/S229^2</f>
        <v>1.0273172049335266</v>
      </c>
      <c r="BU229" s="133">
        <f>W229^2/X229^2</f>
        <v>0.99386396019356382</v>
      </c>
      <c r="BV229" s="133">
        <f>X229^2/R229^2</f>
        <v>0.98103552941975813</v>
      </c>
      <c r="BX229" s="133">
        <f t="shared" si="95"/>
        <v>0.99882381815958721</v>
      </c>
      <c r="BY229" s="133">
        <f t="shared" si="96"/>
        <v>0.99890807871458476</v>
      </c>
      <c r="BZ229" s="133">
        <f t="shared" si="97"/>
        <v>1.0000843597774356</v>
      </c>
      <c r="CA229" s="133">
        <f t="shared" si="98"/>
        <v>1.0000115449644322</v>
      </c>
      <c r="CB229" s="133">
        <f t="shared" si="99"/>
        <v>0.99886254958471787</v>
      </c>
      <c r="CC229" s="133">
        <f t="shared" si="100"/>
        <v>0.99994287679661698</v>
      </c>
      <c r="CD229" s="133">
        <f t="shared" si="101"/>
        <v>0.99882381815958721</v>
      </c>
      <c r="CE229" s="133">
        <f t="shared" si="102"/>
        <v>1.0000061598632084</v>
      </c>
      <c r="CF229" s="133">
        <f t="shared" si="103"/>
        <v>1.000040174504085</v>
      </c>
      <c r="CG229" s="133">
        <f t="shared" si="104"/>
        <v>0.99997004311458182</v>
      </c>
    </row>
    <row r="230" spans="1:85" x14ac:dyDescent="0.2">
      <c r="A230" s="132">
        <v>452</v>
      </c>
      <c r="B230" s="132">
        <f t="shared" si="80"/>
        <v>725.15</v>
      </c>
      <c r="C230" s="44">
        <f t="shared" si="81"/>
        <v>1.3790250293042818</v>
      </c>
      <c r="E230" s="40">
        <f>'[4]methanogen M06-L TZVP smd redo'!AB230</f>
        <v>0.75842307554463417</v>
      </c>
      <c r="F230" s="40">
        <f>'[4]methanogen M06-L TZVP smd redo'!AS230</f>
        <v>0.85332498721713002</v>
      </c>
      <c r="G230" s="40">
        <f>'[4]methanogen M06-L TZVP smd redo'!BJ230</f>
        <v>0.91096831745351992</v>
      </c>
      <c r="H230" s="40">
        <f>'[4]methanogen M06-L TZVP smd redo'!EV230</f>
        <v>0.92317920487383631</v>
      </c>
      <c r="I230" s="40">
        <f>'[4]methanogen M06-L TZVP smd redo'!CL230</f>
        <v>0.87952063078189369</v>
      </c>
      <c r="J230" s="40">
        <f>'[4]methanogen M06-L TZVP smd redo'!DG230</f>
        <v>0.89058921901719046</v>
      </c>
      <c r="K230" s="40">
        <f>'[4]methanogen M06-L TZVP smd redo'!EC230</f>
        <v>0.86638569122499121</v>
      </c>
      <c r="M230" s="40" t="e">
        <f>EXP('d-beta'!Y231/1000)*'[3]methanogen M06-L TZVP smd redo'!EZ230</f>
        <v>#N/A</v>
      </c>
      <c r="N230" s="40">
        <f>'[3]methanogen M06-L TZVP smd redo'!ET230</f>
        <v>1.5272300000000001</v>
      </c>
      <c r="O230" s="40">
        <f>'[3]methanogen M06-L TZVP smd redo'!R230</f>
        <v>2.01444</v>
      </c>
      <c r="P230" s="40">
        <f>'[3]methanogen M06-L TZVP smd redo'!W230</f>
        <v>2.0179299999999998</v>
      </c>
      <c r="Q230" s="40">
        <f>'[3]methanogen M06-L TZVP smd redo'!V230</f>
        <v>2.0112100000000002</v>
      </c>
      <c r="R230" s="40">
        <f>PRODUCT('[4]methanogen M06-L TZVP smd redo'!AD230:AF230)^(1/3)</f>
        <v>2.0056401518187732</v>
      </c>
      <c r="S230" s="40">
        <f>AVERAGE('[3]methanogen M06-L TZVP smd redo'!AT230:AV230)</f>
        <v>1.9903999999999999</v>
      </c>
      <c r="T230" s="40">
        <f>'[3]methanogen M06-L TZVP smd redo'!FK230</f>
        <v>1.9912300000000001</v>
      </c>
      <c r="U230" s="40">
        <f>'[3]methanogen M06-L TZVP smd redo'!CD230</f>
        <v>1.96584</v>
      </c>
      <c r="V230" s="40">
        <f>'[3]methanogen M06-L TZVP smd redo'!CG230</f>
        <v>1.62835</v>
      </c>
      <c r="W230" s="40">
        <v>1.980577733421667</v>
      </c>
      <c r="X230" s="40">
        <v>1.9866646310456504</v>
      </c>
      <c r="Y230" s="40">
        <v>2.0172398778794101</v>
      </c>
      <c r="Z230" s="40"/>
      <c r="AA230" s="40">
        <v>4.0632099999999998</v>
      </c>
      <c r="AB230" s="40">
        <v>4.0269489147521549</v>
      </c>
      <c r="AC230" s="41">
        <v>3.9659200000000001</v>
      </c>
      <c r="AD230" s="41">
        <v>3.9694699999999998</v>
      </c>
      <c r="AE230" s="41">
        <v>4.0736258228044679</v>
      </c>
      <c r="AF230" s="72">
        <v>3.9269870869457013</v>
      </c>
      <c r="AG230" s="41">
        <v>3.9509915075585598</v>
      </c>
      <c r="AH230" s="40"/>
      <c r="AI230" s="133">
        <f>1000*(AA230/Q230/P230-1)</f>
        <v>1.1652154353996025</v>
      </c>
      <c r="AJ230" s="133">
        <f>1000*(AB230/R230^2-1)</f>
        <v>1.0830071036758149</v>
      </c>
      <c r="AK230" s="133">
        <f>1000*(AC230/S230^2-1)</f>
        <v>1.0671803434623151</v>
      </c>
      <c r="AL230" s="133">
        <f>1000*(AD230/T230^2-1)</f>
        <v>1.1281439048405062</v>
      </c>
      <c r="AM230" s="133">
        <f>1000*((AE230/Y230^2-1))</f>
        <v>1.0736845062608857</v>
      </c>
      <c r="AN230" s="133">
        <f>1000*((AF230/W230^2-1))</f>
        <v>1.0959139872204204</v>
      </c>
      <c r="AO230" s="133">
        <f>1000*((AG230/X230^2-1))</f>
        <v>1.0527802360571492</v>
      </c>
      <c r="AQ230" s="133">
        <f>O230*U230/AA230</f>
        <v>0.97461532374649618</v>
      </c>
      <c r="AR230" s="133">
        <f>U230*P230/AB230</f>
        <v>0.98509506705379968</v>
      </c>
      <c r="AS230" s="133">
        <f t="shared" si="82"/>
        <v>1.0090046052272994</v>
      </c>
      <c r="AT230" s="133">
        <f t="shared" si="83"/>
        <v>1.0153883373220223</v>
      </c>
      <c r="AU230" s="133">
        <f>V230*S230/AD230</f>
        <v>0.81649888776083457</v>
      </c>
      <c r="AV230" s="133">
        <f>AC230/AD230</f>
        <v>0.99910567405724193</v>
      </c>
      <c r="AW230" s="133">
        <f>O230*N230/AA230</f>
        <v>0.75716322838347028</v>
      </c>
      <c r="AX230" s="133">
        <f>AE230/AC230</f>
        <v>1.0271578405021957</v>
      </c>
      <c r="AY230" s="133">
        <f>AF230/AG230</f>
        <v>0.99392445654035544</v>
      </c>
      <c r="AZ230" s="133">
        <f t="shared" si="84"/>
        <v>0.98113772764403939</v>
      </c>
      <c r="BB230" s="75">
        <f t="shared" si="85"/>
        <v>-25.712425582756961</v>
      </c>
      <c r="BC230" s="75">
        <f t="shared" si="86"/>
        <v>-15.017127691868303</v>
      </c>
      <c r="BD230" s="75">
        <f t="shared" si="87"/>
        <v>8.9643055110060565</v>
      </c>
      <c r="BE230" s="75">
        <f t="shared" si="88"/>
        <v>15.271137668486217</v>
      </c>
      <c r="BF230" s="75">
        <f t="shared" si="89"/>
        <v>-202.72972877605446</v>
      </c>
      <c r="BG230" s="75">
        <f t="shared" si="90"/>
        <v>-0.89472609079698273</v>
      </c>
      <c r="BH230" s="75">
        <f t="shared" si="91"/>
        <v>-278.17642344705075</v>
      </c>
      <c r="BI230" s="75">
        <f t="shared" si="92"/>
        <v>26.795609986458118</v>
      </c>
      <c r="BJ230" s="75">
        <f t="shared" si="93"/>
        <v>-6.0940746700508903</v>
      </c>
      <c r="BK230" s="75">
        <f t="shared" si="94"/>
        <v>-19.042434119324987</v>
      </c>
      <c r="BM230" s="133">
        <f>O230*U230/Q230/P230</f>
        <v>0.97575096056530264</v>
      </c>
      <c r="BN230" s="133">
        <f>P230*U230/R230^2</f>
        <v>0.98616193200921498</v>
      </c>
      <c r="BO230" s="133">
        <f>P230*Q230/R230^2</f>
        <v>1.0089217531824837</v>
      </c>
      <c r="BP230" s="133">
        <f>R230^2/S230^2</f>
        <v>1.0153722843997126</v>
      </c>
      <c r="BQ230" s="133">
        <f>V230*S230/T230^2</f>
        <v>0.81742001600437109</v>
      </c>
      <c r="BR230" s="133">
        <f>S230^2/T230^2</f>
        <v>0.99916651816568924</v>
      </c>
      <c r="BS230" s="133">
        <f>O230*N230/Q230/P230</f>
        <v>0.75804548666429983</v>
      </c>
      <c r="BT230" s="133">
        <f>Y230^2/S230^2</f>
        <v>1.0271511668657611</v>
      </c>
      <c r="BU230" s="133">
        <f>W230^2/X230^2</f>
        <v>0.99388163178242328</v>
      </c>
      <c r="BV230" s="133">
        <f>X230^2/R230^2</f>
        <v>0.98116735317507509</v>
      </c>
      <c r="BX230" s="133">
        <f t="shared" si="95"/>
        <v>0.99883614071140803</v>
      </c>
      <c r="BY230" s="133">
        <f t="shared" si="96"/>
        <v>0.99891816453182125</v>
      </c>
      <c r="BZ230" s="133">
        <f t="shared" si="97"/>
        <v>1.0000821193958347</v>
      </c>
      <c r="CA230" s="133">
        <f t="shared" si="98"/>
        <v>1.0000158098882117</v>
      </c>
      <c r="CB230" s="133">
        <f t="shared" si="99"/>
        <v>0.99887312736964884</v>
      </c>
      <c r="CC230" s="133">
        <f t="shared" si="100"/>
        <v>0.99993910513679041</v>
      </c>
      <c r="CD230" s="133">
        <f t="shared" si="101"/>
        <v>0.99883614071140792</v>
      </c>
      <c r="CE230" s="133">
        <f t="shared" si="102"/>
        <v>1.0000064972290836</v>
      </c>
      <c r="CF230" s="133">
        <f t="shared" si="103"/>
        <v>1.0000430883885594</v>
      </c>
      <c r="CG230" s="133">
        <f t="shared" si="104"/>
        <v>0.99996980583287876</v>
      </c>
    </row>
    <row r="231" spans="1:85" x14ac:dyDescent="0.2">
      <c r="A231" s="132">
        <v>454</v>
      </c>
      <c r="B231" s="132">
        <f t="shared" si="80"/>
        <v>727.15</v>
      </c>
      <c r="C231" s="44">
        <f t="shared" si="81"/>
        <v>1.3752320704118821</v>
      </c>
      <c r="E231" s="40">
        <f>'[4]methanogen M06-L TZVP smd redo'!AB231</f>
        <v>0.75047244320813888</v>
      </c>
      <c r="F231" s="40">
        <f>'[4]methanogen M06-L TZVP smd redo'!AS231</f>
        <v>0.84676196435107265</v>
      </c>
      <c r="G231" s="40">
        <f>'[4]methanogen M06-L TZVP smd redo'!BJ231</f>
        <v>0.90324666925822861</v>
      </c>
      <c r="H231" s="40">
        <f>'[4]methanogen M06-L TZVP smd redo'!EV231</f>
        <v>0.91398696705602411</v>
      </c>
      <c r="I231" s="40">
        <f>'[4]methanogen M06-L TZVP smd redo'!CL231</f>
        <v>0.87627749645369235</v>
      </c>
      <c r="J231" s="40">
        <f>'[4]methanogen M06-L TZVP smd redo'!DG231</f>
        <v>0.88404242254536136</v>
      </c>
      <c r="K231" s="40">
        <f>'[4]methanogen M06-L TZVP smd redo'!EC231</f>
        <v>0.8544190037715893</v>
      </c>
      <c r="M231" s="40" t="e">
        <f>EXP('d-beta'!Y232/1000)*'[3]methanogen M06-L TZVP smd redo'!EZ231</f>
        <v>#N/A</v>
      </c>
      <c r="N231" s="40">
        <f>'[3]methanogen M06-L TZVP smd redo'!ET231</f>
        <v>1.5248600000000001</v>
      </c>
      <c r="O231" s="40">
        <f>'[3]methanogen M06-L TZVP smd redo'!R231</f>
        <v>2.0082599999999999</v>
      </c>
      <c r="P231" s="40">
        <f>'[3]methanogen M06-L TZVP smd redo'!W231</f>
        <v>2.01153</v>
      </c>
      <c r="Q231" s="40">
        <f>'[3]methanogen M06-L TZVP smd redo'!V231</f>
        <v>2.0048400000000002</v>
      </c>
      <c r="R231" s="40">
        <f>PRODUCT('[4]methanogen M06-L TZVP smd redo'!AD231:AF231)^(1/3)</f>
        <v>1.999434644316509</v>
      </c>
      <c r="S231" s="40">
        <f>AVERAGE('[3]methanogen M06-L TZVP smd redo'!AT231:AV231)</f>
        <v>1.9843499999999998</v>
      </c>
      <c r="T231" s="40">
        <f>'[3]methanogen M06-L TZVP smd redo'!FK231</f>
        <v>1.9852399999999999</v>
      </c>
      <c r="U231" s="40">
        <f>'[3]methanogen M06-L TZVP smd redo'!CD231</f>
        <v>1.95987</v>
      </c>
      <c r="V231" s="40">
        <f>'[3]methanogen M06-L TZVP smd redo'!CG231</f>
        <v>1.6247799999999999</v>
      </c>
      <c r="W231" s="40">
        <v>1.9746050155757793</v>
      </c>
      <c r="X231" s="40">
        <v>1.9806556438458107</v>
      </c>
      <c r="Y231" s="40">
        <v>2.0109439752220535</v>
      </c>
      <c r="Z231" s="40"/>
      <c r="AA231" s="40">
        <v>4.0374600000000003</v>
      </c>
      <c r="AB231" s="40">
        <v>4.0020253397876786</v>
      </c>
      <c r="AC231" s="41">
        <v>3.9417966666666664</v>
      </c>
      <c r="AD231" s="41">
        <v>3.94557</v>
      </c>
      <c r="AE231" s="41">
        <v>4.0481911939025848</v>
      </c>
      <c r="AF231" s="72">
        <v>3.9032818786951551</v>
      </c>
      <c r="AG231" s="41">
        <v>3.9270606203685103</v>
      </c>
      <c r="AH231" s="40"/>
      <c r="AI231" s="133">
        <f>1000*(AA231/Q231/P231-1)</f>
        <v>1.1565660711077008</v>
      </c>
      <c r="AJ231" s="133">
        <f>1000*(AB231/R231^2-1)</f>
        <v>1.0722168218453287</v>
      </c>
      <c r="AK231" s="133">
        <f>1000*(AC231/S231^2-1)</f>
        <v>1.0543724100016139</v>
      </c>
      <c r="AL231" s="133">
        <f>1000*(AD231/T231^2-1)</f>
        <v>1.1144237988476302</v>
      </c>
      <c r="AM231" s="133">
        <f>1000*((AE231/Y231^2-1))</f>
        <v>1.0622238479105484</v>
      </c>
      <c r="AN231" s="133">
        <f>1000*((AF231/W231^2-1))</f>
        <v>1.0815185674619698</v>
      </c>
      <c r="AO231" s="133">
        <f>1000*((AG231/X231^2-1))</f>
        <v>1.0359021683334912</v>
      </c>
      <c r="AQ231" s="133">
        <f>O231*U231/AA231</f>
        <v>0.97485263660816435</v>
      </c>
      <c r="AR231" s="133">
        <f>U231*P231/AB231</f>
        <v>0.98508554203936027</v>
      </c>
      <c r="AS231" s="133">
        <f t="shared" si="82"/>
        <v>1.0088541818713725</v>
      </c>
      <c r="AT231" s="133">
        <f t="shared" si="83"/>
        <v>1.0152794977047723</v>
      </c>
      <c r="AU231" s="133">
        <f>V231*S231/AD231</f>
        <v>0.81715245021631844</v>
      </c>
      <c r="AV231" s="133">
        <f>AC231/AD231</f>
        <v>0.99904365317727639</v>
      </c>
      <c r="AW231" s="133">
        <f>O231*N231/AA231</f>
        <v>0.7584757108677237</v>
      </c>
      <c r="AX231" s="133">
        <f>AE231/AC231</f>
        <v>1.0269913788642704</v>
      </c>
      <c r="AY231" s="133">
        <f>AF231/AG231</f>
        <v>0.99394490078660314</v>
      </c>
      <c r="AZ231" s="133">
        <f t="shared" si="84"/>
        <v>0.98126830465717507</v>
      </c>
      <c r="BB231" s="75">
        <f t="shared" si="85"/>
        <v>-25.468961347728218</v>
      </c>
      <c r="BC231" s="75">
        <f t="shared" si="86"/>
        <v>-15.026796870821256</v>
      </c>
      <c r="BD231" s="75">
        <f t="shared" si="87"/>
        <v>8.8152134564309428</v>
      </c>
      <c r="BE231" s="75">
        <f t="shared" si="88"/>
        <v>15.1639417839828</v>
      </c>
      <c r="BF231" s="75">
        <f t="shared" si="89"/>
        <v>-201.92960395730253</v>
      </c>
      <c r="BG231" s="75">
        <f t="shared" si="90"/>
        <v>-0.95680441411358552</v>
      </c>
      <c r="BH231" s="75">
        <f t="shared" si="91"/>
        <v>-276.44450329333262</v>
      </c>
      <c r="BI231" s="75">
        <f t="shared" si="92"/>
        <v>26.633536426543078</v>
      </c>
      <c r="BJ231" s="75">
        <f t="shared" si="93"/>
        <v>-6.0735056661844506</v>
      </c>
      <c r="BK231" s="75">
        <f t="shared" si="94"/>
        <v>-18.909355631816197</v>
      </c>
      <c r="BM231" s="133">
        <f>O231*U231/Q231/P231</f>
        <v>0.97598011809199536</v>
      </c>
      <c r="BN231" s="133">
        <f>P231*U231/R231^2</f>
        <v>0.98614176732849146</v>
      </c>
      <c r="BO231" s="133">
        <f>P231*Q231/R231^2</f>
        <v>1.0087691840840733</v>
      </c>
      <c r="BP231" s="133">
        <f>R231^2/S231^2</f>
        <v>1.0152614000438953</v>
      </c>
      <c r="BQ231" s="133">
        <f>V231*S231/T231^2</f>
        <v>0.8180631043541261</v>
      </c>
      <c r="BR231" s="133">
        <f>S231^2/T231^2</f>
        <v>0.99910358394681742</v>
      </c>
      <c r="BS231" s="133">
        <f>O231*N231/Q231/P231</f>
        <v>0.75935293814067251</v>
      </c>
      <c r="BT231" s="133">
        <f>Y231^2/S231^2</f>
        <v>1.0269833240612303</v>
      </c>
      <c r="BU231" s="133">
        <f>W231^2/X231^2</f>
        <v>0.99389960958257517</v>
      </c>
      <c r="BV231" s="133">
        <f>X231^2/R231^2</f>
        <v>0.98130390220008901</v>
      </c>
      <c r="BX231" s="133">
        <f t="shared" si="95"/>
        <v>0.99884477002868133</v>
      </c>
      <c r="BY231" s="133">
        <f t="shared" si="96"/>
        <v>0.99892893159571516</v>
      </c>
      <c r="BZ231" s="133">
        <f t="shared" si="97"/>
        <v>1.0000842589054466</v>
      </c>
      <c r="CA231" s="133">
        <f t="shared" si="98"/>
        <v>1.0000178256170049</v>
      </c>
      <c r="CB231" s="133">
        <f t="shared" si="99"/>
        <v>0.99888681675904867</v>
      </c>
      <c r="CC231" s="133">
        <f t="shared" si="100"/>
        <v>0.99994001545935385</v>
      </c>
      <c r="CD231" s="133">
        <f t="shared" si="101"/>
        <v>0.99884477002868155</v>
      </c>
      <c r="CE231" s="133">
        <f t="shared" si="102"/>
        <v>1.0000078431682886</v>
      </c>
      <c r="CF231" s="133">
        <f t="shared" si="103"/>
        <v>1.0000455691939019</v>
      </c>
      <c r="CG231" s="133">
        <f t="shared" si="104"/>
        <v>0.99996372424196611</v>
      </c>
    </row>
    <row r="232" spans="1:85" x14ac:dyDescent="0.2">
      <c r="A232" s="132">
        <v>456</v>
      </c>
      <c r="B232" s="132">
        <f t="shared" si="80"/>
        <v>729.15</v>
      </c>
      <c r="C232" s="44">
        <f t="shared" si="81"/>
        <v>1.3714599190838648</v>
      </c>
      <c r="E232" s="40">
        <f>'[4]methanogen M06-L TZVP smd redo'!AB232</f>
        <v>0.75003913311166848</v>
      </c>
      <c r="F232" s="40">
        <f>'[4]methanogen M06-L TZVP smd redo'!AS232</f>
        <v>0.84304481594954517</v>
      </c>
      <c r="G232" s="40">
        <f>'[4]methanogen M06-L TZVP smd redo'!BJ232</f>
        <v>0.90037075116700116</v>
      </c>
      <c r="H232" s="40">
        <f>'[4]methanogen M06-L TZVP smd redo'!EV232</f>
        <v>0.90798624036025899</v>
      </c>
      <c r="I232" s="40">
        <f>'[4]methanogen M06-L TZVP smd redo'!CL232</f>
        <v>0.86474907847988725</v>
      </c>
      <c r="J232" s="40">
        <f>'[4]methanogen M06-L TZVP smd redo'!DG232</f>
        <v>0.87583821424797037</v>
      </c>
      <c r="K232" s="40">
        <f>'[4]methanogen M06-L TZVP smd redo'!EC232</f>
        <v>0.84358909319282027</v>
      </c>
      <c r="M232" s="40" t="e">
        <f>EXP('d-beta'!Y233/1000)*'[3]methanogen M06-L TZVP smd redo'!EZ232</f>
        <v>#N/A</v>
      </c>
      <c r="N232" s="40">
        <f>'[3]methanogen M06-L TZVP smd redo'!ET232</f>
        <v>1.52251</v>
      </c>
      <c r="O232" s="40">
        <f>'[3]methanogen M06-L TZVP smd redo'!R232</f>
        <v>2.0021300000000002</v>
      </c>
      <c r="P232" s="40">
        <f>'[3]methanogen M06-L TZVP smd redo'!W232</f>
        <v>2.0051899999999998</v>
      </c>
      <c r="Q232" s="40">
        <f>'[3]methanogen M06-L TZVP smd redo'!V232</f>
        <v>1.9985299999999999</v>
      </c>
      <c r="R232" s="40">
        <f>PRODUCT('[4]methanogen M06-L TZVP smd redo'!AD232:AF232)^(1/3)</f>
        <v>1.9932858247460088</v>
      </c>
      <c r="S232" s="40">
        <f>AVERAGE('[3]methanogen M06-L TZVP smd redo'!AT232:AV232)</f>
        <v>1.9783533333333334</v>
      </c>
      <c r="T232" s="40">
        <f>'[3]methanogen M06-L TZVP smd redo'!FK232</f>
        <v>1.9793000000000001</v>
      </c>
      <c r="U232" s="40">
        <f>'[3]methanogen M06-L TZVP smd redo'!CD232</f>
        <v>1.9539500000000001</v>
      </c>
      <c r="V232" s="40">
        <f>'[3]methanogen M06-L TZVP smd redo'!CG232</f>
        <v>1.62124</v>
      </c>
      <c r="W232" s="40">
        <v>1.9686856136745288</v>
      </c>
      <c r="X232" s="40">
        <v>1.9746932911518056</v>
      </c>
      <c r="Y232" s="40">
        <v>2.0047080729938194</v>
      </c>
      <c r="Z232" s="40"/>
      <c r="AA232" s="40">
        <v>4.0120399999999998</v>
      </c>
      <c r="AB232" s="40">
        <v>3.97741170667536</v>
      </c>
      <c r="AC232" s="41">
        <v>3.9179700000000004</v>
      </c>
      <c r="AD232" s="41">
        <v>3.92197</v>
      </c>
      <c r="AE232" s="41">
        <v>4.0230831378278742</v>
      </c>
      <c r="AF232" s="72">
        <v>3.879879974379751</v>
      </c>
      <c r="AG232" s="41">
        <v>3.903429718552887</v>
      </c>
      <c r="AH232" s="40"/>
      <c r="AI232" s="133">
        <f>1000*(AA232/Q232/P232-1)</f>
        <v>1.1497709440311255</v>
      </c>
      <c r="AJ232" s="133">
        <f>1000*(AB232/R232^2-1)</f>
        <v>1.0629567840687582</v>
      </c>
      <c r="AK232" s="133">
        <f>1000*(AC232/S232^2-1)</f>
        <v>1.0445099216880305</v>
      </c>
      <c r="AL232" s="133">
        <f>1000*(AD232/T232^2-1)</f>
        <v>1.1081984958711821</v>
      </c>
      <c r="AM232" s="133">
        <f>1000*((AE232/Y232^2-1))</f>
        <v>1.0522102617926965</v>
      </c>
      <c r="AN232" s="133">
        <f>1000*((AF232/W232^2-1))</f>
        <v>1.0725557120323526</v>
      </c>
      <c r="AO232" s="133">
        <f>1000*((AG232/X232^2-1))</f>
        <v>1.0299303564498263</v>
      </c>
      <c r="AQ232" s="133">
        <f>O232*U232/AA232</f>
        <v>0.97508048611180365</v>
      </c>
      <c r="AR232" s="133">
        <f>U232*P232/AB232</f>
        <v>0.98507302976060607</v>
      </c>
      <c r="AS232" s="133">
        <f t="shared" si="82"/>
        <v>1.0087062380961274</v>
      </c>
      <c r="AT232" s="133">
        <f t="shared" si="83"/>
        <v>1.0151715573818481</v>
      </c>
      <c r="AU232" s="133">
        <f>V232*S232/AD232</f>
        <v>0.81779961553335023</v>
      </c>
      <c r="AV232" s="133">
        <f>AC232/AD232</f>
        <v>0.99898010438631613</v>
      </c>
      <c r="AW232" s="133">
        <f>O232*N232/AA232</f>
        <v>0.75977880237983686</v>
      </c>
      <c r="AX232" s="133">
        <f>AE232/AC232</f>
        <v>1.0268284692909526</v>
      </c>
      <c r="AY232" s="133">
        <f>AF232/AG232</f>
        <v>0.99396690964840362</v>
      </c>
      <c r="AZ232" s="133">
        <f t="shared" si="84"/>
        <v>0.98139946438074088</v>
      </c>
      <c r="BB232" s="75">
        <f t="shared" si="85"/>
        <v>-25.235261533081776</v>
      </c>
      <c r="BC232" s="75">
        <f t="shared" si="86"/>
        <v>-15.039498669482002</v>
      </c>
      <c r="BD232" s="75">
        <f t="shared" si="87"/>
        <v>8.6685573523101702</v>
      </c>
      <c r="BE232" s="75">
        <f t="shared" si="88"/>
        <v>15.05762026221497</v>
      </c>
      <c r="BF232" s="75">
        <f t="shared" si="89"/>
        <v>-201.13794117477946</v>
      </c>
      <c r="BG232" s="75">
        <f t="shared" si="90"/>
        <v>-1.0204160611134059</v>
      </c>
      <c r="BH232" s="75">
        <f t="shared" si="91"/>
        <v>-274.72793756510077</v>
      </c>
      <c r="BI232" s="75">
        <f t="shared" si="92"/>
        <v>26.474895858524651</v>
      </c>
      <c r="BJ232" s="75">
        <f t="shared" si="93"/>
        <v>-6.0513629718397093</v>
      </c>
      <c r="BK232" s="75">
        <f t="shared" si="94"/>
        <v>-18.775701097075096</v>
      </c>
      <c r="BM232" s="133">
        <f>O232*U232/Q232/P232</f>
        <v>0.97620160532282674</v>
      </c>
      <c r="BN232" s="133">
        <f>P232*U232/R232^2</f>
        <v>0.98612011982039327</v>
      </c>
      <c r="BO232" s="133">
        <f>P232*Q232/R232^2</f>
        <v>1.00861876868121</v>
      </c>
      <c r="BP232" s="133">
        <f>R232^2/S232^2</f>
        <v>1.0151528505364045</v>
      </c>
      <c r="BQ232" s="133">
        <f>V232*S232/T232^2</f>
        <v>0.81870589983720832</v>
      </c>
      <c r="BR232" s="133">
        <f>S232^2/T232^2</f>
        <v>0.99904366161864189</v>
      </c>
      <c r="BS232" s="133">
        <f>O232*N232/Q232/P232</f>
        <v>0.76065237397070384</v>
      </c>
      <c r="BT232" s="133">
        <f>Y232^2/S232^2</f>
        <v>1.0268205706735165</v>
      </c>
      <c r="BU232" s="133">
        <f>W232^2/X232^2</f>
        <v>0.99392458684900276</v>
      </c>
      <c r="BV232" s="133">
        <f>X232^2/R232^2</f>
        <v>0.98143184315123799</v>
      </c>
      <c r="BX232" s="133">
        <f t="shared" si="95"/>
        <v>0.99885154951097177</v>
      </c>
      <c r="BY232" s="133">
        <f t="shared" si="96"/>
        <v>0.99893817189332079</v>
      </c>
      <c r="BZ232" s="133">
        <f t="shared" si="97"/>
        <v>1.0000867219782472</v>
      </c>
      <c r="CA232" s="133">
        <f t="shared" si="98"/>
        <v>1.0000184276145545</v>
      </c>
      <c r="CB232" s="133">
        <f t="shared" si="99"/>
        <v>0.99889302824855875</v>
      </c>
      <c r="CC232" s="133">
        <f t="shared" si="100"/>
        <v>0.99993638192726952</v>
      </c>
      <c r="CD232" s="133">
        <f t="shared" si="101"/>
        <v>0.99885154951097199</v>
      </c>
      <c r="CE232" s="133">
        <f t="shared" si="102"/>
        <v>1.0000076923054151</v>
      </c>
      <c r="CF232" s="133">
        <f t="shared" si="103"/>
        <v>1.0000425814996035</v>
      </c>
      <c r="CG232" s="133">
        <f t="shared" si="104"/>
        <v>0.99996700864077004</v>
      </c>
    </row>
    <row r="233" spans="1:85" x14ac:dyDescent="0.2">
      <c r="A233" s="132">
        <v>458</v>
      </c>
      <c r="B233" s="132">
        <f t="shared" si="80"/>
        <v>731.15</v>
      </c>
      <c r="C233" s="44">
        <f t="shared" si="81"/>
        <v>1.367708404568146</v>
      </c>
      <c r="E233" s="40">
        <f>'[4]methanogen M06-L TZVP smd redo'!AB233</f>
        <v>0.73761320077658787</v>
      </c>
      <c r="F233" s="40">
        <f>'[4]methanogen M06-L TZVP smd redo'!AS233</f>
        <v>0.83730544922167027</v>
      </c>
      <c r="G233" s="40">
        <f>'[4]methanogen M06-L TZVP smd redo'!BJ233</f>
        <v>0.89573554203692396</v>
      </c>
      <c r="H233" s="40">
        <f>'[4]methanogen M06-L TZVP smd redo'!EV233</f>
        <v>0.90014600890331309</v>
      </c>
      <c r="I233" s="40">
        <f>'[4]methanogen M06-L TZVP smd redo'!CL233</f>
        <v>0.86426631788993902</v>
      </c>
      <c r="J233" s="40">
        <f>'[4]methanogen M06-L TZVP smd redo'!DG233</f>
        <v>0.87368927377173833</v>
      </c>
      <c r="K233" s="40">
        <f>'[4]methanogen M06-L TZVP smd redo'!EC233</f>
        <v>0.84353350602772714</v>
      </c>
      <c r="M233" s="40" t="e">
        <f>EXP('d-beta'!Y234/1000)*'[3]methanogen M06-L TZVP smd redo'!EZ233</f>
        <v>#N/A</v>
      </c>
      <c r="N233" s="40">
        <f>'[3]methanogen M06-L TZVP smd redo'!ET233</f>
        <v>1.52017</v>
      </c>
      <c r="O233" s="40">
        <f>'[3]methanogen M06-L TZVP smd redo'!R233</f>
        <v>1.99607</v>
      </c>
      <c r="P233" s="40">
        <f>'[3]methanogen M06-L TZVP smd redo'!W233</f>
        <v>1.99892</v>
      </c>
      <c r="Q233" s="40">
        <f>'[3]methanogen M06-L TZVP smd redo'!V233</f>
        <v>1.9922899999999999</v>
      </c>
      <c r="R233" s="40">
        <f>PRODUCT('[4]methanogen M06-L TZVP smd redo'!AD233:AF233)^(1/3)</f>
        <v>1.9872003188862963</v>
      </c>
      <c r="S233" s="40">
        <f>AVERAGE('[3]methanogen M06-L TZVP smd redo'!AT233:AV233)</f>
        <v>1.9724166666666667</v>
      </c>
      <c r="T233" s="40">
        <f>'[3]methanogen M06-L TZVP smd redo'!FK233</f>
        <v>1.97342</v>
      </c>
      <c r="U233" s="40">
        <f>'[3]methanogen M06-L TZVP smd redo'!CD233</f>
        <v>1.9480900000000001</v>
      </c>
      <c r="V233" s="40">
        <f>'[3]methanogen M06-L TZVP smd redo'!CG233</f>
        <v>1.61772</v>
      </c>
      <c r="W233" s="40">
        <v>1.9628261618314222</v>
      </c>
      <c r="X233" s="40">
        <v>1.9687942505570006</v>
      </c>
      <c r="Y233" s="40">
        <v>1.9985354640612205</v>
      </c>
      <c r="Z233" s="40"/>
      <c r="AA233" s="40">
        <v>3.9869400000000002</v>
      </c>
      <c r="AB233" s="40">
        <v>3.9531113694178264</v>
      </c>
      <c r="AC233" s="41">
        <v>3.8944433333333333</v>
      </c>
      <c r="AD233" s="41">
        <v>3.8986499999999999</v>
      </c>
      <c r="AE233" s="41">
        <v>3.9982950902793468</v>
      </c>
      <c r="AF233" s="72">
        <v>3.8567613737001345</v>
      </c>
      <c r="AG233" s="41">
        <v>3.8800886994856478</v>
      </c>
      <c r="AH233" s="40"/>
      <c r="AI233" s="133">
        <f>1000*(AA233/Q233/P233-1)</f>
        <v>1.132895015244495</v>
      </c>
      <c r="AJ233" s="133">
        <f>1000*(AB233/R233^2-1)</f>
        <v>1.0499616793975264</v>
      </c>
      <c r="AK233" s="133">
        <f>1000*(AC233/S233^2-1)</f>
        <v>1.032232674100797</v>
      </c>
      <c r="AL233" s="133">
        <f>1000*(AD233/T233^2-1)</f>
        <v>1.0947818363538087</v>
      </c>
      <c r="AM233" s="133">
        <f>1000*((AE233/Y233^2-1))</f>
        <v>1.039293818098308</v>
      </c>
      <c r="AN233" s="133">
        <f>1000*((AF233/W233^2-1))</f>
        <v>1.0576599176432833</v>
      </c>
      <c r="AO233" s="133">
        <f>1000*((AG233/X233^2-1))</f>
        <v>1.0159301486163397</v>
      </c>
      <c r="AQ233" s="133">
        <f>O233*U233/AA233</f>
        <v>0.97531540637682035</v>
      </c>
      <c r="AR233" s="133">
        <f>U233*P233/AB233</f>
        <v>0.98506611600307126</v>
      </c>
      <c r="AS233" s="133">
        <f t="shared" si="82"/>
        <v>1.0085574696538731</v>
      </c>
      <c r="AT233" s="133">
        <f t="shared" si="83"/>
        <v>1.0150645499402551</v>
      </c>
      <c r="AU233" s="133">
        <f>V233*S233/AD233</f>
        <v>0.81844174008951831</v>
      </c>
      <c r="AV233" s="133">
        <f>AC233/AD233</f>
        <v>0.99892099401929724</v>
      </c>
      <c r="AW233" s="133">
        <f>O233*N233/AA233</f>
        <v>0.76107634724876716</v>
      </c>
      <c r="AX233" s="133">
        <f>AE233/AC233</f>
        <v>1.0266666499052959</v>
      </c>
      <c r="AY233" s="133">
        <f>AF233/AG233</f>
        <v>0.99398794007245106</v>
      </c>
      <c r="AZ233" s="133">
        <f t="shared" si="84"/>
        <v>0.98152779845842475</v>
      </c>
      <c r="BB233" s="75">
        <f t="shared" si="85"/>
        <v>-24.994366577285906</v>
      </c>
      <c r="BC233" s="75">
        <f t="shared" si="86"/>
        <v>-15.046517216927958</v>
      </c>
      <c r="BD233" s="75">
        <f t="shared" si="87"/>
        <v>8.5210620675316182</v>
      </c>
      <c r="BE233" s="75">
        <f t="shared" si="88"/>
        <v>14.952206471862073</v>
      </c>
      <c r="BF233" s="75">
        <f t="shared" si="89"/>
        <v>-200.35306358086507</v>
      </c>
      <c r="BG233" s="75">
        <f t="shared" si="90"/>
        <v>-1.0795885267407666</v>
      </c>
      <c r="BH233" s="75">
        <f t="shared" si="91"/>
        <v>-273.021601252832</v>
      </c>
      <c r="BI233" s="75">
        <f t="shared" si="92"/>
        <v>26.317291991362769</v>
      </c>
      <c r="BJ233" s="75">
        <f t="shared" si="93"/>
        <v>-6.0302051230574003</v>
      </c>
      <c r="BK233" s="75">
        <f t="shared" si="94"/>
        <v>-18.644943243438586</v>
      </c>
      <c r="BM233" s="133">
        <f>O233*U233/Q233/P233</f>
        <v>0.97642033633899594</v>
      </c>
      <c r="BN233" s="133">
        <f>P233*U233/R233^2</f>
        <v>0.98610039767654734</v>
      </c>
      <c r="BO233" s="133">
        <f>P233*Q233/R233^2</f>
        <v>1.0084739212700689</v>
      </c>
      <c r="BP233" s="133">
        <f>R233^2/S233^2</f>
        <v>1.0150465727308537</v>
      </c>
      <c r="BQ233" s="133">
        <f>V233*S233/T233^2</f>
        <v>0.81933775524068209</v>
      </c>
      <c r="BR233" s="133">
        <f>S233^2/T233^2</f>
        <v>0.99898341126151324</v>
      </c>
      <c r="BS233" s="133">
        <f>O233*N233/Q233/P233</f>
        <v>0.7619385668487858</v>
      </c>
      <c r="BT233" s="133">
        <f>Y233^2/S233^2</f>
        <v>1.0266594079907205</v>
      </c>
      <c r="BU233" s="133">
        <f>W233^2/X233^2</f>
        <v>0.99394650500950155</v>
      </c>
      <c r="BV233" s="133">
        <f>X233^2/R233^2</f>
        <v>0.98156116745134459</v>
      </c>
      <c r="BX233" s="133">
        <f t="shared" si="95"/>
        <v>0.99886838698350089</v>
      </c>
      <c r="BY233" s="133">
        <f t="shared" si="96"/>
        <v>0.99895113958384663</v>
      </c>
      <c r="BZ233" s="133">
        <f t="shared" si="97"/>
        <v>1.0000828463503537</v>
      </c>
      <c r="CA233" s="133">
        <f t="shared" si="98"/>
        <v>1.0000177107237089</v>
      </c>
      <c r="CB233" s="133">
        <f t="shared" si="99"/>
        <v>0.99890641540020264</v>
      </c>
      <c r="CC233" s="133">
        <f t="shared" si="100"/>
        <v>0.99993751924054752</v>
      </c>
      <c r="CD233" s="133">
        <f t="shared" si="101"/>
        <v>0.998868386983501</v>
      </c>
      <c r="CE233" s="133">
        <f t="shared" si="102"/>
        <v>1.0000070538627699</v>
      </c>
      <c r="CF233" s="133">
        <f t="shared" si="103"/>
        <v>1.0000416874175226</v>
      </c>
      <c r="CG233" s="133">
        <f t="shared" si="104"/>
        <v>0.99996600416354442</v>
      </c>
    </row>
    <row r="234" spans="1:85" x14ac:dyDescent="0.2">
      <c r="A234" s="132">
        <v>460</v>
      </c>
      <c r="B234" s="132">
        <f t="shared" si="80"/>
        <v>733.15</v>
      </c>
      <c r="C234" s="44">
        <f t="shared" si="81"/>
        <v>1.3639773579758576</v>
      </c>
      <c r="E234" s="40">
        <f>'[4]methanogen M06-L TZVP smd redo'!AB234</f>
        <v>0.73293177109512442</v>
      </c>
      <c r="F234" s="40">
        <f>'[4]methanogen M06-L TZVP smd redo'!AS234</f>
        <v>0.83127028742957521</v>
      </c>
      <c r="G234" s="40">
        <f>'[4]methanogen M06-L TZVP smd redo'!BJ234</f>
        <v>0.88301683633495998</v>
      </c>
      <c r="H234" s="40">
        <f>'[4]methanogen M06-L TZVP smd redo'!EV234</f>
        <v>0.89046217958044238</v>
      </c>
      <c r="I234" s="40">
        <f>'[4]methanogen M06-L TZVP smd redo'!CL234</f>
        <v>0.8522421460441798</v>
      </c>
      <c r="J234" s="40">
        <f>'[4]methanogen M06-L TZVP smd redo'!DG234</f>
        <v>0.85999508021905591</v>
      </c>
      <c r="K234" s="40">
        <f>'[4]methanogen M06-L TZVP smd redo'!EC234</f>
        <v>0.83499754587212927</v>
      </c>
      <c r="M234" s="40" t="e">
        <f>EXP('d-beta'!Y235/1000)*'[3]methanogen M06-L TZVP smd redo'!EZ234</f>
        <v>#N/A</v>
      </c>
      <c r="N234" s="40">
        <f>'[3]methanogen M06-L TZVP smd redo'!ET234</f>
        <v>1.51786</v>
      </c>
      <c r="O234" s="40">
        <f>'[3]methanogen M06-L TZVP smd redo'!R234</f>
        <v>1.9900500000000001</v>
      </c>
      <c r="P234" s="40">
        <f>'[3]methanogen M06-L TZVP smd redo'!W234</f>
        <v>1.99271</v>
      </c>
      <c r="Q234" s="40">
        <f>'[3]methanogen M06-L TZVP smd redo'!V234</f>
        <v>1.9861</v>
      </c>
      <c r="R234" s="40">
        <f>PRODUCT('[4]methanogen M06-L TZVP smd redo'!AD234:AF234)^(1/3)</f>
        <v>1.9811714294522165</v>
      </c>
      <c r="S234" s="40">
        <f>AVERAGE('[3]methanogen M06-L TZVP smd redo'!AT234:AV234)</f>
        <v>1.9665333333333332</v>
      </c>
      <c r="T234" s="40">
        <f>'[3]methanogen M06-L TZVP smd redo'!FK234</f>
        <v>1.9676</v>
      </c>
      <c r="U234" s="40">
        <f>'[3]methanogen M06-L TZVP smd redo'!CD234</f>
        <v>1.94228</v>
      </c>
      <c r="V234" s="40">
        <f>'[3]methanogen M06-L TZVP smd redo'!CG234</f>
        <v>1.6142399999999999</v>
      </c>
      <c r="W234" s="40">
        <v>1.9570200754798801</v>
      </c>
      <c r="X234" s="40">
        <v>1.9629485322576232</v>
      </c>
      <c r="Y234" s="40">
        <v>1.9924195626591026</v>
      </c>
      <c r="Z234" s="40"/>
      <c r="AA234" s="40">
        <v>3.96217</v>
      </c>
      <c r="AB234" s="40">
        <v>3.9291143274797422</v>
      </c>
      <c r="AC234" s="41">
        <v>3.8712033333333338</v>
      </c>
      <c r="AD234" s="41">
        <v>3.8756200000000001</v>
      </c>
      <c r="AE234" s="41">
        <v>3.9738103633713626</v>
      </c>
      <c r="AF234" s="72">
        <v>3.8339260768460104</v>
      </c>
      <c r="AG234" s="41">
        <v>3.8570376857177582</v>
      </c>
      <c r="AH234" s="40"/>
      <c r="AI234" s="133">
        <f>1000*(AA234/Q234/P234-1)</f>
        <v>1.124048064009564</v>
      </c>
      <c r="AJ234" s="133">
        <f>1000*(AB234/R234^2-1)</f>
        <v>1.0379752461839864</v>
      </c>
      <c r="AK234" s="133">
        <f>1000*(AC234/S234^2-1)</f>
        <v>1.0213921518971159</v>
      </c>
      <c r="AL234" s="133">
        <f>1000*(AD234/T234^2-1)</f>
        <v>1.0771778683755784</v>
      </c>
      <c r="AM234" s="133">
        <f>1000*((AE234/Y234^2-1))</f>
        <v>1.0264284573517912</v>
      </c>
      <c r="AN234" s="133">
        <f>1000*((AF234/W234^2-1))</f>
        <v>1.0440147850228065</v>
      </c>
      <c r="AO234" s="133">
        <f>1000*((AG234/X234^2-1))</f>
        <v>1.0045620875973604</v>
      </c>
      <c r="AQ234" s="133">
        <f>O234*U234/AA234</f>
        <v>0.97553469790544078</v>
      </c>
      <c r="AR234" s="133">
        <f>U234*P234/AB234</f>
        <v>0.98505679810101054</v>
      </c>
      <c r="AS234" s="133">
        <f t="shared" si="82"/>
        <v>1.0084130085727132</v>
      </c>
      <c r="AT234" s="133">
        <f t="shared" si="83"/>
        <v>1.0149594297069753</v>
      </c>
      <c r="AU234" s="133">
        <f>V234*S234/AD234</f>
        <v>0.81908359643102258</v>
      </c>
      <c r="AV234" s="133">
        <f>AC234/AD234</f>
        <v>0.99886039739018107</v>
      </c>
      <c r="AW234" s="133">
        <f>O234*N234/AA234</f>
        <v>0.76236438441561061</v>
      </c>
      <c r="AX234" s="133">
        <f>AE234/AC234</f>
        <v>1.0265052029570552</v>
      </c>
      <c r="AY234" s="133">
        <f>AF234/AG234</f>
        <v>0.9940079380200697</v>
      </c>
      <c r="AZ234" s="133">
        <f t="shared" si="84"/>
        <v>0.98165575349694234</v>
      </c>
      <c r="BB234" s="75">
        <f t="shared" si="85"/>
        <v>-24.769550196916445</v>
      </c>
      <c r="BC234" s="75">
        <f t="shared" si="86"/>
        <v>-15.055976425786527</v>
      </c>
      <c r="BD234" s="75">
        <f t="shared" si="87"/>
        <v>8.3778164593620055</v>
      </c>
      <c r="BE234" s="75">
        <f t="shared" si="88"/>
        <v>14.848640962855599</v>
      </c>
      <c r="BF234" s="75">
        <f t="shared" si="89"/>
        <v>-199.56912899364292</v>
      </c>
      <c r="BG234" s="75">
        <f t="shared" si="90"/>
        <v>-1.1402524506268561</v>
      </c>
      <c r="BH234" s="75">
        <f t="shared" si="91"/>
        <v>-271.33064282303127</v>
      </c>
      <c r="BI234" s="75">
        <f t="shared" si="92"/>
        <v>26.160026102150045</v>
      </c>
      <c r="BJ234" s="75">
        <f t="shared" si="93"/>
        <v>-6.0100864217666246</v>
      </c>
      <c r="BK234" s="75">
        <f t="shared" si="94"/>
        <v>-18.514588607397211</v>
      </c>
      <c r="BM234" s="133">
        <f>O234*U234/Q234/P234</f>
        <v>0.97663124579399552</v>
      </c>
      <c r="BN234" s="133">
        <f>P234*U234/R234^2</f>
        <v>0.98607926267352464</v>
      </c>
      <c r="BO234" s="133">
        <f>P234*Q234/R234^2</f>
        <v>1.0083263090779326</v>
      </c>
      <c r="BP234" s="133">
        <f>R234^2/S234^2</f>
        <v>1.014942615991276</v>
      </c>
      <c r="BQ234" s="133">
        <f>V234*S234/T234^2</f>
        <v>0.81996589515344753</v>
      </c>
      <c r="BR234" s="133">
        <f>S234^2/T234^2</f>
        <v>0.99891606267702426</v>
      </c>
      <c r="BS234" s="133">
        <f>O234*N234/Q234/P234</f>
        <v>0.76322131862598286</v>
      </c>
      <c r="BT234" s="133">
        <f>Y234^2/S234^2</f>
        <v>1.0265000384642848</v>
      </c>
      <c r="BU234" s="133">
        <f>W234^2/X234^2</f>
        <v>0.99396876262534362</v>
      </c>
      <c r="BV234" s="133">
        <f>X234^2/R234^2</f>
        <v>0.98168852079952151</v>
      </c>
      <c r="BX234" s="133">
        <f t="shared" si="95"/>
        <v>0.99887721400141849</v>
      </c>
      <c r="BY234" s="133">
        <f t="shared" si="96"/>
        <v>0.99896310102928043</v>
      </c>
      <c r="BZ234" s="133">
        <f t="shared" si="97"/>
        <v>1.0000859835690095</v>
      </c>
      <c r="CA234" s="133">
        <f t="shared" si="98"/>
        <v>1.0000165661737268</v>
      </c>
      <c r="CB234" s="133">
        <f t="shared" si="99"/>
        <v>0.99892398119526682</v>
      </c>
      <c r="CC234" s="133">
        <f t="shared" si="100"/>
        <v>0.99994427431000155</v>
      </c>
      <c r="CD234" s="133">
        <f t="shared" si="101"/>
        <v>0.99887721400141838</v>
      </c>
      <c r="CE234" s="133">
        <f t="shared" si="102"/>
        <v>1.0000050311666604</v>
      </c>
      <c r="CF234" s="133">
        <f t="shared" si="103"/>
        <v>1.0000394131045152</v>
      </c>
      <c r="CG234" s="133">
        <f t="shared" si="104"/>
        <v>0.99996662148748316</v>
      </c>
    </row>
    <row r="235" spans="1:85" x14ac:dyDescent="0.2">
      <c r="A235" s="132">
        <v>462</v>
      </c>
      <c r="B235" s="132">
        <f t="shared" si="80"/>
        <v>735.15</v>
      </c>
      <c r="C235" s="44">
        <f t="shared" si="81"/>
        <v>1.3602666122560023</v>
      </c>
      <c r="E235" s="40">
        <f>'[4]methanogen M06-L TZVP smd redo'!AB235</f>
        <v>0.72597560847342812</v>
      </c>
      <c r="F235" s="40">
        <f>'[4]methanogen M06-L TZVP smd redo'!AS235</f>
        <v>0.82815467323915648</v>
      </c>
      <c r="G235" s="40">
        <f>'[4]methanogen M06-L TZVP smd redo'!BJ235</f>
        <v>0.8816161417728452</v>
      </c>
      <c r="H235" s="40">
        <f>'[4]methanogen M06-L TZVP smd redo'!EV235</f>
        <v>0.8840327169030715</v>
      </c>
      <c r="I235" s="40">
        <f>'[4]methanogen M06-L TZVP smd redo'!CL235</f>
        <v>0.84504486568981463</v>
      </c>
      <c r="J235" s="40">
        <f>'[4]methanogen M06-L TZVP smd redo'!DG235</f>
        <v>0.86407442119851297</v>
      </c>
      <c r="K235" s="40">
        <f>'[4]methanogen M06-L TZVP smd redo'!EC235</f>
        <v>0.83105589878051944</v>
      </c>
      <c r="M235" s="40" t="e">
        <f>EXP('d-beta'!Y236/1000)*'[3]methanogen M06-L TZVP smd redo'!EZ235</f>
        <v>#N/A</v>
      </c>
      <c r="N235" s="40">
        <f>'[3]methanogen M06-L TZVP smd redo'!ET235</f>
        <v>1.51556</v>
      </c>
      <c r="O235" s="40">
        <f>'[3]methanogen M06-L TZVP smd redo'!R235</f>
        <v>1.9841</v>
      </c>
      <c r="P235" s="40">
        <f>'[3]methanogen M06-L TZVP smd redo'!W235</f>
        <v>1.98655</v>
      </c>
      <c r="Q235" s="40">
        <f>'[3]methanogen M06-L TZVP smd redo'!V235</f>
        <v>1.9799800000000001</v>
      </c>
      <c r="R235" s="40">
        <f>PRODUCT('[4]methanogen M06-L TZVP smd redo'!AD235:AF235)^(1/3)</f>
        <v>1.975199227772084</v>
      </c>
      <c r="S235" s="40">
        <f>AVERAGE('[3]methanogen M06-L TZVP smd redo'!AT235:AV235)</f>
        <v>1.9607066666666666</v>
      </c>
      <c r="T235" s="40">
        <f>'[3]methanogen M06-L TZVP smd redo'!FK235</f>
        <v>1.96183</v>
      </c>
      <c r="U235" s="40">
        <f>'[3]methanogen M06-L TZVP smd redo'!CD235</f>
        <v>1.9365300000000001</v>
      </c>
      <c r="V235" s="40">
        <f>'[3]methanogen M06-L TZVP smd redo'!CG235</f>
        <v>1.6107899999999999</v>
      </c>
      <c r="W235" s="40">
        <v>1.9512639882168841</v>
      </c>
      <c r="X235" s="40">
        <v>1.9571528326058627</v>
      </c>
      <c r="Y235" s="40">
        <v>1.986356954338905</v>
      </c>
      <c r="Z235" s="40"/>
      <c r="AA235" s="40">
        <v>3.93771</v>
      </c>
      <c r="AB235" s="40">
        <v>3.90541721728344</v>
      </c>
      <c r="AC235" s="41">
        <v>3.8482533333333335</v>
      </c>
      <c r="AD235" s="41">
        <v>3.8528699999999998</v>
      </c>
      <c r="AE235" s="41">
        <v>3.9496355227264814</v>
      </c>
      <c r="AF235" s="72">
        <v>3.8113707827502448</v>
      </c>
      <c r="AG235" s="41">
        <v>3.8342699995943059</v>
      </c>
      <c r="AH235" s="40"/>
      <c r="AI235" s="133">
        <f>1000*(AA235/Q235/P235-1)</f>
        <v>1.1137463203312326</v>
      </c>
      <c r="AJ235" s="133">
        <f>1000*(AB235/R235^2-1)</f>
        <v>1.0266098281579428</v>
      </c>
      <c r="AK235" s="133">
        <f>1000*(AC235/S235^2-1)</f>
        <v>1.0099704199135751</v>
      </c>
      <c r="AL235" s="133">
        <f>1000*(AD235/T235^2-1)</f>
        <v>1.0634679936880609</v>
      </c>
      <c r="AM235" s="133">
        <f>1000*((AE235/Y235^2-1))</f>
        <v>1.0192514338356329</v>
      </c>
      <c r="AN235" s="133">
        <f>1000*((AF235/W235^2-1))</f>
        <v>1.034721543530237</v>
      </c>
      <c r="AO235" s="133">
        <f>1000*((AG235/X235^2-1))</f>
        <v>0.99800080966971905</v>
      </c>
      <c r="AQ235" s="133">
        <f>O235*U235/AA235</f>
        <v>0.97576235248405796</v>
      </c>
      <c r="AR235" s="133">
        <f>U235*P235/AB235</f>
        <v>0.98504550409493385</v>
      </c>
      <c r="AS235" s="133">
        <f t="shared" si="82"/>
        <v>1.0082687152024752</v>
      </c>
      <c r="AT235" s="133">
        <f t="shared" si="83"/>
        <v>1.0148545012499455</v>
      </c>
      <c r="AU235" s="133">
        <f>V235*S235/AD235</f>
        <v>0.81972313927020635</v>
      </c>
      <c r="AV235" s="133">
        <f>AC235/AD235</f>
        <v>0.99880175903503976</v>
      </c>
      <c r="AW235" s="133">
        <f>O235*N235/AA235</f>
        <v>0.76364755047984745</v>
      </c>
      <c r="AX235" s="133">
        <f>AE235/AC235</f>
        <v>1.0263449883912219</v>
      </c>
      <c r="AY235" s="133">
        <f>AF235/AG235</f>
        <v>0.99402775056360559</v>
      </c>
      <c r="AZ235" s="133">
        <f t="shared" si="84"/>
        <v>0.9817824284242227</v>
      </c>
      <c r="BB235" s="75">
        <f t="shared" si="85"/>
        <v>-24.536213525183516</v>
      </c>
      <c r="BC235" s="75">
        <f t="shared" si="86"/>
        <v>-15.067441826404785</v>
      </c>
      <c r="BD235" s="75">
        <f t="shared" si="87"/>
        <v>8.2347166645028143</v>
      </c>
      <c r="BE235" s="75">
        <f t="shared" si="88"/>
        <v>14.745253696148049</v>
      </c>
      <c r="BF235" s="75">
        <f t="shared" si="89"/>
        <v>-198.78863077171394</v>
      </c>
      <c r="BG235" s="75">
        <f t="shared" si="90"/>
        <v>-1.1989594296518566</v>
      </c>
      <c r="BH235" s="75">
        <f t="shared" si="91"/>
        <v>-269.64891761850913</v>
      </c>
      <c r="BI235" s="75">
        <f t="shared" si="92"/>
        <v>26.003936225905033</v>
      </c>
      <c r="BJ235" s="75">
        <f t="shared" si="93"/>
        <v>-5.9901546432273154</v>
      </c>
      <c r="BK235" s="75">
        <f t="shared" si="94"/>
        <v>-18.385554825103981</v>
      </c>
      <c r="BM235" s="133">
        <f>O235*U235/Q235/P235</f>
        <v>0.9768491042136549</v>
      </c>
      <c r="BN235" s="133">
        <f>P235*U235/R235^2</f>
        <v>0.9860567614906206</v>
      </c>
      <c r="BO235" s="133">
        <f>P235*Q235/R235^2</f>
        <v>1.0081809559450146</v>
      </c>
      <c r="BP235" s="133">
        <f>R235^2/S235^2</f>
        <v>1.0148376319897388</v>
      </c>
      <c r="BQ235" s="133">
        <f>V235*S235/T235^2</f>
        <v>0.82059488859250584</v>
      </c>
      <c r="BR235" s="133">
        <f>S235^2/T235^2</f>
        <v>0.99885513859405428</v>
      </c>
      <c r="BS235" s="133">
        <f>O235*N235/Q235/P235</f>
        <v>0.76449806012922428</v>
      </c>
      <c r="BT235" s="133">
        <f>Y235^2/S235^2</f>
        <v>1.0263354725681124</v>
      </c>
      <c r="BU235" s="133">
        <f>W235^2/X235^2</f>
        <v>0.99399128686490179</v>
      </c>
      <c r="BV235" s="133">
        <f>X235^2/R235^2</f>
        <v>0.98181048825213801</v>
      </c>
      <c r="BX235" s="133">
        <f t="shared" si="95"/>
        <v>0.99888749273054644</v>
      </c>
      <c r="BY235" s="133">
        <f t="shared" si="96"/>
        <v>0.99897444301871829</v>
      </c>
      <c r="BZ235" s="133">
        <f t="shared" si="97"/>
        <v>1.0000870471287353</v>
      </c>
      <c r="CA235" s="133">
        <f t="shared" si="98"/>
        <v>1.0000166226198901</v>
      </c>
      <c r="CB235" s="133">
        <f t="shared" si="99"/>
        <v>0.99893766176901888</v>
      </c>
      <c r="CC235" s="133">
        <f t="shared" si="100"/>
        <v>0.99994655925874332</v>
      </c>
      <c r="CD235" s="133">
        <f t="shared" si="101"/>
        <v>0.99888749273054656</v>
      </c>
      <c r="CE235" s="133">
        <f t="shared" si="102"/>
        <v>1.0000092716498297</v>
      </c>
      <c r="CF235" s="133">
        <f t="shared" si="103"/>
        <v>1.0000366841230759</v>
      </c>
      <c r="CG235" s="133">
        <f t="shared" si="104"/>
        <v>0.99997142032169029</v>
      </c>
    </row>
    <row r="236" spans="1:85" x14ac:dyDescent="0.2">
      <c r="A236" s="132">
        <v>464</v>
      </c>
      <c r="B236" s="132">
        <f t="shared" si="80"/>
        <v>737.15</v>
      </c>
      <c r="C236" s="44">
        <f t="shared" si="81"/>
        <v>1.3565760021705215</v>
      </c>
      <c r="E236" s="40">
        <f>'[4]methanogen M06-L TZVP smd redo'!AB236</f>
        <v>0.72198378241883354</v>
      </c>
      <c r="F236" s="40">
        <f>'[4]methanogen M06-L TZVP smd redo'!AS236</f>
        <v>0.81840391433996018</v>
      </c>
      <c r="G236" s="40">
        <f>'[4]methanogen M06-L TZVP smd redo'!BJ236</f>
        <v>0.87219021929607621</v>
      </c>
      <c r="H236" s="40">
        <f>'[4]methanogen M06-L TZVP smd redo'!EV236</f>
        <v>0.88089867504614894</v>
      </c>
      <c r="I236" s="40">
        <f>'[4]methanogen M06-L TZVP smd redo'!CL236</f>
        <v>0.83766767724879898</v>
      </c>
      <c r="J236" s="40">
        <f>'[4]methanogen M06-L TZVP smd redo'!DG236</f>
        <v>0.85659694148798593</v>
      </c>
      <c r="K236" s="40">
        <f>'[4]methanogen M06-L TZVP smd redo'!EC236</f>
        <v>0.82340839452177406</v>
      </c>
      <c r="M236" s="40" t="e">
        <f>EXP('d-beta'!Y237/1000)*'[3]methanogen M06-L TZVP smd redo'!EZ236</f>
        <v>#N/A</v>
      </c>
      <c r="N236" s="40">
        <f>'[3]methanogen M06-L TZVP smd redo'!ET236</f>
        <v>1.5132699999999999</v>
      </c>
      <c r="O236" s="40">
        <f>'[3]methanogen M06-L TZVP smd redo'!R236</f>
        <v>1.9782</v>
      </c>
      <c r="P236" s="40">
        <f>'[3]methanogen M06-L TZVP smd redo'!W236</f>
        <v>1.9804600000000001</v>
      </c>
      <c r="Q236" s="40">
        <f>'[3]methanogen M06-L TZVP smd redo'!V236</f>
        <v>1.9739100000000001</v>
      </c>
      <c r="R236" s="40">
        <f>PRODUCT('[4]methanogen M06-L TZVP smd redo'!AD236:AF236)^(1/3)</f>
        <v>1.9692803395290697</v>
      </c>
      <c r="S236" s="40">
        <f>AVERAGE('[3]methanogen M06-L TZVP smd redo'!AT236:AV236)</f>
        <v>1.9549333333333332</v>
      </c>
      <c r="T236" s="40">
        <f>'[3]methanogen M06-L TZVP smd redo'!FK236</f>
        <v>1.95611</v>
      </c>
      <c r="U236" s="40">
        <f>'[3]methanogen M06-L TZVP smd redo'!CD236</f>
        <v>1.9308399999999999</v>
      </c>
      <c r="V236" s="40">
        <f>'[3]methanogen M06-L TZVP smd redo'!CG236</f>
        <v>1.6073599999999999</v>
      </c>
      <c r="W236" s="40">
        <v>1.945564534486395</v>
      </c>
      <c r="X236" s="40">
        <v>1.9514170619448128</v>
      </c>
      <c r="Y236" s="40">
        <v>1.9803576398033125</v>
      </c>
      <c r="Z236" s="40"/>
      <c r="AA236" s="40">
        <v>3.9135499999999999</v>
      </c>
      <c r="AB236" s="40">
        <v>3.8820101185950273</v>
      </c>
      <c r="AC236" s="41">
        <v>3.8255833333333338</v>
      </c>
      <c r="AD236" s="41">
        <v>3.83039</v>
      </c>
      <c r="AE236" s="41">
        <v>3.9257640637556381</v>
      </c>
      <c r="AF236" s="72">
        <v>3.7890920937440091</v>
      </c>
      <c r="AG236" s="41">
        <v>3.8117755510055504</v>
      </c>
      <c r="AH236" s="40"/>
      <c r="AI236" s="133">
        <f>1000*(AA236/Q236/P236-1)</f>
        <v>1.100006809884535</v>
      </c>
      <c r="AJ236" s="133">
        <f>1000*(AB236/R236^2-1)</f>
        <v>1.0172761113291795</v>
      </c>
      <c r="AK236" s="133">
        <f>1000*(AC236/S236^2-1)</f>
        <v>0.99927552251344309</v>
      </c>
      <c r="AL236" s="133">
        <f>1000*(AD236/T236^2-1)</f>
        <v>1.0515636901371472</v>
      </c>
      <c r="AM236" s="133">
        <f>1000*((AE236/Y236^2-1))</f>
        <v>1.0065953742470768</v>
      </c>
      <c r="AN236" s="133">
        <f>1000*((AF236/W236^2-1))</f>
        <v>1.0225916866704043</v>
      </c>
      <c r="AO236" s="133">
        <f>1000*((AG236/X236^2-1))</f>
        <v>0.98397407145767168</v>
      </c>
      <c r="AQ236" s="133">
        <f>O236*U236/AA236</f>
        <v>0.97599051704973738</v>
      </c>
      <c r="AR236" s="133">
        <f>U236*P236/AB236</f>
        <v>0.98504415742840989</v>
      </c>
      <c r="AS236" s="133">
        <f t="shared" si="82"/>
        <v>1.0081246262738717</v>
      </c>
      <c r="AT236" s="133">
        <f t="shared" si="83"/>
        <v>1.0147498512893529</v>
      </c>
      <c r="AU236" s="133">
        <f>V236*S236/AD236</f>
        <v>0.8203555362943894</v>
      </c>
      <c r="AV236" s="133">
        <f>AC236/AD236</f>
        <v>0.99874512342955513</v>
      </c>
      <c r="AW236" s="133">
        <f>O236*N236/AA236</f>
        <v>0.76491950122011987</v>
      </c>
      <c r="AX236" s="133">
        <f>AE236/AC236</f>
        <v>1.0261870469659888</v>
      </c>
      <c r="AY236" s="133">
        <f>AF236/AG236</f>
        <v>0.99404910993367446</v>
      </c>
      <c r="AZ236" s="133">
        <f t="shared" si="84"/>
        <v>0.98190768044291032</v>
      </c>
      <c r="BB236" s="75">
        <f t="shared" si="85"/>
        <v>-24.302408753810692</v>
      </c>
      <c r="BC236" s="75">
        <f t="shared" si="86"/>
        <v>-15.068808938318787</v>
      </c>
      <c r="BD236" s="75">
        <f t="shared" si="87"/>
        <v>8.0917991831910836</v>
      </c>
      <c r="BE236" s="75">
        <f t="shared" si="88"/>
        <v>14.642130187810698</v>
      </c>
      <c r="BF236" s="75">
        <f t="shared" si="89"/>
        <v>-198.01745184603615</v>
      </c>
      <c r="BG236" s="75">
        <f t="shared" si="90"/>
        <v>-1.2556645873600274</v>
      </c>
      <c r="BH236" s="75">
        <f t="shared" si="91"/>
        <v>-267.98467785560956</v>
      </c>
      <c r="BI236" s="75">
        <f t="shared" si="92"/>
        <v>25.850037117073519</v>
      </c>
      <c r="BJ236" s="75">
        <f t="shared" si="93"/>
        <v>-5.9686671741117179</v>
      </c>
      <c r="BK236" s="75">
        <f t="shared" si="94"/>
        <v>-18.257986815984921</v>
      </c>
      <c r="BM236" s="133">
        <f>O236*U236/Q236/P236</f>
        <v>0.97706411326487475</v>
      </c>
      <c r="BN236" s="133">
        <f>P236*U236/R236^2</f>
        <v>0.98604621931836622</v>
      </c>
      <c r="BO236" s="133">
        <f>P236*Q236/R236^2</f>
        <v>1.0080413150622094</v>
      </c>
      <c r="BP236" s="133">
        <f>R236^2/S236^2</f>
        <v>1.0147316037573075</v>
      </c>
      <c r="BQ236" s="133">
        <f>V236*S236/T236^2</f>
        <v>0.82121819238935967</v>
      </c>
      <c r="BR236" s="133">
        <f>S236^2/T236^2</f>
        <v>0.99879729384935889</v>
      </c>
      <c r="BS236" s="133">
        <f>O236*N236/Q236/P236</f>
        <v>0.7657609178804754</v>
      </c>
      <c r="BT236" s="133">
        <f>Y236^2/S236^2</f>
        <v>1.0261795429824294</v>
      </c>
      <c r="BU236" s="133">
        <f>W236^2/X236^2</f>
        <v>0.99401076134259481</v>
      </c>
      <c r="BV236" s="133">
        <f>X236^2/R236^2</f>
        <v>0.98194034782777506</v>
      </c>
      <c r="BX236" s="133">
        <f t="shared" si="95"/>
        <v>0.99890120187553511</v>
      </c>
      <c r="BY236" s="133">
        <f t="shared" si="96"/>
        <v>0.99898375768769843</v>
      </c>
      <c r="BZ236" s="133">
        <f t="shared" si="97"/>
        <v>1.0000826466241188</v>
      </c>
      <c r="CA236" s="133">
        <f t="shared" si="98"/>
        <v>1.0000179826192244</v>
      </c>
      <c r="CB236" s="133">
        <f t="shared" si="99"/>
        <v>0.99894954093447397</v>
      </c>
      <c r="CC236" s="133">
        <f t="shared" si="100"/>
        <v>0.99994776675895591</v>
      </c>
      <c r="CD236" s="133">
        <f t="shared" si="101"/>
        <v>0.99890120187553522</v>
      </c>
      <c r="CE236" s="133">
        <f t="shared" si="102"/>
        <v>1.0000073125444868</v>
      </c>
      <c r="CF236" s="133">
        <f t="shared" si="103"/>
        <v>1.0000385796538338</v>
      </c>
      <c r="CG236" s="133">
        <f t="shared" si="104"/>
        <v>0.99996673180307027</v>
      </c>
    </row>
    <row r="237" spans="1:85" x14ac:dyDescent="0.2">
      <c r="A237" s="132">
        <v>466</v>
      </c>
      <c r="B237" s="132">
        <f t="shared" si="80"/>
        <v>739.15</v>
      </c>
      <c r="C237" s="44">
        <f t="shared" si="81"/>
        <v>1.3529053642697693</v>
      </c>
      <c r="E237" s="40">
        <f>'[4]methanogen M06-L TZVP smd redo'!AB237</f>
        <v>0.71591282716898519</v>
      </c>
      <c r="F237" s="40">
        <f>'[4]methanogen M06-L TZVP smd redo'!AS237</f>
        <v>0.81811808095122451</v>
      </c>
      <c r="G237" s="40">
        <f>'[4]methanogen M06-L TZVP smd redo'!BJ237</f>
        <v>0.86114428803729659</v>
      </c>
      <c r="H237" s="40">
        <f>'[4]methanogen M06-L TZVP smd redo'!EV237</f>
        <v>0.87613278068388034</v>
      </c>
      <c r="I237" s="40">
        <f>'[4]methanogen M06-L TZVP smd redo'!CL237</f>
        <v>0.84155638857397186</v>
      </c>
      <c r="J237" s="40">
        <f>'[4]methanogen M06-L TZVP smd redo'!DG237</f>
        <v>0.84898026178725772</v>
      </c>
      <c r="K237" s="40">
        <f>'[4]methanogen M06-L TZVP smd redo'!EC237</f>
        <v>0.81871582960468814</v>
      </c>
      <c r="M237" s="40" t="e">
        <f>EXP('d-beta'!Y238/1000)*'[3]methanogen M06-L TZVP smd redo'!EZ237</f>
        <v>#N/A</v>
      </c>
      <c r="N237" s="40">
        <f>'[3]methanogen M06-L TZVP smd redo'!ET237</f>
        <v>1.5109999999999999</v>
      </c>
      <c r="O237" s="40">
        <f>'[3]methanogen M06-L TZVP smd redo'!R237</f>
        <v>1.9723599999999999</v>
      </c>
      <c r="P237" s="40">
        <f>'[3]methanogen M06-L TZVP smd redo'!W237</f>
        <v>1.9744200000000001</v>
      </c>
      <c r="Q237" s="40">
        <f>'[3]methanogen M06-L TZVP smd redo'!V237</f>
        <v>1.9679</v>
      </c>
      <c r="R237" s="40">
        <f>PRODUCT('[4]methanogen M06-L TZVP smd redo'!AD237:AF237)^(1/3)</f>
        <v>1.9634180683049138</v>
      </c>
      <c r="S237" s="40">
        <f>AVERAGE('[3]methanogen M06-L TZVP smd redo'!AT237:AV237)</f>
        <v>1.9492133333333335</v>
      </c>
      <c r="T237" s="40">
        <f>'[3]methanogen M06-L TZVP smd redo'!FK237</f>
        <v>1.95044</v>
      </c>
      <c r="U237" s="40">
        <f>'[3]methanogen M06-L TZVP smd redo'!CD237</f>
        <v>1.92519</v>
      </c>
      <c r="V237" s="40">
        <f>'[3]methanogen M06-L TZVP smd redo'!CG237</f>
        <v>1.6039699999999999</v>
      </c>
      <c r="W237" s="40">
        <v>1.9399150800433422</v>
      </c>
      <c r="X237" s="40">
        <v>1.9457313598078714</v>
      </c>
      <c r="Y237" s="40">
        <v>1.9744116790442907</v>
      </c>
      <c r="Z237" s="40"/>
      <c r="AA237" s="40">
        <v>3.8896999999999999</v>
      </c>
      <c r="AB237" s="40">
        <v>3.8588962450122017</v>
      </c>
      <c r="AC237" s="41">
        <v>3.8031900000000003</v>
      </c>
      <c r="AD237" s="41">
        <v>3.8081900000000002</v>
      </c>
      <c r="AE237" s="41">
        <v>3.902185864777687</v>
      </c>
      <c r="AF237" s="72">
        <v>3.7670833596181037</v>
      </c>
      <c r="AG237" s="41">
        <v>3.7895577337392861</v>
      </c>
      <c r="AH237" s="40"/>
      <c r="AI237" s="133">
        <f>1000*(AA237/Q237/P237-1)</f>
        <v>1.0909598298030065</v>
      </c>
      <c r="AJ237" s="133">
        <f>1000*(AB237/R237^2-1)</f>
        <v>1.0079697720588587</v>
      </c>
      <c r="AK237" s="133">
        <f>1000*(AC237/S237^2-1)</f>
        <v>0.9889321729037448</v>
      </c>
      <c r="AL237" s="133">
        <f>1000*(AD237/T237^2-1)</f>
        <v>1.0445795395870316</v>
      </c>
      <c r="AM237" s="133">
        <f>1000*((AE237/Y237^2-1))</f>
        <v>0.99643048460151817</v>
      </c>
      <c r="AN237" s="133">
        <f>1000*((AF237/W237^2-1))</f>
        <v>1.0131724043016543</v>
      </c>
      <c r="AO237" s="133">
        <f>1000*((AG237/X237^2-1))</f>
        <v>0.97393959344294068</v>
      </c>
      <c r="AQ237" s="133">
        <f>O237*U237/AA237</f>
        <v>0.97621095416098924</v>
      </c>
      <c r="AR237" s="133">
        <f>U237*P237/AB237</f>
        <v>0.9850313142555045</v>
      </c>
      <c r="AS237" s="133">
        <f t="shared" si="82"/>
        <v>1.0079825299857734</v>
      </c>
      <c r="AT237" s="133">
        <f t="shared" si="83"/>
        <v>1.0146472421867436</v>
      </c>
      <c r="AU237" s="133">
        <f>V237*S237/AD237</f>
        <v>0.82098837249892109</v>
      </c>
      <c r="AV237" s="133">
        <f>AC237/AD237</f>
        <v>0.99868704029998501</v>
      </c>
      <c r="AW237" s="133">
        <f>O237*N237/AA237</f>
        <v>0.76618658508368243</v>
      </c>
      <c r="AX237" s="133">
        <f>AE237/AC237</f>
        <v>1.0260296921210055</v>
      </c>
      <c r="AY237" s="133">
        <f>AF237/AG237</f>
        <v>0.99406939392396954</v>
      </c>
      <c r="AZ237" s="133">
        <f t="shared" si="84"/>
        <v>0.98203151707886971</v>
      </c>
      <c r="BB237" s="75">
        <f t="shared" si="85"/>
        <v>-24.076574365875285</v>
      </c>
      <c r="BC237" s="75">
        <f t="shared" si="86"/>
        <v>-15.081847193035598</v>
      </c>
      <c r="BD237" s="75">
        <f t="shared" si="87"/>
        <v>7.9508381356670439</v>
      </c>
      <c r="BE237" s="75">
        <f t="shared" si="88"/>
        <v>14.541007442512029</v>
      </c>
      <c r="BF237" s="75">
        <f t="shared" si="89"/>
        <v>-197.24633223789098</v>
      </c>
      <c r="BG237" s="75">
        <f t="shared" si="90"/>
        <v>-1.3138223867999237</v>
      </c>
      <c r="BH237" s="75">
        <f t="shared" si="91"/>
        <v>-266.32955524306908</v>
      </c>
      <c r="BI237" s="75">
        <f t="shared" si="92"/>
        <v>25.696686018922229</v>
      </c>
      <c r="BJ237" s="75">
        <f t="shared" si="93"/>
        <v>-5.9482619615889991</v>
      </c>
      <c r="BK237" s="75">
        <f t="shared" si="94"/>
        <v>-18.131876357698054</v>
      </c>
      <c r="BM237" s="133">
        <f>O237*U237/Q237/P237</f>
        <v>0.97727596109739268</v>
      </c>
      <c r="BN237" s="133">
        <f>P237*U237/R237^2</f>
        <v>0.98602419604480529</v>
      </c>
      <c r="BO237" s="133">
        <f>P237*Q237/R237^2</f>
        <v>1.0078989686194986</v>
      </c>
      <c r="BP237" s="133">
        <f>R237^2/S237^2</f>
        <v>1.0146279451900526</v>
      </c>
      <c r="BQ237" s="133">
        <f>V237*S237/T237^2</f>
        <v>0.82184596015507239</v>
      </c>
      <c r="BR237" s="133">
        <f>S237^2/T237^2</f>
        <v>0.99874255969899861</v>
      </c>
      <c r="BS237" s="133">
        <f>O237*N237/Q237/P237</f>
        <v>0.76702246387014272</v>
      </c>
      <c r="BT237" s="133">
        <f>Y237^2/S237^2</f>
        <v>1.0260220062889602</v>
      </c>
      <c r="BU237" s="133">
        <f>W237^2/X237^2</f>
        <v>0.99403043326132545</v>
      </c>
      <c r="BV237" s="133">
        <f>X237^2/R237^2</f>
        <v>0.9820649032706682</v>
      </c>
      <c r="BX237" s="133">
        <f t="shared" si="95"/>
        <v>0.99891022906650895</v>
      </c>
      <c r="BY237" s="133">
        <f t="shared" si="96"/>
        <v>0.99899304520793353</v>
      </c>
      <c r="BZ237" s="133">
        <f t="shared" si="97"/>
        <v>1.0000829064905079</v>
      </c>
      <c r="CA237" s="133">
        <f t="shared" si="98"/>
        <v>1.0000190187908606</v>
      </c>
      <c r="CB237" s="133">
        <f t="shared" si="99"/>
        <v>0.99895651046822753</v>
      </c>
      <c r="CC237" s="133">
        <f t="shared" si="100"/>
        <v>0.99994441070076123</v>
      </c>
      <c r="CD237" s="133">
        <f t="shared" si="101"/>
        <v>0.99891022906650906</v>
      </c>
      <c r="CE237" s="133">
        <f t="shared" si="102"/>
        <v>1.000007490903702</v>
      </c>
      <c r="CF237" s="133">
        <f t="shared" si="103"/>
        <v>1.0000391946376492</v>
      </c>
      <c r="CG237" s="133">
        <f t="shared" si="104"/>
        <v>0.99996600408823566</v>
      </c>
    </row>
    <row r="238" spans="1:85" x14ac:dyDescent="0.2">
      <c r="A238" s="132">
        <v>468</v>
      </c>
      <c r="B238" s="132">
        <f t="shared" si="80"/>
        <v>741.15</v>
      </c>
      <c r="C238" s="44">
        <f t="shared" si="81"/>
        <v>1.3492545368683804</v>
      </c>
      <c r="E238" s="40">
        <f>'[4]methanogen M06-L TZVP smd redo'!AB238</f>
        <v>0.71268606517493893</v>
      </c>
      <c r="F238" s="40">
        <f>'[4]methanogen M06-L TZVP smd redo'!AS238</f>
        <v>0.80789426887872828</v>
      </c>
      <c r="G238" s="40">
        <f>'[4]methanogen M06-L TZVP smd redo'!BJ238</f>
        <v>0.86492451557695915</v>
      </c>
      <c r="H238" s="40">
        <f>'[4]methanogen M06-L TZVP smd redo'!EV238</f>
        <v>0.86485118243251335</v>
      </c>
      <c r="I238" s="40">
        <f>'[4]methanogen M06-L TZVP smd redo'!CL238</f>
        <v>0.82591519777674982</v>
      </c>
      <c r="J238" s="40">
        <f>'[4]methanogen M06-L TZVP smd redo'!DG238</f>
        <v>0.84462405653251693</v>
      </c>
      <c r="K238" s="40">
        <f>'[4]methanogen M06-L TZVP smd redo'!EC238</f>
        <v>0.8153442055576221</v>
      </c>
      <c r="M238" s="40" t="e">
        <f>EXP('d-beta'!Y239/1000)*'[3]methanogen M06-L TZVP smd redo'!EZ238</f>
        <v>#N/A</v>
      </c>
      <c r="N238" s="40">
        <f>'[3]methanogen M06-L TZVP smd redo'!ET238</f>
        <v>1.50875</v>
      </c>
      <c r="O238" s="40">
        <f>'[3]methanogen M06-L TZVP smd redo'!R238</f>
        <v>1.9665699999999999</v>
      </c>
      <c r="P238" s="40">
        <f>'[3]methanogen M06-L TZVP smd redo'!W238</f>
        <v>1.96844</v>
      </c>
      <c r="Q238" s="40">
        <f>'[3]methanogen M06-L TZVP smd redo'!V238</f>
        <v>1.9619500000000001</v>
      </c>
      <c r="R238" s="40">
        <f>PRODUCT('[4]methanogen M06-L TZVP smd redo'!AD238:AF238)^(1/3)</f>
        <v>1.9576124846761598</v>
      </c>
      <c r="S238" s="40">
        <f>AVERAGE('[3]methanogen M06-L TZVP smd redo'!AT238:AV238)</f>
        <v>1.9435433333333334</v>
      </c>
      <c r="T238" s="40">
        <f>'[3]methanogen M06-L TZVP smd redo'!FK238</f>
        <v>1.9448300000000001</v>
      </c>
      <c r="U238" s="40">
        <f>'[3]methanogen M06-L TZVP smd redo'!CD238</f>
        <v>1.9196</v>
      </c>
      <c r="V238" s="40">
        <f>'[3]methanogen M06-L TZVP smd redo'!CG238</f>
        <v>1.6006100000000001</v>
      </c>
      <c r="W238" s="40">
        <v>1.9343222596199414</v>
      </c>
      <c r="X238" s="40">
        <v>1.940098880624229</v>
      </c>
      <c r="Y238" s="40">
        <v>1.9685224251803584</v>
      </c>
      <c r="Z238" s="40"/>
      <c r="AA238" s="40">
        <v>3.8661599999999998</v>
      </c>
      <c r="AB238" s="40">
        <v>3.8360590189882564</v>
      </c>
      <c r="AC238" s="41">
        <v>3.7810666666666664</v>
      </c>
      <c r="AD238" s="41">
        <v>3.7862499999999999</v>
      </c>
      <c r="AE238" s="41">
        <v>3.8788976730250555</v>
      </c>
      <c r="AF238" s="72">
        <v>3.7453413265353417</v>
      </c>
      <c r="AG238" s="41">
        <v>3.7676098514699912</v>
      </c>
      <c r="AH238" s="40"/>
      <c r="AI238" s="133">
        <f>1000*(AA238/Q238/P238-1)</f>
        <v>1.0821239549498873</v>
      </c>
      <c r="AJ238" s="133">
        <f>1000*(AB238/R238^2-1)</f>
        <v>0.9948156228611893</v>
      </c>
      <c r="AK238" s="133">
        <f>1000*(AC238/S238^2-1)</f>
        <v>0.98110252840322154</v>
      </c>
      <c r="AL238" s="133">
        <f>1000*(AD238/T238^2-1)</f>
        <v>1.0274715438671755</v>
      </c>
      <c r="AM238" s="133">
        <f>1000*((AE238/Y238^2-1))</f>
        <v>0.98504651690012324</v>
      </c>
      <c r="AN238" s="133">
        <f>1000*((AF238/W238^2-1))</f>
        <v>0.99923024163173224</v>
      </c>
      <c r="AO238" s="133">
        <f>1000*((AG238/X238^2-1))</f>
        <v>0.96339017163726837</v>
      </c>
      <c r="AQ238" s="133">
        <f>O238*U238/AA238</f>
        <v>0.97642823163035153</v>
      </c>
      <c r="AR238" s="133">
        <f>U238*P238/AB238</f>
        <v>0.98502588341213615</v>
      </c>
      <c r="AS238" s="133">
        <f t="shared" si="82"/>
        <v>1.0078468503385234</v>
      </c>
      <c r="AT238" s="133">
        <f t="shared" si="83"/>
        <v>1.0145441371892208</v>
      </c>
      <c r="AU238" s="133">
        <f>V238*S238/AD238</f>
        <v>0.82161898838340497</v>
      </c>
      <c r="AV238" s="133">
        <f>AC238/AD238</f>
        <v>0.99863101133487397</v>
      </c>
      <c r="AW238" s="133">
        <f>O238*N238/AA238</f>
        <v>0.76744430843524325</v>
      </c>
      <c r="AX238" s="133">
        <f>AE238/AC238</f>
        <v>1.0258739173315439</v>
      </c>
      <c r="AY238" s="133">
        <f>AF238/AG238</f>
        <v>0.99408948224138416</v>
      </c>
      <c r="AZ238" s="133">
        <f t="shared" si="84"/>
        <v>0.98215638310582654</v>
      </c>
      <c r="BB238" s="75">
        <f t="shared" si="85"/>
        <v>-23.854026880564017</v>
      </c>
      <c r="BC238" s="75">
        <f t="shared" si="86"/>
        <v>-15.087360579524875</v>
      </c>
      <c r="BD238" s="75">
        <f t="shared" si="87"/>
        <v>7.816223918036096</v>
      </c>
      <c r="BE238" s="75">
        <f t="shared" si="88"/>
        <v>14.439385684545265</v>
      </c>
      <c r="BF238" s="75">
        <f t="shared" si="89"/>
        <v>-196.47850916527688</v>
      </c>
      <c r="BG238" s="75">
        <f t="shared" si="90"/>
        <v>-1.3699265862085936</v>
      </c>
      <c r="BH238" s="75">
        <f t="shared" si="91"/>
        <v>-264.6893644529132</v>
      </c>
      <c r="BI238" s="75">
        <f t="shared" si="92"/>
        <v>25.54485160619128</v>
      </c>
      <c r="BJ238" s="75">
        <f t="shared" si="93"/>
        <v>-5.928054001695922</v>
      </c>
      <c r="BK238" s="75">
        <f t="shared" si="94"/>
        <v>-18.004733707941078</v>
      </c>
      <c r="BM238" s="133">
        <f>O238*U238/Q238/P238</f>
        <v>0.97748484801008806</v>
      </c>
      <c r="BN238" s="133">
        <f>P238*U238/R238^2</f>
        <v>0.98600580254987724</v>
      </c>
      <c r="BO238" s="133">
        <f>P238*Q238/R238^2</f>
        <v>1.0077589520278869</v>
      </c>
      <c r="BP238" s="133">
        <f>R238^2/S238^2</f>
        <v>1.0145302384762924</v>
      </c>
      <c r="BQ238" s="133">
        <f>V238*S238/T238^2</f>
        <v>0.82246317851386974</v>
      </c>
      <c r="BR238" s="133">
        <f>S238^2/T238^2</f>
        <v>0.99867727148573038</v>
      </c>
      <c r="BS238" s="133">
        <f>O238*N238/Q238/P238</f>
        <v>0.76827477830549096</v>
      </c>
      <c r="BT238" s="133">
        <f>Y238^2/S238^2</f>
        <v>1.0258698752782249</v>
      </c>
      <c r="BU238" s="133">
        <f>W238^2/X238^2</f>
        <v>0.99405388957003349</v>
      </c>
      <c r="BV238" s="133">
        <f>X238^2/R238^2</f>
        <v>0.982187218107201</v>
      </c>
      <c r="BX238" s="133">
        <f t="shared" si="95"/>
        <v>0.99891904577151502</v>
      </c>
      <c r="BY238" s="133">
        <f t="shared" si="96"/>
        <v>0.99900617305171335</v>
      </c>
      <c r="BZ238" s="133">
        <f t="shared" si="97"/>
        <v>1.0000872215627157</v>
      </c>
      <c r="CA238" s="133">
        <f t="shared" si="98"/>
        <v>1.0000136996536932</v>
      </c>
      <c r="CB238" s="133">
        <f t="shared" si="99"/>
        <v>0.99897358307032036</v>
      </c>
      <c r="CC238" s="133">
        <f t="shared" si="100"/>
        <v>0.9999536785784785</v>
      </c>
      <c r="CD238" s="133">
        <f t="shared" si="101"/>
        <v>0.99891904577151502</v>
      </c>
      <c r="CE238" s="133">
        <f t="shared" si="102"/>
        <v>1.0000039401228327</v>
      </c>
      <c r="CF238" s="133">
        <f t="shared" si="103"/>
        <v>1.0000358055752552</v>
      </c>
      <c r="CG238" s="133">
        <f t="shared" si="104"/>
        <v>0.99996860578023616</v>
      </c>
    </row>
    <row r="239" spans="1:85" x14ac:dyDescent="0.2">
      <c r="A239" s="132">
        <v>470</v>
      </c>
      <c r="B239" s="132">
        <f t="shared" si="80"/>
        <v>743.15</v>
      </c>
      <c r="C239" s="44">
        <f t="shared" si="81"/>
        <v>1.3456233600215299</v>
      </c>
      <c r="E239" s="40">
        <f>'[4]methanogen M06-L TZVP smd redo'!AB239</f>
        <v>0.70284234193884743</v>
      </c>
      <c r="F239" s="40">
        <f>'[4]methanogen M06-L TZVP smd redo'!AS239</f>
        <v>0.79912723345199055</v>
      </c>
      <c r="G239" s="40">
        <f>'[4]methanogen M06-L TZVP smd redo'!BJ239</f>
        <v>0.8573436159200476</v>
      </c>
      <c r="H239" s="40">
        <f>'[4]methanogen M06-L TZVP smd redo'!EV239</f>
        <v>0.86182179081428778</v>
      </c>
      <c r="I239" s="40">
        <f>'[4]methanogen M06-L TZVP smd redo'!CL239</f>
        <v>0.82504989618858993</v>
      </c>
      <c r="J239" s="40">
        <f>'[4]methanogen M06-L TZVP smd redo'!DG239</f>
        <v>0.83844174154612539</v>
      </c>
      <c r="K239" s="40">
        <f>'[4]methanogen M06-L TZVP smd redo'!EC239</f>
        <v>0.80205084658824255</v>
      </c>
      <c r="M239" s="40" t="e">
        <f>EXP('d-beta'!Y240/1000)*'[3]methanogen M06-L TZVP smd redo'!EZ239</f>
        <v>#N/A</v>
      </c>
      <c r="N239" s="40">
        <f>'[3]methanogen M06-L TZVP smd redo'!ET239</f>
        <v>1.50651</v>
      </c>
      <c r="O239" s="40">
        <f>'[3]methanogen M06-L TZVP smd redo'!R239</f>
        <v>1.9608300000000001</v>
      </c>
      <c r="P239" s="40">
        <f>'[3]methanogen M06-L TZVP smd redo'!W239</f>
        <v>1.96252</v>
      </c>
      <c r="Q239" s="40">
        <f>'[3]methanogen M06-L TZVP smd redo'!V239</f>
        <v>1.9560500000000001</v>
      </c>
      <c r="R239" s="40">
        <f>PRODUCT('[4]methanogen M06-L TZVP smd redo'!AD239:AF239)^(1/3)</f>
        <v>1.9518602148032251</v>
      </c>
      <c r="S239" s="40">
        <f>AVERAGE('[3]methanogen M06-L TZVP smd redo'!AT239:AV239)</f>
        <v>1.9379299999999999</v>
      </c>
      <c r="T239" s="40">
        <f>'[3]methanogen M06-L TZVP smd redo'!FK239</f>
        <v>1.93926</v>
      </c>
      <c r="U239" s="40">
        <f>'[3]methanogen M06-L TZVP smd redo'!CD239</f>
        <v>1.9140600000000001</v>
      </c>
      <c r="V239" s="40">
        <f>'[3]methanogen M06-L TZVP smd redo'!CG239</f>
        <v>1.59727</v>
      </c>
      <c r="W239" s="40">
        <v>1.9287728037555605</v>
      </c>
      <c r="X239" s="40">
        <v>1.9345198128913947</v>
      </c>
      <c r="Y239" s="40">
        <v>1.9626897585798513</v>
      </c>
      <c r="Z239" s="40"/>
      <c r="AA239" s="40">
        <v>3.8429000000000002</v>
      </c>
      <c r="AB239" s="40">
        <v>3.8135117350188419</v>
      </c>
      <c r="AC239" s="41">
        <v>3.7592133333333337</v>
      </c>
      <c r="AD239" s="41">
        <v>3.76458</v>
      </c>
      <c r="AE239" s="41">
        <v>3.8558927414564046</v>
      </c>
      <c r="AF239" s="72">
        <v>3.7238658993036475</v>
      </c>
      <c r="AG239" s="41">
        <v>3.7459286696604144</v>
      </c>
      <c r="AH239" s="40"/>
      <c r="AI239" s="133">
        <f>1000*(AA239/Q239/P239-1)</f>
        <v>1.0713680484077948</v>
      </c>
      <c r="AJ239" s="133">
        <f>1000*(AB239/R239^2-1)</f>
        <v>0.98521653958738575</v>
      </c>
      <c r="AK239" s="133">
        <f>1000*(AC239/S239^2-1)</f>
        <v>0.96939900749948293</v>
      </c>
      <c r="AL239" s="133">
        <f>1000*(AD239/T239^2-1)</f>
        <v>1.0239110672660701</v>
      </c>
      <c r="AM239" s="133">
        <f>1000*((AE239/Y239^2-1))</f>
        <v>0.97131523044469148</v>
      </c>
      <c r="AN239" s="133">
        <f>1000*((AF239/W239^2-1))</f>
        <v>0.99494814495404427</v>
      </c>
      <c r="AO239" s="133">
        <f>1000*((AG239/X239^2-1))</f>
        <v>0.95174077798199086</v>
      </c>
      <c r="AQ239" s="133">
        <f>O239*U239/AA239</f>
        <v>0.97664427120143638</v>
      </c>
      <c r="AR239" s="133">
        <f>U239*P239/AB239</f>
        <v>0.98501887294741486</v>
      </c>
      <c r="AS239" s="133">
        <f t="shared" si="82"/>
        <v>1.0077063523133523</v>
      </c>
      <c r="AT239" s="133">
        <f t="shared" si="83"/>
        <v>1.0144440862677409</v>
      </c>
      <c r="AU239" s="133">
        <f>V239*S239/AD239</f>
        <v>0.82224244168008109</v>
      </c>
      <c r="AV239" s="133">
        <f>AC239/AD239</f>
        <v>0.99857443149921998</v>
      </c>
      <c r="AW239" s="133">
        <f>O239*N239/AA239</f>
        <v>0.76869291506414428</v>
      </c>
      <c r="AX239" s="133">
        <f>AE239/AC239</f>
        <v>1.0257179892574344</v>
      </c>
      <c r="AY239" s="133">
        <f>AF239/AG239</f>
        <v>0.99411020008590634</v>
      </c>
      <c r="AZ239" s="133">
        <f t="shared" si="84"/>
        <v>0.98227799727536602</v>
      </c>
      <c r="BB239" s="75">
        <f t="shared" si="85"/>
        <v>-23.63279641251663</v>
      </c>
      <c r="BC239" s="75">
        <f t="shared" si="86"/>
        <v>-15.094477640899944</v>
      </c>
      <c r="BD239" s="75">
        <f t="shared" si="87"/>
        <v>7.6768100586412249</v>
      </c>
      <c r="BE239" s="75">
        <f t="shared" si="88"/>
        <v>14.340764193888669</v>
      </c>
      <c r="BF239" s="75">
        <f t="shared" si="89"/>
        <v>-195.71998619592364</v>
      </c>
      <c r="BG239" s="75">
        <f t="shared" si="90"/>
        <v>-1.4265855902906568</v>
      </c>
      <c r="BH239" s="75">
        <f t="shared" si="91"/>
        <v>-263.0637194457135</v>
      </c>
      <c r="BI239" s="75">
        <f t="shared" si="92"/>
        <v>25.39284469496403</v>
      </c>
      <c r="BJ239" s="75">
        <f t="shared" si="93"/>
        <v>-5.9072131930919527</v>
      </c>
      <c r="BK239" s="75">
        <f t="shared" si="94"/>
        <v>-17.880917742481085</v>
      </c>
      <c r="BM239" s="133">
        <f>O239*U239/Q239/P239</f>
        <v>0.97769061666826218</v>
      </c>
      <c r="BN239" s="133">
        <f>P239*U239/R239^2</f>
        <v>0.98598932983284837</v>
      </c>
      <c r="BO239" s="133">
        <f>P239*Q239/R239^2</f>
        <v>1.0076196298023798</v>
      </c>
      <c r="BP239" s="133">
        <f>R239^2/S239^2</f>
        <v>1.0144280560590815</v>
      </c>
      <c r="BQ239" s="133">
        <f>V239*S239/T239^2</f>
        <v>0.82308434481609327</v>
      </c>
      <c r="BR239" s="133">
        <f>S239^2/T239^2</f>
        <v>0.99862881313081175</v>
      </c>
      <c r="BS239" s="133">
        <f>O239*N239/Q239/P239</f>
        <v>0.76951646809238139</v>
      </c>
      <c r="BT239" s="133">
        <f>Y239^2/S239^2</f>
        <v>1.0257160256603599</v>
      </c>
      <c r="BU239" s="133">
        <f>W239^2/X239^2</f>
        <v>0.99406728989509541</v>
      </c>
      <c r="BV239" s="133">
        <f>X239^2/R239^2</f>
        <v>0.98231084851356998</v>
      </c>
      <c r="BX239" s="133">
        <f t="shared" si="95"/>
        <v>0.99892977855265552</v>
      </c>
      <c r="BY239" s="133">
        <f t="shared" si="96"/>
        <v>0.99901575315668167</v>
      </c>
      <c r="BZ239" s="133">
        <f t="shared" si="97"/>
        <v>1.0000860667144698</v>
      </c>
      <c r="CA239" s="133">
        <f t="shared" si="98"/>
        <v>1.000015802213438</v>
      </c>
      <c r="CB239" s="133">
        <f t="shared" si="99"/>
        <v>0.99897713625424345</v>
      </c>
      <c r="CC239" s="133">
        <f t="shared" si="100"/>
        <v>0.99994554369864286</v>
      </c>
      <c r="CD239" s="133">
        <f t="shared" si="101"/>
        <v>0.99892977855265563</v>
      </c>
      <c r="CE239" s="133">
        <f t="shared" si="102"/>
        <v>1.0000019143671595</v>
      </c>
      <c r="CF239" s="133">
        <f t="shared" si="103"/>
        <v>1.0000431662838594</v>
      </c>
      <c r="CG239" s="133">
        <f t="shared" si="104"/>
        <v>0.99996655718680738</v>
      </c>
    </row>
    <row r="240" spans="1:85" x14ac:dyDescent="0.2">
      <c r="A240" s="132">
        <v>472</v>
      </c>
      <c r="B240" s="132">
        <f t="shared" si="80"/>
        <v>745.15</v>
      </c>
      <c r="C240" s="44">
        <f t="shared" si="81"/>
        <v>1.342011675501577</v>
      </c>
      <c r="E240" s="40">
        <f>'[4]methanogen M06-L TZVP smd redo'!AB240</f>
        <v>0.70560273045816579</v>
      </c>
      <c r="F240" s="40">
        <f>'[4]methanogen M06-L TZVP smd redo'!AS240</f>
        <v>0.79188330014323682</v>
      </c>
      <c r="G240" s="40">
        <f>'[4]methanogen M06-L TZVP smd redo'!BJ240</f>
        <v>0.85164580237484522</v>
      </c>
      <c r="H240" s="40">
        <f>'[4]methanogen M06-L TZVP smd redo'!EV240</f>
        <v>0.86202943267599252</v>
      </c>
      <c r="I240" s="40">
        <f>'[4]methanogen M06-L TZVP smd redo'!CL240</f>
        <v>0.81905371727275522</v>
      </c>
      <c r="J240" s="40">
        <f>'[4]methanogen M06-L TZVP smd redo'!DG240</f>
        <v>0.8340050240467356</v>
      </c>
      <c r="K240" s="40">
        <f>'[4]methanogen M06-L TZVP smd redo'!EC240</f>
        <v>0.80156967690836467</v>
      </c>
      <c r="M240" s="40" t="e">
        <f>EXP('d-beta'!Y241/1000)*'[3]methanogen M06-L TZVP smd redo'!EZ240</f>
        <v>#N/A</v>
      </c>
      <c r="N240" s="40">
        <f>'[3]methanogen M06-L TZVP smd redo'!ET240</f>
        <v>1.5042899999999999</v>
      </c>
      <c r="O240" s="40">
        <f>'[3]methanogen M06-L TZVP smd redo'!R240</f>
        <v>1.9551400000000001</v>
      </c>
      <c r="P240" s="40">
        <f>'[3]methanogen M06-L TZVP smd redo'!W240</f>
        <v>1.95665</v>
      </c>
      <c r="Q240" s="40">
        <f>'[3]methanogen M06-L TZVP smd redo'!V240</f>
        <v>1.95021</v>
      </c>
      <c r="R240" s="40">
        <f>PRODUCT('[4]methanogen M06-L TZVP smd redo'!AD240:AF240)^(1/3)</f>
        <v>1.9461612489371201</v>
      </c>
      <c r="S240" s="40">
        <f>AVERAGE('[3]methanogen M06-L TZVP smd redo'!AT240:AV240)</f>
        <v>1.9323633333333332</v>
      </c>
      <c r="T240" s="40">
        <f>'[3]methanogen M06-L TZVP smd redo'!FK240</f>
        <v>1.9337500000000001</v>
      </c>
      <c r="U240" s="40">
        <f>'[3]methanogen M06-L TZVP smd redo'!CD240</f>
        <v>1.9085799999999999</v>
      </c>
      <c r="V240" s="40">
        <f>'[3]methanogen M06-L TZVP smd redo'!CG240</f>
        <v>1.59396</v>
      </c>
      <c r="W240" s="40">
        <v>1.9232799821045334</v>
      </c>
      <c r="X240" s="40">
        <v>1.9289873316537076</v>
      </c>
      <c r="Y240" s="40">
        <v>1.9569070922676466</v>
      </c>
      <c r="Z240" s="40"/>
      <c r="AA240" s="40">
        <v>3.8199299999999998</v>
      </c>
      <c r="AB240" s="40">
        <v>3.7912310980903343</v>
      </c>
      <c r="AC240" s="41">
        <v>3.7376233333333335</v>
      </c>
      <c r="AD240" s="41">
        <v>3.74316</v>
      </c>
      <c r="AE240" s="41">
        <v>3.8331778171219981</v>
      </c>
      <c r="AF240" s="72">
        <v>3.7026371251122723</v>
      </c>
      <c r="AG240" s="41">
        <v>3.7245040498997763</v>
      </c>
      <c r="AH240" s="40"/>
      <c r="AI240" s="133">
        <f>1000*(AA240/Q240/P240-1)</f>
        <v>1.0617747944263733</v>
      </c>
      <c r="AJ240" s="133">
        <f>1000*(AB240/R240^2-1)</f>
        <v>0.97358383390222514</v>
      </c>
      <c r="AK240" s="133">
        <f>1000*(AC240/S240^2-1)</f>
        <v>0.96284261182422171</v>
      </c>
      <c r="AL240" s="133">
        <f>1000*(AD240/T240^2-1)</f>
        <v>1.0084367892648771</v>
      </c>
      <c r="AM240" s="133">
        <f>1000*((AE240/Y240^2-1))</f>
        <v>0.96421555378212176</v>
      </c>
      <c r="AN240" s="133">
        <f>1000*((AF240/W240^2-1))</f>
        <v>0.98167876901800177</v>
      </c>
      <c r="AO240" s="133">
        <f>1000*((AG240/X240^2-1))</f>
        <v>0.94381393474285424</v>
      </c>
      <c r="AQ240" s="133">
        <f>O240*U240/AA240</f>
        <v>0.97686112080587861</v>
      </c>
      <c r="AR240" s="133">
        <f>U240*P240/AB240</f>
        <v>0.985015938195129</v>
      </c>
      <c r="AS240" s="133">
        <f t="shared" si="82"/>
        <v>1.0075698107467312</v>
      </c>
      <c r="AT240" s="133">
        <f t="shared" si="83"/>
        <v>1.0143427413562274</v>
      </c>
      <c r="AU240" s="133">
        <f>V240*S240/AD240</f>
        <v>0.82286353209587615</v>
      </c>
      <c r="AV240" s="133">
        <f>AC240/AD240</f>
        <v>0.99852085759981768</v>
      </c>
      <c r="AW240" s="133">
        <f>O240*N240/AA240</f>
        <v>0.7699349335197242</v>
      </c>
      <c r="AX240" s="133">
        <f>AE240/AC240</f>
        <v>1.0255655734317792</v>
      </c>
      <c r="AY240" s="133">
        <f>AF240/AG240</f>
        <v>0.99412890293726686</v>
      </c>
      <c r="AZ240" s="133">
        <f t="shared" si="84"/>
        <v>0.98239963577420308</v>
      </c>
      <c r="BB240" s="75">
        <f t="shared" si="85"/>
        <v>-23.410785655627851</v>
      </c>
      <c r="BC240" s="75">
        <f t="shared" si="86"/>
        <v>-15.097457032197253</v>
      </c>
      <c r="BD240" s="75">
        <f t="shared" si="87"/>
        <v>7.5413035019392201</v>
      </c>
      <c r="BE240" s="75">
        <f t="shared" si="88"/>
        <v>14.240857283790611</v>
      </c>
      <c r="BF240" s="75">
        <f t="shared" si="89"/>
        <v>-194.96490967780909</v>
      </c>
      <c r="BG240" s="75">
        <f t="shared" si="90"/>
        <v>-1.4802374112203671</v>
      </c>
      <c r="BH240" s="75">
        <f t="shared" si="91"/>
        <v>-261.44926962733223</v>
      </c>
      <c r="BI240" s="75">
        <f t="shared" si="92"/>
        <v>25.244239374170789</v>
      </c>
      <c r="BJ240" s="75">
        <f t="shared" si="93"/>
        <v>-5.888399710012747</v>
      </c>
      <c r="BK240" s="75">
        <f t="shared" si="94"/>
        <v>-17.757092340342542</v>
      </c>
      <c r="BM240" s="133">
        <f>O240*U240/Q240/P240</f>
        <v>0.97789832732160542</v>
      </c>
      <c r="BN240" s="133">
        <f>P240*U240/R240^2</f>
        <v>0.98597493378869194</v>
      </c>
      <c r="BO240" s="133">
        <f>P240*Q240/R240^2</f>
        <v>1.0074810464450246</v>
      </c>
      <c r="BP240" s="133">
        <f>R240^2/S240^2</f>
        <v>1.0143318566727311</v>
      </c>
      <c r="BQ240" s="133">
        <f>V240*S240/T240^2</f>
        <v>0.82369333795418609</v>
      </c>
      <c r="BR240" s="133">
        <f>S240^2/T240^2</f>
        <v>0.99856634054406046</v>
      </c>
      <c r="BS240" s="133">
        <f>O240*N240/Q240/P240</f>
        <v>0.77075243102548374</v>
      </c>
      <c r="BT240" s="133">
        <f>Y240^2/S240^2</f>
        <v>1.0255641667461211</v>
      </c>
      <c r="BU240" s="133">
        <f>W240^2/X240^2</f>
        <v>0.99409129732773749</v>
      </c>
      <c r="BV240" s="133">
        <f>X240^2/R240^2</f>
        <v>0.98242885413559777</v>
      </c>
      <c r="BX240" s="133">
        <f t="shared" si="95"/>
        <v>0.99893935137554879</v>
      </c>
      <c r="BY240" s="133">
        <f t="shared" si="96"/>
        <v>0.99902736310965035</v>
      </c>
      <c r="BZ240" s="133">
        <f t="shared" si="97"/>
        <v>1.0000881051827426</v>
      </c>
      <c r="CA240" s="133">
        <f t="shared" si="98"/>
        <v>1.00001073088992</v>
      </c>
      <c r="CB240" s="133">
        <f t="shared" si="99"/>
        <v>0.9989925791310017</v>
      </c>
      <c r="CC240" s="133">
        <f t="shared" si="100"/>
        <v>0.99995445175508524</v>
      </c>
      <c r="CD240" s="133">
        <f t="shared" si="101"/>
        <v>0.9989393513755489</v>
      </c>
      <c r="CE240" s="133">
        <f t="shared" si="102"/>
        <v>1.0000013716213025</v>
      </c>
      <c r="CF240" s="133">
        <f t="shared" si="103"/>
        <v>1.0000378291306145</v>
      </c>
      <c r="CG240" s="133">
        <f t="shared" si="104"/>
        <v>0.99997025905614267</v>
      </c>
    </row>
    <row r="241" spans="1:85" x14ac:dyDescent="0.2">
      <c r="A241" s="132">
        <v>474</v>
      </c>
      <c r="B241" s="132">
        <f t="shared" si="80"/>
        <v>747.15</v>
      </c>
      <c r="C241" s="44">
        <f t="shared" si="81"/>
        <v>1.3384193267750786</v>
      </c>
      <c r="E241" s="40">
        <f>'[4]methanogen M06-L TZVP smd redo'!AB241</f>
        <v>0.69170649035488196</v>
      </c>
      <c r="F241" s="40">
        <f>'[4]methanogen M06-L TZVP smd redo'!AS241</f>
        <v>0.78623947538614125</v>
      </c>
      <c r="G241" s="40">
        <f>'[4]methanogen M06-L TZVP smd redo'!BJ241</f>
        <v>0.84600946408142086</v>
      </c>
      <c r="H241" s="40">
        <f>'[4]methanogen M06-L TZVP smd redo'!EV241</f>
        <v>0.85094634701121663</v>
      </c>
      <c r="I241" s="40">
        <f>'[4]methanogen M06-L TZVP smd redo'!CL241</f>
        <v>0.81976033149500083</v>
      </c>
      <c r="J241" s="40">
        <f>'[4]methanogen M06-L TZVP smd redo'!DG241</f>
        <v>0.82143822088376339</v>
      </c>
      <c r="K241" s="40">
        <f>'[4]methanogen M06-L TZVP smd redo'!EC241</f>
        <v>0.79286545901791072</v>
      </c>
      <c r="M241" s="40" t="e">
        <f>EXP('d-beta'!Y242/1000)*'[3]methanogen M06-L TZVP smd redo'!EZ241</f>
        <v>#N/A</v>
      </c>
      <c r="N241" s="40">
        <f>'[3]methanogen M06-L TZVP smd redo'!ET241</f>
        <v>1.5020899999999999</v>
      </c>
      <c r="O241" s="40">
        <f>'[3]methanogen M06-L TZVP smd redo'!R241</f>
        <v>1.9495100000000001</v>
      </c>
      <c r="P241" s="40">
        <f>'[3]methanogen M06-L TZVP smd redo'!W241</f>
        <v>1.9508399999999999</v>
      </c>
      <c r="Q241" s="40">
        <f>'[3]methanogen M06-L TZVP smd redo'!V241</f>
        <v>1.9444300000000001</v>
      </c>
      <c r="R241" s="40">
        <f>PRODUCT('[4]methanogen M06-L TZVP smd redo'!AD241:AF241)^(1/3)</f>
        <v>1.9405122834772077</v>
      </c>
      <c r="S241" s="40">
        <f>AVERAGE('[3]methanogen M06-L TZVP smd redo'!AT241:AV241)</f>
        <v>1.9268533333333335</v>
      </c>
      <c r="T241" s="40">
        <f>'[3]methanogen M06-L TZVP smd redo'!FK241</f>
        <v>1.9282900000000001</v>
      </c>
      <c r="U241" s="40">
        <f>'[3]methanogen M06-L TZVP smd redo'!CD241</f>
        <v>1.9031400000000001</v>
      </c>
      <c r="V241" s="40">
        <f>'[3]methanogen M06-L TZVP smd redo'!CG241</f>
        <v>1.5906800000000001</v>
      </c>
      <c r="W241" s="40">
        <v>1.9178371598409933</v>
      </c>
      <c r="X241" s="40">
        <v>1.9235081927079132</v>
      </c>
      <c r="Y241" s="40">
        <v>1.9511777793796692</v>
      </c>
      <c r="Z241" s="40"/>
      <c r="AA241" s="40">
        <v>3.79725</v>
      </c>
      <c r="AB241" s="40">
        <v>3.7692236768289233</v>
      </c>
      <c r="AC241" s="41">
        <v>3.7162899999999994</v>
      </c>
      <c r="AD241" s="41">
        <v>3.722</v>
      </c>
      <c r="AE241" s="41">
        <v>3.8107295259376142</v>
      </c>
      <c r="AF241" s="72">
        <v>3.681671655402865</v>
      </c>
      <c r="AG241" s="41">
        <v>3.7033394150770742</v>
      </c>
      <c r="AH241" s="40"/>
      <c r="AI241" s="133">
        <f>1000*(AA241/Q241/P241-1)</f>
        <v>1.0487460397028414</v>
      </c>
      <c r="AJ241" s="133">
        <f>1000*(AB241/R241^2-1)</f>
        <v>0.96552107612213334</v>
      </c>
      <c r="AK241" s="133">
        <f>1000*(AC241/S241^2-1)</f>
        <v>0.94975927432927598</v>
      </c>
      <c r="AL241" s="133">
        <f>1000*(AD241/T241^2-1)</f>
        <v>0.99445273076192997</v>
      </c>
      <c r="AM241" s="133">
        <f>1000*((AE241/Y241^2-1))</f>
        <v>0.95474356524483106</v>
      </c>
      <c r="AN241" s="133">
        <f>1000*((AF241/W241^2-1))</f>
        <v>0.97123089262218798</v>
      </c>
      <c r="AO241" s="133">
        <f>1000*((AG241/X241^2-1))</f>
        <v>0.93398816823553332</v>
      </c>
      <c r="AQ241" s="133">
        <f>O241*U241/AA241</f>
        <v>0.97707300319968404</v>
      </c>
      <c r="AR241" s="133">
        <f>U241*P241/AB241</f>
        <v>0.98500963485497928</v>
      </c>
      <c r="AS241" s="133">
        <f t="shared" si="82"/>
        <v>1.0074355691182157</v>
      </c>
      <c r="AT241" s="133">
        <f t="shared" si="83"/>
        <v>1.0142436884174604</v>
      </c>
      <c r="AU241" s="133">
        <f>V241*S241/AD241</f>
        <v>0.82348389582661663</v>
      </c>
      <c r="AV241" s="133">
        <f>AC241/AD241</f>
        <v>0.99846587855991387</v>
      </c>
      <c r="AW241" s="133">
        <f>O241*N241/AA241</f>
        <v>0.77117373781025744</v>
      </c>
      <c r="AX241" s="133">
        <f>AE241/AC241</f>
        <v>1.0254123133387369</v>
      </c>
      <c r="AY241" s="133">
        <f>AF241/AG241</f>
        <v>0.99414912940844813</v>
      </c>
      <c r="AZ241" s="133">
        <f t="shared" si="84"/>
        <v>0.98252046909371049</v>
      </c>
      <c r="BB241" s="75">
        <f t="shared" si="85"/>
        <v>-23.193907929779471</v>
      </c>
      <c r="BC241" s="75">
        <f t="shared" si="86"/>
        <v>-15.103856279228335</v>
      </c>
      <c r="BD241" s="75">
        <f t="shared" si="87"/>
        <v>7.4080615463042454</v>
      </c>
      <c r="BE241" s="75">
        <f t="shared" si="88"/>
        <v>14.143200178929892</v>
      </c>
      <c r="BF241" s="75">
        <f t="shared" si="89"/>
        <v>-194.21128532175854</v>
      </c>
      <c r="BG241" s="75">
        <f t="shared" si="90"/>
        <v>-1.5352994093019667</v>
      </c>
      <c r="BH241" s="75">
        <f t="shared" si="91"/>
        <v>-259.84158993491252</v>
      </c>
      <c r="BI241" s="75">
        <f t="shared" si="92"/>
        <v>25.094788622589192</v>
      </c>
      <c r="BJ241" s="75">
        <f t="shared" si="93"/>
        <v>-5.8680539929118964</v>
      </c>
      <c r="BK241" s="75">
        <f t="shared" si="94"/>
        <v>-17.634101772573018</v>
      </c>
      <c r="BM241" s="133">
        <f>O241*U241/Q241/P241</f>
        <v>0.9780977046422904</v>
      </c>
      <c r="BN241" s="133">
        <f>P241*U241/R241^2</f>
        <v>0.98596068241761503</v>
      </c>
      <c r="BO241" s="133">
        <f>P241*Q241/R241^2</f>
        <v>1.0073518131683865</v>
      </c>
      <c r="BP241" s="133">
        <f>R241^2/S241^2</f>
        <v>1.0142277175297028</v>
      </c>
      <c r="BQ241" s="133">
        <f>V241*S241/T241^2</f>
        <v>0.82430281163555996</v>
      </c>
      <c r="BR241" s="133">
        <f>S241^2/T241^2</f>
        <v>0.99851046110846775</v>
      </c>
      <c r="BS241" s="133">
        <f>O241*N241/Q241/P241</f>
        <v>0.77198250321370876</v>
      </c>
      <c r="BT241" s="133">
        <f>Y241^2/S241^2</f>
        <v>1.0254072072604543</v>
      </c>
      <c r="BU241" s="133">
        <f>W241^2/X241^2</f>
        <v>0.99411214051118213</v>
      </c>
      <c r="BV241" s="133">
        <f>X241^2/R241^2</f>
        <v>0.9825514219115935</v>
      </c>
      <c r="BX241" s="133">
        <f t="shared" si="95"/>
        <v>0.9989523526762788</v>
      </c>
      <c r="BY241" s="133">
        <f t="shared" si="96"/>
        <v>0.99903541025560594</v>
      </c>
      <c r="BZ241" s="133">
        <f t="shared" si="97"/>
        <v>1.0000831446856344</v>
      </c>
      <c r="CA241" s="133">
        <f t="shared" si="98"/>
        <v>1.0000157468460795</v>
      </c>
      <c r="CB241" s="133">
        <f t="shared" si="99"/>
        <v>0.99900653522299843</v>
      </c>
      <c r="CC241" s="133">
        <f t="shared" si="100"/>
        <v>0.99995535094494215</v>
      </c>
      <c r="CD241" s="133">
        <f t="shared" si="101"/>
        <v>0.99895235267627891</v>
      </c>
      <c r="CE241" s="133">
        <f t="shared" si="102"/>
        <v>1.0000049795615307</v>
      </c>
      <c r="CF241" s="133">
        <f t="shared" si="103"/>
        <v>1.0000372079725803</v>
      </c>
      <c r="CG241" s="133">
        <f t="shared" si="104"/>
        <v>0.99996849750843286</v>
      </c>
    </row>
    <row r="242" spans="1:85" x14ac:dyDescent="0.2">
      <c r="A242" s="132">
        <v>476</v>
      </c>
      <c r="B242" s="132">
        <f t="shared" si="80"/>
        <v>749.15</v>
      </c>
      <c r="C242" s="44">
        <f t="shared" si="81"/>
        <v>1.3348461589801777</v>
      </c>
      <c r="E242" s="40">
        <f>'[4]methanogen M06-L TZVP smd redo'!AB242</f>
        <v>0.69560263188161997</v>
      </c>
      <c r="F242" s="40">
        <f>'[4]methanogen M06-L TZVP smd redo'!AS242</f>
        <v>0.783825067331545</v>
      </c>
      <c r="G242" s="40">
        <f>'[4]methanogen M06-L TZVP smd redo'!BJ242</f>
        <v>0.83885565087804537</v>
      </c>
      <c r="H242" s="40">
        <f>'[4]methanogen M06-L TZVP smd redo'!EV242</f>
        <v>0.84347541391616154</v>
      </c>
      <c r="I242" s="40">
        <f>'[4]methanogen M06-L TZVP smd redo'!CL242</f>
        <v>0.8074090001748413</v>
      </c>
      <c r="J242" s="40">
        <f>'[4]methanogen M06-L TZVP smd redo'!DG242</f>
        <v>0.8185436441041638</v>
      </c>
      <c r="K242" s="40">
        <f>'[4]methanogen M06-L TZVP smd redo'!EC242</f>
        <v>0.78567244532412595</v>
      </c>
      <c r="M242" s="40" t="e">
        <f>EXP('d-beta'!Y243/1000)*'[3]methanogen M06-L TZVP smd redo'!EZ242</f>
        <v>#N/A</v>
      </c>
      <c r="N242" s="40">
        <f>'[3]methanogen M06-L TZVP smd redo'!ET242</f>
        <v>1.4998899999999999</v>
      </c>
      <c r="O242" s="40">
        <f>'[3]methanogen M06-L TZVP smd redo'!R242</f>
        <v>1.9439299999999999</v>
      </c>
      <c r="P242" s="40">
        <f>'[3]methanogen M06-L TZVP smd redo'!W242</f>
        <v>1.9450799999999999</v>
      </c>
      <c r="Q242" s="40">
        <f>'[3]methanogen M06-L TZVP smd redo'!V242</f>
        <v>1.9387000000000001</v>
      </c>
      <c r="R242" s="40">
        <f>PRODUCT('[4]methanogen M06-L TZVP smd redo'!AD242:AF242)^(1/3)</f>
        <v>1.9349166321045839</v>
      </c>
      <c r="S242" s="40">
        <f>AVERAGE('[3]methanogen M06-L TZVP smd redo'!AT242:AV242)</f>
        <v>1.9213933333333333</v>
      </c>
      <c r="T242" s="40">
        <f>'[3]methanogen M06-L TZVP smd redo'!FK242</f>
        <v>1.9228700000000001</v>
      </c>
      <c r="U242" s="40">
        <f>'[3]methanogen M06-L TZVP smd redo'!CD242</f>
        <v>1.89775</v>
      </c>
      <c r="V242" s="40">
        <f>'[3]methanogen M06-L TZVP smd redo'!CG242</f>
        <v>1.5874299999999999</v>
      </c>
      <c r="W242" s="40">
        <v>1.9124443369195256</v>
      </c>
      <c r="X242" s="40">
        <v>1.9180823665665634</v>
      </c>
      <c r="Y242" s="40">
        <v>1.945501760662901</v>
      </c>
      <c r="Z242" s="40"/>
      <c r="AA242" s="40">
        <v>3.7748499999999998</v>
      </c>
      <c r="AB242" s="40">
        <v>3.7474796284889145</v>
      </c>
      <c r="AC242" s="41">
        <v>3.6952200000000004</v>
      </c>
      <c r="AD242" s="41">
        <v>3.7010900000000002</v>
      </c>
      <c r="AE242" s="41">
        <v>3.788561182105211</v>
      </c>
      <c r="AF242" s="72">
        <v>3.6609528389794712</v>
      </c>
      <c r="AG242" s="41">
        <v>3.6824280583581159</v>
      </c>
      <c r="AH242" s="40"/>
      <c r="AI242" s="133">
        <f>1000*(AA242/Q242/P242-1)</f>
        <v>1.040434996576467</v>
      </c>
      <c r="AJ242" s="133">
        <f>1000*(AB242/R242^2-1)</f>
        <v>0.95548840150883052</v>
      </c>
      <c r="AK242" s="133">
        <f>1000*(AC242/S242^2-1)</f>
        <v>0.93929882114696106</v>
      </c>
      <c r="AL242" s="133">
        <f>1000*(AD242/T242^2-1)</f>
        <v>0.9901374883638514</v>
      </c>
      <c r="AM242" s="133">
        <f>1000*((AE242/Y242^2-1))</f>
        <v>0.94692286567865658</v>
      </c>
      <c r="AN242" s="133">
        <f>1000*((AF242/W242^2-1))</f>
        <v>0.9595492905611902</v>
      </c>
      <c r="AO242" s="133">
        <f>1000*((AG242/X242^2-1))</f>
        <v>0.92091780921665922</v>
      </c>
      <c r="AQ242" s="133">
        <f>O242*U242/AA242</f>
        <v>0.97728205292925552</v>
      </c>
      <c r="AR242" s="133">
        <f>U242*P242/AB242</f>
        <v>0.98500217104273424</v>
      </c>
      <c r="AS242" s="133">
        <f t="shared" si="82"/>
        <v>1.0073036745291453</v>
      </c>
      <c r="AT242" s="133">
        <f t="shared" si="83"/>
        <v>1.0141424944898854</v>
      </c>
      <c r="AU242" s="133">
        <f>V242*S242/AD242</f>
        <v>0.82410247228068834</v>
      </c>
      <c r="AV242" s="133">
        <f>AC242/AD242</f>
        <v>0.99841398074621268</v>
      </c>
      <c r="AW242" s="133">
        <f>O242*N242/AA242</f>
        <v>0.77239656349258912</v>
      </c>
      <c r="AX242" s="133">
        <f>AE242/AC242</f>
        <v>1.025259979677857</v>
      </c>
      <c r="AY242" s="133">
        <f>AF242/AG242</f>
        <v>0.99416819037919779</v>
      </c>
      <c r="AZ242" s="133">
        <f t="shared" si="84"/>
        <v>0.98264124783060414</v>
      </c>
      <c r="BB242" s="75">
        <f t="shared" si="85"/>
        <v>-22.979975737966953</v>
      </c>
      <c r="BC242" s="75">
        <f t="shared" si="86"/>
        <v>-15.111433708178481</v>
      </c>
      <c r="BD242" s="75">
        <f t="shared" si="87"/>
        <v>7.2771318593238847</v>
      </c>
      <c r="BE242" s="75">
        <f t="shared" si="88"/>
        <v>14.043422406322581</v>
      </c>
      <c r="BF242" s="75">
        <f t="shared" si="89"/>
        <v>-193.46039724073273</v>
      </c>
      <c r="BG242" s="75">
        <f t="shared" si="90"/>
        <v>-1.5872783137623516</v>
      </c>
      <c r="BH242" s="75">
        <f t="shared" si="91"/>
        <v>-258.25717756689681</v>
      </c>
      <c r="BI242" s="75">
        <f t="shared" si="92"/>
        <v>24.946219139616286</v>
      </c>
      <c r="BJ242" s="75">
        <f t="shared" si="93"/>
        <v>-5.8488810263430775</v>
      </c>
      <c r="BK242" s="75">
        <f t="shared" si="94"/>
        <v>-17.511181876459077</v>
      </c>
      <c r="BM242" s="133">
        <f>O242*U242/Q242/P242</f>
        <v>0.97829885137864925</v>
      </c>
      <c r="BN242" s="133">
        <f>P242*U242/R242^2</f>
        <v>0.98594332919262651</v>
      </c>
      <c r="BO242" s="133">
        <f>P242*Q242/R242^2</f>
        <v>1.0072181964461837</v>
      </c>
      <c r="BP242" s="133">
        <f>R242^2/S242^2</f>
        <v>1.0141260916212231</v>
      </c>
      <c r="BQ242" s="133">
        <f>V242*S242/T242^2</f>
        <v>0.82491844703274675</v>
      </c>
      <c r="BR242" s="133">
        <f>S242^2/T242^2</f>
        <v>0.99846469115010195</v>
      </c>
      <c r="BS242" s="133">
        <f>O242*N242/Q242/P242</f>
        <v>0.77320019190848222</v>
      </c>
      <c r="BT242" s="133">
        <f>Y242^2/S242^2</f>
        <v>1.0252521704448565</v>
      </c>
      <c r="BU242" s="133">
        <f>W242^2/X242^2</f>
        <v>0.99412982100660208</v>
      </c>
      <c r="BV242" s="133">
        <f>X242^2/R242^2</f>
        <v>0.98267518706530665</v>
      </c>
      <c r="BX242" s="133">
        <f t="shared" si="95"/>
        <v>0.99896064638330018</v>
      </c>
      <c r="BY242" s="133">
        <f t="shared" si="96"/>
        <v>0.99904542368508853</v>
      </c>
      <c r="BZ242" s="133">
        <f t="shared" si="97"/>
        <v>1.00008486550706</v>
      </c>
      <c r="CA242" s="133">
        <f t="shared" si="98"/>
        <v>1.0000161743877785</v>
      </c>
      <c r="CB242" s="133">
        <f t="shared" si="99"/>
        <v>0.99901084191413891</v>
      </c>
      <c r="CC242" s="133">
        <f t="shared" si="100"/>
        <v>0.99994921162026185</v>
      </c>
      <c r="CD242" s="133">
        <f t="shared" si="101"/>
        <v>0.99896064638330018</v>
      </c>
      <c r="CE242" s="133">
        <f t="shared" si="102"/>
        <v>1.0000076168899961</v>
      </c>
      <c r="CF242" s="133">
        <f t="shared" si="103"/>
        <v>1.0000385959376581</v>
      </c>
      <c r="CG242" s="133">
        <f t="shared" si="104"/>
        <v>0.99996546240797646</v>
      </c>
    </row>
    <row r="243" spans="1:85" x14ac:dyDescent="0.2">
      <c r="A243" s="132">
        <v>478</v>
      </c>
      <c r="B243" s="132">
        <f t="shared" si="80"/>
        <v>751.15</v>
      </c>
      <c r="C243" s="44">
        <f t="shared" si="81"/>
        <v>1.3312920189043467</v>
      </c>
      <c r="E243" s="40">
        <f>'[4]methanogen M06-L TZVP smd redo'!AB243</f>
        <v>0.68800825703263513</v>
      </c>
      <c r="F243" s="40">
        <f>'[4]methanogen M06-L TZVP smd redo'!AS243</f>
        <v>0.77626411277975649</v>
      </c>
      <c r="G243" s="40">
        <f>'[4]methanogen M06-L TZVP smd redo'!BJ243</f>
        <v>0.82559158177275549</v>
      </c>
      <c r="H243" s="40">
        <f>'[4]methanogen M06-L TZVP smd redo'!EV243</f>
        <v>0.83427562452631499</v>
      </c>
      <c r="I243" s="40">
        <f>'[4]methanogen M06-L TZVP smd redo'!CL243</f>
        <v>0.80479657279353134</v>
      </c>
      <c r="J243" s="40">
        <f>'[4]methanogen M06-L TZVP smd redo'!DG243</f>
        <v>0.80942995883059865</v>
      </c>
      <c r="K243" s="40">
        <f>'[4]methanogen M06-L TZVP smd redo'!EC243</f>
        <v>0.78796790162805053</v>
      </c>
      <c r="M243" s="40" t="e">
        <f>EXP('d-beta'!Y244/1000)*'[3]methanogen M06-L TZVP smd redo'!EZ243</f>
        <v>#N/A</v>
      </c>
      <c r="N243" s="40">
        <f>'[3]methanogen M06-L TZVP smd redo'!ET243</f>
        <v>1.4977199999999999</v>
      </c>
      <c r="O243" s="40">
        <f>'[3]methanogen M06-L TZVP smd redo'!R243</f>
        <v>1.9383999999999999</v>
      </c>
      <c r="P243" s="40">
        <f>'[3]methanogen M06-L TZVP smd redo'!W243</f>
        <v>1.9393800000000001</v>
      </c>
      <c r="Q243" s="40">
        <f>'[3]methanogen M06-L TZVP smd redo'!V243</f>
        <v>1.93302</v>
      </c>
      <c r="R243" s="40">
        <f>PRODUCT('[4]methanogen M06-L TZVP smd redo'!AD243:AF243)^(1/3)</f>
        <v>1.9293743638911003</v>
      </c>
      <c r="S243" s="40">
        <f>AVERAGE('[3]methanogen M06-L TZVP smd redo'!AT243:AV243)</f>
        <v>1.91598</v>
      </c>
      <c r="T243" s="40">
        <f>'[3]methanogen M06-L TZVP smd redo'!FK243</f>
        <v>1.91751</v>
      </c>
      <c r="U243" s="40">
        <f>'[3]methanogen M06-L TZVP smd redo'!CD243</f>
        <v>1.89242</v>
      </c>
      <c r="V243" s="40">
        <f>'[3]methanogen M06-L TZVP smd redo'!CG243</f>
        <v>1.5842000000000001</v>
      </c>
      <c r="W243" s="40">
        <v>1.9071015132943063</v>
      </c>
      <c r="X243" s="40">
        <v>1.9126998821946013</v>
      </c>
      <c r="Y243" s="40">
        <v>1.9398790952667</v>
      </c>
      <c r="Z243" s="40"/>
      <c r="AA243" s="40">
        <v>3.7527200000000001</v>
      </c>
      <c r="AB243" s="40">
        <v>3.7260021589098811</v>
      </c>
      <c r="AC243" s="41">
        <v>3.6743900000000003</v>
      </c>
      <c r="AD243" s="41">
        <v>3.6804199999999998</v>
      </c>
      <c r="AE243" s="41">
        <v>3.7666594718537638</v>
      </c>
      <c r="AF243" s="72">
        <v>3.6404806757543056</v>
      </c>
      <c r="AG243" s="41">
        <v>3.6617600095595702</v>
      </c>
      <c r="AH243" s="40"/>
      <c r="AI243" s="133">
        <f>1000*(AA243/Q243/P243-1)</f>
        <v>1.0295588692872393</v>
      </c>
      <c r="AJ243" s="133">
        <f>1000*(AB243/R243^2-1)</f>
        <v>0.9447244133302668</v>
      </c>
      <c r="AK243" s="133">
        <f>1000*(AC243/S243^2-1)</f>
        <v>0.9290816605487251</v>
      </c>
      <c r="AL243" s="133">
        <f>1000*(AD243/T243^2-1)</f>
        <v>0.97240984835256228</v>
      </c>
      <c r="AM243" s="133">
        <f>1000*((AE243/Y243^2-1))</f>
        <v>0.93766804578221397</v>
      </c>
      <c r="AN243" s="133">
        <f>1000*((AF243/W243^2-1))</f>
        <v>0.94706062092808629</v>
      </c>
      <c r="AO243" s="133">
        <f>1000*((AG243/X243^2-1))</f>
        <v>0.91273540113667728</v>
      </c>
      <c r="AQ243" s="133">
        <f>O243*U243/AA243</f>
        <v>0.97749550406105434</v>
      </c>
      <c r="AR243" s="133">
        <f>U243*P243/AB243</f>
        <v>0.98500251558463126</v>
      </c>
      <c r="AS243" s="133">
        <f t="shared" si="82"/>
        <v>1.0071706456278426</v>
      </c>
      <c r="AT243" s="133">
        <f t="shared" si="83"/>
        <v>1.0140464563940901</v>
      </c>
      <c r="AU243" s="133">
        <f>V243*S243/AD243</f>
        <v>0.82471443911292741</v>
      </c>
      <c r="AV243" s="133">
        <f>AC243/AD243</f>
        <v>0.99836160003477881</v>
      </c>
      <c r="AW243" s="133">
        <f>O243*N243/AA243</f>
        <v>0.77362032019441884</v>
      </c>
      <c r="AX243" s="133">
        <f>AE243/AC243</f>
        <v>1.0251115074485189</v>
      </c>
      <c r="AY243" s="133">
        <f>AF243/AG243</f>
        <v>0.99418876885713103</v>
      </c>
      <c r="AZ243" s="133">
        <f t="shared" si="84"/>
        <v>0.98275842401306979</v>
      </c>
      <c r="BB243" s="75">
        <f t="shared" si="85"/>
        <v>-22.761586559224973</v>
      </c>
      <c r="BC243" s="75">
        <f t="shared" si="86"/>
        <v>-15.111083920282695</v>
      </c>
      <c r="BD243" s="75">
        <f t="shared" si="87"/>
        <v>7.1450587917599089</v>
      </c>
      <c r="BE243" s="75">
        <f t="shared" si="88"/>
        <v>13.948719103826823</v>
      </c>
      <c r="BF243" s="75">
        <f t="shared" si="89"/>
        <v>-192.71808697437024</v>
      </c>
      <c r="BG243" s="75">
        <f t="shared" si="90"/>
        <v>-1.6397436102634264</v>
      </c>
      <c r="BH243" s="75">
        <f t="shared" si="91"/>
        <v>-256.67406813215837</v>
      </c>
      <c r="BI243" s="75">
        <f t="shared" si="92"/>
        <v>24.801394428065397</v>
      </c>
      <c r="BJ243" s="75">
        <f t="shared" si="93"/>
        <v>-5.8281820488899747</v>
      </c>
      <c r="BK243" s="75">
        <f t="shared" si="94"/>
        <v>-17.391942838941006</v>
      </c>
      <c r="BM243" s="133">
        <f>O243*U243/Q243/P243</f>
        <v>0.97850189322694892</v>
      </c>
      <c r="BN243" s="133">
        <f>P243*U243/R243^2</f>
        <v>0.98593307150829579</v>
      </c>
      <c r="BO243" s="133">
        <f>P243*Q243/R243^2</f>
        <v>1.0070852907319547</v>
      </c>
      <c r="BP243" s="133">
        <f>R243^2/S243^2</f>
        <v>1.0140306088875901</v>
      </c>
      <c r="BQ243" s="133">
        <f>V243*S243/T243^2</f>
        <v>0.82551639955559941</v>
      </c>
      <c r="BR243" s="133">
        <f>S243^2/T243^2</f>
        <v>0.99840481708151585</v>
      </c>
      <c r="BS243" s="133">
        <f>O243*N243/Q243/P243</f>
        <v>0.77441680785653588</v>
      </c>
      <c r="BT243" s="133">
        <f>Y243^2/S243^2</f>
        <v>1.0251027136918331</v>
      </c>
      <c r="BU243" s="133">
        <f>W243^2/X243^2</f>
        <v>0.99415467539769875</v>
      </c>
      <c r="BV243" s="133">
        <f>X243^2/R243^2</f>
        <v>0.98278983281635202</v>
      </c>
      <c r="BX243" s="133">
        <f t="shared" si="95"/>
        <v>0.99897150003197677</v>
      </c>
      <c r="BY243" s="133">
        <f t="shared" si="96"/>
        <v>0.99905616724851221</v>
      </c>
      <c r="BZ243" s="133">
        <f t="shared" si="97"/>
        <v>1.0000847543864193</v>
      </c>
      <c r="CA243" s="133">
        <f t="shared" si="98"/>
        <v>1.0000156282328769</v>
      </c>
      <c r="CB243" s="133">
        <f t="shared" si="99"/>
        <v>0.99902853481396159</v>
      </c>
      <c r="CC243" s="133">
        <f t="shared" si="100"/>
        <v>0.99995671390402208</v>
      </c>
      <c r="CD243" s="133">
        <f t="shared" si="101"/>
        <v>0.99897150003197688</v>
      </c>
      <c r="CE243" s="133">
        <f t="shared" si="102"/>
        <v>1.0000085784151853</v>
      </c>
      <c r="CF243" s="133">
        <f t="shared" si="103"/>
        <v>1.0000342939185178</v>
      </c>
      <c r="CG243" s="133">
        <f t="shared" si="104"/>
        <v>0.99996804118008398</v>
      </c>
    </row>
    <row r="244" spans="1:85" x14ac:dyDescent="0.2">
      <c r="A244" s="132">
        <v>480</v>
      </c>
      <c r="B244" s="132">
        <f t="shared" si="80"/>
        <v>753.15</v>
      </c>
      <c r="C244" s="44">
        <f t="shared" si="81"/>
        <v>1.3277567549624909</v>
      </c>
      <c r="E244" s="40">
        <f>'[4]methanogen M06-L TZVP smd redo'!AB244</f>
        <v>0.68344855949376004</v>
      </c>
      <c r="F244" s="40">
        <f>'[4]methanogen M06-L TZVP smd redo'!AS244</f>
        <v>0.7737653047776849</v>
      </c>
      <c r="G244" s="40">
        <f>'[4]methanogen M06-L TZVP smd redo'!BJ244</f>
        <v>0.82227226823095023</v>
      </c>
      <c r="H244" s="40">
        <f>'[4]methanogen M06-L TZVP smd redo'!EV244</f>
        <v>0.83337505653502397</v>
      </c>
      <c r="I244" s="40">
        <f>'[4]methanogen M06-L TZVP smd redo'!CL244</f>
        <v>0.79768981756767054</v>
      </c>
      <c r="J244" s="40">
        <f>'[4]methanogen M06-L TZVP smd redo'!DG244</f>
        <v>0.81351296473952672</v>
      </c>
      <c r="K244" s="40">
        <f>'[4]methanogen M06-L TZVP smd redo'!EC244</f>
        <v>0.78048740320579846</v>
      </c>
      <c r="M244" s="40" t="e">
        <f>EXP('d-beta'!Y245/1000)*'[3]methanogen M06-L TZVP smd redo'!EZ244</f>
        <v>#N/A</v>
      </c>
      <c r="N244" s="40">
        <f>'[3]methanogen M06-L TZVP smd redo'!ET244</f>
        <v>1.49556</v>
      </c>
      <c r="O244" s="40">
        <f>'[3]methanogen M06-L TZVP smd redo'!R244</f>
        <v>1.93292</v>
      </c>
      <c r="P244" s="40">
        <f>'[3]methanogen M06-L TZVP smd redo'!W244</f>
        <v>1.9337200000000001</v>
      </c>
      <c r="Q244" s="40">
        <f>'[3]methanogen M06-L TZVP smd redo'!V244</f>
        <v>1.9274</v>
      </c>
      <c r="R244" s="40">
        <f>PRODUCT('[4]methanogen M06-L TZVP smd redo'!AD244:AF244)^(1/3)</f>
        <v>1.9238820171423681</v>
      </c>
      <c r="S244" s="40">
        <f>AVERAGE('[3]methanogen M06-L TZVP smd redo'!AT244:AV244)</f>
        <v>1.9106166666666666</v>
      </c>
      <c r="T244" s="40">
        <f>'[3]methanogen M06-L TZVP smd redo'!FK244</f>
        <v>1.9121900000000001</v>
      </c>
      <c r="U244" s="40">
        <f>'[3]methanogen M06-L TZVP smd redo'!CD244</f>
        <v>1.88713</v>
      </c>
      <c r="V244" s="40">
        <f>'[3]methanogen M06-L TZVP smd redo'!CG244</f>
        <v>1.581</v>
      </c>
      <c r="W244" s="40">
        <v>1.9018053243390529</v>
      </c>
      <c r="X244" s="40">
        <v>1.9073640343303628</v>
      </c>
      <c r="Y244" s="40">
        <v>1.9343097243441134</v>
      </c>
      <c r="Z244" s="40"/>
      <c r="AA244" s="40">
        <v>3.7308599999999998</v>
      </c>
      <c r="AB244" s="40">
        <v>3.7047813361704169</v>
      </c>
      <c r="AC244" s="41">
        <v>3.6538166666666663</v>
      </c>
      <c r="AD244" s="41">
        <v>3.66</v>
      </c>
      <c r="AE244" s="41">
        <v>3.7450211404488551</v>
      </c>
      <c r="AF244" s="72">
        <v>3.6202484680405127</v>
      </c>
      <c r="AG244" s="41">
        <v>3.6413352687348888</v>
      </c>
      <c r="AH244" s="40"/>
      <c r="AI244" s="133">
        <f>1000*(AA244/Q244/P244-1)</f>
        <v>1.0217383802439972</v>
      </c>
      <c r="AJ244" s="133">
        <f>1000*(AB244/R244^2-1)</f>
        <v>0.93461748850409698</v>
      </c>
      <c r="AK244" s="133">
        <f>1000*(AC244/S244^2-1)</f>
        <v>0.92060270799176891</v>
      </c>
      <c r="AL244" s="133">
        <f>1000*(AD244/T244^2-1)</f>
        <v>0.96524881227399995</v>
      </c>
      <c r="AM244" s="133">
        <f>1000*((AE244/Y244^2-1))</f>
        <v>0.9266285225366655</v>
      </c>
      <c r="AN244" s="133">
        <f>1000*((AF244/W244^2-1))</f>
        <v>0.93588723044857325</v>
      </c>
      <c r="AO244" s="133">
        <f>1000*((AG244/X244^2-1))</f>
        <v>0.90645278505130378</v>
      </c>
      <c r="AQ244" s="133">
        <f>O244*U244/AA244</f>
        <v>0.97770254568651727</v>
      </c>
      <c r="AR244" s="133">
        <f>U244*P244/AB244</f>
        <v>0.98499228226303637</v>
      </c>
      <c r="AS244" s="133">
        <f t="shared" si="82"/>
        <v>1.0070391911055512</v>
      </c>
      <c r="AT244" s="133">
        <f t="shared" si="83"/>
        <v>1.0139483379034027</v>
      </c>
      <c r="AU244" s="133">
        <f>V244*S244/AD244</f>
        <v>0.825323756830601</v>
      </c>
      <c r="AV244" s="133">
        <f>AC244/AD244</f>
        <v>0.99831056466302348</v>
      </c>
      <c r="AW244" s="133">
        <f>O244*N244/AA244</f>
        <v>0.77483417635612162</v>
      </c>
      <c r="AX244" s="133">
        <f>AE244/AC244</f>
        <v>1.0249614258466322</v>
      </c>
      <c r="AY244" s="133">
        <f>AF244/AG244</f>
        <v>0.99420904719336589</v>
      </c>
      <c r="AZ244" s="133">
        <f t="shared" si="84"/>
        <v>0.98287454462802071</v>
      </c>
      <c r="BB244" s="75">
        <f t="shared" si="85"/>
        <v>-22.549800723755745</v>
      </c>
      <c r="BC244" s="75">
        <f t="shared" si="86"/>
        <v>-15.121473106696953</v>
      </c>
      <c r="BD244" s="75">
        <f t="shared" si="87"/>
        <v>7.0145316539406535</v>
      </c>
      <c r="BE244" s="75">
        <f t="shared" si="88"/>
        <v>13.851955057844187</v>
      </c>
      <c r="BF244" s="75">
        <f t="shared" si="89"/>
        <v>-191.97953710701825</v>
      </c>
      <c r="BG244" s="75">
        <f t="shared" si="90"/>
        <v>-1.6908640422189287</v>
      </c>
      <c r="BH244" s="75">
        <f t="shared" si="91"/>
        <v>-255.10623851487983</v>
      </c>
      <c r="BI244" s="75">
        <f t="shared" si="92"/>
        <v>24.654978561861498</v>
      </c>
      <c r="BJ244" s="75">
        <f t="shared" si="93"/>
        <v>-5.8077853897588154</v>
      </c>
      <c r="BK244" s="75">
        <f t="shared" si="94"/>
        <v>-17.273791976660466</v>
      </c>
      <c r="BM244" s="133">
        <f>O244*U244/Q244/P244</f>
        <v>0.97870150190190741</v>
      </c>
      <c r="BN244" s="133">
        <f>P244*U244/R244^2</f>
        <v>0.9859128732760809</v>
      </c>
      <c r="BO244" s="133">
        <f>P244*Q244/R244^2</f>
        <v>1.0069515465030594</v>
      </c>
      <c r="BP244" s="133">
        <f>R244^2/S244^2</f>
        <v>1.0139341409087554</v>
      </c>
      <c r="BQ244" s="133">
        <f>V244*S244/T244^2</f>
        <v>0.8261203996066232</v>
      </c>
      <c r="BR244" s="133">
        <f>S244^2/T244^2</f>
        <v>0.99835509434645231</v>
      </c>
      <c r="BS244" s="133">
        <f>O244*N244/Q244/P244</f>
        <v>0.77562585417242935</v>
      </c>
      <c r="BT244" s="133">
        <f>Y244^2/S244^2</f>
        <v>1.0249552553369345</v>
      </c>
      <c r="BU244" s="133">
        <f>W244^2/X244^2</f>
        <v>0.99417981056364146</v>
      </c>
      <c r="BV244" s="133">
        <f>X244^2/R244^2</f>
        <v>0.98290220192806466</v>
      </c>
      <c r="BX244" s="133">
        <f t="shared" si="95"/>
        <v>0.99897930450351935</v>
      </c>
      <c r="BY244" s="133">
        <f t="shared" si="96"/>
        <v>0.99906625520571046</v>
      </c>
      <c r="BZ244" s="133">
        <f t="shared" si="97"/>
        <v>1.0000870395430606</v>
      </c>
      <c r="CA244" s="133">
        <f t="shared" si="98"/>
        <v>1.0000140018903343</v>
      </c>
      <c r="CB244" s="133">
        <f t="shared" si="99"/>
        <v>0.99903568199453552</v>
      </c>
      <c r="CC244" s="133">
        <f t="shared" si="100"/>
        <v>0.99995539694876001</v>
      </c>
      <c r="CD244" s="133">
        <f t="shared" si="101"/>
        <v>0.99897930450351935</v>
      </c>
      <c r="CE244" s="133">
        <f t="shared" si="102"/>
        <v>1.000006020272266</v>
      </c>
      <c r="CF244" s="133">
        <f t="shared" si="103"/>
        <v>1.0000294077886251</v>
      </c>
      <c r="CG244" s="133">
        <f t="shared" si="104"/>
        <v>0.99997186159519258</v>
      </c>
    </row>
    <row r="245" spans="1:85" x14ac:dyDescent="0.2">
      <c r="A245" s="132">
        <v>482</v>
      </c>
      <c r="B245" s="132">
        <f t="shared" si="80"/>
        <v>755.15</v>
      </c>
      <c r="C245" s="44">
        <f t="shared" si="81"/>
        <v>1.3242402171753958</v>
      </c>
      <c r="E245" s="40">
        <f>'[4]methanogen M06-L TZVP smd redo'!AB245</f>
        <v>0.68230794119727989</v>
      </c>
      <c r="F245" s="40">
        <f>'[4]methanogen M06-L TZVP smd redo'!AS245</f>
        <v>0.77131067120972396</v>
      </c>
      <c r="G245" s="40">
        <f>'[4]methanogen M06-L TZVP smd redo'!BJ245</f>
        <v>0.82261808496908451</v>
      </c>
      <c r="H245" s="40">
        <f>'[4]methanogen M06-L TZVP smd redo'!EV245</f>
        <v>0.83136924908022714</v>
      </c>
      <c r="I245" s="40">
        <f>'[4]methanogen M06-L TZVP smd redo'!CL245</f>
        <v>0.78898700239582453</v>
      </c>
      <c r="J245" s="40">
        <f>'[4]methanogen M06-L TZVP smd redo'!DG245</f>
        <v>0.80105828355603315</v>
      </c>
      <c r="K245" s="40">
        <f>'[4]methanogen M06-L TZVP smd redo'!EC245</f>
        <v>0.77460416380792374</v>
      </c>
      <c r="M245" s="40" t="e">
        <f>EXP('d-beta'!Y246/1000)*'[3]methanogen M06-L TZVP smd redo'!EZ245</f>
        <v>#N/A</v>
      </c>
      <c r="N245" s="40">
        <f>'[3]methanogen M06-L TZVP smd redo'!ET245</f>
        <v>1.4934099999999999</v>
      </c>
      <c r="O245" s="40">
        <f>'[3]methanogen M06-L TZVP smd redo'!R245</f>
        <v>1.9274899999999999</v>
      </c>
      <c r="P245" s="40">
        <f>'[3]methanogen M06-L TZVP smd redo'!W245</f>
        <v>1.9281299999999999</v>
      </c>
      <c r="Q245" s="40">
        <f>'[3]methanogen M06-L TZVP smd redo'!V245</f>
        <v>1.9218200000000001</v>
      </c>
      <c r="R245" s="40">
        <f>PRODUCT('[4]methanogen M06-L TZVP smd redo'!AD245:AF245)^(1/3)</f>
        <v>1.9184362883993846</v>
      </c>
      <c r="S245" s="40">
        <f>AVERAGE('[3]methanogen M06-L TZVP smd redo'!AT245:AV245)</f>
        <v>1.9052999999999998</v>
      </c>
      <c r="T245" s="40">
        <f>'[3]methanogen M06-L TZVP smd redo'!FK245</f>
        <v>1.9069199999999999</v>
      </c>
      <c r="U245" s="40">
        <f>'[3]methanogen M06-L TZVP smd redo'!CD245</f>
        <v>1.8818900000000001</v>
      </c>
      <c r="V245" s="40">
        <f>'[3]methanogen M06-L TZVP smd redo'!CG245</f>
        <v>1.5778300000000001</v>
      </c>
      <c r="W245" s="40">
        <v>1.8965558170385841</v>
      </c>
      <c r="X245" s="40">
        <v>1.9020848427431074</v>
      </c>
      <c r="Y245" s="40">
        <v>1.9287903537220217</v>
      </c>
      <c r="Z245" s="40"/>
      <c r="AA245" s="40">
        <v>3.7092700000000001</v>
      </c>
      <c r="AB245" s="40">
        <v>3.683807169584481</v>
      </c>
      <c r="AC245" s="41">
        <v>3.6334766666666667</v>
      </c>
      <c r="AD245" s="41">
        <v>3.6398199999999998</v>
      </c>
      <c r="AE245" s="41">
        <v>3.7236393833853363</v>
      </c>
      <c r="AF245" s="72">
        <v>3.6002562625366745</v>
      </c>
      <c r="AG245" s="41">
        <v>3.6211538547855899</v>
      </c>
      <c r="AH245" s="40"/>
      <c r="AI245" s="133">
        <f>1000*(AA245/Q245/P245-1)</f>
        <v>1.0123288008798692</v>
      </c>
      <c r="AJ245" s="133">
        <f>1000*(AB245/R245^2-1)</f>
        <v>0.92636098839227188</v>
      </c>
      <c r="AK245" s="133">
        <f>1000*(AC245/S245^2-1)</f>
        <v>0.91141142355954941</v>
      </c>
      <c r="AL245" s="133">
        <f>1000*(AD245/T245^2-1)</f>
        <v>0.95593643192026789</v>
      </c>
      <c r="AM245" s="133">
        <f>1000*((AE245/Y245^2-1))</f>
        <v>0.91584464754967954</v>
      </c>
      <c r="AN245" s="133">
        <f>1000*((AF245/W245^2-1))</f>
        <v>0.92642920012298013</v>
      </c>
      <c r="AO245" s="133">
        <f>1000*((AG245/X245^2-1))</f>
        <v>0.8919765424815207</v>
      </c>
      <c r="AQ245" s="133">
        <f>O245*U245/AA245</f>
        <v>0.9779078244775925</v>
      </c>
      <c r="AR245" s="133">
        <f>U245*P245/AB245</f>
        <v>0.98499416464007905</v>
      </c>
      <c r="AS245" s="133">
        <f t="shared" si="82"/>
        <v>1.0069120964380964</v>
      </c>
      <c r="AT245" s="133">
        <f t="shared" si="83"/>
        <v>1.0138518855451981</v>
      </c>
      <c r="AU245" s="133">
        <f>V245*S245/AD245</f>
        <v>0.82593081498535648</v>
      </c>
      <c r="AV245" s="133">
        <f>AC245/AD245</f>
        <v>0.99825723982687797</v>
      </c>
      <c r="AW245" s="133">
        <f>O245*N245/AA245</f>
        <v>0.77603756019378467</v>
      </c>
      <c r="AX245" s="133">
        <f>AE245/AC245</f>
        <v>1.0248144477012382</v>
      </c>
      <c r="AY245" s="133">
        <f>AF245/AG245</f>
        <v>0.99422902392802281</v>
      </c>
      <c r="AZ245" s="133">
        <f t="shared" si="84"/>
        <v>0.98299223821588955</v>
      </c>
      <c r="BB245" s="75">
        <f t="shared" si="85"/>
        <v>-22.339862389452506</v>
      </c>
      <c r="BC245" s="75">
        <f t="shared" si="86"/>
        <v>-15.119562050866449</v>
      </c>
      <c r="BD245" s="75">
        <f t="shared" si="87"/>
        <v>6.8883174119085293</v>
      </c>
      <c r="BE245" s="75">
        <f t="shared" si="88"/>
        <v>13.756825017752513</v>
      </c>
      <c r="BF245" s="75">
        <f t="shared" si="89"/>
        <v>-191.24426806677945</v>
      </c>
      <c r="BG245" s="75">
        <f t="shared" si="90"/>
        <v>-1.7442805463198858</v>
      </c>
      <c r="BH245" s="75">
        <f t="shared" si="91"/>
        <v>-253.55435765869422</v>
      </c>
      <c r="BI245" s="75">
        <f t="shared" si="92"/>
        <v>24.511569570134515</v>
      </c>
      <c r="BJ245" s="75">
        <f t="shared" si="93"/>
        <v>-5.7876924988131817</v>
      </c>
      <c r="BK245" s="75">
        <f t="shared" si="94"/>
        <v>-17.15405488253327</v>
      </c>
      <c r="BM245" s="133">
        <f>O245*U245/Q245/P245</f>
        <v>0.97889778873291711</v>
      </c>
      <c r="BN245" s="133">
        <f>P245*U245/R245^2</f>
        <v>0.98590662480799574</v>
      </c>
      <c r="BO245" s="133">
        <f>P245*Q245/R245^2</f>
        <v>1.0068256219484149</v>
      </c>
      <c r="BP245" s="133">
        <f>R245^2/S245^2</f>
        <v>1.0138367429282338</v>
      </c>
      <c r="BQ245" s="133">
        <f>V245*S245/T245^2</f>
        <v>0.82672035234164643</v>
      </c>
      <c r="BR245" s="133">
        <f>S245^2/T245^2</f>
        <v>0.99830164676583588</v>
      </c>
      <c r="BS245" s="133">
        <f>O245*N245/Q245/P245</f>
        <v>0.77682316536653351</v>
      </c>
      <c r="BT245" s="133">
        <f>Y245^2/S245^2</f>
        <v>1.0248099086263309</v>
      </c>
      <c r="BU245" s="133">
        <f>W245^2/X245^2</f>
        <v>0.99419480180022279</v>
      </c>
      <c r="BV245" s="133">
        <f>X245^2/R245^2</f>
        <v>0.98302600773771398</v>
      </c>
      <c r="BX245" s="133">
        <f t="shared" si="95"/>
        <v>0.99898869497232601</v>
      </c>
      <c r="BY245" s="133">
        <f t="shared" si="96"/>
        <v>0.99907449636207246</v>
      </c>
      <c r="BZ245" s="133">
        <f t="shared" si="97"/>
        <v>1.0000858882489643</v>
      </c>
      <c r="CA245" s="133">
        <f t="shared" si="98"/>
        <v>1.0000149359520356</v>
      </c>
      <c r="CB245" s="133">
        <f t="shared" si="99"/>
        <v>0.99904497650982749</v>
      </c>
      <c r="CC245" s="133">
        <f t="shared" si="100"/>
        <v>0.99995551751406819</v>
      </c>
      <c r="CD245" s="133">
        <f t="shared" si="101"/>
        <v>0.99898869497232601</v>
      </c>
      <c r="CE245" s="133">
        <f t="shared" si="102"/>
        <v>1.0000044291871781</v>
      </c>
      <c r="CF245" s="133">
        <f t="shared" si="103"/>
        <v>1.0000344219540658</v>
      </c>
      <c r="CG245" s="133">
        <f t="shared" si="104"/>
        <v>0.99996564737701887</v>
      </c>
    </row>
    <row r="246" spans="1:85" x14ac:dyDescent="0.2">
      <c r="A246" s="132">
        <v>484</v>
      </c>
      <c r="B246" s="132">
        <f t="shared" si="80"/>
        <v>757.15</v>
      </c>
      <c r="C246" s="44">
        <f t="shared" si="81"/>
        <v>1.3207422571485175</v>
      </c>
      <c r="E246" s="40">
        <f>'[4]methanogen M06-L TZVP smd redo'!AB246</f>
        <v>0.66954852330280978</v>
      </c>
      <c r="F246" s="40">
        <f>'[4]methanogen M06-L TZVP smd redo'!AS246</f>
        <v>0.76250930960841679</v>
      </c>
      <c r="G246" s="40">
        <f>'[4]methanogen M06-L TZVP smd redo'!BJ246</f>
        <v>0.81178886747856893</v>
      </c>
      <c r="H246" s="40">
        <f>'[4]methanogen M06-L TZVP smd redo'!EV246</f>
        <v>0.82274446325270034</v>
      </c>
      <c r="I246" s="40">
        <f>'[4]methanogen M06-L TZVP smd redo'!CL246</f>
        <v>0.78043448873277299</v>
      </c>
      <c r="J246" s="40">
        <f>'[4]methanogen M06-L TZVP smd redo'!DG246</f>
        <v>0.79388762087750919</v>
      </c>
      <c r="K246" s="40">
        <f>'[4]methanogen M06-L TZVP smd redo'!EC246</f>
        <v>0.76868643816352389</v>
      </c>
      <c r="M246" s="40" t="e">
        <f>EXP('d-beta'!Y247/1000)*'[3]methanogen M06-L TZVP smd redo'!EZ246</f>
        <v>#N/A</v>
      </c>
      <c r="N246" s="40">
        <f>'[3]methanogen M06-L TZVP smd redo'!ET246</f>
        <v>1.4912799999999999</v>
      </c>
      <c r="O246" s="40">
        <f>'[3]methanogen M06-L TZVP smd redo'!R246</f>
        <v>1.92211</v>
      </c>
      <c r="P246" s="40">
        <f>'[3]methanogen M06-L TZVP smd redo'!W246</f>
        <v>1.92258</v>
      </c>
      <c r="Q246" s="40">
        <f>'[3]methanogen M06-L TZVP smd redo'!V246</f>
        <v>1.9162999999999999</v>
      </c>
      <c r="R246" s="40">
        <f>PRODUCT('[4]methanogen M06-L TZVP smd redo'!AD246:AF246)^(1/3)</f>
        <v>1.9130406383789895</v>
      </c>
      <c r="S246" s="40">
        <f>AVERAGE('[3]methanogen M06-L TZVP smd redo'!AT246:AV246)</f>
        <v>1.9000333333333332</v>
      </c>
      <c r="T246" s="40">
        <f>'[3]methanogen M06-L TZVP smd redo'!FK246</f>
        <v>1.9016999999999999</v>
      </c>
      <c r="U246" s="40">
        <f>'[3]methanogen M06-L TZVP smd redo'!CD246</f>
        <v>1.8767</v>
      </c>
      <c r="V246" s="40">
        <f>'[3]methanogen M06-L TZVP smd redo'!CG246</f>
        <v>1.5746800000000001</v>
      </c>
      <c r="W246" s="40">
        <v>1.8913529446504727</v>
      </c>
      <c r="X246" s="40">
        <v>1.8968489928385075</v>
      </c>
      <c r="Y246" s="40">
        <v>1.9233209833541283</v>
      </c>
      <c r="Z246" s="40"/>
      <c r="AA246" s="40">
        <v>3.6879400000000002</v>
      </c>
      <c r="AB246" s="40">
        <v>3.66308958209782</v>
      </c>
      <c r="AC246" s="41">
        <v>3.6133833333333332</v>
      </c>
      <c r="AD246" s="41">
        <v>3.6198700000000001</v>
      </c>
      <c r="AE246" s="41">
        <v>3.7025142599285061</v>
      </c>
      <c r="AF246" s="72">
        <v>3.5804973614370321</v>
      </c>
      <c r="AG246" s="41">
        <v>3.6012123770208988</v>
      </c>
      <c r="AH246" s="40"/>
      <c r="AI246" s="133">
        <f>1000*(AA246/Q246/P246-1)</f>
        <v>1.0042630083193504</v>
      </c>
      <c r="AJ246" s="133">
        <f>1000*(AB246/R246^2-1)</f>
        <v>0.9194949026785082</v>
      </c>
      <c r="AK246" s="133">
        <f>1000*(AC246/S246^2-1)</f>
        <v>0.90209176997113616</v>
      </c>
      <c r="AL246" s="133">
        <f>1000*(AD246/T246^2-1)</f>
        <v>0.94211114661835182</v>
      </c>
      <c r="AM246" s="133">
        <f>1000*((AE246/Y246^2-1))</f>
        <v>0.90578716596301234</v>
      </c>
      <c r="AN246" s="133">
        <f>1000*((AF246/W246^2-1))</f>
        <v>0.91730559031799608</v>
      </c>
      <c r="AO246" s="133">
        <f>1000*((AG246/X246^2-1))</f>
        <v>0.8827802997857237</v>
      </c>
      <c r="AQ246" s="133">
        <f>O246*U246/AA246</f>
        <v>0.97811348259461917</v>
      </c>
      <c r="AR246" s="133">
        <f>U246*P246/AB246</f>
        <v>0.98498980304316464</v>
      </c>
      <c r="AS246" s="133">
        <f t="shared" si="82"/>
        <v>1.0067840049622669</v>
      </c>
      <c r="AT246" s="133">
        <f t="shared" si="83"/>
        <v>1.01375615155634</v>
      </c>
      <c r="AU246" s="133">
        <f>V246*S246/AD246</f>
        <v>0.82653368472716782</v>
      </c>
      <c r="AV246" s="133">
        <f>AC246/AD246</f>
        <v>0.99820803877855646</v>
      </c>
      <c r="AW246" s="133">
        <f>O246*N246/AA246</f>
        <v>0.77723721123445599</v>
      </c>
      <c r="AX246" s="133">
        <f>AE246/AC246</f>
        <v>1.0246668892760264</v>
      </c>
      <c r="AY246" s="133">
        <f>AF246/AG246</f>
        <v>0.9942477661922835</v>
      </c>
      <c r="AZ246" s="133">
        <f t="shared" si="84"/>
        <v>0.98310791923317242</v>
      </c>
      <c r="BB246" s="75">
        <f t="shared" si="85"/>
        <v>-22.129580306081628</v>
      </c>
      <c r="BC246" s="75">
        <f t="shared" si="86"/>
        <v>-15.123990104074977</v>
      </c>
      <c r="BD246" s="75">
        <f t="shared" si="87"/>
        <v>6.7610971467322996</v>
      </c>
      <c r="BE246" s="75">
        <f t="shared" si="88"/>
        <v>13.662394548768889</v>
      </c>
      <c r="BF246" s="75">
        <f t="shared" si="89"/>
        <v>-190.51460668081467</v>
      </c>
      <c r="BG246" s="75">
        <f t="shared" si="90"/>
        <v>-1.7935687046051532</v>
      </c>
      <c r="BH246" s="75">
        <f t="shared" si="91"/>
        <v>-252.0096840423185</v>
      </c>
      <c r="BI246" s="75">
        <f t="shared" si="92"/>
        <v>24.367573698784604</v>
      </c>
      <c r="BJ246" s="75">
        <f t="shared" si="93"/>
        <v>-5.7688416232542004</v>
      </c>
      <c r="BK246" s="75">
        <f t="shared" si="94"/>
        <v>-17.036379272795809</v>
      </c>
      <c r="BM246" s="133">
        <f>O246*U246/Q246/P246</f>
        <v>0.97909576578312718</v>
      </c>
      <c r="BN246" s="133">
        <f>P246*U246/R246^2</f>
        <v>0.98589549614625327</v>
      </c>
      <c r="BO246" s="133">
        <f>P246*Q246/R246^2</f>
        <v>1.0066987474103823</v>
      </c>
      <c r="BP246" s="133">
        <f>R246^2/S246^2</f>
        <v>1.0137385252308182</v>
      </c>
      <c r="BQ246" s="133">
        <f>V246*S246/T246^2</f>
        <v>0.82731237132460478</v>
      </c>
      <c r="BR246" s="133">
        <f>S246^2/T246^2</f>
        <v>0.99824795043805292</v>
      </c>
      <c r="BS246" s="133">
        <f>O246*N246/Q246/P246</f>
        <v>0.77801776181438809</v>
      </c>
      <c r="BT246" s="133">
        <f>Y246^2/S246^2</f>
        <v>1.0246631061528155</v>
      </c>
      <c r="BU246" s="133">
        <f>W246^2/X246^2</f>
        <v>0.99421347095850421</v>
      </c>
      <c r="BV246" s="133">
        <f>X246^2/R246^2</f>
        <v>0.98314398181469143</v>
      </c>
      <c r="BX246" s="133">
        <f t="shared" si="95"/>
        <v>0.99899674452404319</v>
      </c>
      <c r="BY246" s="133">
        <f t="shared" si="96"/>
        <v>0.99908134979150542</v>
      </c>
      <c r="BZ246" s="133">
        <f t="shared" si="97"/>
        <v>1.0000846902334029</v>
      </c>
      <c r="CA246" s="133">
        <f t="shared" si="98"/>
        <v>1.0000173874476339</v>
      </c>
      <c r="CB246" s="133">
        <f t="shared" si="99"/>
        <v>0.99905877559138856</v>
      </c>
      <c r="CC246" s="133">
        <f t="shared" si="100"/>
        <v>0.99996001829056702</v>
      </c>
      <c r="CD246" s="133">
        <f t="shared" si="101"/>
        <v>0.99899674452404297</v>
      </c>
      <c r="CE246" s="133">
        <f t="shared" si="102"/>
        <v>1.0000036920654098</v>
      </c>
      <c r="CF246" s="133">
        <f t="shared" si="103"/>
        <v>1.000034494839168</v>
      </c>
      <c r="CG246" s="133">
        <f t="shared" si="104"/>
        <v>0.99996331912498471</v>
      </c>
    </row>
    <row r="247" spans="1:85" x14ac:dyDescent="0.2">
      <c r="A247" s="132">
        <v>486</v>
      </c>
      <c r="B247" s="132">
        <f t="shared" si="80"/>
        <v>759.15</v>
      </c>
      <c r="C247" s="44">
        <f t="shared" si="81"/>
        <v>1.3172627280511098</v>
      </c>
      <c r="E247" s="40">
        <f>'[4]methanogen M06-L TZVP smd redo'!AB247</f>
        <v>0.66977639461973659</v>
      </c>
      <c r="F247" s="40">
        <f>'[4]methanogen M06-L TZVP smd redo'!AS247</f>
        <v>0.76346003273908281</v>
      </c>
      <c r="G247" s="40">
        <f>'[4]methanogen M06-L TZVP smd redo'!BJ247</f>
        <v>0.81099315917043668</v>
      </c>
      <c r="H247" s="40">
        <f>'[4]methanogen M06-L TZVP smd redo'!EV247</f>
        <v>0.81784743620749722</v>
      </c>
      <c r="I247" s="40">
        <f>'[4]methanogen M06-L TZVP smd redo'!CL247</f>
        <v>0.77716065952904145</v>
      </c>
      <c r="J247" s="40">
        <f>'[4]methanogen M06-L TZVP smd redo'!DG247</f>
        <v>0.78861111142769502</v>
      </c>
      <c r="K247" s="40">
        <f>'[4]methanogen M06-L TZVP smd redo'!EC247</f>
        <v>0.76607183826182812</v>
      </c>
      <c r="M247" s="40" t="e">
        <f>EXP('d-beta'!Y248/1000)*'[3]methanogen M06-L TZVP smd redo'!EZ247</f>
        <v>#N/A</v>
      </c>
      <c r="N247" s="40">
        <f>'[3]methanogen M06-L TZVP smd redo'!ET247</f>
        <v>1.48916</v>
      </c>
      <c r="O247" s="40">
        <f>'[3]methanogen M06-L TZVP smd redo'!R247</f>
        <v>1.9167799999999999</v>
      </c>
      <c r="P247" s="40">
        <f>'[3]methanogen M06-L TZVP smd redo'!W247</f>
        <v>1.9170799999999999</v>
      </c>
      <c r="Q247" s="40">
        <f>'[3]methanogen M06-L TZVP smd redo'!V247</f>
        <v>1.91083</v>
      </c>
      <c r="R247" s="40">
        <f>PRODUCT('[4]methanogen M06-L TZVP smd redo'!AD247:AF247)^(1/3)</f>
        <v>1.9076982248116647</v>
      </c>
      <c r="S247" s="40">
        <f>AVERAGE('[3]methanogen M06-L TZVP smd redo'!AT247:AV247)</f>
        <v>1.8948133333333332</v>
      </c>
      <c r="T247" s="40">
        <f>'[3]methanogen M06-L TZVP smd redo'!FK247</f>
        <v>1.89652</v>
      </c>
      <c r="U247" s="40">
        <f>'[3]methanogen M06-L TZVP smd redo'!CD247</f>
        <v>1.87155</v>
      </c>
      <c r="V247" s="40">
        <f>'[3]methanogen M06-L TZVP smd redo'!CG247</f>
        <v>1.5715600000000001</v>
      </c>
      <c r="W247" s="40">
        <v>1.8861967538363422</v>
      </c>
      <c r="X247" s="40">
        <v>1.8916564368858837</v>
      </c>
      <c r="Y247" s="40">
        <v>1.9179016131935649</v>
      </c>
      <c r="Z247" s="40"/>
      <c r="AA247" s="40">
        <v>3.6668699999999999</v>
      </c>
      <c r="AB247" s="40">
        <v>3.6426186411053068</v>
      </c>
      <c r="AC247" s="41">
        <v>3.5935233333333332</v>
      </c>
      <c r="AD247" s="41">
        <v>3.6001500000000002</v>
      </c>
      <c r="AE247" s="41">
        <v>3.6816425145384657</v>
      </c>
      <c r="AF247" s="72">
        <v>3.5609717651637052</v>
      </c>
      <c r="AG247" s="41">
        <v>3.5815041594026282</v>
      </c>
      <c r="AH247" s="40"/>
      <c r="AI247" s="133">
        <f>1000*(AA247/Q247/P247-1)</f>
        <v>0.99803713994139898</v>
      </c>
      <c r="AJ247" s="133">
        <f>1000*(AB247/R247^2-1)</f>
        <v>0.90844744449181114</v>
      </c>
      <c r="AK247" s="133">
        <f>1000*(AC247/S247^2-1)</f>
        <v>0.89289181101115389</v>
      </c>
      <c r="AL247" s="133">
        <f>1000*(AD247/T247^2-1)</f>
        <v>0.93469214666264122</v>
      </c>
      <c r="AM247" s="133">
        <f>1000*((AE247/Y247^2-1))</f>
        <v>0.89603210580446735</v>
      </c>
      <c r="AN247" s="133">
        <f>1000*((AF247/W247^2-1))</f>
        <v>0.90888390445309497</v>
      </c>
      <c r="AO247" s="133">
        <f>1000*((AG247/X247^2-1))</f>
        <v>0.87751948231962196</v>
      </c>
      <c r="AQ247" s="133">
        <f>O247*U247/AA247</f>
        <v>0.97831382323343885</v>
      </c>
      <c r="AR247" s="133">
        <f>U247*P247/AB247</f>
        <v>0.98498125318748531</v>
      </c>
      <c r="AS247" s="133">
        <f t="shared" si="82"/>
        <v>1.0066576716598954</v>
      </c>
      <c r="AT247" s="133">
        <f t="shared" si="83"/>
        <v>1.0136621647385917</v>
      </c>
      <c r="AU247" s="133">
        <f>V247*S247/AD247</f>
        <v>0.82713576993551197</v>
      </c>
      <c r="AV247" s="133">
        <f>AC247/AD247</f>
        <v>0.99815933595359441</v>
      </c>
      <c r="AW247" s="133">
        <f>O247*N247/AA247</f>
        <v>0.77842740669835586</v>
      </c>
      <c r="AX247" s="133">
        <f>AE247/AC247</f>
        <v>1.0245216666294452</v>
      </c>
      <c r="AY247" s="133">
        <f>AF247/AG247</f>
        <v>0.99426710305919408</v>
      </c>
      <c r="AZ247" s="133">
        <f t="shared" si="84"/>
        <v>0.98322237716212479</v>
      </c>
      <c r="BB247" s="75">
        <f t="shared" si="85"/>
        <v>-21.924777767369207</v>
      </c>
      <c r="BC247" s="75">
        <f t="shared" si="86"/>
        <v>-15.132670288133864</v>
      </c>
      <c r="BD247" s="75">
        <f t="shared" si="87"/>
        <v>6.635607241557314</v>
      </c>
      <c r="BE247" s="75">
        <f t="shared" si="88"/>
        <v>13.569678786007714</v>
      </c>
      <c r="BF247" s="75">
        <f t="shared" si="89"/>
        <v>-189.78642580615312</v>
      </c>
      <c r="BG247" s="75">
        <f t="shared" si="90"/>
        <v>-1.8423601500957418</v>
      </c>
      <c r="BH247" s="75">
        <f t="shared" si="91"/>
        <v>-250.47953971377734</v>
      </c>
      <c r="BI247" s="75">
        <f t="shared" si="92"/>
        <v>24.225836964596976</v>
      </c>
      <c r="BJ247" s="75">
        <f t="shared" si="93"/>
        <v>-5.7493930717646471</v>
      </c>
      <c r="BK247" s="75">
        <f t="shared" si="94"/>
        <v>-16.919961467209973</v>
      </c>
      <c r="BM247" s="133">
        <f>O247*U247/Q247/P247</f>
        <v>0.979290216763544</v>
      </c>
      <c r="BN247" s="133">
        <f>P247*U247/R247^2</f>
        <v>0.98587605688981583</v>
      </c>
      <c r="BO247" s="133">
        <f>P247*Q247/R247^2</f>
        <v>1.0065675754250578</v>
      </c>
      <c r="BP247" s="133">
        <f>R247^2/S247^2</f>
        <v>1.0136464108930248</v>
      </c>
      <c r="BQ247" s="133">
        <f>V247*S247/T247^2</f>
        <v>0.82790888724389433</v>
      </c>
      <c r="BR247" s="133">
        <f>S247^2/T247^2</f>
        <v>0.9982010221276274</v>
      </c>
      <c r="BS247" s="133">
        <f>O247*N247/Q247/P247</f>
        <v>0.77920430616098912</v>
      </c>
      <c r="BT247" s="133">
        <f>Y247^2/S247^2</f>
        <v>1.0245184522096131</v>
      </c>
      <c r="BU247" s="133">
        <f>W247^2/X247^2</f>
        <v>0.99423594676351601</v>
      </c>
      <c r="BV247" s="133">
        <f>X247^2/R247^2</f>
        <v>0.98325275956546165</v>
      </c>
      <c r="BX247" s="133">
        <f t="shared" si="95"/>
        <v>0.99900295794505944</v>
      </c>
      <c r="BY247" s="133">
        <f t="shared" si="96"/>
        <v>0.99909237708322751</v>
      </c>
      <c r="BZ247" s="133">
        <f t="shared" si="97"/>
        <v>1.0000895083817889</v>
      </c>
      <c r="CA247" s="133">
        <f t="shared" si="98"/>
        <v>1.0000155417563734</v>
      </c>
      <c r="CB247" s="133">
        <f t="shared" si="99"/>
        <v>0.99906618068691588</v>
      </c>
      <c r="CC247" s="133">
        <f t="shared" si="100"/>
        <v>0.99995823869830935</v>
      </c>
      <c r="CD247" s="133">
        <f t="shared" si="101"/>
        <v>0.99900295794505944</v>
      </c>
      <c r="CE247" s="133">
        <f t="shared" si="102"/>
        <v>1.0000031374933513</v>
      </c>
      <c r="CF247" s="133">
        <f t="shared" si="103"/>
        <v>1.0000313369233726</v>
      </c>
      <c r="CG247" s="133">
        <f t="shared" si="104"/>
        <v>0.99996910010875506</v>
      </c>
    </row>
    <row r="248" spans="1:85" x14ac:dyDescent="0.2">
      <c r="A248" s="132">
        <v>488</v>
      </c>
      <c r="B248" s="132">
        <f t="shared" si="80"/>
        <v>761.15</v>
      </c>
      <c r="C248" s="44">
        <f t="shared" si="81"/>
        <v>1.3138014845956776</v>
      </c>
      <c r="E248" s="40">
        <f>'[4]methanogen M06-L TZVP smd redo'!AB248</f>
        <v>0.66301482798181155</v>
      </c>
      <c r="F248" s="40">
        <f>'[4]methanogen M06-L TZVP smd redo'!AS248</f>
        <v>0.75309094286768463</v>
      </c>
      <c r="G248" s="40">
        <f>'[4]methanogen M06-L TZVP smd redo'!BJ248</f>
        <v>0.7990159369615224</v>
      </c>
      <c r="H248" s="40">
        <f>'[4]methanogen M06-L TZVP smd redo'!EV248</f>
        <v>0.80684584616008692</v>
      </c>
      <c r="I248" s="40">
        <f>'[4]methanogen M06-L TZVP smd redo'!CL248</f>
        <v>0.77412110421537506</v>
      </c>
      <c r="J248" s="40">
        <f>'[4]methanogen M06-L TZVP smd redo'!DG248</f>
        <v>0.78171204081245449</v>
      </c>
      <c r="K248" s="40">
        <f>'[4]methanogen M06-L TZVP smd redo'!EC248</f>
        <v>0.75377577004887009</v>
      </c>
      <c r="M248" s="40" t="e">
        <f>EXP('d-beta'!Y249/1000)*'[3]methanogen M06-L TZVP smd redo'!EZ248</f>
        <v>#N/A</v>
      </c>
      <c r="N248" s="40">
        <f>'[3]methanogen M06-L TZVP smd redo'!ET248</f>
        <v>1.48706</v>
      </c>
      <c r="O248" s="40">
        <f>'[3]methanogen M06-L TZVP smd redo'!R248</f>
        <v>1.9115</v>
      </c>
      <c r="P248" s="40">
        <f>'[3]methanogen M06-L TZVP smd redo'!W248</f>
        <v>1.91164</v>
      </c>
      <c r="Q248" s="40">
        <f>'[3]methanogen M06-L TZVP smd redo'!V248</f>
        <v>1.9054199999999999</v>
      </c>
      <c r="R248" s="40">
        <f>PRODUCT('[4]methanogen M06-L TZVP smd redo'!AD248:AF248)^(1/3)</f>
        <v>1.9024024977374827</v>
      </c>
      <c r="S248" s="40">
        <f>AVERAGE('[3]methanogen M06-L TZVP smd redo'!AT248:AV248)</f>
        <v>1.8896433333333331</v>
      </c>
      <c r="T248" s="40">
        <f>'[3]methanogen M06-L TZVP smd redo'!FK248</f>
        <v>1.8913899999999999</v>
      </c>
      <c r="U248" s="40">
        <f>'[3]methanogen M06-L TZVP smd redo'!CD248</f>
        <v>1.86646</v>
      </c>
      <c r="V248" s="40">
        <f>'[3]methanogen M06-L TZVP smd redo'!CG248</f>
        <v>1.56847</v>
      </c>
      <c r="W248" s="40">
        <v>1.8810838803217997</v>
      </c>
      <c r="X248" s="40">
        <v>1.8865171756796917</v>
      </c>
      <c r="Y248" s="40">
        <v>1.9125322431928944</v>
      </c>
      <c r="Z248" s="40"/>
      <c r="AA248" s="40">
        <v>3.6460499999999998</v>
      </c>
      <c r="AB248" s="40">
        <v>3.622380993437285</v>
      </c>
      <c r="AC248" s="41">
        <v>3.5738933333333329</v>
      </c>
      <c r="AD248" s="41">
        <v>3.58066</v>
      </c>
      <c r="AE248" s="41">
        <v>3.6610173441244407</v>
      </c>
      <c r="AF248" s="72">
        <v>3.5416661704803216</v>
      </c>
      <c r="AG248" s="41">
        <v>3.5620193161585223</v>
      </c>
      <c r="AH248" s="40"/>
      <c r="AI248" s="133">
        <f>1000*(AA248/Q248/P248-1)</f>
        <v>0.98090148898566376</v>
      </c>
      <c r="AJ248" s="133">
        <f>1000*(AB248/R248^2-1)</f>
        <v>0.89682473940611018</v>
      </c>
      <c r="AK248" s="133">
        <f>1000*(AC248/S248^2-1)</f>
        <v>0.87976039396164829</v>
      </c>
      <c r="AL248" s="133">
        <f>1000*(AD248/T248^2-1)</f>
        <v>0.92355018007683753</v>
      </c>
      <c r="AM248" s="133">
        <f>1000*((AE248/Y248^2-1))</f>
        <v>0.8851716731623771</v>
      </c>
      <c r="AN248" s="133">
        <f>1000*((AF248/W248^2-1))</f>
        <v>0.90140647122716189</v>
      </c>
      <c r="AO248" s="133">
        <f>1000*((AG248/X248^2-1))</f>
        <v>0.86325027523859177</v>
      </c>
      <c r="AQ248" s="133">
        <f>O248*U248/AA248</f>
        <v>0.97852149312269443</v>
      </c>
      <c r="AR248" s="133">
        <f>U248*P248/AB248</f>
        <v>0.9849873883680903</v>
      </c>
      <c r="AS248" s="133">
        <f t="shared" si="82"/>
        <v>1.0065341019085503</v>
      </c>
      <c r="AT248" s="133">
        <f t="shared" si="83"/>
        <v>1.0135671816648004</v>
      </c>
      <c r="AU248" s="133">
        <f>V248*S248/AD248</f>
        <v>0.82773814856292782</v>
      </c>
      <c r="AV248" s="133">
        <f>AC248/AD248</f>
        <v>0.99811021804173894</v>
      </c>
      <c r="AW248" s="133">
        <f>O248*N248/AA248</f>
        <v>0.77961497785274481</v>
      </c>
      <c r="AX248" s="133">
        <f>AE248/AC248</f>
        <v>1.0243778990207992</v>
      </c>
      <c r="AY248" s="133">
        <f>AF248/AG248</f>
        <v>0.99428606532652086</v>
      </c>
      <c r="AZ248" s="133">
        <f t="shared" si="84"/>
        <v>0.98333646367178917</v>
      </c>
      <c r="BB248" s="75">
        <f t="shared" si="85"/>
        <v>-21.712527008913028</v>
      </c>
      <c r="BC248" s="75">
        <f t="shared" si="86"/>
        <v>-15.126441579234044</v>
      </c>
      <c r="BD248" s="75">
        <f t="shared" si="87"/>
        <v>6.5128472013836562</v>
      </c>
      <c r="BE248" s="75">
        <f t="shared" si="88"/>
        <v>13.475971506138944</v>
      </c>
      <c r="BF248" s="75">
        <f t="shared" si="89"/>
        <v>-189.05842031004008</v>
      </c>
      <c r="BG248" s="75">
        <f t="shared" si="90"/>
        <v>-1.8915698490234991</v>
      </c>
      <c r="BH248" s="75">
        <f t="shared" si="91"/>
        <v>-248.95509930554547</v>
      </c>
      <c r="BI248" s="75">
        <f t="shared" si="92"/>
        <v>24.085500550560688</v>
      </c>
      <c r="BJ248" s="75">
        <f t="shared" si="93"/>
        <v>-5.730321650764874</v>
      </c>
      <c r="BK248" s="75">
        <f t="shared" si="94"/>
        <v>-16.803934926408388</v>
      </c>
      <c r="BM248" s="133">
        <f>O248*U248/Q248/P248</f>
        <v>0.97948132631230289</v>
      </c>
      <c r="BN248" s="133">
        <f>P248*U248/R248^2</f>
        <v>0.98587074942598174</v>
      </c>
      <c r="BO248" s="133">
        <f>P248*Q248/R248^2</f>
        <v>1.006449558721459</v>
      </c>
      <c r="BP248" s="133">
        <f>R248^2/S248^2</f>
        <v>1.0135499013017384</v>
      </c>
      <c r="BQ248" s="133">
        <f>V248*S248/T248^2</f>
        <v>0.82850260627908967</v>
      </c>
      <c r="BR248" s="133">
        <f>S248^2/T248^2</f>
        <v>0.99815388665678839</v>
      </c>
      <c r="BS248" s="133">
        <f>O248*N248/Q248/P248</f>
        <v>0.780379703345356</v>
      </c>
      <c r="BT248" s="133">
        <f>Y248^2/S248^2</f>
        <v>1.0243723607283204</v>
      </c>
      <c r="BU248" s="133">
        <f>W248^2/X248^2</f>
        <v>0.99424816131946081</v>
      </c>
      <c r="BV248" s="133">
        <f>X248^2/R248^2</f>
        <v>0.98336945019103139</v>
      </c>
      <c r="BX248" s="133">
        <f t="shared" si="95"/>
        <v>0.9990200597358786</v>
      </c>
      <c r="BY248" s="133">
        <f t="shared" si="96"/>
        <v>0.99910397883454216</v>
      </c>
      <c r="BZ248" s="133">
        <f t="shared" si="97"/>
        <v>1.0000840014150323</v>
      </c>
      <c r="CA248" s="133">
        <f t="shared" si="98"/>
        <v>1.0000170493461051</v>
      </c>
      <c r="CB248" s="133">
        <f t="shared" si="99"/>
        <v>0.99907730197784761</v>
      </c>
      <c r="CC248" s="133">
        <f t="shared" si="100"/>
        <v>0.9999562506186338</v>
      </c>
      <c r="CD248" s="133">
        <f t="shared" si="101"/>
        <v>0.9990200597358786</v>
      </c>
      <c r="CE248" s="133">
        <f t="shared" si="102"/>
        <v>1.0000054065227559</v>
      </c>
      <c r="CF248" s="133">
        <f t="shared" si="103"/>
        <v>1.0000381232860514</v>
      </c>
      <c r="CG248" s="133">
        <f t="shared" si="104"/>
        <v>0.99996645561926312</v>
      </c>
    </row>
    <row r="249" spans="1:85" x14ac:dyDescent="0.2">
      <c r="A249" s="132">
        <v>490</v>
      </c>
      <c r="B249" s="132">
        <f t="shared" si="80"/>
        <v>763.15</v>
      </c>
      <c r="C249" s="44">
        <f t="shared" si="81"/>
        <v>1.3103583830177554</v>
      </c>
      <c r="E249" s="40">
        <f>'[4]methanogen M06-L TZVP smd redo'!AB249</f>
        <v>0.65515511135183502</v>
      </c>
      <c r="F249" s="40">
        <f>'[4]methanogen M06-L TZVP smd redo'!AS249</f>
        <v>0.74450723287999843</v>
      </c>
      <c r="G249" s="40">
        <f>'[4]methanogen M06-L TZVP smd redo'!BJ249</f>
        <v>0.80063507283201218</v>
      </c>
      <c r="H249" s="40">
        <f>'[4]methanogen M06-L TZVP smd redo'!EV249</f>
        <v>0.80421872316027709</v>
      </c>
      <c r="I249" s="40">
        <f>'[4]methanogen M06-L TZVP smd redo'!CL249</f>
        <v>0.76778676308153493</v>
      </c>
      <c r="J249" s="40">
        <f>'[4]methanogen M06-L TZVP smd redo'!DG249</f>
        <v>0.7750366804999409</v>
      </c>
      <c r="K249" s="40">
        <f>'[4]methanogen M06-L TZVP smd redo'!EC249</f>
        <v>0.75300434126535087</v>
      </c>
      <c r="M249" s="40" t="e">
        <f>EXP('d-beta'!Y250/1000)*'[3]methanogen M06-L TZVP smd redo'!EZ249</f>
        <v>#N/A</v>
      </c>
      <c r="N249" s="40">
        <f>'[3]methanogen M06-L TZVP smd redo'!ET249</f>
        <v>1.4849699999999999</v>
      </c>
      <c r="O249" s="40">
        <f>'[3]methanogen M06-L TZVP smd redo'!R249</f>
        <v>1.9062600000000001</v>
      </c>
      <c r="P249" s="40">
        <f>'[3]methanogen M06-L TZVP smd redo'!W249</f>
        <v>1.9062399999999999</v>
      </c>
      <c r="Q249" s="40">
        <f>'[3]methanogen M06-L TZVP smd redo'!V249</f>
        <v>1.90005</v>
      </c>
      <c r="R249" s="40">
        <f>PRODUCT('[4]methanogen M06-L TZVP smd redo'!AD249:AF249)^(1/3)</f>
        <v>1.8971534666448524</v>
      </c>
      <c r="S249" s="40">
        <f>AVERAGE('[3]methanogen M06-L TZVP smd redo'!AT249:AV249)</f>
        <v>1.8845133333333333</v>
      </c>
      <c r="T249" s="40">
        <f>'[3]methanogen M06-L TZVP smd redo'!FK249</f>
        <v>1.8863000000000001</v>
      </c>
      <c r="U249" s="40">
        <f>'[3]methanogen M06-L TZVP smd redo'!CD249</f>
        <v>1.8613999999999999</v>
      </c>
      <c r="V249" s="40">
        <f>'[3]methanogen M06-L TZVP smd redo'!CG249</f>
        <v>1.5653999999999999</v>
      </c>
      <c r="W249" s="40">
        <v>1.8760210061802907</v>
      </c>
      <c r="X249" s="40">
        <v>1.8814179794142019</v>
      </c>
      <c r="Y249" s="40">
        <v>1.9072061680008607</v>
      </c>
      <c r="Z249" s="40"/>
      <c r="AA249" s="40">
        <v>3.62548</v>
      </c>
      <c r="AB249" s="40">
        <v>3.6023866397818693</v>
      </c>
      <c r="AC249" s="41">
        <v>3.5544966666666666</v>
      </c>
      <c r="AD249" s="41">
        <v>3.5613899999999998</v>
      </c>
      <c r="AE249" s="41">
        <v>3.6406321790971714</v>
      </c>
      <c r="AF249" s="72">
        <v>3.5225871837920892</v>
      </c>
      <c r="AG249" s="41">
        <v>3.5427610384317614</v>
      </c>
      <c r="AH249" s="40"/>
      <c r="AI249" s="133">
        <f>1000*(AA249/Q249/P249-1)</f>
        <v>0.97425053404487372</v>
      </c>
      <c r="AJ249" s="133">
        <f>1000*(AB249/R249^2-1)</f>
        <v>0.88780049023595708</v>
      </c>
      <c r="AK249" s="133">
        <f>1000*(AC249/S249^2-1)</f>
        <v>0.87463295080758563</v>
      </c>
      <c r="AL249" s="133">
        <f>1000*(AD249/T249^2-1)</f>
        <v>0.91686141820268574</v>
      </c>
      <c r="AM249" s="133">
        <f>1000*((AE249/Y249^2-1))</f>
        <v>0.87886423094074573</v>
      </c>
      <c r="AN249" s="133">
        <f>1000*((AF249/W249^2-1))</f>
        <v>0.89001516611841858</v>
      </c>
      <c r="AO249" s="133">
        <f>1000*((AG249/X249^2-1))</f>
        <v>0.85526920935508066</v>
      </c>
      <c r="AQ249" s="133">
        <f>O249*U249/AA249</f>
        <v>0.97871519467767032</v>
      </c>
      <c r="AR249" s="133">
        <f>U249*P249/AB249</f>
        <v>0.98497898499169811</v>
      </c>
      <c r="AS249" s="133">
        <f t="shared" si="82"/>
        <v>1.006410572358643</v>
      </c>
      <c r="AT249" s="133">
        <f t="shared" si="83"/>
        <v>1.0134730673865318</v>
      </c>
      <c r="AU249" s="133">
        <f>V249*S249/AD249</f>
        <v>0.82833308680037854</v>
      </c>
      <c r="AV249" s="133">
        <f>AC249/AD249</f>
        <v>0.99806442615570512</v>
      </c>
      <c r="AW249" s="133">
        <f>O249*N249/AA249</f>
        <v>0.78079010564118401</v>
      </c>
      <c r="AX249" s="133">
        <f>AE249/AC249</f>
        <v>1.0242328297106778</v>
      </c>
      <c r="AY249" s="133">
        <f>AF249/AG249</f>
        <v>0.99430561236819903</v>
      </c>
      <c r="AZ249" s="133">
        <f t="shared" si="84"/>
        <v>0.98344830599479505</v>
      </c>
      <c r="BB249" s="75">
        <f t="shared" si="85"/>
        <v>-21.514593302871599</v>
      </c>
      <c r="BC249" s="75">
        <f t="shared" si="86"/>
        <v>-15.134973071452261</v>
      </c>
      <c r="BD249" s="75">
        <f t="shared" si="87"/>
        <v>6.3901120346981699</v>
      </c>
      <c r="BE249" s="75">
        <f t="shared" si="88"/>
        <v>13.383112690552684</v>
      </c>
      <c r="BF249" s="75">
        <f t="shared" si="89"/>
        <v>-188.33992674485947</v>
      </c>
      <c r="BG249" s="75">
        <f t="shared" si="90"/>
        <v>-1.9374494880370106</v>
      </c>
      <c r="BH249" s="75">
        <f t="shared" si="91"/>
        <v>-247.4489160419474</v>
      </c>
      <c r="BI249" s="75">
        <f t="shared" si="92"/>
        <v>23.943873536380401</v>
      </c>
      <c r="BJ249" s="75">
        <f t="shared" si="93"/>
        <v>-5.7106624699505817</v>
      </c>
      <c r="BK249" s="75">
        <f t="shared" si="94"/>
        <v>-16.69020380051057</v>
      </c>
      <c r="BM249" s="133">
        <f>O249*U249/Q249/P249</f>
        <v>0.97966870847876275</v>
      </c>
      <c r="BN249" s="133">
        <f>P249*U249/R249^2</f>
        <v>0.98585344981744594</v>
      </c>
      <c r="BO249" s="133">
        <f>P249*Q249/R249^2</f>
        <v>1.0063236528019974</v>
      </c>
      <c r="BP249" s="133">
        <f>R249^2/S249^2</f>
        <v>1.0134597342770983</v>
      </c>
      <c r="BQ249" s="133">
        <f>V249*S249/T249^2</f>
        <v>0.8290925534490865</v>
      </c>
      <c r="BR249" s="133">
        <f>S249^2/T249^2</f>
        <v>0.9981065360560768</v>
      </c>
      <c r="BS249" s="133">
        <f>O249*N249/Q249/P249</f>
        <v>0.78155079081858181</v>
      </c>
      <c r="BT249" s="133">
        <f>Y249^2/S249^2</f>
        <v>1.024228499700145</v>
      </c>
      <c r="BU249" s="133">
        <f>W249^2/X249^2</f>
        <v>0.99427109498937283</v>
      </c>
      <c r="BV249" s="133">
        <f>X249^2/R249^2</f>
        <v>0.98348027148876649</v>
      </c>
      <c r="BX249" s="133">
        <f t="shared" si="95"/>
        <v>0.99902669770623476</v>
      </c>
      <c r="BY249" s="133">
        <f t="shared" si="96"/>
        <v>0.9991129870003399</v>
      </c>
      <c r="BZ249" s="133">
        <f t="shared" si="97"/>
        <v>1.000086373361496</v>
      </c>
      <c r="CA249" s="133">
        <f t="shared" si="98"/>
        <v>1.0000131560327288</v>
      </c>
      <c r="CB249" s="133">
        <f t="shared" si="99"/>
        <v>0.99908397844661789</v>
      </c>
      <c r="CC249" s="133">
        <f t="shared" si="100"/>
        <v>0.99995781021479124</v>
      </c>
      <c r="CD249" s="133">
        <f t="shared" si="101"/>
        <v>0.99902669770623476</v>
      </c>
      <c r="CE249" s="133">
        <f t="shared" si="102"/>
        <v>1.0000042275825503</v>
      </c>
      <c r="CF249" s="133">
        <f t="shared" si="103"/>
        <v>1.0000347162650107</v>
      </c>
      <c r="CG249" s="133">
        <f t="shared" si="104"/>
        <v>0.99996749757478809</v>
      </c>
    </row>
    <row r="250" spans="1:85" x14ac:dyDescent="0.2">
      <c r="A250" s="132">
        <v>492</v>
      </c>
      <c r="B250" s="132">
        <f t="shared" si="80"/>
        <v>765.15</v>
      </c>
      <c r="C250" s="44">
        <f t="shared" si="81"/>
        <v>1.3069332810560021</v>
      </c>
      <c r="E250" s="40">
        <f>'[4]methanogen M06-L TZVP smd redo'!AB250</f>
        <v>0.65527103374307671</v>
      </c>
      <c r="F250" s="40">
        <f>'[4]methanogen M06-L TZVP smd redo'!AS250</f>
        <v>0.74126728032752887</v>
      </c>
      <c r="G250" s="40">
        <f>'[4]methanogen M06-L TZVP smd redo'!BJ250</f>
        <v>0.79287341492872976</v>
      </c>
      <c r="H250" s="40">
        <f>'[4]methanogen M06-L TZVP smd redo'!EV250</f>
        <v>0.80009192175234389</v>
      </c>
      <c r="I250" s="40">
        <f>'[4]methanogen M06-L TZVP smd redo'!CL250</f>
        <v>0.7651556797316772</v>
      </c>
      <c r="J250" s="40">
        <f>'[4]methanogen M06-L TZVP smd redo'!DG250</f>
        <v>0.77196834632209388</v>
      </c>
      <c r="K250" s="40">
        <f>'[4]methanogen M06-L TZVP smd redo'!EC250</f>
        <v>0.73902430974936983</v>
      </c>
      <c r="M250" s="40" t="e">
        <f>EXP('d-beta'!Y251/1000)*'[3]methanogen M06-L TZVP smd redo'!EZ250</f>
        <v>#N/A</v>
      </c>
      <c r="N250" s="40">
        <f>'[3]methanogen M06-L TZVP smd redo'!ET250</f>
        <v>1.4829000000000001</v>
      </c>
      <c r="O250" s="40">
        <f>'[3]methanogen M06-L TZVP smd redo'!R250</f>
        <v>1.90107</v>
      </c>
      <c r="P250" s="40">
        <f>'[3]methanogen M06-L TZVP smd redo'!W250</f>
        <v>1.9009</v>
      </c>
      <c r="Q250" s="40">
        <f>'[3]methanogen M06-L TZVP smd redo'!V250</f>
        <v>1.89473</v>
      </c>
      <c r="R250" s="40">
        <f>PRODUCT('[4]methanogen M06-L TZVP smd redo'!AD250:AF250)^(1/3)</f>
        <v>1.8919477398310698</v>
      </c>
      <c r="S250" s="40">
        <f>AVERAGE('[3]methanogen M06-L TZVP smd redo'!AT250:AV250)</f>
        <v>1.8794299999999999</v>
      </c>
      <c r="T250" s="40">
        <f>'[3]methanogen M06-L TZVP smd redo'!FK250</f>
        <v>1.8812599999999999</v>
      </c>
      <c r="U250" s="40">
        <f>'[3]methanogen M06-L TZVP smd redo'!CD250</f>
        <v>1.8564000000000001</v>
      </c>
      <c r="V250" s="40">
        <f>'[3]methanogen M06-L TZVP smd redo'!CG250</f>
        <v>1.56236</v>
      </c>
      <c r="W250" s="40">
        <v>1.8710014495360103</v>
      </c>
      <c r="X250" s="40">
        <v>1.8763687163039626</v>
      </c>
      <c r="Y250" s="40">
        <v>1.901936798313727</v>
      </c>
      <c r="Z250" s="40"/>
      <c r="AA250" s="40">
        <v>3.6051500000000001</v>
      </c>
      <c r="AB250" s="40">
        <v>3.582625589643853</v>
      </c>
      <c r="AC250" s="41">
        <v>3.5353166666666667</v>
      </c>
      <c r="AD250" s="41">
        <v>3.5423499999999999</v>
      </c>
      <c r="AE250" s="41">
        <v>3.6204869615119093</v>
      </c>
      <c r="AF250" s="72">
        <v>3.5037315473829045</v>
      </c>
      <c r="AG250" s="41">
        <v>3.5237327640300187</v>
      </c>
      <c r="AH250" s="40"/>
      <c r="AI250" s="133">
        <f>1000*(AA250/Q250/P250-1)</f>
        <v>0.96003288267598741</v>
      </c>
      <c r="AJ250" s="133">
        <f>1000*(AB250/R250^2-1)</f>
        <v>0.88262862982357859</v>
      </c>
      <c r="AK250" s="133">
        <f>1000*(AC250/S250^2-1)</f>
        <v>0.86617187211524005</v>
      </c>
      <c r="AL250" s="133">
        <f>1000*(AD250/T250^2-1)</f>
        <v>0.90722976119450571</v>
      </c>
      <c r="AM250" s="133">
        <f>1000*((AE250/Y250^2-1))</f>
        <v>0.86344008801897409</v>
      </c>
      <c r="AN250" s="133">
        <f>1000*((AF250/W250^2-1))</f>
        <v>0.88130100650984922</v>
      </c>
      <c r="AO250" s="133">
        <f>1000*((AG250/X250^2-1))</f>
        <v>0.84447814614185823</v>
      </c>
      <c r="AQ250" s="133">
        <f>O250*U250/AA250</f>
        <v>0.97891803336893057</v>
      </c>
      <c r="AR250" s="133">
        <f>U250*P250/AB250</f>
        <v>0.98498452369699041</v>
      </c>
      <c r="AS250" s="133">
        <f t="shared" si="82"/>
        <v>1.0062871237288253</v>
      </c>
      <c r="AT250" s="133">
        <f t="shared" si="83"/>
        <v>1.0133818063380988</v>
      </c>
      <c r="AU250" s="133">
        <f>V250*S250/AD250</f>
        <v>0.82892606738464569</v>
      </c>
      <c r="AV250" s="133">
        <f>AC250/AD250</f>
        <v>0.99801450073162357</v>
      </c>
      <c r="AW250" s="133">
        <f>O250*N250/AA250</f>
        <v>0.7819637748776056</v>
      </c>
      <c r="AX250" s="133">
        <f>AE250/AC250</f>
        <v>1.024091277493834</v>
      </c>
      <c r="AY250" s="133">
        <f>AF250/AG250</f>
        <v>0.9943238554151197</v>
      </c>
      <c r="AZ250" s="133">
        <f t="shared" si="84"/>
        <v>0.98356154609511148</v>
      </c>
      <c r="BB250" s="75">
        <f t="shared" si="85"/>
        <v>-21.307364809729869</v>
      </c>
      <c r="BC250" s="75">
        <f t="shared" si="86"/>
        <v>-15.129349916233517</v>
      </c>
      <c r="BD250" s="75">
        <f t="shared" si="87"/>
        <v>6.2674422167593997</v>
      </c>
      <c r="BE250" s="75">
        <f t="shared" si="88"/>
        <v>13.29306080802505</v>
      </c>
      <c r="BF250" s="75">
        <f t="shared" si="89"/>
        <v>-187.62431071332273</v>
      </c>
      <c r="BG250" s="75">
        <f t="shared" si="90"/>
        <v>-1.9874729850234929</v>
      </c>
      <c r="BH250" s="75">
        <f t="shared" si="91"/>
        <v>-245.94686319572739</v>
      </c>
      <c r="BI250" s="75">
        <f t="shared" si="92"/>
        <v>23.805660822317023</v>
      </c>
      <c r="BJ250" s="75">
        <f t="shared" si="93"/>
        <v>-5.6923151134251757</v>
      </c>
      <c r="BK250" s="75">
        <f t="shared" si="94"/>
        <v>-16.575064468268568</v>
      </c>
      <c r="BM250" s="133">
        <f>O250*U250/Q250/P250</f>
        <v>0.97985782687040945</v>
      </c>
      <c r="BN250" s="133">
        <f>P250*U250/R250^2</f>
        <v>0.98585389923753852</v>
      </c>
      <c r="BO250" s="133">
        <f>P250*Q250/R250^2</f>
        <v>1.0062093075319658</v>
      </c>
      <c r="BP250" s="133">
        <f>R250^2/S250^2</f>
        <v>1.0133651440658444</v>
      </c>
      <c r="BQ250" s="133">
        <f>V250*S250/T250^2</f>
        <v>0.82967809378280699</v>
      </c>
      <c r="BR250" s="133">
        <f>S250^2/T250^2</f>
        <v>0.99805544163843218</v>
      </c>
      <c r="BS250" s="133">
        <f>O250*N250/Q250/P250</f>
        <v>0.78271448581454972</v>
      </c>
      <c r="BT250" s="133">
        <f>Y250^2/S250^2</f>
        <v>1.0240940726766261</v>
      </c>
      <c r="BU250" s="133">
        <f>W250^2/X250^2</f>
        <v>0.99428727380603998</v>
      </c>
      <c r="BV250" s="133">
        <f>X250^2/R250^2</f>
        <v>0.98359903778291491</v>
      </c>
      <c r="BX250" s="133">
        <f t="shared" si="95"/>
        <v>0.99904088789648138</v>
      </c>
      <c r="BY250" s="133">
        <f t="shared" si="96"/>
        <v>0.99911814971648383</v>
      </c>
      <c r="BZ250" s="133">
        <f t="shared" si="97"/>
        <v>1.0000773359938901</v>
      </c>
      <c r="CA250" s="133">
        <f t="shared" si="98"/>
        <v>1.0000164425156637</v>
      </c>
      <c r="CB250" s="133">
        <f t="shared" si="99"/>
        <v>0.99909359255861208</v>
      </c>
      <c r="CC250" s="133">
        <f t="shared" si="100"/>
        <v>0.9999589793260969</v>
      </c>
      <c r="CD250" s="133">
        <f t="shared" si="101"/>
        <v>0.99904088789648138</v>
      </c>
      <c r="CE250" s="133">
        <f t="shared" si="102"/>
        <v>0.9999972705800505</v>
      </c>
      <c r="CF250" s="133">
        <f t="shared" si="103"/>
        <v>1.0000367917905051</v>
      </c>
      <c r="CG250" s="133">
        <f t="shared" si="104"/>
        <v>0.99996188315933299</v>
      </c>
    </row>
    <row r="251" spans="1:85" x14ac:dyDescent="0.2">
      <c r="A251" s="132">
        <v>494</v>
      </c>
      <c r="B251" s="132">
        <f t="shared" si="80"/>
        <v>767.15</v>
      </c>
      <c r="C251" s="44">
        <f t="shared" si="81"/>
        <v>1.3035260379326077</v>
      </c>
      <c r="E251" s="40">
        <f>'[4]methanogen M06-L TZVP smd redo'!AB251</f>
        <v>0.64927226497712986</v>
      </c>
      <c r="F251" s="40">
        <f>'[4]methanogen M06-L TZVP smd redo'!AS251</f>
        <v>0.73293858673961765</v>
      </c>
      <c r="G251" s="40">
        <f>'[4]methanogen M06-L TZVP smd redo'!BJ251</f>
        <v>0.78541887204530703</v>
      </c>
      <c r="H251" s="40">
        <f>'[4]methanogen M06-L TZVP smd redo'!EV251</f>
        <v>0.78474790078852941</v>
      </c>
      <c r="I251" s="40">
        <f>'[4]methanogen M06-L TZVP smd redo'!CL251</f>
        <v>0.76273969004847508</v>
      </c>
      <c r="J251" s="40">
        <f>'[4]methanogen M06-L TZVP smd redo'!DG251</f>
        <v>0.77093486878121453</v>
      </c>
      <c r="K251" s="40">
        <f>'[4]methanogen M06-L TZVP smd redo'!EC251</f>
        <v>0.73836361809753726</v>
      </c>
      <c r="M251" s="40" t="e">
        <f>EXP('d-beta'!Y252/1000)*'[3]methanogen M06-L TZVP smd redo'!EZ251</f>
        <v>#N/A</v>
      </c>
      <c r="N251" s="40">
        <f>'[3]methanogen M06-L TZVP smd redo'!ET251</f>
        <v>1.4808399999999999</v>
      </c>
      <c r="O251" s="40">
        <f>'[3]methanogen M06-L TZVP smd redo'!R251</f>
        <v>1.89592</v>
      </c>
      <c r="P251" s="40">
        <f>'[3]methanogen M06-L TZVP smd redo'!W251</f>
        <v>1.8956</v>
      </c>
      <c r="Q251" s="40">
        <f>'[3]methanogen M06-L TZVP smd redo'!V251</f>
        <v>1.8894500000000001</v>
      </c>
      <c r="R251" s="40">
        <f>PRODUCT('[4]methanogen M06-L TZVP smd redo'!AD251:AF251)^(1/3)</f>
        <v>1.886795327763106</v>
      </c>
      <c r="S251" s="40">
        <f>AVERAGE('[3]methanogen M06-L TZVP smd redo'!AT251:AV251)</f>
        <v>1.8743966666666667</v>
      </c>
      <c r="T251" s="40">
        <f>'[3]methanogen M06-L TZVP smd redo'!FK251</f>
        <v>1.8762700000000001</v>
      </c>
      <c r="U251" s="40">
        <f>'[3]methanogen M06-L TZVP smd redo'!CD251</f>
        <v>1.85144</v>
      </c>
      <c r="V251" s="40">
        <f>'[3]methanogen M06-L TZVP smd redo'!CG251</f>
        <v>1.5593399999999999</v>
      </c>
      <c r="W251" s="40">
        <v>1.8660285741738321</v>
      </c>
      <c r="X251" s="40">
        <v>1.8713594521192569</v>
      </c>
      <c r="Y251" s="40">
        <v>1.8967073710875406</v>
      </c>
      <c r="Z251" s="40"/>
      <c r="AA251" s="40">
        <v>3.58507</v>
      </c>
      <c r="AB251" s="40">
        <v>3.5630911752631524</v>
      </c>
      <c r="AC251" s="41">
        <v>3.5163633333333331</v>
      </c>
      <c r="AD251" s="41">
        <v>3.52352</v>
      </c>
      <c r="AE251" s="41">
        <v>3.6005817492770422</v>
      </c>
      <c r="AF251" s="72">
        <v>3.4850892158069087</v>
      </c>
      <c r="AG251" s="41">
        <v>3.5049177975182659</v>
      </c>
      <c r="AH251" s="40"/>
      <c r="AI251" s="133">
        <f>1000*(AA251/Q251/P251-1)</f>
        <v>0.9572650072826594</v>
      </c>
      <c r="AJ251" s="133">
        <f>1000*(AB251/R251^2-1)</f>
        <v>0.86926105119222719</v>
      </c>
      <c r="AK251" s="133">
        <f>1000*(AC251/S251^2-1)</f>
        <v>0.85401634797155346</v>
      </c>
      <c r="AL251" s="133">
        <f>1000*(AD251/T251^2-1)</f>
        <v>0.88935824978175759</v>
      </c>
      <c r="AM251" s="133">
        <f>1000*((AE251/Y251^2-1))</f>
        <v>0.85695586474332508</v>
      </c>
      <c r="AN251" s="133">
        <f>1000*((AF251/W251^2-1))</f>
        <v>0.86919061685897248</v>
      </c>
      <c r="AO251" s="133">
        <f>1000*((AG251/X251^2-1))</f>
        <v>0.83712451036710434</v>
      </c>
      <c r="AQ251" s="133">
        <f>O251*U251/AA251</f>
        <v>0.97911118187371515</v>
      </c>
      <c r="AR251" s="133">
        <f>U251*P251/AB251</f>
        <v>0.98498452365334122</v>
      </c>
      <c r="AS251" s="133">
        <f t="shared" si="82"/>
        <v>1.0061684710426262</v>
      </c>
      <c r="AT251" s="133">
        <f t="shared" si="83"/>
        <v>1.0132886842172604</v>
      </c>
      <c r="AU251" s="133">
        <f>V251*S251/AD251</f>
        <v>0.82951755579647624</v>
      </c>
      <c r="AV251" s="133">
        <f>AC251/AD251</f>
        <v>0.99796888717343257</v>
      </c>
      <c r="AW251" s="133">
        <f>O251*N251/AA251</f>
        <v>0.78312394815163988</v>
      </c>
      <c r="AX251" s="133">
        <f>AE251/AC251</f>
        <v>1.0239504305898544</v>
      </c>
      <c r="AY251" s="133">
        <f>AF251/AG251</f>
        <v>0.99434264001130146</v>
      </c>
      <c r="AZ251" s="133">
        <f t="shared" si="84"/>
        <v>0.98367334011861485</v>
      </c>
      <c r="BB251" s="75">
        <f t="shared" si="85"/>
        <v>-21.110076123833387</v>
      </c>
      <c r="BC251" s="75">
        <f t="shared" si="86"/>
        <v>-15.129349960548117</v>
      </c>
      <c r="BD251" s="75">
        <f t="shared" si="87"/>
        <v>6.1495239017964183</v>
      </c>
      <c r="BE251" s="75">
        <f t="shared" si="88"/>
        <v>13.201164151575025</v>
      </c>
      <c r="BF251" s="75">
        <f t="shared" si="89"/>
        <v>-186.9110052639939</v>
      </c>
      <c r="BG251" s="75">
        <f t="shared" si="90"/>
        <v>-2.0331783335502753</v>
      </c>
      <c r="BH251" s="75">
        <f t="shared" si="91"/>
        <v>-244.46429647506562</v>
      </c>
      <c r="BI251" s="75">
        <f t="shared" si="92"/>
        <v>23.668117818533691</v>
      </c>
      <c r="BJ251" s="75">
        <f t="shared" si="93"/>
        <v>-5.6734234629392599</v>
      </c>
      <c r="BK251" s="75">
        <f t="shared" si="94"/>
        <v>-16.461408468766777</v>
      </c>
      <c r="BM251" s="133">
        <f>O251*U251/Q251/P251</f>
        <v>0.98004845074636204</v>
      </c>
      <c r="BN251" s="133">
        <f>P251*U251/R251^2</f>
        <v>0.98584073233578018</v>
      </c>
      <c r="BO251" s="133">
        <f>P251*Q251/R251^2</f>
        <v>1.006080008918377</v>
      </c>
      <c r="BP251" s="133">
        <f>R251^2/S251^2</f>
        <v>1.0132732503480539</v>
      </c>
      <c r="BQ251" s="133">
        <f>V251*S251/T251^2</f>
        <v>0.83025529407806264</v>
      </c>
      <c r="BR251" s="133">
        <f>S251^2/T251^2</f>
        <v>0.99800412719629716</v>
      </c>
      <c r="BS251" s="133">
        <f>O251*N251/Q251/P251</f>
        <v>0.78387360530357042</v>
      </c>
      <c r="BT251" s="133">
        <f>Y251^2/S251^2</f>
        <v>1.0239474232475498</v>
      </c>
      <c r="BU251" s="133">
        <f>W251^2/X251^2</f>
        <v>0.99431078300412923</v>
      </c>
      <c r="BV251" s="133">
        <f>X251^2/R251^2</f>
        <v>0.98370492553614086</v>
      </c>
      <c r="BX251" s="133">
        <f t="shared" si="95"/>
        <v>0.99904365047265453</v>
      </c>
      <c r="BY251" s="133">
        <f t="shared" si="96"/>
        <v>0.99913149390732692</v>
      </c>
      <c r="BZ251" s="133">
        <f t="shared" si="97"/>
        <v>1.0000879275241183</v>
      </c>
      <c r="CA251" s="133">
        <f t="shared" si="98"/>
        <v>1.0000152316951041</v>
      </c>
      <c r="CB251" s="133">
        <f t="shared" si="99"/>
        <v>0.99911143200549468</v>
      </c>
      <c r="CC251" s="133">
        <f t="shared" si="100"/>
        <v>0.99996468950187256</v>
      </c>
      <c r="CD251" s="133">
        <f t="shared" si="101"/>
        <v>0.99904365047265464</v>
      </c>
      <c r="CE251" s="133">
        <f t="shared" si="102"/>
        <v>1.0000029370085184</v>
      </c>
      <c r="CF251" s="133">
        <f t="shared" si="103"/>
        <v>1.0000320392856206</v>
      </c>
      <c r="CG251" s="133">
        <f t="shared" si="104"/>
        <v>0.99996789136995645</v>
      </c>
    </row>
    <row r="252" spans="1:85" x14ac:dyDescent="0.2">
      <c r="A252" s="132">
        <v>496</v>
      </c>
      <c r="B252" s="132">
        <f t="shared" si="80"/>
        <v>769.15</v>
      </c>
      <c r="C252" s="44">
        <f t="shared" si="81"/>
        <v>1.3001365143340051</v>
      </c>
      <c r="E252" s="40">
        <f>'[4]methanogen M06-L TZVP smd redo'!AB252</f>
        <v>0.64141192664335378</v>
      </c>
      <c r="F252" s="40">
        <f>'[4]methanogen M06-L TZVP smd redo'!AS252</f>
        <v>0.7265559954967582</v>
      </c>
      <c r="G252" s="40">
        <f>'[4]methanogen M06-L TZVP smd redo'!BJ252</f>
        <v>0.78196721407519654</v>
      </c>
      <c r="H252" s="40">
        <f>'[4]methanogen M06-L TZVP smd redo'!EV252</f>
        <v>0.78831015255587111</v>
      </c>
      <c r="I252" s="40">
        <f>'[4]methanogen M06-L TZVP smd redo'!CL252</f>
        <v>0.75097373422772229</v>
      </c>
      <c r="J252" s="40">
        <f>'[4]methanogen M06-L TZVP smd redo'!DG252</f>
        <v>0.76048432827646728</v>
      </c>
      <c r="K252" s="40">
        <f>'[4]methanogen M06-L TZVP smd redo'!EC252</f>
        <v>0.73153332582309716</v>
      </c>
      <c r="M252" s="40" t="e">
        <f>EXP('d-beta'!Y253/1000)*'[3]methanogen M06-L TZVP smd redo'!EZ252</f>
        <v>#N/A</v>
      </c>
      <c r="N252" s="40">
        <f>'[3]methanogen M06-L TZVP smd redo'!ET252</f>
        <v>1.47879</v>
      </c>
      <c r="O252" s="40">
        <f>'[3]methanogen M06-L TZVP smd redo'!R252</f>
        <v>1.8908199999999999</v>
      </c>
      <c r="P252" s="40">
        <f>'[3]methanogen M06-L TZVP smd redo'!W252</f>
        <v>1.89035</v>
      </c>
      <c r="Q252" s="40">
        <f>'[3]methanogen M06-L TZVP smd redo'!V252</f>
        <v>1.8842300000000001</v>
      </c>
      <c r="R252" s="40">
        <f>PRODUCT('[4]methanogen M06-L TZVP smd redo'!AD252:AF252)^(1/3)</f>
        <v>1.8816862203424718</v>
      </c>
      <c r="S252" s="40">
        <f>AVERAGE('[3]methanogen M06-L TZVP smd redo'!AT252:AV252)</f>
        <v>1.8694</v>
      </c>
      <c r="T252" s="40">
        <f>'[3]methanogen M06-L TZVP smd redo'!FK252</f>
        <v>1.87131</v>
      </c>
      <c r="U252" s="40">
        <f>'[3]methanogen M06-L TZVP smd redo'!CD252</f>
        <v>1.8465199999999999</v>
      </c>
      <c r="V252" s="40">
        <f>'[3]methanogen M06-L TZVP smd redo'!CG252</f>
        <v>1.5563499999999999</v>
      </c>
      <c r="W252" s="40">
        <v>1.8610956527918927</v>
      </c>
      <c r="X252" s="40">
        <v>1.8663935481008043</v>
      </c>
      <c r="Y252" s="40">
        <v>1.8915246488095696</v>
      </c>
      <c r="Z252" s="40"/>
      <c r="AA252" s="40">
        <v>3.5652200000000001</v>
      </c>
      <c r="AB252" s="40">
        <v>3.5437867024391112</v>
      </c>
      <c r="AC252" s="41">
        <v>3.4976266666666667</v>
      </c>
      <c r="AD252" s="41">
        <v>3.5049000000000001</v>
      </c>
      <c r="AE252" s="41">
        <v>3.5809031701962155</v>
      </c>
      <c r="AF252" s="72">
        <v>3.4666635376581518</v>
      </c>
      <c r="AG252" s="41">
        <v>3.4863127865682988</v>
      </c>
      <c r="AH252" s="40"/>
      <c r="AI252" s="133">
        <f>1000*(AA252/Q252/P252-1)</f>
        <v>0.94496274396260738</v>
      </c>
      <c r="AJ252" s="133">
        <f>1000*(AB252/R252^2-1)</f>
        <v>0.85961352885965958</v>
      </c>
      <c r="AK252" s="133">
        <f>1000*(AC252/S252^2-1)</f>
        <v>0.84995672268806111</v>
      </c>
      <c r="AL252" s="133">
        <f>1000*(AD252/T252^2-1)</f>
        <v>0.88494000580219279</v>
      </c>
      <c r="AM252" s="133">
        <f>1000*((AE252/Y252^2-1))</f>
        <v>0.84901826090200139</v>
      </c>
      <c r="AN252" s="133">
        <f>1000*((AF252/W252^2-1))</f>
        <v>0.86223651697392434</v>
      </c>
      <c r="AO252" s="133">
        <f>1000*((AG252/X252^2-1))</f>
        <v>0.82904333478284187</v>
      </c>
      <c r="AQ252" s="133">
        <f>O252*U252/AA252</f>
        <v>0.97930476840138891</v>
      </c>
      <c r="AR252" s="133">
        <f>U252*P252/AB252</f>
        <v>0.98498283759502714</v>
      </c>
      <c r="AS252" s="133">
        <f t="shared" si="82"/>
        <v>1.0060481342023595</v>
      </c>
      <c r="AT252" s="133">
        <f t="shared" si="83"/>
        <v>1.0131975308320817</v>
      </c>
      <c r="AU252" s="133">
        <f>V252*S252/AD252</f>
        <v>0.83010661930440233</v>
      </c>
      <c r="AV252" s="133">
        <f>AC252/AD252</f>
        <v>0.99792481002786571</v>
      </c>
      <c r="AW252" s="133">
        <f>O252*N252/AA252</f>
        <v>0.78427858808152084</v>
      </c>
      <c r="AX252" s="133">
        <f>AE252/AC252</f>
        <v>1.0238094317850435</v>
      </c>
      <c r="AY252" s="133">
        <f>AF252/AG252</f>
        <v>0.99436388812104026</v>
      </c>
      <c r="AZ252" s="133">
        <f t="shared" si="84"/>
        <v>0.98378177901303865</v>
      </c>
      <c r="BB252" s="75">
        <f t="shared" si="85"/>
        <v>-20.912379073544269</v>
      </c>
      <c r="BC252" s="75">
        <f t="shared" si="86"/>
        <v>-15.131061723237433</v>
      </c>
      <c r="BD252" s="75">
        <f t="shared" si="87"/>
        <v>6.0299176525521974</v>
      </c>
      <c r="BE252" s="75">
        <f t="shared" si="88"/>
        <v>13.111202142889089</v>
      </c>
      <c r="BF252" s="75">
        <f t="shared" si="89"/>
        <v>-186.2011294481307</v>
      </c>
      <c r="BG252" s="75">
        <f t="shared" si="90"/>
        <v>-2.0773461623638427</v>
      </c>
      <c r="BH252" s="75">
        <f t="shared" si="91"/>
        <v>-242.99097981000915</v>
      </c>
      <c r="BI252" s="75">
        <f t="shared" si="92"/>
        <v>23.530407525813931</v>
      </c>
      <c r="BJ252" s="75">
        <f t="shared" si="93"/>
        <v>-5.6520546893781187</v>
      </c>
      <c r="BK252" s="75">
        <f t="shared" si="94"/>
        <v>-16.351175820022576</v>
      </c>
      <c r="BM252" s="133">
        <f>O252*U252/Q252/P252</f>
        <v>0.98023017492251319</v>
      </c>
      <c r="BN252" s="133">
        <f>P252*U252/R252^2</f>
        <v>0.98582954216791852</v>
      </c>
      <c r="BO252" s="133">
        <f>P252*Q252/R252^2</f>
        <v>1.0059623498467696</v>
      </c>
      <c r="BP252" s="133">
        <f>R252^2/S252^2</f>
        <v>1.0131877549833648</v>
      </c>
      <c r="BQ252" s="133">
        <f>V252*S252/T252^2</f>
        <v>0.83084121386090604</v>
      </c>
      <c r="BR252" s="133">
        <f>S252^2/T252^2</f>
        <v>0.99795969106664817</v>
      </c>
      <c r="BS252" s="133">
        <f>O252*N252/Q252/P252</f>
        <v>0.78501970212814554</v>
      </c>
      <c r="BT252" s="133">
        <f>Y252^2/S252^2</f>
        <v>1.0238103917760215</v>
      </c>
      <c r="BU252" s="133">
        <f>W252^2/X252^2</f>
        <v>0.99433091045388633</v>
      </c>
      <c r="BV252" s="133">
        <f>X252^2/R252^2</f>
        <v>0.9838118285006251</v>
      </c>
      <c r="BX252" s="133">
        <f t="shared" si="95"/>
        <v>0.99905592936761267</v>
      </c>
      <c r="BY252" s="133">
        <f t="shared" si="96"/>
        <v>0.99914112477190586</v>
      </c>
      <c r="BZ252" s="133">
        <f t="shared" si="97"/>
        <v>1.0000852759107763</v>
      </c>
      <c r="CA252" s="133">
        <f t="shared" si="98"/>
        <v>1.0000096486052747</v>
      </c>
      <c r="CB252" s="133">
        <f t="shared" si="99"/>
        <v>0.99911584242061124</v>
      </c>
      <c r="CC252" s="133">
        <f t="shared" si="100"/>
        <v>0.99996504764762073</v>
      </c>
      <c r="CD252" s="133">
        <f t="shared" si="101"/>
        <v>0.99905592936761256</v>
      </c>
      <c r="CE252" s="133">
        <f t="shared" si="102"/>
        <v>0.99999906233518843</v>
      </c>
      <c r="CF252" s="133">
        <f t="shared" si="103"/>
        <v>1.0000331656863999</v>
      </c>
      <c r="CG252" s="133">
        <f t="shared" si="104"/>
        <v>0.99996945606190546</v>
      </c>
    </row>
    <row r="253" spans="1:85" x14ac:dyDescent="0.2">
      <c r="A253" s="132">
        <v>498</v>
      </c>
      <c r="B253" s="132">
        <f t="shared" si="80"/>
        <v>771.15</v>
      </c>
      <c r="C253" s="44">
        <f t="shared" si="81"/>
        <v>1.2967645723918824</v>
      </c>
      <c r="E253" s="40">
        <f>'[4]methanogen M06-L TZVP smd redo'!AB253</f>
        <v>0.6371817710211225</v>
      </c>
      <c r="F253" s="40">
        <f>'[4]methanogen M06-L TZVP smd redo'!AS253</f>
        <v>0.72736376433191197</v>
      </c>
      <c r="G253" s="40">
        <f>'[4]methanogen M06-L TZVP smd redo'!BJ253</f>
        <v>0.77713337187912401</v>
      </c>
      <c r="H253" s="40">
        <f>'[4]methanogen M06-L TZVP smd redo'!EV253</f>
        <v>0.77550268715631532</v>
      </c>
      <c r="I253" s="40">
        <f>'[4]methanogen M06-L TZVP smd redo'!CL253</f>
        <v>0.75094587173341054</v>
      </c>
      <c r="J253" s="40">
        <f>'[4]methanogen M06-L TZVP smd redo'!DG253</f>
        <v>0.75826118526078901</v>
      </c>
      <c r="K253" s="40">
        <f>'[4]methanogen M06-L TZVP smd redo'!EC253</f>
        <v>0.72307570593688197</v>
      </c>
      <c r="M253" s="40" t="e">
        <f>EXP('d-beta'!Y254/1000)*'[3]methanogen M06-L TZVP smd redo'!EZ253</f>
        <v>#N/A</v>
      </c>
      <c r="N253" s="40">
        <f>'[3]methanogen M06-L TZVP smd redo'!ET253</f>
        <v>1.4767600000000001</v>
      </c>
      <c r="O253" s="40">
        <f>'[3]methanogen M06-L TZVP smd redo'!R253</f>
        <v>1.8857699999999999</v>
      </c>
      <c r="P253" s="40">
        <f>'[3]methanogen M06-L TZVP smd redo'!W253</f>
        <v>1.8851500000000001</v>
      </c>
      <c r="Q253" s="40">
        <f>'[3]methanogen M06-L TZVP smd redo'!V253</f>
        <v>1.8790500000000001</v>
      </c>
      <c r="R253" s="40">
        <f>PRODUCT('[4]methanogen M06-L TZVP smd redo'!AD253:AF253)^(1/3)</f>
        <v>1.8766171129271163</v>
      </c>
      <c r="S253" s="40">
        <f>AVERAGE('[3]methanogen M06-L TZVP smd redo'!AT253:AV253)</f>
        <v>1.8644533333333335</v>
      </c>
      <c r="T253" s="40">
        <f>'[3]methanogen M06-L TZVP smd redo'!FK253</f>
        <v>1.8664000000000001</v>
      </c>
      <c r="U253" s="40">
        <f>'[3]methanogen M06-L TZVP smd redo'!CD253</f>
        <v>1.8416399999999999</v>
      </c>
      <c r="V253" s="40">
        <f>'[3]methanogen M06-L TZVP smd redo'!CG253</f>
        <v>1.55338</v>
      </c>
      <c r="W253" s="40">
        <v>1.8562060942809513</v>
      </c>
      <c r="X253" s="40">
        <v>1.8614742170785337</v>
      </c>
      <c r="Y253" s="40">
        <v>1.8863918697481397</v>
      </c>
      <c r="Z253" s="40"/>
      <c r="AA253" s="40">
        <v>3.5456099999999999</v>
      </c>
      <c r="AB253" s="40">
        <v>3.5247088852871666</v>
      </c>
      <c r="AC253" s="41">
        <v>3.4791066666666666</v>
      </c>
      <c r="AD253" s="41">
        <v>3.4864999999999999</v>
      </c>
      <c r="AE253" s="41">
        <v>3.5614579103863151</v>
      </c>
      <c r="AF253" s="72">
        <v>3.4484445126840244</v>
      </c>
      <c r="AG253" s="41">
        <v>3.4679310842189972</v>
      </c>
      <c r="AH253" s="40"/>
      <c r="AI253" s="133">
        <f>1000*(AA253/Q253/P253-1)</f>
        <v>0.9369338654783288</v>
      </c>
      <c r="AJ253" s="133">
        <f>1000*(AB253/R253^2-1)</f>
        <v>0.85671800300279877</v>
      </c>
      <c r="AK253" s="133">
        <f>1000*(AC253/S253^2-1)</f>
        <v>0.8401260156474244</v>
      </c>
      <c r="AL253" s="133">
        <f>1000*(AD253/T253^2-1)</f>
        <v>0.87586757694291251</v>
      </c>
      <c r="AM253" s="133">
        <f>1000*((AE253/Y253^2-1))</f>
        <v>0.83845600513687835</v>
      </c>
      <c r="AN253" s="133">
        <f>1000*((AF253/W253^2-1))</f>
        <v>0.85428742677051694</v>
      </c>
      <c r="AO253" s="133">
        <f>1000*((AG253/X253^2-1))</f>
        <v>0.82099640721811085</v>
      </c>
      <c r="AQ253" s="133">
        <f>O253*U253/AA253</f>
        <v>0.97949561931515305</v>
      </c>
      <c r="AR253" s="133">
        <f>U253*P253/AB253</f>
        <v>0.98497996827251355</v>
      </c>
      <c r="AS253" s="133">
        <f t="shared" si="82"/>
        <v>1.0059298839685964</v>
      </c>
      <c r="AT253" s="133">
        <f t="shared" si="83"/>
        <v>1.0131074505583331</v>
      </c>
      <c r="AU253" s="133">
        <f>V253*S253/AD253</f>
        <v>0.83069109965103505</v>
      </c>
      <c r="AV253" s="133">
        <f>AC253/AD253</f>
        <v>0.99787943974377358</v>
      </c>
      <c r="AW253" s="133">
        <f>O253*N253/AA253</f>
        <v>0.78543035054616839</v>
      </c>
      <c r="AX253" s="133">
        <f>AE253/AC253</f>
        <v>1.0236702267592586</v>
      </c>
      <c r="AY253" s="133">
        <f>AF253/AG253</f>
        <v>0.99438092307438075</v>
      </c>
      <c r="AZ253" s="133">
        <f t="shared" si="84"/>
        <v>0.98389149205905446</v>
      </c>
      <c r="BB253" s="75">
        <f t="shared" si="85"/>
        <v>-20.717513975941806</v>
      </c>
      <c r="BC253" s="75">
        <f t="shared" si="86"/>
        <v>-15.133974796017329</v>
      </c>
      <c r="BD253" s="75">
        <f t="shared" si="87"/>
        <v>5.9123714042022657</v>
      </c>
      <c r="BE253" s="75">
        <f t="shared" si="88"/>
        <v>13.022291268528791</v>
      </c>
      <c r="BF253" s="75">
        <f t="shared" si="89"/>
        <v>-185.49727447037915</v>
      </c>
      <c r="BG253" s="75">
        <f t="shared" si="90"/>
        <v>-2.1228118277517529</v>
      </c>
      <c r="BH253" s="75">
        <f t="shared" si="91"/>
        <v>-241.52349415964497</v>
      </c>
      <c r="BI253" s="75">
        <f t="shared" si="92"/>
        <v>23.394430569541392</v>
      </c>
      <c r="BJ253" s="75">
        <f t="shared" si="93"/>
        <v>-5.6349233276820287</v>
      </c>
      <c r="BK253" s="75">
        <f t="shared" si="94"/>
        <v>-16.239660308029336</v>
      </c>
      <c r="BM253" s="133">
        <f>O253*U253/Q253/P253</f>
        <v>0.98041334193197716</v>
      </c>
      <c r="BN253" s="133">
        <f>P253*U253/R253^2</f>
        <v>0.98582381834392974</v>
      </c>
      <c r="BO253" s="133">
        <f>P253*Q253/R253^2</f>
        <v>1.0058492679672257</v>
      </c>
      <c r="BP253" s="133">
        <f>R253^2/S253^2</f>
        <v>1.0130906554809689</v>
      </c>
      <c r="BQ253" s="133">
        <f>V253*S253/T253^2</f>
        <v>0.83141867505167455</v>
      </c>
      <c r="BR253" s="133">
        <f>S253^2/T253^2</f>
        <v>0.99791507557434644</v>
      </c>
      <c r="BS253" s="133">
        <f>O253*N253/Q253/P253</f>
        <v>0.78616624684056957</v>
      </c>
      <c r="BT253" s="133">
        <f>Y253^2/S253^2</f>
        <v>1.0236719348671235</v>
      </c>
      <c r="BU253" s="133">
        <f>W253^2/X253^2</f>
        <v>0.99434784737578163</v>
      </c>
      <c r="BV253" s="133">
        <f>X253^2/R253^2</f>
        <v>0.98392660940201737</v>
      </c>
      <c r="BX253" s="133">
        <f t="shared" si="95"/>
        <v>0.99906394315787705</v>
      </c>
      <c r="BY253" s="133">
        <f t="shared" si="96"/>
        <v>0.9991440153344705</v>
      </c>
      <c r="BZ253" s="133">
        <f t="shared" si="97"/>
        <v>1.0000801471989273</v>
      </c>
      <c r="CA253" s="133">
        <f t="shared" si="98"/>
        <v>1.0000165780596961</v>
      </c>
      <c r="CB253" s="133">
        <f t="shared" si="99"/>
        <v>0.99912489889574074</v>
      </c>
      <c r="CC253" s="133">
        <f t="shared" si="100"/>
        <v>0.99996428971618412</v>
      </c>
      <c r="CD253" s="133">
        <f t="shared" si="101"/>
        <v>0.99906394315787717</v>
      </c>
      <c r="CE253" s="133">
        <f t="shared" si="102"/>
        <v>0.99999833139133076</v>
      </c>
      <c r="CF253" s="133">
        <f t="shared" si="103"/>
        <v>1.0000332637101659</v>
      </c>
      <c r="CG253" s="133">
        <f t="shared" si="104"/>
        <v>0.99996430898135358</v>
      </c>
    </row>
    <row r="254" spans="1:85" x14ac:dyDescent="0.2">
      <c r="A254" s="132">
        <v>500</v>
      </c>
      <c r="B254" s="132">
        <f t="shared" si="80"/>
        <v>773.15</v>
      </c>
      <c r="C254" s="44">
        <f t="shared" si="81"/>
        <v>1.2934100756644895</v>
      </c>
      <c r="E254" s="40">
        <f>'[4]methanogen M06-L TZVP smd redo'!AB254</f>
        <v>0.63645518038413229</v>
      </c>
      <c r="F254" s="40">
        <f>'[4]methanogen M06-L TZVP smd redo'!AS254</f>
        <v>0.72140179210022914</v>
      </c>
      <c r="G254" s="40">
        <f>'[4]methanogen M06-L TZVP smd redo'!BJ254</f>
        <v>0.76925772597880027</v>
      </c>
      <c r="H254" s="40">
        <f>'[4]methanogen M06-L TZVP smd redo'!EV254</f>
        <v>0.7815244032700619</v>
      </c>
      <c r="I254" s="40">
        <f>'[4]methanogen M06-L TZVP smd redo'!CL254</f>
        <v>0.74149020999358939</v>
      </c>
      <c r="J254" s="40">
        <f>'[4]methanogen M06-L TZVP smd redo'!DG254</f>
        <v>0.75016694648222249</v>
      </c>
      <c r="K254" s="40">
        <f>'[4]methanogen M06-L TZVP smd redo'!EC254</f>
        <v>0.72622123678445227</v>
      </c>
      <c r="M254" s="40" t="e">
        <f>EXP('d-beta'!Y255/1000)*'[3]methanogen M06-L TZVP smd redo'!EZ254</f>
        <v>#N/A</v>
      </c>
      <c r="N254" s="40">
        <f>'[3]methanogen M06-L TZVP smd redo'!ET254</f>
        <v>1.4747399999999999</v>
      </c>
      <c r="O254" s="40">
        <f>'[3]methanogen M06-L TZVP smd redo'!R254</f>
        <v>1.88076</v>
      </c>
      <c r="P254" s="40">
        <f>'[3]methanogen M06-L TZVP smd redo'!W254</f>
        <v>1.87999</v>
      </c>
      <c r="Q254" s="40">
        <f>'[3]methanogen M06-L TZVP smd redo'!V254</f>
        <v>1.87392</v>
      </c>
      <c r="R254" s="40">
        <f>PRODUCT('[4]methanogen M06-L TZVP smd redo'!AD254:AF254)^(1/3)</f>
        <v>1.8715980059712112</v>
      </c>
      <c r="S254" s="40">
        <f>AVERAGE('[3]methanogen M06-L TZVP smd redo'!AT254:AV254)</f>
        <v>1.8595499999999998</v>
      </c>
      <c r="T254" s="40">
        <f>'[3]methanogen M06-L TZVP smd redo'!FK254</f>
        <v>1.8615299999999999</v>
      </c>
      <c r="U254" s="40">
        <f>'[3]methanogen M06-L TZVP smd redo'!CD254</f>
        <v>1.8368100000000001</v>
      </c>
      <c r="V254" s="40">
        <f>'[3]methanogen M06-L TZVP smd redo'!CG254</f>
        <v>1.55043</v>
      </c>
      <c r="W254" s="40">
        <v>1.851363171969683</v>
      </c>
      <c r="X254" s="40">
        <v>1.8565949498304617</v>
      </c>
      <c r="Y254" s="40">
        <v>1.8813024431056851</v>
      </c>
      <c r="Z254" s="40"/>
      <c r="AA254" s="40">
        <v>3.52623</v>
      </c>
      <c r="AB254" s="40">
        <v>3.505844351456096</v>
      </c>
      <c r="AC254" s="41">
        <v>3.4607933333333336</v>
      </c>
      <c r="AD254" s="41">
        <v>3.4683000000000002</v>
      </c>
      <c r="AE254" s="41">
        <v>3.5422359695347319</v>
      </c>
      <c r="AF254" s="72">
        <v>3.43043214092835</v>
      </c>
      <c r="AG254" s="41">
        <v>3.4497493840127049</v>
      </c>
      <c r="AH254" s="40"/>
      <c r="AI254" s="133">
        <f>1000*(AA254/Q254/P254-1)</f>
        <v>0.93079334045986784</v>
      </c>
      <c r="AJ254" s="133">
        <f>1000*(AB254/R254^2-1)</f>
        <v>0.84651951136582859</v>
      </c>
      <c r="AK254" s="133">
        <f>1000*(AC254/S254^2-1)</f>
        <v>0.82914749055706949</v>
      </c>
      <c r="AL254" s="133">
        <f>1000*(AD254/T254^2-1)</f>
        <v>0.86747593458680328</v>
      </c>
      <c r="AM254" s="133">
        <f>1000*((AE254/Y254^2-1))</f>
        <v>0.82984997788360104</v>
      </c>
      <c r="AN254" s="133">
        <f>1000*((AF254/W254^2-1))</f>
        <v>0.84216134347392391</v>
      </c>
      <c r="AO254" s="133">
        <f>1000*((AG254/X254^2-1))</f>
        <v>0.81364119043492167</v>
      </c>
      <c r="AQ254" s="133">
        <f>O254*U254/AA254</f>
        <v>0.9796861735054152</v>
      </c>
      <c r="AR254" s="133">
        <f>U254*P254/AB254</f>
        <v>0.98497939033310922</v>
      </c>
      <c r="AS254" s="133">
        <f t="shared" si="82"/>
        <v>1.005814761438407</v>
      </c>
      <c r="AT254" s="133">
        <f t="shared" si="83"/>
        <v>1.0130175407149697</v>
      </c>
      <c r="AU254" s="133">
        <f>V254*S254/AD254</f>
        <v>0.83127241198858215</v>
      </c>
      <c r="AV254" s="133">
        <f>AC254/AD254</f>
        <v>0.99783563513344675</v>
      </c>
      <c r="AW254" s="133">
        <f>O254*N254/AA254</f>
        <v>0.78657149488263667</v>
      </c>
      <c r="AX254" s="133">
        <f>AE254/AC254</f>
        <v>1.0235329383632843</v>
      </c>
      <c r="AY254" s="133">
        <f>AF254/AG254</f>
        <v>0.99440039233751953</v>
      </c>
      <c r="AZ254" s="133">
        <f t="shared" si="84"/>
        <v>0.98399958417432509</v>
      </c>
      <c r="BB254" s="75">
        <f t="shared" si="85"/>
        <v>-20.522989719375815</v>
      </c>
      <c r="BC254" s="75">
        <f t="shared" si="86"/>
        <v>-15.134561548634135</v>
      </c>
      <c r="BD254" s="75">
        <f t="shared" si="87"/>
        <v>5.7979209638067459</v>
      </c>
      <c r="BE254" s="75">
        <f t="shared" si="88"/>
        <v>12.933540728646419</v>
      </c>
      <c r="BF254" s="75">
        <f t="shared" si="89"/>
        <v>-184.79772558476017</v>
      </c>
      <c r="BG254" s="75">
        <f t="shared" si="90"/>
        <v>-2.1667104893245277</v>
      </c>
      <c r="BH254" s="75">
        <f t="shared" si="91"/>
        <v>-240.07165803078638</v>
      </c>
      <c r="BI254" s="75">
        <f t="shared" si="92"/>
        <v>23.260307685678171</v>
      </c>
      <c r="BJ254" s="75">
        <f t="shared" si="93"/>
        <v>-5.6153442387308923</v>
      </c>
      <c r="BK254" s="75">
        <f t="shared" si="94"/>
        <v>-16.129804517040913</v>
      </c>
      <c r="BM254" s="133">
        <f>O254*U254/Q254/P254</f>
        <v>0.98059805887145457</v>
      </c>
      <c r="BN254" s="133">
        <f>P254*U254/R254^2</f>
        <v>0.98581319460531946</v>
      </c>
      <c r="BO254" s="133">
        <f>P254*Q254/R254^2</f>
        <v>1.0057300764013699</v>
      </c>
      <c r="BP254" s="133">
        <f>R254^2/S254^2</f>
        <v>1.0129999574377597</v>
      </c>
      <c r="BQ254" s="133">
        <f>V254*S254/T254^2</f>
        <v>0.83199352080106825</v>
      </c>
      <c r="BR254" s="133">
        <f>S254^2/T254^2</f>
        <v>0.99787384893586062</v>
      </c>
      <c r="BS254" s="133">
        <f>O254*N254/Q254/P254</f>
        <v>0.78730363039186901</v>
      </c>
      <c r="BT254" s="133">
        <f>Y254^2/S254^2</f>
        <v>1.0235322199405497</v>
      </c>
      <c r="BU254" s="133">
        <f>W254^2/X254^2</f>
        <v>0.99437205575012666</v>
      </c>
      <c r="BV254" s="133">
        <f>X254^2/R254^2</f>
        <v>0.98403191012672309</v>
      </c>
      <c r="BX254" s="133">
        <f t="shared" si="95"/>
        <v>0.99907007223011557</v>
      </c>
      <c r="BY254" s="133">
        <f t="shared" si="96"/>
        <v>0.99915419647781845</v>
      </c>
      <c r="BZ254" s="133">
        <f t="shared" si="97"/>
        <v>1.0000842025499925</v>
      </c>
      <c r="CA254" s="133">
        <f t="shared" si="98"/>
        <v>1.0000173576287748</v>
      </c>
      <c r="CB254" s="133">
        <f t="shared" si="99"/>
        <v>0.99913327592768775</v>
      </c>
      <c r="CC254" s="133">
        <f t="shared" si="100"/>
        <v>0.9999617047761552</v>
      </c>
      <c r="CD254" s="133">
        <f t="shared" si="101"/>
        <v>0.99907007223011546</v>
      </c>
      <c r="CE254" s="133">
        <f t="shared" si="102"/>
        <v>1.0000007019053436</v>
      </c>
      <c r="CF254" s="133">
        <f t="shared" si="103"/>
        <v>1.000028496966733</v>
      </c>
      <c r="CG254" s="133">
        <f t="shared" si="104"/>
        <v>0.99996714948766874</v>
      </c>
    </row>
    <row r="255" spans="1:85" x14ac:dyDescent="0.2">
      <c r="A255" s="132">
        <v>502</v>
      </c>
      <c r="B255" s="132">
        <f t="shared" si="80"/>
        <v>775.15</v>
      </c>
      <c r="C255" s="44">
        <f t="shared" si="81"/>
        <v>1.2900728891182351</v>
      </c>
      <c r="E255" s="40">
        <f>'[4]methanogen M06-L TZVP smd redo'!AB255</f>
        <v>0.62890088140199474</v>
      </c>
      <c r="F255" s="40">
        <f>'[4]methanogen M06-L TZVP smd redo'!AS255</f>
        <v>0.71914387962990212</v>
      </c>
      <c r="G255" s="40">
        <f>'[4]methanogen M06-L TZVP smd redo'!BJ255</f>
        <v>0.76714352826345866</v>
      </c>
      <c r="H255" s="40">
        <f>'[4]methanogen M06-L TZVP smd redo'!EV255</f>
        <v>0.76593890029719169</v>
      </c>
      <c r="I255" s="40">
        <f>'[4]methanogen M06-L TZVP smd redo'!CL255</f>
        <v>0.7324145375033897</v>
      </c>
      <c r="J255" s="40">
        <f>'[4]methanogen M06-L TZVP smd redo'!DG255</f>
        <v>0.75033699656312791</v>
      </c>
      <c r="K255" s="40">
        <f>'[4]methanogen M06-L TZVP smd redo'!EC255</f>
        <v>0.72165853145134129</v>
      </c>
      <c r="M255" s="40" t="e">
        <f>EXP('d-beta'!Y256/1000)*'[3]methanogen M06-L TZVP smd redo'!EZ255</f>
        <v>#N/A</v>
      </c>
      <c r="N255" s="40">
        <f>'[3]methanogen M06-L TZVP smd redo'!ET255</f>
        <v>1.4727300000000001</v>
      </c>
      <c r="O255" s="40">
        <f>'[3]methanogen M06-L TZVP smd redo'!R255</f>
        <v>1.8757900000000001</v>
      </c>
      <c r="P255" s="40">
        <f>'[3]methanogen M06-L TZVP smd redo'!W255</f>
        <v>1.8748800000000001</v>
      </c>
      <c r="Q255" s="40">
        <f>'[3]methanogen M06-L TZVP smd redo'!V255</f>
        <v>1.8688400000000001</v>
      </c>
      <c r="R255" s="40">
        <f>PRODUCT('[4]methanogen M06-L TZVP smd redo'!AD255:AF255)^(1/3)</f>
        <v>1.866625518597842</v>
      </c>
      <c r="S255" s="40">
        <f>AVERAGE('[3]methanogen M06-L TZVP smd redo'!AT255:AV255)</f>
        <v>1.8546866666666666</v>
      </c>
      <c r="T255" s="40">
        <f>'[3]methanogen M06-L TZVP smd redo'!FK255</f>
        <v>1.8567100000000001</v>
      </c>
      <c r="U255" s="40">
        <f>'[3]methanogen M06-L TZVP smd redo'!CD255</f>
        <v>1.83202</v>
      </c>
      <c r="V255" s="40">
        <f>'[3]methanogen M06-L TZVP smd redo'!CG255</f>
        <v>1.5475099999999999</v>
      </c>
      <c r="W255" s="40">
        <v>1.8465602491069226</v>
      </c>
      <c r="X255" s="40">
        <v>1.8517589780464041</v>
      </c>
      <c r="Y255" s="40">
        <v>1.8762530163739526</v>
      </c>
      <c r="Z255" s="40"/>
      <c r="AA255" s="40">
        <v>3.5070700000000001</v>
      </c>
      <c r="AB255" s="40">
        <v>3.4871964728416076</v>
      </c>
      <c r="AC255" s="41">
        <v>3.4426900000000002</v>
      </c>
      <c r="AD255" s="41">
        <v>3.45031</v>
      </c>
      <c r="AE255" s="41">
        <v>3.5232339763621034</v>
      </c>
      <c r="AF255" s="72">
        <v>3.4126230744605754</v>
      </c>
      <c r="AG255" s="41">
        <v>3.4317809458858943</v>
      </c>
      <c r="AH255" s="40"/>
      <c r="AI255" s="133">
        <f>1000*(AA255/Q255/P255-1)</f>
        <v>0.9187779502088933</v>
      </c>
      <c r="AJ255" s="133">
        <f>1000*(AB255/R255^2-1)</f>
        <v>0.83392756388045441</v>
      </c>
      <c r="AK255" s="133">
        <f>1000*(AC255/S255^2-1)</f>
        <v>0.82194226681875371</v>
      </c>
      <c r="AL255" s="133">
        <f>1000*(AD255/T255^2-1)</f>
        <v>0.85223639324705225</v>
      </c>
      <c r="AM255" s="133">
        <f>1000*((AE255/Y255^2-1))</f>
        <v>0.82622899720363741</v>
      </c>
      <c r="AN255" s="133">
        <f>1000*((AF255/W255^2-1))</f>
        <v>0.83240470700496338</v>
      </c>
      <c r="AO255" s="133">
        <f>1000*((AG255/X255^2-1))</f>
        <v>0.80770602888136089</v>
      </c>
      <c r="AQ255" s="133">
        <f>O255*U255/AA255</f>
        <v>0.97987345442206741</v>
      </c>
      <c r="AR255" s="133">
        <f>U255*P255/AB255</f>
        <v>0.98497967761508842</v>
      </c>
      <c r="AS255" s="133">
        <f t="shared" si="82"/>
        <v>1.0056989984112361</v>
      </c>
      <c r="AT255" s="133">
        <f t="shared" si="83"/>
        <v>1.0129278188978987</v>
      </c>
      <c r="AU255" s="133">
        <f>V255*S255/AD255</f>
        <v>0.83185167811974381</v>
      </c>
      <c r="AV255" s="133">
        <f>AC255/AD255</f>
        <v>0.99779150279250273</v>
      </c>
      <c r="AW255" s="133">
        <f>O255*N255/AA255</f>
        <v>0.78770375461567643</v>
      </c>
      <c r="AX255" s="133">
        <f>AE255/AC255</f>
        <v>1.0233956517612981</v>
      </c>
      <c r="AY255" s="133">
        <f>AF255/AG255</f>
        <v>0.99441751331818373</v>
      </c>
      <c r="AZ255" s="133">
        <f t="shared" si="84"/>
        <v>0.98410886011519827</v>
      </c>
      <c r="BB255" s="75">
        <f t="shared" si="85"/>
        <v>-20.331843796023119</v>
      </c>
      <c r="BC255" s="75">
        <f t="shared" si="86"/>
        <v>-15.134269885742373</v>
      </c>
      <c r="BD255" s="75">
        <f t="shared" si="87"/>
        <v>5.6828205557366331</v>
      </c>
      <c r="BE255" s="75">
        <f t="shared" si="88"/>
        <v>12.844967937969761</v>
      </c>
      <c r="BF255" s="75">
        <f t="shared" si="89"/>
        <v>-184.10112554387197</v>
      </c>
      <c r="BG255" s="75">
        <f t="shared" si="90"/>
        <v>-2.2109395340318332</v>
      </c>
      <c r="BH255" s="75">
        <f t="shared" si="91"/>
        <v>-238.63320572883381</v>
      </c>
      <c r="BI255" s="75">
        <f t="shared" si="92"/>
        <v>23.12616856342995</v>
      </c>
      <c r="BJ255" s="75">
        <f t="shared" si="93"/>
        <v>-5.5981269956480197</v>
      </c>
      <c r="BK255" s="75">
        <f t="shared" si="94"/>
        <v>-16.018757850580499</v>
      </c>
      <c r="BM255" s="133">
        <f>O255*U255/Q255/P255</f>
        <v>0.98077374054598543</v>
      </c>
      <c r="BN255" s="133">
        <f>P255*U255/R255^2</f>
        <v>0.98580107931811378</v>
      </c>
      <c r="BO255" s="133">
        <f>P255*Q255/R255^2</f>
        <v>1.0056137427936724</v>
      </c>
      <c r="BP255" s="133">
        <f>R255^2/S255^2</f>
        <v>1.0129156887727331</v>
      </c>
      <c r="BQ255" s="133">
        <f>V255*S255/T255^2</f>
        <v>0.832560612393621</v>
      </c>
      <c r="BR255" s="133">
        <f>S255^2/T255^2</f>
        <v>0.9978217051898105</v>
      </c>
      <c r="BS255" s="133">
        <f>O255*N255/Q255/P255</f>
        <v>0.78842747945671399</v>
      </c>
      <c r="BT255" s="133">
        <f>Y255^2/S255^2</f>
        <v>1.0233912683617539</v>
      </c>
      <c r="BU255" s="133">
        <f>W255^2/X255^2</f>
        <v>0.99439297294762186</v>
      </c>
      <c r="BV255" s="133">
        <f>X255^2/R255^2</f>
        <v>0.98413464413420904</v>
      </c>
      <c r="BX255" s="133">
        <f t="shared" si="95"/>
        <v>0.99908206542783573</v>
      </c>
      <c r="BY255" s="133">
        <f t="shared" si="96"/>
        <v>0.99916676729184195</v>
      </c>
      <c r="BZ255" s="133">
        <f t="shared" si="97"/>
        <v>1.0000847796862111</v>
      </c>
      <c r="CA255" s="133">
        <f t="shared" si="98"/>
        <v>1.0000119754539298</v>
      </c>
      <c r="CB255" s="133">
        <f t="shared" si="99"/>
        <v>0.99914848929516498</v>
      </c>
      <c r="CC255" s="133">
        <f t="shared" si="100"/>
        <v>0.99996973166934466</v>
      </c>
      <c r="CD255" s="133">
        <f t="shared" si="101"/>
        <v>0.99908206542783584</v>
      </c>
      <c r="CE255" s="133">
        <f t="shared" si="102"/>
        <v>1.0000042832098335</v>
      </c>
      <c r="CF255" s="133">
        <f t="shared" si="103"/>
        <v>1.0000246787449525</v>
      </c>
      <c r="CG255" s="133">
        <f t="shared" si="104"/>
        <v>0.99997380031364158</v>
      </c>
    </row>
    <row r="256" spans="1:85" x14ac:dyDescent="0.2">
      <c r="A256" s="132">
        <v>504</v>
      </c>
      <c r="B256" s="132">
        <f t="shared" si="80"/>
        <v>777.15</v>
      </c>
      <c r="C256" s="44">
        <f t="shared" si="81"/>
        <v>1.286752879109567</v>
      </c>
      <c r="E256" s="40">
        <f>'[4]methanogen M06-L TZVP smd redo'!AB256</f>
        <v>0.6302440260832487</v>
      </c>
      <c r="F256" s="40">
        <f>'[4]methanogen M06-L TZVP smd redo'!AS256</f>
        <v>0.70578338639015747</v>
      </c>
      <c r="G256" s="40">
        <f>'[4]methanogen M06-L TZVP smd redo'!BJ256</f>
        <v>0.75577286403105681</v>
      </c>
      <c r="H256" s="40">
        <f>'[4]methanogen M06-L TZVP smd redo'!EV256</f>
        <v>0.76492027249774885</v>
      </c>
      <c r="I256" s="40">
        <f>'[4]methanogen M06-L TZVP smd redo'!CL256</f>
        <v>0.73521919412278258</v>
      </c>
      <c r="J256" s="40">
        <f>'[4]methanogen M06-L TZVP smd redo'!DG256</f>
        <v>0.74105921436329325</v>
      </c>
      <c r="K256" s="40">
        <f>'[4]methanogen M06-L TZVP smd redo'!EC256</f>
        <v>0.71541615634251876</v>
      </c>
      <c r="M256" s="40" t="e">
        <f>EXP('d-beta'!Y257/1000)*'[3]methanogen M06-L TZVP smd redo'!EZ256</f>
        <v>#N/A</v>
      </c>
      <c r="N256" s="40">
        <f>'[3]methanogen M06-L TZVP smd redo'!ET256</f>
        <v>1.4707399999999999</v>
      </c>
      <c r="O256" s="40">
        <f>'[3]methanogen M06-L TZVP smd redo'!R256</f>
        <v>1.87087</v>
      </c>
      <c r="P256" s="40">
        <f>'[3]methanogen M06-L TZVP smd redo'!W256</f>
        <v>1.86982</v>
      </c>
      <c r="Q256" s="40">
        <f>'[3]methanogen M06-L TZVP smd redo'!V256</f>
        <v>1.8637999999999999</v>
      </c>
      <c r="R256" s="40">
        <f>PRODUCT('[4]methanogen M06-L TZVP smd redo'!AD256:AF256)^(1/3)</f>
        <v>1.8616930313604791</v>
      </c>
      <c r="S256" s="40">
        <f>AVERAGE('[3]methanogen M06-L TZVP smd redo'!AT256:AV256)</f>
        <v>1.8498666666666665</v>
      </c>
      <c r="T256" s="40">
        <f>'[3]methanogen M06-L TZVP smd redo'!FK256</f>
        <v>1.85192</v>
      </c>
      <c r="U256" s="40">
        <f>'[3]methanogen M06-L TZVP smd redo'!CD256</f>
        <v>1.82728</v>
      </c>
      <c r="V256" s="40">
        <f>'[3]methanogen M06-L TZVP smd redo'!CG256</f>
        <v>1.54461</v>
      </c>
      <c r="W256" s="40">
        <v>1.8417973256615539</v>
      </c>
      <c r="X256" s="40">
        <v>1.8469730055577842</v>
      </c>
      <c r="Y256" s="40">
        <v>1.8712602379604157</v>
      </c>
      <c r="Z256" s="40"/>
      <c r="AA256" s="40">
        <v>3.48814</v>
      </c>
      <c r="AB256" s="40">
        <v>3.4687685263162225</v>
      </c>
      <c r="AC256" s="41">
        <v>3.4247933333333331</v>
      </c>
      <c r="AD256" s="41">
        <v>3.4325199999999998</v>
      </c>
      <c r="AE256" s="41">
        <v>3.5044519878110254</v>
      </c>
      <c r="AF256" s="72">
        <v>3.3950173133326653</v>
      </c>
      <c r="AG256" s="41">
        <v>3.4140058158550661</v>
      </c>
      <c r="AH256" s="40"/>
      <c r="AI256" s="133">
        <f>1000*(AA256/Q256/P256-1)</f>
        <v>0.90947225678061905</v>
      </c>
      <c r="AJ256" s="133">
        <f>1000*(AB256/R256^2-1)</f>
        <v>0.82737024144630134</v>
      </c>
      <c r="AK256" s="133">
        <f>1000*(AC256/S256^2-1)</f>
        <v>0.81433180757839452</v>
      </c>
      <c r="AL256" s="133">
        <f>1000*(AD256/T256^2-1)</f>
        <v>0.84916814583446687</v>
      </c>
      <c r="AM256" s="133">
        <f>1000*((AE256/Y256^2-1))</f>
        <v>0.81022891953064224</v>
      </c>
      <c r="AN256" s="133">
        <f>1000*((AF256/W256^2-1))</f>
        <v>0.8253965467679425</v>
      </c>
      <c r="AO256" s="133">
        <f>1000*((AG256/X256^2-1))</f>
        <v>0.79046851868413981</v>
      </c>
      <c r="AQ256" s="133">
        <f>O256*U256/AA256</f>
        <v>0.98006482927864136</v>
      </c>
      <c r="AR256" s="133">
        <f>U256*P256/AB256</f>
        <v>0.98498492005993421</v>
      </c>
      <c r="AS256" s="133">
        <f t="shared" si="82"/>
        <v>1.0055845391633409</v>
      </c>
      <c r="AT256" s="133">
        <f t="shared" si="83"/>
        <v>1.0128402471924016</v>
      </c>
      <c r="AU256" s="133">
        <f>V256*S256/AD256</f>
        <v>0.83242706582918669</v>
      </c>
      <c r="AV256" s="133">
        <f>AC256/AD256</f>
        <v>0.99774898131207779</v>
      </c>
      <c r="AW256" s="133">
        <f>O256*N256/AA256</f>
        <v>0.78883397564317947</v>
      </c>
      <c r="AX256" s="133">
        <f>AE256/AC256</f>
        <v>1.0232594047945547</v>
      </c>
      <c r="AY256" s="133">
        <f>AF256/AG256</f>
        <v>0.99443805794523965</v>
      </c>
      <c r="AZ256" s="133">
        <f t="shared" si="84"/>
        <v>0.98421263625817268</v>
      </c>
      <c r="BB256" s="75">
        <f t="shared" si="85"/>
        <v>-20.136557180343775</v>
      </c>
      <c r="BC256" s="75">
        <f t="shared" si="86"/>
        <v>-15.128947511064183</v>
      </c>
      <c r="BD256" s="75">
        <f t="shared" si="87"/>
        <v>5.5690034375825164</v>
      </c>
      <c r="BE256" s="75">
        <f t="shared" si="88"/>
        <v>12.758510157320989</v>
      </c>
      <c r="BF256" s="75">
        <f t="shared" si="89"/>
        <v>-183.40966957898647</v>
      </c>
      <c r="BG256" s="75">
        <f t="shared" si="90"/>
        <v>-2.2535560389537621</v>
      </c>
      <c r="BH256" s="75">
        <f t="shared" si="91"/>
        <v>-237.19940405135421</v>
      </c>
      <c r="BI256" s="75">
        <f t="shared" si="92"/>
        <v>22.993027449583479</v>
      </c>
      <c r="BJ256" s="75">
        <f t="shared" si="93"/>
        <v>-5.5774672480489542</v>
      </c>
      <c r="BK256" s="75">
        <f t="shared" si="94"/>
        <v>-15.913311516471184</v>
      </c>
      <c r="BM256" s="133">
        <f>O256*U256/Q256/P256</f>
        <v>0.98095617105071664</v>
      </c>
      <c r="BN256" s="133">
        <f>P256*U256/R256^2</f>
        <v>0.98579986727106528</v>
      </c>
      <c r="BO256" s="133">
        <f>P256*Q256/R256^2</f>
        <v>1.0055020536643597</v>
      </c>
      <c r="BP256" s="133">
        <f>R256^2/S256^2</f>
        <v>1.0128270522589153</v>
      </c>
      <c r="BQ256" s="133">
        <f>V256*S256/T256^2</f>
        <v>0.83313393637721922</v>
      </c>
      <c r="BR256" s="133">
        <f>S256^2/T256^2</f>
        <v>0.99778371095163509</v>
      </c>
      <c r="BS256" s="133">
        <f>O256*N256/Q256/P256</f>
        <v>0.78955139825923282</v>
      </c>
      <c r="BT256" s="133">
        <f>Y256^2/S256^2</f>
        <v>1.023263599714491</v>
      </c>
      <c r="BU256" s="133">
        <f>W256^2/X256^2</f>
        <v>0.99440335283030601</v>
      </c>
      <c r="BV256" s="133">
        <f>X256^2/R256^2</f>
        <v>0.98424892671355257</v>
      </c>
      <c r="BX256" s="133">
        <f t="shared" si="95"/>
        <v>0.99909135413142813</v>
      </c>
      <c r="BY256" s="133">
        <f t="shared" si="96"/>
        <v>0.99917331373416896</v>
      </c>
      <c r="BZ256" s="133">
        <f t="shared" si="97"/>
        <v>1.0000820341427257</v>
      </c>
      <c r="CA256" s="133">
        <f t="shared" si="98"/>
        <v>1.0000130278248955</v>
      </c>
      <c r="CB256" s="133">
        <f t="shared" si="99"/>
        <v>0.99915155232890129</v>
      </c>
      <c r="CC256" s="133">
        <f t="shared" si="100"/>
        <v>0.99996519321855415</v>
      </c>
      <c r="CD256" s="133">
        <f t="shared" si="101"/>
        <v>0.99909135413142824</v>
      </c>
      <c r="CE256" s="133">
        <f t="shared" si="102"/>
        <v>0.99999590045034581</v>
      </c>
      <c r="CF256" s="133">
        <f t="shared" si="103"/>
        <v>1.0000349004403846</v>
      </c>
      <c r="CG256" s="133">
        <f t="shared" si="104"/>
        <v>0.999963128783385</v>
      </c>
    </row>
    <row r="257" spans="1:85" x14ac:dyDescent="0.2">
      <c r="A257" s="132">
        <v>506</v>
      </c>
      <c r="B257" s="132">
        <f t="shared" si="80"/>
        <v>779.15</v>
      </c>
      <c r="C257" s="44">
        <f t="shared" si="81"/>
        <v>1.2834499133671309</v>
      </c>
      <c r="E257" s="40">
        <f>'[4]methanogen M06-L TZVP smd redo'!AB257</f>
        <v>0.62043578878512307</v>
      </c>
      <c r="F257" s="40">
        <f>'[4]methanogen M06-L TZVP smd redo'!AS257</f>
        <v>0.7040861667277909</v>
      </c>
      <c r="G257" s="40">
        <f>'[4]methanogen M06-L TZVP smd redo'!BJ257</f>
        <v>0.75113767817636123</v>
      </c>
      <c r="H257" s="40">
        <f>'[4]methanogen M06-L TZVP smd redo'!EV257</f>
        <v>0.75723867975785453</v>
      </c>
      <c r="I257" s="40">
        <f>'[4]methanogen M06-L TZVP smd redo'!CL257</f>
        <v>0.73047702607698106</v>
      </c>
      <c r="J257" s="40">
        <f>'[4]methanogen M06-L TZVP smd redo'!DG257</f>
        <v>0.73224711588970592</v>
      </c>
      <c r="K257" s="40">
        <f>'[4]methanogen M06-L TZVP smd redo'!EC257</f>
        <v>0.71481638843495787</v>
      </c>
      <c r="M257" s="40" t="e">
        <f>EXP('d-beta'!Y258/1000)*'[3]methanogen M06-L TZVP smd redo'!EZ257</f>
        <v>#N/A</v>
      </c>
      <c r="N257" s="40">
        <f>'[3]methanogen M06-L TZVP smd redo'!ET257</f>
        <v>1.4687600000000001</v>
      </c>
      <c r="O257" s="40">
        <f>'[3]methanogen M06-L TZVP smd redo'!R257</f>
        <v>1.86599</v>
      </c>
      <c r="P257" s="40">
        <f>'[3]methanogen M06-L TZVP smd redo'!W257</f>
        <v>1.8648</v>
      </c>
      <c r="Q257" s="40">
        <f>'[3]methanogen M06-L TZVP smd redo'!V257</f>
        <v>1.8588</v>
      </c>
      <c r="R257" s="40">
        <f>PRODUCT('[4]methanogen M06-L TZVP smd redo'!AD257:AF257)^(1/3)</f>
        <v>1.8568072395447124</v>
      </c>
      <c r="S257" s="40">
        <f>AVERAGE('[3]methanogen M06-L TZVP smd redo'!AT257:AV257)</f>
        <v>1.8450899999999999</v>
      </c>
      <c r="T257" s="40">
        <f>'[3]methanogen M06-L TZVP smd redo'!FK257</f>
        <v>1.84718</v>
      </c>
      <c r="U257" s="40">
        <f>'[3]methanogen M06-L TZVP smd redo'!CD257</f>
        <v>1.82257</v>
      </c>
      <c r="V257" s="40">
        <f>'[3]methanogen M06-L TZVP smd redo'!CG257</f>
        <v>1.54173</v>
      </c>
      <c r="W257" s="40">
        <v>1.8370744016022156</v>
      </c>
      <c r="X257" s="40">
        <v>1.8422203741960421</v>
      </c>
      <c r="Y257" s="40">
        <v>1.8662974591957937</v>
      </c>
      <c r="Z257" s="40"/>
      <c r="AA257" s="40">
        <v>3.46943</v>
      </c>
      <c r="AB257" s="40">
        <v>3.4505439478386482</v>
      </c>
      <c r="AC257" s="41">
        <v>3.4070966666666664</v>
      </c>
      <c r="AD257" s="41">
        <v>3.41493</v>
      </c>
      <c r="AE257" s="41">
        <v>3.4858833180480473</v>
      </c>
      <c r="AF257" s="72">
        <v>3.3776049015079068</v>
      </c>
      <c r="AG257" s="41">
        <v>3.3964406884512912</v>
      </c>
      <c r="AH257" s="40"/>
      <c r="AI257" s="133">
        <f>1000*(AA257/Q257/P257-1)</f>
        <v>0.90579835576609646</v>
      </c>
      <c r="AJ257" s="133">
        <f>1000*(AB257/R257^2-1)</f>
        <v>0.81526699173828376</v>
      </c>
      <c r="AK257" s="133">
        <f>1000*(AC257/S257^2-1)</f>
        <v>0.80472126738651006</v>
      </c>
      <c r="AL257" s="133">
        <f>1000*(AD257/T257^2-1)</f>
        <v>0.83704152953401056</v>
      </c>
      <c r="AM257" s="133">
        <f>1000*((AE257/Y257^2-1))</f>
        <v>0.8088022680581286</v>
      </c>
      <c r="AN257" s="133">
        <f>1000*((AF257/W257^2-1))</f>
        <v>0.81856993409479273</v>
      </c>
      <c r="AO257" s="133">
        <f>1000*((AG257/X257^2-1))</f>
        <v>0.78519661322018486</v>
      </c>
      <c r="AQ257" s="133">
        <f>O257*U257/AA257</f>
        <v>0.98024672476458674</v>
      </c>
      <c r="AR257" s="133">
        <f>U257*P257/AB257</f>
        <v>0.98498340765342107</v>
      </c>
      <c r="AS257" s="133">
        <f t="shared" si="82"/>
        <v>1.005473355055565</v>
      </c>
      <c r="AT257" s="133">
        <f t="shared" si="83"/>
        <v>1.0127519954444053</v>
      </c>
      <c r="AU257" s="133">
        <f>V257*S257/AD257</f>
        <v>0.83299821832365517</v>
      </c>
      <c r="AV257" s="133">
        <f>AC257/AD257</f>
        <v>0.99770615112657257</v>
      </c>
      <c r="AW257" s="133">
        <f>O257*N257/AA257</f>
        <v>0.78995439377649934</v>
      </c>
      <c r="AX257" s="133">
        <f>AE257/AC257</f>
        <v>1.0231242782607815</v>
      </c>
      <c r="AY257" s="133">
        <f>AF257/AG257</f>
        <v>0.99445425706757351</v>
      </c>
      <c r="AZ257" s="133">
        <f t="shared" si="84"/>
        <v>0.98432036797524458</v>
      </c>
      <c r="BB257" s="75">
        <f t="shared" si="85"/>
        <v>-19.950979039877026</v>
      </c>
      <c r="BC257" s="75">
        <f t="shared" si="86"/>
        <v>-15.130482973834685</v>
      </c>
      <c r="BD257" s="75">
        <f t="shared" si="87"/>
        <v>5.45843068061835</v>
      </c>
      <c r="BE257" s="75">
        <f t="shared" si="88"/>
        <v>12.671373421511541</v>
      </c>
      <c r="BF257" s="75">
        <f t="shared" si="89"/>
        <v>-182.72377568474241</v>
      </c>
      <c r="BG257" s="75">
        <f t="shared" si="90"/>
        <v>-2.2964837749028537</v>
      </c>
      <c r="BH257" s="75">
        <f t="shared" si="91"/>
        <v>-235.78006458431193</v>
      </c>
      <c r="BI257" s="75">
        <f t="shared" si="92"/>
        <v>22.860963716776659</v>
      </c>
      <c r="BJ257" s="75">
        <f t="shared" si="93"/>
        <v>-5.5611776558855768</v>
      </c>
      <c r="BK257" s="75">
        <f t="shared" si="94"/>
        <v>-15.803857708028277</v>
      </c>
      <c r="BM257" s="133">
        <f>O257*U257/Q257/P257</f>
        <v>0.98113463063612361</v>
      </c>
      <c r="BN257" s="133">
        <f>P257*U257/R257^2</f>
        <v>0.9857864321130908</v>
      </c>
      <c r="BO257" s="133">
        <f>P257*Q257/R257^2</f>
        <v>1.005382410558614</v>
      </c>
      <c r="BP257" s="133">
        <f>R257^2/S257^2</f>
        <v>1.0127413239411491</v>
      </c>
      <c r="BQ257" s="133">
        <f>V257*S257/T257^2</f>
        <v>0.83369547242641995</v>
      </c>
      <c r="BR257" s="133">
        <f>S257^2/T257^2</f>
        <v>0.99773837132264598</v>
      </c>
      <c r="BS257" s="133">
        <f>O257*N257/Q257/P257</f>
        <v>0.79066993316751222</v>
      </c>
      <c r="BT257" s="133">
        <f>Y257^2/S257^2</f>
        <v>1.023120106264235</v>
      </c>
      <c r="BU257" s="133">
        <f>W257^2/X257^2</f>
        <v>0.99442109597123374</v>
      </c>
      <c r="BV257" s="133">
        <f>X257^2/R257^2</f>
        <v>0.98434994363858186</v>
      </c>
      <c r="BX257" s="133">
        <f t="shared" si="95"/>
        <v>0.99909502137238682</v>
      </c>
      <c r="BY257" s="133">
        <f t="shared" si="96"/>
        <v>0.99918539712709542</v>
      </c>
      <c r="BZ257" s="133">
        <f t="shared" si="97"/>
        <v>1.0000904576169185</v>
      </c>
      <c r="CA257" s="133">
        <f t="shared" si="98"/>
        <v>1.0000105372448067</v>
      </c>
      <c r="CB257" s="133">
        <f t="shared" si="99"/>
        <v>0.99916365852301503</v>
      </c>
      <c r="CC257" s="133">
        <f t="shared" si="100"/>
        <v>0.99996770676862845</v>
      </c>
      <c r="CD257" s="133">
        <f t="shared" si="101"/>
        <v>0.99909502137238693</v>
      </c>
      <c r="CE257" s="133">
        <f t="shared" si="102"/>
        <v>1.0000040777192443</v>
      </c>
      <c r="CF257" s="133">
        <f t="shared" si="103"/>
        <v>1.0000333471368157</v>
      </c>
      <c r="CG257" s="133">
        <f t="shared" si="104"/>
        <v>0.99996995411689871</v>
      </c>
    </row>
    <row r="258" spans="1:85" x14ac:dyDescent="0.2">
      <c r="A258" s="132">
        <v>508</v>
      </c>
      <c r="B258" s="132">
        <f t="shared" si="80"/>
        <v>781.15</v>
      </c>
      <c r="C258" s="44">
        <f t="shared" si="81"/>
        <v>1.2801638609742048</v>
      </c>
      <c r="E258" s="40">
        <f>'[4]methanogen M06-L TZVP smd redo'!AB258</f>
        <v>0.61331160494448866</v>
      </c>
      <c r="F258" s="40">
        <f>'[4]methanogen M06-L TZVP smd redo'!AS258</f>
        <v>0.69836583035742805</v>
      </c>
      <c r="G258" s="40">
        <f>'[4]methanogen M06-L TZVP smd redo'!BJ258</f>
        <v>0.75061935263787127</v>
      </c>
      <c r="H258" s="40">
        <f>'[4]methanogen M06-L TZVP smd redo'!EV258</f>
        <v>0.74828198738519092</v>
      </c>
      <c r="I258" s="40">
        <f>'[4]methanogen M06-L TZVP smd redo'!CL258</f>
        <v>0.72254519265801953</v>
      </c>
      <c r="J258" s="40">
        <f>'[4]methanogen M06-L TZVP smd redo'!DG258</f>
        <v>0.73093725439266066</v>
      </c>
      <c r="K258" s="40">
        <f>'[4]methanogen M06-L TZVP smd redo'!EC258</f>
        <v>0.69943204887068511</v>
      </c>
      <c r="M258" s="40" t="e">
        <f>EXP('d-beta'!Y259/1000)*'[3]methanogen M06-L TZVP smd redo'!EZ258</f>
        <v>#N/A</v>
      </c>
      <c r="N258" s="40">
        <f>'[3]methanogen M06-L TZVP smd redo'!ET258</f>
        <v>1.46679</v>
      </c>
      <c r="O258" s="40">
        <f>'[3]methanogen M06-L TZVP smd redo'!R258</f>
        <v>1.8611500000000001</v>
      </c>
      <c r="P258" s="40">
        <f>'[3]methanogen M06-L TZVP smd redo'!W258</f>
        <v>1.85982</v>
      </c>
      <c r="Q258" s="40">
        <f>'[3]methanogen M06-L TZVP smd redo'!V258</f>
        <v>1.8538600000000001</v>
      </c>
      <c r="R258" s="40">
        <f>PRODUCT('[4]methanogen M06-L TZVP smd redo'!AD258:AF258)^(1/3)</f>
        <v>1.8519580672317089</v>
      </c>
      <c r="S258" s="40">
        <f>AVERAGE('[3]methanogen M06-L TZVP smd redo'!AT258:AV258)</f>
        <v>1.8403499999999999</v>
      </c>
      <c r="T258" s="40">
        <f>'[3]methanogen M06-L TZVP smd redo'!FK258</f>
        <v>1.8424799999999999</v>
      </c>
      <c r="U258" s="40">
        <f>'[3]methanogen M06-L TZVP smd redo'!CD258</f>
        <v>1.8179099999999999</v>
      </c>
      <c r="V258" s="40">
        <f>'[3]methanogen M06-L TZVP smd redo'!CG258</f>
        <v>1.53888</v>
      </c>
      <c r="W258" s="40">
        <v>1.8323981143855839</v>
      </c>
      <c r="X258" s="40">
        <v>1.8375076963656576</v>
      </c>
      <c r="Y258" s="40">
        <v>1.8613879768272295</v>
      </c>
      <c r="Z258" s="40"/>
      <c r="AA258" s="40">
        <v>3.4509300000000001</v>
      </c>
      <c r="AB258" s="40">
        <v>3.4325259493452367</v>
      </c>
      <c r="AC258" s="41">
        <v>3.3895933333333335</v>
      </c>
      <c r="AD258" s="41">
        <v>3.3975300000000002</v>
      </c>
      <c r="AE258" s="41">
        <v>3.4675245961793602</v>
      </c>
      <c r="AF258" s="72">
        <v>3.3603924473405273</v>
      </c>
      <c r="AG258" s="41">
        <v>3.379065517249364</v>
      </c>
      <c r="AH258" s="40"/>
      <c r="AI258" s="133">
        <f>1000*(AA258/Q258/P258-1)</f>
        <v>0.89449902483984545</v>
      </c>
      <c r="AJ258" s="133">
        <f>1000*(AB258/R258^2-1)</f>
        <v>0.80975803695770843</v>
      </c>
      <c r="AK258" s="133">
        <f>1000*(AC258/S258^2-1)</f>
        <v>0.79873049698986343</v>
      </c>
      <c r="AL258" s="133">
        <f>1000*(AD258/T258^2-1)</f>
        <v>0.82405596272105974</v>
      </c>
      <c r="AM258" s="133">
        <f>1000*((AE258/Y258^2-1))</f>
        <v>0.79641642157257664</v>
      </c>
      <c r="AN258" s="133">
        <f>1000*((AF258/W258^2-1))</f>
        <v>0.80698441694804224</v>
      </c>
      <c r="AO258" s="133">
        <f>1000*((AG258/X258^2-1))</f>
        <v>0.77921932727753607</v>
      </c>
      <c r="AQ258" s="133">
        <f>O258*U258/AA258</f>
        <v>0.98043228825273188</v>
      </c>
      <c r="AR258" s="133">
        <f>U258*P258/AB258</f>
        <v>0.98498465156393988</v>
      </c>
      <c r="AS258" s="133">
        <f t="shared" si="82"/>
        <v>1.0053616639542882</v>
      </c>
      <c r="AT258" s="133">
        <f t="shared" si="83"/>
        <v>1.0126660079218657</v>
      </c>
      <c r="AU258" s="133">
        <f>V258*S258/AD258</f>
        <v>0.83356962499227372</v>
      </c>
      <c r="AV258" s="133">
        <f>AC258/AD258</f>
        <v>0.99766398923139255</v>
      </c>
      <c r="AW258" s="133">
        <f>O258*N258/AA258</f>
        <v>0.79106681633646581</v>
      </c>
      <c r="AX258" s="133">
        <f>AE258/AC258</f>
        <v>1.0229913311663819</v>
      </c>
      <c r="AY258" s="133">
        <f>AF258/AG258</f>
        <v>0.99447389527858665</v>
      </c>
      <c r="AZ258" s="133">
        <f t="shared" si="84"/>
        <v>0.98442533781687203</v>
      </c>
      <c r="BB258" s="75">
        <f t="shared" si="85"/>
        <v>-19.761694116167241</v>
      </c>
      <c r="BC258" s="75">
        <f t="shared" si="86"/>
        <v>-15.129220100040371</v>
      </c>
      <c r="BD258" s="75">
        <f t="shared" si="87"/>
        <v>5.3473414064254774</v>
      </c>
      <c r="BE258" s="75">
        <f t="shared" si="88"/>
        <v>12.586465000189738</v>
      </c>
      <c r="BF258" s="75">
        <f t="shared" si="89"/>
        <v>-182.0380469959272</v>
      </c>
      <c r="BG258" s="75">
        <f t="shared" si="90"/>
        <v>-2.3387434983832671</v>
      </c>
      <c r="BH258" s="75">
        <f t="shared" si="91"/>
        <v>-234.3728440657944</v>
      </c>
      <c r="BI258" s="75">
        <f t="shared" si="92"/>
        <v>22.73101300042989</v>
      </c>
      <c r="BJ258" s="75">
        <f t="shared" si="93"/>
        <v>-5.5414301240397297</v>
      </c>
      <c r="BK258" s="75">
        <f t="shared" si="94"/>
        <v>-15.697221445744029</v>
      </c>
      <c r="BM258" s="133">
        <f>O258*U258/Q258/P258</f>
        <v>0.98130928397849559</v>
      </c>
      <c r="BN258" s="133">
        <f>P258*U258/R258^2</f>
        <v>0.9857822508018238</v>
      </c>
      <c r="BO258" s="133">
        <f>P258*Q258/R258^2</f>
        <v>1.0052765447527487</v>
      </c>
      <c r="BP258" s="133">
        <f>R258^2/S258^2</f>
        <v>1.0126548497424148</v>
      </c>
      <c r="BQ258" s="133">
        <f>V258*S258/T258^2</f>
        <v>0.83425653301209179</v>
      </c>
      <c r="BR258" s="133">
        <f>S258^2/T258^2</f>
        <v>0.99768923537170096</v>
      </c>
      <c r="BS258" s="133">
        <f>O258*N258/Q258/P258</f>
        <v>0.79177442483226201</v>
      </c>
      <c r="BT258" s="133">
        <f>Y258^2/S258^2</f>
        <v>1.0229936965616337</v>
      </c>
      <c r="BU258" s="133">
        <f>W258^2/X258^2</f>
        <v>0.99444630588591931</v>
      </c>
      <c r="BV258" s="133">
        <f>X258^2/R258^2</f>
        <v>0.98445537748897227</v>
      </c>
      <c r="BX258" s="133">
        <f t="shared" si="95"/>
        <v>0.99910630038859094</v>
      </c>
      <c r="BY258" s="133">
        <f t="shared" si="96"/>
        <v>0.9991908971405854</v>
      </c>
      <c r="BZ258" s="133">
        <f t="shared" si="97"/>
        <v>1.0000846724237065</v>
      </c>
      <c r="CA258" s="133">
        <f t="shared" si="98"/>
        <v>1.0000110187389648</v>
      </c>
      <c r="CB258" s="133">
        <f t="shared" si="99"/>
        <v>0.99917662254637907</v>
      </c>
      <c r="CC258" s="133">
        <f t="shared" si="100"/>
        <v>0.99997469538668626</v>
      </c>
      <c r="CD258" s="133">
        <f t="shared" si="101"/>
        <v>0.99910630038859094</v>
      </c>
      <c r="CE258" s="133">
        <f t="shared" si="102"/>
        <v>0.99999768777143028</v>
      </c>
      <c r="CF258" s="133">
        <f t="shared" si="103"/>
        <v>1.0000277434714213</v>
      </c>
      <c r="CG258" s="133">
        <f t="shared" si="104"/>
        <v>0.99996948599927726</v>
      </c>
    </row>
    <row r="259" spans="1:85" x14ac:dyDescent="0.2">
      <c r="A259" s="132">
        <v>510</v>
      </c>
      <c r="B259" s="132">
        <f t="shared" si="80"/>
        <v>783.15</v>
      </c>
      <c r="C259" s="44">
        <f t="shared" si="81"/>
        <v>1.2768945923514015</v>
      </c>
      <c r="E259" s="40">
        <f>'[4]methanogen M06-L TZVP smd redo'!AB259</f>
        <v>0.6109025455682815</v>
      </c>
      <c r="F259" s="40">
        <f>'[4]methanogen M06-L TZVP smd redo'!AS259</f>
        <v>0.69912849605979765</v>
      </c>
      <c r="G259" s="40">
        <f>'[4]methanogen M06-L TZVP smd redo'!BJ259</f>
        <v>0.74265672302331609</v>
      </c>
      <c r="H259" s="40">
        <f>'[4]methanogen M06-L TZVP smd redo'!EV259</f>
        <v>0.74333534478032703</v>
      </c>
      <c r="I259" s="40">
        <f>'[4]methanogen M06-L TZVP smd redo'!CL259</f>
        <v>0.72046327660824083</v>
      </c>
      <c r="J259" s="40">
        <f>'[4]methanogen M06-L TZVP smd redo'!DG259</f>
        <v>0.72294724620203255</v>
      </c>
      <c r="K259" s="40">
        <f>'[4]methanogen M06-L TZVP smd redo'!EC259</f>
        <v>0.69933172846292635</v>
      </c>
      <c r="M259" s="40" t="e">
        <f>EXP('d-beta'!Y260/1000)*'[3]methanogen M06-L TZVP smd redo'!EZ259</f>
        <v>#N/A</v>
      </c>
      <c r="N259" s="40">
        <f>'[3]methanogen M06-L TZVP smd redo'!ET259</f>
        <v>1.4648399999999999</v>
      </c>
      <c r="O259" s="40">
        <f>'[3]methanogen M06-L TZVP smd redo'!R259</f>
        <v>1.8563499999999999</v>
      </c>
      <c r="P259" s="40">
        <f>'[3]methanogen M06-L TZVP smd redo'!W259</f>
        <v>1.8548899999999999</v>
      </c>
      <c r="Q259" s="40">
        <f>'[3]methanogen M06-L TZVP smd redo'!V259</f>
        <v>1.8489500000000001</v>
      </c>
      <c r="R259" s="40">
        <f>PRODUCT('[4]methanogen M06-L TZVP smd redo'!AD259:AF259)^(1/3)</f>
        <v>1.8471555805589628</v>
      </c>
      <c r="S259" s="40">
        <f>AVERAGE('[3]methanogen M06-L TZVP smd redo'!AT259:AV259)</f>
        <v>1.8356533333333331</v>
      </c>
      <c r="T259" s="40">
        <f>'[3]methanogen M06-L TZVP smd redo'!FK259</f>
        <v>1.83782</v>
      </c>
      <c r="U259" s="40">
        <f>'[3]methanogen M06-L TZVP smd redo'!CD259</f>
        <v>1.8132900000000001</v>
      </c>
      <c r="V259" s="40">
        <f>'[3]methanogen M06-L TZVP smd redo'!CG259</f>
        <v>1.5360499999999999</v>
      </c>
      <c r="W259" s="40">
        <v>1.8277551891358208</v>
      </c>
      <c r="X259" s="40">
        <v>1.8328383601170339</v>
      </c>
      <c r="Y259" s="40">
        <v>1.8565151983294716</v>
      </c>
      <c r="Z259" s="40"/>
      <c r="AA259" s="40">
        <v>3.4326500000000002</v>
      </c>
      <c r="AB259" s="40">
        <v>3.4147145960934062</v>
      </c>
      <c r="AC259" s="41">
        <v>3.3722933333333334</v>
      </c>
      <c r="AD259" s="41">
        <v>3.3803299999999998</v>
      </c>
      <c r="AE259" s="41">
        <v>3.4493758785931963</v>
      </c>
      <c r="AF259" s="72">
        <v>3.3433666465114409</v>
      </c>
      <c r="AG259" s="41">
        <v>3.3618836544410917</v>
      </c>
      <c r="AH259" s="40"/>
      <c r="AI259" s="133">
        <f>1000*(AA259/Q259/P259-1)</f>
        <v>0.88964762925858309</v>
      </c>
      <c r="AJ259" s="133">
        <f>1000*(AB259/R259^2-1)</f>
        <v>0.80037230900042999</v>
      </c>
      <c r="AK259" s="133">
        <f>1000*(AC259/S259^2-1)</f>
        <v>0.79242485839725596</v>
      </c>
      <c r="AL259" s="133">
        <f>1000*(AD259/T259^2-1)</f>
        <v>0.8134953683800461</v>
      </c>
      <c r="AM259" s="133">
        <f>1000*((AE259/Y259^2-1))</f>
        <v>0.79126050166222761</v>
      </c>
      <c r="AN259" s="133">
        <f>1000*((AF259/W259^2-1))</f>
        <v>0.80151581704934749</v>
      </c>
      <c r="AO259" s="133">
        <f>1000*((AG259/X259^2-1))</f>
        <v>0.77016130007501182</v>
      </c>
      <c r="AQ259" s="133">
        <f>O259*U259/AA259</f>
        <v>0.98061290591816808</v>
      </c>
      <c r="AR259" s="133">
        <f>U259*P259/AB259</f>
        <v>0.98498817205629674</v>
      </c>
      <c r="AS259" s="133">
        <f t="shared" si="82"/>
        <v>1.0052523873963326</v>
      </c>
      <c r="AT259" s="133">
        <f t="shared" si="83"/>
        <v>1.0125793513692185</v>
      </c>
      <c r="AU259" s="133">
        <f>V259*S259/AD259</f>
        <v>0.83413610584370945</v>
      </c>
      <c r="AV259" s="133">
        <f>AC259/AD259</f>
        <v>0.99762252008926156</v>
      </c>
      <c r="AW259" s="133">
        <f>O259*N259/AA259</f>
        <v>0.79217389888278722</v>
      </c>
      <c r="AX259" s="133">
        <f>AE259/AC259</f>
        <v>1.0228576039035344</v>
      </c>
      <c r="AY259" s="133">
        <f>AF259/AG259</f>
        <v>0.99449207354181057</v>
      </c>
      <c r="AZ259" s="133">
        <f t="shared" si="84"/>
        <v>0.98452844588746724</v>
      </c>
      <c r="BB259" s="75">
        <f t="shared" si="85"/>
        <v>-19.577488605265405</v>
      </c>
      <c r="BC259" s="75">
        <f t="shared" si="86"/>
        <v>-15.125645946818917</v>
      </c>
      <c r="BD259" s="75">
        <f t="shared" si="87"/>
        <v>5.2386417203870224</v>
      </c>
      <c r="BE259" s="75">
        <f t="shared" si="88"/>
        <v>12.500888650339085</v>
      </c>
      <c r="BF259" s="75">
        <f t="shared" si="89"/>
        <v>-181.35869348319605</v>
      </c>
      <c r="BG259" s="75">
        <f t="shared" si="90"/>
        <v>-2.3803106036017354</v>
      </c>
      <c r="BH259" s="75">
        <f t="shared" si="91"/>
        <v>-232.97434197307271</v>
      </c>
      <c r="BI259" s="75">
        <f t="shared" si="92"/>
        <v>22.600282660818259</v>
      </c>
      <c r="BJ259" s="75">
        <f t="shared" si="93"/>
        <v>-5.523151014684017</v>
      </c>
      <c r="BK259" s="75">
        <f t="shared" si="94"/>
        <v>-15.592487579928774</v>
      </c>
      <c r="BM259" s="133">
        <f>O259*U259/Q259/P259</f>
        <v>0.9814853058651386</v>
      </c>
      <c r="BN259" s="133">
        <f>P259*U259/R259^2</f>
        <v>0.98577652931390347</v>
      </c>
      <c r="BO259" s="133">
        <f>P259*Q259/R259^2</f>
        <v>1.0051627229372808</v>
      </c>
      <c r="BP259" s="133">
        <f>R259^2/S259^2</f>
        <v>1.0125713103806264</v>
      </c>
      <c r="BQ259" s="133">
        <f>V259*S259/T259^2</f>
        <v>0.83481467170241197</v>
      </c>
      <c r="BR259" s="133">
        <f>S259^2/T259^2</f>
        <v>0.99764352386061961</v>
      </c>
      <c r="BS259" s="133">
        <f>O259*N259/Q259/P259</f>
        <v>0.79287865451388895</v>
      </c>
      <c r="BT259" s="133">
        <f>Y259^2/S259^2</f>
        <v>1.0228587939330511</v>
      </c>
      <c r="BU259" s="133">
        <f>W259^2/X259^2</f>
        <v>0.99446091669591452</v>
      </c>
      <c r="BV259" s="133">
        <f>X259^2/R259^2</f>
        <v>0.9845581665953943</v>
      </c>
      <c r="BX259" s="133">
        <f t="shared" si="95"/>
        <v>0.99911114314013949</v>
      </c>
      <c r="BY259" s="133">
        <f t="shared" si="96"/>
        <v>0.99920026777452753</v>
      </c>
      <c r="BZ259" s="133">
        <f t="shared" si="97"/>
        <v>1.0000892039239078</v>
      </c>
      <c r="CA259" s="133">
        <f t="shared" si="98"/>
        <v>1.0000079411578322</v>
      </c>
      <c r="CB259" s="133">
        <f t="shared" si="99"/>
        <v>0.99918716586842116</v>
      </c>
      <c r="CC259" s="133">
        <f t="shared" si="100"/>
        <v>0.99997894661684694</v>
      </c>
      <c r="CD259" s="133">
        <f t="shared" si="101"/>
        <v>0.99911114314013938</v>
      </c>
      <c r="CE259" s="133">
        <f t="shared" si="102"/>
        <v>0.99999883656519961</v>
      </c>
      <c r="CF259" s="133">
        <f t="shared" si="103"/>
        <v>1.0000313303875226</v>
      </c>
      <c r="CG259" s="133">
        <f t="shared" si="104"/>
        <v>0.9999698131517919</v>
      </c>
    </row>
    <row r="260" spans="1:85" x14ac:dyDescent="0.2">
      <c r="A260" s="132">
        <v>512</v>
      </c>
      <c r="B260" s="132">
        <f t="shared" ref="B260:B323" si="105">A260+273.15</f>
        <v>785.15</v>
      </c>
      <c r="C260" s="44">
        <f t="shared" si="81"/>
        <v>1.2736419792396358</v>
      </c>
      <c r="E260" s="40">
        <f>'[4]methanogen M06-L TZVP smd redo'!AB260</f>
        <v>0.61137202815886305</v>
      </c>
      <c r="F260" s="40">
        <f>'[4]methanogen M06-L TZVP smd redo'!AS260</f>
        <v>0.69414654842714363</v>
      </c>
      <c r="G260" s="40">
        <f>'[4]methanogen M06-L TZVP smd redo'!BJ260</f>
        <v>0.73966833154859302</v>
      </c>
      <c r="H260" s="40">
        <f>'[4]methanogen M06-L TZVP smd redo'!EV260</f>
        <v>0.74259660702891139</v>
      </c>
      <c r="I260" s="40">
        <f>'[4]methanogen M06-L TZVP smd redo'!CL260</f>
        <v>0.71520699965099688</v>
      </c>
      <c r="J260" s="40">
        <f>'[4]methanogen M06-L TZVP smd redo'!DG260</f>
        <v>0.7189606596733622</v>
      </c>
      <c r="K260" s="40">
        <f>'[4]methanogen M06-L TZVP smd redo'!EC260</f>
        <v>0.69420059287916835</v>
      </c>
      <c r="M260" s="40" t="e">
        <f>EXP('d-beta'!Y261/1000)*'[3]methanogen M06-L TZVP smd redo'!EZ260</f>
        <v>#N/A</v>
      </c>
      <c r="N260" s="40">
        <f>'[3]methanogen M06-L TZVP smd redo'!ET260</f>
        <v>1.4629000000000001</v>
      </c>
      <c r="O260" s="40">
        <f>'[3]methanogen M06-L TZVP smd redo'!R260</f>
        <v>1.8515999999999999</v>
      </c>
      <c r="P260" s="40">
        <f>'[3]methanogen M06-L TZVP smd redo'!W260</f>
        <v>1.8500099999999999</v>
      </c>
      <c r="Q260" s="40">
        <f>'[3]methanogen M06-L TZVP smd redo'!V260</f>
        <v>1.84409</v>
      </c>
      <c r="R260" s="40">
        <f>PRODUCT('[4]methanogen M06-L TZVP smd redo'!AD260:AF260)^(1/3)</f>
        <v>1.8423897137609759</v>
      </c>
      <c r="S260" s="40">
        <f>AVERAGE('[3]methanogen M06-L TZVP smd redo'!AT260:AV260)</f>
        <v>1.8310000000000002</v>
      </c>
      <c r="T260" s="40">
        <f>'[3]methanogen M06-L TZVP smd redo'!FK260</f>
        <v>1.8331900000000001</v>
      </c>
      <c r="U260" s="40">
        <f>'[3]methanogen M06-L TZVP smd redo'!CD260</f>
        <v>1.8087</v>
      </c>
      <c r="V260" s="40">
        <f>'[3]methanogen M06-L TZVP smd redo'!CG260</f>
        <v>1.5332399999999999</v>
      </c>
      <c r="W260" s="40">
        <v>1.8231589009205131</v>
      </c>
      <c r="X260" s="40">
        <v>1.8282089780064887</v>
      </c>
      <c r="Y260" s="40">
        <v>1.8516924199990961</v>
      </c>
      <c r="Z260" s="40"/>
      <c r="AA260" s="40">
        <v>3.4145699999999999</v>
      </c>
      <c r="AB260" s="40">
        <v>3.3971031846478099</v>
      </c>
      <c r="AC260" s="41">
        <v>3.3551799999999994</v>
      </c>
      <c r="AD260" s="41">
        <v>3.3633099999999998</v>
      </c>
      <c r="AE260" s="41">
        <v>3.4314304796577693</v>
      </c>
      <c r="AF260" s="72">
        <v>3.326530846928911</v>
      </c>
      <c r="AG260" s="41">
        <v>3.3448951001535234</v>
      </c>
      <c r="AH260" s="40"/>
      <c r="AI260" s="133">
        <f>1000*(AA260/Q260/P260-1)</f>
        <v>0.874977217836026</v>
      </c>
      <c r="AJ260" s="133">
        <f>1000*(AB260/R260^2-1)</f>
        <v>0.79640802178548853</v>
      </c>
      <c r="AK260" s="133">
        <f>1000*(AC260/S260^2-1)</f>
        <v>0.78119383957475641</v>
      </c>
      <c r="AL260" s="133">
        <f>1000*(AD260/T260^2-1)</f>
        <v>0.81069915891296418</v>
      </c>
      <c r="AM260" s="133">
        <f>1000*((AE260/Y260^2-1))</f>
        <v>0.77744071609897603</v>
      </c>
      <c r="AN260" s="133">
        <f>1000*((AF260/W260^2-1))</f>
        <v>0.78897148326073641</v>
      </c>
      <c r="AO260" s="133">
        <f>1000*((AG260/X260^2-1))</f>
        <v>0.76204896639575637</v>
      </c>
      <c r="AQ260" s="133">
        <f>O260*U260/AA260</f>
        <v>0.98079375148261705</v>
      </c>
      <c r="AR260" s="133">
        <f>U260*P260/AB260</f>
        <v>0.9849901239743778</v>
      </c>
      <c r="AS260" s="133">
        <f t="shared" si="82"/>
        <v>1.0051416793670342</v>
      </c>
      <c r="AT260" s="133">
        <f t="shared" si="83"/>
        <v>1.0124950627530596</v>
      </c>
      <c r="AU260" s="133">
        <f>V260*S260/AD260</f>
        <v>0.83470225462416503</v>
      </c>
      <c r="AV260" s="133">
        <f>AC260/AD260</f>
        <v>0.9975827384332695</v>
      </c>
      <c r="AW260" s="133">
        <f>O260*N260/AA260</f>
        <v>0.79327869687837715</v>
      </c>
      <c r="AX260" s="133">
        <f>AE260/AC260</f>
        <v>1.0227261964060854</v>
      </c>
      <c r="AY260" s="133">
        <f>AF260/AG260</f>
        <v>0.9945097670704921</v>
      </c>
      <c r="AZ260" s="133">
        <f t="shared" si="84"/>
        <v>0.98463158707388543</v>
      </c>
      <c r="BB260" s="75">
        <f t="shared" si="85"/>
        <v>-19.393084657946197</v>
      </c>
      <c r="BC260" s="75">
        <f t="shared" si="86"/>
        <v>-15.123664282264553</v>
      </c>
      <c r="BD260" s="75">
        <f t="shared" si="87"/>
        <v>5.128506069630256</v>
      </c>
      <c r="BE260" s="75">
        <f t="shared" si="88"/>
        <v>12.417643693393487</v>
      </c>
      <c r="BF260" s="75">
        <f t="shared" si="89"/>
        <v>-180.6801990099315</v>
      </c>
      <c r="BG260" s="75">
        <f t="shared" si="90"/>
        <v>-2.420187860167093</v>
      </c>
      <c r="BH260" s="75">
        <f t="shared" si="91"/>
        <v>-231.58067283737515</v>
      </c>
      <c r="BI260" s="75">
        <f t="shared" si="92"/>
        <v>22.471803448566117</v>
      </c>
      <c r="BJ260" s="75">
        <f t="shared" si="93"/>
        <v>-5.5053596498690425</v>
      </c>
      <c r="BK260" s="75">
        <f t="shared" si="94"/>
        <v>-15.487731049442626</v>
      </c>
      <c r="BM260" s="133">
        <f>O260*U260/Q260/P260</f>
        <v>0.98165192367056031</v>
      </c>
      <c r="BN260" s="133">
        <f>P260*U260/R260^2</f>
        <v>0.98577457801049051</v>
      </c>
      <c r="BO260" s="133">
        <f>P260*Q260/R260^2</f>
        <v>1.0050627752326895</v>
      </c>
      <c r="BP260" s="133">
        <f>R260^2/S260^2</f>
        <v>1.0124796707270205</v>
      </c>
      <c r="BQ260" s="133">
        <f>V260*S260/T260^2</f>
        <v>0.83537894703993154</v>
      </c>
      <c r="BR260" s="133">
        <f>S260^2/T260^2</f>
        <v>0.99761214945482435</v>
      </c>
      <c r="BS260" s="133">
        <f>O260*N260/Q260/P260</f>
        <v>0.79397279766554041</v>
      </c>
      <c r="BT260" s="133">
        <f>Y260^2/S260^2</f>
        <v>1.0227300318419585</v>
      </c>
      <c r="BU260" s="133">
        <f>W260^2/X260^2</f>
        <v>0.99448301347234191</v>
      </c>
      <c r="BV260" s="133">
        <f>X260^2/R260^2</f>
        <v>0.98466539232386829</v>
      </c>
      <c r="BX260" s="133">
        <f t="shared" si="95"/>
        <v>0.99912578769801175</v>
      </c>
      <c r="BY260" s="133">
        <f t="shared" si="96"/>
        <v>0.9992042257392193</v>
      </c>
      <c r="BZ260" s="133">
        <f t="shared" si="97"/>
        <v>1.0000785066727065</v>
      </c>
      <c r="CA260" s="133">
        <f t="shared" si="98"/>
        <v>1.0000152023062625</v>
      </c>
      <c r="CB260" s="133">
        <f t="shared" si="99"/>
        <v>0.9991899575418266</v>
      </c>
      <c r="CC260" s="133">
        <f t="shared" si="100"/>
        <v>0.99997051858122321</v>
      </c>
      <c r="CD260" s="133">
        <f t="shared" si="101"/>
        <v>0.99912578769801175</v>
      </c>
      <c r="CE260" s="133">
        <f t="shared" si="102"/>
        <v>0.99999624980615243</v>
      </c>
      <c r="CF260" s="133">
        <f t="shared" si="103"/>
        <v>1.0000269020162111</v>
      </c>
      <c r="CG260" s="133">
        <f t="shared" si="104"/>
        <v>0.99996566828666222</v>
      </c>
    </row>
    <row r="261" spans="1:85" x14ac:dyDescent="0.2">
      <c r="A261" s="132">
        <v>514</v>
      </c>
      <c r="B261" s="132">
        <f t="shared" si="105"/>
        <v>787.15</v>
      </c>
      <c r="C261" s="44">
        <f t="shared" ref="C261:C324" si="106">1000/B261</f>
        <v>1.2704058946833514</v>
      </c>
      <c r="E261" s="40">
        <f>'[4]methanogen M06-L TZVP smd redo'!AB261</f>
        <v>0.60070469182371689</v>
      </c>
      <c r="F261" s="40">
        <f>'[4]methanogen M06-L TZVP smd redo'!AS261</f>
        <v>0.68417411743304513</v>
      </c>
      <c r="G261" s="40">
        <f>'[4]methanogen M06-L TZVP smd redo'!BJ261</f>
        <v>0.72929763993090369</v>
      </c>
      <c r="H261" s="40">
        <f>'[4]methanogen M06-L TZVP smd redo'!EV261</f>
        <v>0.73515957351810712</v>
      </c>
      <c r="I261" s="40">
        <f>'[4]methanogen M06-L TZVP smd redo'!CL261</f>
        <v>0.71229336413192179</v>
      </c>
      <c r="J261" s="40">
        <f>'[4]methanogen M06-L TZVP smd redo'!DG261</f>
        <v>0.71542244380506936</v>
      </c>
      <c r="K261" s="40">
        <f>'[4]methanogen M06-L TZVP smd redo'!EC261</f>
        <v>0.68857555826618011</v>
      </c>
      <c r="M261" s="40" t="e">
        <f>EXP('d-beta'!Y262/1000)*'[3]methanogen M06-L TZVP smd redo'!EZ261</f>
        <v>#N/A</v>
      </c>
      <c r="N261" s="40">
        <f>'[3]methanogen M06-L TZVP smd redo'!ET261</f>
        <v>1.4609700000000001</v>
      </c>
      <c r="O261" s="40">
        <f>'[3]methanogen M06-L TZVP smd redo'!R261</f>
        <v>1.8468800000000001</v>
      </c>
      <c r="P261" s="40">
        <f>'[3]methanogen M06-L TZVP smd redo'!W261</f>
        <v>1.8451599999999999</v>
      </c>
      <c r="Q261" s="40">
        <f>'[3]methanogen M06-L TZVP smd redo'!V261</f>
        <v>1.83927</v>
      </c>
      <c r="R261" s="40">
        <f>PRODUCT('[4]methanogen M06-L TZVP smd redo'!AD261:AF261)^(1/3)</f>
        <v>1.8376738476189991</v>
      </c>
      <c r="S261" s="40">
        <f>AVERAGE('[3]methanogen M06-L TZVP smd redo'!AT261:AV261)</f>
        <v>1.8263866666666668</v>
      </c>
      <c r="T261" s="40">
        <f>'[3]methanogen M06-L TZVP smd redo'!FK261</f>
        <v>1.8286100000000001</v>
      </c>
      <c r="U261" s="40">
        <f>'[3]methanogen M06-L TZVP smd redo'!CD261</f>
        <v>1.80416</v>
      </c>
      <c r="V261" s="40">
        <f>'[3]methanogen M06-L TZVP smd redo'!CG261</f>
        <v>1.5304599999999999</v>
      </c>
      <c r="W261" s="40">
        <v>1.8185959743572295</v>
      </c>
      <c r="X261" s="40">
        <v>1.8236196399022404</v>
      </c>
      <c r="Y261" s="40">
        <v>1.8469029376994786</v>
      </c>
      <c r="Z261" s="40"/>
      <c r="AA261" s="40">
        <v>3.3967000000000001</v>
      </c>
      <c r="AB261" s="40">
        <v>3.3796884921127179</v>
      </c>
      <c r="AC261" s="41">
        <v>3.3382633333333334</v>
      </c>
      <c r="AD261" s="41">
        <v>3.3464800000000001</v>
      </c>
      <c r="AE261" s="41">
        <v>3.4136883993961886</v>
      </c>
      <c r="AF261" s="72">
        <v>3.3098783529872686</v>
      </c>
      <c r="AG261" s="41">
        <v>3.3280931785334027</v>
      </c>
      <c r="AH261" s="40"/>
      <c r="AI261" s="133">
        <f>1000*(AA261/Q261/P261-1)</f>
        <v>0.87000192504493867</v>
      </c>
      <c r="AJ261" s="133">
        <f>1000*(AB261/R261^2-1)</f>
        <v>0.78273216870461404</v>
      </c>
      <c r="AK261" s="133">
        <f>1000*(AC261/S261^2-1)</f>
        <v>0.77197776224613435</v>
      </c>
      <c r="AL261" s="133">
        <f>1000*(AD261/T261^2-1)</f>
        <v>0.79713389436286697</v>
      </c>
      <c r="AM261" s="133">
        <f>1000*((AE261/Y261^2-1))</f>
        <v>0.77335065639361211</v>
      </c>
      <c r="AN261" s="133">
        <f>1000*((AF261/W261^2-1))</f>
        <v>0.7822217005521992</v>
      </c>
      <c r="AO261" s="133">
        <f>1000*((AG261/X261^2-1))</f>
        <v>0.75312607908739615</v>
      </c>
      <c r="AQ261" s="133">
        <f>O261*U261/AA261</f>
        <v>0.98097183171902147</v>
      </c>
      <c r="AR261" s="133">
        <f>U261*P261/AB261</f>
        <v>0.98499133081906942</v>
      </c>
      <c r="AS261" s="133">
        <f t="shared" ref="AS261:AS324" si="107">AA261/AB261</f>
        <v>1.0050334543929071</v>
      </c>
      <c r="AT261" s="133">
        <f t="shared" ref="AT261:AT324" si="108">AB261/AC261</f>
        <v>1.0124091944352456</v>
      </c>
      <c r="AU261" s="133">
        <f>V261*S261/AD261</f>
        <v>0.8352692195580631</v>
      </c>
      <c r="AV261" s="133">
        <f>AC261/AD261</f>
        <v>0.99754468376722205</v>
      </c>
      <c r="AW261" s="133">
        <f>O261*N261/AA261</f>
        <v>0.79436991008920432</v>
      </c>
      <c r="AX261" s="133">
        <f>AE261/AC261</f>
        <v>1.0225941031403121</v>
      </c>
      <c r="AY261" s="133">
        <f>AF261/AG261</f>
        <v>0.99452694844494682</v>
      </c>
      <c r="AZ261" s="133">
        <f t="shared" ref="AZ261:AZ324" si="109">AG261/AB261</f>
        <v>0.98473370735210519</v>
      </c>
      <c r="BB261" s="75">
        <f t="shared" ref="BB261:BB324" si="110">1000*LN(AQ261)</f>
        <v>-19.211533673039092</v>
      </c>
      <c r="BC261" s="75">
        <f t="shared" ref="BC261:BC324" si="111">1000*LN(AR261)</f>
        <v>-15.122439047693241</v>
      </c>
      <c r="BD261" s="75">
        <f t="shared" ref="BD261:BD324" si="112">1000*LN(AS261)</f>
        <v>5.0208289101488939</v>
      </c>
      <c r="BE261" s="75">
        <f t="shared" ref="BE261:BE324" si="113">1000*LN(AT261)</f>
        <v>12.332831468261727</v>
      </c>
      <c r="BF261" s="75">
        <f t="shared" ref="BF261:BF324" si="114">1000*LN(AU261)</f>
        <v>-180.00118746458844</v>
      </c>
      <c r="BG261" s="75">
        <f t="shared" ref="BG261:BG324" si="115">1000*LN(AV261)</f>
        <v>-2.4583354648048878</v>
      </c>
      <c r="BH261" s="75">
        <f t="shared" ref="BH261:BH324" si="116">1000*LN(AW261)</f>
        <v>-230.20604449975909</v>
      </c>
      <c r="BI261" s="75">
        <f t="shared" ref="BI261:BI324" si="117">1000*LN(AX261)</f>
        <v>22.342637111160386</v>
      </c>
      <c r="BJ261" s="75">
        <f t="shared" ref="BJ261:BJ324" si="118">1000*LN(AY261)</f>
        <v>-5.4880835741474376</v>
      </c>
      <c r="BK261" s="75">
        <f t="shared" ref="BK261:BK324" si="119">1000*LN(AZ261)</f>
        <v>-15.384022226503246</v>
      </c>
      <c r="BM261" s="133">
        <f>O261*U261/Q261/P261</f>
        <v>0.9818252791010319</v>
      </c>
      <c r="BN261" s="133">
        <f>P261*U261/R261^2</f>
        <v>0.98576231521959667</v>
      </c>
      <c r="BO261" s="133">
        <f>P261*Q261/R261^2</f>
        <v>1.0049458216089191</v>
      </c>
      <c r="BP261" s="133">
        <f>R261^2/S261^2</f>
        <v>1.0123983150908793</v>
      </c>
      <c r="BQ261" s="133">
        <f>V261*S261/T261^2</f>
        <v>0.83593504096389082</v>
      </c>
      <c r="BR261" s="133">
        <f>S261^2/T261^2</f>
        <v>0.99756975877573018</v>
      </c>
      <c r="BS261" s="133">
        <f>O261*N261/Q261/P261</f>
        <v>0.79506101344017976</v>
      </c>
      <c r="BT261" s="133">
        <f>Y261^2/S261^2</f>
        <v>1.022592700311731</v>
      </c>
      <c r="BU261" s="133">
        <f>W261^2/X261^2</f>
        <v>0.99449803468229081</v>
      </c>
      <c r="BV261" s="133">
        <f>X261^2/R261^2</f>
        <v>0.98476283952629395</v>
      </c>
      <c r="BX261" s="133">
        <f t="shared" ref="BX261:BX324" si="120">AQ261/BM261</f>
        <v>0.99913075432036969</v>
      </c>
      <c r="BY261" s="133">
        <f t="shared" ref="BY261:BY324" si="121">AR261/BN261</f>
        <v>0.99921788002176215</v>
      </c>
      <c r="BZ261" s="133">
        <f t="shared" ref="BZ261:BZ324" si="122">AS261/BO261</f>
        <v>1.0000872015009206</v>
      </c>
      <c r="CA261" s="133">
        <f t="shared" ref="CA261:CA324" si="123">AT261/BP261</f>
        <v>1.0000107461106997</v>
      </c>
      <c r="CB261" s="133">
        <f t="shared" ref="CB261:CB324" si="124">AU261/BQ261</f>
        <v>0.99920350102196942</v>
      </c>
      <c r="CC261" s="133">
        <f t="shared" ref="CC261:CC324" si="125">AV261/BR261</f>
        <v>0.9999748639047169</v>
      </c>
      <c r="CD261" s="133">
        <f t="shared" ref="CD261:CD324" si="126">AW261/BS261</f>
        <v>0.99913075432036957</v>
      </c>
      <c r="CE261" s="133">
        <f t="shared" si="102"/>
        <v>1.0000013718351213</v>
      </c>
      <c r="CF261" s="133">
        <f t="shared" si="103"/>
        <v>1.0000290737252842</v>
      </c>
      <c r="CG261" s="133">
        <f t="shared" si="104"/>
        <v>0.99997041706589707</v>
      </c>
    </row>
    <row r="262" spans="1:85" x14ac:dyDescent="0.2">
      <c r="A262" s="132">
        <v>516</v>
      </c>
      <c r="B262" s="132">
        <f t="shared" si="105"/>
        <v>789.15</v>
      </c>
      <c r="C262" s="44">
        <f t="shared" si="106"/>
        <v>1.2671862130140024</v>
      </c>
      <c r="E262" s="40">
        <f>'[4]methanogen M06-L TZVP smd redo'!AB262</f>
        <v>0.59918085519772291</v>
      </c>
      <c r="F262" s="40">
        <f>'[4]methanogen M06-L TZVP smd redo'!AS262</f>
        <v>0.67822130758710131</v>
      </c>
      <c r="G262" s="40">
        <f>'[4]methanogen M06-L TZVP smd redo'!BJ262</f>
        <v>0.72136094701935605</v>
      </c>
      <c r="H262" s="40">
        <f>'[4]methanogen M06-L TZVP smd redo'!EV262</f>
        <v>0.73195410793114313</v>
      </c>
      <c r="I262" s="40">
        <f>'[4]methanogen M06-L TZVP smd redo'!CL262</f>
        <v>0.69833435476063244</v>
      </c>
      <c r="J262" s="40">
        <f>'[4]methanogen M06-L TZVP smd redo'!DG262</f>
        <v>0.71239945863710297</v>
      </c>
      <c r="K262" s="40">
        <f>'[4]methanogen M06-L TZVP smd redo'!EC262</f>
        <v>0.68587468112757399</v>
      </c>
      <c r="M262" s="40" t="e">
        <f>EXP('d-beta'!Y263/1000)*'[3]methanogen M06-L TZVP smd redo'!EZ262</f>
        <v>#N/A</v>
      </c>
      <c r="N262" s="40">
        <f>'[3]methanogen M06-L TZVP smd redo'!ET262</f>
        <v>1.45905</v>
      </c>
      <c r="O262" s="40">
        <f>'[3]methanogen M06-L TZVP smd redo'!R262</f>
        <v>1.8422099999999999</v>
      </c>
      <c r="P262" s="40">
        <f>'[3]methanogen M06-L TZVP smd redo'!W262</f>
        <v>1.84036</v>
      </c>
      <c r="Q262" s="40">
        <f>'[3]methanogen M06-L TZVP smd redo'!V262</f>
        <v>1.83449</v>
      </c>
      <c r="R262" s="40">
        <f>PRODUCT('[4]methanogen M06-L TZVP smd redo'!AD262:AF262)^(1/3)</f>
        <v>1.8329913608332737</v>
      </c>
      <c r="S262" s="40">
        <f>AVERAGE('[3]methanogen M06-L TZVP smd redo'!AT262:AV262)</f>
        <v>1.8218099999999999</v>
      </c>
      <c r="T262" s="40">
        <f>'[3]methanogen M06-L TZVP smd redo'!FK262</f>
        <v>1.82406</v>
      </c>
      <c r="U262" s="40">
        <f>'[3]methanogen M06-L TZVP smd redo'!CD262</f>
        <v>1.79966</v>
      </c>
      <c r="V262" s="40">
        <f>'[3]methanogen M06-L TZVP smd redo'!CG262</f>
        <v>1.5277000000000001</v>
      </c>
      <c r="W262" s="40">
        <v>1.8140763228281498</v>
      </c>
      <c r="X262" s="40">
        <v>1.8190669583642447</v>
      </c>
      <c r="Y262" s="40">
        <v>1.8421634557394644</v>
      </c>
      <c r="Z262" s="40"/>
      <c r="AA262" s="40">
        <v>3.3790399999999998</v>
      </c>
      <c r="AB262" s="40">
        <v>3.3624670189098409</v>
      </c>
      <c r="AC262" s="41">
        <v>3.3215266666666672</v>
      </c>
      <c r="AD262" s="41">
        <v>3.3298399999999999</v>
      </c>
      <c r="AE262" s="41">
        <v>3.396146267404653</v>
      </c>
      <c r="AF262" s="72">
        <v>3.2934158602880892</v>
      </c>
      <c r="AG262" s="41">
        <v>3.31147458303565</v>
      </c>
      <c r="AH262" s="40"/>
      <c r="AI262" s="133">
        <f>1000*(AA262/Q262/P262-1)</f>
        <v>0.86430039726792529</v>
      </c>
      <c r="AJ262" s="133">
        <f>1000*(AB262/R262^2-1)</f>
        <v>0.77672643953796694</v>
      </c>
      <c r="AK262" s="133">
        <f>1000*(AC262/S262^2-1)</f>
        <v>0.7637833456834997</v>
      </c>
      <c r="AL262" s="133">
        <f>1000*(AD262/T262^2-1)</f>
        <v>0.79499893830625723</v>
      </c>
      <c r="AM262" s="133">
        <f>1000*((AE262/Y262^2-1))</f>
        <v>0.76028272101025252</v>
      </c>
      <c r="AN262" s="133">
        <f>1000*((AF262/W262^2-1))</f>
        <v>0.77272970295760857</v>
      </c>
      <c r="AO262" s="133">
        <f>1000*((AG262/X262^2-1))</f>
        <v>0.7464432125123821</v>
      </c>
      <c r="AQ262" s="133">
        <f>O262*U262/AA262</f>
        <v>0.98115193918982913</v>
      </c>
      <c r="AR262" s="133">
        <f>U262*P262/AB262</f>
        <v>0.98499769930049885</v>
      </c>
      <c r="AS262" s="133">
        <f t="shared" si="107"/>
        <v>1.0049288159547605</v>
      </c>
      <c r="AT262" s="133">
        <f t="shared" si="108"/>
        <v>1.0123257635273661</v>
      </c>
      <c r="AU262" s="133">
        <f>V262*S262/AD262</f>
        <v>0.83582969061576529</v>
      </c>
      <c r="AV262" s="133">
        <f>AC262/AD262</f>
        <v>0.99750338354595636</v>
      </c>
      <c r="AW262" s="133">
        <f>O262*N262/AA262</f>
        <v>0.79545566211113217</v>
      </c>
      <c r="AX262" s="133">
        <f>AE262/AC262</f>
        <v>1.0224654528554096</v>
      </c>
      <c r="AY262" s="133">
        <f>AF262/AG262</f>
        <v>0.99454662196712185</v>
      </c>
      <c r="AZ262" s="133">
        <f t="shared" si="109"/>
        <v>0.98483481456102928</v>
      </c>
      <c r="BB262" s="75">
        <f t="shared" si="110"/>
        <v>-19.027949462925701</v>
      </c>
      <c r="BC262" s="75">
        <f t="shared" si="111"/>
        <v>-15.115973548310166</v>
      </c>
      <c r="BD262" s="75">
        <f t="shared" si="112"/>
        <v>4.9167091067228244</v>
      </c>
      <c r="BE262" s="75">
        <f t="shared" si="113"/>
        <v>12.250419785094458</v>
      </c>
      <c r="BF262" s="75">
        <f t="shared" si="114"/>
        <v>-179.33040601017515</v>
      </c>
      <c r="BG262" s="75">
        <f t="shared" si="115"/>
        <v>-2.4997381978500273</v>
      </c>
      <c r="BH262" s="75">
        <f t="shared" si="116"/>
        <v>-228.84016863298092</v>
      </c>
      <c r="BI262" s="75">
        <f t="shared" si="117"/>
        <v>22.216821425553551</v>
      </c>
      <c r="BJ262" s="75">
        <f t="shared" si="118"/>
        <v>-5.4683019808787785</v>
      </c>
      <c r="BK262" s="75">
        <f t="shared" si="119"/>
        <v>-15.281352826695116</v>
      </c>
      <c r="BM262" s="133">
        <f>O262*U262/Q262/P262</f>
        <v>0.98199994920065126</v>
      </c>
      <c r="BN262" s="133">
        <f>P262*U262/R262^2</f>
        <v>0.98576277305642968</v>
      </c>
      <c r="BO262" s="133">
        <f>P262*Q262/R262^2</f>
        <v>1.0048408863586953</v>
      </c>
      <c r="BP262" s="133">
        <f>R262^2/S262^2</f>
        <v>1.0123126710692558</v>
      </c>
      <c r="BQ262" s="133">
        <f>V262*S262/T262^2</f>
        <v>0.83649417433240958</v>
      </c>
      <c r="BR262" s="133">
        <f>S262^2/T262^2</f>
        <v>0.99753449744094191</v>
      </c>
      <c r="BS262" s="133">
        <f>O262*N262/Q262/P262</f>
        <v>0.7961431747559039</v>
      </c>
      <c r="BT262" s="133">
        <f>Y262^2/S262^2</f>
        <v>1.0224690294040133</v>
      </c>
      <c r="BU262" s="133">
        <f>W262^2/X262^2</f>
        <v>0.99452049901282891</v>
      </c>
      <c r="BV262" s="133">
        <f>X262^2/R262^2</f>
        <v>0.9848646162920015</v>
      </c>
      <c r="BX262" s="133">
        <f t="shared" si="120"/>
        <v>0.9991364459728207</v>
      </c>
      <c r="BY262" s="133">
        <f t="shared" si="121"/>
        <v>0.99922387639618537</v>
      </c>
      <c r="BZ262" s="133">
        <f t="shared" si="122"/>
        <v>1.0000875059895142</v>
      </c>
      <c r="CA262" s="133">
        <f t="shared" si="123"/>
        <v>1.0000129332156797</v>
      </c>
      <c r="CB262" s="133">
        <f t="shared" si="124"/>
        <v>0.99920563258294703</v>
      </c>
      <c r="CC262" s="133">
        <f t="shared" si="125"/>
        <v>0.9999688092040272</v>
      </c>
      <c r="CD262" s="133">
        <f t="shared" si="126"/>
        <v>0.9991364459728207</v>
      </c>
      <c r="CE262" s="133">
        <f t="shared" si="102"/>
        <v>0.99999650204700496</v>
      </c>
      <c r="CF262" s="133">
        <f t="shared" si="103"/>
        <v>1.0000262668837081</v>
      </c>
      <c r="CG262" s="133">
        <f t="shared" si="104"/>
        <v>0.99996974027650176</v>
      </c>
    </row>
    <row r="263" spans="1:85" x14ac:dyDescent="0.2">
      <c r="A263" s="132">
        <v>518</v>
      </c>
      <c r="B263" s="132">
        <f t="shared" si="105"/>
        <v>791.15</v>
      </c>
      <c r="C263" s="44">
        <f t="shared" si="106"/>
        <v>1.2639828098337862</v>
      </c>
      <c r="E263" s="40">
        <f>'[4]methanogen M06-L TZVP smd redo'!AB263</f>
        <v>0.59627811092255456</v>
      </c>
      <c r="F263" s="40">
        <f>'[4]methanogen M06-L TZVP smd redo'!AS263</f>
        <v>0.67444201523225722</v>
      </c>
      <c r="G263" s="40">
        <f>'[4]methanogen M06-L TZVP smd redo'!BJ263</f>
        <v>0.72559461678456394</v>
      </c>
      <c r="H263" s="40">
        <f>'[4]methanogen M06-L TZVP smd redo'!EV263</f>
        <v>0.72736237230763834</v>
      </c>
      <c r="I263" s="40">
        <f>'[4]methanogen M06-L TZVP smd redo'!CL263</f>
        <v>0.69641928238417528</v>
      </c>
      <c r="J263" s="40">
        <f>'[4]methanogen M06-L TZVP smd redo'!DG263</f>
        <v>0.70986397429484427</v>
      </c>
      <c r="K263" s="40">
        <f>'[4]methanogen M06-L TZVP smd redo'!EC263</f>
        <v>0.67573692396938334</v>
      </c>
      <c r="M263" s="40" t="e">
        <f>EXP('d-beta'!Y264/1000)*'[3]methanogen M06-L TZVP smd redo'!EZ263</f>
        <v>#N/A</v>
      </c>
      <c r="N263" s="40">
        <f>'[3]methanogen M06-L TZVP smd redo'!ET263</f>
        <v>1.4571499999999999</v>
      </c>
      <c r="O263" s="40">
        <f>'[3]methanogen M06-L TZVP smd redo'!R263</f>
        <v>1.8375699999999999</v>
      </c>
      <c r="P263" s="40">
        <f>'[3]methanogen M06-L TZVP smd redo'!W263</f>
        <v>1.8355999999999999</v>
      </c>
      <c r="Q263" s="40">
        <f>'[3]methanogen M06-L TZVP smd redo'!V263</f>
        <v>1.82975</v>
      </c>
      <c r="R263" s="40">
        <f>PRODUCT('[4]methanogen M06-L TZVP smd redo'!AD263:AF263)^(1/3)</f>
        <v>1.8283521151282973</v>
      </c>
      <c r="S263" s="40">
        <f>AVERAGE('[3]methanogen M06-L TZVP smd redo'!AT263:AV263)</f>
        <v>1.8172733333333333</v>
      </c>
      <c r="T263" s="40">
        <f>'[3]methanogen M06-L TZVP smd redo'!FK263</f>
        <v>1.8195600000000001</v>
      </c>
      <c r="U263" s="40">
        <f>'[3]methanogen M06-L TZVP smd redo'!CD263</f>
        <v>1.7951900000000001</v>
      </c>
      <c r="V263" s="40">
        <f>'[3]methanogen M06-L TZVP smd redo'!CG263</f>
        <v>1.5249600000000001</v>
      </c>
      <c r="W263" s="40">
        <v>1.8095933949659415</v>
      </c>
      <c r="X263" s="40">
        <v>1.8145575560612042</v>
      </c>
      <c r="Y263" s="40">
        <v>1.8374572702228213</v>
      </c>
      <c r="Z263" s="40"/>
      <c r="AA263" s="40">
        <v>3.3615699999999999</v>
      </c>
      <c r="AB263" s="40">
        <v>3.3454389127941622</v>
      </c>
      <c r="AC263" s="41">
        <v>3.3049733333333333</v>
      </c>
      <c r="AD263" s="41">
        <v>3.31338</v>
      </c>
      <c r="AE263" s="41">
        <v>3.3788008243553</v>
      </c>
      <c r="AF263" s="72">
        <v>3.2771299782415415</v>
      </c>
      <c r="AG263" s="41">
        <v>3.2950459719695671</v>
      </c>
      <c r="AH263" s="40"/>
      <c r="AI263" s="133">
        <f>1000*(AA263/Q263/P263-1)</f>
        <v>0.85774536261795653</v>
      </c>
      <c r="AJ263" s="133">
        <f>1000*(AB263/R263^2-1)</f>
        <v>0.76803907453526499</v>
      </c>
      <c r="AK263" s="133">
        <f>1000*(AC263/S263^2-1)</f>
        <v>0.75427057930488317</v>
      </c>
      <c r="AL263" s="133">
        <f>1000*(AD263/T263^2-1)</f>
        <v>0.77969297346869304</v>
      </c>
      <c r="AM263" s="133">
        <f>1000*((AE263/Y263^2-1))</f>
        <v>0.75575121811577439</v>
      </c>
      <c r="AN263" s="133">
        <f>1000*((AF263/W263^2-1))</f>
        <v>0.76397164572195031</v>
      </c>
      <c r="AO263" s="133">
        <f>1000*((AG263/X263^2-1))</f>
        <v>0.73705692009040646</v>
      </c>
      <c r="AQ263" s="133">
        <f>O263*U263/AA263</f>
        <v>0.9813233960024631</v>
      </c>
      <c r="AR263" s="133">
        <f>U263*P263/AB263</f>
        <v>0.9849980375961358</v>
      </c>
      <c r="AS263" s="133">
        <f t="shared" si="107"/>
        <v>1.0048218149027162</v>
      </c>
      <c r="AT263" s="133">
        <f t="shared" si="108"/>
        <v>1.0122438444669737</v>
      </c>
      <c r="AU263" s="133">
        <f>V263*S263/AD263</f>
        <v>0.83638735744164572</v>
      </c>
      <c r="AV263" s="133">
        <f>AC263/AD263</f>
        <v>0.99746281239499646</v>
      </c>
      <c r="AW263" s="133">
        <f>O263*N263/AA263</f>
        <v>0.79653707211213798</v>
      </c>
      <c r="AX263" s="133">
        <f>AE263/AC263</f>
        <v>1.022338301576402</v>
      </c>
      <c r="AY263" s="133">
        <f>AF263/AG263</f>
        <v>0.9945627484774312</v>
      </c>
      <c r="AZ263" s="133">
        <f t="shared" si="109"/>
        <v>0.98493682230099189</v>
      </c>
      <c r="BB263" s="75">
        <f t="shared" si="110"/>
        <v>-18.85321420893748</v>
      </c>
      <c r="BC263" s="75">
        <f t="shared" si="111"/>
        <v>-15.115630100219784</v>
      </c>
      <c r="BD263" s="75">
        <f t="shared" si="112"/>
        <v>4.8102271875209803</v>
      </c>
      <c r="BE263" s="75">
        <f t="shared" si="113"/>
        <v>12.169494871361001</v>
      </c>
      <c r="BF263" s="75">
        <f t="shared" si="114"/>
        <v>-178.66342698708488</v>
      </c>
      <c r="BG263" s="75">
        <f t="shared" si="115"/>
        <v>-2.5404117200861851</v>
      </c>
      <c r="BH263" s="75">
        <f t="shared" si="116"/>
        <v>-227.48160694599889</v>
      </c>
      <c r="BI263" s="75">
        <f t="shared" si="117"/>
        <v>22.092456161751748</v>
      </c>
      <c r="BJ263" s="75">
        <f t="shared" si="118"/>
        <v>-5.4520871758516378</v>
      </c>
      <c r="BK263" s="75">
        <f t="shared" si="119"/>
        <v>-15.177779663040164</v>
      </c>
      <c r="BM263" s="133">
        <f>O263*U263/Q263/P263</f>
        <v>0.98216512159461267</v>
      </c>
      <c r="BN263" s="133">
        <f>P263*U263/R263^2</f>
        <v>0.98575455457735028</v>
      </c>
      <c r="BO263" s="133">
        <f>P263*Q263/R263^2</f>
        <v>1.004731753317424</v>
      </c>
      <c r="BP263" s="133">
        <f>R263^2/S263^2</f>
        <v>1.012229918088432</v>
      </c>
      <c r="BQ263" s="133">
        <f>V263*S263/T263^2</f>
        <v>0.83703948278734086</v>
      </c>
      <c r="BR263" s="133">
        <f>S263^2/T263^2</f>
        <v>0.99748815117548018</v>
      </c>
      <c r="BS263" s="133">
        <f>O263*N263/Q263/P263</f>
        <v>0.79722029809189532</v>
      </c>
      <c r="BT263" s="133">
        <f>Y263^2/S263^2</f>
        <v>1.0223367890057622</v>
      </c>
      <c r="BU263" s="133">
        <f>W263^2/X263^2</f>
        <v>0.99453600052860713</v>
      </c>
      <c r="BV263" s="133">
        <f>X263^2/R263^2</f>
        <v>0.98496731529066983</v>
      </c>
      <c r="BX263" s="133">
        <f t="shared" si="120"/>
        <v>0.99914298973396354</v>
      </c>
      <c r="BY263" s="133">
        <f t="shared" si="121"/>
        <v>0.99923255035677838</v>
      </c>
      <c r="BZ263" s="133">
        <f t="shared" si="122"/>
        <v>1.0000896374430237</v>
      </c>
      <c r="CA263" s="133">
        <f t="shared" si="123"/>
        <v>1.000013758117887</v>
      </c>
      <c r="CB263" s="133">
        <f t="shared" si="124"/>
        <v>0.99922091447404182</v>
      </c>
      <c r="CC263" s="133">
        <f t="shared" si="125"/>
        <v>0.99997459741205563</v>
      </c>
      <c r="CD263" s="133">
        <f t="shared" si="126"/>
        <v>0.99914298973396365</v>
      </c>
      <c r="CE263" s="133">
        <f t="shared" si="102"/>
        <v>1.00000147952285</v>
      </c>
      <c r="CF263" s="133">
        <f t="shared" si="103"/>
        <v>1.0000268949025575</v>
      </c>
      <c r="CG263" s="133">
        <f t="shared" si="104"/>
        <v>0.99996904162279843</v>
      </c>
    </row>
    <row r="264" spans="1:85" x14ac:dyDescent="0.2">
      <c r="A264" s="132">
        <v>520</v>
      </c>
      <c r="B264" s="132">
        <f t="shared" si="105"/>
        <v>793.15</v>
      </c>
      <c r="C264" s="44">
        <f t="shared" si="106"/>
        <v>1.2607955619996218</v>
      </c>
      <c r="E264" s="40">
        <f>'[4]methanogen M06-L TZVP smd redo'!AB264</f>
        <v>0.59182954057646064</v>
      </c>
      <c r="F264" s="40">
        <f>'[4]methanogen M06-L TZVP smd redo'!AS264</f>
        <v>0.67120807328002741</v>
      </c>
      <c r="G264" s="40">
        <f>'[4]methanogen M06-L TZVP smd redo'!BJ264</f>
        <v>0.71902328665851556</v>
      </c>
      <c r="H264" s="40">
        <f>'[4]methanogen M06-L TZVP smd redo'!EV264</f>
        <v>0.71732430173510053</v>
      </c>
      <c r="I264" s="40">
        <f>'[4]methanogen M06-L TZVP smd redo'!CL264</f>
        <v>0.6853423256427682</v>
      </c>
      <c r="J264" s="40">
        <f>'[4]methanogen M06-L TZVP smd redo'!DG264</f>
        <v>0.69633031895577346</v>
      </c>
      <c r="K264" s="40">
        <f>'[4]methanogen M06-L TZVP smd redo'!EC264</f>
        <v>0.6694144575445371</v>
      </c>
      <c r="M264" s="40" t="e">
        <f>EXP('d-beta'!Y265/1000)*'[3]methanogen M06-L TZVP smd redo'!EZ264</f>
        <v>#N/A</v>
      </c>
      <c r="N264" s="40">
        <f>'[3]methanogen M06-L TZVP smd redo'!ET264</f>
        <v>1.45526</v>
      </c>
      <c r="O264" s="40">
        <f>'[3]methanogen M06-L TZVP smd redo'!R264</f>
        <v>1.8329800000000001</v>
      </c>
      <c r="P264" s="40">
        <f>'[3]methanogen M06-L TZVP smd redo'!W264</f>
        <v>1.8308899999999999</v>
      </c>
      <c r="Q264" s="40">
        <f>'[3]methanogen M06-L TZVP smd redo'!V264</f>
        <v>1.8250599999999999</v>
      </c>
      <c r="R264" s="40">
        <f>PRODUCT('[4]methanogen M06-L TZVP smd redo'!AD264:AF264)^(1/3)</f>
        <v>1.8237495639870609</v>
      </c>
      <c r="S264" s="40">
        <f>AVERAGE('[3]methanogen M06-L TZVP smd redo'!AT264:AV264)</f>
        <v>1.8127700000000002</v>
      </c>
      <c r="T264" s="40">
        <f>'[3]methanogen M06-L TZVP smd redo'!FK264</f>
        <v>1.8150900000000001</v>
      </c>
      <c r="U264" s="40">
        <f>'[3]methanogen M06-L TZVP smd redo'!CD264</f>
        <v>1.79077</v>
      </c>
      <c r="V264" s="40">
        <f>'[3]methanogen M06-L TZVP smd redo'!CG264</f>
        <v>1.52224</v>
      </c>
      <c r="W264" s="40">
        <v>1.8051471043405398</v>
      </c>
      <c r="X264" s="40">
        <v>1.8100848725752612</v>
      </c>
      <c r="Y264" s="40">
        <v>1.8327944914728198</v>
      </c>
      <c r="Z264" s="40"/>
      <c r="AA264" s="40">
        <v>3.3443000000000001</v>
      </c>
      <c r="AB264" s="40">
        <v>3.3286007389817809</v>
      </c>
      <c r="AC264" s="41">
        <v>3.2886066666666665</v>
      </c>
      <c r="AD264" s="41">
        <v>3.2970899999999999</v>
      </c>
      <c r="AE264" s="41">
        <v>3.3616453295871054</v>
      </c>
      <c r="AF264" s="72">
        <v>3.2610241400343312</v>
      </c>
      <c r="AG264" s="41">
        <v>3.2787873178046651</v>
      </c>
      <c r="AH264" s="40"/>
      <c r="AI264" s="133">
        <f>1000*(AA264/Q264/P264-1)</f>
        <v>0.84270836336930444</v>
      </c>
      <c r="AJ264" s="133">
        <f>1000*(AB264/R264^2-1)</f>
        <v>0.76314466731908226</v>
      </c>
      <c r="AK264" s="133">
        <f>1000*(AC264/S264^2-1)</f>
        <v>0.7521278680988619</v>
      </c>
      <c r="AL264" s="133">
        <f>1000*(AD264/T264^2-1)</f>
        <v>0.77045137696862831</v>
      </c>
      <c r="AM264" s="133">
        <f>1000*((AE264/Y264^2-1))</f>
        <v>0.74712124695164306</v>
      </c>
      <c r="AN264" s="133">
        <f>1000*((AF264/W264^2-1))</f>
        <v>0.75741269248008614</v>
      </c>
      <c r="AO264" s="133">
        <f>1000*((AG264/X264^2-1))</f>
        <v>0.72642736394423757</v>
      </c>
      <c r="AQ264" s="133">
        <f>O264*U264/AA264</f>
        <v>0.98150452848129655</v>
      </c>
      <c r="AR264" s="133">
        <f>U264*P264/AB264</f>
        <v>0.98500936051073384</v>
      </c>
      <c r="AS264" s="133">
        <f t="shared" si="107"/>
        <v>1.0047164746538575</v>
      </c>
      <c r="AT264" s="133">
        <f t="shared" si="108"/>
        <v>1.0121614034054283</v>
      </c>
      <c r="AU264" s="133">
        <f>V264*S264/AD264</f>
        <v>0.83694136490056403</v>
      </c>
      <c r="AV264" s="133">
        <f>AC264/AD264</f>
        <v>0.99742702403230321</v>
      </c>
      <c r="AW264" s="133">
        <f>O264*N264/AA264</f>
        <v>0.79761459043746086</v>
      </c>
      <c r="AX264" s="133">
        <f>AE264/AC264</f>
        <v>1.0222096073880647</v>
      </c>
      <c r="AY264" s="133">
        <f>AF264/AG264</f>
        <v>0.99458239402297455</v>
      </c>
      <c r="AZ264" s="133">
        <f t="shared" si="109"/>
        <v>0.98503472627589639</v>
      </c>
      <c r="BB264" s="75">
        <f t="shared" si="110"/>
        <v>-18.668651438978667</v>
      </c>
      <c r="BC264" s="75">
        <f t="shared" si="111"/>
        <v>-15.104134798619345</v>
      </c>
      <c r="BD264" s="75">
        <f t="shared" si="112"/>
        <v>4.7053869368996333</v>
      </c>
      <c r="BE264" s="75">
        <f t="shared" si="113"/>
        <v>12.088047679226284</v>
      </c>
      <c r="BF264" s="75">
        <f t="shared" si="114"/>
        <v>-178.00126482879082</v>
      </c>
      <c r="BG264" s="75">
        <f t="shared" si="115"/>
        <v>-2.5762917592177481</v>
      </c>
      <c r="BH264" s="75">
        <f t="shared" si="116"/>
        <v>-226.12976757621911</v>
      </c>
      <c r="BI264" s="75">
        <f t="shared" si="117"/>
        <v>21.966566043997027</v>
      </c>
      <c r="BJ264" s="75">
        <f t="shared" si="118"/>
        <v>-5.4323344236524802</v>
      </c>
      <c r="BK264" s="75">
        <f t="shared" si="119"/>
        <v>-15.078383329061806</v>
      </c>
      <c r="BM264" s="133">
        <f>O264*U264/Q264/P264</f>
        <v>0.98233165055613247</v>
      </c>
      <c r="BN264" s="133">
        <f>P264*U264/R264^2</f>
        <v>0.985761065151467</v>
      </c>
      <c r="BO264" s="133">
        <f>P264*Q264/R264^2</f>
        <v>1.0046366030061571</v>
      </c>
      <c r="BP264" s="133">
        <f>R264^2/S264^2</f>
        <v>1.0121502611296371</v>
      </c>
      <c r="BQ264" s="133">
        <f>V264*S264/T264^2</f>
        <v>0.83758618752759351</v>
      </c>
      <c r="BR264" s="133">
        <f>S264^2/T264^2</f>
        <v>0.99744528665939403</v>
      </c>
      <c r="BS264" s="133">
        <f>O264*N264/Q264/P264</f>
        <v>0.79828674692356771</v>
      </c>
      <c r="BT264" s="133">
        <f>Y264^2/S264^2</f>
        <v>1.0222147213835275</v>
      </c>
      <c r="BU264" s="133">
        <f>W264^2/X264^2</f>
        <v>0.99455159988461095</v>
      </c>
      <c r="BV264" s="133">
        <f>X264^2/R264^2</f>
        <v>0.98507086784055442</v>
      </c>
      <c r="BX264" s="133">
        <f t="shared" si="120"/>
        <v>0.99915800119606479</v>
      </c>
      <c r="BY264" s="133">
        <f t="shared" si="121"/>
        <v>0.99923743727835546</v>
      </c>
      <c r="BZ264" s="133">
        <f t="shared" si="122"/>
        <v>1.0000795030237415</v>
      </c>
      <c r="CA264" s="133">
        <f t="shared" si="123"/>
        <v>1.0000110085194056</v>
      </c>
      <c r="CB264" s="133">
        <f t="shared" si="124"/>
        <v>0.99923014176137159</v>
      </c>
      <c r="CC264" s="133">
        <f t="shared" si="125"/>
        <v>0.99998169059763475</v>
      </c>
      <c r="CD264" s="133">
        <f t="shared" si="126"/>
        <v>0.9991580011960649</v>
      </c>
      <c r="CE264" s="133">
        <f t="shared" si="102"/>
        <v>0.99999499714164164</v>
      </c>
      <c r="CF264" s="133">
        <f t="shared" si="103"/>
        <v>1.0000309628362845</v>
      </c>
      <c r="CG264" s="133">
        <f t="shared" si="104"/>
        <v>0.99996331069587185</v>
      </c>
    </row>
    <row r="265" spans="1:85" x14ac:dyDescent="0.2">
      <c r="A265" s="132">
        <v>522</v>
      </c>
      <c r="B265" s="132">
        <f t="shared" si="105"/>
        <v>795.15</v>
      </c>
      <c r="C265" s="44">
        <f t="shared" si="106"/>
        <v>1.2576243476073696</v>
      </c>
      <c r="E265" s="40">
        <f>'[4]methanogen M06-L TZVP smd redo'!AB265</f>
        <v>0.58599854825636122</v>
      </c>
      <c r="F265" s="40">
        <f>'[4]methanogen M06-L TZVP smd redo'!AS265</f>
        <v>0.66844409011168615</v>
      </c>
      <c r="G265" s="40">
        <f>'[4]methanogen M06-L TZVP smd redo'!BJ265</f>
        <v>0.71121775371540963</v>
      </c>
      <c r="H265" s="40">
        <f>'[4]methanogen M06-L TZVP smd redo'!EV265</f>
        <v>0.71580992930786458</v>
      </c>
      <c r="I265" s="40">
        <f>'[4]methanogen M06-L TZVP smd redo'!CL265</f>
        <v>0.68998500346406644</v>
      </c>
      <c r="J265" s="40">
        <f>'[4]methanogen M06-L TZVP smd redo'!DG265</f>
        <v>0.70039328081583641</v>
      </c>
      <c r="K265" s="40">
        <f>'[4]methanogen M06-L TZVP smd redo'!EC265</f>
        <v>0.66717667212889964</v>
      </c>
      <c r="M265" s="40" t="e">
        <f>EXP('d-beta'!Y266/1000)*'[3]methanogen M06-L TZVP smd redo'!EZ265</f>
        <v>#N/A</v>
      </c>
      <c r="N265" s="40">
        <f>'[3]methanogen M06-L TZVP smd redo'!ET265</f>
        <v>1.4533799999999999</v>
      </c>
      <c r="O265" s="40">
        <f>'[3]methanogen M06-L TZVP smd redo'!R265</f>
        <v>1.8284199999999999</v>
      </c>
      <c r="P265" s="40">
        <f>'[3]methanogen M06-L TZVP smd redo'!W265</f>
        <v>1.8262100000000001</v>
      </c>
      <c r="Q265" s="40">
        <f>'[3]methanogen M06-L TZVP smd redo'!V265</f>
        <v>1.8204100000000001</v>
      </c>
      <c r="R265" s="40">
        <f>PRODUCT('[4]methanogen M06-L TZVP smd redo'!AD265:AF265)^(1/3)</f>
        <v>1.8191870033914956</v>
      </c>
      <c r="S265" s="40">
        <f>AVERAGE('[3]methanogen M06-L TZVP smd redo'!AT265:AV265)</f>
        <v>1.8083133333333334</v>
      </c>
      <c r="T265" s="40">
        <f>'[3]methanogen M06-L TZVP smd redo'!FK265</f>
        <v>1.8106599999999999</v>
      </c>
      <c r="U265" s="40">
        <f>'[3]methanogen M06-L TZVP smd redo'!CD265</f>
        <v>1.7863800000000001</v>
      </c>
      <c r="V265" s="40">
        <f>'[3]methanogen M06-L TZVP smd redo'!CG265</f>
        <v>1.5195399999999999</v>
      </c>
      <c r="W265" s="40">
        <v>1.8007374513074681</v>
      </c>
      <c r="X265" s="40">
        <v>1.805642126175762</v>
      </c>
      <c r="Y265" s="40">
        <v>1.82816830609923</v>
      </c>
      <c r="Z265" s="40"/>
      <c r="AA265" s="40">
        <v>3.3272300000000001</v>
      </c>
      <c r="AB265" s="40">
        <v>3.3119425704271048</v>
      </c>
      <c r="AC265" s="41">
        <v>3.2724199999999999</v>
      </c>
      <c r="AD265" s="41">
        <v>3.28098</v>
      </c>
      <c r="AE265" s="41">
        <v>3.3446798384137599</v>
      </c>
      <c r="AF265" s="72">
        <v>3.2450949127652944</v>
      </c>
      <c r="AG265" s="41">
        <v>3.2627119725397082</v>
      </c>
      <c r="AH265" s="40"/>
      <c r="AI265" s="133">
        <f>1000*(AA265/Q265/P265-1)</f>
        <v>0.83594372275519468</v>
      </c>
      <c r="AJ265" s="133">
        <f>1000*(AB265/R265^2-1)</f>
        <v>0.75578227608552595</v>
      </c>
      <c r="AK265" s="133">
        <f>1000*(AC265/S265^2-1)</f>
        <v>0.74094514651390497</v>
      </c>
      <c r="AL265" s="133">
        <f>1000*(AD265/T265^2-1)</f>
        <v>0.75960722064150055</v>
      </c>
      <c r="AM265" s="133">
        <f>1000*((AE265/Y265^2-1))</f>
        <v>0.74217086542294197</v>
      </c>
      <c r="AN265" s="133">
        <f>1000*((AF265/W265^2-1))</f>
        <v>0.75232917060663596</v>
      </c>
      <c r="AO265" s="133">
        <f>1000*((AG265/X265^2-1))</f>
        <v>0.72645251275815781</v>
      </c>
      <c r="AQ265" s="133">
        <f>O265*U265/AA265</f>
        <v>0.98167331972842264</v>
      </c>
      <c r="AR265" s="133">
        <f>U265*P265/AB265</f>
        <v>0.98501255695967482</v>
      </c>
      <c r="AS265" s="133">
        <f t="shared" si="107"/>
        <v>1.004615849836709</v>
      </c>
      <c r="AT265" s="133">
        <f t="shared" si="108"/>
        <v>1.0120774749045369</v>
      </c>
      <c r="AU265" s="133">
        <f>V265*S265/AD265</f>
        <v>0.83749502969641187</v>
      </c>
      <c r="AV265" s="133">
        <f>AC265/AD265</f>
        <v>0.99739102341373609</v>
      </c>
      <c r="AW265" s="133">
        <f>O265*N265/AA265</f>
        <v>0.79867909931083803</v>
      </c>
      <c r="AX265" s="133">
        <f>AE265/AC265</f>
        <v>1.0220814682753925</v>
      </c>
      <c r="AY265" s="133">
        <f>AF265/AG265</f>
        <v>0.99460048575458515</v>
      </c>
      <c r="AZ265" s="133">
        <f t="shared" si="109"/>
        <v>0.98513543129431502</v>
      </c>
      <c r="BB265" s="75">
        <f t="shared" si="110"/>
        <v>-18.496694275040674</v>
      </c>
      <c r="BC265" s="75">
        <f t="shared" si="111"/>
        <v>-15.100889708894568</v>
      </c>
      <c r="BD265" s="75">
        <f t="shared" si="112"/>
        <v>4.6052294706546366</v>
      </c>
      <c r="BE265" s="75">
        <f t="shared" si="113"/>
        <v>12.005124164774765</v>
      </c>
      <c r="BF265" s="75">
        <f t="shared" si="114"/>
        <v>-177.33994999137738</v>
      </c>
      <c r="BG265" s="75">
        <f t="shared" si="115"/>
        <v>-2.6123858968431044</v>
      </c>
      <c r="BH265" s="75">
        <f t="shared" si="116"/>
        <v>-224.79604178627017</v>
      </c>
      <c r="BI265" s="75">
        <f t="shared" si="117"/>
        <v>21.841203159654924</v>
      </c>
      <c r="BJ265" s="75">
        <f t="shared" si="118"/>
        <v>-5.4141443097167263</v>
      </c>
      <c r="BK265" s="75">
        <f t="shared" si="119"/>
        <v>-14.976153561628381</v>
      </c>
      <c r="BM265" s="133">
        <f>O265*U265/Q265/P265</f>
        <v>0.9824939433778459</v>
      </c>
      <c r="BN265" s="133">
        <f>P265*U265/R265^2</f>
        <v>0.98575701199194665</v>
      </c>
      <c r="BO265" s="133">
        <f>P265*Q265/R265^2</f>
        <v>1.0045353856403787</v>
      </c>
      <c r="BP265" s="133">
        <f>R265^2/S265^2</f>
        <v>1.0120624699204062</v>
      </c>
      <c r="BQ265" s="133">
        <f>V265*S265/T265^2</f>
        <v>0.83813119696822069</v>
      </c>
      <c r="BR265" s="133">
        <f>S265^2/T265^2</f>
        <v>0.99740962301766312</v>
      </c>
      <c r="BS265" s="133">
        <f>O265*N265/Q265/P265</f>
        <v>0.79934675009040268</v>
      </c>
      <c r="BT265" s="133">
        <f>Y265^2/S265^2</f>
        <v>1.022080216419901</v>
      </c>
      <c r="BU265" s="133">
        <f>W265^2/X265^2</f>
        <v>0.99457476816621115</v>
      </c>
      <c r="BV265" s="133">
        <f>X265^2/R265^2</f>
        <v>0.98516430410863187</v>
      </c>
      <c r="BX265" s="133">
        <f t="shared" si="120"/>
        <v>0.99916475449548126</v>
      </c>
      <c r="BY265" s="133">
        <f t="shared" si="121"/>
        <v>0.99924478849938136</v>
      </c>
      <c r="BZ265" s="133">
        <f t="shared" si="122"/>
        <v>1.0000801009078233</v>
      </c>
      <c r="CA265" s="133">
        <f t="shared" si="123"/>
        <v>1.0000148261442121</v>
      </c>
      <c r="CB265" s="133">
        <f t="shared" si="124"/>
        <v>0.999240969344525</v>
      </c>
      <c r="CC265" s="133">
        <f t="shared" si="125"/>
        <v>0.99998135209095862</v>
      </c>
      <c r="CD265" s="133">
        <f t="shared" si="126"/>
        <v>0.99916475449548126</v>
      </c>
      <c r="CE265" s="133">
        <f t="shared" si="102"/>
        <v>1.000001224811391</v>
      </c>
      <c r="CF265" s="133">
        <f t="shared" si="103"/>
        <v>1.0000258578733316</v>
      </c>
      <c r="CG265" s="133">
        <f t="shared" si="104"/>
        <v>0.9999706923868471</v>
      </c>
    </row>
    <row r="266" spans="1:85" x14ac:dyDescent="0.2">
      <c r="A266" s="132">
        <v>524</v>
      </c>
      <c r="B266" s="132">
        <f t="shared" si="105"/>
        <v>797.15</v>
      </c>
      <c r="C266" s="44">
        <f t="shared" si="106"/>
        <v>1.2544690459762906</v>
      </c>
      <c r="E266" s="40">
        <f>'[4]methanogen M06-L TZVP smd redo'!AB266</f>
        <v>0.58429376246293963</v>
      </c>
      <c r="F266" s="40">
        <f>'[4]methanogen M06-L TZVP smd redo'!AS266</f>
        <v>0.66792688504646591</v>
      </c>
      <c r="G266" s="40">
        <f>'[4]methanogen M06-L TZVP smd redo'!BJ266</f>
        <v>0.70960923448004642</v>
      </c>
      <c r="H266" s="40">
        <f>'[4]methanogen M06-L TZVP smd redo'!EV266</f>
        <v>0.70889812833230259</v>
      </c>
      <c r="I266" s="40">
        <f>'[4]methanogen M06-L TZVP smd redo'!CL266</f>
        <v>0.67825463849358059</v>
      </c>
      <c r="J266" s="40">
        <f>'[4]methanogen M06-L TZVP smd redo'!DG266</f>
        <v>0.68611997667167302</v>
      </c>
      <c r="K266" s="40">
        <f>'[4]methanogen M06-L TZVP smd redo'!EC266</f>
        <v>0.6679320140887679</v>
      </c>
      <c r="M266" s="40" t="e">
        <f>EXP('d-beta'!Y267/1000)*'[3]methanogen M06-L TZVP smd redo'!EZ266</f>
        <v>#N/A</v>
      </c>
      <c r="N266" s="40">
        <f>'[3]methanogen M06-L TZVP smd redo'!ET266</f>
        <v>1.4515100000000001</v>
      </c>
      <c r="O266" s="40">
        <f>'[3]methanogen M06-L TZVP smd redo'!R266</f>
        <v>1.8239099999999999</v>
      </c>
      <c r="P266" s="40">
        <f>'[3]methanogen M06-L TZVP smd redo'!W266</f>
        <v>1.8215699999999999</v>
      </c>
      <c r="Q266" s="40">
        <f>'[3]methanogen M06-L TZVP smd redo'!V266</f>
        <v>1.81579</v>
      </c>
      <c r="R266" s="40">
        <f>PRODUCT('[4]methanogen M06-L TZVP smd redo'!AD266:AF266)^(1/3)</f>
        <v>1.8146644524066513</v>
      </c>
      <c r="S266" s="40">
        <f>AVERAGE('[3]methanogen M06-L TZVP smd redo'!AT266:AV266)</f>
        <v>1.8038866666666669</v>
      </c>
      <c r="T266" s="40">
        <f>'[3]methanogen M06-L TZVP smd redo'!FK266</f>
        <v>1.80626</v>
      </c>
      <c r="U266" s="40">
        <f>'[3]methanogen M06-L TZVP smd redo'!CD266</f>
        <v>1.78203</v>
      </c>
      <c r="V266" s="40">
        <f>'[3]methanogen M06-L TZVP smd redo'!CG266</f>
        <v>1.5168600000000001</v>
      </c>
      <c r="W266" s="40">
        <v>1.7963677978976045</v>
      </c>
      <c r="X266" s="40">
        <v>1.8012493794033055</v>
      </c>
      <c r="Y266" s="40">
        <v>1.8235854724618858</v>
      </c>
      <c r="Z266" s="40"/>
      <c r="AA266" s="40">
        <v>3.3103500000000001</v>
      </c>
      <c r="AB266" s="40">
        <v>3.2954709833325153</v>
      </c>
      <c r="AC266" s="41">
        <v>3.2564033333333335</v>
      </c>
      <c r="AD266" s="41">
        <v>3.26505</v>
      </c>
      <c r="AE266" s="41">
        <v>3.3279009807606923</v>
      </c>
      <c r="AF266" s="72">
        <v>3.2293290338164957</v>
      </c>
      <c r="AG266" s="41">
        <v>3.2468099533084311</v>
      </c>
      <c r="AH266" s="40"/>
      <c r="AI266" s="133">
        <f>1000*(AA266/Q266/P266-1)</f>
        <v>0.83487097158885248</v>
      </c>
      <c r="AJ266" s="133">
        <f>1000*(AB266/R266^2-1)</f>
        <v>0.74822447938771575</v>
      </c>
      <c r="AK266" s="133">
        <f>1000*(AC266/S266^2-1)</f>
        <v>0.73639272360703778</v>
      </c>
      <c r="AL266" s="133">
        <f>1000*(AD266/T266^2-1)</f>
        <v>0.75854570628930418</v>
      </c>
      <c r="AM266" s="133">
        <f>1000*((AE266/Y266^2-1))</f>
        <v>0.73283169046467478</v>
      </c>
      <c r="AN266" s="133">
        <f>1000*((AF266/W266^2-1))</f>
        <v>0.74118840756787208</v>
      </c>
      <c r="AO266" s="133">
        <f>1000*((AG266/X266^2-1))</f>
        <v>0.71216735616230764</v>
      </c>
      <c r="AQ266" s="133">
        <f>O266*U266/AA266</f>
        <v>0.9818485469210203</v>
      </c>
      <c r="AR266" s="133">
        <f>U266*P266/AB266</f>
        <v>0.98501622484850959</v>
      </c>
      <c r="AS266" s="133">
        <f t="shared" si="107"/>
        <v>1.0045149894332974</v>
      </c>
      <c r="AT266" s="133">
        <f t="shared" si="108"/>
        <v>1.0119971778677648</v>
      </c>
      <c r="AU266" s="133">
        <f>V266*S266/AD266</f>
        <v>0.83804031460467698</v>
      </c>
      <c r="AV266" s="133">
        <f>AC266/AD266</f>
        <v>0.99735175061127201</v>
      </c>
      <c r="AW266" s="133">
        <f>O266*N266/AA266</f>
        <v>0.79974129747609768</v>
      </c>
      <c r="AX266" s="133">
        <f>AE266/AC266</f>
        <v>1.0219560171479656</v>
      </c>
      <c r="AY266" s="133">
        <f>AF266/AG266</f>
        <v>0.99461597083188602</v>
      </c>
      <c r="AZ266" s="133">
        <f t="shared" si="109"/>
        <v>0.98523396799116214</v>
      </c>
      <c r="BB266" s="75">
        <f t="shared" si="110"/>
        <v>-18.318211726881596</v>
      </c>
      <c r="BC266" s="75">
        <f t="shared" si="111"/>
        <v>-15.097166018287972</v>
      </c>
      <c r="BD266" s="75">
        <f t="shared" si="112"/>
        <v>4.5048274445397096</v>
      </c>
      <c r="BE266" s="75">
        <f t="shared" si="113"/>
        <v>11.925782193168832</v>
      </c>
      <c r="BF266" s="75">
        <f t="shared" si="114"/>
        <v>-176.68907153707292</v>
      </c>
      <c r="BG266" s="75">
        <f t="shared" si="115"/>
        <v>-2.6517622043856592</v>
      </c>
      <c r="BH266" s="75">
        <f t="shared" si="116"/>
        <v>-223.46698176707815</v>
      </c>
      <c r="BI266" s="75">
        <f t="shared" si="117"/>
        <v>21.71845479669285</v>
      </c>
      <c r="BJ266" s="75">
        <f t="shared" si="118"/>
        <v>-5.3985752878036912</v>
      </c>
      <c r="BK266" s="75">
        <f t="shared" si="119"/>
        <v>-14.876135060564575</v>
      </c>
      <c r="BM266" s="133">
        <f>O266*U266/Q266/P266</f>
        <v>0.98266826377134142</v>
      </c>
      <c r="BN266" s="133">
        <f>P266*U266/R266^2</f>
        <v>0.98575323810053539</v>
      </c>
      <c r="BO266" s="133">
        <f>P266*Q266/R266^2</f>
        <v>1.0044280243377335</v>
      </c>
      <c r="BP266" s="133">
        <f>R266^2/S266^2</f>
        <v>1.0119852131166251</v>
      </c>
      <c r="BQ266" s="133">
        <f>V266*S266/T266^2</f>
        <v>0.83867600648701779</v>
      </c>
      <c r="BR266" s="133">
        <f>S266^2/T266^2</f>
        <v>0.99737382866921021</v>
      </c>
      <c r="BS266" s="133">
        <f>O266*N266/Q266/P266</f>
        <v>0.80040897827014135</v>
      </c>
      <c r="BT266" s="133">
        <f>Y266^2/S266^2</f>
        <v>1.0219596537022304</v>
      </c>
      <c r="BU266" s="133">
        <f>W266^2/X266^2</f>
        <v>0.99458712740907818</v>
      </c>
      <c r="BV266" s="133">
        <f>X266^2/R266^2</f>
        <v>0.98526946741222321</v>
      </c>
      <c r="BX266" s="133">
        <f t="shared" si="120"/>
        <v>0.99916582545652266</v>
      </c>
      <c r="BY266" s="133">
        <f t="shared" si="121"/>
        <v>0.99925233494191101</v>
      </c>
      <c r="BZ266" s="133">
        <f t="shared" si="122"/>
        <v>1.0000865817096465</v>
      </c>
      <c r="CA266" s="133">
        <f t="shared" si="123"/>
        <v>1.0000118230493733</v>
      </c>
      <c r="CB266" s="133">
        <f t="shared" si="124"/>
        <v>0.99924202924916916</v>
      </c>
      <c r="CC266" s="133">
        <f t="shared" si="125"/>
        <v>0.99997786380863063</v>
      </c>
      <c r="CD266" s="133">
        <f t="shared" si="126"/>
        <v>0.99916582545652266</v>
      </c>
      <c r="CE266" s="133">
        <f t="shared" si="102"/>
        <v>0.99999644158724699</v>
      </c>
      <c r="CF266" s="133">
        <f t="shared" si="103"/>
        <v>1.0000290003982688</v>
      </c>
      <c r="CG266" s="133">
        <f t="shared" si="104"/>
        <v>0.99996396983542557</v>
      </c>
    </row>
    <row r="267" spans="1:85" x14ac:dyDescent="0.2">
      <c r="A267" s="132">
        <v>526</v>
      </c>
      <c r="B267" s="132">
        <f t="shared" si="105"/>
        <v>799.15</v>
      </c>
      <c r="C267" s="44">
        <f t="shared" si="106"/>
        <v>1.2513295376337359</v>
      </c>
      <c r="E267" s="40">
        <f>'[4]methanogen M06-L TZVP smd redo'!AB267</f>
        <v>0.57671291353922349</v>
      </c>
      <c r="F267" s="40">
        <f>'[4]methanogen M06-L TZVP smd redo'!AS267</f>
        <v>0.65280926359445601</v>
      </c>
      <c r="G267" s="40">
        <f>'[4]methanogen M06-L TZVP smd redo'!BJ267</f>
        <v>0.70508913197619982</v>
      </c>
      <c r="H267" s="40">
        <f>'[4]methanogen M06-L TZVP smd redo'!EV267</f>
        <v>0.71053616393301766</v>
      </c>
      <c r="I267" s="40">
        <f>'[4]methanogen M06-L TZVP smd redo'!CL267</f>
        <v>0.68226562005135882</v>
      </c>
      <c r="J267" s="40">
        <f>'[4]methanogen M06-L TZVP smd redo'!DG267</f>
        <v>0.68946357666233027</v>
      </c>
      <c r="K267" s="40">
        <f>'[4]methanogen M06-L TZVP smd redo'!EC267</f>
        <v>0.66121130173946163</v>
      </c>
      <c r="M267" s="40" t="e">
        <f>EXP('d-beta'!Y268/1000)*'[3]methanogen M06-L TZVP smd redo'!EZ267</f>
        <v>#N/A</v>
      </c>
      <c r="N267" s="40">
        <f>'[3]methanogen M06-L TZVP smd redo'!ET267</f>
        <v>1.4496599999999999</v>
      </c>
      <c r="O267" s="40">
        <f>'[3]methanogen M06-L TZVP smd redo'!R267</f>
        <v>1.8194300000000001</v>
      </c>
      <c r="P267" s="40">
        <f>'[3]methanogen M06-L TZVP smd redo'!W267</f>
        <v>1.81698</v>
      </c>
      <c r="Q267" s="40">
        <f>'[3]methanogen M06-L TZVP smd redo'!V267</f>
        <v>1.8112200000000001</v>
      </c>
      <c r="R267" s="40">
        <f>PRODUCT('[4]methanogen M06-L TZVP smd redo'!AD267:AF267)^(1/3)</f>
        <v>1.8101852073983939</v>
      </c>
      <c r="S267" s="40">
        <f>AVERAGE('[3]methanogen M06-L TZVP smd redo'!AT267:AV267)</f>
        <v>1.7995000000000001</v>
      </c>
      <c r="T267" s="40">
        <f>'[3]methanogen M06-L TZVP smd redo'!FK267</f>
        <v>1.8019000000000001</v>
      </c>
      <c r="U267" s="40">
        <f>'[3]methanogen M06-L TZVP smd redo'!CD267</f>
        <v>1.7777099999999999</v>
      </c>
      <c r="V267" s="40">
        <f>'[3]methanogen M06-L TZVP smd redo'!CG267</f>
        <v>1.5142100000000001</v>
      </c>
      <c r="W267" s="40">
        <v>1.792034824825778</v>
      </c>
      <c r="X267" s="40">
        <v>1.7968866316137373</v>
      </c>
      <c r="Y267" s="40">
        <v>1.8190426388014165</v>
      </c>
      <c r="Z267" s="40"/>
      <c r="AA267" s="40">
        <v>3.29365</v>
      </c>
      <c r="AB267" s="40">
        <v>3.27917940165141</v>
      </c>
      <c r="AC267" s="41">
        <v>3.2405666666666666</v>
      </c>
      <c r="AD267" s="41">
        <v>3.2492899999999998</v>
      </c>
      <c r="AE267" s="41">
        <v>3.3113121266549781</v>
      </c>
      <c r="AF267" s="72">
        <v>3.2137431139316175</v>
      </c>
      <c r="AG267" s="41">
        <v>3.2310812428228219</v>
      </c>
      <c r="AH267" s="40"/>
      <c r="AI267" s="133">
        <f>1000*(AA267/Q267/P267-1)</f>
        <v>0.82027498961267931</v>
      </c>
      <c r="AJ267" s="133">
        <f>1000*(AB267/R267^2-1)</f>
        <v>0.73514961710285931</v>
      </c>
      <c r="AK267" s="133">
        <f>1000*(AC267/S267^2-1)</f>
        <v>0.73078144770888365</v>
      </c>
      <c r="AL267" s="133">
        <f>1000*(AD267/T267^2-1)</f>
        <v>0.75346714959256822</v>
      </c>
      <c r="AM267" s="133">
        <f>1000*((AE267/Y267^2-1))</f>
        <v>0.72410565550096173</v>
      </c>
      <c r="AN267" s="133">
        <f>1000*((AF267/W267^2-1))</f>
        <v>0.73310977899820884</v>
      </c>
      <c r="AO267" s="133">
        <f>1000*((AG267/X267^2-1))</f>
        <v>0.70604399293183739</v>
      </c>
      <c r="AQ267" s="133">
        <f>O267*U267/AA267</f>
        <v>0.98201657896254924</v>
      </c>
      <c r="AR267" s="133">
        <f>U267*P267/AB267</f>
        <v>0.9850218972994661</v>
      </c>
      <c r="AS267" s="133">
        <f t="shared" si="107"/>
        <v>1.0044128718121681</v>
      </c>
      <c r="AT267" s="133">
        <f t="shared" si="108"/>
        <v>1.011915426823933</v>
      </c>
      <c r="AU267" s="133">
        <f>V267*S267/AD267</f>
        <v>0.83858962881121735</v>
      </c>
      <c r="AV267" s="133">
        <f>AC267/AD267</f>
        <v>0.99731531093459391</v>
      </c>
      <c r="AW267" s="133">
        <f>O267*N267/AA267</f>
        <v>0.80079999204529928</v>
      </c>
      <c r="AX267" s="133">
        <f>AE267/AC267</f>
        <v>1.0218312003008665</v>
      </c>
      <c r="AY267" s="133">
        <f>AF267/AG267</f>
        <v>0.99463395452227721</v>
      </c>
      <c r="AZ267" s="133">
        <f t="shared" si="109"/>
        <v>0.98533225757506115</v>
      </c>
      <c r="BB267" s="75">
        <f t="shared" si="110"/>
        <v>-18.147087916265146</v>
      </c>
      <c r="BC267" s="75">
        <f t="shared" si="111"/>
        <v>-15.091407296268585</v>
      </c>
      <c r="BD267" s="75">
        <f t="shared" si="112"/>
        <v>4.4031636434772157</v>
      </c>
      <c r="BE267" s="75">
        <f t="shared" si="113"/>
        <v>11.844997040997004</v>
      </c>
      <c r="BF267" s="75">
        <f t="shared" si="114"/>
        <v>-176.03381158737176</v>
      </c>
      <c r="BG267" s="75">
        <f t="shared" si="115"/>
        <v>-2.6882993061252498</v>
      </c>
      <c r="BH267" s="75">
        <f t="shared" si="116"/>
        <v>-222.14406091456874</v>
      </c>
      <c r="BI267" s="75">
        <f t="shared" si="117"/>
        <v>21.59631209398032</v>
      </c>
      <c r="BJ267" s="75">
        <f t="shared" si="118"/>
        <v>-5.3804944120298988</v>
      </c>
      <c r="BK267" s="75">
        <f t="shared" si="119"/>
        <v>-14.776377353662557</v>
      </c>
      <c r="BM267" s="133">
        <f>O267*U267/Q267/P267</f>
        <v>0.98282210260165725</v>
      </c>
      <c r="BN267" s="133">
        <f>P267*U267/R267^2</f>
        <v>0.98574603577010389</v>
      </c>
      <c r="BO267" s="133">
        <f>P267*Q267/R267^2</f>
        <v>1.0043274408691674</v>
      </c>
      <c r="BP267" s="133">
        <f>R267^2/S267^2</f>
        <v>1.0119110098530708</v>
      </c>
      <c r="BQ267" s="133">
        <f>V267*S267/T267^2</f>
        <v>0.8392214785485157</v>
      </c>
      <c r="BR267" s="133">
        <f>S267^2/T267^2</f>
        <v>0.99733791921071313</v>
      </c>
      <c r="BS267" s="133">
        <f>O267*N267/Q267/P267</f>
        <v>0.80145686825045614</v>
      </c>
      <c r="BT267" s="133">
        <f>Y267^2/S267^2</f>
        <v>1.021838016897695</v>
      </c>
      <c r="BU267" s="133">
        <f>W267^2/X267^2</f>
        <v>0.99460705369371027</v>
      </c>
      <c r="BV267" s="133">
        <f>X267^2/R267^2</f>
        <v>0.98536091605128873</v>
      </c>
      <c r="BX267" s="133">
        <f t="shared" si="120"/>
        <v>0.99918039730997532</v>
      </c>
      <c r="BY267" s="133">
        <f t="shared" si="121"/>
        <v>0.99926539043084051</v>
      </c>
      <c r="BZ267" s="133">
        <f t="shared" si="122"/>
        <v>1.0000850628385964</v>
      </c>
      <c r="CA267" s="133">
        <f t="shared" si="123"/>
        <v>1.0000043649795478</v>
      </c>
      <c r="CB267" s="133">
        <f t="shared" si="124"/>
        <v>0.99924710013572204</v>
      </c>
      <c r="CC267" s="133">
        <f t="shared" si="125"/>
        <v>0.99997733137817812</v>
      </c>
      <c r="CD267" s="133">
        <f t="shared" si="126"/>
        <v>0.99918039730997532</v>
      </c>
      <c r="CE267" s="133">
        <f t="shared" si="102"/>
        <v>0.9999933290827745</v>
      </c>
      <c r="CF267" s="133">
        <f t="shared" si="103"/>
        <v>1.0000270466899135</v>
      </c>
      <c r="CG267" s="133">
        <f t="shared" si="104"/>
        <v>0.99997091575709907</v>
      </c>
    </row>
    <row r="268" spans="1:85" x14ac:dyDescent="0.2">
      <c r="A268" s="132">
        <v>528</v>
      </c>
      <c r="B268" s="132">
        <f t="shared" si="105"/>
        <v>801.15</v>
      </c>
      <c r="C268" s="44">
        <f t="shared" si="106"/>
        <v>1.2482057043000687</v>
      </c>
      <c r="E268" s="40">
        <f>'[4]methanogen M06-L TZVP smd redo'!AB268</f>
        <v>0.57214013825546139</v>
      </c>
      <c r="F268" s="40">
        <f>'[4]methanogen M06-L TZVP smd redo'!AS268</f>
        <v>0.65343857964039742</v>
      </c>
      <c r="G268" s="40">
        <f>'[4]methanogen M06-L TZVP smd redo'!BJ268</f>
        <v>0.69943867084498734</v>
      </c>
      <c r="H268" s="40">
        <f>'[4]methanogen M06-L TZVP smd redo'!EV268</f>
        <v>0.70125859918612754</v>
      </c>
      <c r="I268" s="40">
        <f>'[4]methanogen M06-L TZVP smd redo'!CL268</f>
        <v>0.67176209605879222</v>
      </c>
      <c r="J268" s="40">
        <f>'[4]methanogen M06-L TZVP smd redo'!DG268</f>
        <v>0.68188706425953427</v>
      </c>
      <c r="K268" s="40">
        <f>'[4]methanogen M06-L TZVP smd redo'!EC268</f>
        <v>0.65677803719421668</v>
      </c>
      <c r="M268" s="40" t="e">
        <f>EXP('d-beta'!Y269/1000)*'[3]methanogen M06-L TZVP smd redo'!EZ268</f>
        <v>#N/A</v>
      </c>
      <c r="N268" s="40">
        <f>'[3]methanogen M06-L TZVP smd redo'!ET268</f>
        <v>1.4478200000000001</v>
      </c>
      <c r="O268" s="40">
        <f>'[3]methanogen M06-L TZVP smd redo'!R268</f>
        <v>1.81498</v>
      </c>
      <c r="P268" s="40">
        <f>'[3]methanogen M06-L TZVP smd redo'!W268</f>
        <v>1.8124199999999999</v>
      </c>
      <c r="Q268" s="40">
        <f>'[3]methanogen M06-L TZVP smd redo'!V268</f>
        <v>1.8066899999999999</v>
      </c>
      <c r="R268" s="40">
        <f>PRODUCT('[4]methanogen M06-L TZVP smd redo'!AD268:AF268)^(1/3)</f>
        <v>1.8057359620285272</v>
      </c>
      <c r="S268" s="40">
        <f>AVERAGE('[3]methanogen M06-L TZVP smd redo'!AT268:AV268)</f>
        <v>1.7951533333333334</v>
      </c>
      <c r="T268" s="40">
        <f>'[3]methanogen M06-L TZVP smd redo'!FK268</f>
        <v>1.79758</v>
      </c>
      <c r="U268" s="40">
        <f>'[3]methanogen M06-L TZVP smd redo'!CD268</f>
        <v>1.7734300000000001</v>
      </c>
      <c r="V268" s="40">
        <f>'[3]methanogen M06-L TZVP smd redo'!CG268</f>
        <v>1.5115700000000001</v>
      </c>
      <c r="W268" s="40">
        <v>1.787738489666485</v>
      </c>
      <c r="X268" s="40">
        <v>1.7925605842957308</v>
      </c>
      <c r="Y268" s="40">
        <v>1.8145364536265058</v>
      </c>
      <c r="Z268" s="40"/>
      <c r="AA268" s="40">
        <v>3.2771400000000002</v>
      </c>
      <c r="AB268" s="40">
        <v>3.2630678251764675</v>
      </c>
      <c r="AC268" s="41">
        <v>3.2248966666666665</v>
      </c>
      <c r="AD268" s="41">
        <v>3.2336900000000002</v>
      </c>
      <c r="AE268" s="41">
        <v>3.2948999059697606</v>
      </c>
      <c r="AF268" s="72">
        <v>3.1983205421850567</v>
      </c>
      <c r="AG268" s="41">
        <v>3.2155191655544368</v>
      </c>
      <c r="AH268" s="40"/>
      <c r="AI268" s="133">
        <f>1000*(AA268/Q268/P268-1)</f>
        <v>0.81200963666661075</v>
      </c>
      <c r="AJ268" s="133">
        <f>1000*(AB268/R268^2-1)</f>
        <v>0.73158325364719445</v>
      </c>
      <c r="AK268" s="133">
        <f>1000*(AC268/S268^2-1)</f>
        <v>0.72028614875385699</v>
      </c>
      <c r="AL268" s="133">
        <f>1000*(AD268/T268^2-1)</f>
        <v>0.7415430804147416</v>
      </c>
      <c r="AM268" s="133">
        <f>1000*((AE268/Y268^2-1))</f>
        <v>0.71597083426055974</v>
      </c>
      <c r="AN268" s="133">
        <f>1000*((AF268/W268^2-1))</f>
        <v>0.72328795601106499</v>
      </c>
      <c r="AO268" s="133">
        <f>1000*((AG268/X268^2-1))</f>
        <v>0.69888766700620941</v>
      </c>
      <c r="AQ268" s="133">
        <f>O268*U268/AA268</f>
        <v>0.98217957774156739</v>
      </c>
      <c r="AR268" s="133">
        <f>U268*P268/AB268</f>
        <v>0.98502396297146388</v>
      </c>
      <c r="AS268" s="133">
        <f t="shared" si="107"/>
        <v>1.0043125597068372</v>
      </c>
      <c r="AT268" s="133">
        <f t="shared" si="108"/>
        <v>1.0118363973966507</v>
      </c>
      <c r="AU268" s="133">
        <f>V268*S268/AD268</f>
        <v>0.8391342163493305</v>
      </c>
      <c r="AV268" s="133">
        <f>AC268/AD268</f>
        <v>0.99728071233379401</v>
      </c>
      <c r="AW268" s="133">
        <f>O268*N268/AA268</f>
        <v>0.80184683705914317</v>
      </c>
      <c r="AX268" s="133">
        <f>AE268/AC268</f>
        <v>1.0217071263171515</v>
      </c>
      <c r="AY268" s="133">
        <f>AF268/AG268</f>
        <v>0.99465136965948864</v>
      </c>
      <c r="AZ268" s="133">
        <f t="shared" si="109"/>
        <v>0.98542823435811999</v>
      </c>
      <c r="BB268" s="75">
        <f t="shared" si="110"/>
        <v>-17.981117955641839</v>
      </c>
      <c r="BC268" s="75">
        <f t="shared" si="111"/>
        <v>-15.089310216155432</v>
      </c>
      <c r="BD268" s="75">
        <f t="shared" si="112"/>
        <v>4.3032872702902321</v>
      </c>
      <c r="BE268" s="75">
        <f t="shared" si="113"/>
        <v>11.766895144927865</v>
      </c>
      <c r="BF268" s="75">
        <f t="shared" si="114"/>
        <v>-175.38461349817396</v>
      </c>
      <c r="BG268" s="75">
        <f t="shared" si="115"/>
        <v>-2.7229916452252572</v>
      </c>
      <c r="BH268" s="75">
        <f t="shared" si="116"/>
        <v>-220.83766558938825</v>
      </c>
      <c r="BI268" s="75">
        <f t="shared" si="117"/>
        <v>21.474881551424513</v>
      </c>
      <c r="BJ268" s="75">
        <f t="shared" si="118"/>
        <v>-5.3629854735179858</v>
      </c>
      <c r="BK268" s="75">
        <f t="shared" si="119"/>
        <v>-14.678976595399368</v>
      </c>
      <c r="BM268" s="133">
        <f>O268*U268/Q268/P268</f>
        <v>0.98297711702363066</v>
      </c>
      <c r="BN268" s="133">
        <f>P268*U268/R268^2</f>
        <v>0.98574459000721504</v>
      </c>
      <c r="BO268" s="133">
        <f>P268*Q268/R268^2</f>
        <v>1.0042318520156619</v>
      </c>
      <c r="BP268" s="133">
        <f>R268^2/S268^2</f>
        <v>1.0118249749312189</v>
      </c>
      <c r="BQ268" s="133">
        <f>V268*S268/T268^2</f>
        <v>0.83975647052100377</v>
      </c>
      <c r="BR268" s="133">
        <f>S268^2/T268^2</f>
        <v>0.99730189620329512</v>
      </c>
      <c r="BS268" s="133">
        <f>O268*N268/Q268/P268</f>
        <v>0.80249794441796585</v>
      </c>
      <c r="BT268" s="133">
        <f>Y268^2/S268^2</f>
        <v>1.0217115321502737</v>
      </c>
      <c r="BU268" s="133">
        <f>W268^2/X268^2</f>
        <v>0.99462711741996279</v>
      </c>
      <c r="BV268" s="133">
        <f>X268^2/R268^2</f>
        <v>0.98546043101049152</v>
      </c>
      <c r="BX268" s="133">
        <f t="shared" si="120"/>
        <v>0.99918864918801142</v>
      </c>
      <c r="BY268" s="133">
        <f t="shared" si="121"/>
        <v>0.99926895156914242</v>
      </c>
      <c r="BZ268" s="133">
        <f t="shared" si="122"/>
        <v>1.0000803675874383</v>
      </c>
      <c r="CA268" s="133">
        <f t="shared" si="123"/>
        <v>1.0000112889736019</v>
      </c>
      <c r="CB268" s="133">
        <f t="shared" si="124"/>
        <v>0.99925900639826304</v>
      </c>
      <c r="CC268" s="133">
        <f t="shared" si="125"/>
        <v>0.99997875881958942</v>
      </c>
      <c r="CD268" s="133">
        <f t="shared" si="126"/>
        <v>0.99918864918801142</v>
      </c>
      <c r="CE268" s="133">
        <f t="shared" si="102"/>
        <v>0.9999956877915307</v>
      </c>
      <c r="CF268" s="133">
        <f t="shared" si="103"/>
        <v>1.0000243832478535</v>
      </c>
      <c r="CG268" s="133">
        <f t="shared" si="104"/>
        <v>0.99996732831541646</v>
      </c>
    </row>
    <row r="269" spans="1:85" x14ac:dyDescent="0.2">
      <c r="A269" s="132">
        <v>530</v>
      </c>
      <c r="B269" s="132">
        <f t="shared" si="105"/>
        <v>803.15</v>
      </c>
      <c r="C269" s="44">
        <f t="shared" si="106"/>
        <v>1.2450974288738095</v>
      </c>
      <c r="E269" s="40">
        <f>'[4]methanogen M06-L TZVP smd redo'!AB269</f>
        <v>0.57714766425753794</v>
      </c>
      <c r="F269" s="40">
        <f>'[4]methanogen M06-L TZVP smd redo'!AS269</f>
        <v>0.64308254473988136</v>
      </c>
      <c r="G269" s="40">
        <f>'[4]methanogen M06-L TZVP smd redo'!BJ269</f>
        <v>0.69639051646874783</v>
      </c>
      <c r="H269" s="40">
        <f>'[4]methanogen M06-L TZVP smd redo'!EV269</f>
        <v>0.70053051329677096</v>
      </c>
      <c r="I269" s="40">
        <f>'[4]methanogen M06-L TZVP smd redo'!CL269</f>
        <v>0.667353551009775</v>
      </c>
      <c r="J269" s="40">
        <f>'[4]methanogen M06-L TZVP smd redo'!DG269</f>
        <v>0.67677917457675818</v>
      </c>
      <c r="K269" s="40">
        <f>'[4]methanogen M06-L TZVP smd redo'!EC269</f>
        <v>0.64674007437215408</v>
      </c>
      <c r="M269" s="40" t="e">
        <f>EXP('d-beta'!Y270/1000)*'[3]methanogen M06-L TZVP smd redo'!EZ269</f>
        <v>#N/A</v>
      </c>
      <c r="N269" s="40">
        <f>'[3]methanogen M06-L TZVP smd redo'!ET269</f>
        <v>1.4459900000000001</v>
      </c>
      <c r="O269" s="40">
        <f>'[3]methanogen M06-L TZVP smd redo'!R269</f>
        <v>1.8105800000000001</v>
      </c>
      <c r="P269" s="40">
        <f>'[3]methanogen M06-L TZVP smd redo'!W269</f>
        <v>1.8079000000000001</v>
      </c>
      <c r="Q269" s="40">
        <f>'[3]methanogen M06-L TZVP smd redo'!V269</f>
        <v>1.80219</v>
      </c>
      <c r="R269" s="40">
        <f>PRODUCT('[4]methanogen M06-L TZVP smd redo'!AD269:AF269)^(1/3)</f>
        <v>1.8013267167208327</v>
      </c>
      <c r="S269" s="40">
        <f>AVERAGE('[3]methanogen M06-L TZVP smd redo'!AT269:AV269)</f>
        <v>1.79084</v>
      </c>
      <c r="T269" s="40">
        <f>'[3]methanogen M06-L TZVP smd redo'!FK269</f>
        <v>1.7932999999999999</v>
      </c>
      <c r="U269" s="40">
        <f>'[3]methanogen M06-L TZVP smd redo'!CD269</f>
        <v>1.76919</v>
      </c>
      <c r="V269" s="40">
        <f>'[3]methanogen M06-L TZVP smd redo'!CG269</f>
        <v>1.5089600000000001</v>
      </c>
      <c r="W269" s="40">
        <v>1.7834755154171436</v>
      </c>
      <c r="X269" s="40">
        <v>1.7882711334182688</v>
      </c>
      <c r="Y269" s="40">
        <v>1.8100669170826211</v>
      </c>
      <c r="Z269" s="40"/>
      <c r="AA269" s="40">
        <v>3.2608100000000002</v>
      </c>
      <c r="AB269" s="40">
        <v>3.247129541875299</v>
      </c>
      <c r="AC269" s="41">
        <v>3.2093966666666667</v>
      </c>
      <c r="AD269" s="41">
        <v>3.2182599999999999</v>
      </c>
      <c r="AE269" s="41">
        <v>3.2786643189266225</v>
      </c>
      <c r="AF269" s="72">
        <v>3.1830612767432922</v>
      </c>
      <c r="AG269" s="41">
        <v>3.2001237217730805</v>
      </c>
      <c r="AH269" s="40"/>
      <c r="AI269" s="133">
        <f>1000*(AA269/Q269/P269-1)</f>
        <v>0.80741382133031614</v>
      </c>
      <c r="AJ269" s="133">
        <f>1000*(AB269/R269^2-1)</f>
        <v>0.72473418713348003</v>
      </c>
      <c r="AK269" s="133">
        <f>1000*(AC269/S269^2-1)</f>
        <v>0.71365265342970829</v>
      </c>
      <c r="AL269" s="133">
        <f>1000*(AD269/T269^2-1)</f>
        <v>0.7261083762439835</v>
      </c>
      <c r="AM269" s="133">
        <f>1000*((AE269/Y269^2-1))</f>
        <v>0.70873994121511963</v>
      </c>
      <c r="AN269" s="133">
        <f>1000*((AF269/W269^2-1))</f>
        <v>0.71566066625905478</v>
      </c>
      <c r="AO269" s="133">
        <f>1000*((AG269/X269^2-1))</f>
        <v>0.69109907278419591</v>
      </c>
      <c r="AQ269" s="133">
        <f>O269*U269/AA269</f>
        <v>0.98235102020663578</v>
      </c>
      <c r="AR269" s="133">
        <f>U269*P269/AB269</f>
        <v>0.98502956526729002</v>
      </c>
      <c r="AS269" s="133">
        <f t="shared" si="107"/>
        <v>1.0042130928095958</v>
      </c>
      <c r="AT269" s="133">
        <f t="shared" si="108"/>
        <v>1.0117569995633549</v>
      </c>
      <c r="AU269" s="133">
        <f>V269*S269/AD269</f>
        <v>0.83967918266392405</v>
      </c>
      <c r="AV269" s="133">
        <f>AC269/AD269</f>
        <v>0.99724592378075938</v>
      </c>
      <c r="AW269" s="133">
        <f>O269*N269/AA269</f>
        <v>0.80289270892814979</v>
      </c>
      <c r="AX269" s="133">
        <f>AE269/AC269</f>
        <v>1.021582764442732</v>
      </c>
      <c r="AY269" s="133">
        <f>AF269/AG269</f>
        <v>0.9946681920721695</v>
      </c>
      <c r="AZ269" s="133">
        <f t="shared" si="109"/>
        <v>0.98552388517426637</v>
      </c>
      <c r="BB269" s="75">
        <f t="shared" si="110"/>
        <v>-17.806580113693556</v>
      </c>
      <c r="BC269" s="75">
        <f t="shared" si="111"/>
        <v>-15.083622760717448</v>
      </c>
      <c r="BD269" s="75">
        <f t="shared" si="112"/>
        <v>4.2042425832601431</v>
      </c>
      <c r="BE269" s="75">
        <f t="shared" si="113"/>
        <v>11.688423023546346</v>
      </c>
      <c r="BF269" s="75">
        <f t="shared" si="114"/>
        <v>-174.73538549694922</v>
      </c>
      <c r="BG269" s="75">
        <f t="shared" si="115"/>
        <v>-2.7578756647296778</v>
      </c>
      <c r="BH269" s="75">
        <f t="shared" si="116"/>
        <v>-219.53418675420298</v>
      </c>
      <c r="BI269" s="75">
        <f t="shared" si="117"/>
        <v>21.353154453242801</v>
      </c>
      <c r="BJ269" s="75">
        <f t="shared" si="118"/>
        <v>-5.3460727431504038</v>
      </c>
      <c r="BK269" s="75">
        <f t="shared" si="119"/>
        <v>-14.581916078024484</v>
      </c>
      <c r="BM269" s="133">
        <f>O269*U269/Q269/P269</f>
        <v>0.98314418399774861</v>
      </c>
      <c r="BN269" s="133">
        <f>P269*U269/R269^2</f>
        <v>0.98574344986857643</v>
      </c>
      <c r="BO269" s="133">
        <f>P269*Q269/R269^2</f>
        <v>1.0041301318222744</v>
      </c>
      <c r="BP269" s="133">
        <f>R269^2/S269^2</f>
        <v>1.0117457958637681</v>
      </c>
      <c r="BQ269" s="133">
        <f>V269*S269/T269^2</f>
        <v>0.84028888075181396</v>
      </c>
      <c r="BR269" s="133">
        <f>S269^2/T269^2</f>
        <v>0.99725833634130689</v>
      </c>
      <c r="BS269" s="133">
        <f>O269*N269/Q269/P269</f>
        <v>0.80354097559838389</v>
      </c>
      <c r="BT269" s="133">
        <f>Y269^2/S269^2</f>
        <v>1.0215877796303932</v>
      </c>
      <c r="BU269" s="133">
        <f>W269^2/X269^2</f>
        <v>0.99464377890793465</v>
      </c>
      <c r="BV269" s="133">
        <f>X269^2/R269^2</f>
        <v>0.98555701048996325</v>
      </c>
      <c r="BX269" s="133">
        <f t="shared" si="120"/>
        <v>0.99919323756980627</v>
      </c>
      <c r="BY269" s="133">
        <f t="shared" si="121"/>
        <v>0.99927579067212513</v>
      </c>
      <c r="BZ269" s="133">
        <f t="shared" si="122"/>
        <v>1.0000826197568347</v>
      </c>
      <c r="CA269" s="133">
        <f t="shared" si="123"/>
        <v>1.0000110736309777</v>
      </c>
      <c r="CB269" s="133">
        <f t="shared" si="124"/>
        <v>0.99927441847457932</v>
      </c>
      <c r="CC269" s="133">
        <f t="shared" si="125"/>
        <v>0.99998755331482803</v>
      </c>
      <c r="CD269" s="133">
        <f t="shared" si="126"/>
        <v>0.99919323756980616</v>
      </c>
      <c r="CE269" s="133">
        <f t="shared" si="102"/>
        <v>0.99999509079125537</v>
      </c>
      <c r="CF269" s="133">
        <f t="shared" si="103"/>
        <v>1.0000245446307034</v>
      </c>
      <c r="CG269" s="133">
        <f t="shared" si="104"/>
        <v>0.9999663892445142</v>
      </c>
    </row>
    <row r="270" spans="1:85" x14ac:dyDescent="0.2">
      <c r="A270" s="132">
        <v>532</v>
      </c>
      <c r="B270" s="132">
        <f t="shared" si="105"/>
        <v>805.15</v>
      </c>
      <c r="C270" s="44">
        <f t="shared" si="106"/>
        <v>1.2420045954170031</v>
      </c>
      <c r="E270" s="40">
        <f>'[4]methanogen M06-L TZVP smd redo'!AB270</f>
        <v>0.57113047056334132</v>
      </c>
      <c r="F270" s="40">
        <f>'[4]methanogen M06-L TZVP smd redo'!AS270</f>
        <v>0.64665178841449844</v>
      </c>
      <c r="G270" s="40">
        <f>'[4]methanogen M06-L TZVP smd redo'!BJ270</f>
        <v>0.68435510215913986</v>
      </c>
      <c r="H270" s="40">
        <f>'[4]methanogen M06-L TZVP smd redo'!EV270</f>
        <v>0.68903794085106718</v>
      </c>
      <c r="I270" s="40">
        <f>'[4]methanogen M06-L TZVP smd redo'!CL270</f>
        <v>0.65999229121871394</v>
      </c>
      <c r="J270" s="40">
        <f>'[4]methanogen M06-L TZVP smd redo'!DG270</f>
        <v>0.66867117478319749</v>
      </c>
      <c r="K270" s="40">
        <f>'[4]methanogen M06-L TZVP smd redo'!EC270</f>
        <v>0.64336140559517752</v>
      </c>
      <c r="M270" s="40" t="e">
        <f>EXP('d-beta'!Y271/1000)*'[3]methanogen M06-L TZVP smd redo'!EZ270</f>
        <v>#N/A</v>
      </c>
      <c r="N270" s="40">
        <f>'[3]methanogen M06-L TZVP smd redo'!ET270</f>
        <v>1.44417</v>
      </c>
      <c r="O270" s="40">
        <f>'[3]methanogen M06-L TZVP smd redo'!R270</f>
        <v>1.8062100000000001</v>
      </c>
      <c r="P270" s="40">
        <f>'[3]methanogen M06-L TZVP smd redo'!W270</f>
        <v>1.80342</v>
      </c>
      <c r="Q270" s="40">
        <f>'[3]methanogen M06-L TZVP smd redo'!V270</f>
        <v>1.7977300000000001</v>
      </c>
      <c r="R270" s="40">
        <f>PRODUCT('[4]methanogen M06-L TZVP smd redo'!AD270:AF270)^(1/3)</f>
        <v>1.7969540928917158</v>
      </c>
      <c r="S270" s="40">
        <f>AVERAGE('[3]methanogen M06-L TZVP smd redo'!AT270:AV270)</f>
        <v>1.7865633333333335</v>
      </c>
      <c r="T270" s="40">
        <f>'[3]methanogen M06-L TZVP smd redo'!FK270</f>
        <v>1.78905</v>
      </c>
      <c r="U270" s="40">
        <f>'[3]methanogen M06-L TZVP smd redo'!CD270</f>
        <v>1.76498</v>
      </c>
      <c r="V270" s="40">
        <f>'[3]methanogen M06-L TZVP smd redo'!CG270</f>
        <v>1.5063599999999999</v>
      </c>
      <c r="W270" s="40">
        <v>1.7792491792721439</v>
      </c>
      <c r="X270" s="40">
        <v>1.7840183829278016</v>
      </c>
      <c r="Y270" s="40">
        <v>1.8056373806573336</v>
      </c>
      <c r="Z270" s="40"/>
      <c r="AA270" s="40">
        <v>3.2446700000000002</v>
      </c>
      <c r="AB270" s="40">
        <v>3.2313645519824985</v>
      </c>
      <c r="AC270" s="41">
        <v>3.1940600000000003</v>
      </c>
      <c r="AD270" s="41">
        <v>3.2029999999999998</v>
      </c>
      <c r="AE270" s="41">
        <v>3.2626087352027819</v>
      </c>
      <c r="AF270" s="72">
        <v>3.1679720122544079</v>
      </c>
      <c r="AG270" s="41">
        <v>3.1848949549762877</v>
      </c>
      <c r="AH270" s="40"/>
      <c r="AI270" s="133">
        <f>1000*(AA270/Q270/P270-1)</f>
        <v>0.80435328185890498</v>
      </c>
      <c r="AJ270" s="133">
        <f>1000*(AB270/R270^2-1)</f>
        <v>0.71864614220618073</v>
      </c>
      <c r="AK270" s="133">
        <f>1000*(AC270/S270^2-1)</f>
        <v>0.7053856639092082</v>
      </c>
      <c r="AL270" s="133">
        <f>1000*(AD270/T270^2-1)</f>
        <v>0.71862329180039097</v>
      </c>
      <c r="AM270" s="133">
        <f>1000*((AE270/Y270^2-1))</f>
        <v>0.70004794931222136</v>
      </c>
      <c r="AN270" s="133">
        <f>1000*((AF270/W270^2-1))</f>
        <v>0.70895875061283142</v>
      </c>
      <c r="AO270" s="133">
        <f>1000*((AG270/X270^2-1))</f>
        <v>0.68286348336665803</v>
      </c>
      <c r="AQ270" s="133">
        <f>O270*U270/AA270</f>
        <v>0.98251117241506836</v>
      </c>
      <c r="AR270" s="133">
        <f>U270*P270/AB270</f>
        <v>0.98503284924852375</v>
      </c>
      <c r="AS270" s="133">
        <f t="shared" si="107"/>
        <v>1.0041175942248108</v>
      </c>
      <c r="AT270" s="133">
        <f t="shared" si="108"/>
        <v>1.0116793522922232</v>
      </c>
      <c r="AU270" s="133">
        <f>V270*S270/AD270</f>
        <v>0.84021465588510769</v>
      </c>
      <c r="AV270" s="133">
        <f>AC270/AD270</f>
        <v>0.99720886668748066</v>
      </c>
      <c r="AW270" s="133">
        <f>O270*N270/AA270</f>
        <v>0.80392591409912262</v>
      </c>
      <c r="AX270" s="133">
        <f>AE270/AC270</f>
        <v>1.0214613173211466</v>
      </c>
      <c r="AY270" s="133">
        <f>AF270/AG270</f>
        <v>0.99468649893917593</v>
      </c>
      <c r="AZ270" s="133">
        <f t="shared" si="109"/>
        <v>0.9856192032007961</v>
      </c>
      <c r="BB270" s="75">
        <f t="shared" si="110"/>
        <v>-17.643563888546957</v>
      </c>
      <c r="BC270" s="75">
        <f t="shared" si="111"/>
        <v>-15.080288875243028</v>
      </c>
      <c r="BD270" s="75">
        <f t="shared" si="112"/>
        <v>4.1091401327787782</v>
      </c>
      <c r="BE270" s="75">
        <f t="shared" si="113"/>
        <v>11.611675098069377</v>
      </c>
      <c r="BF270" s="75">
        <f t="shared" si="114"/>
        <v>-174.09787706989098</v>
      </c>
      <c r="BG270" s="75">
        <f t="shared" si="115"/>
        <v>-2.7950357883485135</v>
      </c>
      <c r="BH270" s="75">
        <f t="shared" si="116"/>
        <v>-218.24816069181571</v>
      </c>
      <c r="BI270" s="75">
        <f t="shared" si="117"/>
        <v>21.234266052534824</v>
      </c>
      <c r="BJ270" s="75">
        <f t="shared" si="118"/>
        <v>-5.3276679135947003</v>
      </c>
      <c r="BK270" s="75">
        <f t="shared" si="119"/>
        <v>-14.485202625646346</v>
      </c>
      <c r="BM270" s="133">
        <f>O270*U270/Q270/P270</f>
        <v>0.98330145850106354</v>
      </c>
      <c r="BN270" s="133">
        <f>P270*U270/R270^2</f>
        <v>0.98574073930558259</v>
      </c>
      <c r="BO270" s="133">
        <f>P270*Q270/R270^2</f>
        <v>1.0040316033449814</v>
      </c>
      <c r="BP270" s="133">
        <f>R270^2/S270^2</f>
        <v>1.0116659465740963</v>
      </c>
      <c r="BQ270" s="133">
        <f>V270*S270/T270^2</f>
        <v>0.84081845370693875</v>
      </c>
      <c r="BR270" s="133">
        <f>S270^2/T270^2</f>
        <v>0.99722205806238073</v>
      </c>
      <c r="BS270" s="133">
        <f>O270*N270/Q270/P270</f>
        <v>0.80457255454649967</v>
      </c>
      <c r="BT270" s="133">
        <f>Y270^2/S270^2</f>
        <v>1.0214667657759509</v>
      </c>
      <c r="BU270" s="133">
        <f>W270^2/X270^2</f>
        <v>0.99466056071828857</v>
      </c>
      <c r="BV270" s="133">
        <f>X270^2/R270^2</f>
        <v>0.98565444720964335</v>
      </c>
      <c r="BX270" s="133">
        <f t="shared" si="120"/>
        <v>0.99919629318235748</v>
      </c>
      <c r="BY270" s="133">
        <f t="shared" si="121"/>
        <v>0.99928186993919155</v>
      </c>
      <c r="BZ270" s="133">
        <f t="shared" si="122"/>
        <v>1.0000856455907792</v>
      </c>
      <c r="CA270" s="133">
        <f t="shared" si="123"/>
        <v>1.000013251131139</v>
      </c>
      <c r="CB270" s="133">
        <f t="shared" si="124"/>
        <v>0.99928189275679058</v>
      </c>
      <c r="CC270" s="133">
        <f t="shared" si="125"/>
        <v>0.99998677187814544</v>
      </c>
      <c r="CD270" s="133">
        <f t="shared" si="126"/>
        <v>0.99919629318235748</v>
      </c>
      <c r="CE270" s="133">
        <f t="shared" si="102"/>
        <v>0.99999466604789622</v>
      </c>
      <c r="CF270" s="133">
        <f t="shared" si="103"/>
        <v>1.0000260774599012</v>
      </c>
      <c r="CG270" s="133">
        <f t="shared" si="104"/>
        <v>0.99996424303776332</v>
      </c>
    </row>
    <row r="271" spans="1:85" x14ac:dyDescent="0.2">
      <c r="A271" s="132">
        <v>534</v>
      </c>
      <c r="B271" s="132">
        <f t="shared" si="105"/>
        <v>807.15</v>
      </c>
      <c r="C271" s="44">
        <f t="shared" si="106"/>
        <v>1.2389270891408042</v>
      </c>
      <c r="E271" s="40">
        <f>'[4]methanogen M06-L TZVP smd redo'!AB271</f>
        <v>0.5582238545471796</v>
      </c>
      <c r="F271" s="40">
        <f>'[4]methanogen M06-L TZVP smd redo'!AS271</f>
        <v>0.63566734556963489</v>
      </c>
      <c r="G271" s="40">
        <f>'[4]methanogen M06-L TZVP smd redo'!BJ271</f>
        <v>0.68102555226423611</v>
      </c>
      <c r="H271" s="40">
        <f>'[4]methanogen M06-L TZVP smd redo'!EV271</f>
        <v>0.68741586442966351</v>
      </c>
      <c r="I271" s="40">
        <f>'[4]methanogen M06-L TZVP smd redo'!CL271</f>
        <v>0.65699149574327542</v>
      </c>
      <c r="J271" s="40">
        <f>'[4]methanogen M06-L TZVP smd redo'!DG271</f>
        <v>0.66490198115176646</v>
      </c>
      <c r="K271" s="40">
        <f>'[4]methanogen M06-L TZVP smd redo'!EC271</f>
        <v>0.64235477667562435</v>
      </c>
      <c r="M271" s="40" t="e">
        <f>EXP('d-beta'!Y272/1000)*'[3]methanogen M06-L TZVP smd redo'!EZ271</f>
        <v>#N/A</v>
      </c>
      <c r="N271" s="40">
        <f>'[3]methanogen M06-L TZVP smd redo'!ET271</f>
        <v>1.4423600000000001</v>
      </c>
      <c r="O271" s="40">
        <f>'[3]methanogen M06-L TZVP smd redo'!R271</f>
        <v>1.8018799999999999</v>
      </c>
      <c r="P271" s="40">
        <f>'[3]methanogen M06-L TZVP smd redo'!W271</f>
        <v>1.79898</v>
      </c>
      <c r="Q271" s="40">
        <f>'[3]methanogen M06-L TZVP smd redo'!V271</f>
        <v>1.79332</v>
      </c>
      <c r="R271" s="40">
        <f>PRODUCT('[4]methanogen M06-L TZVP smd redo'!AD271:AF271)^(1/3)</f>
        <v>1.7926214693219213</v>
      </c>
      <c r="S271" s="40">
        <f>AVERAGE('[3]methanogen M06-L TZVP smd redo'!AT271:AV271)</f>
        <v>1.7823233333333333</v>
      </c>
      <c r="T271" s="40">
        <f>'[3]methanogen M06-L TZVP smd redo'!FK271</f>
        <v>1.7848299999999999</v>
      </c>
      <c r="U271" s="40">
        <f>'[3]methanogen M06-L TZVP smd redo'!CD271</f>
        <v>1.76081</v>
      </c>
      <c r="V271" s="40">
        <f>'[3]methanogen M06-L TZVP smd redo'!CG271</f>
        <v>1.50379</v>
      </c>
      <c r="W271" s="40">
        <v>1.7750561621483496</v>
      </c>
      <c r="X271" s="40">
        <v>1.7797989304722035</v>
      </c>
      <c r="Y271" s="40">
        <v>1.8012411953469873</v>
      </c>
      <c r="Z271" s="40"/>
      <c r="AA271" s="40">
        <v>3.2286999999999999</v>
      </c>
      <c r="AB271" s="40">
        <v>3.2157662062591861</v>
      </c>
      <c r="AC271" s="41">
        <v>3.1788933333333333</v>
      </c>
      <c r="AD271" s="41">
        <v>3.1878899999999999</v>
      </c>
      <c r="AE271" s="41">
        <v>3.2467264698605023</v>
      </c>
      <c r="AF271" s="72">
        <v>3.1530360541663902</v>
      </c>
      <c r="AG271" s="41">
        <v>3.1698261462804318</v>
      </c>
      <c r="AH271" s="40"/>
      <c r="AI271" s="133">
        <f>1000*(AA271/Q271/P271-1)</f>
        <v>0.79140428118051886</v>
      </c>
      <c r="AJ271" s="133">
        <f>1000*(AB271/R271^2-1)</f>
        <v>0.70778896440248928</v>
      </c>
      <c r="AK271" s="133">
        <f>1000*(AC271/S271^2-1)</f>
        <v>0.69785790703957851</v>
      </c>
      <c r="AL271" s="133">
        <f>1000*(AD271/T271^2-1)</f>
        <v>0.71316492061290759</v>
      </c>
      <c r="AM271" s="133">
        <f>1000*((AE271/Y271^2-1))</f>
        <v>0.69552997996291666</v>
      </c>
      <c r="AN271" s="133">
        <f>1000*((AF271/W271^2-1))</f>
        <v>0.70193546820851438</v>
      </c>
      <c r="AO271" s="133">
        <f>1000*((AG271/X271^2-1))</f>
        <v>0.67617641562223163</v>
      </c>
      <c r="AQ271" s="133">
        <f>O271*U271/AA271</f>
        <v>0.98267671905101117</v>
      </c>
      <c r="AR271" s="133">
        <f>U271*P271/AB271</f>
        <v>0.98504112880919148</v>
      </c>
      <c r="AS271" s="133">
        <f t="shared" si="107"/>
        <v>1.0040219944209996</v>
      </c>
      <c r="AT271" s="133">
        <f t="shared" si="108"/>
        <v>1.0115992797050501</v>
      </c>
      <c r="AU271" s="133">
        <f>V271*S271/AD271</f>
        <v>0.84075674048769977</v>
      </c>
      <c r="AV271" s="133">
        <f>AC271/AD271</f>
        <v>0.99717786163679845</v>
      </c>
      <c r="AW271" s="133">
        <f>O271*N271/AA271</f>
        <v>0.80495544237618866</v>
      </c>
      <c r="AX271" s="133">
        <f>AE271/AC271</f>
        <v>1.0213386010206389</v>
      </c>
      <c r="AY271" s="133">
        <f>AF271/AG271</f>
        <v>0.99470315047601476</v>
      </c>
      <c r="AZ271" s="133">
        <f t="shared" si="109"/>
        <v>0.98571411693756339</v>
      </c>
      <c r="BB271" s="75">
        <f t="shared" si="110"/>
        <v>-17.475084694213123</v>
      </c>
      <c r="BC271" s="75">
        <f t="shared" si="111"/>
        <v>-15.071883545534602</v>
      </c>
      <c r="BD271" s="75">
        <f t="shared" si="112"/>
        <v>4.0139278234114499</v>
      </c>
      <c r="BE271" s="75">
        <f t="shared" si="113"/>
        <v>11.532523778079625</v>
      </c>
      <c r="BF271" s="75">
        <f t="shared" si="114"/>
        <v>-173.45291116201986</v>
      </c>
      <c r="BG271" s="75">
        <f t="shared" si="115"/>
        <v>-2.8261281038401616</v>
      </c>
      <c r="BH271" s="75">
        <f t="shared" si="116"/>
        <v>-216.96835418098149</v>
      </c>
      <c r="BI271" s="75">
        <f t="shared" si="117"/>
        <v>21.114120854218015</v>
      </c>
      <c r="BJ271" s="75">
        <f t="shared" si="118"/>
        <v>-5.3109275662785134</v>
      </c>
      <c r="BK271" s="75">
        <f t="shared" si="119"/>
        <v>-14.388908674876044</v>
      </c>
      <c r="BM271" s="133">
        <f>O271*U271/Q271/P271</f>
        <v>0.98345441361348451</v>
      </c>
      <c r="BN271" s="133">
        <f>P271*U271/R271^2</f>
        <v>0.98573833004964517</v>
      </c>
      <c r="BO271" s="133">
        <f>P271*Q271/R271^2</f>
        <v>1.0039381091910142</v>
      </c>
      <c r="BP271" s="133">
        <f>R271^2/S271^2</f>
        <v>1.0115892405601712</v>
      </c>
      <c r="BQ271" s="133">
        <f>V271*S271/T271^2</f>
        <v>0.8413563387017845</v>
      </c>
      <c r="BR271" s="133">
        <f>S271^2/T271^2</f>
        <v>0.99719311480731587</v>
      </c>
      <c r="BS271" s="133">
        <f>O271*N271/Q271/P271</f>
        <v>0.80559248755944468</v>
      </c>
      <c r="BT271" s="133">
        <f>Y271^2/S271^2</f>
        <v>1.0213409769698789</v>
      </c>
      <c r="BU271" s="133">
        <f>W271^2/X271^2</f>
        <v>0.99467754583805745</v>
      </c>
      <c r="BV271" s="133">
        <f>X271^2/R271^2</f>
        <v>0.98574525681711622</v>
      </c>
      <c r="BX271" s="133">
        <f t="shared" si="120"/>
        <v>0.99920922154427483</v>
      </c>
      <c r="BY271" s="133">
        <f t="shared" si="121"/>
        <v>0.99929271164648881</v>
      </c>
      <c r="BZ271" s="133">
        <f t="shared" si="122"/>
        <v>1.0000835561766381</v>
      </c>
      <c r="CA271" s="133">
        <f t="shared" si="123"/>
        <v>1.0000099241317291</v>
      </c>
      <c r="CB271" s="133">
        <f t="shared" si="124"/>
        <v>0.99928734332113089</v>
      </c>
      <c r="CC271" s="133">
        <f t="shared" si="125"/>
        <v>0.9999847038950721</v>
      </c>
      <c r="CD271" s="133">
        <f t="shared" si="126"/>
        <v>0.99920922154427483</v>
      </c>
      <c r="CE271" s="133">
        <f t="shared" si="102"/>
        <v>0.99999767369635251</v>
      </c>
      <c r="CF271" s="133">
        <f t="shared" si="103"/>
        <v>1.0000257416466918</v>
      </c>
      <c r="CG271" s="133">
        <f t="shared" si="104"/>
        <v>0.99996840981040747</v>
      </c>
    </row>
    <row r="272" spans="1:85" x14ac:dyDescent="0.2">
      <c r="A272" s="132">
        <v>536</v>
      </c>
      <c r="B272" s="132">
        <f t="shared" si="105"/>
        <v>809.15</v>
      </c>
      <c r="C272" s="44">
        <f t="shared" si="106"/>
        <v>1.2358647963912748</v>
      </c>
      <c r="E272" s="40">
        <f>'[4]methanogen M06-L TZVP smd redo'!AB272</f>
        <v>0.54957176308345623</v>
      </c>
      <c r="F272" s="40">
        <f>'[4]methanogen M06-L TZVP smd redo'!AS272</f>
        <v>0.64234985760491803</v>
      </c>
      <c r="G272" s="40">
        <f>'[4]methanogen M06-L TZVP smd redo'!BJ272</f>
        <v>0.68029412450987259</v>
      </c>
      <c r="H272" s="40">
        <f>'[4]methanogen M06-L TZVP smd redo'!EV272</f>
        <v>0.6791935628400747</v>
      </c>
      <c r="I272" s="40">
        <f>'[4]methanogen M06-L TZVP smd redo'!CL272</f>
        <v>0.65469739969192808</v>
      </c>
      <c r="J272" s="40">
        <f>'[4]methanogen M06-L TZVP smd redo'!DG272</f>
        <v>0.65820176403952324</v>
      </c>
      <c r="K272" s="40">
        <f>'[4]methanogen M06-L TZVP smd redo'!EC272</f>
        <v>0.63032795863038338</v>
      </c>
      <c r="M272" s="40" t="e">
        <f>EXP('d-beta'!Y273/1000)*'[3]methanogen M06-L TZVP smd redo'!EZ272</f>
        <v>#N/A</v>
      </c>
      <c r="N272" s="40">
        <f>'[3]methanogen M06-L TZVP smd redo'!ET272</f>
        <v>1.4405600000000001</v>
      </c>
      <c r="O272" s="40">
        <f>'[3]methanogen M06-L TZVP smd redo'!R272</f>
        <v>1.79758</v>
      </c>
      <c r="P272" s="40">
        <f>'[3]methanogen M06-L TZVP smd redo'!W272</f>
        <v>1.7945800000000001</v>
      </c>
      <c r="Q272" s="40">
        <f>'[3]methanogen M06-L TZVP smd redo'!V272</f>
        <v>1.78894</v>
      </c>
      <c r="R272" s="40">
        <f>PRODUCT('[4]methanogen M06-L TZVP smd redo'!AD272:AF272)^(1/3)</f>
        <v>1.7883188455097863</v>
      </c>
      <c r="S272" s="40">
        <f>AVERAGE('[3]methanogen M06-L TZVP smd redo'!AT272:AV272)</f>
        <v>1.7781200000000001</v>
      </c>
      <c r="T272" s="40">
        <f>'[3]methanogen M06-L TZVP smd redo'!FK272</f>
        <v>1.7806500000000001</v>
      </c>
      <c r="U272" s="40">
        <f>'[3]methanogen M06-L TZVP smd redo'!CD272</f>
        <v>1.75668</v>
      </c>
      <c r="V272" s="40">
        <f>'[3]methanogen M06-L TZVP smd redo'!CG272</f>
        <v>1.5012300000000001</v>
      </c>
      <c r="W272" s="40">
        <v>1.7708965055469479</v>
      </c>
      <c r="X272" s="40">
        <v>1.7756128190263873</v>
      </c>
      <c r="Y272" s="40">
        <v>1.7968883077935252</v>
      </c>
      <c r="Z272" s="40"/>
      <c r="AA272" s="40">
        <v>3.2128999999999999</v>
      </c>
      <c r="AB272" s="40">
        <v>3.2003378747718378</v>
      </c>
      <c r="AC272" s="41">
        <v>3.1638800000000002</v>
      </c>
      <c r="AD272" s="41">
        <v>3.1729500000000002</v>
      </c>
      <c r="AE272" s="41">
        <v>3.2310175229331515</v>
      </c>
      <c r="AF272" s="72">
        <v>3.1382634028994136</v>
      </c>
      <c r="AG272" s="41">
        <v>3.1549173220530426</v>
      </c>
      <c r="AH272" s="40"/>
      <c r="AI272" s="133">
        <f>1000*(AA272/Q272/P272-1)</f>
        <v>0.77998316803995493</v>
      </c>
      <c r="AJ272" s="133">
        <f>1000*(AB272/R272^2-1)</f>
        <v>0.70466609375219313</v>
      </c>
      <c r="AK272" s="133">
        <f>1000*(AC272/S272^2-1)</f>
        <v>0.6861050178934569</v>
      </c>
      <c r="AL272" s="133">
        <f>1000*(AD272/T272^2-1)</f>
        <v>0.70507059359736779</v>
      </c>
      <c r="AM272" s="133">
        <f>1000*((AE272/Y272^2-1))</f>
        <v>0.68444222394936638</v>
      </c>
      <c r="AN272" s="133">
        <f>1000*((AF272/W272^2-1))</f>
        <v>0.69799667945957822</v>
      </c>
      <c r="AO272" s="133">
        <f>1000*((AG272/X272^2-1))</f>
        <v>0.67128849574960014</v>
      </c>
      <c r="AQ272" s="133">
        <f>O272*U272/AA272</f>
        <v>0.98284192922282043</v>
      </c>
      <c r="AR272" s="133">
        <f>U272*P272/AB272</f>
        <v>0.98505311556354092</v>
      </c>
      <c r="AS272" s="133">
        <f t="shared" si="107"/>
        <v>1.0039252496829127</v>
      </c>
      <c r="AT272" s="133">
        <f t="shared" si="108"/>
        <v>1.0115231534608891</v>
      </c>
      <c r="AU272" s="133">
        <f>V272*S272/AD272</f>
        <v>0.84128873370207546</v>
      </c>
      <c r="AV272" s="133">
        <f>AC272/AD272</f>
        <v>0.99714146141603244</v>
      </c>
      <c r="AW272" s="133">
        <f>O272*N272/AA272</f>
        <v>0.80597648379968256</v>
      </c>
      <c r="AX272" s="133">
        <f>AE272/AC272</f>
        <v>1.0212199966285547</v>
      </c>
      <c r="AY272" s="133">
        <f>AF272/AG272</f>
        <v>0.99472128190579923</v>
      </c>
      <c r="AZ272" s="133">
        <f t="shared" si="109"/>
        <v>0.98580757579477973</v>
      </c>
      <c r="BB272" s="75">
        <f t="shared" si="110"/>
        <v>-17.306976218271231</v>
      </c>
      <c r="BC272" s="75">
        <f t="shared" si="111"/>
        <v>-15.059714833927204</v>
      </c>
      <c r="BD272" s="75">
        <f t="shared" si="112"/>
        <v>3.9175659907529559</v>
      </c>
      <c r="BE272" s="75">
        <f t="shared" si="113"/>
        <v>11.457267587006807</v>
      </c>
      <c r="BF272" s="75">
        <f t="shared" si="114"/>
        <v>-172.82035604947674</v>
      </c>
      <c r="BG272" s="75">
        <f t="shared" si="115"/>
        <v>-2.8626320080537861</v>
      </c>
      <c r="BH272" s="75">
        <f t="shared" si="116"/>
        <v>-215.70071332834183</v>
      </c>
      <c r="BI272" s="75">
        <f t="shared" si="117"/>
        <v>20.997987694215631</v>
      </c>
      <c r="BJ272" s="75">
        <f t="shared" si="118"/>
        <v>-5.292699751751015</v>
      </c>
      <c r="BK272" s="75">
        <f t="shared" si="119"/>
        <v>-14.294099819735502</v>
      </c>
      <c r="BM272" s="133">
        <f>O272*U272/Q272/P272</f>
        <v>0.98360852938445831</v>
      </c>
      <c r="BN272" s="133">
        <f>P272*U272/R272^2</f>
        <v>0.98574724909462341</v>
      </c>
      <c r="BO272" s="133">
        <f>P272*Q272/R272^2</f>
        <v>1.0038496959009813</v>
      </c>
      <c r="BP272" s="133">
        <f>R272^2/S272^2</f>
        <v>1.011504391723665</v>
      </c>
      <c r="BQ272" s="133">
        <f>V272*S272/T272^2</f>
        <v>0.84188190164893362</v>
      </c>
      <c r="BR272" s="133">
        <f>S272^2/T272^2</f>
        <v>0.99716035981162243</v>
      </c>
      <c r="BS272" s="133">
        <f>O272*N272/Q272/P272</f>
        <v>0.80660513189088245</v>
      </c>
      <c r="BT272" s="133">
        <f>Y272^2/S272^2</f>
        <v>1.0212216935455389</v>
      </c>
      <c r="BU272" s="133">
        <f>W272^2/X272^2</f>
        <v>0.99469473323794388</v>
      </c>
      <c r="BV272" s="133">
        <f>X272^2/R272^2</f>
        <v>0.9858404576105676</v>
      </c>
      <c r="BX272" s="133">
        <f t="shared" si="120"/>
        <v>0.99922062473155082</v>
      </c>
      <c r="BY272" s="133">
        <f t="shared" si="121"/>
        <v>0.99929583011089296</v>
      </c>
      <c r="BZ272" s="133">
        <f t="shared" si="122"/>
        <v>1.0000752640382717</v>
      </c>
      <c r="CA272" s="133">
        <f t="shared" si="123"/>
        <v>1.0000185483497428</v>
      </c>
      <c r="CB272" s="133">
        <f t="shared" si="124"/>
        <v>0.99929542618068357</v>
      </c>
      <c r="CC272" s="133">
        <f t="shared" si="125"/>
        <v>0.99998104778694419</v>
      </c>
      <c r="CD272" s="133">
        <f t="shared" si="126"/>
        <v>0.99922062473155093</v>
      </c>
      <c r="CE272" s="133">
        <f t="shared" si="102"/>
        <v>0.99999833834612506</v>
      </c>
      <c r="CF272" s="133">
        <f t="shared" si="103"/>
        <v>1.0000266902668409</v>
      </c>
      <c r="CG272" s="133">
        <f t="shared" si="104"/>
        <v>0.99996664590549711</v>
      </c>
    </row>
    <row r="273" spans="1:85" x14ac:dyDescent="0.2">
      <c r="A273" s="132">
        <v>538</v>
      </c>
      <c r="B273" s="132">
        <f t="shared" si="105"/>
        <v>811.15</v>
      </c>
      <c r="C273" s="44">
        <f t="shared" si="106"/>
        <v>1.2328176046353942</v>
      </c>
      <c r="E273" s="40">
        <f>'[4]methanogen M06-L TZVP smd redo'!AB273</f>
        <v>0.5603808389020859</v>
      </c>
      <c r="F273" s="40">
        <f>'[4]methanogen M06-L TZVP smd redo'!AS273</f>
        <v>0.63444874571172427</v>
      </c>
      <c r="G273" s="40">
        <f>'[4]methanogen M06-L TZVP smd redo'!BJ273</f>
        <v>0.67075231147595282</v>
      </c>
      <c r="H273" s="40">
        <f>'[4]methanogen M06-L TZVP smd redo'!EV273</f>
        <v>0.6754411315421649</v>
      </c>
      <c r="I273" s="40">
        <f>'[4]methanogen M06-L TZVP smd redo'!CL273</f>
        <v>0.6512883430294103</v>
      </c>
      <c r="J273" s="40">
        <f>'[4]methanogen M06-L TZVP smd redo'!DG273</f>
        <v>0.6576649393632561</v>
      </c>
      <c r="K273" s="40">
        <f>'[4]methanogen M06-L TZVP smd redo'!EC273</f>
        <v>0.63232465474505339</v>
      </c>
      <c r="M273" s="40" t="e">
        <f>EXP('d-beta'!Y274/1000)*'[3]methanogen M06-L TZVP smd redo'!EZ273</f>
        <v>#N/A</v>
      </c>
      <c r="N273" s="40">
        <f>'[3]methanogen M06-L TZVP smd redo'!ET273</f>
        <v>1.4387799999999999</v>
      </c>
      <c r="O273" s="40">
        <f>'[3]methanogen M06-L TZVP smd redo'!R273</f>
        <v>1.79332</v>
      </c>
      <c r="P273" s="40">
        <f>'[3]methanogen M06-L TZVP smd redo'!W273</f>
        <v>1.7902100000000001</v>
      </c>
      <c r="Q273" s="40">
        <f>'[3]methanogen M06-L TZVP smd redo'!V273</f>
        <v>1.7845899999999999</v>
      </c>
      <c r="R273" s="40">
        <f>PRODUCT('[4]methanogen M06-L TZVP smd redo'!AD273:AF273)^(1/3)</f>
        <v>1.7840562218704248</v>
      </c>
      <c r="S273" s="40">
        <f>AVERAGE('[3]methanogen M06-L TZVP smd redo'!AT273:AV273)</f>
        <v>1.7739433333333334</v>
      </c>
      <c r="T273" s="40">
        <f>'[3]methanogen M06-L TZVP smd redo'!FK273</f>
        <v>1.7765</v>
      </c>
      <c r="U273" s="40">
        <f>'[3]methanogen M06-L TZVP smd redo'!CD273</f>
        <v>1.75258</v>
      </c>
      <c r="V273" s="40">
        <f>'[3]methanogen M06-L TZVP smd redo'!CG273</f>
        <v>1.4986999999999999</v>
      </c>
      <c r="W273" s="40">
        <v>1.7667734875338765</v>
      </c>
      <c r="X273" s="40">
        <v>1.7714633649472238</v>
      </c>
      <c r="Y273" s="40">
        <v>1.7925654201073418</v>
      </c>
      <c r="Z273" s="40"/>
      <c r="AA273" s="40">
        <v>3.1972800000000001</v>
      </c>
      <c r="AB273" s="40">
        <v>3.1850761161793928</v>
      </c>
      <c r="AC273" s="41">
        <v>3.1490333333333336</v>
      </c>
      <c r="AD273" s="41">
        <v>3.1581600000000001</v>
      </c>
      <c r="AE273" s="41">
        <v>3.2154785788870885</v>
      </c>
      <c r="AF273" s="72">
        <v>3.1236407524158212</v>
      </c>
      <c r="AG273" s="41">
        <v>3.1401685159662964</v>
      </c>
      <c r="AH273" s="40"/>
      <c r="AI273" s="133">
        <f>1000*(AA273/Q273/P273-1)</f>
        <v>0.77912333108454135</v>
      </c>
      <c r="AJ273" s="133">
        <f>1000*(AB273/R273^2-1)</f>
        <v>0.69733376705372052</v>
      </c>
      <c r="AK273" s="133">
        <f>1000*(AC273/S273^2-1)</f>
        <v>0.68588154595694562</v>
      </c>
      <c r="AL273" s="133">
        <f>1000*(AD273/T273^2-1)</f>
        <v>0.69955114181463607</v>
      </c>
      <c r="AM273" s="133">
        <f>1000*((AE273/Y273^2-1))</f>
        <v>0.68085762186309573</v>
      </c>
      <c r="AN273" s="133">
        <f>1000*((AF273/W273^2-1))</f>
        <v>0.6894775119046237</v>
      </c>
      <c r="AO273" s="133">
        <f>1000*((AG273/X273^2-1))</f>
        <v>0.6647571079365644</v>
      </c>
      <c r="AQ273" s="133">
        <f>O273*U273/AA273</f>
        <v>0.983003292048241</v>
      </c>
      <c r="AR273" s="133">
        <f>U273*P273/AB273</f>
        <v>0.98505848129102846</v>
      </c>
      <c r="AS273" s="133">
        <f t="shared" si="107"/>
        <v>1.0038315831005151</v>
      </c>
      <c r="AT273" s="133">
        <f t="shared" si="108"/>
        <v>1.0114456657109778</v>
      </c>
      <c r="AU273" s="133">
        <f>V273*S273/AD273</f>
        <v>0.84182209693830157</v>
      </c>
      <c r="AV273" s="133">
        <f>AC273/AD273</f>
        <v>0.99711013163783135</v>
      </c>
      <c r="AW273" s="133">
        <f>O273*N273/AA273</f>
        <v>0.80699624355702337</v>
      </c>
      <c r="AX273" s="133">
        <f>AE273/AC273</f>
        <v>1.0211002039420842</v>
      </c>
      <c r="AY273" s="133">
        <f>AF273/AG273</f>
        <v>0.9947366635050191</v>
      </c>
      <c r="AZ273" s="133">
        <f t="shared" si="109"/>
        <v>0.98590061945930363</v>
      </c>
      <c r="BB273" s="75">
        <f t="shared" si="110"/>
        <v>-17.142809859661746</v>
      </c>
      <c r="BC273" s="75">
        <f t="shared" si="111"/>
        <v>-15.054267703423399</v>
      </c>
      <c r="BD273" s="75">
        <f t="shared" si="112"/>
        <v>3.8242612827961437</v>
      </c>
      <c r="BE273" s="75">
        <f t="shared" si="113"/>
        <v>11.380659634165646</v>
      </c>
      <c r="BF273" s="75">
        <f t="shared" si="114"/>
        <v>-172.18657336045842</v>
      </c>
      <c r="BG273" s="75">
        <f t="shared" si="115"/>
        <v>-2.8940520939775332</v>
      </c>
      <c r="BH273" s="75">
        <f t="shared" si="116"/>
        <v>-214.43626554703269</v>
      </c>
      <c r="BI273" s="75">
        <f t="shared" si="117"/>
        <v>20.880677307162365</v>
      </c>
      <c r="BJ273" s="75">
        <f t="shared" si="118"/>
        <v>-5.2772366460787739</v>
      </c>
      <c r="BK273" s="75">
        <f t="shared" si="119"/>
        <v>-14.199721082742961</v>
      </c>
      <c r="BM273" s="133">
        <f>O273*U273/Q273/P273</f>
        <v>0.98376917284760867</v>
      </c>
      <c r="BN273" s="133">
        <f>P273*U273/R273^2</f>
        <v>0.98574539583255527</v>
      </c>
      <c r="BO273" s="133">
        <f>P273*Q273/R273^2</f>
        <v>1.0037495440714945</v>
      </c>
      <c r="BP273" s="133">
        <f>R273^2/S273^2</f>
        <v>1.0114340904833838</v>
      </c>
      <c r="BQ273" s="133">
        <f>V273*S273/T273^2</f>
        <v>0.84241099454741963</v>
      </c>
      <c r="BR273" s="133">
        <f>S273^2/T273^2</f>
        <v>0.99712375238813522</v>
      </c>
      <c r="BS273" s="133">
        <f>O273*N273/Q273/P273</f>
        <v>0.80762499315847613</v>
      </c>
      <c r="BT273" s="133">
        <f>Y273^2/S273^2</f>
        <v>1.0211053303816258</v>
      </c>
      <c r="BU273" s="133">
        <f>W273^2/X273^2</f>
        <v>0.99471209015562723</v>
      </c>
      <c r="BV273" s="133">
        <f>X273^2/R273^2</f>
        <v>0.98593271547165473</v>
      </c>
      <c r="BX273" s="133">
        <f t="shared" si="120"/>
        <v>0.999221483229495</v>
      </c>
      <c r="BY273" s="133">
        <f t="shared" si="121"/>
        <v>0.99930315216846977</v>
      </c>
      <c r="BZ273" s="133">
        <f t="shared" si="122"/>
        <v>1.0000817325691505</v>
      </c>
      <c r="CA273" s="133">
        <f t="shared" si="123"/>
        <v>1.0000114443716135</v>
      </c>
      <c r="CB273" s="133">
        <f t="shared" si="124"/>
        <v>0.99930093788788399</v>
      </c>
      <c r="CC273" s="133">
        <f t="shared" si="125"/>
        <v>0.99998633996003883</v>
      </c>
      <c r="CD273" s="133">
        <f t="shared" si="126"/>
        <v>0.99922148322949511</v>
      </c>
      <c r="CE273" s="133">
        <f t="shared" si="102"/>
        <v>0.999994979519361</v>
      </c>
      <c r="CF273" s="133">
        <f t="shared" si="103"/>
        <v>1.0000247039818206</v>
      </c>
      <c r="CG273" s="133">
        <f t="shared" si="104"/>
        <v>0.99996744604185717</v>
      </c>
    </row>
    <row r="274" spans="1:85" x14ac:dyDescent="0.2">
      <c r="A274" s="132">
        <v>540</v>
      </c>
      <c r="B274" s="132">
        <f t="shared" si="105"/>
        <v>813.15</v>
      </c>
      <c r="C274" s="44">
        <f t="shared" si="106"/>
        <v>1.229785402447273</v>
      </c>
      <c r="E274" s="40">
        <f>'[4]methanogen M06-L TZVP smd redo'!AB274</f>
        <v>0.55475197507326435</v>
      </c>
      <c r="F274" s="40">
        <f>'[4]methanogen M06-L TZVP smd redo'!AS274</f>
        <v>0.62720837276808439</v>
      </c>
      <c r="G274" s="40">
        <f>'[4]methanogen M06-L TZVP smd redo'!BJ274</f>
        <v>0.67172906656343123</v>
      </c>
      <c r="H274" s="40">
        <f>'[4]methanogen M06-L TZVP smd redo'!EV274</f>
        <v>0.67055113698688551</v>
      </c>
      <c r="I274" s="40">
        <f>'[4]methanogen M06-L TZVP smd redo'!CL274</f>
        <v>0.64673999673381388</v>
      </c>
      <c r="J274" s="40">
        <f>'[4]methanogen M06-L TZVP smd redo'!DG274</f>
        <v>0.65423662260521986</v>
      </c>
      <c r="K274" s="40">
        <f>'[4]methanogen M06-L TZVP smd redo'!EC274</f>
        <v>0.62337318299277023</v>
      </c>
      <c r="M274" s="40" t="e">
        <f>EXP('d-beta'!Y275/1000)*'[3]methanogen M06-L TZVP smd redo'!EZ274</f>
        <v>#N/A</v>
      </c>
      <c r="N274" s="40">
        <f>'[3]methanogen M06-L TZVP smd redo'!ET274</f>
        <v>1.4370000000000001</v>
      </c>
      <c r="O274" s="40">
        <f>'[3]methanogen M06-L TZVP smd redo'!R274</f>
        <v>1.7890999999999999</v>
      </c>
      <c r="P274" s="40">
        <f>'[3]methanogen M06-L TZVP smd redo'!W274</f>
        <v>1.7858799999999999</v>
      </c>
      <c r="Q274" s="40">
        <f>'[3]methanogen M06-L TZVP smd redo'!V274</f>
        <v>1.7802800000000001</v>
      </c>
      <c r="R274" s="40">
        <f>PRODUCT('[4]methanogen M06-L TZVP smd redo'!AD274:AF274)^(1/3)</f>
        <v>1.7798302918185687</v>
      </c>
      <c r="S274" s="40">
        <f>AVERAGE('[3]methanogen M06-L TZVP smd redo'!AT274:AV274)</f>
        <v>1.7698066666666665</v>
      </c>
      <c r="T274" s="40">
        <f>'[3]methanogen M06-L TZVP smd redo'!FK274</f>
        <v>1.7723899999999999</v>
      </c>
      <c r="U274" s="40">
        <f>'[3]methanogen M06-L TZVP smd redo'!CD274</f>
        <v>1.74851</v>
      </c>
      <c r="V274" s="40">
        <f>'[3]methanogen M06-L TZVP smd redo'!CG274</f>
        <v>1.4961800000000001</v>
      </c>
      <c r="W274" s="40">
        <v>1.7626871495152885</v>
      </c>
      <c r="X274" s="40">
        <v>1.7673472095115932</v>
      </c>
      <c r="Y274" s="40">
        <v>1.788279234521287</v>
      </c>
      <c r="Z274" s="40"/>
      <c r="AA274" s="40">
        <v>3.1818300000000002</v>
      </c>
      <c r="AB274" s="40">
        <v>3.1699777223267604</v>
      </c>
      <c r="AC274" s="41">
        <v>3.1343399999999999</v>
      </c>
      <c r="AD274" s="41">
        <v>3.1435300000000002</v>
      </c>
      <c r="AE274" s="41">
        <v>3.2000995839681945</v>
      </c>
      <c r="AF274" s="72">
        <v>3.1091781027945911</v>
      </c>
      <c r="AG274" s="41">
        <v>3.1255729594937041</v>
      </c>
      <c r="AH274" s="40"/>
      <c r="AI274" s="133">
        <f>1000*(AA274/Q274/P274-1)</f>
        <v>0.77485676518662672</v>
      </c>
      <c r="AJ274" s="133">
        <f>1000*(AB274/R274^2-1)</f>
        <v>0.68876112695681613</v>
      </c>
      <c r="AK274" s="133">
        <f>1000*(AC274/S274^2-1)</f>
        <v>0.67823000334721328</v>
      </c>
      <c r="AL274" s="133">
        <f>1000*(AD274/T274^2-1)</f>
        <v>0.68877287302226975</v>
      </c>
      <c r="AM274" s="133">
        <f>1000*((AE274/Y274^2-1))</f>
        <v>0.67448469345454676</v>
      </c>
      <c r="AN274" s="133">
        <f>1000*((AF274/W274^2-1))</f>
        <v>0.67977820138032108</v>
      </c>
      <c r="AO274" s="133">
        <f>1000*((AG274/X274^2-1))</f>
        <v>0.65848883777452905</v>
      </c>
      <c r="AQ274" s="133">
        <f>O274*U274/AA274</f>
        <v>0.98316353827828629</v>
      </c>
      <c r="AR274" s="133">
        <f>U274*P274/AB274</f>
        <v>0.98506340180460117</v>
      </c>
      <c r="AS274" s="133">
        <f t="shared" si="107"/>
        <v>1.0037389151317253</v>
      </c>
      <c r="AT274" s="133">
        <f t="shared" si="108"/>
        <v>1.0113700882248768</v>
      </c>
      <c r="AU274" s="133">
        <f>V274*S274/AD274</f>
        <v>0.84234899572561195</v>
      </c>
      <c r="AV274" s="133">
        <f>AC274/AD274</f>
        <v>0.99707653497819326</v>
      </c>
      <c r="AW274" s="133">
        <f>O274*N274/AA274</f>
        <v>0.8080056759789177</v>
      </c>
      <c r="AX274" s="133">
        <f>AE274/AC274</f>
        <v>1.0209803607675603</v>
      </c>
      <c r="AY274" s="133">
        <f>AF274/AG274</f>
        <v>0.99475460758344647</v>
      </c>
      <c r="AZ274" s="133">
        <f t="shared" si="109"/>
        <v>0.98599208993794973</v>
      </c>
      <c r="BB274" s="75">
        <f t="shared" si="110"/>
        <v>-16.979806163405218</v>
      </c>
      <c r="BC274" s="75">
        <f t="shared" si="111"/>
        <v>-15.049272567218949</v>
      </c>
      <c r="BD274" s="75">
        <f t="shared" si="112"/>
        <v>3.7319427625377215</v>
      </c>
      <c r="BE274" s="75">
        <f t="shared" si="113"/>
        <v>11.305934602002832</v>
      </c>
      <c r="BF274" s="75">
        <f t="shared" si="114"/>
        <v>-171.56086637997882</v>
      </c>
      <c r="BG274" s="75">
        <f t="shared" si="115"/>
        <v>-2.927746692586279</v>
      </c>
      <c r="BH274" s="75">
        <f t="shared" si="116"/>
        <v>-213.18619575933164</v>
      </c>
      <c r="BI274" s="75">
        <f t="shared" si="117"/>
        <v>20.763303706205946</v>
      </c>
      <c r="BJ274" s="75">
        <f t="shared" si="118"/>
        <v>-5.2591977848999196</v>
      </c>
      <c r="BK274" s="75">
        <f t="shared" si="119"/>
        <v>-14.10694678698559</v>
      </c>
      <c r="BM274" s="133">
        <f>O274*U274/Q274/P274</f>
        <v>0.98392534919720598</v>
      </c>
      <c r="BN274" s="133">
        <f>P274*U274/R274^2</f>
        <v>0.98574187518335199</v>
      </c>
      <c r="BO274" s="133">
        <f>P274*Q274/R274^2</f>
        <v>1.0036525644985834</v>
      </c>
      <c r="BP274" s="133">
        <f>R274^2/S274^2</f>
        <v>1.011359444692314</v>
      </c>
      <c r="BQ274" s="133">
        <f>V274*S274/T274^2</f>
        <v>0.84292918286348528</v>
      </c>
      <c r="BR274" s="133">
        <f>S274^2/T274^2</f>
        <v>0.99708703990140346</v>
      </c>
      <c r="BS274" s="133">
        <f>O274*N274/Q274/P274</f>
        <v>0.80863176464325914</v>
      </c>
      <c r="BT274" s="133">
        <f>Y274^2/S274^2</f>
        <v>1.0209841820779901</v>
      </c>
      <c r="BU274" s="133">
        <f>W274^2/X274^2</f>
        <v>0.99473344427726118</v>
      </c>
      <c r="BV274" s="133">
        <f>X274^2/R274^2</f>
        <v>0.98602191853383048</v>
      </c>
      <c r="BX274" s="133">
        <f t="shared" si="120"/>
        <v>0.99922574317295387</v>
      </c>
      <c r="BY274" s="133">
        <f t="shared" si="121"/>
        <v>0.99931171293841548</v>
      </c>
      <c r="BZ274" s="133">
        <f t="shared" si="122"/>
        <v>1.0000860363797157</v>
      </c>
      <c r="CA274" s="133">
        <f t="shared" si="123"/>
        <v>1.0000105239859267</v>
      </c>
      <c r="CB274" s="133">
        <f t="shared" si="124"/>
        <v>0.99931170120851387</v>
      </c>
      <c r="CC274" s="133">
        <f t="shared" si="125"/>
        <v>0.99998946438696945</v>
      </c>
      <c r="CD274" s="133">
        <f t="shared" si="126"/>
        <v>0.99922574317295387</v>
      </c>
      <c r="CE274" s="133">
        <f t="shared" si="102"/>
        <v>0.99999625722856733</v>
      </c>
      <c r="CF274" s="133">
        <f t="shared" si="103"/>
        <v>1.0000212753540227</v>
      </c>
      <c r="CG274" s="133">
        <f t="shared" si="104"/>
        <v>0.99996974854684251</v>
      </c>
    </row>
    <row r="275" spans="1:85" x14ac:dyDescent="0.2">
      <c r="A275" s="132">
        <v>542</v>
      </c>
      <c r="B275" s="132">
        <f t="shared" si="105"/>
        <v>815.15</v>
      </c>
      <c r="C275" s="44">
        <f t="shared" si="106"/>
        <v>1.2267680794945717</v>
      </c>
      <c r="E275" s="40">
        <f>'[4]methanogen M06-L TZVP smd redo'!AB275</f>
        <v>0.55330850242341079</v>
      </c>
      <c r="F275" s="40">
        <f>'[4]methanogen M06-L TZVP smd redo'!AS275</f>
        <v>0.62619665974916749</v>
      </c>
      <c r="G275" s="40">
        <f>'[4]methanogen M06-L TZVP smd redo'!BJ275</f>
        <v>0.66192499272266225</v>
      </c>
      <c r="H275" s="40">
        <f>'[4]methanogen M06-L TZVP smd redo'!EV275</f>
        <v>0.66467698319150337</v>
      </c>
      <c r="I275" s="40">
        <f>'[4]methanogen M06-L TZVP smd redo'!CL275</f>
        <v>0.64483007279991789</v>
      </c>
      <c r="J275" s="40">
        <f>'[4]methanogen M06-L TZVP smd redo'!DG275</f>
        <v>0.65145778303143942</v>
      </c>
      <c r="K275" s="40">
        <f>'[4]methanogen M06-L TZVP smd redo'!EC275</f>
        <v>0.62291942626724328</v>
      </c>
      <c r="M275" s="40" t="e">
        <f>EXP('d-beta'!Y276/1000)*'[3]methanogen M06-L TZVP smd redo'!EZ275</f>
        <v>#N/A</v>
      </c>
      <c r="N275" s="40">
        <f>'[3]methanogen M06-L TZVP smd redo'!ET275</f>
        <v>1.4352400000000001</v>
      </c>
      <c r="O275" s="40">
        <f>'[3]methanogen M06-L TZVP smd redo'!R275</f>
        <v>1.78491</v>
      </c>
      <c r="P275" s="40">
        <f>'[3]methanogen M06-L TZVP smd redo'!W275</f>
        <v>1.78159</v>
      </c>
      <c r="Q275" s="40">
        <f>'[3]methanogen M06-L TZVP smd redo'!V275</f>
        <v>1.7760100000000001</v>
      </c>
      <c r="R275" s="40">
        <f>PRODUCT('[4]methanogen M06-L TZVP smd redo'!AD275:AF275)^(1/3)</f>
        <v>1.7756342900455511</v>
      </c>
      <c r="S275" s="40">
        <f>AVERAGE('[3]methanogen M06-L TZVP smd redo'!AT275:AV275)</f>
        <v>1.7657066666666665</v>
      </c>
      <c r="T275" s="40">
        <f>'[3]methanogen M06-L TZVP smd redo'!FK275</f>
        <v>1.76831</v>
      </c>
      <c r="U275" s="40">
        <f>'[3]methanogen M06-L TZVP smd redo'!CD275</f>
        <v>1.74448</v>
      </c>
      <c r="V275" s="40">
        <f>'[3]methanogen M06-L TZVP smd redo'!CG275</f>
        <v>1.4936799999999999</v>
      </c>
      <c r="W275" s="40">
        <v>1.7586308107668309</v>
      </c>
      <c r="X275" s="40">
        <v>1.7632677538374173</v>
      </c>
      <c r="Y275" s="40">
        <v>1.78403299588291</v>
      </c>
      <c r="Z275" s="40"/>
      <c r="AA275" s="40">
        <v>3.1665399999999999</v>
      </c>
      <c r="AB275" s="40">
        <v>3.1550359723362917</v>
      </c>
      <c r="AC275" s="41">
        <v>3.1198000000000001</v>
      </c>
      <c r="AD275" s="41">
        <v>3.1290499999999999</v>
      </c>
      <c r="AE275" s="41">
        <v>3.184890592053228</v>
      </c>
      <c r="AF275" s="72">
        <v>3.0948654537770621</v>
      </c>
      <c r="AG275" s="41">
        <v>3.1111340964093492</v>
      </c>
      <c r="AH275" s="40"/>
      <c r="AI275" s="133">
        <f>1000*(AA275/Q275/P275-1)</f>
        <v>0.76430187047016318</v>
      </c>
      <c r="AJ275" s="133">
        <f>1000*(AB275/R275^2-1)</f>
        <v>0.68472073612468876</v>
      </c>
      <c r="AK275" s="133">
        <f>1000*(AC275/S275^2-1)</f>
        <v>0.66714370343290419</v>
      </c>
      <c r="AL275" s="133">
        <f>1000*(AD275/T275^2-1)</f>
        <v>0.68109952463446533</v>
      </c>
      <c r="AM275" s="133">
        <f>1000*((AE275/Y275^2-1))</f>
        <v>0.66509963748240253</v>
      </c>
      <c r="AN275" s="133">
        <f>1000*((AF275/W275^2-1))</f>
        <v>0.67354407046771314</v>
      </c>
      <c r="AO275" s="133">
        <f>1000*((AG275/X275^2-1))</f>
        <v>0.65000036180040688</v>
      </c>
      <c r="AQ275" s="133">
        <f>O275*U275/AA275</f>
        <v>0.98332558464443842</v>
      </c>
      <c r="AR275" s="133">
        <f>U275*P275/AB275</f>
        <v>0.98507533684269744</v>
      </c>
      <c r="AS275" s="133">
        <f t="shared" si="107"/>
        <v>1.0036462429476485</v>
      </c>
      <c r="AT275" s="133">
        <f t="shared" si="108"/>
        <v>1.0112943048709184</v>
      </c>
      <c r="AU275" s="133">
        <f>V275*S275/AD275</f>
        <v>0.84287586771277745</v>
      </c>
      <c r="AV275" s="133">
        <f>AC275/AD275</f>
        <v>0.99704383119477169</v>
      </c>
      <c r="AW275" s="133">
        <f>O275*N275/AA275</f>
        <v>0.80901369583204386</v>
      </c>
      <c r="AX275" s="133">
        <f>AE275/AC275</f>
        <v>1.0208637066649233</v>
      </c>
      <c r="AY275" s="133">
        <f>AF275/AG275</f>
        <v>0.99477083207340267</v>
      </c>
      <c r="AZ275" s="133">
        <f t="shared" si="109"/>
        <v>0.98608514251124901</v>
      </c>
      <c r="BB275" s="75">
        <f t="shared" si="110"/>
        <v>-16.81499837003377</v>
      </c>
      <c r="BC275" s="75">
        <f t="shared" si="111"/>
        <v>-15.037156630546786</v>
      </c>
      <c r="BD275" s="75">
        <f t="shared" si="112"/>
        <v>3.6396115188103559</v>
      </c>
      <c r="BE275" s="75">
        <f t="shared" si="113"/>
        <v>11.231000416922445</v>
      </c>
      <c r="BF275" s="75">
        <f t="shared" si="114"/>
        <v>-170.93558245999574</v>
      </c>
      <c r="BG275" s="75">
        <f t="shared" si="115"/>
        <v>-2.9605469026230162</v>
      </c>
      <c r="BH275" s="75">
        <f t="shared" si="116"/>
        <v>-211.93943273190928</v>
      </c>
      <c r="BI275" s="75">
        <f t="shared" si="117"/>
        <v>20.649040227790032</v>
      </c>
      <c r="BJ275" s="75">
        <f t="shared" si="118"/>
        <v>-5.2428878753776225</v>
      </c>
      <c r="BK275" s="75">
        <f t="shared" si="119"/>
        <v>-14.012576676284832</v>
      </c>
      <c r="BM275" s="133">
        <f>O275*U275/Q275/P275</f>
        <v>0.98407714222806342</v>
      </c>
      <c r="BN275" s="133">
        <f>P275*U275/R275^2</f>
        <v>0.98574983835247854</v>
      </c>
      <c r="BO275" s="133">
        <f>P275*Q275/R275^2</f>
        <v>1.0035664326403202</v>
      </c>
      <c r="BP275" s="133">
        <f>R275^2/S275^2</f>
        <v>1.0112765414808222</v>
      </c>
      <c r="BQ275" s="133">
        <f>V275*S275/T275^2</f>
        <v>0.84344995006560253</v>
      </c>
      <c r="BR275" s="133">
        <f>S275^2/T275^2</f>
        <v>0.99705773648338436</v>
      </c>
      <c r="BS275" s="133">
        <f>O275*N275/Q275/P275</f>
        <v>0.80963202651300425</v>
      </c>
      <c r="BT275" s="133">
        <f>Y275^2/S275^2</f>
        <v>1.0208657919907167</v>
      </c>
      <c r="BU275" s="133">
        <f>W275^2/X275^2</f>
        <v>0.99474742724292653</v>
      </c>
      <c r="BV275" s="133">
        <f>X275^2/R275^2</f>
        <v>0.98611935751674662</v>
      </c>
      <c r="BX275" s="133">
        <f t="shared" si="120"/>
        <v>0.99923628184074742</v>
      </c>
      <c r="BY275" s="133">
        <f t="shared" si="121"/>
        <v>0.99931574778555543</v>
      </c>
      <c r="BZ275" s="133">
        <f t="shared" si="122"/>
        <v>1.0000795266807783</v>
      </c>
      <c r="CA275" s="133">
        <f t="shared" si="123"/>
        <v>1.000017565314103</v>
      </c>
      <c r="CB275" s="133">
        <f t="shared" si="124"/>
        <v>0.99931936405618327</v>
      </c>
      <c r="CC275" s="133">
        <f t="shared" si="125"/>
        <v>0.99998605367763183</v>
      </c>
      <c r="CD275" s="133">
        <f t="shared" si="126"/>
        <v>0.99923628184074753</v>
      </c>
      <c r="CE275" s="133">
        <f t="shared" si="102"/>
        <v>0.99999795729682617</v>
      </c>
      <c r="CF275" s="133">
        <f t="shared" si="103"/>
        <v>1.0000235284151888</v>
      </c>
      <c r="CG275" s="133">
        <f t="shared" si="104"/>
        <v>0.9999653033831688</v>
      </c>
    </row>
    <row r="276" spans="1:85" x14ac:dyDescent="0.2">
      <c r="A276" s="132">
        <v>544</v>
      </c>
      <c r="B276" s="132">
        <f t="shared" si="105"/>
        <v>817.15</v>
      </c>
      <c r="C276" s="44">
        <f t="shared" si="106"/>
        <v>1.2237655265251177</v>
      </c>
      <c r="E276" s="40">
        <f>'[4]methanogen M06-L TZVP smd redo'!AB276</f>
        <v>0.54511842959037438</v>
      </c>
      <c r="F276" s="40">
        <f>'[4]methanogen M06-L TZVP smd redo'!AS276</f>
        <v>0.6185045348459095</v>
      </c>
      <c r="G276" s="40">
        <f>'[4]methanogen M06-L TZVP smd redo'!BJ276</f>
        <v>0.66469469392060887</v>
      </c>
      <c r="H276" s="40">
        <f>'[4]methanogen M06-L TZVP smd redo'!EV276</f>
        <v>0.66333530780959826</v>
      </c>
      <c r="I276" s="40">
        <f>'[4]methanogen M06-L TZVP smd redo'!CL276</f>
        <v>0.63397523117059151</v>
      </c>
      <c r="J276" s="40">
        <f>'[4]methanogen M06-L TZVP smd redo'!DG276</f>
        <v>0.65142165348630598</v>
      </c>
      <c r="K276" s="40">
        <f>'[4]methanogen M06-L TZVP smd redo'!EC276</f>
        <v>0.61702741495572866</v>
      </c>
      <c r="M276" s="40" t="e">
        <f>EXP('d-beta'!Y277/1000)*'[3]methanogen M06-L TZVP smd redo'!EZ276</f>
        <v>#N/A</v>
      </c>
      <c r="N276" s="40">
        <f>'[3]methanogen M06-L TZVP smd redo'!ET276</f>
        <v>1.4334899999999999</v>
      </c>
      <c r="O276" s="40">
        <f>'[3]methanogen M06-L TZVP smd redo'!R276</f>
        <v>1.7807500000000001</v>
      </c>
      <c r="P276" s="40">
        <f>'[3]methanogen M06-L TZVP smd redo'!W276</f>
        <v>1.7773300000000001</v>
      </c>
      <c r="Q276" s="40">
        <f>'[3]methanogen M06-L TZVP smd redo'!V276</f>
        <v>1.7717799999999999</v>
      </c>
      <c r="R276" s="40">
        <f>PRODUCT('[4]methanogen M06-L TZVP smd redo'!AD276:AF276)^(1/3)</f>
        <v>1.7714782885967781</v>
      </c>
      <c r="S276" s="40">
        <f>AVERAGE('[3]methanogen M06-L TZVP smd redo'!AT276:AV276)</f>
        <v>1.7616333333333334</v>
      </c>
      <c r="T276" s="40">
        <f>'[3]methanogen M06-L TZVP smd redo'!FK276</f>
        <v>1.7642599999999999</v>
      </c>
      <c r="U276" s="40">
        <f>'[3]methanogen M06-L TZVP smd redo'!CD276</f>
        <v>1.74047</v>
      </c>
      <c r="V276" s="40">
        <f>'[3]methanogen M06-L TZVP smd redo'!CG276</f>
        <v>1.4912000000000001</v>
      </c>
      <c r="W276" s="40">
        <v>1.7546077912246401</v>
      </c>
      <c r="X276" s="40">
        <v>1.7592149385233171</v>
      </c>
      <c r="Y276" s="40">
        <v>1.779820108155173</v>
      </c>
      <c r="Z276" s="40"/>
      <c r="AA276" s="40">
        <v>3.1514199999999999</v>
      </c>
      <c r="AB276" s="40">
        <v>3.1402541653827316</v>
      </c>
      <c r="AC276" s="41">
        <v>3.1054166666666667</v>
      </c>
      <c r="AD276" s="41">
        <v>3.1147200000000002</v>
      </c>
      <c r="AE276" s="41">
        <v>3.1698416027114931</v>
      </c>
      <c r="AF276" s="72">
        <v>3.0806994180167897</v>
      </c>
      <c r="AG276" s="41">
        <v>3.0968418672270235</v>
      </c>
      <c r="AH276" s="40"/>
      <c r="AI276" s="133">
        <f>1000*(AA276/Q276/P276-1)</f>
        <v>0.7565017605670743</v>
      </c>
      <c r="AJ276" s="133">
        <f>1000*(AB276/R276^2-1)</f>
        <v>0.67519026179385655</v>
      </c>
      <c r="AK276" s="133">
        <f>1000*(AC276/S276^2-1)</f>
        <v>0.66530176235768401</v>
      </c>
      <c r="AL276" s="133">
        <f>1000*(AD276/T276^2-1)</f>
        <v>0.67681146507458934</v>
      </c>
      <c r="AM276" s="133">
        <f>1000*((AE276/Y276^2-1))</f>
        <v>0.65724220568053049</v>
      </c>
      <c r="AN276" s="133">
        <f>1000*((AF276/W276^2-1))</f>
        <v>0.66617445606276249</v>
      </c>
      <c r="AO276" s="133">
        <f>1000*((AG276/X276^2-1))</f>
        <v>0.64774564021474745</v>
      </c>
      <c r="AQ276" s="133">
        <f>O276*U276/AA276</f>
        <v>0.98347473599202906</v>
      </c>
      <c r="AR276" s="133">
        <f>U276*P276/AB276</f>
        <v>0.98507616969372924</v>
      </c>
      <c r="AS276" s="133">
        <f t="shared" si="107"/>
        <v>1.0035557104709412</v>
      </c>
      <c r="AT276" s="133">
        <f t="shared" si="108"/>
        <v>1.0112183009417088</v>
      </c>
      <c r="AU276" s="133">
        <f>V276*S276/AD276</f>
        <v>0.84339768154654893</v>
      </c>
      <c r="AV276" s="133">
        <f>AC276/AD276</f>
        <v>0.99701310765226614</v>
      </c>
      <c r="AW276" s="133">
        <f>O276*N276/AA276</f>
        <v>0.81001177802387492</v>
      </c>
      <c r="AX276" s="133">
        <f>AE276/AC276</f>
        <v>1.0207459877240821</v>
      </c>
      <c r="AY276" s="133">
        <f>AF276/AG276</f>
        <v>0.99478744801887864</v>
      </c>
      <c r="AZ276" s="133">
        <f t="shared" si="109"/>
        <v>0.98617554635090598</v>
      </c>
      <c r="BB276" s="75">
        <f t="shared" si="110"/>
        <v>-16.663329340583655</v>
      </c>
      <c r="BC276" s="75">
        <f t="shared" si="111"/>
        <v>-15.036311161526719</v>
      </c>
      <c r="BD276" s="75">
        <f t="shared" si="112"/>
        <v>3.5494038776564434</v>
      </c>
      <c r="BE276" s="75">
        <f t="shared" si="113"/>
        <v>11.155842488089828</v>
      </c>
      <c r="BF276" s="75">
        <f t="shared" si="114"/>
        <v>-170.31668661043844</v>
      </c>
      <c r="BG276" s="75">
        <f t="shared" si="115"/>
        <v>-2.9913620131742187</v>
      </c>
      <c r="BH276" s="75">
        <f t="shared" si="116"/>
        <v>-210.70649065115262</v>
      </c>
      <c r="BI276" s="75">
        <f t="shared" si="117"/>
        <v>20.533720496212329</v>
      </c>
      <c r="BJ276" s="75">
        <f t="shared" si="118"/>
        <v>-5.2261847250928382</v>
      </c>
      <c r="BK276" s="75">
        <f t="shared" si="119"/>
        <v>-13.920901331102705</v>
      </c>
      <c r="BM276" s="133">
        <f>O276*U276/Q276/P276</f>
        <v>0.9842187363612801</v>
      </c>
      <c r="BN276" s="133">
        <f>P276*U276/R276^2</f>
        <v>0.98574128353063173</v>
      </c>
      <c r="BO276" s="133">
        <f>P276*Q276/R276^2</f>
        <v>1.0034741715363682</v>
      </c>
      <c r="BP276" s="133">
        <f>R276^2/S276^2</f>
        <v>1.0112083082570733</v>
      </c>
      <c r="BQ276" s="133">
        <f>V276*S276/T276^2</f>
        <v>0.84396850276703705</v>
      </c>
      <c r="BR276" s="133">
        <f>S276^2/T276^2</f>
        <v>0.99702457534726252</v>
      </c>
      <c r="BS276" s="133">
        <f>O276*N276/Q276/P276</f>
        <v>0.81062455336002992</v>
      </c>
      <c r="BT276" s="133">
        <f>Y276^2/S276^2</f>
        <v>1.0207542090808004</v>
      </c>
      <c r="BU276" s="133">
        <f>W276^2/X276^2</f>
        <v>0.99476912746887358</v>
      </c>
      <c r="BV276" s="133">
        <f>X276^2/R276^2</f>
        <v>0.98620259404555999</v>
      </c>
      <c r="BX276" s="133">
        <f t="shared" si="120"/>
        <v>0.999244070101732</v>
      </c>
      <c r="BY276" s="133">
        <f t="shared" si="121"/>
        <v>0.99932526531249632</v>
      </c>
      <c r="BZ276" s="133">
        <f t="shared" si="122"/>
        <v>1.0000812566350843</v>
      </c>
      <c r="CA276" s="133">
        <f t="shared" si="123"/>
        <v>1.0000098819249743</v>
      </c>
      <c r="CB276" s="133">
        <f t="shared" si="124"/>
        <v>0.99932364629886472</v>
      </c>
      <c r="CC276" s="133">
        <f t="shared" si="125"/>
        <v>0.99998849808191304</v>
      </c>
      <c r="CD276" s="133">
        <f t="shared" si="126"/>
        <v>0.999244070101732</v>
      </c>
      <c r="CE276" s="133">
        <f t="shared" si="102"/>
        <v>0.99999194580179518</v>
      </c>
      <c r="CF276" s="133">
        <f t="shared" si="103"/>
        <v>1.0000184168863901</v>
      </c>
      <c r="CG276" s="133">
        <f t="shared" si="104"/>
        <v>0.99997257389625893</v>
      </c>
    </row>
    <row r="277" spans="1:85" x14ac:dyDescent="0.2">
      <c r="A277" s="132">
        <v>546</v>
      </c>
      <c r="B277" s="132">
        <f t="shared" si="105"/>
        <v>819.15</v>
      </c>
      <c r="C277" s="44">
        <f t="shared" si="106"/>
        <v>1.2207776353537203</v>
      </c>
      <c r="E277" s="40">
        <f>'[4]methanogen M06-L TZVP smd redo'!AB277</f>
        <v>0.53157350355870214</v>
      </c>
      <c r="F277" s="40">
        <f>'[4]methanogen M06-L TZVP smd redo'!AS277</f>
        <v>0.61520420523075714</v>
      </c>
      <c r="G277" s="40">
        <f>'[4]methanogen M06-L TZVP smd redo'!BJ277</f>
        <v>0.65670637213699479</v>
      </c>
      <c r="H277" s="40">
        <f>'[4]methanogen M06-L TZVP smd redo'!EV277</f>
        <v>0.66087961458682898</v>
      </c>
      <c r="I277" s="40">
        <f>'[4]methanogen M06-L TZVP smd redo'!CL277</f>
        <v>0.63364036662116874</v>
      </c>
      <c r="J277" s="40">
        <f>'[4]methanogen M06-L TZVP smd redo'!DG277</f>
        <v>0.63865200460155869</v>
      </c>
      <c r="K277" s="40">
        <f>'[4]methanogen M06-L TZVP smd redo'!EC277</f>
        <v>0.61001319856024416</v>
      </c>
      <c r="M277" s="40" t="e">
        <f>EXP('d-beta'!Y278/1000)*'[3]methanogen M06-L TZVP smd redo'!EZ277</f>
        <v>#N/A</v>
      </c>
      <c r="N277" s="40">
        <f>'[3]methanogen M06-L TZVP smd redo'!ET277</f>
        <v>1.4317500000000001</v>
      </c>
      <c r="O277" s="40">
        <f>'[3]methanogen M06-L TZVP smd redo'!R277</f>
        <v>1.7766299999999999</v>
      </c>
      <c r="P277" s="40">
        <f>'[3]methanogen M06-L TZVP smd redo'!W277</f>
        <v>1.77311</v>
      </c>
      <c r="Q277" s="40">
        <f>'[3]methanogen M06-L TZVP smd redo'!V277</f>
        <v>1.7675799999999999</v>
      </c>
      <c r="R277" s="40">
        <f>PRODUCT('[4]methanogen M06-L TZVP smd redo'!AD277:AF277)^(1/3)</f>
        <v>1.7673556645220281</v>
      </c>
      <c r="S277" s="40">
        <f>AVERAGE('[3]methanogen M06-L TZVP smd redo'!AT277:AV277)</f>
        <v>1.7575966666666669</v>
      </c>
      <c r="T277" s="40">
        <f>'[3]methanogen M06-L TZVP smd redo'!FK277</f>
        <v>1.7602500000000001</v>
      </c>
      <c r="U277" s="40">
        <f>'[3]methanogen M06-L TZVP smd redo'!CD277</f>
        <v>1.73651</v>
      </c>
      <c r="V277" s="40">
        <f>'[3]methanogen M06-L TZVP smd redo'!CG277</f>
        <v>1.48875</v>
      </c>
      <c r="W277" s="40">
        <v>1.750618091041739</v>
      </c>
      <c r="X277" s="40">
        <v>1.7552021225969803</v>
      </c>
      <c r="Y277" s="40">
        <v>1.7756405711403189</v>
      </c>
      <c r="Z277" s="40"/>
      <c r="AA277" s="40">
        <v>3.13646</v>
      </c>
      <c r="AB277" s="40">
        <v>3.1256290026594851</v>
      </c>
      <c r="AC277" s="41">
        <v>3.0911766666666671</v>
      </c>
      <c r="AD277" s="41">
        <v>3.1005400000000001</v>
      </c>
      <c r="AE277" s="41">
        <v>3.1549492472179232</v>
      </c>
      <c r="AF277" s="72">
        <v>3.0666834234184241</v>
      </c>
      <c r="AG277" s="41">
        <v>3.0826996225861532</v>
      </c>
      <c r="AH277" s="40"/>
      <c r="AI277" s="133">
        <f>1000*(AA277/Q277/P277-1)</f>
        <v>0.74860913461849421</v>
      </c>
      <c r="AJ277" s="133">
        <f>1000*(AB277/R277^2-1)</f>
        <v>0.6668567427634553</v>
      </c>
      <c r="AK277" s="133">
        <f>1000*(AC277/S277^2-1)</f>
        <v>0.65734153090679648</v>
      </c>
      <c r="AL277" s="133">
        <f>1000*(AD277/T277^2-1)</f>
        <v>0.66482193154326907</v>
      </c>
      <c r="AM277" s="133">
        <f>1000*((AE277/Y277^2-1))</f>
        <v>0.65013470260999462</v>
      </c>
      <c r="AN277" s="133">
        <f>1000*((AF277/W277^2-1))</f>
        <v>0.65903568321434847</v>
      </c>
      <c r="AO277" s="133">
        <f>1000*((AG277/X277^2-1))</f>
        <v>0.63787756550959251</v>
      </c>
      <c r="AQ277" s="133">
        <f>O277*U277/AA277</f>
        <v>0.9836362527499154</v>
      </c>
      <c r="AR277" s="133">
        <f>U277*P277/AB277</f>
        <v>0.98508915916769713</v>
      </c>
      <c r="AS277" s="133">
        <f t="shared" si="107"/>
        <v>1.0034652216661988</v>
      </c>
      <c r="AT277" s="133">
        <f t="shared" si="108"/>
        <v>1.0111453791575002</v>
      </c>
      <c r="AU277" s="133">
        <f>V277*S277/AD277</f>
        <v>0.84392461877608427</v>
      </c>
      <c r="AV277" s="133">
        <f>AC277/AD277</f>
        <v>0.99698009594027714</v>
      </c>
      <c r="AW277" s="133">
        <f>O277*N277/AA277</f>
        <v>0.81100667711368868</v>
      </c>
      <c r="AX277" s="133">
        <f>AE277/AC277</f>
        <v>1.0206305195167071</v>
      </c>
      <c r="AY277" s="133">
        <f>AF277/AG277</f>
        <v>0.99480448920472742</v>
      </c>
      <c r="AZ277" s="133">
        <f t="shared" si="109"/>
        <v>0.98626536289597877</v>
      </c>
      <c r="BB277" s="75">
        <f t="shared" si="110"/>
        <v>-16.499112111181049</v>
      </c>
      <c r="BC277" s="75">
        <f t="shared" si="111"/>
        <v>-15.023124984937592</v>
      </c>
      <c r="BD277" s="75">
        <f t="shared" si="112"/>
        <v>3.4592316195053114</v>
      </c>
      <c r="BE277" s="75">
        <f t="shared" si="113"/>
        <v>11.083727086732724</v>
      </c>
      <c r="BF277" s="75">
        <f t="shared" si="114"/>
        <v>-169.69210262128041</v>
      </c>
      <c r="BG277" s="75">
        <f t="shared" si="115"/>
        <v>-3.0244731711586437</v>
      </c>
      <c r="BH277" s="75">
        <f t="shared" si="116"/>
        <v>-209.4789917148106</v>
      </c>
      <c r="BI277" s="75">
        <f t="shared" si="117"/>
        <v>20.420592705147293</v>
      </c>
      <c r="BJ277" s="75">
        <f t="shared" si="118"/>
        <v>-5.2090543924549078</v>
      </c>
      <c r="BK277" s="75">
        <f t="shared" si="119"/>
        <v>-13.829829862534194</v>
      </c>
      <c r="BM277" s="133">
        <f>O277*U277/Q277/P277</f>
        <v>0.98437261183386582</v>
      </c>
      <c r="BN277" s="133">
        <f>P277*U277/R277^2</f>
        <v>0.98574607251571111</v>
      </c>
      <c r="BO277" s="133">
        <f>P277*Q277/R277^2</f>
        <v>1.0033832473509054</v>
      </c>
      <c r="BP277" s="133">
        <f>R277^2/S277^2</f>
        <v>1.011135764306728</v>
      </c>
      <c r="BQ277" s="133">
        <f>V277*S277/T277^2</f>
        <v>0.84448567837121602</v>
      </c>
      <c r="BR277" s="133">
        <f>S277^2/T277^2</f>
        <v>0.99698754885171326</v>
      </c>
      <c r="BS277" s="133">
        <f>O277*N277/Q277/P277</f>
        <v>0.81161380412041262</v>
      </c>
      <c r="BT277" s="133">
        <f>Y277^2/S277^2</f>
        <v>1.020637870246651</v>
      </c>
      <c r="BU277" s="133">
        <f>W277^2/X277^2</f>
        <v>0.99478345487662434</v>
      </c>
      <c r="BV277" s="133">
        <f>X277^2/R277^2</f>
        <v>0.98629392583509135</v>
      </c>
      <c r="BX277" s="133">
        <f t="shared" si="120"/>
        <v>0.99925195086179963</v>
      </c>
      <c r="BY277" s="133">
        <f t="shared" si="121"/>
        <v>0.99933358765879987</v>
      </c>
      <c r="BZ277" s="133">
        <f t="shared" si="122"/>
        <v>1.0000816979110523</v>
      </c>
      <c r="CA277" s="133">
        <f t="shared" si="123"/>
        <v>1.0000095089612213</v>
      </c>
      <c r="CB277" s="133">
        <f t="shared" si="124"/>
        <v>0.999335619763009</v>
      </c>
      <c r="CC277" s="133">
        <f t="shared" si="125"/>
        <v>0.99999252456919374</v>
      </c>
      <c r="CD277" s="133">
        <f t="shared" si="126"/>
        <v>0.99925195086179941</v>
      </c>
      <c r="CE277" s="133">
        <f t="shared" si="102"/>
        <v>0.99999279790593887</v>
      </c>
      <c r="CF277" s="133">
        <f t="shared" si="103"/>
        <v>1.0000211446300198</v>
      </c>
      <c r="CG277" s="133">
        <f t="shared" si="104"/>
        <v>0.99997104013482752</v>
      </c>
    </row>
    <row r="278" spans="1:85" x14ac:dyDescent="0.2">
      <c r="A278" s="132">
        <v>548</v>
      </c>
      <c r="B278" s="132">
        <f t="shared" si="105"/>
        <v>821.15</v>
      </c>
      <c r="C278" s="44">
        <f t="shared" si="106"/>
        <v>1.2178042988491751</v>
      </c>
      <c r="E278" s="40">
        <f>'[4]methanogen M06-L TZVP smd redo'!AB278</f>
        <v>0.53767936398330107</v>
      </c>
      <c r="F278" s="40">
        <f>'[4]methanogen M06-L TZVP smd redo'!AS278</f>
        <v>0.61456430093076442</v>
      </c>
      <c r="G278" s="40">
        <f>'[4]methanogen M06-L TZVP smd redo'!BJ278</f>
        <v>0.64956328197807167</v>
      </c>
      <c r="H278" s="40">
        <f>'[4]methanogen M06-L TZVP smd redo'!EV278</f>
        <v>0.65341674578944797</v>
      </c>
      <c r="I278" s="40">
        <f>'[4]methanogen M06-L TZVP smd redo'!CL278</f>
        <v>0.62438323314717437</v>
      </c>
      <c r="J278" s="40">
        <f>'[4]methanogen M06-L TZVP smd redo'!DG278</f>
        <v>0.63826892099849708</v>
      </c>
      <c r="K278" s="40">
        <f>'[4]methanogen M06-L TZVP smd redo'!EC278</f>
        <v>0.61527964563623527</v>
      </c>
      <c r="M278" s="40" t="e">
        <f>EXP('d-beta'!Y279/1000)*'[3]methanogen M06-L TZVP smd redo'!EZ278</f>
        <v>#N/A</v>
      </c>
      <c r="N278" s="40">
        <f>'[3]methanogen M06-L TZVP smd redo'!ET278</f>
        <v>1.4300200000000001</v>
      </c>
      <c r="O278" s="40">
        <f>'[3]methanogen M06-L TZVP smd redo'!R278</f>
        <v>1.77254</v>
      </c>
      <c r="P278" s="40">
        <f>'[3]methanogen M06-L TZVP smd redo'!W278</f>
        <v>1.76892</v>
      </c>
      <c r="Q278" s="40">
        <f>'[3]methanogen M06-L TZVP smd redo'!V278</f>
        <v>1.7634099999999999</v>
      </c>
      <c r="R278" s="40">
        <f>PRODUCT('[4]methanogen M06-L TZVP smd redo'!AD278:AF278)^(1/3)</f>
        <v>1.7632629694223785</v>
      </c>
      <c r="S278" s="40">
        <f>AVERAGE('[3]methanogen M06-L TZVP smd redo'!AT278:AV278)</f>
        <v>1.7535966666666667</v>
      </c>
      <c r="T278" s="40">
        <f>'[3]methanogen M06-L TZVP smd redo'!FK278</f>
        <v>1.7562599999999999</v>
      </c>
      <c r="U278" s="40">
        <f>'[3]methanogen M06-L TZVP smd redo'!CD278</f>
        <v>1.7325699999999999</v>
      </c>
      <c r="V278" s="40">
        <f>'[3]methanogen M06-L TZVP smd redo'!CG278</f>
        <v>1.48631</v>
      </c>
      <c r="W278" s="40">
        <v>1.7466617102793405</v>
      </c>
      <c r="X278" s="40">
        <v>1.7512193057489844</v>
      </c>
      <c r="Y278" s="40">
        <v>1.7714943322455794</v>
      </c>
      <c r="Z278" s="40"/>
      <c r="AA278" s="40">
        <v>3.1216599999999999</v>
      </c>
      <c r="AB278" s="40">
        <v>3.1111572037897179</v>
      </c>
      <c r="AC278" s="41">
        <v>3.0770900000000001</v>
      </c>
      <c r="AD278" s="41">
        <v>3.0865</v>
      </c>
      <c r="AE278" s="41">
        <v>3.1402202101834091</v>
      </c>
      <c r="AF278" s="72">
        <v>3.0528140423848624</v>
      </c>
      <c r="AG278" s="41">
        <v>3.0687040287506204</v>
      </c>
      <c r="AH278" s="40"/>
      <c r="AI278" s="133">
        <f>1000*(AA278/Q278/P278-1)</f>
        <v>0.74656477233281393</v>
      </c>
      <c r="AJ278" s="133">
        <f>1000*(AB278/R278^2-1)</f>
        <v>0.66286285630146047</v>
      </c>
      <c r="AK278" s="133">
        <f>1000*(AC278/S278^2-1)</f>
        <v>0.64672037808355398</v>
      </c>
      <c r="AL278" s="133">
        <f>1000*(AD278/T278^2-1)</f>
        <v>0.66488772395567608</v>
      </c>
      <c r="AM278" s="133">
        <f>1000*((AE278/Y278^2-1))</f>
        <v>0.64624500217558278</v>
      </c>
      <c r="AN278" s="133">
        <f>1000*((AF278/W278^2-1))</f>
        <v>0.65127001437481624</v>
      </c>
      <c r="AO278" s="133">
        <f>1000*((AG278/X278^2-1))</f>
        <v>0.63094803906316166</v>
      </c>
      <c r="AQ278" s="133">
        <f>O278*U278/AA278</f>
        <v>0.98378735281869267</v>
      </c>
      <c r="AR278" s="133">
        <f>U278*P278/AB278</f>
        <v>0.98509253105782535</v>
      </c>
      <c r="AS278" s="133">
        <f t="shared" si="107"/>
        <v>1.0033758487669759</v>
      </c>
      <c r="AT278" s="133">
        <f t="shared" si="108"/>
        <v>1.0110712406168549</v>
      </c>
      <c r="AU278" s="133">
        <f>V278*S278/AD278</f>
        <v>0.84444784112533078</v>
      </c>
      <c r="AV278" s="133">
        <f>AC278/AD278</f>
        <v>0.99695123926777907</v>
      </c>
      <c r="AW278" s="133">
        <f>O278*N278/AA278</f>
        <v>0.8119935069161921</v>
      </c>
      <c r="AX278" s="133">
        <f>AE278/AC278</f>
        <v>1.0205162053054702</v>
      </c>
      <c r="AY278" s="133">
        <f>AF278/AG278</f>
        <v>0.99482192279969495</v>
      </c>
      <c r="AZ278" s="133">
        <f t="shared" si="109"/>
        <v>0.98635453875895918</v>
      </c>
      <c r="BB278" s="75">
        <f t="shared" si="110"/>
        <v>-16.345510142955515</v>
      </c>
      <c r="BC278" s="75">
        <f t="shared" si="111"/>
        <v>-15.019702061919929</v>
      </c>
      <c r="BD278" s="75">
        <f t="shared" si="112"/>
        <v>3.3701633812689549</v>
      </c>
      <c r="BE278" s="75">
        <f t="shared" si="113"/>
        <v>11.010403052152494</v>
      </c>
      <c r="BF278" s="75">
        <f t="shared" si="114"/>
        <v>-169.07230766676363</v>
      </c>
      <c r="BG278" s="75">
        <f t="shared" si="115"/>
        <v>-3.0534176708919634</v>
      </c>
      <c r="BH278" s="75">
        <f t="shared" si="116"/>
        <v>-208.26293526106096</v>
      </c>
      <c r="BI278" s="75">
        <f t="shared" si="117"/>
        <v>20.308582911861656</v>
      </c>
      <c r="BJ278" s="75">
        <f t="shared" si="118"/>
        <v>-5.1915299015627561</v>
      </c>
      <c r="BK278" s="75">
        <f t="shared" si="119"/>
        <v>-13.739416232451337</v>
      </c>
      <c r="BM278" s="133">
        <f>O278*U278/Q278/P278</f>
        <v>0.98452181379977377</v>
      </c>
      <c r="BN278" s="133">
        <f>P278*U278/R278^2</f>
        <v>0.98574551230668361</v>
      </c>
      <c r="BO278" s="133">
        <f>P278*Q278/R278^2</f>
        <v>1.003291926939015</v>
      </c>
      <c r="BP278" s="133">
        <f>R278^2/S278^2</f>
        <v>1.0110549302329239</v>
      </c>
      <c r="BQ278" s="133">
        <f>V278*S278/T278^2</f>
        <v>0.84500930412841591</v>
      </c>
      <c r="BR278" s="133">
        <f>S278^2/T278^2</f>
        <v>0.99696933951995859</v>
      </c>
      <c r="BS278" s="133">
        <f>O278*N278/Q278/P278</f>
        <v>0.81259971266381881</v>
      </c>
      <c r="BT278" s="133">
        <f>Y278^2/S278^2</f>
        <v>1.0205166901209781</v>
      </c>
      <c r="BU278" s="133">
        <f>W278^2/X278^2</f>
        <v>0.99480171921113181</v>
      </c>
      <c r="BV278" s="133">
        <f>X278^2/R278^2</f>
        <v>0.98638599823450146</v>
      </c>
      <c r="BX278" s="133">
        <f t="shared" si="120"/>
        <v>0.99925399217083222</v>
      </c>
      <c r="BY278" s="133">
        <f t="shared" si="121"/>
        <v>0.99933757623980424</v>
      </c>
      <c r="BZ278" s="133">
        <f t="shared" si="122"/>
        <v>1.0000836464698932</v>
      </c>
      <c r="CA278" s="133">
        <f t="shared" si="123"/>
        <v>1.0000161320452958</v>
      </c>
      <c r="CB278" s="133">
        <f t="shared" si="124"/>
        <v>0.99933555405799435</v>
      </c>
      <c r="CC278" s="133">
        <f t="shared" si="125"/>
        <v>0.99998184472534712</v>
      </c>
      <c r="CD278" s="133">
        <f t="shared" si="126"/>
        <v>0.99925399217083222</v>
      </c>
      <c r="CE278" s="133">
        <f t="shared" si="102"/>
        <v>0.99999952493132871</v>
      </c>
      <c r="CF278" s="133">
        <f t="shared" si="103"/>
        <v>1.000020309161286</v>
      </c>
      <c r="CG278" s="133">
        <f t="shared" si="104"/>
        <v>0.99996810632389488</v>
      </c>
    </row>
    <row r="279" spans="1:85" x14ac:dyDescent="0.2">
      <c r="A279" s="132">
        <v>550</v>
      </c>
      <c r="B279" s="132">
        <f t="shared" si="105"/>
        <v>823.15</v>
      </c>
      <c r="C279" s="44">
        <f t="shared" si="106"/>
        <v>1.2148454109214604</v>
      </c>
      <c r="E279" s="40">
        <f>'[4]methanogen M06-L TZVP smd redo'!AB279</f>
        <v>0.53704903097107071</v>
      </c>
      <c r="F279" s="40">
        <f>'[4]methanogen M06-L TZVP smd redo'!AS279</f>
        <v>0.60119794577184749</v>
      </c>
      <c r="G279" s="40">
        <f>'[4]methanogen M06-L TZVP smd redo'!BJ279</f>
        <v>0.64532844909281906</v>
      </c>
      <c r="H279" s="40">
        <f>'[4]methanogen M06-L TZVP smd redo'!EV279</f>
        <v>0.65460669332662036</v>
      </c>
      <c r="I279" s="40">
        <f>'[4]methanogen M06-L TZVP smd redo'!CL279</f>
        <v>0.62572461261733991</v>
      </c>
      <c r="J279" s="40">
        <f>'[4]methanogen M06-L TZVP smd redo'!DG279</f>
        <v>0.62897655591886981</v>
      </c>
      <c r="K279" s="40">
        <f>'[4]methanogen M06-L TZVP smd redo'!EC279</f>
        <v>0.6078466091958834</v>
      </c>
      <c r="M279" s="40" t="e">
        <f>EXP('d-beta'!Y280/1000)*'[3]methanogen M06-L TZVP smd redo'!EZ279</f>
        <v>#N/A</v>
      </c>
      <c r="N279" s="40">
        <f>'[3]methanogen M06-L TZVP smd redo'!ET279</f>
        <v>1.4282999999999999</v>
      </c>
      <c r="O279" s="40">
        <f>'[3]methanogen M06-L TZVP smd redo'!R279</f>
        <v>1.7684800000000001</v>
      </c>
      <c r="P279" s="40">
        <f>'[3]methanogen M06-L TZVP smd redo'!W279</f>
        <v>1.7647699999999999</v>
      </c>
      <c r="Q279" s="40">
        <f>'[3]methanogen M06-L TZVP smd redo'!V279</f>
        <v>1.75928</v>
      </c>
      <c r="R279" s="40">
        <f>PRODUCT('[4]methanogen M06-L TZVP smd redo'!AD279:AF279)^(1/3)</f>
        <v>1.7592069677578039</v>
      </c>
      <c r="S279" s="40">
        <f>AVERAGE('[3]methanogen M06-L TZVP smd redo'!AT279:AV279)</f>
        <v>1.74962</v>
      </c>
      <c r="T279" s="40">
        <f>'[3]methanogen M06-L TZVP smd redo'!FK279</f>
        <v>1.75231</v>
      </c>
      <c r="U279" s="40">
        <f>'[3]methanogen M06-L TZVP smd redo'!CD279</f>
        <v>1.7286699999999999</v>
      </c>
      <c r="V279" s="40">
        <f>'[3]methanogen M06-L TZVP smd redo'!CG279</f>
        <v>1.4838800000000001</v>
      </c>
      <c r="W279" s="40">
        <v>1.7427353291316923</v>
      </c>
      <c r="X279" s="40">
        <v>1.7472698048964959</v>
      </c>
      <c r="Y279" s="40">
        <v>1.7673847426079163</v>
      </c>
      <c r="Z279" s="40"/>
      <c r="AA279" s="40">
        <v>3.1070199999999999</v>
      </c>
      <c r="AB279" s="40">
        <v>3.0968353385735035</v>
      </c>
      <c r="AC279" s="41">
        <v>3.0631500000000003</v>
      </c>
      <c r="AD279" s="41">
        <v>3.0726100000000001</v>
      </c>
      <c r="AE279" s="41">
        <v>3.125637807052096</v>
      </c>
      <c r="AF279" s="72">
        <v>3.0390880087456114</v>
      </c>
      <c r="AG279" s="41">
        <v>3.0548517443479208</v>
      </c>
      <c r="AH279" s="40"/>
      <c r="AI279" s="133">
        <f>1000*(AA279/Q279/P279-1)</f>
        <v>0.73933592223718314</v>
      </c>
      <c r="AJ279" s="133">
        <f>1000*(AB279/R279^2-1)</f>
        <v>0.65470375204101927</v>
      </c>
      <c r="AK279" s="133">
        <f>1000*(AC279/S279^2-1)</f>
        <v>0.6467643112300081</v>
      </c>
      <c r="AL279" s="133">
        <f>1000*(AD279/T279^2-1)</f>
        <v>0.65774449826649928</v>
      </c>
      <c r="AM279" s="133">
        <f>1000*((AE279/Y279^2-1))</f>
        <v>0.63674848169870124</v>
      </c>
      <c r="AN279" s="133">
        <f>1000*((AF279/W279^2-1))</f>
        <v>0.64586752930817504</v>
      </c>
      <c r="AO279" s="133">
        <f>1000*((AG279/X279^2-1))</f>
        <v>0.62233975094727612</v>
      </c>
      <c r="AQ279" s="133">
        <f>O279*U279/AA279</f>
        <v>0.98393905465687381</v>
      </c>
      <c r="AR279" s="133">
        <f>U279*P279/AB279</f>
        <v>0.98510402471228808</v>
      </c>
      <c r="AS279" s="133">
        <f t="shared" si="107"/>
        <v>1.0032887319837895</v>
      </c>
      <c r="AT279" s="133">
        <f t="shared" si="108"/>
        <v>1.0109969601793916</v>
      </c>
      <c r="AU279" s="133">
        <f>V279*S279/AD279</f>
        <v>0.844957910571143</v>
      </c>
      <c r="AV279" s="133">
        <f>AC279/AD279</f>
        <v>0.99692118427005061</v>
      </c>
      <c r="AW279" s="133">
        <f>O279*N279/AA279</f>
        <v>0.81297191006173108</v>
      </c>
      <c r="AX279" s="133">
        <f>AE279/AC279</f>
        <v>1.0203998521300282</v>
      </c>
      <c r="AY279" s="133">
        <f>AF279/AG279</f>
        <v>0.99483977065941886</v>
      </c>
      <c r="AZ279" s="133">
        <f t="shared" si="109"/>
        <v>0.9864430653762426</v>
      </c>
      <c r="BB279" s="75">
        <f t="shared" si="110"/>
        <v>-16.191320172332194</v>
      </c>
      <c r="BC279" s="75">
        <f t="shared" si="111"/>
        <v>-15.00803454130712</v>
      </c>
      <c r="BD279" s="75">
        <f t="shared" si="112"/>
        <v>3.2833359323003379</v>
      </c>
      <c r="BE279" s="75">
        <f t="shared" si="113"/>
        <v>10.93693328741603</v>
      </c>
      <c r="BF279" s="75">
        <f t="shared" si="114"/>
        <v>-168.46846284049991</v>
      </c>
      <c r="BG279" s="75">
        <f t="shared" si="115"/>
        <v>-3.0835650337582443</v>
      </c>
      <c r="BH279" s="75">
        <f t="shared" si="116"/>
        <v>-207.05872100080541</v>
      </c>
      <c r="BI279" s="75">
        <f t="shared" si="117"/>
        <v>20.194562371777057</v>
      </c>
      <c r="BJ279" s="75">
        <f t="shared" si="118"/>
        <v>-5.1735893041405205</v>
      </c>
      <c r="BK279" s="75">
        <f t="shared" si="119"/>
        <v>-13.64966894448091</v>
      </c>
      <c r="BM279" s="133">
        <f>O279*U279/Q279/P279</f>
        <v>0.98466651614527367</v>
      </c>
      <c r="BN279" s="133">
        <f>P279*U279/R279^2</f>
        <v>0.98574897601341804</v>
      </c>
      <c r="BO279" s="133">
        <f>P279*Q279/R279^2</f>
        <v>1.0032038842120741</v>
      </c>
      <c r="BP279" s="133">
        <f>R279^2/S279^2</f>
        <v>1.0109889386805713</v>
      </c>
      <c r="BQ279" s="133">
        <f>V279*S279/T279^2</f>
        <v>0.84551367698808799</v>
      </c>
      <c r="BR279" s="133">
        <f>S279^2/T279^2</f>
        <v>0.99693212357596195</v>
      </c>
      <c r="BS279" s="133">
        <f>O279*N279/Q279/P279</f>
        <v>0.81357296939860946</v>
      </c>
      <c r="BT279" s="133">
        <f>Y279^2/S279^2</f>
        <v>1.0204100657774764</v>
      </c>
      <c r="BU279" s="133">
        <f>W279^2/X279^2</f>
        <v>0.99481637939744683</v>
      </c>
      <c r="BV279" s="133">
        <f>X279^2/R279^2</f>
        <v>0.98647497076469792</v>
      </c>
      <c r="BX279" s="133">
        <f t="shared" si="120"/>
        <v>0.99926121029153336</v>
      </c>
      <c r="BY279" s="133">
        <f t="shared" si="121"/>
        <v>0.99934572460451521</v>
      </c>
      <c r="BZ279" s="133">
        <f t="shared" si="122"/>
        <v>1.0000845767974493</v>
      </c>
      <c r="CA279" s="133">
        <f t="shared" si="123"/>
        <v>1.0000079343091832</v>
      </c>
      <c r="CB279" s="133">
        <f t="shared" si="124"/>
        <v>0.99934268784518687</v>
      </c>
      <c r="CC279" s="133">
        <f t="shared" si="125"/>
        <v>0.99998902703037384</v>
      </c>
      <c r="CD279" s="133">
        <f t="shared" si="126"/>
        <v>0.99926121029153336</v>
      </c>
      <c r="CE279" s="133">
        <f t="shared" si="102"/>
        <v>0.99998999064416283</v>
      </c>
      <c r="CF279" s="133">
        <f t="shared" si="103"/>
        <v>1.000023513145196</v>
      </c>
      <c r="CG279" s="133">
        <f t="shared" si="104"/>
        <v>0.99996765717387581</v>
      </c>
    </row>
    <row r="280" spans="1:85" x14ac:dyDescent="0.2">
      <c r="A280" s="132">
        <v>552</v>
      </c>
      <c r="B280" s="132">
        <f t="shared" si="105"/>
        <v>825.15</v>
      </c>
      <c r="C280" s="44">
        <f t="shared" si="106"/>
        <v>1.2119008665091195</v>
      </c>
      <c r="E280" s="40">
        <f>'[4]methanogen M06-L TZVP smd redo'!AB280</f>
        <v>0.52545156101890811</v>
      </c>
      <c r="F280" s="40">
        <f>'[4]methanogen M06-L TZVP smd redo'!AS280</f>
        <v>0.60018804194794662</v>
      </c>
      <c r="G280" s="40">
        <f>'[4]methanogen M06-L TZVP smd redo'!BJ280</f>
        <v>0.63820696760408246</v>
      </c>
      <c r="H280" s="40">
        <f>'[4]methanogen M06-L TZVP smd redo'!EV280</f>
        <v>0.65485927307018521</v>
      </c>
      <c r="I280" s="40">
        <f>'[4]methanogen M06-L TZVP smd redo'!CL280</f>
        <v>0.61626169253359286</v>
      </c>
      <c r="J280" s="40">
        <f>'[4]methanogen M06-L TZVP smd redo'!DG280</f>
        <v>0.63030448769052505</v>
      </c>
      <c r="K280" s="40">
        <f>'[4]methanogen M06-L TZVP smd redo'!EC280</f>
        <v>0.60478187520618398</v>
      </c>
      <c r="M280" s="40" t="e">
        <f>EXP('d-beta'!Y281/1000)*'[3]methanogen M06-L TZVP smd redo'!EZ280</f>
        <v>#N/A</v>
      </c>
      <c r="N280" s="40">
        <f>'[3]methanogen M06-L TZVP smd redo'!ET280</f>
        <v>1.42659</v>
      </c>
      <c r="O280" s="40">
        <f>'[3]methanogen M06-L TZVP smd redo'!R280</f>
        <v>1.7644599999999999</v>
      </c>
      <c r="P280" s="40">
        <f>'[3]methanogen M06-L TZVP smd redo'!W280</f>
        <v>1.76065</v>
      </c>
      <c r="Q280" s="40">
        <f>'[3]methanogen M06-L TZVP smd redo'!V280</f>
        <v>1.75519</v>
      </c>
      <c r="R280" s="40">
        <f>PRODUCT('[4]methanogen M06-L TZVP smd redo'!AD280:AF280)^(1/3)</f>
        <v>1.755184282143943</v>
      </c>
      <c r="S280" s="40">
        <f>AVERAGE('[3]methanogen M06-L TZVP smd redo'!AT280:AV280)</f>
        <v>1.7456833333333333</v>
      </c>
      <c r="T280" s="40">
        <f>'[3]methanogen M06-L TZVP smd redo'!FK280</f>
        <v>1.7483900000000001</v>
      </c>
      <c r="U280" s="40">
        <f>'[3]methanogen M06-L TZVP smd redo'!CD280</f>
        <v>1.7248000000000001</v>
      </c>
      <c r="V280" s="40">
        <f>'[3]methanogen M06-L TZVP smd redo'!CG280</f>
        <v>1.4814799999999999</v>
      </c>
      <c r="W280" s="40">
        <v>1.7388423076501478</v>
      </c>
      <c r="X280" s="40">
        <v>1.7433502866671706</v>
      </c>
      <c r="Y280" s="40">
        <v>1.7633085036644878</v>
      </c>
      <c r="Z280" s="40"/>
      <c r="AA280" s="40">
        <v>3.09253</v>
      </c>
      <c r="AB280" s="40">
        <v>3.0826667673336279</v>
      </c>
      <c r="AC280" s="41">
        <v>3.04935</v>
      </c>
      <c r="AD280" s="41">
        <v>3.0588600000000001</v>
      </c>
      <c r="AE280" s="41">
        <v>3.1112154066363322</v>
      </c>
      <c r="AF280" s="72">
        <v>3.0254986289891974</v>
      </c>
      <c r="AG280" s="41">
        <v>3.0411494611066261</v>
      </c>
      <c r="AH280" s="40"/>
      <c r="AI280" s="133">
        <f>1000*(AA280/Q280/P280-1)</f>
        <v>0.7296199530621994</v>
      </c>
      <c r="AJ280" s="133">
        <f>1000*(AB280/R280^2-1)</f>
        <v>0.64755453886755632</v>
      </c>
      <c r="AK280" s="133">
        <f>1000*(AC280/S280^2-1)</f>
        <v>0.63650756908106843</v>
      </c>
      <c r="AL280" s="133">
        <f>1000*(AD280/T280^2-1)</f>
        <v>0.65178089661088734</v>
      </c>
      <c r="AM280" s="133">
        <f>1000*((AE280/Y280^2-1))</f>
        <v>0.62990213320901489</v>
      </c>
      <c r="AN280" s="133">
        <f>1000*((AF280/W280^2-1))</f>
        <v>0.63701401899840526</v>
      </c>
      <c r="AO280" s="133">
        <f>1000*((AG280/X280^2-1))</f>
        <v>0.61831918415911069</v>
      </c>
      <c r="AQ280" s="133">
        <f>O280*U280/AA280</f>
        <v>0.98409412616854153</v>
      </c>
      <c r="AR280" s="133">
        <f>U280*P280/AB280</f>
        <v>0.98511105779580355</v>
      </c>
      <c r="AS280" s="133">
        <f t="shared" si="107"/>
        <v>1.0031995779663538</v>
      </c>
      <c r="AT280" s="133">
        <f t="shared" si="108"/>
        <v>1.0109258587350183</v>
      </c>
      <c r="AU280" s="133">
        <f>V280*S280/AD280</f>
        <v>0.84547672814926689</v>
      </c>
      <c r="AV280" s="133">
        <f>AC280/AD280</f>
        <v>0.99689099860732422</v>
      </c>
      <c r="AW280" s="133">
        <f>O280*N280/AA280</f>
        <v>0.81394877055355963</v>
      </c>
      <c r="AX280" s="133">
        <f>AE280/AC280</f>
        <v>1.0202880635664429</v>
      </c>
      <c r="AY280" s="133">
        <f>AF280/AG280</f>
        <v>0.99485364586068925</v>
      </c>
      <c r="AZ280" s="133">
        <f t="shared" si="109"/>
        <v>0.98653201615336694</v>
      </c>
      <c r="BB280" s="75">
        <f t="shared" si="110"/>
        <v>-16.03372982934458</v>
      </c>
      <c r="BC280" s="75">
        <f t="shared" si="111"/>
        <v>-15.000895134469832</v>
      </c>
      <c r="BD280" s="75">
        <f t="shared" si="112"/>
        <v>3.1944702089843755</v>
      </c>
      <c r="BE280" s="75">
        <f t="shared" si="113"/>
        <v>10.866602764670594</v>
      </c>
      <c r="BF280" s="75">
        <f t="shared" si="114"/>
        <v>-167.8546353874529</v>
      </c>
      <c r="BG280" s="75">
        <f t="shared" si="115"/>
        <v>-3.1138443780093499</v>
      </c>
      <c r="BH280" s="75">
        <f t="shared" si="116"/>
        <v>-205.85785039800194</v>
      </c>
      <c r="BI280" s="75">
        <f t="shared" si="117"/>
        <v>20.085002685715054</v>
      </c>
      <c r="BJ280" s="75">
        <f t="shared" si="118"/>
        <v>-5.1596422295254989</v>
      </c>
      <c r="BK280" s="75">
        <f t="shared" si="119"/>
        <v>-13.559499759864908</v>
      </c>
      <c r="BM280" s="133">
        <f>O280*U280/Q280/P280</f>
        <v>0.98481214087868518</v>
      </c>
      <c r="BN280" s="133">
        <f>P280*U280/R280^2</f>
        <v>0.98574897093256775</v>
      </c>
      <c r="BO280" s="133">
        <f>P280*Q280/R280^2</f>
        <v>1.0031173100018167</v>
      </c>
      <c r="BP280" s="133">
        <f>R280^2/S280^2</f>
        <v>1.0109146982945942</v>
      </c>
      <c r="BQ280" s="133">
        <f>V280*S280/T280^2</f>
        <v>0.84602779372920356</v>
      </c>
      <c r="BR280" s="133">
        <f>S280^2/T280^2</f>
        <v>0.99690621476485797</v>
      </c>
      <c r="BS280" s="133">
        <f>O280*N280/Q280/P280</f>
        <v>0.81454264381732588</v>
      </c>
      <c r="BT280" s="133">
        <f>Y280^2/S280^2</f>
        <v>1.0202947987712978</v>
      </c>
      <c r="BU280" s="133">
        <f>W280^2/X280^2</f>
        <v>0.9948350590761329</v>
      </c>
      <c r="BV280" s="133">
        <f>X280^2/R280^2</f>
        <v>0.9865608399444874</v>
      </c>
      <c r="BX280" s="133">
        <f t="shared" si="120"/>
        <v>0.99927091200408735</v>
      </c>
      <c r="BY280" s="133">
        <f t="shared" si="121"/>
        <v>0.99935286451665206</v>
      </c>
      <c r="BZ280" s="133">
        <f t="shared" si="122"/>
        <v>1.0000820123067531</v>
      </c>
      <c r="CA280" s="133">
        <f t="shared" si="123"/>
        <v>1.0000110399427795</v>
      </c>
      <c r="CB280" s="133">
        <f t="shared" si="124"/>
        <v>0.9993486436450183</v>
      </c>
      <c r="CC280" s="133">
        <f t="shared" si="125"/>
        <v>0.99998473662084919</v>
      </c>
      <c r="CD280" s="133">
        <f t="shared" si="126"/>
        <v>0.99927091200408724</v>
      </c>
      <c r="CE280" s="133">
        <f t="shared" si="102"/>
        <v>0.99999339876586346</v>
      </c>
      <c r="CF280" s="133">
        <f t="shared" si="103"/>
        <v>1.0000186832826072</v>
      </c>
      <c r="CG280" s="133">
        <f t="shared" si="104"/>
        <v>0.99997078356452695</v>
      </c>
    </row>
    <row r="281" spans="1:85" x14ac:dyDescent="0.2">
      <c r="A281" s="132">
        <v>554</v>
      </c>
      <c r="B281" s="132">
        <f t="shared" si="105"/>
        <v>827.15</v>
      </c>
      <c r="C281" s="44">
        <f t="shared" si="106"/>
        <v>1.2089705615668258</v>
      </c>
      <c r="E281" s="40">
        <f>'[4]methanogen M06-L TZVP smd redo'!AB281</f>
        <v>0.52250538638776156</v>
      </c>
      <c r="F281" s="40">
        <f>'[4]methanogen M06-L TZVP smd redo'!AS281</f>
        <v>0.60005498819126757</v>
      </c>
      <c r="G281" s="40">
        <f>'[4]methanogen M06-L TZVP smd redo'!BJ281</f>
        <v>0.63392460023958819</v>
      </c>
      <c r="H281" s="40">
        <f>'[4]methanogen M06-L TZVP smd redo'!EV281</f>
        <v>0.63869081795075999</v>
      </c>
      <c r="I281" s="40">
        <f>'[4]methanogen M06-L TZVP smd redo'!CL281</f>
        <v>0.61149555833894809</v>
      </c>
      <c r="J281" s="40">
        <f>'[4]methanogen M06-L TZVP smd redo'!DG281</f>
        <v>0.62455575829378773</v>
      </c>
      <c r="K281" s="40">
        <f>'[4]methanogen M06-L TZVP smd redo'!EC281</f>
        <v>0.60067969613153416</v>
      </c>
      <c r="M281" s="40" t="e">
        <f>EXP('d-beta'!Y282/1000)*'[3]methanogen M06-L TZVP smd redo'!EZ281</f>
        <v>#N/A</v>
      </c>
      <c r="N281" s="40">
        <f>'[3]methanogen M06-L TZVP smd redo'!ET281</f>
        <v>1.42489</v>
      </c>
      <c r="O281" s="40">
        <f>'[3]methanogen M06-L TZVP smd redo'!R281</f>
        <v>1.76047</v>
      </c>
      <c r="P281" s="40">
        <f>'[3]methanogen M06-L TZVP smd redo'!W281</f>
        <v>1.75657</v>
      </c>
      <c r="Q281" s="40">
        <f>'[3]methanogen M06-L TZVP smd redo'!V281</f>
        <v>1.7511300000000001</v>
      </c>
      <c r="R281" s="40">
        <f>PRODUCT('[4]methanogen M06-L TZVP smd redo'!AD281:AF281)^(1/3)</f>
        <v>1.7511915870340915</v>
      </c>
      <c r="S281" s="40">
        <f>AVERAGE('[3]methanogen M06-L TZVP smd redo'!AT281:AV281)</f>
        <v>1.7417766666666668</v>
      </c>
      <c r="T281" s="40">
        <f>'[3]methanogen M06-L TZVP smd redo'!FK281</f>
        <v>1.74451</v>
      </c>
      <c r="U281" s="40">
        <f>'[3]methanogen M06-L TZVP smd redo'!CD281</f>
        <v>1.72096</v>
      </c>
      <c r="V281" s="40">
        <f>'[3]methanogen M06-L TZVP smd redo'!CG281</f>
        <v>1.47909</v>
      </c>
      <c r="W281" s="40">
        <v>1.7349759255710675</v>
      </c>
      <c r="X281" s="40">
        <v>1.7394641092887029</v>
      </c>
      <c r="Y281" s="40">
        <v>1.7592622645096037</v>
      </c>
      <c r="Z281" s="40"/>
      <c r="AA281" s="40">
        <v>3.0781999999999998</v>
      </c>
      <c r="AB281" s="40">
        <v>3.0686415593548424</v>
      </c>
      <c r="AC281" s="41">
        <v>3.0356999999999998</v>
      </c>
      <c r="AD281" s="41">
        <v>3.0452499999999998</v>
      </c>
      <c r="AE281" s="41">
        <v>3.0969430085578011</v>
      </c>
      <c r="AF281" s="72">
        <v>3.0120525566573897</v>
      </c>
      <c r="AG281" s="41">
        <v>3.0275804871727998</v>
      </c>
      <c r="AH281" s="40"/>
      <c r="AI281" s="133">
        <f>1000*(AA281/Q281/P281-1)</f>
        <v>0.72093256535699091</v>
      </c>
      <c r="AJ281" s="133">
        <f>1000*(AB281/R281^2-1)</f>
        <v>0.64225481963520181</v>
      </c>
      <c r="AK281" s="133">
        <f>1000*(AC281/S281^2-1)</f>
        <v>0.63090919497010844</v>
      </c>
      <c r="AL281" s="133">
        <f>1000*(AD281/T281^2-1)</f>
        <v>0.63577375688295135</v>
      </c>
      <c r="AM281" s="133">
        <f>1000*((AE281/Y281^2-1))</f>
        <v>0.62658833678885806</v>
      </c>
      <c r="AN281" s="133">
        <f>1000*((AF281/W281^2-1))</f>
        <v>0.63488522720134277</v>
      </c>
      <c r="AO281" s="133">
        <f>1000*((AG281/X281^2-1))</f>
        <v>0.60980205899019424</v>
      </c>
      <c r="AQ281" s="133">
        <f>O281*U281/AA281</f>
        <v>0.98424353557273747</v>
      </c>
      <c r="AR281" s="133">
        <f>U281*P281/AB281</f>
        <v>0.98512212936187926</v>
      </c>
      <c r="AS281" s="133">
        <f t="shared" si="107"/>
        <v>1.0031148768796467</v>
      </c>
      <c r="AT281" s="133">
        <f t="shared" si="108"/>
        <v>1.0108513882645989</v>
      </c>
      <c r="AU281" s="133">
        <f>V281*S281/AD281</f>
        <v>0.84598783347836815</v>
      </c>
      <c r="AV281" s="133">
        <f>AC281/AD281</f>
        <v>0.99686396847549463</v>
      </c>
      <c r="AW281" s="133">
        <f>O281*N281/AA281</f>
        <v>0.81491654158274318</v>
      </c>
      <c r="AX281" s="133">
        <f>AE281/AC281</f>
        <v>1.0201742624626284</v>
      </c>
      <c r="AY281" s="133">
        <f>AF281/AG281</f>
        <v>0.9948711749923087</v>
      </c>
      <c r="AZ281" s="133">
        <f t="shared" si="109"/>
        <v>0.98661913703903714</v>
      </c>
      <c r="BB281" s="75">
        <f t="shared" si="110"/>
        <v>-15.881917051093184</v>
      </c>
      <c r="BC281" s="75">
        <f t="shared" si="111"/>
        <v>-14.989656296196275</v>
      </c>
      <c r="BD281" s="75">
        <f t="shared" si="112"/>
        <v>3.110035701170466</v>
      </c>
      <c r="BE281" s="75">
        <f t="shared" si="113"/>
        <v>10.792934440859339</v>
      </c>
      <c r="BF281" s="75">
        <f t="shared" si="114"/>
        <v>-167.25030071056798</v>
      </c>
      <c r="BG281" s="75">
        <f t="shared" si="115"/>
        <v>-3.1409591762443521</v>
      </c>
      <c r="BH281" s="75">
        <f t="shared" si="116"/>
        <v>-204.66957395077532</v>
      </c>
      <c r="BI281" s="75">
        <f t="shared" si="117"/>
        <v>19.973458255336979</v>
      </c>
      <c r="BJ281" s="75">
        <f t="shared" si="118"/>
        <v>-5.1420225753540318</v>
      </c>
      <c r="BK281" s="75">
        <f t="shared" si="119"/>
        <v>-13.471193412339673</v>
      </c>
      <c r="BM281" s="133">
        <f>O281*U281/Q281/P281</f>
        <v>0.98495310878977405</v>
      </c>
      <c r="BN281" s="133">
        <f>P281*U281/R281^2</f>
        <v>0.98575482879739118</v>
      </c>
      <c r="BO281" s="133">
        <f>P281*Q281/R281^2</f>
        <v>1.0030360109194727</v>
      </c>
      <c r="BP281" s="133">
        <f>R281^2/S281^2</f>
        <v>1.0108399268852815</v>
      </c>
      <c r="BQ281" s="133">
        <f>V281*S281/T281^2</f>
        <v>0.84652569034153591</v>
      </c>
      <c r="BR281" s="133">
        <f>S281^2/T281^2</f>
        <v>0.996868814724445</v>
      </c>
      <c r="BS281" s="133">
        <f>O281*N281/Q281/P281</f>
        <v>0.81550404145561839</v>
      </c>
      <c r="BT281" s="133">
        <f>Y281^2/S281^2</f>
        <v>1.020178667730647</v>
      </c>
      <c r="BU281" s="133">
        <f>W281^2/X281^2</f>
        <v>0.99484623630448255</v>
      </c>
      <c r="BV281" s="133">
        <f>X281^2/R281^2</f>
        <v>0.98665113604068211</v>
      </c>
      <c r="BX281" s="133">
        <f t="shared" si="120"/>
        <v>0.99927958680397644</v>
      </c>
      <c r="BY281" s="133">
        <f t="shared" si="121"/>
        <v>0.99935815740686373</v>
      </c>
      <c r="BZ281" s="133">
        <f t="shared" si="122"/>
        <v>1.0000786272469937</v>
      </c>
      <c r="CA281" s="133">
        <f t="shared" si="123"/>
        <v>1.0000113384711196</v>
      </c>
      <c r="CB281" s="133">
        <f t="shared" si="124"/>
        <v>0.99936463019456534</v>
      </c>
      <c r="CC281" s="133">
        <f t="shared" si="125"/>
        <v>0.99999513852888289</v>
      </c>
      <c r="CD281" s="133">
        <f t="shared" si="126"/>
        <v>0.99927958680397644</v>
      </c>
      <c r="CE281" s="133">
        <f t="shared" si="102"/>
        <v>0.99999568186616916</v>
      </c>
      <c r="CF281" s="133">
        <f t="shared" si="103"/>
        <v>1.000025067881765</v>
      </c>
      <c r="CG281" s="133">
        <f t="shared" si="104"/>
        <v>0.99996756806891907</v>
      </c>
    </row>
    <row r="282" spans="1:85" x14ac:dyDescent="0.2">
      <c r="A282" s="132">
        <v>556</v>
      </c>
      <c r="B282" s="132">
        <f t="shared" si="105"/>
        <v>829.15</v>
      </c>
      <c r="C282" s="44">
        <f t="shared" si="106"/>
        <v>1.2060543930531267</v>
      </c>
      <c r="E282" s="40">
        <f>'[4]methanogen M06-L TZVP smd redo'!AB282</f>
        <v>0.51431533700885268</v>
      </c>
      <c r="F282" s="40">
        <f>'[4]methanogen M06-L TZVP smd redo'!AS282</f>
        <v>0.59087884748398878</v>
      </c>
      <c r="G282" s="40">
        <f>'[4]methanogen M06-L TZVP smd redo'!BJ282</f>
        <v>0.62877245004311355</v>
      </c>
      <c r="H282" s="40">
        <f>'[4]methanogen M06-L TZVP smd redo'!EV282</f>
        <v>0.64264804051417102</v>
      </c>
      <c r="I282" s="40">
        <f>'[4]methanogen M06-L TZVP smd redo'!CL282</f>
        <v>0.61351529165265539</v>
      </c>
      <c r="J282" s="40">
        <f>'[4]methanogen M06-L TZVP smd redo'!DG282</f>
        <v>0.61594179984503228</v>
      </c>
      <c r="K282" s="40">
        <f>'[4]methanogen M06-L TZVP smd redo'!EC282</f>
        <v>0.58946819710725684</v>
      </c>
      <c r="M282" s="40" t="e">
        <f>EXP('d-beta'!Y283/1000)*'[3]methanogen M06-L TZVP smd redo'!EZ282</f>
        <v>#N/A</v>
      </c>
      <c r="N282" s="40">
        <f>'[3]methanogen M06-L TZVP smd redo'!ET282</f>
        <v>1.4232</v>
      </c>
      <c r="O282" s="40">
        <f>'[3]methanogen M06-L TZVP smd redo'!R282</f>
        <v>1.75651</v>
      </c>
      <c r="P282" s="40">
        <f>'[3]methanogen M06-L TZVP smd redo'!W282</f>
        <v>1.7525200000000001</v>
      </c>
      <c r="Q282" s="40">
        <f>'[3]methanogen M06-L TZVP smd redo'!V282</f>
        <v>1.7471000000000001</v>
      </c>
      <c r="R282" s="40">
        <f>PRODUCT('[4]methanogen M06-L TZVP smd redo'!AD282:AF282)^(1/3)</f>
        <v>1.7472355850125174</v>
      </c>
      <c r="S282" s="40">
        <f>AVERAGE('[3]methanogen M06-L TZVP smd redo'!AT282:AV282)</f>
        <v>1.7379</v>
      </c>
      <c r="T282" s="40">
        <f>'[3]methanogen M06-L TZVP smd redo'!FK282</f>
        <v>1.74065</v>
      </c>
      <c r="U282" s="40">
        <f>'[3]methanogen M06-L TZVP smd redo'!CD282</f>
        <v>1.71715</v>
      </c>
      <c r="V282" s="40">
        <f>'[3]methanogen M06-L TZVP smd redo'!CG282</f>
        <v>1.4767300000000001</v>
      </c>
      <c r="W282" s="40">
        <v>1.7311462230091845</v>
      </c>
      <c r="X282" s="40">
        <v>1.7356079474799824</v>
      </c>
      <c r="Y282" s="40">
        <v>1.7552493240261284</v>
      </c>
      <c r="Z282" s="40"/>
      <c r="AA282" s="40">
        <v>3.0640200000000002</v>
      </c>
      <c r="AB282" s="40">
        <v>3.0547662857404565</v>
      </c>
      <c r="AC282" s="41">
        <v>3.0221800000000001</v>
      </c>
      <c r="AD282" s="41">
        <v>3.0317799999999999</v>
      </c>
      <c r="AE282" s="41">
        <v>3.0828139285300455</v>
      </c>
      <c r="AF282" s="72">
        <v>2.9987431384895662</v>
      </c>
      <c r="AG282" s="41">
        <v>3.0141514730071783</v>
      </c>
      <c r="AH282" s="40"/>
      <c r="AI282" s="133">
        <f>1000*(AA282/Q282/P282-1)</f>
        <v>0.71601285915856572</v>
      </c>
      <c r="AJ282" s="133">
        <f>1000*(AB282/R282^2-1)</f>
        <v>0.63354160541595483</v>
      </c>
      <c r="AK282" s="133">
        <f>1000*(AC282/S282^2-1)</f>
        <v>0.62364408796566906</v>
      </c>
      <c r="AL282" s="133">
        <f>1000*(AD282/T282^2-1)</f>
        <v>0.63289259794774289</v>
      </c>
      <c r="AM282" s="133">
        <f>1000*((AE282/Y282^2-1))</f>
        <v>0.62116229613362606</v>
      </c>
      <c r="AN282" s="133">
        <f>1000*((AF282/W282^2-1))</f>
        <v>0.62595133416598614</v>
      </c>
      <c r="AO282" s="133">
        <f>1000*((AG282/X282^2-1))</f>
        <v>0.6030291064065274</v>
      </c>
      <c r="AQ282" s="133">
        <f>O282*U282/AA282</f>
        <v>0.9843901627600341</v>
      </c>
      <c r="AR282" s="133">
        <f>U282*P282/AB282</f>
        <v>0.98512928208206763</v>
      </c>
      <c r="AS282" s="133">
        <f t="shared" si="107"/>
        <v>1.0030292707834114</v>
      </c>
      <c r="AT282" s="133">
        <f t="shared" si="108"/>
        <v>1.0107823775355724</v>
      </c>
      <c r="AU282" s="133">
        <f>V282*S282/AD282</f>
        <v>0.84650240683690781</v>
      </c>
      <c r="AV282" s="133">
        <f>AC282/AD282</f>
        <v>0.99683354333098051</v>
      </c>
      <c r="AW282" s="133">
        <f>O282*N282/AA282</f>
        <v>0.81587751777077178</v>
      </c>
      <c r="AX282" s="133">
        <f>AE282/AC282</f>
        <v>1.0200629772316823</v>
      </c>
      <c r="AY282" s="133">
        <f>AF282/AG282</f>
        <v>0.99488800259190713</v>
      </c>
      <c r="AZ282" s="133">
        <f t="shared" si="109"/>
        <v>0.98670444514106803</v>
      </c>
      <c r="BB282" s="75">
        <f t="shared" si="110"/>
        <v>-15.732953648006108</v>
      </c>
      <c r="BC282" s="75">
        <f t="shared" si="111"/>
        <v>-14.982395577947983</v>
      </c>
      <c r="BD282" s="75">
        <f t="shared" si="112"/>
        <v>3.0246917876864869</v>
      </c>
      <c r="BE282" s="75">
        <f t="shared" si="113"/>
        <v>10.724662204591144</v>
      </c>
      <c r="BF282" s="75">
        <f t="shared" si="114"/>
        <v>-166.64223413253103</v>
      </c>
      <c r="BG282" s="75">
        <f t="shared" si="115"/>
        <v>-3.1714805009049996</v>
      </c>
      <c r="BH282" s="75">
        <f t="shared" si="116"/>
        <v>-203.49103605539119</v>
      </c>
      <c r="BI282" s="75">
        <f t="shared" si="117"/>
        <v>19.864367774199398</v>
      </c>
      <c r="BJ282" s="75">
        <f t="shared" si="118"/>
        <v>-5.1251083680585996</v>
      </c>
      <c r="BK282" s="75">
        <f t="shared" si="119"/>
        <v>-13.384732070819812</v>
      </c>
      <c r="BM282" s="133">
        <f>O282*U282/Q282/P282</f>
        <v>0.98509499877499951</v>
      </c>
      <c r="BN282" s="133">
        <f>P282*U282/R282^2</f>
        <v>0.98575340246898013</v>
      </c>
      <c r="BO282" s="133">
        <f>P282*Q282/R282^2</f>
        <v>1.0029466088888888</v>
      </c>
      <c r="BP282" s="133">
        <f>R282^2/S282^2</f>
        <v>1.0107723796334394</v>
      </c>
      <c r="BQ282" s="133">
        <f>V282*S282/T282^2</f>
        <v>0.84703815194433973</v>
      </c>
      <c r="BR282" s="133">
        <f>S282^2/T282^2</f>
        <v>0.99684275681002477</v>
      </c>
      <c r="BS282" s="133">
        <f>O282*N282/Q282/P282</f>
        <v>0.81646169656499401</v>
      </c>
      <c r="BT282" s="133">
        <f>Y282^2/S282^2</f>
        <v>1.0200655072440989</v>
      </c>
      <c r="BU282" s="133">
        <f>W282^2/X282^2</f>
        <v>0.99486521180843779</v>
      </c>
      <c r="BV282" s="133">
        <f>X282^2/R282^2</f>
        <v>0.98673453381512666</v>
      </c>
      <c r="BX282" s="133">
        <f t="shared" si="120"/>
        <v>0.99928449944843711</v>
      </c>
      <c r="BY282" s="133">
        <f t="shared" si="121"/>
        <v>0.99936685951542314</v>
      </c>
      <c r="BZ282" s="133">
        <f t="shared" si="122"/>
        <v>1.0000824190378532</v>
      </c>
      <c r="CA282" s="133">
        <f t="shared" si="123"/>
        <v>1.0000098913487689</v>
      </c>
      <c r="CB282" s="133">
        <f t="shared" si="124"/>
        <v>0.9993675077017462</v>
      </c>
      <c r="CC282" s="133">
        <f t="shared" si="125"/>
        <v>0.99999075733962928</v>
      </c>
      <c r="CD282" s="133">
        <f t="shared" si="126"/>
        <v>0.99928449944843711</v>
      </c>
      <c r="CE282" s="133">
        <f t="shared" si="102"/>
        <v>0.99999751975495821</v>
      </c>
      <c r="CF282" s="133">
        <f t="shared" si="103"/>
        <v>1.0000229084133196</v>
      </c>
      <c r="CG282" s="133">
        <f t="shared" si="104"/>
        <v>0.9999695068196891</v>
      </c>
    </row>
    <row r="283" spans="1:85" x14ac:dyDescent="0.2">
      <c r="A283" s="132">
        <v>558</v>
      </c>
      <c r="B283" s="132">
        <f t="shared" si="105"/>
        <v>831.15</v>
      </c>
      <c r="C283" s="44">
        <f t="shared" si="106"/>
        <v>1.2031522589183661</v>
      </c>
      <c r="E283" s="40">
        <f>'[4]methanogen M06-L TZVP smd redo'!AB283</f>
        <v>0.51065095167013297</v>
      </c>
      <c r="F283" s="40">
        <f>'[4]methanogen M06-L TZVP smd redo'!AS283</f>
        <v>0.59238424328778017</v>
      </c>
      <c r="G283" s="40">
        <f>'[4]methanogen M06-L TZVP smd redo'!BJ283</f>
        <v>0.62648197829395791</v>
      </c>
      <c r="H283" s="40">
        <f>'[4]methanogen M06-L TZVP smd redo'!EV283</f>
        <v>0.63594228127139552</v>
      </c>
      <c r="I283" s="40">
        <f>'[4]methanogen M06-L TZVP smd redo'!CL283</f>
        <v>0.61053006100886265</v>
      </c>
      <c r="J283" s="40">
        <f>'[4]methanogen M06-L TZVP smd redo'!DG283</f>
        <v>0.61989097376691227</v>
      </c>
      <c r="K283" s="40">
        <f>'[4]methanogen M06-L TZVP smd redo'!EC283</f>
        <v>0.58874247620255282</v>
      </c>
      <c r="M283" s="40" t="e">
        <f>EXP('d-beta'!Y284/1000)*'[3]methanogen M06-L TZVP smd redo'!EZ283</f>
        <v>#N/A</v>
      </c>
      <c r="N283" s="40">
        <f>'[3]methanogen M06-L TZVP smd redo'!ET283</f>
        <v>1.42153</v>
      </c>
      <c r="O283" s="40">
        <f>'[3]methanogen M06-L TZVP smd redo'!R283</f>
        <v>1.75258</v>
      </c>
      <c r="P283" s="40">
        <f>'[3]methanogen M06-L TZVP smd redo'!W283</f>
        <v>1.7484999999999999</v>
      </c>
      <c r="Q283" s="40">
        <f>'[3]methanogen M06-L TZVP smd redo'!V283</f>
        <v>1.7431000000000001</v>
      </c>
      <c r="R283" s="40">
        <f>PRODUCT('[4]methanogen M06-L TZVP smd redo'!AD283:AF283)^(1/3)</f>
        <v>1.743306205916354</v>
      </c>
      <c r="S283" s="40">
        <f>AVERAGE('[3]methanogen M06-L TZVP smd redo'!AT283:AV283)</f>
        <v>1.7340533333333334</v>
      </c>
      <c r="T283" s="40">
        <f>'[3]methanogen M06-L TZVP smd redo'!FK283</f>
        <v>1.73682</v>
      </c>
      <c r="U283" s="40">
        <f>'[3]methanogen M06-L TZVP smd redo'!CD283</f>
        <v>1.7133700000000001</v>
      </c>
      <c r="V283" s="40">
        <f>'[3]methanogen M06-L TZVP smd redo'!CG283</f>
        <v>1.47438</v>
      </c>
      <c r="W283" s="40">
        <v>1.7273431602346121</v>
      </c>
      <c r="X283" s="40">
        <v>1.7317817276900873</v>
      </c>
      <c r="Y283" s="40">
        <v>1.7512697341195693</v>
      </c>
      <c r="Z283" s="40"/>
      <c r="AA283" s="40">
        <v>3.0499900000000002</v>
      </c>
      <c r="AB283" s="40">
        <v>3.0410310155870262</v>
      </c>
      <c r="AC283" s="41">
        <v>3.0088066666666666</v>
      </c>
      <c r="AD283" s="41">
        <v>3.0184500000000001</v>
      </c>
      <c r="AE283" s="41">
        <v>3.0688314827961203</v>
      </c>
      <c r="AF283" s="72">
        <v>2.9855670673657557</v>
      </c>
      <c r="AG283" s="41">
        <v>3.0008591347227265</v>
      </c>
      <c r="AH283" s="40"/>
      <c r="AI283" s="133">
        <f>1000*(AA283/Q283/P283-1)</f>
        <v>0.71515276532885252</v>
      </c>
      <c r="AJ283" s="133">
        <f>1000*(AB283/R283^2-1)</f>
        <v>0.62994886282741192</v>
      </c>
      <c r="AK283" s="133">
        <f>1000*(AC283/S283^2-1)</f>
        <v>0.62046573087926049</v>
      </c>
      <c r="AL283" s="133">
        <f>1000*(AD283/T283^2-1)</f>
        <v>0.63194429842461375</v>
      </c>
      <c r="AM283" s="133">
        <f>1000*((AE283/Y283^2-1))</f>
        <v>0.61487921490765984</v>
      </c>
      <c r="AN283" s="133">
        <f>1000*((AF283/W283^2-1))</f>
        <v>0.62092878617181491</v>
      </c>
      <c r="AO283" s="133">
        <f>1000*((AG283/X283^2-1))</f>
        <v>0.59724634116831155</v>
      </c>
      <c r="AQ283" s="133">
        <f>O283*U283/AA283</f>
        <v>0.98453371801219014</v>
      </c>
      <c r="AR283" s="133">
        <f>U283*P283/AB283</f>
        <v>0.98513544572372602</v>
      </c>
      <c r="AS283" s="133">
        <f t="shared" si="107"/>
        <v>1.0029460351989354</v>
      </c>
      <c r="AT283" s="133">
        <f t="shared" si="108"/>
        <v>1.0107100098113182</v>
      </c>
      <c r="AU283" s="133">
        <f>V283*S283/AD283</f>
        <v>0.84700874740346876</v>
      </c>
      <c r="AV283" s="133">
        <f>AC283/AD283</f>
        <v>0.99680520355370028</v>
      </c>
      <c r="AW283" s="133">
        <f>O283*N283/AA283</f>
        <v>0.8168371199249832</v>
      </c>
      <c r="AX283" s="133">
        <f>AE283/AC283</f>
        <v>1.0199497085653406</v>
      </c>
      <c r="AY283" s="133">
        <f>AF283/AG283</f>
        <v>0.99490410356819903</v>
      </c>
      <c r="AZ283" s="133">
        <f t="shared" si="109"/>
        <v>0.98679004565938466</v>
      </c>
      <c r="BB283" s="75">
        <f t="shared" si="110"/>
        <v>-15.587132619765942</v>
      </c>
      <c r="BC283" s="75">
        <f t="shared" si="111"/>
        <v>-14.976138914494154</v>
      </c>
      <c r="BD283" s="75">
        <f t="shared" si="112"/>
        <v>2.9417041414522371</v>
      </c>
      <c r="BE283" s="75">
        <f t="shared" si="113"/>
        <v>10.653063889664887</v>
      </c>
      <c r="BF283" s="75">
        <f t="shared" si="114"/>
        <v>-166.04425687046091</v>
      </c>
      <c r="BG283" s="75">
        <f t="shared" si="115"/>
        <v>-3.199910704046288</v>
      </c>
      <c r="BH283" s="75">
        <f t="shared" si="116"/>
        <v>-202.31556761461337</v>
      </c>
      <c r="BI283" s="75">
        <f t="shared" si="117"/>
        <v>19.753320752534638</v>
      </c>
      <c r="BJ283" s="75">
        <f t="shared" si="118"/>
        <v>-5.1089247916513907</v>
      </c>
      <c r="BK283" s="75">
        <f t="shared" si="119"/>
        <v>-13.29798187337123</v>
      </c>
      <c r="BM283" s="133">
        <f>O283*U283/Q283/P283</f>
        <v>0.985237810023186</v>
      </c>
      <c r="BN283" s="133">
        <f>P283*U283/R283^2</f>
        <v>0.98575603067749062</v>
      </c>
      <c r="BO283" s="133">
        <f>P283*Q283/R283^2</f>
        <v>1.002860641352384</v>
      </c>
      <c r="BP283" s="133">
        <f>R283^2/S283^2</f>
        <v>1.0107004311490011</v>
      </c>
      <c r="BQ283" s="133">
        <f>V283*S283/T283^2</f>
        <v>0.8475440097521062</v>
      </c>
      <c r="BR283" s="133">
        <f>S283^2/T283^2</f>
        <v>0.99681663835465673</v>
      </c>
      <c r="BS283" s="133">
        <f>O283*N283/Q283/P283</f>
        <v>0.81742128325012076</v>
      </c>
      <c r="BT283" s="133">
        <f>Y283^2/S283^2</f>
        <v>1.0199554030292701</v>
      </c>
      <c r="BU283" s="133">
        <f>W283^2/X283^2</f>
        <v>0.99488055642757989</v>
      </c>
      <c r="BV283" s="133">
        <f>X283^2/R283^2</f>
        <v>0.98682229692027834</v>
      </c>
      <c r="BX283" s="133">
        <f t="shared" si="120"/>
        <v>0.99928535831265008</v>
      </c>
      <c r="BY283" s="133">
        <f t="shared" si="121"/>
        <v>0.99937044772291361</v>
      </c>
      <c r="BZ283" s="133">
        <f t="shared" si="122"/>
        <v>1.0000851502621904</v>
      </c>
      <c r="CA283" s="133">
        <f t="shared" si="123"/>
        <v>1.0000094772516384</v>
      </c>
      <c r="CB283" s="133">
        <f t="shared" si="124"/>
        <v>0.99936845480296177</v>
      </c>
      <c r="CC283" s="133">
        <f t="shared" si="125"/>
        <v>0.99998852868168886</v>
      </c>
      <c r="CD283" s="133">
        <f t="shared" si="126"/>
        <v>0.99928535831265008</v>
      </c>
      <c r="CE283" s="133">
        <f t="shared" si="102"/>
        <v>0.99999441694812086</v>
      </c>
      <c r="CF283" s="133">
        <f t="shared" si="103"/>
        <v>1.0000236683091925</v>
      </c>
      <c r="CG283" s="133">
        <f t="shared" si="104"/>
        <v>0.9999673180662878</v>
      </c>
    </row>
    <row r="284" spans="1:85" x14ac:dyDescent="0.2">
      <c r="A284" s="132">
        <v>560</v>
      </c>
      <c r="B284" s="132">
        <f t="shared" si="105"/>
        <v>833.15</v>
      </c>
      <c r="C284" s="44">
        <f t="shared" si="106"/>
        <v>1.2002640580927804</v>
      </c>
      <c r="E284" s="40">
        <f>'[4]methanogen M06-L TZVP smd redo'!AB284</f>
        <v>0.51553320410979708</v>
      </c>
      <c r="F284" s="40">
        <f>'[4]methanogen M06-L TZVP smd redo'!AS284</f>
        <v>0.5849082607392031</v>
      </c>
      <c r="G284" s="40">
        <f>'[4]methanogen M06-L TZVP smd redo'!BJ284</f>
        <v>0.62328340402784121</v>
      </c>
      <c r="H284" s="40">
        <f>'[4]methanogen M06-L TZVP smd redo'!EV284</f>
        <v>0.62254529254679447</v>
      </c>
      <c r="I284" s="40">
        <f>'[4]methanogen M06-L TZVP smd redo'!CL284</f>
        <v>0.60081896998576134</v>
      </c>
      <c r="J284" s="40">
        <f>'[4]methanogen M06-L TZVP smd redo'!DG284</f>
        <v>0.61688494439371411</v>
      </c>
      <c r="K284" s="40">
        <f>'[4]methanogen M06-L TZVP smd redo'!EC284</f>
        <v>0.58505975291978096</v>
      </c>
      <c r="M284" s="40" t="e">
        <f>EXP('d-beta'!Y285/1000)*'[3]methanogen M06-L TZVP smd redo'!EZ284</f>
        <v>#N/A</v>
      </c>
      <c r="N284" s="40">
        <f>'[3]methanogen M06-L TZVP smd redo'!ET284</f>
        <v>1.4198599999999999</v>
      </c>
      <c r="O284" s="40">
        <f>'[3]methanogen M06-L TZVP smd redo'!R284</f>
        <v>1.74868</v>
      </c>
      <c r="P284" s="40">
        <f>'[3]methanogen M06-L TZVP smd redo'!W284</f>
        <v>1.7445200000000001</v>
      </c>
      <c r="Q284" s="40">
        <f>'[3]methanogen M06-L TZVP smd redo'!V284</f>
        <v>1.7391399999999999</v>
      </c>
      <c r="R284" s="40">
        <f>PRODUCT('[4]methanogen M06-L TZVP smd redo'!AD284:AF284)^(1/3)</f>
        <v>1.7394135198006417</v>
      </c>
      <c r="S284" s="40">
        <f>AVERAGE('[3]methanogen M06-L TZVP smd redo'!AT284:AV284)</f>
        <v>1.7302400000000002</v>
      </c>
      <c r="T284" s="40">
        <f>'[3]methanogen M06-L TZVP smd redo'!FK284</f>
        <v>1.7330300000000001</v>
      </c>
      <c r="U284" s="40">
        <f>'[3]methanogen M06-L TZVP smd redo'!CD284</f>
        <v>1.70963</v>
      </c>
      <c r="V284" s="40">
        <f>'[3]methanogen M06-L TZVP smd redo'!CG284</f>
        <v>1.47204</v>
      </c>
      <c r="W284" s="40">
        <v>1.7235767769390038</v>
      </c>
      <c r="X284" s="40">
        <v>1.72798550733483</v>
      </c>
      <c r="Y284" s="40">
        <v>1.7473267937404977</v>
      </c>
      <c r="Z284" s="40"/>
      <c r="AA284" s="40">
        <v>3.0360999999999998</v>
      </c>
      <c r="AB284" s="40">
        <v>3.0274357487488404</v>
      </c>
      <c r="AC284" s="41">
        <v>2.9955666666666665</v>
      </c>
      <c r="AD284" s="41">
        <v>3.0052500000000002</v>
      </c>
      <c r="AE284" s="41">
        <v>3.0549990394165549</v>
      </c>
      <c r="AF284" s="72">
        <v>2.9725276502847318</v>
      </c>
      <c r="AG284" s="41">
        <v>2.987703431359372</v>
      </c>
      <c r="AH284" s="40"/>
      <c r="AI284" s="133">
        <f>1000*(AA284/Q284/P284-1)</f>
        <v>0.70386030917313214</v>
      </c>
      <c r="AJ284" s="133">
        <f>1000*(AB284/R284^2-1)</f>
        <v>0.62016825318567115</v>
      </c>
      <c r="AK284" s="133">
        <f>1000*(AC284/S284^2-1)</f>
        <v>0.61335149996688543</v>
      </c>
      <c r="AL284" s="133">
        <f>1000*(AD284/T284^2-1)</f>
        <v>0.61830706531229573</v>
      </c>
      <c r="AM284" s="133">
        <f>1000*((AE284/Y284^2-1))</f>
        <v>0.60531409649766665</v>
      </c>
      <c r="AN284" s="133">
        <f>1000*((AF284/W284^2-1))</f>
        <v>0.60953107905636905</v>
      </c>
      <c r="AO284" s="133">
        <f>1000*((AG284/X284^2-1))</f>
        <v>0.59261787145614697</v>
      </c>
      <c r="AQ284" s="133">
        <f>O284*U284/AA284</f>
        <v>0.98468291176179967</v>
      </c>
      <c r="AR284" s="133">
        <f>U284*P284/AB284</f>
        <v>0.98515178359526945</v>
      </c>
      <c r="AS284" s="133">
        <f t="shared" si="107"/>
        <v>1.002861910861276</v>
      </c>
      <c r="AT284" s="133">
        <f t="shared" si="108"/>
        <v>1.0106387490676803</v>
      </c>
      <c r="AU284" s="133">
        <f>V284*S284/AD284</f>
        <v>0.84751101891689551</v>
      </c>
      <c r="AV284" s="133">
        <f>AC284/AD284</f>
        <v>0.99677786096553245</v>
      </c>
      <c r="AW284" s="133">
        <f>O284*N284/AA284</f>
        <v>0.81778623391851391</v>
      </c>
      <c r="AX284" s="133">
        <f>AE284/AC284</f>
        <v>1.0198401101905779</v>
      </c>
      <c r="AY284" s="133">
        <f>AF284/AG284</f>
        <v>0.99492058652296178</v>
      </c>
      <c r="AZ284" s="133">
        <f t="shared" si="109"/>
        <v>0.98687591721611645</v>
      </c>
      <c r="BB284" s="75">
        <f t="shared" si="110"/>
        <v>-15.435606629543003</v>
      </c>
      <c r="BC284" s="75">
        <f t="shared" si="111"/>
        <v>-14.9595546608882</v>
      </c>
      <c r="BD284" s="75">
        <f t="shared" si="112"/>
        <v>2.8578233911799731</v>
      </c>
      <c r="BE284" s="75">
        <f t="shared" si="113"/>
        <v>10.582555776352478</v>
      </c>
      <c r="BF284" s="75">
        <f t="shared" si="114"/>
        <v>-165.4514381401996</v>
      </c>
      <c r="BG284" s="75">
        <f t="shared" si="115"/>
        <v>-3.2273413024057716</v>
      </c>
      <c r="BH284" s="75">
        <f t="shared" si="116"/>
        <v>-201.15430425940886</v>
      </c>
      <c r="BI284" s="75">
        <f t="shared" si="117"/>
        <v>19.645860293755529</v>
      </c>
      <c r="BJ284" s="75">
        <f t="shared" si="118"/>
        <v>-5.0923575484714156</v>
      </c>
      <c r="BK284" s="75">
        <f t="shared" si="119"/>
        <v>-13.210964557978242</v>
      </c>
      <c r="BM284" s="133">
        <f>O284*U284/Q284/P284</f>
        <v>0.98537599098050987</v>
      </c>
      <c r="BN284" s="133">
        <f>P284*U284/R284^2</f>
        <v>0.98576274345602444</v>
      </c>
      <c r="BO284" s="133">
        <f>P284*Q284/R284^2</f>
        <v>1.0027780383206368</v>
      </c>
      <c r="BP284" s="133">
        <f>R284^2/S284^2</f>
        <v>1.010631864062596</v>
      </c>
      <c r="BQ284" s="133">
        <f>V284*S284/T284^2</f>
        <v>0.8480350409678219</v>
      </c>
      <c r="BR284" s="133">
        <f>S284^2/T284^2</f>
        <v>0.99678279753550469</v>
      </c>
      <c r="BS284" s="133">
        <f>O284*N284/Q284/P284</f>
        <v>0.81836184118995725</v>
      </c>
      <c r="BT284" s="133">
        <f>Y284^2/S284^2</f>
        <v>1.0198483020983402</v>
      </c>
      <c r="BU284" s="133">
        <f>W284^2/X284^2</f>
        <v>0.99490376947504955</v>
      </c>
      <c r="BV284" s="133">
        <f>X284^2/R284^2</f>
        <v>0.98690308992132469</v>
      </c>
      <c r="BX284" s="133">
        <f t="shared" si="120"/>
        <v>0.99929663476170094</v>
      </c>
      <c r="BY284" s="133">
        <f t="shared" si="121"/>
        <v>0.99938021611710237</v>
      </c>
      <c r="BZ284" s="133">
        <f t="shared" si="122"/>
        <v>1.000083640185</v>
      </c>
      <c r="CA284" s="133">
        <f t="shared" si="123"/>
        <v>1.0000068125747159</v>
      </c>
      <c r="CB284" s="133">
        <f t="shared" si="124"/>
        <v>0.99938207500207965</v>
      </c>
      <c r="CC284" s="133">
        <f t="shared" si="125"/>
        <v>0.99999504749682233</v>
      </c>
      <c r="CD284" s="133">
        <f t="shared" si="126"/>
        <v>0.99929663476170105</v>
      </c>
      <c r="CE284" s="133">
        <f t="shared" si="102"/>
        <v>0.99999196752326258</v>
      </c>
      <c r="CF284" s="133">
        <f t="shared" si="103"/>
        <v>1.0000169031904675</v>
      </c>
      <c r="CG284" s="133">
        <f t="shared" si="104"/>
        <v>0.999972466693553</v>
      </c>
    </row>
    <row r="285" spans="1:85" x14ac:dyDescent="0.2">
      <c r="A285" s="132">
        <v>562</v>
      </c>
      <c r="B285" s="132">
        <f t="shared" si="105"/>
        <v>835.15</v>
      </c>
      <c r="C285" s="44">
        <f t="shared" si="106"/>
        <v>1.197389690474765</v>
      </c>
      <c r="E285" s="40">
        <f>'[4]methanogen M06-L TZVP smd redo'!AB285</f>
        <v>0.50965134349278962</v>
      </c>
      <c r="F285" s="40">
        <f>'[4]methanogen M06-L TZVP smd redo'!AS285</f>
        <v>0.57840312691936902</v>
      </c>
      <c r="G285" s="40">
        <f>'[4]methanogen M06-L TZVP smd redo'!BJ285</f>
        <v>0.61922875343922712</v>
      </c>
      <c r="H285" s="40">
        <f>'[4]methanogen M06-L TZVP smd redo'!EV285</f>
        <v>0.62937653321326614</v>
      </c>
      <c r="I285" s="40">
        <f>'[4]methanogen M06-L TZVP smd redo'!CL285</f>
        <v>0.59968322030434784</v>
      </c>
      <c r="J285" s="40">
        <f>'[4]methanogen M06-L TZVP smd redo'!DG285</f>
        <v>0.60906169996588488</v>
      </c>
      <c r="K285" s="40">
        <f>'[4]methanogen M06-L TZVP smd redo'!EC285</f>
        <v>0.58595719001353075</v>
      </c>
      <c r="M285" s="40" t="e">
        <f>EXP('d-beta'!Y286/1000)*'[3]methanogen M06-L TZVP smd redo'!EZ285</f>
        <v>#N/A</v>
      </c>
      <c r="N285" s="40">
        <f>'[3]methanogen M06-L TZVP smd redo'!ET285</f>
        <v>1.4181999999999999</v>
      </c>
      <c r="O285" s="40">
        <f>'[3]methanogen M06-L TZVP smd redo'!R285</f>
        <v>1.74482</v>
      </c>
      <c r="P285" s="40">
        <f>'[3]methanogen M06-L TZVP smd redo'!W285</f>
        <v>1.74057</v>
      </c>
      <c r="Q285" s="40">
        <f>'[3]methanogen M06-L TZVP smd redo'!V285</f>
        <v>1.7352099999999999</v>
      </c>
      <c r="R285" s="40">
        <f>PRODUCT('[4]methanogen M06-L TZVP smd redo'!AD285:AF285)^(1/3)</f>
        <v>1.7355474476956994</v>
      </c>
      <c r="S285" s="40">
        <f>AVERAGE('[3]methanogen M06-L TZVP smd redo'!AT285:AV285)</f>
        <v>1.7264566666666668</v>
      </c>
      <c r="T285" s="40">
        <f>'[3]methanogen M06-L TZVP smd redo'!FK285</f>
        <v>1.72926</v>
      </c>
      <c r="U285" s="40">
        <f>'[3]methanogen M06-L TZVP smd redo'!CD285</f>
        <v>1.70591</v>
      </c>
      <c r="V285" s="40">
        <f>'[3]methanogen M06-L TZVP smd redo'!CG285</f>
        <v>1.46973</v>
      </c>
      <c r="W285" s="40">
        <v>1.719833713272142</v>
      </c>
      <c r="X285" s="40">
        <v>1.724222684358466</v>
      </c>
      <c r="Y285" s="40">
        <v>1.7434105540124776</v>
      </c>
      <c r="Z285" s="40"/>
      <c r="AA285" s="40">
        <v>3.0223599999999999</v>
      </c>
      <c r="AB285" s="40">
        <v>3.0139837759225543</v>
      </c>
      <c r="AC285" s="41">
        <v>2.9824600000000001</v>
      </c>
      <c r="AD285" s="41">
        <v>2.9921799999999998</v>
      </c>
      <c r="AE285" s="41">
        <v>3.041306598059633</v>
      </c>
      <c r="AF285" s="72">
        <v>2.9596182335888654</v>
      </c>
      <c r="AG285" s="41">
        <v>2.9746810539959512</v>
      </c>
      <c r="AH285" s="40"/>
      <c r="AI285" s="133">
        <f>1000*(AA285/Q285/P285-1)</f>
        <v>0.69713672179716468</v>
      </c>
      <c r="AJ285" s="133">
        <f>1000*(AB285/R285^2-1)</f>
        <v>0.61711673803332978</v>
      </c>
      <c r="AK285" s="133">
        <f>1000*(AC285/S285^2-1)</f>
        <v>0.6063699301810388</v>
      </c>
      <c r="AL285" s="133">
        <f>1000*(AD285/T285^2-1)</f>
        <v>0.6152652571904671</v>
      </c>
      <c r="AM285" s="133">
        <f>1000*((AE285/Y285^2-1))</f>
        <v>0.60083895973384038</v>
      </c>
      <c r="AN285" s="133">
        <f>1000*((AF285/W285^2-1))</f>
        <v>0.60525232725838762</v>
      </c>
      <c r="AO285" s="133">
        <f>1000*((AG285/X285^2-1))</f>
        <v>0.58433284258696538</v>
      </c>
      <c r="AQ285" s="133">
        <f>O285*U285/AA285</f>
        <v>0.98482837458145289</v>
      </c>
      <c r="AR285" s="133">
        <f>U285*P285/AB285</f>
        <v>0.98515983809207353</v>
      </c>
      <c r="AS285" s="133">
        <f t="shared" si="107"/>
        <v>1.0027791204930696</v>
      </c>
      <c r="AT285" s="133">
        <f t="shared" si="108"/>
        <v>1.0105697229543913</v>
      </c>
      <c r="AU285" s="133">
        <f>V285*S285/AD285</f>
        <v>0.84801888813507209</v>
      </c>
      <c r="AV285" s="133">
        <f>AC285/AD285</f>
        <v>0.99675153232760072</v>
      </c>
      <c r="AW285" s="133">
        <f>O285*N285/AA285</f>
        <v>0.81873228999854419</v>
      </c>
      <c r="AX285" s="133">
        <f>AE285/AC285</f>
        <v>1.0197308926388393</v>
      </c>
      <c r="AY285" s="133">
        <f>AF285/AG285</f>
        <v>0.99493632421975076</v>
      </c>
      <c r="AZ285" s="133">
        <f t="shared" si="109"/>
        <v>0.98695987608142555</v>
      </c>
      <c r="BB285" s="75">
        <f t="shared" si="110"/>
        <v>-15.287891995027968</v>
      </c>
      <c r="BC285" s="75">
        <f t="shared" si="111"/>
        <v>-14.95137880005942</v>
      </c>
      <c r="BD285" s="75">
        <f t="shared" si="112"/>
        <v>2.7752658776876702</v>
      </c>
      <c r="BE285" s="75">
        <f t="shared" si="113"/>
        <v>10.514253951705228</v>
      </c>
      <c r="BF285" s="75">
        <f t="shared" si="114"/>
        <v>-164.85236969410136</v>
      </c>
      <c r="BG285" s="75">
        <f t="shared" si="115"/>
        <v>-3.2537553979509255</v>
      </c>
      <c r="BH285" s="75">
        <f t="shared" si="116"/>
        <v>-199.99812280274804</v>
      </c>
      <c r="BI285" s="75">
        <f t="shared" si="117"/>
        <v>19.538761740489747</v>
      </c>
      <c r="BJ285" s="75">
        <f t="shared" si="118"/>
        <v>-5.0765396304047039</v>
      </c>
      <c r="BK285" s="75">
        <f t="shared" si="119"/>
        <v>-13.12589277475815</v>
      </c>
      <c r="BM285" s="133">
        <f>O285*U285/Q285/P285</f>
        <v>0.98551493460604156</v>
      </c>
      <c r="BN285" s="133">
        <f>P285*U285/R285^2</f>
        <v>0.98576779671779835</v>
      </c>
      <c r="BO285" s="133">
        <f>P285*Q285/R285^2</f>
        <v>1.0026989340250603</v>
      </c>
      <c r="BP285" s="133">
        <f>R285^2/S285^2</f>
        <v>1.0105588692537577</v>
      </c>
      <c r="BQ285" s="133">
        <f>V285*S285/T285^2</f>
        <v>0.84854064469438284</v>
      </c>
      <c r="BR285" s="133">
        <f>S285^2/T285^2</f>
        <v>0.99676039338534883</v>
      </c>
      <c r="BS285" s="133">
        <f>O285*N285/Q285/P285</f>
        <v>0.81930305834322337</v>
      </c>
      <c r="BT285" s="133">
        <f>Y285^2/S285^2</f>
        <v>1.0197365293535128</v>
      </c>
      <c r="BU285" s="133">
        <f>W285^2/X285^2</f>
        <v>0.9949155232543998</v>
      </c>
      <c r="BV285" s="133">
        <f>X285^2/R285^2</f>
        <v>0.98699221357495315</v>
      </c>
      <c r="BX285" s="133">
        <f t="shared" si="120"/>
        <v>0.99930334893923944</v>
      </c>
      <c r="BY285" s="133">
        <f t="shared" si="121"/>
        <v>0.99938326386016152</v>
      </c>
      <c r="BZ285" s="133">
        <f t="shared" si="122"/>
        <v>1.0000799706325481</v>
      </c>
      <c r="CA285" s="133">
        <f t="shared" si="123"/>
        <v>1.0000107402952603</v>
      </c>
      <c r="CB285" s="133">
        <f t="shared" si="124"/>
        <v>0.99938511306138</v>
      </c>
      <c r="CC285" s="133">
        <f t="shared" si="125"/>
        <v>0.99999111014261111</v>
      </c>
      <c r="CD285" s="133">
        <f t="shared" si="126"/>
        <v>0.99930334893923944</v>
      </c>
      <c r="CE285" s="133">
        <f t="shared" si="102"/>
        <v>0.99999447238133454</v>
      </c>
      <c r="CF285" s="133">
        <f t="shared" si="103"/>
        <v>1.0000209072678683</v>
      </c>
      <c r="CG285" s="133">
        <f t="shared" si="104"/>
        <v>0.99996723632356688</v>
      </c>
    </row>
    <row r="286" spans="1:85" x14ac:dyDescent="0.2">
      <c r="A286" s="132">
        <v>564</v>
      </c>
      <c r="B286" s="132">
        <f t="shared" si="105"/>
        <v>837.15</v>
      </c>
      <c r="C286" s="44">
        <f t="shared" si="106"/>
        <v>1.1945290569193097</v>
      </c>
      <c r="E286" s="40">
        <f>'[4]methanogen M06-L TZVP smd redo'!AB286</f>
        <v>0.50835938455806584</v>
      </c>
      <c r="F286" s="40">
        <f>'[4]methanogen M06-L TZVP smd redo'!AS286</f>
        <v>0.57680066683651887</v>
      </c>
      <c r="G286" s="40">
        <f>'[4]methanogen M06-L TZVP smd redo'!BJ286</f>
        <v>0.62001672576306177</v>
      </c>
      <c r="H286" s="40">
        <f>'[4]methanogen M06-L TZVP smd redo'!EV286</f>
        <v>0.61976612132297326</v>
      </c>
      <c r="I286" s="40">
        <f>'[4]methanogen M06-L TZVP smd redo'!CL286</f>
        <v>0.595728988118438</v>
      </c>
      <c r="J286" s="40">
        <f>'[4]methanogen M06-L TZVP smd redo'!DG286</f>
        <v>0.60604155623833478</v>
      </c>
      <c r="K286" s="40">
        <f>'[4]methanogen M06-L TZVP smd redo'!EC286</f>
        <v>0.57606852631719718</v>
      </c>
      <c r="M286" s="40" t="e">
        <f>EXP('d-beta'!Y287/1000)*'[3]methanogen M06-L TZVP smd redo'!EZ286</f>
        <v>#N/A</v>
      </c>
      <c r="N286" s="40">
        <f>'[3]methanogen M06-L TZVP smd redo'!ET286</f>
        <v>1.41656</v>
      </c>
      <c r="O286" s="40">
        <f>'[3]methanogen M06-L TZVP smd redo'!R286</f>
        <v>1.74099</v>
      </c>
      <c r="P286" s="40">
        <f>'[3]methanogen M06-L TZVP smd redo'!W286</f>
        <v>1.73665</v>
      </c>
      <c r="Q286" s="40">
        <f>'[3]methanogen M06-L TZVP smd redo'!V286</f>
        <v>1.7313099999999999</v>
      </c>
      <c r="R286" s="40">
        <f>PRODUCT('[4]methanogen M06-L TZVP smd redo'!AD286:AF286)^(1/3)</f>
        <v>1.7317180684990858</v>
      </c>
      <c r="S286" s="40">
        <f>AVERAGE('[3]methanogen M06-L TZVP smd redo'!AT286:AV286)</f>
        <v>1.7226999999999999</v>
      </c>
      <c r="T286" s="40">
        <f>'[3]methanogen M06-L TZVP smd redo'!FK286</f>
        <v>1.72553</v>
      </c>
      <c r="U286" s="40">
        <f>'[3]methanogen M06-L TZVP smd redo'!CD286</f>
        <v>1.7022200000000001</v>
      </c>
      <c r="V286" s="40">
        <f>'[3]methanogen M06-L TZVP smd redo'!CG286</f>
        <v>1.46743</v>
      </c>
      <c r="W286" s="40">
        <v>1.7161206492901335</v>
      </c>
      <c r="X286" s="40">
        <v>1.720486462533358</v>
      </c>
      <c r="Y286" s="40">
        <v>1.7395276133185948</v>
      </c>
      <c r="Z286" s="40"/>
      <c r="AA286" s="40">
        <v>3.0087600000000001</v>
      </c>
      <c r="AB286" s="40">
        <v>3.0006650969505313</v>
      </c>
      <c r="AC286" s="41">
        <v>2.9694833333333333</v>
      </c>
      <c r="AD286" s="41">
        <v>2.97925</v>
      </c>
      <c r="AE286" s="41">
        <v>3.0277541072838292</v>
      </c>
      <c r="AF286" s="72">
        <v>2.946842124741718</v>
      </c>
      <c r="AG286" s="41">
        <v>2.9617886613637854</v>
      </c>
      <c r="AH286" s="40"/>
      <c r="AI286" s="133">
        <f>1000*(AA286/Q286/P286-1)</f>
        <v>0.69195552503775737</v>
      </c>
      <c r="AJ286" s="133">
        <f>1000*(AB286/R286^2-1)</f>
        <v>0.60610891459389471</v>
      </c>
      <c r="AK286" s="133">
        <f>1000*(AC286/S286^2-1)</f>
        <v>0.60250233214942384</v>
      </c>
      <c r="AL286" s="133">
        <f>1000*(AD286/T286^2-1)</f>
        <v>0.60327354584721604</v>
      </c>
      <c r="AM286" s="133">
        <f>1000*((AE286/Y286^2-1))</f>
        <v>0.59412284822046857</v>
      </c>
      <c r="AN286" s="133">
        <f>1000*((AF286/W286^2-1))</f>
        <v>0.60169767504203442</v>
      </c>
      <c r="AO286" s="133">
        <f>1000*((AG286/X286^2-1))</f>
        <v>0.57937531147156385</v>
      </c>
      <c r="AQ286" s="133">
        <f>O286*U286/AA286</f>
        <v>0.98497321082439282</v>
      </c>
      <c r="AR286" s="133">
        <f>U286*P286/AB286</f>
        <v>0.98516837683893488</v>
      </c>
      <c r="AS286" s="133">
        <f t="shared" si="107"/>
        <v>1.0026977029384903</v>
      </c>
      <c r="AT286" s="133">
        <f t="shared" si="108"/>
        <v>1.0105007370363637</v>
      </c>
      <c r="AU286" s="133">
        <f>V286*S286/AD286</f>
        <v>0.84851612352102035</v>
      </c>
      <c r="AV286" s="133">
        <f>AC286/AD286</f>
        <v>0.99672177002041895</v>
      </c>
      <c r="AW286" s="133">
        <f>O286*N286/AA286</f>
        <v>0.81967880269612736</v>
      </c>
      <c r="AX286" s="133">
        <f>AE286/AC286</f>
        <v>1.0196232028974164</v>
      </c>
      <c r="AY286" s="133">
        <f>AF286/AG286</f>
        <v>0.99495354384428458</v>
      </c>
      <c r="AZ286" s="133">
        <f t="shared" si="109"/>
        <v>0.9870440604563786</v>
      </c>
      <c r="BB286" s="75">
        <f t="shared" si="110"/>
        <v>-15.140835312493008</v>
      </c>
      <c r="BC286" s="75">
        <f t="shared" si="111"/>
        <v>-14.942711465554741</v>
      </c>
      <c r="BD286" s="75">
        <f t="shared" si="112"/>
        <v>2.694070668974391</v>
      </c>
      <c r="BE286" s="75">
        <f t="shared" si="113"/>
        <v>10.445987239168419</v>
      </c>
      <c r="BF286" s="75">
        <f t="shared" si="114"/>
        <v>-164.2661921065247</v>
      </c>
      <c r="BG286" s="75">
        <f t="shared" si="115"/>
        <v>-3.2836151479148943</v>
      </c>
      <c r="BH286" s="75">
        <f t="shared" si="116"/>
        <v>-198.84271948901363</v>
      </c>
      <c r="BI286" s="75">
        <f t="shared" si="117"/>
        <v>19.433150123793311</v>
      </c>
      <c r="BJ286" s="75">
        <f t="shared" si="118"/>
        <v>-5.0592325172718464</v>
      </c>
      <c r="BK286" s="75">
        <f t="shared" si="119"/>
        <v>-13.040599758421271</v>
      </c>
      <c r="BM286" s="133">
        <f>O286*U286/Q286/P286</f>
        <v>0.98565476847963684</v>
      </c>
      <c r="BN286" s="133">
        <f>P286*U286/R286^2</f>
        <v>0.98576549617451303</v>
      </c>
      <c r="BO286" s="133">
        <f>P286*Q286/R286^2</f>
        <v>1.0026116842604929</v>
      </c>
      <c r="BP286" s="133">
        <f>R286^2/S286^2</f>
        <v>1.0104970947897434</v>
      </c>
      <c r="BQ286" s="133">
        <f>V286*S286/T286^2</f>
        <v>0.84902801085156554</v>
      </c>
      <c r="BR286" s="133">
        <f>S286^2/T286^2</f>
        <v>0.99672253824304513</v>
      </c>
      <c r="BS286" s="133">
        <f>O286*N286/Q286/P286</f>
        <v>0.82024598397240922</v>
      </c>
      <c r="BT286" s="133">
        <f>Y286^2/S286^2</f>
        <v>1.0196317417405367</v>
      </c>
      <c r="BU286" s="133">
        <f>W286^2/X286^2</f>
        <v>0.99493134748504086</v>
      </c>
      <c r="BV286" s="133">
        <f>X286^2/R286^2</f>
        <v>0.98707043242128989</v>
      </c>
      <c r="BX286" s="133">
        <f t="shared" si="120"/>
        <v>0.9993085229463301</v>
      </c>
      <c r="BY286" s="133">
        <f t="shared" si="121"/>
        <v>0.99939425823089223</v>
      </c>
      <c r="BZ286" s="133">
        <f t="shared" si="122"/>
        <v>1.000085794609566</v>
      </c>
      <c r="CA286" s="133">
        <f t="shared" si="123"/>
        <v>1.0000036044107787</v>
      </c>
      <c r="CB286" s="133">
        <f t="shared" si="124"/>
        <v>0.99939709017370137</v>
      </c>
      <c r="CC286" s="133">
        <f t="shared" si="125"/>
        <v>0.99999922925127438</v>
      </c>
      <c r="CD286" s="133">
        <f t="shared" si="126"/>
        <v>0.99930852294632999</v>
      </c>
      <c r="CE286" s="133">
        <f t="shared" si="102"/>
        <v>0.99999162556168975</v>
      </c>
      <c r="CF286" s="133">
        <f t="shared" si="103"/>
        <v>1.0000223094380329</v>
      </c>
      <c r="CG286" s="133">
        <f t="shared" si="104"/>
        <v>0.99997328259053753</v>
      </c>
    </row>
    <row r="287" spans="1:85" x14ac:dyDescent="0.2">
      <c r="A287" s="132">
        <v>566</v>
      </c>
      <c r="B287" s="132">
        <f t="shared" si="105"/>
        <v>839.15</v>
      </c>
      <c r="C287" s="44">
        <f t="shared" si="106"/>
        <v>1.1916820592265984</v>
      </c>
      <c r="E287" s="40">
        <f>'[4]methanogen M06-L TZVP smd redo'!AB287</f>
        <v>0.50026985565843063</v>
      </c>
      <c r="F287" s="40">
        <f>'[4]methanogen M06-L TZVP smd redo'!AS287</f>
        <v>0.57589196822371846</v>
      </c>
      <c r="G287" s="40">
        <f>'[4]methanogen M06-L TZVP smd redo'!BJ287</f>
        <v>0.61614337694115839</v>
      </c>
      <c r="H287" s="40">
        <f>'[4]methanogen M06-L TZVP smd redo'!EV287</f>
        <v>0.61504802938383563</v>
      </c>
      <c r="I287" s="40">
        <f>'[4]methanogen M06-L TZVP smd redo'!CL287</f>
        <v>0.59267065569024169</v>
      </c>
      <c r="J287" s="40">
        <f>'[4]methanogen M06-L TZVP smd redo'!DG287</f>
        <v>0.60205748896491329</v>
      </c>
      <c r="K287" s="40">
        <f>'[4]methanogen M06-L TZVP smd redo'!EC287</f>
        <v>0.57867058406024796</v>
      </c>
      <c r="M287" s="40" t="e">
        <f>EXP('d-beta'!Y288/1000)*'[3]methanogen M06-L TZVP smd redo'!EZ287</f>
        <v>#N/A</v>
      </c>
      <c r="N287" s="40">
        <f>'[3]methanogen M06-L TZVP smd redo'!ET287</f>
        <v>1.41492</v>
      </c>
      <c r="O287" s="40">
        <f>'[3]methanogen M06-L TZVP smd redo'!R287</f>
        <v>1.7371799999999999</v>
      </c>
      <c r="P287" s="40">
        <f>'[3]methanogen M06-L TZVP smd redo'!W287</f>
        <v>1.7327600000000001</v>
      </c>
      <c r="Q287" s="40">
        <f>'[3]methanogen M06-L TZVP smd redo'!V287</f>
        <v>1.7274499999999999</v>
      </c>
      <c r="R287" s="40">
        <f>PRODUCT('[4]methanogen M06-L TZVP smd redo'!AD287:AF287)^(1/3)</f>
        <v>1.7279086886438768</v>
      </c>
      <c r="S287" s="40">
        <f>AVERAGE('[3]methanogen M06-L TZVP smd redo'!AT287:AV287)</f>
        <v>1.7189766666666666</v>
      </c>
      <c r="T287" s="40">
        <f>'[3]methanogen M06-L TZVP smd redo'!FK287</f>
        <v>1.7218199999999999</v>
      </c>
      <c r="U287" s="40">
        <f>'[3]methanogen M06-L TZVP smd redo'!CD287</f>
        <v>1.6985699999999999</v>
      </c>
      <c r="V287" s="40">
        <f>'[3]methanogen M06-L TZVP smd redo'!CG287</f>
        <v>1.46515</v>
      </c>
      <c r="W287" s="40">
        <v>1.7124409052693457</v>
      </c>
      <c r="X287" s="40">
        <v>1.7167802400591339</v>
      </c>
      <c r="Y287" s="40">
        <v>1.7356746724784866</v>
      </c>
      <c r="Z287" s="40"/>
      <c r="AA287" s="40">
        <v>2.9952999999999999</v>
      </c>
      <c r="AB287" s="40">
        <v>2.9874864214026662</v>
      </c>
      <c r="AC287" s="41">
        <v>2.9566400000000002</v>
      </c>
      <c r="AD287" s="41">
        <v>2.96644</v>
      </c>
      <c r="AE287" s="41">
        <v>3.0143416186579315</v>
      </c>
      <c r="AF287" s="72">
        <v>2.9341893238400645</v>
      </c>
      <c r="AG287" s="41">
        <v>2.9490295947664968</v>
      </c>
      <c r="AH287" s="40"/>
      <c r="AI287" s="133">
        <f>1000*(AA287/Q287/P287-1)</f>
        <v>0.6827808316800521</v>
      </c>
      <c r="AJ287" s="133">
        <f>1000*(AB287/R287^2-1)</f>
        <v>0.60890388549728058</v>
      </c>
      <c r="AK287" s="133">
        <f>1000*(AC287/S287^2-1)</f>
        <v>0.59536055300069002</v>
      </c>
      <c r="AL287" s="133">
        <f>1000*(AD287/T287^2-1)</f>
        <v>0.5990181459587518</v>
      </c>
      <c r="AM287" s="133">
        <f>1000*((AE287/Y287^2-1))</f>
        <v>0.58921518717025556</v>
      </c>
      <c r="AN287" s="133">
        <f>1000*((AF287/W287^2-1))</f>
        <v>0.59181487134996047</v>
      </c>
      <c r="AO287" s="133">
        <f>1000*((AG287/X287^2-1))</f>
        <v>0.57516449888495025</v>
      </c>
      <c r="AQ287" s="133">
        <f>O287*U287/AA287</f>
        <v>0.98511729462825093</v>
      </c>
      <c r="AR287" s="133">
        <f>U287*P287/AB287</f>
        <v>0.98518076337167759</v>
      </c>
      <c r="AS287" s="133">
        <f t="shared" si="107"/>
        <v>1.0026154356857846</v>
      </c>
      <c r="AT287" s="133">
        <f t="shared" si="108"/>
        <v>1.0104329310983637</v>
      </c>
      <c r="AU287" s="133">
        <f>V287*S287/AD287</f>
        <v>0.84901722710274485</v>
      </c>
      <c r="AV287" s="133">
        <f>AC287/AD287</f>
        <v>0.9966963768018231</v>
      </c>
      <c r="AW287" s="133">
        <f>O287*N287/AA287</f>
        <v>0.82060919627416273</v>
      </c>
      <c r="AX287" s="133">
        <f>AE287/AC287</f>
        <v>1.0195159433200969</v>
      </c>
      <c r="AY287" s="133">
        <f>AF287/AG287</f>
        <v>0.9949677443207865</v>
      </c>
      <c r="AZ287" s="133">
        <f t="shared" si="109"/>
        <v>0.98712736353857189</v>
      </c>
      <c r="BB287" s="75">
        <f t="shared" si="110"/>
        <v>-14.9945640587448</v>
      </c>
      <c r="BC287" s="75">
        <f t="shared" si="111"/>
        <v>-14.930138533691961</v>
      </c>
      <c r="BD287" s="75">
        <f t="shared" si="112"/>
        <v>2.6120213858302632</v>
      </c>
      <c r="BE287" s="75">
        <f t="shared" si="113"/>
        <v>10.378883663138675</v>
      </c>
      <c r="BF287" s="75">
        <f t="shared" si="114"/>
        <v>-163.67580182512518</v>
      </c>
      <c r="BG287" s="75">
        <f t="shared" si="115"/>
        <v>-3.3090922096519937</v>
      </c>
      <c r="BH287" s="75">
        <f t="shared" si="116"/>
        <v>-197.70829226843</v>
      </c>
      <c r="BI287" s="75">
        <f t="shared" si="117"/>
        <v>19.327949281940629</v>
      </c>
      <c r="BJ287" s="75">
        <f t="shared" si="118"/>
        <v>-5.044960117065254</v>
      </c>
      <c r="BK287" s="75">
        <f t="shared" si="119"/>
        <v>-12.95620680122391</v>
      </c>
      <c r="BM287" s="133">
        <f>O287*U287/Q287/P287</f>
        <v>0.98578991383397963</v>
      </c>
      <c r="BN287" s="133">
        <f>P287*U287/R287^2</f>
        <v>0.98578064376641183</v>
      </c>
      <c r="BO287" s="133">
        <f>P287*Q287/R287^2</f>
        <v>1.0025414160583832</v>
      </c>
      <c r="BP287" s="133">
        <f>R287^2/S287^2</f>
        <v>1.0104192547967654</v>
      </c>
      <c r="BQ287" s="133">
        <f>V287*S287/T287^2</f>
        <v>0.84952580382801113</v>
      </c>
      <c r="BR287" s="133">
        <f>S287^2/T287^2</f>
        <v>0.99670002014237113</v>
      </c>
      <c r="BS287" s="133">
        <f>O287*N287/Q287/P287</f>
        <v>0.8211694925036791</v>
      </c>
      <c r="BT287" s="133">
        <f>Y287^2/S287^2</f>
        <v>1.0195222049291033</v>
      </c>
      <c r="BU287" s="133">
        <f>W287^2/X287^2</f>
        <v>0.99495118753580447</v>
      </c>
      <c r="BV287" s="133">
        <f>X287^2/R287^2</f>
        <v>0.98716064946544235</v>
      </c>
      <c r="BX287" s="133">
        <f t="shared" si="120"/>
        <v>0.99931768503989582</v>
      </c>
      <c r="BY287" s="133">
        <f t="shared" si="121"/>
        <v>0.99939146665282219</v>
      </c>
      <c r="BZ287" s="133">
        <f t="shared" si="122"/>
        <v>1.0000738319895974</v>
      </c>
      <c r="CA287" s="133">
        <f t="shared" si="123"/>
        <v>1.0000135352741284</v>
      </c>
      <c r="CB287" s="133">
        <f t="shared" si="124"/>
        <v>0.9994013404619676</v>
      </c>
      <c r="CC287" s="133">
        <f t="shared" si="125"/>
        <v>0.99999634459669473</v>
      </c>
      <c r="CD287" s="133">
        <f t="shared" si="126"/>
        <v>0.99931768503989593</v>
      </c>
      <c r="CE287" s="133">
        <f t="shared" si="102"/>
        <v>0.99999385829070109</v>
      </c>
      <c r="CF287" s="133">
        <f t="shared" si="103"/>
        <v>1.000016640801267</v>
      </c>
      <c r="CG287" s="133">
        <f t="shared" si="104"/>
        <v>0.99996628114492969</v>
      </c>
    </row>
    <row r="288" spans="1:85" x14ac:dyDescent="0.2">
      <c r="A288" s="132">
        <v>568</v>
      </c>
      <c r="B288" s="132">
        <f t="shared" si="105"/>
        <v>841.15</v>
      </c>
      <c r="C288" s="44">
        <f t="shared" si="106"/>
        <v>1.1888486001307734</v>
      </c>
      <c r="E288" s="40">
        <f>'[4]methanogen M06-L TZVP smd redo'!AB288</f>
        <v>0.49695258741033754</v>
      </c>
      <c r="F288" s="40">
        <f>'[4]methanogen M06-L TZVP smd redo'!AS288</f>
        <v>0.5739404219555766</v>
      </c>
      <c r="G288" s="40">
        <f>'[4]methanogen M06-L TZVP smd redo'!BJ288</f>
        <v>0.60542418994691261</v>
      </c>
      <c r="H288" s="40">
        <f>'[4]methanogen M06-L TZVP smd redo'!EV288</f>
        <v>0.6094351378032048</v>
      </c>
      <c r="I288" s="40">
        <f>'[4]methanogen M06-L TZVP smd redo'!CL288</f>
        <v>0.59067304097526474</v>
      </c>
      <c r="J288" s="40">
        <f>'[4]methanogen M06-L TZVP smd redo'!DG288</f>
        <v>0.5990321539428578</v>
      </c>
      <c r="K288" s="40">
        <f>'[4]methanogen M06-L TZVP smd redo'!EC288</f>
        <v>0.56676369292230078</v>
      </c>
      <c r="M288" s="40" t="e">
        <f>EXP('d-beta'!Y289/1000)*'[3]methanogen M06-L TZVP smd redo'!EZ288</f>
        <v>#N/A</v>
      </c>
      <c r="N288" s="40">
        <f>'[3]methanogen M06-L TZVP smd redo'!ET288</f>
        <v>1.4132899999999999</v>
      </c>
      <c r="O288" s="40">
        <f>'[3]methanogen M06-L TZVP smd redo'!R288</f>
        <v>1.7334099999999999</v>
      </c>
      <c r="P288" s="40">
        <f>'[3]methanogen M06-L TZVP smd redo'!W288</f>
        <v>1.7289099999999999</v>
      </c>
      <c r="Q288" s="40">
        <f>'[3]methanogen M06-L TZVP smd redo'!V288</f>
        <v>1.7236100000000001</v>
      </c>
      <c r="R288" s="40">
        <f>PRODUCT('[4]methanogen M06-L TZVP smd redo'!AD288:AF288)^(1/3)</f>
        <v>1.724135932922257</v>
      </c>
      <c r="S288" s="40">
        <f>AVERAGE('[3]methanogen M06-L TZVP smd redo'!AT288:AV288)</f>
        <v>1.715283333333333</v>
      </c>
      <c r="T288" s="40">
        <f>'[3]methanogen M06-L TZVP smd redo'!FK288</f>
        <v>1.71814</v>
      </c>
      <c r="U288" s="40">
        <f>'[3]methanogen M06-L TZVP smd redo'!CD288</f>
        <v>1.6949399999999999</v>
      </c>
      <c r="V288" s="40">
        <f>'[3]methanogen M06-L TZVP smd redo'!CG288</f>
        <v>1.46288</v>
      </c>
      <c r="W288" s="40">
        <v>1.7087845199672622</v>
      </c>
      <c r="X288" s="40">
        <v>1.7131040169082774</v>
      </c>
      <c r="Y288" s="40">
        <v>1.731855031059959</v>
      </c>
      <c r="Z288" s="40"/>
      <c r="AA288" s="40">
        <v>2.9819800000000001</v>
      </c>
      <c r="AB288" s="40">
        <v>2.9744377487289615</v>
      </c>
      <c r="AC288" s="41">
        <v>2.9439233333333337</v>
      </c>
      <c r="AD288" s="41">
        <v>2.9537599999999999</v>
      </c>
      <c r="AE288" s="41">
        <v>3.0010591318328417</v>
      </c>
      <c r="AF288" s="72">
        <v>2.9216665235426089</v>
      </c>
      <c r="AG288" s="41">
        <v>2.9363938380894399</v>
      </c>
      <c r="AH288" s="40"/>
      <c r="AI288" s="133">
        <f>1000*(AA288/Q288/P288-1)</f>
        <v>0.67565687601356395</v>
      </c>
      <c r="AJ288" s="133">
        <f>1000*(AB288/R288^2-1)</f>
        <v>0.60317787931252198</v>
      </c>
      <c r="AK288" s="133">
        <f>1000*(AC288/S288^2-1)</f>
        <v>0.58677912217119932</v>
      </c>
      <c r="AL288" s="133">
        <f>1000*(AD288/T288^2-1)</f>
        <v>0.59449098648833854</v>
      </c>
      <c r="AM288" s="133">
        <f>1000*((AE288/Y288^2-1))</f>
        <v>0.57922534254095659</v>
      </c>
      <c r="AN288" s="133">
        <f>1000*((AF288/W288^2-1))</f>
        <v>0.58973307260479224</v>
      </c>
      <c r="AO288" s="133">
        <f>1000*((AG288/X288^2-1))</f>
        <v>0.56852520431993625</v>
      </c>
      <c r="AQ288" s="133">
        <f>O288*U288/AA288</f>
        <v>0.98526011086593457</v>
      </c>
      <c r="AR288" s="133">
        <f>U288*P288/AB288</f>
        <v>0.98519416540225768</v>
      </c>
      <c r="AS288" s="133">
        <f t="shared" si="107"/>
        <v>1.0025356897364086</v>
      </c>
      <c r="AT288" s="133">
        <f t="shared" si="108"/>
        <v>1.0103652208092924</v>
      </c>
      <c r="AU288" s="133">
        <f>V288*S288/AD288</f>
        <v>0.84951170124406383</v>
      </c>
      <c r="AV288" s="133">
        <f>AC288/AD288</f>
        <v>0.99666978134084483</v>
      </c>
      <c r="AW288" s="133">
        <f>O288*N288/AA288</f>
        <v>0.8215383801702224</v>
      </c>
      <c r="AX288" s="133">
        <f>AE288/AC288</f>
        <v>1.0194080456690475</v>
      </c>
      <c r="AY288" s="133">
        <f>AF288/AG288</f>
        <v>0.99498455746780434</v>
      </c>
      <c r="AZ288" s="133">
        <f t="shared" si="109"/>
        <v>0.98720971361536192</v>
      </c>
      <c r="BB288" s="75">
        <f t="shared" si="110"/>
        <v>-14.849600725795984</v>
      </c>
      <c r="BC288" s="75">
        <f t="shared" si="111"/>
        <v>-14.916535000288665</v>
      </c>
      <c r="BD288" s="75">
        <f t="shared" si="112"/>
        <v>2.5324802994682658</v>
      </c>
      <c r="BE288" s="75">
        <f t="shared" si="113"/>
        <v>10.311870251598489</v>
      </c>
      <c r="BF288" s="75">
        <f t="shared" si="114"/>
        <v>-163.09356369301494</v>
      </c>
      <c r="BG288" s="75">
        <f t="shared" si="115"/>
        <v>-3.3357761792490619</v>
      </c>
      <c r="BH288" s="75">
        <f t="shared" si="116"/>
        <v>-196.57662297322963</v>
      </c>
      <c r="BI288" s="75">
        <f t="shared" si="117"/>
        <v>19.222111446167695</v>
      </c>
      <c r="BJ288" s="75">
        <f t="shared" si="118"/>
        <v>-5.0280620768427475</v>
      </c>
      <c r="BK288" s="75">
        <f t="shared" si="119"/>
        <v>-12.872786317669508</v>
      </c>
      <c r="BM288" s="133">
        <f>O288*U288/Q288/P288</f>
        <v>0.98592580863450285</v>
      </c>
      <c r="BN288" s="133">
        <f>P288*U288/R288^2</f>
        <v>0.98578841272965612</v>
      </c>
      <c r="BO288" s="133">
        <f>P288*Q288/R288^2</f>
        <v>1.0024630760174182</v>
      </c>
      <c r="BP288" s="133">
        <f>R288^2/S288^2</f>
        <v>1.0103486620632816</v>
      </c>
      <c r="BQ288" s="133">
        <f>V288*S288/T288^2</f>
        <v>0.85001672829336983</v>
      </c>
      <c r="BR288" s="133">
        <f>S288^2/T288^2</f>
        <v>0.99667746301552118</v>
      </c>
      <c r="BS288" s="133">
        <f>O288*N288/Q288/P288</f>
        <v>0.82209345822569335</v>
      </c>
      <c r="BT288" s="133">
        <f>Y288^2/S288^2</f>
        <v>1.0194157415951024</v>
      </c>
      <c r="BU288" s="133">
        <f>W288^2/X288^2</f>
        <v>0.99496346840328298</v>
      </c>
      <c r="BV288" s="133">
        <f>X288^2/R288^2</f>
        <v>0.98724390363482939</v>
      </c>
      <c r="BX288" s="133">
        <f t="shared" si="120"/>
        <v>0.99932479932796336</v>
      </c>
      <c r="BY288" s="133">
        <f t="shared" si="121"/>
        <v>0.99939718572492353</v>
      </c>
      <c r="BZ288" s="133">
        <f t="shared" si="122"/>
        <v>1.000072435305327</v>
      </c>
      <c r="CA288" s="133">
        <f t="shared" si="123"/>
        <v>1.000016389140336</v>
      </c>
      <c r="CB288" s="133">
        <f t="shared" si="124"/>
        <v>0.99940586222306471</v>
      </c>
      <c r="CC288" s="133">
        <f t="shared" si="125"/>
        <v>0.99999229271759282</v>
      </c>
      <c r="CD288" s="133">
        <f t="shared" si="126"/>
        <v>0.99932479932796336</v>
      </c>
      <c r="CE288" s="133">
        <f t="shared" si="102"/>
        <v>0.99999245065017062</v>
      </c>
      <c r="CF288" s="133">
        <f t="shared" si="103"/>
        <v>1.0000211958179281</v>
      </c>
      <c r="CG288" s="133">
        <f t="shared" si="104"/>
        <v>0.99996536821413473</v>
      </c>
    </row>
    <row r="289" spans="1:85" x14ac:dyDescent="0.2">
      <c r="A289" s="132">
        <v>570</v>
      </c>
      <c r="B289" s="132">
        <f t="shared" si="105"/>
        <v>843.15</v>
      </c>
      <c r="C289" s="44">
        <f t="shared" si="106"/>
        <v>1.1860285832888573</v>
      </c>
      <c r="E289" s="40">
        <f>'[4]methanogen M06-L TZVP smd redo'!AB289</f>
        <v>0.49247128846441335</v>
      </c>
      <c r="F289" s="40">
        <f>'[4]methanogen M06-L TZVP smd redo'!AS289</f>
        <v>0.56342221404115378</v>
      </c>
      <c r="G289" s="40">
        <f>'[4]methanogen M06-L TZVP smd redo'!BJ289</f>
        <v>0.60554355896913492</v>
      </c>
      <c r="H289" s="40">
        <f>'[4]methanogen M06-L TZVP smd redo'!EV289</f>
        <v>0.60861250722576976</v>
      </c>
      <c r="I289" s="40">
        <f>'[4]methanogen M06-L TZVP smd redo'!CL289</f>
        <v>0.5779180992788735</v>
      </c>
      <c r="J289" s="40">
        <f>'[4]methanogen M06-L TZVP smd redo'!DG289</f>
        <v>0.58720487253260956</v>
      </c>
      <c r="K289" s="40">
        <f>'[4]methanogen M06-L TZVP smd redo'!EC289</f>
        <v>0.56139632498064529</v>
      </c>
      <c r="M289" s="40" t="e">
        <f>EXP('d-beta'!Y290/1000)*'[3]methanogen M06-L TZVP smd redo'!EZ289</f>
        <v>#N/A</v>
      </c>
      <c r="N289" s="40">
        <f>'[3]methanogen M06-L TZVP smd redo'!ET289</f>
        <v>1.41168</v>
      </c>
      <c r="O289" s="40">
        <f>'[3]methanogen M06-L TZVP smd redo'!R289</f>
        <v>1.72966</v>
      </c>
      <c r="P289" s="40">
        <f>'[3]methanogen M06-L TZVP smd redo'!W289</f>
        <v>1.7250799999999999</v>
      </c>
      <c r="Q289" s="40">
        <f>'[3]methanogen M06-L TZVP smd redo'!V289</f>
        <v>1.7198100000000001</v>
      </c>
      <c r="R289" s="40">
        <f>PRODUCT('[4]methanogen M06-L TZVP smd redo'!AD289:AF289)^(1/3)</f>
        <v>1.7203965530363066</v>
      </c>
      <c r="S289" s="40">
        <f>AVERAGE('[3]methanogen M06-L TZVP smd redo'!AT289:AV289)</f>
        <v>1.7116199999999999</v>
      </c>
      <c r="T289" s="40">
        <f>'[3]methanogen M06-L TZVP smd redo'!FK289</f>
        <v>1.7144900000000001</v>
      </c>
      <c r="U289" s="40">
        <f>'[3]methanogen M06-L TZVP smd redo'!CD289</f>
        <v>1.6913400000000001</v>
      </c>
      <c r="V289" s="40">
        <f>'[3]methanogen M06-L TZVP smd redo'!CG289</f>
        <v>1.4606300000000001</v>
      </c>
      <c r="W289" s="40">
        <v>1.7051647751665646</v>
      </c>
      <c r="X289" s="40">
        <v>1.7094577930531054</v>
      </c>
      <c r="Y289" s="40">
        <v>1.7280620899929271</v>
      </c>
      <c r="Z289" s="40"/>
      <c r="AA289" s="40">
        <v>2.9687999999999999</v>
      </c>
      <c r="AB289" s="40">
        <v>2.9615223701674238</v>
      </c>
      <c r="AC289" s="41">
        <v>2.9313400000000001</v>
      </c>
      <c r="AD289" s="41">
        <v>2.9412099999999999</v>
      </c>
      <c r="AE289" s="41">
        <v>2.9879166469791754</v>
      </c>
      <c r="AF289" s="72">
        <v>2.9092637236386705</v>
      </c>
      <c r="AG289" s="41">
        <v>2.9238914075619702</v>
      </c>
      <c r="AH289" s="40"/>
      <c r="AI289" s="133">
        <f>1000*(AA289/Q289/P289-1)</f>
        <v>0.670809829688368</v>
      </c>
      <c r="AJ289" s="133">
        <f>1000*(AB289/R289^2-1)</f>
        <v>0.59399002427218406</v>
      </c>
      <c r="AK289" s="133">
        <f>1000*(AC289/S289^2-1)</f>
        <v>0.5792431316262725</v>
      </c>
      <c r="AL289" s="133">
        <f>1000*(AD289/T289^2-1)</f>
        <v>0.58991463905044839</v>
      </c>
      <c r="AM289" s="133">
        <f>1000*((AE289/Y289^2-1))</f>
        <v>0.57533350796079574</v>
      </c>
      <c r="AN289" s="133">
        <f>1000*((AF289/W289^2-1))</f>
        <v>0.57670268214238263</v>
      </c>
      <c r="AO289" s="133">
        <f>1000*((AG289/X289^2-1))</f>
        <v>0.56308105554880861</v>
      </c>
      <c r="AQ289" s="133">
        <f>O289*U289/AA289</f>
        <v>0.98539583144704934</v>
      </c>
      <c r="AR289" s="133">
        <f>U289*P289/AB289</f>
        <v>0.98520167755310717</v>
      </c>
      <c r="AS289" s="133">
        <f t="shared" si="107"/>
        <v>1.0024573948540407</v>
      </c>
      <c r="AT289" s="133">
        <f t="shared" si="108"/>
        <v>1.0102964412751245</v>
      </c>
      <c r="AU289" s="133">
        <f>V289*S289/AD289</f>
        <v>0.85000510694578091</v>
      </c>
      <c r="AV289" s="133">
        <f>AC289/AD289</f>
        <v>0.99664423825568393</v>
      </c>
      <c r="AW289" s="133">
        <f>O289*N289/AA289</f>
        <v>0.82246241875505255</v>
      </c>
      <c r="AX289" s="133">
        <f>AE289/AC289</f>
        <v>1.0193006089294232</v>
      </c>
      <c r="AY289" s="133">
        <f>AF289/AG289</f>
        <v>0.9949971863231758</v>
      </c>
      <c r="AZ289" s="133">
        <f t="shared" si="109"/>
        <v>0.98729337215733193</v>
      </c>
      <c r="BB289" s="75">
        <f t="shared" si="110"/>
        <v>-14.711859196779955</v>
      </c>
      <c r="BC289" s="75">
        <f t="shared" si="111"/>
        <v>-14.908909983339527</v>
      </c>
      <c r="BD289" s="75">
        <f t="shared" si="112"/>
        <v>2.4543803967709255</v>
      </c>
      <c r="BE289" s="75">
        <f t="shared" si="113"/>
        <v>10.243794001640392</v>
      </c>
      <c r="BF289" s="75">
        <f t="shared" si="114"/>
        <v>-162.51292134431694</v>
      </c>
      <c r="BG289" s="75">
        <f t="shared" si="115"/>
        <v>-3.3614049411111422</v>
      </c>
      <c r="BH289" s="75">
        <f t="shared" si="116"/>
        <v>-195.45248886971649</v>
      </c>
      <c r="BI289" s="75">
        <f t="shared" si="117"/>
        <v>19.116714591662323</v>
      </c>
      <c r="BJ289" s="75">
        <f t="shared" si="118"/>
        <v>-5.0153696434462818</v>
      </c>
      <c r="BK289" s="75">
        <f t="shared" si="119"/>
        <v>-12.788047486291756</v>
      </c>
      <c r="BM289" s="133">
        <f>O289*U289/Q289/P289</f>
        <v>0.9860568446569179</v>
      </c>
      <c r="BN289" s="133">
        <f>P289*U289/R289^2</f>
        <v>0.98578687752146998</v>
      </c>
      <c r="BO289" s="133">
        <f>P289*Q289/R289^2</f>
        <v>1.0023804378955143</v>
      </c>
      <c r="BP289" s="133">
        <f>R289^2/S289^2</f>
        <v>1.0102815513864098</v>
      </c>
      <c r="BQ289" s="133">
        <f>V289*S289/T289^2</f>
        <v>0.85050653740163584</v>
      </c>
      <c r="BR289" s="133">
        <f>S289^2/T289^2</f>
        <v>0.99665486779498413</v>
      </c>
      <c r="BS289" s="133">
        <f>O289*N289/Q289/P289</f>
        <v>0.82301413463010276</v>
      </c>
      <c r="BT289" s="133">
        <f>Y289^2/S289^2</f>
        <v>1.0193045917197732</v>
      </c>
      <c r="BU289" s="133">
        <f>W289^2/X289^2</f>
        <v>0.99498364065486533</v>
      </c>
      <c r="BV289" s="133">
        <f>X289^2/R289^2</f>
        <v>0.98732387120385756</v>
      </c>
      <c r="BX289" s="133">
        <f t="shared" si="120"/>
        <v>0.99932963985448675</v>
      </c>
      <c r="BY289" s="133">
        <f t="shared" si="121"/>
        <v>0.99940636259042703</v>
      </c>
      <c r="BZ289" s="133">
        <f t="shared" si="122"/>
        <v>1.0000767742023058</v>
      </c>
      <c r="CA289" s="133">
        <f t="shared" si="123"/>
        <v>1.0000147383555547</v>
      </c>
      <c r="CB289" s="133">
        <f t="shared" si="124"/>
        <v>0.99941043315506206</v>
      </c>
      <c r="CC289" s="133">
        <f t="shared" si="125"/>
        <v>0.99998933478414276</v>
      </c>
      <c r="CD289" s="133">
        <f t="shared" si="126"/>
        <v>0.99932963985448664</v>
      </c>
      <c r="CE289" s="133">
        <f t="shared" si="102"/>
        <v>0.99999609263964639</v>
      </c>
      <c r="CF289" s="133">
        <f t="shared" si="103"/>
        <v>1.00001361396083</v>
      </c>
      <c r="CG289" s="133">
        <f t="shared" si="104"/>
        <v>0.99996910937999661</v>
      </c>
    </row>
    <row r="290" spans="1:85" x14ac:dyDescent="0.2">
      <c r="A290" s="132">
        <v>572</v>
      </c>
      <c r="B290" s="132">
        <f t="shared" si="105"/>
        <v>845.15</v>
      </c>
      <c r="C290" s="44">
        <f t="shared" si="106"/>
        <v>1.1832219132698338</v>
      </c>
      <c r="E290" s="40">
        <f>'[4]methanogen M06-L TZVP smd redo'!AB290</f>
        <v>0.49848679187047829</v>
      </c>
      <c r="F290" s="40">
        <f>'[4]methanogen M06-L TZVP smd redo'!AS290</f>
        <v>0.5614866468155455</v>
      </c>
      <c r="G290" s="40">
        <f>'[4]methanogen M06-L TZVP smd redo'!BJ290</f>
        <v>0.59509855686701307</v>
      </c>
      <c r="H290" s="40">
        <f>'[4]methanogen M06-L TZVP smd redo'!EV290</f>
        <v>0.60122088329661594</v>
      </c>
      <c r="I290" s="40">
        <f>'[4]methanogen M06-L TZVP smd redo'!CL290</f>
        <v>0.57794318404202905</v>
      </c>
      <c r="J290" s="40">
        <f>'[4]methanogen M06-L TZVP smd redo'!DG290</f>
        <v>0.5842013071657437</v>
      </c>
      <c r="K290" s="40">
        <f>'[4]methanogen M06-L TZVP smd redo'!EC290</f>
        <v>0.56288352425348798</v>
      </c>
      <c r="M290" s="40" t="e">
        <f>EXP('d-beta'!Y291/1000)*'[3]methanogen M06-L TZVP smd redo'!EZ290</f>
        <v>#N/A</v>
      </c>
      <c r="N290" s="40">
        <f>'[3]methanogen M06-L TZVP smd redo'!ET290</f>
        <v>1.4100699999999999</v>
      </c>
      <c r="O290" s="40">
        <f>'[3]methanogen M06-L TZVP smd redo'!R290</f>
        <v>1.7259500000000001</v>
      </c>
      <c r="P290" s="40">
        <f>'[3]methanogen M06-L TZVP smd redo'!W290</f>
        <v>1.72129</v>
      </c>
      <c r="Q290" s="40">
        <f>'[3]methanogen M06-L TZVP smd redo'!V290</f>
        <v>1.7160299999999999</v>
      </c>
      <c r="R290" s="40">
        <f>PRODUCT('[4]methanogen M06-L TZVP smd redo'!AD290:AF290)^(1/3)</f>
        <v>1.7166837970739319</v>
      </c>
      <c r="S290" s="40">
        <f>AVERAGE('[3]methanogen M06-L TZVP smd redo'!AT290:AV290)</f>
        <v>1.7079833333333336</v>
      </c>
      <c r="T290" s="40">
        <f>'[3]methanogen M06-L TZVP smd redo'!FK290</f>
        <v>1.7108699999999999</v>
      </c>
      <c r="U290" s="40">
        <f>'[3]methanogen M06-L TZVP smd redo'!CD290</f>
        <v>1.68777</v>
      </c>
      <c r="V290" s="40">
        <f>'[3]methanogen M06-L TZVP smd redo'!CG290</f>
        <v>1.4583999999999999</v>
      </c>
      <c r="W290" s="40">
        <v>1.7015650298552401</v>
      </c>
      <c r="X290" s="40">
        <v>1.7058415684657702</v>
      </c>
      <c r="Y290" s="40">
        <v>1.7243024485142082</v>
      </c>
      <c r="Z290" s="40"/>
      <c r="AA290" s="40">
        <v>2.9557600000000002</v>
      </c>
      <c r="AB290" s="40">
        <v>2.9487336353902442</v>
      </c>
      <c r="AC290" s="41">
        <v>2.9188800000000001</v>
      </c>
      <c r="AD290" s="41">
        <v>2.9287800000000002</v>
      </c>
      <c r="AE290" s="41">
        <v>2.9749074296034825</v>
      </c>
      <c r="AF290" s="72">
        <v>2.8969909242132132</v>
      </c>
      <c r="AG290" s="41">
        <v>2.9115022869489184</v>
      </c>
      <c r="AH290" s="40"/>
      <c r="AI290" s="133">
        <f>1000*(AA290/Q290/P290-1)</f>
        <v>0.66853921787757287</v>
      </c>
      <c r="AJ290" s="133">
        <f>1000*(AB290/R290^2-1)</f>
        <v>0.58716468965802626</v>
      </c>
      <c r="AK290" s="133">
        <f>1000*(AC290/S290^2-1)</f>
        <v>0.57347079489522557</v>
      </c>
      <c r="AL290" s="133">
        <f>1000*(AD290/T290^2-1)</f>
        <v>0.58209729049374381</v>
      </c>
      <c r="AM290" s="133">
        <f>1000*((AE290/Y290^2-1))</f>
        <v>0.56790155346697624</v>
      </c>
      <c r="AN290" s="133">
        <f>1000*((AF290/W290^2-1))</f>
        <v>0.5758849944330624</v>
      </c>
      <c r="AO290" s="133">
        <f>1000*((AG290/X290^2-1))</f>
        <v>0.55219517919691263</v>
      </c>
      <c r="AQ290" s="133">
        <f>O290*U290/AA290</f>
        <v>0.98553557511435297</v>
      </c>
      <c r="AR290" s="133">
        <f>U290*P290/AB290</f>
        <v>0.98521670063139655</v>
      </c>
      <c r="AS290" s="133">
        <f t="shared" si="107"/>
        <v>1.0023828414087412</v>
      </c>
      <c r="AT290" s="133">
        <f t="shared" si="108"/>
        <v>1.010227770716934</v>
      </c>
      <c r="AU290" s="133">
        <f>V290*S290/AD290</f>
        <v>0.8504984646621917</v>
      </c>
      <c r="AV290" s="133">
        <f>AC290/AD290</f>
        <v>0.99661975293466909</v>
      </c>
      <c r="AW290" s="133">
        <f>O290*N290/AA290</f>
        <v>0.82337886584161091</v>
      </c>
      <c r="AX290" s="133">
        <f>AE290/AC290</f>
        <v>1.0191948382953333</v>
      </c>
      <c r="AY290" s="133">
        <f>AF290/AG290</f>
        <v>0.99501585047665819</v>
      </c>
      <c r="AZ290" s="133">
        <f t="shared" si="109"/>
        <v>0.98737378378484886</v>
      </c>
      <c r="BB290" s="75">
        <f t="shared" si="110"/>
        <v>-14.570054497669089</v>
      </c>
      <c r="BC290" s="75">
        <f t="shared" si="111"/>
        <v>-14.893661365628692</v>
      </c>
      <c r="BD290" s="75">
        <f t="shared" si="112"/>
        <v>2.38000694397866</v>
      </c>
      <c r="BE290" s="75">
        <f t="shared" si="113"/>
        <v>10.175820989677101</v>
      </c>
      <c r="BF290" s="75">
        <f t="shared" si="114"/>
        <v>-161.93267236573161</v>
      </c>
      <c r="BG290" s="75">
        <f t="shared" si="115"/>
        <v>-3.3859730074829768</v>
      </c>
      <c r="BH290" s="75">
        <f t="shared" si="116"/>
        <v>-194.33883691572589</v>
      </c>
      <c r="BI290" s="75">
        <f t="shared" si="117"/>
        <v>19.012941356035221</v>
      </c>
      <c r="BJ290" s="75">
        <f t="shared" si="118"/>
        <v>-4.9966118231327465</v>
      </c>
      <c r="BK290" s="75">
        <f t="shared" si="119"/>
        <v>-12.70660426451192</v>
      </c>
      <c r="BM290" s="133">
        <f>O290*U290/Q290/P290</f>
        <v>0.98619444429693037</v>
      </c>
      <c r="BN290" s="133">
        <f>P290*U290/R290^2</f>
        <v>0.98579518508966868</v>
      </c>
      <c r="BO290" s="133">
        <f>P290*Q290/R290^2</f>
        <v>1.0023013274731889</v>
      </c>
      <c r="BP290" s="133">
        <f>R290^2/S290^2</f>
        <v>1.0102139448821974</v>
      </c>
      <c r="BQ290" s="133">
        <f>V290*S290/T290^2</f>
        <v>0.85099353751404061</v>
      </c>
      <c r="BR290" s="133">
        <f>S290^2/T290^2</f>
        <v>0.99662834534308586</v>
      </c>
      <c r="BS290" s="133">
        <f>O290*N290/Q290/P290</f>
        <v>0.82392932690459753</v>
      </c>
      <c r="BT290" s="133">
        <f>Y290^2/S290^2</f>
        <v>1.0192005112157898</v>
      </c>
      <c r="BU290" s="133">
        <f>W290^2/X290^2</f>
        <v>0.99499229230180275</v>
      </c>
      <c r="BV290" s="133">
        <f>X290^2/R290^2</f>
        <v>0.98740829270704944</v>
      </c>
      <c r="BX290" s="133">
        <f t="shared" si="120"/>
        <v>0.99933190742820788</v>
      </c>
      <c r="BY290" s="133">
        <f t="shared" si="121"/>
        <v>0.99941317987040124</v>
      </c>
      <c r="BZ290" s="133">
        <f t="shared" si="122"/>
        <v>1.0000813267760085</v>
      </c>
      <c r="CA290" s="133">
        <f t="shared" si="123"/>
        <v>1.000013686046215</v>
      </c>
      <c r="CB290" s="133">
        <f t="shared" si="124"/>
        <v>0.99941824134964041</v>
      </c>
      <c r="CC290" s="133">
        <f t="shared" si="125"/>
        <v>0.99999137852293996</v>
      </c>
      <c r="CD290" s="133">
        <f t="shared" si="126"/>
        <v>0.99933190742820788</v>
      </c>
      <c r="CE290" s="133">
        <f t="shared" ref="CE290:CE353" si="127">AX290/BT290</f>
        <v>0.99999443395053866</v>
      </c>
      <c r="CF290" s="133">
        <f t="shared" ref="CF290:CF353" si="128">AY290/BU290</f>
        <v>1.000023676741054</v>
      </c>
      <c r="CG290" s="133">
        <f t="shared" ref="CG290:CG353" si="129">AZ290/BV290</f>
        <v>0.9999650510103516</v>
      </c>
    </row>
    <row r="291" spans="1:85" x14ac:dyDescent="0.2">
      <c r="A291" s="132">
        <v>574</v>
      </c>
      <c r="B291" s="132">
        <f t="shared" si="105"/>
        <v>847.15</v>
      </c>
      <c r="C291" s="44">
        <f t="shared" si="106"/>
        <v>1.1804284955438824</v>
      </c>
      <c r="E291" s="40">
        <f>'[4]methanogen M06-L TZVP smd redo'!AB291</f>
        <v>0.48796027005493237</v>
      </c>
      <c r="F291" s="40">
        <f>'[4]methanogen M06-L TZVP smd redo'!AS291</f>
        <v>0.56046522634489726</v>
      </c>
      <c r="G291" s="40">
        <f>'[4]methanogen M06-L TZVP smd redo'!BJ291</f>
        <v>0.59747304783175359</v>
      </c>
      <c r="H291" s="40">
        <f>'[4]methanogen M06-L TZVP smd redo'!EV291</f>
        <v>0.59864366538708857</v>
      </c>
      <c r="I291" s="40">
        <f>'[4]methanogen M06-L TZVP smd redo'!CL291</f>
        <v>0.57698453292043261</v>
      </c>
      <c r="J291" s="40">
        <f>'[4]methanogen M06-L TZVP smd redo'!DG291</f>
        <v>0.58804434734449629</v>
      </c>
      <c r="K291" s="40">
        <f>'[4]methanogen M06-L TZVP smd redo'!EC291</f>
        <v>0.5574400202414953</v>
      </c>
      <c r="M291" s="40" t="e">
        <f>EXP('d-beta'!Y292/1000)*'[3]methanogen M06-L TZVP smd redo'!EZ291</f>
        <v>#N/A</v>
      </c>
      <c r="N291" s="40">
        <f>'[3]methanogen M06-L TZVP smd redo'!ET291</f>
        <v>1.4084700000000001</v>
      </c>
      <c r="O291" s="40">
        <f>'[3]methanogen M06-L TZVP smd redo'!R291</f>
        <v>1.7222599999999999</v>
      </c>
      <c r="P291" s="40">
        <f>'[3]methanogen M06-L TZVP smd redo'!W291</f>
        <v>1.71753</v>
      </c>
      <c r="Q291" s="40">
        <f>'[3]methanogen M06-L TZVP smd redo'!V291</f>
        <v>1.7122900000000001</v>
      </c>
      <c r="R291" s="40">
        <f>PRODUCT('[4]methanogen M06-L TZVP smd redo'!AD291:AF291)^(1/3)</f>
        <v>1.713001041009317</v>
      </c>
      <c r="S291" s="40">
        <f>AVERAGE('[3]methanogen M06-L TZVP smd redo'!AT291:AV291)</f>
        <v>1.7043733333333335</v>
      </c>
      <c r="T291" s="40">
        <f>'[3]methanogen M06-L TZVP smd redo'!FK291</f>
        <v>1.7072799999999999</v>
      </c>
      <c r="U291" s="40">
        <f>'[3]methanogen M06-L TZVP smd redo'!CD291</f>
        <v>1.6842200000000001</v>
      </c>
      <c r="V291" s="40">
        <f>'[3]methanogen M06-L TZVP smd redo'!CG291</f>
        <v>1.4561900000000001</v>
      </c>
      <c r="W291" s="40">
        <v>1.6979986430419645</v>
      </c>
      <c r="X291" s="40">
        <v>1.7022486448086906</v>
      </c>
      <c r="Y291" s="40">
        <v>1.7205695071381508</v>
      </c>
      <c r="Z291" s="40"/>
      <c r="AA291" s="40">
        <v>2.9428399999999999</v>
      </c>
      <c r="AB291" s="40">
        <v>2.9360782044010167</v>
      </c>
      <c r="AC291" s="41">
        <v>2.9065366666666663</v>
      </c>
      <c r="AD291" s="41">
        <v>2.9164699999999999</v>
      </c>
      <c r="AE291" s="41">
        <v>2.9620315812978024</v>
      </c>
      <c r="AF291" s="72">
        <v>2.884838125055579</v>
      </c>
      <c r="AG291" s="41">
        <v>2.899243167147636</v>
      </c>
      <c r="AH291" s="40"/>
      <c r="AI291" s="133">
        <f>1000*(AA291/Q291/P291-1)</f>
        <v>0.65644874041792534</v>
      </c>
      <c r="AJ291" s="133">
        <f>1000*(AB291/R291^2-1)</f>
        <v>0.58126153491411259</v>
      </c>
      <c r="AK291" s="133">
        <f>1000*(AC291/S291^2-1)</f>
        <v>0.56739090396629166</v>
      </c>
      <c r="AL291" s="133">
        <f>1000*(AD291/T291^2-1)</f>
        <v>0.57122229477246655</v>
      </c>
      <c r="AM291" s="133">
        <f>1000*((AE291/Y291^2-1))</f>
        <v>0.56484776404608361</v>
      </c>
      <c r="AN291" s="133">
        <f>1000*((AF291/W291^2-1))</f>
        <v>0.5683732064811764</v>
      </c>
      <c r="AO291" s="133">
        <f>1000*((AG291/X291^2-1))</f>
        <v>0.5496585674429344</v>
      </c>
      <c r="AQ291" s="133">
        <f>O291*U291/AA291</f>
        <v>0.98566851653504783</v>
      </c>
      <c r="AR291" s="133">
        <f>U291*P291/AB291</f>
        <v>0.98522524783706633</v>
      </c>
      <c r="AS291" s="133">
        <f t="shared" si="107"/>
        <v>1.0023030025524686</v>
      </c>
      <c r="AT291" s="133">
        <f t="shared" si="108"/>
        <v>1.0101638276486049</v>
      </c>
      <c r="AU291" s="133">
        <f>V291*S291/AD291</f>
        <v>0.85099157689489935</v>
      </c>
      <c r="AV291" s="133">
        <f>AC291/AD291</f>
        <v>0.9965940560563511</v>
      </c>
      <c r="AW291" s="133">
        <f>O291*N291/AA291</f>
        <v>0.82428930631634745</v>
      </c>
      <c r="AX291" s="133">
        <f>AE291/AC291</f>
        <v>1.0190931410800952</v>
      </c>
      <c r="AY291" s="133">
        <f>AF291/AG291</f>
        <v>0.99503144742900984</v>
      </c>
      <c r="AZ291" s="133">
        <f t="shared" si="109"/>
        <v>0.98745434055599501</v>
      </c>
      <c r="BB291" s="75">
        <f t="shared" si="110"/>
        <v>-14.435171030797648</v>
      </c>
      <c r="BC291" s="75">
        <f t="shared" si="111"/>
        <v>-14.884985945704262</v>
      </c>
      <c r="BD291" s="75">
        <f t="shared" si="112"/>
        <v>2.3003547066415031</v>
      </c>
      <c r="BE291" s="75">
        <f t="shared" si="113"/>
        <v>10.112523291941466</v>
      </c>
      <c r="BF291" s="75">
        <f t="shared" si="114"/>
        <v>-161.35304834858243</v>
      </c>
      <c r="BG291" s="75">
        <f t="shared" si="115"/>
        <v>-3.4117573746226215</v>
      </c>
      <c r="BH291" s="75">
        <f t="shared" si="116"/>
        <v>-193.23371079533177</v>
      </c>
      <c r="BI291" s="75">
        <f t="shared" si="117"/>
        <v>18.91315446002098</v>
      </c>
      <c r="BJ291" s="75">
        <f t="shared" si="118"/>
        <v>-4.9809368666948943</v>
      </c>
      <c r="BK291" s="75">
        <f t="shared" si="119"/>
        <v>-12.625020687492807</v>
      </c>
      <c r="BM291" s="133">
        <f>O291*U291/Q291/P291</f>
        <v>0.9863155573911967</v>
      </c>
      <c r="BN291" s="133">
        <f>P291*U291/R291^2</f>
        <v>0.98579792137686006</v>
      </c>
      <c r="BO291" s="133">
        <f>P291*Q291/R291^2</f>
        <v>1.0022276916284001</v>
      </c>
      <c r="BP291" s="133">
        <f>R291^2/S291^2</f>
        <v>1.0101498241786333</v>
      </c>
      <c r="BQ291" s="133">
        <f>V291*S291/T291^2</f>
        <v>0.85147768225628517</v>
      </c>
      <c r="BR291" s="133">
        <f>S291^2/T291^2</f>
        <v>0.99659787223239138</v>
      </c>
      <c r="BS291" s="133">
        <f>O291*N291/Q291/P291</f>
        <v>0.82483040999321866</v>
      </c>
      <c r="BT291" s="133">
        <f>Y291^2/S291^2</f>
        <v>1.0190957313134572</v>
      </c>
      <c r="BU291" s="133">
        <f>W291^2/X291^2</f>
        <v>0.99501283635267668</v>
      </c>
      <c r="BV291" s="133">
        <f>X291^2/R291^2</f>
        <v>0.98748552989990857</v>
      </c>
      <c r="BX291" s="133">
        <f t="shared" si="120"/>
        <v>0.99934398190183649</v>
      </c>
      <c r="BY291" s="133">
        <f t="shared" si="121"/>
        <v>0.99941907613378422</v>
      </c>
      <c r="BZ291" s="133">
        <f t="shared" si="122"/>
        <v>1.0000751435274615</v>
      </c>
      <c r="CA291" s="133">
        <f t="shared" si="123"/>
        <v>1.0000138627653408</v>
      </c>
      <c r="CB291" s="133">
        <f t="shared" si="124"/>
        <v>0.99942910381385719</v>
      </c>
      <c r="CC291" s="133">
        <f t="shared" si="125"/>
        <v>0.99999617079652026</v>
      </c>
      <c r="CD291" s="133">
        <f t="shared" si="126"/>
        <v>0.99934398190183649</v>
      </c>
      <c r="CE291" s="133">
        <f t="shared" si="127"/>
        <v>0.99999745830221598</v>
      </c>
      <c r="CF291" s="133">
        <f t="shared" si="128"/>
        <v>1.0000187043580275</v>
      </c>
      <c r="CG291" s="133">
        <f t="shared" si="129"/>
        <v>0.9999684153914471</v>
      </c>
    </row>
    <row r="292" spans="1:85" x14ac:dyDescent="0.2">
      <c r="A292" s="132">
        <v>576</v>
      </c>
      <c r="B292" s="132">
        <f t="shared" si="105"/>
        <v>849.15</v>
      </c>
      <c r="C292" s="44">
        <f t="shared" si="106"/>
        <v>1.177648236471766</v>
      </c>
      <c r="E292" s="40">
        <f>'[4]methanogen M06-L TZVP smd redo'!AB292</f>
        <v>0.48619271888772353</v>
      </c>
      <c r="F292" s="40">
        <f>'[4]methanogen M06-L TZVP smd redo'!AS292</f>
        <v>0.55671750428953892</v>
      </c>
      <c r="G292" s="40">
        <f>'[4]methanogen M06-L TZVP smd redo'!BJ292</f>
        <v>0.58924248753911002</v>
      </c>
      <c r="H292" s="40">
        <f>'[4]methanogen M06-L TZVP smd redo'!EV292</f>
        <v>0.59534444307862699</v>
      </c>
      <c r="I292" s="40">
        <f>'[4]methanogen M06-L TZVP smd redo'!CL292</f>
        <v>0.57125995434503807</v>
      </c>
      <c r="J292" s="40">
        <f>'[4]methanogen M06-L TZVP smd redo'!DG292</f>
        <v>0.57542927993936566</v>
      </c>
      <c r="K292" s="40">
        <f>'[4]methanogen M06-L TZVP smd redo'!EC292</f>
        <v>0.55291047919570069</v>
      </c>
      <c r="M292" s="40" t="e">
        <f>EXP('d-beta'!Y293/1000)*'[3]methanogen M06-L TZVP smd redo'!EZ292</f>
        <v>#N/A</v>
      </c>
      <c r="N292" s="40">
        <f>'[3]methanogen M06-L TZVP smd redo'!ET292</f>
        <v>1.40689</v>
      </c>
      <c r="O292" s="40">
        <f>'[3]methanogen M06-L TZVP smd redo'!R292</f>
        <v>1.71861</v>
      </c>
      <c r="P292" s="40">
        <f>'[3]methanogen M06-L TZVP smd redo'!W292</f>
        <v>1.7137899999999999</v>
      </c>
      <c r="Q292" s="40">
        <f>'[3]methanogen M06-L TZVP smd redo'!V292</f>
        <v>1.70858</v>
      </c>
      <c r="R292" s="40">
        <f>PRODUCT('[4]methanogen M06-L TZVP smd redo'!AD292:AF292)^(1/3)</f>
        <v>1.7093449093343291</v>
      </c>
      <c r="S292" s="40">
        <f>AVERAGE('[3]methanogen M06-L TZVP smd redo'!AT292:AV292)</f>
        <v>1.7007933333333334</v>
      </c>
      <c r="T292" s="40">
        <f>'[3]methanogen M06-L TZVP smd redo'!FK292</f>
        <v>1.7037100000000001</v>
      </c>
      <c r="U292" s="40">
        <f>'[3]methanogen M06-L TZVP smd redo'!CD292</f>
        <v>1.6807099999999999</v>
      </c>
      <c r="V292" s="40">
        <f>'[3]methanogen M06-L TZVP smd redo'!CG292</f>
        <v>1.4539899999999999</v>
      </c>
      <c r="W292" s="40">
        <v>1.6944555380858268</v>
      </c>
      <c r="X292" s="40">
        <v>1.6986890618294008</v>
      </c>
      <c r="Y292" s="40">
        <v>1.7168698655206336</v>
      </c>
      <c r="Z292" s="40"/>
      <c r="AA292" s="40">
        <v>2.9300600000000001</v>
      </c>
      <c r="AB292" s="40">
        <v>2.9235461257068733</v>
      </c>
      <c r="AC292" s="41">
        <v>2.8943233333333338</v>
      </c>
      <c r="AD292" s="41">
        <v>2.90429</v>
      </c>
      <c r="AE292" s="41">
        <v>2.9492823676774109</v>
      </c>
      <c r="AF292" s="72">
        <v>2.8728019422539495</v>
      </c>
      <c r="AG292" s="41">
        <v>2.887104008415013</v>
      </c>
      <c r="AH292" s="40"/>
      <c r="AI292" s="133">
        <f>1000*(AA292/Q292/P292-1)</f>
        <v>0.65320545455893608</v>
      </c>
      <c r="AJ292" s="133">
        <f>1000*(AB292/R292^2-1)</f>
        <v>0.5770661936863597</v>
      </c>
      <c r="AK292" s="133">
        <f>1000*(AC292/S292^2-1)</f>
        <v>0.56188742937379743</v>
      </c>
      <c r="AL292" s="133">
        <f>1000*(AD292/T292^2-1)</f>
        <v>0.57266588591153855</v>
      </c>
      <c r="AM292" s="133">
        <f>1000*((AE292/Y292^2-1))</f>
        <v>0.55645579394547617</v>
      </c>
      <c r="AN292" s="133">
        <f>1000*((AF292/W292^2-1))</f>
        <v>0.5650540707593521</v>
      </c>
      <c r="AO292" s="133">
        <f>1000*((AG292/X292^2-1))</f>
        <v>0.54044552790988298</v>
      </c>
      <c r="AQ292" s="133">
        <f>O292*U292/AA292</f>
        <v>0.98581087523804967</v>
      </c>
      <c r="AR292" s="133">
        <f>U292*P292/AB292</f>
        <v>0.98523637632143146</v>
      </c>
      <c r="AS292" s="133">
        <f t="shared" si="107"/>
        <v>1.0022280730363204</v>
      </c>
      <c r="AT292" s="133">
        <f t="shared" si="108"/>
        <v>1.0100965887387172</v>
      </c>
      <c r="AU292" s="133">
        <f>V292*S292/AD292</f>
        <v>0.85147712478207516</v>
      </c>
      <c r="AV292" s="133">
        <f>AC292/AD292</f>
        <v>0.99656829494758914</v>
      </c>
      <c r="AW292" s="133">
        <f>O292*N292/AA292</f>
        <v>0.82520331423247295</v>
      </c>
      <c r="AX292" s="133">
        <f>AE292/AC292</f>
        <v>1.0189885607150815</v>
      </c>
      <c r="AY292" s="133">
        <f>AF292/AG292</f>
        <v>0.99504622413346477</v>
      </c>
      <c r="AZ292" s="133">
        <f t="shared" si="109"/>
        <v>0.98753496072067304</v>
      </c>
      <c r="BB292" s="75">
        <f t="shared" si="110"/>
        <v>-14.290752880810063</v>
      </c>
      <c r="BC292" s="75">
        <f t="shared" si="111"/>
        <v>-14.873690638829151</v>
      </c>
      <c r="BD292" s="75">
        <f t="shared" si="112"/>
        <v>2.2255945623907376</v>
      </c>
      <c r="BE292" s="75">
        <f t="shared" si="113"/>
        <v>10.045958695251743</v>
      </c>
      <c r="BF292" s="75">
        <f t="shared" si="114"/>
        <v>-160.78264385320182</v>
      </c>
      <c r="BG292" s="75">
        <f t="shared" si="115"/>
        <v>-3.4376068582338446</v>
      </c>
      <c r="BH292" s="75">
        <f t="shared" si="116"/>
        <v>-192.12548151526627</v>
      </c>
      <c r="BI292" s="75">
        <f t="shared" si="117"/>
        <v>18.810528186488003</v>
      </c>
      <c r="BJ292" s="75">
        <f t="shared" si="118"/>
        <v>-4.9660864870676491</v>
      </c>
      <c r="BK292" s="75">
        <f t="shared" si="119"/>
        <v>-12.543379572099736</v>
      </c>
      <c r="BM292" s="133">
        <f>O292*U292/Q292/P292</f>
        <v>0.98645481227891874</v>
      </c>
      <c r="BN292" s="133">
        <f>P292*U292/R292^2</f>
        <v>0.98580492292699662</v>
      </c>
      <c r="BO292" s="133">
        <f>P292*Q292/R292^2</f>
        <v>1.0021518139444685</v>
      </c>
      <c r="BP292" s="133">
        <f>R292^2/S292^2</f>
        <v>1.0100812655631501</v>
      </c>
      <c r="BQ292" s="133">
        <f>V292*S292/T292^2</f>
        <v>0.85196473668407202</v>
      </c>
      <c r="BR292" s="133">
        <f>S292^2/T292^2</f>
        <v>0.99657903038353679</v>
      </c>
      <c r="BS292" s="133">
        <f>O292*N292/Q292/P292</f>
        <v>0.82574234153844972</v>
      </c>
      <c r="BT292" s="133">
        <f>Y292^2/S292^2</f>
        <v>1.0189940924113046</v>
      </c>
      <c r="BU292" s="133">
        <f>W292^2/X292^2</f>
        <v>0.99502175132428117</v>
      </c>
      <c r="BV292" s="133">
        <f>X292^2/R292^2</f>
        <v>0.98757110537419601</v>
      </c>
      <c r="BX292" s="133">
        <f t="shared" si="120"/>
        <v>0.99934722094428086</v>
      </c>
      <c r="BY292" s="133">
        <f t="shared" si="121"/>
        <v>0.9994232666196502</v>
      </c>
      <c r="BZ292" s="133">
        <f t="shared" si="122"/>
        <v>1.0000760953488192</v>
      </c>
      <c r="CA292" s="133">
        <f t="shared" si="123"/>
        <v>1.0000151702403455</v>
      </c>
      <c r="CB292" s="133">
        <f t="shared" si="124"/>
        <v>0.99942766187260912</v>
      </c>
      <c r="CC292" s="133">
        <f t="shared" si="125"/>
        <v>0.99998922771238374</v>
      </c>
      <c r="CD292" s="133">
        <f t="shared" si="126"/>
        <v>0.99934722094428086</v>
      </c>
      <c r="CE292" s="133">
        <f t="shared" si="127"/>
        <v>0.9999945714148254</v>
      </c>
      <c r="CF292" s="133">
        <f t="shared" si="128"/>
        <v>1.0000245952504567</v>
      </c>
      <c r="CG292" s="133">
        <f t="shared" si="129"/>
        <v>0.99996340045458365</v>
      </c>
    </row>
    <row r="293" spans="1:85" x14ac:dyDescent="0.2">
      <c r="A293" s="132">
        <v>578</v>
      </c>
      <c r="B293" s="132">
        <f t="shared" si="105"/>
        <v>851.15</v>
      </c>
      <c r="C293" s="44">
        <f t="shared" si="106"/>
        <v>1.1748810432943664</v>
      </c>
      <c r="E293" s="40">
        <f>'[4]methanogen M06-L TZVP smd redo'!AB293</f>
        <v>0.47956577602081829</v>
      </c>
      <c r="F293" s="40">
        <f>'[4]methanogen M06-L TZVP smd redo'!AS293</f>
        <v>0.54603520384022275</v>
      </c>
      <c r="G293" s="40">
        <f>'[4]methanogen M06-L TZVP smd redo'!BJ293</f>
        <v>0.59194124789696545</v>
      </c>
      <c r="H293" s="40">
        <f>'[4]methanogen M06-L TZVP smd redo'!EV293</f>
        <v>0.59102311373360195</v>
      </c>
      <c r="I293" s="40">
        <f>'[4]methanogen M06-L TZVP smd redo'!CL293</f>
        <v>0.57047829535972205</v>
      </c>
      <c r="J293" s="40">
        <f>'[4]methanogen M06-L TZVP smd redo'!DG293</f>
        <v>0.57556936728708763</v>
      </c>
      <c r="K293" s="40">
        <f>'[4]methanogen M06-L TZVP smd redo'!EC293</f>
        <v>0.54940654872726036</v>
      </c>
      <c r="M293" s="40" t="e">
        <f>EXP('d-beta'!Y294/1000)*'[3]methanogen M06-L TZVP smd redo'!EZ293</f>
        <v>#N/A</v>
      </c>
      <c r="N293" s="40">
        <f>'[3]methanogen M06-L TZVP smd redo'!ET293</f>
        <v>1.4053100000000001</v>
      </c>
      <c r="O293" s="40">
        <f>'[3]methanogen M06-L TZVP smd redo'!R293</f>
        <v>1.7149799999999999</v>
      </c>
      <c r="P293" s="40">
        <f>'[3]methanogen M06-L TZVP smd redo'!W293</f>
        <v>1.7100900000000001</v>
      </c>
      <c r="Q293" s="40">
        <f>'[3]methanogen M06-L TZVP smd redo'!V293</f>
        <v>1.70489</v>
      </c>
      <c r="R293" s="40">
        <f>PRODUCT('[4]methanogen M06-L TZVP smd redo'!AD293:AF293)^(1/3)</f>
        <v>1.7057188360203159</v>
      </c>
      <c r="S293" s="40">
        <f>AVERAGE('[3]methanogen M06-L TZVP smd redo'!AT293:AV293)</f>
        <v>1.6972400000000001</v>
      </c>
      <c r="T293" s="40">
        <f>'[3]methanogen M06-L TZVP smd redo'!FK293</f>
        <v>1.70018</v>
      </c>
      <c r="U293" s="40">
        <f>'[3]methanogen M06-L TZVP smd redo'!CD293</f>
        <v>1.6772199999999999</v>
      </c>
      <c r="V293" s="40">
        <f>'[3]methanogen M06-L TZVP smd redo'!CG293</f>
        <v>1.45181</v>
      </c>
      <c r="W293" s="40">
        <v>1.6909457915958219</v>
      </c>
      <c r="X293" s="40">
        <v>1.6951528348788947</v>
      </c>
      <c r="Y293" s="40">
        <v>1.7131935736796187</v>
      </c>
      <c r="Z293" s="40"/>
      <c r="AA293" s="40">
        <v>2.9174099999999998</v>
      </c>
      <c r="AB293" s="40">
        <v>2.9111406909048543</v>
      </c>
      <c r="AC293" s="41">
        <v>2.8822299999999998</v>
      </c>
      <c r="AD293" s="41">
        <v>2.89222</v>
      </c>
      <c r="AE293" s="41">
        <v>2.9366531556143745</v>
      </c>
      <c r="AF293" s="72">
        <v>2.8608857977547921</v>
      </c>
      <c r="AG293" s="41">
        <v>2.8750815248547856</v>
      </c>
      <c r="AH293" s="40"/>
      <c r="AI293" s="133">
        <f>1000*(AA293/Q293/P293-1)</f>
        <v>0.64985420379737313</v>
      </c>
      <c r="AJ293" s="133">
        <f>1000*(AB293/R293^2-1)</f>
        <v>0.57190467383905208</v>
      </c>
      <c r="AK293" s="133">
        <f>1000*(AC293/S293^2-1)</f>
        <v>0.557650916344965</v>
      </c>
      <c r="AL293" s="133">
        <f>1000*(AD293/T293^2-1)</f>
        <v>0.55627236791955248</v>
      </c>
      <c r="AM293" s="133">
        <f>1000*((AE293/Y293^2-1))</f>
        <v>0.55227152386638778</v>
      </c>
      <c r="AN293" s="133">
        <f>1000*((AF293/W293^2-1))</f>
        <v>0.5554257801732021</v>
      </c>
      <c r="AO293" s="133">
        <f>1000*((AG293/X293^2-1))</f>
        <v>0.5353638993077503</v>
      </c>
      <c r="AQ293" s="133">
        <f>O293*U293/AA293</f>
        <v>0.98594258455273687</v>
      </c>
      <c r="AR293" s="133">
        <f>U293*P293/AB293</f>
        <v>0.98524855179997983</v>
      </c>
      <c r="AS293" s="133">
        <f t="shared" si="107"/>
        <v>1.0021535575778706</v>
      </c>
      <c r="AT293" s="133">
        <f t="shared" si="108"/>
        <v>1.010030667540361</v>
      </c>
      <c r="AU293" s="133">
        <f>V293*S293/AD293</f>
        <v>0.85196492811750157</v>
      </c>
      <c r="AV293" s="133">
        <f>AC293/AD293</f>
        <v>0.99654590591310477</v>
      </c>
      <c r="AW293" s="133">
        <f>O293*N293/AA293</f>
        <v>0.82610210556623864</v>
      </c>
      <c r="AX293" s="133">
        <f>AE293/AC293</f>
        <v>1.0188823083565068</v>
      </c>
      <c r="AY293" s="133">
        <f>AF293/AG293</f>
        <v>0.99506249580150241</v>
      </c>
      <c r="AZ293" s="133">
        <f t="shared" si="109"/>
        <v>0.98761338943091048</v>
      </c>
      <c r="BB293" s="75">
        <f t="shared" si="110"/>
        <v>-14.157156751710769</v>
      </c>
      <c r="BC293" s="75">
        <f t="shared" si="111"/>
        <v>-14.861332788865658</v>
      </c>
      <c r="BD293" s="75">
        <f t="shared" si="112"/>
        <v>2.1512419966457341</v>
      </c>
      <c r="BE293" s="75">
        <f t="shared" si="113"/>
        <v>9.9806942935416583</v>
      </c>
      <c r="BF293" s="75">
        <f t="shared" si="114"/>
        <v>-160.20991718142565</v>
      </c>
      <c r="BG293" s="75">
        <f t="shared" si="115"/>
        <v>-3.4600732422229252</v>
      </c>
      <c r="BH293" s="75">
        <f t="shared" si="116"/>
        <v>-191.03689861382838</v>
      </c>
      <c r="BI293" s="75">
        <f t="shared" si="117"/>
        <v>18.706250373518106</v>
      </c>
      <c r="BJ293" s="75">
        <f t="shared" si="118"/>
        <v>-4.9497339452441729</v>
      </c>
      <c r="BK293" s="75">
        <f t="shared" si="119"/>
        <v>-12.463964058553481</v>
      </c>
      <c r="BM293" s="133">
        <f>O293*U293/Q293/P293</f>
        <v>0.9865833034860112</v>
      </c>
      <c r="BN293" s="133">
        <f>P293*U293/R293^2</f>
        <v>0.98581202005164748</v>
      </c>
      <c r="BO293" s="133">
        <f>P293*Q293/R293^2</f>
        <v>1.002075490911063</v>
      </c>
      <c r="BP293" s="133">
        <f>R293^2/S293^2</f>
        <v>1.0100162790370164</v>
      </c>
      <c r="BQ293" s="133">
        <f>V293*S293/T293^2</f>
        <v>0.85243885266544994</v>
      </c>
      <c r="BR293" s="133">
        <f>S293^2/T293^2</f>
        <v>0.99654453289198186</v>
      </c>
      <c r="BS293" s="133">
        <f>O293*N293/Q293/P293</f>
        <v>0.82663895149230671</v>
      </c>
      <c r="BT293" s="133">
        <f>Y293^2/S293^2</f>
        <v>1.0188877862990213</v>
      </c>
      <c r="BU293" s="133">
        <f>W293^2/X293^2</f>
        <v>0.99504254405797077</v>
      </c>
      <c r="BV293" s="133">
        <f>X293^2/R293^2</f>
        <v>0.98764945827913853</v>
      </c>
      <c r="BX293" s="133">
        <f t="shared" si="120"/>
        <v>0.99935056783242693</v>
      </c>
      <c r="BY293" s="133">
        <f t="shared" si="121"/>
        <v>0.99942842221416806</v>
      </c>
      <c r="BZ293" s="133">
        <f t="shared" si="122"/>
        <v>1.0000779049757387</v>
      </c>
      <c r="CA293" s="133">
        <f t="shared" si="123"/>
        <v>1.0000142458133034</v>
      </c>
      <c r="CB293" s="133">
        <f t="shared" si="124"/>
        <v>0.99944403689899108</v>
      </c>
      <c r="CC293" s="133">
        <f t="shared" si="125"/>
        <v>1.0000013777820034</v>
      </c>
      <c r="CD293" s="133">
        <f t="shared" si="126"/>
        <v>0.99935056783242682</v>
      </c>
      <c r="CE293" s="133">
        <f t="shared" si="127"/>
        <v>0.99999462360567259</v>
      </c>
      <c r="CF293" s="133">
        <f t="shared" si="128"/>
        <v>1.0000200511462056</v>
      </c>
      <c r="CG293" s="133">
        <f t="shared" si="129"/>
        <v>0.99996348011136371</v>
      </c>
    </row>
    <row r="294" spans="1:85" x14ac:dyDescent="0.2">
      <c r="A294" s="132">
        <v>580</v>
      </c>
      <c r="B294" s="132">
        <f t="shared" si="105"/>
        <v>853.15</v>
      </c>
      <c r="C294" s="44">
        <f t="shared" si="106"/>
        <v>1.1721268241223701</v>
      </c>
      <c r="E294" s="40">
        <f>'[4]methanogen M06-L TZVP smd redo'!AB294</f>
        <v>0.47584330317196333</v>
      </c>
      <c r="F294" s="40">
        <f>'[4]methanogen M06-L TZVP smd redo'!AS294</f>
        <v>0.54615077941666534</v>
      </c>
      <c r="G294" s="40">
        <f>'[4]methanogen M06-L TZVP smd redo'!BJ294</f>
        <v>0.58405141801354254</v>
      </c>
      <c r="H294" s="40">
        <f>'[4]methanogen M06-L TZVP smd redo'!EV294</f>
        <v>0.58597854633934965</v>
      </c>
      <c r="I294" s="40">
        <f>'[4]methanogen M06-L TZVP smd redo'!CL294</f>
        <v>0.56304801219231315</v>
      </c>
      <c r="J294" s="40">
        <f>'[4]methanogen M06-L TZVP smd redo'!DG294</f>
        <v>0.56706059790512242</v>
      </c>
      <c r="K294" s="40">
        <f>'[4]methanogen M06-L TZVP smd redo'!EC294</f>
        <v>0.54106377663964977</v>
      </c>
      <c r="M294" s="40" t="e">
        <f>EXP('d-beta'!Y295/1000)*'[3]methanogen M06-L TZVP smd redo'!EZ294</f>
        <v>#N/A</v>
      </c>
      <c r="N294" s="40">
        <f>'[3]methanogen M06-L TZVP smd redo'!ET294</f>
        <v>1.40374</v>
      </c>
      <c r="O294" s="40">
        <f>'[3]methanogen M06-L TZVP smd redo'!R294</f>
        <v>1.7113799999999999</v>
      </c>
      <c r="P294" s="40">
        <f>'[3]methanogen M06-L TZVP smd redo'!W294</f>
        <v>1.70641</v>
      </c>
      <c r="Q294" s="40">
        <f>'[3]methanogen M06-L TZVP smd redo'!V294</f>
        <v>1.7012400000000001</v>
      </c>
      <c r="R294" s="40">
        <f>PRODUCT('[4]methanogen M06-L TZVP smd redo'!AD294:AF294)^(1/3)</f>
        <v>1.7021227043282432</v>
      </c>
      <c r="S294" s="40">
        <f>AVERAGE('[3]methanogen M06-L TZVP smd redo'!AT294:AV294)</f>
        <v>1.6937166666666668</v>
      </c>
      <c r="T294" s="40">
        <f>'[3]methanogen M06-L TZVP smd redo'!FK294</f>
        <v>1.6966699999999999</v>
      </c>
      <c r="U294" s="40">
        <f>'[3]methanogen M06-L TZVP smd redo'!CD294</f>
        <v>1.6737599999999999</v>
      </c>
      <c r="V294" s="40">
        <f>'[3]methanogen M06-L TZVP smd redo'!CG294</f>
        <v>1.44964</v>
      </c>
      <c r="W294" s="40">
        <v>1.6874560445385389</v>
      </c>
      <c r="X294" s="40">
        <v>1.6916432114804918</v>
      </c>
      <c r="Y294" s="40">
        <v>1.7095539318856432</v>
      </c>
      <c r="Z294" s="40"/>
      <c r="AA294" s="40">
        <v>2.9048799999999999</v>
      </c>
      <c r="AB294" s="40">
        <v>2.8988552009240882</v>
      </c>
      <c r="AC294" s="41">
        <v>2.87025</v>
      </c>
      <c r="AD294" s="41">
        <v>2.8802699999999999</v>
      </c>
      <c r="AE294" s="41">
        <v>2.9241605787532081</v>
      </c>
      <c r="AF294" s="72">
        <v>2.8490862699240167</v>
      </c>
      <c r="AG294" s="41">
        <v>2.8631823518774775</v>
      </c>
      <c r="AH294" s="40"/>
      <c r="AI294" s="133">
        <f>1000*(AA294/Q294/P294-1)</f>
        <v>0.6431427049020666</v>
      </c>
      <c r="AJ294" s="133">
        <f>1000*(AB294/R294^2-1)</f>
        <v>0.56381613256029084</v>
      </c>
      <c r="AK294" s="133">
        <f>1000*(AC294/S294^2-1)</f>
        <v>0.54863392552406687</v>
      </c>
      <c r="AL294" s="133">
        <f>1000*(AD294/T294^2-1)</f>
        <v>0.5491774384722703</v>
      </c>
      <c r="AM294" s="133">
        <f>1000*((AE294/Y294^2-1))</f>
        <v>0.54264917739654805</v>
      </c>
      <c r="AN294" s="133">
        <f>1000*((AF294/W294^2-1))</f>
        <v>0.55429790839833792</v>
      </c>
      <c r="AO294" s="133">
        <f>1000*((AG294/X294^2-1))</f>
        <v>0.53311667334221546</v>
      </c>
      <c r="AQ294" s="133">
        <f>O294*U294/AA294</f>
        <v>0.98607838836716144</v>
      </c>
      <c r="AR294" s="133">
        <f>U294*P294/AB294</f>
        <v>0.98525818077754779</v>
      </c>
      <c r="AS294" s="133">
        <f t="shared" si="107"/>
        <v>1.0020783373636568</v>
      </c>
      <c r="AT294" s="133">
        <f t="shared" si="108"/>
        <v>1.0099661008358465</v>
      </c>
      <c r="AU294" s="133">
        <f>V294*S294/AD294</f>
        <v>0.85244766242979553</v>
      </c>
      <c r="AV294" s="133">
        <f>AC294/AD294</f>
        <v>0.9965211594746326</v>
      </c>
      <c r="AW294" s="133">
        <f>O294*N294/AA294</f>
        <v>0.82699889881853972</v>
      </c>
      <c r="AX294" s="133">
        <f>AE294/AC294</f>
        <v>1.0187825376720523</v>
      </c>
      <c r="AY294" s="133">
        <f>AF294/AG294</f>
        <v>0.99507677813667106</v>
      </c>
      <c r="AZ294" s="133">
        <f t="shared" si="109"/>
        <v>0.98769415973752706</v>
      </c>
      <c r="BB294" s="75">
        <f t="shared" si="110"/>
        <v>-14.019426152995914</v>
      </c>
      <c r="BC294" s="75">
        <f t="shared" si="111"/>
        <v>-14.851559691003226</v>
      </c>
      <c r="BD294" s="75">
        <f t="shared" si="112"/>
        <v>2.0761806083513301</v>
      </c>
      <c r="BE294" s="75">
        <f t="shared" si="113"/>
        <v>9.9167667610353742</v>
      </c>
      <c r="BF294" s="75">
        <f t="shared" si="114"/>
        <v>-159.6434647533234</v>
      </c>
      <c r="BG294" s="75">
        <f t="shared" si="115"/>
        <v>-3.4849057618136543</v>
      </c>
      <c r="BH294" s="75">
        <f t="shared" si="116"/>
        <v>-189.95191549676909</v>
      </c>
      <c r="BI294" s="75">
        <f t="shared" si="117"/>
        <v>18.60832388209462</v>
      </c>
      <c r="BJ294" s="75">
        <f t="shared" si="118"/>
        <v>-4.9353808440759019</v>
      </c>
      <c r="BK294" s="75">
        <f t="shared" si="119"/>
        <v>-12.382184077815198</v>
      </c>
      <c r="BM294" s="133">
        <f>O294*U294/Q294/P294</f>
        <v>0.98671257748910135</v>
      </c>
      <c r="BN294" s="133">
        <f>P294*U294/R294^2</f>
        <v>0.98581368523460711</v>
      </c>
      <c r="BO294" s="133">
        <f>P294*Q294/R294^2</f>
        <v>1.0019988970154163</v>
      </c>
      <c r="BP294" s="133">
        <f>R294^2/S294^2</f>
        <v>1.0099507759618152</v>
      </c>
      <c r="BQ294" s="133">
        <f>V294*S294/T294^2</f>
        <v>0.85291580745348039</v>
      </c>
      <c r="BR294" s="133">
        <f>S294^2/T294^2</f>
        <v>0.99652170079979663</v>
      </c>
      <c r="BS294" s="133">
        <f>O294*N294/Q294/P294</f>
        <v>0.82753077712727696</v>
      </c>
      <c r="BT294" s="133">
        <f>Y294^2/S294^2</f>
        <v>1.0187886315221142</v>
      </c>
      <c r="BU294" s="133">
        <f>W294^2/X294^2</f>
        <v>0.99505571285797434</v>
      </c>
      <c r="BV294" s="133">
        <f>X294^2/R294^2</f>
        <v>0.98772446525772561</v>
      </c>
      <c r="BX294" s="133">
        <f t="shared" si="120"/>
        <v>0.99935727066178304</v>
      </c>
      <c r="BY294" s="133">
        <f t="shared" si="121"/>
        <v>0.99943650157694142</v>
      </c>
      <c r="BZ294" s="133">
        <f t="shared" si="122"/>
        <v>1.0000792818719433</v>
      </c>
      <c r="CA294" s="133">
        <f t="shared" si="123"/>
        <v>1.0000151738821297</v>
      </c>
      <c r="CB294" s="133">
        <f t="shared" si="124"/>
        <v>0.99945112399184788</v>
      </c>
      <c r="CC294" s="133">
        <f t="shared" si="125"/>
        <v>0.99999945678537294</v>
      </c>
      <c r="CD294" s="133">
        <f t="shared" si="126"/>
        <v>0.99935727066178293</v>
      </c>
      <c r="CE294" s="133">
        <f t="shared" si="127"/>
        <v>0.999994018533508</v>
      </c>
      <c r="CF294" s="133">
        <f t="shared" si="128"/>
        <v>1.0000211699490034</v>
      </c>
      <c r="CG294" s="133">
        <f t="shared" si="129"/>
        <v>0.99996931783987886</v>
      </c>
    </row>
    <row r="295" spans="1:85" x14ac:dyDescent="0.2">
      <c r="A295" s="132">
        <v>582</v>
      </c>
      <c r="B295" s="132">
        <f t="shared" si="105"/>
        <v>855.15</v>
      </c>
      <c r="C295" s="44">
        <f t="shared" si="106"/>
        <v>1.1693854879260948</v>
      </c>
      <c r="E295" s="40">
        <f>'[4]methanogen M06-L TZVP smd redo'!AB295</f>
        <v>0.47302247662139862</v>
      </c>
      <c r="F295" s="40">
        <f>'[4]methanogen M06-L TZVP smd redo'!AS295</f>
        <v>0.54537322601855287</v>
      </c>
      <c r="G295" s="40">
        <f>'[4]methanogen M06-L TZVP smd redo'!BJ295</f>
        <v>0.57929555704849811</v>
      </c>
      <c r="H295" s="40">
        <f>'[4]methanogen M06-L TZVP smd redo'!EV295</f>
        <v>0.58197146173255554</v>
      </c>
      <c r="I295" s="40">
        <f>'[4]methanogen M06-L TZVP smd redo'!CL295</f>
        <v>0.56053968161107193</v>
      </c>
      <c r="J295" s="40">
        <f>'[4]methanogen M06-L TZVP smd redo'!DG295</f>
        <v>0.56738869682693149</v>
      </c>
      <c r="K295" s="40">
        <f>'[4]methanogen M06-L TZVP smd redo'!EC295</f>
        <v>0.54141893473969027</v>
      </c>
      <c r="M295" s="40" t="e">
        <f>EXP('d-beta'!Y296/1000)*'[3]methanogen M06-L TZVP smd redo'!EZ295</f>
        <v>#N/A</v>
      </c>
      <c r="N295" s="40">
        <f>'[3]methanogen M06-L TZVP smd redo'!ET295</f>
        <v>1.40218</v>
      </c>
      <c r="O295" s="40">
        <f>'[3]methanogen M06-L TZVP smd redo'!R295</f>
        <v>1.7078</v>
      </c>
      <c r="P295" s="40">
        <f>'[3]methanogen M06-L TZVP smd redo'!W295</f>
        <v>1.7027699999999999</v>
      </c>
      <c r="Q295" s="40">
        <f>'[3]methanogen M06-L TZVP smd redo'!V295</f>
        <v>1.6976100000000001</v>
      </c>
      <c r="R295" s="40">
        <f>PRODUCT('[4]methanogen M06-L TZVP smd redo'!AD295:AF295)^(1/3)</f>
        <v>1.69855325546921</v>
      </c>
      <c r="S295" s="40">
        <f>AVERAGE('[3]methanogen M06-L TZVP smd redo'!AT295:AV295)</f>
        <v>1.6902166666666665</v>
      </c>
      <c r="T295" s="40">
        <f>'[3]methanogen M06-L TZVP smd redo'!FK295</f>
        <v>1.6931799999999999</v>
      </c>
      <c r="U295" s="40">
        <f>'[3]methanogen M06-L TZVP smd redo'!CD295</f>
        <v>1.6703300000000001</v>
      </c>
      <c r="V295" s="40">
        <f>'[3]methanogen M06-L TZVP smd redo'!CG295</f>
        <v>1.4474899999999999</v>
      </c>
      <c r="W295" s="40">
        <v>1.6840029387225175</v>
      </c>
      <c r="X295" s="40">
        <v>1.6881636264038988</v>
      </c>
      <c r="Y295" s="40">
        <v>1.7059342897665415</v>
      </c>
      <c r="Z295" s="40"/>
      <c r="AA295" s="40">
        <v>2.8924799999999999</v>
      </c>
      <c r="AB295" s="40">
        <v>2.8866930631126464</v>
      </c>
      <c r="AC295" s="41">
        <v>2.8583933333333333</v>
      </c>
      <c r="AD295" s="41">
        <v>2.8684400000000001</v>
      </c>
      <c r="AE295" s="41">
        <v>2.9117880035038546</v>
      </c>
      <c r="AF295" s="72">
        <v>2.8374034342715118</v>
      </c>
      <c r="AG295" s="41">
        <v>2.8513965048671075</v>
      </c>
      <c r="AH295" s="40"/>
      <c r="AI295" s="133">
        <f>1000*(AA295/Q295/P295-1)</f>
        <v>0.63675196322510175</v>
      </c>
      <c r="AJ295" s="133">
        <f>1000*(AB295/R295^2-1)</f>
        <v>0.55800868029942663</v>
      </c>
      <c r="AK295" s="133">
        <f>1000*(AC295/S295^2-1)</f>
        <v>0.54639294427372143</v>
      </c>
      <c r="AL295" s="133">
        <f>1000*(AD295/T295^2-1)</f>
        <v>0.55164480324365606</v>
      </c>
      <c r="AM295" s="133">
        <f>1000*((AE295/Y295^2-1))</f>
        <v>0.54161092400129007</v>
      </c>
      <c r="AN295" s="133">
        <f>1000*((AF295/W295^2-1))</f>
        <v>0.54217537110057279</v>
      </c>
      <c r="AO295" s="133">
        <f>1000*((AG295/X295^2-1))</f>
        <v>0.5263613577006776</v>
      </c>
      <c r="AQ295" s="133">
        <f>O295*U295/AA295</f>
        <v>0.98620891898993257</v>
      </c>
      <c r="AR295" s="133">
        <f>U295*P295/AB295</f>
        <v>0.98527545253917159</v>
      </c>
      <c r="AS295" s="133">
        <f t="shared" si="107"/>
        <v>1.0020046942161263</v>
      </c>
      <c r="AT295" s="133">
        <f t="shared" si="108"/>
        <v>1.0099005722722951</v>
      </c>
      <c r="AU295" s="133">
        <f>V295*S295/AD295</f>
        <v>0.85292762715389991</v>
      </c>
      <c r="AV295" s="133">
        <f>AC295/AD295</f>
        <v>0.99649751549041754</v>
      </c>
      <c r="AW295" s="133">
        <f>O295*N295/AA295</f>
        <v>0.82788576031640659</v>
      </c>
      <c r="AX295" s="133">
        <f>AE295/AC295</f>
        <v>1.018679958964309</v>
      </c>
      <c r="AY295" s="133">
        <f>AF295/AG295</f>
        <v>0.99509255532448371</v>
      </c>
      <c r="AZ295" s="133">
        <f t="shared" si="109"/>
        <v>0.98777266669027863</v>
      </c>
      <c r="BB295" s="75">
        <f t="shared" si="110"/>
        <v>-13.887061438712353</v>
      </c>
      <c r="BC295" s="75">
        <f t="shared" si="111"/>
        <v>-14.834029656161672</v>
      </c>
      <c r="BD295" s="75">
        <f t="shared" si="112"/>
        <v>2.0026874981325875</v>
      </c>
      <c r="BE295" s="75">
        <f t="shared" si="113"/>
        <v>9.8518827125516104</v>
      </c>
      <c r="BF295" s="75">
        <f t="shared" si="114"/>
        <v>-159.08058016163426</v>
      </c>
      <c r="BG295" s="75">
        <f t="shared" si="115"/>
        <v>-3.5086325683038986</v>
      </c>
      <c r="BH295" s="75">
        <f t="shared" si="116"/>
        <v>-188.88010474805981</v>
      </c>
      <c r="BI295" s="75">
        <f t="shared" si="117"/>
        <v>18.507631272538031</v>
      </c>
      <c r="BJ295" s="75">
        <f t="shared" si="118"/>
        <v>-4.9195257230590981</v>
      </c>
      <c r="BK295" s="75">
        <f t="shared" si="119"/>
        <v>-12.302702153094781</v>
      </c>
      <c r="BM295" s="133">
        <f>O295*U295/Q295/P295</f>
        <v>0.9868368894552495</v>
      </c>
      <c r="BN295" s="133">
        <f>P295*U295/R295^2</f>
        <v>0.98582524479417444</v>
      </c>
      <c r="BO295" s="133">
        <f>P295*Q295/R295^2</f>
        <v>1.0019258432854816</v>
      </c>
      <c r="BP295" s="133">
        <f>R295^2/S295^2</f>
        <v>1.0098888480760384</v>
      </c>
      <c r="BQ295" s="133">
        <f>V295*S295/T295^2</f>
        <v>0.85339814024696226</v>
      </c>
      <c r="BR295" s="133">
        <f>S295^2/T295^2</f>
        <v>0.9965027460968664</v>
      </c>
      <c r="BS295" s="133">
        <f>O295*N295/Q295/P295</f>
        <v>0.82841291819961427</v>
      </c>
      <c r="BT295" s="133">
        <f>Y295^2/S295^2</f>
        <v>1.0186848276755764</v>
      </c>
      <c r="BU295" s="133">
        <f>W295^2/X295^2</f>
        <v>0.99507682744474879</v>
      </c>
      <c r="BV295" s="133">
        <f>X295^2/R295^2</f>
        <v>0.98780391060492634</v>
      </c>
      <c r="BX295" s="133">
        <f t="shared" si="120"/>
        <v>0.99936365323182885</v>
      </c>
      <c r="BY295" s="133">
        <f t="shared" si="121"/>
        <v>0.99944230251973554</v>
      </c>
      <c r="BZ295" s="133">
        <f t="shared" si="122"/>
        <v>1.0000786993679953</v>
      </c>
      <c r="CA295" s="133">
        <f t="shared" si="123"/>
        <v>1.0000116093927358</v>
      </c>
      <c r="CB295" s="133">
        <f t="shared" si="124"/>
        <v>0.99944865934096583</v>
      </c>
      <c r="CC295" s="133">
        <f t="shared" si="125"/>
        <v>0.99999475103659341</v>
      </c>
      <c r="CD295" s="133">
        <f t="shared" si="126"/>
        <v>0.99936365323182874</v>
      </c>
      <c r="CE295" s="133">
        <f t="shared" si="127"/>
        <v>0.99999522059116308</v>
      </c>
      <c r="CF295" s="133">
        <f t="shared" si="128"/>
        <v>1.0000158056938933</v>
      </c>
      <c r="CG295" s="133">
        <f t="shared" si="129"/>
        <v>0.99996837032703323</v>
      </c>
    </row>
    <row r="296" spans="1:85" x14ac:dyDescent="0.2">
      <c r="A296" s="132">
        <v>584</v>
      </c>
      <c r="B296" s="132">
        <f t="shared" si="105"/>
        <v>857.15</v>
      </c>
      <c r="C296" s="44">
        <f t="shared" si="106"/>
        <v>1.1666569445254624</v>
      </c>
      <c r="E296" s="40">
        <f>'[4]methanogen M06-L TZVP smd redo'!AB296</f>
        <v>0.47901409640993542</v>
      </c>
      <c r="F296" s="40">
        <f>'[4]methanogen M06-L TZVP smd redo'!AS296</f>
        <v>0.5339262539880707</v>
      </c>
      <c r="G296" s="40">
        <f>'[4]methanogen M06-L TZVP smd redo'!BJ296</f>
        <v>0.57379808535973353</v>
      </c>
      <c r="H296" s="40">
        <f>'[4]methanogen M06-L TZVP smd redo'!EV296</f>
        <v>0.57520385475151592</v>
      </c>
      <c r="I296" s="40">
        <f>'[4]methanogen M06-L TZVP smd redo'!CL296</f>
        <v>0.55525072163464806</v>
      </c>
      <c r="J296" s="40">
        <f>'[4]methanogen M06-L TZVP smd redo'!DG296</f>
        <v>0.56096126916971301</v>
      </c>
      <c r="K296" s="40">
        <f>'[4]methanogen M06-L TZVP smd redo'!EC296</f>
        <v>0.53888278006830603</v>
      </c>
      <c r="M296" s="40" t="e">
        <f>EXP('d-beta'!Y297/1000)*'[3]methanogen M06-L TZVP smd redo'!EZ296</f>
        <v>#N/A</v>
      </c>
      <c r="N296" s="40">
        <f>'[3]methanogen M06-L TZVP smd redo'!ET296</f>
        <v>1.40063</v>
      </c>
      <c r="O296" s="40">
        <f>'[3]methanogen M06-L TZVP smd redo'!R296</f>
        <v>1.7042600000000001</v>
      </c>
      <c r="P296" s="40">
        <f>'[3]methanogen M06-L TZVP smd redo'!W296</f>
        <v>1.6991499999999999</v>
      </c>
      <c r="Q296" s="40">
        <f>'[3]methanogen M06-L TZVP smd redo'!V296</f>
        <v>1.69401</v>
      </c>
      <c r="R296" s="40">
        <f>PRODUCT('[4]methanogen M06-L TZVP smd redo'!AD296:AF296)^(1/3)</f>
        <v>1.6950138155897576</v>
      </c>
      <c r="S296" s="40">
        <f>AVERAGE('[3]methanogen M06-L TZVP smd redo'!AT296:AV296)</f>
        <v>1.6867433333333333</v>
      </c>
      <c r="T296" s="40">
        <f>'[3]methanogen M06-L TZVP smd redo'!FK296</f>
        <v>1.68973</v>
      </c>
      <c r="U296" s="40">
        <f>'[3]methanogen M06-L TZVP smd redo'!CD296</f>
        <v>1.66692</v>
      </c>
      <c r="V296" s="40">
        <f>'[3]methanogen M06-L TZVP smd redo'!CG296</f>
        <v>1.4453499999999999</v>
      </c>
      <c r="W296" s="40">
        <v>1.6805698325135814</v>
      </c>
      <c r="X296" s="40">
        <v>1.6847106995670253</v>
      </c>
      <c r="Y296" s="40">
        <v>1.7023479974586218</v>
      </c>
      <c r="Z296" s="40"/>
      <c r="AA296" s="40">
        <v>2.8802099999999999</v>
      </c>
      <c r="AB296" s="40">
        <v>2.8746575786364792</v>
      </c>
      <c r="AC296" s="41">
        <v>2.8466533333333328</v>
      </c>
      <c r="AD296" s="41">
        <v>2.8567200000000001</v>
      </c>
      <c r="AE296" s="41">
        <v>2.8995354297924623</v>
      </c>
      <c r="AF296" s="72">
        <v>2.8258339072324672</v>
      </c>
      <c r="AG296" s="41">
        <v>2.8397239684517777</v>
      </c>
      <c r="AH296" s="40"/>
      <c r="AI296" s="133">
        <f>1000*(AA296/Q296/P296-1)</f>
        <v>0.63678539737299644</v>
      </c>
      <c r="AJ296" s="133">
        <f>1000*(AB296/R296^2-1)</f>
        <v>0.551933152868056</v>
      </c>
      <c r="AK296" s="133">
        <f>1000*(AC296/S296^2-1)</f>
        <v>0.54488739049518564</v>
      </c>
      <c r="AL296" s="133">
        <f>1000*(AD296/T296^2-1)</f>
        <v>0.53675182962464874</v>
      </c>
      <c r="AM296" s="133">
        <f>1000*((AE296/Y296^2-1))</f>
        <v>0.53372373008442331</v>
      </c>
      <c r="AN296" s="133">
        <f>1000*((AF296/W296^2-1))</f>
        <v>0.53781015864062809</v>
      </c>
      <c r="AO296" s="133">
        <f>1000*((AG296/X296^2-1))</f>
        <v>0.51927319398292759</v>
      </c>
      <c r="AQ296" s="133">
        <f>O296*U296/AA296</f>
        <v>0.98633956524003474</v>
      </c>
      <c r="AR296" s="133">
        <f>U296*P296/AB296</f>
        <v>0.98528156502850395</v>
      </c>
      <c r="AS296" s="133">
        <f t="shared" si="107"/>
        <v>1.001931507044451</v>
      </c>
      <c r="AT296" s="133">
        <f t="shared" si="108"/>
        <v>1.0098376029758265</v>
      </c>
      <c r="AU296" s="133">
        <f>V296*S296/AD296</f>
        <v>0.85340337059051397</v>
      </c>
      <c r="AV296" s="133">
        <f>AC296/AD296</f>
        <v>0.99647614513614657</v>
      </c>
      <c r="AW296" s="133">
        <f>O296*N296/AA296</f>
        <v>0.82877209779842442</v>
      </c>
      <c r="AX296" s="133">
        <f>AE296/AC296</f>
        <v>1.0185769358846397</v>
      </c>
      <c r="AY296" s="133">
        <f>AF296/AG296</f>
        <v>0.99510865796337122</v>
      </c>
      <c r="AZ296" s="133">
        <f t="shared" si="109"/>
        <v>0.98784773169357043</v>
      </c>
      <c r="BB296" s="75">
        <f t="shared" si="110"/>
        <v>-13.75459701379434</v>
      </c>
      <c r="BC296" s="75">
        <f t="shared" si="111"/>
        <v>-14.827825837365381</v>
      </c>
      <c r="BD296" s="75">
        <f t="shared" si="112"/>
        <v>1.9296440832157244</v>
      </c>
      <c r="BE296" s="75">
        <f t="shared" si="113"/>
        <v>9.7895287923645871</v>
      </c>
      <c r="BF296" s="75">
        <f t="shared" si="114"/>
        <v>-158.52295863384126</v>
      </c>
      <c r="BG296" s="75">
        <f t="shared" si="115"/>
        <v>-3.5300782649470417</v>
      </c>
      <c r="BH296" s="75">
        <f t="shared" si="116"/>
        <v>-187.81007382737798</v>
      </c>
      <c r="BI296" s="75">
        <f t="shared" si="117"/>
        <v>18.406492255639812</v>
      </c>
      <c r="BJ296" s="75">
        <f t="shared" si="118"/>
        <v>-4.9033438025775338</v>
      </c>
      <c r="BK296" s="75">
        <f t="shared" si="119"/>
        <v>-12.226710830683528</v>
      </c>
      <c r="BM296" s="133">
        <f>O296*U296/Q296/P296</f>
        <v>0.98696765187203084</v>
      </c>
      <c r="BN296" s="133">
        <f>P296*U296/R296^2</f>
        <v>0.98582537458915298</v>
      </c>
      <c r="BO296" s="133">
        <f>P296*Q296/R296^2</f>
        <v>1.0018465450098211</v>
      </c>
      <c r="BP296" s="133">
        <f>R296^2/S296^2</f>
        <v>1.0098304918249206</v>
      </c>
      <c r="BQ296" s="133">
        <f>V296*S296/T296^2</f>
        <v>0.85386143641108614</v>
      </c>
      <c r="BR296" s="133">
        <f>S296^2/T296^2</f>
        <v>0.99646804265874944</v>
      </c>
      <c r="BS296" s="133">
        <f>O296*N296/Q296/P296</f>
        <v>0.82929984776805266</v>
      </c>
      <c r="BT296" s="133">
        <f>Y296^2/S296^2</f>
        <v>1.018588300865894</v>
      </c>
      <c r="BU296" s="133">
        <f>W296^2/X296^2</f>
        <v>0.99509022158461968</v>
      </c>
      <c r="BV296" s="133">
        <f>X296^2/R296^2</f>
        <v>0.98787997801522209</v>
      </c>
      <c r="BX296" s="133">
        <f t="shared" si="120"/>
        <v>0.99936361984021993</v>
      </c>
      <c r="BY296" s="133">
        <f t="shared" si="121"/>
        <v>0.99944837130929431</v>
      </c>
      <c r="BZ296" s="133">
        <f t="shared" si="122"/>
        <v>1.0000848054375724</v>
      </c>
      <c r="CA296" s="133">
        <f t="shared" si="123"/>
        <v>1.0000070419253166</v>
      </c>
      <c r="CB296" s="133">
        <f t="shared" si="124"/>
        <v>0.99946353611834549</v>
      </c>
      <c r="CC296" s="133">
        <f t="shared" si="125"/>
        <v>1.0000081311964362</v>
      </c>
      <c r="CD296" s="133">
        <f t="shared" si="126"/>
        <v>0.99936361984021993</v>
      </c>
      <c r="CE296" s="133">
        <f t="shared" si="127"/>
        <v>0.99998884241921426</v>
      </c>
      <c r="CF296" s="133">
        <f t="shared" si="128"/>
        <v>1.0000185273439048</v>
      </c>
      <c r="CG296" s="133">
        <f t="shared" si="129"/>
        <v>0.99996735805728498</v>
      </c>
    </row>
    <row r="297" spans="1:85" x14ac:dyDescent="0.2">
      <c r="A297" s="132">
        <v>586</v>
      </c>
      <c r="B297" s="132">
        <f t="shared" si="105"/>
        <v>859.15</v>
      </c>
      <c r="C297" s="44">
        <f t="shared" si="106"/>
        <v>1.1639411045801082</v>
      </c>
      <c r="E297" s="40">
        <f>'[4]methanogen M06-L TZVP smd redo'!AB297</f>
        <v>0.46840473256715143</v>
      </c>
      <c r="F297" s="40">
        <f>'[4]methanogen M06-L TZVP smd redo'!AS297</f>
        <v>0.53527906144501536</v>
      </c>
      <c r="G297" s="40">
        <f>'[4]methanogen M06-L TZVP smd redo'!BJ297</f>
        <v>0.56944390028657033</v>
      </c>
      <c r="H297" s="40">
        <f>'[4]methanogen M06-L TZVP smd redo'!EV297</f>
        <v>0.57349629643277389</v>
      </c>
      <c r="I297" s="40">
        <f>'[4]methanogen M06-L TZVP smd redo'!CL297</f>
        <v>0.55109827633637032</v>
      </c>
      <c r="J297" s="40">
        <f>'[4]methanogen M06-L TZVP smd redo'!DG297</f>
        <v>0.55375414749869734</v>
      </c>
      <c r="K297" s="40">
        <f>'[4]methanogen M06-L TZVP smd redo'!EC297</f>
        <v>0.53544466064714413</v>
      </c>
      <c r="M297" s="40" t="e">
        <f>EXP('d-beta'!Y298/1000)*'[3]methanogen M06-L TZVP smd redo'!EZ297</f>
        <v>#N/A</v>
      </c>
      <c r="N297" s="40">
        <f>'[3]methanogen M06-L TZVP smd redo'!ET297</f>
        <v>1.3990899999999999</v>
      </c>
      <c r="O297" s="40">
        <f>'[3]methanogen M06-L TZVP smd redo'!R297</f>
        <v>1.7007399999999999</v>
      </c>
      <c r="P297" s="40">
        <f>'[3]methanogen M06-L TZVP smd redo'!W297</f>
        <v>1.69556</v>
      </c>
      <c r="Q297" s="40">
        <f>'[3]methanogen M06-L TZVP smd redo'!V297</f>
        <v>1.69045</v>
      </c>
      <c r="R297" s="40">
        <f>PRODUCT('[4]methanogen M06-L TZVP smd redo'!AD297:AF297)^(1/3)</f>
        <v>1.6914976834026505</v>
      </c>
      <c r="S297" s="40">
        <f>AVERAGE('[3]methanogen M06-L TZVP smd redo'!AT297:AV297)</f>
        <v>1.6832999999999998</v>
      </c>
      <c r="T297" s="40">
        <f>'[3]methanogen M06-L TZVP smd redo'!FK297</f>
        <v>1.6862999999999999</v>
      </c>
      <c r="U297" s="40">
        <f>'[3]methanogen M06-L TZVP smd redo'!CD297</f>
        <v>1.66354</v>
      </c>
      <c r="V297" s="40">
        <f>'[3]methanogen M06-L TZVP smd redo'!CG297</f>
        <v>1.44323</v>
      </c>
      <c r="W297" s="40">
        <v>1.6771600841706777</v>
      </c>
      <c r="X297" s="40">
        <v>1.6812811128807204</v>
      </c>
      <c r="Y297" s="40">
        <v>1.6987916555579441</v>
      </c>
      <c r="Z297" s="40"/>
      <c r="AA297" s="40">
        <v>2.8680500000000002</v>
      </c>
      <c r="AB297" s="40">
        <v>2.8627320300004757</v>
      </c>
      <c r="AC297" s="41">
        <v>2.8350200000000001</v>
      </c>
      <c r="AD297" s="41">
        <v>2.8451200000000001</v>
      </c>
      <c r="AE297" s="41">
        <v>2.8874094913243651</v>
      </c>
      <c r="AF297" s="72">
        <v>2.8143743805660626</v>
      </c>
      <c r="AG297" s="41">
        <v>2.8281681223923592</v>
      </c>
      <c r="AH297" s="40"/>
      <c r="AI297" s="133">
        <f>1000*(AA297/Q297/P297-1)</f>
        <v>0.62471596211799429</v>
      </c>
      <c r="AJ297" s="133">
        <f>1000*(AB297/R297^2-1)</f>
        <v>0.54789477907779549</v>
      </c>
      <c r="AK297" s="133">
        <f>1000*(AC297/S297^2-1)</f>
        <v>0.53683098495982406</v>
      </c>
      <c r="AL297" s="133">
        <f>1000*(AD297/T297^2-1)</f>
        <v>0.53182793298756081</v>
      </c>
      <c r="AM297" s="133">
        <f>1000*((AE297/Y297^2-1))</f>
        <v>0.5254533984118126</v>
      </c>
      <c r="AN297" s="133">
        <f>1000*((AF297/W297^2-1))</f>
        <v>0.53626182640331699</v>
      </c>
      <c r="AO297" s="133">
        <f>1000*((AG297/X297^2-1))</f>
        <v>0.5171891840034526</v>
      </c>
      <c r="AQ297" s="133">
        <f>O297*U297/AA297</f>
        <v>0.98647130266208727</v>
      </c>
      <c r="AR297" s="133">
        <f>U297*P297/AB297</f>
        <v>0.98529371692520273</v>
      </c>
      <c r="AS297" s="133">
        <f t="shared" si="107"/>
        <v>1.0018576555345711</v>
      </c>
      <c r="AT297" s="133">
        <f t="shared" si="108"/>
        <v>1.0097748975317549</v>
      </c>
      <c r="AU297" s="133">
        <f>V297*S297/AD297</f>
        <v>0.85387929472219082</v>
      </c>
      <c r="AV297" s="133">
        <f>AC297/AD297</f>
        <v>0.99645006186030816</v>
      </c>
      <c r="AW297" s="133">
        <f>O297*N297/AA297</f>
        <v>0.82965371126723719</v>
      </c>
      <c r="AX297" s="133">
        <f>AE297/AC297</f>
        <v>1.0184794080198252</v>
      </c>
      <c r="AY297" s="133">
        <f>AF297/AG297</f>
        <v>0.9951227291909972</v>
      </c>
      <c r="AZ297" s="133">
        <f t="shared" si="109"/>
        <v>0.98792625113147214</v>
      </c>
      <c r="BB297" s="75">
        <f t="shared" si="110"/>
        <v>-13.621043996227661</v>
      </c>
      <c r="BC297" s="75">
        <f t="shared" si="111"/>
        <v>-14.815492488002659</v>
      </c>
      <c r="BD297" s="75">
        <f t="shared" si="112"/>
        <v>1.8559322264070803</v>
      </c>
      <c r="BE297" s="75">
        <f t="shared" si="113"/>
        <v>9.7274322821914723</v>
      </c>
      <c r="BF297" s="75">
        <f t="shared" si="114"/>
        <v>-157.96543625787621</v>
      </c>
      <c r="BG297" s="75">
        <f t="shared" si="115"/>
        <v>-3.5562541220844888</v>
      </c>
      <c r="BH297" s="75">
        <f t="shared" si="116"/>
        <v>-186.74688059070738</v>
      </c>
      <c r="BI297" s="75">
        <f t="shared" si="117"/>
        <v>18.310738532203647</v>
      </c>
      <c r="BJ297" s="75">
        <f t="shared" si="118"/>
        <v>-4.8892035094266637</v>
      </c>
      <c r="BK297" s="75">
        <f t="shared" si="119"/>
        <v>-12.14722862408945</v>
      </c>
      <c r="BM297" s="133">
        <f>O297*U297/Q297/P297</f>
        <v>0.98708756703103173</v>
      </c>
      <c r="BN297" s="133">
        <f>P297*U297/R297^2</f>
        <v>0.98583355420856433</v>
      </c>
      <c r="BO297" s="133">
        <f>P297*Q297/R297^2</f>
        <v>1.001780739694788</v>
      </c>
      <c r="BP297" s="133">
        <f>R297^2/S297^2</f>
        <v>1.0097637317078796</v>
      </c>
      <c r="BQ297" s="133">
        <f>V297*S297/T297^2</f>
        <v>0.85433341158252385</v>
      </c>
      <c r="BR297" s="133">
        <f>S297^2/T297^2</f>
        <v>0.99644507924368408</v>
      </c>
      <c r="BS297" s="133">
        <f>O297*N297/Q297/P297</f>
        <v>0.83017200918369638</v>
      </c>
      <c r="BT297" s="133">
        <f>Y297^2/S297^2</f>
        <v>1.0184909897717664</v>
      </c>
      <c r="BU297" s="133">
        <f>W297^2/X297^2</f>
        <v>0.99510375974362997</v>
      </c>
      <c r="BV297" s="133">
        <f>X297^2/R297^2</f>
        <v>0.98795657031414941</v>
      </c>
      <c r="BX297" s="133">
        <f t="shared" si="120"/>
        <v>0.99937567406425953</v>
      </c>
      <c r="BY297" s="133">
        <f t="shared" si="121"/>
        <v>0.99945240524522927</v>
      </c>
      <c r="BZ297" s="133">
        <f t="shared" si="122"/>
        <v>1.0000767791161631</v>
      </c>
      <c r="CA297" s="133">
        <f t="shared" si="123"/>
        <v>1.0000110578579173</v>
      </c>
      <c r="CB297" s="133">
        <f t="shared" si="124"/>
        <v>0.99946845475761992</v>
      </c>
      <c r="CC297" s="133">
        <f t="shared" si="125"/>
        <v>1.0000050003926235</v>
      </c>
      <c r="CD297" s="133">
        <f t="shared" si="126"/>
        <v>0.99937567406425953</v>
      </c>
      <c r="CE297" s="133">
        <f t="shared" si="127"/>
        <v>0.99998862851801584</v>
      </c>
      <c r="CF297" s="133">
        <f t="shared" si="128"/>
        <v>1.0000190627833343</v>
      </c>
      <c r="CG297" s="133">
        <f t="shared" si="129"/>
        <v>0.99996931121914845</v>
      </c>
    </row>
    <row r="298" spans="1:85" x14ac:dyDescent="0.2">
      <c r="A298" s="132">
        <v>588</v>
      </c>
      <c r="B298" s="132">
        <f t="shared" si="105"/>
        <v>861.15</v>
      </c>
      <c r="C298" s="44">
        <f t="shared" si="106"/>
        <v>1.1612378795796319</v>
      </c>
      <c r="E298" s="40">
        <f>'[4]methanogen M06-L TZVP smd redo'!AB298</f>
        <v>0.462765343568039</v>
      </c>
      <c r="F298" s="40">
        <f>'[4]methanogen M06-L TZVP smd redo'!AS298</f>
        <v>0.52794809734901804</v>
      </c>
      <c r="G298" s="40">
        <f>'[4]methanogen M06-L TZVP smd redo'!BJ298</f>
        <v>0.56433189341076329</v>
      </c>
      <c r="H298" s="40">
        <f>'[4]methanogen M06-L TZVP smd redo'!EV298</f>
        <v>0.56712274842896093</v>
      </c>
      <c r="I298" s="40">
        <f>'[4]methanogen M06-L TZVP smd redo'!CL298</f>
        <v>0.54605280573238879</v>
      </c>
      <c r="J298" s="40">
        <f>'[4]methanogen M06-L TZVP smd redo'!DG298</f>
        <v>0.55931930555774834</v>
      </c>
      <c r="K298" s="40">
        <f>'[4]methanogen M06-L TZVP smd redo'!EC298</f>
        <v>0.53307519625578337</v>
      </c>
      <c r="M298" s="40" t="e">
        <f>EXP('d-beta'!Y299/1000)*'[3]methanogen M06-L TZVP smd redo'!EZ298</f>
        <v>#N/A</v>
      </c>
      <c r="N298" s="40">
        <f>'[3]methanogen M06-L TZVP smd redo'!ET298</f>
        <v>1.3975599999999999</v>
      </c>
      <c r="O298" s="40">
        <f>'[3]methanogen M06-L TZVP smd redo'!R298</f>
        <v>1.6972499999999999</v>
      </c>
      <c r="P298" s="40">
        <f>'[3]methanogen M06-L TZVP smd redo'!W298</f>
        <v>1.6919999999999999</v>
      </c>
      <c r="Q298" s="40">
        <f>'[3]methanogen M06-L TZVP smd redo'!V298</f>
        <v>1.6869099999999999</v>
      </c>
      <c r="R298" s="40">
        <f>PRODUCT('[4]methanogen M06-L TZVP smd redo'!AD298:AF298)^(1/3)</f>
        <v>1.6880082338027997</v>
      </c>
      <c r="S298" s="40">
        <f>AVERAGE('[3]methanogen M06-L TZVP smd redo'!AT298:AV298)</f>
        <v>1.6798833333333334</v>
      </c>
      <c r="T298" s="40">
        <f>'[3]methanogen M06-L TZVP smd redo'!FK298</f>
        <v>1.68289</v>
      </c>
      <c r="U298" s="40">
        <f>'[3]methanogen M06-L TZVP smd redo'!CD298</f>
        <v>1.6601900000000001</v>
      </c>
      <c r="V298" s="40">
        <f>'[3]methanogen M06-L TZVP smd redo'!CG298</f>
        <v>1.44113</v>
      </c>
      <c r="W298" s="40">
        <v>1.6737836563699544</v>
      </c>
      <c r="X298" s="40">
        <v>1.6778814872709398</v>
      </c>
      <c r="Y298" s="40">
        <v>1.695258663297827</v>
      </c>
      <c r="Z298" s="40"/>
      <c r="AA298" s="40">
        <v>2.85602</v>
      </c>
      <c r="AB298" s="40">
        <v>2.850926550049647</v>
      </c>
      <c r="AC298" s="41">
        <v>2.8235100000000002</v>
      </c>
      <c r="AD298" s="41">
        <v>2.8336199999999998</v>
      </c>
      <c r="AE298" s="41">
        <v>2.8753969205706915</v>
      </c>
      <c r="AF298" s="72">
        <v>2.8030315085415705</v>
      </c>
      <c r="AG298" s="41">
        <v>2.8167222228072144</v>
      </c>
      <c r="AH298" s="40"/>
      <c r="AI298" s="133">
        <f>1000*(AA298/Q298/P298-1)</f>
        <v>0.619524896003254</v>
      </c>
      <c r="AJ298" s="133">
        <f>1000*(AB298/R298^2-1)</f>
        <v>0.54564752308761122</v>
      </c>
      <c r="AK298" s="133">
        <f>1000*(AC298/S298^2-1)</f>
        <v>0.53224029898024661</v>
      </c>
      <c r="AL298" s="133">
        <f>1000*(AD298/T298^2-1)</f>
        <v>0.53007943218719156</v>
      </c>
      <c r="AM298" s="133">
        <f>1000*((AE298/Y298^2-1))</f>
        <v>0.52019349230270073</v>
      </c>
      <c r="AN298" s="133">
        <f>1000*((AF298/W298^2-1))</f>
        <v>0.52820020970245629</v>
      </c>
      <c r="AO298" s="133">
        <f>1000*((AG298/X298^2-1))</f>
        <v>0.5100502524939543</v>
      </c>
      <c r="AQ298" s="133">
        <f>O298*U298/AA298</f>
        <v>0.98660285204585396</v>
      </c>
      <c r="AR298" s="133">
        <f>U298*P298/AB298</f>
        <v>0.98530826055518062</v>
      </c>
      <c r="AS298" s="133">
        <f t="shared" si="107"/>
        <v>1.001786594589841</v>
      </c>
      <c r="AT298" s="133">
        <f t="shared" si="108"/>
        <v>1.0097100948994857</v>
      </c>
      <c r="AU298" s="133">
        <f>V298*S298/AD298</f>
        <v>0.85435953591754266</v>
      </c>
      <c r="AV298" s="133">
        <f>AC298/AD298</f>
        <v>0.99643212569081263</v>
      </c>
      <c r="AW298" s="133">
        <f>O298*N298/AA298</f>
        <v>0.83052944657250294</v>
      </c>
      <c r="AX298" s="133">
        <f>AE298/AC298</f>
        <v>1.0183767440422351</v>
      </c>
      <c r="AY298" s="133">
        <f>AF298/AG298</f>
        <v>0.99513948725408941</v>
      </c>
      <c r="AZ298" s="133">
        <f t="shared" si="109"/>
        <v>0.98800238215823666</v>
      </c>
      <c r="BB298" s="75">
        <f t="shared" si="110"/>
        <v>-13.4876994043402</v>
      </c>
      <c r="BC298" s="75">
        <f t="shared" si="111"/>
        <v>-14.800731891855545</v>
      </c>
      <c r="BD298" s="75">
        <f t="shared" si="112"/>
        <v>1.785000528072443</v>
      </c>
      <c r="BE298" s="75">
        <f t="shared" si="113"/>
        <v>9.6632548978243999</v>
      </c>
      <c r="BF298" s="75">
        <f t="shared" si="114"/>
        <v>-157.403171544781</v>
      </c>
      <c r="BG298" s="75">
        <f t="shared" si="115"/>
        <v>-3.5742543527133246</v>
      </c>
      <c r="BH298" s="75">
        <f t="shared" si="116"/>
        <v>-185.69189411845639</v>
      </c>
      <c r="BI298" s="75">
        <f t="shared" si="117"/>
        <v>18.209932220895826</v>
      </c>
      <c r="BJ298" s="75">
        <f t="shared" si="118"/>
        <v>-4.8723634539263072</v>
      </c>
      <c r="BK298" s="75">
        <f t="shared" si="119"/>
        <v>-12.070170145843262</v>
      </c>
      <c r="BM298" s="133">
        <f>O298*U298/Q298/P298</f>
        <v>0.98721407707516418</v>
      </c>
      <c r="BN298" s="133">
        <f>P298*U298/R298^2</f>
        <v>0.9858458915670304</v>
      </c>
      <c r="BO298" s="133">
        <f>P298*Q298/R298^2</f>
        <v>1.0017126310502649</v>
      </c>
      <c r="BP298" s="133">
        <f>R298^2/S298^2</f>
        <v>1.0096965648725855</v>
      </c>
      <c r="BQ298" s="133">
        <f>V298*S298/T298^2</f>
        <v>0.85481241433522548</v>
      </c>
      <c r="BR298" s="133">
        <f>S298^2/T298^2</f>
        <v>0.99642997367910802</v>
      </c>
      <c r="BS298" s="133">
        <f>O298*N298/Q298/P298</f>
        <v>0.83104398024151849</v>
      </c>
      <c r="BT298" s="133">
        <f>Y298^2/S298^2</f>
        <v>1.018389005851482</v>
      </c>
      <c r="BU298" s="133">
        <f>W298^2/X298^2</f>
        <v>0.99512143505015704</v>
      </c>
      <c r="BV298" s="133">
        <f>X298^2/R298^2</f>
        <v>0.98803753441696318</v>
      </c>
      <c r="BX298" s="133">
        <f t="shared" si="120"/>
        <v>0.99938085867746018</v>
      </c>
      <c r="BY298" s="133">
        <f t="shared" si="121"/>
        <v>0.99945465004576406</v>
      </c>
      <c r="BZ298" s="133">
        <f t="shared" si="122"/>
        <v>1.0000738370838935</v>
      </c>
      <c r="CA298" s="133">
        <f t="shared" si="123"/>
        <v>1.0000134000920384</v>
      </c>
      <c r="CB298" s="133">
        <f t="shared" si="124"/>
        <v>0.99947020140315224</v>
      </c>
      <c r="CC298" s="133">
        <f t="shared" si="125"/>
        <v>1.0000021597219688</v>
      </c>
      <c r="CD298" s="133">
        <f t="shared" si="126"/>
        <v>0.99938085867746007</v>
      </c>
      <c r="CE298" s="133">
        <f t="shared" si="127"/>
        <v>0.99998795960170783</v>
      </c>
      <c r="CF298" s="133">
        <f t="shared" si="128"/>
        <v>1.0000181407045377</v>
      </c>
      <c r="CG298" s="133">
        <f t="shared" si="129"/>
        <v>0.99996442214237613</v>
      </c>
    </row>
    <row r="299" spans="1:85" x14ac:dyDescent="0.2">
      <c r="A299" s="132">
        <v>590</v>
      </c>
      <c r="B299" s="132">
        <f t="shared" si="105"/>
        <v>863.15</v>
      </c>
      <c r="C299" s="44">
        <f t="shared" si="106"/>
        <v>1.1585471818339803</v>
      </c>
      <c r="E299" s="40">
        <f>'[4]methanogen M06-L TZVP smd redo'!AB299</f>
        <v>0.46213292374086556</v>
      </c>
      <c r="F299" s="40">
        <f>'[4]methanogen M06-L TZVP smd redo'!AS299</f>
        <v>0.52751413806406688</v>
      </c>
      <c r="G299" s="40">
        <f>'[4]methanogen M06-L TZVP smd redo'!BJ299</f>
        <v>0.56827283499694126</v>
      </c>
      <c r="H299" s="40">
        <f>'[4]methanogen M06-L TZVP smd redo'!EV299</f>
        <v>0.56968455684480723</v>
      </c>
      <c r="I299" s="40">
        <f>'[4]methanogen M06-L TZVP smd redo'!CL299</f>
        <v>0.5500531028490574</v>
      </c>
      <c r="J299" s="40">
        <f>'[4]methanogen M06-L TZVP smd redo'!DG299</f>
        <v>0.55436231993311047</v>
      </c>
      <c r="K299" s="40">
        <f>'[4]methanogen M06-L TZVP smd redo'!EC299</f>
        <v>0.52391538728913112</v>
      </c>
      <c r="M299" s="40" t="e">
        <f>EXP('d-beta'!Y300/1000)*'[3]methanogen M06-L TZVP smd redo'!EZ299</f>
        <v>#N/A</v>
      </c>
      <c r="N299" s="40">
        <f>'[3]methanogen M06-L TZVP smd redo'!ET299</f>
        <v>1.3960300000000001</v>
      </c>
      <c r="O299" s="40">
        <f>'[3]methanogen M06-L TZVP smd redo'!R299</f>
        <v>1.6937899999999999</v>
      </c>
      <c r="P299" s="40">
        <f>'[3]methanogen M06-L TZVP smd redo'!W299</f>
        <v>1.6884699999999999</v>
      </c>
      <c r="Q299" s="40">
        <f>'[3]methanogen M06-L TZVP smd redo'!V299</f>
        <v>1.6833899999999999</v>
      </c>
      <c r="R299" s="40">
        <f>PRODUCT('[4]methanogen M06-L TZVP smd redo'!AD299:AF299)^(1/3)</f>
        <v>1.684552101438773</v>
      </c>
      <c r="S299" s="40">
        <f>AVERAGE('[3]methanogen M06-L TZVP smd redo'!AT299:AV299)</f>
        <v>1.6764933333333332</v>
      </c>
      <c r="T299" s="40">
        <f>'[3]methanogen M06-L TZVP smd redo'!FK299</f>
        <v>1.6795100000000001</v>
      </c>
      <c r="U299" s="40">
        <f>'[3]methanogen M06-L TZVP smd redo'!CD299</f>
        <v>1.65686</v>
      </c>
      <c r="V299" s="40">
        <f>'[3]methanogen M06-L TZVP smd redo'!CG299</f>
        <v>1.43903</v>
      </c>
      <c r="W299" s="40">
        <v>1.6704272279702406</v>
      </c>
      <c r="X299" s="40">
        <v>1.6745052019513338</v>
      </c>
      <c r="Y299" s="40">
        <v>1.6917523702714956</v>
      </c>
      <c r="Z299" s="40"/>
      <c r="AA299" s="40">
        <v>2.8441100000000001</v>
      </c>
      <c r="AB299" s="40">
        <v>2.839234298770045</v>
      </c>
      <c r="AC299" s="41">
        <v>2.8121033333333334</v>
      </c>
      <c r="AD299" s="41">
        <v>2.8222399999999999</v>
      </c>
      <c r="AE299" s="41">
        <v>2.8635076188667865</v>
      </c>
      <c r="AF299" s="72">
        <v>2.7917886366709763</v>
      </c>
      <c r="AG299" s="41">
        <v>2.8053863237461876</v>
      </c>
      <c r="AH299" s="40"/>
      <c r="AI299" s="133">
        <f>1000*(AA299/Q299/P299-1)</f>
        <v>0.61796912023126538</v>
      </c>
      <c r="AJ299" s="133">
        <f>1000*(AB299/R299^2-1)</f>
        <v>0.53511923838311937</v>
      </c>
      <c r="AK299" s="133">
        <f>1000*(AC299/S299^2-1)</f>
        <v>0.52423715550276029</v>
      </c>
      <c r="AL299" s="133">
        <f>1000*(AD299/T299^2-1)</f>
        <v>0.52686621529063338</v>
      </c>
      <c r="AM299" s="133">
        <f>1000*((AE299/Y299^2-1))</f>
        <v>0.5176530558947956</v>
      </c>
      <c r="AN299" s="133">
        <f>1000*((AF299/W299^2-1))</f>
        <v>0.52377827463057081</v>
      </c>
      <c r="AO299" s="133">
        <f>1000*((AG299/X299^2-1))</f>
        <v>0.50594462931918827</v>
      </c>
      <c r="AQ299" s="133">
        <f>O299*U299/AA299</f>
        <v>0.98673149048384201</v>
      </c>
      <c r="AR299" s="133">
        <f>U299*P299/AB299</f>
        <v>0.98532143170146291</v>
      </c>
      <c r="AS299" s="133">
        <f t="shared" si="107"/>
        <v>1.0017172592033237</v>
      </c>
      <c r="AT299" s="133">
        <f t="shared" si="108"/>
        <v>1.0096479262035338</v>
      </c>
      <c r="AU299" s="133">
        <f>V299*S299/AD299</f>
        <v>0.85482602523763618</v>
      </c>
      <c r="AV299" s="133">
        <f>AC299/AD299</f>
        <v>0.99640829034147826</v>
      </c>
      <c r="AW299" s="133">
        <f>O299*N299/AA299</f>
        <v>0.83139599161073241</v>
      </c>
      <c r="AX299" s="133">
        <f>AE299/AC299</f>
        <v>1.0182796574095023</v>
      </c>
      <c r="AY299" s="133">
        <f>AF299/AG299</f>
        <v>0.99515300728455336</v>
      </c>
      <c r="AZ299" s="133">
        <f t="shared" si="109"/>
        <v>0.98807848473846616</v>
      </c>
      <c r="BB299" s="75">
        <f t="shared" si="110"/>
        <v>-13.357322675574247</v>
      </c>
      <c r="BC299" s="75">
        <f t="shared" si="111"/>
        <v>-14.787364442522726</v>
      </c>
      <c r="BD299" s="75">
        <f t="shared" si="112"/>
        <v>1.7157863996206995</v>
      </c>
      <c r="BE299" s="75">
        <f t="shared" si="113"/>
        <v>9.6016821649837283</v>
      </c>
      <c r="BF299" s="75">
        <f t="shared" si="114"/>
        <v>-156.85731000431568</v>
      </c>
      <c r="BG299" s="75">
        <f t="shared" si="115"/>
        <v>-3.5981753341865517</v>
      </c>
      <c r="BH299" s="75">
        <f t="shared" si="116"/>
        <v>-184.649073427649</v>
      </c>
      <c r="BI299" s="75">
        <f t="shared" si="117"/>
        <v>18.114592984746704</v>
      </c>
      <c r="BJ299" s="75">
        <f t="shared" si="118"/>
        <v>-4.8587774805065607</v>
      </c>
      <c r="BK299" s="75">
        <f t="shared" si="119"/>
        <v>-11.993146394900684</v>
      </c>
      <c r="BM299" s="133">
        <f>O299*U299/Q299/P299</f>
        <v>0.98734126007492085</v>
      </c>
      <c r="BN299" s="133">
        <f>P299*U299/R299^2</f>
        <v>0.98584869615555748</v>
      </c>
      <c r="BO299" s="133">
        <f>P299*Q299/R299^2</f>
        <v>1.0016343183016696</v>
      </c>
      <c r="BP299" s="133">
        <f>R299^2/S299^2</f>
        <v>1.0096369450073701</v>
      </c>
      <c r="BQ299" s="133">
        <f>V299*S299/T299^2</f>
        <v>0.85527640419028506</v>
      </c>
      <c r="BR299" s="133">
        <f>S299^2/T299^2</f>
        <v>0.99641090858586567</v>
      </c>
      <c r="BS299" s="133">
        <f>O299*N299/Q299/P299</f>
        <v>0.83190976866023181</v>
      </c>
      <c r="BT299" s="133">
        <f>Y299^2/S299^2</f>
        <v>1.0182863583954098</v>
      </c>
      <c r="BU299" s="133">
        <f>W299^2/X299^2</f>
        <v>0.99513526936952557</v>
      </c>
      <c r="BV299" s="133">
        <f>X299^2/R299^2</f>
        <v>0.98810729696459176</v>
      </c>
      <c r="BX299" s="133">
        <f t="shared" si="120"/>
        <v>0.99938241252975435</v>
      </c>
      <c r="BY299" s="133">
        <f t="shared" si="121"/>
        <v>0.99946516696106547</v>
      </c>
      <c r="BZ299" s="133">
        <f t="shared" si="122"/>
        <v>1.0000828055709938</v>
      </c>
      <c r="CA299" s="133">
        <f t="shared" si="123"/>
        <v>1.0000108763810773</v>
      </c>
      <c r="CB299" s="133">
        <f t="shared" si="124"/>
        <v>0.99947341122654343</v>
      </c>
      <c r="CC299" s="133">
        <f t="shared" si="125"/>
        <v>0.99999737232464558</v>
      </c>
      <c r="CD299" s="133">
        <f t="shared" si="126"/>
        <v>0.99938241252975446</v>
      </c>
      <c r="CE299" s="133">
        <f t="shared" si="127"/>
        <v>0.99999341935021302</v>
      </c>
      <c r="CF299" s="133">
        <f t="shared" si="128"/>
        <v>1.0000178246270368</v>
      </c>
      <c r="CG299" s="133">
        <f t="shared" si="129"/>
        <v>0.99997084099448097</v>
      </c>
    </row>
    <row r="300" spans="1:85" x14ac:dyDescent="0.2">
      <c r="A300" s="132">
        <v>592</v>
      </c>
      <c r="B300" s="132">
        <f t="shared" si="105"/>
        <v>865.15</v>
      </c>
      <c r="C300" s="44">
        <f t="shared" si="106"/>
        <v>1.1558689244639657</v>
      </c>
      <c r="E300" s="40">
        <f>'[4]methanogen M06-L TZVP smd redo'!AB300</f>
        <v>0.45463346894569767</v>
      </c>
      <c r="F300" s="40">
        <f>'[4]methanogen M06-L TZVP smd redo'!AS300</f>
        <v>0.52429892084449037</v>
      </c>
      <c r="G300" s="40">
        <f>'[4]methanogen M06-L TZVP smd redo'!BJ300</f>
        <v>0.55584032511579728</v>
      </c>
      <c r="H300" s="40">
        <f>'[4]methanogen M06-L TZVP smd redo'!EV300</f>
        <v>0.56165679151787273</v>
      </c>
      <c r="I300" s="40">
        <f>'[4]methanogen M06-L TZVP smd redo'!CL300</f>
        <v>0.54733752518787426</v>
      </c>
      <c r="J300" s="40">
        <f>'[4]methanogen M06-L TZVP smd redo'!DG300</f>
        <v>0.54859095991210971</v>
      </c>
      <c r="K300" s="40">
        <f>'[4]methanogen M06-L TZVP smd redo'!EC300</f>
        <v>0.52367601924041551</v>
      </c>
      <c r="M300" s="40" t="e">
        <f>EXP('d-beta'!Y301/1000)*'[3]methanogen M06-L TZVP smd redo'!EZ300</f>
        <v>#N/A</v>
      </c>
      <c r="N300" s="40">
        <f>'[3]methanogen M06-L TZVP smd redo'!ET300</f>
        <v>1.39452</v>
      </c>
      <c r="O300" s="40">
        <f>'[3]methanogen M06-L TZVP smd redo'!R300</f>
        <v>1.69035</v>
      </c>
      <c r="P300" s="40">
        <f>'[3]methanogen M06-L TZVP smd redo'!W300</f>
        <v>1.6849700000000001</v>
      </c>
      <c r="Q300" s="40">
        <f>'[3]methanogen M06-L TZVP smd redo'!V300</f>
        <v>1.67991</v>
      </c>
      <c r="R300" s="40">
        <f>PRODUCT('[4]methanogen M06-L TZVP smd redo'!AD300:AF300)^(1/3)</f>
        <v>1.6811159685864658</v>
      </c>
      <c r="S300" s="40">
        <f>AVERAGE('[3]methanogen M06-L TZVP smd redo'!AT300:AV300)</f>
        <v>1.6731266666666667</v>
      </c>
      <c r="T300" s="40">
        <f>'[3]methanogen M06-L TZVP smd redo'!FK300</f>
        <v>1.6761600000000001</v>
      </c>
      <c r="U300" s="40">
        <f>'[3]methanogen M06-L TZVP smd redo'!CD300</f>
        <v>1.6535599999999999</v>
      </c>
      <c r="V300" s="40">
        <f>'[3]methanogen M06-L TZVP smd redo'!CG300</f>
        <v>1.43696</v>
      </c>
      <c r="W300" s="40">
        <v>1.6671007623281604</v>
      </c>
      <c r="X300" s="40">
        <v>1.6711555751618421</v>
      </c>
      <c r="Y300" s="40">
        <v>1.6882726783496684</v>
      </c>
      <c r="Z300" s="40"/>
      <c r="AA300" s="40">
        <v>2.8323200000000002</v>
      </c>
      <c r="AB300" s="40">
        <v>2.8276554082057928</v>
      </c>
      <c r="AC300" s="41">
        <v>2.8008100000000002</v>
      </c>
      <c r="AD300" s="41">
        <v>2.8109700000000002</v>
      </c>
      <c r="AE300" s="41">
        <v>2.8517316847348657</v>
      </c>
      <c r="AF300" s="72">
        <v>2.7806624195352585</v>
      </c>
      <c r="AG300" s="41">
        <v>2.7941604251247951</v>
      </c>
      <c r="AH300" s="40"/>
      <c r="AI300" s="133">
        <f>1000*(AA300/Q300/P300-1)</f>
        <v>0.60836873649172674</v>
      </c>
      <c r="AJ300" s="133">
        <f>1000*(AB300/R300^2-1)</f>
        <v>0.53235245487726068</v>
      </c>
      <c r="AK300" s="133">
        <f>1000*(AC300/S300^2-1)</f>
        <v>0.52053362715009932</v>
      </c>
      <c r="AL300" s="133">
        <f>1000*(AD300/T300^2-1)</f>
        <v>0.51882825938909249</v>
      </c>
      <c r="AM300" s="133">
        <f>1000*((AE300/Y300^2-1))</f>
        <v>0.51470598699343562</v>
      </c>
      <c r="AN300" s="133">
        <f>1000*((AF300/W300^2-1))</f>
        <v>0.51721893876099934</v>
      </c>
      <c r="AO300" s="133">
        <f>1000*((AG300/X300^2-1))</f>
        <v>0.50110580609596944</v>
      </c>
      <c r="AQ300" s="133">
        <f>O300*U300/AA300</f>
        <v>0.98685711572138735</v>
      </c>
      <c r="AR300" s="133">
        <f>U300*P300/AB300</f>
        <v>0.98533894374629705</v>
      </c>
      <c r="AS300" s="133">
        <f t="shared" si="107"/>
        <v>1.00164963233521</v>
      </c>
      <c r="AT300" s="133">
        <f t="shared" si="108"/>
        <v>1.0095848730209449</v>
      </c>
      <c r="AU300" s="133">
        <f>V300*S300/AD300</f>
        <v>0.85529767124278577</v>
      </c>
      <c r="AV300" s="133">
        <f>AC300/AD300</f>
        <v>0.99638558931614352</v>
      </c>
      <c r="AW300" s="133">
        <f>O300*N300/AA300</f>
        <v>0.83226008431250698</v>
      </c>
      <c r="AX300" s="133">
        <f>AE300/AC300</f>
        <v>1.0181810564568341</v>
      </c>
      <c r="AY300" s="133">
        <f>AF300/AG300</f>
        <v>0.99516920880126858</v>
      </c>
      <c r="AZ300" s="133">
        <f t="shared" si="109"/>
        <v>0.98815450320297304</v>
      </c>
      <c r="BB300" s="75">
        <f t="shared" si="110"/>
        <v>-13.230016268028095</v>
      </c>
      <c r="BC300" s="75">
        <f t="shared" si="111"/>
        <v>-14.769591674517875</v>
      </c>
      <c r="BD300" s="75">
        <f t="shared" si="112"/>
        <v>1.6482731863146427</v>
      </c>
      <c r="BE300" s="75">
        <f t="shared" si="113"/>
        <v>9.5392295516608527</v>
      </c>
      <c r="BF300" s="75">
        <f t="shared" si="114"/>
        <v>-156.3057171364095</v>
      </c>
      <c r="BG300" s="75">
        <f t="shared" si="115"/>
        <v>-3.6209584484538739</v>
      </c>
      <c r="BH300" s="75">
        <f t="shared" si="116"/>
        <v>-183.61028567339861</v>
      </c>
      <c r="BI300" s="75">
        <f t="shared" si="117"/>
        <v>18.017757379646248</v>
      </c>
      <c r="BJ300" s="75">
        <f t="shared" si="118"/>
        <v>-4.8424971852009691</v>
      </c>
      <c r="BK300" s="75">
        <f t="shared" si="119"/>
        <v>-11.916213700215158</v>
      </c>
      <c r="BM300" s="133">
        <f>O300*U300/Q300/P300</f>
        <v>0.98745748873797656</v>
      </c>
      <c r="BN300" s="133">
        <f>P300*U300/R300^2</f>
        <v>0.98586349135188656</v>
      </c>
      <c r="BO300" s="133">
        <f>P300*Q300/R300^2</f>
        <v>1.0015735369487335</v>
      </c>
      <c r="BP300" s="133">
        <f>R300^2/S300^2</f>
        <v>1.0095729472599628</v>
      </c>
      <c r="BQ300" s="133">
        <f>V300*S300/T300^2</f>
        <v>0.85574142384481611</v>
      </c>
      <c r="BR300" s="133">
        <f>S300^2/T300^2</f>
        <v>0.99638389099631464</v>
      </c>
      <c r="BS300" s="133">
        <f>O300*N300/Q300/P300</f>
        <v>0.8327664053284326</v>
      </c>
      <c r="BT300" s="133">
        <f>Y300^2/S300^2</f>
        <v>1.0181869869971607</v>
      </c>
      <c r="BU300" s="133">
        <f>W300^2/X300^2</f>
        <v>0.99515318179725298</v>
      </c>
      <c r="BV300" s="133">
        <f>X300^2/R300^2</f>
        <v>0.98818536425502379</v>
      </c>
      <c r="BX300" s="133">
        <f t="shared" si="120"/>
        <v>0.99939200115099991</v>
      </c>
      <c r="BY300" s="133">
        <f t="shared" si="121"/>
        <v>0.99946793079347096</v>
      </c>
      <c r="BZ300" s="133">
        <f t="shared" si="122"/>
        <v>1.0000759758356919</v>
      </c>
      <c r="CA300" s="133">
        <f t="shared" si="123"/>
        <v>1.0000118126788307</v>
      </c>
      <c r="CB300" s="133">
        <f t="shared" si="124"/>
        <v>0.99948144078378653</v>
      </c>
      <c r="CC300" s="133">
        <f t="shared" si="125"/>
        <v>1.0000017044834268</v>
      </c>
      <c r="CD300" s="133">
        <f t="shared" si="126"/>
        <v>0.99939200115099991</v>
      </c>
      <c r="CE300" s="133">
        <f t="shared" si="127"/>
        <v>0.99999417539174795</v>
      </c>
      <c r="CF300" s="133">
        <f t="shared" si="128"/>
        <v>1.0000161050623249</v>
      </c>
      <c r="CG300" s="133">
        <f t="shared" si="129"/>
        <v>0.99996876997659845</v>
      </c>
    </row>
    <row r="301" spans="1:85" x14ac:dyDescent="0.2">
      <c r="A301" s="132">
        <v>594</v>
      </c>
      <c r="B301" s="132">
        <f t="shared" si="105"/>
        <v>867.15</v>
      </c>
      <c r="C301" s="44">
        <f t="shared" si="106"/>
        <v>1.153203021391916</v>
      </c>
      <c r="E301" s="40">
        <f>'[4]methanogen M06-L TZVP smd redo'!AB301</f>
        <v>0.45216544181037044</v>
      </c>
      <c r="F301" s="40">
        <f>'[4]methanogen M06-L TZVP smd redo'!AS301</f>
        <v>0.51829587014307066</v>
      </c>
      <c r="G301" s="40">
        <f>'[4]methanogen M06-L TZVP smd redo'!BJ301</f>
        <v>0.55252002426087188</v>
      </c>
      <c r="H301" s="40">
        <f>'[4]methanogen M06-L TZVP smd redo'!EV301</f>
        <v>0.56271332432777932</v>
      </c>
      <c r="I301" s="40">
        <f>'[4]methanogen M06-L TZVP smd redo'!CL301</f>
        <v>0.54190279612642556</v>
      </c>
      <c r="J301" s="40">
        <f>'[4]methanogen M06-L TZVP smd redo'!DG301</f>
        <v>0.5459501257656374</v>
      </c>
      <c r="K301" s="40">
        <f>'[4]methanogen M06-L TZVP smd redo'!EC301</f>
        <v>0.51468749456962115</v>
      </c>
      <c r="M301" s="40" t="e">
        <f>EXP('d-beta'!Y302/1000)*'[3]methanogen M06-L TZVP smd redo'!EZ301</f>
        <v>#N/A</v>
      </c>
      <c r="N301" s="40">
        <f>'[3]methanogen M06-L TZVP smd redo'!ET301</f>
        <v>1.3930100000000001</v>
      </c>
      <c r="O301" s="40">
        <f>'[3]methanogen M06-L TZVP smd redo'!R301</f>
        <v>1.6869400000000001</v>
      </c>
      <c r="P301" s="40">
        <f>'[3]methanogen M06-L TZVP smd redo'!W301</f>
        <v>1.6814899999999999</v>
      </c>
      <c r="Q301" s="40">
        <f>'[3]methanogen M06-L TZVP smd redo'!V301</f>
        <v>1.67645</v>
      </c>
      <c r="R301" s="40">
        <f>PRODUCT('[4]methanogen M06-L TZVP smd redo'!AD301:AF301)^(1/3)</f>
        <v>1.6777098356036571</v>
      </c>
      <c r="S301" s="40">
        <f>AVERAGE('[3]methanogen M06-L TZVP smd redo'!AT301:AV301)</f>
        <v>1.6697833333333334</v>
      </c>
      <c r="T301" s="40">
        <f>'[3]methanogen M06-L TZVP smd redo'!FK301</f>
        <v>1.67283</v>
      </c>
      <c r="U301" s="40">
        <f>'[3]methanogen M06-L TZVP smd redo'!CD301</f>
        <v>1.65028</v>
      </c>
      <c r="V301" s="40">
        <f>'[3]methanogen M06-L TZVP smd redo'!CG301</f>
        <v>1.4349000000000001</v>
      </c>
      <c r="W301" s="40">
        <v>1.6637976542938098</v>
      </c>
      <c r="X301" s="40">
        <v>1.667829288562076</v>
      </c>
      <c r="Y301" s="40">
        <v>1.6848230352962255</v>
      </c>
      <c r="Z301" s="40"/>
      <c r="AA301" s="40">
        <v>2.82064</v>
      </c>
      <c r="AB301" s="40">
        <v>2.8161931618325853</v>
      </c>
      <c r="AC301" s="41">
        <v>2.7896266666666669</v>
      </c>
      <c r="AD301" s="41">
        <v>2.7997999999999998</v>
      </c>
      <c r="AE301" s="41">
        <v>2.8400690198876721</v>
      </c>
      <c r="AF301" s="72">
        <v>2.7696362026319608</v>
      </c>
      <c r="AG301" s="41">
        <v>2.7830411631043805</v>
      </c>
      <c r="AH301" s="40"/>
      <c r="AI301" s="133">
        <f>1000*(AA301/Q301/P301-1)</f>
        <v>0.60522507946902948</v>
      </c>
      <c r="AJ301" s="133">
        <f>1000*(AB301/R301^2-1)</f>
        <v>0.52682841118545376</v>
      </c>
      <c r="AK301" s="133">
        <f>1000*(AC301/S301^2-1)</f>
        <v>0.52015589800835649</v>
      </c>
      <c r="AL301" s="133">
        <f>1000*(AD301/T301^2-1)</f>
        <v>0.514512426034619</v>
      </c>
      <c r="AM301" s="133">
        <f>1000*((AE301/Y301^2-1))</f>
        <v>0.50741389426800509</v>
      </c>
      <c r="AN301" s="133">
        <f>1000*((AF301/W301^2-1))</f>
        <v>0.51064108095721927</v>
      </c>
      <c r="AO301" s="133">
        <f>1000*((AG301/X301^2-1))</f>
        <v>0.49849012559310957</v>
      </c>
      <c r="AQ301" s="133">
        <f>O301*U301/AA301</f>
        <v>0.98698286317998751</v>
      </c>
      <c r="AR301" s="133">
        <f>U301*P301/AB301</f>
        <v>0.98534765115126766</v>
      </c>
      <c r="AS301" s="133">
        <f t="shared" si="107"/>
        <v>1.0015790245597078</v>
      </c>
      <c r="AT301" s="133">
        <f t="shared" si="108"/>
        <v>1.0095233156046872</v>
      </c>
      <c r="AU301" s="133">
        <f>V301*S301/AD301</f>
        <v>0.85576544931780851</v>
      </c>
      <c r="AV301" s="133">
        <f>AC301/AD301</f>
        <v>0.99636640712431856</v>
      </c>
      <c r="AW301" s="133">
        <f>O301*N301/AA301</f>
        <v>0.83311740931136202</v>
      </c>
      <c r="AX301" s="133">
        <f>AE301/AC301</f>
        <v>1.0180821160851889</v>
      </c>
      <c r="AY301" s="133">
        <f>AF301/AG301</f>
        <v>0.99518334092569904</v>
      </c>
      <c r="AZ301" s="133">
        <f t="shared" si="109"/>
        <v>0.98822808066665724</v>
      </c>
      <c r="BB301" s="75">
        <f t="shared" si="110"/>
        <v>-13.102602232326705</v>
      </c>
      <c r="BC301" s="75">
        <f t="shared" si="111"/>
        <v>-14.760754749363755</v>
      </c>
      <c r="BD301" s="75">
        <f t="shared" si="112"/>
        <v>1.5777792112126217</v>
      </c>
      <c r="BE301" s="75">
        <f t="shared" si="113"/>
        <v>9.4782546949161439</v>
      </c>
      <c r="BF301" s="75">
        <f t="shared" si="114"/>
        <v>-155.75894819369131</v>
      </c>
      <c r="BG301" s="75">
        <f t="shared" si="115"/>
        <v>-3.6402104094202241</v>
      </c>
      <c r="BH301" s="75">
        <f t="shared" si="116"/>
        <v>-182.5806991948119</v>
      </c>
      <c r="BI301" s="75">
        <f t="shared" si="117"/>
        <v>17.920579005988877</v>
      </c>
      <c r="BJ301" s="75">
        <f t="shared" si="118"/>
        <v>-4.8282965608616859</v>
      </c>
      <c r="BK301" s="75">
        <f t="shared" si="119"/>
        <v>-11.84175699904941</v>
      </c>
      <c r="BM301" s="133">
        <f>O301*U301/Q301/P301</f>
        <v>0.98758020996179019</v>
      </c>
      <c r="BN301" s="133">
        <f>P301*U301/R301^2</f>
        <v>0.98586676028878895</v>
      </c>
      <c r="BO301" s="133">
        <f>P301*Q301/R301^2</f>
        <v>1.001500551594966</v>
      </c>
      <c r="BP301" s="133">
        <f>R301^2/S301^2</f>
        <v>1.0095165830939392</v>
      </c>
      <c r="BQ301" s="133">
        <f>V301*S301/T301^2</f>
        <v>0.85620575127525356</v>
      </c>
      <c r="BR301" s="133">
        <f>S301^2/T301^2</f>
        <v>0.99636078708172271</v>
      </c>
      <c r="BS301" s="133">
        <f>O301*N301/Q301/P301</f>
        <v>0.8336216328616195</v>
      </c>
      <c r="BT301" s="133">
        <f>Y301^2/S301^2</f>
        <v>1.0180950819122792</v>
      </c>
      <c r="BU301" s="133">
        <f>W301^2/X301^2</f>
        <v>0.99517125466908352</v>
      </c>
      <c r="BV301" s="133">
        <f>X301^2/R301^2</f>
        <v>0.98825607140313187</v>
      </c>
      <c r="BX301" s="133">
        <f t="shared" si="120"/>
        <v>0.9993951409963695</v>
      </c>
      <c r="BY301" s="133">
        <f t="shared" si="121"/>
        <v>0.99947344899084611</v>
      </c>
      <c r="BZ301" s="133">
        <f t="shared" si="122"/>
        <v>1.0000783553884387</v>
      </c>
      <c r="CA301" s="133">
        <f t="shared" si="123"/>
        <v>1.0000066690442344</v>
      </c>
      <c r="CB301" s="133">
        <f t="shared" si="124"/>
        <v>0.99948575216086877</v>
      </c>
      <c r="CC301" s="133">
        <f t="shared" si="125"/>
        <v>1.0000056405698305</v>
      </c>
      <c r="CD301" s="133">
        <f t="shared" si="126"/>
        <v>0.9993951409963695</v>
      </c>
      <c r="CE301" s="133">
        <f t="shared" si="127"/>
        <v>0.99998726462064247</v>
      </c>
      <c r="CF301" s="133">
        <f t="shared" si="128"/>
        <v>1.0000121449012507</v>
      </c>
      <c r="CG301" s="133">
        <f t="shared" si="129"/>
        <v>0.99997167663596043</v>
      </c>
    </row>
    <row r="302" spans="1:85" x14ac:dyDescent="0.2">
      <c r="A302" s="132">
        <v>596</v>
      </c>
      <c r="B302" s="132">
        <f t="shared" si="105"/>
        <v>869.15</v>
      </c>
      <c r="C302" s="44">
        <f t="shared" si="106"/>
        <v>1.1505493873324513</v>
      </c>
      <c r="E302" s="40">
        <f>'[4]methanogen M06-L TZVP smd redo'!AB302</f>
        <v>0.44878569472550645</v>
      </c>
      <c r="F302" s="40">
        <f>'[4]methanogen M06-L TZVP smd redo'!AS302</f>
        <v>0.52321202470739792</v>
      </c>
      <c r="G302" s="40">
        <f>'[4]methanogen M06-L TZVP smd redo'!BJ302</f>
        <v>0.54837625487769159</v>
      </c>
      <c r="H302" s="40">
        <f>'[4]methanogen M06-L TZVP smd redo'!EV302</f>
        <v>0.55317800373022585</v>
      </c>
      <c r="I302" s="40">
        <f>'[4]methanogen M06-L TZVP smd redo'!CL302</f>
        <v>0.53961327034635076</v>
      </c>
      <c r="J302" s="40">
        <f>'[4]methanogen M06-L TZVP smd redo'!DG302</f>
        <v>0.5404935642832065</v>
      </c>
      <c r="K302" s="40">
        <f>'[4]methanogen M06-L TZVP smd redo'!EC302</f>
        <v>0.51659312354779274</v>
      </c>
      <c r="M302" s="40" t="e">
        <f>EXP('d-beta'!Y303/1000)*'[3]methanogen M06-L TZVP smd redo'!EZ302</f>
        <v>#N/A</v>
      </c>
      <c r="N302" s="40">
        <f>'[3]methanogen M06-L TZVP smd redo'!ET302</f>
        <v>1.3915200000000001</v>
      </c>
      <c r="O302" s="40">
        <f>'[3]methanogen M06-L TZVP smd redo'!R302</f>
        <v>1.6835500000000001</v>
      </c>
      <c r="P302" s="40">
        <f>'[3]methanogen M06-L TZVP smd redo'!W302</f>
        <v>1.67804</v>
      </c>
      <c r="Q302" s="40">
        <f>'[3]methanogen M06-L TZVP smd redo'!V302</f>
        <v>1.67302</v>
      </c>
      <c r="R302" s="40">
        <f>PRODUCT('[4]methanogen M06-L TZVP smd redo'!AD302:AF302)^(1/3)</f>
        <v>1.6743270106964561</v>
      </c>
      <c r="S302" s="40">
        <f>AVERAGE('[3]methanogen M06-L TZVP smd redo'!AT302:AV302)</f>
        <v>1.6664733333333333</v>
      </c>
      <c r="T302" s="40">
        <f>'[3]methanogen M06-L TZVP smd redo'!FK302</f>
        <v>1.66953</v>
      </c>
      <c r="U302" s="40">
        <f>'[3]methanogen M06-L TZVP smd redo'!CD302</f>
        <v>1.64703</v>
      </c>
      <c r="V302" s="40">
        <f>'[3]methanogen M06-L TZVP smd redo'!CG302</f>
        <v>1.43285</v>
      </c>
      <c r="W302" s="40">
        <v>1.6605179035581941</v>
      </c>
      <c r="X302" s="40">
        <v>1.6645330013834401</v>
      </c>
      <c r="Y302" s="40">
        <v>1.6813966927962314</v>
      </c>
      <c r="Z302" s="40"/>
      <c r="AA302" s="40">
        <v>2.8090700000000002</v>
      </c>
      <c r="AB302" s="40">
        <v>2.8048375684672791</v>
      </c>
      <c r="AC302" s="41">
        <v>2.7785466666666672</v>
      </c>
      <c r="AD302" s="41">
        <v>2.7887400000000002</v>
      </c>
      <c r="AE302" s="41">
        <v>2.8285197224801153</v>
      </c>
      <c r="AF302" s="72">
        <v>2.7587166404252592</v>
      </c>
      <c r="AG302" s="41">
        <v>2.7720319016025554</v>
      </c>
      <c r="AH302" s="40"/>
      <c r="AI302" s="133">
        <f>1000*(AA302/Q302/P302-1)</f>
        <v>0.59682357127188723</v>
      </c>
      <c r="AJ302" s="133">
        <f>1000*(AB302/R302^2-1)</f>
        <v>0.52316648477623851</v>
      </c>
      <c r="AK302" s="133">
        <f>1000*(AC302/S302^2-1)</f>
        <v>0.5089046030204436</v>
      </c>
      <c r="AL302" s="133">
        <f>1000*(AD302/T302^2-1)</f>
        <v>0.50570936600524696</v>
      </c>
      <c r="AM302" s="133">
        <f>1000*((AE302/Y302^2-1))</f>
        <v>0.50400995204813448</v>
      </c>
      <c r="AN302" s="133">
        <f>1000*((AF302/W302^2-1))</f>
        <v>0.50662691884717503</v>
      </c>
      <c r="AO302" s="133">
        <f>1000*((AG302/X302^2-1))</f>
        <v>0.49150164133671126</v>
      </c>
      <c r="AQ302" s="133">
        <f>O302*U302/AA302</f>
        <v>0.98710867173121353</v>
      </c>
      <c r="AR302" s="133">
        <f>U302*P302/AB302</f>
        <v>0.9853626649440117</v>
      </c>
      <c r="AS302" s="133">
        <f t="shared" si="107"/>
        <v>1.0015089756285009</v>
      </c>
      <c r="AT302" s="133">
        <f t="shared" si="108"/>
        <v>1.0094621055374076</v>
      </c>
      <c r="AU302" s="133">
        <f>V302*S302/AD302</f>
        <v>0.85623124266395079</v>
      </c>
      <c r="AV302" s="133">
        <f>AC302/AD302</f>
        <v>0.99634482478347464</v>
      </c>
      <c r="AW302" s="133">
        <f>O302*N302/AA302</f>
        <v>0.83397476602576659</v>
      </c>
      <c r="AX302" s="133">
        <f>AE302/AC302</f>
        <v>1.0179853217557793</v>
      </c>
      <c r="AY302" s="133">
        <f>AF302/AG302</f>
        <v>0.99519657000714945</v>
      </c>
      <c r="AZ302" s="133">
        <f t="shared" si="109"/>
        <v>0.98830389779660199</v>
      </c>
      <c r="BB302" s="75">
        <f t="shared" si="110"/>
        <v>-12.975142538415403</v>
      </c>
      <c r="BC302" s="75">
        <f t="shared" si="111"/>
        <v>-14.745517814110803</v>
      </c>
      <c r="BD302" s="75">
        <f t="shared" si="112"/>
        <v>1.5078382687988567</v>
      </c>
      <c r="BE302" s="75">
        <f t="shared" si="113"/>
        <v>9.4176202132032572</v>
      </c>
      <c r="BF302" s="75">
        <f t="shared" si="114"/>
        <v>-155.21479602351789</v>
      </c>
      <c r="BG302" s="75">
        <f t="shared" si="115"/>
        <v>-3.6618716922987367</v>
      </c>
      <c r="BH302" s="75">
        <f t="shared" si="116"/>
        <v>-181.55213364495839</v>
      </c>
      <c r="BI302" s="75">
        <f t="shared" si="117"/>
        <v>17.825499316894458</v>
      </c>
      <c r="BJ302" s="75">
        <f t="shared" si="118"/>
        <v>-4.8150035393858017</v>
      </c>
      <c r="BK302" s="75">
        <f t="shared" si="119"/>
        <v>-11.765039667067878</v>
      </c>
      <c r="BM302" s="133">
        <f>O302*U302/Q302/P302</f>
        <v>0.98769780145390973</v>
      </c>
      <c r="BN302" s="133">
        <f>P302*U302/R302^2</f>
        <v>0.98587817366566033</v>
      </c>
      <c r="BO302" s="133">
        <f>P302*Q302/R302^2</f>
        <v>1.0014352513956168</v>
      </c>
      <c r="BP302" s="133">
        <f>R302^2/S302^2</f>
        <v>1.0094477162362214</v>
      </c>
      <c r="BQ302" s="133">
        <f>V302*S302/T302^2</f>
        <v>0.85666424682283226</v>
      </c>
      <c r="BR302" s="133">
        <f>S302^2/T302^2</f>
        <v>0.99634164284491367</v>
      </c>
      <c r="BS302" s="133">
        <f>O302*N302/Q302/P302</f>
        <v>0.83447250182397681</v>
      </c>
      <c r="BT302" s="133">
        <f>Y302^2/S302^2</f>
        <v>1.0179903019285677</v>
      </c>
      <c r="BU302" s="133">
        <f>W302^2/X302^2</f>
        <v>0.99518152500505375</v>
      </c>
      <c r="BV302" s="133">
        <f>X302^2/R302^2</f>
        <v>0.98833517691106032</v>
      </c>
      <c r="BX302" s="133">
        <f t="shared" si="120"/>
        <v>0.99940353241464241</v>
      </c>
      <c r="BY302" s="133">
        <f t="shared" si="121"/>
        <v>0.99947710707527693</v>
      </c>
      <c r="BZ302" s="133">
        <f t="shared" si="122"/>
        <v>1.0000736185717263</v>
      </c>
      <c r="CA302" s="133">
        <f t="shared" si="123"/>
        <v>1.0000142546275104</v>
      </c>
      <c r="CB302" s="133">
        <f t="shared" si="124"/>
        <v>0.99949454624669187</v>
      </c>
      <c r="CC302" s="133">
        <f t="shared" si="125"/>
        <v>1.0000031936219707</v>
      </c>
      <c r="CD302" s="133">
        <f t="shared" si="126"/>
        <v>0.99940353241464241</v>
      </c>
      <c r="CE302" s="133">
        <f t="shared" si="127"/>
        <v>0.99999510783867096</v>
      </c>
      <c r="CF302" s="133">
        <f t="shared" si="128"/>
        <v>1.0000151178470638</v>
      </c>
      <c r="CG302" s="133">
        <f t="shared" si="129"/>
        <v>0.9999683517138831</v>
      </c>
    </row>
    <row r="303" spans="1:85" x14ac:dyDescent="0.2">
      <c r="A303" s="132">
        <v>598</v>
      </c>
      <c r="B303" s="132">
        <f t="shared" si="105"/>
        <v>871.15</v>
      </c>
      <c r="C303" s="44">
        <f t="shared" si="106"/>
        <v>1.1479079377833898</v>
      </c>
      <c r="E303" s="40">
        <f>'[4]methanogen M06-L TZVP smd redo'!AB303</f>
        <v>0.45048636934641451</v>
      </c>
      <c r="F303" s="40">
        <f>'[4]methanogen M06-L TZVP smd redo'!AS303</f>
        <v>0.51556832362886773</v>
      </c>
      <c r="G303" s="40">
        <f>'[4]methanogen M06-L TZVP smd redo'!BJ303</f>
        <v>0.5475658695983654</v>
      </c>
      <c r="H303" s="40">
        <f>'[4]methanogen M06-L TZVP smd redo'!EV303</f>
        <v>0.5488194889131659</v>
      </c>
      <c r="I303" s="40">
        <f>'[4]methanogen M06-L TZVP smd redo'!CL303</f>
        <v>0.52686071120255917</v>
      </c>
      <c r="J303" s="40">
        <f>'[4]methanogen M06-L TZVP smd redo'!DG303</f>
        <v>0.53821406039067377</v>
      </c>
      <c r="K303" s="40">
        <f>'[4]methanogen M06-L TZVP smd redo'!EC303</f>
        <v>0.50785515799822711</v>
      </c>
      <c r="M303" s="40" t="e">
        <f>EXP('d-beta'!Y304/1000)*'[3]methanogen M06-L TZVP smd redo'!EZ303</f>
        <v>#N/A</v>
      </c>
      <c r="N303" s="40">
        <f>'[3]methanogen M06-L TZVP smd redo'!ET303</f>
        <v>1.3900300000000001</v>
      </c>
      <c r="O303" s="40">
        <f>'[3]methanogen M06-L TZVP smd redo'!R303</f>
        <v>1.6801900000000001</v>
      </c>
      <c r="P303" s="40">
        <f>'[3]methanogen M06-L TZVP smd redo'!W303</f>
        <v>1.67462</v>
      </c>
      <c r="Q303" s="40">
        <f>'[3]methanogen M06-L TZVP smd redo'!V303</f>
        <v>1.66961</v>
      </c>
      <c r="R303" s="40">
        <f>PRODUCT('[4]methanogen M06-L TZVP smd redo'!AD303:AF303)^(1/3)</f>
        <v>1.6709741857436369</v>
      </c>
      <c r="S303" s="40">
        <f>AVERAGE('[3]methanogen M06-L TZVP smd redo'!AT303:AV303)</f>
        <v>1.6631799999999999</v>
      </c>
      <c r="T303" s="40">
        <f>'[3]methanogen M06-L TZVP smd redo'!FK303</f>
        <v>1.66625</v>
      </c>
      <c r="U303" s="40">
        <f>'[3]methanogen M06-L TZVP smd redo'!CD303</f>
        <v>1.64381</v>
      </c>
      <c r="V303" s="40">
        <f>'[3]methanogen M06-L TZVP smd redo'!CG303</f>
        <v>1.43082</v>
      </c>
      <c r="W303" s="40">
        <v>1.6572614369537955</v>
      </c>
      <c r="X303" s="40">
        <v>1.6612600167950702</v>
      </c>
      <c r="Y303" s="40">
        <v>1.6780003502805954</v>
      </c>
      <c r="Z303" s="40"/>
      <c r="AA303" s="40">
        <v>2.7976200000000002</v>
      </c>
      <c r="AB303" s="40">
        <v>2.7935953263387114</v>
      </c>
      <c r="AC303" s="41">
        <v>2.7675699999999996</v>
      </c>
      <c r="AD303" s="41">
        <v>2.7777799999999999</v>
      </c>
      <c r="AE303" s="41">
        <v>2.8170870606789871</v>
      </c>
      <c r="AF303" s="72">
        <v>2.7479037330111487</v>
      </c>
      <c r="AG303" s="41">
        <v>2.7611226403167946</v>
      </c>
      <c r="AH303" s="40"/>
      <c r="AI303" s="133">
        <f>1000*(AA303/Q303/P303-1)</f>
        <v>0.59289132799356103</v>
      </c>
      <c r="AJ303" s="133">
        <f>1000*(AB303/R303^2-1)</f>
        <v>0.51594451479397563</v>
      </c>
      <c r="AK303" s="133">
        <f>1000*(AC303/S303^2-1)</f>
        <v>0.50694236423698413</v>
      </c>
      <c r="AL303" s="133">
        <f>1000*(AD303/T303^2-1)</f>
        <v>0.50098796266961898</v>
      </c>
      <c r="AM303" s="133">
        <f>1000*((AE303/Y303^2-1))</f>
        <v>0.49788419151530761</v>
      </c>
      <c r="AN303" s="133">
        <f>1000*((AF303/W303^2-1))</f>
        <v>0.50546323585076713</v>
      </c>
      <c r="AO303" s="133">
        <f>1000*((AG303/X303^2-1))</f>
        <v>0.48474681569321554</v>
      </c>
      <c r="AQ303" s="133">
        <f>O303*U303/AA303</f>
        <v>0.98723669544112502</v>
      </c>
      <c r="AR303" s="133">
        <f>U303*P303/AB303</f>
        <v>0.98538148179384522</v>
      </c>
      <c r="AS303" s="133">
        <f t="shared" si="107"/>
        <v>1.0014406788353858</v>
      </c>
      <c r="AT303" s="133">
        <f t="shared" si="108"/>
        <v>1.0094036741035319</v>
      </c>
      <c r="AU303" s="133">
        <f>V303*S303/AD303</f>
        <v>0.85669534937972047</v>
      </c>
      <c r="AV303" s="133">
        <f>AC303/AD303</f>
        <v>0.99632440294047753</v>
      </c>
      <c r="AW303" s="133">
        <f>O303*N303/AA303</f>
        <v>0.83482192209806916</v>
      </c>
      <c r="AX303" s="133">
        <f>AE303/AC303</f>
        <v>1.0178918909653549</v>
      </c>
      <c r="AY303" s="133">
        <f>AF303/AG303</f>
        <v>0.99521248816962027</v>
      </c>
      <c r="AZ303" s="133">
        <f t="shared" si="109"/>
        <v>0.98837602364388422</v>
      </c>
      <c r="BB303" s="75">
        <f t="shared" si="110"/>
        <v>-12.84545528894062</v>
      </c>
      <c r="BC303" s="75">
        <f t="shared" si="111"/>
        <v>-14.726421626647573</v>
      </c>
      <c r="BD303" s="75">
        <f t="shared" si="112"/>
        <v>1.4396420532929786</v>
      </c>
      <c r="BE303" s="75">
        <f t="shared" si="113"/>
        <v>9.3597348059798637</v>
      </c>
      <c r="BF303" s="75">
        <f t="shared" si="114"/>
        <v>-154.67290855527241</v>
      </c>
      <c r="BG303" s="75">
        <f t="shared" si="115"/>
        <v>-3.6823686646147595</v>
      </c>
      <c r="BH303" s="75">
        <f t="shared" si="116"/>
        <v>-180.53684382433121</v>
      </c>
      <c r="BI303" s="75">
        <f t="shared" si="117"/>
        <v>17.733715008974379</v>
      </c>
      <c r="BJ303" s="75">
        <f t="shared" si="118"/>
        <v>-4.7990086740029652</v>
      </c>
      <c r="BK303" s="75">
        <f t="shared" si="119"/>
        <v>-11.692062907874947</v>
      </c>
      <c r="BM303" s="133">
        <f>O303*U303/Q303/P303</f>
        <v>0.98782201951652926</v>
      </c>
      <c r="BN303" s="133">
        <f>P303*U303/R303^2</f>
        <v>0.98588988396435628</v>
      </c>
      <c r="BO303" s="133">
        <f>P303*Q303/R303^2</f>
        <v>1.0013636668262931</v>
      </c>
      <c r="BP303" s="133">
        <f>R303^2/S303^2</f>
        <v>1.0093945919855538</v>
      </c>
      <c r="BQ303" s="133">
        <f>V303*S303/T303^2</f>
        <v>0.85712454343743472</v>
      </c>
      <c r="BR303" s="133">
        <f>S303^2/T303^2</f>
        <v>0.99631847343081081</v>
      </c>
      <c r="BS303" s="133">
        <f>O303*N303/Q303/P303</f>
        <v>0.83531688077610011</v>
      </c>
      <c r="BT303" s="133">
        <f>Y303^2/S303^2</f>
        <v>1.0179011066175878</v>
      </c>
      <c r="BU303" s="133">
        <f>W303^2/X303^2</f>
        <v>0.99519188134556125</v>
      </c>
      <c r="BV303" s="133">
        <f>X303^2/R303^2</f>
        <v>0.98840684376171417</v>
      </c>
      <c r="BX303" s="133">
        <f t="shared" si="120"/>
        <v>0.99940745998384328</v>
      </c>
      <c r="BY303" s="133">
        <f t="shared" si="121"/>
        <v>0.99948432154667544</v>
      </c>
      <c r="BZ303" s="133">
        <f t="shared" si="122"/>
        <v>1.0000769071333862</v>
      </c>
      <c r="CA303" s="133">
        <f t="shared" si="123"/>
        <v>1.0000089975892978</v>
      </c>
      <c r="CB303" s="133">
        <f t="shared" si="124"/>
        <v>0.99949926290058966</v>
      </c>
      <c r="CC303" s="133">
        <f t="shared" si="125"/>
        <v>1.0000059514199775</v>
      </c>
      <c r="CD303" s="133">
        <f t="shared" si="126"/>
        <v>0.99940745998384339</v>
      </c>
      <c r="CE303" s="133">
        <f t="shared" si="127"/>
        <v>0.9999909464169231</v>
      </c>
      <c r="CF303" s="133">
        <f t="shared" si="128"/>
        <v>1.0000207063828044</v>
      </c>
      <c r="CG303" s="133">
        <f t="shared" si="129"/>
        <v>0.99996881838888063</v>
      </c>
    </row>
    <row r="304" spans="1:85" x14ac:dyDescent="0.2">
      <c r="A304" s="132">
        <v>600</v>
      </c>
      <c r="B304" s="132">
        <f t="shared" si="105"/>
        <v>873.15</v>
      </c>
      <c r="C304" s="44">
        <f t="shared" si="106"/>
        <v>1.1452785890167783</v>
      </c>
      <c r="E304" s="40">
        <f>'[4]methanogen M06-L TZVP smd redo'!AB304</f>
        <v>0.44529554168137864</v>
      </c>
      <c r="F304" s="40">
        <f>'[4]methanogen M06-L TZVP smd redo'!AS304</f>
        <v>0.51106615368645691</v>
      </c>
      <c r="G304" s="40">
        <f>'[4]methanogen M06-L TZVP smd redo'!BJ304</f>
        <v>0.54796833384607169</v>
      </c>
      <c r="H304" s="40">
        <f>'[4]methanogen M06-L TZVP smd redo'!EV304</f>
        <v>0.53778663896641987</v>
      </c>
      <c r="I304" s="40">
        <f>'[4]methanogen M06-L TZVP smd redo'!CL304</f>
        <v>0.52295933512347403</v>
      </c>
      <c r="J304" s="40">
        <f>'[4]methanogen M06-L TZVP smd redo'!DG304</f>
        <v>0.53519285072489708</v>
      </c>
      <c r="K304" s="40">
        <f>'[4]methanogen M06-L TZVP smd redo'!EC304</f>
        <v>0.50999995752643024</v>
      </c>
      <c r="M304" s="40" t="e">
        <f>EXP('d-beta'!Y305/1000)*'[3]methanogen M06-L TZVP smd redo'!EZ304</f>
        <v>#N/A</v>
      </c>
      <c r="N304" s="40">
        <f>'[3]methanogen M06-L TZVP smd redo'!ET304</f>
        <v>1.38855</v>
      </c>
      <c r="O304" s="40">
        <f>'[3]methanogen M06-L TZVP smd redo'!R304</f>
        <v>1.67686</v>
      </c>
      <c r="P304" s="40">
        <f>'[3]methanogen M06-L TZVP smd redo'!W304</f>
        <v>1.6712199999999999</v>
      </c>
      <c r="Q304" s="40">
        <f>'[3]methanogen M06-L TZVP smd redo'!V304</f>
        <v>1.6662399999999999</v>
      </c>
      <c r="R304" s="40">
        <f>PRODUCT('[4]methanogen M06-L TZVP smd redo'!AD304:AF304)^(1/3)</f>
        <v>1.6676446780564789</v>
      </c>
      <c r="S304" s="40">
        <f>AVERAGE('[3]methanogen M06-L TZVP smd redo'!AT304:AV304)</f>
        <v>1.6599166666666667</v>
      </c>
      <c r="T304" s="40">
        <f>'[3]methanogen M06-L TZVP smd redo'!FK304</f>
        <v>1.663</v>
      </c>
      <c r="U304" s="40">
        <f>'[3]methanogen M06-L TZVP smd redo'!CD304</f>
        <v>1.6406000000000001</v>
      </c>
      <c r="V304" s="40">
        <f>'[3]methanogen M06-L TZVP smd redo'!CG304</f>
        <v>1.4288000000000001</v>
      </c>
      <c r="W304" s="40">
        <v>1.6540383277554154</v>
      </c>
      <c r="X304" s="40">
        <v>1.6580103874944736</v>
      </c>
      <c r="Y304" s="40">
        <v>1.6746273569936581</v>
      </c>
      <c r="Z304" s="40"/>
      <c r="AA304" s="40">
        <v>2.7862900000000002</v>
      </c>
      <c r="AB304" s="40">
        <v>2.7824563790467018</v>
      </c>
      <c r="AC304" s="41">
        <v>2.7567033333333328</v>
      </c>
      <c r="AD304" s="41">
        <v>2.7669299999999999</v>
      </c>
      <c r="AE304" s="41">
        <v>2.8057577657480208</v>
      </c>
      <c r="AF304" s="72">
        <v>2.7371908258835593</v>
      </c>
      <c r="AG304" s="41">
        <v>2.7503166901228089</v>
      </c>
      <c r="AH304" s="40"/>
      <c r="AI304" s="133">
        <f>1000*(AA304/Q304/P304-1)</f>
        <v>0.58764479448303319</v>
      </c>
      <c r="AJ304" s="133">
        <f>1000*(AB304/R304^2-1)</f>
        <v>0.50974003338266627</v>
      </c>
      <c r="AK304" s="133">
        <f>1000*(AC304/S304^2-1)</f>
        <v>0.50084613859358029</v>
      </c>
      <c r="AL304" s="133">
        <f>1000*(AD304/T304^2-1)</f>
        <v>0.49212295914502491</v>
      </c>
      <c r="AM304" s="133">
        <f>1000*((AE304/Y304^2-1))</f>
        <v>0.49243773659291001</v>
      </c>
      <c r="AN304" s="133">
        <f>1000*((AF304/W304^2-1))</f>
        <v>0.49273160165164143</v>
      </c>
      <c r="AO304" s="133">
        <f>1000*((AG304/X304^2-1))</f>
        <v>0.47953649650600561</v>
      </c>
      <c r="AQ304" s="133">
        <f>O304*U304/AA304</f>
        <v>0.98735469602948722</v>
      </c>
      <c r="AR304" s="133">
        <f>U304*P304/AB304</f>
        <v>0.98538958333620674</v>
      </c>
      <c r="AS304" s="133">
        <f t="shared" si="107"/>
        <v>1.0013777829482493</v>
      </c>
      <c r="AT304" s="133">
        <f t="shared" si="108"/>
        <v>1.0093419721309762</v>
      </c>
      <c r="AU304" s="133">
        <f>V304*S304/AD304</f>
        <v>0.8571553791868004</v>
      </c>
      <c r="AV304" s="133">
        <f>AC304/AD304</f>
        <v>0.99630396624899542</v>
      </c>
      <c r="AW304" s="133">
        <f>O304*N304/AA304</f>
        <v>0.83566461244163381</v>
      </c>
      <c r="AX304" s="133">
        <f>AE304/AC304</f>
        <v>1.0177945997385844</v>
      </c>
      <c r="AY304" s="133">
        <f>AF304/AG304</f>
        <v>0.99522750805883975</v>
      </c>
      <c r="AZ304" s="133">
        <f t="shared" si="109"/>
        <v>0.98844916701446928</v>
      </c>
      <c r="BB304" s="75">
        <f t="shared" si="110"/>
        <v>-12.725936294770607</v>
      </c>
      <c r="BC304" s="75">
        <f t="shared" si="111"/>
        <v>-14.718199928546845</v>
      </c>
      <c r="BD304" s="75">
        <f t="shared" si="112"/>
        <v>1.3768346762318089</v>
      </c>
      <c r="BE304" s="75">
        <f t="shared" si="113"/>
        <v>9.2986057849067709</v>
      </c>
      <c r="BF304" s="75">
        <f t="shared" si="114"/>
        <v>-154.13607088270231</v>
      </c>
      <c r="BG304" s="75">
        <f t="shared" si="115"/>
        <v>-3.702880960634249</v>
      </c>
      <c r="BH304" s="75">
        <f t="shared" si="116"/>
        <v>-179.52792768209019</v>
      </c>
      <c r="BI304" s="75">
        <f t="shared" si="117"/>
        <v>17.638129340661646</v>
      </c>
      <c r="BJ304" s="75">
        <f t="shared" si="118"/>
        <v>-4.783916644855414</v>
      </c>
      <c r="BK304" s="75">
        <f t="shared" si="119"/>
        <v>-11.618062059480174</v>
      </c>
      <c r="BM304" s="133">
        <f>O304*U304/Q304/P304</f>
        <v>0.98793490987691746</v>
      </c>
      <c r="BN304" s="133">
        <f>P304*U304/R304^2</f>
        <v>0.98589187585531135</v>
      </c>
      <c r="BO304" s="133">
        <f>P304*Q304/R304^2</f>
        <v>1.0012998166677762</v>
      </c>
      <c r="BP304" s="133">
        <f>R304^2/S304^2</f>
        <v>1.0093329997232654</v>
      </c>
      <c r="BQ304" s="133">
        <f>V304*S304/T304^2</f>
        <v>0.85757720502845292</v>
      </c>
      <c r="BR304" s="133">
        <f>S304^2/T304^2</f>
        <v>0.99629527966135634</v>
      </c>
      <c r="BS304" s="133">
        <f>O304*N304/Q304/P304</f>
        <v>0.83615568640106874</v>
      </c>
      <c r="BT304" s="133">
        <f>Y304^2/S304^2</f>
        <v>1.0178031535525125</v>
      </c>
      <c r="BU304" s="133">
        <f>W304^2/X304^2</f>
        <v>0.99521438239465654</v>
      </c>
      <c r="BV304" s="133">
        <f>X304^2/R304^2</f>
        <v>0.98847900736579841</v>
      </c>
      <c r="BX304" s="133">
        <f t="shared" si="120"/>
        <v>0.99941270032911123</v>
      </c>
      <c r="BY304" s="133">
        <f t="shared" si="121"/>
        <v>0.99949051966913827</v>
      </c>
      <c r="BZ304" s="133">
        <f t="shared" si="122"/>
        <v>1.0000778650701569</v>
      </c>
      <c r="CA304" s="133">
        <f t="shared" si="123"/>
        <v>1.0000088894425461</v>
      </c>
      <c r="CB304" s="133">
        <f t="shared" si="124"/>
        <v>0.99950811910673565</v>
      </c>
      <c r="CC304" s="133">
        <f t="shared" si="125"/>
        <v>1.0000087188886833</v>
      </c>
      <c r="CD304" s="133">
        <f t="shared" si="126"/>
        <v>0.99941270032911145</v>
      </c>
      <c r="CE304" s="133">
        <f t="shared" si="127"/>
        <v>0.99999159580720676</v>
      </c>
      <c r="CF304" s="133">
        <f t="shared" si="128"/>
        <v>1.000013188780644</v>
      </c>
      <c r="CG304" s="133">
        <f t="shared" si="129"/>
        <v>0.99996981185123124</v>
      </c>
    </row>
    <row r="305" spans="1:85" x14ac:dyDescent="0.2">
      <c r="A305" s="132">
        <v>602</v>
      </c>
      <c r="B305" s="132">
        <f t="shared" si="105"/>
        <v>875.15</v>
      </c>
      <c r="C305" s="44">
        <f t="shared" si="106"/>
        <v>1.1426612580700453</v>
      </c>
      <c r="E305" s="40">
        <f>'[4]methanogen M06-L TZVP smd redo'!AB305</f>
        <v>0.4512260125268952</v>
      </c>
      <c r="F305" s="40">
        <f>'[4]methanogen M06-L TZVP smd redo'!AS305</f>
        <v>0.50973549149668784</v>
      </c>
      <c r="G305" s="40">
        <f>'[4]methanogen M06-L TZVP smd redo'!BJ305</f>
        <v>0.54377047858267247</v>
      </c>
      <c r="H305" s="40">
        <f>'[4]methanogen M06-L TZVP smd redo'!EV305</f>
        <v>0.54760360612138292</v>
      </c>
      <c r="I305" s="40">
        <f>'[4]methanogen M06-L TZVP smd redo'!CL305</f>
        <v>0.52432760713716497</v>
      </c>
      <c r="J305" s="40">
        <f>'[4]methanogen M06-L TZVP smd redo'!DG305</f>
        <v>0.53337835887967699</v>
      </c>
      <c r="K305" s="40">
        <f>'[4]methanogen M06-L TZVP smd redo'!EC305</f>
        <v>0.50351226187039799</v>
      </c>
      <c r="M305" s="40" t="e">
        <f>EXP('d-beta'!Y306/1000)*'[3]methanogen M06-L TZVP smd redo'!EZ305</f>
        <v>#N/A</v>
      </c>
      <c r="N305" s="40">
        <f>'[3]methanogen M06-L TZVP smd redo'!ET305</f>
        <v>1.3870800000000001</v>
      </c>
      <c r="O305" s="40">
        <f>'[3]methanogen M06-L TZVP smd redo'!R305</f>
        <v>1.6735500000000001</v>
      </c>
      <c r="P305" s="40">
        <f>'[3]methanogen M06-L TZVP smd redo'!W305</f>
        <v>1.6678500000000001</v>
      </c>
      <c r="Q305" s="40">
        <f>'[3]methanogen M06-L TZVP smd redo'!V305</f>
        <v>1.6628799999999999</v>
      </c>
      <c r="R305" s="40">
        <f>PRODUCT('[4]methanogen M06-L TZVP smd redo'!AD305:AF305)^(1/3)</f>
        <v>1.6643351700138915</v>
      </c>
      <c r="S305" s="40">
        <f>AVERAGE('[3]methanogen M06-L TZVP smd redo'!AT305:AV305)</f>
        <v>1.6566766666666666</v>
      </c>
      <c r="T305" s="40">
        <f>'[3]methanogen M06-L TZVP smd redo'!FK305</f>
        <v>1.65977</v>
      </c>
      <c r="U305" s="40">
        <f>'[3]methanogen M06-L TZVP smd redo'!CD305</f>
        <v>1.6374200000000001</v>
      </c>
      <c r="V305" s="40">
        <f>'[3]methanogen M06-L TZVP smd redo'!CG305</f>
        <v>1.4268000000000001</v>
      </c>
      <c r="W305" s="40">
        <v>1.6508318605838532</v>
      </c>
      <c r="X305" s="40">
        <v>1.6547840981724269</v>
      </c>
      <c r="Y305" s="40">
        <v>1.6712810140821164</v>
      </c>
      <c r="Z305" s="40"/>
      <c r="AA305" s="40">
        <v>2.7750599999999999</v>
      </c>
      <c r="AB305" s="40">
        <v>2.7714240848800329</v>
      </c>
      <c r="AC305" s="41">
        <v>2.7459366666666667</v>
      </c>
      <c r="AD305" s="41">
        <v>2.7561800000000001</v>
      </c>
      <c r="AE305" s="41">
        <v>2.7945417408521704</v>
      </c>
      <c r="AF305" s="72">
        <v>2.726584573646643</v>
      </c>
      <c r="AG305" s="41">
        <v>2.7396107028075769</v>
      </c>
      <c r="AH305" s="40"/>
      <c r="AI305" s="133">
        <f>1000*(AA305/Q305/P305-1)</f>
        <v>0.58612959993253888</v>
      </c>
      <c r="AJ305" s="133">
        <f>1000*(AB305/R305^2-1)</f>
        <v>0.50993532164511635</v>
      </c>
      <c r="AK305" s="133">
        <f>1000*(AC305/S305^2-1)</f>
        <v>0.49519051669144609</v>
      </c>
      <c r="AL305" s="133">
        <f>1000*(AD305/T305^2-1)</f>
        <v>0.48770485034999034</v>
      </c>
      <c r="AM305" s="133">
        <f>1000*((AE305/Y305^2-1))</f>
        <v>0.48744180814397353</v>
      </c>
      <c r="AN305" s="133">
        <f>1000*((AF305/W305^2-1))</f>
        <v>0.49123705179798804</v>
      </c>
      <c r="AO305" s="133">
        <f>1000*((AG305/X305^2-1))</f>
        <v>0.47485165953187192</v>
      </c>
      <c r="AQ305" s="133">
        <f>O305*U305/AA305</f>
        <v>0.98747567295842276</v>
      </c>
      <c r="AR305" s="133">
        <f>U305*P305/AB305</f>
        <v>0.98540348332081995</v>
      </c>
      <c r="AS305" s="133">
        <f t="shared" si="107"/>
        <v>1.001311930259899</v>
      </c>
      <c r="AT305" s="133">
        <f t="shared" si="108"/>
        <v>1.0092818667388661</v>
      </c>
      <c r="AU305" s="133">
        <f>V305*S305/AD305</f>
        <v>0.85761679861257245</v>
      </c>
      <c r="AV305" s="133">
        <f>AC305/AD305</f>
        <v>0.99628350349638506</v>
      </c>
      <c r="AW305" s="133">
        <f>O305*N305/AA305</f>
        <v>0.83650361938120266</v>
      </c>
      <c r="AX305" s="133">
        <f>AE305/AC305</f>
        <v>1.0177007265956015</v>
      </c>
      <c r="AY305" s="133">
        <f>AF305/AG305</f>
        <v>0.99524526271284286</v>
      </c>
      <c r="AZ305" s="133">
        <f t="shared" si="109"/>
        <v>0.98852092603004382</v>
      </c>
      <c r="BB305" s="75">
        <f t="shared" si="110"/>
        <v>-12.60341748911859</v>
      </c>
      <c r="BC305" s="75">
        <f t="shared" si="111"/>
        <v>-14.704093947712423</v>
      </c>
      <c r="BD305" s="75">
        <f t="shared" si="112"/>
        <v>1.3110704313367798</v>
      </c>
      <c r="BE305" s="75">
        <f t="shared" si="113"/>
        <v>9.2390549255832113</v>
      </c>
      <c r="BF305" s="75">
        <f t="shared" si="114"/>
        <v>-153.59790092300443</v>
      </c>
      <c r="BG305" s="75">
        <f t="shared" si="115"/>
        <v>-3.7234198357619697</v>
      </c>
      <c r="BH305" s="75">
        <f t="shared" si="116"/>
        <v>-178.52443174907489</v>
      </c>
      <c r="BI305" s="75">
        <f t="shared" si="117"/>
        <v>17.545893174029384</v>
      </c>
      <c r="BJ305" s="75">
        <f t="shared" si="118"/>
        <v>-4.7660770097051195</v>
      </c>
      <c r="BK305" s="75">
        <f t="shared" si="119"/>
        <v>-11.545467116482779</v>
      </c>
      <c r="BM305" s="133">
        <f>O305*U305/Q305/P305</f>
        <v>0.98805446167955679</v>
      </c>
      <c r="BN305" s="133">
        <f>P305*U305/R305^2</f>
        <v>0.98590597536303748</v>
      </c>
      <c r="BO305" s="133">
        <f>P305*Q305/R305^2</f>
        <v>1.0012356807121492</v>
      </c>
      <c r="BP305" s="133">
        <f>R305^2/S305^2</f>
        <v>1.0092669926594162</v>
      </c>
      <c r="BQ305" s="133">
        <f>V305*S305/T305^2</f>
        <v>0.85803506248499739</v>
      </c>
      <c r="BR305" s="133">
        <f>S305^2/T305^2</f>
        <v>0.99627604934172309</v>
      </c>
      <c r="BS305" s="133">
        <f>O305*N305/Q305/P305</f>
        <v>0.83699391891297259</v>
      </c>
      <c r="BT305" s="133">
        <f>Y305^2/S305^2</f>
        <v>1.0177086086198923</v>
      </c>
      <c r="BU305" s="133">
        <f>W305^2/X305^2</f>
        <v>0.99522896323571941</v>
      </c>
      <c r="BV305" s="133">
        <f>X305^2/R305^2</f>
        <v>0.98855559050372166</v>
      </c>
      <c r="BX305" s="133">
        <f t="shared" si="120"/>
        <v>0.9994142137467299</v>
      </c>
      <c r="BY305" s="133">
        <f t="shared" si="121"/>
        <v>0.99949032457985409</v>
      </c>
      <c r="BZ305" s="133">
        <f t="shared" si="122"/>
        <v>1.0000761554439366</v>
      </c>
      <c r="CA305" s="133">
        <f t="shared" si="123"/>
        <v>1.00001473750708</v>
      </c>
      <c r="CB305" s="133">
        <f t="shared" si="124"/>
        <v>0.99951253288972408</v>
      </c>
      <c r="CC305" s="133">
        <f t="shared" si="125"/>
        <v>1.0000074820173253</v>
      </c>
      <c r="CD305" s="133">
        <f t="shared" si="126"/>
        <v>0.9994142137467299</v>
      </c>
      <c r="CE305" s="133">
        <f t="shared" si="127"/>
        <v>0.99999225512664036</v>
      </c>
      <c r="CF305" s="133">
        <f t="shared" si="128"/>
        <v>1.0000163776153284</v>
      </c>
      <c r="CG305" s="133">
        <f t="shared" si="129"/>
        <v>0.99996493421916699</v>
      </c>
    </row>
    <row r="306" spans="1:85" x14ac:dyDescent="0.2">
      <c r="A306" s="132">
        <v>604</v>
      </c>
      <c r="B306" s="132">
        <f t="shared" si="105"/>
        <v>877.15</v>
      </c>
      <c r="C306" s="44">
        <f t="shared" si="106"/>
        <v>1.1400558627372741</v>
      </c>
      <c r="E306" s="40">
        <f>'[4]methanogen M06-L TZVP smd redo'!AB306</f>
        <v>0.43462996270537957</v>
      </c>
      <c r="F306" s="40">
        <f>'[4]methanogen M06-L TZVP smd redo'!AS306</f>
        <v>0.5056199239346082</v>
      </c>
      <c r="G306" s="40">
        <f>'[4]methanogen M06-L TZVP smd redo'!BJ306</f>
        <v>0.53502635619007144</v>
      </c>
      <c r="H306" s="40">
        <f>'[4]methanogen M06-L TZVP smd redo'!EV306</f>
        <v>0.54112489152569054</v>
      </c>
      <c r="I306" s="40">
        <f>'[4]methanogen M06-L TZVP smd redo'!CL306</f>
        <v>0.52101964365514064</v>
      </c>
      <c r="J306" s="40">
        <f>'[4]methanogen M06-L TZVP smd redo'!DG306</f>
        <v>0.52304744918241219</v>
      </c>
      <c r="K306" s="40">
        <f>'[4]methanogen M06-L TZVP smd redo'!EC306</f>
        <v>0.49619800911560041</v>
      </c>
      <c r="M306" s="40" t="e">
        <f>EXP('d-beta'!Y307/1000)*'[3]methanogen M06-L TZVP smd redo'!EZ306</f>
        <v>#N/A</v>
      </c>
      <c r="N306" s="40">
        <f>'[3]methanogen M06-L TZVP smd redo'!ET306</f>
        <v>1.3856200000000001</v>
      </c>
      <c r="O306" s="40">
        <f>'[3]methanogen M06-L TZVP smd redo'!R306</f>
        <v>1.6702600000000001</v>
      </c>
      <c r="P306" s="40">
        <f>'[3]methanogen M06-L TZVP smd redo'!W306</f>
        <v>1.6645099999999999</v>
      </c>
      <c r="Q306" s="40">
        <f>'[3]methanogen M06-L TZVP smd redo'!V306</f>
        <v>1.6595599999999999</v>
      </c>
      <c r="R306" s="40">
        <f>PRODUCT('[4]methanogen M06-L TZVP smd redo'!AD306:AF306)^(1/3)</f>
        <v>1.6610556619645709</v>
      </c>
      <c r="S306" s="40">
        <f>AVERAGE('[3]methanogen M06-L TZVP smd redo'!AT306:AV306)</f>
        <v>1.6534599999999999</v>
      </c>
      <c r="T306" s="40">
        <f>'[3]methanogen M06-L TZVP smd redo'!FK306</f>
        <v>1.65656</v>
      </c>
      <c r="U306" s="40">
        <f>'[3]methanogen M06-L TZVP smd redo'!CD306</f>
        <v>1.6342699999999999</v>
      </c>
      <c r="V306" s="40">
        <f>'[3]methanogen M06-L TZVP smd redo'!CG306</f>
        <v>1.4248099999999999</v>
      </c>
      <c r="W306" s="40">
        <v>1.6476487504743489</v>
      </c>
      <c r="X306" s="40">
        <v>1.6515811117456867</v>
      </c>
      <c r="Y306" s="40">
        <v>1.667961321690393</v>
      </c>
      <c r="Z306" s="40"/>
      <c r="AA306" s="40">
        <v>2.7639399999999998</v>
      </c>
      <c r="AB306" s="40">
        <v>2.7604984348822992</v>
      </c>
      <c r="AC306" s="41">
        <v>2.7352699999999999</v>
      </c>
      <c r="AD306" s="41">
        <v>2.74552</v>
      </c>
      <c r="AE306" s="41">
        <v>2.7834290827016477</v>
      </c>
      <c r="AF306" s="72">
        <v>2.7160683214938852</v>
      </c>
      <c r="AG306" s="41">
        <v>2.7290113902385431</v>
      </c>
      <c r="AH306" s="40"/>
      <c r="AI306" s="133">
        <f>1000*(AA306/Q306/P306-1)</f>
        <v>0.57406989699027022</v>
      </c>
      <c r="AJ306" s="133">
        <f>1000*(AB306/R306^2-1)</f>
        <v>0.50470071903041536</v>
      </c>
      <c r="AK306" s="133">
        <f>1000*(AC306/S306^2-1)</f>
        <v>0.49014730220608982</v>
      </c>
      <c r="AL306" s="133">
        <f>1000*(AD306/T306^2-1)</f>
        <v>0.48428348599927062</v>
      </c>
      <c r="AM306" s="133">
        <f>1000*((AE306/Y306^2-1))</f>
        <v>0.47953504842812578</v>
      </c>
      <c r="AN306" s="133">
        <f>1000*((AF306/W306^2-1))</f>
        <v>0.486939241100659</v>
      </c>
      <c r="AO306" s="133">
        <f>1000*((AG306/X306^2-1))</f>
        <v>0.4733702445920418</v>
      </c>
      <c r="AQ306" s="133">
        <f>O306*U306/AA306</f>
        <v>0.98759589940447345</v>
      </c>
      <c r="AR306" s="133">
        <f>U306*P306/AB306</f>
        <v>0.98542303930557562</v>
      </c>
      <c r="AS306" s="133">
        <f t="shared" si="107"/>
        <v>1.0012467187353604</v>
      </c>
      <c r="AT306" s="133">
        <f t="shared" si="108"/>
        <v>1.0092233800986006</v>
      </c>
      <c r="AU306" s="133">
        <f>V306*S306/AD306</f>
        <v>0.85807655475101252</v>
      </c>
      <c r="AV306" s="133">
        <f>AC306/AD306</f>
        <v>0.9962666452985226</v>
      </c>
      <c r="AW306" s="133">
        <f>O306*N306/AA306</f>
        <v>0.83733570960295833</v>
      </c>
      <c r="AX306" s="133">
        <f>AE306/AC306</f>
        <v>1.0176067016059285</v>
      </c>
      <c r="AY306" s="133">
        <f>AF306/AG306</f>
        <v>0.99525723168801927</v>
      </c>
      <c r="AZ306" s="133">
        <f t="shared" si="109"/>
        <v>0.98859371038002464</v>
      </c>
      <c r="BB306" s="75">
        <f t="shared" si="110"/>
        <v>-12.481673601067628</v>
      </c>
      <c r="BC306" s="75">
        <f t="shared" si="111"/>
        <v>-14.684248482338585</v>
      </c>
      <c r="BD306" s="75">
        <f t="shared" si="112"/>
        <v>1.2459422268826408</v>
      </c>
      <c r="BE306" s="75">
        <f t="shared" si="113"/>
        <v>9.1811044789608562</v>
      </c>
      <c r="BF306" s="75">
        <f t="shared" si="114"/>
        <v>-153.06195882292749</v>
      </c>
      <c r="BG306" s="75">
        <f t="shared" si="115"/>
        <v>-3.7403410639408992</v>
      </c>
      <c r="BH306" s="75">
        <f t="shared" si="116"/>
        <v>-177.53020216456207</v>
      </c>
      <c r="BI306" s="75">
        <f t="shared" si="117"/>
        <v>17.453499279684873</v>
      </c>
      <c r="BJ306" s="75">
        <f t="shared" si="118"/>
        <v>-4.7540509256281345</v>
      </c>
      <c r="BK306" s="75">
        <f t="shared" si="119"/>
        <v>-11.47184027798458</v>
      </c>
      <c r="BM306" s="133">
        <f>O306*U306/Q306/P306</f>
        <v>0.98816284848071256</v>
      </c>
      <c r="BN306" s="133">
        <f>P306*U306/R306^2</f>
        <v>0.9859203830220622</v>
      </c>
      <c r="BO306" s="133">
        <f>P306*Q306/R306^2</f>
        <v>1.0011773029230748</v>
      </c>
      <c r="BP306" s="133">
        <f>R306^2/S306^2</f>
        <v>1.0092086998592087</v>
      </c>
      <c r="BQ306" s="133">
        <f>V306*S306/T306^2</f>
        <v>0.8584921070562016</v>
      </c>
      <c r="BR306" s="133">
        <f>S306^2/T306^2</f>
        <v>0.99626080623602253</v>
      </c>
      <c r="BS306" s="133">
        <f>O306*N306/Q306/P306</f>
        <v>0.83781639882751635</v>
      </c>
      <c r="BT306" s="133">
        <f>Y306^2/S306^2</f>
        <v>1.0176174955304269</v>
      </c>
      <c r="BU306" s="133">
        <f>W306^2/X306^2</f>
        <v>0.99524373361885687</v>
      </c>
      <c r="BV306" s="133">
        <f>X306^2/R306^2</f>
        <v>0.98862466883518607</v>
      </c>
      <c r="BX306" s="133">
        <f t="shared" si="120"/>
        <v>0.9994262594701766</v>
      </c>
      <c r="BY306" s="133">
        <f t="shared" si="121"/>
        <v>0.99949555387529154</v>
      </c>
      <c r="BZ306" s="133">
        <f t="shared" si="122"/>
        <v>1.0000693341849469</v>
      </c>
      <c r="CA306" s="133">
        <f t="shared" si="123"/>
        <v>1.0000145462870009</v>
      </c>
      <c r="CB306" s="133">
        <f t="shared" si="124"/>
        <v>0.99951595093097123</v>
      </c>
      <c r="CC306" s="133">
        <f t="shared" si="125"/>
        <v>1.0000058609778317</v>
      </c>
      <c r="CD306" s="133">
        <f t="shared" si="126"/>
        <v>0.9994262594701766</v>
      </c>
      <c r="CE306" s="133">
        <f t="shared" si="127"/>
        <v>0.99998939294524136</v>
      </c>
      <c r="CF306" s="133">
        <f t="shared" si="128"/>
        <v>1.0000135625763886</v>
      </c>
      <c r="CG306" s="133">
        <f t="shared" si="129"/>
        <v>0.99996868533009808</v>
      </c>
    </row>
    <row r="307" spans="1:85" x14ac:dyDescent="0.2">
      <c r="A307" s="132">
        <v>606</v>
      </c>
      <c r="B307" s="132">
        <f t="shared" si="105"/>
        <v>879.15</v>
      </c>
      <c r="C307" s="44">
        <f t="shared" si="106"/>
        <v>1.1374623215605983</v>
      </c>
      <c r="E307" s="40">
        <f>'[4]methanogen M06-L TZVP smd redo'!AB307</f>
        <v>0.43880937901330519</v>
      </c>
      <c r="F307" s="40">
        <f>'[4]methanogen M06-L TZVP smd redo'!AS307</f>
        <v>0.50065529522225205</v>
      </c>
      <c r="G307" s="40">
        <f>'[4]methanogen M06-L TZVP smd redo'!BJ307</f>
        <v>0.53542110173410151</v>
      </c>
      <c r="H307" s="40">
        <f>'[4]methanogen M06-L TZVP smd redo'!EV307</f>
        <v>0.5397469567507418</v>
      </c>
      <c r="I307" s="40">
        <f>'[4]methanogen M06-L TZVP smd redo'!CL307</f>
        <v>0.51112494412608456</v>
      </c>
      <c r="J307" s="40">
        <f>'[4]methanogen M06-L TZVP smd redo'!DG307</f>
        <v>0.5236849781740105</v>
      </c>
      <c r="K307" s="40">
        <f>'[4]methanogen M06-L TZVP smd redo'!EC307</f>
        <v>0.50183799391811945</v>
      </c>
      <c r="M307" s="40" t="e">
        <f>EXP('d-beta'!Y308/1000)*'[3]methanogen M06-L TZVP smd redo'!EZ307</f>
        <v>#N/A</v>
      </c>
      <c r="N307" s="40">
        <f>'[3]methanogen M06-L TZVP smd redo'!ET307</f>
        <v>1.3841699999999999</v>
      </c>
      <c r="O307" s="40">
        <f>'[3]methanogen M06-L TZVP smd redo'!R307</f>
        <v>1.667</v>
      </c>
      <c r="P307" s="40">
        <f>'[3]methanogen M06-L TZVP smd redo'!W307</f>
        <v>1.6611899999999999</v>
      </c>
      <c r="Q307" s="40">
        <f>'[3]methanogen M06-L TZVP smd redo'!V307</f>
        <v>1.6562600000000001</v>
      </c>
      <c r="R307" s="40">
        <f>PRODUCT('[4]methanogen M06-L TZVP smd redo'!AD307:AF307)^(1/3)</f>
        <v>1.6578061538816697</v>
      </c>
      <c r="S307" s="40">
        <f>AVERAGE('[3]methanogen M06-L TZVP smd redo'!AT307:AV307)</f>
        <v>1.6502666666666668</v>
      </c>
      <c r="T307" s="40">
        <f>'[3]methanogen M06-L TZVP smd redo'!FK307</f>
        <v>1.6533800000000001</v>
      </c>
      <c r="U307" s="40">
        <f>'[3]methanogen M06-L TZVP smd redo'!CD307</f>
        <v>1.63114</v>
      </c>
      <c r="V307" s="40">
        <f>'[3]methanogen M06-L TZVP smd redo'!CG307</f>
        <v>1.4228400000000001</v>
      </c>
      <c r="W307" s="40">
        <v>1.6444922826916157</v>
      </c>
      <c r="X307" s="40">
        <v>1.6484047841644316</v>
      </c>
      <c r="Y307" s="40">
        <v>1.6646616290748564</v>
      </c>
      <c r="Z307" s="40"/>
      <c r="AA307" s="40">
        <v>2.75292</v>
      </c>
      <c r="AB307" s="40">
        <v>2.7496761355335089</v>
      </c>
      <c r="AC307" s="41">
        <v>2.7247066666666666</v>
      </c>
      <c r="AD307" s="41">
        <v>2.7349700000000001</v>
      </c>
      <c r="AE307" s="41">
        <v>2.772423060277085</v>
      </c>
      <c r="AF307" s="72">
        <v>2.7056553791017888</v>
      </c>
      <c r="AG307" s="41">
        <v>2.7185087667935894</v>
      </c>
      <c r="AH307" s="40"/>
      <c r="AI307" s="133">
        <f>1000*(AA307/Q307/P307-1)</f>
        <v>0.56606520298085883</v>
      </c>
      <c r="AJ307" s="133">
        <f>1000*(AB307/R307^2-1)</f>
        <v>0.4929888340408084</v>
      </c>
      <c r="AK307" s="133">
        <f>1000*(AC307/S307^2-1)</f>
        <v>0.48711363119213757</v>
      </c>
      <c r="AL307" s="133">
        <f>1000*(AD307/T307^2-1)</f>
        <v>0.47722577472564254</v>
      </c>
      <c r="AM307" s="133">
        <f>1000*((AE307/Y307^2-1))</f>
        <v>0.47804906240100919</v>
      </c>
      <c r="AN307" s="133">
        <f>1000*((AF307/W307^2-1))</f>
        <v>0.48089519795535551</v>
      </c>
      <c r="AO307" s="133">
        <f>1000*((AG307/X307^2-1))</f>
        <v>0.46754615604682748</v>
      </c>
      <c r="AQ307" s="133">
        <f>O307*U307/AA307</f>
        <v>0.98771863330572629</v>
      </c>
      <c r="AR307" s="133">
        <f>U307*P307/AB307</f>
        <v>0.98543731081051855</v>
      </c>
      <c r="AS307" s="133">
        <f t="shared" si="107"/>
        <v>1.0011797260137554</v>
      </c>
      <c r="AT307" s="133">
        <f t="shared" si="108"/>
        <v>1.0091640943123574</v>
      </c>
      <c r="AU307" s="133">
        <f>V307*S307/AD307</f>
        <v>0.85853425229527214</v>
      </c>
      <c r="AV307" s="133">
        <f>AC307/AD307</f>
        <v>0.99624736895346799</v>
      </c>
      <c r="AW307" s="133">
        <f>O307*N307/AA307</f>
        <v>0.83816870450285508</v>
      </c>
      <c r="AX307" s="133">
        <f>AE307/AC307</f>
        <v>1.0175124882961413</v>
      </c>
      <c r="AY307" s="133">
        <f>AF307/AG307</f>
        <v>0.99527189764888602</v>
      </c>
      <c r="AZ307" s="133">
        <f t="shared" si="109"/>
        <v>0.98866507646586088</v>
      </c>
      <c r="BB307" s="75">
        <f t="shared" si="110"/>
        <v>-12.357405896478442</v>
      </c>
      <c r="BC307" s="75">
        <f t="shared" si="111"/>
        <v>-14.669765969721858</v>
      </c>
      <c r="BD307" s="75">
        <f t="shared" si="112"/>
        <v>1.1790306838337479</v>
      </c>
      <c r="BE307" s="75">
        <f t="shared" si="113"/>
        <v>9.1223587851713148</v>
      </c>
      <c r="BF307" s="75">
        <f t="shared" si="114"/>
        <v>-152.52870160093295</v>
      </c>
      <c r="BG307" s="75">
        <f t="shared" si="115"/>
        <v>-3.7596898312944345</v>
      </c>
      <c r="BH307" s="75">
        <f t="shared" si="116"/>
        <v>-176.53588073930769</v>
      </c>
      <c r="BI307" s="75">
        <f t="shared" si="117"/>
        <v>17.360911769015246</v>
      </c>
      <c r="BJ307" s="75">
        <f t="shared" si="118"/>
        <v>-4.7393151846124821</v>
      </c>
      <c r="BK307" s="75">
        <f t="shared" si="119"/>
        <v>-11.399653383338302</v>
      </c>
      <c r="BM307" s="133">
        <f>O307*U307/Q307/P307</f>
        <v>0.98827774645437649</v>
      </c>
      <c r="BN307" s="133">
        <f>P307*U307/R307^2</f>
        <v>0.98592312040139529</v>
      </c>
      <c r="BO307" s="133">
        <f>P307*Q307/R307^2</f>
        <v>1.0011066048260819</v>
      </c>
      <c r="BP307" s="133">
        <f>R307^2/S307^2</f>
        <v>1.0091581681901078</v>
      </c>
      <c r="BQ307" s="133">
        <f>V307*S307/T307^2</f>
        <v>0.85894396696895214</v>
      </c>
      <c r="BR307" s="133">
        <f>S307^2/T307^2</f>
        <v>0.99623752299857748</v>
      </c>
      <c r="BS307" s="133">
        <f>O307*N307/Q307/P307</f>
        <v>0.83864316264070171</v>
      </c>
      <c r="BT307" s="133">
        <f>Y307^2/S307^2</f>
        <v>1.0175217072009985</v>
      </c>
      <c r="BU307" s="133">
        <f>W307^2/X307^2</f>
        <v>0.99525861810868121</v>
      </c>
      <c r="BV307" s="133">
        <f>X307^2/R307^2</f>
        <v>0.98869021899775111</v>
      </c>
      <c r="BX307" s="133">
        <f t="shared" si="120"/>
        <v>0.99943425504555161</v>
      </c>
      <c r="BY307" s="133">
        <f t="shared" si="121"/>
        <v>0.99950725408419372</v>
      </c>
      <c r="BZ307" s="133">
        <f t="shared" si="122"/>
        <v>1.0000730403608575</v>
      </c>
      <c r="CA307" s="133">
        <f t="shared" si="123"/>
        <v>1.0000058723423506</v>
      </c>
      <c r="CB307" s="133">
        <f t="shared" si="124"/>
        <v>0.9995230018610809</v>
      </c>
      <c r="CC307" s="133">
        <f t="shared" si="125"/>
        <v>1.0000098831399773</v>
      </c>
      <c r="CD307" s="133">
        <f t="shared" si="126"/>
        <v>0.99943425504555161</v>
      </c>
      <c r="CE307" s="133">
        <f t="shared" si="127"/>
        <v>0.99999093984453402</v>
      </c>
      <c r="CF307" s="133">
        <f t="shared" si="128"/>
        <v>1.0000133428035318</v>
      </c>
      <c r="CG307" s="133">
        <f t="shared" si="129"/>
        <v>0.99997456985878175</v>
      </c>
    </row>
    <row r="308" spans="1:85" x14ac:dyDescent="0.2">
      <c r="A308" s="132">
        <v>608</v>
      </c>
      <c r="B308" s="132">
        <f t="shared" si="105"/>
        <v>881.15</v>
      </c>
      <c r="C308" s="44">
        <f t="shared" si="106"/>
        <v>1.1348805538217104</v>
      </c>
      <c r="E308" s="40">
        <f>'[4]methanogen M06-L TZVP smd redo'!AB308</f>
        <v>0.43251685450562682</v>
      </c>
      <c r="F308" s="40">
        <f>'[4]methanogen M06-L TZVP smd redo'!AS308</f>
        <v>0.50090536898395044</v>
      </c>
      <c r="G308" s="40">
        <f>'[4]methanogen M06-L TZVP smd redo'!BJ308</f>
        <v>0.52532969745100466</v>
      </c>
      <c r="H308" s="40">
        <f>'[4]methanogen M06-L TZVP smd redo'!EV308</f>
        <v>0.53181598482465731</v>
      </c>
      <c r="I308" s="40">
        <f>'[4]methanogen M06-L TZVP smd redo'!CL308</f>
        <v>0.5122539077129229</v>
      </c>
      <c r="J308" s="40">
        <f>'[4]methanogen M06-L TZVP smd redo'!DG308</f>
        <v>0.52360414082675</v>
      </c>
      <c r="K308" s="40">
        <f>'[4]methanogen M06-L TZVP smd redo'!EC308</f>
        <v>0.49683312927872869</v>
      </c>
      <c r="M308" s="40" t="e">
        <f>EXP('d-beta'!Y309/1000)*'[3]methanogen M06-L TZVP smd redo'!EZ308</f>
        <v>#N/A</v>
      </c>
      <c r="N308" s="40">
        <f>'[3]methanogen M06-L TZVP smd redo'!ET308</f>
        <v>1.3827199999999999</v>
      </c>
      <c r="O308" s="40">
        <f>'[3]methanogen M06-L TZVP smd redo'!R308</f>
        <v>1.6637599999999999</v>
      </c>
      <c r="P308" s="40">
        <f>'[3]methanogen M06-L TZVP smd redo'!W308</f>
        <v>1.6578900000000001</v>
      </c>
      <c r="Q308" s="40">
        <f>'[3]methanogen M06-L TZVP smd redo'!V308</f>
        <v>1.6529799999999999</v>
      </c>
      <c r="R308" s="40">
        <f>PRODUCT('[4]methanogen M06-L TZVP smd redo'!AD308:AF308)^(1/3)</f>
        <v>1.6545733274614445</v>
      </c>
      <c r="S308" s="40">
        <f>AVERAGE('[3]methanogen M06-L TZVP smd redo'!AT308:AV308)</f>
        <v>1.6471</v>
      </c>
      <c r="T308" s="40">
        <f>'[3]methanogen M06-L TZVP smd redo'!FK308</f>
        <v>1.65022</v>
      </c>
      <c r="U308" s="40">
        <f>'[3]methanogen M06-L TZVP smd redo'!CD308</f>
        <v>1.6280300000000001</v>
      </c>
      <c r="V308" s="40">
        <f>'[3]methanogen M06-L TZVP smd redo'!CG308</f>
        <v>1.4208799999999999</v>
      </c>
      <c r="W308" s="40">
        <v>1.6413591717553122</v>
      </c>
      <c r="X308" s="40">
        <v>1.6452517966547644</v>
      </c>
      <c r="Y308" s="40">
        <v>1.6613919364514793</v>
      </c>
      <c r="Z308" s="40"/>
      <c r="AA308" s="40">
        <v>2.7420200000000001</v>
      </c>
      <c r="AB308" s="40">
        <v>2.7389571405226594</v>
      </c>
      <c r="AC308" s="41">
        <v>2.7142400000000002</v>
      </c>
      <c r="AD308" s="41">
        <v>2.7245200000000001</v>
      </c>
      <c r="AE308" s="41">
        <v>2.761527039162087</v>
      </c>
      <c r="AF308" s="72">
        <v>2.6953391273450729</v>
      </c>
      <c r="AG308" s="41">
        <v>2.7081060918143161</v>
      </c>
      <c r="AH308" s="40"/>
      <c r="AI308" s="133">
        <f>1000*(AA308/Q308/P308-1)</f>
        <v>0.56960815434603518</v>
      </c>
      <c r="AJ308" s="133">
        <f>1000*(AB308/R308^2-1)</f>
        <v>0.49102799662192886</v>
      </c>
      <c r="AK308" s="133">
        <f>1000*(AC308/S308^2-1)</f>
        <v>0.47977130450238548</v>
      </c>
      <c r="AL308" s="133">
        <f>1000*(AD308/T308^2-1)</f>
        <v>0.47515394499120234</v>
      </c>
      <c r="AM308" s="133">
        <f>1000*((AE308/Y308^2-1))</f>
        <v>0.47237943363143131</v>
      </c>
      <c r="AN308" s="133">
        <f>1000*((AF308/W308^2-1))</f>
        <v>0.47482115197539088</v>
      </c>
      <c r="AO308" s="133">
        <f>1000*((AG308/X308^2-1))</f>
        <v>0.46275774822479576</v>
      </c>
      <c r="AQ308" s="133">
        <f>O308*U308/AA308</f>
        <v>0.98783057483169345</v>
      </c>
      <c r="AR308" s="133">
        <f>U308*P308/AB308</f>
        <v>0.98544610894676055</v>
      </c>
      <c r="AS308" s="133">
        <f t="shared" si="107"/>
        <v>1.0011182575411737</v>
      </c>
      <c r="AT308" s="133">
        <f t="shared" si="108"/>
        <v>1.0091064683014985</v>
      </c>
      <c r="AU308" s="133">
        <f>V308*S308/AD308</f>
        <v>0.8589885366963721</v>
      </c>
      <c r="AV308" s="133">
        <f>AC308/AD308</f>
        <v>0.99622685830898661</v>
      </c>
      <c r="AW308" s="133">
        <f>O308*N308/AA308</f>
        <v>0.83898521061115516</v>
      </c>
      <c r="AX308" s="133">
        <f>AE308/AC308</f>
        <v>1.0174218341642915</v>
      </c>
      <c r="AY308" s="133">
        <f>AF308/AG308</f>
        <v>0.99528564833267297</v>
      </c>
      <c r="AZ308" s="133">
        <f t="shared" si="109"/>
        <v>0.98873620610855695</v>
      </c>
      <c r="BB308" s="75">
        <f t="shared" si="110"/>
        <v>-12.244078903026825</v>
      </c>
      <c r="BC308" s="75">
        <f t="shared" si="111"/>
        <v>-14.66083785540129</v>
      </c>
      <c r="BD308" s="75">
        <f t="shared" si="112"/>
        <v>1.1176327569458804</v>
      </c>
      <c r="BE308" s="75">
        <f t="shared" si="113"/>
        <v>9.0652544385668339</v>
      </c>
      <c r="BF308" s="75">
        <f t="shared" si="114"/>
        <v>-151.99970202712166</v>
      </c>
      <c r="BG308" s="75">
        <f t="shared" si="115"/>
        <v>-3.7802779465146661</v>
      </c>
      <c r="BH308" s="75">
        <f t="shared" si="116"/>
        <v>-175.56220007058715</v>
      </c>
      <c r="BI308" s="75">
        <f t="shared" si="117"/>
        <v>17.271813923537774</v>
      </c>
      <c r="BJ308" s="75">
        <f t="shared" si="118"/>
        <v>-4.7254992727691612</v>
      </c>
      <c r="BK308" s="75">
        <f t="shared" si="119"/>
        <v>-11.327710835962042</v>
      </c>
      <c r="BM308" s="133">
        <f>O308*U308/Q308/P308</f>
        <v>0.98839325118222987</v>
      </c>
      <c r="BN308" s="133">
        <f>P308*U308/R308^2</f>
        <v>0.98592999057541553</v>
      </c>
      <c r="BO308" s="133">
        <f>P308*Q308/R308^2</f>
        <v>1.0010396342950378</v>
      </c>
      <c r="BP308" s="133">
        <f>R308^2/S308^2</f>
        <v>1.0090951146756171</v>
      </c>
      <c r="BQ308" s="133">
        <f>V308*S308/T308^2</f>
        <v>0.85939668848828565</v>
      </c>
      <c r="BR308" s="133">
        <f>S308^2/T308^2</f>
        <v>0.99622226057728691</v>
      </c>
      <c r="BS308" s="133">
        <f>O308*N308/Q308/P308</f>
        <v>0.83946310342849506</v>
      </c>
      <c r="BT308" s="133">
        <f>Y308^2/S308^2</f>
        <v>1.0174293512641874</v>
      </c>
      <c r="BU308" s="133">
        <f>W308^2/X308^2</f>
        <v>0.99527364749829994</v>
      </c>
      <c r="BV308" s="133">
        <f>X308^2/R308^2</f>
        <v>0.98876414499776555</v>
      </c>
      <c r="BX308" s="133">
        <f t="shared" si="120"/>
        <v>0.99943071611439738</v>
      </c>
      <c r="BY308" s="133">
        <f t="shared" si="121"/>
        <v>0.99950921299353868</v>
      </c>
      <c r="BZ308" s="133">
        <f t="shared" si="122"/>
        <v>1.0000785415916036</v>
      </c>
      <c r="CA308" s="133">
        <f t="shared" si="123"/>
        <v>1.0000112512940715</v>
      </c>
      <c r="CB308" s="133">
        <f t="shared" si="124"/>
        <v>0.99952507171905502</v>
      </c>
      <c r="CC308" s="133">
        <f t="shared" si="125"/>
        <v>1.0000046151665964</v>
      </c>
      <c r="CD308" s="133">
        <f t="shared" si="126"/>
        <v>0.99943071611439727</v>
      </c>
      <c r="CE308" s="133">
        <f t="shared" si="127"/>
        <v>0.99999261167383613</v>
      </c>
      <c r="CF308" s="133">
        <f t="shared" si="128"/>
        <v>1.0000120578238991</v>
      </c>
      <c r="CG308" s="133">
        <f t="shared" si="129"/>
        <v>0.99997174362627328</v>
      </c>
    </row>
    <row r="309" spans="1:85" x14ac:dyDescent="0.2">
      <c r="A309" s="132">
        <v>610</v>
      </c>
      <c r="B309" s="132">
        <f t="shared" si="105"/>
        <v>883.15</v>
      </c>
      <c r="C309" s="44">
        <f t="shared" si="106"/>
        <v>1.1323104795334882</v>
      </c>
      <c r="E309" s="40">
        <f>'[4]methanogen M06-L TZVP smd redo'!AB309</f>
        <v>0.43512034851267423</v>
      </c>
      <c r="F309" s="40">
        <f>'[4]methanogen M06-L TZVP smd redo'!AS309</f>
        <v>0.49644695279615902</v>
      </c>
      <c r="G309" s="40">
        <f>'[4]methanogen M06-L TZVP smd redo'!BJ309</f>
        <v>0.53037584347959132</v>
      </c>
      <c r="H309" s="40">
        <f>'[4]methanogen M06-L TZVP smd redo'!EV309</f>
        <v>0.52900948741885223</v>
      </c>
      <c r="I309" s="40">
        <f>'[4]methanogen M06-L TZVP smd redo'!CL309</f>
        <v>0.51269355511052161</v>
      </c>
      <c r="J309" s="40">
        <f>'[4]methanogen M06-L TZVP smd redo'!DG309</f>
        <v>0.5110009739917043</v>
      </c>
      <c r="K309" s="40">
        <f>'[4]methanogen M06-L TZVP smd redo'!EC309</f>
        <v>0.49303755831830998</v>
      </c>
      <c r="M309" s="40" t="e">
        <f>EXP('d-beta'!Y310/1000)*'[3]methanogen M06-L TZVP smd redo'!EZ309</f>
        <v>#N/A</v>
      </c>
      <c r="N309" s="40">
        <f>'[3]methanogen M06-L TZVP smd redo'!ET309</f>
        <v>1.3812899999999999</v>
      </c>
      <c r="O309" s="40">
        <f>'[3]methanogen M06-L TZVP smd redo'!R309</f>
        <v>1.66055</v>
      </c>
      <c r="P309" s="40">
        <f>'[3]methanogen M06-L TZVP smd redo'!W309</f>
        <v>1.65462</v>
      </c>
      <c r="Q309" s="40">
        <f>'[3]methanogen M06-L TZVP smd redo'!V309</f>
        <v>1.6497299999999999</v>
      </c>
      <c r="R309" s="40">
        <f>PRODUCT('[4]methanogen M06-L TZVP smd redo'!AD309:AF309)^(1/3)</f>
        <v>1.6513704455155858</v>
      </c>
      <c r="S309" s="40">
        <f>AVERAGE('[3]methanogen M06-L TZVP smd redo'!AT309:AV309)</f>
        <v>1.6439533333333334</v>
      </c>
      <c r="T309" s="40">
        <f>'[3]methanogen M06-L TZVP smd redo'!FK309</f>
        <v>1.6470899999999999</v>
      </c>
      <c r="U309" s="40">
        <f>'[3]methanogen M06-L TZVP smd redo'!CD309</f>
        <v>1.6249499999999999</v>
      </c>
      <c r="V309" s="40">
        <f>'[3]methanogen M06-L TZVP smd redo'!CG309</f>
        <v>1.41893</v>
      </c>
      <c r="W309" s="40">
        <v>1.6382493462201433</v>
      </c>
      <c r="X309" s="40">
        <v>1.6421254532176055</v>
      </c>
      <c r="Y309" s="40">
        <v>1.6581455928446847</v>
      </c>
      <c r="Z309" s="40"/>
      <c r="AA309" s="40">
        <v>2.73122</v>
      </c>
      <c r="AB309" s="40">
        <v>2.7283380833609243</v>
      </c>
      <c r="AC309" s="41">
        <v>2.7038766666666665</v>
      </c>
      <c r="AD309" s="41">
        <v>2.7141600000000001</v>
      </c>
      <c r="AE309" s="41">
        <v>2.7507276538222927</v>
      </c>
      <c r="AF309" s="72">
        <v>2.6851261854497137</v>
      </c>
      <c r="AG309" s="41">
        <v>2.697796779850381</v>
      </c>
      <c r="AH309" s="40"/>
      <c r="AI309" s="133">
        <f>1000*(AA309/Q309/P309-1)</f>
        <v>0.56554230507366299</v>
      </c>
      <c r="AJ309" s="133">
        <f>1000*(AB309/R309^2-1)</f>
        <v>0.48174672125256279</v>
      </c>
      <c r="AK309" s="133">
        <f>1000*(AC309/S309^2-1)</f>
        <v>0.47883994627939686</v>
      </c>
      <c r="AL309" s="133">
        <f>1000*(AD309/T309^2-1)</f>
        <v>0.46243111481469867</v>
      </c>
      <c r="AM309" s="133">
        <f>1000*((AE309/Y309^2-1))</f>
        <v>0.46585616741090519</v>
      </c>
      <c r="AN309" s="133">
        <f>1000*((AF309/W309^2-1))</f>
        <v>0.47143465943921825</v>
      </c>
      <c r="AO309" s="133">
        <f>1000*((AG309/X309^2-1))</f>
        <v>0.45271327171803044</v>
      </c>
      <c r="AQ309" s="133">
        <f>O309*U309/AA309</f>
        <v>0.98795070426402842</v>
      </c>
      <c r="AR309" s="133">
        <f>U309*P309/AB309</f>
        <v>0.98546246354041844</v>
      </c>
      <c r="AS309" s="133">
        <f t="shared" si="107"/>
        <v>1.0010562901484428</v>
      </c>
      <c r="AT309" s="133">
        <f t="shared" si="108"/>
        <v>1.0090467945508823</v>
      </c>
      <c r="AU309" s="133">
        <f>V309*S309/AD309</f>
        <v>0.85943890679498147</v>
      </c>
      <c r="AV309" s="133">
        <f>AC309/AD309</f>
        <v>0.99621122802880679</v>
      </c>
      <c r="AW309" s="133">
        <f>O309*N309/AA309</f>
        <v>0.83980825766507261</v>
      </c>
      <c r="AX309" s="133">
        <f>AE309/AC309</f>
        <v>1.0173273388291724</v>
      </c>
      <c r="AY309" s="133">
        <f>AF309/AG309</f>
        <v>0.99530335476144727</v>
      </c>
      <c r="AZ309" s="133">
        <f t="shared" si="109"/>
        <v>0.9888058948057783</v>
      </c>
      <c r="BB309" s="75">
        <f t="shared" si="110"/>
        <v>-12.12247694864655</v>
      </c>
      <c r="BC309" s="75">
        <f t="shared" si="111"/>
        <v>-14.644241861161301</v>
      </c>
      <c r="BD309" s="75">
        <f t="shared" si="112"/>
        <v>1.0557326665444795</v>
      </c>
      <c r="BE309" s="75">
        <f t="shared" si="113"/>
        <v>9.0061174525588754</v>
      </c>
      <c r="BF309" s="75">
        <f t="shared" si="114"/>
        <v>-151.47553662156233</v>
      </c>
      <c r="BG309" s="75">
        <f t="shared" si="115"/>
        <v>-3.795967548402233</v>
      </c>
      <c r="BH309" s="75">
        <f t="shared" si="116"/>
        <v>-174.58167788556344</v>
      </c>
      <c r="BI309" s="75">
        <f t="shared" si="117"/>
        <v>17.178932366988871</v>
      </c>
      <c r="BJ309" s="75">
        <f t="shared" si="118"/>
        <v>-4.7077091325169604</v>
      </c>
      <c r="BK309" s="75">
        <f t="shared" si="119"/>
        <v>-11.257230721057812</v>
      </c>
      <c r="BM309" s="133">
        <f>O309*U309/Q309/P309</f>
        <v>0.988509432182617</v>
      </c>
      <c r="BN309" s="133">
        <f>P309*U309/R309^2</f>
        <v>0.98593720685114639</v>
      </c>
      <c r="BO309" s="133">
        <f>P309*Q309/R309^2</f>
        <v>1.000972453465363</v>
      </c>
      <c r="BP309" s="133">
        <f>R309^2/S309^2</f>
        <v>1.0090438628912306</v>
      </c>
      <c r="BQ309" s="133">
        <f>V309*S309/T309^2</f>
        <v>0.85983633808676574</v>
      </c>
      <c r="BR309" s="133">
        <f>S309^2/T309^2</f>
        <v>0.99619488919035137</v>
      </c>
      <c r="BS309" s="133">
        <f>O309*N309/Q309/P309</f>
        <v>0.84028320476293239</v>
      </c>
      <c r="BT309" s="133">
        <f>Y309^2/S309^2</f>
        <v>1.0173405414318626</v>
      </c>
      <c r="BU309" s="133">
        <f>W309^2/X309^2</f>
        <v>0.99528473008176199</v>
      </c>
      <c r="BV309" s="133">
        <f>X309^2/R309^2</f>
        <v>0.98883459026101117</v>
      </c>
      <c r="BX309" s="133">
        <f t="shared" si="120"/>
        <v>0.99943477735224551</v>
      </c>
      <c r="BY309" s="133">
        <f t="shared" si="121"/>
        <v>0.99951848524690112</v>
      </c>
      <c r="BZ309" s="133">
        <f t="shared" si="122"/>
        <v>1.0000837552350113</v>
      </c>
      <c r="CA309" s="133">
        <f t="shared" si="123"/>
        <v>1.0000029053837594</v>
      </c>
      <c r="CB309" s="133">
        <f t="shared" si="124"/>
        <v>0.9995377826288796</v>
      </c>
      <c r="CC309" s="133">
        <f t="shared" si="125"/>
        <v>1.0000164012470178</v>
      </c>
      <c r="CD309" s="133">
        <f t="shared" si="126"/>
        <v>0.99943477735224551</v>
      </c>
      <c r="CE309" s="133">
        <f t="shared" si="127"/>
        <v>0.99998702243530802</v>
      </c>
      <c r="CF309" s="133">
        <f t="shared" si="128"/>
        <v>1.0000187129161358</v>
      </c>
      <c r="CG309" s="133">
        <f t="shared" si="129"/>
        <v>0.99997098053049971</v>
      </c>
    </row>
    <row r="310" spans="1:85" x14ac:dyDescent="0.2">
      <c r="A310" s="132">
        <v>612</v>
      </c>
      <c r="B310" s="132">
        <f t="shared" si="105"/>
        <v>885.15</v>
      </c>
      <c r="C310" s="44">
        <f t="shared" si="106"/>
        <v>1.1297520194317348</v>
      </c>
      <c r="E310" s="40">
        <f>'[4]methanogen M06-L TZVP smd redo'!AB310</f>
        <v>0.42724926017201348</v>
      </c>
      <c r="F310" s="40">
        <f>'[4]methanogen M06-L TZVP smd redo'!AS310</f>
        <v>0.48746805306598695</v>
      </c>
      <c r="G310" s="40">
        <f>'[4]methanogen M06-L TZVP smd redo'!BJ310</f>
        <v>0.51899265025667773</v>
      </c>
      <c r="H310" s="40">
        <f>'[4]methanogen M06-L TZVP smd redo'!EV310</f>
        <v>0.5316530372112549</v>
      </c>
      <c r="I310" s="40">
        <f>'[4]methanogen M06-L TZVP smd redo'!CL310</f>
        <v>0.50463444300330451</v>
      </c>
      <c r="J310" s="40">
        <f>'[4]methanogen M06-L TZVP smd redo'!DG310</f>
        <v>0.51545426313670539</v>
      </c>
      <c r="K310" s="40">
        <f>'[4]methanogen M06-L TZVP smd redo'!EC310</f>
        <v>0.48848967501258223</v>
      </c>
      <c r="M310" s="40" t="e">
        <f>EXP('d-beta'!Y311/1000)*'[3]methanogen M06-L TZVP smd redo'!EZ310</f>
        <v>#N/A</v>
      </c>
      <c r="N310" s="40">
        <f>'[3]methanogen M06-L TZVP smd redo'!ET310</f>
        <v>1.3798600000000001</v>
      </c>
      <c r="O310" s="40">
        <f>'[3]methanogen M06-L TZVP smd redo'!R310</f>
        <v>1.6573599999999999</v>
      </c>
      <c r="P310" s="40">
        <f>'[3]methanogen M06-L TZVP smd redo'!W310</f>
        <v>1.6513800000000001</v>
      </c>
      <c r="Q310" s="40">
        <f>'[3]methanogen M06-L TZVP smd redo'!V310</f>
        <v>1.6465000000000001</v>
      </c>
      <c r="R310" s="40">
        <f>PRODUCT('[4]methanogen M06-L TZVP smd redo'!AD310:AF310)^(1/3)</f>
        <v>1.6481842453261906</v>
      </c>
      <c r="S310" s="40">
        <f>AVERAGE('[3]methanogen M06-L TZVP smd redo'!AT310:AV310)</f>
        <v>1.6408333333333334</v>
      </c>
      <c r="T310" s="40">
        <f>'[3]methanogen M06-L TZVP smd redo'!FK310</f>
        <v>1.6439699999999999</v>
      </c>
      <c r="U310" s="40">
        <f>'[3]methanogen M06-L TZVP smd redo'!CD310</f>
        <v>1.6218900000000001</v>
      </c>
      <c r="V310" s="40">
        <f>'[3]methanogen M06-L TZVP smd redo'!CG310</f>
        <v>1.41699</v>
      </c>
      <c r="W310" s="40">
        <v>1.6351628775109315</v>
      </c>
      <c r="X310" s="40">
        <v>1.6390158197553613</v>
      </c>
      <c r="Y310" s="40">
        <v>1.6549225506632224</v>
      </c>
      <c r="Z310" s="40"/>
      <c r="AA310" s="40">
        <v>2.72052</v>
      </c>
      <c r="AB310" s="40">
        <v>2.7178224405829501</v>
      </c>
      <c r="AC310" s="41">
        <v>2.6936033333333333</v>
      </c>
      <c r="AD310" s="41">
        <v>2.7039</v>
      </c>
      <c r="AE310" s="41">
        <v>2.740031634793469</v>
      </c>
      <c r="AF310" s="72">
        <v>2.6749965533975062</v>
      </c>
      <c r="AG310" s="41">
        <v>2.6875874167913265</v>
      </c>
      <c r="AH310" s="40"/>
      <c r="AI310" s="133">
        <f>1000*(AA310/Q310/P310-1)</f>
        <v>0.56007046156647533</v>
      </c>
      <c r="AJ310" s="133">
        <f>1000*(AB310/R310^2-1)</f>
        <v>0.48265362942845336</v>
      </c>
      <c r="AK310" s="133">
        <f>1000*(AC310/S310^2-1)</f>
        <v>0.47145173758500469</v>
      </c>
      <c r="AL310" s="133">
        <f>1000*(AD310/T310^2-1)</f>
        <v>0.46718776194953904</v>
      </c>
      <c r="AM310" s="133">
        <f>1000*((AE310/Y310^2-1))</f>
        <v>0.46115107254696142</v>
      </c>
      <c r="AN310" s="133">
        <f>1000*((AF310/W310^2-1))</f>
        <v>0.4633618960074859</v>
      </c>
      <c r="AO310" s="133">
        <f>1000*((AG310/X310^2-1))</f>
        <v>0.45211869217554046</v>
      </c>
      <c r="AQ310" s="133">
        <f>O310*U310/AA310</f>
        <v>0.98806684398570865</v>
      </c>
      <c r="AR310" s="133">
        <f>U310*P310/AB310</f>
        <v>0.98547891437143165</v>
      </c>
      <c r="AS310" s="133">
        <f t="shared" si="107"/>
        <v>1.000992544390233</v>
      </c>
      <c r="AT310" s="133">
        <f t="shared" si="108"/>
        <v>1.0089913414309766</v>
      </c>
      <c r="AU310" s="133">
        <f>V310*S310/AD310</f>
        <v>0.85988550796996943</v>
      </c>
      <c r="AV310" s="133">
        <f>AC310/AD310</f>
        <v>0.99619192031263482</v>
      </c>
      <c r="AW310" s="133">
        <f>O310*N310/AA310</f>
        <v>0.84062045844176847</v>
      </c>
      <c r="AX310" s="133">
        <f>AE310/AC310</f>
        <v>1.0172365028234061</v>
      </c>
      <c r="AY310" s="133">
        <f>AF310/AG310</f>
        <v>0.9953151799583686</v>
      </c>
      <c r="AZ310" s="133">
        <f t="shared" si="109"/>
        <v>0.98887527627259619</v>
      </c>
      <c r="BB310" s="75">
        <f t="shared" si="110"/>
        <v>-12.00492766684302</v>
      </c>
      <c r="BC310" s="75">
        <f t="shared" si="111"/>
        <v>-14.627548486921002</v>
      </c>
      <c r="BD310" s="75">
        <f t="shared" si="112"/>
        <v>0.99205214374044182</v>
      </c>
      <c r="BE310" s="75">
        <f t="shared" si="113"/>
        <v>8.9511599976615095</v>
      </c>
      <c r="BF310" s="75">
        <f t="shared" si="114"/>
        <v>-150.95602886468171</v>
      </c>
      <c r="BG310" s="75">
        <f t="shared" si="115"/>
        <v>-3.8153488831372799</v>
      </c>
      <c r="BH310" s="75">
        <f t="shared" si="116"/>
        <v>-173.61501880367996</v>
      </c>
      <c r="BI310" s="75">
        <f t="shared" si="117"/>
        <v>17.089639513191873</v>
      </c>
      <c r="BJ310" s="75">
        <f t="shared" si="118"/>
        <v>-4.6958282053425959</v>
      </c>
      <c r="BK310" s="75">
        <f t="shared" si="119"/>
        <v>-11.187066259909074</v>
      </c>
      <c r="BM310" s="133">
        <f>O310*U310/Q310/P310</f>
        <v>0.98862023103907826</v>
      </c>
      <c r="BN310" s="133">
        <f>P310*U310/R310^2</f>
        <v>0.98595455934617826</v>
      </c>
      <c r="BO310" s="133">
        <f>P310*Q310/R310^2</f>
        <v>1.0009150940960745</v>
      </c>
      <c r="BP310" s="133">
        <f>R310^2/S310^2</f>
        <v>1.0089800442717138</v>
      </c>
      <c r="BQ310" s="133">
        <f>V310*S310/T310^2</f>
        <v>0.86028723595597079</v>
      </c>
      <c r="BR310" s="133">
        <f>S310^2/T310^2</f>
        <v>0.99618767457621815</v>
      </c>
      <c r="BS310" s="133">
        <f>O310*N310/Q310/P310</f>
        <v>0.84109126512993015</v>
      </c>
      <c r="BT310" s="133">
        <f>Y310^2/S310^2</f>
        <v>1.0172469762060743</v>
      </c>
      <c r="BU310" s="133">
        <f>W310^2/X310^2</f>
        <v>0.99530399460978769</v>
      </c>
      <c r="BV310" s="133">
        <f>X310^2/R310^2</f>
        <v>0.98890545787144313</v>
      </c>
      <c r="BX310" s="133">
        <f t="shared" si="120"/>
        <v>0.99944024304177148</v>
      </c>
      <c r="BY310" s="133">
        <f t="shared" si="121"/>
        <v>0.99951757921271545</v>
      </c>
      <c r="BZ310" s="133">
        <f t="shared" si="122"/>
        <v>1.0000773794846489</v>
      </c>
      <c r="CA310" s="133">
        <f t="shared" si="123"/>
        <v>1.0000111966131806</v>
      </c>
      <c r="CB310" s="133">
        <f t="shared" si="124"/>
        <v>0.99953303040053254</v>
      </c>
      <c r="CC310" s="133">
        <f t="shared" si="125"/>
        <v>1.0000042619844884</v>
      </c>
      <c r="CD310" s="133">
        <f t="shared" si="126"/>
        <v>0.99944024304177148</v>
      </c>
      <c r="CE310" s="133">
        <f t="shared" si="127"/>
        <v>0.99998970418894018</v>
      </c>
      <c r="CF310" s="133">
        <f t="shared" si="128"/>
        <v>1.0000112381228665</v>
      </c>
      <c r="CG310" s="133">
        <f t="shared" si="129"/>
        <v>0.99996947979343553</v>
      </c>
    </row>
    <row r="311" spans="1:85" x14ac:dyDescent="0.2">
      <c r="A311" s="132">
        <v>614</v>
      </c>
      <c r="B311" s="132">
        <f t="shared" si="105"/>
        <v>887.15</v>
      </c>
      <c r="C311" s="44">
        <f t="shared" si="106"/>
        <v>1.1272050949670294</v>
      </c>
      <c r="E311" s="40">
        <f>'[4]methanogen M06-L TZVP smd redo'!AB311</f>
        <v>0.42445189882300838</v>
      </c>
      <c r="F311" s="40">
        <f>'[4]methanogen M06-L TZVP smd redo'!AS311</f>
        <v>0.48748088430894398</v>
      </c>
      <c r="G311" s="40">
        <f>'[4]methanogen M06-L TZVP smd redo'!BJ311</f>
        <v>0.52078523478127359</v>
      </c>
      <c r="H311" s="40">
        <f>'[4]methanogen M06-L TZVP smd redo'!EV311</f>
        <v>0.52758556483079033</v>
      </c>
      <c r="I311" s="40">
        <f>'[4]methanogen M06-L TZVP smd redo'!CL311</f>
        <v>0.50767806785412262</v>
      </c>
      <c r="J311" s="40">
        <f>'[4]methanogen M06-L TZVP smd redo'!DG311</f>
        <v>0.50340580798202694</v>
      </c>
      <c r="K311" s="40">
        <f>'[4]methanogen M06-L TZVP smd redo'!EC311</f>
        <v>0.48516645936169667</v>
      </c>
      <c r="M311" s="40" t="e">
        <f>EXP('d-beta'!Y312/1000)*'[3]methanogen M06-L TZVP smd redo'!EZ311</f>
        <v>#N/A</v>
      </c>
      <c r="N311" s="40">
        <f>'[3]methanogen M06-L TZVP smd redo'!ET311</f>
        <v>1.3784400000000001</v>
      </c>
      <c r="O311" s="40">
        <f>'[3]methanogen M06-L TZVP smd redo'!R311</f>
        <v>1.6541999999999999</v>
      </c>
      <c r="P311" s="40">
        <f>'[3]methanogen M06-L TZVP smd redo'!W311</f>
        <v>1.6481600000000001</v>
      </c>
      <c r="Q311" s="40">
        <f>'[3]methanogen M06-L TZVP smd redo'!V311</f>
        <v>1.6433</v>
      </c>
      <c r="R311" s="40">
        <f>PRODUCT('[4]methanogen M06-L TZVP smd redo'!AD311:AF311)^(1/3)</f>
        <v>1.6450247359280692</v>
      </c>
      <c r="S311" s="40">
        <f>AVERAGE('[3]methanogen M06-L TZVP smd redo'!AT311:AV311)</f>
        <v>1.6377333333333333</v>
      </c>
      <c r="T311" s="40">
        <f>'[3]methanogen M06-L TZVP smd redo'!FK311</f>
        <v>1.6408799999999999</v>
      </c>
      <c r="U311" s="40">
        <f>'[3]methanogen M06-L TZVP smd redo'!CD311</f>
        <v>1.6188499999999999</v>
      </c>
      <c r="V311" s="40">
        <f>'[3]methanogen M06-L TZVP smd redo'!CG311</f>
        <v>1.4150700000000001</v>
      </c>
      <c r="W311" s="40">
        <v>1.6320964084308656</v>
      </c>
      <c r="X311" s="40">
        <v>1.635936134676365</v>
      </c>
      <c r="Y311" s="40">
        <v>1.6517228574702625</v>
      </c>
      <c r="Z311" s="40"/>
      <c r="AA311" s="40">
        <v>2.7099199999999999</v>
      </c>
      <c r="AB311" s="40">
        <v>2.7074033871052472</v>
      </c>
      <c r="AC311" s="41">
        <v>2.6834266666666671</v>
      </c>
      <c r="AD311" s="41">
        <v>2.69374</v>
      </c>
      <c r="AE311" s="41">
        <v>2.729438886801018</v>
      </c>
      <c r="AF311" s="72">
        <v>2.6649669568922456</v>
      </c>
      <c r="AG311" s="41">
        <v>2.6774713800748433</v>
      </c>
      <c r="AH311" s="40"/>
      <c r="AI311" s="133">
        <f>1000*(AA311/Q311/P311-1)</f>
        <v>0.55333783725086683</v>
      </c>
      <c r="AJ311" s="133">
        <f>1000*(AB311/R311^2-1)</f>
        <v>0.47928836011368325</v>
      </c>
      <c r="AK311" s="133">
        <f>1000*(AC311/S311^2-1)</f>
        <v>0.4683503785782861</v>
      </c>
      <c r="AL311" s="133">
        <f>1000*(AD311/T311^2-1)</f>
        <v>0.46530420345636259</v>
      </c>
      <c r="AM311" s="133">
        <f>1000*((AE311/Y311^2-1))</f>
        <v>0.4583587087521046</v>
      </c>
      <c r="AN311" s="133">
        <f>1000*((AF311/W311^2-1))</f>
        <v>0.4611077226079896</v>
      </c>
      <c r="AO311" s="133">
        <f>1000*((AG311/X311^2-1))</f>
        <v>0.44253225410395558</v>
      </c>
      <c r="AQ311" s="133">
        <f>O311*U311/AA311</f>
        <v>0.98818476929208243</v>
      </c>
      <c r="AR311" s="133">
        <f>U311*P311/AB311</f>
        <v>0.98549179213842797</v>
      </c>
      <c r="AS311" s="133">
        <f t="shared" si="107"/>
        <v>1.0009295300828605</v>
      </c>
      <c r="AT311" s="133">
        <f t="shared" si="108"/>
        <v>1.008935112979392</v>
      </c>
      <c r="AU311" s="133">
        <f>V311*S311/AD311</f>
        <v>0.86033073273589888</v>
      </c>
      <c r="AV311" s="133">
        <f>AC311/AD311</f>
        <v>0.99617137016440604</v>
      </c>
      <c r="AW311" s="133">
        <f>O311*N311/AA311</f>
        <v>0.84143275373442761</v>
      </c>
      <c r="AX311" s="133">
        <f>AE311/AC311</f>
        <v>1.0171468148192426</v>
      </c>
      <c r="AY311" s="133">
        <f>AF311/AG311</f>
        <v>0.99532976401703011</v>
      </c>
      <c r="AZ311" s="133">
        <f t="shared" si="109"/>
        <v>0.98894438591125233</v>
      </c>
      <c r="BB311" s="75">
        <f t="shared" si="110"/>
        <v>-11.885585265580509</v>
      </c>
      <c r="BC311" s="75">
        <f t="shared" si="111"/>
        <v>-14.614481050703944</v>
      </c>
      <c r="BD311" s="75">
        <f t="shared" si="112"/>
        <v>0.92909833729925861</v>
      </c>
      <c r="BE311" s="75">
        <f t="shared" si="113"/>
        <v>8.8954310572174666</v>
      </c>
      <c r="BF311" s="75">
        <f t="shared" si="114"/>
        <v>-150.43839071508694</v>
      </c>
      <c r="BG311" s="75">
        <f t="shared" si="115"/>
        <v>-3.8359777998892839</v>
      </c>
      <c r="BH311" s="75">
        <f t="shared" si="116"/>
        <v>-172.64918092182896</v>
      </c>
      <c r="BI311" s="75">
        <f t="shared" si="117"/>
        <v>17.001467334975768</v>
      </c>
      <c r="BJ311" s="75">
        <f t="shared" si="118"/>
        <v>-4.6811756087498146</v>
      </c>
      <c r="BK311" s="75">
        <f t="shared" si="119"/>
        <v>-11.117181588413839</v>
      </c>
      <c r="BM311" s="133">
        <f>O311*U311/Q311/P311</f>
        <v>0.98873156931512685</v>
      </c>
      <c r="BN311" s="133">
        <f>P311*U311/R311^2</f>
        <v>0.98596412688338753</v>
      </c>
      <c r="BO311" s="133">
        <f>P311*Q311/R311^2</f>
        <v>1.0008554527642899</v>
      </c>
      <c r="BP311" s="133">
        <f>R311^2/S311^2</f>
        <v>1.008924082552511</v>
      </c>
      <c r="BQ311" s="133">
        <f>V311*S311/T311^2</f>
        <v>0.86073104824220348</v>
      </c>
      <c r="BR311" s="133">
        <f>S311^2/T311^2</f>
        <v>0.99616833707251073</v>
      </c>
      <c r="BS311" s="133">
        <f>O311*N311/Q311/P311</f>
        <v>0.84189835031457105</v>
      </c>
      <c r="BT311" s="133">
        <f>Y311^2/S311^2</f>
        <v>1.017156973158218</v>
      </c>
      <c r="BU311" s="133">
        <f>W311^2/X311^2</f>
        <v>0.99531128382170819</v>
      </c>
      <c r="BV311" s="133">
        <f>X311^2/R311^2</f>
        <v>0.98898071957711964</v>
      </c>
      <c r="BX311" s="133">
        <f t="shared" si="120"/>
        <v>0.99944696817618239</v>
      </c>
      <c r="BY311" s="133">
        <f t="shared" si="121"/>
        <v>0.99952094124717028</v>
      </c>
      <c r="BZ311" s="133">
        <f t="shared" si="122"/>
        <v>1.000074014003087</v>
      </c>
      <c r="CA311" s="133">
        <f t="shared" si="123"/>
        <v>1.0000109328611257</v>
      </c>
      <c r="CB311" s="133">
        <f t="shared" si="124"/>
        <v>0.99953491220385027</v>
      </c>
      <c r="CC311" s="133">
        <f t="shared" si="125"/>
        <v>1.0000030447583832</v>
      </c>
      <c r="CD311" s="133">
        <f t="shared" si="126"/>
        <v>0.9994469681761825</v>
      </c>
      <c r="CE311" s="133">
        <f t="shared" si="127"/>
        <v>0.9999900130075855</v>
      </c>
      <c r="CF311" s="133">
        <f t="shared" si="128"/>
        <v>1.0000185672518962</v>
      </c>
      <c r="CG311" s="133">
        <f t="shared" si="129"/>
        <v>0.99996326150232451</v>
      </c>
    </row>
    <row r="312" spans="1:85" x14ac:dyDescent="0.2">
      <c r="A312" s="132">
        <v>616</v>
      </c>
      <c r="B312" s="132">
        <f t="shared" si="105"/>
        <v>889.15</v>
      </c>
      <c r="C312" s="44">
        <f t="shared" si="106"/>
        <v>1.1246696282966879</v>
      </c>
      <c r="E312" s="40">
        <f>'[4]methanogen M06-L TZVP smd redo'!AB312</f>
        <v>0.42462772330931209</v>
      </c>
      <c r="F312" s="40">
        <f>'[4]methanogen M06-L TZVP smd redo'!AS312</f>
        <v>0.48672622844492253</v>
      </c>
      <c r="G312" s="40">
        <f>'[4]methanogen M06-L TZVP smd redo'!BJ312</f>
        <v>0.514087265919283</v>
      </c>
      <c r="H312" s="40">
        <f>'[4]methanogen M06-L TZVP smd redo'!EV312</f>
        <v>0.52273680654724153</v>
      </c>
      <c r="I312" s="40">
        <f>'[4]methanogen M06-L TZVP smd redo'!CL312</f>
        <v>0.4981917010982162</v>
      </c>
      <c r="J312" s="40">
        <f>'[4]methanogen M06-L TZVP smd redo'!DG312</f>
        <v>0.50846338556764792</v>
      </c>
      <c r="K312" s="40">
        <f>'[4]methanogen M06-L TZVP smd redo'!EC312</f>
        <v>0.48302962713053788</v>
      </c>
      <c r="M312" s="40" t="e">
        <f>EXP('d-beta'!Y313/1000)*'[3]methanogen M06-L TZVP smd redo'!EZ312</f>
        <v>#N/A</v>
      </c>
      <c r="N312" s="40">
        <f>'[3]methanogen M06-L TZVP smd redo'!ET312</f>
        <v>1.37703</v>
      </c>
      <c r="O312" s="40">
        <f>'[3]methanogen M06-L TZVP smd redo'!R312</f>
        <v>1.65106</v>
      </c>
      <c r="P312" s="40">
        <f>'[3]methanogen M06-L TZVP smd redo'!W312</f>
        <v>1.64496</v>
      </c>
      <c r="Q312" s="40">
        <f>'[3]methanogen M06-L TZVP smd redo'!V312</f>
        <v>1.6401300000000001</v>
      </c>
      <c r="R312" s="40">
        <f>PRODUCT('[4]methanogen M06-L TZVP smd redo'!AD312:AF312)^(1/3)</f>
        <v>1.6418918534374065</v>
      </c>
      <c r="S312" s="40">
        <f>AVERAGE('[3]methanogen M06-L TZVP smd redo'!AT312:AV312)</f>
        <v>1.63466</v>
      </c>
      <c r="T312" s="40">
        <f>'[3]methanogen M06-L TZVP smd redo'!FK312</f>
        <v>1.6378200000000001</v>
      </c>
      <c r="U312" s="40">
        <f>'[3]methanogen M06-L TZVP smd redo'!CD312</f>
        <v>1.6158399999999999</v>
      </c>
      <c r="V312" s="40">
        <f>'[3]methanogen M06-L TZVP smd redo'!CG312</f>
        <v>1.41317</v>
      </c>
      <c r="W312" s="40">
        <v>1.6290566174781127</v>
      </c>
      <c r="X312" s="40">
        <v>1.6328731446266835</v>
      </c>
      <c r="Y312" s="40">
        <v>1.6485498150963709</v>
      </c>
      <c r="Z312" s="40"/>
      <c r="AA312" s="40">
        <v>2.6994199999999999</v>
      </c>
      <c r="AB312" s="40">
        <v>2.6970776293305359</v>
      </c>
      <c r="AC312" s="41">
        <v>2.6733466666666668</v>
      </c>
      <c r="AD312" s="41">
        <v>2.6836700000000002</v>
      </c>
      <c r="AE312" s="41">
        <v>2.7189395047838927</v>
      </c>
      <c r="AF312" s="72">
        <v>2.6550306703003042</v>
      </c>
      <c r="AG312" s="41">
        <v>2.6674487060602825</v>
      </c>
      <c r="AH312" s="40"/>
      <c r="AI312" s="133">
        <f>1000*(AA312/Q312/P312-1)</f>
        <v>0.54550905594141774</v>
      </c>
      <c r="AJ312" s="133">
        <f>1000*(AB312/R312^2-1)</f>
        <v>0.47064573679533872</v>
      </c>
      <c r="AK312" s="133">
        <f>1000*(AC312/S312^2-1)</f>
        <v>0.46156390878571152</v>
      </c>
      <c r="AL312" s="133">
        <f>1000*(AD312/T312^2-1)</f>
        <v>0.4531848226652091</v>
      </c>
      <c r="AM312" s="133">
        <f>1000*((AE312/Y312^2-1))</f>
        <v>0.45001453714177408</v>
      </c>
      <c r="AN312" s="133">
        <f>1000*((AF312/W312^2-1))</f>
        <v>0.4541396440347345</v>
      </c>
      <c r="AO312" s="133">
        <f>1000*((AG312/X312^2-1))</f>
        <v>0.44031457614290836</v>
      </c>
      <c r="AQ312" s="133">
        <f>O312*U312/AA312</f>
        <v>0.98830444702936182</v>
      </c>
      <c r="AR312" s="133">
        <f>U312*P312/AB312</f>
        <v>0.98550821729953764</v>
      </c>
      <c r="AS312" s="133">
        <f t="shared" si="107"/>
        <v>1.0008684847050715</v>
      </c>
      <c r="AT312" s="133">
        <f t="shared" si="108"/>
        <v>1.0088768744285075</v>
      </c>
      <c r="AU312" s="133">
        <f>V312*S312/AD312</f>
        <v>0.86078112144935859</v>
      </c>
      <c r="AV312" s="133">
        <f>AC312/AD312</f>
        <v>0.99615327766329931</v>
      </c>
      <c r="AW312" s="133">
        <f>O312*N312/AA312</f>
        <v>0.84223987071296791</v>
      </c>
      <c r="AX312" s="133">
        <f>AE312/AC312</f>
        <v>1.0170545925396479</v>
      </c>
      <c r="AY312" s="133">
        <f>AF312/AG312</f>
        <v>0.99534460185428675</v>
      </c>
      <c r="AZ312" s="133">
        <f t="shared" si="109"/>
        <v>0.9890144343833337</v>
      </c>
      <c r="BB312" s="75">
        <f t="shared" si="110"/>
        <v>-11.764483934556413</v>
      </c>
      <c r="BC312" s="75">
        <f t="shared" si="111"/>
        <v>-14.597814220636568</v>
      </c>
      <c r="BD312" s="75">
        <f t="shared" si="112"/>
        <v>0.86810779044397157</v>
      </c>
      <c r="BE312" s="75">
        <f t="shared" si="113"/>
        <v>8.8377065999696161</v>
      </c>
      <c r="BF312" s="75">
        <f t="shared" si="114"/>
        <v>-149.91502121688123</v>
      </c>
      <c r="BG312" s="75">
        <f t="shared" si="115"/>
        <v>-3.8541400016438634</v>
      </c>
      <c r="BH312" s="75">
        <f t="shared" si="116"/>
        <v>-171.69042322909584</v>
      </c>
      <c r="BI312" s="75">
        <f t="shared" si="117"/>
        <v>16.910795605692449</v>
      </c>
      <c r="BJ312" s="75">
        <f t="shared" si="118"/>
        <v>-4.6662682612586313</v>
      </c>
      <c r="BK312" s="75">
        <f t="shared" si="119"/>
        <v>-11.046352538393258</v>
      </c>
      <c r="BM312" s="133">
        <f>O312*U312/Q312/P312</f>
        <v>0.98884357605524364</v>
      </c>
      <c r="BN312" s="133">
        <f>P312*U312/R312^2</f>
        <v>0.98597204254058657</v>
      </c>
      <c r="BO312" s="133">
        <f>P312*Q312/R312^2</f>
        <v>1.000793597220079</v>
      </c>
      <c r="BP312" s="133">
        <f>R312^2/S312^2</f>
        <v>1.0088677162924886</v>
      </c>
      <c r="BQ312" s="133">
        <f>V312*S312/T312^2</f>
        <v>0.86117121438923616</v>
      </c>
      <c r="BR312" s="133">
        <f>S312^2/T312^2</f>
        <v>0.99614493466002574</v>
      </c>
      <c r="BS312" s="133">
        <f>O312*N312/Q312/P312</f>
        <v>0.84269932018971683</v>
      </c>
      <c r="BT312" s="133">
        <f>Y312^2/S312^2</f>
        <v>1.0170663335974728</v>
      </c>
      <c r="BU312" s="133">
        <f>W312^2/X312^2</f>
        <v>0.99533084739403599</v>
      </c>
      <c r="BV312" s="133">
        <f>X312^2/R312^2</f>
        <v>0.98904441913630681</v>
      </c>
      <c r="BX312" s="133">
        <f t="shared" si="120"/>
        <v>0.99945478836194446</v>
      </c>
      <c r="BY312" s="133">
        <f t="shared" si="121"/>
        <v>0.99952957566641165</v>
      </c>
      <c r="BZ312" s="133">
        <f t="shared" si="122"/>
        <v>1.0000748281016192</v>
      </c>
      <c r="CA312" s="133">
        <f t="shared" si="123"/>
        <v>1.0000090776380997</v>
      </c>
      <c r="CB312" s="133">
        <f t="shared" si="124"/>
        <v>0.99954702046078692</v>
      </c>
      <c r="CC312" s="133">
        <f t="shared" si="125"/>
        <v>1.000008375290566</v>
      </c>
      <c r="CD312" s="133">
        <f t="shared" si="126"/>
        <v>0.99945478836194446</v>
      </c>
      <c r="CE312" s="133">
        <f t="shared" si="127"/>
        <v>0.99998845595666963</v>
      </c>
      <c r="CF312" s="133">
        <f t="shared" si="128"/>
        <v>1.0000138189831922</v>
      </c>
      <c r="CG312" s="133">
        <f t="shared" si="129"/>
        <v>0.99996968310786361</v>
      </c>
    </row>
    <row r="313" spans="1:85" x14ac:dyDescent="0.2">
      <c r="A313" s="132">
        <v>618</v>
      </c>
      <c r="B313" s="132">
        <f t="shared" si="105"/>
        <v>891.15</v>
      </c>
      <c r="C313" s="44">
        <f t="shared" si="106"/>
        <v>1.1221455422768334</v>
      </c>
      <c r="E313" s="40">
        <f>'[4]methanogen M06-L TZVP smd redo'!AB313</f>
        <v>0.42043732752961027</v>
      </c>
      <c r="F313" s="40">
        <f>'[4]methanogen M06-L TZVP smd redo'!AS313</f>
        <v>0.47951926530820366</v>
      </c>
      <c r="G313" s="40">
        <f>'[4]methanogen M06-L TZVP smd redo'!BJ313</f>
        <v>0.51860940922154874</v>
      </c>
      <c r="H313" s="40">
        <f>'[4]methanogen M06-L TZVP smd redo'!EV313</f>
        <v>0.51359709936482645</v>
      </c>
      <c r="I313" s="40">
        <f>'[4]methanogen M06-L TZVP smd redo'!CL313</f>
        <v>0.49412614999333471</v>
      </c>
      <c r="J313" s="40">
        <f>'[4]methanogen M06-L TZVP smd redo'!DG313</f>
        <v>0.50108113518843034</v>
      </c>
      <c r="K313" s="40">
        <f>'[4]methanogen M06-L TZVP smd redo'!EC313</f>
        <v>0.48216365243791692</v>
      </c>
      <c r="M313" s="40" t="e">
        <f>EXP('d-beta'!Y314/1000)*'[3]methanogen M06-L TZVP smd redo'!EZ313</f>
        <v>#N/A</v>
      </c>
      <c r="N313" s="40">
        <f>'[3]methanogen M06-L TZVP smd redo'!ET313</f>
        <v>1.3756200000000001</v>
      </c>
      <c r="O313" s="40">
        <f>'[3]methanogen M06-L TZVP smd redo'!R313</f>
        <v>1.64794</v>
      </c>
      <c r="P313" s="40">
        <f>'[3]methanogen M06-L TZVP smd redo'!W313</f>
        <v>1.6417900000000001</v>
      </c>
      <c r="Q313" s="40">
        <f>'[3]methanogen M06-L TZVP smd redo'!V313</f>
        <v>1.63697</v>
      </c>
      <c r="R313" s="40">
        <f>PRODUCT('[4]methanogen M06-L TZVP smd redo'!AD313:AF313)^(1/3)</f>
        <v>1.6387789706591127</v>
      </c>
      <c r="S313" s="40">
        <f>AVERAGE('[3]methanogen M06-L TZVP smd redo'!AT313:AV313)</f>
        <v>1.6316066666666666</v>
      </c>
      <c r="T313" s="40">
        <f>'[3]methanogen M06-L TZVP smd redo'!FK313</f>
        <v>1.6347700000000001</v>
      </c>
      <c r="U313" s="40">
        <f>'[3]methanogen M06-L TZVP smd redo'!CD313</f>
        <v>1.6128499999999999</v>
      </c>
      <c r="V313" s="40">
        <f>'[3]methanogen M06-L TZVP smd redo'!CG313</f>
        <v>1.41127</v>
      </c>
      <c r="W313" s="40">
        <v>1.626033469243064</v>
      </c>
      <c r="X313" s="40">
        <v>1.6298334583931549</v>
      </c>
      <c r="Y313" s="40">
        <v>1.6453967725024619</v>
      </c>
      <c r="Z313" s="40"/>
      <c r="AA313" s="40">
        <v>2.6890299999999998</v>
      </c>
      <c r="AB313" s="40">
        <v>2.6868552852081242</v>
      </c>
      <c r="AC313" s="41">
        <v>2.6633633333333333</v>
      </c>
      <c r="AD313" s="41">
        <v>2.6736900000000001</v>
      </c>
      <c r="AE313" s="41">
        <v>2.7085467591300945</v>
      </c>
      <c r="AF313" s="72">
        <v>2.6451810388344321</v>
      </c>
      <c r="AG313" s="41">
        <v>2.6575193075261003</v>
      </c>
      <c r="AH313" s="40"/>
      <c r="AI313" s="133">
        <f>1000*(AA313/Q313/P313-1)</f>
        <v>0.54660106801440733</v>
      </c>
      <c r="AJ313" s="133">
        <f>1000*(AB313/R313^2-1)</f>
        <v>0.46871170956053199</v>
      </c>
      <c r="AK313" s="133">
        <f>1000*(AC313/S313^2-1)</f>
        <v>0.45941178061270627</v>
      </c>
      <c r="AL313" s="133">
        <f>1000*(AD313/T313^2-1)</f>
        <v>0.45540109159158959</v>
      </c>
      <c r="AM313" s="133">
        <f>1000*((AE313/Y313^2-1))</f>
        <v>0.44923224226711689</v>
      </c>
      <c r="AN313" s="133">
        <f>1000*((AF313/W313^2-1))</f>
        <v>0.45242155563784969</v>
      </c>
      <c r="AO313" s="133">
        <f>1000*((AG313/X313^2-1))</f>
        <v>0.43751852015327941</v>
      </c>
      <c r="AQ313" s="133">
        <f>O313*U313/AA313</f>
        <v>0.98841590796681333</v>
      </c>
      <c r="AR313" s="133">
        <f>U313*P313/AB313</f>
        <v>0.98552423574047776</v>
      </c>
      <c r="AS313" s="133">
        <f t="shared" si="107"/>
        <v>1.0008093903694211</v>
      </c>
      <c r="AT313" s="133">
        <f t="shared" si="108"/>
        <v>1.0088204082337462</v>
      </c>
      <c r="AU313" s="133">
        <f>V313*S313/AD313</f>
        <v>0.86122083729477494</v>
      </c>
      <c r="AV313" s="133">
        <f>AC313/AD313</f>
        <v>0.99613767240530249</v>
      </c>
      <c r="AW313" s="133">
        <f>O313*N313/AA313</f>
        <v>0.84303232868357747</v>
      </c>
      <c r="AX313" s="133">
        <f>AE313/AC313</f>
        <v>1.0169647998195619</v>
      </c>
      <c r="AY313" s="133">
        <f>AF313/AG313</f>
        <v>0.99535722331095533</v>
      </c>
      <c r="AZ313" s="133">
        <f t="shared" si="109"/>
        <v>0.9890816681331791</v>
      </c>
      <c r="BB313" s="75">
        <f t="shared" si="110"/>
        <v>-11.651710332273293</v>
      </c>
      <c r="BC313" s="75">
        <f t="shared" si="111"/>
        <v>-14.581560362496617</v>
      </c>
      <c r="BD313" s="75">
        <f t="shared" si="112"/>
        <v>0.80906298967611301</v>
      </c>
      <c r="BE313" s="75">
        <f t="shared" si="113"/>
        <v>8.7817356718613802</v>
      </c>
      <c r="BF313" s="75">
        <f t="shared" si="114"/>
        <v>-149.40431813348386</v>
      </c>
      <c r="BG313" s="75">
        <f t="shared" si="115"/>
        <v>-3.8698056432476684</v>
      </c>
      <c r="BH313" s="75">
        <f t="shared" si="116"/>
        <v>-170.7499721502723</v>
      </c>
      <c r="BI313" s="75">
        <f t="shared" si="117"/>
        <v>16.822504687246287</v>
      </c>
      <c r="BJ313" s="75">
        <f t="shared" si="118"/>
        <v>-4.6535878522599567</v>
      </c>
      <c r="BK313" s="75">
        <f t="shared" si="119"/>
        <v>-10.978374294276843</v>
      </c>
      <c r="BM313" s="133">
        <f>O313*U313/Q313/P313</f>
        <v>0.98895617715775042</v>
      </c>
      <c r="BN313" s="133">
        <f>P313*U313/R313^2</f>
        <v>0.98598616248982518</v>
      </c>
      <c r="BO313" s="133">
        <f>P313*Q313/R313^2</f>
        <v>1.0007314805536591</v>
      </c>
      <c r="BP313" s="133">
        <f>R313^2/S313^2</f>
        <v>1.0088110306710019</v>
      </c>
      <c r="BQ313" s="133">
        <f>V313*S313/T313^2</f>
        <v>0.86161303820418045</v>
      </c>
      <c r="BR313" s="133">
        <f>S313^2/T313^2</f>
        <v>0.99613367904147465</v>
      </c>
      <c r="BS313" s="133">
        <f>O313*N313/Q313/P313</f>
        <v>0.84349313105480661</v>
      </c>
      <c r="BT313" s="133">
        <f>Y313^2/S313^2</f>
        <v>1.0169751474032696</v>
      </c>
      <c r="BU313" s="133">
        <f>W313^2/X313^2</f>
        <v>0.99534239617505249</v>
      </c>
      <c r="BV313" s="133">
        <f>X313^2/R313^2</f>
        <v>0.98911250725230682</v>
      </c>
      <c r="BX313" s="133">
        <f t="shared" si="120"/>
        <v>0.99945369754149294</v>
      </c>
      <c r="BY313" s="133">
        <f t="shared" si="121"/>
        <v>0.99953150787818268</v>
      </c>
      <c r="BZ313" s="133">
        <f t="shared" si="122"/>
        <v>1.0000778528679031</v>
      </c>
      <c r="CA313" s="133">
        <f t="shared" si="123"/>
        <v>1.000009295658413</v>
      </c>
      <c r="CB313" s="133">
        <f t="shared" si="124"/>
        <v>0.99954480620415986</v>
      </c>
      <c r="CC313" s="133">
        <f t="shared" si="125"/>
        <v>1.0000040088633804</v>
      </c>
      <c r="CD313" s="133">
        <f t="shared" si="126"/>
        <v>0.99945369754149282</v>
      </c>
      <c r="CE313" s="133">
        <f t="shared" si="127"/>
        <v>0.99998982513610679</v>
      </c>
      <c r="CF313" s="133">
        <f t="shared" si="128"/>
        <v>1.000014896517982</v>
      </c>
      <c r="CG313" s="133">
        <f t="shared" si="129"/>
        <v>0.99996882142435606</v>
      </c>
    </row>
    <row r="314" spans="1:85" x14ac:dyDescent="0.2">
      <c r="A314" s="132">
        <v>620</v>
      </c>
      <c r="B314" s="132">
        <f t="shared" si="105"/>
        <v>893.15</v>
      </c>
      <c r="C314" s="44">
        <f t="shared" si="106"/>
        <v>1.1196327604545708</v>
      </c>
      <c r="E314" s="40">
        <f>'[4]methanogen M06-L TZVP smd redo'!AB314</f>
        <v>0.41540662759453895</v>
      </c>
      <c r="F314" s="40">
        <f>'[4]methanogen M06-L TZVP smd redo'!AS314</f>
        <v>0.47733861470566907</v>
      </c>
      <c r="G314" s="40">
        <f>'[4]methanogen M06-L TZVP smd redo'!BJ314</f>
        <v>0.51272479253428038</v>
      </c>
      <c r="H314" s="40">
        <f>'[4]methanogen M06-L TZVP smd redo'!EV314</f>
        <v>0.51347291246850446</v>
      </c>
      <c r="I314" s="40">
        <f>'[4]methanogen M06-L TZVP smd redo'!CL314</f>
        <v>0.49708354959276946</v>
      </c>
      <c r="J314" s="40">
        <f>'[4]methanogen M06-L TZVP smd redo'!DG314</f>
        <v>0.50476796580922745</v>
      </c>
      <c r="K314" s="40">
        <f>'[4]methanogen M06-L TZVP smd redo'!EC314</f>
        <v>0.47072728836217159</v>
      </c>
      <c r="M314" s="40" t="e">
        <f>EXP('d-beta'!Y315/1000)*'[3]methanogen M06-L TZVP smd redo'!EZ314</f>
        <v>#N/A</v>
      </c>
      <c r="N314" s="40">
        <f>'[3]methanogen M06-L TZVP smd redo'!ET314</f>
        <v>1.3742300000000001</v>
      </c>
      <c r="O314" s="40">
        <f>'[3]methanogen M06-L TZVP smd redo'!R314</f>
        <v>1.6448400000000001</v>
      </c>
      <c r="P314" s="40">
        <f>'[3]methanogen M06-L TZVP smd redo'!W314</f>
        <v>1.6386499999999999</v>
      </c>
      <c r="Q314" s="40">
        <f>'[3]methanogen M06-L TZVP smd redo'!V314</f>
        <v>1.63384</v>
      </c>
      <c r="R314" s="40">
        <f>PRODUCT('[4]methanogen M06-L TZVP smd redo'!AD314:AF314)^(1/3)</f>
        <v>1.635692769707346</v>
      </c>
      <c r="S314" s="40">
        <f>AVERAGE('[3]methanogen M06-L TZVP smd redo'!AT314:AV314)</f>
        <v>1.6285766666666668</v>
      </c>
      <c r="T314" s="40">
        <f>'[3]methanogen M06-L TZVP smd redo'!FK314</f>
        <v>1.63175</v>
      </c>
      <c r="U314" s="40">
        <f>'[3]methanogen M06-L TZVP smd redo'!CD314</f>
        <v>1.60988</v>
      </c>
      <c r="V314" s="40">
        <f>'[3]methanogen M06-L TZVP smd redo'!CG314</f>
        <v>1.4093899999999999</v>
      </c>
      <c r="W314" s="40">
        <v>1.62303699911447</v>
      </c>
      <c r="X314" s="40">
        <v>1.6268171121144472</v>
      </c>
      <c r="Y314" s="40">
        <v>1.6422704277362195</v>
      </c>
      <c r="Z314" s="40"/>
      <c r="AA314" s="40">
        <v>2.6787299999999998</v>
      </c>
      <c r="AB314" s="40">
        <v>2.6767228252029174</v>
      </c>
      <c r="AC314" s="41">
        <v>2.6534633333333333</v>
      </c>
      <c r="AD314" s="41">
        <v>2.6638000000000002</v>
      </c>
      <c r="AE314" s="41">
        <v>2.6982473791514447</v>
      </c>
      <c r="AF314" s="72">
        <v>2.6354280627140798</v>
      </c>
      <c r="AG314" s="41">
        <v>2.6476765831587574</v>
      </c>
      <c r="AH314" s="40"/>
      <c r="AI314" s="133">
        <f>1000*(AA314/Q314/P314-1)</f>
        <v>0.53714127749970864</v>
      </c>
      <c r="AJ314" s="133">
        <f>1000*(AB314/R314^2-1)</f>
        <v>0.46047189287645729</v>
      </c>
      <c r="AK314" s="133">
        <f>1000*(AC314/S314^2-1)</f>
        <v>0.45296209073519833</v>
      </c>
      <c r="AL314" s="133">
        <f>1000*(AD314/T314^2-1)</f>
        <v>0.44765788731249145</v>
      </c>
      <c r="AM314" s="133">
        <f>1000*((AE314/Y314^2-1))</f>
        <v>0.44315840577113796</v>
      </c>
      <c r="AN314" s="133">
        <f>1000*((AF314/W314^2-1))</f>
        <v>0.44755153161268879</v>
      </c>
      <c r="AO314" s="133">
        <f>1000*((AG314/X314^2-1))</f>
        <v>0.43175977581233482</v>
      </c>
      <c r="AQ314" s="133">
        <f>O314*U314/AA314</f>
        <v>0.98852628641184448</v>
      </c>
      <c r="AR314" s="133">
        <f>U314*P314/AB314</f>
        <v>0.98554465078020004</v>
      </c>
      <c r="AS314" s="133">
        <f t="shared" si="107"/>
        <v>1.0007498627718132</v>
      </c>
      <c r="AT314" s="133">
        <f t="shared" si="108"/>
        <v>1.008765710676079</v>
      </c>
      <c r="AU314" s="133">
        <f>V314*S314/AD314</f>
        <v>0.86166366402632832</v>
      </c>
      <c r="AV314" s="133">
        <f>AC314/AD314</f>
        <v>0.99611957854693789</v>
      </c>
      <c r="AW314" s="133">
        <f>O314*N314/AA314</f>
        <v>0.84382840868620601</v>
      </c>
      <c r="AX314" s="133">
        <f>AE314/AC314</f>
        <v>1.0168775823112102</v>
      </c>
      <c r="AY314" s="133">
        <f>AF314/AG314</f>
        <v>0.99537386079455947</v>
      </c>
      <c r="AZ314" s="133">
        <f t="shared" si="109"/>
        <v>0.98914858058119703</v>
      </c>
      <c r="BB314" s="75">
        <f t="shared" si="110"/>
        <v>-11.540044502630225</v>
      </c>
      <c r="BC314" s="75">
        <f t="shared" si="111"/>
        <v>-14.560845673261129</v>
      </c>
      <c r="BD314" s="75">
        <f t="shared" si="112"/>
        <v>0.74958176519376585</v>
      </c>
      <c r="BE314" s="75">
        <f t="shared" si="113"/>
        <v>8.7275148808201148</v>
      </c>
      <c r="BF314" s="75">
        <f t="shared" si="114"/>
        <v>-148.89026540276944</v>
      </c>
      <c r="BG314" s="75">
        <f t="shared" si="115"/>
        <v>-3.8879698219514451</v>
      </c>
      <c r="BH314" s="75">
        <f t="shared" si="116"/>
        <v>-169.80611229973098</v>
      </c>
      <c r="BI314" s="75">
        <f t="shared" si="117"/>
        <v>16.736738445799578</v>
      </c>
      <c r="BJ314" s="75">
        <f t="shared" si="118"/>
        <v>-4.6368729039303034</v>
      </c>
      <c r="BK314" s="75">
        <f t="shared" si="119"/>
        <v>-10.910725497493017</v>
      </c>
      <c r="BM314" s="133">
        <f>O314*U314/Q314/P314</f>
        <v>0.98905726468416988</v>
      </c>
      <c r="BN314" s="133">
        <f>P314*U314/R314^2</f>
        <v>0.98599846639105915</v>
      </c>
      <c r="BO314" s="133">
        <f>P314*Q314/R314^2</f>
        <v>1.0006731770867197</v>
      </c>
      <c r="BP314" s="133">
        <f>R314^2/S314^2</f>
        <v>1.0087581385319444</v>
      </c>
      <c r="BQ314" s="133">
        <f>V314*S314/T314^2</f>
        <v>0.86204939456174035</v>
      </c>
      <c r="BR314" s="133">
        <f>S314^2/T314^2</f>
        <v>0.9961142973182564</v>
      </c>
      <c r="BS314" s="133">
        <f>O314*N314/Q314/P314</f>
        <v>0.84428166375563818</v>
      </c>
      <c r="BT314" s="133">
        <f>Y314^2/S314^2</f>
        <v>1.0168875470427197</v>
      </c>
      <c r="BU314" s="133">
        <f>W314^2/X314^2</f>
        <v>0.9953581491254011</v>
      </c>
      <c r="BV314" s="133">
        <f>X314^2/R314^2</f>
        <v>0.98917696887411366</v>
      </c>
      <c r="BX314" s="133">
        <f t="shared" si="120"/>
        <v>0.99946314708835893</v>
      </c>
      <c r="BY314" s="133">
        <f t="shared" si="121"/>
        <v>0.99953974004389667</v>
      </c>
      <c r="BZ314" s="133">
        <f t="shared" si="122"/>
        <v>1.0000766340967755</v>
      </c>
      <c r="CA314" s="133">
        <f t="shared" si="123"/>
        <v>1.0000075064020257</v>
      </c>
      <c r="CB314" s="133">
        <f t="shared" si="124"/>
        <v>0.9995525424206021</v>
      </c>
      <c r="CC314" s="133">
        <f t="shared" si="125"/>
        <v>1.0000053018300166</v>
      </c>
      <c r="CD314" s="133">
        <f t="shared" si="126"/>
        <v>0.99946314708835915</v>
      </c>
      <c r="CE314" s="133">
        <f t="shared" si="127"/>
        <v>0.99999020075372302</v>
      </c>
      <c r="CF314" s="133">
        <f t="shared" si="128"/>
        <v>1.0000157849404983</v>
      </c>
      <c r="CG314" s="133">
        <f t="shared" si="129"/>
        <v>0.9999713010979735</v>
      </c>
    </row>
    <row r="315" spans="1:85" x14ac:dyDescent="0.2">
      <c r="A315" s="132">
        <v>622</v>
      </c>
      <c r="B315" s="132">
        <f t="shared" si="105"/>
        <v>895.15</v>
      </c>
      <c r="C315" s="44">
        <f t="shared" si="106"/>
        <v>1.1171312070602692</v>
      </c>
      <c r="E315" s="40">
        <f>'[4]methanogen M06-L TZVP smd redo'!AB315</f>
        <v>0.40953621088024583</v>
      </c>
      <c r="F315" s="40">
        <f>'[4]methanogen M06-L TZVP smd redo'!AS315</f>
        <v>0.47069897416918138</v>
      </c>
      <c r="G315" s="40">
        <f>'[4]methanogen M06-L TZVP smd redo'!BJ315</f>
        <v>0.50624628930173721</v>
      </c>
      <c r="H315" s="40">
        <f>'[4]methanogen M06-L TZVP smd redo'!EV315</f>
        <v>0.5127346553690515</v>
      </c>
      <c r="I315" s="40">
        <f>'[4]methanogen M06-L TZVP smd redo'!CL315</f>
        <v>0.49162942738845139</v>
      </c>
      <c r="J315" s="40">
        <f>'[4]methanogen M06-L TZVP smd redo'!DG315</f>
        <v>0.49800611010675233</v>
      </c>
      <c r="K315" s="40">
        <f>'[4]methanogen M06-L TZVP smd redo'!EC315</f>
        <v>0.47039464288145538</v>
      </c>
      <c r="M315" s="40" t="e">
        <f>EXP('d-beta'!Y316/1000)*'[3]methanogen M06-L TZVP smd redo'!EZ315</f>
        <v>#N/A</v>
      </c>
      <c r="N315" s="40">
        <f>'[3]methanogen M06-L TZVP smd redo'!ET315</f>
        <v>1.3728400000000001</v>
      </c>
      <c r="O315" s="40">
        <f>'[3]methanogen M06-L TZVP smd redo'!R315</f>
        <v>1.64177</v>
      </c>
      <c r="P315" s="40">
        <f>'[3]methanogen M06-L TZVP smd redo'!W315</f>
        <v>1.6355200000000001</v>
      </c>
      <c r="Q315" s="40">
        <f>'[3]methanogen M06-L TZVP smd redo'!V315</f>
        <v>1.6307400000000001</v>
      </c>
      <c r="R315" s="40">
        <f>PRODUCT('[4]methanogen M06-L TZVP smd redo'!AD315:AF315)^(1/3)</f>
        <v>1.6326265683199428</v>
      </c>
      <c r="S315" s="40">
        <f>AVERAGE('[3]methanogen M06-L TZVP smd redo'!AT315:AV315)</f>
        <v>1.6255666666666666</v>
      </c>
      <c r="T315" s="40">
        <f>'[3]methanogen M06-L TZVP smd redo'!FK315</f>
        <v>1.6287499999999999</v>
      </c>
      <c r="U315" s="40">
        <f>'[3]methanogen M06-L TZVP smd redo'!CD315</f>
        <v>1.60693</v>
      </c>
      <c r="V315" s="40">
        <f>'[3]methanogen M06-L TZVP smd redo'!CG315</f>
        <v>1.4075200000000001</v>
      </c>
      <c r="W315" s="40">
        <v>1.6200605285752752</v>
      </c>
      <c r="X315" s="40">
        <v>1.6238240844744019</v>
      </c>
      <c r="Y315" s="40">
        <v>1.6391640358450579</v>
      </c>
      <c r="Z315" s="40"/>
      <c r="AA315" s="40">
        <v>2.6685300000000001</v>
      </c>
      <c r="AB315" s="40">
        <v>2.6666837781011004</v>
      </c>
      <c r="AC315" s="41">
        <v>2.6436600000000001</v>
      </c>
      <c r="AD315" s="41">
        <v>2.6539999999999999</v>
      </c>
      <c r="AE315" s="41">
        <v>2.6880412707411989</v>
      </c>
      <c r="AF315" s="72">
        <v>2.6257584315356</v>
      </c>
      <c r="AG315" s="41">
        <v>2.6379305473462478</v>
      </c>
      <c r="AH315" s="40"/>
      <c r="AI315" s="133">
        <f>1000*(AA315/Q315/P315-1)</f>
        <v>0.53320497761055741</v>
      </c>
      <c r="AJ315" s="133">
        <f>1000*(AB315/R315^2-1)</f>
        <v>0.45555445735567801</v>
      </c>
      <c r="AK315" s="133">
        <f>1000*(AC315/S315^2-1)</f>
        <v>0.45147667983758133</v>
      </c>
      <c r="AL315" s="133">
        <f>1000*(AD315/T315^2-1)</f>
        <v>0.44233479737720849</v>
      </c>
      <c r="AM315" s="133">
        <f>1000*((AE315/Y315^2-1))</f>
        <v>0.44011779157449027</v>
      </c>
      <c r="AN315" s="133">
        <f>1000*((AF315/W315^2-1))</f>
        <v>0.44285491424944645</v>
      </c>
      <c r="AO315" s="133">
        <f>1000*((AG315/X315^2-1))</f>
        <v>0.42699030585868769</v>
      </c>
      <c r="AQ315" s="133">
        <f>O315*U315/AA315</f>
        <v>0.98863773916725672</v>
      </c>
      <c r="AR315" s="133">
        <f>U315*P315/AB315</f>
        <v>0.98555598349627793</v>
      </c>
      <c r="AS315" s="133">
        <f t="shared" si="107"/>
        <v>1.0006923287695606</v>
      </c>
      <c r="AT315" s="133">
        <f t="shared" si="108"/>
        <v>1.0087090541526142</v>
      </c>
      <c r="AU315" s="133">
        <f>V315*S315/AD315</f>
        <v>0.86210158050741015</v>
      </c>
      <c r="AV315" s="133">
        <f>AC315/AD315</f>
        <v>0.99610399397136407</v>
      </c>
      <c r="AW315" s="133">
        <f>O315*N315/AA315</f>
        <v>0.84461764596987843</v>
      </c>
      <c r="AX315" s="133">
        <f>AE315/AC315</f>
        <v>1.0167878133879542</v>
      </c>
      <c r="AY315" s="133">
        <f>AF315/AG315</f>
        <v>0.99538573302360334</v>
      </c>
      <c r="AZ315" s="133">
        <f t="shared" si="109"/>
        <v>0.98921760765525513</v>
      </c>
      <c r="BB315" s="75">
        <f t="shared" si="110"/>
        <v>-11.427304482997661</v>
      </c>
      <c r="BC315" s="75">
        <f t="shared" si="111"/>
        <v>-14.549346802142173</v>
      </c>
      <c r="BD315" s="75">
        <f t="shared" si="112"/>
        <v>0.69208922055608957</v>
      </c>
      <c r="BE315" s="75">
        <f t="shared" si="113"/>
        <v>8.6713490992526161</v>
      </c>
      <c r="BF315" s="75">
        <f t="shared" si="114"/>
        <v>-148.38217244534209</v>
      </c>
      <c r="BG315" s="75">
        <f t="shared" si="115"/>
        <v>-3.9036152302169862</v>
      </c>
      <c r="BH315" s="75">
        <f t="shared" si="116"/>
        <v>-168.87124400592035</v>
      </c>
      <c r="BI315" s="75">
        <f t="shared" si="117"/>
        <v>16.648455561600329</v>
      </c>
      <c r="BJ315" s="75">
        <f t="shared" si="118"/>
        <v>-4.624945568172766</v>
      </c>
      <c r="BK315" s="75">
        <f t="shared" si="119"/>
        <v>-10.840943599180617</v>
      </c>
      <c r="BM315" s="133">
        <f>O315*U315/Q315/P315</f>
        <v>0.9891648857308345</v>
      </c>
      <c r="BN315" s="133">
        <f>P315*U315/R315^2</f>
        <v>0.98600495791753318</v>
      </c>
      <c r="BO315" s="133">
        <f>P315*Q315/R315^2</f>
        <v>1.0006146658998449</v>
      </c>
      <c r="BP315" s="133">
        <f>R315^2/S315^2</f>
        <v>1.0087049427344859</v>
      </c>
      <c r="BQ315" s="133">
        <f>V315*S315/T315^2</f>
        <v>0.86248291803534249</v>
      </c>
      <c r="BR315" s="133">
        <f>S315^2/T315^2</f>
        <v>0.99609489181514399</v>
      </c>
      <c r="BS315" s="133">
        <f>O315*N315/Q315/P315</f>
        <v>0.84506800030288731</v>
      </c>
      <c r="BT315" s="133">
        <f>Y315^2/S315^2</f>
        <v>1.0167993578861747</v>
      </c>
      <c r="BU315" s="133">
        <f>W315^2/X315^2</f>
        <v>0.99536994860895678</v>
      </c>
      <c r="BV315" s="133">
        <f>X315^2/R315^2</f>
        <v>0.98924585175690605</v>
      </c>
      <c r="BX315" s="133">
        <f t="shared" si="120"/>
        <v>0.99946707917842403</v>
      </c>
      <c r="BY315" s="133">
        <f t="shared" si="121"/>
        <v>0.99954465297800987</v>
      </c>
      <c r="BZ315" s="133">
        <f t="shared" si="122"/>
        <v>1.0000776151623221</v>
      </c>
      <c r="CA315" s="133">
        <f t="shared" si="123"/>
        <v>1.0000040759373274</v>
      </c>
      <c r="CB315" s="133">
        <f t="shared" si="124"/>
        <v>0.99955786077618669</v>
      </c>
      <c r="CC315" s="133">
        <f t="shared" si="125"/>
        <v>1.0000091378404756</v>
      </c>
      <c r="CD315" s="133">
        <f t="shared" si="126"/>
        <v>0.99946707917842414</v>
      </c>
      <c r="CE315" s="133">
        <f t="shared" si="127"/>
        <v>0.99998864623769579</v>
      </c>
      <c r="CF315" s="133">
        <f t="shared" si="128"/>
        <v>1.000015857837248</v>
      </c>
      <c r="CG315" s="133">
        <f t="shared" si="129"/>
        <v>0.99997144885510436</v>
      </c>
    </row>
    <row r="316" spans="1:85" x14ac:dyDescent="0.2">
      <c r="A316" s="132">
        <v>624</v>
      </c>
      <c r="B316" s="132">
        <f t="shared" si="105"/>
        <v>897.15</v>
      </c>
      <c r="C316" s="44">
        <f t="shared" si="106"/>
        <v>1.1146408069999443</v>
      </c>
      <c r="E316" s="40">
        <f>'[4]methanogen M06-L TZVP smd redo'!AB316</f>
        <v>0.40912088418210146</v>
      </c>
      <c r="F316" s="40">
        <f>'[4]methanogen M06-L TZVP smd redo'!AS316</f>
        <v>0.47519891067970832</v>
      </c>
      <c r="G316" s="40">
        <f>'[4]methanogen M06-L TZVP smd redo'!BJ316</f>
        <v>0.50112551617109702</v>
      </c>
      <c r="H316" s="40">
        <f>'[4]methanogen M06-L TZVP smd redo'!EV316</f>
        <v>0.51138204117018304</v>
      </c>
      <c r="I316" s="40">
        <f>'[4]methanogen M06-L TZVP smd redo'!CL316</f>
        <v>0.48551429363241638</v>
      </c>
      <c r="J316" s="40">
        <f>'[4]methanogen M06-L TZVP smd redo'!DG316</f>
        <v>0.49464434980706073</v>
      </c>
      <c r="K316" s="40">
        <f>'[4]methanogen M06-L TZVP smd redo'!EC316</f>
        <v>0.47130938414352563</v>
      </c>
      <c r="M316" s="40" t="e">
        <f>EXP('d-beta'!Y317/1000)*'[3]methanogen M06-L TZVP smd redo'!EZ316</f>
        <v>#N/A</v>
      </c>
      <c r="N316" s="40">
        <f>'[3]methanogen M06-L TZVP smd redo'!ET316</f>
        <v>1.3714599999999999</v>
      </c>
      <c r="O316" s="40">
        <f>'[3]methanogen M06-L TZVP smd redo'!R316</f>
        <v>1.63872</v>
      </c>
      <c r="P316" s="40">
        <f>'[3]methanogen M06-L TZVP smd redo'!W316</f>
        <v>1.63242</v>
      </c>
      <c r="Q316" s="40">
        <f>'[3]methanogen M06-L TZVP smd redo'!V316</f>
        <v>1.62765</v>
      </c>
      <c r="R316" s="40">
        <f>PRODUCT('[4]methanogen M06-L TZVP smd redo'!AD316:AF316)^(1/3)</f>
        <v>1.6295803123554218</v>
      </c>
      <c r="S316" s="40">
        <f>AVERAGE('[3]methanogen M06-L TZVP smd redo'!AT316:AV316)</f>
        <v>1.6225833333333333</v>
      </c>
      <c r="T316" s="40">
        <f>'[3]methanogen M06-L TZVP smd redo'!FK316</f>
        <v>1.6257699999999999</v>
      </c>
      <c r="U316" s="40">
        <f>'[3]methanogen M06-L TZVP smd redo'!CD316</f>
        <v>1.6040000000000001</v>
      </c>
      <c r="V316" s="40">
        <f>'[3]methanogen M06-L TZVP smd redo'!CG316</f>
        <v>1.40567</v>
      </c>
      <c r="W316" s="40">
        <v>1.6171073794882562</v>
      </c>
      <c r="X316" s="40">
        <v>1.6208477370038172</v>
      </c>
      <c r="Y316" s="40">
        <v>1.6360809927180506</v>
      </c>
      <c r="Z316" s="40"/>
      <c r="AA316" s="40">
        <v>2.65842</v>
      </c>
      <c r="AB316" s="40">
        <v>2.6567413215539815</v>
      </c>
      <c r="AC316" s="41">
        <v>2.6339466666666667</v>
      </c>
      <c r="AD316" s="41">
        <v>2.6442899999999998</v>
      </c>
      <c r="AE316" s="41">
        <v>2.6779285279048106</v>
      </c>
      <c r="AF316" s="72">
        <v>2.6161788004239526</v>
      </c>
      <c r="AG316" s="41">
        <v>2.6282678232919885</v>
      </c>
      <c r="AH316" s="40"/>
      <c r="AI316" s="133">
        <f>1000*(AA316/Q316/P316-1)</f>
        <v>0.53126930012470375</v>
      </c>
      <c r="AJ316" s="133">
        <f>1000*(AB316/R316^2-1)</f>
        <v>0.45539919689541186</v>
      </c>
      <c r="AK316" s="133">
        <f>1000*(AC316/S316^2-1)</f>
        <v>0.44439510091498491</v>
      </c>
      <c r="AL316" s="133">
        <f>1000*(AD316/T316^2-1)</f>
        <v>0.43959545627814123</v>
      </c>
      <c r="AM316" s="133">
        <f>1000*((AE316/Y316^2-1))</f>
        <v>0.4361663835890095</v>
      </c>
      <c r="AN316" s="133">
        <f>1000*((AF316/W316^2-1))</f>
        <v>0.43690546043895218</v>
      </c>
      <c r="AO316" s="133">
        <f>1000*((AG316/X316^2-1))</f>
        <v>0.4264841581895773</v>
      </c>
      <c r="AQ316" s="133">
        <f>O316*U316/AA316</f>
        <v>0.98874778251743523</v>
      </c>
      <c r="AR316" s="133">
        <f>U316*P316/AB316</f>
        <v>0.9855689218807514</v>
      </c>
      <c r="AS316" s="133">
        <f t="shared" si="107"/>
        <v>1.0006318561887826</v>
      </c>
      <c r="AT316" s="133">
        <f t="shared" si="108"/>
        <v>1.0086541824008008</v>
      </c>
      <c r="AU316" s="133">
        <f>V316*S316/AD316</f>
        <v>0.86254409091539375</v>
      </c>
      <c r="AV316" s="133">
        <f>AC316/AD316</f>
        <v>0.99608842701317435</v>
      </c>
      <c r="AW316" s="133">
        <f>O316*N316/AA316</f>
        <v>0.84540401110434005</v>
      </c>
      <c r="AX316" s="133">
        <f>AE316/AC316</f>
        <v>1.0166980834482136</v>
      </c>
      <c r="AY316" s="133">
        <f>AF316/AG316</f>
        <v>0.99540038394835495</v>
      </c>
      <c r="AZ316" s="133">
        <f t="shared" si="109"/>
        <v>0.98928254774712565</v>
      </c>
      <c r="BB316" s="75">
        <f t="shared" si="110"/>
        <v>-11.316002615875311</v>
      </c>
      <c r="BC316" s="75">
        <f t="shared" si="111"/>
        <v>-14.536218882710621</v>
      </c>
      <c r="BD316" s="75">
        <f t="shared" si="112"/>
        <v>0.63165665170900109</v>
      </c>
      <c r="BE316" s="75">
        <f t="shared" si="113"/>
        <v>8.6169496229137099</v>
      </c>
      <c r="BF316" s="75">
        <f t="shared" si="114"/>
        <v>-147.86901148129408</v>
      </c>
      <c r="BG316" s="75">
        <f t="shared" si="115"/>
        <v>-3.9192431966985977</v>
      </c>
      <c r="BH316" s="75">
        <f t="shared" si="116"/>
        <v>-167.94064623763717</v>
      </c>
      <c r="BI316" s="75">
        <f t="shared" si="117"/>
        <v>16.560203226102448</v>
      </c>
      <c r="BJ316" s="75">
        <f t="shared" si="118"/>
        <v>-4.6102268350783611</v>
      </c>
      <c r="BK316" s="75">
        <f t="shared" si="119"/>
        <v>-10.775297820264173</v>
      </c>
      <c r="BM316" s="133">
        <f>O316*U316/Q316/P316</f>
        <v>0.98927307385985319</v>
      </c>
      <c r="BN316" s="133">
        <f>P316*U316/R316^2</f>
        <v>0.98601774917626106</v>
      </c>
      <c r="BO316" s="133">
        <f>P316*Q316/R316^2</f>
        <v>1.0005559784580682</v>
      </c>
      <c r="BP316" s="133">
        <f>R316^2/S316^2</f>
        <v>1.0086430881256905</v>
      </c>
      <c r="BQ316" s="133">
        <f>V316*S316/T316^2</f>
        <v>0.86292326137859987</v>
      </c>
      <c r="BR316" s="133">
        <f>S316^2/T316^2</f>
        <v>0.99608364826634965</v>
      </c>
      <c r="BS316" s="133">
        <f>O316*N316/Q316/P316</f>
        <v>0.84585314830164204</v>
      </c>
      <c r="BT316" s="133">
        <f>Y316^2/S316^2</f>
        <v>1.0167064459219182</v>
      </c>
      <c r="BU316" s="133">
        <f>W316^2/X316^2</f>
        <v>0.99539001511029679</v>
      </c>
      <c r="BV316" s="133">
        <f>X316^2/R316^2</f>
        <v>0.98931114069584525</v>
      </c>
      <c r="BX316" s="133">
        <f t="shared" si="120"/>
        <v>0.9994690127970749</v>
      </c>
      <c r="BY316" s="133">
        <f t="shared" si="121"/>
        <v>0.99954480809713153</v>
      </c>
      <c r="BZ316" s="133">
        <f t="shared" si="122"/>
        <v>1.0000758355677724</v>
      </c>
      <c r="CA316" s="133">
        <f t="shared" si="123"/>
        <v>1.0000109992079864</v>
      </c>
      <c r="CB316" s="133">
        <f t="shared" si="124"/>
        <v>0.9995605977029749</v>
      </c>
      <c r="CC316" s="133">
        <f t="shared" si="125"/>
        <v>1.0000047975356618</v>
      </c>
      <c r="CD316" s="133">
        <f t="shared" si="126"/>
        <v>0.99946901279707501</v>
      </c>
      <c r="CE316" s="133">
        <f t="shared" si="127"/>
        <v>0.99999177493785141</v>
      </c>
      <c r="CF316" s="133">
        <f t="shared" si="128"/>
        <v>1.0000104168596236</v>
      </c>
      <c r="CG316" s="133">
        <f t="shared" si="129"/>
        <v>0.99997109812318552</v>
      </c>
    </row>
    <row r="317" spans="1:85" x14ac:dyDescent="0.2">
      <c r="A317" s="132">
        <v>626</v>
      </c>
      <c r="B317" s="132">
        <f t="shared" si="105"/>
        <v>899.15</v>
      </c>
      <c r="C317" s="44">
        <f t="shared" si="106"/>
        <v>1.1121614858477451</v>
      </c>
      <c r="E317" s="40">
        <f>'[4]methanogen M06-L TZVP smd redo'!AB317</f>
        <v>0.40788966553240158</v>
      </c>
      <c r="F317" s="40">
        <f>'[4]methanogen M06-L TZVP smd redo'!AS317</f>
        <v>0.46713087990624125</v>
      </c>
      <c r="G317" s="40">
        <f>'[4]methanogen M06-L TZVP smd redo'!BJ317</f>
        <v>0.49546213540074824</v>
      </c>
      <c r="H317" s="40">
        <f>'[4]methanogen M06-L TZVP smd redo'!EV317</f>
        <v>0.49949397355453229</v>
      </c>
      <c r="I317" s="40">
        <f>'[4]methanogen M06-L TZVP smd redo'!CL317</f>
        <v>0.48278738657292486</v>
      </c>
      <c r="J317" s="40">
        <f>'[4]methanogen M06-L TZVP smd redo'!DG317</f>
        <v>0.49058191850681609</v>
      </c>
      <c r="K317" s="40">
        <f>'[4]methanogen M06-L TZVP smd redo'!EC317</f>
        <v>0.46948624908771386</v>
      </c>
      <c r="M317" s="40" t="e">
        <f>EXP('d-beta'!Y318/1000)*'[3]methanogen M06-L TZVP smd redo'!EZ317</f>
        <v>#N/A</v>
      </c>
      <c r="N317" s="40">
        <f>'[3]methanogen M06-L TZVP smd redo'!ET317</f>
        <v>1.37009</v>
      </c>
      <c r="O317" s="40">
        <f>'[3]methanogen M06-L TZVP smd redo'!R317</f>
        <v>1.6356900000000001</v>
      </c>
      <c r="P317" s="40">
        <f>'[3]methanogen M06-L TZVP smd redo'!W317</f>
        <v>1.62934</v>
      </c>
      <c r="Q317" s="40">
        <f>'[3]methanogen M06-L TZVP smd redo'!V317</f>
        <v>1.62459</v>
      </c>
      <c r="R317" s="40">
        <f>PRODUCT('[4]methanogen M06-L TZVP smd redo'!AD317:AF317)^(1/3)</f>
        <v>1.626560800948406</v>
      </c>
      <c r="S317" s="40">
        <f>AVERAGE('[3]methanogen M06-L TZVP smd redo'!AT317:AV317)</f>
        <v>1.6196166666666667</v>
      </c>
      <c r="T317" s="40">
        <f>'[3]methanogen M06-L TZVP smd redo'!FK317</f>
        <v>1.6228199999999999</v>
      </c>
      <c r="U317" s="40">
        <f>'[3]methanogen M06-L TZVP smd redo'!CD317</f>
        <v>1.6011</v>
      </c>
      <c r="V317" s="40">
        <f>'[3]methanogen M06-L TZVP smd redo'!CG317</f>
        <v>1.4038299999999999</v>
      </c>
      <c r="W317" s="40">
        <v>1.6141742299922714</v>
      </c>
      <c r="X317" s="40">
        <v>1.6178980486670935</v>
      </c>
      <c r="Y317" s="40">
        <v>1.6330246006763522</v>
      </c>
      <c r="Z317" s="40"/>
      <c r="AA317" s="40">
        <v>2.6484100000000002</v>
      </c>
      <c r="AB317" s="40">
        <v>2.6468855717516977</v>
      </c>
      <c r="AC317" s="41">
        <v>2.6243133333333333</v>
      </c>
      <c r="AD317" s="41">
        <v>2.6346599999999998</v>
      </c>
      <c r="AE317" s="41">
        <v>2.6679157860489116</v>
      </c>
      <c r="AF317" s="72">
        <v>2.6066891349843115</v>
      </c>
      <c r="AG317" s="41">
        <v>2.6186950637289383</v>
      </c>
      <c r="AH317" s="40"/>
      <c r="AI317" s="133">
        <f>1000*(AA317/Q317/P317-1)</f>
        <v>0.52909874919437883</v>
      </c>
      <c r="AJ317" s="133">
        <f>1000*(AB317/R317^2-1)</f>
        <v>0.44809787663768752</v>
      </c>
      <c r="AK317" s="133">
        <f>1000*(AC317/S317^2-1)</f>
        <v>0.44038000157708979</v>
      </c>
      <c r="AL317" s="133">
        <f>1000*(AD317/T317^2-1)</f>
        <v>0.42347774761886114</v>
      </c>
      <c r="AM317" s="133">
        <f>1000*((AE317/Y317^2-1))</f>
        <v>0.42989830983830579</v>
      </c>
      <c r="AN317" s="133">
        <f>1000*((AF317/W317^2-1))</f>
        <v>0.43395311874050435</v>
      </c>
      <c r="AO317" s="133">
        <f>1000*((AG317/X317^2-1))</f>
        <v>0.42060296891777149</v>
      </c>
      <c r="AQ317" s="133">
        <f>O317*U317/AA317</f>
        <v>0.98885869597230036</v>
      </c>
      <c r="AR317" s="133">
        <f>U317*P317/AB317</f>
        <v>0.9855870997375793</v>
      </c>
      <c r="AS317" s="133">
        <f t="shared" si="107"/>
        <v>1.0005759328112147</v>
      </c>
      <c r="AT317" s="133">
        <f t="shared" si="108"/>
        <v>1.0086011979330585</v>
      </c>
      <c r="AU317" s="133">
        <f>V317*S317/AD317</f>
        <v>0.86298287641163063</v>
      </c>
      <c r="AV317" s="133">
        <f>AC317/AD317</f>
        <v>0.99607286455684363</v>
      </c>
      <c r="AW317" s="133">
        <f>O317*N317/AA317</f>
        <v>0.8461841301384605</v>
      </c>
      <c r="AX317" s="133">
        <f>AE317/AC317</f>
        <v>1.0166148043992123</v>
      </c>
      <c r="AY317" s="133">
        <f>AF317/AG317</f>
        <v>0.99541530096003972</v>
      </c>
      <c r="AZ317" s="133">
        <f t="shared" si="109"/>
        <v>0.98934955544598668</v>
      </c>
      <c r="BB317" s="75">
        <f t="shared" si="110"/>
        <v>-11.203833227083532</v>
      </c>
      <c r="BC317" s="75">
        <f t="shared" si="111"/>
        <v>-14.517775028820774</v>
      </c>
      <c r="BD317" s="75">
        <f t="shared" si="112"/>
        <v>0.57576702556440051</v>
      </c>
      <c r="BE317" s="75">
        <f t="shared" si="113"/>
        <v>8.564418378460374</v>
      </c>
      <c r="BF317" s="75">
        <f t="shared" si="114"/>
        <v>-147.36043002878347</v>
      </c>
      <c r="BG317" s="75">
        <f t="shared" si="115"/>
        <v>-3.9348668878092425</v>
      </c>
      <c r="BH317" s="75">
        <f t="shared" si="116"/>
        <v>-167.01829513998368</v>
      </c>
      <c r="BI317" s="75">
        <f t="shared" si="117"/>
        <v>16.478288583702259</v>
      </c>
      <c r="BJ317" s="75">
        <f t="shared" si="118"/>
        <v>-4.5952410061057174</v>
      </c>
      <c r="BK317" s="75">
        <f t="shared" si="119"/>
        <v>-10.70756648326776</v>
      </c>
      <c r="BM317" s="133">
        <f>O317*U317/Q317/P317</f>
        <v>0.98938189987146929</v>
      </c>
      <c r="BN317" s="133">
        <f>P317*U317/R317^2</f>
        <v>0.98602873922421319</v>
      </c>
      <c r="BO317" s="133">
        <f>P317*Q317/R317^2</f>
        <v>1.0004949281470641</v>
      </c>
      <c r="BP317" s="133">
        <f>R317^2/S317^2</f>
        <v>1.008593417161574</v>
      </c>
      <c r="BQ317" s="133">
        <f>V317*S317/T317^2</f>
        <v>0.86334833045636716</v>
      </c>
      <c r="BR317" s="133">
        <f>S317^2/T317^2</f>
        <v>0.9960560360912456</v>
      </c>
      <c r="BS317" s="133">
        <f>O317*N317/Q317/P317</f>
        <v>0.84663184510330503</v>
      </c>
      <c r="BT317" s="133">
        <f>Y317^2/S317^2</f>
        <v>1.0166254556632488</v>
      </c>
      <c r="BU317" s="133">
        <f>W317^2/X317^2</f>
        <v>0.99540201778091308</v>
      </c>
      <c r="BV317" s="133">
        <f>X317^2/R317^2</f>
        <v>0.98937674608425308</v>
      </c>
      <c r="BX317" s="133">
        <f t="shared" si="120"/>
        <v>0.9994711810482515</v>
      </c>
      <c r="BY317" s="133">
        <f t="shared" si="121"/>
        <v>0.99955210282513529</v>
      </c>
      <c r="BZ317" s="133">
        <f t="shared" si="122"/>
        <v>1.0000809645924948</v>
      </c>
      <c r="CA317" s="133">
        <f t="shared" si="123"/>
        <v>1.0000077144777588</v>
      </c>
      <c r="CB317" s="133">
        <f t="shared" si="124"/>
        <v>0.99957670150987221</v>
      </c>
      <c r="CC317" s="133">
        <f t="shared" si="125"/>
        <v>1.0000168950992598</v>
      </c>
      <c r="CD317" s="133">
        <f t="shared" si="126"/>
        <v>0.99947118104825139</v>
      </c>
      <c r="CE317" s="133">
        <f t="shared" si="127"/>
        <v>0.99998952292215659</v>
      </c>
      <c r="CF317" s="133">
        <f t="shared" si="128"/>
        <v>1.0000133445370709</v>
      </c>
      <c r="CG317" s="133">
        <f t="shared" si="129"/>
        <v>0.99997251740717175</v>
      </c>
    </row>
    <row r="318" spans="1:85" x14ac:dyDescent="0.2">
      <c r="A318" s="132">
        <v>628</v>
      </c>
      <c r="B318" s="132">
        <f t="shared" si="105"/>
        <v>901.15</v>
      </c>
      <c r="C318" s="44">
        <f t="shared" si="106"/>
        <v>1.1096931698385397</v>
      </c>
      <c r="E318" s="40">
        <f>'[4]methanogen M06-L TZVP smd redo'!AB318</f>
        <v>0.39982099966850981</v>
      </c>
      <c r="F318" s="40">
        <f>'[4]methanogen M06-L TZVP smd redo'!AS318</f>
        <v>0.46048159628164775</v>
      </c>
      <c r="G318" s="40">
        <f>'[4]methanogen M06-L TZVP smd redo'!BJ318</f>
        <v>0.50102351525049826</v>
      </c>
      <c r="H318" s="40">
        <f>'[4]methanogen M06-L TZVP smd redo'!EV318</f>
        <v>0.5029449741407177</v>
      </c>
      <c r="I318" s="40">
        <f>'[4]methanogen M06-L TZVP smd redo'!CL318</f>
        <v>0.47737910534517702</v>
      </c>
      <c r="J318" s="40">
        <f>'[4]methanogen M06-L TZVP smd redo'!DG318</f>
        <v>0.48386398062971736</v>
      </c>
      <c r="K318" s="40">
        <f>'[4]methanogen M06-L TZVP smd redo'!EC318</f>
        <v>0.46321375042923663</v>
      </c>
      <c r="M318" s="40" t="e">
        <f>EXP('d-beta'!Y319/1000)*'[3]methanogen M06-L TZVP smd redo'!EZ318</f>
        <v>#N/A</v>
      </c>
      <c r="N318" s="40">
        <f>'[3]methanogen M06-L TZVP smd redo'!ET318</f>
        <v>1.3687199999999999</v>
      </c>
      <c r="O318" s="40">
        <f>'[3]methanogen M06-L TZVP smd redo'!R318</f>
        <v>1.6326799999999999</v>
      </c>
      <c r="P318" s="40">
        <f>'[3]methanogen M06-L TZVP smd redo'!W318</f>
        <v>1.62629</v>
      </c>
      <c r="Q318" s="40">
        <f>'[3]methanogen M06-L TZVP smd redo'!V318</f>
        <v>1.6215599999999999</v>
      </c>
      <c r="R318" s="40">
        <f>PRODUCT('[4]methanogen M06-L TZVP smd redo'!AD318:AF318)^(1/3)</f>
        <v>1.6235612263901902</v>
      </c>
      <c r="S318" s="40">
        <f>AVERAGE('[3]methanogen M06-L TZVP smd redo'!AT318:AV318)</f>
        <v>1.6166733333333336</v>
      </c>
      <c r="T318" s="40">
        <f>'[3]methanogen M06-L TZVP smd redo'!FK318</f>
        <v>1.61988</v>
      </c>
      <c r="U318" s="40">
        <f>'[3]methanogen M06-L TZVP smd redo'!CD318</f>
        <v>1.59822</v>
      </c>
      <c r="V318" s="40">
        <f>'[3]methanogen M06-L TZVP smd redo'!CG318</f>
        <v>1.4019999999999999</v>
      </c>
      <c r="W318" s="40">
        <v>1.6112644021084812</v>
      </c>
      <c r="X318" s="40">
        <v>1.614968359722438</v>
      </c>
      <c r="Y318" s="40">
        <v>1.6299882084547321</v>
      </c>
      <c r="Z318" s="40"/>
      <c r="AA318" s="40">
        <v>2.63849</v>
      </c>
      <c r="AB318" s="40">
        <v>2.6371197610050285</v>
      </c>
      <c r="AC318" s="41">
        <v>2.6147766666666663</v>
      </c>
      <c r="AD318" s="41">
        <v>2.62513</v>
      </c>
      <c r="AE318" s="41">
        <v>2.6579896805376113</v>
      </c>
      <c r="AF318" s="72">
        <v>2.5972828144964959</v>
      </c>
      <c r="AG318" s="41">
        <v>2.6092089782013428</v>
      </c>
      <c r="AH318" s="40"/>
      <c r="AI318" s="133">
        <f>1000*(AA318/Q318/P318-1)</f>
        <v>0.51692151988680379</v>
      </c>
      <c r="AJ318" s="133">
        <f>1000*(AB318/R318^2-1)</f>
        <v>0.44337134592153937</v>
      </c>
      <c r="AK318" s="133">
        <f>1000*(AC318/S318^2-1)</f>
        <v>0.43770494994377351</v>
      </c>
      <c r="AL318" s="133">
        <f>1000*(AD318/T318^2-1)</f>
        <v>0.42636464122569606</v>
      </c>
      <c r="AM318" s="133">
        <f>1000*((AE318/Y318^2-1))</f>
        <v>0.42460655581577633</v>
      </c>
      <c r="AN318" s="133">
        <f>1000*((AF318/W318^2-1))</f>
        <v>0.42749115941886906</v>
      </c>
      <c r="AO318" s="133">
        <f>1000*((AG318/X318^2-1))</f>
        <v>0.41645864817074774</v>
      </c>
      <c r="AQ318" s="133">
        <f>O318*U318/AA318</f>
        <v>0.98896786783349555</v>
      </c>
      <c r="AR318" s="133">
        <f>U318*P318/AB318</f>
        <v>0.98560908845847583</v>
      </c>
      <c r="AS318" s="133">
        <f t="shared" si="107"/>
        <v>1.0005195968022511</v>
      </c>
      <c r="AT318" s="133">
        <f t="shared" si="108"/>
        <v>1.0085449341135682</v>
      </c>
      <c r="AU318" s="133">
        <f>V318*S318/AD318</f>
        <v>0.86341476930031413</v>
      </c>
      <c r="AV318" s="133">
        <f>AC318/AD318</f>
        <v>0.99605606833439353</v>
      </c>
      <c r="AW318" s="133">
        <f>O318*N318/AA318</f>
        <v>0.8469547997528889</v>
      </c>
      <c r="AX318" s="133">
        <f>AE318/AC318</f>
        <v>1.016526464543541</v>
      </c>
      <c r="AY318" s="133">
        <f>AF318/AG318</f>
        <v>0.99542920333155216</v>
      </c>
      <c r="AZ318" s="133">
        <f t="shared" si="109"/>
        <v>0.98941618685036559</v>
      </c>
      <c r="BB318" s="75">
        <f t="shared" si="110"/>
        <v>-11.09343743879359</v>
      </c>
      <c r="BC318" s="75">
        <f t="shared" si="111"/>
        <v>-14.495465001002009</v>
      </c>
      <c r="BD318" s="75">
        <f t="shared" si="112"/>
        <v>0.5194618585748334</v>
      </c>
      <c r="BE318" s="75">
        <f t="shared" si="113"/>
        <v>8.5086328122973374</v>
      </c>
      <c r="BF318" s="75">
        <f t="shared" si="114"/>
        <v>-146.86009003032916</v>
      </c>
      <c r="BG318" s="75">
        <f t="shared" si="115"/>
        <v>-3.9517294735316639</v>
      </c>
      <c r="BH318" s="75">
        <f t="shared" si="116"/>
        <v>-166.10795086280055</v>
      </c>
      <c r="BI318" s="75">
        <f t="shared" si="117"/>
        <v>16.391388713952647</v>
      </c>
      <c r="BJ318" s="75">
        <f t="shared" si="118"/>
        <v>-4.5812747003669232</v>
      </c>
      <c r="BK318" s="75">
        <f t="shared" si="119"/>
        <v>-10.640220053137266</v>
      </c>
      <c r="BM318" s="133">
        <f>O318*U318/Q318/P318</f>
        <v>0.98947908660685524</v>
      </c>
      <c r="BN318" s="133">
        <f>P318*U318/R318^2</f>
        <v>0.98604607928657817</v>
      </c>
      <c r="BO318" s="133">
        <f>P318*Q318/R318^2</f>
        <v>1.0004460464316201</v>
      </c>
      <c r="BP318" s="133">
        <f>R318^2/S318^2</f>
        <v>1.0085392218312725</v>
      </c>
      <c r="BQ318" s="133">
        <f>V318*S318/T318^2</f>
        <v>0.863782898828656</v>
      </c>
      <c r="BR318" s="133">
        <f>S318^2/T318^2</f>
        <v>0.99604477769304778</v>
      </c>
      <c r="BS318" s="133">
        <f>O318*N318/Q318/P318</f>
        <v>0.8473926089152527</v>
      </c>
      <c r="BT318" s="133">
        <f>Y318^2/S318^2</f>
        <v>1.016539773756636</v>
      </c>
      <c r="BU318" s="133">
        <f>W318^2/X318^2</f>
        <v>0.9954182259404073</v>
      </c>
      <c r="BV318" s="133">
        <f>X318^2/R318^2</f>
        <v>0.98944280362436632</v>
      </c>
      <c r="BX318" s="133">
        <f t="shared" si="120"/>
        <v>0.9994833455499168</v>
      </c>
      <c r="BY318" s="133">
        <f t="shared" si="121"/>
        <v>0.99955682514511035</v>
      </c>
      <c r="BZ318" s="133">
        <f t="shared" si="122"/>
        <v>1.0000735175783775</v>
      </c>
      <c r="CA318" s="133">
        <f t="shared" si="123"/>
        <v>1.0000056639168531</v>
      </c>
      <c r="CB318" s="133">
        <f t="shared" si="124"/>
        <v>0.999573817068107</v>
      </c>
      <c r="CC318" s="133">
        <f t="shared" si="125"/>
        <v>1.0000113354756719</v>
      </c>
      <c r="CD318" s="133">
        <f t="shared" si="126"/>
        <v>0.99948334554991669</v>
      </c>
      <c r="CE318" s="133">
        <f t="shared" si="127"/>
        <v>0.99998690733659568</v>
      </c>
      <c r="CF318" s="133">
        <f t="shared" si="128"/>
        <v>1.0000110279185761</v>
      </c>
      <c r="CG318" s="133">
        <f t="shared" si="129"/>
        <v>0.99997309922928013</v>
      </c>
    </row>
    <row r="319" spans="1:85" x14ac:dyDescent="0.2">
      <c r="A319" s="132">
        <v>630</v>
      </c>
      <c r="B319" s="132">
        <f t="shared" si="105"/>
        <v>903.15</v>
      </c>
      <c r="C319" s="44">
        <f t="shared" si="106"/>
        <v>1.107235785860599</v>
      </c>
      <c r="E319" s="40">
        <f>'[4]methanogen M06-L TZVP smd redo'!AB319</f>
        <v>0.40327594759737018</v>
      </c>
      <c r="F319" s="40">
        <f>'[4]methanogen M06-L TZVP smd redo'!AS319</f>
        <v>0.45513794582507927</v>
      </c>
      <c r="G319" s="40">
        <f>'[4]methanogen M06-L TZVP smd redo'!BJ319</f>
        <v>0.49617204455754127</v>
      </c>
      <c r="H319" s="40">
        <f>'[4]methanogen M06-L TZVP smd redo'!EV319</f>
        <v>0.48983706775840297</v>
      </c>
      <c r="I319" s="40">
        <f>'[4]methanogen M06-L TZVP smd redo'!CL319</f>
        <v>0.47545053802977577</v>
      </c>
      <c r="J319" s="40">
        <f>'[4]methanogen M06-L TZVP smd redo'!DG319</f>
        <v>0.47849874692040828</v>
      </c>
      <c r="K319" s="40">
        <f>'[4]methanogen M06-L TZVP smd redo'!EC319</f>
        <v>0.46198817487375088</v>
      </c>
      <c r="M319" s="40" t="e">
        <f>EXP('d-beta'!Y320/1000)*'[3]methanogen M06-L TZVP smd redo'!EZ319</f>
        <v>#N/A</v>
      </c>
      <c r="N319" s="40">
        <f>'[3]methanogen M06-L TZVP smd redo'!ET319</f>
        <v>1.36737</v>
      </c>
      <c r="O319" s="40">
        <f>'[3]methanogen M06-L TZVP smd redo'!R319</f>
        <v>1.6296999999999999</v>
      </c>
      <c r="P319" s="40">
        <f>'[3]methanogen M06-L TZVP smd redo'!W319</f>
        <v>1.6232599999999999</v>
      </c>
      <c r="Q319" s="40">
        <f>'[3]methanogen M06-L TZVP smd redo'!V319</f>
        <v>1.6185400000000001</v>
      </c>
      <c r="R319" s="40">
        <f>PRODUCT('[4]methanogen M06-L TZVP smd redo'!AD319:AF319)^(1/3)</f>
        <v>1.6205849700439592</v>
      </c>
      <c r="S319" s="40">
        <f>AVERAGE('[3]methanogen M06-L TZVP smd redo'!AT319:AV319)</f>
        <v>1.6137533333333334</v>
      </c>
      <c r="T319" s="40">
        <f>'[3]methanogen M06-L TZVP smd redo'!FK319</f>
        <v>1.61697</v>
      </c>
      <c r="U319" s="40">
        <f>'[3]methanogen M06-L TZVP smd redo'!CD319</f>
        <v>1.59535</v>
      </c>
      <c r="V319" s="40">
        <f>'[3]methanogen M06-L TZVP smd redo'!CG319</f>
        <v>1.40018</v>
      </c>
      <c r="W319" s="40">
        <v>1.6083712520286852</v>
      </c>
      <c r="X319" s="40">
        <v>1.6120619753893703</v>
      </c>
      <c r="Y319" s="40">
        <v>1.6269751648300941</v>
      </c>
      <c r="Z319" s="40"/>
      <c r="AA319" s="40">
        <v>2.62866</v>
      </c>
      <c r="AB319" s="40">
        <v>2.6274473088563592</v>
      </c>
      <c r="AC319" s="41">
        <v>2.6053233333333332</v>
      </c>
      <c r="AD319" s="41">
        <v>2.6156799999999998</v>
      </c>
      <c r="AE319" s="41">
        <v>2.6481602118221117</v>
      </c>
      <c r="AF319" s="72">
        <v>2.5879598387975618</v>
      </c>
      <c r="AG319" s="41">
        <v>2.599806219017919</v>
      </c>
      <c r="AH319" s="40"/>
      <c r="AI319" s="133">
        <f>1000*(AA319/Q319/P319-1)</f>
        <v>0.51336118053324498</v>
      </c>
      <c r="AJ319" s="133">
        <f>1000*(AB319/R319^2-1)</f>
        <v>0.43851259705407486</v>
      </c>
      <c r="AK319" s="133">
        <f>1000*(AC319/S319^2-1)</f>
        <v>0.43142330319501099</v>
      </c>
      <c r="AL319" s="133">
        <f>1000*(AD319/T319^2-1)</f>
        <v>0.41613341888435684</v>
      </c>
      <c r="AM319" s="133">
        <f>1000*((AE319/Y319^2-1))</f>
        <v>0.42009996405512062</v>
      </c>
      <c r="AN319" s="133">
        <f>1000*((AF319/W319^2-1))</f>
        <v>0.42590447922341568</v>
      </c>
      <c r="AO319" s="133">
        <f>1000*((AG319/X319^2-1))</f>
        <v>0.40881541171211566</v>
      </c>
      <c r="AQ319" s="133">
        <f>O319*U319/AA319</f>
        <v>0.98907500209232091</v>
      </c>
      <c r="AR319" s="133">
        <f>U319*P319/AB319</f>
        <v>0.98562122721585477</v>
      </c>
      <c r="AS319" s="133">
        <f t="shared" si="107"/>
        <v>1.0004615472742511</v>
      </c>
      <c r="AT319" s="133">
        <f t="shared" si="108"/>
        <v>1.0084918348674672</v>
      </c>
      <c r="AU319" s="133">
        <f>V319*S319/AD319</f>
        <v>0.86384616706426887</v>
      </c>
      <c r="AV319" s="133">
        <f>AC319/AD319</f>
        <v>0.99604054522469621</v>
      </c>
      <c r="AW319" s="133">
        <f>O319*N319/AA319</f>
        <v>0.8477334037113966</v>
      </c>
      <c r="AX319" s="133">
        <f>AE319/AC319</f>
        <v>1.0164420584350164</v>
      </c>
      <c r="AY319" s="133">
        <f>AF319/AG319</f>
        <v>0.99544336030366443</v>
      </c>
      <c r="AZ319" s="133">
        <f t="shared" si="109"/>
        <v>0.98947986901763163</v>
      </c>
      <c r="BB319" s="75">
        <f t="shared" si="110"/>
        <v>-10.985113943323407</v>
      </c>
      <c r="BC319" s="75">
        <f t="shared" si="111"/>
        <v>-14.483149081058446</v>
      </c>
      <c r="BD319" s="75">
        <f t="shared" si="112"/>
        <v>0.46144079407038685</v>
      </c>
      <c r="BE319" s="75">
        <f t="shared" si="113"/>
        <v>8.4559820654891222</v>
      </c>
      <c r="BF319" s="75">
        <f t="shared" si="114"/>
        <v>-146.36057340971618</v>
      </c>
      <c r="BG319" s="75">
        <f t="shared" si="115"/>
        <v>-3.9673141691653808</v>
      </c>
      <c r="BH319" s="75">
        <f t="shared" si="116"/>
        <v>-165.18907503455145</v>
      </c>
      <c r="BI319" s="75">
        <f t="shared" si="117"/>
        <v>16.308351413946259</v>
      </c>
      <c r="BJ319" s="75">
        <f t="shared" si="118"/>
        <v>-4.5670528236169048</v>
      </c>
      <c r="BK319" s="75">
        <f t="shared" si="119"/>
        <v>-10.575858747146292</v>
      </c>
      <c r="BM319" s="133">
        <f>O319*U319/Q319/P319</f>
        <v>0.98958275480303093</v>
      </c>
      <c r="BN319" s="133">
        <f>P319*U319/R319^2</f>
        <v>0.9860534345399129</v>
      </c>
      <c r="BO319" s="133">
        <f>P319*Q319/R319^2</f>
        <v>1.0003867025669795</v>
      </c>
      <c r="BP319" s="133">
        <f>R319^2/S319^2</f>
        <v>1.0084846885062646</v>
      </c>
      <c r="BQ319" s="133">
        <f>V319*S319/T319^2</f>
        <v>0.86420564232315944</v>
      </c>
      <c r="BR319" s="133">
        <f>S319^2/T319^2</f>
        <v>0.9960253224474519</v>
      </c>
      <c r="BS319" s="133">
        <f>O319*N319/Q319/P319</f>
        <v>0.8481685971323033</v>
      </c>
      <c r="BT319" s="133">
        <f>Y319^2/S319^2</f>
        <v>1.0164535631200424</v>
      </c>
      <c r="BU319" s="133">
        <f>W319^2/X319^2</f>
        <v>0.99542635634693777</v>
      </c>
      <c r="BV319" s="133">
        <f>X319^2/R319^2</f>
        <v>0.98950924177665744</v>
      </c>
      <c r="BX319" s="133">
        <f t="shared" si="120"/>
        <v>0.99948690222394676</v>
      </c>
      <c r="BY319" s="133">
        <f t="shared" si="121"/>
        <v>0.99956167961195752</v>
      </c>
      <c r="BZ319" s="133">
        <f t="shared" si="122"/>
        <v>1.000074815775819</v>
      </c>
      <c r="CA319" s="133">
        <f t="shared" si="123"/>
        <v>1.0000070862366917</v>
      </c>
      <c r="CB319" s="133">
        <f t="shared" si="124"/>
        <v>0.99958403967610743</v>
      </c>
      <c r="CC319" s="133">
        <f t="shared" si="125"/>
        <v>1.0000152835243254</v>
      </c>
      <c r="CD319" s="133">
        <f t="shared" si="126"/>
        <v>0.99948690222394687</v>
      </c>
      <c r="CE319" s="133">
        <f t="shared" si="127"/>
        <v>0.99998868154390574</v>
      </c>
      <c r="CF319" s="133">
        <f t="shared" si="128"/>
        <v>1.0000170820840921</v>
      </c>
      <c r="CG319" s="133">
        <f t="shared" si="129"/>
        <v>0.99997031583153984</v>
      </c>
    </row>
    <row r="320" spans="1:85" x14ac:dyDescent="0.2">
      <c r="A320" s="132">
        <v>632</v>
      </c>
      <c r="B320" s="132">
        <f t="shared" si="105"/>
        <v>905.15</v>
      </c>
      <c r="C320" s="44">
        <f t="shared" si="106"/>
        <v>1.1047892614483787</v>
      </c>
      <c r="E320" s="40">
        <f>'[4]methanogen M06-L TZVP smd redo'!AB320</f>
        <v>0.39989364121173487</v>
      </c>
      <c r="F320" s="40">
        <f>'[4]methanogen M06-L TZVP smd redo'!AS320</f>
        <v>0.46298709189951381</v>
      </c>
      <c r="G320" s="40">
        <f>'[4]methanogen M06-L TZVP smd redo'!BJ320</f>
        <v>0.49278717368306246</v>
      </c>
      <c r="H320" s="40">
        <f>'[4]methanogen M06-L TZVP smd redo'!EV320</f>
        <v>0.49814796731006972</v>
      </c>
      <c r="I320" s="40">
        <f>'[4]methanogen M06-L TZVP smd redo'!CL320</f>
        <v>0.47488557191255332</v>
      </c>
      <c r="J320" s="40">
        <f>'[4]methanogen M06-L TZVP smd redo'!DG320</f>
        <v>0.47860788569775714</v>
      </c>
      <c r="K320" s="40">
        <f>'[4]methanogen M06-L TZVP smd redo'!EC320</f>
        <v>0.45435681667904682</v>
      </c>
      <c r="M320" s="40" t="e">
        <f>EXP('d-beta'!Y321/1000)*'[3]methanogen M06-L TZVP smd redo'!EZ320</f>
        <v>#N/A</v>
      </c>
      <c r="N320" s="40">
        <f>'[3]methanogen M06-L TZVP smd redo'!ET320</f>
        <v>1.36602</v>
      </c>
      <c r="O320" s="40">
        <f>'[3]methanogen M06-L TZVP smd redo'!R320</f>
        <v>1.6267400000000001</v>
      </c>
      <c r="P320" s="40">
        <f>'[3]methanogen M06-L TZVP smd redo'!W320</f>
        <v>1.62025</v>
      </c>
      <c r="Q320" s="40">
        <f>'[3]methanogen M06-L TZVP smd redo'!V320</f>
        <v>1.61555</v>
      </c>
      <c r="R320" s="40">
        <f>PRODUCT('[4]methanogen M06-L TZVP smd redo'!AD320:AF320)^(1/3)</f>
        <v>1.6176253949799471</v>
      </c>
      <c r="S320" s="40">
        <f>AVERAGE('[3]methanogen M06-L TZVP smd redo'!AT320:AV320)</f>
        <v>1.610853333333333</v>
      </c>
      <c r="T320" s="40">
        <f>'[3]methanogen M06-L TZVP smd redo'!FK320</f>
        <v>1.6140699999999999</v>
      </c>
      <c r="U320" s="40">
        <f>'[3]methanogen M06-L TZVP smd redo'!CD320</f>
        <v>1.5925100000000001</v>
      </c>
      <c r="V320" s="40">
        <f>'[3]methanogen M06-L TZVP smd redo'!CG320</f>
        <v>1.3983699999999999</v>
      </c>
      <c r="W320" s="40">
        <v>1.6055014235591758</v>
      </c>
      <c r="X320" s="40">
        <v>1.6091722852976751</v>
      </c>
      <c r="Y320" s="40">
        <v>1.6239821208959604</v>
      </c>
      <c r="Z320" s="40"/>
      <c r="AA320" s="40">
        <v>2.6189200000000001</v>
      </c>
      <c r="AB320" s="40">
        <v>2.6178615010509274</v>
      </c>
      <c r="AC320" s="41">
        <v>2.5959533333333336</v>
      </c>
      <c r="AD320" s="41">
        <v>2.6063100000000001</v>
      </c>
      <c r="AE320" s="41">
        <v>2.6384141080775185</v>
      </c>
      <c r="AF320" s="72">
        <v>2.5787201736834473</v>
      </c>
      <c r="AG320" s="41">
        <v>2.5904934459891287</v>
      </c>
      <c r="AH320" s="40"/>
      <c r="AI320" s="133">
        <f>1000*(AA320/Q320/P320-1)</f>
        <v>0.50623284234241339</v>
      </c>
      <c r="AJ320" s="133">
        <f>1000*(AB320/R320^2-1)</f>
        <v>0.43932331976526129</v>
      </c>
      <c r="AK320" s="133">
        <f>1000*(AC320/S320^2-1)</f>
        <v>0.4257943531624786</v>
      </c>
      <c r="AL320" s="133">
        <f>1000*(AD320/T320^2-1)</f>
        <v>0.41763623777923975</v>
      </c>
      <c r="AM320" s="133">
        <f>1000*((AE320/Y320^2-1))</f>
        <v>0.41564161670759603</v>
      </c>
      <c r="AN320" s="133">
        <f>1000*((AF320/W320^2-1))</f>
        <v>0.42106532082963888</v>
      </c>
      <c r="AO320" s="133">
        <f>1000*((AG320/X320^2-1))</f>
        <v>0.40858412652533538</v>
      </c>
      <c r="AQ320" s="133">
        <f>O320*U320/AA320</f>
        <v>0.98918627426572792</v>
      </c>
      <c r="AR320" s="133">
        <f>U320*P320/AB320</f>
        <v>0.98563821136609631</v>
      </c>
      <c r="AS320" s="133">
        <f t="shared" si="107"/>
        <v>1.0004043372610232</v>
      </c>
      <c r="AT320" s="133">
        <f t="shared" si="108"/>
        <v>1.0084393534491864</v>
      </c>
      <c r="AU320" s="133">
        <f>V320*S320/AD320</f>
        <v>0.86427515365913221</v>
      </c>
      <c r="AV320" s="133">
        <f>AC320/AD320</f>
        <v>0.99602631050540169</v>
      </c>
      <c r="AW320" s="133">
        <f>O320*N320/AA320</f>
        <v>0.84850219739434574</v>
      </c>
      <c r="AX320" s="133">
        <f>AE320/AC320</f>
        <v>1.0163565246720607</v>
      </c>
      <c r="AY320" s="133">
        <f>AF320/AG320</f>
        <v>0.99545520089081485</v>
      </c>
      <c r="AZ320" s="133">
        <f t="shared" si="109"/>
        <v>0.98954564439302384</v>
      </c>
      <c r="BB320" s="75">
        <f t="shared" si="110"/>
        <v>-10.872619021793927</v>
      </c>
      <c r="BC320" s="75">
        <f t="shared" si="111"/>
        <v>-14.465917305362622</v>
      </c>
      <c r="BD320" s="75">
        <f t="shared" si="112"/>
        <v>0.4042555387410211</v>
      </c>
      <c r="BE320" s="75">
        <f t="shared" si="113"/>
        <v>8.4039412040094774</v>
      </c>
      <c r="BF320" s="75">
        <f t="shared" si="114"/>
        <v>-145.86409599400386</v>
      </c>
      <c r="BG320" s="75">
        <f t="shared" si="115"/>
        <v>-3.9816055763576759</v>
      </c>
      <c r="BH320" s="75">
        <f t="shared" si="116"/>
        <v>-164.2826045712616</v>
      </c>
      <c r="BI320" s="75">
        <f t="shared" si="117"/>
        <v>16.224197712033039</v>
      </c>
      <c r="BJ320" s="75">
        <f t="shared" si="118"/>
        <v>-4.5551581069484079</v>
      </c>
      <c r="BK320" s="75">
        <f t="shared" si="119"/>
        <v>-10.50938625856976</v>
      </c>
      <c r="BM320" s="133">
        <f>O320*U320/Q320/P320</f>
        <v>0.98968703284495563</v>
      </c>
      <c r="BN320" s="133">
        <f>P320*U320/R320^2</f>
        <v>0.98607122521720114</v>
      </c>
      <c r="BO320" s="133">
        <f>P320*Q320/R320^2</f>
        <v>1.0003374345527809</v>
      </c>
      <c r="BP320" s="133">
        <f>R320^2/S320^2</f>
        <v>1.0084257162979713</v>
      </c>
      <c r="BQ320" s="133">
        <f>V320*S320/T320^2</f>
        <v>0.86463610628271237</v>
      </c>
      <c r="BR320" s="133">
        <f>S320^2/T320^2</f>
        <v>0.99601818826623945</v>
      </c>
      <c r="BS320" s="133">
        <f>O320*N320/Q320/P320</f>
        <v>0.84893173707346647</v>
      </c>
      <c r="BT320" s="133">
        <f>Y320^2/S320^2</f>
        <v>1.016366839184859</v>
      </c>
      <c r="BU320" s="133">
        <f>W320^2/X320^2</f>
        <v>0.99544278165034272</v>
      </c>
      <c r="BV320" s="133">
        <f>X320^2/R320^2</f>
        <v>0.98957604980463809</v>
      </c>
      <c r="BX320" s="133">
        <f t="shared" si="120"/>
        <v>0.99949402329968062</v>
      </c>
      <c r="BY320" s="133">
        <f t="shared" si="121"/>
        <v>0.99956086960045964</v>
      </c>
      <c r="BZ320" s="133">
        <f t="shared" si="122"/>
        <v>1.0000668801405719</v>
      </c>
      <c r="CA320" s="133">
        <f t="shared" si="123"/>
        <v>1.000013523208497</v>
      </c>
      <c r="CB320" s="133">
        <f t="shared" si="124"/>
        <v>0.99958253810943432</v>
      </c>
      <c r="CC320" s="133">
        <f t="shared" si="125"/>
        <v>1.0000081547096809</v>
      </c>
      <c r="CD320" s="133">
        <f t="shared" si="126"/>
        <v>0.99949402329968073</v>
      </c>
      <c r="CE320" s="133">
        <f t="shared" si="127"/>
        <v>0.99998985158468312</v>
      </c>
      <c r="CF320" s="133">
        <f t="shared" si="128"/>
        <v>1.0000124760967692</v>
      </c>
      <c r="CG320" s="133">
        <f t="shared" si="129"/>
        <v>0.99996927430527416</v>
      </c>
    </row>
    <row r="321" spans="1:85" x14ac:dyDescent="0.2">
      <c r="A321" s="132">
        <v>634</v>
      </c>
      <c r="B321" s="132">
        <f t="shared" si="105"/>
        <v>907.15</v>
      </c>
      <c r="C321" s="44">
        <f t="shared" si="106"/>
        <v>1.1023535247753955</v>
      </c>
      <c r="E321" s="40">
        <f>'[4]methanogen M06-L TZVP smd redo'!AB321</f>
        <v>0.39212880630223879</v>
      </c>
      <c r="F321" s="40">
        <f>'[4]methanogen M06-L TZVP smd redo'!AS321</f>
        <v>0.45633563602343052</v>
      </c>
      <c r="G321" s="40">
        <f>'[4]methanogen M06-L TZVP smd redo'!BJ321</f>
        <v>0.49087441188722103</v>
      </c>
      <c r="H321" s="40">
        <f>'[4]methanogen M06-L TZVP smd redo'!EV321</f>
        <v>0.48383102214666351</v>
      </c>
      <c r="I321" s="40">
        <f>'[4]methanogen M06-L TZVP smd redo'!CL321</f>
        <v>0.4675487809615575</v>
      </c>
      <c r="J321" s="40">
        <f>'[4]methanogen M06-L TZVP smd redo'!DG321</f>
        <v>0.47195479855233202</v>
      </c>
      <c r="K321" s="40">
        <f>'[4]methanogen M06-L TZVP smd redo'!EC321</f>
        <v>0.44801442166808592</v>
      </c>
      <c r="M321" s="40" t="e">
        <f>EXP('d-beta'!Y322/1000)*'[3]methanogen M06-L TZVP smd redo'!EZ321</f>
        <v>#N/A</v>
      </c>
      <c r="N321" s="40">
        <f>'[3]methanogen M06-L TZVP smd redo'!ET321</f>
        <v>1.3646799999999999</v>
      </c>
      <c r="O321" s="40">
        <f>'[3]methanogen M06-L TZVP smd redo'!R321</f>
        <v>1.6237900000000001</v>
      </c>
      <c r="P321" s="40">
        <f>'[3]methanogen M06-L TZVP smd redo'!W321</f>
        <v>1.6172599999999999</v>
      </c>
      <c r="Q321" s="40">
        <f>'[3]methanogen M06-L TZVP smd redo'!V321</f>
        <v>1.6125799999999999</v>
      </c>
      <c r="R321" s="40">
        <f>PRODUCT('[4]methanogen M06-L TZVP smd redo'!AD321:AF321)^(1/3)</f>
        <v>1.61469251006499</v>
      </c>
      <c r="S321" s="40">
        <f>AVERAGE('[3]methanogen M06-L TZVP smd redo'!AT321:AV321)</f>
        <v>1.6079733333333335</v>
      </c>
      <c r="T321" s="40">
        <f>'[3]methanogen M06-L TZVP smd redo'!FK321</f>
        <v>1.6112</v>
      </c>
      <c r="U321" s="40">
        <f>'[3]methanogen M06-L TZVP smd redo'!CD321</f>
        <v>1.58969</v>
      </c>
      <c r="V321" s="40">
        <f>'[3]methanogen M06-L TZVP smd redo'!CG321</f>
        <v>1.3965799999999999</v>
      </c>
      <c r="W321" s="40">
        <v>1.602654950813702</v>
      </c>
      <c r="X321" s="40">
        <v>1.6063092403075807</v>
      </c>
      <c r="Y321" s="40">
        <v>1.6210123795039995</v>
      </c>
      <c r="Z321" s="40"/>
      <c r="AA321" s="40">
        <v>2.60928</v>
      </c>
      <c r="AB321" s="40">
        <v>2.6083623465058463</v>
      </c>
      <c r="AC321" s="41">
        <v>2.5866699999999998</v>
      </c>
      <c r="AD321" s="41">
        <v>2.5970300000000002</v>
      </c>
      <c r="AE321" s="41">
        <v>2.6287579590717831</v>
      </c>
      <c r="AF321" s="72">
        <v>2.5695671641292708</v>
      </c>
      <c r="AG321" s="41">
        <v>2.5812606870521901</v>
      </c>
      <c r="AH321" s="40"/>
      <c r="AI321" s="133">
        <f>1000*(AA321/Q321/P321-1)</f>
        <v>0.50570891737011792</v>
      </c>
      <c r="AJ321" s="133">
        <f>1000*(AB321/R321^2-1)</f>
        <v>0.43358032132667645</v>
      </c>
      <c r="AK321" s="133">
        <f>1000*(AC321/S321^2-1)</f>
        <v>0.42224956557035398</v>
      </c>
      <c r="AL321" s="133">
        <f>1000*(AD321/T321^2-1)</f>
        <v>0.41008250094431986</v>
      </c>
      <c r="AM321" s="133">
        <f>1000*((AE321/Y321^2-1))</f>
        <v>0.40980031877713152</v>
      </c>
      <c r="AN321" s="133">
        <f>1000*((AF321/W321^2-1))</f>
        <v>0.41435529046052189</v>
      </c>
      <c r="AO321" s="133">
        <f>1000*((AG321/X321^2-1))</f>
        <v>0.39969762551606003</v>
      </c>
      <c r="AQ321" s="133">
        <f>O321*U321/AA321</f>
        <v>0.98928544468205792</v>
      </c>
      <c r="AR321" s="133">
        <f>U321*P321/AB321</f>
        <v>0.98565371979243055</v>
      </c>
      <c r="AS321" s="133">
        <f t="shared" si="107"/>
        <v>1.0003518121227992</v>
      </c>
      <c r="AT321" s="133">
        <f t="shared" si="108"/>
        <v>1.0083862056257067</v>
      </c>
      <c r="AU321" s="133">
        <f>V321*S321/AD321</f>
        <v>0.86470445003202367</v>
      </c>
      <c r="AV321" s="133">
        <f>AC321/AD321</f>
        <v>0.99601082775324101</v>
      </c>
      <c r="AW321" s="133">
        <f>O321*N321/AA321</f>
        <v>0.84925869864483683</v>
      </c>
      <c r="AX321" s="133">
        <f>AE321/AC321</f>
        <v>1.0162710972299456</v>
      </c>
      <c r="AY321" s="133">
        <f>AF321/AG321</f>
        <v>0.99546984038397401</v>
      </c>
      <c r="AZ321" s="133">
        <f t="shared" si="109"/>
        <v>0.98960970300389384</v>
      </c>
      <c r="BB321" s="75">
        <f t="shared" si="110"/>
        <v>-10.7723695054998</v>
      </c>
      <c r="BC321" s="75">
        <f t="shared" si="111"/>
        <v>-14.450183028678955</v>
      </c>
      <c r="BD321" s="75">
        <f t="shared" si="112"/>
        <v>0.35175025142532212</v>
      </c>
      <c r="BE321" s="75">
        <f t="shared" si="113"/>
        <v>8.3512367712905267</v>
      </c>
      <c r="BF321" s="75">
        <f t="shared" si="114"/>
        <v>-145.36750669844818</v>
      </c>
      <c r="BG321" s="75">
        <f t="shared" si="115"/>
        <v>-3.9971502184365124</v>
      </c>
      <c r="BH321" s="75">
        <f t="shared" si="116"/>
        <v>-163.39142925638262</v>
      </c>
      <c r="BI321" s="75">
        <f t="shared" si="117"/>
        <v>16.140141546265195</v>
      </c>
      <c r="BJ321" s="75">
        <f t="shared" si="118"/>
        <v>-4.5404518846086122</v>
      </c>
      <c r="BK321" s="75">
        <f t="shared" si="119"/>
        <v>-10.44465297628687</v>
      </c>
      <c r="BM321" s="133">
        <f>O321*U321/Q321/P321</f>
        <v>0.98978573515325818</v>
      </c>
      <c r="BN321" s="133">
        <f>P321*U321/R321^2</f>
        <v>0.98608107984897508</v>
      </c>
      <c r="BO321" s="133">
        <f>P321*Q321/R321^2</f>
        <v>1.0002796946215047</v>
      </c>
      <c r="BP321" s="133">
        <f>R321^2/S321^2</f>
        <v>1.008374784799748</v>
      </c>
      <c r="BQ321" s="133">
        <f>V321*S321/T321^2</f>
        <v>0.86505905019547047</v>
      </c>
      <c r="BR321" s="133">
        <f>S321^2/T321^2</f>
        <v>0.99599871434001497</v>
      </c>
      <c r="BS321" s="133">
        <f>O321*N321/Q321/P321</f>
        <v>0.84968817634189575</v>
      </c>
      <c r="BT321" s="133">
        <f>Y321^2/S321^2</f>
        <v>1.016283743857052</v>
      </c>
      <c r="BU321" s="133">
        <f>W321^2/X321^2</f>
        <v>0.99545525516405431</v>
      </c>
      <c r="BV321" s="133">
        <f>X321^2/R321^2</f>
        <v>0.98964322025166773</v>
      </c>
      <c r="BX321" s="133">
        <f t="shared" si="120"/>
        <v>0.99949454669487348</v>
      </c>
      <c r="BY321" s="133">
        <f t="shared" si="121"/>
        <v>0.99956660758909399</v>
      </c>
      <c r="BZ321" s="133">
        <f t="shared" si="122"/>
        <v>1.0000720973360575</v>
      </c>
      <c r="CA321" s="133">
        <f t="shared" si="123"/>
        <v>1.0000113259733692</v>
      </c>
      <c r="CB321" s="133">
        <f t="shared" si="124"/>
        <v>0.99959008559777895</v>
      </c>
      <c r="CC321" s="133">
        <f t="shared" si="125"/>
        <v>1.0000121620771709</v>
      </c>
      <c r="CD321" s="133">
        <f t="shared" si="126"/>
        <v>0.99949454669487348</v>
      </c>
      <c r="CE321" s="133">
        <f t="shared" si="127"/>
        <v>0.99998755600767708</v>
      </c>
      <c r="CF321" s="133">
        <f t="shared" si="128"/>
        <v>1.0000146518086515</v>
      </c>
      <c r="CG321" s="133">
        <f t="shared" si="129"/>
        <v>0.99996613198869244</v>
      </c>
    </row>
    <row r="322" spans="1:85" x14ac:dyDescent="0.2">
      <c r="A322" s="132">
        <v>636</v>
      </c>
      <c r="B322" s="132">
        <f t="shared" si="105"/>
        <v>909.15</v>
      </c>
      <c r="C322" s="44">
        <f t="shared" si="106"/>
        <v>1.099928504647198</v>
      </c>
      <c r="E322" s="40">
        <f>'[4]methanogen M06-L TZVP smd redo'!AB322</f>
        <v>0.39349033154612023</v>
      </c>
      <c r="F322" s="40">
        <f>'[4]methanogen M06-L TZVP smd redo'!AS322</f>
        <v>0.451014747489209</v>
      </c>
      <c r="G322" s="40">
        <f>'[4]methanogen M06-L TZVP smd redo'!BJ322</f>
        <v>0.47857686198682359</v>
      </c>
      <c r="H322" s="40">
        <f>'[4]methanogen M06-L TZVP smd redo'!EV322</f>
        <v>0.49083720849685264</v>
      </c>
      <c r="I322" s="40">
        <f>'[4]methanogen M06-L TZVP smd redo'!CL322</f>
        <v>0.46776896517863875</v>
      </c>
      <c r="J322" s="40">
        <f>'[4]methanogen M06-L TZVP smd redo'!DG322</f>
        <v>0.47288300464409794</v>
      </c>
      <c r="K322" s="40">
        <f>'[4]methanogen M06-L TZVP smd redo'!EC322</f>
        <v>0.45082512148653109</v>
      </c>
      <c r="M322" s="40" t="e">
        <f>EXP('d-beta'!Y323/1000)*'[3]methanogen M06-L TZVP smd redo'!EZ322</f>
        <v>#N/A</v>
      </c>
      <c r="N322" s="40">
        <f>'[3]methanogen M06-L TZVP smd redo'!ET322</f>
        <v>1.36334</v>
      </c>
      <c r="O322" s="40">
        <f>'[3]methanogen M06-L TZVP smd redo'!R322</f>
        <v>1.62087</v>
      </c>
      <c r="P322" s="40">
        <f>'[3]methanogen M06-L TZVP smd redo'!W322</f>
        <v>1.61429</v>
      </c>
      <c r="Q322" s="40">
        <f>'[3]methanogen M06-L TZVP smd redo'!V322</f>
        <v>1.6096299999999999</v>
      </c>
      <c r="R322" s="40">
        <f>PRODUCT('[4]methanogen M06-L TZVP smd redo'!AD322:AF322)^(1/3)</f>
        <v>1.61178293464262</v>
      </c>
      <c r="S322" s="40">
        <f>AVERAGE('[3]methanogen M06-L TZVP smd redo'!AT322:AV322)</f>
        <v>1.6051166666666667</v>
      </c>
      <c r="T322" s="40">
        <f>'[3]methanogen M06-L TZVP smd redo'!FK322</f>
        <v>1.6083499999999999</v>
      </c>
      <c r="U322" s="40">
        <f>'[3]methanogen M06-L TZVP smd redo'!CD322</f>
        <v>1.5868899999999999</v>
      </c>
      <c r="V322" s="40">
        <f>'[3]methanogen M06-L TZVP smd redo'!CG322</f>
        <v>1.3948</v>
      </c>
      <c r="W322" s="40">
        <v>1.5998284437437298</v>
      </c>
      <c r="X322" s="40">
        <v>1.6034595489831416</v>
      </c>
      <c r="Y322" s="40">
        <v>1.6180626379652892</v>
      </c>
      <c r="Z322" s="40"/>
      <c r="AA322" s="40">
        <v>2.59972</v>
      </c>
      <c r="AB322" s="40">
        <v>2.5989531933853649</v>
      </c>
      <c r="AC322" s="41">
        <v>2.5774699999999999</v>
      </c>
      <c r="AD322" s="41">
        <v>2.5878299999999999</v>
      </c>
      <c r="AE322" s="41">
        <v>2.619195175060665</v>
      </c>
      <c r="AF322" s="72">
        <v>2.560494154678989</v>
      </c>
      <c r="AG322" s="41">
        <v>2.5721079140716721</v>
      </c>
      <c r="AH322" s="40"/>
      <c r="AI322" s="133">
        <f>1000*(AA322/Q322/P322-1)</f>
        <v>0.50430359154907123</v>
      </c>
      <c r="AJ322" s="133">
        <f>1000*(AB322/R322^2-1)</f>
        <v>0.4268789360282188</v>
      </c>
      <c r="AK322" s="133">
        <f>1000*(AC322/S322^2-1)</f>
        <v>0.41549704664722853</v>
      </c>
      <c r="AL322" s="133">
        <f>1000*(AD322/T322^2-1)</f>
        <v>0.40215000506282905</v>
      </c>
      <c r="AM322" s="133">
        <f>1000*((AE322/Y322^2-1))</f>
        <v>0.40810656005296764</v>
      </c>
      <c r="AN322" s="133">
        <f>1000*((AF322/W322^2-1))</f>
        <v>0.40755038770701191</v>
      </c>
      <c r="AO322" s="133">
        <f>1000*((AG322/X322^2-1))</f>
        <v>0.39881599925006839</v>
      </c>
      <c r="AQ322" s="133">
        <f>O322*U322/AA322</f>
        <v>0.98939208618620456</v>
      </c>
      <c r="AR322" s="133">
        <f>U322*P322/AB322</f>
        <v>0.98566633082112565</v>
      </c>
      <c r="AS322" s="133">
        <f t="shared" si="107"/>
        <v>1.0002950444111831</v>
      </c>
      <c r="AT322" s="133">
        <f t="shared" si="108"/>
        <v>1.0083349926033534</v>
      </c>
      <c r="AU322" s="133">
        <f>V322*S322/AD322</f>
        <v>0.86513284360513132</v>
      </c>
      <c r="AV322" s="133">
        <f>AC322/AD322</f>
        <v>0.99599664583840519</v>
      </c>
      <c r="AW322" s="133">
        <f>O322*N322/AA322</f>
        <v>0.85001342675365044</v>
      </c>
      <c r="AX322" s="133">
        <f>AE322/AC322</f>
        <v>1.0161884231671621</v>
      </c>
      <c r="AY322" s="133">
        <f>AF322/AG322</f>
        <v>0.995484730897508</v>
      </c>
      <c r="AZ322" s="133">
        <f t="shared" si="109"/>
        <v>0.98967073382390369</v>
      </c>
      <c r="BB322" s="75">
        <f t="shared" si="110"/>
        <v>-10.664578819462049</v>
      </c>
      <c r="BC322" s="75">
        <f t="shared" si="111"/>
        <v>-14.43738852715563</v>
      </c>
      <c r="BD322" s="75">
        <f t="shared" si="112"/>
        <v>0.29500089414025421</v>
      </c>
      <c r="BE322" s="75">
        <f t="shared" si="113"/>
        <v>8.3004483703858138</v>
      </c>
      <c r="BF322" s="75">
        <f t="shared" si="114"/>
        <v>-144.87220741979203</v>
      </c>
      <c r="BG322" s="75">
        <f t="shared" si="115"/>
        <v>-4.0113890353326047</v>
      </c>
      <c r="BH322" s="75">
        <f t="shared" si="116"/>
        <v>-162.50313344176803</v>
      </c>
      <c r="BI322" s="75">
        <f t="shared" si="117"/>
        <v>16.058787834666596</v>
      </c>
      <c r="BJ322" s="75">
        <f t="shared" si="118"/>
        <v>-4.5254937195665272</v>
      </c>
      <c r="BK322" s="75">
        <f t="shared" si="119"/>
        <v>-10.382983271586497</v>
      </c>
      <c r="BM322" s="133">
        <f>O322*U322/Q322/P322</f>
        <v>0.98989104016871843</v>
      </c>
      <c r="BN322" s="133">
        <f>P322*U322/R322^2</f>
        <v>0.98608709101570535</v>
      </c>
      <c r="BO322" s="133">
        <f>P322*Q322/R322^2</f>
        <v>1.0002176359493158</v>
      </c>
      <c r="BP322" s="133">
        <f>R322^2/S322^2</f>
        <v>1.0083235207431041</v>
      </c>
      <c r="BQ322" s="133">
        <f>V322*S322/T322^2</f>
        <v>0.8654807567825672</v>
      </c>
      <c r="BR322" s="133">
        <f>S322^2/T322^2</f>
        <v>0.99598335775091651</v>
      </c>
      <c r="BS322" s="133">
        <f>O322*N322/Q322/P322</f>
        <v>0.85044209157762729</v>
      </c>
      <c r="BT322" s="133">
        <f>Y322^2/S322^2</f>
        <v>1.0161959302303989</v>
      </c>
      <c r="BU322" s="133">
        <f>W322^2/X322^2</f>
        <v>0.99547603948935226</v>
      </c>
      <c r="BV322" s="133">
        <f>X322^2/R322^2</f>
        <v>0.98969849581921021</v>
      </c>
      <c r="BX322" s="133">
        <f t="shared" si="120"/>
        <v>0.99949595060237251</v>
      </c>
      <c r="BY322" s="133">
        <f t="shared" si="121"/>
        <v>0.99957330321184279</v>
      </c>
      <c r="BZ322" s="133">
        <f t="shared" si="122"/>
        <v>1.0000773916186689</v>
      </c>
      <c r="CA322" s="133">
        <f t="shared" si="123"/>
        <v>1.0000113771622037</v>
      </c>
      <c r="CB322" s="133">
        <f t="shared" si="124"/>
        <v>0.99959801165455231</v>
      </c>
      <c r="CC322" s="133">
        <f t="shared" si="125"/>
        <v>1.0000133416762291</v>
      </c>
      <c r="CD322" s="133">
        <f t="shared" si="126"/>
        <v>0.9994959506023724</v>
      </c>
      <c r="CE322" s="133">
        <f t="shared" si="127"/>
        <v>0.99999261258285588</v>
      </c>
      <c r="CF322" s="133">
        <f t="shared" si="128"/>
        <v>1.0000087309064316</v>
      </c>
      <c r="CG322" s="133">
        <f t="shared" si="129"/>
        <v>0.9999719490375869</v>
      </c>
    </row>
    <row r="323" spans="1:85" x14ac:dyDescent="0.2">
      <c r="A323" s="132">
        <v>638</v>
      </c>
      <c r="B323" s="132">
        <f t="shared" si="105"/>
        <v>911.15</v>
      </c>
      <c r="C323" s="44">
        <f t="shared" si="106"/>
        <v>1.0975141304944303</v>
      </c>
      <c r="E323" s="40">
        <f>'[4]methanogen M06-L TZVP smd redo'!AB323</f>
        <v>0.40028781182699369</v>
      </c>
      <c r="F323" s="40">
        <f>'[4]methanogen M06-L TZVP smd redo'!AS323</f>
        <v>0.45123331499796748</v>
      </c>
      <c r="G323" s="40">
        <f>'[4]methanogen M06-L TZVP smd redo'!BJ323</f>
        <v>0.47765238630237405</v>
      </c>
      <c r="H323" s="40">
        <f>'[4]methanogen M06-L TZVP smd redo'!EV323</f>
        <v>0.48140133174290334</v>
      </c>
      <c r="I323" s="40">
        <f>'[4]methanogen M06-L TZVP smd redo'!CL323</f>
        <v>0.46538613984092869</v>
      </c>
      <c r="J323" s="40">
        <f>'[4]methanogen M06-L TZVP smd redo'!DG323</f>
        <v>0.47114944927506563</v>
      </c>
      <c r="K323" s="40">
        <f>'[4]methanogen M06-L TZVP smd redo'!EC323</f>
        <v>0.44314673017153972</v>
      </c>
      <c r="M323" s="40" t="e">
        <f>EXP('d-beta'!Y324/1000)*'[3]methanogen M06-L TZVP smd redo'!EZ323</f>
        <v>#N/A</v>
      </c>
      <c r="N323" s="40">
        <f>'[3]methanogen M06-L TZVP smd redo'!ET323</f>
        <v>1.36202</v>
      </c>
      <c r="O323" s="40">
        <f>'[3]methanogen M06-L TZVP smd redo'!R323</f>
        <v>1.6179699999999999</v>
      </c>
      <c r="P323" s="40">
        <f>'[3]methanogen M06-L TZVP smd redo'!W323</f>
        <v>1.6113500000000001</v>
      </c>
      <c r="Q323" s="40">
        <f>'[3]methanogen M06-L TZVP smd redo'!V323</f>
        <v>1.6067</v>
      </c>
      <c r="R323" s="40">
        <f>PRODUCT('[4]methanogen M06-L TZVP smd redo'!AD323:AF323)^(1/3)</f>
        <v>1.6088866772296264</v>
      </c>
      <c r="S323" s="40">
        <f>AVERAGE('[3]methanogen M06-L TZVP smd redo'!AT323:AV323)</f>
        <v>1.6022733333333334</v>
      </c>
      <c r="T323" s="40">
        <f>'[3]methanogen M06-L TZVP smd redo'!FK323</f>
        <v>1.6055200000000001</v>
      </c>
      <c r="U323" s="40">
        <f>'[3]methanogen M06-L TZVP smd redo'!CD323</f>
        <v>1.5841099999999999</v>
      </c>
      <c r="V323" s="40">
        <f>'[3]methanogen M06-L TZVP smd redo'!CG323</f>
        <v>1.39303</v>
      </c>
      <c r="W323" s="40">
        <v>1.5970186143544056</v>
      </c>
      <c r="X323" s="40">
        <v>1.600633162649765</v>
      </c>
      <c r="Y323" s="40">
        <v>1.6151362448819051</v>
      </c>
      <c r="Z323" s="40"/>
      <c r="AA323" s="40">
        <v>2.5902500000000002</v>
      </c>
      <c r="AB323" s="40">
        <v>2.5896206844943181</v>
      </c>
      <c r="AC323" s="41">
        <v>2.5683466666666668</v>
      </c>
      <c r="AD323" s="41">
        <v>2.5787100000000001</v>
      </c>
      <c r="AE323" s="41">
        <v>2.6097123458569209</v>
      </c>
      <c r="AF323" s="72">
        <v>2.5515011453033156</v>
      </c>
      <c r="AG323" s="41">
        <v>2.5630451064590862</v>
      </c>
      <c r="AH323" s="40"/>
      <c r="AI323" s="133">
        <f>1000*(AA323/Q323/P323-1)</f>
        <v>0.49979797938215498</v>
      </c>
      <c r="AJ323" s="133">
        <f>1000*(AB323/R323^2-1)</f>
        <v>0.42663216383598268</v>
      </c>
      <c r="AK323" s="133">
        <f>1000*(AC323/S323^2-1)</f>
        <v>0.4155495404634113</v>
      </c>
      <c r="AL323" s="133">
        <f>1000*(AD323/T323^2-1)</f>
        <v>0.39396818034931336</v>
      </c>
      <c r="AM323" s="133">
        <f>1000*((AE323/Y323^2-1))</f>
        <v>0.40145296147908738</v>
      </c>
      <c r="AN323" s="133">
        <f>1000*((AF323/W323^2-1))</f>
        <v>0.40490236489287845</v>
      </c>
      <c r="AO323" s="133">
        <f>1000*((AG323/X323^2-1))</f>
        <v>0.3975700783733771</v>
      </c>
      <c r="AQ323" s="133">
        <f>O323*U323/AA323</f>
        <v>0.98949617091014375</v>
      </c>
      <c r="AR323" s="133">
        <f>U323*P323/AB323</f>
        <v>0.98568707910921094</v>
      </c>
      <c r="AS323" s="133">
        <f t="shared" si="107"/>
        <v>1.0002430145501424</v>
      </c>
      <c r="AT323" s="133">
        <f t="shared" si="108"/>
        <v>1.0082831566718609</v>
      </c>
      <c r="AU323" s="133">
        <f>V323*S323/AD323</f>
        <v>0.86555480125075457</v>
      </c>
      <c r="AV323" s="133">
        <f>AC323/AD323</f>
        <v>0.99598119473173286</v>
      </c>
      <c r="AW323" s="133">
        <f>O323*N323/AA323</f>
        <v>0.85077019569539614</v>
      </c>
      <c r="AX323" s="133">
        <f>AE323/AC323</f>
        <v>1.0161059563053225</v>
      </c>
      <c r="AY323" s="133">
        <f>AF323/AG323</f>
        <v>0.99549599766048635</v>
      </c>
      <c r="AZ323" s="133">
        <f t="shared" si="109"/>
        <v>0.98973765609984643</v>
      </c>
      <c r="BB323" s="75">
        <f t="shared" si="110"/>
        <v>-10.559383668940615</v>
      </c>
      <c r="BC323" s="75">
        <f t="shared" si="111"/>
        <v>-14.416338736710605</v>
      </c>
      <c r="BD323" s="75">
        <f t="shared" si="112"/>
        <v>0.24298502688958351</v>
      </c>
      <c r="BE323" s="75">
        <f t="shared" si="113"/>
        <v>8.2490395982069646</v>
      </c>
      <c r="BF323" s="75">
        <f t="shared" si="114"/>
        <v>-144.38458892290356</v>
      </c>
      <c r="BG323" s="75">
        <f t="shared" si="115"/>
        <v>-4.0269023672160813</v>
      </c>
      <c r="BH323" s="75">
        <f t="shared" si="116"/>
        <v>-161.61322718714581</v>
      </c>
      <c r="BI323" s="75">
        <f t="shared" si="117"/>
        <v>15.977631420794888</v>
      </c>
      <c r="BJ323" s="75">
        <f t="shared" si="118"/>
        <v>-4.5141759174232208</v>
      </c>
      <c r="BK323" s="75">
        <f t="shared" si="119"/>
        <v>-10.315364809111641</v>
      </c>
      <c r="BM323" s="133">
        <f>O323*U323/Q323/P323</f>
        <v>0.98999071909697089</v>
      </c>
      <c r="BN323" s="133">
        <f>P323*U323/R323^2</f>
        <v>0.98610760492063632</v>
      </c>
      <c r="BO323" s="133">
        <f>P323*Q323/R323^2</f>
        <v>1.00016986751298</v>
      </c>
      <c r="BP323" s="133">
        <f>R323^2/S323^2</f>
        <v>1.0082719870147177</v>
      </c>
      <c r="BQ323" s="133">
        <f>V323*S323/T323^2</f>
        <v>0.86589580230079599</v>
      </c>
      <c r="BR323" s="133">
        <f>S323^2/T323^2</f>
        <v>0.9959597090312754</v>
      </c>
      <c r="BS323" s="133">
        <f>O323*N323/Q323/P323</f>
        <v>0.85119540892012313</v>
      </c>
      <c r="BT323" s="133">
        <f>Y323^2/S323^2</f>
        <v>1.0161202741752409</v>
      </c>
      <c r="BU323" s="133">
        <f>W323^2/X323^2</f>
        <v>0.99548870135289458</v>
      </c>
      <c r="BV323" s="133">
        <f>X323^2/R323^2</f>
        <v>0.98976640850909592</v>
      </c>
      <c r="BX323" s="133">
        <f t="shared" si="120"/>
        <v>0.99950045169385193</v>
      </c>
      <c r="BY323" s="133">
        <f t="shared" si="121"/>
        <v>0.99957354977354707</v>
      </c>
      <c r="BZ323" s="133">
        <f t="shared" si="122"/>
        <v>1.0000731346139675</v>
      </c>
      <c r="CA323" s="133">
        <f t="shared" si="123"/>
        <v>1.0000110780199063</v>
      </c>
      <c r="CB323" s="133">
        <f t="shared" si="124"/>
        <v>0.99960618696945369</v>
      </c>
      <c r="CC323" s="133">
        <f t="shared" si="125"/>
        <v>1.0000215728610933</v>
      </c>
      <c r="CD323" s="133">
        <f t="shared" si="126"/>
        <v>0.99950045169385204</v>
      </c>
      <c r="CE323" s="133">
        <f t="shared" si="127"/>
        <v>0.99998590927640929</v>
      </c>
      <c r="CF323" s="133">
        <f t="shared" si="128"/>
        <v>1.0000073293725804</v>
      </c>
      <c r="CG323" s="133">
        <f t="shared" si="129"/>
        <v>0.99997095030807037</v>
      </c>
    </row>
    <row r="324" spans="1:85" x14ac:dyDescent="0.2">
      <c r="A324" s="132">
        <v>640</v>
      </c>
      <c r="B324" s="132">
        <f t="shared" ref="B324:B353" si="130">A324+273.15</f>
        <v>913.15</v>
      </c>
      <c r="C324" s="44">
        <f t="shared" si="106"/>
        <v>1.0951103323659859</v>
      </c>
      <c r="E324" s="40">
        <f>'[4]methanogen M06-L TZVP smd redo'!AB324</f>
        <v>0.38435877817200037</v>
      </c>
      <c r="F324" s="40">
        <f>'[4]methanogen M06-L TZVP smd redo'!AS324</f>
        <v>0.44461868551870509</v>
      </c>
      <c r="G324" s="40">
        <f>'[4]methanogen M06-L TZVP smd redo'!BJ324</f>
        <v>0.47610220433158545</v>
      </c>
      <c r="H324" s="40">
        <f>'[4]methanogen M06-L TZVP smd redo'!EV324</f>
        <v>0.47761427311265869</v>
      </c>
      <c r="I324" s="40">
        <f>'[4]methanogen M06-L TZVP smd redo'!CL324</f>
        <v>0.46647505576502546</v>
      </c>
      <c r="J324" s="40">
        <f>'[4]methanogen M06-L TZVP smd redo'!DG324</f>
        <v>0.46874422246045988</v>
      </c>
      <c r="K324" s="40">
        <f>'[4]methanogen M06-L TZVP smd redo'!EC324</f>
        <v>0.43685319241260068</v>
      </c>
      <c r="M324" s="40" t="e">
        <f>EXP('d-beta'!Y325/1000)*'[3]methanogen M06-L TZVP smd redo'!EZ324</f>
        <v>#N/A</v>
      </c>
      <c r="N324" s="40">
        <f>'[3]methanogen M06-L TZVP smd redo'!ET324</f>
        <v>1.3607</v>
      </c>
      <c r="O324" s="40">
        <f>'[3]methanogen M06-L TZVP smd redo'!R324</f>
        <v>1.6150899999999999</v>
      </c>
      <c r="P324" s="40">
        <f>'[3]methanogen M06-L TZVP smd redo'!W324</f>
        <v>1.60843</v>
      </c>
      <c r="Q324" s="40">
        <f>'[3]methanogen M06-L TZVP smd redo'!V324</f>
        <v>1.6037999999999999</v>
      </c>
      <c r="R324" s="40">
        <f>PRODUCT('[4]methanogen M06-L TZVP smd redo'!AD324:AF324)^(1/3)</f>
        <v>1.6060204198878183</v>
      </c>
      <c r="S324" s="40">
        <f>AVERAGE('[3]methanogen M06-L TZVP smd redo'!AT324:AV324)</f>
        <v>1.5994566666666667</v>
      </c>
      <c r="T324" s="40">
        <f>'[3]methanogen M06-L TZVP smd redo'!FK324</f>
        <v>1.6027</v>
      </c>
      <c r="U324" s="40">
        <f>'[3]methanogen M06-L TZVP smd redo'!CD324</f>
        <v>1.58135</v>
      </c>
      <c r="V324" s="40">
        <f>'[3]methanogen M06-L TZVP smd redo'!CG324</f>
        <v>1.39127</v>
      </c>
      <c r="W324" s="40">
        <v>1.5942287846567897</v>
      </c>
      <c r="X324" s="40">
        <v>1.5978301160571617</v>
      </c>
      <c r="Y324" s="40">
        <v>1.61222985154833</v>
      </c>
      <c r="Z324" s="40"/>
      <c r="AA324" s="40">
        <v>2.5808599999999999</v>
      </c>
      <c r="AB324" s="40">
        <v>2.5803748290363635</v>
      </c>
      <c r="AC324" s="41">
        <v>2.5593133333333333</v>
      </c>
      <c r="AD324" s="41">
        <v>2.5696699999999999</v>
      </c>
      <c r="AE324" s="41">
        <v>2.6003162450771113</v>
      </c>
      <c r="AF324" s="72">
        <v>2.542588135972534</v>
      </c>
      <c r="AG324" s="41">
        <v>2.5540522988504661</v>
      </c>
      <c r="AH324" s="40"/>
      <c r="AI324" s="133">
        <f>1000*(AA324/Q324/P324-1)</f>
        <v>0.48843463459191661</v>
      </c>
      <c r="AJ324" s="133">
        <f>1000*(AB324/R324^2-1)</f>
        <v>0.41609711103829383</v>
      </c>
      <c r="AK324" s="133">
        <f>1000*(AC324/S324^2-1)</f>
        <v>0.41110134208088844</v>
      </c>
      <c r="AL324" s="133">
        <f>1000*(AD324/T324^2-1)</f>
        <v>0.39815119965336265</v>
      </c>
      <c r="AM324" s="133">
        <f>1000*((AE324/Y324^2-1))</f>
        <v>0.3967055617919435</v>
      </c>
      <c r="AN324" s="133">
        <f>1000*((AF324/W324^2-1))</f>
        <v>0.40239693894772444</v>
      </c>
      <c r="AO324" s="133">
        <f>1000*((AG324/X324^2-1))</f>
        <v>0.3882473001033393</v>
      </c>
      <c r="AQ324" s="133">
        <f>O324*U324/AA324</f>
        <v>0.98960136214285166</v>
      </c>
      <c r="AR324" s="133">
        <f>U324*P324/AB324</f>
        <v>0.98570593383514837</v>
      </c>
      <c r="AS324" s="133">
        <f t="shared" si="107"/>
        <v>1.0001880234445697</v>
      </c>
      <c r="AT324" s="133">
        <f t="shared" si="108"/>
        <v>1.0082293541117917</v>
      </c>
      <c r="AU324" s="133">
        <f>V324*S324/AD324</f>
        <v>0.86597737321653501</v>
      </c>
      <c r="AV324" s="133">
        <f>AC324/AD324</f>
        <v>0.99596965109657409</v>
      </c>
      <c r="AW324" s="133">
        <f>O324*N324/AA324</f>
        <v>0.85151963415295673</v>
      </c>
      <c r="AX324" s="133">
        <f>AE324/AC324</f>
        <v>1.0160210597154098</v>
      </c>
      <c r="AY324" s="133">
        <f>AF324/AG324</f>
        <v>0.99551138287845864</v>
      </c>
      <c r="AZ324" s="133">
        <f t="shared" si="109"/>
        <v>0.98979895095483961</v>
      </c>
      <c r="BB324" s="75">
        <f t="shared" si="110"/>
        <v>-10.453081446791211</v>
      </c>
      <c r="BC324" s="75">
        <f t="shared" si="111"/>
        <v>-14.397210408858973</v>
      </c>
      <c r="BD324" s="75">
        <f t="shared" si="112"/>
        <v>0.18800577037724905</v>
      </c>
      <c r="BE324" s="75">
        <f t="shared" si="113"/>
        <v>8.1956776083415921</v>
      </c>
      <c r="BF324" s="75">
        <f t="shared" si="114"/>
        <v>-143.89649868652128</v>
      </c>
      <c r="BG324" s="75">
        <f t="shared" si="115"/>
        <v>-4.0384926483548611</v>
      </c>
      <c r="BH324" s="75">
        <f t="shared" si="116"/>
        <v>-160.73272083289382</v>
      </c>
      <c r="BI324" s="75">
        <f t="shared" si="117"/>
        <v>15.894077007814971</v>
      </c>
      <c r="BJ324" s="75">
        <f t="shared" si="118"/>
        <v>-4.4987212103006122</v>
      </c>
      <c r="BK324" s="75">
        <f t="shared" si="119"/>
        <v>-10.253436320601429</v>
      </c>
      <c r="BM324" s="133">
        <f>O324*U324/Q324/P324</f>
        <v>0.99008471772256157</v>
      </c>
      <c r="BN324" s="133">
        <f>P324*U324/R324^2</f>
        <v>0.98611608322655042</v>
      </c>
      <c r="BO324" s="133">
        <f>P324*Q324/R324^2</f>
        <v>1.0001157076414087</v>
      </c>
      <c r="BP324" s="133">
        <f>R324^2/S324^2</f>
        <v>1.0082243193258424</v>
      </c>
      <c r="BQ324" s="133">
        <f>V324*S324/T324^2</f>
        <v>0.86632216314655386</v>
      </c>
      <c r="BR324" s="133">
        <f>S324^2/T324^2</f>
        <v>0.99595675844792408</v>
      </c>
      <c r="BS324" s="133">
        <f>O324*N324/Q324/P324</f>
        <v>0.85193554583431208</v>
      </c>
      <c r="BT324" s="133">
        <f>Y324^2/S324^2</f>
        <v>1.0160356803312747</v>
      </c>
      <c r="BU324" s="133">
        <f>W324^2/X324^2</f>
        <v>0.99549730241785983</v>
      </c>
      <c r="BV324" s="133">
        <f>X324^2/R324^2</f>
        <v>0.98982650597032684</v>
      </c>
      <c r="BX324" s="133">
        <f t="shared" si="120"/>
        <v>0.99951180381733218</v>
      </c>
      <c r="BY324" s="133">
        <f t="shared" si="121"/>
        <v>0.99958407595375587</v>
      </c>
      <c r="BZ324" s="133">
        <f t="shared" si="122"/>
        <v>1.000072307436638</v>
      </c>
      <c r="CA324" s="133">
        <f t="shared" si="123"/>
        <v>1.000004993716034</v>
      </c>
      <c r="CB324" s="133">
        <f t="shared" si="124"/>
        <v>0.99960200726163284</v>
      </c>
      <c r="CC324" s="133">
        <f t="shared" si="125"/>
        <v>1.0000129449883648</v>
      </c>
      <c r="CD324" s="133">
        <f t="shared" si="126"/>
        <v>0.99951180381733218</v>
      </c>
      <c r="CE324" s="133">
        <f t="shared" si="127"/>
        <v>0.99998561013540377</v>
      </c>
      <c r="CF324" s="133">
        <f t="shared" si="128"/>
        <v>1.0000141441474173</v>
      </c>
      <c r="CG324" s="133">
        <f t="shared" si="129"/>
        <v>0.99997216177247117</v>
      </c>
    </row>
    <row r="325" spans="1:85" x14ac:dyDescent="0.2">
      <c r="A325" s="132">
        <v>642</v>
      </c>
      <c r="B325" s="132">
        <f t="shared" si="130"/>
        <v>915.15</v>
      </c>
      <c r="C325" s="44">
        <f t="shared" ref="C325:C354" si="131">1000/B325</f>
        <v>1.0927170409222533</v>
      </c>
      <c r="E325" s="40">
        <f>'[4]methanogen M06-L TZVP smd redo'!AB325</f>
        <v>0.38988885558954856</v>
      </c>
      <c r="F325" s="40">
        <f>'[4]methanogen M06-L TZVP smd redo'!AS325</f>
        <v>0.445632375044136</v>
      </c>
      <c r="G325" s="40">
        <f>'[4]methanogen M06-L TZVP smd redo'!BJ325</f>
        <v>0.47401232608024202</v>
      </c>
      <c r="H325" s="40">
        <f>'[4]methanogen M06-L TZVP smd redo'!EV325</f>
        <v>0.4731144151073341</v>
      </c>
      <c r="I325" s="40">
        <f>'[4]methanogen M06-L TZVP smd redo'!CL325</f>
        <v>0.45512433682559639</v>
      </c>
      <c r="J325" s="40">
        <f>'[4]methanogen M06-L TZVP smd redo'!DG325</f>
        <v>0.46987903265049979</v>
      </c>
      <c r="K325" s="40">
        <f>'[4]methanogen M06-L TZVP smd redo'!EC325</f>
        <v>0.44373210128845209</v>
      </c>
      <c r="M325" s="40" t="e">
        <f>EXP('d-beta'!Y326/1000)*'[3]methanogen M06-L TZVP smd redo'!EZ325</f>
        <v>#N/A</v>
      </c>
      <c r="N325" s="40">
        <f>'[3]methanogen M06-L TZVP smd redo'!ET325</f>
        <v>1.35938</v>
      </c>
      <c r="O325" s="40">
        <f>'[3]methanogen M06-L TZVP smd redo'!R325</f>
        <v>1.6122399999999999</v>
      </c>
      <c r="P325" s="40">
        <f>'[3]methanogen M06-L TZVP smd redo'!W325</f>
        <v>1.6055299999999999</v>
      </c>
      <c r="Q325" s="40">
        <f>'[3]methanogen M06-L TZVP smd redo'!V325</f>
        <v>1.6009100000000001</v>
      </c>
      <c r="R325" s="40">
        <f>PRODUCT('[4]methanogen M06-L TZVP smd redo'!AD325:AF325)^(1/3)</f>
        <v>1.6031674720849962</v>
      </c>
      <c r="S325" s="40">
        <f>AVERAGE('[3]methanogen M06-L TZVP smd redo'!AT325:AV325)</f>
        <v>1.59666</v>
      </c>
      <c r="T325" s="40">
        <f>'[3]methanogen M06-L TZVP smd redo'!FK325</f>
        <v>1.5999099999999999</v>
      </c>
      <c r="U325" s="40">
        <f>'[3]methanogen M06-L TZVP smd redo'!CD325</f>
        <v>1.5786100000000001</v>
      </c>
      <c r="V325" s="40">
        <f>'[3]methanogen M06-L TZVP smd redo'!CG325</f>
        <v>1.3895299999999999</v>
      </c>
      <c r="W325" s="40">
        <v>1.591462276902978</v>
      </c>
      <c r="X325" s="40">
        <v>1.5950437287335693</v>
      </c>
      <c r="Y325" s="40">
        <v>1.6093434579530408</v>
      </c>
      <c r="Z325" s="40"/>
      <c r="AA325" s="40">
        <v>2.5715699999999999</v>
      </c>
      <c r="AB325" s="40">
        <v>2.5712189750265626</v>
      </c>
      <c r="AC325" s="41">
        <v>2.550356666666667</v>
      </c>
      <c r="AD325" s="41">
        <v>2.5607199999999999</v>
      </c>
      <c r="AE325" s="41">
        <v>2.5910034174510863</v>
      </c>
      <c r="AF325" s="72">
        <v>2.5337550933919819</v>
      </c>
      <c r="AG325" s="41">
        <v>2.5451461650854177</v>
      </c>
      <c r="AH325" s="40"/>
      <c r="AI325" s="133">
        <f>1000*(AA325/Q325/P325-1)</f>
        <v>0.49058991901507198</v>
      </c>
      <c r="AJ325" s="133">
        <f>1000*(AB325/R325^2-1)</f>
        <v>0.41749826614223551</v>
      </c>
      <c r="AK325" s="133">
        <f>1000*(AC325/S325^2-1)</f>
        <v>0.40540606411432201</v>
      </c>
      <c r="AL325" s="133">
        <f>1000*(AD325/T325^2-1)</f>
        <v>0.39379113619419925</v>
      </c>
      <c r="AM325" s="133">
        <f>1000*((AE325/Y325^2-1))</f>
        <v>0.39268615785847949</v>
      </c>
      <c r="AN325" s="133">
        <f>1000*((AF325/W325^2-1))</f>
        <v>0.39597817550562908</v>
      </c>
      <c r="AO325" s="133">
        <f>1000*((AG325/X325^2-1))</f>
        <v>0.38585103850485858</v>
      </c>
      <c r="AQ325" s="133">
        <f>O325*U325/AA325</f>
        <v>0.98970597199376253</v>
      </c>
      <c r="AR325" s="133">
        <f>U325*P325/AB325</f>
        <v>0.98572145659971122</v>
      </c>
      <c r="AS325" s="133">
        <f t="shared" ref="AS325:AS354" si="132">AA325/AB325</f>
        <v>1.0001365208396666</v>
      </c>
      <c r="AT325" s="133">
        <f t="shared" ref="AT325:AT354" si="133">AB325/AC325</f>
        <v>1.0081801532438843</v>
      </c>
      <c r="AU325" s="133">
        <f>V325*S325/AD325</f>
        <v>0.86639967267018647</v>
      </c>
      <c r="AV325" s="133">
        <f>AC325/AD325</f>
        <v>0.99595296114634446</v>
      </c>
      <c r="AW325" s="133">
        <f>O325*N325/AA325</f>
        <v>0.85226021893240322</v>
      </c>
      <c r="AX325" s="133">
        <f>AE325/AC325</f>
        <v>1.0159376730775249</v>
      </c>
      <c r="AY325" s="133">
        <f>AF325/AG325</f>
        <v>0.99552439390330516</v>
      </c>
      <c r="AZ325" s="133">
        <f t="shared" ref="AZ325:AZ354" si="134">AG325/AB325</f>
        <v>0.98985974738270766</v>
      </c>
      <c r="BB325" s="75">
        <f t="shared" ref="BB325:BB354" si="135">1000*LN(AQ325)</f>
        <v>-10.347377952236224</v>
      </c>
      <c r="BC325" s="75">
        <f t="shared" ref="BC325:BC354" si="136">1000*LN(AR325)</f>
        <v>-14.381462667259679</v>
      </c>
      <c r="BD325" s="75">
        <f t="shared" ref="BD325:BD354" si="137">1000*LN(AS325)</f>
        <v>0.13651152154488011</v>
      </c>
      <c r="BE325" s="75">
        <f t="shared" ref="BE325:BE354" si="138">1000*LN(AT325)</f>
        <v>8.1468771362770962</v>
      </c>
      <c r="BF325" s="75">
        <f t="shared" ref="BF325:BF354" si="139">1000*LN(AU325)</f>
        <v>-143.4089610999215</v>
      </c>
      <c r="BG325" s="75">
        <f t="shared" ref="BG325:BG354" si="140">1000*LN(AV325)</f>
        <v>-4.0552502775192076</v>
      </c>
      <c r="BH325" s="75">
        <f t="shared" ref="BH325:BH354" si="141">1000*LN(AW325)</f>
        <v>-159.86337750224311</v>
      </c>
      <c r="BI325" s="75">
        <f t="shared" ref="BI325:BI354" si="142">1000*LN(AX325)</f>
        <v>15.812001878447488</v>
      </c>
      <c r="BJ325" s="75">
        <f t="shared" ref="BJ325:BJ354" si="143">1000*LN(AY325)</f>
        <v>-4.4856516060288723</v>
      </c>
      <c r="BK325" s="75">
        <f t="shared" ref="BK325:BK354" si="144">1000*LN(AZ325)</f>
        <v>-10.19201519994238</v>
      </c>
      <c r="BM325" s="133">
        <f>O325*U325/Q325/P325</f>
        <v>0.99019151176641185</v>
      </c>
      <c r="BN325" s="133">
        <f>P325*U325/R325^2</f>
        <v>0.98613299359874085</v>
      </c>
      <c r="BO325" s="133">
        <f>P325*Q325/R325^2</f>
        <v>1.0000634550535981</v>
      </c>
      <c r="BP325" s="133">
        <f>R325^2/S325^2</f>
        <v>1.0081679672134374</v>
      </c>
      <c r="BQ325" s="133">
        <f>V325*S325/T325^2</f>
        <v>0.86674085318168559</v>
      </c>
      <c r="BR325" s="133">
        <f>S325^2/T325^2</f>
        <v>0.99594139791229419</v>
      </c>
      <c r="BS325" s="133">
        <f>O325*N325/Q325/P325</f>
        <v>0.85267832920418918</v>
      </c>
      <c r="BT325" s="133">
        <f>Y325^2/S325^2</f>
        <v>1.0159505906369413</v>
      </c>
      <c r="BU325" s="133">
        <f>W325^2/X325^2</f>
        <v>0.99551431608197793</v>
      </c>
      <c r="BV325" s="133">
        <f>X325^2/R325^2</f>
        <v>0.98989106161683249</v>
      </c>
      <c r="BX325" s="133">
        <f t="shared" ref="BX325:BX354" si="145">AQ325/BM325</f>
        <v>0.99950965064143682</v>
      </c>
      <c r="BY325" s="133">
        <f t="shared" ref="BY325:BY354" si="146">AR325/BN325</f>
        <v>0.99958267596591832</v>
      </c>
      <c r="BZ325" s="133">
        <f t="shared" ref="BZ325:BZ354" si="147">AS325/BO325</f>
        <v>1.0000730611499693</v>
      </c>
      <c r="CA325" s="133">
        <f t="shared" ref="CA325:CA354" si="148">AT325/BP325</f>
        <v>1.0000120873017624</v>
      </c>
      <c r="CB325" s="133">
        <f t="shared" ref="CB325:CB354" si="149">AU325/BQ325</f>
        <v>0.99960636387422297</v>
      </c>
      <c r="CC325" s="133">
        <f t="shared" ref="CC325:CC354" si="150">AV325/BR325</f>
        <v>1.0000116103558647</v>
      </c>
      <c r="CD325" s="133">
        <f t="shared" ref="CD325:CD354" si="151">AW325/BS325</f>
        <v>0.99950965064143682</v>
      </c>
      <c r="CE325" s="133">
        <f t="shared" si="127"/>
        <v>0.99998728524838176</v>
      </c>
      <c r="CF325" s="133">
        <f t="shared" si="128"/>
        <v>1.0000101232309415</v>
      </c>
      <c r="CG325" s="133">
        <f t="shared" si="129"/>
        <v>0.99996836597951122</v>
      </c>
    </row>
    <row r="326" spans="1:85" x14ac:dyDescent="0.2">
      <c r="A326" s="132">
        <v>644</v>
      </c>
      <c r="B326" s="132">
        <f t="shared" si="130"/>
        <v>917.15</v>
      </c>
      <c r="C326" s="44">
        <f t="shared" si="131"/>
        <v>1.0903341874284469</v>
      </c>
      <c r="E326" s="40">
        <f>'[4]methanogen M06-L TZVP smd redo'!AB326</f>
        <v>0.38487588980373744</v>
      </c>
      <c r="F326" s="40">
        <f>'[4]methanogen M06-L TZVP smd redo'!AS326</f>
        <v>0.43980830460199627</v>
      </c>
      <c r="G326" s="40">
        <f>'[4]methanogen M06-L TZVP smd redo'!BJ326</f>
        <v>0.47138314923866886</v>
      </c>
      <c r="H326" s="40">
        <f>'[4]methanogen M06-L TZVP smd redo'!EV326</f>
        <v>0.47170437804244791</v>
      </c>
      <c r="I326" s="40">
        <f>'[4]methanogen M06-L TZVP smd redo'!CL326</f>
        <v>0.45503213415543087</v>
      </c>
      <c r="J326" s="40">
        <f>'[4]methanogen M06-L TZVP smd redo'!DG326</f>
        <v>0.45861250890011362</v>
      </c>
      <c r="K326" s="40">
        <f>'[4]methanogen M06-L TZVP smd redo'!EC326</f>
        <v>0.43816214640068907</v>
      </c>
      <c r="M326" s="40" t="e">
        <f>EXP('d-beta'!Y327/1000)*'[3]methanogen M06-L TZVP smd redo'!EZ326</f>
        <v>#N/A</v>
      </c>
      <c r="N326" s="40">
        <f>'[3]methanogen M06-L TZVP smd redo'!ET326</f>
        <v>1.35808</v>
      </c>
      <c r="O326" s="40">
        <f>'[3]methanogen M06-L TZVP smd redo'!R326</f>
        <v>1.6093999999999999</v>
      </c>
      <c r="P326" s="40">
        <f>'[3]methanogen M06-L TZVP smd redo'!W326</f>
        <v>1.6026499999999999</v>
      </c>
      <c r="Q326" s="40">
        <f>'[3]methanogen M06-L TZVP smd redo'!V326</f>
        <v>1.59805</v>
      </c>
      <c r="R326" s="40">
        <f>PRODUCT('[4]methanogen M06-L TZVP smd redo'!AD326:AF326)^(1/3)</f>
        <v>1.6003412142377214</v>
      </c>
      <c r="S326" s="40">
        <f>AVERAGE('[3]methanogen M06-L TZVP smd redo'!AT326:AV326)</f>
        <v>1.5938833333333333</v>
      </c>
      <c r="T326" s="40">
        <f>'[3]methanogen M06-L TZVP smd redo'!FK326</f>
        <v>1.59714</v>
      </c>
      <c r="U326" s="40">
        <f>'[3]methanogen M06-L TZVP smd redo'!CD326</f>
        <v>1.57589</v>
      </c>
      <c r="V326" s="40">
        <f>'[3]methanogen M06-L TZVP smd redo'!CG326</f>
        <v>1.3877999999999999</v>
      </c>
      <c r="W326" s="40">
        <v>1.5887124466083804</v>
      </c>
      <c r="X326" s="40">
        <v>1.5922773409062629</v>
      </c>
      <c r="Y326" s="40">
        <v>1.6064803673838177</v>
      </c>
      <c r="Z326" s="40"/>
      <c r="AA326" s="40">
        <v>2.5623499999999999</v>
      </c>
      <c r="AB326" s="40">
        <v>2.5621364175808448</v>
      </c>
      <c r="AC326" s="41">
        <v>2.5414766666666666</v>
      </c>
      <c r="AD326" s="41">
        <v>2.5518399999999999</v>
      </c>
      <c r="AE326" s="41">
        <v>2.5817805907415399</v>
      </c>
      <c r="AF326" s="72">
        <v>2.5250020841943441</v>
      </c>
      <c r="AG326" s="41">
        <v>2.5363166704434645</v>
      </c>
      <c r="AH326" s="40"/>
      <c r="AI326" s="133">
        <f>1000*(AA326/Q326/P326-1)</f>
        <v>0.4822772818797727</v>
      </c>
      <c r="AJ326" s="133">
        <f>1000*(AB326/R326^2-1)</f>
        <v>0.40780088812497617</v>
      </c>
      <c r="AK326" s="133">
        <f>1000*(AC326/S326^2-1)</f>
        <v>0.39858323396479989</v>
      </c>
      <c r="AL326" s="133">
        <f>1000*(AD326/T326^2-1)</f>
        <v>0.38568242610748094</v>
      </c>
      <c r="AM326" s="133">
        <f>1000*((AE326/Y326^2-1))</f>
        <v>0.38803008146848228</v>
      </c>
      <c r="AN326" s="133">
        <f>1000*((AF326/W326^2-1))</f>
        <v>0.39415346001270279</v>
      </c>
      <c r="AO326" s="133">
        <f>1000*((AG326/X326^2-1))</f>
        <v>0.3824092047728378</v>
      </c>
      <c r="AQ326" s="133">
        <f>O326*U326/AA326</f>
        <v>0.98980910726481552</v>
      </c>
      <c r="AR326" s="133">
        <f>U326*P326/AB326</f>
        <v>0.98573990485825025</v>
      </c>
      <c r="AS326" s="133">
        <f t="shared" si="132"/>
        <v>1.0000833610644966</v>
      </c>
      <c r="AT326" s="133">
        <f t="shared" si="133"/>
        <v>1.008129034267812</v>
      </c>
      <c r="AU326" s="133">
        <f>V326*S326/AD326</f>
        <v>0.8668220930779359</v>
      </c>
      <c r="AV326" s="133">
        <f>AC326/AD326</f>
        <v>0.99593887809058046</v>
      </c>
      <c r="AW326" s="133">
        <f>O326*N326/AA326</f>
        <v>0.85300366928795823</v>
      </c>
      <c r="AX326" s="133">
        <f>AE326/AC326</f>
        <v>1.0158584670886375</v>
      </c>
      <c r="AY326" s="133">
        <f>AF326/AG326</f>
        <v>0.99553896941144104</v>
      </c>
      <c r="AZ326" s="133">
        <f t="shared" si="134"/>
        <v>0.98992257127286021</v>
      </c>
      <c r="BB326" s="75">
        <f t="shared" si="135"/>
        <v>-10.243175390480603</v>
      </c>
      <c r="BC326" s="75">
        <f t="shared" si="136"/>
        <v>-14.362747353939085</v>
      </c>
      <c r="BD326" s="75">
        <f t="shared" si="137"/>
        <v>8.3357590156123568E-2</v>
      </c>
      <c r="BE326" s="75">
        <f t="shared" si="138"/>
        <v>8.0961716428935251</v>
      </c>
      <c r="BF326" s="75">
        <f t="shared" si="139"/>
        <v>-142.9215215529909</v>
      </c>
      <c r="BG326" s="75">
        <f t="shared" si="140"/>
        <v>-4.0693906595287377</v>
      </c>
      <c r="BH326" s="75">
        <f t="shared" si="141"/>
        <v>-158.99142987256073</v>
      </c>
      <c r="BI326" s="75">
        <f t="shared" si="142"/>
        <v>15.734035405963599</v>
      </c>
      <c r="BJ326" s="75">
        <f t="shared" si="143"/>
        <v>-4.4710106775635143</v>
      </c>
      <c r="BK326" s="75">
        <f t="shared" si="144"/>
        <v>-10.128549747623055</v>
      </c>
      <c r="BM326" s="133">
        <f>O326*U326/Q326/P326</f>
        <v>0.99028646971064704</v>
      </c>
      <c r="BN326" s="133">
        <f>P326*U326/R326^2</f>
        <v>0.98614189046691159</v>
      </c>
      <c r="BO326" s="133">
        <f>P326*Q326/R326^2</f>
        <v>1.0000089143662616</v>
      </c>
      <c r="BP326" s="133">
        <f>R326^2/S326^2</f>
        <v>1.0081197454710051</v>
      </c>
      <c r="BQ326" s="133">
        <f>V326*S326/T326^2</f>
        <v>0.86715641112579789</v>
      </c>
      <c r="BR326" s="133">
        <f>S326^2/T326^2</f>
        <v>0.99592603479359942</v>
      </c>
      <c r="BS326" s="133">
        <f>O326*N326/Q326/P326</f>
        <v>0.85341505357901593</v>
      </c>
      <c r="BT326" s="133">
        <f>Y326^2/S326^2</f>
        <v>1.0158691834396887</v>
      </c>
      <c r="BU326" s="133">
        <f>W326^2/X326^2</f>
        <v>0.99552728215425579</v>
      </c>
      <c r="BV326" s="133">
        <f>X326^2/R326^2</f>
        <v>0.98994769746484601</v>
      </c>
      <c r="BX326" s="133">
        <f t="shared" si="145"/>
        <v>0.99951795519737741</v>
      </c>
      <c r="BY326" s="133">
        <f t="shared" si="146"/>
        <v>0.99959236534564921</v>
      </c>
      <c r="BZ326" s="133">
        <f t="shared" si="147"/>
        <v>1.0000744460345958</v>
      </c>
      <c r="CA326" s="133">
        <f t="shared" si="148"/>
        <v>1.0000092139816212</v>
      </c>
      <c r="CB326" s="133">
        <f t="shared" si="149"/>
        <v>0.99961446626747763</v>
      </c>
      <c r="CC326" s="133">
        <f t="shared" si="150"/>
        <v>1.0000128958341608</v>
      </c>
      <c r="CD326" s="133">
        <f t="shared" si="151"/>
        <v>0.99951795519737741</v>
      </c>
      <c r="CE326" s="133">
        <f t="shared" si="127"/>
        <v>0.99998945105213755</v>
      </c>
      <c r="CF326" s="133">
        <f t="shared" si="128"/>
        <v>1.0000117397658455</v>
      </c>
      <c r="CG326" s="133">
        <f t="shared" si="129"/>
        <v>0.99997461866717796</v>
      </c>
    </row>
    <row r="327" spans="1:85" x14ac:dyDescent="0.2">
      <c r="A327" s="132">
        <v>646</v>
      </c>
      <c r="B327" s="132">
        <f t="shared" si="130"/>
        <v>919.15</v>
      </c>
      <c r="C327" s="44">
        <f t="shared" si="131"/>
        <v>1.087961703748028</v>
      </c>
      <c r="E327" s="40">
        <f>'[4]methanogen M06-L TZVP smd redo'!AB327</f>
        <v>0.37311304645282206</v>
      </c>
      <c r="F327" s="40">
        <f>'[4]methanogen M06-L TZVP smd redo'!AS327</f>
        <v>0.43961883234522325</v>
      </c>
      <c r="G327" s="40">
        <f>'[4]methanogen M06-L TZVP smd redo'!BJ327</f>
        <v>0.46465414048335596</v>
      </c>
      <c r="H327" s="40">
        <f>'[4]methanogen M06-L TZVP smd redo'!EV327</f>
        <v>0.47232651394346625</v>
      </c>
      <c r="I327" s="40">
        <f>'[4]methanogen M06-L TZVP smd redo'!CL327</f>
        <v>0.45642104950771589</v>
      </c>
      <c r="J327" s="40">
        <f>'[4]methanogen M06-L TZVP smd redo'!DG327</f>
        <v>0.46061836576227755</v>
      </c>
      <c r="K327" s="40">
        <f>'[4]methanogen M06-L TZVP smd redo'!EC327</f>
        <v>0.43402458404062649</v>
      </c>
      <c r="M327" s="40" t="e">
        <f>EXP('d-beta'!Y328/1000)*'[3]methanogen M06-L TZVP smd redo'!EZ327</f>
        <v>#N/A</v>
      </c>
      <c r="N327" s="40">
        <f>'[3]methanogen M06-L TZVP smd redo'!ET327</f>
        <v>1.3567800000000001</v>
      </c>
      <c r="O327" s="40">
        <f>'[3]methanogen M06-L TZVP smd redo'!R327</f>
        <v>1.6065799999999999</v>
      </c>
      <c r="P327" s="40">
        <f>'[3]methanogen M06-L TZVP smd redo'!W327</f>
        <v>1.59979</v>
      </c>
      <c r="Q327" s="40">
        <f>'[3]methanogen M06-L TZVP smd redo'!V327</f>
        <v>1.59521</v>
      </c>
      <c r="R327" s="40">
        <f>PRODUCT('[4]methanogen M06-L TZVP smd redo'!AD327:AF327)^(1/3)</f>
        <v>1.5975282660260894</v>
      </c>
      <c r="S327" s="40">
        <f>AVERAGE('[3]methanogen M06-L TZVP smd redo'!AT327:AV327)</f>
        <v>1.5911200000000001</v>
      </c>
      <c r="T327" s="40">
        <f>'[3]methanogen M06-L TZVP smd redo'!FK327</f>
        <v>1.5943799999999999</v>
      </c>
      <c r="U327" s="40">
        <f>'[3]methanogen M06-L TZVP smd redo'!CD327</f>
        <v>1.5731900000000001</v>
      </c>
      <c r="V327" s="40">
        <f>'[3]methanogen M06-L TZVP smd redo'!CG327</f>
        <v>1.3860699999999999</v>
      </c>
      <c r="W327" s="40">
        <v>1.5859826159815413</v>
      </c>
      <c r="X327" s="40">
        <v>1.5895309387343388</v>
      </c>
      <c r="Y327" s="40">
        <v>1.6036339733277063</v>
      </c>
      <c r="Z327" s="40"/>
      <c r="AA327" s="40">
        <v>2.55322</v>
      </c>
      <c r="AB327" s="40">
        <v>2.5531372092030371</v>
      </c>
      <c r="AC327" s="41">
        <v>2.53268</v>
      </c>
      <c r="AD327" s="41">
        <v>2.54304</v>
      </c>
      <c r="AE327" s="41">
        <v>2.572634401164986</v>
      </c>
      <c r="AF327" s="72">
        <v>2.5163223861807338</v>
      </c>
      <c r="AG327" s="41">
        <v>2.5275638631830475</v>
      </c>
      <c r="AH327" s="40"/>
      <c r="AI327" s="133">
        <f>1000*(AA327/Q327/P327-1)</f>
        <v>0.4776620766142603</v>
      </c>
      <c r="AJ327" s="133">
        <f>1000*(AB327/R327^2-1)</f>
        <v>0.40776217746496535</v>
      </c>
      <c r="AK327" s="133">
        <f>1000*(AC327/S327^2-1)</f>
        <v>0.40176976892158933</v>
      </c>
      <c r="AL327" s="133">
        <f>1000*(AD327/T327^2-1)</f>
        <v>0.39040008774438029</v>
      </c>
      <c r="AM327" s="133">
        <f>1000*((AE327/Y327^2-1))</f>
        <v>0.38593271726594658</v>
      </c>
      <c r="AN327" s="133">
        <f>1000*((AF327/W327^2-1))</f>
        <v>0.39021669046657159</v>
      </c>
      <c r="AO327" s="133">
        <f>1000*((AG327/X327^2-1))</f>
        <v>0.37807913240506252</v>
      </c>
      <c r="AQ327" s="133">
        <f>O327*U327/AA327</f>
        <v>0.98990905217725056</v>
      </c>
      <c r="AR327" s="133">
        <f>U327*P327/AB327</f>
        <v>0.98575729538860635</v>
      </c>
      <c r="AS327" s="133">
        <f t="shared" si="132"/>
        <v>1.0000324270848682</v>
      </c>
      <c r="AT327" s="133">
        <f t="shared" si="133"/>
        <v>1.0080772972515426</v>
      </c>
      <c r="AU327" s="133">
        <f>V327*S327/AD327</f>
        <v>0.86723122656348306</v>
      </c>
      <c r="AV327" s="133">
        <f>AC327/AD327</f>
        <v>0.99592613564867249</v>
      </c>
      <c r="AW327" s="133">
        <f>O327*N327/AA327</f>
        <v>0.85373591480561795</v>
      </c>
      <c r="AX327" s="133">
        <f>AE327/AC327</f>
        <v>1.015775542573474</v>
      </c>
      <c r="AY327" s="133">
        <f>AF327/AG327</f>
        <v>0.99555244590807013</v>
      </c>
      <c r="AZ327" s="133">
        <f t="shared" si="134"/>
        <v>0.98998355986203646</v>
      </c>
      <c r="BB327" s="75">
        <f t="shared" si="135"/>
        <v>-10.142206561111365</v>
      </c>
      <c r="BC327" s="75">
        <f t="shared" si="136"/>
        <v>-14.345105401057415</v>
      </c>
      <c r="BD327" s="75">
        <f t="shared" si="137"/>
        <v>3.2426559121618653E-2</v>
      </c>
      <c r="BE327" s="75">
        <f t="shared" si="138"/>
        <v>8.044850490418284</v>
      </c>
      <c r="BF327" s="75">
        <f t="shared" si="139"/>
        <v>-142.44964045394411</v>
      </c>
      <c r="BG327" s="75">
        <f t="shared" si="140"/>
        <v>-4.082185142910137</v>
      </c>
      <c r="BH327" s="75">
        <f t="shared" si="141"/>
        <v>-158.13336626471826</v>
      </c>
      <c r="BI327" s="75">
        <f t="shared" si="142"/>
        <v>15.652402085380139</v>
      </c>
      <c r="BJ327" s="75">
        <f t="shared" si="143"/>
        <v>-4.4574738840987838</v>
      </c>
      <c r="BK327" s="75">
        <f t="shared" si="144"/>
        <v>-10.066942191349083</v>
      </c>
      <c r="BM327" s="133">
        <f>O327*U327/Q327/P327</f>
        <v>0.99038189419077283</v>
      </c>
      <c r="BN327" s="133">
        <f>P327*U327/R327^2</f>
        <v>0.98615924992982607</v>
      </c>
      <c r="BO327" s="133">
        <f>P327*Q327/R327^2</f>
        <v>0.99996255829274128</v>
      </c>
      <c r="BP327" s="133">
        <f>R327^2/S327^2</f>
        <v>1.0080712589027445</v>
      </c>
      <c r="BQ327" s="133">
        <f>V327*S327/T327^2</f>
        <v>0.86756979371042819</v>
      </c>
      <c r="BR327" s="133">
        <f>S327^2/T327^2</f>
        <v>0.99591481683359184</v>
      </c>
      <c r="BS327" s="133">
        <f>O327*N327/Q327/P327</f>
        <v>0.85414371207556417</v>
      </c>
      <c r="BT327" s="133">
        <f>Y327^2/S327^2</f>
        <v>1.0157916232571502</v>
      </c>
      <c r="BU327" s="133">
        <f>W327^2/X327^2</f>
        <v>0.99554036704582849</v>
      </c>
      <c r="BV327" s="133">
        <f>X327^2/R327^2</f>
        <v>0.99001293448272121</v>
      </c>
      <c r="BX327" s="133">
        <f t="shared" si="145"/>
        <v>0.99952256597551326</v>
      </c>
      <c r="BY327" s="133">
        <f t="shared" si="146"/>
        <v>0.99959240402475735</v>
      </c>
      <c r="BZ327" s="133">
        <f t="shared" si="147"/>
        <v>1.0000698714082317</v>
      </c>
      <c r="CA327" s="133">
        <f t="shared" si="148"/>
        <v>1.0000059900019416</v>
      </c>
      <c r="CB327" s="133">
        <f t="shared" si="149"/>
        <v>0.99960975226500548</v>
      </c>
      <c r="CC327" s="133">
        <f t="shared" si="150"/>
        <v>1.0000113652441849</v>
      </c>
      <c r="CD327" s="133">
        <f t="shared" si="151"/>
        <v>0.99952256597551337</v>
      </c>
      <c r="CE327" s="133">
        <f t="shared" si="127"/>
        <v>0.99998416930863765</v>
      </c>
      <c r="CF327" s="133">
        <f t="shared" si="128"/>
        <v>1.0000121329708382</v>
      </c>
      <c r="CG327" s="133">
        <f t="shared" si="129"/>
        <v>0.99997032905362992</v>
      </c>
    </row>
    <row r="328" spans="1:85" x14ac:dyDescent="0.2">
      <c r="A328" s="132">
        <v>648</v>
      </c>
      <c r="B328" s="132">
        <f t="shared" si="130"/>
        <v>921.15</v>
      </c>
      <c r="C328" s="44">
        <f t="shared" si="131"/>
        <v>1.0855995223362103</v>
      </c>
      <c r="E328" s="40">
        <f>'[4]methanogen M06-L TZVP smd redo'!AB328</f>
        <v>0.37662067593546844</v>
      </c>
      <c r="F328" s="40">
        <f>'[4]methanogen M06-L TZVP smd redo'!AS328</f>
        <v>0.42896643510537125</v>
      </c>
      <c r="G328" s="40">
        <f>'[4]methanogen M06-L TZVP smd redo'!BJ328</f>
        <v>0.46507591601363529</v>
      </c>
      <c r="H328" s="40">
        <f>'[4]methanogen M06-L TZVP smd redo'!EV328</f>
        <v>0.46611322592204907</v>
      </c>
      <c r="I328" s="40">
        <f>'[4]methanogen M06-L TZVP smd redo'!CL328</f>
        <v>0.44949610568645326</v>
      </c>
      <c r="J328" s="40">
        <f>'[4]methanogen M06-L TZVP smd redo'!DG328</f>
        <v>0.45998904110788885</v>
      </c>
      <c r="K328" s="40">
        <f>'[4]methanogen M06-L TZVP smd redo'!EC328</f>
        <v>0.43126112458047317</v>
      </c>
      <c r="M328" s="40" t="e">
        <f>EXP('d-beta'!Y329/1000)*'[3]methanogen M06-L TZVP smd redo'!EZ328</f>
        <v>#N/A</v>
      </c>
      <c r="N328" s="40">
        <f>'[3]methanogen M06-L TZVP smd redo'!ET328</f>
        <v>1.3554900000000001</v>
      </c>
      <c r="O328" s="40">
        <f>'[3]methanogen M06-L TZVP smd redo'!R328</f>
        <v>1.60378</v>
      </c>
      <c r="P328" s="40">
        <f>'[3]methanogen M06-L TZVP smd redo'!W328</f>
        <v>1.5969500000000001</v>
      </c>
      <c r="Q328" s="40">
        <f>'[3]methanogen M06-L TZVP smd redo'!V328</f>
        <v>1.59239</v>
      </c>
      <c r="R328" s="40">
        <f>PRODUCT('[4]methanogen M06-L TZVP smd redo'!AD328:AF328)^(1/3)</f>
        <v>1.5947386886856418</v>
      </c>
      <c r="S328" s="40">
        <f>AVERAGE('[3]methanogen M06-L TZVP smd redo'!AT328:AV328)</f>
        <v>1.5883833333333335</v>
      </c>
      <c r="T328" s="40">
        <f>'[3]methanogen M06-L TZVP smd redo'!FK328</f>
        <v>1.59165</v>
      </c>
      <c r="U328" s="40">
        <f>'[3]methanogen M06-L TZVP smd redo'!CD328</f>
        <v>1.5705100000000001</v>
      </c>
      <c r="V328" s="40">
        <f>'[3]methanogen M06-L TZVP smd redo'!CG328</f>
        <v>1.38436</v>
      </c>
      <c r="W328" s="40">
        <v>1.5832727850143185</v>
      </c>
      <c r="X328" s="40">
        <v>1.5868045499215166</v>
      </c>
      <c r="Y328" s="40">
        <v>1.6008108824569616</v>
      </c>
      <c r="Z328" s="40"/>
      <c r="AA328" s="40">
        <v>2.5441699999999998</v>
      </c>
      <c r="AB328" s="40">
        <v>2.5442180018849401</v>
      </c>
      <c r="AC328" s="41">
        <v>2.5239533333333335</v>
      </c>
      <c r="AD328" s="41">
        <v>2.5343100000000001</v>
      </c>
      <c r="AE328" s="41">
        <v>2.5635715758481892</v>
      </c>
      <c r="AF328" s="72">
        <v>2.5077160324665915</v>
      </c>
      <c r="AG328" s="41">
        <v>2.5188910559226643</v>
      </c>
      <c r="AH328" s="40"/>
      <c r="AI328" s="133">
        <f>1000*(AA328/Q328/P328-1)</f>
        <v>0.47298663350181513</v>
      </c>
      <c r="AJ328" s="133">
        <f>1000*(AB328/R328^2-1)</f>
        <v>0.40363326950298983</v>
      </c>
      <c r="AK328" s="133">
        <f>1000*(AC328/S328^2-1)</f>
        <v>0.39307761040507927</v>
      </c>
      <c r="AL328" s="133">
        <f>1000*(AD328/T328^2-1)</f>
        <v>0.37905445563679585</v>
      </c>
      <c r="AM328" s="133">
        <f>1000*((AE328/Y328^2-1))</f>
        <v>0.38090071673058112</v>
      </c>
      <c r="AN328" s="133">
        <f>1000*((AF328/W328^2-1))</f>
        <v>0.38429027924191672</v>
      </c>
      <c r="AO328" s="133">
        <f>1000*((AG328/X328^2-1))</f>
        <v>0.37426349418989702</v>
      </c>
      <c r="AQ328" s="133">
        <f>O328*U328/AA328</f>
        <v>0.99000952286993416</v>
      </c>
      <c r="AR328" s="133">
        <f>U328*P328/AB328</f>
        <v>0.98577478134415919</v>
      </c>
      <c r="AS328" s="133">
        <f t="shared" si="132"/>
        <v>0.99998113295130187</v>
      </c>
      <c r="AT328" s="133">
        <f t="shared" si="133"/>
        <v>1.0080289394752173</v>
      </c>
      <c r="AU328" s="133">
        <f>V328*S328/AD328</f>
        <v>0.86765011041795737</v>
      </c>
      <c r="AV328" s="133">
        <f>AC328/AD328</f>
        <v>0.99591341759032381</v>
      </c>
      <c r="AW328" s="133">
        <f>O328*N328/AA328</f>
        <v>0.85446638872402414</v>
      </c>
      <c r="AX328" s="133">
        <f>AE328/AC328</f>
        <v>1.01569689977688</v>
      </c>
      <c r="AY328" s="133">
        <f>AF328/AG328</f>
        <v>0.99556351457527437</v>
      </c>
      <c r="AZ328" s="133">
        <f t="shared" si="134"/>
        <v>0.99004529252465323</v>
      </c>
      <c r="BB328" s="75">
        <f t="shared" si="135"/>
        <v>-10.040716839224757</v>
      </c>
      <c r="BC328" s="75">
        <f t="shared" si="136"/>
        <v>-14.327366957174442</v>
      </c>
      <c r="BD328" s="75">
        <f t="shared" si="137"/>
        <v>-1.8867226683136597E-2</v>
      </c>
      <c r="BE328" s="75">
        <f t="shared" si="138"/>
        <v>7.9968790339011271</v>
      </c>
      <c r="BF328" s="75">
        <f t="shared" si="139"/>
        <v>-141.96674418468913</v>
      </c>
      <c r="BG328" s="75">
        <f t="shared" si="140"/>
        <v>-4.094955306378548</v>
      </c>
      <c r="BH328" s="75">
        <f t="shared" si="141"/>
        <v>-157.27811163659501</v>
      </c>
      <c r="BI328" s="75">
        <f t="shared" si="142"/>
        <v>15.574977656681249</v>
      </c>
      <c r="BJ328" s="75">
        <f t="shared" si="143"/>
        <v>-4.4463558302796908</v>
      </c>
      <c r="BK328" s="75">
        <f t="shared" si="144"/>
        <v>-10.004586875099658</v>
      </c>
      <c r="BM328" s="133">
        <f>O328*U328/Q328/P328</f>
        <v>0.99047778414129106</v>
      </c>
      <c r="BN328" s="133">
        <f>P328*U328/R328^2</f>
        <v>0.9861726728421466</v>
      </c>
      <c r="BO328" s="133">
        <f>P328*Q328/R328^2</f>
        <v>0.99991181368288373</v>
      </c>
      <c r="BP328" s="133">
        <f>R328^2/S328^2</f>
        <v>1.008018303358462</v>
      </c>
      <c r="BQ328" s="133">
        <f>V328*S328/T328^2</f>
        <v>0.86797899705824511</v>
      </c>
      <c r="BR328" s="133">
        <f>S328^2/T328^2</f>
        <v>0.9958994572298383</v>
      </c>
      <c r="BS328" s="133">
        <f>O328*N328/Q328/P328</f>
        <v>0.8548705399046671</v>
      </c>
      <c r="BT328" s="133">
        <f>Y328^2/S328^2</f>
        <v>1.0157092631008351</v>
      </c>
      <c r="BU328" s="133">
        <f>W328^2/X328^2</f>
        <v>0.99555353610853581</v>
      </c>
      <c r="BV328" s="133">
        <f>X328^2/R328^2</f>
        <v>0.99007435905390362</v>
      </c>
      <c r="BX328" s="133">
        <f t="shared" si="145"/>
        <v>0.9995272369770889</v>
      </c>
      <c r="BY328" s="133">
        <f t="shared" si="146"/>
        <v>0.99959652958458001</v>
      </c>
      <c r="BZ328" s="133">
        <f t="shared" si="147"/>
        <v>1.0000693253819684</v>
      </c>
      <c r="CA328" s="133">
        <f t="shared" si="148"/>
        <v>1.000010551511535</v>
      </c>
      <c r="CB328" s="133">
        <f t="shared" si="149"/>
        <v>0.99962108917220072</v>
      </c>
      <c r="CC328" s="133">
        <f t="shared" si="150"/>
        <v>1.0000140178412431</v>
      </c>
      <c r="CD328" s="133">
        <f t="shared" si="151"/>
        <v>0.9995272369770889</v>
      </c>
      <c r="CE328" s="133">
        <f t="shared" si="127"/>
        <v>0.99998782789090912</v>
      </c>
      <c r="CF328" s="133">
        <f t="shared" si="128"/>
        <v>1.0000100230337965</v>
      </c>
      <c r="CG328" s="133">
        <f t="shared" si="129"/>
        <v>0.99997064207452235</v>
      </c>
    </row>
    <row r="329" spans="1:85" x14ac:dyDescent="0.2">
      <c r="A329" s="132">
        <v>650</v>
      </c>
      <c r="B329" s="132">
        <f t="shared" si="130"/>
        <v>923.15</v>
      </c>
      <c r="C329" s="44">
        <f t="shared" si="131"/>
        <v>1.0832475762335483</v>
      </c>
      <c r="E329" s="40">
        <f>'[4]methanogen M06-L TZVP smd redo'!AB329</f>
        <v>0.376021392053838</v>
      </c>
      <c r="F329" s="40">
        <f>'[4]methanogen M06-L TZVP smd redo'!AS329</f>
        <v>0.42957040456914619</v>
      </c>
      <c r="G329" s="40">
        <f>'[4]methanogen M06-L TZVP smd redo'!BJ329</f>
        <v>0.46500836829732606</v>
      </c>
      <c r="H329" s="40">
        <f>'[4]methanogen M06-L TZVP smd redo'!EV329</f>
        <v>0.4593288154992603</v>
      </c>
      <c r="I329" s="40">
        <f>'[4]methanogen M06-L TZVP smd redo'!CL329</f>
        <v>0.44977400792545197</v>
      </c>
      <c r="J329" s="40">
        <f>'[4]methanogen M06-L TZVP smd redo'!DG329</f>
        <v>0.45317563925850735</v>
      </c>
      <c r="K329" s="40">
        <f>'[4]methanogen M06-L TZVP smd redo'!EC329</f>
        <v>0.42788431067264376</v>
      </c>
      <c r="M329" s="40" t="e">
        <f>EXP('d-beta'!Y330/1000)*'[3]methanogen M06-L TZVP smd redo'!EZ329</f>
        <v>#N/A</v>
      </c>
      <c r="N329" s="40">
        <f>'[3]methanogen M06-L TZVP smd redo'!ET329</f>
        <v>1.3542099999999999</v>
      </c>
      <c r="O329" s="40">
        <f>'[3]methanogen M06-L TZVP smd redo'!R329</f>
        <v>1.601</v>
      </c>
      <c r="P329" s="40">
        <f>'[3]methanogen M06-L TZVP smd redo'!W329</f>
        <v>1.59413</v>
      </c>
      <c r="Q329" s="40">
        <f>'[3]methanogen M06-L TZVP smd redo'!V329</f>
        <v>1.58958</v>
      </c>
      <c r="R329" s="40">
        <f>PRODUCT('[4]methanogen M06-L TZVP smd redo'!AD329:AF329)^(1/3)</f>
        <v>1.5919690589231392</v>
      </c>
      <c r="S329" s="40">
        <f>AVERAGE('[3]methanogen M06-L TZVP smd redo'!AT329:AV329)</f>
        <v>1.5856633333333334</v>
      </c>
      <c r="T329" s="40">
        <f>'[3]methanogen M06-L TZVP smd redo'!FK329</f>
        <v>1.58894</v>
      </c>
      <c r="U329" s="40">
        <f>'[3]methanogen M06-L TZVP smd redo'!CD329</f>
        <v>1.5678399999999999</v>
      </c>
      <c r="V329" s="40">
        <f>'[3]methanogen M06-L TZVP smd redo'!CG329</f>
        <v>1.38266</v>
      </c>
      <c r="W329" s="40">
        <v>1.5805795983805098</v>
      </c>
      <c r="X329" s="40">
        <v>1.5840948067562124</v>
      </c>
      <c r="Y329" s="40">
        <v>1.5980077914625344</v>
      </c>
      <c r="Z329" s="40"/>
      <c r="AA329" s="40">
        <v>2.5352000000000001</v>
      </c>
      <c r="AB329" s="40">
        <v>2.5353787439882387</v>
      </c>
      <c r="AC329" s="41">
        <v>2.5153099999999999</v>
      </c>
      <c r="AD329" s="41">
        <v>2.5256599999999998</v>
      </c>
      <c r="AE329" s="41">
        <v>2.5545887511206544</v>
      </c>
      <c r="AF329" s="72">
        <v>2.4991929903179608</v>
      </c>
      <c r="AG329" s="41">
        <v>2.5102882008246636</v>
      </c>
      <c r="AH329" s="40"/>
      <c r="AI329" s="133">
        <f>1000*(AA329/Q329/P329-1)</f>
        <v>0.47467874724715919</v>
      </c>
      <c r="AJ329" s="133">
        <f>1000*(AB329/R329^2-1)</f>
        <v>0.39980793053828734</v>
      </c>
      <c r="AK329" s="133">
        <f>1000*(AC329/S329^2-1)</f>
        <v>0.3904793811779772</v>
      </c>
      <c r="AL329" s="133">
        <f>1000*(AD329/T329^2-1)</f>
        <v>0.36822800095115404</v>
      </c>
      <c r="AM329" s="133">
        <f>1000*((AE329/Y329^2-1))</f>
        <v>0.3758766769501598</v>
      </c>
      <c r="AN329" s="133">
        <f>1000*((AF329/W329^2-1))</f>
        <v>0.38472149604418249</v>
      </c>
      <c r="AO329" s="133">
        <f>1000*((AG329/X329^2-1))</f>
        <v>0.37134782795567034</v>
      </c>
      <c r="AQ329" s="133">
        <f>O329*U329/AA329</f>
        <v>0.99010407068475859</v>
      </c>
      <c r="AR329" s="133">
        <f>U329*P329/AB329</f>
        <v>0.9857859639812433</v>
      </c>
      <c r="AS329" s="133">
        <f t="shared" si="132"/>
        <v>0.99992950008409498</v>
      </c>
      <c r="AT329" s="133">
        <f t="shared" si="133"/>
        <v>1.0079786364258239</v>
      </c>
      <c r="AU329" s="133">
        <f>V329*S329/AD329</f>
        <v>0.86806350200211702</v>
      </c>
      <c r="AV329" s="133">
        <f>AC329/AD329</f>
        <v>0.99590206124339786</v>
      </c>
      <c r="AW329" s="133">
        <f>O329*N329/AA329</f>
        <v>0.85519493925528545</v>
      </c>
      <c r="AX329" s="133">
        <f>AE329/AC329</f>
        <v>1.0156158688673182</v>
      </c>
      <c r="AY329" s="133">
        <f>AF329/AG329</f>
        <v>0.99558010490466475</v>
      </c>
      <c r="AZ329" s="133">
        <f t="shared" si="134"/>
        <v>0.99010382838340483</v>
      </c>
      <c r="BB329" s="75">
        <f t="shared" si="135"/>
        <v>-9.9452194746250289</v>
      </c>
      <c r="BC329" s="75">
        <f t="shared" si="136"/>
        <v>-14.316023013437746</v>
      </c>
      <c r="BD329" s="75">
        <f t="shared" si="137"/>
        <v>-7.0502401140898077E-2</v>
      </c>
      <c r="BE329" s="75">
        <f t="shared" si="138"/>
        <v>7.9469754025802768</v>
      </c>
      <c r="BF329" s="75">
        <f t="shared" si="139"/>
        <v>-141.49040800916109</v>
      </c>
      <c r="BG329" s="75">
        <f t="shared" si="140"/>
        <v>-4.1063583173971425</v>
      </c>
      <c r="BH329" s="75">
        <f t="shared" si="141"/>
        <v>-156.42583690423936</v>
      </c>
      <c r="BI329" s="75">
        <f t="shared" si="142"/>
        <v>15.49519584183167</v>
      </c>
      <c r="BJ329" s="75">
        <f t="shared" si="143"/>
        <v>-4.4296917089893313</v>
      </c>
      <c r="BK329" s="75">
        <f t="shared" si="144"/>
        <v>-9.9454641977713933</v>
      </c>
      <c r="BM329" s="133">
        <f>O329*U329/Q329/P329</f>
        <v>0.99057405204467563</v>
      </c>
      <c r="BN329" s="133">
        <f>P329*U329/R329^2</f>
        <v>0.98618008902745646</v>
      </c>
      <c r="BO329" s="133">
        <f>P329*Q329/R329^2</f>
        <v>0.99985467006599171</v>
      </c>
      <c r="BP329" s="133">
        <f>R329^2/S329^2</f>
        <v>1.0079692372052427</v>
      </c>
      <c r="BQ329" s="133">
        <f>V329*S329/T329^2</f>
        <v>0.86838314729015786</v>
      </c>
      <c r="BR329" s="133">
        <f>S329^2/T329^2</f>
        <v>0.99587990969768614</v>
      </c>
      <c r="BS329" s="133">
        <f>O329*N329/Q329/P329</f>
        <v>0.85560088211770324</v>
      </c>
      <c r="BT329" s="133">
        <f>Y329^2/S329^2</f>
        <v>1.0156306940330264</v>
      </c>
      <c r="BU329" s="133">
        <f>W329^2/X329^2</f>
        <v>0.99556679546721294</v>
      </c>
      <c r="BV329" s="133">
        <f>X329^2/R329^2</f>
        <v>0.99013199637980387</v>
      </c>
      <c r="BX329" s="133">
        <f t="shared" si="145"/>
        <v>0.99952554646576197</v>
      </c>
      <c r="BY329" s="133">
        <f t="shared" si="146"/>
        <v>0.99960035185196061</v>
      </c>
      <c r="BZ329" s="133">
        <f t="shared" si="147"/>
        <v>1.0000748408947255</v>
      </c>
      <c r="CA329" s="133">
        <f t="shared" si="148"/>
        <v>1.0000093249081761</v>
      </c>
      <c r="CB329" s="133">
        <f t="shared" si="149"/>
        <v>0.99963190754099929</v>
      </c>
      <c r="CC329" s="133">
        <f t="shared" si="150"/>
        <v>1.0000222431896617</v>
      </c>
      <c r="CD329" s="133">
        <f t="shared" si="151"/>
        <v>0.99952554646576208</v>
      </c>
      <c r="CE329" s="133">
        <f t="shared" si="127"/>
        <v>0.99998540299560135</v>
      </c>
      <c r="CF329" s="133">
        <f t="shared" si="128"/>
        <v>1.0000133687036494</v>
      </c>
      <c r="CG329" s="133">
        <f t="shared" si="129"/>
        <v>0.99997155127144455</v>
      </c>
    </row>
    <row r="330" spans="1:85" x14ac:dyDescent="0.2">
      <c r="A330" s="132">
        <v>652</v>
      </c>
      <c r="B330" s="132">
        <f t="shared" si="130"/>
        <v>925.15</v>
      </c>
      <c r="C330" s="44">
        <f t="shared" si="131"/>
        <v>1.080905799059612</v>
      </c>
      <c r="E330" s="40">
        <f>'[4]methanogen M06-L TZVP smd redo'!AB330</f>
        <v>0.37467796964874012</v>
      </c>
      <c r="F330" s="40">
        <f>'[4]methanogen M06-L TZVP smd redo'!AS330</f>
        <v>0.42955356921514642</v>
      </c>
      <c r="G330" s="40">
        <f>'[4]methanogen M06-L TZVP smd redo'!BJ330</f>
        <v>0.45878385019615386</v>
      </c>
      <c r="H330" s="40">
        <f>'[4]methanogen M06-L TZVP smd redo'!EV330</f>
        <v>0.45828051015561755</v>
      </c>
      <c r="I330" s="40">
        <f>'[4]methanogen M06-L TZVP smd redo'!CL330</f>
        <v>0.44169691587647719</v>
      </c>
      <c r="J330" s="40">
        <f>'[4]methanogen M06-L TZVP smd redo'!DG330</f>
        <v>0.45342314463070466</v>
      </c>
      <c r="K330" s="40">
        <f>'[4]methanogen M06-L TZVP smd redo'!EC330</f>
        <v>0.42801707228878882</v>
      </c>
      <c r="M330" s="40" t="e">
        <f>EXP('d-beta'!Y331/1000)*'[3]methanogen M06-L TZVP smd redo'!EZ330</f>
        <v>#N/A</v>
      </c>
      <c r="N330" s="40">
        <f>'[3]methanogen M06-L TZVP smd redo'!ET330</f>
        <v>1.35293</v>
      </c>
      <c r="O330" s="40">
        <f>'[3]methanogen M06-L TZVP smd redo'!R330</f>
        <v>1.5982400000000001</v>
      </c>
      <c r="P330" s="40">
        <f>'[3]methanogen M06-L TZVP smd redo'!W330</f>
        <v>1.59134</v>
      </c>
      <c r="Q330" s="40">
        <f>'[3]methanogen M06-L TZVP smd redo'!V330</f>
        <v>1.5868</v>
      </c>
      <c r="R330" s="40">
        <f>PRODUCT('[4]methanogen M06-L TZVP smd redo'!AD330:AF330)^(1/3)</f>
        <v>1.589219480847627</v>
      </c>
      <c r="S330" s="40">
        <f>AVERAGE('[3]methanogen M06-L TZVP smd redo'!AT330:AV330)</f>
        <v>1.5829599999999999</v>
      </c>
      <c r="T330" s="40">
        <f>'[3]methanogen M06-L TZVP smd redo'!FK330</f>
        <v>1.5862400000000001</v>
      </c>
      <c r="U330" s="40">
        <f>'[3]methanogen M06-L TZVP smd redo'!CD330</f>
        <v>1.5651999999999999</v>
      </c>
      <c r="V330" s="40">
        <f>'[3]methanogen M06-L TZVP smd redo'!CG330</f>
        <v>1.3809800000000001</v>
      </c>
      <c r="W330" s="40">
        <v>1.5779097667985942</v>
      </c>
      <c r="X330" s="40">
        <v>1.5814084169295666</v>
      </c>
      <c r="Y330" s="40">
        <v>1.5952213966823294</v>
      </c>
      <c r="Z330" s="40"/>
      <c r="AA330" s="40">
        <v>2.5263200000000001</v>
      </c>
      <c r="AB330" s="40">
        <v>2.526616191071946</v>
      </c>
      <c r="AC330" s="41">
        <v>2.5067400000000002</v>
      </c>
      <c r="AD330" s="41">
        <v>2.51709</v>
      </c>
      <c r="AE330" s="41">
        <v>2.5456825636838967</v>
      </c>
      <c r="AF330" s="72">
        <v>2.4907366038889349</v>
      </c>
      <c r="AG330" s="41">
        <v>2.5017687064954059</v>
      </c>
      <c r="AH330" s="40"/>
      <c r="AI330" s="133">
        <f>1000*(AA330/Q330/P330-1)</f>
        <v>0.46796961353945399</v>
      </c>
      <c r="AJ330" s="133">
        <f>1000*(AB330/R330^2-1)</f>
        <v>0.39500531981140341</v>
      </c>
      <c r="AK330" s="133">
        <f>1000*(AC330/S330^2-1)</f>
        <v>0.39015607185377554</v>
      </c>
      <c r="AL330" s="133">
        <f>1000*(AD330/T330^2-1)</f>
        <v>0.37066934808205332</v>
      </c>
      <c r="AM330" s="133">
        <f>1000*((AE330/Y330^2-1))</f>
        <v>0.37381520363966025</v>
      </c>
      <c r="AN330" s="133">
        <f>1000*((AF330/W330^2-1))</f>
        <v>0.37648486610231124</v>
      </c>
      <c r="AO330" s="133">
        <f>1000*((AG330/X330^2-1))</f>
        <v>0.36632521510404636</v>
      </c>
      <c r="AQ330" s="133">
        <f>O330*U330/AA330</f>
        <v>0.99020126033123268</v>
      </c>
      <c r="AR330" s="133">
        <f>U330*P330/AB330</f>
        <v>0.98581073643134698</v>
      </c>
      <c r="AS330" s="133">
        <f t="shared" si="132"/>
        <v>0.99988277164019113</v>
      </c>
      <c r="AT330" s="133">
        <f t="shared" si="133"/>
        <v>1.0079290995763206</v>
      </c>
      <c r="AU330" s="133">
        <f>V330*S330/AD330</f>
        <v>0.8684775279390089</v>
      </c>
      <c r="AV330" s="133">
        <f>AC330/AD330</f>
        <v>0.99588810888764412</v>
      </c>
      <c r="AW330" s="133">
        <f>O330*N330/AA330</f>
        <v>0.85591169891383512</v>
      </c>
      <c r="AX330" s="133">
        <f>AE330/AC330</f>
        <v>1.0155351427287618</v>
      </c>
      <c r="AY330" s="133">
        <f>AF330/AG330</f>
        <v>0.99559027875845274</v>
      </c>
      <c r="AZ330" s="133">
        <f t="shared" si="134"/>
        <v>0.9901657067407621</v>
      </c>
      <c r="BB330" s="75">
        <f t="shared" si="135"/>
        <v>-9.8470632509054639</v>
      </c>
      <c r="BC330" s="75">
        <f t="shared" si="136"/>
        <v>-14.290893685416654</v>
      </c>
      <c r="BD330" s="75">
        <f t="shared" si="137"/>
        <v>-0.11723523159009622</v>
      </c>
      <c r="BE330" s="75">
        <f t="shared" si="138"/>
        <v>7.8978294534591402</v>
      </c>
      <c r="BF330" s="75">
        <f t="shared" si="139"/>
        <v>-141.01356820221349</v>
      </c>
      <c r="BG330" s="75">
        <f t="shared" si="140"/>
        <v>-4.1203681824554215</v>
      </c>
      <c r="BH330" s="75">
        <f t="shared" si="141"/>
        <v>-155.58806363577852</v>
      </c>
      <c r="BI330" s="75">
        <f t="shared" si="142"/>
        <v>15.415707770153981</v>
      </c>
      <c r="BJ330" s="75">
        <f t="shared" si="143"/>
        <v>-4.4194727404153218</v>
      </c>
      <c r="BK330" s="75">
        <f t="shared" si="144"/>
        <v>-9.8829693138377994</v>
      </c>
      <c r="BM330" s="133">
        <f>O330*U330/Q330/P330</f>
        <v>0.99066464443235613</v>
      </c>
      <c r="BN330" s="133">
        <f>P330*U330/R330^2</f>
        <v>0.9862001369165645</v>
      </c>
      <c r="BO330" s="133">
        <f>P330*Q330/R330^2</f>
        <v>0.99980985002504774</v>
      </c>
      <c r="BP330" s="133">
        <f>R330^2/S330^2</f>
        <v>1.0079242138080975</v>
      </c>
      <c r="BQ330" s="133">
        <f>V330*S330/T330^2</f>
        <v>0.86879944593811387</v>
      </c>
      <c r="BR330" s="133">
        <f>S330^2/T330^2</f>
        <v>0.99586870985980724</v>
      </c>
      <c r="BS330" s="133">
        <f>O330*N330/Q330/P330</f>
        <v>0.85631223958079972</v>
      </c>
      <c r="BT330" s="133">
        <f>Y330^2/S330^2</f>
        <v>1.0155517312536531</v>
      </c>
      <c r="BU330" s="133">
        <f>W330^2/X330^2</f>
        <v>0.99558016771533797</v>
      </c>
      <c r="BV330" s="133">
        <f>X330^2/R330^2</f>
        <v>0.99019409439779449</v>
      </c>
      <c r="BX330" s="133">
        <f t="shared" si="145"/>
        <v>0.99953224927958439</v>
      </c>
      <c r="BY330" s="133">
        <f t="shared" si="146"/>
        <v>0.99960515064778332</v>
      </c>
      <c r="BZ330" s="133">
        <f t="shared" si="147"/>
        <v>1.0000729354838238</v>
      </c>
      <c r="CA330" s="133">
        <f t="shared" si="148"/>
        <v>1.000004847356732</v>
      </c>
      <c r="CB330" s="133">
        <f t="shared" si="149"/>
        <v>0.9996294679967741</v>
      </c>
      <c r="CC330" s="133">
        <f t="shared" si="150"/>
        <v>1.0000194795033168</v>
      </c>
      <c r="CD330" s="133">
        <f t="shared" si="151"/>
        <v>0.99953224927958439</v>
      </c>
      <c r="CE330" s="133">
        <f t="shared" si="127"/>
        <v>0.99998366550478845</v>
      </c>
      <c r="CF330" s="133">
        <f t="shared" si="128"/>
        <v>1.0000101559306249</v>
      </c>
      <c r="CG330" s="133">
        <f t="shared" si="129"/>
        <v>0.99997133121961346</v>
      </c>
    </row>
    <row r="331" spans="1:85" x14ac:dyDescent="0.2">
      <c r="A331" s="132">
        <v>654</v>
      </c>
      <c r="B331" s="132">
        <f t="shared" si="130"/>
        <v>927.15</v>
      </c>
      <c r="C331" s="44">
        <f t="shared" si="131"/>
        <v>1.0785741250067411</v>
      </c>
      <c r="E331" s="40">
        <f>'[4]methanogen M06-L TZVP smd redo'!AB331</f>
        <v>0.36656220693886965</v>
      </c>
      <c r="F331" s="40">
        <f>'[4]methanogen M06-L TZVP smd redo'!AS331</f>
        <v>0.42123800190463356</v>
      </c>
      <c r="G331" s="40">
        <f>'[4]methanogen M06-L TZVP smd redo'!BJ331</f>
        <v>0.45974440714058318</v>
      </c>
      <c r="H331" s="40">
        <f>'[4]methanogen M06-L TZVP smd redo'!EV331</f>
        <v>0.45668269934884265</v>
      </c>
      <c r="I331" s="40">
        <f>'[4]methanogen M06-L TZVP smd redo'!CL331</f>
        <v>0.44496450107800456</v>
      </c>
      <c r="J331" s="40">
        <f>'[4]methanogen M06-L TZVP smd redo'!DG331</f>
        <v>0.44750720684794132</v>
      </c>
      <c r="K331" s="40">
        <f>'[4]methanogen M06-L TZVP smd redo'!EC331</f>
        <v>0.42547583651519894</v>
      </c>
      <c r="M331" s="40" t="e">
        <f>EXP('d-beta'!Y332/1000)*'[3]methanogen M06-L TZVP smd redo'!EZ331</f>
        <v>#N/A</v>
      </c>
      <c r="N331" s="40">
        <f>'[3]methanogen M06-L TZVP smd redo'!ET331</f>
        <v>1.3516600000000001</v>
      </c>
      <c r="O331" s="40">
        <f>'[3]methanogen M06-L TZVP smd redo'!R331</f>
        <v>1.5954999999999999</v>
      </c>
      <c r="P331" s="40">
        <f>'[3]methanogen M06-L TZVP smd redo'!W331</f>
        <v>1.58856</v>
      </c>
      <c r="Q331" s="40">
        <f>'[3]methanogen M06-L TZVP smd redo'!V331</f>
        <v>1.5840399999999999</v>
      </c>
      <c r="R331" s="40">
        <f>PRODUCT('[4]methanogen M06-L TZVP smd redo'!AD331:AF331)^(1/3)</f>
        <v>1.5864898506448752</v>
      </c>
      <c r="S331" s="40">
        <f>AVERAGE('[3]methanogen M06-L TZVP smd redo'!AT331:AV331)</f>
        <v>1.5802800000000001</v>
      </c>
      <c r="T331" s="40">
        <f>'[3]methanogen M06-L TZVP smd redo'!FK331</f>
        <v>1.5835600000000001</v>
      </c>
      <c r="U331" s="40">
        <f>'[3]methanogen M06-L TZVP smd redo'!CD331</f>
        <v>1.56257</v>
      </c>
      <c r="V331" s="40">
        <f>'[3]methanogen M06-L TZVP smd redo'!CG331</f>
        <v>1.3793</v>
      </c>
      <c r="W331" s="40">
        <v>1.5752565797017746</v>
      </c>
      <c r="X331" s="40">
        <v>1.5787386728812847</v>
      </c>
      <c r="Y331" s="40">
        <v>1.5924583053247179</v>
      </c>
      <c r="Z331" s="40"/>
      <c r="AA331" s="40">
        <v>2.5175100000000001</v>
      </c>
      <c r="AB331" s="40">
        <v>2.5179302828581394</v>
      </c>
      <c r="AC331" s="41">
        <v>2.4982433333333334</v>
      </c>
      <c r="AD331" s="41">
        <v>2.5085899999999999</v>
      </c>
      <c r="AE331" s="41">
        <v>2.536856376941885</v>
      </c>
      <c r="AF331" s="72">
        <v>2.4823569059833028</v>
      </c>
      <c r="AG331" s="41">
        <v>2.4933158516196512</v>
      </c>
      <c r="AH331" s="40"/>
      <c r="AI331" s="133">
        <f>1000*(AA331/Q331/P331-1)</f>
        <v>0.46393428627933275</v>
      </c>
      <c r="AJ331" s="133">
        <f>1000*(AB331/R331^2-1)</f>
        <v>0.38945415719360277</v>
      </c>
      <c r="AK331" s="133">
        <f>1000*(AC331/S331^2-1)</f>
        <v>0.38379879749528278</v>
      </c>
      <c r="AL331" s="133">
        <f>1000*(AD331/T331^2-1)</f>
        <v>0.36995667629025064</v>
      </c>
      <c r="AM331" s="133">
        <f>1000*((AE331/Y331^2-1))</f>
        <v>0.36788284861999365</v>
      </c>
      <c r="AN331" s="133">
        <f>1000*((AF331/W331^2-1))</f>
        <v>0.37220992101083539</v>
      </c>
      <c r="AO331" s="133">
        <f>1000*((AG331/X331^2-1))</f>
        <v>0.36111726208942763</v>
      </c>
      <c r="AQ331" s="133">
        <f>O331*U331/AA331</f>
        <v>0.99029613983658449</v>
      </c>
      <c r="AR331" s="133">
        <f>U331*P331/AB331</f>
        <v>0.98582403813912489</v>
      </c>
      <c r="AS331" s="133">
        <f t="shared" si="132"/>
        <v>0.99983308399720183</v>
      </c>
      <c r="AT331" s="133">
        <f t="shared" si="133"/>
        <v>1.0078803170460333</v>
      </c>
      <c r="AU331" s="133">
        <f>V331*S331/AD331</f>
        <v>0.86888658728608514</v>
      </c>
      <c r="AV331" s="133">
        <f>AC331/AD331</f>
        <v>0.9958755050978173</v>
      </c>
      <c r="AW331" s="133">
        <f>O331*N331/AA331</f>
        <v>0.85662957843265775</v>
      </c>
      <c r="AX331" s="133">
        <f>AE331/AC331</f>
        <v>1.0154560779141684</v>
      </c>
      <c r="AY331" s="133">
        <f>AF331/AG331</f>
        <v>0.99560467013064968</v>
      </c>
      <c r="AZ331" s="133">
        <f t="shared" si="134"/>
        <v>0.99022433964670853</v>
      </c>
      <c r="BB331" s="75">
        <f t="shared" si="135"/>
        <v>-9.7512494362381439</v>
      </c>
      <c r="BC331" s="75">
        <f t="shared" si="136"/>
        <v>-14.277400610583854</v>
      </c>
      <c r="BD331" s="75">
        <f t="shared" si="137"/>
        <v>-0.16692993482450291</v>
      </c>
      <c r="BE331" s="75">
        <f t="shared" si="138"/>
        <v>7.8494295105929686</v>
      </c>
      <c r="BF331" s="75">
        <f t="shared" si="139"/>
        <v>-140.5426716859906</v>
      </c>
      <c r="BG331" s="75">
        <f t="shared" si="140"/>
        <v>-4.1330240917596024</v>
      </c>
      <c r="BH331" s="75">
        <f t="shared" si="141"/>
        <v>-154.74968435655492</v>
      </c>
      <c r="BI331" s="75">
        <f t="shared" si="142"/>
        <v>15.337849418202737</v>
      </c>
      <c r="BJ331" s="75">
        <f t="shared" si="143"/>
        <v>-4.4050177296638919</v>
      </c>
      <c r="BK331" s="75">
        <f t="shared" si="144"/>
        <v>-9.8237558209498523</v>
      </c>
      <c r="BM331" s="133">
        <f>O331*U331/Q331/P331</f>
        <v>0.99075557216942478</v>
      </c>
      <c r="BN331" s="133">
        <f>P331*U331/R331^2</f>
        <v>0.98620797140903949</v>
      </c>
      <c r="BO331" s="133">
        <f>P331*Q331/R331^2</f>
        <v>0.99975865083213855</v>
      </c>
      <c r="BP331" s="133">
        <f>R331^2/S331^2</f>
        <v>1.0078746193393033</v>
      </c>
      <c r="BQ331" s="133">
        <f>V331*S331/T331^2</f>
        <v>0.86920803767999077</v>
      </c>
      <c r="BR331" s="133">
        <f>S331^2/T331^2</f>
        <v>0.99586172535701867</v>
      </c>
      <c r="BS331" s="133">
        <f>O331*N331/Q331/P331</f>
        <v>0.85702699826473372</v>
      </c>
      <c r="BT331" s="133">
        <f>Y331^2/S331^2</f>
        <v>1.0154722339176727</v>
      </c>
      <c r="BU331" s="133">
        <f>W331^2/X331^2</f>
        <v>0.99559363033674408</v>
      </c>
      <c r="BV331" s="133">
        <f>X331^2/R331^2</f>
        <v>0.99025238940070037</v>
      </c>
      <c r="BX331" s="133">
        <f t="shared" si="145"/>
        <v>0.99953628084893398</v>
      </c>
      <c r="BY331" s="133">
        <f t="shared" si="146"/>
        <v>0.99961069745829978</v>
      </c>
      <c r="BZ331" s="133">
        <f t="shared" si="147"/>
        <v>1.0000744511337825</v>
      </c>
      <c r="CA331" s="133">
        <f t="shared" si="148"/>
        <v>1.0000056531900106</v>
      </c>
      <c r="CB331" s="133">
        <f t="shared" si="149"/>
        <v>0.99963018014103544</v>
      </c>
      <c r="CC331" s="133">
        <f t="shared" si="150"/>
        <v>1.0000138370021137</v>
      </c>
      <c r="CD331" s="133">
        <f t="shared" si="151"/>
        <v>0.99953628084893398</v>
      </c>
      <c r="CE331" s="133">
        <f t="shared" si="127"/>
        <v>0.9999840901573035</v>
      </c>
      <c r="CF331" s="133">
        <f t="shared" si="128"/>
        <v>1.000011088654617</v>
      </c>
      <c r="CG331" s="133">
        <f t="shared" si="129"/>
        <v>0.9999716741365211</v>
      </c>
    </row>
    <row r="332" spans="1:85" x14ac:dyDescent="0.2">
      <c r="A332" s="132">
        <v>656</v>
      </c>
      <c r="B332" s="132">
        <f t="shared" si="130"/>
        <v>929.15</v>
      </c>
      <c r="C332" s="44">
        <f t="shared" si="131"/>
        <v>1.0762524888338805</v>
      </c>
      <c r="E332" s="40">
        <f>'[4]methanogen M06-L TZVP smd redo'!AB332</f>
        <v>0.37378906648100063</v>
      </c>
      <c r="F332" s="40">
        <f>'[4]methanogen M06-L TZVP smd redo'!AS332</f>
        <v>0.42217729857951802</v>
      </c>
      <c r="G332" s="40">
        <f>'[4]methanogen M06-L TZVP smd redo'!BJ332</f>
        <v>0.45037908507383762</v>
      </c>
      <c r="H332" s="40">
        <f>'[4]methanogen M06-L TZVP smd redo'!EV332</f>
        <v>0.45453549289176109</v>
      </c>
      <c r="I332" s="40">
        <f>'[4]methanogen M06-L TZVP smd redo'!CL332</f>
        <v>0.43579036157370687</v>
      </c>
      <c r="J332" s="40">
        <f>'[4]methanogen M06-L TZVP smd redo'!DG332</f>
        <v>0.4508509027454366</v>
      </c>
      <c r="K332" s="40">
        <f>'[4]methanogen M06-L TZVP smd redo'!EC332</f>
        <v>0.42443593842667049</v>
      </c>
      <c r="M332" s="40" t="e">
        <f>EXP('d-beta'!Y333/1000)*'[3]methanogen M06-L TZVP smd redo'!EZ332</f>
        <v>#N/A</v>
      </c>
      <c r="N332" s="40">
        <f>'[3]methanogen M06-L TZVP smd redo'!ET332</f>
        <v>1.3504</v>
      </c>
      <c r="O332" s="40">
        <f>'[3]methanogen M06-L TZVP smd redo'!R332</f>
        <v>1.5927800000000001</v>
      </c>
      <c r="P332" s="40">
        <f>'[3]methanogen M06-L TZVP smd redo'!W332</f>
        <v>1.5858000000000001</v>
      </c>
      <c r="Q332" s="40">
        <f>'[3]methanogen M06-L TZVP smd redo'!V332</f>
        <v>1.5812999999999999</v>
      </c>
      <c r="R332" s="40">
        <f>PRODUCT('[4]methanogen M06-L TZVP smd redo'!AD332:AF332)^(1/3)</f>
        <v>1.5837769011598339</v>
      </c>
      <c r="S332" s="40">
        <f>AVERAGE('[3]methanogen M06-L TZVP smd redo'!AT332:AV332)</f>
        <v>1.5776200000000002</v>
      </c>
      <c r="T332" s="40">
        <f>'[3]methanogen M06-L TZVP smd redo'!FK332</f>
        <v>1.5809</v>
      </c>
      <c r="U332" s="40">
        <f>'[3]methanogen M06-L TZVP smd redo'!CD332</f>
        <v>1.5599700000000001</v>
      </c>
      <c r="V332" s="40">
        <f>'[3]methanogen M06-L TZVP smd redo'!CG332</f>
        <v>1.37764</v>
      </c>
      <c r="W332" s="40">
        <v>1.5726233924014976</v>
      </c>
      <c r="X332" s="40">
        <v>1.5760855884167901</v>
      </c>
      <c r="Y332" s="40">
        <v>1.5897118656347164</v>
      </c>
      <c r="Z332" s="40"/>
      <c r="AA332" s="40">
        <v>2.5087799999999998</v>
      </c>
      <c r="AB332" s="40">
        <v>2.5093210194727349</v>
      </c>
      <c r="AC332" s="41">
        <v>2.4898233333333333</v>
      </c>
      <c r="AD332" s="41">
        <v>2.5001600000000002</v>
      </c>
      <c r="AE332" s="41">
        <v>2.528110190856184</v>
      </c>
      <c r="AF332" s="72">
        <v>2.4740505197100853</v>
      </c>
      <c r="AG332" s="41">
        <v>2.4849429969298416</v>
      </c>
      <c r="AH332" s="40"/>
      <c r="AI332" s="133">
        <f>1000*(AA332/Q332/P332-1)</f>
        <v>0.46037974234369727</v>
      </c>
      <c r="AJ332" s="133">
        <f>1000*(AB332/R332^2-1)</f>
        <v>0.38740491042665859</v>
      </c>
      <c r="AK332" s="133">
        <f>1000*(AC332/S332^2-1)</f>
        <v>0.37706402041992604</v>
      </c>
      <c r="AL332" s="133">
        <f>1000*(AD332/T332^2-1)</f>
        <v>0.36618661618836867</v>
      </c>
      <c r="AM332" s="133">
        <f>1000*((AE332/Y332^2-1))</f>
        <v>0.36656420106973009</v>
      </c>
      <c r="AN332" s="133">
        <f>1000*((AF332/W332^2-1))</f>
        <v>0.36641022891870101</v>
      </c>
      <c r="AO332" s="133">
        <f>1000*((AG332/X332^2-1))</f>
        <v>0.36119097370845843</v>
      </c>
      <c r="AQ332" s="133">
        <f>O332*U332/AA332</f>
        <v>0.99039733121278095</v>
      </c>
      <c r="AR332" s="133">
        <f>U332*P332/AB332</f>
        <v>0.98584453993845789</v>
      </c>
      <c r="AS332" s="133">
        <f t="shared" si="132"/>
        <v>0.99978439607027692</v>
      </c>
      <c r="AT332" s="133">
        <f t="shared" si="133"/>
        <v>1.0078309516496089</v>
      </c>
      <c r="AU332" s="133">
        <f>V332*S332/AD332</f>
        <v>0.86930133143478827</v>
      </c>
      <c r="AV332" s="133">
        <f>AC332/AD332</f>
        <v>0.99586559793506535</v>
      </c>
      <c r="AW332" s="133">
        <f>O332*N332/AA332</f>
        <v>0.85734504898795449</v>
      </c>
      <c r="AX332" s="133">
        <f>AE332/AC332</f>
        <v>1.015377339030554</v>
      </c>
      <c r="AY332" s="133">
        <f>AF332/AG332</f>
        <v>0.99561660881830527</v>
      </c>
      <c r="AZ332" s="133">
        <f t="shared" si="134"/>
        <v>0.99028501241821354</v>
      </c>
      <c r="BB332" s="75">
        <f t="shared" si="135"/>
        <v>-9.6490717113518283</v>
      </c>
      <c r="BC332" s="75">
        <f t="shared" si="136"/>
        <v>-14.256604215528732</v>
      </c>
      <c r="BD332" s="75">
        <f t="shared" si="137"/>
        <v>-0.21562717559166808</v>
      </c>
      <c r="BE332" s="75">
        <f t="shared" si="138"/>
        <v>7.8004488880197469</v>
      </c>
      <c r="BF332" s="75">
        <f t="shared" si="139"/>
        <v>-140.06545728114159</v>
      </c>
      <c r="BG332" s="75">
        <f t="shared" si="140"/>
        <v>-4.1429723352707191</v>
      </c>
      <c r="BH332" s="75">
        <f t="shared" si="141"/>
        <v>-153.91481715909751</v>
      </c>
      <c r="BI332" s="75">
        <f t="shared" si="142"/>
        <v>15.260305998839245</v>
      </c>
      <c r="BJ332" s="75">
        <f t="shared" si="143"/>
        <v>-4.3930264077732044</v>
      </c>
      <c r="BK332" s="75">
        <f t="shared" si="144"/>
        <v>-9.7624859547301011</v>
      </c>
      <c r="BM332" s="133">
        <f>O332*U332/Q332/P332</f>
        <v>0.99085329008094258</v>
      </c>
      <c r="BN332" s="133">
        <f>P332*U332/R332^2</f>
        <v>0.98622646095414723</v>
      </c>
      <c r="BO332" s="133">
        <f>P332*Q332/R332^2</f>
        <v>0.99971147054545451</v>
      </c>
      <c r="BP332" s="133">
        <f>R332^2/S332^2</f>
        <v>1.0078205338165123</v>
      </c>
      <c r="BQ332" s="133">
        <f>V332*S332/T332^2</f>
        <v>0.8696196579477945</v>
      </c>
      <c r="BR332" s="133">
        <f>S332^2/T332^2</f>
        <v>0.99585476958537755</v>
      </c>
      <c r="BS332" s="133">
        <f>O332*N332/Q332/P332</f>
        <v>0.85773975328070717</v>
      </c>
      <c r="BT332" s="133">
        <f>Y332^2/S332^2</f>
        <v>1.0153879964025749</v>
      </c>
      <c r="BU332" s="133">
        <f>W332^2/X332^2</f>
        <v>0.99561141434444045</v>
      </c>
      <c r="BV332" s="133">
        <f>X332^2/R332^2</f>
        <v>0.99031096231399396</v>
      </c>
      <c r="BX332" s="133">
        <f t="shared" si="145"/>
        <v>0.99953983210963104</v>
      </c>
      <c r="BY332" s="133">
        <f t="shared" si="146"/>
        <v>0.99961274511401788</v>
      </c>
      <c r="BZ332" s="133">
        <f t="shared" si="147"/>
        <v>1.000072946572057</v>
      </c>
      <c r="CA332" s="133">
        <f t="shared" si="148"/>
        <v>1.0000103369922988</v>
      </c>
      <c r="CB332" s="133">
        <f t="shared" si="149"/>
        <v>0.99963394742736444</v>
      </c>
      <c r="CC332" s="133">
        <f t="shared" si="150"/>
        <v>1.0000108734225295</v>
      </c>
      <c r="CD332" s="133">
        <f t="shared" si="151"/>
        <v>0.99953983210963115</v>
      </c>
      <c r="CE332" s="133">
        <f t="shared" si="127"/>
        <v>0.99998950413826182</v>
      </c>
      <c r="CF332" s="133">
        <f t="shared" si="128"/>
        <v>1.0000052173707432</v>
      </c>
      <c r="CG332" s="133">
        <f t="shared" si="129"/>
        <v>0.99997379621475679</v>
      </c>
    </row>
    <row r="333" spans="1:85" x14ac:dyDescent="0.2">
      <c r="A333" s="132">
        <v>658</v>
      </c>
      <c r="B333" s="132">
        <f t="shared" si="130"/>
        <v>931.15</v>
      </c>
      <c r="C333" s="44">
        <f t="shared" si="131"/>
        <v>1.0739408258604952</v>
      </c>
      <c r="E333" s="40">
        <f>'[4]methanogen M06-L TZVP smd redo'!AB333</f>
        <v>0.37063537835546612</v>
      </c>
      <c r="F333" s="40">
        <f>'[4]methanogen M06-L TZVP smd redo'!AS333</f>
        <v>0.42457884101287924</v>
      </c>
      <c r="G333" s="40">
        <f>'[4]methanogen M06-L TZVP smd redo'!BJ333</f>
        <v>0.45034787516606833</v>
      </c>
      <c r="H333" s="40">
        <f>'[4]methanogen M06-L TZVP smd redo'!EV333</f>
        <v>0.45183904400603048</v>
      </c>
      <c r="I333" s="40">
        <f>'[4]methanogen M06-L TZVP smd redo'!CL333</f>
        <v>0.43236783154343428</v>
      </c>
      <c r="J333" s="40">
        <f>'[4]methanogen M06-L TZVP smd redo'!DG333</f>
        <v>0.4438025497981446</v>
      </c>
      <c r="K333" s="40">
        <f>'[4]methanogen M06-L TZVP smd redo'!EC333</f>
        <v>0.41294360004906494</v>
      </c>
      <c r="M333" s="40" t="e">
        <f>EXP('d-beta'!Y334/1000)*'[3]methanogen M06-L TZVP smd redo'!EZ333</f>
        <v>#N/A</v>
      </c>
      <c r="N333" s="40">
        <f>'[3]methanogen M06-L TZVP smd redo'!ET333</f>
        <v>1.3491500000000001</v>
      </c>
      <c r="O333" s="40">
        <f>'[3]methanogen M06-L TZVP smd redo'!R333</f>
        <v>1.5900799999999999</v>
      </c>
      <c r="P333" s="40">
        <f>'[3]methanogen M06-L TZVP smd redo'!W333</f>
        <v>1.5830599999999999</v>
      </c>
      <c r="Q333" s="40">
        <f>'[3]methanogen M06-L TZVP smd redo'!V333</f>
        <v>1.5785800000000001</v>
      </c>
      <c r="R333" s="40">
        <f>PRODUCT('[4]methanogen M06-L TZVP smd redo'!AD333:AF333)^(1/3)</f>
        <v>1.5810839599027326</v>
      </c>
      <c r="S333" s="40">
        <f>AVERAGE('[3]methanogen M06-L TZVP smd redo'!AT333:AV333)</f>
        <v>1.5749766666666665</v>
      </c>
      <c r="T333" s="40">
        <f>'[3]methanogen M06-L TZVP smd redo'!FK333</f>
        <v>1.57826</v>
      </c>
      <c r="U333" s="40">
        <f>'[3]methanogen M06-L TZVP smd redo'!CD333</f>
        <v>1.55738</v>
      </c>
      <c r="V333" s="40">
        <f>'[3]methanogen M06-L TZVP smd redo'!CG333</f>
        <v>1.37598</v>
      </c>
      <c r="W333" s="40">
        <v>1.5700035597812854</v>
      </c>
      <c r="X333" s="40">
        <v>1.5734558435396577</v>
      </c>
      <c r="Y333" s="40">
        <v>1.5869887740042083</v>
      </c>
      <c r="Z333" s="40"/>
      <c r="AA333" s="40">
        <v>2.50013</v>
      </c>
      <c r="AB333" s="40">
        <v>2.5007884182449764</v>
      </c>
      <c r="AC333" s="41">
        <v>2.4814733333333332</v>
      </c>
      <c r="AD333" s="41">
        <v>2.4918100000000001</v>
      </c>
      <c r="AE333" s="41">
        <v>2.5194406423983446</v>
      </c>
      <c r="AF333" s="72">
        <v>2.4658141334643067</v>
      </c>
      <c r="AG333" s="41">
        <v>2.47663678201849</v>
      </c>
      <c r="AH333" s="40"/>
      <c r="AI333" s="133">
        <f>1000*(AA333/Q333/P333-1)</f>
        <v>0.4574434626594126</v>
      </c>
      <c r="AJ333" s="133">
        <f>1000*(AB333/R333^2-1)</f>
        <v>0.38479870014485051</v>
      </c>
      <c r="AK333" s="133">
        <f>1000*(AC333/S333^2-1)</f>
        <v>0.37162412821789559</v>
      </c>
      <c r="AL333" s="133">
        <f>1000*(AD333/T333^2-1)</f>
        <v>0.36347132281511207</v>
      </c>
      <c r="AM333" s="133">
        <f>1000*((AE333/Y333^2-1))</f>
        <v>0.36023885734381977</v>
      </c>
      <c r="AN333" s="133">
        <f>1000*((AF333/W333^2-1))</f>
        <v>0.36632384426593667</v>
      </c>
      <c r="AO333" s="133">
        <f>1000*((AG333/X333^2-1))</f>
        <v>0.352816625227792</v>
      </c>
      <c r="AQ333" s="133">
        <f>O333*U333/AA333</f>
        <v>0.99049201057545011</v>
      </c>
      <c r="AR333" s="133">
        <f>U333*P333/AB333</f>
        <v>0.98585948527792944</v>
      </c>
      <c r="AS333" s="133">
        <f t="shared" si="132"/>
        <v>0.99973671573325718</v>
      </c>
      <c r="AT333" s="133">
        <f t="shared" si="133"/>
        <v>1.0077837164930148</v>
      </c>
      <c r="AU333" s="133">
        <f>V333*S333/AD333</f>
        <v>0.86970370686368537</v>
      </c>
      <c r="AV333" s="133">
        <f>AC333/AD333</f>
        <v>0.99585174364551599</v>
      </c>
      <c r="AW333" s="133">
        <f>O333*N333/AA333</f>
        <v>0.85805795378640315</v>
      </c>
      <c r="AX333" s="133">
        <f>AE333/AC333</f>
        <v>1.0153003091167658</v>
      </c>
      <c r="AY333" s="133">
        <f>AF333/AG333</f>
        <v>0.99563010263242446</v>
      </c>
      <c r="AZ333" s="133">
        <f t="shared" si="134"/>
        <v>0.99034239120339662</v>
      </c>
      <c r="BB333" s="75">
        <f t="shared" si="135"/>
        <v>-9.5534789281065162</v>
      </c>
      <c r="BC333" s="75">
        <f t="shared" si="136"/>
        <v>-14.241444395108733</v>
      </c>
      <c r="BD333" s="75">
        <f t="shared" si="137"/>
        <v>-0.26331893213008284</v>
      </c>
      <c r="BE333" s="75">
        <f t="shared" si="138"/>
        <v>7.7535796551754759</v>
      </c>
      <c r="BF333" s="75">
        <f t="shared" si="139"/>
        <v>-139.60269216290871</v>
      </c>
      <c r="BG333" s="75">
        <f t="shared" si="140"/>
        <v>-4.1568842385918936</v>
      </c>
      <c r="BH333" s="75">
        <f t="shared" si="141"/>
        <v>-153.08363656965139</v>
      </c>
      <c r="BI333" s="75">
        <f t="shared" si="142"/>
        <v>15.184439783543633</v>
      </c>
      <c r="BJ333" s="75">
        <f t="shared" si="143"/>
        <v>-4.3794732764190609</v>
      </c>
      <c r="BK333" s="75">
        <f t="shared" si="144"/>
        <v>-9.7045459453227636</v>
      </c>
      <c r="BM333" s="133">
        <f>O333*U333/Q333/P333</f>
        <v>0.99094510467050412</v>
      </c>
      <c r="BN333" s="133">
        <f>P333*U333/R333^2</f>
        <v>0.98623884272638984</v>
      </c>
      <c r="BO333" s="133">
        <f>P333*Q333/R333^2</f>
        <v>0.99966412330389798</v>
      </c>
      <c r="BP333" s="133">
        <f>R333^2/S333^2</f>
        <v>1.0077704444810081</v>
      </c>
      <c r="BQ333" s="133">
        <f>V333*S333/T333^2</f>
        <v>0.87001981922047633</v>
      </c>
      <c r="BR333" s="133">
        <f>S333^2/T333^2</f>
        <v>0.99584362767613011</v>
      </c>
      <c r="BS333" s="133">
        <f>O333*N333/Q333/P333</f>
        <v>0.85845046678794568</v>
      </c>
      <c r="BT333" s="133">
        <f>Y333^2/S333^2</f>
        <v>1.0153118644231334</v>
      </c>
      <c r="BU333" s="133">
        <f>W333^2/X333^2</f>
        <v>0.99561665936313737</v>
      </c>
      <c r="BV333" s="133">
        <f>X333^2/R333^2</f>
        <v>0.99037405323705374</v>
      </c>
      <c r="BX333" s="133">
        <f t="shared" si="145"/>
        <v>0.99954276569618383</v>
      </c>
      <c r="BY333" s="133">
        <f t="shared" si="146"/>
        <v>0.99961534931293961</v>
      </c>
      <c r="BZ333" s="133">
        <f t="shared" si="147"/>
        <v>1.0000726168196568</v>
      </c>
      <c r="CA333" s="133">
        <f t="shared" si="148"/>
        <v>1.000013169677757</v>
      </c>
      <c r="CB333" s="133">
        <f t="shared" si="149"/>
        <v>0.9996366607405861</v>
      </c>
      <c r="CC333" s="133">
        <f t="shared" si="150"/>
        <v>1.0000081498431685</v>
      </c>
      <c r="CD333" s="133">
        <f t="shared" si="151"/>
        <v>0.99954276569618372</v>
      </c>
      <c r="CE333" s="133">
        <f t="shared" si="127"/>
        <v>0.99998861895859548</v>
      </c>
      <c r="CF333" s="133">
        <f t="shared" si="128"/>
        <v>1.0000135024551475</v>
      </c>
      <c r="CG333" s="133">
        <f t="shared" si="129"/>
        <v>0.99996803022701009</v>
      </c>
    </row>
    <row r="334" spans="1:85" x14ac:dyDescent="0.2">
      <c r="A334" s="132">
        <v>660</v>
      </c>
      <c r="B334" s="132">
        <f t="shared" si="130"/>
        <v>933.15</v>
      </c>
      <c r="C334" s="44">
        <f t="shared" si="131"/>
        <v>1.0716390719605637</v>
      </c>
      <c r="E334" s="40">
        <f>'[4]methanogen M06-L TZVP smd redo'!AB334</f>
        <v>0.3668821150955015</v>
      </c>
      <c r="F334" s="40">
        <f>'[4]methanogen M06-L TZVP smd redo'!AS334</f>
        <v>0.41666341544166485</v>
      </c>
      <c r="G334" s="40">
        <f>'[4]methanogen M06-L TZVP smd redo'!BJ334</f>
        <v>0.44626858808394232</v>
      </c>
      <c r="H334" s="40">
        <f>'[4]methanogen M06-L TZVP smd redo'!EV334</f>
        <v>0.45480446849333056</v>
      </c>
      <c r="I334" s="40">
        <f>'[4]methanogen M06-L TZVP smd redo'!CL334</f>
        <v>0.43608334944322813</v>
      </c>
      <c r="J334" s="40">
        <f>'[4]methanogen M06-L TZVP smd redo'!DG334</f>
        <v>0.43416642147353635</v>
      </c>
      <c r="K334" s="40">
        <f>'[4]methanogen M06-L TZVP smd redo'!EC334</f>
        <v>0.41483125416541533</v>
      </c>
      <c r="M334" s="40" t="e">
        <f>EXP('d-beta'!Y335/1000)*'[3]methanogen M06-L TZVP smd redo'!EZ334</f>
        <v>#N/A</v>
      </c>
      <c r="N334" s="40">
        <f>'[3]methanogen M06-L TZVP smd redo'!ET334</f>
        <v>1.3479000000000001</v>
      </c>
      <c r="O334" s="40">
        <f>'[3]methanogen M06-L TZVP smd redo'!R334</f>
        <v>1.5873999999999999</v>
      </c>
      <c r="P334" s="40">
        <f>'[3]methanogen M06-L TZVP smd redo'!W334</f>
        <v>1.5803400000000001</v>
      </c>
      <c r="Q334" s="40">
        <f>'[3]methanogen M06-L TZVP smd redo'!V334</f>
        <v>1.5758799999999999</v>
      </c>
      <c r="R334" s="40">
        <f>PRODUCT('[4]methanogen M06-L TZVP smd redo'!AD334:AF334)^(1/3)</f>
        <v>1.5784110098376405</v>
      </c>
      <c r="S334" s="40">
        <f>AVERAGE('[3]methanogen M06-L TZVP smd redo'!AT334:AV334)</f>
        <v>1.5723500000000001</v>
      </c>
      <c r="T334" s="40">
        <f>'[3]methanogen M06-L TZVP smd redo'!FK334</f>
        <v>1.5756399999999999</v>
      </c>
      <c r="U334" s="40">
        <f>'[3]methanogen M06-L TZVP smd redo'!CD334</f>
        <v>1.55481</v>
      </c>
      <c r="V334" s="40">
        <f>'[3]methanogen M06-L TZVP smd redo'!CG334</f>
        <v>1.3743399999999999</v>
      </c>
      <c r="W334" s="40">
        <v>1.5674070170597749</v>
      </c>
      <c r="X334" s="40">
        <v>1.5708427582703717</v>
      </c>
      <c r="Y334" s="40">
        <v>1.5842790300946943</v>
      </c>
      <c r="Z334" s="40"/>
      <c r="AA334" s="40">
        <v>2.4915500000000002</v>
      </c>
      <c r="AB334" s="40">
        <v>2.4923291059568013</v>
      </c>
      <c r="AC334" s="41">
        <v>2.4731966666666665</v>
      </c>
      <c r="AD334" s="41">
        <v>2.48353</v>
      </c>
      <c r="AE334" s="41">
        <v>2.5108477760577324</v>
      </c>
      <c r="AF334" s="72">
        <v>2.457647747222333</v>
      </c>
      <c r="AG334" s="41">
        <v>2.4684039273265768</v>
      </c>
      <c r="AH334" s="40"/>
      <c r="AI334" s="133">
        <f>1000*(AA334/Q334/P334-1)</f>
        <v>0.45124838485910423</v>
      </c>
      <c r="AJ334" s="133">
        <f>1000*(AB334/R334^2-1)</f>
        <v>0.38042750583522356</v>
      </c>
      <c r="AK334" s="133">
        <f>1000*(AC334/S334^2-1)</f>
        <v>0.3689478934827406</v>
      </c>
      <c r="AL334" s="133">
        <f>1000*(AD334/T334^2-1)</f>
        <v>0.35792136414225517</v>
      </c>
      <c r="AM334" s="133">
        <f>1000*((AE334/Y334^2-1))</f>
        <v>0.36165439954771728</v>
      </c>
      <c r="AN334" s="133">
        <f>1000*((AF334/W334^2-1))</f>
        <v>0.35941173917830582</v>
      </c>
      <c r="AO334" s="133">
        <f>1000*((AG334/X334^2-1))</f>
        <v>0.3472907004833381</v>
      </c>
      <c r="AQ334" s="133">
        <f>O334*U334/AA334</f>
        <v>0.9905903529931166</v>
      </c>
      <c r="AR334" s="133">
        <f>U334*P334/AB334</f>
        <v>0.98587639550785255</v>
      </c>
      <c r="AS334" s="133">
        <f t="shared" si="132"/>
        <v>0.99968739844391374</v>
      </c>
      <c r="AT334" s="133">
        <f t="shared" si="133"/>
        <v>1.0077359150398344</v>
      </c>
      <c r="AU334" s="133">
        <f>V334*S334/AD334</f>
        <v>0.87010968218624296</v>
      </c>
      <c r="AV334" s="133">
        <f>AC334/AD334</f>
        <v>0.99583925568310694</v>
      </c>
      <c r="AW334" s="133">
        <f>O334*N334/AA334</f>
        <v>0.85876521041118969</v>
      </c>
      <c r="AX334" s="133">
        <f>AE334/AC334</f>
        <v>1.0152236617081534</v>
      </c>
      <c r="AY334" s="133">
        <f>AF334/AG334</f>
        <v>0.99564245544047025</v>
      </c>
      <c r="AZ334" s="133">
        <f t="shared" si="134"/>
        <v>0.9904004737684754</v>
      </c>
      <c r="BB334" s="75">
        <f t="shared" si="135"/>
        <v>-9.4541974246660239</v>
      </c>
      <c r="BC334" s="75">
        <f t="shared" si="136"/>
        <v>-14.224291763168198</v>
      </c>
      <c r="BD334" s="75">
        <f t="shared" si="137"/>
        <v>-0.31265042613752453</v>
      </c>
      <c r="BE334" s="75">
        <f t="shared" si="138"/>
        <v>7.7061462762676216</v>
      </c>
      <c r="BF334" s="75">
        <f t="shared" si="139"/>
        <v>-139.13600380140844</v>
      </c>
      <c r="BG334" s="75">
        <f t="shared" si="140"/>
        <v>-4.1694242986849694</v>
      </c>
      <c r="BH334" s="75">
        <f t="shared" si="141"/>
        <v>-152.25972333322181</v>
      </c>
      <c r="BI334" s="75">
        <f t="shared" si="142"/>
        <v>15.10894458156606</v>
      </c>
      <c r="BJ334" s="75">
        <f t="shared" si="143"/>
        <v>-4.367066327911818</v>
      </c>
      <c r="BK334" s="75">
        <f t="shared" si="144"/>
        <v>-9.6458986911813245</v>
      </c>
      <c r="BM334" s="133">
        <f>O334*U334/Q334/P334</f>
        <v>0.99103735528996173</v>
      </c>
      <c r="BN334" s="133">
        <f>P334*U334/R334^2</f>
        <v>0.98625145000605741</v>
      </c>
      <c r="BO334" s="133">
        <f>P334*Q334/R334^2</f>
        <v>0.99961663163701386</v>
      </c>
      <c r="BP334" s="133">
        <f>R334^2/S334^2</f>
        <v>1.0077243510214466</v>
      </c>
      <c r="BQ334" s="133">
        <f>V334*S334/T334^2</f>
        <v>0.87042111303064451</v>
      </c>
      <c r="BR334" s="133">
        <f>S334^2/T334^2</f>
        <v>0.99582827908212967</v>
      </c>
      <c r="BS334" s="133">
        <f>O334*N334/Q334/P334</f>
        <v>0.85915272682536103</v>
      </c>
      <c r="BT334" s="133">
        <f>Y334^2/S334^2</f>
        <v>1.0152310635588606</v>
      </c>
      <c r="BU334" s="133">
        <f>W334^2/X334^2</f>
        <v>0.99563039155564337</v>
      </c>
      <c r="BV334" s="133">
        <f>X334^2/R334^2</f>
        <v>0.99043328108251993</v>
      </c>
      <c r="BX334" s="133">
        <f t="shared" si="145"/>
        <v>0.9995489551484017</v>
      </c>
      <c r="BY334" s="133">
        <f t="shared" si="146"/>
        <v>0.99961971716421549</v>
      </c>
      <c r="BZ334" s="133">
        <f t="shared" si="147"/>
        <v>1.0000707939470594</v>
      </c>
      <c r="CA334" s="133">
        <f t="shared" si="148"/>
        <v>1.0000114753785359</v>
      </c>
      <c r="CB334" s="133">
        <f t="shared" si="149"/>
        <v>0.99964220669772452</v>
      </c>
      <c r="CC334" s="133">
        <f t="shared" si="150"/>
        <v>1.0000110225841221</v>
      </c>
      <c r="CD334" s="133">
        <f t="shared" si="151"/>
        <v>0.99954895514840159</v>
      </c>
      <c r="CE334" s="133">
        <f t="shared" si="127"/>
        <v>0.99999270919599204</v>
      </c>
      <c r="CF334" s="133">
        <f t="shared" si="128"/>
        <v>1.0000121168306324</v>
      </c>
      <c r="CG334" s="133">
        <f t="shared" si="129"/>
        <v>0.99996687579600652</v>
      </c>
    </row>
    <row r="335" spans="1:85" x14ac:dyDescent="0.2">
      <c r="A335" s="132">
        <v>662</v>
      </c>
      <c r="B335" s="132">
        <f t="shared" si="130"/>
        <v>935.15</v>
      </c>
      <c r="C335" s="44">
        <f t="shared" si="131"/>
        <v>1.0693471635566487</v>
      </c>
      <c r="E335" s="40">
        <f>'[4]methanogen M06-L TZVP smd redo'!AB335</f>
        <v>0.36888835120674202</v>
      </c>
      <c r="F335" s="40">
        <f>'[4]methanogen M06-L TZVP smd redo'!AS335</f>
        <v>0.42006351785528473</v>
      </c>
      <c r="G335" s="40">
        <f>'[4]methanogen M06-L TZVP smd redo'!BJ335</f>
        <v>0.43965078315144623</v>
      </c>
      <c r="H335" s="40">
        <f>'[4]methanogen M06-L TZVP smd redo'!EV335</f>
        <v>0.4510209225851991</v>
      </c>
      <c r="I335" s="40">
        <f>'[4]methanogen M06-L TZVP smd redo'!CL335</f>
        <v>0.42945560364593405</v>
      </c>
      <c r="J335" s="40">
        <f>'[4]methanogen M06-L TZVP smd redo'!DG335</f>
        <v>0.44005952234260626</v>
      </c>
      <c r="K335" s="40">
        <f>'[4]methanogen M06-L TZVP smd redo'!EC335</f>
        <v>0.41200328011181675</v>
      </c>
      <c r="M335" s="40" t="e">
        <f>EXP('d-beta'!Y336/1000)*'[3]methanogen M06-L TZVP smd redo'!EZ335</f>
        <v>#N/A</v>
      </c>
      <c r="N335" s="40">
        <f>'[3]methanogen M06-L TZVP smd redo'!ET335</f>
        <v>1.34666</v>
      </c>
      <c r="O335" s="40">
        <f>'[3]methanogen M06-L TZVP smd redo'!R335</f>
        <v>1.58473</v>
      </c>
      <c r="P335" s="40">
        <f>'[3]methanogen M06-L TZVP smd redo'!W335</f>
        <v>1.5776399999999999</v>
      </c>
      <c r="Q335" s="40">
        <f>'[3]methanogen M06-L TZVP smd redo'!V335</f>
        <v>1.5731900000000001</v>
      </c>
      <c r="R335" s="40">
        <f>PRODUCT('[4]methanogen M06-L TZVP smd redo'!AD335:AF335)^(1/3)</f>
        <v>1.5757546891874747</v>
      </c>
      <c r="S335" s="40">
        <f>AVERAGE('[3]methanogen M06-L TZVP smd redo'!AT335:AV335)</f>
        <v>1.5697400000000001</v>
      </c>
      <c r="T335" s="40">
        <f>'[3]methanogen M06-L TZVP smd redo'!FK335</f>
        <v>1.57304</v>
      </c>
      <c r="U335" s="40">
        <f>'[3]methanogen M06-L TZVP smd redo'!CD335</f>
        <v>1.55226</v>
      </c>
      <c r="V335" s="40">
        <f>'[3]methanogen M06-L TZVP smd redo'!CG335</f>
        <v>1.3727</v>
      </c>
      <c r="W335" s="40">
        <v>1.5648271838443313</v>
      </c>
      <c r="X335" s="40">
        <v>1.5682430123456439</v>
      </c>
      <c r="Y335" s="40">
        <v>1.581592590019419</v>
      </c>
      <c r="Z335" s="40"/>
      <c r="AA335" s="40">
        <v>2.48305</v>
      </c>
      <c r="AB335" s="40">
        <v>2.4839432013445326</v>
      </c>
      <c r="AC335" s="41">
        <v>2.4649899999999998</v>
      </c>
      <c r="AD335" s="41">
        <v>2.47532</v>
      </c>
      <c r="AE335" s="41">
        <v>2.5023249101508456</v>
      </c>
      <c r="AF335" s="72">
        <v>2.4495546729415891</v>
      </c>
      <c r="AG335" s="41">
        <v>2.4602410725199766</v>
      </c>
      <c r="AH335" s="40"/>
      <c r="AI335" s="133">
        <f>1000*(AA335/Q335/P335-1)</f>
        <v>0.45228090379145769</v>
      </c>
      <c r="AJ335" s="133">
        <f>1000*(AB335/R335^2-1)</f>
        <v>0.37871919954368671</v>
      </c>
      <c r="AK335" s="133">
        <f>1000*(AC335/S335^2-1)</f>
        <v>0.36781721818801572</v>
      </c>
      <c r="AL335" s="133">
        <f>1000*(AD335/T335^2-1)</f>
        <v>0.34963596241688322</v>
      </c>
      <c r="AM335" s="133">
        <f>1000*((AE335/Y335^2-1))</f>
        <v>0.35571154299041119</v>
      </c>
      <c r="AN335" s="133">
        <f>1000*((AF335/W335^2-1))</f>
        <v>0.35552059899024435</v>
      </c>
      <c r="AO335" s="133">
        <f>1000*((AG335/X335^2-1))</f>
        <v>0.34761794137438962</v>
      </c>
      <c r="AQ335" s="133">
        <f>O335*U335/AA335</f>
        <v>0.99068202001570649</v>
      </c>
      <c r="AR335" s="133">
        <f>U335*P335/AB335</f>
        <v>0.98589511429827847</v>
      </c>
      <c r="AS335" s="133">
        <f t="shared" si="132"/>
        <v>0.99964040991595571</v>
      </c>
      <c r="AT335" s="133">
        <f t="shared" si="133"/>
        <v>1.0076889566872616</v>
      </c>
      <c r="AU335" s="133">
        <f>V335*S335/AD335</f>
        <v>0.87050647916229018</v>
      </c>
      <c r="AV335" s="133">
        <f>AC335/AD335</f>
        <v>0.99582680219123176</v>
      </c>
      <c r="AW335" s="133">
        <f>O335*N335/AA335</f>
        <v>0.85946416777753176</v>
      </c>
      <c r="AX335" s="133">
        <f>AE335/AC335</f>
        <v>1.0151460696192869</v>
      </c>
      <c r="AY335" s="133">
        <f>AF335/AG335</f>
        <v>0.99565636079417141</v>
      </c>
      <c r="AZ335" s="133">
        <f t="shared" si="134"/>
        <v>0.9904578619947001</v>
      </c>
      <c r="BB335" s="75">
        <f t="shared" si="135"/>
        <v>-9.3616639356777416</v>
      </c>
      <c r="BC335" s="75">
        <f t="shared" si="136"/>
        <v>-14.205304988754033</v>
      </c>
      <c r="BD335" s="75">
        <f t="shared" si="137"/>
        <v>-0.35965475206168029</v>
      </c>
      <c r="BE335" s="75">
        <f t="shared" si="138"/>
        <v>7.6595473151849367</v>
      </c>
      <c r="BF335" s="75">
        <f t="shared" si="139"/>
        <v>-138.68007676622187</v>
      </c>
      <c r="BG335" s="75">
        <f t="shared" si="140"/>
        <v>-4.1819299010434587</v>
      </c>
      <c r="BH335" s="75">
        <f t="shared" si="141"/>
        <v>-151.44614464137939</v>
      </c>
      <c r="BI335" s="75">
        <f t="shared" si="142"/>
        <v>15.032513094524997</v>
      </c>
      <c r="BJ335" s="75">
        <f t="shared" si="143"/>
        <v>-4.3531002133457672</v>
      </c>
      <c r="BK335" s="75">
        <f t="shared" si="144"/>
        <v>-9.5879559042544198</v>
      </c>
      <c r="BM335" s="133">
        <f>O335*U335/Q335/P335</f>
        <v>0.99113008657508894</v>
      </c>
      <c r="BN335" s="133">
        <f>P335*U335/R335^2</f>
        <v>0.98626849170679953</v>
      </c>
      <c r="BO335" s="133">
        <f>P335*Q335/R335^2</f>
        <v>0.99956690790732239</v>
      </c>
      <c r="BP335" s="133">
        <f>R335^2/S335^2</f>
        <v>1.007677975040004</v>
      </c>
      <c r="BQ335" s="133">
        <f>V335*S335/T335^2</f>
        <v>0.87081083953292215</v>
      </c>
      <c r="BR335" s="133">
        <f>S335^2/T335^2</f>
        <v>0.99580870346646</v>
      </c>
      <c r="BS335" s="133">
        <f>O335*N335/Q335/P335</f>
        <v>0.85985288700811047</v>
      </c>
      <c r="BT335" s="133">
        <f>Y335^2/S335^2</f>
        <v>1.0151583542780889</v>
      </c>
      <c r="BU335" s="133">
        <f>W335^2/X335^2</f>
        <v>0.99564849525920862</v>
      </c>
      <c r="BV335" s="133">
        <f>X335^2/R335^2</f>
        <v>0.99048865577590106</v>
      </c>
      <c r="BX335" s="133">
        <f t="shared" si="145"/>
        <v>0.99954792356174882</v>
      </c>
      <c r="BY335" s="133">
        <f t="shared" si="146"/>
        <v>0.99962142417438993</v>
      </c>
      <c r="BZ335" s="133">
        <f t="shared" si="147"/>
        <v>1.0000735338555646</v>
      </c>
      <c r="CA335" s="133">
        <f t="shared" si="148"/>
        <v>1.0000108979728937</v>
      </c>
      <c r="CB335" s="133">
        <f t="shared" si="149"/>
        <v>0.99965048624016295</v>
      </c>
      <c r="CC335" s="133">
        <f t="shared" si="150"/>
        <v>1.0000181749011721</v>
      </c>
      <c r="CD335" s="133">
        <f t="shared" si="151"/>
        <v>0.99954792356174871</v>
      </c>
      <c r="CE335" s="133">
        <f t="shared" si="127"/>
        <v>0.99998789877584104</v>
      </c>
      <c r="CF335" s="133">
        <f t="shared" si="128"/>
        <v>1.000007899911465</v>
      </c>
      <c r="CG335" s="133">
        <f t="shared" si="129"/>
        <v>0.99996891051601511</v>
      </c>
    </row>
    <row r="336" spans="1:85" x14ac:dyDescent="0.2">
      <c r="A336" s="132">
        <v>664</v>
      </c>
      <c r="B336" s="132">
        <f t="shared" si="130"/>
        <v>937.15</v>
      </c>
      <c r="C336" s="44">
        <f t="shared" si="131"/>
        <v>1.0670650376140427</v>
      </c>
      <c r="E336" s="40">
        <f>'[4]methanogen M06-L TZVP smd redo'!AB336</f>
        <v>0.35416255518039286</v>
      </c>
      <c r="F336" s="40">
        <f>'[4]methanogen M06-L TZVP smd redo'!AS336</f>
        <v>0.41311010543343407</v>
      </c>
      <c r="G336" s="40">
        <f>'[4]methanogen M06-L TZVP smd redo'!BJ336</f>
        <v>0.442305807276</v>
      </c>
      <c r="H336" s="40">
        <f>'[4]methanogen M06-L TZVP smd redo'!EV336</f>
        <v>0.44326721683907166</v>
      </c>
      <c r="I336" s="40">
        <f>'[4]methanogen M06-L TZVP smd redo'!CL336</f>
        <v>0.42651921379821545</v>
      </c>
      <c r="J336" s="40">
        <f>'[4]methanogen M06-L TZVP smd redo'!DG336</f>
        <v>0.43770765373096765</v>
      </c>
      <c r="K336" s="40">
        <f>'[4]methanogen M06-L TZVP smd redo'!EC336</f>
        <v>0.41269650472197661</v>
      </c>
      <c r="M336" s="40" t="e">
        <f>EXP('d-beta'!Y337/1000)*'[3]methanogen M06-L TZVP smd redo'!EZ336</f>
        <v>#N/A</v>
      </c>
      <c r="N336" s="40">
        <f>'[3]methanogen M06-L TZVP smd redo'!ET336</f>
        <v>1.3454200000000001</v>
      </c>
      <c r="O336" s="40">
        <f>'[3]methanogen M06-L TZVP smd redo'!R336</f>
        <v>1.58209</v>
      </c>
      <c r="P336" s="40">
        <f>'[3]methanogen M06-L TZVP smd redo'!W336</f>
        <v>1.5749599999999999</v>
      </c>
      <c r="Q336" s="40">
        <f>'[3]methanogen M06-L TZVP smd redo'!V336</f>
        <v>1.57053</v>
      </c>
      <c r="R336" s="40">
        <f>PRODUCT('[4]methanogen M06-L TZVP smd redo'!AD336:AF336)^(1/3)</f>
        <v>1.573118368429762</v>
      </c>
      <c r="S336" s="40">
        <f>AVERAGE('[3]methanogen M06-L TZVP smd redo'!AT336:AV336)</f>
        <v>1.5671533333333334</v>
      </c>
      <c r="T336" s="40">
        <f>'[3]methanogen M06-L TZVP smd redo'!FK336</f>
        <v>1.5704499999999999</v>
      </c>
      <c r="U336" s="40">
        <f>'[3]methanogen M06-L TZVP smd redo'!CD336</f>
        <v>1.54972</v>
      </c>
      <c r="V336" s="40">
        <f>'[3]methanogen M06-L TZVP smd redo'!CG336</f>
        <v>1.3710800000000001</v>
      </c>
      <c r="W336" s="40">
        <v>1.562263995483111</v>
      </c>
      <c r="X336" s="40">
        <v>1.5656632659522594</v>
      </c>
      <c r="Y336" s="40">
        <v>1.5789261498273031</v>
      </c>
      <c r="Z336" s="40"/>
      <c r="AA336" s="40">
        <v>2.4746199999999998</v>
      </c>
      <c r="AB336" s="40">
        <v>2.4756271877228015</v>
      </c>
      <c r="AC336" s="41">
        <v>2.4568600000000003</v>
      </c>
      <c r="AD336" s="41">
        <v>2.4671799999999999</v>
      </c>
      <c r="AE336" s="41">
        <v>2.4938820008555935</v>
      </c>
      <c r="AF336" s="72">
        <v>2.4415282867184471</v>
      </c>
      <c r="AG336" s="41">
        <v>2.4521514979666486</v>
      </c>
      <c r="AH336" s="40"/>
      <c r="AI336" s="133">
        <f>1000*(AA336/Q336/P336-1)</f>
        <v>0.44393024667166436</v>
      </c>
      <c r="AJ336" s="133">
        <f>1000*(AB336/R336^2-1)</f>
        <v>0.37410033843965351</v>
      </c>
      <c r="AK336" s="133">
        <f>1000*(AC336/S336^2-1)</f>
        <v>0.36255735129397948</v>
      </c>
      <c r="AL336" s="133">
        <f>1000*(AD336/T336^2-1)</f>
        <v>0.35145475405218285</v>
      </c>
      <c r="AM336" s="133">
        <f>1000*((AE336/Y336^2-1))</f>
        <v>0.35066647277171015</v>
      </c>
      <c r="AN336" s="133">
        <f>1000*((AF336/W336^2-1))</f>
        <v>0.35215558069867647</v>
      </c>
      <c r="AO336" s="133">
        <f>1000*((AG336/X336^2-1))</f>
        <v>0.34676910506870051</v>
      </c>
      <c r="AQ336" s="133">
        <f>O336*U336/AA336</f>
        <v>0.990776973757587</v>
      </c>
      <c r="AR336" s="133">
        <f>U336*P336/AB336</f>
        <v>0.98591056977569957</v>
      </c>
      <c r="AS336" s="133">
        <f t="shared" si="132"/>
        <v>0.99959315856288999</v>
      </c>
      <c r="AT336" s="133">
        <f t="shared" si="133"/>
        <v>1.0076386882943273</v>
      </c>
      <c r="AU336" s="133">
        <f>V336*S336/AD336</f>
        <v>0.87091034795461497</v>
      </c>
      <c r="AV336" s="133">
        <f>AC336/AD336</f>
        <v>0.99581708671438662</v>
      </c>
      <c r="AW336" s="133">
        <f>O336*N336/AA336</f>
        <v>0.8601625816488998</v>
      </c>
      <c r="AX336" s="133">
        <f>AE336/AC336</f>
        <v>1.0150688280388762</v>
      </c>
      <c r="AY336" s="133">
        <f>AF336/AG336</f>
        <v>0.99566779978438924</v>
      </c>
      <c r="AZ336" s="133">
        <f t="shared" si="134"/>
        <v>0.99051727583516036</v>
      </c>
      <c r="BB336" s="75">
        <f t="shared" si="135"/>
        <v>-9.2658216878678346</v>
      </c>
      <c r="BC336" s="75">
        <f t="shared" si="136"/>
        <v>-14.189628517643063</v>
      </c>
      <c r="BD336" s="75">
        <f t="shared" si="137"/>
        <v>-0.4069242195411244</v>
      </c>
      <c r="BE336" s="75">
        <f t="shared" si="138"/>
        <v>7.6096612402632688</v>
      </c>
      <c r="BF336" s="75">
        <f t="shared" si="139"/>
        <v>-138.21623744495571</v>
      </c>
      <c r="BG336" s="75">
        <f t="shared" si="140"/>
        <v>-4.1916861399969552</v>
      </c>
      <c r="BH336" s="75">
        <f t="shared" si="141"/>
        <v>-150.63385917303279</v>
      </c>
      <c r="BI336" s="75">
        <f t="shared" si="142"/>
        <v>14.956421070437266</v>
      </c>
      <c r="BJ336" s="75">
        <f t="shared" si="143"/>
        <v>-4.3416113855151153</v>
      </c>
      <c r="BK336" s="75">
        <f t="shared" si="144"/>
        <v>-9.5279714659407038</v>
      </c>
      <c r="BM336" s="133">
        <f>O336*U336/Q336/P336</f>
        <v>0.99121680962394376</v>
      </c>
      <c r="BN336" s="133">
        <f>P336*U336/R336^2</f>
        <v>0.98627939925352381</v>
      </c>
      <c r="BO336" s="133">
        <f>P336*Q336/R336^2</f>
        <v>0.99952338803760465</v>
      </c>
      <c r="BP336" s="133">
        <f>R336^2/S336^2</f>
        <v>1.0076270614834948</v>
      </c>
      <c r="BQ336" s="133">
        <f>V336*S336/T336^2</f>
        <v>0.87121643353675682</v>
      </c>
      <c r="BR336" s="133">
        <f>S336^2/T336^2</f>
        <v>0.99580603456538408</v>
      </c>
      <c r="BS336" s="133">
        <f>O336*N336/Q336/P336</f>
        <v>0.86054443383594892</v>
      </c>
      <c r="BT336" s="133">
        <f>Y336^2/S336^2</f>
        <v>1.0150808938679206</v>
      </c>
      <c r="BU336" s="133">
        <f>W336^2/X336^2</f>
        <v>0.99566243853204495</v>
      </c>
      <c r="BV336" s="133">
        <f>X336^2/R336^2</f>
        <v>0.99054433850948476</v>
      </c>
      <c r="BX336" s="133">
        <f t="shared" si="145"/>
        <v>0.99955626673994402</v>
      </c>
      <c r="BY336" s="133">
        <f t="shared" si="146"/>
        <v>0.9996260395602875</v>
      </c>
      <c r="BZ336" s="133">
        <f t="shared" si="147"/>
        <v>1.000069803794609</v>
      </c>
      <c r="CA336" s="133">
        <f t="shared" si="148"/>
        <v>1.0000115388036674</v>
      </c>
      <c r="CB336" s="133">
        <f t="shared" si="149"/>
        <v>0.9996486687229954</v>
      </c>
      <c r="CC336" s="133">
        <f t="shared" si="150"/>
        <v>1.0000110986965522</v>
      </c>
      <c r="CD336" s="133">
        <f t="shared" si="151"/>
        <v>0.99955626673994391</v>
      </c>
      <c r="CE336" s="133">
        <f t="shared" si="127"/>
        <v>0.99998811343104055</v>
      </c>
      <c r="CF336" s="133">
        <f t="shared" si="128"/>
        <v>1.0000053846084143</v>
      </c>
      <c r="CG336" s="133">
        <f t="shared" si="129"/>
        <v>0.99997267898742914</v>
      </c>
    </row>
    <row r="337" spans="1:85" x14ac:dyDescent="0.2">
      <c r="A337" s="132">
        <v>666</v>
      </c>
      <c r="B337" s="132">
        <f t="shared" si="130"/>
        <v>939.15</v>
      </c>
      <c r="C337" s="44">
        <f t="shared" si="131"/>
        <v>1.0647926316349892</v>
      </c>
      <c r="E337" s="40">
        <f>'[4]methanogen M06-L TZVP smd redo'!AB337</f>
        <v>0.35500245939790176</v>
      </c>
      <c r="F337" s="40">
        <f>'[4]methanogen M06-L TZVP smd redo'!AS337</f>
        <v>0.407620319121893</v>
      </c>
      <c r="G337" s="40">
        <f>'[4]methanogen M06-L TZVP smd redo'!BJ337</f>
        <v>0.4368177633864434</v>
      </c>
      <c r="H337" s="40">
        <f>'[4]methanogen M06-L TZVP smd redo'!EV337</f>
        <v>0.43215350239611539</v>
      </c>
      <c r="I337" s="40">
        <f>'[4]methanogen M06-L TZVP smd redo'!CL337</f>
        <v>0.42093315307845103</v>
      </c>
      <c r="J337" s="40">
        <f>'[4]methanogen M06-L TZVP smd redo'!DG337</f>
        <v>0.42850402348881822</v>
      </c>
      <c r="K337" s="40">
        <f>'[4]methanogen M06-L TZVP smd redo'!EC337</f>
        <v>0.40517050343735761</v>
      </c>
      <c r="M337" s="40" t="e">
        <f>EXP('d-beta'!Y338/1000)*'[3]methanogen M06-L TZVP smd redo'!EZ337</f>
        <v>#N/A</v>
      </c>
      <c r="N337" s="40">
        <f>'[3]methanogen M06-L TZVP smd redo'!ET337</f>
        <v>1.34419</v>
      </c>
      <c r="O337" s="40">
        <f>'[3]methanogen M06-L TZVP smd redo'!R337</f>
        <v>1.5794600000000001</v>
      </c>
      <c r="P337" s="40">
        <f>'[3]methanogen M06-L TZVP smd redo'!W337</f>
        <v>1.5723</v>
      </c>
      <c r="Q337" s="40">
        <f>'[3]methanogen M06-L TZVP smd redo'!V337</f>
        <v>1.5678799999999999</v>
      </c>
      <c r="R337" s="40">
        <f>PRODUCT('[4]methanogen M06-L TZVP smd redo'!AD337:AF337)^(1/3)</f>
        <v>1.5705021067185709</v>
      </c>
      <c r="S337" s="40">
        <f>AVERAGE('[3]methanogen M06-L TZVP smd redo'!AT337:AV337)</f>
        <v>1.5645800000000001</v>
      </c>
      <c r="T337" s="40">
        <f>'[3]methanogen M06-L TZVP smd redo'!FK337</f>
        <v>1.56789</v>
      </c>
      <c r="U337" s="40">
        <f>'[3]methanogen M06-L TZVP smd redo'!CD337</f>
        <v>1.54721</v>
      </c>
      <c r="V337" s="40">
        <f>'[3]methanogen M06-L TZVP smd redo'!CG337</f>
        <v>1.36947</v>
      </c>
      <c r="W337" s="40">
        <v>1.5597208068861006</v>
      </c>
      <c r="X337" s="40">
        <v>1.5631068261768937</v>
      </c>
      <c r="Y337" s="40">
        <v>1.5762730572987185</v>
      </c>
      <c r="Z337" s="40"/>
      <c r="AA337" s="40">
        <v>2.4662700000000002</v>
      </c>
      <c r="AB337" s="40">
        <v>2.4673845814571589</v>
      </c>
      <c r="AC337" s="41">
        <v>2.4487933333333332</v>
      </c>
      <c r="AD337" s="41">
        <v>2.4590999999999998</v>
      </c>
      <c r="AE337" s="41">
        <v>2.4855124548363903</v>
      </c>
      <c r="AF337" s="72">
        <v>2.433575212567769</v>
      </c>
      <c r="AG337" s="41">
        <v>2.4441252832383356</v>
      </c>
      <c r="AH337" s="40"/>
      <c r="AI337" s="133">
        <f>1000*(AA337/Q337/P337-1)</f>
        <v>0.44308205017684621</v>
      </c>
      <c r="AJ337" s="133">
        <f>1000*(AB337/R337^2-1)</f>
        <v>0.36802058099860702</v>
      </c>
      <c r="AK337" s="133">
        <f>1000*(AC337/S337^2-1)</f>
        <v>0.36061649548946306</v>
      </c>
      <c r="AL337" s="133">
        <f>1000*(AD337/T337^2-1)</f>
        <v>0.33395228230848062</v>
      </c>
      <c r="AM337" s="133">
        <f>1000*((AE337/Y337^2-1))</f>
        <v>0.35244736283090994</v>
      </c>
      <c r="AN337" s="133">
        <f>1000*((AF337/W337^2-1))</f>
        <v>0.34784685673128202</v>
      </c>
      <c r="AO337" s="133">
        <f>1000*((AG337/X337^2-1))</f>
        <v>0.33656620335187348</v>
      </c>
      <c r="AQ337" s="133">
        <f>O337*U337/AA337</f>
        <v>0.99087135901584167</v>
      </c>
      <c r="AR337" s="133">
        <f>U337*P337/AB337</f>
        <v>0.98593397287233497</v>
      </c>
      <c r="AS337" s="133">
        <f t="shared" si="132"/>
        <v>0.99954827412575442</v>
      </c>
      <c r="AT337" s="133">
        <f t="shared" si="133"/>
        <v>1.0075920037312904</v>
      </c>
      <c r="AU337" s="133">
        <f>V337*S337/AD337</f>
        <v>0.87131282688788592</v>
      </c>
      <c r="AV337" s="133">
        <f>AC337/AD337</f>
        <v>0.99580876472422164</v>
      </c>
      <c r="AW337" s="133">
        <f>O337*N337/AA337</f>
        <v>0.86085235493275258</v>
      </c>
      <c r="AX337" s="133">
        <f>AE337/AC337</f>
        <v>1.014994781716869</v>
      </c>
      <c r="AY337" s="133">
        <f>AF337/AG337</f>
        <v>0.9956834984102827</v>
      </c>
      <c r="AZ337" s="133">
        <f t="shared" si="134"/>
        <v>0.99057329838501007</v>
      </c>
      <c r="BB337" s="75">
        <f t="shared" si="135"/>
        <v>-9.1705623456676513</v>
      </c>
      <c r="BC337" s="75">
        <f t="shared" si="136"/>
        <v>-14.165891254253051</v>
      </c>
      <c r="BD337" s="75">
        <f t="shared" si="137"/>
        <v>-0.45182793311455538</v>
      </c>
      <c r="BE337" s="75">
        <f t="shared" si="138"/>
        <v>7.5633295093800506</v>
      </c>
      <c r="BF337" s="75">
        <f t="shared" si="139"/>
        <v>-137.75420830168346</v>
      </c>
      <c r="BG337" s="75">
        <f t="shared" si="140"/>
        <v>-4.2000431214641525</v>
      </c>
      <c r="BH337" s="75">
        <f t="shared" si="141"/>
        <v>-149.83227017328008</v>
      </c>
      <c r="BI337" s="75">
        <f t="shared" si="142"/>
        <v>14.883471314888478</v>
      </c>
      <c r="BJ337" s="75">
        <f t="shared" si="143"/>
        <v>-4.3258445784148174</v>
      </c>
      <c r="BK337" s="75">
        <f t="shared" si="144"/>
        <v>-9.4714141832059706</v>
      </c>
      <c r="BM337" s="133">
        <f>O337*U337/Q337/P337</f>
        <v>0.99131039632905593</v>
      </c>
      <c r="BN337" s="133">
        <f>P337*U337/R337^2</f>
        <v>0.98629681686585768</v>
      </c>
      <c r="BO337" s="133">
        <f>P337*Q337/R337^2</f>
        <v>0.99947327979242706</v>
      </c>
      <c r="BP337" s="133">
        <f>R337^2/S337^2</f>
        <v>1.0075845461784692</v>
      </c>
      <c r="BQ337" s="133">
        <f>V337*S337/T337^2</f>
        <v>0.87160380379502977</v>
      </c>
      <c r="BR337" s="133">
        <f>S337^2/T337^2</f>
        <v>0.99578222183883391</v>
      </c>
      <c r="BS337" s="133">
        <f>O337*N337/Q337/P337</f>
        <v>0.86123378315907584</v>
      </c>
      <c r="BT337" s="133">
        <f>Y337^2/S337^2</f>
        <v>1.0150030704225559</v>
      </c>
      <c r="BU337" s="133">
        <f>W337^2/X337^2</f>
        <v>0.99567227035550521</v>
      </c>
      <c r="BV337" s="133">
        <f>X337^2/R337^2</f>
        <v>0.99060444576846762</v>
      </c>
      <c r="BX337" s="133">
        <f t="shared" si="145"/>
        <v>0.99955711418457827</v>
      </c>
      <c r="BY337" s="133">
        <f t="shared" si="146"/>
        <v>0.99963211480832337</v>
      </c>
      <c r="BZ337" s="133">
        <f t="shared" si="147"/>
        <v>1.0000750338551752</v>
      </c>
      <c r="CA337" s="133">
        <f t="shared" si="148"/>
        <v>1.0000074014164366</v>
      </c>
      <c r="CB337" s="133">
        <f t="shared" si="149"/>
        <v>0.99966615920458712</v>
      </c>
      <c r="CC337" s="133">
        <f t="shared" si="150"/>
        <v>1.0000266553115789</v>
      </c>
      <c r="CD337" s="133">
        <f t="shared" si="151"/>
        <v>0.99955711418457815</v>
      </c>
      <c r="CE337" s="133">
        <f t="shared" si="127"/>
        <v>0.99999183381220369</v>
      </c>
      <c r="CF337" s="133">
        <f t="shared" si="128"/>
        <v>1.0000112768579701</v>
      </c>
      <c r="CG337" s="133">
        <f t="shared" si="129"/>
        <v>0.99996855719395306</v>
      </c>
    </row>
    <row r="338" spans="1:85" x14ac:dyDescent="0.2">
      <c r="A338" s="132">
        <v>668</v>
      </c>
      <c r="B338" s="132">
        <f t="shared" si="130"/>
        <v>941.15</v>
      </c>
      <c r="C338" s="44">
        <f t="shared" si="131"/>
        <v>1.0625298836529777</v>
      </c>
      <c r="E338" s="40">
        <f>'[4]methanogen M06-L TZVP smd redo'!AB338</f>
        <v>0.34887445128117811</v>
      </c>
      <c r="F338" s="40">
        <f>'[4]methanogen M06-L TZVP smd redo'!AS338</f>
        <v>0.41152334212002373</v>
      </c>
      <c r="G338" s="40">
        <f>'[4]methanogen M06-L TZVP smd redo'!BJ338</f>
        <v>0.43083282041700421</v>
      </c>
      <c r="H338" s="40">
        <f>'[4]methanogen M06-L TZVP smd redo'!EV338</f>
        <v>0.43950659892733057</v>
      </c>
      <c r="I338" s="40">
        <f>'[4]methanogen M06-L TZVP smd redo'!CL338</f>
        <v>0.41908593253880966</v>
      </c>
      <c r="J338" s="40">
        <f>'[4]methanogen M06-L TZVP smd redo'!DG338</f>
        <v>0.42509137395452257</v>
      </c>
      <c r="K338" s="40">
        <f>'[4]methanogen M06-L TZVP smd redo'!EC338</f>
        <v>0.40675395018974214</v>
      </c>
      <c r="M338" s="40" t="e">
        <f>EXP('d-beta'!Y339/1000)*'[3]methanogen M06-L TZVP smd redo'!EZ338</f>
        <v>#N/A</v>
      </c>
      <c r="N338" s="40">
        <f>'[3]methanogen M06-L TZVP smd redo'!ET338</f>
        <v>1.34297</v>
      </c>
      <c r="O338" s="40">
        <f>'[3]methanogen M06-L TZVP smd redo'!R338</f>
        <v>1.5768500000000001</v>
      </c>
      <c r="P338" s="40">
        <f>'[3]methanogen M06-L TZVP smd redo'!W338</f>
        <v>1.5696600000000001</v>
      </c>
      <c r="Q338" s="40">
        <f>'[3]methanogen M06-L TZVP smd redo'!V338</f>
        <v>1.5652600000000001</v>
      </c>
      <c r="R338" s="40">
        <f>PRODUCT('[4]methanogen M06-L TZVP smd redo'!AD338:AF338)^(1/3)</f>
        <v>1.5678991046277884</v>
      </c>
      <c r="S338" s="40">
        <f>AVERAGE('[3]methanogen M06-L TZVP smd redo'!AT338:AV338)</f>
        <v>1.5620266666666669</v>
      </c>
      <c r="T338" s="40">
        <f>'[3]methanogen M06-L TZVP smd redo'!FK338</f>
        <v>1.5653300000000001</v>
      </c>
      <c r="U338" s="40">
        <f>'[3]methanogen M06-L TZVP smd redo'!CD338</f>
        <v>1.54471</v>
      </c>
      <c r="V338" s="40">
        <f>'[3]methanogen M06-L TZVP smd redo'!CG338</f>
        <v>1.3678699999999999</v>
      </c>
      <c r="W338" s="40">
        <v>1.5571909406616129</v>
      </c>
      <c r="X338" s="40">
        <v>1.5605637390750982</v>
      </c>
      <c r="Y338" s="40">
        <v>1.573646616835833</v>
      </c>
      <c r="Z338" s="40"/>
      <c r="AA338" s="40">
        <v>2.4579900000000001</v>
      </c>
      <c r="AB338" s="40">
        <v>2.4592152729614321</v>
      </c>
      <c r="AC338" s="41">
        <v>2.4407966666666669</v>
      </c>
      <c r="AD338" s="41">
        <v>2.4510999999999998</v>
      </c>
      <c r="AE338" s="41">
        <v>2.4772095466907533</v>
      </c>
      <c r="AF338" s="72">
        <v>2.4256821383857825</v>
      </c>
      <c r="AG338" s="41">
        <v>2.436172382129536</v>
      </c>
      <c r="AH338" s="40"/>
      <c r="AI338" s="133">
        <f>1000*(AA338/Q338/P338-1)</f>
        <v>0.43305675261540166</v>
      </c>
      <c r="AJ338" s="133">
        <f>1000*(AB338/R338^2-1)</f>
        <v>0.3692258316108088</v>
      </c>
      <c r="AK338" s="133">
        <f>1000*(AC338/S338^2-1)</f>
        <v>0.35630540559949964</v>
      </c>
      <c r="AL338" s="133">
        <f>1000*(AD338/T338^2-1)</f>
        <v>0.34363364875900082</v>
      </c>
      <c r="AM338" s="133">
        <f>1000*((AE338/Y338^2-1))</f>
        <v>0.34157826677061465</v>
      </c>
      <c r="AN338" s="133">
        <f>1000*((AF338/W338^2-1))</f>
        <v>0.34580073465528827</v>
      </c>
      <c r="AO338" s="133">
        <f>1000*((AG338/X338^2-1))</f>
        <v>0.33391313237185472</v>
      </c>
      <c r="AQ338" s="133">
        <f>O338*U338/AA338</f>
        <v>0.99096251957900572</v>
      </c>
      <c r="AR338" s="133">
        <f>U338*P338/AB338</f>
        <v>0.98595252122038457</v>
      </c>
      <c r="AS338" s="133">
        <f t="shared" si="132"/>
        <v>0.99950176262529611</v>
      </c>
      <c r="AT338" s="133">
        <f t="shared" si="133"/>
        <v>1.0075461453001404</v>
      </c>
      <c r="AU338" s="133">
        <f>V338*S338/AD338</f>
        <v>0.87171042247698316</v>
      </c>
      <c r="AV338" s="133">
        <f>AC338/AD338</f>
        <v>0.99579644513347765</v>
      </c>
      <c r="AW338" s="133">
        <f>O338*N338/AA338</f>
        <v>0.86154225383341665</v>
      </c>
      <c r="AX338" s="133">
        <f>AE338/AC338</f>
        <v>1.0149184405736733</v>
      </c>
      <c r="AY338" s="133">
        <f>AF338/AG338</f>
        <v>0.99569396491779305</v>
      </c>
      <c r="AZ338" s="133">
        <f t="shared" si="134"/>
        <v>0.99062998222024401</v>
      </c>
      <c r="BB338" s="75">
        <f t="shared" si="135"/>
        <v>-9.078566175642564</v>
      </c>
      <c r="BC338" s="75">
        <f t="shared" si="136"/>
        <v>-14.147078459393194</v>
      </c>
      <c r="BD338" s="75">
        <f t="shared" si="137"/>
        <v>-0.4983615361876414</v>
      </c>
      <c r="BE338" s="75">
        <f t="shared" si="138"/>
        <v>7.5178155765710555</v>
      </c>
      <c r="BF338" s="75">
        <f t="shared" si="139"/>
        <v>-137.29799454075044</v>
      </c>
      <c r="BG338" s="75">
        <f t="shared" si="140"/>
        <v>-4.2124146403607412</v>
      </c>
      <c r="BH338" s="75">
        <f t="shared" si="141"/>
        <v>-149.03117739924559</v>
      </c>
      <c r="BI338" s="75">
        <f t="shared" si="142"/>
        <v>14.808255150578256</v>
      </c>
      <c r="BJ338" s="75">
        <f t="shared" si="143"/>
        <v>-4.3153327515982598</v>
      </c>
      <c r="BK338" s="75">
        <f t="shared" si="144"/>
        <v>-9.4141925585455368</v>
      </c>
      <c r="BM338" s="133">
        <f>O338*U338/Q338/P338</f>
        <v>0.99139166258969824</v>
      </c>
      <c r="BN338" s="133">
        <f>P338*U338/R338^2</f>
        <v>0.98631656035996096</v>
      </c>
      <c r="BO338" s="133">
        <f>P338*Q338/R338^2</f>
        <v>0.9994379911239214</v>
      </c>
      <c r="BP338" s="133">
        <f>R338^2/S338^2</f>
        <v>1.0075331321794974</v>
      </c>
      <c r="BQ338" s="133">
        <f>V338*S338/T338^2</f>
        <v>0.87200997151012027</v>
      </c>
      <c r="BR338" s="133">
        <f>S338^2/T338^2</f>
        <v>0.99578383113749724</v>
      </c>
      <c r="BS338" s="133">
        <f>O338*N338/Q338/P338</f>
        <v>0.86191535052410273</v>
      </c>
      <c r="BT338" s="133">
        <f>Y338^2/S338^2</f>
        <v>1.0149333823146736</v>
      </c>
      <c r="BU338" s="133">
        <f>W338^2/X338^2</f>
        <v>0.99568213259556781</v>
      </c>
      <c r="BV338" s="133">
        <f>X338^2/R338^2</f>
        <v>0.9906649523618738</v>
      </c>
      <c r="BX338" s="133">
        <f t="shared" si="145"/>
        <v>0.99956713070435599</v>
      </c>
      <c r="BY338" s="133">
        <f t="shared" si="146"/>
        <v>0.99963091044578678</v>
      </c>
      <c r="BZ338" s="133">
        <f t="shared" si="147"/>
        <v>1.0000638073616783</v>
      </c>
      <c r="CA338" s="133">
        <f t="shared" si="148"/>
        <v>1.0000129158240334</v>
      </c>
      <c r="CB338" s="133">
        <f t="shared" si="149"/>
        <v>0.99965648439476174</v>
      </c>
      <c r="CC338" s="133">
        <f t="shared" si="150"/>
        <v>1.0000126674038943</v>
      </c>
      <c r="CD338" s="133">
        <f t="shared" si="151"/>
        <v>0.9995671307043561</v>
      </c>
      <c r="CE338" s="133">
        <f t="shared" si="127"/>
        <v>0.99998527810666138</v>
      </c>
      <c r="CF338" s="133">
        <f t="shared" si="128"/>
        <v>1.0000118836341818</v>
      </c>
      <c r="CG338" s="133">
        <f t="shared" si="129"/>
        <v>0.9999647003343094</v>
      </c>
    </row>
    <row r="339" spans="1:85" x14ac:dyDescent="0.2">
      <c r="A339" s="132">
        <v>670</v>
      </c>
      <c r="B339" s="132">
        <f t="shared" si="130"/>
        <v>943.15</v>
      </c>
      <c r="C339" s="44">
        <f t="shared" si="131"/>
        <v>1.0602767322271114</v>
      </c>
      <c r="E339" s="40">
        <f>'[4]methanogen M06-L TZVP smd redo'!AB339</f>
        <v>0.35481127312064764</v>
      </c>
      <c r="F339" s="40">
        <f>'[4]methanogen M06-L TZVP smd redo'!AS339</f>
        <v>0.40287842676911545</v>
      </c>
      <c r="G339" s="40">
        <f>'[4]methanogen M06-L TZVP smd redo'!BJ339</f>
        <v>0.43420820065676047</v>
      </c>
      <c r="H339" s="40">
        <f>'[4]methanogen M06-L TZVP smd redo'!EV339</f>
        <v>0.43995202599012018</v>
      </c>
      <c r="I339" s="40">
        <f>'[4]methanogen M06-L TZVP smd redo'!CL339</f>
        <v>0.41670182516395649</v>
      </c>
      <c r="J339" s="40">
        <f>'[4]methanogen M06-L TZVP smd redo'!DG339</f>
        <v>0.42541174094679057</v>
      </c>
      <c r="K339" s="40">
        <f>'[4]methanogen M06-L TZVP smd redo'!EC339</f>
        <v>0.40020634393567178</v>
      </c>
      <c r="M339" s="40" t="e">
        <f>EXP('d-beta'!Y340/1000)*'[3]methanogen M06-L TZVP smd redo'!EZ339</f>
        <v>#N/A</v>
      </c>
      <c r="N339" s="40">
        <f>'[3]methanogen M06-L TZVP smd redo'!ET339</f>
        <v>1.3417600000000001</v>
      </c>
      <c r="O339" s="40">
        <f>'[3]methanogen M06-L TZVP smd redo'!R339</f>
        <v>1.57426</v>
      </c>
      <c r="P339" s="40">
        <f>'[3]methanogen M06-L TZVP smd redo'!W339</f>
        <v>1.56704</v>
      </c>
      <c r="Q339" s="40">
        <f>'[3]methanogen M06-L TZVP smd redo'!V339</f>
        <v>1.5626500000000001</v>
      </c>
      <c r="R339" s="40">
        <f>PRODUCT('[4]methanogen M06-L TZVP smd redo'!AD339:AF339)^(1/3)</f>
        <v>1.565322783353944</v>
      </c>
      <c r="S339" s="40">
        <f>AVERAGE('[3]methanogen M06-L TZVP smd redo'!AT339:AV339)</f>
        <v>1.55949</v>
      </c>
      <c r="T339" s="40">
        <f>'[3]methanogen M06-L TZVP smd redo'!FK339</f>
        <v>1.5628</v>
      </c>
      <c r="U339" s="40">
        <f>'[3]methanogen M06-L TZVP smd redo'!CD339</f>
        <v>1.54223</v>
      </c>
      <c r="V339" s="40">
        <f>'[3]methanogen M06-L TZVP smd redo'!CG339</f>
        <v>1.3662799999999999</v>
      </c>
      <c r="W339" s="40">
        <v>1.5546810743404067</v>
      </c>
      <c r="X339" s="40">
        <v>1.5580339911745458</v>
      </c>
      <c r="Y339" s="40">
        <v>1.5710301760388754</v>
      </c>
      <c r="Z339" s="40"/>
      <c r="AA339" s="40">
        <v>2.4497900000000001</v>
      </c>
      <c r="AB339" s="40">
        <v>2.4511159652611618</v>
      </c>
      <c r="AC339" s="41">
        <v>2.4328666666666665</v>
      </c>
      <c r="AD339" s="41">
        <v>2.4431699999999998</v>
      </c>
      <c r="AE339" s="41">
        <v>2.4689800015835091</v>
      </c>
      <c r="AF339" s="72">
        <v>2.4178624081882445</v>
      </c>
      <c r="AG339" s="41">
        <v>2.4282861673868212</v>
      </c>
      <c r="AH339" s="40"/>
      <c r="AI339" s="133">
        <f>1000*(AA339/Q339/P339-1)</f>
        <v>0.43081181747894881</v>
      </c>
      <c r="AJ339" s="133">
        <f>1000*(AB339/R339^2-1)</f>
        <v>0.35937329468116452</v>
      </c>
      <c r="AK339" s="133">
        <f>1000*(AC339/S339^2-1)</f>
        <v>0.35263296536869326</v>
      </c>
      <c r="AL339" s="133">
        <f>1000*(AD339/T339^2-1)</f>
        <v>0.33826522968194439</v>
      </c>
      <c r="AM339" s="133">
        <f>1000*((AE339/Y339^2-1))</f>
        <v>0.34203448366665334</v>
      </c>
      <c r="AN339" s="133">
        <f>1000*((AF339/W339^2-1))</f>
        <v>0.34305083657204527</v>
      </c>
      <c r="AO339" s="133">
        <f>1000*((AG339/X339^2-1))</f>
        <v>0.33625534372228039</v>
      </c>
      <c r="AQ339" s="133">
        <f>O339*U339/AA339</f>
        <v>0.99105270239489918</v>
      </c>
      <c r="AR339" s="133">
        <f>U339*P339/AB339</f>
        <v>0.98597379049036604</v>
      </c>
      <c r="AS339" s="133">
        <f t="shared" si="132"/>
        <v>0.99945903609622955</v>
      </c>
      <c r="AT339" s="133">
        <f t="shared" si="133"/>
        <v>1.0075011503279376</v>
      </c>
      <c r="AU339" s="133">
        <f>V339*S339/AD339</f>
        <v>0.87210468252311546</v>
      </c>
      <c r="AV339" s="133">
        <f>AC339/AD339</f>
        <v>0.99578280130595365</v>
      </c>
      <c r="AW339" s="133">
        <f>O339*N339/AA339</f>
        <v>0.86222863902620228</v>
      </c>
      <c r="AX339" s="133">
        <f>AE339/AC339</f>
        <v>1.0148439433248195</v>
      </c>
      <c r="AY339" s="133">
        <f>AF339/AG339</f>
        <v>0.99570735964377943</v>
      </c>
      <c r="AZ339" s="133">
        <f t="shared" si="134"/>
        <v>0.99068595766259138</v>
      </c>
      <c r="BB339" s="75">
        <f t="shared" si="135"/>
        <v>-8.9875650420933688</v>
      </c>
      <c r="BC339" s="75">
        <f t="shared" si="136"/>
        <v>-14.125506385572804</v>
      </c>
      <c r="BD339" s="75">
        <f t="shared" si="137"/>
        <v>-0.54111027753403951</v>
      </c>
      <c r="BE339" s="75">
        <f t="shared" si="138"/>
        <v>7.4731566027515486</v>
      </c>
      <c r="BF339" s="75">
        <f t="shared" si="139"/>
        <v>-136.8458135133931</v>
      </c>
      <c r="BG339" s="75">
        <f t="shared" si="140"/>
        <v>-4.2261161564300691</v>
      </c>
      <c r="BH339" s="75">
        <f t="shared" si="141"/>
        <v>-148.23480099922031</v>
      </c>
      <c r="BI339" s="75">
        <f t="shared" si="142"/>
        <v>14.734850254046334</v>
      </c>
      <c r="BJ339" s="75">
        <f t="shared" si="143"/>
        <v>-4.3018801884997266</v>
      </c>
      <c r="BK339" s="75">
        <f t="shared" si="144"/>
        <v>-9.3576892606761728</v>
      </c>
      <c r="BM339" s="133">
        <f>O339*U339/Q339/P339</f>
        <v>0.9914796596108354</v>
      </c>
      <c r="BN339" s="133">
        <f>P339*U339/R339^2</f>
        <v>0.98632812313992368</v>
      </c>
      <c r="BO339" s="133">
        <f>P339*Q339/R339^2</f>
        <v>0.99938766696575865</v>
      </c>
      <c r="BP339" s="133">
        <f>R339^2/S339^2</f>
        <v>1.0074943618779895</v>
      </c>
      <c r="BQ339" s="133">
        <f>V339*S339/T339^2</f>
        <v>0.8723996852138558</v>
      </c>
      <c r="BR339" s="133">
        <f>S339^2/T339^2</f>
        <v>0.99576849920525523</v>
      </c>
      <c r="BS339" s="133">
        <f>O339*N339/Q339/P339</f>
        <v>0.86260009731326359</v>
      </c>
      <c r="BT339" s="133">
        <f>Y339^2/S339^2</f>
        <v>1.0148546954521849</v>
      </c>
      <c r="BU339" s="133">
        <f>W339^2/X339^2</f>
        <v>0.99570059564193303</v>
      </c>
      <c r="BV339" s="133">
        <f>X339^2/R339^2</f>
        <v>0.99070885259343333</v>
      </c>
      <c r="BX339" s="133">
        <f t="shared" si="145"/>
        <v>0.99956937370141929</v>
      </c>
      <c r="BY339" s="133">
        <f t="shared" si="146"/>
        <v>0.99964075580808787</v>
      </c>
      <c r="BZ339" s="133">
        <f t="shared" si="147"/>
        <v>1.0000714128589234</v>
      </c>
      <c r="CA339" s="133">
        <f t="shared" si="148"/>
        <v>1.000006737953288</v>
      </c>
      <c r="CB339" s="133">
        <f t="shared" si="149"/>
        <v>0.99966184915499134</v>
      </c>
      <c r="CC339" s="133">
        <f t="shared" si="150"/>
        <v>1.0000143628772249</v>
      </c>
      <c r="CD339" s="133">
        <f t="shared" si="151"/>
        <v>0.99956937370141941</v>
      </c>
      <c r="CE339" s="133">
        <f t="shared" si="127"/>
        <v>0.99998940525435465</v>
      </c>
      <c r="CF339" s="133">
        <f t="shared" si="128"/>
        <v>1.000006793208597</v>
      </c>
      <c r="CG339" s="133">
        <f t="shared" si="129"/>
        <v>0.99997689035403081</v>
      </c>
    </row>
    <row r="340" spans="1:85" x14ac:dyDescent="0.2">
      <c r="A340" s="132">
        <v>672</v>
      </c>
      <c r="B340" s="132">
        <f t="shared" si="130"/>
        <v>945.15</v>
      </c>
      <c r="C340" s="44">
        <f t="shared" si="131"/>
        <v>1.0580331164365444</v>
      </c>
      <c r="E340" s="40">
        <f>'[4]methanogen M06-L TZVP smd redo'!AB340</f>
        <v>0.35392168379799749</v>
      </c>
      <c r="F340" s="40">
        <f>'[4]methanogen M06-L TZVP smd redo'!AS340</f>
        <v>0.40003795384024876</v>
      </c>
      <c r="G340" s="40">
        <f>'[4]methanogen M06-L TZVP smd redo'!BJ340</f>
        <v>0.42937775387819066</v>
      </c>
      <c r="H340" s="40">
        <f>'[4]methanogen M06-L TZVP smd redo'!EV340</f>
        <v>0.42380115532858476</v>
      </c>
      <c r="I340" s="40">
        <f>'[4]methanogen M06-L TZVP smd redo'!CL340</f>
        <v>0.41173102595570832</v>
      </c>
      <c r="J340" s="40">
        <f>'[4]methanogen M06-L TZVP smd redo'!DG340</f>
        <v>0.41886340548691336</v>
      </c>
      <c r="K340" s="40">
        <f>'[4]methanogen M06-L TZVP smd redo'!EC340</f>
        <v>0.40073740239443545</v>
      </c>
      <c r="M340" s="40" t="e">
        <f>EXP('d-beta'!Y341/1000)*'[3]methanogen M06-L TZVP smd redo'!EZ340</f>
        <v>#N/A</v>
      </c>
      <c r="N340" s="40">
        <f>'[3]methanogen M06-L TZVP smd redo'!ET340</f>
        <v>1.3405499999999999</v>
      </c>
      <c r="O340" s="40">
        <f>'[3]methanogen M06-L TZVP smd redo'!R340</f>
        <v>1.57168</v>
      </c>
      <c r="P340" s="40">
        <f>'[3]methanogen M06-L TZVP smd redo'!W340</f>
        <v>1.56443</v>
      </c>
      <c r="Q340" s="40">
        <f>'[3]methanogen M06-L TZVP smd redo'!V340</f>
        <v>1.56006</v>
      </c>
      <c r="R340" s="40">
        <f>PRODUCT('[4]methanogen M06-L TZVP smd redo'!AD340:AF340)^(1/3)</f>
        <v>1.5627564616149938</v>
      </c>
      <c r="S340" s="40">
        <f>AVERAGE('[3]methanogen M06-L TZVP smd redo'!AT340:AV340)</f>
        <v>1.5569733333333333</v>
      </c>
      <c r="T340" s="40">
        <f>'[3]methanogen M06-L TZVP smd redo'!FK340</f>
        <v>1.56029</v>
      </c>
      <c r="U340" s="40">
        <f>'[3]methanogen M06-L TZVP smd redo'!CD340</f>
        <v>1.53976</v>
      </c>
      <c r="V340" s="40">
        <f>'[3]methanogen M06-L TZVP smd redo'!CG340</f>
        <v>1.3647</v>
      </c>
      <c r="W340" s="40">
        <v>1.5521878849781046</v>
      </c>
      <c r="X340" s="40">
        <v>1.5555275501557608</v>
      </c>
      <c r="Y340" s="40">
        <v>1.5684370829389342</v>
      </c>
      <c r="Z340" s="40"/>
      <c r="AA340" s="40">
        <v>2.4416500000000001</v>
      </c>
      <c r="AB340" s="40">
        <v>2.4430833110790391</v>
      </c>
      <c r="AC340" s="41">
        <v>2.4250100000000003</v>
      </c>
      <c r="AD340" s="41">
        <v>2.4352999999999998</v>
      </c>
      <c r="AE340" s="41">
        <v>2.4608170944610017</v>
      </c>
      <c r="AF340" s="72">
        <v>2.4101059901476378</v>
      </c>
      <c r="AG340" s="41">
        <v>2.4204665930529066</v>
      </c>
      <c r="AH340" s="40"/>
      <c r="AI340" s="133">
        <f>1000*(AA340/Q340/P340-1)</f>
        <v>0.4283095147068483</v>
      </c>
      <c r="AJ340" s="133">
        <f>1000*(AB340/R340^2-1)</f>
        <v>0.35850871271736473</v>
      </c>
      <c r="AK340" s="133">
        <f>1000*(AC340/S340^2-1)</f>
        <v>0.34817718859558866</v>
      </c>
      <c r="AL340" s="133">
        <f>1000*(AD340/T340^2-1)</f>
        <v>0.32660271301687693</v>
      </c>
      <c r="AM340" s="133">
        <f>1000*((AE340/Y340^2-1))</f>
        <v>0.33423294033818607</v>
      </c>
      <c r="AN340" s="133">
        <f>1000*((AF340/W340^2-1))</f>
        <v>0.33983489579347825</v>
      </c>
      <c r="AO340" s="133">
        <f>1000*((AG340/X340^2-1))</f>
        <v>0.33088606972730972</v>
      </c>
      <c r="AQ340" s="133">
        <f>O340*U340/AA340</f>
        <v>0.99113713955726668</v>
      </c>
      <c r="AR340" s="133">
        <f>U340*P340/AB340</f>
        <v>0.98598632550769727</v>
      </c>
      <c r="AS340" s="133">
        <f t="shared" si="132"/>
        <v>0.99941331878755868</v>
      </c>
      <c r="AT340" s="133">
        <f t="shared" si="133"/>
        <v>1.0074528810516405</v>
      </c>
      <c r="AU340" s="133">
        <f>V340*S340/AD340</f>
        <v>0.87250092719582806</v>
      </c>
      <c r="AV340" s="133">
        <f>AC340/AD340</f>
        <v>0.99577464788732417</v>
      </c>
      <c r="AW340" s="133">
        <f>O340*N340/AA340</f>
        <v>0.86290648700673722</v>
      </c>
      <c r="AX340" s="133">
        <f>AE340/AC340</f>
        <v>1.0147657512591706</v>
      </c>
      <c r="AY340" s="133">
        <f>AF340/AG340</f>
        <v>0.99571958442433983</v>
      </c>
      <c r="AZ340" s="133">
        <f t="shared" si="134"/>
        <v>0.99074255146209345</v>
      </c>
      <c r="BB340" s="75">
        <f t="shared" si="135"/>
        <v>-8.9023692040041027</v>
      </c>
      <c r="BC340" s="75">
        <f t="shared" si="136"/>
        <v>-14.112793129123345</v>
      </c>
      <c r="BD340" s="75">
        <f t="shared" si="137"/>
        <v>-0.58685337720435038</v>
      </c>
      <c r="BE340" s="75">
        <f t="shared" si="138"/>
        <v>7.4252455580779673</v>
      </c>
      <c r="BF340" s="75">
        <f t="shared" si="139"/>
        <v>-136.39156221749133</v>
      </c>
      <c r="BG340" s="75">
        <f t="shared" si="140"/>
        <v>-4.2343041387881213</v>
      </c>
      <c r="BH340" s="75">
        <f t="shared" si="141"/>
        <v>-147.44895181536194</v>
      </c>
      <c r="BI340" s="75">
        <f t="shared" si="142"/>
        <v>14.657798921569649</v>
      </c>
      <c r="BJ340" s="75">
        <f t="shared" si="143"/>
        <v>-4.2896027804863754</v>
      </c>
      <c r="BK340" s="75">
        <f t="shared" si="144"/>
        <v>-9.3005650200014891</v>
      </c>
      <c r="BM340" s="133">
        <f>O340*U340/Q340/P340</f>
        <v>0.99156165302451837</v>
      </c>
      <c r="BN340" s="133">
        <f>P340*U340/R340^2</f>
        <v>0.98633981019601202</v>
      </c>
      <c r="BO340" s="133">
        <f>P340*Q340/R340^2</f>
        <v>0.99934358880240448</v>
      </c>
      <c r="BP340" s="133">
        <f>R340^2/S340^2</f>
        <v>1.0074424762581073</v>
      </c>
      <c r="BQ340" s="133">
        <f>V340*S340/T340^2</f>
        <v>0.87278588836575999</v>
      </c>
      <c r="BR340" s="133">
        <f>S340^2/T340^2</f>
        <v>0.99575317204889857</v>
      </c>
      <c r="BS340" s="133">
        <f>O340*N340/Q340/P340</f>
        <v>0.8632760780654245</v>
      </c>
      <c r="BT340" s="133">
        <f>Y340^2/S340^2</f>
        <v>1.0147798966768646</v>
      </c>
      <c r="BU340" s="133">
        <f>W340^2/X340^2</f>
        <v>0.99571067693004556</v>
      </c>
      <c r="BV340" s="133">
        <f>X340^2/R340^2</f>
        <v>0.99076990933754772</v>
      </c>
      <c r="BX340" s="133">
        <f t="shared" si="145"/>
        <v>0.99957187385579427</v>
      </c>
      <c r="BY340" s="133">
        <f t="shared" si="146"/>
        <v>0.99964161976971755</v>
      </c>
      <c r="BZ340" s="133">
        <f t="shared" si="147"/>
        <v>1.000069775786762</v>
      </c>
      <c r="CA340" s="133">
        <f t="shared" si="148"/>
        <v>1.0000103279281729</v>
      </c>
      <c r="CB340" s="133">
        <f t="shared" si="149"/>
        <v>0.99967350392148813</v>
      </c>
      <c r="CC340" s="133">
        <f t="shared" si="150"/>
        <v>1.0000215674315969</v>
      </c>
      <c r="CD340" s="133">
        <f t="shared" si="151"/>
        <v>0.99957187385579416</v>
      </c>
      <c r="CE340" s="133">
        <f t="shared" si="127"/>
        <v>0.99998606060512196</v>
      </c>
      <c r="CF340" s="133">
        <f t="shared" si="128"/>
        <v>1.0000089458660038</v>
      </c>
      <c r="CG340" s="133">
        <f t="shared" si="129"/>
        <v>0.99997238725641902</v>
      </c>
    </row>
    <row r="341" spans="1:85" x14ac:dyDescent="0.2">
      <c r="A341" s="132">
        <v>674</v>
      </c>
      <c r="B341" s="132">
        <f t="shared" si="130"/>
        <v>947.15</v>
      </c>
      <c r="C341" s="44">
        <f t="shared" si="131"/>
        <v>1.0557989758749935</v>
      </c>
      <c r="E341" s="40">
        <f>'[4]methanogen M06-L TZVP smd redo'!AB341</f>
        <v>0.34266718713071853</v>
      </c>
      <c r="F341" s="40">
        <f>'[4]methanogen M06-L TZVP smd redo'!AS341</f>
        <v>0.39880772715705781</v>
      </c>
      <c r="G341" s="40">
        <f>'[4]methanogen M06-L TZVP smd redo'!BJ341</f>
        <v>0.42838985722704059</v>
      </c>
      <c r="H341" s="40">
        <f>'[4]methanogen M06-L TZVP smd redo'!EV341</f>
        <v>0.42960458677354652</v>
      </c>
      <c r="I341" s="40">
        <f>'[4]methanogen M06-L TZVP smd redo'!CL341</f>
        <v>0.40829652363250091</v>
      </c>
      <c r="J341" s="40">
        <f>'[4]methanogen M06-L TZVP smd redo'!DG341</f>
        <v>0.41600933453511679</v>
      </c>
      <c r="K341" s="40">
        <f>'[4]methanogen M06-L TZVP smd redo'!EC341</f>
        <v>0.39518662436499596</v>
      </c>
      <c r="M341" s="40" t="e">
        <f>EXP('d-beta'!Y342/1000)*'[3]methanogen M06-L TZVP smd redo'!EZ341</f>
        <v>#N/A</v>
      </c>
      <c r="N341" s="40">
        <f>'[3]methanogen M06-L TZVP smd redo'!ET341</f>
        <v>1.33935</v>
      </c>
      <c r="O341" s="40">
        <f>'[3]methanogen M06-L TZVP smd redo'!R341</f>
        <v>1.5691299999999999</v>
      </c>
      <c r="P341" s="40">
        <f>'[3]methanogen M06-L TZVP smd redo'!W341</f>
        <v>1.56185</v>
      </c>
      <c r="Q341" s="40">
        <f>'[3]methanogen M06-L TZVP smd redo'!V341</f>
        <v>1.55749</v>
      </c>
      <c r="R341" s="40">
        <f>PRODUCT('[4]methanogen M06-L TZVP smd redo'!AD341:AF341)^(1/3)</f>
        <v>1.560206828559153</v>
      </c>
      <c r="S341" s="40">
        <f>AVERAGE('[3]methanogen M06-L TZVP smd redo'!AT341:AV341)</f>
        <v>1.5544666666666667</v>
      </c>
      <c r="T341" s="40">
        <f>'[3]methanogen M06-L TZVP smd redo'!FK341</f>
        <v>1.55779</v>
      </c>
      <c r="U341" s="40">
        <f>'[3]methanogen M06-L TZVP smd redo'!CD341</f>
        <v>1.53731</v>
      </c>
      <c r="V341" s="40">
        <f>'[3]methanogen M06-L TZVP smd redo'!CG341</f>
        <v>1.36313</v>
      </c>
      <c r="W341" s="40">
        <v>1.5497146953549885</v>
      </c>
      <c r="X341" s="40">
        <v>1.5530378013230952</v>
      </c>
      <c r="Y341" s="40">
        <v>1.5658572940228479</v>
      </c>
      <c r="Z341" s="40"/>
      <c r="AA341" s="40">
        <v>2.4335800000000001</v>
      </c>
      <c r="AB341" s="40">
        <v>2.4351205994851277</v>
      </c>
      <c r="AC341" s="41">
        <v>2.4172099999999999</v>
      </c>
      <c r="AD341" s="41">
        <v>2.4274900000000001</v>
      </c>
      <c r="AE341" s="41">
        <v>2.4527341880322262</v>
      </c>
      <c r="AF341" s="72">
        <v>2.4024129159484207</v>
      </c>
      <c r="AG341" s="41">
        <v>2.4127103324754047</v>
      </c>
      <c r="AH341" s="40"/>
      <c r="AI341" s="133">
        <f>1000*(AA341/Q341/P341-1)</f>
        <v>0.41694391910684914</v>
      </c>
      <c r="AJ341" s="133">
        <f>1000*(AB341/R341^2-1)</f>
        <v>0.35955767699369368</v>
      </c>
      <c r="AK341" s="133">
        <f>1000*(AC341/S341^2-1)</f>
        <v>0.34902908193523707</v>
      </c>
      <c r="AL341" s="133">
        <f>1000*(AD341/T341^2-1)</f>
        <v>0.32155304984060606</v>
      </c>
      <c r="AM341" s="133">
        <f>1000*((AE341/Y341^2-1))</f>
        <v>0.33652258942495905</v>
      </c>
      <c r="AN341" s="133">
        <f>1000*((AF341/W341^2-1))</f>
        <v>0.33197608182300442</v>
      </c>
      <c r="AO341" s="133">
        <f>1000*((AG341/X341^2-1))</f>
        <v>0.32501826462061345</v>
      </c>
      <c r="AQ341" s="133">
        <f>O341*U341/AA341</f>
        <v>0.99123071372217053</v>
      </c>
      <c r="AR341" s="133">
        <f>U341*P341/AB341</f>
        <v>0.98600768438641917</v>
      </c>
      <c r="AS341" s="133">
        <f t="shared" si="132"/>
        <v>0.99936734160704266</v>
      </c>
      <c r="AT341" s="133">
        <f t="shared" si="133"/>
        <v>1.0074096166593418</v>
      </c>
      <c r="AU341" s="133">
        <f>V341*S341/AD341</f>
        <v>0.87289346087247865</v>
      </c>
      <c r="AV341" s="133">
        <f>AC341/AD341</f>
        <v>0.99576517308001256</v>
      </c>
      <c r="AW341" s="133">
        <f>O341*N341/AA341</f>
        <v>0.8635895534562249</v>
      </c>
      <c r="AX341" s="133">
        <f>AE341/AC341</f>
        <v>1.0146963598662202</v>
      </c>
      <c r="AY341" s="133">
        <f>AF341/AG341</f>
        <v>0.99573201291991853</v>
      </c>
      <c r="AZ341" s="133">
        <f t="shared" si="134"/>
        <v>0.99079706072279894</v>
      </c>
      <c r="BB341" s="75">
        <f t="shared" si="135"/>
        <v>-8.8079627447603723</v>
      </c>
      <c r="BC341" s="75">
        <f t="shared" si="136"/>
        <v>-14.091130914516635</v>
      </c>
      <c r="BD341" s="75">
        <f t="shared" si="137"/>
        <v>-0.63285860572707742</v>
      </c>
      <c r="BE341" s="75">
        <f t="shared" si="138"/>
        <v>7.3823003026528085</v>
      </c>
      <c r="BF341" s="75">
        <f t="shared" si="139"/>
        <v>-135.94176853653082</v>
      </c>
      <c r="BG341" s="75">
        <f t="shared" si="140"/>
        <v>-4.243819195642053</v>
      </c>
      <c r="BH341" s="75">
        <f t="shared" si="141"/>
        <v>-146.65767692203011</v>
      </c>
      <c r="BI341" s="75">
        <f t="shared" si="142"/>
        <v>14.589414897451128</v>
      </c>
      <c r="BJ341" s="75">
        <f t="shared" si="143"/>
        <v>-4.2771209349869075</v>
      </c>
      <c r="BK341" s="75">
        <f t="shared" si="144"/>
        <v>-9.2455479409746015</v>
      </c>
      <c r="BM341" s="133">
        <f>O341*U341/Q341/P341</f>
        <v>0.99164400134068897</v>
      </c>
      <c r="BN341" s="133">
        <f>P341*U341/R341^2</f>
        <v>0.98636221101891508</v>
      </c>
      <c r="BO341" s="133">
        <f>P341*Q341/R341^2</f>
        <v>0.99931001557255861</v>
      </c>
      <c r="BP341" s="133">
        <f>R341^2/S341^2</f>
        <v>1.0073990138637468</v>
      </c>
      <c r="BQ341" s="133">
        <f>V341*S341/T341^2</f>
        <v>0.87317414242700819</v>
      </c>
      <c r="BR341" s="133">
        <f>S341^2/T341^2</f>
        <v>0.99573782295014901</v>
      </c>
      <c r="BS341" s="133">
        <f>O341*N341/Q341/P341</f>
        <v>0.86394962186914259</v>
      </c>
      <c r="BT341" s="133">
        <f>Y341^2/S341^2</f>
        <v>1.0147090458895118</v>
      </c>
      <c r="BU341" s="133">
        <f>W341^2/X341^2</f>
        <v>0.9957250870977975</v>
      </c>
      <c r="BV341" s="133">
        <f>X341^2/R341^2</f>
        <v>0.99083127115204295</v>
      </c>
      <c r="BX341" s="133">
        <f t="shared" si="145"/>
        <v>0.99958322985067249</v>
      </c>
      <c r="BY341" s="133">
        <f t="shared" si="146"/>
        <v>0.99964057155826191</v>
      </c>
      <c r="BZ341" s="133">
        <f t="shared" si="147"/>
        <v>1.0000573656158658</v>
      </c>
      <c r="CA341" s="133">
        <f t="shared" si="148"/>
        <v>1.0000105249215545</v>
      </c>
      <c r="CB341" s="133">
        <f t="shared" si="149"/>
        <v>0.99967855031328645</v>
      </c>
      <c r="CC341" s="133">
        <f t="shared" si="150"/>
        <v>1.0000274671999327</v>
      </c>
      <c r="CD341" s="133">
        <f t="shared" si="151"/>
        <v>0.99958322985067272</v>
      </c>
      <c r="CE341" s="133">
        <f t="shared" si="127"/>
        <v>0.99998749787109609</v>
      </c>
      <c r="CF341" s="133">
        <f t="shared" si="128"/>
        <v>1.0000069555565194</v>
      </c>
      <c r="CG341" s="133">
        <f t="shared" si="129"/>
        <v>0.99996547300207406</v>
      </c>
    </row>
    <row r="342" spans="1:85" x14ac:dyDescent="0.2">
      <c r="A342" s="132">
        <v>676</v>
      </c>
      <c r="B342" s="132">
        <f t="shared" si="130"/>
        <v>949.15</v>
      </c>
      <c r="C342" s="44">
        <f t="shared" si="131"/>
        <v>1.0535742506453143</v>
      </c>
      <c r="E342" s="40">
        <f>'[4]methanogen M06-L TZVP smd redo'!AB342</f>
        <v>0.34705883173602459</v>
      </c>
      <c r="F342" s="40">
        <f>'[4]methanogen M06-L TZVP smd redo'!AS342</f>
        <v>0.39279628233335195</v>
      </c>
      <c r="G342" s="40">
        <f>'[4]methanogen M06-L TZVP smd redo'!BJ342</f>
        <v>0.4226255182446792</v>
      </c>
      <c r="H342" s="40">
        <f>'[4]methanogen M06-L TZVP smd redo'!EV342</f>
        <v>0.41881057975179381</v>
      </c>
      <c r="I342" s="40">
        <f>'[4]methanogen M06-L TZVP smd redo'!CL342</f>
        <v>0.40870899415912376</v>
      </c>
      <c r="J342" s="40">
        <f>'[4]methanogen M06-L TZVP smd redo'!DG342</f>
        <v>0.41268634795166292</v>
      </c>
      <c r="K342" s="40">
        <f>'[4]methanogen M06-L TZVP smd redo'!EC342</f>
        <v>0.38693137433543079</v>
      </c>
      <c r="M342" s="40" t="e">
        <f>EXP('d-beta'!Y343/1000)*'[3]methanogen M06-L TZVP smd redo'!EZ342</f>
        <v>#N/A</v>
      </c>
      <c r="N342" s="40">
        <f>'[3]methanogen M06-L TZVP smd redo'!ET342</f>
        <v>1.33815</v>
      </c>
      <c r="O342" s="40">
        <f>'[3]methanogen M06-L TZVP smd redo'!R342</f>
        <v>1.5665899999999999</v>
      </c>
      <c r="P342" s="40">
        <f>'[3]methanogen M06-L TZVP smd redo'!W342</f>
        <v>1.55928</v>
      </c>
      <c r="Q342" s="40">
        <f>'[3]methanogen M06-L TZVP smd redo'!V342</f>
        <v>1.5549299999999999</v>
      </c>
      <c r="R342" s="40">
        <f>PRODUCT('[4]methanogen M06-L TZVP smd redo'!AD342:AF342)^(1/3)</f>
        <v>1.5576805063998929</v>
      </c>
      <c r="S342" s="40">
        <f>AVERAGE('[3]methanogen M06-L TZVP smd redo'!AT342:AV342)</f>
        <v>1.5519866666666668</v>
      </c>
      <c r="T342" s="40">
        <f>'[3]methanogen M06-L TZVP smd redo'!FK342</f>
        <v>1.55531</v>
      </c>
      <c r="U342" s="40">
        <f>'[3]methanogen M06-L TZVP smd redo'!CD342</f>
        <v>1.53488</v>
      </c>
      <c r="V342" s="40">
        <f>'[3]methanogen M06-L TZVP smd redo'!CG342</f>
        <v>1.3615699999999999</v>
      </c>
      <c r="W342" s="40">
        <v>1.5472515053660369</v>
      </c>
      <c r="X342" s="40">
        <v>1.550564666968437</v>
      </c>
      <c r="Y342" s="40">
        <v>1.5633008527851013</v>
      </c>
      <c r="Z342" s="40"/>
      <c r="AA342" s="40">
        <v>2.4255900000000001</v>
      </c>
      <c r="AB342" s="40">
        <v>2.42722459140405</v>
      </c>
      <c r="AC342" s="41">
        <v>2.4094833333333332</v>
      </c>
      <c r="AD342" s="41">
        <v>2.4197500000000001</v>
      </c>
      <c r="AE342" s="41">
        <v>2.4447112818896595</v>
      </c>
      <c r="AF342" s="72">
        <v>2.3947864979791076</v>
      </c>
      <c r="AG342" s="41">
        <v>2.4050207581362169</v>
      </c>
      <c r="AH342" s="40"/>
      <c r="AI342" s="133">
        <f>1000*(AA342/Q342/P342-1)</f>
        <v>0.42017721683063058</v>
      </c>
      <c r="AJ342" s="133">
        <f>1000*(AB342/R342^2-1)</f>
        <v>0.35280352701949624</v>
      </c>
      <c r="AK342" s="133">
        <f>1000*(AC342/S342^2-1)</f>
        <v>0.34073672984247239</v>
      </c>
      <c r="AL342" s="133">
        <f>1000*(AD342/T342^2-1)</f>
        <v>0.31451314508834649</v>
      </c>
      <c r="AM342" s="133">
        <f>1000*((AE342/Y342^2-1))</f>
        <v>0.32805042599126644</v>
      </c>
      <c r="AN342" s="133">
        <f>1000*((AF342/W342^2-1))</f>
        <v>0.33386858320572088</v>
      </c>
      <c r="AO342" s="133">
        <f>1000*((AG342/X342^2-1))</f>
        <v>0.32025431357496359</v>
      </c>
      <c r="AQ342" s="133">
        <f>O342*U342/AA342</f>
        <v>0.99131661129869419</v>
      </c>
      <c r="AR342" s="133">
        <f>U342*P342/AB342</f>
        <v>0.98602646614402067</v>
      </c>
      <c r="AS342" s="133">
        <f t="shared" si="132"/>
        <v>0.99932655947462024</v>
      </c>
      <c r="AT342" s="133">
        <f t="shared" si="133"/>
        <v>1.0073630964054743</v>
      </c>
      <c r="AU342" s="133">
        <f>V342*S342/AD342</f>
        <v>0.87328793707338903</v>
      </c>
      <c r="AV342" s="133">
        <f>AC342/AD342</f>
        <v>0.99575713744532834</v>
      </c>
      <c r="AW342" s="133">
        <f>O342*N342/AA342</f>
        <v>0.86425669981324127</v>
      </c>
      <c r="AX342" s="133">
        <f>AE342/AC342</f>
        <v>1.0146205404573565</v>
      </c>
      <c r="AY342" s="133">
        <f>AF342/AG342</f>
        <v>0.99574462710041622</v>
      </c>
      <c r="AZ342" s="133">
        <f t="shared" si="134"/>
        <v>0.99085217192242225</v>
      </c>
      <c r="BB342" s="75">
        <f t="shared" si="135"/>
        <v>-8.7213089983470198</v>
      </c>
      <c r="BC342" s="75">
        <f t="shared" si="136"/>
        <v>-14.072082808684369</v>
      </c>
      <c r="BD342" s="75">
        <f t="shared" si="137"/>
        <v>-0.67366738830855477</v>
      </c>
      <c r="BE342" s="75">
        <f t="shared" si="138"/>
        <v>7.3361211445034664</v>
      </c>
      <c r="BF342" s="75">
        <f t="shared" si="139"/>
        <v>-135.48995269645252</v>
      </c>
      <c r="BG342" s="75">
        <f t="shared" si="140"/>
        <v>-4.2518890371314368</v>
      </c>
      <c r="BH342" s="75">
        <f t="shared" si="141"/>
        <v>-145.88544804008222</v>
      </c>
      <c r="BI342" s="75">
        <f t="shared" si="142"/>
        <v>14.514690827605865</v>
      </c>
      <c r="BJ342" s="75">
        <f t="shared" si="143"/>
        <v>-4.2644527668102183</v>
      </c>
      <c r="BK342" s="75">
        <f t="shared" si="144"/>
        <v>-9.1899263922871395</v>
      </c>
      <c r="BM342" s="133">
        <f>O342*U342/Q342/P342</f>
        <v>0.99173313995342749</v>
      </c>
      <c r="BN342" s="133">
        <f>P342*U342/R342^2</f>
        <v>0.98637433975901079</v>
      </c>
      <c r="BO342" s="133">
        <f>P342*Q342/R342^2</f>
        <v>0.99925925943492566</v>
      </c>
      <c r="BP342" s="133">
        <f>R342^2/S342^2</f>
        <v>1.0073509450463487</v>
      </c>
      <c r="BQ342" s="133">
        <f>V342*S342/T342^2</f>
        <v>0.87356259760904564</v>
      </c>
      <c r="BR342" s="133">
        <f>S342^2/T342^2</f>
        <v>0.99573103401803642</v>
      </c>
      <c r="BS342" s="133">
        <f>O342*N342/Q342/P342</f>
        <v>0.86461984078799581</v>
      </c>
      <c r="BT342" s="133">
        <f>Y342^2/S342^2</f>
        <v>1.0146334080206167</v>
      </c>
      <c r="BU342" s="133">
        <f>W342^2/X342^2</f>
        <v>0.99573107528910376</v>
      </c>
      <c r="BV342" s="133">
        <f>X342^2/R342^2</f>
        <v>0.99088441305589592</v>
      </c>
      <c r="BX342" s="133">
        <f t="shared" si="145"/>
        <v>0.99957999925791241</v>
      </c>
      <c r="BY342" s="133">
        <f t="shared" si="146"/>
        <v>0.99964732089941122</v>
      </c>
      <c r="BZ342" s="133">
        <f t="shared" si="147"/>
        <v>1.0000673499285186</v>
      </c>
      <c r="CA342" s="133">
        <f t="shared" si="148"/>
        <v>1.0000120626869764</v>
      </c>
      <c r="CB342" s="133">
        <f t="shared" si="149"/>
        <v>0.9996855857423288</v>
      </c>
      <c r="CC342" s="133">
        <f t="shared" si="150"/>
        <v>1.0000262153396853</v>
      </c>
      <c r="CD342" s="133">
        <f t="shared" si="151"/>
        <v>0.99957999925791252</v>
      </c>
      <c r="CE342" s="133">
        <f t="shared" si="127"/>
        <v>0.99998731801736618</v>
      </c>
      <c r="CF342" s="133">
        <f t="shared" si="128"/>
        <v>1.0000136099109977</v>
      </c>
      <c r="CG342" s="133">
        <f t="shared" si="129"/>
        <v>0.99996746226598299</v>
      </c>
    </row>
    <row r="343" spans="1:85" x14ac:dyDescent="0.2">
      <c r="A343" s="132">
        <v>678</v>
      </c>
      <c r="B343" s="132">
        <f t="shared" si="130"/>
        <v>951.15</v>
      </c>
      <c r="C343" s="44">
        <f t="shared" si="131"/>
        <v>1.0513588813541503</v>
      </c>
      <c r="E343" s="40">
        <f>'[4]methanogen M06-L TZVP smd redo'!AB343</f>
        <v>0.33466209107690936</v>
      </c>
      <c r="F343" s="40">
        <f>'[4]methanogen M06-L TZVP smd redo'!AS343</f>
        <v>0.39819416404451857</v>
      </c>
      <c r="G343" s="40">
        <f>'[4]methanogen M06-L TZVP smd redo'!BJ343</f>
        <v>0.42073271382792043</v>
      </c>
      <c r="H343" s="40">
        <f>'[4]methanogen M06-L TZVP smd redo'!EV343</f>
        <v>0.42372857883399284</v>
      </c>
      <c r="I343" s="40">
        <f>'[4]methanogen M06-L TZVP smd redo'!CL343</f>
        <v>0.40638250190649927</v>
      </c>
      <c r="J343" s="40">
        <f>'[4]methanogen M06-L TZVP smd redo'!DG343</f>
        <v>0.41101067153404003</v>
      </c>
      <c r="K343" s="40">
        <f>'[4]methanogen M06-L TZVP smd redo'!EC343</f>
        <v>0.39215746111764815</v>
      </c>
      <c r="M343" s="40" t="e">
        <f>EXP('d-beta'!Y344/1000)*'[3]methanogen M06-L TZVP smd redo'!EZ343</f>
        <v>#N/A</v>
      </c>
      <c r="N343" s="40">
        <f>'[3]methanogen M06-L TZVP smd redo'!ET343</f>
        <v>1.3369599999999999</v>
      </c>
      <c r="O343" s="40">
        <f>'[3]methanogen M06-L TZVP smd redo'!R343</f>
        <v>1.5640700000000001</v>
      </c>
      <c r="P343" s="40">
        <f>'[3]methanogen M06-L TZVP smd redo'!W343</f>
        <v>1.5567200000000001</v>
      </c>
      <c r="Q343" s="40">
        <f>'[3]methanogen M06-L TZVP smd redo'!V343</f>
        <v>1.5524</v>
      </c>
      <c r="R343" s="40">
        <f>PRODUCT('[4]methanogen M06-L TZVP smd redo'!AD343:AF343)^(1/3)</f>
        <v>1.5551708727673235</v>
      </c>
      <c r="S343" s="40">
        <f>AVERAGE('[3]methanogen M06-L TZVP smd redo'!AT343:AV343)</f>
        <v>1.5495166666666667</v>
      </c>
      <c r="T343" s="40">
        <f>'[3]methanogen M06-L TZVP smd redo'!FK343</f>
        <v>1.55284</v>
      </c>
      <c r="U343" s="40">
        <f>'[3]methanogen M06-L TZVP smd redo'!CD343</f>
        <v>1.53247</v>
      </c>
      <c r="V343" s="40">
        <f>'[3]methanogen M06-L TZVP smd redo'!CG343</f>
        <v>1.36002</v>
      </c>
      <c r="W343" s="40">
        <v>1.5448149609988344</v>
      </c>
      <c r="X343" s="40">
        <v>1.5481049171054952</v>
      </c>
      <c r="Y343" s="40">
        <v>1.560757758889193</v>
      </c>
      <c r="Z343" s="40"/>
      <c r="AA343" s="40">
        <v>2.4176600000000001</v>
      </c>
      <c r="AB343" s="40">
        <v>2.4193985841384764</v>
      </c>
      <c r="AC343" s="41">
        <v>2.4018166666666669</v>
      </c>
      <c r="AD343" s="41">
        <v>2.41208</v>
      </c>
      <c r="AE343" s="41">
        <v>2.4367650142573662</v>
      </c>
      <c r="AF343" s="72">
        <v>2.3872267362710389</v>
      </c>
      <c r="AG343" s="41">
        <v>2.3973978568296967</v>
      </c>
      <c r="AH343" s="40"/>
      <c r="AI343" s="133">
        <f>1000*(AA343/Q343/P343-1)</f>
        <v>0.41705299174954469</v>
      </c>
      <c r="AJ343" s="133">
        <f>1000*(AB343/R343^2-1)</f>
        <v>0.3481997027026118</v>
      </c>
      <c r="AK343" s="133">
        <f>1000*(AC343/S343^2-1)</f>
        <v>0.33934433321158863</v>
      </c>
      <c r="AL343" s="133">
        <f>1000*(AD343/T343^2-1)</f>
        <v>0.31847159517650603</v>
      </c>
      <c r="AM343" s="133">
        <f>1000*((AE343/Y343^2-1))</f>
        <v>0.32850734562561712</v>
      </c>
      <c r="AN343" s="133">
        <f>1000*((AF343/W343^2-1))</f>
        <v>0.32410965551488147</v>
      </c>
      <c r="AO343" s="133">
        <f>1000*((AG343/X343^2-1))</f>
        <v>0.32087674672731659</v>
      </c>
      <c r="AQ343" s="133">
        <f>O343*U343/AA343</f>
        <v>0.99140919438630748</v>
      </c>
      <c r="AR343" s="133">
        <f>U343*P343/AB343</f>
        <v>0.98604120628990866</v>
      </c>
      <c r="AS343" s="133">
        <f t="shared" si="132"/>
        <v>0.99928139821612094</v>
      </c>
      <c r="AT343" s="133">
        <f t="shared" si="133"/>
        <v>1.0073202579180243</v>
      </c>
      <c r="AU343" s="133">
        <f>V343*S343/AD343</f>
        <v>0.87367486028655772</v>
      </c>
      <c r="AV343" s="133">
        <f>AC343/AD343</f>
        <v>0.99574502780449525</v>
      </c>
      <c r="AW343" s="133">
        <f>O343*N343/AA343</f>
        <v>0.86492684132591002</v>
      </c>
      <c r="AX343" s="133">
        <f>AE343/AC343</f>
        <v>1.0145507973509078</v>
      </c>
      <c r="AY343" s="133">
        <f>AF343/AG343</f>
        <v>0.99575743319796406</v>
      </c>
      <c r="AZ343" s="133">
        <f t="shared" si="134"/>
        <v>0.99090653046876365</v>
      </c>
      <c r="BB343" s="75">
        <f t="shared" si="135"/>
        <v>-8.6279192947227319</v>
      </c>
      <c r="BC343" s="75">
        <f t="shared" si="136"/>
        <v>-14.057133883660853</v>
      </c>
      <c r="BD343" s="75">
        <f t="shared" si="137"/>
        <v>-0.71886010190022931</v>
      </c>
      <c r="BE343" s="75">
        <f t="shared" si="138"/>
        <v>7.2935948712163627</v>
      </c>
      <c r="BF343" s="75">
        <f t="shared" si="139"/>
        <v>-135.0469859428614</v>
      </c>
      <c r="BG343" s="75">
        <f t="shared" si="140"/>
        <v>-4.2640503503798417</v>
      </c>
      <c r="BH343" s="75">
        <f t="shared" si="141"/>
        <v>-145.11035212888987</v>
      </c>
      <c r="BI343" s="75">
        <f t="shared" si="142"/>
        <v>14.445950347019846</v>
      </c>
      <c r="BJ343" s="75">
        <f t="shared" si="143"/>
        <v>-4.2515920243552561</v>
      </c>
      <c r="BK343" s="75">
        <f t="shared" si="144"/>
        <v>-9.1350674972163759</v>
      </c>
      <c r="BM343" s="133">
        <f>O343*U343/Q343/P343</f>
        <v>0.99182266455687418</v>
      </c>
      <c r="BN343" s="133">
        <f>P343*U343/R343^2</f>
        <v>0.98638454554479138</v>
      </c>
      <c r="BO343" s="133">
        <f>P343*Q343/R343^2</f>
        <v>0.99921262308804348</v>
      </c>
      <c r="BP343" s="133">
        <f>R343^2/S343^2</f>
        <v>1.0073113408298719</v>
      </c>
      <c r="BQ343" s="133">
        <f>V343*S343/T343^2</f>
        <v>0.87395310091297884</v>
      </c>
      <c r="BR343" s="133">
        <f>S343^2/T343^2</f>
        <v>0.99572425092989503</v>
      </c>
      <c r="BS343" s="133">
        <f>O343*N343/Q343/P343</f>
        <v>0.86528756165272935</v>
      </c>
      <c r="BT343" s="133">
        <f>Y343^2/S343^2</f>
        <v>1.0145617884146587</v>
      </c>
      <c r="BU343" s="133">
        <f>W343^2/X343^2</f>
        <v>0.99575421504804151</v>
      </c>
      <c r="BV343" s="133">
        <f>X343^2/R343^2</f>
        <v>0.99093359627948197</v>
      </c>
      <c r="BX343" s="133">
        <f t="shared" si="145"/>
        <v>0.99958312086893941</v>
      </c>
      <c r="BY343" s="133">
        <f t="shared" si="146"/>
        <v>0.9996519214981282</v>
      </c>
      <c r="BZ343" s="133">
        <f t="shared" si="147"/>
        <v>1.0000688293226969</v>
      </c>
      <c r="CA343" s="133">
        <f t="shared" si="148"/>
        <v>1.0000088523654911</v>
      </c>
      <c r="CB343" s="133">
        <f t="shared" si="149"/>
        <v>0.99968162979668995</v>
      </c>
      <c r="CC343" s="133">
        <f t="shared" si="150"/>
        <v>1.000020866092777</v>
      </c>
      <c r="CD343" s="133">
        <f t="shared" si="151"/>
        <v>0.99958312086893941</v>
      </c>
      <c r="CE343" s="133">
        <f t="shared" si="127"/>
        <v>0.99998916668863702</v>
      </c>
      <c r="CF343" s="133">
        <f t="shared" si="128"/>
        <v>1.0000032318717551</v>
      </c>
      <c r="CG343" s="133">
        <f t="shared" si="129"/>
        <v>0.99997268655455829</v>
      </c>
    </row>
    <row r="344" spans="1:85" x14ac:dyDescent="0.2">
      <c r="A344" s="132">
        <v>680</v>
      </c>
      <c r="B344" s="132">
        <f t="shared" si="130"/>
        <v>953.15</v>
      </c>
      <c r="C344" s="44">
        <f t="shared" si="131"/>
        <v>1.0491528091066464</v>
      </c>
      <c r="E344" s="40">
        <f>'[4]methanogen M06-L TZVP smd redo'!AB344</f>
        <v>0.33793495351419622</v>
      </c>
      <c r="F344" s="40">
        <f>'[4]methanogen M06-L TZVP smd redo'!AS344</f>
        <v>0.39752904404100065</v>
      </c>
      <c r="G344" s="40">
        <f>'[4]methanogen M06-L TZVP smd redo'!BJ344</f>
        <v>0.416243128090521</v>
      </c>
      <c r="H344" s="40">
        <f>'[4]methanogen M06-L TZVP smd redo'!EV344</f>
        <v>0.41834377811134082</v>
      </c>
      <c r="I344" s="40">
        <f>'[4]methanogen M06-L TZVP smd redo'!CL344</f>
        <v>0.40792932289313022</v>
      </c>
      <c r="J344" s="40">
        <f>'[4]methanogen M06-L TZVP smd redo'!DG344</f>
        <v>0.40876148038471172</v>
      </c>
      <c r="K344" s="40">
        <f>'[4]methanogen M06-L TZVP smd redo'!EC344</f>
        <v>0.38496939921994766</v>
      </c>
      <c r="M344" s="40" t="e">
        <f>EXP('d-beta'!Y345/1000)*'[3]methanogen M06-L TZVP smd redo'!EZ344</f>
        <v>#N/A</v>
      </c>
      <c r="N344" s="40">
        <f>'[3]methanogen M06-L TZVP smd redo'!ET344</f>
        <v>1.33578</v>
      </c>
      <c r="O344" s="40">
        <f>'[3]methanogen M06-L TZVP smd redo'!R344</f>
        <v>1.5615600000000001</v>
      </c>
      <c r="P344" s="40">
        <f>'[3]methanogen M06-L TZVP smd redo'!W344</f>
        <v>1.55419</v>
      </c>
      <c r="Q344" s="40">
        <f>'[3]methanogen M06-L TZVP smd redo'!V344</f>
        <v>1.5498799999999999</v>
      </c>
      <c r="R344" s="40">
        <f>PRODUCT('[4]methanogen M06-L TZVP smd redo'!AD344:AF344)^(1/3)</f>
        <v>1.5526745498351548</v>
      </c>
      <c r="S344" s="40">
        <f>AVERAGE('[3]methanogen M06-L TZVP smd redo'!AT344:AV344)</f>
        <v>1.5470666666666666</v>
      </c>
      <c r="T344" s="40">
        <f>'[3]methanogen M06-L TZVP smd redo'!FK344</f>
        <v>1.5503899999999999</v>
      </c>
      <c r="U344" s="40">
        <f>'[3]methanogen M06-L TZVP smd redo'!CD344</f>
        <v>1.53007</v>
      </c>
      <c r="V344" s="40">
        <f>'[3]methanogen M06-L TZVP smd redo'!CG344</f>
        <v>1.3584799999999999</v>
      </c>
      <c r="W344" s="40">
        <v>1.5423851245624296</v>
      </c>
      <c r="X344" s="40">
        <v>1.5456684744698856</v>
      </c>
      <c r="Y344" s="40">
        <v>1.5582346219321275</v>
      </c>
      <c r="Z344" s="40"/>
      <c r="AA344" s="40">
        <v>2.4098000000000002</v>
      </c>
      <c r="AB344" s="40">
        <v>2.4116325773467224</v>
      </c>
      <c r="AC344" s="41">
        <v>2.3942166666666664</v>
      </c>
      <c r="AD344" s="41">
        <v>2.4044699999999999</v>
      </c>
      <c r="AE344" s="41">
        <v>2.4288787470219004</v>
      </c>
      <c r="AF344" s="72">
        <v>2.3797269745631064</v>
      </c>
      <c r="AG344" s="41">
        <v>2.3898382372211873</v>
      </c>
      <c r="AH344" s="40"/>
      <c r="AI344" s="133">
        <f>1000*(AA344/Q344/P344-1)</f>
        <v>0.41182310966814129</v>
      </c>
      <c r="AJ344" s="133">
        <f>1000*(AB344/R344^2-1)</f>
        <v>0.34607609253689553</v>
      </c>
      <c r="AK344" s="133">
        <f>1000*(AC344/S344^2-1)</f>
        <v>0.33483347634177818</v>
      </c>
      <c r="AL344" s="133">
        <f>1000*(AD344/T344^2-1)</f>
        <v>0.31653076635129729</v>
      </c>
      <c r="AM344" s="133">
        <f>1000*((AE344/Y344^2-1))</f>
        <v>0.32272624824414287</v>
      </c>
      <c r="AN344" s="133">
        <f>1000*((AF344/W344^2-1))</f>
        <v>0.32581663404540606</v>
      </c>
      <c r="AO344" s="133">
        <f>1000*((AG344/X344^2-1))</f>
        <v>0.3127567099001638</v>
      </c>
      <c r="AQ344" s="133">
        <f>O344*U344/AA344</f>
        <v>0.99149145539048877</v>
      </c>
      <c r="AR344" s="133">
        <f>U344*P344/AB344</f>
        <v>0.98606210400271521</v>
      </c>
      <c r="AS344" s="133">
        <f t="shared" si="132"/>
        <v>0.99924010922561912</v>
      </c>
      <c r="AT344" s="133">
        <f t="shared" si="133"/>
        <v>1.0072741581505666</v>
      </c>
      <c r="AU344" s="133">
        <f>V344*S344/AD344</f>
        <v>0.87406335921568301</v>
      </c>
      <c r="AV344" s="133">
        <f>AC344/AD344</f>
        <v>0.99573571999927912</v>
      </c>
      <c r="AW344" s="133">
        <f>O344*N344/AA344</f>
        <v>0.86559076139098678</v>
      </c>
      <c r="AX344" s="133">
        <f>AE344/AC344</f>
        <v>1.0144774200421436</v>
      </c>
      <c r="AY344" s="133">
        <f>AF344/AG344</f>
        <v>0.99576905980471808</v>
      </c>
      <c r="AZ344" s="133">
        <f t="shared" si="134"/>
        <v>0.99096282728544272</v>
      </c>
      <c r="BB344" s="75">
        <f t="shared" si="135"/>
        <v>-8.5449489207529172</v>
      </c>
      <c r="BC344" s="75">
        <f t="shared" si="136"/>
        <v>-14.035940559053294</v>
      </c>
      <c r="BD344" s="75">
        <f t="shared" si="137"/>
        <v>-0.76017963772103458</v>
      </c>
      <c r="BE344" s="75">
        <f t="shared" si="138"/>
        <v>7.2478290663496665</v>
      </c>
      <c r="BF344" s="75">
        <f t="shared" si="139"/>
        <v>-134.60241257233147</v>
      </c>
      <c r="BG344" s="75">
        <f t="shared" si="140"/>
        <v>-4.2733979729731937</v>
      </c>
      <c r="BH344" s="75">
        <f t="shared" si="141"/>
        <v>-144.34304401643999</v>
      </c>
      <c r="BI344" s="75">
        <f t="shared" si="142"/>
        <v>14.37362280798691</v>
      </c>
      <c r="BJ344" s="75">
        <f t="shared" si="143"/>
        <v>-4.2399159489477682</v>
      </c>
      <c r="BK344" s="75">
        <f t="shared" si="144"/>
        <v>-9.0782556630014266</v>
      </c>
      <c r="BM344" s="133">
        <f>O344*U344/Q344/P344</f>
        <v>0.99189977448485711</v>
      </c>
      <c r="BN344" s="133">
        <f>P344*U344/R344^2</f>
        <v>0.9864033565226672</v>
      </c>
      <c r="BO344" s="133">
        <f>P344*Q344/R344^2</f>
        <v>0.99917443921346816</v>
      </c>
      <c r="BP344" s="133">
        <f>R344^2/S344^2</f>
        <v>1.0072628376715504</v>
      </c>
      <c r="BQ344" s="133">
        <f>V344*S344/T344^2</f>
        <v>0.87434002716061521</v>
      </c>
      <c r="BR344" s="133">
        <f>S344^2/T344^2</f>
        <v>0.99571750143735338</v>
      </c>
      <c r="BS344" s="133">
        <f>O344*N344/Q344/P344</f>
        <v>0.86594723167004273</v>
      </c>
      <c r="BT344" s="133">
        <f>Y344^2/S344^2</f>
        <v>1.0144896985890584</v>
      </c>
      <c r="BU344" s="133">
        <f>W344^2/X344^2</f>
        <v>0.99575605937208789</v>
      </c>
      <c r="BV344" s="133">
        <f>X344^2/R344^2</f>
        <v>0.99099583523160717</v>
      </c>
      <c r="BX344" s="133">
        <f t="shared" si="145"/>
        <v>0.9995883464187898</v>
      </c>
      <c r="BY344" s="133">
        <f t="shared" si="146"/>
        <v>0.99965404363469024</v>
      </c>
      <c r="BZ344" s="133">
        <f t="shared" si="147"/>
        <v>1.0000657242715323</v>
      </c>
      <c r="CA344" s="133">
        <f t="shared" si="148"/>
        <v>1.0000112388530509</v>
      </c>
      <c r="CB344" s="133">
        <f t="shared" si="149"/>
        <v>0.99968356939367098</v>
      </c>
      <c r="CC344" s="133">
        <f t="shared" si="150"/>
        <v>1.0000182969184528</v>
      </c>
      <c r="CD344" s="133">
        <f t="shared" si="151"/>
        <v>0.99958834641878991</v>
      </c>
      <c r="CE344" s="133">
        <f t="shared" si="127"/>
        <v>0.99998789682445088</v>
      </c>
      <c r="CF344" s="133">
        <f t="shared" si="128"/>
        <v>1.0000130558408435</v>
      </c>
      <c r="CG344" s="133">
        <f t="shared" si="129"/>
        <v>0.9999666921444158</v>
      </c>
    </row>
    <row r="345" spans="1:85" x14ac:dyDescent="0.2">
      <c r="A345" s="132">
        <v>682</v>
      </c>
      <c r="B345" s="132">
        <f t="shared" si="130"/>
        <v>955.15</v>
      </c>
      <c r="C345" s="44">
        <f t="shared" si="131"/>
        <v>1.0469559755012301</v>
      </c>
      <c r="E345" s="40">
        <f>'[4]methanogen M06-L TZVP smd redo'!AB345</f>
        <v>0.3308626211577792</v>
      </c>
      <c r="F345" s="40">
        <f>'[4]methanogen M06-L TZVP smd redo'!AS345</f>
        <v>0.39424324625514373</v>
      </c>
      <c r="G345" s="40">
        <f>'[4]methanogen M06-L TZVP smd redo'!BJ345</f>
        <v>0.41554741051430533</v>
      </c>
      <c r="H345" s="40">
        <f>'[4]methanogen M06-L TZVP smd redo'!EV345</f>
        <v>0.42225101578408086</v>
      </c>
      <c r="I345" s="40">
        <f>'[4]methanogen M06-L TZVP smd redo'!CL345</f>
        <v>0.40257658895348492</v>
      </c>
      <c r="J345" s="40">
        <f>'[4]methanogen M06-L TZVP smd redo'!DG345</f>
        <v>0.41036808251360135</v>
      </c>
      <c r="K345" s="40">
        <f>'[4]methanogen M06-L TZVP smd redo'!EC345</f>
        <v>0.37934529955019336</v>
      </c>
      <c r="M345" s="40" t="e">
        <f>EXP('d-beta'!Y346/1000)*'[3]methanogen M06-L TZVP smd redo'!EZ345</f>
        <v>#N/A</v>
      </c>
      <c r="N345" s="40">
        <f>'[3]methanogen M06-L TZVP smd redo'!ET345</f>
        <v>1.3346</v>
      </c>
      <c r="O345" s="40">
        <f>'[3]methanogen M06-L TZVP smd redo'!R345</f>
        <v>1.55907</v>
      </c>
      <c r="P345" s="40">
        <f>'[3]methanogen M06-L TZVP smd redo'!W345</f>
        <v>1.5516799999999999</v>
      </c>
      <c r="Q345" s="40">
        <f>'[3]methanogen M06-L TZVP smd redo'!V345</f>
        <v>1.54738</v>
      </c>
      <c r="R345" s="40">
        <f>PRODUCT('[4]methanogen M06-L TZVP smd redo'!AD345:AF345)^(1/3)</f>
        <v>1.5501982266735783</v>
      </c>
      <c r="S345" s="40">
        <f>AVERAGE('[3]methanogen M06-L TZVP smd redo'!AT345:AV345)</f>
        <v>1.5446333333333335</v>
      </c>
      <c r="T345" s="40">
        <f>'[3]methanogen M06-L TZVP smd redo'!FK345</f>
        <v>1.54796</v>
      </c>
      <c r="U345" s="40">
        <f>'[3]methanogen M06-L TZVP smd redo'!CD345</f>
        <v>1.52769</v>
      </c>
      <c r="V345" s="40">
        <f>'[3]methanogen M06-L TZVP smd redo'!CG345</f>
        <v>1.3569500000000001</v>
      </c>
      <c r="W345" s="40">
        <v>1.5399785796984911</v>
      </c>
      <c r="X345" s="40">
        <v>1.5432420313098867</v>
      </c>
      <c r="Y345" s="40">
        <v>1.5557281800214438</v>
      </c>
      <c r="Z345" s="40"/>
      <c r="AA345" s="40">
        <v>2.4020100000000002</v>
      </c>
      <c r="AB345" s="40">
        <v>2.4039398691498537</v>
      </c>
      <c r="AC345" s="41">
        <v>2.3866800000000001</v>
      </c>
      <c r="AD345" s="41">
        <v>2.3969299999999998</v>
      </c>
      <c r="AE345" s="41">
        <v>2.4210591612293446</v>
      </c>
      <c r="AF345" s="72">
        <v>2.3722905564792156</v>
      </c>
      <c r="AG345" s="41">
        <v>2.3823419767185747</v>
      </c>
      <c r="AH345" s="40"/>
      <c r="AI345" s="133">
        <f>1000*(AA345/Q345/P345-1)</f>
        <v>0.40457558685136341</v>
      </c>
      <c r="AJ345" s="133">
        <f>1000*(AB345/R345^2-1)</f>
        <v>0.3434406282050162</v>
      </c>
      <c r="AK345" s="133">
        <f>1000*(AC345/S345^2-1)</f>
        <v>0.33021843032243758</v>
      </c>
      <c r="AL345" s="133">
        <f>1000*(AD345/T345^2-1)</f>
        <v>0.31293072700311342</v>
      </c>
      <c r="AM345" s="133">
        <f>1000*((AE345/Y345^2-1))</f>
        <v>0.31772682714126255</v>
      </c>
      <c r="AN345" s="133">
        <f>1000*((AF345/W345^2-1))</f>
        <v>0.3190047204730817</v>
      </c>
      <c r="AO345" s="133">
        <f>1000*((AG345/X345^2-1))</f>
        <v>0.31323932664606424</v>
      </c>
      <c r="AQ345" s="133">
        <f>O345*U345/AA345</f>
        <v>0.99157607516205171</v>
      </c>
      <c r="AR345" s="133">
        <f>U345*P345/AB345</f>
        <v>0.98608374095410101</v>
      </c>
      <c r="AS345" s="133">
        <f t="shared" si="132"/>
        <v>0.9991972057310502</v>
      </c>
      <c r="AT345" s="133">
        <f t="shared" si="133"/>
        <v>1.0072317483491098</v>
      </c>
      <c r="AU345" s="133">
        <f>V345*S345/AD345</f>
        <v>0.87444781519137693</v>
      </c>
      <c r="AV345" s="133">
        <f>AC345/AD345</f>
        <v>0.99572369656185222</v>
      </c>
      <c r="AW345" s="133">
        <f>O345*N345/AA345</f>
        <v>0.86624736033571881</v>
      </c>
      <c r="AX345" s="133">
        <f>AE345/AC345</f>
        <v>1.0144045960201387</v>
      </c>
      <c r="AY345" s="133">
        <f>AF345/AG345</f>
        <v>0.9957808659136318</v>
      </c>
      <c r="AZ345" s="133">
        <f t="shared" si="134"/>
        <v>0.99101562700945722</v>
      </c>
      <c r="BB345" s="75">
        <f t="shared" si="135"/>
        <v>-8.459606621198736</v>
      </c>
      <c r="BC345" s="75">
        <f t="shared" si="136"/>
        <v>-14.013998012114392</v>
      </c>
      <c r="BD345" s="75">
        <f t="shared" si="137"/>
        <v>-0.80311668083408905</v>
      </c>
      <c r="BE345" s="75">
        <f t="shared" si="138"/>
        <v>7.2057246462769333</v>
      </c>
      <c r="BF345" s="75">
        <f t="shared" si="139"/>
        <v>-134.16266018468102</v>
      </c>
      <c r="BG345" s="75">
        <f t="shared" si="140"/>
        <v>-4.285472974177897</v>
      </c>
      <c r="BH345" s="75">
        <f t="shared" si="141"/>
        <v>-143.58477571416032</v>
      </c>
      <c r="BI345" s="75">
        <f t="shared" si="142"/>
        <v>14.301835467511058</v>
      </c>
      <c r="BJ345" s="75">
        <f t="shared" si="143"/>
        <v>-4.2280597471409322</v>
      </c>
      <c r="BK345" s="75">
        <f t="shared" si="144"/>
        <v>-9.0249758466516745</v>
      </c>
      <c r="BM345" s="133">
        <f>O345*U345/Q345/P345</f>
        <v>0.99197724263456821</v>
      </c>
      <c r="BN345" s="133">
        <f>P345*U345/R345^2</f>
        <v>0.98642240217355703</v>
      </c>
      <c r="BO345" s="133">
        <f>P345*Q345/R345^2</f>
        <v>0.9991361445550595</v>
      </c>
      <c r="BP345" s="133">
        <f>R345^2/S345^2</f>
        <v>1.0072184351039291</v>
      </c>
      <c r="BQ345" s="133">
        <f>V345*S345/T345^2</f>
        <v>0.87472145678191104</v>
      </c>
      <c r="BR345" s="133">
        <f>S345^2/T345^2</f>
        <v>0.99570648846842758</v>
      </c>
      <c r="BS345" s="133">
        <f>O345*N345/Q345/P345</f>
        <v>0.86659782286988496</v>
      </c>
      <c r="BT345" s="133">
        <f>Y345^2/S345^2</f>
        <v>1.0144172635350082</v>
      </c>
      <c r="BU345" s="133">
        <f>W345^2/X345^2</f>
        <v>0.99577512667561852</v>
      </c>
      <c r="BV345" s="133">
        <f>X345^2/R345^2</f>
        <v>0.9910455475989528</v>
      </c>
      <c r="BX345" s="133">
        <f t="shared" si="145"/>
        <v>0.99959558802835935</v>
      </c>
      <c r="BY345" s="133">
        <f t="shared" si="146"/>
        <v>0.99965667728276464</v>
      </c>
      <c r="BZ345" s="133">
        <f t="shared" si="147"/>
        <v>1.000061113969626</v>
      </c>
      <c r="CA345" s="133">
        <f t="shared" si="148"/>
        <v>1.0000132178331103</v>
      </c>
      <c r="CB345" s="133">
        <f t="shared" si="149"/>
        <v>0.99968716716800243</v>
      </c>
      <c r="CC345" s="133">
        <f t="shared" si="150"/>
        <v>1.0000172822951583</v>
      </c>
      <c r="CD345" s="133">
        <f t="shared" si="151"/>
        <v>0.99959558802835957</v>
      </c>
      <c r="CE345" s="133">
        <f t="shared" si="127"/>
        <v>0.99998751252041462</v>
      </c>
      <c r="CF345" s="133">
        <f t="shared" si="128"/>
        <v>1.0000057635884443</v>
      </c>
      <c r="CG345" s="133">
        <f t="shared" si="129"/>
        <v>0.99996980906723398</v>
      </c>
    </row>
    <row r="346" spans="1:85" x14ac:dyDescent="0.2">
      <c r="A346" s="132">
        <v>684</v>
      </c>
      <c r="B346" s="132">
        <f t="shared" si="130"/>
        <v>957.15</v>
      </c>
      <c r="C346" s="44">
        <f t="shared" si="131"/>
        <v>1.044768322624458</v>
      </c>
      <c r="E346" s="40">
        <f>'[4]methanogen M06-L TZVP smd redo'!AB346</f>
        <v>0.33950418007622218</v>
      </c>
      <c r="F346" s="40">
        <f>'[4]methanogen M06-L TZVP smd redo'!AS346</f>
        <v>0.39046767985251307</v>
      </c>
      <c r="G346" s="40">
        <f>'[4]methanogen M06-L TZVP smd redo'!BJ346</f>
        <v>0.41235996985489187</v>
      </c>
      <c r="H346" s="40">
        <f>'[4]methanogen M06-L TZVP smd redo'!EV346</f>
        <v>0.41599017635718383</v>
      </c>
      <c r="I346" s="40">
        <f>'[4]methanogen M06-L TZVP smd redo'!CL346</f>
        <v>0.4053326205173402</v>
      </c>
      <c r="J346" s="40">
        <f>'[4]methanogen M06-L TZVP smd redo'!DG346</f>
        <v>0.40720688917539327</v>
      </c>
      <c r="K346" s="40">
        <f>'[4]methanogen M06-L TZVP smd redo'!EC346</f>
        <v>0.38511180823963542</v>
      </c>
      <c r="M346" s="40" t="e">
        <f>EXP('d-beta'!Y347/1000)*'[3]methanogen M06-L TZVP smd redo'!EZ346</f>
        <v>#N/A</v>
      </c>
      <c r="N346" s="40">
        <f>'[3]methanogen M06-L TZVP smd redo'!ET346</f>
        <v>1.3334299999999999</v>
      </c>
      <c r="O346" s="40">
        <f>'[3]methanogen M06-L TZVP smd redo'!R346</f>
        <v>1.5566</v>
      </c>
      <c r="P346" s="40">
        <f>'[3]methanogen M06-L TZVP smd redo'!W346</f>
        <v>1.54918</v>
      </c>
      <c r="Q346" s="40">
        <f>'[3]methanogen M06-L TZVP smd redo'!V346</f>
        <v>1.5448900000000001</v>
      </c>
      <c r="R346" s="40">
        <f>PRODUCT('[4]methanogen M06-L TZVP smd redo'!AD346:AF346)^(1/3)</f>
        <v>1.547738534180745</v>
      </c>
      <c r="S346" s="40">
        <f>AVERAGE('[3]methanogen M06-L TZVP smd redo'!AT346:AV346)</f>
        <v>1.5422133333333334</v>
      </c>
      <c r="T346" s="40">
        <f>'[3]methanogen M06-L TZVP smd redo'!FK346</f>
        <v>1.5455399999999999</v>
      </c>
      <c r="U346" s="40">
        <f>'[3]methanogen M06-L TZVP smd redo'!CD346</f>
        <v>1.5253300000000001</v>
      </c>
      <c r="V346" s="40">
        <f>'[3]methanogen M06-L TZVP smd redo'!CG346</f>
        <v>1.3554299999999999</v>
      </c>
      <c r="W346" s="40">
        <v>1.5375820345998719</v>
      </c>
      <c r="X346" s="40">
        <v>1.5408355877768254</v>
      </c>
      <c r="Y346" s="40">
        <v>1.5532383903360272</v>
      </c>
      <c r="Z346" s="40"/>
      <c r="AA346" s="40">
        <v>2.3942899999999998</v>
      </c>
      <c r="AB346" s="40">
        <v>2.3963071615471878</v>
      </c>
      <c r="AC346" s="41">
        <v>2.3792066666666667</v>
      </c>
      <c r="AD346" s="41">
        <v>2.38944</v>
      </c>
      <c r="AE346" s="41">
        <v>2.4133095758684133</v>
      </c>
      <c r="AF346" s="72">
        <v>2.3649174511704056</v>
      </c>
      <c r="AG346" s="41">
        <v>2.3749057160892244</v>
      </c>
      <c r="AH346" s="40"/>
      <c r="AI346" s="133">
        <f>1000*(AA346/Q346/P346-1)</f>
        <v>0.40835023522056701</v>
      </c>
      <c r="AJ346" s="133">
        <f>1000*(AB346/R346^2-1)</f>
        <v>0.33921653145840835</v>
      </c>
      <c r="AK346" s="133">
        <f>1000*(AC346/S346^2-1)</f>
        <v>0.32992512133422913</v>
      </c>
      <c r="AL346" s="133">
        <f>1000*(AD346/T346^2-1)</f>
        <v>0.31234994262940852</v>
      </c>
      <c r="AM346" s="133">
        <f>1000*((AE346/Y346^2-1))</f>
        <v>0.31505204582882307</v>
      </c>
      <c r="AN346" s="133">
        <f>1000*((AF346/W346^2-1))</f>
        <v>0.32101825741004397</v>
      </c>
      <c r="AO346" s="133">
        <f>1000*((AG346/X346^2-1))</f>
        <v>0.30806816796591363</v>
      </c>
      <c r="AQ346" s="133">
        <f>O346*U346/AA346</f>
        <v>0.99166294726202764</v>
      </c>
      <c r="AR346" s="133">
        <f>U346*P346/AB346</f>
        <v>0.98610510677367014</v>
      </c>
      <c r="AS346" s="133">
        <f t="shared" si="132"/>
        <v>0.99915822079090832</v>
      </c>
      <c r="AT346" s="133">
        <f t="shared" si="133"/>
        <v>1.0071874777084748</v>
      </c>
      <c r="AU346" s="133">
        <f>V346*S346/AD346</f>
        <v>0.8748335251774475</v>
      </c>
      <c r="AV346" s="133">
        <f>AC346/AD346</f>
        <v>0.99571726708629082</v>
      </c>
      <c r="AW346" s="133">
        <f>O346*N346/AA346</f>
        <v>0.86690298084191963</v>
      </c>
      <c r="AX346" s="133">
        <f>AE346/AC346</f>
        <v>1.0143337313565641</v>
      </c>
      <c r="AY346" s="133">
        <f>AF346/AG346</f>
        <v>0.9957942478090176</v>
      </c>
      <c r="AZ346" s="133">
        <f t="shared" si="134"/>
        <v>0.99106898906726737</v>
      </c>
      <c r="BB346" s="75">
        <f t="shared" si="135"/>
        <v>-8.3720003376905492</v>
      </c>
      <c r="BC346" s="75">
        <f t="shared" si="136"/>
        <v>-13.992330898851296</v>
      </c>
      <c r="BD346" s="75">
        <f t="shared" si="137"/>
        <v>-0.84213370416178612</v>
      </c>
      <c r="BE346" s="75">
        <f t="shared" si="138"/>
        <v>7.161770895171494</v>
      </c>
      <c r="BF346" s="75">
        <f t="shared" si="139"/>
        <v>-133.72166766573019</v>
      </c>
      <c r="BG346" s="75">
        <f t="shared" si="140"/>
        <v>-4.2919300830541172</v>
      </c>
      <c r="BH346" s="75">
        <f t="shared" si="141"/>
        <v>-142.82821060622175</v>
      </c>
      <c r="BI346" s="75">
        <f t="shared" si="142"/>
        <v>14.231974645494661</v>
      </c>
      <c r="BJ346" s="75">
        <f t="shared" si="143"/>
        <v>-4.2146212428196081</v>
      </c>
      <c r="BK346" s="75">
        <f t="shared" si="144"/>
        <v>-8.9711314674660265</v>
      </c>
      <c r="BM346" s="133">
        <f>O346*U346/Q346/P346</f>
        <v>0.9920678930598017</v>
      </c>
      <c r="BN346" s="133">
        <f>P346*U346/R346^2</f>
        <v>0.98643960992764335</v>
      </c>
      <c r="BO346" s="133">
        <f>P346*Q346/R346^2</f>
        <v>0.99908917347794712</v>
      </c>
      <c r="BP346" s="133">
        <f>R346^2/S346^2</f>
        <v>1.0071781226899243</v>
      </c>
      <c r="BQ346" s="133">
        <f>V346*S346/T346^2</f>
        <v>0.87510677937884696</v>
      </c>
      <c r="BR346" s="133">
        <f>S346^2/T346^2</f>
        <v>0.99569977294913758</v>
      </c>
      <c r="BS346" s="133">
        <f>O346*N346/Q346/P346</f>
        <v>0.86725698087805991</v>
      </c>
      <c r="BT346" s="133">
        <f>Y346^2/S346^2</f>
        <v>1.0143488128672775</v>
      </c>
      <c r="BU346" s="133">
        <f>W346^2/X346^2</f>
        <v>0.99578135632284304</v>
      </c>
      <c r="BV346" s="133">
        <f>X346^2/R346^2</f>
        <v>0.991099849737195</v>
      </c>
      <c r="BX346" s="133">
        <f t="shared" si="145"/>
        <v>0.99959181644662942</v>
      </c>
      <c r="BY346" s="133">
        <f t="shared" si="146"/>
        <v>0.99966089849737705</v>
      </c>
      <c r="BZ346" s="133">
        <f t="shared" si="147"/>
        <v>1.0000691102604193</v>
      </c>
      <c r="CA346" s="133">
        <f t="shared" si="148"/>
        <v>1.0000092883456657</v>
      </c>
      <c r="CB346" s="133">
        <f t="shared" si="149"/>
        <v>0.99968774758939316</v>
      </c>
      <c r="CC346" s="133">
        <f t="shared" si="150"/>
        <v>1.0000175696908129</v>
      </c>
      <c r="CD346" s="133">
        <f t="shared" si="151"/>
        <v>0.99959181644662942</v>
      </c>
      <c r="CE346" s="133">
        <f t="shared" si="127"/>
        <v>0.99998513182987736</v>
      </c>
      <c r="CF346" s="133">
        <f t="shared" si="128"/>
        <v>1.0000129461011624</v>
      </c>
      <c r="CG346" s="133">
        <f t="shared" si="129"/>
        <v>0.9999688621989643</v>
      </c>
    </row>
    <row r="347" spans="1:85" x14ac:dyDescent="0.2">
      <c r="A347" s="132">
        <v>686</v>
      </c>
      <c r="B347" s="132">
        <f t="shared" si="130"/>
        <v>959.15</v>
      </c>
      <c r="C347" s="44">
        <f t="shared" si="131"/>
        <v>1.042589793045926</v>
      </c>
      <c r="E347" s="40">
        <f>'[4]methanogen M06-L TZVP smd redo'!AB347</f>
        <v>0.33133515843664085</v>
      </c>
      <c r="F347" s="40">
        <f>'[4]methanogen M06-L TZVP smd redo'!AS347</f>
        <v>0.37853529176556933</v>
      </c>
      <c r="G347" s="40">
        <f>'[4]methanogen M06-L TZVP smd redo'!BJ347</f>
        <v>0.41298134568590328</v>
      </c>
      <c r="H347" s="40">
        <f>'[4]methanogen M06-L TZVP smd redo'!EV347</f>
        <v>0.40922341723215183</v>
      </c>
      <c r="I347" s="40">
        <f>'[4]methanogen M06-L TZVP smd redo'!CL347</f>
        <v>0.39776216964582112</v>
      </c>
      <c r="J347" s="40">
        <f>'[4]methanogen M06-L TZVP smd redo'!DG347</f>
        <v>0.39807117938628345</v>
      </c>
      <c r="K347" s="40">
        <f>'[4]methanogen M06-L TZVP smd redo'!EC347</f>
        <v>0.38270350832725342</v>
      </c>
      <c r="M347" s="40" t="e">
        <f>EXP('d-beta'!Y348/1000)*'[3]methanogen M06-L TZVP smd redo'!EZ347</f>
        <v>#N/A</v>
      </c>
      <c r="N347" s="40">
        <f>'[3]methanogen M06-L TZVP smd redo'!ET347</f>
        <v>1.3322700000000001</v>
      </c>
      <c r="O347" s="40">
        <f>'[3]methanogen M06-L TZVP smd redo'!R347</f>
        <v>1.5541499999999999</v>
      </c>
      <c r="P347" s="40">
        <f>'[3]methanogen M06-L TZVP smd redo'!W347</f>
        <v>1.5467</v>
      </c>
      <c r="Q347" s="40">
        <f>'[3]methanogen M06-L TZVP smd redo'!V347</f>
        <v>1.54243</v>
      </c>
      <c r="R347" s="40">
        <f>PRODUCT('[4]methanogen M06-L TZVP smd redo'!AD347:AF347)^(1/3)</f>
        <v>1.5452955301359355</v>
      </c>
      <c r="S347" s="40">
        <f>AVERAGE('[3]methanogen M06-L TZVP smd redo'!AT347:AV347)</f>
        <v>1.5398099999999999</v>
      </c>
      <c r="T347" s="40">
        <f>'[3]methanogen M06-L TZVP smd redo'!FK347</f>
        <v>1.54314</v>
      </c>
      <c r="U347" s="40">
        <f>'[3]methanogen M06-L TZVP smd redo'!CD347</f>
        <v>1.52298</v>
      </c>
      <c r="V347" s="40">
        <f>'[3]methanogen M06-L TZVP smd redo'!CG347</f>
        <v>1.35392</v>
      </c>
      <c r="W347" s="40">
        <v>1.5352054893578106</v>
      </c>
      <c r="X347" s="40">
        <v>1.5384424517619539</v>
      </c>
      <c r="Y347" s="40">
        <v>1.5507652529916536</v>
      </c>
      <c r="Z347" s="40"/>
      <c r="AA347" s="40">
        <v>2.3866299999999998</v>
      </c>
      <c r="AB347" s="40">
        <v>2.3887378097867256</v>
      </c>
      <c r="AC347" s="41">
        <v>2.3717933333333332</v>
      </c>
      <c r="AD347" s="41">
        <v>2.3820199999999998</v>
      </c>
      <c r="AE347" s="41">
        <v>2.4056233099399118</v>
      </c>
      <c r="AF347" s="72">
        <v>2.3576010329178065</v>
      </c>
      <c r="AG347" s="41">
        <v>2.3675260964838549</v>
      </c>
      <c r="AH347" s="40"/>
      <c r="AI347" s="133">
        <f>1000*(AA347/Q347/P347-1)</f>
        <v>0.39968495627706879</v>
      </c>
      <c r="AJ347" s="133">
        <f>1000*(AB347/R347^2-1)</f>
        <v>0.33482202485757284</v>
      </c>
      <c r="AK347" s="133">
        <f>1000*(AC347/S347^2-1)</f>
        <v>0.32833925013053822</v>
      </c>
      <c r="AL347" s="133">
        <f>1000*(AD347/T347^2-1)</f>
        <v>0.31031213095178423</v>
      </c>
      <c r="AM347" s="133">
        <f>1000*((AE347/Y347^2-1))</f>
        <v>0.31204978152543639</v>
      </c>
      <c r="AN347" s="133">
        <f>1000*((AF347/W347^2-1))</f>
        <v>0.31615779529547972</v>
      </c>
      <c r="AO347" s="133">
        <f>1000*((AG347/X347^2-1))</f>
        <v>0.30459587777320607</v>
      </c>
      <c r="AQ347" s="133">
        <f>O347*U347/AA347</f>
        <v>0.99174960802470435</v>
      </c>
      <c r="AR347" s="133">
        <f>U347*P347/AB347</f>
        <v>0.98612462043723204</v>
      </c>
      <c r="AS347" s="133">
        <f t="shared" si="132"/>
        <v>0.99911760521473303</v>
      </c>
      <c r="AT347" s="133">
        <f t="shared" si="133"/>
        <v>1.0071441622738599</v>
      </c>
      <c r="AU347" s="133">
        <f>V347*S347/AD347</f>
        <v>0.87521496679289013</v>
      </c>
      <c r="AV347" s="133">
        <f>AC347/AD347</f>
        <v>0.99570672510446323</v>
      </c>
      <c r="AW347" s="133">
        <f>O347*N347/AA347</f>
        <v>0.86756113033859472</v>
      </c>
      <c r="AX347" s="133">
        <f>AE347/AC347</f>
        <v>1.0142634588482604</v>
      </c>
      <c r="AY347" s="133">
        <f>AF347/AG347</f>
        <v>0.99580783350992896</v>
      </c>
      <c r="AZ347" s="133">
        <f t="shared" si="134"/>
        <v>0.99112011656701471</v>
      </c>
      <c r="BB347" s="75">
        <f t="shared" si="135"/>
        <v>-8.2846148237682229</v>
      </c>
      <c r="BC347" s="75">
        <f t="shared" si="136"/>
        <v>-13.972542470258718</v>
      </c>
      <c r="BD347" s="75">
        <f t="shared" si="137"/>
        <v>-0.88278432471408019</v>
      </c>
      <c r="BE347" s="75">
        <f t="shared" si="138"/>
        <v>7.1187636427788892</v>
      </c>
      <c r="BF347" s="75">
        <f t="shared" si="139"/>
        <v>-133.28574646327993</v>
      </c>
      <c r="BG347" s="75">
        <f t="shared" si="140"/>
        <v>-4.3025174636109762</v>
      </c>
      <c r="BH347" s="75">
        <f t="shared" si="141"/>
        <v>-142.0693023947222</v>
      </c>
      <c r="BI347" s="75">
        <f t="shared" si="142"/>
        <v>14.16269277063933</v>
      </c>
      <c r="BJ347" s="75">
        <f t="shared" si="143"/>
        <v>-4.2009782555592414</v>
      </c>
      <c r="BK347" s="75">
        <f t="shared" si="144"/>
        <v>-8.9195445632565828</v>
      </c>
      <c r="BM347" s="133">
        <f>O347*U347/Q347/P347</f>
        <v>0.99214599542342574</v>
      </c>
      <c r="BN347" s="133">
        <f>P347*U347/R347^2</f>
        <v>0.98645479667940872</v>
      </c>
      <c r="BO347" s="133">
        <f>P347*Q347/R347^2</f>
        <v>0.99905282540953955</v>
      </c>
      <c r="BP347" s="133">
        <f>R347^2/S347^2</f>
        <v>1.0071376353704893</v>
      </c>
      <c r="BQ347" s="133">
        <f>V347*S347/T347^2</f>
        <v>0.87548655661427655</v>
      </c>
      <c r="BR347" s="133">
        <f>S347^2/T347^2</f>
        <v>0.99568878127232707</v>
      </c>
      <c r="BS347" s="133">
        <f>O347*N347/Q347/P347</f>
        <v>0.86790788147104192</v>
      </c>
      <c r="BT347" s="133">
        <f>Y347^2/S347^2</f>
        <v>1.0142799755070109</v>
      </c>
      <c r="BU347" s="133">
        <f>W347^2/X347^2</f>
        <v>0.99579632370080562</v>
      </c>
      <c r="BV347" s="133">
        <f>X347^2/R347^2</f>
        <v>0.99115006518721016</v>
      </c>
      <c r="BX347" s="133">
        <f t="shared" si="145"/>
        <v>0.99960047472796354</v>
      </c>
      <c r="BY347" s="133">
        <f t="shared" si="146"/>
        <v>0.99966529004340787</v>
      </c>
      <c r="BZ347" s="133">
        <f t="shared" si="147"/>
        <v>1.0000648412211506</v>
      </c>
      <c r="CA347" s="133">
        <f t="shared" si="148"/>
        <v>1.0000064806468763</v>
      </c>
      <c r="CB347" s="133">
        <f t="shared" si="149"/>
        <v>0.99968978413279497</v>
      </c>
      <c r="CC347" s="133">
        <f t="shared" si="150"/>
        <v>1.0000180215268804</v>
      </c>
      <c r="CD347" s="133">
        <f t="shared" si="151"/>
        <v>0.99960047472796365</v>
      </c>
      <c r="CE347" s="133">
        <f t="shared" si="127"/>
        <v>0.9999837158781113</v>
      </c>
      <c r="CF347" s="133">
        <f t="shared" si="128"/>
        <v>1.0000115583968823</v>
      </c>
      <c r="CG347" s="133">
        <f t="shared" si="129"/>
        <v>0.99996978396990788</v>
      </c>
    </row>
    <row r="348" spans="1:85" x14ac:dyDescent="0.2">
      <c r="A348" s="132">
        <v>688</v>
      </c>
      <c r="B348" s="132">
        <f t="shared" si="130"/>
        <v>961.15</v>
      </c>
      <c r="C348" s="44">
        <f t="shared" si="131"/>
        <v>1.0404203298132446</v>
      </c>
      <c r="E348" s="40">
        <f>'[4]methanogen M06-L TZVP smd redo'!AB348</f>
        <v>0.32910880451386682</v>
      </c>
      <c r="F348" s="40">
        <f>'[4]methanogen M06-L TZVP smd redo'!AS348</f>
        <v>0.37799147578909675</v>
      </c>
      <c r="G348" s="40">
        <f>'[4]methanogen M06-L TZVP smd redo'!BJ348</f>
        <v>0.40889031386570629</v>
      </c>
      <c r="H348" s="40">
        <f>'[4]methanogen M06-L TZVP smd redo'!EV348</f>
        <v>0.41175148089167557</v>
      </c>
      <c r="I348" s="40">
        <f>'[4]methanogen M06-L TZVP smd redo'!CL348</f>
        <v>0.39740580668423675</v>
      </c>
      <c r="J348" s="40">
        <f>'[4]methanogen M06-L TZVP smd redo'!DG348</f>
        <v>0.40037509642343316</v>
      </c>
      <c r="K348" s="40">
        <f>'[4]methanogen M06-L TZVP smd redo'!EC348</f>
        <v>0.37977554197299312</v>
      </c>
      <c r="M348" s="40" t="e">
        <f>EXP('d-beta'!Y349/1000)*'[3]methanogen M06-L TZVP smd redo'!EZ348</f>
        <v>#N/A</v>
      </c>
      <c r="N348" s="40">
        <f>'[3]methanogen M06-L TZVP smd redo'!ET348</f>
        <v>1.33111</v>
      </c>
      <c r="O348" s="40">
        <f>'[3]methanogen M06-L TZVP smd redo'!R348</f>
        <v>1.5517099999999999</v>
      </c>
      <c r="P348" s="40">
        <f>'[3]methanogen M06-L TZVP smd redo'!W348</f>
        <v>1.54423</v>
      </c>
      <c r="Q348" s="40">
        <f>'[3]methanogen M06-L TZVP smd redo'!V348</f>
        <v>1.5399799999999999</v>
      </c>
      <c r="R348" s="40">
        <f>PRODUCT('[4]methanogen M06-L TZVP smd redo'!AD348:AF348)^(1/3)</f>
        <v>1.5428692060770237</v>
      </c>
      <c r="S348" s="40">
        <f>AVERAGE('[3]methanogen M06-L TZVP smd redo'!AT348:AV348)</f>
        <v>1.5374266666666667</v>
      </c>
      <c r="T348" s="40">
        <f>'[3]methanogen M06-L TZVP smd redo'!FK348</f>
        <v>1.5407599999999999</v>
      </c>
      <c r="U348" s="40">
        <f>'[3]methanogen M06-L TZVP smd redo'!CD348</f>
        <v>1.5206500000000001</v>
      </c>
      <c r="V348" s="40">
        <f>'[3]methanogen M06-L TZVP smd redo'!CG348</f>
        <v>1.35242</v>
      </c>
      <c r="W348" s="40">
        <v>1.5328456208612298</v>
      </c>
      <c r="X348" s="40">
        <v>1.5360660073938688</v>
      </c>
      <c r="Y348" s="40">
        <v>1.5483088104241818</v>
      </c>
      <c r="Z348" s="40"/>
      <c r="AA348" s="40">
        <v>2.3790300000000002</v>
      </c>
      <c r="AB348" s="40">
        <v>2.3812317482444119</v>
      </c>
      <c r="AC348" s="41">
        <v>2.3644466666666664</v>
      </c>
      <c r="AD348" s="41">
        <v>2.37466</v>
      </c>
      <c r="AE348" s="41">
        <v>2.3980036827824827</v>
      </c>
      <c r="AF348" s="72">
        <v>2.3503479275559513</v>
      </c>
      <c r="AG348" s="41">
        <v>2.3602164770369138</v>
      </c>
      <c r="AH348" s="40"/>
      <c r="AI348" s="133">
        <f>1000*(AA348/Q348/P348-1)</f>
        <v>0.39808723011081071</v>
      </c>
      <c r="AJ348" s="133">
        <f>1000*(AB348/R348^2-1)</f>
        <v>0.33034203932613693</v>
      </c>
      <c r="AK348" s="133">
        <f>1000*(AC348/S348^2-1)</f>
        <v>0.32403330574393152</v>
      </c>
      <c r="AL348" s="133">
        <f>1000*(AD348/T348^2-1)</f>
        <v>0.30271278254012657</v>
      </c>
      <c r="AM348" s="133">
        <f>1000*((AE348/Y348^2-1))</f>
        <v>0.31015004290591008</v>
      </c>
      <c r="AN348" s="133">
        <f>1000*((AF348/W348^2-1))</f>
        <v>0.3116382663406192</v>
      </c>
      <c r="AO348" s="133">
        <f>1000*((AG348/X348^2-1))</f>
        <v>0.30417390860248972</v>
      </c>
      <c r="AQ348" s="133">
        <f>O348*U348/AA348</f>
        <v>0.99183608928849154</v>
      </c>
      <c r="AR348" s="133">
        <f>U348*P348/AB348</f>
        <v>0.98614229851053337</v>
      </c>
      <c r="AS348" s="133">
        <f t="shared" si="132"/>
        <v>0.99907537422763038</v>
      </c>
      <c r="AT348" s="133">
        <f t="shared" si="133"/>
        <v>1.0070989470028557</v>
      </c>
      <c r="AU348" s="133">
        <f>V348*S348/AD348</f>
        <v>0.87559758977425528</v>
      </c>
      <c r="AV348" s="133">
        <f>AC348/AD348</f>
        <v>0.99569903340548394</v>
      </c>
      <c r="AW348" s="133">
        <f>O348*N348/AA348</f>
        <v>0.86820960563759175</v>
      </c>
      <c r="AX348" s="133">
        <f>AE348/AC348</f>
        <v>1.0141923337028043</v>
      </c>
      <c r="AY348" s="133">
        <f>AF348/AG348</f>
        <v>0.99581879476862578</v>
      </c>
      <c r="AZ348" s="133">
        <f t="shared" si="134"/>
        <v>0.99117462161211656</v>
      </c>
      <c r="BB348" s="75">
        <f t="shared" si="135"/>
        <v>-8.1974179217547398</v>
      </c>
      <c r="BC348" s="75">
        <f t="shared" si="136"/>
        <v>-13.954615816283063</v>
      </c>
      <c r="BD348" s="75">
        <f t="shared" si="137"/>
        <v>-0.92505350245959217</v>
      </c>
      <c r="BE348" s="75">
        <f t="shared" si="138"/>
        <v>7.0738680978433646</v>
      </c>
      <c r="BF348" s="75">
        <f t="shared" si="139"/>
        <v>-132.84866599339031</v>
      </c>
      <c r="BG348" s="75">
        <f t="shared" si="140"/>
        <v>-4.310242357391628</v>
      </c>
      <c r="BH348" s="75">
        <f t="shared" si="141"/>
        <v>-141.32211232436737</v>
      </c>
      <c r="BI348" s="75">
        <f t="shared" si="142"/>
        <v>14.092565390248307</v>
      </c>
      <c r="BJ348" s="75">
        <f t="shared" si="143"/>
        <v>-4.1899709125750766</v>
      </c>
      <c r="BK348" s="75">
        <f t="shared" si="144"/>
        <v>-8.8645526954320726</v>
      </c>
      <c r="BM348" s="133">
        <f>O348*U348/Q348/P348</f>
        <v>0.99223092657000034</v>
      </c>
      <c r="BN348" s="133">
        <f>P348*U348/R348^2</f>
        <v>0.9864680627684892</v>
      </c>
      <c r="BO348" s="133">
        <f>P348*Q348/R348^2</f>
        <v>0.99900771860863291</v>
      </c>
      <c r="BP348" s="133">
        <f>R348^2/S348^2</f>
        <v>1.0070925955820493</v>
      </c>
      <c r="BQ348" s="133">
        <f>V348*S348/T348^2</f>
        <v>0.87586264435704131</v>
      </c>
      <c r="BR348" s="133">
        <f>S348^2/T348^2</f>
        <v>0.99567781145775613</v>
      </c>
      <c r="BS348" s="133">
        <f>O348*N348/Q348/P348</f>
        <v>0.86855522879465552</v>
      </c>
      <c r="BT348" s="133">
        <f>Y348^2/S348^2</f>
        <v>1.01420640963589</v>
      </c>
      <c r="BU348" s="133">
        <f>W348^2/X348^2</f>
        <v>0.99581136393663083</v>
      </c>
      <c r="BV348" s="133">
        <f>X348^2/R348^2</f>
        <v>0.99120055091216841</v>
      </c>
      <c r="BX348" s="133">
        <f t="shared" si="145"/>
        <v>0.99960207118027078</v>
      </c>
      <c r="BY348" s="133">
        <f t="shared" si="146"/>
        <v>0.9996697670504997</v>
      </c>
      <c r="BZ348" s="133">
        <f t="shared" si="147"/>
        <v>1.0000677228190906</v>
      </c>
      <c r="CA348" s="133">
        <f t="shared" si="148"/>
        <v>1.0000063066900047</v>
      </c>
      <c r="CB348" s="133">
        <f t="shared" si="149"/>
        <v>0.99969737882475784</v>
      </c>
      <c r="CC348" s="133">
        <f t="shared" si="150"/>
        <v>1.000021314071162</v>
      </c>
      <c r="CD348" s="133">
        <f t="shared" si="151"/>
        <v>0.99960207118027089</v>
      </c>
      <c r="CE348" s="133">
        <f t="shared" si="127"/>
        <v>0.99998612123434438</v>
      </c>
      <c r="CF348" s="133">
        <f t="shared" si="128"/>
        <v>1.0000074620879658</v>
      </c>
      <c r="CG348" s="133">
        <f t="shared" si="129"/>
        <v>0.99997384051085525</v>
      </c>
    </row>
    <row r="349" spans="1:85" x14ac:dyDescent="0.2">
      <c r="A349" s="132">
        <v>690</v>
      </c>
      <c r="B349" s="132">
        <f t="shared" si="130"/>
        <v>963.15</v>
      </c>
      <c r="C349" s="44">
        <f t="shared" si="131"/>
        <v>1.0382598764470747</v>
      </c>
      <c r="E349" s="40">
        <f>'[4]methanogen M06-L TZVP smd redo'!AB349</f>
        <v>0.33628318798450962</v>
      </c>
      <c r="F349" s="40">
        <f>'[4]methanogen M06-L TZVP smd redo'!AS349</f>
        <v>0.37700372580573571</v>
      </c>
      <c r="G349" s="40">
        <f>'[4]methanogen M06-L TZVP smd redo'!BJ349</f>
        <v>0.41080439111818023</v>
      </c>
      <c r="H349" s="40">
        <f>'[4]methanogen M06-L TZVP smd redo'!EV349</f>
        <v>0.40410951136804485</v>
      </c>
      <c r="I349" s="40">
        <f>'[4]methanogen M06-L TZVP smd redo'!CL349</f>
        <v>0.3943898731930684</v>
      </c>
      <c r="J349" s="40">
        <f>'[4]methanogen M06-L TZVP smd redo'!DG349</f>
        <v>0.39792683120176697</v>
      </c>
      <c r="K349" s="40">
        <f>'[4]methanogen M06-L TZVP smd redo'!EC349</f>
        <v>0.37638224342417814</v>
      </c>
      <c r="M349" s="40" t="e">
        <f>EXP('d-beta'!Y350/1000)*'[3]methanogen M06-L TZVP smd redo'!EZ349</f>
        <v>#N/A</v>
      </c>
      <c r="N349" s="40">
        <f>'[3]methanogen M06-L TZVP smd redo'!ET349</f>
        <v>1.32996</v>
      </c>
      <c r="O349" s="40">
        <f>'[3]methanogen M06-L TZVP smd redo'!R349</f>
        <v>1.5492900000000001</v>
      </c>
      <c r="P349" s="40">
        <f>'[3]methanogen M06-L TZVP smd redo'!W349</f>
        <v>1.5417799999999999</v>
      </c>
      <c r="Q349" s="40">
        <f>'[3]methanogen M06-L TZVP smd redo'!V349</f>
        <v>1.5375399999999999</v>
      </c>
      <c r="R349" s="40">
        <f>PRODUCT('[4]methanogen M06-L TZVP smd redo'!AD349:AF349)^(1/3)</f>
        <v>1.5404595129611494</v>
      </c>
      <c r="S349" s="40">
        <f>AVERAGE('[3]methanogen M06-L TZVP smd redo'!AT349:AV349)</f>
        <v>1.5350566666666665</v>
      </c>
      <c r="T349" s="40">
        <f>'[3]methanogen M06-L TZVP smd redo'!FK349</f>
        <v>1.5383899999999999</v>
      </c>
      <c r="U349" s="40">
        <f>'[3]methanogen M06-L TZVP smd redo'!CD349</f>
        <v>1.51833</v>
      </c>
      <c r="V349" s="40">
        <f>'[3]methanogen M06-L TZVP smd redo'!CG349</f>
        <v>1.35093</v>
      </c>
      <c r="W349" s="40">
        <v>1.5305057520822007</v>
      </c>
      <c r="X349" s="40">
        <v>1.53370956262432</v>
      </c>
      <c r="Y349" s="40">
        <v>1.5458690201824692</v>
      </c>
      <c r="Z349" s="40"/>
      <c r="AA349" s="40">
        <v>2.3715000000000002</v>
      </c>
      <c r="AB349" s="40">
        <v>2.3737923407416197</v>
      </c>
      <c r="AC349" s="41">
        <v>2.3571566666666666</v>
      </c>
      <c r="AD349" s="41">
        <v>2.3673600000000001</v>
      </c>
      <c r="AE349" s="41">
        <v>2.3904440560482585</v>
      </c>
      <c r="AF349" s="72">
        <v>2.3431514786223695</v>
      </c>
      <c r="AG349" s="41">
        <v>2.3529602160373271</v>
      </c>
      <c r="AH349" s="40"/>
      <c r="AI349" s="133">
        <f>1000*(AA349/Q349/P349-1)</f>
        <v>0.4014171537229938</v>
      </c>
      <c r="AJ349" s="133">
        <f>1000*(AB349/R349^2-1)</f>
        <v>0.32735970982655793</v>
      </c>
      <c r="AK349" s="133">
        <f>1000*(AC349/S349^2-1)</f>
        <v>0.32154859961108784</v>
      </c>
      <c r="AL349" s="133">
        <f>1000*(AD349/T349^2-1)</f>
        <v>0.30262598131214347</v>
      </c>
      <c r="AM349" s="133">
        <f>1000*((AE349/Y349^2-1))</f>
        <v>0.30674356853088725</v>
      </c>
      <c r="AN349" s="133">
        <f>1000*((AF349/W349^2-1))</f>
        <v>0.30037871003907313</v>
      </c>
      <c r="AO349" s="133">
        <f>1000*((AG349/X349^2-1))</f>
        <v>0.29554218823069078</v>
      </c>
      <c r="AQ349" s="133">
        <f>O349*U349/AA349</f>
        <v>0.99191797836812134</v>
      </c>
      <c r="AR349" s="133">
        <f>U349*P349/AB349</f>
        <v>0.98615653409204562</v>
      </c>
      <c r="AS349" s="133">
        <f t="shared" si="132"/>
        <v>0.99903431285783684</v>
      </c>
      <c r="AT349" s="133">
        <f t="shared" si="133"/>
        <v>1.0070575173513936</v>
      </c>
      <c r="AU349" s="133">
        <f>V349*S349/AD349</f>
        <v>0.875977503506015</v>
      </c>
      <c r="AV349" s="133">
        <f>AC349/AD349</f>
        <v>0.99568999504370537</v>
      </c>
      <c r="AW349" s="133">
        <f>O349*N349/AA349</f>
        <v>0.86885672713472484</v>
      </c>
      <c r="AX349" s="133">
        <f>AE349/AC349</f>
        <v>1.0141218400339358</v>
      </c>
      <c r="AY349" s="133">
        <f>AF349/AG349</f>
        <v>0.99583132033083133</v>
      </c>
      <c r="AZ349" s="133">
        <f t="shared" si="134"/>
        <v>0.99122411663954391</v>
      </c>
      <c r="BB349" s="75">
        <f t="shared" si="135"/>
        <v>-8.1148582123517983</v>
      </c>
      <c r="BC349" s="75">
        <f t="shared" si="136"/>
        <v>-13.940180294366014</v>
      </c>
      <c r="BD349" s="75">
        <f t="shared" si="137"/>
        <v>-0.96615371839339526</v>
      </c>
      <c r="BE349" s="75">
        <f t="shared" si="138"/>
        <v>7.0327296339740561</v>
      </c>
      <c r="BF349" s="75">
        <f t="shared" si="139"/>
        <v>-132.41486930471294</v>
      </c>
      <c r="BG349" s="75">
        <f t="shared" si="140"/>
        <v>-4.3193198019788053</v>
      </c>
      <c r="BH349" s="75">
        <f t="shared" si="141"/>
        <v>-140.57703827064719</v>
      </c>
      <c r="BI349" s="75">
        <f t="shared" si="142"/>
        <v>14.023055775012539</v>
      </c>
      <c r="BJ349" s="75">
        <f t="shared" si="143"/>
        <v>-4.1773928376303369</v>
      </c>
      <c r="BK349" s="75">
        <f t="shared" si="144"/>
        <v>-8.8146182130470763</v>
      </c>
      <c r="BM349" s="133">
        <f>O349*U349/Q349/P349</f>
        <v>0.9923161512597245</v>
      </c>
      <c r="BN349" s="133">
        <f>P349*U349/R349^2</f>
        <v>0.98647936200888942</v>
      </c>
      <c r="BO349" s="133">
        <f>P349*Q349/R349^2</f>
        <v>0.99896035661756521</v>
      </c>
      <c r="BP349" s="133">
        <f>R349^2/S349^2</f>
        <v>1.0070516671442893</v>
      </c>
      <c r="BQ349" s="133">
        <f>V349*S349/T349^2</f>
        <v>0.87624259705762086</v>
      </c>
      <c r="BR349" s="133">
        <f>S349^2/T349^2</f>
        <v>0.99567116003835465</v>
      </c>
      <c r="BS349" s="133">
        <f>O349*N349/Q349/P349</f>
        <v>0.8692055011291242</v>
      </c>
      <c r="BT349" s="133">
        <f>Y349^2/S349^2</f>
        <v>1.0141368495352288</v>
      </c>
      <c r="BU349" s="133">
        <f>W349^2/X349^2</f>
        <v>0.99582650541723061</v>
      </c>
      <c r="BV349" s="133">
        <f>X349^2/R349^2</f>
        <v>0.99125564561613844</v>
      </c>
      <c r="BX349" s="133">
        <f t="shared" si="145"/>
        <v>0.99959874391735171</v>
      </c>
      <c r="BY349" s="133">
        <f t="shared" si="146"/>
        <v>0.99967274741948342</v>
      </c>
      <c r="BZ349" s="133">
        <f t="shared" si="147"/>
        <v>1.0000740332084068</v>
      </c>
      <c r="CA349" s="133">
        <f t="shared" si="148"/>
        <v>1.0000058092422615</v>
      </c>
      <c r="CB349" s="133">
        <f t="shared" si="149"/>
        <v>0.99969746557346562</v>
      </c>
      <c r="CC349" s="133">
        <f t="shared" si="150"/>
        <v>1.0000189168935556</v>
      </c>
      <c r="CD349" s="133">
        <f t="shared" si="151"/>
        <v>0.99959874391735182</v>
      </c>
      <c r="CE349" s="133">
        <f t="shared" si="127"/>
        <v>0.99998519972792643</v>
      </c>
      <c r="CF349" s="133">
        <f t="shared" si="128"/>
        <v>1.0000048350928346</v>
      </c>
      <c r="CG349" s="133">
        <f t="shared" si="129"/>
        <v>0.99996819289077044</v>
      </c>
    </row>
    <row r="350" spans="1:85" x14ac:dyDescent="0.2">
      <c r="A350" s="132">
        <v>692</v>
      </c>
      <c r="B350" s="132">
        <f t="shared" si="130"/>
        <v>965.15</v>
      </c>
      <c r="C350" s="44">
        <f t="shared" si="131"/>
        <v>1.0361083769362276</v>
      </c>
      <c r="E350" s="40">
        <f>'[4]methanogen M06-L TZVP smd redo'!AB350</f>
        <v>0.32661466789507543</v>
      </c>
      <c r="F350" s="40">
        <f>'[4]methanogen M06-L TZVP smd redo'!AS350</f>
        <v>0.37550394023466716</v>
      </c>
      <c r="G350" s="40">
        <f>'[4]methanogen M06-L TZVP smd redo'!BJ350</f>
        <v>0.40039863255736385</v>
      </c>
      <c r="H350" s="40">
        <f>'[4]methanogen M06-L TZVP smd redo'!EV350</f>
        <v>0.40234111816328522</v>
      </c>
      <c r="I350" s="40">
        <f>'[4]methanogen M06-L TZVP smd redo'!CL350</f>
        <v>0.38770872059434858</v>
      </c>
      <c r="J350" s="40">
        <f>'[4]methanogen M06-L TZVP smd redo'!DG350</f>
        <v>0.38950171676299661</v>
      </c>
      <c r="K350" s="40">
        <f>'[4]methanogen M06-L TZVP smd redo'!EC350</f>
        <v>0.37459305037090829</v>
      </c>
      <c r="M350" s="40" t="e">
        <f>EXP('d-beta'!Y351/1000)*'[3]methanogen M06-L TZVP smd redo'!EZ350</f>
        <v>#N/A</v>
      </c>
      <c r="N350" s="40">
        <f>'[3]methanogen M06-L TZVP smd redo'!ET350</f>
        <v>1.32881</v>
      </c>
      <c r="O350" s="40">
        <f>'[3]methanogen M06-L TZVP smd redo'!R350</f>
        <v>1.54688</v>
      </c>
      <c r="P350" s="40">
        <f>'[3]methanogen M06-L TZVP smd redo'!W350</f>
        <v>1.53935</v>
      </c>
      <c r="Q350" s="40">
        <f>'[3]methanogen M06-L TZVP smd redo'!V350</f>
        <v>1.5351300000000001</v>
      </c>
      <c r="R350" s="40">
        <f>PRODUCT('[4]methanogen M06-L TZVP smd redo'!AD350:AF350)^(1/3)</f>
        <v>1.5380665080800806</v>
      </c>
      <c r="S350" s="40">
        <f>AVERAGE('[3]methanogen M06-L TZVP smd redo'!AT350:AV350)</f>
        <v>1.5327000000000002</v>
      </c>
      <c r="T350" s="40">
        <f>'[3]methanogen M06-L TZVP smd redo'!FK350</f>
        <v>1.5360400000000001</v>
      </c>
      <c r="U350" s="40">
        <f>'[3]methanogen M06-L TZVP smd redo'!CD350</f>
        <v>1.51603</v>
      </c>
      <c r="V350" s="40">
        <f>'[3]methanogen M06-L TZVP smd redo'!CG350</f>
        <v>1.34944</v>
      </c>
      <c r="W350" s="40">
        <v>1.528169206120928</v>
      </c>
      <c r="X350" s="40">
        <v>1.531366425626439</v>
      </c>
      <c r="Y350" s="40">
        <v>1.5434458823847415</v>
      </c>
      <c r="Z350" s="40"/>
      <c r="AA350" s="40">
        <v>2.3640300000000001</v>
      </c>
      <c r="AB350" s="40">
        <v>2.366412933868991</v>
      </c>
      <c r="AC350" s="41">
        <v>2.3499266666666667</v>
      </c>
      <c r="AD350" s="41">
        <v>2.3601200000000002</v>
      </c>
      <c r="AE350" s="41">
        <v>2.3829477912470365</v>
      </c>
      <c r="AF350" s="72">
        <v>2.3360183731820632</v>
      </c>
      <c r="AG350" s="41">
        <v>2.3457672378711427</v>
      </c>
      <c r="AH350" s="40"/>
      <c r="AI350" s="133">
        <f>1000*(AA350/Q350/P350-1)</f>
        <v>0.39254943566668921</v>
      </c>
      <c r="AJ350" s="133">
        <f>1000*(AB350/R350^2-1)</f>
        <v>0.32310403021873491</v>
      </c>
      <c r="AK350" s="133">
        <f>1000*(AC350/S350^2-1)</f>
        <v>0.3224019102794351</v>
      </c>
      <c r="AL350" s="133">
        <f>1000*(AD350/T350^2-1)</f>
        <v>0.29715723878775968</v>
      </c>
      <c r="AM350" s="133">
        <f>1000*((AE350/Y350^2-1))</f>
        <v>0.30332959247325597</v>
      </c>
      <c r="AN350" s="133">
        <f>1000*((AF350/W350^2-1))</f>
        <v>0.30713411597083073</v>
      </c>
      <c r="AO350" s="133">
        <f>1000*((AG350/X350^2-1))</f>
        <v>0.29172029197188643</v>
      </c>
      <c r="AQ350" s="133">
        <f>O350*U350/AA350</f>
        <v>0.99199946125895178</v>
      </c>
      <c r="AR350" s="133">
        <f>U350*P350/AB350</f>
        <v>0.98617648133138458</v>
      </c>
      <c r="AS350" s="133">
        <f t="shared" si="132"/>
        <v>0.99899301857470202</v>
      </c>
      <c r="AT350" s="133">
        <f t="shared" si="133"/>
        <v>1.0070156517801936</v>
      </c>
      <c r="AU350" s="133">
        <f>V350*S350/AD350</f>
        <v>0.87634810433367794</v>
      </c>
      <c r="AV350" s="133">
        <f>AC350/AD350</f>
        <v>0.99568101057008396</v>
      </c>
      <c r="AW350" s="133">
        <f>O350*N350/AA350</f>
        <v>0.86949387816567481</v>
      </c>
      <c r="AX350" s="133">
        <f>AE350/AC350</f>
        <v>1.0140519808761563</v>
      </c>
      <c r="AY350" s="133">
        <f>AF350/AG350</f>
        <v>0.99584406136649473</v>
      </c>
      <c r="AZ350" s="133">
        <f t="shared" si="134"/>
        <v>0.99127553112038935</v>
      </c>
      <c r="BB350" s="75">
        <f t="shared" si="135"/>
        <v>-8.0327147831458277</v>
      </c>
      <c r="BC350" s="75">
        <f t="shared" si="136"/>
        <v>-13.919953244285066</v>
      </c>
      <c r="BD350" s="75">
        <f t="shared" si="137"/>
        <v>-1.0074887717143035</v>
      </c>
      <c r="BE350" s="75">
        <f t="shared" si="138"/>
        <v>6.9911565949726109</v>
      </c>
      <c r="BF350" s="75">
        <f t="shared" si="139"/>
        <v>-131.99188760367477</v>
      </c>
      <c r="BG350" s="75">
        <f t="shared" si="140"/>
        <v>-4.3283432070561547</v>
      </c>
      <c r="BH350" s="75">
        <f t="shared" si="141"/>
        <v>-139.84398585010652</v>
      </c>
      <c r="BI350" s="75">
        <f t="shared" si="142"/>
        <v>13.954167046554598</v>
      </c>
      <c r="BJ350" s="75">
        <f t="shared" si="143"/>
        <v>-4.1645985481786942</v>
      </c>
      <c r="BK350" s="75">
        <f t="shared" si="144"/>
        <v>-8.7627498750979953</v>
      </c>
      <c r="BM350" s="133">
        <f>O350*U350/Q350/P350</f>
        <v>0.99238887008765064</v>
      </c>
      <c r="BN350" s="133">
        <f>P350*U350/R350^2</f>
        <v>0.98649511892700981</v>
      </c>
      <c r="BO350" s="133">
        <f>P350*Q350/R350^2</f>
        <v>0.99892367032210483</v>
      </c>
      <c r="BP350" s="133">
        <f>R350^2/S350^2</f>
        <v>1.0070149449628008</v>
      </c>
      <c r="BQ350" s="133">
        <f>V350*S350/T350^2</f>
        <v>0.87660851751657853</v>
      </c>
      <c r="BR350" s="133">
        <f>S350^2/T350^2</f>
        <v>0.99565588303122798</v>
      </c>
      <c r="BS350" s="133">
        <f>O350*N350/Q350/P350</f>
        <v>0.86983519749686455</v>
      </c>
      <c r="BT350" s="133">
        <f>Y350^2/S350^2</f>
        <v>1.0140713153330947</v>
      </c>
      <c r="BU350" s="133">
        <f>W350^2/X350^2</f>
        <v>0.99582871631439152</v>
      </c>
      <c r="BV350" s="133">
        <f>X350^2/R350^2</f>
        <v>0.9913066319794368</v>
      </c>
      <c r="BX350" s="133">
        <f t="shared" si="145"/>
        <v>0.9996076045989265</v>
      </c>
      <c r="BY350" s="133">
        <f t="shared" si="146"/>
        <v>0.99967700033227558</v>
      </c>
      <c r="BZ350" s="133">
        <f t="shared" si="147"/>
        <v>1.000069422974605</v>
      </c>
      <c r="CA350" s="133">
        <f t="shared" si="148"/>
        <v>1.0000007018936474</v>
      </c>
      <c r="CB350" s="133">
        <f t="shared" si="149"/>
        <v>0.99970293103740504</v>
      </c>
      <c r="CC350" s="133">
        <f t="shared" si="150"/>
        <v>1.0000252371720835</v>
      </c>
      <c r="CD350" s="133">
        <f t="shared" si="151"/>
        <v>0.99960760459892639</v>
      </c>
      <c r="CE350" s="133">
        <f t="shared" si="127"/>
        <v>0.99998093382916364</v>
      </c>
      <c r="CF350" s="133">
        <f t="shared" si="128"/>
        <v>1.000015409328785</v>
      </c>
      <c r="CG350" s="133">
        <f t="shared" si="129"/>
        <v>0.99996862639869022</v>
      </c>
    </row>
    <row r="351" spans="1:85" x14ac:dyDescent="0.2">
      <c r="A351" s="132">
        <v>694</v>
      </c>
      <c r="B351" s="132">
        <f t="shared" si="130"/>
        <v>967.15</v>
      </c>
      <c r="C351" s="44">
        <f t="shared" si="131"/>
        <v>1.0339657757328233</v>
      </c>
      <c r="E351" s="40">
        <f>'[4]methanogen M06-L TZVP smd redo'!AB351</f>
        <v>0.32292073440043367</v>
      </c>
      <c r="F351" s="40">
        <f>'[4]methanogen M06-L TZVP smd redo'!AS351</f>
        <v>0.3778773291316373</v>
      </c>
      <c r="G351" s="40">
        <f>'[4]methanogen M06-L TZVP smd redo'!BJ351</f>
        <v>0.39930651531405736</v>
      </c>
      <c r="H351" s="40">
        <f>'[4]methanogen M06-L TZVP smd redo'!EV351</f>
        <v>0.41002506587117793</v>
      </c>
      <c r="I351" s="40">
        <f>'[4]methanogen M06-L TZVP smd redo'!CL351</f>
        <v>0.39239981357996889</v>
      </c>
      <c r="J351" s="40">
        <f>'[4]methanogen M06-L TZVP smd redo'!DG351</f>
        <v>0.39479462593994263</v>
      </c>
      <c r="K351" s="40">
        <f>'[4]methanogen M06-L TZVP smd redo'!EC351</f>
        <v>0.37231855903163691</v>
      </c>
      <c r="M351" s="40" t="e">
        <f>EXP('d-beta'!Y352/1000)*'[3]methanogen M06-L TZVP smd redo'!EZ351</f>
        <v>#N/A</v>
      </c>
      <c r="N351" s="40">
        <f>'[3]methanogen M06-L TZVP smd redo'!ET351</f>
        <v>1.3276699999999999</v>
      </c>
      <c r="O351" s="40">
        <f>'[3]methanogen M06-L TZVP smd redo'!R351</f>
        <v>1.5444899999999999</v>
      </c>
      <c r="P351" s="40">
        <f>'[3]methanogen M06-L TZVP smd redo'!W351</f>
        <v>1.53694</v>
      </c>
      <c r="Q351" s="40">
        <f>'[3]methanogen M06-L TZVP smd redo'!V351</f>
        <v>1.5327299999999999</v>
      </c>
      <c r="R351" s="40">
        <f>PRODUCT('[4]methanogen M06-L TZVP smd redo'!AD351:AF351)^(1/3)</f>
        <v>1.5356868144451756</v>
      </c>
      <c r="S351" s="40">
        <f>AVERAGE('[3]methanogen M06-L TZVP smd redo'!AT351:AV351)</f>
        <v>1.5303666666666667</v>
      </c>
      <c r="T351" s="40">
        <f>'[3]methanogen M06-L TZVP smd redo'!FK351</f>
        <v>1.5337000000000001</v>
      </c>
      <c r="U351" s="40">
        <f>'[3]methanogen M06-L TZVP smd redo'!CD351</f>
        <v>1.5137400000000001</v>
      </c>
      <c r="V351" s="40">
        <f>'[3]methanogen M06-L TZVP smd redo'!CG351</f>
        <v>1.3479699999999999</v>
      </c>
      <c r="W351" s="40">
        <v>1.5258560135925447</v>
      </c>
      <c r="X351" s="40">
        <v>1.5290332882389175</v>
      </c>
      <c r="Y351" s="40">
        <v>1.5410394390889821</v>
      </c>
      <c r="Z351" s="40"/>
      <c r="AA351" s="40">
        <v>2.35663</v>
      </c>
      <c r="AB351" s="40">
        <v>2.3590902291015623</v>
      </c>
      <c r="AC351" s="41">
        <v>2.3427566666666664</v>
      </c>
      <c r="AD351" s="41">
        <v>2.3529300000000002</v>
      </c>
      <c r="AE351" s="41">
        <v>2.3755181653810409</v>
      </c>
      <c r="AF351" s="72">
        <v>2.3289419242729537</v>
      </c>
      <c r="AG351" s="41">
        <v>2.3386376182482151</v>
      </c>
      <c r="AH351" s="40"/>
      <c r="AI351" s="133">
        <f>1000*(AA351/Q351/P351-1)</f>
        <v>0.38882214990310082</v>
      </c>
      <c r="AJ351" s="133">
        <f>1000*(AB351/R351^2-1)</f>
        <v>0.32066579345291224</v>
      </c>
      <c r="AK351" s="133">
        <f>1000*(AC351/S351^2-1)</f>
        <v>0.31363163115294412</v>
      </c>
      <c r="AL351" s="133">
        <f>1000*(AD351/T351^2-1)</f>
        <v>0.29517025141312381</v>
      </c>
      <c r="AM351" s="133">
        <f>1000*((AE351/Y351^2-1))</f>
        <v>0.30133560051304187</v>
      </c>
      <c r="AN351" s="133">
        <f>1000*((AF351/W351^2-1))</f>
        <v>0.30295463280349821</v>
      </c>
      <c r="AO351" s="133">
        <f>1000*((AG351/X351^2-1))</f>
        <v>0.29719362959856888</v>
      </c>
      <c r="AQ351" s="133">
        <f>O351*U351/AA351</f>
        <v>0.99207609705384381</v>
      </c>
      <c r="AR351" s="133">
        <f>U351*P351/AB351</f>
        <v>0.98619693596291003</v>
      </c>
      <c r="AS351" s="133">
        <f t="shared" si="132"/>
        <v>0.99895712801858394</v>
      </c>
      <c r="AT351" s="133">
        <f t="shared" si="133"/>
        <v>1.0069719415026297</v>
      </c>
      <c r="AU351" s="133">
        <f>V351*S351/AD351</f>
        <v>0.87673171563398244</v>
      </c>
      <c r="AV351" s="133">
        <f>AC351/AD351</f>
        <v>0.99567631279581892</v>
      </c>
      <c r="AW351" s="133">
        <f>O351*N351/AA351</f>
        <v>0.87012939591705085</v>
      </c>
      <c r="AX351" s="133">
        <f>AE351/AC351</f>
        <v>1.0139841662518831</v>
      </c>
      <c r="AY351" s="133">
        <f>AF351/AG351</f>
        <v>0.99585412724929823</v>
      </c>
      <c r="AZ351" s="133">
        <f t="shared" si="134"/>
        <v>0.99133029733197775</v>
      </c>
      <c r="BB351" s="75">
        <f t="shared" si="135"/>
        <v>-7.9554638996206917</v>
      </c>
      <c r="BC351" s="75">
        <f t="shared" si="136"/>
        <v>-13.899212109420008</v>
      </c>
      <c r="BD351" s="75">
        <f t="shared" si="137"/>
        <v>-1.043416150766415</v>
      </c>
      <c r="BE351" s="75">
        <f t="shared" si="138"/>
        <v>6.9477498950341019</v>
      </c>
      <c r="BF351" s="75">
        <f t="shared" si="139"/>
        <v>-131.55424488820003</v>
      </c>
      <c r="BG351" s="75">
        <f t="shared" si="140"/>
        <v>-4.3330613700999496</v>
      </c>
      <c r="BH351" s="75">
        <f t="shared" si="141"/>
        <v>-139.11334745371832</v>
      </c>
      <c r="BI351" s="75">
        <f t="shared" si="142"/>
        <v>13.887289910863997</v>
      </c>
      <c r="BJ351" s="75">
        <f t="shared" si="143"/>
        <v>-4.154490708686625</v>
      </c>
      <c r="BK351" s="75">
        <f t="shared" si="144"/>
        <v>-8.7075031782343242</v>
      </c>
      <c r="BM351" s="133">
        <f>O351*U351/Q351/P351</f>
        <v>0.99246183821476763</v>
      </c>
      <c r="BN351" s="133">
        <f>P351*U351/R351^2</f>
        <v>0.98651317558588136</v>
      </c>
      <c r="BO351" s="133">
        <f>P351*Q351/R351^2</f>
        <v>0.99888906920326315</v>
      </c>
      <c r="BP351" s="133">
        <f>R351^2/S351^2</f>
        <v>1.0069648605691748</v>
      </c>
      <c r="BQ351" s="133">
        <f>V351*S351/T351^2</f>
        <v>0.87699050075490792</v>
      </c>
      <c r="BR351" s="133">
        <f>S351^2/T351^2</f>
        <v>0.99565793700054117</v>
      </c>
      <c r="BS351" s="133">
        <f>O351*N351/Q351/P351</f>
        <v>0.87046772149946516</v>
      </c>
      <c r="BT351" s="133">
        <f>Y351^2/S351^2</f>
        <v>1.0139966304763453</v>
      </c>
      <c r="BU351" s="133">
        <f>W351^2/X351^2</f>
        <v>0.99584839186803975</v>
      </c>
      <c r="BV351" s="133">
        <f>X351^2/R351^2</f>
        <v>0.99135355908590528</v>
      </c>
      <c r="BX351" s="133">
        <f t="shared" si="145"/>
        <v>0.99961132897400096</v>
      </c>
      <c r="BY351" s="133">
        <f t="shared" si="146"/>
        <v>0.99967943700013584</v>
      </c>
      <c r="BZ351" s="133">
        <f t="shared" si="147"/>
        <v>1.000068134508044</v>
      </c>
      <c r="CA351" s="133">
        <f t="shared" si="148"/>
        <v>1.0000070319568559</v>
      </c>
      <c r="CB351" s="133">
        <f t="shared" si="149"/>
        <v>0.99970491684835505</v>
      </c>
      <c r="CC351" s="133">
        <f t="shared" si="150"/>
        <v>1.0000184559320977</v>
      </c>
      <c r="CD351" s="133">
        <f t="shared" si="151"/>
        <v>0.99961132897400085</v>
      </c>
      <c r="CE351" s="133">
        <f t="shared" si="127"/>
        <v>0.99998770782457502</v>
      </c>
      <c r="CF351" s="133">
        <f t="shared" si="128"/>
        <v>1.0000057592915803</v>
      </c>
      <c r="CG351" s="133">
        <f t="shared" si="129"/>
        <v>0.99997653536045306</v>
      </c>
    </row>
    <row r="352" spans="1:85" x14ac:dyDescent="0.2">
      <c r="A352" s="132">
        <v>696</v>
      </c>
      <c r="B352" s="132">
        <f t="shared" si="130"/>
        <v>969.15</v>
      </c>
      <c r="C352" s="44">
        <f t="shared" si="131"/>
        <v>1.0318320177475107</v>
      </c>
      <c r="E352" s="40">
        <f>'[4]methanogen M06-L TZVP smd redo'!AB352</f>
        <v>0.31869594154687597</v>
      </c>
      <c r="F352" s="40">
        <f>'[4]methanogen M06-L TZVP smd redo'!AS352</f>
        <v>0.36783182549759985</v>
      </c>
      <c r="G352" s="40">
        <f>'[4]methanogen M06-L TZVP smd redo'!BJ352</f>
        <v>0.4022103044525327</v>
      </c>
      <c r="H352" s="40">
        <f>'[4]methanogen M06-L TZVP smd redo'!EV352</f>
        <v>0.40102425861143765</v>
      </c>
      <c r="I352" s="40">
        <f>'[4]methanogen M06-L TZVP smd redo'!CL352</f>
        <v>0.38256603745190354</v>
      </c>
      <c r="J352" s="40">
        <f>'[4]methanogen M06-L TZVP smd redo'!DG352</f>
        <v>0.39313281593078564</v>
      </c>
      <c r="K352" s="40">
        <f>'[4]methanogen M06-L TZVP smd redo'!EC352</f>
        <v>0.37173585860550418</v>
      </c>
      <c r="M352" s="40" t="e">
        <f>EXP('d-beta'!Y353/1000)*'[3]methanogen M06-L TZVP smd redo'!EZ352</f>
        <v>#N/A</v>
      </c>
      <c r="N352" s="40">
        <f>'[3]methanogen M06-L TZVP smd redo'!ET352</f>
        <v>1.3265400000000001</v>
      </c>
      <c r="O352" s="40">
        <f>'[3]methanogen M06-L TZVP smd redo'!R352</f>
        <v>1.5421199999999999</v>
      </c>
      <c r="P352" s="40">
        <f>'[3]methanogen M06-L TZVP smd redo'!W352</f>
        <v>1.53454</v>
      </c>
      <c r="Q352" s="40">
        <f>'[3]methanogen M06-L TZVP smd redo'!V352</f>
        <v>1.5303500000000001</v>
      </c>
      <c r="R352" s="40">
        <f>PRODUCT('[4]methanogen M06-L TZVP smd redo'!AD352:AF352)^(1/3)</f>
        <v>1.5333238089020733</v>
      </c>
      <c r="S352" s="40">
        <f>AVERAGE('[3]methanogen M06-L TZVP smd redo'!AT352:AV352)</f>
        <v>1.5280400000000001</v>
      </c>
      <c r="T352" s="40">
        <f>'[3]methanogen M06-L TZVP smd redo'!FK352</f>
        <v>1.53138</v>
      </c>
      <c r="U352" s="40">
        <f>'[3]methanogen M06-L TZVP smd redo'!CD352</f>
        <v>1.5114700000000001</v>
      </c>
      <c r="V352" s="40">
        <f>'[3]methanogen M06-L TZVP smd redo'!CG352</f>
        <v>1.3465100000000001</v>
      </c>
      <c r="W352" s="40">
        <v>1.5235594672271346</v>
      </c>
      <c r="X352" s="40">
        <v>1.5267234901024491</v>
      </c>
      <c r="Y352" s="40">
        <v>1.5386463008934392</v>
      </c>
      <c r="Z352" s="40"/>
      <c r="AA352" s="40">
        <v>2.3492799999999998</v>
      </c>
      <c r="AB352" s="40">
        <v>2.3518341218569381</v>
      </c>
      <c r="AC352" s="41">
        <v>2.3356433333333331</v>
      </c>
      <c r="AD352" s="41">
        <v>2.3458100000000002</v>
      </c>
      <c r="AE352" s="41">
        <v>2.368145220457889</v>
      </c>
      <c r="AF352" s="72">
        <v>2.3219221319865047</v>
      </c>
      <c r="AG352" s="41">
        <v>2.3315579983544534</v>
      </c>
      <c r="AH352" s="40"/>
      <c r="AI352" s="133">
        <f>1000*(AA352/Q352/P352-1)</f>
        <v>0.38184184166190072</v>
      </c>
      <c r="AJ352" s="133">
        <f>1000*(AB352/R352^2-1)</f>
        <v>0.31994585557981736</v>
      </c>
      <c r="AK352" s="133">
        <f>1000*(AC352/S352^2-1)</f>
        <v>0.31568365367329321</v>
      </c>
      <c r="AL352" s="133">
        <f>1000*(AD352/T352^2-1)</f>
        <v>0.29222138964057898</v>
      </c>
      <c r="AM352" s="133">
        <f>1000*((AE352/Y352^2-1))</f>
        <v>0.30107773848442321</v>
      </c>
      <c r="AN352" s="133">
        <f>1000*((AF352/W352^2-1))</f>
        <v>0.29668787041714495</v>
      </c>
      <c r="AO352" s="133">
        <f>1000*((AG352/X352^2-1))</f>
        <v>0.28889594939629504</v>
      </c>
      <c r="AQ352" s="133">
        <f>O352*U352/AA352</f>
        <v>0.99216275471633875</v>
      </c>
      <c r="AR352" s="133">
        <f>U352*P352/AB352</f>
        <v>0.98621376067486533</v>
      </c>
      <c r="AS352" s="133">
        <f t="shared" si="132"/>
        <v>0.99891398724374247</v>
      </c>
      <c r="AT352" s="133">
        <f t="shared" si="133"/>
        <v>1.0069320466410847</v>
      </c>
      <c r="AU352" s="133">
        <f>V352*S352/AD352</f>
        <v>0.87710476995153075</v>
      </c>
      <c r="AV352" s="133">
        <f>AC352/AD352</f>
        <v>0.9956660314916097</v>
      </c>
      <c r="AW352" s="133">
        <f>O352*N352/AA352</f>
        <v>0.87077056153374655</v>
      </c>
      <c r="AX352" s="133">
        <f>AE352/AC352</f>
        <v>1.0139156037485273</v>
      </c>
      <c r="AY352" s="133">
        <f>AF352/AG352</f>
        <v>0.99586719851071703</v>
      </c>
      <c r="AZ352" s="133">
        <f t="shared" si="134"/>
        <v>0.99137859115400739</v>
      </c>
      <c r="BB352" s="75">
        <f t="shared" si="135"/>
        <v>-7.8681179004505584</v>
      </c>
      <c r="BC352" s="75">
        <f t="shared" si="136"/>
        <v>-13.882152060025236</v>
      </c>
      <c r="BD352" s="75">
        <f t="shared" si="137"/>
        <v>-1.0866028954153626</v>
      </c>
      <c r="BE352" s="75">
        <f t="shared" si="138"/>
        <v>6.9081304675091797</v>
      </c>
      <c r="BF352" s="75">
        <f t="shared" si="139"/>
        <v>-131.12882971838164</v>
      </c>
      <c r="BG352" s="75">
        <f t="shared" si="140"/>
        <v>-4.3433873738017237</v>
      </c>
      <c r="BH352" s="75">
        <f t="shared" si="141"/>
        <v>-138.37675642453115</v>
      </c>
      <c r="BI352" s="75">
        <f t="shared" si="142"/>
        <v>13.819670687866639</v>
      </c>
      <c r="BJ352" s="75">
        <f t="shared" si="143"/>
        <v>-4.1413651160146623</v>
      </c>
      <c r="BK352" s="75">
        <f t="shared" si="144"/>
        <v>-8.6587881880311279</v>
      </c>
      <c r="BM352" s="133">
        <f>O352*U352/Q352/P352</f>
        <v>0.99254160396982782</v>
      </c>
      <c r="BN352" s="133">
        <f>P352*U352/R352^2</f>
        <v>0.986529295680309</v>
      </c>
      <c r="BO352" s="133">
        <f>P352*Q352/R352^2</f>
        <v>0.99885218207728954</v>
      </c>
      <c r="BP352" s="133">
        <f>R352^2/S352^2</f>
        <v>1.0069277562660834</v>
      </c>
      <c r="BQ352" s="133">
        <f>V352*S352/T352^2</f>
        <v>0.87736107872626634</v>
      </c>
      <c r="BR352" s="133">
        <f>S352^2/T352^2</f>
        <v>0.99564267828451614</v>
      </c>
      <c r="BS352" s="133">
        <f>O352*N352/Q352/P352</f>
        <v>0.87110305816862743</v>
      </c>
      <c r="BT352" s="133">
        <f>Y352^2/S352^2</f>
        <v>1.0139304084564764</v>
      </c>
      <c r="BU352" s="133">
        <f>W352^2/X352^2</f>
        <v>0.99585944109369051</v>
      </c>
      <c r="BV352" s="133">
        <f>X352^2/R352^2</f>
        <v>0.99140936447596706</v>
      </c>
      <c r="BX352" s="133">
        <f t="shared" si="145"/>
        <v>0.9996183039058778</v>
      </c>
      <c r="BY352" s="133">
        <f t="shared" si="146"/>
        <v>0.99968015647702979</v>
      </c>
      <c r="BZ352" s="133">
        <f t="shared" si="147"/>
        <v>1.0000618761890516</v>
      </c>
      <c r="CA352" s="133">
        <f t="shared" si="148"/>
        <v>1.0000042608568238</v>
      </c>
      <c r="CB352" s="133">
        <f t="shared" si="149"/>
        <v>0.99970786397875355</v>
      </c>
      <c r="CC352" s="133">
        <f t="shared" si="150"/>
        <v>1.0000234554098604</v>
      </c>
      <c r="CD352" s="133">
        <f t="shared" si="151"/>
        <v>0.9996183039058778</v>
      </c>
      <c r="CE352" s="133">
        <f t="shared" si="127"/>
        <v>0.99998539869420455</v>
      </c>
      <c r="CF352" s="133">
        <f t="shared" si="128"/>
        <v>1.0000077896706165</v>
      </c>
      <c r="CG352" s="133">
        <f t="shared" si="129"/>
        <v>0.99996896002492786</v>
      </c>
    </row>
    <row r="353" spans="1:85" x14ac:dyDescent="0.2">
      <c r="A353" s="132">
        <v>698</v>
      </c>
      <c r="B353" s="132">
        <f t="shared" si="130"/>
        <v>971.15</v>
      </c>
      <c r="C353" s="44">
        <f t="shared" si="131"/>
        <v>1.0297070483447459</v>
      </c>
      <c r="E353" s="40">
        <f>'[4]methanogen M06-L TZVP smd redo'!AB353</f>
        <v>0.32048757328473343</v>
      </c>
      <c r="F353" s="40">
        <f>'[4]methanogen M06-L TZVP smd redo'!AS353</f>
        <v>0.36928747153042174</v>
      </c>
      <c r="G353" s="40">
        <f>'[4]methanogen M06-L TZVP smd redo'!BJ353</f>
        <v>0.40033339539746748</v>
      </c>
      <c r="H353" s="40">
        <f>'[4]methanogen M06-L TZVP smd redo'!EV353</f>
        <v>0.39792860207210623</v>
      </c>
      <c r="I353" s="40">
        <f>'[4]methanogen M06-L TZVP smd redo'!CL353</f>
        <v>0.3821394483622953</v>
      </c>
      <c r="J353" s="40">
        <f>'[4]methanogen M06-L TZVP smd redo'!DG353</f>
        <v>0.3898457426130264</v>
      </c>
      <c r="K353" s="40">
        <f>'[4]methanogen M06-L TZVP smd redo'!EC353</f>
        <v>0.3706290347307295</v>
      </c>
      <c r="M353" s="40" t="e">
        <f>EXP('d-beta'!Y354/1000)*'[3]methanogen M06-L TZVP smd redo'!EZ353</f>
        <v>#N/A</v>
      </c>
      <c r="N353" s="40">
        <f>'[3]methanogen M06-L TZVP smd redo'!ET353</f>
        <v>1.32541</v>
      </c>
      <c r="O353" s="40">
        <f>'[3]methanogen M06-L TZVP smd redo'!R353</f>
        <v>1.53976</v>
      </c>
      <c r="P353" s="40">
        <f>'[3]methanogen M06-L TZVP smd redo'!W353</f>
        <v>1.53216</v>
      </c>
      <c r="Q353" s="40">
        <f>'[3]methanogen M06-L TZVP smd redo'!V353</f>
        <v>1.5279799999999999</v>
      </c>
      <c r="R353" s="40">
        <f>PRODUCT('[4]methanogen M06-L TZVP smd redo'!AD353:AF353)^(1/3)</f>
        <v>1.5309741147061158</v>
      </c>
      <c r="S353" s="40">
        <f>AVERAGE('[3]methanogen M06-L TZVP smd redo'!AT353:AV353)</f>
        <v>1.5257366666666667</v>
      </c>
      <c r="T353" s="40">
        <f>'[3]methanogen M06-L TZVP smd redo'!FK353</f>
        <v>1.52908</v>
      </c>
      <c r="U353" s="40">
        <f>'[3]methanogen M06-L TZVP smd redo'!CD353</f>
        <v>1.50922</v>
      </c>
      <c r="V353" s="40">
        <f>'[3]methanogen M06-L TZVP smd redo'!CG353</f>
        <v>1.3450500000000001</v>
      </c>
      <c r="W353" s="40">
        <v>1.5212762439454246</v>
      </c>
      <c r="X353" s="40">
        <v>1.5244237041322966</v>
      </c>
      <c r="Y353" s="40">
        <v>1.5362731626261259</v>
      </c>
      <c r="Z353" s="40"/>
      <c r="AA353" s="40">
        <v>2.3420000000000001</v>
      </c>
      <c r="AB353" s="40">
        <v>2.3446313617002872</v>
      </c>
      <c r="AC353" s="41">
        <v>2.3285866666666668</v>
      </c>
      <c r="AD353" s="41">
        <v>2.33874</v>
      </c>
      <c r="AE353" s="41">
        <v>2.3608322339366179</v>
      </c>
      <c r="AF353" s="72">
        <v>2.3149623697702446</v>
      </c>
      <c r="AG353" s="41">
        <v>2.3245383347408324</v>
      </c>
      <c r="AH353" s="40"/>
      <c r="AI353" s="133">
        <f>1000*(AA353/Q353/P353-1)</f>
        <v>0.38023128432840281</v>
      </c>
      <c r="AJ353" s="133">
        <f>1000*(AB353/R353^2-1)</f>
        <v>0.31982065790736591</v>
      </c>
      <c r="AK353" s="133">
        <f>1000*(AC353/S353^2-1)</f>
        <v>0.30684270448677609</v>
      </c>
      <c r="AL353" s="133">
        <f>1000*(AD353/T353^2-1)</f>
        <v>0.27986724994755185</v>
      </c>
      <c r="AM353" s="133">
        <f>1000*((AE353/Y353^2-1))</f>
        <v>0.29532364180595572</v>
      </c>
      <c r="AN353" s="133">
        <f>1000*((AF353/W353^2-1))</f>
        <v>0.29424225355101363</v>
      </c>
      <c r="AO353" s="133">
        <f>1000*((AG353/X353^2-1))</f>
        <v>0.28861584533590445</v>
      </c>
      <c r="AQ353" s="133">
        <f>O353*U353/AA353</f>
        <v>0.99224448642186169</v>
      </c>
      <c r="AR353" s="133">
        <f>U353*P353/AB353</f>
        <v>0.98623884034508125</v>
      </c>
      <c r="AS353" s="133">
        <f t="shared" si="132"/>
        <v>0.99887770770993234</v>
      </c>
      <c r="AT353" s="133">
        <f t="shared" si="133"/>
        <v>1.0068903147403949</v>
      </c>
      <c r="AU353" s="133">
        <f>V353*S353/AD353</f>
        <v>0.87747766040688591</v>
      </c>
      <c r="AV353" s="133">
        <f>AC353/AD353</f>
        <v>0.99565863100073837</v>
      </c>
      <c r="AW353" s="133">
        <f>O353*N353/AA353</f>
        <v>0.87139765226302301</v>
      </c>
      <c r="AX353" s="133">
        <f>AE353/AC353</f>
        <v>1.0138476990062433</v>
      </c>
      <c r="AY353" s="133">
        <f>AF353/AG353</f>
        <v>0.99588048739507862</v>
      </c>
      <c r="AZ353" s="133">
        <f t="shared" si="134"/>
        <v>0.99143019781801278</v>
      </c>
      <c r="BB353" s="75">
        <f t="shared" si="135"/>
        <v>-7.7857439765151835</v>
      </c>
      <c r="BC353" s="75">
        <f t="shared" si="136"/>
        <v>-13.856722125532205</v>
      </c>
      <c r="BD353" s="75">
        <f t="shared" si="137"/>
        <v>-1.1229225316474718</v>
      </c>
      <c r="BE353" s="75">
        <f t="shared" si="138"/>
        <v>6.8666850039012219</v>
      </c>
      <c r="BF353" s="75">
        <f t="shared" si="139"/>
        <v>-130.70378219195337</v>
      </c>
      <c r="BG353" s="75">
        <f t="shared" si="140"/>
        <v>-4.3508201054007047</v>
      </c>
      <c r="BH353" s="75">
        <f t="shared" si="141"/>
        <v>-137.65685951515937</v>
      </c>
      <c r="BI353" s="75">
        <f t="shared" si="142"/>
        <v>13.752695669414383</v>
      </c>
      <c r="BJ353" s="75">
        <f t="shared" si="143"/>
        <v>-4.1280211724460898</v>
      </c>
      <c r="BK353" s="75">
        <f t="shared" si="144"/>
        <v>-8.6067340875005396</v>
      </c>
      <c r="BM353" s="133">
        <f>O353*U353/Q353/P353</f>
        <v>0.99262176881730169</v>
      </c>
      <c r="BN353" s="133">
        <f>P353*U353/R353^2</f>
        <v>0.98655425989985424</v>
      </c>
      <c r="BO353" s="133">
        <f>P353*Q353/R353^2</f>
        <v>0.99881738781740192</v>
      </c>
      <c r="BP353" s="133">
        <f>R353^2/S353^2</f>
        <v>1.0068772515426709</v>
      </c>
      <c r="BQ353" s="133">
        <f>V353*S353/T353^2</f>
        <v>0.87772323766659444</v>
      </c>
      <c r="BR353" s="133">
        <f>S353^2/T353^2</f>
        <v>0.99563178089536009</v>
      </c>
      <c r="BS353" s="133">
        <f>O353*N353/Q353/P353</f>
        <v>0.87172898491150375</v>
      </c>
      <c r="BT353" s="133">
        <f>Y353^2/S353^2</f>
        <v>1.0138593741334958</v>
      </c>
      <c r="BU353" s="133">
        <f>W353^2/X353^2</f>
        <v>0.99587488581314509</v>
      </c>
      <c r="BV353" s="133">
        <f>X353^2/R353^2</f>
        <v>0.99146112628506777</v>
      </c>
      <c r="BX353" s="133">
        <f t="shared" si="145"/>
        <v>0.99961991323654975</v>
      </c>
      <c r="BY353" s="133">
        <f t="shared" si="146"/>
        <v>0.99968028159464339</v>
      </c>
      <c r="BZ353" s="133">
        <f t="shared" si="147"/>
        <v>1.0000603913120318</v>
      </c>
      <c r="CA353" s="133">
        <f t="shared" si="148"/>
        <v>1.0000129739724519</v>
      </c>
      <c r="CB353" s="133">
        <f t="shared" si="149"/>
        <v>0.99972021105381537</v>
      </c>
      <c r="CC353" s="133">
        <f t="shared" si="150"/>
        <v>1.0000269679071052</v>
      </c>
      <c r="CD353" s="133">
        <f t="shared" si="151"/>
        <v>0.99961991323654986</v>
      </c>
      <c r="CE353" s="133">
        <f t="shared" si="127"/>
        <v>0.99998848447077537</v>
      </c>
      <c r="CF353" s="133">
        <f t="shared" si="128"/>
        <v>1.0000056247848133</v>
      </c>
      <c r="CG353" s="133">
        <f t="shared" si="129"/>
        <v>0.99996880516418141</v>
      </c>
    </row>
    <row r="354" spans="1:85" x14ac:dyDescent="0.2">
      <c r="A354" s="132">
        <v>700</v>
      </c>
      <c r="B354" s="132">
        <f>A354+273.15</f>
        <v>973.15</v>
      </c>
      <c r="C354" s="44">
        <f t="shared" si="131"/>
        <v>1.0275908133381289</v>
      </c>
      <c r="E354" s="40">
        <f>'[4]methanogen M06-L TZVP smd redo'!AB354</f>
        <v>0.31534885189499207</v>
      </c>
      <c r="F354" s="40">
        <f>'[4]methanogen M06-L TZVP smd redo'!AS354</f>
        <v>0.37023738269437168</v>
      </c>
      <c r="G354" s="40">
        <f>'[4]methanogen M06-L TZVP smd redo'!BJ354</f>
        <v>0.39041120632421489</v>
      </c>
      <c r="H354" s="40">
        <f>'[4]methanogen M06-L TZVP smd redo'!EV354</f>
        <v>0.39448314190271283</v>
      </c>
      <c r="I354" s="40">
        <f>'[4]methanogen M06-L TZVP smd redo'!CL354</f>
        <v>0.38007000788198297</v>
      </c>
      <c r="J354" s="40">
        <f>'[4]methanogen M06-L TZVP smd redo'!DG354</f>
        <v>0.37963496085757775</v>
      </c>
      <c r="K354" s="40">
        <f>'[4]methanogen M06-L TZVP smd redo'!EC354</f>
        <v>0.36693512257457428</v>
      </c>
      <c r="M354" s="40" t="e">
        <f>EXP('d-beta'!Y355/1000)*'[3]methanogen M06-L TZVP smd redo'!EZ354</f>
        <v>#N/A</v>
      </c>
      <c r="N354" s="40">
        <f>'[3]methanogen M06-L TZVP smd redo'!ET354</f>
        <v>1.32429</v>
      </c>
      <c r="O354" s="40">
        <f>'[3]methanogen M06-L TZVP smd redo'!R354</f>
        <v>1.53742</v>
      </c>
      <c r="P354" s="40">
        <f>'[3]methanogen M06-L TZVP smd redo'!W354</f>
        <v>1.52979</v>
      </c>
      <c r="Q354" s="40">
        <f>'[3]methanogen M06-L TZVP smd redo'!V354</f>
        <v>1.52563</v>
      </c>
      <c r="R354" s="40">
        <f>PRODUCT('[4]methanogen M06-L TZVP smd redo'!AD354:AF354)^(1/3)</f>
        <v>1.5286444203798706</v>
      </c>
      <c r="S354" s="40">
        <f>AVERAGE('[3]methanogen M06-L TZVP smd redo'!AT354:AV354)</f>
        <v>1.5234466666666666</v>
      </c>
      <c r="T354" s="40">
        <f>'[3]methanogen M06-L TZVP smd redo'!FK354</f>
        <v>1.5267900000000001</v>
      </c>
      <c r="U354" s="40">
        <f>'[3]methanogen M06-L TZVP smd redo'!CD354</f>
        <v>1.50698</v>
      </c>
      <c r="V354" s="40">
        <f>'[3]methanogen M06-L TZVP smd redo'!CG354</f>
        <v>1.34361</v>
      </c>
      <c r="W354" s="40">
        <v>1.5190063737870869</v>
      </c>
      <c r="X354" s="40">
        <v>1.5221439052002248</v>
      </c>
      <c r="Y354" s="40">
        <v>1.53391667701624</v>
      </c>
      <c r="Z354" s="40"/>
      <c r="AA354" s="40">
        <v>2.3347799999999999</v>
      </c>
      <c r="AB354" s="40">
        <v>2.3374919570134765</v>
      </c>
      <c r="AC354" s="41">
        <v>2.3215933333333334</v>
      </c>
      <c r="AD354" s="41">
        <v>2.3317299999999999</v>
      </c>
      <c r="AE354" s="41">
        <v>2.3535826090754308</v>
      </c>
      <c r="AF354" s="72">
        <v>2.3080592341098858</v>
      </c>
      <c r="AG354" s="41">
        <v>2.3175753565216022</v>
      </c>
      <c r="AH354" s="40"/>
      <c r="AI354" s="133">
        <f>1000*(AA354/Q354/P354-1)</f>
        <v>0.37982979655093452</v>
      </c>
      <c r="AJ354" s="133">
        <f>1000*(AB354/R354^2-1)</f>
        <v>0.31590536681758152</v>
      </c>
      <c r="AK354" s="133">
        <f>1000*(AC354/S354^2-1)</f>
        <v>0.30315406266701039</v>
      </c>
      <c r="AL354" s="133">
        <f>1000*(AD354/T354^2-1)</f>
        <v>0.27553484961972963</v>
      </c>
      <c r="AM354" s="133">
        <f>1000*((AE354/Y354^2-1))</f>
        <v>0.28995577330737099</v>
      </c>
      <c r="AN354" s="133">
        <f>1000*((AF354/W354^2-1))</f>
        <v>0.29421698944775976</v>
      </c>
      <c r="AO354" s="133">
        <f>1000*((AG354/X354^2-1))</f>
        <v>0.28196390046741904</v>
      </c>
      <c r="AQ354" s="133">
        <f>O354*U354/AA354</f>
        <v>0.99232526901892271</v>
      </c>
      <c r="AR354" s="133">
        <f>U354*P354/AB354</f>
        <v>0.98625491620748662</v>
      </c>
      <c r="AS354" s="133">
        <f t="shared" si="132"/>
        <v>0.99883980049414089</v>
      </c>
      <c r="AT354" s="133">
        <f t="shared" si="133"/>
        <v>1.0068481518497969</v>
      </c>
      <c r="AU354" s="133">
        <f>V354*S354/AD354</f>
        <v>0.87785385777941694</v>
      </c>
      <c r="AV354" s="133">
        <f>AC354/AD354</f>
        <v>0.99565272708818497</v>
      </c>
      <c r="AW354" s="133">
        <f>O354*N354/AA354</f>
        <v>0.87202645722509198</v>
      </c>
      <c r="AX354" s="133">
        <f>AE354/AC354</f>
        <v>1.0137790177473363</v>
      </c>
      <c r="AY354" s="133">
        <f>AF354/AG354</f>
        <v>0.99589393182623454</v>
      </c>
      <c r="AZ354" s="133">
        <f t="shared" si="134"/>
        <v>0.99147949988357564</v>
      </c>
      <c r="BB354" s="75">
        <f t="shared" si="135"/>
        <v>-7.7043332859771851</v>
      </c>
      <c r="BC354" s="75">
        <f t="shared" si="136"/>
        <v>-13.840422086708433</v>
      </c>
      <c r="BD354" s="75">
        <f t="shared" si="137"/>
        <v>-1.1608730583263633</v>
      </c>
      <c r="BE354" s="75">
        <f t="shared" si="138"/>
        <v>6.8248097640886263</v>
      </c>
      <c r="BF354" s="75">
        <f t="shared" si="139"/>
        <v>-130.27514819957847</v>
      </c>
      <c r="BG354" s="75">
        <f t="shared" si="140"/>
        <v>-4.3567497783565985</v>
      </c>
      <c r="BH354" s="75">
        <f t="shared" si="141"/>
        <v>-136.93551467896856</v>
      </c>
      <c r="BI354" s="75">
        <f t="shared" si="142"/>
        <v>13.684950202888617</v>
      </c>
      <c r="BJ354" s="75">
        <f t="shared" si="143"/>
        <v>-4.1145212188103981</v>
      </c>
      <c r="BK354" s="75">
        <f t="shared" si="144"/>
        <v>-8.5570070972798877</v>
      </c>
      <c r="BM354" s="133">
        <f>O354*U354/Q354/P354</f>
        <v>0.99270218372396668</v>
      </c>
      <c r="BN354" s="133">
        <f>P354*U354/R354^2</f>
        <v>0.9865664794285669</v>
      </c>
      <c r="BO354" s="133">
        <f>P354*Q354/R354^2</f>
        <v>0.99877597447252409</v>
      </c>
      <c r="BP354" s="133">
        <f>R354^2/S354^2</f>
        <v>1.0068353172772895</v>
      </c>
      <c r="BQ354" s="133">
        <f>V354*S354/T354^2</f>
        <v>0.87809573711010824</v>
      </c>
      <c r="BR354" s="133">
        <f>S354^2/T354^2</f>
        <v>0.99562523627734545</v>
      </c>
      <c r="BS354" s="133">
        <f>O354*N354/Q354/P354</f>
        <v>0.87235767885692694</v>
      </c>
      <c r="BT354" s="133">
        <f>Y354^2/S354^2</f>
        <v>1.0137923940176323</v>
      </c>
      <c r="BU354" s="133">
        <f>W354^2/X354^2</f>
        <v>0.99588173263848123</v>
      </c>
      <c r="BV354" s="133">
        <f>X354^2/R354^2</f>
        <v>0.99151314266560797</v>
      </c>
      <c r="BX354" s="133">
        <f t="shared" si="145"/>
        <v>0.99962031441934573</v>
      </c>
      <c r="BY354" s="133">
        <f t="shared" si="146"/>
        <v>0.99968419439786693</v>
      </c>
      <c r="BZ354" s="133">
        <f t="shared" si="147"/>
        <v>1.0000639042420403</v>
      </c>
      <c r="CA354" s="133">
        <f t="shared" si="148"/>
        <v>1.0000127474397125</v>
      </c>
      <c r="CB354" s="133">
        <f t="shared" si="149"/>
        <v>0.99972454104892094</v>
      </c>
      <c r="CC354" s="133">
        <f t="shared" si="150"/>
        <v>1.0000276116050877</v>
      </c>
      <c r="CD354" s="133">
        <f t="shared" si="151"/>
        <v>0.99962031441934573</v>
      </c>
      <c r="CE354" s="133">
        <f t="shared" ref="CE354" si="152">AX354/BT354</f>
        <v>0.99998680571054288</v>
      </c>
      <c r="CF354" s="133">
        <f t="shared" ref="CF354" si="153">AY354/BU354</f>
        <v>1.0000122496350254</v>
      </c>
      <c r="CG354" s="133">
        <f t="shared" ref="CG354" si="154">AZ354/BV354</f>
        <v>0.99996606925255482</v>
      </c>
    </row>
  </sheetData>
  <mergeCells count="5">
    <mergeCell ref="BM1:BR1"/>
    <mergeCell ref="AQ1:AV1"/>
    <mergeCell ref="BX1:CC1"/>
    <mergeCell ref="BB1:BG1"/>
    <mergeCell ref="AI1:AO1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355"/>
  <sheetViews>
    <sheetView tabSelected="1" zoomScale="110" zoomScaleNormal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3" sqref="C3"/>
    </sheetView>
  </sheetViews>
  <sheetFormatPr baseColWidth="10" defaultColWidth="8.83203125" defaultRowHeight="15" x14ac:dyDescent="0.2"/>
  <cols>
    <col min="1" max="3" width="8.83203125" style="72"/>
    <col min="4" max="12" width="9.1640625" style="99"/>
    <col min="13" max="13" width="13.6640625" style="99" customWidth="1"/>
    <col min="14" max="17" width="9.1640625" style="99"/>
    <col min="18" max="18" width="9.1640625" style="75"/>
    <col min="19" max="19" width="8.83203125" style="72"/>
    <col min="20" max="20" width="9" style="119" bestFit="1" customWidth="1"/>
    <col min="21" max="27" width="9" style="119" customWidth="1"/>
    <col min="28" max="31" width="9" style="119" bestFit="1" customWidth="1"/>
    <col min="32" max="32" width="9.33203125" style="119" bestFit="1" customWidth="1"/>
    <col min="33" max="33" width="8.83203125" style="119"/>
    <col min="34" max="34" width="8.83203125" style="72"/>
    <col min="35" max="38" width="8.83203125" style="40"/>
    <col min="39" max="45" width="8.83203125" style="4"/>
    <col min="47" max="47" width="8.83203125" style="67"/>
    <col min="52" max="53" width="8.83203125" style="67"/>
  </cols>
  <sheetData>
    <row r="1" spans="1:57" x14ac:dyDescent="0.2">
      <c r="D1" s="99" t="s">
        <v>113</v>
      </c>
      <c r="E1" s="99" t="s">
        <v>114</v>
      </c>
      <c r="F1" s="99" t="s">
        <v>114</v>
      </c>
      <c r="G1" s="99" t="s">
        <v>114</v>
      </c>
      <c r="H1" s="99" t="s">
        <v>114</v>
      </c>
      <c r="I1" s="99" t="s">
        <v>114</v>
      </c>
      <c r="J1" s="99" t="s">
        <v>114</v>
      </c>
      <c r="K1" s="99" t="s">
        <v>114</v>
      </c>
      <c r="L1" s="99" t="s">
        <v>113</v>
      </c>
      <c r="M1" s="99" t="s">
        <v>113</v>
      </c>
      <c r="N1" s="99" t="s">
        <v>113</v>
      </c>
      <c r="O1" s="99" t="s">
        <v>113</v>
      </c>
      <c r="P1" s="99" t="s">
        <v>113</v>
      </c>
      <c r="Q1" s="99" t="s">
        <v>113</v>
      </c>
      <c r="T1" s="99" t="s">
        <v>113</v>
      </c>
      <c r="U1" s="99" t="s">
        <v>114</v>
      </c>
      <c r="V1" s="99" t="s">
        <v>114</v>
      </c>
      <c r="W1" s="99" t="s">
        <v>114</v>
      </c>
      <c r="X1" s="99" t="s">
        <v>114</v>
      </c>
      <c r="Y1" s="99" t="s">
        <v>114</v>
      </c>
      <c r="Z1" s="99" t="s">
        <v>114</v>
      </c>
      <c r="AA1" s="99" t="s">
        <v>114</v>
      </c>
      <c r="AB1" s="99" t="s">
        <v>113</v>
      </c>
      <c r="AC1" s="99" t="s">
        <v>113</v>
      </c>
      <c r="AD1" s="99" t="s">
        <v>113</v>
      </c>
      <c r="AE1" s="99" t="s">
        <v>113</v>
      </c>
      <c r="AF1" s="99" t="s">
        <v>113</v>
      </c>
      <c r="AG1" s="99" t="s">
        <v>113</v>
      </c>
    </row>
    <row r="2" spans="1:57" s="13" customFormat="1" x14ac:dyDescent="0.2">
      <c r="A2" s="73"/>
      <c r="B2" s="73"/>
      <c r="C2" s="73"/>
      <c r="D2" s="73" t="s">
        <v>121</v>
      </c>
      <c r="E2" s="73" t="s">
        <v>95</v>
      </c>
      <c r="F2" s="73" t="s">
        <v>96</v>
      </c>
      <c r="G2" s="73" t="s">
        <v>88</v>
      </c>
      <c r="H2" s="73" t="s">
        <v>115</v>
      </c>
      <c r="I2" s="73" t="s">
        <v>115</v>
      </c>
      <c r="J2" s="73" t="s">
        <v>98</v>
      </c>
      <c r="K2" s="73" t="s">
        <v>118</v>
      </c>
      <c r="L2" s="73" t="s">
        <v>116</v>
      </c>
      <c r="M2" s="73" t="s">
        <v>88</v>
      </c>
      <c r="N2" s="73" t="s">
        <v>115</v>
      </c>
      <c r="O2" s="73" t="s">
        <v>117</v>
      </c>
      <c r="P2" s="73" t="s">
        <v>118</v>
      </c>
      <c r="Q2" s="73" t="s">
        <v>89</v>
      </c>
      <c r="R2" s="120"/>
      <c r="S2" s="73"/>
      <c r="T2" s="73" t="s">
        <v>121</v>
      </c>
      <c r="U2" s="73" t="s">
        <v>95</v>
      </c>
      <c r="V2" s="73" t="s">
        <v>96</v>
      </c>
      <c r="W2" s="73" t="s">
        <v>88</v>
      </c>
      <c r="X2" s="73" t="s">
        <v>115</v>
      </c>
      <c r="Y2" s="73" t="s">
        <v>115</v>
      </c>
      <c r="Z2" s="73" t="s">
        <v>98</v>
      </c>
      <c r="AA2" s="73" t="s">
        <v>118</v>
      </c>
      <c r="AB2" s="73" t="s">
        <v>116</v>
      </c>
      <c r="AC2" s="73" t="s">
        <v>88</v>
      </c>
      <c r="AD2" s="73" t="s">
        <v>115</v>
      </c>
      <c r="AE2" s="73" t="s">
        <v>117</v>
      </c>
      <c r="AF2" s="73" t="s">
        <v>118</v>
      </c>
      <c r="AG2" s="73" t="s">
        <v>89</v>
      </c>
      <c r="AH2" s="73"/>
      <c r="AI2" s="121"/>
      <c r="AJ2" s="121"/>
      <c r="AK2" s="121"/>
      <c r="AL2" s="121"/>
      <c r="AM2" s="63"/>
      <c r="AN2" s="4" t="s">
        <v>108</v>
      </c>
      <c r="AO2" s="4" t="s">
        <v>109</v>
      </c>
      <c r="AP2" s="4"/>
      <c r="AQ2" s="4"/>
      <c r="AR2" s="4"/>
      <c r="AS2" s="4"/>
      <c r="AU2" s="68"/>
      <c r="AV2" s="63"/>
      <c r="AW2" s="63"/>
      <c r="AX2" s="63"/>
      <c r="AY2" s="63"/>
      <c r="AZ2" s="70" t="s">
        <v>108</v>
      </c>
      <c r="BA2" s="70" t="s">
        <v>109</v>
      </c>
      <c r="BB2" s="4"/>
      <c r="BC2" s="4"/>
      <c r="BD2" s="4"/>
    </row>
    <row r="3" spans="1:57" s="14" customFormat="1" ht="64" x14ac:dyDescent="0.2">
      <c r="A3" s="85"/>
      <c r="B3" s="85"/>
      <c r="C3" s="85"/>
      <c r="D3" s="85"/>
      <c r="E3" s="85"/>
      <c r="F3" s="85"/>
      <c r="G3" s="85"/>
      <c r="H3" s="85" t="s">
        <v>119</v>
      </c>
      <c r="I3" s="85" t="s">
        <v>120</v>
      </c>
      <c r="J3" s="85"/>
      <c r="K3" s="85"/>
      <c r="L3" s="85" t="s">
        <v>0</v>
      </c>
      <c r="M3" s="85" t="s">
        <v>112</v>
      </c>
      <c r="N3" s="85" t="s">
        <v>1</v>
      </c>
      <c r="O3" s="85" t="s">
        <v>2</v>
      </c>
      <c r="P3" s="85" t="s">
        <v>3</v>
      </c>
      <c r="Q3" s="85"/>
      <c r="R3" s="74"/>
      <c r="S3" s="85"/>
      <c r="T3" s="85"/>
      <c r="U3" s="85"/>
      <c r="V3" s="85"/>
      <c r="W3" s="85"/>
      <c r="X3" s="85" t="s">
        <v>119</v>
      </c>
      <c r="Y3" s="85" t="s">
        <v>120</v>
      </c>
      <c r="Z3" s="85"/>
      <c r="AA3" s="85"/>
      <c r="AB3" s="85" t="s">
        <v>0</v>
      </c>
      <c r="AC3" s="85" t="s">
        <v>112</v>
      </c>
      <c r="AD3" s="85" t="s">
        <v>1</v>
      </c>
      <c r="AE3" s="85" t="s">
        <v>2</v>
      </c>
      <c r="AF3" s="85" t="s">
        <v>3</v>
      </c>
      <c r="AG3" s="74"/>
      <c r="AH3" s="85"/>
      <c r="AI3" s="122" t="s">
        <v>104</v>
      </c>
      <c r="AJ3" s="122">
        <v>7</v>
      </c>
      <c r="AK3" s="122" t="s">
        <v>107</v>
      </c>
      <c r="AL3" s="85" t="s">
        <v>303</v>
      </c>
      <c r="AM3" s="65"/>
      <c r="AN3" s="65" t="s">
        <v>232</v>
      </c>
      <c r="AO3" s="65" t="s">
        <v>105</v>
      </c>
      <c r="AP3" s="65">
        <v>6</v>
      </c>
      <c r="AQ3" s="65">
        <v>7</v>
      </c>
      <c r="AR3" s="65" t="s">
        <v>106</v>
      </c>
      <c r="AS3" s="65" t="s">
        <v>304</v>
      </c>
      <c r="AU3" s="69" t="s">
        <v>104</v>
      </c>
      <c r="AV3" s="65">
        <v>7</v>
      </c>
      <c r="AW3" s="65" t="s">
        <v>107</v>
      </c>
      <c r="AX3" s="85" t="s">
        <v>303</v>
      </c>
      <c r="AY3" s="65"/>
      <c r="AZ3" s="69" t="s">
        <v>232</v>
      </c>
      <c r="BA3" s="69" t="s">
        <v>105</v>
      </c>
      <c r="BB3" s="65">
        <v>6</v>
      </c>
      <c r="BC3" s="65">
        <v>7</v>
      </c>
      <c r="BD3" s="65" t="s">
        <v>106</v>
      </c>
      <c r="BE3" s="65" t="s">
        <v>304</v>
      </c>
    </row>
    <row r="4" spans="1:57" x14ac:dyDescent="0.2">
      <c r="D4" s="73">
        <v>1</v>
      </c>
      <c r="E4" s="73">
        <v>2</v>
      </c>
      <c r="F4" s="73">
        <v>3</v>
      </c>
      <c r="G4" s="73">
        <v>4</v>
      </c>
      <c r="H4" s="73">
        <v>5</v>
      </c>
      <c r="I4" s="73">
        <v>6</v>
      </c>
      <c r="J4" s="73">
        <v>7</v>
      </c>
      <c r="K4" s="73">
        <v>8</v>
      </c>
      <c r="L4" s="73">
        <v>9</v>
      </c>
      <c r="M4" s="73">
        <v>10</v>
      </c>
      <c r="N4" s="73">
        <v>11</v>
      </c>
      <c r="O4" s="73">
        <v>12</v>
      </c>
      <c r="P4" s="73">
        <v>13</v>
      </c>
      <c r="Q4" s="73">
        <v>14</v>
      </c>
      <c r="R4" s="120"/>
      <c r="S4" s="73"/>
      <c r="T4" s="117">
        <v>1</v>
      </c>
      <c r="U4" s="117">
        <v>2</v>
      </c>
      <c r="V4" s="117">
        <v>3</v>
      </c>
      <c r="W4" s="117" t="s">
        <v>87</v>
      </c>
      <c r="X4" s="117">
        <v>5</v>
      </c>
      <c r="Y4" s="117">
        <v>6</v>
      </c>
      <c r="Z4" s="117">
        <v>7</v>
      </c>
      <c r="AA4" s="117">
        <v>8</v>
      </c>
      <c r="AB4" s="117">
        <v>9</v>
      </c>
      <c r="AC4" s="117">
        <v>10</v>
      </c>
      <c r="AD4" s="117">
        <v>11</v>
      </c>
      <c r="AE4" s="117">
        <v>12</v>
      </c>
      <c r="AF4" s="117">
        <v>13</v>
      </c>
      <c r="AG4" s="118">
        <v>14</v>
      </c>
    </row>
    <row r="5" spans="1:57" x14ac:dyDescent="0.2">
      <c r="A5" s="72">
        <f>'d-beta'!A5</f>
        <v>0</v>
      </c>
      <c r="B5" s="44">
        <f>1000/(A5+273.15)</f>
        <v>3.6609921288669232</v>
      </c>
      <c r="D5" s="40">
        <f>'d-beta'!F5/'d-beta'!J5</f>
        <v>1.1192421746071053</v>
      </c>
      <c r="E5" s="41">
        <f>'d-beta'!J5/'d-beta'!K5</f>
        <v>1.0569343967228595</v>
      </c>
      <c r="F5" s="41">
        <f>'d-beta'!K5/'d-beta'!L5</f>
        <v>0.92568336858552958</v>
      </c>
      <c r="G5" s="41">
        <f>'d-beta'!L5/'d-beta'!M5</f>
        <v>0.91456305603722454</v>
      </c>
      <c r="H5" s="41">
        <f>'d-beta'!M5/'d-beta'!P5</f>
        <v>1.1051073876182682</v>
      </c>
      <c r="I5" s="41">
        <f>'d-beta'!N5/'d-beta'!P5</f>
        <v>1.1022582668362082</v>
      </c>
      <c r="J5" s="41">
        <f>'d-beta'!P5/'d-beta'!Q5</f>
        <v>1.0495468174887386</v>
      </c>
      <c r="K5" s="39">
        <f>'d-beta'!Q5/'d-beta'!G5</f>
        <v>1.0722105266702735</v>
      </c>
      <c r="L5" s="133">
        <f>'d-beta'!F5/'d-beta'!R5</f>
        <v>1.1301298661746944</v>
      </c>
      <c r="M5" s="41">
        <f>'d-beta'!R5/'d-beta'!N5</f>
        <v>0.88846633913448947</v>
      </c>
      <c r="N5" s="41">
        <f>'d-beta'!R5/'d-beta'!P5</f>
        <v>0.97931936711669321</v>
      </c>
      <c r="O5" s="133">
        <f>'d-beta'!F5/'d-beta'!S5</f>
        <v>2.5099235519155383</v>
      </c>
      <c r="P5" s="41">
        <f>'d-beta'!S5/'d-beta'!G5</f>
        <v>0.4962197944202093</v>
      </c>
      <c r="Q5" s="41">
        <f>'d-beta'!H5/'d-beta'!N5</f>
        <v>0.21292958567798395</v>
      </c>
      <c r="R5" s="75">
        <f>1000*LN(1/PRODUCT(O5,P5))</f>
        <v>-219.51597877535542</v>
      </c>
      <c r="T5" s="75">
        <f>1000*LN(D5)</f>
        <v>112.65182647465284</v>
      </c>
      <c r="U5" s="75">
        <f>1000*LN(E5)</f>
        <v>55.372639420668037</v>
      </c>
      <c r="V5" s="75">
        <f>1000*LN(F5)</f>
        <v>-77.223037381775626</v>
      </c>
      <c r="W5" s="75">
        <f>1000*LN(G5)</f>
        <v>-89.308862148019216</v>
      </c>
      <c r="X5" s="75">
        <f>1000*LN(H5)</f>
        <v>99.942513612667469</v>
      </c>
      <c r="Y5" s="75">
        <f>1000*LN(I5)</f>
        <v>97.361045192592073</v>
      </c>
      <c r="Z5" s="75">
        <f>1000*LN(J5)</f>
        <v>48.3584686106338</v>
      </c>
      <c r="AA5" s="75">
        <f>1000*LN(K5)</f>
        <v>69.7224301865282</v>
      </c>
      <c r="AB5" s="75">
        <f>1000*LN(L5)</f>
        <v>122.33255193909687</v>
      </c>
      <c r="AC5" s="75">
        <f>1000*LN(M5)</f>
        <v>-118.25851715349563</v>
      </c>
      <c r="AD5" s="75">
        <f>1000*LN(N5)</f>
        <v>-20.897471960903484</v>
      </c>
      <c r="AE5" s="75">
        <f>1000*LN(O5)</f>
        <v>920.25229527568831</v>
      </c>
      <c r="AF5" s="75">
        <f>1000*LN(P5)</f>
        <v>-700.73631650033303</v>
      </c>
      <c r="AG5" s="75">
        <f>1000*LN(Q5)</f>
        <v>-1546.7937515989763</v>
      </c>
      <c r="AI5" s="40">
        <f>'d-beta'!T5/'d-beta'!Q5</f>
        <v>1.0690115787901504</v>
      </c>
      <c r="AJ5" s="40">
        <f>'d-beta'!Q5/'d-beta'!G5</f>
        <v>1.0722105266702735</v>
      </c>
      <c r="AK5" s="40">
        <f>'d-beta'!T5/'d-beta'!G5</f>
        <v>1.1462054679112077</v>
      </c>
      <c r="AL5" s="40">
        <f>'d-beta'!T5/'d-beta'!F5</f>
        <v>0.92029676971105112</v>
      </c>
      <c r="AN5" s="4">
        <f>'d-beta'!U5/'d-beta'!W5</f>
        <v>0.98961650952235991</v>
      </c>
      <c r="AO5" s="4">
        <f>'d-beta'!W5/'d-beta'!P5</f>
        <v>0.93709155997419979</v>
      </c>
      <c r="AP5" s="4">
        <f>'d-beta'!P5/'d-beta'!Q5</f>
        <v>1.0495468174887386</v>
      </c>
      <c r="AQ5" s="4">
        <f>'d-beta'!Q5/'d-beta'!G5</f>
        <v>1.0722105266702735</v>
      </c>
      <c r="AR5" s="4">
        <f>'d-beta'!U5/'d-beta'!G5</f>
        <v>1.0435922398919291</v>
      </c>
      <c r="AS5" s="4">
        <f>'d-beta'!U5/'d-beta'!F5</f>
        <v>0.83790785697286729</v>
      </c>
      <c r="AU5" s="53">
        <f t="shared" ref="AU5:AU68" si="0">1000*LN(AI5)</f>
        <v>66.734463406279062</v>
      </c>
      <c r="AV5" s="12">
        <f t="shared" ref="AV5:AV68" si="1">1000*LN(AJ5)</f>
        <v>69.7224301865282</v>
      </c>
      <c r="AW5" s="12">
        <f t="shared" ref="AW5:AW68" si="2">1000*LN(AK5)</f>
        <v>136.45689359280721</v>
      </c>
      <c r="AX5" s="12">
        <f>1000*LN(AL5)</f>
        <v>-83.059085182548174</v>
      </c>
      <c r="AY5" s="12"/>
      <c r="AZ5" s="53">
        <f t="shared" ref="AZ5:AZ68" si="3">1000*LN(AN5)</f>
        <v>-10.437775017190509</v>
      </c>
      <c r="BA5" s="53">
        <f t="shared" ref="BA5:BA68" si="4">1000*LN(AO5)</f>
        <v>-64.974285429894209</v>
      </c>
      <c r="BB5" s="12">
        <f t="shared" ref="BB5:BB68" si="5">1000*LN(AP5)</f>
        <v>48.3584686106338</v>
      </c>
      <c r="BC5" s="12">
        <f t="shared" ref="BC5:BC68" si="6">1000*LN(AQ5)</f>
        <v>69.7224301865282</v>
      </c>
      <c r="BD5" s="12">
        <f t="shared" ref="BD5:BD68" si="7">1000*LN(AR5)</f>
        <v>42.668838350077188</v>
      </c>
      <c r="BE5" s="12">
        <f>1000*LN(AS5)</f>
        <v>-176.84714042527821</v>
      </c>
    </row>
    <row r="6" spans="1:57" x14ac:dyDescent="0.2">
      <c r="A6" s="72">
        <f>'d-beta'!A6</f>
        <v>2</v>
      </c>
      <c r="B6" s="44">
        <f t="shared" ref="B6:B43" si="8">1000/(A6+273.15)</f>
        <v>3.6343812465927678</v>
      </c>
      <c r="D6" s="40">
        <f>'d-beta'!F6/'d-beta'!J6</f>
        <v>1.1189345656003788</v>
      </c>
      <c r="E6" s="39">
        <f>'d-beta'!J6/'d-beta'!K6</f>
        <v>1.0566025904625618</v>
      </c>
      <c r="F6" s="39">
        <f>'d-beta'!K6/'d-beta'!L6</f>
        <v>0.9262477593033237</v>
      </c>
      <c r="G6" s="39">
        <f>'d-beta'!L6/'d-beta'!M6</f>
        <v>0.91542033505020493</v>
      </c>
      <c r="H6" s="39">
        <f>'d-beta'!M6/'d-beta'!P6</f>
        <v>1.1035635845224478</v>
      </c>
      <c r="I6" s="39">
        <f>'d-beta'!N6/'d-beta'!P6</f>
        <v>1.1007095253286716</v>
      </c>
      <c r="J6" s="39">
        <f>'d-beta'!P6/'d-beta'!Q6</f>
        <v>1.0490548711111733</v>
      </c>
      <c r="K6" s="39">
        <f>'d-beta'!Q6/'d-beta'!G6</f>
        <v>1.0708326543863764</v>
      </c>
      <c r="L6" s="133">
        <f>'d-beta'!F6/'d-beta'!R6</f>
        <v>1.1299533495166207</v>
      </c>
      <c r="M6" s="39">
        <f>'d-beta'!R6/'d-beta'!N6</f>
        <v>0.88946366086919426</v>
      </c>
      <c r="N6" s="39">
        <f>'d-beta'!R6/'d-beta'!P6</f>
        <v>0.97904112395243337</v>
      </c>
      <c r="O6" s="133">
        <f>'d-beta'!F6/'d-beta'!S6</f>
        <v>2.4904655285332526</v>
      </c>
      <c r="P6" s="39">
        <f>'d-beta'!S6/'d-beta'!G6</f>
        <v>0.49900020537072193</v>
      </c>
      <c r="Q6" s="39">
        <f>'d-beta'!H6/'d-beta'!N6</f>
        <v>0.21644233164773452</v>
      </c>
      <c r="R6" s="75">
        <f t="shared" ref="R6:R69" si="9">1000*LN(1/PRODUCT(O6,P6))</f>
        <v>-217.32088058608579</v>
      </c>
      <c r="T6" s="75">
        <f>1000*LN(D6)</f>
        <v>112.3769518384034</v>
      </c>
      <c r="U6" s="75">
        <f>1000*LN(E6)</f>
        <v>55.058657441610741</v>
      </c>
      <c r="V6" s="75">
        <f>1000*LN(F6)</f>
        <v>-76.613521480489851</v>
      </c>
      <c r="W6" s="75">
        <f>1000*LN(G6)</f>
        <v>-88.371936621954163</v>
      </c>
      <c r="X6" s="75">
        <f>1000*LN(H6)</f>
        <v>98.544565827135756</v>
      </c>
      <c r="Y6" s="75">
        <f>1000*LN(I6)</f>
        <v>95.954994892449591</v>
      </c>
      <c r="Z6" s="75">
        <f>1000*LN(J6)</f>
        <v>47.889636064421175</v>
      </c>
      <c r="AA6" s="75">
        <f>1000*LN(K6)</f>
        <v>68.43652751695879</v>
      </c>
      <c r="AB6" s="75">
        <f>1000*LN(L6)</f>
        <v>122.1763482584474</v>
      </c>
      <c r="AC6" s="75">
        <f>1000*LN(M6)</f>
        <v>-117.13662614619115</v>
      </c>
      <c r="AD6" s="75">
        <f>1000*LN(N6)</f>
        <v>-21.181631253741546</v>
      </c>
      <c r="AE6" s="75">
        <f>1000*LN(O6)</f>
        <v>912.46965225221584</v>
      </c>
      <c r="AF6" s="75">
        <f>1000*LN(P6)</f>
        <v>-695.14877166613007</v>
      </c>
      <c r="AG6" s="75">
        <f>1000*LN(Q6)</f>
        <v>-1530.4311335446218</v>
      </c>
      <c r="AI6" s="40">
        <f>'d-beta'!T6/'d-beta'!Q6</f>
        <v>1.0684469926330684</v>
      </c>
      <c r="AJ6" s="40">
        <f>'d-beta'!Q6/'d-beta'!G6</f>
        <v>1.0708326543863764</v>
      </c>
      <c r="AK6" s="40">
        <f>'d-beta'!T6/'d-beta'!G6</f>
        <v>1.14412792919241</v>
      </c>
      <c r="AL6" s="40">
        <f>'d-beta'!T6/'d-beta'!F6</f>
        <v>0.92064739364858872</v>
      </c>
      <c r="AN6" s="4">
        <f>'d-beta'!U6/'d-beta'!W6</f>
        <v>0.98970999471792653</v>
      </c>
      <c r="AO6" s="4">
        <f>'d-beta'!W6/'d-beta'!P6</f>
        <v>0.93773860136263465</v>
      </c>
      <c r="AP6" s="4">
        <f>'d-beta'!P6/'d-beta'!Q6</f>
        <v>1.0490548711111733</v>
      </c>
      <c r="AQ6" s="4">
        <f>'d-beta'!Q6/'d-beta'!G6</f>
        <v>1.0708326543863764</v>
      </c>
      <c r="AR6" s="4">
        <f>'d-beta'!U6/'d-beta'!G6</f>
        <v>1.0425804112259445</v>
      </c>
      <c r="AS6" s="4">
        <f>'d-beta'!U6/'d-beta'!F6</f>
        <v>0.83893497726408539</v>
      </c>
      <c r="AU6" s="53">
        <f t="shared" si="0"/>
        <v>66.206185405703494</v>
      </c>
      <c r="AV6" s="12">
        <f t="shared" si="1"/>
        <v>68.43652751695879</v>
      </c>
      <c r="AW6" s="12">
        <f t="shared" si="2"/>
        <v>134.64271292266244</v>
      </c>
      <c r="AX6" s="12">
        <f t="shared" ref="AX6:AX67" si="10">1000*LN(AL6)</f>
        <v>-82.678167663423324</v>
      </c>
      <c r="AY6" s="12"/>
      <c r="AZ6" s="53">
        <f t="shared" si="3"/>
        <v>-10.34331339558754</v>
      </c>
      <c r="BA6" s="53">
        <f t="shared" si="4"/>
        <v>-64.284045399124992</v>
      </c>
      <c r="BB6" s="12">
        <f t="shared" si="5"/>
        <v>47.889636064421175</v>
      </c>
      <c r="BC6" s="12">
        <f t="shared" si="6"/>
        <v>68.43652751695879</v>
      </c>
      <c r="BD6" s="12">
        <f t="shared" si="7"/>
        <v>41.698804786667473</v>
      </c>
      <c r="BE6" s="12">
        <f t="shared" ref="BE6:BE67" si="11">1000*LN(AS6)</f>
        <v>-175.6220757994183</v>
      </c>
    </row>
    <row r="7" spans="1:57" x14ac:dyDescent="0.2">
      <c r="A7" s="72">
        <f>'d-beta'!A7</f>
        <v>4</v>
      </c>
      <c r="B7" s="44">
        <f t="shared" si="8"/>
        <v>3.608154429009562</v>
      </c>
      <c r="D7" s="40">
        <f>'d-beta'!F7/'d-beta'!J7</f>
        <v>1.1186326520604948</v>
      </c>
      <c r="E7" s="39">
        <f>'d-beta'!J7/'d-beta'!K7</f>
        <v>1.0562736741622858</v>
      </c>
      <c r="F7" s="39">
        <f>'d-beta'!K7/'d-beta'!L7</f>
        <v>0.92680017593758612</v>
      </c>
      <c r="G7" s="39">
        <f>'d-beta'!L7/'d-beta'!M7</f>
        <v>0.91626987914126012</v>
      </c>
      <c r="H7" s="39">
        <f>'d-beta'!M7/'d-beta'!P7</f>
        <v>1.1020477814620744</v>
      </c>
      <c r="I7" s="39">
        <f>'d-beta'!N7/'d-beta'!P7</f>
        <v>1.0991884152042464</v>
      </c>
      <c r="J7" s="39">
        <f>'d-beta'!P7/'d-beta'!Q7</f>
        <v>1.0485690168622084</v>
      </c>
      <c r="K7" s="39">
        <f>'d-beta'!Q7/'d-beta'!G7</f>
        <v>1.0694845073947361</v>
      </c>
      <c r="L7" s="133">
        <f>'d-beta'!F7/'d-beta'!R7</f>
        <v>1.1297775950781783</v>
      </c>
      <c r="M7" s="39">
        <f>'d-beta'!R7/'d-beta'!N7</f>
        <v>0.89044846510378572</v>
      </c>
      <c r="N7" s="39">
        <f>'d-beta'!R7/'d-beta'!P7</f>
        <v>0.97877063717848389</v>
      </c>
      <c r="O7" s="133">
        <f>'d-beta'!F7/'d-beta'!S7</f>
        <v>2.4714379839060987</v>
      </c>
      <c r="P7" s="39">
        <f>'d-beta'!S7/'d-beta'!G7</f>
        <v>0.50175960142700726</v>
      </c>
      <c r="Q7" s="39">
        <f>'d-beta'!H7/'d-beta'!N7</f>
        <v>0.2199573109962516</v>
      </c>
      <c r="R7" s="75">
        <f t="shared" si="9"/>
        <v>-215.16600534774804</v>
      </c>
      <c r="T7" s="75">
        <f>1000*LN(D7)</f>
        <v>112.10709309241061</v>
      </c>
      <c r="U7" s="75">
        <f>1000*LN(E7)</f>
        <v>54.74731284615109</v>
      </c>
      <c r="V7" s="75">
        <f>1000*LN(F7)</f>
        <v>-76.017296590543637</v>
      </c>
      <c r="W7" s="75">
        <f>1000*LN(G7)</f>
        <v>-87.444329818806665</v>
      </c>
      <c r="X7" s="75">
        <f>1000*LN(H7)</f>
        <v>97.17006864926131</v>
      </c>
      <c r="Y7" s="75">
        <f>1000*LN(I7)</f>
        <v>94.572103132962155</v>
      </c>
      <c r="Z7" s="75">
        <f>1000*LN(J7)</f>
        <v>47.426393573296799</v>
      </c>
      <c r="AA7" s="75">
        <f>1000*LN(K7)</f>
        <v>67.176763595978542</v>
      </c>
      <c r="AB7" s="75">
        <f>1000*LN(L7)</f>
        <v>122.02079483805706</v>
      </c>
      <c r="AC7" s="75">
        <f>1000*LN(M7)</f>
        <v>-116.03004979254659</v>
      </c>
      <c r="AD7" s="75">
        <f>1000*LN(N7)</f>
        <v>-21.457946659584451</v>
      </c>
      <c r="AE7" s="75">
        <f>1000*LN(O7)</f>
        <v>904.80016095808617</v>
      </c>
      <c r="AF7" s="75">
        <f>1000*LN(P7)</f>
        <v>-689.6341556103381</v>
      </c>
      <c r="AG7" s="75">
        <f>1000*LN(Q7)</f>
        <v>-1514.3217923842808</v>
      </c>
      <c r="AI7" s="40">
        <f>'d-beta'!T7/'d-beta'!Q7</f>
        <v>1.067886812232711</v>
      </c>
      <c r="AJ7" s="40">
        <f>'d-beta'!Q7/'d-beta'!G7</f>
        <v>1.0694845073947361</v>
      </c>
      <c r="AK7" s="40">
        <f>'d-beta'!T7/'d-beta'!G7</f>
        <v>1.142088401334036</v>
      </c>
      <c r="AL7" s="40">
        <f>'d-beta'!T7/'d-beta'!F7</f>
        <v>0.92098872227775819</v>
      </c>
      <c r="AN7" s="4">
        <f>'d-beta'!U7/'d-beta'!W7</f>
        <v>0.9898017505580804</v>
      </c>
      <c r="AO7" s="4">
        <f>'d-beta'!W7/'d-beta'!P7</f>
        <v>0.93837711918443867</v>
      </c>
      <c r="AP7" s="4">
        <f>'d-beta'!P7/'d-beta'!Q7</f>
        <v>1.0485690168622084</v>
      </c>
      <c r="AQ7" s="4">
        <f>'d-beta'!Q7/'d-beta'!G7</f>
        <v>1.0694845073947361</v>
      </c>
      <c r="AR7" s="4">
        <f>'d-beta'!U7/'d-beta'!G7</f>
        <v>1.0415908257245261</v>
      </c>
      <c r="AS7" s="4">
        <f>'d-beta'!U7/'d-beta'!F7</f>
        <v>0.83994671743426097</v>
      </c>
      <c r="AU7" s="53">
        <f t="shared" si="0"/>
        <v>65.681753866100152</v>
      </c>
      <c r="AV7" s="12">
        <f t="shared" si="1"/>
        <v>67.176763595978542</v>
      </c>
      <c r="AW7" s="12">
        <f t="shared" si="2"/>
        <v>132.85851746207874</v>
      </c>
      <c r="AX7" s="12">
        <f t="shared" si="10"/>
        <v>-82.30748788566919</v>
      </c>
      <c r="AY7" s="12"/>
      <c r="AZ7" s="53">
        <f t="shared" si="3"/>
        <v>-10.250607868137605</v>
      </c>
      <c r="BA7" s="53">
        <f t="shared" si="4"/>
        <v>-63.603364735918014</v>
      </c>
      <c r="BB7" s="12">
        <f t="shared" si="5"/>
        <v>47.426393573296799</v>
      </c>
      <c r="BC7" s="12">
        <f t="shared" si="6"/>
        <v>67.176763595978542</v>
      </c>
      <c r="BD7" s="12">
        <f t="shared" si="7"/>
        <v>40.749184565219743</v>
      </c>
      <c r="BE7" s="12">
        <f t="shared" si="11"/>
        <v>-174.41682078252822</v>
      </c>
    </row>
    <row r="8" spans="1:57" x14ac:dyDescent="0.2">
      <c r="A8" s="72">
        <f>'d-beta'!A8</f>
        <v>6</v>
      </c>
      <c r="B8" s="44">
        <f t="shared" si="8"/>
        <v>3.5823034210997675</v>
      </c>
      <c r="D8" s="40">
        <f>'d-beta'!F8/'d-beta'!J8</f>
        <v>1.118338096805676</v>
      </c>
      <c r="E8" s="39">
        <f>'d-beta'!J8/'d-beta'!K8</f>
        <v>1.0559478566891913</v>
      </c>
      <c r="F8" s="39">
        <f>'d-beta'!K8/'d-beta'!L8</f>
        <v>0.92734122851173006</v>
      </c>
      <c r="G8" s="39">
        <f>'d-beta'!L8/'d-beta'!M8</f>
        <v>0.9171127209141835</v>
      </c>
      <c r="H8" s="39">
        <f>'d-beta'!M8/'d-beta'!P8</f>
        <v>1.1005582186966627</v>
      </c>
      <c r="I8" s="39">
        <f>'d-beta'!N8/'d-beta'!P8</f>
        <v>1.0976936553558376</v>
      </c>
      <c r="J8" s="39">
        <f>'d-beta'!P8/'d-beta'!Q8</f>
        <v>1.0480901121741608</v>
      </c>
      <c r="K8" s="39">
        <f>'d-beta'!Q8/'d-beta'!G8</f>
        <v>1.0681645278326319</v>
      </c>
      <c r="L8" s="133">
        <f>'d-beta'!F8/'d-beta'!R8</f>
        <v>1.1296033440653668</v>
      </c>
      <c r="M8" s="39">
        <f>'d-beta'!R8/'d-beta'!N8</f>
        <v>0.89142287918802876</v>
      </c>
      <c r="N8" s="39">
        <f>'d-beta'!R8/'d-beta'!P8</f>
        <v>0.97850923872373263</v>
      </c>
      <c r="O8" s="133">
        <f>'d-beta'!F8/'d-beta'!S8</f>
        <v>2.4528323619374004</v>
      </c>
      <c r="P8" s="39">
        <f>'d-beta'!S8/'d-beta'!G8</f>
        <v>0.50449841688021024</v>
      </c>
      <c r="Q8" s="39">
        <f>'d-beta'!H8/'d-beta'!N8</f>
        <v>0.22347497925443827</v>
      </c>
      <c r="R8" s="75">
        <f t="shared" si="9"/>
        <v>-213.05284573270248</v>
      </c>
      <c r="T8" s="75">
        <f>1000*LN(D8)</f>
        <v>111.84374118522051</v>
      </c>
      <c r="U8" s="75">
        <f>1000*LN(E8)</f>
        <v>54.438805929693999</v>
      </c>
      <c r="V8" s="75">
        <f>1000*LN(F8)</f>
        <v>-75.433681351487138</v>
      </c>
      <c r="W8" s="75">
        <f>1000*LN(G8)</f>
        <v>-86.524890709617054</v>
      </c>
      <c r="X8" s="75">
        <f>1000*LN(H8)</f>
        <v>95.817522626608351</v>
      </c>
      <c r="Y8" s="75">
        <f>1000*LN(I8)</f>
        <v>93.211301750763639</v>
      </c>
      <c r="Z8" s="75">
        <f>1000*LN(J8)</f>
        <v>46.9695671013693</v>
      </c>
      <c r="AA8" s="75">
        <f>1000*LN(K8)</f>
        <v>65.941780950914747</v>
      </c>
      <c r="AB8" s="75">
        <f>1000*LN(L8)</f>
        <v>121.86654815026914</v>
      </c>
      <c r="AC8" s="75">
        <f>1000*LN(M8)</f>
        <v>-114.93635222061435</v>
      </c>
      <c r="AD8" s="75">
        <f>1000*LN(N8)</f>
        <v>-21.725050469850604</v>
      </c>
      <c r="AE8" s="75">
        <f>1000*LN(O8)</f>
        <v>897.24342292370056</v>
      </c>
      <c r="AF8" s="75">
        <f>1000*LN(P8)</f>
        <v>-684.19057719099806</v>
      </c>
      <c r="AG8" s="75">
        <f>1000*LN(Q8)</f>
        <v>-1498.4558208399142</v>
      </c>
      <c r="AI8" s="40">
        <f>'d-beta'!T8/'d-beta'!Q8</f>
        <v>1.0673323268305883</v>
      </c>
      <c r="AJ8" s="40">
        <f>'d-beta'!Q8/'d-beta'!G8</f>
        <v>1.0681645278326319</v>
      </c>
      <c r="AK8" s="40">
        <f>'d-beta'!T8/'d-beta'!G8</f>
        <v>1.1400865309294996</v>
      </c>
      <c r="AL8" s="40">
        <f>'d-beta'!T8/'d-beta'!F8</f>
        <v>0.9213192378518601</v>
      </c>
      <c r="AN8" s="4">
        <f>'d-beta'!U8/'d-beta'!W8</f>
        <v>0.98989238551385295</v>
      </c>
      <c r="AO8" s="4">
        <f>'d-beta'!W8/'d-beta'!P8</f>
        <v>0.93900681857987867</v>
      </c>
      <c r="AP8" s="4">
        <f>'d-beta'!P8/'d-beta'!Q8</f>
        <v>1.0480901121741608</v>
      </c>
      <c r="AQ8" s="4">
        <f>'d-beta'!Q8/'d-beta'!G8</f>
        <v>1.0681645278326319</v>
      </c>
      <c r="AR8" s="4">
        <f>'d-beta'!U8/'d-beta'!G8</f>
        <v>1.0406232021508846</v>
      </c>
      <c r="AS8" s="4">
        <f>'d-beta'!U8/'d-beta'!F8</f>
        <v>0.84094158599958224</v>
      </c>
      <c r="AU8" s="53">
        <f t="shared" si="0"/>
        <v>65.162382899024507</v>
      </c>
      <c r="AV8" s="12">
        <f t="shared" si="1"/>
        <v>65.941780950914747</v>
      </c>
      <c r="AW8" s="12">
        <f t="shared" si="2"/>
        <v>131.10416384993914</v>
      </c>
      <c r="AX8" s="12">
        <f t="shared" si="10"/>
        <v>-81.948681882763367</v>
      </c>
      <c r="AY8" s="12"/>
      <c r="AZ8" s="53">
        <f t="shared" si="3"/>
        <v>-10.159043263096432</v>
      </c>
      <c r="BA8" s="53">
        <f t="shared" si="4"/>
        <v>-62.932538266821837</v>
      </c>
      <c r="BB8" s="12">
        <f t="shared" si="5"/>
        <v>46.9695671013693</v>
      </c>
      <c r="BC8" s="12">
        <f t="shared" si="6"/>
        <v>65.941780950914747</v>
      </c>
      <c r="BD8" s="12">
        <f t="shared" si="7"/>
        <v>39.819766522365541</v>
      </c>
      <c r="BE8" s="12">
        <f t="shared" si="11"/>
        <v>-173.23307921033688</v>
      </c>
    </row>
    <row r="9" spans="1:57" x14ac:dyDescent="0.2">
      <c r="A9" s="72">
        <f>'d-beta'!A9</f>
        <v>8</v>
      </c>
      <c r="B9" s="44">
        <f t="shared" si="8"/>
        <v>3.5568202027387517</v>
      </c>
      <c r="D9" s="40">
        <f>'d-beta'!F9/'d-beta'!J9</f>
        <v>1.1180556528976771</v>
      </c>
      <c r="E9" s="39">
        <f>'d-beta'!J9/'d-beta'!K9</f>
        <v>1.055623694529974</v>
      </c>
      <c r="F9" s="39">
        <f>'d-beta'!K9/'d-beta'!L9</f>
        <v>0.9278713782047685</v>
      </c>
      <c r="G9" s="39">
        <f>'d-beta'!L9/'d-beta'!M9</f>
        <v>0.91794830155226237</v>
      </c>
      <c r="H9" s="39">
        <f>'d-beta'!M9/'d-beta'!P9</f>
        <v>1.0990957069410376</v>
      </c>
      <c r="I9" s="39">
        <f>'d-beta'!N9/'d-beta'!P9</f>
        <v>1.0962259253671254</v>
      </c>
      <c r="J9" s="39">
        <f>'d-beta'!P9/'d-beta'!Q9</f>
        <v>1.0476169262719273</v>
      </c>
      <c r="K9" s="39">
        <f>'d-beta'!Q9/'d-beta'!G9</f>
        <v>1.0668737063348837</v>
      </c>
      <c r="L9" s="133">
        <f>'d-beta'!F9/'d-beta'!R9</f>
        <v>1.1294367177263578</v>
      </c>
      <c r="M9" s="39">
        <f>'d-beta'!R9/'d-beta'!N9</f>
        <v>0.89238465314533721</v>
      </c>
      <c r="N9" s="39">
        <f>'d-beta'!R9/'d-beta'!P9</f>
        <v>0.97825519217766854</v>
      </c>
      <c r="O9" s="133">
        <f>'d-beta'!F9/'d-beta'!S9</f>
        <v>2.4346492296447817</v>
      </c>
      <c r="P9" s="39">
        <f>'d-beta'!S9/'d-beta'!G9</f>
        <v>0.50721627844138206</v>
      </c>
      <c r="Q9" s="39">
        <f>'d-beta'!H9/'d-beta'!N9</f>
        <v>0.22699502792237145</v>
      </c>
      <c r="R9" s="75">
        <f t="shared" si="9"/>
        <v>-210.98491096854352</v>
      </c>
      <c r="T9" s="75">
        <f>1000*LN(D9)</f>
        <v>111.59115247221943</v>
      </c>
      <c r="U9" s="75">
        <f>1000*LN(E9)</f>
        <v>54.13177189944598</v>
      </c>
      <c r="V9" s="75">
        <f>1000*LN(F9)</f>
        <v>-74.862156874400469</v>
      </c>
      <c r="W9" s="75">
        <f>1000*LN(G9)</f>
        <v>-85.614206339345174</v>
      </c>
      <c r="X9" s="75">
        <f>1000*LN(H9)</f>
        <v>94.487757108415323</v>
      </c>
      <c r="Y9" s="75">
        <f>1000*LN(I9)</f>
        <v>91.873303566532826</v>
      </c>
      <c r="Z9" s="75">
        <f>1000*LN(J9)</f>
        <v>46.517990710591448</v>
      </c>
      <c r="AA9" s="75">
        <f>1000*LN(K9)</f>
        <v>64.732601991617159</v>
      </c>
      <c r="AB9" s="75">
        <f>1000*LN(L9)</f>
        <v>121.71902855366756</v>
      </c>
      <c r="AC9" s="75">
        <f>1000*LN(M9)</f>
        <v>-113.85801385386537</v>
      </c>
      <c r="AD9" s="75">
        <f>1000*LN(N9)</f>
        <v>-21.984710287332515</v>
      </c>
      <c r="AE9" s="75">
        <f>1000*LN(O9)</f>
        <v>889.80269262387571</v>
      </c>
      <c r="AF9" s="75">
        <f>1000*LN(P9)</f>
        <v>-678.81778165533217</v>
      </c>
      <c r="AG9" s="75">
        <f>1000*LN(Q9)</f>
        <v>-1482.8271651662942</v>
      </c>
      <c r="AI9" s="40">
        <f>'d-beta'!T9/'d-beta'!Q9</f>
        <v>1.0667826708925405</v>
      </c>
      <c r="AJ9" s="40">
        <f>'d-beta'!Q9/'d-beta'!G9</f>
        <v>1.0668737063348837</v>
      </c>
      <c r="AK9" s="40">
        <f>'d-beta'!T9/'d-beta'!G9</f>
        <v>1.138122381948951</v>
      </c>
      <c r="AL9" s="40">
        <f>'d-beta'!T9/'d-beta'!F9</f>
        <v>0.9216358963275203</v>
      </c>
      <c r="AN9" s="4">
        <f>'d-beta'!U9/'d-beta'!W9</f>
        <v>0.98998165750961531</v>
      </c>
      <c r="AO9" s="4">
        <f>'d-beta'!W9/'d-beta'!P9</f>
        <v>0.93962842036798888</v>
      </c>
      <c r="AP9" s="4">
        <f>'d-beta'!P9/'d-beta'!Q9</f>
        <v>1.0476169262719273</v>
      </c>
      <c r="AQ9" s="4">
        <f>'d-beta'!Q9/'d-beta'!G9</f>
        <v>1.0668737063348837</v>
      </c>
      <c r="AR9" s="4">
        <f>'d-beta'!U9/'d-beta'!G9</f>
        <v>1.0396778957530288</v>
      </c>
      <c r="AS9" s="4">
        <f>'d-beta'!U9/'d-beta'!F9</f>
        <v>0.84191690150526544</v>
      </c>
      <c r="AU9" s="53">
        <f t="shared" si="0"/>
        <v>64.647269186044554</v>
      </c>
      <c r="AV9" s="12">
        <f t="shared" si="1"/>
        <v>64.732601991617159</v>
      </c>
      <c r="AW9" s="12">
        <f t="shared" si="2"/>
        <v>129.37987117766158</v>
      </c>
      <c r="AX9" s="12">
        <f t="shared" si="10"/>
        <v>-81.605039790882088</v>
      </c>
      <c r="AY9" s="12"/>
      <c r="AZ9" s="53">
        <f t="shared" si="3"/>
        <v>-10.068863793208001</v>
      </c>
      <c r="BA9" s="53">
        <f t="shared" si="4"/>
        <v>-62.270779349595401</v>
      </c>
      <c r="BB9" s="12">
        <f t="shared" si="5"/>
        <v>46.517990710591448</v>
      </c>
      <c r="BC9" s="12">
        <f t="shared" si="6"/>
        <v>64.732601991617159</v>
      </c>
      <c r="BD9" s="12">
        <f t="shared" si="7"/>
        <v>38.910949559405019</v>
      </c>
      <c r="BE9" s="12">
        <f t="shared" si="11"/>
        <v>-172.07396140913852</v>
      </c>
    </row>
    <row r="10" spans="1:57" x14ac:dyDescent="0.2">
      <c r="A10" s="72">
        <f>'d-beta'!A10</f>
        <v>10</v>
      </c>
      <c r="B10" s="44">
        <f t="shared" si="8"/>
        <v>3.5316969803990821</v>
      </c>
      <c r="D10" s="40">
        <f>'d-beta'!F10/'d-beta'!J10</f>
        <v>1.1177867193184154</v>
      </c>
      <c r="E10" s="39">
        <f>'d-beta'!J10/'d-beta'!K10</f>
        <v>1.0553030358249207</v>
      </c>
      <c r="F10" s="39">
        <f>'d-beta'!K10/'d-beta'!L10</f>
        <v>0.92839084784391634</v>
      </c>
      <c r="G10" s="39">
        <f>'d-beta'!L10/'d-beta'!M10</f>
        <v>0.91877645853397116</v>
      </c>
      <c r="H10" s="39">
        <f>'d-beta'!M10/'d-beta'!P10</f>
        <v>1.097658702249561</v>
      </c>
      <c r="I10" s="39">
        <f>'d-beta'!N10/'d-beta'!P10</f>
        <v>1.0947835476017329</v>
      </c>
      <c r="J10" s="39">
        <f>'d-beta'!P10/'d-beta'!Q10</f>
        <v>1.0471499231840904</v>
      </c>
      <c r="K10" s="39">
        <f>'d-beta'!Q10/'d-beta'!G10</f>
        <v>1.0656095819956126</v>
      </c>
      <c r="L10" s="133">
        <f>'d-beta'!F10/'d-beta'!R10</f>
        <v>1.1292782179233309</v>
      </c>
      <c r="M10" s="39">
        <f>'d-beta'!R10/'d-beta'!N10</f>
        <v>0.89333624236379494</v>
      </c>
      <c r="N10" s="39">
        <f>'d-beta'!R10/'d-beta'!P10</f>
        <v>0.97800982061623698</v>
      </c>
      <c r="O10" s="133">
        <f>'d-beta'!F10/'d-beta'!S10</f>
        <v>2.4168727394591256</v>
      </c>
      <c r="P10" s="39">
        <f>'d-beta'!S10/'d-beta'!G10</f>
        <v>0.50991450505148972</v>
      </c>
      <c r="Q10" s="39">
        <f>'d-beta'!H10/'d-beta'!N10</f>
        <v>0.23051614511906243</v>
      </c>
      <c r="R10" s="75">
        <f t="shared" si="9"/>
        <v>-208.96224359300834</v>
      </c>
      <c r="T10" s="75">
        <f>1000*LN(D10)</f>
        <v>111.35058669361132</v>
      </c>
      <c r="U10" s="75">
        <f>1000*LN(E10)</f>
        <v>53.827963431905523</v>
      </c>
      <c r="V10" s="75">
        <f>1000*LN(F10)</f>
        <v>-74.302462618471708</v>
      </c>
      <c r="W10" s="75">
        <f>1000*LN(G10)</f>
        <v>-84.712430465434352</v>
      </c>
      <c r="X10" s="75">
        <f>1000*LN(H10)</f>
        <v>93.179458929579582</v>
      </c>
      <c r="Y10" s="75">
        <f>1000*LN(I10)</f>
        <v>90.556670305423012</v>
      </c>
      <c r="Z10" s="75">
        <f>1000*LN(J10)</f>
        <v>46.072114745259036</v>
      </c>
      <c r="AA10" s="75">
        <f>1000*LN(K10)</f>
        <v>63.547012876558661</v>
      </c>
      <c r="AB10" s="75">
        <f>1000*LN(L10)</f>
        <v>121.57868343903145</v>
      </c>
      <c r="AC10" s="75">
        <f>1000*LN(M10)</f>
        <v>-112.79223777326396</v>
      </c>
      <c r="AD10" s="75">
        <f>1000*LN(N10)</f>
        <v>-22.235567467840877</v>
      </c>
      <c r="AE10" s="75">
        <f>1000*LN(O10)</f>
        <v>882.47444806339377</v>
      </c>
      <c r="AF10" s="75">
        <f>1000*LN(P10)</f>
        <v>-673.51220447038554</v>
      </c>
      <c r="AG10" s="75">
        <f>1000*LN(Q10)</f>
        <v>-1467.4343750979056</v>
      </c>
      <c r="AI10" s="40">
        <f>'d-beta'!T10/'d-beta'!Q10</f>
        <v>1.0662375304402349</v>
      </c>
      <c r="AJ10" s="40">
        <f>'d-beta'!Q10/'d-beta'!G10</f>
        <v>1.0656095819956126</v>
      </c>
      <c r="AK10" s="40">
        <f>'d-beta'!T10/'d-beta'!G10</f>
        <v>1.1361929291204529</v>
      </c>
      <c r="AL10" s="40">
        <f>'d-beta'!T10/'d-beta'!F10</f>
        <v>0.92193633780653539</v>
      </c>
      <c r="AN10" s="4">
        <f>'d-beta'!U10/'d-beta'!W10</f>
        <v>0.99006970356440382</v>
      </c>
      <c r="AO10" s="4">
        <f>'d-beta'!W10/'d-beta'!P10</f>
        <v>0.94024174345406253</v>
      </c>
      <c r="AP10" s="4">
        <f>'d-beta'!P10/'d-beta'!Q10</f>
        <v>1.0471499231840904</v>
      </c>
      <c r="AQ10" s="4">
        <f>'d-beta'!Q10/'d-beta'!G10</f>
        <v>1.0656095819956126</v>
      </c>
      <c r="AR10" s="4">
        <f>'d-beta'!U10/'d-beta'!G10</f>
        <v>1.0387529779434423</v>
      </c>
      <c r="AS10" s="4">
        <f>'d-beta'!U10/'d-beta'!F10</f>
        <v>0.84287104049499295</v>
      </c>
      <c r="AU10" s="53">
        <f t="shared" si="0"/>
        <v>64.136124974813953</v>
      </c>
      <c r="AV10" s="12">
        <f t="shared" si="1"/>
        <v>63.547012876558661</v>
      </c>
      <c r="AW10" s="12">
        <f t="shared" si="2"/>
        <v>127.68313785137248</v>
      </c>
      <c r="AX10" s="12">
        <f t="shared" si="10"/>
        <v>-81.279105741635632</v>
      </c>
      <c r="AY10" s="12"/>
      <c r="AZ10" s="53">
        <f t="shared" si="3"/>
        <v>-9.9799306911911021</v>
      </c>
      <c r="BA10" s="53">
        <f t="shared" si="4"/>
        <v>-61.61826289432247</v>
      </c>
      <c r="BB10" s="12">
        <f t="shared" si="5"/>
        <v>46.072114745259036</v>
      </c>
      <c r="BC10" s="12">
        <f t="shared" si="6"/>
        <v>63.547012876558661</v>
      </c>
      <c r="BD10" s="12">
        <f t="shared" si="7"/>
        <v>38.020934036304233</v>
      </c>
      <c r="BE10" s="12">
        <f t="shared" si="11"/>
        <v>-170.94130955670403</v>
      </c>
    </row>
    <row r="11" spans="1:57" x14ac:dyDescent="0.2">
      <c r="A11" s="72">
        <f>'d-beta'!A11</f>
        <v>12</v>
      </c>
      <c r="B11" s="44">
        <f t="shared" si="8"/>
        <v>3.5069261792039281</v>
      </c>
      <c r="D11" s="40">
        <f>'d-beta'!F11/'d-beta'!J11</f>
        <v>1.1175329392647486</v>
      </c>
      <c r="E11" s="39">
        <f>'d-beta'!J11/'d-beta'!K11</f>
        <v>1.0549845546068179</v>
      </c>
      <c r="F11" s="39">
        <f>'d-beta'!K11/'d-beta'!L11</f>
        <v>0.92889977123496381</v>
      </c>
      <c r="G11" s="39">
        <f>'d-beta'!L11/'d-beta'!M11</f>
        <v>0.91959825912286575</v>
      </c>
      <c r="H11" s="39">
        <f>'d-beta'!M11/'d-beta'!P11</f>
        <v>1.0962467981217754</v>
      </c>
      <c r="I11" s="39">
        <f>'d-beta'!N11/'d-beta'!P11</f>
        <v>1.0933659761120764</v>
      </c>
      <c r="J11" s="39">
        <f>'d-beta'!P11/'d-beta'!Q11</f>
        <v>1.0466891570545578</v>
      </c>
      <c r="K11" s="39">
        <f>'d-beta'!Q11/'d-beta'!G11</f>
        <v>1.0643716348032557</v>
      </c>
      <c r="L11" s="133">
        <f>'d-beta'!F11/'d-beta'!R11</f>
        <v>1.129130953807117</v>
      </c>
      <c r="M11" s="39">
        <f>'d-beta'!R11/'d-beta'!N11</f>
        <v>0.89427666819687812</v>
      </c>
      <c r="N11" s="39">
        <f>'d-beta'!R11/'d-beta'!P11</f>
        <v>0.97777168223733502</v>
      </c>
      <c r="O11" s="133">
        <f>'d-beta'!F11/'d-beta'!S11</f>
        <v>2.3994993462271235</v>
      </c>
      <c r="P11" s="39">
        <f>'d-beta'!S11/'d-beta'!G11</f>
        <v>0.51259238491312509</v>
      </c>
      <c r="Q11" s="39">
        <f>'d-beta'!H11/'d-beta'!N11</f>
        <v>0.23403795521126511</v>
      </c>
      <c r="R11" s="75">
        <f t="shared" si="9"/>
        <v>-206.98578888407965</v>
      </c>
      <c r="T11" s="75">
        <f>1000*LN(D11)</f>
        <v>111.1235229233065</v>
      </c>
      <c r="U11" s="75">
        <f>1000*LN(E11)</f>
        <v>53.526126637750338</v>
      </c>
      <c r="V11" s="75">
        <f>1000*LN(F11)</f>
        <v>-73.754434863895384</v>
      </c>
      <c r="W11" s="75">
        <f>1000*LN(G11)</f>
        <v>-83.8183791757357</v>
      </c>
      <c r="X11" s="75">
        <f>1000*LN(H11)</f>
        <v>91.892343944483272</v>
      </c>
      <c r="Y11" s="75">
        <f>1000*LN(I11)</f>
        <v>89.260989482325101</v>
      </c>
      <c r="Z11" s="75">
        <f>1000*LN(J11)</f>
        <v>45.631998652939565</v>
      </c>
      <c r="AA11" s="75">
        <f>1000*LN(K11)</f>
        <v>62.384610765231059</v>
      </c>
      <c r="AB11" s="75">
        <f>1000*LN(L11)</f>
        <v>121.44826941285233</v>
      </c>
      <c r="AC11" s="75">
        <f>1000*LN(M11)</f>
        <v>-111.74007942926832</v>
      </c>
      <c r="AD11" s="75">
        <f>1000*LN(N11)</f>
        <v>-22.479089946943347</v>
      </c>
      <c r="AE11" s="75">
        <f>1000*LN(O11)</f>
        <v>875.26010985399785</v>
      </c>
      <c r="AF11" s="75">
        <f>1000*LN(P11)</f>
        <v>-668.27432096991822</v>
      </c>
      <c r="AG11" s="75">
        <f>1000*LN(Q11)</f>
        <v>-1452.2719750201752</v>
      </c>
      <c r="AI11" s="40">
        <f>'d-beta'!T11/'d-beta'!Q11</f>
        <v>1.0656974342307568</v>
      </c>
      <c r="AJ11" s="40">
        <f>'d-beta'!Q11/'d-beta'!G11</f>
        <v>1.0643716348032557</v>
      </c>
      <c r="AK11" s="40">
        <f>'d-beta'!T11/'d-beta'!G11</f>
        <v>1.1342981202778257</v>
      </c>
      <c r="AL11" s="40">
        <f>'d-beta'!T11/'d-beta'!F11</f>
        <v>0.92221976640871861</v>
      </c>
      <c r="AN11" s="4">
        <f>'d-beta'!U11/'d-beta'!W11</f>
        <v>0.99015585790679672</v>
      </c>
      <c r="AO11" s="4">
        <f>'d-beta'!W11/'d-beta'!P11</f>
        <v>0.9408472262052493</v>
      </c>
      <c r="AP11" s="4">
        <f>'d-beta'!P11/'d-beta'!Q11</f>
        <v>1.0466891570545578</v>
      </c>
      <c r="AQ11" s="4">
        <f>'d-beta'!Q11/'d-beta'!G11</f>
        <v>1.0643716348032557</v>
      </c>
      <c r="AR11" s="4">
        <f>'d-beta'!U11/'d-beta'!G11</f>
        <v>1.0378478439689232</v>
      </c>
      <c r="AS11" s="4">
        <f>'d-beta'!U11/'d-beta'!F11</f>
        <v>0.84380268213649368</v>
      </c>
      <c r="AU11" s="53">
        <f t="shared" si="0"/>
        <v>63.629452651330759</v>
      </c>
      <c r="AV11" s="12">
        <f t="shared" si="1"/>
        <v>62.384610765231059</v>
      </c>
      <c r="AW11" s="12">
        <f t="shared" si="2"/>
        <v>126.01406341656185</v>
      </c>
      <c r="AX11" s="12">
        <f t="shared" si="10"/>
        <v>-80.971725467517871</v>
      </c>
      <c r="AY11" s="12"/>
      <c r="AZ11" s="53">
        <f t="shared" si="3"/>
        <v>-9.8929160155667262</v>
      </c>
      <c r="BA11" s="53">
        <f t="shared" si="4"/>
        <v>-60.974505175401838</v>
      </c>
      <c r="BB11" s="12">
        <f t="shared" si="5"/>
        <v>45.631998652939565</v>
      </c>
      <c r="BC11" s="12">
        <f t="shared" si="6"/>
        <v>62.384610765231059</v>
      </c>
      <c r="BD11" s="12">
        <f t="shared" si="7"/>
        <v>37.149188227202295</v>
      </c>
      <c r="BE11" s="12">
        <f t="shared" si="11"/>
        <v>-169.83660065687752</v>
      </c>
    </row>
    <row r="12" spans="1:57" x14ac:dyDescent="0.2">
      <c r="A12" s="72">
        <f>'d-beta'!A12</f>
        <v>14</v>
      </c>
      <c r="B12" s="44">
        <f t="shared" si="8"/>
        <v>3.4825004353125548</v>
      </c>
      <c r="D12" s="40">
        <f>'d-beta'!F12/'d-beta'!J12</f>
        <v>1.1172962736529328</v>
      </c>
      <c r="E12" s="39">
        <f>'d-beta'!J12/'d-beta'!K12</f>
        <v>1.0546689656859147</v>
      </c>
      <c r="F12" s="39">
        <f>'d-beta'!K12/'d-beta'!L12</f>
        <v>0.92939851893946124</v>
      </c>
      <c r="G12" s="39">
        <f>'d-beta'!L12/'d-beta'!M12</f>
        <v>0.92041215948950805</v>
      </c>
      <c r="H12" s="39">
        <f>'d-beta'!M12/'d-beta'!P12</f>
        <v>1.0948603359715039</v>
      </c>
      <c r="I12" s="39">
        <f>'d-beta'!N12/'d-beta'!P12</f>
        <v>1.0919726915405874</v>
      </c>
      <c r="J12" s="39">
        <f>'d-beta'!P12/'d-beta'!Q12</f>
        <v>1.0462338349803579</v>
      </c>
      <c r="K12" s="39">
        <f>'d-beta'!Q12/'d-beta'!G12</f>
        <v>1.0631601130201287</v>
      </c>
      <c r="L12" s="133">
        <f>'d-beta'!F12/'d-beta'!R12</f>
        <v>1.1289960366260445</v>
      </c>
      <c r="M12" s="39">
        <f>'d-beta'!R12/'d-beta'!N12</f>
        <v>0.89520679186952756</v>
      </c>
      <c r="N12" s="39">
        <f>'d-beta'!R12/'d-beta'!P12</f>
        <v>0.97754137000318231</v>
      </c>
      <c r="O12" s="133">
        <f>'d-beta'!F12/'d-beta'!S12</f>
        <v>2.3825220718493965</v>
      </c>
      <c r="P12" s="39">
        <f>'d-beta'!S12/'d-beta'!G12</f>
        <v>0.51525007802995082</v>
      </c>
      <c r="Q12" s="39">
        <f>'d-beta'!H12/'d-beta'!N12</f>
        <v>0.237560727145911</v>
      </c>
      <c r="R12" s="75">
        <f t="shared" si="9"/>
        <v>-205.05671288772632</v>
      </c>
      <c r="T12" s="75">
        <f>1000*LN(D12)</f>
        <v>110.91172542993874</v>
      </c>
      <c r="U12" s="75">
        <f>1000*LN(E12)</f>
        <v>53.226941088823317</v>
      </c>
      <c r="V12" s="75">
        <f>1000*LN(F12)</f>
        <v>-73.217655898849856</v>
      </c>
      <c r="W12" s="75">
        <f>1000*LN(G12)</f>
        <v>-82.933709815723404</v>
      </c>
      <c r="X12" s="75">
        <f>1000*LN(H12)</f>
        <v>90.626808075659113</v>
      </c>
      <c r="Y12" s="75">
        <f>1000*LN(I12)</f>
        <v>87.985869263299563</v>
      </c>
      <c r="Z12" s="75">
        <f>1000*LN(J12)</f>
        <v>45.196892265254917</v>
      </c>
      <c r="AA12" s="75">
        <f>1000*LN(K12)</f>
        <v>61.245711742623314</v>
      </c>
      <c r="AB12" s="75">
        <f>1000*LN(L12)</f>
        <v>121.3287746441306</v>
      </c>
      <c r="AC12" s="75">
        <f>1000*LN(M12)</f>
        <v>-110.70053502758201</v>
      </c>
      <c r="AD12" s="75">
        <f>1000*LN(N12)</f>
        <v>-22.714665764282589</v>
      </c>
      <c r="AE12" s="75">
        <f>1000*LN(O12)</f>
        <v>868.15962065835379</v>
      </c>
      <c r="AF12" s="75">
        <f>1000*LN(P12)</f>
        <v>-663.10290777062755</v>
      </c>
      <c r="AG12" s="75">
        <f>1000*LN(Q12)</f>
        <v>-1437.3319949454469</v>
      </c>
      <c r="AI12" s="40">
        <f>'d-beta'!T12/'d-beta'!Q12</f>
        <v>1.0651623318567325</v>
      </c>
      <c r="AJ12" s="40">
        <f>'d-beta'!Q12/'d-beta'!G12</f>
        <v>1.0631601130201287</v>
      </c>
      <c r="AK12" s="40">
        <f>'d-beta'!T12/'d-beta'!G12</f>
        <v>1.1324381051215877</v>
      </c>
      <c r="AL12" s="40">
        <f>'d-beta'!T12/'d-beta'!F12</f>
        <v>0.9224853450479793</v>
      </c>
      <c r="AN12" s="4">
        <f>'d-beta'!U12/'d-beta'!W12</f>
        <v>0.99024158518770344</v>
      </c>
      <c r="AO12" s="4">
        <f>'d-beta'!W12/'d-beta'!P12</f>
        <v>0.94144467581560598</v>
      </c>
      <c r="AP12" s="4">
        <f>'d-beta'!P12/'d-beta'!Q12</f>
        <v>1.0462338349803579</v>
      </c>
      <c r="AQ12" s="4">
        <f>'d-beta'!Q12/'d-beta'!G12</f>
        <v>1.0631601130201287</v>
      </c>
      <c r="AR12" s="4">
        <f>'d-beta'!U12/'d-beta'!G12</f>
        <v>1.036963332558192</v>
      </c>
      <c r="AS12" s="4">
        <f>'d-beta'!U12/'d-beta'!F12</f>
        <v>0.84471148869927837</v>
      </c>
      <c r="AU12" s="53">
        <f t="shared" si="0"/>
        <v>63.127211824610427</v>
      </c>
      <c r="AV12" s="12">
        <f t="shared" si="1"/>
        <v>61.245711742623314</v>
      </c>
      <c r="AW12" s="12">
        <f t="shared" si="2"/>
        <v>124.3729235672339</v>
      </c>
      <c r="AX12" s="12">
        <f t="shared" si="10"/>
        <v>-80.683789320492366</v>
      </c>
      <c r="AY12" s="12"/>
      <c r="AZ12" s="53">
        <f t="shared" si="3"/>
        <v>-9.8063401807420618</v>
      </c>
      <c r="BA12" s="53">
        <f t="shared" si="4"/>
        <v>-60.339694358037278</v>
      </c>
      <c r="BB12" s="12">
        <f t="shared" si="5"/>
        <v>45.196892265254917</v>
      </c>
      <c r="BC12" s="12">
        <f t="shared" si="6"/>
        <v>61.245711742623314</v>
      </c>
      <c r="BD12" s="12">
        <f t="shared" si="7"/>
        <v>36.296569469098884</v>
      </c>
      <c r="BE12" s="12">
        <f t="shared" si="11"/>
        <v>-168.76014341862734</v>
      </c>
    </row>
    <row r="13" spans="1:57" x14ac:dyDescent="0.2">
      <c r="A13" s="72">
        <f>'d-beta'!A13</f>
        <v>16</v>
      </c>
      <c r="B13" s="44">
        <f t="shared" si="8"/>
        <v>3.4584125886218229</v>
      </c>
      <c r="D13" s="40">
        <f>'d-beta'!F13/'d-beta'!J13</f>
        <v>1.1170790731346358</v>
      </c>
      <c r="E13" s="39">
        <f>'d-beta'!J13/'d-beta'!K13</f>
        <v>1.054355155393196</v>
      </c>
      <c r="F13" s="39">
        <f>'d-beta'!K13/'d-beta'!L13</f>
        <v>0.92988729652782531</v>
      </c>
      <c r="G13" s="39">
        <f>'d-beta'!L13/'d-beta'!M13</f>
        <v>0.92122013799961533</v>
      </c>
      <c r="H13" s="39">
        <f>'d-beta'!M13/'d-beta'!P13</f>
        <v>1.093496951437906</v>
      </c>
      <c r="I13" s="39">
        <f>'d-beta'!N13/'d-beta'!P13</f>
        <v>1.090604061651796</v>
      </c>
      <c r="J13" s="39">
        <f>'d-beta'!P13/'d-beta'!Q13</f>
        <v>1.0457847150530577</v>
      </c>
      <c r="K13" s="39">
        <f>'d-beta'!Q13/'d-beta'!G13</f>
        <v>1.0619733892004275</v>
      </c>
      <c r="L13" s="133">
        <f>'d-beta'!F13/'d-beta'!R13</f>
        <v>1.128875744935943</v>
      </c>
      <c r="M13" s="39">
        <f>'d-beta'!R13/'d-beta'!N13</f>
        <v>0.89612564037960862</v>
      </c>
      <c r="N13" s="39">
        <f>'d-beta'!R13/'d-beta'!P13</f>
        <v>0.97731826314831793</v>
      </c>
      <c r="O13" s="133">
        <f>'d-beta'!F13/'d-beta'!S13</f>
        <v>2.3659269747969929</v>
      </c>
      <c r="P13" s="39">
        <f>'d-beta'!S13/'d-beta'!G13</f>
        <v>0.51788906945914914</v>
      </c>
      <c r="Q13" s="39">
        <f>'d-beta'!H13/'d-beta'!N13</f>
        <v>0.24108306038464772</v>
      </c>
      <c r="R13" s="75">
        <f t="shared" si="9"/>
        <v>-203.17568938644629</v>
      </c>
      <c r="T13" s="75">
        <f>1000*LN(D13)</f>
        <v>110.71730821235406</v>
      </c>
      <c r="U13" s="75">
        <f>1000*LN(E13)</f>
        <v>52.9293529371297</v>
      </c>
      <c r="V13" s="75">
        <f>1000*LN(F13)</f>
        <v>-72.691886707736273</v>
      </c>
      <c r="W13" s="75">
        <f>1000*LN(G13)</f>
        <v>-82.056250658377223</v>
      </c>
      <c r="X13" s="75">
        <f>1000*LN(H13)</f>
        <v>89.380773236794766</v>
      </c>
      <c r="Y13" s="75">
        <f>1000*LN(I13)</f>
        <v>86.731727738902421</v>
      </c>
      <c r="Z13" s="75">
        <f>1000*LN(J13)</f>
        <v>44.767527110540755</v>
      </c>
      <c r="AA13" s="75">
        <f>1000*LN(K13)</f>
        <v>60.128865255740692</v>
      </c>
      <c r="AB13" s="75">
        <f>1000*LN(L13)</f>
        <v>121.22222148092828</v>
      </c>
      <c r="AC13" s="75">
        <f>1000*LN(M13)</f>
        <v>-109.67465219966589</v>
      </c>
      <c r="AD13" s="75">
        <f>1000*LN(N13)</f>
        <v>-22.942924460763411</v>
      </c>
      <c r="AE13" s="75">
        <f>1000*LN(O13)</f>
        <v>861.16990066609765</v>
      </c>
      <c r="AF13" s="75">
        <f>1000*LN(P13)</f>
        <v>-657.99421127965127</v>
      </c>
      <c r="AG13" s="75">
        <f>1000*LN(Q13)</f>
        <v>-1422.6137559703179</v>
      </c>
      <c r="AI13" s="40">
        <f>'d-beta'!T13/'d-beta'!Q13</f>
        <v>1.0646319395365351</v>
      </c>
      <c r="AJ13" s="40">
        <f>'d-beta'!Q13/'d-beta'!G13</f>
        <v>1.0619733892004275</v>
      </c>
      <c r="AK13" s="40">
        <f>'d-beta'!T13/'d-beta'!G13</f>
        <v>1.1306107890806389</v>
      </c>
      <c r="AL13" s="40">
        <f>'d-beta'!T13/'d-beta'!F13</f>
        <v>0.92273085838750957</v>
      </c>
      <c r="AN13" s="4">
        <f>'d-beta'!U13/'d-beta'!W13</f>
        <v>0.99032588741064698</v>
      </c>
      <c r="AO13" s="4">
        <f>'d-beta'!W13/'d-beta'!P13</f>
        <v>0.94203428000691392</v>
      </c>
      <c r="AP13" s="4">
        <f>'d-beta'!P13/'d-beta'!Q13</f>
        <v>1.0457847150530577</v>
      </c>
      <c r="AQ13" s="4">
        <f>'d-beta'!Q13/'d-beta'!G13</f>
        <v>1.0619733892004275</v>
      </c>
      <c r="AR13" s="4">
        <f>'d-beta'!U13/'d-beta'!G13</f>
        <v>1.0360978271657957</v>
      </c>
      <c r="AS13" s="4">
        <f>'d-beta'!U13/'d-beta'!F13</f>
        <v>0.84559553709153601</v>
      </c>
      <c r="AU13" s="53">
        <f t="shared" si="0"/>
        <v>62.629142749783732</v>
      </c>
      <c r="AV13" s="12">
        <f t="shared" si="1"/>
        <v>60.128865255740692</v>
      </c>
      <c r="AW13" s="12">
        <f t="shared" si="2"/>
        <v>122.75800800552454</v>
      </c>
      <c r="AX13" s="12">
        <f t="shared" si="10"/>
        <v>-80.417681380921948</v>
      </c>
      <c r="AY13" s="12"/>
      <c r="AZ13" s="53">
        <f t="shared" si="3"/>
        <v>-9.7212108184145603</v>
      </c>
      <c r="BA13" s="53">
        <f t="shared" si="4"/>
        <v>-59.713614402384486</v>
      </c>
      <c r="BB13" s="12">
        <f t="shared" si="5"/>
        <v>44.767527110540755</v>
      </c>
      <c r="BC13" s="12">
        <f t="shared" si="6"/>
        <v>60.128865255740692</v>
      </c>
      <c r="BD13" s="12">
        <f t="shared" si="7"/>
        <v>35.461567145482483</v>
      </c>
      <c r="BE13" s="12">
        <f t="shared" si="11"/>
        <v>-167.71412224096397</v>
      </c>
    </row>
    <row r="14" spans="1:57" x14ac:dyDescent="0.2">
      <c r="A14" s="72">
        <f>'d-beta'!A14</f>
        <v>18</v>
      </c>
      <c r="B14" s="44">
        <f t="shared" si="8"/>
        <v>3.4346556757685045</v>
      </c>
      <c r="D14" s="40">
        <f>'d-beta'!F14/'d-beta'!J14</f>
        <v>1.1168791456445424</v>
      </c>
      <c r="E14" s="39">
        <f>'d-beta'!J14/'d-beta'!K14</f>
        <v>1.0540449474172842</v>
      </c>
      <c r="F14" s="39">
        <f>'d-beta'!K14/'d-beta'!L14</f>
        <v>0.93036589606523423</v>
      </c>
      <c r="G14" s="39">
        <f>'d-beta'!L14/'d-beta'!M14</f>
        <v>0.92202095625440239</v>
      </c>
      <c r="H14" s="39">
        <f>'d-beta'!M14/'d-beta'!P14</f>
        <v>1.0921577540510672</v>
      </c>
      <c r="I14" s="39">
        <f>'d-beta'!N14/'d-beta'!P14</f>
        <v>1.0892581963026524</v>
      </c>
      <c r="J14" s="39">
        <f>'d-beta'!P14/'d-beta'!Q14</f>
        <v>1.0453409488253851</v>
      </c>
      <c r="K14" s="39">
        <f>'d-beta'!Q14/'d-beta'!G14</f>
        <v>1.0608126513441858</v>
      </c>
      <c r="L14" s="133">
        <f>'d-beta'!F14/'d-beta'!R14</f>
        <v>1.1287694824742647</v>
      </c>
      <c r="M14" s="39">
        <f>'d-beta'!R14/'d-beta'!N14</f>
        <v>0.89703453797125476</v>
      </c>
      <c r="N14" s="39">
        <f>'d-beta'!R14/'d-beta'!P14</f>
        <v>0.97710222285175208</v>
      </c>
      <c r="O14" s="133">
        <f>'d-beta'!F14/'d-beta'!S14</f>
        <v>2.3497124837219432</v>
      </c>
      <c r="P14" s="39">
        <f>'d-beta'!S14/'d-beta'!G14</f>
        <v>0.52050773779629955</v>
      </c>
      <c r="Q14" s="39">
        <f>'d-beta'!H14/'d-beta'!N14</f>
        <v>0.24460466816411747</v>
      </c>
      <c r="R14" s="75">
        <f t="shared" si="9"/>
        <v>-201.34244836423107</v>
      </c>
      <c r="T14" s="75">
        <f>1000*LN(D14)</f>
        <v>110.53831874966261</v>
      </c>
      <c r="U14" s="75">
        <f>1000*LN(E14)</f>
        <v>52.635093818344117</v>
      </c>
      <c r="V14" s="75">
        <f>1000*LN(F14)</f>
        <v>-72.177333581447598</v>
      </c>
      <c r="W14" s="75">
        <f>1000*LN(G14)</f>
        <v>-81.187326557596009</v>
      </c>
      <c r="X14" s="75">
        <f>1000*LN(H14)</f>
        <v>88.155330305606967</v>
      </c>
      <c r="Y14" s="75">
        <f>1000*LN(I14)</f>
        <v>85.496910708382202</v>
      </c>
      <c r="Z14" s="75">
        <f>1000*LN(J14)</f>
        <v>44.343099021880413</v>
      </c>
      <c r="AA14" s="75">
        <f>1000*LN(K14)</f>
        <v>59.035266607780173</v>
      </c>
      <c r="AB14" s="75">
        <f>1000*LN(L14)</f>
        <v>121.12808582093471</v>
      </c>
      <c r="AC14" s="75">
        <f>1000*LN(M14)</f>
        <v>-108.66091379474666</v>
      </c>
      <c r="AD14" s="75">
        <f>1000*LN(N14)</f>
        <v>-23.164003086364531</v>
      </c>
      <c r="AE14" s="75">
        <f>1000*LN(O14)</f>
        <v>854.29297331865519</v>
      </c>
      <c r="AF14" s="75">
        <f>1000*LN(P14)</f>
        <v>-652.95052495442417</v>
      </c>
      <c r="AG14" s="75">
        <f>1000*LN(Q14)</f>
        <v>-1408.1119710210835</v>
      </c>
      <c r="AI14" s="40">
        <f>'d-beta'!T14/'d-beta'!Q14</f>
        <v>1.0641063377089144</v>
      </c>
      <c r="AJ14" s="40">
        <f>'d-beta'!Q14/'d-beta'!G14</f>
        <v>1.0608126513441858</v>
      </c>
      <c r="AK14" s="40">
        <f>'d-beta'!T14/'d-beta'!G14</f>
        <v>1.1288174654171452</v>
      </c>
      <c r="AL14" s="40">
        <f>'d-beta'!T14/'d-beta'!F14</f>
        <v>0.92295771843465868</v>
      </c>
      <c r="AN14" s="4">
        <f>'d-beta'!U14/'d-beta'!W14</f>
        <v>0.99040772595295412</v>
      </c>
      <c r="AO14" s="4">
        <f>'d-beta'!W14/'d-beta'!P14</f>
        <v>0.94261681423731059</v>
      </c>
      <c r="AP14" s="4">
        <f>'d-beta'!P14/'d-beta'!Q14</f>
        <v>1.0453409488253851</v>
      </c>
      <c r="AQ14" s="4">
        <f>'d-beta'!Q14/'d-beta'!G14</f>
        <v>1.0608126513441858</v>
      </c>
      <c r="AR14" s="4">
        <f>'d-beta'!U14/'d-beta'!G14</f>
        <v>1.0352514694765702</v>
      </c>
      <c r="AS14" s="4">
        <f>'d-beta'!U14/'d-beta'!F14</f>
        <v>0.84645512985673743</v>
      </c>
      <c r="AU14" s="53">
        <f t="shared" si="0"/>
        <v>62.135327381384677</v>
      </c>
      <c r="AV14" s="12">
        <f t="shared" si="1"/>
        <v>59.035266607780173</v>
      </c>
      <c r="AW14" s="12">
        <f t="shared" si="2"/>
        <v>121.17059398916504</v>
      </c>
      <c r="AX14" s="12">
        <f t="shared" si="10"/>
        <v>-80.171854375065791</v>
      </c>
      <c r="AY14" s="12"/>
      <c r="AZ14" s="53">
        <f t="shared" si="3"/>
        <v>-9.6385762412038076</v>
      </c>
      <c r="BA14" s="53">
        <f t="shared" si="4"/>
        <v>-59.095426504659187</v>
      </c>
      <c r="BB14" s="12">
        <f t="shared" si="5"/>
        <v>44.343099021880413</v>
      </c>
      <c r="BC14" s="12">
        <f t="shared" si="6"/>
        <v>59.035266607780173</v>
      </c>
      <c r="BD14" s="12">
        <f t="shared" si="7"/>
        <v>34.644362883797776</v>
      </c>
      <c r="BE14" s="12">
        <f t="shared" si="11"/>
        <v>-166.69808548043309</v>
      </c>
    </row>
    <row r="15" spans="1:57" x14ac:dyDescent="0.2">
      <c r="A15" s="72">
        <f>'d-beta'!A15</f>
        <v>20</v>
      </c>
      <c r="B15" s="44">
        <f t="shared" si="8"/>
        <v>3.4112229234180456</v>
      </c>
      <c r="D15" s="40">
        <f>'d-beta'!F15/'d-beta'!J15</f>
        <v>1.1166995267508175</v>
      </c>
      <c r="E15" s="39">
        <f>'d-beta'!J15/'d-beta'!K15</f>
        <v>1.0537368144452939</v>
      </c>
      <c r="F15" s="39">
        <f>'d-beta'!K15/'d-beta'!L15</f>
        <v>0.9308351595431783</v>
      </c>
      <c r="G15" s="39">
        <f>'d-beta'!L15/'d-beta'!M15</f>
        <v>0.92281491273714267</v>
      </c>
      <c r="H15" s="39">
        <f>'d-beta'!M15/'d-beta'!P15</f>
        <v>1.0908420010990856</v>
      </c>
      <c r="I15" s="39">
        <f>'d-beta'!N15/'d-beta'!P15</f>
        <v>1.0879356765866153</v>
      </c>
      <c r="J15" s="39">
        <f>'d-beta'!P15/'d-beta'!Q15</f>
        <v>1.0449026396348426</v>
      </c>
      <c r="K15" s="39">
        <f>'d-beta'!Q15/'d-beta'!G15</f>
        <v>1.0596746079577948</v>
      </c>
      <c r="L15" s="133">
        <f>'d-beta'!F15/'d-beta'!R15</f>
        <v>1.1286794712491752</v>
      </c>
      <c r="M15" s="39">
        <f>'d-beta'!R15/'d-beta'!N15</f>
        <v>0.89793288121205539</v>
      </c>
      <c r="N15" s="39">
        <f>'d-beta'!R15/'d-beta'!P15</f>
        <v>0.97689321665080631</v>
      </c>
      <c r="O15" s="133">
        <f>'d-beta'!F15/'d-beta'!S15</f>
        <v>2.3338628124383596</v>
      </c>
      <c r="P15" s="39">
        <f>'d-beta'!S15/'d-beta'!G15</f>
        <v>0.52310726315628553</v>
      </c>
      <c r="Q15" s="39">
        <f>'d-beta'!H15/'d-beta'!N15</f>
        <v>0.24812616905124329</v>
      </c>
      <c r="R15" s="75">
        <f t="shared" si="9"/>
        <v>-199.55601039259014</v>
      </c>
      <c r="T15" s="75">
        <f>1000*LN(D15)</f>
        <v>110.37748367693204</v>
      </c>
      <c r="U15" s="75">
        <f>1000*LN(E15)</f>
        <v>52.34271727371263</v>
      </c>
      <c r="V15" s="75">
        <f>1000*LN(F15)</f>
        <v>-71.673074800298082</v>
      </c>
      <c r="W15" s="75">
        <f>1000*LN(G15)</f>
        <v>-80.326592499783018</v>
      </c>
      <c r="X15" s="75">
        <f>1000*LN(H15)</f>
        <v>86.949876105984302</v>
      </c>
      <c r="Y15" s="75">
        <f>1000*LN(I15)</f>
        <v>84.282025901687476</v>
      </c>
      <c r="Z15" s="75">
        <f>1000*LN(J15)</f>
        <v>43.923713262836287</v>
      </c>
      <c r="AA15" s="75">
        <f>1000*LN(K15)</f>
        <v>57.961887373206181</v>
      </c>
      <c r="AB15" s="75">
        <f>1000*LN(L15)</f>
        <v>121.04833985371036</v>
      </c>
      <c r="AC15" s="75">
        <f>1000*LN(M15)</f>
        <v>-107.65995599884999</v>
      </c>
      <c r="AD15" s="75">
        <f>1000*LN(N15)</f>
        <v>-23.377930097162544</v>
      </c>
      <c r="AE15" s="75">
        <f>1000*LN(O15)</f>
        <v>847.52475426128149</v>
      </c>
      <c r="AF15" s="75">
        <f>1000*LN(P15)</f>
        <v>-647.96874386869126</v>
      </c>
      <c r="AG15" s="75">
        <f>1000*LN(Q15)</f>
        <v>-1393.8179160102468</v>
      </c>
      <c r="AI15" s="40">
        <f>'d-beta'!T15/'d-beta'!Q15</f>
        <v>1.0635851555363074</v>
      </c>
      <c r="AJ15" s="40">
        <f>'d-beta'!Q15/'d-beta'!G15</f>
        <v>1.0596746079577948</v>
      </c>
      <c r="AK15" s="40">
        <f>'d-beta'!T15/'d-beta'!G15</f>
        <v>1.1270541827226668</v>
      </c>
      <c r="AL15" s="40">
        <f>'d-beta'!T15/'d-beta'!F15</f>
        <v>0.92316370389400959</v>
      </c>
      <c r="AN15" s="4">
        <f>'d-beta'!U15/'d-beta'!W15</f>
        <v>0.99048982839650446</v>
      </c>
      <c r="AO15" s="4">
        <f>'d-beta'!W15/'d-beta'!P15</f>
        <v>0.94319124435039847</v>
      </c>
      <c r="AP15" s="4">
        <f>'d-beta'!P15/'d-beta'!Q15</f>
        <v>1.0449026396348426</v>
      </c>
      <c r="AQ15" s="4">
        <f>'d-beta'!Q15/'d-beta'!G15</f>
        <v>1.0596746079577948</v>
      </c>
      <c r="AR15" s="4">
        <f>'d-beta'!U15/'d-beta'!G15</f>
        <v>1.0344229198501351</v>
      </c>
      <c r="AS15" s="4">
        <f>'d-beta'!U15/'d-beta'!F15</f>
        <v>0.84728996060758921</v>
      </c>
      <c r="AU15" s="53">
        <f t="shared" si="0"/>
        <v>61.645423478788381</v>
      </c>
      <c r="AV15" s="12">
        <f t="shared" si="1"/>
        <v>57.961887373206181</v>
      </c>
      <c r="AW15" s="12">
        <f t="shared" si="2"/>
        <v>119.60731085199461</v>
      </c>
      <c r="AX15" s="12">
        <f t="shared" si="10"/>
        <v>-79.948699540595712</v>
      </c>
      <c r="AY15" s="12"/>
      <c r="AZ15" s="53">
        <f t="shared" si="3"/>
        <v>-9.5556820567801086</v>
      </c>
      <c r="BA15" s="53">
        <f t="shared" si="4"/>
        <v>-58.486212721487306</v>
      </c>
      <c r="BB15" s="12">
        <f t="shared" si="5"/>
        <v>43.923713262836287</v>
      </c>
      <c r="BC15" s="12">
        <f t="shared" si="6"/>
        <v>57.961887373206181</v>
      </c>
      <c r="BD15" s="12">
        <f t="shared" si="7"/>
        <v>33.8437058577749</v>
      </c>
      <c r="BE15" s="12">
        <f t="shared" si="11"/>
        <v>-165.71230453481539</v>
      </c>
    </row>
    <row r="16" spans="1:57" x14ac:dyDescent="0.2">
      <c r="A16" s="72">
        <f>'d-beta'!A16</f>
        <v>22</v>
      </c>
      <c r="B16" s="44">
        <f t="shared" si="8"/>
        <v>3.3881077418261905</v>
      </c>
      <c r="D16" s="40">
        <f>'d-beta'!F16/'d-beta'!J16</f>
        <v>1.1165403498514854</v>
      </c>
      <c r="E16" s="39">
        <f>'d-beta'!J16/'d-beta'!K16</f>
        <v>1.0534305589384196</v>
      </c>
      <c r="F16" s="39">
        <f>'d-beta'!K16/'d-beta'!L16</f>
        <v>0.93129558565953185</v>
      </c>
      <c r="G16" s="39">
        <f>'d-beta'!L16/'d-beta'!M16</f>
        <v>0.92360209185862674</v>
      </c>
      <c r="H16" s="39">
        <f>'d-beta'!M16/'d-beta'!P16</f>
        <v>1.0895485927124591</v>
      </c>
      <c r="I16" s="39">
        <f>'d-beta'!N16/'d-beta'!P16</f>
        <v>1.0866352940658501</v>
      </c>
      <c r="J16" s="39">
        <f>'d-beta'!P16/'d-beta'!Q16</f>
        <v>1.0444700584312614</v>
      </c>
      <c r="K16" s="39">
        <f>'d-beta'!Q16/'d-beta'!G16</f>
        <v>1.0585607105289947</v>
      </c>
      <c r="L16" s="133">
        <f>'d-beta'!F16/'d-beta'!R16</f>
        <v>1.1286049101234747</v>
      </c>
      <c r="M16" s="39">
        <f>'d-beta'!R16/'d-beta'!N16</f>
        <v>0.89882190732626388</v>
      </c>
      <c r="N16" s="39">
        <f>'d-beta'!R16/'d-beta'!P16</f>
        <v>0.97669160758030305</v>
      </c>
      <c r="O16" s="133">
        <f>'d-beta'!F16/'d-beta'!S16</f>
        <v>2.3183731532931864</v>
      </c>
      <c r="P16" s="39">
        <f>'d-beta'!S16/'d-beta'!G16</f>
        <v>0.52568770261621001</v>
      </c>
      <c r="Q16" s="39">
        <f>'d-beta'!H16/'d-beta'!N16</f>
        <v>0.25164550382952305</v>
      </c>
      <c r="R16" s="75">
        <f t="shared" si="9"/>
        <v>-197.81774884610243</v>
      </c>
      <c r="T16" s="75">
        <f>1000*LN(D16)</f>
        <v>110.23493123438492</v>
      </c>
      <c r="U16" s="75">
        <f>1000*LN(E16)</f>
        <v>52.052037460709577</v>
      </c>
      <c r="V16" s="75">
        <f>1000*LN(F16)</f>
        <v>-71.178559442638431</v>
      </c>
      <c r="W16" s="75">
        <f>1000*LN(G16)</f>
        <v>-79.473936607624154</v>
      </c>
      <c r="X16" s="75">
        <f>1000*LN(H16)</f>
        <v>85.763475337233459</v>
      </c>
      <c r="Y16" s="75">
        <f>1000*LN(I16)</f>
        <v>83.08603580219696</v>
      </c>
      <c r="Z16" s="75">
        <f>1000*LN(J16)</f>
        <v>43.50963566896084</v>
      </c>
      <c r="AA16" s="75">
        <f>1000*LN(K16)</f>
        <v>56.910165195076203</v>
      </c>
      <c r="AB16" s="75">
        <f>1000*LN(L16)</f>
        <v>120.98227717561549</v>
      </c>
      <c r="AC16" s="75">
        <f>1000*LN(M16)</f>
        <v>-106.67036499574716</v>
      </c>
      <c r="AD16" s="75">
        <f>1000*LN(N16)</f>
        <v>-23.584329193550211</v>
      </c>
      <c r="AE16" s="75">
        <f>1000*LN(O16)</f>
        <v>840.86571267475051</v>
      </c>
      <c r="AF16" s="75">
        <f>1000*LN(P16)</f>
        <v>-643.04796382864811</v>
      </c>
      <c r="AG16" s="75">
        <f>1000*LN(Q16)</f>
        <v>-1379.7339126806637</v>
      </c>
      <c r="AI16" s="40">
        <f>'d-beta'!T16/'d-beta'!Q16</f>
        <v>1.0630687765954647</v>
      </c>
      <c r="AJ16" s="40">
        <f>'d-beta'!Q16/'d-beta'!G16</f>
        <v>1.0585607105289947</v>
      </c>
      <c r="AK16" s="40">
        <f>'d-beta'!T16/'d-beta'!G16</f>
        <v>1.1253228394940844</v>
      </c>
      <c r="AL16" s="40">
        <f>'d-beta'!T16/'d-beta'!F16</f>
        <v>0.92334919869150756</v>
      </c>
      <c r="AN16" s="4">
        <f>'d-beta'!U16/'d-beta'!W16</f>
        <v>0.99057023597329752</v>
      </c>
      <c r="AO16" s="4">
        <f>'d-beta'!W16/'d-beta'!P16</f>
        <v>0.94375874491226863</v>
      </c>
      <c r="AP16" s="4">
        <f>'d-beta'!P16/'d-beta'!Q16</f>
        <v>1.0444700584312614</v>
      </c>
      <c r="AQ16" s="4">
        <f>'d-beta'!Q16/'d-beta'!G16</f>
        <v>1.0585607105289947</v>
      </c>
      <c r="AR16" s="4">
        <f>'d-beta'!U16/'d-beta'!G16</f>
        <v>1.0336131565149227</v>
      </c>
      <c r="AS16" s="4">
        <f>'d-beta'!U16/'d-beta'!F16</f>
        <v>0.84809962646285619</v>
      </c>
      <c r="AU16" s="53">
        <f t="shared" si="0"/>
        <v>61.159797732926393</v>
      </c>
      <c r="AV16" s="12">
        <f t="shared" si="1"/>
        <v>56.910165195076203</v>
      </c>
      <c r="AW16" s="12">
        <f t="shared" si="2"/>
        <v>118.06996292800272</v>
      </c>
      <c r="AX16" s="12">
        <f t="shared" si="10"/>
        <v>-79.747785918099794</v>
      </c>
      <c r="AY16" s="12"/>
      <c r="AZ16" s="53">
        <f t="shared" si="3"/>
        <v>-9.4745057428627462</v>
      </c>
      <c r="BA16" s="53">
        <f t="shared" si="4"/>
        <v>-57.88471232962776</v>
      </c>
      <c r="BB16" s="12">
        <f t="shared" si="5"/>
        <v>43.50963566896084</v>
      </c>
      <c r="BC16" s="12">
        <f t="shared" si="6"/>
        <v>56.910165195076203</v>
      </c>
      <c r="BD16" s="12">
        <f t="shared" si="7"/>
        <v>33.060582791546622</v>
      </c>
      <c r="BE16" s="12">
        <f t="shared" si="11"/>
        <v>-164.75716605455591</v>
      </c>
    </row>
    <row r="17" spans="1:57" x14ac:dyDescent="0.2">
      <c r="A17" s="72">
        <f>'d-beta'!A17</f>
        <v>24</v>
      </c>
      <c r="B17" s="44">
        <f t="shared" si="8"/>
        <v>3.3653037186606092</v>
      </c>
      <c r="D17" s="40">
        <f>'d-beta'!F17/'d-beta'!J17</f>
        <v>1.1163994295624302</v>
      </c>
      <c r="E17" s="39">
        <f>'d-beta'!J17/'d-beta'!K17</f>
        <v>1.0531284248494455</v>
      </c>
      <c r="F17" s="39">
        <f>'d-beta'!K17/'d-beta'!L17</f>
        <v>0.9317464201985064</v>
      </c>
      <c r="G17" s="39">
        <f>'d-beta'!L17/'d-beta'!M17</f>
        <v>0.92438294347897842</v>
      </c>
      <c r="H17" s="39">
        <f>'d-beta'!M17/'d-beta'!P17</f>
        <v>1.088276840909314</v>
      </c>
      <c r="I17" s="39">
        <f>'d-beta'!N17/'d-beta'!P17</f>
        <v>1.085357047957235</v>
      </c>
      <c r="J17" s="39">
        <f>'d-beta'!P17/'d-beta'!Q17</f>
        <v>1.0440425616789333</v>
      </c>
      <c r="K17" s="39">
        <f>'d-beta'!Q17/'d-beta'!G17</f>
        <v>1.057469936102327</v>
      </c>
      <c r="L17" s="133">
        <f>'d-beta'!F17/'d-beta'!R17</f>
        <v>1.128546274009179</v>
      </c>
      <c r="M17" s="39">
        <f>'d-beta'!R17/'d-beta'!N17</f>
        <v>0.89970054239286801</v>
      </c>
      <c r="N17" s="39">
        <f>'d-beta'!R17/'d-beta'!P17</f>
        <v>0.9764963247370464</v>
      </c>
      <c r="O17" s="133">
        <f>'d-beta'!F17/'d-beta'!S17</f>
        <v>2.3032310496271782</v>
      </c>
      <c r="P17" s="39">
        <f>'d-beta'!S17/'d-beta'!G17</f>
        <v>0.52824903274929391</v>
      </c>
      <c r="Q17" s="39">
        <f>'d-beta'!H17/'d-beta'!N17</f>
        <v>0.25516329786094322</v>
      </c>
      <c r="R17" s="75">
        <f t="shared" si="9"/>
        <v>-196.12548777168578</v>
      </c>
      <c r="T17" s="75">
        <f>1000*LN(D17)</f>
        <v>110.10871171826409</v>
      </c>
      <c r="U17" s="75">
        <f>1000*LN(E17)</f>
        <v>51.765186635860978</v>
      </c>
      <c r="V17" s="75">
        <f>1000*LN(F17)</f>
        <v>-70.694582649461452</v>
      </c>
      <c r="W17" s="75">
        <f>1000*LN(G17)</f>
        <v>-78.628852202835546</v>
      </c>
      <c r="X17" s="75">
        <f>1000*LN(H17)</f>
        <v>84.595565432179797</v>
      </c>
      <c r="Y17" s="75">
        <f>1000*LN(I17)</f>
        <v>81.909009316922038</v>
      </c>
      <c r="Z17" s="75">
        <f>1000*LN(J17)</f>
        <v>43.100256521157604</v>
      </c>
      <c r="AA17" s="75">
        <f>1000*LN(K17)</f>
        <v>55.879202316520413</v>
      </c>
      <c r="AB17" s="75">
        <f>1000*LN(L17)</f>
        <v>120.93032131663608</v>
      </c>
      <c r="AC17" s="75">
        <f>1000*LN(M17)</f>
        <v>-105.69330169955022</v>
      </c>
      <c r="AD17" s="75">
        <f>1000*LN(N17)</f>
        <v>-23.784292382628141</v>
      </c>
      <c r="AE17" s="75">
        <f>1000*LN(O17)</f>
        <v>834.31294130657614</v>
      </c>
      <c r="AF17" s="75">
        <f>1000*LN(P17)</f>
        <v>-638.18745353489021</v>
      </c>
      <c r="AG17" s="75">
        <f>1000*LN(Q17)</f>
        <v>-1365.8515550134948</v>
      </c>
      <c r="AI17" s="40">
        <f>'d-beta'!T17/'d-beta'!Q17</f>
        <v>1.062557352775128</v>
      </c>
      <c r="AJ17" s="40">
        <f>'d-beta'!Q17/'d-beta'!G17</f>
        <v>1.057469936102327</v>
      </c>
      <c r="AK17" s="40">
        <f>'d-beta'!T17/'d-beta'!G17</f>
        <v>1.1236224559441723</v>
      </c>
      <c r="AL17" s="40">
        <f>'d-beta'!T17/'d-beta'!F17</f>
        <v>0.92351550877026123</v>
      </c>
      <c r="AN17" s="4">
        <f>'d-beta'!U17/'d-beta'!W17</f>
        <v>0.99064962563429693</v>
      </c>
      <c r="AO17" s="4">
        <f>'d-beta'!W17/'d-beta'!P17</f>
        <v>0.94431885086906109</v>
      </c>
      <c r="AP17" s="4">
        <f>'d-beta'!P17/'d-beta'!Q17</f>
        <v>1.0440425616789333</v>
      </c>
      <c r="AQ17" s="4">
        <f>'d-beta'!Q17/'d-beta'!G17</f>
        <v>1.057469936102327</v>
      </c>
      <c r="AR17" s="4">
        <f>'d-beta'!U17/'d-beta'!G17</f>
        <v>1.0328207911248211</v>
      </c>
      <c r="AS17" s="4">
        <f>'d-beta'!U17/'d-beta'!F17</f>
        <v>0.84888479518918947</v>
      </c>
      <c r="AU17" s="53">
        <f t="shared" si="0"/>
        <v>60.678599442089983</v>
      </c>
      <c r="AV17" s="12">
        <f t="shared" si="1"/>
        <v>55.879202316520413</v>
      </c>
      <c r="AW17" s="12">
        <f t="shared" si="2"/>
        <v>116.55780175861042</v>
      </c>
      <c r="AX17" s="12">
        <f t="shared" si="10"/>
        <v>-79.567686013075601</v>
      </c>
      <c r="AY17" s="12"/>
      <c r="AZ17" s="53">
        <f t="shared" si="3"/>
        <v>-9.3943635409998194</v>
      </c>
      <c r="BA17" s="53">
        <f t="shared" si="4"/>
        <v>-57.291404115522148</v>
      </c>
      <c r="BB17" s="12">
        <f t="shared" si="5"/>
        <v>43.100256521157604</v>
      </c>
      <c r="BC17" s="12">
        <f t="shared" si="6"/>
        <v>55.879202316520413</v>
      </c>
      <c r="BD17" s="12">
        <f t="shared" si="7"/>
        <v>32.293691181156007</v>
      </c>
      <c r="BE17" s="12">
        <f t="shared" si="11"/>
        <v>-163.83179659053005</v>
      </c>
    </row>
    <row r="18" spans="1:57" x14ac:dyDescent="0.2">
      <c r="A18" s="72">
        <f>'d-beta'!A18</f>
        <v>26</v>
      </c>
      <c r="B18" s="44">
        <f t="shared" si="8"/>
        <v>3.3428046130703661</v>
      </c>
      <c r="D18" s="40">
        <f>'d-beta'!F18/'d-beta'!J18</f>
        <v>1.1162793071486969</v>
      </c>
      <c r="E18" s="39">
        <f>'d-beta'!J18/'d-beta'!K18</f>
        <v>1.05282726907139</v>
      </c>
      <c r="F18" s="39">
        <f>'d-beta'!K18/'d-beta'!L18</f>
        <v>0.93218881741776538</v>
      </c>
      <c r="G18" s="39">
        <f>'d-beta'!L18/'d-beta'!M18</f>
        <v>0.92515697379849449</v>
      </c>
      <c r="H18" s="39">
        <f>'d-beta'!M18/'d-beta'!P18</f>
        <v>1.08702679069938</v>
      </c>
      <c r="I18" s="39">
        <f>'d-beta'!N18/'d-beta'!P18</f>
        <v>1.0841001019345515</v>
      </c>
      <c r="J18" s="39">
        <f>'d-beta'!P18/'d-beta'!Q18</f>
        <v>1.0436209191210122</v>
      </c>
      <c r="K18" s="39">
        <f>'d-beta'!Q18/'d-beta'!G18</f>
        <v>1.0564011164315446</v>
      </c>
      <c r="L18" s="133">
        <f>'d-beta'!F18/'d-beta'!R18</f>
        <v>1.1285043563545774</v>
      </c>
      <c r="M18" s="39">
        <f>'d-beta'!R18/'d-beta'!N18</f>
        <v>0.90056888411773817</v>
      </c>
      <c r="N18" s="39">
        <f>'d-beta'!R18/'d-beta'!P18</f>
        <v>0.97630681907112538</v>
      </c>
      <c r="O18" s="133">
        <f>'d-beta'!F18/'d-beta'!S18</f>
        <v>2.288427401412874</v>
      </c>
      <c r="P18" s="39">
        <f>'d-beta'!S18/'d-beta'!G18</f>
        <v>0.53079161132344843</v>
      </c>
      <c r="Q18" s="39">
        <f>'d-beta'!H18/'d-beta'!N18</f>
        <v>0.258679357255446</v>
      </c>
      <c r="R18" s="75">
        <f t="shared" si="9"/>
        <v>-194.47907690344823</v>
      </c>
      <c r="T18" s="75">
        <f>1000*LN(D18)</f>
        <v>110.00110786834691</v>
      </c>
      <c r="U18" s="75">
        <f>1000*LN(E18)</f>
        <v>51.479182727063069</v>
      </c>
      <c r="V18" s="75">
        <f>1000*LN(F18)</f>
        <v>-70.219891020011985</v>
      </c>
      <c r="W18" s="75">
        <f>1000*LN(G18)</f>
        <v>-77.791854463588407</v>
      </c>
      <c r="X18" s="75">
        <f>1000*LN(H18)</f>
        <v>83.446254292924763</v>
      </c>
      <c r="Y18" s="75">
        <f>1000*LN(I18)</f>
        <v>80.750243711994671</v>
      </c>
      <c r="Z18" s="75">
        <f>1000*LN(J18)</f>
        <v>42.696319231903828</v>
      </c>
      <c r="AA18" s="75">
        <f>1000*LN(K18)</f>
        <v>54.867958266810014</v>
      </c>
      <c r="AB18" s="75">
        <f>1000*LN(L18)</f>
        <v>120.89317757334341</v>
      </c>
      <c r="AC18" s="75">
        <f>1000*LN(M18)</f>
        <v>-104.72862188060373</v>
      </c>
      <c r="AD18" s="75">
        <f>1000*LN(N18)</f>
        <v>-23.978378168608948</v>
      </c>
      <c r="AE18" s="75">
        <f>1000*LN(O18)</f>
        <v>827.86485738917361</v>
      </c>
      <c r="AF18" s="75">
        <f>1000*LN(P18)</f>
        <v>-633.38578048572538</v>
      </c>
      <c r="AG18" s="75">
        <f>1000*LN(Q18)</f>
        <v>-1352.1659871159475</v>
      </c>
      <c r="AI18" s="40">
        <f>'d-beta'!T18/'d-beta'!Q18</f>
        <v>1.0620502745073734</v>
      </c>
      <c r="AJ18" s="40">
        <f>'d-beta'!Q18/'d-beta'!G18</f>
        <v>1.0564011164315446</v>
      </c>
      <c r="AK18" s="40">
        <f>'d-beta'!T18/'d-beta'!G18</f>
        <v>1.1219510956960175</v>
      </c>
      <c r="AL18" s="40">
        <f>'d-beta'!T18/'d-beta'!F18</f>
        <v>0.92366127737437598</v>
      </c>
      <c r="AN18" s="4">
        <f>'d-beta'!U18/'d-beta'!W18</f>
        <v>0.99072742484611054</v>
      </c>
      <c r="AO18" s="4">
        <f>'d-beta'!W18/'d-beta'!P18</f>
        <v>0.94487166595676497</v>
      </c>
      <c r="AP18" s="4">
        <f>'d-beta'!P18/'d-beta'!Q18</f>
        <v>1.0436209191210122</v>
      </c>
      <c r="AQ18" s="4">
        <f>'d-beta'!Q18/'d-beta'!G18</f>
        <v>1.0564011164315446</v>
      </c>
      <c r="AR18" s="4">
        <f>'d-beta'!U18/'d-beta'!G18</f>
        <v>1.0320450100243717</v>
      </c>
      <c r="AS18" s="4">
        <f>'d-beta'!U18/'d-beta'!F18</f>
        <v>0.84964488730731524</v>
      </c>
      <c r="AU18" s="53">
        <f t="shared" si="0"/>
        <v>60.201261160073791</v>
      </c>
      <c r="AV18" s="12">
        <f t="shared" si="1"/>
        <v>54.867958266810014</v>
      </c>
      <c r="AW18" s="12">
        <f t="shared" si="2"/>
        <v>115.06921942688363</v>
      </c>
      <c r="AX18" s="12">
        <f t="shared" si="10"/>
        <v>-79.409857476564383</v>
      </c>
      <c r="AY18" s="12"/>
      <c r="AZ18" s="53">
        <f t="shared" si="3"/>
        <v>-9.3158330948792987</v>
      </c>
      <c r="BA18" s="53">
        <f t="shared" si="4"/>
        <v>-56.706163930841086</v>
      </c>
      <c r="BB18" s="12">
        <f t="shared" si="5"/>
        <v>42.696319231903828</v>
      </c>
      <c r="BC18" s="12">
        <f t="shared" si="6"/>
        <v>54.867958266810014</v>
      </c>
      <c r="BD18" s="12">
        <f t="shared" si="7"/>
        <v>31.542280472993454</v>
      </c>
      <c r="BE18" s="12">
        <f t="shared" si="11"/>
        <v>-162.93679643045473</v>
      </c>
    </row>
    <row r="19" spans="1:57" x14ac:dyDescent="0.2">
      <c r="A19" s="72">
        <f>'d-beta'!A19</f>
        <v>28</v>
      </c>
      <c r="B19" s="44">
        <f t="shared" si="8"/>
        <v>3.3206043499916986</v>
      </c>
      <c r="D19" s="40">
        <f>'d-beta'!F19/'d-beta'!J19</f>
        <v>1.1161793727592242</v>
      </c>
      <c r="E19" s="39">
        <f>'d-beta'!J19/'d-beta'!K19</f>
        <v>1.0525290178192674</v>
      </c>
      <c r="F19" s="39">
        <f>'d-beta'!K19/'d-beta'!L19</f>
        <v>0.93262176839019195</v>
      </c>
      <c r="G19" s="39">
        <f>'d-beta'!L19/'d-beta'!M19</f>
        <v>0.92592464060498514</v>
      </c>
      <c r="H19" s="39">
        <f>'d-beta'!M19/'d-beta'!P19</f>
        <v>1.0857986717870016</v>
      </c>
      <c r="I19" s="39">
        <f>'d-beta'!N19/'d-beta'!P19</f>
        <v>1.0828645628298763</v>
      </c>
      <c r="J19" s="39">
        <f>'d-beta'!P19/'d-beta'!Q19</f>
        <v>1.0432037873426039</v>
      </c>
      <c r="K19" s="39">
        <f>'d-beta'!Q19/'d-beta'!G19</f>
        <v>1.0553542292455591</v>
      </c>
      <c r="L19" s="133">
        <f>'d-beta'!F19/'d-beta'!R19</f>
        <v>1.1284785191584723</v>
      </c>
      <c r="M19" s="39">
        <f>'d-beta'!R19/'d-beta'!N19</f>
        <v>0.9014281748452857</v>
      </c>
      <c r="N19" s="39">
        <f>'d-beta'!R19/'d-beta'!P19</f>
        <v>0.97612462647637344</v>
      </c>
      <c r="O19" s="133">
        <f>'d-beta'!F19/'d-beta'!S19</f>
        <v>2.2739534071063829</v>
      </c>
      <c r="P19" s="39">
        <f>'d-beta'!S19/'d-beta'!G19</f>
        <v>0.53331575594596614</v>
      </c>
      <c r="Q19" s="39">
        <f>'d-beta'!H19/'d-beta'!N19</f>
        <v>0.26219214670090762</v>
      </c>
      <c r="R19" s="75">
        <f t="shared" si="9"/>
        <v>-192.8782881525045</v>
      </c>
      <c r="T19" s="75">
        <f>1000*LN(D19)</f>
        <v>109.911579322588</v>
      </c>
      <c r="U19" s="75">
        <f>1000*LN(E19)</f>
        <v>51.195856568944535</v>
      </c>
      <c r="V19" s="75">
        <f>1000*LN(F19)</f>
        <v>-69.755553265281762</v>
      </c>
      <c r="W19" s="75">
        <f>1000*LN(G19)</f>
        <v>-76.962429283707849</v>
      </c>
      <c r="X19" s="75">
        <f>1000*LN(H19)</f>
        <v>82.315819230960983</v>
      </c>
      <c r="Y19" s="75">
        <f>1000*LN(I19)</f>
        <v>79.609902793054516</v>
      </c>
      <c r="Z19" s="75">
        <f>1000*LN(J19)</f>
        <v>42.296542688457855</v>
      </c>
      <c r="AA19" s="75">
        <f>1000*LN(K19)</f>
        <v>53.876472890542566</v>
      </c>
      <c r="AB19" s="75">
        <f>1000*LN(L19)</f>
        <v>120.87028223250012</v>
      </c>
      <c r="AC19" s="75">
        <f>1000*LN(M19)</f>
        <v>-103.77491245205059</v>
      </c>
      <c r="AD19" s="75">
        <f>1000*LN(N19)</f>
        <v>-24.16500965899624</v>
      </c>
      <c r="AE19" s="75">
        <f>1000*LN(O19)</f>
        <v>821.51990571930571</v>
      </c>
      <c r="AF19" s="75">
        <f>1000*LN(P19)</f>
        <v>-628.6416175668013</v>
      </c>
      <c r="AG19" s="75">
        <f>1000*LN(Q19)</f>
        <v>-1338.6776596613247</v>
      </c>
      <c r="AI19" s="40">
        <f>'d-beta'!T19/'d-beta'!Q19</f>
        <v>1.0615477585432185</v>
      </c>
      <c r="AJ19" s="40">
        <f>'d-beta'!Q19/'d-beta'!G19</f>
        <v>1.0553542292455591</v>
      </c>
      <c r="AK19" s="40">
        <f>'d-beta'!T19/'d-beta'!G19</f>
        <v>1.1203089165247293</v>
      </c>
      <c r="AL19" s="40">
        <f>'d-beta'!T20/'d-beta'!F20</f>
        <v>0.92389418305088244</v>
      </c>
      <c r="AN19" s="4">
        <f>'d-beta'!U19/'d-beta'!W19</f>
        <v>0.99080412071497204</v>
      </c>
      <c r="AO19" s="4">
        <f>'d-beta'!W19/'d-beta'!P19</f>
        <v>0.9454182835467202</v>
      </c>
      <c r="AP19" s="4">
        <f>'d-beta'!P19/'d-beta'!Q19</f>
        <v>1.0432037873426039</v>
      </c>
      <c r="AQ19" s="4">
        <f>'d-beta'!Q19/'d-beta'!G19</f>
        <v>1.0553542292455591</v>
      </c>
      <c r="AR19" s="4">
        <f>'d-beta'!U19/'d-beta'!G19</f>
        <v>1.0312862111095118</v>
      </c>
      <c r="AS19" s="4">
        <f>'d-beta'!U20/'d-beta'!F20</f>
        <v>0.85109244983865484</v>
      </c>
      <c r="AU19" s="53">
        <f t="shared" si="0"/>
        <v>59.727992711230229</v>
      </c>
      <c r="AV19" s="12">
        <f t="shared" si="1"/>
        <v>53.876472890542566</v>
      </c>
      <c r="AW19" s="12">
        <f t="shared" si="2"/>
        <v>113.60446560177287</v>
      </c>
      <c r="AX19" s="12">
        <f t="shared" si="10"/>
        <v>-79.157734406129904</v>
      </c>
      <c r="AY19" s="12"/>
      <c r="AZ19" s="53">
        <f t="shared" si="3"/>
        <v>-9.2384223980154427</v>
      </c>
      <c r="BA19" s="53">
        <f t="shared" si="4"/>
        <v>-56.127821327543792</v>
      </c>
      <c r="BB19" s="12">
        <f t="shared" si="5"/>
        <v>42.296542688457855</v>
      </c>
      <c r="BC19" s="12">
        <f t="shared" si="6"/>
        <v>53.876472890542566</v>
      </c>
      <c r="BD19" s="12">
        <f t="shared" si="7"/>
        <v>30.806771853441489</v>
      </c>
      <c r="BE19" s="12">
        <f t="shared" si="11"/>
        <v>-161.23451960113019</v>
      </c>
    </row>
    <row r="20" spans="1:57" s="51" customFormat="1" x14ac:dyDescent="0.2">
      <c r="A20" s="51">
        <f>'d-beta'!A20</f>
        <v>30</v>
      </c>
      <c r="B20" s="52">
        <f t="shared" si="8"/>
        <v>3.2986970146792021</v>
      </c>
      <c r="D20" s="147">
        <f>'d-beta'!F20/'d-beta'!J20</f>
        <v>1.1160974839826323</v>
      </c>
      <c r="E20" s="147">
        <f>'d-beta'!J20/'d-beta'!K20</f>
        <v>1.0522327348607974</v>
      </c>
      <c r="F20" s="147">
        <f>'d-beta'!K20/'d-beta'!L20</f>
        <v>0.93304695537626681</v>
      </c>
      <c r="G20" s="147">
        <f>'d-beta'!L20/'d-beta'!M20</f>
        <v>0.92668599731726109</v>
      </c>
      <c r="H20" s="147">
        <f>'d-beta'!M20/'d-beta'!P20</f>
        <v>1.0845904406624147</v>
      </c>
      <c r="I20" s="147">
        <f>'d-beta'!N20/'d-beta'!P20</f>
        <v>1.0816491222047151</v>
      </c>
      <c r="J20" s="147">
        <f>'d-beta'!P20/'d-beta'!Q20</f>
        <v>1.0427921435223273</v>
      </c>
      <c r="K20" s="147">
        <f>'d-beta'!Q20/'d-beta'!G20</f>
        <v>1.0543279259884824</v>
      </c>
      <c r="L20" s="133">
        <f>'d-beta'!F20/'d-beta'!R20</f>
        <v>1.1284675720919255</v>
      </c>
      <c r="M20" s="147">
        <f>'d-beta'!R20/'d-beta'!N20</f>
        <v>0.90227791009181857</v>
      </c>
      <c r="N20" s="147">
        <f>'d-beta'!R20/'d-beta'!P20</f>
        <v>0.97594810943552046</v>
      </c>
      <c r="O20" s="133">
        <f>'d-beta'!F20/'d-beta'!S20</f>
        <v>2.259798802596265</v>
      </c>
      <c r="P20" s="147">
        <f>'d-beta'!S20/'d-beta'!G20</f>
        <v>0.53582071166553358</v>
      </c>
      <c r="Q20" s="147">
        <f>'d-beta'!H20/'d-beta'!N20</f>
        <v>0.26570214475261494</v>
      </c>
      <c r="R20" s="54">
        <f>1000*LN(1/PRODUCT(O20,P20))</f>
        <v>-191.32011689334698</v>
      </c>
      <c r="S20" s="94">
        <f>EXP(R20/1000)</f>
        <v>0.82586817147796221</v>
      </c>
      <c r="T20" s="54">
        <f>1000*LN(D20)</f>
        <v>109.83821138313972</v>
      </c>
      <c r="U20" s="54">
        <f>1000*LN(E20)</f>
        <v>50.914320703852148</v>
      </c>
      <c r="V20" s="54">
        <f>1000*LN(F20)</f>
        <v>-69.299752095417389</v>
      </c>
      <c r="W20" s="54">
        <f>1000*LN(G20)</f>
        <v>-76.140500768828872</v>
      </c>
      <c r="X20" s="54">
        <f>1000*LN(H20)</f>
        <v>81.202441687305168</v>
      </c>
      <c r="Y20" s="54">
        <f>1000*LN(I20)</f>
        <v>78.48684151484288</v>
      </c>
      <c r="Z20" s="54">
        <f>1000*LN(J20)</f>
        <v>41.90186902727838</v>
      </c>
      <c r="AA20" s="54">
        <f>1000*LN(K20)</f>
        <v>52.903526956017984</v>
      </c>
      <c r="AB20" s="54">
        <f>1000*LN(L20)</f>
        <v>120.86058145445377</v>
      </c>
      <c r="AC20" s="54">
        <f>1000*LN(M20)</f>
        <v>-102.83270205924599</v>
      </c>
      <c r="AD20" s="54">
        <f>1000*LN(N20)</f>
        <v>-24.345860544403056</v>
      </c>
      <c r="AE20" s="54">
        <f>1000*LN(O20)</f>
        <v>815.27578392131556</v>
      </c>
      <c r="AF20" s="54">
        <f>1000*LN(P20)</f>
        <v>-623.95566702796873</v>
      </c>
      <c r="AG20" s="54">
        <f>1000*LN(Q20)</f>
        <v>-1325.3793541653392</v>
      </c>
      <c r="AI20" s="66">
        <f>'d-beta'!T20/'d-beta'!Q20</f>
        <v>1.0610498638209018</v>
      </c>
      <c r="AJ20" s="66">
        <f>'d-beta'!Q20/'d-beta'!G20</f>
        <v>1.0543279259884824</v>
      </c>
      <c r="AK20" s="66">
        <f>'d-beta'!T20/'d-beta'!G20</f>
        <v>1.1186945022926531</v>
      </c>
      <c r="AL20" s="66">
        <f>'d-beta'!T21/'d-beta'!F21</f>
        <v>0.92398161937728107</v>
      </c>
      <c r="AM20" s="66"/>
      <c r="AN20" s="66">
        <f>'d-beta'!U20/'d-beta'!W20</f>
        <v>0.99088006965915698</v>
      </c>
      <c r="AO20" s="66">
        <f>'d-beta'!W20/'d-beta'!P20</f>
        <v>0.94595713083514754</v>
      </c>
      <c r="AP20" s="66">
        <f>'d-beta'!P20/'d-beta'!Q20</f>
        <v>1.0427921435223273</v>
      </c>
      <c r="AQ20" s="66">
        <f>'d-beta'!Q20/'d-beta'!G20</f>
        <v>1.0543279259884824</v>
      </c>
      <c r="AR20" s="66">
        <f>'d-beta'!U20/'d-beta'!G20</f>
        <v>1.0305427418465003</v>
      </c>
      <c r="AS20" s="66">
        <f>'d-beta'!U21/'d-beta'!F21</f>
        <v>0.85178109967617111</v>
      </c>
      <c r="AU20" s="54">
        <f t="shared" si="0"/>
        <v>59.258855531199011</v>
      </c>
      <c r="AV20" s="54">
        <f t="shared" si="1"/>
        <v>52.903526956017984</v>
      </c>
      <c r="AW20" s="54">
        <f t="shared" si="2"/>
        <v>112.16238248721702</v>
      </c>
      <c r="AX20" s="54">
        <f t="shared" si="10"/>
        <v>-79.063099987140291</v>
      </c>
      <c r="AY20" s="54"/>
      <c r="AZ20" s="54">
        <f t="shared" si="3"/>
        <v>-9.1617714920930489</v>
      </c>
      <c r="BA20" s="54">
        <f t="shared" si="4"/>
        <v>-55.558027198986608</v>
      </c>
      <c r="BB20" s="54">
        <f t="shared" si="5"/>
        <v>41.90186902727838</v>
      </c>
      <c r="BC20" s="54">
        <f t="shared" si="6"/>
        <v>52.903526956017984</v>
      </c>
      <c r="BD20" s="54">
        <f t="shared" si="7"/>
        <v>30.085597292216761</v>
      </c>
      <c r="BE20" s="54">
        <f t="shared" si="11"/>
        <v>-160.42571042648095</v>
      </c>
    </row>
    <row r="21" spans="1:57" x14ac:dyDescent="0.2">
      <c r="A21" s="72">
        <f>'d-beta'!A21</f>
        <v>32</v>
      </c>
      <c r="B21" s="44">
        <f t="shared" si="8"/>
        <v>3.2770768474520731</v>
      </c>
      <c r="D21" s="40">
        <f>'d-beta'!F21/'d-beta'!J21</f>
        <v>1.1160335668430887</v>
      </c>
      <c r="E21" s="39">
        <f>'d-beta'!J21/'d-beta'!K21</f>
        <v>1.0519401434122277</v>
      </c>
      <c r="F21" s="39">
        <f>'d-beta'!K21/'d-beta'!L21</f>
        <v>0.93346388322477358</v>
      </c>
      <c r="G21" s="39">
        <f>'d-beta'!L21/'d-beta'!M21</f>
        <v>0.92744069067253498</v>
      </c>
      <c r="H21" s="39">
        <f>'d-beta'!M21/'d-beta'!P21</f>
        <v>1.0834023993388604</v>
      </c>
      <c r="I21" s="39">
        <f>'d-beta'!N21/'d-beta'!P21</f>
        <v>1.080454009134538</v>
      </c>
      <c r="J21" s="39">
        <f>'d-beta'!P21/'d-beta'!Q21</f>
        <v>1.0423851120571306</v>
      </c>
      <c r="K21" s="39">
        <f>'d-beta'!Q21/'d-beta'!G21</f>
        <v>1.0533240956072534</v>
      </c>
      <c r="L21" s="133">
        <f>'d-beta'!F21/'d-beta'!R21</f>
        <v>1.1284724961938579</v>
      </c>
      <c r="M21" s="39">
        <f>'d-beta'!R21/'d-beta'!N21</f>
        <v>0.90311796267885813</v>
      </c>
      <c r="N21" s="39">
        <f>'d-beta'!R21/'d-beta'!P21</f>
        <v>0.9757774234977884</v>
      </c>
      <c r="O21" s="133">
        <f>'d-beta'!F21/'d-beta'!S21</f>
        <v>2.2459533902180917</v>
      </c>
      <c r="P21" s="39">
        <f>'d-beta'!S21/'d-beta'!G21</f>
        <v>0.53830848347290094</v>
      </c>
      <c r="Q21" s="39">
        <f>'d-beta'!H21/'d-beta'!N21</f>
        <v>0.26920819881760882</v>
      </c>
      <c r="R21" s="75">
        <f t="shared" si="9"/>
        <v>-189.80660995884028</v>
      </c>
      <c r="T21" s="75">
        <f>1000*LN(D21)</f>
        <v>109.78094132317851</v>
      </c>
      <c r="U21" s="75">
        <f>1000*LN(E21)</f>
        <v>50.636214799649451</v>
      </c>
      <c r="V21" s="75">
        <f>1000*LN(F21)</f>
        <v>-68.853006384844889</v>
      </c>
      <c r="W21" s="75">
        <f>1000*LN(G21)</f>
        <v>-75.326431911678071</v>
      </c>
      <c r="X21" s="75">
        <f>1000*LN(H21)</f>
        <v>80.106458877256401</v>
      </c>
      <c r="Y21" s="75">
        <f>1000*LN(I21)</f>
        <v>77.381331629979726</v>
      </c>
      <c r="Z21" s="75">
        <f>1000*LN(J21)</f>
        <v>41.511464356138383</v>
      </c>
      <c r="AA21" s="75">
        <f>1000*LN(K21)</f>
        <v>51.950968899140555</v>
      </c>
      <c r="AB21" s="75">
        <f>1000*LN(L21)</f>
        <v>120.8649449747808</v>
      </c>
      <c r="AC21" s="75">
        <f>1000*LN(M21)</f>
        <v>-101.90209990119898</v>
      </c>
      <c r="AD21" s="75">
        <f>1000*LN(N21)</f>
        <v>-24.520768271219215</v>
      </c>
      <c r="AE21" s="75">
        <f>1000*LN(O21)</f>
        <v>809.13010374922283</v>
      </c>
      <c r="AF21" s="75">
        <f>1000*LN(P21)</f>
        <v>-619.32349379038249</v>
      </c>
      <c r="AG21" s="75">
        <f>1000*LN(Q21)</f>
        <v>-1312.2702254435153</v>
      </c>
      <c r="AI21" s="40">
        <f>'d-beta'!T21/'d-beta'!Q21</f>
        <v>1.0605551962723436</v>
      </c>
      <c r="AJ21" s="40">
        <f>'d-beta'!Q21/'d-beta'!G21</f>
        <v>1.0533240956072534</v>
      </c>
      <c r="AK21" s="40">
        <f>'d-beta'!T21/'d-beta'!G21</f>
        <v>1.1171083429551394</v>
      </c>
      <c r="AL21" s="40">
        <f>'d-beta'!T22/'d-beta'!F22</f>
        <v>0.92405140799768626</v>
      </c>
      <c r="AN21" s="4">
        <f>'d-beta'!U21/'d-beta'!W21</f>
        <v>0.99095504660953804</v>
      </c>
      <c r="AO21" s="4">
        <f>'d-beta'!W21/'d-beta'!P21</f>
        <v>0.94648947681104512</v>
      </c>
      <c r="AP21" s="4">
        <f>'d-beta'!P21/'d-beta'!Q21</f>
        <v>1.0423851120571306</v>
      </c>
      <c r="AQ21" s="4">
        <f>'d-beta'!Q21/'d-beta'!G21</f>
        <v>1.0533240956072534</v>
      </c>
      <c r="AR21" s="4">
        <f>'d-beta'!U21/'d-beta'!G21</f>
        <v>1.0298167765080006</v>
      </c>
      <c r="AS21" s="4">
        <f>'d-beta'!U22/'d-beta'!F22</f>
        <v>0.85244618088731017</v>
      </c>
      <c r="AU21" s="53">
        <f t="shared" si="0"/>
        <v>58.792541072559644</v>
      </c>
      <c r="AV21" s="12">
        <f t="shared" si="1"/>
        <v>51.950968899140555</v>
      </c>
      <c r="AW21" s="12">
        <f t="shared" si="2"/>
        <v>110.74350997170013</v>
      </c>
      <c r="AX21" s="12">
        <f t="shared" si="10"/>
        <v>-78.987572526965522</v>
      </c>
      <c r="AY21" s="12"/>
      <c r="AZ21" s="53">
        <f t="shared" si="3"/>
        <v>-9.086107326288996</v>
      </c>
      <c r="BA21" s="53">
        <f t="shared" si="4"/>
        <v>-54.995426396630343</v>
      </c>
      <c r="BB21" s="12">
        <f t="shared" si="5"/>
        <v>41.511464356138383</v>
      </c>
      <c r="BC21" s="12">
        <f t="shared" si="6"/>
        <v>51.950968899140555</v>
      </c>
      <c r="BD21" s="12">
        <f t="shared" si="7"/>
        <v>29.380899532359528</v>
      </c>
      <c r="BE21" s="12">
        <f t="shared" si="11"/>
        <v>-159.64520274128219</v>
      </c>
    </row>
    <row r="22" spans="1:57" x14ac:dyDescent="0.2">
      <c r="A22" s="72">
        <f>'d-beta'!A22</f>
        <v>34</v>
      </c>
      <c r="B22" s="44">
        <f t="shared" si="8"/>
        <v>3.2557382386456131</v>
      </c>
      <c r="D22" s="40">
        <f>'d-beta'!F22/'d-beta'!J22</f>
        <v>1.1159890108224315</v>
      </c>
      <c r="E22" s="39">
        <f>'d-beta'!J22/'d-beta'!K22</f>
        <v>1.0516491088017412</v>
      </c>
      <c r="F22" s="39">
        <f>'d-beta'!K22/'d-beta'!L22</f>
        <v>0.93387229042266906</v>
      </c>
      <c r="G22" s="39">
        <f>'d-beta'!L22/'d-beta'!M22</f>
        <v>0.92818942991113063</v>
      </c>
      <c r="H22" s="39">
        <f>'d-beta'!M22/'d-beta'!P22</f>
        <v>1.0822348408410818</v>
      </c>
      <c r="I22" s="39">
        <f>'d-beta'!N22/'d-beta'!P22</f>
        <v>1.0792794398929204</v>
      </c>
      <c r="J22" s="39">
        <f>'d-beta'!P22/'d-beta'!Q22</f>
        <v>1.0419828364067039</v>
      </c>
      <c r="K22" s="39">
        <f>'d-beta'!Q22/'d-beta'!G22</f>
        <v>1.0523387166976428</v>
      </c>
      <c r="L22" s="133">
        <f>'d-beta'!F22/'d-beta'!R22</f>
        <v>1.1284927837205974</v>
      </c>
      <c r="M22" s="39">
        <f>'d-beta'!R22/'d-beta'!N22</f>
        <v>0.90394853465344904</v>
      </c>
      <c r="N22" s="39">
        <f>'d-beta'!R22/'d-beta'!P22</f>
        <v>0.97561306817280058</v>
      </c>
      <c r="O22" s="133">
        <f>'d-beta'!F22/'d-beta'!S22</f>
        <v>2.2324097435462846</v>
      </c>
      <c r="P22" s="39">
        <f>'d-beta'!S22/'d-beta'!G22</f>
        <v>0.54077748298535011</v>
      </c>
      <c r="Q22" s="39">
        <f>'d-beta'!H22/'d-beta'!N22</f>
        <v>0.27271082710158012</v>
      </c>
      <c r="R22" s="75">
        <f t="shared" si="9"/>
        <v>-188.33421291675765</v>
      </c>
      <c r="T22" s="75">
        <f>1000*LN(D22)</f>
        <v>109.74101697733273</v>
      </c>
      <c r="U22" s="75">
        <f>1000*LN(E22)</f>
        <v>50.359511910017247</v>
      </c>
      <c r="V22" s="75">
        <f>1000*LN(F22)</f>
        <v>-68.415584125081423</v>
      </c>
      <c r="W22" s="75">
        <f>1000*LN(G22)</f>
        <v>-74.519439967621921</v>
      </c>
      <c r="X22" s="75">
        <f>1000*LN(H22)</f>
        <v>79.028200165005373</v>
      </c>
      <c r="Y22" s="75">
        <f>1000*LN(I22)</f>
        <v>76.293633184647874</v>
      </c>
      <c r="Z22" s="75">
        <f>1000*LN(J22)</f>
        <v>41.125471416918792</v>
      </c>
      <c r="AA22" s="75">
        <f>1000*LN(K22)</f>
        <v>51.015036540186912</v>
      </c>
      <c r="AB22" s="75">
        <f>1000*LN(L22)</f>
        <v>120.88292267866532</v>
      </c>
      <c r="AC22" s="75">
        <f>1000*LN(M22)</f>
        <v>-100.98285090366132</v>
      </c>
      <c r="AD22" s="75">
        <f>1000*LN(N22)</f>
        <v>-24.689217719013492</v>
      </c>
      <c r="AE22" s="75">
        <f>1000*LN(O22)</f>
        <v>803.08160452854952</v>
      </c>
      <c r="AF22" s="75">
        <f>1000*LN(P22)</f>
        <v>-614.74739161179184</v>
      </c>
      <c r="AG22" s="75">
        <f>1000*LN(Q22)</f>
        <v>-1299.3432865759564</v>
      </c>
      <c r="AI22" s="40">
        <f>'d-beta'!T22/'d-beta'!Q22</f>
        <v>1.0600664595525104</v>
      </c>
      <c r="AJ22" s="40">
        <f>'d-beta'!Q22/'d-beta'!G22</f>
        <v>1.0523387166976428</v>
      </c>
      <c r="AK22" s="40">
        <f>'d-beta'!T22/'d-beta'!G22</f>
        <v>1.1155489776597025</v>
      </c>
      <c r="AL22" s="40">
        <f>'d-beta'!T23/'d-beta'!F23</f>
        <v>0.92410335539470523</v>
      </c>
      <c r="AN22" s="4">
        <f>'d-beta'!U22/'d-beta'!W22</f>
        <v>0.99102851179818441</v>
      </c>
      <c r="AO22" s="4">
        <f>'d-beta'!W22/'d-beta'!P22</f>
        <v>0.94701577937279058</v>
      </c>
      <c r="AP22" s="4">
        <f>'d-beta'!P22/'d-beta'!Q22</f>
        <v>1.0419828364067039</v>
      </c>
      <c r="AQ22" s="4">
        <f>'d-beta'!Q22/'d-beta'!G22</f>
        <v>1.0523387166976428</v>
      </c>
      <c r="AR22" s="4">
        <f>'d-beta'!U22/'d-beta'!G22</f>
        <v>1.0291045036762043</v>
      </c>
      <c r="AS22" s="4">
        <f>'d-beta'!U23/'d-beta'!F23</f>
        <v>0.85308982852054382</v>
      </c>
      <c r="AU22" s="53">
        <f t="shared" si="0"/>
        <v>58.331603849605287</v>
      </c>
      <c r="AV22" s="12">
        <f t="shared" si="1"/>
        <v>51.015036540186912</v>
      </c>
      <c r="AW22" s="12">
        <f t="shared" si="2"/>
        <v>109.34664038979223</v>
      </c>
      <c r="AX22" s="12">
        <f t="shared" si="10"/>
        <v>-78.931357108147125</v>
      </c>
      <c r="AY22" s="12"/>
      <c r="AZ22" s="53">
        <f t="shared" si="3"/>
        <v>-9.0119743312211273</v>
      </c>
      <c r="BA22" s="53">
        <f t="shared" si="4"/>
        <v>-54.439523450409112</v>
      </c>
      <c r="BB22" s="12">
        <f t="shared" si="5"/>
        <v>41.125471416918792</v>
      </c>
      <c r="BC22" s="12">
        <f t="shared" si="6"/>
        <v>51.015036540186912</v>
      </c>
      <c r="BD22" s="12">
        <f t="shared" si="7"/>
        <v>28.689010175475538</v>
      </c>
      <c r="BE22" s="12">
        <f t="shared" si="11"/>
        <v>-158.89042810123988</v>
      </c>
    </row>
    <row r="23" spans="1:57" x14ac:dyDescent="0.2">
      <c r="A23" s="72">
        <f>'d-beta'!A23</f>
        <v>36</v>
      </c>
      <c r="B23" s="44">
        <f t="shared" si="8"/>
        <v>3.2346757237586936</v>
      </c>
      <c r="D23" s="40">
        <f>'d-beta'!F23/'d-beta'!J23</f>
        <v>1.1159605983055061</v>
      </c>
      <c r="E23" s="39">
        <f>'d-beta'!J23/'d-beta'!K23</f>
        <v>1.0513610458976617</v>
      </c>
      <c r="F23" s="39">
        <f>'d-beta'!K23/'d-beta'!L23</f>
        <v>0.93427295549735145</v>
      </c>
      <c r="G23" s="39">
        <f>'d-beta'!L23/'d-beta'!M23</f>
        <v>0.92893163062121387</v>
      </c>
      <c r="H23" s="39">
        <f>'d-beta'!M23/'d-beta'!P23</f>
        <v>1.0810862601330689</v>
      </c>
      <c r="I23" s="39">
        <f>'d-beta'!N23/'d-beta'!P23</f>
        <v>1.07812383655987</v>
      </c>
      <c r="J23" s="39">
        <f>'d-beta'!P23/'d-beta'!Q23</f>
        <v>1.0415855877224094</v>
      </c>
      <c r="K23" s="39">
        <f>'d-beta'!Q23/'d-beta'!G23</f>
        <v>1.0513743902097992</v>
      </c>
      <c r="L23" s="133">
        <f>'d-beta'!F23/'d-beta'!R23</f>
        <v>1.1285262170902561</v>
      </c>
      <c r="M23" s="39">
        <f>'d-beta'!R23/'d-beta'!N23</f>
        <v>0.90477026345059697</v>
      </c>
      <c r="N23" s="39">
        <f>'d-beta'!R23/'d-beta'!P23</f>
        <v>0.97545438763664194</v>
      </c>
      <c r="O23" s="133">
        <f>'d-beta'!F23/'d-beta'!S23</f>
        <v>2.2191612557990803</v>
      </c>
      <c r="P23" s="39">
        <f>'d-beta'!S23/'d-beta'!G23</f>
        <v>0.54322795858341899</v>
      </c>
      <c r="Q23" s="39">
        <f>'d-beta'!H23/'d-beta'!N23</f>
        <v>0.27620876885919088</v>
      </c>
      <c r="R23" s="75">
        <f t="shared" si="9"/>
        <v>-186.90307787588267</v>
      </c>
      <c r="T23" s="75">
        <f>1000*LN(D23)</f>
        <v>109.71555715797949</v>
      </c>
      <c r="U23" s="75">
        <f>1000*LN(E23)</f>
        <v>50.085558971428284</v>
      </c>
      <c r="V23" s="75">
        <f>1000*LN(F23)</f>
        <v>-67.98663987494804</v>
      </c>
      <c r="W23" s="75">
        <f>1000*LN(G23)</f>
        <v>-73.720137471547119</v>
      </c>
      <c r="X23" s="75">
        <f>1000*LN(H23)</f>
        <v>77.966332081325561</v>
      </c>
      <c r="Y23" s="75">
        <f>1000*LN(I23)</f>
        <v>75.222342104131044</v>
      </c>
      <c r="Z23" s="75">
        <f>1000*LN(J23)</f>
        <v>40.744155704406118</v>
      </c>
      <c r="AA23" s="75">
        <f>1000*LN(K23)</f>
        <v>50.098251307238627</v>
      </c>
      <c r="AB23" s="75">
        <f>1000*LN(L23)</f>
        <v>120.91254880910482</v>
      </c>
      <c r="AC23" s="75">
        <f>1000*LN(M23)</f>
        <v>-100.07422004899789</v>
      </c>
      <c r="AD23" s="75">
        <f>1000*LN(N23)</f>
        <v>-24.851877944866803</v>
      </c>
      <c r="AE23" s="75">
        <f>1000*LN(O23)</f>
        <v>797.12931179187012</v>
      </c>
      <c r="AF23" s="75">
        <f>1000*LN(P23)</f>
        <v>-610.22623391598745</v>
      </c>
      <c r="AG23" s="75">
        <f>1000*LN(Q23)</f>
        <v>-1286.5982902879157</v>
      </c>
      <c r="AI23" s="40">
        <f>'d-beta'!T23/'d-beta'!Q23</f>
        <v>1.0595809178828097</v>
      </c>
      <c r="AJ23" s="40">
        <f>'d-beta'!Q23/'d-beta'!G23</f>
        <v>1.0513743902097992</v>
      </c>
      <c r="AK23" s="40">
        <f>'d-beta'!T23/'d-beta'!G23</f>
        <v>1.1140162414169783</v>
      </c>
      <c r="AL23" s="40">
        <f>'d-beta'!T24/'d-beta'!F24</f>
        <v>0.92413776668986192</v>
      </c>
      <c r="AN23" s="4">
        <f>'d-beta'!U23/'d-beta'!W23</f>
        <v>0.99110115499838491</v>
      </c>
      <c r="AO23" s="4">
        <f>'d-beta'!W23/'d-beta'!P23</f>
        <v>0.9475353054443838</v>
      </c>
      <c r="AP23" s="4">
        <f>'d-beta'!P23/'d-beta'!Q23</f>
        <v>1.0415855877224094</v>
      </c>
      <c r="AQ23" s="4">
        <f>'d-beta'!Q23/'d-beta'!G23</f>
        <v>1.0513743902097992</v>
      </c>
      <c r="AR23" s="4">
        <f>'d-beta'!U23/'d-beta'!G23</f>
        <v>1.0284086934773573</v>
      </c>
      <c r="AS23" s="4">
        <f>'d-beta'!U24/'d-beta'!F24</f>
        <v>0.85371054271794355</v>
      </c>
      <c r="AU23" s="53">
        <f t="shared" si="0"/>
        <v>57.87346946049702</v>
      </c>
      <c r="AV23" s="12">
        <f t="shared" si="1"/>
        <v>50.098251307238627</v>
      </c>
      <c r="AW23" s="12">
        <f t="shared" si="2"/>
        <v>107.97172076773559</v>
      </c>
      <c r="AX23" s="12">
        <f t="shared" si="10"/>
        <v>-78.894120305276019</v>
      </c>
      <c r="AY23" s="12"/>
      <c r="AZ23" s="53">
        <f t="shared" si="3"/>
        <v>-8.9386761999738074</v>
      </c>
      <c r="BA23" s="53">
        <f t="shared" si="4"/>
        <v>-53.891081037027931</v>
      </c>
      <c r="BB23" s="12">
        <f t="shared" si="5"/>
        <v>40.744155704406118</v>
      </c>
      <c r="BC23" s="12">
        <f t="shared" si="6"/>
        <v>50.098251307238627</v>
      </c>
      <c r="BD23" s="12">
        <f t="shared" si="7"/>
        <v>28.01264977464286</v>
      </c>
      <c r="BE23" s="12">
        <f t="shared" si="11"/>
        <v>-158.16308560094046</v>
      </c>
    </row>
    <row r="24" spans="1:57" x14ac:dyDescent="0.2">
      <c r="A24" s="72">
        <f>'d-beta'!A24</f>
        <v>38</v>
      </c>
      <c r="B24" s="44">
        <f t="shared" si="8"/>
        <v>3.213883978788366</v>
      </c>
      <c r="D24" s="40">
        <f>'d-beta'!F24/'d-beta'!J24</f>
        <v>1.1159503723500008</v>
      </c>
      <c r="E24" s="39">
        <f>'d-beta'!J24/'d-beta'!K24</f>
        <v>1.0510743700280341</v>
      </c>
      <c r="F24" s="39">
        <f>'d-beta'!K24/'d-beta'!L24</f>
        <v>0.93466607247531852</v>
      </c>
      <c r="G24" s="39">
        <f>'d-beta'!L24/'d-beta'!M24</f>
        <v>0.92966777748457774</v>
      </c>
      <c r="H24" s="39">
        <f>'d-beta'!M24/'d-beta'!P24</f>
        <v>1.0799566898164601</v>
      </c>
      <c r="I24" s="39">
        <f>'d-beta'!N24/'d-beta'!P24</f>
        <v>1.0769871516834397</v>
      </c>
      <c r="J24" s="39">
        <f>'d-beta'!P24/'d-beta'!Q24</f>
        <v>1.0411932186259731</v>
      </c>
      <c r="K24" s="39">
        <f>'d-beta'!Q24/'d-beta'!G24</f>
        <v>1.0504297937171219</v>
      </c>
      <c r="L24" s="133">
        <f>'d-beta'!F24/'d-beta'!R24</f>
        <v>1.1285749470244468</v>
      </c>
      <c r="M24" s="39">
        <f>'d-beta'!R24/'d-beta'!N24</f>
        <v>0.90558244728531434</v>
      </c>
      <c r="N24" s="39">
        <f>'d-beta'!R24/'d-beta'!P24</f>
        <v>0.97530066051632947</v>
      </c>
      <c r="O24" s="133">
        <f>'d-beta'!F24/'d-beta'!S24</f>
        <v>2.2061958790628107</v>
      </c>
      <c r="P24" s="39">
        <f>'d-beta'!S24/'d-beta'!G24</f>
        <v>0.54566137958271188</v>
      </c>
      <c r="Q24" s="39">
        <f>'d-beta'!H24/'d-beta'!N24</f>
        <v>0.27970329458166121</v>
      </c>
      <c r="R24" s="75">
        <f t="shared" si="9"/>
        <v>-185.51303111690996</v>
      </c>
      <c r="T24" s="75">
        <f>1000*LN(D24)</f>
        <v>109.70639374990473</v>
      </c>
      <c r="U24" s="75">
        <f>1000*LN(E24)</f>
        <v>49.812850597860425</v>
      </c>
      <c r="V24" s="75">
        <f>1000*LN(F24)</f>
        <v>-67.565955221376242</v>
      </c>
      <c r="W24" s="75">
        <f>1000*LN(G24)</f>
        <v>-72.927985167346421</v>
      </c>
      <c r="X24" s="75">
        <f>1000*LN(H24)</f>
        <v>76.920938310224528</v>
      </c>
      <c r="Y24" s="75">
        <f>1000*LN(I24)</f>
        <v>74.167468375552033</v>
      </c>
      <c r="Z24" s="75">
        <f>1000*LN(J24)</f>
        <v>40.367381080157024</v>
      </c>
      <c r="AA24" s="75">
        <f>1000*LN(K24)</f>
        <v>49.199407767486058</v>
      </c>
      <c r="AB24" s="75">
        <f>1000*LN(L24)</f>
        <v>120.9557280294012</v>
      </c>
      <c r="AC24" s="75">
        <f>1000*LN(M24)</f>
        <v>-99.176954135686373</v>
      </c>
      <c r="AD24" s="75">
        <f>1000*LN(N24)</f>
        <v>-25.009485760134279</v>
      </c>
      <c r="AE24" s="75">
        <f>1000*LN(O24)</f>
        <v>791.26971066218334</v>
      </c>
      <c r="AF24" s="75">
        <f>1000*LN(P24)</f>
        <v>-605.7566795452733</v>
      </c>
      <c r="AG24" s="75">
        <f>1000*LN(Q24)</f>
        <v>-1274.0258998601796</v>
      </c>
      <c r="AI24" s="40">
        <f>'d-beta'!T24/'d-beta'!Q24</f>
        <v>1.0591000128963022</v>
      </c>
      <c r="AJ24" s="40">
        <f>'d-beta'!Q24/'d-beta'!G24</f>
        <v>1.0504297937171219</v>
      </c>
      <c r="AK24" s="40">
        <f>'d-beta'!T24/'d-beta'!G24</f>
        <v>1.1125102080724638</v>
      </c>
      <c r="AL24" s="40">
        <f>'d-beta'!T25/'d-beta'!F25</f>
        <v>0.92415717421208587</v>
      </c>
      <c r="AN24" s="4">
        <f>'d-beta'!U24/'d-beta'!W24</f>
        <v>0.99117258591906066</v>
      </c>
      <c r="AO24" s="4">
        <f>'d-beta'!W24/'d-beta'!P24</f>
        <v>0.94804791304710512</v>
      </c>
      <c r="AP24" s="4">
        <f>'d-beta'!P24/'d-beta'!Q24</f>
        <v>1.0411932186259731</v>
      </c>
      <c r="AQ24" s="4">
        <f>'d-beta'!Q24/'d-beta'!G24</f>
        <v>1.0504297937171219</v>
      </c>
      <c r="AR24" s="4">
        <f>'d-beta'!U24/'d-beta'!G24</f>
        <v>1.0277273884333447</v>
      </c>
      <c r="AS24" s="4">
        <f>'d-beta'!U25/'d-beta'!F25</f>
        <v>0.85431143521451536</v>
      </c>
      <c r="AU24" s="53">
        <f t="shared" si="0"/>
        <v>57.419503044147895</v>
      </c>
      <c r="AV24" s="12">
        <f t="shared" si="1"/>
        <v>49.199407767486058</v>
      </c>
      <c r="AW24" s="12">
        <f t="shared" si="2"/>
        <v>106.61891081163397</v>
      </c>
      <c r="AX24" s="12">
        <f t="shared" si="10"/>
        <v>-78.87311984501919</v>
      </c>
      <c r="AY24" s="12"/>
      <c r="AZ24" s="53">
        <f t="shared" si="3"/>
        <v>-8.8666065163249712</v>
      </c>
      <c r="BA24" s="53">
        <f t="shared" si="4"/>
        <v>-53.350236815348651</v>
      </c>
      <c r="BB24" s="12">
        <f t="shared" si="5"/>
        <v>40.367381080157024</v>
      </c>
      <c r="BC24" s="12">
        <f t="shared" si="6"/>
        <v>49.199407767486058</v>
      </c>
      <c r="BD24" s="12">
        <f t="shared" si="7"/>
        <v>27.349945515969488</v>
      </c>
      <c r="BE24" s="12">
        <f t="shared" si="11"/>
        <v>-157.45947343537631</v>
      </c>
    </row>
    <row r="25" spans="1:57" x14ac:dyDescent="0.2">
      <c r="A25" s="72">
        <f>'d-beta'!A25</f>
        <v>40</v>
      </c>
      <c r="B25" s="44">
        <f t="shared" si="8"/>
        <v>3.1933578157432541</v>
      </c>
      <c r="D25" s="40">
        <f>'d-beta'!F25/'d-beta'!J25</f>
        <v>1.1159546633594328</v>
      </c>
      <c r="E25" s="39">
        <f>'d-beta'!J25/'d-beta'!K25</f>
        <v>1.0507902977184869</v>
      </c>
      <c r="F25" s="39">
        <f>'d-beta'!K25/'d-beta'!L25</f>
        <v>0.93505199858507249</v>
      </c>
      <c r="G25" s="39">
        <f>'d-beta'!L25/'d-beta'!M25</f>
        <v>0.93039696059355836</v>
      </c>
      <c r="H25" s="39">
        <f>'d-beta'!M25/'d-beta'!P25</f>
        <v>1.0788473816854691</v>
      </c>
      <c r="I25" s="39">
        <f>'d-beta'!N25/'d-beta'!P25</f>
        <v>1.0758686599328233</v>
      </c>
      <c r="J25" s="39">
        <f>'d-beta'!P25/'d-beta'!Q25</f>
        <v>1.0408047894536154</v>
      </c>
      <c r="K25" s="39">
        <f>'d-beta'!Q25/'d-beta'!G25</f>
        <v>1.0495032268304234</v>
      </c>
      <c r="L25" s="133">
        <f>'d-beta'!F25/'d-beta'!R25</f>
        <v>1.1286353260788153</v>
      </c>
      <c r="M25" s="39">
        <f>'d-beta'!R25/'d-beta'!N25</f>
        <v>0.9063872067532236</v>
      </c>
      <c r="N25" s="39">
        <f>'d-beta'!R25/'d-beta'!P25</f>
        <v>0.97515358950984543</v>
      </c>
      <c r="O25" s="133">
        <f>'d-beta'!F25/'d-beta'!S25</f>
        <v>2.1935006019557131</v>
      </c>
      <c r="P25" s="39">
        <f>'d-beta'!S25/'d-beta'!G25</f>
        <v>0.54807748992384842</v>
      </c>
      <c r="Q25" s="39">
        <f>'d-beta'!H25/'d-beta'!N25</f>
        <v>0.28319165844544558</v>
      </c>
      <c r="R25" s="75">
        <f t="shared" si="9"/>
        <v>-184.16011899079865</v>
      </c>
      <c r="T25" s="75">
        <f>1000*LN(D25)</f>
        <v>109.71023890403391</v>
      </c>
      <c r="U25" s="75">
        <f>1000*LN(E25)</f>
        <v>49.542545553357833</v>
      </c>
      <c r="V25" s="75">
        <f>1000*LN(F25)</f>
        <v>-67.15313777985061</v>
      </c>
      <c r="W25" s="75">
        <f>1000*LN(G25)</f>
        <v>-72.143944556923756</v>
      </c>
      <c r="X25" s="75">
        <f>1000*LN(H25)</f>
        <v>75.893232050753781</v>
      </c>
      <c r="Y25" s="75">
        <f>1000*LN(I25)</f>
        <v>73.128391029808867</v>
      </c>
      <c r="Z25" s="75">
        <f>1000*LN(J25)</f>
        <v>39.994249909659274</v>
      </c>
      <c r="AA25" s="75">
        <f>1000*LN(K25)</f>
        <v>48.316934909768115</v>
      </c>
      <c r="AB25" s="75">
        <f>1000*LN(L25)</f>
        <v>121.00922685944143</v>
      </c>
      <c r="AC25" s="75">
        <f>1000*LN(M25)</f>
        <v>-98.288683717878698</v>
      </c>
      <c r="AD25" s="75">
        <f>1000*LN(N25)</f>
        <v>-25.160292688069955</v>
      </c>
      <c r="AE25" s="75">
        <f>1000*LN(O25)</f>
        <v>785.49871605113435</v>
      </c>
      <c r="AF25" s="75">
        <f>1000*LN(P25)</f>
        <v>-601.3385970603357</v>
      </c>
      <c r="AG25" s="75">
        <f>1000*LN(Q25)</f>
        <v>-1261.6313722381572</v>
      </c>
      <c r="AI25" s="40">
        <f>'d-beta'!T25/'d-beta'!Q25</f>
        <v>1.0586241191993673</v>
      </c>
      <c r="AJ25" s="40">
        <f>'d-beta'!Q25/'d-beta'!G25</f>
        <v>1.0495032268304234</v>
      </c>
      <c r="AK25" s="40">
        <f>'d-beta'!T25/'d-beta'!G25</f>
        <v>1.1110294291002507</v>
      </c>
      <c r="AL25" s="40">
        <f>'d-beta'!T26/'d-beta'!F26</f>
        <v>0.92416020793752995</v>
      </c>
      <c r="AN25" s="4">
        <f>'d-beta'!U25/'d-beta'!W25</f>
        <v>0.99124356096300936</v>
      </c>
      <c r="AO25" s="4">
        <f>'d-beta'!W25/'d-beta'!P25</f>
        <v>0.94855496932386185</v>
      </c>
      <c r="AP25" s="4">
        <f>'d-beta'!P25/'d-beta'!Q25</f>
        <v>1.0408047894536154</v>
      </c>
      <c r="AQ25" s="4">
        <f>'d-beta'!Q25/'d-beta'!G25</f>
        <v>1.0495032268304234</v>
      </c>
      <c r="AR25" s="4">
        <f>'d-beta'!U25/'d-beta'!G25</f>
        <v>1.0270603016737214</v>
      </c>
      <c r="AS25" s="4">
        <f>'d-beta'!U26/'d-beta'!F26</f>
        <v>0.85489187985002624</v>
      </c>
      <c r="AU25" s="53">
        <f t="shared" si="0"/>
        <v>56.970064236011304</v>
      </c>
      <c r="AV25" s="12">
        <f t="shared" si="1"/>
        <v>48.316934909768115</v>
      </c>
      <c r="AW25" s="12">
        <f t="shared" si="2"/>
        <v>105.28699914577939</v>
      </c>
      <c r="AX25" s="12">
        <f t="shared" si="10"/>
        <v>-78.86983715615483</v>
      </c>
      <c r="AY25" s="12"/>
      <c r="AZ25" s="53">
        <f t="shared" si="3"/>
        <v>-8.7950019300824085</v>
      </c>
      <c r="BA25" s="53">
        <f t="shared" si="4"/>
        <v>-52.815537333922556</v>
      </c>
      <c r="BB25" s="12">
        <f t="shared" si="5"/>
        <v>39.994249909659274</v>
      </c>
      <c r="BC25" s="12">
        <f t="shared" si="6"/>
        <v>48.316934909768115</v>
      </c>
      <c r="BD25" s="12">
        <f t="shared" si="7"/>
        <v>26.700645555422295</v>
      </c>
      <c r="BE25" s="12">
        <f t="shared" si="11"/>
        <v>-156.78027435740967</v>
      </c>
    </row>
    <row r="26" spans="1:57" x14ac:dyDescent="0.2">
      <c r="A26" s="72">
        <f>'d-beta'!A26</f>
        <v>42</v>
      </c>
      <c r="B26" s="44">
        <f t="shared" si="8"/>
        <v>3.1730921783277806</v>
      </c>
      <c r="D26" s="40">
        <f>'d-beta'!F26/'d-beta'!J26</f>
        <v>1.115974124945345</v>
      </c>
      <c r="E26" s="39">
        <f>'d-beta'!J26/'d-beta'!K26</f>
        <v>1.0505090191738442</v>
      </c>
      <c r="F26" s="39">
        <f>'d-beta'!K26/'d-beta'!L26</f>
        <v>0.93543036481574482</v>
      </c>
      <c r="G26" s="39">
        <f>'d-beta'!L26/'d-beta'!M26</f>
        <v>0.9311209475203378</v>
      </c>
      <c r="H26" s="39">
        <f>'d-beta'!M26/'d-beta'!P26</f>
        <v>1.0777543556695302</v>
      </c>
      <c r="I26" s="39">
        <f>'d-beta'!N26/'d-beta'!P26</f>
        <v>1.0747690175920284</v>
      </c>
      <c r="J26" s="39">
        <f>'d-beta'!P26/'d-beta'!Q26</f>
        <v>1.0404214860669927</v>
      </c>
      <c r="K26" s="39">
        <f>'d-beta'!Q26/'d-beta'!G26</f>
        <v>1.0485955503510744</v>
      </c>
      <c r="L26" s="133">
        <f>'d-beta'!F26/'d-beta'!R26</f>
        <v>1.1287081033022102</v>
      </c>
      <c r="M26" s="39">
        <f>'d-beta'!R26/'d-beta'!N26</f>
        <v>0.90718210801774035</v>
      </c>
      <c r="N26" s="39">
        <f>'d-beta'!R26/'d-beta'!P26</f>
        <v>0.97501122301129217</v>
      </c>
      <c r="O26" s="133">
        <f>'d-beta'!F26/'d-beta'!S26</f>
        <v>2.1810777196829427</v>
      </c>
      <c r="P26" s="39">
        <f>'d-beta'!S26/'d-beta'!G26</f>
        <v>0.55047479604573624</v>
      </c>
      <c r="Q26" s="39">
        <f>'d-beta'!H26/'d-beta'!N26</f>
        <v>0.28667524877174982</v>
      </c>
      <c r="R26" s="75">
        <f t="shared" si="9"/>
        <v>-182.8450138517068</v>
      </c>
      <c r="T26" s="75">
        <f>1000*LN(D26)</f>
        <v>109.72767815748557</v>
      </c>
      <c r="U26" s="75">
        <f>1000*LN(E26)</f>
        <v>49.274826867056007</v>
      </c>
      <c r="V26" s="75">
        <f>1000*LN(F26)</f>
        <v>-66.748572365884229</v>
      </c>
      <c r="W26" s="75">
        <f>1000*LN(G26)</f>
        <v>-71.366098735374109</v>
      </c>
      <c r="X26" s="75">
        <f>1000*LN(H26)</f>
        <v>74.879576083964352</v>
      </c>
      <c r="Y26" s="75">
        <f>1000*LN(I26)</f>
        <v>72.105771136075845</v>
      </c>
      <c r="Z26" s="75">
        <f>1000*LN(J26)</f>
        <v>39.625906115940211</v>
      </c>
      <c r="AA26" s="75">
        <f>1000*LN(K26)</f>
        <v>47.451697728518845</v>
      </c>
      <c r="AB26" s="75">
        <f>1000*LN(L26)</f>
        <v>121.07370727697365</v>
      </c>
      <c r="AC26" s="75">
        <f>1000*LN(M26)</f>
        <v>-97.41206840580179</v>
      </c>
      <c r="AD26" s="75">
        <f>1000*LN(N26)</f>
        <v>-25.306297269725921</v>
      </c>
      <c r="AE26" s="75">
        <f>1000*LN(O26)</f>
        <v>779.81912146901504</v>
      </c>
      <c r="AF26" s="75">
        <f>1000*LN(P26)</f>
        <v>-596.97410761730816</v>
      </c>
      <c r="AG26" s="75">
        <f>1000*LN(Q26)</f>
        <v>-1249.4052412749422</v>
      </c>
      <c r="AI26" s="40">
        <f>'d-beta'!T26/'d-beta'!Q26</f>
        <v>1.0581514588117866</v>
      </c>
      <c r="AJ26" s="40">
        <f>'d-beta'!Q26/'d-beta'!G26</f>
        <v>1.0485955503510744</v>
      </c>
      <c r="AK26" s="40">
        <f>'d-beta'!T26/'d-beta'!G26</f>
        <v>1.1095729113075377</v>
      </c>
      <c r="AL26" s="40">
        <f>'d-beta'!T27/'d-beta'!F27</f>
        <v>0.92414865203769425</v>
      </c>
      <c r="AN26" s="4">
        <f>'d-beta'!U26/'d-beta'!W26</f>
        <v>0.99131267607221185</v>
      </c>
      <c r="AO26" s="4">
        <f>'d-beta'!W26/'d-beta'!P26</f>
        <v>0.94905589274007074</v>
      </c>
      <c r="AP26" s="4">
        <f>'d-beta'!P26/'d-beta'!Q26</f>
        <v>1.0404214860669927</v>
      </c>
      <c r="AQ26" s="4">
        <f>'d-beta'!Q26/'d-beta'!G26</f>
        <v>1.0485955503510744</v>
      </c>
      <c r="AR26" s="4">
        <f>'d-beta'!U26/'d-beta'!G26</f>
        <v>1.0264073954182702</v>
      </c>
      <c r="AS26" s="4">
        <f>'d-beta'!U27/'d-beta'!F27</f>
        <v>0.85545257194154878</v>
      </c>
      <c r="AU26" s="53">
        <f t="shared" si="0"/>
        <v>56.523478967033192</v>
      </c>
      <c r="AV26" s="12">
        <f t="shared" si="1"/>
        <v>47.451697728518845</v>
      </c>
      <c r="AW26" s="12">
        <f t="shared" si="2"/>
        <v>103.97517669555202</v>
      </c>
      <c r="AX26" s="12">
        <f t="shared" si="10"/>
        <v>-78.882341451390431</v>
      </c>
      <c r="AY26" s="12"/>
      <c r="AZ26" s="53">
        <f t="shared" si="3"/>
        <v>-8.725278703129872</v>
      </c>
      <c r="BA26" s="53">
        <f t="shared" si="4"/>
        <v>-52.287585647032046</v>
      </c>
      <c r="BB26" s="12">
        <f t="shared" si="5"/>
        <v>39.625906115940211</v>
      </c>
      <c r="BC26" s="12">
        <f t="shared" si="6"/>
        <v>47.451697728518845</v>
      </c>
      <c r="BD26" s="12">
        <f t="shared" si="7"/>
        <v>26.064739494297012</v>
      </c>
      <c r="BE26" s="12">
        <f t="shared" si="11"/>
        <v>-156.1246261796162</v>
      </c>
    </row>
    <row r="27" spans="1:57" x14ac:dyDescent="0.2">
      <c r="A27" s="72">
        <f>'d-beta'!A27</f>
        <v>44</v>
      </c>
      <c r="B27" s="44">
        <f t="shared" si="8"/>
        <v>3.1530821377896898</v>
      </c>
      <c r="D27" s="40">
        <f>'d-beta'!F27/'d-beta'!J27</f>
        <v>1.1160087333822126</v>
      </c>
      <c r="E27" s="39">
        <f>'d-beta'!J27/'d-beta'!K27</f>
        <v>1.0502294881230199</v>
      </c>
      <c r="F27" s="39">
        <f>'d-beta'!K27/'d-beta'!L27</f>
        <v>0.93580195801232025</v>
      </c>
      <c r="G27" s="39">
        <f>'d-beta'!L27/'d-beta'!M27</f>
        <v>0.93183765000790786</v>
      </c>
      <c r="H27" s="39">
        <f>'d-beta'!M27/'d-beta'!P27</f>
        <v>1.0766807000406171</v>
      </c>
      <c r="I27" s="39">
        <f>'d-beta'!N27/'d-beta'!P27</f>
        <v>1.0736874568449004</v>
      </c>
      <c r="J27" s="39">
        <f>'d-beta'!P27/'d-beta'!Q27</f>
        <v>1.0400424278129237</v>
      </c>
      <c r="K27" s="39">
        <f>'d-beta'!Q27/'d-beta'!G27</f>
        <v>1.0477055893450062</v>
      </c>
      <c r="L27" s="133">
        <f>'d-beta'!F27/'d-beta'!R27</f>
        <v>1.1287933427520553</v>
      </c>
      <c r="M27" s="39">
        <f>'d-beta'!R27/'d-beta'!N27</f>
        <v>0.90796814867374764</v>
      </c>
      <c r="N27" s="39">
        <f>'d-beta'!R27/'d-beta'!P27</f>
        <v>0.9748740124456885</v>
      </c>
      <c r="O27" s="133">
        <f>'d-beta'!F27/'d-beta'!S27</f>
        <v>2.1689100298087203</v>
      </c>
      <c r="P27" s="39">
        <f>'d-beta'!S27/'d-beta'!G27</f>
        <v>0.55285559992320565</v>
      </c>
      <c r="Q27" s="39">
        <f>'d-beta'!H27/'d-beta'!N27</f>
        <v>0.29015381117656658</v>
      </c>
      <c r="R27" s="75">
        <f t="shared" si="9"/>
        <v>-181.56631809745784</v>
      </c>
      <c r="T27" s="75">
        <f>1000*LN(D27)</f>
        <v>109.7586895398009</v>
      </c>
      <c r="U27" s="75">
        <f>1000*LN(E27)</f>
        <v>49.008700405810892</v>
      </c>
      <c r="V27" s="75">
        <f>1000*LN(F27)</f>
        <v>-66.351408211624218</v>
      </c>
      <c r="W27" s="75">
        <f>1000*LN(G27)</f>
        <v>-70.596674740789283</v>
      </c>
      <c r="X27" s="75">
        <f>1000*LN(H27)</f>
        <v>73.882882574964853</v>
      </c>
      <c r="Y27" s="75">
        <f>1000*LN(I27)</f>
        <v>71.098945211174481</v>
      </c>
      <c r="Z27" s="75">
        <f>1000*LN(J27)</f>
        <v>39.261508295113245</v>
      </c>
      <c r="AA27" s="75">
        <f>1000*LN(K27)</f>
        <v>46.602620234181316</v>
      </c>
      <c r="AB27" s="75">
        <f>1000*LN(L27)</f>
        <v>121.14922390624064</v>
      </c>
      <c r="AC27" s="75">
        <f>1000*LN(M27)</f>
        <v>-96.545979549251953</v>
      </c>
      <c r="AD27" s="75">
        <f>1000*LN(N27)</f>
        <v>-25.447034338077529</v>
      </c>
      <c r="AE27" s="75">
        <f>1000*LN(O27)</f>
        <v>774.22475095155403</v>
      </c>
      <c r="AF27" s="75">
        <f>1000*LN(P27)</f>
        <v>-592.65843285409619</v>
      </c>
      <c r="AG27" s="75">
        <f>1000*LN(Q27)</f>
        <v>-1237.3441132376911</v>
      </c>
      <c r="AI27" s="40">
        <f>'d-beta'!T27/'d-beta'!Q27</f>
        <v>1.0576837295895225</v>
      </c>
      <c r="AJ27" s="40">
        <f>'d-beta'!Q27/'d-beta'!G27</f>
        <v>1.0477055893450062</v>
      </c>
      <c r="AK27" s="40">
        <f>'d-beta'!T27/'d-beta'!G27</f>
        <v>1.1081411552502149</v>
      </c>
      <c r="AL27" s="40">
        <f>'d-beta'!T28/'d-beta'!F28</f>
        <v>0.92412165679086022</v>
      </c>
      <c r="AN27" s="4">
        <f>'d-beta'!U27/'d-beta'!W27</f>
        <v>0.99138151696040244</v>
      </c>
      <c r="AO27" s="4">
        <f>'d-beta'!W27/'d-beta'!P27</f>
        <v>0.9495504663739569</v>
      </c>
      <c r="AP27" s="4">
        <f>'d-beta'!P27/'d-beta'!Q27</f>
        <v>1.0400424278129237</v>
      </c>
      <c r="AQ27" s="4">
        <f>'d-beta'!Q27/'d-beta'!G27</f>
        <v>1.0477055893450062</v>
      </c>
      <c r="AR27" s="4">
        <f>'d-beta'!U27/'d-beta'!G27</f>
        <v>1.0257680939563929</v>
      </c>
      <c r="AS27" s="4">
        <f>'d-beta'!U28/'d-beta'!F28</f>
        <v>0.85599347772344514</v>
      </c>
      <c r="AU27" s="53">
        <f t="shared" si="0"/>
        <v>56.081356411886034</v>
      </c>
      <c r="AV27" s="12">
        <f t="shared" si="1"/>
        <v>46.602620234181316</v>
      </c>
      <c r="AW27" s="12">
        <f t="shared" si="2"/>
        <v>102.68397664606741</v>
      </c>
      <c r="AX27" s="12">
        <f t="shared" si="10"/>
        <v>-78.911552813718771</v>
      </c>
      <c r="AY27" s="12"/>
      <c r="AZ27" s="53">
        <f t="shared" si="3"/>
        <v>-8.6558369420553003</v>
      </c>
      <c r="BA27" s="53">
        <f t="shared" si="4"/>
        <v>-51.766599669397742</v>
      </c>
      <c r="BB27" s="12">
        <f t="shared" si="5"/>
        <v>39.261508295113245</v>
      </c>
      <c r="BC27" s="12">
        <f t="shared" si="6"/>
        <v>46.602620234181316</v>
      </c>
      <c r="BD27" s="12">
        <f t="shared" si="7"/>
        <v>25.44169191784157</v>
      </c>
      <c r="BE27" s="12">
        <f t="shared" si="11"/>
        <v>-155.49252235137996</v>
      </c>
    </row>
    <row r="28" spans="1:57" x14ac:dyDescent="0.2">
      <c r="A28" s="72">
        <f>'d-beta'!A28</f>
        <v>46</v>
      </c>
      <c r="B28" s="44">
        <f t="shared" si="8"/>
        <v>3.1333228889237037</v>
      </c>
      <c r="D28" s="40">
        <f>'d-beta'!F28/'d-beta'!J28</f>
        <v>1.116057697433811</v>
      </c>
      <c r="E28" s="39">
        <f>'d-beta'!J28/'d-beta'!K28</f>
        <v>1.0499526732660573</v>
      </c>
      <c r="F28" s="39">
        <f>'d-beta'!K28/'d-beta'!L28</f>
        <v>0.93616582922614089</v>
      </c>
      <c r="G28" s="39">
        <f>'d-beta'!L28/'d-beta'!M28</f>
        <v>0.93254939413836324</v>
      </c>
      <c r="H28" s="39">
        <f>'d-beta'!M28/'d-beta'!P28</f>
        <v>1.0756240674514495</v>
      </c>
      <c r="I28" s="39">
        <f>'d-beta'!N28/'d-beta'!P28</f>
        <v>1.0726224901128618</v>
      </c>
      <c r="J28" s="39">
        <f>'d-beta'!P28/'d-beta'!Q28</f>
        <v>1.0396679171148662</v>
      </c>
      <c r="K28" s="39">
        <f>'d-beta'!Q28/'d-beta'!G28</f>
        <v>1.0468330149618181</v>
      </c>
      <c r="L28" s="133">
        <f>'d-beta'!F28/'d-beta'!R28</f>
        <v>1.1288903301545639</v>
      </c>
      <c r="M28" s="39">
        <f>'d-beta'!R28/'d-beta'!N28</f>
        <v>0.90874672652450428</v>
      </c>
      <c r="N28" s="39">
        <f>'d-beta'!R28/'d-beta'!P28</f>
        <v>0.97474217668662566</v>
      </c>
      <c r="O28" s="133">
        <f>'d-beta'!F28/'d-beta'!S28</f>
        <v>2.1569940164493135</v>
      </c>
      <c r="P28" s="39">
        <f>'d-beta'!S28/'d-beta'!G28</f>
        <v>0.555219389376154</v>
      </c>
      <c r="Q28" s="39">
        <f>'d-beta'!H28/'d-beta'!N28</f>
        <v>0.29362607557052001</v>
      </c>
      <c r="R28" s="75">
        <f t="shared" si="9"/>
        <v>-180.32364621661708</v>
      </c>
      <c r="T28" s="75">
        <f>1000*LN(D28)</f>
        <v>109.80256283221749</v>
      </c>
      <c r="U28" s="75">
        <f>1000*LN(E28)</f>
        <v>48.745090073664826</v>
      </c>
      <c r="V28" s="75">
        <f>1000*LN(F28)</f>
        <v>-65.962650220291295</v>
      </c>
      <c r="W28" s="75">
        <f>1000*LN(G28)</f>
        <v>-69.833159281629264</v>
      </c>
      <c r="X28" s="75">
        <f>1000*LN(H28)</f>
        <v>72.901021000327077</v>
      </c>
      <c r="Y28" s="75">
        <f>1000*LN(I28)</f>
        <v>70.106575194023662</v>
      </c>
      <c r="Z28" s="75">
        <f>1000*LN(J28)</f>
        <v>38.90135169636465</v>
      </c>
      <c r="AA28" s="75">
        <f>1000*LN(K28)</f>
        <v>45.769430115963637</v>
      </c>
      <c r="AB28" s="75">
        <f>1000*LN(L28)</f>
        <v>121.2351415250214</v>
      </c>
      <c r="AC28" s="75">
        <f>1000*LN(M28)</f>
        <v>-95.688852314756261</v>
      </c>
      <c r="AD28" s="75">
        <f>1000*LN(N28)</f>
        <v>-25.582277120732567</v>
      </c>
      <c r="AE28" s="75">
        <f>1000*LN(O28)</f>
        <v>768.71559338801808</v>
      </c>
      <c r="AF28" s="75">
        <f>1000*LN(P28)</f>
        <v>-588.39194717140094</v>
      </c>
      <c r="AG28" s="75">
        <f>1000*LN(Q28)</f>
        <v>-1225.4481729343497</v>
      </c>
      <c r="AI28" s="40">
        <f>'d-beta'!T28/'d-beta'!Q28</f>
        <v>1.0572198327705908</v>
      </c>
      <c r="AJ28" s="40">
        <f>'d-beta'!Q28/'d-beta'!G28</f>
        <v>1.0468330149618181</v>
      </c>
      <c r="AK28" s="40">
        <f>'d-beta'!T28/'d-beta'!G28</f>
        <v>1.1067326250166669</v>
      </c>
      <c r="AL28" s="40">
        <f>'d-beta'!T29/'d-beta'!F29</f>
        <v>0.92408231126918605</v>
      </c>
      <c r="AN28" s="4">
        <f>'d-beta'!U28/'d-beta'!W28</f>
        <v>0.99144931255828128</v>
      </c>
      <c r="AO28" s="4">
        <f>'d-beta'!W28/'d-beta'!P28</f>
        <v>0.95003903701267667</v>
      </c>
      <c r="AP28" s="4">
        <f>'d-beta'!P28/'d-beta'!Q28</f>
        <v>1.0396679171148662</v>
      </c>
      <c r="AQ28" s="4">
        <f>'d-beta'!Q28/'d-beta'!G28</f>
        <v>1.0468330149618181</v>
      </c>
      <c r="AR28" s="4">
        <f>'d-beta'!U28/'d-beta'!G28</f>
        <v>1.0251419838896949</v>
      </c>
      <c r="AS28" s="4">
        <f>'d-beta'!U29/'d-beta'!F29</f>
        <v>0.85651707631280982</v>
      </c>
      <c r="AU28" s="53">
        <f t="shared" si="0"/>
        <v>55.642663286934472</v>
      </c>
      <c r="AV28" s="12">
        <f t="shared" si="1"/>
        <v>45.769430115963637</v>
      </c>
      <c r="AW28" s="12">
        <f t="shared" si="2"/>
        <v>101.41209340289822</v>
      </c>
      <c r="AX28" s="12">
        <f t="shared" si="10"/>
        <v>-78.954129847812482</v>
      </c>
      <c r="AY28" s="12"/>
      <c r="AZ28" s="53">
        <f t="shared" si="3"/>
        <v>-8.587454307595543</v>
      </c>
      <c r="BA28" s="53">
        <f t="shared" si="4"/>
        <v>-51.252203639495654</v>
      </c>
      <c r="BB28" s="12">
        <f t="shared" si="5"/>
        <v>38.90135169636465</v>
      </c>
      <c r="BC28" s="12">
        <f t="shared" si="6"/>
        <v>45.769430115963637</v>
      </c>
      <c r="BD28" s="12">
        <f t="shared" si="7"/>
        <v>24.831123865236986</v>
      </c>
      <c r="BE28" s="12">
        <f t="shared" si="11"/>
        <v>-154.88102409877487</v>
      </c>
    </row>
    <row r="29" spans="1:57" x14ac:dyDescent="0.2">
      <c r="A29" s="72">
        <f>'d-beta'!A29</f>
        <v>48</v>
      </c>
      <c r="B29" s="44">
        <f t="shared" si="8"/>
        <v>3.113809746224506</v>
      </c>
      <c r="D29" s="40">
        <f>'d-beta'!F29/'d-beta'!J29</f>
        <v>1.1161183293448076</v>
      </c>
      <c r="E29" s="39">
        <f>'d-beta'!J29/'d-beta'!K29</f>
        <v>1.0496783813493833</v>
      </c>
      <c r="F29" s="39">
        <f>'d-beta'!K29/'d-beta'!L29</f>
        <v>0.93652306422102516</v>
      </c>
      <c r="G29" s="39">
        <f>'d-beta'!L29/'d-beta'!M29</f>
        <v>0.93325526597915398</v>
      </c>
      <c r="H29" s="39">
        <f>'d-beta'!M29/'d-beta'!P29</f>
        <v>1.0745835656041438</v>
      </c>
      <c r="I29" s="39">
        <f>'d-beta'!N29/'d-beta'!P29</f>
        <v>1.0715751826223454</v>
      </c>
      <c r="J29" s="39">
        <f>'d-beta'!P29/'d-beta'!Q29</f>
        <v>1.0392978240247983</v>
      </c>
      <c r="K29" s="39">
        <f>'d-beta'!Q29/'d-beta'!G29</f>
        <v>1.0459776057357115</v>
      </c>
      <c r="L29" s="133">
        <f>'d-beta'!F29/'d-beta'!R29</f>
        <v>1.1289976263051065</v>
      </c>
      <c r="M29" s="39">
        <f>'d-beta'!R29/'d-beta'!N29</f>
        <v>0.90951515139952255</v>
      </c>
      <c r="N29" s="39">
        <f>'d-beta'!R29/'d-beta'!P29</f>
        <v>0.97461386445873344</v>
      </c>
      <c r="O29" s="133">
        <f>'d-beta'!F29/'d-beta'!S29</f>
        <v>2.1453234257559601</v>
      </c>
      <c r="P29" s="39">
        <f>'d-beta'!S29/'d-beta'!G29</f>
        <v>0.55756466544653238</v>
      </c>
      <c r="Q29" s="39">
        <f>'d-beta'!H29/'d-beta'!N29</f>
        <v>0.29709163339012445</v>
      </c>
      <c r="R29" s="75">
        <f t="shared" si="9"/>
        <v>-179.11353170979126</v>
      </c>
      <c r="T29" s="75">
        <f>1000*LN(D29)</f>
        <v>109.85688821720875</v>
      </c>
      <c r="U29" s="75">
        <f>1000*LN(E29)</f>
        <v>48.483813772162733</v>
      </c>
      <c r="V29" s="75">
        <f>1000*LN(F29)</f>
        <v>-65.581129295521038</v>
      </c>
      <c r="W29" s="75">
        <f>1000*LN(G29)</f>
        <v>-69.076518579035508</v>
      </c>
      <c r="X29" s="75">
        <f>1000*LN(H29)</f>
        <v>71.933205694933562</v>
      </c>
      <c r="Y29" s="75">
        <f>1000*LN(I29)</f>
        <v>69.129699239796579</v>
      </c>
      <c r="Z29" s="75">
        <f>1000*LN(J29)</f>
        <v>38.545315916982887</v>
      </c>
      <c r="AA29" s="75">
        <f>1000*LN(K29)</f>
        <v>44.951955983059911</v>
      </c>
      <c r="AB29" s="75">
        <f>1000*LN(L29)</f>
        <v>121.3301826897669</v>
      </c>
      <c r="AC29" s="75">
        <f>1000*LN(M29)</f>
        <v>-94.843622119814924</v>
      </c>
      <c r="AD29" s="75">
        <f>1000*LN(N29)</f>
        <v>-25.713922880018433</v>
      </c>
      <c r="AE29" s="75">
        <f>1000*LN(O29)</f>
        <v>763.29032225184176</v>
      </c>
      <c r="AF29" s="75">
        <f>1000*LN(P29)</f>
        <v>-584.17679054205064</v>
      </c>
      <c r="AG29" s="75">
        <f>1000*LN(Q29)</f>
        <v>-1213.7146578319309</v>
      </c>
      <c r="AI29" s="40">
        <f>'d-beta'!T29/'d-beta'!Q29</f>
        <v>1.0567598124069661</v>
      </c>
      <c r="AJ29" s="40">
        <f>'d-beta'!Q29/'d-beta'!G29</f>
        <v>1.0459776057357115</v>
      </c>
      <c r="AK29" s="40">
        <f>'d-beta'!T29/'d-beta'!G29</f>
        <v>1.105347098419158</v>
      </c>
      <c r="AL29" s="40">
        <f>'d-beta'!T30/'d-beta'!F30</f>
        <v>0.92402986865376824</v>
      </c>
      <c r="AN29" s="4">
        <f>'d-beta'!U29/'d-beta'!W29</f>
        <v>0.991516402626201</v>
      </c>
      <c r="AO29" s="4">
        <f>'d-beta'!W29/'d-beta'!P29</f>
        <v>0.95052104494929301</v>
      </c>
      <c r="AP29" s="4">
        <f>'d-beta'!P29/'d-beta'!Q29</f>
        <v>1.0392978240247983</v>
      </c>
      <c r="AQ29" s="4">
        <f>'d-beta'!Q29/'d-beta'!G29</f>
        <v>1.0459776057357115</v>
      </c>
      <c r="AR29" s="4">
        <f>'d-beta'!U29/'d-beta'!G29</f>
        <v>1.0245285008740266</v>
      </c>
      <c r="AS29" s="4">
        <f>'d-beta'!U30/'d-beta'!F30</f>
        <v>0.85702331853884628</v>
      </c>
      <c r="AU29" s="53">
        <f t="shared" si="0"/>
        <v>55.207445878918932</v>
      </c>
      <c r="AV29" s="12">
        <f t="shared" si="1"/>
        <v>44.951955983059911</v>
      </c>
      <c r="AW29" s="12">
        <f t="shared" si="2"/>
        <v>100.15940186197876</v>
      </c>
      <c r="AX29" s="12">
        <f t="shared" si="10"/>
        <v>-79.010882480040763</v>
      </c>
      <c r="AY29" s="12"/>
      <c r="AZ29" s="53">
        <f t="shared" si="3"/>
        <v>-8.5197879153512623</v>
      </c>
      <c r="BA29" s="53">
        <f t="shared" si="4"/>
        <v>-50.744976373675158</v>
      </c>
      <c r="BB29" s="12">
        <f t="shared" si="5"/>
        <v>38.545315916982887</v>
      </c>
      <c r="BC29" s="12">
        <f t="shared" si="6"/>
        <v>44.951955983059911</v>
      </c>
      <c r="BD29" s="12">
        <f t="shared" si="7"/>
        <v>24.232507611016256</v>
      </c>
      <c r="BE29" s="12">
        <f t="shared" si="11"/>
        <v>-154.29015125762544</v>
      </c>
    </row>
    <row r="30" spans="1:57" s="72" customFormat="1" x14ac:dyDescent="0.2">
      <c r="A30" s="72">
        <f>'d-beta'!A30</f>
        <v>50</v>
      </c>
      <c r="B30" s="44">
        <f t="shared" si="8"/>
        <v>3.094538140182578</v>
      </c>
      <c r="D30" s="40">
        <f>'d-beta'!F30/'d-beta'!J30</f>
        <v>1.1161914399584334</v>
      </c>
      <c r="E30" s="133">
        <f>'d-beta'!J30/'d-beta'!K30</f>
        <v>1.0494063105897431</v>
      </c>
      <c r="F30" s="133">
        <f>'d-beta'!K30/'d-beta'!L30</f>
        <v>0.93687302215395285</v>
      </c>
      <c r="G30" s="133">
        <f>'d-beta'!L30/'d-beta'!M30</f>
        <v>0.93395457746410571</v>
      </c>
      <c r="H30" s="133">
        <f>'d-beta'!M30/'d-beta'!P30</f>
        <v>1.073561982051626</v>
      </c>
      <c r="I30" s="133">
        <f>'d-beta'!N30/'d-beta'!P30</f>
        <v>1.0705441763710102</v>
      </c>
      <c r="J30" s="133">
        <f>'d-beta'!P30/'d-beta'!Q30</f>
        <v>1.038931566981685</v>
      </c>
      <c r="K30" s="133">
        <f>'d-beta'!Q30/'d-beta'!G30</f>
        <v>1.0451397840137666</v>
      </c>
      <c r="L30" s="133">
        <f>'d-beta'!F30/'d-beta'!R30</f>
        <v>1.129113809533836</v>
      </c>
      <c r="M30" s="133">
        <f>'d-beta'!R30/'d-beta'!N30</f>
        <v>0.91027718657956269</v>
      </c>
      <c r="N30" s="133">
        <f>'d-beta'!R30/'d-beta'!P30</f>
        <v>0.97449194097613834</v>
      </c>
      <c r="O30" s="133">
        <f>'d-beta'!F30/'d-beta'!S30</f>
        <v>2.1338825379079656</v>
      </c>
      <c r="P30" s="133">
        <f>'d-beta'!S30/'d-beta'!G30</f>
        <v>0.55989525030698983</v>
      </c>
      <c r="Q30" s="133">
        <f>'d-beta'!H30/'d-beta'!N30</f>
        <v>0.3005513382695682</v>
      </c>
      <c r="R30" s="75">
        <f t="shared" si="9"/>
        <v>-177.93754243720312</v>
      </c>
      <c r="S30" s="151"/>
      <c r="T30" s="75">
        <f>1000*LN(D30)</f>
        <v>109.92239042900506</v>
      </c>
      <c r="U30" s="75">
        <f>1000*LN(E30)</f>
        <v>48.22458577416095</v>
      </c>
      <c r="V30" s="75">
        <f>1000*LN(F30)</f>
        <v>-65.207521237360169</v>
      </c>
      <c r="W30" s="75">
        <f>1000*LN(G30)</f>
        <v>-68.327474201292844</v>
      </c>
      <c r="X30" s="75">
        <f>1000*LN(H30)</f>
        <v>70.982074957403029</v>
      </c>
      <c r="Y30" s="75">
        <f>1000*LN(I30)</f>
        <v>68.16709524052068</v>
      </c>
      <c r="Z30" s="75">
        <f>1000*LN(J30)</f>
        <v>38.192845637724844</v>
      </c>
      <c r="AA30" s="75">
        <f>1000*LN(K30)</f>
        <v>44.150641077562319</v>
      </c>
      <c r="AB30" s="75">
        <f>1000*LN(L30)</f>
        <v>121.4330856971102</v>
      </c>
      <c r="AC30" s="75">
        <f>1000*LN(M30)</f>
        <v>-94.00612521571496</v>
      </c>
      <c r="AD30" s="75">
        <f>1000*LN(N30)</f>
        <v>-25.839029975194236</v>
      </c>
      <c r="AE30" s="75">
        <f>1000*LN(O30)</f>
        <v>757.94310820997623</v>
      </c>
      <c r="AF30" s="75">
        <f>1000*LN(P30)</f>
        <v>-580.00556577277314</v>
      </c>
      <c r="AG30" s="75">
        <f>1000*LN(Q30)</f>
        <v>-1202.1366967716667</v>
      </c>
      <c r="AI30" s="40">
        <f>'d-beta'!T30/'d-beta'!Q30</f>
        <v>1.0563039960249156</v>
      </c>
      <c r="AJ30" s="40">
        <f>'d-beta'!Q30/'d-beta'!G30</f>
        <v>1.0451397840137666</v>
      </c>
      <c r="AK30" s="40">
        <f>'d-beta'!T30/'d-beta'!G30</f>
        <v>1.1039853302583591</v>
      </c>
      <c r="AL30" s="40">
        <f>'d-beta'!T31/'d-beta'!F31</f>
        <v>0.9239664610184215</v>
      </c>
      <c r="AM30" s="40"/>
      <c r="AN30" s="40">
        <f>'d-beta'!U30/'d-beta'!W30</f>
        <v>0.99158276216001329</v>
      </c>
      <c r="AO30" s="40">
        <f>'d-beta'!W30/'d-beta'!P30</f>
        <v>0.95099808253647444</v>
      </c>
      <c r="AP30" s="40">
        <f>'d-beta'!P30/'d-beta'!Q30</f>
        <v>1.038931566981685</v>
      </c>
      <c r="AQ30" s="40">
        <f>'d-beta'!Q30/'d-beta'!G30</f>
        <v>1.0451397840137666</v>
      </c>
      <c r="AR30" s="40">
        <f>'d-beta'!U30/'d-beta'!G30</f>
        <v>1.0239292077589104</v>
      </c>
      <c r="AS30" s="40">
        <f>'d-beta'!U31/'d-beta'!F31</f>
        <v>0.85751310821423676</v>
      </c>
      <c r="AU30" s="75">
        <f t="shared" si="0"/>
        <v>54.776018879600038</v>
      </c>
      <c r="AV30" s="75">
        <f t="shared" si="1"/>
        <v>44.150641077562319</v>
      </c>
      <c r="AW30" s="75">
        <f t="shared" si="2"/>
        <v>98.926659957162499</v>
      </c>
      <c r="AX30" s="75">
        <f t="shared" si="10"/>
        <v>-79.079505598337605</v>
      </c>
      <c r="AY30" s="75"/>
      <c r="AZ30" s="75">
        <f t="shared" si="3"/>
        <v>-8.4528628366508123</v>
      </c>
      <c r="BA30" s="75">
        <f t="shared" si="4"/>
        <v>-50.243232699058645</v>
      </c>
      <c r="BB30" s="75">
        <f t="shared" si="5"/>
        <v>38.192845637724844</v>
      </c>
      <c r="BC30" s="75">
        <f t="shared" si="6"/>
        <v>44.150641077562319</v>
      </c>
      <c r="BD30" s="75">
        <f t="shared" si="7"/>
        <v>23.647391179577667</v>
      </c>
      <c r="BE30" s="75">
        <f t="shared" si="11"/>
        <v>-153.71881351166525</v>
      </c>
    </row>
    <row r="31" spans="1:57" x14ac:dyDescent="0.2">
      <c r="A31" s="72">
        <f>'d-beta'!A31</f>
        <v>52</v>
      </c>
      <c r="B31" s="44">
        <f t="shared" si="8"/>
        <v>3.0755036137167462</v>
      </c>
      <c r="D31" s="40">
        <f>'d-beta'!F31/'d-beta'!J31</f>
        <v>1.1162747608577603</v>
      </c>
      <c r="E31" s="39">
        <f>'d-beta'!J31/'d-beta'!K31</f>
        <v>1.0491359886574525</v>
      </c>
      <c r="F31" s="39">
        <f>'d-beta'!K31/'d-beta'!L31</f>
        <v>0.93721818431882864</v>
      </c>
      <c r="G31" s="39">
        <f>'d-beta'!L31/'d-beta'!M31</f>
        <v>0.93464754805938099</v>
      </c>
      <c r="H31" s="39">
        <f>'d-beta'!M31/'d-beta'!P31</f>
        <v>1.072555836824624</v>
      </c>
      <c r="I31" s="39">
        <f>'d-beta'!N31/'d-beta'!P31</f>
        <v>1.0695310902391626</v>
      </c>
      <c r="J31" s="39">
        <f>'d-beta'!P31/'d-beta'!Q31</f>
        <v>1.0385698387087163</v>
      </c>
      <c r="K31" s="39">
        <f>'d-beta'!Q31/'d-beta'!G31</f>
        <v>1.0443177493373668</v>
      </c>
      <c r="L31" s="133">
        <f>'d-beta'!F31/'d-beta'!R31</f>
        <v>1.1292378450205112</v>
      </c>
      <c r="M31" s="39">
        <f>'d-beta'!R31/'d-beta'!N31</f>
        <v>0.91102970998037569</v>
      </c>
      <c r="N31" s="39">
        <f>'d-beta'!R31/'d-beta'!P31</f>
        <v>0.97437459895557932</v>
      </c>
      <c r="O31" s="133">
        <f>'d-beta'!F31/'d-beta'!S31</f>
        <v>2.1226742757925474</v>
      </c>
      <c r="P31" s="39">
        <f>'d-beta'!S31/'d-beta'!G31</f>
        <v>0.56220717896807371</v>
      </c>
      <c r="Q31" s="39">
        <f>'d-beta'!H31/'d-beta'!N31</f>
        <v>0.30400446626453093</v>
      </c>
      <c r="R31" s="75">
        <f t="shared" si="9"/>
        <v>-176.7918933978425</v>
      </c>
      <c r="T31" s="75">
        <f>1000*LN(D31)</f>
        <v>109.99703514195541</v>
      </c>
      <c r="U31" s="75">
        <f>1000*LN(E31)</f>
        <v>47.966957482481796</v>
      </c>
      <c r="V31" s="75">
        <f>1000*LN(F31)</f>
        <v>-64.839169721077084</v>
      </c>
      <c r="W31" s="75">
        <f>1000*LN(G31)</f>
        <v>-67.585774705634691</v>
      </c>
      <c r="X31" s="75">
        <f>1000*LN(H31)</f>
        <v>70.044432772181793</v>
      </c>
      <c r="Y31" s="75">
        <f>1000*LN(I31)</f>
        <v>67.220319000142396</v>
      </c>
      <c r="Z31" s="75">
        <f>1000*LN(J31)</f>
        <v>37.844611672026119</v>
      </c>
      <c r="AA31" s="75">
        <f>1000*LN(K31)</f>
        <v>43.363800755909267</v>
      </c>
      <c r="AB31" s="75">
        <f>1000*LN(L31)</f>
        <v>121.54293173153955</v>
      </c>
      <c r="AC31" s="75">
        <f>1000*LN(M31)</f>
        <v>-93.179769761774807</v>
      </c>
      <c r="AD31" s="75">
        <f>1000*LN(N31)</f>
        <v>-25.959450761632418</v>
      </c>
      <c r="AE31" s="75">
        <f>1000*LN(O31)</f>
        <v>752.67674456881002</v>
      </c>
      <c r="AF31" s="75">
        <f>1000*LN(P31)</f>
        <v>-575.88485117096764</v>
      </c>
      <c r="AG31" s="75">
        <f>1000*LN(Q31)</f>
        <v>-1190.7128860241955</v>
      </c>
      <c r="AI31" s="40">
        <f>'d-beta'!T31/'d-beta'!Q31</f>
        <v>1.0558525945470696</v>
      </c>
      <c r="AJ31" s="40">
        <f>'d-beta'!Q31/'d-beta'!G31</f>
        <v>1.0443177493373668</v>
      </c>
      <c r="AK31" s="40">
        <f>'d-beta'!T31/'d-beta'!G31</f>
        <v>1.1026456051694149</v>
      </c>
      <c r="AL31" s="40">
        <f>'d-beta'!T32/'d-beta'!F32</f>
        <v>0.92389082255490607</v>
      </c>
      <c r="AN31" s="4">
        <f>'d-beta'!U31/'d-beta'!W31</f>
        <v>0.99164690216785123</v>
      </c>
      <c r="AO31" s="4">
        <f>'d-beta'!W31/'d-beta'!P31</f>
        <v>0.95146997128642519</v>
      </c>
      <c r="AP31" s="4">
        <f>'d-beta'!P31/'d-beta'!Q31</f>
        <v>1.0385698387087163</v>
      </c>
      <c r="AQ31" s="4">
        <f>'d-beta'!Q31/'d-beta'!G31</f>
        <v>1.0443177493373668</v>
      </c>
      <c r="AR31" s="4">
        <f>'d-beta'!U31/'d-beta'!G31</f>
        <v>1.0233413224819874</v>
      </c>
      <c r="AS31" s="4">
        <f>'d-beta'!U32/'d-beta'!F32</f>
        <v>0.85798654410835307</v>
      </c>
      <c r="AU31" s="53">
        <f t="shared" si="0"/>
        <v>54.348587043595565</v>
      </c>
      <c r="AV31" s="12">
        <f t="shared" si="1"/>
        <v>43.363800755909267</v>
      </c>
      <c r="AW31" s="12">
        <f t="shared" si="2"/>
        <v>97.712387799504768</v>
      </c>
      <c r="AX31" s="12">
        <f t="shared" si="10"/>
        <v>-79.161371729699681</v>
      </c>
      <c r="AY31" s="12"/>
      <c r="AZ31" s="53">
        <f t="shared" si="3"/>
        <v>-8.388180456174176</v>
      </c>
      <c r="BA31" s="53">
        <f t="shared" si="4"/>
        <v>-49.747152085583949</v>
      </c>
      <c r="BB31" s="12">
        <f t="shared" si="5"/>
        <v>37.844611672026119</v>
      </c>
      <c r="BC31" s="12">
        <f t="shared" si="6"/>
        <v>43.363800755909267</v>
      </c>
      <c r="BD31" s="12">
        <f t="shared" si="7"/>
        <v>23.073079886177172</v>
      </c>
      <c r="BE31" s="12">
        <f t="shared" si="11"/>
        <v>-153.16686247454942</v>
      </c>
    </row>
    <row r="32" spans="1:57" x14ac:dyDescent="0.2">
      <c r="A32" s="72">
        <f>'d-beta'!A32</f>
        <v>54</v>
      </c>
      <c r="B32" s="44">
        <f t="shared" si="8"/>
        <v>3.0567018187375825</v>
      </c>
      <c r="D32" s="40">
        <f>'d-beta'!F32/'d-beta'!J32</f>
        <v>1.1163697090592302</v>
      </c>
      <c r="E32" s="39">
        <f>'d-beta'!J32/'d-beta'!K32</f>
        <v>1.0488680804312775</v>
      </c>
      <c r="F32" s="39">
        <f>'d-beta'!K32/'d-beta'!L32</f>
        <v>0.93755515210938289</v>
      </c>
      <c r="G32" s="39">
        <f>'d-beta'!L32/'d-beta'!M32</f>
        <v>0.93533579231668473</v>
      </c>
      <c r="H32" s="39">
        <f>'d-beta'!M32/'d-beta'!P32</f>
        <v>1.0715655289204526</v>
      </c>
      <c r="I32" s="39">
        <f>'d-beta'!N32/'d-beta'!P32</f>
        <v>1.0685320831483545</v>
      </c>
      <c r="J32" s="39">
        <f>'d-beta'!P32/'d-beta'!Q32</f>
        <v>1.0382125798669297</v>
      </c>
      <c r="K32" s="39">
        <f>'d-beta'!Q32/'d-beta'!G32</f>
        <v>1.0435114545774857</v>
      </c>
      <c r="L32" s="133">
        <f>'d-beta'!F32/'d-beta'!R32</f>
        <v>1.1293700329022236</v>
      </c>
      <c r="M32" s="39">
        <f>'d-beta'!R32/'d-beta'!N32</f>
        <v>0.91177609045641561</v>
      </c>
      <c r="N32" s="39">
        <f>'d-beta'!R32/'d-beta'!P32</f>
        <v>0.9742620053002562</v>
      </c>
      <c r="O32" s="133">
        <f>'d-beta'!F32/'d-beta'!S32</f>
        <v>2.1116858593113723</v>
      </c>
      <c r="P32" s="39">
        <f>'d-beta'!S32/'d-beta'!G32</f>
        <v>0.56450295763838187</v>
      </c>
      <c r="Q32" s="39">
        <f>'d-beta'!H32/'d-beta'!N32</f>
        <v>0.30745014255091863</v>
      </c>
      <c r="R32" s="75">
        <f t="shared" si="9"/>
        <v>-175.67695791332366</v>
      </c>
      <c r="T32" s="75">
        <f>1000*LN(D32)</f>
        <v>110.08208961686748</v>
      </c>
      <c r="U32" s="75">
        <f>1000*LN(E32)</f>
        <v>47.711564052527649</v>
      </c>
      <c r="V32" s="75">
        <f>1000*LN(F32)</f>
        <v>-64.479693951248947</v>
      </c>
      <c r="W32" s="75">
        <f>1000*LN(G32)</f>
        <v>-66.849677999830078</v>
      </c>
      <c r="X32" s="75">
        <f>1000*LN(H32)</f>
        <v>69.120690310200089</v>
      </c>
      <c r="Y32" s="75">
        <f>1000*LN(I32)</f>
        <v>66.285821670087529</v>
      </c>
      <c r="Z32" s="75">
        <f>1000*LN(J32)</f>
        <v>37.500561335201986</v>
      </c>
      <c r="AA32" s="75">
        <f>1000*LN(K32)</f>
        <v>42.591424549605513</v>
      </c>
      <c r="AB32" s="75">
        <f>1000*LN(L32)</f>
        <v>121.65998426036093</v>
      </c>
      <c r="AC32" s="75">
        <f>1000*LN(M32)</f>
        <v>-92.360833901931954</v>
      </c>
      <c r="AD32" s="75">
        <f>1000*LN(N32)</f>
        <v>-26.075012231844486</v>
      </c>
      <c r="AE32" s="75">
        <f>1000*LN(O32)</f>
        <v>747.48661392463896</v>
      </c>
      <c r="AF32" s="75">
        <f>1000*LN(P32)</f>
        <v>-571.80965601131527</v>
      </c>
      <c r="AG32" s="75">
        <f>1000*LN(Q32)</f>
        <v>-1179.4423429271515</v>
      </c>
      <c r="AI32" s="40">
        <f>'d-beta'!T32/'d-beta'!Q32</f>
        <v>1.0554045589627448</v>
      </c>
      <c r="AJ32" s="40">
        <f>'d-beta'!Q32/'d-beta'!G32</f>
        <v>1.0435114545774857</v>
      </c>
      <c r="AK32" s="40">
        <f>'d-beta'!T32/'d-beta'!G32</f>
        <v>1.1013267464909238</v>
      </c>
      <c r="AL32" s="40">
        <f>'d-beta'!T33/'d-beta'!F33</f>
        <v>0.92380463419195391</v>
      </c>
      <c r="AN32" s="4">
        <f>'d-beta'!U32/'d-beta'!W32</f>
        <v>0.9917110247198293</v>
      </c>
      <c r="AO32" s="4">
        <f>'d-beta'!W32/'d-beta'!P32</f>
        <v>0.9519351458818246</v>
      </c>
      <c r="AP32" s="4">
        <f>'d-beta'!P32/'d-beta'!Q32</f>
        <v>1.0382125798669297</v>
      </c>
      <c r="AQ32" s="4">
        <f>'d-beta'!Q32/'d-beta'!G32</f>
        <v>1.0435114545774857</v>
      </c>
      <c r="AR32" s="4">
        <f>'d-beta'!U32/'d-beta'!G32</f>
        <v>1.0227653593773931</v>
      </c>
      <c r="AS32" s="4">
        <f>'d-beta'!U33/'d-beta'!F33</f>
        <v>0.85844418485395635</v>
      </c>
      <c r="AU32" s="53">
        <f t="shared" si="0"/>
        <v>53.924161634018482</v>
      </c>
      <c r="AV32" s="12">
        <f t="shared" si="1"/>
        <v>42.591424549605513</v>
      </c>
      <c r="AW32" s="12">
        <f t="shared" si="2"/>
        <v>96.515586183624137</v>
      </c>
      <c r="AX32" s="12">
        <f t="shared" si="10"/>
        <v>-79.254664553146256</v>
      </c>
      <c r="AY32" s="12"/>
      <c r="AZ32" s="53">
        <f t="shared" si="3"/>
        <v>-8.3235198609975516</v>
      </c>
      <c r="BA32" s="53">
        <f t="shared" si="4"/>
        <v>-49.2583705850355</v>
      </c>
      <c r="BB32" s="12">
        <f t="shared" si="5"/>
        <v>37.500561335201986</v>
      </c>
      <c r="BC32" s="12">
        <f t="shared" si="6"/>
        <v>42.591424549605513</v>
      </c>
      <c r="BD32" s="12">
        <f t="shared" si="7"/>
        <v>22.510095438774279</v>
      </c>
      <c r="BE32" s="12">
        <f t="shared" si="11"/>
        <v>-152.63361548855048</v>
      </c>
    </row>
    <row r="33" spans="1:57" x14ac:dyDescent="0.2">
      <c r="A33" s="72">
        <f>'d-beta'!A33</f>
        <v>56</v>
      </c>
      <c r="B33" s="44">
        <f t="shared" si="8"/>
        <v>3.0381285128360931</v>
      </c>
      <c r="D33" s="40">
        <f>'d-beta'!F33/'d-beta'!J33</f>
        <v>1.1164744406377904</v>
      </c>
      <c r="E33" s="39">
        <f>'d-beta'!J33/'d-beta'!K33</f>
        <v>1.0486030938386406</v>
      </c>
      <c r="F33" s="39">
        <f>'d-beta'!K33/'d-beta'!L33</f>
        <v>0.93788670651115047</v>
      </c>
      <c r="G33" s="39">
        <f>'d-beta'!L33/'d-beta'!M33</f>
        <v>0.93601806432798362</v>
      </c>
      <c r="H33" s="39">
        <f>'d-beta'!M33/'d-beta'!P33</f>
        <v>1.070590994052901</v>
      </c>
      <c r="I33" s="39">
        <f>'d-beta'!N33/'d-beta'!P33</f>
        <v>1.0675502325729338</v>
      </c>
      <c r="J33" s="39">
        <f>'d-beta'!P33/'d-beta'!Q33</f>
        <v>1.0378588274055609</v>
      </c>
      <c r="K33" s="39">
        <f>'d-beta'!Q33/'d-beta'!G33</f>
        <v>1.0427219153645542</v>
      </c>
      <c r="L33" s="133">
        <f>'d-beta'!F33/'d-beta'!R33</f>
        <v>1.1295123589450797</v>
      </c>
      <c r="M33" s="39">
        <f>'d-beta'!R33/'d-beta'!N33</f>
        <v>0.91251247313577466</v>
      </c>
      <c r="N33" s="39">
        <f>'d-beta'!R33/'d-beta'!P33</f>
        <v>0.97415290292179935</v>
      </c>
      <c r="O33" s="133">
        <f>'d-beta'!F33/'d-beta'!S33</f>
        <v>2.1009125711723424</v>
      </c>
      <c r="P33" s="39">
        <f>'d-beta'!S33/'d-beta'!G33</f>
        <v>0.56678313816327186</v>
      </c>
      <c r="Q33" s="39">
        <f>'d-beta'!H33/'d-beta'!N33</f>
        <v>0.31088769595309174</v>
      </c>
      <c r="R33" s="75">
        <f t="shared" si="9"/>
        <v>-174.59328724685892</v>
      </c>
      <c r="T33" s="75">
        <f>1000*LN(D33)</f>
        <v>110.17589963818159</v>
      </c>
      <c r="U33" s="75">
        <f>1000*LN(E33)</f>
        <v>47.458891598863062</v>
      </c>
      <c r="V33" s="75">
        <f>1000*LN(F33)</f>
        <v>-64.126119241696969</v>
      </c>
      <c r="W33" s="75">
        <f>1000*LN(G33)</f>
        <v>-66.120503195068878</v>
      </c>
      <c r="X33" s="75">
        <f>1000*LN(H33)</f>
        <v>68.210826885813361</v>
      </c>
      <c r="Y33" s="75">
        <f>1000*LN(I33)</f>
        <v>65.366521287941879</v>
      </c>
      <c r="Z33" s="75">
        <f>1000*LN(J33)</f>
        <v>37.159771068014358</v>
      </c>
      <c r="AA33" s="75">
        <f>1000*LN(K33)</f>
        <v>41.834520492752404</v>
      </c>
      <c r="AB33" s="75">
        <f>1000*LN(L33)</f>
        <v>121.78599882717339</v>
      </c>
      <c r="AC33" s="75">
        <f>1000*LN(M33)</f>
        <v>-91.553524429022971</v>
      </c>
      <c r="AD33" s="75">
        <f>1000*LN(N33)</f>
        <v>-26.187003141080993</v>
      </c>
      <c r="AE33" s="75">
        <f>1000*LN(O33)</f>
        <v>742.37180803763999</v>
      </c>
      <c r="AF33" s="75">
        <f>1000*LN(P33)</f>
        <v>-567.77852079078116</v>
      </c>
      <c r="AG33" s="75">
        <f>1000*LN(Q33)</f>
        <v>-1168.3235382776238</v>
      </c>
      <c r="AI33" s="40">
        <f>'d-beta'!T33/'d-beta'!Q33</f>
        <v>1.0549613194220524</v>
      </c>
      <c r="AJ33" s="40">
        <f>'d-beta'!Q33/'d-beta'!G33</f>
        <v>1.0427219153645542</v>
      </c>
      <c r="AK33" s="40">
        <f>'d-beta'!T33/'d-beta'!G33</f>
        <v>1.1000312876232796</v>
      </c>
      <c r="AL33" s="40">
        <f>'d-beta'!T34/'d-beta'!F34</f>
        <v>0.92370870437989172</v>
      </c>
      <c r="AN33" s="4">
        <f>'d-beta'!U33/'d-beta'!W33</f>
        <v>0.9917744616344063</v>
      </c>
      <c r="AO33" s="4">
        <f>'d-beta'!W33/'d-beta'!P33</f>
        <v>0.95239533262017428</v>
      </c>
      <c r="AP33" s="4">
        <f>'d-beta'!P33/'d-beta'!Q33</f>
        <v>1.0378588274055609</v>
      </c>
      <c r="AQ33" s="4">
        <f>'d-beta'!Q33/'d-beta'!G33</f>
        <v>1.0427219153645542</v>
      </c>
      <c r="AR33" s="4">
        <f>'d-beta'!U33/'d-beta'!G33</f>
        <v>1.022202560007291</v>
      </c>
      <c r="AS33" s="4">
        <f>'d-beta'!U34/'d-beta'!F34</f>
        <v>0.85888799731024834</v>
      </c>
      <c r="AU33" s="53">
        <f t="shared" si="0"/>
        <v>53.504102200960297</v>
      </c>
      <c r="AV33" s="12">
        <f t="shared" si="1"/>
        <v>41.834520492752404</v>
      </c>
      <c r="AW33" s="12">
        <f t="shared" si="2"/>
        <v>95.338622693712608</v>
      </c>
      <c r="AX33" s="12">
        <f t="shared" si="10"/>
        <v>-79.358512043874043</v>
      </c>
      <c r="AY33" s="12"/>
      <c r="AZ33" s="53">
        <f t="shared" si="3"/>
        <v>-8.2595547702166474</v>
      </c>
      <c r="BA33" s="53">
        <f t="shared" si="4"/>
        <v>-48.77506503224155</v>
      </c>
      <c r="BB33" s="12">
        <f t="shared" si="5"/>
        <v>37.159771068014358</v>
      </c>
      <c r="BC33" s="12">
        <f t="shared" si="6"/>
        <v>41.834520492752404</v>
      </c>
      <c r="BD33" s="12">
        <f t="shared" si="7"/>
        <v>21.959671758308421</v>
      </c>
      <c r="BE33" s="12">
        <f t="shared" si="11"/>
        <v>-152.11675279794051</v>
      </c>
    </row>
    <row r="34" spans="1:57" x14ac:dyDescent="0.2">
      <c r="A34" s="72">
        <f>'d-beta'!A34</f>
        <v>58</v>
      </c>
      <c r="B34" s="44">
        <f t="shared" si="8"/>
        <v>3.0197795560924057</v>
      </c>
      <c r="D34" s="40">
        <f>'d-beta'!F34/'d-beta'!J34</f>
        <v>1.1165886821763511</v>
      </c>
      <c r="E34" s="39">
        <f>'d-beta'!J34/'d-beta'!K34</f>
        <v>1.0483379118917142</v>
      </c>
      <c r="F34" s="39">
        <f>'d-beta'!K34/'d-beta'!L34</f>
        <v>0.93821281841968018</v>
      </c>
      <c r="G34" s="39">
        <f>'d-beta'!L34/'d-beta'!M34</f>
        <v>0.93669436201159628</v>
      </c>
      <c r="H34" s="39">
        <f>'d-beta'!M34/'d-beta'!P34</f>
        <v>1.0696320990054995</v>
      </c>
      <c r="I34" s="39">
        <f>'d-beta'!N34/'d-beta'!P34</f>
        <v>1.0665831904108176</v>
      </c>
      <c r="J34" s="39">
        <f>'d-beta'!P34/'d-beta'!Q34</f>
        <v>1.0375086633324591</v>
      </c>
      <c r="K34" s="39">
        <f>'d-beta'!Q34/'d-beta'!G34</f>
        <v>1.0419483374154992</v>
      </c>
      <c r="L34" s="133">
        <f>'d-beta'!F34/'d-beta'!R34</f>
        <v>1.1296596372999705</v>
      </c>
      <c r="M34" s="39">
        <f>'d-beta'!R34/'d-beta'!N34</f>
        <v>0.91324197081210812</v>
      </c>
      <c r="N34" s="39">
        <f>'d-beta'!R34/'d-beta'!P34</f>
        <v>0.97404853484584109</v>
      </c>
      <c r="O34" s="133">
        <f>'d-beta'!F34/'d-beta'!S34</f>
        <v>2.0903469533125616</v>
      </c>
      <c r="P34" s="39">
        <f>'d-beta'!S34/'d-beta'!G34</f>
        <v>0.56904649303493482</v>
      </c>
      <c r="Q34" s="39">
        <f>'d-beta'!H34/'d-beta'!N34</f>
        <v>0.31431847363606608</v>
      </c>
      <c r="R34" s="75">
        <f t="shared" si="9"/>
        <v>-173.53692045391239</v>
      </c>
      <c r="T34" s="75">
        <f>1000*LN(D34)</f>
        <v>110.27821787315952</v>
      </c>
      <c r="U34" s="75">
        <f>1000*LN(E34)</f>
        <v>47.205968939031102</v>
      </c>
      <c r="V34" s="75">
        <f>1000*LN(F34)</f>
        <v>-63.778470401664109</v>
      </c>
      <c r="W34" s="75">
        <f>1000*LN(G34)</f>
        <v>-65.398237775668889</v>
      </c>
      <c r="X34" s="75">
        <f>1000*LN(H34)</f>
        <v>67.314756644656683</v>
      </c>
      <c r="Y34" s="75">
        <f>1000*LN(I34)</f>
        <v>64.460259085318157</v>
      </c>
      <c r="Z34" s="75">
        <f>1000*LN(J34)</f>
        <v>36.822323287814122</v>
      </c>
      <c r="AA34" s="75">
        <f>1000*LN(K34)</f>
        <v>41.092361886583838</v>
      </c>
      <c r="AB34" s="75">
        <f>1000*LN(L34)</f>
        <v>121.91638142340267</v>
      </c>
      <c r="AC34" s="75">
        <f>1000*LN(M34)</f>
        <v>-90.75440522920664</v>
      </c>
      <c r="AD34" s="75">
        <f>1000*LN(N34)</f>
        <v>-26.29414614388844</v>
      </c>
      <c r="AE34" s="75">
        <f>1000*LN(O34)</f>
        <v>737.33005856883369</v>
      </c>
      <c r="AF34" s="75">
        <f>1000*LN(P34)</f>
        <v>-563.79313811492125</v>
      </c>
      <c r="AG34" s="75">
        <f>1000*LN(Q34)</f>
        <v>-1157.3485598264861</v>
      </c>
      <c r="AI34" s="40">
        <f>'d-beta'!T34/'d-beta'!Q34</f>
        <v>1.0545203790281583</v>
      </c>
      <c r="AJ34" s="40">
        <f>'d-beta'!Q34/'d-beta'!G34</f>
        <v>1.0419483374154992</v>
      </c>
      <c r="AK34" s="40">
        <f>'d-beta'!T34/'d-beta'!G34</f>
        <v>1.0987557556991516</v>
      </c>
      <c r="AL34" s="40">
        <f>'d-beta'!T35/'d-beta'!F35</f>
        <v>0.92360405511316201</v>
      </c>
      <c r="AN34" s="4">
        <f>'d-beta'!U34/'d-beta'!W34</f>
        <v>0.99183725794111177</v>
      </c>
      <c r="AO34" s="4">
        <f>'d-beta'!W34/'d-beta'!P34</f>
        <v>0.95284953075945955</v>
      </c>
      <c r="AP34" s="4">
        <f>'d-beta'!P34/'d-beta'!Q34</f>
        <v>1.0375086633324591</v>
      </c>
      <c r="AQ34" s="4">
        <f>'d-beta'!Q34/'d-beta'!G34</f>
        <v>1.0419483374154992</v>
      </c>
      <c r="AR34" s="4">
        <f>'d-beta'!U34/'d-beta'!G34</f>
        <v>1.0216512262695276</v>
      </c>
      <c r="AS34" s="4">
        <f>'d-beta'!U35/'d-beta'!F35</f>
        <v>0.85931782621620911</v>
      </c>
      <c r="AU34" s="53">
        <f t="shared" si="0"/>
        <v>53.086046523454314</v>
      </c>
      <c r="AV34" s="12">
        <f t="shared" si="1"/>
        <v>41.092361886583838</v>
      </c>
      <c r="AW34" s="12">
        <f t="shared" si="2"/>
        <v>94.178408410038173</v>
      </c>
      <c r="AX34" s="12">
        <f t="shared" si="10"/>
        <v>-79.471810960155423</v>
      </c>
      <c r="AY34" s="12"/>
      <c r="AZ34" s="53">
        <f t="shared" si="3"/>
        <v>-8.1962396505218642</v>
      </c>
      <c r="BA34" s="53">
        <f t="shared" si="4"/>
        <v>-48.298277867904218</v>
      </c>
      <c r="BB34" s="12">
        <f t="shared" si="5"/>
        <v>36.822323287814122</v>
      </c>
      <c r="BC34" s="12">
        <f t="shared" si="6"/>
        <v>41.092361886583838</v>
      </c>
      <c r="BD34" s="12">
        <f t="shared" si="7"/>
        <v>21.420167655971877</v>
      </c>
      <c r="BE34" s="12">
        <f t="shared" si="11"/>
        <v>-151.61642983425165</v>
      </c>
    </row>
    <row r="35" spans="1:57" s="18" customFormat="1" x14ac:dyDescent="0.2">
      <c r="A35" s="72">
        <f>'d-beta'!A35</f>
        <v>60</v>
      </c>
      <c r="B35" s="44">
        <f t="shared" si="8"/>
        <v>3.0016509079993998</v>
      </c>
      <c r="C35" s="72"/>
      <c r="D35" s="40">
        <f>'d-beta'!F35/'d-beta'!J35</f>
        <v>1.1167096868132738</v>
      </c>
      <c r="E35" s="41">
        <f>'d-beta'!J35/'d-beta'!K35</f>
        <v>1.0480764922639498</v>
      </c>
      <c r="F35" s="41">
        <f>'d-beta'!K35/'d-beta'!L35</f>
        <v>0.93853236867168077</v>
      </c>
      <c r="G35" s="41">
        <f>'d-beta'!L35/'d-beta'!M35</f>
        <v>0.93736477150579167</v>
      </c>
      <c r="H35" s="41">
        <f>'d-beta'!M35/'d-beta'!P35</f>
        <v>1.0686898762939463</v>
      </c>
      <c r="I35" s="41">
        <f>'d-beta'!N35/'d-beta'!P35</f>
        <v>1.0656330253903465</v>
      </c>
      <c r="J35" s="41">
        <f>'d-beta'!P35/'d-beta'!Q35</f>
        <v>1.0371624930324266</v>
      </c>
      <c r="K35" s="41">
        <f>'d-beta'!Q35/'d-beta'!G35</f>
        <v>1.0411881267202769</v>
      </c>
      <c r="L35" s="133">
        <f>'d-beta'!F35/'d-beta'!R35</f>
        <v>1.1298130013962375</v>
      </c>
      <c r="M35" s="41">
        <f>'d-beta'!R35/'d-beta'!N35</f>
        <v>0.91396297451720288</v>
      </c>
      <c r="N35" s="41">
        <f>'d-beta'!R35/'d-beta'!P35</f>
        <v>0.97394912962952707</v>
      </c>
      <c r="O35" s="133">
        <f>'d-beta'!F35/'d-beta'!S35</f>
        <v>2.0799832093626853</v>
      </c>
      <c r="P35" s="41">
        <f>'d-beta'!S35/'d-beta'!G35</f>
        <v>0.57129315781902945</v>
      </c>
      <c r="Q35" s="41">
        <f>'d-beta'!H35/'d-beta'!N35</f>
        <v>0.31774116349930132</v>
      </c>
      <c r="R35" s="75">
        <f t="shared" si="9"/>
        <v>-172.50703142400587</v>
      </c>
      <c r="S35" s="94">
        <f>EXP(R35/1000)</f>
        <v>0.84155237147942263</v>
      </c>
      <c r="T35" s="75">
        <f>1000*LN(D35)</f>
        <v>110.38658193120145</v>
      </c>
      <c r="U35" s="75">
        <f>1000*LN(E35)</f>
        <v>46.956572036776308</v>
      </c>
      <c r="V35" s="75">
        <f>1000*LN(F35)</f>
        <v>-63.43793375632027</v>
      </c>
      <c r="W35" s="75">
        <f>1000*LN(G35)</f>
        <v>-64.682775268853632</v>
      </c>
      <c r="X35" s="75">
        <f>1000*LN(H35)</f>
        <v>66.433483587167686</v>
      </c>
      <c r="Y35" s="75">
        <f>1000*LN(I35)</f>
        <v>63.569012619481988</v>
      </c>
      <c r="Z35" s="75">
        <f>1000*LN(J35)</f>
        <v>36.488612278063961</v>
      </c>
      <c r="AA35" s="75">
        <f>1000*LN(K35)</f>
        <v>40.362490615970344</v>
      </c>
      <c r="AB35" s="75">
        <f>1000*LN(L35)</f>
        <v>122.05213353995939</v>
      </c>
      <c r="AC35" s="75">
        <f>1000*LN(M35)</f>
        <v>-89.965217629469777</v>
      </c>
      <c r="AD35" s="75">
        <f>1000*LN(N35)</f>
        <v>-26.396205009987824</v>
      </c>
      <c r="AE35" s="75">
        <f>1000*LN(O35)</f>
        <v>732.35982125885857</v>
      </c>
      <c r="AF35" s="75">
        <f>1000*LN(P35)</f>
        <v>-559.85278983485273</v>
      </c>
      <c r="AG35" s="75">
        <f>1000*LN(Q35)</f>
        <v>-1146.5181789002077</v>
      </c>
      <c r="AH35" s="72"/>
      <c r="AI35" s="40">
        <f>'d-beta'!T35/'d-beta'!Q35</f>
        <v>1.0540846182305788</v>
      </c>
      <c r="AJ35" s="40">
        <f>'d-beta'!Q35/'d-beta'!G35</f>
        <v>1.0411881267202769</v>
      </c>
      <c r="AK35" s="40">
        <f>'d-beta'!T35/'d-beta'!G35</f>
        <v>1.0975003890601547</v>
      </c>
      <c r="AL35" s="40">
        <f>'d-beta'!T36/'d-beta'!F36</f>
        <v>0.92349149287624854</v>
      </c>
      <c r="AM35" s="4"/>
      <c r="AN35" s="4">
        <f>'d-beta'!U35/'d-beta'!W35</f>
        <v>0.99189872512498356</v>
      </c>
      <c r="AO35" s="4">
        <f>'d-beta'!W35/'d-beta'!P35</f>
        <v>0.95329942486968011</v>
      </c>
      <c r="AP35" s="4">
        <f>'d-beta'!P35/'d-beta'!Q35</f>
        <v>1.0371624930324266</v>
      </c>
      <c r="AQ35" s="4">
        <f>'d-beta'!Q35/'d-beta'!G35</f>
        <v>1.0411881267202769</v>
      </c>
      <c r="AR35" s="4">
        <f>'d-beta'!U35/'d-beta'!G35</f>
        <v>1.0211103376793478</v>
      </c>
      <c r="AS35" s="4">
        <f>'d-beta'!U36/'d-beta'!F36</f>
        <v>0.85973469645330736</v>
      </c>
      <c r="AU35" s="53">
        <f t="shared" si="0"/>
        <v>52.672729847880163</v>
      </c>
      <c r="AV35" s="12">
        <f t="shared" si="1"/>
        <v>40.362490615970344</v>
      </c>
      <c r="AW35" s="12">
        <f t="shared" si="2"/>
        <v>93.035220463850607</v>
      </c>
      <c r="AX35" s="12">
        <f t="shared" si="10"/>
        <v>-79.59369121391417</v>
      </c>
      <c r="AY35" s="12"/>
      <c r="AZ35" s="53">
        <f t="shared" si="3"/>
        <v>-8.1342685168466531</v>
      </c>
      <c r="BA35" s="53">
        <f t="shared" si="4"/>
        <v>-47.826232787433476</v>
      </c>
      <c r="BB35" s="12">
        <f t="shared" si="5"/>
        <v>36.488612278063961</v>
      </c>
      <c r="BC35" s="12">
        <f t="shared" si="6"/>
        <v>40.362490615970344</v>
      </c>
      <c r="BD35" s="12">
        <f t="shared" si="7"/>
        <v>20.890601589754297</v>
      </c>
      <c r="BE35" s="12">
        <f t="shared" si="11"/>
        <v>-151.13142982433638</v>
      </c>
    </row>
    <row r="36" spans="1:57" x14ac:dyDescent="0.2">
      <c r="A36" s="72">
        <f>'d-beta'!A36</f>
        <v>62</v>
      </c>
      <c r="B36" s="44">
        <f t="shared" si="8"/>
        <v>2.9837386244964943</v>
      </c>
      <c r="D36" s="40">
        <f>'d-beta'!F36/'d-beta'!J36</f>
        <v>1.1168374757876456</v>
      </c>
      <c r="E36" s="39">
        <f>'d-beta'!J36/'d-beta'!K36</f>
        <v>1.0478179952727644</v>
      </c>
      <c r="F36" s="39">
        <f>'d-beta'!K36/'d-beta'!L36</f>
        <v>0.93884543511845842</v>
      </c>
      <c r="G36" s="39">
        <f>'d-beta'!L36/'d-beta'!M36</f>
        <v>0.93803055843003513</v>
      </c>
      <c r="H36" s="39">
        <f>'d-beta'!M36/'d-beta'!P36</f>
        <v>1.0677610763893879</v>
      </c>
      <c r="I36" s="39">
        <f>'d-beta'!N36/'d-beta'!P36</f>
        <v>1.0646964517876103</v>
      </c>
      <c r="J36" s="39">
        <f>'d-beta'!P36/'d-beta'!Q36</f>
        <v>1.0368210658036749</v>
      </c>
      <c r="K36" s="39">
        <f>'d-beta'!Q36/'d-beta'!G36</f>
        <v>1.0404421599109102</v>
      </c>
      <c r="L36" s="133">
        <f>'d-beta'!F36/'d-beta'!R36</f>
        <v>1.1299713333997889</v>
      </c>
      <c r="M36" s="39">
        <f>'d-beta'!R36/'d-beta'!N36</f>
        <v>0.91467702282270524</v>
      </c>
      <c r="N36" s="39">
        <f>'d-beta'!R36/'d-beta'!P36</f>
        <v>0.97385338073098915</v>
      </c>
      <c r="O36" s="133">
        <f>'d-beta'!F36/'d-beta'!S36</f>
        <v>2.069815059064009</v>
      </c>
      <c r="P36" s="39">
        <f>'d-beta'!S36/'d-beta'!G36</f>
        <v>0.5735234953833851</v>
      </c>
      <c r="Q36" s="39">
        <f>'d-beta'!H36/'d-beta'!N36</f>
        <v>0.32115614733590059</v>
      </c>
      <c r="R36" s="75">
        <f t="shared" si="9"/>
        <v>-171.50288499711766</v>
      </c>
      <c r="T36" s="75">
        <f>1000*LN(D36)</f>
        <v>110.50100886308002</v>
      </c>
      <c r="U36" s="75">
        <f>1000*LN(E36)</f>
        <v>46.709902183848804</v>
      </c>
      <c r="V36" s="75">
        <f>1000*LN(F36)</f>
        <v>-63.104419160539358</v>
      </c>
      <c r="W36" s="75">
        <f>1000*LN(G36)</f>
        <v>-63.972752222953595</v>
      </c>
      <c r="X36" s="75">
        <f>1000*LN(H36)</f>
        <v>65.564004265018212</v>
      </c>
      <c r="Y36" s="75">
        <f>1000*LN(I36)</f>
        <v>62.689736739285557</v>
      </c>
      <c r="Z36" s="75">
        <f>1000*LN(J36)</f>
        <v>36.159364507143756</v>
      </c>
      <c r="AA36" s="75">
        <f>1000*LN(K36)</f>
        <v>39.645776561519966</v>
      </c>
      <c r="AB36" s="75">
        <f>1000*LN(L36)</f>
        <v>122.19226372970583</v>
      </c>
      <c r="AC36" s="75">
        <f>1000*LN(M36)</f>
        <v>-89.184256540537447</v>
      </c>
      <c r="AD36" s="75">
        <f>1000*LN(N36)</f>
        <v>-26.494519801252075</v>
      </c>
      <c r="AE36" s="75">
        <f>1000*LN(O36)</f>
        <v>727.45925983857546</v>
      </c>
      <c r="AF36" s="75">
        <f>1000*LN(P36)</f>
        <v>-555.956374841458</v>
      </c>
      <c r="AG36" s="75">
        <f>1000*LN(Q36)</f>
        <v>-1135.8278338270936</v>
      </c>
      <c r="AI36" s="40">
        <f>'d-beta'!T36/'d-beta'!Q36</f>
        <v>1.0536532563742067</v>
      </c>
      <c r="AJ36" s="40">
        <f>'d-beta'!Q36/'d-beta'!G36</f>
        <v>1.0404421599109102</v>
      </c>
      <c r="AK36" s="40">
        <f>'d-beta'!T36/'d-beta'!G36</f>
        <v>1.0962652698591437</v>
      </c>
      <c r="AL36" s="40">
        <f>'d-beta'!T37/'d-beta'!F37</f>
        <v>0.92337097124938594</v>
      </c>
      <c r="AN36" s="4">
        <f>'d-beta'!U36/'d-beta'!W36</f>
        <v>0.99195971130165617</v>
      </c>
      <c r="AO36" s="4">
        <f>'d-beta'!W36/'d-beta'!P36</f>
        <v>0.95374312979802522</v>
      </c>
      <c r="AP36" s="4">
        <f>'d-beta'!P36/'d-beta'!Q36</f>
        <v>1.0368210658036749</v>
      </c>
      <c r="AQ36" s="4">
        <f>'d-beta'!Q36/'d-beta'!G36</f>
        <v>1.0404421599109102</v>
      </c>
      <c r="AR36" s="4">
        <f>'d-beta'!U36/'d-beta'!G36</f>
        <v>1.020580369483655</v>
      </c>
      <c r="AS36" s="4">
        <f>'d-beta'!U37/'d-beta'!F37</f>
        <v>0.86013890886922095</v>
      </c>
      <c r="AU36" s="53">
        <f t="shared" si="0"/>
        <v>52.263417221683369</v>
      </c>
      <c r="AV36" s="12">
        <f t="shared" si="1"/>
        <v>39.645776561519966</v>
      </c>
      <c r="AW36" s="12">
        <f t="shared" si="2"/>
        <v>91.909193783203477</v>
      </c>
      <c r="AX36" s="12">
        <f t="shared" si="10"/>
        <v>-79.724206213677007</v>
      </c>
      <c r="AY36" s="12"/>
      <c r="AZ36" s="53">
        <f t="shared" si="3"/>
        <v>-8.0727861292205798</v>
      </c>
      <c r="BA36" s="53">
        <f t="shared" si="4"/>
        <v>-47.360899766662065</v>
      </c>
      <c r="BB36" s="12">
        <f t="shared" si="5"/>
        <v>36.159364507143756</v>
      </c>
      <c r="BC36" s="12">
        <f t="shared" si="6"/>
        <v>39.645776561519966</v>
      </c>
      <c r="BD36" s="12">
        <f t="shared" si="7"/>
        <v>20.371455172781161</v>
      </c>
      <c r="BE36" s="12">
        <f t="shared" si="11"/>
        <v>-150.66138083689327</v>
      </c>
    </row>
    <row r="37" spans="1:57" x14ac:dyDescent="0.2">
      <c r="A37" s="72">
        <f>'d-beta'!A37</f>
        <v>64</v>
      </c>
      <c r="B37" s="44">
        <f t="shared" si="8"/>
        <v>2.966038855109002</v>
      </c>
      <c r="D37" s="40">
        <f>'d-beta'!F37/'d-beta'!J37</f>
        <v>1.1169723212083977</v>
      </c>
      <c r="E37" s="39">
        <f>'d-beta'!J37/'d-beta'!K37</f>
        <v>1.0475614308009489</v>
      </c>
      <c r="F37" s="39">
        <f>'d-beta'!K37/'d-beta'!L37</f>
        <v>0.9391544318747258</v>
      </c>
      <c r="G37" s="39">
        <f>'d-beta'!L37/'d-beta'!M37</f>
        <v>0.93868895396343766</v>
      </c>
      <c r="H37" s="39">
        <f>'d-beta'!M37/'d-beta'!P37</f>
        <v>1.0668474014222928</v>
      </c>
      <c r="I37" s="39">
        <f>'d-beta'!N37/'d-beta'!P37</f>
        <v>1.0637751266881756</v>
      </c>
      <c r="J37" s="39">
        <f>'d-beta'!P37/'d-beta'!Q37</f>
        <v>1.0364829958830546</v>
      </c>
      <c r="K37" s="39">
        <f>'d-beta'!Q37/'d-beta'!G37</f>
        <v>1.0397117033376388</v>
      </c>
      <c r="L37" s="133">
        <f>'d-beta'!F37/'d-beta'!R37</f>
        <v>1.1301336795376824</v>
      </c>
      <c r="M37" s="39">
        <f>'d-beta'!R37/'d-beta'!N37</f>
        <v>0.91538393391065531</v>
      </c>
      <c r="N37" s="39">
        <f>'d-beta'!R37/'d-beta'!P37</f>
        <v>0.97376266026412783</v>
      </c>
      <c r="O37" s="133">
        <f>'d-beta'!F37/'d-beta'!S37</f>
        <v>2.0598334829239673</v>
      </c>
      <c r="P37" s="39">
        <f>'d-beta'!S37/'d-beta'!G37</f>
        <v>0.57573937980579415</v>
      </c>
      <c r="Q37" s="39">
        <f>'d-beta'!H37/'d-beta'!N37</f>
        <v>0.32456202520431437</v>
      </c>
      <c r="R37" s="75">
        <f t="shared" si="9"/>
        <v>-170.52495970758858</v>
      </c>
      <c r="T37" s="75">
        <f>1000*LN(D37)</f>
        <v>110.62174019938026</v>
      </c>
      <c r="U37" s="75">
        <f>1000*LN(E37)</f>
        <v>46.465016250632921</v>
      </c>
      <c r="V37" s="75">
        <f>1000*LN(F37)</f>
        <v>-62.775349106290122</v>
      </c>
      <c r="W37" s="75">
        <f>1000*LN(G37)</f>
        <v>-63.271107085184617</v>
      </c>
      <c r="X37" s="75">
        <f>1000*LN(H37)</f>
        <v>64.707945617832877</v>
      </c>
      <c r="Y37" s="75">
        <f>1000*LN(I37)</f>
        <v>61.824021484928245</v>
      </c>
      <c r="Z37" s="75">
        <f>1000*LN(J37)</f>
        <v>35.833247436460425</v>
      </c>
      <c r="AA37" s="75">
        <f>1000*LN(K37)</f>
        <v>38.943466394756875</v>
      </c>
      <c r="AB37" s="75">
        <f>1000*LN(L37)</f>
        <v>122.33592620312486</v>
      </c>
      <c r="AC37" s="75">
        <f>1000*LN(M37)</f>
        <v>-88.411701811681496</v>
      </c>
      <c r="AD37" s="75">
        <f>1000*LN(N37)</f>
        <v>-26.587680326753372</v>
      </c>
      <c r="AE37" s="75">
        <f>1000*LN(O37)</f>
        <v>722.62514600222892</v>
      </c>
      <c r="AF37" s="75">
        <f>1000*LN(P37)</f>
        <v>-552.10018629464037</v>
      </c>
      <c r="AG37" s="75">
        <f>1000*LN(Q37)</f>
        <v>-1125.2786202577315</v>
      </c>
      <c r="AI37" s="40">
        <f>'d-beta'!T37/'d-beta'!Q37</f>
        <v>1.0532254229319977</v>
      </c>
      <c r="AJ37" s="40">
        <f>'d-beta'!Q37/'d-beta'!G37</f>
        <v>1.0397117033376388</v>
      </c>
      <c r="AK37" s="40">
        <f>'d-beta'!T37/'d-beta'!G37</f>
        <v>1.0950507984751323</v>
      </c>
      <c r="AL37" s="40">
        <f>'d-beta'!T38/'d-beta'!F38</f>
        <v>0.92324216052087926</v>
      </c>
      <c r="AN37" s="4">
        <f>'d-beta'!U37/'d-beta'!W37</f>
        <v>0.9920195344860786</v>
      </c>
      <c r="AO37" s="4">
        <f>'d-beta'!W37/'d-beta'!P37</f>
        <v>0.95418218602375893</v>
      </c>
      <c r="AP37" s="4">
        <f>'d-beta'!P37/'d-beta'!Q37</f>
        <v>1.0364829958830546</v>
      </c>
      <c r="AQ37" s="4">
        <f>'d-beta'!Q37/'d-beta'!G37</f>
        <v>1.0397117033376388</v>
      </c>
      <c r="AR37" s="4">
        <f>'d-beta'!U37/'d-beta'!G37</f>
        <v>1.0200621725007428</v>
      </c>
      <c r="AS37" s="4">
        <f>'d-beta'!U38/'d-beta'!F38</f>
        <v>0.8605307370341807</v>
      </c>
      <c r="AU37" s="53">
        <f t="shared" si="0"/>
        <v>51.857287099154917</v>
      </c>
      <c r="AV37" s="12">
        <f t="shared" si="1"/>
        <v>38.943466394756875</v>
      </c>
      <c r="AW37" s="12">
        <f t="shared" si="2"/>
        <v>90.800753493911685</v>
      </c>
      <c r="AX37" s="12">
        <f t="shared" si="10"/>
        <v>-79.863716462466499</v>
      </c>
      <c r="AY37" s="12"/>
      <c r="AZ37" s="53">
        <f t="shared" si="3"/>
        <v>-8.0124798688929282</v>
      </c>
      <c r="BA37" s="53">
        <f t="shared" si="4"/>
        <v>-46.900655091628906</v>
      </c>
      <c r="BB37" s="12">
        <f t="shared" si="5"/>
        <v>35.833247436460425</v>
      </c>
      <c r="BC37" s="12">
        <f t="shared" si="6"/>
        <v>38.943466394756875</v>
      </c>
      <c r="BD37" s="12">
        <f t="shared" si="7"/>
        <v>19.863578870695562</v>
      </c>
      <c r="BE37" s="12">
        <f t="shared" si="11"/>
        <v>-150.20594399849088</v>
      </c>
    </row>
    <row r="38" spans="1:57" x14ac:dyDescent="0.2">
      <c r="A38" s="72">
        <f>'d-beta'!A38</f>
        <v>66</v>
      </c>
      <c r="B38" s="44">
        <f t="shared" si="8"/>
        <v>2.9485478401887071</v>
      </c>
      <c r="D38" s="40">
        <f>'d-beta'!F38/'d-beta'!J38</f>
        <v>1.1171147440129088</v>
      </c>
      <c r="E38" s="39">
        <f>'d-beta'!J38/'d-beta'!K38</f>
        <v>1.0473056523040285</v>
      </c>
      <c r="F38" s="39">
        <f>'d-beta'!K38/'d-beta'!L38</f>
        <v>0.93945644072399592</v>
      </c>
      <c r="G38" s="39">
        <f>'d-beta'!L38/'d-beta'!M38</f>
        <v>0.93934381093124009</v>
      </c>
      <c r="H38" s="39">
        <f>'d-beta'!M38/'d-beta'!P38</f>
        <v>1.0659474729284719</v>
      </c>
      <c r="I38" s="39">
        <f>'d-beta'!N38/'d-beta'!P38</f>
        <v>1.0628676312129863</v>
      </c>
      <c r="J38" s="39">
        <f>'d-beta'!P38/'d-beta'!Q38</f>
        <v>1.0361488968069892</v>
      </c>
      <c r="K38" s="39">
        <f>'d-beta'!Q38/'d-beta'!G38</f>
        <v>1.0389948434307565</v>
      </c>
      <c r="L38" s="133">
        <f>'d-beta'!F38/'d-beta'!R38</f>
        <v>1.1303020270564896</v>
      </c>
      <c r="M38" s="39">
        <f>'d-beta'!R38/'d-beta'!N38</f>
        <v>0.91608247376203689</v>
      </c>
      <c r="N38" s="39">
        <f>'d-beta'!R38/'d-beta'!P38</f>
        <v>0.9736744088831889</v>
      </c>
      <c r="O38" s="133">
        <f>'d-beta'!F38/'d-beta'!S38</f>
        <v>2.050040387966654</v>
      </c>
      <c r="P38" s="39">
        <f>'d-beta'!S38/'d-beta'!G38</f>
        <v>0.57793820655075556</v>
      </c>
      <c r="Q38" s="39">
        <f>'d-beta'!H38/'d-beta'!N38</f>
        <v>0.32795988567100659</v>
      </c>
      <c r="R38" s="75">
        <f t="shared" si="9"/>
        <v>-169.57116929671344</v>
      </c>
      <c r="T38" s="75">
        <f>1000*LN(D38)</f>
        <v>110.74923997942116</v>
      </c>
      <c r="U38" s="75">
        <f>1000*LN(E38)</f>
        <v>46.220820807156571</v>
      </c>
      <c r="V38" s="75">
        <f>1000*LN(F38)</f>
        <v>-62.453825520669561</v>
      </c>
      <c r="W38" s="75">
        <f>1000*LN(G38)</f>
        <v>-62.57372096223289</v>
      </c>
      <c r="X38" s="75">
        <f>1000*LN(H38)</f>
        <v>63.864049603217161</v>
      </c>
      <c r="Y38" s="75">
        <f>1000*LN(I38)</f>
        <v>60.970567817732494</v>
      </c>
      <c r="Z38" s="75">
        <f>1000*LN(J38)</f>
        <v>35.510856296830191</v>
      </c>
      <c r="AA38" s="75">
        <f>1000*LN(K38)</f>
        <v>38.253749092990674</v>
      </c>
      <c r="AB38" s="75">
        <f>1000*LN(L38)</f>
        <v>122.48487759212247</v>
      </c>
      <c r="AC38" s="75">
        <f>1000*LN(M38)</f>
        <v>-87.648881502962539</v>
      </c>
      <c r="AD38" s="75">
        <f>1000*LN(N38)</f>
        <v>-26.678313685229991</v>
      </c>
      <c r="AE38" s="75">
        <f>1000*LN(O38)</f>
        <v>717.85949440339414</v>
      </c>
      <c r="AF38" s="75">
        <f>1000*LN(P38)</f>
        <v>-548.28832510668053</v>
      </c>
      <c r="AG38" s="75">
        <f>1000*LN(Q38)</f>
        <v>-1114.863977860738</v>
      </c>
      <c r="AI38" s="40">
        <f>'d-beta'!T38/'d-beta'!Q38</f>
        <v>1.052800444442078</v>
      </c>
      <c r="AJ38" s="40">
        <f>'d-beta'!Q38/'d-beta'!G38</f>
        <v>1.0389948434307565</v>
      </c>
      <c r="AK38" s="40">
        <f>'d-beta'!T38/'d-beta'!G38</f>
        <v>1.0938542329369279</v>
      </c>
      <c r="AL38" s="40">
        <f>'d-beta'!T39/'d-beta'!F39</f>
        <v>0.92310816661558037</v>
      </c>
      <c r="AN38" s="4">
        <f>'d-beta'!U38/'d-beta'!W38</f>
        <v>0.99207872121203022</v>
      </c>
      <c r="AO38" s="4">
        <f>'d-beta'!W38/'d-beta'!P38</f>
        <v>0.95461557261611418</v>
      </c>
      <c r="AP38" s="4">
        <f>'d-beta'!P38/'d-beta'!Q38</f>
        <v>1.0361488968069892</v>
      </c>
      <c r="AQ38" s="4">
        <f>'d-beta'!Q38/'d-beta'!G38</f>
        <v>1.0389948434307565</v>
      </c>
      <c r="AR38" s="4">
        <f>'d-beta'!U38/'d-beta'!G38</f>
        <v>1.0195539475213182</v>
      </c>
      <c r="AS38" s="4">
        <f>'d-beta'!U39/'d-beta'!F39</f>
        <v>0.86091238598903619</v>
      </c>
      <c r="AU38" s="53">
        <f t="shared" si="0"/>
        <v>51.453703741256298</v>
      </c>
      <c r="AV38" s="12">
        <f t="shared" si="1"/>
        <v>38.253749092990674</v>
      </c>
      <c r="AW38" s="12">
        <f t="shared" si="2"/>
        <v>89.707452834247078</v>
      </c>
      <c r="AX38" s="12">
        <f t="shared" si="10"/>
        <v>-80.008861079460118</v>
      </c>
      <c r="AY38" s="12"/>
      <c r="AZ38" s="53">
        <f t="shared" si="3"/>
        <v>-7.9528187852755217</v>
      </c>
      <c r="BA38" s="53">
        <f t="shared" si="4"/>
        <v>-46.446561306322771</v>
      </c>
      <c r="BB38" s="12">
        <f t="shared" si="5"/>
        <v>35.510856296830191</v>
      </c>
      <c r="BC38" s="12">
        <f t="shared" si="6"/>
        <v>38.253749092990674</v>
      </c>
      <c r="BD38" s="12">
        <f t="shared" si="7"/>
        <v>19.365225298222811</v>
      </c>
      <c r="BE38" s="12">
        <f t="shared" si="11"/>
        <v>-149.76253816532204</v>
      </c>
    </row>
    <row r="39" spans="1:57" x14ac:dyDescent="0.2">
      <c r="A39" s="72">
        <f>'d-beta'!A39</f>
        <v>68</v>
      </c>
      <c r="B39" s="44">
        <f t="shared" si="8"/>
        <v>2.9312619082515026</v>
      </c>
      <c r="D39" s="40">
        <f>'d-beta'!F39/'d-beta'!J39</f>
        <v>1.1172615495184637</v>
      </c>
      <c r="E39" s="39">
        <f>'d-beta'!J39/'d-beta'!K39</f>
        <v>1.0470520008232935</v>
      </c>
      <c r="F39" s="39">
        <f>'d-beta'!K39/'d-beta'!L39</f>
        <v>0.93975409686496014</v>
      </c>
      <c r="G39" s="39">
        <f>'d-beta'!L39/'d-beta'!M39</f>
        <v>0.93999146949888457</v>
      </c>
      <c r="H39" s="39">
        <f>'d-beta'!M39/'d-beta'!P39</f>
        <v>1.0650630880034273</v>
      </c>
      <c r="I39" s="39">
        <f>'d-beta'!N39/'d-beta'!P39</f>
        <v>1.0619744977302836</v>
      </c>
      <c r="J39" s="39">
        <f>'d-beta'!P39/'d-beta'!Q39</f>
        <v>1.035818029974374</v>
      </c>
      <c r="K39" s="39">
        <f>'d-beta'!Q39/'d-beta'!G39</f>
        <v>1.0382926134425339</v>
      </c>
      <c r="L39" s="133">
        <f>'d-beta'!F39/'d-beta'!R39</f>
        <v>1.1304718529149338</v>
      </c>
      <c r="M39" s="39">
        <f>'d-beta'!R39/'d-beta'!N39</f>
        <v>0.91677494601323672</v>
      </c>
      <c r="N39" s="39">
        <f>'d-beta'!R39/'d-beta'!P39</f>
        <v>0.97359161282411488</v>
      </c>
      <c r="O39" s="133">
        <f>'d-beta'!F39/'d-beta'!S39</f>
        <v>2.0404258998908484</v>
      </c>
      <c r="P39" s="39">
        <f>'d-beta'!S39/'d-beta'!G39</f>
        <v>0.58012152584487175</v>
      </c>
      <c r="Q39" s="39">
        <f>'d-beta'!H39/'d-beta'!N39</f>
        <v>0.33134856239814764</v>
      </c>
      <c r="R39" s="75">
        <f t="shared" si="9"/>
        <v>-168.64089045135876</v>
      </c>
      <c r="T39" s="75">
        <f>1000*LN(D39)</f>
        <v>110.88064623018668</v>
      </c>
      <c r="U39" s="75">
        <f>1000*LN(E39)</f>
        <v>45.978597152952709</v>
      </c>
      <c r="V39" s="75">
        <f>1000*LN(F39)</f>
        <v>-62.137037020924993</v>
      </c>
      <c r="W39" s="75">
        <f>1000*LN(G39)</f>
        <v>-61.884478760452176</v>
      </c>
      <c r="X39" s="75">
        <f>1000*LN(H39)</f>
        <v>63.034034968816918</v>
      </c>
      <c r="Y39" s="75">
        <f>1000*LN(I39)</f>
        <v>60.129909094775485</v>
      </c>
      <c r="Z39" s="75">
        <f>1000*LN(J39)</f>
        <v>35.191481666713358</v>
      </c>
      <c r="AA39" s="75">
        <f>1000*LN(K39)</f>
        <v>37.577646214066391</v>
      </c>
      <c r="AB39" s="75">
        <f>1000*LN(L39)</f>
        <v>122.63511451786556</v>
      </c>
      <c r="AC39" s="75">
        <f>1000*LN(M39)</f>
        <v>-86.89326104206198</v>
      </c>
      <c r="AD39" s="75">
        <f>1000*LN(N39)</f>
        <v>-26.763351947286576</v>
      </c>
      <c r="AE39" s="75">
        <f>1000*LN(O39)</f>
        <v>713.15856052206925</v>
      </c>
      <c r="AF39" s="75">
        <f>1000*LN(P39)</f>
        <v>-544.51767007071055</v>
      </c>
      <c r="AG39" s="75">
        <f>1000*LN(Q39)</f>
        <v>-1104.5843990776611</v>
      </c>
      <c r="AI39" s="40">
        <f>'d-beta'!T39/'d-beta'!Q39</f>
        <v>1.0523801234813652</v>
      </c>
      <c r="AJ39" s="40">
        <f>'d-beta'!Q39/'d-beta'!G39</f>
        <v>1.0382926134425339</v>
      </c>
      <c r="AK39" s="40">
        <f>'d-beta'!T39/'d-beta'!G39</f>
        <v>1.0926785087444433</v>
      </c>
      <c r="AL39" s="40">
        <f>'d-beta'!T40/'d-beta'!F40</f>
        <v>0.92296729092494845</v>
      </c>
      <c r="AN39" s="4">
        <f>'d-beta'!U39/'d-beta'!W39</f>
        <v>0.99213742363730817</v>
      </c>
      <c r="AO39" s="4">
        <f>'d-beta'!W39/'d-beta'!P39</f>
        <v>0.95504470679876652</v>
      </c>
      <c r="AP39" s="4">
        <f>'d-beta'!P39/'d-beta'!Q39</f>
        <v>1.035818029974374</v>
      </c>
      <c r="AQ39" s="4">
        <f>'d-beta'!Q39/'d-beta'!G39</f>
        <v>1.0382926134425339</v>
      </c>
      <c r="AR39" s="4">
        <f>'d-beta'!U39/'d-beta'!G39</f>
        <v>1.0190576750404443</v>
      </c>
      <c r="AS39" s="4">
        <f>'d-beta'!U40/'d-beta'!F40</f>
        <v>0.86128225419497373</v>
      </c>
      <c r="AU39" s="53">
        <f t="shared" si="0"/>
        <v>51.054383157832305</v>
      </c>
      <c r="AV39" s="12">
        <f t="shared" si="1"/>
        <v>37.577646214066391</v>
      </c>
      <c r="AW39" s="12">
        <f t="shared" si="2"/>
        <v>88.632029371898767</v>
      </c>
      <c r="AX39" s="12">
        <f t="shared" si="10"/>
        <v>-80.161482891672563</v>
      </c>
      <c r="AY39" s="12"/>
      <c r="AZ39" s="53">
        <f t="shared" si="3"/>
        <v>-7.8936493994730199</v>
      </c>
      <c r="BA39" s="53">
        <f t="shared" si="4"/>
        <v>-45.997126195270148</v>
      </c>
      <c r="BB39" s="12">
        <f t="shared" si="5"/>
        <v>35.191481666713358</v>
      </c>
      <c r="BC39" s="12">
        <f t="shared" si="6"/>
        <v>37.577646214066391</v>
      </c>
      <c r="BD39" s="12">
        <f t="shared" si="7"/>
        <v>18.878352286036662</v>
      </c>
      <c r="BE39" s="12">
        <f t="shared" si="11"/>
        <v>-149.33300691142767</v>
      </c>
    </row>
    <row r="40" spans="1:57" x14ac:dyDescent="0.2">
      <c r="A40" s="72">
        <f>'d-beta'!A40</f>
        <v>70</v>
      </c>
      <c r="B40" s="44">
        <f t="shared" si="8"/>
        <v>2.9141774734081309</v>
      </c>
      <c r="D40" s="40">
        <f>'d-beta'!F40/'d-beta'!J40</f>
        <v>1.1174121530782504</v>
      </c>
      <c r="E40" s="39">
        <f>'d-beta'!J40/'d-beta'!K40</f>
        <v>1.0468031979203256</v>
      </c>
      <c r="F40" s="39">
        <f>'d-beta'!K40/'d-beta'!L40</f>
        <v>0.94004560980858232</v>
      </c>
      <c r="G40" s="39">
        <f>'d-beta'!L40/'d-beta'!M40</f>
        <v>0.94063383009686696</v>
      </c>
      <c r="H40" s="39">
        <f>'d-beta'!M40/'d-beta'!P40</f>
        <v>1.064192123607101</v>
      </c>
      <c r="I40" s="39">
        <f>'d-beta'!N40/'d-beta'!P40</f>
        <v>1.0610959759563749</v>
      </c>
      <c r="J40" s="39">
        <f>'d-beta'!P40/'d-beta'!Q40</f>
        <v>1.0354899671507218</v>
      </c>
      <c r="K40" s="39">
        <f>'d-beta'!Q40/'d-beta'!G40</f>
        <v>1.0376027234414538</v>
      </c>
      <c r="L40" s="133">
        <f>'d-beta'!F40/'d-beta'!R40</f>
        <v>1.130646929597229</v>
      </c>
      <c r="M40" s="39">
        <f>'d-beta'!R40/'d-beta'!N40</f>
        <v>0.91745826187392798</v>
      </c>
      <c r="N40" s="39">
        <f>'d-beta'!R40/'d-beta'!P40</f>
        <v>0.97351126978235514</v>
      </c>
      <c r="O40" s="133">
        <f>'d-beta'!F40/'d-beta'!S40</f>
        <v>2.0309820574437238</v>
      </c>
      <c r="P40" s="39">
        <f>'d-beta'!S40/'d-beta'!G40</f>
        <v>0.58228942489046598</v>
      </c>
      <c r="Q40" s="39">
        <f>'d-beta'!H40/'d-beta'!N40</f>
        <v>0.33472752091281366</v>
      </c>
      <c r="R40" s="75">
        <f t="shared" si="9"/>
        <v>-167.73178697948012</v>
      </c>
      <c r="T40" s="75">
        <f>1000*LN(D40)</f>
        <v>111.01543419483646</v>
      </c>
      <c r="U40" s="75">
        <f>1000*LN(E40)</f>
        <v>45.740946617912662</v>
      </c>
      <c r="V40" s="75">
        <f>1000*LN(F40)</f>
        <v>-61.826883822236745</v>
      </c>
      <c r="W40" s="75">
        <f>1000*LN(G40)</f>
        <v>-61.201343610561828</v>
      </c>
      <c r="X40" s="75">
        <f>1000*LN(H40)</f>
        <v>62.215941919046898</v>
      </c>
      <c r="Y40" s="75">
        <f>1000*LN(I40)</f>
        <v>59.302313558084869</v>
      </c>
      <c r="Z40" s="75">
        <f>1000*LN(J40)</f>
        <v>34.874712913007272</v>
      </c>
      <c r="AA40" s="75">
        <f>1000*LN(K40)</f>
        <v>36.912978767475252</v>
      </c>
      <c r="AB40" s="75">
        <f>1000*LN(L40)</f>
        <v>122.78997297466063</v>
      </c>
      <c r="AC40" s="75">
        <f>1000*LN(M40)</f>
        <v>-86.148191233747838</v>
      </c>
      <c r="AD40" s="75">
        <f>1000*LN(N40)</f>
        <v>-26.845877675662873</v>
      </c>
      <c r="AE40" s="75">
        <f>1000*LN(O40)</f>
        <v>708.51944821344603</v>
      </c>
      <c r="AF40" s="75">
        <f>1000*LN(P40)</f>
        <v>-540.78766123396588</v>
      </c>
      <c r="AG40" s="75">
        <f>1000*LN(Q40)</f>
        <v>-1094.4384485317707</v>
      </c>
      <c r="AI40" s="40">
        <f>'d-beta'!T40/'d-beta'!Q40</f>
        <v>1.0519623506507847</v>
      </c>
      <c r="AJ40" s="40">
        <f>'d-beta'!Q40/'d-beta'!G40</f>
        <v>1.0376027234414538</v>
      </c>
      <c r="AK40" s="40">
        <f>'d-beta'!T40/'d-beta'!G40</f>
        <v>1.0915189999931278</v>
      </c>
      <c r="AL40" s="40">
        <f>'d-beta'!T41/'d-beta'!F41</f>
        <v>0.92282049660788412</v>
      </c>
      <c r="AN40" s="4">
        <f>'d-beta'!U40/'d-beta'!W40</f>
        <v>0.99219451380356527</v>
      </c>
      <c r="AO40" s="4">
        <f>'d-beta'!W40/'d-beta'!P40</f>
        <v>0.95546914945262373</v>
      </c>
      <c r="AP40" s="4">
        <f>'d-beta'!P40/'d-beta'!Q40</f>
        <v>1.0354899671507218</v>
      </c>
      <c r="AQ40" s="4">
        <f>'d-beta'!Q40/'d-beta'!G40</f>
        <v>1.0376027234414538</v>
      </c>
      <c r="AR40" s="4">
        <f>'d-beta'!U40/'d-beta'!G40</f>
        <v>1.0185690804585295</v>
      </c>
      <c r="AS40" s="4">
        <f>'d-beta'!U41/'d-beta'!F41</f>
        <v>0.86164182743409745</v>
      </c>
      <c r="AU40" s="53">
        <f t="shared" si="0"/>
        <v>50.657325320332269</v>
      </c>
      <c r="AV40" s="12">
        <f t="shared" si="1"/>
        <v>36.912978767475252</v>
      </c>
      <c r="AW40" s="12">
        <f t="shared" si="2"/>
        <v>87.5703040878076</v>
      </c>
      <c r="AX40" s="12">
        <f t="shared" si="10"/>
        <v>-80.320541607268495</v>
      </c>
      <c r="AY40" s="12"/>
      <c r="AZ40" s="53">
        <f t="shared" si="3"/>
        <v>-7.8361084556463743</v>
      </c>
      <c r="BA40" s="53">
        <f t="shared" si="4"/>
        <v>-45.552803156783625</v>
      </c>
      <c r="BB40" s="12">
        <f t="shared" si="5"/>
        <v>34.874712913007272</v>
      </c>
      <c r="BC40" s="12">
        <f t="shared" si="6"/>
        <v>36.912978767475252</v>
      </c>
      <c r="BD40" s="12">
        <f t="shared" si="7"/>
        <v>18.398780068052591</v>
      </c>
      <c r="BE40" s="12">
        <f t="shared" si="11"/>
        <v>-148.91560808558484</v>
      </c>
    </row>
    <row r="41" spans="1:57" x14ac:dyDescent="0.2">
      <c r="A41" s="72">
        <f>'d-beta'!A41</f>
        <v>72</v>
      </c>
      <c r="B41" s="44">
        <f t="shared" si="8"/>
        <v>2.8972910328842536</v>
      </c>
      <c r="D41" s="40">
        <f>'d-beta'!F41/'d-beta'!J41</f>
        <v>1.1175691623812638</v>
      </c>
      <c r="E41" s="39">
        <f>'d-beta'!J41/'d-beta'!K41</f>
        <v>1.0465539067397962</v>
      </c>
      <c r="F41" s="39">
        <f>'d-beta'!K41/'d-beta'!L41</f>
        <v>0.94033169588761456</v>
      </c>
      <c r="G41" s="39">
        <f>'d-beta'!L41/'d-beta'!M41</f>
        <v>0.94127195971528077</v>
      </c>
      <c r="H41" s="39">
        <f>'d-beta'!M41/'d-beta'!P41</f>
        <v>1.0633334368427219</v>
      </c>
      <c r="I41" s="39">
        <f>'d-beta'!N41/'d-beta'!P41</f>
        <v>1.0602296824073669</v>
      </c>
      <c r="J41" s="39">
        <f>'d-beta'!P41/'d-beta'!Q41</f>
        <v>1.0351677281442191</v>
      </c>
      <c r="K41" s="39">
        <f>'d-beta'!Q41/'d-beta'!G41</f>
        <v>1.0369260108885574</v>
      </c>
      <c r="L41" s="133">
        <f>'d-beta'!F41/'d-beta'!R41</f>
        <v>1.130824378947257</v>
      </c>
      <c r="M41" s="39">
        <f>'d-beta'!R41/'d-beta'!N41</f>
        <v>0.91813503228248627</v>
      </c>
      <c r="N41" s="39">
        <f>'d-beta'!R41/'d-beta'!P41</f>
        <v>0.973434013683938</v>
      </c>
      <c r="O41" s="133">
        <f>'d-beta'!F41/'d-beta'!S41</f>
        <v>2.0217073998079926</v>
      </c>
      <c r="P41" s="39">
        <f>'d-beta'!S41/'d-beta'!G41</f>
        <v>0.58444261084109728</v>
      </c>
      <c r="Q41" s="39">
        <f>'d-beta'!H41/'d-beta'!N41</f>
        <v>0.33809808037573702</v>
      </c>
      <c r="R41" s="75">
        <f t="shared" si="9"/>
        <v>-166.84571388671782</v>
      </c>
      <c r="T41" s="75">
        <f>1000*LN(D41)</f>
        <v>111.15593586452442</v>
      </c>
      <c r="U41" s="75">
        <f>1000*LN(E41)</f>
        <v>45.502773034291494</v>
      </c>
      <c r="V41" s="75">
        <f>1000*LN(F41)</f>
        <v>-61.522597995798613</v>
      </c>
      <c r="W41" s="75">
        <f>1000*LN(G41)</f>
        <v>-60.523169765382391</v>
      </c>
      <c r="X41" s="75">
        <f>1000*LN(H41)</f>
        <v>61.408725472891305</v>
      </c>
      <c r="Y41" s="75">
        <f>1000*LN(I41)</f>
        <v>58.48556616831047</v>
      </c>
      <c r="Z41" s="75">
        <f>1000*LN(J41)</f>
        <v>34.563469765637919</v>
      </c>
      <c r="AA41" s="75">
        <f>1000*LN(K41)</f>
        <v>36.260577510553446</v>
      </c>
      <c r="AB41" s="75">
        <f>1000*LN(L41)</f>
        <v>122.94690563148602</v>
      </c>
      <c r="AC41" s="75">
        <f>1000*LN(M41)</f>
        <v>-85.410805189270263</v>
      </c>
      <c r="AD41" s="75">
        <f>1000*LN(N41)</f>
        <v>-26.925239020959783</v>
      </c>
      <c r="AE41" s="75">
        <f>1000*LN(O41)</f>
        <v>703.94240182237024</v>
      </c>
      <c r="AF41" s="75">
        <f>1000*LN(P41)</f>
        <v>-537.09668793565243</v>
      </c>
      <c r="AG41" s="75">
        <f>1000*LN(Q41)</f>
        <v>-1084.4192469663521</v>
      </c>
      <c r="AI41" s="40">
        <f>'d-beta'!T41/'d-beta'!Q41</f>
        <v>1.0515492940120128</v>
      </c>
      <c r="AJ41" s="40">
        <f>'d-beta'!Q41/'d-beta'!G41</f>
        <v>1.0369260108885574</v>
      </c>
      <c r="AK41" s="40">
        <f>'d-beta'!T41/'d-beta'!G41</f>
        <v>1.0903788146925553</v>
      </c>
      <c r="AL41" s="40">
        <f>'d-beta'!T42/'d-beta'!F42</f>
        <v>0.92267053506250474</v>
      </c>
      <c r="AN41" s="4">
        <f>'d-beta'!U41/'d-beta'!W41</f>
        <v>0.99225189829222227</v>
      </c>
      <c r="AO41" s="4">
        <f>'d-beta'!W41/'d-beta'!P41</f>
        <v>0.95588691060608799</v>
      </c>
      <c r="AP41" s="4">
        <f>'d-beta'!P41/'d-beta'!Q41</f>
        <v>1.0351677281442191</v>
      </c>
      <c r="AQ41" s="4">
        <f>'d-beta'!Q41/'d-beta'!G41</f>
        <v>1.0369260108885574</v>
      </c>
      <c r="AR41" s="4">
        <f>'d-beta'!U41/'d-beta'!G41</f>
        <v>1.0180918151911491</v>
      </c>
      <c r="AS41" s="4">
        <f>'d-beta'!U42/'d-beta'!F42</f>
        <v>0.86199209708981095</v>
      </c>
      <c r="AU41" s="53">
        <f t="shared" si="0"/>
        <v>50.264594768895591</v>
      </c>
      <c r="AV41" s="12">
        <f t="shared" si="1"/>
        <v>36.260577510553446</v>
      </c>
      <c r="AW41" s="12">
        <f t="shared" si="2"/>
        <v>86.525172279449052</v>
      </c>
      <c r="AX41" s="12">
        <f t="shared" si="10"/>
        <v>-80.483058295928544</v>
      </c>
      <c r="AY41" s="12"/>
      <c r="AZ41" s="53">
        <f t="shared" si="3"/>
        <v>-7.7782742018986113</v>
      </c>
      <c r="BA41" s="53">
        <f t="shared" si="4"/>
        <v>-45.115667273159879</v>
      </c>
      <c r="BB41" s="12">
        <f t="shared" si="5"/>
        <v>34.563469765637919</v>
      </c>
      <c r="BC41" s="12">
        <f t="shared" si="6"/>
        <v>36.260577510553446</v>
      </c>
      <c r="BD41" s="12">
        <f t="shared" si="7"/>
        <v>17.930105801132704</v>
      </c>
      <c r="BE41" s="12">
        <f t="shared" si="11"/>
        <v>-148.50917646973937</v>
      </c>
    </row>
    <row r="42" spans="1:57" x14ac:dyDescent="0.2">
      <c r="A42" s="72">
        <f>'d-beta'!A42</f>
        <v>74</v>
      </c>
      <c r="B42" s="44">
        <f t="shared" si="8"/>
        <v>2.8805991646262425</v>
      </c>
      <c r="D42" s="40">
        <f>'d-beta'!F42/'d-beta'!J42</f>
        <v>1.117728379112362</v>
      </c>
      <c r="E42" s="39">
        <f>'d-beta'!J42/'d-beta'!K42</f>
        <v>1.0463066322276451</v>
      </c>
      <c r="F42" s="39">
        <f>'d-beta'!K42/'d-beta'!L42</f>
        <v>0.94061428215592735</v>
      </c>
      <c r="G42" s="39">
        <f>'d-beta'!L42/'d-beta'!M42</f>
        <v>0.94190239342214976</v>
      </c>
      <c r="H42" s="39">
        <f>'d-beta'!M42/'d-beta'!P42</f>
        <v>1.062490466356476</v>
      </c>
      <c r="I42" s="39">
        <f>'d-beta'!N42/'d-beta'!P42</f>
        <v>1.0593777250373952</v>
      </c>
      <c r="J42" s="39">
        <f>'d-beta'!P42/'d-beta'!Q42</f>
        <v>1.0348473227963106</v>
      </c>
      <c r="K42" s="39">
        <f>'d-beta'!Q42/'d-beta'!G42</f>
        <v>1.0362626308471692</v>
      </c>
      <c r="L42" s="133">
        <f>'d-beta'!F42/'d-beta'!R42</f>
        <v>1.1310014137063489</v>
      </c>
      <c r="M42" s="39">
        <f>'d-beta'!R42/'d-beta'!N42</f>
        <v>0.91880591467785189</v>
      </c>
      <c r="N42" s="39">
        <f>'d-beta'!R42/'d-beta'!P42</f>
        <v>0.97336251964232567</v>
      </c>
      <c r="O42" s="133">
        <f>'d-beta'!F42/'d-beta'!S42</f>
        <v>2.012595467205363</v>
      </c>
      <c r="P42" s="39">
        <f>'d-beta'!S42/'d-beta'!G42</f>
        <v>0.58658019339962764</v>
      </c>
      <c r="Q42" s="39">
        <f>'d-beta'!H42/'d-beta'!N42</f>
        <v>0.34145873505824664</v>
      </c>
      <c r="R42" s="75">
        <f t="shared" si="9"/>
        <v>-165.97927820973771</v>
      </c>
      <c r="T42" s="75">
        <f>1000*LN(D42)</f>
        <v>111.29839272175434</v>
      </c>
      <c r="U42" s="75">
        <f>1000*LN(E42)</f>
        <v>45.266470128581645</v>
      </c>
      <c r="V42" s="75">
        <f>1000*LN(F42)</f>
        <v>-61.222125495538087</v>
      </c>
      <c r="W42" s="75">
        <f>1000*LN(G42)</f>
        <v>-59.853626098997992</v>
      </c>
      <c r="X42" s="75">
        <f>1000*LN(H42)</f>
        <v>60.615648935214935</v>
      </c>
      <c r="Y42" s="75">
        <f>1000*LN(I42)</f>
        <v>57.681683890055432</v>
      </c>
      <c r="Z42" s="75">
        <f>1000*LN(J42)</f>
        <v>34.253901629578586</v>
      </c>
      <c r="AA42" s="75">
        <f>1000*LN(K42)</f>
        <v>35.620616389144409</v>
      </c>
      <c r="AB42" s="75">
        <f>1000*LN(L42)</f>
        <v>123.10344709460705</v>
      </c>
      <c r="AC42" s="75">
        <f>1000*LN(M42)</f>
        <v>-84.680370793647484</v>
      </c>
      <c r="AD42" s="75">
        <f>1000*LN(N42)</f>
        <v>-26.998686903592198</v>
      </c>
      <c r="AE42" s="75">
        <f>1000*LN(O42)</f>
        <v>699.42516630615398</v>
      </c>
      <c r="AF42" s="75">
        <f>1000*LN(P42)</f>
        <v>-533.4458880964163</v>
      </c>
      <c r="AG42" s="75">
        <f>1000*LN(Q42)</f>
        <v>-1074.528441655234</v>
      </c>
      <c r="AI42" s="40">
        <f>'d-beta'!T42/'d-beta'!Q42</f>
        <v>1.0511403300906144</v>
      </c>
      <c r="AJ42" s="40">
        <f>'d-beta'!Q42/'d-beta'!G42</f>
        <v>1.0362626308471692</v>
      </c>
      <c r="AK42" s="40">
        <f>'d-beta'!T42/'d-beta'!G42</f>
        <v>1.0892574438492619</v>
      </c>
      <c r="AL42" s="40">
        <f>'d-beta'!T43/'d-beta'!F43</f>
        <v>0.92251436453583513</v>
      </c>
      <c r="AN42" s="4">
        <f>'d-beta'!U42/'d-beta'!W42</f>
        <v>0.99230714237306894</v>
      </c>
      <c r="AO42" s="4">
        <f>'d-beta'!W42/'d-beta'!P42</f>
        <v>0.95630171334654346</v>
      </c>
      <c r="AP42" s="4">
        <f>'d-beta'!P42/'d-beta'!Q42</f>
        <v>1.0348473227963106</v>
      </c>
      <c r="AQ42" s="4">
        <f>'d-beta'!Q42/'d-beta'!G42</f>
        <v>1.0362626308471692</v>
      </c>
      <c r="AR42" s="4">
        <f>'d-beta'!U42/'d-beta'!G42</f>
        <v>1.0176235965210549</v>
      </c>
      <c r="AS42" s="4">
        <f>'d-beta'!U43/'d-beta'!F43</f>
        <v>0.86233358292916584</v>
      </c>
      <c r="AU42" s="53">
        <f t="shared" si="0"/>
        <v>49.875603524664932</v>
      </c>
      <c r="AV42" s="12">
        <f t="shared" si="1"/>
        <v>35.620616389144409</v>
      </c>
      <c r="AW42" s="12">
        <f t="shared" si="2"/>
        <v>85.496219913809398</v>
      </c>
      <c r="AX42" s="12">
        <f t="shared" si="10"/>
        <v>-80.652331876128031</v>
      </c>
      <c r="AY42" s="12"/>
      <c r="AZ42" s="53">
        <f t="shared" si="3"/>
        <v>-7.7226002917463363</v>
      </c>
      <c r="BA42" s="53">
        <f t="shared" si="4"/>
        <v>-44.681815986978236</v>
      </c>
      <c r="BB42" s="12">
        <f t="shared" si="5"/>
        <v>34.253901629578586</v>
      </c>
      <c r="BC42" s="12">
        <f t="shared" si="6"/>
        <v>35.620616389144409</v>
      </c>
      <c r="BD42" s="12">
        <f t="shared" si="7"/>
        <v>17.47010173999848</v>
      </c>
      <c r="BE42" s="12">
        <f t="shared" si="11"/>
        <v>-148.11309602185614</v>
      </c>
    </row>
    <row r="43" spans="1:57" x14ac:dyDescent="0.2">
      <c r="A43" s="72">
        <f>'d-beta'!A43</f>
        <v>76</v>
      </c>
      <c r="B43" s="44">
        <f t="shared" si="8"/>
        <v>2.8640985249892599</v>
      </c>
      <c r="D43" s="40">
        <f>'d-beta'!F43/'d-beta'!J43</f>
        <v>1.1178911804265725</v>
      </c>
      <c r="E43" s="39">
        <f>'d-beta'!J43/'d-beta'!K43</f>
        <v>1.0460611979166665</v>
      </c>
      <c r="F43" s="39">
        <f>'d-beta'!K43/'d-beta'!L43</f>
        <v>0.94089187151298381</v>
      </c>
      <c r="G43" s="39">
        <f>'d-beta'!L43/'d-beta'!M43</f>
        <v>0.9425298463646149</v>
      </c>
      <c r="H43" s="39">
        <f>'d-beta'!M43/'d-beta'!P43</f>
        <v>1.061658309493942</v>
      </c>
      <c r="I43" s="39">
        <f>'d-beta'!N43/'d-beta'!P43</f>
        <v>1.0585376948084126</v>
      </c>
      <c r="J43" s="39">
        <f>'d-beta'!P43/'d-beta'!Q43</f>
        <v>1.0345307831980455</v>
      </c>
      <c r="K43" s="39">
        <f>'d-beta'!Q43/'d-beta'!G43</f>
        <v>1.0356108143529394</v>
      </c>
      <c r="L43" s="133">
        <f>'d-beta'!F43/'d-beta'!R43</f>
        <v>1.131182522110793</v>
      </c>
      <c r="M43" s="39">
        <f>'d-beta'!R43/'d-beta'!N43</f>
        <v>0.91946922957072408</v>
      </c>
      <c r="N43" s="39">
        <f>'d-beta'!R43/'d-beta'!P43</f>
        <v>0.9732928387170614</v>
      </c>
      <c r="O43" s="133">
        <f>'d-beta'!F43/'d-beta'!S43</f>
        <v>2.0036467255751527</v>
      </c>
      <c r="P43" s="39">
        <f>'d-beta'!S43/'d-beta'!G43</f>
        <v>0.58870138561349472</v>
      </c>
      <c r="Q43" s="39">
        <f>'d-beta'!H43/'d-beta'!N43</f>
        <v>0.34480939546101969</v>
      </c>
      <c r="R43" s="75">
        <f t="shared" si="9"/>
        <v>-165.13267377235672</v>
      </c>
      <c r="T43" s="75">
        <f>1000*LN(D43)</f>
        <v>111.44403585124269</v>
      </c>
      <c r="U43" s="75">
        <f>1000*LN(E43)</f>
        <v>45.031870543777949</v>
      </c>
      <c r="V43" s="75">
        <f>1000*LN(F43)</f>
        <v>-60.9270540619111</v>
      </c>
      <c r="W43" s="75">
        <f>1000*LN(G43)</f>
        <v>-59.187692931006744</v>
      </c>
      <c r="X43" s="75">
        <f>1000*LN(H43)</f>
        <v>59.83212857678533</v>
      </c>
      <c r="Y43" s="75">
        <f>1000*LN(I43)</f>
        <v>56.888422492398867</v>
      </c>
      <c r="Z43" s="75">
        <f>1000*LN(J43)</f>
        <v>33.947974356242668</v>
      </c>
      <c r="AA43" s="75">
        <f>1000*LN(K43)</f>
        <v>34.991411437225892</v>
      </c>
      <c r="AB43" s="75">
        <f>1000*LN(L43)</f>
        <v>123.26356529009374</v>
      </c>
      <c r="AC43" s="75">
        <f>1000*LN(M43)</f>
        <v>-83.958699803604603</v>
      </c>
      <c r="AD43" s="75">
        <f>1000*LN(N43)</f>
        <v>-27.070277311205757</v>
      </c>
      <c r="AE43" s="75">
        <f>1000*LN(O43)</f>
        <v>694.96888303951698</v>
      </c>
      <c r="AF43" s="75">
        <f>1000*LN(P43)</f>
        <v>-529.83620926716026</v>
      </c>
      <c r="AG43" s="75">
        <f>1000*LN(Q43)</f>
        <v>-1064.7634915469685</v>
      </c>
      <c r="AI43" s="40">
        <f>'d-beta'!T43/'d-beta'!Q43</f>
        <v>1.0507339610077899</v>
      </c>
      <c r="AJ43" s="40">
        <f>'d-beta'!Q43/'d-beta'!G43</f>
        <v>1.0356108143529394</v>
      </c>
      <c r="AK43" s="40">
        <f>'d-beta'!T43/'d-beta'!G43</f>
        <v>1.0881514530275671</v>
      </c>
      <c r="AL43" s="40">
        <f>'d-beta'!T44/'d-beta'!F44</f>
        <v>0.92235557211371078</v>
      </c>
      <c r="AN43" s="4">
        <f>'d-beta'!U43/'d-beta'!W43</f>
        <v>0.99236355592336611</v>
      </c>
      <c r="AO43" s="4">
        <f>'d-beta'!W43/'d-beta'!P43</f>
        <v>0.95671086747207701</v>
      </c>
      <c r="AP43" s="4">
        <f>'d-beta'!P43/'d-beta'!Q43</f>
        <v>1.0345307831980455</v>
      </c>
      <c r="AQ43" s="4">
        <f>'d-beta'!Q43/'d-beta'!G43</f>
        <v>1.0356108143529394</v>
      </c>
      <c r="AR43" s="4">
        <f>'d-beta'!U43/'d-beta'!G43</f>
        <v>1.0171652359375154</v>
      </c>
      <c r="AS43" s="4">
        <f>'d-beta'!U44/'d-beta'!F44</f>
        <v>0.86266669557997</v>
      </c>
      <c r="AU43" s="53">
        <f t="shared" si="0"/>
        <v>49.488930459002866</v>
      </c>
      <c r="AV43" s="12">
        <f t="shared" si="1"/>
        <v>34.991411437225892</v>
      </c>
      <c r="AW43" s="12">
        <f t="shared" si="2"/>
        <v>84.480341896228808</v>
      </c>
      <c r="AX43" s="12">
        <f t="shared" si="10"/>
        <v>-80.824476718820705</v>
      </c>
      <c r="AY43" s="12"/>
      <c r="AZ43" s="53">
        <f t="shared" si="3"/>
        <v>-7.6657510115500891</v>
      </c>
      <c r="BA43" s="53">
        <f t="shared" si="4"/>
        <v>-44.254057031417879</v>
      </c>
      <c r="BB43" s="12">
        <f t="shared" si="5"/>
        <v>33.947974356242668</v>
      </c>
      <c r="BC43" s="12">
        <f t="shared" si="6"/>
        <v>34.991411437225892</v>
      </c>
      <c r="BD43" s="12">
        <f t="shared" si="7"/>
        <v>17.019577750500684</v>
      </c>
      <c r="BE43" s="12">
        <f t="shared" si="11"/>
        <v>-147.72687851326216</v>
      </c>
    </row>
    <row r="44" spans="1:57" x14ac:dyDescent="0.2">
      <c r="A44" s="72">
        <f>'d-beta'!A44</f>
        <v>78</v>
      </c>
      <c r="B44" s="44">
        <f t="shared" ref="B44:B107" si="12">1000/(A44+273.15)</f>
        <v>2.8477858465043431</v>
      </c>
      <c r="D44" s="40">
        <f>'d-beta'!F44/'d-beta'!J44</f>
        <v>1.1180551057565253</v>
      </c>
      <c r="E44" s="39">
        <f>'d-beta'!J44/'d-beta'!K44</f>
        <v>1.045818859255939</v>
      </c>
      <c r="F44" s="39">
        <f>'d-beta'!K44/'d-beta'!L44</f>
        <v>0.9411640630149628</v>
      </c>
      <c r="G44" s="39">
        <f>'d-beta'!L44/'d-beta'!M44</f>
        <v>0.94315107326874492</v>
      </c>
      <c r="H44" s="39">
        <f>'d-beta'!M44/'d-beta'!P44</f>
        <v>1.06083967906542</v>
      </c>
      <c r="I44" s="39">
        <f>'d-beta'!N44/'d-beta'!P44</f>
        <v>1.0577109965814555</v>
      </c>
      <c r="J44" s="39">
        <f>'d-beta'!P44/'d-beta'!Q44</f>
        <v>1.0342183752517209</v>
      </c>
      <c r="K44" s="39">
        <f>'d-beta'!Q44/'d-beta'!G44</f>
        <v>1.0349720167075267</v>
      </c>
      <c r="L44" s="133">
        <f>'d-beta'!F44/'d-beta'!R44</f>
        <v>1.1313623812814007</v>
      </c>
      <c r="M44" s="39">
        <f>'d-beta'!R44/'d-beta'!N44</f>
        <v>0.92012595086669158</v>
      </c>
      <c r="N44" s="39">
        <f>'d-beta'!R44/'d-beta'!P44</f>
        <v>0.9732273364716677</v>
      </c>
      <c r="O44" s="133">
        <f>'d-beta'!F44/'d-beta'!S44</f>
        <v>1.9948492745297699</v>
      </c>
      <c r="P44" s="39">
        <f>'d-beta'!S44/'d-beta'!G44</f>
        <v>0.59080859306613664</v>
      </c>
      <c r="Q44" s="39">
        <f>'d-beta'!H44/'d-beta'!N44</f>
        <v>0.34815064222471631</v>
      </c>
      <c r="R44" s="75">
        <f t="shared" si="9"/>
        <v>-164.3053122399395</v>
      </c>
      <c r="T44" s="75">
        <f>1000*LN(D44)</f>
        <v>111.59066310365877</v>
      </c>
      <c r="U44" s="75">
        <f>1000*LN(E44)</f>
        <v>44.800175938744815</v>
      </c>
      <c r="V44" s="75">
        <f>1000*LN(F44)</f>
        <v>-60.637804949933987</v>
      </c>
      <c r="W44" s="75">
        <f>1000*LN(G44)</f>
        <v>-58.528804229173275</v>
      </c>
      <c r="X44" s="75">
        <f>1000*LN(H44)</f>
        <v>59.060744600426069</v>
      </c>
      <c r="Y44" s="75">
        <f>1000*LN(I44)</f>
        <v>56.107135990134168</v>
      </c>
      <c r="Z44" s="75">
        <f>1000*LN(J44)</f>
        <v>33.645948421949598</v>
      </c>
      <c r="AA44" s="75">
        <f>1000*LN(K44)</f>
        <v>34.37438935426745</v>
      </c>
      <c r="AB44" s="75">
        <f>1000*LN(L44)</f>
        <v>123.42255366704651</v>
      </c>
      <c r="AC44" s="75">
        <f>1000*LN(M44)</f>
        <v>-83.244715193458319</v>
      </c>
      <c r="AD44" s="75">
        <f>1000*LN(N44)</f>
        <v>-27.137579203324162</v>
      </c>
      <c r="AE44" s="75">
        <f>1000*LN(O44)</f>
        <v>690.56849587350939</v>
      </c>
      <c r="AF44" s="75">
        <f>1000*LN(P44)</f>
        <v>-526.26318363356995</v>
      </c>
      <c r="AG44" s="75">
        <f>1000*LN(Q44)</f>
        <v>-1055.12001291708</v>
      </c>
      <c r="AI44" s="40">
        <f>'d-beta'!T44/'d-beta'!Q44</f>
        <v>1.0503321486208361</v>
      </c>
      <c r="AJ44" s="40">
        <f>'d-beta'!Q44/'d-beta'!G44</f>
        <v>1.0349720167075267</v>
      </c>
      <c r="AK44" s="40">
        <f>'d-beta'!T44/'d-beta'!G44</f>
        <v>1.0870643820708563</v>
      </c>
      <c r="AL44" s="40">
        <f>'d-beta'!T46/'d-beta'!F46</f>
        <v>0.92202686682549717</v>
      </c>
      <c r="AN44" s="4">
        <f>'d-beta'!U44/'d-beta'!W44</f>
        <v>0.99241821847690759</v>
      </c>
      <c r="AO44" s="4">
        <f>'d-beta'!W44/'d-beta'!P44</f>
        <v>0.95711547170976052</v>
      </c>
      <c r="AP44" s="4">
        <f>'d-beta'!P44/'d-beta'!Q44</f>
        <v>1.0342183752517209</v>
      </c>
      <c r="AQ44" s="4">
        <f>'d-beta'!Q44/'d-beta'!G44</f>
        <v>1.0349720167075267</v>
      </c>
      <c r="AR44" s="4">
        <f>'d-beta'!U44/'d-beta'!G44</f>
        <v>1.0167166185321597</v>
      </c>
      <c r="AS44" s="4">
        <f>'d-beta'!U46/'d-beta'!F46</f>
        <v>0.86330874178493988</v>
      </c>
      <c r="AU44" s="53">
        <f t="shared" si="0"/>
        <v>49.106446166851391</v>
      </c>
      <c r="AV44" s="12">
        <f t="shared" si="1"/>
        <v>34.37438935426745</v>
      </c>
      <c r="AW44" s="12">
        <f t="shared" si="2"/>
        <v>83.480835521118749</v>
      </c>
      <c r="AX44" s="12">
        <f t="shared" si="10"/>
        <v>-81.180916126130171</v>
      </c>
      <c r="AY44" s="12"/>
      <c r="AZ44" s="53">
        <f t="shared" si="3"/>
        <v>-7.6106693353070565</v>
      </c>
      <c r="BA44" s="53">
        <f t="shared" si="4"/>
        <v>-43.83123471423275</v>
      </c>
      <c r="BB44" s="12">
        <f t="shared" si="5"/>
        <v>33.645948421949598</v>
      </c>
      <c r="BC44" s="12">
        <f t="shared" si="6"/>
        <v>34.37438935426745</v>
      </c>
      <c r="BD44" s="12">
        <f t="shared" si="7"/>
        <v>16.578433726677247</v>
      </c>
      <c r="BE44" s="12">
        <f t="shared" si="11"/>
        <v>-146.98289778134063</v>
      </c>
    </row>
    <row r="45" spans="1:57" x14ac:dyDescent="0.2">
      <c r="A45" s="72">
        <f>'d-beta'!A45</f>
        <v>80</v>
      </c>
      <c r="B45" s="44">
        <f t="shared" si="12"/>
        <v>2.8316579357213651</v>
      </c>
      <c r="D45" s="40">
        <f>'d-beta'!F45/'d-beta'!J45</f>
        <v>1.1182219130949216</v>
      </c>
      <c r="E45" s="39">
        <f>'d-beta'!J45/'d-beta'!K45</f>
        <v>1.0455793738720354</v>
      </c>
      <c r="F45" s="39">
        <f>'d-beta'!K45/'d-beta'!L45</f>
        <v>0.94143188229607799</v>
      </c>
      <c r="G45" s="39">
        <f>'d-beta'!L45/'d-beta'!M45</f>
        <v>0.94376512361083909</v>
      </c>
      <c r="H45" s="39">
        <f>'d-beta'!M45/'d-beta'!P45</f>
        <v>1.0600345820638442</v>
      </c>
      <c r="I45" s="39">
        <f>'d-beta'!N45/'d-beta'!P45</f>
        <v>1.0568975885382426</v>
      </c>
      <c r="J45" s="39">
        <f>'d-beta'!P45/'d-beta'!Q45</f>
        <v>1.0339084225828916</v>
      </c>
      <c r="K45" s="39">
        <f>'d-beta'!Q45/'d-beta'!G45</f>
        <v>1.034345119899585</v>
      </c>
      <c r="L45" s="133">
        <f>'d-beta'!F45/'d-beta'!R45</f>
        <v>1.1315428552824054</v>
      </c>
      <c r="M45" s="39">
        <f>'d-beta'!R45/'d-beta'!N45</f>
        <v>0.92077591746055087</v>
      </c>
      <c r="N45" s="39">
        <f>'d-beta'!R45/'d-beta'!P45</f>
        <v>0.9731658467481441</v>
      </c>
      <c r="O45" s="133">
        <f>'d-beta'!F45/'d-beta'!S45</f>
        <v>1.9862006359316329</v>
      </c>
      <c r="P45" s="39">
        <f>'d-beta'!S45/'d-beta'!G45</f>
        <v>0.59290114924088222</v>
      </c>
      <c r="Q45" s="39">
        <f>'d-beta'!H45/'d-beta'!N45</f>
        <v>0.3514820930913386</v>
      </c>
      <c r="R45" s="75">
        <f t="shared" si="9"/>
        <v>-163.49599572987609</v>
      </c>
      <c r="T45" s="75">
        <f>1000*LN(D45)</f>
        <v>111.73984617650659</v>
      </c>
      <c r="U45" s="75">
        <f>1000*LN(E45)</f>
        <v>44.571156538080814</v>
      </c>
      <c r="V45" s="75">
        <f>1000*LN(F45)</f>
        <v>-60.353283692370503</v>
      </c>
      <c r="W45" s="75">
        <f>1000*LN(G45)</f>
        <v>-57.877953529194187</v>
      </c>
      <c r="X45" s="75">
        <f>1000*LN(H45)</f>
        <v>58.301532180337688</v>
      </c>
      <c r="Y45" s="75">
        <f>1000*LN(I45)</f>
        <v>55.337813393928634</v>
      </c>
      <c r="Z45" s="75">
        <f>1000*LN(J45)</f>
        <v>33.346205996606564</v>
      </c>
      <c r="AA45" s="75">
        <f>1000*LN(K45)</f>
        <v>33.768492059908787</v>
      </c>
      <c r="AB45" s="75">
        <f>1000*LN(L45)</f>
        <v>123.58206012668195</v>
      </c>
      <c r="AC45" s="75">
        <f>1000*LN(M45)</f>
        <v>-82.538575847249959</v>
      </c>
      <c r="AD45" s="75">
        <f>1000*LN(N45)</f>
        <v>-27.200762453321303</v>
      </c>
      <c r="AE45" s="75">
        <f>1000*LN(O45)</f>
        <v>686.22358566209391</v>
      </c>
      <c r="AF45" s="75">
        <f>1000*LN(P45)</f>
        <v>-522.72758993221794</v>
      </c>
      <c r="AG45" s="75">
        <f>1000*LN(Q45)</f>
        <v>-1045.5965132927377</v>
      </c>
      <c r="AI45" s="40">
        <f>'d-beta'!T45/'d-beta'!Q45</f>
        <v>1.0499330997787752</v>
      </c>
      <c r="AJ45" s="40">
        <f>'d-beta'!Q45/'d-beta'!G45</f>
        <v>1.034345119899585</v>
      </c>
      <c r="AK45" s="40">
        <f>'d-beta'!T45/'d-beta'!G45</f>
        <v>1.0859931779772203</v>
      </c>
      <c r="AL45" s="40">
        <f>'d-beta'!T47/'d-beta'!F47</f>
        <v>0.92185823471377948</v>
      </c>
      <c r="AN45" s="4">
        <f>'d-beta'!U45/'d-beta'!W45</f>
        <v>0.99247180903570265</v>
      </c>
      <c r="AO45" s="4">
        <f>'d-beta'!W45/'d-beta'!P45</f>
        <v>0.9575158791141607</v>
      </c>
      <c r="AP45" s="4">
        <f>'d-beta'!P45/'d-beta'!Q45</f>
        <v>1.0339084225828916</v>
      </c>
      <c r="AQ45" s="4">
        <f>'d-beta'!Q45/'d-beta'!G45</f>
        <v>1.034345119899585</v>
      </c>
      <c r="AR45" s="4">
        <f>'d-beta'!U45/'d-beta'!G45</f>
        <v>1.0162760887168383</v>
      </c>
      <c r="AS45" s="4">
        <f>'d-beta'!U47/'d-beta'!F47</f>
        <v>0.86361789458995664</v>
      </c>
      <c r="AU45" s="53">
        <f t="shared" si="0"/>
        <v>48.726447643172726</v>
      </c>
      <c r="AV45" s="12">
        <f t="shared" si="1"/>
        <v>33.768492059908787</v>
      </c>
      <c r="AW45" s="12">
        <f t="shared" si="2"/>
        <v>82.494939703081585</v>
      </c>
      <c r="AX45" s="12">
        <f t="shared" si="10"/>
        <v>-81.363825692509394</v>
      </c>
      <c r="AY45" s="12"/>
      <c r="AZ45" s="53">
        <f t="shared" si="3"/>
        <v>-7.5566708184469187</v>
      </c>
      <c r="BA45" s="53">
        <f t="shared" si="4"/>
        <v>-43.412974133609538</v>
      </c>
      <c r="BB45" s="12">
        <f t="shared" si="5"/>
        <v>33.346205996606564</v>
      </c>
      <c r="BC45" s="12">
        <f t="shared" si="6"/>
        <v>33.768492059908787</v>
      </c>
      <c r="BD45" s="12">
        <f t="shared" si="7"/>
        <v>16.145053104458995</v>
      </c>
      <c r="BE45" s="12">
        <f t="shared" si="11"/>
        <v>-146.62485963217145</v>
      </c>
    </row>
    <row r="46" spans="1:57" x14ac:dyDescent="0.2">
      <c r="A46" s="72">
        <f>'d-beta'!A46</f>
        <v>82</v>
      </c>
      <c r="B46" s="44">
        <f t="shared" si="12"/>
        <v>2.8157116711248769</v>
      </c>
      <c r="D46" s="40">
        <f>'d-beta'!F46/'d-beta'!J46</f>
        <v>1.1183908332124202</v>
      </c>
      <c r="E46" s="39">
        <f>'d-beta'!J46/'d-beta'!K46</f>
        <v>1.0453394430777405</v>
      </c>
      <c r="F46" s="39">
        <f>'d-beta'!K46/'d-beta'!L46</f>
        <v>0.94169533002515127</v>
      </c>
      <c r="G46" s="39">
        <f>'d-beta'!L46/'d-beta'!M46</f>
        <v>0.94437611218245832</v>
      </c>
      <c r="H46" s="39">
        <f>'d-beta'!M46/'d-beta'!P46</f>
        <v>1.0592406401294541</v>
      </c>
      <c r="I46" s="39">
        <f>'d-beta'!N46/'d-beta'!P46</f>
        <v>1.0560964032439255</v>
      </c>
      <c r="J46" s="39">
        <f>'d-beta'!P46/'d-beta'!Q46</f>
        <v>1.0336024559179782</v>
      </c>
      <c r="K46" s="39">
        <f>'d-beta'!Q46/'d-beta'!G46</f>
        <v>1.0337294639645365</v>
      </c>
      <c r="L46" s="133">
        <f>'d-beta'!F46/'d-beta'!R46</f>
        <v>1.1317248451001678</v>
      </c>
      <c r="M46" s="39">
        <f>'d-beta'!R46/'d-beta'!N46</f>
        <v>0.92141773612409572</v>
      </c>
      <c r="N46" s="39">
        <f>'d-beta'!R46/'d-beta'!P46</f>
        <v>0.97310595700581781</v>
      </c>
      <c r="O46" s="133">
        <f>'d-beta'!F46/'d-beta'!S46</f>
        <v>1.9776978870158499</v>
      </c>
      <c r="P46" s="39">
        <f>'d-beta'!S46/'d-beta'!G46</f>
        <v>0.59497875605205486</v>
      </c>
      <c r="Q46" s="39">
        <f>'d-beta'!H46/'d-beta'!N46</f>
        <v>0.35480232099948228</v>
      </c>
      <c r="R46" s="75">
        <f t="shared" si="9"/>
        <v>-162.70390675237519</v>
      </c>
      <c r="T46" s="75">
        <f>1000*LN(D46)</f>
        <v>111.89089612299253</v>
      </c>
      <c r="U46" s="75">
        <f>1000*LN(E46)</f>
        <v>44.34165858397283</v>
      </c>
      <c r="V46" s="75">
        <f>1000*LN(F46)</f>
        <v>-60.073485568198905</v>
      </c>
      <c r="W46" s="75">
        <f>1000*LN(G46)</f>
        <v>-57.230768264275689</v>
      </c>
      <c r="X46" s="75">
        <f>1000*LN(H46)</f>
        <v>57.552274166826024</v>
      </c>
      <c r="Y46" s="75">
        <f>1000*LN(I46)</f>
        <v>54.579472067991517</v>
      </c>
      <c r="Z46" s="75">
        <f>1000*LN(J46)</f>
        <v>33.050230125012703</v>
      </c>
      <c r="AA46" s="75">
        <f>1000*LN(K46)</f>
        <v>33.173101586045725</v>
      </c>
      <c r="AB46" s="75">
        <f>1000*LN(L46)</f>
        <v>123.74288053526541</v>
      </c>
      <c r="AC46" s="75">
        <f>1000*LN(M46)</f>
        <v>-81.841777561940077</v>
      </c>
      <c r="AD46" s="75">
        <f>1000*LN(N46)</f>
        <v>-27.262305493948702</v>
      </c>
      <c r="AE46" s="75">
        <f>1000*LN(O46)</f>
        <v>681.93348494048303</v>
      </c>
      <c r="AF46" s="75">
        <f>1000*LN(P46)</f>
        <v>-519.22957818810789</v>
      </c>
      <c r="AG46" s="75">
        <f>1000*LN(Q46)</f>
        <v>-1036.1944868559272</v>
      </c>
      <c r="AI46" s="40">
        <f>'d-beta'!T46/'d-beta'!Q46</f>
        <v>1.0495378128665216</v>
      </c>
      <c r="AJ46" s="40">
        <f>'d-beta'!Q46/'d-beta'!G46</f>
        <v>1.0337294639645365</v>
      </c>
      <c r="AK46" s="40">
        <f>'d-beta'!T46/'d-beta'!G46</f>
        <v>1.0849381607050215</v>
      </c>
      <c r="AL46" s="40">
        <f>'d-beta'!T48/'d-beta'!F48</f>
        <v>0.92168724959308423</v>
      </c>
      <c r="AN46" s="4">
        <f>'d-beta'!U46/'d-beta'!W46</f>
        <v>0.99252552871004884</v>
      </c>
      <c r="AO46" s="4">
        <f>'d-beta'!W46/'d-beta'!P46</f>
        <v>0.95791160309634327</v>
      </c>
      <c r="AP46" s="4">
        <f>'d-beta'!P46/'d-beta'!Q46</f>
        <v>1.0336024559179782</v>
      </c>
      <c r="AQ46" s="4">
        <f>'d-beta'!Q46/'d-beta'!G46</f>
        <v>1.0337294639645365</v>
      </c>
      <c r="AR46" s="4">
        <f>'d-beta'!U46/'d-beta'!G46</f>
        <v>1.0158452341606079</v>
      </c>
      <c r="AS46" s="4">
        <f>'d-beta'!U48/'d-beta'!F48</f>
        <v>0.86392055632924869</v>
      </c>
      <c r="AU46" s="53">
        <f t="shared" si="0"/>
        <v>48.349889040199322</v>
      </c>
      <c r="AV46" s="12">
        <f t="shared" si="1"/>
        <v>33.173101586045725</v>
      </c>
      <c r="AW46" s="12">
        <f t="shared" si="2"/>
        <v>81.522990626245161</v>
      </c>
      <c r="AX46" s="12">
        <f t="shared" si="10"/>
        <v>-81.549321654112774</v>
      </c>
      <c r="AY46" s="12"/>
      <c r="AZ46" s="53">
        <f t="shared" si="3"/>
        <v>-7.5025451293713674</v>
      </c>
      <c r="BA46" s="53">
        <f t="shared" si="4"/>
        <v>-42.999777610652593</v>
      </c>
      <c r="BB46" s="12">
        <f t="shared" si="5"/>
        <v>33.050230125012703</v>
      </c>
      <c r="BC46" s="12">
        <f t="shared" si="6"/>
        <v>33.173101586045725</v>
      </c>
      <c r="BD46" s="12">
        <f t="shared" si="7"/>
        <v>15.721008971034507</v>
      </c>
      <c r="BE46" s="12">
        <f t="shared" si="11"/>
        <v>-146.27446309862086</v>
      </c>
    </row>
    <row r="47" spans="1:57" x14ac:dyDescent="0.2">
      <c r="A47" s="72">
        <f>'d-beta'!A47</f>
        <v>84</v>
      </c>
      <c r="B47" s="44">
        <f t="shared" si="12"/>
        <v>2.7999440011199779</v>
      </c>
      <c r="D47" s="40">
        <f>'d-beta'!F47/'d-beta'!J47</f>
        <v>1.1185610407960023</v>
      </c>
      <c r="E47" s="39">
        <f>'d-beta'!J47/'d-beta'!K47</f>
        <v>1.0451030757891682</v>
      </c>
      <c r="F47" s="39">
        <f>'d-beta'!K47/'d-beta'!L47</f>
        <v>0.94195289262472137</v>
      </c>
      <c r="G47" s="39">
        <f>'d-beta'!L47/'d-beta'!M47</f>
        <v>0.94498217679213559</v>
      </c>
      <c r="H47" s="39">
        <f>'d-beta'!M47/'d-beta'!P47</f>
        <v>1.0584588756944238</v>
      </c>
      <c r="I47" s="39">
        <f>'d-beta'!N47/'d-beta'!P47</f>
        <v>1.0553070939433402</v>
      </c>
      <c r="J47" s="39">
        <f>'d-beta'!P47/'d-beta'!Q47</f>
        <v>1.033299623167018</v>
      </c>
      <c r="K47" s="39">
        <f>'d-beta'!Q47/'d-beta'!G47</f>
        <v>1.0331257109705929</v>
      </c>
      <c r="L47" s="133">
        <f>'d-beta'!F47/'d-beta'!R47</f>
        <v>1.1319060551214981</v>
      </c>
      <c r="M47" s="39">
        <f>'d-beta'!R47/'d-beta'!N47</f>
        <v>0.92205401784896657</v>
      </c>
      <c r="N47" s="39">
        <f>'d-beta'!R47/'d-beta'!P47</f>
        <v>0.97305014603497375</v>
      </c>
      <c r="O47" s="133">
        <f>'d-beta'!F47/'d-beta'!S47</f>
        <v>1.9693429127753641</v>
      </c>
      <c r="P47" s="39">
        <f>'d-beta'!S47/'d-beta'!G47</f>
        <v>0.59704037539865484</v>
      </c>
      <c r="Q47" s="39">
        <f>'d-beta'!H47/'d-beta'!N47</f>
        <v>0.35811353533556423</v>
      </c>
      <c r="R47" s="75">
        <f t="shared" si="9"/>
        <v>-161.92940290338595</v>
      </c>
      <c r="T47" s="75">
        <f>1000*LN(D47)</f>
        <v>112.04307425957943</v>
      </c>
      <c r="U47" s="75">
        <f>1000*LN(E47)</f>
        <v>44.115517671274802</v>
      </c>
      <c r="V47" s="75">
        <f>1000*LN(F47)</f>
        <v>-59.800013485590014</v>
      </c>
      <c r="W47" s="75">
        <f>1000*LN(G47)</f>
        <v>-56.589212203679132</v>
      </c>
      <c r="X47" s="75">
        <f>1000*LN(H47)</f>
        <v>56.813959344821271</v>
      </c>
      <c r="Y47" s="75">
        <f>1000*LN(I47)</f>
        <v>53.831808877696098</v>
      </c>
      <c r="Z47" s="75">
        <f>1000*LN(J47)</f>
        <v>32.75719954926214</v>
      </c>
      <c r="AA47" s="75">
        <f>1000*LN(K47)</f>
        <v>32.588877767717356</v>
      </c>
      <c r="AB47" s="75">
        <f>1000*LN(L47)</f>
        <v>123.90298616176102</v>
      </c>
      <c r="AC47" s="75">
        <f>1000*LN(M47)</f>
        <v>-81.151469453050908</v>
      </c>
      <c r="AD47" s="75">
        <f>1000*LN(N47)</f>
        <v>-27.319660575354717</v>
      </c>
      <c r="AE47" s="75">
        <f>1000*LN(O47)</f>
        <v>677.69994029624991</v>
      </c>
      <c r="AF47" s="75">
        <f>1000*LN(P47)</f>
        <v>-515.77053739286407</v>
      </c>
      <c r="AG47" s="75">
        <f>1000*LN(Q47)</f>
        <v>-1026.9052050501632</v>
      </c>
      <c r="AI47" s="40">
        <f>'d-beta'!T47/'d-beta'!Q47</f>
        <v>1.0491462093487838</v>
      </c>
      <c r="AJ47" s="40">
        <f>'d-beta'!Q47/'d-beta'!G47</f>
        <v>1.0331257109705929</v>
      </c>
      <c r="AK47" s="40">
        <f>'d-beta'!T47/'d-beta'!G47</f>
        <v>1.0838999234455649</v>
      </c>
      <c r="AL47" s="40">
        <f>'d-beta'!T49/'d-beta'!F49</f>
        <v>0.9215146767150707</v>
      </c>
      <c r="AN47" s="4">
        <f>'d-beta'!U47/'d-beta'!W47</f>
        <v>0.99257819750087029</v>
      </c>
      <c r="AO47" s="4">
        <f>'d-beta'!W47/'d-beta'!P47</f>
        <v>0.95830224692588051</v>
      </c>
      <c r="AP47" s="4">
        <f>'d-beta'!P47/'d-beta'!Q47</f>
        <v>1.033299623167018</v>
      </c>
      <c r="AQ47" s="4">
        <f>'d-beta'!Q47/'d-beta'!G47</f>
        <v>1.0331257109705929</v>
      </c>
      <c r="AR47" s="4">
        <f>'d-beta'!U47/'d-beta'!G47</f>
        <v>1.0154222575479934</v>
      </c>
      <c r="AS47" s="4">
        <f>'d-beta'!U49/'d-beta'!F49</f>
        <v>0.86421719010483755</v>
      </c>
      <c r="AU47" s="53">
        <f t="shared" si="0"/>
        <v>47.976699443159028</v>
      </c>
      <c r="AV47" s="12">
        <f t="shared" si="1"/>
        <v>32.588877767717356</v>
      </c>
      <c r="AW47" s="12">
        <f t="shared" si="2"/>
        <v>80.565577210876484</v>
      </c>
      <c r="AX47" s="12">
        <f t="shared" si="10"/>
        <v>-81.736575015835811</v>
      </c>
      <c r="AY47" s="12"/>
      <c r="AZ47" s="53">
        <f t="shared" si="3"/>
        <v>-7.4494811104605443</v>
      </c>
      <c r="BA47" s="53">
        <f t="shared" si="4"/>
        <v>-42.592052935304473</v>
      </c>
      <c r="BB47" s="12">
        <f t="shared" si="5"/>
        <v>32.75719954926214</v>
      </c>
      <c r="BC47" s="12">
        <f t="shared" si="6"/>
        <v>32.588877767717356</v>
      </c>
      <c r="BD47" s="12">
        <f t="shared" si="7"/>
        <v>15.304543271214497</v>
      </c>
      <c r="BE47" s="12">
        <f t="shared" si="11"/>
        <v>-145.93116433194066</v>
      </c>
    </row>
    <row r="48" spans="1:57" x14ac:dyDescent="0.2">
      <c r="A48" s="72">
        <f>'d-beta'!A48</f>
        <v>86</v>
      </c>
      <c r="B48" s="44">
        <f t="shared" si="12"/>
        <v>2.7843519420854799</v>
      </c>
      <c r="D48" s="40">
        <f>'d-beta'!F48/'d-beta'!J48</f>
        <v>1.1187303961903992</v>
      </c>
      <c r="E48" s="39">
        <f>'d-beta'!J48/'d-beta'!K48</f>
        <v>1.044868287228411</v>
      </c>
      <c r="F48" s="39">
        <f>'d-beta'!K48/'d-beta'!L48</f>
        <v>0.94220859823977898</v>
      </c>
      <c r="G48" s="39">
        <f>'d-beta'!L48/'d-beta'!M48</f>
        <v>0.94558138549013582</v>
      </c>
      <c r="H48" s="39">
        <f>'d-beta'!M48/'d-beta'!P48</f>
        <v>1.0576903024107402</v>
      </c>
      <c r="I48" s="39">
        <f>'d-beta'!N48/'d-beta'!P48</f>
        <v>1.0545292200764036</v>
      </c>
      <c r="J48" s="39">
        <f>'d-beta'!P48/'d-beta'!Q48</f>
        <v>1.0329989855145476</v>
      </c>
      <c r="K48" s="39">
        <f>'d-beta'!Q48/'d-beta'!G48</f>
        <v>1.032534505401391</v>
      </c>
      <c r="L48" s="133">
        <f>'d-beta'!F48/'d-beta'!R48</f>
        <v>1.1320860338397072</v>
      </c>
      <c r="M48" s="39">
        <f>'d-beta'!R48/'d-beta'!N48</f>
        <v>0.92268494650516342</v>
      </c>
      <c r="N48" s="39">
        <f>'d-beta'!R48/'d-beta'!P48</f>
        <v>0.97299823701432819</v>
      </c>
      <c r="O48" s="133">
        <f>'d-beta'!F48/'d-beta'!S48</f>
        <v>1.9611202238014387</v>
      </c>
      <c r="P48" s="39">
        <f>'d-beta'!S48/'d-beta'!G48</f>
        <v>0.59908953956886146</v>
      </c>
      <c r="Q48" s="39">
        <f>'d-beta'!H48/'d-beta'!N48</f>
        <v>0.36141302903549843</v>
      </c>
      <c r="R48" s="75">
        <f t="shared" si="9"/>
        <v>-161.17164244295742</v>
      </c>
      <c r="T48" s="75">
        <f>1000*LN(D48)</f>
        <v>112.19446749509682</v>
      </c>
      <c r="U48" s="75">
        <f>1000*LN(E48)</f>
        <v>43.89083654319856</v>
      </c>
      <c r="V48" s="75">
        <f>1000*LN(F48)</f>
        <v>-59.528587052274943</v>
      </c>
      <c r="W48" s="75">
        <f>1000*LN(G48)</f>
        <v>-55.955317919435686</v>
      </c>
      <c r="X48" s="75">
        <f>1000*LN(H48)</f>
        <v>56.087570746673485</v>
      </c>
      <c r="Y48" s="75">
        <f>1000*LN(I48)</f>
        <v>53.094430440313438</v>
      </c>
      <c r="Z48" s="75">
        <f>1000*LN(J48)</f>
        <v>32.466208060105032</v>
      </c>
      <c r="AA48" s="75">
        <f>1000*LN(K48)</f>
        <v>32.016464569594227</v>
      </c>
      <c r="AB48" s="75">
        <f>1000*LN(L48)</f>
        <v>124.06197851819704</v>
      </c>
      <c r="AC48" s="75">
        <f>1000*LN(M48)</f>
        <v>-80.467439145252243</v>
      </c>
      <c r="AD48" s="75">
        <f>1000*LN(N48)</f>
        <v>-27.373008704938766</v>
      </c>
      <c r="AE48" s="75">
        <f>1000*LN(O48)</f>
        <v>673.51585272990803</v>
      </c>
      <c r="AF48" s="75">
        <f>1000*LN(P48)</f>
        <v>-512.34421028695056</v>
      </c>
      <c r="AG48" s="75">
        <f>1000*LN(Q48)</f>
        <v>-1017.7338499091071</v>
      </c>
      <c r="AI48" s="40">
        <f>'d-beta'!T48/'d-beta'!Q48</f>
        <v>1.0487572127189977</v>
      </c>
      <c r="AJ48" s="40">
        <f>'d-beta'!Q48/'d-beta'!G48</f>
        <v>1.032534505401391</v>
      </c>
      <c r="AK48" s="40">
        <f>'d-beta'!T48/'d-beta'!G48</f>
        <v>1.0828780099209516</v>
      </c>
      <c r="AL48" s="40">
        <f>'d-beta'!T50/'d-beta'!F50</f>
        <v>0.92134205147102777</v>
      </c>
      <c r="AN48" s="4">
        <f>'d-beta'!U48/'d-beta'!W48</f>
        <v>0.99263011119792821</v>
      </c>
      <c r="AO48" s="4">
        <f>'d-beta'!W48/'d-beta'!P48</f>
        <v>0.95868923023633801</v>
      </c>
      <c r="AP48" s="4">
        <f>'d-beta'!P48/'d-beta'!Q48</f>
        <v>1.0329989855145476</v>
      </c>
      <c r="AQ48" s="4">
        <f>'d-beta'!Q48/'d-beta'!G48</f>
        <v>1.032534505401391</v>
      </c>
      <c r="AR48" s="4">
        <f>'d-beta'!U48/'d-beta'!G48</f>
        <v>1.0150086953905908</v>
      </c>
      <c r="AS48" s="4">
        <f>'d-beta'!U50/'d-beta'!F50</f>
        <v>0.86450858422060362</v>
      </c>
      <c r="AU48" s="53">
        <f t="shared" si="0"/>
        <v>47.605856219250526</v>
      </c>
      <c r="AV48" s="12">
        <f t="shared" si="1"/>
        <v>32.016464569594227</v>
      </c>
      <c r="AW48" s="12">
        <f t="shared" si="2"/>
        <v>79.622320788844675</v>
      </c>
      <c r="AX48" s="12">
        <f t="shared" si="10"/>
        <v>-81.92392028463243</v>
      </c>
      <c r="AY48" s="12"/>
      <c r="AZ48" s="53">
        <f t="shared" si="3"/>
        <v>-7.3971806069392931</v>
      </c>
      <c r="BA48" s="53">
        <f t="shared" si="4"/>
        <v>-42.188312678423323</v>
      </c>
      <c r="BB48" s="12">
        <f t="shared" si="5"/>
        <v>32.466208060105032</v>
      </c>
      <c r="BC48" s="12">
        <f t="shared" si="6"/>
        <v>32.016464569594227</v>
      </c>
      <c r="BD48" s="12">
        <f t="shared" si="7"/>
        <v>14.89717934433666</v>
      </c>
      <c r="BE48" s="12">
        <f t="shared" si="11"/>
        <v>-145.5940442139283</v>
      </c>
    </row>
    <row r="49" spans="1:57" x14ac:dyDescent="0.2">
      <c r="A49" s="72">
        <f>'d-beta'!A49</f>
        <v>88</v>
      </c>
      <c r="B49" s="44">
        <f t="shared" si="12"/>
        <v>2.7689325764917627</v>
      </c>
      <c r="D49" s="40">
        <f>'d-beta'!F49/'d-beta'!J49</f>
        <v>1.1189015635541699</v>
      </c>
      <c r="E49" s="39">
        <f>'d-beta'!J49/'d-beta'!K49</f>
        <v>1.0446362433563099</v>
      </c>
      <c r="F49" s="39">
        <f>'d-beta'!K49/'d-beta'!L49</f>
        <v>0.94245703934777725</v>
      </c>
      <c r="G49" s="39">
        <f>'d-beta'!L49/'d-beta'!M49</f>
        <v>0.94617704748656717</v>
      </c>
      <c r="H49" s="39">
        <f>'d-beta'!M49/'d-beta'!P49</f>
        <v>1.0569320023598976</v>
      </c>
      <c r="I49" s="39">
        <f>'d-beta'!N49/'d-beta'!P49</f>
        <v>1.0537640188624042</v>
      </c>
      <c r="J49" s="39">
        <f>'d-beta'!P49/'d-beta'!Q49</f>
        <v>1.0327024719832483</v>
      </c>
      <c r="K49" s="39">
        <f>'d-beta'!Q49/'d-beta'!G49</f>
        <v>1.0319528286637689</v>
      </c>
      <c r="L49" s="133">
        <f>'d-beta'!F49/'d-beta'!R49</f>
        <v>1.1322660289831923</v>
      </c>
      <c r="M49" s="39">
        <f>'d-beta'!R49/'d-beta'!N49</f>
        <v>0.92330703901508293</v>
      </c>
      <c r="N49" s="39">
        <f>'d-beta'!R49/'d-beta'!P49</f>
        <v>0.97294773607648033</v>
      </c>
      <c r="O49" s="133">
        <f>'d-beta'!F49/'d-beta'!S49</f>
        <v>1.9530311023170415</v>
      </c>
      <c r="P49" s="39">
        <f>'d-beta'!S49/'d-beta'!G49</f>
        <v>0.6011237572526742</v>
      </c>
      <c r="Q49" s="39">
        <f>'d-beta'!H49/'d-beta'!N49</f>
        <v>0.36470210417515631</v>
      </c>
      <c r="R49" s="75">
        <f t="shared" si="9"/>
        <v>-160.42813041761212</v>
      </c>
      <c r="T49" s="75">
        <f>1000*LN(D49)</f>
        <v>112.34745723352026</v>
      </c>
      <c r="U49" s="75">
        <f>1000*LN(E49)</f>
        <v>43.66873233652327</v>
      </c>
      <c r="V49" s="75">
        <f>1000*LN(F49)</f>
        <v>-59.26494229271394</v>
      </c>
      <c r="W49" s="75">
        <f>1000*LN(G49)</f>
        <v>-55.325573650047545</v>
      </c>
      <c r="X49" s="75">
        <f>1000*LN(H49)</f>
        <v>55.370374033448726</v>
      </c>
      <c r="Y49" s="75">
        <f>1000*LN(I49)</f>
        <v>52.368534029447112</v>
      </c>
      <c r="Z49" s="75">
        <f>1000*LN(J49)</f>
        <v>32.179125401321443</v>
      </c>
      <c r="AA49" s="75">
        <f>1000*LN(K49)</f>
        <v>31.452957355559754</v>
      </c>
      <c r="AB49" s="75">
        <f>1000*LN(L49)</f>
        <v>124.22096010663414</v>
      </c>
      <c r="AC49" s="75">
        <f>1000*LN(M49)</f>
        <v>-79.793446475350351</v>
      </c>
      <c r="AD49" s="75">
        <f>1000*LN(N49)</f>
        <v>-27.42491244590336</v>
      </c>
      <c r="AE49" s="75">
        <f>1000*LN(O49)</f>
        <v>669.3825771732852</v>
      </c>
      <c r="AF49" s="75">
        <f>1000*LN(P49)</f>
        <v>-508.95444675567302</v>
      </c>
      <c r="AG49" s="75">
        <f>1000*LN(Q49)</f>
        <v>-1008.6744115785631</v>
      </c>
      <c r="AI49" s="40">
        <f>'d-beta'!T49/'d-beta'!Q49</f>
        <v>1.0483721187798749</v>
      </c>
      <c r="AJ49" s="40">
        <f>'d-beta'!Q49/'d-beta'!G49</f>
        <v>1.0319528286637689</v>
      </c>
      <c r="AK49" s="40">
        <f>'d-beta'!T49/'d-beta'!G49</f>
        <v>1.0818705734671206</v>
      </c>
      <c r="AL49" s="40">
        <f>'d-beta'!T51/'d-beta'!F51</f>
        <v>0.9211665412633373</v>
      </c>
      <c r="AN49" s="4">
        <f>'d-beta'!U49/'d-beta'!W49</f>
        <v>0.99268106059553096</v>
      </c>
      <c r="AO49" s="4">
        <f>'d-beta'!W49/'d-beta'!P49</f>
        <v>0.95907187175917019</v>
      </c>
      <c r="AP49" s="4">
        <f>'d-beta'!P49/'d-beta'!Q49</f>
        <v>1.0327024719832483</v>
      </c>
      <c r="AQ49" s="4">
        <f>'d-beta'!Q49/'d-beta'!G49</f>
        <v>1.0319528286637689</v>
      </c>
      <c r="AR49" s="4">
        <f>'d-beta'!U49/'d-beta'!G49</f>
        <v>1.0146025567294945</v>
      </c>
      <c r="AS49" s="4">
        <f>'d-beta'!U51/'d-beta'!F51</f>
        <v>0.86479355191063456</v>
      </c>
      <c r="AU49" s="53">
        <f t="shared" si="0"/>
        <v>47.238598046216488</v>
      </c>
      <c r="AV49" s="12">
        <f t="shared" si="1"/>
        <v>31.452957355559754</v>
      </c>
      <c r="AW49" s="12">
        <f t="shared" si="2"/>
        <v>78.691555401776171</v>
      </c>
      <c r="AX49" s="12">
        <f t="shared" si="10"/>
        <v>-82.114432512269687</v>
      </c>
      <c r="AY49" s="12"/>
      <c r="AZ49" s="53">
        <f t="shared" si="3"/>
        <v>-7.3458542472856472</v>
      </c>
      <c r="BA49" s="53">
        <f t="shared" si="4"/>
        <v>-41.789262423924242</v>
      </c>
      <c r="BB49" s="12">
        <f t="shared" si="5"/>
        <v>32.179125401321443</v>
      </c>
      <c r="BC49" s="12">
        <f t="shared" si="6"/>
        <v>31.452957355559754</v>
      </c>
      <c r="BD49" s="12">
        <f t="shared" si="7"/>
        <v>14.496966085671481</v>
      </c>
      <c r="BE49" s="12">
        <f t="shared" si="11"/>
        <v>-145.26446884747682</v>
      </c>
    </row>
    <row r="50" spans="1:57" x14ac:dyDescent="0.2">
      <c r="A50" s="72">
        <f>'d-beta'!A50</f>
        <v>90</v>
      </c>
      <c r="B50" s="44">
        <f t="shared" si="12"/>
        <v>2.7536830510808206</v>
      </c>
      <c r="D50" s="40">
        <f>'d-beta'!F50/'d-beta'!J50</f>
        <v>1.119071005407259</v>
      </c>
      <c r="E50" s="39">
        <f>'d-beta'!J50/'d-beta'!K50</f>
        <v>1.0444046879352087</v>
      </c>
      <c r="F50" s="39">
        <f>'d-beta'!K50/'d-beta'!L50</f>
        <v>0.94270388495187096</v>
      </c>
      <c r="G50" s="39">
        <f>'d-beta'!L50/'d-beta'!M50</f>
        <v>0.94676612362366808</v>
      </c>
      <c r="H50" s="39">
        <f>'d-beta'!M50/'d-beta'!P50</f>
        <v>1.0561861425803625</v>
      </c>
      <c r="I50" s="39">
        <f>'d-beta'!N50/'d-beta'!P50</f>
        <v>1.0530093999287056</v>
      </c>
      <c r="J50" s="39">
        <f>'d-beta'!P50/'d-beta'!Q50</f>
        <v>1.0324090600268654</v>
      </c>
      <c r="K50" s="39">
        <f>'d-beta'!Q50/'d-beta'!G50</f>
        <v>1.0313826714278254</v>
      </c>
      <c r="L50" s="133">
        <f>'d-beta'!F50/'d-beta'!R50</f>
        <v>1.1324425281883239</v>
      </c>
      <c r="M50" s="39">
        <f>'d-beta'!R50/'d-beta'!N50</f>
        <v>0.92392455477204627</v>
      </c>
      <c r="N50" s="39">
        <f>'d-beta'!R50/'d-beta'!P50</f>
        <v>0.97290124099990893</v>
      </c>
      <c r="O50" s="133">
        <f>'d-beta'!F50/'d-beta'!S50</f>
        <v>1.9450717332994942</v>
      </c>
      <c r="P50" s="39">
        <f>'d-beta'!S50/'d-beta'!G50</f>
        <v>0.60314390436484411</v>
      </c>
      <c r="Q50" s="39">
        <f>'d-beta'!H50/'d-beta'!N50</f>
        <v>0.36797975632512081</v>
      </c>
      <c r="R50" s="75">
        <f t="shared" si="9"/>
        <v>-159.69939390861461</v>
      </c>
      <c r="T50" s="75">
        <f>1000*LN(D50)</f>
        <v>112.4988816573607</v>
      </c>
      <c r="U50" s="75">
        <f>1000*LN(E50)</f>
        <v>43.447046472372818</v>
      </c>
      <c r="V50" s="75">
        <f>1000*LN(F50)</f>
        <v>-59.003059498176178</v>
      </c>
      <c r="W50" s="75">
        <f>1000*LN(G50)</f>
        <v>-54.703181847581178</v>
      </c>
      <c r="X50" s="75">
        <f>1000*LN(H50)</f>
        <v>54.664441133013959</v>
      </c>
      <c r="Y50" s="75">
        <f>1000*LN(I50)</f>
        <v>51.652159919882273</v>
      </c>
      <c r="Z50" s="75">
        <f>1000*LN(J50)</f>
        <v>31.894964518183439</v>
      </c>
      <c r="AA50" s="75">
        <f>1000*LN(K50)</f>
        <v>30.900301473440624</v>
      </c>
      <c r="AB50" s="75">
        <f>1000*LN(L50)</f>
        <v>124.37682935076276</v>
      </c>
      <c r="AC50" s="75">
        <f>1000*LN(M50)</f>
        <v>-79.124861353654694</v>
      </c>
      <c r="AD50" s="75">
        <f>1000*LN(N50)</f>
        <v>-27.4727014337724</v>
      </c>
      <c r="AE50" s="75">
        <f>1000*LN(O50)</f>
        <v>665.29885726410282</v>
      </c>
      <c r="AF50" s="75">
        <f>1000*LN(P50)</f>
        <v>-505.59946335548835</v>
      </c>
      <c r="AG50" s="75">
        <f>1000*LN(Q50)</f>
        <v>-999.72735231239562</v>
      </c>
      <c r="AI50" s="40">
        <f>'d-beta'!T50/'d-beta'!Q50</f>
        <v>1.0479911824288666</v>
      </c>
      <c r="AJ50" s="40">
        <f>'d-beta'!Q50/'d-beta'!G50</f>
        <v>1.0313826714278254</v>
      </c>
      <c r="AK50" s="40">
        <f>'d-beta'!T50/'d-beta'!G50</f>
        <v>1.0808799453662898</v>
      </c>
      <c r="AL50" s="40">
        <f>'d-beta'!T52/'d-beta'!F52</f>
        <v>0.92099162625509712</v>
      </c>
      <c r="AN50" s="4">
        <f>'d-beta'!U50/'d-beta'!W50</f>
        <v>0.99273186025904314</v>
      </c>
      <c r="AO50" s="4">
        <f>'d-beta'!W50/'d-beta'!P50</f>
        <v>0.95944984689258828</v>
      </c>
      <c r="AP50" s="4">
        <f>'d-beta'!P50/'d-beta'!Q50</f>
        <v>1.0324090600268654</v>
      </c>
      <c r="AQ50" s="4">
        <f>'d-beta'!Q50/'d-beta'!G50</f>
        <v>1.0313826714278254</v>
      </c>
      <c r="AR50" s="4">
        <f>'d-beta'!U50/'d-beta'!G50</f>
        <v>1.0142052995292361</v>
      </c>
      <c r="AS50" s="4">
        <f>'d-beta'!U52/'d-beta'!F52</f>
        <v>0.86507362311072711</v>
      </c>
      <c r="AU50" s="53">
        <f t="shared" si="0"/>
        <v>46.875172150541367</v>
      </c>
      <c r="AV50" s="12">
        <f t="shared" si="1"/>
        <v>30.900301473440624</v>
      </c>
      <c r="AW50" s="12">
        <f t="shared" si="2"/>
        <v>77.775473623981952</v>
      </c>
      <c r="AX50" s="12">
        <f t="shared" si="10"/>
        <v>-82.304334782172461</v>
      </c>
      <c r="AY50" s="12"/>
      <c r="AZ50" s="53">
        <f t="shared" si="3"/>
        <v>-7.2946813522272231</v>
      </c>
      <c r="BA50" s="53">
        <f t="shared" si="4"/>
        <v>-41.395234944710715</v>
      </c>
      <c r="BB50" s="12">
        <f t="shared" si="5"/>
        <v>31.894964518183439</v>
      </c>
      <c r="BC50" s="12">
        <f t="shared" si="6"/>
        <v>30.900301473440624</v>
      </c>
      <c r="BD50" s="12">
        <f t="shared" si="7"/>
        <v>14.105349694686051</v>
      </c>
      <c r="BE50" s="12">
        <f t="shared" si="11"/>
        <v>-144.94066224939368</v>
      </c>
    </row>
    <row r="51" spans="1:57" x14ac:dyDescent="0.2">
      <c r="A51" s="72">
        <f>'d-beta'!A51</f>
        <v>92</v>
      </c>
      <c r="B51" s="44">
        <f t="shared" si="12"/>
        <v>2.7386005751061209</v>
      </c>
      <c r="D51" s="40">
        <f>'d-beta'!F51/'d-beta'!J51</f>
        <v>1.1192415576150574</v>
      </c>
      <c r="E51" s="39">
        <f>'d-beta'!J51/'d-beta'!K51</f>
        <v>1.044174599799143</v>
      </c>
      <c r="F51" s="39">
        <f>'d-beta'!K51/'d-beta'!L51</f>
        <v>0.94294655154496576</v>
      </c>
      <c r="G51" s="39">
        <f>'d-beta'!L51/'d-beta'!M51</f>
        <v>0.9473508331380539</v>
      </c>
      <c r="H51" s="39">
        <f>'d-beta'!M51/'d-beta'!P51</f>
        <v>1.0554504989768401</v>
      </c>
      <c r="I51" s="39">
        <f>'d-beta'!N51/'d-beta'!P51</f>
        <v>1.0522659519499531</v>
      </c>
      <c r="J51" s="39">
        <f>'d-beta'!P51/'d-beta'!Q51</f>
        <v>1.0321196636148788</v>
      </c>
      <c r="K51" s="39">
        <f>'d-beta'!Q51/'d-beta'!G51</f>
        <v>1.030822338674922</v>
      </c>
      <c r="L51" s="133">
        <f>'d-beta'!F51/'d-beta'!R51</f>
        <v>1.1326185174411156</v>
      </c>
      <c r="M51" s="39">
        <f>'d-beta'!R51/'d-beta'!N51</f>
        <v>0.92453543955394402</v>
      </c>
      <c r="N51" s="39">
        <f>'d-beta'!R51/'d-beta'!P51</f>
        <v>0.97285716441369929</v>
      </c>
      <c r="O51" s="133">
        <f>'d-beta'!F51/'d-beta'!S51</f>
        <v>1.9372433296827589</v>
      </c>
      <c r="P51" s="39">
        <f>'d-beta'!S51/'d-beta'!G51</f>
        <v>0.60514916542102648</v>
      </c>
      <c r="Q51" s="39">
        <f>'d-beta'!H51/'d-beta'!N51</f>
        <v>0.37124641696325378</v>
      </c>
      <c r="R51" s="75">
        <f t="shared" si="9"/>
        <v>-158.98570154140936</v>
      </c>
      <c r="T51" s="75">
        <f>1000*LN(D51)</f>
        <v>112.65127521574576</v>
      </c>
      <c r="U51" s="75">
        <f>1000*LN(E51)</f>
        <v>43.226716664117248</v>
      </c>
      <c r="V51" s="75">
        <f>1000*LN(F51)</f>
        <v>-58.745677122590955</v>
      </c>
      <c r="W51" s="75">
        <f>1000*LN(G51)</f>
        <v>-54.085786463551003</v>
      </c>
      <c r="X51" s="75">
        <f>1000*LN(H51)</f>
        <v>53.967689032007996</v>
      </c>
      <c r="Y51" s="75">
        <f>1000*LN(I51)</f>
        <v>50.945888401533935</v>
      </c>
      <c r="Z51" s="75">
        <f>1000*LN(J51)</f>
        <v>31.614613452520818</v>
      </c>
      <c r="AA51" s="75">
        <f>1000*LN(K51)</f>
        <v>30.356870763159229</v>
      </c>
      <c r="AB51" s="75">
        <f>1000*LN(L51)</f>
        <v>124.5322240616342</v>
      </c>
      <c r="AC51" s="75">
        <f>1000*LN(M51)</f>
        <v>-78.463895137439039</v>
      </c>
      <c r="AD51" s="75">
        <f>1000*LN(N51)</f>
        <v>-27.518006735905026</v>
      </c>
      <c r="AE51" s="75">
        <f>1000*LN(O51)</f>
        <v>661.26599846732984</v>
      </c>
      <c r="AF51" s="75">
        <f>1000*LN(P51)</f>
        <v>-502.2802969259206</v>
      </c>
      <c r="AG51" s="75">
        <f>1000*LN(Q51)</f>
        <v>-990.8892401892324</v>
      </c>
      <c r="AI51" s="40">
        <f>'d-beta'!T51/'d-beta'!Q51</f>
        <v>1.0476131627729059</v>
      </c>
      <c r="AJ51" s="40">
        <f>'d-beta'!Q51/'d-beta'!G51</f>
        <v>1.030822338674922</v>
      </c>
      <c r="AK51" s="40">
        <f>'d-beta'!T51/'d-beta'!G51</f>
        <v>1.0799030504761986</v>
      </c>
      <c r="AL51" s="40">
        <f>'d-beta'!T53/'d-beta'!F53</f>
        <v>0.92081503798879794</v>
      </c>
      <c r="AN51" s="4">
        <f>'d-beta'!U51/'d-beta'!W51</f>
        <v>0.99278279021918037</v>
      </c>
      <c r="AO51" s="4">
        <f>'d-beta'!W51/'d-beta'!P51</f>
        <v>0.95982253432232667</v>
      </c>
      <c r="AP51" s="4">
        <f>'d-beta'!P51/'d-beta'!Q51</f>
        <v>1.0321196636148788</v>
      </c>
      <c r="AQ51" s="4">
        <f>'d-beta'!Q51/'d-beta'!G51</f>
        <v>1.030822338674922</v>
      </c>
      <c r="AR51" s="4">
        <f>'d-beta'!U51/'d-beta'!G51</f>
        <v>1.0138158008427551</v>
      </c>
      <c r="AS51" s="4">
        <f>'d-beta'!U53/'d-beta'!F53</f>
        <v>0.86534875757427976</v>
      </c>
      <c r="AU51" s="53">
        <f t="shared" si="0"/>
        <v>46.514398265980233</v>
      </c>
      <c r="AV51" s="12">
        <f t="shared" si="1"/>
        <v>30.356870763159229</v>
      </c>
      <c r="AW51" s="12">
        <f t="shared" si="2"/>
        <v>76.871269029139427</v>
      </c>
      <c r="AX51" s="12">
        <f t="shared" si="10"/>
        <v>-82.496090269073974</v>
      </c>
      <c r="AY51" s="12"/>
      <c r="AZ51" s="53">
        <f t="shared" si="3"/>
        <v>-7.2433798318520113</v>
      </c>
      <c r="BA51" s="53">
        <f t="shared" si="4"/>
        <v>-41.006871689895654</v>
      </c>
      <c r="BB51" s="12">
        <f t="shared" si="5"/>
        <v>31.614613452520818</v>
      </c>
      <c r="BC51" s="12">
        <f t="shared" si="6"/>
        <v>30.356870763159229</v>
      </c>
      <c r="BD51" s="12">
        <f t="shared" si="7"/>
        <v>13.721232693932357</v>
      </c>
      <c r="BE51" s="12">
        <f t="shared" si="11"/>
        <v>-144.622665361533</v>
      </c>
    </row>
    <row r="52" spans="1:57" x14ac:dyDescent="0.2">
      <c r="A52" s="72">
        <f>'d-beta'!A52</f>
        <v>94</v>
      </c>
      <c r="B52" s="44">
        <f t="shared" si="12"/>
        <v>2.7236824186299877</v>
      </c>
      <c r="D52" s="40">
        <f>'d-beta'!F52/'d-beta'!J52</f>
        <v>1.119409912767404</v>
      </c>
      <c r="E52" s="39">
        <f>'d-beta'!J52/'d-beta'!K52</f>
        <v>1.043948502177749</v>
      </c>
      <c r="F52" s="39">
        <f>'d-beta'!K52/'d-beta'!L52</f>
        <v>0.94318380896671117</v>
      </c>
      <c r="G52" s="39">
        <f>'d-beta'!L52/'d-beta'!M52</f>
        <v>0.94793091607135815</v>
      </c>
      <c r="H52" s="39">
        <f>'d-beta'!M52/'d-beta'!P52</f>
        <v>1.0547271627826622</v>
      </c>
      <c r="I52" s="39">
        <f>'d-beta'!N52/'d-beta'!P52</f>
        <v>1.0515357698453249</v>
      </c>
      <c r="J52" s="39">
        <f>'d-beta'!P52/'d-beta'!Q52</f>
        <v>1.0318315991532607</v>
      </c>
      <c r="K52" s="39">
        <f>'d-beta'!Q52/'d-beta'!G52</f>
        <v>1.0302721091825351</v>
      </c>
      <c r="L52" s="133">
        <f>'d-beta'!F52/'d-beta'!R52</f>
        <v>1.1327924648163601</v>
      </c>
      <c r="M52" s="39">
        <f>'d-beta'!R52/'d-beta'!N52</f>
        <v>0.925138973978199</v>
      </c>
      <c r="N52" s="39">
        <f>'d-beta'!R52/'d-beta'!P52</f>
        <v>0.97281672321607948</v>
      </c>
      <c r="O52" s="133">
        <f>'d-beta'!F52/'d-beta'!S52</f>
        <v>1.9295366395843536</v>
      </c>
      <c r="P52" s="39">
        <f>'d-beta'!S52/'d-beta'!G52</f>
        <v>0.60714037745376503</v>
      </c>
      <c r="Q52" s="39">
        <f>'d-beta'!H52/'d-beta'!N52</f>
        <v>0.37450275689364576</v>
      </c>
      <c r="R52" s="75">
        <f t="shared" si="9"/>
        <v>-158.2846406541868</v>
      </c>
      <c r="T52" s="75">
        <f>1000*LN(D52)</f>
        <v>112.80168286507511</v>
      </c>
      <c r="U52" s="75">
        <f>1000*LN(E52)</f>
        <v>43.010160827860787</v>
      </c>
      <c r="V52" s="75">
        <f>1000*LN(F52)</f>
        <v>-58.494095972142325</v>
      </c>
      <c r="W52" s="75">
        <f>1000*LN(G52)</f>
        <v>-53.473652724955478</v>
      </c>
      <c r="X52" s="75">
        <f>1000*LN(H52)</f>
        <v>53.282120005648679</v>
      </c>
      <c r="Y52" s="75">
        <f>1000*LN(I52)</f>
        <v>50.251733504346205</v>
      </c>
      <c r="Z52" s="75">
        <f>1000*LN(J52)</f>
        <v>31.335474629153239</v>
      </c>
      <c r="AA52" s="75">
        <f>1000*LN(K52)</f>
        <v>29.822951023547038</v>
      </c>
      <c r="AB52" s="75">
        <f>1000*LN(L52)</f>
        <v>124.68579211347877</v>
      </c>
      <c r="AC52" s="75">
        <f>1000*LN(M52)</f>
        <v>-77.811310616338133</v>
      </c>
      <c r="AD52" s="75">
        <f>1000*LN(N52)</f>
        <v>-27.559577111991945</v>
      </c>
      <c r="AE52" s="75">
        <f>1000*LN(O52)</f>
        <v>657.27989097531383</v>
      </c>
      <c r="AF52" s="75">
        <f>1000*LN(P52)</f>
        <v>-498.99525032112695</v>
      </c>
      <c r="AG52" s="75">
        <f>1000*LN(Q52)</f>
        <v>-982.15611452019448</v>
      </c>
      <c r="AI52" s="40">
        <f>'d-beta'!T52/'d-beta'!Q52</f>
        <v>1.0472391861559558</v>
      </c>
      <c r="AJ52" s="40">
        <f>'d-beta'!Q52/'d-beta'!G52</f>
        <v>1.0302721091825351</v>
      </c>
      <c r="AK52" s="40">
        <f>'d-beta'!T52/'d-beta'!G52</f>
        <v>1.0789413251394979</v>
      </c>
      <c r="AL52" s="40">
        <f>'d-beta'!T54/'d-beta'!F54</f>
        <v>0.92063793582309583</v>
      </c>
      <c r="AN52" s="4">
        <f>'d-beta'!U52/'d-beta'!W52</f>
        <v>0.99283173846905981</v>
      </c>
      <c r="AO52" s="4">
        <f>'d-beta'!W52/'d-beta'!P52</f>
        <v>0.96019357877694156</v>
      </c>
      <c r="AP52" s="4">
        <f>'d-beta'!P52/'d-beta'!Q52</f>
        <v>1.0318315991532607</v>
      </c>
      <c r="AQ52" s="4">
        <f>'d-beta'!Q52/'d-beta'!G52</f>
        <v>1.0302721091825351</v>
      </c>
      <c r="AR52" s="4">
        <f>'d-beta'!U52/'d-beta'!G52</f>
        <v>1.0134334066179562</v>
      </c>
      <c r="AS52" s="4">
        <f>'d-beta'!U54/'d-beta'!F54</f>
        <v>0.86561787013834113</v>
      </c>
      <c r="AU52" s="53">
        <f t="shared" si="0"/>
        <v>46.157354848467534</v>
      </c>
      <c r="AV52" s="12">
        <f t="shared" si="1"/>
        <v>29.822951023547038</v>
      </c>
      <c r="AW52" s="12">
        <f t="shared" si="2"/>
        <v>75.980305872014426</v>
      </c>
      <c r="AX52" s="12">
        <f t="shared" si="10"/>
        <v>-82.688440732286239</v>
      </c>
      <c r="AY52" s="12"/>
      <c r="AZ52" s="53">
        <f t="shared" si="3"/>
        <v>-7.1940769594342759</v>
      </c>
      <c r="BA52" s="53">
        <f t="shared" si="4"/>
        <v>-40.620370288472579</v>
      </c>
      <c r="BB52" s="12">
        <f t="shared" si="5"/>
        <v>31.335474629153239</v>
      </c>
      <c r="BC52" s="12">
        <f t="shared" si="6"/>
        <v>29.822951023547038</v>
      </c>
      <c r="BD52" s="12">
        <f t="shared" si="7"/>
        <v>13.343978404793324</v>
      </c>
      <c r="BE52" s="12">
        <f t="shared" si="11"/>
        <v>-144.31172630364344</v>
      </c>
    </row>
    <row r="53" spans="1:57" x14ac:dyDescent="0.2">
      <c r="A53" s="72">
        <f>'d-beta'!A53</f>
        <v>96</v>
      </c>
      <c r="B53" s="44">
        <f t="shared" si="12"/>
        <v>2.7089259108763377</v>
      </c>
      <c r="D53" s="40">
        <f>'d-beta'!F53/'d-beta'!J53</f>
        <v>1.1195793225615935</v>
      </c>
      <c r="E53" s="39">
        <f>'d-beta'!J53/'d-beta'!K53</f>
        <v>1.0437225188128925</v>
      </c>
      <c r="F53" s="39">
        <f>'d-beta'!K53/'d-beta'!L53</f>
        <v>0.94341739140909198</v>
      </c>
      <c r="G53" s="39">
        <f>'d-beta'!L53/'d-beta'!M53</f>
        <v>0.9485047864827385</v>
      </c>
      <c r="H53" s="39">
        <f>'d-beta'!M53/'d-beta'!P53</f>
        <v>1.054014006174951</v>
      </c>
      <c r="I53" s="39">
        <f>'d-beta'!N53/'d-beta'!P53</f>
        <v>1.0508137340000641</v>
      </c>
      <c r="J53" s="39">
        <f>'d-beta'!P53/'d-beta'!Q53</f>
        <v>1.0315482023269551</v>
      </c>
      <c r="K53" s="39">
        <f>'d-beta'!Q53/'d-beta'!G53</f>
        <v>1.0297316944721338</v>
      </c>
      <c r="L53" s="133">
        <f>'d-beta'!F53/'d-beta'!R53</f>
        <v>1.1329643655121515</v>
      </c>
      <c r="M53" s="39">
        <f>'d-beta'!R53/'d-beta'!N53</f>
        <v>0.92573720588761965</v>
      </c>
      <c r="N53" s="39">
        <f>'d-beta'!R53/'d-beta'!P53</f>
        <v>0.97277737002155573</v>
      </c>
      <c r="O53" s="133">
        <f>'d-beta'!F53/'d-beta'!S53</f>
        <v>1.9219524388820981</v>
      </c>
      <c r="P53" s="39">
        <f>'d-beta'!S53/'d-beta'!G53</f>
        <v>0.60911694304668806</v>
      </c>
      <c r="Q53" s="39">
        <f>'d-beta'!H53/'d-beta'!N53</f>
        <v>0.37774737671453645</v>
      </c>
      <c r="R53" s="75">
        <f t="shared" si="9"/>
        <v>-157.59655960363685</v>
      </c>
      <c r="T53" s="75">
        <f>1000*LN(D53)</f>
        <v>112.95300989411101</v>
      </c>
      <c r="U53" s="75">
        <f>1000*LN(E53)</f>
        <v>42.79366755524547</v>
      </c>
      <c r="V53" s="75">
        <f>1000*LN(F53)</f>
        <v>-58.246473481996745</v>
      </c>
      <c r="W53" s="75">
        <f>1000*LN(G53)</f>
        <v>-52.868443248964454</v>
      </c>
      <c r="X53" s="75">
        <f>1000*LN(H53)</f>
        <v>52.605738621913147</v>
      </c>
      <c r="Y53" s="75">
        <f>1000*LN(I53)</f>
        <v>49.564848785769314</v>
      </c>
      <c r="Z53" s="75">
        <f>1000*LN(J53)</f>
        <v>31.060782759159824</v>
      </c>
      <c r="AA53" s="75">
        <f>1000*LN(K53)</f>
        <v>29.298277504168283</v>
      </c>
      <c r="AB53" s="75">
        <f>1000*LN(L53)</f>
        <v>124.83753010567658</v>
      </c>
      <c r="AC53" s="75">
        <f>1000*LN(M53)</f>
        <v>-77.164879551137304</v>
      </c>
      <c r="AD53" s="75">
        <f>1000*LN(N53)</f>
        <v>-27.600030765367951</v>
      </c>
      <c r="AE53" s="75">
        <f>1000*LN(O53)</f>
        <v>653.34156460305564</v>
      </c>
      <c r="AF53" s="75">
        <f>1000*LN(P53)</f>
        <v>-495.74500499941888</v>
      </c>
      <c r="AG53" s="75">
        <f>1000*LN(Q53)</f>
        <v>-973.52962235495932</v>
      </c>
      <c r="AI53" s="40">
        <f>'d-beta'!T53/'d-beta'!Q53</f>
        <v>1.0468673115679159</v>
      </c>
      <c r="AJ53" s="40">
        <f>'d-beta'!Q53/'d-beta'!G53</f>
        <v>1.0297316944721338</v>
      </c>
      <c r="AK53" s="40">
        <f>'d-beta'!T53/'d-beta'!G53</f>
        <v>1.0779924506283172</v>
      </c>
      <c r="AL53" s="40">
        <f>'d-beta'!T55/'d-beta'!F55</f>
        <v>0.9204613605254206</v>
      </c>
      <c r="AN53" s="4">
        <f>'d-beta'!U53/'d-beta'!W53</f>
        <v>0.99288052303214369</v>
      </c>
      <c r="AO53" s="4">
        <f>'d-beta'!W53/'d-beta'!P53</f>
        <v>0.96055866157259551</v>
      </c>
      <c r="AP53" s="4">
        <f>'d-beta'!P53/'d-beta'!Q53</f>
        <v>1.0315482023269551</v>
      </c>
      <c r="AQ53" s="4">
        <f>'d-beta'!Q53/'d-beta'!G53</f>
        <v>1.0297316944721338</v>
      </c>
      <c r="AR53" s="4">
        <f>'d-beta'!U53/'d-beta'!G53</f>
        <v>1.0130584203567445</v>
      </c>
      <c r="AS53" s="4">
        <f>'d-beta'!U55/'d-beta'!F55</f>
        <v>0.86588476976010342</v>
      </c>
      <c r="AU53" s="53">
        <f t="shared" si="0"/>
        <v>45.802191830394548</v>
      </c>
      <c r="AV53" s="12">
        <f t="shared" si="1"/>
        <v>29.298277504168283</v>
      </c>
      <c r="AW53" s="12">
        <f t="shared" si="2"/>
        <v>75.100469334562774</v>
      </c>
      <c r="AX53" s="12">
        <f t="shared" si="10"/>
        <v>-82.880255805559941</v>
      </c>
      <c r="AY53" s="12"/>
      <c r="AZ53" s="53">
        <f t="shared" si="3"/>
        <v>-7.1449413781725521</v>
      </c>
      <c r="BA53" s="53">
        <f t="shared" si="4"/>
        <v>-40.240224643051867</v>
      </c>
      <c r="BB53" s="12">
        <f t="shared" si="5"/>
        <v>31.060782759159824</v>
      </c>
      <c r="BC53" s="12">
        <f t="shared" si="6"/>
        <v>29.298277504168283</v>
      </c>
      <c r="BD53" s="12">
        <f t="shared" si="7"/>
        <v>12.973894242103748</v>
      </c>
      <c r="BE53" s="12">
        <f t="shared" si="11"/>
        <v>-144.00343959621827</v>
      </c>
    </row>
    <row r="54" spans="1:57" x14ac:dyDescent="0.2">
      <c r="A54" s="72">
        <f>'d-beta'!A54</f>
        <v>98</v>
      </c>
      <c r="B54" s="44">
        <f t="shared" si="12"/>
        <v>2.6943284386366702</v>
      </c>
      <c r="D54" s="40">
        <f>'d-beta'!F54/'d-beta'!J54</f>
        <v>1.1197464420667989</v>
      </c>
      <c r="E54" s="39">
        <f>'d-beta'!J54/'d-beta'!K54</f>
        <v>1.0434990130408051</v>
      </c>
      <c r="F54" s="39">
        <f>'d-beta'!K54/'d-beta'!L54</f>
        <v>0.94364771462466168</v>
      </c>
      <c r="G54" s="39">
        <f>'d-beta'!L54/'d-beta'!M54</f>
        <v>0.94907500655689714</v>
      </c>
      <c r="H54" s="39">
        <f>'d-beta'!M54/'d-beta'!P54</f>
        <v>1.0533114991520294</v>
      </c>
      <c r="I54" s="39">
        <f>'d-beta'!N54/'d-beta'!P54</f>
        <v>1.0501047671244943</v>
      </c>
      <c r="J54" s="39">
        <f>'d-beta'!P54/'d-beta'!Q54</f>
        <v>1.0312667323608389</v>
      </c>
      <c r="K54" s="39">
        <f>'d-beta'!Q54/'d-beta'!G54</f>
        <v>1.0292012837739102</v>
      </c>
      <c r="L54" s="133">
        <f>'d-beta'!F54/'d-beta'!R54</f>
        <v>1.1331343805417511</v>
      </c>
      <c r="M54" s="39">
        <f>'d-beta'!R54/'d-beta'!N54</f>
        <v>0.92632831985488617</v>
      </c>
      <c r="N54" s="39">
        <f>'d-beta'!R54/'d-beta'!P54</f>
        <v>0.97274178460203931</v>
      </c>
      <c r="O54" s="133">
        <f>'d-beta'!F54/'d-beta'!S54</f>
        <v>1.9144863130905674</v>
      </c>
      <c r="P54" s="39">
        <f>'d-beta'!S54/'d-beta'!G54</f>
        <v>0.61107997161806205</v>
      </c>
      <c r="Q54" s="39">
        <f>'d-beta'!H54/'d-beta'!N54</f>
        <v>0.38097882013685808</v>
      </c>
      <c r="R54" s="75">
        <f t="shared" si="9"/>
        <v>-156.92190090171363</v>
      </c>
      <c r="T54" s="75">
        <f>1000*LN(D54)</f>
        <v>113.10226866490295</v>
      </c>
      <c r="U54" s="75">
        <f>1000*LN(E54)</f>
        <v>42.579501718480458</v>
      </c>
      <c r="V54" s="75">
        <f>1000*LN(F54)</f>
        <v>-58.002366147303327</v>
      </c>
      <c r="W54" s="75">
        <f>1000*LN(G54)</f>
        <v>-52.267446027752754</v>
      </c>
      <c r="X54" s="75">
        <f>1000*LN(H54)</f>
        <v>51.939010062732883</v>
      </c>
      <c r="Y54" s="75">
        <f>1000*LN(I54)</f>
        <v>48.889937405721213</v>
      </c>
      <c r="Z54" s="75">
        <f>1000*LN(J54)</f>
        <v>30.787883854725951</v>
      </c>
      <c r="AA54" s="75">
        <f>1000*LN(K54)</f>
        <v>28.783048775927686</v>
      </c>
      <c r="AB54" s="75">
        <f>1000*LN(L54)</f>
        <v>124.98758096309365</v>
      </c>
      <c r="AC54" s="75">
        <f>1000*LN(M54)</f>
        <v>-76.526550097754679</v>
      </c>
      <c r="AD54" s="75">
        <f>1000*LN(N54)</f>
        <v>-27.636612692033463</v>
      </c>
      <c r="AE54" s="75">
        <f>1000*LN(O54)</f>
        <v>649.44934283186547</v>
      </c>
      <c r="AF54" s="75">
        <f>1000*LN(P54)</f>
        <v>-492.52744193015172</v>
      </c>
      <c r="AG54" s="75">
        <f>1000*LN(Q54)</f>
        <v>-965.01149559260159</v>
      </c>
      <c r="AI54" s="40">
        <f>'d-beta'!T54/'d-beta'!Q54</f>
        <v>1.0464991088947275</v>
      </c>
      <c r="AJ54" s="40">
        <f>'d-beta'!Q54/'d-beta'!G54</f>
        <v>1.0292012837739102</v>
      </c>
      <c r="AK54" s="40">
        <f>'d-beta'!T54/'d-beta'!G54</f>
        <v>1.0770582263427064</v>
      </c>
      <c r="AL54" s="40">
        <f>'d-beta'!T56/'d-beta'!F56</f>
        <v>0.92028501452768252</v>
      </c>
      <c r="AN54" s="4">
        <f>'d-beta'!U54/'d-beta'!W54</f>
        <v>0.99292793429994097</v>
      </c>
      <c r="AO54" s="4">
        <f>'d-beta'!W54/'d-beta'!P54</f>
        <v>0.96092053172445557</v>
      </c>
      <c r="AP54" s="4">
        <f>'d-beta'!P54/'d-beta'!Q54</f>
        <v>1.0312667323608389</v>
      </c>
      <c r="AQ54" s="4">
        <f>'d-beta'!Q54/'d-beta'!G54</f>
        <v>1.0292012837739102</v>
      </c>
      <c r="AR54" s="4">
        <f>'d-beta'!U54/'d-beta'!G54</f>
        <v>1.0126900181103358</v>
      </c>
      <c r="AS54" s="4">
        <f>'d-beta'!U56/'d-beta'!F56</f>
        <v>0.86614609807504539</v>
      </c>
      <c r="AU54" s="53">
        <f t="shared" si="0"/>
        <v>45.45041139349992</v>
      </c>
      <c r="AV54" s="12">
        <f t="shared" si="1"/>
        <v>28.783048775927686</v>
      </c>
      <c r="AW54" s="12">
        <f t="shared" si="2"/>
        <v>74.233460169427445</v>
      </c>
      <c r="AX54" s="12">
        <f t="shared" si="10"/>
        <v>-83.071858517011677</v>
      </c>
      <c r="AY54" s="12"/>
      <c r="AZ54" s="53">
        <f t="shared" si="3"/>
        <v>-7.0971912866355407</v>
      </c>
      <c r="BA54" s="53">
        <f t="shared" si="4"/>
        <v>-39.863566745947722</v>
      </c>
      <c r="BB54" s="12">
        <f t="shared" si="5"/>
        <v>30.787883854725951</v>
      </c>
      <c r="BC54" s="12">
        <f t="shared" si="6"/>
        <v>28.783048775927686</v>
      </c>
      <c r="BD54" s="12">
        <f t="shared" si="7"/>
        <v>12.610174598070419</v>
      </c>
      <c r="BE54" s="12">
        <f t="shared" si="11"/>
        <v>-143.70168017405322</v>
      </c>
    </row>
    <row r="55" spans="1:57" x14ac:dyDescent="0.2">
      <c r="A55" s="72">
        <f>'d-beta'!A55</f>
        <v>100</v>
      </c>
      <c r="B55" s="44">
        <f t="shared" si="12"/>
        <v>2.6798874447273215</v>
      </c>
      <c r="D55" s="40">
        <f>'d-beta'!F55/'d-beta'!J55</f>
        <v>1.1199115562967041</v>
      </c>
      <c r="E55" s="39">
        <f>'d-beta'!J55/'d-beta'!K55</f>
        <v>1.0432772571773434</v>
      </c>
      <c r="F55" s="39">
        <f>'d-beta'!K55/'d-beta'!L55</f>
        <v>0.94387515014922052</v>
      </c>
      <c r="G55" s="39">
        <f>'d-beta'!L55/'d-beta'!M55</f>
        <v>0.94963868031586807</v>
      </c>
      <c r="H55" s="39">
        <f>'d-beta'!M55/'d-beta'!P55</f>
        <v>1.0526193201924605</v>
      </c>
      <c r="I55" s="39">
        <f>'d-beta'!N55/'d-beta'!P55</f>
        <v>1.0494039822639485</v>
      </c>
      <c r="J55" s="39">
        <f>'d-beta'!P55/'d-beta'!Q55</f>
        <v>1.0309884597910386</v>
      </c>
      <c r="K55" s="39">
        <f>'d-beta'!Q55/'d-beta'!G55</f>
        <v>1.0286821294792063</v>
      </c>
      <c r="L55" s="133">
        <f>'d-beta'!F55/'d-beta'!R55</f>
        <v>1.1332994020360299</v>
      </c>
      <c r="M55" s="39">
        <f>'d-beta'!R55/'d-beta'!N55</f>
        <v>0.92691601076958918</v>
      </c>
      <c r="N55" s="39">
        <f>'d-beta'!R55/'d-beta'!P55</f>
        <v>0.97270935292581995</v>
      </c>
      <c r="O55" s="133">
        <f>'d-beta'!F55/'d-beta'!S55</f>
        <v>1.9071308503096644</v>
      </c>
      <c r="P55" s="39">
        <f>'d-beta'!S55/'d-beta'!G55</f>
        <v>0.61303074958892234</v>
      </c>
      <c r="Q55" s="39">
        <f>'d-beta'!H55/'d-beta'!N55</f>
        <v>0.38420037569705956</v>
      </c>
      <c r="R55" s="75">
        <f t="shared" si="9"/>
        <v>-156.25975821086553</v>
      </c>
      <c r="T55" s="75">
        <f>1000*LN(D55)</f>
        <v>113.24971459667026</v>
      </c>
      <c r="U55" s="75">
        <f>1000*LN(E55)</f>
        <v>42.366967325156935</v>
      </c>
      <c r="V55" s="75">
        <f>1000*LN(F55)</f>
        <v>-57.761377781118121</v>
      </c>
      <c r="W55" s="75">
        <f>1000*LN(G55)</f>
        <v>-51.673703243437906</v>
      </c>
      <c r="X55" s="75">
        <f>1000*LN(H55)</f>
        <v>51.281648502574967</v>
      </c>
      <c r="Y55" s="75">
        <f>1000*LN(I55)</f>
        <v>48.222367064063583</v>
      </c>
      <c r="Z55" s="75">
        <f>1000*LN(J55)</f>
        <v>30.518011753011102</v>
      </c>
      <c r="AA55" s="75">
        <f>1000*LN(K55)</f>
        <v>28.278497058008266</v>
      </c>
      <c r="AB55" s="75">
        <f>1000*LN(L55)</f>
        <v>125.13320312584017</v>
      </c>
      <c r="AC55" s="75">
        <f>1000*LN(M55)</f>
        <v>-75.892320790057596</v>
      </c>
      <c r="AD55" s="75">
        <f>1000*LN(N55)</f>
        <v>-27.669953725993917</v>
      </c>
      <c r="AE55" s="75">
        <f>1000*LN(O55)</f>
        <v>645.59994005334818</v>
      </c>
      <c r="AF55" s="75">
        <f>1000*LN(P55)</f>
        <v>-489.34018184248259</v>
      </c>
      <c r="AG55" s="75">
        <f>1000*LN(Q55)</f>
        <v>-956.59105077970605</v>
      </c>
      <c r="AI55" s="40">
        <f>'d-beta'!T55/'d-beta'!Q55</f>
        <v>1.0461335196519994</v>
      </c>
      <c r="AJ55" s="40">
        <f>'d-beta'!Q55/'d-beta'!G55</f>
        <v>1.0286821294792063</v>
      </c>
      <c r="AK55" s="40">
        <f>'d-beta'!T55/'d-beta'!G55</f>
        <v>1.0761388567151959</v>
      </c>
      <c r="AL55" s="40">
        <f>'d-beta'!T57/'d-beta'!F57</f>
        <v>0.92010893754600864</v>
      </c>
      <c r="AN55" s="4">
        <f>'d-beta'!U55/'d-beta'!W55</f>
        <v>0.99297698373671883</v>
      </c>
      <c r="AO55" s="4">
        <f>'d-beta'!W55/'d-beta'!P55</f>
        <v>0.9612772630557147</v>
      </c>
      <c r="AP55" s="4">
        <f>'d-beta'!P55/'d-beta'!Q55</f>
        <v>1.0309884597910386</v>
      </c>
      <c r="AQ55" s="4">
        <f>'d-beta'!Q55/'d-beta'!G55</f>
        <v>1.0286821294792063</v>
      </c>
      <c r="AR55" s="4">
        <f>'d-beta'!U55/'d-beta'!G55</f>
        <v>1.0123317350821097</v>
      </c>
      <c r="AS55" s="4">
        <f>'d-beta'!U57/'d-beta'!F57</f>
        <v>0.86640303254628881</v>
      </c>
      <c r="AU55" s="53">
        <f t="shared" si="0"/>
        <v>45.101005347297331</v>
      </c>
      <c r="AV55" s="12">
        <f t="shared" si="1"/>
        <v>28.278497058008266</v>
      </c>
      <c r="AW55" s="12">
        <f t="shared" si="2"/>
        <v>73.379502405305615</v>
      </c>
      <c r="AX55" s="12">
        <f t="shared" si="10"/>
        <v>-83.263205572909939</v>
      </c>
      <c r="AY55" s="12"/>
      <c r="AZ55" s="53">
        <f t="shared" si="3"/>
        <v>-7.0477937184616071</v>
      </c>
      <c r="BA55" s="53">
        <f t="shared" si="4"/>
        <v>-39.492396477910432</v>
      </c>
      <c r="BB55" s="12">
        <f t="shared" si="5"/>
        <v>30.518011753011102</v>
      </c>
      <c r="BC55" s="12">
        <f t="shared" si="6"/>
        <v>28.278497058008266</v>
      </c>
      <c r="BD55" s="12">
        <f t="shared" si="7"/>
        <v>12.256318614647306</v>
      </c>
      <c r="BE55" s="12">
        <f t="shared" si="11"/>
        <v>-143.40508313263504</v>
      </c>
    </row>
    <row r="56" spans="1:57" x14ac:dyDescent="0.2">
      <c r="A56" s="72">
        <f>'d-beta'!A56</f>
        <v>102</v>
      </c>
      <c r="B56" s="44">
        <f t="shared" si="12"/>
        <v>2.6656004264960682</v>
      </c>
      <c r="D56" s="40">
        <f>'d-beta'!F56/'d-beta'!J56</f>
        <v>1.1200748290551359</v>
      </c>
      <c r="E56" s="39">
        <f>'d-beta'!J56/'d-beta'!K56</f>
        <v>1.0430563242404147</v>
      </c>
      <c r="F56" s="39">
        <f>'d-beta'!K56/'d-beta'!L56</f>
        <v>0.94409880386566514</v>
      </c>
      <c r="G56" s="39">
        <f>'d-beta'!L56/'d-beta'!M56</f>
        <v>0.95020008826546432</v>
      </c>
      <c r="H56" s="39">
        <f>'d-beta'!M56/'d-beta'!P56</f>
        <v>1.0519372967232188</v>
      </c>
      <c r="I56" s="39">
        <f>'d-beta'!N56/'d-beta'!P56</f>
        <v>1.0487157873726416</v>
      </c>
      <c r="J56" s="39">
        <f>'d-beta'!P56/'d-beta'!Q56</f>
        <v>1.0307125315133452</v>
      </c>
      <c r="K56" s="39">
        <f>'d-beta'!Q56/'d-beta'!G56</f>
        <v>1.0281709768251384</v>
      </c>
      <c r="L56" s="133">
        <f>'d-beta'!F56/'d-beta'!R56</f>
        <v>1.1334632785250969</v>
      </c>
      <c r="M56" s="39">
        <f>'d-beta'!R56/'d-beta'!N56</f>
        <v>0.92749570029163242</v>
      </c>
      <c r="N56" s="39">
        <f>'d-beta'!R56/'d-beta'!P56</f>
        <v>0.97267938361607886</v>
      </c>
      <c r="O56" s="133">
        <f>'d-beta'!F56/'d-beta'!S56</f>
        <v>1.8998889738720217</v>
      </c>
      <c r="P56" s="39">
        <f>'d-beta'!S56/'d-beta'!G56</f>
        <v>0.61496704019998605</v>
      </c>
      <c r="Q56" s="39">
        <f>'d-beta'!H56/'d-beta'!N56</f>
        <v>0.38741045389964857</v>
      </c>
      <c r="R56" s="75">
        <f t="shared" si="9"/>
        <v>-155.60884387827721</v>
      </c>
      <c r="T56" s="75">
        <f>1000*LN(D56)</f>
        <v>113.3954947315752</v>
      </c>
      <c r="U56" s="75">
        <f>1000*LN(E56)</f>
        <v>42.155176708620516</v>
      </c>
      <c r="V56" s="75">
        <f>1000*LN(F56)</f>
        <v>-57.524453201713619</v>
      </c>
      <c r="W56" s="75">
        <f>1000*LN(G56)</f>
        <v>-51.082697337861447</v>
      </c>
      <c r="X56" s="75">
        <f>1000*LN(H56)</f>
        <v>50.633508663869243</v>
      </c>
      <c r="Y56" s="75">
        <f>1000*LN(I56)</f>
        <v>47.566355976472991</v>
      </c>
      <c r="Z56" s="75">
        <f>1000*LN(J56)</f>
        <v>30.250341241618184</v>
      </c>
      <c r="AA56" s="75">
        <f>1000*LN(K56)</f>
        <v>27.781473072169025</v>
      </c>
      <c r="AB56" s="75">
        <f>1000*LN(L56)</f>
        <v>125.27779390347901</v>
      </c>
      <c r="AC56" s="75">
        <f>1000*LN(M56)</f>
        <v>-75.267120315462122</v>
      </c>
      <c r="AD56" s="75">
        <f>1000*LN(N56)</f>
        <v>-27.700764338989167</v>
      </c>
      <c r="AE56" s="75">
        <f>1000*LN(O56)</f>
        <v>641.79544966081608</v>
      </c>
      <c r="AF56" s="75">
        <f>1000*LN(P56)</f>
        <v>-486.18660578253883</v>
      </c>
      <c r="AG56" s="75">
        <f>1000*LN(Q56)</f>
        <v>-948.27054360396778</v>
      </c>
      <c r="AI56" s="40">
        <f>'d-beta'!T56/'d-beta'!Q56</f>
        <v>1.0457721502119193</v>
      </c>
      <c r="AJ56" s="40">
        <f>'d-beta'!Q56/'d-beta'!G56</f>
        <v>1.0281709768251384</v>
      </c>
      <c r="AK56" s="40">
        <f>'d-beta'!T56/'d-beta'!G56</f>
        <v>1.0752325732199144</v>
      </c>
      <c r="AL56" s="40">
        <f>'d-beta'!T58/'d-beta'!F58</f>
        <v>0.91993388201790649</v>
      </c>
      <c r="AN56" s="4">
        <f>'d-beta'!U56/'d-beta'!W56</f>
        <v>0.99302380703306181</v>
      </c>
      <c r="AO56" s="4">
        <f>'d-beta'!W56/'d-beta'!P56</f>
        <v>0.96163144960277946</v>
      </c>
      <c r="AP56" s="4">
        <f>'d-beta'!P56/'d-beta'!Q56</f>
        <v>1.0307125315133452</v>
      </c>
      <c r="AQ56" s="4">
        <f>'d-beta'!Q56/'d-beta'!G56</f>
        <v>1.0281709768251384</v>
      </c>
      <c r="AR56" s="4">
        <f>'d-beta'!U56/'d-beta'!G56</f>
        <v>1.0119783361848986</v>
      </c>
      <c r="AS56" s="4">
        <f>'d-beta'!U58/'d-beta'!F58</f>
        <v>0.86665835520315126</v>
      </c>
      <c r="AU56" s="53">
        <f t="shared" si="0"/>
        <v>44.755512289096259</v>
      </c>
      <c r="AV56" s="12">
        <f t="shared" si="1"/>
        <v>27.781473072169025</v>
      </c>
      <c r="AW56" s="12">
        <f t="shared" si="2"/>
        <v>72.536985361265309</v>
      </c>
      <c r="AX56" s="12">
        <f t="shared" si="10"/>
        <v>-83.453478893475136</v>
      </c>
      <c r="AY56" s="12"/>
      <c r="AZ56" s="53">
        <f t="shared" si="3"/>
        <v>-7.0006403672955111</v>
      </c>
      <c r="BA56" s="53">
        <f t="shared" si="4"/>
        <v>-39.124010242267872</v>
      </c>
      <c r="BB56" s="12">
        <f t="shared" si="5"/>
        <v>30.250341241618184</v>
      </c>
      <c r="BC56" s="12">
        <f t="shared" si="6"/>
        <v>27.781473072169025</v>
      </c>
      <c r="BD56" s="12">
        <f t="shared" si="7"/>
        <v>11.907163704223814</v>
      </c>
      <c r="BE56" s="12">
        <f t="shared" si="11"/>
        <v>-143.11043383686919</v>
      </c>
    </row>
    <row r="57" spans="1:57" x14ac:dyDescent="0.2">
      <c r="A57" s="72">
        <f>'d-beta'!A57</f>
        <v>104</v>
      </c>
      <c r="B57" s="44">
        <f t="shared" si="12"/>
        <v>2.6514649343762429</v>
      </c>
      <c r="D57" s="40">
        <f>'d-beta'!F57/'d-beta'!J57</f>
        <v>1.1202365739701732</v>
      </c>
      <c r="E57" s="39">
        <f>'d-beta'!J57/'d-beta'!K57</f>
        <v>1.0428387379270274</v>
      </c>
      <c r="F57" s="39">
        <f>'d-beta'!K57/'d-beta'!L57</f>
        <v>0.9443190727691132</v>
      </c>
      <c r="G57" s="39">
        <f>'d-beta'!L57/'d-beta'!M57</f>
        <v>0.95075495262834786</v>
      </c>
      <c r="H57" s="39">
        <f>'d-beta'!M57/'d-beta'!P57</f>
        <v>1.0512648575271162</v>
      </c>
      <c r="I57" s="39">
        <f>'d-beta'!N57/'d-beta'!P57</f>
        <v>1.0480365105518594</v>
      </c>
      <c r="J57" s="39">
        <f>'d-beta'!P57/'d-beta'!Q57</f>
        <v>1.0304402089062838</v>
      </c>
      <c r="K57" s="39">
        <f>'d-beta'!Q57/'d-beta'!G57</f>
        <v>1.0276706365188784</v>
      </c>
      <c r="L57" s="133">
        <f>'d-beta'!F57/'d-beta'!R57</f>
        <v>1.1336246595604225</v>
      </c>
      <c r="M57" s="39">
        <f>'d-beta'!R57/'d-beta'!N57</f>
        <v>0.92806994926706454</v>
      </c>
      <c r="N57" s="39">
        <f>'d-beta'!R57/'d-beta'!P57</f>
        <v>0.97265119117789556</v>
      </c>
      <c r="O57" s="133">
        <f>'d-beta'!F57/'d-beta'!S57</f>
        <v>1.8927583960417873</v>
      </c>
      <c r="P57" s="39">
        <f>'d-beta'!S57/'d-beta'!G57</f>
        <v>0.61689034171532653</v>
      </c>
      <c r="Q57" s="39">
        <f>'d-beta'!H57/'d-beta'!N57</f>
        <v>0.39060720271182331</v>
      </c>
      <c r="R57" s="75">
        <f t="shared" si="9"/>
        <v>-154.97123483884153</v>
      </c>
      <c r="T57" s="75">
        <f>1000*LN(D57)</f>
        <v>113.53988976085542</v>
      </c>
      <c r="U57" s="75">
        <f>1000*LN(E57)</f>
        <v>41.946550380170017</v>
      </c>
      <c r="V57" s="75">
        <f>1000*LN(F57)</f>
        <v>-57.291169131304869</v>
      </c>
      <c r="W57" s="75">
        <f>1000*LN(G57)</f>
        <v>-50.498923006848912</v>
      </c>
      <c r="X57" s="75">
        <f>1000*LN(H57)</f>
        <v>49.994065405734162</v>
      </c>
      <c r="Y57" s="75">
        <f>1000*LN(I57)</f>
        <v>46.918423604853452</v>
      </c>
      <c r="Z57" s="75">
        <f>1000*LN(J57)</f>
        <v>29.986098225265636</v>
      </c>
      <c r="AA57" s="75">
        <f>1000*LN(K57)</f>
        <v>27.294723204970094</v>
      </c>
      <c r="AB57" s="75">
        <f>1000*LN(L57)</f>
        <v>125.42016247497295</v>
      </c>
      <c r="AC57" s="75">
        <f>1000*LN(M57)</f>
        <v>-74.648172671220692</v>
      </c>
      <c r="AD57" s="75">
        <f>1000*LN(N57)</f>
        <v>-27.729749066367201</v>
      </c>
      <c r="AE57" s="75">
        <f>1000*LN(O57)</f>
        <v>638.0352338872467</v>
      </c>
      <c r="AF57" s="75">
        <f>1000*LN(P57)</f>
        <v>-483.06399904840515</v>
      </c>
      <c r="AG57" s="75">
        <f>1000*LN(Q57)</f>
        <v>-940.05282058713988</v>
      </c>
      <c r="AI57" s="40">
        <f>'d-beta'!T57/'d-beta'!Q57</f>
        <v>1.0454143416945503</v>
      </c>
      <c r="AJ57" s="40">
        <f>'d-beta'!Q57/'d-beta'!G57</f>
        <v>1.0276706365188784</v>
      </c>
      <c r="AK57" s="40">
        <f>'d-beta'!T57/'d-beta'!G57</f>
        <v>1.0743416219552024</v>
      </c>
      <c r="AL57" s="40">
        <f>'d-beta'!T59/'d-beta'!F59</f>
        <v>0.91975977895340344</v>
      </c>
      <c r="AN57" s="4">
        <f>'d-beta'!U57/'d-beta'!W57</f>
        <v>0.99307042199528162</v>
      </c>
      <c r="AO57" s="4">
        <f>'d-beta'!W57/'d-beta'!P57</f>
        <v>0.96198062322530598</v>
      </c>
      <c r="AP57" s="4">
        <f>'d-beta'!P57/'d-beta'!Q57</f>
        <v>1.0304402089062838</v>
      </c>
      <c r="AQ57" s="4">
        <f>'d-beta'!Q57/'d-beta'!G57</f>
        <v>1.0276706365188784</v>
      </c>
      <c r="AR57" s="4">
        <f>'d-beta'!U57/'d-beta'!G57</f>
        <v>1.0116332982649048</v>
      </c>
      <c r="AS57" s="4">
        <f>'d-beta'!U59/'d-beta'!F59</f>
        <v>0.86690951282919559</v>
      </c>
      <c r="AU57" s="53">
        <f t="shared" si="0"/>
        <v>44.413306060961567</v>
      </c>
      <c r="AV57" s="12">
        <f t="shared" si="1"/>
        <v>27.294723204970094</v>
      </c>
      <c r="AW57" s="12">
        <f t="shared" si="2"/>
        <v>71.708029265931444</v>
      </c>
      <c r="AX57" s="12">
        <f t="shared" si="10"/>
        <v>-83.642752867415879</v>
      </c>
      <c r="AY57" s="12"/>
      <c r="AZ57" s="53">
        <f t="shared" si="3"/>
        <v>-6.9536990273056469</v>
      </c>
      <c r="BA57" s="53">
        <f t="shared" si="4"/>
        <v>-38.760970696723561</v>
      </c>
      <c r="BB57" s="12">
        <f t="shared" si="5"/>
        <v>29.986098225265636</v>
      </c>
      <c r="BC57" s="12">
        <f t="shared" si="6"/>
        <v>27.294723204970094</v>
      </c>
      <c r="BD57" s="12">
        <f t="shared" si="7"/>
        <v>11.566151706206375</v>
      </c>
      <c r="BE57" s="12">
        <f t="shared" si="11"/>
        <v>-142.82067578074339</v>
      </c>
    </row>
    <row r="58" spans="1:57" x14ac:dyDescent="0.2">
      <c r="A58" s="72">
        <f>'d-beta'!A58</f>
        <v>106</v>
      </c>
      <c r="B58" s="44">
        <f t="shared" si="12"/>
        <v>2.637478570486615</v>
      </c>
      <c r="D58" s="40">
        <f>'d-beta'!F58/'d-beta'!J58</f>
        <v>1.120395733598891</v>
      </c>
      <c r="E58" s="39">
        <f>'d-beta'!J58/'d-beta'!K58</f>
        <v>1.0426218767275681</v>
      </c>
      <c r="F58" s="39">
        <f>'d-beta'!K58/'d-beta'!L58</f>
        <v>0.9445350523771151</v>
      </c>
      <c r="G58" s="39">
        <f>'d-beta'!L58/'d-beta'!M58</f>
        <v>0.95130484375910296</v>
      </c>
      <c r="H58" s="39">
        <f>'d-beta'!M58/'d-beta'!P58</f>
        <v>1.0506037153768213</v>
      </c>
      <c r="I58" s="39">
        <f>'d-beta'!N58/'d-beta'!P58</f>
        <v>1.0473678027156637</v>
      </c>
      <c r="J58" s="39">
        <f>'d-beta'!P58/'d-beta'!Q58</f>
        <v>1.030170629957071</v>
      </c>
      <c r="K58" s="39">
        <f>'d-beta'!Q58/'d-beta'!G58</f>
        <v>1.0271770546324064</v>
      </c>
      <c r="L58" s="133">
        <f>'d-beta'!F58/'d-beta'!R58</f>
        <v>1.1337826154483535</v>
      </c>
      <c r="M58" s="39">
        <f>'d-beta'!R58/'d-beta'!N58</f>
        <v>0.92863700744171884</v>
      </c>
      <c r="N58" s="39">
        <f>'d-beta'!R58/'d-beta'!P58</f>
        <v>0.97262450200468242</v>
      </c>
      <c r="O58" s="133">
        <f>'d-beta'!F58/'d-beta'!S58</f>
        <v>1.8857310046710538</v>
      </c>
      <c r="P58" s="39">
        <f>'d-beta'!S58/'d-beta'!G58</f>
        <v>0.61879918257013178</v>
      </c>
      <c r="Q58" s="39">
        <f>'d-beta'!H58/'d-beta'!N58</f>
        <v>0.39379287754151071</v>
      </c>
      <c r="R58" s="75">
        <f t="shared" si="9"/>
        <v>-154.34106533501728</v>
      </c>
      <c r="T58" s="75">
        <f>1000*LN(D58)</f>
        <v>113.6819564698356</v>
      </c>
      <c r="U58" s="75">
        <f>1000*LN(E58)</f>
        <v>41.738575989556203</v>
      </c>
      <c r="V58" s="75">
        <f>1000*LN(F58)</f>
        <v>-57.062480630623035</v>
      </c>
      <c r="W58" s="75">
        <f>1000*LN(G58)</f>
        <v>-49.920717056521205</v>
      </c>
      <c r="X58" s="75">
        <f>1000*LN(H58)</f>
        <v>49.364965964767435</v>
      </c>
      <c r="Y58" s="75">
        <f>1000*LN(I58)</f>
        <v>46.280162191852554</v>
      </c>
      <c r="Z58" s="75">
        <f>1000*LN(J58)</f>
        <v>29.724448673912672</v>
      </c>
      <c r="AA58" s="75">
        <f>1000*LN(K58)</f>
        <v>26.814315924089541</v>
      </c>
      <c r="AB58" s="75">
        <f>1000*LN(L58)</f>
        <v>125.55948979382519</v>
      </c>
      <c r="AC58" s="75">
        <f>1000*LN(M58)</f>
        <v>-74.03735124866256</v>
      </c>
      <c r="AD58" s="75">
        <f>1000*LN(N58)</f>
        <v>-27.757189056810041</v>
      </c>
      <c r="AE58" s="75">
        <f>1000*LN(O58)</f>
        <v>634.31554661114581</v>
      </c>
      <c r="AF58" s="75">
        <f>1000*LN(P58)</f>
        <v>-479.97448127612859</v>
      </c>
      <c r="AG58" s="75">
        <f>1000*LN(Q58)</f>
        <v>-931.93019942744252</v>
      </c>
      <c r="AI58" s="40">
        <f>'d-beta'!T58/'d-beta'!Q58</f>
        <v>1.0450589240914134</v>
      </c>
      <c r="AJ58" s="40">
        <f>'d-beta'!Q58/'d-beta'!G58</f>
        <v>1.0271770546324064</v>
      </c>
      <c r="AK58" s="40">
        <f>'d-beta'!T58/'d-beta'!G58</f>
        <v>1.0734605475655297</v>
      </c>
      <c r="AL58" s="40">
        <f>'d-beta'!T60/'d-beta'!F60</f>
        <v>0.91958647585000008</v>
      </c>
      <c r="AN58" s="4">
        <f>'d-beta'!U58/'d-beta'!W58</f>
        <v>0.99311667222650035</v>
      </c>
      <c r="AO58" s="4">
        <f>'d-beta'!W58/'d-beta'!P58</f>
        <v>0.96232696466806811</v>
      </c>
      <c r="AP58" s="4">
        <f>'d-beta'!P58/'d-beta'!Q58</f>
        <v>1.030170629957071</v>
      </c>
      <c r="AQ58" s="4">
        <f>'d-beta'!Q58/'d-beta'!G58</f>
        <v>1.0271770546324064</v>
      </c>
      <c r="AR58" s="4">
        <f>'d-beta'!U58/'d-beta'!G58</f>
        <v>1.0112939317855316</v>
      </c>
      <c r="AS58" s="4">
        <f>'d-beta'!U60/'d-beta'!F60</f>
        <v>0.86715670396936639</v>
      </c>
      <c r="AU58" s="53">
        <f t="shared" si="0"/>
        <v>44.073270517452443</v>
      </c>
      <c r="AV58" s="12">
        <f t="shared" si="1"/>
        <v>26.814315924089541</v>
      </c>
      <c r="AW58" s="12">
        <f t="shared" si="2"/>
        <v>70.887586441542041</v>
      </c>
      <c r="AX58" s="12">
        <f t="shared" si="10"/>
        <v>-83.831192758451735</v>
      </c>
      <c r="AY58" s="12"/>
      <c r="AZ58" s="53">
        <f t="shared" si="3"/>
        <v>-6.9071271495992139</v>
      </c>
      <c r="BA58" s="53">
        <f t="shared" si="4"/>
        <v>-38.401005950254891</v>
      </c>
      <c r="BB58" s="12">
        <f t="shared" si="5"/>
        <v>29.724448673912672</v>
      </c>
      <c r="BC58" s="12">
        <f t="shared" si="6"/>
        <v>26.814315924089541</v>
      </c>
      <c r="BD58" s="12">
        <f t="shared" si="7"/>
        <v>11.230631498147931</v>
      </c>
      <c r="BE58" s="12">
        <f t="shared" si="11"/>
        <v>-142.53557577769797</v>
      </c>
    </row>
    <row r="59" spans="1:57" x14ac:dyDescent="0.2">
      <c r="A59" s="72">
        <f>'d-beta'!A59</f>
        <v>108</v>
      </c>
      <c r="B59" s="44">
        <f t="shared" si="12"/>
        <v>2.6236389872753509</v>
      </c>
      <c r="D59" s="40">
        <f>'d-beta'!F59/'d-beta'!J59</f>
        <v>1.1205508600622771</v>
      </c>
      <c r="E59" s="39">
        <f>'d-beta'!J59/'d-beta'!K59</f>
        <v>1.0424081525421385</v>
      </c>
      <c r="F59" s="39">
        <f>'d-beta'!K59/'d-beta'!L59</f>
        <v>0.94474889125479267</v>
      </c>
      <c r="G59" s="39">
        <f>'d-beta'!L59/'d-beta'!M59</f>
        <v>0.95184835183964789</v>
      </c>
      <c r="H59" s="39">
        <f>'d-beta'!M59/'d-beta'!P59</f>
        <v>1.0499528084855116</v>
      </c>
      <c r="I59" s="39">
        <f>'d-beta'!N59/'d-beta'!P59</f>
        <v>1.0467085466088264</v>
      </c>
      <c r="J59" s="39">
        <f>'d-beta'!P59/'d-beta'!Q59</f>
        <v>1.0299038839329699</v>
      </c>
      <c r="K59" s="39">
        <f>'d-beta'!Q59/'d-beta'!G59</f>
        <v>1.0266929932544742</v>
      </c>
      <c r="L59" s="133">
        <f>'d-beta'!F59/'d-beta'!R59</f>
        <v>1.1339338607064589</v>
      </c>
      <c r="M59" s="39">
        <f>'d-beta'!R59/'d-beta'!N59</f>
        <v>0.9292013046542229</v>
      </c>
      <c r="N59" s="39">
        <f>'d-beta'!R59/'d-beta'!P59</f>
        <v>0.97260294710164708</v>
      </c>
      <c r="O59" s="133">
        <f>'d-beta'!F59/'d-beta'!S59</f>
        <v>1.8788068587715896</v>
      </c>
      <c r="P59" s="39">
        <f>'d-beta'!S59/'d-beta'!G59</f>
        <v>0.62069530795685335</v>
      </c>
      <c r="Q59" s="39">
        <f>'d-beta'!H59/'d-beta'!N59</f>
        <v>0.39696692838745479</v>
      </c>
      <c r="R59" s="75">
        <f t="shared" si="9"/>
        <v>-153.72196090901747</v>
      </c>
      <c r="T59" s="75">
        <f>1000*LN(D59)</f>
        <v>113.82040373499819</v>
      </c>
      <c r="U59" s="75">
        <f>1000*LN(E59)</f>
        <v>41.533567732430001</v>
      </c>
      <c r="V59" s="75">
        <f>1000*LN(F59)</f>
        <v>-56.836110339051473</v>
      </c>
      <c r="W59" s="75">
        <f>1000*LN(G59)</f>
        <v>-49.349551165538188</v>
      </c>
      <c r="X59" s="75">
        <f>1000*LN(H59)</f>
        <v>48.745218859893988</v>
      </c>
      <c r="Y59" s="75">
        <f>1000*LN(I59)</f>
        <v>45.650523135158338</v>
      </c>
      <c r="Z59" s="75">
        <f>1000*LN(J59)</f>
        <v>29.46548131735031</v>
      </c>
      <c r="AA59" s="75">
        <f>1000*LN(K59)</f>
        <v>26.342950768934912</v>
      </c>
      <c r="AB59" s="75">
        <f>1000*LN(L59)</f>
        <v>125.6928797126444</v>
      </c>
      <c r="AC59" s="75">
        <f>1000*LN(M59)</f>
        <v>-73.429874025070447</v>
      </c>
      <c r="AD59" s="75">
        <f>1000*LN(N59)</f>
        <v>-27.77935088991201</v>
      </c>
      <c r="AE59" s="75">
        <f>1000*LN(O59)</f>
        <v>630.63692577697839</v>
      </c>
      <c r="AF59" s="75">
        <f>1000*LN(P59)</f>
        <v>-476.91496486796092</v>
      </c>
      <c r="AG59" s="75">
        <f>1000*LN(Q59)</f>
        <v>-923.90230557483937</v>
      </c>
      <c r="AI59" s="40">
        <f>'d-beta'!T59/'d-beta'!Q59</f>
        <v>1.04470678473356</v>
      </c>
      <c r="AJ59" s="40">
        <f>'d-beta'!Q59/'d-beta'!G59</f>
        <v>1.0266929932544742</v>
      </c>
      <c r="AK59" s="40">
        <f>'d-beta'!T59/'d-beta'!G59</f>
        <v>1.0725931358913563</v>
      </c>
      <c r="AL59" s="40">
        <f>'d-beta'!T61/'d-beta'!F61</f>
        <v>0.91941360824181506</v>
      </c>
      <c r="AN59" s="4">
        <f>'d-beta'!U59/'d-beta'!W59</f>
        <v>0.99316187556632451</v>
      </c>
      <c r="AO59" s="4">
        <f>'d-beta'!W59/'d-beta'!P59</f>
        <v>0.96266910435272413</v>
      </c>
      <c r="AP59" s="4">
        <f>'d-beta'!P59/'d-beta'!Q59</f>
        <v>1.0299038839329699</v>
      </c>
      <c r="AQ59" s="4">
        <f>'d-beta'!Q59/'d-beta'!G59</f>
        <v>1.0266929932544742</v>
      </c>
      <c r="AR59" s="4">
        <f>'d-beta'!U59/'d-beta'!G59</f>
        <v>1.0109609206412387</v>
      </c>
      <c r="AS59" s="4">
        <f>'d-beta'!U61/'d-beta'!F61</f>
        <v>0.86740148441303511</v>
      </c>
      <c r="AU59" s="53">
        <f t="shared" si="0"/>
        <v>43.736257272666904</v>
      </c>
      <c r="AV59" s="12">
        <f t="shared" si="1"/>
        <v>26.342950768934912</v>
      </c>
      <c r="AW59" s="12">
        <f t="shared" si="2"/>
        <v>70.079208041601774</v>
      </c>
      <c r="AX59" s="12">
        <f t="shared" si="10"/>
        <v>-84.019194499386458</v>
      </c>
      <c r="AY59" s="12"/>
      <c r="AZ59" s="53">
        <f t="shared" si="3"/>
        <v>-6.861611539633838</v>
      </c>
      <c r="BA59" s="53">
        <f t="shared" si="4"/>
        <v>-38.045535418377106</v>
      </c>
      <c r="BB59" s="12">
        <f t="shared" si="5"/>
        <v>29.46548131735031</v>
      </c>
      <c r="BC59" s="12">
        <f t="shared" si="6"/>
        <v>26.342950768934912</v>
      </c>
      <c r="BD59" s="12">
        <f t="shared" si="7"/>
        <v>10.901285128274267</v>
      </c>
      <c r="BE59" s="12">
        <f t="shared" si="11"/>
        <v>-142.25333624611795</v>
      </c>
    </row>
    <row r="60" spans="1:57" x14ac:dyDescent="0.2">
      <c r="A60" s="72">
        <f>'d-beta'!A60</f>
        <v>110</v>
      </c>
      <c r="B60" s="44">
        <f t="shared" si="12"/>
        <v>2.6099438862064468</v>
      </c>
      <c r="D60" s="40">
        <f>'d-beta'!F60/'d-beta'!J60</f>
        <v>1.1207061977446517</v>
      </c>
      <c r="E60" s="39">
        <f>'d-beta'!J60/'d-beta'!K60</f>
        <v>1.0421948388655375</v>
      </c>
      <c r="F60" s="39">
        <f>'d-beta'!K60/'d-beta'!L60</f>
        <v>0.94495818059103009</v>
      </c>
      <c r="G60" s="39">
        <f>'d-beta'!L60/'d-beta'!M60</f>
        <v>0.95239025527671128</v>
      </c>
      <c r="H60" s="39">
        <f>'d-beta'!M60/'d-beta'!P60</f>
        <v>1.0493081222312695</v>
      </c>
      <c r="I60" s="39">
        <f>'d-beta'!N60/'d-beta'!P60</f>
        <v>1.0460579804082906</v>
      </c>
      <c r="J60" s="39">
        <f>'d-beta'!P60/'d-beta'!Q60</f>
        <v>1.029640053918869</v>
      </c>
      <c r="K60" s="39">
        <f>'d-beta'!Q60/'d-beta'!G60</f>
        <v>1.0262188919530322</v>
      </c>
      <c r="L60" s="133">
        <f>'d-beta'!F60/'d-beta'!R60</f>
        <v>1.1340846992969948</v>
      </c>
      <c r="M60" s="39">
        <f>'d-beta'!R60/'d-beta'!N60</f>
        <v>0.92975818521170062</v>
      </c>
      <c r="N60" s="39">
        <f>'d-beta'!R60/'d-beta'!P60</f>
        <v>0.97258096949062889</v>
      </c>
      <c r="O60" s="133">
        <f>'d-beta'!F60/'d-beta'!S60</f>
        <v>1.8719806726731623</v>
      </c>
      <c r="P60" s="39">
        <f>'d-beta'!S60/'d-beta'!G60</f>
        <v>0.62258023945192276</v>
      </c>
      <c r="Q60" s="39">
        <f>'d-beta'!H60/'d-beta'!N60</f>
        <v>0.40012832730416259</v>
      </c>
      <c r="R60" s="75">
        <f t="shared" si="9"/>
        <v>-153.11429334332135</v>
      </c>
      <c r="T60" s="75">
        <f>1000*LN(D60)</f>
        <v>113.95902030473282</v>
      </c>
      <c r="U60" s="75">
        <f>1000*LN(E60)</f>
        <v>41.328911327133923</v>
      </c>
      <c r="V60" s="75">
        <f>1000*LN(F60)</f>
        <v>-56.614605810427662</v>
      </c>
      <c r="W60" s="75">
        <f>1000*LN(G60)</f>
        <v>-48.780396176592156</v>
      </c>
      <c r="X60" s="75">
        <f>1000*LN(H60)</f>
        <v>48.131015770534212</v>
      </c>
      <c r="Y60" s="75">
        <f>1000*LN(I60)</f>
        <v>45.028794707172381</v>
      </c>
      <c r="Z60" s="75">
        <f>1000*LN(J60)</f>
        <v>29.209278950704782</v>
      </c>
      <c r="AA60" s="75">
        <f>1000*LN(K60)</f>
        <v>25.881068977235323</v>
      </c>
      <c r="AB60" s="75">
        <f>1000*LN(L60)</f>
        <v>125.82589325443672</v>
      </c>
      <c r="AC60" s="75">
        <f>1000*LN(M60)</f>
        <v>-72.830742546227995</v>
      </c>
      <c r="AD60" s="75">
        <f>1000*LN(N60)</f>
        <v>-27.801947839055643</v>
      </c>
      <c r="AE60" s="75">
        <f>1000*LN(O60)</f>
        <v>626.99705357537346</v>
      </c>
      <c r="AF60" s="75">
        <f>1000*LN(P60)</f>
        <v>-473.88276023205214</v>
      </c>
      <c r="AG60" s="75">
        <f>1000*LN(Q60)</f>
        <v>-915.96996506492269</v>
      </c>
      <c r="AI60" s="40">
        <f>'d-beta'!T60/'d-beta'!Q60</f>
        <v>1.0443576752575916</v>
      </c>
      <c r="AJ60" s="40">
        <f>'d-beta'!Q60/'d-beta'!G60</f>
        <v>1.0262188919530322</v>
      </c>
      <c r="AK60" s="40">
        <f>'d-beta'!T60/'d-beta'!G60</f>
        <v>1.0717395763054902</v>
      </c>
      <c r="AL60" s="40">
        <f>'d-beta'!T62/'d-beta'!F62</f>
        <v>0.91924273397082357</v>
      </c>
      <c r="AN60" s="4">
        <f>'d-beta'!U60/'d-beta'!W60</f>
        <v>0.99320583272257457</v>
      </c>
      <c r="AO60" s="4">
        <f>'d-beta'!W60/'d-beta'!P60</f>
        <v>0.96300730874553386</v>
      </c>
      <c r="AP60" s="4">
        <f>'d-beta'!P60/'d-beta'!Q60</f>
        <v>1.029640053918869</v>
      </c>
      <c r="AQ60" s="4">
        <f>'d-beta'!Q60/'d-beta'!G60</f>
        <v>1.0262188919530322</v>
      </c>
      <c r="AR60" s="4">
        <f>'d-beta'!U60/'d-beta'!G60</f>
        <v>1.0106348700306347</v>
      </c>
      <c r="AS60" s="4">
        <f>'d-beta'!U62/'d-beta'!F62</f>
        <v>0.86764384351742396</v>
      </c>
      <c r="AU60" s="53">
        <f t="shared" si="0"/>
        <v>43.402031607634292</v>
      </c>
      <c r="AV60" s="12">
        <f t="shared" si="1"/>
        <v>25.881068977235323</v>
      </c>
      <c r="AW60" s="12">
        <f t="shared" si="2"/>
        <v>69.283100584869587</v>
      </c>
      <c r="AX60" s="12">
        <f t="shared" si="10"/>
        <v>-84.20506313351936</v>
      </c>
      <c r="AY60" s="12"/>
      <c r="AZ60" s="53">
        <f t="shared" si="3"/>
        <v>-6.8173527087297723</v>
      </c>
      <c r="BA60" s="53">
        <f t="shared" si="4"/>
        <v>-37.694277653586859</v>
      </c>
      <c r="BB60" s="12">
        <f t="shared" si="5"/>
        <v>29.209278950704782</v>
      </c>
      <c r="BC60" s="12">
        <f t="shared" si="6"/>
        <v>25.881068977235323</v>
      </c>
      <c r="BD60" s="12">
        <f t="shared" si="7"/>
        <v>10.578717565623435</v>
      </c>
      <c r="BE60" s="12">
        <f t="shared" si="11"/>
        <v>-141.97396705378196</v>
      </c>
    </row>
    <row r="61" spans="1:57" x14ac:dyDescent="0.2">
      <c r="A61" s="72">
        <f>'d-beta'!A61</f>
        <v>112</v>
      </c>
      <c r="B61" s="44">
        <f t="shared" si="12"/>
        <v>2.5963910164870829</v>
      </c>
      <c r="D61" s="40">
        <f>'d-beta'!F61/'d-beta'!J61</f>
        <v>1.1208569625426867</v>
      </c>
      <c r="E61" s="39">
        <f>'d-beta'!J61/'d-beta'!K61</f>
        <v>1.0419842997652766</v>
      </c>
      <c r="F61" s="39">
        <f>'d-beta'!K61/'d-beta'!L61</f>
        <v>0.94516524154941495</v>
      </c>
      <c r="G61" s="39">
        <f>'d-beta'!L61/'d-beta'!M61</f>
        <v>0.95292483333998645</v>
      </c>
      <c r="H61" s="39">
        <f>'d-beta'!M61/'d-beta'!P61</f>
        <v>1.0486766992660657</v>
      </c>
      <c r="I61" s="39">
        <f>'d-beta'!N61/'d-beta'!P61</f>
        <v>1.0454181868605381</v>
      </c>
      <c r="J61" s="39">
        <f>'d-beta'!P61/'d-beta'!Q61</f>
        <v>1.0293787015290048</v>
      </c>
      <c r="K61" s="39">
        <f>'d-beta'!Q61/'d-beta'!G61</f>
        <v>1.0257528149471535</v>
      </c>
      <c r="L61" s="133">
        <f>'d-beta'!F61/'d-beta'!R61</f>
        <v>1.1342323163230958</v>
      </c>
      <c r="M61" s="39">
        <f>'d-beta'!R61/'d-beta'!N61</f>
        <v>0.93030917993557882</v>
      </c>
      <c r="N61" s="39">
        <f>'d-beta'!R61/'d-beta'!P61</f>
        <v>0.97256213610796682</v>
      </c>
      <c r="O61" s="133">
        <f>'d-beta'!F61/'d-beta'!S61</f>
        <v>1.8652598906368436</v>
      </c>
      <c r="P61" s="39">
        <f>'d-beta'!S61/'d-beta'!G61</f>
        <v>0.62445035758802681</v>
      </c>
      <c r="Q61" s="39">
        <f>'d-beta'!H61/'d-beta'!N61</f>
        <v>0.40327615728245847</v>
      </c>
      <c r="R61" s="75">
        <f t="shared" si="9"/>
        <v>-152.51695090672263</v>
      </c>
      <c r="T61" s="75">
        <f>1000*LN(D61)</f>
        <v>114.09353786010075</v>
      </c>
      <c r="U61" s="75">
        <f>1000*LN(E61)</f>
        <v>41.126875813895474</v>
      </c>
      <c r="V61" s="75">
        <f>1000*LN(F61)</f>
        <v>-56.395507991959619</v>
      </c>
      <c r="W61" s="75">
        <f>1000*LN(G61)</f>
        <v>-48.219252163723681</v>
      </c>
      <c r="X61" s="75">
        <f>1000*LN(H61)</f>
        <v>47.52908292736133</v>
      </c>
      <c r="Y61" s="75">
        <f>1000*LN(I61)</f>
        <v>44.416984180500393</v>
      </c>
      <c r="Z61" s="75">
        <f>1000*LN(J61)</f>
        <v>28.955417842760692</v>
      </c>
      <c r="AA61" s="75">
        <f>1000*LN(K61)</f>
        <v>25.426796618287625</v>
      </c>
      <c r="AB61" s="75">
        <f>1000*LN(L61)</f>
        <v>125.95604880614566</v>
      </c>
      <c r="AC61" s="75">
        <f>1000*LN(M61)</f>
        <v>-72.238296540971817</v>
      </c>
      <c r="AD61" s="75">
        <f>1000*LN(N61)</f>
        <v>-27.821312360471513</v>
      </c>
      <c r="AE61" s="75">
        <f>1000*LN(O61)</f>
        <v>623.40039493515928</v>
      </c>
      <c r="AF61" s="75">
        <f>1000*LN(P61)</f>
        <v>-470.88344402843654</v>
      </c>
      <c r="AG61" s="75">
        <f>1000*LN(Q61)</f>
        <v>-908.1336979120108</v>
      </c>
      <c r="AI61" s="40">
        <f>'d-beta'!T61/'d-beta'!Q61</f>
        <v>1.0440119750917389</v>
      </c>
      <c r="AJ61" s="40">
        <f>'d-beta'!Q61/'d-beta'!G61</f>
        <v>1.0257528149471535</v>
      </c>
      <c r="AK61" s="40">
        <f>'d-beta'!T61/'d-beta'!G61</f>
        <v>1.0708982222888888</v>
      </c>
      <c r="AL61" s="40">
        <f>'d-beta'!T63/'d-beta'!F63</f>
        <v>0.91907344772111954</v>
      </c>
      <c r="AN61" s="4">
        <f>'d-beta'!U61/'d-beta'!W61</f>
        <v>0.99325072869765574</v>
      </c>
      <c r="AO61" s="4">
        <f>'d-beta'!W61/'d-beta'!P61</f>
        <v>0.96334232838591449</v>
      </c>
      <c r="AP61" s="4">
        <f>'d-beta'!P61/'d-beta'!Q61</f>
        <v>1.0293787015290048</v>
      </c>
      <c r="AQ61" s="4">
        <f>'d-beta'!Q61/'d-beta'!G61</f>
        <v>1.0257528149471535</v>
      </c>
      <c r="AR61" s="4">
        <f>'d-beta'!U61/'d-beta'!G61</f>
        <v>1.010316466214793</v>
      </c>
      <c r="AS61" s="4">
        <f>'d-beta'!U63/'d-beta'!F63</f>
        <v>0.86788334921057708</v>
      </c>
      <c r="AU61" s="53">
        <f t="shared" si="0"/>
        <v>43.070959789048459</v>
      </c>
      <c r="AV61" s="12">
        <f t="shared" si="1"/>
        <v>25.426796618287625</v>
      </c>
      <c r="AW61" s="12">
        <f t="shared" si="2"/>
        <v>68.497756407336084</v>
      </c>
      <c r="AX61" s="12">
        <f t="shared" si="10"/>
        <v>-84.389238469480063</v>
      </c>
      <c r="AY61" s="12"/>
      <c r="AZ61" s="53">
        <f t="shared" si="3"/>
        <v>-6.7721506379060168</v>
      </c>
      <c r="BA61" s="53">
        <f t="shared" si="4"/>
        <v>-37.346449162537645</v>
      </c>
      <c r="BB61" s="12">
        <f t="shared" si="5"/>
        <v>28.955417842760692</v>
      </c>
      <c r="BC61" s="12">
        <f t="shared" si="6"/>
        <v>25.426796618287625</v>
      </c>
      <c r="BD61" s="12">
        <f t="shared" si="7"/>
        <v>10.263614660604699</v>
      </c>
      <c r="BE61" s="12">
        <f t="shared" si="11"/>
        <v>-141.69796366336888</v>
      </c>
    </row>
    <row r="62" spans="1:57" x14ac:dyDescent="0.2">
      <c r="A62" s="72">
        <f>'d-beta'!A62</f>
        <v>114</v>
      </c>
      <c r="B62" s="44">
        <f t="shared" si="12"/>
        <v>2.5829781738344311</v>
      </c>
      <c r="D62" s="40">
        <f>'d-beta'!F62/'d-beta'!J62</f>
        <v>1.1210059630755387</v>
      </c>
      <c r="E62" s="39">
        <f>'d-beta'!J62/'d-beta'!K62</f>
        <v>1.0417736993176836</v>
      </c>
      <c r="F62" s="39">
        <f>'d-beta'!K62/'d-beta'!L62</f>
        <v>0.94536762684424347</v>
      </c>
      <c r="G62" s="39">
        <f>'d-beta'!L62/'d-beta'!M62</f>
        <v>0.95345856997233147</v>
      </c>
      <c r="H62" s="39">
        <f>'d-beta'!M62/'d-beta'!P62</f>
        <v>1.048051586952389</v>
      </c>
      <c r="I62" s="39">
        <f>'d-beta'!N62/'d-beta'!P62</f>
        <v>1.0447854876425329</v>
      </c>
      <c r="J62" s="39">
        <f>'d-beta'!P62/'d-beta'!Q62</f>
        <v>1.0291204118638497</v>
      </c>
      <c r="K62" s="39">
        <f>'d-beta'!Q62/'d-beta'!G62</f>
        <v>1.0252956863313105</v>
      </c>
      <c r="L62" s="133">
        <f>'d-beta'!F62/'d-beta'!R62</f>
        <v>1.1343738670719705</v>
      </c>
      <c r="M62" s="39">
        <f>'d-beta'!R62/'d-beta'!N62</f>
        <v>0.93085745263786634</v>
      </c>
      <c r="N62" s="39">
        <f>'d-beta'!R62/'d-beta'!P62</f>
        <v>0.97254635757993924</v>
      </c>
      <c r="O62" s="133">
        <f>'d-beta'!F62/'d-beta'!S62</f>
        <v>1.8586360535250639</v>
      </c>
      <c r="P62" s="39">
        <f>'d-beta'!S62/'d-beta'!G62</f>
        <v>0.62630732315686444</v>
      </c>
      <c r="Q62" s="39">
        <f>'d-beta'!H62/'d-beta'!N62</f>
        <v>0.40641352758625165</v>
      </c>
      <c r="R62" s="75">
        <f t="shared" si="9"/>
        <v>-151.92881738036797</v>
      </c>
      <c r="T62" s="75">
        <f>1000*LN(D62)</f>
        <v>114.22646350097618</v>
      </c>
      <c r="U62" s="75">
        <f>1000*LN(E62)</f>
        <v>40.924740586673522</v>
      </c>
      <c r="V62" s="75">
        <f>1000*LN(F62)</f>
        <v>-56.181404022665916</v>
      </c>
      <c r="W62" s="75">
        <f>1000*LN(G62)</f>
        <v>-47.659305360406648</v>
      </c>
      <c r="X62" s="75">
        <f>1000*LN(H62)</f>
        <v>46.932808878590535</v>
      </c>
      <c r="Y62" s="75">
        <f>1000*LN(I62)</f>
        <v>43.811589361759097</v>
      </c>
      <c r="Z62" s="75">
        <f>1000*LN(J62)</f>
        <v>28.704468338017069</v>
      </c>
      <c r="AA62" s="75">
        <f>1000*LN(K62)</f>
        <v>24.981045459183253</v>
      </c>
      <c r="AB62" s="75">
        <f>1000*LN(L62)</f>
        <v>126.08083974614611</v>
      </c>
      <c r="AC62" s="75">
        <f>1000*LN(M62)</f>
        <v>-71.649125524737514</v>
      </c>
      <c r="AD62" s="75">
        <f>1000*LN(N62)</f>
        <v>-27.837536162978303</v>
      </c>
      <c r="AE62" s="75">
        <f>1000*LN(O62)</f>
        <v>619.84291416939277</v>
      </c>
      <c r="AF62" s="75">
        <f>1000*LN(P62)</f>
        <v>-467.91409678902482</v>
      </c>
      <c r="AG62" s="75">
        <f>1000*LN(Q62)</f>
        <v>-900.38409688835111</v>
      </c>
      <c r="AI62" s="40">
        <f>'d-beta'!T62/'d-beta'!Q62</f>
        <v>1.0436693333547824</v>
      </c>
      <c r="AJ62" s="40">
        <f>'d-beta'!Q62/'d-beta'!G62</f>
        <v>1.0252956863313105</v>
      </c>
      <c r="AK62" s="40">
        <f>'d-beta'!T62/'d-beta'!G62</f>
        <v>1.0700696654449329</v>
      </c>
      <c r="AL62" s="40">
        <f>'d-beta'!T64/'d-beta'!F64</f>
        <v>0.91890584610360415</v>
      </c>
      <c r="AN62" s="4">
        <f>'d-beta'!U62/'d-beta'!W62</f>
        <v>0.99329536101784255</v>
      </c>
      <c r="AO62" s="4">
        <f>'d-beta'!W62/'d-beta'!P62</f>
        <v>0.96367281315271636</v>
      </c>
      <c r="AP62" s="4">
        <f>'d-beta'!P62/'d-beta'!Q62</f>
        <v>1.0291204118638497</v>
      </c>
      <c r="AQ62" s="4">
        <f>'d-beta'!Q62/'d-beta'!G62</f>
        <v>1.0252956863313105</v>
      </c>
      <c r="AR62" s="4">
        <f>'d-beta'!U62/'d-beta'!G62</f>
        <v>1.010004564678467</v>
      </c>
      <c r="AS62" s="4">
        <f>'d-beta'!U64/'d-beta'!F64</f>
        <v>0.86811971090815909</v>
      </c>
      <c r="AU62" s="53">
        <f t="shared" si="0"/>
        <v>42.7427087876654</v>
      </c>
      <c r="AV62" s="12">
        <f t="shared" si="1"/>
        <v>24.981045459183253</v>
      </c>
      <c r="AW62" s="12">
        <f t="shared" si="2"/>
        <v>67.7237542468486</v>
      </c>
      <c r="AX62" s="12">
        <f t="shared" si="10"/>
        <v>-84.571614428276817</v>
      </c>
      <c r="AY62" s="12"/>
      <c r="AZ62" s="53">
        <f t="shared" si="3"/>
        <v>-6.7272160447189915</v>
      </c>
      <c r="BA62" s="53">
        <f t="shared" si="4"/>
        <v>-37.003447425895224</v>
      </c>
      <c r="BB62" s="12">
        <f t="shared" si="5"/>
        <v>28.704468338017069</v>
      </c>
      <c r="BC62" s="12">
        <f t="shared" si="6"/>
        <v>24.981045459183253</v>
      </c>
      <c r="BD62" s="12">
        <f t="shared" si="7"/>
        <v>9.9548503265859392</v>
      </c>
      <c r="BE62" s="12">
        <f t="shared" si="11"/>
        <v>-141.42565803848549</v>
      </c>
    </row>
    <row r="63" spans="1:57" x14ac:dyDescent="0.2">
      <c r="A63" s="72">
        <f>'d-beta'!A63</f>
        <v>116</v>
      </c>
      <c r="B63" s="44">
        <f t="shared" si="12"/>
        <v>2.5697031992804833</v>
      </c>
      <c r="D63" s="40">
        <f>'d-beta'!F63/'d-beta'!J63</f>
        <v>1.1211502274854959</v>
      </c>
      <c r="E63" s="39">
        <f>'d-beta'!J63/'d-beta'!K63</f>
        <v>1.0415654231509466</v>
      </c>
      <c r="F63" s="39">
        <f>'d-beta'!K63/'d-beta'!L63</f>
        <v>0.94556937009700737</v>
      </c>
      <c r="G63" s="39">
        <f>'d-beta'!L63/'d-beta'!M63</f>
        <v>0.95398403892561101</v>
      </c>
      <c r="H63" s="39">
        <f>'d-beta'!M63/'d-beta'!P63</f>
        <v>1.0474375048197953</v>
      </c>
      <c r="I63" s="39">
        <f>'d-beta'!N63/'d-beta'!P63</f>
        <v>1.044164606048374</v>
      </c>
      <c r="J63" s="39">
        <f>'d-beta'!P63/'d-beta'!Q63</f>
        <v>1.0288640520937351</v>
      </c>
      <c r="K63" s="39">
        <f>'d-beta'!Q63/'d-beta'!G63</f>
        <v>1.024844731506265</v>
      </c>
      <c r="L63" s="133">
        <f>'d-beta'!F63/'d-beta'!R63</f>
        <v>1.1345122892684669</v>
      </c>
      <c r="M63" s="39">
        <f>'d-beta'!R63/'d-beta'!N63</f>
        <v>0.93139695894276719</v>
      </c>
      <c r="N63" s="39">
        <f>'d-beta'!R63/'d-beta'!P63</f>
        <v>0.97253173870912812</v>
      </c>
      <c r="O63" s="133">
        <f>'d-beta'!F63/'d-beta'!S63</f>
        <v>1.8521033219514984</v>
      </c>
      <c r="P63" s="39">
        <f>'d-beta'!S63/'d-beta'!G63</f>
        <v>0.62815069373654486</v>
      </c>
      <c r="Q63" s="39">
        <f>'d-beta'!H63/'d-beta'!N63</f>
        <v>0.40953792112196136</v>
      </c>
      <c r="R63" s="75">
        <f t="shared" si="9"/>
        <v>-151.34674093838939</v>
      </c>
      <c r="T63" s="75">
        <f>1000*LN(D63)</f>
        <v>114.3551471410933</v>
      </c>
      <c r="U63" s="75">
        <f>1000*LN(E63)</f>
        <v>40.724796021542815</v>
      </c>
      <c r="V63" s="75">
        <f>1000*LN(F63)</f>
        <v>-55.968024884327946</v>
      </c>
      <c r="W63" s="75">
        <f>1000*LN(G63)</f>
        <v>-47.108338359752352</v>
      </c>
      <c r="X63" s="75">
        <f>1000*LN(H63)</f>
        <v>46.346709764466191</v>
      </c>
      <c r="Y63" s="75">
        <f>1000*LN(I63)</f>
        <v>43.217145660765851</v>
      </c>
      <c r="Z63" s="75">
        <f>1000*LN(J63)</f>
        <v>28.455331596773036</v>
      </c>
      <c r="AA63" s="75">
        <f>1000*LN(K63)</f>
        <v>24.541119658594297</v>
      </c>
      <c r="AB63" s="75">
        <f>1000*LN(L63)</f>
        <v>126.20285750034796</v>
      </c>
      <c r="AC63" s="75">
        <f>1000*LN(M63)</f>
        <v>-71.069713478091913</v>
      </c>
      <c r="AD63" s="75">
        <f>1000*LN(N63)</f>
        <v>-27.85256781732604</v>
      </c>
      <c r="AE63" s="75">
        <f>1000*LN(O63)</f>
        <v>616.32192405847525</v>
      </c>
      <c r="AF63" s="75">
        <f>1000*LN(P63)</f>
        <v>-464.97518312008594</v>
      </c>
      <c r="AG63" s="75">
        <f>1000*LN(Q63)</f>
        <v>-892.72577650401672</v>
      </c>
      <c r="AI63" s="40">
        <f>'d-beta'!T63/'d-beta'!Q63</f>
        <v>1.0433288125029665</v>
      </c>
      <c r="AJ63" s="40">
        <f>'d-beta'!Q63/'d-beta'!G63</f>
        <v>1.024844731506265</v>
      </c>
      <c r="AK63" s="40">
        <f>'d-beta'!T63/'d-beta'!G63</f>
        <v>1.069250036722353</v>
      </c>
      <c r="AL63" s="40">
        <f>'d-beta'!T65/'d-beta'!F65</f>
        <v>0.9187382577245613</v>
      </c>
      <c r="AN63" s="4">
        <f>'d-beta'!U63/'d-beta'!W63</f>
        <v>0.99333834720603653</v>
      </c>
      <c r="AO63" s="4">
        <f>'d-beta'!W63/'d-beta'!P63</f>
        <v>0.96400024199480538</v>
      </c>
      <c r="AP63" s="4">
        <f>'d-beta'!P63/'d-beta'!Q63</f>
        <v>1.0288640520937351</v>
      </c>
      <c r="AQ63" s="4">
        <f>'d-beta'!Q63/'d-beta'!G63</f>
        <v>1.024844731506265</v>
      </c>
      <c r="AR63" s="4">
        <f>'d-beta'!U63/'d-beta'!G63</f>
        <v>1.0096954768034083</v>
      </c>
      <c r="AS63" s="4">
        <f>'d-beta'!U65/'d-beta'!F65</f>
        <v>0.86835394022160506</v>
      </c>
      <c r="AU63" s="53">
        <f t="shared" si="0"/>
        <v>42.416382810315042</v>
      </c>
      <c r="AV63" s="12">
        <f t="shared" si="1"/>
        <v>24.541119658594297</v>
      </c>
      <c r="AW63" s="12">
        <f t="shared" si="2"/>
        <v>66.957502468909325</v>
      </c>
      <c r="AX63" s="12">
        <f t="shared" si="10"/>
        <v>-84.754009244725054</v>
      </c>
      <c r="AY63" s="12"/>
      <c r="AZ63" s="53">
        <f t="shared" si="3"/>
        <v>-6.683940640679741</v>
      </c>
      <c r="BA63" s="53">
        <f t="shared" si="4"/>
        <v>-36.663733339667154</v>
      </c>
      <c r="BB63" s="12">
        <f t="shared" si="5"/>
        <v>28.455331596773036</v>
      </c>
      <c r="BC63" s="12">
        <f t="shared" si="6"/>
        <v>24.541119658594297</v>
      </c>
      <c r="BD63" s="12">
        <f t="shared" si="7"/>
        <v>9.6487772750204588</v>
      </c>
      <c r="BE63" s="12">
        <f t="shared" si="11"/>
        <v>-141.15588220317218</v>
      </c>
    </row>
    <row r="64" spans="1:57" x14ac:dyDescent="0.2">
      <c r="A64" s="72">
        <f>'d-beta'!A64</f>
        <v>118</v>
      </c>
      <c r="B64" s="44">
        <f t="shared" si="12"/>
        <v>2.5565639780135498</v>
      </c>
      <c r="D64" s="40">
        <f>'d-beta'!F64/'d-beta'!J64</f>
        <v>1.1212925032657568</v>
      </c>
      <c r="E64" s="39">
        <f>'d-beta'!J64/'d-beta'!K64</f>
        <v>1.0413602028088584</v>
      </c>
      <c r="F64" s="39">
        <f>'d-beta'!K64/'d-beta'!L64</f>
        <v>0.94576640405333945</v>
      </c>
      <c r="G64" s="39">
        <f>'d-beta'!L64/'d-beta'!M64</f>
        <v>0.9545064263637858</v>
      </c>
      <c r="H64" s="39">
        <f>'d-beta'!M64/'d-beta'!P64</f>
        <v>1.0468312278171976</v>
      </c>
      <c r="I64" s="39">
        <f>'d-beta'!N64/'d-beta'!P64</f>
        <v>1.0435523229717856</v>
      </c>
      <c r="J64" s="39">
        <f>'d-beta'!P64/'d-beta'!Q64</f>
        <v>1.0286108127150448</v>
      </c>
      <c r="K64" s="39">
        <f>'d-beta'!Q64/'d-beta'!G64</f>
        <v>1.0244033061548519</v>
      </c>
      <c r="L64" s="133">
        <f>'d-beta'!F64/'d-beta'!R64</f>
        <v>1.1346465211653045</v>
      </c>
      <c r="M64" s="39">
        <f>'d-beta'!R64/'d-beta'!N64</f>
        <v>0.93193256731023932</v>
      </c>
      <c r="N64" s="39">
        <f>'d-beta'!R64/'d-beta'!P64</f>
        <v>0.97252039546966007</v>
      </c>
      <c r="O64" s="133">
        <f>'d-beta'!F64/'d-beta'!S64</f>
        <v>1.8456639590816108</v>
      </c>
      <c r="P64" s="39">
        <f>'d-beta'!S64/'d-beta'!G64</f>
        <v>0.62998285312307645</v>
      </c>
      <c r="Q64" s="39">
        <f>'d-beta'!H64/'d-beta'!N64</f>
        <v>0.41264954360150807</v>
      </c>
      <c r="R64" s="75">
        <f t="shared" si="9"/>
        <v>-150.77640494403536</v>
      </c>
      <c r="T64" s="75">
        <f>1000*LN(D64)</f>
        <v>114.4820407098795</v>
      </c>
      <c r="U64" s="75">
        <f>1000*LN(E64)</f>
        <v>40.527745929888567</v>
      </c>
      <c r="V64" s="75">
        <f>1000*LN(F64)</f>
        <v>-55.759670598708418</v>
      </c>
      <c r="W64" s="75">
        <f>1000*LN(G64)</f>
        <v>-46.560903137285507</v>
      </c>
      <c r="X64" s="75">
        <f>1000*LN(H64)</f>
        <v>45.767722922819672</v>
      </c>
      <c r="Y64" s="75">
        <f>1000*LN(I64)</f>
        <v>42.630588081400461</v>
      </c>
      <c r="Z64" s="75">
        <f>1000*LN(J64)</f>
        <v>28.209166373274567</v>
      </c>
      <c r="AA64" s="75">
        <f>1000*LN(K64)</f>
        <v>24.110302744167065</v>
      </c>
      <c r="AB64" s="75">
        <f>1000*LN(L64)</f>
        <v>126.32116733073703</v>
      </c>
      <c r="AC64" s="75">
        <f>1000*LN(M64)</f>
        <v>-70.494819585543695</v>
      </c>
      <c r="AD64" s="75">
        <f>1000*LN(N64)</f>
        <v>-27.86423150414333</v>
      </c>
      <c r="AE64" s="75">
        <f>1000*LN(O64)</f>
        <v>612.83908217594865</v>
      </c>
      <c r="AF64" s="75">
        <f>1000*LN(P64)</f>
        <v>-462.0626772319132</v>
      </c>
      <c r="AG64" s="75">
        <f>1000*LN(Q64)</f>
        <v>-885.15660896245345</v>
      </c>
      <c r="AI64" s="40">
        <f>'d-beta'!T64/'d-beta'!Q64</f>
        <v>1.0429930241816614</v>
      </c>
      <c r="AJ64" s="40">
        <f>'d-beta'!Q64/'d-beta'!G64</f>
        <v>1.0244033061548519</v>
      </c>
      <c r="AK64" s="40">
        <f>'d-beta'!T64/'d-beta'!G64</f>
        <v>1.0684455022681414</v>
      </c>
      <c r="AL64" s="40">
        <f>'d-beta'!T66/'d-beta'!F66</f>
        <v>0.91857466057965897</v>
      </c>
      <c r="AN64" s="4">
        <f>'d-beta'!U64/'d-beta'!W64</f>
        <v>0.99338016222164138</v>
      </c>
      <c r="AO64" s="4">
        <f>'d-beta'!W64/'d-beta'!P64</f>
        <v>0.96432502713029677</v>
      </c>
      <c r="AP64" s="4">
        <f>'d-beta'!P64/'d-beta'!Q64</f>
        <v>1.0286108127150448</v>
      </c>
      <c r="AQ64" s="4">
        <f>'d-beta'!Q64/'d-beta'!G64</f>
        <v>1.0244033061548519</v>
      </c>
      <c r="AR64" s="4">
        <f>'d-beta'!U64/'d-beta'!G64</f>
        <v>1.0093946017245865</v>
      </c>
      <c r="AS64" s="4">
        <f>'d-beta'!U66/'d-beta'!F66</f>
        <v>0.86858690428249186</v>
      </c>
      <c r="AU64" s="53">
        <f t="shared" si="0"/>
        <v>42.094487771591652</v>
      </c>
      <c r="AV64" s="12">
        <f t="shared" si="1"/>
        <v>24.110302744167065</v>
      </c>
      <c r="AW64" s="12">
        <f t="shared" si="2"/>
        <v>66.204790515758802</v>
      </c>
      <c r="AX64" s="12">
        <f t="shared" si="10"/>
        <v>-84.932092296016791</v>
      </c>
      <c r="AY64" s="12"/>
      <c r="AZ64" s="53">
        <f t="shared" si="3"/>
        <v>-6.6418460858521708</v>
      </c>
      <c r="BA64" s="53">
        <f t="shared" si="4"/>
        <v>-36.326876126039565</v>
      </c>
      <c r="BB64" s="12">
        <f t="shared" si="5"/>
        <v>28.209166373274567</v>
      </c>
      <c r="BC64" s="12">
        <f t="shared" si="6"/>
        <v>24.110302744167065</v>
      </c>
      <c r="BD64" s="12">
        <f t="shared" si="7"/>
        <v>9.3507469055500714</v>
      </c>
      <c r="BE64" s="12">
        <f t="shared" si="11"/>
        <v>-140.88763580546569</v>
      </c>
    </row>
    <row r="65" spans="1:57" x14ac:dyDescent="0.2">
      <c r="A65" s="72">
        <f>'d-beta'!A65</f>
        <v>120</v>
      </c>
      <c r="B65" s="44">
        <f t="shared" si="12"/>
        <v>2.5435584382551188</v>
      </c>
      <c r="D65" s="40">
        <f>'d-beta'!F65/'d-beta'!J65</f>
        <v>1.1214319425047632</v>
      </c>
      <c r="E65" s="39">
        <f>'d-beta'!J65/'d-beta'!K65</f>
        <v>1.0411567767259293</v>
      </c>
      <c r="F65" s="39">
        <f>'d-beta'!K65/'d-beta'!L65</f>
        <v>0.94596132268729649</v>
      </c>
      <c r="G65" s="39">
        <f>'d-beta'!L65/'d-beta'!M65</f>
        <v>0.95502304612589572</v>
      </c>
      <c r="H65" s="39">
        <f>'d-beta'!M65/'d-beta'!P65</f>
        <v>1.0462333947674809</v>
      </c>
      <c r="I65" s="39">
        <f>'d-beta'!N65/'d-beta'!P65</f>
        <v>1.0429475256626952</v>
      </c>
      <c r="J65" s="39">
        <f>'d-beta'!P65/'d-beta'!Q65</f>
        <v>1.0283606411611192</v>
      </c>
      <c r="K65" s="39">
        <f>'d-beta'!Q65/'d-beta'!G65</f>
        <v>1.0239697683091791</v>
      </c>
      <c r="L65" s="133">
        <f>'d-beta'!F65/'d-beta'!R65</f>
        <v>1.1347798583993176</v>
      </c>
      <c r="M65" s="39">
        <f>'d-beta'!R65/'d-beta'!N65</f>
        <v>0.93246123393290159</v>
      </c>
      <c r="N65" s="39">
        <f>'d-beta'!R65/'d-beta'!P65</f>
        <v>0.97250813670670333</v>
      </c>
      <c r="O65" s="133">
        <f>'d-beta'!F65/'d-beta'!S65</f>
        <v>1.8393172031366183</v>
      </c>
      <c r="P65" s="39">
        <f>'d-beta'!S65/'d-beta'!G65</f>
        <v>0.63180172984152694</v>
      </c>
      <c r="Q65" s="39">
        <f>'d-beta'!H65/'d-beta'!N65</f>
        <v>0.41574740167366137</v>
      </c>
      <c r="R65" s="75">
        <f t="shared" si="9"/>
        <v>-150.2147648394517</v>
      </c>
      <c r="T65" s="75">
        <f>1000*LN(D65)</f>
        <v>114.60638878968842</v>
      </c>
      <c r="U65" s="75">
        <f>1000*LN(E65)</f>
        <v>40.332380335681904</v>
      </c>
      <c r="V65" s="75">
        <f>1000*LN(F65)</f>
        <v>-55.55359587464369</v>
      </c>
      <c r="W65" s="75">
        <f>1000*LN(G65)</f>
        <v>-46.019806723579741</v>
      </c>
      <c r="X65" s="75">
        <f>1000*LN(H65)</f>
        <v>45.196471505616941</v>
      </c>
      <c r="Y65" s="75">
        <f>1000*LN(I65)</f>
        <v>42.05086378721991</v>
      </c>
      <c r="Z65" s="75">
        <f>1000*LN(J65)</f>
        <v>27.965923760755409</v>
      </c>
      <c r="AA65" s="75">
        <f>1000*LN(K65)</f>
        <v>23.687003045932389</v>
      </c>
      <c r="AB65" s="75">
        <f>1000*LN(L65)</f>
        <v>126.43867476377579</v>
      </c>
      <c r="AC65" s="75">
        <f>1000*LN(M65)</f>
        <v>-69.927700518231745</v>
      </c>
      <c r="AD65" s="75">
        <f>1000*LN(N65)</f>
        <v>-27.876836731011839</v>
      </c>
      <c r="AE65" s="75">
        <f>1000*LN(O65)</f>
        <v>609.39441749988623</v>
      </c>
      <c r="AF65" s="75">
        <f>1000*LN(P65)</f>
        <v>-459.17965266043456</v>
      </c>
      <c r="AG65" s="75">
        <f>1000*LN(Q65)</f>
        <v>-877.67741066125416</v>
      </c>
      <c r="AI65" s="40">
        <f>'d-beta'!T65/'d-beta'!Q65</f>
        <v>1.0426585532228505</v>
      </c>
      <c r="AJ65" s="40">
        <f>'d-beta'!Q65/'d-beta'!G65</f>
        <v>1.0239697683091791</v>
      </c>
      <c r="AK65" s="40">
        <f>'d-beta'!T65/'d-beta'!G65</f>
        <v>1.067650837169186</v>
      </c>
      <c r="AL65" s="40">
        <f>'d-beta'!T67/'d-beta'!F67</f>
        <v>0.91841183869412757</v>
      </c>
      <c r="AN65" s="4">
        <f>'d-beta'!U65/'d-beta'!W65</f>
        <v>0.99342312058057269</v>
      </c>
      <c r="AO65" s="4">
        <f>'d-beta'!W65/'d-beta'!P65</f>
        <v>0.96464469053494528</v>
      </c>
      <c r="AP65" s="4">
        <f>'d-beta'!P65/'d-beta'!Q65</f>
        <v>1.0283606411611192</v>
      </c>
      <c r="AQ65" s="4">
        <f>'d-beta'!Q65/'d-beta'!G65</f>
        <v>1.0239697683091791</v>
      </c>
      <c r="AR65" s="4">
        <f>'d-beta'!U65/'d-beta'!G65</f>
        <v>1.0091000384950803</v>
      </c>
      <c r="AS65" s="4">
        <f>'d-beta'!U67/'d-beta'!F67</f>
        <v>0.86881726554302519</v>
      </c>
      <c r="AU65" s="53">
        <f t="shared" si="0"/>
        <v>41.773752548794363</v>
      </c>
      <c r="AV65" s="12">
        <f t="shared" si="1"/>
        <v>23.687003045932389</v>
      </c>
      <c r="AW65" s="12">
        <f t="shared" si="2"/>
        <v>65.460755594726621</v>
      </c>
      <c r="AX65" s="12">
        <f t="shared" si="10"/>
        <v>-85.109362935754405</v>
      </c>
      <c r="AY65" s="12"/>
      <c r="AZ65" s="53">
        <f t="shared" si="3"/>
        <v>-6.598602389498482</v>
      </c>
      <c r="BA65" s="53">
        <f t="shared" si="4"/>
        <v>-35.995441780909836</v>
      </c>
      <c r="BB65" s="12">
        <f t="shared" si="5"/>
        <v>27.965923760755409</v>
      </c>
      <c r="BC65" s="12">
        <f t="shared" si="6"/>
        <v>23.687003045932389</v>
      </c>
      <c r="BD65" s="12">
        <f t="shared" si="7"/>
        <v>9.0588826362794528</v>
      </c>
      <c r="BE65" s="12">
        <f t="shared" si="11"/>
        <v>-140.62245713733074</v>
      </c>
    </row>
    <row r="66" spans="1:57" x14ac:dyDescent="0.2">
      <c r="A66" s="72">
        <f>'d-beta'!A66</f>
        <v>122</v>
      </c>
      <c r="B66" s="44">
        <f t="shared" si="12"/>
        <v>2.5306845501708213</v>
      </c>
      <c r="D66" s="40">
        <f>'d-beta'!F66/'d-beta'!J66</f>
        <v>1.1215679350123502</v>
      </c>
      <c r="E66" s="39">
        <f>'d-beta'!J66/'d-beta'!K66</f>
        <v>1.0409519269000944</v>
      </c>
      <c r="F66" s="39">
        <f>'d-beta'!K66/'d-beta'!L66</f>
        <v>0.94615348956624679</v>
      </c>
      <c r="G66" s="39">
        <f>'d-beta'!L66/'d-beta'!M66</f>
        <v>0.95553613381240288</v>
      </c>
      <c r="H66" s="39">
        <f>'d-beta'!M66/'d-beta'!P66</f>
        <v>1.045645922109582</v>
      </c>
      <c r="I66" s="39">
        <f>'d-beta'!N66/'d-beta'!P66</f>
        <v>1.0423520637929347</v>
      </c>
      <c r="J66" s="39">
        <f>'d-beta'!P66/'d-beta'!Q66</f>
        <v>1.0281117104321982</v>
      </c>
      <c r="K66" s="39">
        <f>'d-beta'!Q66/'d-beta'!G66</f>
        <v>1.0235430478459986</v>
      </c>
      <c r="L66" s="133">
        <f>'d-beta'!F66/'d-beta'!R66</f>
        <v>1.1349056751093627</v>
      </c>
      <c r="M66" s="39">
        <f>'d-beta'!R66/'d-beta'!N66</f>
        <v>0.93298662501153606</v>
      </c>
      <c r="N66" s="39">
        <f>'d-beta'!R66/'d-beta'!P66</f>
        <v>0.97250053407197956</v>
      </c>
      <c r="O66" s="133">
        <f>'d-beta'!F66/'d-beta'!S66</f>
        <v>1.8330537172614361</v>
      </c>
      <c r="P66" s="39">
        <f>'d-beta'!S66/'d-beta'!G66</f>
        <v>0.6336082783443312</v>
      </c>
      <c r="Q66" s="39">
        <f>'d-beta'!H66/'d-beta'!N66</f>
        <v>0.41883402093922295</v>
      </c>
      <c r="R66" s="75">
        <f t="shared" si="9"/>
        <v>-149.65890108231565</v>
      </c>
      <c r="T66" s="75">
        <f>1000*LN(D66)</f>
        <v>114.72764827714251</v>
      </c>
      <c r="U66" s="75">
        <f>1000*LN(E66)</f>
        <v>40.135608835578068</v>
      </c>
      <c r="V66" s="75">
        <f>1000*LN(F66)</f>
        <v>-55.350471964438526</v>
      </c>
      <c r="W66" s="75">
        <f>1000*LN(G66)</f>
        <v>-45.482699363358073</v>
      </c>
      <c r="X66" s="75">
        <f>1000*LN(H66)</f>
        <v>44.63480174904582</v>
      </c>
      <c r="Y66" s="75">
        <f>1000*LN(I66)</f>
        <v>41.479759386723984</v>
      </c>
      <c r="Z66" s="75">
        <f>1000*LN(J66)</f>
        <v>27.723828864664032</v>
      </c>
      <c r="AA66" s="75">
        <f>1000*LN(K66)</f>
        <v>23.270184683681649</v>
      </c>
      <c r="AB66" s="75">
        <f>1000*LN(L66)</f>
        <v>126.5495418493843</v>
      </c>
      <c r="AC66" s="75">
        <f>1000*LN(M66)</f>
        <v>-69.364413702138549</v>
      </c>
      <c r="AD66" s="75">
        <f>1000*LN(N66)</f>
        <v>-27.884654315414448</v>
      </c>
      <c r="AE66" s="75">
        <f>1000*LN(O66)</f>
        <v>605.98327408088596</v>
      </c>
      <c r="AF66" s="75">
        <f>1000*LN(P66)</f>
        <v>-456.3243729985702</v>
      </c>
      <c r="AG66" s="75">
        <f>1000*LN(Q66)</f>
        <v>-870.28056895074189</v>
      </c>
      <c r="AI66" s="40">
        <f>'d-beta'!T66/'d-beta'!Q66</f>
        <v>1.0423279489607522</v>
      </c>
      <c r="AJ66" s="40">
        <f>'d-beta'!Q66/'d-beta'!G66</f>
        <v>1.0235430478459986</v>
      </c>
      <c r="AK66" s="40">
        <f>'d-beta'!T66/'d-beta'!G66</f>
        <v>1.0668675257343567</v>
      </c>
      <c r="AL66" s="40">
        <f>'d-beta'!T68/'d-beta'!F68</f>
        <v>0.91825163808264232</v>
      </c>
      <c r="AN66" s="4">
        <f>'d-beta'!U66/'d-beta'!W66</f>
        <v>0.99346531693899631</v>
      </c>
      <c r="AO66" s="4">
        <f>'d-beta'!W66/'d-beta'!P66</f>
        <v>0.96496193820462672</v>
      </c>
      <c r="AP66" s="4">
        <f>'d-beta'!P66/'d-beta'!Q66</f>
        <v>1.0281117104321982</v>
      </c>
      <c r="AQ66" s="4">
        <f>'d-beta'!Q66/'d-beta'!G66</f>
        <v>1.0235430478459986</v>
      </c>
      <c r="AR66" s="4">
        <f>'d-beta'!U66/'d-beta'!G66</f>
        <v>1.0088098455408743</v>
      </c>
      <c r="AS66" s="4">
        <f>'d-beta'!U68/'d-beta'!F68</f>
        <v>0.86904593755595672</v>
      </c>
      <c r="AU66" s="53">
        <f t="shared" si="0"/>
        <v>41.45662410261707</v>
      </c>
      <c r="AV66" s="12">
        <f t="shared" si="1"/>
        <v>23.270184683681649</v>
      </c>
      <c r="AW66" s="12">
        <f t="shared" si="2"/>
        <v>64.726808786298676</v>
      </c>
      <c r="AX66" s="12">
        <f t="shared" si="10"/>
        <v>-85.283810366018159</v>
      </c>
      <c r="AY66" s="12"/>
      <c r="AZ66" s="53">
        <f t="shared" si="3"/>
        <v>-6.5561275754795929</v>
      </c>
      <c r="BA66" s="53">
        <f t="shared" si="4"/>
        <v>-35.666620696016324</v>
      </c>
      <c r="BB66" s="12">
        <f t="shared" si="5"/>
        <v>27.723828864664032</v>
      </c>
      <c r="BC66" s="12">
        <f t="shared" si="6"/>
        <v>23.270184683681649</v>
      </c>
      <c r="BD66" s="12">
        <f t="shared" si="7"/>
        <v>8.7712652768499506</v>
      </c>
      <c r="BE66" s="12">
        <f t="shared" si="11"/>
        <v>-140.35929256391265</v>
      </c>
    </row>
    <row r="67" spans="1:57" x14ac:dyDescent="0.2">
      <c r="A67" s="72">
        <f>'d-beta'!A67</f>
        <v>124</v>
      </c>
      <c r="B67" s="44">
        <f t="shared" si="12"/>
        <v>2.517940324814302</v>
      </c>
      <c r="D67" s="40">
        <f>'d-beta'!F67/'d-beta'!J67</f>
        <v>1.1216993789913983</v>
      </c>
      <c r="E67" s="39">
        <f>'d-beta'!J67/'d-beta'!K67</f>
        <v>1.0407519625658557</v>
      </c>
      <c r="F67" s="39">
        <f>'d-beta'!K67/'d-beta'!L67</f>
        <v>0.94634205317073794</v>
      </c>
      <c r="G67" s="39">
        <f>'d-beta'!L67/'d-beta'!M67</f>
        <v>0.95604461956746745</v>
      </c>
      <c r="H67" s="39">
        <f>'d-beta'!M67/'d-beta'!P67</f>
        <v>1.0450658279498561</v>
      </c>
      <c r="I67" s="39">
        <f>'d-beta'!N67/'d-beta'!P67</f>
        <v>1.0417647053340697</v>
      </c>
      <c r="J67" s="39">
        <f>'d-beta'!P67/'d-beta'!Q67</f>
        <v>1.0278669709852317</v>
      </c>
      <c r="K67" s="39">
        <f>'d-beta'!Q67/'d-beta'!G67</f>
        <v>1.0231239299704513</v>
      </c>
      <c r="L67" s="133">
        <f>'d-beta'!F67/'d-beta'!R67</f>
        <v>1.1350269985862769</v>
      </c>
      <c r="M67" s="39">
        <f>'d-beta'!R67/'d-beta'!N67</f>
        <v>0.93350754986371309</v>
      </c>
      <c r="N67" s="39">
        <f>'d-beta'!R67/'d-beta'!P67</f>
        <v>0.97249521761090063</v>
      </c>
      <c r="O67" s="133">
        <f>'d-beta'!F67/'d-beta'!S67</f>
        <v>1.826878396151417</v>
      </c>
      <c r="P67" s="39">
        <f>'d-beta'!S67/'d-beta'!G67</f>
        <v>0.6354028811624759</v>
      </c>
      <c r="Q67" s="39">
        <f>'d-beta'!H67/'d-beta'!N67</f>
        <v>0.42190801713321507</v>
      </c>
      <c r="R67" s="75">
        <f t="shared" si="9"/>
        <v>-149.11269312702527</v>
      </c>
      <c r="T67" s="75">
        <f>1000*LN(D67)</f>
        <v>114.84483803725531</v>
      </c>
      <c r="U67" s="75">
        <f>1000*LN(E67)</f>
        <v>39.943492813827177</v>
      </c>
      <c r="V67" s="75">
        <f>1000*LN(F67)</f>
        <v>-55.151196879391357</v>
      </c>
      <c r="W67" s="75">
        <f>1000*LN(G67)</f>
        <v>-44.950693832167644</v>
      </c>
      <c r="X67" s="75">
        <f>1000*LN(H67)</f>
        <v>44.079876686233504</v>
      </c>
      <c r="Y67" s="75">
        <f>1000*LN(I67)</f>
        <v>40.916107212223743</v>
      </c>
      <c r="Z67" s="75">
        <f>1000*LN(J67)</f>
        <v>27.485753002949632</v>
      </c>
      <c r="AA67" s="75">
        <f>1000*LN(K67)</f>
        <v>22.860623298318401</v>
      </c>
      <c r="AB67" s="75">
        <f>1000*LN(L67)</f>
        <v>126.65643795113712</v>
      </c>
      <c r="AC67" s="75">
        <f>1000*LN(M67)</f>
        <v>-68.806228337603713</v>
      </c>
      <c r="AD67" s="75">
        <f>1000*LN(N67)</f>
        <v>-27.89012112537981</v>
      </c>
      <c r="AE67" s="75">
        <f>1000*LN(O67)</f>
        <v>602.60871587660517</v>
      </c>
      <c r="AF67" s="75">
        <f>1000*LN(P67)</f>
        <v>-453.49602274957971</v>
      </c>
      <c r="AG67" s="75">
        <f>1000*LN(Q67)</f>
        <v>-862.96795758343103</v>
      </c>
      <c r="AI67" s="40">
        <f>'d-beta'!T67/'d-beta'!Q67</f>
        <v>1.0420007956316757</v>
      </c>
      <c r="AJ67" s="40">
        <f>'d-beta'!Q67/'d-beta'!G67</f>
        <v>1.0231239299704513</v>
      </c>
      <c r="AK67" s="40">
        <f>'d-beta'!T67/'d-beta'!G67</f>
        <v>1.0660959490590172</v>
      </c>
      <c r="AL67" s="40">
        <f>'d-beta'!T69/'d-beta'!F69</f>
        <v>0.91809226964778445</v>
      </c>
      <c r="AN67" s="4">
        <f>'d-beta'!U67/'d-beta'!W67</f>
        <v>0.99350660586906991</v>
      </c>
      <c r="AO67" s="4">
        <f>'d-beta'!W67/'d-beta'!P67</f>
        <v>0.96527564843329916</v>
      </c>
      <c r="AP67" s="4">
        <f>'d-beta'!P67/'d-beta'!Q67</f>
        <v>1.0278669709852317</v>
      </c>
      <c r="AQ67" s="4">
        <f>'d-beta'!Q67/'d-beta'!G67</f>
        <v>1.0231239299704513</v>
      </c>
      <c r="AR67" s="4">
        <f>'d-beta'!U67/'d-beta'!G67</f>
        <v>1.0085263802619948</v>
      </c>
      <c r="AS67" s="4">
        <f>'d-beta'!U69/'d-beta'!F69</f>
        <v>0.86927148544091171</v>
      </c>
      <c r="AU67" s="53">
        <f t="shared" si="0"/>
        <v>41.142706892952461</v>
      </c>
      <c r="AV67" s="12">
        <f t="shared" si="1"/>
        <v>22.860623298318401</v>
      </c>
      <c r="AW67" s="12">
        <f t="shared" si="2"/>
        <v>64.003330191270919</v>
      </c>
      <c r="AX67" s="12">
        <f t="shared" si="10"/>
        <v>-85.457381813705155</v>
      </c>
      <c r="AY67" s="12"/>
      <c r="AZ67" s="53">
        <f t="shared" si="3"/>
        <v>-6.5145679242277588</v>
      </c>
      <c r="BA67" s="53">
        <f t="shared" si="4"/>
        <v>-35.3415723873457</v>
      </c>
      <c r="BB67" s="12">
        <f t="shared" si="5"/>
        <v>27.485753002949632</v>
      </c>
      <c r="BC67" s="12">
        <f t="shared" si="6"/>
        <v>22.860623298318401</v>
      </c>
      <c r="BD67" s="12">
        <f t="shared" si="7"/>
        <v>8.4902359896945505</v>
      </c>
      <c r="BE67" s="12">
        <f t="shared" si="11"/>
        <v>-140.09979118259199</v>
      </c>
    </row>
    <row r="68" spans="1:57" x14ac:dyDescent="0.2">
      <c r="A68" s="72">
        <f>'d-beta'!A68</f>
        <v>126</v>
      </c>
      <c r="B68" s="44">
        <f t="shared" si="12"/>
        <v>2.5053238131028435</v>
      </c>
      <c r="D68" s="40">
        <f>'d-beta'!F68/'d-beta'!J68</f>
        <v>1.1218276615430958</v>
      </c>
      <c r="E68" s="39">
        <f>'d-beta'!J68/'d-beta'!K68</f>
        <v>1.0405516725153419</v>
      </c>
      <c r="F68" s="39">
        <f>'d-beta'!K68/'d-beta'!L68</f>
        <v>0.94652988406469296</v>
      </c>
      <c r="G68" s="39">
        <f>'d-beta'!L68/'d-beta'!M68</f>
        <v>0.95654748388674427</v>
      </c>
      <c r="H68" s="39">
        <f>'d-beta'!M68/'d-beta'!P68</f>
        <v>1.0444942221319093</v>
      </c>
      <c r="I68" s="39">
        <f>'d-beta'!N68/'d-beta'!P68</f>
        <v>1.0411865628338619</v>
      </c>
      <c r="J68" s="39">
        <f>'d-beta'!P68/'d-beta'!Q68</f>
        <v>1.0276238713264196</v>
      </c>
      <c r="K68" s="39">
        <f>'d-beta'!Q68/'d-beta'!G68</f>
        <v>1.0227124965855128</v>
      </c>
      <c r="L68" s="133">
        <f>'d-beta'!F68/'d-beta'!R68</f>
        <v>1.1351453965893203</v>
      </c>
      <c r="M68" s="39">
        <f>'d-beta'!R68/'d-beta'!N68</f>
        <v>0.93402103042420048</v>
      </c>
      <c r="N68" s="39">
        <f>'d-beta'!R68/'d-beta'!P68</f>
        <v>0.97249014628191532</v>
      </c>
      <c r="O68" s="133">
        <f>'d-beta'!F68/'d-beta'!S68</f>
        <v>1.8207845703500587</v>
      </c>
      <c r="P68" s="39">
        <f>'d-beta'!S68/'d-beta'!G68</f>
        <v>0.63718549992138696</v>
      </c>
      <c r="Q68" s="39">
        <f>'d-beta'!H68/'d-beta'!N68</f>
        <v>0.42496806536568438</v>
      </c>
      <c r="R68" s="75">
        <f t="shared" si="9"/>
        <v>-148.57303367402201</v>
      </c>
      <c r="T68" s="75">
        <f>1000*LN(D68)</f>
        <v>114.95919596521391</v>
      </c>
      <c r="U68" s="75">
        <f>1000*LN(E68)</f>
        <v>39.751026853785483</v>
      </c>
      <c r="V68" s="75">
        <f>1000*LN(F68)</f>
        <v>-54.952735598544379</v>
      </c>
      <c r="W68" s="75">
        <f>1000*LN(G68)</f>
        <v>-44.424847960529839</v>
      </c>
      <c r="X68" s="75">
        <f>1000*LN(H68)</f>
        <v>43.532770292059823</v>
      </c>
      <c r="Y68" s="75">
        <f>1000*LN(I68)</f>
        <v>40.360988593857911</v>
      </c>
      <c r="Z68" s="75">
        <f>1000*LN(J68)</f>
        <v>27.249216157402671</v>
      </c>
      <c r="AA68" s="75">
        <f>1000*LN(K68)</f>
        <v>22.458407964634198</v>
      </c>
      <c r="AB68" s="75">
        <f>1000*LN(L68)</f>
        <v>126.76074545078114</v>
      </c>
      <c r="AC68" s="75">
        <f>1000*LN(M68)</f>
        <v>-68.256324492654045</v>
      </c>
      <c r="AD68" s="75">
        <f>1000*LN(N68)</f>
        <v>-27.895335898796066</v>
      </c>
      <c r="AE68" s="75">
        <f>1000*LN(O68)</f>
        <v>599.26749080921252</v>
      </c>
      <c r="AF68" s="75">
        <f>1000*LN(P68)</f>
        <v>-450.69445713519048</v>
      </c>
      <c r="AG68" s="75">
        <f>1000*LN(Q68)</f>
        <v>-855.74125319693189</v>
      </c>
      <c r="AI68" s="40">
        <f>'d-beta'!T68/'d-beta'!Q68</f>
        <v>1.0416758550646021</v>
      </c>
      <c r="AJ68" s="40">
        <f>'d-beta'!Q68/'d-beta'!G68</f>
        <v>1.0227124965855128</v>
      </c>
      <c r="AK68" s="40">
        <f>'d-beta'!T68/'d-beta'!G68</f>
        <v>1.0653349143659681</v>
      </c>
      <c r="AL68" s="40">
        <f>'d-beta'!T70/'d-beta'!F70</f>
        <v>0.91793649913825537</v>
      </c>
      <c r="AN68" s="4">
        <f>'d-beta'!U68/'d-beta'!W68</f>
        <v>0.99354685785523345</v>
      </c>
      <c r="AO68" s="4">
        <f>'d-beta'!W68/'d-beta'!P68</f>
        <v>0.96558626913562928</v>
      </c>
      <c r="AP68" s="4">
        <f>'d-beta'!P68/'d-beta'!Q68</f>
        <v>1.0276238713264196</v>
      </c>
      <c r="AQ68" s="4">
        <f>'d-beta'!Q68/'d-beta'!G68</f>
        <v>1.0227124965855128</v>
      </c>
      <c r="AR68" s="4">
        <f>'d-beta'!U68/'d-beta'!G68</f>
        <v>1.0082475664290005</v>
      </c>
      <c r="AS68" s="4">
        <f>'d-beta'!U70/'d-beta'!F70</f>
        <v>0.86949734554617908</v>
      </c>
      <c r="AU68" s="53">
        <f t="shared" si="0"/>
        <v>40.830815343369608</v>
      </c>
      <c r="AV68" s="12">
        <f t="shared" si="1"/>
        <v>22.458407964634198</v>
      </c>
      <c r="AW68" s="12">
        <f t="shared" si="2"/>
        <v>63.289223308003834</v>
      </c>
      <c r="AX68" s="12">
        <f t="shared" ref="AX68:AX131" si="13">1000*LN(AL68)</f>
        <v>-85.627063806221884</v>
      </c>
      <c r="AY68" s="12"/>
      <c r="AZ68" s="53">
        <f t="shared" si="3"/>
        <v>-6.4740536784826119</v>
      </c>
      <c r="BA68" s="53">
        <f t="shared" si="4"/>
        <v>-35.019829333444882</v>
      </c>
      <c r="BB68" s="12">
        <f t="shared" si="5"/>
        <v>27.249216157402671</v>
      </c>
      <c r="BC68" s="12">
        <f t="shared" si="6"/>
        <v>22.458407964634198</v>
      </c>
      <c r="BD68" s="12">
        <f t="shared" si="7"/>
        <v>8.2137411101092077</v>
      </c>
      <c r="BE68" s="12">
        <f t="shared" ref="BE68:BE131" si="14">1000*LN(AS68)</f>
        <v>-139.83999804331714</v>
      </c>
    </row>
    <row r="69" spans="1:57" x14ac:dyDescent="0.2">
      <c r="A69" s="72">
        <f>'d-beta'!A69</f>
        <v>128</v>
      </c>
      <c r="B69" s="44">
        <f t="shared" si="12"/>
        <v>2.4928331048236321</v>
      </c>
      <c r="D69" s="40">
        <f>'d-beta'!F69/'d-beta'!J69</f>
        <v>1.1219539376988381</v>
      </c>
      <c r="E69" s="39">
        <f>'d-beta'!J69/'d-beta'!K69</f>
        <v>1.040353554672558</v>
      </c>
      <c r="F69" s="39">
        <f>'d-beta'!K69/'d-beta'!L69</f>
        <v>0.94671455705089846</v>
      </c>
      <c r="G69" s="39">
        <f>'d-beta'!L69/'d-beta'!M69</f>
        <v>0.95704714363770427</v>
      </c>
      <c r="H69" s="39">
        <f>'d-beta'!M69/'d-beta'!P69</f>
        <v>1.0439298139259165</v>
      </c>
      <c r="I69" s="39">
        <f>'d-beta'!N69/'d-beta'!P69</f>
        <v>1.040616348758034</v>
      </c>
      <c r="J69" s="39">
        <f>'d-beta'!P69/'d-beta'!Q69</f>
        <v>1.0273829008734532</v>
      </c>
      <c r="K69" s="39">
        <f>'d-beta'!Q69/'d-beta'!G69</f>
        <v>1.0223081997328523</v>
      </c>
      <c r="L69" s="133">
        <f>'d-beta'!F69/'d-beta'!R69</f>
        <v>1.1352600036652261</v>
      </c>
      <c r="M69" s="39">
        <f>'d-beta'!R69/'d-beta'!N69</f>
        <v>0.9345309473295822</v>
      </c>
      <c r="N69" s="39">
        <f>'d-beta'!R69/'d-beta'!P69</f>
        <v>0.97248818221149647</v>
      </c>
      <c r="O69" s="133">
        <f>'d-beta'!F69/'d-beta'!S69</f>
        <v>1.8147769969047882</v>
      </c>
      <c r="P69" s="39">
        <f>'d-beta'!S69/'d-beta'!G69</f>
        <v>0.63895545422114686</v>
      </c>
      <c r="Q69" s="39">
        <f>'d-beta'!H69/'d-beta'!N69</f>
        <v>0.42801543996083241</v>
      </c>
      <c r="R69" s="75">
        <f t="shared" si="9"/>
        <v>-148.04205471038389</v>
      </c>
      <c r="T69" s="75">
        <f>1000*LN(D69)</f>
        <v>115.07175251342548</v>
      </c>
      <c r="U69" s="75">
        <f>1000*LN(E69)</f>
        <v>39.560611797113012</v>
      </c>
      <c r="V69" s="75">
        <f>1000*LN(F69)</f>
        <v>-54.757649340499022</v>
      </c>
      <c r="W69" s="75">
        <f>1000*LN(G69)</f>
        <v>-43.902626843132808</v>
      </c>
      <c r="X69" s="75">
        <f>1000*LN(H69)</f>
        <v>42.992259160231171</v>
      </c>
      <c r="Y69" s="75">
        <f>1000*LN(I69)</f>
        <v>39.813180646321058</v>
      </c>
      <c r="Z69" s="75">
        <f>1000*LN(J69)</f>
        <v>27.014695807075128</v>
      </c>
      <c r="AA69" s="75">
        <f>1000*LN(K69)</f>
        <v>22.063011616171188</v>
      </c>
      <c r="AB69" s="75">
        <f>1000*LN(L69)</f>
        <v>126.86170281812198</v>
      </c>
      <c r="AC69" s="75">
        <f>1000*LN(M69)</f>
        <v>-67.710536177305457</v>
      </c>
      <c r="AD69" s="75">
        <f>1000*LN(N69)</f>
        <v>-27.897355530984338</v>
      </c>
      <c r="AE69" s="75">
        <f>1000*LN(O69)</f>
        <v>595.96259344895554</v>
      </c>
      <c r="AF69" s="75">
        <f>1000*LN(P69)</f>
        <v>-447.92053873857157</v>
      </c>
      <c r="AG69" s="75">
        <f>1000*LN(Q69)</f>
        <v>-848.59600937617358</v>
      </c>
      <c r="AI69" s="40">
        <f>'d-beta'!T69/'d-beta'!Q69</f>
        <v>1.0413538665164221</v>
      </c>
      <c r="AJ69" s="40">
        <f>'d-beta'!Q69/'d-beta'!G69</f>
        <v>1.0223081997328523</v>
      </c>
      <c r="AK69" s="40">
        <f>'d-beta'!T69/'d-beta'!G69</f>
        <v>1.0645845965632483</v>
      </c>
      <c r="AL69" s="40">
        <f>'d-beta'!T71/'d-beta'!F71</f>
        <v>0.91778249095494646</v>
      </c>
      <c r="AN69" s="4">
        <f>'d-beta'!U69/'d-beta'!W69</f>
        <v>0.99358726667375019</v>
      </c>
      <c r="AO69" s="4">
        <f>'d-beta'!W69/'d-beta'!P69</f>
        <v>0.96589315095384498</v>
      </c>
      <c r="AP69" s="4">
        <f>'d-beta'!P69/'d-beta'!Q69</f>
        <v>1.0273829008734532</v>
      </c>
      <c r="AQ69" s="4">
        <f>'d-beta'!Q69/'d-beta'!G69</f>
        <v>1.0223081997328523</v>
      </c>
      <c r="AR69" s="4">
        <f>'d-beta'!U69/'d-beta'!G69</f>
        <v>1.0079738869678891</v>
      </c>
      <c r="AS69" s="4">
        <f>'d-beta'!U71/'d-beta'!F71</f>
        <v>0.86972047366983185</v>
      </c>
      <c r="AU69" s="53">
        <f t="shared" ref="AU69:AU132" si="15">1000*LN(AI69)</f>
        <v>40.521661280507608</v>
      </c>
      <c r="AV69" s="12">
        <f t="shared" ref="AV69:AV132" si="16">1000*LN(AJ69)</f>
        <v>22.063011616171188</v>
      </c>
      <c r="AW69" s="12">
        <f t="shared" ref="AW69:AW132" si="17">1000*LN(AK69)</f>
        <v>62.584672896678683</v>
      </c>
      <c r="AX69" s="12">
        <f t="shared" si="13"/>
        <v>-85.794854393453775</v>
      </c>
      <c r="AY69" s="12"/>
      <c r="AZ69" s="53">
        <f t="shared" ref="AZ69:AZ132" si="18">1000*LN(AN69)</f>
        <v>-6.4333832294942779</v>
      </c>
      <c r="BA69" s="53">
        <f t="shared" ref="BA69:BA132" si="19">1000*LN(AO69)</f>
        <v>-34.702060665960126</v>
      </c>
      <c r="BB69" s="12">
        <f t="shared" ref="BB69:BB132" si="20">1000*LN(AP69)</f>
        <v>27.014695807075128</v>
      </c>
      <c r="BC69" s="12">
        <f t="shared" ref="BC69:BC132" si="21">1000*LN(AQ69)</f>
        <v>22.063011616171188</v>
      </c>
      <c r="BD69" s="12">
        <f t="shared" ref="BD69:BD132" si="22">1000*LN(AR69)</f>
        <v>7.9422635277919449</v>
      </c>
      <c r="BE69" s="12">
        <f t="shared" si="14"/>
        <v>-139.58341359206366</v>
      </c>
    </row>
    <row r="70" spans="1:57" x14ac:dyDescent="0.2">
      <c r="A70" s="72">
        <f>'d-beta'!A70</f>
        <v>130</v>
      </c>
      <c r="B70" s="44">
        <f t="shared" si="12"/>
        <v>2.480466327669602</v>
      </c>
      <c r="D70" s="40">
        <f>'d-beta'!F70/'d-beta'!J70</f>
        <v>1.1220758260945976</v>
      </c>
      <c r="E70" s="39">
        <f>'d-beta'!J70/'d-beta'!K70</f>
        <v>1.0401561870770593</v>
      </c>
      <c r="F70" s="39">
        <f>'d-beta'!K70/'d-beta'!L70</f>
        <v>0.94689540956518159</v>
      </c>
      <c r="G70" s="39">
        <f>'d-beta'!L70/'d-beta'!M70</f>
        <v>0.95754102351155534</v>
      </c>
      <c r="H70" s="39">
        <f>'d-beta'!M70/'d-beta'!P70</f>
        <v>1.0433755433692105</v>
      </c>
      <c r="I70" s="39">
        <f>'d-beta'!N70/'d-beta'!P70</f>
        <v>1.0400551416607737</v>
      </c>
      <c r="J70" s="39">
        <f>'d-beta'!P70/'d-beta'!Q70</f>
        <v>1.0271438446972008</v>
      </c>
      <c r="K70" s="39">
        <f>'d-beta'!Q70/'d-beta'!G70</f>
        <v>1.0219124064307328</v>
      </c>
      <c r="L70" s="133">
        <f>'d-beta'!F70/'d-beta'!R70</f>
        <v>1.1353684852102446</v>
      </c>
      <c r="M70" s="39">
        <f>'d-beta'!R70/'d-beta'!N70</f>
        <v>0.9350344570014687</v>
      </c>
      <c r="N70" s="39">
        <f>'d-beta'!R70/'d-beta'!P70</f>
        <v>0.97248739463436717</v>
      </c>
      <c r="O70" s="133">
        <f>'d-beta'!F70/'d-beta'!S70</f>
        <v>1.8088511274951471</v>
      </c>
      <c r="P70" s="39">
        <f>'d-beta'!S70/'d-beta'!G70</f>
        <v>0.64071210707480974</v>
      </c>
      <c r="Q70" s="39">
        <f>'d-beta'!H70/'d-beta'!N70</f>
        <v>0.43105008564872177</v>
      </c>
      <c r="R70" s="75">
        <f t="shared" ref="R70:R133" si="23">1000*LN(1/PRODUCT(O70,P70))</f>
        <v>-147.51685367740274</v>
      </c>
      <c r="T70" s="75">
        <f>1000*LN(D70)</f>
        <v>115.18038600647975</v>
      </c>
      <c r="U70" s="75">
        <f>1000*LN(E70)</f>
        <v>39.37088175919952</v>
      </c>
      <c r="V70" s="75">
        <f>1000*LN(F70)</f>
        <v>-54.566635860403963</v>
      </c>
      <c r="W70" s="75">
        <f>1000*LN(G70)</f>
        <v>-43.3867144466398</v>
      </c>
      <c r="X70" s="75">
        <f>1000*LN(H70)</f>
        <v>42.461171968990314</v>
      </c>
      <c r="Y70" s="75">
        <f>1000*LN(I70)</f>
        <v>39.273732575393943</v>
      </c>
      <c r="Z70" s="75">
        <f>1000*LN(J70)</f>
        <v>26.78198413481617</v>
      </c>
      <c r="AA70" s="75">
        <f>1000*LN(K70)</f>
        <v>21.675780114960588</v>
      </c>
      <c r="AB70" s="75">
        <f>1000*LN(L70)</f>
        <v>126.95725481672723</v>
      </c>
      <c r="AC70" s="75">
        <f>1000*LN(M70)</f>
        <v>-67.171897964495443</v>
      </c>
      <c r="AD70" s="75">
        <f>1000*LN(N70)</f>
        <v>-27.898165389101496</v>
      </c>
      <c r="AE70" s="75">
        <f>1000*LN(O70)</f>
        <v>592.69190755690863</v>
      </c>
      <c r="AF70" s="75">
        <f>1000*LN(P70)</f>
        <v>-445.17505387950598</v>
      </c>
      <c r="AG70" s="75">
        <f>1000*LN(Q70)</f>
        <v>-841.53098762834145</v>
      </c>
      <c r="AI70" s="40">
        <f>'d-beta'!T70/'d-beta'!Q70</f>
        <v>1.041033541688803</v>
      </c>
      <c r="AJ70" s="40">
        <f>'d-beta'!Q70/'d-beta'!G70</f>
        <v>1.0219124064307328</v>
      </c>
      <c r="AK70" s="40">
        <f>'d-beta'!T70/'d-beta'!G70</f>
        <v>1.0638450917623132</v>
      </c>
      <c r="AL70" s="40">
        <f>'d-beta'!T72/'d-beta'!F72</f>
        <v>0.91762918594455578</v>
      </c>
      <c r="AN70" s="4">
        <f>'d-beta'!U70/'d-beta'!W70</f>
        <v>0.99362774733173909</v>
      </c>
      <c r="AO70" s="4">
        <f>'d-beta'!W70/'d-beta'!P70</f>
        <v>0.96619629016673581</v>
      </c>
      <c r="AP70" s="4">
        <f>'d-beta'!P70/'d-beta'!Q70</f>
        <v>1.0271438446972008</v>
      </c>
      <c r="AQ70" s="4">
        <f>'d-beta'!Q70/'d-beta'!G70</f>
        <v>1.0219124064307328</v>
      </c>
      <c r="AR70" s="4">
        <f>'d-beta'!U70/'d-beta'!G70</f>
        <v>1.0077063982400178</v>
      </c>
      <c r="AS70" s="4">
        <f>'d-beta'!U72/'d-beta'!F72</f>
        <v>0.86994191305403912</v>
      </c>
      <c r="AU70" s="53">
        <f t="shared" si="15"/>
        <v>40.214009756220157</v>
      </c>
      <c r="AV70" s="12">
        <f t="shared" si="16"/>
        <v>21.675780114960588</v>
      </c>
      <c r="AW70" s="12">
        <f t="shared" si="17"/>
        <v>61.88978987118071</v>
      </c>
      <c r="AX70" s="12">
        <f t="shared" si="13"/>
        <v>-85.961906845692909</v>
      </c>
      <c r="AY70" s="12"/>
      <c r="AZ70" s="53">
        <f t="shared" si="18"/>
        <v>-6.392642134334273</v>
      </c>
      <c r="BA70" s="53">
        <f t="shared" si="19"/>
        <v>-34.388266481357121</v>
      </c>
      <c r="BB70" s="12">
        <f t="shared" si="20"/>
        <v>26.78198413481617</v>
      </c>
      <c r="BC70" s="12">
        <f t="shared" si="21"/>
        <v>21.675780114960588</v>
      </c>
      <c r="BD70" s="12">
        <f t="shared" si="22"/>
        <v>7.6768556340853307</v>
      </c>
      <c r="BE70" s="12">
        <f t="shared" si="14"/>
        <v>-139.32883616704936</v>
      </c>
    </row>
    <row r="71" spans="1:57" x14ac:dyDescent="0.2">
      <c r="A71" s="72">
        <f>'d-beta'!A71</f>
        <v>132</v>
      </c>
      <c r="B71" s="44">
        <f t="shared" si="12"/>
        <v>2.4682216463038382</v>
      </c>
      <c r="D71" s="40">
        <f>'d-beta'!F71/'d-beta'!J71</f>
        <v>1.1221922679365088</v>
      </c>
      <c r="E71" s="39">
        <f>'d-beta'!J71/'d-beta'!K71</f>
        <v>1.0399640628899427</v>
      </c>
      <c r="F71" s="39">
        <f>'d-beta'!K71/'d-beta'!L71</f>
        <v>0.94707354982169389</v>
      </c>
      <c r="G71" s="39">
        <f>'d-beta'!L71/'d-beta'!M71</f>
        <v>0.95803157051920718</v>
      </c>
      <c r="H71" s="39">
        <f>'d-beta'!M71/'d-beta'!P71</f>
        <v>1.042826808332564</v>
      </c>
      <c r="I71" s="39">
        <f>'d-beta'!N71/'d-beta'!P71</f>
        <v>1.0395001690142001</v>
      </c>
      <c r="J71" s="39">
        <f>'d-beta'!P71/'d-beta'!Q71</f>
        <v>1.0269085505976094</v>
      </c>
      <c r="K71" s="39">
        <f>'d-beta'!Q71/'d-beta'!G71</f>
        <v>1.0215225157557806</v>
      </c>
      <c r="L71" s="133">
        <f>'d-beta'!F71/'d-beta'!R71</f>
        <v>1.1354741847400325</v>
      </c>
      <c r="M71" s="39">
        <f>'d-beta'!R71/'d-beta'!N71</f>
        <v>0.93553381685090864</v>
      </c>
      <c r="N71" s="39">
        <f>'d-beta'!R71/'d-beta'!P71</f>
        <v>0.97248756073501919</v>
      </c>
      <c r="O71" s="133">
        <f>'d-beta'!F71/'d-beta'!S71</f>
        <v>1.8030035867231251</v>
      </c>
      <c r="P71" s="39">
        <f>'d-beta'!S71/'d-beta'!G71</f>
        <v>0.64245755809690641</v>
      </c>
      <c r="Q71" s="39">
        <f>'d-beta'!H71/'d-beta'!N71</f>
        <v>0.43407181526260608</v>
      </c>
      <c r="R71" s="75">
        <f t="shared" si="23"/>
        <v>-146.99941169627368</v>
      </c>
      <c r="T71" s="75">
        <f>1000*LN(D71)</f>
        <v>115.28415421699387</v>
      </c>
      <c r="U71" s="75">
        <f>1000*LN(E71)</f>
        <v>39.186157642729881</v>
      </c>
      <c r="V71" s="75">
        <f>1000*LN(F71)</f>
        <v>-54.378522685523542</v>
      </c>
      <c r="W71" s="75">
        <f>1000*LN(G71)</f>
        <v>-42.874546941316709</v>
      </c>
      <c r="X71" s="75">
        <f>1000*LN(H71)</f>
        <v>41.935110775689893</v>
      </c>
      <c r="Y71" s="75">
        <f>1000*LN(I71)</f>
        <v>38.739990907740392</v>
      </c>
      <c r="Z71" s="75">
        <f>1000*LN(J71)</f>
        <v>26.552881799199518</v>
      </c>
      <c r="AA71" s="75">
        <f>1000*LN(K71)</f>
        <v>21.294176888500729</v>
      </c>
      <c r="AB71" s="75">
        <f>1000*LN(L71)</f>
        <v>127.05034759788988</v>
      </c>
      <c r="AC71" s="75">
        <f>1000*LN(M71)</f>
        <v>-66.63798549705696</v>
      </c>
      <c r="AD71" s="75">
        <f>1000*LN(N71)</f>
        <v>-27.897994589316596</v>
      </c>
      <c r="AE71" s="75">
        <f>1000*LN(O71)</f>
        <v>589.45393352764586</v>
      </c>
      <c r="AF71" s="75">
        <f>1000*LN(P71)</f>
        <v>-442.45452183137229</v>
      </c>
      <c r="AG71" s="75">
        <f>1000*LN(Q71)</f>
        <v>-834.5452856155581</v>
      </c>
      <c r="AI71" s="40">
        <f>'d-beta'!T71/'d-beta'!Q71</f>
        <v>1.0407175013416323</v>
      </c>
      <c r="AJ71" s="40">
        <f>'d-beta'!Q71/'d-beta'!G71</f>
        <v>1.0215225157557806</v>
      </c>
      <c r="AK71" s="40">
        <f>'d-beta'!T71/'d-beta'!G71</f>
        <v>1.0631163601615743</v>
      </c>
      <c r="AL71" s="40">
        <f>'d-beta'!T73/'d-beta'!F73</f>
        <v>0.91747893851265372</v>
      </c>
      <c r="AN71" s="4">
        <f>'d-beta'!U71/'d-beta'!W71</f>
        <v>0.99366621862526294</v>
      </c>
      <c r="AO71" s="4">
        <f>'d-beta'!W71/'d-beta'!P71</f>
        <v>0.96649695032967742</v>
      </c>
      <c r="AP71" s="4">
        <f>'d-beta'!P71/'d-beta'!Q71</f>
        <v>1.0269085505976094</v>
      </c>
      <c r="AQ71" s="4">
        <f>'d-beta'!Q71/'d-beta'!G71</f>
        <v>1.0215225157557806</v>
      </c>
      <c r="AR71" s="4">
        <f>'d-beta'!U71/'d-beta'!G71</f>
        <v>1.007443564720675</v>
      </c>
      <c r="AS71" s="4">
        <f>'d-beta'!U73/'d-beta'!F73</f>
        <v>0.87016145279026824</v>
      </c>
      <c r="AU71" s="53">
        <f t="shared" si="15"/>
        <v>39.910380414318993</v>
      </c>
      <c r="AV71" s="12">
        <f t="shared" si="16"/>
        <v>21.294176888500729</v>
      </c>
      <c r="AW71" s="12">
        <f t="shared" si="17"/>
        <v>61.204557302819815</v>
      </c>
      <c r="AX71" s="12">
        <f t="shared" si="13"/>
        <v>-86.125654616448614</v>
      </c>
      <c r="AY71" s="12"/>
      <c r="AZ71" s="53">
        <f t="shared" si="18"/>
        <v>-6.3539248693622179</v>
      </c>
      <c r="BA71" s="53">
        <f t="shared" si="19"/>
        <v>-34.077135714128097</v>
      </c>
      <c r="BB71" s="12">
        <f t="shared" si="20"/>
        <v>26.552881799199518</v>
      </c>
      <c r="BC71" s="12">
        <f t="shared" si="21"/>
        <v>21.294176888500729</v>
      </c>
      <c r="BD71" s="12">
        <f t="shared" si="22"/>
        <v>7.4159981042098702</v>
      </c>
      <c r="BE71" s="12">
        <f t="shared" si="14"/>
        <v>-139.07650663111119</v>
      </c>
    </row>
    <row r="72" spans="1:57" x14ac:dyDescent="0.2">
      <c r="A72" s="72">
        <f>'d-beta'!A72</f>
        <v>134</v>
      </c>
      <c r="B72" s="44">
        <f t="shared" si="12"/>
        <v>2.4560972614515535</v>
      </c>
      <c r="D72" s="40">
        <f>'d-beta'!F72/'d-beta'!J72</f>
        <v>1.1223091691082328</v>
      </c>
      <c r="E72" s="39">
        <f>'d-beta'!J72/'d-beta'!K72</f>
        <v>1.0397675766147187</v>
      </c>
      <c r="F72" s="39">
        <f>'d-beta'!K72/'d-beta'!L72</f>
        <v>0.94725035141570324</v>
      </c>
      <c r="G72" s="39">
        <f>'d-beta'!L72/'d-beta'!M72</f>
        <v>0.95851977863039028</v>
      </c>
      <c r="H72" s="39">
        <f>'d-beta'!M72/'d-beta'!P72</f>
        <v>1.0422858999662574</v>
      </c>
      <c r="I72" s="39">
        <f>'d-beta'!N72/'d-beta'!P72</f>
        <v>1.0389537216138789</v>
      </c>
      <c r="J72" s="39">
        <f>'d-beta'!P72/'d-beta'!Q72</f>
        <v>1.0266755448375158</v>
      </c>
      <c r="K72" s="39">
        <f>'d-beta'!Q72/'d-beta'!G72</f>
        <v>1.0211398366730582</v>
      </c>
      <c r="L72" s="133">
        <f>'d-beta'!F72/'d-beta'!R72</f>
        <v>1.1355766736624602</v>
      </c>
      <c r="M72" s="39">
        <f>'d-beta'!R72/'d-beta'!N72</f>
        <v>0.93602798247049757</v>
      </c>
      <c r="N72" s="39">
        <f>'d-beta'!R72/'d-beta'!P72</f>
        <v>0.97248975592245412</v>
      </c>
      <c r="O72" s="133">
        <f>'d-beta'!F72/'d-beta'!S72</f>
        <v>1.7972301681925991</v>
      </c>
      <c r="P72" s="39">
        <f>'d-beta'!S72/'d-beta'!G72</f>
        <v>0.64419334613974755</v>
      </c>
      <c r="Q72" s="39">
        <f>'d-beta'!H72/'d-beta'!N72</f>
        <v>0.43708081924493675</v>
      </c>
      <c r="R72" s="75">
        <f t="shared" si="23"/>
        <v>-146.49031328008198</v>
      </c>
      <c r="T72" s="75">
        <f>1000*LN(D72)</f>
        <v>115.38832093295156</v>
      </c>
      <c r="U72" s="75">
        <f>1000*LN(E72)</f>
        <v>38.997204152696568</v>
      </c>
      <c r="V72" s="75">
        <f>1000*LN(F72)</f>
        <v>-54.19185809832468</v>
      </c>
      <c r="W72" s="75">
        <f>1000*LN(G72)</f>
        <v>-42.365081727186691</v>
      </c>
      <c r="X72" s="75">
        <f>1000*LN(H72)</f>
        <v>41.416281864152019</v>
      </c>
      <c r="Y72" s="75">
        <f>1000*LN(I72)</f>
        <v>38.21416984875453</v>
      </c>
      <c r="Z72" s="75">
        <f>1000*LN(J72)</f>
        <v>26.325955848992269</v>
      </c>
      <c r="AA72" s="75">
        <f>1000*LN(K72)</f>
        <v>20.919490306800739</v>
      </c>
      <c r="AB72" s="75">
        <f>1000*LN(L72)</f>
        <v>127.14060442513625</v>
      </c>
      <c r="AC72" s="75">
        <f>1000*LN(M72)</f>
        <v>-66.109907149601938</v>
      </c>
      <c r="AD72" s="75">
        <f>1000*LN(N72)</f>
        <v>-27.895737300847323</v>
      </c>
      <c r="AE72" s="75">
        <f>1000*LN(O72)</f>
        <v>586.24668429187648</v>
      </c>
      <c r="AF72" s="75">
        <f>1000*LN(P72)</f>
        <v>-439.7563710117945</v>
      </c>
      <c r="AG72" s="75">
        <f>1000*LN(Q72)</f>
        <v>-827.63715992210871</v>
      </c>
      <c r="AI72" s="40">
        <f>'d-beta'!T72/'d-beta'!Q72</f>
        <v>1.0404038094682264</v>
      </c>
      <c r="AJ72" s="40">
        <f>'d-beta'!Q72/'d-beta'!G72</f>
        <v>1.0211398366730582</v>
      </c>
      <c r="AK72" s="40">
        <f>'d-beta'!T72/'d-beta'!G72</f>
        <v>1.0623977760744123</v>
      </c>
      <c r="AL72" s="40">
        <f>'d-beta'!T74/'d-beta'!F74</f>
        <v>0.91733009681373789</v>
      </c>
      <c r="AN72" s="4">
        <f>'d-beta'!U72/'d-beta'!W72</f>
        <v>0.99370523072684713</v>
      </c>
      <c r="AO72" s="4">
        <f>'d-beta'!W72/'d-beta'!P72</f>
        <v>0.96679451437241981</v>
      </c>
      <c r="AP72" s="4">
        <f>'d-beta'!P72/'d-beta'!Q72</f>
        <v>1.0266755448375158</v>
      </c>
      <c r="AQ72" s="4">
        <f>'d-beta'!Q72/'d-beta'!G72</f>
        <v>1.0211398366730582</v>
      </c>
      <c r="AR72" s="4">
        <f>'d-beta'!U72/'d-beta'!G72</f>
        <v>1.0071871818148268</v>
      </c>
      <c r="AS72" s="4">
        <f>'d-beta'!U74/'d-beta'!F74</f>
        <v>0.87037910894476322</v>
      </c>
      <c r="AU72" s="53">
        <f t="shared" si="15"/>
        <v>39.608916127588344</v>
      </c>
      <c r="AV72" s="12">
        <f t="shared" si="16"/>
        <v>20.919490306800739</v>
      </c>
      <c r="AW72" s="12">
        <f t="shared" si="17"/>
        <v>60.528406434389133</v>
      </c>
      <c r="AX72" s="12">
        <f t="shared" si="13"/>
        <v>-86.287896785935033</v>
      </c>
      <c r="AY72" s="12"/>
      <c r="AZ72" s="53">
        <f t="shared" si="18"/>
        <v>-6.3146648693235541</v>
      </c>
      <c r="BA72" s="53">
        <f t="shared" si="19"/>
        <v>-33.769304173436936</v>
      </c>
      <c r="BB72" s="12">
        <f t="shared" si="20"/>
        <v>26.325955848992269</v>
      </c>
      <c r="BC72" s="12">
        <f t="shared" si="21"/>
        <v>20.919490306800739</v>
      </c>
      <c r="BD72" s="12">
        <f t="shared" si="22"/>
        <v>7.1614771130325758</v>
      </c>
      <c r="BE72" s="12">
        <f t="shared" si="14"/>
        <v>-138.82640484042085</v>
      </c>
    </row>
    <row r="73" spans="1:57" x14ac:dyDescent="0.2">
      <c r="A73" s="72">
        <f>'d-beta'!A73</f>
        <v>136</v>
      </c>
      <c r="B73" s="44">
        <f t="shared" si="12"/>
        <v>2.4440914090186974</v>
      </c>
      <c r="D73" s="40">
        <f>'d-beta'!F73/'d-beta'!J73</f>
        <v>1.1224195556400225</v>
      </c>
      <c r="E73" s="39">
        <f>'d-beta'!J73/'d-beta'!K73</f>
        <v>1.0395774216596916</v>
      </c>
      <c r="F73" s="39">
        <f>'d-beta'!K73/'d-beta'!L73</f>
        <v>0.94742318686972227</v>
      </c>
      <c r="G73" s="39">
        <f>'d-beta'!L73/'d-beta'!M73</f>
        <v>0.95900122046674519</v>
      </c>
      <c r="H73" s="39">
        <f>'d-beta'!M73/'d-beta'!P73</f>
        <v>1.0417550969349871</v>
      </c>
      <c r="I73" s="39">
        <f>'d-beta'!N73/'d-beta'!P73</f>
        <v>1.0384142184166847</v>
      </c>
      <c r="J73" s="39">
        <f>'d-beta'!P73/'d-beta'!Q73</f>
        <v>1.0264439078962528</v>
      </c>
      <c r="K73" s="39">
        <f>'d-beta'!Q73/'d-beta'!G73</f>
        <v>1.0207629313133271</v>
      </c>
      <c r="L73" s="133">
        <f>'d-beta'!F73/'d-beta'!R73</f>
        <v>1.1356733186874035</v>
      </c>
      <c r="M73" s="39">
        <f>'d-beta'!R73/'d-beta'!N73</f>
        <v>0.93651948515934791</v>
      </c>
      <c r="N73" s="39">
        <f>'d-beta'!R73/'d-beta'!P73</f>
        <v>0.97249514921374014</v>
      </c>
      <c r="O73" s="133">
        <f>'d-beta'!F73/'d-beta'!S73</f>
        <v>1.791537715152685</v>
      </c>
      <c r="P73" s="39">
        <f>'d-beta'!S73/'d-beta'!G73</f>
        <v>0.64591448354051106</v>
      </c>
      <c r="Q73" s="39">
        <f>'d-beta'!H73/'d-beta'!N73</f>
        <v>0.44007636641738412</v>
      </c>
      <c r="R73" s="75">
        <f t="shared" si="23"/>
        <v>-145.98614743481124</v>
      </c>
      <c r="T73" s="75">
        <f>1000*LN(D73)</f>
        <v>115.48667271208788</v>
      </c>
      <c r="U73" s="75">
        <f>1000*LN(E73)</f>
        <v>38.814305253557599</v>
      </c>
      <c r="V73" s="75">
        <f>1000*LN(F73)</f>
        <v>-54.00941457863015</v>
      </c>
      <c r="W73" s="75">
        <f>1000*LN(G73)</f>
        <v>-41.862931454310328</v>
      </c>
      <c r="X73" s="75">
        <f>1000*LN(H73)</f>
        <v>40.906883974631086</v>
      </c>
      <c r="Y73" s="75">
        <f>1000*LN(I73)</f>
        <v>37.69475949401928</v>
      </c>
      <c r="Z73" s="75">
        <f>1000*LN(J73)</f>
        <v>26.100311947038758</v>
      </c>
      <c r="AA73" s="75">
        <f>1000*LN(K73)</f>
        <v>20.550319580436124</v>
      </c>
      <c r="AB73" s="75">
        <f>1000*LN(L73)</f>
        <v>127.22570736433467</v>
      </c>
      <c r="AC73" s="75">
        <f>1000*LN(M73)</f>
        <v>-65.584950951017802</v>
      </c>
      <c r="AD73" s="75">
        <f>1000*LN(N73)</f>
        <v>-27.890191456998576</v>
      </c>
      <c r="AE73" s="75">
        <f>1000*LN(O73)</f>
        <v>583.07430981740436</v>
      </c>
      <c r="AF73" s="75">
        <f>1000*LN(P73)</f>
        <v>-437.08816238259311</v>
      </c>
      <c r="AG73" s="75">
        <f>1000*LN(Q73)</f>
        <v>-820.80700709012194</v>
      </c>
      <c r="AI73" s="40">
        <f>'d-beta'!T73/'d-beta'!Q73</f>
        <v>1.0400930426497703</v>
      </c>
      <c r="AJ73" s="40">
        <f>'d-beta'!Q73/'d-beta'!G73</f>
        <v>1.0207629313133271</v>
      </c>
      <c r="AK73" s="40">
        <f>'d-beta'!T73/'d-beta'!G73</f>
        <v>1.0616884230537771</v>
      </c>
      <c r="AL73" s="40">
        <f>'d-beta'!T75/'d-beta'!F75</f>
        <v>0.9171844003344185</v>
      </c>
      <c r="AN73" s="4">
        <f>'d-beta'!U73/'d-beta'!W73</f>
        <v>0.99374401449691496</v>
      </c>
      <c r="AO73" s="4">
        <f>'d-beta'!W73/'d-beta'!P73</f>
        <v>0.96708841586989536</v>
      </c>
      <c r="AP73" s="4">
        <f>'d-beta'!P73/'d-beta'!Q73</f>
        <v>1.0264439078962528</v>
      </c>
      <c r="AQ73" s="4">
        <f>'d-beta'!Q73/'d-beta'!G73</f>
        <v>1.0207629313133271</v>
      </c>
      <c r="AR73" s="4">
        <f>'d-beta'!U73/'d-beta'!G73</f>
        <v>1.0069335674481448</v>
      </c>
      <c r="AS73" s="4">
        <f>'d-beta'!U75/'d-beta'!F75</f>
        <v>0.87059703339577943</v>
      </c>
      <c r="AU73" s="53">
        <f t="shared" si="15"/>
        <v>39.3101732379262</v>
      </c>
      <c r="AV73" s="12">
        <f t="shared" si="16"/>
        <v>20.550319580436124</v>
      </c>
      <c r="AW73" s="12">
        <f t="shared" si="17"/>
        <v>59.860492818362545</v>
      </c>
      <c r="AX73" s="12">
        <f t="shared" si="13"/>
        <v>-86.446736064504051</v>
      </c>
      <c r="AY73" s="12"/>
      <c r="AZ73" s="53">
        <f t="shared" si="18"/>
        <v>-6.2756361794931514</v>
      </c>
      <c r="BA73" s="53">
        <f t="shared" si="19"/>
        <v>-33.465354544281873</v>
      </c>
      <c r="BB73" s="12">
        <f t="shared" si="20"/>
        <v>26.100311947038758</v>
      </c>
      <c r="BC73" s="12">
        <f t="shared" si="21"/>
        <v>20.550319580436124</v>
      </c>
      <c r="BD73" s="12">
        <f t="shared" si="22"/>
        <v>6.90964080369986</v>
      </c>
      <c r="BE73" s="12">
        <f t="shared" si="14"/>
        <v>-138.57605740962674</v>
      </c>
    </row>
    <row r="74" spans="1:57" x14ac:dyDescent="0.2">
      <c r="A74" s="72">
        <f>'d-beta'!A74</f>
        <v>138</v>
      </c>
      <c r="B74" s="44">
        <f t="shared" si="12"/>
        <v>2.4322023592362885</v>
      </c>
      <c r="D74" s="40">
        <f>'d-beta'!F74/'d-beta'!J74</f>
        <v>1.1225271346717722</v>
      </c>
      <c r="E74" s="39">
        <f>'d-beta'!J74/'d-beta'!K74</f>
        <v>1.0393879227432026</v>
      </c>
      <c r="F74" s="39">
        <f>'d-beta'!K74/'d-beta'!L74</f>
        <v>0.94759528973673457</v>
      </c>
      <c r="G74" s="39">
        <f>'d-beta'!L74/'d-beta'!M74</f>
        <v>0.95947855425846718</v>
      </c>
      <c r="H74" s="39">
        <f>'d-beta'!M74/'d-beta'!P74</f>
        <v>1.0412295003205905</v>
      </c>
      <c r="I74" s="39">
        <f>'d-beta'!N74/'d-beta'!P74</f>
        <v>1.0378825007089365</v>
      </c>
      <c r="J74" s="39">
        <f>'d-beta'!P74/'d-beta'!Q74</f>
        <v>1.0262154088253173</v>
      </c>
      <c r="K74" s="39">
        <f>'d-beta'!Q74/'d-beta'!G74</f>
        <v>1.020393100644795</v>
      </c>
      <c r="L74" s="133">
        <f>'d-beta'!F74/'d-beta'!R74</f>
        <v>1.135768041449299</v>
      </c>
      <c r="M74" s="39">
        <f>'d-beta'!R74/'d-beta'!N74</f>
        <v>0.93700370865415394</v>
      </c>
      <c r="N74" s="39">
        <f>'d-beta'!R74/'d-beta'!P74</f>
        <v>0.97249975231152108</v>
      </c>
      <c r="O74" s="133">
        <f>'d-beta'!F74/'d-beta'!S74</f>
        <v>1.7859193827071276</v>
      </c>
      <c r="P74" s="39">
        <f>'d-beta'!S74/'d-beta'!G74</f>
        <v>0.64762460103118091</v>
      </c>
      <c r="Q74" s="39">
        <f>'d-beta'!H74/'d-beta'!N74</f>
        <v>0.44305803949622546</v>
      </c>
      <c r="R74" s="75">
        <f t="shared" si="23"/>
        <v>-145.48927307717531</v>
      </c>
      <c r="T74" s="75">
        <f>1000*LN(D74)</f>
        <v>115.58251376906831</v>
      </c>
      <c r="U74" s="75">
        <f>1000*LN(E74)</f>
        <v>38.632004074248385</v>
      </c>
      <c r="V74" s="75">
        <f>1000*LN(F74)</f>
        <v>-53.827777439351522</v>
      </c>
      <c r="W74" s="75">
        <f>1000*LN(G74)</f>
        <v>-41.365314739387976</v>
      </c>
      <c r="X74" s="75">
        <f>1000*LN(H74)</f>
        <v>40.402226737852644</v>
      </c>
      <c r="Y74" s="75">
        <f>1000*LN(I74)</f>
        <v>37.182580560754126</v>
      </c>
      <c r="Z74" s="75">
        <f>1000*LN(J74)</f>
        <v>25.877674834276785</v>
      </c>
      <c r="AA74" s="75">
        <f>1000*LN(K74)</f>
        <v>20.187945840468529</v>
      </c>
      <c r="AB74" s="75">
        <f>1000*LN(L74)</f>
        <v>127.30911058452141</v>
      </c>
      <c r="AC74" s="75">
        <f>1000*LN(M74)</f>
        <v>-65.068038742845587</v>
      </c>
      <c r="AD74" s="75">
        <f>1000*LN(N74)</f>
        <v>-27.885458182091437</v>
      </c>
      <c r="AE74" s="75">
        <f>1000*LN(O74)</f>
        <v>579.93334297368165</v>
      </c>
      <c r="AF74" s="75">
        <f>1000*LN(P74)</f>
        <v>-434.44406989650639</v>
      </c>
      <c r="AG74" s="75">
        <f>1000*LN(Q74)</f>
        <v>-814.05450285450718</v>
      </c>
      <c r="AI74" s="40">
        <f>'d-beta'!T74/'d-beta'!Q74</f>
        <v>1.0397844483302283</v>
      </c>
      <c r="AJ74" s="40">
        <f>'d-beta'!Q74/'d-beta'!G74</f>
        <v>1.020393100644795</v>
      </c>
      <c r="AK74" s="40">
        <f>'d-beta'!T74/'d-beta'!G74</f>
        <v>1.0609888772339191</v>
      </c>
      <c r="AL74" s="40">
        <f>'d-beta'!T76/'d-beta'!F76</f>
        <v>0.91704068870872657</v>
      </c>
      <c r="AN74" s="4">
        <f>'d-beta'!U74/'d-beta'!W74</f>
        <v>0.99378182821734062</v>
      </c>
      <c r="AO74" s="4">
        <f>'d-beta'!W74/'d-beta'!P74</f>
        <v>0.96737876704801284</v>
      </c>
      <c r="AP74" s="4">
        <f>'d-beta'!P74/'d-beta'!Q74</f>
        <v>1.0262154088253173</v>
      </c>
      <c r="AQ74" s="4">
        <f>'d-beta'!Q74/'d-beta'!G74</f>
        <v>1.020393100644795</v>
      </c>
      <c r="AR74" s="4">
        <f>'d-beta'!U74/'d-beta'!G74</f>
        <v>1.0066851145239057</v>
      </c>
      <c r="AS74" s="4">
        <f>'d-beta'!U76/'d-beta'!F76</f>
        <v>0.87081279711120507</v>
      </c>
      <c r="AU74" s="53">
        <f t="shared" si="15"/>
        <v>39.013430450771885</v>
      </c>
      <c r="AV74" s="12">
        <f t="shared" si="16"/>
        <v>20.187945840468529</v>
      </c>
      <c r="AW74" s="12">
        <f t="shared" si="17"/>
        <v>59.201376291240173</v>
      </c>
      <c r="AX74" s="12">
        <f t="shared" si="13"/>
        <v>-86.603436162921071</v>
      </c>
      <c r="AY74" s="12"/>
      <c r="AZ74" s="53">
        <f t="shared" si="18"/>
        <v>-6.2375851316853073</v>
      </c>
      <c r="BA74" s="53">
        <f t="shared" si="19"/>
        <v>-33.165167306305698</v>
      </c>
      <c r="BB74" s="12">
        <f t="shared" si="20"/>
        <v>25.877674834276785</v>
      </c>
      <c r="BC74" s="12">
        <f t="shared" si="21"/>
        <v>20.187945840468529</v>
      </c>
      <c r="BD74" s="12">
        <f t="shared" si="22"/>
        <v>6.6628682367543304</v>
      </c>
      <c r="BE74" s="12">
        <f t="shared" si="14"/>
        <v>-138.32825391989118</v>
      </c>
    </row>
    <row r="75" spans="1:57" x14ac:dyDescent="0.2">
      <c r="A75" s="72">
        <f>'d-beta'!A75</f>
        <v>140</v>
      </c>
      <c r="B75" s="44">
        <f t="shared" si="12"/>
        <v>2.4204284158296021</v>
      </c>
      <c r="D75" s="40">
        <f>'d-beta'!F75/'d-beta'!J75</f>
        <v>1.1226315539011287</v>
      </c>
      <c r="E75" s="39">
        <f>'d-beta'!J75/'d-beta'!K75</f>
        <v>1.0391995676947825</v>
      </c>
      <c r="F75" s="39">
        <f>'d-beta'!K75/'d-beta'!L75</f>
        <v>0.94776421920202802</v>
      </c>
      <c r="G75" s="39">
        <f>'d-beta'!L75/'d-beta'!M75</f>
        <v>0.95995284773843792</v>
      </c>
      <c r="H75" s="39">
        <f>'d-beta'!M75/'d-beta'!P75</f>
        <v>1.0407113796348515</v>
      </c>
      <c r="I75" s="39">
        <f>'d-beta'!N75/'d-beta'!P75</f>
        <v>1.0373608991907761</v>
      </c>
      <c r="J75" s="39">
        <f>'d-beta'!P75/'d-beta'!Q75</f>
        <v>1.0259891695533132</v>
      </c>
      <c r="K75" s="39">
        <f>'d-beta'!Q75/'d-beta'!G75</f>
        <v>1.0200288774328703</v>
      </c>
      <c r="L75" s="133">
        <f>'d-beta'!F75/'d-beta'!R75</f>
        <v>1.1358560204264248</v>
      </c>
      <c r="M75" s="39">
        <f>'d-beta'!R75/'d-beta'!N75</f>
        <v>0.93748333676119955</v>
      </c>
      <c r="N75" s="39">
        <f>'d-beta'!R75/'d-beta'!P75</f>
        <v>0.97250855719896712</v>
      </c>
      <c r="O75" s="133">
        <f>'d-beta'!F75/'d-beta'!S75</f>
        <v>1.7803705610407912</v>
      </c>
      <c r="P75" s="39">
        <f>'d-beta'!S75/'d-beta'!G75</f>
        <v>0.64932414831109442</v>
      </c>
      <c r="Q75" s="39">
        <f>'d-beta'!H75/'d-beta'!N75</f>
        <v>0.4460263412478957</v>
      </c>
      <c r="R75" s="75">
        <f t="shared" si="23"/>
        <v>-144.9982941381962</v>
      </c>
      <c r="T75" s="75">
        <f>1000*LN(D75)</f>
        <v>115.67553100652523</v>
      </c>
      <c r="U75" s="75">
        <f>1000*LN(E75)</f>
        <v>38.450770376073919</v>
      </c>
      <c r="V75" s="75">
        <f>1000*LN(F75)</f>
        <v>-53.649521583463418</v>
      </c>
      <c r="W75" s="75">
        <f>1000*LN(G75)</f>
        <v>-40.87111266565865</v>
      </c>
      <c r="X75" s="75">
        <f>1000*LN(H75)</f>
        <v>39.904498198657627</v>
      </c>
      <c r="Y75" s="75">
        <f>1000*LN(I75)</f>
        <v>36.679891064987501</v>
      </c>
      <c r="Z75" s="75">
        <f>1000*LN(J75)</f>
        <v>25.657190701940127</v>
      </c>
      <c r="AA75" s="75">
        <f>1000*LN(K75)</f>
        <v>19.830938104121376</v>
      </c>
      <c r="AB75" s="75">
        <f>1000*LN(L75)</f>
        <v>127.38656968406723</v>
      </c>
      <c r="AC75" s="75">
        <f>1000*LN(M75)</f>
        <v>-64.55629541691988</v>
      </c>
      <c r="AD75" s="75">
        <f>1000*LN(N75)</f>
        <v>-27.876404351932418</v>
      </c>
      <c r="AE75" s="75">
        <f>1000*LN(O75)</f>
        <v>576.82152299746474</v>
      </c>
      <c r="AF75" s="75">
        <f>1000*LN(P75)</f>
        <v>-431.82322885926845</v>
      </c>
      <c r="AG75" s="75">
        <f>1000*LN(Q75)</f>
        <v>-807.37726761217425</v>
      </c>
      <c r="AI75" s="40">
        <f>'d-beta'!T75/'d-beta'!Q75</f>
        <v>1.039480033115725</v>
      </c>
      <c r="AJ75" s="40">
        <f>'d-beta'!Q75/'d-beta'!G75</f>
        <v>1.0200288774328703</v>
      </c>
      <c r="AK75" s="40">
        <f>'d-beta'!T75/'d-beta'!G75</f>
        <v>1.0602996512929159</v>
      </c>
      <c r="AL75" s="40">
        <f>'d-beta'!T77/'d-beta'!F77</f>
        <v>0.91689950930365394</v>
      </c>
      <c r="AN75" s="4">
        <f>'d-beta'!U75/'d-beta'!W75</f>
        <v>0.99381996422358909</v>
      </c>
      <c r="AO75" s="4">
        <f>'d-beta'!W75/'d-beta'!P75</f>
        <v>0.96766755962003803</v>
      </c>
      <c r="AP75" s="4">
        <f>'d-beta'!P75/'d-beta'!Q75</f>
        <v>1.0259891695533132</v>
      </c>
      <c r="AQ75" s="4">
        <f>'d-beta'!Q75/'d-beta'!G75</f>
        <v>1.0200288774328703</v>
      </c>
      <c r="AR75" s="4">
        <f>'d-beta'!U75/'d-beta'!G75</f>
        <v>1.0064429035095002</v>
      </c>
      <c r="AS75" s="4">
        <f>'d-beta'!U77/'d-beta'!F77</f>
        <v>0.87102813513147237</v>
      </c>
      <c r="AU75" s="53">
        <f t="shared" si="15"/>
        <v>38.720619969570755</v>
      </c>
      <c r="AV75" s="12">
        <f t="shared" si="16"/>
        <v>19.830938104121376</v>
      </c>
      <c r="AW75" s="12">
        <f t="shared" si="17"/>
        <v>58.551558073692227</v>
      </c>
      <c r="AX75" s="12">
        <f t="shared" si="13"/>
        <v>-86.757399095305146</v>
      </c>
      <c r="AY75" s="12"/>
      <c r="AZ75" s="53">
        <f t="shared" si="18"/>
        <v>-6.1992112417057514</v>
      </c>
      <c r="BA75" s="53">
        <f t="shared" si="19"/>
        <v>-32.866680835786305</v>
      </c>
      <c r="BB75" s="12">
        <f t="shared" si="20"/>
        <v>25.657190701940127</v>
      </c>
      <c r="BC75" s="12">
        <f t="shared" si="21"/>
        <v>19.830938104121376</v>
      </c>
      <c r="BD75" s="12">
        <f t="shared" si="22"/>
        <v>6.4222367285694393</v>
      </c>
      <c r="BE75" s="12">
        <f t="shared" si="14"/>
        <v>-138.08100054861222</v>
      </c>
    </row>
    <row r="76" spans="1:57" x14ac:dyDescent="0.2">
      <c r="A76" s="72">
        <f>'d-beta'!A76</f>
        <v>142</v>
      </c>
      <c r="B76" s="44">
        <f t="shared" si="12"/>
        <v>2.4087679152113695</v>
      </c>
      <c r="D76" s="40">
        <f>'d-beta'!F76/'d-beta'!J76</f>
        <v>1.1227322896515088</v>
      </c>
      <c r="E76" s="39">
        <f>'d-beta'!J76/'d-beta'!K76</f>
        <v>1.0390105846104531</v>
      </c>
      <c r="F76" s="39">
        <f>'d-beta'!K76/'d-beta'!L76</f>
        <v>0.94793332587001033</v>
      </c>
      <c r="G76" s="39">
        <f>'d-beta'!L76/'d-beta'!M76</f>
        <v>0.96042147462358729</v>
      </c>
      <c r="H76" s="39">
        <f>'d-beta'!M76/'d-beta'!P76</f>
        <v>1.0402008928592046</v>
      </c>
      <c r="I76" s="39">
        <f>'d-beta'!N76/'d-beta'!P76</f>
        <v>1.036843653754346</v>
      </c>
      <c r="J76" s="39">
        <f>'d-beta'!P76/'d-beta'!Q76</f>
        <v>1.0257655803021104</v>
      </c>
      <c r="K76" s="39">
        <f>'d-beta'!Q76/'d-beta'!G76</f>
        <v>1.019671503480714</v>
      </c>
      <c r="L76" s="133">
        <f>'d-beta'!F76/'d-beta'!R76</f>
        <v>1.1359413659541397</v>
      </c>
      <c r="M76" s="39">
        <f>'d-beta'!R76/'d-beta'!N76</f>
        <v>0.93795903743954157</v>
      </c>
      <c r="N76" s="39">
        <f>'d-beta'!R76/'d-beta'!P76</f>
        <v>0.97251687545072363</v>
      </c>
      <c r="O76" s="133">
        <f>'d-beta'!F76/'d-beta'!S76</f>
        <v>1.7748953992107674</v>
      </c>
      <c r="P76" s="39">
        <f>'d-beta'!S76/'d-beta'!G76</f>
        <v>0.65101156220298095</v>
      </c>
      <c r="Q76" s="39">
        <f>'d-beta'!H76/'d-beta'!N76</f>
        <v>0.44898364078689107</v>
      </c>
      <c r="R76" s="75">
        <f t="shared" si="23"/>
        <v>-144.51361491800986</v>
      </c>
      <c r="T76" s="75">
        <f>1000*LN(D76)</f>
        <v>115.76525878114582</v>
      </c>
      <c r="U76" s="75">
        <f>1000*LN(E76)</f>
        <v>38.268899370737287</v>
      </c>
      <c r="V76" s="75">
        <f>1000*LN(F76)</f>
        <v>-53.471110561229963</v>
      </c>
      <c r="W76" s="75">
        <f>1000*LN(G76)</f>
        <v>-40.38305480215292</v>
      </c>
      <c r="X76" s="75">
        <f>1000*LN(H76)</f>
        <v>39.413860709864643</v>
      </c>
      <c r="Y76" s="75">
        <f>1000*LN(I76)</f>
        <v>36.181150045045669</v>
      </c>
      <c r="Z76" s="75">
        <f>1000*LN(J76)</f>
        <v>25.439241405511172</v>
      </c>
      <c r="AA76" s="75">
        <f>1000*LN(K76)</f>
        <v>19.480520014133926</v>
      </c>
      <c r="AB76" s="75">
        <f>1000*LN(L76)</f>
        <v>127.46170448989699</v>
      </c>
      <c r="AC76" s="75">
        <f>1000*LN(M76)</f>
        <v>-64.049001036577806</v>
      </c>
      <c r="AD76" s="75">
        <f>1000*LN(N76)</f>
        <v>-27.867850991532158</v>
      </c>
      <c r="AE76" s="75">
        <f>1000*LN(O76)</f>
        <v>573.74149116883427</v>
      </c>
      <c r="AF76" s="75">
        <f>1000*LN(P76)</f>
        <v>-429.22787625082452</v>
      </c>
      <c r="AG76" s="75">
        <f>1000*LN(Q76)</f>
        <v>-800.76882667671634</v>
      </c>
      <c r="AI76" s="40">
        <f>'d-beta'!T76/'d-beta'!Q76</f>
        <v>1.0391776287242782</v>
      </c>
      <c r="AJ76" s="40">
        <f>'d-beta'!Q76/'d-beta'!G76</f>
        <v>1.019671503480714</v>
      </c>
      <c r="AK76" s="40">
        <f>'d-beta'!T76/'d-beta'!G76</f>
        <v>1.0596198150648077</v>
      </c>
      <c r="AL76" s="40">
        <f>'d-beta'!T78/'d-beta'!F78</f>
        <v>0.91676082801793013</v>
      </c>
      <c r="AN76" s="4">
        <f>'d-beta'!U76/'d-beta'!W76</f>
        <v>0.99385692574049522</v>
      </c>
      <c r="AO76" s="4">
        <f>'d-beta'!W76/'d-beta'!P76</f>
        <v>0.96795238704807307</v>
      </c>
      <c r="AP76" s="4">
        <f>'d-beta'!P76/'d-beta'!Q76</f>
        <v>1.0257655803021104</v>
      </c>
      <c r="AQ76" s="4">
        <f>'d-beta'!Q76/'d-beta'!G76</f>
        <v>1.019671503480714</v>
      </c>
      <c r="AR76" s="4">
        <f>'d-beta'!U76/'d-beta'!G76</f>
        <v>1.006204529845157</v>
      </c>
      <c r="AS76" s="4">
        <f>'d-beta'!U78/'d-beta'!F78</f>
        <v>0.8712417187122441</v>
      </c>
      <c r="AU76" s="53">
        <f t="shared" si="15"/>
        <v>38.429658740955041</v>
      </c>
      <c r="AV76" s="12">
        <f t="shared" si="16"/>
        <v>19.480520014133926</v>
      </c>
      <c r="AW76" s="12">
        <f t="shared" si="17"/>
        <v>57.910178755088744</v>
      </c>
      <c r="AX76" s="12">
        <f t="shared" si="13"/>
        <v>-86.908660791013517</v>
      </c>
      <c r="AY76" s="12"/>
      <c r="AZ76" s="53">
        <f t="shared" si="18"/>
        <v>-6.1620205724405279</v>
      </c>
      <c r="BA76" s="53">
        <f t="shared" si="19"/>
        <v>-32.572379849085742</v>
      </c>
      <c r="BB76" s="12">
        <f t="shared" si="20"/>
        <v>25.439241405511172</v>
      </c>
      <c r="BC76" s="12">
        <f t="shared" si="21"/>
        <v>19.480520014133926</v>
      </c>
      <c r="BD76" s="12">
        <f t="shared" si="22"/>
        <v>6.1853609981187416</v>
      </c>
      <c r="BE76" s="12">
        <f t="shared" si="14"/>
        <v>-137.83582201743297</v>
      </c>
    </row>
    <row r="77" spans="1:57" x14ac:dyDescent="0.2">
      <c r="A77" s="72">
        <f>'d-beta'!A77</f>
        <v>144</v>
      </c>
      <c r="B77" s="44">
        <f t="shared" si="12"/>
        <v>2.3972192256981901</v>
      </c>
      <c r="D77" s="40">
        <f>'d-beta'!F77/'d-beta'!J77</f>
        <v>1.122828852575813</v>
      </c>
      <c r="E77" s="39">
        <f>'d-beta'!J77/'d-beta'!K77</f>
        <v>1.0388257636308995</v>
      </c>
      <c r="F77" s="39">
        <f>'d-beta'!K77/'d-beta'!L77</f>
        <v>0.94809813744172555</v>
      </c>
      <c r="G77" s="39">
        <f>'d-beta'!L77/'d-beta'!M77</f>
        <v>0.96088551284366441</v>
      </c>
      <c r="H77" s="39">
        <f>'d-beta'!M77/'d-beta'!P77</f>
        <v>1.039698293592993</v>
      </c>
      <c r="I77" s="39">
        <f>'d-beta'!N77/'d-beta'!P77</f>
        <v>1.0363349266148203</v>
      </c>
      <c r="J77" s="39">
        <f>'d-beta'!P77/'d-beta'!Q77</f>
        <v>1.0255436539254079</v>
      </c>
      <c r="K77" s="39">
        <f>'d-beta'!Q77/'d-beta'!G77</f>
        <v>1.0193215449784196</v>
      </c>
      <c r="L77" s="133">
        <f>'d-beta'!F77/'d-beta'!R77</f>
        <v>1.1360213556337131</v>
      </c>
      <c r="M77" s="39">
        <f>'d-beta'!R77/'d-beta'!N77</f>
        <v>0.9384300700322401</v>
      </c>
      <c r="N77" s="39">
        <f>'d-beta'!R77/'d-beta'!P77</f>
        <v>0.97252785776000228</v>
      </c>
      <c r="O77" s="133">
        <f>'d-beta'!F77/'d-beta'!S77</f>
        <v>1.7694923291732616</v>
      </c>
      <c r="P77" s="39">
        <f>'d-beta'!S77/'d-beta'!G77</f>
        <v>0.65268738234524448</v>
      </c>
      <c r="Q77" s="39">
        <f>'d-beta'!H77/'d-beta'!N77</f>
        <v>0.45192515608715556</v>
      </c>
      <c r="R77" s="75">
        <f t="shared" si="23"/>
        <v>-144.03568076459612</v>
      </c>
      <c r="T77" s="75">
        <f>1000*LN(D77)</f>
        <v>115.8512621613681</v>
      </c>
      <c r="U77" s="75">
        <f>1000*LN(E77)</f>
        <v>38.091001837856517</v>
      </c>
      <c r="V77" s="75">
        <f>1000*LN(F77)</f>
        <v>-53.297261576843972</v>
      </c>
      <c r="W77" s="75">
        <f>1000*LN(G77)</f>
        <v>-39.900010466055704</v>
      </c>
      <c r="X77" s="75">
        <f>1000*LN(H77)</f>
        <v>38.930568751035061</v>
      </c>
      <c r="Y77" s="75">
        <f>1000*LN(I77)</f>
        <v>35.690379829152477</v>
      </c>
      <c r="Z77" s="75">
        <f>1000*LN(J77)</f>
        <v>25.222866054720228</v>
      </c>
      <c r="AA77" s="75">
        <f>1000*LN(K77)</f>
        <v>19.13725400251592</v>
      </c>
      <c r="AB77" s="75">
        <f>1000*LN(L77)</f>
        <v>127.53211909560011</v>
      </c>
      <c r="AC77" s="75">
        <f>1000*LN(M77)</f>
        <v>-63.546938217392601</v>
      </c>
      <c r="AD77" s="75">
        <f>1000*LN(N77)</f>
        <v>-27.856558388240057</v>
      </c>
      <c r="AE77" s="75">
        <f>1000*LN(O77)</f>
        <v>570.69268576898423</v>
      </c>
      <c r="AF77" s="75">
        <f>1000*LN(P77)</f>
        <v>-426.65700500438805</v>
      </c>
      <c r="AG77" s="75">
        <f>1000*LN(Q77)</f>
        <v>-794.2386967384042</v>
      </c>
      <c r="AI77" s="40">
        <f>'d-beta'!T77/'d-beta'!Q77</f>
        <v>1.0388777330507228</v>
      </c>
      <c r="AJ77" s="40">
        <f>'d-beta'!Q77/'d-beta'!G77</f>
        <v>1.0193215449784196</v>
      </c>
      <c r="AK77" s="40">
        <f>'d-beta'!T77/'d-beta'!G77</f>
        <v>1.0589504558969411</v>
      </c>
      <c r="AL77" s="40">
        <f>'d-beta'!T79/'d-beta'!F79</f>
        <v>0.91662387088834074</v>
      </c>
      <c r="AN77" s="4">
        <f>'d-beta'!U77/'d-beta'!W77</f>
        <v>0.9938954288850842</v>
      </c>
      <c r="AO77" s="4">
        <f>'d-beta'!W77/'d-beta'!P77</f>
        <v>0.96823334714816134</v>
      </c>
      <c r="AP77" s="4">
        <f>'d-beta'!P77/'d-beta'!Q77</f>
        <v>1.0255436539254079</v>
      </c>
      <c r="AQ77" s="4">
        <f>'d-beta'!Q77/'d-beta'!G77</f>
        <v>1.0193215449784196</v>
      </c>
      <c r="AR77" s="4">
        <f>'d-beta'!U77/'d-beta'!G77</f>
        <v>1.0059724445670606</v>
      </c>
      <c r="AS77" s="4">
        <f>'d-beta'!U79/'d-beta'!F79</f>
        <v>0.87145400003946116</v>
      </c>
      <c r="AU77" s="53">
        <f t="shared" si="15"/>
        <v>38.141027666775003</v>
      </c>
      <c r="AV77" s="12">
        <f t="shared" si="16"/>
        <v>19.13725400251592</v>
      </c>
      <c r="AW77" s="12">
        <f t="shared" si="17"/>
        <v>57.278281669291047</v>
      </c>
      <c r="AX77" s="12">
        <f t="shared" si="13"/>
        <v>-87.058064383097445</v>
      </c>
      <c r="AY77" s="12"/>
      <c r="AZ77" s="53">
        <f t="shared" si="18"/>
        <v>-6.1232801886052952</v>
      </c>
      <c r="BA77" s="53">
        <f t="shared" si="19"/>
        <v>-32.28215965264684</v>
      </c>
      <c r="BB77" s="12">
        <f t="shared" si="20"/>
        <v>25.222866054720228</v>
      </c>
      <c r="BC77" s="12">
        <f t="shared" si="21"/>
        <v>19.13725400251592</v>
      </c>
      <c r="BD77" s="12">
        <f t="shared" si="22"/>
        <v>5.9546802159839176</v>
      </c>
      <c r="BE77" s="12">
        <f t="shared" si="14"/>
        <v>-137.59219792863439</v>
      </c>
    </row>
    <row r="78" spans="1:57" x14ac:dyDescent="0.2">
      <c r="A78" s="72">
        <f>'d-beta'!A78</f>
        <v>146</v>
      </c>
      <c r="B78" s="44">
        <f t="shared" si="12"/>
        <v>2.3857807467493739</v>
      </c>
      <c r="D78" s="40">
        <f>'d-beta'!F78/'d-beta'!J78</f>
        <v>1.12292078815452</v>
      </c>
      <c r="E78" s="39">
        <f>'d-beta'!J78/'d-beta'!K78</f>
        <v>1.0386411413998691</v>
      </c>
      <c r="F78" s="39">
        <f>'d-beta'!K78/'d-beta'!L78</f>
        <v>0.94826216342628622</v>
      </c>
      <c r="G78" s="39">
        <f>'d-beta'!L78/'d-beta'!M78</f>
        <v>0.96134611193251762</v>
      </c>
      <c r="H78" s="39">
        <f>'d-beta'!M78/'d-beta'!P78</f>
        <v>1.0392030880053806</v>
      </c>
      <c r="I78" s="39">
        <f>'d-beta'!N78/'d-beta'!P78</f>
        <v>1.0358321856269965</v>
      </c>
      <c r="J78" s="39">
        <f>'d-beta'!P78/'d-beta'!Q78</f>
        <v>1.025323065550694</v>
      </c>
      <c r="K78" s="39">
        <f>'d-beta'!Q78/'d-beta'!G78</f>
        <v>1.0189774105530487</v>
      </c>
      <c r="L78" s="133">
        <f>'d-beta'!F78/'d-beta'!R78</f>
        <v>1.1360979715403023</v>
      </c>
      <c r="M78" s="39">
        <f>'d-beta'!R78/'d-beta'!N78</f>
        <v>0.93889728290097063</v>
      </c>
      <c r="N78" s="39">
        <f>'d-beta'!R78/'d-beta'!P78</f>
        <v>0.97254002462656086</v>
      </c>
      <c r="O78" s="133">
        <f>'d-beta'!F78/'d-beta'!S78</f>
        <v>1.7641539304275371</v>
      </c>
      <c r="P78" s="39">
        <f>'d-beta'!S78/'d-beta'!G78</f>
        <v>0.65435296575571722</v>
      </c>
      <c r="Q78" s="39">
        <f>'d-beta'!H78/'d-beta'!N78</f>
        <v>0.45485455157917959</v>
      </c>
      <c r="R78" s="75">
        <f t="shared" si="23"/>
        <v>-143.56284580278606</v>
      </c>
      <c r="T78" s="75">
        <f>1000*LN(D78)</f>
        <v>115.93313734201244</v>
      </c>
      <c r="U78" s="75">
        <f>1000*LN(E78)</f>
        <v>37.91326400620261</v>
      </c>
      <c r="V78" s="75">
        <f>1000*LN(F78)</f>
        <v>-53.124271259661491</v>
      </c>
      <c r="W78" s="75">
        <f>1000*LN(G78)</f>
        <v>-39.42077675485077</v>
      </c>
      <c r="X78" s="75">
        <f>1000*LN(H78)</f>
        <v>38.454157891566638</v>
      </c>
      <c r="Y78" s="75">
        <f>1000*LN(I78)</f>
        <v>35.205147731106031</v>
      </c>
      <c r="Z78" s="75">
        <f>1000*LN(J78)</f>
        <v>25.007748832845422</v>
      </c>
      <c r="AA78" s="75">
        <f>1000*LN(K78)</f>
        <v>18.799585744670917</v>
      </c>
      <c r="AB78" s="75">
        <f>1000*LN(L78)</f>
        <v>127.59955913336748</v>
      </c>
      <c r="AC78" s="75">
        <f>1000*LN(M78)</f>
        <v>-63.049195639204036</v>
      </c>
      <c r="AD78" s="75">
        <f>1000*LN(N78)</f>
        <v>-27.844047908098037</v>
      </c>
      <c r="AE78" s="75">
        <f>1000*LN(O78)</f>
        <v>567.67121592460978</v>
      </c>
      <c r="AF78" s="75">
        <f>1000*LN(P78)</f>
        <v>-424.10837012182373</v>
      </c>
      <c r="AG78" s="75">
        <f>1000*LN(Q78)</f>
        <v>-787.77757799447409</v>
      </c>
      <c r="AI78" s="40">
        <f>'d-beta'!T78/'d-beta'!Q78</f>
        <v>1.0385802115755227</v>
      </c>
      <c r="AJ78" s="40">
        <f>'d-beta'!Q78/'d-beta'!G78</f>
        <v>1.0189774105530487</v>
      </c>
      <c r="AK78" s="40">
        <f>'d-beta'!T78/'d-beta'!G78</f>
        <v>1.0582897746428637</v>
      </c>
      <c r="AL78" s="40">
        <f>'d-beta'!T80/'d-beta'!F80</f>
        <v>0.91648973882936968</v>
      </c>
      <c r="AN78" s="4">
        <f>'d-beta'!U78/'d-beta'!W78</f>
        <v>0.99393194079917868</v>
      </c>
      <c r="AO78" s="4">
        <f>'d-beta'!W78/'d-beta'!P78</f>
        <v>0.96851261966977042</v>
      </c>
      <c r="AP78" s="4">
        <f>'d-beta'!P78/'d-beta'!Q78</f>
        <v>1.025323065550694</v>
      </c>
      <c r="AQ78" s="4">
        <f>'d-beta'!Q78/'d-beta'!G78</f>
        <v>1.0189774105530487</v>
      </c>
      <c r="AR78" s="4">
        <f>'d-beta'!U78/'d-beta'!G78</f>
        <v>1.0057434545375328</v>
      </c>
      <c r="AS78" s="4">
        <f>'d-beta'!U80/'d-beta'!F80</f>
        <v>0.871665468753416</v>
      </c>
      <c r="AU78" s="53">
        <f t="shared" si="15"/>
        <v>37.854599267101449</v>
      </c>
      <c r="AV78" s="12">
        <f t="shared" si="16"/>
        <v>18.799585744670917</v>
      </c>
      <c r="AW78" s="12">
        <f t="shared" si="17"/>
        <v>56.654185011772441</v>
      </c>
      <c r="AX78" s="12">
        <f t="shared" si="13"/>
        <v>-87.204407805021091</v>
      </c>
      <c r="AY78" s="12"/>
      <c r="AZ78" s="53">
        <f t="shared" si="18"/>
        <v>-6.0865446906889051</v>
      </c>
      <c r="BA78" s="53">
        <f t="shared" si="19"/>
        <v>-31.99376610147446</v>
      </c>
      <c r="BB78" s="12">
        <f t="shared" si="20"/>
        <v>25.007748832845422</v>
      </c>
      <c r="BC78" s="12">
        <f t="shared" si="21"/>
        <v>18.799585744670917</v>
      </c>
      <c r="BD78" s="12">
        <f t="shared" si="22"/>
        <v>5.727023785353003</v>
      </c>
      <c r="BE78" s="12">
        <f t="shared" si="14"/>
        <v>-137.34956543123167</v>
      </c>
    </row>
    <row r="79" spans="1:57" x14ac:dyDescent="0.2">
      <c r="A79" s="72">
        <f>'d-beta'!A79</f>
        <v>148</v>
      </c>
      <c r="B79" s="44">
        <f t="shared" si="12"/>
        <v>2.3744509082274727</v>
      </c>
      <c r="D79" s="40">
        <f>'d-beta'!F79/'d-beta'!J79</f>
        <v>1.1230100307805577</v>
      </c>
      <c r="E79" s="39">
        <f>'d-beta'!J79/'d-beta'!K79</f>
        <v>1.0384594457539214</v>
      </c>
      <c r="F79" s="39">
        <f>'d-beta'!K79/'d-beta'!L79</f>
        <v>0.94842277349120052</v>
      </c>
      <c r="G79" s="39">
        <f>'d-beta'!L79/'d-beta'!M79</f>
        <v>0.96180250864605377</v>
      </c>
      <c r="H79" s="39">
        <f>'d-beta'!M79/'d-beta'!P79</f>
        <v>1.0387133016468839</v>
      </c>
      <c r="I79" s="39">
        <f>'d-beta'!N79/'d-beta'!P79</f>
        <v>1.0353375215667646</v>
      </c>
      <c r="J79" s="39">
        <f>'d-beta'!P79/'d-beta'!Q79</f>
        <v>1.0251063339986</v>
      </c>
      <c r="K79" s="39">
        <f>'d-beta'!Q79/'d-beta'!G79</f>
        <v>1.0186359897049257</v>
      </c>
      <c r="L79" s="133">
        <f>'d-beta'!F79/'d-beta'!R79</f>
        <v>1.1361709277836727</v>
      </c>
      <c r="M79" s="39">
        <f>'d-beta'!R79/'d-beta'!N79</f>
        <v>0.93935796646224268</v>
      </c>
      <c r="N79" s="39">
        <f>'d-beta'!R79/'d-beta'!P79</f>
        <v>0.97255254886101428</v>
      </c>
      <c r="O79" s="133">
        <f>'d-beta'!F79/'d-beta'!S79</f>
        <v>1.7588898915018738</v>
      </c>
      <c r="P79" s="39">
        <f>'d-beta'!S79/'d-beta'!G79</f>
        <v>0.65600330753627312</v>
      </c>
      <c r="Q79" s="39">
        <f>'d-beta'!H79/'d-beta'!N79</f>
        <v>0.45776907586926696</v>
      </c>
      <c r="R79" s="75">
        <f t="shared" si="23"/>
        <v>-143.09341850814005</v>
      </c>
      <c r="T79" s="75">
        <f>1000*LN(D79)</f>
        <v>116.0126078451395</v>
      </c>
      <c r="U79" s="75">
        <f>1000*LN(E79)</f>
        <v>37.738312780888918</v>
      </c>
      <c r="V79" s="75">
        <f>1000*LN(F79)</f>
        <v>-52.954912541012916</v>
      </c>
      <c r="W79" s="75">
        <f>1000*LN(G79)</f>
        <v>-38.946141859533256</v>
      </c>
      <c r="X79" s="75">
        <f>1000*LN(H79)</f>
        <v>37.982737222278374</v>
      </c>
      <c r="Y79" s="75">
        <f>1000*LN(I79)</f>
        <v>34.727481349718516</v>
      </c>
      <c r="Z79" s="75">
        <f>1000*LN(J79)</f>
        <v>24.796347696138351</v>
      </c>
      <c r="AA79" s="75">
        <f>1000*LN(K79)</f>
        <v>18.464467364241173</v>
      </c>
      <c r="AB79" s="75">
        <f>1000*LN(L79)</f>
        <v>127.6637735786007</v>
      </c>
      <c r="AC79" s="75">
        <f>1000*LN(M79)</f>
        <v>-62.558651480558694</v>
      </c>
      <c r="AD79" s="75">
        <f>1000*LN(N79)</f>
        <v>-27.831170130840238</v>
      </c>
      <c r="AE79" s="75">
        <f>1000*LN(O79)</f>
        <v>564.68286658287275</v>
      </c>
      <c r="AF79" s="75">
        <f>1000*LN(P79)</f>
        <v>-421.58944807473262</v>
      </c>
      <c r="AG79" s="75">
        <f>1000*LN(Q79)</f>
        <v>-781.39042317890403</v>
      </c>
      <c r="AI79" s="40">
        <f>'d-beta'!T79/'d-beta'!Q79</f>
        <v>1.0382855951758578</v>
      </c>
      <c r="AJ79" s="40">
        <f>'d-beta'!Q79/'d-beta'!G79</f>
        <v>1.0186359897049257</v>
      </c>
      <c r="AK79" s="40">
        <f>'d-beta'!T79/'d-beta'!G79</f>
        <v>1.0576350748383279</v>
      </c>
      <c r="AL79" s="40">
        <f>'d-beta'!T81/'d-beta'!F81</f>
        <v>0.91635839070619574</v>
      </c>
      <c r="AN79" s="4">
        <f>'d-beta'!U79/'d-beta'!W79</f>
        <v>0.99396701072493376</v>
      </c>
      <c r="AO79" s="4">
        <f>'d-beta'!W79/'d-beta'!P79</f>
        <v>0.96878910449487954</v>
      </c>
      <c r="AP79" s="4">
        <f>'d-beta'!P79/'d-beta'!Q79</f>
        <v>1.0251063339986</v>
      </c>
      <c r="AQ79" s="4">
        <f>'d-beta'!Q79/'d-beta'!G79</f>
        <v>1.0186359897049257</v>
      </c>
      <c r="AR79" s="4">
        <f>'d-beta'!U79/'d-beta'!G79</f>
        <v>1.0055163800792735</v>
      </c>
      <c r="AS79" s="4">
        <f>'d-beta'!U81/'d-beta'!F81</f>
        <v>0.87187550867328534</v>
      </c>
      <c r="AU79" s="53">
        <f t="shared" si="15"/>
        <v>37.570886760801464</v>
      </c>
      <c r="AV79" s="12">
        <f t="shared" si="16"/>
        <v>18.464467364241173</v>
      </c>
      <c r="AW79" s="12">
        <f t="shared" si="17"/>
        <v>56.035354125042666</v>
      </c>
      <c r="AX79" s="12">
        <f t="shared" si="13"/>
        <v>-87.34773459929518</v>
      </c>
      <c r="AY79" s="12"/>
      <c r="AZ79" s="53">
        <f t="shared" si="18"/>
        <v>-6.0512612818095635</v>
      </c>
      <c r="BA79" s="53">
        <f t="shared" si="19"/>
        <v>-31.708333199064306</v>
      </c>
      <c r="BB79" s="12">
        <f t="shared" si="20"/>
        <v>24.796347696138351</v>
      </c>
      <c r="BC79" s="12">
        <f t="shared" si="21"/>
        <v>18.464467364241173</v>
      </c>
      <c r="BD79" s="12">
        <f t="shared" si="22"/>
        <v>5.5012205795057598</v>
      </c>
      <c r="BE79" s="12">
        <f t="shared" si="14"/>
        <v>-137.10863054802013</v>
      </c>
    </row>
    <row r="80" spans="1:57" x14ac:dyDescent="0.2">
      <c r="A80" s="72">
        <f>'d-beta'!A80</f>
        <v>150</v>
      </c>
      <c r="B80" s="44">
        <f t="shared" si="12"/>
        <v>2.3632281696797826</v>
      </c>
      <c r="D80" s="40">
        <f>'d-beta'!F80/'d-beta'!J80</f>
        <v>1.1230962717527935</v>
      </c>
      <c r="E80" s="39">
        <f>'d-beta'!J80/'d-beta'!K80</f>
        <v>1.0382765755801295</v>
      </c>
      <c r="F80" s="39">
        <f>'d-beta'!K80/'d-beta'!L80</f>
        <v>0.94858161945684372</v>
      </c>
      <c r="G80" s="39">
        <f>'d-beta'!L80/'d-beta'!M80</f>
        <v>0.96225600883135143</v>
      </c>
      <c r="H80" s="39">
        <f>'d-beta'!M80/'d-beta'!P80</f>
        <v>1.0382311389006802</v>
      </c>
      <c r="I80" s="39">
        <f>'d-beta'!N80/'d-beta'!P80</f>
        <v>1.0348490341519507</v>
      </c>
      <c r="J80" s="39">
        <f>'d-beta'!P80/'d-beta'!Q80</f>
        <v>1.0248902622169793</v>
      </c>
      <c r="K80" s="39">
        <f>'d-beta'!Q80/'d-beta'!G80</f>
        <v>1.0183042954498323</v>
      </c>
      <c r="L80" s="133">
        <f>'d-beta'!F80/'d-beta'!R80</f>
        <v>1.1362375437068597</v>
      </c>
      <c r="M80" s="39">
        <f>'d-beta'!R80/'d-beta'!N80</f>
        <v>0.93981699630690174</v>
      </c>
      <c r="N80" s="39">
        <f>'d-beta'!R80/'d-beta'!P80</f>
        <v>0.97256871090778463</v>
      </c>
      <c r="O80" s="133">
        <f>'d-beta'!F80/'d-beta'!S80</f>
        <v>1.7536868002392501</v>
      </c>
      <c r="P80" s="39">
        <f>'d-beta'!S80/'d-beta'!G80</f>
        <v>0.65764623495023999</v>
      </c>
      <c r="Q80" s="39">
        <f>'d-beta'!H80/'d-beta'!N80</f>
        <v>0.46067273188589652</v>
      </c>
      <c r="R80" s="75">
        <f t="shared" si="23"/>
        <v>-142.63218576909998</v>
      </c>
      <c r="T80" s="75">
        <f>1000*LN(D80)</f>
        <v>116.08939937738431</v>
      </c>
      <c r="U80" s="75">
        <f>1000*LN(E80)</f>
        <v>37.562199714629301</v>
      </c>
      <c r="V80" s="75">
        <f>1000*LN(F80)</f>
        <v>-52.787442221381667</v>
      </c>
      <c r="W80" s="75">
        <f>1000*LN(G80)</f>
        <v>-38.474742274150351</v>
      </c>
      <c r="X80" s="75">
        <f>1000*LN(H80)</f>
        <v>37.518437123101492</v>
      </c>
      <c r="Y80" s="75">
        <f>1000*LN(I80)</f>
        <v>34.255555355869731</v>
      </c>
      <c r="Z80" s="75">
        <f>1000*LN(J80)</f>
        <v>24.585545607179117</v>
      </c>
      <c r="AA80" s="75">
        <f>1000*LN(K80)</f>
        <v>18.138788442337866</v>
      </c>
      <c r="AB80" s="75">
        <f>1000*LN(L80)</f>
        <v>127.72240381523453</v>
      </c>
      <c r="AC80" s="75">
        <f>1000*LN(M80)</f>
        <v>-62.070107451521011</v>
      </c>
      <c r="AD80" s="75">
        <f>1000*LN(N80)</f>
        <v>-27.814552095651372</v>
      </c>
      <c r="AE80" s="75">
        <f>1000*LN(O80)</f>
        <v>561.72031485817456</v>
      </c>
      <c r="AF80" s="75">
        <f>1000*LN(P80)</f>
        <v>-419.08812908907453</v>
      </c>
      <c r="AG80" s="75">
        <f>1000*LN(Q80)</f>
        <v>-775.06739723152657</v>
      </c>
      <c r="AI80" s="40">
        <f>'d-beta'!T80/'d-beta'!Q80</f>
        <v>1.0379929465835747</v>
      </c>
      <c r="AJ80" s="40">
        <f>'d-beta'!Q80/'d-beta'!G80</f>
        <v>1.0183042954498323</v>
      </c>
      <c r="AK80" s="40">
        <f>'d-beta'!T80/'d-beta'!G80</f>
        <v>1.0569926761526822</v>
      </c>
      <c r="AL80" s="40">
        <f>'d-beta'!T82/'d-beta'!F82</f>
        <v>0.91622763758267778</v>
      </c>
      <c r="AN80" s="4">
        <f>'d-beta'!U80/'d-beta'!W80</f>
        <v>0.994002046553778</v>
      </c>
      <c r="AO80" s="4">
        <f>'d-beta'!W80/'d-beta'!P80</f>
        <v>0.96906295487434402</v>
      </c>
      <c r="AP80" s="4">
        <f>'d-beta'!P80/'d-beta'!Q80</f>
        <v>1.0248902622169793</v>
      </c>
      <c r="AQ80" s="4">
        <f>'d-beta'!Q80/'d-beta'!G80</f>
        <v>1.0183042954498323</v>
      </c>
      <c r="AR80" s="4">
        <f>'d-beta'!U80/'d-beta'!G80</f>
        <v>1.005296597978703</v>
      </c>
      <c r="AS80" s="4">
        <f>'d-beta'!U82/'d-beta'!F82</f>
        <v>0.87208451851887381</v>
      </c>
      <c r="AU80" s="53">
        <f t="shared" si="15"/>
        <v>37.28898952174108</v>
      </c>
      <c r="AV80" s="12">
        <f t="shared" si="16"/>
        <v>18.138788442337866</v>
      </c>
      <c r="AW80" s="12">
        <f t="shared" si="17"/>
        <v>55.427777964078821</v>
      </c>
      <c r="AX80" s="12">
        <f t="shared" si="13"/>
        <v>-87.490432537314391</v>
      </c>
      <c r="AY80" s="12"/>
      <c r="AZ80" s="53">
        <f t="shared" si="18"/>
        <v>-6.0160134204612392</v>
      </c>
      <c r="BA80" s="53">
        <f t="shared" si="19"/>
        <v>-31.425700291187347</v>
      </c>
      <c r="BB80" s="12">
        <f t="shared" si="20"/>
        <v>24.585545607179117</v>
      </c>
      <c r="BC80" s="12">
        <f t="shared" si="21"/>
        <v>18.138788442337866</v>
      </c>
      <c r="BD80" s="12">
        <f t="shared" si="22"/>
        <v>5.2826203378681988</v>
      </c>
      <c r="BE80" s="12">
        <f t="shared" si="14"/>
        <v>-136.86893486310734</v>
      </c>
    </row>
    <row r="81" spans="1:57" x14ac:dyDescent="0.2">
      <c r="A81" s="72">
        <f>'d-beta'!A81</f>
        <v>152</v>
      </c>
      <c r="B81" s="44">
        <f t="shared" si="12"/>
        <v>2.3521110196401271</v>
      </c>
      <c r="D81" s="40">
        <f>'d-beta'!F81/'d-beta'!J81</f>
        <v>1.1231790006700555</v>
      </c>
      <c r="E81" s="39">
        <f>'d-beta'!J81/'d-beta'!K81</f>
        <v>1.0380973960485336</v>
      </c>
      <c r="F81" s="39">
        <f>'d-beta'!K81/'d-beta'!L81</f>
        <v>0.94873810552493765</v>
      </c>
      <c r="G81" s="39">
        <f>'d-beta'!L81/'d-beta'!M81</f>
        <v>0.96270393432711043</v>
      </c>
      <c r="H81" s="39">
        <f>'d-beta'!M81/'d-beta'!P81</f>
        <v>1.0377552145954452</v>
      </c>
      <c r="I81" s="39">
        <f>'d-beta'!N81/'d-beta'!P81</f>
        <v>1.0343673875745976</v>
      </c>
      <c r="J81" s="39">
        <f>'d-beta'!P81/'d-beta'!Q81</f>
        <v>1.0246773234144193</v>
      </c>
      <c r="K81" s="39">
        <f>'d-beta'!Q81/'d-beta'!G81</f>
        <v>1.0179762387920073</v>
      </c>
      <c r="L81" s="133">
        <f>'d-beta'!F81/'d-beta'!R81</f>
        <v>1.1363021879807431</v>
      </c>
      <c r="M81" s="39">
        <f>'d-beta'!R81/'d-beta'!N81</f>
        <v>0.94026967499765912</v>
      </c>
      <c r="N81" s="39">
        <f>'d-beta'!R81/'d-beta'!P81</f>
        <v>0.97258428734294466</v>
      </c>
      <c r="O81" s="133">
        <f>'d-beta'!F81/'d-beta'!S81</f>
        <v>1.7485459466087618</v>
      </c>
      <c r="P81" s="39">
        <f>'d-beta'!S81/'d-beta'!G81</f>
        <v>0.65927834259070128</v>
      </c>
      <c r="Q81" s="39">
        <f>'d-beta'!H81/'d-beta'!N81</f>
        <v>0.46356089875381168</v>
      </c>
      <c r="R81" s="75">
        <f t="shared" si="23"/>
        <v>-142.17509240592383</v>
      </c>
      <c r="T81" s="75">
        <f>1000*LN(D81)</f>
        <v>116.16305813000031</v>
      </c>
      <c r="U81" s="75">
        <f>1000*LN(E81)</f>
        <v>37.389610831808554</v>
      </c>
      <c r="V81" s="75">
        <f>1000*LN(F81)</f>
        <v>-52.622487346999314</v>
      </c>
      <c r="W81" s="75">
        <f>1000*LN(G81)</f>
        <v>-38.009355443182287</v>
      </c>
      <c r="X81" s="75">
        <f>1000*LN(H81)</f>
        <v>37.059932843657478</v>
      </c>
      <c r="Y81" s="75">
        <f>1000*LN(I81)</f>
        <v>33.790020111711996</v>
      </c>
      <c r="Z81" s="75">
        <f>1000*LN(J81)</f>
        <v>24.377756603470242</v>
      </c>
      <c r="AA81" s="75">
        <f>1000*LN(K81)</f>
        <v>17.816576787168881</v>
      </c>
      <c r="AB81" s="75">
        <f>1000*LN(L81)</f>
        <v>127.7792954708562</v>
      </c>
      <c r="AC81" s="75">
        <f>1000*LN(M81)</f>
        <v>-61.588556567283362</v>
      </c>
      <c r="AD81" s="75">
        <f>1000*LN(N81)</f>
        <v>-27.798536455571256</v>
      </c>
      <c r="AE81" s="75">
        <f>1000*LN(O81)</f>
        <v>558.78455490481429</v>
      </c>
      <c r="AF81" s="75">
        <f>1000*LN(P81)</f>
        <v>-416.60946249889048</v>
      </c>
      <c r="AG81" s="75">
        <f>1000*LN(Q81)</f>
        <v>-768.81751370987979</v>
      </c>
      <c r="AI81" s="40">
        <f>'d-beta'!T81/'d-beta'!Q81</f>
        <v>1.0377042082871142</v>
      </c>
      <c r="AJ81" s="40">
        <f>'d-beta'!Q81/'d-beta'!G81</f>
        <v>1.0179762387920073</v>
      </c>
      <c r="AK81" s="40">
        <f>'d-beta'!T81/'d-beta'!G81</f>
        <v>1.0563582269307541</v>
      </c>
      <c r="AL81" s="40">
        <f>'d-beta'!T83/'d-beta'!F83</f>
        <v>0.91609860468206106</v>
      </c>
      <c r="AN81" s="4">
        <f>'d-beta'!U81/'d-beta'!W81</f>
        <v>0.99403764458427757</v>
      </c>
      <c r="AO81" s="4">
        <f>'d-beta'!W81/'d-beta'!P81</f>
        <v>0.9693324208921682</v>
      </c>
      <c r="AP81" s="4">
        <f>'d-beta'!P81/'d-beta'!Q81</f>
        <v>1.0246773234144193</v>
      </c>
      <c r="AQ81" s="4">
        <f>'d-beta'!Q81/'d-beta'!G81</f>
        <v>1.0179762387920073</v>
      </c>
      <c r="AR81" s="4">
        <f>'d-beta'!U81/'d-beta'!G81</f>
        <v>1.005079318078463</v>
      </c>
      <c r="AS81" s="4">
        <f>'d-beta'!U83/'d-beta'!F83</f>
        <v>0.87229119763563912</v>
      </c>
      <c r="AU81" s="53">
        <f t="shared" si="15"/>
        <v>37.010781019460005</v>
      </c>
      <c r="AV81" s="12">
        <f t="shared" si="16"/>
        <v>17.816576787168881</v>
      </c>
      <c r="AW81" s="12">
        <f t="shared" si="17"/>
        <v>54.827357806628783</v>
      </c>
      <c r="AX81" s="12">
        <f t="shared" si="13"/>
        <v>-87.631273068715117</v>
      </c>
      <c r="AY81" s="12"/>
      <c r="AZ81" s="53">
        <f t="shared" si="18"/>
        <v>-5.9802012275135219</v>
      </c>
      <c r="BA81" s="53">
        <f t="shared" si="19"/>
        <v>-31.147670305221812</v>
      </c>
      <c r="BB81" s="12">
        <f t="shared" si="20"/>
        <v>24.377756603470242</v>
      </c>
      <c r="BC81" s="12">
        <f t="shared" si="21"/>
        <v>17.816576787168881</v>
      </c>
      <c r="BD81" s="12">
        <f t="shared" si="22"/>
        <v>5.0664618579037439</v>
      </c>
      <c r="BE81" s="12">
        <f t="shared" si="14"/>
        <v>-136.6319685767524</v>
      </c>
    </row>
    <row r="82" spans="1:57" x14ac:dyDescent="0.2">
      <c r="A82" s="72">
        <f>'d-beta'!A82</f>
        <v>154</v>
      </c>
      <c r="B82" s="44">
        <f t="shared" si="12"/>
        <v>2.3410979749502516</v>
      </c>
      <c r="D82" s="40">
        <f>'d-beta'!F82/'d-beta'!J82</f>
        <v>1.1232579705895904</v>
      </c>
      <c r="E82" s="39">
        <f>'d-beta'!J82/'d-beta'!K82</f>
        <v>1.0379177334628824</v>
      </c>
      <c r="F82" s="39">
        <f>'d-beta'!K82/'d-beta'!L82</f>
        <v>0.94889598637283068</v>
      </c>
      <c r="G82" s="39">
        <f>'d-beta'!L82/'d-beta'!M82</f>
        <v>0.9631475329149749</v>
      </c>
      <c r="H82" s="39">
        <f>'d-beta'!M82/'d-beta'!P82</f>
        <v>1.037286357382605</v>
      </c>
      <c r="I82" s="39">
        <f>'d-beta'!N82/'d-beta'!P82</f>
        <v>1.0338934043863677</v>
      </c>
      <c r="J82" s="39">
        <f>'d-beta'!P82/'d-beta'!Q82</f>
        <v>1.0244664746485119</v>
      </c>
      <c r="K82" s="39">
        <f>'d-beta'!Q82/'d-beta'!G82</f>
        <v>1.0176537614610408</v>
      </c>
      <c r="L82" s="133">
        <f>'d-beta'!F82/'d-beta'!R82</f>
        <v>1.1363622743060746</v>
      </c>
      <c r="M82" s="39">
        <f>'d-beta'!R82/'d-beta'!N82</f>
        <v>0.9407190988117895</v>
      </c>
      <c r="N82" s="39">
        <f>'d-beta'!R82/'d-beta'!P82</f>
        <v>0.97260327164179683</v>
      </c>
      <c r="O82" s="133">
        <f>'d-beta'!F82/'d-beta'!S82</f>
        <v>1.743476904592262</v>
      </c>
      <c r="P82" s="39">
        <f>'d-beta'!S82/'d-beta'!G82</f>
        <v>0.66089752830418824</v>
      </c>
      <c r="Q82" s="39">
        <f>'d-beta'!H82/'d-beta'!N82</f>
        <v>0.46643485417416797</v>
      </c>
      <c r="R82" s="75">
        <f t="shared" si="23"/>
        <v>-141.72486406188617</v>
      </c>
      <c r="T82" s="75">
        <f>1000*LN(D82)</f>
        <v>116.23336494971331</v>
      </c>
      <c r="U82" s="75">
        <f>1000*LN(E82)</f>
        <v>37.216526750150663</v>
      </c>
      <c r="V82" s="75">
        <f>1000*LN(F82)</f>
        <v>-52.45608977970074</v>
      </c>
      <c r="W82" s="75">
        <f>1000*LN(G82)</f>
        <v>-37.548677552643909</v>
      </c>
      <c r="X82" s="75">
        <f>1000*LN(H82)</f>
        <v>36.608031323080027</v>
      </c>
      <c r="Y82" s="75">
        <f>1000*LN(I82)</f>
        <v>33.331680236615135</v>
      </c>
      <c r="Z82" s="75">
        <f>1000*LN(J82)</f>
        <v>24.171964538656812</v>
      </c>
      <c r="AA82" s="75">
        <f>1000*LN(K82)</f>
        <v>17.499743832630006</v>
      </c>
      <c r="AB82" s="75">
        <f>1000*LN(L82)</f>
        <v>127.83217289851223</v>
      </c>
      <c r="AC82" s="75">
        <f>1000*LN(M82)</f>
        <v>-61.110697444528128</v>
      </c>
      <c r="AD82" s="75">
        <f>1000*LN(N82)</f>
        <v>-27.779017207913022</v>
      </c>
      <c r="AE82" s="75">
        <f>1000*LN(O82)</f>
        <v>555.88134046840855</v>
      </c>
      <c r="AF82" s="75">
        <f>1000*LN(P82)</f>
        <v>-414.15647640652236</v>
      </c>
      <c r="AG82" s="75">
        <f>1000*LN(Q82)</f>
        <v>-762.63691651896158</v>
      </c>
      <c r="AI82" s="40">
        <f>'d-beta'!T82/'d-beta'!Q82</f>
        <v>1.0374177446264408</v>
      </c>
      <c r="AJ82" s="40">
        <f>'d-beta'!Q82/'d-beta'!G82</f>
        <v>1.0176537614610408</v>
      </c>
      <c r="AK82" s="40">
        <f>'d-beta'!T82/'d-beta'!G82</f>
        <v>1.055732070025527</v>
      </c>
      <c r="AL82" s="40">
        <f>'d-beta'!T84/'d-beta'!F84</f>
        <v>0.91597339661167843</v>
      </c>
      <c r="AN82" s="4">
        <f>'d-beta'!U82/'d-beta'!W82</f>
        <v>0.99407232230465348</v>
      </c>
      <c r="AO82" s="4">
        <f>'d-beta'!W82/'d-beta'!P82</f>
        <v>0.96960116411131991</v>
      </c>
      <c r="AP82" s="4">
        <f>'d-beta'!P82/'d-beta'!Q82</f>
        <v>1.0244664746485119</v>
      </c>
      <c r="AQ82" s="4">
        <f>'d-beta'!Q82/'d-beta'!G82</f>
        <v>1.0176537614610408</v>
      </c>
      <c r="AR82" s="4">
        <f>'d-beta'!U82/'d-beta'!G82</f>
        <v>1.0048677383300013</v>
      </c>
      <c r="AS82" s="4">
        <f>'d-beta'!U84/'d-beta'!F84</f>
        <v>0.87249825821064442</v>
      </c>
      <c r="AU82" s="53">
        <f t="shared" si="15"/>
        <v>36.734687691941673</v>
      </c>
      <c r="AV82" s="12">
        <f t="shared" si="16"/>
        <v>17.499743832630006</v>
      </c>
      <c r="AW82" s="12">
        <f t="shared" si="17"/>
        <v>54.234431524571818</v>
      </c>
      <c r="AX82" s="12">
        <f t="shared" si="13"/>
        <v>-87.767957730113949</v>
      </c>
      <c r="AY82" s="12"/>
      <c r="AZ82" s="53">
        <f t="shared" si="18"/>
        <v>-5.9453161145600468</v>
      </c>
      <c r="BA82" s="53">
        <f t="shared" si="19"/>
        <v>-30.870463057948133</v>
      </c>
      <c r="BB82" s="12">
        <f t="shared" si="20"/>
        <v>24.171964538656812</v>
      </c>
      <c r="BC82" s="12">
        <f t="shared" si="21"/>
        <v>17.499743832630006</v>
      </c>
      <c r="BD82" s="12">
        <f t="shared" si="22"/>
        <v>4.8559291987786661</v>
      </c>
      <c r="BE82" s="12">
        <f t="shared" si="14"/>
        <v>-136.39462122772579</v>
      </c>
    </row>
    <row r="83" spans="1:57" x14ac:dyDescent="0.2">
      <c r="A83" s="72">
        <f>'d-beta'!A83</f>
        <v>156</v>
      </c>
      <c r="B83" s="44">
        <f t="shared" si="12"/>
        <v>2.3301875801001981</v>
      </c>
      <c r="D83" s="40">
        <f>'d-beta'!F83/'d-beta'!J83</f>
        <v>1.1233351796813091</v>
      </c>
      <c r="E83" s="39">
        <f>'d-beta'!J83/'d-beta'!K83</f>
        <v>1.0377402963560625</v>
      </c>
      <c r="F83" s="39">
        <f>'d-beta'!K83/'d-beta'!L83</f>
        <v>0.94904864125408139</v>
      </c>
      <c r="G83" s="39">
        <f>'d-beta'!L83/'d-beta'!M83</f>
        <v>0.9635882789409761</v>
      </c>
      <c r="H83" s="39">
        <f>'d-beta'!M83/'d-beta'!P83</f>
        <v>1.0368237184748306</v>
      </c>
      <c r="I83" s="39">
        <f>'d-beta'!N83/'d-beta'!P83</f>
        <v>1.0334240991675254</v>
      </c>
      <c r="J83" s="39">
        <f>'d-beta'!P83/'d-beta'!Q83</f>
        <v>1.0242572773658765</v>
      </c>
      <c r="K83" s="39">
        <f>'d-beta'!Q83/'d-beta'!G83</f>
        <v>1.017337250963106</v>
      </c>
      <c r="L83" s="133">
        <f>'d-beta'!F83/'d-beta'!R83</f>
        <v>1.1364224111578938</v>
      </c>
      <c r="M83" s="39">
        <f>'d-beta'!R83/'d-beta'!N83</f>
        <v>0.94116240382615923</v>
      </c>
      <c r="N83" s="39">
        <f>'d-beta'!R83/'d-beta'!P83</f>
        <v>0.97261990934439135</v>
      </c>
      <c r="O83" s="133">
        <f>'d-beta'!F83/'d-beta'!S83</f>
        <v>1.7384692473640542</v>
      </c>
      <c r="P83" s="39">
        <f>'d-beta'!S83/'d-beta'!G83</f>
        <v>0.66250618586018717</v>
      </c>
      <c r="Q83" s="39">
        <f>'d-beta'!H83/'d-beta'!N83</f>
        <v>0.46929715117488041</v>
      </c>
      <c r="R83" s="75">
        <f t="shared" si="23"/>
        <v>-141.27959911342938</v>
      </c>
      <c r="T83" s="75">
        <f>1000*LN(D83)</f>
        <v>116.30209932802278</v>
      </c>
      <c r="U83" s="75">
        <f>1000*LN(E83)</f>
        <v>37.045557250644386</v>
      </c>
      <c r="V83" s="75">
        <f>1000*LN(F83)</f>
        <v>-52.29522641271118</v>
      </c>
      <c r="W83" s="75">
        <f>1000*LN(G83)</f>
        <v>-37.091172137550807</v>
      </c>
      <c r="X83" s="75">
        <f>1000*LN(H83)</f>
        <v>36.161922969591842</v>
      </c>
      <c r="Y83" s="75">
        <f>1000*LN(I83)</f>
        <v>32.877656869524927</v>
      </c>
      <c r="Z83" s="75">
        <f>1000*LN(J83)</f>
        <v>23.967742487580527</v>
      </c>
      <c r="AA83" s="75">
        <f>1000*LN(K83)</f>
        <v>17.18867562785206</v>
      </c>
      <c r="AB83" s="75">
        <f>1000*LN(L83)</f>
        <v>127.88509199130426</v>
      </c>
      <c r="AC83" s="75">
        <f>1000*LN(M83)</f>
        <v>-60.639567862832259</v>
      </c>
      <c r="AD83" s="75">
        <f>1000*LN(N83)</f>
        <v>-27.76191099330736</v>
      </c>
      <c r="AE83" s="75">
        <f>1000*LN(O83)</f>
        <v>553.00498313132789</v>
      </c>
      <c r="AF83" s="75">
        <f>1000*LN(P83)</f>
        <v>-411.72538401789831</v>
      </c>
      <c r="AG83" s="75">
        <f>1000*LN(Q83)</f>
        <v>-756.51912657120965</v>
      </c>
      <c r="AI83" s="40">
        <f>'d-beta'!T83/'d-beta'!Q83</f>
        <v>1.0371324553112362</v>
      </c>
      <c r="AJ83" s="40">
        <f>'d-beta'!Q83/'d-beta'!G83</f>
        <v>1.017337250963106</v>
      </c>
      <c r="AK83" s="40">
        <f>'d-beta'!T83/'d-beta'!G83</f>
        <v>1.0551134809709493</v>
      </c>
      <c r="AL83" s="40">
        <f>'d-beta'!T85/'d-beta'!F85</f>
        <v>0.91584936916495352</v>
      </c>
      <c r="AN83" s="4">
        <f>'d-beta'!U83/'d-beta'!W83</f>
        <v>0.99410669086515802</v>
      </c>
      <c r="AO83" s="4">
        <f>'d-beta'!W83/'d-beta'!P83</f>
        <v>0.96986533757184668</v>
      </c>
      <c r="AP83" s="4">
        <f>'d-beta'!P83/'d-beta'!Q83</f>
        <v>1.0242572773658765</v>
      </c>
      <c r="AQ83" s="4">
        <f>'d-beta'!Q83/'d-beta'!G83</f>
        <v>1.017337250963106</v>
      </c>
      <c r="AR83" s="4">
        <f>'d-beta'!U83/'d-beta'!G83</f>
        <v>1.0046584475227722</v>
      </c>
      <c r="AS83" s="4">
        <f>'d-beta'!U85/'d-beta'!F85</f>
        <v>0.87270397538610989</v>
      </c>
      <c r="AU83" s="53">
        <f t="shared" si="15"/>
        <v>36.459650416862452</v>
      </c>
      <c r="AV83" s="12">
        <f t="shared" si="16"/>
        <v>17.18867562785206</v>
      </c>
      <c r="AW83" s="12">
        <f t="shared" si="17"/>
        <v>53.648326044714331</v>
      </c>
      <c r="AX83" s="12">
        <f t="shared" si="13"/>
        <v>-87.903371973491204</v>
      </c>
      <c r="AY83" s="12"/>
      <c r="AZ83" s="53">
        <f t="shared" si="18"/>
        <v>-5.9107432111340446</v>
      </c>
      <c r="BA83" s="53">
        <f t="shared" si="19"/>
        <v>-30.598044367621451</v>
      </c>
      <c r="BB83" s="12">
        <f t="shared" si="20"/>
        <v>23.967742487580527</v>
      </c>
      <c r="BC83" s="12">
        <f t="shared" si="21"/>
        <v>17.18867562785206</v>
      </c>
      <c r="BD83" s="12">
        <f t="shared" si="22"/>
        <v>4.6476305366768784</v>
      </c>
      <c r="BE83" s="12">
        <f t="shared" si="14"/>
        <v>-136.15886955097682</v>
      </c>
    </row>
    <row r="84" spans="1:57" x14ac:dyDescent="0.2">
      <c r="A84" s="72">
        <f>'d-beta'!A84</f>
        <v>158</v>
      </c>
      <c r="B84" s="44">
        <f t="shared" si="12"/>
        <v>2.3193784065870346</v>
      </c>
      <c r="D84" s="40">
        <f>'d-beta'!F84/'d-beta'!J84</f>
        <v>1.1234082893454806</v>
      </c>
      <c r="E84" s="39">
        <f>'d-beta'!J84/'d-beta'!K84</f>
        <v>1.0375631450407539</v>
      </c>
      <c r="F84" s="39">
        <f>'d-beta'!K84/'d-beta'!L84</f>
        <v>0.94920177634094616</v>
      </c>
      <c r="G84" s="39">
        <f>'d-beta'!L84/'d-beta'!M84</f>
        <v>0.96402338260212073</v>
      </c>
      <c r="H84" s="39">
        <f>'d-beta'!M84/'d-beta'!P84</f>
        <v>1.0363673970940834</v>
      </c>
      <c r="I84" s="39">
        <f>'d-beta'!N84/'d-beta'!P84</f>
        <v>1.0329638417852578</v>
      </c>
      <c r="J84" s="39">
        <f>'d-beta'!P84/'d-beta'!Q84</f>
        <v>1.0240500546457574</v>
      </c>
      <c r="K84" s="39">
        <f>'d-beta'!Q84/'d-beta'!G84</f>
        <v>1.0170279814653569</v>
      </c>
      <c r="L84" s="133">
        <f>'d-beta'!F84/'d-beta'!R84</f>
        <v>1.1364727798078629</v>
      </c>
      <c r="M84" s="39">
        <f>'d-beta'!R84/'d-beta'!N84</f>
        <v>0.94160304782077853</v>
      </c>
      <c r="N84" s="39">
        <f>'d-beta'!R84/'d-beta'!P84</f>
        <v>0.97264190171365927</v>
      </c>
      <c r="O84" s="133">
        <f>'d-beta'!F84/'d-beta'!S84</f>
        <v>1.7335172379669497</v>
      </c>
      <c r="P84" s="39">
        <f>'d-beta'!S84/'d-beta'!G84</f>
        <v>0.66410681303875052</v>
      </c>
      <c r="Q84" s="39">
        <f>'d-beta'!H84/'d-beta'!N84</f>
        <v>0.47214534726118496</v>
      </c>
      <c r="R84" s="75">
        <f t="shared" si="23"/>
        <v>-140.84015068567254</v>
      </c>
      <c r="T84" s="75">
        <f>1000*LN(D84)</f>
        <v>116.36717989036129</v>
      </c>
      <c r="U84" s="75">
        <f>1000*LN(E84)</f>
        <v>36.874833960541189</v>
      </c>
      <c r="V84" s="75">
        <f>1000*LN(F84)</f>
        <v>-52.133883013781784</v>
      </c>
      <c r="W84" s="75">
        <f>1000*LN(G84)</f>
        <v>-36.639728854430324</v>
      </c>
      <c r="X84" s="75">
        <f>1000*LN(H84)</f>
        <v>35.72171137048803</v>
      </c>
      <c r="Y84" s="75">
        <f>1000*LN(I84)</f>
        <v>32.432186412833545</v>
      </c>
      <c r="Z84" s="75">
        <f>1000*LN(J84)</f>
        <v>23.765406912652381</v>
      </c>
      <c r="AA84" s="75">
        <f>1000*LN(K84)</f>
        <v>16.884630419841464</v>
      </c>
      <c r="AB84" s="75">
        <f>1000*LN(L84)</f>
        <v>127.9294131286603</v>
      </c>
      <c r="AC84" s="75">
        <f>1000*LN(M84)</f>
        <v>-60.171486188315356</v>
      </c>
      <c r="AD84" s="75">
        <f>1000*LN(N84)</f>
        <v>-27.739299775481729</v>
      </c>
      <c r="AE84" s="75">
        <f>1000*LN(O84)</f>
        <v>550.1524301182759</v>
      </c>
      <c r="AF84" s="75">
        <f>1000*LN(P84)</f>
        <v>-409.31227943260342</v>
      </c>
      <c r="AG84" s="75">
        <f>1000*LN(Q84)</f>
        <v>-750.46840168741892</v>
      </c>
      <c r="AI84" s="40">
        <f>'d-beta'!T84/'d-beta'!Q84</f>
        <v>1.0368503025259208</v>
      </c>
      <c r="AJ84" s="40">
        <f>'d-beta'!Q84/'d-beta'!G84</f>
        <v>1.0170279814653569</v>
      </c>
      <c r="AK84" s="40">
        <f>'d-beta'!T84/'d-beta'!G84</f>
        <v>1.0545057702596818</v>
      </c>
      <c r="AL84" s="40">
        <f>'d-beta'!T86/'d-beta'!F86</f>
        <v>0.9157280793765693</v>
      </c>
      <c r="AN84" s="4">
        <f>'d-beta'!U84/'d-beta'!W84</f>
        <v>0.9941414819219202</v>
      </c>
      <c r="AO84" s="4">
        <f>'d-beta'!W84/'d-beta'!P84</f>
        <v>0.97012654099637996</v>
      </c>
      <c r="AP84" s="4">
        <f>'d-beta'!P84/'d-beta'!Q84</f>
        <v>1.0240500546457574</v>
      </c>
      <c r="AQ84" s="4">
        <f>'d-beta'!Q84/'d-beta'!G84</f>
        <v>1.0170279814653569</v>
      </c>
      <c r="AR84" s="4">
        <f>'d-beta'!U84/'d-beta'!G84</f>
        <v>1.0044554254829501</v>
      </c>
      <c r="AS84" s="4">
        <f>'d-beta'!U86/'d-beta'!F86</f>
        <v>0.87290865356333824</v>
      </c>
      <c r="AU84" s="53">
        <f t="shared" si="15"/>
        <v>36.187562535716964</v>
      </c>
      <c r="AV84" s="12">
        <f t="shared" si="16"/>
        <v>16.884630419841464</v>
      </c>
      <c r="AW84" s="12">
        <f t="shared" si="17"/>
        <v>53.0721929555584</v>
      </c>
      <c r="AX84" s="12">
        <f t="shared" si="13"/>
        <v>-88.035814954439772</v>
      </c>
      <c r="AY84" s="12"/>
      <c r="AZ84" s="53">
        <f t="shared" si="18"/>
        <v>-5.875746516815985</v>
      </c>
      <c r="BA84" s="53">
        <f t="shared" si="19"/>
        <v>-30.32876135773127</v>
      </c>
      <c r="BB84" s="12">
        <f t="shared" si="20"/>
        <v>23.765406912652381</v>
      </c>
      <c r="BC84" s="12">
        <f t="shared" si="21"/>
        <v>16.884630419841464</v>
      </c>
      <c r="BD84" s="12">
        <f t="shared" si="22"/>
        <v>4.4455294579466349</v>
      </c>
      <c r="BE84" s="12">
        <f t="shared" si="14"/>
        <v>-135.92436371070968</v>
      </c>
    </row>
    <row r="85" spans="1:57" x14ac:dyDescent="0.2">
      <c r="A85" s="72">
        <f>'d-beta'!A85</f>
        <v>160</v>
      </c>
      <c r="B85" s="44">
        <f t="shared" si="12"/>
        <v>2.308669052291354</v>
      </c>
      <c r="D85" s="40">
        <f>'d-beta'!F85/'d-beta'!J85</f>
        <v>1.1234766594379986</v>
      </c>
      <c r="E85" s="39">
        <f>'d-beta'!J85/'d-beta'!K85</f>
        <v>1.0373912782191239</v>
      </c>
      <c r="F85" s="39">
        <f>'d-beta'!K85/'d-beta'!L85</f>
        <v>0.94934872861644326</v>
      </c>
      <c r="G85" s="39">
        <f>'d-beta'!L85/'d-beta'!M85</f>
        <v>0.96445849681916884</v>
      </c>
      <c r="H85" s="39">
        <f>'d-beta'!M85/'d-beta'!P85</f>
        <v>1.0359157989599661</v>
      </c>
      <c r="I85" s="39">
        <f>'d-beta'!N85/'d-beta'!P85</f>
        <v>1.032506724454058</v>
      </c>
      <c r="J85" s="39">
        <f>'d-beta'!P85/'d-beta'!Q85</f>
        <v>1.0238466690205292</v>
      </c>
      <c r="K85" s="39">
        <f>'d-beta'!Q85/'d-beta'!G85</f>
        <v>1.016720246761897</v>
      </c>
      <c r="L85" s="133">
        <f>'d-beta'!F85/'d-beta'!R85</f>
        <v>1.1365228512792136</v>
      </c>
      <c r="M85" s="39">
        <f>'d-beta'!R85/'d-beta'!N85</f>
        <v>0.9420400328688241</v>
      </c>
      <c r="N85" s="39">
        <f>'d-beta'!R85/'d-beta'!P85</f>
        <v>0.97266266864198259</v>
      </c>
      <c r="O85" s="133">
        <f>'d-beta'!F85/'d-beta'!S85</f>
        <v>1.7286312417873464</v>
      </c>
      <c r="P85" s="39">
        <f>'d-beta'!S85/'d-beta'!G85</f>
        <v>0.6656937138423269</v>
      </c>
      <c r="Q85" s="39">
        <f>'d-beta'!H85/'d-beta'!N85</f>
        <v>0.47497998781220607</v>
      </c>
      <c r="R85" s="75">
        <f t="shared" si="23"/>
        <v>-140.40430228679745</v>
      </c>
      <c r="T85" s="75">
        <f>1000*LN(D85)</f>
        <v>116.42803756140141</v>
      </c>
      <c r="U85" s="75">
        <f>1000*LN(E85)</f>
        <v>36.709175553690045</v>
      </c>
      <c r="V85" s="75">
        <f>1000*LN(F85)</f>
        <v>-51.97907830839538</v>
      </c>
      <c r="W85" s="75">
        <f>1000*LN(G85)</f>
        <v>-36.188478335486259</v>
      </c>
      <c r="X85" s="75">
        <f>1000*LN(H85)</f>
        <v>35.285865399120695</v>
      </c>
      <c r="Y85" s="75">
        <f>1000*LN(I85)</f>
        <v>31.989558620276554</v>
      </c>
      <c r="Z85" s="75">
        <f>1000*LN(J85)</f>
        <v>23.566778120930188</v>
      </c>
      <c r="AA85" s="75">
        <f>1000*LN(K85)</f>
        <v>16.582002295536451</v>
      </c>
      <c r="AB85" s="75">
        <f>1000*LN(L85)</f>
        <v>127.97347082122602</v>
      </c>
      <c r="AC85" s="75">
        <f>1000*LN(M85)</f>
        <v>-59.707507571172059</v>
      </c>
      <c r="AD85" s="75">
        <f>1000*LN(N85)</f>
        <v>-27.717948950895629</v>
      </c>
      <c r="AE85" s="75">
        <f>1000*LN(O85)</f>
        <v>547.32990563561759</v>
      </c>
      <c r="AF85" s="75">
        <f>1000*LN(P85)</f>
        <v>-406.92560334882023</v>
      </c>
      <c r="AG85" s="75">
        <f>1000*LN(Q85)</f>
        <v>-744.48260675669951</v>
      </c>
      <c r="AI85" s="40">
        <f>'d-beta'!T85/'d-beta'!Q85</f>
        <v>1.0365718061532625</v>
      </c>
      <c r="AJ85" s="40">
        <f>'d-beta'!Q85/'d-beta'!G85</f>
        <v>1.016720246761897</v>
      </c>
      <c r="AK85" s="40">
        <f>'d-beta'!T85/'d-beta'!G85</f>
        <v>1.0539035425385703</v>
      </c>
      <c r="AL85" s="40">
        <f>'d-beta'!T87/'d-beta'!F87</f>
        <v>0.91560856134736679</v>
      </c>
      <c r="AN85" s="4">
        <f>'d-beta'!U85/'d-beta'!W85</f>
        <v>0.99417592197271698</v>
      </c>
      <c r="AO85" s="4">
        <f>'d-beta'!W85/'d-beta'!P85</f>
        <v>0.97038513143263039</v>
      </c>
      <c r="AP85" s="4">
        <f>'d-beta'!P85/'d-beta'!Q85</f>
        <v>1.0238466690205292</v>
      </c>
      <c r="AQ85" s="4">
        <f>'d-beta'!Q85/'d-beta'!G85</f>
        <v>1.016720246761897</v>
      </c>
      <c r="AR85" s="4">
        <f>'d-beta'!U85/'d-beta'!G85</f>
        <v>1.0042544573519918</v>
      </c>
      <c r="AS85" s="4">
        <f>'d-beta'!U87/'d-beta'!F87</f>
        <v>0.87311218671386559</v>
      </c>
      <c r="AU85" s="53">
        <f t="shared" si="15"/>
        <v>35.918928017769709</v>
      </c>
      <c r="AV85" s="12">
        <f t="shared" si="16"/>
        <v>16.582002295536451</v>
      </c>
      <c r="AW85" s="12">
        <f t="shared" si="17"/>
        <v>52.500930313306185</v>
      </c>
      <c r="AX85" s="12">
        <f t="shared" si="13"/>
        <v>-88.166340415149122</v>
      </c>
      <c r="AY85" s="12"/>
      <c r="AZ85" s="53">
        <f t="shared" si="18"/>
        <v>-5.8411041093887155</v>
      </c>
      <c r="BA85" s="53">
        <f t="shared" si="19"/>
        <v>-30.062243571257543</v>
      </c>
      <c r="BB85" s="12">
        <f t="shared" si="20"/>
        <v>23.566778120930188</v>
      </c>
      <c r="BC85" s="12">
        <f t="shared" si="21"/>
        <v>16.582002295536451</v>
      </c>
      <c r="BD85" s="12">
        <f t="shared" si="22"/>
        <v>4.2454327358205122</v>
      </c>
      <c r="BE85" s="12">
        <f t="shared" si="14"/>
        <v>-135.69122428103719</v>
      </c>
    </row>
    <row r="86" spans="1:57" x14ac:dyDescent="0.2">
      <c r="A86" s="72">
        <f>'d-beta'!A86</f>
        <v>162</v>
      </c>
      <c r="B86" s="44">
        <f t="shared" si="12"/>
        <v>2.2980581408709639</v>
      </c>
      <c r="D86" s="40">
        <f>'d-beta'!F86/'d-beta'!J86</f>
        <v>1.1235426985735819</v>
      </c>
      <c r="E86" s="39">
        <f>'d-beta'!J86/'d-beta'!K86</f>
        <v>1.03721804072583</v>
      </c>
      <c r="F86" s="39">
        <f>'d-beta'!K86/'d-beta'!L86</f>
        <v>0.94949752362802342</v>
      </c>
      <c r="G86" s="39">
        <f>'d-beta'!L86/'d-beta'!M86</f>
        <v>0.9648867725637017</v>
      </c>
      <c r="H86" s="39">
        <f>'d-beta'!M86/'d-beta'!P86</f>
        <v>1.0354725492074053</v>
      </c>
      <c r="I86" s="39">
        <f>'d-beta'!N86/'d-beta'!P86</f>
        <v>1.0320585165939742</v>
      </c>
      <c r="J86" s="39">
        <f>'d-beta'!P86/'d-beta'!Q86</f>
        <v>1.023642127988097</v>
      </c>
      <c r="K86" s="39">
        <f>'d-beta'!Q86/'d-beta'!G86</f>
        <v>1.0164213273581588</v>
      </c>
      <c r="L86" s="133">
        <f>'d-beta'!F86/'d-beta'!R86</f>
        <v>1.1365701552950607</v>
      </c>
      <c r="M86" s="39">
        <f>'d-beta'!R86/'d-beta'!N86</f>
        <v>0.94247069045039622</v>
      </c>
      <c r="N86" s="39">
        <f>'d-beta'!R86/'d-beta'!P86</f>
        <v>0.97268490271953456</v>
      </c>
      <c r="O86" s="133">
        <f>'d-beta'!F86/'d-beta'!S86</f>
        <v>1.7238029081268371</v>
      </c>
      <c r="P86" s="39">
        <f>'d-beta'!S86/'d-beta'!G86</f>
        <v>0.66727174301148329</v>
      </c>
      <c r="Q86" s="39">
        <f>'d-beta'!H86/'d-beta'!N86</f>
        <v>0.477801971489558</v>
      </c>
      <c r="R86" s="75">
        <f t="shared" si="23"/>
        <v>-139.97493805002003</v>
      </c>
      <c r="T86" s="75">
        <f>1000*LN(D86)</f>
        <v>116.48681688198616</v>
      </c>
      <c r="U86" s="75">
        <f>1000*LN(E86)</f>
        <v>36.542168212004469</v>
      </c>
      <c r="V86" s="75">
        <f>1000*LN(F86)</f>
        <v>-51.822356813214988</v>
      </c>
      <c r="W86" s="75">
        <f>1000*LN(G86)</f>
        <v>-35.744518658217828</v>
      </c>
      <c r="X86" s="75">
        <f>1000*LN(H86)</f>
        <v>34.857891803808641</v>
      </c>
      <c r="Y86" s="75">
        <f>1000*LN(I86)</f>
        <v>31.555367577810188</v>
      </c>
      <c r="Z86" s="75">
        <f>1000*LN(J86)</f>
        <v>23.366981146791396</v>
      </c>
      <c r="AA86" s="75">
        <f>1000*LN(K86)</f>
        <v>16.287955476862411</v>
      </c>
      <c r="AB86" s="75">
        <f>1000*LN(L86)</f>
        <v>128.01509165743209</v>
      </c>
      <c r="AC86" s="75">
        <f>1000*LN(M86)</f>
        <v>-59.250457808875744</v>
      </c>
      <c r="AD86" s="75">
        <f>1000*LN(N86)</f>
        <v>-27.695090231065546</v>
      </c>
      <c r="AE86" s="75">
        <f>1000*LN(O86)</f>
        <v>544.532843273965</v>
      </c>
      <c r="AF86" s="75">
        <f>1000*LN(P86)</f>
        <v>-404.55790522394483</v>
      </c>
      <c r="AG86" s="75">
        <f>1000*LN(Q86)</f>
        <v>-738.55891791736246</v>
      </c>
      <c r="AI86" s="40">
        <f>'d-beta'!T86/'d-beta'!Q86</f>
        <v>1.0362942904283199</v>
      </c>
      <c r="AJ86" s="40">
        <f>'d-beta'!Q86/'d-beta'!G86</f>
        <v>1.0164213273581588</v>
      </c>
      <c r="AK86" s="40">
        <f>'d-beta'!T86/'d-beta'!G86</f>
        <v>1.0533116182108342</v>
      </c>
      <c r="AL86" s="40">
        <f>'d-beta'!T88/'d-beta'!F88</f>
        <v>0.91548929460602368</v>
      </c>
      <c r="AN86" s="4">
        <f>'d-beta'!U86/'d-beta'!W86</f>
        <v>0.99420838745745721</v>
      </c>
      <c r="AO86" s="4">
        <f>'d-beta'!W86/'d-beta'!P86</f>
        <v>0.97064360877131139</v>
      </c>
      <c r="AP86" s="4">
        <f>'d-beta'!P86/'d-beta'!Q86</f>
        <v>1.023642127988097</v>
      </c>
      <c r="AQ86" s="4">
        <f>'d-beta'!Q86/'d-beta'!G86</f>
        <v>1.0164213273581588</v>
      </c>
      <c r="AR86" s="4">
        <f>'d-beta'!U86/'d-beta'!G86</f>
        <v>1.0040587890031738</v>
      </c>
      <c r="AS86" s="4">
        <f>'d-beta'!U88/'d-beta'!F88</f>
        <v>0.87331334332292798</v>
      </c>
      <c r="AU86" s="53">
        <f t="shared" si="15"/>
        <v>35.651167618718056</v>
      </c>
      <c r="AV86" s="12">
        <f t="shared" si="16"/>
        <v>16.287955476862411</v>
      </c>
      <c r="AW86" s="12">
        <f t="shared" si="17"/>
        <v>51.939123095580413</v>
      </c>
      <c r="AX86" s="12">
        <f t="shared" si="13"/>
        <v>-88.29660843018064</v>
      </c>
      <c r="AY86" s="12"/>
      <c r="AZ86" s="53">
        <f t="shared" si="18"/>
        <v>-5.808448968640378</v>
      </c>
      <c r="BA86" s="53">
        <f t="shared" si="19"/>
        <v>-29.795913315702744</v>
      </c>
      <c r="BB86" s="12">
        <f t="shared" si="20"/>
        <v>23.366981146791396</v>
      </c>
      <c r="BC86" s="12">
        <f t="shared" si="21"/>
        <v>16.287955476862411</v>
      </c>
      <c r="BD86" s="12">
        <f t="shared" si="22"/>
        <v>4.0505743393106552</v>
      </c>
      <c r="BE86" s="12">
        <f t="shared" si="14"/>
        <v>-135.46086048196042</v>
      </c>
    </row>
    <row r="87" spans="1:57" x14ac:dyDescent="0.2">
      <c r="A87" s="72">
        <f>'d-beta'!A87</f>
        <v>164</v>
      </c>
      <c r="B87" s="44">
        <f t="shared" si="12"/>
        <v>2.287544321171223</v>
      </c>
      <c r="D87" s="40">
        <f>'d-beta'!F87/'d-beta'!J87</f>
        <v>1.1236061404077204</v>
      </c>
      <c r="E87" s="39">
        <f>'d-beta'!J87/'d-beta'!K87</f>
        <v>1.0370461132448925</v>
      </c>
      <c r="F87" s="39">
        <f>'d-beta'!K87/'d-beta'!L87</f>
        <v>0.94964353963132198</v>
      </c>
      <c r="G87" s="39">
        <f>'d-beta'!L87/'d-beta'!M87</f>
        <v>0.96531181351022677</v>
      </c>
      <c r="H87" s="39">
        <f>'d-beta'!M87/'d-beta'!P87</f>
        <v>1.0350330099345593</v>
      </c>
      <c r="I87" s="39">
        <f>'d-beta'!N87/'d-beta'!P87</f>
        <v>1.0316145949503384</v>
      </c>
      <c r="J87" s="39">
        <f>'d-beta'!P87/'d-beta'!Q87</f>
        <v>1.0234427875197976</v>
      </c>
      <c r="K87" s="39">
        <f>'d-beta'!Q87/'d-beta'!G87</f>
        <v>1.0161238858372394</v>
      </c>
      <c r="L87" s="133">
        <f>'d-beta'!F87/'d-beta'!R87</f>
        <v>1.1366118693449481</v>
      </c>
      <c r="M87" s="39">
        <f>'d-beta'!R87/'d-beta'!N87</f>
        <v>0.94289850549602983</v>
      </c>
      <c r="N87" s="39">
        <f>'d-beta'!R87/'d-beta'!P87</f>
        <v>0.97270785982656627</v>
      </c>
      <c r="O87" s="133">
        <f>'d-beta'!F87/'d-beta'!S87</f>
        <v>1.7190331445763103</v>
      </c>
      <c r="P87" s="39">
        <f>'d-beta'!S87/'d-beta'!G87</f>
        <v>0.66883746451431403</v>
      </c>
      <c r="Q87" s="39">
        <f>'d-beta'!H87/'d-beta'!N87</f>
        <v>0.48060785741530565</v>
      </c>
      <c r="R87" s="75">
        <f t="shared" si="23"/>
        <v>-139.54780626225556</v>
      </c>
      <c r="T87" s="75">
        <f>1000*LN(D87)</f>
        <v>116.54328117403024</v>
      </c>
      <c r="U87" s="75">
        <f>1000*LN(E87)</f>
        <v>36.376396190150714</v>
      </c>
      <c r="V87" s="75">
        <f>1000*LN(F87)</f>
        <v>-51.668586241443272</v>
      </c>
      <c r="W87" s="75">
        <f>1000*LN(G87)</f>
        <v>-35.304107027557826</v>
      </c>
      <c r="X87" s="75">
        <f>1000*LN(H87)</f>
        <v>34.433319865319547</v>
      </c>
      <c r="Y87" s="75">
        <f>1000*LN(I87)</f>
        <v>31.12514280238452</v>
      </c>
      <c r="Z87" s="75">
        <f>1000*LN(J87)</f>
        <v>23.172225699746338</v>
      </c>
      <c r="AA87" s="75">
        <f>1000*LN(K87)</f>
        <v>15.995276602009715</v>
      </c>
      <c r="AB87" s="75">
        <f>1000*LN(L87)</f>
        <v>128.05179267779906</v>
      </c>
      <c r="AC87" s="75">
        <f>1000*LN(M87)</f>
        <v>-58.796631519684126</v>
      </c>
      <c r="AD87" s="75">
        <f>1000*LN(N87)</f>
        <v>-27.671488717299528</v>
      </c>
      <c r="AE87" s="75">
        <f>1000*LN(O87)</f>
        <v>541.76200752740158</v>
      </c>
      <c r="AF87" s="75">
        <f>1000*LN(P87)</f>
        <v>-402.2142012651459</v>
      </c>
      <c r="AG87" s="75">
        <f>1000*LN(Q87)</f>
        <v>-732.70360663466818</v>
      </c>
      <c r="AI87" s="40">
        <f>'d-beta'!T87/'d-beta'!Q87</f>
        <v>1.0360197312303805</v>
      </c>
      <c r="AJ87" s="40">
        <f>'d-beta'!Q87/'d-beta'!G87</f>
        <v>1.0161238858372394</v>
      </c>
      <c r="AK87" s="40">
        <f>'d-beta'!T87/'d-beta'!G87</f>
        <v>1.0527243951018668</v>
      </c>
      <c r="AL87" s="40">
        <f>'d-beta'!T89/'d-beta'!F89</f>
        <v>0.91537557109526746</v>
      </c>
      <c r="AN87" s="4">
        <f>'d-beta'!U87/'d-beta'!W87</f>
        <v>0.99424030696258825</v>
      </c>
      <c r="AO87" s="4">
        <f>'d-beta'!W87/'d-beta'!P87</f>
        <v>0.97089730703982879</v>
      </c>
      <c r="AP87" s="4">
        <f>'d-beta'!P87/'d-beta'!Q87</f>
        <v>1.0234427875197976</v>
      </c>
      <c r="AQ87" s="4">
        <f>'d-beta'!Q87/'d-beta'!G87</f>
        <v>1.0161238858372394</v>
      </c>
      <c r="AR87" s="4">
        <f>'d-beta'!U87/'d-beta'!G87</f>
        <v>1.0038640281627</v>
      </c>
      <c r="AS87" s="4">
        <f>'d-beta'!U89/'d-beta'!F89</f>
        <v>0.87351668682139605</v>
      </c>
      <c r="AU87" s="53">
        <f t="shared" si="15"/>
        <v>35.386189245096745</v>
      </c>
      <c r="AV87" s="12">
        <f t="shared" si="16"/>
        <v>15.995276602009715</v>
      </c>
      <c r="AW87" s="12">
        <f t="shared" si="17"/>
        <v>51.381465847106583</v>
      </c>
      <c r="AX87" s="12">
        <f t="shared" si="13"/>
        <v>-88.420837708958047</v>
      </c>
      <c r="AY87" s="12"/>
      <c r="AZ87" s="53">
        <f t="shared" si="18"/>
        <v>-5.7763440365660896</v>
      </c>
      <c r="BA87" s="53">
        <f t="shared" si="19"/>
        <v>-29.534576283971624</v>
      </c>
      <c r="BB87" s="12">
        <f t="shared" si="20"/>
        <v>23.172225699746338</v>
      </c>
      <c r="BC87" s="12">
        <f t="shared" si="21"/>
        <v>15.995276602009715</v>
      </c>
      <c r="BD87" s="12">
        <f t="shared" si="22"/>
        <v>3.8565819812184774</v>
      </c>
      <c r="BE87" s="12">
        <f t="shared" si="14"/>
        <v>-135.22804618878072</v>
      </c>
    </row>
    <row r="88" spans="1:57" x14ac:dyDescent="0.2">
      <c r="A88" s="72">
        <f>'d-beta'!A88</f>
        <v>166</v>
      </c>
      <c r="B88" s="44">
        <f t="shared" si="12"/>
        <v>2.2771262666514858</v>
      </c>
      <c r="D88" s="40">
        <f>'d-beta'!F88/'d-beta'!J88</f>
        <v>1.1236664791922009</v>
      </c>
      <c r="E88" s="39">
        <f>'d-beta'!J88/'d-beta'!K88</f>
        <v>1.036875721065214</v>
      </c>
      <c r="F88" s="39">
        <f>'d-beta'!K88/'d-beta'!L88</f>
        <v>0.94979078552579266</v>
      </c>
      <c r="G88" s="39">
        <f>'d-beta'!L88/'d-beta'!M88</f>
        <v>0.96573091810418177</v>
      </c>
      <c r="H88" s="39">
        <f>'d-beta'!M88/'d-beta'!P88</f>
        <v>1.034603149038442</v>
      </c>
      <c r="I88" s="39">
        <f>'d-beta'!N88/'d-beta'!P88</f>
        <v>1.0311786562734568</v>
      </c>
      <c r="J88" s="39">
        <f>'d-beta'!P88/'d-beta'!Q88</f>
        <v>1.0232428508003606</v>
      </c>
      <c r="K88" s="39">
        <f>'d-beta'!Q88/'d-beta'!G88</f>
        <v>1.0158337529395394</v>
      </c>
      <c r="L88" s="133">
        <f>'d-beta'!F88/'d-beta'!R88</f>
        <v>1.136652713034717</v>
      </c>
      <c r="M88" s="39">
        <f>'d-beta'!R88/'d-beta'!N88</f>
        <v>0.94332274511435066</v>
      </c>
      <c r="N88" s="39">
        <f>'d-beta'!R88/'d-beta'!P88</f>
        <v>0.97273428073920476</v>
      </c>
      <c r="O88" s="133">
        <f>'d-beta'!F88/'d-beta'!S88</f>
        <v>1.7143203524449986</v>
      </c>
      <c r="P88" s="39">
        <f>'d-beta'!S88/'d-beta'!G88</f>
        <v>0.67039596409925506</v>
      </c>
      <c r="Q88" s="39">
        <f>'d-beta'!H88/'d-beta'!N88</f>
        <v>0.4834029120156218</v>
      </c>
      <c r="R88" s="75">
        <f t="shared" si="23"/>
        <v>-139.12995615074499</v>
      </c>
      <c r="T88" s="75">
        <f>1000*LN(D88)</f>
        <v>116.59698074209214</v>
      </c>
      <c r="U88" s="75">
        <f>1000*LN(E88)</f>
        <v>36.2120773838746</v>
      </c>
      <c r="V88" s="75">
        <f>1000*LN(F88)</f>
        <v>-51.513544403128108</v>
      </c>
      <c r="W88" s="75">
        <f>1000*LN(G88)</f>
        <v>-34.870036259807208</v>
      </c>
      <c r="X88" s="75">
        <f>1000*LN(H88)</f>
        <v>34.01792230818387</v>
      </c>
      <c r="Y88" s="75">
        <f>1000*LN(I88)</f>
        <v>30.70247447814711</v>
      </c>
      <c r="Z88" s="75">
        <f>1000*LN(J88)</f>
        <v>22.976849608440919</v>
      </c>
      <c r="AA88" s="75">
        <f>1000*LN(K88)</f>
        <v>15.709706771088992</v>
      </c>
      <c r="AB88" s="75">
        <f>1000*LN(L88)</f>
        <v>128.08772662942965</v>
      </c>
      <c r="AC88" s="75">
        <f>1000*LN(M88)</f>
        <v>-58.34680133636158</v>
      </c>
      <c r="AD88" s="75">
        <f>1000*LN(N88)</f>
        <v>-27.644326858214445</v>
      </c>
      <c r="AE88" s="75">
        <f>1000*LN(O88)</f>
        <v>539.01670612147257</v>
      </c>
      <c r="AF88" s="75">
        <f>1000*LN(P88)</f>
        <v>-399.88674997072752</v>
      </c>
      <c r="AG88" s="75">
        <f>1000*LN(Q88)</f>
        <v>-726.90478670189214</v>
      </c>
      <c r="AI88" s="40">
        <f>'d-beta'!T88/'d-beta'!Q88</f>
        <v>1.0357477617198438</v>
      </c>
      <c r="AJ88" s="40">
        <f>'d-beta'!Q88/'d-beta'!G88</f>
        <v>1.0158337529395394</v>
      </c>
      <c r="AK88" s="40">
        <f>'d-beta'!T88/'d-beta'!G88</f>
        <v>1.0521475358865968</v>
      </c>
      <c r="AL88" s="40">
        <f>'d-beta'!T90/'d-beta'!F90</f>
        <v>0.91526202715361016</v>
      </c>
      <c r="AN88" s="4">
        <f>'d-beta'!U88/'d-beta'!W88</f>
        <v>0.99427470387265759</v>
      </c>
      <c r="AO88" s="4">
        <f>'d-beta'!W88/'d-beta'!P88</f>
        <v>0.97114866996713001</v>
      </c>
      <c r="AP88" s="4">
        <f>'d-beta'!P88/'d-beta'!Q88</f>
        <v>1.0232428508003606</v>
      </c>
      <c r="AQ88" s="4">
        <f>'d-beta'!Q88/'d-beta'!G88</f>
        <v>1.0158337529395394</v>
      </c>
      <c r="AR88" s="4">
        <f>'d-beta'!U88/'d-beta'!G88</f>
        <v>1.0036758350402433</v>
      </c>
      <c r="AS88" s="4">
        <f>'d-beta'!U90/'d-beta'!F90</f>
        <v>0.87371598430565889</v>
      </c>
      <c r="AU88" s="53">
        <f t="shared" si="15"/>
        <v>35.123640949475373</v>
      </c>
      <c r="AV88" s="12">
        <f t="shared" si="16"/>
        <v>15.709706771088992</v>
      </c>
      <c r="AW88" s="12">
        <f t="shared" si="17"/>
        <v>50.833347720564433</v>
      </c>
      <c r="AX88" s="12">
        <f t="shared" si="13"/>
        <v>-88.544886228349881</v>
      </c>
      <c r="AY88" s="12"/>
      <c r="AZ88" s="53">
        <f t="shared" si="18"/>
        <v>-5.7417484615914471</v>
      </c>
      <c r="BA88" s="53">
        <f t="shared" si="19"/>
        <v>-29.275712249153795</v>
      </c>
      <c r="BB88" s="12">
        <f t="shared" si="20"/>
        <v>22.976849608440919</v>
      </c>
      <c r="BC88" s="12">
        <f t="shared" si="21"/>
        <v>15.709706771088992</v>
      </c>
      <c r="BD88" s="12">
        <f t="shared" si="22"/>
        <v>3.6690956687845291</v>
      </c>
      <c r="BE88" s="12">
        <f t="shared" si="14"/>
        <v>-134.99991688646108</v>
      </c>
    </row>
    <row r="89" spans="1:57" x14ac:dyDescent="0.2">
      <c r="A89" s="72">
        <f>'d-beta'!A89</f>
        <v>168</v>
      </c>
      <c r="B89" s="44">
        <f t="shared" si="12"/>
        <v>2.2668026748271566</v>
      </c>
      <c r="D89" s="40">
        <f>'d-beta'!F89/'d-beta'!J89</f>
        <v>1.1237216828540697</v>
      </c>
      <c r="E89" s="39">
        <f>'d-beta'!J89/'d-beta'!K89</f>
        <v>1.0367073592408322</v>
      </c>
      <c r="F89" s="39">
        <f>'d-beta'!K89/'d-beta'!L89</f>
        <v>0.94993225457680774</v>
      </c>
      <c r="G89" s="39">
        <f>'d-beta'!L89/'d-beta'!M89</f>
        <v>0.9661499539410181</v>
      </c>
      <c r="H89" s="39">
        <f>'d-beta'!M89/'d-beta'!P89</f>
        <v>1.0341751881600809</v>
      </c>
      <c r="I89" s="39">
        <f>'d-beta'!N89/'d-beta'!P89</f>
        <v>1.0307474313801706</v>
      </c>
      <c r="J89" s="39">
        <f>'d-beta'!P89/'d-beta'!Q89</f>
        <v>1.0230463874285887</v>
      </c>
      <c r="K89" s="39">
        <f>'d-beta'!Q89/'d-beta'!G89</f>
        <v>1.0155489526559567</v>
      </c>
      <c r="L89" s="133">
        <f>'d-beta'!F89/'d-beta'!R89</f>
        <v>1.1366881680727257</v>
      </c>
      <c r="M89" s="39">
        <f>'d-beta'!R89/'d-beta'!N89</f>
        <v>0.94374057515334042</v>
      </c>
      <c r="N89" s="39">
        <f>'d-beta'!R89/'d-beta'!P89</f>
        <v>0.97275817372855045</v>
      </c>
      <c r="O89" s="133">
        <f>'d-beta'!F89/'d-beta'!S89</f>
        <v>1.7096667436779431</v>
      </c>
      <c r="P89" s="39">
        <f>'d-beta'!S89/'d-beta'!G89</f>
        <v>0.67194070846751275</v>
      </c>
      <c r="Q89" s="39">
        <f>'d-beta'!H89/'d-beta'!N89</f>
        <v>0.48618278785305863</v>
      </c>
      <c r="R89" s="75">
        <f t="shared" si="23"/>
        <v>-138.71329098487129</v>
      </c>
      <c r="T89" s="75">
        <f>1000*LN(D89)</f>
        <v>116.64610769115437</v>
      </c>
      <c r="U89" s="75">
        <f>1000*LN(E89)</f>
        <v>36.049690039619399</v>
      </c>
      <c r="V89" s="75">
        <f>1000*LN(F89)</f>
        <v>-51.364607902080088</v>
      </c>
      <c r="W89" s="75">
        <f>1000*LN(G89)</f>
        <v>-34.436224993831665</v>
      </c>
      <c r="X89" s="75">
        <f>1000*LN(H89)</f>
        <v>33.604189355966994</v>
      </c>
      <c r="Y89" s="75">
        <f>1000*LN(I89)</f>
        <v>30.284200610664296</v>
      </c>
      <c r="Z89" s="75">
        <f>1000*LN(J89)</f>
        <v>22.7848304464327</v>
      </c>
      <c r="AA89" s="75">
        <f>1000*LN(K89)</f>
        <v>15.429306347609735</v>
      </c>
      <c r="AB89" s="75">
        <f>1000*LN(L89)</f>
        <v>128.11891864142058</v>
      </c>
      <c r="AC89" s="75">
        <f>1000*LN(M89)</f>
        <v>-57.90396506125591</v>
      </c>
      <c r="AD89" s="75">
        <f>1000*LN(N89)</f>
        <v>-27.619764450591614</v>
      </c>
      <c r="AE89" s="75">
        <f>1000*LN(O89)</f>
        <v>536.2984647836355</v>
      </c>
      <c r="AF89" s="75">
        <f>1000*LN(P89)</f>
        <v>-397.58517379876423</v>
      </c>
      <c r="AG89" s="75">
        <f>1000*LN(Q89)</f>
        <v>-721.1706190985002</v>
      </c>
      <c r="AI89" s="40">
        <f>'d-beta'!T89/'d-beta'!Q89</f>
        <v>1.0354779907588603</v>
      </c>
      <c r="AJ89" s="40">
        <f>'d-beta'!Q89/'d-beta'!G89</f>
        <v>1.0155489526559567</v>
      </c>
      <c r="AK89" s="40">
        <f>'d-beta'!T89/'d-beta'!G89</f>
        <v>1.051578589013455</v>
      </c>
      <c r="AL89" s="40">
        <f>'d-beta'!T91/'d-beta'!F91</f>
        <v>0.915148749686157</v>
      </c>
      <c r="AN89" s="4">
        <f>'d-beta'!U89/'d-beta'!W89</f>
        <v>0.99430694079489856</v>
      </c>
      <c r="AO89" s="4">
        <f>'d-beta'!W89/'d-beta'!P89</f>
        <v>0.97139745834375935</v>
      </c>
      <c r="AP89" s="4">
        <f>'d-beta'!P89/'d-beta'!Q89</f>
        <v>1.0230463874285887</v>
      </c>
      <c r="AQ89" s="4">
        <f>'d-beta'!Q89/'d-beta'!G89</f>
        <v>1.0155489526559567</v>
      </c>
      <c r="AR89" s="4">
        <f>'d-beta'!U89/'d-beta'!G89</f>
        <v>1.0034913253237252</v>
      </c>
      <c r="AS89" s="4">
        <f>'d-beta'!U91/'d-beta'!F91</f>
        <v>0.87391420521697549</v>
      </c>
      <c r="AU89" s="53">
        <f t="shared" si="15"/>
        <v>34.863146928303394</v>
      </c>
      <c r="AV89" s="12">
        <f t="shared" si="16"/>
        <v>15.429306347609735</v>
      </c>
      <c r="AW89" s="12">
        <f t="shared" si="17"/>
        <v>50.292453275913211</v>
      </c>
      <c r="AX89" s="12">
        <f t="shared" si="13"/>
        <v>-88.668658956341957</v>
      </c>
      <c r="AY89" s="12"/>
      <c r="AZ89" s="53">
        <f t="shared" si="18"/>
        <v>-5.7093264362446501</v>
      </c>
      <c r="BA89" s="53">
        <f t="shared" si="19"/>
        <v>-29.019565561707104</v>
      </c>
      <c r="BB89" s="12">
        <f t="shared" si="20"/>
        <v>22.7848304464327</v>
      </c>
      <c r="BC89" s="12">
        <f t="shared" si="21"/>
        <v>15.429306347609735</v>
      </c>
      <c r="BD89" s="12">
        <f t="shared" si="22"/>
        <v>3.4852447960905693</v>
      </c>
      <c r="BE89" s="12">
        <f t="shared" si="14"/>
        <v>-134.7730715122452</v>
      </c>
    </row>
    <row r="90" spans="1:57" x14ac:dyDescent="0.2">
      <c r="A90" s="72">
        <f>'d-beta'!A90</f>
        <v>170</v>
      </c>
      <c r="B90" s="44">
        <f t="shared" si="12"/>
        <v>2.2565722667268422</v>
      </c>
      <c r="D90" s="40">
        <f>'d-beta'!F90/'d-beta'!J90</f>
        <v>1.1237785757819372</v>
      </c>
      <c r="E90" s="39">
        <f>'d-beta'!J90/'d-beta'!K90</f>
        <v>1.0365388437283387</v>
      </c>
      <c r="F90" s="39">
        <f>'d-beta'!K90/'d-beta'!L90</f>
        <v>0.95007414502951981</v>
      </c>
      <c r="G90" s="39">
        <f>'d-beta'!L90/'d-beta'!M90</f>
        <v>0.9665619129861921</v>
      </c>
      <c r="H90" s="39">
        <f>'d-beta'!M90/'d-beta'!P90</f>
        <v>1.0337557974661611</v>
      </c>
      <c r="I90" s="39">
        <f>'d-beta'!N90/'d-beta'!P90</f>
        <v>1.0303230438765978</v>
      </c>
      <c r="J90" s="39">
        <f>'d-beta'!P90/'d-beta'!Q90</f>
        <v>1.0228506417664018</v>
      </c>
      <c r="K90" s="39">
        <f>'d-beta'!Q90/'d-beta'!G90</f>
        <v>1.0152666351938326</v>
      </c>
      <c r="L90" s="133">
        <f>'d-beta'!F90/'d-beta'!R90</f>
        <v>1.1367225164454486</v>
      </c>
      <c r="M90" s="39">
        <f>'d-beta'!R90/'d-beta'!N90</f>
        <v>0.94415563535023317</v>
      </c>
      <c r="N90" s="39">
        <f>'d-beta'!R90/'d-beta'!P90</f>
        <v>0.97278530810729547</v>
      </c>
      <c r="O90" s="133">
        <f>'d-beta'!F90/'d-beta'!S90</f>
        <v>1.7050656274350946</v>
      </c>
      <c r="P90" s="39">
        <f>'d-beta'!S90/'d-beta'!G90</f>
        <v>0.6734768969051721</v>
      </c>
      <c r="Q90" s="39">
        <f>'d-beta'!H90/'d-beta'!N90</f>
        <v>0.48895081908641047</v>
      </c>
      <c r="R90" s="75">
        <f t="shared" si="23"/>
        <v>-138.30201440279009</v>
      </c>
      <c r="T90" s="75">
        <f>1000*LN(D90)</f>
        <v>116.69673542982626</v>
      </c>
      <c r="U90" s="75">
        <f>1000*LN(E90)</f>
        <v>35.887128050962872</v>
      </c>
      <c r="V90" s="75">
        <f>1000*LN(F90)</f>
        <v>-51.215250033595815</v>
      </c>
      <c r="W90" s="75">
        <f>1000*LN(G90)</f>
        <v>-34.009923424040153</v>
      </c>
      <c r="X90" s="75">
        <f>1000*LN(H90)</f>
        <v>33.198575529794972</v>
      </c>
      <c r="Y90" s="75">
        <f>1000*LN(I90)</f>
        <v>29.872387900070262</v>
      </c>
      <c r="Z90" s="75">
        <f>1000*LN(J90)</f>
        <v>22.593476082072392</v>
      </c>
      <c r="AA90" s="75">
        <f>1000*LN(K90)</f>
        <v>15.15127276776942</v>
      </c>
      <c r="AB90" s="75">
        <f>1000*LN(L90)</f>
        <v>128.1491361229865</v>
      </c>
      <c r="AC90" s="75">
        <f>1000*LN(M90)</f>
        <v>-57.464258470108703</v>
      </c>
      <c r="AD90" s="75">
        <f>1000*LN(N90)</f>
        <v>-27.591870570038328</v>
      </c>
      <c r="AE90" s="75">
        <f>1000*LN(O90)</f>
        <v>533.60360115899266</v>
      </c>
      <c r="AF90" s="75">
        <f>1000*LN(P90)</f>
        <v>-395.3015867562026</v>
      </c>
      <c r="AG90" s="75">
        <f>1000*LN(Q90)</f>
        <v>-715.49336903063397</v>
      </c>
      <c r="AI90" s="40">
        <f>'d-beta'!T90/'d-beta'!Q90</f>
        <v>1.0352116053218277</v>
      </c>
      <c r="AJ90" s="40">
        <f>'d-beta'!Q90/'d-beta'!G90</f>
        <v>1.0152666351938326</v>
      </c>
      <c r="AK90" s="40">
        <f>'d-beta'!T90/'d-beta'!G90</f>
        <v>1.0510158032486978</v>
      </c>
      <c r="AL90" s="40">
        <f>'d-beta'!T92/'d-beta'!F92</f>
        <v>0.91503928106147814</v>
      </c>
      <c r="AN90" s="4">
        <f>'d-beta'!U90/'d-beta'!W90</f>
        <v>0.99433927628367114</v>
      </c>
      <c r="AO90" s="4">
        <f>'d-beta'!W90/'d-beta'!P90</f>
        <v>0.97164395312244889</v>
      </c>
      <c r="AP90" s="4">
        <f>'d-beta'!P90/'d-beta'!Q90</f>
        <v>1.0228506417664018</v>
      </c>
      <c r="AQ90" s="4">
        <f>'d-beta'!Q90/'d-beta'!G90</f>
        <v>1.0152666351938326</v>
      </c>
      <c r="AR90" s="4">
        <f>'d-beta'!U90/'d-beta'!G90</f>
        <v>1.0033075554462181</v>
      </c>
      <c r="AS90" s="4">
        <f>'d-beta'!U92/'d-beta'!F92</f>
        <v>0.87411304167518</v>
      </c>
      <c r="AU90" s="53">
        <f t="shared" si="15"/>
        <v>34.605855406670841</v>
      </c>
      <c r="AV90" s="12">
        <f t="shared" si="16"/>
        <v>15.15127276776942</v>
      </c>
      <c r="AW90" s="12">
        <f t="shared" si="17"/>
        <v>49.757128174440219</v>
      </c>
      <c r="AX90" s="12">
        <f t="shared" si="13"/>
        <v>-88.788284506253021</v>
      </c>
      <c r="AY90" s="12"/>
      <c r="AZ90" s="53">
        <f t="shared" si="18"/>
        <v>-5.6768063343806556</v>
      </c>
      <c r="BA90" s="53">
        <f t="shared" si="19"/>
        <v>-28.765844999132103</v>
      </c>
      <c r="BB90" s="12">
        <f t="shared" si="20"/>
        <v>22.593476082072392</v>
      </c>
      <c r="BC90" s="12">
        <f t="shared" si="21"/>
        <v>15.15127276776942</v>
      </c>
      <c r="BD90" s="12">
        <f t="shared" si="22"/>
        <v>3.3020975163289839</v>
      </c>
      <c r="BE90" s="12">
        <f t="shared" si="14"/>
        <v>-134.54557338895722</v>
      </c>
    </row>
    <row r="91" spans="1:57" x14ac:dyDescent="0.2">
      <c r="A91" s="72">
        <f>'d-beta'!A91</f>
        <v>172</v>
      </c>
      <c r="B91" s="44">
        <f t="shared" si="12"/>
        <v>2.2464337863641468</v>
      </c>
      <c r="D91" s="40">
        <f>'d-beta'!F91/'d-beta'!J91</f>
        <v>1.1238294426358624</v>
      </c>
      <c r="E91" s="39">
        <f>'d-beta'!J91/'d-beta'!K91</f>
        <v>1.0363727979414024</v>
      </c>
      <c r="F91" s="39">
        <f>'d-beta'!K91/'d-beta'!L91</f>
        <v>0.95021627413472909</v>
      </c>
      <c r="G91" s="39">
        <f>'d-beta'!L91/'d-beta'!M91</f>
        <v>0.96697060482720021</v>
      </c>
      <c r="H91" s="39">
        <f>'d-beta'!M91/'d-beta'!P91</f>
        <v>1.0333409217127927</v>
      </c>
      <c r="I91" s="39">
        <f>'d-beta'!N91/'d-beta'!P91</f>
        <v>1.0299037057380931</v>
      </c>
      <c r="J91" s="39">
        <f>'d-beta'!P91/'d-beta'!Q91</f>
        <v>1.0226573839865256</v>
      </c>
      <c r="K91" s="39">
        <f>'d-beta'!Q91/'d-beta'!G91</f>
        <v>1.0149903363739479</v>
      </c>
      <c r="L91" s="133">
        <f>'d-beta'!F91/'d-beta'!R91</f>
        <v>1.1367533135404924</v>
      </c>
      <c r="M91" s="39">
        <f>'d-beta'!R91/'d-beta'!N91</f>
        <v>0.94456734249318419</v>
      </c>
      <c r="N91" s="39">
        <f>'d-beta'!R91/'d-beta'!P91</f>
        <v>0.97281340635291302</v>
      </c>
      <c r="O91" s="133">
        <f>'d-beta'!F91/'d-beta'!S91</f>
        <v>1.7005262180427336</v>
      </c>
      <c r="P91" s="39">
        <f>'d-beta'!S91/'d-beta'!G91</f>
        <v>0.67500114506669118</v>
      </c>
      <c r="Q91" s="39">
        <f>'d-beta'!H91/'d-beta'!N91</f>
        <v>0.49170269045251286</v>
      </c>
      <c r="R91" s="75">
        <f t="shared" si="23"/>
        <v>-137.89685147373007</v>
      </c>
      <c r="T91" s="75">
        <f>1000*LN(D91)</f>
        <v>116.7419985304355</v>
      </c>
      <c r="U91" s="75">
        <f>1000*LN(E91)</f>
        <v>35.726922681902629</v>
      </c>
      <c r="V91" s="75">
        <f>1000*LN(F91)</f>
        <v>-51.065663313544036</v>
      </c>
      <c r="W91" s="75">
        <f>1000*LN(G91)</f>
        <v>-33.587182308150631</v>
      </c>
      <c r="X91" s="75">
        <f>1000*LN(H91)</f>
        <v>32.797166389052002</v>
      </c>
      <c r="Y91" s="75">
        <f>1000*LN(I91)</f>
        <v>29.465308296454818</v>
      </c>
      <c r="Z91" s="75">
        <f>1000*LN(J91)</f>
        <v>22.404517859451769</v>
      </c>
      <c r="AA91" s="75">
        <f>1000*LN(K91)</f>
        <v>14.87909163458295</v>
      </c>
      <c r="AB91" s="75">
        <f>1000*LN(L91)</f>
        <v>128.17622864329343</v>
      </c>
      <c r="AC91" s="75">
        <f>1000*LN(M91)</f>
        <v>-57.028294960052811</v>
      </c>
      <c r="AD91" s="75">
        <f>1000*LN(N91)</f>
        <v>-27.562986663597933</v>
      </c>
      <c r="AE91" s="75">
        <f>1000*LN(O91)</f>
        <v>530.93774318967814</v>
      </c>
      <c r="AF91" s="75">
        <f>1000*LN(P91)</f>
        <v>-393.04089171594808</v>
      </c>
      <c r="AG91" s="75">
        <f>1000*LN(Q91)</f>
        <v>-709.88103284337251</v>
      </c>
      <c r="AI91" s="40">
        <f>'d-beta'!T91/'d-beta'!Q91</f>
        <v>1.0349458441781512</v>
      </c>
      <c r="AJ91" s="40">
        <f>'d-beta'!Q91/'d-beta'!G91</f>
        <v>1.0149903363739479</v>
      </c>
      <c r="AK91" s="40">
        <f>'d-beta'!T91/'d-beta'!G91</f>
        <v>1.0504600305112008</v>
      </c>
      <c r="AL91" s="40">
        <f>'d-beta'!T93/'d-beta'!F93</f>
        <v>0.91493267303348103</v>
      </c>
      <c r="AN91" s="4">
        <f>'d-beta'!U91/'d-beta'!W91</f>
        <v>0.99437085737005171</v>
      </c>
      <c r="AO91" s="4">
        <f>'d-beta'!W91/'d-beta'!P91</f>
        <v>0.97188792606700891</v>
      </c>
      <c r="AP91" s="4">
        <f>'d-beta'!P91/'d-beta'!Q91</f>
        <v>1.0226573839865256</v>
      </c>
      <c r="AQ91" s="4">
        <f>'d-beta'!Q91/'d-beta'!G91</f>
        <v>1.0149903363739479</v>
      </c>
      <c r="AR91" s="4">
        <f>'d-beta'!U91/'d-beta'!G91</f>
        <v>1.0031286640463868</v>
      </c>
      <c r="AS91" s="4">
        <f>'d-beta'!U93/'d-beta'!F93</f>
        <v>0.87431041807353116</v>
      </c>
      <c r="AU91" s="53">
        <f t="shared" si="15"/>
        <v>34.349100882805367</v>
      </c>
      <c r="AV91" s="12">
        <f t="shared" si="16"/>
        <v>14.87909163458295</v>
      </c>
      <c r="AW91" s="12">
        <f t="shared" si="17"/>
        <v>49.228192517388095</v>
      </c>
      <c r="AX91" s="12">
        <f t="shared" si="13"/>
        <v>-88.904797798032334</v>
      </c>
      <c r="AY91" s="12"/>
      <c r="AZ91" s="53">
        <f t="shared" si="18"/>
        <v>-5.6450459628224285</v>
      </c>
      <c r="BA91" s="53">
        <f t="shared" si="19"/>
        <v>-28.514783569727328</v>
      </c>
      <c r="BB91" s="12">
        <f t="shared" si="20"/>
        <v>22.404517859451769</v>
      </c>
      <c r="BC91" s="12">
        <f t="shared" si="21"/>
        <v>14.87909163458295</v>
      </c>
      <c r="BD91" s="12">
        <f t="shared" si="22"/>
        <v>3.1237799614848512</v>
      </c>
      <c r="BE91" s="12">
        <f t="shared" si="14"/>
        <v>-134.3197969638137</v>
      </c>
    </row>
    <row r="92" spans="1:57" x14ac:dyDescent="0.2">
      <c r="A92" s="72">
        <f>'d-beta'!A92</f>
        <v>174</v>
      </c>
      <c r="B92" s="44">
        <f t="shared" si="12"/>
        <v>2.2363860002236389</v>
      </c>
      <c r="D92" s="40">
        <f>'d-beta'!F92/'d-beta'!J92</f>
        <v>1.1238770179810664</v>
      </c>
      <c r="E92" s="39">
        <f>'d-beta'!J92/'d-beta'!K92</f>
        <v>1.0362071816999208</v>
      </c>
      <c r="F92" s="39">
        <f>'d-beta'!K92/'d-beta'!L92</f>
        <v>0.95035376141279349</v>
      </c>
      <c r="G92" s="39">
        <f>'d-beta'!L92/'d-beta'!M92</f>
        <v>0.96737781146530932</v>
      </c>
      <c r="H92" s="39">
        <f>'d-beta'!M92/'d-beta'!P92</f>
        <v>1.0329310746215095</v>
      </c>
      <c r="I92" s="39">
        <f>'d-beta'!N92/'d-beta'!P92</f>
        <v>1.0294875881693761</v>
      </c>
      <c r="J92" s="39">
        <f>'d-beta'!P92/'d-beta'!Q92</f>
        <v>1.0224677140048761</v>
      </c>
      <c r="K92" s="39">
        <f>'d-beta'!Q92/'d-beta'!G92</f>
        <v>1.0147196170160684</v>
      </c>
      <c r="L92" s="133">
        <f>'d-beta'!F92/'d-beta'!R92</f>
        <v>1.1367780560437524</v>
      </c>
      <c r="M92" s="39">
        <f>'d-beta'!R92/'d-beta'!N92</f>
        <v>0.94497725316611336</v>
      </c>
      <c r="N92" s="39">
        <f>'d-beta'!R92/'d-beta'!P92</f>
        <v>0.97284235323690416</v>
      </c>
      <c r="O92" s="133">
        <f>'d-beta'!F92/'d-beta'!S92</f>
        <v>1.6960333988277225</v>
      </c>
      <c r="P92" s="39">
        <f>'d-beta'!S92/'d-beta'!G92</f>
        <v>0.67651808471311559</v>
      </c>
      <c r="Q92" s="39">
        <f>'d-beta'!H92/'d-beta'!N92</f>
        <v>0.49444421674840955</v>
      </c>
      <c r="R92" s="75">
        <f t="shared" si="23"/>
        <v>-137.49613091367146</v>
      </c>
      <c r="T92" s="75">
        <f>1000*LN(D92)</f>
        <v>116.78433087769235</v>
      </c>
      <c r="U92" s="75">
        <f>1000*LN(E92)</f>
        <v>35.567106179320405</v>
      </c>
      <c r="V92" s="75">
        <f>1000*LN(F92)</f>
        <v>-50.920983269417576</v>
      </c>
      <c r="W92" s="75">
        <f>1000*LN(G92)</f>
        <v>-33.166155112951898</v>
      </c>
      <c r="X92" s="75">
        <f>1000*LN(H92)</f>
        <v>32.40046440849455</v>
      </c>
      <c r="Y92" s="75">
        <f>1000*LN(I92)</f>
        <v>29.061191239525385</v>
      </c>
      <c r="Z92" s="75">
        <f>1000*LN(J92)</f>
        <v>22.219032890948313</v>
      </c>
      <c r="AA92" s="75">
        <f>1000*LN(K92)</f>
        <v>14.612334939585551</v>
      </c>
      <c r="AB92" s="75">
        <f>1000*LN(L92)</f>
        <v>128.19799434540076</v>
      </c>
      <c r="AC92" s="75">
        <f>1000*LN(M92)</f>
        <v>-56.59442250178838</v>
      </c>
      <c r="AD92" s="75">
        <f>1000*LN(N92)</f>
        <v>-27.533231262262834</v>
      </c>
      <c r="AE92" s="75">
        <f>1000*LN(O92)</f>
        <v>528.29222988083768</v>
      </c>
      <c r="AF92" s="75">
        <f>1000*LN(P92)</f>
        <v>-390.79609896716613</v>
      </c>
      <c r="AG92" s="75">
        <f>1000*LN(Q92)</f>
        <v>-704.3209416670112</v>
      </c>
      <c r="AI92" s="40">
        <f>'d-beta'!T92/'d-beta'!Q92</f>
        <v>1.0346834261416225</v>
      </c>
      <c r="AJ92" s="40">
        <f>'d-beta'!Q92/'d-beta'!G92</f>
        <v>1.0147196170160684</v>
      </c>
      <c r="AK92" s="40">
        <f>'d-beta'!T92/'d-beta'!G92</f>
        <v>1.0499135699073006</v>
      </c>
      <c r="AL92" s="40">
        <f>'d-beta'!T94/'d-beta'!F94</f>
        <v>0.91482571578317384</v>
      </c>
      <c r="AN92" s="4">
        <f>'d-beta'!U92/'d-beta'!W92</f>
        <v>0.9944024239641116</v>
      </c>
      <c r="AO92" s="4">
        <f>'d-beta'!W92/'d-beta'!P92</f>
        <v>0.97212827882281472</v>
      </c>
      <c r="AP92" s="4">
        <f>'d-beta'!P92/'d-beta'!Q92</f>
        <v>1.0224677140048761</v>
      </c>
      <c r="AQ92" s="4">
        <f>'d-beta'!Q92/'d-beta'!G92</f>
        <v>1.0147196170160684</v>
      </c>
      <c r="AR92" s="4">
        <f>'d-beta'!U92/'d-beta'!G92</f>
        <v>1.002954914703883</v>
      </c>
      <c r="AS92" s="4">
        <f>'d-beta'!U94/'d-beta'!F94</f>
        <v>0.87450490445591522</v>
      </c>
      <c r="AU92" s="53">
        <f t="shared" si="15"/>
        <v>34.095511467833035</v>
      </c>
      <c r="AV92" s="12">
        <f t="shared" si="16"/>
        <v>14.612334939585551</v>
      </c>
      <c r="AW92" s="12">
        <f t="shared" si="17"/>
        <v>48.707846407418529</v>
      </c>
      <c r="AX92" s="12">
        <f t="shared" si="13"/>
        <v>-89.021706403105796</v>
      </c>
      <c r="AY92" s="12"/>
      <c r="AZ92" s="53">
        <f t="shared" si="18"/>
        <v>-5.6133011738524461</v>
      </c>
      <c r="BA92" s="53">
        <f t="shared" si="19"/>
        <v>-28.267509131967053</v>
      </c>
      <c r="BB92" s="12">
        <f t="shared" si="20"/>
        <v>22.219032890948313</v>
      </c>
      <c r="BC92" s="12">
        <f t="shared" si="21"/>
        <v>14.612334939585551</v>
      </c>
      <c r="BD92" s="12">
        <f t="shared" si="22"/>
        <v>2.9505575247142906</v>
      </c>
      <c r="BE92" s="12">
        <f t="shared" si="14"/>
        <v>-134.09737624199093</v>
      </c>
    </row>
    <row r="93" spans="1:57" x14ac:dyDescent="0.2">
      <c r="A93" s="72">
        <f>'d-beta'!A93</f>
        <v>176</v>
      </c>
      <c r="B93" s="44">
        <f t="shared" si="12"/>
        <v>2.2264276967605476</v>
      </c>
      <c r="D93" s="40">
        <f>'d-beta'!F93/'d-beta'!J93</f>
        <v>1.123923612629554</v>
      </c>
      <c r="E93" s="39">
        <f>'d-beta'!J93/'d-beta'!K93</f>
        <v>1.036042274324799</v>
      </c>
      <c r="F93" s="39">
        <f>'d-beta'!K93/'d-beta'!L93</f>
        <v>0.95049066609846478</v>
      </c>
      <c r="G93" s="39">
        <f>'d-beta'!L93/'d-beta'!M93</f>
        <v>0.96777852115257701</v>
      </c>
      <c r="H93" s="39">
        <f>'d-beta'!M93/'d-beta'!P93</f>
        <v>1.0325283829409362</v>
      </c>
      <c r="I93" s="39">
        <f>'d-beta'!N93/'d-beta'!P93</f>
        <v>1.0290791143400309</v>
      </c>
      <c r="J93" s="39">
        <f>'d-beta'!P93/'d-beta'!Q93</f>
        <v>1.0222786973464462</v>
      </c>
      <c r="K93" s="39">
        <f>'d-beta'!Q93/'d-beta'!G93</f>
        <v>1.0144514909145184</v>
      </c>
      <c r="L93" s="133">
        <f>'d-beta'!F93/'d-beta'!R93</f>
        <v>1.1368018442383347</v>
      </c>
      <c r="M93" s="39">
        <f>'d-beta'!R93/'d-beta'!N93</f>
        <v>0.94538035357134642</v>
      </c>
      <c r="N93" s="39">
        <f>'d-beta'!R93/'d-beta'!P93</f>
        <v>0.97287117696766645</v>
      </c>
      <c r="O93" s="133">
        <f>'d-beta'!F93/'d-beta'!S93</f>
        <v>1.6915912549137888</v>
      </c>
      <c r="P93" s="39">
        <f>'d-beta'!S93/'d-beta'!G93</f>
        <v>0.6780243181974307</v>
      </c>
      <c r="Q93" s="39">
        <f>'d-beta'!H93/'d-beta'!N93</f>
        <v>0.49717004988620433</v>
      </c>
      <c r="R93" s="75">
        <f t="shared" si="23"/>
        <v>-137.09753275287676</v>
      </c>
      <c r="T93" s="75">
        <f>1000*LN(D93)</f>
        <v>116.82578886810279</v>
      </c>
      <c r="U93" s="75">
        <f>1000*LN(E93)</f>
        <v>35.40794833759395</v>
      </c>
      <c r="V93" s="75">
        <f>1000*LN(F93)</f>
        <v>-50.776937092964026</v>
      </c>
      <c r="W93" s="75">
        <f>1000*LN(G93)</f>
        <v>-32.752018346592855</v>
      </c>
      <c r="X93" s="75">
        <f>1000*LN(H93)</f>
        <v>32.010535006393596</v>
      </c>
      <c r="Y93" s="75">
        <f>1000*LN(I93)</f>
        <v>28.664338580626072</v>
      </c>
      <c r="Z93" s="75">
        <f>1000*LN(J93)</f>
        <v>22.034152596825734</v>
      </c>
      <c r="AA93" s="75">
        <f>1000*LN(K93)</f>
        <v>14.348063383517564</v>
      </c>
      <c r="AB93" s="75">
        <f>1000*LN(L93)</f>
        <v>128.21892010620667</v>
      </c>
      <c r="AC93" s="75">
        <f>1000*LN(M93)</f>
        <v>-56.167941914299313</v>
      </c>
      <c r="AD93" s="75">
        <f>1000*LN(N93)</f>
        <v>-27.503603333673187</v>
      </c>
      <c r="AE93" s="75">
        <f>1000*LN(O93)</f>
        <v>525.66965689001051</v>
      </c>
      <c r="AF93" s="75">
        <f>1000*LN(P93)</f>
        <v>-388.5721241371337</v>
      </c>
      <c r="AG93" s="75">
        <f>1000*LN(Q93)</f>
        <v>-698.82315871785113</v>
      </c>
      <c r="AI93" s="40">
        <f>'d-beta'!T93/'d-beta'!Q93</f>
        <v>1.0344239188068496</v>
      </c>
      <c r="AJ93" s="40">
        <f>'d-beta'!Q93/'d-beta'!G93</f>
        <v>1.0144514909145184</v>
      </c>
      <c r="AK93" s="40">
        <f>'d-beta'!T93/'d-beta'!G93</f>
        <v>1.0493728866712473</v>
      </c>
      <c r="AL93" s="40">
        <f>'d-beta'!T95/'d-beta'!F95</f>
        <v>0.91472127439662776</v>
      </c>
      <c r="AN93" s="4">
        <f>'d-beta'!U93/'d-beta'!W93</f>
        <v>0.99443315770336582</v>
      </c>
      <c r="AO93" s="4">
        <f>'d-beta'!W93/'d-beta'!P93</f>
        <v>0.97236689156717704</v>
      </c>
      <c r="AP93" s="4">
        <f>'d-beta'!P93/'d-beta'!Q93</f>
        <v>1.0222786973464462</v>
      </c>
      <c r="AQ93" s="4">
        <f>'d-beta'!Q93/'d-beta'!G93</f>
        <v>1.0144514909145184</v>
      </c>
      <c r="AR93" s="4">
        <f>'d-beta'!U93/'d-beta'!G93</f>
        <v>1.0027815972716851</v>
      </c>
      <c r="AS93" s="4">
        <f>'d-beta'!U95/'d-beta'!F95</f>
        <v>0.87469963025890052</v>
      </c>
      <c r="AU93" s="53">
        <f t="shared" si="15"/>
        <v>33.844671571326813</v>
      </c>
      <c r="AV93" s="12">
        <f t="shared" si="16"/>
        <v>14.348063383517564</v>
      </c>
      <c r="AW93" s="12">
        <f t="shared" si="17"/>
        <v>48.192734954844411</v>
      </c>
      <c r="AX93" s="12">
        <f t="shared" si="13"/>
        <v>-89.13587825790934</v>
      </c>
      <c r="AY93" s="12"/>
      <c r="AZ93" s="53">
        <f t="shared" si="18"/>
        <v>-5.5823949093628524</v>
      </c>
      <c r="BA93" s="53">
        <f t="shared" si="19"/>
        <v>-28.02208528191742</v>
      </c>
      <c r="BB93" s="12">
        <f t="shared" si="20"/>
        <v>22.034152596825734</v>
      </c>
      <c r="BC93" s="12">
        <f t="shared" si="21"/>
        <v>14.348063383517564</v>
      </c>
      <c r="BD93" s="12">
        <f t="shared" si="22"/>
        <v>2.7777357890631742</v>
      </c>
      <c r="BE93" s="12">
        <f t="shared" si="14"/>
        <v>-133.87473126260156</v>
      </c>
    </row>
    <row r="94" spans="1:57" x14ac:dyDescent="0.2">
      <c r="A94" s="72">
        <f>'d-beta'!A94</f>
        <v>178</v>
      </c>
      <c r="B94" s="44">
        <f t="shared" si="12"/>
        <v>2.2165576859137759</v>
      </c>
      <c r="D94" s="40">
        <f>'d-beta'!F94/'d-beta'!J94</f>
        <v>1.1239689202199201</v>
      </c>
      <c r="E94" s="39">
        <f>'d-beta'!J94/'d-beta'!K94</f>
        <v>1.0358782712282701</v>
      </c>
      <c r="F94" s="39">
        <f>'d-beta'!K94/'d-beta'!L94</f>
        <v>0.95062905252696106</v>
      </c>
      <c r="G94" s="39">
        <f>'d-beta'!L94/'d-beta'!M94</f>
        <v>0.96817664529380743</v>
      </c>
      <c r="H94" s="39">
        <f>'d-beta'!M94/'d-beta'!P94</f>
        <v>1.0321286401395093</v>
      </c>
      <c r="I94" s="39">
        <f>'d-beta'!N94/'d-beta'!P94</f>
        <v>1.0286764653501344</v>
      </c>
      <c r="J94" s="39">
        <f>'d-beta'!P94/'d-beta'!Q94</f>
        <v>1.0220905601777301</v>
      </c>
      <c r="K94" s="39">
        <f>'d-beta'!Q94/'d-beta'!G94</f>
        <v>1.014188737787179</v>
      </c>
      <c r="L94" s="133">
        <f>'d-beta'!F94/'d-beta'!R94</f>
        <v>1.1368216237101421</v>
      </c>
      <c r="M94" s="39">
        <f>'d-beta'!R94/'d-beta'!N94</f>
        <v>0.94578279698661805</v>
      </c>
      <c r="N94" s="39">
        <f>'d-beta'!R94/'d-beta'!P94</f>
        <v>0.97290450459315791</v>
      </c>
      <c r="O94" s="133">
        <f>'d-beta'!F94/'d-beta'!S94</f>
        <v>1.6872100576498141</v>
      </c>
      <c r="P94" s="39">
        <f>'d-beta'!S94/'d-beta'!G94</f>
        <v>0.67951890714709962</v>
      </c>
      <c r="Q94" s="39">
        <f>'d-beta'!H94/'d-beta'!N94</f>
        <v>0.49988163702950722</v>
      </c>
      <c r="R94" s="75">
        <f t="shared" si="23"/>
        <v>-136.70609062286059</v>
      </c>
      <c r="T94" s="75">
        <f>1000*LN(D94)</f>
        <v>116.86610003930888</v>
      </c>
      <c r="U94" s="75">
        <f>1000*LN(E94)</f>
        <v>35.249638119353783</v>
      </c>
      <c r="V94" s="75">
        <f>1000*LN(F94)</f>
        <v>-50.63135296442659</v>
      </c>
      <c r="W94" s="75">
        <f>1000*LN(G94)</f>
        <v>-32.340723546234898</v>
      </c>
      <c r="X94" s="75">
        <f>1000*LN(H94)</f>
        <v>31.623310589017656</v>
      </c>
      <c r="Y94" s="75">
        <f>1000*LN(I94)</f>
        <v>28.272990843305355</v>
      </c>
      <c r="Z94" s="75">
        <f>1000*LN(J94)</f>
        <v>21.850098597231778</v>
      </c>
      <c r="AA94" s="75">
        <f>1000*LN(K94)</f>
        <v>14.089019788609827</v>
      </c>
      <c r="AB94" s="75">
        <f>1000*LN(L94)</f>
        <v>128.23631918049196</v>
      </c>
      <c r="AC94" s="75">
        <f>1000*LN(M94)</f>
        <v>-55.742337786778386</v>
      </c>
      <c r="AD94" s="75">
        <f>1000*LN(N94)</f>
        <v>-27.469346943473074</v>
      </c>
      <c r="AE94" s="75">
        <f>1000*LN(O94)</f>
        <v>523.07631131319863</v>
      </c>
      <c r="AF94" s="75">
        <f>1000*LN(P94)</f>
        <v>-386.37022069033821</v>
      </c>
      <c r="AG94" s="75">
        <f>1000*LN(Q94)</f>
        <v>-693.38393452493915</v>
      </c>
      <c r="AI94" s="40">
        <f>'d-beta'!T94/'d-beta'!Q94</f>
        <v>1.0341660616820627</v>
      </c>
      <c r="AJ94" s="40">
        <f>'d-beta'!Q94/'d-beta'!G94</f>
        <v>1.014188737787179</v>
      </c>
      <c r="AK94" s="40">
        <f>'d-beta'!T94/'d-beta'!G94</f>
        <v>1.0488395727596691</v>
      </c>
      <c r="AL94" s="40">
        <f>'d-beta'!T96/'d-beta'!F96</f>
        <v>0.91461824827225002</v>
      </c>
      <c r="AN94" s="4">
        <f>'d-beta'!U94/'d-beta'!W94</f>
        <v>0.99446291795259356</v>
      </c>
      <c r="AO94" s="4">
        <f>'d-beta'!W94/'d-beta'!P94</f>
        <v>0.97260432371980921</v>
      </c>
      <c r="AP94" s="4">
        <f>'d-beta'!P94/'d-beta'!Q94</f>
        <v>1.0220905601777301</v>
      </c>
      <c r="AQ94" s="4">
        <f>'d-beta'!Q94/'d-beta'!G94</f>
        <v>1.014188737787179</v>
      </c>
      <c r="AR94" s="4">
        <f>'d-beta'!U94/'d-beta'!G94</f>
        <v>1.0026121200370475</v>
      </c>
      <c r="AS94" s="4">
        <f>'d-beta'!U96/'d-beta'!F96</f>
        <v>0.87489383756798023</v>
      </c>
      <c r="AU94" s="53">
        <f t="shared" si="15"/>
        <v>33.59536443114478</v>
      </c>
      <c r="AV94" s="12">
        <f t="shared" si="16"/>
        <v>14.089019788609827</v>
      </c>
      <c r="AW94" s="12">
        <f t="shared" si="17"/>
        <v>47.684384219754634</v>
      </c>
      <c r="AX94" s="12">
        <f t="shared" si="13"/>
        <v>-89.248515768016091</v>
      </c>
      <c r="AY94" s="12"/>
      <c r="AZ94" s="53">
        <f t="shared" si="18"/>
        <v>-5.5524685098951023</v>
      </c>
      <c r="BA94" s="53">
        <f t="shared" si="19"/>
        <v>-27.777935495076942</v>
      </c>
      <c r="BB94" s="12">
        <f t="shared" si="20"/>
        <v>21.850098597231778</v>
      </c>
      <c r="BC94" s="12">
        <f t="shared" si="21"/>
        <v>14.089019788609827</v>
      </c>
      <c r="BD94" s="12">
        <f t="shared" si="22"/>
        <v>2.6087143808694906</v>
      </c>
      <c r="BE94" s="12">
        <f t="shared" si="14"/>
        <v>-133.65272847915659</v>
      </c>
    </row>
    <row r="95" spans="1:57" x14ac:dyDescent="0.2">
      <c r="A95" s="72">
        <f>'d-beta'!A95</f>
        <v>180</v>
      </c>
      <c r="B95" s="44">
        <f t="shared" si="12"/>
        <v>2.2067747986317996</v>
      </c>
      <c r="D95" s="40">
        <f>'d-beta'!F95/'d-beta'!J95</f>
        <v>1.124007717920569</v>
      </c>
      <c r="E95" s="39">
        <f>'d-beta'!J95/'d-beta'!K95</f>
        <v>1.0357206245531119</v>
      </c>
      <c r="F95" s="39">
        <f>'d-beta'!K95/'d-beta'!L95</f>
        <v>0.95075936550793116</v>
      </c>
      <c r="G95" s="39">
        <f>'d-beta'!L95/'d-beta'!M95</f>
        <v>0.96857196226767539</v>
      </c>
      <c r="H95" s="39">
        <f>'d-beta'!M95/'d-beta'!P95</f>
        <v>1.0317370338969103</v>
      </c>
      <c r="I95" s="39">
        <f>'d-beta'!N95/'d-beta'!P95</f>
        <v>1.0282800836689237</v>
      </c>
      <c r="J95" s="39">
        <f>'d-beta'!P95/'d-beta'!Q95</f>
        <v>1.0219043047641549</v>
      </c>
      <c r="K95" s="39">
        <f>'d-beta'!Q95/'d-beta'!G95</f>
        <v>1.0139308350337772</v>
      </c>
      <c r="L95" s="133">
        <f>'d-beta'!F95/'d-beta'!R95</f>
        <v>1.1368405273753992</v>
      </c>
      <c r="M95" s="39">
        <f>'d-beta'!R95/'d-beta'!N95</f>
        <v>0.94617718375522741</v>
      </c>
      <c r="N95" s="39">
        <f>'d-beta'!R95/'d-beta'!P95</f>
        <v>0.97293515367745187</v>
      </c>
      <c r="O95" s="133">
        <f>'d-beta'!F95/'d-beta'!S95</f>
        <v>1.6828743301908151</v>
      </c>
      <c r="P95" s="39">
        <f>'d-beta'!S95/'d-beta'!G95</f>
        <v>0.681005024623902</v>
      </c>
      <c r="Q95" s="39">
        <f>'d-beta'!H95/'d-beta'!N95</f>
        <v>0.50258056203071377</v>
      </c>
      <c r="R95" s="75">
        <f t="shared" si="23"/>
        <v>-136.31764774487402</v>
      </c>
      <c r="T95" s="75">
        <f>1000*LN(D95)</f>
        <v>116.90061792529971</v>
      </c>
      <c r="U95" s="75">
        <f>1000*LN(E95)</f>
        <v>35.097440050718376</v>
      </c>
      <c r="V95" s="75">
        <f>1000*LN(F95)</f>
        <v>-50.494281569715127</v>
      </c>
      <c r="W95" s="75">
        <f>1000*LN(G95)</f>
        <v>-31.932496089336766</v>
      </c>
      <c r="X95" s="75">
        <f>1000*LN(H95)</f>
        <v>31.24382247385094</v>
      </c>
      <c r="Y95" s="75">
        <f>1000*LN(I95)</f>
        <v>27.887584854728495</v>
      </c>
      <c r="Z95" s="75">
        <f>1000*LN(J95)</f>
        <v>21.667852137335693</v>
      </c>
      <c r="AA95" s="75">
        <f>1000*LN(K95)</f>
        <v>13.8346928167211</v>
      </c>
      <c r="AB95" s="75">
        <f>1000*LN(L95)</f>
        <v>128.25294756589088</v>
      </c>
      <c r="AC95" s="75">
        <f>1000*LN(M95)</f>
        <v>-55.325429629802287</v>
      </c>
      <c r="AD95" s="75">
        <f>1000*LN(N95)</f>
        <v>-27.437844775073721</v>
      </c>
      <c r="AE95" s="75">
        <f>1000*LN(O95)</f>
        <v>520.50324230236572</v>
      </c>
      <c r="AF95" s="75">
        <f>1000*LN(P95)</f>
        <v>-384.18559455749181</v>
      </c>
      <c r="AG95" s="75">
        <f>1000*LN(Q95)</f>
        <v>-687.999329449995</v>
      </c>
      <c r="AI95" s="40">
        <f>'d-beta'!T95/'d-beta'!Q95</f>
        <v>1.03390932278009</v>
      </c>
      <c r="AJ95" s="40">
        <f>'d-beta'!Q95/'d-beta'!G95</f>
        <v>1.0139308350337772</v>
      </c>
      <c r="AK95" s="40">
        <f>'d-beta'!T95/'d-beta'!G95</f>
        <v>1.0483125429956239</v>
      </c>
      <c r="AL95" s="40">
        <f>'d-beta'!T97/'d-beta'!F97</f>
        <v>0.91451674783018067</v>
      </c>
      <c r="AN95" s="4">
        <f>'d-beta'!U95/'d-beta'!W95</f>
        <v>0.99449336717586456</v>
      </c>
      <c r="AO95" s="4">
        <f>'d-beta'!W95/'d-beta'!P95</f>
        <v>0.97283792973983441</v>
      </c>
      <c r="AP95" s="4">
        <f>'d-beta'!P95/'d-beta'!Q95</f>
        <v>1.0219043047641549</v>
      </c>
      <c r="AQ95" s="4">
        <f>'d-beta'!Q95/'d-beta'!G95</f>
        <v>1.0139308350337772</v>
      </c>
      <c r="AR95" s="4">
        <f>'d-beta'!U95/'d-beta'!G95</f>
        <v>1.0024459028340496</v>
      </c>
      <c r="AS95" s="4">
        <f>'d-beta'!U97/'d-beta'!F97</f>
        <v>0.87508585088406909</v>
      </c>
      <c r="AU95" s="53">
        <f t="shared" si="15"/>
        <v>33.347076670243403</v>
      </c>
      <c r="AV95" s="12">
        <f t="shared" si="16"/>
        <v>13.8346928167211</v>
      </c>
      <c r="AW95" s="12">
        <f t="shared" si="17"/>
        <v>47.181769486964704</v>
      </c>
      <c r="AX95" s="12">
        <f t="shared" si="13"/>
        <v>-89.359497671910361</v>
      </c>
      <c r="AY95" s="12"/>
      <c r="AZ95" s="53">
        <f t="shared" si="18"/>
        <v>-5.5218502167721715</v>
      </c>
      <c r="BA95" s="53">
        <f t="shared" si="19"/>
        <v>-27.537778255012324</v>
      </c>
      <c r="BB95" s="12">
        <f t="shared" si="20"/>
        <v>21.667852137335693</v>
      </c>
      <c r="BC95" s="12">
        <f t="shared" si="21"/>
        <v>13.8346928167211</v>
      </c>
      <c r="BD95" s="12">
        <f t="shared" si="22"/>
        <v>2.4429164822723513</v>
      </c>
      <c r="BE95" s="12">
        <f t="shared" si="14"/>
        <v>-133.43328214143452</v>
      </c>
    </row>
    <row r="96" spans="1:57" x14ac:dyDescent="0.2">
      <c r="A96" s="72">
        <f>'d-beta'!A96</f>
        <v>182</v>
      </c>
      <c r="B96" s="44">
        <f t="shared" si="12"/>
        <v>2.1970778864110736</v>
      </c>
      <c r="D96" s="40">
        <f>'d-beta'!F96/'d-beta'!J96</f>
        <v>1.1240479228390401</v>
      </c>
      <c r="E96" s="39">
        <f>'d-beta'!J96/'d-beta'!K96</f>
        <v>1.0355567037469977</v>
      </c>
      <c r="F96" s="39">
        <f>'d-beta'!K96/'d-beta'!L96</f>
        <v>0.95089531110905734</v>
      </c>
      <c r="G96" s="39">
        <f>'d-beta'!L96/'d-beta'!M96</f>
        <v>0.96896151888233173</v>
      </c>
      <c r="H96" s="39">
        <f>'d-beta'!M96/'d-beta'!P96</f>
        <v>1.0313501030901251</v>
      </c>
      <c r="I96" s="39">
        <f>'d-beta'!N96/'d-beta'!P96</f>
        <v>1.0278864398024889</v>
      </c>
      <c r="J96" s="39">
        <f>'d-beta'!P96/'d-beta'!Q96</f>
        <v>1.0217210663590923</v>
      </c>
      <c r="K96" s="39">
        <f>'d-beta'!Q96/'d-beta'!G96</f>
        <v>1.0136764177820559</v>
      </c>
      <c r="L96" s="133">
        <f>'d-beta'!F96/'d-beta'!R96</f>
        <v>1.1368554977306042</v>
      </c>
      <c r="M96" s="39">
        <f>'d-beta'!R96/'d-beta'!N96</f>
        <v>0.94657201569213534</v>
      </c>
      <c r="N96" s="39">
        <f>'d-beta'!R96/'d-beta'!P96</f>
        <v>0.97296853922645476</v>
      </c>
      <c r="O96" s="133">
        <f>'d-beta'!F96/'d-beta'!S96</f>
        <v>1.6785942633041691</v>
      </c>
      <c r="P96" s="39">
        <f>'d-beta'!S96/'d-beta'!G96</f>
        <v>0.68248014399536805</v>
      </c>
      <c r="Q96" s="39">
        <f>'d-beta'!H96/'d-beta'!N96</f>
        <v>0.50526736456783961</v>
      </c>
      <c r="R96" s="75">
        <f t="shared" si="23"/>
        <v>-135.93484971958154</v>
      </c>
      <c r="T96" s="75">
        <f>1000*LN(D96)</f>
        <v>116.93638654040554</v>
      </c>
      <c r="U96" s="75">
        <f>1000*LN(E96)</f>
        <v>34.939160129225769</v>
      </c>
      <c r="V96" s="75">
        <f>1000*LN(F96)</f>
        <v>-50.351305452095701</v>
      </c>
      <c r="W96" s="75">
        <f>1000*LN(G96)</f>
        <v>-31.530380075657032</v>
      </c>
      <c r="X96" s="75">
        <f>1000*LN(H96)</f>
        <v>30.868723618950398</v>
      </c>
      <c r="Y96" s="75">
        <f>1000*LN(I96)</f>
        <v>27.504693812830475</v>
      </c>
      <c r="Z96" s="75">
        <f>1000*LN(J96)</f>
        <v>21.488525331020931</v>
      </c>
      <c r="AA96" s="75">
        <f>1000*LN(K96)</f>
        <v>13.583739627731207</v>
      </c>
      <c r="AB96" s="75">
        <f>1000*LN(L96)</f>
        <v>128.26611586547003</v>
      </c>
      <c r="AC96" s="75">
        <f>1000*LN(M96)</f>
        <v>-54.908224917471429</v>
      </c>
      <c r="AD96" s="75">
        <f>1000*LN(N96)</f>
        <v>-27.403531104640884</v>
      </c>
      <c r="AE96" s="75">
        <f>1000*LN(O96)</f>
        <v>517.95669511289429</v>
      </c>
      <c r="AF96" s="75">
        <f>1000*LN(P96)</f>
        <v>-382.02184539331296</v>
      </c>
      <c r="AG96" s="75">
        <f>1000*LN(Q96)</f>
        <v>-682.66755502012586</v>
      </c>
      <c r="AI96" s="40">
        <f>'d-beta'!T96/'d-beta'!Q96</f>
        <v>1.0336565810995806</v>
      </c>
      <c r="AJ96" s="40">
        <f>'d-beta'!Q96/'d-beta'!G96</f>
        <v>1.0136764177820559</v>
      </c>
      <c r="AK96" s="40">
        <f>'d-beta'!T96/'d-beta'!G96</f>
        <v>1.0477933003458699</v>
      </c>
      <c r="AL96" s="40">
        <f>'d-beta'!T98/'d-beta'!F98</f>
        <v>0.91441711718797636</v>
      </c>
      <c r="AN96" s="4">
        <f>'d-beta'!U96/'d-beta'!W96</f>
        <v>0.99452525138089964</v>
      </c>
      <c r="AO96" s="4">
        <f>'d-beta'!W96/'d-beta'!P96</f>
        <v>0.97306893273583162</v>
      </c>
      <c r="AP96" s="4">
        <f>'d-beta'!P96/'d-beta'!Q96</f>
        <v>1.0217210663590923</v>
      </c>
      <c r="AQ96" s="4">
        <f>'d-beta'!Q96/'d-beta'!G96</f>
        <v>1.0136764177820559</v>
      </c>
      <c r="AR96" s="4">
        <f>'d-beta'!U96/'d-beta'!G96</f>
        <v>1.0022847272611441</v>
      </c>
      <c r="AS96" s="4">
        <f>'d-beta'!U98/'d-beta'!F98</f>
        <v>0.87527704699037889</v>
      </c>
      <c r="AU96" s="53">
        <f t="shared" si="15"/>
        <v>33.102594323834019</v>
      </c>
      <c r="AV96" s="12">
        <f t="shared" si="16"/>
        <v>13.583739627731207</v>
      </c>
      <c r="AW96" s="12">
        <f t="shared" si="17"/>
        <v>46.686333951565203</v>
      </c>
      <c r="AX96" s="12">
        <f t="shared" si="13"/>
        <v>-89.468447092344292</v>
      </c>
      <c r="AY96" s="12"/>
      <c r="AZ96" s="53">
        <f t="shared" si="18"/>
        <v>-5.4897899788836506</v>
      </c>
      <c r="BA96" s="53">
        <f t="shared" si="19"/>
        <v>-27.300353739443821</v>
      </c>
      <c r="BB96" s="12">
        <f t="shared" si="20"/>
        <v>21.488525331020931</v>
      </c>
      <c r="BC96" s="12">
        <f t="shared" si="21"/>
        <v>13.583739627731207</v>
      </c>
      <c r="BD96" s="12">
        <f t="shared" si="22"/>
        <v>2.2821212404248046</v>
      </c>
      <c r="BE96" s="12">
        <f t="shared" si="14"/>
        <v>-133.2148176078199</v>
      </c>
    </row>
    <row r="97" spans="1:57" x14ac:dyDescent="0.2">
      <c r="A97" s="72">
        <f>'d-beta'!A97</f>
        <v>184</v>
      </c>
      <c r="B97" s="44">
        <f t="shared" si="12"/>
        <v>2.1874658208465494</v>
      </c>
      <c r="D97" s="40">
        <f>'d-beta'!F97/'d-beta'!J97</f>
        <v>1.1240812482643587</v>
      </c>
      <c r="E97" s="39">
        <f>'d-beta'!J97/'d-beta'!K97</f>
        <v>1.0353996914137689</v>
      </c>
      <c r="F97" s="39">
        <f>'d-beta'!K97/'d-beta'!L97</f>
        <v>0.95102715860349629</v>
      </c>
      <c r="G97" s="39">
        <f>'d-beta'!L97/'d-beta'!M97</f>
        <v>0.96934955211242135</v>
      </c>
      <c r="H97" s="39">
        <f>'d-beta'!M97/'d-beta'!P97</f>
        <v>1.0309666599264065</v>
      </c>
      <c r="I97" s="39">
        <f>'d-beta'!N97/'d-beta'!P97</f>
        <v>1.0275016420383143</v>
      </c>
      <c r="J97" s="39">
        <f>'d-beta'!P97/'d-beta'!Q97</f>
        <v>1.0215393588142203</v>
      </c>
      <c r="K97" s="39">
        <f>'d-beta'!Q97/'d-beta'!G97</f>
        <v>1.0134265741791988</v>
      </c>
      <c r="L97" s="133">
        <f>'d-beta'!F97/'d-beta'!R97</f>
        <v>1.1368694501764141</v>
      </c>
      <c r="M97" s="39">
        <f>'d-beta'!R97/'d-beta'!N97</f>
        <v>0.94695767353611526</v>
      </c>
      <c r="N97" s="39">
        <f>'d-beta'!R97/'d-beta'!P97</f>
        <v>0.9730005644991403</v>
      </c>
      <c r="O97" s="133">
        <f>'d-beta'!F97/'d-beta'!S97</f>
        <v>1.6743577996317776</v>
      </c>
      <c r="P97" s="39">
        <f>'d-beta'!S97/'d-beta'!G97</f>
        <v>0.68394757084866076</v>
      </c>
      <c r="Q97" s="39">
        <f>'d-beta'!H97/'d-beta'!N97</f>
        <v>0.50793904607343576</v>
      </c>
      <c r="R97" s="75">
        <f t="shared" si="23"/>
        <v>-135.55567345085893</v>
      </c>
      <c r="T97" s="75">
        <f>1000*LN(D97)</f>
        <v>116.96603379177297</v>
      </c>
      <c r="U97" s="75">
        <f>1000*LN(E97)</f>
        <v>34.787527449854458</v>
      </c>
      <c r="V97" s="75">
        <f>1000*LN(F97)</f>
        <v>-50.212658901829023</v>
      </c>
      <c r="W97" s="75">
        <f>1000*LN(G97)</f>
        <v>-31.129997246419855</v>
      </c>
      <c r="X97" s="75">
        <f>1000*LN(H97)</f>
        <v>30.496866904197972</v>
      </c>
      <c r="Y97" s="75">
        <f>1000*LN(I97)</f>
        <v>27.130265477792502</v>
      </c>
      <c r="Z97" s="75">
        <f>1000*LN(J97)</f>
        <v>21.31066494365928</v>
      </c>
      <c r="AA97" s="75">
        <f>1000*LN(K97)</f>
        <v>13.337236509623267</v>
      </c>
      <c r="AB97" s="75">
        <f>1000*LN(L97)</f>
        <v>128.27838863032034</v>
      </c>
      <c r="AC97" s="75">
        <f>1000*LN(M97)</f>
        <v>-54.500882110536374</v>
      </c>
      <c r="AD97" s="75">
        <f>1000*LN(N97)</f>
        <v>-27.370616632743968</v>
      </c>
      <c r="AE97" s="75">
        <f>1000*LN(O97)</f>
        <v>515.42968855432014</v>
      </c>
      <c r="AF97" s="75">
        <f>1000*LN(P97)</f>
        <v>-379.87401510346126</v>
      </c>
      <c r="AG97" s="75">
        <f>1000*LN(Q97)</f>
        <v>-677.39382664721427</v>
      </c>
      <c r="AI97" s="40">
        <f>'d-beta'!T97/'d-beta'!Q97</f>
        <v>1.0334047561294288</v>
      </c>
      <c r="AJ97" s="40">
        <f>'d-beta'!Q97/'d-beta'!G97</f>
        <v>1.0134265741791988</v>
      </c>
      <c r="AK97" s="40">
        <f>'d-beta'!T97/'d-beta'!G97</f>
        <v>1.0472798417447373</v>
      </c>
      <c r="AL97" s="40">
        <f>'d-beta'!T99/'d-beta'!F99</f>
        <v>0.91431941837740782</v>
      </c>
      <c r="AN97" s="4">
        <f>'d-beta'!U97/'d-beta'!W97</f>
        <v>0.99455444105374302</v>
      </c>
      <c r="AO97" s="4">
        <f>'d-beta'!W97/'d-beta'!P97</f>
        <v>0.97329790687850459</v>
      </c>
      <c r="AP97" s="4">
        <f>'d-beta'!P97/'d-beta'!Q97</f>
        <v>1.0215393588142203</v>
      </c>
      <c r="AQ97" s="4">
        <f>'d-beta'!Q97/'d-beta'!G97</f>
        <v>1.0134265741791988</v>
      </c>
      <c r="AR97" s="4">
        <f>'d-beta'!U97/'d-beta'!G97</f>
        <v>1.0021246451761066</v>
      </c>
      <c r="AS97" s="4">
        <f>'d-beta'!U99/'d-beta'!F99</f>
        <v>0.87546568941673697</v>
      </c>
      <c r="AU97" s="53">
        <f t="shared" si="15"/>
        <v>32.85893926932539</v>
      </c>
      <c r="AV97" s="12">
        <f t="shared" si="16"/>
        <v>13.337236509623267</v>
      </c>
      <c r="AW97" s="12">
        <f t="shared" si="17"/>
        <v>46.196175778948536</v>
      </c>
      <c r="AX97" s="12">
        <f t="shared" si="13"/>
        <v>-89.575295518852357</v>
      </c>
      <c r="AY97" s="12"/>
      <c r="AZ97" s="53">
        <f t="shared" si="18"/>
        <v>-5.4604400509179749</v>
      </c>
      <c r="BA97" s="53">
        <f t="shared" si="19"/>
        <v>-27.065070092940008</v>
      </c>
      <c r="BB97" s="12">
        <f t="shared" si="20"/>
        <v>21.31066494365928</v>
      </c>
      <c r="BC97" s="12">
        <f t="shared" si="21"/>
        <v>13.337236509623267</v>
      </c>
      <c r="BD97" s="12">
        <f t="shared" si="22"/>
        <v>2.1223913094244322</v>
      </c>
      <c r="BE97" s="12">
        <f t="shared" si="14"/>
        <v>-132.99931772520978</v>
      </c>
    </row>
    <row r="98" spans="1:57" x14ac:dyDescent="0.2">
      <c r="A98" s="72">
        <f>'d-beta'!A98</f>
        <v>186</v>
      </c>
      <c r="B98" s="44">
        <f t="shared" si="12"/>
        <v>2.1779374931939453</v>
      </c>
      <c r="D98" s="40">
        <f>'d-beta'!F98/'d-beta'!J98</f>
        <v>1.1241157924533633</v>
      </c>
      <c r="E98" s="39">
        <f>'d-beta'!J98/'d-beta'!K98</f>
        <v>1.0352421302465022</v>
      </c>
      <c r="F98" s="39">
        <f>'d-beta'!K98/'d-beta'!L98</f>
        <v>0.95115696505836811</v>
      </c>
      <c r="G98" s="39">
        <f>'d-beta'!L98/'d-beta'!M98</f>
        <v>0.96973333941435014</v>
      </c>
      <c r="H98" s="39">
        <f>'d-beta'!M98/'d-beta'!P98</f>
        <v>1.0305904589112662</v>
      </c>
      <c r="I98" s="39">
        <f>'d-beta'!N98/'d-beta'!P98</f>
        <v>1.0271196744028503</v>
      </c>
      <c r="J98" s="39">
        <f>'d-beta'!P98/'d-beta'!Q98</f>
        <v>1.0213577237866798</v>
      </c>
      <c r="K98" s="39">
        <f>'d-beta'!Q98/'d-beta'!G98</f>
        <v>1.0131824566737095</v>
      </c>
      <c r="L98" s="133">
        <f>'d-beta'!F98/'d-beta'!R98</f>
        <v>1.1368793131663915</v>
      </c>
      <c r="M98" s="39">
        <f>'d-beta'!R98/'d-beta'!N98</f>
        <v>0.94734509650910181</v>
      </c>
      <c r="N98" s="39">
        <f>'d-beta'!R98/'d-beta'!P98</f>
        <v>0.97303678707356556</v>
      </c>
      <c r="O98" s="133">
        <f>'d-beta'!F98/'d-beta'!S98</f>
        <v>1.6701751108593186</v>
      </c>
      <c r="P98" s="39">
        <f>'d-beta'!S98/'d-beta'!G98</f>
        <v>0.68540482145462833</v>
      </c>
      <c r="Q98" s="39">
        <f>'d-beta'!H98/'d-beta'!N98</f>
        <v>0.51059745564723957</v>
      </c>
      <c r="R98" s="75">
        <f t="shared" si="23"/>
        <v>-135.18284267934112</v>
      </c>
      <c r="T98" s="75">
        <f>1000*LN(D98)</f>
        <v>116.99676436243176</v>
      </c>
      <c r="U98" s="75">
        <f>1000*LN(E98)</f>
        <v>34.635341624259198</v>
      </c>
      <c r="V98" s="75">
        <f>1000*LN(F98)</f>
        <v>-50.076177418823661</v>
      </c>
      <c r="W98" s="75">
        <f>1000*LN(G98)</f>
        <v>-30.734153099047706</v>
      </c>
      <c r="X98" s="75">
        <f>1000*LN(H98)</f>
        <v>30.131899069080962</v>
      </c>
      <c r="Y98" s="75">
        <f>1000*LN(I98)</f>
        <v>26.758452300534142</v>
      </c>
      <c r="Z98" s="75">
        <f>1000*LN(J98)</f>
        <v>21.132843917268755</v>
      </c>
      <c r="AA98" s="75">
        <f>1000*LN(K98)</f>
        <v>13.096324224171545</v>
      </c>
      <c r="AB98" s="75">
        <f>1000*LN(L98)</f>
        <v>128.28706416223176</v>
      </c>
      <c r="AC98" s="75">
        <f>1000*LN(M98)</f>
        <v>-54.091841924865236</v>
      </c>
      <c r="AD98" s="75">
        <f>1000*LN(N98)</f>
        <v>-27.33338962433103</v>
      </c>
      <c r="AE98" s="75">
        <f>1000*LN(O98)</f>
        <v>512.92847773356073</v>
      </c>
      <c r="AF98" s="75">
        <f>1000*LN(P98)</f>
        <v>-377.74563505421958</v>
      </c>
      <c r="AG98" s="75">
        <f>1000*LN(Q98)</f>
        <v>-672.17375725172144</v>
      </c>
      <c r="AI98" s="40">
        <f>'d-beta'!T98/'d-beta'!Q98</f>
        <v>1.0331558720645477</v>
      </c>
      <c r="AJ98" s="40">
        <f>'d-beta'!Q98/'d-beta'!G98</f>
        <v>1.0131824566737095</v>
      </c>
      <c r="AK98" s="40">
        <f>'d-beta'!T98/'d-beta'!G98</f>
        <v>1.0467754045852273</v>
      </c>
      <c r="AL98" s="40">
        <f>'d-beta'!T100/'d-beta'!F100</f>
        <v>0.9142201676157381</v>
      </c>
      <c r="AN98" s="4">
        <f>'d-beta'!U98/'d-beta'!W98</f>
        <v>0.99458413940593615</v>
      </c>
      <c r="AO98" s="4">
        <f>'d-beta'!W98/'d-beta'!P98</f>
        <v>0.97352617838504063</v>
      </c>
      <c r="AP98" s="4">
        <f>'d-beta'!P98/'d-beta'!Q98</f>
        <v>1.0213577237866798</v>
      </c>
      <c r="AQ98" s="4">
        <f>'d-beta'!Q98/'d-beta'!G98</f>
        <v>1.0131824566737095</v>
      </c>
      <c r="AR98" s="4">
        <f>'d-beta'!U98/'d-beta'!G98</f>
        <v>1.0019699629038878</v>
      </c>
      <c r="AS98" s="4">
        <f>'d-beta'!U100/'d-beta'!F100</f>
        <v>0.875653197843277</v>
      </c>
      <c r="AU98" s="53">
        <f t="shared" si="15"/>
        <v>32.618071362825198</v>
      </c>
      <c r="AV98" s="12">
        <f t="shared" si="16"/>
        <v>13.096324224171545</v>
      </c>
      <c r="AW98" s="12">
        <f t="shared" si="17"/>
        <v>45.714395586996844</v>
      </c>
      <c r="AX98" s="12">
        <f t="shared" si="13"/>
        <v>-89.683852929944209</v>
      </c>
      <c r="AY98" s="12"/>
      <c r="AZ98" s="53">
        <f t="shared" si="18"/>
        <v>-5.4305795349267028</v>
      </c>
      <c r="BA98" s="53">
        <f t="shared" si="19"/>
        <v>-26.830563534992578</v>
      </c>
      <c r="BB98" s="12">
        <f t="shared" si="20"/>
        <v>21.132843917268755</v>
      </c>
      <c r="BC98" s="12">
        <f t="shared" si="21"/>
        <v>13.096324224171545</v>
      </c>
      <c r="BD98" s="12">
        <f t="shared" si="22"/>
        <v>1.9680250715210625</v>
      </c>
      <c r="BE98" s="12">
        <f t="shared" si="14"/>
        <v>-132.78515930498958</v>
      </c>
    </row>
    <row r="99" spans="1:57" x14ac:dyDescent="0.2">
      <c r="A99" s="72">
        <f>'d-beta'!A99</f>
        <v>188</v>
      </c>
      <c r="B99" s="44">
        <f t="shared" si="12"/>
        <v>2.1684918139434024</v>
      </c>
      <c r="D99" s="40">
        <f>'d-beta'!F99/'d-beta'!J99</f>
        <v>1.1241488613684978</v>
      </c>
      <c r="E99" s="39">
        <f>'d-beta'!J99/'d-beta'!K99</f>
        <v>1.035084173670203</v>
      </c>
      <c r="F99" s="39">
        <f>'d-beta'!K99/'d-beta'!L99</f>
        <v>0.95128686568058551</v>
      </c>
      <c r="G99" s="39">
        <f>'d-beta'!L99/'d-beta'!M99</f>
        <v>0.97011476434312083</v>
      </c>
      <c r="H99" s="39">
        <f>'d-beta'!M99/'d-beta'!P99</f>
        <v>1.0302160790800243</v>
      </c>
      <c r="I99" s="39">
        <f>'d-beta'!N99/'d-beta'!P99</f>
        <v>1.0267424817045396</v>
      </c>
      <c r="J99" s="39">
        <f>'d-beta'!P99/'d-beta'!Q99</f>
        <v>1.0211789112499672</v>
      </c>
      <c r="K99" s="39">
        <f>'d-beta'!Q99/'d-beta'!G99</f>
        <v>1.0129400203924195</v>
      </c>
      <c r="L99" s="133">
        <f>'d-beta'!F99/'d-beta'!R99</f>
        <v>1.136888096591804</v>
      </c>
      <c r="M99" s="39">
        <f>'d-beta'!R99/'d-beta'!N99</f>
        <v>0.94772684188268919</v>
      </c>
      <c r="N99" s="39">
        <f>'d-beta'!R99/'d-beta'!P99</f>
        <v>0.97307140961263816</v>
      </c>
      <c r="O99" s="133">
        <f>'d-beta'!F99/'d-beta'!S99</f>
        <v>1.6660401950941868</v>
      </c>
      <c r="P99" s="39">
        <f>'d-beta'!S99/'d-beta'!G99</f>
        <v>0.68685098331754491</v>
      </c>
      <c r="Q99" s="39">
        <f>'d-beta'!H99/'d-beta'!N99</f>
        <v>0.51324327871402387</v>
      </c>
      <c r="R99" s="75">
        <f t="shared" si="23"/>
        <v>-134.81175058246373</v>
      </c>
      <c r="T99" s="75">
        <f>1000*LN(D99)</f>
        <v>117.02618164218183</v>
      </c>
      <c r="U99" s="75">
        <f>1000*LN(E99)</f>
        <v>34.482750628040968</v>
      </c>
      <c r="V99" s="75">
        <f>1000*LN(F99)</f>
        <v>-49.939615571035674</v>
      </c>
      <c r="W99" s="75">
        <f>1000*LN(G99)</f>
        <v>-30.340900727434274</v>
      </c>
      <c r="X99" s="75">
        <f>1000*LN(H99)</f>
        <v>29.768565754227129</v>
      </c>
      <c r="Y99" s="75">
        <f>1000*LN(I99)</f>
        <v>26.391151407015389</v>
      </c>
      <c r="Z99" s="75">
        <f>1000*LN(J99)</f>
        <v>20.957755222062861</v>
      </c>
      <c r="AA99" s="75">
        <f>1000*LN(K99)</f>
        <v>12.85701363442069</v>
      </c>
      <c r="AB99" s="75">
        <f>1000*LN(L99)</f>
        <v>128.294790040767</v>
      </c>
      <c r="AC99" s="75">
        <f>1000*LN(M99)</f>
        <v>-53.688959721802398</v>
      </c>
      <c r="AD99" s="75">
        <f>1000*LN(N99)</f>
        <v>-27.297808314786977</v>
      </c>
      <c r="AE99" s="75">
        <f>1000*LN(O99)</f>
        <v>510.44967016080159</v>
      </c>
      <c r="AF99" s="75">
        <f>1000*LN(P99)</f>
        <v>-375.63791957833786</v>
      </c>
      <c r="AG99" s="75">
        <f>1000*LN(Q99)</f>
        <v>-667.0053187089801</v>
      </c>
      <c r="AI99" s="40">
        <f>'d-beta'!T99/'d-beta'!Q99</f>
        <v>1.0329093595611638</v>
      </c>
      <c r="AJ99" s="40">
        <f>'d-beta'!Q99/'d-beta'!G99</f>
        <v>1.0129400203924195</v>
      </c>
      <c r="AK99" s="40">
        <f>'d-beta'!T99/'d-beta'!G99</f>
        <v>1.0462752277374061</v>
      </c>
      <c r="AL99" s="40">
        <f>'d-beta'!T101/'d-beta'!F101</f>
        <v>0.91412604655977803</v>
      </c>
      <c r="AN99" s="4">
        <f>'d-beta'!U99/'d-beta'!W99</f>
        <v>0.99461270912739053</v>
      </c>
      <c r="AO99" s="4">
        <f>'d-beta'!W99/'d-beta'!P99</f>
        <v>0.97375019518995898</v>
      </c>
      <c r="AP99" s="4">
        <f>'d-beta'!P99/'d-beta'!Q99</f>
        <v>1.0211789112499672</v>
      </c>
      <c r="AQ99" s="4">
        <f>'d-beta'!Q99/'d-beta'!G99</f>
        <v>1.0129400203924195</v>
      </c>
      <c r="AR99" s="4">
        <f>'d-beta'!U99/'d-beta'!G99</f>
        <v>1.0018140763064152</v>
      </c>
      <c r="AS99" s="4">
        <f>'d-beta'!U101/'d-beta'!F101</f>
        <v>0.87584199368193849</v>
      </c>
      <c r="AU99" s="53">
        <f t="shared" si="15"/>
        <v>32.379441429190685</v>
      </c>
      <c r="AV99" s="12">
        <f t="shared" si="16"/>
        <v>12.85701363442069</v>
      </c>
      <c r="AW99" s="12">
        <f t="shared" si="17"/>
        <v>45.236455063611281</v>
      </c>
      <c r="AX99" s="12">
        <f t="shared" si="13"/>
        <v>-89.786810515672201</v>
      </c>
      <c r="AY99" s="12"/>
      <c r="AZ99" s="53">
        <f t="shared" si="18"/>
        <v>-5.4018546538497949</v>
      </c>
      <c r="BA99" s="53">
        <f t="shared" si="19"/>
        <v>-26.60048134537989</v>
      </c>
      <c r="BB99" s="12">
        <f t="shared" si="20"/>
        <v>20.957755222062861</v>
      </c>
      <c r="BC99" s="12">
        <f t="shared" si="21"/>
        <v>12.85701363442069</v>
      </c>
      <c r="BD99" s="12">
        <f t="shared" si="22"/>
        <v>1.8124328572537014</v>
      </c>
      <c r="BE99" s="12">
        <f t="shared" si="14"/>
        <v>-132.56957682402566</v>
      </c>
    </row>
    <row r="100" spans="1:57" x14ac:dyDescent="0.2">
      <c r="A100" s="72">
        <f>'d-beta'!A100</f>
        <v>190</v>
      </c>
      <c r="B100" s="44">
        <f t="shared" si="12"/>
        <v>2.1591277124041888</v>
      </c>
      <c r="D100" s="40">
        <f>'d-beta'!F100/'d-beta'!J100</f>
        <v>1.1241802569766592</v>
      </c>
      <c r="E100" s="39">
        <f>'d-beta'!J100/'d-beta'!K100</f>
        <v>1.0349287185215381</v>
      </c>
      <c r="F100" s="39">
        <f>'d-beta'!K100/'d-beta'!L100</f>
        <v>0.95141655544083203</v>
      </c>
      <c r="G100" s="39">
        <f>'d-beta'!L100/'d-beta'!M100</f>
        <v>0.97048867816162188</v>
      </c>
      <c r="H100" s="39">
        <f>'d-beta'!M100/'d-beta'!P100</f>
        <v>1.0298489359413718</v>
      </c>
      <c r="I100" s="39">
        <f>'d-beta'!N100/'d-beta'!P100</f>
        <v>1.0263705073625076</v>
      </c>
      <c r="J100" s="39">
        <f>'d-beta'!P100/'d-beta'!Q100</f>
        <v>1.0210040626178767</v>
      </c>
      <c r="K100" s="39">
        <f>'d-beta'!Q100/'d-beta'!G100</f>
        <v>1.0127012490483007</v>
      </c>
      <c r="L100" s="133">
        <f>'d-beta'!F100/'d-beta'!R100</f>
        <v>1.1368956559429828</v>
      </c>
      <c r="M100" s="39">
        <f>'d-beta'!R100/'d-beta'!N100</f>
        <v>0.94810475179200715</v>
      </c>
      <c r="N100" s="39">
        <f>'d-beta'!R100/'d-beta'!P100</f>
        <v>0.97310675512956679</v>
      </c>
      <c r="O100" s="133">
        <f>'d-beta'!F100/'d-beta'!S100</f>
        <v>1.6619507004251106</v>
      </c>
      <c r="P100" s="39">
        <f>'d-beta'!S100/'d-beta'!G100</f>
        <v>0.68829049686143462</v>
      </c>
      <c r="Q100" s="39">
        <f>'d-beta'!H100/'d-beta'!N100</f>
        <v>0.51587241253313654</v>
      </c>
      <c r="R100" s="75">
        <f t="shared" si="23"/>
        <v>-134.44773683835143</v>
      </c>
      <c r="T100" s="75">
        <f>1000*LN(D100)</f>
        <v>117.05410958912458</v>
      </c>
      <c r="U100" s="75">
        <f>1000*LN(E100)</f>
        <v>34.33255335193364</v>
      </c>
      <c r="V100" s="75">
        <f>1000*LN(F100)</f>
        <v>-49.803293999310199</v>
      </c>
      <c r="W100" s="75">
        <f>1000*LN(G100)</f>
        <v>-29.955542426053906</v>
      </c>
      <c r="X100" s="75">
        <f>1000*LN(H100)</f>
        <v>29.412127350718048</v>
      </c>
      <c r="Y100" s="75">
        <f>1000*LN(I100)</f>
        <v>26.028799848106715</v>
      </c>
      <c r="Z100" s="75">
        <f>1000*LN(J100)</f>
        <v>20.786518232277782</v>
      </c>
      <c r="AA100" s="75">
        <f>1000*LN(K100)</f>
        <v>12.621264739661505</v>
      </c>
      <c r="AB100" s="75">
        <f>1000*LN(L100)</f>
        <v>128.30143917894506</v>
      </c>
      <c r="AC100" s="75">
        <f>1000*LN(M100)</f>
        <v>-53.290285160639584</v>
      </c>
      <c r="AD100" s="75">
        <f>1000*LN(N100)</f>
        <v>-27.261485312532763</v>
      </c>
      <c r="AE100" s="75">
        <f>1000*LN(O100)</f>
        <v>507.99203319253104</v>
      </c>
      <c r="AF100" s="75">
        <f>1000*LN(P100)</f>
        <v>-373.54429635417966</v>
      </c>
      <c r="AG100" s="75">
        <f>1000*LN(Q100)</f>
        <v>-661.89580660767558</v>
      </c>
      <c r="AI100" s="40">
        <f>'d-beta'!T100/'d-beta'!Q100</f>
        <v>1.03266477259476</v>
      </c>
      <c r="AJ100" s="40">
        <f>'d-beta'!Q100/'d-beta'!G100</f>
        <v>1.0127012490483007</v>
      </c>
      <c r="AK100" s="40">
        <f>'d-beta'!T100/'d-beta'!G100</f>
        <v>1.045780905054893</v>
      </c>
      <c r="AL100" s="40">
        <f>'d-beta'!T102/'d-beta'!F102</f>
        <v>0.91403370023443331</v>
      </c>
      <c r="AN100" s="4">
        <f>'d-beta'!U100/'d-beta'!W100</f>
        <v>0.99464087015550784</v>
      </c>
      <c r="AO100" s="4">
        <f>'d-beta'!W100/'d-beta'!P100</f>
        <v>0.97397303167129745</v>
      </c>
      <c r="AP100" s="4">
        <f>'d-beta'!P100/'d-beta'!Q100</f>
        <v>1.0210040626178767</v>
      </c>
      <c r="AQ100" s="4">
        <f>'d-beta'!Q100/'d-beta'!G100</f>
        <v>1.0127012490483007</v>
      </c>
      <c r="AR100" s="4">
        <f>'d-beta'!U100/'d-beta'!G100</f>
        <v>1.0016639603816471</v>
      </c>
      <c r="AS100" s="4">
        <f>'d-beta'!U102/'d-beta'!F102</f>
        <v>0.87602929932568308</v>
      </c>
      <c r="AU100" s="53">
        <f t="shared" si="15"/>
        <v>32.142619168745661</v>
      </c>
      <c r="AV100" s="12">
        <f t="shared" si="16"/>
        <v>12.621264739661505</v>
      </c>
      <c r="AW100" s="12">
        <f t="shared" si="17"/>
        <v>44.763883908407273</v>
      </c>
      <c r="AX100" s="12">
        <f t="shared" si="13"/>
        <v>-89.887837054064377</v>
      </c>
      <c r="AY100" s="12"/>
      <c r="AZ100" s="53">
        <f t="shared" si="18"/>
        <v>-5.3735414931623122</v>
      </c>
      <c r="BA100" s="53">
        <f t="shared" si="19"/>
        <v>-26.371663945415076</v>
      </c>
      <c r="BB100" s="12">
        <f t="shared" si="20"/>
        <v>20.786518232277782</v>
      </c>
      <c r="BC100" s="12">
        <f t="shared" si="21"/>
        <v>12.621264739661505</v>
      </c>
      <c r="BD100" s="12">
        <f t="shared" si="22"/>
        <v>1.6625775333618737</v>
      </c>
      <c r="BE100" s="12">
        <f t="shared" si="14"/>
        <v>-132.35574188625836</v>
      </c>
    </row>
    <row r="101" spans="1:57" x14ac:dyDescent="0.2">
      <c r="A101" s="72">
        <f>'d-beta'!A101</f>
        <v>192</v>
      </c>
      <c r="B101" s="44">
        <f t="shared" si="12"/>
        <v>2.1498441363001182</v>
      </c>
      <c r="D101" s="40">
        <f>'d-beta'!F101/'d-beta'!J101</f>
        <v>1.1242046114600428</v>
      </c>
      <c r="E101" s="39">
        <f>'d-beta'!J101/'d-beta'!K101</f>
        <v>1.0347759939144012</v>
      </c>
      <c r="F101" s="39">
        <f>'d-beta'!K101/'d-beta'!L101</f>
        <v>0.9515434277964312</v>
      </c>
      <c r="G101" s="39">
        <f>'d-beta'!L101/'d-beta'!M101</f>
        <v>0.97086186447573797</v>
      </c>
      <c r="H101" s="39">
        <f>'d-beta'!M101/'d-beta'!P101</f>
        <v>1.0294861441412588</v>
      </c>
      <c r="I101" s="39">
        <f>'d-beta'!N101/'d-beta'!P101</f>
        <v>1.0260033392911614</v>
      </c>
      <c r="J101" s="39">
        <f>'d-beta'!P101/'d-beta'!Q101</f>
        <v>1.0208290285410395</v>
      </c>
      <c r="K101" s="39">
        <f>'d-beta'!Q101/'d-beta'!G101</f>
        <v>1.0124689950137775</v>
      </c>
      <c r="L101" s="133">
        <f>'d-beta'!F101/'d-beta'!R101</f>
        <v>1.1368966198240678</v>
      </c>
      <c r="M101" s="39">
        <f>'d-beta'!R101/'d-beta'!N101</f>
        <v>0.94848074739162602</v>
      </c>
      <c r="N101" s="39">
        <f>'d-beta'!R101/'d-beta'!P101</f>
        <v>0.97314441407718477</v>
      </c>
      <c r="O101" s="133">
        <f>'d-beta'!F101/'d-beta'!S101</f>
        <v>1.6579091861751247</v>
      </c>
      <c r="P101" s="39">
        <f>'d-beta'!S101/'d-beta'!G101</f>
        <v>0.6897191357619803</v>
      </c>
      <c r="Q101" s="39">
        <f>'d-beta'!H101/'d-beta'!N101</f>
        <v>0.5184905697723039</v>
      </c>
      <c r="R101" s="75">
        <f t="shared" si="23"/>
        <v>-134.08646821954233</v>
      </c>
      <c r="T101" s="75">
        <f>1000*LN(D101)</f>
        <v>117.07577356999049</v>
      </c>
      <c r="U101" s="75">
        <f>1000*LN(E101)</f>
        <v>34.184972292184938</v>
      </c>
      <c r="V101" s="75">
        <f>1000*LN(F101)</f>
        <v>-49.66995188291812</v>
      </c>
      <c r="W101" s="75">
        <f>1000*LN(G101)</f>
        <v>-29.571081906929081</v>
      </c>
      <c r="X101" s="75">
        <f>1000*LN(H101)</f>
        <v>29.059788571686898</v>
      </c>
      <c r="Y101" s="75">
        <f>1000*LN(I101)</f>
        <v>25.671001413029309</v>
      </c>
      <c r="Z101" s="75">
        <f>1000*LN(J101)</f>
        <v>20.615070254454508</v>
      </c>
      <c r="AA101" s="75">
        <f>1000*LN(K101)</f>
        <v>12.391897321072953</v>
      </c>
      <c r="AB101" s="75">
        <f>1000*LN(L101)</f>
        <v>128.30228699701115</v>
      </c>
      <c r="AC101" s="75">
        <f>1000*LN(M101)</f>
        <v>-52.893787766025348</v>
      </c>
      <c r="AD101" s="75">
        <f>1000*LN(N101)</f>
        <v>-27.222786352996074</v>
      </c>
      <c r="AE101" s="75">
        <f>1000*LN(O101)</f>
        <v>505.55728209787753</v>
      </c>
      <c r="AF101" s="75">
        <f>1000*LN(P101)</f>
        <v>-371.47081387833526</v>
      </c>
      <c r="AG101" s="75">
        <f>1000*LN(Q101)</f>
        <v>-656.83343899520378</v>
      </c>
      <c r="AI101" s="40">
        <f>'d-beta'!T101/'d-beta'!Q101</f>
        <v>1.0324222706779442</v>
      </c>
      <c r="AJ101" s="40">
        <f>'d-beta'!Q101/'d-beta'!G101</f>
        <v>1.0124689950137775</v>
      </c>
      <c r="AK101" s="40">
        <f>'d-beta'!T101/'d-beta'!G101</f>
        <v>1.0452955388231402</v>
      </c>
      <c r="AL101" s="40">
        <f>'d-beta'!T103/'d-beta'!F103</f>
        <v>0.91393947773003548</v>
      </c>
      <c r="AN101" s="4">
        <f>'d-beta'!U101/'d-beta'!W101</f>
        <v>0.99467033994855192</v>
      </c>
      <c r="AO101" s="4">
        <f>'d-beta'!W101/'d-beta'!P101</f>
        <v>0.97419268844730766</v>
      </c>
      <c r="AP101" s="4">
        <f>'d-beta'!P101/'d-beta'!Q101</f>
        <v>1.0208290285410395</v>
      </c>
      <c r="AQ101" s="4">
        <f>'d-beta'!Q101/'d-beta'!G101</f>
        <v>1.0124689950137775</v>
      </c>
      <c r="AR101" s="4">
        <f>'d-beta'!U101/'d-beta'!G101</f>
        <v>1.0015180424572079</v>
      </c>
      <c r="AS101" s="4">
        <f>'d-beta'!U103/'d-beta'!F103</f>
        <v>0.87621192807683013</v>
      </c>
      <c r="AU101" s="53">
        <f t="shared" si="15"/>
        <v>31.907760382797246</v>
      </c>
      <c r="AV101" s="12">
        <f t="shared" si="16"/>
        <v>12.391897321072953</v>
      </c>
      <c r="AW101" s="12">
        <f t="shared" si="17"/>
        <v>44.299657703870018</v>
      </c>
      <c r="AX101" s="12">
        <f t="shared" si="13"/>
        <v>-89.990926645987372</v>
      </c>
      <c r="AY101" s="12"/>
      <c r="AZ101" s="53">
        <f t="shared" si="18"/>
        <v>-5.3439133556476257</v>
      </c>
      <c r="BA101" s="53">
        <f t="shared" si="19"/>
        <v>-26.14616282436296</v>
      </c>
      <c r="BB101" s="12">
        <f t="shared" si="20"/>
        <v>20.615070254454508</v>
      </c>
      <c r="BC101" s="12">
        <f t="shared" si="21"/>
        <v>12.391897321072953</v>
      </c>
      <c r="BD101" s="12">
        <f t="shared" si="22"/>
        <v>1.5168913955167034</v>
      </c>
      <c r="BE101" s="12">
        <f t="shared" si="14"/>
        <v>-132.14729027702521</v>
      </c>
    </row>
    <row r="102" spans="1:57" x14ac:dyDescent="0.2">
      <c r="A102" s="72">
        <f>'d-beta'!A102</f>
        <v>194</v>
      </c>
      <c r="B102" s="44">
        <f t="shared" si="12"/>
        <v>2.1406400513753612</v>
      </c>
      <c r="D102" s="40">
        <f>'d-beta'!F102/'d-beta'!J102</f>
        <v>1.1242300834709407</v>
      </c>
      <c r="E102" s="39">
        <f>'d-beta'!J102/'d-beta'!K102</f>
        <v>1.0346236344992963</v>
      </c>
      <c r="F102" s="39">
        <f>'d-beta'!K102/'d-beta'!L102</f>
        <v>0.9516671020751053</v>
      </c>
      <c r="G102" s="39">
        <f>'d-beta'!L102/'d-beta'!M102</f>
        <v>0.97123397396032862</v>
      </c>
      <c r="H102" s="39">
        <f>'d-beta'!M102/'d-beta'!P102</f>
        <v>1.0291272375548037</v>
      </c>
      <c r="I102" s="39">
        <f>'d-beta'!N102/'d-beta'!P102</f>
        <v>1.0256430703857049</v>
      </c>
      <c r="J102" s="39">
        <f>'d-beta'!P102/'d-beta'!Q102</f>
        <v>1.0206548845987602</v>
      </c>
      <c r="K102" s="39">
        <f>'d-beta'!Q102/'d-beta'!G102</f>
        <v>1.012238227285692</v>
      </c>
      <c r="L102" s="133">
        <f>'d-beta'!F102/'d-beta'!R102</f>
        <v>1.136899364060578</v>
      </c>
      <c r="M102" s="39">
        <f>'d-beta'!R102/'d-beta'!N102</f>
        <v>0.94884946872636611</v>
      </c>
      <c r="N102" s="39">
        <f>'d-beta'!R102/'d-beta'!P102</f>
        <v>0.9731808824383551</v>
      </c>
      <c r="O102" s="133">
        <f>'d-beta'!F102/'d-beta'!S102</f>
        <v>1.6539106953661138</v>
      </c>
      <c r="P102" s="39">
        <f>'d-beta'!S102/'d-beta'!G102</f>
        <v>0.69113866466362683</v>
      </c>
      <c r="Q102" s="39">
        <f>'d-beta'!H102/'d-beta'!N102</f>
        <v>0.5210949453500765</v>
      </c>
      <c r="R102" s="75">
        <f t="shared" si="23"/>
        <v>-133.72779912020218</v>
      </c>
      <c r="T102" s="75">
        <f>1000*LN(D102)</f>
        <v>117.09843112011315</v>
      </c>
      <c r="U102" s="75">
        <f>1000*LN(E102)</f>
        <v>34.037722420011114</v>
      </c>
      <c r="V102" s="75">
        <f>1000*LN(F102)</f>
        <v>-49.539988038238754</v>
      </c>
      <c r="W102" s="75">
        <f>1000*LN(G102)</f>
        <v>-29.187877863359475</v>
      </c>
      <c r="X102" s="75">
        <f>1000*LN(H102)</f>
        <v>28.711100864434343</v>
      </c>
      <c r="Y102" s="75">
        <f>1000*LN(I102)</f>
        <v>25.319801608364887</v>
      </c>
      <c r="Z102" s="75">
        <f>1000*LN(J102)</f>
        <v>20.444464998561131</v>
      </c>
      <c r="AA102" s="75">
        <f>1000*LN(K102)</f>
        <v>12.163945618680467</v>
      </c>
      <c r="AB102" s="75">
        <f>1000*LN(L102)</f>
        <v>128.30470079009524</v>
      </c>
      <c r="AC102" s="75">
        <f>1000*LN(M102)</f>
        <v>-52.505113895499719</v>
      </c>
      <c r="AD102" s="75">
        <f>1000*LN(N102)</f>
        <v>-27.185312287134749</v>
      </c>
      <c r="AE102" s="75">
        <f>1000*LN(O102)</f>
        <v>503.14260201571284</v>
      </c>
      <c r="AF102" s="75">
        <f>1000*LN(P102)</f>
        <v>-369.41480289551072</v>
      </c>
      <c r="AG102" s="75">
        <f>1000*LN(Q102)</f>
        <v>-651.82301707548584</v>
      </c>
      <c r="AI102" s="40">
        <f>'d-beta'!T102/'d-beta'!Q102</f>
        <v>1.0321830407991122</v>
      </c>
      <c r="AJ102" s="40">
        <f>'d-beta'!Q102/'d-beta'!G102</f>
        <v>1.012238227285692</v>
      </c>
      <c r="AK102" s="40">
        <f>'d-beta'!T102/'d-beta'!G102</f>
        <v>1.0448151314528484</v>
      </c>
      <c r="AL102" s="40">
        <f>'d-beta'!T104/'d-beta'!F104</f>
        <v>0.91384724707441523</v>
      </c>
      <c r="AN102" s="4">
        <f>'d-beta'!U102/'d-beta'!W102</f>
        <v>0.99469936933009373</v>
      </c>
      <c r="AO102" s="4">
        <f>'d-beta'!W102/'d-beta'!P102</f>
        <v>0.97441145657285877</v>
      </c>
      <c r="AP102" s="4">
        <f>'d-beta'!P102/'d-beta'!Q102</f>
        <v>1.0206548845987602</v>
      </c>
      <c r="AQ102" s="4">
        <f>'d-beta'!Q102/'d-beta'!G102</f>
        <v>1.012238227285692</v>
      </c>
      <c r="AR102" s="4">
        <f>'d-beta'!U102/'d-beta'!G102</f>
        <v>1.0013729989351106</v>
      </c>
      <c r="AS102" s="4">
        <f>'d-beta'!U104/'d-beta'!F104</f>
        <v>0.87639488224553352</v>
      </c>
      <c r="AU102" s="53">
        <f t="shared" si="15"/>
        <v>31.676016447457293</v>
      </c>
      <c r="AV102" s="12">
        <f t="shared" si="16"/>
        <v>12.163945618680467</v>
      </c>
      <c r="AW102" s="12">
        <f t="shared" si="17"/>
        <v>43.83996206613778</v>
      </c>
      <c r="AX102" s="12">
        <f t="shared" si="13"/>
        <v>-90.09184723420141</v>
      </c>
      <c r="AY102" s="12"/>
      <c r="AZ102" s="53">
        <f t="shared" si="18"/>
        <v>-5.3147288542364741</v>
      </c>
      <c r="BA102" s="53">
        <f t="shared" si="19"/>
        <v>-25.92162452906134</v>
      </c>
      <c r="BB102" s="12">
        <f t="shared" si="20"/>
        <v>20.444464998561131</v>
      </c>
      <c r="BC102" s="12">
        <f t="shared" si="21"/>
        <v>12.163945618680467</v>
      </c>
      <c r="BD102" s="12">
        <f t="shared" si="22"/>
        <v>1.3720572339438992</v>
      </c>
      <c r="BE102" s="12">
        <f t="shared" si="14"/>
        <v>-131.93851079689261</v>
      </c>
    </row>
    <row r="103" spans="1:57" x14ac:dyDescent="0.2">
      <c r="A103" s="72">
        <f>'d-beta'!A103</f>
        <v>196</v>
      </c>
      <c r="B103" s="44">
        <f t="shared" si="12"/>
        <v>2.1315144410103382</v>
      </c>
      <c r="D103" s="40">
        <f>'d-beta'!F103/'d-beta'!J103</f>
        <v>1.1242536447400533</v>
      </c>
      <c r="E103" s="39">
        <f>'d-beta'!J103/'d-beta'!K103</f>
        <v>1.0344717176705542</v>
      </c>
      <c r="F103" s="39">
        <f>'d-beta'!K103/'d-beta'!L103</f>
        <v>0.95179235537190088</v>
      </c>
      <c r="G103" s="39">
        <f>'d-beta'!L103/'d-beta'!M103</f>
        <v>0.97159977717443125</v>
      </c>
      <c r="H103" s="39">
        <f>'d-beta'!M103/'d-beta'!P103</f>
        <v>1.0287742966837421</v>
      </c>
      <c r="I103" s="39">
        <f>'d-beta'!N103/'d-beta'!P103</f>
        <v>1.0252841084134094</v>
      </c>
      <c r="J103" s="39">
        <f>'d-beta'!P103/'d-beta'!Q103</f>
        <v>1.0204826122152741</v>
      </c>
      <c r="K103" s="39">
        <f>'d-beta'!Q103/'d-beta'!G103</f>
        <v>1.0120118176979298</v>
      </c>
      <c r="L103" s="133">
        <f>'d-beta'!F103/'d-beta'!R103</f>
        <v>1.1368978376898775</v>
      </c>
      <c r="M103" s="39">
        <f>'d-beta'!R103/'d-beta'!N103</f>
        <v>0.94922022529622374</v>
      </c>
      <c r="N103" s="39">
        <f>'d-beta'!R103/'d-beta'!P103</f>
        <v>0.97322041238081436</v>
      </c>
      <c r="O103" s="133">
        <f>'d-beta'!F103/'d-beta'!S103</f>
        <v>1.6499653960973193</v>
      </c>
      <c r="P103" s="39">
        <f>'d-beta'!S103/'d-beta'!G103</f>
        <v>0.69254660868962459</v>
      </c>
      <c r="Q103" s="39">
        <f>'d-beta'!H103/'d-beta'!N103</f>
        <v>0.52368782826324511</v>
      </c>
      <c r="R103" s="75">
        <f t="shared" si="23"/>
        <v>-133.37457741178747</v>
      </c>
      <c r="T103" s="75">
        <f>1000*LN(D103)</f>
        <v>117.11938859364776</v>
      </c>
      <c r="U103" s="75">
        <f>1000*LN(E103)</f>
        <v>33.890878700261112</v>
      </c>
      <c r="V103" s="75">
        <f>1000*LN(F103)</f>
        <v>-49.408382086258712</v>
      </c>
      <c r="W103" s="75">
        <f>1000*LN(G103)</f>
        <v>-28.811311192936319</v>
      </c>
      <c r="X103" s="75">
        <f>1000*LN(H103)</f>
        <v>28.368090405819082</v>
      </c>
      <c r="Y103" s="75">
        <f>1000*LN(I103)</f>
        <v>24.969753123297696</v>
      </c>
      <c r="Z103" s="75">
        <f>1000*LN(J103)</f>
        <v>20.275664627038879</v>
      </c>
      <c r="AA103" s="75">
        <f>1000*LN(K103)</f>
        <v>11.94024836421586</v>
      </c>
      <c r="AB103" s="75">
        <f>1000*LN(L103)</f>
        <v>128.30335821592078</v>
      </c>
      <c r="AC103" s="75">
        <f>1000*LN(M103)</f>
        <v>-52.114446918685701</v>
      </c>
      <c r="AD103" s="75">
        <f>1000*LN(N103)</f>
        <v>-27.14469379538804</v>
      </c>
      <c r="AE103" s="75">
        <f>1000*LN(O103)</f>
        <v>500.75431563034181</v>
      </c>
      <c r="AF103" s="75">
        <f>1000*LN(P103)</f>
        <v>-367.37973821855422</v>
      </c>
      <c r="AG103" s="75">
        <f>1000*LN(Q103)</f>
        <v>-646.85951977842831</v>
      </c>
      <c r="AI103" s="40">
        <f>'d-beta'!T103/'d-beta'!Q103</f>
        <v>1.0319429684490933</v>
      </c>
      <c r="AJ103" s="40">
        <f>'d-beta'!Q103/'d-beta'!G103</f>
        <v>1.0120118176979298</v>
      </c>
      <c r="AK103" s="40">
        <f>'d-beta'!T103/'d-beta'!G103</f>
        <v>1.0443384792607644</v>
      </c>
      <c r="AL103" s="40">
        <f>'d-beta'!T105/'d-beta'!F105</f>
        <v>0.91375779407968272</v>
      </c>
      <c r="AN103" s="4">
        <f>'d-beta'!U103/'d-beta'!W103</f>
        <v>0.99472614850046526</v>
      </c>
      <c r="AO103" s="4">
        <f>'d-beta'!W103/'d-beta'!P103</f>
        <v>0.97462663624005363</v>
      </c>
      <c r="AP103" s="4">
        <f>'d-beta'!P103/'d-beta'!Q103</f>
        <v>1.0204826122152741</v>
      </c>
      <c r="AQ103" s="4">
        <f>'d-beta'!Q103/'d-beta'!G103</f>
        <v>1.0120118176979298</v>
      </c>
      <c r="AR103" s="4">
        <f>'d-beta'!U103/'d-beta'!G103</f>
        <v>1.0012280405598093</v>
      </c>
      <c r="AS103" s="4">
        <f>'d-beta'!U105/'d-beta'!F105</f>
        <v>0.87657786811642224</v>
      </c>
      <c r="AU103" s="53">
        <f t="shared" si="15"/>
        <v>31.443402401584351</v>
      </c>
      <c r="AV103" s="12">
        <f t="shared" si="16"/>
        <v>11.94024836421586</v>
      </c>
      <c r="AW103" s="12">
        <f t="shared" si="17"/>
        <v>43.383650765800297</v>
      </c>
      <c r="AX103" s="12">
        <f t="shared" si="13"/>
        <v>-90.189738181960507</v>
      </c>
      <c r="AY103" s="12"/>
      <c r="AZ103" s="53">
        <f t="shared" si="18"/>
        <v>-5.2878073433448813</v>
      </c>
      <c r="BA103" s="53">
        <f t="shared" si="19"/>
        <v>-25.700818513147539</v>
      </c>
      <c r="BB103" s="12">
        <f t="shared" si="20"/>
        <v>20.275664627038879</v>
      </c>
      <c r="BC103" s="12">
        <f t="shared" si="21"/>
        <v>11.94024836421586</v>
      </c>
      <c r="BD103" s="12">
        <f t="shared" si="22"/>
        <v>1.2272871347622893</v>
      </c>
      <c r="BE103" s="12">
        <f t="shared" si="14"/>
        <v>-131.72973873068045</v>
      </c>
    </row>
    <row r="104" spans="1:57" x14ac:dyDescent="0.2">
      <c r="A104" s="72">
        <f>'d-beta'!A104</f>
        <v>198</v>
      </c>
      <c r="B104" s="44">
        <f t="shared" si="12"/>
        <v>2.1224663058473947</v>
      </c>
      <c r="D104" s="40">
        <f>'d-beta'!F104/'d-beta'!J104</f>
        <v>1.124278446962607</v>
      </c>
      <c r="E104" s="39">
        <f>'d-beta'!J104/'d-beta'!K104</f>
        <v>1.0343206046729201</v>
      </c>
      <c r="F104" s="39">
        <f>'d-beta'!K104/'d-beta'!L104</f>
        <v>0.95191383759657722</v>
      </c>
      <c r="G104" s="39">
        <f>'d-beta'!L104/'d-beta'!M104</f>
        <v>0.97196377589244143</v>
      </c>
      <c r="H104" s="39">
        <f>'d-beta'!M104/'d-beta'!P104</f>
        <v>1.0284251083976632</v>
      </c>
      <c r="I104" s="39">
        <f>'d-beta'!N104/'d-beta'!P104</f>
        <v>1.0249319156154797</v>
      </c>
      <c r="J104" s="39">
        <f>'d-beta'!P104/'d-beta'!Q104</f>
        <v>1.0203134231496369</v>
      </c>
      <c r="K104" s="39">
        <f>'d-beta'!Q104/'d-beta'!G104</f>
        <v>1.0117891273517388</v>
      </c>
      <c r="L104" s="133">
        <f>'d-beta'!F104/'d-beta'!R104</f>
        <v>1.1368983223361062</v>
      </c>
      <c r="M104" s="39">
        <f>'d-beta'!R104/'d-beta'!N104</f>
        <v>0.94958273439761887</v>
      </c>
      <c r="N104" s="39">
        <f>'d-beta'!R104/'d-beta'!P104</f>
        <v>0.97325765100153672</v>
      </c>
      <c r="O104" s="133">
        <f>'d-beta'!F104/'d-beta'!S104</f>
        <v>1.6460605644157691</v>
      </c>
      <c r="P104" s="39">
        <f>'d-beta'!S104/'d-beta'!G104</f>
        <v>0.69394851400010749</v>
      </c>
      <c r="Q104" s="39">
        <f>'d-beta'!H104/'d-beta'!N104</f>
        <v>0.5262651300050285</v>
      </c>
      <c r="R104" s="75">
        <f t="shared" si="23"/>
        <v>-133.02738793718387</v>
      </c>
      <c r="T104" s="75">
        <f>1000*LN(D104)</f>
        <v>117.14144940625192</v>
      </c>
      <c r="U104" s="75">
        <f>1000*LN(E104)</f>
        <v>33.744790573124476</v>
      </c>
      <c r="V104" s="75">
        <f>1000*LN(F104)</f>
        <v>-49.280755013037066</v>
      </c>
      <c r="W104" s="75">
        <f>1000*LN(G104)</f>
        <v>-28.43674281652115</v>
      </c>
      <c r="X104" s="75">
        <f>1000*LN(H104)</f>
        <v>28.028611122896951</v>
      </c>
      <c r="Y104" s="75">
        <f>1000*LN(I104)</f>
        <v>24.626186594437971</v>
      </c>
      <c r="Z104" s="75">
        <f>1000*LN(J104)</f>
        <v>20.109857693770714</v>
      </c>
      <c r="AA104" s="75">
        <f>1000*LN(K104)</f>
        <v>11.720176970698105</v>
      </c>
      <c r="AB104" s="75">
        <f>1000*LN(L104)</f>
        <v>128.30378450411425</v>
      </c>
      <c r="AC104" s="75">
        <f>1000*LN(M104)</f>
        <v>-51.732617825836734</v>
      </c>
      <c r="AD104" s="75">
        <f>1000*LN(N104)</f>
        <v>-27.106431231398812</v>
      </c>
      <c r="AE104" s="75">
        <f>1000*LN(O104)</f>
        <v>498.38489648426167</v>
      </c>
      <c r="AF104" s="75">
        <f>1000*LN(P104)</f>
        <v>-365.35750854707771</v>
      </c>
      <c r="AG104" s="75">
        <f>1000*LN(Q104)</f>
        <v>-641.95014379545705</v>
      </c>
      <c r="AI104" s="40">
        <f>'d-beta'!T104/'d-beta'!Q104</f>
        <v>1.0317076723770962</v>
      </c>
      <c r="AJ104" s="40">
        <f>'d-beta'!Q104/'d-beta'!G104</f>
        <v>1.0117891273517388</v>
      </c>
      <c r="AK104" s="40">
        <f>'d-beta'!T104/'d-beta'!G104</f>
        <v>1.0438706055165157</v>
      </c>
      <c r="AL104" s="40">
        <f>'d-beta'!T106/'d-beta'!F106</f>
        <v>0.913668360287475</v>
      </c>
      <c r="AN104" s="4">
        <f>'d-beta'!U104/'d-beta'!W104</f>
        <v>0.99475501179847636</v>
      </c>
      <c r="AO104" s="4">
        <f>'d-beta'!W104/'d-beta'!P104</f>
        <v>0.97483956905162106</v>
      </c>
      <c r="AP104" s="4">
        <f>'d-beta'!P104/'d-beta'!Q104</f>
        <v>1.0203134231496369</v>
      </c>
      <c r="AQ104" s="4">
        <f>'d-beta'!Q104/'d-beta'!G104</f>
        <v>1.0117891273517388</v>
      </c>
      <c r="AR104" s="4">
        <f>'d-beta'!U104/'d-beta'!G104</f>
        <v>1.001089470182235</v>
      </c>
      <c r="AS104" s="4">
        <f>'d-beta'!U106/'d-beta'!F106</f>
        <v>0.8767586864770015</v>
      </c>
      <c r="AU104" s="53">
        <f t="shared" si="15"/>
        <v>31.215363732284622</v>
      </c>
      <c r="AV104" s="12">
        <f t="shared" si="16"/>
        <v>11.720176970698105</v>
      </c>
      <c r="AW104" s="12">
        <f t="shared" si="17"/>
        <v>42.935540702982685</v>
      </c>
      <c r="AX104" s="12">
        <f t="shared" si="13"/>
        <v>-90.287617696342394</v>
      </c>
      <c r="AY104" s="12"/>
      <c r="AZ104" s="53">
        <f t="shared" si="18"/>
        <v>-5.2587914385058587</v>
      </c>
      <c r="BA104" s="53">
        <f t="shared" si="19"/>
        <v>-25.482366085671526</v>
      </c>
      <c r="BB104" s="12">
        <f t="shared" si="20"/>
        <v>20.109857693770714</v>
      </c>
      <c r="BC104" s="12">
        <f t="shared" si="21"/>
        <v>11.720176970698105</v>
      </c>
      <c r="BD104" s="12">
        <f t="shared" si="22"/>
        <v>1.0888771402913118</v>
      </c>
      <c r="BE104" s="12">
        <f t="shared" si="14"/>
        <v>-131.52348242381618</v>
      </c>
    </row>
    <row r="105" spans="1:57" x14ac:dyDescent="0.2">
      <c r="A105" s="72">
        <f>'d-beta'!A105</f>
        <v>200</v>
      </c>
      <c r="B105" s="44">
        <f t="shared" si="12"/>
        <v>2.1134946634259748</v>
      </c>
      <c r="D105" s="40">
        <f>'d-beta'!F105/'d-beta'!J105</f>
        <v>1.1242957734019243</v>
      </c>
      <c r="E105" s="39">
        <f>'d-beta'!J105/'d-beta'!K105</f>
        <v>1.0341702861082385</v>
      </c>
      <c r="F105" s="39">
        <f>'d-beta'!K105/'d-beta'!L105</f>
        <v>0.95203902408287888</v>
      </c>
      <c r="G105" s="39">
        <f>'d-beta'!L105/'d-beta'!M105</f>
        <v>0.97232312660344367</v>
      </c>
      <c r="H105" s="39">
        <f>'d-beta'!M105/'d-beta'!P105</f>
        <v>1.0280818447262949</v>
      </c>
      <c r="I105" s="39">
        <f>'d-beta'!N105/'d-beta'!P105</f>
        <v>1.0245861013866</v>
      </c>
      <c r="J105" s="39">
        <f>'d-beta'!P105/'d-beta'!Q105</f>
        <v>1.0201429546942358</v>
      </c>
      <c r="K105" s="39">
        <f>'d-beta'!Q105/'d-beta'!G105</f>
        <v>1.011570335890049</v>
      </c>
      <c r="L105" s="133">
        <f>'d-beta'!F105/'d-beta'!R105</f>
        <v>1.1368919993153661</v>
      </c>
      <c r="M105" s="39">
        <f>'d-beta'!R105/'d-beta'!N105</f>
        <v>0.94994403219237555</v>
      </c>
      <c r="N105" s="39">
        <f>'d-beta'!R105/'d-beta'!P105</f>
        <v>0.97329945247945304</v>
      </c>
      <c r="O105" s="133">
        <f>'d-beta'!F105/'d-beta'!S105</f>
        <v>1.6421960286121979</v>
      </c>
      <c r="P105" s="39">
        <f>'d-beta'!S105/'d-beta'!G105</f>
        <v>0.69534095802447737</v>
      </c>
      <c r="Q105" s="39">
        <f>'d-beta'!H105/'d-beta'!N105</f>
        <v>0.52882790347410247</v>
      </c>
      <c r="R105" s="75">
        <f t="shared" si="23"/>
        <v>-132.68142132553825</v>
      </c>
      <c r="T105" s="75">
        <f>1000*LN(D105)</f>
        <v>117.1568604513139</v>
      </c>
      <c r="U105" s="75">
        <f>1000*LN(E105)</f>
        <v>33.599449285312993</v>
      </c>
      <c r="V105" s="75">
        <f>1000*LN(F105)</f>
        <v>-49.149253347211541</v>
      </c>
      <c r="W105" s="75">
        <f>1000*LN(G105)</f>
        <v>-28.067094988690052</v>
      </c>
      <c r="X105" s="75">
        <f>1000*LN(H105)</f>
        <v>27.694779356333051</v>
      </c>
      <c r="Y105" s="75">
        <f>1000*LN(I105)</f>
        <v>24.288727514505347</v>
      </c>
      <c r="Z105" s="75">
        <f>1000*LN(J105)</f>
        <v>19.94276913686868</v>
      </c>
      <c r="AA105" s="75">
        <f>1000*LN(K105)</f>
        <v>11.503911431610945</v>
      </c>
      <c r="AB105" s="75">
        <f>1000*LN(L105)</f>
        <v>128.29822284728081</v>
      </c>
      <c r="AC105" s="75">
        <f>1000*LN(M105)</f>
        <v>-51.352209604727804</v>
      </c>
      <c r="AD105" s="75">
        <f>1000*LN(N105)</f>
        <v>-27.063482090222323</v>
      </c>
      <c r="AE105" s="75">
        <f>1000*LN(O105)</f>
        <v>496.03438795580541</v>
      </c>
      <c r="AF105" s="75">
        <f>1000*LN(P105)</f>
        <v>-363.35296663026725</v>
      </c>
      <c r="AG105" s="75">
        <f>1000*LN(Q105)</f>
        <v>-637.09222429880288</v>
      </c>
      <c r="AI105" s="40">
        <f>'d-beta'!T105/'d-beta'!Q105</f>
        <v>1.0314728906617983</v>
      </c>
      <c r="AJ105" s="40">
        <f>'d-beta'!Q105/'d-beta'!G105</f>
        <v>1.011570335890049</v>
      </c>
      <c r="AK105" s="40">
        <f>'d-beta'!T105/'d-beta'!G105</f>
        <v>1.0434073784682352</v>
      </c>
      <c r="AL105" s="40">
        <f>'d-beta'!T107/'d-beta'!F107</f>
        <v>0.91358047852232405</v>
      </c>
      <c r="AN105" s="4">
        <f>'d-beta'!U105/'d-beta'!W105</f>
        <v>0.99478244815430994</v>
      </c>
      <c r="AO105" s="4">
        <f>'d-beta'!W105/'d-beta'!P105</f>
        <v>0.97505267171395793</v>
      </c>
      <c r="AP105" s="4">
        <f>'d-beta'!P105/'d-beta'!Q105</f>
        <v>1.0201429546942358</v>
      </c>
      <c r="AQ105" s="4">
        <f>'d-beta'!Q105/'d-beta'!G105</f>
        <v>1.011570335890049</v>
      </c>
      <c r="AR105" s="4">
        <f>'d-beta'!U105/'d-beta'!G105</f>
        <v>1.0009521355884292</v>
      </c>
      <c r="AS105" s="4">
        <f>'d-beta'!U107/'d-beta'!F107</f>
        <v>0.87693770716593555</v>
      </c>
      <c r="AU105" s="53">
        <f t="shared" si="15"/>
        <v>30.987771711966712</v>
      </c>
      <c r="AV105" s="12">
        <f t="shared" si="16"/>
        <v>11.503911431610945</v>
      </c>
      <c r="AW105" s="12">
        <f t="shared" si="17"/>
        <v>42.491683143577802</v>
      </c>
      <c r="AX105" s="12">
        <f t="shared" si="13"/>
        <v>-90.383807950622113</v>
      </c>
      <c r="AY105" s="12"/>
      <c r="AZ105" s="53">
        <f t="shared" si="18"/>
        <v>-5.2312108009078448</v>
      </c>
      <c r="BA105" s="53">
        <f t="shared" si="19"/>
        <v>-25.26378717271411</v>
      </c>
      <c r="BB105" s="12">
        <f t="shared" si="20"/>
        <v>19.94276913686868</v>
      </c>
      <c r="BC105" s="12">
        <f t="shared" si="21"/>
        <v>11.503911431610945</v>
      </c>
      <c r="BD105" s="12">
        <f t="shared" si="22"/>
        <v>0.95168259485790185</v>
      </c>
      <c r="BE105" s="12">
        <f t="shared" si="14"/>
        <v>-131.31931858997945</v>
      </c>
    </row>
    <row r="106" spans="1:57" x14ac:dyDescent="0.2">
      <c r="A106" s="72">
        <f>'d-beta'!A106</f>
        <v>202</v>
      </c>
      <c r="B106" s="44">
        <f t="shared" si="12"/>
        <v>2.1045985478270022</v>
      </c>
      <c r="D106" s="40">
        <f>'d-beta'!F106/'d-beta'!J106</f>
        <v>1.1243141208110325</v>
      </c>
      <c r="E106" s="39">
        <f>'d-beta'!J106/'d-beta'!K106</f>
        <v>1.034024005826333</v>
      </c>
      <c r="F106" s="39">
        <f>'d-beta'!K106/'d-beta'!L106</f>
        <v>0.95215988523665962</v>
      </c>
      <c r="G106" s="39">
        <f>'d-beta'!L106/'d-beta'!M106</f>
        <v>0.97267746901661545</v>
      </c>
      <c r="H106" s="39">
        <f>'d-beta'!M106/'d-beta'!P106</f>
        <v>1.0277421208182282</v>
      </c>
      <c r="I106" s="39">
        <f>'d-beta'!N106/'d-beta'!P106</f>
        <v>1.024241647569639</v>
      </c>
      <c r="J106" s="39">
        <f>'d-beta'!P106/'d-beta'!Q106</f>
        <v>1.0199777046937859</v>
      </c>
      <c r="K106" s="39">
        <f>'d-beta'!Q106/'d-beta'!G106</f>
        <v>1.0113547811518691</v>
      </c>
      <c r="L106" s="133">
        <f>'d-beta'!F106/'d-beta'!R106</f>
        <v>1.1368845023799321</v>
      </c>
      <c r="M106" s="39">
        <f>'d-beta'!R106/'d-beta'!N106</f>
        <v>0.95030365967384034</v>
      </c>
      <c r="N106" s="39">
        <f>'d-beta'!R106/'d-beta'!P106</f>
        <v>0.97334058607579166</v>
      </c>
      <c r="O106" s="133">
        <f>'d-beta'!F106/'d-beta'!S106</f>
        <v>1.6383794121675588</v>
      </c>
      <c r="P106" s="39">
        <f>'d-beta'!S106/'d-beta'!G106</f>
        <v>0.69672421981189236</v>
      </c>
      <c r="Q106" s="39">
        <f>'d-beta'!H106/'d-beta'!N106</f>
        <v>0.531379888455766</v>
      </c>
      <c r="R106" s="75">
        <f t="shared" si="23"/>
        <v>-132.34197603499516</v>
      </c>
      <c r="T106" s="75">
        <f>1000*LN(D106)</f>
        <v>117.17317934162553</v>
      </c>
      <c r="U106" s="75">
        <f>1000*LN(E106)</f>
        <v>33.457992283212349</v>
      </c>
      <c r="V106" s="75">
        <f>1000*LN(F106)</f>
        <v>-49.022311615072617</v>
      </c>
      <c r="W106" s="75">
        <f>1000*LN(G106)</f>
        <v>-27.702732717655348</v>
      </c>
      <c r="X106" s="75">
        <f>1000*LN(H106)</f>
        <v>27.364280328349363</v>
      </c>
      <c r="Y106" s="75">
        <f>1000*LN(I106)</f>
        <v>23.952482732207912</v>
      </c>
      <c r="Z106" s="75">
        <f>1000*LN(J106)</f>
        <v>19.780768913939863</v>
      </c>
      <c r="AA106" s="75">
        <f>1000*LN(K106)</f>
        <v>11.290799500595989</v>
      </c>
      <c r="AB106" s="75">
        <f>1000*LN(L106)</f>
        <v>128.29162858840934</v>
      </c>
      <c r="AC106" s="75">
        <f>1000*LN(M106)</f>
        <v>-50.973703700157905</v>
      </c>
      <c r="AD106" s="75">
        <f>1000*LN(N106)</f>
        <v>-27.021220967950054</v>
      </c>
      <c r="AE106" s="75">
        <f>1000*LN(O106)</f>
        <v>493.70758996840209</v>
      </c>
      <c r="AF106" s="75">
        <f>1000*LN(P106)</f>
        <v>-361.36561393340708</v>
      </c>
      <c r="AG106" s="75">
        <f>1000*LN(Q106)</f>
        <v>-632.27809271103024</v>
      </c>
      <c r="AI106" s="40">
        <f>'d-beta'!T106/'d-beta'!Q106</f>
        <v>1.031241647085485</v>
      </c>
      <c r="AJ106" s="40">
        <f>'d-beta'!Q106/'d-beta'!G106</f>
        <v>1.0113547811518691</v>
      </c>
      <c r="AK106" s="40">
        <f>'d-beta'!T106/'d-beta'!G106</f>
        <v>1.0429511703028336</v>
      </c>
      <c r="AL106" s="40">
        <f>'d-beta'!T108/'d-beta'!F108</f>
        <v>0.91349126679271819</v>
      </c>
      <c r="AN106" s="4">
        <f>'d-beta'!U106/'d-beta'!W106</f>
        <v>0.99481018054226455</v>
      </c>
      <c r="AO106" s="4">
        <f>'d-beta'!W106/'d-beta'!P106</f>
        <v>0.97526139989988703</v>
      </c>
      <c r="AP106" s="4">
        <f>'d-beta'!P106/'d-beta'!Q106</f>
        <v>1.0199777046937859</v>
      </c>
      <c r="AQ106" s="4">
        <f>'d-beta'!Q106/'d-beta'!G106</f>
        <v>1.0113547811518691</v>
      </c>
      <c r="AR106" s="4">
        <f>'d-beta'!U106/'d-beta'!G106</f>
        <v>1.0008188286684827</v>
      </c>
      <c r="AS106" s="4">
        <f>'d-beta'!U108/'d-beta'!F108</f>
        <v>0.87711348692523106</v>
      </c>
      <c r="AU106" s="53">
        <f t="shared" si="15"/>
        <v>30.763558838056877</v>
      </c>
      <c r="AV106" s="12">
        <f t="shared" si="16"/>
        <v>11.290799500595989</v>
      </c>
      <c r="AW106" s="12">
        <f t="shared" si="17"/>
        <v>42.05435833865274</v>
      </c>
      <c r="AX106" s="12">
        <f t="shared" si="13"/>
        <v>-90.481463371002306</v>
      </c>
      <c r="AY106" s="12"/>
      <c r="AZ106" s="53">
        <f t="shared" si="18"/>
        <v>-5.2033333474468515</v>
      </c>
      <c r="BA106" s="53">
        <f t="shared" si="19"/>
        <v>-25.049741455909846</v>
      </c>
      <c r="BB106" s="12">
        <f t="shared" si="20"/>
        <v>19.780768913939863</v>
      </c>
      <c r="BC106" s="12">
        <f t="shared" si="21"/>
        <v>11.290799500595989</v>
      </c>
      <c r="BD106" s="12">
        <f t="shared" si="22"/>
        <v>0.81849361117908492</v>
      </c>
      <c r="BE106" s="12">
        <f t="shared" si="14"/>
        <v>-131.11889141832552</v>
      </c>
    </row>
    <row r="107" spans="1:57" x14ac:dyDescent="0.2">
      <c r="A107" s="72">
        <f>'d-beta'!A107</f>
        <v>204</v>
      </c>
      <c r="B107" s="44">
        <f t="shared" si="12"/>
        <v>2.0957770093262078</v>
      </c>
      <c r="D107" s="40">
        <f>'d-beta'!F107/'d-beta'!J107</f>
        <v>1.1243307499182673</v>
      </c>
      <c r="E107" s="39">
        <f>'d-beta'!J107/'d-beta'!K107</f>
        <v>1.0338762233236298</v>
      </c>
      <c r="F107" s="39">
        <f>'d-beta'!K107/'d-beta'!L107</f>
        <v>0.95227893053150592</v>
      </c>
      <c r="G107" s="39">
        <f>'d-beta'!L107/'d-beta'!M107</f>
        <v>0.97303156096585841</v>
      </c>
      <c r="H107" s="39">
        <f>'d-beta'!M107/'d-beta'!P107</f>
        <v>1.0274081936605979</v>
      </c>
      <c r="I107" s="39">
        <f>'d-beta'!N107/'d-beta'!P107</f>
        <v>1.023903401579604</v>
      </c>
      <c r="J107" s="39">
        <f>'d-beta'!P107/'d-beta'!Q107</f>
        <v>1.0198124162097155</v>
      </c>
      <c r="K107" s="39">
        <f>'d-beta'!Q107/'d-beta'!G107</f>
        <v>1.0111435731733178</v>
      </c>
      <c r="L107" s="133">
        <f>'d-beta'!F107/'d-beta'!R107</f>
        <v>1.1368792836144517</v>
      </c>
      <c r="M107" s="39">
        <f>'d-beta'!R107/'d-beta'!N107</f>
        <v>0.95065606952226889</v>
      </c>
      <c r="N107" s="39">
        <f>'d-beta'!R107/'d-beta'!P107</f>
        <v>0.97337998331614772</v>
      </c>
      <c r="O107" s="133">
        <f>'d-beta'!F107/'d-beta'!S107</f>
        <v>1.6346041067936883</v>
      </c>
      <c r="P107" s="39">
        <f>'d-beta'!S107/'d-beta'!G107</f>
        <v>0.69809945541558938</v>
      </c>
      <c r="Q107" s="39">
        <f>'d-beta'!H107/'d-beta'!N107</f>
        <v>0.53391841657614281</v>
      </c>
      <c r="R107" s="75">
        <f t="shared" si="23"/>
        <v>-132.00693841059908</v>
      </c>
      <c r="T107" s="75">
        <f>1000*LN(D107)</f>
        <v>117.18796967819803</v>
      </c>
      <c r="U107" s="75">
        <f>1000*LN(E107)</f>
        <v>33.315062270563203</v>
      </c>
      <c r="V107" s="75">
        <f>1000*LN(F107)</f>
        <v>-48.897292849422925</v>
      </c>
      <c r="W107" s="75">
        <f>1000*LN(G107)</f>
        <v>-27.338760563858845</v>
      </c>
      <c r="X107" s="75">
        <f>1000*LN(H107)</f>
        <v>27.039314160944048</v>
      </c>
      <c r="Y107" s="75">
        <f>1000*LN(I107)</f>
        <v>23.622187772629218</v>
      </c>
      <c r="Z107" s="75">
        <f>1000*LN(J107)</f>
        <v>19.618704706707657</v>
      </c>
      <c r="AA107" s="75">
        <f>1000*LN(K107)</f>
        <v>11.081941007468094</v>
      </c>
      <c r="AB107" s="75">
        <f>1000*LN(L107)</f>
        <v>128.28703816832032</v>
      </c>
      <c r="AC107" s="75">
        <f>1000*LN(M107)</f>
        <v>-50.60293324452627</v>
      </c>
      <c r="AD107" s="75">
        <f>1000*LN(N107)</f>
        <v>-26.980745471896967</v>
      </c>
      <c r="AE107" s="75">
        <f>1000*LN(O107)</f>
        <v>491.40063851181526</v>
      </c>
      <c r="AF107" s="75">
        <f>1000*LN(P107)</f>
        <v>-359.39370010121615</v>
      </c>
      <c r="AG107" s="75">
        <f>1000*LN(Q107)</f>
        <v>-627.51222964097974</v>
      </c>
      <c r="AI107" s="40">
        <f>'d-beta'!T107/'d-beta'!Q107</f>
        <v>1.0310123560086739</v>
      </c>
      <c r="AJ107" s="40">
        <f>'d-beta'!Q107/'d-beta'!G107</f>
        <v>1.0111435731733178</v>
      </c>
      <c r="AK107" s="40">
        <f>'d-beta'!T107/'d-beta'!G107</f>
        <v>1.0425015176404513</v>
      </c>
      <c r="AL107" s="40">
        <f>'d-beta'!T109/'d-beta'!F109</f>
        <v>0.91340531515615286</v>
      </c>
      <c r="AN107" s="4">
        <f>'d-beta'!U107/'d-beta'!W107</f>
        <v>0.99483725352129559</v>
      </c>
      <c r="AO107" s="4">
        <f>'d-beta'!W107/'d-beta'!P107</f>
        <v>0.97546899181318436</v>
      </c>
      <c r="AP107" s="4">
        <f>'d-beta'!P107/'d-beta'!Q107</f>
        <v>1.0198124162097155</v>
      </c>
      <c r="AQ107" s="4">
        <f>'d-beta'!Q107/'d-beta'!G107</f>
        <v>1.0111435731733178</v>
      </c>
      <c r="AR107" s="4">
        <f>'d-beta'!U107/'d-beta'!G107</f>
        <v>1.0006878562853245</v>
      </c>
      <c r="AS107" s="4">
        <f>'d-beta'!U109/'d-beta'!F109</f>
        <v>0.8772901564733312</v>
      </c>
      <c r="AU107" s="53">
        <f t="shared" si="15"/>
        <v>30.541189452508885</v>
      </c>
      <c r="AV107" s="12">
        <f t="shared" si="16"/>
        <v>11.081941007468094</v>
      </c>
      <c r="AW107" s="12">
        <f t="shared" si="17"/>
        <v>41.623130459976899</v>
      </c>
      <c r="AX107" s="12">
        <f t="shared" si="13"/>
        <v>-90.575559158884346</v>
      </c>
      <c r="AY107" s="12"/>
      <c r="AZ107" s="53">
        <f t="shared" si="18"/>
        <v>-5.1761195018486719</v>
      </c>
      <c r="BA107" s="53">
        <f t="shared" si="19"/>
        <v>-24.836906391707384</v>
      </c>
      <c r="BB107" s="12">
        <f t="shared" si="20"/>
        <v>19.618704706707657</v>
      </c>
      <c r="BC107" s="12">
        <f t="shared" si="21"/>
        <v>11.081941007468094</v>
      </c>
      <c r="BD107" s="12">
        <f t="shared" si="22"/>
        <v>0.68761982061950722</v>
      </c>
      <c r="BE107" s="12">
        <f t="shared" si="14"/>
        <v>-130.91749016227811</v>
      </c>
    </row>
    <row r="108" spans="1:57" x14ac:dyDescent="0.2">
      <c r="A108" s="72">
        <f>'d-beta'!A108</f>
        <v>206</v>
      </c>
      <c r="B108" s="44">
        <f t="shared" ref="B108:B171" si="24">1000/(A108+273.15)</f>
        <v>2.0870291140561412</v>
      </c>
      <c r="D108" s="40">
        <f>'d-beta'!F108/'d-beta'!J108</f>
        <v>1.1243483251727546</v>
      </c>
      <c r="E108" s="39">
        <f>'d-beta'!J108/'d-beta'!K108</f>
        <v>1.033729979442926</v>
      </c>
      <c r="F108" s="39">
        <f>'d-beta'!K108/'d-beta'!L108</f>
        <v>0.95239836917350662</v>
      </c>
      <c r="G108" s="39">
        <f>'d-beta'!L108/'d-beta'!M108</f>
        <v>0.97338247767039088</v>
      </c>
      <c r="H108" s="39">
        <f>'d-beta'!M108/'d-beta'!P108</f>
        <v>1.0270748986442819</v>
      </c>
      <c r="I108" s="39">
        <f>'d-beta'!N108/'d-beta'!P108</f>
        <v>1.0235688995766488</v>
      </c>
      <c r="J108" s="39">
        <f>'d-beta'!P108/'d-beta'!Q108</f>
        <v>1.019649091893897</v>
      </c>
      <c r="K108" s="39">
        <f>'d-beta'!Q108/'d-beta'!G108</f>
        <v>1.0109350461939188</v>
      </c>
      <c r="L108" s="133">
        <f>'d-beta'!F108/'d-beta'!R108</f>
        <v>1.1368697585894925</v>
      </c>
      <c r="M108" s="39">
        <f>'d-beta'!R108/'d-beta'!N108</f>
        <v>0.95100866824271091</v>
      </c>
      <c r="N108" s="39">
        <f>'d-beta'!R108/'d-beta'!P108</f>
        <v>0.9734228960410457</v>
      </c>
      <c r="O108" s="133">
        <f>'d-beta'!F108/'d-beta'!S108</f>
        <v>1.630877757151161</v>
      </c>
      <c r="P108" s="39">
        <f>'d-beta'!S108/'d-beta'!G108</f>
        <v>0.69946316871800696</v>
      </c>
      <c r="Q108" s="39">
        <f>'d-beta'!H108/'d-beta'!N108</f>
        <v>0.53644076700814292</v>
      </c>
      <c r="R108" s="75">
        <f t="shared" si="23"/>
        <v>-131.67623120880197</v>
      </c>
      <c r="T108" s="75">
        <f>1000*LN(D108)</f>
        <v>117.2036013036108</v>
      </c>
      <c r="U108" s="75">
        <f>1000*LN(E108)</f>
        <v>33.173600244813784</v>
      </c>
      <c r="V108" s="75">
        <f>1000*LN(F108)</f>
        <v>-48.771876704466763</v>
      </c>
      <c r="W108" s="75">
        <f>1000*LN(G108)</f>
        <v>-26.978182905283788</v>
      </c>
      <c r="X108" s="75">
        <f>1000*LN(H108)</f>
        <v>26.714857833716817</v>
      </c>
      <c r="Y108" s="75">
        <f>1000*LN(I108)</f>
        <v>23.295441466227512</v>
      </c>
      <c r="Z108" s="75">
        <f>1000*LN(J108)</f>
        <v>19.458540550121477</v>
      </c>
      <c r="AA108" s="75">
        <f>1000*LN(K108)</f>
        <v>10.875690886289858</v>
      </c>
      <c r="AB108" s="75">
        <f>1000*LN(L108)</f>
        <v>128.27865991304023</v>
      </c>
      <c r="AC108" s="75">
        <f>1000*LN(M108)</f>
        <v>-50.232101606876938</v>
      </c>
      <c r="AD108" s="75">
        <f>1000*LN(N108)</f>
        <v>-26.936660140649561</v>
      </c>
      <c r="AE108" s="75">
        <f>1000*LN(O108)</f>
        <v>489.11837119859712</v>
      </c>
      <c r="AF108" s="75">
        <f>1000*LN(P108)</f>
        <v>-357.44213998979518</v>
      </c>
      <c r="AG108" s="75">
        <f>1000*LN(Q108)</f>
        <v>-622.7991293288045</v>
      </c>
      <c r="AI108" s="40">
        <f>'d-beta'!T108/'d-beta'!Q108</f>
        <v>1.0307833807057998</v>
      </c>
      <c r="AJ108" s="40">
        <f>'d-beta'!Q108/'d-beta'!G108</f>
        <v>1.0109350461939188</v>
      </c>
      <c r="AK108" s="40">
        <f>'d-beta'!T108/'d-beta'!G108</f>
        <v>1.0420550445897416</v>
      </c>
      <c r="AL108" s="40">
        <f>'d-beta'!T110/'d-beta'!F110</f>
        <v>0.91331971161930403</v>
      </c>
      <c r="AN108" s="4">
        <f>'d-beta'!U108/'d-beta'!W108</f>
        <v>0.99486274074659575</v>
      </c>
      <c r="AO108" s="4">
        <f>'d-beta'!W108/'d-beta'!P108</f>
        <v>0.97567436436574906</v>
      </c>
      <c r="AP108" s="4">
        <f>'d-beta'!P108/'d-beta'!Q108</f>
        <v>1.019649091893897</v>
      </c>
      <c r="AQ108" s="4">
        <f>'d-beta'!Q108/'d-beta'!G108</f>
        <v>1.0109350461939188</v>
      </c>
      <c r="AR108" s="4">
        <f>'d-beta'!U108/'d-beta'!G108</f>
        <v>1.0005574951331557</v>
      </c>
      <c r="AS108" s="4">
        <f>'d-beta'!U110/'d-beta'!F110</f>
        <v>0.87746380810495572</v>
      </c>
      <c r="AU108" s="53">
        <f t="shared" si="15"/>
        <v>30.319076951509761</v>
      </c>
      <c r="AV108" s="12">
        <f t="shared" si="16"/>
        <v>10.875690886289858</v>
      </c>
      <c r="AW108" s="12">
        <f t="shared" si="17"/>
        <v>41.194767837799724</v>
      </c>
      <c r="AX108" s="12">
        <f t="shared" si="13"/>
        <v>-90.669282664783438</v>
      </c>
      <c r="AY108" s="12"/>
      <c r="AZ108" s="53">
        <f t="shared" si="18"/>
        <v>-5.1505003377787331</v>
      </c>
      <c r="BA108" s="53">
        <f t="shared" si="19"/>
        <v>-24.626391308156226</v>
      </c>
      <c r="BB108" s="12">
        <f t="shared" si="20"/>
        <v>19.458540550121477</v>
      </c>
      <c r="BC108" s="12">
        <f t="shared" si="21"/>
        <v>10.875690886289858</v>
      </c>
      <c r="BD108" s="12">
        <f t="shared" si="22"/>
        <v>0.55733979047649174</v>
      </c>
      <c r="BE108" s="12">
        <f t="shared" si="14"/>
        <v>-130.71956881752351</v>
      </c>
    </row>
    <row r="109" spans="1:57" x14ac:dyDescent="0.2">
      <c r="A109" s="72">
        <f>'d-beta'!A109</f>
        <v>208</v>
      </c>
      <c r="B109" s="44">
        <f t="shared" si="24"/>
        <v>2.0783539436766083</v>
      </c>
      <c r="D109" s="40">
        <f>'d-beta'!F109/'d-beta'!J109</f>
        <v>1.1243613299953854</v>
      </c>
      <c r="E109" s="39">
        <f>'d-beta'!J109/'d-beta'!K109</f>
        <v>1.0335854662181774</v>
      </c>
      <c r="F109" s="39">
        <f>'d-beta'!K109/'d-beta'!L109</f>
        <v>0.95251803241361921</v>
      </c>
      <c r="G109" s="39">
        <f>'d-beta'!L109/'d-beta'!M109</f>
        <v>0.97372734399125827</v>
      </c>
      <c r="H109" s="39">
        <f>'d-beta'!M109/'d-beta'!P109</f>
        <v>1.0267489458023682</v>
      </c>
      <c r="I109" s="39">
        <f>'d-beta'!N109/'d-beta'!P109</f>
        <v>1.0232394851524562</v>
      </c>
      <c r="J109" s="39">
        <f>'d-beta'!P109/'d-beta'!Q109</f>
        <v>1.0194869738201757</v>
      </c>
      <c r="K109" s="39">
        <f>'d-beta'!Q109/'d-beta'!G109</f>
        <v>1.0107294027109879</v>
      </c>
      <c r="L109" s="133">
        <f>'d-beta'!F109/'d-beta'!R109</f>
        <v>1.1368597634806394</v>
      </c>
      <c r="M109" s="39">
        <f>'d-beta'!R109/'d-beta'!N109</f>
        <v>0.95135574636234099</v>
      </c>
      <c r="N109" s="39">
        <f>'d-beta'!R109/'d-beta'!P109</f>
        <v>0.97346476410463256</v>
      </c>
      <c r="O109" s="133">
        <f>'d-beta'!F109/'d-beta'!S109</f>
        <v>1.6271831680392559</v>
      </c>
      <c r="P109" s="39">
        <f>'d-beta'!S109/'d-beta'!G109</f>
        <v>0.7008212629186249</v>
      </c>
      <c r="Q109" s="39">
        <f>'d-beta'!H109/'d-beta'!N109</f>
        <v>0.53895089226596882</v>
      </c>
      <c r="R109" s="75">
        <f t="shared" si="23"/>
        <v>-131.34800323578679</v>
      </c>
      <c r="T109" s="75">
        <f>1000*LN(D109)</f>
        <v>117.21516777916804</v>
      </c>
      <c r="U109" s="75">
        <f>1000*LN(E109)</f>
        <v>33.033792625916227</v>
      </c>
      <c r="V109" s="75">
        <f>1000*LN(F109)</f>
        <v>-48.646240492641098</v>
      </c>
      <c r="W109" s="75">
        <f>1000*LN(G109)</f>
        <v>-26.623948829078184</v>
      </c>
      <c r="X109" s="75">
        <f>1000*LN(H109)</f>
        <v>26.397447121467366</v>
      </c>
      <c r="Y109" s="75">
        <f>1000*LN(I109)</f>
        <v>22.973560405455633</v>
      </c>
      <c r="Z109" s="75">
        <f>1000*LN(J109)</f>
        <v>19.299533922963384</v>
      </c>
      <c r="AA109" s="75">
        <f>1000*LN(K109)</f>
        <v>10.672251107990741</v>
      </c>
      <c r="AB109" s="75">
        <f>1000*LN(L109)</f>
        <v>128.26986809435107</v>
      </c>
      <c r="AC109" s="75">
        <f>1000*LN(M109)</f>
        <v>-49.867210294974285</v>
      </c>
      <c r="AD109" s="75">
        <f>1000*LN(N109)</f>
        <v>-26.893649889518606</v>
      </c>
      <c r="AE109" s="75">
        <f>1000*LN(O109)</f>
        <v>486.85040213332326</v>
      </c>
      <c r="AF109" s="75">
        <f>1000*LN(P109)</f>
        <v>-355.50239889753647</v>
      </c>
      <c r="AG109" s="75">
        <f>1000*LN(Q109)</f>
        <v>-618.13082119233206</v>
      </c>
      <c r="AI109" s="40">
        <f>'d-beta'!T109/'d-beta'!Q109</f>
        <v>1.0305577834249511</v>
      </c>
      <c r="AJ109" s="40">
        <f>'d-beta'!Q109/'d-beta'!G109</f>
        <v>1.0107294027109879</v>
      </c>
      <c r="AK109" s="40">
        <f>'d-beta'!T109/'d-beta'!G109</f>
        <v>1.0416150529002606</v>
      </c>
      <c r="AL109" s="40">
        <f>'d-beta'!T111/'d-beta'!F111</f>
        <v>0.91323680643820082</v>
      </c>
      <c r="AN109" s="4">
        <f>'d-beta'!U109/'d-beta'!W109</f>
        <v>0.99488930487316796</v>
      </c>
      <c r="AO109" s="4">
        <f>'d-beta'!W109/'d-beta'!P109</f>
        <v>0.97587822232546795</v>
      </c>
      <c r="AP109" s="4">
        <f>'d-beta'!P109/'d-beta'!Q109</f>
        <v>1.0194869738201757</v>
      </c>
      <c r="AQ109" s="4">
        <f>'d-beta'!Q109/'d-beta'!G109</f>
        <v>1.0107294027109879</v>
      </c>
      <c r="AR109" s="4">
        <f>'d-beta'!U109/'d-beta'!G109</f>
        <v>1.0004306057575618</v>
      </c>
      <c r="AS109" s="4">
        <f>'d-beta'!U111/'d-beta'!F111</f>
        <v>0.87763977656994385</v>
      </c>
      <c r="AU109" s="53">
        <f t="shared" si="15"/>
        <v>30.10019296891144</v>
      </c>
      <c r="AV109" s="12">
        <f t="shared" si="16"/>
        <v>10.672251107990741</v>
      </c>
      <c r="AW109" s="12">
        <f t="shared" si="17"/>
        <v>40.772444076902339</v>
      </c>
      <c r="AX109" s="12">
        <f t="shared" si="13"/>
        <v>-90.760060234861925</v>
      </c>
      <c r="AY109" s="12"/>
      <c r="AZ109" s="53">
        <f t="shared" si="18"/>
        <v>-5.123799396189292</v>
      </c>
      <c r="BA109" s="53">
        <f t="shared" si="19"/>
        <v>-24.417472561256346</v>
      </c>
      <c r="BB109" s="12">
        <f t="shared" si="20"/>
        <v>19.299533922963384</v>
      </c>
      <c r="BC109" s="12">
        <f t="shared" si="21"/>
        <v>10.672251107990741</v>
      </c>
      <c r="BD109" s="12">
        <f t="shared" si="22"/>
        <v>0.43051307350850015</v>
      </c>
      <c r="BE109" s="12">
        <f t="shared" si="14"/>
        <v>-130.51904678895008</v>
      </c>
    </row>
    <row r="110" spans="1:57" x14ac:dyDescent="0.2">
      <c r="A110" s="72">
        <f>'d-beta'!A110</f>
        <v>210</v>
      </c>
      <c r="B110" s="44">
        <f t="shared" si="24"/>
        <v>2.0697505950532964</v>
      </c>
      <c r="D110" s="40">
        <f>'d-beta'!F110/'d-beta'!J110</f>
        <v>1.1243755517741925</v>
      </c>
      <c r="E110" s="39">
        <f>'d-beta'!J110/'d-beta'!K110</f>
        <v>1.0334400110118893</v>
      </c>
      <c r="F110" s="39">
        <f>'d-beta'!K110/'d-beta'!L110</f>
        <v>0.95263514473353517</v>
      </c>
      <c r="G110" s="39">
        <f>'d-beta'!L110/'d-beta'!M110</f>
        <v>0.97407103854218768</v>
      </c>
      <c r="H110" s="39">
        <f>'d-beta'!M110/'d-beta'!P110</f>
        <v>1.0264260667998335</v>
      </c>
      <c r="I110" s="39">
        <f>'d-beta'!N110/'d-beta'!P110</f>
        <v>1.0229135655440866</v>
      </c>
      <c r="J110" s="39">
        <f>'d-beta'!P110/'d-beta'!Q110</f>
        <v>1.0193262235391092</v>
      </c>
      <c r="K110" s="39">
        <f>'d-beta'!Q110/'d-beta'!G110</f>
        <v>1.0105286910792417</v>
      </c>
      <c r="L110" s="133">
        <f>'d-beta'!F110/'d-beta'!R110</f>
        <v>1.1368489496147101</v>
      </c>
      <c r="M110" s="39">
        <f>'d-beta'!R110/'d-beta'!N110</f>
        <v>0.9516995540840032</v>
      </c>
      <c r="N110" s="39">
        <f>'d-beta'!R110/'d-beta'!P110</f>
        <v>0.97350638419478508</v>
      </c>
      <c r="O110" s="133">
        <f>'d-beta'!F110/'d-beta'!S110</f>
        <v>1.6235343780501594</v>
      </c>
      <c r="P110" s="39">
        <f>'d-beta'!S110/'d-beta'!G110</f>
        <v>0.70216944212335797</v>
      </c>
      <c r="Q110" s="39">
        <f>'d-beta'!H110/'d-beta'!N110</f>
        <v>0.54144882646658299</v>
      </c>
      <c r="R110" s="75">
        <f t="shared" si="23"/>
        <v>-131.02495407073283</v>
      </c>
      <c r="T110" s="75">
        <f>1000*LN(D110)</f>
        <v>117.22781646112149</v>
      </c>
      <c r="U110" s="75">
        <f>1000*LN(E110)</f>
        <v>32.893053957592628</v>
      </c>
      <c r="V110" s="75">
        <f>1000*LN(F110)</f>
        <v>-48.523297811214462</v>
      </c>
      <c r="W110" s="75">
        <f>1000*LN(G110)</f>
        <v>-26.271043150976702</v>
      </c>
      <c r="X110" s="75">
        <f>1000*LN(H110)</f>
        <v>26.082930333356746</v>
      </c>
      <c r="Y110" s="75">
        <f>1000*LN(I110)</f>
        <v>22.654992240659766</v>
      </c>
      <c r="Z110" s="75">
        <f>1000*LN(J110)</f>
        <v>19.141843869153785</v>
      </c>
      <c r="AA110" s="75">
        <f>1000*LN(K110)</f>
        <v>10.473650411699142</v>
      </c>
      <c r="AB110" s="75">
        <f>1000*LN(L110)</f>
        <v>128.26035599997664</v>
      </c>
      <c r="AC110" s="75">
        <f>1000*LN(M110)</f>
        <v>-49.505888450756714</v>
      </c>
      <c r="AD110" s="75">
        <f>1000*LN(N110)</f>
        <v>-26.850896210096899</v>
      </c>
      <c r="AE110" s="75">
        <f>1000*LN(O110)</f>
        <v>484.60548760614847</v>
      </c>
      <c r="AF110" s="75">
        <f>1000*LN(P110)</f>
        <v>-353.58053353541567</v>
      </c>
      <c r="AG110" s="75">
        <f>1000*LN(Q110)</f>
        <v>-613.50672030028488</v>
      </c>
      <c r="AI110" s="40">
        <f>'d-beta'!T110/'d-beta'!Q110</f>
        <v>1.0303329691233205</v>
      </c>
      <c r="AJ110" s="40">
        <f>'d-beta'!Q110/'d-beta'!G110</f>
        <v>1.0105286910792417</v>
      </c>
      <c r="AK110" s="40">
        <f>'d-beta'!T110/'d-beta'!G110</f>
        <v>1.0411810266639778</v>
      </c>
      <c r="AL110" s="40">
        <f>'d-beta'!T112/'d-beta'!F112</f>
        <v>0.91315220723606016</v>
      </c>
      <c r="AN110" s="4">
        <f>'d-beta'!U110/'d-beta'!W110</f>
        <v>0.99491512088456113</v>
      </c>
      <c r="AO110" s="4">
        <f>'d-beta'!W110/'d-beta'!P110</f>
        <v>0.97607850737311364</v>
      </c>
      <c r="AP110" s="4">
        <f>'d-beta'!P110/'d-beta'!Q110</f>
        <v>1.0193262235391092</v>
      </c>
      <c r="AQ110" s="4">
        <f>'d-beta'!Q110/'d-beta'!G110</f>
        <v>1.0105286910792417</v>
      </c>
      <c r="AR110" s="4">
        <f>'d-beta'!U110/'d-beta'!G110</f>
        <v>1.0003054318880327</v>
      </c>
      <c r="AS110" s="4">
        <f>'d-beta'!U112/'d-beta'!F112</f>
        <v>0.87780857553077674</v>
      </c>
      <c r="AU110" s="53">
        <f t="shared" si="15"/>
        <v>29.882020994250155</v>
      </c>
      <c r="AV110" s="12">
        <f t="shared" si="16"/>
        <v>10.473650411699142</v>
      </c>
      <c r="AW110" s="12">
        <f t="shared" si="17"/>
        <v>40.355671405949295</v>
      </c>
      <c r="AX110" s="12">
        <f t="shared" si="13"/>
        <v>-90.852701179992195</v>
      </c>
      <c r="AY110" s="12"/>
      <c r="AZ110" s="53">
        <f t="shared" si="18"/>
        <v>-5.0978511059347928</v>
      </c>
      <c r="BA110" s="53">
        <f t="shared" si="19"/>
        <v>-24.212257921708986</v>
      </c>
      <c r="BB110" s="12">
        <f t="shared" si="20"/>
        <v>19.141843869153785</v>
      </c>
      <c r="BC110" s="12">
        <f t="shared" si="21"/>
        <v>10.473650411699142</v>
      </c>
      <c r="BD110" s="12">
        <f t="shared" si="22"/>
        <v>0.30538525320915627</v>
      </c>
      <c r="BE110" s="12">
        <f t="shared" si="14"/>
        <v>-130.32673243102423</v>
      </c>
    </row>
    <row r="111" spans="1:57" x14ac:dyDescent="0.2">
      <c r="A111" s="72">
        <f>'d-beta'!A111</f>
        <v>212</v>
      </c>
      <c r="B111" s="44">
        <f t="shared" si="24"/>
        <v>2.0612181799443472</v>
      </c>
      <c r="D111" s="40">
        <f>'d-beta'!F111/'d-beta'!J111</f>
        <v>1.1243850806920801</v>
      </c>
      <c r="E111" s="39">
        <f>'d-beta'!J111/'d-beta'!K111</f>
        <v>1.0332966356614683</v>
      </c>
      <c r="F111" s="39">
        <f>'d-beta'!K111/'d-beta'!L111</f>
        <v>0.95275209025611662</v>
      </c>
      <c r="G111" s="39">
        <f>'d-beta'!L111/'d-beta'!M111</f>
        <v>0.9744106316998058</v>
      </c>
      <c r="H111" s="39">
        <f>'d-beta'!M111/'d-beta'!P111</f>
        <v>1.0261084722647404</v>
      </c>
      <c r="I111" s="39">
        <f>'d-beta'!N111/'d-beta'!P111</f>
        <v>1.0225933463457282</v>
      </c>
      <c r="J111" s="39">
        <f>'d-beta'!P111/'d-beta'!Q111</f>
        <v>1.0191669694584296</v>
      </c>
      <c r="K111" s="39">
        <f>'d-beta'!Q111/'d-beta'!G111</f>
        <v>1.0103283815791029</v>
      </c>
      <c r="L111" s="133">
        <f>'d-beta'!F111/'d-beta'!R111</f>
        <v>1.1368313033711464</v>
      </c>
      <c r="M111" s="39">
        <f>'d-beta'!R111/'d-beta'!N111</f>
        <v>0.95204242318200782</v>
      </c>
      <c r="N111" s="39">
        <f>'d-beta'!R111/'d-beta'!P111</f>
        <v>0.97355224738478519</v>
      </c>
      <c r="O111" s="133">
        <f>'d-beta'!F111/'d-beta'!S111</f>
        <v>1.6199244920328102</v>
      </c>
      <c r="P111" s="39">
        <f>'d-beta'!S111/'d-beta'!G111</f>
        <v>0.703506976823285</v>
      </c>
      <c r="Q111" s="39">
        <f>'d-beta'!H111/'d-beta'!N111</f>
        <v>0.5439346424581758</v>
      </c>
      <c r="R111" s="75">
        <f t="shared" si="23"/>
        <v>-130.70205312874791</v>
      </c>
      <c r="T111" s="75">
        <f>1000*LN(D111)</f>
        <v>117.2362912785388</v>
      </c>
      <c r="U111" s="75">
        <f>1000*LN(E111)</f>
        <v>32.754308316359868</v>
      </c>
      <c r="V111" s="75">
        <f>1000*LN(F111)</f>
        <v>-48.400545311795163</v>
      </c>
      <c r="W111" s="75">
        <f>1000*LN(G111)</f>
        <v>-25.92247106406106</v>
      </c>
      <c r="X111" s="75">
        <f>1000*LN(H111)</f>
        <v>25.773464615159924</v>
      </c>
      <c r="Y111" s="75">
        <f>1000*LN(I111)</f>
        <v>22.341897037594922</v>
      </c>
      <c r="Z111" s="75">
        <f>1000*LN(J111)</f>
        <v>18.985597008432666</v>
      </c>
      <c r="AA111" s="75">
        <f>1000*LN(K111)</f>
        <v>10.275408286112947</v>
      </c>
      <c r="AB111" s="75">
        <f>1000*LN(L111)</f>
        <v>128.24483381426836</v>
      </c>
      <c r="AC111" s="75">
        <f>1000*LN(M111)</f>
        <v>-49.145683017660957</v>
      </c>
      <c r="AD111" s="75">
        <f>1000*LN(N111)</f>
        <v>-26.803785980066092</v>
      </c>
      <c r="AE111" s="75">
        <f>1000*LN(O111)</f>
        <v>482.37953830172961</v>
      </c>
      <c r="AF111" s="75">
        <f>1000*LN(P111)</f>
        <v>-351.67748517298173</v>
      </c>
      <c r="AG111" s="75">
        <f>1000*LN(Q111)</f>
        <v>-608.92618188400547</v>
      </c>
      <c r="AI111" s="40">
        <f>'d-beta'!T111/'d-beta'!Q111</f>
        <v>1.0301110218202052</v>
      </c>
      <c r="AJ111" s="40">
        <f>'d-beta'!Q111/'d-beta'!G111</f>
        <v>1.0103283815791029</v>
      </c>
      <c r="AK111" s="40">
        <f>'d-beta'!T111/'d-beta'!G111</f>
        <v>1.0407504015224041</v>
      </c>
      <c r="AL111" s="40">
        <f>'d-beta'!T113/'d-beta'!F113</f>
        <v>0.91306884068857275</v>
      </c>
      <c r="AN111" s="4">
        <f>'d-beta'!U111/'d-beta'!W111</f>
        <v>0.99494202150928757</v>
      </c>
      <c r="AO111" s="4">
        <f>'d-beta'!W111/'d-beta'!P111</f>
        <v>0.97627869459082572</v>
      </c>
      <c r="AP111" s="4">
        <f>'d-beta'!P111/'d-beta'!Q111</f>
        <v>1.0191669694584296</v>
      </c>
      <c r="AQ111" s="4">
        <f>'d-beta'!Q111/'d-beta'!G111</f>
        <v>1.0103283815791029</v>
      </c>
      <c r="AR111" s="4">
        <f>'d-beta'!U111/'d-beta'!G111</f>
        <v>1.0001830230864797</v>
      </c>
      <c r="AS111" s="4">
        <f>'d-beta'!U113/'d-beta'!F113</f>
        <v>0.87797937836133422</v>
      </c>
      <c r="AU111" s="53">
        <f t="shared" si="15"/>
        <v>29.666584607772979</v>
      </c>
      <c r="AV111" s="12">
        <f t="shared" si="16"/>
        <v>10.275408286112947</v>
      </c>
      <c r="AW111" s="12">
        <f t="shared" si="17"/>
        <v>39.94199289388613</v>
      </c>
      <c r="AX111" s="12">
        <f t="shared" si="13"/>
        <v>-90.944000694517086</v>
      </c>
      <c r="AY111" s="12"/>
      <c r="AZ111" s="53">
        <f t="shared" si="18"/>
        <v>-5.0708133612093489</v>
      </c>
      <c r="BA111" s="53">
        <f t="shared" si="19"/>
        <v>-24.00718559353842</v>
      </c>
      <c r="BB111" s="12">
        <f t="shared" si="20"/>
        <v>18.985597008432666</v>
      </c>
      <c r="BC111" s="12">
        <f t="shared" si="21"/>
        <v>10.275408286112947</v>
      </c>
      <c r="BD111" s="12">
        <f t="shared" si="22"/>
        <v>0.18300633979789063</v>
      </c>
      <c r="BE111" s="12">
        <f t="shared" si="14"/>
        <v>-130.13217268282949</v>
      </c>
    </row>
    <row r="112" spans="1:57" x14ac:dyDescent="0.2">
      <c r="A112" s="72">
        <f>'d-beta'!A112</f>
        <v>214</v>
      </c>
      <c r="B112" s="44">
        <f t="shared" si="24"/>
        <v>2.0527558246946525</v>
      </c>
      <c r="D112" s="40">
        <f>'d-beta'!F112/'d-beta'!J112</f>
        <v>1.1243986405014321</v>
      </c>
      <c r="E112" s="39">
        <f>'d-beta'!J112/'d-beta'!K112</f>
        <v>1.0331526296175524</v>
      </c>
      <c r="F112" s="39">
        <f>'d-beta'!K112/'d-beta'!L112</f>
        <v>0.95286868759727128</v>
      </c>
      <c r="G112" s="39">
        <f>'d-beta'!L112/'d-beta'!M112</f>
        <v>0.9747484444252148</v>
      </c>
      <c r="H112" s="39">
        <f>'d-beta'!M112/'d-beta'!P112</f>
        <v>1.0257927024294786</v>
      </c>
      <c r="I112" s="39">
        <f>'d-beta'!N112/'d-beta'!P112</f>
        <v>1.0222753723483249</v>
      </c>
      <c r="J112" s="39">
        <f>'d-beta'!P112/'d-beta'!Q112</f>
        <v>1.0190103699183835</v>
      </c>
      <c r="K112" s="39">
        <f>'d-beta'!Q112/'d-beta'!G112</f>
        <v>1.0101343499183097</v>
      </c>
      <c r="L112" s="133">
        <f>'d-beta'!F112/'d-beta'!R112</f>
        <v>1.1368189171230938</v>
      </c>
      <c r="M112" s="39">
        <f>'d-beta'!R112/'d-beta'!N112</f>
        <v>0.95238121080723193</v>
      </c>
      <c r="N112" s="39">
        <f>'d-beta'!R112/'d-beta'!P112</f>
        <v>0.97359585689551154</v>
      </c>
      <c r="O112" s="133">
        <f>'d-beta'!F112/'d-beta'!S112</f>
        <v>1.6163586311274227</v>
      </c>
      <c r="P112" s="39">
        <f>'d-beta'!S112/'d-beta'!G112</f>
        <v>0.70483916099889776</v>
      </c>
      <c r="Q112" s="39">
        <f>'d-beta'!H112/'d-beta'!N112</f>
        <v>0.5464045087116145</v>
      </c>
      <c r="R112" s="75">
        <f t="shared" si="23"/>
        <v>-130.39021805481181</v>
      </c>
      <c r="T112" s="75">
        <f>1000*LN(D112)</f>
        <v>117.24835096149043</v>
      </c>
      <c r="U112" s="75">
        <f>1000*LN(E112)</f>
        <v>32.614932966992527</v>
      </c>
      <c r="V112" s="75">
        <f>1000*LN(F112)</f>
        <v>-48.278173282002854</v>
      </c>
      <c r="W112" s="75">
        <f>1000*LN(G112)</f>
        <v>-25.575846991219471</v>
      </c>
      <c r="X112" s="75">
        <f>1000*LN(H112)</f>
        <v>25.465681919142288</v>
      </c>
      <c r="Y112" s="75">
        <f>1000*LN(I112)</f>
        <v>22.030900055676966</v>
      </c>
      <c r="Z112" s="75">
        <f>1000*LN(J112)</f>
        <v>18.831930752480538</v>
      </c>
      <c r="AA112" s="75">
        <f>1000*LN(K112)</f>
        <v>10.083341727928225</v>
      </c>
      <c r="AB112" s="75">
        <f>1000*LN(L112)</f>
        <v>128.23393834060136</v>
      </c>
      <c r="AC112" s="75">
        <f>1000*LN(M112)</f>
        <v>-48.789892821875299</v>
      </c>
      <c r="AD112" s="75">
        <f>1000*LN(N112)</f>
        <v>-26.758992766198304</v>
      </c>
      <c r="AE112" s="75">
        <f>1000*LN(O112)</f>
        <v>480.17586067976163</v>
      </c>
      <c r="AF112" s="75">
        <f>1000*LN(P112)</f>
        <v>-349.78564262494979</v>
      </c>
      <c r="AG112" s="75">
        <f>1000*LN(Q112)</f>
        <v>-604.39571909120025</v>
      </c>
      <c r="AI112" s="40">
        <f>'d-beta'!T112/'d-beta'!Q112</f>
        <v>1.0298922397299277</v>
      </c>
      <c r="AJ112" s="40">
        <f>'d-beta'!Q112/'d-beta'!G112</f>
        <v>1.0101343499183097</v>
      </c>
      <c r="AK112" s="40">
        <f>'d-beta'!T112/'d-beta'!G112</f>
        <v>1.0403295280655027</v>
      </c>
      <c r="AL112" s="40">
        <f>'d-beta'!T114/'d-beta'!F114</f>
        <v>0.91298767628404076</v>
      </c>
      <c r="AN112" s="4">
        <f>'d-beta'!U112/'d-beta'!W112</f>
        <v>0.99496619289033561</v>
      </c>
      <c r="AO112" s="4">
        <f>'d-beta'!W112/'d-beta'!P112</f>
        <v>0.97647584286470712</v>
      </c>
      <c r="AP112" s="4">
        <f>'d-beta'!P112/'d-beta'!Q112</f>
        <v>1.0190103699183835</v>
      </c>
      <c r="AQ112" s="4">
        <f>'d-beta'!Q112/'d-beta'!G112</f>
        <v>1.0101343499183097</v>
      </c>
      <c r="AR112" s="4">
        <f>'d-beta'!U112/'d-beta'!G112</f>
        <v>1.0000634876390426</v>
      </c>
      <c r="AS112" s="4">
        <f>'d-beta'!U114/'d-beta'!F114</f>
        <v>0.87814873581212027</v>
      </c>
      <c r="AU112" s="53">
        <f t="shared" si="15"/>
        <v>29.454175146891419</v>
      </c>
      <c r="AV112" s="12">
        <f t="shared" si="16"/>
        <v>10.083341727928225</v>
      </c>
      <c r="AW112" s="12">
        <f t="shared" si="17"/>
        <v>39.537516874819801</v>
      </c>
      <c r="AX112" s="12">
        <f t="shared" si="13"/>
        <v>-91.032896524225563</v>
      </c>
      <c r="AY112" s="12"/>
      <c r="AZ112" s="53">
        <f t="shared" si="18"/>
        <v>-5.0465193954130179</v>
      </c>
      <c r="BA112" s="53">
        <f t="shared" si="19"/>
        <v>-23.805267461208167</v>
      </c>
      <c r="BB112" s="12">
        <f t="shared" si="20"/>
        <v>18.831930752480538</v>
      </c>
      <c r="BC112" s="12">
        <f t="shared" si="21"/>
        <v>10.083341727928225</v>
      </c>
      <c r="BD112" s="12">
        <f t="shared" si="22"/>
        <v>6.3485623787765122E-2</v>
      </c>
      <c r="BE112" s="12">
        <f t="shared" si="14"/>
        <v>-129.93929671900406</v>
      </c>
    </row>
    <row r="113" spans="1:57" x14ac:dyDescent="0.2">
      <c r="A113" s="72">
        <f>'d-beta'!A113</f>
        <v>216</v>
      </c>
      <c r="B113" s="44">
        <f t="shared" si="24"/>
        <v>2.0443626699376471</v>
      </c>
      <c r="D113" s="40">
        <f>'d-beta'!F113/'d-beta'!J113</f>
        <v>1.1244074750684525</v>
      </c>
      <c r="E113" s="39">
        <f>'d-beta'!J113/'d-beta'!K113</f>
        <v>1.0330140944223634</v>
      </c>
      <c r="F113" s="39">
        <f>'d-beta'!K113/'d-beta'!L113</f>
        <v>0.95298195591708945</v>
      </c>
      <c r="G113" s="39">
        <f>'d-beta'!L113/'d-beta'!M113</f>
        <v>0.97508156684665437</v>
      </c>
      <c r="H113" s="39">
        <f>'d-beta'!M113/'d-beta'!P113</f>
        <v>1.0254827711011434</v>
      </c>
      <c r="I113" s="39">
        <f>'d-beta'!N113/'d-beta'!P113</f>
        <v>1.0219636548610511</v>
      </c>
      <c r="J113" s="39">
        <f>'d-beta'!P113/'d-beta'!Q113</f>
        <v>1.0188527229268087</v>
      </c>
      <c r="K113" s="39">
        <f>'d-beta'!Q113/'d-beta'!G113</f>
        <v>1.009943901465794</v>
      </c>
      <c r="L113" s="133">
        <f>'d-beta'!F113/'d-beta'!R113</f>
        <v>1.1368029756117961</v>
      </c>
      <c r="M113" s="39">
        <f>'d-beta'!R113/'d-beta'!N113</f>
        <v>0.95271567592405182</v>
      </c>
      <c r="N113" s="39">
        <f>'d-beta'!R113/'d-beta'!P113</f>
        <v>0.97364079421076077</v>
      </c>
      <c r="O113" s="133">
        <f>'d-beta'!F113/'d-beta'!S113</f>
        <v>1.612832276372014</v>
      </c>
      <c r="P113" s="39">
        <f>'d-beta'!S113/'d-beta'!G113</f>
        <v>0.70616049677436055</v>
      </c>
      <c r="Q113" s="39">
        <f>'d-beta'!H113/'d-beta'!N113</f>
        <v>0.54886247394821919</v>
      </c>
      <c r="R113" s="75">
        <f t="shared" si="23"/>
        <v>-130.0790765426849</v>
      </c>
      <c r="T113" s="75">
        <f>1000*LN(D113)</f>
        <v>117.25620807905985</v>
      </c>
      <c r="U113" s="75">
        <f>1000*LN(E113)</f>
        <v>32.480834209341687</v>
      </c>
      <c r="V113" s="75">
        <f>1000*LN(F113)</f>
        <v>-48.159309487154097</v>
      </c>
      <c r="W113" s="75">
        <f>1000*LN(G113)</f>
        <v>-25.234153179189764</v>
      </c>
      <c r="X113" s="75">
        <f>1000*LN(H113)</f>
        <v>25.163497902716411</v>
      </c>
      <c r="Y113" s="75">
        <f>1000*LN(I113)</f>
        <v>21.725928390875801</v>
      </c>
      <c r="Z113" s="75">
        <f>1000*LN(J113)</f>
        <v>18.677212810492499</v>
      </c>
      <c r="AA113" s="75">
        <f>1000*LN(K113)</f>
        <v>9.8947862074185977</v>
      </c>
      <c r="AB113" s="75">
        <f>1000*LN(L113)</f>
        <v>128.2199153305759</v>
      </c>
      <c r="AC113" s="75">
        <f>1000*LN(M113)</f>
        <v>-48.438766196677655</v>
      </c>
      <c r="AD113" s="75">
        <f>1000*LN(N113)</f>
        <v>-26.712837805801801</v>
      </c>
      <c r="AE113" s="75">
        <f>1000*LN(O113)</f>
        <v>477.99181132611943</v>
      </c>
      <c r="AF113" s="75">
        <f>1000*LN(P113)</f>
        <v>-347.91273478343447</v>
      </c>
      <c r="AG113" s="75">
        <f>1000*LN(Q113)</f>
        <v>-599.90737168023907</v>
      </c>
      <c r="AI113" s="40">
        <f>'d-beta'!T113/'d-beta'!Q113</f>
        <v>1.029671984262527</v>
      </c>
      <c r="AJ113" s="40">
        <f>'d-beta'!Q113/'d-beta'!G113</f>
        <v>1.009943901465794</v>
      </c>
      <c r="AK113" s="40">
        <f>'d-beta'!T113/'d-beta'!G113</f>
        <v>1.0399109410161222</v>
      </c>
      <c r="AL113" s="40">
        <f>'d-beta'!T115/'d-beta'!F115</f>
        <v>0.91290410611934114</v>
      </c>
      <c r="AN113" s="4">
        <f>'d-beta'!U113/'d-beta'!W113</f>
        <v>0.99499328532088327</v>
      </c>
      <c r="AO113" s="4">
        <f>'d-beta'!W113/'d-beta'!P113</f>
        <v>0.97667063267253429</v>
      </c>
      <c r="AP113" s="4">
        <f>'d-beta'!P113/'d-beta'!Q113</f>
        <v>1.0188527229268087</v>
      </c>
      <c r="AQ113" s="4">
        <f>'d-beta'!Q113/'d-beta'!G113</f>
        <v>1.009943901465794</v>
      </c>
      <c r="AR113" s="4">
        <f>'d-beta'!U113/'d-beta'!G113</f>
        <v>0.99994690526943064</v>
      </c>
      <c r="AS113" s="4">
        <f>'d-beta'!U115/'d-beta'!F115</f>
        <v>0.87831281338243672</v>
      </c>
      <c r="AU113" s="53">
        <f t="shared" si="15"/>
        <v>29.240289640749367</v>
      </c>
      <c r="AV113" s="12">
        <f t="shared" si="16"/>
        <v>9.8947862074185977</v>
      </c>
      <c r="AW113" s="12">
        <f t="shared" si="17"/>
        <v>39.135075848167965</v>
      </c>
      <c r="AX113" s="12">
        <f t="shared" si="13"/>
        <v>-91.124435536080895</v>
      </c>
      <c r="AY113" s="12"/>
      <c r="AZ113" s="53">
        <f t="shared" si="18"/>
        <v>-5.0192902675378237</v>
      </c>
      <c r="BA113" s="53">
        <f t="shared" si="19"/>
        <v>-23.605804890517557</v>
      </c>
      <c r="BB113" s="12">
        <f t="shared" si="20"/>
        <v>18.677212810492499</v>
      </c>
      <c r="BC113" s="12">
        <f t="shared" si="21"/>
        <v>9.8947862074185977</v>
      </c>
      <c r="BD113" s="12">
        <f t="shared" si="22"/>
        <v>-5.3096140144459882E-2</v>
      </c>
      <c r="BE113" s="12">
        <f t="shared" si="14"/>
        <v>-129.75246932062583</v>
      </c>
    </row>
    <row r="114" spans="1:57" x14ac:dyDescent="0.2">
      <c r="A114" s="72">
        <f>'d-beta'!A114</f>
        <v>218</v>
      </c>
      <c r="B114" s="44">
        <f t="shared" si="24"/>
        <v>2.0360378703043875</v>
      </c>
      <c r="D114" s="40">
        <f>'d-beta'!F114/'d-beta'!J114</f>
        <v>1.1244147373635249</v>
      </c>
      <c r="E114" s="39">
        <f>'d-beta'!J114/'d-beta'!K114</f>
        <v>1.032872243285333</v>
      </c>
      <c r="F114" s="39">
        <f>'d-beta'!K114/'d-beta'!L114</f>
        <v>0.95309727534403221</v>
      </c>
      <c r="G114" s="39">
        <f>'d-beta'!L114/'d-beta'!M114</f>
        <v>0.97541235810595484</v>
      </c>
      <c r="H114" s="39">
        <f>'d-beta'!M114/'d-beta'!P114</f>
        <v>1.0251771745651044</v>
      </c>
      <c r="I114" s="39">
        <f>'d-beta'!N114/'d-beta'!P114</f>
        <v>1.0216538708503624</v>
      </c>
      <c r="J114" s="39">
        <f>'d-beta'!P114/'d-beta'!Q114</f>
        <v>1.0186980091137585</v>
      </c>
      <c r="K114" s="39">
        <f>'d-beta'!Q114/'d-beta'!G114</f>
        <v>1.0097523858689639</v>
      </c>
      <c r="L114" s="133">
        <f>'d-beta'!F114/'d-beta'!R114</f>
        <v>1.1367867762646355</v>
      </c>
      <c r="M114" s="39">
        <f>'d-beta'!R114/'d-beta'!N114</f>
        <v>0.95304794171240481</v>
      </c>
      <c r="N114" s="39">
        <f>'d-beta'!R114/'d-beta'!P114</f>
        <v>0.97368511875644892</v>
      </c>
      <c r="O114" s="133">
        <f>'d-beta'!F114/'d-beta'!S114</f>
        <v>1.6093423629107639</v>
      </c>
      <c r="P114" s="39">
        <f>'d-beta'!S114/'d-beta'!G114</f>
        <v>0.70747231162781266</v>
      </c>
      <c r="Q114" s="39">
        <f>'d-beta'!H114/'d-beta'!N114</f>
        <v>0.55130626073388778</v>
      </c>
      <c r="R114" s="75">
        <f t="shared" si="23"/>
        <v>-129.76883956896617</v>
      </c>
      <c r="T114" s="75">
        <f>1000*LN(D114)</f>
        <v>117.26266683336448</v>
      </c>
      <c r="U114" s="75">
        <f>1000*LN(E114)</f>
        <v>32.34350706344393</v>
      </c>
      <c r="V114" s="75">
        <f>1000*LN(F114)</f>
        <v>-48.038307773067778</v>
      </c>
      <c r="W114" s="75">
        <f>1000*LN(G114)</f>
        <v>-24.894966003838878</v>
      </c>
      <c r="X114" s="75">
        <f>1000*LN(H114)</f>
        <v>24.865450887220671</v>
      </c>
      <c r="Y114" s="75">
        <f>1000*LN(I114)</f>
        <v>21.422756188480797</v>
      </c>
      <c r="Z114" s="75">
        <f>1000*LN(J114)</f>
        <v>18.525350271891945</v>
      </c>
      <c r="AA114" s="75">
        <f>1000*LN(K114)</f>
        <v>9.7051382899518472</v>
      </c>
      <c r="AB114" s="75">
        <f>1000*LN(L114)</f>
        <v>128.20566531282535</v>
      </c>
      <c r="AC114" s="75">
        <f>1000*LN(M114)</f>
        <v>-48.090070494183642</v>
      </c>
      <c r="AD114" s="75">
        <f>1000*LN(N114)</f>
        <v>-26.667314305702877</v>
      </c>
      <c r="AE114" s="75">
        <f>1000*LN(O114)</f>
        <v>475.82562530791643</v>
      </c>
      <c r="AF114" s="75">
        <f>1000*LN(P114)</f>
        <v>-346.0567857389504</v>
      </c>
      <c r="AG114" s="75">
        <f>1000*LN(Q114)</f>
        <v>-595.4647971406464</v>
      </c>
      <c r="AI114" s="40">
        <f>'d-beta'!T114/'d-beta'!Q114</f>
        <v>1.0294563061357695</v>
      </c>
      <c r="AJ114" s="40">
        <f>'d-beta'!Q114/'d-beta'!G114</f>
        <v>1.0097523858689639</v>
      </c>
      <c r="AK114" s="40">
        <f>'d-beta'!T114/'d-beta'!G114</f>
        <v>1.0394959612684438</v>
      </c>
      <c r="AL114" s="40">
        <f>'d-beta'!T116/'d-beta'!F116</f>
        <v>0.91282283908626882</v>
      </c>
      <c r="AN114" s="4">
        <f>'d-beta'!U114/'d-beta'!W114</f>
        <v>0.99501853138187979</v>
      </c>
      <c r="AO114" s="4">
        <f>'d-beta'!W114/'d-beta'!P114</f>
        <v>0.97686479130623183</v>
      </c>
      <c r="AP114" s="4">
        <f>'d-beta'!P114/'d-beta'!Q114</f>
        <v>1.0186980091137585</v>
      </c>
      <c r="AQ114" s="4">
        <f>'d-beta'!Q114/'d-beta'!G114</f>
        <v>1.0097523858689639</v>
      </c>
      <c r="AR114" s="4">
        <f>'d-beta'!U114/'d-beta'!G114</f>
        <v>0.99982955737695667</v>
      </c>
      <c r="AS114" s="4">
        <f>'d-beta'!U116/'d-beta'!F116</f>
        <v>0.87847846694293896</v>
      </c>
      <c r="AU114" s="53">
        <f t="shared" si="15"/>
        <v>29.030804754788708</v>
      </c>
      <c r="AV114" s="12">
        <f t="shared" si="16"/>
        <v>9.7051382899518472</v>
      </c>
      <c r="AW114" s="12">
        <f t="shared" si="17"/>
        <v>38.735943044740566</v>
      </c>
      <c r="AX114" s="12">
        <f t="shared" si="13"/>
        <v>-91.213459837704306</v>
      </c>
      <c r="AY114" s="12"/>
      <c r="AZ114" s="53">
        <f t="shared" si="18"/>
        <v>-4.9939174925764123</v>
      </c>
      <c r="BA114" s="53">
        <f t="shared" si="19"/>
        <v>-23.407028219305325</v>
      </c>
      <c r="BB114" s="12">
        <f t="shared" si="20"/>
        <v>18.525350271891945</v>
      </c>
      <c r="BC114" s="12">
        <f t="shared" si="21"/>
        <v>9.7051382899518472</v>
      </c>
      <c r="BD114" s="12">
        <f t="shared" si="22"/>
        <v>-0.17045715003790979</v>
      </c>
      <c r="BE114" s="12">
        <f t="shared" si="14"/>
        <v>-129.56388281880473</v>
      </c>
    </row>
    <row r="115" spans="1:57" x14ac:dyDescent="0.2">
      <c r="A115" s="72">
        <f>'d-beta'!A115</f>
        <v>220</v>
      </c>
      <c r="B115" s="44">
        <f t="shared" si="24"/>
        <v>2.0277805941397142</v>
      </c>
      <c r="D115" s="40">
        <f>'d-beta'!F115/'d-beta'!J115</f>
        <v>1.1244229756475546</v>
      </c>
      <c r="E115" s="39">
        <f>'d-beta'!J115/'d-beta'!K115</f>
        <v>1.0327362790129999</v>
      </c>
      <c r="F115" s="39">
        <f>'d-beta'!K115/'d-beta'!L115</f>
        <v>0.95320884066319167</v>
      </c>
      <c r="G115" s="39">
        <f>'d-beta'!L115/'d-beta'!M115</f>
        <v>0.97573785923916045</v>
      </c>
      <c r="H115" s="39">
        <f>'d-beta'!M115/'d-beta'!P115</f>
        <v>1.0248760909501669</v>
      </c>
      <c r="I115" s="39">
        <f>'d-beta'!N115/'d-beta'!P115</f>
        <v>1.0213489826356115</v>
      </c>
      <c r="J115" s="39">
        <f>'d-beta'!P115/'d-beta'!Q115</f>
        <v>1.0185463943499746</v>
      </c>
      <c r="K115" s="39">
        <f>'d-beta'!Q115/'d-beta'!G115</f>
        <v>1.0095657336951411</v>
      </c>
      <c r="L115" s="133">
        <f>'d-beta'!F115/'d-beta'!R115</f>
        <v>1.1367696219898595</v>
      </c>
      <c r="M115" s="39">
        <f>'d-beta'!R115/'d-beta'!N115</f>
        <v>0.95337795225275535</v>
      </c>
      <c r="N115" s="39">
        <f>'d-beta'!R115/'d-beta'!P115</f>
        <v>0.97373160160057426</v>
      </c>
      <c r="O115" s="133">
        <f>'d-beta'!F115/'d-beta'!S115</f>
        <v>1.6058939957579206</v>
      </c>
      <c r="P115" s="39">
        <f>'d-beta'!S115/'d-beta'!G115</f>
        <v>0.70877806243033636</v>
      </c>
      <c r="Q115" s="39">
        <f>'d-beta'!H115/'d-beta'!N115</f>
        <v>0.55373857091657708</v>
      </c>
      <c r="R115" s="75">
        <f t="shared" si="23"/>
        <v>-129.46777774804391</v>
      </c>
      <c r="T115" s="75">
        <f>1000*LN(D115)</f>
        <v>117.269993537272</v>
      </c>
      <c r="U115" s="75">
        <f>1000*LN(E115)</f>
        <v>32.211861331872136</v>
      </c>
      <c r="V115" s="75">
        <f>1000*LN(F115)</f>
        <v>-47.921259080467976</v>
      </c>
      <c r="W115" s="75">
        <f>1000*LN(G115)</f>
        <v>-24.561315490073557</v>
      </c>
      <c r="X115" s="75">
        <f>1000*LN(H115)</f>
        <v>24.571718405077959</v>
      </c>
      <c r="Y115" s="75">
        <f>1000*LN(I115)</f>
        <v>21.124285516749605</v>
      </c>
      <c r="Z115" s="75">
        <f>1000*LN(J115)</f>
        <v>18.376507291829245</v>
      </c>
      <c r="AA115" s="75">
        <f>1000*LN(K115)</f>
        <v>9.5202717525341427</v>
      </c>
      <c r="AB115" s="75">
        <f>1000*LN(L115)</f>
        <v>128.19057505617766</v>
      </c>
      <c r="AC115" s="75">
        <f>1000*LN(M115)</f>
        <v>-47.743861869246842</v>
      </c>
      <c r="AD115" s="75">
        <f>1000*LN(N115)</f>
        <v>-26.619576352497212</v>
      </c>
      <c r="AE115" s="75">
        <f>1000*LN(O115)</f>
        <v>473.68060821408091</v>
      </c>
      <c r="AF115" s="75">
        <f>1000*LN(P115)</f>
        <v>-344.21283046603702</v>
      </c>
      <c r="AG115" s="75">
        <f>1000*LN(Q115)</f>
        <v>-591.06259726409087</v>
      </c>
      <c r="AI115" s="40">
        <f>'d-beta'!T115/'d-beta'!Q115</f>
        <v>1.0292424749662132</v>
      </c>
      <c r="AJ115" s="40">
        <f>'d-beta'!Q115/'d-beta'!G115</f>
        <v>1.0095657336951411</v>
      </c>
      <c r="AK115" s="40">
        <f>'d-beta'!T115/'d-beta'!G115</f>
        <v>1.0390879343894681</v>
      </c>
      <c r="AL115" s="40">
        <f>'d-beta'!T117/'d-beta'!F117</f>
        <v>0.91274398421484115</v>
      </c>
      <c r="AN115" s="4">
        <f>'d-beta'!U115/'d-beta'!W115</f>
        <v>0.99504286387827889</v>
      </c>
      <c r="AO115" s="4">
        <f>'d-beta'!W115/'d-beta'!P115</f>
        <v>0.97705531910986865</v>
      </c>
      <c r="AP115" s="4">
        <f>'d-beta'!P115/'d-beta'!Q115</f>
        <v>1.0185463943499746</v>
      </c>
      <c r="AQ115" s="4">
        <f>'d-beta'!Q115/'d-beta'!G115</f>
        <v>1.0095657336951411</v>
      </c>
      <c r="AR115" s="4">
        <f>'d-beta'!U115/'d-beta'!G115</f>
        <v>0.99971534894821834</v>
      </c>
      <c r="AS115" s="4">
        <f>'d-beta'!U117/'d-beta'!F117</f>
        <v>0.87864383469567009</v>
      </c>
      <c r="AU115" s="53">
        <f t="shared" si="15"/>
        <v>28.823070459428784</v>
      </c>
      <c r="AV115" s="12">
        <f t="shared" si="16"/>
        <v>9.5202717525341427</v>
      </c>
      <c r="AW115" s="12">
        <f t="shared" si="17"/>
        <v>38.343342211963041</v>
      </c>
      <c r="AX115" s="12">
        <f t="shared" si="13"/>
        <v>-91.299849303672048</v>
      </c>
      <c r="AY115" s="12"/>
      <c r="AZ115" s="53">
        <f t="shared" si="18"/>
        <v>-4.9694634767774311</v>
      </c>
      <c r="BA115" s="53">
        <f t="shared" si="19"/>
        <v>-23.212007140168048</v>
      </c>
      <c r="BB115" s="12">
        <f t="shared" si="20"/>
        <v>18.376507291829245</v>
      </c>
      <c r="BC115" s="12">
        <f t="shared" si="21"/>
        <v>9.5202717525341427</v>
      </c>
      <c r="BD115" s="12">
        <f t="shared" si="22"/>
        <v>-0.28469157258200739</v>
      </c>
      <c r="BE115" s="12">
        <f t="shared" si="14"/>
        <v>-129.3756571579442</v>
      </c>
    </row>
    <row r="116" spans="1:57" x14ac:dyDescent="0.2">
      <c r="A116" s="72">
        <f>'d-beta'!A116</f>
        <v>222</v>
      </c>
      <c r="B116" s="44">
        <f t="shared" si="24"/>
        <v>2.0195900232252852</v>
      </c>
      <c r="D116" s="40">
        <f>'d-beta'!F116/'d-beta'!J116</f>
        <v>1.124429730269664</v>
      </c>
      <c r="E116" s="39">
        <f>'d-beta'!J116/'d-beta'!K116</f>
        <v>1.0325972881071324</v>
      </c>
      <c r="F116" s="39">
        <f>'d-beta'!K116/'d-beta'!L116</f>
        <v>0.95332210860921096</v>
      </c>
      <c r="G116" s="39">
        <f>'d-beta'!L116/'d-beta'!M116</f>
        <v>0.97606319161165389</v>
      </c>
      <c r="H116" s="39">
        <f>'d-beta'!M116/'d-beta'!P116</f>
        <v>1.0245760607231196</v>
      </c>
      <c r="I116" s="39">
        <f>'d-beta'!N116/'d-beta'!P116</f>
        <v>1.0210483826997483</v>
      </c>
      <c r="J116" s="39">
        <f>'d-beta'!P116/'d-beta'!Q116</f>
        <v>1.0183941122587925</v>
      </c>
      <c r="K116" s="39">
        <f>'d-beta'!Q116/'d-beta'!G116</f>
        <v>1.0093831452281756</v>
      </c>
      <c r="L116" s="133">
        <f>'d-beta'!F116/'d-beta'!R116</f>
        <v>1.136752401607344</v>
      </c>
      <c r="M116" s="39">
        <f>'d-beta'!R116/'d-beta'!N116</f>
        <v>0.95370245934686193</v>
      </c>
      <c r="N116" s="39">
        <f>'d-beta'!R116/'d-beta'!P116</f>
        <v>0.97377635369288573</v>
      </c>
      <c r="O116" s="133">
        <f>'d-beta'!F116/'d-beta'!S116</f>
        <v>1.6024824489281841</v>
      </c>
      <c r="P116" s="39">
        <f>'d-beta'!S116/'d-beta'!G116</f>
        <v>0.71007422993058944</v>
      </c>
      <c r="Q116" s="39">
        <f>'d-beta'!H116/'d-beta'!N116</f>
        <v>0.5561556466424763</v>
      </c>
      <c r="R116" s="75">
        <f t="shared" si="23"/>
        <v>-129.1681922321566</v>
      </c>
      <c r="T116" s="75">
        <f>1000*LN(D116)</f>
        <v>117.2760007089215</v>
      </c>
      <c r="U116" s="75">
        <f>1000*LN(E116)</f>
        <v>32.077267183701501</v>
      </c>
      <c r="V116" s="75">
        <f>1000*LN(F116)</f>
        <v>-47.80243809180709</v>
      </c>
      <c r="W116" s="75">
        <f>1000*LN(G116)</f>
        <v>-24.227949161200485</v>
      </c>
      <c r="X116" s="75">
        <f>1000*LN(H116)</f>
        <v>24.278927740074447</v>
      </c>
      <c r="Y116" s="75">
        <f>1000*LN(I116)</f>
        <v>20.82992562074147</v>
      </c>
      <c r="Z116" s="75">
        <f>1000*LN(J116)</f>
        <v>18.226986880239654</v>
      </c>
      <c r="AA116" s="75">
        <f>1000*LN(K116)</f>
        <v>9.3393969722270072</v>
      </c>
      <c r="AB116" s="75">
        <f>1000*LN(L116)</f>
        <v>128.17542641689721</v>
      </c>
      <c r="AC116" s="75">
        <f>1000*LN(M116)</f>
        <v>-47.403543657948823</v>
      </c>
      <c r="AD116" s="75">
        <f>1000*LN(N116)</f>
        <v>-26.573618037207446</v>
      </c>
      <c r="AE116" s="75">
        <f>1000*LN(O116)</f>
        <v>471.55395744580574</v>
      </c>
      <c r="AF116" s="75">
        <f>1000*LN(P116)</f>
        <v>-342.38576521364917</v>
      </c>
      <c r="AG116" s="75">
        <f>1000*LN(Q116)</f>
        <v>-586.70708390299285</v>
      </c>
      <c r="AI116" s="40">
        <f>'d-beta'!T116/'d-beta'!Q116</f>
        <v>1.0290286874487324</v>
      </c>
      <c r="AJ116" s="40">
        <f>'d-beta'!Q116/'d-beta'!G116</f>
        <v>1.0093831452281756</v>
      </c>
      <c r="AK116" s="40">
        <f>'d-beta'!T116/'d-beta'!G116</f>
        <v>1.0386842130670229</v>
      </c>
      <c r="AL116" s="40">
        <f>'d-beta'!T118/'d-beta'!F118</f>
        <v>0.91266283467828546</v>
      </c>
      <c r="AN116" s="4">
        <f>'d-beta'!U116/'d-beta'!W116</f>
        <v>0.99506719059817994</v>
      </c>
      <c r="AO116" s="4">
        <f>'d-beta'!W116/'d-beta'!P116</f>
        <v>0.9772458132100732</v>
      </c>
      <c r="AP116" s="4">
        <f>'d-beta'!P116/'d-beta'!Q116</f>
        <v>1.0183941122587925</v>
      </c>
      <c r="AQ116" s="4">
        <f>'d-beta'!Q116/'d-beta'!G116</f>
        <v>1.0093831452281756</v>
      </c>
      <c r="AR116" s="4">
        <f>'d-beta'!U116/'d-beta'!G116</f>
        <v>0.99960438768854742</v>
      </c>
      <c r="AS116" s="4">
        <f>'d-beta'!U118/'d-beta'!F118</f>
        <v>0.87880500877810619</v>
      </c>
      <c r="AU116" s="53">
        <f t="shared" si="15"/>
        <v>28.615335422225254</v>
      </c>
      <c r="AV116" s="12">
        <f t="shared" si="16"/>
        <v>9.3393969722270072</v>
      </c>
      <c r="AW116" s="12">
        <f t="shared" si="17"/>
        <v>37.954732394452272</v>
      </c>
      <c r="AX116" s="12">
        <f t="shared" si="13"/>
        <v>-91.388760483108058</v>
      </c>
      <c r="AY116" s="12"/>
      <c r="AZ116" s="53">
        <f t="shared" si="18"/>
        <v>-4.9450158640963746</v>
      </c>
      <c r="BA116" s="53">
        <f t="shared" si="19"/>
        <v>-23.017058575018595</v>
      </c>
      <c r="BB116" s="12">
        <f t="shared" si="20"/>
        <v>18.226986880239654</v>
      </c>
      <c r="BC116" s="12">
        <f t="shared" si="21"/>
        <v>9.3393969722270072</v>
      </c>
      <c r="BD116" s="12">
        <f t="shared" si="22"/>
        <v>-0.39569058664816348</v>
      </c>
      <c r="BE116" s="12">
        <f t="shared" si="14"/>
        <v>-129.19223892248718</v>
      </c>
    </row>
    <row r="117" spans="1:57" x14ac:dyDescent="0.2">
      <c r="A117" s="72">
        <f>'d-beta'!A117</f>
        <v>224</v>
      </c>
      <c r="B117" s="44">
        <f t="shared" si="24"/>
        <v>2.0114653525093029</v>
      </c>
      <c r="D117" s="40">
        <f>'d-beta'!F117/'d-beta'!J117</f>
        <v>1.124435046149022</v>
      </c>
      <c r="E117" s="39">
        <f>'d-beta'!J117/'d-beta'!K117</f>
        <v>1.0324584717607974</v>
      </c>
      <c r="F117" s="39">
        <f>'d-beta'!K117/'d-beta'!L117</f>
        <v>0.95343406158302879</v>
      </c>
      <c r="G117" s="39">
        <f>'d-beta'!L117/'d-beta'!M117</f>
        <v>0.97638541344504737</v>
      </c>
      <c r="H117" s="39">
        <f>'d-beta'!M117/'d-beta'!P117</f>
        <v>1.0242811356960448</v>
      </c>
      <c r="I117" s="39">
        <f>'d-beta'!N117/'d-beta'!P117</f>
        <v>1.0207504227532513</v>
      </c>
      <c r="J117" s="39">
        <f>'d-beta'!P117/'d-beta'!Q117</f>
        <v>1.0182432870588161</v>
      </c>
      <c r="K117" s="39">
        <f>'d-beta'!Q117/'d-beta'!G117</f>
        <v>1.0092048207267283</v>
      </c>
      <c r="L117" s="133">
        <f>'d-beta'!F117/'d-beta'!R117</f>
        <v>1.1367285146263633</v>
      </c>
      <c r="M117" s="39">
        <f>'d-beta'!R117/'d-beta'!N117</f>
        <v>0.9540294094412658</v>
      </c>
      <c r="N117" s="39">
        <f>'d-beta'!R117/'d-beta'!P117</f>
        <v>0.97382592300620663</v>
      </c>
      <c r="O117" s="133">
        <f>'d-beta'!F117/'d-beta'!S117</f>
        <v>1.5990978601062698</v>
      </c>
      <c r="P117" s="39">
        <f>'d-beta'!S117/'d-beta'!G117</f>
        <v>0.71136732888043164</v>
      </c>
      <c r="Q117" s="39">
        <f>'d-beta'!H117/'d-beta'!N117</f>
        <v>0.55856214239767077</v>
      </c>
      <c r="R117" s="75">
        <f t="shared" si="23"/>
        <v>-128.87328716886145</v>
      </c>
      <c r="T117" s="75">
        <f>1000*LN(D117)</f>
        <v>117.28072832030462</v>
      </c>
      <c r="U117" s="75">
        <f>1000*LN(E117)</f>
        <v>31.942823989244687</v>
      </c>
      <c r="V117" s="75">
        <f>1000*LN(F117)</f>
        <v>-47.685010414690737</v>
      </c>
      <c r="W117" s="75">
        <f>1000*LN(G117)</f>
        <v>-23.897879693062539</v>
      </c>
      <c r="X117" s="75">
        <f>1000*LN(H117)</f>
        <v>23.991035514469679</v>
      </c>
      <c r="Y117" s="75">
        <f>1000*LN(I117)</f>
        <v>20.53806537690523</v>
      </c>
      <c r="Z117" s="75">
        <f>1000*LN(J117)</f>
        <v>18.078874898889705</v>
      </c>
      <c r="AA117" s="75">
        <f>1000*LN(K117)</f>
        <v>9.1627145537059853</v>
      </c>
      <c r="AB117" s="75">
        <f>1000*LN(L117)</f>
        <v>128.15441284180091</v>
      </c>
      <c r="AC117" s="75">
        <f>1000*LN(M117)</f>
        <v>-47.060780502440416</v>
      </c>
      <c r="AD117" s="75">
        <f>1000*LN(N117)</f>
        <v>-26.522715125535345</v>
      </c>
      <c r="AE117" s="75">
        <f>1000*LN(O117)</f>
        <v>469.43963279605276</v>
      </c>
      <c r="AF117" s="75">
        <f>1000*LN(P117)</f>
        <v>-340.56634562719137</v>
      </c>
      <c r="AG117" s="75">
        <f>1000*LN(Q117)</f>
        <v>-582.38940005973848</v>
      </c>
      <c r="AI117" s="40">
        <f>'d-beta'!T117/'d-beta'!Q117</f>
        <v>1.0288181572562276</v>
      </c>
      <c r="AJ117" s="40">
        <f>'d-beta'!Q117/'d-beta'!G117</f>
        <v>1.0092048207267283</v>
      </c>
      <c r="AK117" s="40">
        <f>'d-beta'!T117/'d-beta'!G117</f>
        <v>1.0382882439541743</v>
      </c>
      <c r="AL117" s="40">
        <f>'d-beta'!T119/'d-beta'!F119</f>
        <v>0.91258349432705177</v>
      </c>
      <c r="AN117" s="4">
        <f>'d-beta'!U117/'d-beta'!W117</f>
        <v>0.99509245777582311</v>
      </c>
      <c r="AO117" s="4">
        <f>'d-beta'!W117/'d-beta'!P117</f>
        <v>0.97743416899331526</v>
      </c>
      <c r="AP117" s="4">
        <f>'d-beta'!P117/'d-beta'!Q117</f>
        <v>1.0182432870588161</v>
      </c>
      <c r="AQ117" s="4">
        <f>'d-beta'!Q117/'d-beta'!G117</f>
        <v>1.0092048207267283</v>
      </c>
      <c r="AR117" s="4">
        <f>'d-beta'!U117/'d-beta'!G117</f>
        <v>0.99949775617759185</v>
      </c>
      <c r="AS117" s="4">
        <f>'d-beta'!U119/'d-beta'!F119</f>
        <v>0.87896409875040726</v>
      </c>
      <c r="AU117" s="53">
        <f t="shared" si="15"/>
        <v>28.410723311483334</v>
      </c>
      <c r="AV117" s="12">
        <f t="shared" si="16"/>
        <v>9.1627145537059853</v>
      </c>
      <c r="AW117" s="12">
        <f t="shared" si="17"/>
        <v>37.573437865189419</v>
      </c>
      <c r="AX117" s="12">
        <f t="shared" si="13"/>
        <v>-91.4756970790325</v>
      </c>
      <c r="AY117" s="12"/>
      <c r="AZ117" s="53">
        <f t="shared" si="18"/>
        <v>-4.9196237528000024</v>
      </c>
      <c r="BA117" s="53">
        <f t="shared" si="19"/>
        <v>-22.824335688878708</v>
      </c>
      <c r="BB117" s="12">
        <f t="shared" si="20"/>
        <v>18.078874898889705</v>
      </c>
      <c r="BC117" s="12">
        <f t="shared" si="21"/>
        <v>9.1627145537059853</v>
      </c>
      <c r="BD117" s="12">
        <f t="shared" si="22"/>
        <v>-0.50236998908278563</v>
      </c>
      <c r="BE117" s="12">
        <f t="shared" si="14"/>
        <v>-129.01122541843358</v>
      </c>
    </row>
    <row r="118" spans="1:57" x14ac:dyDescent="0.2">
      <c r="A118" s="72">
        <f>'d-beta'!A118</f>
        <v>226</v>
      </c>
      <c r="B118" s="44">
        <f t="shared" si="24"/>
        <v>2.0034057898427329</v>
      </c>
      <c r="D118" s="40">
        <f>'d-beta'!F118/'d-beta'!J118</f>
        <v>1.1244382470301397</v>
      </c>
      <c r="E118" s="39">
        <f>'d-beta'!J118/'d-beta'!K118</f>
        <v>1.0323260652665904</v>
      </c>
      <c r="F118" s="39">
        <f>'d-beta'!K118/'d-beta'!L118</f>
        <v>0.95354449472096536</v>
      </c>
      <c r="G118" s="39">
        <f>'d-beta'!L118/'d-beta'!M118</f>
        <v>0.97670149355211566</v>
      </c>
      <c r="H118" s="39">
        <f>'d-beta'!M118/'d-beta'!P118</f>
        <v>1.023991539819191</v>
      </c>
      <c r="I118" s="39">
        <f>'d-beta'!N118/'d-beta'!P118</f>
        <v>1.0204581737303602</v>
      </c>
      <c r="J118" s="39">
        <f>'d-beta'!P118/'d-beta'!Q118</f>
        <v>1.0180950006646154</v>
      </c>
      <c r="K118" s="39">
        <f>'d-beta'!Q118/'d-beta'!G118</f>
        <v>1.0090269120340434</v>
      </c>
      <c r="L118" s="133">
        <f>'d-beta'!F118/'d-beta'!R118</f>
        <v>1.136710680244575</v>
      </c>
      <c r="M118" s="39">
        <f>'d-beta'!R118/'d-beta'!N118</f>
        <v>0.95434749236708505</v>
      </c>
      <c r="N118" s="39">
        <f>'d-beta'!R118/'d-beta'!P118</f>
        <v>0.97387169916506455</v>
      </c>
      <c r="O118" s="133">
        <f>'d-beta'!F118/'d-beta'!S118</f>
        <v>1.5957652710733965</v>
      </c>
      <c r="P118" s="39">
        <f>'d-beta'!S118/'d-beta'!G118</f>
        <v>0.71264580191799931</v>
      </c>
      <c r="Q118" s="39">
        <f>'d-beta'!H118/'d-beta'!N118</f>
        <v>0.56095529414440282</v>
      </c>
      <c r="R118" s="75">
        <f t="shared" si="23"/>
        <v>-128.58266144580972</v>
      </c>
      <c r="T118" s="75">
        <f>1000*LN(D118)</f>
        <v>117.28357497345083</v>
      </c>
      <c r="U118" s="75">
        <f>1000*LN(E118)</f>
        <v>31.814571871879366</v>
      </c>
      <c r="V118" s="75">
        <f>1000*LN(F118)</f>
        <v>-47.569190404345093</v>
      </c>
      <c r="W118" s="75">
        <f>1000*LN(G118)</f>
        <v>-23.574207347817296</v>
      </c>
      <c r="X118" s="75">
        <f>1000*LN(H118)</f>
        <v>23.708264687865107</v>
      </c>
      <c r="Y118" s="75">
        <f>1000*LN(I118)</f>
        <v>20.251716372309087</v>
      </c>
      <c r="Z118" s="75">
        <f>1000*LN(J118)</f>
        <v>17.933234662828038</v>
      </c>
      <c r="AA118" s="75">
        <f>1000*LN(K118)</f>
        <v>8.986413001948673</v>
      </c>
      <c r="AB118" s="75">
        <f>1000*LN(L118)</f>
        <v>128.1387235004463</v>
      </c>
      <c r="AC118" s="75">
        <f>1000*LN(M118)</f>
        <v>-46.727426091722684</v>
      </c>
      <c r="AD118" s="75">
        <f>1000*LN(N118)</f>
        <v>-26.475709719413505</v>
      </c>
      <c r="AE118" s="75">
        <f>1000*LN(O118)</f>
        <v>467.35341494900132</v>
      </c>
      <c r="AF118" s="75">
        <f>1000*LN(P118)</f>
        <v>-338.77075350319171</v>
      </c>
      <c r="AG118" s="75">
        <f>1000*LN(Q118)</f>
        <v>-578.11406621699393</v>
      </c>
      <c r="AI118" s="40">
        <f>'d-beta'!T118/'d-beta'!Q118</f>
        <v>1.0286090862832256</v>
      </c>
      <c r="AJ118" s="40">
        <f>'d-beta'!Q118/'d-beta'!G118</f>
        <v>1.0090269120340434</v>
      </c>
      <c r="AK118" s="40">
        <f>'d-beta'!T118/'d-beta'!G118</f>
        <v>1.0378942500225221</v>
      </c>
      <c r="AL118" s="40">
        <f>'d-beta'!T120/'d-beta'!F120</f>
        <v>0.91250493323246884</v>
      </c>
      <c r="AN118" s="4">
        <f>'d-beta'!U118/'d-beta'!W118</f>
        <v>0.99511766899240395</v>
      </c>
      <c r="AO118" s="4">
        <f>'d-beta'!W118/'d-beta'!P118</f>
        <v>0.9776193116475872</v>
      </c>
      <c r="AP118" s="4">
        <f>'d-beta'!P118/'d-beta'!Q118</f>
        <v>1.0180950006646154</v>
      </c>
      <c r="AQ118" s="4">
        <f>'d-beta'!Q118/'d-beta'!G118</f>
        <v>1.0090269120340434</v>
      </c>
      <c r="AR118" s="4">
        <f>'d-beta'!U118/'d-beta'!G118</f>
        <v>0.9993906082779267</v>
      </c>
      <c r="AS118" s="4">
        <f>'d-beta'!U120/'d-beta'!F120</f>
        <v>0.87912317419651742</v>
      </c>
      <c r="AU118" s="53">
        <f t="shared" si="15"/>
        <v>28.207487960752772</v>
      </c>
      <c r="AV118" s="12">
        <f t="shared" si="16"/>
        <v>8.986413001948673</v>
      </c>
      <c r="AW118" s="12">
        <f t="shared" si="17"/>
        <v>37.193900962701584</v>
      </c>
      <c r="AX118" s="12">
        <f t="shared" si="13"/>
        <v>-91.561787257946733</v>
      </c>
      <c r="AY118" s="12"/>
      <c r="AZ118" s="53">
        <f t="shared" si="18"/>
        <v>-4.8942885218682601</v>
      </c>
      <c r="BA118" s="53">
        <f t="shared" si="19"/>
        <v>-22.634936619586032</v>
      </c>
      <c r="BB118" s="12">
        <f t="shared" si="20"/>
        <v>17.933234662828038</v>
      </c>
      <c r="BC118" s="12">
        <f t="shared" si="21"/>
        <v>8.986413001948673</v>
      </c>
      <c r="BD118" s="12">
        <f t="shared" si="22"/>
        <v>-0.60957747667748274</v>
      </c>
      <c r="BE118" s="12">
        <f t="shared" si="14"/>
        <v>-128.83026119783761</v>
      </c>
    </row>
    <row r="119" spans="1:57" x14ac:dyDescent="0.2">
      <c r="A119" s="72">
        <f>'d-beta'!A119</f>
        <v>228</v>
      </c>
      <c r="B119" s="44">
        <f t="shared" si="24"/>
        <v>1.9954105557218398</v>
      </c>
      <c r="D119" s="40">
        <f>'d-beta'!F119/'d-beta'!J119</f>
        <v>1.1244464270162344</v>
      </c>
      <c r="E119" s="39">
        <f>'d-beta'!J119/'d-beta'!K119</f>
        <v>1.0321911618289041</v>
      </c>
      <c r="F119" s="39">
        <f>'d-beta'!K119/'d-beta'!L119</f>
        <v>0.95365041339215295</v>
      </c>
      <c r="G119" s="39">
        <f>'d-beta'!L119/'d-beta'!M119</f>
        <v>0.97701953239843453</v>
      </c>
      <c r="H119" s="39">
        <f>'d-beta'!M119/'d-beta'!P119</f>
        <v>1.0237037269682725</v>
      </c>
      <c r="I119" s="39">
        <f>'d-beta'!N119/'d-beta'!P119</f>
        <v>1.0201680816694589</v>
      </c>
      <c r="J119" s="39">
        <f>'d-beta'!P119/'d-beta'!Q119</f>
        <v>1.0179474248734313</v>
      </c>
      <c r="K119" s="39">
        <f>'d-beta'!Q119/'d-beta'!G119</f>
        <v>1.0088525377727853</v>
      </c>
      <c r="L119" s="133">
        <f>'d-beta'!F119/'d-beta'!R119</f>
        <v>1.1366893526446156</v>
      </c>
      <c r="M119" s="39">
        <f>'d-beta'!R119/'d-beta'!N119</f>
        <v>0.9546674457438612</v>
      </c>
      <c r="N119" s="39">
        <f>'d-beta'!R119/'d-beta'!P119</f>
        <v>0.97392125675679708</v>
      </c>
      <c r="O119" s="133">
        <f>'d-beta'!F119/'d-beta'!S119</f>
        <v>1.5924639905588707</v>
      </c>
      <c r="P119" s="39">
        <f>'d-beta'!S119/'d-beta'!G119</f>
        <v>0.71391918858497505</v>
      </c>
      <c r="Q119" s="39">
        <f>'d-beta'!H119/'d-beta'!N119</f>
        <v>0.56333582523465409</v>
      </c>
      <c r="R119" s="75">
        <f t="shared" si="23"/>
        <v>-128.29699201299943</v>
      </c>
      <c r="T119" s="75">
        <f>1000*LN(D119)</f>
        <v>117.29084967827596</v>
      </c>
      <c r="U119" s="75">
        <f>1000*LN(E119)</f>
        <v>31.68388423594417</v>
      </c>
      <c r="V119" s="75">
        <f>1000*LN(F119)</f>
        <v>-47.458117675652389</v>
      </c>
      <c r="W119" s="75">
        <f>1000*LN(G119)</f>
        <v>-23.248634919713435</v>
      </c>
      <c r="X119" s="75">
        <f>1000*LN(H119)</f>
        <v>23.427155621021054</v>
      </c>
      <c r="Y119" s="75">
        <f>1000*LN(I119)</f>
        <v>19.967399670916286</v>
      </c>
      <c r="Z119" s="75">
        <f>1000*LN(J119)</f>
        <v>17.788271287220955</v>
      </c>
      <c r="AA119" s="75">
        <f>1000*LN(K119)</f>
        <v>8.8135837859032424</v>
      </c>
      <c r="AB119" s="75">
        <f>1000*LN(L119)</f>
        <v>128.11996076652221</v>
      </c>
      <c r="AC119" s="75">
        <f>1000*LN(M119)</f>
        <v>-46.392223497563187</v>
      </c>
      <c r="AD119" s="75">
        <f>1000*LN(N119)</f>
        <v>-26.424823826646971</v>
      </c>
      <c r="AE119" s="75">
        <f>1000*LN(O119)</f>
        <v>465.28249631456987</v>
      </c>
      <c r="AF119" s="75">
        <f>1000*LN(P119)</f>
        <v>-336.98550430157042</v>
      </c>
      <c r="AG119" s="75">
        <f>1000*LN(Q119)</f>
        <v>-573.87933624944242</v>
      </c>
      <c r="AI119" s="40">
        <f>'d-beta'!T119/'d-beta'!Q119</f>
        <v>1.0284036145633908</v>
      </c>
      <c r="AJ119" s="40">
        <f>'d-beta'!Q119/'d-beta'!G119</f>
        <v>1.0088525377727853</v>
      </c>
      <c r="AK119" s="40">
        <f>'d-beta'!T119/'d-beta'!G119</f>
        <v>1.0375075964069822</v>
      </c>
      <c r="AL119" s="40">
        <f>'d-beta'!T121/'d-beta'!F121</f>
        <v>0.91242671257708929</v>
      </c>
      <c r="AN119" s="4">
        <f>'d-beta'!U119/'d-beta'!W119</f>
        <v>0.99514186835651941</v>
      </c>
      <c r="AO119" s="4">
        <f>'d-beta'!W119/'d-beta'!P119</f>
        <v>0.97780392204529898</v>
      </c>
      <c r="AP119" s="4">
        <f>'d-beta'!P119/'d-beta'!Q119</f>
        <v>1.0179474248734313</v>
      </c>
      <c r="AQ119" s="4">
        <f>'d-beta'!Q119/'d-beta'!G119</f>
        <v>1.0088525377727853</v>
      </c>
      <c r="AR119" s="4">
        <f>'d-beta'!U119/'d-beta'!G119</f>
        <v>0.99928602159853031</v>
      </c>
      <c r="AS119" s="4">
        <f>'d-beta'!U121/'d-beta'!F121</f>
        <v>0.87928005274391619</v>
      </c>
      <c r="AU119" s="53">
        <f t="shared" si="15"/>
        <v>28.007711148063603</v>
      </c>
      <c r="AV119" s="12">
        <f t="shared" si="16"/>
        <v>8.8135837859032424</v>
      </c>
      <c r="AW119" s="12">
        <f t="shared" si="17"/>
        <v>36.821294933966925</v>
      </c>
      <c r="AX119" s="12">
        <f t="shared" si="13"/>
        <v>-91.647511734923242</v>
      </c>
      <c r="AY119" s="12"/>
      <c r="AZ119" s="53">
        <f t="shared" si="18"/>
        <v>-4.8699707244528652</v>
      </c>
      <c r="BA119" s="53">
        <f t="shared" si="19"/>
        <v>-22.446117754105313</v>
      </c>
      <c r="BB119" s="12">
        <f t="shared" si="20"/>
        <v>17.788271287220955</v>
      </c>
      <c r="BC119" s="12">
        <f t="shared" si="21"/>
        <v>8.8135837859032424</v>
      </c>
      <c r="BD119" s="12">
        <f t="shared" si="22"/>
        <v>-0.71423340543401714</v>
      </c>
      <c r="BE119" s="12">
        <f t="shared" si="14"/>
        <v>-128.6518282361466</v>
      </c>
    </row>
    <row r="120" spans="1:57" x14ac:dyDescent="0.2">
      <c r="A120" s="72">
        <f>'d-beta'!A120</f>
        <v>230</v>
      </c>
      <c r="B120" s="44">
        <f t="shared" si="24"/>
        <v>1.9874788830368679</v>
      </c>
      <c r="D120" s="40">
        <f>'d-beta'!F120/'d-beta'!J120</f>
        <v>1.1244467295651721</v>
      </c>
      <c r="E120" s="39">
        <f>'d-beta'!J120/'d-beta'!K120</f>
        <v>1.0320567402142258</v>
      </c>
      <c r="F120" s="39">
        <f>'d-beta'!K120/'d-beta'!L120</f>
        <v>0.95376304221174724</v>
      </c>
      <c r="G120" s="39">
        <f>'d-beta'!L120/'d-beta'!M120</f>
        <v>0.97733082955417971</v>
      </c>
      <c r="H120" s="39">
        <f>'d-beta'!M120/'d-beta'!P120</f>
        <v>1.0234188280664629</v>
      </c>
      <c r="I120" s="39">
        <f>'d-beta'!N120/'d-beta'!P120</f>
        <v>1.0198842261285037</v>
      </c>
      <c r="J120" s="39">
        <f>'d-beta'!P120/'d-beta'!Q120</f>
        <v>1.0178026847803652</v>
      </c>
      <c r="K120" s="39">
        <f>'d-beta'!Q120/'d-beta'!G120</f>
        <v>1.0086788124618049</v>
      </c>
      <c r="L120" s="133">
        <f>'d-beta'!F120/'d-beta'!R120</f>
        <v>1.1366684595757661</v>
      </c>
      <c r="M120" s="39">
        <f>'d-beta'!R120/'d-beta'!N120</f>
        <v>0.95497778034281766</v>
      </c>
      <c r="N120" s="39">
        <f>'d-beta'!R120/'d-beta'!P120</f>
        <v>0.9739667744748508</v>
      </c>
      <c r="O120" s="133">
        <f>'d-beta'!F120/'d-beta'!S120</f>
        <v>1.5891931520727867</v>
      </c>
      <c r="P120" s="39">
        <f>'d-beta'!S120/'d-beta'!G120</f>
        <v>0.71518394527567619</v>
      </c>
      <c r="Q120" s="39">
        <f>'d-beta'!H120/'d-beta'!N120</f>
        <v>0.56570092918566406</v>
      </c>
      <c r="R120" s="75">
        <f t="shared" si="23"/>
        <v>-128.01093265293488</v>
      </c>
      <c r="T120" s="75">
        <f>1000*LN(D120)</f>
        <v>117.29111874302616</v>
      </c>
      <c r="U120" s="75">
        <f>1000*LN(E120)</f>
        <v>31.553646375718834</v>
      </c>
      <c r="V120" s="75">
        <f>1000*LN(F120)</f>
        <v>-47.340021811964014</v>
      </c>
      <c r="W120" s="75">
        <f>1000*LN(G120)</f>
        <v>-22.93006649468769</v>
      </c>
      <c r="X120" s="75">
        <f>1000*LN(H120)</f>
        <v>23.148814783098803</v>
      </c>
      <c r="Y120" s="75">
        <f>1000*LN(I120)</f>
        <v>19.689117058551844</v>
      </c>
      <c r="Z120" s="75">
        <f>1000*LN(J120)</f>
        <v>17.64607299615998</v>
      </c>
      <c r="AA120" s="75">
        <f>1000*LN(K120)</f>
        <v>8.6413680615829929</v>
      </c>
      <c r="AB120" s="75">
        <f>1000*LN(L120)</f>
        <v>128.10157996545541</v>
      </c>
      <c r="AC120" s="75">
        <f>1000*LN(M120)</f>
        <v>-46.067205428815093</v>
      </c>
      <c r="AD120" s="75">
        <f>1000*LN(N120)</f>
        <v>-26.378088370263242</v>
      </c>
      <c r="AE120" s="75">
        <f>1000*LN(O120)</f>
        <v>463.22643590849094</v>
      </c>
      <c r="AF120" s="75">
        <f>1000*LN(P120)</f>
        <v>-335.21550325555603</v>
      </c>
      <c r="AG120" s="75">
        <f>1000*LN(Q120)</f>
        <v>-569.68973409298655</v>
      </c>
      <c r="AI120" s="40">
        <f>'d-beta'!T120/'d-beta'!Q120</f>
        <v>1.0281980224588143</v>
      </c>
      <c r="AJ120" s="40">
        <f>'d-beta'!Q120/'d-beta'!G120</f>
        <v>1.0086788124618049</v>
      </c>
      <c r="AK120" s="40">
        <f>'d-beta'!T120/'d-beta'!G120</f>
        <v>1.0371215602693331</v>
      </c>
      <c r="AL120" s="40">
        <f>'d-beta'!T122/'d-beta'!F122</f>
        <v>0.91234616276914815</v>
      </c>
      <c r="AN120" s="4">
        <f>'d-beta'!U120/'d-beta'!W120</f>
        <v>0.99516495587963072</v>
      </c>
      <c r="AO120" s="4">
        <f>'d-beta'!W120/'d-beta'!P120</f>
        <v>0.97798592678428997</v>
      </c>
      <c r="AP120" s="4">
        <f>'d-beta'!P120/'d-beta'!Q120</f>
        <v>1.0178026847803652</v>
      </c>
      <c r="AQ120" s="4">
        <f>'d-beta'!Q120/'d-beta'!G120</f>
        <v>1.0086788124618049</v>
      </c>
      <c r="AR120" s="4">
        <f>'d-beta'!U120/'d-beta'!G120</f>
        <v>0.99918100701307933</v>
      </c>
      <c r="AS120" s="4">
        <f>'d-beta'!U122/'d-beta'!F122</f>
        <v>0.87943358842750063</v>
      </c>
      <c r="AU120" s="53">
        <f t="shared" si="15"/>
        <v>27.807777333405138</v>
      </c>
      <c r="AV120" s="12">
        <f t="shared" si="16"/>
        <v>8.6413680615829929</v>
      </c>
      <c r="AW120" s="12">
        <f t="shared" si="17"/>
        <v>36.449145394988214</v>
      </c>
      <c r="AX120" s="12">
        <f t="shared" si="13"/>
        <v>-91.735796484309589</v>
      </c>
      <c r="AY120" s="12"/>
      <c r="AZ120" s="53">
        <f t="shared" si="18"/>
        <v>-4.8467707606772237</v>
      </c>
      <c r="BA120" s="53">
        <f t="shared" si="19"/>
        <v>-22.259998841968304</v>
      </c>
      <c r="BB120" s="12">
        <f t="shared" si="20"/>
        <v>17.64607299615998</v>
      </c>
      <c r="BC120" s="12">
        <f t="shared" si="21"/>
        <v>8.6413680615829929</v>
      </c>
      <c r="BD120" s="12">
        <f t="shared" si="22"/>
        <v>-0.81932854490258622</v>
      </c>
      <c r="BE120" s="12">
        <f t="shared" si="14"/>
        <v>-128.47722825536493</v>
      </c>
    </row>
    <row r="121" spans="1:57" x14ac:dyDescent="0.2">
      <c r="A121" s="72">
        <f>'d-beta'!A121</f>
        <v>232</v>
      </c>
      <c r="B121" s="44">
        <f t="shared" si="24"/>
        <v>1.9796100168266852</v>
      </c>
      <c r="D121" s="40">
        <f>'d-beta'!F121/'d-beta'!J121</f>
        <v>1.1244518923043549</v>
      </c>
      <c r="E121" s="39">
        <f>'d-beta'!J121/'d-beta'!K121</f>
        <v>1.0319231557822663</v>
      </c>
      <c r="F121" s="39">
        <f>'d-beta'!K121/'d-beta'!L121</f>
        <v>0.95387077178374058</v>
      </c>
      <c r="G121" s="39">
        <f>'d-beta'!L121/'d-beta'!M121</f>
        <v>0.97763801334940215</v>
      </c>
      <c r="H121" s="39">
        <f>'d-beta'!M121/'d-beta'!P121</f>
        <v>1.0231410437369268</v>
      </c>
      <c r="I121" s="39">
        <f>'d-beta'!N121/'d-beta'!P121</f>
        <v>1.0196019735418371</v>
      </c>
      <c r="J121" s="39">
        <f>'d-beta'!P121/'d-beta'!Q121</f>
        <v>1.0176568780287252</v>
      </c>
      <c r="K121" s="39">
        <f>'d-beta'!Q121/'d-beta'!G121</f>
        <v>1.0085088711011434</v>
      </c>
      <c r="L121" s="133">
        <f>'d-beta'!F121/'d-beta'!R121</f>
        <v>1.1366438825063885</v>
      </c>
      <c r="M121" s="39">
        <f>'d-beta'!R121/'d-beta'!N121</f>
        <v>0.95529230500886642</v>
      </c>
      <c r="N121" s="39">
        <f>'d-beta'!R121/'d-beta'!P121</f>
        <v>0.97401791949637084</v>
      </c>
      <c r="O121" s="133">
        <f>'d-beta'!F121/'d-beta'!S121</f>
        <v>1.5859645490433898</v>
      </c>
      <c r="P121" s="39">
        <f>'d-beta'!S121/'d-beta'!G121</f>
        <v>0.7164386145300341</v>
      </c>
      <c r="Q121" s="39">
        <f>'d-beta'!H121/'d-beta'!N121</f>
        <v>0.56805430390418321</v>
      </c>
      <c r="R121" s="75">
        <f t="shared" si="23"/>
        <v>-127.73006107869492</v>
      </c>
      <c r="T121" s="75">
        <f>1000*LN(D121)</f>
        <v>117.29571009199371</v>
      </c>
      <c r="U121" s="75">
        <f>1000*LN(E121)</f>
        <v>31.424202835687197</v>
      </c>
      <c r="V121" s="75">
        <f>1000*LN(F121)</f>
        <v>-47.227076055480254</v>
      </c>
      <c r="W121" s="75">
        <f>1000*LN(G121)</f>
        <v>-22.615806961738517</v>
      </c>
      <c r="X121" s="75">
        <f>1000*LN(H121)</f>
        <v>22.877350131544599</v>
      </c>
      <c r="Y121" s="75">
        <f>1000*LN(I121)</f>
        <v>19.412329121948797</v>
      </c>
      <c r="Z121" s="75">
        <f>1000*LN(J121)</f>
        <v>17.502806330927712</v>
      </c>
      <c r="AA121" s="75">
        <f>1000*LN(K121)</f>
        <v>8.4728747057605975</v>
      </c>
      <c r="AB121" s="75">
        <f>1000*LN(L121)</f>
        <v>128.07995771063045</v>
      </c>
      <c r="AC121" s="75">
        <f>1000*LN(M121)</f>
        <v>-45.737906790572488</v>
      </c>
      <c r="AD121" s="75">
        <f>1000*LN(N121)</f>
        <v>-26.325577668623666</v>
      </c>
      <c r="AE121" s="75">
        <f>1000*LN(O121)</f>
        <v>461.1927705311785</v>
      </c>
      <c r="AF121" s="75">
        <f>1000*LN(P121)</f>
        <v>-333.46270945248352</v>
      </c>
      <c r="AG121" s="75">
        <f>1000*LN(Q121)</f>
        <v>-565.53825936578562</v>
      </c>
      <c r="AI121" s="40">
        <f>'d-beta'!T121/'d-beta'!Q121</f>
        <v>1.0279943538334844</v>
      </c>
      <c r="AJ121" s="40">
        <f>'d-beta'!Q121/'d-beta'!G121</f>
        <v>1.0085088711011434</v>
      </c>
      <c r="AK121" s="40">
        <f>'d-beta'!T121/'d-beta'!G121</f>
        <v>1.0367414252829568</v>
      </c>
      <c r="AL121" s="40">
        <f>'d-beta'!T123/'d-beta'!F123</f>
        <v>0.91226929920393107</v>
      </c>
      <c r="AN121" s="4">
        <f>'d-beta'!U121/'d-beta'!W121</f>
        <v>0.9951889110776666</v>
      </c>
      <c r="AO121" s="4">
        <f>'d-beta'!W121/'d-beta'!P121</f>
        <v>0.9781671155698517</v>
      </c>
      <c r="AP121" s="4">
        <f>'d-beta'!P121/'d-beta'!Q121</f>
        <v>1.0176568780287252</v>
      </c>
      <c r="AQ121" s="4">
        <f>'d-beta'!Q121/'d-beta'!G121</f>
        <v>1.0085088711011434</v>
      </c>
      <c r="AR121" s="4">
        <f>'d-beta'!U121/'d-beta'!G121</f>
        <v>0.99907865753939429</v>
      </c>
      <c r="AS121" s="4">
        <f>'d-beta'!U123/'d-beta'!F123</f>
        <v>0.879586852726713</v>
      </c>
      <c r="AU121" s="53">
        <f t="shared" si="15"/>
        <v>27.609674638011168</v>
      </c>
      <c r="AV121" s="12">
        <f t="shared" si="16"/>
        <v>8.4728747057605975</v>
      </c>
      <c r="AW121" s="12">
        <f t="shared" si="17"/>
        <v>36.082549343771845</v>
      </c>
      <c r="AX121" s="12">
        <f t="shared" si="13"/>
        <v>-91.820048280772411</v>
      </c>
      <c r="AY121" s="12"/>
      <c r="AZ121" s="53">
        <f t="shared" si="18"/>
        <v>-4.8226994651807473</v>
      </c>
      <c r="BA121" s="53">
        <f t="shared" si="19"/>
        <v>-22.074748728958905</v>
      </c>
      <c r="BB121" s="12">
        <f t="shared" si="20"/>
        <v>17.502806330927712</v>
      </c>
      <c r="BC121" s="12">
        <f t="shared" si="21"/>
        <v>8.4728747057605975</v>
      </c>
      <c r="BD121" s="12">
        <f t="shared" si="22"/>
        <v>-0.92176715745143234</v>
      </c>
      <c r="BE121" s="12">
        <f t="shared" si="14"/>
        <v>-128.30296729055243</v>
      </c>
    </row>
    <row r="122" spans="1:57" x14ac:dyDescent="0.2">
      <c r="A122" s="72">
        <f>'d-beta'!A122</f>
        <v>234</v>
      </c>
      <c r="B122" s="44">
        <f t="shared" si="24"/>
        <v>1.971803214039239</v>
      </c>
      <c r="D122" s="40">
        <f>'d-beta'!F122/'d-beta'!J122</f>
        <v>1.1244553266811863</v>
      </c>
      <c r="E122" s="39">
        <f>'d-beta'!J122/'d-beta'!K122</f>
        <v>1.031790370611346</v>
      </c>
      <c r="F122" s="39">
        <f>'d-beta'!K122/'d-beta'!L122</f>
        <v>0.95397929038226259</v>
      </c>
      <c r="G122" s="39">
        <f>'d-beta'!L122/'d-beta'!M122</f>
        <v>0.97794651950727673</v>
      </c>
      <c r="H122" s="39">
        <f>'d-beta'!M122/'d-beta'!P122</f>
        <v>1.0228627027573578</v>
      </c>
      <c r="I122" s="39">
        <f>'d-beta'!N122/'d-beta'!P122</f>
        <v>1.0193224868466626</v>
      </c>
      <c r="J122" s="39">
        <f>'d-beta'!P122/'d-beta'!Q122</f>
        <v>1.0175131218016757</v>
      </c>
      <c r="K122" s="39">
        <f>'d-beta'!Q122/'d-beta'!G122</f>
        <v>1.008344939943973</v>
      </c>
      <c r="L122" s="133">
        <f>'d-beta'!F122/'d-beta'!R122</f>
        <v>1.1366226831365409</v>
      </c>
      <c r="M122" s="39">
        <f>'d-beta'!R122/'d-beta'!N122</f>
        <v>0.9556022150573531</v>
      </c>
      <c r="N122" s="39">
        <f>'d-beta'!R122/'d-beta'!P122</f>
        <v>0.97406682628844043</v>
      </c>
      <c r="O122" s="133">
        <f>'d-beta'!F122/'d-beta'!S122</f>
        <v>1.5827681125601312</v>
      </c>
      <c r="P122" s="39">
        <f>'d-beta'!S122/'d-beta'!G122</f>
        <v>0.71769004370369682</v>
      </c>
      <c r="Q122" s="39">
        <f>'d-beta'!H122/'d-beta'!N122</f>
        <v>0.57039483895150822</v>
      </c>
      <c r="R122" s="75">
        <f t="shared" si="23"/>
        <v>-127.45778695780302</v>
      </c>
      <c r="T122" s="75">
        <f>1000*LN(D122)</f>
        <v>117.29876435479511</v>
      </c>
      <c r="U122" s="75">
        <f>1000*LN(E122)</f>
        <v>31.295517173258471</v>
      </c>
      <c r="V122" s="75">
        <f>1000*LN(F122)</f>
        <v>-47.113315964170091</v>
      </c>
      <c r="W122" s="75">
        <f>1000*LN(G122)</f>
        <v>-22.300293972910364</v>
      </c>
      <c r="X122" s="75">
        <f>1000*LN(H122)</f>
        <v>22.605267559102533</v>
      </c>
      <c r="Y122" s="75">
        <f>1000*LN(I122)</f>
        <v>19.13817801693752</v>
      </c>
      <c r="Z122" s="75">
        <f>1000*LN(J122)</f>
        <v>17.36153437104181</v>
      </c>
      <c r="AA122" s="75">
        <f>1000*LN(K122)</f>
        <v>8.3103134366853233</v>
      </c>
      <c r="AB122" s="75">
        <f>1000*LN(L122)</f>
        <v>128.06130669084374</v>
      </c>
      <c r="AC122" s="75">
        <f>1000*LN(M122)</f>
        <v>-45.413545557705397</v>
      </c>
      <c r="AD122" s="75">
        <f>1000*LN(N122)</f>
        <v>-26.275367540767895</v>
      </c>
      <c r="AE122" s="75">
        <f>1000*LN(O122)</f>
        <v>459.17528410439189</v>
      </c>
      <c r="AF122" s="75">
        <f>1000*LN(P122)</f>
        <v>-331.71749714658904</v>
      </c>
      <c r="AG122" s="75">
        <f>1000*LN(Q122)</f>
        <v>-561.42645804446465</v>
      </c>
      <c r="AI122" s="40">
        <f>'d-beta'!T122/'d-beta'!Q122</f>
        <v>1.0277908335663022</v>
      </c>
      <c r="AJ122" s="40">
        <f>'d-beta'!Q122/'d-beta'!G122</f>
        <v>1.008344939943973</v>
      </c>
      <c r="AK122" s="40">
        <f>'d-beta'!T122/'d-beta'!G122</f>
        <v>1.036367686347379</v>
      </c>
      <c r="AL122" s="40">
        <f>'d-beta'!T124/'d-beta'!F124</f>
        <v>0.9121884852433424</v>
      </c>
      <c r="AN122" s="4">
        <f>'d-beta'!U122/'d-beta'!W122</f>
        <v>0.99521172604804209</v>
      </c>
      <c r="AO122" s="4">
        <f>'d-beta'!W122/'d-beta'!P122</f>
        <v>0.97834636554884713</v>
      </c>
      <c r="AP122" s="4">
        <f>'d-beta'!P122/'d-beta'!Q122</f>
        <v>1.0175131218016757</v>
      </c>
      <c r="AQ122" s="4">
        <f>'d-beta'!Q122/'d-beta'!G122</f>
        <v>1.008344939943973</v>
      </c>
      <c r="AR122" s="4">
        <f>'d-beta'!U122/'d-beta'!G122</f>
        <v>0.99898107815618498</v>
      </c>
      <c r="AS122" s="4">
        <f>'d-beta'!U124/'d-beta'!F124</f>
        <v>0.87973569469211021</v>
      </c>
      <c r="AU122" s="53">
        <f t="shared" si="15"/>
        <v>27.411677036808022</v>
      </c>
      <c r="AV122" s="12">
        <f t="shared" si="16"/>
        <v>8.3103134366853233</v>
      </c>
      <c r="AW122" s="12">
        <f t="shared" si="17"/>
        <v>35.721990473493378</v>
      </c>
      <c r="AX122" s="12">
        <f t="shared" si="13"/>
        <v>-91.908637845661701</v>
      </c>
      <c r="AY122" s="12"/>
      <c r="AZ122" s="53">
        <f t="shared" si="18"/>
        <v>-4.7997744620924951</v>
      </c>
      <c r="BA122" s="53">
        <f t="shared" si="19"/>
        <v>-21.891514643196857</v>
      </c>
      <c r="BB122" s="12">
        <f t="shared" si="20"/>
        <v>17.36153437104181</v>
      </c>
      <c r="BC122" s="12">
        <f t="shared" si="21"/>
        <v>8.3103134366853233</v>
      </c>
      <c r="BD122" s="12">
        <f t="shared" si="22"/>
        <v>-1.0194412975620826</v>
      </c>
      <c r="BE122" s="12">
        <f t="shared" si="14"/>
        <v>-128.13376356384447</v>
      </c>
    </row>
    <row r="123" spans="1:57" x14ac:dyDescent="0.2">
      <c r="A123" s="72">
        <f>'d-beta'!A123</f>
        <v>236</v>
      </c>
      <c r="B123" s="44">
        <f t="shared" si="24"/>
        <v>1.9640577432976531</v>
      </c>
      <c r="D123" s="40">
        <f>'d-beta'!F123/'d-beta'!J123</f>
        <v>1.1244575136754922</v>
      </c>
      <c r="E123" s="39">
        <f>'d-beta'!J123/'d-beta'!K123</f>
        <v>1.0316586459724357</v>
      </c>
      <c r="F123" s="39">
        <f>'d-beta'!K123/'d-beta'!L123</f>
        <v>0.95408543474602758</v>
      </c>
      <c r="G123" s="39">
        <f>'d-beta'!L123/'d-beta'!M123</f>
        <v>0.97825045342175432</v>
      </c>
      <c r="H123" s="39">
        <f>'d-beta'!M123/'d-beta'!P123</f>
        <v>1.0225899749571647</v>
      </c>
      <c r="I123" s="39">
        <f>'d-beta'!N123/'d-beta'!P123</f>
        <v>1.0190459847267517</v>
      </c>
      <c r="J123" s="39">
        <f>'d-beta'!P123/'d-beta'!Q123</f>
        <v>1.0173715514766148</v>
      </c>
      <c r="K123" s="39">
        <f>'d-beta'!Q123/'d-beta'!G123</f>
        <v>1.0081810017749329</v>
      </c>
      <c r="L123" s="133">
        <f>'d-beta'!F123/'d-beta'!R123</f>
        <v>1.1365985250168915</v>
      </c>
      <c r="M123" s="39">
        <f>'d-beta'!R123/'d-beta'!N123</f>
        <v>0.95591011527615544</v>
      </c>
      <c r="N123" s="39">
        <f>'d-beta'!R123/'d-beta'!P123</f>
        <v>0.97411636473185248</v>
      </c>
      <c r="O123" s="133">
        <f>'d-beta'!F123/'d-beta'!S123</f>
        <v>1.5796096604308234</v>
      </c>
      <c r="P123" s="39">
        <f>'d-beta'!S123/'d-beta'!G123</f>
        <v>0.71892940168094166</v>
      </c>
      <c r="Q123" s="39">
        <f>'d-beta'!H123/'d-beta'!N123</f>
        <v>0.57272308944816108</v>
      </c>
      <c r="R123" s="75">
        <f t="shared" si="23"/>
        <v>-127.18565047931307</v>
      </c>
      <c r="T123" s="75">
        <f>1000*LN(D123)</f>
        <v>117.30070928949122</v>
      </c>
      <c r="U123" s="75">
        <f>1000*LN(E123)</f>
        <v>31.167842936550333</v>
      </c>
      <c r="V123" s="75">
        <f>1000*LN(F123)</f>
        <v>-47.002057302473126</v>
      </c>
      <c r="W123" s="75">
        <f>1000*LN(G123)</f>
        <v>-21.98955438877929</v>
      </c>
      <c r="X123" s="75">
        <f>1000*LN(H123)</f>
        <v>22.338600131612637</v>
      </c>
      <c r="Y123" s="75">
        <f>1000*LN(I123)</f>
        <v>18.86688053028298</v>
      </c>
      <c r="Z123" s="75">
        <f>1000*LN(J123)</f>
        <v>17.222391030735221</v>
      </c>
      <c r="AA123" s="75">
        <f>1000*LN(K123)</f>
        <v>8.1477187821761206</v>
      </c>
      <c r="AB123" s="75">
        <f>1000*LN(L123)</f>
        <v>128.04005216483134</v>
      </c>
      <c r="AC123" s="75">
        <f>1000*LN(M123)</f>
        <v>-45.091392028712448</v>
      </c>
      <c r="AD123" s="75">
        <f>1000*LN(N123)</f>
        <v>-26.224511498429518</v>
      </c>
      <c r="AE123" s="75">
        <f>1000*LN(O123)</f>
        <v>457.17776615666975</v>
      </c>
      <c r="AF123" s="75">
        <f>1000*LN(P123)</f>
        <v>-329.99211567735659</v>
      </c>
      <c r="AG123" s="75">
        <f>1000*LN(Q123)</f>
        <v>-557.35294356569034</v>
      </c>
      <c r="AI123" s="40">
        <f>'d-beta'!T123/'d-beta'!Q123</f>
        <v>1.0275916735581996</v>
      </c>
      <c r="AJ123" s="40">
        <f>'d-beta'!Q123/'d-beta'!G123</f>
        <v>1.0081810017749329</v>
      </c>
      <c r="AK123" s="40">
        <f>'d-beta'!T123/'d-beta'!G123</f>
        <v>1.0359984028634854</v>
      </c>
      <c r="AL123" s="40">
        <f>'d-beta'!T125/'d-beta'!F125</f>
        <v>0.91211228015497658</v>
      </c>
      <c r="AN123" s="4">
        <f>'d-beta'!U123/'d-beta'!W123</f>
        <v>0.99523539972464636</v>
      </c>
      <c r="AO123" s="4">
        <f>'d-beta'!W123/'d-beta'!P123</f>
        <v>0.9785225573160159</v>
      </c>
      <c r="AP123" s="4">
        <f>'d-beta'!P123/'d-beta'!Q123</f>
        <v>1.0173715514766148</v>
      </c>
      <c r="AQ123" s="4">
        <f>'d-beta'!Q123/'d-beta'!G123</f>
        <v>1.0081810017749329</v>
      </c>
      <c r="AR123" s="4">
        <f>'d-beta'!U123/'d-beta'!G123</f>
        <v>0.99888330715477813</v>
      </c>
      <c r="AS123" s="4">
        <f>'d-beta'!U125/'d-beta'!F125</f>
        <v>0.8798865528144072</v>
      </c>
      <c r="AU123" s="53">
        <f t="shared" si="15"/>
        <v>27.217883416364554</v>
      </c>
      <c r="AV123" s="12">
        <f t="shared" si="16"/>
        <v>8.1477187821761206</v>
      </c>
      <c r="AW123" s="12">
        <f t="shared" si="17"/>
        <v>35.365602198540671</v>
      </c>
      <c r="AX123" s="12">
        <f t="shared" si="13"/>
        <v>-91.992182280719263</v>
      </c>
      <c r="AY123" s="12"/>
      <c r="AZ123" s="53">
        <f t="shared" si="18"/>
        <v>-4.7759871669678367</v>
      </c>
      <c r="BA123" s="53">
        <f t="shared" si="19"/>
        <v>-21.71143945718293</v>
      </c>
      <c r="BB123" s="12">
        <f t="shared" si="20"/>
        <v>17.222391030735221</v>
      </c>
      <c r="BC123" s="12">
        <f t="shared" si="21"/>
        <v>8.1477187821761206</v>
      </c>
      <c r="BD123" s="12">
        <f t="shared" si="22"/>
        <v>-1.1173168112393297</v>
      </c>
      <c r="BE123" s="12">
        <f t="shared" si="14"/>
        <v>-127.96229707678411</v>
      </c>
    </row>
    <row r="124" spans="1:57" x14ac:dyDescent="0.2">
      <c r="A124" s="72">
        <f>'d-beta'!A124</f>
        <v>238</v>
      </c>
      <c r="B124" s="44">
        <f t="shared" si="24"/>
        <v>1.9563728846718185</v>
      </c>
      <c r="D124" s="40">
        <f>'d-beta'!F124/'d-beta'!J124</f>
        <v>1.1244612579784934</v>
      </c>
      <c r="E124" s="39">
        <f>'d-beta'!J124/'d-beta'!K124</f>
        <v>1.0315313172822946</v>
      </c>
      <c r="F124" s="39">
        <f>'d-beta'!K124/'d-beta'!L124</f>
        <v>0.95419186769497966</v>
      </c>
      <c r="G124" s="39">
        <f>'d-beta'!L124/'d-beta'!M124</f>
        <v>0.97854947683817206</v>
      </c>
      <c r="H124" s="39">
        <f>'d-beta'!M124/'d-beta'!P124</f>
        <v>1.0223200704435205</v>
      </c>
      <c r="I124" s="39">
        <f>'d-beta'!N124/'d-beta'!P124</f>
        <v>1.0187756659287275</v>
      </c>
      <c r="J124" s="39">
        <f>'d-beta'!P124/'d-beta'!Q124</f>
        <v>1.0172323521247981</v>
      </c>
      <c r="K124" s="39">
        <f>'d-beta'!Q124/'d-beta'!G124</f>
        <v>1.0080171332183245</v>
      </c>
      <c r="L124" s="133">
        <f>'d-beta'!F124/'d-beta'!R124</f>
        <v>1.1365777477256371</v>
      </c>
      <c r="M124" s="39">
        <f>'d-beta'!R124/'d-beta'!N124</f>
        <v>0.95621288062676957</v>
      </c>
      <c r="N124" s="39">
        <f>'d-beta'!R124/'d-beta'!P124</f>
        <v>0.97416641423016392</v>
      </c>
      <c r="O124" s="133">
        <f>'d-beta'!F124/'d-beta'!S124</f>
        <v>1.5764875502799465</v>
      </c>
      <c r="P124" s="39">
        <f>'d-beta'!S124/'d-beta'!G124</f>
        <v>0.72016139044072003</v>
      </c>
      <c r="Q124" s="39">
        <f>'d-beta'!H124/'d-beta'!N124</f>
        <v>0.57503795497693</v>
      </c>
      <c r="R124" s="75">
        <f t="shared" si="23"/>
        <v>-126.91936420788336</v>
      </c>
      <c r="T124" s="75">
        <f>1000*LN(D124)</f>
        <v>117.30403915898087</v>
      </c>
      <c r="U124" s="75">
        <f>1000*LN(E124)</f>
        <v>31.044413981805047</v>
      </c>
      <c r="V124" s="75">
        <f>1000*LN(F124)</f>
        <v>-46.89050857847343</v>
      </c>
      <c r="W124" s="75">
        <f>1000*LN(G124)</f>
        <v>-21.683929460935403</v>
      </c>
      <c r="X124" s="75">
        <f>1000*LN(H124)</f>
        <v>22.074623223857046</v>
      </c>
      <c r="Y124" s="75">
        <f>1000*LN(I124)</f>
        <v>18.601578805254416</v>
      </c>
      <c r="Z124" s="75">
        <f>1000*LN(J124)</f>
        <v>17.08555913752248</v>
      </c>
      <c r="AA124" s="75">
        <f>1000*LN(K124)</f>
        <v>7.9851667451267438</v>
      </c>
      <c r="AB124" s="75">
        <f>1000*LN(L124)</f>
        <v>128.02177176000387</v>
      </c>
      <c r="AC124" s="75">
        <f>1000*LN(M124)</f>
        <v>-44.774712240024044</v>
      </c>
      <c r="AD124" s="75">
        <f>1000*LN(N124)</f>
        <v>-26.173133434769667</v>
      </c>
      <c r="AE124" s="75">
        <f>1000*LN(O124)</f>
        <v>455.19930290864801</v>
      </c>
      <c r="AF124" s="75">
        <f>1000*LN(P124)</f>
        <v>-328.27993870076466</v>
      </c>
      <c r="AG124" s="75">
        <f>1000*LN(Q124)</f>
        <v>-553.31923170773155</v>
      </c>
      <c r="AI124" s="40">
        <f>'d-beta'!T124/'d-beta'!Q124</f>
        <v>1.0273940622267332</v>
      </c>
      <c r="AJ124" s="40">
        <f>'d-beta'!Q124/'d-beta'!G124</f>
        <v>1.0080171332183245</v>
      </c>
      <c r="AK124" s="40">
        <f>'d-beta'!T124/'d-beta'!G124</f>
        <v>1.0356308172913204</v>
      </c>
      <c r="AL124" s="40">
        <f>'d-beta'!T126/'d-beta'!F126</f>
        <v>0.91203382823540036</v>
      </c>
      <c r="AN124" s="4">
        <f>'d-beta'!U124/'d-beta'!W124</f>
        <v>0.99525782659627393</v>
      </c>
      <c r="AO124" s="4">
        <f>'d-beta'!W124/'d-beta'!P124</f>
        <v>0.97869847958519895</v>
      </c>
      <c r="AP124" s="4">
        <f>'d-beta'!P124/'d-beta'!Q124</f>
        <v>1.0172323521247981</v>
      </c>
      <c r="AQ124" s="4">
        <f>'d-beta'!Q124/'d-beta'!G124</f>
        <v>1.0080171332183245</v>
      </c>
      <c r="AR124" s="4">
        <f>'d-beta'!U124/'d-beta'!G124</f>
        <v>0.99878633772853498</v>
      </c>
      <c r="AS124" s="4">
        <f>'d-beta'!U126/'d-beta'!F126</f>
        <v>0.88003251232418811</v>
      </c>
      <c r="AU124" s="53">
        <f t="shared" si="15"/>
        <v>27.025559617094999</v>
      </c>
      <c r="AV124" s="12">
        <f t="shared" si="16"/>
        <v>7.9851667451267438</v>
      </c>
      <c r="AW124" s="12">
        <f t="shared" si="17"/>
        <v>35.010726362221625</v>
      </c>
      <c r="AX124" s="12">
        <f t="shared" si="13"/>
        <v>-92.078197232332784</v>
      </c>
      <c r="AY124" s="12"/>
      <c r="AZ124" s="53">
        <f t="shared" si="18"/>
        <v>-4.7534531825945576</v>
      </c>
      <c r="BA124" s="53">
        <f t="shared" si="19"/>
        <v>-21.531672056015658</v>
      </c>
      <c r="BB124" s="12">
        <f t="shared" si="20"/>
        <v>17.08555913752248</v>
      </c>
      <c r="BC124" s="12">
        <f t="shared" si="21"/>
        <v>7.9851667451267438</v>
      </c>
      <c r="BD124" s="12">
        <f t="shared" si="22"/>
        <v>-1.2143993559610622</v>
      </c>
      <c r="BE124" s="12">
        <f t="shared" si="14"/>
        <v>-127.79642636942398</v>
      </c>
    </row>
    <row r="125" spans="1:57" x14ac:dyDescent="0.2">
      <c r="A125" s="72">
        <f>'d-beta'!A125</f>
        <v>240</v>
      </c>
      <c r="B125" s="44">
        <f t="shared" si="24"/>
        <v>1.9487479294553249</v>
      </c>
      <c r="D125" s="40">
        <f>'d-beta'!F125/'d-beta'!J125</f>
        <v>1.1244605614079182</v>
      </c>
      <c r="E125" s="39">
        <f>'d-beta'!J125/'d-beta'!K125</f>
        <v>1.0314020302624018</v>
      </c>
      <c r="F125" s="39">
        <f>'d-beta'!K125/'d-beta'!L125</f>
        <v>0.95429870042831644</v>
      </c>
      <c r="G125" s="39">
        <f>'d-beta'!L125/'d-beta'!M125</f>
        <v>0.97884636028578587</v>
      </c>
      <c r="H125" s="39">
        <f>'d-beta'!M125/'d-beta'!P125</f>
        <v>1.0220542032135072</v>
      </c>
      <c r="I125" s="39">
        <f>'d-beta'!N125/'d-beta'!P125</f>
        <v>1.0185067160877646</v>
      </c>
      <c r="J125" s="39">
        <f>'d-beta'!P125/'d-beta'!Q125</f>
        <v>1.0170924551669573</v>
      </c>
      <c r="K125" s="39">
        <f>'d-beta'!Q125/'d-beta'!G125</f>
        <v>1.0078617652462452</v>
      </c>
      <c r="L125" s="133">
        <f>'d-beta'!F125/'d-beta'!R125</f>
        <v>1.1365543720314903</v>
      </c>
      <c r="M125" s="39">
        <f>'d-beta'!R125/'d-beta'!N125</f>
        <v>0.95651302245415815</v>
      </c>
      <c r="N125" s="39">
        <f>'d-beta'!R125/'d-beta'!P125</f>
        <v>0.97421493739496678</v>
      </c>
      <c r="O125" s="133">
        <f>'d-beta'!F125/'d-beta'!S125</f>
        <v>1.5733896643665435</v>
      </c>
      <c r="P125" s="39">
        <f>'d-beta'!S125/'d-beta'!G125</f>
        <v>0.72138998840947366</v>
      </c>
      <c r="Q125" s="39">
        <f>'d-beta'!H125/'d-beta'!N125</f>
        <v>0.57734176760664524</v>
      </c>
      <c r="R125" s="75">
        <f t="shared" si="23"/>
        <v>-126.65692530038561</v>
      </c>
      <c r="T125" s="75">
        <f>1000*LN(D125)</f>
        <v>117.30341968829123</v>
      </c>
      <c r="U125" s="75">
        <f>1000*LN(E125)</f>
        <v>30.91907108576245</v>
      </c>
      <c r="V125" s="75">
        <f>1000*LN(F125)</f>
        <v>-46.778553366084388</v>
      </c>
      <c r="W125" s="75">
        <f>1000*LN(G125)</f>
        <v>-21.380584123973222</v>
      </c>
      <c r="X125" s="75">
        <f>1000*LN(H125)</f>
        <v>21.814526787565505</v>
      </c>
      <c r="Y125" s="75">
        <f>1000*LN(I125)</f>
        <v>18.337550759953093</v>
      </c>
      <c r="Z125" s="75">
        <f>1000*LN(J125)</f>
        <v>16.948022636409316</v>
      </c>
      <c r="AA125" s="75">
        <f>1000*LN(K125)</f>
        <v>7.8310225924146417</v>
      </c>
      <c r="AB125" s="75">
        <f>1000*LN(L125)</f>
        <v>128.00120481279967</v>
      </c>
      <c r="AC125" s="75">
        <f>1000*LN(M125)</f>
        <v>-44.460875501191126</v>
      </c>
      <c r="AD125" s="75">
        <f>1000*LN(N125)</f>
        <v>-26.123324741238065</v>
      </c>
      <c r="AE125" s="75">
        <f>1000*LN(O125)</f>
        <v>453.232313911223</v>
      </c>
      <c r="AF125" s="75">
        <f>1000*LN(P125)</f>
        <v>-326.57538861083736</v>
      </c>
      <c r="AG125" s="75">
        <f>1000*LN(Q125)</f>
        <v>-549.32086961613834</v>
      </c>
      <c r="AI125" s="40">
        <f>'d-beta'!T125/'d-beta'!Q125</f>
        <v>1.0271969866861961</v>
      </c>
      <c r="AJ125" s="40">
        <f>'d-beta'!Q125/'d-beta'!G125</f>
        <v>1.0078617652462452</v>
      </c>
      <c r="AK125" s="40">
        <f>'d-beta'!T125/'d-beta'!G125</f>
        <v>1.0352725682571735</v>
      </c>
      <c r="AL125" s="40">
        <f>'d-beta'!T127/'d-beta'!F127</f>
        <v>0.91195494414814604</v>
      </c>
      <c r="AN125" s="4">
        <f>'d-beta'!U125/'d-beta'!W125</f>
        <v>0.99528109985208235</v>
      </c>
      <c r="AO125" s="4">
        <f>'d-beta'!W125/'d-beta'!P125</f>
        <v>0.97887204205401301</v>
      </c>
      <c r="AP125" s="4">
        <f>'d-beta'!P125/'d-beta'!Q125</f>
        <v>1.0170924551669573</v>
      </c>
      <c r="AQ125" s="4">
        <f>'d-beta'!Q125/'d-beta'!G125</f>
        <v>1.0078617652462452</v>
      </c>
      <c r="AR125" s="4">
        <f>'d-beta'!U125/'d-beta'!G125</f>
        <v>0.99869547985073504</v>
      </c>
      <c r="AS125" s="4">
        <f>'d-beta'!U127/'d-beta'!F127</f>
        <v>0.88017792151714791</v>
      </c>
      <c r="AU125" s="53">
        <f t="shared" si="15"/>
        <v>26.833720427251517</v>
      </c>
      <c r="AV125" s="12">
        <f t="shared" si="16"/>
        <v>7.8310225924146417</v>
      </c>
      <c r="AW125" s="12">
        <f t="shared" si="17"/>
        <v>34.664743019666304</v>
      </c>
      <c r="AX125" s="12">
        <f t="shared" si="13"/>
        <v>-92.164693474522267</v>
      </c>
      <c r="AY125" s="12"/>
      <c r="AZ125" s="53">
        <f t="shared" si="18"/>
        <v>-4.7300693085087531</v>
      </c>
      <c r="BA125" s="53">
        <f t="shared" si="19"/>
        <v>-21.354347696713891</v>
      </c>
      <c r="BB125" s="12">
        <f t="shared" si="20"/>
        <v>16.948022636409316</v>
      </c>
      <c r="BC125" s="12">
        <f t="shared" si="21"/>
        <v>7.8310225924146417</v>
      </c>
      <c r="BD125" s="12">
        <f t="shared" si="22"/>
        <v>-1.3053717763986257</v>
      </c>
      <c r="BE125" s="12">
        <f t="shared" si="14"/>
        <v>-127.63120840400919</v>
      </c>
    </row>
    <row r="126" spans="1:57" x14ac:dyDescent="0.2">
      <c r="A126" s="72">
        <f>'d-beta'!A126</f>
        <v>242</v>
      </c>
      <c r="B126" s="44">
        <f t="shared" si="24"/>
        <v>1.9411821799475881</v>
      </c>
      <c r="D126" s="40">
        <f>'d-beta'!F126/'d-beta'!J126</f>
        <v>1.124465224351509</v>
      </c>
      <c r="E126" s="39">
        <f>'d-beta'!J126/'d-beta'!K126</f>
        <v>1.0312743024982165</v>
      </c>
      <c r="F126" s="39">
        <f>'d-beta'!K126/'d-beta'!L126</f>
        <v>0.95439963195828859</v>
      </c>
      <c r="G126" s="39">
        <f>'d-beta'!L126/'d-beta'!M126</f>
        <v>0.97914383098845326</v>
      </c>
      <c r="H126" s="39">
        <f>'d-beta'!M126/'d-beta'!P126</f>
        <v>1.0217905711278261</v>
      </c>
      <c r="I126" s="39">
        <f>'d-beta'!N126/'d-beta'!P126</f>
        <v>1.0182434010495252</v>
      </c>
      <c r="J126" s="39">
        <f>'d-beta'!P126/'d-beta'!Q126</f>
        <v>1.0169540963047534</v>
      </c>
      <c r="K126" s="39">
        <f>'d-beta'!Q126/'d-beta'!G126</f>
        <v>1.0077056530990907</v>
      </c>
      <c r="L126" s="133">
        <f>'d-beta'!F126/'d-beta'!R126</f>
        <v>1.1365312670509318</v>
      </c>
      <c r="M126" s="39">
        <f>'d-beta'!R126/'d-beta'!N126</f>
        <v>0.95681038093774384</v>
      </c>
      <c r="N126" s="39">
        <f>'d-beta'!R126/'d-beta'!P126</f>
        <v>0.97426585644554009</v>
      </c>
      <c r="O126" s="133">
        <f>'d-beta'!F126/'d-beta'!S126</f>
        <v>1.5703347012460627</v>
      </c>
      <c r="P126" s="39">
        <f>'d-beta'!S126/'d-beta'!G126</f>
        <v>0.72260620735197001</v>
      </c>
      <c r="Q126" s="39">
        <f>'d-beta'!H126/'d-beta'!N126</f>
        <v>0.57963048345733925</v>
      </c>
      <c r="R126" s="75">
        <f t="shared" si="23"/>
        <v>-126.39791214261514</v>
      </c>
      <c r="T126" s="75">
        <f>1000*LN(D126)</f>
        <v>117.30756650684818</v>
      </c>
      <c r="U126" s="75">
        <f>1000*LN(E126)</f>
        <v>30.795224447955093</v>
      </c>
      <c r="V126" s="75">
        <f>1000*LN(F126)</f>
        <v>-46.672793824774345</v>
      </c>
      <c r="W126" s="75">
        <f>1000*LN(G126)</f>
        <v>-21.076731013491084</v>
      </c>
      <c r="X126" s="75">
        <f>1000*LN(H126)</f>
        <v>21.556550163848481</v>
      </c>
      <c r="Y126" s="75">
        <f>1000*LN(I126)</f>
        <v>18.078986847285694</v>
      </c>
      <c r="Z126" s="75">
        <f>1000*LN(J126)</f>
        <v>16.811979670905693</v>
      </c>
      <c r="AA126" s="75">
        <f>1000*LN(K126)</f>
        <v>7.6761161913230547</v>
      </c>
      <c r="AB126" s="75">
        <f>1000*LN(L126)</f>
        <v>127.98087563543642</v>
      </c>
      <c r="AC126" s="75">
        <f>1000*LN(M126)</f>
        <v>-44.150046202335893</v>
      </c>
      <c r="AD126" s="75">
        <f>1000*LN(N126)</f>
        <v>-26.071059355050156</v>
      </c>
      <c r="AE126" s="75">
        <f>1000*LN(O126)</f>
        <v>451.28878214646187</v>
      </c>
      <c r="AF126" s="75">
        <f>1000*LN(P126)</f>
        <v>-324.89087000384683</v>
      </c>
      <c r="AG126" s="75">
        <f>1000*LN(Q126)</f>
        <v>-545.36447596186144</v>
      </c>
      <c r="AI126" s="40">
        <f>'d-beta'!T126/'d-beta'!Q126</f>
        <v>1.0270017128038249</v>
      </c>
      <c r="AJ126" s="40">
        <f>'d-beta'!Q126/'d-beta'!G126</f>
        <v>1.0077056530990907</v>
      </c>
      <c r="AK126" s="40">
        <f>'d-beta'!T126/'d-beta'!G126</f>
        <v>1.0349154317348632</v>
      </c>
      <c r="AL126" s="40">
        <f>'d-beta'!T128/'d-beta'!F128</f>
        <v>0.91187743385176745</v>
      </c>
      <c r="AN126" s="4">
        <f>'d-beta'!U126/'d-beta'!W126</f>
        <v>0.99530308780902133</v>
      </c>
      <c r="AO126" s="4">
        <f>'d-beta'!W126/'d-beta'!P126</f>
        <v>0.9790440596208283</v>
      </c>
      <c r="AP126" s="4">
        <f>'d-beta'!P126/'d-beta'!Q126</f>
        <v>1.0169540963047534</v>
      </c>
      <c r="AQ126" s="4">
        <f>'d-beta'!Q126/'d-beta'!G126</f>
        <v>1.0077056530990907</v>
      </c>
      <c r="AR126" s="4">
        <f>'d-beta'!U126/'d-beta'!G126</f>
        <v>0.99860246323849289</v>
      </c>
      <c r="AS126" s="4">
        <f>'d-beta'!U128/'d-beta'!F128</f>
        <v>0.88032067386067647</v>
      </c>
      <c r="AU126" s="53">
        <f t="shared" si="15"/>
        <v>26.643598718959272</v>
      </c>
      <c r="AV126" s="12">
        <f t="shared" si="16"/>
        <v>7.6761161913230547</v>
      </c>
      <c r="AW126" s="12">
        <f t="shared" si="17"/>
        <v>34.319714910282435</v>
      </c>
      <c r="AX126" s="12">
        <f t="shared" si="13"/>
        <v>-92.249690645709947</v>
      </c>
      <c r="AY126" s="12"/>
      <c r="AZ126" s="53">
        <f t="shared" si="18"/>
        <v>-4.7079773446760624</v>
      </c>
      <c r="BA126" s="53">
        <f t="shared" si="19"/>
        <v>-21.178632744361504</v>
      </c>
      <c r="BB126" s="12">
        <f t="shared" si="20"/>
        <v>16.811979670905693</v>
      </c>
      <c r="BC126" s="12">
        <f t="shared" si="21"/>
        <v>7.6761161913230547</v>
      </c>
      <c r="BD126" s="12">
        <f t="shared" si="22"/>
        <v>-1.398514226808929</v>
      </c>
      <c r="BE126" s="12">
        <f t="shared" si="14"/>
        <v>-127.46903577380519</v>
      </c>
    </row>
    <row r="127" spans="1:57" x14ac:dyDescent="0.2">
      <c r="A127" s="72">
        <f>'d-beta'!A127</f>
        <v>244</v>
      </c>
      <c r="B127" s="44">
        <f t="shared" si="24"/>
        <v>1.9336749492410326</v>
      </c>
      <c r="D127" s="40">
        <f>'d-beta'!F127/'d-beta'!J127</f>
        <v>1.1244649432394092</v>
      </c>
      <c r="E127" s="39">
        <f>'d-beta'!J127/'d-beta'!K127</f>
        <v>1.0311480023420039</v>
      </c>
      <c r="F127" s="39">
        <f>'d-beta'!K127/'d-beta'!L127</f>
        <v>0.95450657823639651</v>
      </c>
      <c r="G127" s="39">
        <f>'d-beta'!L127/'d-beta'!M127</f>
        <v>0.9794357533621032</v>
      </c>
      <c r="H127" s="39">
        <f>'d-beta'!M127/'d-beta'!P127</f>
        <v>1.0215303870692132</v>
      </c>
      <c r="I127" s="39">
        <f>'d-beta'!N127/'d-beta'!P127</f>
        <v>1.0179808214443398</v>
      </c>
      <c r="J127" s="39">
        <f>'d-beta'!P127/'d-beta'!Q127</f>
        <v>1.0168173304342312</v>
      </c>
      <c r="K127" s="39">
        <f>'d-beta'!Q127/'d-beta'!G127</f>
        <v>1.0075509688675766</v>
      </c>
      <c r="L127" s="133">
        <f>'d-beta'!F127/'d-beta'!R127</f>
        <v>1.1365086563111262</v>
      </c>
      <c r="M127" s="39">
        <f>'d-beta'!R127/'d-beta'!N127</f>
        <v>0.95710756793173146</v>
      </c>
      <c r="N127" s="39">
        <f>'d-beta'!R127/'d-beta'!P127</f>
        <v>0.97431714821373827</v>
      </c>
      <c r="O127" s="133">
        <f>'d-beta'!F127/'d-beta'!S127</f>
        <v>1.5673054630612879</v>
      </c>
      <c r="P127" s="39">
        <f>'d-beta'!S127/'d-beta'!G127</f>
        <v>0.72381805406979316</v>
      </c>
      <c r="Q127" s="39">
        <f>'d-beta'!H127/'d-beta'!N127</f>
        <v>0.58190651913984504</v>
      </c>
      <c r="R127" s="75">
        <f t="shared" si="23"/>
        <v>-126.14265461048014</v>
      </c>
      <c r="T127" s="75">
        <f>1000*LN(D127)</f>
        <v>117.30731651055761</v>
      </c>
      <c r="U127" s="75">
        <f>1000*LN(E127)</f>
        <v>30.672746955276608</v>
      </c>
      <c r="V127" s="75">
        <f>1000*LN(F127)</f>
        <v>-46.560744026152854</v>
      </c>
      <c r="W127" s="75">
        <f>1000*LN(G127)</f>
        <v>-20.778635007442436</v>
      </c>
      <c r="X127" s="75">
        <f>1000*LN(H127)</f>
        <v>21.301882331097694</v>
      </c>
      <c r="Y127" s="75">
        <f>1000*LN(I127)</f>
        <v>17.821078505227678</v>
      </c>
      <c r="Z127" s="75">
        <f>1000*LN(J127)</f>
        <v>16.677484841319359</v>
      </c>
      <c r="AA127" s="75">
        <f>1000*LN(K127)</f>
        <v>7.5226030058242026</v>
      </c>
      <c r="AB127" s="75">
        <f>1000*LN(L127)</f>
        <v>127.96098092124866</v>
      </c>
      <c r="AC127" s="75">
        <f>1000*LN(M127)</f>
        <v>-43.839492663139886</v>
      </c>
      <c r="AD127" s="75">
        <f>1000*LN(N127)</f>
        <v>-26.018414157912147</v>
      </c>
      <c r="AE127" s="75">
        <f>1000*LN(O127)</f>
        <v>449.35787932311399</v>
      </c>
      <c r="AF127" s="75">
        <f>1000*LN(P127)</f>
        <v>-323.21522471263387</v>
      </c>
      <c r="AG127" s="75">
        <f>1000*LN(Q127)</f>
        <v>-541.44546418610889</v>
      </c>
      <c r="AI127" s="40">
        <f>'d-beta'!T127/'d-beta'!Q127</f>
        <v>1.0268084075911961</v>
      </c>
      <c r="AJ127" s="40">
        <f>'d-beta'!Q127/'d-beta'!G127</f>
        <v>1.0075509688675766</v>
      </c>
      <c r="AK127" s="40">
        <f>'d-beta'!T127/'d-beta'!G127</f>
        <v>1.0345618059098831</v>
      </c>
      <c r="AL127" s="40">
        <f>'d-beta'!T129/'d-beta'!F129</f>
        <v>0.91180029192951761</v>
      </c>
      <c r="AN127" s="4">
        <f>'d-beta'!U127/'d-beta'!W127</f>
        <v>0.99532587048064391</v>
      </c>
      <c r="AO127" s="4">
        <f>'d-beta'!W127/'d-beta'!P127</f>
        <v>0.97921548421716109</v>
      </c>
      <c r="AP127" s="4">
        <f>'d-beta'!P127/'d-beta'!Q127</f>
        <v>1.0168173304342312</v>
      </c>
      <c r="AQ127" s="4">
        <f>'d-beta'!Q127/'d-beta'!G127</f>
        <v>1.0075509688675766</v>
      </c>
      <c r="AR127" s="4">
        <f>'d-beta'!U127/'d-beta'!G127</f>
        <v>0.99851255355315272</v>
      </c>
      <c r="AS127" s="4">
        <f>'d-beta'!U129/'d-beta'!F129</f>
        <v>0.88046238953987244</v>
      </c>
      <c r="AU127" s="53">
        <f t="shared" si="15"/>
        <v>26.4553581301336</v>
      </c>
      <c r="AV127" s="12">
        <f t="shared" si="16"/>
        <v>7.5226030058242026</v>
      </c>
      <c r="AW127" s="12">
        <f t="shared" si="17"/>
        <v>33.977961135957862</v>
      </c>
      <c r="AX127" s="12">
        <f t="shared" si="13"/>
        <v>-92.334291034479619</v>
      </c>
      <c r="AY127" s="12"/>
      <c r="AZ127" s="53">
        <f t="shared" si="18"/>
        <v>-4.685087421841664</v>
      </c>
      <c r="BA127" s="53">
        <f t="shared" si="19"/>
        <v>-21.003554218830921</v>
      </c>
      <c r="BB127" s="12">
        <f t="shared" si="20"/>
        <v>16.677484841319359</v>
      </c>
      <c r="BC127" s="12">
        <f t="shared" si="21"/>
        <v>7.5226030058242026</v>
      </c>
      <c r="BD127" s="12">
        <f t="shared" si="22"/>
        <v>-1.4885537935288813</v>
      </c>
      <c r="BE127" s="12">
        <f t="shared" si="14"/>
        <v>-127.30806684759544</v>
      </c>
    </row>
    <row r="128" spans="1:57" x14ac:dyDescent="0.2">
      <c r="A128" s="72">
        <f>'d-beta'!A128</f>
        <v>246</v>
      </c>
      <c r="B128" s="44">
        <f t="shared" si="24"/>
        <v>1.9262255610131946</v>
      </c>
      <c r="D128" s="40">
        <f>'d-beta'!F128/'d-beta'!J128</f>
        <v>1.1244704499663587</v>
      </c>
      <c r="E128" s="39">
        <f>'d-beta'!J128/'d-beta'!K128</f>
        <v>1.0310202460260092</v>
      </c>
      <c r="F128" s="39">
        <f>'d-beta'!K128/'d-beta'!L128</f>
        <v>0.9546103038309115</v>
      </c>
      <c r="G128" s="39">
        <f>'d-beta'!L128/'d-beta'!M128</f>
        <v>0.97972191093354122</v>
      </c>
      <c r="H128" s="39">
        <f>'d-beta'!M128/'d-beta'!P128</f>
        <v>1.0212758936082407</v>
      </c>
      <c r="I128" s="39">
        <f>'d-beta'!N128/'d-beta'!P128</f>
        <v>1.0177242678575933</v>
      </c>
      <c r="J128" s="39">
        <f>'d-beta'!P128/'d-beta'!Q128</f>
        <v>1.0166822999318379</v>
      </c>
      <c r="K128" s="39">
        <f>'d-beta'!Q128/'d-beta'!G128</f>
        <v>1.0073988661033653</v>
      </c>
      <c r="L128" s="133">
        <f>'d-beta'!F128/'d-beta'!R128</f>
        <v>1.1364867763313795</v>
      </c>
      <c r="M128" s="39">
        <f>'d-beta'!R128/'d-beta'!N128</f>
        <v>0.95739850019251815</v>
      </c>
      <c r="N128" s="39">
        <f>'d-beta'!R128/'d-beta'!P128</f>
        <v>0.97436768765638837</v>
      </c>
      <c r="O128" s="133">
        <f>'d-beta'!F128/'d-beta'!S128</f>
        <v>1.5643120145833225</v>
      </c>
      <c r="P128" s="39">
        <f>'d-beta'!S128/'d-beta'!G128</f>
        <v>0.72502102285757963</v>
      </c>
      <c r="Q128" s="39">
        <f>'d-beta'!H128/'d-beta'!N128</f>
        <v>0.58417012486172315</v>
      </c>
      <c r="R128" s="75">
        <f t="shared" si="23"/>
        <v>-125.89149253856904</v>
      </c>
      <c r="T128" s="75">
        <f>1000*LN(D128)</f>
        <v>117.31221369610255</v>
      </c>
      <c r="U128" s="75">
        <f>1000*LN(E128)</f>
        <v>30.548842112634148</v>
      </c>
      <c r="V128" s="75">
        <f>1000*LN(F128)</f>
        <v>-46.452080595860686</v>
      </c>
      <c r="W128" s="75">
        <f>1000*LN(G128)</f>
        <v>-20.486511939771052</v>
      </c>
      <c r="X128" s="75">
        <f>1000*LN(H128)</f>
        <v>21.052721688998332</v>
      </c>
      <c r="Y128" s="75">
        <f>1000*LN(I128)</f>
        <v>17.569024718603103</v>
      </c>
      <c r="Z128" s="75">
        <f>1000*LN(J128)</f>
        <v>16.544678815121625</v>
      </c>
      <c r="AA128" s="75">
        <f>1000*LN(K128)</f>
        <v>7.3716287613439215</v>
      </c>
      <c r="AB128" s="75">
        <f>1000*LN(L128)</f>
        <v>127.94172881063452</v>
      </c>
      <c r="AC128" s="75">
        <f>1000*LN(M128)</f>
        <v>-43.535568567134085</v>
      </c>
      <c r="AD128" s="75">
        <f>1000*LN(N128)</f>
        <v>-25.966543848531039</v>
      </c>
      <c r="AE128" s="75">
        <f>1000*LN(O128)</f>
        <v>447.44612004149997</v>
      </c>
      <c r="AF128" s="75">
        <f>1000*LN(P128)</f>
        <v>-321.554627502931</v>
      </c>
      <c r="AG128" s="75">
        <f>1000*LN(Q128)</f>
        <v>-537.56302888160928</v>
      </c>
      <c r="AI128" s="40">
        <f>'d-beta'!T128/'d-beta'!Q128</f>
        <v>1.0266182756829869</v>
      </c>
      <c r="AJ128" s="40">
        <f>'d-beta'!Q128/'d-beta'!G128</f>
        <v>1.0073988661033653</v>
      </c>
      <c r="AK128" s="40">
        <f>'d-beta'!T128/'d-beta'!G128</f>
        <v>1.0342140868440328</v>
      </c>
      <c r="AL128" s="40">
        <f>'d-beta'!T130/'d-beta'!F130</f>
        <v>0.91172278742896651</v>
      </c>
      <c r="AN128" s="4">
        <f>'d-beta'!U128/'d-beta'!W128</f>
        <v>0.9953494064020314</v>
      </c>
      <c r="AO128" s="4">
        <f>'d-beta'!W128/'d-beta'!P128</f>
        <v>0.97938308606052882</v>
      </c>
      <c r="AP128" s="4">
        <f>'d-beta'!P128/'d-beta'!Q128</f>
        <v>1.0166822999318379</v>
      </c>
      <c r="AQ128" s="4">
        <f>'d-beta'!Q128/'d-beta'!G128</f>
        <v>1.0073988661033653</v>
      </c>
      <c r="AR128" s="4">
        <f>'d-beta'!U128/'d-beta'!G128</f>
        <v>0.99842370043202777</v>
      </c>
      <c r="AS128" s="4">
        <f>'d-beta'!U130/'d-beta'!F130</f>
        <v>0.88060128766819479</v>
      </c>
      <c r="AU128" s="53">
        <f t="shared" si="15"/>
        <v>26.270173131515243</v>
      </c>
      <c r="AV128" s="12">
        <f t="shared" si="16"/>
        <v>7.3716287613439215</v>
      </c>
      <c r="AW128" s="12">
        <f t="shared" si="17"/>
        <v>33.641801892858929</v>
      </c>
      <c r="AX128" s="12">
        <f t="shared" si="13"/>
        <v>-92.419296265809137</v>
      </c>
      <c r="AY128" s="12"/>
      <c r="AZ128" s="53">
        <f t="shared" si="18"/>
        <v>-4.6614412534666405</v>
      </c>
      <c r="BA128" s="53">
        <f t="shared" si="19"/>
        <v>-20.832409558235096</v>
      </c>
      <c r="BB128" s="12">
        <f t="shared" si="20"/>
        <v>16.544678815121625</v>
      </c>
      <c r="BC128" s="12">
        <f t="shared" si="21"/>
        <v>7.3716287613439215</v>
      </c>
      <c r="BD128" s="12">
        <f t="shared" si="22"/>
        <v>-1.5775432352361569</v>
      </c>
      <c r="BE128" s="12">
        <f t="shared" si="14"/>
        <v>-127.15032339923749</v>
      </c>
    </row>
    <row r="129" spans="1:57" x14ac:dyDescent="0.2">
      <c r="A129" s="72">
        <f>'d-beta'!A129</f>
        <v>248</v>
      </c>
      <c r="B129" s="44">
        <f t="shared" si="24"/>
        <v>1.9188333493236114</v>
      </c>
      <c r="D129" s="40">
        <f>'d-beta'!F129/'d-beta'!J129</f>
        <v>1.1244713230916361</v>
      </c>
      <c r="E129" s="39">
        <f>'d-beta'!J129/'d-beta'!K129</f>
        <v>1.0308942183536629</v>
      </c>
      <c r="F129" s="39">
        <f>'d-beta'!K129/'d-beta'!L129</f>
        <v>0.95471384053164454</v>
      </c>
      <c r="G129" s="39">
        <f>'d-beta'!L129/'d-beta'!M129</f>
        <v>0.98001109983411583</v>
      </c>
      <c r="H129" s="39">
        <f>'d-beta'!M129/'d-beta'!P129</f>
        <v>1.0210200004889549</v>
      </c>
      <c r="I129" s="39">
        <f>'d-beta'!N129/'d-beta'!P129</f>
        <v>1.0174697808515869</v>
      </c>
      <c r="J129" s="39">
        <f>'d-beta'!P129/'d-beta'!Q129</f>
        <v>1.0165480621361853</v>
      </c>
      <c r="K129" s="39">
        <f>'d-beta'!Q129/'d-beta'!G129</f>
        <v>1.00725159785614</v>
      </c>
      <c r="L129" s="133">
        <f>'d-beta'!F129/'d-beta'!R129</f>
        <v>1.1364622252119561</v>
      </c>
      <c r="M129" s="39">
        <f>'d-beta'!R129/'d-beta'!N129</f>
        <v>0.95768884020467893</v>
      </c>
      <c r="N129" s="39">
        <f>'d-beta'!R129/'d-beta'!P129</f>
        <v>0.97441945436706501</v>
      </c>
      <c r="O129" s="133">
        <f>'d-beta'!F129/'d-beta'!S129</f>
        <v>1.5613507208143145</v>
      </c>
      <c r="P129" s="39">
        <f>'d-beta'!S129/'d-beta'!G129</f>
        <v>0.72621692231251311</v>
      </c>
      <c r="Q129" s="39">
        <f>'d-beta'!H129/'d-beta'!N129</f>
        <v>0.58642387468192025</v>
      </c>
      <c r="R129" s="75">
        <f t="shared" si="23"/>
        <v>-125.64477558585358</v>
      </c>
      <c r="T129" s="75">
        <f>1000*LN(D129)</f>
        <v>117.31299017265511</v>
      </c>
      <c r="U129" s="75">
        <f>1000*LN(E129)</f>
        <v>30.426598756102752</v>
      </c>
      <c r="V129" s="75">
        <f>1000*LN(F129)</f>
        <v>-46.343626825828785</v>
      </c>
      <c r="W129" s="75">
        <f>1000*LN(G129)</f>
        <v>-20.191381020319511</v>
      </c>
      <c r="X129" s="75">
        <f>1000*LN(H129)</f>
        <v>20.802128108151923</v>
      </c>
      <c r="Y129" s="75">
        <f>1000*LN(I129)</f>
        <v>17.318938484817028</v>
      </c>
      <c r="Z129" s="75">
        <f>1000*LN(J129)</f>
        <v>16.41263495196478</v>
      </c>
      <c r="AA129" s="75">
        <f>1000*LN(K129)</f>
        <v>7.225431443127154</v>
      </c>
      <c r="AB129" s="75">
        <f>1000*LN(L129)</f>
        <v>127.92012593313243</v>
      </c>
      <c r="AC129" s="75">
        <f>1000*LN(M129)</f>
        <v>-43.232355227187931</v>
      </c>
      <c r="AD129" s="75">
        <f>1000*LN(N129)</f>
        <v>-25.913416742370984</v>
      </c>
      <c r="AE129" s="75">
        <f>1000*LN(O129)</f>
        <v>445.5512933082872</v>
      </c>
      <c r="AF129" s="75">
        <f>1000*LN(P129)</f>
        <v>-319.90651772243365</v>
      </c>
      <c r="AG129" s="75">
        <f>1000*LN(Q129)</f>
        <v>-533.71241525158359</v>
      </c>
      <c r="AI129" s="40">
        <f>'d-beta'!T129/'d-beta'!Q129</f>
        <v>1.0264282456736271</v>
      </c>
      <c r="AJ129" s="40">
        <f>'d-beta'!Q129/'d-beta'!G129</f>
        <v>1.00725159785614</v>
      </c>
      <c r="AK129" s="40">
        <f>'d-beta'!T129/'d-beta'!G129</f>
        <v>1.0338714905394355</v>
      </c>
      <c r="AL129" s="40">
        <f>'d-beta'!T131/'d-beta'!F131</f>
        <v>0.91164130124981058</v>
      </c>
      <c r="AN129" s="4">
        <f>'d-beta'!U129/'d-beta'!W129</f>
        <v>0.9953716092748045</v>
      </c>
      <c r="AO129" s="4">
        <f>'d-beta'!W129/'d-beta'!P129</f>
        <v>0.97954977830999157</v>
      </c>
      <c r="AP129" s="4">
        <f>'d-beta'!P129/'d-beta'!Q129</f>
        <v>1.0165480621361853</v>
      </c>
      <c r="AQ129" s="4">
        <f>'d-beta'!Q129/'d-beta'!G129</f>
        <v>1.00725159785614</v>
      </c>
      <c r="AR129" s="4">
        <f>'d-beta'!U129/'d-beta'!G129</f>
        <v>0.99833809124056117</v>
      </c>
      <c r="AS129" s="4">
        <f>'d-beta'!U131/'d-beta'!F131</f>
        <v>0.88073740620938945</v>
      </c>
      <c r="AU129" s="53">
        <f t="shared" si="15"/>
        <v>26.085053108246687</v>
      </c>
      <c r="AV129" s="12">
        <f t="shared" si="16"/>
        <v>7.225431443127154</v>
      </c>
      <c r="AW129" s="12">
        <f t="shared" si="17"/>
        <v>33.310484551373769</v>
      </c>
      <c r="AX129" s="12">
        <f t="shared" si="13"/>
        <v>-92.508676307585901</v>
      </c>
      <c r="AY129" s="12"/>
      <c r="AZ129" s="53">
        <f t="shared" si="18"/>
        <v>-4.6391348904964635</v>
      </c>
      <c r="BA129" s="53">
        <f t="shared" si="19"/>
        <v>-20.662222766337408</v>
      </c>
      <c r="BB129" s="12">
        <f t="shared" si="20"/>
        <v>16.41263495196478</v>
      </c>
      <c r="BC129" s="12">
        <f t="shared" si="21"/>
        <v>7.225431443127154</v>
      </c>
      <c r="BD129" s="12">
        <f t="shared" si="22"/>
        <v>-1.663291261741964</v>
      </c>
      <c r="BE129" s="12">
        <f t="shared" si="14"/>
        <v>-126.99576080211882</v>
      </c>
    </row>
    <row r="130" spans="1:57" x14ac:dyDescent="0.2">
      <c r="A130" s="72">
        <f>'d-beta'!A130</f>
        <v>250</v>
      </c>
      <c r="B130" s="44">
        <f t="shared" si="24"/>
        <v>1.9114976584153685</v>
      </c>
      <c r="D130" s="40">
        <f>'d-beta'!F130/'d-beta'!J130</f>
        <v>1.1244708588741561</v>
      </c>
      <c r="E130" s="39">
        <f>'d-beta'!J130/'d-beta'!K130</f>
        <v>1.030773493236758</v>
      </c>
      <c r="F130" s="39">
        <f>'d-beta'!K130/'d-beta'!L130</f>
        <v>0.95481386069391638</v>
      </c>
      <c r="G130" s="39">
        <f>'d-beta'!L130/'d-beta'!M130</f>
        <v>0.98029415215149707</v>
      </c>
      <c r="H130" s="39">
        <f>'d-beta'!M130/'d-beta'!P130</f>
        <v>1.0207712549260752</v>
      </c>
      <c r="I130" s="39">
        <f>'d-beta'!N130/'d-beta'!P130</f>
        <v>1.0172165151631856</v>
      </c>
      <c r="J130" s="39">
        <f>'d-beta'!P130/'d-beta'!Q130</f>
        <v>1.0164157391703426</v>
      </c>
      <c r="K130" s="39">
        <f>'d-beta'!Q130/'d-beta'!G130</f>
        <v>1.007102829158002</v>
      </c>
      <c r="L130" s="133">
        <f>'d-beta'!F130/'d-beta'!R130</f>
        <v>1.1364384213262289</v>
      </c>
      <c r="M130" s="39">
        <f>'d-beta'!R130/'d-beta'!N130</f>
        <v>0.95797835098176498</v>
      </c>
      <c r="N130" s="39">
        <f>'d-beta'!R130/'d-beta'!P130</f>
        <v>0.97447139978744612</v>
      </c>
      <c r="O130" s="133">
        <f>'d-beta'!F130/'d-beta'!S130</f>
        <v>1.5584223010986606</v>
      </c>
      <c r="P130" s="39">
        <f>'d-beta'!S130/'d-beta'!G130</f>
        <v>0.72740293423140945</v>
      </c>
      <c r="Q130" s="39">
        <f>'d-beta'!H130/'d-beta'!N130</f>
        <v>0.58866245747956847</v>
      </c>
      <c r="R130" s="75">
        <f t="shared" si="23"/>
        <v>-125.39925148186784</v>
      </c>
      <c r="T130" s="75">
        <f>1000*LN(D130)</f>
        <v>117.31257734080577</v>
      </c>
      <c r="U130" s="75">
        <f>1000*LN(E130)</f>
        <v>30.309484716469548</v>
      </c>
      <c r="V130" s="75">
        <f>1000*LN(F130)</f>
        <v>-46.238867767032083</v>
      </c>
      <c r="W130" s="75">
        <f>1000*LN(G130)</f>
        <v>-19.902597098466877</v>
      </c>
      <c r="X130" s="75">
        <f>1000*LN(H130)</f>
        <v>20.558473852653865</v>
      </c>
      <c r="Y130" s="75">
        <f>1000*LN(I130)</f>
        <v>17.069990339635719</v>
      </c>
      <c r="Z130" s="75">
        <f>1000*LN(J130)</f>
        <v>16.282457556829087</v>
      </c>
      <c r="AA130" s="75">
        <f>1000*LN(K130)</f>
        <v>7.0777228806086194</v>
      </c>
      <c r="AB130" s="75">
        <f>1000*LN(L130)</f>
        <v>127.89918011153276</v>
      </c>
      <c r="AC130" s="75">
        <f>1000*LN(M130)</f>
        <v>-42.930099406738385</v>
      </c>
      <c r="AD130" s="75">
        <f>1000*LN(N130)</f>
        <v>-25.860109067102581</v>
      </c>
      <c r="AE130" s="75">
        <f>1000*LN(O130)</f>
        <v>443.6739640569902</v>
      </c>
      <c r="AF130" s="75">
        <f>1000*LN(P130)</f>
        <v>-318.27471257512229</v>
      </c>
      <c r="AG130" s="75">
        <f>1000*LN(Q130)</f>
        <v>-529.90233688636442</v>
      </c>
      <c r="AI130" s="40">
        <f>'d-beta'!T130/'d-beta'!Q130</f>
        <v>1.0262406104208666</v>
      </c>
      <c r="AJ130" s="40">
        <f>'d-beta'!Q130/'d-beta'!G130</f>
        <v>1.007102829158002</v>
      </c>
      <c r="AK130" s="40">
        <f>'d-beta'!T130/'d-beta'!G130</f>
        <v>1.0335298221516895</v>
      </c>
      <c r="AL130" s="40">
        <f>'d-beta'!T132/'d-beta'!F132</f>
        <v>0.91156475303037898</v>
      </c>
      <c r="AN130" s="4">
        <f>'d-beta'!U130/'d-beta'!W130</f>
        <v>0.9953913757599322</v>
      </c>
      <c r="AO130" s="4">
        <f>'d-beta'!W130/'d-beta'!P130</f>
        <v>0.97971655801715007</v>
      </c>
      <c r="AP130" s="4">
        <f>'d-beta'!P130/'d-beta'!Q130</f>
        <v>1.0164157391703426</v>
      </c>
      <c r="AQ130" s="4">
        <f>'d-beta'!Q130/'d-beta'!G130</f>
        <v>1.007102829158002</v>
      </c>
      <c r="AR130" s="4">
        <f>'d-beta'!U130/'d-beta'!G130</f>
        <v>0.99825046031458042</v>
      </c>
      <c r="AS130" s="4">
        <f>'d-beta'!U132/'d-beta'!F132</f>
        <v>0.8808726665764357</v>
      </c>
      <c r="AU130" s="53">
        <f t="shared" si="15"/>
        <v>25.902232335450261</v>
      </c>
      <c r="AV130" s="12">
        <f t="shared" si="16"/>
        <v>7.0777228806086194</v>
      </c>
      <c r="AW130" s="12">
        <f t="shared" si="17"/>
        <v>32.979955216058784</v>
      </c>
      <c r="AX130" s="12">
        <f t="shared" si="13"/>
        <v>-92.592647309433843</v>
      </c>
      <c r="AY130" s="12"/>
      <c r="AZ130" s="53">
        <f t="shared" si="18"/>
        <v>-4.6192766901210955</v>
      </c>
      <c r="BA130" s="53">
        <f t="shared" si="19"/>
        <v>-20.491975664686102</v>
      </c>
      <c r="BB130" s="12">
        <f t="shared" si="20"/>
        <v>16.282457556829087</v>
      </c>
      <c r="BC130" s="12">
        <f t="shared" si="21"/>
        <v>7.0777228806086194</v>
      </c>
      <c r="BD130" s="12">
        <f t="shared" si="22"/>
        <v>-1.7510719173695399</v>
      </c>
      <c r="BE130" s="12">
        <f t="shared" si="14"/>
        <v>-126.84219632221306</v>
      </c>
    </row>
    <row r="131" spans="1:57" x14ac:dyDescent="0.2">
      <c r="A131" s="72">
        <f>'d-beta'!A131</f>
        <v>252</v>
      </c>
      <c r="B131" s="44">
        <f t="shared" si="24"/>
        <v>1.9042178425211844</v>
      </c>
      <c r="D131" s="40">
        <f>'d-beta'!F131/'d-beta'!J131</f>
        <v>1.1244760689364037</v>
      </c>
      <c r="E131" s="39">
        <f>'d-beta'!J131/'d-beta'!K131</f>
        <v>1.0306481487628545</v>
      </c>
      <c r="F131" s="39">
        <f>'d-beta'!K131/'d-beta'!L131</f>
        <v>0.95491948776467606</v>
      </c>
      <c r="G131" s="39">
        <f>'d-beta'!L131/'d-beta'!M131</f>
        <v>0.98057377303950521</v>
      </c>
      <c r="H131" s="39">
        <f>'d-beta'!M131/'d-beta'!P131</f>
        <v>1.0205235577684726</v>
      </c>
      <c r="I131" s="39">
        <f>'d-beta'!N131/'d-beta'!P131</f>
        <v>1.0169709317009605</v>
      </c>
      <c r="J131" s="39">
        <f>'d-beta'!P131/'d-beta'!Q131</f>
        <v>1.0162854964664685</v>
      </c>
      <c r="K131" s="39">
        <f>'d-beta'!Q131/'d-beta'!G131</f>
        <v>1.006959136236526</v>
      </c>
      <c r="L131" s="133">
        <f>'d-beta'!F131/'d-beta'!R131</f>
        <v>1.1364188782276774</v>
      </c>
      <c r="M131" s="39">
        <f>'d-beta'!R131/'d-beta'!N131</f>
        <v>0.95826081532079477</v>
      </c>
      <c r="N131" s="39">
        <f>'d-beta'!R131/'d-beta'!P131</f>
        <v>0.97452339416931066</v>
      </c>
      <c r="O131" s="133">
        <f>'d-beta'!F131/'d-beta'!S131</f>
        <v>1.5555274831483616</v>
      </c>
      <c r="P131" s="39">
        <f>'d-beta'!S131/'d-beta'!G131</f>
        <v>0.72858561857276416</v>
      </c>
      <c r="Q131" s="39">
        <f>'d-beta'!H131/'d-beta'!N131</f>
        <v>0.59088924238170981</v>
      </c>
      <c r="R131" s="75">
        <f t="shared" si="23"/>
        <v>-125.16457252644064</v>
      </c>
      <c r="T131" s="75">
        <f>1000*LN(D131)</f>
        <v>117.31721067579755</v>
      </c>
      <c r="U131" s="75">
        <f>1000*LN(E131)</f>
        <v>30.187874977341707</v>
      </c>
      <c r="V131" s="75">
        <f>1000*LN(F131)</f>
        <v>-46.128248060932648</v>
      </c>
      <c r="W131" s="75">
        <f>1000*LN(G131)</f>
        <v>-19.61739595226906</v>
      </c>
      <c r="X131" s="75">
        <f>1000*LN(H131)</f>
        <v>20.315787536813584</v>
      </c>
      <c r="Y131" s="75">
        <f>1000*LN(I131)</f>
        <v>16.828534259669475</v>
      </c>
      <c r="Z131" s="75">
        <f>1000*LN(J131)</f>
        <v>16.154310142178154</v>
      </c>
      <c r="AA131" s="75">
        <f>1000*LN(K131)</f>
        <v>6.9350332075114611</v>
      </c>
      <c r="AB131" s="75">
        <f>1000*LN(L131)</f>
        <v>127.88198316867516</v>
      </c>
      <c r="AC131" s="75">
        <f>1000*LN(M131)</f>
        <v>-42.63528825159365</v>
      </c>
      <c r="AD131" s="75">
        <f>1000*LN(N131)</f>
        <v>-25.806753991924246</v>
      </c>
      <c r="AE131" s="75">
        <f>1000*LN(O131)</f>
        <v>441.81470556871653</v>
      </c>
      <c r="AF131" s="75">
        <f>1000*LN(P131)</f>
        <v>-316.65013304227585</v>
      </c>
      <c r="AG131" s="75">
        <f>1000*LN(Q131)</f>
        <v>-526.12668627649759</v>
      </c>
      <c r="AI131" s="40">
        <f>'d-beta'!T131/'d-beta'!Q131</f>
        <v>1.0260544987329689</v>
      </c>
      <c r="AJ131" s="40">
        <f>'d-beta'!Q131/'d-beta'!G131</f>
        <v>1.006959136236526</v>
      </c>
      <c r="AK131" s="40">
        <f>'d-beta'!T131/'d-beta'!G131</f>
        <v>1.0331949517757522</v>
      </c>
      <c r="AL131" s="40">
        <f>'d-beta'!T133/'d-beta'!F133</f>
        <v>0.9114842906695404</v>
      </c>
      <c r="AN131" s="4">
        <f>'d-beta'!U131/'d-beta'!W131</f>
        <v>0.99541505911241857</v>
      </c>
      <c r="AO131" s="4">
        <f>'d-beta'!W131/'d-beta'!P131</f>
        <v>0.97988011380022588</v>
      </c>
      <c r="AP131" s="4">
        <f>'d-beta'!P131/'d-beta'!Q131</f>
        <v>1.0162854964664685</v>
      </c>
      <c r="AQ131" s="4">
        <f>'d-beta'!Q131/'d-beta'!G131</f>
        <v>1.006959136236526</v>
      </c>
      <c r="AR131" s="4">
        <f>'d-beta'!U131/'d-beta'!G131</f>
        <v>0.99817048732663516</v>
      </c>
      <c r="AS131" s="4">
        <f>'d-beta'!U133/'d-beta'!F133</f>
        <v>0.88100494318801537</v>
      </c>
      <c r="AU131" s="53">
        <f t="shared" si="15"/>
        <v>25.720863011343141</v>
      </c>
      <c r="AV131" s="12">
        <f t="shared" si="16"/>
        <v>6.9350332075114611</v>
      </c>
      <c r="AW131" s="12">
        <f t="shared" si="17"/>
        <v>32.655896218854686</v>
      </c>
      <c r="AX131" s="12">
        <f t="shared" si="13"/>
        <v>-92.680919603773802</v>
      </c>
      <c r="AY131" s="12"/>
      <c r="AZ131" s="53">
        <f t="shared" si="18"/>
        <v>-4.5954839676618624</v>
      </c>
      <c r="BA131" s="53">
        <f t="shared" si="19"/>
        <v>-20.325047657706058</v>
      </c>
      <c r="BB131" s="12">
        <f t="shared" si="20"/>
        <v>16.154310142178154</v>
      </c>
      <c r="BC131" s="12">
        <f t="shared" si="21"/>
        <v>6.9350332075114611</v>
      </c>
      <c r="BD131" s="12">
        <f t="shared" si="22"/>
        <v>-1.8311882756781721</v>
      </c>
      <c r="BE131" s="12">
        <f t="shared" si="14"/>
        <v>-126.69204217859364</v>
      </c>
    </row>
    <row r="132" spans="1:57" x14ac:dyDescent="0.2">
      <c r="A132" s="72">
        <f>'d-beta'!A132</f>
        <v>254</v>
      </c>
      <c r="B132" s="44">
        <f t="shared" si="24"/>
        <v>1.896993265673907</v>
      </c>
      <c r="D132" s="40">
        <f>'d-beta'!F132/'d-beta'!J132</f>
        <v>1.1244771588576572</v>
      </c>
      <c r="E132" s="39">
        <f>'d-beta'!J132/'d-beta'!K132</f>
        <v>1.0305250182889554</v>
      </c>
      <c r="F132" s="39">
        <f>'d-beta'!K132/'d-beta'!L132</f>
        <v>0.95501832763884498</v>
      </c>
      <c r="G132" s="39">
        <f>'d-beta'!L132/'d-beta'!M132</f>
        <v>0.98085606375888268</v>
      </c>
      <c r="H132" s="39">
        <f>'d-beta'!M132/'d-beta'!P132</f>
        <v>1.0202791925103529</v>
      </c>
      <c r="I132" s="39">
        <f>'d-beta'!N132/'d-beta'!P132</f>
        <v>1.0167258590896211</v>
      </c>
      <c r="J132" s="39">
        <f>'d-beta'!P132/'d-beta'!Q132</f>
        <v>1.0161530362293223</v>
      </c>
      <c r="K132" s="39">
        <f>'d-beta'!Q132/'d-beta'!G132</f>
        <v>1.0068162508188527</v>
      </c>
      <c r="L132" s="133">
        <f>'d-beta'!F132/'d-beta'!R132</f>
        <v>1.1363936757378152</v>
      </c>
      <c r="M132" s="39">
        <f>'d-beta'!R132/'d-beta'!N132</f>
        <v>0.95854502521462248</v>
      </c>
      <c r="N132" s="39">
        <f>'d-beta'!R132/'d-beta'!P132</f>
        <v>0.97457751423741967</v>
      </c>
      <c r="O132" s="133">
        <f>'d-beta'!F132/'d-beta'!S132</f>
        <v>1.552660554331597</v>
      </c>
      <c r="P132" s="39">
        <f>'d-beta'!S132/'d-beta'!G132</f>
        <v>0.72975656598978977</v>
      </c>
      <c r="Q132" s="39">
        <f>'d-beta'!H132/'d-beta'!N132</f>
        <v>0.59310256039891229</v>
      </c>
      <c r="R132" s="75">
        <f t="shared" si="23"/>
        <v>-124.92567441661072</v>
      </c>
      <c r="T132" s="75">
        <f>1000*LN(D132)</f>
        <v>117.31817994562495</v>
      </c>
      <c r="U132" s="75">
        <f>1000*LN(E132)</f>
        <v>30.068398869255457</v>
      </c>
      <c r="V132" s="75">
        <f>1000*LN(F132)</f>
        <v>-46.024747440692536</v>
      </c>
      <c r="W132" s="75">
        <f>1000*LN(G132)</f>
        <v>-19.329554178854117</v>
      </c>
      <c r="X132" s="75">
        <f>1000*LN(H132)</f>
        <v>20.076307989606835</v>
      </c>
      <c r="Y132" s="75">
        <f>1000*LN(I132)</f>
        <v>16.587522311737498</v>
      </c>
      <c r="Z132" s="75">
        <f>1000*LN(J132)</f>
        <v>16.023964023264494</v>
      </c>
      <c r="AA132" s="75">
        <f>1000*LN(K132)</f>
        <v>6.7931252084053808</v>
      </c>
      <c r="AB132" s="75">
        <f>1000*LN(L132)</f>
        <v>127.85980580977314</v>
      </c>
      <c r="AC132" s="75">
        <f>1000*LN(M132)</f>
        <v>-42.338742936569886</v>
      </c>
      <c r="AD132" s="75">
        <f>1000*LN(N132)</f>
        <v>-25.751220624832278</v>
      </c>
      <c r="AE132" s="75">
        <f>1000*LN(O132)</f>
        <v>439.9699461170747</v>
      </c>
      <c r="AF132" s="75">
        <f>1000*LN(P132)</f>
        <v>-315.04427170046392</v>
      </c>
      <c r="AG132" s="75">
        <f>1000*LN(Q132)</f>
        <v>-522.38794317002112</v>
      </c>
      <c r="AI132" s="40">
        <f>'d-beta'!T132/'d-beta'!Q132</f>
        <v>1.0258688395683702</v>
      </c>
      <c r="AJ132" s="40">
        <f>'d-beta'!Q132/'d-beta'!G132</f>
        <v>1.0068162508188527</v>
      </c>
      <c r="AK132" s="40">
        <f>'d-beta'!T132/'d-beta'!G132</f>
        <v>1.0328614188861136</v>
      </c>
      <c r="AL132" s="40">
        <f>'d-beta'!T134/'d-beta'!F134</f>
        <v>0.91140532804664576</v>
      </c>
      <c r="AN132" s="4">
        <f>'d-beta'!U132/'d-beta'!W132</f>
        <v>0.99543627926855582</v>
      </c>
      <c r="AO132" s="4">
        <f>'d-beta'!W132/'d-beta'!P132</f>
        <v>0.98004239814525917</v>
      </c>
      <c r="AP132" s="4">
        <f>'d-beta'!P132/'d-beta'!Q132</f>
        <v>1.0161530362293223</v>
      </c>
      <c r="AQ132" s="4">
        <f>'d-beta'!Q132/'d-beta'!G132</f>
        <v>1.0068162508188527</v>
      </c>
      <c r="AR132" s="4">
        <f>'d-beta'!U132/'d-beta'!G132</f>
        <v>0.9980853134498181</v>
      </c>
      <c r="AS132" s="4">
        <f>'d-beta'!U134/'d-beta'!F134</f>
        <v>0.88113457278311502</v>
      </c>
      <c r="AU132" s="53">
        <f t="shared" si="15"/>
        <v>25.539901898771433</v>
      </c>
      <c r="AV132" s="12">
        <f t="shared" si="16"/>
        <v>6.7931252084053808</v>
      </c>
      <c r="AW132" s="12">
        <f t="shared" si="17"/>
        <v>32.333027107176854</v>
      </c>
      <c r="AX132" s="12">
        <f t="shared" ref="AX132:AX195" si="25">1000*LN(AL132)</f>
        <v>-92.767554166978613</v>
      </c>
      <c r="AY132" s="12"/>
      <c r="AZ132" s="53">
        <f t="shared" si="18"/>
        <v>-4.5741662974481549</v>
      </c>
      <c r="BA132" s="53">
        <f t="shared" si="19"/>
        <v>-20.159444839824161</v>
      </c>
      <c r="BB132" s="12">
        <f t="shared" si="20"/>
        <v>16.023964023264494</v>
      </c>
      <c r="BC132" s="12">
        <f t="shared" si="21"/>
        <v>6.7931252084053808</v>
      </c>
      <c r="BD132" s="12">
        <f t="shared" si="22"/>
        <v>-1.9165219056023668</v>
      </c>
      <c r="BE132" s="12">
        <f t="shared" ref="BE132:BE195" si="26">1000*LN(AS132)</f>
        <v>-126.54491467346865</v>
      </c>
    </row>
    <row r="133" spans="1:57" x14ac:dyDescent="0.2">
      <c r="A133" s="72">
        <f>'d-beta'!A133</f>
        <v>256</v>
      </c>
      <c r="B133" s="44">
        <f t="shared" si="24"/>
        <v>1.8898233015213077</v>
      </c>
      <c r="D133" s="40">
        <f>'d-beta'!F133/'d-beta'!J133</f>
        <v>1.1244803629907432</v>
      </c>
      <c r="E133" s="39">
        <f>'d-beta'!J133/'d-beta'!K133</f>
        <v>1.0304041789359042</v>
      </c>
      <c r="F133" s="39">
        <f>'d-beta'!K133/'d-beta'!L133</f>
        <v>0.9551194172170121</v>
      </c>
      <c r="G133" s="39">
        <f>'d-beta'!L133/'d-beta'!M133</f>
        <v>0.98113154056718788</v>
      </c>
      <c r="H133" s="39">
        <f>'d-beta'!M133/'d-beta'!P133</f>
        <v>1.0200372099196087</v>
      </c>
      <c r="I133" s="39">
        <f>'d-beta'!N133/'d-beta'!P133</f>
        <v>1.0164835099244247</v>
      </c>
      <c r="J133" s="39">
        <f>'d-beta'!P133/'d-beta'!Q133</f>
        <v>1.0160249687816865</v>
      </c>
      <c r="K133" s="39">
        <f>'d-beta'!Q133/'d-beta'!G133</f>
        <v>1.0066753641281534</v>
      </c>
      <c r="L133" s="133">
        <f>'d-beta'!F133/'d-beta'!R133</f>
        <v>1.1363728394914216</v>
      </c>
      <c r="M133" s="39">
        <f>'d-beta'!R133/'d-beta'!N133</f>
        <v>0.9588247380316417</v>
      </c>
      <c r="N133" s="39">
        <f>'d-beta'!R133/'d-beta'!P133</f>
        <v>0.97462953511677008</v>
      </c>
      <c r="O133" s="133">
        <f>'d-beta'!F133/'d-beta'!S133</f>
        <v>1.549824139446216</v>
      </c>
      <c r="P133" s="39">
        <f>'d-beta'!S133/'d-beta'!G133</f>
        <v>0.73092331202655403</v>
      </c>
      <c r="Q133" s="39">
        <f>'d-beta'!H133/'d-beta'!N133</f>
        <v>0.59530590633939728</v>
      </c>
      <c r="R133" s="75">
        <f t="shared" si="23"/>
        <v>-124.69473302843789</v>
      </c>
      <c r="T133" s="75">
        <f>1000*LN(D133)</f>
        <v>117.32102938413576</v>
      </c>
      <c r="U133" s="75">
        <f>1000*LN(E133)</f>
        <v>29.951132004044968</v>
      </c>
      <c r="V133" s="75">
        <f>1000*LN(F133)</f>
        <v>-45.918902112486506</v>
      </c>
      <c r="W133" s="75">
        <f>1000*LN(G133)</f>
        <v>-19.048740161978529</v>
      </c>
      <c r="X133" s="75">
        <f>1000*LN(H133)</f>
        <v>19.839106944131096</v>
      </c>
      <c r="Y133" s="75">
        <f>1000*LN(I133)</f>
        <v>16.349131548801328</v>
      </c>
      <c r="Z133" s="75">
        <f>1000*LN(J133)</f>
        <v>15.897924426841763</v>
      </c>
      <c r="AA133" s="75">
        <f>1000*LN(K133)</f>
        <v>6.6531825437492165</v>
      </c>
      <c r="AB133" s="75">
        <f>1000*LN(L133)</f>
        <v>127.84147022954123</v>
      </c>
      <c r="AC133" s="75">
        <f>1000*LN(M133)</f>
        <v>-42.046975720495794</v>
      </c>
      <c r="AD133" s="75">
        <f>1000*LN(N133)</f>
        <v>-25.69784417169458</v>
      </c>
      <c r="AE133" s="75">
        <f>1000*LN(O133)</f>
        <v>438.14146607246551</v>
      </c>
      <c r="AF133" s="75">
        <f>1000*LN(P133)</f>
        <v>-313.44673304402767</v>
      </c>
      <c r="AG133" s="75">
        <f>1000*LN(Q133)</f>
        <v>-518.67987725367243</v>
      </c>
      <c r="AI133" s="40">
        <f>'d-beta'!T133/'d-beta'!Q133</f>
        <v>1.0256849475010648</v>
      </c>
      <c r="AJ133" s="40">
        <f>'d-beta'!Q133/'d-beta'!G133</f>
        <v>1.0066753641281534</v>
      </c>
      <c r="AK133" s="40">
        <f>'d-beta'!T133/'d-beta'!G133</f>
        <v>1.0325317680064003</v>
      </c>
      <c r="AL133" s="40">
        <f>'d-beta'!T135/'d-beta'!F135</f>
        <v>0.91132678687974245</v>
      </c>
      <c r="AN133" s="4">
        <f>'d-beta'!U133/'d-beta'!W133</f>
        <v>0.9954581657892474</v>
      </c>
      <c r="AO133" s="4">
        <f>'d-beta'!W133/'d-beta'!P133</f>
        <v>0.98020236234611546</v>
      </c>
      <c r="AP133" s="4">
        <f>'d-beta'!P133/'d-beta'!Q133</f>
        <v>1.0160249687816865</v>
      </c>
      <c r="AQ133" s="4">
        <f>'d-beta'!Q133/'d-beta'!G133</f>
        <v>1.0066753641281534</v>
      </c>
      <c r="AR133" s="4">
        <f>'d-beta'!U133/'d-beta'!G133</f>
        <v>0.99800468414446875</v>
      </c>
      <c r="AS133" s="4">
        <f>'d-beta'!U135/'d-beta'!F135</f>
        <v>0.88126516854884529</v>
      </c>
      <c r="AU133" s="53">
        <f t="shared" ref="AU133:AU196" si="27">1000*LN(AI133)</f>
        <v>25.360630880914691</v>
      </c>
      <c r="AV133" s="12">
        <f t="shared" ref="AV133:AV196" si="28">1000*LN(AJ133)</f>
        <v>6.6531825437492165</v>
      </c>
      <c r="AW133" s="12">
        <f t="shared" ref="AW133:AW196" si="29">1000*LN(AK133)</f>
        <v>32.013813424663979</v>
      </c>
      <c r="AX133" s="12">
        <f t="shared" si="25"/>
        <v>-92.853733772098593</v>
      </c>
      <c r="AY133" s="12"/>
      <c r="AZ133" s="53">
        <f t="shared" ref="AZ133:AZ196" si="30">1000*LN(AN133)</f>
        <v>-4.5521796765634717</v>
      </c>
      <c r="BA133" s="53">
        <f t="shared" ref="BA133:BA196" si="31">1000*LN(AO133)</f>
        <v>-19.996236444183538</v>
      </c>
      <c r="BB133" s="12">
        <f t="shared" ref="BB133:BB196" si="32">1000*LN(AP133)</f>
        <v>15.897924426841763</v>
      </c>
      <c r="BC133" s="12">
        <f t="shared" ref="BC133:BC196" si="33">1000*LN(AQ133)</f>
        <v>6.6531825437492165</v>
      </c>
      <c r="BD133" s="12">
        <f t="shared" ref="BD133:BD196" si="34">1000*LN(AR133)</f>
        <v>-1.9973091501558526</v>
      </c>
      <c r="BE133" s="12">
        <f t="shared" si="26"/>
        <v>-126.39671246609588</v>
      </c>
    </row>
    <row r="134" spans="1:57" x14ac:dyDescent="0.2">
      <c r="A134" s="72">
        <f>'d-beta'!A134</f>
        <v>258</v>
      </c>
      <c r="B134" s="44">
        <f t="shared" si="24"/>
        <v>1.8827073331450628</v>
      </c>
      <c r="D134" s="40">
        <f>'d-beta'!F134/'d-beta'!J134</f>
        <v>1.1244863614805367</v>
      </c>
      <c r="E134" s="39">
        <f>'d-beta'!J134/'d-beta'!K134</f>
        <v>1.0302824285472687</v>
      </c>
      <c r="F134" s="39">
        <f>'d-beta'!K134/'d-beta'!L134</f>
        <v>0.95521954056411751</v>
      </c>
      <c r="G134" s="39">
        <f>'d-beta'!L134/'d-beta'!M134</f>
        <v>0.98140309155766936</v>
      </c>
      <c r="H134" s="39">
        <f>'d-beta'!M134/'d-beta'!P134</f>
        <v>1.0198010553211692</v>
      </c>
      <c r="I134" s="39">
        <f>'d-beta'!N134/'d-beta'!P134</f>
        <v>1.0162440797814045</v>
      </c>
      <c r="J134" s="39">
        <f>'d-beta'!P134/'d-beta'!Q134</f>
        <v>1.0158959861560677</v>
      </c>
      <c r="K134" s="39">
        <f>'d-beta'!Q134/'d-beta'!G134</f>
        <v>1.0065387811519171</v>
      </c>
      <c r="L134" s="133">
        <f>'d-beta'!F134/'d-beta'!R134</f>
        <v>1.136353415364691</v>
      </c>
      <c r="M134" s="39">
        <f>'d-beta'!R134/'d-beta'!N134</f>
        <v>0.95910269668284143</v>
      </c>
      <c r="N134" s="39">
        <f>'d-beta'!R134/'d-beta'!P134</f>
        <v>0.97468243740631777</v>
      </c>
      <c r="O134" s="133">
        <f>'d-beta'!F134/'d-beta'!S134</f>
        <v>1.5470169061915373</v>
      </c>
      <c r="P134" s="39">
        <f>'d-beta'!S134/'d-beta'!G134</f>
        <v>0.73208458015771982</v>
      </c>
      <c r="Q134" s="39">
        <f>'d-beta'!H134/'d-beta'!N134</f>
        <v>0.5974958237212632</v>
      </c>
      <c r="R134" s="75">
        <f t="shared" ref="R134:R192" si="35">1000*LN(1/PRODUCT(O134,P134))</f>
        <v>-124.46927487097382</v>
      </c>
      <c r="T134" s="75">
        <f>1000*LN(D134)</f>
        <v>117.32636382481761</v>
      </c>
      <c r="U134" s="75">
        <f>1000*LN(E134)</f>
        <v>29.832967127993435</v>
      </c>
      <c r="V134" s="75">
        <f>1000*LN(F134)</f>
        <v>-45.814079513555292</v>
      </c>
      <c r="W134" s="75">
        <f>1000*LN(G134)</f>
        <v>-18.772005180827676</v>
      </c>
      <c r="X134" s="75">
        <f>1000*LN(H134)</f>
        <v>19.607564469888228</v>
      </c>
      <c r="Y134" s="75">
        <f>1000*LN(I134)</f>
        <v>16.113556309561208</v>
      </c>
      <c r="Z134" s="75">
        <f>1000*LN(J134)</f>
        <v>15.770968084885071</v>
      </c>
      <c r="AA134" s="75">
        <f>1000*LN(K134)</f>
        <v>6.5174960577724743</v>
      </c>
      <c r="AB134" s="75">
        <f>1000*LN(L134)</f>
        <v>127.82437699036245</v>
      </c>
      <c r="AC134" s="75">
        <f>1000*LN(M134)</f>
        <v>-41.75712257160734</v>
      </c>
      <c r="AD134" s="75">
        <f>1000*LN(N134)</f>
        <v>-25.643566262046079</v>
      </c>
      <c r="AE134" s="75">
        <f>1000*LN(O134)</f>
        <v>436.32849990324928</v>
      </c>
      <c r="AF134" s="75">
        <f>1000*LN(P134)</f>
        <v>-311.85922503227539</v>
      </c>
      <c r="AG134" s="75">
        <f>1000*LN(Q134)</f>
        <v>-515.00798478874265</v>
      </c>
      <c r="AI134" s="40">
        <f>'d-beta'!T134/'d-beta'!Q134</f>
        <v>1.0255040262397845</v>
      </c>
      <c r="AJ134" s="40">
        <f>'d-beta'!Q134/'d-beta'!G134</f>
        <v>1.0065387811519171</v>
      </c>
      <c r="AK134" s="40">
        <f>'d-beta'!T134/'d-beta'!G134</f>
        <v>1.0322095726377762</v>
      </c>
      <c r="AL134" s="40">
        <f>'d-beta'!T136/'d-beta'!F136</f>
        <v>0.91124621086571034</v>
      </c>
      <c r="AN134" s="4">
        <f>'d-beta'!U134/'d-beta'!W134</f>
        <v>0.99547748629301314</v>
      </c>
      <c r="AO134" s="4">
        <f>'d-beta'!W134/'d-beta'!P134</f>
        <v>0.98036401467968259</v>
      </c>
      <c r="AP134" s="4">
        <f>'d-beta'!P134/'d-beta'!Q134</f>
        <v>1.0158959861560677</v>
      </c>
      <c r="AQ134" s="4">
        <f>'d-beta'!Q134/'d-beta'!G134</f>
        <v>1.0065387811519171</v>
      </c>
      <c r="AR134" s="4">
        <f>'d-beta'!U134/'d-beta'!G134</f>
        <v>0.9979265128481668</v>
      </c>
      <c r="AS134" s="4">
        <f>'d-beta'!U136/'d-beta'!F136</f>
        <v>0.88138934660311785</v>
      </c>
      <c r="AU134" s="53">
        <f t="shared" si="27"/>
        <v>25.184224646222972</v>
      </c>
      <c r="AV134" s="12">
        <f t="shared" si="28"/>
        <v>6.5174960577724743</v>
      </c>
      <c r="AW134" s="12">
        <f t="shared" si="29"/>
        <v>31.701720703995363</v>
      </c>
      <c r="AX134" s="12">
        <f t="shared" si="25"/>
        <v>-92.942153839974353</v>
      </c>
      <c r="AY134" s="12"/>
      <c r="AZ134" s="53">
        <f t="shared" si="30"/>
        <v>-4.5327712102515241</v>
      </c>
      <c r="BA134" s="53">
        <f t="shared" si="31"/>
        <v>-19.831332734900631</v>
      </c>
      <c r="BB134" s="12">
        <f t="shared" si="32"/>
        <v>15.770968084885071</v>
      </c>
      <c r="BC134" s="12">
        <f t="shared" si="33"/>
        <v>6.5174960577724743</v>
      </c>
      <c r="BD134" s="12">
        <f t="shared" si="34"/>
        <v>-2.0756398024946683</v>
      </c>
      <c r="BE134" s="12">
        <f t="shared" si="26"/>
        <v>-126.25581355095336</v>
      </c>
    </row>
    <row r="135" spans="1:57" x14ac:dyDescent="0.2">
      <c r="A135" s="72">
        <f>'d-beta'!A135</f>
        <v>260</v>
      </c>
      <c r="B135" s="44">
        <f t="shared" si="24"/>
        <v>1.8756447528838038</v>
      </c>
      <c r="D135" s="40">
        <f>'d-beta'!F135/'d-beta'!J135</f>
        <v>1.1244880086370501</v>
      </c>
      <c r="E135" s="39">
        <f>'d-beta'!J135/'d-beta'!K135</f>
        <v>1.0301631868225365</v>
      </c>
      <c r="F135" s="39">
        <f>'d-beta'!K135/'d-beta'!L135</f>
        <v>0.95531865087880141</v>
      </c>
      <c r="G135" s="39">
        <f>'d-beta'!L135/'d-beta'!M135</f>
        <v>0.98167368824205281</v>
      </c>
      <c r="H135" s="39">
        <f>'d-beta'!M135/'d-beta'!P135</f>
        <v>1.0195643735431226</v>
      </c>
      <c r="I135" s="39">
        <f>'d-beta'!N135/'d-beta'!P135</f>
        <v>1.0160076779594296</v>
      </c>
      <c r="J135" s="39">
        <f>'d-beta'!P135/'d-beta'!Q135</f>
        <v>1.0157704961589855</v>
      </c>
      <c r="K135" s="39">
        <f>'d-beta'!Q135/'d-beta'!G135</f>
        <v>1.006402157234074</v>
      </c>
      <c r="L135" s="133">
        <f>'d-beta'!F135/'d-beta'!R135</f>
        <v>1.1363281228748292</v>
      </c>
      <c r="M135" s="39">
        <f>'d-beta'!R135/'d-beta'!N135</f>
        <v>0.95937891341876258</v>
      </c>
      <c r="N135" s="39">
        <f>'d-beta'!R135/'d-beta'!P135</f>
        <v>0.97473634210583771</v>
      </c>
      <c r="O135" s="133">
        <f>'d-beta'!F135/'d-beta'!S135</f>
        <v>1.5442419720551213</v>
      </c>
      <c r="P135" s="39">
        <f>'d-beta'!S135/'d-beta'!G135</f>
        <v>0.73323420222745594</v>
      </c>
      <c r="Q135" s="39">
        <f>'d-beta'!H135/'d-beta'!N135</f>
        <v>0.59967267404804836</v>
      </c>
      <c r="R135" s="75">
        <f t="shared" si="35"/>
        <v>-124.24304075388034</v>
      </c>
      <c r="T135" s="75">
        <f>1000*LN(D135)</f>
        <v>117.32782863165158</v>
      </c>
      <c r="U135" s="75">
        <f>1000*LN(E135)</f>
        <v>29.717223500521929</v>
      </c>
      <c r="V135" s="75">
        <f>1000*LN(F135)</f>
        <v>-45.710328313797326</v>
      </c>
      <c r="W135" s="75">
        <f>1000*LN(G135)</f>
        <v>-18.496318881767177</v>
      </c>
      <c r="X135" s="75">
        <f>1000*LN(H135)</f>
        <v>19.375451307863088</v>
      </c>
      <c r="Y135" s="75">
        <f>1000*LN(I135)</f>
        <v>15.880906174418483</v>
      </c>
      <c r="Z135" s="75">
        <f>1000*LN(J135)</f>
        <v>15.647434032092345</v>
      </c>
      <c r="AA135" s="75">
        <f>1000*LN(K135)</f>
        <v>6.3817504773160261</v>
      </c>
      <c r="AB135" s="75">
        <f>1000*LN(L135)</f>
        <v>127.80211915138473</v>
      </c>
      <c r="AC135" s="75">
        <f>1000*LN(M135)</f>
        <v>-41.469169081331117</v>
      </c>
      <c r="AD135" s="75">
        <f>1000*LN(N135)</f>
        <v>-25.588262906912544</v>
      </c>
      <c r="AE135" s="75">
        <f>1000*LN(O135)</f>
        <v>434.53315697593666</v>
      </c>
      <c r="AF135" s="75">
        <f>1000*LN(P135)</f>
        <v>-310.29011622205627</v>
      </c>
      <c r="AG135" s="75">
        <f>1000*LN(Q135)</f>
        <v>-511.3713158821073</v>
      </c>
      <c r="AI135" s="40">
        <f>'d-beta'!T135/'d-beta'!Q135</f>
        <v>1.0253228683519893</v>
      </c>
      <c r="AJ135" s="40">
        <f>'d-beta'!Q135/'d-beta'!G135</f>
        <v>1.006402157234074</v>
      </c>
      <c r="AK135" s="40">
        <f>'d-beta'!T135/'d-beta'!G135</f>
        <v>1.0318871465708703</v>
      </c>
      <c r="AL135" s="40">
        <f>'d-beta'!T137/'d-beta'!F137</f>
        <v>0.9111661101231906</v>
      </c>
      <c r="AN135" s="4">
        <f>'d-beta'!U135/'d-beta'!W135</f>
        <v>0.99549966701763737</v>
      </c>
      <c r="AO135" s="4">
        <f>'d-beta'!W135/'d-beta'!P135</f>
        <v>0.9805198720827375</v>
      </c>
      <c r="AP135" s="4">
        <f>'d-beta'!P135/'d-beta'!Q135</f>
        <v>1.0157704961589855</v>
      </c>
      <c r="AQ135" s="4">
        <f>'d-beta'!Q135/'d-beta'!G135</f>
        <v>1.006402157234074</v>
      </c>
      <c r="AR135" s="4">
        <f>'d-beta'!U135/'d-beta'!G135</f>
        <v>0.997848645774706</v>
      </c>
      <c r="AS135" s="4">
        <f>'d-beta'!U137/'d-beta'!F137</f>
        <v>0.88151529661138905</v>
      </c>
      <c r="AU135" s="53">
        <f t="shared" si="27"/>
        <v>25.007556504465921</v>
      </c>
      <c r="AV135" s="12">
        <f t="shared" si="28"/>
        <v>6.3817504773160261</v>
      </c>
      <c r="AW135" s="12">
        <f t="shared" si="29"/>
        <v>31.389306981781814</v>
      </c>
      <c r="AX135" s="12">
        <f t="shared" si="25"/>
        <v>-93.030060118535786</v>
      </c>
      <c r="AY135" s="12"/>
      <c r="AZ135" s="53">
        <f t="shared" si="30"/>
        <v>-4.5104899654986479</v>
      </c>
      <c r="BA135" s="53">
        <f t="shared" si="31"/>
        <v>-19.67236625612513</v>
      </c>
      <c r="BB135" s="12">
        <f t="shared" si="32"/>
        <v>15.647434032092345</v>
      </c>
      <c r="BC135" s="12">
        <f t="shared" si="33"/>
        <v>6.3817504773160261</v>
      </c>
      <c r="BD135" s="12">
        <f t="shared" si="34"/>
        <v>-2.1536717122154436</v>
      </c>
      <c r="BE135" s="12">
        <f t="shared" si="26"/>
        <v>-126.11292436069535</v>
      </c>
    </row>
    <row r="136" spans="1:57" x14ac:dyDescent="0.2">
      <c r="A136" s="72">
        <f>'d-beta'!A136</f>
        <v>262</v>
      </c>
      <c r="B136" s="44">
        <f t="shared" si="24"/>
        <v>1.8686349621601421</v>
      </c>
      <c r="D136" s="40">
        <f>'d-beta'!F136/'d-beta'!J136</f>
        <v>1.1244920917545111</v>
      </c>
      <c r="E136" s="39">
        <f>'d-beta'!J136/'d-beta'!K136</f>
        <v>1.0300431094994984</v>
      </c>
      <c r="F136" s="39">
        <f>'d-beta'!K136/'d-beta'!L136</f>
        <v>0.95541982635094902</v>
      </c>
      <c r="G136" s="39">
        <f>'d-beta'!L136/'d-beta'!M136</f>
        <v>0.98194001850328938</v>
      </c>
      <c r="H136" s="39">
        <f>'d-beta'!M136/'d-beta'!P136</f>
        <v>1.0193338958108629</v>
      </c>
      <c r="I136" s="39">
        <f>'d-beta'!N136/'d-beta'!P136</f>
        <v>1.0157745312679636</v>
      </c>
      <c r="J136" s="39">
        <f>'d-beta'!P136/'d-beta'!Q136</f>
        <v>1.0156441995078838</v>
      </c>
      <c r="K136" s="39">
        <f>'d-beta'!Q136/'d-beta'!G136</f>
        <v>1.0062700355354512</v>
      </c>
      <c r="L136" s="133">
        <f>'d-beta'!F136/'d-beta'!R136</f>
        <v>1.1363114747244931</v>
      </c>
      <c r="M136" s="39">
        <f>'d-beta'!R136/'d-beta'!N136</f>
        <v>0.95964978450012728</v>
      </c>
      <c r="N136" s="39">
        <f>'d-beta'!R136/'d-beta'!P136</f>
        <v>0.97478781003201898</v>
      </c>
      <c r="O136" s="133">
        <f>'d-beta'!F136/'d-beta'!S136</f>
        <v>1.5414974983648773</v>
      </c>
      <c r="P136" s="39">
        <f>'d-beta'!S136/'d-beta'!G136</f>
        <v>0.73437991526501434</v>
      </c>
      <c r="Q136" s="39">
        <f>'d-beta'!H136/'d-beta'!N136</f>
        <v>0.6018361814131763</v>
      </c>
      <c r="R136" s="75">
        <f t="shared" si="35"/>
        <v>-124.02555693988116</v>
      </c>
      <c r="T136" s="75">
        <f>1000*LN(D136)</f>
        <v>117.33145971532397</v>
      </c>
      <c r="U136" s="75">
        <f>1000*LN(E136)</f>
        <v>29.600655248703234</v>
      </c>
      <c r="V136" s="75">
        <f>1000*LN(F136)</f>
        <v>-45.604426356572013</v>
      </c>
      <c r="W136" s="75">
        <f>1000*LN(G136)</f>
        <v>-18.225053447069062</v>
      </c>
      <c r="X136" s="75">
        <f>1000*LN(H136)</f>
        <v>19.149370647826608</v>
      </c>
      <c r="Y136" s="75">
        <f>1000*LN(I136)</f>
        <v>15.651406485494647</v>
      </c>
      <c r="Z136" s="75">
        <f>1000*LN(J136)</f>
        <v>15.523090488123819</v>
      </c>
      <c r="AA136" s="75">
        <f>1000*LN(K136)</f>
        <v>6.2504606435446028</v>
      </c>
      <c r="AB136" s="75">
        <f>1000*LN(L136)</f>
        <v>127.78746821389866</v>
      </c>
      <c r="AC136" s="75">
        <f>1000*LN(M136)</f>
        <v>-41.18686889118041</v>
      </c>
      <c r="AD136" s="75">
        <f>1000*LN(N136)</f>
        <v>-25.535462405685834</v>
      </c>
      <c r="AE136" s="75">
        <f>1000*LN(O136)</f>
        <v>432.7543454850653</v>
      </c>
      <c r="AF136" s="75">
        <f>1000*LN(P136)</f>
        <v>-308.7287885451841</v>
      </c>
      <c r="AG136" s="75">
        <f>1000*LN(Q136)</f>
        <v>-507.76999460412077</v>
      </c>
      <c r="AI136" s="40">
        <f>'d-beta'!T136/'d-beta'!Q136</f>
        <v>1.0251438482055042</v>
      </c>
      <c r="AJ136" s="40">
        <f>'d-beta'!Q136/'d-beta'!G136</f>
        <v>1.0062700355354512</v>
      </c>
      <c r="AK136" s="40">
        <f>'d-beta'!T136/'d-beta'!G136</f>
        <v>1.0315715365627021</v>
      </c>
      <c r="AL136" s="40">
        <f>'d-beta'!T138/'d-beta'!F138</f>
        <v>0.91108670999553132</v>
      </c>
      <c r="AN136" s="4">
        <f>'d-beta'!U136/'d-beta'!W136</f>
        <v>0.99551921913456876</v>
      </c>
      <c r="AO136" s="4">
        <f>'d-beta'!W136/'d-beta'!P136</f>
        <v>0.98067618741592</v>
      </c>
      <c r="AP136" s="4">
        <f>'d-beta'!P136/'d-beta'!Q136</f>
        <v>1.0156441995078838</v>
      </c>
      <c r="AQ136" s="4">
        <f>'d-beta'!Q136/'d-beta'!G136</f>
        <v>1.0062700355354512</v>
      </c>
      <c r="AR136" s="4">
        <f>'d-beta'!U136/'d-beta'!G136</f>
        <v>0.99777222856333458</v>
      </c>
      <c r="AS136" s="4">
        <f>'d-beta'!U138/'d-beta'!F138</f>
        <v>0.88163714504745616</v>
      </c>
      <c r="AU136" s="53">
        <f t="shared" si="27"/>
        <v>24.832942456362286</v>
      </c>
      <c r="AV136" s="12">
        <f t="shared" si="28"/>
        <v>6.2504606435446028</v>
      </c>
      <c r="AW136" s="12">
        <f t="shared" si="29"/>
        <v>31.083403099907006</v>
      </c>
      <c r="AX136" s="12">
        <f t="shared" si="25"/>
        <v>-93.11720513687014</v>
      </c>
      <c r="AY136" s="12"/>
      <c r="AZ136" s="53">
        <f t="shared" si="30"/>
        <v>-4.4908496526236643</v>
      </c>
      <c r="BA136" s="53">
        <f t="shared" si="31"/>
        <v>-19.512958090117017</v>
      </c>
      <c r="BB136" s="12">
        <f t="shared" si="32"/>
        <v>15.523090488123819</v>
      </c>
      <c r="BC136" s="12">
        <f t="shared" si="33"/>
        <v>6.2504606435446028</v>
      </c>
      <c r="BD136" s="12">
        <f t="shared" si="34"/>
        <v>-2.2302566110721607</v>
      </c>
      <c r="BE136" s="12">
        <f t="shared" si="26"/>
        <v>-125.97470779656611</v>
      </c>
    </row>
    <row r="137" spans="1:57" x14ac:dyDescent="0.2">
      <c r="A137" s="72">
        <f>'d-beta'!A137</f>
        <v>264</v>
      </c>
      <c r="B137" s="44">
        <f t="shared" si="24"/>
        <v>1.8616773713115518</v>
      </c>
      <c r="D137" s="40">
        <f>'d-beta'!F137/'d-beta'!J137</f>
        <v>1.1244993259435954</v>
      </c>
      <c r="E137" s="39">
        <f>'d-beta'!J137/'d-beta'!K137</f>
        <v>1.0299224208016977</v>
      </c>
      <c r="F137" s="39">
        <f>'d-beta'!K137/'d-beta'!L137</f>
        <v>0.95551963975944454</v>
      </c>
      <c r="G137" s="39">
        <f>'d-beta'!L137/'d-beta'!M137</f>
        <v>0.98220503651782565</v>
      </c>
      <c r="H137" s="39">
        <f>'d-beta'!M137/'d-beta'!P137</f>
        <v>1.0191020332813348</v>
      </c>
      <c r="I137" s="39">
        <f>'d-beta'!N137/'d-beta'!P137</f>
        <v>1.01554358957781</v>
      </c>
      <c r="J137" s="39">
        <f>'d-beta'!P137/'d-beta'!Q137</f>
        <v>1.0155216888705343</v>
      </c>
      <c r="K137" s="39">
        <f>'d-beta'!Q137/'d-beta'!G137</f>
        <v>1.0061357774236801</v>
      </c>
      <c r="L137" s="133">
        <f>'d-beta'!F137/'d-beta'!R137</f>
        <v>1.1362890325326047</v>
      </c>
      <c r="M137" s="39">
        <f>'d-beta'!R137/'d-beta'!N137</f>
        <v>0.95992161468556658</v>
      </c>
      <c r="N137" s="39">
        <f>'d-beta'!R137/'d-beta'!P137</f>
        <v>0.97484224229110783</v>
      </c>
      <c r="O137" s="133">
        <f>'d-beta'!F137/'d-beta'!S137</f>
        <v>1.5387820498874341</v>
      </c>
      <c r="P137" s="39">
        <f>'d-beta'!S137/'d-beta'!G137</f>
        <v>0.73551551632429091</v>
      </c>
      <c r="Q137" s="39">
        <f>'d-beta'!H137/'d-beta'!N137</f>
        <v>0.60399194084763852</v>
      </c>
      <c r="R137" s="75">
        <f t="shared" si="35"/>
        <v>-123.80758395200463</v>
      </c>
      <c r="T137" s="75">
        <f>1000*LN(D137)</f>
        <v>117.3378929893928</v>
      </c>
      <c r="U137" s="75">
        <f>1000*LN(E137)</f>
        <v>29.483479794877919</v>
      </c>
      <c r="V137" s="75">
        <f>1000*LN(F137)</f>
        <v>-45.499961081395661</v>
      </c>
      <c r="W137" s="75">
        <f>1000*LN(G137)</f>
        <v>-17.955197597607185</v>
      </c>
      <c r="X137" s="75">
        <f>1000*LN(H137)</f>
        <v>18.921880024041027</v>
      </c>
      <c r="Y137" s="75">
        <f>1000*LN(I137)</f>
        <v>15.42402536898844</v>
      </c>
      <c r="Z137" s="75">
        <f>1000*LN(J137)</f>
        <v>15.402459634485529</v>
      </c>
      <c r="AA137" s="75">
        <f>1000*LN(K137)</f>
        <v>6.117030188210232</v>
      </c>
      <c r="AB137" s="75">
        <f>1000*LN(L137)</f>
        <v>127.76771798343145</v>
      </c>
      <c r="AC137" s="75">
        <f>1000*LN(M137)</f>
        <v>-40.903649223111117</v>
      </c>
      <c r="AD137" s="75">
        <f>1000*LN(N137)</f>
        <v>-25.479623854122536</v>
      </c>
      <c r="AE137" s="75">
        <f>1000*LN(O137)</f>
        <v>430.99122682109993</v>
      </c>
      <c r="AF137" s="75">
        <f>1000*LN(P137)</f>
        <v>-307.18364286909519</v>
      </c>
      <c r="AG137" s="75">
        <f>1000*LN(Q137)</f>
        <v>-504.19442410382618</v>
      </c>
      <c r="AI137" s="40">
        <f>'d-beta'!T137/'d-beta'!Q137</f>
        <v>1.0249670786099625</v>
      </c>
      <c r="AJ137" s="40">
        <f>'d-beta'!Q137/'d-beta'!G137</f>
        <v>1.0061357774236801</v>
      </c>
      <c r="AK137" s="40">
        <f>'d-beta'!T137/'d-beta'!G137</f>
        <v>1.0312560484709128</v>
      </c>
      <c r="AL137" s="40">
        <f>'d-beta'!T139/'d-beta'!F139</f>
        <v>0.91100615972785171</v>
      </c>
      <c r="AN137" s="4">
        <f>'d-beta'!U137/'d-beta'!W137</f>
        <v>0.99554165014145735</v>
      </c>
      <c r="AO137" s="4">
        <f>'d-beta'!W137/'d-beta'!P137</f>
        <v>0.98082962208593827</v>
      </c>
      <c r="AP137" s="4">
        <f>'d-beta'!P137/'d-beta'!Q137</f>
        <v>1.0155216888705343</v>
      </c>
      <c r="AQ137" s="4">
        <f>'d-beta'!Q137/'d-beta'!G137</f>
        <v>1.0061357774236801</v>
      </c>
      <c r="AR137" s="4">
        <f>'d-beta'!U137/'d-beta'!G137</f>
        <v>0.99769731484769408</v>
      </c>
      <c r="AS137" s="4">
        <f>'d-beta'!U139/'d-beta'!F139</f>
        <v>0.88175695841370294</v>
      </c>
      <c r="AU137" s="53">
        <f t="shared" si="27"/>
        <v>24.660493645258828</v>
      </c>
      <c r="AV137" s="12">
        <f t="shared" si="28"/>
        <v>6.117030188210232</v>
      </c>
      <c r="AW137" s="12">
        <f t="shared" si="29"/>
        <v>30.777523833468997</v>
      </c>
      <c r="AX137" s="12">
        <f t="shared" si="25"/>
        <v>-93.205620243553824</v>
      </c>
      <c r="AY137" s="12"/>
      <c r="AZ137" s="53">
        <f t="shared" si="30"/>
        <v>-4.4683179387663223</v>
      </c>
      <c r="BA137" s="53">
        <f t="shared" si="31"/>
        <v>-19.35651229262006</v>
      </c>
      <c r="BB137" s="12">
        <f t="shared" si="32"/>
        <v>15.402459634485529</v>
      </c>
      <c r="BC137" s="12">
        <f t="shared" si="33"/>
        <v>6.117030188210232</v>
      </c>
      <c r="BD137" s="12">
        <f t="shared" si="34"/>
        <v>-2.3053404086906788</v>
      </c>
      <c r="BE137" s="12">
        <f t="shared" si="26"/>
        <v>-125.83881830232771</v>
      </c>
    </row>
    <row r="138" spans="1:57" x14ac:dyDescent="0.2">
      <c r="A138" s="72">
        <f>'d-beta'!A138</f>
        <v>266</v>
      </c>
      <c r="B138" s="44">
        <f t="shared" si="24"/>
        <v>1.854771399425021</v>
      </c>
      <c r="D138" s="40">
        <f>'d-beta'!F138/'d-beta'!J138</f>
        <v>1.124502023876512</v>
      </c>
      <c r="E138" s="39">
        <f>'d-beta'!J138/'d-beta'!K138</f>
        <v>1.0298080721964609</v>
      </c>
      <c r="F138" s="39">
        <f>'d-beta'!K138/'d-beta'!L138</f>
        <v>0.95561487408427936</v>
      </c>
      <c r="G138" s="39">
        <f>'d-beta'!L138/'d-beta'!M138</f>
        <v>0.98246869875315623</v>
      </c>
      <c r="H138" s="39">
        <f>'d-beta'!M138/'d-beta'!P138</f>
        <v>1.0188767078254306</v>
      </c>
      <c r="I138" s="39">
        <f>'d-beta'!N138/'d-beta'!P138</f>
        <v>1.015316195603613</v>
      </c>
      <c r="J138" s="39">
        <f>'d-beta'!P138/'d-beta'!Q138</f>
        <v>1.0153962361756304</v>
      </c>
      <c r="K138" s="39">
        <f>'d-beta'!Q138/'d-beta'!G138</f>
        <v>1.0060084497690929</v>
      </c>
      <c r="L138" s="133">
        <f>'d-beta'!F138/'d-beta'!R138</f>
        <v>1.1362682452777704</v>
      </c>
      <c r="M138" s="39">
        <f>'d-beta'!R138/'d-beta'!N138</f>
        <v>0.96019094762001167</v>
      </c>
      <c r="N138" s="39">
        <f>'d-beta'!R138/'d-beta'!P138</f>
        <v>0.97489741999057833</v>
      </c>
      <c r="O138" s="133">
        <f>'d-beta'!F138/'d-beta'!S138</f>
        <v>1.5360891604245612</v>
      </c>
      <c r="P138" s="39">
        <f>'d-beta'!S138/'d-beta'!G138</f>
        <v>0.73664889906330644</v>
      </c>
      <c r="Q138" s="39">
        <f>'d-beta'!H138/'d-beta'!N138</f>
        <v>0.60613135158785614</v>
      </c>
      <c r="R138" s="75">
        <f t="shared" si="35"/>
        <v>-123.59578784431422</v>
      </c>
      <c r="T138" s="75">
        <f>1000*LN(D138)</f>
        <v>117.34029221686934</v>
      </c>
      <c r="U138" s="75">
        <f>1000*LN(E138)</f>
        <v>29.37244720518423</v>
      </c>
      <c r="V138" s="75">
        <f>1000*LN(F138)</f>
        <v>-45.400298473427661</v>
      </c>
      <c r="W138" s="75">
        <f>1000*LN(G138)</f>
        <v>-17.686794521635822</v>
      </c>
      <c r="X138" s="75">
        <f>1000*LN(H138)</f>
        <v>18.700753618473204</v>
      </c>
      <c r="Y138" s="75">
        <f>1000*LN(I138)</f>
        <v>15.200086742790278</v>
      </c>
      <c r="Z138" s="75">
        <f>1000*LN(J138)</f>
        <v>15.278916783721975</v>
      </c>
      <c r="AA138" s="75">
        <f>1000*LN(K138)</f>
        <v>5.9904710151286666</v>
      </c>
      <c r="AB138" s="75">
        <f>1000*LN(L138)</f>
        <v>127.749423830815</v>
      </c>
      <c r="AC138" s="75">
        <f>1000*LN(M138)</f>
        <v>-40.623110528142</v>
      </c>
      <c r="AD138" s="75">
        <f>1000*LN(N138)</f>
        <v>-25.423023785351656</v>
      </c>
      <c r="AE138" s="75">
        <f>1000*LN(O138)</f>
        <v>429.23968019221678</v>
      </c>
      <c r="AF138" s="75">
        <f>1000*LN(P138)</f>
        <v>-305.64389234790258</v>
      </c>
      <c r="AG138" s="75">
        <f>1000*LN(Q138)</f>
        <v>-500.65856460495695</v>
      </c>
      <c r="AI138" s="40">
        <f>'d-beta'!T138/'d-beta'!Q138</f>
        <v>1.0247904080110979</v>
      </c>
      <c r="AJ138" s="40">
        <f>'d-beta'!Q138/'d-beta'!G138</f>
        <v>1.0060084497690929</v>
      </c>
      <c r="AK138" s="40">
        <f>'d-beta'!T138/'d-beta'!G138</f>
        <v>1.0309478097014806</v>
      </c>
      <c r="AL138" s="40">
        <f>'d-beta'!T140/'d-beta'!F140</f>
        <v>0.91092327450650423</v>
      </c>
      <c r="AN138" s="4">
        <f>'d-beta'!U138/'d-beta'!W138</f>
        <v>0.99556026994856917</v>
      </c>
      <c r="AO138" s="4">
        <f>'d-beta'!W138/'d-beta'!P138</f>
        <v>0.98098442830529076</v>
      </c>
      <c r="AP138" s="4">
        <f>'d-beta'!P138/'d-beta'!Q138</f>
        <v>1.0153962361756304</v>
      </c>
      <c r="AQ138" s="4">
        <f>'d-beta'!Q138/'d-beta'!G138</f>
        <v>1.0060084497690929</v>
      </c>
      <c r="AR138" s="4">
        <f>'d-beta'!U138/'d-beta'!G138</f>
        <v>0.99762390743533025</v>
      </c>
      <c r="AS138" s="4">
        <f>'d-beta'!U140/'d-beta'!F140</f>
        <v>0.88187338299722406</v>
      </c>
      <c r="AU138" s="53">
        <f t="shared" si="27"/>
        <v>24.488111692315375</v>
      </c>
      <c r="AV138" s="12">
        <f t="shared" si="28"/>
        <v>5.9904710151286666</v>
      </c>
      <c r="AW138" s="12">
        <f t="shared" si="29"/>
        <v>30.478582707443874</v>
      </c>
      <c r="AX138" s="12">
        <f t="shared" si="25"/>
        <v>-93.29660644735209</v>
      </c>
      <c r="AY138" s="12"/>
      <c r="AZ138" s="53">
        <f t="shared" si="30"/>
        <v>-4.4496149211814453</v>
      </c>
      <c r="BA138" s="53">
        <f t="shared" si="31"/>
        <v>-19.198692829921313</v>
      </c>
      <c r="BB138" s="12">
        <f t="shared" si="32"/>
        <v>15.278916783721975</v>
      </c>
      <c r="BC138" s="12">
        <f t="shared" si="33"/>
        <v>5.9904710151286666</v>
      </c>
      <c r="BD138" s="12">
        <f t="shared" si="34"/>
        <v>-2.378919952252053</v>
      </c>
      <c r="BE138" s="12">
        <f t="shared" si="26"/>
        <v>-125.70678997308372</v>
      </c>
    </row>
    <row r="139" spans="1:57" x14ac:dyDescent="0.2">
      <c r="A139" s="72">
        <f>'d-beta'!A139</f>
        <v>268</v>
      </c>
      <c r="B139" s="44">
        <f t="shared" si="24"/>
        <v>1.8479164741753673</v>
      </c>
      <c r="D139" s="40">
        <f>'d-beta'!F139/'d-beta'!J139</f>
        <v>1.1245075430301783</v>
      </c>
      <c r="E139" s="39">
        <f>'d-beta'!J139/'d-beta'!K139</f>
        <v>1.0296932361339177</v>
      </c>
      <c r="F139" s="39">
        <f>'d-beta'!K139/'d-beta'!L139</f>
        <v>0.95571178675551838</v>
      </c>
      <c r="G139" s="39">
        <f>'d-beta'!L139/'d-beta'!M139</f>
        <v>0.98272757039947622</v>
      </c>
      <c r="H139" s="39">
        <f>'d-beta'!M139/'d-beta'!P139</f>
        <v>1.0186536042817944</v>
      </c>
      <c r="I139" s="39">
        <f>'d-beta'!N139/'d-beta'!P139</f>
        <v>1.0150913185929504</v>
      </c>
      <c r="J139" s="39">
        <f>'d-beta'!P139/'d-beta'!Q139</f>
        <v>1.0152735609011632</v>
      </c>
      <c r="K139" s="39">
        <f>'d-beta'!Q139/'d-beta'!G139</f>
        <v>1.0058836684423826</v>
      </c>
      <c r="L139" s="133">
        <f>'d-beta'!F139/'d-beta'!R139</f>
        <v>1.1362489747927222</v>
      </c>
      <c r="M139" s="39">
        <f>'d-beta'!R139/'d-beta'!N139</f>
        <v>0.96045765808393457</v>
      </c>
      <c r="N139" s="39">
        <f>'d-beta'!R139/'d-beta'!P139</f>
        <v>0.97495223059711844</v>
      </c>
      <c r="O139" s="133">
        <f>'d-beta'!F139/'d-beta'!S139</f>
        <v>1.5334335366408256</v>
      </c>
      <c r="P139" s="39">
        <f>'d-beta'!S139/'d-beta'!G139</f>
        <v>0.73777293320162141</v>
      </c>
      <c r="Q139" s="39">
        <f>'d-beta'!H139/'d-beta'!N139</f>
        <v>0.6082600580944495</v>
      </c>
      <c r="R139" s="75">
        <f t="shared" si="35"/>
        <v>-123.39018236184801</v>
      </c>
      <c r="T139" s="75">
        <f>1000*LN(D139)</f>
        <v>117.34520029173709</v>
      </c>
      <c r="U139" s="75">
        <f>1000*LN(E139)</f>
        <v>29.260928885484542</v>
      </c>
      <c r="V139" s="75">
        <f>1000*LN(F139)</f>
        <v>-45.29888967365769</v>
      </c>
      <c r="W139" s="75">
        <f>1000*LN(G139)</f>
        <v>-17.423338243114635</v>
      </c>
      <c r="X139" s="75">
        <f>1000*LN(H139)</f>
        <v>18.48175953215004</v>
      </c>
      <c r="Y139" s="75">
        <f>1000*LN(I139)</f>
        <v>14.978577503871792</v>
      </c>
      <c r="Z139" s="75">
        <f>1000*LN(J139)</f>
        <v>15.158094309489073</v>
      </c>
      <c r="AA139" s="75">
        <f>1000*LN(K139)</f>
        <v>5.8664272597595568</v>
      </c>
      <c r="AB139" s="75">
        <f>1000*LN(L139)</f>
        <v>127.7324642365128</v>
      </c>
      <c r="AC139" s="75">
        <f>1000*LN(M139)</f>
        <v>-40.345380947785465</v>
      </c>
      <c r="AD139" s="75">
        <f>1000*LN(N139)</f>
        <v>-25.366803443913508</v>
      </c>
      <c r="AE139" s="75">
        <f>1000*LN(O139)</f>
        <v>427.50936267486964</v>
      </c>
      <c r="AF139" s="75">
        <f>1000*LN(P139)</f>
        <v>-304.11918031302156</v>
      </c>
      <c r="AG139" s="75">
        <f>1000*LN(Q139)</f>
        <v>-497.15276133611383</v>
      </c>
      <c r="AI139" s="40">
        <f>'d-beta'!T139/'d-beta'!Q139</f>
        <v>1.0246162321856023</v>
      </c>
      <c r="AJ139" s="40">
        <f>'d-beta'!Q139/'d-beta'!G139</f>
        <v>1.0058836684423826</v>
      </c>
      <c r="AK139" s="40">
        <f>'d-beta'!T139/'d-beta'!G139</f>
        <v>1.0306447343764658</v>
      </c>
      <c r="AL139" s="40">
        <f>'d-beta'!T141/'d-beta'!F141</f>
        <v>0.91084301053291661</v>
      </c>
      <c r="AN139" s="4">
        <f>'d-beta'!U139/'d-beta'!W139</f>
        <v>0.99558061401518627</v>
      </c>
      <c r="AO139" s="4">
        <f>'d-beta'!W139/'d-beta'!P139</f>
        <v>0.98113621369866488</v>
      </c>
      <c r="AP139" s="4">
        <f>'d-beta'!P139/'d-beta'!Q139</f>
        <v>1.0152735609011632</v>
      </c>
      <c r="AQ139" s="4">
        <f>'d-beta'!Q139/'d-beta'!G139</f>
        <v>1.0058836684423826</v>
      </c>
      <c r="AR139" s="4">
        <f>'d-beta'!U139/'d-beta'!G139</f>
        <v>0.99755435952307281</v>
      </c>
      <c r="AS139" s="4">
        <f>'d-beta'!U141/'d-beta'!F141</f>
        <v>0.88199120008727072</v>
      </c>
      <c r="AU139" s="53">
        <f t="shared" si="27"/>
        <v>24.318134858534588</v>
      </c>
      <c r="AV139" s="12">
        <f t="shared" si="28"/>
        <v>5.8664272597595568</v>
      </c>
      <c r="AW139" s="12">
        <f t="shared" si="29"/>
        <v>30.184562118294199</v>
      </c>
      <c r="AX139" s="12">
        <f t="shared" si="25"/>
        <v>-93.384723100183678</v>
      </c>
      <c r="AY139" s="12"/>
      <c r="AZ139" s="53">
        <f t="shared" si="30"/>
        <v>-4.4291803383935964</v>
      </c>
      <c r="BA139" s="53">
        <f t="shared" si="31"/>
        <v>-19.043977171334813</v>
      </c>
      <c r="BB139" s="12">
        <f t="shared" si="32"/>
        <v>15.158094309489073</v>
      </c>
      <c r="BC139" s="12">
        <f t="shared" si="33"/>
        <v>5.8664272597595568</v>
      </c>
      <c r="BD139" s="12">
        <f t="shared" si="34"/>
        <v>-2.4486359404796429</v>
      </c>
      <c r="BE139" s="12">
        <f t="shared" si="26"/>
        <v>-125.57320025043522</v>
      </c>
    </row>
    <row r="140" spans="1:57" x14ac:dyDescent="0.2">
      <c r="A140" s="72">
        <f>'d-beta'!A140</f>
        <v>270</v>
      </c>
      <c r="B140" s="44">
        <f t="shared" si="24"/>
        <v>1.841112031667127</v>
      </c>
      <c r="D140" s="40">
        <f>'d-beta'!F140/'d-beta'!J140</f>
        <v>1.1245161987323502</v>
      </c>
      <c r="E140" s="39">
        <f>'d-beta'!J140/'d-beta'!K140</f>
        <v>1.0295744270458889</v>
      </c>
      <c r="F140" s="39">
        <f>'d-beta'!K140/'d-beta'!L140</f>
        <v>0.95581038320238121</v>
      </c>
      <c r="G140" s="39">
        <f>'d-beta'!L140/'d-beta'!M140</f>
        <v>0.98298472447379182</v>
      </c>
      <c r="H140" s="39">
        <f>'d-beta'!M140/'d-beta'!P140</f>
        <v>1.0184340542345605</v>
      </c>
      <c r="I140" s="39">
        <f>'d-beta'!N140/'d-beta'!P140</f>
        <v>1.0148702800144918</v>
      </c>
      <c r="J140" s="39">
        <f>'d-beta'!P140/'d-beta'!Q140</f>
        <v>1.0151537864861211</v>
      </c>
      <c r="K140" s="39">
        <f>'d-beta'!Q140/'d-beta'!G140</f>
        <v>1.0057534938535715</v>
      </c>
      <c r="L140" s="133">
        <f>'d-beta'!F140/'d-beta'!R140</f>
        <v>1.1362315620715326</v>
      </c>
      <c r="M140" s="39">
        <f>'d-beta'!R140/'d-beta'!N140</f>
        <v>0.96072148927024426</v>
      </c>
      <c r="N140" s="39">
        <f>'d-beta'!R140/'d-beta'!P140</f>
        <v>0.97500768683163241</v>
      </c>
      <c r="O140" s="133">
        <f>'d-beta'!F140/'d-beta'!S140</f>
        <v>1.5308041203349989</v>
      </c>
      <c r="P140" s="39">
        <f>'d-beta'!S140/'d-beta'!G140</f>
        <v>0.73888807041466953</v>
      </c>
      <c r="Q140" s="39">
        <f>'d-beta'!H140/'d-beta'!N140</f>
        <v>0.61037595476639217</v>
      </c>
      <c r="R140" s="75">
        <f t="shared" si="35"/>
        <v>-123.18433580927487</v>
      </c>
      <c r="T140" s="75">
        <f>1000*LN(D140)</f>
        <v>117.3528975890232</v>
      </c>
      <c r="U140" s="75">
        <f>1000*LN(E140)</f>
        <v>29.145539234799472</v>
      </c>
      <c r="V140" s="75">
        <f>1000*LN(F140)</f>
        <v>-45.19572953405811</v>
      </c>
      <c r="W140" s="75">
        <f>1000*LN(G140)</f>
        <v>-17.161698656840255</v>
      </c>
      <c r="X140" s="75">
        <f>1000*LN(H140)</f>
        <v>18.266206659728308</v>
      </c>
      <c r="Y140" s="75">
        <f>1000*LN(I140)</f>
        <v>14.760801384871414</v>
      </c>
      <c r="Z140" s="75">
        <f>1000*LN(J140)</f>
        <v>15.040114796126895</v>
      </c>
      <c r="AA140" s="75">
        <f>1000*LN(K140)</f>
        <v>5.7370057204952118</v>
      </c>
      <c r="AB140" s="75">
        <f>1000*LN(L140)</f>
        <v>127.71713937814111</v>
      </c>
      <c r="AC140" s="75">
        <f>1000*LN(M140)</f>
        <v>-40.070725470359996</v>
      </c>
      <c r="AD140" s="75">
        <f>1000*LN(N140)</f>
        <v>-25.30992408548849</v>
      </c>
      <c r="AE140" s="75">
        <f>1000*LN(O140)</f>
        <v>425.79316618781473</v>
      </c>
      <c r="AF140" s="75">
        <f>1000*LN(P140)</f>
        <v>-302.60883037853989</v>
      </c>
      <c r="AG140" s="75">
        <f>1000*LN(Q140)</f>
        <v>-493.68019237234563</v>
      </c>
      <c r="AI140" s="40">
        <f>'d-beta'!T140/'d-beta'!Q140</f>
        <v>1.0244447142925146</v>
      </c>
      <c r="AJ140" s="40">
        <f>'d-beta'!Q140/'d-beta'!G140</f>
        <v>1.0057534938535715</v>
      </c>
      <c r="AK140" s="40">
        <f>'d-beta'!T140/'d-beta'!G140</f>
        <v>1.0303388506595206</v>
      </c>
      <c r="AL140" s="40">
        <f>'d-beta'!T142/'d-beta'!F142</f>
        <v>0.91076147054541734</v>
      </c>
      <c r="AN140" s="4">
        <f>'d-beta'!U140/'d-beta'!W140</f>
        <v>0.99559932175873844</v>
      </c>
      <c r="AO140" s="4">
        <f>'d-beta'!W140/'d-beta'!P140</f>
        <v>0.98128809770480874</v>
      </c>
      <c r="AP140" s="4">
        <f>'d-beta'!P140/'d-beta'!Q140</f>
        <v>1.0151537864861211</v>
      </c>
      <c r="AQ140" s="4">
        <f>'d-beta'!Q140/'d-beta'!G140</f>
        <v>1.0057534938535715</v>
      </c>
      <c r="AR140" s="4">
        <f>'d-beta'!U140/'d-beta'!G140</f>
        <v>0.99748072455041348</v>
      </c>
      <c r="AS140" s="4">
        <f>'d-beta'!U142/'d-beta'!F142</f>
        <v>0.88210440048234617</v>
      </c>
      <c r="AU140" s="53">
        <f t="shared" si="27"/>
        <v>24.150723641427497</v>
      </c>
      <c r="AV140" s="12">
        <f t="shared" si="28"/>
        <v>5.7370057204952118</v>
      </c>
      <c r="AW140" s="12">
        <f t="shared" si="29"/>
        <v>29.887729361922897</v>
      </c>
      <c r="AX140" s="12">
        <f t="shared" si="25"/>
        <v>-93.474248557988275</v>
      </c>
      <c r="AY140" s="12"/>
      <c r="AZ140" s="53">
        <f t="shared" si="30"/>
        <v>-4.4103897276440467</v>
      </c>
      <c r="BA140" s="53">
        <f t="shared" si="31"/>
        <v>-18.889184952787033</v>
      </c>
      <c r="BB140" s="12">
        <f t="shared" si="32"/>
        <v>15.040114796126895</v>
      </c>
      <c r="BC140" s="12">
        <f t="shared" si="33"/>
        <v>5.7370057204952118</v>
      </c>
      <c r="BD140" s="12">
        <f t="shared" si="34"/>
        <v>-2.5224541638087481</v>
      </c>
      <c r="BE140" s="12">
        <f t="shared" si="26"/>
        <v>-125.44486208645561</v>
      </c>
    </row>
    <row r="141" spans="1:57" x14ac:dyDescent="0.2">
      <c r="A141" s="72">
        <f>'d-beta'!A141</f>
        <v>272</v>
      </c>
      <c r="B141" s="44">
        <f t="shared" si="24"/>
        <v>1.8343575162799231</v>
      </c>
      <c r="D141" s="40">
        <f>'d-beta'!F141/'d-beta'!J141</f>
        <v>1.1245206109825105</v>
      </c>
      <c r="E141" s="39">
        <f>'d-beta'!J141/'d-beta'!K141</f>
        <v>1.0294623959362212</v>
      </c>
      <c r="F141" s="39">
        <f>'d-beta'!K141/'d-beta'!L141</f>
        <v>0.95590714738531679</v>
      </c>
      <c r="G141" s="39">
        <f>'d-beta'!L141/'d-beta'!M141</f>
        <v>0.98324000119359045</v>
      </c>
      <c r="H141" s="39">
        <f>'d-beta'!M141/'d-beta'!P141</f>
        <v>1.0182135936297279</v>
      </c>
      <c r="I141" s="39">
        <f>'d-beta'!N141/'d-beta'!P141</f>
        <v>1.0146520015747984</v>
      </c>
      <c r="J141" s="39">
        <f>'d-beta'!P141/'d-beta'!Q141</f>
        <v>1.0150335677456155</v>
      </c>
      <c r="K141" s="39">
        <f>'d-beta'!Q141/'d-beta'!G141</f>
        <v>1.0056328512972961</v>
      </c>
      <c r="L141" s="133">
        <f>'d-beta'!F141/'d-beta'!R141</f>
        <v>1.1362124265369753</v>
      </c>
      <c r="M141" s="39">
        <f>'d-beta'!R141/'d-beta'!N141</f>
        <v>0.96098231278031387</v>
      </c>
      <c r="N141" s="39">
        <f>'d-beta'!R141/'d-beta'!P141</f>
        <v>0.97506262714052427</v>
      </c>
      <c r="O141" s="133">
        <f>'d-beta'!F141/'d-beta'!S141</f>
        <v>1.5281968247971911</v>
      </c>
      <c r="P141" s="39">
        <f>'d-beta'!S141/'d-beta'!G141</f>
        <v>0.74000151622707566</v>
      </c>
      <c r="Q141" s="39">
        <f>'d-beta'!H141/'d-beta'!N141</f>
        <v>0.61248153422323959</v>
      </c>
      <c r="R141" s="75">
        <f t="shared" si="35"/>
        <v>-122.98545065830383</v>
      </c>
      <c r="T141" s="75">
        <f>1000*LN(D141)</f>
        <v>117.35682126883252</v>
      </c>
      <c r="U141" s="75">
        <f>1000*LN(E141)</f>
        <v>29.036720287486119</v>
      </c>
      <c r="V141" s="75">
        <f>1000*LN(F141)</f>
        <v>-45.09449681377388</v>
      </c>
      <c r="W141" s="75">
        <f>1000*LN(G141)</f>
        <v>-16.902036861420296</v>
      </c>
      <c r="X141" s="75">
        <f>1000*LN(H141)</f>
        <v>18.049713044914899</v>
      </c>
      <c r="Y141" s="75">
        <f>1000*LN(I141)</f>
        <v>14.545698114003102</v>
      </c>
      <c r="Z141" s="75">
        <f>1000*LN(J141)</f>
        <v>14.921683617452141</v>
      </c>
      <c r="AA141" s="75">
        <f>1000*LN(K141)</f>
        <v>5.6170461148123527</v>
      </c>
      <c r="AB141" s="75">
        <f>1000*LN(L141)</f>
        <v>127.70029800853752</v>
      </c>
      <c r="AC141" s="75">
        <f>1000*LN(M141)</f>
        <v>-39.799275196501057</v>
      </c>
      <c r="AD141" s="75">
        <f>1000*LN(N141)</f>
        <v>-25.253577082498133</v>
      </c>
      <c r="AE141" s="75">
        <f>1000*LN(O141)</f>
        <v>424.08849448881682</v>
      </c>
      <c r="AF141" s="75">
        <f>1000*LN(P141)</f>
        <v>-301.10304383051306</v>
      </c>
      <c r="AG141" s="75">
        <f>1000*LN(Q141)</f>
        <v>-490.2364852246771</v>
      </c>
      <c r="AI141" s="40">
        <f>'d-beta'!T141/'d-beta'!Q141</f>
        <v>1.0242736030873809</v>
      </c>
      <c r="AJ141" s="40">
        <f>'d-beta'!Q141/'d-beta'!G141</f>
        <v>1.0056328512972961</v>
      </c>
      <c r="AK141" s="40">
        <f>'d-beta'!T141/'d-beta'!G141</f>
        <v>1.0300431839813178</v>
      </c>
      <c r="AL141" s="40">
        <f>'d-beta'!T143/'d-beta'!F143</f>
        <v>0.9106777447781339</v>
      </c>
      <c r="AN141" s="4">
        <f>'d-beta'!U141/'d-beta'!W141</f>
        <v>0.99562207485691967</v>
      </c>
      <c r="AO141" s="4">
        <f>'d-beta'!W141/'d-beta'!P141</f>
        <v>0.98143553941520445</v>
      </c>
      <c r="AP141" s="4">
        <f>'d-beta'!P141/'d-beta'!Q141</f>
        <v>1.0150335677456155</v>
      </c>
      <c r="AQ141" s="4">
        <f>'d-beta'!Q141/'d-beta'!G141</f>
        <v>1.0056328512972961</v>
      </c>
      <c r="AR141" s="4">
        <f>'d-beta'!U141/'d-beta'!G141</f>
        <v>0.99741559574559013</v>
      </c>
      <c r="AS141" s="4">
        <f>'d-beta'!U143/'d-beta'!F143</f>
        <v>0.88221506074120204</v>
      </c>
      <c r="AU141" s="53">
        <f t="shared" si="27"/>
        <v>23.983681443307844</v>
      </c>
      <c r="AV141" s="12">
        <f t="shared" si="28"/>
        <v>5.6170461148123527</v>
      </c>
      <c r="AW141" s="12">
        <f t="shared" si="29"/>
        <v>29.600727558120191</v>
      </c>
      <c r="AX141" s="12">
        <f t="shared" si="25"/>
        <v>-93.566182196660421</v>
      </c>
      <c r="AY141" s="12"/>
      <c r="AZ141" s="53">
        <f t="shared" si="30"/>
        <v>-4.3875363189564043</v>
      </c>
      <c r="BA141" s="53">
        <f t="shared" si="31"/>
        <v>-18.73894300543941</v>
      </c>
      <c r="BB141" s="12">
        <f t="shared" si="32"/>
        <v>14.921683617452141</v>
      </c>
      <c r="BC141" s="12">
        <f t="shared" si="33"/>
        <v>5.6170461148123527</v>
      </c>
      <c r="BD141" s="12">
        <f t="shared" si="34"/>
        <v>-2.5877495921313796</v>
      </c>
      <c r="BE141" s="12">
        <f t="shared" si="26"/>
        <v>-125.31941965787838</v>
      </c>
    </row>
    <row r="142" spans="1:57" x14ac:dyDescent="0.2">
      <c r="A142" s="72">
        <f>'d-beta'!A142</f>
        <v>274</v>
      </c>
      <c r="B142" s="44">
        <f t="shared" si="24"/>
        <v>1.8276523805172258</v>
      </c>
      <c r="D142" s="40">
        <f>'d-beta'!F142/'d-beta'!J142</f>
        <v>1.1245282926764901</v>
      </c>
      <c r="E142" s="39">
        <f>'d-beta'!J142/'d-beta'!K142</f>
        <v>1.0293465418199752</v>
      </c>
      <c r="F142" s="39">
        <f>'d-beta'!K142/'d-beta'!L142</f>
        <v>0.95600541367461644</v>
      </c>
      <c r="G142" s="39">
        <f>'d-beta'!L142/'d-beta'!M142</f>
        <v>0.9834932962366183</v>
      </c>
      <c r="H142" s="39">
        <f>'d-beta'!M142/'d-beta'!P142</f>
        <v>1.0179957967855606</v>
      </c>
      <c r="I142" s="39">
        <f>'d-beta'!N142/'d-beta'!P142</f>
        <v>1.0144367152794362</v>
      </c>
      <c r="J142" s="39">
        <f>'d-beta'!P142/'d-beta'!Q142</f>
        <v>1.014915228074831</v>
      </c>
      <c r="K142" s="39">
        <f>'d-beta'!Q142/'d-beta'!G142</f>
        <v>1.0055091972194103</v>
      </c>
      <c r="L142" s="133">
        <f>'d-beta'!F142/'d-beta'!R142</f>
        <v>1.1361953358863255</v>
      </c>
      <c r="M142" s="39">
        <f>'d-beta'!R142/'d-beta'!N142</f>
        <v>0.96123986890251045</v>
      </c>
      <c r="N142" s="39">
        <f>'d-beta'!R142/'d-beta'!P142</f>
        <v>0.97511701520509875</v>
      </c>
      <c r="O142" s="133">
        <f>'d-beta'!F142/'d-beta'!S142</f>
        <v>1.5256192882887432</v>
      </c>
      <c r="P142" s="39">
        <f>'d-beta'!S142/'d-beta'!G142</f>
        <v>0.74110438377908161</v>
      </c>
      <c r="Q142" s="39">
        <f>'d-beta'!H142/'d-beta'!N142</f>
        <v>0.61457471987787449</v>
      </c>
      <c r="R142" s="75">
        <f t="shared" si="35"/>
        <v>-122.78662349856667</v>
      </c>
      <c r="T142" s="75">
        <f>1000*LN(D142)</f>
        <v>117.36365232881269</v>
      </c>
      <c r="U142" s="75">
        <f>1000*LN(E142)</f>
        <v>28.92417549108108</v>
      </c>
      <c r="V142" s="75">
        <f>1000*LN(F142)</f>
        <v>-44.991703107212629</v>
      </c>
      <c r="W142" s="75">
        <f>1000*LN(G142)</f>
        <v>-16.644457407450346</v>
      </c>
      <c r="X142" s="75">
        <f>1000*LN(H142)</f>
        <v>17.835789225465859</v>
      </c>
      <c r="Y142" s="75">
        <f>1000*LN(I142)</f>
        <v>14.333498130452094</v>
      </c>
      <c r="Z142" s="75">
        <f>1000*LN(J142)</f>
        <v>14.805089867735729</v>
      </c>
      <c r="AA142" s="75">
        <f>1000*LN(K142)</f>
        <v>5.4940771001346036</v>
      </c>
      <c r="AB142" s="75">
        <f>1000*LN(L142)</f>
        <v>127.68525612130871</v>
      </c>
      <c r="AC142" s="75">
        <f>1000*LN(M142)</f>
        <v>-39.531297721064377</v>
      </c>
      <c r="AD142" s="75">
        <f>1000*LN(N142)</f>
        <v>-25.197799590612146</v>
      </c>
      <c r="AE142" s="75">
        <f>1000*LN(O142)</f>
        <v>422.40041830801329</v>
      </c>
      <c r="AF142" s="75">
        <f>1000*LN(P142)</f>
        <v>-299.61379480944657</v>
      </c>
      <c r="AG142" s="75">
        <f>1000*LN(Q142)</f>
        <v>-486.82476277429635</v>
      </c>
      <c r="AI142" s="40">
        <f>'d-beta'!T142/'d-beta'!Q142</f>
        <v>1.0241042190356424</v>
      </c>
      <c r="AJ142" s="40">
        <f>'d-beta'!Q142/'d-beta'!G142</f>
        <v>1.0055091972194103</v>
      </c>
      <c r="AK142" s="40">
        <f>'d-beta'!T142/'d-beta'!G142</f>
        <v>1.0297462111515401</v>
      </c>
      <c r="AL142" s="40">
        <f>'d-beta'!T144/'d-beta'!F144</f>
        <v>0.91059371469964567</v>
      </c>
      <c r="AN142" s="4">
        <f>'d-beta'!U142/'d-beta'!W142</f>
        <v>0.99564082578154922</v>
      </c>
      <c r="AO142" s="4">
        <f>'d-beta'!W142/'d-beta'!P142</f>
        <v>0.98158300192745229</v>
      </c>
      <c r="AP142" s="4">
        <f>'d-beta'!P142/'d-beta'!Q142</f>
        <v>1.014915228074831</v>
      </c>
      <c r="AQ142" s="4">
        <f>'d-beta'!Q142/'d-beta'!G142</f>
        <v>1.0055091972194103</v>
      </c>
      <c r="AR142" s="4">
        <f>'d-beta'!U142/'d-beta'!G142</f>
        <v>0.99734529139976369</v>
      </c>
      <c r="AS142" s="4">
        <f>'d-beta'!U144/'d-beta'!F144</f>
        <v>0.88232385655459211</v>
      </c>
      <c r="AU142" s="53">
        <f t="shared" si="27"/>
        <v>23.818297840443975</v>
      </c>
      <c r="AV142" s="12">
        <f t="shared" si="28"/>
        <v>5.4940771001346036</v>
      </c>
      <c r="AW142" s="12">
        <f t="shared" si="29"/>
        <v>29.312374940578675</v>
      </c>
      <c r="AX142" s="12">
        <f t="shared" si="25"/>
        <v>-93.658458477728317</v>
      </c>
      <c r="AY142" s="12"/>
      <c r="AZ142" s="53">
        <f t="shared" si="30"/>
        <v>-4.3687031205634712</v>
      </c>
      <c r="BA142" s="53">
        <f t="shared" si="31"/>
        <v>-18.588702435195625</v>
      </c>
      <c r="BB142" s="12">
        <f t="shared" si="32"/>
        <v>14.805089867735729</v>
      </c>
      <c r="BC142" s="12">
        <f t="shared" si="33"/>
        <v>5.4940771001346036</v>
      </c>
      <c r="BD142" s="12">
        <f t="shared" si="34"/>
        <v>-2.6582385878888255</v>
      </c>
      <c r="BE142" s="12">
        <f t="shared" si="26"/>
        <v>-125.19610606874579</v>
      </c>
    </row>
    <row r="143" spans="1:57" x14ac:dyDescent="0.2">
      <c r="A143" s="72">
        <f>'d-beta'!A143</f>
        <v>276</v>
      </c>
      <c r="B143" s="44">
        <f t="shared" si="24"/>
        <v>1.8209960848584177</v>
      </c>
      <c r="D143" s="40">
        <f>'d-beta'!F143/'d-beta'!J143</f>
        <v>1.124539141715988</v>
      </c>
      <c r="E143" s="39">
        <f>'d-beta'!J143/'d-beta'!K143</f>
        <v>1.0292305002123323</v>
      </c>
      <c r="F143" s="39">
        <f>'d-beta'!K143/'d-beta'!L143</f>
        <v>0.95610177182884259</v>
      </c>
      <c r="G143" s="39">
        <f>'d-beta'!L143/'d-beta'!M143</f>
        <v>0.98374120182189839</v>
      </c>
      <c r="H143" s="39">
        <f>'d-beta'!M143/'d-beta'!P143</f>
        <v>1.0177864371415384</v>
      </c>
      <c r="I143" s="39">
        <f>'d-beta'!N143/'d-beta'!P143</f>
        <v>1.0142233596036567</v>
      </c>
      <c r="J143" s="39">
        <f>'d-beta'!P143/'d-beta'!Q143</f>
        <v>1.0147965958929801</v>
      </c>
      <c r="K143" s="39">
        <f>'d-beta'!Q143/'d-beta'!G143</f>
        <v>1.0053895060574114</v>
      </c>
      <c r="L143" s="133">
        <f>'d-beta'!F143/'d-beta'!R143</f>
        <v>1.1361801705356376</v>
      </c>
      <c r="M143" s="39">
        <f>'d-beta'!R143/'d-beta'!N143</f>
        <v>0.96149726496187105</v>
      </c>
      <c r="N143" s="39">
        <f>'d-beta'!R143/'d-beta'!P143</f>
        <v>0.97517298631935623</v>
      </c>
      <c r="O143" s="133">
        <f>'d-beta'!F143/'d-beta'!S143</f>
        <v>1.5230720746699453</v>
      </c>
      <c r="P143" s="39">
        <f>'d-beta'!S143/'d-beta'!G143</f>
        <v>0.74220138719459061</v>
      </c>
      <c r="Q143" s="39">
        <f>'d-beta'!H143/'d-beta'!N143</f>
        <v>0.61665341812400642</v>
      </c>
      <c r="R143" s="75">
        <f t="shared" si="35"/>
        <v>-122.5947356096958</v>
      </c>
      <c r="T143" s="75">
        <f>1000*LN(D143)</f>
        <v>117.37329991814867</v>
      </c>
      <c r="U143" s="75">
        <f>1000*LN(E143)</f>
        <v>28.811435860359033</v>
      </c>
      <c r="V143" s="75">
        <f>1000*LN(F143)</f>
        <v>-44.890915708851026</v>
      </c>
      <c r="W143" s="75">
        <f>1000*LN(G143)</f>
        <v>-16.392422800658899</v>
      </c>
      <c r="X143" s="75">
        <f>1000*LN(H143)</f>
        <v>17.630109422124175</v>
      </c>
      <c r="Y143" s="75">
        <f>1000*LN(I143)</f>
        <v>14.123156655103205</v>
      </c>
      <c r="Z143" s="75">
        <f>1000*LN(J143)</f>
        <v>14.688194276366399</v>
      </c>
      <c r="AA143" s="75">
        <f>1000*LN(K143)</f>
        <v>5.3750346422074555</v>
      </c>
      <c r="AB143" s="75">
        <f>1000*LN(L143)</f>
        <v>127.67190854680327</v>
      </c>
      <c r="AC143" s="75">
        <f>1000*LN(M143)</f>
        <v>-39.263558510784627</v>
      </c>
      <c r="AD143" s="75">
        <f>1000*LN(N143)</f>
        <v>-25.140401855681343</v>
      </c>
      <c r="AE143" s="75">
        <f>1000*LN(O143)</f>
        <v>420.72939693637545</v>
      </c>
      <c r="AF143" s="75">
        <f>1000*LN(P143)</f>
        <v>-298.13466132667963</v>
      </c>
      <c r="AG143" s="75">
        <f>1000*LN(Q143)</f>
        <v>-483.44813393189617</v>
      </c>
      <c r="AI143" s="40">
        <f>'d-beta'!T143/'d-beta'!Q143</f>
        <v>1.0239354819977877</v>
      </c>
      <c r="AJ143" s="40">
        <f>'d-beta'!Q143/'d-beta'!G143</f>
        <v>1.0053895060574114</v>
      </c>
      <c r="AK143" s="40">
        <f>'d-beta'!T143/'d-beta'!G143</f>
        <v>1.0294539884804133</v>
      </c>
      <c r="AL143" s="40">
        <f>'d-beta'!T145/'d-beta'!F145</f>
        <v>0.91051135447284126</v>
      </c>
      <c r="AN143" s="4">
        <f>'d-beta'!U143/'d-beta'!W143</f>
        <v>0.99566020078242889</v>
      </c>
      <c r="AO143" s="4">
        <f>'d-beta'!W143/'d-beta'!P143</f>
        <v>0.98173028276781416</v>
      </c>
      <c r="AP143" s="4">
        <f>'d-beta'!P143/'d-beta'!Q143</f>
        <v>1.0147965958929801</v>
      </c>
      <c r="AQ143" s="4">
        <f>'d-beta'!Q143/'d-beta'!G143</f>
        <v>1.0053895060574114</v>
      </c>
      <c r="AR143" s="4">
        <f>'d-beta'!U143/'d-beta'!G143</f>
        <v>0.99727902453439543</v>
      </c>
      <c r="AS143" s="4">
        <f>'d-beta'!U145/'d-beta'!F145</f>
        <v>0.88243049625701475</v>
      </c>
      <c r="AU143" s="53">
        <f t="shared" si="27"/>
        <v>23.653518770827944</v>
      </c>
      <c r="AV143" s="12">
        <f t="shared" si="28"/>
        <v>5.3750346422074555</v>
      </c>
      <c r="AW143" s="12">
        <f t="shared" si="29"/>
        <v>29.028553413035393</v>
      </c>
      <c r="AX143" s="12">
        <f t="shared" si="25"/>
        <v>-93.748909301521792</v>
      </c>
      <c r="AY143" s="12"/>
      <c r="AZ143" s="53">
        <f t="shared" si="30"/>
        <v>-4.3492434802360442</v>
      </c>
      <c r="BA143" s="53">
        <f t="shared" si="31"/>
        <v>-18.4386694865203</v>
      </c>
      <c r="BB143" s="12">
        <f t="shared" si="32"/>
        <v>14.688194276366399</v>
      </c>
      <c r="BC143" s="12">
        <f t="shared" si="33"/>
        <v>5.3750346422074555</v>
      </c>
      <c r="BD143" s="12">
        <f t="shared" si="34"/>
        <v>-2.7246840481825387</v>
      </c>
      <c r="BE143" s="12">
        <f t="shared" si="26"/>
        <v>-125.07525105866176</v>
      </c>
    </row>
    <row r="144" spans="1:57" x14ac:dyDescent="0.2">
      <c r="A144" s="72">
        <f>'d-beta'!A144</f>
        <v>278</v>
      </c>
      <c r="B144" s="44">
        <f t="shared" si="24"/>
        <v>1.8143880976140798</v>
      </c>
      <c r="D144" s="40">
        <f>'d-beta'!F144/'d-beta'!J144</f>
        <v>1.1245495796409049</v>
      </c>
      <c r="E144" s="39">
        <f>'d-beta'!J144/'d-beta'!K144</f>
        <v>1.0291179901301031</v>
      </c>
      <c r="F144" s="39">
        <f>'d-beta'!K144/'d-beta'!L144</f>
        <v>0.95619601288998557</v>
      </c>
      <c r="G144" s="39">
        <f>'d-beta'!L144/'d-beta'!M144</f>
        <v>0.98399013946577507</v>
      </c>
      <c r="H144" s="39">
        <f>'d-beta'!M144/'d-beta'!P144</f>
        <v>1.0175754524487584</v>
      </c>
      <c r="I144" s="39">
        <f>'d-beta'!N144/'d-beta'!P144</f>
        <v>1.0140120656112568</v>
      </c>
      <c r="J144" s="39">
        <f>'d-beta'!P144/'d-beta'!Q144</f>
        <v>1.0146788142291259</v>
      </c>
      <c r="K144" s="39">
        <f>'d-beta'!Q144/'d-beta'!G144</f>
        <v>1.0052727223726194</v>
      </c>
      <c r="L144" s="133">
        <f>'d-beta'!F144/'d-beta'!R144</f>
        <v>1.136167302196126</v>
      </c>
      <c r="M144" s="39">
        <f>'d-beta'!R144/'d-beta'!N144</f>
        <v>0.96175104119718191</v>
      </c>
      <c r="N144" s="39">
        <f>'d-beta'!R144/'d-beta'!P144</f>
        <v>0.97522715988813136</v>
      </c>
      <c r="O144" s="133">
        <f>'d-beta'!F144/'d-beta'!S144</f>
        <v>1.5205510528386688</v>
      </c>
      <c r="P144" s="39">
        <f>'d-beta'!S144/'d-beta'!G144</f>
        <v>0.74329217212698173</v>
      </c>
      <c r="Q144" s="39">
        <f>'d-beta'!H144/'d-beta'!N144</f>
        <v>0.61872358883470635</v>
      </c>
      <c r="R144" s="75">
        <f t="shared" si="35"/>
        <v>-122.4067253711458</v>
      </c>
      <c r="T144" s="75">
        <f>1000*LN(D144)</f>
        <v>117.382581832924</v>
      </c>
      <c r="U144" s="75">
        <f>1000*LN(E144)</f>
        <v>28.702115127869689</v>
      </c>
      <c r="V144" s="75">
        <f>1000*LN(F144)</f>
        <v>-44.792352543665821</v>
      </c>
      <c r="W144" s="75">
        <f>1000*LN(G144)</f>
        <v>-16.139402848207631</v>
      </c>
      <c r="X144" s="75">
        <f>1000*LN(H144)</f>
        <v>17.42279032608058</v>
      </c>
      <c r="Y144" s="75">
        <f>1000*LN(I144)</f>
        <v>13.914804123106657</v>
      </c>
      <c r="Z144" s="75">
        <f>1000*LN(J144)</f>
        <v>14.572123233180536</v>
      </c>
      <c r="AA144" s="75">
        <f>1000*LN(K144)</f>
        <v>5.2588702429642602</v>
      </c>
      <c r="AB144" s="75">
        <f>1000*LN(L144)</f>
        <v>127.66058251531726</v>
      </c>
      <c r="AC144" s="75">
        <f>1000*LN(M144)</f>
        <v>-38.999654743422894</v>
      </c>
      <c r="AD144" s="75">
        <f>1000*LN(N144)</f>
        <v>-25.084850620316235</v>
      </c>
      <c r="AE144" s="75">
        <f>1000*LN(O144)</f>
        <v>419.0728039206187</v>
      </c>
      <c r="AF144" s="75">
        <f>1000*LN(P144)</f>
        <v>-296.66607854947284</v>
      </c>
      <c r="AG144" s="75">
        <f>1000*LN(Q144)</f>
        <v>-480.09665072184094</v>
      </c>
      <c r="AI144" s="40">
        <f>'d-beta'!T144/'d-beta'!Q144</f>
        <v>1.0237674453250001</v>
      </c>
      <c r="AJ144" s="40">
        <f>'d-beta'!Q144/'d-beta'!G144</f>
        <v>1.0052727223726194</v>
      </c>
      <c r="AK144" s="40">
        <f>'d-beta'!T144/'d-beta'!G144</f>
        <v>1.0291654868383247</v>
      </c>
      <c r="AL144" s="40">
        <f>'d-beta'!T146/'d-beta'!F146</f>
        <v>0.91042869802660908</v>
      </c>
      <c r="AN144" s="4">
        <f>'d-beta'!U144/'d-beta'!W144</f>
        <v>0.99568132016728128</v>
      </c>
      <c r="AO144" s="4">
        <f>'d-beta'!W144/'d-beta'!P144</f>
        <v>0.98187394749484425</v>
      </c>
      <c r="AP144" s="4">
        <f>'d-beta'!P144/'d-beta'!Q144</f>
        <v>1.0146788142291259</v>
      </c>
      <c r="AQ144" s="4">
        <f>'d-beta'!Q144/'d-beta'!G144</f>
        <v>1.0052727223726194</v>
      </c>
      <c r="AR144" s="4">
        <f>'d-beta'!U144/'d-beta'!G144</f>
        <v>0.99721450601006245</v>
      </c>
      <c r="AS144" s="4">
        <f>'d-beta'!U146/'d-beta'!F146</f>
        <v>0.88253817061310424</v>
      </c>
      <c r="AU144" s="53">
        <f t="shared" si="27"/>
        <v>23.489396650453262</v>
      </c>
      <c r="AV144" s="12">
        <f t="shared" si="28"/>
        <v>5.2588702429642602</v>
      </c>
      <c r="AW144" s="12">
        <f t="shared" si="29"/>
        <v>28.748266893417515</v>
      </c>
      <c r="AX144" s="12">
        <f t="shared" si="25"/>
        <v>-93.839693669931393</v>
      </c>
      <c r="AY144" s="12"/>
      <c r="AZ144" s="53">
        <f t="shared" si="30"/>
        <v>-4.3280322669599753</v>
      </c>
      <c r="BA144" s="53">
        <f t="shared" si="31"/>
        <v>-18.292341906784728</v>
      </c>
      <c r="BB144" s="12">
        <f t="shared" si="32"/>
        <v>14.572123233180536</v>
      </c>
      <c r="BC144" s="12">
        <f t="shared" si="33"/>
        <v>5.2588702429642602</v>
      </c>
      <c r="BD144" s="12">
        <f t="shared" si="34"/>
        <v>-2.7893806975999693</v>
      </c>
      <c r="BE144" s="12">
        <f t="shared" si="26"/>
        <v>-124.95323829067986</v>
      </c>
    </row>
    <row r="145" spans="1:57" x14ac:dyDescent="0.2">
      <c r="A145" s="72">
        <f>'d-beta'!A145</f>
        <v>280</v>
      </c>
      <c r="B145" s="44">
        <f t="shared" si="24"/>
        <v>1.8078278947844166</v>
      </c>
      <c r="D145" s="40">
        <f>'d-beta'!F145/'d-beta'!J145</f>
        <v>1.1245559481112524</v>
      </c>
      <c r="E145" s="39">
        <f>'d-beta'!J145/'d-beta'!K145</f>
        <v>1.0290090994076904</v>
      </c>
      <c r="F145" s="39">
        <f>'d-beta'!K145/'d-beta'!L145</f>
        <v>0.95629137701319233</v>
      </c>
      <c r="G145" s="39">
        <f>'d-beta'!L145/'d-beta'!M145</f>
        <v>0.98423666741406601</v>
      </c>
      <c r="H145" s="39">
        <f>'d-beta'!M145/'d-beta'!P145</f>
        <v>1.0173640208517736</v>
      </c>
      <c r="I145" s="39">
        <f>'d-beta'!N145/'d-beta'!P145</f>
        <v>1.0138040728249851</v>
      </c>
      <c r="J145" s="39">
        <f>'d-beta'!P145/'d-beta'!Q145</f>
        <v>1.0145643470184151</v>
      </c>
      <c r="K145" s="39">
        <f>'d-beta'!Q145/'d-beta'!G145</f>
        <v>1.0051553850888144</v>
      </c>
      <c r="L145" s="133">
        <f>'d-beta'!F145/'d-beta'!R145</f>
        <v>1.1361530882462161</v>
      </c>
      <c r="M145" s="39">
        <f>'d-beta'!R145/'d-beta'!N145</f>
        <v>0.96200106367020766</v>
      </c>
      <c r="N145" s="39">
        <f>'d-beta'!R145/'d-beta'!P145</f>
        <v>0.97528059641082421</v>
      </c>
      <c r="O145" s="133">
        <f>'d-beta'!F145/'d-beta'!S145</f>
        <v>1.5180520201484007</v>
      </c>
      <c r="P145" s="39">
        <f>'d-beta'!S145/'d-beta'!G145</f>
        <v>0.74437637902958609</v>
      </c>
      <c r="Q145" s="39">
        <f>'d-beta'!H145/'d-beta'!N145</f>
        <v>0.62078111576277428</v>
      </c>
      <c r="R145" s="75">
        <f t="shared" si="35"/>
        <v>-122.21946098506892</v>
      </c>
      <c r="T145" s="75">
        <f>1000*LN(D145)</f>
        <v>117.38824494678768</v>
      </c>
      <c r="U145" s="75">
        <f>1000*LN(E145)</f>
        <v>28.596299774612014</v>
      </c>
      <c r="V145" s="75">
        <f>1000*LN(F145)</f>
        <v>-44.692624698358948</v>
      </c>
      <c r="W145" s="75">
        <f>1000*LN(G145)</f>
        <v>-15.888895184437947</v>
      </c>
      <c r="X145" s="75">
        <f>1000*LN(H145)</f>
        <v>17.214988963416285</v>
      </c>
      <c r="Y145" s="75">
        <f>1000*LN(I145)</f>
        <v>13.709664433113362</v>
      </c>
      <c r="Z145" s="75">
        <f>1000*LN(J145)</f>
        <v>14.459305594547448</v>
      </c>
      <c r="AA145" s="75">
        <f>1000*LN(K145)</f>
        <v>5.1421415885022776</v>
      </c>
      <c r="AB145" s="75">
        <f>1000*LN(L145)</f>
        <v>127.64807199966116</v>
      </c>
      <c r="AC145" s="75">
        <f>1000*LN(M145)</f>
        <v>-38.739722630755288</v>
      </c>
      <c r="AD145" s="75">
        <f>1000*LN(N145)</f>
        <v>-25.030058197642031</v>
      </c>
      <c r="AE145" s="75">
        <f>1000*LN(O145)</f>
        <v>417.42794725873802</v>
      </c>
      <c r="AF145" s="75">
        <f>1000*LN(P145)</f>
        <v>-295.20848627366911</v>
      </c>
      <c r="AG145" s="75">
        <f>1000*LN(Q145)</f>
        <v>-476.77672977236324</v>
      </c>
      <c r="AI145" s="40">
        <f>'d-beta'!T145/'d-beta'!Q145</f>
        <v>1.0236026457960481</v>
      </c>
      <c r="AJ145" s="40">
        <f>'d-beta'!Q145/'d-beta'!G145</f>
        <v>1.0051553850888144</v>
      </c>
      <c r="AK145" s="40">
        <f>'d-beta'!T145/'d-beta'!G145</f>
        <v>1.0288797116130559</v>
      </c>
      <c r="AL145" s="40">
        <f>'d-beta'!T147/'d-beta'!F147</f>
        <v>0.91034092214592999</v>
      </c>
      <c r="AN145" s="4">
        <f>'d-beta'!U145/'d-beta'!W145</f>
        <v>0.99569717286572967</v>
      </c>
      <c r="AO145" s="4">
        <f>'d-beta'!W145/'d-beta'!P145</f>
        <v>0.98201850528344514</v>
      </c>
      <c r="AP145" s="4">
        <f>'d-beta'!P145/'d-beta'!Q145</f>
        <v>1.0145643470184151</v>
      </c>
      <c r="AQ145" s="4">
        <f>'d-beta'!Q145/'d-beta'!G145</f>
        <v>1.0051553850888144</v>
      </c>
      <c r="AR145" s="4">
        <f>'d-beta'!U145/'d-beta'!G145</f>
        <v>0.99714828381589882</v>
      </c>
      <c r="AS145" s="4">
        <f>'d-beta'!U147/'d-beta'!F147</f>
        <v>0.88263683284956906</v>
      </c>
      <c r="AU145" s="53">
        <f t="shared" si="27"/>
        <v>23.328410095044838</v>
      </c>
      <c r="AV145" s="12">
        <f t="shared" si="28"/>
        <v>5.1421415885022776</v>
      </c>
      <c r="AW145" s="12">
        <f t="shared" si="29"/>
        <v>28.470551683547008</v>
      </c>
      <c r="AX145" s="12">
        <f t="shared" si="25"/>
        <v>-93.936109910376757</v>
      </c>
      <c r="AY145" s="12"/>
      <c r="AZ145" s="53">
        <f t="shared" si="30"/>
        <v>-4.3121109355765253</v>
      </c>
      <c r="BA145" s="53">
        <f t="shared" si="31"/>
        <v>-18.145126321066204</v>
      </c>
      <c r="BB145" s="12">
        <f t="shared" si="32"/>
        <v>14.459305594547448</v>
      </c>
      <c r="BC145" s="12">
        <f t="shared" si="33"/>
        <v>5.1421415885022776</v>
      </c>
      <c r="BD145" s="12">
        <f t="shared" si="34"/>
        <v>-2.8557900735929409</v>
      </c>
      <c r="BE145" s="12">
        <f t="shared" si="26"/>
        <v>-124.84145080629557</v>
      </c>
    </row>
    <row r="146" spans="1:57" x14ac:dyDescent="0.2">
      <c r="A146" s="72">
        <f>'d-beta'!A146</f>
        <v>282</v>
      </c>
      <c r="B146" s="44">
        <f t="shared" si="24"/>
        <v>1.8013149599207423</v>
      </c>
      <c r="D146" s="40">
        <f>'d-beta'!F146/'d-beta'!J146</f>
        <v>1.1245659599532263</v>
      </c>
      <c r="E146" s="39">
        <f>'d-beta'!J146/'d-beta'!K146</f>
        <v>1.0288966566121838</v>
      </c>
      <c r="F146" s="39">
        <f>'d-beta'!K146/'d-beta'!L146</f>
        <v>0.95638786094660178</v>
      </c>
      <c r="G146" s="39">
        <f>'d-beta'!L146/'d-beta'!M146</f>
        <v>0.98447731404902183</v>
      </c>
      <c r="H146" s="39">
        <f>'d-beta'!M146/'d-beta'!P146</f>
        <v>1.0171603678894183</v>
      </c>
      <c r="I146" s="39">
        <f>'d-beta'!N146/'d-beta'!P146</f>
        <v>1.0135972266572866</v>
      </c>
      <c r="J146" s="39">
        <f>'d-beta'!P146/'d-beta'!Q146</f>
        <v>1.0144497747352001</v>
      </c>
      <c r="K146" s="39">
        <f>'d-beta'!Q146/'d-beta'!G146</f>
        <v>1.0050398973490873</v>
      </c>
      <c r="L146" s="133">
        <f>'d-beta'!F146/'d-beta'!R146</f>
        <v>1.1361373582217158</v>
      </c>
      <c r="M146" s="39">
        <f>'d-beta'!R146/'d-beta'!N146</f>
        <v>0.96225379742711248</v>
      </c>
      <c r="N146" s="39">
        <f>'d-beta'!R146/'d-beta'!P146</f>
        <v>0.97533778041256358</v>
      </c>
      <c r="O146" s="133">
        <f>'d-beta'!F146/'d-beta'!S146</f>
        <v>1.5155826471432312</v>
      </c>
      <c r="P146" s="39">
        <f>'d-beta'!S146/'d-beta'!G146</f>
        <v>0.74545274111459225</v>
      </c>
      <c r="Q146" s="39">
        <f>'d-beta'!H146/'d-beta'!N146</f>
        <v>0.62282606086172188</v>
      </c>
      <c r="R146" s="75">
        <f t="shared" si="35"/>
        <v>-122.03641161321912</v>
      </c>
      <c r="T146" s="75">
        <f>1000*LN(D146)</f>
        <v>117.39714783634477</v>
      </c>
      <c r="U146" s="75">
        <f>1000*LN(E146)</f>
        <v>28.48702091644315</v>
      </c>
      <c r="V146" s="75">
        <f>1000*LN(F146)</f>
        <v>-44.591735922471777</v>
      </c>
      <c r="W146" s="75">
        <f>1000*LN(G146)</f>
        <v>-15.64442428778132</v>
      </c>
      <c r="X146" s="75">
        <f>1000*LN(H146)</f>
        <v>17.01479184200312</v>
      </c>
      <c r="Y146" s="75">
        <f>1000*LN(I146)</f>
        <v>13.505613889721658</v>
      </c>
      <c r="Z146" s="75">
        <f>1000*LN(J146)</f>
        <v>14.346371650807582</v>
      </c>
      <c r="AA146" s="75">
        <f>1000*LN(K146)</f>
        <v>5.0272395778735994</v>
      </c>
      <c r="AB146" s="75">
        <f>1000*LN(L146)</f>
        <v>127.63422691702661</v>
      </c>
      <c r="AC146" s="75">
        <f>1000*LN(M146)</f>
        <v>-38.477040422210457</v>
      </c>
      <c r="AD146" s="75">
        <f>1000*LN(N146)</f>
        <v>-24.97142653248887</v>
      </c>
      <c r="AE146" s="75">
        <f>1000*LN(O146)</f>
        <v>415.79995060034622</v>
      </c>
      <c r="AF146" s="75">
        <f>1000*LN(P146)</f>
        <v>-293.76353898712722</v>
      </c>
      <c r="AG146" s="75">
        <f>1000*LN(Q146)</f>
        <v>-473.48799522575717</v>
      </c>
      <c r="AI146" s="40">
        <f>'d-beta'!T146/'d-beta'!Q146</f>
        <v>1.0234399757841526</v>
      </c>
      <c r="AJ146" s="40">
        <f>'d-beta'!Q146/'d-beta'!G146</f>
        <v>1.0050398973490873</v>
      </c>
      <c r="AK146" s="40">
        <f>'d-beta'!T146/'d-beta'!G146</f>
        <v>1.028598008205057</v>
      </c>
      <c r="AL146" s="40">
        <f>'d-beta'!T148/'d-beta'!F148</f>
        <v>0.91025673869090451</v>
      </c>
      <c r="AN146" s="4">
        <f>'d-beta'!U146/'d-beta'!W146</f>
        <v>0.99571944501767939</v>
      </c>
      <c r="AO146" s="4">
        <f>'d-beta'!W146/'d-beta'!P146</f>
        <v>0.98216034963905408</v>
      </c>
      <c r="AP146" s="4">
        <f>'d-beta'!P146/'d-beta'!Q146</f>
        <v>1.0144497747352001</v>
      </c>
      <c r="AQ146" s="4">
        <f>'d-beta'!Q146/'d-beta'!G146</f>
        <v>1.0050398973490873</v>
      </c>
      <c r="AR146" s="4">
        <f>'d-beta'!U146/'d-beta'!G146</f>
        <v>0.99708742312848564</v>
      </c>
      <c r="AS146" s="4">
        <f>'d-beta'!U148/'d-beta'!F148</f>
        <v>0.88273903656863706</v>
      </c>
      <c r="AU146" s="53">
        <f t="shared" si="27"/>
        <v>23.169478365413962</v>
      </c>
      <c r="AV146" s="12">
        <f t="shared" si="28"/>
        <v>5.0272395778735994</v>
      </c>
      <c r="AW146" s="12">
        <f t="shared" si="29"/>
        <v>28.196717943287474</v>
      </c>
      <c r="AX146" s="12">
        <f t="shared" si="25"/>
        <v>-94.028588832981526</v>
      </c>
      <c r="AY146" s="12"/>
      <c r="AZ146" s="53">
        <f t="shared" si="30"/>
        <v>-4.2897427864402369</v>
      </c>
      <c r="BA146" s="53">
        <f t="shared" si="31"/>
        <v>-18.000695119701795</v>
      </c>
      <c r="BB146" s="12">
        <f t="shared" si="32"/>
        <v>14.346371650807582</v>
      </c>
      <c r="BC146" s="12">
        <f t="shared" si="33"/>
        <v>5.0272395778735994</v>
      </c>
      <c r="BD146" s="12">
        <f t="shared" si="34"/>
        <v>-2.9168266774609206</v>
      </c>
      <c r="BE146" s="12">
        <f t="shared" si="26"/>
        <v>-124.72566388414185</v>
      </c>
    </row>
    <row r="147" spans="1:57" x14ac:dyDescent="0.2">
      <c r="A147" s="72">
        <f>'d-beta'!A147</f>
        <v>284</v>
      </c>
      <c r="B147" s="44">
        <f t="shared" si="24"/>
        <v>1.794848783989949</v>
      </c>
      <c r="D147" s="40">
        <f>'d-beta'!F147/'d-beta'!J147</f>
        <v>1.1245830656139151</v>
      </c>
      <c r="E147" s="39">
        <f>'d-beta'!J147/'d-beta'!K147</f>
        <v>1.0287843835776442</v>
      </c>
      <c r="F147" s="39">
        <f>'d-beta'!K147/'d-beta'!L147</f>
        <v>0.9564819696054575</v>
      </c>
      <c r="G147" s="39">
        <f>'d-beta'!L147/'d-beta'!M147</f>
        <v>0.98471867930885104</v>
      </c>
      <c r="H147" s="39">
        <f>'d-beta'!M147/'d-beta'!P147</f>
        <v>1.0169565500301248</v>
      </c>
      <c r="I147" s="39">
        <f>'d-beta'!N147/'d-beta'!P147</f>
        <v>1.0133974573248301</v>
      </c>
      <c r="J147" s="39">
        <f>'d-beta'!P147/'d-beta'!Q147</f>
        <v>1.0143362621243281</v>
      </c>
      <c r="K147" s="39">
        <f>'d-beta'!Q147/'d-beta'!G147</f>
        <v>1.0049298900341548</v>
      </c>
      <c r="L147" s="133">
        <f>'d-beta'!F147/'d-beta'!R147</f>
        <v>1.136127586564194</v>
      </c>
      <c r="M147" s="39">
        <f>'d-beta'!R147/'d-beta'!N147</f>
        <v>0.96249913751466221</v>
      </c>
      <c r="N147" s="39">
        <f>'d-beta'!R147/'d-beta'!P147</f>
        <v>0.97539417863470068</v>
      </c>
      <c r="O147" s="133">
        <f>'d-beta'!F147/'d-beta'!S147</f>
        <v>1.5131409910183191</v>
      </c>
      <c r="P147" s="39">
        <f>'d-beta'!S147/'d-beta'!G147</f>
        <v>0.74652710957156398</v>
      </c>
      <c r="Q147" s="39">
        <f>'d-beta'!H147/'d-beta'!N147</f>
        <v>0.6248602773752846</v>
      </c>
      <c r="R147" s="75">
        <f t="shared" si="35"/>
        <v>-121.86426976719386</v>
      </c>
      <c r="T147" s="75">
        <f>1000*LN(D147)</f>
        <v>117.41235862095236</v>
      </c>
      <c r="U147" s="75">
        <f>1000*LN(E147)</f>
        <v>28.377895126334696</v>
      </c>
      <c r="V147" s="75">
        <f>1000*LN(F147)</f>
        <v>-44.493340665848912</v>
      </c>
      <c r="W147" s="75">
        <f>1000*LN(G147)</f>
        <v>-15.399283365443416</v>
      </c>
      <c r="X147" s="75">
        <f>1000*LN(H147)</f>
        <v>16.814392486213734</v>
      </c>
      <c r="Y147" s="75">
        <f>1000*LN(I147)</f>
        <v>13.308505002676332</v>
      </c>
      <c r="Z147" s="75">
        <f>1000*LN(J147)</f>
        <v>14.234469647414297</v>
      </c>
      <c r="AA147" s="75">
        <f>1000*LN(K147)</f>
        <v>4.9177779175711827</v>
      </c>
      <c r="AB147" s="75">
        <f>1000*LN(L147)</f>
        <v>127.62562610879402</v>
      </c>
      <c r="AC147" s="75">
        <f>1000*LN(M147)</f>
        <v>-38.222108909261891</v>
      </c>
      <c r="AD147" s="75">
        <f>1000*LN(N147)</f>
        <v>-24.913603906585561</v>
      </c>
      <c r="AE147" s="75">
        <f>1000*LN(O147)</f>
        <v>414.18761686141039</v>
      </c>
      <c r="AF147" s="75">
        <f>1000*LN(P147)</f>
        <v>-292.32334709421662</v>
      </c>
      <c r="AG147" s="75">
        <f>1000*LN(Q147)</f>
        <v>-470.22721043769224</v>
      </c>
      <c r="AI147" s="40">
        <f>'d-beta'!T147/'d-beta'!Q147</f>
        <v>1.0232771630934097</v>
      </c>
      <c r="AJ147" s="40">
        <f>'d-beta'!Q147/'d-beta'!G147</f>
        <v>1.0049298900341548</v>
      </c>
      <c r="AK147" s="40">
        <f>'d-beta'!T147/'d-beta'!G147</f>
        <v>1.028321806981922</v>
      </c>
      <c r="AL147" s="40">
        <f>'d-beta'!T149/'d-beta'!F149</f>
        <v>0.91016838211951878</v>
      </c>
      <c r="AN147" s="4">
        <f>'d-beta'!U147/'d-beta'!W147</f>
        <v>0.99573755987230983</v>
      </c>
      <c r="AO147" s="4">
        <f>'d-beta'!W147/'d-beta'!P147</f>
        <v>0.98230062859316736</v>
      </c>
      <c r="AP147" s="4">
        <f>'d-beta'!P147/'d-beta'!Q147</f>
        <v>1.0143362621243281</v>
      </c>
      <c r="AQ147" s="4">
        <f>'d-beta'!Q147/'d-beta'!G147</f>
        <v>1.0049298900341548</v>
      </c>
      <c r="AR147" s="4">
        <f>'d-beta'!U147/'d-beta'!G147</f>
        <v>0.99702724636954576</v>
      </c>
      <c r="AS147" s="4">
        <f>'d-beta'!U149/'d-beta'!F149</f>
        <v>0.88283506907385922</v>
      </c>
      <c r="AU147" s="53">
        <f t="shared" si="27"/>
        <v>23.010381939245736</v>
      </c>
      <c r="AV147" s="12">
        <f t="shared" si="28"/>
        <v>4.9177779175711827</v>
      </c>
      <c r="AW147" s="12">
        <f t="shared" si="29"/>
        <v>27.928159856816876</v>
      </c>
      <c r="AX147" s="12">
        <f t="shared" si="25"/>
        <v>-94.125661291985793</v>
      </c>
      <c r="AY147" s="12"/>
      <c r="AZ147" s="53">
        <f t="shared" si="30"/>
        <v>-4.2715502223161259</v>
      </c>
      <c r="BA147" s="53">
        <f t="shared" si="31"/>
        <v>-17.857878381771016</v>
      </c>
      <c r="BB147" s="12">
        <f t="shared" si="32"/>
        <v>14.234469647414297</v>
      </c>
      <c r="BC147" s="12">
        <f t="shared" si="33"/>
        <v>4.9177779175711827</v>
      </c>
      <c r="BD147" s="12">
        <f t="shared" si="34"/>
        <v>-2.9771810391018119</v>
      </c>
      <c r="BE147" s="12">
        <f t="shared" si="26"/>
        <v>-124.61688056543555</v>
      </c>
    </row>
    <row r="148" spans="1:57" x14ac:dyDescent="0.2">
      <c r="A148" s="72">
        <f>'d-beta'!A148</f>
        <v>286</v>
      </c>
      <c r="B148" s="44">
        <f t="shared" si="24"/>
        <v>1.7884288652418852</v>
      </c>
      <c r="D148" s="40">
        <f>'d-beta'!F148/'d-beta'!J148</f>
        <v>1.1245925591725616</v>
      </c>
      <c r="E148" s="39">
        <f>'d-beta'!J148/'d-beta'!K148</f>
        <v>1.0286759794170111</v>
      </c>
      <c r="F148" s="39">
        <f>'d-beta'!K148/'d-beta'!L148</f>
        <v>0.95657363943727247</v>
      </c>
      <c r="G148" s="39">
        <f>'d-beta'!L148/'d-beta'!M148</f>
        <v>0.98495730988287444</v>
      </c>
      <c r="H148" s="39">
        <f>'d-beta'!M148/'d-beta'!P148</f>
        <v>1.0167584125307185</v>
      </c>
      <c r="I148" s="39">
        <f>'d-beta'!N148/'d-beta'!P148</f>
        <v>1.0131966622120776</v>
      </c>
      <c r="J148" s="39">
        <f>'d-beta'!P148/'d-beta'!Q148</f>
        <v>1.0142227631549028</v>
      </c>
      <c r="K148" s="39">
        <f>'d-beta'!Q148/'d-beta'!G148</f>
        <v>1.0048171015678504</v>
      </c>
      <c r="L148" s="133">
        <f>'d-beta'!F148/'d-beta'!R148</f>
        <v>1.1361129555736891</v>
      </c>
      <c r="M148" s="39">
        <f>'d-beta'!R148/'d-beta'!N148</f>
        <v>0.96274690801071616</v>
      </c>
      <c r="N148" s="39">
        <f>'d-beta'!R148/'d-beta'!P148</f>
        <v>0.97545195375145566</v>
      </c>
      <c r="O148" s="133">
        <f>'d-beta'!F148/'d-beta'!S148</f>
        <v>1.5107277357675031</v>
      </c>
      <c r="P148" s="39">
        <f>'d-beta'!S148/'d-beta'!G148</f>
        <v>0.74758669619246232</v>
      </c>
      <c r="Q148" s="39">
        <f>'d-beta'!H148/'d-beta'!N148</f>
        <v>0.62688260851459587</v>
      </c>
      <c r="R148" s="75">
        <f t="shared" si="35"/>
        <v>-121.68648003165323</v>
      </c>
      <c r="T148" s="75">
        <f>1000*LN(D148)</f>
        <v>117.42080043273619</v>
      </c>
      <c r="U148" s="75">
        <f>1000*LN(E148)</f>
        <v>28.272518456452502</v>
      </c>
      <c r="V148" s="75">
        <f>1000*LN(F148)</f>
        <v>-44.39750463112852</v>
      </c>
      <c r="W148" s="75">
        <f>1000*LN(G148)</f>
        <v>-15.1569789696947</v>
      </c>
      <c r="X148" s="75">
        <f>1000*LN(H148)</f>
        <v>16.619539713154886</v>
      </c>
      <c r="Y148" s="75">
        <f>1000*LN(I148)</f>
        <v>13.110344836835678</v>
      </c>
      <c r="Z148" s="75">
        <f>1000*LN(J148)</f>
        <v>14.122568570709689</v>
      </c>
      <c r="AA148" s="75">
        <f>1000*LN(K148)</f>
        <v>4.8055364594233954</v>
      </c>
      <c r="AB148" s="75">
        <f>1000*LN(L148)</f>
        <v>127.61274807917189</v>
      </c>
      <c r="AC148" s="75">
        <f>1000*LN(M148)</f>
        <v>-37.964717914487252</v>
      </c>
      <c r="AD148" s="75">
        <f>1000*LN(N148)</f>
        <v>-24.854373077651651</v>
      </c>
      <c r="AE148" s="75">
        <f>1000*LN(O148)</f>
        <v>412.59147894590859</v>
      </c>
      <c r="AF148" s="75">
        <f>1000*LN(P148)</f>
        <v>-290.90499891425532</v>
      </c>
      <c r="AG148" s="75">
        <f>1000*LN(Q148)</f>
        <v>-466.99598312787424</v>
      </c>
      <c r="AI148" s="40">
        <f>'d-beta'!T148/'d-beta'!Q148</f>
        <v>1.0231154702447753</v>
      </c>
      <c r="AJ148" s="40">
        <f>'d-beta'!Q148/'d-beta'!G148</f>
        <v>1.0048171015678504</v>
      </c>
      <c r="AK148" s="40">
        <f>'d-beta'!T148/'d-beta'!G148</f>
        <v>1.0280439213805836</v>
      </c>
      <c r="AL148" s="40">
        <f>'d-beta'!T150/'d-beta'!F150</f>
        <v>0.91008070980124944</v>
      </c>
      <c r="AN148" s="4">
        <f>'d-beta'!U148/'d-beta'!W148</f>
        <v>0.99575620538872112</v>
      </c>
      <c r="AO148" s="4">
        <f>'d-beta'!W148/'d-beta'!P148</f>
        <v>0.98244151491261855</v>
      </c>
      <c r="AP148" s="4">
        <f>'d-beta'!P148/'d-beta'!Q148</f>
        <v>1.0142227631549028</v>
      </c>
      <c r="AQ148" s="4">
        <f>'d-beta'!Q148/'d-beta'!G148</f>
        <v>1.0048171015678504</v>
      </c>
      <c r="AR148" s="4">
        <f>'d-beta'!U148/'d-beta'!G148</f>
        <v>0.99696542979166825</v>
      </c>
      <c r="AS148" s="4">
        <f>'d-beta'!U150/'d-beta'!F150</f>
        <v>0.88293053195296001</v>
      </c>
      <c r="AU148" s="53">
        <f t="shared" si="27"/>
        <v>22.852354739248394</v>
      </c>
      <c r="AV148" s="12">
        <f t="shared" si="28"/>
        <v>4.8055364594233954</v>
      </c>
      <c r="AW148" s="12">
        <f t="shared" si="29"/>
        <v>27.657891198671962</v>
      </c>
      <c r="AX148" s="12">
        <f t="shared" si="25"/>
        <v>-94.221991314867026</v>
      </c>
      <c r="AY148" s="12"/>
      <c r="AZ148" s="53">
        <f t="shared" si="30"/>
        <v>-4.2528250656150837</v>
      </c>
      <c r="BA148" s="53">
        <f t="shared" si="31"/>
        <v>-17.714463817006521</v>
      </c>
      <c r="BB148" s="12">
        <f t="shared" si="32"/>
        <v>14.122568570709689</v>
      </c>
      <c r="BC148" s="12">
        <f t="shared" si="33"/>
        <v>4.8055364594233954</v>
      </c>
      <c r="BD148" s="12">
        <f t="shared" si="34"/>
        <v>-3.0391838524885966</v>
      </c>
      <c r="BE148" s="12">
        <f t="shared" si="26"/>
        <v>-124.50875423299564</v>
      </c>
    </row>
    <row r="149" spans="1:57" x14ac:dyDescent="0.2">
      <c r="A149" s="72">
        <f>'d-beta'!A149</f>
        <v>288</v>
      </c>
      <c r="B149" s="44">
        <f t="shared" si="24"/>
        <v>1.7820547090795689</v>
      </c>
      <c r="D149" s="40">
        <f>'d-beta'!F149/'d-beta'!J149</f>
        <v>1.1246093896993536</v>
      </c>
      <c r="E149" s="39">
        <f>'d-beta'!J149/'d-beta'!K149</f>
        <v>1.0285679489829058</v>
      </c>
      <c r="F149" s="39">
        <f>'d-beta'!K149/'d-beta'!L149</f>
        <v>0.95666603116769411</v>
      </c>
      <c r="G149" s="39">
        <f>'d-beta'!L149/'d-beta'!M149</f>
        <v>0.98519299197562427</v>
      </c>
      <c r="H149" s="39">
        <f>'d-beta'!M149/'d-beta'!P149</f>
        <v>1.0165603273095845</v>
      </c>
      <c r="I149" s="39">
        <f>'d-beta'!N149/'d-beta'!P149</f>
        <v>1.0129961660084039</v>
      </c>
      <c r="J149" s="39">
        <f>'d-beta'!P149/'d-beta'!Q149</f>
        <v>1.0141116656104874</v>
      </c>
      <c r="K149" s="39">
        <f>'d-beta'!Q149/'d-beta'!G149</f>
        <v>1.0047087484192074</v>
      </c>
      <c r="L149" s="133">
        <f>'d-beta'!F149/'d-beta'!R149</f>
        <v>1.1361045869669222</v>
      </c>
      <c r="M149" s="39">
        <f>'d-beta'!R149/'d-beta'!N149</f>
        <v>0.96299360189325323</v>
      </c>
      <c r="N149" s="39">
        <f>'d-beta'!R149/'d-beta'!P149</f>
        <v>0.97550882660848881</v>
      </c>
      <c r="O149" s="133">
        <f>'d-beta'!F149/'d-beta'!S149</f>
        <v>1.5083384265640563</v>
      </c>
      <c r="P149" s="39">
        <f>'d-beta'!S149/'d-beta'!G149</f>
        <v>0.74864630205387417</v>
      </c>
      <c r="Q149" s="39">
        <f>'d-beta'!H149/'d-beta'!N149</f>
        <v>0.62889235612986094</v>
      </c>
      <c r="R149" s="75">
        <f t="shared" si="35"/>
        <v>-121.52003130911228</v>
      </c>
      <c r="T149" s="75">
        <f>1000*LN(D149)</f>
        <v>117.43576620919816</v>
      </c>
      <c r="U149" s="75">
        <f>1000*LN(E149)</f>
        <v>28.167494027688182</v>
      </c>
      <c r="V149" s="75">
        <f>1000*LN(F149)</f>
        <v>-44.300923181440886</v>
      </c>
      <c r="W149" s="75">
        <f>1000*LN(G149)</f>
        <v>-14.91772606228785</v>
      </c>
      <c r="X149" s="75">
        <f>1000*LN(H149)</f>
        <v>16.424700391724862</v>
      </c>
      <c r="Y149" s="75">
        <f>1000*LN(I149)</f>
        <v>12.912440470049265</v>
      </c>
      <c r="Z149" s="75">
        <f>1000*LN(J149)</f>
        <v>14.01302298202279</v>
      </c>
      <c r="AA149" s="75">
        <f>1000*LN(K149)</f>
        <v>4.6976969422072354</v>
      </c>
      <c r="AB149" s="75">
        <f>1000*LN(L149)</f>
        <v>127.60538205315522</v>
      </c>
      <c r="AC149" s="75">
        <f>1000*LN(M149)</f>
        <v>-37.708511138322152</v>
      </c>
      <c r="AD149" s="75">
        <f>1000*LN(N149)</f>
        <v>-24.796070668272854</v>
      </c>
      <c r="AE149" s="75">
        <f>1000*LN(O149)</f>
        <v>411.00866520562971</v>
      </c>
      <c r="AF149" s="75">
        <f>1000*LN(P149)</f>
        <v>-289.48863389651746</v>
      </c>
      <c r="AG149" s="75">
        <f>1000*LN(Q149)</f>
        <v>-463.79517185562827</v>
      </c>
      <c r="AI149" s="40">
        <f>'d-beta'!T149/'d-beta'!Q149</f>
        <v>1.0229562023234362</v>
      </c>
      <c r="AJ149" s="40">
        <f>'d-beta'!Q149/'d-beta'!G149</f>
        <v>1.0047087484192074</v>
      </c>
      <c r="AK149" s="40">
        <f>'d-beta'!T149/'d-beta'!G149</f>
        <v>1.0277730457240448</v>
      </c>
      <c r="AL149" s="40">
        <f>'d-beta'!T151/'d-beta'!F151</f>
        <v>0.90999060965501732</v>
      </c>
      <c r="AN149" s="4">
        <f>'d-beta'!U149/'d-beta'!W149</f>
        <v>0.99577540928687847</v>
      </c>
      <c r="AO149" s="4">
        <f>'d-beta'!W149/'d-beta'!P149</f>
        <v>0.98257949293510805</v>
      </c>
      <c r="AP149" s="4">
        <f>'d-beta'!P149/'d-beta'!Q149</f>
        <v>1.0141116656104874</v>
      </c>
      <c r="AQ149" s="4">
        <f>'d-beta'!Q149/'d-beta'!G149</f>
        <v>1.0047087484192074</v>
      </c>
      <c r="AR149" s="4">
        <f>'d-beta'!U149/'d-beta'!G149</f>
        <v>0.99690794103512226</v>
      </c>
      <c r="AS149" s="4">
        <f>'d-beta'!U151/'d-beta'!F151</f>
        <v>0.88302336589911545</v>
      </c>
      <c r="AU149" s="53">
        <f t="shared" si="27"/>
        <v>22.696673074919499</v>
      </c>
      <c r="AV149" s="12">
        <f t="shared" si="28"/>
        <v>4.6976969422072354</v>
      </c>
      <c r="AW149" s="12">
        <f t="shared" si="29"/>
        <v>27.394370017126441</v>
      </c>
      <c r="AX149" s="12">
        <f t="shared" si="25"/>
        <v>-94.32099858490372</v>
      </c>
      <c r="AY149" s="12"/>
      <c r="AZ149" s="53">
        <f t="shared" si="30"/>
        <v>-4.2335395086935348</v>
      </c>
      <c r="BA149" s="53">
        <f t="shared" si="31"/>
        <v>-17.574029671859766</v>
      </c>
      <c r="BB149" s="12">
        <f t="shared" si="32"/>
        <v>14.01302298202279</v>
      </c>
      <c r="BC149" s="12">
        <f t="shared" si="33"/>
        <v>4.6976969422072354</v>
      </c>
      <c r="BD149" s="12">
        <f t="shared" si="34"/>
        <v>-3.0968492563232233</v>
      </c>
      <c r="BE149" s="12">
        <f t="shared" si="26"/>
        <v>-124.40361678138507</v>
      </c>
    </row>
    <row r="150" spans="1:57" x14ac:dyDescent="0.2">
      <c r="A150" s="72">
        <f>'d-beta'!A150</f>
        <v>290</v>
      </c>
      <c r="B150" s="44">
        <f t="shared" si="24"/>
        <v>1.7757258279321673</v>
      </c>
      <c r="D150" s="40">
        <f>'d-beta'!F150/'d-beta'!J150</f>
        <v>1.1246222909783672</v>
      </c>
      <c r="E150" s="39">
        <f>'d-beta'!J150/'d-beta'!K150</f>
        <v>1.0284602169210275</v>
      </c>
      <c r="F150" s="39">
        <f>'d-beta'!K150/'d-beta'!L150</f>
        <v>0.95676268647178697</v>
      </c>
      <c r="G150" s="39">
        <f>'d-beta'!L150/'d-beta'!M150</f>
        <v>0.98542561676998652</v>
      </c>
      <c r="H150" s="39">
        <f>'d-beta'!M150/'d-beta'!P150</f>
        <v>1.0163634994167068</v>
      </c>
      <c r="I150" s="39">
        <f>'d-beta'!N150/'d-beta'!P150</f>
        <v>1.0128007301215125</v>
      </c>
      <c r="J150" s="39">
        <f>'d-beta'!P150/'d-beta'!Q150</f>
        <v>1.0140018734285068</v>
      </c>
      <c r="K150" s="39">
        <f>'d-beta'!Q150/'d-beta'!G150</f>
        <v>1.004601292651508</v>
      </c>
      <c r="L150" s="133">
        <f>'d-beta'!F150/'d-beta'!R150</f>
        <v>1.1360993252451372</v>
      </c>
      <c r="M150" s="39">
        <f>'d-beta'!R150/'d-beta'!N150</f>
        <v>0.96323224805330676</v>
      </c>
      <c r="N150" s="39">
        <f>'d-beta'!R150/'d-beta'!P150</f>
        <v>0.9755623241049749</v>
      </c>
      <c r="O150" s="133">
        <f>'d-beta'!F150/'d-beta'!S150</f>
        <v>1.505971194582082</v>
      </c>
      <c r="P150" s="39">
        <f>'d-beta'!S150/'d-beta'!G150</f>
        <v>0.74969937121497499</v>
      </c>
      <c r="Q150" s="39">
        <f>'d-beta'!H150/'d-beta'!N150</f>
        <v>0.63089361821641476</v>
      </c>
      <c r="R150" s="75">
        <f t="shared" si="35"/>
        <v>-121.35501090225326</v>
      </c>
      <c r="T150" s="75">
        <f>1000*LN(D150)</f>
        <v>117.44723793007469</v>
      </c>
      <c r="U150" s="75">
        <f>1000*LN(E150)</f>
        <v>28.062748683154251</v>
      </c>
      <c r="V150" s="75">
        <f>1000*LN(F150)</f>
        <v>-44.1998947989524</v>
      </c>
      <c r="W150" s="75">
        <f>1000*LN(G150)</f>
        <v>-14.681632893969626</v>
      </c>
      <c r="X150" s="75">
        <f>1000*LN(H150)</f>
        <v>16.231060186513961</v>
      </c>
      <c r="Y150" s="75">
        <f>1000*LN(I150)</f>
        <v>12.719493301583274</v>
      </c>
      <c r="Z150" s="75">
        <f>1000*LN(J150)</f>
        <v>13.904752729914645</v>
      </c>
      <c r="AA150" s="75">
        <f>1000*LN(K150)</f>
        <v>4.5907390655177638</v>
      </c>
      <c r="AB150" s="75">
        <f>1000*LN(L150)</f>
        <v>127.60075067147625</v>
      </c>
      <c r="AC150" s="75">
        <f>1000*LN(M150)</f>
        <v>-37.46072486623865</v>
      </c>
      <c r="AD150" s="75">
        <f>1000*LN(N150)</f>
        <v>-24.741231564655404</v>
      </c>
      <c r="AE150" s="75">
        <f>1000*LN(O150)</f>
        <v>409.43800209124521</v>
      </c>
      <c r="AF150" s="75">
        <f>1000*LN(P150)</f>
        <v>-288.08299118899197</v>
      </c>
      <c r="AG150" s="75">
        <f>1000*LN(Q150)</f>
        <v>-460.61802302122754</v>
      </c>
      <c r="AI150" s="40">
        <f>'d-beta'!T150/'d-beta'!Q150</f>
        <v>1.0227982776952071</v>
      </c>
      <c r="AJ150" s="40">
        <f>'d-beta'!Q150/'d-beta'!G150</f>
        <v>1.004601292651508</v>
      </c>
      <c r="AK150" s="40">
        <f>'d-beta'!T150/'d-beta'!G150</f>
        <v>1.0275044718943411</v>
      </c>
      <c r="AL150" s="40">
        <f>'d-beta'!T152/'d-beta'!F152</f>
        <v>0.90990435366938793</v>
      </c>
      <c r="AN150" s="4">
        <f>'d-beta'!U150/'d-beta'!W150</f>
        <v>0.99579513120210561</v>
      </c>
      <c r="AO150" s="4">
        <f>'d-beta'!W150/'d-beta'!P150</f>
        <v>0.98271561778868977</v>
      </c>
      <c r="AP150" s="4">
        <f>'d-beta'!P150/'d-beta'!Q150</f>
        <v>1.0140018734285068</v>
      </c>
      <c r="AQ150" s="4">
        <f>'d-beta'!Q150/'d-beta'!G150</f>
        <v>1.004601292651508</v>
      </c>
      <c r="AR150" s="4">
        <f>'d-beta'!U150/'d-beta'!G150</f>
        <v>0.99685122449396879</v>
      </c>
      <c r="AS150" s="4">
        <f>'d-beta'!U152/'d-beta'!F152</f>
        <v>0.88311539111750992</v>
      </c>
      <c r="AU150" s="53">
        <f t="shared" si="27"/>
        <v>22.542280521868538</v>
      </c>
      <c r="AV150" s="12">
        <f t="shared" si="28"/>
        <v>4.5907390655177638</v>
      </c>
      <c r="AW150" s="12">
        <f t="shared" si="29"/>
        <v>27.133019587386293</v>
      </c>
      <c r="AX150" s="12">
        <f t="shared" si="25"/>
        <v>-94.415790853064536</v>
      </c>
      <c r="AY150" s="12"/>
      <c r="AZ150" s="53">
        <f t="shared" si="30"/>
        <v>-4.213734119100911</v>
      </c>
      <c r="BA150" s="53">
        <f t="shared" si="31"/>
        <v>-17.435501007073867</v>
      </c>
      <c r="BB150" s="12">
        <f t="shared" si="32"/>
        <v>13.904752729914645</v>
      </c>
      <c r="BC150" s="12">
        <f t="shared" si="33"/>
        <v>4.5907390655177638</v>
      </c>
      <c r="BD150" s="12">
        <f t="shared" si="34"/>
        <v>-3.1537433307424028</v>
      </c>
      <c r="BE150" s="12">
        <f t="shared" si="26"/>
        <v>-124.29940614888278</v>
      </c>
    </row>
    <row r="151" spans="1:57" x14ac:dyDescent="0.2">
      <c r="A151" s="72">
        <f>'d-beta'!A151</f>
        <v>292</v>
      </c>
      <c r="B151" s="44">
        <f t="shared" si="24"/>
        <v>1.7694417411306733</v>
      </c>
      <c r="D151" s="40">
        <f>'d-beta'!F151/'d-beta'!J151</f>
        <v>1.1246392190150265</v>
      </c>
      <c r="E151" s="39">
        <f>'d-beta'!J151/'d-beta'!K151</f>
        <v>1.028353025006622</v>
      </c>
      <c r="F151" s="39">
        <f>'d-beta'!K151/'d-beta'!L151</f>
        <v>0.95685309992289458</v>
      </c>
      <c r="G151" s="39">
        <f>'d-beta'!L151/'d-beta'!M151</f>
        <v>0.98565859288137014</v>
      </c>
      <c r="H151" s="39">
        <f>'d-beta'!M151/'d-beta'!P151</f>
        <v>1.0161691846008456</v>
      </c>
      <c r="I151" s="39">
        <f>'d-beta'!N151/'d-beta'!P151</f>
        <v>1.0126080946121665</v>
      </c>
      <c r="J151" s="39">
        <f>'d-beta'!P151/'d-beta'!Q151</f>
        <v>1.0138922392163667</v>
      </c>
      <c r="K151" s="39">
        <f>'d-beta'!Q151/'d-beta'!G151</f>
        <v>1.0044947797631965</v>
      </c>
      <c r="L151" s="133">
        <f>'d-beta'!F151/'d-beta'!R151</f>
        <v>1.1360929236716131</v>
      </c>
      <c r="M151" s="39">
        <f>'d-beta'!R151/'d-beta'!N151</f>
        <v>0.96346957798994404</v>
      </c>
      <c r="N151" s="39">
        <f>'d-beta'!R151/'d-beta'!P151</f>
        <v>0.97561709358518534</v>
      </c>
      <c r="O151" s="133">
        <f>'d-beta'!F151/'d-beta'!S151</f>
        <v>1.5036264676205935</v>
      </c>
      <c r="P151" s="39">
        <f>'d-beta'!S151/'d-beta'!G151</f>
        <v>0.75074556755989119</v>
      </c>
      <c r="Q151" s="39">
        <f>'d-beta'!H151/'d-beta'!N151</f>
        <v>0.63287737980905034</v>
      </c>
      <c r="R151" s="75">
        <f t="shared" si="35"/>
        <v>-121.19135923429779</v>
      </c>
      <c r="T151" s="75">
        <f>1000*LN(D151)</f>
        <v>117.46229001413377</v>
      </c>
      <c r="U151" s="75">
        <f>1000*LN(E151)</f>
        <v>27.958517620928937</v>
      </c>
      <c r="V151" s="75">
        <f>1000*LN(F151)</f>
        <v>-44.105399914642078</v>
      </c>
      <c r="W151" s="75">
        <f>1000*LN(G151)</f>
        <v>-14.445239023704934</v>
      </c>
      <c r="X151" s="75">
        <f>1000*LN(H151)</f>
        <v>16.039855569750706</v>
      </c>
      <c r="Y151" s="75">
        <f>1000*LN(I151)</f>
        <v>12.529274410883829</v>
      </c>
      <c r="Z151" s="75">
        <f>1000*LN(J151)</f>
        <v>13.796626559457078</v>
      </c>
      <c r="AA151" s="75">
        <f>1000*LN(K151)</f>
        <v>4.4847084083742139</v>
      </c>
      <c r="AB151" s="75">
        <f>1000*LN(L151)</f>
        <v>127.59511596030492</v>
      </c>
      <c r="AC151" s="75">
        <f>1000*LN(M151)</f>
        <v>-37.214366104722323</v>
      </c>
      <c r="AD151" s="75">
        <f>1000*LN(N151)</f>
        <v>-24.685091693838544</v>
      </c>
      <c r="AE151" s="75">
        <f>1000*LN(O151)</f>
        <v>407.87983538655288</v>
      </c>
      <c r="AF151" s="75">
        <f>1000*LN(P151)</f>
        <v>-286.68847615225513</v>
      </c>
      <c r="AG151" s="75">
        <f>1000*LN(Q151)</f>
        <v>-457.47858838461616</v>
      </c>
      <c r="AI151" s="40">
        <f>'d-beta'!T151/'d-beta'!Q151</f>
        <v>1.0226380911045194</v>
      </c>
      <c r="AJ151" s="40">
        <f>'d-beta'!Q151/'d-beta'!G151</f>
        <v>1.0044947797631965</v>
      </c>
      <c r="AK151" s="40">
        <f>'d-beta'!T151/'d-beta'!G151</f>
        <v>1.0272346241014898</v>
      </c>
      <c r="AL151" s="40">
        <f>'d-beta'!T153/'d-beta'!F153</f>
        <v>0.90981484251613309</v>
      </c>
      <c r="AN151" s="4">
        <f>'d-beta'!U151/'d-beta'!W151</f>
        <v>0.99581177246074659</v>
      </c>
      <c r="AO151" s="4">
        <f>'d-beta'!W151/'d-beta'!P151</f>
        <v>0.98285215715537733</v>
      </c>
      <c r="AP151" s="4">
        <f>'d-beta'!P151/'d-beta'!Q151</f>
        <v>1.0138922392163667</v>
      </c>
      <c r="AQ151" s="4">
        <f>'d-beta'!Q151/'d-beta'!G151</f>
        <v>1.0044947797631965</v>
      </c>
      <c r="AR151" s="4">
        <f>'d-beta'!U151/'d-beta'!G151</f>
        <v>0.99679289623228806</v>
      </c>
      <c r="AS151" s="4">
        <f>'d-beta'!U153/'d-beta'!F153</f>
        <v>0.88320378170354852</v>
      </c>
      <c r="AU151" s="53">
        <f t="shared" si="27"/>
        <v>22.38565224101988</v>
      </c>
      <c r="AV151" s="12">
        <f t="shared" si="28"/>
        <v>4.4847084083742139</v>
      </c>
      <c r="AW151" s="12">
        <f t="shared" si="29"/>
        <v>26.87036064939403</v>
      </c>
      <c r="AX151" s="12">
        <f t="shared" si="25"/>
        <v>-94.514169936512857</v>
      </c>
      <c r="AY151" s="12"/>
      <c r="AZ151" s="53">
        <f t="shared" si="30"/>
        <v>-4.1970227303115237</v>
      </c>
      <c r="BA151" s="53">
        <f t="shared" si="31"/>
        <v>-17.296569784607051</v>
      </c>
      <c r="BB151" s="12">
        <f t="shared" si="32"/>
        <v>13.796626559457078</v>
      </c>
      <c r="BC151" s="12">
        <f t="shared" si="33"/>
        <v>4.4847084083742139</v>
      </c>
      <c r="BD151" s="12">
        <f t="shared" si="34"/>
        <v>-3.2122575470872166</v>
      </c>
      <c r="BE151" s="12">
        <f t="shared" si="26"/>
        <v>-124.19932164833217</v>
      </c>
    </row>
    <row r="152" spans="1:57" x14ac:dyDescent="0.2">
      <c r="A152" s="72">
        <f>'d-beta'!A152</f>
        <v>294</v>
      </c>
      <c r="B152" s="44">
        <f t="shared" si="24"/>
        <v>1.7632019747862118</v>
      </c>
      <c r="D152" s="40">
        <f>'d-beta'!F152/'d-beta'!J152</f>
        <v>1.1246564698518446</v>
      </c>
      <c r="E152" s="39">
        <f>'d-beta'!J152/'d-beta'!K152</f>
        <v>1.0282464049689068</v>
      </c>
      <c r="F152" s="39">
        <f>'d-beta'!K152/'d-beta'!L152</f>
        <v>0.95694401573503129</v>
      </c>
      <c r="G152" s="39">
        <f>'d-beta'!L152/'d-beta'!M152</f>
        <v>0.98588828104542781</v>
      </c>
      <c r="H152" s="39">
        <f>'d-beta'!M152/'d-beta'!P152</f>
        <v>1.0159775752000486</v>
      </c>
      <c r="I152" s="39">
        <f>'d-beta'!N152/'d-beta'!P152</f>
        <v>1.0124184432779531</v>
      </c>
      <c r="J152" s="39">
        <f>'d-beta'!P152/'d-beta'!Q152</f>
        <v>1.0137827985431789</v>
      </c>
      <c r="K152" s="39">
        <f>'d-beta'!Q152/'d-beta'!G152</f>
        <v>1.0043929351699847</v>
      </c>
      <c r="L152" s="133">
        <f>'d-beta'!F152/'d-beta'!R152</f>
        <v>1.1360815593437292</v>
      </c>
      <c r="M152" s="39">
        <f>'d-beta'!R152/'d-beta'!N152</f>
        <v>0.96370893285797465</v>
      </c>
      <c r="N152" s="39">
        <f>'d-beta'!R152/'d-beta'!P152</f>
        <v>0.97567669757712827</v>
      </c>
      <c r="O152" s="133">
        <f>'d-beta'!F152/'d-beta'!S152</f>
        <v>1.5013071361611401</v>
      </c>
      <c r="P152" s="39">
        <f>'d-beta'!S152/'d-beta'!G152</f>
        <v>0.75178639411954207</v>
      </c>
      <c r="Q152" s="39">
        <f>'d-beta'!H152/'d-beta'!N152</f>
        <v>0.6348557589875431</v>
      </c>
      <c r="R152" s="75">
        <f t="shared" si="35"/>
        <v>-121.03310699084521</v>
      </c>
      <c r="T152" s="75">
        <f>1000*LN(D152)</f>
        <v>117.47762889279153</v>
      </c>
      <c r="U152" s="75">
        <f>1000*LN(E152)</f>
        <v>27.854831860584351</v>
      </c>
      <c r="V152" s="75">
        <f>1000*LN(F152)</f>
        <v>-44.010388994768419</v>
      </c>
      <c r="W152" s="75">
        <f>1000*LN(G152)</f>
        <v>-14.212236026784714</v>
      </c>
      <c r="X152" s="75">
        <f>1000*LN(H152)</f>
        <v>15.851277259212159</v>
      </c>
      <c r="Y152" s="75">
        <f>1000*LN(I152)</f>
        <v>12.341966905308594</v>
      </c>
      <c r="Z152" s="75">
        <f>1000*LN(J152)</f>
        <v>13.688679604194412</v>
      </c>
      <c r="AA152" s="75">
        <f>1000*LN(K152)</f>
        <v>4.3833143956159049</v>
      </c>
      <c r="AB152" s="75">
        <f>1000*LN(L152)</f>
        <v>127.58511291875254</v>
      </c>
      <c r="AC152" s="75">
        <f>1000*LN(M152)</f>
        <v>-36.965966833026386</v>
      </c>
      <c r="AD152" s="75">
        <f>1000*LN(N152)</f>
        <v>-24.623999927717598</v>
      </c>
      <c r="AE152" s="75">
        <f>1000*LN(O152)</f>
        <v>406.33615274604023</v>
      </c>
      <c r="AF152" s="75">
        <f>1000*LN(P152)</f>
        <v>-285.30304575519494</v>
      </c>
      <c r="AG152" s="75">
        <f>1000*LN(Q152)</f>
        <v>-454.35745709290643</v>
      </c>
      <c r="AI152" s="40">
        <f>'d-beta'!T152/'d-beta'!Q152</f>
        <v>1.0224830192865115</v>
      </c>
      <c r="AJ152" s="40">
        <f>'d-beta'!Q152/'d-beta'!G152</f>
        <v>1.0043929351699847</v>
      </c>
      <c r="AK152" s="40">
        <f>'d-beta'!T152/'d-beta'!G152</f>
        <v>1.0269747209026476</v>
      </c>
      <c r="AL152" s="40">
        <f>'d-beta'!T154/'d-beta'!F154</f>
        <v>0.90972184005050893</v>
      </c>
      <c r="AN152" s="4">
        <f>'d-beta'!U152/'d-beta'!W152</f>
        <v>0.9958289026824646</v>
      </c>
      <c r="AO152" s="4">
        <f>'d-beta'!W152/'d-beta'!P152</f>
        <v>0.98298789569430933</v>
      </c>
      <c r="AP152" s="4">
        <f>'d-beta'!P152/'d-beta'!Q152</f>
        <v>1.0137827985431789</v>
      </c>
      <c r="AQ152" s="4">
        <f>'d-beta'!Q152/'d-beta'!G152</f>
        <v>1.0043929351699847</v>
      </c>
      <c r="AR152" s="4">
        <f>'d-beta'!U152/'d-beta'!G152</f>
        <v>0.99673902939393033</v>
      </c>
      <c r="AS152" s="4">
        <f>'d-beta'!U154/'d-beta'!F154</f>
        <v>0.88328927439063698</v>
      </c>
      <c r="AU152" s="53">
        <f t="shared" si="27"/>
        <v>22.234001742164647</v>
      </c>
      <c r="AV152" s="12">
        <f t="shared" si="28"/>
        <v>4.3833143956159049</v>
      </c>
      <c r="AW152" s="12">
        <f t="shared" si="29"/>
        <v>26.617316137780751</v>
      </c>
      <c r="AX152" s="12">
        <f t="shared" si="25"/>
        <v>-94.6163964720878</v>
      </c>
      <c r="AY152" s="12"/>
      <c r="AZ152" s="53">
        <f t="shared" si="30"/>
        <v>-4.1798206095351951</v>
      </c>
      <c r="BA152" s="53">
        <f t="shared" si="31"/>
        <v>-17.158472548312613</v>
      </c>
      <c r="BB152" s="12">
        <f t="shared" si="32"/>
        <v>13.688679604194412</v>
      </c>
      <c r="BC152" s="12">
        <f t="shared" si="33"/>
        <v>4.3833143956159049</v>
      </c>
      <c r="BD152" s="12">
        <f t="shared" si="34"/>
        <v>-3.2662991580375094</v>
      </c>
      <c r="BE152" s="12">
        <f t="shared" si="26"/>
        <v>-124.10252796226557</v>
      </c>
    </row>
    <row r="153" spans="1:57" x14ac:dyDescent="0.2">
      <c r="A153" s="72">
        <f>'d-beta'!A153</f>
        <v>296</v>
      </c>
      <c r="B153" s="44">
        <f t="shared" si="24"/>
        <v>1.7570060616709129</v>
      </c>
      <c r="D153" s="40">
        <f>'d-beta'!F153/'d-beta'!J153</f>
        <v>1.1246734451125282</v>
      </c>
      <c r="E153" s="39">
        <f>'d-beta'!J153/'d-beta'!K153</f>
        <v>1.0281402828733781</v>
      </c>
      <c r="F153" s="39">
        <f>'d-beta'!K153/'d-beta'!L153</f>
        <v>0.95703903114986011</v>
      </c>
      <c r="G153" s="39">
        <f>'d-beta'!L153/'d-beta'!M153</f>
        <v>0.98611457080430143</v>
      </c>
      <c r="H153" s="39">
        <f>'d-beta'!M153/'d-beta'!P153</f>
        <v>1.0157875047761575</v>
      </c>
      <c r="I153" s="39">
        <f>'d-beta'!N153/'d-beta'!P153</f>
        <v>1.0122306182697922</v>
      </c>
      <c r="J153" s="39">
        <f>'d-beta'!P153/'d-beta'!Q153</f>
        <v>1.0136773039465363</v>
      </c>
      <c r="K153" s="39">
        <f>'d-beta'!Q153/'d-beta'!G153</f>
        <v>1.004286010522603</v>
      </c>
      <c r="L153" s="133">
        <f>'d-beta'!F153/'d-beta'!R153</f>
        <v>1.1360771312838116</v>
      </c>
      <c r="M153" s="39">
        <f>'d-beta'!R153/'d-beta'!N153</f>
        <v>0.96394314894832689</v>
      </c>
      <c r="N153" s="39">
        <f>'d-beta'!R153/'d-beta'!P153</f>
        <v>0.97573276963689526</v>
      </c>
      <c r="O153" s="133">
        <f>'d-beta'!F153/'d-beta'!S153</f>
        <v>1.4990185029540617</v>
      </c>
      <c r="P153" s="39">
        <f>'d-beta'!S153/'d-beta'!G153</f>
        <v>0.75281601772223627</v>
      </c>
      <c r="Q153" s="39">
        <f>'d-beta'!H153/'d-beta'!N153</f>
        <v>0.636817483841017</v>
      </c>
      <c r="R153" s="75">
        <f t="shared" si="35"/>
        <v>-120.8761491655597</v>
      </c>
      <c r="T153" s="75">
        <f>1000*LN(D153)</f>
        <v>117.49272250851322</v>
      </c>
      <c r="U153" s="75">
        <f>1000*LN(E153)</f>
        <v>27.751619661973688</v>
      </c>
      <c r="V153" s="75">
        <f>1000*LN(F153)</f>
        <v>-43.911103460278959</v>
      </c>
      <c r="W153" s="75">
        <f>1000*LN(G153)</f>
        <v>-13.982733559630967</v>
      </c>
      <c r="X153" s="75">
        <f>1000*LN(H153)</f>
        <v>15.664178439256291</v>
      </c>
      <c r="Y153" s="75">
        <f>1000*LN(I153)</f>
        <v>12.15642856953788</v>
      </c>
      <c r="Z153" s="75">
        <f>1000*LN(J153)</f>
        <v>13.584613835789686</v>
      </c>
      <c r="AA153" s="75">
        <f>1000*LN(K153)</f>
        <v>4.2768517399366646</v>
      </c>
      <c r="AB153" s="75">
        <f>1000*LN(L153)</f>
        <v>127.58121525092162</v>
      </c>
      <c r="AC153" s="75">
        <f>1000*LN(M153)</f>
        <v>-36.722960230626079</v>
      </c>
      <c r="AD153" s="75">
        <f>1000*LN(N153)</f>
        <v>-24.566531661088273</v>
      </c>
      <c r="AE153" s="75">
        <f>1000*LN(O153)</f>
        <v>404.81056257600886</v>
      </c>
      <c r="AF153" s="75">
        <f>1000*LN(P153)</f>
        <v>-283.93441341044917</v>
      </c>
      <c r="AG153" s="75">
        <f>1000*LN(Q153)</f>
        <v>-451.27218904837537</v>
      </c>
      <c r="AI153" s="40">
        <f>'d-beta'!T153/'d-beta'!Q153</f>
        <v>1.0223308092211152</v>
      </c>
      <c r="AJ153" s="40">
        <f>'d-beta'!Q153/'d-beta'!G153</f>
        <v>1.004286010522603</v>
      </c>
      <c r="AK153" s="40">
        <f>'d-beta'!T153/'d-beta'!G153</f>
        <v>1.0267125298270183</v>
      </c>
      <c r="AL153" s="40">
        <f>'d-beta'!T155/'d-beta'!F155</f>
        <v>0.90963277563641154</v>
      </c>
      <c r="AN153" s="4">
        <f>'d-beta'!U153/'d-beta'!W153</f>
        <v>0.99584896228372743</v>
      </c>
      <c r="AO153" s="4">
        <f>'d-beta'!W153/'d-beta'!P153</f>
        <v>0.98311914482109197</v>
      </c>
      <c r="AP153" s="4">
        <f>'d-beta'!P153/'d-beta'!Q153</f>
        <v>1.0136773039465363</v>
      </c>
      <c r="AQ153" s="4">
        <f>'d-beta'!Q153/'d-beta'!G153</f>
        <v>1.004286010522603</v>
      </c>
      <c r="AR153" s="4">
        <f>'d-beta'!U153/'d-beta'!G153</f>
        <v>0.99668234314341864</v>
      </c>
      <c r="AS153" s="4">
        <f>'d-beta'!U155/'d-beta'!F155</f>
        <v>0.88337373632969296</v>
      </c>
      <c r="AU153" s="53">
        <f t="shared" si="27"/>
        <v>22.085127489109979</v>
      </c>
      <c r="AV153" s="12">
        <f t="shared" si="28"/>
        <v>4.2768517399366646</v>
      </c>
      <c r="AW153" s="12">
        <f t="shared" si="29"/>
        <v>26.361979229046813</v>
      </c>
      <c r="AX153" s="12">
        <f t="shared" si="25"/>
        <v>-94.714304173423869</v>
      </c>
      <c r="AY153" s="12"/>
      <c r="AZ153" s="53">
        <f t="shared" si="30"/>
        <v>-4.1596771901435723</v>
      </c>
      <c r="BA153" s="53">
        <f t="shared" si="31"/>
        <v>-17.024960868355251</v>
      </c>
      <c r="BB153" s="12">
        <f t="shared" si="32"/>
        <v>13.584613835789686</v>
      </c>
      <c r="BC153" s="12">
        <f t="shared" si="33"/>
        <v>4.2768517399366646</v>
      </c>
      <c r="BD153" s="12">
        <f t="shared" si="34"/>
        <v>-3.3231724827724811</v>
      </c>
      <c r="BE153" s="12">
        <f t="shared" si="26"/>
        <v>-124.00691047482421</v>
      </c>
    </row>
    <row r="154" spans="1:57" x14ac:dyDescent="0.2">
      <c r="A154" s="72">
        <f>'d-beta'!A154</f>
        <v>298</v>
      </c>
      <c r="B154" s="44">
        <f t="shared" si="24"/>
        <v>1.7508535411012869</v>
      </c>
      <c r="D154" s="40">
        <f>'d-beta'!F154/'d-beta'!J154</f>
        <v>1.1246946286773303</v>
      </c>
      <c r="E154" s="39">
        <f>'d-beta'!J154/'d-beta'!K154</f>
        <v>1.0280349033788958</v>
      </c>
      <c r="F154" s="39">
        <f>'d-beta'!K154/'d-beta'!L154</f>
        <v>0.95713093640024671</v>
      </c>
      <c r="G154" s="39">
        <f>'d-beta'!L154/'d-beta'!M154</f>
        <v>0.98633735077724649</v>
      </c>
      <c r="H154" s="39">
        <f>'d-beta'!M154/'d-beta'!P154</f>
        <v>1.0156015130201097</v>
      </c>
      <c r="I154" s="39">
        <f>'d-beta'!N154/'d-beta'!P154</f>
        <v>1.0120435205447771</v>
      </c>
      <c r="J154" s="39">
        <f>'d-beta'!P154/'d-beta'!Q154</f>
        <v>1.0135708887283514</v>
      </c>
      <c r="K154" s="39">
        <f>'d-beta'!Q154/'d-beta'!G154</f>
        <v>1.0041875556133857</v>
      </c>
      <c r="L154" s="133">
        <f>'d-beta'!F154/'d-beta'!R154</f>
        <v>1.1360759135008316</v>
      </c>
      <c r="M154" s="39">
        <f>'d-beta'!R154/'d-beta'!N154</f>
        <v>0.96417554557239771</v>
      </c>
      <c r="N154" s="39">
        <f>'d-beta'!R154/'d-beta'!P154</f>
        <v>0.97578761356427057</v>
      </c>
      <c r="O154" s="133">
        <f>'d-beta'!F154/'d-beta'!S154</f>
        <v>1.4967488259888848</v>
      </c>
      <c r="P154" s="39">
        <f>'d-beta'!S154/'d-beta'!G154</f>
        <v>0.75384609693754867</v>
      </c>
      <c r="Q154" s="39">
        <f>'d-beta'!H154/'d-beta'!N154</f>
        <v>0.63877128154300844</v>
      </c>
      <c r="R154" s="75">
        <f t="shared" si="35"/>
        <v>-120.72825917344367</v>
      </c>
      <c r="T154" s="75">
        <f>1000*LN(D154)</f>
        <v>117.51155763385313</v>
      </c>
      <c r="U154" s="75">
        <f>1000*LN(E154)</f>
        <v>27.649119159799419</v>
      </c>
      <c r="V154" s="75">
        <f>1000*LN(F154)</f>
        <v>-43.815077243155876</v>
      </c>
      <c r="W154" s="75">
        <f>1000*LN(G154)</f>
        <v>-13.756842148585823</v>
      </c>
      <c r="X154" s="75">
        <f>1000*LN(H154)</f>
        <v>15.481060626825339</v>
      </c>
      <c r="Y154" s="75">
        <f>1000*LN(I154)</f>
        <v>11.971574431493641</v>
      </c>
      <c r="Z154" s="75">
        <f>1000*LN(J154)</f>
        <v>13.479628941816527</v>
      </c>
      <c r="AA154" s="75">
        <f>1000*LN(K154)</f>
        <v>4.1788122028910148</v>
      </c>
      <c r="AB154" s="75">
        <f>1000*LN(L154)</f>
        <v>127.5801433310676</v>
      </c>
      <c r="AC154" s="75">
        <f>1000*LN(M154)</f>
        <v>-36.481899733825109</v>
      </c>
      <c r="AD154" s="75">
        <f>1000*LN(N154)</f>
        <v>-24.510325302331427</v>
      </c>
      <c r="AE154" s="75">
        <f>1000*LN(O154)</f>
        <v>403.29530644946391</v>
      </c>
      <c r="AF154" s="75">
        <f>1000*LN(P154)</f>
        <v>-282.56704727602022</v>
      </c>
      <c r="AG154" s="75">
        <f>1000*LN(Q154)</f>
        <v>-448.20882053507597</v>
      </c>
      <c r="AI154" s="40">
        <f>'d-beta'!T154/'d-beta'!Q154</f>
        <v>1.0221753480495384</v>
      </c>
      <c r="AJ154" s="40">
        <f>'d-beta'!Q154/'d-beta'!G154</f>
        <v>1.0041875556133857</v>
      </c>
      <c r="AK154" s="40">
        <f>'d-beta'!T154/'d-beta'!G154</f>
        <v>1.0264557641661276</v>
      </c>
      <c r="AL154" s="40">
        <f>'d-beta'!T156/'d-beta'!F156</f>
        <v>0.90953931427443702</v>
      </c>
      <c r="AN154" s="4">
        <f>'d-beta'!U154/'d-beta'!W154</f>
        <v>0.99586704343265509</v>
      </c>
      <c r="AO154" s="4">
        <f>'d-beta'!W154/'d-beta'!P154</f>
        <v>0.98325066720845011</v>
      </c>
      <c r="AP154" s="4">
        <f>'d-beta'!P154/'d-beta'!Q154</f>
        <v>1.0135708887283514</v>
      </c>
      <c r="AQ154" s="4">
        <f>'d-beta'!Q154/'d-beta'!G154</f>
        <v>1.0041875556133857</v>
      </c>
      <c r="AR154" s="4">
        <f>'d-beta'!U154/'d-beta'!G154</f>
        <v>0.99663141765844254</v>
      </c>
      <c r="AS154" s="4">
        <f>'d-beta'!U156/'d-beta'!F156</f>
        <v>0.88345423914704035</v>
      </c>
      <c r="AU154" s="53">
        <f t="shared" si="27"/>
        <v>21.933050498464976</v>
      </c>
      <c r="AV154" s="12">
        <f t="shared" si="28"/>
        <v>4.1788122028910148</v>
      </c>
      <c r="AW154" s="12">
        <f t="shared" si="29"/>
        <v>26.111862701355928</v>
      </c>
      <c r="AX154" s="12">
        <f t="shared" si="25"/>
        <v>-94.817055708119355</v>
      </c>
      <c r="AY154" s="12"/>
      <c r="AZ154" s="53">
        <f t="shared" si="30"/>
        <v>-4.1415208376553121</v>
      </c>
      <c r="BA154" s="53">
        <f t="shared" si="31"/>
        <v>-16.891189095874136</v>
      </c>
      <c r="BB154" s="12">
        <f t="shared" si="32"/>
        <v>13.479628941816527</v>
      </c>
      <c r="BC154" s="12">
        <f t="shared" si="33"/>
        <v>4.1788122028910148</v>
      </c>
      <c r="BD154" s="12">
        <f t="shared" si="34"/>
        <v>-3.3742687888218486</v>
      </c>
      <c r="BE154" s="12">
        <f t="shared" si="26"/>
        <v>-123.91578353035595</v>
      </c>
    </row>
    <row r="155" spans="1:57" x14ac:dyDescent="0.2">
      <c r="A155" s="72">
        <f>'d-beta'!A155</f>
        <v>300</v>
      </c>
      <c r="B155" s="44">
        <f t="shared" si="24"/>
        <v>1.7447439588240425</v>
      </c>
      <c r="D155" s="40">
        <f>'d-beta'!F155/'d-beta'!J155</f>
        <v>1.1247162658023602</v>
      </c>
      <c r="E155" s="39">
        <f>'d-beta'!J155/'d-beta'!K155</f>
        <v>1.0279263831732968</v>
      </c>
      <c r="F155" s="39">
        <f>'d-beta'!K155/'d-beta'!L155</f>
        <v>0.95722330833649438</v>
      </c>
      <c r="G155" s="39">
        <f>'d-beta'!L155/'d-beta'!M155</f>
        <v>0.98656005872552655</v>
      </c>
      <c r="H155" s="39">
        <f>'d-beta'!M155/'d-beta'!P155</f>
        <v>1.0154185057163474</v>
      </c>
      <c r="I155" s="39">
        <f>'d-beta'!N155/'d-beta'!P155</f>
        <v>1.0118596466015923</v>
      </c>
      <c r="J155" s="39">
        <f>'d-beta'!P155/'d-beta'!Q155</f>
        <v>1.0134648591746926</v>
      </c>
      <c r="K155" s="39">
        <f>'d-beta'!Q155/'d-beta'!G155</f>
        <v>1.0040865448395804</v>
      </c>
      <c r="L155" s="133">
        <f>'d-beta'!F155/'d-beta'!R155</f>
        <v>1.136069847229922</v>
      </c>
      <c r="M155" s="39">
        <f>'d-beta'!R155/'d-beta'!N155</f>
        <v>0.96440965012692781</v>
      </c>
      <c r="N155" s="39">
        <f>'d-beta'!R155/'d-beta'!P155</f>
        <v>0.9758472077565985</v>
      </c>
      <c r="O155" s="133">
        <f>'d-beta'!F155/'d-beta'!S155</f>
        <v>1.4945009472428183</v>
      </c>
      <c r="P155" s="39">
        <f>'d-beta'!S155/'d-beta'!G155</f>
        <v>0.75486711185805422</v>
      </c>
      <c r="Q155" s="39">
        <f>'d-beta'!H155/'d-beta'!N155</f>
        <v>0.64071296252830146</v>
      </c>
      <c r="R155" s="75">
        <f t="shared" si="35"/>
        <v>-120.57878055200827</v>
      </c>
      <c r="T155" s="75">
        <f>1000*LN(D155)</f>
        <v>117.53079567087309</v>
      </c>
      <c r="U155" s="75">
        <f>1000*LN(E155)</f>
        <v>27.543552769605558</v>
      </c>
      <c r="V155" s="75">
        <f>1000*LN(F155)</f>
        <v>-43.718572704799591</v>
      </c>
      <c r="W155" s="75">
        <f>1000*LN(G155)</f>
        <v>-13.531074758803351</v>
      </c>
      <c r="X155" s="75">
        <f>1000*LN(H155)</f>
        <v>15.300848415651327</v>
      </c>
      <c r="Y155" s="75">
        <f>1000*LN(I155)</f>
        <v>11.789872118185933</v>
      </c>
      <c r="Z155" s="75">
        <f>1000*LN(J155)</f>
        <v>13.375013565531049</v>
      </c>
      <c r="AA155" s="75">
        <f>1000*LN(K155)</f>
        <v>4.0782175939502272</v>
      </c>
      <c r="AB155" s="75">
        <f>1000*LN(L155)</f>
        <v>127.57480364642726</v>
      </c>
      <c r="AC155" s="75">
        <f>1000*LN(M155)</f>
        <v>-36.239126372086183</v>
      </c>
      <c r="AD155" s="75">
        <f>1000*LN(N155)</f>
        <v>-24.449254253900232</v>
      </c>
      <c r="AE155" s="75">
        <f>1000*LN(O155)</f>
        <v>401.79233656087064</v>
      </c>
      <c r="AF155" s="75">
        <f>1000*LN(P155)</f>
        <v>-281.21355600886238</v>
      </c>
      <c r="AG155" s="75">
        <f>1000*LN(Q155)</f>
        <v>-445.17371871990593</v>
      </c>
      <c r="AI155" s="40">
        <f>'d-beta'!T155/'d-beta'!Q155</f>
        <v>1.0220253121906424</v>
      </c>
      <c r="AJ155" s="40">
        <f>'d-beta'!Q155/'d-beta'!G155</f>
        <v>1.0040865448395804</v>
      </c>
      <c r="AK155" s="40">
        <f>'d-beta'!T155/'d-beta'!G155</f>
        <v>1.0262018644560955</v>
      </c>
      <c r="AL155" s="40">
        <f>'d-beta'!T157/'d-beta'!F157</f>
        <v>0.9094475405851804</v>
      </c>
      <c r="AN155" s="4">
        <f>'d-beta'!U155/'d-beta'!W155</f>
        <v>0.99588446575487999</v>
      </c>
      <c r="AO155" s="4">
        <f>'d-beta'!W155/'d-beta'!P155</f>
        <v>0.98338228842328113</v>
      </c>
      <c r="AP155" s="4">
        <f>'d-beta'!P155/'d-beta'!Q155</f>
        <v>1.0134648591746926</v>
      </c>
      <c r="AQ155" s="4">
        <f>'d-beta'!Q155/'d-beta'!G155</f>
        <v>1.0040865448395804</v>
      </c>
      <c r="AR155" s="4">
        <f>'d-beta'!U155/'d-beta'!G155</f>
        <v>0.99657773940571204</v>
      </c>
      <c r="AS155" s="4">
        <f>'d-beta'!U157/'d-beta'!F157</f>
        <v>0.88353337922387509</v>
      </c>
      <c r="AU155" s="53">
        <f t="shared" si="27"/>
        <v>21.786258784634171</v>
      </c>
      <c r="AV155" s="12">
        <f t="shared" si="28"/>
        <v>4.0782175939502272</v>
      </c>
      <c r="AW155" s="12">
        <f t="shared" si="29"/>
        <v>25.86447637858431</v>
      </c>
      <c r="AX155" s="12">
        <f t="shared" si="25"/>
        <v>-94.917962088052008</v>
      </c>
      <c r="AY155" s="12"/>
      <c r="AZ155" s="53">
        <f t="shared" si="30"/>
        <v>-4.1240263639270571</v>
      </c>
      <c r="BA155" s="53">
        <f t="shared" si="31"/>
        <v>-16.757334718370071</v>
      </c>
      <c r="BB155" s="12">
        <f t="shared" si="32"/>
        <v>13.375013565531049</v>
      </c>
      <c r="BC155" s="12">
        <f t="shared" si="33"/>
        <v>4.0782175939502272</v>
      </c>
      <c r="BD155" s="12">
        <f t="shared" si="34"/>
        <v>-3.4281299228159807</v>
      </c>
      <c r="BE155" s="12">
        <f t="shared" si="26"/>
        <v>-123.82620726387299</v>
      </c>
    </row>
    <row r="156" spans="1:57" x14ac:dyDescent="0.2">
      <c r="A156" s="72">
        <f>'d-beta'!A156</f>
        <v>302</v>
      </c>
      <c r="B156" s="44">
        <f t="shared" si="24"/>
        <v>1.7386768669042858</v>
      </c>
      <c r="D156" s="40">
        <f>'d-beta'!F156/'d-beta'!J156</f>
        <v>1.1247377587790757</v>
      </c>
      <c r="E156" s="39">
        <f>'d-beta'!J156/'d-beta'!K156</f>
        <v>1.0278264000337056</v>
      </c>
      <c r="F156" s="39">
        <f>'d-beta'!K156/'d-beta'!L156</f>
        <v>0.95731231093592439</v>
      </c>
      <c r="G156" s="39">
        <f>'d-beta'!L156/'d-beta'!M156</f>
        <v>0.98678259485197806</v>
      </c>
      <c r="H156" s="39">
        <f>'d-beta'!M156/'d-beta'!P156</f>
        <v>1.0152336644032849</v>
      </c>
      <c r="I156" s="39">
        <f>'d-beta'!N156/'d-beta'!P156</f>
        <v>1.0116778597186054</v>
      </c>
      <c r="J156" s="39">
        <f>'d-beta'!P156/'d-beta'!Q156</f>
        <v>1.0133604874753566</v>
      </c>
      <c r="K156" s="39">
        <f>'d-beta'!Q156/'d-beta'!G156</f>
        <v>1.0039866984132932</v>
      </c>
      <c r="L156" s="133">
        <f>'d-beta'!F156/'d-beta'!R156</f>
        <v>1.1360710355772643</v>
      </c>
      <c r="M156" s="39">
        <f>'d-beta'!R156/'d-beta'!N156</f>
        <v>0.96463817581060951</v>
      </c>
      <c r="N156" s="39">
        <f>'d-beta'!R156/'d-beta'!P156</f>
        <v>0.97590308510693724</v>
      </c>
      <c r="O156" s="133">
        <f>'d-beta'!F156/'d-beta'!S156</f>
        <v>1.4922801814187407</v>
      </c>
      <c r="P156" s="39">
        <f>'d-beta'!S156/'d-beta'!G156</f>
        <v>0.75588152854339907</v>
      </c>
      <c r="Q156" s="39">
        <f>'d-beta'!H156/'d-beta'!N156</f>
        <v>0.64264551033005335</v>
      </c>
      <c r="R156" s="75">
        <f t="shared" si="35"/>
        <v>-120.43464994748881</v>
      </c>
      <c r="T156" s="75">
        <f>1000*LN(D156)</f>
        <v>117.54990517609639</v>
      </c>
      <c r="U156" s="75">
        <f>1000*LN(E156)</f>
        <v>27.446281210022406</v>
      </c>
      <c r="V156" s="75">
        <f>1000*LN(F156)</f>
        <v>-43.625597052011315</v>
      </c>
      <c r="W156" s="75">
        <f>1000*LN(G156)</f>
        <v>-13.305532451701817</v>
      </c>
      <c r="X156" s="75">
        <f>1000*LN(H156)</f>
        <v>15.118797233973932</v>
      </c>
      <c r="Y156" s="75">
        <f>1000*LN(I156)</f>
        <v>11.610199754408898</v>
      </c>
      <c r="Z156" s="75">
        <f>1000*LN(J156)</f>
        <v>13.272023241672269</v>
      </c>
      <c r="AA156" s="75">
        <f>1000*LN(K156)</f>
        <v>3.9787725894366717</v>
      </c>
      <c r="AB156" s="75">
        <f>1000*LN(L156)</f>
        <v>127.57584966197258</v>
      </c>
      <c r="AC156" s="75">
        <f>1000*LN(M156)</f>
        <v>-36.002195300001759</v>
      </c>
      <c r="AD156" s="75">
        <f>1000*LN(N156)</f>
        <v>-24.391995545592799</v>
      </c>
      <c r="AE156" s="75">
        <f>1000*LN(O156)</f>
        <v>400.30527330604491</v>
      </c>
      <c r="AF156" s="75">
        <f>1000*LN(P156)</f>
        <v>-279.87062335855603</v>
      </c>
      <c r="AG156" s="75">
        <f>1000*LN(Q156)</f>
        <v>-442.16201263253095</v>
      </c>
      <c r="AI156" s="40">
        <f>'d-beta'!T156/'d-beta'!Q156</f>
        <v>1.0218746388147191</v>
      </c>
      <c r="AJ156" s="40">
        <f>'d-beta'!Q156/'d-beta'!G156</f>
        <v>1.0039866984132932</v>
      </c>
      <c r="AK156" s="40">
        <f>'d-beta'!T156/'d-beta'!G156</f>
        <v>1.0259485448158663</v>
      </c>
      <c r="AL156" s="40">
        <f>'d-beta'!T158/'d-beta'!F158</f>
        <v>0.90935233853406894</v>
      </c>
      <c r="AN156" s="4">
        <f>'d-beta'!U156/'d-beta'!W156</f>
        <v>0.99590352773845869</v>
      </c>
      <c r="AO156" s="4">
        <f>'d-beta'!W156/'d-beta'!P156</f>
        <v>0.98351042272414568</v>
      </c>
      <c r="AP156" s="4">
        <f>'d-beta'!P156/'d-beta'!Q156</f>
        <v>1.0133604874753566</v>
      </c>
      <c r="AQ156" s="4">
        <f>'d-beta'!Q156/'d-beta'!G156</f>
        <v>1.0039866984132932</v>
      </c>
      <c r="AR156" s="4">
        <f>'d-beta'!U156/'d-beta'!G156</f>
        <v>0.99652491853786007</v>
      </c>
      <c r="AS156" s="4">
        <f>'d-beta'!U158/'d-beta'!F158</f>
        <v>0.88361050372515471</v>
      </c>
      <c r="AU156" s="53">
        <f t="shared" si="27"/>
        <v>21.638821649932773</v>
      </c>
      <c r="AV156" s="12">
        <f t="shared" si="28"/>
        <v>3.9787725894366717</v>
      </c>
      <c r="AW156" s="12">
        <f t="shared" si="29"/>
        <v>25.617594239369406</v>
      </c>
      <c r="AX156" s="12">
        <f t="shared" si="25"/>
        <v>-95.022648757862555</v>
      </c>
      <c r="AY156" s="12"/>
      <c r="AZ156" s="53">
        <f t="shared" si="30"/>
        <v>-4.1048857890851993</v>
      </c>
      <c r="BA156" s="53">
        <f t="shared" si="31"/>
        <v>-16.627043624890884</v>
      </c>
      <c r="BB156" s="12">
        <f t="shared" si="32"/>
        <v>13.272023241672269</v>
      </c>
      <c r="BC156" s="12">
        <f t="shared" si="33"/>
        <v>3.9787725894366717</v>
      </c>
      <c r="BD156" s="12">
        <f t="shared" si="34"/>
        <v>-3.4811335828671206</v>
      </c>
      <c r="BE156" s="12">
        <f t="shared" si="26"/>
        <v>-123.73892008587606</v>
      </c>
    </row>
    <row r="157" spans="1:57" x14ac:dyDescent="0.2">
      <c r="A157" s="72">
        <f>'d-beta'!A157</f>
        <v>304</v>
      </c>
      <c r="B157" s="44">
        <f t="shared" si="24"/>
        <v>1.7326518236160444</v>
      </c>
      <c r="D157" s="40">
        <f>'d-beta'!F157/'d-beta'!J157</f>
        <v>1.1247599416012406</v>
      </c>
      <c r="E157" s="39">
        <f>'d-beta'!J157/'d-beta'!K157</f>
        <v>1.0277234507823085</v>
      </c>
      <c r="F157" s="39">
        <f>'d-beta'!K157/'d-beta'!L157</f>
        <v>0.95740508661997792</v>
      </c>
      <c r="G157" s="39">
        <f>'d-beta'!L157/'d-beta'!M157</f>
        <v>0.9869976789365309</v>
      </c>
      <c r="H157" s="39">
        <f>'d-beta'!M157/'d-beta'!P157</f>
        <v>1.0150544773059624</v>
      </c>
      <c r="I157" s="39">
        <f>'d-beta'!N157/'d-beta'!P157</f>
        <v>1.0114983117113785</v>
      </c>
      <c r="J157" s="39">
        <f>'d-beta'!P157/'d-beta'!Q157</f>
        <v>1.0132552890674802</v>
      </c>
      <c r="K157" s="39">
        <f>'d-beta'!Q157/'d-beta'!G157</f>
        <v>1.0038905916169372</v>
      </c>
      <c r="L157" s="133">
        <f>'d-beta'!F157/'d-beta'!R157</f>
        <v>1.1360676330773367</v>
      </c>
      <c r="M157" s="39">
        <f>'d-beta'!R157/'d-beta'!N157</f>
        <v>0.96486815060366315</v>
      </c>
      <c r="N157" s="39">
        <f>'d-beta'!R157/'d-beta'!P157</f>
        <v>0.97596250535968543</v>
      </c>
      <c r="O157" s="133">
        <f>'d-beta'!F157/'d-beta'!S157</f>
        <v>1.4900844802962965</v>
      </c>
      <c r="P157" s="39">
        <f>'d-beta'!S157/'d-beta'!G157</f>
        <v>0.75688812594142418</v>
      </c>
      <c r="Q157" s="39">
        <f>'d-beta'!H157/'d-beta'!N157</f>
        <v>0.64456703089689715</v>
      </c>
      <c r="R157" s="75">
        <f t="shared" si="35"/>
        <v>-120.29299399465707</v>
      </c>
      <c r="T157" s="75">
        <f>1000*LN(D157)</f>
        <v>117.5696276431715</v>
      </c>
      <c r="U157" s="75">
        <f>1000*LN(E157)</f>
        <v>27.346114092749819</v>
      </c>
      <c r="V157" s="75">
        <f>1000*LN(F157)</f>
        <v>-43.528689086120835</v>
      </c>
      <c r="W157" s="75">
        <f>1000*LN(G157)</f>
        <v>-13.087591186141035</v>
      </c>
      <c r="X157" s="75">
        <f>1000*LN(H157)</f>
        <v>14.942283276071537</v>
      </c>
      <c r="Y157" s="75">
        <f>1000*LN(I157)</f>
        <v>11.432708530230119</v>
      </c>
      <c r="Z157" s="75">
        <f>1000*LN(J157)</f>
        <v>13.16820641641266</v>
      </c>
      <c r="AA157" s="75">
        <f>1000*LN(K157)</f>
        <v>3.8830428385134717</v>
      </c>
      <c r="AB157" s="75">
        <f>1000*LN(L157)</f>
        <v>127.57285468638018</v>
      </c>
      <c r="AC157" s="75">
        <f>1000*LN(M157)</f>
        <v>-35.763818476879322</v>
      </c>
      <c r="AD157" s="75">
        <f>1000*LN(N157)</f>
        <v>-24.331109946649139</v>
      </c>
      <c r="AE157" s="75">
        <f>1000*LN(O157)</f>
        <v>398.83281653552029</v>
      </c>
      <c r="AF157" s="75">
        <f>1000*LN(P157)</f>
        <v>-278.5398225408631</v>
      </c>
      <c r="AG157" s="75">
        <f>1000*LN(Q157)</f>
        <v>-439.17645751618971</v>
      </c>
      <c r="AI157" s="40">
        <f>'d-beta'!T157/'d-beta'!Q157</f>
        <v>1.0217246053383549</v>
      </c>
      <c r="AJ157" s="40">
        <f>'d-beta'!Q157/'d-beta'!G157</f>
        <v>1.0038905916169372</v>
      </c>
      <c r="AK157" s="40">
        <f>'d-beta'!T157/'d-beta'!G157</f>
        <v>1.0256997185227028</v>
      </c>
      <c r="AL157" s="40">
        <f>'d-beta'!T159/'d-beta'!F159</f>
        <v>0.90925487205006006</v>
      </c>
      <c r="AN157" s="4">
        <f>'d-beta'!U157/'d-beta'!W157</f>
        <v>0.9959181045850124</v>
      </c>
      <c r="AO157" s="4">
        <f>'d-beta'!W157/'d-beta'!P157</f>
        <v>0.98364107127841693</v>
      </c>
      <c r="AP157" s="4">
        <f>'d-beta'!P157/'d-beta'!Q157</f>
        <v>1.0132552890674802</v>
      </c>
      <c r="AQ157" s="4">
        <f>'d-beta'!Q157/'d-beta'!G157</f>
        <v>1.0038905916169372</v>
      </c>
      <c r="AR157" s="4">
        <f>'d-beta'!U157/'d-beta'!G157</f>
        <v>0.99647302118407466</v>
      </c>
      <c r="AS157" s="4">
        <f>'d-beta'!U159/'d-beta'!F159</f>
        <v>0.88368226546307371</v>
      </c>
      <c r="AU157" s="53">
        <f t="shared" si="27"/>
        <v>21.491989068091652</v>
      </c>
      <c r="AV157" s="12">
        <f t="shared" si="28"/>
        <v>3.8830428385134717</v>
      </c>
      <c r="AW157" s="12">
        <f t="shared" si="29"/>
        <v>25.375031906605237</v>
      </c>
      <c r="AX157" s="12">
        <f t="shared" si="25"/>
        <v>-95.129836812033844</v>
      </c>
      <c r="AY157" s="12"/>
      <c r="AZ157" s="53">
        <f t="shared" si="30"/>
        <v>-4.0902490903794408</v>
      </c>
      <c r="BA157" s="53">
        <f t="shared" si="31"/>
        <v>-16.494213433762575</v>
      </c>
      <c r="BB157" s="12">
        <f t="shared" si="32"/>
        <v>13.16820641641266</v>
      </c>
      <c r="BC157" s="12">
        <f t="shared" si="33"/>
        <v>3.8830428385134717</v>
      </c>
      <c r="BD157" s="12">
        <f t="shared" si="34"/>
        <v>-3.5332132692158016</v>
      </c>
      <c r="BE157" s="12">
        <f t="shared" si="26"/>
        <v>-123.65770916348721</v>
      </c>
    </row>
    <row r="158" spans="1:57" x14ac:dyDescent="0.2">
      <c r="A158" s="72">
        <f>'d-beta'!A158</f>
        <v>306</v>
      </c>
      <c r="B158" s="44">
        <f t="shared" si="24"/>
        <v>1.7266683933350602</v>
      </c>
      <c r="D158" s="40">
        <f>'d-beta'!F158/'d-beta'!J158</f>
        <v>1.1247864552621925</v>
      </c>
      <c r="E158" s="39">
        <f>'d-beta'!J158/'d-beta'!K158</f>
        <v>1.027617510825275</v>
      </c>
      <c r="F158" s="39">
        <f>'d-beta'!K158/'d-beta'!L158</f>
        <v>0.95749458122603226</v>
      </c>
      <c r="G158" s="39">
        <f>'d-beta'!L158/'d-beta'!M158</f>
        <v>0.98721606496214187</v>
      </c>
      <c r="H158" s="39">
        <f>'d-beta'!M158/'d-beta'!P158</f>
        <v>1.0148760458994286</v>
      </c>
      <c r="I158" s="39">
        <f>'d-beta'!N158/'d-beta'!P158</f>
        <v>1.0113197664013795</v>
      </c>
      <c r="J158" s="39">
        <f>'d-beta'!P158/'d-beta'!Q158</f>
        <v>1.0131544087102113</v>
      </c>
      <c r="K158" s="39">
        <f>'d-beta'!Q158/'d-beta'!G158</f>
        <v>1.0037945113580007</v>
      </c>
      <c r="L158" s="133">
        <f>'d-beta'!F158/'d-beta'!R158</f>
        <v>1.1360718808598285</v>
      </c>
      <c r="M158" s="39">
        <f>'d-beta'!R158/'d-beta'!N158</f>
        <v>0.96509220649556593</v>
      </c>
      <c r="N158" s="39">
        <f>'d-beta'!R158/'d-beta'!P158</f>
        <v>0.97601682482888763</v>
      </c>
      <c r="O158" s="133">
        <f>'d-beta'!F158/'d-beta'!S158</f>
        <v>1.4879043743713747</v>
      </c>
      <c r="P158" s="39">
        <f>'d-beta'!S158/'d-beta'!G158</f>
        <v>0.7578941407429779</v>
      </c>
      <c r="Q158" s="39">
        <f>'d-beta'!H158/'d-beta'!N158</f>
        <v>0.64647324837023556</v>
      </c>
      <c r="R158" s="75">
        <f t="shared" si="35"/>
        <v>-120.15711070600322</v>
      </c>
      <c r="T158" s="75">
        <f>1000*LN(D158)</f>
        <v>117.59320009403541</v>
      </c>
      <c r="U158" s="75">
        <f>1000*LN(E158)</f>
        <v>27.243026615677866</v>
      </c>
      <c r="V158" s="75">
        <f>1000*LN(F158)</f>
        <v>-43.435217237310944</v>
      </c>
      <c r="W158" s="75">
        <f>1000*LN(G158)</f>
        <v>-12.866352703553558</v>
      </c>
      <c r="X158" s="75">
        <f>1000*LN(H158)</f>
        <v>14.766482769646682</v>
      </c>
      <c r="Y158" s="75">
        <f>1000*LN(I158)</f>
        <v>11.256177271789722</v>
      </c>
      <c r="Z158" s="75">
        <f>1000*LN(J158)</f>
        <v>13.068640807875726</v>
      </c>
      <c r="AA158" s="75">
        <f>1000*LN(K158)</f>
        <v>3.7873303596317376</v>
      </c>
      <c r="AB158" s="75">
        <f>1000*LN(L158)</f>
        <v>127.5765937019342</v>
      </c>
      <c r="AC158" s="75">
        <f>1000*LN(M158)</f>
        <v>-35.531631435228249</v>
      </c>
      <c r="AD158" s="75">
        <f>1000*LN(N158)</f>
        <v>-24.275454163438589</v>
      </c>
      <c r="AE158" s="75">
        <f>1000*LN(O158)</f>
        <v>397.3686698104799</v>
      </c>
      <c r="AF158" s="75">
        <f>1000*LN(P158)</f>
        <v>-277.21155910447675</v>
      </c>
      <c r="AG158" s="75">
        <f>1000*LN(Q158)</f>
        <v>-436.22346079073492</v>
      </c>
      <c r="AI158" s="40">
        <f>'d-beta'!T158/'d-beta'!Q158</f>
        <v>1.0215766116064562</v>
      </c>
      <c r="AJ158" s="40">
        <f>'d-beta'!Q158/'d-beta'!G158</f>
        <v>1.0037945113580007</v>
      </c>
      <c r="AK158" s="40">
        <f>'d-beta'!T158/'d-beta'!G158</f>
        <v>1.0254529956622649</v>
      </c>
      <c r="AL158" s="40">
        <f>'d-beta'!T160/'d-beta'!F160</f>
        <v>0.90915799173775536</v>
      </c>
      <c r="AN158" s="4">
        <f>'d-beta'!U158/'d-beta'!W158</f>
        <v>0.99593686715805796</v>
      </c>
      <c r="AO158" s="4">
        <f>'d-beta'!W158/'d-beta'!P158</f>
        <v>0.98376683062807024</v>
      </c>
      <c r="AP158" s="4">
        <f>'d-beta'!P158/'d-beta'!Q158</f>
        <v>1.0131544087102113</v>
      </c>
      <c r="AQ158" s="4">
        <f>'d-beta'!Q158/'d-beta'!G158</f>
        <v>1.0037945113580007</v>
      </c>
      <c r="AR158" s="4">
        <f>'d-beta'!U158/'d-beta'!G158</f>
        <v>0.99642459764747771</v>
      </c>
      <c r="AS158" s="4">
        <f>'d-beta'!U160/'d-beta'!F160</f>
        <v>0.88375349287052285</v>
      </c>
      <c r="AU158" s="53">
        <f t="shared" si="27"/>
        <v>21.347131588508944</v>
      </c>
      <c r="AV158" s="12">
        <f t="shared" si="28"/>
        <v>3.7873303596317376</v>
      </c>
      <c r="AW158" s="12">
        <f t="shared" si="29"/>
        <v>25.134461948140828</v>
      </c>
      <c r="AX158" s="12">
        <f t="shared" si="25"/>
        <v>-95.236391615209357</v>
      </c>
      <c r="AY158" s="12"/>
      <c r="AZ158" s="53">
        <f t="shared" si="30"/>
        <v>-4.0714097940327827</v>
      </c>
      <c r="BA158" s="53">
        <f t="shared" si="31"/>
        <v>-16.366370753347674</v>
      </c>
      <c r="BB158" s="12">
        <f t="shared" si="32"/>
        <v>13.068640807875726</v>
      </c>
      <c r="BC158" s="12">
        <f t="shared" si="33"/>
        <v>3.7873303596317376</v>
      </c>
      <c r="BD158" s="12">
        <f t="shared" si="34"/>
        <v>-3.5818093798728796</v>
      </c>
      <c r="BE158" s="12">
        <f t="shared" si="26"/>
        <v>-123.57710945042625</v>
      </c>
    </row>
    <row r="159" spans="1:57" x14ac:dyDescent="0.2">
      <c r="A159" s="72">
        <f>'d-beta'!A159</f>
        <v>308</v>
      </c>
      <c r="B159" s="44">
        <f t="shared" si="24"/>
        <v>1.7207261464337951</v>
      </c>
      <c r="D159" s="40">
        <f>'d-beta'!F159/'d-beta'!J159</f>
        <v>1.1248129895106034</v>
      </c>
      <c r="E159" s="39">
        <f>'d-beta'!J159/'d-beta'!K159</f>
        <v>1.0275204380867928</v>
      </c>
      <c r="F159" s="39">
        <f>'d-beta'!K159/'d-beta'!L159</f>
        <v>0.95758397360217795</v>
      </c>
      <c r="G159" s="39">
        <f>'d-beta'!L159/'d-beta'!M159</f>
        <v>0.98742672638879703</v>
      </c>
      <c r="H159" s="39">
        <f>'d-beta'!M159/'d-beta'!P159</f>
        <v>1.0147022390901632</v>
      </c>
      <c r="I159" s="39">
        <f>'d-beta'!N159/'d-beta'!P159</f>
        <v>1.0111460832468349</v>
      </c>
      <c r="J159" s="39">
        <f>'d-beta'!P159/'d-beta'!Q159</f>
        <v>1.0130528408404553</v>
      </c>
      <c r="K159" s="39">
        <f>'d-beta'!Q159/'d-beta'!G159</f>
        <v>1.0036997444823399</v>
      </c>
      <c r="L159" s="133">
        <f>'d-beta'!F159/'d-beta'!R159</f>
        <v>1.136075094908781</v>
      </c>
      <c r="M159" s="39">
        <f>'d-beta'!R159/'d-beta'!N159</f>
        <v>0.96531757776605043</v>
      </c>
      <c r="N159" s="39">
        <f>'d-beta'!R159/'d-beta'!P159</f>
        <v>0.97607708784746383</v>
      </c>
      <c r="O159" s="133">
        <f>'d-beta'!F159/'d-beta'!S159</f>
        <v>1.4857550694496549</v>
      </c>
      <c r="P159" s="39">
        <f>'d-beta'!S159/'d-beta'!G159</f>
        <v>0.75889178093626442</v>
      </c>
      <c r="Q159" s="39">
        <f>'d-beta'!H159/'d-beta'!N159</f>
        <v>0.64837087089857659</v>
      </c>
      <c r="R159" s="75">
        <f t="shared" si="35"/>
        <v>-120.02701444256584</v>
      </c>
      <c r="T159" s="75">
        <f>1000*LN(D159)</f>
        <v>117.61679029225832</v>
      </c>
      <c r="U159" s="75">
        <f>1000*LN(E159)</f>
        <v>27.148558272464488</v>
      </c>
      <c r="V159" s="75">
        <f>1000*LN(F159)</f>
        <v>-43.341860882831135</v>
      </c>
      <c r="W159" s="75">
        <f>1000*LN(G159)</f>
        <v>-12.652986085168633</v>
      </c>
      <c r="X159" s="75">
        <f>1000*LN(H159)</f>
        <v>14.595208952838826</v>
      </c>
      <c r="Y159" s="75">
        <f>1000*LN(I159)</f>
        <v>11.084423414979865</v>
      </c>
      <c r="Z159" s="75">
        <f>1000*LN(J159)</f>
        <v>12.968386631148633</v>
      </c>
      <c r="AA159" s="75">
        <f>1000*LN(K159)</f>
        <v>3.6929172618552615</v>
      </c>
      <c r="AB159" s="75">
        <f>1000*LN(L159)</f>
        <v>127.57942278736471</v>
      </c>
      <c r="AC159" s="75">
        <f>1000*LN(M159)</f>
        <v>-35.298135652782605</v>
      </c>
      <c r="AD159" s="75">
        <f>1000*LN(N159)</f>
        <v>-24.213712237802721</v>
      </c>
      <c r="AE159" s="75">
        <f>1000*LN(O159)</f>
        <v>395.92310730636694</v>
      </c>
      <c r="AF159" s="75">
        <f>1000*LN(P159)</f>
        <v>-275.89609286380124</v>
      </c>
      <c r="AG159" s="75">
        <f>1000*LN(Q159)</f>
        <v>-433.2924147155411</v>
      </c>
      <c r="AI159" s="40">
        <f>'d-beta'!T159/'d-beta'!Q159</f>
        <v>1.0214306681356129</v>
      </c>
      <c r="AJ159" s="40">
        <f>'d-beta'!Q159/'d-beta'!G159</f>
        <v>1.0036997444823399</v>
      </c>
      <c r="AK159" s="40">
        <f>'d-beta'!T159/'d-beta'!G159</f>
        <v>1.0252097006141405</v>
      </c>
      <c r="AL159" s="40">
        <f>'d-beta'!T161/'d-beta'!F161</f>
        <v>0.90906178854622832</v>
      </c>
      <c r="AN159" s="4">
        <f>'d-beta'!U159/'d-beta'!W159</f>
        <v>0.99595485848841203</v>
      </c>
      <c r="AO159" s="4">
        <f>'d-beta'!W159/'d-beta'!P159</f>
        <v>0.98389248276110064</v>
      </c>
      <c r="AP159" s="4">
        <f>'d-beta'!P159/'d-beta'!Q159</f>
        <v>1.0130528408404553</v>
      </c>
      <c r="AQ159" s="4">
        <f>'d-beta'!Q159/'d-beta'!G159</f>
        <v>1.0036997444823399</v>
      </c>
      <c r="AR159" s="4">
        <f>'d-beta'!U159/'d-beta'!G159</f>
        <v>0.99637588828178913</v>
      </c>
      <c r="AS159" s="4">
        <f>'d-beta'!U161/'d-beta'!F161</f>
        <v>0.88382537635002389</v>
      </c>
      <c r="AU159" s="53">
        <f t="shared" si="27"/>
        <v>21.204260368676614</v>
      </c>
      <c r="AV159" s="12">
        <f t="shared" si="28"/>
        <v>3.6929172618552615</v>
      </c>
      <c r="AW159" s="12">
        <f t="shared" si="29"/>
        <v>24.897177630532006</v>
      </c>
      <c r="AX159" s="12">
        <f t="shared" si="25"/>
        <v>-95.342212916528368</v>
      </c>
      <c r="AY159" s="12"/>
      <c r="AZ159" s="53">
        <f t="shared" si="30"/>
        <v>-4.0533452274472452</v>
      </c>
      <c r="BA159" s="53">
        <f t="shared" si="31"/>
        <v>-16.238653386478138</v>
      </c>
      <c r="BB159" s="12">
        <f t="shared" si="32"/>
        <v>12.968386631148633</v>
      </c>
      <c r="BC159" s="12">
        <f t="shared" si="33"/>
        <v>3.6929172618552615</v>
      </c>
      <c r="BD159" s="12">
        <f t="shared" si="34"/>
        <v>-3.6306947209215168</v>
      </c>
      <c r="BE159" s="12">
        <f t="shared" si="26"/>
        <v>-123.49577392329091</v>
      </c>
    </row>
    <row r="160" spans="1:57" x14ac:dyDescent="0.2">
      <c r="A160" s="72">
        <f>'d-beta'!A160</f>
        <v>310</v>
      </c>
      <c r="B160" s="44">
        <f t="shared" si="24"/>
        <v>1.7148246591785992</v>
      </c>
      <c r="D160" s="40">
        <f>'d-beta'!F160/'d-beta'!J160</f>
        <v>1.1248404021958671</v>
      </c>
      <c r="E160" s="39">
        <f>'d-beta'!J160/'d-beta'!K160</f>
        <v>1.0274205527107845</v>
      </c>
      <c r="F160" s="39">
        <f>'d-beta'!K160/'d-beta'!L160</f>
        <v>0.95767340353451602</v>
      </c>
      <c r="G160" s="39">
        <f>'d-beta'!L160/'d-beta'!M160</f>
        <v>0.98764049097900031</v>
      </c>
      <c r="H160" s="39">
        <f>'d-beta'!M160/'d-beta'!P160</f>
        <v>1.0145256628347024</v>
      </c>
      <c r="I160" s="39">
        <f>'d-beta'!N160/'d-beta'!P160</f>
        <v>1.0109736227478032</v>
      </c>
      <c r="J160" s="39">
        <f>'d-beta'!P160/'d-beta'!Q160</f>
        <v>1.0129518754072466</v>
      </c>
      <c r="K160" s="39">
        <f>'d-beta'!Q160/'d-beta'!G160</f>
        <v>1.0036088881108334</v>
      </c>
      <c r="L160" s="133">
        <f>'d-beta'!F160/'d-beta'!R160</f>
        <v>1.1360825821735474</v>
      </c>
      <c r="M160" s="39">
        <f>'d-beta'!R160/'d-beta'!N160</f>
        <v>0.96553668752991295</v>
      </c>
      <c r="N160" s="39">
        <f>'d-beta'!R160/'d-beta'!P160</f>
        <v>0.97613212288802975</v>
      </c>
      <c r="O160" s="133">
        <f>'d-beta'!F160/'d-beta'!S160</f>
        <v>1.4836270167009034</v>
      </c>
      <c r="P160" s="39">
        <f>'d-beta'!S160/'d-beta'!G160</f>
        <v>0.75988362338514093</v>
      </c>
      <c r="Q160" s="39">
        <f>'d-beta'!H160/'d-beta'!N160</f>
        <v>0.65025803890432721</v>
      </c>
      <c r="R160" s="75">
        <f t="shared" si="35"/>
        <v>-119.89979214824177</v>
      </c>
      <c r="T160" s="75">
        <f>1000*LN(D160)</f>
        <v>117.64116087784822</v>
      </c>
      <c r="U160" s="75">
        <f>1000*LN(E160)</f>
        <v>27.051343436092711</v>
      </c>
      <c r="V160" s="75">
        <f>1000*LN(F160)</f>
        <v>-43.248474026870539</v>
      </c>
      <c r="W160" s="75">
        <f>1000*LN(G160)</f>
        <v>-12.436522980360635</v>
      </c>
      <c r="X160" s="75">
        <f>1000*LN(H160)</f>
        <v>14.421176005884927</v>
      </c>
      <c r="Y160" s="75">
        <f>1000*LN(I160)</f>
        <v>10.913849438633637</v>
      </c>
      <c r="Z160" s="75">
        <f>1000*LN(J160)</f>
        <v>12.868717136322108</v>
      </c>
      <c r="AA160" s="75">
        <f>1000*LN(K160)</f>
        <v>3.6023916993251066</v>
      </c>
      <c r="AB160" s="75">
        <f>1000*LN(L160)</f>
        <v>127.58601323207014</v>
      </c>
      <c r="AC160" s="75">
        <f>1000*LN(M160)</f>
        <v>-35.07117935810912</v>
      </c>
      <c r="AD160" s="75">
        <f>1000*LN(N160)</f>
        <v>-24.157329919475512</v>
      </c>
      <c r="AE160" s="75">
        <f>1000*LN(O160)</f>
        <v>394.48977669997174</v>
      </c>
      <c r="AF160" s="75">
        <f>1000*LN(P160)</f>
        <v>-274.58998455173003</v>
      </c>
      <c r="AG160" s="75">
        <f>1000*LN(Q160)</f>
        <v>-430.38601193959528</v>
      </c>
      <c r="AI160" s="40">
        <f>'d-beta'!T160/'d-beta'!Q160</f>
        <v>1.0212843571044279</v>
      </c>
      <c r="AJ160" s="40">
        <f>'d-beta'!Q160/'d-beta'!G160</f>
        <v>1.0036088881108334</v>
      </c>
      <c r="AK160" s="40">
        <f>'d-beta'!T160/'d-beta'!G160</f>
        <v>1.0249700580785621</v>
      </c>
      <c r="AL160" s="40">
        <f>'d-beta'!T162/'d-beta'!F162</f>
        <v>0.90896443324749798</v>
      </c>
      <c r="AN160" s="4">
        <f>'d-beta'!U160/'d-beta'!W160</f>
        <v>0.99597076234922355</v>
      </c>
      <c r="AO160" s="4">
        <f>'d-beta'!W160/'d-beta'!P160</f>
        <v>0.98401803953381195</v>
      </c>
      <c r="AP160" s="4">
        <f>'d-beta'!P160/'d-beta'!Q160</f>
        <v>1.0129518754072466</v>
      </c>
      <c r="AQ160" s="4">
        <f>'d-beta'!Q160/'d-beta'!G160</f>
        <v>1.0036088881108334</v>
      </c>
      <c r="AR160" s="4">
        <f>'d-beta'!U160/'d-beta'!G160</f>
        <v>0.99632943574884614</v>
      </c>
      <c r="AS160" s="4">
        <f>'d-beta'!U162/'d-beta'!F162</f>
        <v>0.88389159582059229</v>
      </c>
      <c r="AU160" s="53">
        <f t="shared" si="27"/>
        <v>21.061008833707341</v>
      </c>
      <c r="AV160" s="12">
        <f t="shared" si="28"/>
        <v>3.6023916993251066</v>
      </c>
      <c r="AW160" s="12">
        <f t="shared" si="29"/>
        <v>24.663400533032405</v>
      </c>
      <c r="AX160" s="12">
        <f t="shared" si="25"/>
        <v>-95.449312910638838</v>
      </c>
      <c r="AY160" s="12"/>
      <c r="AZ160" s="53">
        <f t="shared" si="30"/>
        <v>-4.0373768994680432</v>
      </c>
      <c r="BA160" s="53">
        <f t="shared" si="31"/>
        <v>-16.111049238363456</v>
      </c>
      <c r="BB160" s="12">
        <f t="shared" si="32"/>
        <v>12.868717136322108</v>
      </c>
      <c r="BC160" s="12">
        <f t="shared" si="33"/>
        <v>3.6023916993251066</v>
      </c>
      <c r="BD160" s="12">
        <f t="shared" si="34"/>
        <v>-3.6773173021845134</v>
      </c>
      <c r="BE160" s="12">
        <f t="shared" si="26"/>
        <v>-123.42085302628999</v>
      </c>
    </row>
    <row r="161" spans="1:57" x14ac:dyDescent="0.2">
      <c r="A161" s="72">
        <f>'d-beta'!A161</f>
        <v>312</v>
      </c>
      <c r="B161" s="44">
        <f t="shared" si="24"/>
        <v>1.708963513628984</v>
      </c>
      <c r="D161" s="40">
        <f>'d-beta'!F161/'d-beta'!J161</f>
        <v>1.1248685902569755</v>
      </c>
      <c r="E161" s="39">
        <f>'d-beta'!J161/'d-beta'!K161</f>
        <v>1.027317832015368</v>
      </c>
      <c r="F161" s="39">
        <f>'d-beta'!K161/'d-beta'!L161</f>
        <v>0.95776285343416667</v>
      </c>
      <c r="G161" s="39">
        <f>'d-beta'!L161/'d-beta'!M161</f>
        <v>0.98785002267202859</v>
      </c>
      <c r="H161" s="39">
        <f>'d-beta'!M161/'d-beta'!P161</f>
        <v>1.014353817771886</v>
      </c>
      <c r="I161" s="39">
        <f>'d-beta'!N161/'d-beta'!P161</f>
        <v>1.0108024069162915</v>
      </c>
      <c r="J161" s="39">
        <f>'d-beta'!P161/'d-beta'!Q161</f>
        <v>1.0128515800581961</v>
      </c>
      <c r="K161" s="39">
        <f>'d-beta'!Q161/'d-beta'!G161</f>
        <v>1.0035181660892702</v>
      </c>
      <c r="L161" s="133">
        <f>'d-beta'!F161/'d-beta'!R161</f>
        <v>1.1360855194776696</v>
      </c>
      <c r="M161" s="39">
        <f>'d-beta'!R161/'d-beta'!N161</f>
        <v>0.96575684788446614</v>
      </c>
      <c r="N161" s="39">
        <f>'d-beta'!R161/'d-beta'!P161</f>
        <v>0.97618934633750931</v>
      </c>
      <c r="O161" s="133">
        <f>'d-beta'!F161/'d-beta'!S161</f>
        <v>1.4815205614675433</v>
      </c>
      <c r="P161" s="39">
        <f>'d-beta'!S161/'d-beta'!G161</f>
        <v>0.76086648298800974</v>
      </c>
      <c r="Q161" s="39">
        <f>'d-beta'!H161/'d-beta'!N161</f>
        <v>0.65213418272960555</v>
      </c>
      <c r="R161" s="75">
        <f t="shared" si="35"/>
        <v>-119.77158081434882</v>
      </c>
      <c r="T161" s="75">
        <f>1000*LN(D161)</f>
        <v>117.66622017325435</v>
      </c>
      <c r="U161" s="75">
        <f>1000*LN(E161)</f>
        <v>26.951359227625446</v>
      </c>
      <c r="V161" s="75">
        <f>1000*LN(F161)</f>
        <v>-43.155075043333248</v>
      </c>
      <c r="W161" s="75">
        <f>1000*LN(G161)</f>
        <v>-12.22439167184144</v>
      </c>
      <c r="X161" s="75">
        <f>1000*LN(H161)</f>
        <v>14.251777020021191</v>
      </c>
      <c r="Y161" s="75">
        <f>1000*LN(I161)</f>
        <v>10.744477728405728</v>
      </c>
      <c r="Z161" s="75">
        <f>1000*LN(J161)</f>
        <v>12.769699288502869</v>
      </c>
      <c r="AA161" s="75">
        <f>1000*LN(K161)</f>
        <v>3.5119918201195857</v>
      </c>
      <c r="AB161" s="75">
        <f>1000*LN(L161)</f>
        <v>127.58859869581291</v>
      </c>
      <c r="AC161" s="75">
        <f>1000*LN(M161)</f>
        <v>-34.843186718492461</v>
      </c>
      <c r="AD161" s="75">
        <f>1000*LN(N161)</f>
        <v>-24.098708990086617</v>
      </c>
      <c r="AE161" s="75">
        <f>1000*LN(O161)</f>
        <v>393.06896675227949</v>
      </c>
      <c r="AF161" s="75">
        <f>1000*LN(P161)</f>
        <v>-273.2973859379307</v>
      </c>
      <c r="AG161" s="75">
        <f>1000*LN(Q161)</f>
        <v>-427.50493649723171</v>
      </c>
      <c r="AI161" s="40">
        <f>'d-beta'!T161/'d-beta'!Q161</f>
        <v>1.0211376777517827</v>
      </c>
      <c r="AJ161" s="40">
        <f>'d-beta'!Q161/'d-beta'!G161</f>
        <v>1.0035181660892702</v>
      </c>
      <c r="AK161" s="40">
        <f>'d-beta'!T161/'d-beta'!G161</f>
        <v>1.0247302097021251</v>
      </c>
      <c r="AL161" s="40">
        <f>'d-beta'!T163/'d-beta'!F163</f>
        <v>0.90886341105175483</v>
      </c>
      <c r="AN161" s="4">
        <f>'d-beta'!U161/'d-beta'!W161</f>
        <v>0.99598834982240081</v>
      </c>
      <c r="AO161" s="4">
        <f>'d-beta'!W161/'d-beta'!P161</f>
        <v>0.98414093477725595</v>
      </c>
      <c r="AP161" s="4">
        <f>'d-beta'!P161/'d-beta'!Q161</f>
        <v>1.0128515800581961</v>
      </c>
      <c r="AQ161" s="4">
        <f>'d-beta'!Q161/'d-beta'!G161</f>
        <v>1.0035181660892702</v>
      </c>
      <c r="AR161" s="4">
        <f>'d-beta'!U161/'d-beta'!G161</f>
        <v>0.99628273309736981</v>
      </c>
      <c r="AS161" s="4">
        <f>'d-beta'!U163/'d-beta'!F163</f>
        <v>0.88395513598156694</v>
      </c>
      <c r="AU161" s="53">
        <f t="shared" si="27"/>
        <v>20.917376077700844</v>
      </c>
      <c r="AV161" s="12">
        <f t="shared" si="28"/>
        <v>3.5119918201195857</v>
      </c>
      <c r="AW161" s="12">
        <f t="shared" si="29"/>
        <v>24.42936789782042</v>
      </c>
      <c r="AX161" s="12">
        <f t="shared" si="25"/>
        <v>-95.560458964610845</v>
      </c>
      <c r="AY161" s="12"/>
      <c r="AZ161" s="53">
        <f t="shared" si="30"/>
        <v>-4.0197184314098875</v>
      </c>
      <c r="BA161" s="53">
        <f t="shared" si="31"/>
        <v>-15.986165786154784</v>
      </c>
      <c r="BB161" s="12">
        <f t="shared" si="32"/>
        <v>12.769699288502869</v>
      </c>
      <c r="BC161" s="12">
        <f t="shared" si="33"/>
        <v>3.5119918201195857</v>
      </c>
      <c r="BD161" s="12">
        <f t="shared" si="34"/>
        <v>-3.7241931089421532</v>
      </c>
      <c r="BE161" s="12">
        <f t="shared" si="26"/>
        <v>-123.34896878445051</v>
      </c>
    </row>
    <row r="162" spans="1:57" x14ac:dyDescent="0.2">
      <c r="A162" s="72">
        <f>'d-beta'!A162</f>
        <v>314</v>
      </c>
      <c r="B162" s="44">
        <f t="shared" si="24"/>
        <v>1.7031422975389594</v>
      </c>
      <c r="D162" s="40">
        <f>'d-beta'!F162/'d-beta'!J162</f>
        <v>1.1249012810116985</v>
      </c>
      <c r="E162" s="39">
        <f>'d-beta'!J162/'d-beta'!K162</f>
        <v>1.0272163092568614</v>
      </c>
      <c r="F162" s="39">
        <f>'d-beta'!K162/'d-beta'!L162</f>
        <v>0.95785214596332025</v>
      </c>
      <c r="G162" s="39">
        <f>'d-beta'!L162/'d-beta'!M162</f>
        <v>0.988058853859202</v>
      </c>
      <c r="H162" s="39">
        <f>'d-beta'!M162/'d-beta'!P162</f>
        <v>1.0141831093442115</v>
      </c>
      <c r="I162" s="39">
        <f>'d-beta'!N162/'d-beta'!P162</f>
        <v>1.0106325628258419</v>
      </c>
      <c r="J162" s="39">
        <f>'d-beta'!P162/'d-beta'!Q162</f>
        <v>1.0127532859833708</v>
      </c>
      <c r="K162" s="39">
        <f>'d-beta'!Q162/'d-beta'!G162</f>
        <v>1.0034302025729933</v>
      </c>
      <c r="L162" s="133">
        <f>'d-beta'!F162/'d-beta'!R162</f>
        <v>1.1360920042567273</v>
      </c>
      <c r="M162" s="39">
        <f>'d-beta'!R162/'d-beta'!N162</f>
        <v>0.96597790100821501</v>
      </c>
      <c r="N162" s="39">
        <f>'d-beta'!R162/'d-beta'!P162</f>
        <v>0.97624872172905985</v>
      </c>
      <c r="O162" s="133">
        <f>'d-beta'!F162/'d-beta'!S162</f>
        <v>1.4794336119199063</v>
      </c>
      <c r="P162" s="39">
        <f>'d-beta'!S162/'d-beta'!G162</f>
        <v>0.76184975104836938</v>
      </c>
      <c r="Q162" s="39">
        <f>'d-beta'!H162/'d-beta'!N162</f>
        <v>0.65399742790831961</v>
      </c>
      <c r="R162" s="75">
        <f t="shared" si="35"/>
        <v>-119.65340004169799</v>
      </c>
      <c r="T162" s="75">
        <f>1000*LN(D162)</f>
        <v>117.69528159428482</v>
      </c>
      <c r="U162" s="75">
        <f>1000*LN(E162)</f>
        <v>26.852531219319509</v>
      </c>
      <c r="V162" s="75">
        <f>1000*LN(F162)</f>
        <v>-43.061849077524535</v>
      </c>
      <c r="W162" s="75">
        <f>1000*LN(G162)</f>
        <v>-12.013014325009967</v>
      </c>
      <c r="X162" s="75">
        <f>1000*LN(H162)</f>
        <v>14.083470073477022</v>
      </c>
      <c r="Y162" s="75">
        <f>1000*LN(I162)</f>
        <v>10.576434636847885</v>
      </c>
      <c r="Z162" s="75">
        <f>1000*LN(J162)</f>
        <v>12.672647709934585</v>
      </c>
      <c r="AA162" s="75">
        <f>1000*LN(K162)</f>
        <v>3.4243328472164682</v>
      </c>
      <c r="AB162" s="75">
        <f>1000*LN(L162)</f>
        <v>127.59430668208601</v>
      </c>
      <c r="AC162" s="75">
        <f>1000*LN(M162)</f>
        <v>-34.614321834387155</v>
      </c>
      <c r="AD162" s="75">
        <f>1000*LN(N162)</f>
        <v>-24.037887197539167</v>
      </c>
      <c r="AE162" s="75">
        <f>1000*LN(O162)</f>
        <v>391.65931988102676</v>
      </c>
      <c r="AF162" s="75">
        <f>1000*LN(P162)</f>
        <v>-272.00591983932873</v>
      </c>
      <c r="AG162" s="75">
        <f>1000*LN(Q162)</f>
        <v>-424.6518603945687</v>
      </c>
      <c r="AI162" s="40">
        <f>'d-beta'!T162/'d-beta'!Q162</f>
        <v>1.020997156622401</v>
      </c>
      <c r="AJ162" s="40">
        <f>'d-beta'!Q162/'d-beta'!G162</f>
        <v>1.0034302025729933</v>
      </c>
      <c r="AK162" s="40">
        <f>'d-beta'!T162/'d-beta'!G162</f>
        <v>1.0244993836960661</v>
      </c>
      <c r="AL162" s="40">
        <f>'d-beta'!T164/'d-beta'!F164</f>
        <v>0.9087641882867773</v>
      </c>
      <c r="AN162" s="4">
        <f>'d-beta'!U162/'d-beta'!W162</f>
        <v>0.99600510444656065</v>
      </c>
      <c r="AO162" s="4">
        <f>'d-beta'!W162/'d-beta'!P162</f>
        <v>0.98426359463448343</v>
      </c>
      <c r="AP162" s="4">
        <f>'d-beta'!P162/'d-beta'!Q162</f>
        <v>1.0127532859833708</v>
      </c>
      <c r="AQ162" s="4">
        <f>'d-beta'!Q162/'d-beta'!G162</f>
        <v>1.0034302025729933</v>
      </c>
      <c r="AR162" s="4">
        <f>'d-beta'!U162/'d-beta'!G162</f>
        <v>0.99623963496244072</v>
      </c>
      <c r="AS162" s="4">
        <f>'d-beta'!U164/'d-beta'!F164</f>
        <v>0.88401792447122562</v>
      </c>
      <c r="AU162" s="53">
        <f t="shared" si="27"/>
        <v>20.779754283842628</v>
      </c>
      <c r="AV162" s="12">
        <f t="shared" si="28"/>
        <v>3.4243328472164682</v>
      </c>
      <c r="AW162" s="12">
        <f t="shared" si="29"/>
        <v>24.204087131059175</v>
      </c>
      <c r="AX162" s="12">
        <f t="shared" si="25"/>
        <v>-95.669637285970182</v>
      </c>
      <c r="AY162" s="12"/>
      <c r="AZ162" s="53">
        <f t="shared" si="30"/>
        <v>-4.0028964643252749</v>
      </c>
      <c r="BA162" s="53">
        <f t="shared" si="31"/>
        <v>-15.861537077417863</v>
      </c>
      <c r="BB162" s="12">
        <f t="shared" si="32"/>
        <v>12.672647709934585</v>
      </c>
      <c r="BC162" s="12">
        <f t="shared" si="33"/>
        <v>3.4243328472164682</v>
      </c>
      <c r="BD162" s="12">
        <f t="shared" si="34"/>
        <v>-3.7674529845919049</v>
      </c>
      <c r="BE162" s="12">
        <f t="shared" si="26"/>
        <v>-123.2779399988999</v>
      </c>
    </row>
    <row r="163" spans="1:57" x14ac:dyDescent="0.2">
      <c r="A163" s="72">
        <f>'d-beta'!A163</f>
        <v>316</v>
      </c>
      <c r="B163" s="44">
        <f t="shared" si="24"/>
        <v>1.6973606042603753</v>
      </c>
      <c r="D163" s="40">
        <f>'d-beta'!F163/'d-beta'!J163</f>
        <v>1.1249345805799307</v>
      </c>
      <c r="E163" s="39">
        <f>'d-beta'!J163/'d-beta'!K163</f>
        <v>1.0271160216610795</v>
      </c>
      <c r="F163" s="39">
        <f>'d-beta'!K163/'d-beta'!L163</f>
        <v>0.95794490196898119</v>
      </c>
      <c r="G163" s="39">
        <f>'d-beta'!L163/'d-beta'!M163</f>
        <v>0.98825946360095696</v>
      </c>
      <c r="H163" s="39">
        <f>'d-beta'!M163/'d-beta'!P163</f>
        <v>1.0140173963038419</v>
      </c>
      <c r="I163" s="39">
        <f>'d-beta'!N163/'d-beta'!P163</f>
        <v>1.010467952670979</v>
      </c>
      <c r="J163" s="39">
        <f>'d-beta'!P163/'d-beta'!Q163</f>
        <v>1.0126544521435545</v>
      </c>
      <c r="K163" s="39">
        <f>'d-beta'!Q163/'d-beta'!G163</f>
        <v>1.0033398546029701</v>
      </c>
      <c r="L163" s="133">
        <f>'d-beta'!F163/'d-beta'!R163</f>
        <v>1.1361025254515966</v>
      </c>
      <c r="M163" s="39">
        <f>'d-beta'!R163/'d-beta'!N163</f>
        <v>0.96619240554037511</v>
      </c>
      <c r="N163" s="39">
        <f>'d-beta'!R163/'d-beta'!P163</f>
        <v>0.97630646191263104</v>
      </c>
      <c r="O163" s="133">
        <f>'d-beta'!F163/'d-beta'!S163</f>
        <v>1.4773689644418837</v>
      </c>
      <c r="P163" s="39">
        <f>'d-beta'!S163/'d-beta'!G163</f>
        <v>0.76282348935116395</v>
      </c>
      <c r="Q163" s="39">
        <f>'d-beta'!H163/'d-beta'!N163</f>
        <v>0.65585225666635261</v>
      </c>
      <c r="R163" s="75">
        <f t="shared" si="35"/>
        <v>-119.53416687712918</v>
      </c>
      <c r="T163" s="75">
        <f>1000*LN(D163)</f>
        <v>117.72488336995485</v>
      </c>
      <c r="U163" s="75">
        <f>1000*LN(E163)</f>
        <v>26.754895998034058</v>
      </c>
      <c r="V163" s="75">
        <f>1000*LN(F163)</f>
        <v>-42.965016267563236</v>
      </c>
      <c r="W163" s="75">
        <f>1000*LN(G163)</f>
        <v>-11.81000073082159</v>
      </c>
      <c r="X163" s="75">
        <f>1000*LN(H163)</f>
        <v>13.920061140014198</v>
      </c>
      <c r="Y163" s="75">
        <f>1000*LN(I163)</f>
        <v>10.41354303005769</v>
      </c>
      <c r="Z163" s="75">
        <f>1000*LN(J163)</f>
        <v>12.575053691669321</v>
      </c>
      <c r="AA163" s="75">
        <f>1000*LN(K163)</f>
        <v>3.3342896758415179</v>
      </c>
      <c r="AB163" s="75">
        <f>1000*LN(L163)</f>
        <v>127.60356750437199</v>
      </c>
      <c r="AC163" s="75">
        <f>1000*LN(M163)</f>
        <v>-34.392287024811274</v>
      </c>
      <c r="AD163" s="75">
        <f>1000*LN(N163)</f>
        <v>-23.978743994753646</v>
      </c>
      <c r="AE163" s="75">
        <f>1000*LN(O163)</f>
        <v>390.26277901618181</v>
      </c>
      <c r="AF163" s="75">
        <f>1000*LN(P163)</f>
        <v>-270.72861213905259</v>
      </c>
      <c r="AG163" s="75">
        <f>1000*LN(Q163)</f>
        <v>-421.81973389995585</v>
      </c>
      <c r="AI163" s="40">
        <f>'d-beta'!T163/'d-beta'!Q163</f>
        <v>1.0208538839706669</v>
      </c>
      <c r="AJ163" s="40">
        <f>'d-beta'!Q163/'d-beta'!G163</f>
        <v>1.0033398546029701</v>
      </c>
      <c r="AK163" s="40">
        <f>'d-beta'!T163/'d-beta'!G163</f>
        <v>1.0242633875140064</v>
      </c>
      <c r="AL163" s="40">
        <f>'d-beta'!T165/'d-beta'!F165</f>
        <v>0.90866145088119787</v>
      </c>
      <c r="AN163" s="4">
        <f>'d-beta'!U163/'d-beta'!W163</f>
        <v>0.99602231224566951</v>
      </c>
      <c r="AO163" s="4">
        <f>'d-beta'!W163/'d-beta'!P163</f>
        <v>0.98438467791924511</v>
      </c>
      <c r="AP163" s="4">
        <f>'d-beta'!P163/'d-beta'!Q163</f>
        <v>1.0126544521435545</v>
      </c>
      <c r="AQ163" s="4">
        <f>'d-beta'!Q163/'d-beta'!G163</f>
        <v>1.0033398546029701</v>
      </c>
      <c r="AR163" s="4">
        <f>'d-beta'!U163/'d-beta'!G163</f>
        <v>0.9961924652056724</v>
      </c>
      <c r="AS163" s="4">
        <f>'d-beta'!U165/'d-beta'!F165</f>
        <v>0.88407696415982939</v>
      </c>
      <c r="AU163" s="53">
        <f t="shared" si="27"/>
        <v>20.639418236676711</v>
      </c>
      <c r="AV163" s="12">
        <f t="shared" si="28"/>
        <v>3.3342896758415179</v>
      </c>
      <c r="AW163" s="12">
        <f t="shared" si="29"/>
        <v>23.973707912518307</v>
      </c>
      <c r="AX163" s="12">
        <f t="shared" si="25"/>
        <v>-95.782695452945191</v>
      </c>
      <c r="AY163" s="12"/>
      <c r="AZ163" s="53">
        <f t="shared" si="30"/>
        <v>-3.985619795374749</v>
      </c>
      <c r="BA163" s="53">
        <f t="shared" si="31"/>
        <v>-15.738525479457504</v>
      </c>
      <c r="BB163" s="12">
        <f t="shared" si="32"/>
        <v>12.575053691669321</v>
      </c>
      <c r="BC163" s="12">
        <f t="shared" si="33"/>
        <v>3.3342896758415179</v>
      </c>
      <c r="BD163" s="12">
        <f t="shared" si="34"/>
        <v>-3.8148019073212276</v>
      </c>
      <c r="BE163" s="12">
        <f t="shared" si="26"/>
        <v>-123.21115660508394</v>
      </c>
    </row>
    <row r="164" spans="1:57" x14ac:dyDescent="0.2">
      <c r="A164" s="72">
        <f>'d-beta'!A164</f>
        <v>318</v>
      </c>
      <c r="B164" s="44">
        <f t="shared" si="24"/>
        <v>1.6916180326482282</v>
      </c>
      <c r="D164" s="40">
        <f>'d-beta'!F164/'d-beta'!J164</f>
        <v>1.1249645180114829</v>
      </c>
      <c r="E164" s="39">
        <f>'d-beta'!J164/'d-beta'!K164</f>
        <v>1.0270211010161816</v>
      </c>
      <c r="F164" s="39">
        <f>'d-beta'!K164/'d-beta'!L164</f>
        <v>0.95803001947828748</v>
      </c>
      <c r="G164" s="39">
        <f>'d-beta'!L164/'d-beta'!M164</f>
        <v>0.98846669309322921</v>
      </c>
      <c r="H164" s="39">
        <f>'d-beta'!M164/'d-beta'!P164</f>
        <v>1.0138504189138557</v>
      </c>
      <c r="I164" s="39">
        <f>'d-beta'!N164/'d-beta'!P164</f>
        <v>1.0103023156300415</v>
      </c>
      <c r="J164" s="39">
        <f>'d-beta'!P164/'d-beta'!Q164</f>
        <v>1.012557717768517</v>
      </c>
      <c r="K164" s="39">
        <f>'d-beta'!Q164/'d-beta'!G164</f>
        <v>1.0032510293438865</v>
      </c>
      <c r="L164" s="133">
        <f>'d-beta'!F164/'d-beta'!R164</f>
        <v>1.1361131289053719</v>
      </c>
      <c r="M164" s="39">
        <f>'d-beta'!R164/'d-beta'!N164</f>
        <v>0.96640753453200889</v>
      </c>
      <c r="N164" s="39">
        <f>'d-beta'!R164/'d-beta'!P164</f>
        <v>0.97636376998000785</v>
      </c>
      <c r="O164" s="133">
        <f>'d-beta'!F164/'d-beta'!S164</f>
        <v>1.4753294109906903</v>
      </c>
      <c r="P164" s="39">
        <f>'d-beta'!S164/'d-beta'!G164</f>
        <v>0.76378941638477393</v>
      </c>
      <c r="Q164" s="39">
        <f>'d-beta'!H164/'d-beta'!N164</f>
        <v>0.65769554247266615</v>
      </c>
      <c r="R164" s="75">
        <f t="shared" si="35"/>
        <v>-119.4181335290823</v>
      </c>
      <c r="T164" s="75">
        <f>1000*LN(D164)</f>
        <v>117.75149561365301</v>
      </c>
      <c r="U164" s="75">
        <f>1000*LN(E164)</f>
        <v>26.662477002322852</v>
      </c>
      <c r="V164" s="75">
        <f>1000*LN(F164)</f>
        <v>-42.876165929900168</v>
      </c>
      <c r="W164" s="75">
        <f>1000*LN(G164)</f>
        <v>-11.600331331416271</v>
      </c>
      <c r="X164" s="75">
        <f>1000*LN(H164)</f>
        <v>13.755378423408612</v>
      </c>
      <c r="Y164" s="75">
        <f>1000*LN(I164)</f>
        <v>10.249608471135524</v>
      </c>
      <c r="Z164" s="75">
        <f>1000*LN(J164)</f>
        <v>12.479523577295863</v>
      </c>
      <c r="AA164" s="75">
        <f>1000*LN(K164)</f>
        <v>3.2457561737188461</v>
      </c>
      <c r="AB164" s="75">
        <f>1000*LN(L164)</f>
        <v>127.61290064469694</v>
      </c>
      <c r="AC164" s="75">
        <f>1000*LN(M164)</f>
        <v>-34.169655337764553</v>
      </c>
      <c r="AD164" s="75">
        <f>1000*LN(N164)</f>
        <v>-23.920046866629036</v>
      </c>
      <c r="AE164" s="75">
        <f>1000*LN(O164)</f>
        <v>388.88129434267972</v>
      </c>
      <c r="AF164" s="75">
        <f>1000*LN(P164)</f>
        <v>-269.46316081359737</v>
      </c>
      <c r="AG164" s="75">
        <f>1000*LN(Q164)</f>
        <v>-419.0131561454707</v>
      </c>
      <c r="AI164" s="40">
        <f>'d-beta'!T164/'d-beta'!Q164</f>
        <v>1.0207143650675528</v>
      </c>
      <c r="AJ164" s="40">
        <f>'d-beta'!Q164/'d-beta'!G164</f>
        <v>1.0032510293438865</v>
      </c>
      <c r="AK164" s="40">
        <f>'d-beta'!T164/'d-beta'!G164</f>
        <v>1.0240327374201139</v>
      </c>
      <c r="AL164" s="40">
        <f>'d-beta'!T166/'d-beta'!F166</f>
        <v>0.90856155948291073</v>
      </c>
      <c r="AN164" s="4">
        <f>'d-beta'!U164/'d-beta'!W164</f>
        <v>0.99603732577203041</v>
      </c>
      <c r="AO164" s="4">
        <f>'d-beta'!W164/'d-beta'!P164</f>
        <v>0.98450673509300701</v>
      </c>
      <c r="AP164" s="4">
        <f>'d-beta'!P164/'d-beta'!Q164</f>
        <v>1.012557717768517</v>
      </c>
      <c r="AQ164" s="4">
        <f>'d-beta'!Q164/'d-beta'!G164</f>
        <v>1.0032510293438865</v>
      </c>
      <c r="AR164" s="4">
        <f>'d-beta'!U164/'d-beta'!G164</f>
        <v>0.996147633008448</v>
      </c>
      <c r="AS164" s="4">
        <f>'d-beta'!U166/'d-beta'!F166</f>
        <v>0.88413610118689501</v>
      </c>
      <c r="AU164" s="53">
        <f t="shared" si="27"/>
        <v>20.502740069393237</v>
      </c>
      <c r="AV164" s="12">
        <f t="shared" si="28"/>
        <v>3.2457561737188461</v>
      </c>
      <c r="AW164" s="12">
        <f t="shared" si="29"/>
        <v>23.748496243112104</v>
      </c>
      <c r="AX164" s="12">
        <f t="shared" si="25"/>
        <v>-95.892633966620238</v>
      </c>
      <c r="AY164" s="12"/>
      <c r="AZ164" s="53">
        <f t="shared" si="30"/>
        <v>-3.9705464250050424</v>
      </c>
      <c r="BA164" s="53">
        <f t="shared" si="31"/>
        <v>-15.614539795827017</v>
      </c>
      <c r="BB164" s="12">
        <f t="shared" si="32"/>
        <v>12.479523577295863</v>
      </c>
      <c r="BC164" s="12">
        <f t="shared" si="33"/>
        <v>3.2457561737188461</v>
      </c>
      <c r="BD164" s="12">
        <f t="shared" si="34"/>
        <v>-3.8598064698175119</v>
      </c>
      <c r="BE164" s="12">
        <f t="shared" si="26"/>
        <v>-123.1442675765538</v>
      </c>
    </row>
    <row r="165" spans="1:57" x14ac:dyDescent="0.2">
      <c r="A165" s="72">
        <f>'d-beta'!A165</f>
        <v>320</v>
      </c>
      <c r="B165" s="44">
        <f t="shared" si="24"/>
        <v>1.6859141869678833</v>
      </c>
      <c r="D165" s="40">
        <f>'d-beta'!F165/'d-beta'!J165</f>
        <v>1.1249992101957551</v>
      </c>
      <c r="E165" s="39">
        <f>'d-beta'!J165/'d-beta'!K165</f>
        <v>1.0269235237328398</v>
      </c>
      <c r="F165" s="39">
        <f>'d-beta'!K165/'d-beta'!L165</f>
        <v>0.95812223655121587</v>
      </c>
      <c r="G165" s="39">
        <f>'d-beta'!L165/'d-beta'!M165</f>
        <v>0.9886654700964973</v>
      </c>
      <c r="H165" s="39">
        <f>'d-beta'!M165/'d-beta'!P165</f>
        <v>1.013685992045773</v>
      </c>
      <c r="I165" s="39">
        <f>'d-beta'!N165/'d-beta'!P165</f>
        <v>1.0101394700629089</v>
      </c>
      <c r="J165" s="39">
        <f>'d-beta'!P165/'d-beta'!Q165</f>
        <v>1.0124605475622228</v>
      </c>
      <c r="K165" s="39">
        <f>'d-beta'!Q165/'d-beta'!G165</f>
        <v>1.0031663691859287</v>
      </c>
      <c r="L165" s="133">
        <f>'d-beta'!F165/'d-beta'!R165</f>
        <v>1.1361276360999619</v>
      </c>
      <c r="M165" s="39">
        <f>'d-beta'!R165/'d-beta'!N165</f>
        <v>0.96661957510976393</v>
      </c>
      <c r="N165" s="39">
        <f>'d-beta'!R165/'d-beta'!P165</f>
        <v>0.97642058535381104</v>
      </c>
      <c r="O165" s="133">
        <f>'d-beta'!F165/'d-beta'!S165</f>
        <v>1.4733053427119558</v>
      </c>
      <c r="P165" s="39">
        <f>'d-beta'!S165/'d-beta'!G165</f>
        <v>0.7647550622550916</v>
      </c>
      <c r="Q165" s="39">
        <f>'d-beta'!H165/'d-beta'!N165</f>
        <v>0.65952804359332695</v>
      </c>
      <c r="R165" s="75">
        <f t="shared" si="35"/>
        <v>-119.30873259883997</v>
      </c>
      <c r="T165" s="75">
        <f>1000*LN(D165)</f>
        <v>117.78233360791933</v>
      </c>
      <c r="U165" s="75">
        <f>1000*LN(E165)</f>
        <v>26.567462480276383</v>
      </c>
      <c r="V165" s="75">
        <f>1000*LN(F165)</f>
        <v>-42.779913585954731</v>
      </c>
      <c r="W165" s="75">
        <f>1000*LN(G165)</f>
        <v>-11.399255239854298</v>
      </c>
      <c r="X165" s="75">
        <f>1000*LN(H165)</f>
        <v>13.593184671864243</v>
      </c>
      <c r="Y165" s="75">
        <f>1000*LN(I165)</f>
        <v>10.088410490933084</v>
      </c>
      <c r="Z165" s="75">
        <f>1000*LN(J165)</f>
        <v>12.383553868743242</v>
      </c>
      <c r="AA165" s="75">
        <f>1000*LN(K165)</f>
        <v>3.1613667958455238</v>
      </c>
      <c r="AB165" s="75">
        <f>1000*LN(L165)</f>
        <v>127.62566970932571</v>
      </c>
      <c r="AC165" s="75">
        <f>1000*LN(M165)</f>
        <v>-33.950268266007654</v>
      </c>
      <c r="AD165" s="75">
        <f>1000*LN(N165)</f>
        <v>-23.861857775074668</v>
      </c>
      <c r="AE165" s="75">
        <f>1000*LN(O165)</f>
        <v>387.50840908172376</v>
      </c>
      <c r="AF165" s="75">
        <f>1000*LN(P165)</f>
        <v>-268.19967648288372</v>
      </c>
      <c r="AG165" s="75">
        <f>1000*LN(Q165)</f>
        <v>-416.23078522188388</v>
      </c>
      <c r="AI165" s="40">
        <f>'d-beta'!T165/'d-beta'!Q165</f>
        <v>1.0205734450502548</v>
      </c>
      <c r="AJ165" s="40">
        <f>'d-beta'!Q165/'d-beta'!G165</f>
        <v>1.0031663691859287</v>
      </c>
      <c r="AK165" s="40">
        <f>'d-beta'!T165/'d-beta'!G165</f>
        <v>1.0238049573586392</v>
      </c>
      <c r="AL165" s="40">
        <f>'d-beta'!T167/'d-beta'!F167</f>
        <v>0.90845596100055004</v>
      </c>
      <c r="AN165" s="4">
        <f>'d-beta'!U165/'d-beta'!W165</f>
        <v>0.99605402988492087</v>
      </c>
      <c r="AO165" s="4">
        <f>'d-beta'!W165/'d-beta'!P165</f>
        <v>0.98462583918073943</v>
      </c>
      <c r="AP165" s="4">
        <f>'d-beta'!P165/'d-beta'!Q165</f>
        <v>1.0124605475622228</v>
      </c>
      <c r="AQ165" s="4">
        <f>'d-beta'!Q165/'d-beta'!G165</f>
        <v>1.0031663691859287</v>
      </c>
      <c r="AR165" s="4">
        <f>'d-beta'!U165/'d-beta'!G165</f>
        <v>0.99610518055502795</v>
      </c>
      <c r="AS165" s="4">
        <f>'d-beta'!U167/'d-beta'!F167</f>
        <v>0.88419039208916106</v>
      </c>
      <c r="AU165" s="53">
        <f t="shared" si="27"/>
        <v>20.364670350049092</v>
      </c>
      <c r="AV165" s="12">
        <f t="shared" si="28"/>
        <v>3.1613667958455238</v>
      </c>
      <c r="AW165" s="12">
        <f t="shared" si="29"/>
        <v>23.526037145894733</v>
      </c>
      <c r="AX165" s="12">
        <f t="shared" si="25"/>
        <v>-96.008866728593247</v>
      </c>
      <c r="AY165" s="12"/>
      <c r="AZ165" s="53">
        <f t="shared" si="30"/>
        <v>-3.9537759964366845</v>
      </c>
      <c r="BA165" s="53">
        <f t="shared" si="31"/>
        <v>-15.493568674396467</v>
      </c>
      <c r="BB165" s="12">
        <f t="shared" si="32"/>
        <v>12.383553868743242</v>
      </c>
      <c r="BC165" s="12">
        <f t="shared" si="33"/>
        <v>3.1613667958455238</v>
      </c>
      <c r="BD165" s="12">
        <f t="shared" si="34"/>
        <v>-3.9024240062440678</v>
      </c>
      <c r="BE165" s="12">
        <f t="shared" si="26"/>
        <v>-123.08286386803104</v>
      </c>
    </row>
    <row r="166" spans="1:57" x14ac:dyDescent="0.2">
      <c r="A166" s="72">
        <f>'d-beta'!A166</f>
        <v>322</v>
      </c>
      <c r="B166" s="44">
        <f t="shared" si="24"/>
        <v>1.6802486768041671</v>
      </c>
      <c r="D166" s="40">
        <f>'d-beta'!F166/'d-beta'!J166</f>
        <v>1.1250352163912205</v>
      </c>
      <c r="E166" s="39">
        <f>'d-beta'!J166/'d-beta'!K166</f>
        <v>1.0268233778779585</v>
      </c>
      <c r="F166" s="39">
        <f>'d-beta'!K166/'d-beta'!L166</f>
        <v>0.9582103943689132</v>
      </c>
      <c r="G166" s="39">
        <f>'d-beta'!L166/'d-beta'!M166</f>
        <v>0.9888632506340701</v>
      </c>
      <c r="H166" s="39">
        <f>'d-beta'!M166/'d-beta'!P166</f>
        <v>1.0135268897629199</v>
      </c>
      <c r="I166" s="39">
        <f>'d-beta'!N166/'d-beta'!P166</f>
        <v>1.0099783183378264</v>
      </c>
      <c r="J166" s="39">
        <f>'d-beta'!P166/'d-beta'!Q166</f>
        <v>1.0123642224830376</v>
      </c>
      <c r="K166" s="39">
        <f>'d-beta'!Q166/'d-beta'!G166</f>
        <v>1.003082015998888</v>
      </c>
      <c r="L166" s="133">
        <f>'d-beta'!F166/'d-beta'!R166</f>
        <v>1.136138108959095</v>
      </c>
      <c r="M166" s="39">
        <f>'d-beta'!R166/'d-beta'!N166</f>
        <v>0.96683213600891016</v>
      </c>
      <c r="N166" s="39">
        <f>'d-beta'!R166/'d-beta'!P166</f>
        <v>0.97647949484124774</v>
      </c>
      <c r="O166" s="133">
        <f>'d-beta'!F166/'d-beta'!S166</f>
        <v>1.4713019380223407</v>
      </c>
      <c r="P166" s="39">
        <f>'d-beta'!S166/'d-beta'!G166</f>
        <v>0.76571240152148567</v>
      </c>
      <c r="Q166" s="39">
        <f>'d-beta'!H166/'d-beta'!N166</f>
        <v>0.66134791810989879</v>
      </c>
      <c r="R166" s="75">
        <f t="shared" si="35"/>
        <v>-119.19904626337244</v>
      </c>
      <c r="T166" s="75">
        <f>1000*LN(D166)</f>
        <v>117.81433862530308</v>
      </c>
      <c r="U166" s="75">
        <f>1000*LN(E166)</f>
        <v>26.469937459172662</v>
      </c>
      <c r="V166" s="75">
        <f>1000*LN(F166)</f>
        <v>-42.687906784695812</v>
      </c>
      <c r="W166" s="75">
        <f>1000*LN(G166)</f>
        <v>-11.199227259315855</v>
      </c>
      <c r="X166" s="75">
        <f>1000*LN(H166)</f>
        <v>13.436218144463515</v>
      </c>
      <c r="Y166" s="75">
        <f>1000*LN(I166)</f>
        <v>9.9288636304977818</v>
      </c>
      <c r="Z166" s="75">
        <f>1000*LN(J166)</f>
        <v>12.288409754859517</v>
      </c>
      <c r="AA166" s="75">
        <f>1000*LN(K166)</f>
        <v>3.0772763235856462</v>
      </c>
      <c r="AB166" s="75">
        <f>1000*LN(L166)</f>
        <v>127.63488769727968</v>
      </c>
      <c r="AC166" s="75">
        <f>1000*LN(M166)</f>
        <v>-33.730391142849903</v>
      </c>
      <c r="AD166" s="75">
        <f>1000*LN(N166)</f>
        <v>-23.801527512352077</v>
      </c>
      <c r="AE166" s="75">
        <f>1000*LN(O166)</f>
        <v>386.14768093855503</v>
      </c>
      <c r="AF166" s="75">
        <f>1000*LN(P166)</f>
        <v>-266.94863467518246</v>
      </c>
      <c r="AG166" s="75">
        <f>1000*LN(Q166)</f>
        <v>-413.47522645500862</v>
      </c>
      <c r="AI166" s="40">
        <f>'d-beta'!T166/'d-beta'!Q166</f>
        <v>1.0204351316376403</v>
      </c>
      <c r="AJ166" s="40">
        <f>'d-beta'!Q166/'d-beta'!G166</f>
        <v>1.003082015998888</v>
      </c>
      <c r="AK166" s="40">
        <f>'d-beta'!T166/'d-beta'!G166</f>
        <v>1.0235801290391748</v>
      </c>
      <c r="AL166" s="40">
        <f>'d-beta'!T168/'d-beta'!F168</f>
        <v>0.90835106972111623</v>
      </c>
      <c r="AN166" s="4">
        <f>'d-beta'!U166/'d-beta'!W166</f>
        <v>0.99607116725780653</v>
      </c>
      <c r="AO166" s="4">
        <f>'d-beta'!W166/'d-beta'!P166</f>
        <v>0.98474324524831447</v>
      </c>
      <c r="AP166" s="4">
        <f>'d-beta'!P166/'d-beta'!Q166</f>
        <v>1.0123642224830376</v>
      </c>
      <c r="AQ166" s="4">
        <f>'d-beta'!Q166/'d-beta'!G166</f>
        <v>1.003082015998888</v>
      </c>
      <c r="AR166" s="4">
        <f>'d-beta'!U166/'d-beta'!G166</f>
        <v>0.99606255084809903</v>
      </c>
      <c r="AS166" s="4">
        <f>'d-beta'!U168/'d-beta'!F168</f>
        <v>0.88424249081773376</v>
      </c>
      <c r="AU166" s="53">
        <f t="shared" si="27"/>
        <v>20.229135973166969</v>
      </c>
      <c r="AV166" s="12">
        <f t="shared" si="28"/>
        <v>3.0772763235856462</v>
      </c>
      <c r="AW166" s="12">
        <f t="shared" si="29"/>
        <v>23.306412296752516</v>
      </c>
      <c r="AX166" s="12">
        <f t="shared" si="25"/>
        <v>-96.124334445061393</v>
      </c>
      <c r="AY166" s="12"/>
      <c r="AZ166" s="53">
        <f t="shared" si="30"/>
        <v>-3.9365708801009545</v>
      </c>
      <c r="BA166" s="53">
        <f t="shared" si="31"/>
        <v>-15.374336511525208</v>
      </c>
      <c r="BB166" s="12">
        <f t="shared" si="32"/>
        <v>12.288409754859517</v>
      </c>
      <c r="BC166" s="12">
        <f t="shared" si="33"/>
        <v>3.0772763235856462</v>
      </c>
      <c r="BD166" s="12">
        <f t="shared" si="34"/>
        <v>-3.9452213131810718</v>
      </c>
      <c r="BE166" s="12">
        <f t="shared" si="26"/>
        <v>-123.02394308105478</v>
      </c>
    </row>
    <row r="167" spans="1:57" x14ac:dyDescent="0.2">
      <c r="A167" s="72">
        <f>'d-beta'!A167</f>
        <v>324</v>
      </c>
      <c r="B167" s="44">
        <f t="shared" si="24"/>
        <v>1.6746211169722851</v>
      </c>
      <c r="D167" s="40">
        <f>'d-beta'!F167/'d-beta'!J167</f>
        <v>1.1250758711864297</v>
      </c>
      <c r="E167" s="39">
        <f>'d-beta'!J167/'d-beta'!K167</f>
        <v>1.0267288411840121</v>
      </c>
      <c r="F167" s="39">
        <f>'d-beta'!K167/'d-beta'!L167</f>
        <v>0.95829425397834289</v>
      </c>
      <c r="G167" s="39">
        <f>'d-beta'!L167/'d-beta'!M167</f>
        <v>0.98906372783900343</v>
      </c>
      <c r="H167" s="39">
        <f>'d-beta'!M167/'d-beta'!P167</f>
        <v>1.0133640366919849</v>
      </c>
      <c r="I167" s="39">
        <f>'d-beta'!N167/'d-beta'!P167</f>
        <v>1.0098213898248527</v>
      </c>
      <c r="J167" s="39">
        <f>'d-beta'!P167/'d-beta'!Q167</f>
        <v>1.0122715080877773</v>
      </c>
      <c r="K167" s="39">
        <f>'d-beta'!Q167/'d-beta'!G167</f>
        <v>1.0030006349955263</v>
      </c>
      <c r="L167" s="133">
        <f>'d-beta'!F167/'d-beta'!R167</f>
        <v>1.1361568351595461</v>
      </c>
      <c r="M167" s="39">
        <f>'d-beta'!R167/'d-beta'!N167</f>
        <v>0.96703761689163459</v>
      </c>
      <c r="N167" s="39">
        <f>'d-beta'!R167/'d-beta'!P167</f>
        <v>0.97653527030242382</v>
      </c>
      <c r="O167" s="133">
        <f>'d-beta'!F167/'d-beta'!S167</f>
        <v>1.4693297567678323</v>
      </c>
      <c r="P167" s="39">
        <f>'d-beta'!S167/'d-beta'!G167</f>
        <v>0.76666416883255173</v>
      </c>
      <c r="Q167" s="39">
        <f>'d-beta'!H167/'d-beta'!N167</f>
        <v>0.66315975735008448</v>
      </c>
      <c r="R167" s="75">
        <f t="shared" si="35"/>
        <v>-119.09992525505525</v>
      </c>
      <c r="T167" s="75">
        <f>1000*LN(D167)</f>
        <v>117.85047443694197</v>
      </c>
      <c r="U167" s="75">
        <f>1000*LN(E167)</f>
        <v>26.377866078532143</v>
      </c>
      <c r="V167" s="75">
        <f>1000*LN(F167)</f>
        <v>-42.600393707641153</v>
      </c>
      <c r="W167" s="75">
        <f>1000*LN(G167)</f>
        <v>-10.996512793310027</v>
      </c>
      <c r="X167" s="75">
        <f>1000*LN(H167)</f>
        <v>13.275525658094487</v>
      </c>
      <c r="Y167" s="75">
        <f>1000*LN(I167)</f>
        <v>9.7734734572491853</v>
      </c>
      <c r="Z167" s="75">
        <f>1000*LN(J167)</f>
        <v>12.196823506602472</v>
      </c>
      <c r="AA167" s="75">
        <f>1000*LN(K167)</f>
        <v>2.9961420758356354</v>
      </c>
      <c r="AB167" s="75">
        <f>1000*LN(L167)</f>
        <v>127.65136988899522</v>
      </c>
      <c r="AC167" s="75">
        <f>1000*LN(M167)</f>
        <v>-33.517883673627097</v>
      </c>
      <c r="AD167" s="75">
        <f>1000*LN(N167)</f>
        <v>-23.744410216377986</v>
      </c>
      <c r="AE167" s="75">
        <f>1000*LN(O167)</f>
        <v>384.8063490378662</v>
      </c>
      <c r="AF167" s="75">
        <f>1000*LN(P167)</f>
        <v>-265.70642378281082</v>
      </c>
      <c r="AG167" s="75">
        <f>1000*LN(Q167)</f>
        <v>-410.73935651044417</v>
      </c>
      <c r="AI167" s="40">
        <f>'d-beta'!T167/'d-beta'!Q167</f>
        <v>1.0202981785125855</v>
      </c>
      <c r="AJ167" s="40">
        <f>'d-beta'!Q167/'d-beta'!G167</f>
        <v>1.0030006349955263</v>
      </c>
      <c r="AK167" s="40">
        <f>'d-beta'!T167/'d-beta'!G167</f>
        <v>1.0233597209329022</v>
      </c>
      <c r="AL167" s="40">
        <f>'d-beta'!T169/'d-beta'!F169</f>
        <v>0.90824577746675472</v>
      </c>
      <c r="AN167" s="4">
        <f>'d-beta'!U167/'d-beta'!W167</f>
        <v>0.99608739393345314</v>
      </c>
      <c r="AO167" s="4">
        <f>'d-beta'!W167/'d-beta'!P167</f>
        <v>0.98486015366755009</v>
      </c>
      <c r="AP167" s="4">
        <f>'d-beta'!P167/'d-beta'!Q167</f>
        <v>1.0122715080877773</v>
      </c>
      <c r="AQ167" s="4">
        <f>'d-beta'!Q167/'d-beta'!G167</f>
        <v>1.0030006349955263</v>
      </c>
      <c r="AR167" s="4">
        <f>'d-beta'!U167/'d-beta'!G167</f>
        <v>0.99602498276674223</v>
      </c>
      <c r="AS167" s="4">
        <f>'d-beta'!U169/'d-beta'!F169</f>
        <v>0.88429245601987783</v>
      </c>
      <c r="AU167" s="53">
        <f t="shared" si="27"/>
        <v>20.094916450626503</v>
      </c>
      <c r="AV167" s="12">
        <f t="shared" si="28"/>
        <v>2.9961420758356354</v>
      </c>
      <c r="AW167" s="12">
        <f t="shared" si="29"/>
        <v>23.091058526462202</v>
      </c>
      <c r="AX167" s="12">
        <f t="shared" si="25"/>
        <v>-96.240256978608031</v>
      </c>
      <c r="AY167" s="12"/>
      <c r="AZ167" s="53">
        <f t="shared" si="30"/>
        <v>-3.9202803337929759</v>
      </c>
      <c r="BA167" s="53">
        <f t="shared" si="31"/>
        <v>-15.255623861620903</v>
      </c>
      <c r="BB167" s="12">
        <f t="shared" si="32"/>
        <v>12.196823506602472</v>
      </c>
      <c r="BC167" s="12">
        <f t="shared" si="33"/>
        <v>2.9961420758356354</v>
      </c>
      <c r="BD167" s="12">
        <f t="shared" si="34"/>
        <v>-3.9829386129757061</v>
      </c>
      <c r="BE167" s="12">
        <f t="shared" si="26"/>
        <v>-122.96743845586012</v>
      </c>
    </row>
    <row r="168" spans="1:57" x14ac:dyDescent="0.2">
      <c r="A168" s="72">
        <f>'d-beta'!A168</f>
        <v>326</v>
      </c>
      <c r="B168" s="44">
        <f t="shared" si="24"/>
        <v>1.6690311274305267</v>
      </c>
      <c r="D168" s="40">
        <f>'d-beta'!F168/'d-beta'!J168</f>
        <v>1.1251132474025436</v>
      </c>
      <c r="E168" s="39">
        <f>'d-beta'!J168/'d-beta'!K168</f>
        <v>1.0266358387140031</v>
      </c>
      <c r="F168" s="39">
        <f>'d-beta'!K168/'d-beta'!L168</f>
        <v>0.95838136332481783</v>
      </c>
      <c r="G168" s="39">
        <f>'d-beta'!L168/'d-beta'!M168</f>
        <v>0.98925924213705629</v>
      </c>
      <c r="H168" s="39">
        <f>'d-beta'!M168/'d-beta'!P168</f>
        <v>1.0132053445153704</v>
      </c>
      <c r="I168" s="39">
        <f>'d-beta'!N168/'d-beta'!P168</f>
        <v>1.0096610853008945</v>
      </c>
      <c r="J168" s="39">
        <f>'d-beta'!P168/'d-beta'!Q168</f>
        <v>1.0121771164447395</v>
      </c>
      <c r="K168" s="39">
        <f>'d-beta'!Q168/'d-beta'!G168</f>
        <v>1.0029196241256553</v>
      </c>
      <c r="L168" s="133">
        <f>'d-beta'!F168/'d-beta'!R168</f>
        <v>1.1361758656661582</v>
      </c>
      <c r="M168" s="39">
        <f>'d-beta'!R168/'d-beta'!N168</f>
        <v>0.96724708502149515</v>
      </c>
      <c r="N168" s="39">
        <f>'d-beta'!R168/'d-beta'!P168</f>
        <v>0.9765917416169293</v>
      </c>
      <c r="O168" s="133">
        <f>'d-beta'!F168/'d-beta'!S168</f>
        <v>1.4673713475121435</v>
      </c>
      <c r="P168" s="39">
        <f>'d-beta'!S168/'d-beta'!G168</f>
        <v>0.7676110472718628</v>
      </c>
      <c r="Q168" s="39">
        <f>'d-beta'!H168/'d-beta'!N168</f>
        <v>0.66495917483685396</v>
      </c>
      <c r="R168" s="75">
        <f t="shared" si="35"/>
        <v>-119.00047809518944</v>
      </c>
      <c r="T168" s="75">
        <f>1000*LN(D168)</f>
        <v>117.8836949478835</v>
      </c>
      <c r="U168" s="75">
        <f>1000*LN(E168)</f>
        <v>26.287280639926859</v>
      </c>
      <c r="V168" s="75">
        <f>1000*LN(F168)</f>
        <v>-42.509497422689741</v>
      </c>
      <c r="W168" s="75">
        <f>1000*LN(G168)</f>
        <v>-10.798856190564557</v>
      </c>
      <c r="X168" s="75">
        <f>1000*LN(H168)</f>
        <v>13.118914018334701</v>
      </c>
      <c r="Y168" s="75">
        <f>1000*LN(I168)</f>
        <v>9.6147154325875217</v>
      </c>
      <c r="Z168" s="75">
        <f>1000*LN(J168)</f>
        <v>12.103571801459287</v>
      </c>
      <c r="AA168" s="75">
        <f>1000*LN(K168)</f>
        <v>2.9153703008394185</v>
      </c>
      <c r="AB168" s="75">
        <f>1000*LN(L168)</f>
        <v>127.66811964276644</v>
      </c>
      <c r="AC168" s="75">
        <f>1000*LN(M168)</f>
        <v>-33.301299082463032</v>
      </c>
      <c r="AD168" s="75">
        <f>1000*LN(N168)</f>
        <v>-23.686583649875562</v>
      </c>
      <c r="AE168" s="75">
        <f>1000*LN(O168)</f>
        <v>383.4726010829587</v>
      </c>
      <c r="AF168" s="75">
        <f>1000*LN(P168)</f>
        <v>-264.47212298776941</v>
      </c>
      <c r="AG168" s="75">
        <f>1000*LN(Q168)</f>
        <v>-408.02963143357715</v>
      </c>
      <c r="AI168" s="40">
        <f>'d-beta'!T168/'d-beta'!Q168</f>
        <v>1.0201613217300323</v>
      </c>
      <c r="AJ168" s="40">
        <f>'d-beta'!Q168/'d-beta'!G168</f>
        <v>1.0029196241256553</v>
      </c>
      <c r="AK168" s="40">
        <f>'d-beta'!T168/'d-beta'!G168</f>
        <v>1.0231398093370156</v>
      </c>
      <c r="AL168" s="40">
        <f>'d-beta'!T170/'d-beta'!F170</f>
        <v>0.90813903507087312</v>
      </c>
      <c r="AN168" s="4">
        <f>'d-beta'!U168/'d-beta'!W168</f>
        <v>0.99610402263222331</v>
      </c>
      <c r="AO168" s="4">
        <f>'d-beta'!W168/'d-beta'!P168</f>
        <v>0.98497519523378396</v>
      </c>
      <c r="AP168" s="4">
        <f>'d-beta'!P168/'d-beta'!Q168</f>
        <v>1.0121771164447395</v>
      </c>
      <c r="AQ168" s="4">
        <f>'d-beta'!Q168/'d-beta'!G168</f>
        <v>1.0029196241256553</v>
      </c>
      <c r="AR168" s="4">
        <f>'d-beta'!U168/'d-beta'!G168</f>
        <v>0.99598461830480134</v>
      </c>
      <c r="AS168" s="4">
        <f>'d-beta'!U170/'d-beta'!F170</f>
        <v>0.88434032168458854</v>
      </c>
      <c r="AU168" s="53">
        <f t="shared" si="27"/>
        <v>19.960773349288583</v>
      </c>
      <c r="AV168" s="12">
        <f t="shared" si="28"/>
        <v>2.9153703008394185</v>
      </c>
      <c r="AW168" s="12">
        <f t="shared" si="29"/>
        <v>22.876143650128007</v>
      </c>
      <c r="AX168" s="12">
        <f t="shared" si="25"/>
        <v>-96.357789778120207</v>
      </c>
      <c r="AY168" s="12"/>
      <c r="AZ168" s="53">
        <f t="shared" si="30"/>
        <v>-3.903586457258537</v>
      </c>
      <c r="BA168" s="53">
        <f t="shared" si="31"/>
        <v>-15.138820630905368</v>
      </c>
      <c r="BB168" s="12">
        <f t="shared" si="32"/>
        <v>12.103571801459287</v>
      </c>
      <c r="BC168" s="12">
        <f t="shared" si="33"/>
        <v>2.9153703008394185</v>
      </c>
      <c r="BD168" s="12">
        <f t="shared" si="34"/>
        <v>-4.0234649858653757</v>
      </c>
      <c r="BE168" s="12">
        <f t="shared" si="26"/>
        <v>-122.91331114879469</v>
      </c>
    </row>
    <row r="169" spans="1:57" x14ac:dyDescent="0.2">
      <c r="A169" s="72">
        <f>'d-beta'!A169</f>
        <v>328</v>
      </c>
      <c r="B169" s="44">
        <f t="shared" si="24"/>
        <v>1.6634783331947103</v>
      </c>
      <c r="D169" s="40">
        <f>'d-beta'!F169/'d-beta'!J169</f>
        <v>1.1251561439462918</v>
      </c>
      <c r="E169" s="39">
        <f>'d-beta'!J169/'d-beta'!K169</f>
        <v>1.0265362444273887</v>
      </c>
      <c r="F169" s="39">
        <f>'d-beta'!K169/'d-beta'!L169</f>
        <v>0.95847175429740838</v>
      </c>
      <c r="G169" s="39">
        <f>'d-beta'!L169/'d-beta'!M169</f>
        <v>0.98944967981230114</v>
      </c>
      <c r="H169" s="39">
        <f>'d-beta'!M169/'d-beta'!P169</f>
        <v>1.013050866093212</v>
      </c>
      <c r="I169" s="39">
        <f>'d-beta'!N169/'d-beta'!P169</f>
        <v>1.0095091141899646</v>
      </c>
      <c r="J169" s="39">
        <f>'d-beta'!P169/'d-beta'!Q169</f>
        <v>1.0120837461871606</v>
      </c>
      <c r="K169" s="39">
        <f>'d-beta'!Q169/'d-beta'!G169</f>
        <v>1.0028363587037472</v>
      </c>
      <c r="L169" s="133">
        <f>'d-beta'!F169/'d-beta'!R169</f>
        <v>1.1361905419267293</v>
      </c>
      <c r="M169" s="39">
        <f>'d-beta'!R169/'d-beta'!N169</f>
        <v>0.96745317289797694</v>
      </c>
      <c r="N169" s="39">
        <f>'d-beta'!R169/'d-beta'!P169</f>
        <v>0.97665279559250739</v>
      </c>
      <c r="O169" s="133">
        <f>'d-beta'!F169/'d-beta'!S169</f>
        <v>1.4654269720763649</v>
      </c>
      <c r="P169" s="39">
        <f>'d-beta'!S169/'d-beta'!G169</f>
        <v>0.76855279814651156</v>
      </c>
      <c r="Q169" s="39">
        <f>'d-beta'!H169/'d-beta'!N169</f>
        <v>0.66674955222372878</v>
      </c>
      <c r="R169" s="75">
        <f t="shared" si="35"/>
        <v>-118.90063301721277</v>
      </c>
      <c r="T169" s="75">
        <f>1000*LN(D169)</f>
        <v>117.92182064422754</v>
      </c>
      <c r="U169" s="75">
        <f>1000*LN(E169)</f>
        <v>26.190265599141608</v>
      </c>
      <c r="V169" s="75">
        <f>1000*LN(F169)</f>
        <v>-42.415185582281559</v>
      </c>
      <c r="W169" s="75">
        <f>1000*LN(G169)</f>
        <v>-10.606369388973516</v>
      </c>
      <c r="X169" s="75">
        <f>1000*LN(H169)</f>
        <v>12.96643732595115</v>
      </c>
      <c r="Y169" s="75">
        <f>1000*LN(I169)</f>
        <v>9.4641871499740198</v>
      </c>
      <c r="Z169" s="75">
        <f>1000*LN(J169)</f>
        <v>12.011320590788978</v>
      </c>
      <c r="AA169" s="75">
        <f>1000*LN(K169)</f>
        <v>2.8323438283585167</v>
      </c>
      <c r="AB169" s="75">
        <f>1000*LN(L169)</f>
        <v>127.68103680306439</v>
      </c>
      <c r="AC169" s="75">
        <f>1000*LN(M169)</f>
        <v>-33.088255354973271</v>
      </c>
      <c r="AD169" s="75">
        <f>1000*LN(N169)</f>
        <v>-23.624068204999208</v>
      </c>
      <c r="AE169" s="75">
        <f>1000*LN(O169)</f>
        <v>382.1466485224521</v>
      </c>
      <c r="AF169" s="75">
        <f>1000*LN(P169)</f>
        <v>-263.24601550523948</v>
      </c>
      <c r="AG169" s="75">
        <f>1000*LN(Q169)</f>
        <v>-405.34078750069818</v>
      </c>
      <c r="AI169" s="40">
        <f>'d-beta'!T169/'d-beta'!Q169</f>
        <v>1.0200259133415093</v>
      </c>
      <c r="AJ169" s="40">
        <f>'d-beta'!Q169/'d-beta'!G169</f>
        <v>1.0028363587037472</v>
      </c>
      <c r="AK169" s="40">
        <f>'d-beta'!T169/'d-beta'!G169</f>
        <v>1.0229190727188633</v>
      </c>
      <c r="AL169" s="40">
        <f>'d-beta'!T171/'d-beta'!F171</f>
        <v>0.90803088799703879</v>
      </c>
      <c r="AN169" s="4">
        <f>'d-beta'!U169/'d-beta'!W169</f>
        <v>0.99611967781462252</v>
      </c>
      <c r="AO169" s="4">
        <f>'d-beta'!W169/'d-beta'!P169</f>
        <v>0.98508967662996061</v>
      </c>
      <c r="AP169" s="4">
        <f>'d-beta'!P169/'d-beta'!Q169</f>
        <v>1.0120837461871606</v>
      </c>
      <c r="AQ169" s="4">
        <f>'d-beta'!Q169/'d-beta'!G169</f>
        <v>1.0028363587037472</v>
      </c>
      <c r="AR169" s="4">
        <f>'d-beta'!U169/'d-beta'!G169</f>
        <v>0.99594145281589264</v>
      </c>
      <c r="AS169" s="4">
        <f>'d-beta'!U171/'d-beta'!F171</f>
        <v>0.88438730273873611</v>
      </c>
      <c r="AU169" s="53">
        <f t="shared" si="27"/>
        <v>19.828032210245947</v>
      </c>
      <c r="AV169" s="12">
        <f t="shared" si="28"/>
        <v>2.8323438283585167</v>
      </c>
      <c r="AW169" s="12">
        <f t="shared" si="29"/>
        <v>22.660376038604589</v>
      </c>
      <c r="AX169" s="12">
        <f t="shared" si="25"/>
        <v>-96.476883341545673</v>
      </c>
      <c r="AY169" s="12"/>
      <c r="AZ169" s="53">
        <f t="shared" si="30"/>
        <v>-3.8878701675707665</v>
      </c>
      <c r="BA169" s="53">
        <f t="shared" si="31"/>
        <v>-15.022599690224157</v>
      </c>
      <c r="BB169" s="12">
        <f t="shared" si="32"/>
        <v>12.011320590788978</v>
      </c>
      <c r="BC169" s="12">
        <f t="shared" si="33"/>
        <v>2.8323438283585167</v>
      </c>
      <c r="BD169" s="12">
        <f t="shared" si="34"/>
        <v>-4.0668054386475152</v>
      </c>
      <c r="BE169" s="12">
        <f t="shared" si="26"/>
        <v>-122.86018702328222</v>
      </c>
    </row>
    <row r="170" spans="1:57" x14ac:dyDescent="0.2">
      <c r="A170" s="72">
        <f>'d-beta'!A170</f>
        <v>330</v>
      </c>
      <c r="B170" s="44">
        <f t="shared" si="24"/>
        <v>1.6579623642543315</v>
      </c>
      <c r="D170" s="40">
        <f>'d-beta'!F170/'d-beta'!J170</f>
        <v>1.1251955473090411</v>
      </c>
      <c r="E170" s="39">
        <f>'d-beta'!J170/'d-beta'!K170</f>
        <v>1.0264466064016537</v>
      </c>
      <c r="F170" s="39">
        <f>'d-beta'!K170/'d-beta'!L170</f>
        <v>0.95855759515319261</v>
      </c>
      <c r="G170" s="39">
        <f>'d-beta'!L170/'d-beta'!M170</f>
        <v>0.98964262786218704</v>
      </c>
      <c r="H170" s="39">
        <f>'d-beta'!M170/'d-beta'!P170</f>
        <v>1.0128928450955668</v>
      </c>
      <c r="I170" s="39">
        <f>'d-beta'!N170/'d-beta'!P170</f>
        <v>1.0093538385204806</v>
      </c>
      <c r="J170" s="39">
        <f>'d-beta'!P170/'d-beta'!Q170</f>
        <v>1.0119927405446207</v>
      </c>
      <c r="K170" s="39">
        <f>'d-beta'!Q170/'d-beta'!G170</f>
        <v>1.0027575063354233</v>
      </c>
      <c r="L170" s="133">
        <f>'d-beta'!F170/'d-beta'!R170</f>
        <v>1.1362144575966906</v>
      </c>
      <c r="M170" s="39">
        <f>'d-beta'!R170/'d-beta'!N170</f>
        <v>0.96765540748954582</v>
      </c>
      <c r="N170" s="39">
        <f>'d-beta'!R170/'d-beta'!P170</f>
        <v>0.97670669991467285</v>
      </c>
      <c r="O170" s="133">
        <f>'d-beta'!F170/'d-beta'!S170</f>
        <v>1.4635121079662001</v>
      </c>
      <c r="P170" s="39">
        <f>'d-beta'!S170/'d-beta'!G170</f>
        <v>0.76948733638076039</v>
      </c>
      <c r="Q170" s="39">
        <f>'d-beta'!H170/'d-beta'!N170</f>
        <v>0.66853039821644011</v>
      </c>
      <c r="R170" s="75">
        <f t="shared" si="35"/>
        <v>-118.8083176261737</v>
      </c>
      <c r="T170" s="75">
        <f>1000*LN(D170)</f>
        <v>117.95684038172588</v>
      </c>
      <c r="U170" s="75">
        <f>1000*LN(E170)</f>
        <v>26.10294092835278</v>
      </c>
      <c r="V170" s="75">
        <f>1000*LN(F170)</f>
        <v>-42.325629461645008</v>
      </c>
      <c r="W170" s="75">
        <f>1000*LN(G170)</f>
        <v>-10.411382980558903</v>
      </c>
      <c r="X170" s="75">
        <f>1000*LN(H170)</f>
        <v>12.810439904015855</v>
      </c>
      <c r="Y170" s="75">
        <f>1000*LN(I170)</f>
        <v>9.3103622758469822</v>
      </c>
      <c r="Z170" s="75">
        <f>1000*LN(J170)</f>
        <v>11.921397464664333</v>
      </c>
      <c r="AA170" s="75">
        <f>1000*LN(K170)</f>
        <v>2.7537113896189478</v>
      </c>
      <c r="AB170" s="75">
        <f>1000*LN(L170)</f>
        <v>127.70208557735171</v>
      </c>
      <c r="AC170" s="75">
        <f>1000*LN(M170)</f>
        <v>-32.879239081308008</v>
      </c>
      <c r="AD170" s="75">
        <f>1000*LN(N170)</f>
        <v>-23.568876805461006</v>
      </c>
      <c r="AE170" s="75">
        <f>1000*LN(O170)</f>
        <v>380.83910040987456</v>
      </c>
      <c r="AF170" s="75">
        <f>1000*LN(P170)</f>
        <v>-262.03078278370083</v>
      </c>
      <c r="AG170" s="75">
        <f>1000*LN(Q170)</f>
        <v>-402.67341119807031</v>
      </c>
      <c r="AI170" s="40">
        <f>'d-beta'!T170/'d-beta'!Q170</f>
        <v>1.0198920786552248</v>
      </c>
      <c r="AJ170" s="40">
        <f>'d-beta'!Q170/'d-beta'!G170</f>
        <v>1.0027575063354233</v>
      </c>
      <c r="AK170" s="40">
        <f>'d-beta'!T170/'d-beta'!G170</f>
        <v>1.0227044375235643</v>
      </c>
      <c r="AL170" s="40">
        <f>'d-beta'!T172/'d-beta'!F172</f>
        <v>0.90792227318107566</v>
      </c>
      <c r="AN170" s="4">
        <f>'d-beta'!U170/'d-beta'!W170</f>
        <v>0.99613441001697833</v>
      </c>
      <c r="AO170" s="4">
        <f>'d-beta'!W170/'d-beta'!P170</f>
        <v>0.98520353790393866</v>
      </c>
      <c r="AP170" s="4">
        <f>'d-beta'!P170/'d-beta'!Q170</f>
        <v>1.0119927405446207</v>
      </c>
      <c r="AQ170" s="4">
        <f>'d-beta'!Q170/'d-beta'!G170</f>
        <v>1.0027575063354233</v>
      </c>
      <c r="AR170" s="4">
        <f>'d-beta'!U170/'d-beta'!G170</f>
        <v>0.99590342044625624</v>
      </c>
      <c r="AS170" s="4">
        <f>'d-beta'!U172/'d-beta'!F172</f>
        <v>0.88443065172511437</v>
      </c>
      <c r="AU170" s="53">
        <f t="shared" si="27"/>
        <v>19.696816458434768</v>
      </c>
      <c r="AV170" s="12">
        <f t="shared" si="28"/>
        <v>2.7537113896189478</v>
      </c>
      <c r="AW170" s="12">
        <f t="shared" si="29"/>
        <v>22.450527848053461</v>
      </c>
      <c r="AX170" s="12">
        <f t="shared" si="25"/>
        <v>-96.596506268408149</v>
      </c>
      <c r="AY170" s="12"/>
      <c r="AZ170" s="53">
        <f t="shared" si="30"/>
        <v>-3.8730806862028362</v>
      </c>
      <c r="BA170" s="53">
        <f t="shared" si="31"/>
        <v>-14.907021690701136</v>
      </c>
      <c r="BB170" s="12">
        <f t="shared" si="32"/>
        <v>11.921397464664333</v>
      </c>
      <c r="BC170" s="12">
        <f t="shared" si="33"/>
        <v>2.7537113896189478</v>
      </c>
      <c r="BD170" s="12">
        <f t="shared" si="34"/>
        <v>-4.1049935226208749</v>
      </c>
      <c r="BE170" s="12">
        <f t="shared" si="26"/>
        <v>-122.81117238468978</v>
      </c>
    </row>
    <row r="171" spans="1:57" x14ac:dyDescent="0.2">
      <c r="A171" s="72">
        <f>'d-beta'!A171</f>
        <v>332</v>
      </c>
      <c r="B171" s="44">
        <f t="shared" si="24"/>
        <v>1.6524828554903743</v>
      </c>
      <c r="D171" s="40">
        <f>'d-beta'!F171/'d-beta'!J171</f>
        <v>1.1252403430623088</v>
      </c>
      <c r="E171" s="39">
        <f>'d-beta'!J171/'d-beta'!K171</f>
        <v>1.0263503797009366</v>
      </c>
      <c r="F171" s="39">
        <f>'d-beta'!K171/'d-beta'!L171</f>
        <v>0.95864670564070142</v>
      </c>
      <c r="G171" s="39">
        <f>'d-beta'!L171/'d-beta'!M171</f>
        <v>0.98983034942778614</v>
      </c>
      <c r="H171" s="39">
        <f>'d-beta'!M171/'d-beta'!P171</f>
        <v>1.012741785556543</v>
      </c>
      <c r="I171" s="39">
        <f>'d-beta'!N171/'d-beta'!P171</f>
        <v>1.0092017964405811</v>
      </c>
      <c r="J171" s="39">
        <f>'d-beta'!P171/'d-beta'!Q171</f>
        <v>1.0119015502576183</v>
      </c>
      <c r="K171" s="39">
        <f>'d-beta'!Q171/'d-beta'!G171</f>
        <v>1.0026791060987088</v>
      </c>
      <c r="L171" s="133">
        <f>'d-beta'!F171/'d-beta'!R171</f>
        <v>1.1362384355610347</v>
      </c>
      <c r="M171" s="39">
        <f>'d-beta'!R171/'d-beta'!N171</f>
        <v>0.96785774541231318</v>
      </c>
      <c r="N171" s="39">
        <f>'d-beta'!R171/'d-beta'!P171</f>
        <v>0.97676377536903713</v>
      </c>
      <c r="O171" s="133">
        <f>'d-beta'!F171/'d-beta'!S171</f>
        <v>1.4616118735308259</v>
      </c>
      <c r="P171" s="39">
        <f>'d-beta'!S171/'d-beta'!G171</f>
        <v>0.77041935509790849</v>
      </c>
      <c r="Q171" s="39">
        <f>'d-beta'!H171/'d-beta'!N171</f>
        <v>0.67029862634236681</v>
      </c>
      <c r="R171" s="75">
        <f t="shared" si="35"/>
        <v>-118.71955432723335</v>
      </c>
      <c r="T171" s="75">
        <f>1000*LN(D171)</f>
        <v>117.99665111658416</v>
      </c>
      <c r="U171" s="75">
        <f>1000*LN(E171)</f>
        <v>26.009189133665711</v>
      </c>
      <c r="V171" s="75">
        <f>1000*LN(F171)</f>
        <v>-42.232670680427915</v>
      </c>
      <c r="W171" s="75">
        <f>1000*LN(G171)</f>
        <v>-10.221714752383484</v>
      </c>
      <c r="X171" s="75">
        <f>1000*LN(H171)</f>
        <v>12.661292039916471</v>
      </c>
      <c r="Y171" s="75">
        <f>1000*LN(I171)</f>
        <v>9.1597178471736438</v>
      </c>
      <c r="Z171" s="75">
        <f>1000*LN(J171)</f>
        <v>11.831283778906561</v>
      </c>
      <c r="AA171" s="75">
        <f>1000*LN(K171)</f>
        <v>2.6755236909718776</v>
      </c>
      <c r="AB171" s="75">
        <f>1000*LN(L171)</f>
        <v>127.72318873369623</v>
      </c>
      <c r="AC171" s="75">
        <f>1000*LN(M171)</f>
        <v>-32.670159723514871</v>
      </c>
      <c r="AD171" s="75">
        <f>1000*LN(N171)</f>
        <v>-23.510441876341091</v>
      </c>
      <c r="AE171" s="75">
        <f>1000*LN(O171)</f>
        <v>379.53984970139027</v>
      </c>
      <c r="AF171" s="75">
        <f>1000*LN(P171)</f>
        <v>-260.82029537415679</v>
      </c>
      <c r="AG171" s="75">
        <f>1000*LN(Q171)</f>
        <v>-400.03195493799336</v>
      </c>
      <c r="AI171" s="40">
        <f>'d-beta'!T171/'d-beta'!Q171</f>
        <v>1.0197598386762112</v>
      </c>
      <c r="AJ171" s="40">
        <f>'d-beta'!Q171/'d-beta'!G171</f>
        <v>1.0026791060987088</v>
      </c>
      <c r="AK171" s="40">
        <f>'d-beta'!T171/'d-beta'!G171</f>
        <v>1.0224918834792269</v>
      </c>
      <c r="AL171" s="40">
        <f>'d-beta'!T173/'d-beta'!F173</f>
        <v>0.90781119680488775</v>
      </c>
      <c r="AN171" s="4">
        <f>'d-beta'!U171/'d-beta'!W171</f>
        <v>0.99615219714734327</v>
      </c>
      <c r="AO171" s="4">
        <f>'d-beta'!W171/'d-beta'!P171</f>
        <v>0.98531665188655071</v>
      </c>
      <c r="AP171" s="4">
        <f>'d-beta'!P171/'d-beta'!Q171</f>
        <v>1.0119015502576183</v>
      </c>
      <c r="AQ171" s="4">
        <f>'d-beta'!Q171/'d-beta'!G171</f>
        <v>1.0026791060987088</v>
      </c>
      <c r="AR171" s="4">
        <f>'d-beta'!U171/'d-beta'!G171</f>
        <v>0.9958679279040038</v>
      </c>
      <c r="AS171" s="4">
        <f>'d-beta'!U173/'d-beta'!F173</f>
        <v>0.88446958871680215</v>
      </c>
      <c r="AU171" s="53">
        <f t="shared" si="27"/>
        <v>19.567147294716015</v>
      </c>
      <c r="AV171" s="12">
        <f t="shared" si="28"/>
        <v>2.6755236909718776</v>
      </c>
      <c r="AW171" s="12">
        <f t="shared" si="29"/>
        <v>22.242670985687848</v>
      </c>
      <c r="AX171" s="12">
        <f t="shared" si="25"/>
        <v>-96.718855036178923</v>
      </c>
      <c r="AY171" s="12"/>
      <c r="AZ171" s="53">
        <f t="shared" si="30"/>
        <v>-3.8552246906834742</v>
      </c>
      <c r="BA171" s="53">
        <f t="shared" si="31"/>
        <v>-14.79221547524357</v>
      </c>
      <c r="BB171" s="12">
        <f t="shared" si="32"/>
        <v>11.831283778906561</v>
      </c>
      <c r="BC171" s="12">
        <f t="shared" si="33"/>
        <v>2.6755236909718776</v>
      </c>
      <c r="BD171" s="12">
        <f t="shared" si="34"/>
        <v>-4.1406326960486775</v>
      </c>
      <c r="BE171" s="12">
        <f t="shared" si="26"/>
        <v>-122.76714843036622</v>
      </c>
    </row>
    <row r="172" spans="1:57" x14ac:dyDescent="0.2">
      <c r="A172" s="72">
        <f>'d-beta'!A172</f>
        <v>334</v>
      </c>
      <c r="B172" s="44">
        <f t="shared" ref="B172:B235" si="36">1000/(A172+273.15)</f>
        <v>1.647039446594746</v>
      </c>
      <c r="D172" s="40">
        <f>'d-beta'!F172/'d-beta'!J172</f>
        <v>1.125286488496507</v>
      </c>
      <c r="E172" s="39">
        <f>'d-beta'!J172/'d-beta'!K172</f>
        <v>1.0262559865553453</v>
      </c>
      <c r="F172" s="39">
        <f>'d-beta'!K172/'d-beta'!L172</f>
        <v>0.95873117921121354</v>
      </c>
      <c r="G172" s="39">
        <f>'d-beta'!L172/'d-beta'!M172</f>
        <v>0.99002050903261807</v>
      </c>
      <c r="H172" s="39">
        <f>'d-beta'!M172/'d-beta'!P172</f>
        <v>1.0125925987281075</v>
      </c>
      <c r="I172" s="39">
        <f>'d-beta'!N172/'d-beta'!P172</f>
        <v>1.0090557931856816</v>
      </c>
      <c r="J172" s="39">
        <f>'d-beta'!P172/'d-beta'!Q172</f>
        <v>1.0118101608215224</v>
      </c>
      <c r="K172" s="39">
        <f>'d-beta'!Q172/'d-beta'!G172</f>
        <v>1.0025984901615466</v>
      </c>
      <c r="L172" s="133">
        <f>'d-beta'!F172/'d-beta'!R172</f>
        <v>1.1362583204917689</v>
      </c>
      <c r="M172" s="39">
        <f>'d-beta'!R172/'d-beta'!N172</f>
        <v>0.96806014990162947</v>
      </c>
      <c r="N172" s="39">
        <f>'d-beta'!R172/'d-beta'!P172</f>
        <v>0.97682670241043867</v>
      </c>
      <c r="O172" s="133">
        <f>'d-beta'!F172/'d-beta'!S172</f>
        <v>1.4597365972885645</v>
      </c>
      <c r="P172" s="39">
        <f>'d-beta'!S172/'d-beta'!G172</f>
        <v>0.77134058979978115</v>
      </c>
      <c r="Q172" s="39">
        <f>'d-beta'!H172/'d-beta'!N172</f>
        <v>0.67205765811231188</v>
      </c>
      <c r="R172" s="75">
        <f t="shared" si="35"/>
        <v>-118.63075437899064</v>
      </c>
      <c r="T172" s="75">
        <f>1000*LN(D172)</f>
        <v>118.03765967827525</v>
      </c>
      <c r="U172" s="75">
        <f>1000*LN(E172)</f>
        <v>25.917215195350458</v>
      </c>
      <c r="V172" s="75">
        <f>1000*LN(F172)</f>
        <v>-42.144557042282678</v>
      </c>
      <c r="W172" s="75">
        <f>1000*LN(G172)</f>
        <v>-10.029619873515133</v>
      </c>
      <c r="X172" s="75">
        <f>1000*LN(H172)</f>
        <v>12.513971350688081</v>
      </c>
      <c r="Y172" s="75">
        <f>1000*LN(I172)</f>
        <v>9.0150353686787472</v>
      </c>
      <c r="Z172" s="75">
        <f>1000*LN(J172)</f>
        <v>11.740965147396274</v>
      </c>
      <c r="AA172" s="75">
        <f>1000*LN(K172)</f>
        <v>2.5951199230785766</v>
      </c>
      <c r="AB172" s="75">
        <f>1000*LN(L172)</f>
        <v>127.74068924777335</v>
      </c>
      <c r="AC172" s="75">
        <f>1000*LN(M172)</f>
        <v>-32.461055307936356</v>
      </c>
      <c r="AD172" s="75">
        <f>1000*LN(N172)</f>
        <v>-23.446019939257503</v>
      </c>
      <c r="AE172" s="75">
        <f>1000*LN(O172)</f>
        <v>378.25600662784359</v>
      </c>
      <c r="AF172" s="75">
        <f>1000*LN(P172)</f>
        <v>-259.62525224885297</v>
      </c>
      <c r="AG172" s="75">
        <f>1000*LN(Q172)</f>
        <v>-397.41114137729352</v>
      </c>
      <c r="AI172" s="40">
        <f>'d-beta'!T172/'d-beta'!Q172</f>
        <v>1.0196292982881034</v>
      </c>
      <c r="AJ172" s="40">
        <f>'d-beta'!Q172/'d-beta'!G172</f>
        <v>1.0025984901615466</v>
      </c>
      <c r="AK172" s="40">
        <f>'d-beta'!T172/'d-beta'!G172</f>
        <v>1.0222787949881296</v>
      </c>
      <c r="AL172" s="40">
        <f>'d-beta'!T174/'d-beta'!F174</f>
        <v>0.90770067364591356</v>
      </c>
      <c r="AN172" s="4">
        <f>'d-beta'!U172/'d-beta'!W172</f>
        <v>0.9961676475457949</v>
      </c>
      <c r="AO172" s="4">
        <f>'d-beta'!W172/'d-beta'!P172</f>
        <v>0.98543039072579808</v>
      </c>
      <c r="AP172" s="4">
        <f>'d-beta'!P172/'d-beta'!Q172</f>
        <v>1.0118101608215224</v>
      </c>
      <c r="AQ172" s="4">
        <f>'d-beta'!Q172/'d-beta'!G172</f>
        <v>1.0025984901615466</v>
      </c>
      <c r="AR172" s="4">
        <f>'d-beta'!U172/'d-beta'!G172</f>
        <v>0.99582830777827591</v>
      </c>
      <c r="AS172" s="4">
        <f>'d-beta'!U174/'d-beta'!F174</f>
        <v>0.88450927309751315</v>
      </c>
      <c r="AU172" s="53">
        <f t="shared" si="27"/>
        <v>19.439128187503961</v>
      </c>
      <c r="AV172" s="12">
        <f t="shared" si="28"/>
        <v>2.5951199230785766</v>
      </c>
      <c r="AW172" s="12">
        <f t="shared" si="29"/>
        <v>22.0342481105824</v>
      </c>
      <c r="AX172" s="12">
        <f t="shared" si="25"/>
        <v>-96.840609303842612</v>
      </c>
      <c r="AY172" s="12"/>
      <c r="AZ172" s="53">
        <f t="shared" si="30"/>
        <v>-3.8397147327888148</v>
      </c>
      <c r="BA172" s="53">
        <f t="shared" si="31"/>
        <v>-14.676788343385102</v>
      </c>
      <c r="BB172" s="12">
        <f t="shared" si="32"/>
        <v>11.740965147396274</v>
      </c>
      <c r="BC172" s="12">
        <f t="shared" si="33"/>
        <v>2.5951199230785766</v>
      </c>
      <c r="BD172" s="12">
        <f t="shared" si="34"/>
        <v>-4.1804180056991163</v>
      </c>
      <c r="BE172" s="12">
        <f t="shared" si="26"/>
        <v>-122.72228143780426</v>
      </c>
    </row>
    <row r="173" spans="1:57" x14ac:dyDescent="0.2">
      <c r="A173" s="72">
        <f>'d-beta'!A173</f>
        <v>336</v>
      </c>
      <c r="B173" s="44">
        <f t="shared" si="36"/>
        <v>1.6416317819912993</v>
      </c>
      <c r="D173" s="40">
        <f>'d-beta'!F173/'d-beta'!J173</f>
        <v>1.1253333869032889</v>
      </c>
      <c r="E173" s="39">
        <f>'d-beta'!J173/'d-beta'!K173</f>
        <v>1.0261676258274841</v>
      </c>
      <c r="F173" s="39">
        <f>'d-beta'!K173/'d-beta'!L173</f>
        <v>0.95881858087769178</v>
      </c>
      <c r="G173" s="39">
        <f>'d-beta'!L173/'d-beta'!M173</f>
        <v>0.9902013035977244</v>
      </c>
      <c r="H173" s="39">
        <f>'d-beta'!M173/'d-beta'!P173</f>
        <v>1.0124439068301987</v>
      </c>
      <c r="I173" s="39">
        <f>'d-beta'!N173/'d-beta'!P173</f>
        <v>1.0089065345644388</v>
      </c>
      <c r="J173" s="39">
        <f>'d-beta'!P173/'d-beta'!Q173</f>
        <v>1.0117199094782956</v>
      </c>
      <c r="K173" s="39">
        <f>'d-beta'!Q173/'d-beta'!G173</f>
        <v>1.002527830972062</v>
      </c>
      <c r="L173" s="133">
        <f>'d-beta'!F173/'d-beta'!R173</f>
        <v>1.1362873403383791</v>
      </c>
      <c r="M173" s="39">
        <f>'d-beta'!R173/'d-beta'!N173</f>
        <v>0.96825849596298141</v>
      </c>
      <c r="N173" s="39">
        <f>'d-beta'!R173/'d-beta'!P173</f>
        <v>0.97688232372458728</v>
      </c>
      <c r="O173" s="133">
        <f>'d-beta'!F173/'d-beta'!S173</f>
        <v>1.4578765213574494</v>
      </c>
      <c r="P173" s="39">
        <f>'d-beta'!S173/'d-beta'!G173</f>
        <v>0.77226510556870887</v>
      </c>
      <c r="Q173" s="39">
        <f>'d-beta'!H173/'d-beta'!N173</f>
        <v>0.67380573185322523</v>
      </c>
      <c r="R173" s="75">
        <f t="shared" si="35"/>
        <v>-118.55355266278933</v>
      </c>
      <c r="T173" s="75">
        <f>1000*LN(D173)</f>
        <v>118.07933566923334</v>
      </c>
      <c r="U173" s="75">
        <f>1000*LN(E173)</f>
        <v>25.831111403343083</v>
      </c>
      <c r="V173" s="75">
        <f>1000*LN(F173)</f>
        <v>-42.0533973046238</v>
      </c>
      <c r="W173" s="75">
        <f>1000*LN(G173)</f>
        <v>-9.8470195562622518</v>
      </c>
      <c r="X173" s="75">
        <f>1000*LN(H173)</f>
        <v>12.367117802351666</v>
      </c>
      <c r="Y173" s="75">
        <f>1000*LN(I173)</f>
        <v>8.867105331073514</v>
      </c>
      <c r="Z173" s="75">
        <f>1000*LN(J173)</f>
        <v>11.651763267363632</v>
      </c>
      <c r="AA173" s="75">
        <f>1000*LN(K173)</f>
        <v>2.5246413813836388</v>
      </c>
      <c r="AB173" s="75">
        <f>1000*LN(L173)</f>
        <v>127.76622875363408</v>
      </c>
      <c r="AC173" s="75">
        <f>1000*LN(M173)</f>
        <v>-32.256186070665635</v>
      </c>
      <c r="AD173" s="75">
        <f>1000*LN(N173)</f>
        <v>-23.389080739592071</v>
      </c>
      <c r="AE173" s="75">
        <f>1000*LN(O173)</f>
        <v>376.98093957304025</v>
      </c>
      <c r="AF173" s="75">
        <f>1000*LN(P173)</f>
        <v>-258.42738691025096</v>
      </c>
      <c r="AG173" s="75">
        <f>1000*LN(Q173)</f>
        <v>-394.81344128833456</v>
      </c>
      <c r="AI173" s="40">
        <f>'d-beta'!T173/'d-beta'!Q173</f>
        <v>1.019497701247096</v>
      </c>
      <c r="AJ173" s="40">
        <f>'d-beta'!Q173/'d-beta'!G173</f>
        <v>1.002527830972062</v>
      </c>
      <c r="AK173" s="40">
        <f>'d-beta'!T173/'d-beta'!G173</f>
        <v>1.0220748191122546</v>
      </c>
      <c r="AL173" s="40">
        <f>'d-beta'!T175/'d-beta'!F175</f>
        <v>0.90758870241681966</v>
      </c>
      <c r="AN173" s="4">
        <f>'d-beta'!U173/'d-beta'!W173</f>
        <v>0.99618351757905987</v>
      </c>
      <c r="AO173" s="4">
        <f>'d-beta'!W173/'d-beta'!P173</f>
        <v>0.98553935746348431</v>
      </c>
      <c r="AP173" s="4">
        <f>'d-beta'!P173/'d-beta'!Q173</f>
        <v>1.0117199094782956</v>
      </c>
      <c r="AQ173" s="4">
        <f>'d-beta'!Q173/'d-beta'!G173</f>
        <v>1.002527830972062</v>
      </c>
      <c r="AR173" s="4">
        <f>'d-beta'!U173/'d-beta'!G173</f>
        <v>0.99579526897188919</v>
      </c>
      <c r="AS173" s="4">
        <f>'d-beta'!U175/'d-beta'!F175</f>
        <v>0.88454418835931303</v>
      </c>
      <c r="AU173" s="53">
        <f t="shared" si="27"/>
        <v>19.310056245226608</v>
      </c>
      <c r="AV173" s="12">
        <f t="shared" si="28"/>
        <v>2.5246413813836388</v>
      </c>
      <c r="AW173" s="12">
        <f t="shared" si="29"/>
        <v>21.834697626610403</v>
      </c>
      <c r="AX173" s="12">
        <f t="shared" si="25"/>
        <v>-96.963973909742265</v>
      </c>
      <c r="AY173" s="12"/>
      <c r="AZ173" s="53">
        <f t="shared" si="30"/>
        <v>-3.8237837728826416</v>
      </c>
      <c r="BA173" s="53">
        <f t="shared" si="31"/>
        <v>-14.566216643441599</v>
      </c>
      <c r="BB173" s="12">
        <f t="shared" si="32"/>
        <v>11.651763267363632</v>
      </c>
      <c r="BC173" s="12">
        <f t="shared" si="33"/>
        <v>2.5246413813836388</v>
      </c>
      <c r="BD173" s="12">
        <f t="shared" si="34"/>
        <v>-4.2135957675768534</v>
      </c>
      <c r="BE173" s="12">
        <f t="shared" si="26"/>
        <v>-122.68280805549541</v>
      </c>
    </row>
    <row r="174" spans="1:57" x14ac:dyDescent="0.2">
      <c r="A174" s="72">
        <f>'d-beta'!A174</f>
        <v>338</v>
      </c>
      <c r="B174" s="44">
        <f t="shared" si="36"/>
        <v>1.6362595107584064</v>
      </c>
      <c r="D174" s="40">
        <f>'d-beta'!F174/'d-beta'!J174</f>
        <v>1.1253819970405423</v>
      </c>
      <c r="E174" s="39">
        <f>'d-beta'!J174/'d-beta'!K174</f>
        <v>1.0260727547648982</v>
      </c>
      <c r="F174" s="39">
        <f>'d-beta'!K174/'d-beta'!L174</f>
        <v>0.95890526180872926</v>
      </c>
      <c r="G174" s="39">
        <f>'d-beta'!L174/'d-beta'!M174</f>
        <v>0.99038835336586128</v>
      </c>
      <c r="H174" s="39">
        <f>'d-beta'!M174/'d-beta'!P174</f>
        <v>1.0122945080310906</v>
      </c>
      <c r="I174" s="39">
        <f>'d-beta'!N174/'d-beta'!P174</f>
        <v>1.008760773384467</v>
      </c>
      <c r="J174" s="39">
        <f>'d-beta'!P174/'d-beta'!Q174</f>
        <v>1.0116322648929676</v>
      </c>
      <c r="K174" s="39">
        <f>'d-beta'!Q174/'d-beta'!G174</f>
        <v>1.0024509572606741</v>
      </c>
      <c r="L174" s="133">
        <f>'d-beta'!F174/'d-beta'!R174</f>
        <v>1.1363126616040882</v>
      </c>
      <c r="M174" s="39">
        <f>'d-beta'!R174/'d-beta'!N174</f>
        <v>0.96845666971856204</v>
      </c>
      <c r="N174" s="39">
        <f>'d-beta'!R174/'d-beta'!P174</f>
        <v>0.97694109913464189</v>
      </c>
      <c r="O174" s="133">
        <f>'d-beta'!F174/'d-beta'!S174</f>
        <v>1.4560367536289773</v>
      </c>
      <c r="P174" s="39">
        <f>'d-beta'!S174/'d-beta'!G174</f>
        <v>0.77317836970553377</v>
      </c>
      <c r="Q174" s="39">
        <f>'d-beta'!H174/'d-beta'!N174</f>
        <v>0.67554237490545754</v>
      </c>
      <c r="R174" s="75">
        <f t="shared" si="35"/>
        <v>-118.47268526203042</v>
      </c>
      <c r="T174" s="75">
        <f>1000*LN(D174)</f>
        <v>118.12253094626195</v>
      </c>
      <c r="U174" s="75">
        <f>1000*LN(E174)</f>
        <v>25.73865531140509</v>
      </c>
      <c r="V174" s="75">
        <f>1000*LN(F174)</f>
        <v>-41.962997499222119</v>
      </c>
      <c r="W174" s="75">
        <f>1000*LN(G174)</f>
        <v>-9.6581366465334835</v>
      </c>
      <c r="X174" s="75">
        <f>1000*LN(H174)</f>
        <v>12.219544369376123</v>
      </c>
      <c r="Y174" s="75">
        <f>1000*LN(I174)</f>
        <v>8.722620480026853</v>
      </c>
      <c r="Z174" s="75">
        <f>1000*LN(J174)</f>
        <v>11.56513021702972</v>
      </c>
      <c r="AA174" s="75">
        <f>1000*LN(K174)</f>
        <v>2.4479585637132342</v>
      </c>
      <c r="AB174" s="75">
        <f>1000*LN(L174)</f>
        <v>127.78851271534181</v>
      </c>
      <c r="AC174" s="75">
        <f>1000*LN(M174)</f>
        <v>-32.051536714080939</v>
      </c>
      <c r="AD174" s="75">
        <f>1000*LN(N174)</f>
        <v>-23.328916234054176</v>
      </c>
      <c r="AE174" s="75">
        <f>1000*LN(O174)</f>
        <v>375.71819233294303</v>
      </c>
      <c r="AF174" s="75">
        <f>1000*LN(P174)</f>
        <v>-257.24550707091254</v>
      </c>
      <c r="AG174" s="75">
        <f>1000*LN(Q174)</f>
        <v>-392.23939237921968</v>
      </c>
      <c r="AI174" s="40">
        <f>'d-beta'!T174/'d-beta'!Q174</f>
        <v>1.0193693149628371</v>
      </c>
      <c r="AJ174" s="40">
        <f>'d-beta'!Q174/'d-beta'!G174</f>
        <v>1.0024509572606741</v>
      </c>
      <c r="AK174" s="40">
        <f>'d-beta'!T174/'d-beta'!G174</f>
        <v>1.0218677455866536</v>
      </c>
      <c r="AL174" s="40">
        <f>'d-beta'!T176/'d-beta'!F176</f>
        <v>0.907472925703672</v>
      </c>
      <c r="AN174" s="4">
        <f>'d-beta'!U174/'d-beta'!W174</f>
        <v>0.99619968696430095</v>
      </c>
      <c r="AO174" s="4">
        <f>'d-beta'!W174/'d-beta'!P174</f>
        <v>0.98564884145427534</v>
      </c>
      <c r="AP174" s="4">
        <f>'d-beta'!P174/'d-beta'!Q174</f>
        <v>1.0116322648929676</v>
      </c>
      <c r="AQ174" s="4">
        <f>'d-beta'!Q174/'d-beta'!G174</f>
        <v>1.0024509572606741</v>
      </c>
      <c r="AR174" s="4">
        <f>'d-beta'!U174/'d-beta'!G174</f>
        <v>0.99575942058100797</v>
      </c>
      <c r="AS174" s="4">
        <f>'d-beta'!U176/'d-beta'!F176</f>
        <v>0.88457674590958291</v>
      </c>
      <c r="AU174" s="53">
        <f t="shared" si="27"/>
        <v>19.184117394474804</v>
      </c>
      <c r="AV174" s="12">
        <f t="shared" si="28"/>
        <v>2.4479585637132342</v>
      </c>
      <c r="AW174" s="12">
        <f t="shared" si="29"/>
        <v>21.632075958187961</v>
      </c>
      <c r="AX174" s="12">
        <f t="shared" si="25"/>
        <v>-97.091547223519584</v>
      </c>
      <c r="AY174" s="12"/>
      <c r="AZ174" s="53">
        <f t="shared" si="30"/>
        <v>-3.8075525727755997</v>
      </c>
      <c r="BA174" s="53">
        <f t="shared" si="31"/>
        <v>-14.455132383741059</v>
      </c>
      <c r="BB174" s="12">
        <f t="shared" si="32"/>
        <v>11.56513021702972</v>
      </c>
      <c r="BC174" s="12">
        <f t="shared" si="33"/>
        <v>2.4479585637132342</v>
      </c>
      <c r="BD174" s="12">
        <f t="shared" si="34"/>
        <v>-4.2495961757736689</v>
      </c>
      <c r="BE174" s="12">
        <f t="shared" si="26"/>
        <v>-122.64600158326067</v>
      </c>
    </row>
    <row r="175" spans="1:57" x14ac:dyDescent="0.2">
      <c r="A175" s="72">
        <f>'d-beta'!A175</f>
        <v>340</v>
      </c>
      <c r="B175" s="44">
        <f t="shared" si="36"/>
        <v>1.6309222865530457</v>
      </c>
      <c r="D175" s="40">
        <f>'d-beta'!F175/'d-beta'!J175</f>
        <v>1.125431725265754</v>
      </c>
      <c r="E175" s="39">
        <f>'d-beta'!J175/'d-beta'!K175</f>
        <v>1.0259841066049058</v>
      </c>
      <c r="F175" s="39">
        <f>'d-beta'!K175/'d-beta'!L175</f>
        <v>0.95899086629380748</v>
      </c>
      <c r="G175" s="39">
        <f>'d-beta'!L175/'d-beta'!M175</f>
        <v>0.99056979784452526</v>
      </c>
      <c r="H175" s="39">
        <f>'d-beta'!M175/'d-beta'!P175</f>
        <v>1.012148442432796</v>
      </c>
      <c r="I175" s="39">
        <f>'d-beta'!N175/'d-beta'!P175</f>
        <v>1.0086185739329845</v>
      </c>
      <c r="J175" s="39">
        <f>'d-beta'!P175/'d-beta'!Q175</f>
        <v>1.0115417782713292</v>
      </c>
      <c r="K175" s="39">
        <f>'d-beta'!Q175/'d-beta'!G175</f>
        <v>1.0023773554684199</v>
      </c>
      <c r="L175" s="133">
        <f>'d-beta'!F175/'d-beta'!R175</f>
        <v>1.1363429522755937</v>
      </c>
      <c r="M175" s="39">
        <f>'d-beta'!R175/'d-beta'!N175</f>
        <v>0.9686506333467988</v>
      </c>
      <c r="N175" s="39">
        <f>'d-beta'!R175/'d-beta'!P175</f>
        <v>0.97699902044553055</v>
      </c>
      <c r="O175" s="133">
        <f>'d-beta'!F175/'d-beta'!S175</f>
        <v>1.4542151455042938</v>
      </c>
      <c r="P175" s="39">
        <f>'d-beta'!S175/'d-beta'!G175</f>
        <v>0.7740873299928418</v>
      </c>
      <c r="Q175" s="39">
        <f>'d-beta'!H175/'d-beta'!N175</f>
        <v>0.67727110922682487</v>
      </c>
      <c r="R175" s="75">
        <f t="shared" si="35"/>
        <v>-118.39575387829264</v>
      </c>
      <c r="T175" s="75">
        <f>1000*LN(D175)</f>
        <v>118.16671783274386</v>
      </c>
      <c r="U175" s="75">
        <f>1000*LN(E175)</f>
        <v>25.652255990103239</v>
      </c>
      <c r="V175" s="75">
        <f>1000*LN(F175)</f>
        <v>-41.873728342378094</v>
      </c>
      <c r="W175" s="75">
        <f>1000*LN(G175)</f>
        <v>-9.4749480425132351</v>
      </c>
      <c r="X175" s="75">
        <f>1000*LN(H175)</f>
        <v>12.075242354330905</v>
      </c>
      <c r="Y175" s="75">
        <f>1000*LN(I175)</f>
        <v>8.5816460500991187</v>
      </c>
      <c r="Z175" s="75">
        <f>1000*LN(J175)</f>
        <v>11.475680056274124</v>
      </c>
      <c r="AA175" s="75">
        <f>1000*LN(K175)</f>
        <v>2.3745340297319513</v>
      </c>
      <c r="AB175" s="75">
        <f>1000*LN(L175)</f>
        <v>127.81516934674897</v>
      </c>
      <c r="AC175" s="75">
        <f>1000*LN(M175)</f>
        <v>-31.85127560456155</v>
      </c>
      <c r="AD175" s="75">
        <f>1000*LN(N175)</f>
        <v>-23.269629554462302</v>
      </c>
      <c r="AE175" s="75">
        <f>1000*LN(O175)</f>
        <v>374.4663361873499</v>
      </c>
      <c r="AF175" s="75">
        <f>1000*LN(P175)</f>
        <v>-256.07058230905733</v>
      </c>
      <c r="AG175" s="75">
        <f>1000*LN(Q175)</f>
        <v>-389.68362947082016</v>
      </c>
      <c r="AI175" s="40">
        <f>'d-beta'!T175/'d-beta'!Q175</f>
        <v>1.0192399942977202</v>
      </c>
      <c r="AJ175" s="40">
        <f>'d-beta'!Q175/'d-beta'!G175</f>
        <v>1.0023773554684199</v>
      </c>
      <c r="AK175" s="40">
        <f>'d-beta'!T175/'d-beta'!G175</f>
        <v>1.0216630900717962</v>
      </c>
      <c r="AL175" s="40">
        <f>'d-beta'!T177/'d-beta'!F177</f>
        <v>0.90735669639593008</v>
      </c>
      <c r="AN175" s="4">
        <f>'d-beta'!U175/'d-beta'!W175</f>
        <v>0.99621351325848906</v>
      </c>
      <c r="AO175" s="4">
        <f>'d-beta'!W175/'d-beta'!P175</f>
        <v>0.9857587846403647</v>
      </c>
      <c r="AP175" s="4">
        <f>'d-beta'!P175/'d-beta'!Q175</f>
        <v>1.0115417782713292</v>
      </c>
      <c r="AQ175" s="4">
        <f>'d-beta'!Q175/'d-beta'!G175</f>
        <v>1.0023773554684199</v>
      </c>
      <c r="AR175" s="4">
        <f>'d-beta'!U175/'d-beta'!G175</f>
        <v>0.99572212212177602</v>
      </c>
      <c r="AS175" s="4">
        <f>'d-beta'!U177/'d-beta'!F177</f>
        <v>0.8846077552465671</v>
      </c>
      <c r="AU175" s="53">
        <f t="shared" si="27"/>
        <v>19.057245938818276</v>
      </c>
      <c r="AV175" s="12">
        <f t="shared" si="28"/>
        <v>2.3745340297319513</v>
      </c>
      <c r="AW175" s="12">
        <f t="shared" si="29"/>
        <v>21.431779968550359</v>
      </c>
      <c r="AX175" s="12">
        <f t="shared" si="25"/>
        <v>-97.219635619791561</v>
      </c>
      <c r="AY175" s="12"/>
      <c r="AZ175" s="53">
        <f t="shared" si="30"/>
        <v>-3.7936736302080751</v>
      </c>
      <c r="BA175" s="53">
        <f t="shared" si="31"/>
        <v>-14.343594633000848</v>
      </c>
      <c r="BB175" s="12">
        <f t="shared" si="32"/>
        <v>11.475680056274124</v>
      </c>
      <c r="BC175" s="12">
        <f t="shared" si="33"/>
        <v>2.3745340297319513</v>
      </c>
      <c r="BD175" s="12">
        <f t="shared" si="34"/>
        <v>-4.2870541772027844</v>
      </c>
      <c r="BE175" s="12">
        <f t="shared" si="26"/>
        <v>-122.61094663340427</v>
      </c>
    </row>
    <row r="176" spans="1:57" x14ac:dyDescent="0.2">
      <c r="A176" s="72">
        <f>'d-beta'!A176</f>
        <v>342</v>
      </c>
      <c r="B176" s="44">
        <f t="shared" si="36"/>
        <v>1.6256197675363733</v>
      </c>
      <c r="D176" s="40">
        <f>'d-beta'!F176/'d-beta'!J176</f>
        <v>1.1254871187419779</v>
      </c>
      <c r="E176" s="39">
        <f>'d-beta'!J176/'d-beta'!K176</f>
        <v>1.0258889174529993</v>
      </c>
      <c r="F176" s="39">
        <f>'d-beta'!K176/'d-beta'!L176</f>
        <v>0.95907957333462668</v>
      </c>
      <c r="G176" s="39">
        <f>'d-beta'!L176/'d-beta'!M176</f>
        <v>0.99074952846622377</v>
      </c>
      <c r="H176" s="39">
        <f>'d-beta'!M176/'d-beta'!P176</f>
        <v>1.0120030397582211</v>
      </c>
      <c r="I176" s="39">
        <f>'d-beta'!N176/'d-beta'!P176</f>
        <v>1.0084732254178701</v>
      </c>
      <c r="J176" s="39">
        <f>'d-beta'!P176/'d-beta'!Q176</f>
        <v>1.0114566954362079</v>
      </c>
      <c r="K176" s="39">
        <f>'d-beta'!Q176/'d-beta'!G176</f>
        <v>1.0023016016805011</v>
      </c>
      <c r="L176" s="133">
        <f>'d-beta'!F176/'d-beta'!R176</f>
        <v>1.136373478256965</v>
      </c>
      <c r="M176" s="39">
        <f>'d-beta'!R176/'d-beta'!N176</f>
        <v>0.96884820330646271</v>
      </c>
      <c r="N176" s="39">
        <f>'d-beta'!R176/'d-beta'!P176</f>
        <v>0.97705747252877684</v>
      </c>
      <c r="O176" s="133">
        <f>'d-beta'!F176/'d-beta'!S176</f>
        <v>1.4524196709300901</v>
      </c>
      <c r="P176" s="39">
        <f>'d-beta'!S176/'d-beta'!G176</f>
        <v>0.77498767460969598</v>
      </c>
      <c r="Q176" s="39">
        <f>'d-beta'!H176/'d-beta'!N176</f>
        <v>0.6789902188502126</v>
      </c>
      <c r="R176" s="75">
        <f t="shared" si="35"/>
        <v>-118.32275072310343</v>
      </c>
      <c r="T176" s="75">
        <f>1000*LN(D176)</f>
        <v>118.21593637865689</v>
      </c>
      <c r="U176" s="75">
        <f>1000*LN(E176)</f>
        <v>25.5594732975499</v>
      </c>
      <c r="V176" s="75">
        <f>1000*LN(F176)</f>
        <v>-41.781232218096413</v>
      </c>
      <c r="W176" s="75">
        <f>1000*LN(G176)</f>
        <v>-9.2935228478918663</v>
      </c>
      <c r="X176" s="75">
        <f>1000*LN(H176)</f>
        <v>11.931574574419921</v>
      </c>
      <c r="Y176" s="75">
        <f>1000*LN(I176)</f>
        <v>8.4375291433596935</v>
      </c>
      <c r="Z176" s="75">
        <f>1000*LN(J176)</f>
        <v>11.39156448596867</v>
      </c>
      <c r="AA176" s="75">
        <f>1000*LN(K176)</f>
        <v>2.2989570524960619</v>
      </c>
      <c r="AB176" s="75">
        <f>1000*LN(L176)</f>
        <v>127.84203233850901</v>
      </c>
      <c r="AC176" s="75">
        <f>1000*LN(M176)</f>
        <v>-31.647332297230353</v>
      </c>
      <c r="AD176" s="75">
        <f>1000*LN(N176)</f>
        <v>-23.209803153870631</v>
      </c>
      <c r="AE176" s="75">
        <f>1000*LN(O176)</f>
        <v>373.23090420778362</v>
      </c>
      <c r="AF176" s="75">
        <f>1000*LN(P176)</f>
        <v>-254.90815348468027</v>
      </c>
      <c r="AG176" s="75">
        <f>1000*LN(Q176)</f>
        <v>-387.14855675516094</v>
      </c>
      <c r="AI176" s="40">
        <f>'d-beta'!T176/'d-beta'!Q176</f>
        <v>1.0191125977788973</v>
      </c>
      <c r="AJ176" s="40">
        <f>'d-beta'!Q176/'d-beta'!G176</f>
        <v>1.0023016016805011</v>
      </c>
      <c r="AK176" s="40">
        <f>'d-beta'!T176/'d-beta'!G176</f>
        <v>1.021458189046565</v>
      </c>
      <c r="AL176" s="40">
        <f>'d-beta'!T178/'d-beta'!F178</f>
        <v>0.90724132925745549</v>
      </c>
      <c r="AN176" s="4">
        <f>'d-beta'!U176/'d-beta'!W176</f>
        <v>0.99622903840364174</v>
      </c>
      <c r="AO176" s="4">
        <f>'d-beta'!W176/'d-beta'!P176</f>
        <v>0.98586516541617086</v>
      </c>
      <c r="AP176" s="4">
        <f>'d-beta'!P176/'d-beta'!Q176</f>
        <v>1.0114566954362079</v>
      </c>
      <c r="AQ176" s="4">
        <f>'d-beta'!Q176/'d-beta'!G176</f>
        <v>1.0023016016805011</v>
      </c>
      <c r="AR176" s="4">
        <f>'d-beta'!U176/'d-beta'!G176</f>
        <v>0.99568608093610023</v>
      </c>
      <c r="AS176" s="4">
        <f>'d-beta'!U178/'d-beta'!F178</f>
        <v>0.88463725406464222</v>
      </c>
      <c r="AU176" s="53">
        <f t="shared" si="27"/>
        <v>18.932246447087589</v>
      </c>
      <c r="AV176" s="12">
        <f t="shared" si="28"/>
        <v>2.2989570524960619</v>
      </c>
      <c r="AW176" s="12">
        <f t="shared" si="29"/>
        <v>21.231203499583671</v>
      </c>
      <c r="AX176" s="12">
        <f t="shared" si="25"/>
        <v>-97.346790104695728</v>
      </c>
      <c r="AY176" s="12"/>
      <c r="AZ176" s="53">
        <f t="shared" si="30"/>
        <v>-3.7780895972932522</v>
      </c>
      <c r="BA176" s="53">
        <f t="shared" si="31"/>
        <v>-14.23568280132895</v>
      </c>
      <c r="BB176" s="12">
        <f t="shared" si="32"/>
        <v>11.39156448596867</v>
      </c>
      <c r="BC176" s="12">
        <f t="shared" si="33"/>
        <v>2.2989570524960619</v>
      </c>
      <c r="BD176" s="12">
        <f t="shared" si="34"/>
        <v>-4.3232508601574775</v>
      </c>
      <c r="BE176" s="12">
        <f t="shared" si="26"/>
        <v>-122.57760041179833</v>
      </c>
    </row>
    <row r="177" spans="1:57" x14ac:dyDescent="0.2">
      <c r="A177" s="72">
        <f>'d-beta'!A177</f>
        <v>344</v>
      </c>
      <c r="B177" s="44">
        <f t="shared" si="36"/>
        <v>1.6203516163007374</v>
      </c>
      <c r="D177" s="40">
        <f>'d-beta'!F177/'d-beta'!J177</f>
        <v>1.1255440481554368</v>
      </c>
      <c r="E177" s="39">
        <f>'d-beta'!J177/'d-beta'!K177</f>
        <v>1.0257958008804606</v>
      </c>
      <c r="F177" s="39">
        <f>'d-beta'!K177/'d-beta'!L177</f>
        <v>0.95916328999829481</v>
      </c>
      <c r="G177" s="39">
        <f>'d-beta'!L177/'d-beta'!M177</f>
        <v>0.99092748830229371</v>
      </c>
      <c r="H177" s="39">
        <f>'d-beta'!M177/'d-beta'!P177</f>
        <v>1.0118638488621101</v>
      </c>
      <c r="I177" s="39">
        <f>'d-beta'!N177/'d-beta'!P177</f>
        <v>1.0083342758657534</v>
      </c>
      <c r="J177" s="39">
        <f>'d-beta'!P177/'d-beta'!Q177</f>
        <v>1.0113688118825059</v>
      </c>
      <c r="K177" s="39">
        <f>'d-beta'!Q177/'d-beta'!G177</f>
        <v>1.0022347050573703</v>
      </c>
      <c r="L177" s="133">
        <f>'d-beta'!F177/'d-beta'!R177</f>
        <v>1.1364094683530734</v>
      </c>
      <c r="M177" s="39">
        <f>'d-beta'!R177/'d-beta'!N177</f>
        <v>0.96903741026945422</v>
      </c>
      <c r="N177" s="39">
        <f>'d-beta'!R177/'d-beta'!P177</f>
        <v>0.97711363537087514</v>
      </c>
      <c r="O177" s="133">
        <f>'d-beta'!F177/'d-beta'!S177</f>
        <v>1.4506376318471894</v>
      </c>
      <c r="P177" s="39">
        <f>'d-beta'!S177/'d-beta'!G177</f>
        <v>0.77588967384127816</v>
      </c>
      <c r="Q177" s="39">
        <f>'d-beta'!H177/'d-beta'!N177</f>
        <v>0.68069652705441575</v>
      </c>
      <c r="R177" s="75">
        <f t="shared" si="35"/>
        <v>-118.25826408262063</v>
      </c>
      <c r="T177" s="75">
        <f>1000*LN(D177)</f>
        <v>118.2665171207703</v>
      </c>
      <c r="U177" s="75">
        <f>1000*LN(E177)</f>
        <v>25.46870245759531</v>
      </c>
      <c r="V177" s="75">
        <f>1000*LN(F177)</f>
        <v>-41.693947479212177</v>
      </c>
      <c r="W177" s="75">
        <f>1000*LN(G177)</f>
        <v>-9.1139175589951691</v>
      </c>
      <c r="X177" s="75">
        <f>1000*LN(H177)</f>
        <v>11.794025116880871</v>
      </c>
      <c r="Y177" s="75">
        <f>1000*LN(I177)</f>
        <v>8.2997375571541721</v>
      </c>
      <c r="Z177" s="75">
        <f>1000*LN(J177)</f>
        <v>11.304672607811849</v>
      </c>
      <c r="AA177" s="75">
        <f>1000*LN(K177)</f>
        <v>2.2322118177694801</v>
      </c>
      <c r="AB177" s="75">
        <f>1000*LN(L177)</f>
        <v>127.87370284727021</v>
      </c>
      <c r="AC177" s="75">
        <f>1000*LN(M177)</f>
        <v>-31.452060747385261</v>
      </c>
      <c r="AD177" s="75">
        <f>1000*LN(N177)</f>
        <v>-23.152323190231073</v>
      </c>
      <c r="AE177" s="75">
        <f>1000*LN(O177)</f>
        <v>372.00320587401228</v>
      </c>
      <c r="AF177" s="75">
        <f>1000*LN(P177)</f>
        <v>-253.74494179139174</v>
      </c>
      <c r="AG177" s="75">
        <f>1000*LN(Q177)</f>
        <v>-384.63870056208441</v>
      </c>
      <c r="AI177" s="40">
        <f>'d-beta'!T177/'d-beta'!Q177</f>
        <v>1.0189843711100119</v>
      </c>
      <c r="AJ177" s="40">
        <f>'d-beta'!Q177/'d-beta'!G177</f>
        <v>1.0022347050573703</v>
      </c>
      <c r="AK177" s="40">
        <f>'d-beta'!T177/'d-beta'!G177</f>
        <v>1.0212615006375128</v>
      </c>
      <c r="AL177" s="40">
        <f>'d-beta'!T179/'d-beta'!F179</f>
        <v>0.90712195004554186</v>
      </c>
      <c r="AN177" s="4">
        <f>'d-beta'!U177/'d-beta'!W177</f>
        <v>0.99624353802615029</v>
      </c>
      <c r="AO177" s="4">
        <f>'d-beta'!W177/'d-beta'!P177</f>
        <v>0.98597327246521793</v>
      </c>
      <c r="AP177" s="4">
        <f>'d-beta'!P177/'d-beta'!Q177</f>
        <v>1.0113688118825059</v>
      </c>
      <c r="AQ177" s="4">
        <f>'d-beta'!Q177/'d-beta'!G177</f>
        <v>1.0022347050573703</v>
      </c>
      <c r="AR177" s="4">
        <f>'d-beta'!U177/'d-beta'!G177</f>
        <v>0.99565677664264485</v>
      </c>
      <c r="AS177" s="4">
        <f>'d-beta'!U179/'d-beta'!F179</f>
        <v>0.88466282963999365</v>
      </c>
      <c r="AU177" s="53">
        <f t="shared" si="27"/>
        <v>18.806416645059638</v>
      </c>
      <c r="AV177" s="12">
        <f t="shared" si="28"/>
        <v>2.2322118177694801</v>
      </c>
      <c r="AW177" s="12">
        <f t="shared" si="29"/>
        <v>21.038628462829053</v>
      </c>
      <c r="AX177" s="12">
        <f t="shared" si="25"/>
        <v>-97.478383610194555</v>
      </c>
      <c r="AY177" s="12"/>
      <c r="AZ177" s="53">
        <f t="shared" si="30"/>
        <v>-3.7635351962135815</v>
      </c>
      <c r="BA177" s="53">
        <f t="shared" si="31"/>
        <v>-14.126031780151434</v>
      </c>
      <c r="BB177" s="12">
        <f t="shared" si="32"/>
        <v>11.304672607811849</v>
      </c>
      <c r="BC177" s="12">
        <f t="shared" si="33"/>
        <v>2.2322118177694801</v>
      </c>
      <c r="BD177" s="12">
        <f t="shared" si="34"/>
        <v>-4.3526825507836966</v>
      </c>
      <c r="BE177" s="12">
        <f t="shared" si="26"/>
        <v>-122.54869002447764</v>
      </c>
    </row>
    <row r="178" spans="1:57" x14ac:dyDescent="0.2">
      <c r="A178" s="72">
        <f>'d-beta'!A178</f>
        <v>346</v>
      </c>
      <c r="B178" s="44">
        <f t="shared" si="36"/>
        <v>1.6151174997981104</v>
      </c>
      <c r="D178" s="40">
        <f>'d-beta'!F178/'d-beta'!J178</f>
        <v>1.1255977788826312</v>
      </c>
      <c r="E178" s="39">
        <f>'d-beta'!J178/'d-beta'!K178</f>
        <v>1.0257090502489277</v>
      </c>
      <c r="F178" s="39">
        <f>'d-beta'!K178/'d-beta'!L178</f>
        <v>0.9592497583615075</v>
      </c>
      <c r="G178" s="39">
        <f>'d-beta'!L178/'d-beta'!M178</f>
        <v>0.99110354807155965</v>
      </c>
      <c r="H178" s="39">
        <f>'d-beta'!M178/'d-beta'!P178</f>
        <v>1.0117199923283828</v>
      </c>
      <c r="I178" s="39">
        <f>'d-beta'!N178/'d-beta'!P178</f>
        <v>1.0081949495502847</v>
      </c>
      <c r="J178" s="39">
        <f>'d-beta'!P178/'d-beta'!Q178</f>
        <v>1.0112864871164395</v>
      </c>
      <c r="K178" s="39">
        <f>'d-beta'!Q178/'d-beta'!G178</f>
        <v>1.0021588038842877</v>
      </c>
      <c r="L178" s="133">
        <f>'d-beta'!F178/'d-beta'!R178</f>
        <v>1.1364461536038806</v>
      </c>
      <c r="M178" s="39">
        <f>'d-beta'!R178/'d-beta'!N178</f>
        <v>0.96922608907276719</v>
      </c>
      <c r="N178" s="39">
        <f>'d-beta'!R178/'d-beta'!P178</f>
        <v>0.97716884797553827</v>
      </c>
      <c r="O178" s="133">
        <f>'d-beta'!F178/'d-beta'!S178</f>
        <v>1.4488769847412208</v>
      </c>
      <c r="P178" s="39">
        <f>'d-beta'!S178/'d-beta'!G178</f>
        <v>0.77677942358860452</v>
      </c>
      <c r="Q178" s="39">
        <f>'d-beta'!H178/'d-beta'!N178</f>
        <v>0.68239230956437091</v>
      </c>
      <c r="R178" s="75">
        <f t="shared" si="35"/>
        <v>-118.18991203370128</v>
      </c>
      <c r="T178" s="75">
        <f>1000*LN(D178)</f>
        <v>118.31425354195821</v>
      </c>
      <c r="U178" s="75">
        <f>1000*LN(E178)</f>
        <v>25.384129777655591</v>
      </c>
      <c r="V178" s="75">
        <f>1000*LN(F178)</f>
        <v>-41.603801758669697</v>
      </c>
      <c r="W178" s="75">
        <f>1000*LN(G178)</f>
        <v>-8.9362616429192023</v>
      </c>
      <c r="X178" s="75">
        <f>1000*LN(H178)</f>
        <v>11.651845157700144</v>
      </c>
      <c r="Y178" s="75">
        <f>1000*LN(I178)</f>
        <v>8.1615532809885583</v>
      </c>
      <c r="Z178" s="75">
        <f>1000*LN(J178)</f>
        <v>11.223269942560282</v>
      </c>
      <c r="AA178" s="75">
        <f>1000*LN(K178)</f>
        <v>2.1564770154162192</v>
      </c>
      <c r="AB178" s="75">
        <f>1000*LN(L178)</f>
        <v>127.90598404494585</v>
      </c>
      <c r="AC178" s="75">
        <f>1000*LN(M178)</f>
        <v>-31.257372250209343</v>
      </c>
      <c r="AD178" s="75">
        <f>1000*LN(N178)</f>
        <v>-23.095818969220744</v>
      </c>
      <c r="AE178" s="75">
        <f>1000*LN(O178)</f>
        <v>370.7887630756972</v>
      </c>
      <c r="AF178" s="75">
        <f>1000*LN(P178)</f>
        <v>-252.5988510419958</v>
      </c>
      <c r="AG178" s="75">
        <f>1000*LN(Q178)</f>
        <v>-382.15055255695933</v>
      </c>
      <c r="AI178" s="40">
        <f>'d-beta'!T178/'d-beta'!Q178</f>
        <v>1.0188623328960531</v>
      </c>
      <c r="AJ178" s="40">
        <f>'d-beta'!Q178/'d-beta'!G178</f>
        <v>1.0021588038842877</v>
      </c>
      <c r="AK178" s="40">
        <f>'d-beta'!T178/'d-beta'!G178</f>
        <v>1.0210618568578635</v>
      </c>
      <c r="AL178" s="40">
        <f>'d-beta'!T180/'d-beta'!F180</f>
        <v>0.90700447244265037</v>
      </c>
      <c r="AN178" s="4">
        <f>'d-beta'!U178/'d-beta'!W178</f>
        <v>0.99626113867214638</v>
      </c>
      <c r="AO178" s="4">
        <f>'d-beta'!W178/'d-beta'!P178</f>
        <v>0.9860762773311389</v>
      </c>
      <c r="AP178" s="4">
        <f>'d-beta'!P178/'d-beta'!Q178</f>
        <v>1.0112864871164395</v>
      </c>
      <c r="AQ178" s="4">
        <f>'d-beta'!Q178/'d-beta'!G178</f>
        <v>1.0021588038842877</v>
      </c>
      <c r="AR178" s="4">
        <f>'d-beta'!U178/'d-beta'!G178</f>
        <v>0.99562192346349421</v>
      </c>
      <c r="AS178" s="4">
        <f>'d-beta'!U180/'d-beta'!F180</f>
        <v>0.88468774208813994</v>
      </c>
      <c r="AU178" s="53">
        <f t="shared" si="27"/>
        <v>18.686644913589525</v>
      </c>
      <c r="AV178" s="12">
        <f t="shared" si="28"/>
        <v>2.1564770154162192</v>
      </c>
      <c r="AW178" s="12">
        <f t="shared" si="29"/>
        <v>20.843121929005779</v>
      </c>
      <c r="AX178" s="12">
        <f t="shared" si="25"/>
        <v>-97.607897850877478</v>
      </c>
      <c r="AY178" s="12"/>
      <c r="AZ178" s="53">
        <f t="shared" si="30"/>
        <v>-3.74586834082058</v>
      </c>
      <c r="BA178" s="53">
        <f t="shared" si="31"/>
        <v>-14.021566995252623</v>
      </c>
      <c r="BB178" s="12">
        <f t="shared" si="32"/>
        <v>11.223269942560282</v>
      </c>
      <c r="BC178" s="12">
        <f t="shared" si="33"/>
        <v>2.1564770154162192</v>
      </c>
      <c r="BD178" s="12">
        <f t="shared" si="34"/>
        <v>-4.3876883780969109</v>
      </c>
      <c r="BE178" s="12">
        <f t="shared" si="26"/>
        <v>-122.52053003340973</v>
      </c>
    </row>
    <row r="179" spans="1:57" x14ac:dyDescent="0.2">
      <c r="A179" s="72">
        <f>'d-beta'!A179</f>
        <v>348</v>
      </c>
      <c r="B179" s="44">
        <f t="shared" si="36"/>
        <v>1.6099170892699026</v>
      </c>
      <c r="D179" s="40">
        <f>'d-beta'!F179/'d-beta'!J179</f>
        <v>1.1256575525304515</v>
      </c>
      <c r="E179" s="39">
        <f>'d-beta'!J179/'d-beta'!K179</f>
        <v>1.0256202228959392</v>
      </c>
      <c r="F179" s="39">
        <f>'d-beta'!K179/'d-beta'!L179</f>
        <v>0.95933114313569656</v>
      </c>
      <c r="G179" s="39">
        <f>'d-beta'!L179/'d-beta'!M179</f>
        <v>0.99128174933506596</v>
      </c>
      <c r="H179" s="39">
        <f>'d-beta'!M179/'d-beta'!P179</f>
        <v>1.0115811420118832</v>
      </c>
      <c r="I179" s="39">
        <f>'d-beta'!N179/'d-beta'!P179</f>
        <v>1.0080567409810985</v>
      </c>
      <c r="J179" s="39">
        <f>'d-beta'!P179/'d-beta'!Q179</f>
        <v>1.0112000126339544</v>
      </c>
      <c r="K179" s="39">
        <f>'d-beta'!Q179/'d-beta'!G179</f>
        <v>1.0020904622983389</v>
      </c>
      <c r="L179" s="133">
        <f>'d-beta'!F179/'d-beta'!R179</f>
        <v>1.1364834576518446</v>
      </c>
      <c r="M179" s="39">
        <f>'d-beta'!R179/'d-beta'!N179</f>
        <v>0.96941815025651268</v>
      </c>
      <c r="N179" s="39">
        <f>'d-beta'!R179/'d-beta'!P179</f>
        <v>0.97722850119550508</v>
      </c>
      <c r="O179" s="133">
        <f>'d-beta'!F179/'d-beta'!S179</f>
        <v>1.4471302582642742</v>
      </c>
      <c r="P179" s="39">
        <f>'d-beta'!S179/'d-beta'!G179</f>
        <v>0.77767048079684653</v>
      </c>
      <c r="Q179" s="39">
        <f>'d-beta'!H179/'d-beta'!N179</f>
        <v>0.68407991622080866</v>
      </c>
      <c r="R179" s="75">
        <f t="shared" si="35"/>
        <v>-118.13007207231806</v>
      </c>
      <c r="T179" s="75">
        <f>1000*LN(D179)</f>
        <v>118.36735604614799</v>
      </c>
      <c r="U179" s="75">
        <f>1000*LN(E179)</f>
        <v>25.297525102134369</v>
      </c>
      <c r="V179" s="75">
        <f>1000*LN(F179)</f>
        <v>-41.518963246856757</v>
      </c>
      <c r="W179" s="75">
        <f>1000*LN(G179)</f>
        <v>-8.7564769520022203</v>
      </c>
      <c r="X179" s="75">
        <f>1000*LN(H179)</f>
        <v>11.514593896025866</v>
      </c>
      <c r="Y179" s="75">
        <f>1000*LN(I179)</f>
        <v>8.0244587207690863</v>
      </c>
      <c r="Z179" s="75">
        <f>1000*LN(J179)</f>
        <v>11.137756904477232</v>
      </c>
      <c r="AA179" s="75">
        <f>1000*LN(K179)</f>
        <v>2.0882803223916335</v>
      </c>
      <c r="AB179" s="75">
        <f>1000*LN(L179)</f>
        <v>127.93880868481381</v>
      </c>
      <c r="AC179" s="75">
        <f>1000*LN(M179)</f>
        <v>-31.059232560133687</v>
      </c>
      <c r="AD179" s="75">
        <f>1000*LN(N179)</f>
        <v>-23.034773839364583</v>
      </c>
      <c r="AE179" s="75">
        <f>1000*LN(O179)</f>
        <v>369.58246313084788</v>
      </c>
      <c r="AF179" s="75">
        <f>1000*LN(P179)</f>
        <v>-251.45239105852974</v>
      </c>
      <c r="AG179" s="75">
        <f>1000*LN(Q179)</f>
        <v>-379.68053160431856</v>
      </c>
      <c r="AI179" s="40">
        <f>'d-beta'!T179/'d-beta'!Q179</f>
        <v>1.0187367793257094</v>
      </c>
      <c r="AJ179" s="40">
        <f>'d-beta'!Q179/'d-beta'!G179</f>
        <v>1.0020904622983389</v>
      </c>
      <c r="AK179" s="40">
        <f>'d-beta'!T179/'d-beta'!G179</f>
        <v>1.0208664101548208</v>
      </c>
      <c r="AL179" s="40">
        <f>'d-beta'!T181/'d-beta'!F181</f>
        <v>0.9068831190027018</v>
      </c>
      <c r="AN179" s="4">
        <f>'d-beta'!U179/'d-beta'!W179</f>
        <v>0.99627632006494216</v>
      </c>
      <c r="AO179" s="4">
        <f>'d-beta'!W179/'d-beta'!P179</f>
        <v>0.986182327555992</v>
      </c>
      <c r="AP179" s="4">
        <f>'d-beta'!P179/'d-beta'!Q179</f>
        <v>1.0112000126339544</v>
      </c>
      <c r="AQ179" s="4">
        <f>'d-beta'!Q179/'d-beta'!G179</f>
        <v>1.0020904622983389</v>
      </c>
      <c r="AR179" s="4">
        <f>'d-beta'!U179/'d-beta'!G179</f>
        <v>0.99559112977769437</v>
      </c>
      <c r="AS179" s="4">
        <f>'d-beta'!U181/'d-beta'!F181</f>
        <v>0.88470876915750885</v>
      </c>
      <c r="AU179" s="53">
        <f t="shared" si="27"/>
        <v>18.563408139731969</v>
      </c>
      <c r="AV179" s="12">
        <f t="shared" si="28"/>
        <v>2.0882803223916335</v>
      </c>
      <c r="AW179" s="12">
        <f t="shared" si="29"/>
        <v>20.651688462123484</v>
      </c>
      <c r="AX179" s="12">
        <f t="shared" si="25"/>
        <v>-97.741702658520424</v>
      </c>
      <c r="AY179" s="12"/>
      <c r="AZ179" s="53">
        <f t="shared" si="30"/>
        <v>-3.730630089986704</v>
      </c>
      <c r="BA179" s="53">
        <f t="shared" si="31"/>
        <v>-13.914025089041614</v>
      </c>
      <c r="BB179" s="12">
        <f t="shared" si="32"/>
        <v>11.137756904477232</v>
      </c>
      <c r="BC179" s="12">
        <f t="shared" si="33"/>
        <v>2.0882803223916335</v>
      </c>
      <c r="BD179" s="12">
        <f t="shared" si="34"/>
        <v>-4.4186179521594813</v>
      </c>
      <c r="BE179" s="12">
        <f t="shared" si="26"/>
        <v>-122.49676252936385</v>
      </c>
    </row>
    <row r="180" spans="1:57" x14ac:dyDescent="0.2">
      <c r="A180" s="72">
        <f>'d-beta'!A180</f>
        <v>350</v>
      </c>
      <c r="B180" s="44">
        <f t="shared" si="36"/>
        <v>1.6047500601781273</v>
      </c>
      <c r="D180" s="40">
        <f>'d-beta'!F180/'d-beta'!J180</f>
        <v>1.1257144833739465</v>
      </c>
      <c r="E180" s="39">
        <f>'d-beta'!J180/'d-beta'!K180</f>
        <v>1.0255335937868542</v>
      </c>
      <c r="F180" s="39">
        <f>'d-beta'!K180/'d-beta'!L180</f>
        <v>0.95941525713133669</v>
      </c>
      <c r="G180" s="39">
        <f>'d-beta'!L180/'d-beta'!M180</f>
        <v>0.99145393282260896</v>
      </c>
      <c r="H180" s="39">
        <f>'d-beta'!M180/'d-beta'!P180</f>
        <v>1.0114445522451898</v>
      </c>
      <c r="I180" s="39">
        <f>'d-beta'!N180/'d-beta'!P180</f>
        <v>1.0079209877494388</v>
      </c>
      <c r="J180" s="39">
        <f>'d-beta'!P180/'d-beta'!Q180</f>
        <v>1.0111149766907312</v>
      </c>
      <c r="K180" s="39">
        <f>'d-beta'!Q180/'d-beta'!G180</f>
        <v>1.0020228289774404</v>
      </c>
      <c r="L180" s="133">
        <f>'d-beta'!F180/'d-beta'!R180</f>
        <v>1.1365218899135596</v>
      </c>
      <c r="M180" s="39">
        <f>'d-beta'!R180/'d-beta'!N180</f>
        <v>0.96960554755043227</v>
      </c>
      <c r="N180" s="39">
        <f>'d-beta'!R180/'d-beta'!P180</f>
        <v>0.97728578121436704</v>
      </c>
      <c r="O180" s="133">
        <f>'d-beta'!F180/'d-beta'!S180</f>
        <v>1.4454000859647751</v>
      </c>
      <c r="P180" s="39">
        <f>'d-beta'!S180/'d-beta'!G180</f>
        <v>0.77855530474040635</v>
      </c>
      <c r="Q180" s="39">
        <f>'d-beta'!H180/'d-beta'!N180</f>
        <v>0.68576025019648934</v>
      </c>
      <c r="R180" s="75">
        <f t="shared" si="35"/>
        <v>-118.07090923913178</v>
      </c>
      <c r="T180" s="75">
        <f>1000*LN(D180)</f>
        <v>118.41793040045215</v>
      </c>
      <c r="U180" s="75">
        <f>1000*LN(E180)</f>
        <v>25.213056440221251</v>
      </c>
      <c r="V180" s="75">
        <f>1000*LN(F180)</f>
        <v>-41.431287256238818</v>
      </c>
      <c r="W180" s="75">
        <f>1000*LN(G180)</f>
        <v>-8.5827942069693997</v>
      </c>
      <c r="X180" s="75">
        <f>1000*LN(H180)</f>
        <v>11.379558767911876</v>
      </c>
      <c r="Y180" s="75">
        <f>1000*LN(I180)</f>
        <v>7.8897814076914434</v>
      </c>
      <c r="Z180" s="75">
        <f>1000*LN(J180)</f>
        <v>11.053659280000158</v>
      </c>
      <c r="AA180" s="75">
        <f>1000*LN(K180)</f>
        <v>2.0207858137542987</v>
      </c>
      <c r="AB180" s="75">
        <f>1000*LN(L180)</f>
        <v>127.97262493760871</v>
      </c>
      <c r="AC180" s="75">
        <f>1000*LN(M180)</f>
        <v>-30.865942199923044</v>
      </c>
      <c r="AD180" s="75">
        <f>1000*LN(N180)</f>
        <v>-22.976160792231731</v>
      </c>
      <c r="AE180" s="75">
        <f>1000*LN(O180)</f>
        <v>368.38615934147214</v>
      </c>
      <c r="AF180" s="75">
        <f>1000*LN(P180)</f>
        <v>-250.3152501023404</v>
      </c>
      <c r="AG180" s="75">
        <f>1000*LN(Q180)</f>
        <v>-377.22720185143413</v>
      </c>
      <c r="AI180" s="40">
        <f>'d-beta'!T180/'d-beta'!Q180</f>
        <v>1.0186133336693761</v>
      </c>
      <c r="AJ180" s="40">
        <f>'d-beta'!Q180/'d-beta'!G180</f>
        <v>1.0020228289774404</v>
      </c>
      <c r="AK180" s="40">
        <f>'d-beta'!T180/'d-beta'!G180</f>
        <v>1.0206738142375298</v>
      </c>
      <c r="AL180" s="40">
        <f>'d-beta'!T182/'d-beta'!F182</f>
        <v>0.90676254060145023</v>
      </c>
      <c r="AN180" s="4">
        <f>'d-beta'!U180/'d-beta'!W180</f>
        <v>0.99629043760721381</v>
      </c>
      <c r="AO180" s="4">
        <f>'d-beta'!W180/'d-beta'!P180</f>
        <v>0.98628728175985181</v>
      </c>
      <c r="AP180" s="4">
        <f>'d-beta'!P180/'d-beta'!Q180</f>
        <v>1.0111149766907312</v>
      </c>
      <c r="AQ180" s="4">
        <f>'d-beta'!Q180/'d-beta'!G180</f>
        <v>1.0020228289774404</v>
      </c>
      <c r="AR180" s="4">
        <f>'d-beta'!U180/'d-beta'!G180</f>
        <v>0.99556026410154752</v>
      </c>
      <c r="AS180" s="4">
        <f>'d-beta'!U182/'d-beta'!F182</f>
        <v>0.88472671748653886</v>
      </c>
      <c r="AU180" s="53">
        <f t="shared" si="27"/>
        <v>18.442225574499862</v>
      </c>
      <c r="AV180" s="12">
        <f t="shared" si="28"/>
        <v>2.0207858137542987</v>
      </c>
      <c r="AW180" s="12">
        <f t="shared" si="29"/>
        <v>20.463011388254202</v>
      </c>
      <c r="AX180" s="12">
        <f t="shared" si="25"/>
        <v>-97.874670640210454</v>
      </c>
      <c r="AY180" s="12"/>
      <c r="AZ180" s="53">
        <f t="shared" si="30"/>
        <v>-3.7164598824214816</v>
      </c>
      <c r="BA180" s="53">
        <f t="shared" si="31"/>
        <v>-13.807606005611211</v>
      </c>
      <c r="BB180" s="12">
        <f t="shared" si="32"/>
        <v>11.053659280000158</v>
      </c>
      <c r="BC180" s="12">
        <f t="shared" si="33"/>
        <v>2.0207858137542987</v>
      </c>
      <c r="BD180" s="12">
        <f t="shared" si="34"/>
        <v>-4.4496207942780712</v>
      </c>
      <c r="BE180" s="12">
        <f t="shared" si="26"/>
        <v>-122.47647546135136</v>
      </c>
    </row>
    <row r="181" spans="1:57" x14ac:dyDescent="0.2">
      <c r="A181" s="72">
        <f>'d-beta'!A181</f>
        <v>352</v>
      </c>
      <c r="B181" s="44">
        <f t="shared" si="36"/>
        <v>1.599616092137887</v>
      </c>
      <c r="D181" s="40">
        <f>'d-beta'!F181/'d-beta'!J181</f>
        <v>1.1257773674702027</v>
      </c>
      <c r="E181" s="39">
        <f>'d-beta'!J181/'d-beta'!K181</f>
        <v>1.0254448980998156</v>
      </c>
      <c r="F181" s="39">
        <f>'d-beta'!K181/'d-beta'!L181</f>
        <v>0.95950212407226809</v>
      </c>
      <c r="G181" s="39">
        <f>'d-beta'!L181/'d-beta'!M181</f>
        <v>0.99162404930500925</v>
      </c>
      <c r="H181" s="39">
        <f>'d-beta'!M181/'d-beta'!P181</f>
        <v>1.0113061313706262</v>
      </c>
      <c r="I181" s="39">
        <f>'d-beta'!N181/'d-beta'!P181</f>
        <v>1.0077877448248715</v>
      </c>
      <c r="J181" s="39">
        <f>'d-beta'!P181/'d-beta'!Q181</f>
        <v>1.0110328414446912</v>
      </c>
      <c r="K181" s="39">
        <f>'d-beta'!Q181/'d-beta'!G181</f>
        <v>1.0019545059336763</v>
      </c>
      <c r="L181" s="133">
        <f>'d-beta'!F181/'d-beta'!R181</f>
        <v>1.1365607944689995</v>
      </c>
      <c r="M181" s="39">
        <f>'d-beta'!R181/'d-beta'!N181</f>
        <v>0.96979229633650366</v>
      </c>
      <c r="N181" s="39">
        <f>'d-beta'!R181/'d-beta'!P181</f>
        <v>0.97734479127349849</v>
      </c>
      <c r="O181" s="133">
        <f>'d-beta'!F181/'d-beta'!S181</f>
        <v>1.4436920695079063</v>
      </c>
      <c r="P181" s="39">
        <f>'d-beta'!S181/'d-beta'!G181</f>
        <v>0.77943368107302535</v>
      </c>
      <c r="Q181" s="39">
        <f>'d-beta'!H181/'d-beta'!N181</f>
        <v>0.6874246966276425</v>
      </c>
      <c r="R181" s="75">
        <f t="shared" si="35"/>
        <v>-118.016096560009</v>
      </c>
      <c r="T181" s="75">
        <f>1000*LN(D181)</f>
        <v>118.47379033727491</v>
      </c>
      <c r="U181" s="75">
        <f>1000*LN(E181)</f>
        <v>25.126565345902453</v>
      </c>
      <c r="V181" s="75">
        <f>1000*LN(F181)</f>
        <v>-41.34074980857001</v>
      </c>
      <c r="W181" s="75">
        <f>1000*LN(G181)</f>
        <v>-8.4112260847364464</v>
      </c>
      <c r="X181" s="75">
        <f>1000*LN(H181)</f>
        <v>11.242694767913367</v>
      </c>
      <c r="Y181" s="75">
        <f>1000*LN(I181)</f>
        <v>7.7575768658267172</v>
      </c>
      <c r="Z181" s="75">
        <f>1000*LN(J181)</f>
        <v>10.972423630114813</v>
      </c>
      <c r="AA181" s="75">
        <f>1000*LN(K181)</f>
        <v>1.9525983721097619</v>
      </c>
      <c r="AB181" s="75">
        <f>1000*LN(L181)</f>
        <v>128.00685559337057</v>
      </c>
      <c r="AC181" s="75">
        <f>1000*LN(M181)</f>
        <v>-30.673357901412846</v>
      </c>
      <c r="AD181" s="75">
        <f>1000*LN(N181)</f>
        <v>-22.915781035586189</v>
      </c>
      <c r="AE181" s="75">
        <f>1000*LN(O181)</f>
        <v>367.20376946676782</v>
      </c>
      <c r="AF181" s="75">
        <f>1000*LN(P181)</f>
        <v>-249.18767290675885</v>
      </c>
      <c r="AG181" s="75">
        <f>1000*LN(Q181)</f>
        <v>-374.80298761847229</v>
      </c>
      <c r="AI181" s="40">
        <f>'d-beta'!T181/'d-beta'!Q181</f>
        <v>1.018490669406021</v>
      </c>
      <c r="AJ181" s="40">
        <f>'d-beta'!Q181/'d-beta'!G181</f>
        <v>1.0019545059336763</v>
      </c>
      <c r="AK181" s="40">
        <f>'d-beta'!T181/'d-beta'!G181</f>
        <v>1.020481315462769</v>
      </c>
      <c r="AL181" s="40">
        <f>'d-beta'!T183/'d-beta'!F183</f>
        <v>0.90663908993153264</v>
      </c>
      <c r="AN181" s="4">
        <f>'d-beta'!U181/'d-beta'!W181</f>
        <v>0.99630626550699164</v>
      </c>
      <c r="AO181" s="4">
        <f>'d-beta'!W181/'d-beta'!P181</f>
        <v>0.98638837271682167</v>
      </c>
      <c r="AP181" s="4">
        <f>'d-beta'!P181/'d-beta'!Q181</f>
        <v>1.0110328414446912</v>
      </c>
      <c r="AQ181" s="4">
        <f>'d-beta'!Q181/'d-beta'!G181</f>
        <v>1.0019545059336763</v>
      </c>
      <c r="AR181" s="4">
        <f>'d-beta'!U181/'d-beta'!G181</f>
        <v>0.99552935723860581</v>
      </c>
      <c r="AS181" s="4">
        <f>'d-beta'!U183/'d-beta'!F183</f>
        <v>0.88474409495548656</v>
      </c>
      <c r="AU181" s="53">
        <f t="shared" si="27"/>
        <v>18.321795529378711</v>
      </c>
      <c r="AV181" s="12">
        <f t="shared" si="28"/>
        <v>1.9525983721097619</v>
      </c>
      <c r="AW181" s="12">
        <f t="shared" si="29"/>
        <v>20.274393901488498</v>
      </c>
      <c r="AX181" s="12">
        <f t="shared" si="25"/>
        <v>-98.010824339456889</v>
      </c>
      <c r="AY181" s="12"/>
      <c r="AZ181" s="53">
        <f t="shared" si="30"/>
        <v>-3.7005731756398959</v>
      </c>
      <c r="BA181" s="53">
        <f t="shared" si="31"/>
        <v>-13.705114795939773</v>
      </c>
      <c r="BB181" s="12">
        <f t="shared" si="32"/>
        <v>10.972423630114813</v>
      </c>
      <c r="BC181" s="12">
        <f t="shared" si="33"/>
        <v>1.9525983721097619</v>
      </c>
      <c r="BD181" s="12">
        <f t="shared" si="34"/>
        <v>-4.4806659693550168</v>
      </c>
      <c r="BE181" s="12">
        <f t="shared" si="26"/>
        <v>-122.45683403090101</v>
      </c>
    </row>
    <row r="182" spans="1:57" x14ac:dyDescent="0.2">
      <c r="A182" s="72">
        <f>'d-beta'!A182</f>
        <v>354</v>
      </c>
      <c r="B182" s="44">
        <f t="shared" si="36"/>
        <v>1.5945148688511521</v>
      </c>
      <c r="D182" s="40">
        <f>'d-beta'!F182/'d-beta'!J182</f>
        <v>1.1258419896856453</v>
      </c>
      <c r="E182" s="39">
        <f>'d-beta'!J182/'d-beta'!K182</f>
        <v>1.0253541229644687</v>
      </c>
      <c r="F182" s="39">
        <f>'d-beta'!K182/'d-beta'!L182</f>
        <v>0.9595877846120644</v>
      </c>
      <c r="G182" s="39">
        <f>'d-beta'!L182/'d-beta'!M182</f>
        <v>0.991796159466524</v>
      </c>
      <c r="H182" s="39">
        <f>'d-beta'!M182/'d-beta'!P182</f>
        <v>1.0111715156751473</v>
      </c>
      <c r="I182" s="39">
        <f>'d-beta'!N182/'d-beta'!P182</f>
        <v>1.0076585234787581</v>
      </c>
      <c r="J182" s="39">
        <f>'d-beta'!P182/'d-beta'!Q182</f>
        <v>1.0109480119410257</v>
      </c>
      <c r="K182" s="39">
        <f>'d-beta'!Q182/'d-beta'!G182</f>
        <v>1.0018897266842686</v>
      </c>
      <c r="L182" s="133">
        <f>'d-beta'!F182/'d-beta'!R182</f>
        <v>1.1366055266065653</v>
      </c>
      <c r="M182" s="39">
        <f>'d-beta'!R182/'d-beta'!N182</f>
        <v>0.9699741006481033</v>
      </c>
      <c r="N182" s="39">
        <f>'d-beta'!R182/'d-beta'!P182</f>
        <v>0.97740267007170412</v>
      </c>
      <c r="O182" s="133">
        <f>'d-beta'!F182/'d-beta'!S182</f>
        <v>1.442001096595207</v>
      </c>
      <c r="P182" s="39">
        <f>'d-beta'!S182/'d-beta'!G182</f>
        <v>0.78030868335293702</v>
      </c>
      <c r="Q182" s="39">
        <f>'d-beta'!H182/'d-beta'!N182</f>
        <v>0.68908385689678675</v>
      </c>
      <c r="R182" s="75">
        <f t="shared" si="35"/>
        <v>-117.96610963305136</v>
      </c>
      <c r="T182" s="75">
        <f>1000*LN(D182)</f>
        <v>118.53119099449961</v>
      </c>
      <c r="U182" s="75">
        <f>1000*LN(E182)</f>
        <v>25.038038742882019</v>
      </c>
      <c r="V182" s="75">
        <f>1000*LN(F182)</f>
        <v>-41.251477764081045</v>
      </c>
      <c r="W182" s="75">
        <f>1000*LN(G182)</f>
        <v>-8.2376772208239082</v>
      </c>
      <c r="X182" s="75">
        <f>1000*LN(H182)</f>
        <v>11.109575179793987</v>
      </c>
      <c r="Y182" s="75">
        <f>1000*LN(I182)</f>
        <v>7.6293458647598262</v>
      </c>
      <c r="Z182" s="75">
        <f>1000*LN(J182)</f>
        <v>10.888516303719282</v>
      </c>
      <c r="AA182" s="75">
        <f>1000*LN(K182)</f>
        <v>1.8879433970614607</v>
      </c>
      <c r="AB182" s="75">
        <f>1000*LN(L182)</f>
        <v>128.04621227146043</v>
      </c>
      <c r="AC182" s="75">
        <f>1000*LN(M182)</f>
        <v>-30.485908203949684</v>
      </c>
      <c r="AD182" s="75">
        <f>1000*LN(N182)</f>
        <v>-22.856562339189772</v>
      </c>
      <c r="AE182" s="75">
        <f>1000*LN(O182)</f>
        <v>366.03179933071164</v>
      </c>
      <c r="AF182" s="75">
        <f>1000*LN(P182)</f>
        <v>-248.06568969766036</v>
      </c>
      <c r="AG182" s="75">
        <f>1000*LN(Q182)</f>
        <v>-372.3923072512535</v>
      </c>
      <c r="AI182" s="40">
        <f>'d-beta'!T182/'d-beta'!Q182</f>
        <v>1.018370189154002</v>
      </c>
      <c r="AJ182" s="40">
        <f>'d-beta'!Q182/'d-beta'!G182</f>
        <v>1.0018897266842686</v>
      </c>
      <c r="AK182" s="40">
        <f>'d-beta'!T182/'d-beta'!G182</f>
        <v>1.0202946304749099</v>
      </c>
      <c r="AL182" s="40">
        <f>'d-beta'!T184/'d-beta'!F184</f>
        <v>0.90651746821953927</v>
      </c>
      <c r="AN182" s="4">
        <f>'d-beta'!U182/'d-beta'!W182</f>
        <v>0.99631821541593568</v>
      </c>
      <c r="AO182" s="4">
        <f>'d-beta'!W182/'d-beta'!P182</f>
        <v>0.98649379200026421</v>
      </c>
      <c r="AP182" s="4">
        <f>'d-beta'!P182/'d-beta'!Q182</f>
        <v>1.0109480119410257</v>
      </c>
      <c r="AQ182" s="4">
        <f>'d-beta'!Q182/'d-beta'!G182</f>
        <v>1.0018897266842686</v>
      </c>
      <c r="AR182" s="4">
        <f>'d-beta'!U182/'d-beta'!G182</f>
        <v>0.99549979059618476</v>
      </c>
      <c r="AS182" s="4">
        <f>'d-beta'!U184/'d-beta'!F184</f>
        <v>0.88476053092037887</v>
      </c>
      <c r="AU182" s="53">
        <f t="shared" si="27"/>
        <v>18.203495595779298</v>
      </c>
      <c r="AV182" s="12">
        <f t="shared" si="28"/>
        <v>1.8879433970614607</v>
      </c>
      <c r="AW182" s="12">
        <f t="shared" si="29"/>
        <v>20.091438992840672</v>
      </c>
      <c r="AX182" s="12">
        <f t="shared" si="25"/>
        <v>-98.144979012012911</v>
      </c>
      <c r="AY182" s="12"/>
      <c r="AZ182" s="53">
        <f t="shared" si="30"/>
        <v>-3.6885790351898593</v>
      </c>
      <c r="BA182" s="53">
        <f t="shared" si="31"/>
        <v>-13.598246493890937</v>
      </c>
      <c r="BB182" s="12">
        <f t="shared" si="32"/>
        <v>10.888516303719282</v>
      </c>
      <c r="BC182" s="12">
        <f t="shared" si="33"/>
        <v>1.8879433970614607</v>
      </c>
      <c r="BD182" s="12">
        <f t="shared" si="34"/>
        <v>-4.5103658283001948</v>
      </c>
      <c r="BE182" s="12">
        <f t="shared" si="26"/>
        <v>-122.43825711999335</v>
      </c>
    </row>
    <row r="183" spans="1:57" x14ac:dyDescent="0.2">
      <c r="A183" s="72">
        <f>'d-beta'!A183</f>
        <v>356</v>
      </c>
      <c r="B183" s="44">
        <f t="shared" si="36"/>
        <v>1.5894460780418025</v>
      </c>
      <c r="D183" s="40">
        <f>'d-beta'!F183/'d-beta'!J183</f>
        <v>1.1259082894920165</v>
      </c>
      <c r="E183" s="39">
        <f>'d-beta'!J183/'d-beta'!K183</f>
        <v>1.0252657090860129</v>
      </c>
      <c r="F183" s="39">
        <f>'d-beta'!K183/'d-beta'!L183</f>
        <v>0.95967204094903047</v>
      </c>
      <c r="G183" s="39">
        <f>'d-beta'!L183/'d-beta'!M183</f>
        <v>0.9919620263632305</v>
      </c>
      <c r="H183" s="39">
        <f>'d-beta'!M183/'d-beta'!P183</f>
        <v>1.011039330114013</v>
      </c>
      <c r="I183" s="39">
        <f>'d-beta'!N183/'d-beta'!P183</f>
        <v>1.0075236094392785</v>
      </c>
      <c r="J183" s="39">
        <f>'d-beta'!P183/'d-beta'!Q183</f>
        <v>1.0108675095539601</v>
      </c>
      <c r="K183" s="39">
        <f>'d-beta'!Q183/'d-beta'!G183</f>
        <v>1.0018228979315931</v>
      </c>
      <c r="L183" s="133">
        <f>'d-beta'!F183/'d-beta'!R183</f>
        <v>1.1366512205363573</v>
      </c>
      <c r="M183" s="39">
        <f>'d-beta'!R183/'d-beta'!N183</f>
        <v>0.97015903838414019</v>
      </c>
      <c r="N183" s="39">
        <f>'d-beta'!R183/'d-beta'!P183</f>
        <v>0.97745813608292853</v>
      </c>
      <c r="O183" s="133">
        <f>'d-beta'!F183/'d-beta'!S183</f>
        <v>1.4403273976110604</v>
      </c>
      <c r="P183" s="39">
        <f>'d-beta'!S183/'d-beta'!G183</f>
        <v>0.78117683915515501</v>
      </c>
      <c r="Q183" s="39">
        <f>'d-beta'!H183/'d-beta'!N183</f>
        <v>0.69073195829236012</v>
      </c>
      <c r="R183" s="75">
        <f t="shared" si="35"/>
        <v>-117.91671899981442</v>
      </c>
      <c r="T183" s="75">
        <f>1000*LN(D183)</f>
        <v>118.59007834715452</v>
      </c>
      <c r="U183" s="75">
        <f>1000*LN(E183)</f>
        <v>24.951807373099356</v>
      </c>
      <c r="V183" s="75">
        <f>1000*LN(F183)</f>
        <v>-41.163676898457688</v>
      </c>
      <c r="W183" s="75">
        <f>1000*LN(G183)</f>
        <v>-8.0704523057331095</v>
      </c>
      <c r="X183" s="75">
        <f>1000*LN(H183)</f>
        <v>10.978841471587669</v>
      </c>
      <c r="Y183" s="75">
        <f>1000*LN(I183)</f>
        <v>7.4954482507652784</v>
      </c>
      <c r="Z183" s="75">
        <f>1000*LN(J183)</f>
        <v>10.808882542624598</v>
      </c>
      <c r="AA183" s="75">
        <f>1000*LN(K183)</f>
        <v>1.8212384695391441</v>
      </c>
      <c r="AB183" s="75">
        <f>1000*LN(L183)</f>
        <v>128.08641356403814</v>
      </c>
      <c r="AC183" s="75">
        <f>1000*LN(M183)</f>
        <v>-30.29526382715266</v>
      </c>
      <c r="AD183" s="75">
        <f>1000*LN(N183)</f>
        <v>-22.799815576387353</v>
      </c>
      <c r="AE183" s="75">
        <f>1000*LN(O183)</f>
        <v>364.87044719779124</v>
      </c>
      <c r="AF183" s="75">
        <f>1000*LN(P183)</f>
        <v>-246.95372819797672</v>
      </c>
      <c r="AG183" s="75">
        <f>1000*LN(Q183)</f>
        <v>-370.00343453186451</v>
      </c>
      <c r="AI183" s="40">
        <f>'d-beta'!T183/'d-beta'!Q183</f>
        <v>1.0182491738375297</v>
      </c>
      <c r="AJ183" s="40">
        <f>'d-beta'!Q183/'d-beta'!G183</f>
        <v>1.0018228979315931</v>
      </c>
      <c r="AK183" s="40">
        <f>'d-beta'!T183/'d-beta'!G183</f>
        <v>1.0201053381503646</v>
      </c>
      <c r="AL183" s="40">
        <f>'d-beta'!T185/'d-beta'!F185</f>
        <v>0.90639093355629119</v>
      </c>
      <c r="AN183" s="4">
        <f>'d-beta'!U183/'d-beta'!W183</f>
        <v>0.99633323682773745</v>
      </c>
      <c r="AO183" s="4">
        <f>'d-beta'!W183/'d-beta'!P183</f>
        <v>0.98659393870962497</v>
      </c>
      <c r="AP183" s="4">
        <f>'d-beta'!P183/'d-beta'!Q183</f>
        <v>1.0108675095539601</v>
      </c>
      <c r="AQ183" s="4">
        <f>'d-beta'!Q183/'d-beta'!G183</f>
        <v>1.0018228979315931</v>
      </c>
      <c r="AR183" s="4">
        <f>'d-beta'!U183/'d-beta'!G183</f>
        <v>0.99547017571155239</v>
      </c>
      <c r="AS183" s="4">
        <f>'d-beta'!U185/'d-beta'!F185</f>
        <v>0.88477061999343465</v>
      </c>
      <c r="AU183" s="53">
        <f t="shared" si="27"/>
        <v>18.084656190818503</v>
      </c>
      <c r="AV183" s="12">
        <f t="shared" si="28"/>
        <v>1.8212384695391441</v>
      </c>
      <c r="AW183" s="12">
        <f t="shared" si="29"/>
        <v>19.905894660357831</v>
      </c>
      <c r="AX183" s="12">
        <f t="shared" si="25"/>
        <v>-98.284572014427823</v>
      </c>
      <c r="AY183" s="12"/>
      <c r="AZ183" s="53">
        <f t="shared" si="30"/>
        <v>-3.6735022270655544</v>
      </c>
      <c r="BA183" s="53">
        <f t="shared" si="31"/>
        <v>-13.496733816184783</v>
      </c>
      <c r="BB183" s="12">
        <f t="shared" si="32"/>
        <v>10.808882542624598</v>
      </c>
      <c r="BC183" s="12">
        <f t="shared" si="33"/>
        <v>1.8212384695391441</v>
      </c>
      <c r="BD183" s="12">
        <f t="shared" si="34"/>
        <v>-4.5401150310864962</v>
      </c>
      <c r="BE183" s="12">
        <f t="shared" si="26"/>
        <v>-122.42685401691638</v>
      </c>
    </row>
    <row r="184" spans="1:57" x14ac:dyDescent="0.2">
      <c r="A184" s="72">
        <f>'d-beta'!A184</f>
        <v>358</v>
      </c>
      <c r="B184" s="44">
        <f t="shared" si="36"/>
        <v>1.5844094113919038</v>
      </c>
      <c r="D184" s="40">
        <f>'d-beta'!F184/'d-beta'!J184</f>
        <v>1.1259719591292026</v>
      </c>
      <c r="E184" s="39">
        <f>'d-beta'!J184/'d-beta'!K184</f>
        <v>1.0251796992218849</v>
      </c>
      <c r="F184" s="39">
        <f>'d-beta'!K184/'d-beta'!L184</f>
        <v>0.95975887979571761</v>
      </c>
      <c r="G184" s="39">
        <f>'d-beta'!L184/'d-beta'!M184</f>
        <v>0.99212562453017483</v>
      </c>
      <c r="H184" s="39">
        <f>'d-beta'!M184/'d-beta'!P184</f>
        <v>1.0109082839265753</v>
      </c>
      <c r="I184" s="39">
        <f>'d-beta'!N184/'d-beta'!P184</f>
        <v>1.0073941767767314</v>
      </c>
      <c r="J184" s="39">
        <f>'d-beta'!P184/'d-beta'!Q184</f>
        <v>1.0107857898801513</v>
      </c>
      <c r="K184" s="39">
        <f>'d-beta'!Q184/'d-beta'!G184</f>
        <v>1.0017568356474136</v>
      </c>
      <c r="L184" s="133">
        <f>'d-beta'!F184/'d-beta'!R184</f>
        <v>1.136693521112252</v>
      </c>
      <c r="M184" s="39">
        <f>'d-beta'!R184/'d-beta'!N184</f>
        <v>0.9703430800520122</v>
      </c>
      <c r="N184" s="39">
        <f>'d-beta'!R184/'d-beta'!P184</f>
        <v>0.97751796831999482</v>
      </c>
      <c r="O184" s="133">
        <f>'d-beta'!F184/'d-beta'!S184</f>
        <v>1.4386657776966667</v>
      </c>
      <c r="P184" s="39">
        <f>'d-beta'!S184/'d-beta'!G184</f>
        <v>0.7820412535922594</v>
      </c>
      <c r="Q184" s="39">
        <f>'d-beta'!H184/'d-beta'!N184</f>
        <v>0.69237405394592078</v>
      </c>
      <c r="R184" s="75">
        <f t="shared" si="35"/>
        <v>-117.86835494119782</v>
      </c>
      <c r="T184" s="75">
        <f>1000*LN(D184)</f>
        <v>118.64662632499838</v>
      </c>
      <c r="U184" s="75">
        <f>1000*LN(E184)</f>
        <v>24.867913538296492</v>
      </c>
      <c r="V184" s="75">
        <f>1000*LN(F184)</f>
        <v>-41.073192947399214</v>
      </c>
      <c r="W184" s="75">
        <f>1000*LN(G184)</f>
        <v>-7.905542083907549</v>
      </c>
      <c r="X184" s="75">
        <f>1000*LN(H184)</f>
        <v>10.849217749675935</v>
      </c>
      <c r="Y184" s="75">
        <f>1000*LN(I184)</f>
        <v>7.366973864752465</v>
      </c>
      <c r="Z184" s="75">
        <f>1000*LN(J184)</f>
        <v>10.728038142770133</v>
      </c>
      <c r="AA184" s="75">
        <f>1000*LN(K184)</f>
        <v>1.7552942167637142</v>
      </c>
      <c r="AB184" s="75">
        <f>1000*LN(L184)</f>
        <v>128.12362796018724</v>
      </c>
      <c r="AC184" s="75">
        <f>1000*LN(M184)</f>
        <v>-30.105579243275837</v>
      </c>
      <c r="AD184" s="75">
        <f>1000*LN(N184)</f>
        <v>-22.738605378523324</v>
      </c>
      <c r="AE184" s="75">
        <f>1000*LN(O184)</f>
        <v>363.71614081516873</v>
      </c>
      <c r="AF184" s="75">
        <f>1000*LN(P184)</f>
        <v>-245.84778587397096</v>
      </c>
      <c r="AG184" s="75">
        <f>1000*LN(Q184)</f>
        <v>-367.62892901951807</v>
      </c>
      <c r="AI184" s="40">
        <f>'d-beta'!T184/'d-beta'!Q184</f>
        <v>1.0181304788897463</v>
      </c>
      <c r="AJ184" s="40">
        <f>'d-beta'!Q184/'d-beta'!G184</f>
        <v>1.0017568356474136</v>
      </c>
      <c r="AK184" s="40">
        <f>'d-beta'!T184/'d-beta'!G184</f>
        <v>1.0199191668087781</v>
      </c>
      <c r="AL184" s="40">
        <f>'d-beta'!T186/'d-beta'!F186</f>
        <v>0.90626725771617667</v>
      </c>
      <c r="AN184" s="4">
        <f>'d-beta'!U184/'d-beta'!W184</f>
        <v>0.99635001482990015</v>
      </c>
      <c r="AO184" s="4">
        <f>'d-beta'!W184/'d-beta'!P184</f>
        <v>0.98669276277938478</v>
      </c>
      <c r="AP184" s="4">
        <f>'d-beta'!P184/'d-beta'!Q184</f>
        <v>1.0107857898801513</v>
      </c>
      <c r="AQ184" s="4">
        <f>'d-beta'!Q184/'d-beta'!G184</f>
        <v>1.0017568356474136</v>
      </c>
      <c r="AR184" s="4">
        <f>'d-beta'!U184/'d-beta'!G184</f>
        <v>0.99544052393601157</v>
      </c>
      <c r="AS184" s="4">
        <f>'d-beta'!U186/'d-beta'!F186</f>
        <v>0.88478188446843209</v>
      </c>
      <c r="AU184" s="53">
        <f t="shared" si="27"/>
        <v>17.968081712421181</v>
      </c>
      <c r="AV184" s="12">
        <f t="shared" si="28"/>
        <v>1.7552942167637142</v>
      </c>
      <c r="AW184" s="12">
        <f t="shared" si="29"/>
        <v>19.723375929184989</v>
      </c>
      <c r="AX184" s="12">
        <f t="shared" si="25"/>
        <v>-98.421029997407629</v>
      </c>
      <c r="AY184" s="12"/>
      <c r="AZ184" s="53">
        <f t="shared" si="30"/>
        <v>-3.656662619316406</v>
      </c>
      <c r="BA184" s="53">
        <f t="shared" si="31"/>
        <v>-13.39657191901307</v>
      </c>
      <c r="BB184" s="12">
        <f t="shared" si="32"/>
        <v>10.728038142770133</v>
      </c>
      <c r="BC184" s="12">
        <f t="shared" si="33"/>
        <v>1.7552942167637142</v>
      </c>
      <c r="BD184" s="12">
        <f t="shared" si="34"/>
        <v>-4.5699021787955916</v>
      </c>
      <c r="BE184" s="12">
        <f t="shared" si="26"/>
        <v>-122.41412257778792</v>
      </c>
    </row>
    <row r="185" spans="1:57" x14ac:dyDescent="0.2">
      <c r="A185" s="72">
        <f>'d-beta'!A185</f>
        <v>360</v>
      </c>
      <c r="B185" s="44">
        <f t="shared" si="36"/>
        <v>1.5794045644791914</v>
      </c>
      <c r="D185" s="40">
        <f>'d-beta'!F185/'d-beta'!J185</f>
        <v>1.1260414156620349</v>
      </c>
      <c r="E185" s="39">
        <f>'d-beta'!J185/'d-beta'!K185</f>
        <v>1.0250961361585831</v>
      </c>
      <c r="F185" s="39">
        <f>'d-beta'!K185/'d-beta'!L185</f>
        <v>0.95984025223331582</v>
      </c>
      <c r="G185" s="39">
        <f>'d-beta'!L185/'d-beta'!M185</f>
        <v>0.9922911026476392</v>
      </c>
      <c r="H185" s="39">
        <f>'d-beta'!M185/'d-beta'!P185</f>
        <v>1.0107783648844377</v>
      </c>
      <c r="I185" s="39">
        <f>'d-beta'!N185/'d-beta'!P185</f>
        <v>1.0072660678668435</v>
      </c>
      <c r="J185" s="39">
        <f>'d-beta'!P185/'d-beta'!Q185</f>
        <v>1.0107056721222711</v>
      </c>
      <c r="K185" s="39">
        <f>'d-beta'!Q185/'d-beta'!G185</f>
        <v>1.0016929850070788</v>
      </c>
      <c r="L185" s="133">
        <f>'d-beta'!F185/'d-beta'!R185</f>
        <v>1.1367458223427875</v>
      </c>
      <c r="M185" s="39">
        <f>'d-beta'!R185/'d-beta'!N185</f>
        <v>0.97052199757210433</v>
      </c>
      <c r="N185" s="39">
        <f>'d-beta'!R185/'d-beta'!P185</f>
        <v>0.97757387627272774</v>
      </c>
      <c r="O185" s="133">
        <f>'d-beta'!F185/'d-beta'!S185</f>
        <v>1.4370351440486946</v>
      </c>
      <c r="P185" s="39">
        <f>'d-beta'!S185/'d-beta'!G185</f>
        <v>0.7828974890932221</v>
      </c>
      <c r="Q185" s="39">
        <f>'d-beta'!H185/'d-beta'!N185</f>
        <v>0.69400142324919412</v>
      </c>
      <c r="R185" s="75">
        <f t="shared" si="35"/>
        <v>-117.82855107782072</v>
      </c>
      <c r="T185" s="75">
        <f>1000*LN(D185)</f>
        <v>118.7083102684703</v>
      </c>
      <c r="U185" s="75">
        <f>1000*LN(E185)</f>
        <v>24.786399566462961</v>
      </c>
      <c r="V185" s="75">
        <f>1000*LN(F185)</f>
        <v>-40.988412290553498</v>
      </c>
      <c r="W185" s="75">
        <f>1000*LN(G185)</f>
        <v>-7.7387644957310284</v>
      </c>
      <c r="X185" s="75">
        <f>1000*LN(H185)</f>
        <v>10.720692349962979</v>
      </c>
      <c r="Y185" s="75">
        <f>1000*LN(I185)</f>
        <v>7.2397971753814625</v>
      </c>
      <c r="Z185" s="75">
        <f>1000*LN(J185)</f>
        <v>10.648772155821288</v>
      </c>
      <c r="AA185" s="75">
        <f>1000*LN(K185)</f>
        <v>1.6915535233876047</v>
      </c>
      <c r="AB185" s="75">
        <f>1000*LN(L185)</f>
        <v>128.16963862741295</v>
      </c>
      <c r="AC185" s="75">
        <f>1000*LN(M185)</f>
        <v>-29.921210404182737</v>
      </c>
      <c r="AD185" s="75">
        <f>1000*LN(N185)</f>
        <v>-22.681413228801276</v>
      </c>
      <c r="AE185" s="75">
        <f>1000*LN(O185)</f>
        <v>362.58206333832879</v>
      </c>
      <c r="AF185" s="75">
        <f>1000*LN(P185)</f>
        <v>-244.75351226050816</v>
      </c>
      <c r="AG185" s="75">
        <f>1000*LN(Q185)</f>
        <v>-365.28126768608945</v>
      </c>
      <c r="AI185" s="40">
        <f>'d-beta'!T185/'d-beta'!Q185</f>
        <v>1.0180127326247104</v>
      </c>
      <c r="AJ185" s="40">
        <f>'d-beta'!Q185/'d-beta'!G185</f>
        <v>1.0016929850070788</v>
      </c>
      <c r="AK185" s="40">
        <f>'d-beta'!T185/'d-beta'!G185</f>
        <v>1.0197362129180594</v>
      </c>
      <c r="AL185" s="40">
        <f>'d-beta'!T187/'d-beta'!F187</f>
        <v>0.90613839544813268</v>
      </c>
      <c r="AN185" s="4">
        <f>'d-beta'!U185/'d-beta'!W185</f>
        <v>0.99636286637743798</v>
      </c>
      <c r="AO185" s="4">
        <f>'d-beta'!W185/'d-beta'!P185</f>
        <v>0.98679312181462253</v>
      </c>
      <c r="AP185" s="4">
        <f>'d-beta'!P185/'d-beta'!Q185</f>
        <v>1.0107056721222711</v>
      </c>
      <c r="AQ185" s="4">
        <f>'d-beta'!Q185/'d-beta'!G185</f>
        <v>1.0016929850070788</v>
      </c>
      <c r="AR185" s="4">
        <f>'d-beta'!U185/'d-beta'!G185</f>
        <v>0.99541225306975722</v>
      </c>
      <c r="AS185" s="4">
        <f>'d-beta'!U187/'d-beta'!F187</f>
        <v>0.88478892216000915</v>
      </c>
      <c r="AU185" s="53">
        <f t="shared" si="27"/>
        <v>17.85242554000531</v>
      </c>
      <c r="AV185" s="12">
        <f t="shared" si="28"/>
        <v>1.6915535233876047</v>
      </c>
      <c r="AW185" s="12">
        <f t="shared" si="29"/>
        <v>19.543979063392953</v>
      </c>
      <c r="AX185" s="12">
        <f t="shared" si="25"/>
        <v>-98.563230247154294</v>
      </c>
      <c r="AY185" s="12"/>
      <c r="AZ185" s="53">
        <f t="shared" si="30"/>
        <v>-3.6437640751666631</v>
      </c>
      <c r="BA185" s="53">
        <f t="shared" si="31"/>
        <v>-13.294864543138008</v>
      </c>
      <c r="BB185" s="12">
        <f t="shared" si="32"/>
        <v>10.648772155821288</v>
      </c>
      <c r="BC185" s="12">
        <f t="shared" si="33"/>
        <v>1.6915535233876047</v>
      </c>
      <c r="BD185" s="12">
        <f t="shared" si="34"/>
        <v>-4.59830293909567</v>
      </c>
      <c r="BE185" s="12">
        <f t="shared" si="26"/>
        <v>-122.40616845518289</v>
      </c>
    </row>
    <row r="186" spans="1:57" x14ac:dyDescent="0.2">
      <c r="A186" s="72">
        <f>'d-beta'!A186</f>
        <v>362</v>
      </c>
      <c r="B186" s="44">
        <f t="shared" si="36"/>
        <v>1.5744312367157365</v>
      </c>
      <c r="D186" s="40">
        <f>'d-beta'!F186/'d-beta'!J186</f>
        <v>1.126108632956085</v>
      </c>
      <c r="E186" s="39">
        <f>'d-beta'!J186/'d-beta'!K186</f>
        <v>1.0250106648254269</v>
      </c>
      <c r="F186" s="39">
        <f>'d-beta'!K186/'d-beta'!L186</f>
        <v>0.95992417973961053</v>
      </c>
      <c r="G186" s="39">
        <f>'d-beta'!L186/'d-beta'!M186</f>
        <v>0.99245423731654081</v>
      </c>
      <c r="H186" s="39">
        <f>'d-beta'!M186/'d-beta'!P186</f>
        <v>1.0106496488031829</v>
      </c>
      <c r="I186" s="39">
        <f>'d-beta'!N186/'d-beta'!P186</f>
        <v>1.0071435803122557</v>
      </c>
      <c r="J186" s="39">
        <f>'d-beta'!P186/'d-beta'!Q186</f>
        <v>1.0106257882169765</v>
      </c>
      <c r="K186" s="39">
        <f>'d-beta'!Q186/'d-beta'!G186</f>
        <v>1.0016328267255243</v>
      </c>
      <c r="L186" s="133">
        <f>'d-beta'!F186/'d-beta'!R186</f>
        <v>1.1367902766938442</v>
      </c>
      <c r="M186" s="39">
        <f>'d-beta'!R186/'d-beta'!N186</f>
        <v>0.9706998978343403</v>
      </c>
      <c r="N186" s="39">
        <f>'d-beta'!R186/'d-beta'!P186</f>
        <v>0.97763417051361834</v>
      </c>
      <c r="O186" s="133">
        <f>'d-beta'!F186/'d-beta'!S186</f>
        <v>1.435403743433515</v>
      </c>
      <c r="P186" s="39">
        <f>'d-beta'!S186/'d-beta'!G186</f>
        <v>0.7837572546699928</v>
      </c>
      <c r="Q186" s="39">
        <f>'d-beta'!H186/'d-beta'!N186</f>
        <v>0.69561780793696837</v>
      </c>
      <c r="R186" s="75">
        <f t="shared" si="35"/>
        <v>-117.79023322735415</v>
      </c>
      <c r="T186" s="75">
        <f>1000*LN(D186)</f>
        <v>118.76800193431764</v>
      </c>
      <c r="U186" s="75">
        <f>1000*LN(E186)</f>
        <v>24.703017243976475</v>
      </c>
      <c r="V186" s="75">
        <f>1000*LN(F186)</f>
        <v>-40.900977077200864</v>
      </c>
      <c r="W186" s="75">
        <f>1000*LN(G186)</f>
        <v>-7.5743759810091067</v>
      </c>
      <c r="X186" s="75">
        <f>1000*LN(H186)</f>
        <v>10.593340714824594</v>
      </c>
      <c r="Y186" s="75">
        <f>1000*LN(I186)</f>
        <v>7.1181858091437666</v>
      </c>
      <c r="Z186" s="75">
        <f>1000*LN(J186)</f>
        <v>10.569731279147991</v>
      </c>
      <c r="AA186" s="75">
        <f>1000*LN(K186)</f>
        <v>1.6314951132975029</v>
      </c>
      <c r="AB186" s="75">
        <f>1000*LN(L186)</f>
        <v>128.20874453919612</v>
      </c>
      <c r="AC186" s="75">
        <f>1000*LN(M186)</f>
        <v>-29.737923513431127</v>
      </c>
      <c r="AD186" s="75">
        <f>1000*LN(N186)</f>
        <v>-22.619737704287335</v>
      </c>
      <c r="AE186" s="75">
        <f>1000*LN(O186)</f>
        <v>361.44616394795293</v>
      </c>
      <c r="AF186" s="75">
        <f>1000*LN(P186)</f>
        <v>-243.65593072059883</v>
      </c>
      <c r="AG186" s="75">
        <f>1000*LN(Q186)</f>
        <v>-362.95489600025047</v>
      </c>
      <c r="AI186" s="40">
        <f>'d-beta'!T186/'d-beta'!Q186</f>
        <v>1.0178959555253917</v>
      </c>
      <c r="AJ186" s="40">
        <f>'d-beta'!Q186/'d-beta'!G186</f>
        <v>1.0016328267255243</v>
      </c>
      <c r="AK186" s="40">
        <f>'d-beta'!T186/'d-beta'!G186</f>
        <v>1.0195580032453768</v>
      </c>
      <c r="AL186" s="40">
        <f>'d-beta'!T188/'d-beta'!F188</f>
        <v>0.90600909380304873</v>
      </c>
      <c r="AN186" s="4">
        <f>'d-beta'!U186/'d-beta'!W186</f>
        <v>0.99637739358437782</v>
      </c>
      <c r="AO186" s="4">
        <f>'d-beta'!W186/'d-beta'!P186</f>
        <v>0.9868907527957933</v>
      </c>
      <c r="AP186" s="4">
        <f>'d-beta'!P186/'d-beta'!Q186</f>
        <v>1.0106257882169765</v>
      </c>
      <c r="AQ186" s="4">
        <f>'d-beta'!Q186/'d-beta'!G186</f>
        <v>1.0016328267255243</v>
      </c>
      <c r="AR186" s="4">
        <f>'d-beta'!U186/'d-beta'!G186</f>
        <v>0.99538678436822692</v>
      </c>
      <c r="AS186" s="4">
        <f>'d-beta'!U188/'d-beta'!F188</f>
        <v>0.88479382953023444</v>
      </c>
      <c r="AU186" s="53">
        <f t="shared" si="27"/>
        <v>17.737708116648911</v>
      </c>
      <c r="AV186" s="12">
        <f t="shared" si="28"/>
        <v>1.6314951132975029</v>
      </c>
      <c r="AW186" s="12">
        <f t="shared" si="29"/>
        <v>19.369203229946542</v>
      </c>
      <c r="AX186" s="12">
        <f t="shared" si="25"/>
        <v>-98.705935679322877</v>
      </c>
      <c r="AY186" s="12"/>
      <c r="AZ186" s="53">
        <f t="shared" si="30"/>
        <v>-3.629183944246464</v>
      </c>
      <c r="BA186" s="53">
        <f t="shared" si="31"/>
        <v>-13.19593179863284</v>
      </c>
      <c r="BB186" s="12">
        <f t="shared" si="32"/>
        <v>10.569731279147991</v>
      </c>
      <c r="BC186" s="12">
        <f t="shared" si="33"/>
        <v>1.6314951132975029</v>
      </c>
      <c r="BD186" s="12">
        <f t="shared" si="34"/>
        <v>-4.6238893504337755</v>
      </c>
      <c r="BE186" s="12">
        <f t="shared" si="26"/>
        <v>-122.40062209661828</v>
      </c>
    </row>
    <row r="187" spans="1:57" x14ac:dyDescent="0.2">
      <c r="A187" s="72">
        <f>'d-beta'!A187</f>
        <v>364</v>
      </c>
      <c r="B187" s="44">
        <f t="shared" si="36"/>
        <v>1.5694891312877659</v>
      </c>
      <c r="D187" s="40">
        <f>'d-beta'!F187/'d-beta'!J187</f>
        <v>1.1261821093701012</v>
      </c>
      <c r="E187" s="39">
        <f>'d-beta'!J187/'d-beta'!K187</f>
        <v>1.0249277999063826</v>
      </c>
      <c r="F187" s="39">
        <f>'d-beta'!K187/'d-beta'!L187</f>
        <v>0.96000644373601041</v>
      </c>
      <c r="G187" s="39">
        <f>'d-beta'!L187/'d-beta'!M187</f>
        <v>0.9926149728794873</v>
      </c>
      <c r="H187" s="39">
        <f>'d-beta'!M187/'d-beta'!P187</f>
        <v>1.0105207524288513</v>
      </c>
      <c r="I187" s="39">
        <f>'d-beta'!N187/'d-beta'!P187</f>
        <v>1.0070168869667868</v>
      </c>
      <c r="J187" s="39">
        <f>'d-beta'!P187/'d-beta'!Q187</f>
        <v>1.0105461340433348</v>
      </c>
      <c r="K187" s="39">
        <f>'d-beta'!Q187/'d-beta'!G187</f>
        <v>1.0015692160152581</v>
      </c>
      <c r="L187" s="133">
        <f>'d-beta'!F187/'d-beta'!R187</f>
        <v>1.1368452840645573</v>
      </c>
      <c r="M187" s="39">
        <f>'d-beta'!R187/'d-beta'!N187</f>
        <v>0.9708764921733477</v>
      </c>
      <c r="N187" s="39">
        <f>'d-beta'!R187/'d-beta'!P187</f>
        <v>0.97768902277763847</v>
      </c>
      <c r="O187" s="133">
        <f>'d-beta'!F187/'d-beta'!S187</f>
        <v>1.4338062193650707</v>
      </c>
      <c r="P187" s="39">
        <f>'d-beta'!S187/'d-beta'!G187</f>
        <v>0.78460081773187007</v>
      </c>
      <c r="Q187" s="39">
        <f>'d-beta'!H187/'d-beta'!N187</f>
        <v>0.69722868519840053</v>
      </c>
      <c r="R187" s="75">
        <f t="shared" si="35"/>
        <v>-117.75239712736239</v>
      </c>
      <c r="T187" s="75">
        <f>1000*LN(D187)</f>
        <v>118.83324787496063</v>
      </c>
      <c r="U187" s="75">
        <f>1000*LN(E187)</f>
        <v>24.622170993696201</v>
      </c>
      <c r="V187" s="75">
        <f>1000*LN(F187)</f>
        <v>-40.815282317771171</v>
      </c>
      <c r="W187" s="75">
        <f>1000*LN(G187)</f>
        <v>-7.4124314377436304</v>
      </c>
      <c r="X187" s="75">
        <f>1000*LN(H187)</f>
        <v>10.46579444319136</v>
      </c>
      <c r="Y187" s="75">
        <f>1000*LN(I187)</f>
        <v>6.9923831755461281</v>
      </c>
      <c r="Z187" s="75">
        <f>1000*LN(J187)</f>
        <v>10.490911488703048</v>
      </c>
      <c r="AA187" s="75">
        <f>1000*LN(K187)</f>
        <v>1.5679860823256391</v>
      </c>
      <c r="AB187" s="75">
        <f>1000*LN(L187)</f>
        <v>128.25713168766723</v>
      </c>
      <c r="AC187" s="75">
        <f>1000*LN(M187)</f>
        <v>-29.556015306879772</v>
      </c>
      <c r="AD187" s="75">
        <f>1000*LN(N187)</f>
        <v>-22.563632131333748</v>
      </c>
      <c r="AE187" s="75">
        <f>1000*LN(O187)</f>
        <v>360.33260010686905</v>
      </c>
      <c r="AF187" s="75">
        <f>1000*LN(P187)</f>
        <v>-242.58020297950674</v>
      </c>
      <c r="AG187" s="75">
        <f>1000*LN(Q187)</f>
        <v>-360.64182275406665</v>
      </c>
      <c r="AI187" s="40">
        <f>'d-beta'!T187/'d-beta'!Q187</f>
        <v>1.0177773497494516</v>
      </c>
      <c r="AJ187" s="40">
        <f>'d-beta'!Q187/'d-beta'!G187</f>
        <v>1.0015692160152581</v>
      </c>
      <c r="AK187" s="40">
        <f>'d-beta'!T187/'d-beta'!G187</f>
        <v>1.0193744622666454</v>
      </c>
      <c r="AL187" s="40">
        <f>'d-beta'!T189/'d-beta'!F189</f>
        <v>0.90587812405099932</v>
      </c>
      <c r="AN187" s="4">
        <f>'d-beta'!U187/'d-beta'!W187</f>
        <v>0.99639224079531741</v>
      </c>
      <c r="AO187" s="4">
        <f>'d-beta'!W187/'d-beta'!P187</f>
        <v>0.98698702450260301</v>
      </c>
      <c r="AP187" s="4">
        <f>'d-beta'!P187/'d-beta'!Q187</f>
        <v>1.0105461340433348</v>
      </c>
      <c r="AQ187" s="4">
        <f>'d-beta'!Q187/'d-beta'!G187</f>
        <v>1.0015692160152581</v>
      </c>
      <c r="AR187" s="4">
        <f>'d-beta'!U187/'d-beta'!G187</f>
        <v>0.99535704068724751</v>
      </c>
      <c r="AS187" s="4">
        <f>'d-beta'!U189/'d-beta'!F189</f>
        <v>0.88479665479476144</v>
      </c>
      <c r="AU187" s="53">
        <f t="shared" si="27"/>
        <v>17.621180797882175</v>
      </c>
      <c r="AV187" s="12">
        <f t="shared" si="28"/>
        <v>1.5679860823256391</v>
      </c>
      <c r="AW187" s="12">
        <f t="shared" si="29"/>
        <v>19.189166880207928</v>
      </c>
      <c r="AX187" s="12">
        <f t="shared" si="25"/>
        <v>-98.850502902919303</v>
      </c>
      <c r="AY187" s="12"/>
      <c r="AZ187" s="53">
        <f t="shared" si="30"/>
        <v>-3.614282863174461</v>
      </c>
      <c r="BA187" s="53">
        <f t="shared" si="31"/>
        <v>-13.098386035675007</v>
      </c>
      <c r="BB187" s="12">
        <f t="shared" si="32"/>
        <v>10.490911488703048</v>
      </c>
      <c r="BC187" s="12">
        <f t="shared" si="33"/>
        <v>1.5679860823256391</v>
      </c>
      <c r="BD187" s="12">
        <f t="shared" si="34"/>
        <v>-4.6537713278205892</v>
      </c>
      <c r="BE187" s="12">
        <f t="shared" si="26"/>
        <v>-122.39742896854484</v>
      </c>
    </row>
    <row r="188" spans="1:57" x14ac:dyDescent="0.2">
      <c r="A188" s="72">
        <f>'d-beta'!A188</f>
        <v>366</v>
      </c>
      <c r="B188" s="44">
        <f t="shared" si="36"/>
        <v>1.5645779550966128</v>
      </c>
      <c r="D188" s="40">
        <f>'d-beta'!F188/'d-beta'!J188</f>
        <v>1.1262575263946157</v>
      </c>
      <c r="E188" s="39">
        <f>'d-beta'!J188/'d-beta'!K188</f>
        <v>1.0248430405788875</v>
      </c>
      <c r="F188" s="39">
        <f>'d-beta'!K188/'d-beta'!L188</f>
        <v>0.96008718158289064</v>
      </c>
      <c r="G188" s="39">
        <f>'d-beta'!L188/'d-beta'!M188</f>
        <v>0.99277747959817597</v>
      </c>
      <c r="H188" s="39">
        <f>'d-beta'!M188/'d-beta'!P188</f>
        <v>1.0103960073797624</v>
      </c>
      <c r="I188" s="39">
        <f>'d-beta'!N188/'d-beta'!P188</f>
        <v>1.0068945230396094</v>
      </c>
      <c r="J188" s="39">
        <f>'d-beta'!P188/'d-beta'!Q188</f>
        <v>1.0104667691250897</v>
      </c>
      <c r="K188" s="39">
        <f>'d-beta'!Q188/'d-beta'!G188</f>
        <v>1.0015107824566505</v>
      </c>
      <c r="L188" s="133">
        <f>'d-beta'!F188/'d-beta'!R188</f>
        <v>1.1368966109693814</v>
      </c>
      <c r="M188" s="39">
        <f>'d-beta'!R188/'d-beta'!N188</f>
        <v>0.97105610239142315</v>
      </c>
      <c r="N188" s="39">
        <f>'d-beta'!R188/'d-beta'!P188</f>
        <v>0.97775107106211401</v>
      </c>
      <c r="O188" s="133">
        <f>'d-beta'!F188/'d-beta'!S188</f>
        <v>1.4322137652167399</v>
      </c>
      <c r="P188" s="39">
        <f>'d-beta'!S188/'d-beta'!G188</f>
        <v>0.78545099411868935</v>
      </c>
      <c r="Q188" s="39">
        <f>'d-beta'!H188/'d-beta'!N188</f>
        <v>0.69883079376253698</v>
      </c>
      <c r="R188" s="75">
        <f t="shared" si="35"/>
        <v>-117.72412341438863</v>
      </c>
      <c r="T188" s="75">
        <f>1000*LN(D188)</f>
        <v>118.90021262140286</v>
      </c>
      <c r="U188" s="75">
        <f>1000*LN(E188)</f>
        <v>24.539469722052274</v>
      </c>
      <c r="V188" s="75">
        <f>1000*LN(F188)</f>
        <v>-40.731184494765891</v>
      </c>
      <c r="W188" s="75">
        <f>1000*LN(G188)</f>
        <v>-7.248729073660618</v>
      </c>
      <c r="X188" s="75">
        <f>1000*LN(H188)</f>
        <v>10.34234052195303</v>
      </c>
      <c r="Y188" s="75">
        <f>1000*LN(I188)</f>
        <v>6.8708644963032821</v>
      </c>
      <c r="Z188" s="75">
        <f>1000*LN(J188)</f>
        <v>10.412371744437696</v>
      </c>
      <c r="AA188" s="75">
        <f>1000*LN(K188)</f>
        <v>1.5096423729693216</v>
      </c>
      <c r="AB188" s="75">
        <f>1000*LN(L188)</f>
        <v>128.30227920854014</v>
      </c>
      <c r="AC188" s="75">
        <f>1000*LN(M188)</f>
        <v>-29.371034407861639</v>
      </c>
      <c r="AD188" s="75">
        <f>1000*LN(N188)</f>
        <v>-22.500169911558434</v>
      </c>
      <c r="AE188" s="75">
        <f>1000*LN(O188)</f>
        <v>359.22133478368517</v>
      </c>
      <c r="AF188" s="75">
        <f>1000*LN(P188)</f>
        <v>-241.49721136929639</v>
      </c>
      <c r="AG188" s="75">
        <f>1000*LN(Q188)</f>
        <v>-358.34663506100458</v>
      </c>
      <c r="AI188" s="40">
        <f>'d-beta'!T188/'d-beta'!Q188</f>
        <v>1.0176627184100264</v>
      </c>
      <c r="AJ188" s="40">
        <f>'d-beta'!Q188/'d-beta'!G188</f>
        <v>1.0015107824566505</v>
      </c>
      <c r="AK188" s="40">
        <f>'d-beta'!T188/'d-beta'!G188</f>
        <v>1.0192001853917874</v>
      </c>
      <c r="AL188" s="40">
        <f>'d-beta'!T190/'d-beta'!F190</f>
        <v>0.90574683658809174</v>
      </c>
      <c r="AN188" s="4">
        <f>'d-beta'!U188/'d-beta'!W188</f>
        <v>0.99640596040804941</v>
      </c>
      <c r="AO188" s="4">
        <f>'d-beta'!W188/'d-beta'!P188</f>
        <v>0.98708611004862812</v>
      </c>
      <c r="AP188" s="4">
        <f>'d-beta'!P188/'d-beta'!Q188</f>
        <v>1.0104667691250897</v>
      </c>
      <c r="AQ188" s="4">
        <f>'d-beta'!Q188/'d-beta'!G188</f>
        <v>1.0015107824566505</v>
      </c>
      <c r="AR188" s="4">
        <f>'d-beta'!U188/'d-beta'!G188</f>
        <v>0.99533441911208564</v>
      </c>
      <c r="AS188" s="4">
        <f>'d-beta'!U190/'d-beta'!F190</f>
        <v>0.88479480873274929</v>
      </c>
      <c r="AU188" s="53">
        <f t="shared" si="27"/>
        <v>17.508545362096562</v>
      </c>
      <c r="AV188" s="12">
        <f t="shared" si="28"/>
        <v>1.5096423729693216</v>
      </c>
      <c r="AW188" s="12">
        <f t="shared" si="29"/>
        <v>19.018187735065712</v>
      </c>
      <c r="AX188" s="12">
        <f t="shared" si="25"/>
        <v>-98.995441801410863</v>
      </c>
      <c r="AY188" s="12"/>
      <c r="AZ188" s="53">
        <f t="shared" si="30"/>
        <v>-3.6005136689590795</v>
      </c>
      <c r="BA188" s="53">
        <f t="shared" si="31"/>
        <v>-12.997999130677339</v>
      </c>
      <c r="BB188" s="12">
        <f t="shared" si="32"/>
        <v>10.412371744437696</v>
      </c>
      <c r="BC188" s="12">
        <f t="shared" si="33"/>
        <v>1.5096423729693216</v>
      </c>
      <c r="BD188" s="12">
        <f t="shared" si="34"/>
        <v>-4.6764986822295107</v>
      </c>
      <c r="BE188" s="12">
        <f t="shared" si="26"/>
        <v>-122.39951539589285</v>
      </c>
    </row>
    <row r="189" spans="1:57" x14ac:dyDescent="0.2">
      <c r="A189" s="72">
        <f>'d-beta'!A189</f>
        <v>368</v>
      </c>
      <c r="B189" s="44">
        <f t="shared" si="36"/>
        <v>1.5596974187007722</v>
      </c>
      <c r="D189" s="40">
        <f>'d-beta'!F189/'d-beta'!J189</f>
        <v>1.1263299391209967</v>
      </c>
      <c r="E189" s="39">
        <f>'d-beta'!J189/'d-beta'!K189</f>
        <v>1.024760827853928</v>
      </c>
      <c r="F189" s="39">
        <f>'d-beta'!K189/'d-beta'!L189</f>
        <v>0.96017457019996078</v>
      </c>
      <c r="G189" s="39">
        <f>'d-beta'!L189/'d-beta'!M189</f>
        <v>0.99293326712250263</v>
      </c>
      <c r="H189" s="39">
        <f>'d-beta'!M189/'d-beta'!P189</f>
        <v>1.0102711142045588</v>
      </c>
      <c r="I189" s="39">
        <f>'d-beta'!N189/'d-beta'!P189</f>
        <v>1.00677220613494</v>
      </c>
      <c r="J189" s="39">
        <f>'d-beta'!P189/'d-beta'!Q189</f>
        <v>1.0103891470979871</v>
      </c>
      <c r="K189" s="39">
        <f>'d-beta'!Q189/'d-beta'!G189</f>
        <v>1.0014474653081582</v>
      </c>
      <c r="L189" s="133">
        <f>'d-beta'!F189/'d-beta'!R189</f>
        <v>1.136954108999304</v>
      </c>
      <c r="M189" s="39">
        <f>'d-beta'!R189/'d-beta'!N189</f>
        <v>0.97123022210864807</v>
      </c>
      <c r="N189" s="39">
        <f>'d-beta'!R189/'d-beta'!P189</f>
        <v>0.97780759337725154</v>
      </c>
      <c r="O189" s="133">
        <f>'d-beta'!F189/'d-beta'!S189</f>
        <v>1.4306423160798409</v>
      </c>
      <c r="P189" s="39">
        <f>'d-beta'!S189/'d-beta'!G189</f>
        <v>0.78628885302233564</v>
      </c>
      <c r="Q189" s="39">
        <f>'d-beta'!H189/'d-beta'!N189</f>
        <v>0.70041951489597309</v>
      </c>
      <c r="R189" s="75">
        <f t="shared" si="35"/>
        <v>-117.69245892833408</v>
      </c>
      <c r="T189" s="75">
        <f>1000*LN(D189)</f>
        <v>118.96450555343273</v>
      </c>
      <c r="U189" s="75">
        <f>1000*LN(E189)</f>
        <v>24.459246683571653</v>
      </c>
      <c r="V189" s="75">
        <f>1000*LN(F189)</f>
        <v>-40.640167093571158</v>
      </c>
      <c r="W189" s="75">
        <f>1000*LN(G189)</f>
        <v>-7.0918204958090243</v>
      </c>
      <c r="X189" s="75">
        <f>1000*LN(H189)</f>
        <v>10.218724737810707</v>
      </c>
      <c r="Y189" s="75">
        <f>1000*LN(I189)</f>
        <v>6.7493777546815137</v>
      </c>
      <c r="Z189" s="75">
        <f>1000*LN(J189)</f>
        <v>10.335550802857808</v>
      </c>
      <c r="AA189" s="75">
        <f>1000*LN(K189)</f>
        <v>1.4464187400413453</v>
      </c>
      <c r="AB189" s="75">
        <f>1000*LN(L189)</f>
        <v>128.35285247566796</v>
      </c>
      <c r="AC189" s="75">
        <f>1000*LN(M189)</f>
        <v>-29.191740844914712</v>
      </c>
      <c r="AD189" s="75">
        <f>1000*LN(N189)</f>
        <v>-22.442363090233055</v>
      </c>
      <c r="AE189" s="75">
        <f>1000*LN(O189)</f>
        <v>358.12351550803783</v>
      </c>
      <c r="AF189" s="75">
        <f>1000*LN(P189)</f>
        <v>-240.43105657970375</v>
      </c>
      <c r="AG189" s="75">
        <f>1000*LN(Q189)</f>
        <v>-356.07581645720319</v>
      </c>
      <c r="AI189" s="40">
        <f>'d-beta'!T189/'d-beta'!Q189</f>
        <v>1.0175477208014176</v>
      </c>
      <c r="AJ189" s="40">
        <f>'d-beta'!Q189/'d-beta'!G189</f>
        <v>1.0014474653081582</v>
      </c>
      <c r="AK189" s="40">
        <f>'d-beta'!T189/'d-beta'!G189</f>
        <v>1.0190205858266732</v>
      </c>
      <c r="AL189" s="40">
        <f>'d-beta'!T191/'d-beta'!F191</f>
        <v>0.9056123447256561</v>
      </c>
      <c r="AN189" s="4">
        <f>'d-beta'!U189/'d-beta'!W189</f>
        <v>0.99641994580304893</v>
      </c>
      <c r="AO189" s="4">
        <f>'d-beta'!W189/'d-beta'!P189</f>
        <v>0.98718239263058027</v>
      </c>
      <c r="AP189" s="4">
        <f>'d-beta'!P189/'d-beta'!Q189</f>
        <v>1.0103891470979871</v>
      </c>
      <c r="AQ189" s="4">
        <f>'d-beta'!Q189/'d-beta'!G189</f>
        <v>1.0014474653081582</v>
      </c>
      <c r="AR189" s="4">
        <f>'d-beta'!U189/'d-beta'!G189</f>
        <v>0.99530608099294227</v>
      </c>
      <c r="AS189" s="4">
        <f>'d-beta'!U191/'d-beta'!F191</f>
        <v>0.88479174565846241</v>
      </c>
      <c r="AU189" s="53">
        <f t="shared" si="27"/>
        <v>17.395537285373329</v>
      </c>
      <c r="AV189" s="12">
        <f t="shared" si="28"/>
        <v>1.4464187400413453</v>
      </c>
      <c r="AW189" s="12">
        <f t="shared" si="29"/>
        <v>18.841956025414735</v>
      </c>
      <c r="AX189" s="12">
        <f t="shared" si="25"/>
        <v>-99.143940082779039</v>
      </c>
      <c r="AY189" s="12"/>
      <c r="AZ189" s="53">
        <f t="shared" si="30"/>
        <v>-3.586477927095058</v>
      </c>
      <c r="BA189" s="53">
        <f t="shared" si="31"/>
        <v>-12.900461656014871</v>
      </c>
      <c r="BB189" s="12">
        <f t="shared" si="32"/>
        <v>10.335550802857808</v>
      </c>
      <c r="BC189" s="12">
        <f t="shared" si="33"/>
        <v>1.4464187400413453</v>
      </c>
      <c r="BD189" s="12">
        <f t="shared" si="34"/>
        <v>-4.7049700402108217</v>
      </c>
      <c r="BE189" s="12">
        <f t="shared" si="26"/>
        <v>-122.40297730543243</v>
      </c>
    </row>
    <row r="190" spans="1:57" x14ac:dyDescent="0.2">
      <c r="A190" s="72">
        <f>'d-beta'!A190</f>
        <v>370</v>
      </c>
      <c r="B190" s="44">
        <f t="shared" si="36"/>
        <v>1.5548472362590375</v>
      </c>
      <c r="D190" s="40">
        <f>'d-beta'!F190/'d-beta'!J190</f>
        <v>1.1264139752537525</v>
      </c>
      <c r="E190" s="39">
        <f>'d-beta'!J190/'d-beta'!K190</f>
        <v>1.024676955808538</v>
      </c>
      <c r="F190" s="39">
        <f>'d-beta'!K190/'d-beta'!L190</f>
        <v>0.9602559755527037</v>
      </c>
      <c r="G190" s="39">
        <f>'d-beta'!L190/'d-beta'!M190</f>
        <v>0.9930864871085574</v>
      </c>
      <c r="H190" s="39">
        <f>'d-beta'!M190/'d-beta'!P190</f>
        <v>1.0101504717594894</v>
      </c>
      <c r="I190" s="39">
        <f>'d-beta'!N190/'d-beta'!P190</f>
        <v>1.0066543220019366</v>
      </c>
      <c r="J190" s="39">
        <f>'d-beta'!P190/'d-beta'!Q190</f>
        <v>1.0103118581035575</v>
      </c>
      <c r="K190" s="39">
        <f>'d-beta'!Q190/'d-beta'!G190</f>
        <v>1.0013893873135367</v>
      </c>
      <c r="L190" s="133">
        <f>'d-beta'!F190/'d-beta'!R190</f>
        <v>1.137017782500741</v>
      </c>
      <c r="M190" s="39">
        <f>'d-beta'!R190/'d-beta'!N190</f>
        <v>0.97139875364091677</v>
      </c>
      <c r="N190" s="39">
        <f>'d-beta'!R190/'d-beta'!P190</f>
        <v>0.97786275373992337</v>
      </c>
      <c r="O190" s="133">
        <f>'d-beta'!F190/'d-beta'!S190</f>
        <v>1.4290921080863175</v>
      </c>
      <c r="P190" s="39">
        <f>'d-beta'!S190/'d-beta'!G190</f>
        <v>0.78712439995469718</v>
      </c>
      <c r="Q190" s="39">
        <f>'d-beta'!H190/'d-beta'!N190</f>
        <v>0.70199870830321509</v>
      </c>
      <c r="R190" s="75">
        <f t="shared" si="35"/>
        <v>-117.67037869521364</v>
      </c>
      <c r="T190" s="75">
        <f>1000*LN(D190)</f>
        <v>119.03911335262254</v>
      </c>
      <c r="U190" s="75">
        <f>1000*LN(E190)</f>
        <v>24.377397850584011</v>
      </c>
      <c r="V190" s="75">
        <f>1000*LN(F190)</f>
        <v>-40.555388861969163</v>
      </c>
      <c r="W190" s="75">
        <f>1000*LN(G190)</f>
        <v>-6.9375219436094895</v>
      </c>
      <c r="X190" s="75">
        <f>1000*LN(H190)</f>
        <v>10.099301696549443</v>
      </c>
      <c r="Y190" s="75">
        <f>1000*LN(I190)</f>
        <v>6.6322797314949575</v>
      </c>
      <c r="Z190" s="75">
        <f>1000*LN(J190)</f>
        <v>10.259053592960509</v>
      </c>
      <c r="AA190" s="75">
        <f>1000*LN(K190)</f>
        <v>1.3884230080756621</v>
      </c>
      <c r="AB190" s="75">
        <f>1000*LN(L190)</f>
        <v>128.40885448843832</v>
      </c>
      <c r="AC190" s="75">
        <f>1000*LN(M190)</f>
        <v>-29.01823212575594</v>
      </c>
      <c r="AD190" s="75">
        <f>1000*LN(N190)</f>
        <v>-22.385952394260929</v>
      </c>
      <c r="AE190" s="75">
        <f>1000*LN(O190)</f>
        <v>357.03935319403598</v>
      </c>
      <c r="AF190" s="75">
        <f>1000*LN(P190)</f>
        <v>-239.36897449882221</v>
      </c>
      <c r="AG190" s="75">
        <f>1000*LN(Q190)</f>
        <v>-353.8237149819289</v>
      </c>
      <c r="AI190" s="40">
        <f>'d-beta'!T190/'d-beta'!Q190</f>
        <v>1.0174367903367116</v>
      </c>
      <c r="AJ190" s="40">
        <f>'d-beta'!Q190/'d-beta'!G190</f>
        <v>1.0013893873135367</v>
      </c>
      <c r="AK190" s="40">
        <f>'d-beta'!T190/'d-beta'!G190</f>
        <v>1.0188504041055311</v>
      </c>
      <c r="AL190" s="40">
        <f>'d-beta'!T192/'d-beta'!F192</f>
        <v>0.9054798649813558</v>
      </c>
      <c r="AN190" s="4">
        <f>'d-beta'!U190/'d-beta'!W190</f>
        <v>0.99643274771454349</v>
      </c>
      <c r="AO190" s="4">
        <f>'d-beta'!W190/'d-beta'!P190</f>
        <v>0.98727862633650942</v>
      </c>
      <c r="AP190" s="4">
        <f>'d-beta'!P190/'d-beta'!Q190</f>
        <v>1.0103118581035575</v>
      </c>
      <c r="AQ190" s="4">
        <f>'d-beta'!Q190/'d-beta'!G190</f>
        <v>1.0013893873135367</v>
      </c>
      <c r="AR190" s="4">
        <f>'d-beta'!U190/'d-beta'!G190</f>
        <v>0.99528202805946164</v>
      </c>
      <c r="AS190" s="4">
        <f>'d-beta'!U192/'d-beta'!F192</f>
        <v>0.88479008714291385</v>
      </c>
      <c r="AU190" s="53">
        <f t="shared" si="27"/>
        <v>17.286513885727068</v>
      </c>
      <c r="AV190" s="12">
        <f t="shared" si="28"/>
        <v>1.3884230080756621</v>
      </c>
      <c r="AW190" s="12">
        <f t="shared" si="29"/>
        <v>18.674936893802872</v>
      </c>
      <c r="AX190" s="12">
        <f t="shared" si="25"/>
        <v>-99.290238260007712</v>
      </c>
      <c r="AY190" s="12"/>
      <c r="AZ190" s="53">
        <f t="shared" si="30"/>
        <v>-3.5736301019282792</v>
      </c>
      <c r="BA190" s="53">
        <f t="shared" si="31"/>
        <v>-12.802983199787162</v>
      </c>
      <c r="BB190" s="12">
        <f t="shared" si="32"/>
        <v>10.259053592960509</v>
      </c>
      <c r="BC190" s="12">
        <f t="shared" si="33"/>
        <v>1.3884230080756621</v>
      </c>
      <c r="BD190" s="12">
        <f t="shared" si="34"/>
        <v>-4.7291367006790628</v>
      </c>
      <c r="BE190" s="12">
        <f t="shared" si="26"/>
        <v>-122.40485177714979</v>
      </c>
    </row>
    <row r="191" spans="1:57" x14ac:dyDescent="0.2">
      <c r="A191" s="72">
        <f>'d-beta'!A191</f>
        <v>372</v>
      </c>
      <c r="B191" s="44">
        <f t="shared" si="36"/>
        <v>1.5500271254746958</v>
      </c>
      <c r="D191" s="40">
        <f>'d-beta'!F191/'d-beta'!J191</f>
        <v>1.1264905276681141</v>
      </c>
      <c r="E191" s="39">
        <f>'d-beta'!J191/'d-beta'!K191</f>
        <v>1.024595681283768</v>
      </c>
      <c r="F191" s="39">
        <f>'d-beta'!K191/'d-beta'!L191</f>
        <v>0.96033993113464089</v>
      </c>
      <c r="G191" s="39">
        <f>'d-beta'!L191/'d-beta'!M191</f>
        <v>0.9932413344405161</v>
      </c>
      <c r="H191" s="39">
        <f>'d-beta'!M191/'d-beta'!P191</f>
        <v>1.0100283903773</v>
      </c>
      <c r="I191" s="39">
        <f>'d-beta'!N191/'d-beta'!P191</f>
        <v>1.0065351878252518</v>
      </c>
      <c r="J191" s="39">
        <f>'d-beta'!P191/'d-beta'!Q191</f>
        <v>1.0102363478050995</v>
      </c>
      <c r="K191" s="39">
        <f>'d-beta'!Q191/'d-beta'!G191</f>
        <v>1.0013322443676218</v>
      </c>
      <c r="L191" s="133">
        <f>'d-beta'!F191/'d-beta'!R191</f>
        <v>1.1370731641459864</v>
      </c>
      <c r="M191" s="39">
        <f>'d-beta'!R191/'d-beta'!N191</f>
        <v>0.97157436280699938</v>
      </c>
      <c r="N191" s="39">
        <f>'d-beta'!R191/'d-beta'!P191</f>
        <v>0.97792378375414246</v>
      </c>
      <c r="O191" s="133">
        <f>'d-beta'!F191/'d-beta'!S191</f>
        <v>1.427549908864381</v>
      </c>
      <c r="P191" s="39">
        <f>'d-beta'!S191/'d-beta'!G191</f>
        <v>0.7879584357424626</v>
      </c>
      <c r="Q191" s="39">
        <f>'d-beta'!H191/'d-beta'!N191</f>
        <v>0.70357102973137808</v>
      </c>
      <c r="R191" s="75">
        <f t="shared" si="35"/>
        <v>-117.64968732862161</v>
      </c>
      <c r="T191" s="75">
        <f>1000*LN(D191)</f>
        <v>119.10707221576274</v>
      </c>
      <c r="U191" s="75">
        <f>1000*LN(E191)</f>
        <v>24.298077487503424</v>
      </c>
      <c r="V191" s="75">
        <f>1000*LN(F191)</f>
        <v>-40.467962265152678</v>
      </c>
      <c r="W191" s="75">
        <f>1000*LN(G191)</f>
        <v>-6.7816087750051075</v>
      </c>
      <c r="X191" s="75">
        <f>1000*LN(H191)</f>
        <v>9.9784397425649622</v>
      </c>
      <c r="Y191" s="75">
        <f>1000*LN(I191)</f>
        <v>6.5139260680744213</v>
      </c>
      <c r="Z191" s="75">
        <f>1000*LN(J191)</f>
        <v>10.184311205451694</v>
      </c>
      <c r="AA191" s="75">
        <f>1000*LN(K191)</f>
        <v>1.3313577174966658</v>
      </c>
      <c r="AB191" s="75">
        <f>1000*LN(L191)</f>
        <v>128.45756111148515</v>
      </c>
      <c r="AC191" s="75">
        <f>1000*LN(M191)</f>
        <v>-28.837468773886378</v>
      </c>
      <c r="AD191" s="75">
        <f>1000*LN(N191)</f>
        <v>-22.323542705811906</v>
      </c>
      <c r="AE191" s="75">
        <f>1000*LN(O191)</f>
        <v>355.95962436374373</v>
      </c>
      <c r="AF191" s="75">
        <f>1000*LN(P191)</f>
        <v>-238.309937035122</v>
      </c>
      <c r="AG191" s="75">
        <f>1000*LN(Q191)</f>
        <v>-351.58644131068132</v>
      </c>
      <c r="AI191" s="40">
        <f>'d-beta'!T191/'d-beta'!Q191</f>
        <v>1.0173227172857224</v>
      </c>
      <c r="AJ191" s="40">
        <f>'d-beta'!Q191/'d-beta'!G191</f>
        <v>1.0013322443676218</v>
      </c>
      <c r="AK191" s="40">
        <f>'d-beta'!T191/'d-beta'!G191</f>
        <v>1.0186780397458801</v>
      </c>
      <c r="AL191" s="40" t="e">
        <f>'d-beta'!T193/'d-beta'!F193</f>
        <v>#N/A</v>
      </c>
      <c r="AN191" s="4">
        <f>'d-beta'!U191/'d-beta'!W191</f>
        <v>0.99644584737370245</v>
      </c>
      <c r="AO191" s="4">
        <f>'d-beta'!W191/'d-beta'!P191</f>
        <v>0.98737193640712184</v>
      </c>
      <c r="AP191" s="4">
        <f>'d-beta'!P191/'d-beta'!Q191</f>
        <v>1.0102363478050995</v>
      </c>
      <c r="AQ191" s="4">
        <f>'d-beta'!Q191/'d-beta'!G191</f>
        <v>1.0013322443676218</v>
      </c>
      <c r="AR191" s="4">
        <f>'d-beta'!U191/'d-beta'!G191</f>
        <v>0.99525798902812079</v>
      </c>
      <c r="AS191" s="4" t="e">
        <f>'d-beta'!U193/'d-beta'!F193</f>
        <v>#N/A</v>
      </c>
      <c r="AU191" s="53">
        <f t="shared" si="27"/>
        <v>17.174389528345881</v>
      </c>
      <c r="AV191" s="12">
        <f t="shared" si="28"/>
        <v>1.3313577174966658</v>
      </c>
      <c r="AW191" s="12">
        <f t="shared" si="29"/>
        <v>18.50574724584261</v>
      </c>
      <c r="AX191" s="12" t="e">
        <f t="shared" si="25"/>
        <v>#N/A</v>
      </c>
      <c r="AY191" s="12"/>
      <c r="AZ191" s="53">
        <f t="shared" si="30"/>
        <v>-3.5604836321017266</v>
      </c>
      <c r="BA191" s="53">
        <f t="shared" si="31"/>
        <v>-12.708475267657418</v>
      </c>
      <c r="BB191" s="12">
        <f t="shared" si="32"/>
        <v>10.184311205451694</v>
      </c>
      <c r="BC191" s="12">
        <f t="shared" si="33"/>
        <v>1.3313577174966658</v>
      </c>
      <c r="BD191" s="12">
        <f t="shared" si="34"/>
        <v>-4.7532899768108239</v>
      </c>
      <c r="BE191" s="12" t="e">
        <f t="shared" si="26"/>
        <v>#N/A</v>
      </c>
    </row>
    <row r="192" spans="1:57" x14ac:dyDescent="0.2">
      <c r="A192" s="72">
        <f>'d-beta'!A192</f>
        <v>374</v>
      </c>
      <c r="B192" s="44">
        <f t="shared" si="36"/>
        <v>1.5452368075407557</v>
      </c>
      <c r="D192" s="40">
        <f>'d-beta'!F192/'d-beta'!J192</f>
        <v>1.1265693378757009</v>
      </c>
      <c r="E192" s="39">
        <f>'d-beta'!J192/'d-beta'!K192</f>
        <v>1.0245126527817199</v>
      </c>
      <c r="F192" s="39">
        <f>'d-beta'!K192/'d-beta'!L192</f>
        <v>0.9604221293387678</v>
      </c>
      <c r="G192" s="39">
        <f>'d-beta'!L192/'d-beta'!M192</f>
        <v>0.99339780786589305</v>
      </c>
      <c r="H192" s="39">
        <f>'d-beta'!M192/'d-beta'!P192</f>
        <v>1.009906279005355</v>
      </c>
      <c r="I192" s="39">
        <f>'d-beta'!N192/'d-beta'!P192</f>
        <v>1.0064162095949949</v>
      </c>
      <c r="J192" s="39">
        <f>'d-beta'!P192/'d-beta'!Q192</f>
        <v>1.0101612452470989</v>
      </c>
      <c r="K192" s="39">
        <f>'d-beta'!Q192/'d-beta'!G192</f>
        <v>1.0012716522550653</v>
      </c>
      <c r="L192" s="133">
        <f>'d-beta'!F192/'d-beta'!R192</f>
        <v>1.1371352226531322</v>
      </c>
      <c r="M192" s="39">
        <f>'d-beta'!R192/'d-beta'!N192</f>
        <v>0.97174417501272392</v>
      </c>
      <c r="N192" s="39">
        <f>'d-beta'!R192/'d-beta'!P192</f>
        <v>0.97797908931232092</v>
      </c>
      <c r="O192" s="133">
        <f>'d-beta'!F192/'d-beta'!S192</f>
        <v>1.4260238012381432</v>
      </c>
      <c r="P192" s="39">
        <f>'d-beta'!S192/'d-beta'!G192</f>
        <v>0.7887829786486712</v>
      </c>
      <c r="Q192" s="39">
        <f>'d-beta'!H192/'d-beta'!N192</f>
        <v>0.70513185476566342</v>
      </c>
      <c r="R192" s="75">
        <f t="shared" si="35"/>
        <v>-117.62595804436198</v>
      </c>
      <c r="T192" s="75">
        <f>1000*LN(D192)</f>
        <v>119.17703059443187</v>
      </c>
      <c r="U192" s="75">
        <f>1000*LN(E192)</f>
        <v>24.217038822330636</v>
      </c>
      <c r="V192" s="75">
        <f>1000*LN(F192)</f>
        <v>-40.382373106694573</v>
      </c>
      <c r="W192" s="75">
        <f>1000*LN(G192)</f>
        <v>-6.6240830096375198</v>
      </c>
      <c r="X192" s="75">
        <f>1000*LN(H192)</f>
        <v>9.8575334836204291</v>
      </c>
      <c r="Y192" s="75">
        <f>1000*LN(I192)</f>
        <v>6.3957133476402435</v>
      </c>
      <c r="Z192" s="75">
        <f>1000*LN(J192)</f>
        <v>10.109966870164975</v>
      </c>
      <c r="AA192" s="75">
        <f>1000*LN(K192)</f>
        <v>1.2708443901460436</v>
      </c>
      <c r="AB192" s="75">
        <f>1000*LN(L192)</f>
        <v>128.51213703119546</v>
      </c>
      <c r="AC192" s="75">
        <f>1000*LN(M192)</f>
        <v>-28.662703594784787</v>
      </c>
      <c r="AD192" s="75">
        <f>1000*LN(N192)</f>
        <v>-22.266990247144587</v>
      </c>
      <c r="AE192" s="75">
        <f>1000*LN(O192)</f>
        <v>354.89001276315133</v>
      </c>
      <c r="AF192" s="75">
        <f>1000*LN(P192)</f>
        <v>-237.26405471878942</v>
      </c>
      <c r="AG192" s="75">
        <f>1000*LN(Q192)</f>
        <v>-349.37046562102921</v>
      </c>
      <c r="AI192" s="40">
        <f>'d-beta'!T192/'d-beta'!Q192</f>
        <v>1.017211312169529</v>
      </c>
      <c r="AJ192" s="40">
        <f>'d-beta'!Q192/'d-beta'!G192</f>
        <v>1.0012716522550653</v>
      </c>
      <c r="AK192" s="40">
        <f>'d-beta'!T192/'d-beta'!G192</f>
        <v>1.0185048512285273</v>
      </c>
      <c r="AL192" s="40" t="e">
        <f>'d-beta'!T194/'d-beta'!F194</f>
        <v>#N/A</v>
      </c>
      <c r="AN192" s="4">
        <f>'d-beta'!U192/'d-beta'!W192</f>
        <v>0.99646212125231803</v>
      </c>
      <c r="AO192" s="4">
        <f>'d-beta'!W192/'d-beta'!P192</f>
        <v>0.98746368935887008</v>
      </c>
      <c r="AP192" s="4">
        <f>'d-beta'!P192/'d-beta'!Q192</f>
        <v>1.0101612452470989</v>
      </c>
      <c r="AQ192" s="4">
        <f>'d-beta'!Q192/'d-beta'!G192</f>
        <v>1.0012716522550653</v>
      </c>
      <c r="AR192" s="4">
        <f>'d-beta'!U192/'d-beta'!G192</f>
        <v>0.99523250701165455</v>
      </c>
      <c r="AS192" s="4" t="e">
        <f>'d-beta'!U194/'d-beta'!F194</f>
        <v>#N/A</v>
      </c>
      <c r="AU192" s="53">
        <f t="shared" si="27"/>
        <v>17.064875394208123</v>
      </c>
      <c r="AV192" s="12">
        <f t="shared" si="28"/>
        <v>1.2708443901460436</v>
      </c>
      <c r="AW192" s="12">
        <f t="shared" si="29"/>
        <v>18.335719784354151</v>
      </c>
      <c r="AX192" s="12" t="e">
        <f t="shared" si="25"/>
        <v>#N/A</v>
      </c>
      <c r="AY192" s="12"/>
      <c r="AZ192" s="53">
        <f t="shared" si="30"/>
        <v>-3.5441518406972681</v>
      </c>
      <c r="BA192" s="53">
        <f t="shared" si="31"/>
        <v>-12.615553152401706</v>
      </c>
      <c r="BB192" s="12">
        <f t="shared" si="32"/>
        <v>10.109966870164975</v>
      </c>
      <c r="BC192" s="12">
        <f t="shared" si="33"/>
        <v>1.2708443901460436</v>
      </c>
      <c r="BD192" s="12">
        <f t="shared" si="34"/>
        <v>-4.7788937327878847</v>
      </c>
      <c r="BE192" s="12" t="e">
        <f t="shared" si="26"/>
        <v>#N/A</v>
      </c>
    </row>
    <row r="193" spans="1:57" x14ac:dyDescent="0.2">
      <c r="A193" s="72">
        <f>'d-beta'!A193</f>
        <v>376</v>
      </c>
      <c r="B193" s="44">
        <f t="shared" si="36"/>
        <v>1.5404760070861896</v>
      </c>
      <c r="D193" s="40" t="e">
        <f>'d-beta'!F193/'d-beta'!J193</f>
        <v>#N/A</v>
      </c>
      <c r="E193" s="39">
        <f>'d-beta'!J193/'d-beta'!K193</f>
        <v>1.0244324940411311</v>
      </c>
      <c r="F193" s="39">
        <f>'d-beta'!K193/'d-beta'!L193</f>
        <v>0.96050653807724051</v>
      </c>
      <c r="G193" s="39">
        <f>'d-beta'!L193/'d-beta'!M193</f>
        <v>0.99354727323736958</v>
      </c>
      <c r="H193" s="39">
        <f>'d-beta'!M193/'d-beta'!P193</f>
        <v>1.0097871360747628</v>
      </c>
      <c r="I193" s="39">
        <f>'d-beta'!N193/'d-beta'!P193</f>
        <v>1.0063003772908112</v>
      </c>
      <c r="J193" s="39">
        <f>'d-beta'!P193/'d-beta'!Q193</f>
        <v>1.0100850532648824</v>
      </c>
      <c r="K193" s="39">
        <f>'d-beta'!Q193/'d-beta'!G193</f>
        <v>1.0012149476142673</v>
      </c>
      <c r="L193" s="133" t="e">
        <f>'d-beta'!F193/'d-beta'!R193</f>
        <v>#N/A</v>
      </c>
      <c r="M193" s="39">
        <f>'d-beta'!R193/'d-beta'!N193</f>
        <v>0.97191242393399313</v>
      </c>
      <c r="N193" s="39">
        <f>'d-beta'!R193/'d-beta'!P193</f>
        <v>0.97803583889840418</v>
      </c>
      <c r="O193" s="133" t="e">
        <f>'d-beta'!F193/'d-beta'!S193</f>
        <v>#N/A</v>
      </c>
      <c r="P193" s="39">
        <f>'d-beta'!S193/'d-beta'!G193</f>
        <v>0.78960475684634135</v>
      </c>
      <c r="Q193" s="39">
        <f>'d-beta'!H193/'d-beta'!N193</f>
        <v>0.7066894774454815</v>
      </c>
      <c r="T193" s="75" t="e">
        <f>1000*LN(D193)</f>
        <v>#N/A</v>
      </c>
      <c r="U193" s="75">
        <f>1000*LN(E193)</f>
        <v>24.138794911551528</v>
      </c>
      <c r="V193" s="75">
        <f>1000*LN(F193)</f>
        <v>-40.294489844854787</v>
      </c>
      <c r="W193" s="75">
        <f>1000*LN(G193)</f>
        <v>-6.4736355985037797</v>
      </c>
      <c r="X193" s="75">
        <f>1000*LN(H193)</f>
        <v>9.7395522793041227</v>
      </c>
      <c r="Y193" s="75">
        <f>1000*LN(I193)</f>
        <v>6.2806128858402408</v>
      </c>
      <c r="Z193" s="75">
        <f>1000*LN(J193)</f>
        <v>10.034538460956872</v>
      </c>
      <c r="AA193" s="75">
        <f>1000*LN(K193)</f>
        <v>1.2142101626642265</v>
      </c>
      <c r="AB193" s="75" t="e">
        <f>1000*LN(L193)</f>
        <v>#N/A</v>
      </c>
      <c r="AC193" s="75">
        <f>1000*LN(M193)</f>
        <v>-28.489577414182079</v>
      </c>
      <c r="AD193" s="75">
        <f>1000*LN(N193)</f>
        <v>-22.208964528341824</v>
      </c>
      <c r="AE193" s="75" t="e">
        <f>1000*LN(O193)</f>
        <v>#N/A</v>
      </c>
      <c r="AF193" s="75">
        <f>1000*LN(P193)</f>
        <v>-236.22276650621262</v>
      </c>
      <c r="AG193" s="75">
        <f>1000*LN(Q193)</f>
        <v>-347.16392110117408</v>
      </c>
      <c r="AI193" s="40">
        <f>'d-beta'!T193/'d-beta'!Q193</f>
        <v>1.0171011782385333</v>
      </c>
      <c r="AJ193" s="40">
        <f>'d-beta'!Q193/'d-beta'!G193</f>
        <v>1.0012149476142673</v>
      </c>
      <c r="AK193" s="40">
        <f>'d-beta'!T193/'d-beta'!G193</f>
        <v>1.0183369028885028</v>
      </c>
      <c r="AL193" s="40" t="e">
        <f>'d-beta'!T195/'d-beta'!F195</f>
        <v>#N/A</v>
      </c>
      <c r="AN193" s="4">
        <f>'d-beta'!U193/'d-beta'!W193</f>
        <v>0.99647575695897672</v>
      </c>
      <c r="AO193" s="4">
        <f>'d-beta'!W193/'d-beta'!P193</f>
        <v>0.98755674229813895</v>
      </c>
      <c r="AP193" s="4">
        <f>'d-beta'!P193/'d-beta'!Q193</f>
        <v>1.0100850532648824</v>
      </c>
      <c r="AQ193" s="4">
        <f>'d-beta'!Q193/'d-beta'!G193</f>
        <v>1.0012149476142673</v>
      </c>
      <c r="AR193" s="4">
        <f>'d-beta'!U193/'d-beta'!G193</f>
        <v>0.99520847366981446</v>
      </c>
      <c r="AS193" s="4" t="e">
        <f>'d-beta'!U195/'d-beta'!F195</f>
        <v>#N/A</v>
      </c>
      <c r="AU193" s="53">
        <f t="shared" si="27"/>
        <v>16.956599078133213</v>
      </c>
      <c r="AV193" s="12">
        <f t="shared" si="28"/>
        <v>1.2142101626642265</v>
      </c>
      <c r="AW193" s="12">
        <f t="shared" si="29"/>
        <v>18.170809240797507</v>
      </c>
      <c r="AX193" s="12" t="e">
        <f t="shared" si="25"/>
        <v>#N/A</v>
      </c>
      <c r="AY193" s="12"/>
      <c r="AZ193" s="53">
        <f t="shared" si="30"/>
        <v>-3.5304678149100326</v>
      </c>
      <c r="BA193" s="53">
        <f t="shared" si="31"/>
        <v>-12.521323302577164</v>
      </c>
      <c r="BB193" s="12">
        <f t="shared" si="32"/>
        <v>10.034538460956872</v>
      </c>
      <c r="BC193" s="12">
        <f t="shared" si="33"/>
        <v>1.2142101626642265</v>
      </c>
      <c r="BD193" s="12">
        <f t="shared" si="34"/>
        <v>-4.8030424938659753</v>
      </c>
      <c r="BE193" s="12" t="e">
        <f t="shared" si="26"/>
        <v>#N/A</v>
      </c>
    </row>
    <row r="194" spans="1:57" x14ac:dyDescent="0.2">
      <c r="A194" s="72">
        <f>'d-beta'!A194</f>
        <v>378</v>
      </c>
      <c r="B194" s="44">
        <f t="shared" si="36"/>
        <v>1.5357444521231667</v>
      </c>
      <c r="D194" s="40" t="e">
        <f>'d-beta'!F194/'d-beta'!J194</f>
        <v>#N/A</v>
      </c>
      <c r="E194" s="39">
        <f>'d-beta'!J194/'d-beta'!K194</f>
        <v>1.0243505977542784</v>
      </c>
      <c r="F194" s="39">
        <f>'d-beta'!K194/'d-beta'!L194</f>
        <v>0.96058915634799824</v>
      </c>
      <c r="G194" s="39">
        <f>'d-beta'!L194/'d-beta'!M194</f>
        <v>0.99369828934993554</v>
      </c>
      <c r="H194" s="39">
        <f>'d-beta'!M194/'d-beta'!P194</f>
        <v>1.0096680201032981</v>
      </c>
      <c r="I194" s="39">
        <f>'d-beta'!N194/'d-beta'!P194</f>
        <v>1.0061847614861108</v>
      </c>
      <c r="J194" s="39">
        <f>'d-beta'!P194/'d-beta'!Q194</f>
        <v>1.0100107769521711</v>
      </c>
      <c r="K194" s="39">
        <f>'d-beta'!Q194/'d-beta'!G194</f>
        <v>1.0011621694459722</v>
      </c>
      <c r="L194" s="133" t="e">
        <f>'d-beta'!F194/'d-beta'!R194</f>
        <v>#N/A</v>
      </c>
      <c r="M194" s="39">
        <f>'d-beta'!R194/'d-beta'!N194</f>
        <v>0.97207906582294989</v>
      </c>
      <c r="N194" s="39">
        <f>'d-beta'!R194/'d-beta'!P194</f>
        <v>0.97809114299070632</v>
      </c>
      <c r="O194" s="133" t="e">
        <f>'d-beta'!F194/'d-beta'!S194</f>
        <v>#N/A</v>
      </c>
      <c r="P194" s="39">
        <f>'d-beta'!S194/'d-beta'!G194</f>
        <v>0.79042363956565231</v>
      </c>
      <c r="Q194" s="39">
        <f>'d-beta'!H194/'d-beta'!N194</f>
        <v>0.70823058690499496</v>
      </c>
      <c r="T194" s="75" t="e">
        <f>1000*LN(D194)</f>
        <v>#N/A</v>
      </c>
      <c r="U194" s="75">
        <f>1000*LN(E194)</f>
        <v>24.058848637859292</v>
      </c>
      <c r="V194" s="75">
        <f>1000*LN(F194)</f>
        <v>-40.208478230703122</v>
      </c>
      <c r="W194" s="75">
        <f>1000*LN(G194)</f>
        <v>-6.3216502417871752</v>
      </c>
      <c r="X194" s="75">
        <f>1000*LN(H194)</f>
        <v>9.621583854763113</v>
      </c>
      <c r="Y194" s="75">
        <f>1000*LN(I194)</f>
        <v>6.1657143431380685</v>
      </c>
      <c r="Z194" s="75">
        <f>1000*LN(J194)</f>
        <v>9.961001045915749</v>
      </c>
      <c r="AA194" s="75">
        <f>1000*LN(K194)</f>
        <v>1.1614946498293781</v>
      </c>
      <c r="AB194" s="75" t="e">
        <f>1000*LN(L194)</f>
        <v>#N/A</v>
      </c>
      <c r="AC194" s="75">
        <f>1000*LN(M194)</f>
        <v>-28.31813439064727</v>
      </c>
      <c r="AD194" s="75">
        <f>1000*LN(N194)</f>
        <v>-22.152420047509121</v>
      </c>
      <c r="AE194" s="75" t="e">
        <f>1000*LN(O194)</f>
        <v>#N/A</v>
      </c>
      <c r="AF194" s="75">
        <f>1000*LN(P194)</f>
        <v>-235.18622463837136</v>
      </c>
      <c r="AG194" s="75">
        <f>1000*LN(Q194)</f>
        <v>-344.98555059423029</v>
      </c>
      <c r="AI194" s="40">
        <f>'d-beta'!T194/'d-beta'!Q194</f>
        <v>1.0169894228294654</v>
      </c>
      <c r="AJ194" s="40">
        <f>'d-beta'!Q194/'d-beta'!G194</f>
        <v>1.0011621694459722</v>
      </c>
      <c r="AK194" s="40">
        <f>'d-beta'!T194/'d-beta'!G194</f>
        <v>1.0181713368635545</v>
      </c>
      <c r="AL194" s="40" t="e">
        <f>'d-beta'!T196/'d-beta'!F196</f>
        <v>#N/A</v>
      </c>
      <c r="AN194" s="4">
        <f>'d-beta'!U194/'d-beta'!W194</f>
        <v>0.99648668458462497</v>
      </c>
      <c r="AO194" s="4">
        <f>'d-beta'!W194/'d-beta'!P194</f>
        <v>0.98764966231404749</v>
      </c>
      <c r="AP194" s="4">
        <f>'d-beta'!P194/'d-beta'!Q194</f>
        <v>1.0100107769521711</v>
      </c>
      <c r="AQ194" s="4">
        <f>'d-beta'!Q194/'d-beta'!G194</f>
        <v>1.0011621694459722</v>
      </c>
      <c r="AR194" s="4">
        <f>'d-beta'!U194/'d-beta'!G194</f>
        <v>0.99518737514672051</v>
      </c>
      <c r="AS194" s="4" t="e">
        <f>'d-beta'!U196/'d-beta'!F196</f>
        <v>#N/A</v>
      </c>
      <c r="AU194" s="53">
        <f t="shared" si="27"/>
        <v>16.846716647997894</v>
      </c>
      <c r="AV194" s="12">
        <f t="shared" si="28"/>
        <v>1.1614946498293781</v>
      </c>
      <c r="AW194" s="12">
        <f t="shared" si="29"/>
        <v>18.008211297827096</v>
      </c>
      <c r="AX194" s="12" t="e">
        <f t="shared" si="25"/>
        <v>#N/A</v>
      </c>
      <c r="AY194" s="12"/>
      <c r="AZ194" s="53">
        <f t="shared" si="30"/>
        <v>-3.5195016015779892</v>
      </c>
      <c r="BA194" s="53">
        <f t="shared" si="31"/>
        <v>-12.427236916708706</v>
      </c>
      <c r="BB194" s="12">
        <f t="shared" si="32"/>
        <v>9.961001045915749</v>
      </c>
      <c r="BC194" s="12">
        <f t="shared" si="33"/>
        <v>1.1614946498293781</v>
      </c>
      <c r="BD194" s="12">
        <f t="shared" si="34"/>
        <v>-4.8242428225415894</v>
      </c>
      <c r="BE194" s="12" t="e">
        <f t="shared" si="26"/>
        <v>#N/A</v>
      </c>
    </row>
    <row r="195" spans="1:57" x14ac:dyDescent="0.2">
      <c r="A195" s="72">
        <f>'d-beta'!A195</f>
        <v>380</v>
      </c>
      <c r="B195" s="44">
        <f t="shared" si="36"/>
        <v>1.5310418739952538</v>
      </c>
      <c r="D195" s="40" t="e">
        <f>'d-beta'!F195/'d-beta'!J195</f>
        <v>#N/A</v>
      </c>
      <c r="E195" s="39">
        <f>'d-beta'!J195/'d-beta'!K195</f>
        <v>1.024271623395566</v>
      </c>
      <c r="F195" s="39">
        <f>'d-beta'!K195/'d-beta'!L195</f>
        <v>0.96066977852119773</v>
      </c>
      <c r="G195" s="39">
        <f>'d-beta'!L195/'d-beta'!M195</f>
        <v>0.9938465019931414</v>
      </c>
      <c r="H195" s="39">
        <f>'d-beta'!M195/'d-beta'!P195</f>
        <v>1.0095519527635524</v>
      </c>
      <c r="I195" s="39">
        <f>'d-beta'!N195/'d-beta'!P195</f>
        <v>1.0060723752982854</v>
      </c>
      <c r="J195" s="39">
        <f>'d-beta'!P195/'d-beta'!Q195</f>
        <v>1.0099384203802122</v>
      </c>
      <c r="K195" s="39">
        <f>'d-beta'!Q195/'d-beta'!G195</f>
        <v>1.0011059719930835</v>
      </c>
      <c r="L195" s="133" t="e">
        <f>'d-beta'!F195/'d-beta'!R195</f>
        <v>#N/A</v>
      </c>
      <c r="M195" s="39">
        <f>'d-beta'!R195/'d-beta'!N195</f>
        <v>0.97224405666474512</v>
      </c>
      <c r="N195" s="39">
        <f>'d-beta'!R195/'d-beta'!P195</f>
        <v>0.97814788745834103</v>
      </c>
      <c r="O195" s="133" t="e">
        <f>'d-beta'!F195/'d-beta'!S195</f>
        <v>#N/A</v>
      </c>
      <c r="P195" s="39">
        <f>'d-beta'!S195/'d-beta'!G195</f>
        <v>0.79123598001110484</v>
      </c>
      <c r="Q195" s="39">
        <f>'d-beta'!H195/'d-beta'!N195</f>
        <v>0.70976785620709526</v>
      </c>
      <c r="T195" s="75" t="e">
        <f>1000*LN(D195)</f>
        <v>#N/A</v>
      </c>
      <c r="U195" s="75">
        <f>1000*LN(E195)</f>
        <v>23.981748665071532</v>
      </c>
      <c r="V195" s="75">
        <f>1000*LN(F195)</f>
        <v>-40.124551830379268</v>
      </c>
      <c r="W195" s="75">
        <f>1000*LN(G195)</f>
        <v>-6.17250880444585</v>
      </c>
      <c r="X195" s="75">
        <f>1000*LN(H195)</f>
        <v>9.5066213034479858</v>
      </c>
      <c r="Y195" s="75">
        <f>1000*LN(I195)</f>
        <v>6.0540127261947827</v>
      </c>
      <c r="Z195" s="75">
        <f>1000*LN(J195)</f>
        <v>9.8893590738449415</v>
      </c>
      <c r="AA195" s="75">
        <f>1000*LN(K195)</f>
        <v>1.1053608566171176</v>
      </c>
      <c r="AB195" s="75" t="e">
        <f>1000*LN(L195)</f>
        <v>#N/A</v>
      </c>
      <c r="AC195" s="75">
        <f>1000*LN(M195)</f>
        <v>-28.148418935141969</v>
      </c>
      <c r="AD195" s="75">
        <f>1000*LN(N195)</f>
        <v>-22.094406208947074</v>
      </c>
      <c r="AE195" s="75" t="e">
        <f>1000*LN(O195)</f>
        <v>#N/A</v>
      </c>
      <c r="AF195" s="75">
        <f>1000*LN(P195)</f>
        <v>-234.15902446606418</v>
      </c>
      <c r="AG195" s="75">
        <f>1000*LN(Q195)</f>
        <v>-342.817325499459</v>
      </c>
      <c r="AI195" s="40">
        <f>'d-beta'!T195/'d-beta'!Q195</f>
        <v>1.0168804976034751</v>
      </c>
      <c r="AJ195" s="40">
        <f>'d-beta'!Q195/'d-beta'!G195</f>
        <v>1.0011059719930835</v>
      </c>
      <c r="AK195" s="40">
        <f>'d-beta'!T195/'d-beta'!G195</f>
        <v>1.0180051389541374</v>
      </c>
      <c r="AL195" s="40" t="e">
        <f>'d-beta'!T197/'d-beta'!F197</f>
        <v>#N/A</v>
      </c>
      <c r="AN195" s="4">
        <f>'d-beta'!U195/'d-beta'!W195</f>
        <v>0.99650085103224895</v>
      </c>
      <c r="AO195" s="4">
        <f>'d-beta'!W195/'d-beta'!P195</f>
        <v>0.98773947305371124</v>
      </c>
      <c r="AP195" s="4">
        <f>'d-beta'!P195/'d-beta'!Q195</f>
        <v>1.0099384203802122</v>
      </c>
      <c r="AQ195" s="4">
        <f>'d-beta'!Q195/'d-beta'!G195</f>
        <v>1.0011059719930835</v>
      </c>
      <c r="AR195" s="4">
        <f>'d-beta'!U195/'d-beta'!G195</f>
        <v>0.9951648545068692</v>
      </c>
      <c r="AS195" s="4" t="e">
        <f>'d-beta'!U197/'d-beta'!F197</f>
        <v>#N/A</v>
      </c>
      <c r="AU195" s="53">
        <f t="shared" si="27"/>
        <v>16.739605347515884</v>
      </c>
      <c r="AV195" s="12">
        <f t="shared" si="28"/>
        <v>1.1053608566171176</v>
      </c>
      <c r="AW195" s="12">
        <f t="shared" si="29"/>
        <v>17.844966204133016</v>
      </c>
      <c r="AX195" s="12" t="e">
        <f t="shared" si="25"/>
        <v>#N/A</v>
      </c>
      <c r="AY195" s="12"/>
      <c r="AZ195" s="53">
        <f t="shared" si="30"/>
        <v>-3.5052853083287396</v>
      </c>
      <c r="BA195" s="53">
        <f t="shared" si="31"/>
        <v>-12.336307248100498</v>
      </c>
      <c r="BB195" s="12">
        <f t="shared" si="32"/>
        <v>9.8893590738449415</v>
      </c>
      <c r="BC195" s="12">
        <f t="shared" si="33"/>
        <v>1.1053608566171176</v>
      </c>
      <c r="BD195" s="12">
        <f t="shared" si="34"/>
        <v>-4.8468726259670767</v>
      </c>
      <c r="BE195" s="12" t="e">
        <f t="shared" si="26"/>
        <v>#N/A</v>
      </c>
    </row>
    <row r="196" spans="1:57" x14ac:dyDescent="0.2">
      <c r="A196" s="72">
        <f>'d-beta'!A196</f>
        <v>382</v>
      </c>
      <c r="B196" s="44">
        <f t="shared" si="36"/>
        <v>1.5263680073265664</v>
      </c>
      <c r="D196" s="40" t="e">
        <f>'d-beta'!F196/'d-beta'!J196</f>
        <v>#N/A</v>
      </c>
      <c r="E196" s="39">
        <f>'d-beta'!J196/'d-beta'!K196</f>
        <v>1.0241863529670148</v>
      </c>
      <c r="F196" s="39">
        <f>'d-beta'!K196/'d-beta'!L196</f>
        <v>0.96075276616508631</v>
      </c>
      <c r="G196" s="39">
        <f>'d-beta'!L196/'d-beta'!M196</f>
        <v>0.99399185514035027</v>
      </c>
      <c r="H196" s="39">
        <f>'d-beta'!M196/'d-beta'!P196</f>
        <v>1.0094404227475942</v>
      </c>
      <c r="I196" s="39">
        <f>'d-beta'!N196/'d-beta'!P196</f>
        <v>1.0059602933494232</v>
      </c>
      <c r="J196" s="39">
        <f>'d-beta'!P196/'d-beta'!Q196</f>
        <v>1.0098635840579411</v>
      </c>
      <c r="K196" s="39">
        <f>'d-beta'!Q196/'d-beta'!G196</f>
        <v>1.0010537544018525</v>
      </c>
      <c r="L196" s="133" t="e">
        <f>'d-beta'!F196/'d-beta'!R196</f>
        <v>#N/A</v>
      </c>
      <c r="M196" s="39">
        <f>'d-beta'!R196/'d-beta'!N196</f>
        <v>0.97241161588480574</v>
      </c>
      <c r="N196" s="39">
        <f>'d-beta'!R196/'d-beta'!P196</f>
        <v>0.97820747437186584</v>
      </c>
      <c r="O196" s="133" t="e">
        <f>'d-beta'!F196/'d-beta'!S196</f>
        <v>#N/A</v>
      </c>
      <c r="P196" s="39">
        <f>'d-beta'!S196/'d-beta'!G196</f>
        <v>0.79204512518672121</v>
      </c>
      <c r="Q196" s="39">
        <f>'d-beta'!H196/'d-beta'!N196</f>
        <v>0.71129098028211002</v>
      </c>
      <c r="T196" s="75" t="e">
        <f>1000*LN(D196)</f>
        <v>#N/A</v>
      </c>
      <c r="U196" s="75">
        <f>1000*LN(E196)</f>
        <v>23.898495379346933</v>
      </c>
      <c r="V196" s="75">
        <f>1000*LN(F196)</f>
        <v>-40.038170368717232</v>
      </c>
      <c r="W196" s="75">
        <f>1000*LN(G196)</f>
        <v>-6.0262663829267007</v>
      </c>
      <c r="X196" s="75">
        <f>1000*LN(H196)</f>
        <v>9.3961404344517216</v>
      </c>
      <c r="Y196" s="75">
        <f>1000*LN(I196)</f>
        <v>5.9426010670058504</v>
      </c>
      <c r="Z196" s="75">
        <f>1000*LN(J196)</f>
        <v>9.815256441863264</v>
      </c>
      <c r="AA196" s="75">
        <f>1000*LN(K196)</f>
        <v>1.0531995924038613</v>
      </c>
      <c r="AB196" s="75" t="e">
        <f>1000*LN(L196)</f>
        <v>#N/A</v>
      </c>
      <c r="AC196" s="75">
        <f>1000*LN(M196)</f>
        <v>-27.976091028623063</v>
      </c>
      <c r="AD196" s="75">
        <f>1000*LN(N196)</f>
        <v>-22.03348996161715</v>
      </c>
      <c r="AE196" s="75" t="e">
        <f>1000*LN(O196)</f>
        <v>#N/A</v>
      </c>
      <c r="AF196" s="75">
        <f>1000*LN(P196)</f>
        <v>-233.13691254493574</v>
      </c>
      <c r="AG196" s="75">
        <f>1000*LN(Q196)</f>
        <v>-340.67367793306289</v>
      </c>
      <c r="AI196" s="40">
        <f>'d-beta'!T196/'d-beta'!Q196</f>
        <v>1.0167744257150122</v>
      </c>
      <c r="AJ196" s="40">
        <f>'d-beta'!Q196/'d-beta'!G196</f>
        <v>1.0010537544018525</v>
      </c>
      <c r="AK196" s="40">
        <f>'d-beta'!T196/'d-beta'!G196</f>
        <v>1.0178458562418005</v>
      </c>
      <c r="AL196" s="40" t="e">
        <f>'d-beta'!T198/'d-beta'!F198</f>
        <v>#N/A</v>
      </c>
      <c r="AN196" s="4">
        <f>'d-beta'!U196/'d-beta'!W196</f>
        <v>0.99651672829336091</v>
      </c>
      <c r="AO196" s="4">
        <f>'d-beta'!W196/'d-beta'!P196</f>
        <v>0.98782905553753841</v>
      </c>
      <c r="AP196" s="4">
        <f>'d-beta'!P196/'d-beta'!Q196</f>
        <v>1.0098635840579411</v>
      </c>
      <c r="AQ196" s="4">
        <f>'d-beta'!Q196/'d-beta'!G196</f>
        <v>1.0010537544018525</v>
      </c>
      <c r="AR196" s="4">
        <f>'d-beta'!U196/'d-beta'!G196</f>
        <v>0.99514530898734621</v>
      </c>
      <c r="AS196" s="4" t="e">
        <f>'d-beta'!U198/'d-beta'!F198</f>
        <v>#N/A</v>
      </c>
      <c r="AU196" s="53">
        <f t="shared" si="27"/>
        <v>16.635288840971103</v>
      </c>
      <c r="AV196" s="12">
        <f t="shared" si="28"/>
        <v>1.0531995924038613</v>
      </c>
      <c r="AW196" s="12">
        <f t="shared" si="29"/>
        <v>17.688488433374975</v>
      </c>
      <c r="AX196" s="12" t="e">
        <f t="shared" ref="AX196:AX259" si="37">1000*LN(AL196)</f>
        <v>#N/A</v>
      </c>
      <c r="AY196" s="12"/>
      <c r="AZ196" s="53">
        <f t="shared" si="30"/>
        <v>-3.4893524221595458</v>
      </c>
      <c r="BA196" s="53">
        <f t="shared" si="31"/>
        <v>-12.245616915072711</v>
      </c>
      <c r="BB196" s="12">
        <f t="shared" si="32"/>
        <v>9.815256441863264</v>
      </c>
      <c r="BC196" s="12">
        <f t="shared" si="33"/>
        <v>1.0531995924038613</v>
      </c>
      <c r="BD196" s="12">
        <f t="shared" si="34"/>
        <v>-4.8665133029651821</v>
      </c>
      <c r="BE196" s="12" t="e">
        <f t="shared" ref="BE196:BE259" si="38">1000*LN(AS196)</f>
        <v>#N/A</v>
      </c>
    </row>
    <row r="197" spans="1:57" x14ac:dyDescent="0.2">
      <c r="A197" s="72">
        <f>'d-beta'!A197</f>
        <v>384</v>
      </c>
      <c r="B197" s="44">
        <f t="shared" si="36"/>
        <v>1.5217225899718483</v>
      </c>
      <c r="D197" s="40" t="e">
        <f>'d-beta'!F197/'d-beta'!J197</f>
        <v>#N/A</v>
      </c>
      <c r="E197" s="39">
        <f>'d-beta'!J197/'d-beta'!K197</f>
        <v>1.0241086150751182</v>
      </c>
      <c r="F197" s="39">
        <f>'d-beta'!K197/'d-beta'!L197</f>
        <v>0.96083372315730953</v>
      </c>
      <c r="G197" s="39">
        <f>'d-beta'!L197/'d-beta'!M197</f>
        <v>0.99413865417182168</v>
      </c>
      <c r="H197" s="39">
        <f>'d-beta'!M197/'d-beta'!P197</f>
        <v>1.0093276278572676</v>
      </c>
      <c r="I197" s="39">
        <f>'d-beta'!N197/'d-beta'!P197</f>
        <v>1.0058515243015542</v>
      </c>
      <c r="J197" s="39">
        <f>'d-beta'!P197/'d-beta'!Q197</f>
        <v>1.0097906973175559</v>
      </c>
      <c r="K197" s="39">
        <f>'d-beta'!Q197/'d-beta'!G197</f>
        <v>1.0009981094544922</v>
      </c>
      <c r="L197" s="133" t="e">
        <f>'d-beta'!F197/'d-beta'!R197</f>
        <v>#N/A</v>
      </c>
      <c r="M197" s="39">
        <f>'d-beta'!R197/'d-beta'!N197</f>
        <v>0.97257306877864313</v>
      </c>
      <c r="N197" s="39">
        <f>'d-beta'!R197/'d-beta'!P197</f>
        <v>0.97826410372563855</v>
      </c>
      <c r="O197" s="133" t="e">
        <f>'d-beta'!F197/'d-beta'!S197</f>
        <v>#N/A</v>
      </c>
      <c r="P197" s="39">
        <f>'d-beta'!S197/'d-beta'!G197</f>
        <v>0.79284739162545037</v>
      </c>
      <c r="Q197" s="39">
        <f>'d-beta'!H197/'d-beta'!N197</f>
        <v>0.71280965357540649</v>
      </c>
      <c r="T197" s="75" t="e">
        <f>1000*LN(D197)</f>
        <v>#N/A</v>
      </c>
      <c r="U197" s="75">
        <f>1000*LN(E197)</f>
        <v>23.822590401649109</v>
      </c>
      <c r="V197" s="75">
        <f>1000*LN(F197)</f>
        <v>-39.953909792655779</v>
      </c>
      <c r="W197" s="75">
        <f>1000*LN(G197)</f>
        <v>-5.878590935011581</v>
      </c>
      <c r="X197" s="75">
        <f>1000*LN(H197)</f>
        <v>9.284394173745703</v>
      </c>
      <c r="Y197" s="75">
        <f>1000*LN(I197)</f>
        <v>5.8344706275476321</v>
      </c>
      <c r="Z197" s="75">
        <f>1000*LN(J197)</f>
        <v>9.7430789993287004</v>
      </c>
      <c r="AA197" s="75">
        <f>1000*LN(K197)</f>
        <v>0.9976116744490604</v>
      </c>
      <c r="AB197" s="75" t="e">
        <f>1000*LN(L197)</f>
        <v>#N/A</v>
      </c>
      <c r="AC197" s="75">
        <f>1000*LN(M197)</f>
        <v>-27.810071321135062</v>
      </c>
      <c r="AD197" s="75">
        <f>1000*LN(N197)</f>
        <v>-21.975600693587413</v>
      </c>
      <c r="AE197" s="75" t="e">
        <f>1000*LN(O197)</f>
        <v>#N/A</v>
      </c>
      <c r="AF197" s="75">
        <f>1000*LN(P197)</f>
        <v>-232.12452022338499</v>
      </c>
      <c r="AG197" s="75">
        <f>1000*LN(Q197)</f>
        <v>-338.5408597418716</v>
      </c>
      <c r="AI197" s="40">
        <f>'d-beta'!T197/'d-beta'!Q197</f>
        <v>1.0166668068561009</v>
      </c>
      <c r="AJ197" s="40">
        <f>'d-beta'!Q197/'d-beta'!G197</f>
        <v>1.0009981094544922</v>
      </c>
      <c r="AK197" s="40">
        <f>'d-beta'!T197/'d-beta'!G197</f>
        <v>1.0176815516080924</v>
      </c>
      <c r="AL197" s="40" t="e">
        <f>'d-beta'!T199/'d-beta'!F199</f>
        <v>#N/A</v>
      </c>
      <c r="AN197" s="4">
        <f>'d-beta'!U197/'d-beta'!W197</f>
        <v>0.99652843999274654</v>
      </c>
      <c r="AO197" s="4">
        <f>'d-beta'!W197/'d-beta'!P197</f>
        <v>0.98791988215779236</v>
      </c>
      <c r="AP197" s="4">
        <f>'d-beta'!P197/'d-beta'!Q197</f>
        <v>1.0097906973175559</v>
      </c>
      <c r="AQ197" s="4">
        <f>'d-beta'!Q197/'d-beta'!G197</f>
        <v>1.0009981094544922</v>
      </c>
      <c r="AR197" s="4">
        <f>'d-beta'!U197/'d-beta'!G197</f>
        <v>0.995121354801347</v>
      </c>
      <c r="AS197" s="4" t="e">
        <f>'d-beta'!U199/'d-beta'!F199</f>
        <v>#N/A</v>
      </c>
      <c r="AU197" s="53">
        <f t="shared" ref="AU197:AU260" si="39">1000*LN(AI197)</f>
        <v>16.529439842447832</v>
      </c>
      <c r="AV197" s="12">
        <f t="shared" ref="AV197:AV260" si="40">1000*LN(AJ197)</f>
        <v>0.9976116744490604</v>
      </c>
      <c r="AW197" s="12">
        <f t="shared" ref="AW197:AW260" si="41">1000*LN(AK197)</f>
        <v>17.527051516896915</v>
      </c>
      <c r="AX197" s="12" t="e">
        <f t="shared" si="37"/>
        <v>#N/A</v>
      </c>
      <c r="AY197" s="12"/>
      <c r="AZ197" s="53">
        <f t="shared" ref="AZ197:AZ260" si="42">1000*LN(AN197)</f>
        <v>-3.4775998542076247</v>
      </c>
      <c r="BA197" s="53">
        <f t="shared" ref="BA197:BA260" si="43">1000*LN(AO197)</f>
        <v>-12.153675455725274</v>
      </c>
      <c r="BB197" s="12">
        <f t="shared" ref="BB197:BB260" si="44">1000*LN(AP197)</f>
        <v>9.7430789993287004</v>
      </c>
      <c r="BC197" s="12">
        <f t="shared" ref="BC197:BC260" si="45">1000*LN(AQ197)</f>
        <v>0.9976116744490604</v>
      </c>
      <c r="BD197" s="12">
        <f t="shared" ref="BD197:BD260" si="46">1000*LN(AR197)</f>
        <v>-4.8905846361550429</v>
      </c>
      <c r="BE197" s="12" t="e">
        <f t="shared" si="38"/>
        <v>#N/A</v>
      </c>
    </row>
    <row r="198" spans="1:57" x14ac:dyDescent="0.2">
      <c r="A198" s="72">
        <f>'d-beta'!A198</f>
        <v>386</v>
      </c>
      <c r="B198" s="44">
        <f t="shared" si="36"/>
        <v>1.5171053629674582</v>
      </c>
      <c r="D198" s="40" t="e">
        <f>'d-beta'!F198/'d-beta'!J198</f>
        <v>#N/A</v>
      </c>
      <c r="E198" s="39">
        <f>'d-beta'!J198/'d-beta'!K198</f>
        <v>1.0240293958995117</v>
      </c>
      <c r="F198" s="39">
        <f>'d-beta'!K198/'d-beta'!L198</f>
        <v>0.96091244174301371</v>
      </c>
      <c r="G198" s="39">
        <f>'d-beta'!L198/'d-beta'!M198</f>
        <v>0.99428249244566591</v>
      </c>
      <c r="H198" s="39">
        <f>'d-beta'!M198/'d-beta'!P198</f>
        <v>1.0092150527717467</v>
      </c>
      <c r="I198" s="39">
        <f>'d-beta'!N198/'d-beta'!P198</f>
        <v>1.0057387105173947</v>
      </c>
      <c r="J198" s="39">
        <f>'d-beta'!P198/'d-beta'!Q198</f>
        <v>1.009718315170488</v>
      </c>
      <c r="K198" s="39">
        <f>'d-beta'!Q198/'d-beta'!G198</f>
        <v>1.0009479911545907</v>
      </c>
      <c r="L198" s="133" t="e">
        <f>'d-beta'!F198/'d-beta'!R198</f>
        <v>#N/A</v>
      </c>
      <c r="M198" s="39">
        <f>'d-beta'!R198/'d-beta'!N198</f>
        <v>0.97274133663366347</v>
      </c>
      <c r="N198" s="39">
        <f>'d-beta'!R198/'d-beta'!P198</f>
        <v>0.97832361757290753</v>
      </c>
      <c r="O198" s="133" t="e">
        <f>'d-beta'!F198/'d-beta'!S198</f>
        <v>#N/A</v>
      </c>
      <c r="P198" s="39">
        <f>'d-beta'!S198/'d-beta'!G198</f>
        <v>0.79364972391080679</v>
      </c>
      <c r="Q198" s="39">
        <f>'d-beta'!H198/'d-beta'!N198</f>
        <v>0.71432107496463937</v>
      </c>
      <c r="T198" s="75" t="e">
        <f>1000*LN(D198)</f>
        <v>#N/A</v>
      </c>
      <c r="U198" s="75">
        <f>1000*LN(E198)</f>
        <v>23.745233138396813</v>
      </c>
      <c r="V198" s="75">
        <f>1000*LN(F198)</f>
        <v>-39.871985772526621</v>
      </c>
      <c r="W198" s="75">
        <f>1000*LN(G198)</f>
        <v>-5.7339150706054838</v>
      </c>
      <c r="X198" s="75">
        <f>1000*LN(H198)</f>
        <v>9.1728532222286336</v>
      </c>
      <c r="Y198" s="75">
        <f>1000*LN(I198)</f>
        <v>5.7223068455555888</v>
      </c>
      <c r="Z198" s="75">
        <f>1000*LN(J198)</f>
        <v>9.6713960836781698</v>
      </c>
      <c r="AA198" s="75">
        <f>1000*LN(K198)</f>
        <v>0.94754209475682183</v>
      </c>
      <c r="AB198" s="75" t="e">
        <f>1000*LN(L198)</f>
        <v>#N/A</v>
      </c>
      <c r="AC198" s="75">
        <f>1000*LN(M198)</f>
        <v>-27.637073213505939</v>
      </c>
      <c r="AD198" s="75">
        <f>1000*LN(N198)</f>
        <v>-21.914766367950492</v>
      </c>
      <c r="AE198" s="75" t="e">
        <f>1000*LN(O198)</f>
        <v>#N/A</v>
      </c>
      <c r="AF198" s="75">
        <f>1000*LN(P198)</f>
        <v>-231.11306883667845</v>
      </c>
      <c r="AG198" s="75">
        <f>1000*LN(Q198)</f>
        <v>-336.42273289604748</v>
      </c>
      <c r="AI198" s="40">
        <f>'d-beta'!T198/'d-beta'!Q198</f>
        <v>1.0165606585806706</v>
      </c>
      <c r="AJ198" s="40">
        <f>'d-beta'!Q198/'d-beta'!G198</f>
        <v>1.0009479911545907</v>
      </c>
      <c r="AK198" s="40">
        <f>'d-beta'!T198/'d-beta'!G198</f>
        <v>1.0175243490931098</v>
      </c>
      <c r="AL198" s="40" t="e">
        <f>'d-beta'!T200/'d-beta'!F200</f>
        <v>#N/A</v>
      </c>
      <c r="AN198" s="4">
        <f>'d-beta'!U198/'d-beta'!W198</f>
        <v>0.99654337350764688</v>
      </c>
      <c r="AO198" s="4">
        <f>'d-beta'!W198/'d-beta'!P198</f>
        <v>0.98800751378605889</v>
      </c>
      <c r="AP198" s="4">
        <f>'d-beta'!P198/'d-beta'!Q198</f>
        <v>1.009718315170488</v>
      </c>
      <c r="AQ198" s="4">
        <f>'d-beta'!Q198/'d-beta'!G198</f>
        <v>1.0009479911545907</v>
      </c>
      <c r="AR198" s="4">
        <f>'d-beta'!U198/'d-beta'!G198</f>
        <v>0.99510337527993309</v>
      </c>
      <c r="AS198" s="4" t="e">
        <f>'d-beta'!U200/'d-beta'!F200</f>
        <v>#N/A</v>
      </c>
      <c r="AU198" s="53">
        <f t="shared" si="39"/>
        <v>16.425026266169535</v>
      </c>
      <c r="AV198" s="12">
        <f t="shared" si="40"/>
        <v>0.94754209475682183</v>
      </c>
      <c r="AW198" s="12">
        <f t="shared" si="41"/>
        <v>17.372568360926309</v>
      </c>
      <c r="AX198" s="12" t="e">
        <f t="shared" si="37"/>
        <v>#N/A</v>
      </c>
      <c r="AY198" s="12"/>
      <c r="AZ198" s="53">
        <f t="shared" si="42"/>
        <v>-3.4626144283946014</v>
      </c>
      <c r="BA198" s="53">
        <f t="shared" si="43"/>
        <v>-12.06497621656915</v>
      </c>
      <c r="BB198" s="12">
        <f t="shared" si="44"/>
        <v>9.6713960836781698</v>
      </c>
      <c r="BC198" s="12">
        <f t="shared" si="45"/>
        <v>0.94754209475682183</v>
      </c>
      <c r="BD198" s="12">
        <f t="shared" si="46"/>
        <v>-4.90865246652882</v>
      </c>
      <c r="BE198" s="12" t="e">
        <f t="shared" si="38"/>
        <v>#N/A</v>
      </c>
    </row>
    <row r="199" spans="1:57" x14ac:dyDescent="0.2">
      <c r="A199" s="72">
        <f>'d-beta'!A199</f>
        <v>388</v>
      </c>
      <c r="B199" s="44">
        <f t="shared" si="36"/>
        <v>1.512516070483249</v>
      </c>
      <c r="D199" s="40" t="e">
        <f>'d-beta'!F199/'d-beta'!J199</f>
        <v>#N/A</v>
      </c>
      <c r="E199" s="39">
        <f>'d-beta'!J199/'d-beta'!K199</f>
        <v>1.0239530934013299</v>
      </c>
      <c r="F199" s="39">
        <f>'d-beta'!K199/'d-beta'!L199</f>
        <v>0.96099778083154341</v>
      </c>
      <c r="G199" s="39">
        <f>'d-beta'!L199/'d-beta'!M199</f>
        <v>0.99442331505395365</v>
      </c>
      <c r="H199" s="39">
        <f>'d-beta'!M199/'d-beta'!P199</f>
        <v>1.0091026778745666</v>
      </c>
      <c r="I199" s="39">
        <f>'d-beta'!N199/'d-beta'!P199</f>
        <v>1.0056307077552213</v>
      </c>
      <c r="J199" s="39">
        <f>'d-beta'!P199/'d-beta'!Q199</f>
        <v>1.0096480005795023</v>
      </c>
      <c r="K199" s="39">
        <f>'d-beta'!Q199/'d-beta'!G199</f>
        <v>1.0008929420817083</v>
      </c>
      <c r="L199" s="133" t="e">
        <f>'d-beta'!F199/'d-beta'!R199</f>
        <v>#N/A</v>
      </c>
      <c r="M199" s="39">
        <f>'d-beta'!R199/'d-beta'!N199</f>
        <v>0.97289897134133874</v>
      </c>
      <c r="N199" s="39">
        <f>'d-beta'!R199/'d-beta'!P199</f>
        <v>0.9783770811243172</v>
      </c>
      <c r="O199" s="133" t="e">
        <f>'d-beta'!F199/'d-beta'!S199</f>
        <v>#N/A</v>
      </c>
      <c r="P199" s="39">
        <f>'d-beta'!S199/'d-beta'!G199</f>
        <v>0.79444036060088119</v>
      </c>
      <c r="Q199" s="39">
        <f>'d-beta'!H199/'d-beta'!N199</f>
        <v>0.71581862236067839</v>
      </c>
      <c r="T199" s="75" t="e">
        <f>1000*LN(D199)</f>
        <v>#N/A</v>
      </c>
      <c r="U199" s="75">
        <f>1000*LN(E199)</f>
        <v>23.670718342869286</v>
      </c>
      <c r="V199" s="75">
        <f>1000*LN(F199)</f>
        <v>-39.783179242873565</v>
      </c>
      <c r="W199" s="75">
        <f>1000*LN(G199)</f>
        <v>-5.5922927069637094</v>
      </c>
      <c r="X199" s="75">
        <f>1000*LN(H199)</f>
        <v>9.0614982104880255</v>
      </c>
      <c r="Y199" s="75">
        <f>1000*LN(I199)</f>
        <v>5.6149145770881379</v>
      </c>
      <c r="Z199" s="75">
        <f>1000*LN(J199)</f>
        <v>9.601755830232598</v>
      </c>
      <c r="AA199" s="75">
        <f>1000*LN(K199)</f>
        <v>0.89254364609664683</v>
      </c>
      <c r="AB199" s="75" t="e">
        <f>1000*LN(L199)</f>
        <v>#N/A</v>
      </c>
      <c r="AC199" s="75">
        <f>1000*LN(M199)</f>
        <v>-27.475034313125381</v>
      </c>
      <c r="AD199" s="75">
        <f>1000*LN(N199)</f>
        <v>-21.860119736037319</v>
      </c>
      <c r="AE199" s="75" t="e">
        <f>1000*LN(O199)</f>
        <v>#N/A</v>
      </c>
      <c r="AF199" s="75">
        <f>1000*LN(P199)</f>
        <v>-230.11736114590283</v>
      </c>
      <c r="AG199" s="75">
        <f>1000*LN(Q199)</f>
        <v>-334.32846483791559</v>
      </c>
      <c r="AI199" s="40">
        <f>'d-beta'!T199/'d-beta'!Q199</f>
        <v>1.0164545079824447</v>
      </c>
      <c r="AJ199" s="40">
        <f>'d-beta'!Q199/'d-beta'!G199</f>
        <v>1.0008929420817083</v>
      </c>
      <c r="AK199" s="40">
        <f>'d-beta'!T199/'d-beta'!G199</f>
        <v>1.0173621429867645</v>
      </c>
      <c r="AL199" s="40" t="e">
        <f>'d-beta'!T201/'d-beta'!F201</f>
        <v>#N/A</v>
      </c>
      <c r="AN199" s="4">
        <f>'d-beta'!U199/'d-beta'!W199</f>
        <v>0.99655405372714423</v>
      </c>
      <c r="AO199" s="4">
        <f>'d-beta'!W199/'d-beta'!P199</f>
        <v>0.98809631790553187</v>
      </c>
      <c r="AP199" s="4">
        <f>'d-beta'!P199/'d-beta'!Q199</f>
        <v>1.0096480005795023</v>
      </c>
      <c r="AQ199" s="4">
        <f>'d-beta'!Q199/'d-beta'!G199</f>
        <v>1.0008929420817083</v>
      </c>
      <c r="AR199" s="4">
        <f>'d-beta'!U199/'d-beta'!G199</f>
        <v>0.99507944979443941</v>
      </c>
      <c r="AS199" s="4" t="e">
        <f>'d-beta'!U201/'d-beta'!F201</f>
        <v>#N/A</v>
      </c>
      <c r="AU199" s="53">
        <f t="shared" si="39"/>
        <v>16.320599501364093</v>
      </c>
      <c r="AV199" s="12">
        <f t="shared" si="40"/>
        <v>0.89254364609664683</v>
      </c>
      <c r="AW199" s="12">
        <f t="shared" si="41"/>
        <v>17.213143147460876</v>
      </c>
      <c r="AX199" s="12" t="e">
        <f t="shared" si="37"/>
        <v>#N/A</v>
      </c>
      <c r="AY199" s="12"/>
      <c r="AZ199" s="53">
        <f t="shared" si="42"/>
        <v>-3.4518972207443266</v>
      </c>
      <c r="BA199" s="53">
        <f t="shared" si="43"/>
        <v>-11.975098227256465</v>
      </c>
      <c r="BB199" s="12">
        <f t="shared" si="44"/>
        <v>9.601755830232598</v>
      </c>
      <c r="BC199" s="12">
        <f t="shared" si="45"/>
        <v>0.89254364609664683</v>
      </c>
      <c r="BD199" s="12">
        <f t="shared" si="46"/>
        <v>-4.932695971671559</v>
      </c>
      <c r="BE199" s="12" t="e">
        <f t="shared" si="38"/>
        <v>#N/A</v>
      </c>
    </row>
    <row r="200" spans="1:57" x14ac:dyDescent="0.2">
      <c r="A200" s="72">
        <f>'d-beta'!A200</f>
        <v>390</v>
      </c>
      <c r="B200" s="44">
        <f t="shared" si="36"/>
        <v>1.5079544597753149</v>
      </c>
      <c r="D200" s="40" t="e">
        <f>'d-beta'!F200/'d-beta'!J200</f>
        <v>#N/A</v>
      </c>
      <c r="E200" s="39">
        <f>'d-beta'!J200/'d-beta'!K200</f>
        <v>1.0238753280535104</v>
      </c>
      <c r="F200" s="39">
        <f>'d-beta'!K200/'d-beta'!L200</f>
        <v>0.96107658791807282</v>
      </c>
      <c r="G200" s="39">
        <f>'d-beta'!L200/'d-beta'!M200</f>
        <v>0.99456550695295443</v>
      </c>
      <c r="H200" s="39">
        <f>'d-beta'!M200/'d-beta'!P200</f>
        <v>1.0089920484102393</v>
      </c>
      <c r="I200" s="39">
        <f>'d-beta'!N200/'d-beta'!P200</f>
        <v>1.0055246294149569</v>
      </c>
      <c r="J200" s="39">
        <f>'d-beta'!P200/'d-beta'!Q200</f>
        <v>1.0095782566434306</v>
      </c>
      <c r="K200" s="39">
        <f>'d-beta'!Q200/'d-beta'!G200</f>
        <v>1.0008419747151496</v>
      </c>
      <c r="L200" s="133" t="e">
        <f>'d-beta'!F200/'d-beta'!R200</f>
        <v>#N/A</v>
      </c>
      <c r="M200" s="39">
        <f>'d-beta'!R200/'d-beta'!N200</f>
        <v>0.9730590677822627</v>
      </c>
      <c r="N200" s="39">
        <f>'d-beta'!R200/'d-beta'!P200</f>
        <v>0.97843485853062306</v>
      </c>
      <c r="O200" s="133" t="e">
        <f>'d-beta'!F200/'d-beta'!S200</f>
        <v>#N/A</v>
      </c>
      <c r="P200" s="39">
        <f>'d-beta'!S200/'d-beta'!G200</f>
        <v>0.79523078803351488</v>
      </c>
      <c r="Q200" s="39">
        <f>'d-beta'!H200/'d-beta'!N200</f>
        <v>0.71730510483217047</v>
      </c>
      <c r="T200" s="75" t="e">
        <f>1000*LN(D200)</f>
        <v>#N/A</v>
      </c>
      <c r="U200" s="75">
        <f>1000*LN(E200)</f>
        <v>23.594769257445826</v>
      </c>
      <c r="V200" s="75">
        <f>1000*LN(F200)</f>
        <v>-39.701177122815288</v>
      </c>
      <c r="W200" s="75">
        <f>1000*LN(G200)</f>
        <v>-5.4493136236528841</v>
      </c>
      <c r="X200" s="75">
        <f>1000*LN(H200)</f>
        <v>8.9518606766326521</v>
      </c>
      <c r="Y200" s="75">
        <f>1000*LN(I200)</f>
        <v>5.5094246247187035</v>
      </c>
      <c r="Z200" s="75">
        <f>1000*LN(J200)</f>
        <v>9.5326759677357753</v>
      </c>
      <c r="AA200" s="75">
        <f>1000*LN(K200)</f>
        <v>0.84162045327817758</v>
      </c>
      <c r="AB200" s="75" t="e">
        <f>1000*LN(L200)</f>
        <v>#N/A</v>
      </c>
      <c r="AC200" s="75">
        <f>1000*LN(M200)</f>
        <v>-27.310491771028971</v>
      </c>
      <c r="AD200" s="75">
        <f>1000*LN(N200)</f>
        <v>-21.801067146310338</v>
      </c>
      <c r="AE200" s="75" t="e">
        <f>1000*LN(O200)</f>
        <v>#N/A</v>
      </c>
      <c r="AF200" s="75">
        <f>1000*LN(P200)</f>
        <v>-229.12290704330047</v>
      </c>
      <c r="AG200" s="75">
        <f>1000*LN(Q200)</f>
        <v>-332.25399914264432</v>
      </c>
      <c r="AI200" s="40">
        <f>'d-beta'!T200/'d-beta'!Q200</f>
        <v>1.0163499171479031</v>
      </c>
      <c r="AJ200" s="40">
        <f>'d-beta'!Q200/'d-beta'!G200</f>
        <v>1.0008419747151496</v>
      </c>
      <c r="AK200" s="40">
        <f>'d-beta'!T200/'d-beta'!G200</f>
        <v>1.0172056580798863</v>
      </c>
      <c r="AL200" s="40" t="e">
        <f>'d-beta'!T202/'d-beta'!F202</f>
        <v>#N/A</v>
      </c>
      <c r="AN200" s="4">
        <f>'d-beta'!U200/'d-beta'!W200</f>
        <v>0.99656646712425268</v>
      </c>
      <c r="AO200" s="4">
        <f>'d-beta'!W200/'d-beta'!P200</f>
        <v>0.98818332399236819</v>
      </c>
      <c r="AP200" s="4">
        <f>'d-beta'!P200/'d-beta'!Q200</f>
        <v>1.0095782566434306</v>
      </c>
      <c r="AQ200" s="4">
        <f>'d-beta'!Q200/'d-beta'!G200</f>
        <v>1.0008419747151496</v>
      </c>
      <c r="AR200" s="4">
        <f>'d-beta'!U200/'d-beta'!G200</f>
        <v>0.99506004948492344</v>
      </c>
      <c r="AS200" s="4" t="e">
        <f>'d-beta'!U202/'d-beta'!F202</f>
        <v>#N/A</v>
      </c>
      <c r="AU200" s="53">
        <f t="shared" si="39"/>
        <v>16.217696503573539</v>
      </c>
      <c r="AV200" s="12">
        <f t="shared" si="40"/>
        <v>0.84162045327817758</v>
      </c>
      <c r="AW200" s="12">
        <f t="shared" si="41"/>
        <v>17.059316956851962</v>
      </c>
      <c r="AX200" s="12" t="e">
        <f t="shared" si="37"/>
        <v>#N/A</v>
      </c>
      <c r="AY200" s="12"/>
      <c r="AZ200" s="53">
        <f t="shared" si="42"/>
        <v>-3.4394409774025503</v>
      </c>
      <c r="BA200" s="53">
        <f t="shared" si="43"/>
        <v>-11.887047847089644</v>
      </c>
      <c r="BB200" s="12">
        <f t="shared" si="44"/>
        <v>9.5326759677357753</v>
      </c>
      <c r="BC200" s="12">
        <f t="shared" si="45"/>
        <v>0.84162045327817758</v>
      </c>
      <c r="BD200" s="12">
        <f t="shared" si="46"/>
        <v>-4.9521924034780849</v>
      </c>
      <c r="BE200" s="12" t="e">
        <f t="shared" si="38"/>
        <v>#N/A</v>
      </c>
    </row>
    <row r="201" spans="1:57" x14ac:dyDescent="0.2">
      <c r="A201" s="72">
        <f>'d-beta'!A201</f>
        <v>392</v>
      </c>
      <c r="B201" s="44">
        <f t="shared" si="36"/>
        <v>1.5034202811395927</v>
      </c>
      <c r="D201" s="40" t="e">
        <f>'d-beta'!F201/'d-beta'!J201</f>
        <v>#N/A</v>
      </c>
      <c r="E201" s="39">
        <f>'d-beta'!J201/'d-beta'!K201</f>
        <v>1.0237959811646231</v>
      </c>
      <c r="F201" s="39">
        <f>'d-beta'!K201/'d-beta'!L201</f>
        <v>0.96115756549171427</v>
      </c>
      <c r="G201" s="39">
        <f>'d-beta'!L201/'d-beta'!M201</f>
        <v>0.99470460806076344</v>
      </c>
      <c r="H201" s="39">
        <f>'d-beta'!M201/'d-beta'!P201</f>
        <v>1.008884741589033</v>
      </c>
      <c r="I201" s="39">
        <f>'d-beta'!N201/'d-beta'!P201</f>
        <v>1.0054220489133288</v>
      </c>
      <c r="J201" s="39">
        <f>'d-beta'!P201/'d-beta'!Q201</f>
        <v>1.0095060249899737</v>
      </c>
      <c r="K201" s="39">
        <f>'d-beta'!Q201/'d-beta'!G201</f>
        <v>1.0007921097089911</v>
      </c>
      <c r="L201" s="133" t="e">
        <f>'d-beta'!F201/'d-beta'!R201</f>
        <v>#N/A</v>
      </c>
      <c r="M201" s="39">
        <f>'d-beta'!R201/'d-beta'!N201</f>
        <v>0.97321716105485379</v>
      </c>
      <c r="N201" s="39">
        <f>'d-beta'!R201/'d-beta'!P201</f>
        <v>0.97849399210538424</v>
      </c>
      <c r="O201" s="133" t="e">
        <f>'d-beta'!F201/'d-beta'!S201</f>
        <v>#N/A</v>
      </c>
      <c r="P201" s="39">
        <f>'d-beta'!S201/'d-beta'!G201</f>
        <v>0.79601730106950408</v>
      </c>
      <c r="Q201" s="39">
        <f>'d-beta'!H201/'d-beta'!N201</f>
        <v>0.71878466382796002</v>
      </c>
      <c r="T201" s="75" t="e">
        <f>1000*LN(D201)</f>
        <v>#N/A</v>
      </c>
      <c r="U201" s="75">
        <f>1000*LN(E201)</f>
        <v>23.517269623036878</v>
      </c>
      <c r="V201" s="75">
        <f>1000*LN(F201)</f>
        <v>-39.616923522861597</v>
      </c>
      <c r="W201" s="75">
        <f>1000*LN(G201)</f>
        <v>-5.3094622208837121</v>
      </c>
      <c r="X201" s="75">
        <f>1000*LN(H201)</f>
        <v>8.8455045087642574</v>
      </c>
      <c r="Y201" s="75">
        <f>1000*LN(I201)</f>
        <v>5.4074025245579991</v>
      </c>
      <c r="Z201" s="75">
        <f>1000*LN(J201)</f>
        <v>9.4611270441521462</v>
      </c>
      <c r="AA201" s="75">
        <f>1000*LN(K201)</f>
        <v>0.79179615566375472</v>
      </c>
      <c r="AB201" s="75" t="e">
        <f>1000*LN(L201)</f>
        <v>#N/A</v>
      </c>
      <c r="AC201" s="75">
        <f>1000*LN(M201)</f>
        <v>-27.148034591933435</v>
      </c>
      <c r="AD201" s="75">
        <f>1000*LN(N201)</f>
        <v>-21.740632067375351</v>
      </c>
      <c r="AE201" s="75" t="e">
        <f>1000*LN(O201)</f>
        <v>#N/A</v>
      </c>
      <c r="AF201" s="75">
        <f>1000*LN(P201)</f>
        <v>-228.13435836201617</v>
      </c>
      <c r="AG201" s="75">
        <f>1000*LN(Q201)</f>
        <v>-330.19346009895321</v>
      </c>
      <c r="AI201" s="40">
        <f>'d-beta'!T201/'d-beta'!Q201</f>
        <v>1.0162453147569488</v>
      </c>
      <c r="AJ201" s="40">
        <f>'d-beta'!Q201/'d-beta'!G201</f>
        <v>1.0007921097089911</v>
      </c>
      <c r="AK201" s="40">
        <f>'d-beta'!T201/'d-beta'!G201</f>
        <v>1.0170502925374845</v>
      </c>
      <c r="AL201" s="40" t="e">
        <f>'d-beta'!T203/'d-beta'!F203</f>
        <v>#N/A</v>
      </c>
      <c r="AN201" s="4">
        <f>'d-beta'!U201/'d-beta'!W201</f>
        <v>0.9965806160967845</v>
      </c>
      <c r="AO201" s="4">
        <f>'d-beta'!W201/'d-beta'!P201</f>
        <v>0.98827000124143138</v>
      </c>
      <c r="AP201" s="4">
        <f>'d-beta'!P201/'d-beta'!Q201</f>
        <v>1.0095060249899737</v>
      </c>
      <c r="AQ201" s="4">
        <f>'d-beta'!Q201/'d-beta'!G201</f>
        <v>1.0007921097089911</v>
      </c>
      <c r="AR201" s="4">
        <f>'d-beta'!U201/'d-beta'!G201</f>
        <v>0.99504068011920777</v>
      </c>
      <c r="AS201" s="4" t="e">
        <f>'d-beta'!U203/'d-beta'!F203</f>
        <v>#N/A</v>
      </c>
      <c r="AU201" s="53">
        <f t="shared" si="39"/>
        <v>16.11477154399007</v>
      </c>
      <c r="AV201" s="12">
        <f t="shared" si="40"/>
        <v>0.79179615566375472</v>
      </c>
      <c r="AW201" s="12">
        <f t="shared" si="41"/>
        <v>16.906567699653781</v>
      </c>
      <c r="AX201" s="12" t="e">
        <f t="shared" si="37"/>
        <v>#N/A</v>
      </c>
      <c r="AY201" s="12"/>
      <c r="AZ201" s="53">
        <f t="shared" si="42"/>
        <v>-3.4252433573160319</v>
      </c>
      <c r="BA201" s="53">
        <f t="shared" si="43"/>
        <v>-11.799337959876896</v>
      </c>
      <c r="BB201" s="12">
        <f t="shared" si="44"/>
        <v>9.4611270441521462</v>
      </c>
      <c r="BC201" s="12">
        <f t="shared" si="45"/>
        <v>0.79179615566375472</v>
      </c>
      <c r="BD201" s="12">
        <f t="shared" si="46"/>
        <v>-4.9716581173770349</v>
      </c>
      <c r="BE201" s="12" t="e">
        <f t="shared" si="38"/>
        <v>#N/A</v>
      </c>
    </row>
    <row r="202" spans="1:57" x14ac:dyDescent="0.2">
      <c r="A202" s="72">
        <f>'d-beta'!A202</f>
        <v>394</v>
      </c>
      <c r="B202" s="44">
        <f t="shared" si="36"/>
        <v>1.498913287866297</v>
      </c>
      <c r="D202" s="40" t="e">
        <f>'d-beta'!F202/'d-beta'!J202</f>
        <v>#N/A</v>
      </c>
      <c r="E202" s="39">
        <f>'d-beta'!J202/'d-beta'!K202</f>
        <v>1.0237197244787184</v>
      </c>
      <c r="F202" s="39">
        <f>'d-beta'!K202/'d-beta'!L202</f>
        <v>0.96124072849618336</v>
      </c>
      <c r="G202" s="39">
        <f>'d-beta'!L202/'d-beta'!M202</f>
        <v>0.99484501483400678</v>
      </c>
      <c r="H202" s="39">
        <f>'d-beta'!M202/'d-beta'!P202</f>
        <v>1.0087747090675101</v>
      </c>
      <c r="I202" s="39">
        <f>'d-beta'!N202/'d-beta'!P202</f>
        <v>1.0053169247841931</v>
      </c>
      <c r="J202" s="39">
        <f>'d-beta'!P202/'d-beta'!Q202</f>
        <v>1.0094359433634019</v>
      </c>
      <c r="K202" s="39">
        <f>'d-beta'!Q202/'d-beta'!G202</f>
        <v>1.0007448853572294</v>
      </c>
      <c r="L202" s="133" t="e">
        <f>'d-beta'!F202/'d-beta'!R202</f>
        <v>#N/A</v>
      </c>
      <c r="M202" s="39">
        <f>'d-beta'!R202/'d-beta'!N202</f>
        <v>0.97337308661155697</v>
      </c>
      <c r="N202" s="39">
        <f>'d-beta'!R202/'d-beta'!P202</f>
        <v>0.97854843810002845</v>
      </c>
      <c r="O202" s="133" t="e">
        <f>'d-beta'!F202/'d-beta'!S202</f>
        <v>#N/A</v>
      </c>
      <c r="P202" s="39">
        <f>'d-beta'!S202/'d-beta'!G202</f>
        <v>0.79680339269021172</v>
      </c>
      <c r="Q202" s="39">
        <f>'d-beta'!H202/'d-beta'!N202</f>
        <v>0.72026025225969559</v>
      </c>
      <c r="T202" s="75" t="e">
        <f>1000*LN(D202)</f>
        <v>#N/A</v>
      </c>
      <c r="U202" s="75">
        <f>1000*LN(E202)</f>
        <v>23.442782589086619</v>
      </c>
      <c r="V202" s="75">
        <f>1000*LN(F202)</f>
        <v>-39.530403466345682</v>
      </c>
      <c r="W202" s="75">
        <f>1000*LN(G202)</f>
        <v>-5.1683179419366558</v>
      </c>
      <c r="X202" s="75">
        <f>1000*LN(H202)</f>
        <v>8.7364350405780993</v>
      </c>
      <c r="Y202" s="75">
        <f>1000*LN(I202)</f>
        <v>5.3028398432686146</v>
      </c>
      <c r="Z202" s="75">
        <f>1000*LN(J202)</f>
        <v>9.3917029322178713</v>
      </c>
      <c r="AA202" s="75">
        <f>1000*LN(K202)</f>
        <v>0.74460806782234679</v>
      </c>
      <c r="AB202" s="75" t="e">
        <f>1000*LN(L202)</f>
        <v>#N/A</v>
      </c>
      <c r="AC202" s="75">
        <f>1000*LN(M202)</f>
        <v>-26.987830812813922</v>
      </c>
      <c r="AD202" s="75">
        <f>1000*LN(N202)</f>
        <v>-21.68499096954535</v>
      </c>
      <c r="AE202" s="75" t="e">
        <f>1000*LN(O202)</f>
        <v>#N/A</v>
      </c>
      <c r="AF202" s="75">
        <f>1000*LN(P202)</f>
        <v>-227.14731482647136</v>
      </c>
      <c r="AG202" s="75">
        <f>1000*LN(Q202)</f>
        <v>-328.14267081169652</v>
      </c>
      <c r="AI202" s="40">
        <f>'d-beta'!T202/'d-beta'!Q202</f>
        <v>1.0161408082361765</v>
      </c>
      <c r="AJ202" s="40">
        <f>'d-beta'!Q202/'d-beta'!G202</f>
        <v>1.0007448853572294</v>
      </c>
      <c r="AK202" s="40">
        <f>'d-beta'!T202/'d-beta'!G202</f>
        <v>1.0168977166451147</v>
      </c>
      <c r="AL202" s="40" t="e">
        <f>'d-beta'!T204/'d-beta'!F204</f>
        <v>#N/A</v>
      </c>
      <c r="AN202" s="4">
        <f>'d-beta'!U202/'d-beta'!W202</f>
        <v>0.99659351742959246</v>
      </c>
      <c r="AO202" s="4">
        <f>'d-beta'!W202/'d-beta'!P202</f>
        <v>0.98835478195785986</v>
      </c>
      <c r="AP202" s="4">
        <f>'d-beta'!P202/'d-beta'!Q202</f>
        <v>1.0094359433634019</v>
      </c>
      <c r="AQ202" s="4">
        <f>'d-beta'!Q202/'d-beta'!G202</f>
        <v>1.0007448853572294</v>
      </c>
      <c r="AR202" s="4">
        <f>'d-beta'!U202/'d-beta'!G202</f>
        <v>0.99502288560117902</v>
      </c>
      <c r="AS202" s="4" t="e">
        <f>'d-beta'!U204/'d-beta'!F204</f>
        <v>#N/A</v>
      </c>
      <c r="AU202" s="53">
        <f t="shared" si="39"/>
        <v>16.011930337112986</v>
      </c>
      <c r="AV202" s="12">
        <f t="shared" si="40"/>
        <v>0.74460806782234679</v>
      </c>
      <c r="AW202" s="12">
        <f t="shared" si="41"/>
        <v>16.756538404935245</v>
      </c>
      <c r="AX202" s="12" t="e">
        <f t="shared" si="37"/>
        <v>#N/A</v>
      </c>
      <c r="AY202" s="12"/>
      <c r="AZ202" s="53">
        <f t="shared" si="42"/>
        <v>-3.4122978423295289</v>
      </c>
      <c r="BA202" s="53">
        <f t="shared" si="43"/>
        <v>-11.713554641564711</v>
      </c>
      <c r="BB202" s="12">
        <f t="shared" si="44"/>
        <v>9.3917029322178713</v>
      </c>
      <c r="BC202" s="12">
        <f t="shared" si="45"/>
        <v>0.74460806782234679</v>
      </c>
      <c r="BD202" s="12">
        <f t="shared" si="46"/>
        <v>-4.9895414838541035</v>
      </c>
      <c r="BE202" s="12" t="e">
        <f t="shared" si="38"/>
        <v>#N/A</v>
      </c>
    </row>
    <row r="203" spans="1:57" x14ac:dyDescent="0.2">
      <c r="A203" s="72">
        <f>'d-beta'!A203</f>
        <v>396</v>
      </c>
      <c r="B203" s="44">
        <f t="shared" si="36"/>
        <v>1.4944332361951731</v>
      </c>
      <c r="D203" s="40" t="e">
        <f>'d-beta'!F203/'d-beta'!J203</f>
        <v>#N/A</v>
      </c>
      <c r="E203" s="39">
        <f>'d-beta'!J203/'d-beta'!K203</f>
        <v>1.0236420164752076</v>
      </c>
      <c r="F203" s="39">
        <f>'d-beta'!K203/'d-beta'!L203</f>
        <v>0.96132157675411867</v>
      </c>
      <c r="G203" s="39">
        <f>'d-beta'!L203/'d-beta'!M203</f>
        <v>0.99498225596334378</v>
      </c>
      <c r="H203" s="39">
        <f>'d-beta'!M203/'d-beta'!P203</f>
        <v>1.0086680511879915</v>
      </c>
      <c r="I203" s="39">
        <f>'d-beta'!N203/'d-beta'!P203</f>
        <v>1.0052108222986493</v>
      </c>
      <c r="J203" s="39">
        <f>'d-beta'!P203/'d-beta'!Q203</f>
        <v>1.0093695324939878</v>
      </c>
      <c r="K203" s="39">
        <f>'d-beta'!Q203/'d-beta'!G203</f>
        <v>1.0006927067962372</v>
      </c>
      <c r="L203" s="133" t="e">
        <f>'d-beta'!F203/'d-beta'!R203</f>
        <v>#N/A</v>
      </c>
      <c r="M203" s="39">
        <f>'d-beta'!R203/'d-beta'!N203</f>
        <v>0.9735313076129043</v>
      </c>
      <c r="N203" s="39">
        <f>'d-beta'!R203/'d-beta'!P203</f>
        <v>0.97860420625904687</v>
      </c>
      <c r="O203" s="133" t="e">
        <f>'d-beta'!F203/'d-beta'!S203</f>
        <v>#N/A</v>
      </c>
      <c r="P203" s="39">
        <f>'d-beta'!S203/'d-beta'!G203</f>
        <v>0.79758074481571839</v>
      </c>
      <c r="Q203" s="39">
        <f>'d-beta'!H203/'d-beta'!N203</f>
        <v>0.72172713626959117</v>
      </c>
      <c r="T203" s="75" t="e">
        <f>1000*LN(D203)</f>
        <v>#N/A</v>
      </c>
      <c r="U203" s="75">
        <f>1000*LN(E203)</f>
        <v>23.366872209407525</v>
      </c>
      <c r="V203" s="75">
        <f>1000*LN(F203)</f>
        <v>-39.446298771520269</v>
      </c>
      <c r="W203" s="75">
        <f>1000*LN(G203)</f>
        <v>-5.0303751852273031</v>
      </c>
      <c r="X203" s="75">
        <f>1000*LN(H203)</f>
        <v>8.630699322351882</v>
      </c>
      <c r="Y203" s="75">
        <f>1000*LN(I203)</f>
        <v>5.1972929431612007</v>
      </c>
      <c r="Z203" s="75">
        <f>1000*LN(J203)</f>
        <v>9.3259106899911455</v>
      </c>
      <c r="AA203" s="75">
        <f>1000*LN(K203)</f>
        <v>0.69246698562369091</v>
      </c>
      <c r="AB203" s="75" t="e">
        <f>1000*LN(L203)</f>
        <v>#N/A</v>
      </c>
      <c r="AC203" s="75">
        <f>1000*LN(M203)</f>
        <v>-26.825294838099381</v>
      </c>
      <c r="AD203" s="75">
        <f>1000*LN(N203)</f>
        <v>-21.628001894938166</v>
      </c>
      <c r="AE203" s="75" t="e">
        <f>1000*LN(O203)</f>
        <v>#N/A</v>
      </c>
      <c r="AF203" s="75">
        <f>1000*LN(P203)</f>
        <v>-226.17220203048257</v>
      </c>
      <c r="AG203" s="75">
        <f>1000*LN(Q203)</f>
        <v>-326.10813912639043</v>
      </c>
      <c r="AI203" s="40">
        <f>'d-beta'!T203/'d-beta'!Q203</f>
        <v>1.0160410420891477</v>
      </c>
      <c r="AJ203" s="40">
        <f>'d-beta'!Q203/'d-beta'!G203</f>
        <v>1.0006927067962372</v>
      </c>
      <c r="AK203" s="40">
        <f>'d-beta'!T203/'d-beta'!G203</f>
        <v>1.0167448606242588</v>
      </c>
      <c r="AL203" s="40" t="e">
        <f>'d-beta'!T205/'d-beta'!F205</f>
        <v>#N/A</v>
      </c>
      <c r="AN203" s="4">
        <f>'d-beta'!U203/'d-beta'!W203</f>
        <v>0.99660663781157999</v>
      </c>
      <c r="AO203" s="4">
        <f>'d-beta'!W203/'d-beta'!P203</f>
        <v>0.98843919895043808</v>
      </c>
      <c r="AP203" s="4">
        <f>'d-beta'!P203/'d-beta'!Q203</f>
        <v>1.0093695324939878</v>
      </c>
      <c r="AQ203" s="4">
        <f>'d-beta'!Q203/'d-beta'!G203</f>
        <v>1.0006927067962372</v>
      </c>
      <c r="AR203" s="4">
        <f>'d-beta'!U203/'d-beta'!G203</f>
        <v>0.99500362194587044</v>
      </c>
      <c r="AS203" s="4" t="e">
        <f>'d-beta'!U205/'d-beta'!F205</f>
        <v>#N/A</v>
      </c>
      <c r="AU203" s="53">
        <f t="shared" si="39"/>
        <v>15.913744097438661</v>
      </c>
      <c r="AV203" s="12">
        <f t="shared" si="40"/>
        <v>0.69246698562369091</v>
      </c>
      <c r="AW203" s="12">
        <f t="shared" si="41"/>
        <v>16.606211083062387</v>
      </c>
      <c r="AX203" s="12" t="e">
        <f t="shared" si="37"/>
        <v>#N/A</v>
      </c>
      <c r="AY203" s="12"/>
      <c r="AZ203" s="53">
        <f t="shared" si="42"/>
        <v>-3.3991326998793649</v>
      </c>
      <c r="BA203" s="53">
        <f t="shared" si="43"/>
        <v>-11.628146659301686</v>
      </c>
      <c r="BB203" s="12">
        <f t="shared" si="44"/>
        <v>9.3259106899911455</v>
      </c>
      <c r="BC203" s="12">
        <f t="shared" si="45"/>
        <v>0.69246698562369091</v>
      </c>
      <c r="BD203" s="12">
        <f t="shared" si="46"/>
        <v>-5.0089016835661395</v>
      </c>
      <c r="BE203" s="12" t="e">
        <f t="shared" si="38"/>
        <v>#N/A</v>
      </c>
    </row>
    <row r="204" spans="1:57" x14ac:dyDescent="0.2">
      <c r="A204" s="72">
        <f>'d-beta'!A204</f>
        <v>398</v>
      </c>
      <c r="B204" s="44">
        <f t="shared" si="36"/>
        <v>1.4899798852715489</v>
      </c>
      <c r="D204" s="40" t="e">
        <f>'d-beta'!F204/'d-beta'!J204</f>
        <v>#N/A</v>
      </c>
      <c r="E204" s="39">
        <f>'d-beta'!J204/'d-beta'!K204</f>
        <v>1.0235628499783178</v>
      </c>
      <c r="F204" s="39">
        <f>'d-beta'!K204/'d-beta'!L204</f>
        <v>0.96140443099065143</v>
      </c>
      <c r="G204" s="39">
        <f>'d-beta'!L204/'d-beta'!M204</f>
        <v>0.99511176648313249</v>
      </c>
      <c r="H204" s="39">
        <f>'d-beta'!M204/'d-beta'!P204</f>
        <v>1.0085678560636087</v>
      </c>
      <c r="I204" s="39">
        <f>'d-beta'!N204/'d-beta'!P204</f>
        <v>1.0051113177328759</v>
      </c>
      <c r="J204" s="39">
        <f>'d-beta'!P204/'d-beta'!Q204</f>
        <v>1.0092991686177764</v>
      </c>
      <c r="K204" s="39">
        <f>'d-beta'!Q204/'d-beta'!G204</f>
        <v>1.0006447156092053</v>
      </c>
      <c r="L204" s="133" t="e">
        <f>'d-beta'!F204/'d-beta'!R204</f>
        <v>#N/A</v>
      </c>
      <c r="M204" s="39">
        <f>'d-beta'!R204/'d-beta'!N204</f>
        <v>0.97368742562116206</v>
      </c>
      <c r="N204" s="39">
        <f>'d-beta'!R204/'d-beta'!P204</f>
        <v>0.97866425142601787</v>
      </c>
      <c r="O204" s="133" t="e">
        <f>'d-beta'!F204/'d-beta'!S204</f>
        <v>#N/A</v>
      </c>
      <c r="P204" s="39">
        <f>'d-beta'!S204/'d-beta'!G204</f>
        <v>0.79835283201734442</v>
      </c>
      <c r="Q204" s="39">
        <f>'d-beta'!H204/'d-beta'!N204</f>
        <v>0.72318176264836165</v>
      </c>
      <c r="T204" s="75" t="e">
        <f>1000*LN(D204)</f>
        <v>#N/A</v>
      </c>
      <c r="U204" s="75">
        <f>1000*LN(E204)</f>
        <v>23.289531149676286</v>
      </c>
      <c r="V204" s="75">
        <f>1000*LN(F204)</f>
        <v>-39.360114638939436</v>
      </c>
      <c r="W204" s="75">
        <f>1000*LN(G204)</f>
        <v>-4.9002200081243341</v>
      </c>
      <c r="X204" s="75">
        <f>1000*LN(H204)</f>
        <v>8.5313602970003348</v>
      </c>
      <c r="Y204" s="75">
        <f>1000*LN(I204)</f>
        <v>5.0982992904790931</v>
      </c>
      <c r="Z204" s="75">
        <f>1000*LN(J204)</f>
        <v>9.2561975407248571</v>
      </c>
      <c r="AA204" s="75">
        <f>1000*LN(K204)</f>
        <v>0.64450786938088156</v>
      </c>
      <c r="AB204" s="75" t="e">
        <f>1000*LN(L204)</f>
        <v>#N/A</v>
      </c>
      <c r="AC204" s="75">
        <f>1000*LN(M204)</f>
        <v>-26.664945098311303</v>
      </c>
      <c r="AD204" s="75">
        <f>1000*LN(N204)</f>
        <v>-21.566645807832103</v>
      </c>
      <c r="AE204" s="75" t="e">
        <f>1000*LN(O204)</f>
        <v>#N/A</v>
      </c>
      <c r="AF204" s="75">
        <f>1000*LN(P204)</f>
        <v>-225.20463386465323</v>
      </c>
      <c r="AG204" s="75">
        <f>1000*LN(Q204)</f>
        <v>-324.09468779907229</v>
      </c>
      <c r="AI204" s="40">
        <f>'d-beta'!T204/'d-beta'!Q204</f>
        <v>1.0159413854469845</v>
      </c>
      <c r="AJ204" s="40">
        <f>'d-beta'!Q204/'d-beta'!G204</f>
        <v>1.0006447156092053</v>
      </c>
      <c r="AK204" s="40">
        <f>'d-beta'!T204/'d-beta'!G204</f>
        <v>1.0165963787162198</v>
      </c>
      <c r="AL204" s="40" t="e">
        <f>'d-beta'!T206/'d-beta'!F206</f>
        <v>#N/A</v>
      </c>
      <c r="AN204" s="4">
        <f>'d-beta'!U204/'d-beta'!W204</f>
        <v>0.99661693895393255</v>
      </c>
      <c r="AO204" s="4">
        <f>'d-beta'!W204/'d-beta'!P204</f>
        <v>0.98852620361633503</v>
      </c>
      <c r="AP204" s="4">
        <f>'d-beta'!P204/'d-beta'!Q204</f>
        <v>1.0092991686177764</v>
      </c>
      <c r="AQ204" s="4">
        <f>'d-beta'!Q204/'d-beta'!G204</f>
        <v>1.0006447156092053</v>
      </c>
      <c r="AR204" s="4">
        <f>'d-beta'!U204/'d-beta'!G204</f>
        <v>0.99498440094817842</v>
      </c>
      <c r="AS204" s="4" t="e">
        <f>'d-beta'!U206/'d-beta'!F206</f>
        <v>#N/A</v>
      </c>
      <c r="AU204" s="53">
        <f t="shared" si="39"/>
        <v>15.815656002883729</v>
      </c>
      <c r="AV204" s="12">
        <f t="shared" si="40"/>
        <v>0.64450786938088156</v>
      </c>
      <c r="AW204" s="12">
        <f t="shared" si="41"/>
        <v>16.460163872264506</v>
      </c>
      <c r="AX204" s="12" t="e">
        <f t="shared" si="37"/>
        <v>#N/A</v>
      </c>
      <c r="AY204" s="12"/>
      <c r="AZ204" s="53">
        <f t="shared" si="42"/>
        <v>-3.3887965364175896</v>
      </c>
      <c r="BA204" s="53">
        <f t="shared" si="43"/>
        <v>-11.540128259141362</v>
      </c>
      <c r="BB204" s="12">
        <f t="shared" si="44"/>
        <v>9.2561975407248571</v>
      </c>
      <c r="BC204" s="12">
        <f t="shared" si="45"/>
        <v>0.64450786938088156</v>
      </c>
      <c r="BD204" s="12">
        <f t="shared" si="46"/>
        <v>-5.0282193854532808</v>
      </c>
      <c r="BE204" s="12" t="e">
        <f t="shared" si="38"/>
        <v>#N/A</v>
      </c>
    </row>
    <row r="205" spans="1:57" x14ac:dyDescent="0.2">
      <c r="A205" s="72">
        <f>'d-beta'!A205</f>
        <v>400</v>
      </c>
      <c r="B205" s="44">
        <f t="shared" si="36"/>
        <v>1.4855529971031718</v>
      </c>
      <c r="D205" s="40" t="e">
        <f>'d-beta'!F205/'d-beta'!J205</f>
        <v>#N/A</v>
      </c>
      <c r="E205" s="39">
        <f>'d-beta'!J205/'d-beta'!K205</f>
        <v>1.023491679044817</v>
      </c>
      <c r="F205" s="39">
        <f>'d-beta'!K205/'d-beta'!L205</f>
        <v>0.9614805583476983</v>
      </c>
      <c r="G205" s="39">
        <f>'d-beta'!L205/'d-beta'!M205</f>
        <v>0.99525150286086772</v>
      </c>
      <c r="H205" s="39">
        <f>'d-beta'!M205/'d-beta'!P205</f>
        <v>1.0084604692319095</v>
      </c>
      <c r="I205" s="39">
        <f>'d-beta'!N205/'d-beta'!P205</f>
        <v>1.0050093388508559</v>
      </c>
      <c r="J205" s="39">
        <f>'d-beta'!P205/'d-beta'!Q205</f>
        <v>1.0092325269927078</v>
      </c>
      <c r="K205" s="39">
        <f>'d-beta'!Q205/'d-beta'!G205</f>
        <v>1.0005978913670415</v>
      </c>
      <c r="L205" s="133" t="e">
        <f>'d-beta'!F205/'d-beta'!R205</f>
        <v>#N/A</v>
      </c>
      <c r="M205" s="39">
        <f>'d-beta'!R205/'d-beta'!N205</f>
        <v>0.97384127618597716</v>
      </c>
      <c r="N205" s="39">
        <f>'d-beta'!R205/'d-beta'!P205</f>
        <v>0.97871957712534252</v>
      </c>
      <c r="O205" s="133" t="e">
        <f>'d-beta'!F205/'d-beta'!S205</f>
        <v>#N/A</v>
      </c>
      <c r="P205" s="39">
        <f>'d-beta'!S205/'d-beta'!G205</f>
        <v>0.79912412124005994</v>
      </c>
      <c r="Q205" s="39">
        <f>'d-beta'!H205/'d-beta'!N205</f>
        <v>0.72462708261414632</v>
      </c>
      <c r="T205" s="75" t="e">
        <f>1000*LN(D205)</f>
        <v>#N/A</v>
      </c>
      <c r="U205" s="75">
        <f>1000*LN(E205)</f>
        <v>23.219996183684461</v>
      </c>
      <c r="V205" s="75">
        <f>1000*LN(F205)</f>
        <v>-39.280934284931014</v>
      </c>
      <c r="W205" s="75">
        <f>1000*LN(G205)</f>
        <v>-4.7598070693235961</v>
      </c>
      <c r="X205" s="75">
        <f>1000*LN(H205)</f>
        <v>8.424880055296315</v>
      </c>
      <c r="Y205" s="75">
        <f>1000*LN(I205)</f>
        <v>4.9968338567763988</v>
      </c>
      <c r="Z205" s="75">
        <f>1000*LN(J205)</f>
        <v>9.1901677377372071</v>
      </c>
      <c r="AA205" s="75">
        <f>1000*LN(K205)</f>
        <v>0.59771270120970366</v>
      </c>
      <c r="AB205" s="75" t="e">
        <f>1000*LN(L205)</f>
        <v>#N/A</v>
      </c>
      <c r="AC205" s="75">
        <f>1000*LN(M205)</f>
        <v>-26.506949413839617</v>
      </c>
      <c r="AD205" s="75">
        <f>1000*LN(N205)</f>
        <v>-21.510115557063322</v>
      </c>
      <c r="AE205" s="75" t="e">
        <f>1000*LN(O205)</f>
        <v>#N/A</v>
      </c>
      <c r="AF205" s="75">
        <f>1000*LN(P205)</f>
        <v>-224.23899954852095</v>
      </c>
      <c r="AG205" s="75">
        <f>1000*LN(Q205)</f>
        <v>-322.09812526855222</v>
      </c>
      <c r="AI205" s="40">
        <f>'d-beta'!T205/'d-beta'!Q205</f>
        <v>1.0158388168912307</v>
      </c>
      <c r="AJ205" s="40">
        <f>'d-beta'!Q205/'d-beta'!G205</f>
        <v>1.0005978913670415</v>
      </c>
      <c r="AK205" s="40">
        <f>'d-beta'!T205/'d-beta'!G205</f>
        <v>1.0164461781501555</v>
      </c>
      <c r="AL205" s="40" t="e">
        <f>'d-beta'!T207/'d-beta'!F207</f>
        <v>#N/A</v>
      </c>
      <c r="AN205" s="4">
        <f>'d-beta'!U205/'d-beta'!W205</f>
        <v>0.99663050165733436</v>
      </c>
      <c r="AO205" s="4">
        <f>'d-beta'!W205/'d-beta'!P205</f>
        <v>0.98860826964849047</v>
      </c>
      <c r="AP205" s="4">
        <f>'d-beta'!P205/'d-beta'!Q205</f>
        <v>1.0092325269927078</v>
      </c>
      <c r="AQ205" s="4">
        <f>'d-beta'!Q205/'d-beta'!G205</f>
        <v>1.0005978913670415</v>
      </c>
      <c r="AR205" s="4">
        <f>'d-beta'!U205/'d-beta'!G205</f>
        <v>0.99496828114079416</v>
      </c>
      <c r="AS205" s="4" t="e">
        <f>'d-beta'!U207/'d-beta'!F207</f>
        <v>#N/A</v>
      </c>
      <c r="AU205" s="53">
        <f t="shared" si="39"/>
        <v>15.714691778778239</v>
      </c>
      <c r="AV205" s="12">
        <f t="shared" si="40"/>
        <v>0.59771270120970366</v>
      </c>
      <c r="AW205" s="12">
        <f t="shared" si="41"/>
        <v>16.312404479987855</v>
      </c>
      <c r="AX205" s="12" t="e">
        <f t="shared" si="37"/>
        <v>#N/A</v>
      </c>
      <c r="AY205" s="12"/>
      <c r="AZ205" s="53">
        <f t="shared" si="42"/>
        <v>-3.3751878864068776</v>
      </c>
      <c r="BA205" s="53">
        <f t="shared" si="43"/>
        <v>-11.457113134664722</v>
      </c>
      <c r="BB205" s="12">
        <f t="shared" si="44"/>
        <v>9.1901677377372071</v>
      </c>
      <c r="BC205" s="12">
        <f t="shared" si="45"/>
        <v>0.59771270120970366</v>
      </c>
      <c r="BD205" s="12">
        <f t="shared" si="46"/>
        <v>-5.0444205821246335</v>
      </c>
      <c r="BE205" s="12" t="e">
        <f t="shared" si="38"/>
        <v>#N/A</v>
      </c>
    </row>
    <row r="206" spans="1:57" x14ac:dyDescent="0.2">
      <c r="A206" s="72">
        <f>'d-beta'!A206</f>
        <v>402</v>
      </c>
      <c r="B206" s="44">
        <f t="shared" si="36"/>
        <v>1.481152336517811</v>
      </c>
      <c r="D206" s="40" t="e">
        <f>'d-beta'!F206/'d-beta'!J206</f>
        <v>#N/A</v>
      </c>
      <c r="E206" s="39">
        <f>'d-beta'!J206/'d-beta'!K206</f>
        <v>1.0234143562476263</v>
      </c>
      <c r="F206" s="39">
        <f>'d-beta'!K206/'d-beta'!L206</f>
        <v>0.9615630420889254</v>
      </c>
      <c r="G206" s="39">
        <f>'d-beta'!L206/'d-beta'!M206</f>
        <v>0.99537889011573222</v>
      </c>
      <c r="H206" s="39">
        <f>'d-beta'!M206/'d-beta'!P206</f>
        <v>1.008358046684249</v>
      </c>
      <c r="I206" s="39">
        <f>'d-beta'!N206/'d-beta'!P206</f>
        <v>1.0049125014836757</v>
      </c>
      <c r="J206" s="39">
        <f>'d-beta'!P206/'d-beta'!Q206</f>
        <v>1.0091650429092132</v>
      </c>
      <c r="K206" s="39">
        <f>'d-beta'!Q206/'d-beta'!G206</f>
        <v>1.000553790492043</v>
      </c>
      <c r="L206" s="133" t="e">
        <f>'d-beta'!F206/'d-beta'!R206</f>
        <v>#N/A</v>
      </c>
      <c r="M206" s="39">
        <f>'d-beta'!R206/'d-beta'!N206</f>
        <v>0.97399293286219091</v>
      </c>
      <c r="N206" s="39">
        <f>'d-beta'!R206/'d-beta'!P206</f>
        <v>0.97877767458996623</v>
      </c>
      <c r="O206" s="133" t="e">
        <f>'d-beta'!F206/'d-beta'!S206</f>
        <v>#N/A</v>
      </c>
      <c r="P206" s="39">
        <f>'d-beta'!S206/'d-beta'!G206</f>
        <v>0.79988989178861081</v>
      </c>
      <c r="Q206" s="39">
        <f>'d-beta'!H206/'d-beta'!N206</f>
        <v>0.72606406018465752</v>
      </c>
      <c r="T206" s="75" t="e">
        <f>1000*LN(D206)</f>
        <v>#N/A</v>
      </c>
      <c r="U206" s="75">
        <f>1000*LN(E206)</f>
        <v>23.144445283062517</v>
      </c>
      <c r="V206" s="75">
        <f>1000*LN(F206)</f>
        <v>-39.195149707546541</v>
      </c>
      <c r="W206" s="75">
        <f>1000*LN(G206)</f>
        <v>-4.6318202210489599</v>
      </c>
      <c r="X206" s="75">
        <f>1000*LN(H206)</f>
        <v>8.3233116226979185</v>
      </c>
      <c r="Y206" s="75">
        <f>1000*LN(I206)</f>
        <v>4.9004745204959921</v>
      </c>
      <c r="Z206" s="75">
        <f>1000*LN(J206)</f>
        <v>9.1232987674945516</v>
      </c>
      <c r="AA206" s="75">
        <f>1000*LN(K206)</f>
        <v>0.55363720667779615</v>
      </c>
      <c r="AB206" s="75" t="e">
        <f>1000*LN(L206)</f>
        <v>#N/A</v>
      </c>
      <c r="AC206" s="75">
        <f>1000*LN(M206)</f>
        <v>-26.351231154230334</v>
      </c>
      <c r="AD206" s="75">
        <f>1000*LN(N206)</f>
        <v>-21.450756633734201</v>
      </c>
      <c r="AE206" s="75" t="e">
        <f>1000*LN(O206)</f>
        <v>#N/A</v>
      </c>
      <c r="AF206" s="75">
        <f>1000*LN(P206)</f>
        <v>-223.2811960510484</v>
      </c>
      <c r="AG206" s="75">
        <f>1000*LN(Q206)</f>
        <v>-320.11703088106117</v>
      </c>
      <c r="AI206" s="40">
        <f>'d-beta'!T206/'d-beta'!Q206</f>
        <v>1.0157379923928243</v>
      </c>
      <c r="AJ206" s="40">
        <f>'d-beta'!Q206/'d-beta'!G206</f>
        <v>1.000553790492043</v>
      </c>
      <c r="AK206" s="40">
        <f>'d-beta'!T206/'d-beta'!G206</f>
        <v>1.0163004984354183</v>
      </c>
      <c r="AL206" s="40" t="e">
        <f>'d-beta'!T208/'d-beta'!F208</f>
        <v>#N/A</v>
      </c>
      <c r="AN206" s="4">
        <f>'d-beta'!U206/'d-beta'!W206</f>
        <v>0.99664276988349354</v>
      </c>
      <c r="AO206" s="4">
        <f>'d-beta'!W206/'d-beta'!P206</f>
        <v>0.98868983671028887</v>
      </c>
      <c r="AP206" s="4">
        <f>'d-beta'!P206/'d-beta'!Q206</f>
        <v>1.0091650429092132</v>
      </c>
      <c r="AQ206" s="4">
        <f>'d-beta'!Q206/'d-beta'!G206</f>
        <v>1.000553790492043</v>
      </c>
      <c r="AR206" s="4">
        <f>'d-beta'!U206/'d-beta'!G206</f>
        <v>0.994952231156782</v>
      </c>
      <c r="AS206" s="4" t="e">
        <f>'d-beta'!U208/'d-beta'!F208</f>
        <v>#N/A</v>
      </c>
      <c r="AU206" s="53">
        <f t="shared" si="39"/>
        <v>15.61543439601186</v>
      </c>
      <c r="AV206" s="12">
        <f t="shared" si="40"/>
        <v>0.55363720667779615</v>
      </c>
      <c r="AW206" s="12">
        <f t="shared" si="41"/>
        <v>16.169071602689709</v>
      </c>
      <c r="AX206" s="12" t="e">
        <f t="shared" si="37"/>
        <v>#N/A</v>
      </c>
      <c r="AY206" s="12"/>
      <c r="AZ206" s="53">
        <f t="shared" si="42"/>
        <v>-3.3628782584853076</v>
      </c>
      <c r="BA206" s="53">
        <f t="shared" si="43"/>
        <v>-11.374609579351176</v>
      </c>
      <c r="BB206" s="12">
        <f t="shared" si="44"/>
        <v>9.1232987674945516</v>
      </c>
      <c r="BC206" s="12">
        <f t="shared" si="45"/>
        <v>0.55363720667779615</v>
      </c>
      <c r="BD206" s="12">
        <f t="shared" si="46"/>
        <v>-5.0605518636640996</v>
      </c>
      <c r="BE206" s="12" t="e">
        <f t="shared" si="38"/>
        <v>#N/A</v>
      </c>
    </row>
    <row r="207" spans="1:57" x14ac:dyDescent="0.2">
      <c r="A207" s="72">
        <f>'d-beta'!A207</f>
        <v>404</v>
      </c>
      <c r="B207" s="44">
        <f t="shared" si="36"/>
        <v>1.4767776711216127</v>
      </c>
      <c r="D207" s="40" t="e">
        <f>'d-beta'!F207/'d-beta'!J207</f>
        <v>#N/A</v>
      </c>
      <c r="E207" s="39">
        <f>'d-beta'!J207/'d-beta'!K207</f>
        <v>1.0233354772624408</v>
      </c>
      <c r="F207" s="39">
        <f>'d-beta'!K207/'d-beta'!L207</f>
        <v>0.96164771425691586</v>
      </c>
      <c r="G207" s="39">
        <f>'d-beta'!L207/'d-beta'!M207</f>
        <v>0.99550743212117609</v>
      </c>
      <c r="H207" s="39">
        <f>'d-beta'!M207/'d-beta'!P207</f>
        <v>1.0082607309252272</v>
      </c>
      <c r="I207" s="39">
        <f>'d-beta'!N207/'d-beta'!P207</f>
        <v>1.004816334833702</v>
      </c>
      <c r="J207" s="39">
        <f>'d-beta'!P207/'d-beta'!Q207</f>
        <v>1.0090967220525147</v>
      </c>
      <c r="K207" s="39">
        <f>'d-beta'!Q207/'d-beta'!G207</f>
        <v>1.0005078027889649</v>
      </c>
      <c r="L207" s="133" t="e">
        <f>'d-beta'!F207/'d-beta'!R207</f>
        <v>#N/A</v>
      </c>
      <c r="M207" s="39">
        <f>'d-beta'!R207/'d-beta'!N207</f>
        <v>0.97414211311566934</v>
      </c>
      <c r="N207" s="39">
        <f>'d-beta'!R207/'d-beta'!P207</f>
        <v>0.97883390770804435</v>
      </c>
      <c r="O207" s="133" t="e">
        <f>'d-beta'!F207/'d-beta'!S207</f>
        <v>#N/A</v>
      </c>
      <c r="P207" s="39">
        <f>'d-beta'!S207/'d-beta'!G207</f>
        <v>0.80064999883928789</v>
      </c>
      <c r="Q207" s="39">
        <f>'d-beta'!H207/'d-beta'!N207</f>
        <v>0.72748990855918938</v>
      </c>
      <c r="T207" s="75" t="e">
        <f>1000*LN(D207)</f>
        <v>#N/A</v>
      </c>
      <c r="U207" s="75">
        <f>1000*LN(E207)</f>
        <v>23.067367973531898</v>
      </c>
      <c r="V207" s="75">
        <f>1000*LN(F207)</f>
        <v>-39.107096780673302</v>
      </c>
      <c r="W207" s="75">
        <f>1000*LN(G207)</f>
        <v>-4.5026897888522424</v>
      </c>
      <c r="X207" s="75">
        <f>1000*LN(H207)</f>
        <v>8.226797834194242</v>
      </c>
      <c r="Y207" s="75">
        <f>1000*LN(I207)</f>
        <v>4.8047734007137759</v>
      </c>
      <c r="Z207" s="75">
        <f>1000*LN(J207)</f>
        <v>9.0555960959078536</v>
      </c>
      <c r="AA207" s="75">
        <f>1000*LN(K207)</f>
        <v>0.50767390076000207</v>
      </c>
      <c r="AB207" s="75" t="e">
        <f>1000*LN(L207)</f>
        <v>#N/A</v>
      </c>
      <c r="AC207" s="75">
        <f>1000*LN(M207)</f>
        <v>-26.198079293348798</v>
      </c>
      <c r="AD207" s="75">
        <f>1000*LN(N207)</f>
        <v>-21.393305892635116</v>
      </c>
      <c r="AE207" s="75" t="e">
        <f>1000*LN(O207)</f>
        <v>#N/A</v>
      </c>
      <c r="AF207" s="75">
        <f>1000*LN(P207)</f>
        <v>-222.33138266336354</v>
      </c>
      <c r="AG207" s="75">
        <f>1000*LN(Q207)</f>
        <v>-318.15515142900142</v>
      </c>
      <c r="AI207" s="40">
        <f>'d-beta'!T207/'d-beta'!Q207</f>
        <v>1.0156404808734076</v>
      </c>
      <c r="AJ207" s="40">
        <f>'d-beta'!Q207/'d-beta'!G207</f>
        <v>1.0005078027889649</v>
      </c>
      <c r="AK207" s="40">
        <f>'d-beta'!T207/'d-beta'!G207</f>
        <v>1.0161562259421806</v>
      </c>
      <c r="AL207" s="40" t="e">
        <f>'d-beta'!T209/'d-beta'!F209</f>
        <v>#N/A</v>
      </c>
      <c r="AN207" s="4">
        <f>'d-beta'!U207/'d-beta'!W207</f>
        <v>0.99665683067012789</v>
      </c>
      <c r="AO207" s="4">
        <f>'d-beta'!W207/'d-beta'!P207</f>
        <v>0.98877392433324285</v>
      </c>
      <c r="AP207" s="4">
        <f>'d-beta'!P207/'d-beta'!Q207</f>
        <v>1.0090967220525147</v>
      </c>
      <c r="AQ207" s="4">
        <f>'d-beta'!Q207/'d-beta'!G207</f>
        <v>1.0005078027889649</v>
      </c>
      <c r="AR207" s="4">
        <f>'d-beta'!U207/'d-beta'!G207</f>
        <v>0.99493779251938008</v>
      </c>
      <c r="AS207" s="4" t="e">
        <f>'d-beta'!U209/'d-beta'!F209</f>
        <v>#N/A</v>
      </c>
      <c r="AU207" s="53">
        <f t="shared" si="39"/>
        <v>15.51942912592083</v>
      </c>
      <c r="AV207" s="12">
        <f t="shared" si="40"/>
        <v>0.50767390076000207</v>
      </c>
      <c r="AW207" s="12">
        <f t="shared" si="41"/>
        <v>16.027103026680617</v>
      </c>
      <c r="AX207" s="12" t="e">
        <f t="shared" si="37"/>
        <v>#N/A</v>
      </c>
      <c r="AY207" s="12"/>
      <c r="AZ207" s="53">
        <f t="shared" si="42"/>
        <v>-3.3487702070607459</v>
      </c>
      <c r="BA207" s="53">
        <f t="shared" si="43"/>
        <v>-11.289563648638104</v>
      </c>
      <c r="BB207" s="12">
        <f t="shared" si="44"/>
        <v>9.0555960959078536</v>
      </c>
      <c r="BC207" s="12">
        <f t="shared" si="45"/>
        <v>0.50767390076000207</v>
      </c>
      <c r="BD207" s="12">
        <f t="shared" si="46"/>
        <v>-5.0750638590310535</v>
      </c>
      <c r="BE207" s="12" t="e">
        <f t="shared" si="38"/>
        <v>#N/A</v>
      </c>
    </row>
    <row r="208" spans="1:57" x14ac:dyDescent="0.2">
      <c r="A208" s="72">
        <f>'d-beta'!A208</f>
        <v>406</v>
      </c>
      <c r="B208" s="44">
        <f t="shared" si="36"/>
        <v>1.4724287712581905</v>
      </c>
      <c r="D208" s="40" t="e">
        <f>'d-beta'!F208/'d-beta'!J208</f>
        <v>#N/A</v>
      </c>
      <c r="E208" s="39">
        <f>'d-beta'!J208/'d-beta'!K208</f>
        <v>1.0232648202068302</v>
      </c>
      <c r="F208" s="39">
        <f>'d-beta'!K208/'d-beta'!L208</f>
        <v>0.96172539210321817</v>
      </c>
      <c r="G208" s="39">
        <f>'d-beta'!L208/'d-beta'!M208</f>
        <v>0.99564168417775689</v>
      </c>
      <c r="H208" s="39">
        <f>'d-beta'!M208/'d-beta'!P208</f>
        <v>1.0081562020132735</v>
      </c>
      <c r="I208" s="39">
        <f>'d-beta'!N208/'d-beta'!P208</f>
        <v>1.0047177271926198</v>
      </c>
      <c r="J208" s="39">
        <f>'d-beta'!P208/'d-beta'!Q208</f>
        <v>1.0090322009674453</v>
      </c>
      <c r="K208" s="39">
        <f>'d-beta'!Q208/'d-beta'!G208</f>
        <v>1.0004630262034715</v>
      </c>
      <c r="L208" s="133" t="e">
        <f>'d-beta'!F208/'d-beta'!R208</f>
        <v>#N/A</v>
      </c>
      <c r="M208" s="39">
        <f>'d-beta'!R208/'d-beta'!N208</f>
        <v>0.9742934842526918</v>
      </c>
      <c r="N208" s="39">
        <f>'d-beta'!R208/'d-beta'!P208</f>
        <v>0.978889935116943</v>
      </c>
      <c r="O208" s="133" t="e">
        <f>'d-beta'!F208/'d-beta'!S208</f>
        <v>#N/A</v>
      </c>
      <c r="P208" s="39">
        <f>'d-beta'!S208/'d-beta'!G208</f>
        <v>0.80140895600273965</v>
      </c>
      <c r="Q208" s="39">
        <f>'d-beta'!H208/'d-beta'!N208</f>
        <v>0.72891018338172064</v>
      </c>
      <c r="T208" s="75" t="e">
        <f>1000*LN(D208)</f>
        <v>#N/A</v>
      </c>
      <c r="U208" s="75">
        <f>1000*LN(E208)</f>
        <v>22.998319751731049</v>
      </c>
      <c r="V208" s="75">
        <f>1000*LN(F208)</f>
        <v>-39.026324260679473</v>
      </c>
      <c r="W208" s="75">
        <f>1000*LN(G208)</f>
        <v>-4.3678409664458338</v>
      </c>
      <c r="X208" s="75">
        <f>1000*LN(H208)</f>
        <v>8.1231199585130689</v>
      </c>
      <c r="Y208" s="75">
        <f>1000*LN(I208)</f>
        <v>4.7066335950495866</v>
      </c>
      <c r="Z208" s="75">
        <f>1000*LN(J208)</f>
        <v>8.9916546059907354</v>
      </c>
      <c r="AA208" s="75">
        <f>1000*LN(K208)</f>
        <v>0.46291903991735728</v>
      </c>
      <c r="AB208" s="75" t="e">
        <f>1000*LN(L208)</f>
        <v>#N/A</v>
      </c>
      <c r="AC208" s="75">
        <f>1000*LN(M208)</f>
        <v>-26.042702192323297</v>
      </c>
      <c r="AD208" s="75">
        <f>1000*LN(N208)</f>
        <v>-21.33606859727368</v>
      </c>
      <c r="AE208" s="75" t="e">
        <f>1000*LN(O208)</f>
        <v>#N/A</v>
      </c>
      <c r="AF208" s="75">
        <f>1000*LN(P208)</f>
        <v>-221.38390539614434</v>
      </c>
      <c r="AG208" s="75">
        <f>1000*LN(Q208)</f>
        <v>-316.20475980156226</v>
      </c>
      <c r="AI208" s="40">
        <f>'d-beta'!T208/'d-beta'!Q208</f>
        <v>1.0155401056426483</v>
      </c>
      <c r="AJ208" s="40">
        <f>'d-beta'!Q208/'d-beta'!G208</f>
        <v>1.0004630262034715</v>
      </c>
      <c r="AK208" s="40">
        <f>'d-beta'!T208/'d-beta'!G208</f>
        <v>1.016010327322237</v>
      </c>
      <c r="AL208" s="40" t="e">
        <f>'d-beta'!T210/'d-beta'!F210</f>
        <v>#N/A</v>
      </c>
      <c r="AN208" s="4">
        <f>'d-beta'!U208/'d-beta'!W208</f>
        <v>0.99666951541890703</v>
      </c>
      <c r="AO208" s="4">
        <f>'d-beta'!W208/'d-beta'!P208</f>
        <v>0.98885145942427077</v>
      </c>
      <c r="AP208" s="4">
        <f>'d-beta'!P208/'d-beta'!Q208</f>
        <v>1.0090322009674453</v>
      </c>
      <c r="AQ208" s="4">
        <f>'d-beta'!Q208/'d-beta'!G208</f>
        <v>1.0004630262034715</v>
      </c>
      <c r="AR208" s="4">
        <f>'d-beta'!U208/'d-beta'!G208</f>
        <v>0.99492032472930747</v>
      </c>
      <c r="AS208" s="4" t="e">
        <f>'d-beta'!U210/'d-beta'!F210</f>
        <v>#N/A</v>
      </c>
      <c r="AU208" s="53">
        <f t="shared" si="39"/>
        <v>15.4205947519539</v>
      </c>
      <c r="AV208" s="12">
        <f t="shared" si="40"/>
        <v>0.46291903991735728</v>
      </c>
      <c r="AW208" s="12">
        <f t="shared" si="41"/>
        <v>15.883513791871158</v>
      </c>
      <c r="AX208" s="12" t="e">
        <f t="shared" si="37"/>
        <v>#N/A</v>
      </c>
      <c r="AY208" s="12"/>
      <c r="AZ208" s="53">
        <f t="shared" si="42"/>
        <v>-3.3360429897596813</v>
      </c>
      <c r="BA208" s="53">
        <f t="shared" si="43"/>
        <v>-11.211151334855668</v>
      </c>
      <c r="BB208" s="12">
        <f t="shared" si="44"/>
        <v>8.9916546059907354</v>
      </c>
      <c r="BC208" s="12">
        <f t="shared" si="45"/>
        <v>0.46291903991735728</v>
      </c>
      <c r="BD208" s="12">
        <f t="shared" si="46"/>
        <v>-5.0926206787074353</v>
      </c>
      <c r="BE208" s="12" t="e">
        <f t="shared" si="38"/>
        <v>#N/A</v>
      </c>
    </row>
    <row r="209" spans="1:57" x14ac:dyDescent="0.2">
      <c r="A209" s="72">
        <f>'d-beta'!A209</f>
        <v>408</v>
      </c>
      <c r="B209" s="44">
        <f t="shared" si="36"/>
        <v>1.4681054099684359</v>
      </c>
      <c r="D209" s="40" t="e">
        <f>'d-beta'!F209/'d-beta'!J209</f>
        <v>#N/A</v>
      </c>
      <c r="E209" s="39">
        <f>'d-beta'!J209/'d-beta'!K209</f>
        <v>1.0231928838052835</v>
      </c>
      <c r="F209" s="39">
        <f>'d-beta'!K209/'d-beta'!L209</f>
        <v>0.96180486656852926</v>
      </c>
      <c r="G209" s="39">
        <f>'d-beta'!L209/'d-beta'!M209</f>
        <v>0.99576793000771979</v>
      </c>
      <c r="H209" s="39">
        <f>'d-beta'!M209/'d-beta'!P209</f>
        <v>1.0080568294967249</v>
      </c>
      <c r="I209" s="39">
        <f>'d-beta'!N209/'d-beta'!P209</f>
        <v>1.0046198089131195</v>
      </c>
      <c r="J209" s="39">
        <f>'d-beta'!P209/'d-beta'!Q209</f>
        <v>1.0089684423040126</v>
      </c>
      <c r="K209" s="39">
        <f>'d-beta'!Q209/'d-beta'!G209</f>
        <v>1.0004147943944806</v>
      </c>
      <c r="L209" s="133" t="e">
        <f>'d-beta'!F209/'d-beta'!R209</f>
        <v>#N/A</v>
      </c>
      <c r="M209" s="39">
        <f>'d-beta'!R209/'d-beta'!N209</f>
        <v>0.97444232347543813</v>
      </c>
      <c r="N209" s="39">
        <f>'d-beta'!R209/'d-beta'!P209</f>
        <v>0.97894406080675078</v>
      </c>
      <c r="O209" s="133" t="e">
        <f>'d-beta'!F209/'d-beta'!S209</f>
        <v>#N/A</v>
      </c>
      <c r="P209" s="39">
        <f>'d-beta'!S209/'d-beta'!G209</f>
        <v>0.80216199030283764</v>
      </c>
      <c r="Q209" s="39">
        <f>'d-beta'!H209/'d-beta'!N209</f>
        <v>0.73032801246760903</v>
      </c>
      <c r="T209" s="75" t="e">
        <f>1000*LN(D209)</f>
        <v>#N/A</v>
      </c>
      <c r="U209" s="75">
        <f>1000*LN(E209)</f>
        <v>22.928016415937421</v>
      </c>
      <c r="V209" s="75">
        <f>1000*LN(F209)</f>
        <v>-38.943690296385931</v>
      </c>
      <c r="W209" s="75">
        <f>1000*LN(G209)</f>
        <v>-4.2410505470035096</v>
      </c>
      <c r="X209" s="75">
        <f>1000*LN(H209)</f>
        <v>8.0245465289438656</v>
      </c>
      <c r="Y209" s="75">
        <f>1000*LN(I209)</f>
        <v>4.6091703487624391</v>
      </c>
      <c r="Z209" s="75">
        <f>1000*LN(J209)</f>
        <v>8.9284646722645284</v>
      </c>
      <c r="AA209" s="75">
        <f>1000*LN(K209)</f>
        <v>0.41470839106737639</v>
      </c>
      <c r="AB209" s="75" t="e">
        <f>1000*LN(L209)</f>
        <v>#N/A</v>
      </c>
      <c r="AC209" s="75">
        <f>1000*LN(M209)</f>
        <v>-25.88994754754744</v>
      </c>
      <c r="AD209" s="75">
        <f>1000*LN(N209)</f>
        <v>-21.280777198785081</v>
      </c>
      <c r="AE209" s="75" t="e">
        <f>1000*LN(O209)</f>
        <v>#N/A</v>
      </c>
      <c r="AF209" s="75">
        <f>1000*LN(P209)</f>
        <v>-220.4447085901825</v>
      </c>
      <c r="AG209" s="75">
        <f>1000*LN(Q209)</f>
        <v>-314.26151361175022</v>
      </c>
      <c r="AI209" s="40">
        <f>'d-beta'!T209/'d-beta'!Q209</f>
        <v>1.0154462759770504</v>
      </c>
      <c r="AJ209" s="40">
        <f>'d-beta'!Q209/'d-beta'!G209</f>
        <v>1.0004147943944806</v>
      </c>
      <c r="AK209" s="40">
        <f>'d-beta'!T209/'d-beta'!G209</f>
        <v>1.0158674774002219</v>
      </c>
      <c r="AL209" s="40" t="e">
        <f>'d-beta'!T211/'d-beta'!F211</f>
        <v>#N/A</v>
      </c>
      <c r="AN209" s="4">
        <f>'d-beta'!U209/'d-beta'!W209</f>
        <v>0.99668244388043814</v>
      </c>
      <c r="AO209" s="4">
        <f>'d-beta'!W209/'d-beta'!P209</f>
        <v>0.98893303963725854</v>
      </c>
      <c r="AP209" s="4">
        <f>'d-beta'!P209/'d-beta'!Q209</f>
        <v>1.0089684423040126</v>
      </c>
      <c r="AQ209" s="4">
        <f>'d-beta'!Q209/'d-beta'!G209</f>
        <v>1.0004147943944806</v>
      </c>
      <c r="AR209" s="4">
        <f>'d-beta'!U209/'d-beta'!G209</f>
        <v>0.99490447334823318</v>
      </c>
      <c r="AS209" s="4" t="e">
        <f>'d-beta'!U211/'d-beta'!F211</f>
        <v>#N/A</v>
      </c>
      <c r="AU209" s="53">
        <f t="shared" si="39"/>
        <v>15.328196628053309</v>
      </c>
      <c r="AV209" s="12">
        <f t="shared" si="40"/>
        <v>0.41470839106737639</v>
      </c>
      <c r="AW209" s="12">
        <f t="shared" si="41"/>
        <v>15.74290501912073</v>
      </c>
      <c r="AX209" s="12" t="e">
        <f t="shared" si="37"/>
        <v>#N/A</v>
      </c>
      <c r="AY209" s="12"/>
      <c r="AZ209" s="53">
        <f t="shared" si="42"/>
        <v>-3.3230714104347334</v>
      </c>
      <c r="BA209" s="53">
        <f t="shared" si="43"/>
        <v>-11.128654770570993</v>
      </c>
      <c r="BB209" s="12">
        <f t="shared" si="44"/>
        <v>8.9284646722645284</v>
      </c>
      <c r="BC209" s="12">
        <f t="shared" si="45"/>
        <v>0.41470839106737639</v>
      </c>
      <c r="BD209" s="12">
        <f t="shared" si="46"/>
        <v>-5.1085531176738659</v>
      </c>
      <c r="BE209" s="12" t="e">
        <f t="shared" si="38"/>
        <v>#N/A</v>
      </c>
    </row>
    <row r="210" spans="1:57" x14ac:dyDescent="0.2">
      <c r="A210" s="72">
        <f>'d-beta'!A210</f>
        <v>410</v>
      </c>
      <c r="B210" s="44">
        <f t="shared" si="36"/>
        <v>1.4638073629510358</v>
      </c>
      <c r="D210" s="40" t="e">
        <f>'d-beta'!F210/'d-beta'!J210</f>
        <v>#N/A</v>
      </c>
      <c r="E210" s="39">
        <f>'d-beta'!J210/'d-beta'!K210</f>
        <v>1.023119550512029</v>
      </c>
      <c r="F210" s="39">
        <f>'d-beta'!K210/'d-beta'!L210</f>
        <v>0.96188187131253089</v>
      </c>
      <c r="G210" s="39">
        <f>'d-beta'!L210/'d-beta'!M210</f>
        <v>0.99589528834446361</v>
      </c>
      <c r="H210" s="39">
        <f>'d-beta'!M210/'d-beta'!P210</f>
        <v>1.007961082325195</v>
      </c>
      <c r="I210" s="39">
        <f>'d-beta'!N210/'d-beta'!P210</f>
        <v>1.00452565432904</v>
      </c>
      <c r="J210" s="39">
        <f>'d-beta'!P210/'d-beta'!Q210</f>
        <v>1.00890074036182</v>
      </c>
      <c r="K210" s="39">
        <f>'d-beta'!Q210/'d-beta'!G210</f>
        <v>1.000374036232403</v>
      </c>
      <c r="L210" s="133" t="e">
        <f>'d-beta'!F210/'d-beta'!R210</f>
        <v>#N/A</v>
      </c>
      <c r="M210" s="39">
        <f>'d-beta'!R210/'d-beta'!N210</f>
        <v>0.97459333132794967</v>
      </c>
      <c r="N210" s="39">
        <f>'d-beta'!R210/'d-beta'!P210</f>
        <v>0.97900400385692743</v>
      </c>
      <c r="O210" s="133" t="e">
        <f>'d-beta'!F210/'d-beta'!S210</f>
        <v>#N/A</v>
      </c>
      <c r="P210" s="39">
        <f>'d-beta'!S210/'d-beta'!G210</f>
        <v>0.802912721574221</v>
      </c>
      <c r="Q210" s="39">
        <f>'d-beta'!H210/'d-beta'!N210</f>
        <v>0.7317305689890552</v>
      </c>
      <c r="T210" s="75" t="e">
        <f>1000*LN(D210)</f>
        <v>#N/A</v>
      </c>
      <c r="U210" s="75">
        <f>1000*LN(E210)</f>
        <v>22.856342812184533</v>
      </c>
      <c r="V210" s="75">
        <f>1000*LN(F210)</f>
        <v>-38.863630749759771</v>
      </c>
      <c r="W210" s="75">
        <f>1000*LN(G210)</f>
        <v>-4.1131591085877481</v>
      </c>
      <c r="X210" s="75">
        <f>1000*LN(H210)</f>
        <v>7.9295600994677518</v>
      </c>
      <c r="Y210" s="75">
        <f>1000*LN(I210)</f>
        <v>4.5154443484592415</v>
      </c>
      <c r="Z210" s="75">
        <f>1000*LN(J210)</f>
        <v>8.8613622626538184</v>
      </c>
      <c r="AA210" s="75">
        <f>1000*LN(K210)</f>
        <v>0.37396629828942857</v>
      </c>
      <c r="AB210" s="75" t="e">
        <f>1000*LN(L210)</f>
        <v>#N/A</v>
      </c>
      <c r="AC210" s="75">
        <f>1000*LN(M210)</f>
        <v>-25.734991066949927</v>
      </c>
      <c r="AD210" s="75">
        <f>1000*LN(N210)</f>
        <v>-21.219546718490733</v>
      </c>
      <c r="AE210" s="75" t="e">
        <f>1000*LN(O210)</f>
        <v>#N/A</v>
      </c>
      <c r="AF210" s="75">
        <f>1000*LN(P210)</f>
        <v>-219.50926138567189</v>
      </c>
      <c r="AG210" s="75">
        <f>1000*LN(Q210)</f>
        <v>-312.34290792867483</v>
      </c>
      <c r="AI210" s="40">
        <f>'d-beta'!T210/'d-beta'!Q210</f>
        <v>1.0153464162486705</v>
      </c>
      <c r="AJ210" s="40">
        <f>'d-beta'!Q210/'d-beta'!G210</f>
        <v>1.000374036232403</v>
      </c>
      <c r="AK210" s="40">
        <f>'d-beta'!T210/'d-beta'!G210</f>
        <v>1.015726192596788</v>
      </c>
      <c r="AL210" s="40" t="e">
        <f>'d-beta'!T212/'d-beta'!F212</f>
        <v>#N/A</v>
      </c>
      <c r="AN210" s="4">
        <f>'d-beta'!U210/'d-beta'!W210</f>
        <v>0.99669559095063232</v>
      </c>
      <c r="AO210" s="4">
        <f>'d-beta'!W210/'d-beta'!P210</f>
        <v>0.98901249431687088</v>
      </c>
      <c r="AP210" s="4">
        <f>'d-beta'!P210/'d-beta'!Q210</f>
        <v>1.00890074036182</v>
      </c>
      <c r="AQ210" s="4">
        <f>'d-beta'!Q210/'d-beta'!G210</f>
        <v>1.000374036232403</v>
      </c>
      <c r="AR210" s="4">
        <f>'d-beta'!U210/'d-beta'!G210</f>
        <v>0.99489023323960968</v>
      </c>
      <c r="AS210" s="4" t="e">
        <f>'d-beta'!U212/'d-beta'!F212</f>
        <v>#N/A</v>
      </c>
      <c r="AU210" s="53">
        <f t="shared" si="39"/>
        <v>15.229851061967061</v>
      </c>
      <c r="AV210" s="12">
        <f t="shared" si="40"/>
        <v>0.37396629828942857</v>
      </c>
      <c r="AW210" s="12">
        <f t="shared" si="41"/>
        <v>15.603817360256475</v>
      </c>
      <c r="AX210" s="12" t="e">
        <f t="shared" si="37"/>
        <v>#N/A</v>
      </c>
      <c r="AY210" s="12"/>
      <c r="AZ210" s="53">
        <f t="shared" si="42"/>
        <v>-3.3098806659149869</v>
      </c>
      <c r="BA210" s="53">
        <f t="shared" si="43"/>
        <v>-11.048314156240483</v>
      </c>
      <c r="BB210" s="12">
        <f t="shared" si="44"/>
        <v>8.8613622626538184</v>
      </c>
      <c r="BC210" s="12">
        <f t="shared" si="45"/>
        <v>0.37396629828942857</v>
      </c>
      <c r="BD210" s="12">
        <f t="shared" si="46"/>
        <v>-5.1228662612123363</v>
      </c>
      <c r="BE210" s="12" t="e">
        <f t="shared" si="38"/>
        <v>#N/A</v>
      </c>
    </row>
    <row r="211" spans="1:57" x14ac:dyDescent="0.2">
      <c r="A211" s="72">
        <f>'d-beta'!A211</f>
        <v>412</v>
      </c>
      <c r="B211" s="44">
        <f t="shared" si="36"/>
        <v>1.459534408523681</v>
      </c>
      <c r="D211" s="40" t="e">
        <f>'d-beta'!F211/'d-beta'!J211</f>
        <v>#N/A</v>
      </c>
      <c r="E211" s="39">
        <f>'d-beta'!J211/'d-beta'!K211</f>
        <v>1.0230448141921271</v>
      </c>
      <c r="F211" s="39">
        <f>'d-beta'!K211/'d-beta'!L211</f>
        <v>0.96196531147175279</v>
      </c>
      <c r="G211" s="39">
        <f>'d-beta'!L211/'d-beta'!M211</f>
        <v>0.99601910828025475</v>
      </c>
      <c r="H211" s="39">
        <f>'d-beta'!M211/'d-beta'!P211</f>
        <v>1.0078627979664159</v>
      </c>
      <c r="I211" s="39">
        <f>'d-beta'!N211/'d-beta'!P211</f>
        <v>1.0044337728381694</v>
      </c>
      <c r="J211" s="39">
        <f>'d-beta'!P211/'d-beta'!Q211</f>
        <v>1.0088369445136367</v>
      </c>
      <c r="K211" s="39">
        <f>'d-beta'!Q211/'d-beta'!G211</f>
        <v>1.0003298434947678</v>
      </c>
      <c r="L211" s="133" t="e">
        <f>'d-beta'!F211/'d-beta'!R211</f>
        <v>#N/A</v>
      </c>
      <c r="M211" s="39">
        <f>'d-beta'!R211/'d-beta'!N211</f>
        <v>0.97473722346340186</v>
      </c>
      <c r="N211" s="39">
        <f>'d-beta'!R211/'d-beta'!P211</f>
        <v>0.97905898688914661</v>
      </c>
      <c r="O211" s="133" t="e">
        <f>'d-beta'!F211/'d-beta'!S211</f>
        <v>#N/A</v>
      </c>
      <c r="P211" s="39">
        <f>'d-beta'!S211/'d-beta'!G211</f>
        <v>0.80365726768958423</v>
      </c>
      <c r="Q211" s="39">
        <f>'d-beta'!H211/'d-beta'!N211</f>
        <v>0.73312215218976584</v>
      </c>
      <c r="T211" s="75" t="e">
        <f>1000*LN(D211)</f>
        <v>#N/A</v>
      </c>
      <c r="U211" s="75">
        <f>1000*LN(E211)</f>
        <v>22.783292649427068</v>
      </c>
      <c r="V211" s="75">
        <f>1000*LN(F211)</f>
        <v>-38.776887727735058</v>
      </c>
      <c r="W211" s="75">
        <f>1000*LN(G211)</f>
        <v>-3.9888365612328727</v>
      </c>
      <c r="X211" s="75">
        <f>1000*LN(H211)</f>
        <v>7.8320472563886394</v>
      </c>
      <c r="Y211" s="75">
        <f>1000*LN(I211)</f>
        <v>4.4239726246482673</v>
      </c>
      <c r="Z211" s="75">
        <f>1000*LN(J211)</f>
        <v>8.7981272359377716</v>
      </c>
      <c r="AA211" s="75">
        <f>1000*LN(K211)</f>
        <v>0.32978910836132008</v>
      </c>
      <c r="AB211" s="75" t="e">
        <f>1000*LN(L211)</f>
        <v>#N/A</v>
      </c>
      <c r="AC211" s="75">
        <f>1000*LN(M211)</f>
        <v>-25.587358706332736</v>
      </c>
      <c r="AD211" s="75">
        <f>1000*LN(N211)</f>
        <v>-21.163386081684372</v>
      </c>
      <c r="AE211" s="75" t="e">
        <f>1000*LN(O211)</f>
        <v>#N/A</v>
      </c>
      <c r="AF211" s="75">
        <f>1000*LN(P211)</f>
        <v>-218.58238465618967</v>
      </c>
      <c r="AG211" s="75">
        <f>1000*LN(Q211)</f>
        <v>-310.44294406307961</v>
      </c>
      <c r="AI211" s="40">
        <f>'d-beta'!T211/'d-beta'!Q211</f>
        <v>1.0152516184078797</v>
      </c>
      <c r="AJ211" s="40">
        <f>'d-beta'!Q211/'d-beta'!G211</f>
        <v>1.0003298434947678</v>
      </c>
      <c r="AK211" s="40">
        <f>'d-beta'!T211/'d-beta'!G211</f>
        <v>1.0155864925497642</v>
      </c>
      <c r="AL211" s="40" t="e">
        <f>'d-beta'!T213/'d-beta'!F213</f>
        <v>#N/A</v>
      </c>
      <c r="AN211" s="4">
        <f>'d-beta'!U211/'d-beta'!W211</f>
        <v>0.99670580840288003</v>
      </c>
      <c r="AO211" s="4">
        <f>'d-beta'!W211/'d-beta'!P211</f>
        <v>0.9890929758537701</v>
      </c>
      <c r="AP211" s="4">
        <f>'d-beta'!P211/'d-beta'!Q211</f>
        <v>1.0088369445136367</v>
      </c>
      <c r="AQ211" s="4">
        <f>'d-beta'!Q211/'d-beta'!G211</f>
        <v>1.0003298434947678</v>
      </c>
      <c r="AR211" s="4">
        <f>'d-beta'!U211/'d-beta'!G211</f>
        <v>0.99487452543883925</v>
      </c>
      <c r="AS211" s="4" t="e">
        <f>'d-beta'!U213/'d-beta'!F213</f>
        <v>#N/A</v>
      </c>
      <c r="AU211" s="53">
        <f t="shared" si="39"/>
        <v>15.136481680886467</v>
      </c>
      <c r="AV211" s="12">
        <f t="shared" si="40"/>
        <v>0.32978910836132008</v>
      </c>
      <c r="AW211" s="12">
        <f t="shared" si="41"/>
        <v>15.46627078924792</v>
      </c>
      <c r="AX211" s="12" t="e">
        <f t="shared" si="37"/>
        <v>#N/A</v>
      </c>
      <c r="AY211" s="12"/>
      <c r="AZ211" s="53">
        <f t="shared" si="42"/>
        <v>-3.2996293916346322</v>
      </c>
      <c r="BA211" s="53">
        <f t="shared" si="43"/>
        <v>-10.96694181471748</v>
      </c>
      <c r="BB211" s="12">
        <f t="shared" si="44"/>
        <v>8.7981272359377716</v>
      </c>
      <c r="BC211" s="12">
        <f t="shared" si="45"/>
        <v>0.32978910836132008</v>
      </c>
      <c r="BD211" s="12">
        <f t="shared" si="46"/>
        <v>-5.1386548620529551</v>
      </c>
      <c r="BE211" s="12" t="e">
        <f t="shared" si="38"/>
        <v>#N/A</v>
      </c>
    </row>
    <row r="212" spans="1:57" x14ac:dyDescent="0.2">
      <c r="A212" s="72">
        <f>'d-beta'!A212</f>
        <v>414</v>
      </c>
      <c r="B212" s="44">
        <f t="shared" si="36"/>
        <v>1.4552863275849524</v>
      </c>
      <c r="D212" s="40" t="e">
        <f>'d-beta'!F212/'d-beta'!J212</f>
        <v>#N/A</v>
      </c>
      <c r="E212" s="39">
        <f>'d-beta'!J212/'d-beta'!K212</f>
        <v>1.0229736280783399</v>
      </c>
      <c r="F212" s="39">
        <f>'d-beta'!K212/'d-beta'!L212</f>
        <v>0.96204161011850631</v>
      </c>
      <c r="G212" s="39">
        <f>'d-beta'!L212/'d-beta'!M212</f>
        <v>0.99614862855868569</v>
      </c>
      <c r="H212" s="39">
        <f>'d-beta'!M212/'d-beta'!P212</f>
        <v>1.0077651168366517</v>
      </c>
      <c r="I212" s="39">
        <f>'d-beta'!N212/'d-beta'!P212</f>
        <v>1.0043379813207611</v>
      </c>
      <c r="J212" s="39">
        <f>'d-beta'!P212/'d-beta'!Q212</f>
        <v>1.0087739574847716</v>
      </c>
      <c r="K212" s="39">
        <f>'d-beta'!Q212/'d-beta'!G212</f>
        <v>1.0002868969543919</v>
      </c>
      <c r="L212" s="133" t="e">
        <f>'d-beta'!F212/'d-beta'!R212</f>
        <v>#N/A</v>
      </c>
      <c r="M212" s="39">
        <f>'d-beta'!R212/'d-beta'!N212</f>
        <v>0.97488299241082232</v>
      </c>
      <c r="N212" s="39">
        <f>'d-beta'!R212/'d-beta'!P212</f>
        <v>0.97911201662182812</v>
      </c>
      <c r="O212" s="133" t="e">
        <f>'d-beta'!F212/'d-beta'!S212</f>
        <v>#N/A</v>
      </c>
      <c r="P212" s="39">
        <f>'d-beta'!S212/'d-beta'!G212</f>
        <v>0.80439928001473993</v>
      </c>
      <c r="Q212" s="39">
        <f>'d-beta'!H212/'d-beta'!N212</f>
        <v>0.73451397564750409</v>
      </c>
      <c r="T212" s="75" t="e">
        <f>1000*LN(D212)</f>
        <v>#N/A</v>
      </c>
      <c r="U212" s="75">
        <f>1000*LN(E212)</f>
        <v>22.713707632649868</v>
      </c>
      <c r="V212" s="75">
        <f>1000*LN(F212)</f>
        <v>-38.697575490406464</v>
      </c>
      <c r="W212" s="75">
        <f>1000*LN(G212)</f>
        <v>-3.8588070700225141</v>
      </c>
      <c r="X212" s="75">
        <f>1000*LN(H212)</f>
        <v>7.7351234847706287</v>
      </c>
      <c r="Y212" s="75">
        <f>1000*LN(I212)</f>
        <v>4.3285994023968843</v>
      </c>
      <c r="Z212" s="75">
        <f>1000*LN(J212)</f>
        <v>8.7356899951167932</v>
      </c>
      <c r="AA212" s="75">
        <f>1000*LN(K212)</f>
        <v>0.28685580733044974</v>
      </c>
      <c r="AB212" s="75" t="e">
        <f>1000*LN(L212)</f>
        <v>#N/A</v>
      </c>
      <c r="AC212" s="75">
        <f>1000*LN(M212)</f>
        <v>-25.4378229695721</v>
      </c>
      <c r="AD212" s="75">
        <f>1000*LN(N212)</f>
        <v>-21.109223567175281</v>
      </c>
      <c r="AE212" s="75" t="e">
        <f>1000*LN(O212)</f>
        <v>#N/A</v>
      </c>
      <c r="AF212" s="75">
        <f>1000*LN(P212)</f>
        <v>-217.65951614279257</v>
      </c>
      <c r="AG212" s="75">
        <f>1000*LN(Q212)</f>
        <v>-308.54625611899411</v>
      </c>
      <c r="AI212" s="40">
        <f>'d-beta'!T212/'d-beta'!Q212</f>
        <v>1.0151587903146759</v>
      </c>
      <c r="AJ212" s="40">
        <f>'d-beta'!Q212/'d-beta'!G212</f>
        <v>1.0002868969543919</v>
      </c>
      <c r="AK212" s="40">
        <f>'d-beta'!T212/'d-beta'!G212</f>
        <v>1.0154500362798415</v>
      </c>
      <c r="AL212" s="40" t="e">
        <f>'d-beta'!T214/'d-beta'!F214</f>
        <v>#N/A</v>
      </c>
      <c r="AN212" s="4">
        <f>'d-beta'!U212/'d-beta'!W212</f>
        <v>0.9967178126537185</v>
      </c>
      <c r="AO212" s="4">
        <f>'d-beta'!W212/'d-beta'!P212</f>
        <v>0.9891712882325997</v>
      </c>
      <c r="AP212" s="4">
        <f>'d-beta'!P212/'d-beta'!Q212</f>
        <v>1.0087739574847716</v>
      </c>
      <c r="AQ212" s="4">
        <f>'d-beta'!Q212/'d-beta'!G212</f>
        <v>1.0002868969543919</v>
      </c>
      <c r="AR212" s="4">
        <f>'d-beta'!U212/'d-beta'!G212</f>
        <v>0.99486044421385911</v>
      </c>
      <c r="AS212" s="4" t="e">
        <f>'d-beta'!U214/'d-beta'!F214</f>
        <v>#N/A</v>
      </c>
      <c r="AU212" s="53">
        <f t="shared" si="39"/>
        <v>15.045043917496702</v>
      </c>
      <c r="AV212" s="12">
        <f t="shared" si="40"/>
        <v>0.28685580733044974</v>
      </c>
      <c r="AW212" s="12">
        <f t="shared" si="41"/>
        <v>15.331899724827334</v>
      </c>
      <c r="AX212" s="12" t="e">
        <f t="shared" si="37"/>
        <v>#N/A</v>
      </c>
      <c r="AY212" s="12"/>
      <c r="AZ212" s="53">
        <f t="shared" si="42"/>
        <v>-3.2875855383243628</v>
      </c>
      <c r="BA212" s="53">
        <f t="shared" si="43"/>
        <v>-10.887768996108559</v>
      </c>
      <c r="BB212" s="12">
        <f t="shared" si="44"/>
        <v>8.7356899951167932</v>
      </c>
      <c r="BC212" s="12">
        <f t="shared" si="45"/>
        <v>0.28685580733044974</v>
      </c>
      <c r="BD212" s="12">
        <f t="shared" si="46"/>
        <v>-5.1528087319855302</v>
      </c>
      <c r="BE212" s="12" t="e">
        <f t="shared" si="38"/>
        <v>#N/A</v>
      </c>
    </row>
    <row r="213" spans="1:57" x14ac:dyDescent="0.2">
      <c r="A213" s="72">
        <f>'d-beta'!A213</f>
        <v>416</v>
      </c>
      <c r="B213" s="44">
        <f t="shared" si="36"/>
        <v>1.4510629035768701</v>
      </c>
      <c r="D213" s="40" t="e">
        <f>'d-beta'!F213/'d-beta'!J213</f>
        <v>#N/A</v>
      </c>
      <c r="E213" s="39">
        <f>'d-beta'!J213/'d-beta'!K213</f>
        <v>1.022901171812296</v>
      </c>
      <c r="F213" s="39">
        <f>'d-beta'!K213/'d-beta'!L213</f>
        <v>0.96211968755996313</v>
      </c>
      <c r="G213" s="39">
        <f>'d-beta'!L213/'d-beta'!M213</f>
        <v>0.9962699267506866</v>
      </c>
      <c r="H213" s="39">
        <f>'d-beta'!M213/'d-beta'!P213</f>
        <v>1.0076727127448237</v>
      </c>
      <c r="I213" s="39">
        <f>'d-beta'!N213/'d-beta'!P213</f>
        <v>1.0042476037213524</v>
      </c>
      <c r="J213" s="39">
        <f>'d-beta'!P213/'d-beta'!Q213</f>
        <v>1.0087102174891924</v>
      </c>
      <c r="K213" s="39">
        <f>'d-beta'!Q213/'d-beta'!G213</f>
        <v>1.0002420770165092</v>
      </c>
      <c r="L213" s="133" t="e">
        <f>'d-beta'!F213/'d-beta'!R213</f>
        <v>#N/A</v>
      </c>
      <c r="M213" s="39">
        <f>'d-beta'!R213/'d-beta'!N213</f>
        <v>0.9750308780597351</v>
      </c>
      <c r="N213" s="39">
        <f>'d-beta'!R213/'d-beta'!P213</f>
        <v>0.97917242284581507</v>
      </c>
      <c r="O213" s="133" t="e">
        <f>'d-beta'!F213/'d-beta'!S213</f>
        <v>#N/A</v>
      </c>
      <c r="P213" s="39">
        <f>'d-beta'!S213/'d-beta'!G213</f>
        <v>0.80513484174049887</v>
      </c>
      <c r="Q213" s="39">
        <f>'d-beta'!H213/'d-beta'!N213</f>
        <v>0.73589434089377948</v>
      </c>
      <c r="T213" s="75" t="e">
        <f>1000*LN(D213)</f>
        <v>#N/A</v>
      </c>
      <c r="U213" s="75">
        <f>1000*LN(E213)</f>
        <v>22.64287605871575</v>
      </c>
      <c r="V213" s="75">
        <f>1000*LN(F213)</f>
        <v>-38.616420712380439</v>
      </c>
      <c r="W213" s="75">
        <f>1000*LN(G213)</f>
        <v>-3.7370473204683541</v>
      </c>
      <c r="X213" s="75">
        <f>1000*LN(H213)</f>
        <v>7.643427188773332</v>
      </c>
      <c r="Y213" s="75">
        <f>1000*LN(I213)</f>
        <v>4.238608116844695</v>
      </c>
      <c r="Z213" s="75">
        <f>1000*LN(J213)</f>
        <v>8.6725023910789947</v>
      </c>
      <c r="AA213" s="75">
        <f>1000*LN(K213)</f>
        <v>0.24204772059610075</v>
      </c>
      <c r="AB213" s="75" t="e">
        <f>1000*LN(L213)</f>
        <v>#N/A</v>
      </c>
      <c r="AC213" s="75">
        <f>1000*LN(M213)</f>
        <v>-25.286138680911048</v>
      </c>
      <c r="AD213" s="75">
        <f>1000*LN(N213)</f>
        <v>-21.047530564066363</v>
      </c>
      <c r="AE213" s="75" t="e">
        <f>1000*LN(O213)</f>
        <v>#N/A</v>
      </c>
      <c r="AF213" s="75">
        <f>1000*LN(P213)</f>
        <v>-216.74551032331416</v>
      </c>
      <c r="AG213" s="75">
        <f>1000*LN(Q213)</f>
        <v>-306.66872912701274</v>
      </c>
      <c r="AI213" s="40">
        <f>'d-beta'!T213/'d-beta'!Q213</f>
        <v>1.0150631533035392</v>
      </c>
      <c r="AJ213" s="40">
        <f>'d-beta'!Q213/'d-beta'!G213</f>
        <v>1.0002420770165092</v>
      </c>
      <c r="AK213" s="40">
        <f>'d-beta'!T213/'d-beta'!G213</f>
        <v>1.0153088767632592</v>
      </c>
      <c r="AL213" s="40" t="e">
        <f>'d-beta'!T215/'d-beta'!F215</f>
        <v>#N/A</v>
      </c>
      <c r="AN213" s="4">
        <f>'d-beta'!U213/'d-beta'!W213</f>
        <v>0.99673157500306553</v>
      </c>
      <c r="AO213" s="4">
        <f>'d-beta'!W213/'d-beta'!P213</f>
        <v>0.98924896774019266</v>
      </c>
      <c r="AP213" s="4">
        <f>'d-beta'!P213/'d-beta'!Q213</f>
        <v>1.0087102174891924</v>
      </c>
      <c r="AQ213" s="4">
        <f>'d-beta'!Q213/'d-beta'!G213</f>
        <v>1.0002420770165092</v>
      </c>
      <c r="AR213" s="4">
        <f>'d-beta'!U213/'d-beta'!G213</f>
        <v>0.99484486351245072</v>
      </c>
      <c r="AS213" s="4" t="e">
        <f>'d-beta'!U215/'d-beta'!F215</f>
        <v>#N/A</v>
      </c>
      <c r="AU213" s="53">
        <f t="shared" si="39"/>
        <v>14.950830561653467</v>
      </c>
      <c r="AV213" s="12">
        <f t="shared" si="40"/>
        <v>0.24204772059610075</v>
      </c>
      <c r="AW213" s="12">
        <f t="shared" si="41"/>
        <v>15.192878282249342</v>
      </c>
      <c r="AX213" s="12" t="e">
        <f t="shared" si="37"/>
        <v>#N/A</v>
      </c>
      <c r="AY213" s="12"/>
      <c r="AZ213" s="53">
        <f t="shared" si="42"/>
        <v>-3.2737779649468215</v>
      </c>
      <c r="BA213" s="53">
        <f t="shared" si="43"/>
        <v>-10.809242194334901</v>
      </c>
      <c r="BB213" s="12">
        <f t="shared" si="44"/>
        <v>8.6725023910789947</v>
      </c>
      <c r="BC213" s="12">
        <f t="shared" si="45"/>
        <v>0.24204772059610075</v>
      </c>
      <c r="BD213" s="12">
        <f t="shared" si="46"/>
        <v>-5.1684700476067</v>
      </c>
      <c r="BE213" s="12" t="e">
        <f t="shared" si="38"/>
        <v>#N/A</v>
      </c>
    </row>
    <row r="214" spans="1:57" x14ac:dyDescent="0.2">
      <c r="A214" s="72">
        <f>'d-beta'!A214</f>
        <v>418</v>
      </c>
      <c r="B214" s="44">
        <f t="shared" si="36"/>
        <v>1.4468639224480937</v>
      </c>
      <c r="D214" s="40" t="e">
        <f>'d-beta'!F214/'d-beta'!J214</f>
        <v>#N/A</v>
      </c>
      <c r="E214" s="39">
        <f>'d-beta'!J214/'d-beta'!K214</f>
        <v>1.0228273283679705</v>
      </c>
      <c r="F214" s="39">
        <f>'d-beta'!K214/'d-beta'!L214</f>
        <v>0.96220425108249497</v>
      </c>
      <c r="G214" s="39">
        <f>'d-beta'!L214/'d-beta'!M214</f>
        <v>0.99639222292412444</v>
      </c>
      <c r="H214" s="39">
        <f>'d-beta'!M214/'d-beta'!P214</f>
        <v>1.007574658934056</v>
      </c>
      <c r="I214" s="39">
        <f>'d-beta'!N214/'d-beta'!P214</f>
        <v>1.0041564346167624</v>
      </c>
      <c r="J214" s="39">
        <f>'d-beta'!P214/'d-beta'!Q214</f>
        <v>1.0086473027918095</v>
      </c>
      <c r="K214" s="39">
        <f>'d-beta'!Q214/'d-beta'!G214</f>
        <v>1.0002001127730151</v>
      </c>
      <c r="L214" s="133" t="e">
        <f>'d-beta'!F214/'d-beta'!R214</f>
        <v>#N/A</v>
      </c>
      <c r="M214" s="39">
        <f>'d-beta'!R214/'d-beta'!N214</f>
        <v>0.9751713775941403</v>
      </c>
      <c r="N214" s="39">
        <f>'d-beta'!R214/'d-beta'!P214</f>
        <v>0.97922461366524849</v>
      </c>
      <c r="O214" s="133" t="e">
        <f>'d-beta'!F214/'d-beta'!S214</f>
        <v>#N/A</v>
      </c>
      <c r="P214" s="39">
        <f>'d-beta'!S214/'d-beta'!G214</f>
        <v>0.80586763572712827</v>
      </c>
      <c r="Q214" s="39">
        <f>'d-beta'!H214/'d-beta'!N214</f>
        <v>0.73726171471499669</v>
      </c>
      <c r="T214" s="75" t="e">
        <f>1000*LN(D214)</f>
        <v>#N/A</v>
      </c>
      <c r="U214" s="75">
        <f>1000*LN(E214)</f>
        <v>22.570683248818398</v>
      </c>
      <c r="V214" s="75">
        <f>1000*LN(F214)</f>
        <v>-38.528531640391947</v>
      </c>
      <c r="W214" s="75">
        <f>1000*LN(G214)</f>
        <v>-3.614300799076005</v>
      </c>
      <c r="X214" s="75">
        <f>1000*LN(H214)</f>
        <v>7.5461152535507461</v>
      </c>
      <c r="Y214" s="75">
        <f>1000*LN(I214)</f>
        <v>4.1478205034837794</v>
      </c>
      <c r="Z214" s="75">
        <f>1000*LN(J214)</f>
        <v>8.6101290172264626</v>
      </c>
      <c r="AA214" s="75">
        <f>1000*LN(K214)</f>
        <v>0.20009275312494382</v>
      </c>
      <c r="AB214" s="75" t="e">
        <f>1000*LN(L214)</f>
        <v>#N/A</v>
      </c>
      <c r="AC214" s="75">
        <f>1000*LN(M214)</f>
        <v>-25.142051538932872</v>
      </c>
      <c r="AD214" s="75">
        <f>1000*LN(N214)</f>
        <v>-20.994231035449069</v>
      </c>
      <c r="AE214" s="75" t="e">
        <f>1000*LN(O214)</f>
        <v>#N/A</v>
      </c>
      <c r="AF214" s="75">
        <f>1000*LN(P214)</f>
        <v>-215.83577362530369</v>
      </c>
      <c r="AG214" s="75">
        <f>1000*LN(Q214)</f>
        <v>-304.81234166732008</v>
      </c>
      <c r="AI214" s="40">
        <f>'d-beta'!T214/'d-beta'!Q214</f>
        <v>1.0149678943793981</v>
      </c>
      <c r="AJ214" s="40">
        <f>'d-beta'!Q214/'d-beta'!G214</f>
        <v>1.0002001127730151</v>
      </c>
      <c r="AK214" s="40">
        <f>'d-beta'!T214/'d-beta'!G214</f>
        <v>1.0151710024192635</v>
      </c>
      <c r="AL214" s="40" t="e">
        <f>'d-beta'!T216/'d-beta'!F216</f>
        <v>#N/A</v>
      </c>
      <c r="AN214" s="4">
        <f>'d-beta'!U214/'d-beta'!W214</f>
        <v>0.99674396859030345</v>
      </c>
      <c r="AO214" s="4">
        <f>'d-beta'!W214/'d-beta'!P214</f>
        <v>0.98932444836002409</v>
      </c>
      <c r="AP214" s="4">
        <f>'d-beta'!P214/'d-beta'!Q214</f>
        <v>1.0086473027918095</v>
      </c>
      <c r="AQ214" s="4">
        <f>'d-beta'!Q214/'d-beta'!G214</f>
        <v>1.0002001127730151</v>
      </c>
      <c r="AR214" s="4">
        <f>'d-beta'!U214/'d-beta'!G214</f>
        <v>0.99482934786563149</v>
      </c>
      <c r="AS214" s="4" t="e">
        <f>'d-beta'!U216/'d-beta'!F216</f>
        <v>#N/A</v>
      </c>
      <c r="AU214" s="53">
        <f t="shared" si="39"/>
        <v>14.856980840172762</v>
      </c>
      <c r="AV214" s="12">
        <f t="shared" si="40"/>
        <v>0.20009275312494382</v>
      </c>
      <c r="AW214" s="12">
        <f t="shared" si="41"/>
        <v>15.057073593297575</v>
      </c>
      <c r="AX214" s="12" t="e">
        <f t="shared" si="37"/>
        <v>#N/A</v>
      </c>
      <c r="AY214" s="12"/>
      <c r="AZ214" s="53">
        <f t="shared" si="42"/>
        <v>-3.2613438146730305</v>
      </c>
      <c r="BA214" s="53">
        <f t="shared" si="43"/>
        <v>-10.732944171472736</v>
      </c>
      <c r="BB214" s="12">
        <f t="shared" si="44"/>
        <v>8.6101290172264626</v>
      </c>
      <c r="BC214" s="12">
        <f t="shared" si="45"/>
        <v>0.20009275312494382</v>
      </c>
      <c r="BD214" s="12">
        <f t="shared" si="46"/>
        <v>-5.1840662157942541</v>
      </c>
      <c r="BE214" s="12" t="e">
        <f t="shared" si="38"/>
        <v>#N/A</v>
      </c>
    </row>
    <row r="215" spans="1:57" x14ac:dyDescent="0.2">
      <c r="A215" s="72">
        <f>'d-beta'!A215</f>
        <v>420</v>
      </c>
      <c r="B215" s="44">
        <f t="shared" si="36"/>
        <v>1.4426891726177595</v>
      </c>
      <c r="D215" s="40" t="e">
        <f>'d-beta'!F215/'d-beta'!J215</f>
        <v>#N/A</v>
      </c>
      <c r="E215" s="39">
        <f>'d-beta'!J215/'d-beta'!K215</f>
        <v>1.0227572123271906</v>
      </c>
      <c r="F215" s="39">
        <f>'d-beta'!K215/'d-beta'!L215</f>
        <v>0.96228140035720522</v>
      </c>
      <c r="G215" s="39">
        <f>'d-beta'!L215/'d-beta'!M215</f>
        <v>0.99651085251660054</v>
      </c>
      <c r="H215" s="39">
        <f>'d-beta'!M215/'d-beta'!P215</f>
        <v>1.0074835894661087</v>
      </c>
      <c r="I215" s="39">
        <f>'d-beta'!N215/'d-beta'!P215</f>
        <v>1.0040676851918113</v>
      </c>
      <c r="J215" s="39">
        <f>'d-beta'!P215/'d-beta'!Q215</f>
        <v>1.0085852206411254</v>
      </c>
      <c r="K215" s="39">
        <f>'d-beta'!Q215/'d-beta'!G215</f>
        <v>1.0001626223385245</v>
      </c>
      <c r="L215" s="133" t="e">
        <f>'d-beta'!F215/'d-beta'!R215</f>
        <v>#N/A</v>
      </c>
      <c r="M215" s="39">
        <f>'d-beta'!R215/'d-beta'!N215</f>
        <v>0.97531381936067552</v>
      </c>
      <c r="N215" s="39">
        <f>'d-beta'!R215/'d-beta'!P215</f>
        <v>0.97928108894105803</v>
      </c>
      <c r="O215" s="133" t="e">
        <f>'d-beta'!F215/'d-beta'!S215</f>
        <v>#N/A</v>
      </c>
      <c r="P215" s="39">
        <f>'d-beta'!S215/'d-beta'!G215</f>
        <v>0.806596637251767</v>
      </c>
      <c r="Q215" s="39">
        <f>'d-beta'!H215/'d-beta'!N215</f>
        <v>0.7386252261761157</v>
      </c>
      <c r="T215" s="75" t="e">
        <f>1000*LN(D215)</f>
        <v>#N/A</v>
      </c>
      <c r="U215" s="75">
        <f>1000*LN(E215)</f>
        <v>22.502129699050641</v>
      </c>
      <c r="V215" s="75">
        <f>1000*LN(F215)</f>
        <v>-38.448355127053055</v>
      </c>
      <c r="W215" s="75">
        <f>1000*LN(G215)</f>
        <v>-3.4952487547712559</v>
      </c>
      <c r="X215" s="75">
        <f>1000*LN(H215)</f>
        <v>7.4557263349360676</v>
      </c>
      <c r="Y215" s="75">
        <f>1000*LN(I215)</f>
        <v>4.0594345269053198</v>
      </c>
      <c r="Z215" s="75">
        <f>1000*LN(J215)</f>
        <v>8.5485772129773547</v>
      </c>
      <c r="AA215" s="75">
        <f>1000*LN(K215)</f>
        <v>0.16260911694539043</v>
      </c>
      <c r="AB215" s="75" t="e">
        <f>1000*LN(L215)</f>
        <v>#N/A</v>
      </c>
      <c r="AC215" s="75">
        <f>1000*LN(M215)</f>
        <v>-24.995993761092951</v>
      </c>
      <c r="AD215" s="75">
        <f>1000*LN(N215)</f>
        <v>-20.936559234187484</v>
      </c>
      <c r="AE215" s="75" t="e">
        <f>1000*LN(O215)</f>
        <v>#N/A</v>
      </c>
      <c r="AF215" s="75">
        <f>1000*LN(P215)</f>
        <v>-214.93156559226517</v>
      </c>
      <c r="AG215" s="75">
        <f>1000*LN(Q215)</f>
        <v>-302.96462310396998</v>
      </c>
      <c r="AI215" s="40">
        <f>'d-beta'!T215/'d-beta'!Q215</f>
        <v>1.0148762633303057</v>
      </c>
      <c r="AJ215" s="40">
        <f>'d-beta'!Q215/'d-beta'!G215</f>
        <v>1.0001626223385245</v>
      </c>
      <c r="AK215" s="40">
        <f>'d-beta'!T215/'d-beta'!G215</f>
        <v>1.0150413048815614</v>
      </c>
      <c r="AL215" s="40" t="e">
        <f>'d-beta'!T217/'d-beta'!F217</f>
        <v>#N/A</v>
      </c>
      <c r="AN215" s="4">
        <f>'d-beta'!U215/'d-beta'!W215</f>
        <v>0.99675497953296577</v>
      </c>
      <c r="AO215" s="4">
        <f>'d-beta'!W215/'d-beta'!P215</f>
        <v>0.98940243282236917</v>
      </c>
      <c r="AP215" s="4">
        <f>'d-beta'!P215/'d-beta'!Q215</f>
        <v>1.0085852206411254</v>
      </c>
      <c r="AQ215" s="4">
        <f>'d-beta'!Q215/'d-beta'!G215</f>
        <v>1.0001626223385245</v>
      </c>
      <c r="AR215" s="4">
        <f>'d-beta'!U215/'d-beta'!G215</f>
        <v>0.99482022957698168</v>
      </c>
      <c r="AS215" s="4" t="e">
        <f>'d-beta'!U217/'d-beta'!F217</f>
        <v>#N/A</v>
      </c>
      <c r="AU215" s="53">
        <f t="shared" si="39"/>
        <v>14.766697013400556</v>
      </c>
      <c r="AV215" s="12">
        <f t="shared" si="40"/>
        <v>0.16260911694539043</v>
      </c>
      <c r="AW215" s="12">
        <f t="shared" si="41"/>
        <v>14.929306130345918</v>
      </c>
      <c r="AX215" s="12" t="e">
        <f t="shared" si="37"/>
        <v>#N/A</v>
      </c>
      <c r="AY215" s="12"/>
      <c r="AZ215" s="53">
        <f t="shared" si="42"/>
        <v>-3.2502969639357442</v>
      </c>
      <c r="BA215" s="53">
        <f t="shared" si="43"/>
        <v>-10.654121304985111</v>
      </c>
      <c r="BB215" s="12">
        <f t="shared" si="44"/>
        <v>8.5485772129773547</v>
      </c>
      <c r="BC215" s="12">
        <f t="shared" si="45"/>
        <v>0.16260911694539043</v>
      </c>
      <c r="BD215" s="12">
        <f t="shared" si="46"/>
        <v>-5.1932319389982204</v>
      </c>
      <c r="BE215" s="12" t="e">
        <f t="shared" si="38"/>
        <v>#N/A</v>
      </c>
    </row>
    <row r="216" spans="1:57" x14ac:dyDescent="0.2">
      <c r="A216" s="72">
        <f>'d-beta'!A216</f>
        <v>422</v>
      </c>
      <c r="B216" s="44">
        <f t="shared" si="36"/>
        <v>1.438538444939941</v>
      </c>
      <c r="D216" s="40" t="e">
        <f>'d-beta'!F216/'d-beta'!J216</f>
        <v>#N/A</v>
      </c>
      <c r="E216" s="39">
        <f>'d-beta'!J216/'d-beta'!K216</f>
        <v>1.0226857311320754</v>
      </c>
      <c r="F216" s="39">
        <f>'d-beta'!K216/'d-beta'!L216</f>
        <v>0.96236050690372632</v>
      </c>
      <c r="G216" s="39">
        <f>'d-beta'!L216/'d-beta'!M216</f>
        <v>0.99663045783359638</v>
      </c>
      <c r="H216" s="39">
        <f>'d-beta'!M216/'d-beta'!P216</f>
        <v>1.007394770905097</v>
      </c>
      <c r="I216" s="39">
        <f>'d-beta'!N216/'d-beta'!P216</f>
        <v>1.00398132176501</v>
      </c>
      <c r="J216" s="39">
        <f>'d-beta'!P216/'d-beta'!Q216</f>
        <v>1.0085240367712371</v>
      </c>
      <c r="K216" s="39">
        <f>'d-beta'!Q216/'d-beta'!G216</f>
        <v>1.0001200935244532</v>
      </c>
      <c r="L216" s="133" t="e">
        <f>'d-beta'!F216/'d-beta'!R216</f>
        <v>#N/A</v>
      </c>
      <c r="M216" s="39">
        <f>'d-beta'!R216/'d-beta'!N216</f>
        <v>0.97545347935463134</v>
      </c>
      <c r="N216" s="39">
        <f>'d-beta'!R216/'d-beta'!P216</f>
        <v>0.97933707352274058</v>
      </c>
      <c r="O216" s="133" t="e">
        <f>'d-beta'!F216/'d-beta'!S216</f>
        <v>#N/A</v>
      </c>
      <c r="P216" s="39">
        <f>'d-beta'!S216/'d-beta'!G216</f>
        <v>0.80732359025436717</v>
      </c>
      <c r="Q216" s="39">
        <f>'d-beta'!H216/'d-beta'!N216</f>
        <v>0.73997995044354914</v>
      </c>
      <c r="T216" s="75" t="e">
        <f>1000*LN(D216)</f>
        <v>#N/A</v>
      </c>
      <c r="U216" s="75">
        <f>1000*LN(E216)</f>
        <v>22.432236578469677</v>
      </c>
      <c r="V216" s="75">
        <f>1000*LN(F216)</f>
        <v>-38.366151215491932</v>
      </c>
      <c r="W216" s="75">
        <f>1000*LN(G216)</f>
        <v>-3.3752318583090646</v>
      </c>
      <c r="X216" s="75">
        <f>1000*LN(H216)</f>
        <v>7.3675636320988662</v>
      </c>
      <c r="Y216" s="75">
        <f>1000*LN(I216)</f>
        <v>3.9734172767730791</v>
      </c>
      <c r="Z216" s="75">
        <f>1000*LN(J216)</f>
        <v>8.4879123088010218</v>
      </c>
      <c r="AA216" s="75">
        <f>1000*LN(K216)</f>
        <v>0.1200863138031789</v>
      </c>
      <c r="AB216" s="75" t="e">
        <f>1000*LN(L216)</f>
        <v>#N/A</v>
      </c>
      <c r="AC216" s="75">
        <f>1000*LN(M216)</f>
        <v>-24.85280908264729</v>
      </c>
      <c r="AD216" s="75">
        <f>1000*LN(N216)</f>
        <v>-20.879391805874285</v>
      </c>
      <c r="AE216" s="75" t="e">
        <f>1000*LN(O216)</f>
        <v>#N/A</v>
      </c>
      <c r="AF216" s="75">
        <f>1000*LN(P216)</f>
        <v>-214.03071183335797</v>
      </c>
      <c r="AG216" s="75">
        <f>1000*LN(Q216)</f>
        <v>-301.13218714617437</v>
      </c>
      <c r="AI216" s="40">
        <f>'d-beta'!T216/'d-beta'!Q216</f>
        <v>1.0147850760990542</v>
      </c>
      <c r="AJ216" s="40">
        <f>'d-beta'!Q216/'d-beta'!G216</f>
        <v>1.0001200935244532</v>
      </c>
      <c r="AK216" s="40">
        <f>'d-beta'!T216/'d-beta'!G216</f>
        <v>1.0149069452154056</v>
      </c>
      <c r="AL216" s="40" t="e">
        <f>'d-beta'!T218/'d-beta'!F218</f>
        <v>#N/A</v>
      </c>
      <c r="AN216" s="4">
        <f>'d-beta'!U216/'d-beta'!W216</f>
        <v>0.99676778437492397</v>
      </c>
      <c r="AO216" s="4">
        <f>'d-beta'!W216/'d-beta'!P216</f>
        <v>0.98947812435209759</v>
      </c>
      <c r="AP216" s="4">
        <f>'d-beta'!P216/'d-beta'!Q216</f>
        <v>1.0085240367712371</v>
      </c>
      <c r="AQ216" s="4">
        <f>'d-beta'!Q216/'d-beta'!G216</f>
        <v>1.0001200935244532</v>
      </c>
      <c r="AR216" s="4">
        <f>'d-beta'!U216/'d-beta'!G216</f>
        <v>0.99480645945112145</v>
      </c>
      <c r="AS216" s="4" t="e">
        <f>'d-beta'!U218/'d-beta'!F218</f>
        <v>#N/A</v>
      </c>
      <c r="AU216" s="53">
        <f t="shared" si="39"/>
        <v>14.676842386383376</v>
      </c>
      <c r="AV216" s="12">
        <f t="shared" si="40"/>
        <v>0.1200863138031789</v>
      </c>
      <c r="AW216" s="12">
        <f t="shared" si="41"/>
        <v>14.796928700186687</v>
      </c>
      <c r="AX216" s="12" t="e">
        <f t="shared" si="37"/>
        <v>#N/A</v>
      </c>
      <c r="AY216" s="12"/>
      <c r="AZ216" s="53">
        <f t="shared" si="42"/>
        <v>-3.2374505172432797</v>
      </c>
      <c r="BA216" s="53">
        <f t="shared" si="43"/>
        <v>-10.577621963485281</v>
      </c>
      <c r="BB216" s="12">
        <f t="shared" si="44"/>
        <v>8.4879123088010218</v>
      </c>
      <c r="BC216" s="12">
        <f t="shared" si="45"/>
        <v>0.1200863138031789</v>
      </c>
      <c r="BD216" s="12">
        <f t="shared" si="46"/>
        <v>-5.2070738581244482</v>
      </c>
      <c r="BE216" s="12" t="e">
        <f t="shared" si="38"/>
        <v>#N/A</v>
      </c>
    </row>
    <row r="217" spans="1:57" x14ac:dyDescent="0.2">
      <c r="A217" s="72">
        <f>'d-beta'!A217</f>
        <v>424</v>
      </c>
      <c r="B217" s="44">
        <f t="shared" si="36"/>
        <v>1.4344115326687228</v>
      </c>
      <c r="D217" s="40" t="e">
        <f>'d-beta'!F217/'d-beta'!J217</f>
        <v>#N/A</v>
      </c>
      <c r="E217" s="39">
        <f>'d-beta'!J217/'d-beta'!K217</f>
        <v>1.0226131024861103</v>
      </c>
      <c r="F217" s="39">
        <f>'d-beta'!K217/'d-beta'!L217</f>
        <v>0.96244122545228528</v>
      </c>
      <c r="G217" s="39">
        <f>'d-beta'!L217/'d-beta'!M217</f>
        <v>0.99674629110290314</v>
      </c>
      <c r="H217" s="39">
        <f>'d-beta'!M217/'d-beta'!P217</f>
        <v>1.0073019149265752</v>
      </c>
      <c r="I217" s="39">
        <f>'d-beta'!N217/'d-beta'!P217</f>
        <v>1.0038958261912534</v>
      </c>
      <c r="J217" s="39">
        <f>'d-beta'!P217/'d-beta'!Q217</f>
        <v>1.0084621080480387</v>
      </c>
      <c r="K217" s="39">
        <f>'d-beta'!Q217/'d-beta'!G217</f>
        <v>1.0000804760511561</v>
      </c>
      <c r="L217" s="133" t="e">
        <f>'d-beta'!F217/'d-beta'!R217</f>
        <v>#N/A</v>
      </c>
      <c r="M217" s="39">
        <f>'d-beta'!R217/'d-beta'!N217</f>
        <v>0.97559031204919899</v>
      </c>
      <c r="N217" s="39">
        <f>'d-beta'!R217/'d-beta'!P217</f>
        <v>0.97939104233881336</v>
      </c>
      <c r="O217" s="133" t="e">
        <f>'d-beta'!F217/'d-beta'!S217</f>
        <v>#N/A</v>
      </c>
      <c r="P217" s="39">
        <f>'d-beta'!S217/'d-beta'!G217</f>
        <v>0.8080426635918132</v>
      </c>
      <c r="Q217" s="39">
        <f>'d-beta'!H217/'d-beta'!N217</f>
        <v>0.74132563966289577</v>
      </c>
      <c r="T217" s="75" t="e">
        <f>1000*LN(D217)</f>
        <v>#N/A</v>
      </c>
      <c r="U217" s="75">
        <f>1000*LN(E217)</f>
        <v>22.361216495925376</v>
      </c>
      <c r="V217" s="75">
        <f>1000*LN(F217)</f>
        <v>-38.282279149866277</v>
      </c>
      <c r="W217" s="75">
        <f>1000*LN(G217)</f>
        <v>-3.2590137179109395</v>
      </c>
      <c r="X217" s="75">
        <f>1000*LN(H217)</f>
        <v>7.2753850136094629</v>
      </c>
      <c r="Y217" s="75">
        <f>1000*LN(I217)</f>
        <v>3.8882571125715186</v>
      </c>
      <c r="Z217" s="75">
        <f>1000*LN(J217)</f>
        <v>8.4265051212732711</v>
      </c>
      <c r="AA217" s="75">
        <f>1000*LN(K217)</f>
        <v>8.0472813132447113E-2</v>
      </c>
      <c r="AB217" s="75" t="e">
        <f>1000*LN(L217)</f>
        <v>#N/A</v>
      </c>
      <c r="AC217" s="75">
        <f>1000*LN(M217)</f>
        <v>-24.712542938550602</v>
      </c>
      <c r="AD217" s="75">
        <f>1000*LN(N217)</f>
        <v>-20.824285825979061</v>
      </c>
      <c r="AE217" s="75" t="e">
        <f>1000*LN(O217)</f>
        <v>#N/A</v>
      </c>
      <c r="AF217" s="75">
        <f>1000*LN(P217)</f>
        <v>-213.14042037997413</v>
      </c>
      <c r="AG217" s="75">
        <f>1000*LN(Q217)</f>
        <v>-299.31529048619581</v>
      </c>
      <c r="AI217" s="40">
        <f>'d-beta'!T217/'d-beta'!Q217</f>
        <v>1.0146911091941828</v>
      </c>
      <c r="AJ217" s="40">
        <f>'d-beta'!Q217/'d-beta'!G217</f>
        <v>1.0000804760511561</v>
      </c>
      <c r="AK217" s="40">
        <f>'d-beta'!T217/'d-beta'!G217</f>
        <v>1.014772767527794</v>
      </c>
      <c r="AL217" s="40" t="e">
        <f>'d-beta'!T219/'d-beta'!F219</f>
        <v>#N/A</v>
      </c>
      <c r="AN217" s="4">
        <f>'d-beta'!U217/'d-beta'!W217</f>
        <v>0.9967791435186516</v>
      </c>
      <c r="AO217" s="4">
        <f>'d-beta'!W217/'d-beta'!P217</f>
        <v>0.98955316876191179</v>
      </c>
      <c r="AP217" s="4">
        <f>'d-beta'!P217/'d-beta'!Q217</f>
        <v>1.0084621080480387</v>
      </c>
      <c r="AQ217" s="4">
        <f>'d-beta'!Q217/'d-beta'!G217</f>
        <v>1.0000804760511561</v>
      </c>
      <c r="AR217" s="4">
        <f>'d-beta'!U217/'d-beta'!G217</f>
        <v>0.99479274590305933</v>
      </c>
      <c r="AS217" s="4" t="e">
        <f>'d-beta'!U219/'d-beta'!F219</f>
        <v>#N/A</v>
      </c>
      <c r="AU217" s="53">
        <f t="shared" si="39"/>
        <v>14.584240260160374</v>
      </c>
      <c r="AV217" s="12">
        <f t="shared" si="40"/>
        <v>8.0472813132447113E-2</v>
      </c>
      <c r="AW217" s="12">
        <f t="shared" si="41"/>
        <v>14.664713073292818</v>
      </c>
      <c r="AX217" s="12" t="e">
        <f t="shared" si="37"/>
        <v>#N/A</v>
      </c>
      <c r="AY217" s="12"/>
      <c r="AZ217" s="53">
        <f t="shared" si="42"/>
        <v>-3.226054604191205</v>
      </c>
      <c r="BA217" s="53">
        <f t="shared" si="43"/>
        <v>-10.501782425109825</v>
      </c>
      <c r="BB217" s="12">
        <f t="shared" si="44"/>
        <v>8.4265051212732711</v>
      </c>
      <c r="BC217" s="12">
        <f t="shared" si="45"/>
        <v>8.0472813132447113E-2</v>
      </c>
      <c r="BD217" s="12">
        <f t="shared" si="46"/>
        <v>-5.2208590948951858</v>
      </c>
      <c r="BE217" s="12" t="e">
        <f t="shared" si="38"/>
        <v>#N/A</v>
      </c>
    </row>
    <row r="218" spans="1:57" x14ac:dyDescent="0.2">
      <c r="A218" s="72">
        <f>'d-beta'!A218</f>
        <v>426</v>
      </c>
      <c r="B218" s="44">
        <f t="shared" si="36"/>
        <v>1.430308231423872</v>
      </c>
      <c r="D218" s="40" t="e">
        <f>'d-beta'!F218/'d-beta'!J218</f>
        <v>#N/A</v>
      </c>
      <c r="E218" s="39">
        <f>'d-beta'!J218/'d-beta'!K218</f>
        <v>1.0225441559790485</v>
      </c>
      <c r="F218" s="39">
        <f>'d-beta'!K218/'d-beta'!L218</f>
        <v>0.96251916173936214</v>
      </c>
      <c r="G218" s="39">
        <f>'d-beta'!L218/'d-beta'!M218</f>
        <v>0.99686306148114767</v>
      </c>
      <c r="H218" s="39">
        <f>'d-beta'!M218/'d-beta'!P218</f>
        <v>1.0072129636079024</v>
      </c>
      <c r="I218" s="39">
        <f>'d-beta'!N218/'d-beta'!P218</f>
        <v>1.0038096196120367</v>
      </c>
      <c r="J218" s="39">
        <f>'d-beta'!P218/'d-beta'!Q218</f>
        <v>1.0084010954604483</v>
      </c>
      <c r="K218" s="39">
        <f>'d-beta'!Q218/'d-beta'!G218</f>
        <v>1.0000438048865545</v>
      </c>
      <c r="L218" s="133" t="e">
        <f>'d-beta'!F218/'d-beta'!R218</f>
        <v>#N/A</v>
      </c>
      <c r="M218" s="39">
        <f>'d-beta'!R218/'d-beta'!N218</f>
        <v>0.97572891815831209</v>
      </c>
      <c r="N218" s="39">
        <f>'d-beta'!R218/'d-beta'!P218</f>
        <v>0.97944607418095941</v>
      </c>
      <c r="O218" s="133" t="e">
        <f>'d-beta'!F218/'d-beta'!S218</f>
        <v>#N/A</v>
      </c>
      <c r="P218" s="39">
        <f>'d-beta'!S218/'d-beta'!G218</f>
        <v>0.80876242444108104</v>
      </c>
      <c r="Q218" s="39">
        <f>'d-beta'!H218/'d-beta'!N218</f>
        <v>0.74266081913115534</v>
      </c>
      <c r="T218" s="75" t="e">
        <f>1000*LN(D218)</f>
        <v>#N/A</v>
      </c>
      <c r="U218" s="75">
        <f>1000*LN(E218)</f>
        <v>22.293792333991096</v>
      </c>
      <c r="V218" s="75">
        <f>1000*LN(F218)</f>
        <v>-38.201304717729357</v>
      </c>
      <c r="W218" s="75">
        <f>1000*LN(G218)</f>
        <v>-3.1418690243161622</v>
      </c>
      <c r="X218" s="75">
        <f>1000*LN(H218)</f>
        <v>7.1870746023253993</v>
      </c>
      <c r="Y218" s="75">
        <f>1000*LN(I218)</f>
        <v>3.8023813886700584</v>
      </c>
      <c r="Z218" s="75">
        <f>1000*LN(J218)</f>
        <v>8.3660026662700098</v>
      </c>
      <c r="AA218" s="75">
        <f>1000*LN(K218)</f>
        <v>4.3803927148507282E-2</v>
      </c>
      <c r="AB218" s="75" t="e">
        <f>1000*LN(L218)</f>
        <v>#N/A</v>
      </c>
      <c r="AC218" s="75">
        <f>1000*LN(M218)</f>
        <v>-24.570478936719937</v>
      </c>
      <c r="AD218" s="75">
        <f>1000*LN(N218)</f>
        <v>-20.768097548049848</v>
      </c>
      <c r="AE218" s="75" t="e">
        <f>1000*LN(O218)</f>
        <v>#N/A</v>
      </c>
      <c r="AF218" s="75">
        <f>1000*LN(P218)</f>
        <v>-212.25007076128128</v>
      </c>
      <c r="AG218" s="75">
        <f>1000*LN(Q218)</f>
        <v>-297.51584033538677</v>
      </c>
      <c r="AI218" s="40">
        <f>'d-beta'!T218/'d-beta'!Q218</f>
        <v>1.014600881985495</v>
      </c>
      <c r="AJ218" s="40">
        <f>'d-beta'!Q218/'d-beta'!G218</f>
        <v>1.0000438048865545</v>
      </c>
      <c r="AK218" s="40">
        <f>'d-beta'!T218/'d-beta'!G218</f>
        <v>1.0146453264620285</v>
      </c>
      <c r="AL218" s="40" t="e">
        <f>'d-beta'!T220/'d-beta'!F220</f>
        <v>#N/A</v>
      </c>
      <c r="AN218" s="4">
        <f>'d-beta'!U218/'d-beta'!W218</f>
        <v>0.99678752174174645</v>
      </c>
      <c r="AO218" s="4">
        <f>'d-beta'!W218/'d-beta'!P218</f>
        <v>0.9896290431874506</v>
      </c>
      <c r="AP218" s="4">
        <f>'d-beta'!P218/'d-beta'!Q218</f>
        <v>1.0084010954604483</v>
      </c>
      <c r="AQ218" s="4">
        <f>'d-beta'!Q218/'d-beta'!G218</f>
        <v>1.0000438048865545</v>
      </c>
      <c r="AR218" s="4">
        <f>'d-beta'!U218/'d-beta'!G218</f>
        <v>0.99478071537069879</v>
      </c>
      <c r="AS218" s="4" t="e">
        <f>'d-beta'!U220/'d-beta'!F220</f>
        <v>#N/A</v>
      </c>
      <c r="AU218" s="53">
        <f t="shared" si="39"/>
        <v>14.495315443880196</v>
      </c>
      <c r="AV218" s="12">
        <f t="shared" si="40"/>
        <v>4.3803927148507282E-2</v>
      </c>
      <c r="AW218" s="12">
        <f t="shared" si="41"/>
        <v>14.539119371028713</v>
      </c>
      <c r="AX218" s="12" t="e">
        <f t="shared" si="37"/>
        <v>#N/A</v>
      </c>
      <c r="AY218" s="12"/>
      <c r="AZ218" s="53">
        <f t="shared" si="42"/>
        <v>-3.217649344170662</v>
      </c>
      <c r="BA218" s="53">
        <f t="shared" si="43"/>
        <v>-10.425109923590886</v>
      </c>
      <c r="BB218" s="12">
        <f t="shared" si="44"/>
        <v>8.3660026662700098</v>
      </c>
      <c r="BC218" s="12">
        <f t="shared" si="45"/>
        <v>4.3803927148507282E-2</v>
      </c>
      <c r="BD218" s="12">
        <f t="shared" si="46"/>
        <v>-5.2329526743430996</v>
      </c>
      <c r="BE218" s="12" t="e">
        <f t="shared" si="38"/>
        <v>#N/A</v>
      </c>
    </row>
    <row r="219" spans="1:57" x14ac:dyDescent="0.2">
      <c r="A219" s="72">
        <f>'d-beta'!A219</f>
        <v>428</v>
      </c>
      <c r="B219" s="44">
        <f t="shared" si="36"/>
        <v>1.4262283391570991</v>
      </c>
      <c r="D219" s="40" t="e">
        <f>'d-beta'!F219/'d-beta'!J219</f>
        <v>#N/A</v>
      </c>
      <c r="E219" s="39">
        <f>'d-beta'!J219/'d-beta'!K219</f>
        <v>1.0224739730649757</v>
      </c>
      <c r="F219" s="39">
        <f>'d-beta'!K219/'d-beta'!L219</f>
        <v>0.96259887653330278</v>
      </c>
      <c r="G219" s="39">
        <f>'d-beta'!L219/'d-beta'!M219</f>
        <v>0.99698075109769213</v>
      </c>
      <c r="H219" s="39">
        <f>'d-beta'!M219/'d-beta'!P219</f>
        <v>1.0071215651894778</v>
      </c>
      <c r="I219" s="39">
        <f>'d-beta'!N219/'d-beta'!P219</f>
        <v>1.0037211042553233</v>
      </c>
      <c r="J219" s="39">
        <f>'d-beta'!P219/'d-beta'!Q219</f>
        <v>1.008342622270981</v>
      </c>
      <c r="K219" s="39">
        <f>'d-beta'!Q219/'d-beta'!G219</f>
        <v>1.0000052747238175</v>
      </c>
      <c r="L219" s="133" t="e">
        <f>'d-beta'!F219/'d-beta'!R219</f>
        <v>#N/A</v>
      </c>
      <c r="M219" s="39">
        <f>'d-beta'!R219/'d-beta'!N219</f>
        <v>0.97586930240781355</v>
      </c>
      <c r="N219" s="39">
        <f>'d-beta'!R219/'d-beta'!P219</f>
        <v>0.97950061382164277</v>
      </c>
      <c r="O219" s="133" t="e">
        <f>'d-beta'!F219/'d-beta'!S219</f>
        <v>#N/A</v>
      </c>
      <c r="P219" s="39">
        <f>'d-beta'!S219/'d-beta'!G219</f>
        <v>0.80947890218836893</v>
      </c>
      <c r="Q219" s="39">
        <f>'d-beta'!H219/'d-beta'!N219</f>
        <v>0.74399480114871686</v>
      </c>
      <c r="T219" s="75" t="e">
        <f>1000*LN(D219)</f>
        <v>#N/A</v>
      </c>
      <c r="U219" s="75">
        <f>1000*LN(E219)</f>
        <v>22.225154395673009</v>
      </c>
      <c r="V219" s="75">
        <f>1000*LN(F219)</f>
        <v>-38.118489230677227</v>
      </c>
      <c r="W219" s="75">
        <f>1000*LN(G219)</f>
        <v>-3.0238160294540215</v>
      </c>
      <c r="X219" s="75">
        <f>1000*LN(H219)</f>
        <v>7.09632659877325</v>
      </c>
      <c r="Y219" s="75">
        <f>1000*LN(I219)</f>
        <v>3.7141980739955671</v>
      </c>
      <c r="Z219" s="75">
        <f>1000*LN(J219)</f>
        <v>8.3080149418312903</v>
      </c>
      <c r="AA219" s="75">
        <f>1000*LN(K219)</f>
        <v>5.2747099061987322E-3</v>
      </c>
      <c r="AB219" s="75" t="e">
        <f>1000*LN(L219)</f>
        <v>#N/A</v>
      </c>
      <c r="AC219" s="75">
        <f>1000*LN(M219)</f>
        <v>-24.426613003389789</v>
      </c>
      <c r="AD219" s="75">
        <f>1000*LN(N219)</f>
        <v>-20.712414929394143</v>
      </c>
      <c r="AE219" s="75" t="e">
        <f>1000*LN(O219)</f>
        <v>#N/A</v>
      </c>
      <c r="AF219" s="75">
        <f>1000*LN(P219)</f>
        <v>-211.3645689732422</v>
      </c>
      <c r="AG219" s="75">
        <f>1000*LN(Q219)</f>
        <v>-295.72123187679688</v>
      </c>
      <c r="AI219" s="40">
        <f>'d-beta'!T219/'d-beta'!Q219</f>
        <v>1.0145127887847811</v>
      </c>
      <c r="AJ219" s="40">
        <f>'d-beta'!Q219/'d-beta'!G219</f>
        <v>1.0000052747238175</v>
      </c>
      <c r="AK219" s="40">
        <f>'d-beta'!T219/'d-beta'!G219</f>
        <v>1.0145181400595513</v>
      </c>
      <c r="AL219" s="40" t="e">
        <f>'d-beta'!T221/'d-beta'!F221</f>
        <v>#N/A</v>
      </c>
      <c r="AN219" s="4">
        <f>'d-beta'!U219/'d-beta'!W219</f>
        <v>0.996804109143266</v>
      </c>
      <c r="AO219" s="4">
        <f>'d-beta'!W219/'d-beta'!P219</f>
        <v>0.98969941216732005</v>
      </c>
      <c r="AP219" s="4">
        <f>'d-beta'!P219/'d-beta'!Q219</f>
        <v>1.008342622270981</v>
      </c>
      <c r="AQ219" s="4">
        <f>'d-beta'!Q219/'d-beta'!G219</f>
        <v>1.0000052747238175</v>
      </c>
      <c r="AR219" s="4">
        <f>'d-beta'!U219/'d-beta'!G219</f>
        <v>0.99477198886758023</v>
      </c>
      <c r="AS219" s="4" t="e">
        <f>'d-beta'!U221/'d-beta'!F221</f>
        <v>#N/A</v>
      </c>
      <c r="AU219" s="53">
        <f t="shared" si="39"/>
        <v>14.408486202090302</v>
      </c>
      <c r="AV219" s="12">
        <f t="shared" si="40"/>
        <v>5.2747099061987322E-3</v>
      </c>
      <c r="AW219" s="12">
        <f t="shared" si="41"/>
        <v>14.413760911996524</v>
      </c>
      <c r="AX219" s="12" t="e">
        <f t="shared" si="37"/>
        <v>#N/A</v>
      </c>
      <c r="AY219" s="12"/>
      <c r="AZ219" s="53">
        <f t="shared" si="42"/>
        <v>-3.2010086227079908</v>
      </c>
      <c r="BA219" s="53">
        <f t="shared" si="43"/>
        <v>-10.354006030036761</v>
      </c>
      <c r="BB219" s="12">
        <f t="shared" si="44"/>
        <v>8.3080149418312903</v>
      </c>
      <c r="BC219" s="12">
        <f t="shared" si="45"/>
        <v>5.2747099061987322E-3</v>
      </c>
      <c r="BD219" s="12">
        <f t="shared" si="46"/>
        <v>-5.241725001007306</v>
      </c>
      <c r="BE219" s="12" t="e">
        <f t="shared" si="38"/>
        <v>#N/A</v>
      </c>
    </row>
    <row r="220" spans="1:57" x14ac:dyDescent="0.2">
      <c r="A220" s="72">
        <f>'d-beta'!A220</f>
        <v>430</v>
      </c>
      <c r="B220" s="44">
        <f t="shared" si="36"/>
        <v>1.4221716561188935</v>
      </c>
      <c r="D220" s="40" t="e">
        <f>'d-beta'!F220/'d-beta'!J220</f>
        <v>#N/A</v>
      </c>
      <c r="E220" s="39">
        <f>'d-beta'!J220/'d-beta'!K220</f>
        <v>1.0224026604403864</v>
      </c>
      <c r="F220" s="39">
        <f>'d-beta'!K220/'d-beta'!L220</f>
        <v>0.96267558720771407</v>
      </c>
      <c r="G220" s="39">
        <f>'d-beta'!L220/'d-beta'!M220</f>
        <v>0.99709459298019265</v>
      </c>
      <c r="H220" s="39">
        <f>'d-beta'!M220/'d-beta'!P220</f>
        <v>1.007035762970621</v>
      </c>
      <c r="I220" s="39">
        <f>'d-beta'!N220/'d-beta'!P220</f>
        <v>1.0036383135707823</v>
      </c>
      <c r="J220" s="39">
        <f>'d-beta'!P220/'d-beta'!Q220</f>
        <v>1.0082818261255002</v>
      </c>
      <c r="K220" s="39">
        <f>'d-beta'!Q220/'d-beta'!G220</f>
        <v>0.99996650066066839</v>
      </c>
      <c r="L220" s="133" t="e">
        <f>'d-beta'!F220/'d-beta'!R220</f>
        <v>#N/A</v>
      </c>
      <c r="M220" s="39">
        <f>'d-beta'!R220/'d-beta'!N220</f>
        <v>0.97600678944567265</v>
      </c>
      <c r="N220" s="39">
        <f>'d-beta'!R220/'d-beta'!P220</f>
        <v>0.97955780819288851</v>
      </c>
      <c r="O220" s="133" t="e">
        <f>'d-beta'!F220/'d-beta'!S220</f>
        <v>#N/A</v>
      </c>
      <c r="P220" s="39">
        <f>'d-beta'!S220/'d-beta'!G220</f>
        <v>0.81018713943998877</v>
      </c>
      <c r="Q220" s="39">
        <f>'d-beta'!H220/'d-beta'!N220</f>
        <v>0.74531907038296119</v>
      </c>
      <c r="T220" s="75" t="e">
        <f>1000*LN(D220)</f>
        <v>#N/A</v>
      </c>
      <c r="U220" s="75">
        <f>1000*LN(E220)</f>
        <v>22.155406789925348</v>
      </c>
      <c r="V220" s="75">
        <f>1000*LN(F220)</f>
        <v>-38.038801190455864</v>
      </c>
      <c r="W220" s="75">
        <f>1000*LN(G220)</f>
        <v>-2.9096359078630347</v>
      </c>
      <c r="X220" s="75">
        <f>1000*LN(H220)</f>
        <v>7.0111274758357469</v>
      </c>
      <c r="Y220" s="75">
        <f>1000*LN(I220)</f>
        <v>3.6317109181301843</v>
      </c>
      <c r="Z220" s="75">
        <f>1000*LN(J220)</f>
        <v>8.2477199815598503</v>
      </c>
      <c r="AA220" s="75">
        <f>1000*LN(K220)</f>
        <v>-3.3499900447009949E-2</v>
      </c>
      <c r="AB220" s="75" t="e">
        <f>1000*LN(L220)</f>
        <v>#N/A</v>
      </c>
      <c r="AC220" s="75">
        <f>1000*LN(M220)</f>
        <v>-24.285736193985436</v>
      </c>
      <c r="AD220" s="75">
        <f>1000*LN(N220)</f>
        <v>-20.654025275855201</v>
      </c>
      <c r="AE220" s="75" t="e">
        <f>1000*LN(O220)</f>
        <v>#N/A</v>
      </c>
      <c r="AF220" s="75">
        <f>1000*LN(P220)</f>
        <v>-210.49002165477393</v>
      </c>
      <c r="AG220" s="75">
        <f>1000*LN(Q220)</f>
        <v>-293.94286989606758</v>
      </c>
      <c r="AI220" s="40">
        <f>'d-beta'!T220/'d-beta'!Q220</f>
        <v>1.0144236097564012</v>
      </c>
      <c r="AJ220" s="40">
        <f>'d-beta'!Q220/'d-beta'!G220</f>
        <v>0.99996650066066839</v>
      </c>
      <c r="AK220" s="40">
        <f>'d-beta'!T220/'d-beta'!G220</f>
        <v>1.0143896272356721</v>
      </c>
      <c r="AL220" s="40" t="e">
        <f>'d-beta'!T222/'d-beta'!F222</f>
        <v>#N/A</v>
      </c>
      <c r="AN220" s="4">
        <f>'d-beta'!U220/'d-beta'!W220</f>
        <v>0.99681282717944308</v>
      </c>
      <c r="AO220" s="4">
        <f>'d-beta'!W220/'d-beta'!P220</f>
        <v>0.98977541832718752</v>
      </c>
      <c r="AP220" s="4">
        <f>'d-beta'!P220/'d-beta'!Q220</f>
        <v>1.0082818261255002</v>
      </c>
      <c r="AQ220" s="4">
        <f>'d-beta'!Q220/'d-beta'!G220</f>
        <v>0.99996650066066839</v>
      </c>
      <c r="AR220" s="4">
        <f>'d-beta'!U220/'d-beta'!G220</f>
        <v>0.99475853033634809</v>
      </c>
      <c r="AS220" s="4" t="e">
        <f>'d-beta'!U222/'d-beta'!F222</f>
        <v>#N/A</v>
      </c>
      <c r="AU220" s="53">
        <f t="shared" si="39"/>
        <v>14.320579032105618</v>
      </c>
      <c r="AV220" s="12">
        <f t="shared" si="40"/>
        <v>-3.3499900447009949E-2</v>
      </c>
      <c r="AW220" s="12">
        <f t="shared" si="41"/>
        <v>14.287079131658666</v>
      </c>
      <c r="AX220" s="12" t="e">
        <f t="shared" si="37"/>
        <v>#N/A</v>
      </c>
      <c r="AY220" s="12"/>
      <c r="AZ220" s="53">
        <f t="shared" si="42"/>
        <v>-3.1922626735556765</v>
      </c>
      <c r="BA220" s="53">
        <f t="shared" si="43"/>
        <v>-10.277211762452328</v>
      </c>
      <c r="BB220" s="12">
        <f t="shared" si="44"/>
        <v>8.2477199815598503</v>
      </c>
      <c r="BC220" s="12">
        <f t="shared" si="45"/>
        <v>-3.3499900447009949E-2</v>
      </c>
      <c r="BD220" s="12">
        <f t="shared" si="46"/>
        <v>-5.2552543548950021</v>
      </c>
      <c r="BE220" s="12" t="e">
        <f t="shared" si="38"/>
        <v>#N/A</v>
      </c>
    </row>
    <row r="221" spans="1:57" x14ac:dyDescent="0.2">
      <c r="A221" s="72">
        <f>'d-beta'!A221</f>
        <v>432</v>
      </c>
      <c r="B221" s="44">
        <f t="shared" si="36"/>
        <v>1.4181379848259237</v>
      </c>
      <c r="D221" s="40" t="e">
        <f>'d-beta'!F221/'d-beta'!J221</f>
        <v>#N/A</v>
      </c>
      <c r="E221" s="39">
        <f>'d-beta'!J221/'d-beta'!K221</f>
        <v>1.0223350963675502</v>
      </c>
      <c r="F221" s="39">
        <f>'d-beta'!K221/'d-beta'!L221</f>
        <v>0.96275869364517608</v>
      </c>
      <c r="G221" s="39">
        <f>'d-beta'!L221/'d-beta'!M221</f>
        <v>0.99720452071675514</v>
      </c>
      <c r="H221" s="39">
        <f>'d-beta'!M221/'d-beta'!P221</f>
        <v>1.0069475364260492</v>
      </c>
      <c r="I221" s="39">
        <f>'d-beta'!N221/'d-beta'!P221</f>
        <v>1.0035532390210617</v>
      </c>
      <c r="J221" s="39">
        <f>'d-beta'!P221/'d-beta'!Q221</f>
        <v>1.0082235997549334</v>
      </c>
      <c r="K221" s="39">
        <f>'d-beta'!Q221/'d-beta'!G221</f>
        <v>0.99992584944144425</v>
      </c>
      <c r="L221" s="133" t="e">
        <f>'d-beta'!F221/'d-beta'!R221</f>
        <v>#N/A</v>
      </c>
      <c r="M221" s="39">
        <f>'d-beta'!R221/'d-beta'!N221</f>
        <v>0.97614602979100129</v>
      </c>
      <c r="N221" s="39">
        <f>'d-beta'!R221/'d-beta'!P221</f>
        <v>0.97961450995430921</v>
      </c>
      <c r="O221" s="133" t="e">
        <f>'d-beta'!F221/'d-beta'!S221</f>
        <v>#N/A</v>
      </c>
      <c r="P221" s="39">
        <f>'d-beta'!S221/'d-beta'!G221</f>
        <v>0.81089185058265756</v>
      </c>
      <c r="Q221" s="39">
        <f>'d-beta'!H221/'d-beta'!N221</f>
        <v>0.74663215426657947</v>
      </c>
      <c r="T221" s="75" t="e">
        <f>1000*LN(D221)</f>
        <v>#N/A</v>
      </c>
      <c r="U221" s="75">
        <f>1000*LN(E221)</f>
        <v>22.089320982456012</v>
      </c>
      <c r="V221" s="75">
        <f>1000*LN(F221)</f>
        <v>-37.952476314722574</v>
      </c>
      <c r="W221" s="75">
        <f>1000*LN(G221)</f>
        <v>-2.7993939327061184</v>
      </c>
      <c r="X221" s="75">
        <f>1000*LN(H221)</f>
        <v>6.9235134974529826</v>
      </c>
      <c r="Y221" s="75">
        <f>1000*LN(I221)</f>
        <v>3.5469411813687883</v>
      </c>
      <c r="Z221" s="75">
        <f>1000*LN(J221)</f>
        <v>8.1899702033189996</v>
      </c>
      <c r="AA221" s="75">
        <f>1000*LN(K221)</f>
        <v>-7.4153307844327693E-2</v>
      </c>
      <c r="AB221" s="75" t="e">
        <f>1000*LN(L221)</f>
        <v>#N/A</v>
      </c>
      <c r="AC221" s="75">
        <f>1000*LN(M221)</f>
        <v>-24.143083073601947</v>
      </c>
      <c r="AD221" s="75">
        <f>1000*LN(N221)</f>
        <v>-20.596141892233131</v>
      </c>
      <c r="AE221" s="75" t="e">
        <f>1000*LN(O221)</f>
        <v>#N/A</v>
      </c>
      <c r="AF221" s="75">
        <f>1000*LN(P221)</f>
        <v>-209.62058692469842</v>
      </c>
      <c r="AG221" s="75">
        <f>1000*LN(Q221)</f>
        <v>-292.18264583383166</v>
      </c>
      <c r="AI221" s="40">
        <f>'d-beta'!T221/'d-beta'!Q221</f>
        <v>1.0143350015772825</v>
      </c>
      <c r="AJ221" s="40">
        <f>'d-beta'!Q221/'d-beta'!G221</f>
        <v>0.99992584944144425</v>
      </c>
      <c r="AK221" s="40">
        <f>'d-beta'!T221/'d-beta'!G221</f>
        <v>1.014259788070353</v>
      </c>
      <c r="AL221" s="40" t="e">
        <f>'d-beta'!T223/'d-beta'!F223</f>
        <v>#N/A</v>
      </c>
      <c r="AN221" s="4">
        <f>'d-beta'!U221/'d-beta'!W221</f>
        <v>0.99682658429874282</v>
      </c>
      <c r="AO221" s="4">
        <f>'d-beta'!W221/'d-beta'!P221</f>
        <v>0.98984585698756888</v>
      </c>
      <c r="AP221" s="4">
        <f>'d-beta'!P221/'d-beta'!Q221</f>
        <v>1.0082235997549334</v>
      </c>
      <c r="AQ221" s="4">
        <f>'d-beta'!Q221/'d-beta'!G221</f>
        <v>0.99992584944144425</v>
      </c>
      <c r="AR221" s="4">
        <f>'d-beta'!U221/'d-beta'!G221</f>
        <v>0.99474516246196709</v>
      </c>
      <c r="AS221" s="4" t="e">
        <f>'d-beta'!U223/'d-beta'!F223</f>
        <v>#N/A</v>
      </c>
      <c r="AU221" s="53">
        <f t="shared" si="39"/>
        <v>14.233226915712823</v>
      </c>
      <c r="AV221" s="12">
        <f t="shared" si="40"/>
        <v>-7.4153307844327693E-2</v>
      </c>
      <c r="AW221" s="12">
        <f t="shared" si="41"/>
        <v>14.159073607868583</v>
      </c>
      <c r="AX221" s="12" t="e">
        <f t="shared" si="37"/>
        <v>#N/A</v>
      </c>
      <c r="AY221" s="12"/>
      <c r="AZ221" s="53">
        <f t="shared" si="42"/>
        <v>-3.1784616629809928</v>
      </c>
      <c r="BA221" s="53">
        <f t="shared" si="43"/>
        <v>-10.206047988563411</v>
      </c>
      <c r="BB221" s="12">
        <f t="shared" si="44"/>
        <v>8.1899702033189996</v>
      </c>
      <c r="BC221" s="12">
        <f t="shared" si="45"/>
        <v>-7.4153307844327693E-2</v>
      </c>
      <c r="BD221" s="12">
        <f t="shared" si="46"/>
        <v>-5.2686927560697168</v>
      </c>
      <c r="BE221" s="12" t="e">
        <f t="shared" si="38"/>
        <v>#N/A</v>
      </c>
    </row>
    <row r="222" spans="1:57" x14ac:dyDescent="0.2">
      <c r="A222" s="72">
        <f>'d-beta'!A222</f>
        <v>434</v>
      </c>
      <c r="B222" s="44">
        <f t="shared" si="36"/>
        <v>1.4141271300289897</v>
      </c>
      <c r="D222" s="40" t="e">
        <f>'d-beta'!F222/'d-beta'!J222</f>
        <v>#N/A</v>
      </c>
      <c r="E222" s="39">
        <f>'d-beta'!J222/'d-beta'!K222</f>
        <v>1.0222664254971616</v>
      </c>
      <c r="F222" s="39">
        <f>'d-beta'!K222/'d-beta'!L222</f>
        <v>0.96283413817557295</v>
      </c>
      <c r="G222" s="39">
        <f>'d-beta'!L222/'d-beta'!M222</f>
        <v>0.99732010546371308</v>
      </c>
      <c r="H222" s="39">
        <f>'d-beta'!M222/'d-beta'!P222</f>
        <v>1.0068601014972347</v>
      </c>
      <c r="I222" s="39">
        <f>'d-beta'!N222/'d-beta'!P222</f>
        <v>1.0034739310475391</v>
      </c>
      <c r="J222" s="39">
        <f>'d-beta'!P222/'d-beta'!Q222</f>
        <v>1.0081647374822971</v>
      </c>
      <c r="K222" s="39">
        <f>'d-beta'!Q222/'d-beta'!G222</f>
        <v>0.99988819131371254</v>
      </c>
      <c r="L222" s="133" t="e">
        <f>'d-beta'!F222/'d-beta'!R222</f>
        <v>#N/A</v>
      </c>
      <c r="M222" s="39">
        <f>'d-beta'!R222/'d-beta'!N222</f>
        <v>0.97627748678461945</v>
      </c>
      <c r="N222" s="39">
        <f>'d-beta'!R222/'d-beta'!P222</f>
        <v>0.97966900745697394</v>
      </c>
      <c r="O222" s="133" t="e">
        <f>'d-beta'!F222/'d-beta'!S222</f>
        <v>#N/A</v>
      </c>
      <c r="P222" s="39">
        <f>'d-beta'!S222/'d-beta'!G222</f>
        <v>0.81159689225946019</v>
      </c>
      <c r="Q222" s="39">
        <f>'d-beta'!H222/'d-beta'!N222</f>
        <v>0.74793984889811482</v>
      </c>
      <c r="T222" s="75" t="e">
        <f>1000*LN(D222)</f>
        <v>#N/A</v>
      </c>
      <c r="U222" s="75">
        <f>1000*LN(E222)</f>
        <v>22.022148118032312</v>
      </c>
      <c r="V222" s="75">
        <f>1000*LN(F222)</f>
        <v>-37.874116519039134</v>
      </c>
      <c r="W222" s="75">
        <f>1000*LN(G222)</f>
        <v>-2.6834918820920048</v>
      </c>
      <c r="X222" s="75">
        <f>1000*LN(H222)</f>
        <v>6.8366780646908198</v>
      </c>
      <c r="Y222" s="75">
        <f>1000*LN(I222)</f>
        <v>3.4679108874628097</v>
      </c>
      <c r="Z222" s="75">
        <f>1000*LN(J222)</f>
        <v>8.1315863379038031</v>
      </c>
      <c r="AA222" s="75">
        <f>1000*LN(K222)</f>
        <v>-0.11181493734457965</v>
      </c>
      <c r="AB222" s="75" t="e">
        <f>1000*LN(L222)</f>
        <v>#N/A</v>
      </c>
      <c r="AC222" s="75">
        <f>1000*LN(M222)</f>
        <v>-24.008422747396317</v>
      </c>
      <c r="AD222" s="75">
        <f>1000*LN(N222)</f>
        <v>-20.540511859933577</v>
      </c>
      <c r="AE222" s="75" t="e">
        <f>1000*LN(O222)</f>
        <v>#N/A</v>
      </c>
      <c r="AF222" s="75">
        <f>1000*LN(P222)</f>
        <v>-208.75150019076548</v>
      </c>
      <c r="AG222" s="75">
        <f>1000*LN(Q222)</f>
        <v>-290.43272015280382</v>
      </c>
      <c r="AI222" s="40">
        <f>'d-beta'!T222/'d-beta'!Q222</f>
        <v>1.0142453075591109</v>
      </c>
      <c r="AJ222" s="40">
        <f>'d-beta'!Q222/'d-beta'!G222</f>
        <v>0.99988819131371254</v>
      </c>
      <c r="AK222" s="40">
        <f>'d-beta'!T222/'d-beta'!G222</f>
        <v>1.0141319061236995</v>
      </c>
      <c r="AL222" s="40" t="e">
        <f>'d-beta'!T224/'d-beta'!F224</f>
        <v>#N/A</v>
      </c>
      <c r="AN222" s="4">
        <f>'d-beta'!U222/'d-beta'!W222</f>
        <v>0.99683565335664082</v>
      </c>
      <c r="AO222" s="4">
        <f>'d-beta'!W222/'d-beta'!P222</f>
        <v>0.98992030049444046</v>
      </c>
      <c r="AP222" s="4">
        <f>'d-beta'!P222/'d-beta'!Q222</f>
        <v>1.0081647374822971</v>
      </c>
      <c r="AQ222" s="4">
        <f>'d-beta'!Q222/'d-beta'!G222</f>
        <v>0.99988819131371254</v>
      </c>
      <c r="AR222" s="4">
        <f>'d-beta'!U222/'d-beta'!G222</f>
        <v>0.99473348097593406</v>
      </c>
      <c r="AS222" s="4" t="e">
        <f>'d-beta'!U224/'d-beta'!F224</f>
        <v>#N/A</v>
      </c>
      <c r="AU222" s="53">
        <f t="shared" si="39"/>
        <v>14.144796580639486</v>
      </c>
      <c r="AV222" s="12">
        <f t="shared" si="40"/>
        <v>-0.11181493734457965</v>
      </c>
      <c r="AW222" s="12">
        <f t="shared" si="41"/>
        <v>14.032981643294926</v>
      </c>
      <c r="AX222" s="12" t="e">
        <f t="shared" si="37"/>
        <v>#N/A</v>
      </c>
      <c r="AY222" s="12"/>
      <c r="AZ222" s="53">
        <f t="shared" si="42"/>
        <v>-3.1693637749568704</v>
      </c>
      <c r="BA222" s="53">
        <f t="shared" si="43"/>
        <v>-10.130843645236977</v>
      </c>
      <c r="BB222" s="12">
        <f t="shared" si="44"/>
        <v>8.1315863379038031</v>
      </c>
      <c r="BC222" s="12">
        <f t="shared" si="45"/>
        <v>-0.11181493734457965</v>
      </c>
      <c r="BD222" s="12">
        <f t="shared" si="46"/>
        <v>-5.2804360196344673</v>
      </c>
      <c r="BE222" s="12" t="e">
        <f t="shared" si="38"/>
        <v>#N/A</v>
      </c>
    </row>
    <row r="223" spans="1:57" x14ac:dyDescent="0.2">
      <c r="A223" s="72">
        <f>'d-beta'!A223</f>
        <v>436</v>
      </c>
      <c r="B223" s="44">
        <f t="shared" si="36"/>
        <v>1.4101388986815202</v>
      </c>
      <c r="D223" s="40" t="e">
        <f>'d-beta'!F223/'d-beta'!J223</f>
        <v>#N/A</v>
      </c>
      <c r="E223" s="39">
        <f>'d-beta'!J223/'d-beta'!K223</f>
        <v>1.0222016697746659</v>
      </c>
      <c r="F223" s="39">
        <f>'d-beta'!K223/'d-beta'!L223</f>
        <v>0.96291115714479303</v>
      </c>
      <c r="G223" s="39">
        <f>'d-beta'!L223/'d-beta'!M223</f>
        <v>0.99742692316976034</v>
      </c>
      <c r="H223" s="39">
        <f>'d-beta'!M223/'d-beta'!P223</f>
        <v>1.006776714323504</v>
      </c>
      <c r="I223" s="39">
        <f>'d-beta'!N223/'d-beta'!P223</f>
        <v>1.0033891193060838</v>
      </c>
      <c r="J223" s="39">
        <f>'d-beta'!P223/'d-beta'!Q223</f>
        <v>1.0081068631075105</v>
      </c>
      <c r="K223" s="39">
        <f>'d-beta'!Q223/'d-beta'!G223</f>
        <v>0.9998535569938094</v>
      </c>
      <c r="L223" s="133" t="e">
        <f>'d-beta'!F223/'d-beta'!R223</f>
        <v>#N/A</v>
      </c>
      <c r="M223" s="39">
        <f>'d-beta'!R223/'d-beta'!N223</f>
        <v>0.97641052468418188</v>
      </c>
      <c r="N223" s="39">
        <f>'d-beta'!R223/'d-beta'!P223</f>
        <v>0.97971969644405255</v>
      </c>
      <c r="O223" s="133" t="e">
        <f>'d-beta'!F223/'d-beta'!S223</f>
        <v>#N/A</v>
      </c>
      <c r="P223" s="39">
        <f>'d-beta'!S223/'d-beta'!G223</f>
        <v>0.81229730656555266</v>
      </c>
      <c r="Q223" s="39">
        <f>'d-beta'!H223/'d-beta'!N223</f>
        <v>0.74923951794156396</v>
      </c>
      <c r="T223" s="75" t="e">
        <f>1000*LN(D223)</f>
        <v>#N/A</v>
      </c>
      <c r="U223" s="75">
        <f>1000*LN(E223)</f>
        <v>21.958800861435673</v>
      </c>
      <c r="V223" s="75">
        <f>1000*LN(F223)</f>
        <v>-37.794127779668152</v>
      </c>
      <c r="W223" s="75">
        <f>1000*LN(G223)</f>
        <v>-2.5763928819520867</v>
      </c>
      <c r="X223" s="75">
        <f>1000*LN(H223)</f>
        <v>6.7538556082049261</v>
      </c>
      <c r="Y223" s="75">
        <f>1000*LN(I223)</f>
        <v>3.3833891843093178</v>
      </c>
      <c r="Z223" s="75">
        <f>1000*LN(J223)</f>
        <v>8.0741790175948598</v>
      </c>
      <c r="AA223" s="75">
        <f>1000*LN(K223)</f>
        <v>-0.14645373001459622</v>
      </c>
      <c r="AB223" s="75" t="e">
        <f>1000*LN(L223)</f>
        <v>#N/A</v>
      </c>
      <c r="AC223" s="75">
        <f>1000*LN(M223)</f>
        <v>-23.872161451186276</v>
      </c>
      <c r="AD223" s="75">
        <f>1000*LN(N223)</f>
        <v>-20.488772266876829</v>
      </c>
      <c r="AE223" s="75" t="e">
        <f>1000*LN(O223)</f>
        <v>#N/A</v>
      </c>
      <c r="AF223" s="75">
        <f>1000*LN(P223)</f>
        <v>-207.88886474316905</v>
      </c>
      <c r="AG223" s="75">
        <f>1000*LN(Q223)</f>
        <v>-288.6965629512091</v>
      </c>
      <c r="AI223" s="40">
        <f>'d-beta'!T223/'d-beta'!Q223</f>
        <v>1.0141578769486883</v>
      </c>
      <c r="AJ223" s="40">
        <f>'d-beta'!Q223/'d-beta'!G223</f>
        <v>0.9998535569938094</v>
      </c>
      <c r="AK223" s="40">
        <f>'d-beta'!T223/'d-beta'!G223</f>
        <v>1.0140093606204361</v>
      </c>
      <c r="AL223" s="40" t="e">
        <f>'d-beta'!T225/'d-beta'!F225</f>
        <v>#N/A</v>
      </c>
      <c r="AN223" s="4">
        <f>'d-beta'!U223/'d-beta'!W223</f>
        <v>0.99684814088649265</v>
      </c>
      <c r="AO223" s="4">
        <f>'d-beta'!W223/'d-beta'!P223</f>
        <v>0.98999070771804021</v>
      </c>
      <c r="AP223" s="4">
        <f>'d-beta'!P223/'d-beta'!Q223</f>
        <v>1.0081068631075105</v>
      </c>
      <c r="AQ223" s="4">
        <f>'d-beta'!Q223/'d-beta'!G223</f>
        <v>0.9998535569938094</v>
      </c>
      <c r="AR223" s="4">
        <f>'d-beta'!U223/'d-beta'!G223</f>
        <v>0.99472512781917188</v>
      </c>
      <c r="AS223" s="4" t="e">
        <f>'d-beta'!U225/'d-beta'!F225</f>
        <v>#N/A</v>
      </c>
      <c r="AU223" s="53">
        <f t="shared" si="39"/>
        <v>14.058590237497738</v>
      </c>
      <c r="AV223" s="12">
        <f t="shared" si="40"/>
        <v>-0.14645373001459622</v>
      </c>
      <c r="AW223" s="12">
        <f t="shared" si="41"/>
        <v>13.912136507483194</v>
      </c>
      <c r="AX223" s="12" t="e">
        <f t="shared" si="37"/>
        <v>#N/A</v>
      </c>
      <c r="AY223" s="12"/>
      <c r="AZ223" s="53">
        <f t="shared" si="42"/>
        <v>-3.1568366832605275</v>
      </c>
      <c r="BA223" s="53">
        <f t="shared" si="43"/>
        <v>-10.059722040945291</v>
      </c>
      <c r="BB223" s="12">
        <f t="shared" si="44"/>
        <v>8.0741790175948598</v>
      </c>
      <c r="BC223" s="12">
        <f t="shared" si="45"/>
        <v>-0.14645373001459622</v>
      </c>
      <c r="BD223" s="12">
        <f t="shared" si="46"/>
        <v>-5.2888334366254988</v>
      </c>
      <c r="BE223" s="12" t="e">
        <f t="shared" si="38"/>
        <v>#N/A</v>
      </c>
    </row>
    <row r="224" spans="1:57" x14ac:dyDescent="0.2">
      <c r="A224" s="72">
        <f>'d-beta'!A224</f>
        <v>438</v>
      </c>
      <c r="B224" s="44">
        <f t="shared" si="36"/>
        <v>1.4061730999085988</v>
      </c>
      <c r="D224" s="40" t="e">
        <f>'d-beta'!F224/'d-beta'!J224</f>
        <v>#N/A</v>
      </c>
      <c r="E224" s="39">
        <f>'d-beta'!J224/'d-beta'!K224</f>
        <v>1.0221306763747844</v>
      </c>
      <c r="F224" s="39">
        <f>'d-beta'!K224/'d-beta'!L224</f>
        <v>0.96298993901254715</v>
      </c>
      <c r="G224" s="39">
        <f>'d-beta'!L224/'d-beta'!M224</f>
        <v>0.99753937961366324</v>
      </c>
      <c r="H224" s="39">
        <f>'d-beta'!M224/'d-beta'!P224</f>
        <v>1.0066926217093437</v>
      </c>
      <c r="I224" s="39">
        <f>'d-beta'!N224/'d-beta'!P224</f>
        <v>1.0033134440465235</v>
      </c>
      <c r="J224" s="39">
        <f>'d-beta'!P224/'d-beta'!Q224</f>
        <v>1.0080483346198053</v>
      </c>
      <c r="K224" s="39">
        <f>'d-beta'!Q224/'d-beta'!G224</f>
        <v>0.9998187057895217</v>
      </c>
      <c r="L224" s="133" t="e">
        <f>'d-beta'!F224/'d-beta'!R224</f>
        <v>#N/A</v>
      </c>
      <c r="M224" s="39">
        <f>'d-beta'!R224/'d-beta'!N224</f>
        <v>0.9765405158462086</v>
      </c>
      <c r="N224" s="39">
        <f>'d-beta'!R224/'d-beta'!P224</f>
        <v>0.97977622820462817</v>
      </c>
      <c r="O224" s="133" t="e">
        <f>'d-beta'!F224/'d-beta'!S224</f>
        <v>#N/A</v>
      </c>
      <c r="P224" s="39">
        <f>'d-beta'!S224/'d-beta'!G224</f>
        <v>0.81299298699128653</v>
      </c>
      <c r="Q224" s="39">
        <f>'d-beta'!H224/'d-beta'!N224</f>
        <v>0.7505285309512586</v>
      </c>
      <c r="T224" s="75" t="e">
        <f>1000*LN(D224)</f>
        <v>#N/A</v>
      </c>
      <c r="U224" s="75">
        <f>1000*LN(E224)</f>
        <v>21.889346988102663</v>
      </c>
      <c r="V224" s="75">
        <f>1000*LN(F224)</f>
        <v>-37.712314785267509</v>
      </c>
      <c r="W224" s="75">
        <f>1000*LN(G224)</f>
        <v>-2.4636526879296521</v>
      </c>
      <c r="X224" s="75">
        <f>1000*LN(H224)</f>
        <v>6.6703255412659415</v>
      </c>
      <c r="Y224" s="75">
        <f>1000*LN(I224)</f>
        <v>3.3079666867471902</v>
      </c>
      <c r="Z224" s="75">
        <f>1000*LN(J224)</f>
        <v>8.0161195112754218</v>
      </c>
      <c r="AA224" s="75">
        <f>1000*LN(K224)</f>
        <v>-0.18131064626018117</v>
      </c>
      <c r="AB224" s="75" t="e">
        <f>1000*LN(L224)</f>
        <v>#N/A</v>
      </c>
      <c r="AC224" s="75">
        <f>1000*LN(M224)</f>
        <v>-23.73903864419221</v>
      </c>
      <c r="AD224" s="75">
        <f>1000*LN(N224)</f>
        <v>-20.431071957445003</v>
      </c>
      <c r="AE224" s="75" t="e">
        <f>1000*LN(O224)</f>
        <v>#N/A</v>
      </c>
      <c r="AF224" s="75">
        <f>1000*LN(P224)</f>
        <v>-207.0327955585098</v>
      </c>
      <c r="AG224" s="75">
        <f>1000*LN(Q224)</f>
        <v>-286.97761270681218</v>
      </c>
      <c r="AI224" s="40">
        <f>'d-beta'!T224/'d-beta'!Q224</f>
        <v>1.0140726998564782</v>
      </c>
      <c r="AJ224" s="40">
        <f>'d-beta'!Q224/'d-beta'!G224</f>
        <v>0.9998187057895217</v>
      </c>
      <c r="AK224" s="40">
        <f>'d-beta'!T224/'d-beta'!G224</f>
        <v>1.0138888543469902</v>
      </c>
      <c r="AL224" s="40" t="e">
        <f>'d-beta'!T226/'d-beta'!F226</f>
        <v>#N/A</v>
      </c>
      <c r="AN224" s="4">
        <f>'d-beta'!U224/'d-beta'!W224</f>
        <v>0.99685916893419146</v>
      </c>
      <c r="AO224" s="4">
        <f>'d-beta'!W224/'d-beta'!P224</f>
        <v>0.99006191044713399</v>
      </c>
      <c r="AP224" s="4">
        <f>'d-beta'!P224/'d-beta'!Q224</f>
        <v>1.0080483346198053</v>
      </c>
      <c r="AQ224" s="4">
        <f>'d-beta'!Q224/'d-beta'!G224</f>
        <v>0.9998187057895217</v>
      </c>
      <c r="AR224" s="4">
        <f>'d-beta'!U224/'d-beta'!G224</f>
        <v>0.99471524673639178</v>
      </c>
      <c r="AS224" s="4" t="e">
        <f>'d-beta'!U226/'d-beta'!F226</f>
        <v>#N/A</v>
      </c>
      <c r="AU224" s="53">
        <f t="shared" si="39"/>
        <v>13.974598709873336</v>
      </c>
      <c r="AV224" s="12">
        <f t="shared" si="40"/>
        <v>-0.18131064626018117</v>
      </c>
      <c r="AW224" s="12">
        <f t="shared" si="41"/>
        <v>13.793288063613209</v>
      </c>
      <c r="AX224" s="12" t="e">
        <f t="shared" si="37"/>
        <v>#N/A</v>
      </c>
      <c r="AY224" s="12"/>
      <c r="AZ224" s="53">
        <f t="shared" si="42"/>
        <v>-3.1457738280012792</v>
      </c>
      <c r="BA224" s="53">
        <f t="shared" si="43"/>
        <v>-9.9878020035975457</v>
      </c>
      <c r="BB224" s="12">
        <f t="shared" si="44"/>
        <v>8.0161195112754218</v>
      </c>
      <c r="BC224" s="12">
        <f t="shared" si="45"/>
        <v>-0.18131064626018117</v>
      </c>
      <c r="BD224" s="12">
        <f t="shared" si="46"/>
        <v>-5.2987669665835337</v>
      </c>
      <c r="BE224" s="12" t="e">
        <f t="shared" si="38"/>
        <v>#N/A</v>
      </c>
    </row>
    <row r="225" spans="1:57" x14ac:dyDescent="0.2">
      <c r="A225" s="72">
        <f>'d-beta'!A225</f>
        <v>440</v>
      </c>
      <c r="B225" s="44">
        <f t="shared" si="36"/>
        <v>1.4022295449765128</v>
      </c>
      <c r="D225" s="40" t="e">
        <f>'d-beta'!F225/'d-beta'!J225</f>
        <v>#N/A</v>
      </c>
      <c r="E225" s="39">
        <f>'d-beta'!J225/'d-beta'!K225</f>
        <v>1.0220636213271557</v>
      </c>
      <c r="F225" s="39">
        <f>'d-beta'!K225/'d-beta'!L225</f>
        <v>0.96307031303280355</v>
      </c>
      <c r="G225" s="39">
        <f>'d-beta'!L225/'d-beta'!M225</f>
        <v>0.99764781353576404</v>
      </c>
      <c r="H225" s="39">
        <f>'d-beta'!M225/'d-beta'!P225</f>
        <v>1.0066044513090346</v>
      </c>
      <c r="I225" s="39">
        <f>'d-beta'!N225/'d-beta'!P225</f>
        <v>1.0032289807677246</v>
      </c>
      <c r="J225" s="39">
        <f>'d-beta'!P225/'d-beta'!Q225</f>
        <v>1.0079941079943628</v>
      </c>
      <c r="K225" s="39">
        <f>'d-beta'!Q225/'d-beta'!G225</f>
        <v>0.99978200179343735</v>
      </c>
      <c r="L225" s="133" t="e">
        <f>'d-beta'!F225/'d-beta'!R225</f>
        <v>#N/A</v>
      </c>
      <c r="M225" s="39">
        <f>'d-beta'!R225/'d-beta'!N225</f>
        <v>0.97667693928104715</v>
      </c>
      <c r="N225" s="39">
        <f>'d-beta'!R225/'d-beta'!P225</f>
        <v>0.97983061033426577</v>
      </c>
      <c r="O225" s="133" t="e">
        <f>'d-beta'!F225/'d-beta'!S225</f>
        <v>#N/A</v>
      </c>
      <c r="P225" s="39">
        <f>'d-beta'!S225/'d-beta'!G225</f>
        <v>0.81368474504409904</v>
      </c>
      <c r="Q225" s="39">
        <f>'d-beta'!H225/'d-beta'!N225</f>
        <v>0.75181396165324077</v>
      </c>
      <c r="T225" s="75" t="e">
        <f>1000*LN(D225)</f>
        <v>#N/A</v>
      </c>
      <c r="U225" s="75">
        <f>1000*LN(E225)</f>
        <v>21.823741631774109</v>
      </c>
      <c r="V225" s="75">
        <f>1000*LN(F225)</f>
        <v>-37.62885527747931</v>
      </c>
      <c r="W225" s="75">
        <f>1000*LN(G225)</f>
        <v>-2.3549572005288946</v>
      </c>
      <c r="X225" s="75">
        <f>1000*LN(H225)</f>
        <v>6.5827374733677022</v>
      </c>
      <c r="Y225" s="75">
        <f>1000*LN(I225)</f>
        <v>3.2237788043438984</v>
      </c>
      <c r="Z225" s="75">
        <f>1000*LN(J225)</f>
        <v>7.9623243884057135</v>
      </c>
      <c r="AA225" s="75">
        <f>1000*LN(K225)</f>
        <v>-0.21802197162557532</v>
      </c>
      <c r="AB225" s="75" t="e">
        <f>1000*LN(L225)</f>
        <v>#N/A</v>
      </c>
      <c r="AC225" s="75">
        <f>1000*LN(M225)</f>
        <v>-23.599347659246035</v>
      </c>
      <c r="AD225" s="75">
        <f>1000*LN(N225)</f>
        <v>-20.375568854902141</v>
      </c>
      <c r="AE225" s="75" t="e">
        <f>1000*LN(O225)</f>
        <v>#N/A</v>
      </c>
      <c r="AF225" s="75">
        <f>1000*LN(P225)</f>
        <v>-206.18227909677995</v>
      </c>
      <c r="AG225" s="75">
        <f>1000*LN(Q225)</f>
        <v>-285.26637705716496</v>
      </c>
      <c r="AI225" s="40">
        <f>'d-beta'!T225/'d-beta'!Q225</f>
        <v>1.0139881522304337</v>
      </c>
      <c r="AJ225" s="40">
        <f>'d-beta'!Q225/'d-beta'!G225</f>
        <v>0.99978200179343735</v>
      </c>
      <c r="AK225" s="40">
        <f>'d-beta'!T225/'d-beta'!G225</f>
        <v>1.0137671046317718</v>
      </c>
      <c r="AL225" s="40" t="e">
        <f>'d-beta'!T227/'d-beta'!F227</f>
        <v>#N/A</v>
      </c>
      <c r="AN225" s="4">
        <f>'d-beta'!U225/'d-beta'!W225</f>
        <v>0.99687035946102631</v>
      </c>
      <c r="AO225" s="4">
        <f>'d-beta'!W225/'d-beta'!P225</f>
        <v>0.99012903694291043</v>
      </c>
      <c r="AP225" s="4">
        <f>'d-beta'!P225/'d-beta'!Q225</f>
        <v>1.0079941079943628</v>
      </c>
      <c r="AQ225" s="4">
        <f>'d-beta'!Q225/'d-beta'!G225</f>
        <v>0.99978200179343735</v>
      </c>
      <c r="AR225" s="4">
        <f>'d-beta'!U225/'d-beta'!G225</f>
        <v>0.99470382476211949</v>
      </c>
      <c r="AS225" s="4" t="e">
        <f>'d-beta'!U227/'d-beta'!F227</f>
        <v>#N/A</v>
      </c>
      <c r="AU225" s="53">
        <f t="shared" si="39"/>
        <v>13.891220909836948</v>
      </c>
      <c r="AV225" s="12">
        <f t="shared" si="40"/>
        <v>-0.21802197162557532</v>
      </c>
      <c r="AW225" s="12">
        <f t="shared" si="41"/>
        <v>13.673198938211456</v>
      </c>
      <c r="AX225" s="12" t="e">
        <f t="shared" si="37"/>
        <v>#N/A</v>
      </c>
      <c r="AY225" s="12"/>
      <c r="AZ225" s="53">
        <f t="shared" si="42"/>
        <v>-3.134548105880413</v>
      </c>
      <c r="BA225" s="53">
        <f t="shared" si="43"/>
        <v>-9.9200040006921846</v>
      </c>
      <c r="BB225" s="12">
        <f t="shared" si="44"/>
        <v>7.9623243884057135</v>
      </c>
      <c r="BC225" s="12">
        <f t="shared" si="45"/>
        <v>-0.21802197162557532</v>
      </c>
      <c r="BD225" s="12">
        <f t="shared" si="46"/>
        <v>-5.3102496897925837</v>
      </c>
      <c r="BE225" s="12" t="e">
        <f t="shared" si="38"/>
        <v>#N/A</v>
      </c>
    </row>
    <row r="226" spans="1:57" x14ac:dyDescent="0.2">
      <c r="A226" s="72">
        <f>'d-beta'!A226</f>
        <v>442</v>
      </c>
      <c r="B226" s="44">
        <f t="shared" si="36"/>
        <v>1.398308047262812</v>
      </c>
      <c r="D226" s="40" t="e">
        <f>'d-beta'!F226/'d-beta'!J226</f>
        <v>#N/A</v>
      </c>
      <c r="E226" s="39">
        <f>'d-beta'!J226/'d-beta'!K226</f>
        <v>1.0220006596138722</v>
      </c>
      <c r="F226" s="39">
        <f>'d-beta'!K226/'d-beta'!L226</f>
        <v>0.96314269377941331</v>
      </c>
      <c r="G226" s="39">
        <f>'d-beta'!L226/'d-beta'!M226</f>
        <v>0.99775218442814795</v>
      </c>
      <c r="H226" s="39">
        <f>'d-beta'!M226/'d-beta'!P226</f>
        <v>1.0065270026118416</v>
      </c>
      <c r="I226" s="39">
        <f>'d-beta'!N226/'d-beta'!P226</f>
        <v>1.0031553570216836</v>
      </c>
      <c r="J226" s="39">
        <f>'d-beta'!P226/'d-beta'!Q226</f>
        <v>1.0079343016240048</v>
      </c>
      <c r="K226" s="39">
        <f>'d-beta'!Q226/'d-beta'!G226</f>
        <v>0.99974836818273793</v>
      </c>
      <c r="L226" s="133" t="e">
        <f>'d-beta'!F226/'d-beta'!R226</f>
        <v>#N/A</v>
      </c>
      <c r="M226" s="39">
        <f>'d-beta'!R226/'d-beta'!N226</f>
        <v>0.97680539723386861</v>
      </c>
      <c r="N226" s="39">
        <f>'d-beta'!R226/'d-beta'!P226</f>
        <v>0.97988756700284896</v>
      </c>
      <c r="O226" s="133" t="e">
        <f>'d-beta'!F226/'d-beta'!S226</f>
        <v>#N/A</v>
      </c>
      <c r="P226" s="39">
        <f>'d-beta'!S226/'d-beta'!G226</f>
        <v>0.81437155362132485</v>
      </c>
      <c r="Q226" s="39">
        <f>'d-beta'!H226/'d-beta'!N226</f>
        <v>0.75308829213164319</v>
      </c>
      <c r="T226" s="75" t="e">
        <f>1000*LN(D226)</f>
        <v>#N/A</v>
      </c>
      <c r="U226" s="75">
        <f>1000*LN(E226)</f>
        <v>21.762137196052169</v>
      </c>
      <c r="V226" s="75">
        <f>1000*LN(F226)</f>
        <v>-37.553701858425612</v>
      </c>
      <c r="W226" s="75">
        <f>1000*LN(G226)</f>
        <v>-2.2503457014955268</v>
      </c>
      <c r="X226" s="75">
        <f>1000*LN(H226)</f>
        <v>6.5057939661959008</v>
      </c>
      <c r="Y226" s="75">
        <f>1000*LN(I226)</f>
        <v>3.1503893298674468</v>
      </c>
      <c r="Z226" s="75">
        <f>1000*LN(J226)</f>
        <v>7.9029905647537699</v>
      </c>
      <c r="AA226" s="75">
        <f>1000*LN(K226)</f>
        <v>-0.2516634818597866</v>
      </c>
      <c r="AB226" s="75" t="e">
        <f>1000*LN(L226)</f>
        <v>#N/A</v>
      </c>
      <c r="AC226" s="75">
        <f>1000*LN(M226)</f>
        <v>-23.46783077720881</v>
      </c>
      <c r="AD226" s="75">
        <f>1000*LN(N226)</f>
        <v>-20.317441447341313</v>
      </c>
      <c r="AE226" s="75" t="e">
        <f>1000*LN(O226)</f>
        <v>#N/A</v>
      </c>
      <c r="AF226" s="75">
        <f>1000*LN(P226)</f>
        <v>-205.33856304281883</v>
      </c>
      <c r="AG226" s="75">
        <f>1000*LN(Q226)</f>
        <v>-283.57280422905274</v>
      </c>
      <c r="AI226" s="40">
        <f>'d-beta'!T226/'d-beta'!Q226</f>
        <v>1.0139009681655657</v>
      </c>
      <c r="AJ226" s="40">
        <f>'d-beta'!Q226/'d-beta'!G226</f>
        <v>0.99974836818273793</v>
      </c>
      <c r="AK226" s="40">
        <f>'d-beta'!T226/'d-beta'!G226</f>
        <v>1.0136458384224225</v>
      </c>
      <c r="AL226" s="40" t="e">
        <f>'d-beta'!T228/'d-beta'!F228</f>
        <v>#N/A</v>
      </c>
      <c r="AN226" s="4">
        <f>'d-beta'!U226/'d-beta'!W226</f>
        <v>0.99688173196331664</v>
      </c>
      <c r="AO226" s="4">
        <f>'d-beta'!W226/'d-beta'!P226</f>
        <v>0.99020014911089227</v>
      </c>
      <c r="AP226" s="4">
        <f>'d-beta'!P226/'d-beta'!Q226</f>
        <v>1.0079343016240048</v>
      </c>
      <c r="AQ226" s="4">
        <f>'d-beta'!Q226/'d-beta'!G226</f>
        <v>0.99974836818273793</v>
      </c>
      <c r="AR226" s="4">
        <f>'d-beta'!U226/'d-beta'!G226</f>
        <v>0.99469412777942323</v>
      </c>
      <c r="AS226" s="4" t="e">
        <f>'d-beta'!U228/'d-beta'!F228</f>
        <v>#N/A</v>
      </c>
      <c r="AU226" s="53">
        <f t="shared" si="39"/>
        <v>13.805235868500317</v>
      </c>
      <c r="AV226" s="12">
        <f t="shared" si="40"/>
        <v>-0.2516634818597866</v>
      </c>
      <c r="AW226" s="12">
        <f t="shared" si="41"/>
        <v>13.553572386640564</v>
      </c>
      <c r="AX226" s="12" t="e">
        <f t="shared" si="37"/>
        <v>#N/A</v>
      </c>
      <c r="AY226" s="12"/>
      <c r="AZ226" s="53">
        <f t="shared" si="42"/>
        <v>-3.1231399650795888</v>
      </c>
      <c r="BA226" s="53">
        <f t="shared" si="43"/>
        <v>-9.8481854681843579</v>
      </c>
      <c r="BB226" s="12">
        <f t="shared" si="44"/>
        <v>7.9029905647537699</v>
      </c>
      <c r="BC226" s="12">
        <f t="shared" si="45"/>
        <v>-0.2516634818597866</v>
      </c>
      <c r="BD226" s="12">
        <f t="shared" si="46"/>
        <v>-5.3199983503699704</v>
      </c>
      <c r="BE226" s="12" t="e">
        <f t="shared" si="38"/>
        <v>#N/A</v>
      </c>
    </row>
    <row r="227" spans="1:57" x14ac:dyDescent="0.2">
      <c r="A227" s="72">
        <f>'d-beta'!A227</f>
        <v>444</v>
      </c>
      <c r="B227" s="44">
        <f t="shared" si="36"/>
        <v>1.3944084222268702</v>
      </c>
      <c r="D227" s="40" t="e">
        <f>'d-beta'!F227/'d-beta'!J227</f>
        <v>#N/A</v>
      </c>
      <c r="E227" s="39">
        <f>'d-beta'!J227/'d-beta'!K227</f>
        <v>1.0219314318288237</v>
      </c>
      <c r="F227" s="39">
        <f>'d-beta'!K227/'d-beta'!L227</f>
        <v>0.96322152388983129</v>
      </c>
      <c r="G227" s="39">
        <f>'d-beta'!L227/'d-beta'!M227</f>
        <v>0.99785731058234173</v>
      </c>
      <c r="H227" s="39">
        <f>'d-beta'!M227/'d-beta'!P227</f>
        <v>1.0064455471181266</v>
      </c>
      <c r="I227" s="39">
        <f>'d-beta'!N227/'d-beta'!P227</f>
        <v>1.0030778618379683</v>
      </c>
      <c r="J227" s="39">
        <f>'d-beta'!P227/'d-beta'!Q227</f>
        <v>1.0078805321146036</v>
      </c>
      <c r="K227" s="39">
        <f>'d-beta'!Q227/'d-beta'!G227</f>
        <v>0.99971122616066133</v>
      </c>
      <c r="L227" s="133" t="e">
        <f>'d-beta'!F227/'d-beta'!R227</f>
        <v>#N/A</v>
      </c>
      <c r="M227" s="39">
        <f>'d-beta'!R227/'d-beta'!N227</f>
        <v>0.97693047729369975</v>
      </c>
      <c r="N227" s="39">
        <f>'d-beta'!R227/'d-beta'!P227</f>
        <v>0.97993733432811003</v>
      </c>
      <c r="O227" s="133" t="e">
        <f>'d-beta'!F227/'d-beta'!S227</f>
        <v>#N/A</v>
      </c>
      <c r="P227" s="39">
        <f>'d-beta'!S227/'d-beta'!G227</f>
        <v>0.81505826557593386</v>
      </c>
      <c r="Q227" s="39">
        <f>'d-beta'!H227/'d-beta'!N227</f>
        <v>0.75435866726876488</v>
      </c>
      <c r="T227" s="75" t="e">
        <f>1000*LN(D227)</f>
        <v>#N/A</v>
      </c>
      <c r="U227" s="75">
        <f>1000*LN(E227)</f>
        <v>21.694397386726035</v>
      </c>
      <c r="V227" s="75">
        <f>1000*LN(F227)</f>
        <v>-37.471858446116627</v>
      </c>
      <c r="W227" s="75">
        <f>1000*LN(G227)</f>
        <v>-2.14498826102046</v>
      </c>
      <c r="X227" s="75">
        <f>1000*LN(H227)</f>
        <v>6.4248634102672044</v>
      </c>
      <c r="Y227" s="75">
        <f>1000*LN(I227)</f>
        <v>3.0731349179423573</v>
      </c>
      <c r="Z227" s="75">
        <f>1000*LN(J227)</f>
        <v>7.8496428975831734</v>
      </c>
      <c r="AA227" s="75">
        <f>1000*LN(K227)</f>
        <v>-0.28881554253253811</v>
      </c>
      <c r="AB227" s="75" t="e">
        <f>1000*LN(L227)</f>
        <v>#N/A</v>
      </c>
      <c r="AC227" s="75">
        <f>1000*LN(M227)</f>
        <v>-23.339788843155393</v>
      </c>
      <c r="AD227" s="75">
        <f>1000*LN(N227)</f>
        <v>-20.266653925213213</v>
      </c>
      <c r="AE227" s="75" t="e">
        <f>1000*LN(O227)</f>
        <v>#N/A</v>
      </c>
      <c r="AF227" s="75">
        <f>1000*LN(P227)</f>
        <v>-204.49567679245681</v>
      </c>
      <c r="AG227" s="75">
        <f>1000*LN(Q227)</f>
        <v>-281.88733804407104</v>
      </c>
      <c r="AI227" s="40">
        <f>'d-beta'!T227/'d-beta'!Q227</f>
        <v>1.0138178041149541</v>
      </c>
      <c r="AJ227" s="40">
        <f>'d-beta'!Q227/'d-beta'!G227</f>
        <v>0.99971122616066133</v>
      </c>
      <c r="AK227" s="40">
        <f>'d-beta'!T227/'d-beta'!G227</f>
        <v>1.01352504005527</v>
      </c>
      <c r="AL227" s="40" t="e">
        <f>'d-beta'!T229/'d-beta'!F229</f>
        <v>#N/A</v>
      </c>
      <c r="AN227" s="4">
        <f>'d-beta'!U227/'d-beta'!W227</f>
        <v>0.99689163727093955</v>
      </c>
      <c r="AO227" s="4">
        <f>'d-beta'!W227/'d-beta'!P227</f>
        <v>0.9902703939112053</v>
      </c>
      <c r="AP227" s="4">
        <f>'d-beta'!P227/'d-beta'!Q227</f>
        <v>1.0078805321146036</v>
      </c>
      <c r="AQ227" s="4">
        <f>'d-beta'!Q227/'d-beta'!G227</f>
        <v>0.99971122616066133</v>
      </c>
      <c r="AR227" s="4">
        <f>'d-beta'!U227/'d-beta'!G227</f>
        <v>0.99468455289989777</v>
      </c>
      <c r="AS227" s="4" t="e">
        <f>'d-beta'!U229/'d-beta'!F229</f>
        <v>#N/A</v>
      </c>
      <c r="AU227" s="53">
        <f t="shared" si="39"/>
        <v>13.723208664535839</v>
      </c>
      <c r="AV227" s="12">
        <f t="shared" si="40"/>
        <v>-0.28881554253253811</v>
      </c>
      <c r="AW227" s="12">
        <f t="shared" si="41"/>
        <v>13.434393122003332</v>
      </c>
      <c r="AX227" s="12" t="e">
        <f t="shared" si="37"/>
        <v>#N/A</v>
      </c>
      <c r="AY227" s="12"/>
      <c r="AZ227" s="53">
        <f t="shared" si="42"/>
        <v>-3.113203722800669</v>
      </c>
      <c r="BA227" s="53">
        <f t="shared" si="43"/>
        <v>-9.7772479825550054</v>
      </c>
      <c r="BB227" s="12">
        <f t="shared" si="44"/>
        <v>7.8496428975831734</v>
      </c>
      <c r="BC227" s="12">
        <f t="shared" si="45"/>
        <v>-0.28881554253253811</v>
      </c>
      <c r="BD227" s="12">
        <f t="shared" si="46"/>
        <v>-5.3296243503050551</v>
      </c>
      <c r="BE227" s="12" t="e">
        <f t="shared" si="38"/>
        <v>#N/A</v>
      </c>
    </row>
    <row r="228" spans="1:57" x14ac:dyDescent="0.2">
      <c r="A228" s="72">
        <f>'d-beta'!A228</f>
        <v>446</v>
      </c>
      <c r="B228" s="44">
        <f t="shared" si="36"/>
        <v>1.3905304873809359</v>
      </c>
      <c r="D228" s="40" t="e">
        <f>'d-beta'!F228/'d-beta'!J228</f>
        <v>#N/A</v>
      </c>
      <c r="E228" s="39">
        <f>'d-beta'!J228/'d-beta'!K228</f>
        <v>1.0218662092274076</v>
      </c>
      <c r="F228" s="39">
        <f>'d-beta'!K228/'d-beta'!L228</f>
        <v>0.96329720265963725</v>
      </c>
      <c r="G228" s="39">
        <f>'d-beta'!L228/'d-beta'!M228</f>
        <v>0.99796809815950915</v>
      </c>
      <c r="H228" s="39">
        <f>'d-beta'!M228/'d-beta'!P228</f>
        <v>1.0063634150210083</v>
      </c>
      <c r="I228" s="39">
        <f>'d-beta'!N228/'d-beta'!P228</f>
        <v>1.0029998150915391</v>
      </c>
      <c r="J228" s="39">
        <f>'d-beta'!P228/'d-beta'!Q228</f>
        <v>1.0078244857717731</v>
      </c>
      <c r="K228" s="39">
        <f>'d-beta'!Q228/'d-beta'!G228</f>
        <v>0.99968048981970004</v>
      </c>
      <c r="L228" s="133" t="e">
        <f>'d-beta'!F228/'d-beta'!R228</f>
        <v>#N/A</v>
      </c>
      <c r="M228" s="39">
        <f>'d-beta'!R228/'d-beta'!N228</f>
        <v>0.9770619838577036</v>
      </c>
      <c r="N228" s="39">
        <f>'d-beta'!R228/'d-beta'!P228</f>
        <v>0.97999298914224919</v>
      </c>
      <c r="O228" s="133" t="e">
        <f>'d-beta'!F228/'d-beta'!S228</f>
        <v>#N/A</v>
      </c>
      <c r="P228" s="39">
        <f>'d-beta'!S228/'d-beta'!G228</f>
        <v>0.81574390158941856</v>
      </c>
      <c r="Q228" s="39">
        <f>'d-beta'!H228/'d-beta'!N228</f>
        <v>0.75562001093224473</v>
      </c>
      <c r="T228" s="75" t="e">
        <f>1000*LN(D228)</f>
        <v>#N/A</v>
      </c>
      <c r="U228" s="75">
        <f>1000*LN(E228)</f>
        <v>21.630572475562516</v>
      </c>
      <c r="V228" s="75">
        <f>1000*LN(F228)</f>
        <v>-37.393293136782276</v>
      </c>
      <c r="W228" s="75">
        <f>1000*LN(G228)</f>
        <v>-2.0339689536241723</v>
      </c>
      <c r="X228" s="75">
        <f>1000*LN(H228)</f>
        <v>6.3432539791599742</v>
      </c>
      <c r="Y228" s="75">
        <f>1000*LN(I228)</f>
        <v>2.9953246243867957</v>
      </c>
      <c r="Z228" s="75">
        <f>1000*LN(J228)</f>
        <v>7.7940332301490649</v>
      </c>
      <c r="AA228" s="75">
        <f>1000*LN(K228)</f>
        <v>-0.3195612345528141</v>
      </c>
      <c r="AB228" s="75" t="e">
        <f>1000*LN(L228)</f>
        <v>#N/A</v>
      </c>
      <c r="AC228" s="75">
        <f>1000*LN(M228)</f>
        <v>-23.205185903976286</v>
      </c>
      <c r="AD228" s="75">
        <f>1000*LN(N228)</f>
        <v>-20.20986127958939</v>
      </c>
      <c r="AE228" s="75" t="e">
        <f>1000*LN(O228)</f>
        <v>#N/A</v>
      </c>
      <c r="AF228" s="75">
        <f>1000*LN(P228)</f>
        <v>-203.65481936942038</v>
      </c>
      <c r="AG228" s="75">
        <f>1000*LN(Q228)</f>
        <v>-280.21666020593443</v>
      </c>
      <c r="AI228" s="40">
        <f>'d-beta'!T228/'d-beta'!Q228</f>
        <v>1.0137336970219768</v>
      </c>
      <c r="AJ228" s="40">
        <f>'d-beta'!Q228/'d-beta'!G228</f>
        <v>0.99968048981970004</v>
      </c>
      <c r="AK228" s="40">
        <f>'d-beta'!T228/'d-beta'!G228</f>
        <v>1.0134097987856652</v>
      </c>
      <c r="AL228" s="40" t="e">
        <f>'d-beta'!T230/'d-beta'!F230</f>
        <v>#N/A</v>
      </c>
      <c r="AN228" s="4">
        <f>'d-beta'!U228/'d-beta'!W228</f>
        <v>0.99690332864932729</v>
      </c>
      <c r="AO228" s="4">
        <f>'d-beta'!W228/'d-beta'!P228</f>
        <v>0.9903380980418437</v>
      </c>
      <c r="AP228" s="4">
        <f>'d-beta'!P228/'d-beta'!Q228</f>
        <v>1.0078244857717731</v>
      </c>
      <c r="AQ228" s="4">
        <f>'d-beta'!Q228/'d-beta'!G228</f>
        <v>0.99968048981970004</v>
      </c>
      <c r="AR228" s="4">
        <f>'d-beta'!U228/'d-beta'!G228</f>
        <v>0.9946783256020576</v>
      </c>
      <c r="AS228" s="4" t="e">
        <f>'d-beta'!U230/'d-beta'!F230</f>
        <v>#N/A</v>
      </c>
      <c r="AU228" s="53">
        <f t="shared" si="39"/>
        <v>13.640244465620619</v>
      </c>
      <c r="AV228" s="12">
        <f t="shared" si="40"/>
        <v>-0.3195612345528141</v>
      </c>
      <c r="AW228" s="12">
        <f t="shared" si="41"/>
        <v>13.32068323106782</v>
      </c>
      <c r="AX228" s="12" t="e">
        <f t="shared" si="37"/>
        <v>#N/A</v>
      </c>
      <c r="AY228" s="12"/>
      <c r="AZ228" s="53">
        <f t="shared" si="42"/>
        <v>-3.1014759588252154</v>
      </c>
      <c r="BA228" s="53">
        <f t="shared" si="43"/>
        <v>-9.7088809822721807</v>
      </c>
      <c r="BB228" s="12">
        <f t="shared" si="44"/>
        <v>7.7940332301490649</v>
      </c>
      <c r="BC228" s="12">
        <f t="shared" si="45"/>
        <v>-0.3195612345528141</v>
      </c>
      <c r="BD228" s="12">
        <f t="shared" si="46"/>
        <v>-5.3358849455011175</v>
      </c>
      <c r="BE228" s="12" t="e">
        <f t="shared" si="38"/>
        <v>#N/A</v>
      </c>
    </row>
    <row r="229" spans="1:57" x14ac:dyDescent="0.2">
      <c r="A229" s="72">
        <f>'d-beta'!A229</f>
        <v>448</v>
      </c>
      <c r="B229" s="44">
        <f t="shared" si="36"/>
        <v>1.3866740622616653</v>
      </c>
      <c r="D229" s="40" t="e">
        <f>'d-beta'!F229/'d-beta'!J229</f>
        <v>#N/A</v>
      </c>
      <c r="E229" s="39">
        <f>'d-beta'!J229/'d-beta'!K229</f>
        <v>1.0217999139679224</v>
      </c>
      <c r="F229" s="39">
        <f>'d-beta'!K229/'d-beta'!L229</f>
        <v>0.96337919772667846</v>
      </c>
      <c r="G229" s="39">
        <f>'d-beta'!L229/'d-beta'!M229</f>
        <v>0.99806983076551892</v>
      </c>
      <c r="H229" s="39">
        <f>'d-beta'!M229/'d-beta'!P229</f>
        <v>1.0062821858039392</v>
      </c>
      <c r="I229" s="39">
        <f>'d-beta'!N229/'d-beta'!P229</f>
        <v>1.0029228083722703</v>
      </c>
      <c r="J229" s="39">
        <f>'d-beta'!P229/'d-beta'!Q229</f>
        <v>1.0077695186904077</v>
      </c>
      <c r="K229" s="39">
        <f>'d-beta'!Q229/'d-beta'!G229</f>
        <v>0.99964625039480015</v>
      </c>
      <c r="L229" s="133" t="e">
        <f>'d-beta'!F229/'d-beta'!R229</f>
        <v>#N/A</v>
      </c>
      <c r="M229" s="39">
        <f>'d-beta'!R229/'d-beta'!N229</f>
        <v>0.97719020023417469</v>
      </c>
      <c r="N229" s="39">
        <f>'d-beta'!R229/'d-beta'!P229</f>
        <v>0.98004633993271961</v>
      </c>
      <c r="O229" s="133" t="e">
        <f>'d-beta'!F229/'d-beta'!S229</f>
        <v>#N/A</v>
      </c>
      <c r="P229" s="39">
        <f>'d-beta'!S229/'d-beta'!G229</f>
        <v>0.81642024977787542</v>
      </c>
      <c r="Q229" s="39">
        <f>'d-beta'!H229/'d-beta'!N229</f>
        <v>0.75687332335373725</v>
      </c>
      <c r="T229" s="75" t="e">
        <f>1000*LN(D229)</f>
        <v>#N/A</v>
      </c>
      <c r="U229" s="75">
        <f>1000*LN(E229)</f>
        <v>21.565693717965061</v>
      </c>
      <c r="V229" s="75">
        <f>1000*LN(F229)</f>
        <v>-37.308177580195533</v>
      </c>
      <c r="W229" s="75">
        <f>1000*LN(G229)</f>
        <v>-1.9320344115760251</v>
      </c>
      <c r="X229" s="75">
        <f>1000*LN(H229)</f>
        <v>6.2625351312118696</v>
      </c>
      <c r="Y229" s="75">
        <f>1000*LN(I229)</f>
        <v>2.9185452726751557</v>
      </c>
      <c r="Z229" s="75">
        <f>1000*LN(J229)</f>
        <v>7.7394914114520761</v>
      </c>
      <c r="AA229" s="75">
        <f>1000*LN(K229)</f>
        <v>-0.35381218935128628</v>
      </c>
      <c r="AB229" s="75" t="e">
        <f>1000*LN(L229)</f>
        <v>#N/A</v>
      </c>
      <c r="AC229" s="75">
        <f>1000*LN(M229)</f>
        <v>-23.073968062493208</v>
      </c>
      <c r="AD229" s="75">
        <f>1000*LN(N229)</f>
        <v>-20.155422789818093</v>
      </c>
      <c r="AE229" s="75" t="e">
        <f>1000*LN(O229)</f>
        <v>#N/A</v>
      </c>
      <c r="AF229" s="75">
        <f>1000*LN(P229)</f>
        <v>-202.82604460849484</v>
      </c>
      <c r="AG229" s="75">
        <f>1000*LN(Q229)</f>
        <v>-278.55937989938127</v>
      </c>
      <c r="AI229" s="40">
        <f>'d-beta'!T229/'d-beta'!Q229</f>
        <v>1.0136519555569092</v>
      </c>
      <c r="AJ229" s="40">
        <f>'d-beta'!Q229/'d-beta'!G229</f>
        <v>0.99964625039480015</v>
      </c>
      <c r="AK229" s="40">
        <f>'d-beta'!T229/'d-beta'!G229</f>
        <v>1.0132933765778209</v>
      </c>
      <c r="AL229" s="40" t="e">
        <f>'d-beta'!T231/'d-beta'!F231</f>
        <v>#N/A</v>
      </c>
      <c r="AN229" s="4">
        <f>'d-beta'!U229/'d-beta'!W229</f>
        <v>0.99691522876574834</v>
      </c>
      <c r="AO229" s="4">
        <f>'d-beta'!W229/'d-beta'!P229</f>
        <v>0.9904048634786734</v>
      </c>
      <c r="AP229" s="4">
        <f>'d-beta'!P229/'d-beta'!Q229</f>
        <v>1.0077695186904077</v>
      </c>
      <c r="AQ229" s="4">
        <f>'d-beta'!Q229/'d-beta'!G229</f>
        <v>0.99964625039480015</v>
      </c>
      <c r="AR229" s="4">
        <f>'d-beta'!U229/'d-beta'!G229</f>
        <v>0.99466893466544815</v>
      </c>
      <c r="AS229" s="4" t="e">
        <f>'d-beta'!U231/'d-beta'!F231</f>
        <v>#N/A</v>
      </c>
      <c r="AU229" s="53">
        <f t="shared" si="39"/>
        <v>13.559607153219911</v>
      </c>
      <c r="AV229" s="12">
        <f t="shared" si="40"/>
        <v>-0.35381218935128628</v>
      </c>
      <c r="AW229" s="12">
        <f t="shared" si="41"/>
        <v>13.205794963868627</v>
      </c>
      <c r="AX229" s="12" t="e">
        <f t="shared" si="37"/>
        <v>#N/A</v>
      </c>
      <c r="AY229" s="12"/>
      <c r="AZ229" s="53">
        <f t="shared" si="42"/>
        <v>-3.0895389484318341</v>
      </c>
      <c r="BA229" s="53">
        <f t="shared" si="43"/>
        <v>-9.6414664432309891</v>
      </c>
      <c r="BB229" s="12">
        <f t="shared" si="44"/>
        <v>7.7394914114520761</v>
      </c>
      <c r="BC229" s="12">
        <f t="shared" si="45"/>
        <v>-0.35381218935128628</v>
      </c>
      <c r="BD229" s="12">
        <f t="shared" si="46"/>
        <v>-5.3453261695619796</v>
      </c>
      <c r="BE229" s="12" t="e">
        <f t="shared" si="38"/>
        <v>#N/A</v>
      </c>
    </row>
    <row r="230" spans="1:57" x14ac:dyDescent="0.2">
      <c r="A230" s="72">
        <f>'d-beta'!A230</f>
        <v>450</v>
      </c>
      <c r="B230" s="44">
        <f t="shared" si="36"/>
        <v>1.3828389684021296</v>
      </c>
      <c r="D230" s="40" t="e">
        <f>'d-beta'!F230/'d-beta'!J230</f>
        <v>#N/A</v>
      </c>
      <c r="E230" s="39">
        <f>'d-beta'!J230/'d-beta'!K230</f>
        <v>1.0217326539417724</v>
      </c>
      <c r="F230" s="39">
        <f>'d-beta'!K230/'d-beta'!L230</f>
        <v>0.96345307790903101</v>
      </c>
      <c r="G230" s="39">
        <f>'d-beta'!L230/'d-beta'!M230</f>
        <v>0.9981722889364204</v>
      </c>
      <c r="H230" s="39">
        <f>'d-beta'!M230/'d-beta'!P230</f>
        <v>1.0062052311499474</v>
      </c>
      <c r="I230" s="39">
        <f>'d-beta'!N230/'d-beta'!P230</f>
        <v>1.0028502030623447</v>
      </c>
      <c r="J230" s="39">
        <f>'d-beta'!P230/'d-beta'!Q230</f>
        <v>1.0077156581361997</v>
      </c>
      <c r="K230" s="39">
        <f>'d-beta'!Q230/'d-beta'!G230</f>
        <v>0.9996101390537302</v>
      </c>
      <c r="L230" s="133" t="e">
        <f>'d-beta'!F230/'d-beta'!R230</f>
        <v>#N/A</v>
      </c>
      <c r="M230" s="39">
        <f>'d-beta'!R230/'d-beta'!N230</f>
        <v>0.97731508098570608</v>
      </c>
      <c r="N230" s="39">
        <f>'d-beta'!R230/'d-beta'!P230</f>
        <v>0.98010062742240711</v>
      </c>
      <c r="O230" s="133" t="e">
        <f>'d-beta'!F230/'d-beta'!S230</f>
        <v>#N/A</v>
      </c>
      <c r="P230" s="39">
        <f>'d-beta'!S230/'d-beta'!G230</f>
        <v>0.8170912440919651</v>
      </c>
      <c r="Q230" s="39">
        <f>'d-beta'!H230/'d-beta'!N230</f>
        <v>0.75811839574948947</v>
      </c>
      <c r="T230" s="75" t="e">
        <f>1000*LN(D230)</f>
        <v>#N/A</v>
      </c>
      <c r="U230" s="75">
        <f>1000*LN(E230)</f>
        <v>21.499866505587359</v>
      </c>
      <c r="V230" s="75">
        <f>1000*LN(F230)</f>
        <v>-37.231491940949248</v>
      </c>
      <c r="W230" s="75">
        <f>1000*LN(G230)</f>
        <v>-1.8293833654125928</v>
      </c>
      <c r="X230" s="75">
        <f>1000*LN(H230)</f>
        <v>6.1860579782308989</v>
      </c>
      <c r="Y230" s="75">
        <f>1000*LN(I230)</f>
        <v>2.8461489351600053</v>
      </c>
      <c r="Z230" s="75">
        <f>1000*LN(J230)</f>
        <v>7.6860446733266201</v>
      </c>
      <c r="AA230" s="75">
        <f>1000*LN(K230)</f>
        <v>-0.38993696180615223</v>
      </c>
      <c r="AB230" s="75" t="e">
        <f>1000*LN(L230)</f>
        <v>#N/A</v>
      </c>
      <c r="AC230" s="75">
        <f>1000*LN(M230)</f>
        <v>-22.946180480744253</v>
      </c>
      <c r="AD230" s="75">
        <f>1000*LN(N230)</f>
        <v>-20.100031545584368</v>
      </c>
      <c r="AE230" s="75" t="e">
        <f>1000*LN(O230)</f>
        <v>#N/A</v>
      </c>
      <c r="AF230" s="75">
        <f>1000*LN(P230)</f>
        <v>-202.00450848298021</v>
      </c>
      <c r="AG230" s="75">
        <f>1000*LN(Q230)</f>
        <v>-276.91571061675108</v>
      </c>
      <c r="AI230" s="40">
        <f>'d-beta'!T230/'d-beta'!Q230</f>
        <v>1.013569281411077</v>
      </c>
      <c r="AJ230" s="40">
        <f>'d-beta'!Q230/'d-beta'!G230</f>
        <v>0.9996101390537302</v>
      </c>
      <c r="AK230" s="40">
        <f>'d-beta'!T230/'d-beta'!G230</f>
        <v>1.0131741303319162</v>
      </c>
      <c r="AL230" s="40" t="e">
        <f>'d-beta'!T232/'d-beta'!F232</f>
        <v>#N/A</v>
      </c>
      <c r="AN230" s="4">
        <f>'d-beta'!U230/'d-beta'!W230</f>
        <v>0.99692725922885861</v>
      </c>
      <c r="AO230" s="4">
        <f>'d-beta'!W230/'d-beta'!P230</f>
        <v>0.99047237690899692</v>
      </c>
      <c r="AP230" s="4">
        <f>'d-beta'!P230/'d-beta'!Q230</f>
        <v>1.0077156581361997</v>
      </c>
      <c r="AQ230" s="4">
        <f>'d-beta'!Q230/'d-beta'!G230</f>
        <v>0.9996101390537302</v>
      </c>
      <c r="AR230" s="4">
        <f>'d-beta'!U230/'d-beta'!G230</f>
        <v>0.99465964578343358</v>
      </c>
      <c r="AS230" s="4" t="e">
        <f>'d-beta'!U232/'d-beta'!F232</f>
        <v>#N/A</v>
      </c>
      <c r="AU230" s="53">
        <f t="shared" si="39"/>
        <v>13.478043143954034</v>
      </c>
      <c r="AV230" s="12">
        <f t="shared" si="40"/>
        <v>-0.38993696180615223</v>
      </c>
      <c r="AW230" s="12">
        <f t="shared" si="41"/>
        <v>13.088106182147927</v>
      </c>
      <c r="AX230" s="12" t="e">
        <f t="shared" si="37"/>
        <v>#N/A</v>
      </c>
      <c r="AY230" s="12"/>
      <c r="AZ230" s="53">
        <f t="shared" si="42"/>
        <v>-3.0774713320751235</v>
      </c>
      <c r="BA230" s="53">
        <f t="shared" si="43"/>
        <v>-9.5733012596717622</v>
      </c>
      <c r="BB230" s="12">
        <f t="shared" si="44"/>
        <v>7.6860446733266201</v>
      </c>
      <c r="BC230" s="12">
        <f t="shared" si="45"/>
        <v>-0.38993696180615223</v>
      </c>
      <c r="BD230" s="12">
        <f t="shared" si="46"/>
        <v>-5.354664880226399</v>
      </c>
      <c r="BE230" s="12" t="e">
        <f t="shared" si="38"/>
        <v>#N/A</v>
      </c>
    </row>
    <row r="231" spans="1:57" x14ac:dyDescent="0.2">
      <c r="A231" s="72">
        <f>'d-beta'!A231</f>
        <v>452</v>
      </c>
      <c r="B231" s="44">
        <f t="shared" si="36"/>
        <v>1.3790250293042818</v>
      </c>
      <c r="D231" s="40" t="e">
        <f>'d-beta'!F231/'d-beta'!J231</f>
        <v>#N/A</v>
      </c>
      <c r="E231" s="39">
        <f>'d-beta'!J231/'d-beta'!K231</f>
        <v>1.0216694659398859</v>
      </c>
      <c r="F231" s="39">
        <f>'d-beta'!K231/'d-beta'!L231</f>
        <v>0.96353328964873608</v>
      </c>
      <c r="G231" s="39">
        <f>'d-beta'!L231/'d-beta'!M231</f>
        <v>0.99827050492336222</v>
      </c>
      <c r="H231" s="39">
        <f>'d-beta'!M231/'d-beta'!P231</f>
        <v>1.0061276436703173</v>
      </c>
      <c r="I231" s="39">
        <f>'d-beta'!N231/'d-beta'!P231</f>
        <v>1.0027770924790154</v>
      </c>
      <c r="J231" s="39">
        <f>'d-beta'!P231/'d-beta'!Q231</f>
        <v>1.0076595056103004</v>
      </c>
      <c r="K231" s="39">
        <f>'d-beta'!Q231/'d-beta'!G231</f>
        <v>0.99958051674231252</v>
      </c>
      <c r="L231" s="133" t="e">
        <f>'d-beta'!F231/'d-beta'!R231</f>
        <v>#N/A</v>
      </c>
      <c r="M231" s="39">
        <f>'d-beta'!R231/'d-beta'!N231</f>
        <v>0.97744144072473782</v>
      </c>
      <c r="N231" s="39">
        <f>'d-beta'!R231/'d-beta'!P231</f>
        <v>0.98015588599845227</v>
      </c>
      <c r="O231" s="133" t="e">
        <f>'d-beta'!F231/'d-beta'!S231</f>
        <v>#N/A</v>
      </c>
      <c r="P231" s="39">
        <f>'d-beta'!S231/'d-beta'!G231</f>
        <v>0.81776088146522496</v>
      </c>
      <c r="Q231" s="39">
        <f>'d-beta'!H231/'d-beta'!N231</f>
        <v>0.75935879395985495</v>
      </c>
      <c r="T231" s="75" t="e">
        <f>1000*LN(D231)</f>
        <v>#N/A</v>
      </c>
      <c r="U231" s="75">
        <f>1000*LN(E231)</f>
        <v>21.438020624845855</v>
      </c>
      <c r="V231" s="75">
        <f>1000*LN(F231)</f>
        <v>-37.148240973426255</v>
      </c>
      <c r="W231" s="75">
        <f>1000*LN(G231)</f>
        <v>-1.7309923798826055</v>
      </c>
      <c r="X231" s="75">
        <f>1000*LN(H231)</f>
        <v>6.1089460047205169</v>
      </c>
      <c r="Y231" s="75">
        <f>1000*LN(I231)</f>
        <v>2.7732434820638239</v>
      </c>
      <c r="Z231" s="75">
        <f>1000*LN(J231)</f>
        <v>7.6303205313168059</v>
      </c>
      <c r="AA231" s="75">
        <f>1000*LN(K231)</f>
        <v>-0.41957126540192319</v>
      </c>
      <c r="AB231" s="75" t="e">
        <f>1000*LN(L231)</f>
        <v>#N/A</v>
      </c>
      <c r="AC231" s="75">
        <f>1000*LN(M231)</f>
        <v>-22.816896104092393</v>
      </c>
      <c r="AD231" s="75">
        <f>1000*LN(N231)</f>
        <v>-20.043652622028734</v>
      </c>
      <c r="AE231" s="75" t="e">
        <f>1000*LN(O231)</f>
        <v>#N/A</v>
      </c>
      <c r="AF231" s="75">
        <f>1000*LN(P231)</f>
        <v>-201.18530606064405</v>
      </c>
      <c r="AG231" s="75">
        <f>1000*LN(Q231)</f>
        <v>-275.28089396838612</v>
      </c>
      <c r="AI231" s="40">
        <f>'d-beta'!T231/'d-beta'!Q231</f>
        <v>1.0134873577386478</v>
      </c>
      <c r="AJ231" s="40">
        <f>'d-beta'!Q231/'d-beta'!G231</f>
        <v>0.99958051674231252</v>
      </c>
      <c r="AK231" s="40">
        <f>'d-beta'!T231/'d-beta'!G231</f>
        <v>1.0130622167601984</v>
      </c>
      <c r="AL231" s="40" t="e">
        <f>'d-beta'!T233/'d-beta'!F233</f>
        <v>#N/A</v>
      </c>
      <c r="AN231" s="4">
        <f>'d-beta'!U231/'d-beta'!W231</f>
        <v>0.99693612221767913</v>
      </c>
      <c r="AO231" s="4">
        <f>'d-beta'!W231/'d-beta'!P231</f>
        <v>0.99053892057560011</v>
      </c>
      <c r="AP231" s="4">
        <f>'d-beta'!P231/'d-beta'!Q231</f>
        <v>1.0076595056103004</v>
      </c>
      <c r="AQ231" s="4">
        <f>'d-beta'!Q231/'d-beta'!G231</f>
        <v>0.99958051674231252</v>
      </c>
      <c r="AR231" s="4">
        <f>'d-beta'!U231/'d-beta'!G231</f>
        <v>0.99465040875321631</v>
      </c>
      <c r="AS231" s="4" t="e">
        <f>'d-beta'!U233/'d-beta'!F233</f>
        <v>#N/A</v>
      </c>
      <c r="AU231" s="53">
        <f t="shared" si="39"/>
        <v>13.397212967932733</v>
      </c>
      <c r="AV231" s="12">
        <f t="shared" si="40"/>
        <v>-0.41957126540192319</v>
      </c>
      <c r="AW231" s="12">
        <f t="shared" si="41"/>
        <v>12.977641702530619</v>
      </c>
      <c r="AX231" s="12" t="e">
        <f t="shared" si="37"/>
        <v>#N/A</v>
      </c>
      <c r="AY231" s="12"/>
      <c r="AZ231" s="53">
        <f t="shared" si="42"/>
        <v>-3.0685810651661116</v>
      </c>
      <c r="BA231" s="53">
        <f t="shared" si="43"/>
        <v>-9.5061197481753723</v>
      </c>
      <c r="BB231" s="12">
        <f t="shared" si="44"/>
        <v>7.6303205313168059</v>
      </c>
      <c r="BC231" s="12">
        <f t="shared" si="45"/>
        <v>-0.41957126540192319</v>
      </c>
      <c r="BD231" s="12">
        <f t="shared" si="46"/>
        <v>-5.3639515474266881</v>
      </c>
      <c r="BE231" s="12" t="e">
        <f t="shared" si="38"/>
        <v>#N/A</v>
      </c>
    </row>
    <row r="232" spans="1:57" x14ac:dyDescent="0.2">
      <c r="A232" s="72">
        <f>'d-beta'!A232</f>
        <v>454</v>
      </c>
      <c r="B232" s="44">
        <f t="shared" si="36"/>
        <v>1.3752320704118821</v>
      </c>
      <c r="D232" s="40" t="e">
        <f>'d-beta'!F232/'d-beta'!J232</f>
        <v>#N/A</v>
      </c>
      <c r="E232" s="39">
        <f>'d-beta'!J232/'d-beta'!K232</f>
        <v>1.0216000578757531</v>
      </c>
      <c r="F232" s="39">
        <f>'d-beta'!K232/'d-beta'!L232</f>
        <v>0.96361028950434702</v>
      </c>
      <c r="G232" s="39">
        <f>'d-beta'!L232/'d-beta'!M232</f>
        <v>0.99837437174687915</v>
      </c>
      <c r="H232" s="39">
        <f>'d-beta'!M232/'d-beta'!P232</f>
        <v>1.0060493878696524</v>
      </c>
      <c r="I232" s="39">
        <f>'d-beta'!N232/'d-beta'!P232</f>
        <v>1.0027034420449081</v>
      </c>
      <c r="J232" s="39">
        <f>'d-beta'!P232/'d-beta'!Q232</f>
        <v>1.0076044741368924</v>
      </c>
      <c r="K232" s="39">
        <f>'d-beta'!Q232/'d-beta'!G232</f>
        <v>0.99954904496017927</v>
      </c>
      <c r="L232" s="133" t="e">
        <f>'d-beta'!F232/'d-beta'!R232</f>
        <v>#N/A</v>
      </c>
      <c r="M232" s="39">
        <f>'d-beta'!R232/'d-beta'!N232</f>
        <v>0.977569282336745</v>
      </c>
      <c r="N232" s="39">
        <f>'d-beta'!R232/'d-beta'!P232</f>
        <v>0.98021208423642481</v>
      </c>
      <c r="O232" s="133" t="e">
        <f>'d-beta'!F232/'d-beta'!S232</f>
        <v>#N/A</v>
      </c>
      <c r="P232" s="39">
        <f>'d-beta'!S232/'d-beta'!G232</f>
        <v>0.81843001349962718</v>
      </c>
      <c r="Q232" s="39">
        <f>'d-beta'!H232/'d-beta'!N232</f>
        <v>0.7605893737156082</v>
      </c>
      <c r="T232" s="75" t="e">
        <f>1000*LN(D232)</f>
        <v>#N/A</v>
      </c>
      <c r="U232" s="75">
        <f>1000*LN(E232)</f>
        <v>21.370082388259345</v>
      </c>
      <c r="V232" s="75">
        <f>1000*LN(F232)</f>
        <v>-37.068330107951716</v>
      </c>
      <c r="W232" s="75">
        <f>1000*LN(G232)</f>
        <v>-1.6269510204758804</v>
      </c>
      <c r="X232" s="75">
        <f>1000*LN(H232)</f>
        <v>6.0311637823039757</v>
      </c>
      <c r="Y232" s="75">
        <f>1000*LN(I232)</f>
        <v>2.699794318262466</v>
      </c>
      <c r="Z232" s="75">
        <f>1000*LN(J232)</f>
        <v>7.5757058763884713</v>
      </c>
      <c r="AA232" s="75">
        <f>1000*LN(K232)</f>
        <v>-0.4510567506238517</v>
      </c>
      <c r="AB232" s="75" t="e">
        <f>1000*LN(L232)</f>
        <v>#N/A</v>
      </c>
      <c r="AC232" s="75">
        <f>1000*LN(M232)</f>
        <v>-22.686112563438243</v>
      </c>
      <c r="AD232" s="75">
        <f>1000*LN(N232)</f>
        <v>-19.986318245175799</v>
      </c>
      <c r="AE232" s="75" t="e">
        <f>1000*LN(O232)</f>
        <v>#N/A</v>
      </c>
      <c r="AF232" s="75">
        <f>1000*LN(P232)</f>
        <v>-200.3673916305313</v>
      </c>
      <c r="AG232" s="75">
        <f>1000*LN(Q232)</f>
        <v>-273.66165450904271</v>
      </c>
      <c r="AI232" s="40">
        <f>'d-beta'!T232/'d-beta'!Q232</f>
        <v>1.0134045403444643</v>
      </c>
      <c r="AJ232" s="40">
        <f>'d-beta'!Q232/'d-beta'!G232</f>
        <v>0.99954904496017927</v>
      </c>
      <c r="AK232" s="40">
        <f>'d-beta'!T232/'d-beta'!G232</f>
        <v>1.0129475404596189</v>
      </c>
      <c r="AL232" s="40" t="e">
        <f>'d-beta'!T234/'d-beta'!F234</f>
        <v>#N/A</v>
      </c>
      <c r="AN232" s="4">
        <f>'d-beta'!U232/'d-beta'!W232</f>
        <v>0.99694513870251422</v>
      </c>
      <c r="AO232" s="4">
        <f>'d-beta'!W232/'d-beta'!P232</f>
        <v>0.99060784481049258</v>
      </c>
      <c r="AP232" s="4">
        <f>'d-beta'!P232/'d-beta'!Q232</f>
        <v>1.0076044741368924</v>
      </c>
      <c r="AQ232" s="4">
        <f>'d-beta'!Q232/'d-beta'!G232</f>
        <v>0.99954904496017927</v>
      </c>
      <c r="AR232" s="4">
        <f>'d-beta'!U232/'d-beta'!G232</f>
        <v>0.99464297292809911</v>
      </c>
      <c r="AS232" s="4" t="e">
        <f>'d-beta'!U234/'d-beta'!F234</f>
        <v>#N/A</v>
      </c>
      <c r="AU232" s="53">
        <f t="shared" si="39"/>
        <v>13.315494357968385</v>
      </c>
      <c r="AV232" s="12">
        <f t="shared" si="40"/>
        <v>-0.4510567506238517</v>
      </c>
      <c r="AW232" s="12">
        <f t="shared" si="41"/>
        <v>12.864437607344703</v>
      </c>
      <c r="AX232" s="12" t="e">
        <f t="shared" si="37"/>
        <v>#N/A</v>
      </c>
      <c r="AY232" s="12"/>
      <c r="AZ232" s="53">
        <f t="shared" si="42"/>
        <v>-3.0595369109209489</v>
      </c>
      <c r="BA232" s="53">
        <f t="shared" si="43"/>
        <v>-9.4365396079005652</v>
      </c>
      <c r="BB232" s="12">
        <f t="shared" si="44"/>
        <v>7.5757058763884713</v>
      </c>
      <c r="BC232" s="12">
        <f t="shared" si="45"/>
        <v>-0.4510567506238517</v>
      </c>
      <c r="BD232" s="12">
        <f t="shared" si="46"/>
        <v>-5.3714273930568046</v>
      </c>
      <c r="BE232" s="12" t="e">
        <f t="shared" si="38"/>
        <v>#N/A</v>
      </c>
    </row>
    <row r="233" spans="1:57" x14ac:dyDescent="0.2">
      <c r="A233" s="72">
        <f>'d-beta'!A233</f>
        <v>456</v>
      </c>
      <c r="B233" s="44">
        <f t="shared" si="36"/>
        <v>1.3714599190838648</v>
      </c>
      <c r="D233" s="40" t="e">
        <f>'d-beta'!F233/'d-beta'!J233</f>
        <v>#N/A</v>
      </c>
      <c r="E233" s="39">
        <f>'d-beta'!J233/'d-beta'!K233</f>
        <v>1.0215400403227897</v>
      </c>
      <c r="F233" s="39">
        <f>'d-beta'!K233/'d-beta'!L233</f>
        <v>0.96368867156478344</v>
      </c>
      <c r="G233" s="39">
        <f>'d-beta'!L233/'d-beta'!M233</f>
        <v>0.99847396007360922</v>
      </c>
      <c r="H233" s="39">
        <f>'d-beta'!M233/'d-beta'!P233</f>
        <v>1.0059721366129255</v>
      </c>
      <c r="I233" s="39">
        <f>'d-beta'!N233/'d-beta'!P233</f>
        <v>1.0026309198554901</v>
      </c>
      <c r="J233" s="39">
        <f>'d-beta'!P233/'d-beta'!Q233</f>
        <v>1.0075505962466111</v>
      </c>
      <c r="K233" s="39">
        <f>'d-beta'!Q233/'d-beta'!G233</f>
        <v>0.99951908092770325</v>
      </c>
      <c r="L233" s="133" t="e">
        <f>'d-beta'!F233/'d-beta'!R233</f>
        <v>#N/A</v>
      </c>
      <c r="M233" s="39">
        <f>'d-beta'!R233/'d-beta'!N233</f>
        <v>0.97769360479952772</v>
      </c>
      <c r="N233" s="39">
        <f>'d-beta'!R233/'d-beta'!P233</f>
        <v>0.98026583831698044</v>
      </c>
      <c r="O233" s="133" t="e">
        <f>'d-beta'!F233/'d-beta'!S233</f>
        <v>#N/A</v>
      </c>
      <c r="P233" s="39">
        <f>'d-beta'!S233/'d-beta'!G233</f>
        <v>0.8190976607891679</v>
      </c>
      <c r="Q233" s="39">
        <f>'d-beta'!H233/'d-beta'!N233</f>
        <v>0.76181493397647271</v>
      </c>
      <c r="T233" s="75" t="e">
        <f>1000*LN(D233)</f>
        <v>#N/A</v>
      </c>
      <c r="U233" s="75">
        <f>1000*LN(E233)</f>
        <v>21.311332082263533</v>
      </c>
      <c r="V233" s="75">
        <f>1000*LN(F233)</f>
        <v>-36.986991341042241</v>
      </c>
      <c r="W233" s="75">
        <f>1000*LN(G233)</f>
        <v>-1.5272055112895648</v>
      </c>
      <c r="X233" s="75">
        <f>1000*LN(H233)</f>
        <v>5.9543740901214433</v>
      </c>
      <c r="Y233" s="75">
        <f>1000*LN(I233)</f>
        <v>2.6274650440751031</v>
      </c>
      <c r="Z233" s="75">
        <f>1000*LN(J233)</f>
        <v>7.5222331773531543</v>
      </c>
      <c r="AA233" s="75">
        <f>1000*LN(K233)</f>
        <v>-0.4810347509633357</v>
      </c>
      <c r="AB233" s="75" t="e">
        <f>1000*LN(L233)</f>
        <v>#N/A</v>
      </c>
      <c r="AC233" s="75">
        <f>1000*LN(M233)</f>
        <v>-22.558945558154019</v>
      </c>
      <c r="AD233" s="75">
        <f>1000*LN(N233)</f>
        <v>-19.931480514078991</v>
      </c>
      <c r="AE233" s="75" t="e">
        <f>1000*LN(O233)</f>
        <v>#N/A</v>
      </c>
      <c r="AF233" s="75">
        <f>1000*LN(P233)</f>
        <v>-199.55195829524351</v>
      </c>
      <c r="AG233" s="75">
        <f>1000*LN(Q233)</f>
        <v>-272.05162159017317</v>
      </c>
      <c r="AI233" s="40">
        <f>'d-beta'!T233/'d-beta'!Q233</f>
        <v>1.0133242253416881</v>
      </c>
      <c r="AJ233" s="40">
        <f>'d-beta'!Q233/'d-beta'!G233</f>
        <v>0.99951908092770325</v>
      </c>
      <c r="AK233" s="40">
        <f>'d-beta'!T233/'d-beta'!G233</f>
        <v>1.0128368983953011</v>
      </c>
      <c r="AL233" s="40" t="e">
        <f>'d-beta'!T235/'d-beta'!F235</f>
        <v>#N/A</v>
      </c>
      <c r="AN233" s="4">
        <f>'d-beta'!U233/'d-beta'!W233</f>
        <v>0.99695766552497245</v>
      </c>
      <c r="AO233" s="4">
        <f>'d-beta'!W233/'d-beta'!P233</f>
        <v>0.9906724196984783</v>
      </c>
      <c r="AP233" s="4">
        <f>'d-beta'!P233/'d-beta'!Q233</f>
        <v>1.0075505962466111</v>
      </c>
      <c r="AQ233" s="4">
        <f>'d-beta'!Q233/'d-beta'!G233</f>
        <v>0.99951908092770325</v>
      </c>
      <c r="AR233" s="4">
        <f>'d-beta'!U233/'d-beta'!G233</f>
        <v>0.9946373029225124</v>
      </c>
      <c r="AS233" s="4" t="e">
        <f>'d-beta'!U235/'d-beta'!F235</f>
        <v>#N/A</v>
      </c>
      <c r="AU233" s="53">
        <f t="shared" si="39"/>
        <v>13.236238559977068</v>
      </c>
      <c r="AV233" s="12">
        <f t="shared" si="40"/>
        <v>-0.4810347509633357</v>
      </c>
      <c r="AW233" s="12">
        <f t="shared" si="41"/>
        <v>12.755203809013897</v>
      </c>
      <c r="AX233" s="12" t="e">
        <f t="shared" si="37"/>
        <v>#N/A</v>
      </c>
      <c r="AY233" s="12"/>
      <c r="AZ233" s="53">
        <f t="shared" si="42"/>
        <v>-3.0469717824384266</v>
      </c>
      <c r="BA233" s="53">
        <f t="shared" si="43"/>
        <v>-9.3713545968091712</v>
      </c>
      <c r="BB233" s="12">
        <f t="shared" si="44"/>
        <v>7.5222331773531543</v>
      </c>
      <c r="BC233" s="12">
        <f t="shared" si="45"/>
        <v>-0.4810347509633357</v>
      </c>
      <c r="BD233" s="12">
        <f t="shared" si="46"/>
        <v>-5.3771279528578129</v>
      </c>
      <c r="BE233" s="12" t="e">
        <f t="shared" si="38"/>
        <v>#N/A</v>
      </c>
    </row>
    <row r="234" spans="1:57" x14ac:dyDescent="0.2">
      <c r="A234" s="72">
        <f>'d-beta'!A234</f>
        <v>458</v>
      </c>
      <c r="B234" s="44">
        <f t="shared" si="36"/>
        <v>1.367708404568146</v>
      </c>
      <c r="D234" s="40" t="e">
        <f>'d-beta'!F234/'d-beta'!J234</f>
        <v>#N/A</v>
      </c>
      <c r="E234" s="39">
        <f>'d-beta'!J234/'d-beta'!K234</f>
        <v>1.0214791056957058</v>
      </c>
      <c r="F234" s="39">
        <f>'d-beta'!K234/'d-beta'!L234</f>
        <v>0.96375878601451848</v>
      </c>
      <c r="G234" s="39">
        <f>'d-beta'!L234/'d-beta'!M234</f>
        <v>0.99857423008424551</v>
      </c>
      <c r="H234" s="39">
        <f>'d-beta'!M234/'d-beta'!P234</f>
        <v>1.0058975841551152</v>
      </c>
      <c r="I234" s="39">
        <f>'d-beta'!N234/'d-beta'!P234</f>
        <v>1.0025612320334953</v>
      </c>
      <c r="J234" s="39">
        <f>'d-beta'!P234/'d-beta'!Q234</f>
        <v>1.0074978410703204</v>
      </c>
      <c r="K234" s="39">
        <f>'d-beta'!Q234/'d-beta'!G234</f>
        <v>0.99948895369535817</v>
      </c>
      <c r="L234" s="133" t="e">
        <f>'d-beta'!F234/'d-beta'!R234</f>
        <v>#N/A</v>
      </c>
      <c r="M234" s="39">
        <f>'d-beta'!R234/'d-beta'!N234</f>
        <v>0.97781447480035544</v>
      </c>
      <c r="N234" s="39">
        <f>'d-beta'!R234/'d-beta'!P234</f>
        <v>0.98031888455602945</v>
      </c>
      <c r="O234" s="133" t="e">
        <f>'d-beta'!F234/'d-beta'!S234</f>
        <v>#N/A</v>
      </c>
      <c r="P234" s="39">
        <f>'d-beta'!S234/'d-beta'!G234</f>
        <v>0.81975453780746121</v>
      </c>
      <c r="Q234" s="39">
        <f>'d-beta'!H234/'d-beta'!N234</f>
        <v>0.76302646703040222</v>
      </c>
      <c r="T234" s="75" t="e">
        <f>1000*LN(D234)</f>
        <v>#N/A</v>
      </c>
      <c r="U234" s="75">
        <f>1000*LN(E234)</f>
        <v>21.251680534483651</v>
      </c>
      <c r="V234" s="75">
        <f>1000*LN(F234)</f>
        <v>-36.914237658974017</v>
      </c>
      <c r="W234" s="75">
        <f>1000*LN(G234)</f>
        <v>-1.4267872928262275</v>
      </c>
      <c r="X234" s="75">
        <f>1000*LN(H234)</f>
        <v>5.8802614802691924</v>
      </c>
      <c r="Y234" s="75">
        <f>1000*LN(I234)</f>
        <v>2.5579576684780081</v>
      </c>
      <c r="Z234" s="75">
        <f>1000*LN(J234)</f>
        <v>7.4698719781622582</v>
      </c>
      <c r="AA234" s="75">
        <f>1000*LN(K234)</f>
        <v>-0.51117693331133252</v>
      </c>
      <c r="AB234" s="75" t="e">
        <f>1000*LN(L234)</f>
        <v>#N/A</v>
      </c>
      <c r="AC234" s="75">
        <f>1000*LN(M234)</f>
        <v>-22.435325510512609</v>
      </c>
      <c r="AD234" s="75">
        <f>1000*LN(N234)</f>
        <v>-19.87736784203469</v>
      </c>
      <c r="AE234" s="75" t="e">
        <f>1000*LN(O234)</f>
        <v>#N/A</v>
      </c>
      <c r="AF234" s="75">
        <f>1000*LN(P234)</f>
        <v>-198.75032767348003</v>
      </c>
      <c r="AG234" s="75">
        <f>1000*LN(Q234)</f>
        <v>-270.46256018605857</v>
      </c>
      <c r="AI234" s="40">
        <f>'d-beta'!T234/'d-beta'!Q234</f>
        <v>1.0132446871146865</v>
      </c>
      <c r="AJ234" s="40">
        <f>'d-beta'!Q234/'d-beta'!G234</f>
        <v>0.99948895369535817</v>
      </c>
      <c r="AK234" s="40">
        <f>'d-beta'!T234/'d-beta'!G234</f>
        <v>1.0127268721616385</v>
      </c>
      <c r="AL234" s="40" t="e">
        <f>'d-beta'!T236/'d-beta'!F236</f>
        <v>#N/A</v>
      </c>
      <c r="AN234" s="4">
        <f>'d-beta'!U234/'d-beta'!W234</f>
        <v>0.99696865798755252</v>
      </c>
      <c r="AO234" s="4">
        <f>'d-beta'!W234/'d-beta'!P234</f>
        <v>0.99073768851868382</v>
      </c>
      <c r="AP234" s="4">
        <f>'d-beta'!P234/'d-beta'!Q234</f>
        <v>1.0074978410703204</v>
      </c>
      <c r="AQ234" s="4">
        <f>'d-beta'!Q234/'d-beta'!G234</f>
        <v>0.99948895369535817</v>
      </c>
      <c r="AR234" s="4">
        <f>'d-beta'!U234/'d-beta'!G234</f>
        <v>0.99463173669640637</v>
      </c>
      <c r="AS234" s="4" t="e">
        <f>'d-beta'!U236/'d-beta'!F236</f>
        <v>#N/A</v>
      </c>
      <c r="AU234" s="53">
        <f t="shared" si="39"/>
        <v>13.157743102404883</v>
      </c>
      <c r="AV234" s="12">
        <f t="shared" si="40"/>
        <v>-0.51117693331133252</v>
      </c>
      <c r="AW234" s="12">
        <f t="shared" si="41"/>
        <v>12.646566169093441</v>
      </c>
      <c r="AX234" s="12" t="e">
        <f t="shared" si="37"/>
        <v>#N/A</v>
      </c>
      <c r="AY234" s="12"/>
      <c r="AZ234" s="53">
        <f t="shared" si="42"/>
        <v>-3.0359458358419449</v>
      </c>
      <c r="BA234" s="53">
        <f t="shared" si="43"/>
        <v>-9.305473414555733</v>
      </c>
      <c r="BB234" s="12">
        <f t="shared" si="44"/>
        <v>7.4698719781622582</v>
      </c>
      <c r="BC234" s="12">
        <f t="shared" si="45"/>
        <v>-0.51117693331133252</v>
      </c>
      <c r="BD234" s="12">
        <f t="shared" si="46"/>
        <v>-5.3827242055468068</v>
      </c>
      <c r="BE234" s="12" t="e">
        <f t="shared" si="38"/>
        <v>#N/A</v>
      </c>
    </row>
    <row r="235" spans="1:57" x14ac:dyDescent="0.2">
      <c r="A235" s="72">
        <f>'d-beta'!A235</f>
        <v>460</v>
      </c>
      <c r="B235" s="44">
        <f t="shared" si="36"/>
        <v>1.3639773579758576</v>
      </c>
      <c r="D235" s="40" t="e">
        <f>'d-beta'!F235/'d-beta'!J235</f>
        <v>#N/A</v>
      </c>
      <c r="E235" s="39">
        <f>'d-beta'!J235/'d-beta'!K235</f>
        <v>1.0214119254049601</v>
      </c>
      <c r="F235" s="39">
        <f>'d-beta'!K235/'d-beta'!L235</f>
        <v>0.96384010451998692</v>
      </c>
      <c r="G235" s="39">
        <f>'d-beta'!L235/'d-beta'!M235</f>
        <v>0.99866513441494253</v>
      </c>
      <c r="H235" s="39">
        <f>'d-beta'!M235/'d-beta'!P235</f>
        <v>1.005824115155433</v>
      </c>
      <c r="I235" s="39">
        <f>'d-beta'!N235/'d-beta'!P235</f>
        <v>1.0024877052407051</v>
      </c>
      <c r="J235" s="39">
        <f>'d-beta'!P235/'d-beta'!Q235</f>
        <v>1.0074462403508251</v>
      </c>
      <c r="K235" s="39">
        <f>'d-beta'!Q235/'d-beta'!G235</f>
        <v>0.99945526931712647</v>
      </c>
      <c r="L235" s="133" t="e">
        <f>'d-beta'!F235/'d-beta'!R235</f>
        <v>#N/A</v>
      </c>
      <c r="M235" s="39">
        <f>'d-beta'!R235/'d-beta'!N235</f>
        <v>0.97793665978550925</v>
      </c>
      <c r="N235" s="39">
        <f>'d-beta'!R235/'d-beta'!P235</f>
        <v>0.98036947793913531</v>
      </c>
      <c r="O235" s="133" t="e">
        <f>'d-beta'!F235/'d-beta'!S235</f>
        <v>#N/A</v>
      </c>
      <c r="P235" s="39">
        <f>'d-beta'!S235/'d-beta'!G235</f>
        <v>0.8204106525716609</v>
      </c>
      <c r="Q235" s="39">
        <f>'d-beta'!H235/'d-beta'!N235</f>
        <v>0.76424147827400435</v>
      </c>
      <c r="T235" s="75" t="e">
        <f>1000*LN(D235)</f>
        <v>#N/A</v>
      </c>
      <c r="U235" s="75">
        <f>1000*LN(E235)</f>
        <v>21.185910711475788</v>
      </c>
      <c r="V235" s="75">
        <f>1000*LN(F235)</f>
        <v>-36.82986480950207</v>
      </c>
      <c r="W235" s="75">
        <f>1000*LN(G235)</f>
        <v>-1.3357573117677526</v>
      </c>
      <c r="X235" s="75">
        <f>1000*LN(H235)</f>
        <v>5.807220562392696</v>
      </c>
      <c r="Y235" s="75">
        <f>1000*LN(I235)</f>
        <v>2.4846160243352133</v>
      </c>
      <c r="Z235" s="75">
        <f>1000*LN(J235)</f>
        <v>7.4186539617593734</v>
      </c>
      <c r="AA235" s="75">
        <f>1000*LN(K235)</f>
        <v>-0.54487910253356997</v>
      </c>
      <c r="AB235" s="75" t="e">
        <f>1000*LN(L235)</f>
        <v>#N/A</v>
      </c>
      <c r="AC235" s="75">
        <f>1000*LN(M235)</f>
        <v>-22.310376090157391</v>
      </c>
      <c r="AD235" s="75">
        <f>1000*LN(N235)</f>
        <v>-19.825760065822145</v>
      </c>
      <c r="AE235" s="75" t="e">
        <f>1000*LN(O235)</f>
        <v>#N/A</v>
      </c>
      <c r="AF235" s="75">
        <f>1000*LN(P235)</f>
        <v>-197.95026826111558</v>
      </c>
      <c r="AG235" s="75">
        <f>1000*LN(Q235)</f>
        <v>-268.87146871627203</v>
      </c>
      <c r="AI235" s="40">
        <f>'d-beta'!T235/'d-beta'!Q235</f>
        <v>1.0131660328643766</v>
      </c>
      <c r="AJ235" s="40">
        <f>'d-beta'!Q235/'d-beta'!G235</f>
        <v>0.99945526931712647</v>
      </c>
      <c r="AK235" s="40">
        <f>'d-beta'!T235/'d-beta'!G235</f>
        <v>1.01261413023943</v>
      </c>
      <c r="AL235" s="40" t="e">
        <f>'d-beta'!T237/'d-beta'!F237</f>
        <v>#N/A</v>
      </c>
      <c r="AN235" s="4">
        <f>'d-beta'!U235/'d-beta'!W235</f>
        <v>0.9969798205707795</v>
      </c>
      <c r="AO235" s="4">
        <f>'d-beta'!W235/'d-beta'!P235</f>
        <v>0.99080195841526353</v>
      </c>
      <c r="AP235" s="4">
        <f>'d-beta'!P235/'d-beta'!Q235</f>
        <v>1.0074462403508251</v>
      </c>
      <c r="AQ235" s="4">
        <f>'d-beta'!Q235/'d-beta'!G235</f>
        <v>0.99945526931712647</v>
      </c>
      <c r="AR235" s="4">
        <f>'d-beta'!U235/'d-beta'!G235</f>
        <v>0.99462292919286444</v>
      </c>
      <c r="AS235" s="4" t="e">
        <f>'d-beta'!U237/'d-beta'!F237</f>
        <v>#N/A</v>
      </c>
      <c r="AU235" s="53">
        <f t="shared" si="39"/>
        <v>13.080113972659396</v>
      </c>
      <c r="AV235" s="12">
        <f t="shared" si="40"/>
        <v>-0.54487910253356997</v>
      </c>
      <c r="AW235" s="12">
        <f t="shared" si="41"/>
        <v>12.535234870125771</v>
      </c>
      <c r="AX235" s="12" t="e">
        <f t="shared" si="37"/>
        <v>#N/A</v>
      </c>
      <c r="AY235" s="12"/>
      <c r="AZ235" s="53">
        <f t="shared" si="42"/>
        <v>-3.0247493748028278</v>
      </c>
      <c r="BA235" s="53">
        <f t="shared" si="43"/>
        <v>-9.2406047689026547</v>
      </c>
      <c r="BB235" s="12">
        <f t="shared" si="44"/>
        <v>7.4186539617593734</v>
      </c>
      <c r="BC235" s="12">
        <f t="shared" si="45"/>
        <v>-0.54487910253356997</v>
      </c>
      <c r="BD235" s="12">
        <f t="shared" si="46"/>
        <v>-5.3915792844796497</v>
      </c>
      <c r="BE235" s="12" t="e">
        <f t="shared" si="38"/>
        <v>#N/A</v>
      </c>
    </row>
    <row r="236" spans="1:57" x14ac:dyDescent="0.2">
      <c r="A236" s="72">
        <f>'d-beta'!A236</f>
        <v>462</v>
      </c>
      <c r="B236" s="44">
        <f t="shared" ref="B236:B299" si="47">1000/(A236+273.15)</f>
        <v>1.3602666122560023</v>
      </c>
      <c r="D236" s="40" t="e">
        <f>'d-beta'!F236/'d-beta'!J236</f>
        <v>#N/A</v>
      </c>
      <c r="E236" s="39">
        <f>'d-beta'!J236/'d-beta'!K236</f>
        <v>1.021354248366013</v>
      </c>
      <c r="F236" s="39">
        <f>'d-beta'!K236/'d-beta'!L236</f>
        <v>0.96391310921828544</v>
      </c>
      <c r="G236" s="39">
        <f>'d-beta'!L236/'d-beta'!M236</f>
        <v>0.99876670609851248</v>
      </c>
      <c r="H236" s="39">
        <f>'d-beta'!M236/'d-beta'!P236</f>
        <v>1.0057466467525502</v>
      </c>
      <c r="I236" s="39">
        <f>'d-beta'!N236/'d-beta'!P236</f>
        <v>1.002420400008615</v>
      </c>
      <c r="J236" s="39">
        <f>'d-beta'!P236/'d-beta'!Q236</f>
        <v>1.0073941230931147</v>
      </c>
      <c r="K236" s="39">
        <f>'d-beta'!Q236/'d-beta'!G236</f>
        <v>0.99942480189173966</v>
      </c>
      <c r="L236" s="133" t="e">
        <f>'d-beta'!F236/'d-beta'!R236</f>
        <v>#N/A</v>
      </c>
      <c r="M236" s="39">
        <f>'d-beta'!R236/'d-beta'!N236</f>
        <v>0.97805533389226151</v>
      </c>
      <c r="N236" s="39">
        <f>'d-beta'!R236/'d-beta'!P236</f>
        <v>0.98042261903084038</v>
      </c>
      <c r="O236" s="133" t="e">
        <f>'d-beta'!F236/'d-beta'!S236</f>
        <v>#N/A</v>
      </c>
      <c r="P236" s="39">
        <f>'d-beta'!S236/'d-beta'!G236</f>
        <v>0.82106502602162268</v>
      </c>
      <c r="Q236" s="39">
        <f>'d-beta'!H236/'d-beta'!N236</f>
        <v>0.76544207517247642</v>
      </c>
      <c r="T236" s="75" t="e">
        <f>1000*LN(D236)</f>
        <v>#N/A</v>
      </c>
      <c r="U236" s="75">
        <f>1000*LN(E236)</f>
        <v>21.129441165716706</v>
      </c>
      <c r="V236" s="75">
        <f>1000*LN(F236)</f>
        <v>-36.75412409973368</v>
      </c>
      <c r="W236" s="75">
        <f>1000*LN(G236)</f>
        <v>-1.2340550342758858</v>
      </c>
      <c r="X236" s="75">
        <f>1000*LN(H236)</f>
        <v>5.7301977656926413</v>
      </c>
      <c r="Y236" s="75">
        <f>1000*LN(I236)</f>
        <v>2.4174755584563536</v>
      </c>
      <c r="Z236" s="75">
        <f>1000*LN(J236)</f>
        <v>7.3669205751669873</v>
      </c>
      <c r="AA236" s="75">
        <f>1000*LN(K236)</f>
        <v>-0.57536359815490956</v>
      </c>
      <c r="AB236" s="75" t="e">
        <f>1000*LN(L236)</f>
        <v>#N/A</v>
      </c>
      <c r="AC236" s="75">
        <f>1000*LN(M236)</f>
        <v>-22.189031925885288</v>
      </c>
      <c r="AD236" s="75">
        <f>1000*LN(N236)</f>
        <v>-19.771556367428829</v>
      </c>
      <c r="AE236" s="75" t="e">
        <f>1000*LN(O236)</f>
        <v>#N/A</v>
      </c>
      <c r="AF236" s="75">
        <f>1000*LN(P236)</f>
        <v>-197.15296922932339</v>
      </c>
      <c r="AG236" s="75">
        <f>1000*LN(Q236)</f>
        <v>-267.30173601921103</v>
      </c>
      <c r="AI236" s="40">
        <f>'d-beta'!T236/'d-beta'!Q236</f>
        <v>1.0130848038165847</v>
      </c>
      <c r="AJ236" s="40">
        <f>'d-beta'!Q236/'d-beta'!G236</f>
        <v>0.99942480189173966</v>
      </c>
      <c r="AK236" s="40">
        <f>'d-beta'!T236/'d-beta'!G236</f>
        <v>1.0125020793539221</v>
      </c>
      <c r="AL236" s="40" t="e">
        <f>'d-beta'!T238/'d-beta'!F238</f>
        <v>#N/A</v>
      </c>
      <c r="AN236" s="4">
        <f>'d-beta'!U236/'d-beta'!W236</f>
        <v>0.99699111674322449</v>
      </c>
      <c r="AO236" s="4">
        <f>'d-beta'!W236/'d-beta'!P236</f>
        <v>0.99086350636812637</v>
      </c>
      <c r="AP236" s="4">
        <f>'d-beta'!P236/'d-beta'!Q236</f>
        <v>1.0073941230931147</v>
      </c>
      <c r="AQ236" s="4">
        <f>'d-beta'!Q236/'d-beta'!G236</f>
        <v>0.99942480189173966</v>
      </c>
      <c r="AR236" s="4">
        <f>'d-beta'!U236/'d-beta'!G236</f>
        <v>0.99461420623442609</v>
      </c>
      <c r="AS236" s="4" t="e">
        <f>'d-beta'!U238/'d-beta'!F238</f>
        <v>#N/A</v>
      </c>
      <c r="AU236" s="53">
        <f t="shared" si="39"/>
        <v>12.999937277489304</v>
      </c>
      <c r="AV236" s="12">
        <f t="shared" si="40"/>
        <v>-0.57536359815490956</v>
      </c>
      <c r="AW236" s="12">
        <f t="shared" si="41"/>
        <v>12.424573679334387</v>
      </c>
      <c r="AX236" s="12" t="e">
        <f t="shared" si="37"/>
        <v>#N/A</v>
      </c>
      <c r="AY236" s="12"/>
      <c r="AZ236" s="53">
        <f t="shared" si="42"/>
        <v>-3.0134190467286039</v>
      </c>
      <c r="BA236" s="53">
        <f t="shared" si="43"/>
        <v>-9.1784873691937623</v>
      </c>
      <c r="BB236" s="12">
        <f t="shared" si="44"/>
        <v>7.3669205751669873</v>
      </c>
      <c r="BC236" s="12">
        <f t="shared" si="45"/>
        <v>-0.57536359815490956</v>
      </c>
      <c r="BD236" s="12">
        <f t="shared" si="46"/>
        <v>-5.4003494389102595</v>
      </c>
      <c r="BE236" s="12" t="e">
        <f t="shared" si="38"/>
        <v>#N/A</v>
      </c>
    </row>
    <row r="237" spans="1:57" x14ac:dyDescent="0.2">
      <c r="A237" s="72">
        <f>'d-beta'!A237</f>
        <v>464</v>
      </c>
      <c r="B237" s="44">
        <f t="shared" si="47"/>
        <v>1.3565760021705215</v>
      </c>
      <c r="D237" s="40" t="e">
        <f>'d-beta'!F237/'d-beta'!J237</f>
        <v>#N/A</v>
      </c>
      <c r="E237" s="39">
        <f>'d-beta'!J237/'d-beta'!K237</f>
        <v>1.0212850752764857</v>
      </c>
      <c r="F237" s="39">
        <f>'d-beta'!K237/'d-beta'!L237</f>
        <v>0.96399251845111722</v>
      </c>
      <c r="G237" s="39">
        <f>'d-beta'!L237/'d-beta'!M237</f>
        <v>0.99885885097401605</v>
      </c>
      <c r="H237" s="39">
        <f>'d-beta'!M237/'d-beta'!P237</f>
        <v>1.0056770284283669</v>
      </c>
      <c r="I237" s="39">
        <f>'d-beta'!N237/'d-beta'!P237</f>
        <v>1.0023509402790451</v>
      </c>
      <c r="J237" s="39">
        <f>'d-beta'!P237/'d-beta'!Q237</f>
        <v>1.0073414884932614</v>
      </c>
      <c r="K237" s="39">
        <f>'d-beta'!Q237/'d-beta'!G237</f>
        <v>0.99939587049337697</v>
      </c>
      <c r="L237" s="133" t="e">
        <f>'d-beta'!F237/'d-beta'!R237</f>
        <v>#N/A</v>
      </c>
      <c r="M237" s="39">
        <f>'d-beta'!R237/'d-beta'!N237</f>
        <v>0.97818036283315846</v>
      </c>
      <c r="N237" s="39">
        <f>'d-beta'!R237/'d-beta'!P237</f>
        <v>0.98048000644831379</v>
      </c>
      <c r="O237" s="133" t="e">
        <f>'d-beta'!F237/'d-beta'!S237</f>
        <v>#N/A</v>
      </c>
      <c r="P237" s="39">
        <f>'d-beta'!S237/'d-beta'!G237</f>
        <v>0.82171248038198252</v>
      </c>
      <c r="Q237" s="39">
        <f>'d-beta'!H237/'d-beta'!N237</f>
        <v>0.76663576353531815</v>
      </c>
      <c r="T237" s="75" t="e">
        <f>1000*LN(D237)</f>
        <v>#N/A</v>
      </c>
      <c r="U237" s="75">
        <f>1000*LN(E237)</f>
        <v>21.061712038255926</v>
      </c>
      <c r="V237" s="75">
        <f>1000*LN(F237)</f>
        <v>-36.671745344532169</v>
      </c>
      <c r="W237" s="75">
        <f>1000*LN(G237)</f>
        <v>-1.1418006323008092</v>
      </c>
      <c r="X237" s="75">
        <f>1000*LN(H237)</f>
        <v>5.6609748316384092</v>
      </c>
      <c r="Y237" s="75">
        <f>1000*LN(I237)</f>
        <v>2.3481811424780505</v>
      </c>
      <c r="Z237" s="75">
        <f>1000*LN(J237)</f>
        <v>7.3146709404630021</v>
      </c>
      <c r="AA237" s="75">
        <f>1000*LN(K237)</f>
        <v>-0.60431206638361123</v>
      </c>
      <c r="AB237" s="75" t="e">
        <f>1000*LN(L237)</f>
        <v>#N/A</v>
      </c>
      <c r="AC237" s="75">
        <f>1000*LN(M237)</f>
        <v>-22.061205875807097</v>
      </c>
      <c r="AD237" s="75">
        <f>1000*LN(N237)</f>
        <v>-19.713024733329181</v>
      </c>
      <c r="AE237" s="75" t="e">
        <f>1000*LN(O237)</f>
        <v>#N/A</v>
      </c>
      <c r="AF237" s="75">
        <f>1000*LN(P237)</f>
        <v>-196.36472567064365</v>
      </c>
      <c r="AG237" s="75">
        <f>1000*LN(Q237)</f>
        <v>-265.74347497760607</v>
      </c>
      <c r="AI237" s="40">
        <f>'d-beta'!T237/'d-beta'!Q237</f>
        <v>1.0130078346821494</v>
      </c>
      <c r="AJ237" s="40">
        <f>'d-beta'!Q237/'d-beta'!G237</f>
        <v>0.99939587049337697</v>
      </c>
      <c r="AK237" s="40">
        <f>'d-beta'!T237/'d-beta'!G237</f>
        <v>1.0123958467587777</v>
      </c>
      <c r="AL237" s="40" t="e">
        <f>'d-beta'!T239/'d-beta'!F239</f>
        <v>#N/A</v>
      </c>
      <c r="AN237" s="4">
        <f>'d-beta'!U237/'d-beta'!W237</f>
        <v>0.99700088332086989</v>
      </c>
      <c r="AO237" s="4">
        <f>'d-beta'!W237/'d-beta'!P237</f>
        <v>0.99092903268991728</v>
      </c>
      <c r="AP237" s="4">
        <f>'d-beta'!P237/'d-beta'!Q237</f>
        <v>1.0073414884932614</v>
      </c>
      <c r="AQ237" s="4">
        <f>'d-beta'!Q237/'d-beta'!G237</f>
        <v>0.99939587049337697</v>
      </c>
      <c r="AR237" s="4">
        <f>'d-beta'!U237/'d-beta'!G237</f>
        <v>0.9946089608899269</v>
      </c>
      <c r="AS237" s="4" t="e">
        <f>'d-beta'!U239/'d-beta'!F239</f>
        <v>#N/A</v>
      </c>
      <c r="AU237" s="53">
        <f t="shared" si="39"/>
        <v>12.923959374988861</v>
      </c>
      <c r="AV237" s="12">
        <f t="shared" si="40"/>
        <v>-0.60431206638361123</v>
      </c>
      <c r="AW237" s="12">
        <f t="shared" si="41"/>
        <v>12.319647308605347</v>
      </c>
      <c r="AX237" s="12" t="e">
        <f t="shared" si="37"/>
        <v>#N/A</v>
      </c>
      <c r="AY237" s="12"/>
      <c r="AZ237" s="53">
        <f t="shared" si="42"/>
        <v>-3.0036230418848913</v>
      </c>
      <c r="BA237" s="53">
        <f t="shared" si="43"/>
        <v>-9.1123590328282074</v>
      </c>
      <c r="BB237" s="12">
        <f t="shared" si="44"/>
        <v>7.3146709404630021</v>
      </c>
      <c r="BC237" s="12">
        <f t="shared" si="45"/>
        <v>-0.60431206638361123</v>
      </c>
      <c r="BD237" s="12">
        <f t="shared" si="46"/>
        <v>-5.4056232006338263</v>
      </c>
      <c r="BE237" s="12" t="e">
        <f t="shared" si="38"/>
        <v>#N/A</v>
      </c>
    </row>
    <row r="238" spans="1:57" x14ac:dyDescent="0.2">
      <c r="A238" s="72">
        <f>'d-beta'!A238</f>
        <v>466</v>
      </c>
      <c r="B238" s="44">
        <f t="shared" si="47"/>
        <v>1.3529053642697693</v>
      </c>
      <c r="D238" s="40" t="e">
        <f>'d-beta'!F238/'d-beta'!J238</f>
        <v>#N/A</v>
      </c>
      <c r="E238" s="39">
        <f>'d-beta'!J238/'d-beta'!K238</f>
        <v>1.0212255716599701</v>
      </c>
      <c r="F238" s="39">
        <f>'d-beta'!K238/'d-beta'!L238</f>
        <v>0.96406335557403322</v>
      </c>
      <c r="G238" s="39">
        <f>'d-beta'!L238/'d-beta'!M238</f>
        <v>0.99895665562544944</v>
      </c>
      <c r="H238" s="39">
        <f>'d-beta'!M238/'d-beta'!P238</f>
        <v>1.0056034585158853</v>
      </c>
      <c r="I238" s="39">
        <f>'d-beta'!N238/'d-beta'!P238</f>
        <v>1.0022827189824914</v>
      </c>
      <c r="J238" s="39">
        <f>'d-beta'!P238/'d-beta'!Q238</f>
        <v>1.0072900253034649</v>
      </c>
      <c r="K238" s="39">
        <f>'d-beta'!Q238/'d-beta'!G238</f>
        <v>0.99936849661877136</v>
      </c>
      <c r="L238" s="133" t="e">
        <f>'d-beta'!F238/'d-beta'!R238</f>
        <v>#N/A</v>
      </c>
      <c r="M238" s="39">
        <f>'d-beta'!R238/'d-beta'!N238</f>
        <v>0.97829666141572236</v>
      </c>
      <c r="N238" s="39">
        <f>'d-beta'!R238/'d-beta'!P238</f>
        <v>0.98052983777524394</v>
      </c>
      <c r="O238" s="133" t="e">
        <f>'d-beta'!F238/'d-beta'!S238</f>
        <v>#N/A</v>
      </c>
      <c r="P238" s="39">
        <f>'d-beta'!S238/'d-beta'!G238</f>
        <v>0.82236315908205326</v>
      </c>
      <c r="Q238" s="39">
        <f>'d-beta'!H238/'d-beta'!N238</f>
        <v>0.76782356827074538</v>
      </c>
      <c r="T238" s="75" t="e">
        <f>1000*LN(D238)</f>
        <v>#N/A</v>
      </c>
      <c r="U238" s="75">
        <f>1000*LN(E238)</f>
        <v>21.003446866789901</v>
      </c>
      <c r="V238" s="75">
        <f>1000*LN(F238)</f>
        <v>-36.598264981330885</v>
      </c>
      <c r="W238" s="75">
        <f>1000*LN(G238)</f>
        <v>-1.0438890371725911</v>
      </c>
      <c r="X238" s="75">
        <f>1000*LN(H238)</f>
        <v>5.587817544037784</v>
      </c>
      <c r="Y238" s="75">
        <f>1000*LN(I238)</f>
        <v>2.2801175376743941</v>
      </c>
      <c r="Z238" s="75">
        <f>1000*LN(J238)</f>
        <v>7.263581508519442</v>
      </c>
      <c r="AA238" s="75">
        <f>1000*LN(K238)</f>
        <v>-0.63170286347578597</v>
      </c>
      <c r="AB238" s="75" t="e">
        <f>1000*LN(L238)</f>
        <v>#N/A</v>
      </c>
      <c r="AC238" s="75">
        <f>1000*LN(M238)</f>
        <v>-21.9423201631108</v>
      </c>
      <c r="AD238" s="75">
        <f>1000*LN(N238)</f>
        <v>-19.662202625436496</v>
      </c>
      <c r="AE238" s="75" t="e">
        <f>1000*LN(O238)</f>
        <v>#N/A</v>
      </c>
      <c r="AF238" s="75">
        <f>1000*LN(P238)</f>
        <v>-195.57318212066934</v>
      </c>
      <c r="AG238" s="75">
        <f>1000*LN(Q238)</f>
        <v>-264.19530104030451</v>
      </c>
      <c r="AI238" s="40">
        <f>'d-beta'!T238/'d-beta'!Q238</f>
        <v>1.0129300642837538</v>
      </c>
      <c r="AJ238" s="40">
        <f>'d-beta'!Q238/'d-beta'!G238</f>
        <v>0.99936849661877136</v>
      </c>
      <c r="AK238" s="40">
        <f>'d-beta'!T238/'d-beta'!G238</f>
        <v>1.0122903955232105</v>
      </c>
      <c r="AL238" s="40" t="e">
        <f>'d-beta'!T240/'d-beta'!F240</f>
        <v>#N/A</v>
      </c>
      <c r="AN238" s="4">
        <f>'d-beta'!U238/'d-beta'!W238</f>
        <v>0.99701074881935214</v>
      </c>
      <c r="AO238" s="4">
        <f>'d-beta'!W238/'d-beta'!P238</f>
        <v>0.99099187850893522</v>
      </c>
      <c r="AP238" s="4">
        <f>'d-beta'!P238/'d-beta'!Q238</f>
        <v>1.0072900253034649</v>
      </c>
      <c r="AQ238" s="4">
        <f>'d-beta'!Q238/'d-beta'!G238</f>
        <v>0.99936849661877136</v>
      </c>
      <c r="AR238" s="4">
        <f>'d-beta'!U238/'d-beta'!G238</f>
        <v>0.99460382274940129</v>
      </c>
      <c r="AS238" s="4" t="e">
        <f>'d-beta'!U240/'d-beta'!F240</f>
        <v>#N/A</v>
      </c>
      <c r="AU238" s="53">
        <f t="shared" si="39"/>
        <v>12.847184663904654</v>
      </c>
      <c r="AV238" s="12">
        <f t="shared" si="40"/>
        <v>-0.63170286347578597</v>
      </c>
      <c r="AW238" s="12">
        <f t="shared" si="41"/>
        <v>12.215481800428977</v>
      </c>
      <c r="AX238" s="12" t="e">
        <f t="shared" si="37"/>
        <v>#N/A</v>
      </c>
      <c r="AY238" s="12"/>
      <c r="AZ238" s="53">
        <f t="shared" si="42"/>
        <v>-2.9937279155743743</v>
      </c>
      <c r="BA238" s="53">
        <f t="shared" si="43"/>
        <v>-9.0489399340297698</v>
      </c>
      <c r="BB238" s="12">
        <f t="shared" si="44"/>
        <v>7.263581508519442</v>
      </c>
      <c r="BC238" s="12">
        <f t="shared" si="45"/>
        <v>-0.63170286347578597</v>
      </c>
      <c r="BD238" s="12">
        <f t="shared" si="46"/>
        <v>-5.4107892045604835</v>
      </c>
      <c r="BE238" s="12" t="e">
        <f t="shared" si="38"/>
        <v>#N/A</v>
      </c>
    </row>
    <row r="239" spans="1:57" x14ac:dyDescent="0.2">
      <c r="A239" s="72">
        <f>'d-beta'!A239</f>
        <v>468</v>
      </c>
      <c r="B239" s="44">
        <f t="shared" si="47"/>
        <v>1.3492545368683804</v>
      </c>
      <c r="D239" s="40" t="e">
        <f>'d-beta'!F239/'d-beta'!J239</f>
        <v>#N/A</v>
      </c>
      <c r="E239" s="39">
        <f>'d-beta'!J239/'d-beta'!K239</f>
        <v>1.0211650536641965</v>
      </c>
      <c r="F239" s="39">
        <f>'d-beta'!K239/'d-beta'!L239</f>
        <v>0.96414061030118436</v>
      </c>
      <c r="G239" s="39">
        <f>'d-beta'!L239/'d-beta'!M239</f>
        <v>0.99905000914429698</v>
      </c>
      <c r="H239" s="39">
        <f>'d-beta'!M239/'d-beta'!P239</f>
        <v>1.0055309799097605</v>
      </c>
      <c r="I239" s="39">
        <f>'d-beta'!N239/'d-beta'!P239</f>
        <v>1.0022157170317383</v>
      </c>
      <c r="J239" s="39">
        <f>'d-beta'!P239/'d-beta'!Q239</f>
        <v>1.0072415138642308</v>
      </c>
      <c r="K239" s="39">
        <f>'d-beta'!Q239/'d-beta'!G239</f>
        <v>0.99933584166758416</v>
      </c>
      <c r="L239" s="133" t="e">
        <f>'d-beta'!F239/'d-beta'!R239</f>
        <v>#N/A</v>
      </c>
      <c r="M239" s="39">
        <f>'d-beta'!R239/'d-beta'!N239</f>
        <v>0.97841433267922218</v>
      </c>
      <c r="N239" s="39">
        <f>'d-beta'!R239/'d-beta'!P239</f>
        <v>0.98058222198023626</v>
      </c>
      <c r="O239" s="133" t="e">
        <f>'d-beta'!F239/'d-beta'!S239</f>
        <v>#N/A</v>
      </c>
      <c r="P239" s="39">
        <f>'d-beta'!S239/'d-beta'!G239</f>
        <v>0.82300766647984658</v>
      </c>
      <c r="Q239" s="39">
        <f>'d-beta'!H239/'d-beta'!N239</f>
        <v>0.76900532633349472</v>
      </c>
      <c r="T239" s="75" t="e">
        <f>1000*LN(D239)</f>
        <v>#N/A</v>
      </c>
      <c r="U239" s="75">
        <f>1000*LN(E239)</f>
        <v>20.944184945940002</v>
      </c>
      <c r="V239" s="75">
        <f>1000*LN(F239)</f>
        <v>-36.518133700035222</v>
      </c>
      <c r="W239" s="75">
        <f>1000*LN(G239)</f>
        <v>-0.95044238300316741</v>
      </c>
      <c r="X239" s="75">
        <f>1000*LN(H239)</f>
        <v>5.5157402082104285</v>
      </c>
      <c r="Y239" s="75">
        <f>1000*LN(I239)</f>
        <v>2.2132659506895376</v>
      </c>
      <c r="Z239" s="75">
        <f>1000*LN(J239)</f>
        <v>7.2154199997018225</v>
      </c>
      <c r="AA239" s="75">
        <f>1000*LN(K239)</f>
        <v>-0.66437898326457723</v>
      </c>
      <c r="AB239" s="75" t="e">
        <f>1000*LN(L239)</f>
        <v>#N/A</v>
      </c>
      <c r="AC239" s="75">
        <f>1000*LN(M239)</f>
        <v>-21.822045616694101</v>
      </c>
      <c r="AD239" s="75">
        <f>1000*LN(N239)</f>
        <v>-19.608779666004686</v>
      </c>
      <c r="AE239" s="75" t="e">
        <f>1000*LN(O239)</f>
        <v>#N/A</v>
      </c>
      <c r="AF239" s="75">
        <f>1000*LN(P239)</f>
        <v>-194.78976306309994</v>
      </c>
      <c r="AG239" s="75">
        <f>1000*LN(Q239)</f>
        <v>-262.65738318904329</v>
      </c>
      <c r="AI239" s="40">
        <f>'d-beta'!T239/'d-beta'!Q239</f>
        <v>1.0128549562976221</v>
      </c>
      <c r="AJ239" s="40">
        <f>'d-beta'!Q239/'d-beta'!G239</f>
        <v>0.99933584166758416</v>
      </c>
      <c r="AK239" s="40">
        <f>'d-beta'!T239/'d-beta'!G239</f>
        <v>1.0121822602388684</v>
      </c>
      <c r="AL239" s="40" t="e">
        <f>'d-beta'!T241/'d-beta'!F241</f>
        <v>#N/A</v>
      </c>
      <c r="AN239" s="4">
        <f>'d-beta'!U239/'d-beta'!W239</f>
        <v>0.99702251206782366</v>
      </c>
      <c r="AO239" s="4">
        <f>'d-beta'!W239/'d-beta'!P239</f>
        <v>0.99105358992700332</v>
      </c>
      <c r="AP239" s="4">
        <f>'d-beta'!P239/'d-beta'!Q239</f>
        <v>1.0072415138642308</v>
      </c>
      <c r="AQ239" s="4">
        <f>'d-beta'!Q239/'d-beta'!G239</f>
        <v>0.99933584166758416</v>
      </c>
      <c r="AR239" s="4">
        <f>'d-beta'!U239/'d-beta'!G239</f>
        <v>0.9945970905528716</v>
      </c>
      <c r="AS239" s="4" t="e">
        <f>'d-beta'!U241/'d-beta'!F241</f>
        <v>#N/A</v>
      </c>
      <c r="AU239" s="53">
        <f t="shared" si="39"/>
        <v>12.773032682916563</v>
      </c>
      <c r="AV239" s="12">
        <f t="shared" si="40"/>
        <v>-0.66437898326457723</v>
      </c>
      <c r="AW239" s="12">
        <f t="shared" si="41"/>
        <v>12.108653699651985</v>
      </c>
      <c r="AX239" s="12" t="e">
        <f t="shared" si="37"/>
        <v>#N/A</v>
      </c>
      <c r="AY239" s="12"/>
      <c r="AZ239" s="53">
        <f t="shared" si="42"/>
        <v>-2.9819294679733326</v>
      </c>
      <c r="BA239" s="53">
        <f t="shared" si="43"/>
        <v>-8.9866694976842911</v>
      </c>
      <c r="BB239" s="12">
        <f t="shared" si="44"/>
        <v>7.2154199997018225</v>
      </c>
      <c r="BC239" s="12">
        <f t="shared" si="45"/>
        <v>-0.66437898326457723</v>
      </c>
      <c r="BD239" s="12">
        <f t="shared" si="46"/>
        <v>-5.4175579492204076</v>
      </c>
      <c r="BE239" s="12" t="e">
        <f t="shared" si="38"/>
        <v>#N/A</v>
      </c>
    </row>
    <row r="240" spans="1:57" x14ac:dyDescent="0.2">
      <c r="A240" s="72">
        <f>'d-beta'!A240</f>
        <v>470</v>
      </c>
      <c r="B240" s="44">
        <f t="shared" si="47"/>
        <v>1.3456233600215299</v>
      </c>
      <c r="D240" s="40" t="e">
        <f>'d-beta'!F240/'d-beta'!J240</f>
        <v>#N/A</v>
      </c>
      <c r="E240" s="39">
        <f>'d-beta'!J240/'d-beta'!K240</f>
        <v>1.0210983407998222</v>
      </c>
      <c r="F240" s="39">
        <f>'d-beta'!K240/'d-beta'!L240</f>
        <v>0.96421923369185503</v>
      </c>
      <c r="G240" s="39">
        <f>'d-beta'!L240/'d-beta'!M240</f>
        <v>0.99913886227911053</v>
      </c>
      <c r="H240" s="39">
        <f>'d-beta'!M240/'d-beta'!P240</f>
        <v>1.0054613466250961</v>
      </c>
      <c r="I240" s="39">
        <f>'d-beta'!N240/'d-beta'!P240</f>
        <v>1.002146560068697</v>
      </c>
      <c r="J240" s="39">
        <f>'d-beta'!P240/'d-beta'!Q240</f>
        <v>1.0071907725505147</v>
      </c>
      <c r="K240" s="39">
        <f>'d-beta'!Q240/'d-beta'!G240</f>
        <v>0.9993116119781591</v>
      </c>
      <c r="L240" s="133" t="e">
        <f>'d-beta'!F240/'d-beta'!R240</f>
        <v>#N/A</v>
      </c>
      <c r="M240" s="39">
        <f>'d-beta'!R240/'d-beta'!N240</f>
        <v>0.97853326857697909</v>
      </c>
      <c r="N240" s="39">
        <f>'d-beta'!R240/'d-beta'!P240</f>
        <v>0.98063374901719802</v>
      </c>
      <c r="O240" s="133" t="e">
        <f>'d-beta'!F240/'d-beta'!S240</f>
        <v>#N/A</v>
      </c>
      <c r="P240" s="39">
        <f>'d-beta'!S240/'d-beta'!G240</f>
        <v>0.82364922702474141</v>
      </c>
      <c r="Q240" s="39">
        <f>'d-beta'!H240/'d-beta'!N240</f>
        <v>0.7701796988829529</v>
      </c>
      <c r="T240" s="75" t="e">
        <f>1000*LN(D240)</f>
        <v>#N/A</v>
      </c>
      <c r="U240" s="75">
        <f>1000*LN(E240)</f>
        <v>20.878852663552834</v>
      </c>
      <c r="V240" s="75">
        <f>1000*LN(F240)</f>
        <v>-36.436589385617815</v>
      </c>
      <c r="W240" s="75">
        <f>1000*LN(G240)</f>
        <v>-0.86150871297545106</v>
      </c>
      <c r="X240" s="75">
        <f>1000*LN(H240)</f>
        <v>5.4464875474484904</v>
      </c>
      <c r="Y240" s="75">
        <f>1000*LN(I240)</f>
        <v>2.1442595002500338</v>
      </c>
      <c r="Z240" s="75">
        <f>1000*LN(J240)</f>
        <v>7.1650422192532028</v>
      </c>
      <c r="AA240" s="75">
        <f>1000*LN(K240)</f>
        <v>-0.68862506966870896</v>
      </c>
      <c r="AB240" s="75" t="e">
        <f>1000*LN(L240)</f>
        <v>#N/A</v>
      </c>
      <c r="AC240" s="75">
        <f>1000*LN(M240)</f>
        <v>-21.70049315629403</v>
      </c>
      <c r="AD240" s="75">
        <f>1000*LN(N240)</f>
        <v>-19.556233656043922</v>
      </c>
      <c r="AE240" s="75" t="e">
        <f>1000*LN(O240)</f>
        <v>#N/A</v>
      </c>
      <c r="AF240" s="75">
        <f>1000*LN(P240)</f>
        <v>-194.01053506498047</v>
      </c>
      <c r="AG240" s="75">
        <f>1000*LN(Q240)</f>
        <v>-261.13141618949095</v>
      </c>
      <c r="AI240" s="40">
        <f>'d-beta'!T240/'d-beta'!Q240</f>
        <v>1.0127789885918204</v>
      </c>
      <c r="AJ240" s="40">
        <f>'d-beta'!Q240/'d-beta'!G240</f>
        <v>0.9993116119781591</v>
      </c>
      <c r="AK240" s="40">
        <f>'d-beta'!T240/'d-beta'!G240</f>
        <v>1.0120818036673016</v>
      </c>
      <c r="AL240" s="40" t="e">
        <f>'d-beta'!T242/'d-beta'!F242</f>
        <v>#N/A</v>
      </c>
      <c r="AN240" s="4">
        <f>'d-beta'!U240/'d-beta'!W240</f>
        <v>0.99702923221693729</v>
      </c>
      <c r="AO240" s="4">
        <f>'d-beta'!W240/'d-beta'!P240</f>
        <v>0.99111596118394241</v>
      </c>
      <c r="AP240" s="4">
        <f>'d-beta'!P240/'d-beta'!Q240</f>
        <v>1.0071907725505147</v>
      </c>
      <c r="AQ240" s="4">
        <f>'d-beta'!Q240/'d-beta'!G240</f>
        <v>0.9993116119781591</v>
      </c>
      <c r="AR240" s="4">
        <f>'d-beta'!U240/'d-beta'!G240</f>
        <v>0.99459216595792233</v>
      </c>
      <c r="AS240" s="4" t="e">
        <f>'d-beta'!U242/'d-beta'!F242</f>
        <v>#N/A</v>
      </c>
      <c r="AU240" s="53">
        <f t="shared" si="39"/>
        <v>12.698026331419504</v>
      </c>
      <c r="AV240" s="12">
        <f t="shared" si="40"/>
        <v>-0.68862506966870896</v>
      </c>
      <c r="AW240" s="12">
        <f t="shared" si="41"/>
        <v>12.00940126175079</v>
      </c>
      <c r="AX240" s="12" t="e">
        <f t="shared" si="37"/>
        <v>#N/A</v>
      </c>
      <c r="AY240" s="12"/>
      <c r="AZ240" s="53">
        <f t="shared" si="42"/>
        <v>-2.9751892726570253</v>
      </c>
      <c r="BA240" s="53">
        <f t="shared" si="43"/>
        <v>-8.9237371850325165</v>
      </c>
      <c r="BB240" s="12">
        <f t="shared" si="44"/>
        <v>7.1650422192532028</v>
      </c>
      <c r="BC240" s="12">
        <f t="shared" si="45"/>
        <v>-0.68862506966870896</v>
      </c>
      <c r="BD240" s="12">
        <f t="shared" si="46"/>
        <v>-5.4225093081051048</v>
      </c>
      <c r="BE240" s="12" t="e">
        <f t="shared" si="38"/>
        <v>#N/A</v>
      </c>
    </row>
    <row r="241" spans="1:57" x14ac:dyDescent="0.2">
      <c r="A241" s="72">
        <f>'d-beta'!A241</f>
        <v>472</v>
      </c>
      <c r="B241" s="44">
        <f t="shared" si="47"/>
        <v>1.342011675501577</v>
      </c>
      <c r="D241" s="40" t="e">
        <f>'d-beta'!F241/'d-beta'!J241</f>
        <v>#N/A</v>
      </c>
      <c r="E241" s="39">
        <f>'d-beta'!J241/'d-beta'!K241</f>
        <v>1.0210359935078024</v>
      </c>
      <c r="F241" s="39">
        <f>'d-beta'!K241/'d-beta'!L241</f>
        <v>0.96429923176856891</v>
      </c>
      <c r="G241" s="39">
        <f>'d-beta'!L241/'d-beta'!M241</f>
        <v>0.99922827281322679</v>
      </c>
      <c r="H241" s="39">
        <f>'d-beta'!M241/'d-beta'!P241</f>
        <v>1.0053894563303059</v>
      </c>
      <c r="I241" s="39">
        <f>'d-beta'!N241/'d-beta'!P241</f>
        <v>1.0020803780082925</v>
      </c>
      <c r="J241" s="39">
        <f>'d-beta'!P241/'d-beta'!Q241</f>
        <v>1.0071430097687275</v>
      </c>
      <c r="K241" s="39">
        <f>'d-beta'!Q241/'d-beta'!G241</f>
        <v>0.99928035891491973</v>
      </c>
      <c r="L241" s="133" t="e">
        <f>'d-beta'!F241/'d-beta'!R241</f>
        <v>#N/A</v>
      </c>
      <c r="M241" s="39">
        <f>'d-beta'!R241/'d-beta'!N241</f>
        <v>0.9786535808964163</v>
      </c>
      <c r="N241" s="39">
        <f>'d-beta'!R241/'d-beta'!P241</f>
        <v>0.98068955028384996</v>
      </c>
      <c r="O241" s="133" t="e">
        <f>'d-beta'!F241/'d-beta'!S241</f>
        <v>#N/A</v>
      </c>
      <c r="P241" s="39">
        <f>'d-beta'!S241/'d-beta'!G241</f>
        <v>0.82428442146089209</v>
      </c>
      <c r="Q241" s="39">
        <f>'d-beta'!H241/'d-beta'!N241</f>
        <v>0.77134770101681349</v>
      </c>
      <c r="T241" s="75" t="e">
        <f>1000*LN(D241)</f>
        <v>#N/A</v>
      </c>
      <c r="U241" s="75">
        <f>1000*LN(E241)</f>
        <v>20.817791751945055</v>
      </c>
      <c r="V241" s="75">
        <f>1000*LN(F241)</f>
        <v>-36.353626138760163</v>
      </c>
      <c r="W241" s="75">
        <f>1000*LN(G241)</f>
        <v>-0.77202512149135327</v>
      </c>
      <c r="X241" s="75">
        <f>1000*LN(H241)</f>
        <v>5.3749851816685554</v>
      </c>
      <c r="Y241" s="75">
        <f>1000*LN(I241)</f>
        <v>2.0782170185618223</v>
      </c>
      <c r="Z241" s="75">
        <f>1000*LN(J241)</f>
        <v>7.117619312269877</v>
      </c>
      <c r="AA241" s="75">
        <f>1000*LN(K241)</f>
        <v>-0.7199001510230576</v>
      </c>
      <c r="AB241" s="75" t="e">
        <f>1000*LN(L241)</f>
        <v>#N/A</v>
      </c>
      <c r="AC241" s="75">
        <f>1000*LN(M241)</f>
        <v>-21.577549023881605</v>
      </c>
      <c r="AD241" s="75">
        <f>1000*LN(N241)</f>
        <v>-19.499332005319754</v>
      </c>
      <c r="AE241" s="75" t="e">
        <f>1000*LN(O241)</f>
        <v>#N/A</v>
      </c>
      <c r="AF241" s="75">
        <f>1000*LN(P241)</f>
        <v>-193.23963695486356</v>
      </c>
      <c r="AG241" s="75">
        <f>1000*LN(Q241)</f>
        <v>-259.61603299558618</v>
      </c>
      <c r="AI241" s="40">
        <f>'d-beta'!T241/'d-beta'!Q241</f>
        <v>1.0127040088895969</v>
      </c>
      <c r="AJ241" s="40">
        <f>'d-beta'!Q241/'d-beta'!G241</f>
        <v>0.99928035891491973</v>
      </c>
      <c r="AK241" s="40">
        <f>'d-beta'!T241/'d-beta'!G241</f>
        <v>1.0119752254777745</v>
      </c>
      <c r="AL241" s="40" t="e">
        <f>'d-beta'!T243/'d-beta'!F243</f>
        <v>#N/A</v>
      </c>
      <c r="AN241" s="4">
        <f>'d-beta'!U241/'d-beta'!W241</f>
        <v>0.99704127162707634</v>
      </c>
      <c r="AO241" s="4">
        <f>'d-beta'!W241/'d-beta'!P241</f>
        <v>0.99117549108903913</v>
      </c>
      <c r="AP241" s="4">
        <f>'d-beta'!P241/'d-beta'!Q241</f>
        <v>1.0071430097687275</v>
      </c>
      <c r="AQ241" s="4">
        <f>'d-beta'!Q241/'d-beta'!G241</f>
        <v>0.99928035891491973</v>
      </c>
      <c r="AR241" s="4">
        <f>'d-beta'!U241/'d-beta'!G241</f>
        <v>0.99458564039019182</v>
      </c>
      <c r="AS241" s="4" t="e">
        <f>'d-beta'!U243/'d-beta'!F243</f>
        <v>#N/A</v>
      </c>
      <c r="AU241" s="53">
        <f t="shared" si="39"/>
        <v>12.623989963451015</v>
      </c>
      <c r="AV241" s="12">
        <f t="shared" si="40"/>
        <v>-0.7199001510230576</v>
      </c>
      <c r="AW241" s="12">
        <f t="shared" si="41"/>
        <v>11.904089812428039</v>
      </c>
      <c r="AX241" s="12" t="e">
        <f t="shared" si="37"/>
        <v>#N/A</v>
      </c>
      <c r="AY241" s="12"/>
      <c r="AZ241" s="53">
        <f t="shared" si="42"/>
        <v>-2.963114062561905</v>
      </c>
      <c r="BA241" s="53">
        <f t="shared" si="43"/>
        <v>-8.8636754771072166</v>
      </c>
      <c r="BB241" s="12">
        <f t="shared" si="44"/>
        <v>7.117619312269877</v>
      </c>
      <c r="BC241" s="12">
        <f t="shared" si="45"/>
        <v>-0.7199001510230576</v>
      </c>
      <c r="BD241" s="12">
        <f t="shared" si="46"/>
        <v>-5.4290703784224057</v>
      </c>
      <c r="BE241" s="12" t="e">
        <f t="shared" si="38"/>
        <v>#N/A</v>
      </c>
    </row>
    <row r="242" spans="1:57" x14ac:dyDescent="0.2">
      <c r="A242" s="72">
        <f>'d-beta'!A242</f>
        <v>474</v>
      </c>
      <c r="B242" s="44">
        <f t="shared" si="47"/>
        <v>1.3384193267750786</v>
      </c>
      <c r="D242" s="40" t="e">
        <f>'d-beta'!F242/'d-beta'!J242</f>
        <v>#N/A</v>
      </c>
      <c r="E242" s="39">
        <f>'d-beta'!J242/'d-beta'!K242</f>
        <v>1.0209727349127156</v>
      </c>
      <c r="F242" s="39">
        <f>'d-beta'!K242/'d-beta'!L242</f>
        <v>0.9643756636282963</v>
      </c>
      <c r="G242" s="39">
        <f>'d-beta'!L242/'d-beta'!M242</f>
        <v>0.99931824239814648</v>
      </c>
      <c r="H242" s="39">
        <f>'d-beta'!M242/'d-beta'!P242</f>
        <v>1.0053221598289941</v>
      </c>
      <c r="I242" s="39">
        <f>'d-beta'!N242/'d-beta'!P242</f>
        <v>1.0020189083862805</v>
      </c>
      <c r="J242" s="39">
        <f>'d-beta'!P242/'d-beta'!Q242</f>
        <v>1.0070912971303749</v>
      </c>
      <c r="K242" s="39">
        <f>'d-beta'!Q242/'d-beta'!G242</f>
        <v>0.99925240951505712</v>
      </c>
      <c r="L242" s="133" t="e">
        <f>'d-beta'!F242/'d-beta'!R242</f>
        <v>#N/A</v>
      </c>
      <c r="M242" s="39">
        <f>'d-beta'!R242/'d-beta'!N242</f>
        <v>0.97876498511131793</v>
      </c>
      <c r="N242" s="39">
        <f>'d-beta'!R242/'d-beta'!P242</f>
        <v>0.98074102194795687</v>
      </c>
      <c r="O242" s="133" t="e">
        <f>'d-beta'!F242/'d-beta'!S242</f>
        <v>#N/A</v>
      </c>
      <c r="P242" s="39">
        <f>'d-beta'!S242/'d-beta'!G242</f>
        <v>0.82491741387446915</v>
      </c>
      <c r="Q242" s="39">
        <f>'d-beta'!H242/'d-beta'!N242</f>
        <v>0.7725091672109563</v>
      </c>
      <c r="T242" s="75" t="e">
        <f>1000*LN(D242)</f>
        <v>#N/A</v>
      </c>
      <c r="U242" s="75">
        <f>1000*LN(E242)</f>
        <v>20.755834528915955</v>
      </c>
      <c r="V242" s="75">
        <f>1000*LN(F242)</f>
        <v>-36.274367721543427</v>
      </c>
      <c r="W242" s="75">
        <f>1000*LN(G242)</f>
        <v>-0.68199010424688089</v>
      </c>
      <c r="X242" s="75">
        <f>1000*LN(H242)</f>
        <v>5.3080471873822974</v>
      </c>
      <c r="Y242" s="75">
        <f>1000*LN(I242)</f>
        <v>2.0168731296151874</v>
      </c>
      <c r="Z242" s="75">
        <f>1000*LN(J242)</f>
        <v>7.0662721197542782</v>
      </c>
      <c r="AA242" s="75">
        <f>1000*LN(K242)</f>
        <v>-0.74787007006160644</v>
      </c>
      <c r="AB242" s="75" t="e">
        <f>1000*LN(L242)</f>
        <v>#N/A</v>
      </c>
      <c r="AC242" s="75">
        <f>1000*LN(M242)</f>
        <v>-21.463721335765687</v>
      </c>
      <c r="AD242" s="75">
        <f>1000*LN(N242)</f>
        <v>-19.446848206150502</v>
      </c>
      <c r="AE242" s="75" t="e">
        <f>1000*LN(O242)</f>
        <v>#N/A</v>
      </c>
      <c r="AF242" s="75">
        <f>1000*LN(P242)</f>
        <v>-192.47200205281823</v>
      </c>
      <c r="AG242" s="75">
        <f>1000*LN(Q242)</f>
        <v>-258.11140334089885</v>
      </c>
      <c r="AI242" s="40">
        <f>'d-beta'!T242/'d-beta'!Q242</f>
        <v>1.0126264994552485</v>
      </c>
      <c r="AJ242" s="40">
        <f>'d-beta'!Q242/'d-beta'!G242</f>
        <v>0.99925240951505712</v>
      </c>
      <c r="AK242" s="40">
        <f>'d-beta'!T242/'d-beta'!G242</f>
        <v>1.0118694695194546</v>
      </c>
      <c r="AL242" s="40" t="e">
        <f>'d-beta'!T244/'d-beta'!F244</f>
        <v>#N/A</v>
      </c>
      <c r="AN242" s="4">
        <f>'d-beta'!U242/'d-beta'!W242</f>
        <v>0.99705172409017084</v>
      </c>
      <c r="AO242" s="4">
        <f>'d-beta'!W242/'d-beta'!P242</f>
        <v>0.99123731866369591</v>
      </c>
      <c r="AP242" s="4">
        <f>'d-beta'!P242/'d-beta'!Q242</f>
        <v>1.0070912971303749</v>
      </c>
      <c r="AQ242" s="4">
        <f>'d-beta'!Q242/'d-beta'!G242</f>
        <v>0.99925240951505712</v>
      </c>
      <c r="AR242" s="4">
        <f>'d-beta'!U242/'d-beta'!G242</f>
        <v>0.99457921777377534</v>
      </c>
      <c r="AS242" s="4" t="e">
        <f>'d-beta'!U244/'d-beta'!F244</f>
        <v>#N/A</v>
      </c>
      <c r="AU242" s="53">
        <f t="shared" si="39"/>
        <v>12.547449928067309</v>
      </c>
      <c r="AV242" s="12">
        <f t="shared" si="40"/>
        <v>-0.74787007006160644</v>
      </c>
      <c r="AW242" s="12">
        <f t="shared" si="41"/>
        <v>11.799579858005508</v>
      </c>
      <c r="AX242" s="12" t="e">
        <f t="shared" si="37"/>
        <v>#N/A</v>
      </c>
      <c r="AY242" s="12"/>
      <c r="AZ242" s="53">
        <f t="shared" si="42"/>
        <v>-2.9526306366464179</v>
      </c>
      <c r="BA242" s="53">
        <f t="shared" si="43"/>
        <v>-8.8012993923960412</v>
      </c>
      <c r="BB242" s="12">
        <f t="shared" si="44"/>
        <v>7.0662721197542782</v>
      </c>
      <c r="BC242" s="12">
        <f t="shared" si="45"/>
        <v>-0.74787007006160644</v>
      </c>
      <c r="BD242" s="12">
        <f t="shared" si="46"/>
        <v>-5.4355279793498923</v>
      </c>
      <c r="BE242" s="12" t="e">
        <f t="shared" si="38"/>
        <v>#N/A</v>
      </c>
    </row>
    <row r="243" spans="1:57" x14ac:dyDescent="0.2">
      <c r="A243" s="72">
        <f>'d-beta'!A243</f>
        <v>476</v>
      </c>
      <c r="B243" s="44">
        <f t="shared" si="47"/>
        <v>1.3348461589801777</v>
      </c>
      <c r="D243" s="40" t="e">
        <f>'d-beta'!F243/'d-beta'!J243</f>
        <v>#N/A</v>
      </c>
      <c r="E243" s="39">
        <f>'d-beta'!J243/'d-beta'!K243</f>
        <v>1.0209193415901261</v>
      </c>
      <c r="F243" s="39">
        <f>'d-beta'!K243/'d-beta'!L243</f>
        <v>0.96444830832385942</v>
      </c>
      <c r="G243" s="39">
        <f>'d-beta'!L243/'d-beta'!M243</f>
        <v>0.9994087646780595</v>
      </c>
      <c r="H243" s="39">
        <f>'d-beta'!M243/'d-beta'!P243</f>
        <v>1.0052526128137942</v>
      </c>
      <c r="I243" s="39">
        <f>'d-beta'!N243/'d-beta'!P243</f>
        <v>1.00195531312959</v>
      </c>
      <c r="J243" s="39">
        <f>'d-beta'!P243/'d-beta'!Q243</f>
        <v>1.0070408295056072</v>
      </c>
      <c r="K243" s="39">
        <f>'d-beta'!Q243/'d-beta'!G243</f>
        <v>0.99922951812598171</v>
      </c>
      <c r="L243" s="133" t="e">
        <f>'d-beta'!F243/'d-beta'!R243</f>
        <v>#N/A</v>
      </c>
      <c r="M243" s="39">
        <f>'d-beta'!R243/'d-beta'!N243</f>
        <v>0.97887759839067412</v>
      </c>
      <c r="N243" s="39">
        <f>'d-beta'!R243/'d-beta'!P243</f>
        <v>0.98079161061106901</v>
      </c>
      <c r="O243" s="133" t="e">
        <f>'d-beta'!F243/'d-beta'!S243</f>
        <v>#N/A</v>
      </c>
      <c r="P243" s="39">
        <f>'d-beta'!S243/'d-beta'!G243</f>
        <v>0.82555242944140783</v>
      </c>
      <c r="Q243" s="39">
        <f>'d-beta'!H243/'d-beta'!N243</f>
        <v>0.77365760561200803</v>
      </c>
      <c r="T243" s="75" t="e">
        <f>1000*LN(D243)</f>
        <v>#N/A</v>
      </c>
      <c r="U243" s="75">
        <f>1000*LN(E243)</f>
        <v>20.703536639898154</v>
      </c>
      <c r="V243" s="75">
        <f>1000*LN(F243)</f>
        <v>-36.199042345403541</v>
      </c>
      <c r="W243" s="75">
        <f>1000*LN(G243)</f>
        <v>-0.59141017046459821</v>
      </c>
      <c r="X243" s="75">
        <f>1000*LN(H243)</f>
        <v>5.2388659600298597</v>
      </c>
      <c r="Y243" s="75">
        <f>1000*LN(I243)</f>
        <v>1.9534039931072606</v>
      </c>
      <c r="Z243" s="75">
        <f>1000*LN(J243)</f>
        <v>7.0161586002777439</v>
      </c>
      <c r="AA243" s="75">
        <f>1000*LN(K243)</f>
        <v>-0.77077884772909278</v>
      </c>
      <c r="AB243" s="75" t="e">
        <f>1000*LN(L243)</f>
        <v>#N/A</v>
      </c>
      <c r="AC243" s="75">
        <f>1000*LN(M243)</f>
        <v>-21.348671448284232</v>
      </c>
      <c r="AD243" s="75">
        <f>1000*LN(N243)</f>
        <v>-19.395267455176857</v>
      </c>
      <c r="AE243" s="75" t="e">
        <f>1000*LN(O243)</f>
        <v>#N/A</v>
      </c>
      <c r="AF243" s="75">
        <f>1000*LN(P243)</f>
        <v>-191.70250529303866</v>
      </c>
      <c r="AG243" s="75">
        <f>1000*LN(Q243)</f>
        <v>-256.62587327721405</v>
      </c>
      <c r="AI243" s="40">
        <f>'d-beta'!T243/'d-beta'!Q243</f>
        <v>1.0125499333434285</v>
      </c>
      <c r="AJ243" s="40">
        <f>'d-beta'!Q243/'d-beta'!G243</f>
        <v>0.99922951812598171</v>
      </c>
      <c r="AK243" s="40">
        <f>'d-beta'!T243/'d-beta'!G243</f>
        <v>1.0117697819732487</v>
      </c>
      <c r="AL243" s="40" t="e">
        <f>'d-beta'!T245/'d-beta'!F245</f>
        <v>#N/A</v>
      </c>
      <c r="AN243" s="4">
        <f>'d-beta'!U243/'d-beta'!W243</f>
        <v>0.99706059043901751</v>
      </c>
      <c r="AO243" s="4">
        <f>'d-beta'!W243/'d-beta'!P243</f>
        <v>0.99129974632565432</v>
      </c>
      <c r="AP243" s="4">
        <f>'d-beta'!P243/'d-beta'!Q243</f>
        <v>1.0070408295056072</v>
      </c>
      <c r="AQ243" s="4">
        <f>'d-beta'!Q243/'d-beta'!G243</f>
        <v>0.99922951812598171</v>
      </c>
      <c r="AR243" s="4">
        <f>'d-beta'!U243/'d-beta'!G243</f>
        <v>0.99457807179867885</v>
      </c>
      <c r="AS243" s="4" t="e">
        <f>'d-beta'!U245/'d-beta'!F245</f>
        <v>#N/A</v>
      </c>
      <c r="AU243" s="53">
        <f t="shared" si="39"/>
        <v>12.471835664918173</v>
      </c>
      <c r="AV243" s="12">
        <f t="shared" si="40"/>
        <v>-0.77077884772909278</v>
      </c>
      <c r="AW243" s="12">
        <f t="shared" si="41"/>
        <v>11.701056817188897</v>
      </c>
      <c r="AX243" s="12" t="e">
        <f t="shared" si="37"/>
        <v>#N/A</v>
      </c>
      <c r="AY243" s="12"/>
      <c r="AZ243" s="53">
        <f t="shared" si="42"/>
        <v>-2.9437381095985398</v>
      </c>
      <c r="BA243" s="53">
        <f t="shared" si="43"/>
        <v>-8.7383218439996124</v>
      </c>
      <c r="BB243" s="12">
        <f t="shared" si="44"/>
        <v>7.0161586002777439</v>
      </c>
      <c r="BC243" s="12">
        <f t="shared" si="45"/>
        <v>-0.77077884772909278</v>
      </c>
      <c r="BD243" s="12">
        <f t="shared" si="46"/>
        <v>-5.4366802010494943</v>
      </c>
      <c r="BE243" s="12" t="e">
        <f t="shared" si="38"/>
        <v>#N/A</v>
      </c>
    </row>
    <row r="244" spans="1:57" x14ac:dyDescent="0.2">
      <c r="A244" s="72">
        <f>'d-beta'!A244</f>
        <v>478</v>
      </c>
      <c r="B244" s="44">
        <f t="shared" si="47"/>
        <v>1.3312920189043467</v>
      </c>
      <c r="D244" s="40" t="e">
        <f>'d-beta'!F244/'d-beta'!J244</f>
        <v>#N/A</v>
      </c>
      <c r="E244" s="39">
        <f>'d-beta'!J244/'d-beta'!K244</f>
        <v>1.020859742301953</v>
      </c>
      <c r="F244" s="39">
        <f>'d-beta'!K244/'d-beta'!L244</f>
        <v>0.96452228642179116</v>
      </c>
      <c r="G244" s="39">
        <f>'d-beta'!L244/'d-beta'!M244</f>
        <v>0.99949468386804019</v>
      </c>
      <c r="H244" s="39">
        <f>'d-beta'!M244/'d-beta'!P244</f>
        <v>1.005185948510646</v>
      </c>
      <c r="I244" s="39">
        <f>'d-beta'!N244/'d-beta'!P244</f>
        <v>1.0018895431478354</v>
      </c>
      <c r="J244" s="39">
        <f>'d-beta'!P244/'d-beta'!Q244</f>
        <v>1.0069934114140962</v>
      </c>
      <c r="K244" s="39">
        <f>'d-beta'!Q244/'d-beta'!G244</f>
        <v>0.99919956679690791</v>
      </c>
      <c r="L244" s="133" t="e">
        <f>'d-beta'!F244/'d-beta'!R244</f>
        <v>#N/A</v>
      </c>
      <c r="M244" s="39">
        <f>'d-beta'!R244/'d-beta'!N244</f>
        <v>0.97899659600004141</v>
      </c>
      <c r="N244" s="39">
        <f>'d-beta'!R244/'d-beta'!P244</f>
        <v>0.98084645230976741</v>
      </c>
      <c r="O244" s="133" t="e">
        <f>'d-beta'!F244/'d-beta'!S244</f>
        <v>#N/A</v>
      </c>
      <c r="P244" s="39">
        <f>'d-beta'!S244/'d-beta'!G244</f>
        <v>0.82617561316499</v>
      </c>
      <c r="Q244" s="39">
        <f>'d-beta'!H244/'d-beta'!N244</f>
        <v>0.77480833100536983</v>
      </c>
      <c r="T244" s="75" t="e">
        <f>1000*LN(D244)</f>
        <v>#N/A</v>
      </c>
      <c r="U244" s="75">
        <f>1000*LN(E244)</f>
        <v>20.645156878189127</v>
      </c>
      <c r="V244" s="75">
        <f>1000*LN(F244)</f>
        <v>-36.122340193313171</v>
      </c>
      <c r="W244" s="75">
        <f>1000*LN(G244)</f>
        <v>-0.50544384718260638</v>
      </c>
      <c r="X244" s="75">
        <f>1000*LN(H244)</f>
        <v>5.1725477899996521</v>
      </c>
      <c r="Y244" s="75">
        <f>1000*LN(I244)</f>
        <v>1.8877602067910295</v>
      </c>
      <c r="Z244" s="75">
        <f>1000*LN(J244)</f>
        <v>6.9690709286220667</v>
      </c>
      <c r="AA244" s="75">
        <f>1000*LN(K244)</f>
        <v>-0.80075372079514873</v>
      </c>
      <c r="AB244" s="75" t="e">
        <f>1000*LN(L244)</f>
        <v>#N/A</v>
      </c>
      <c r="AC244" s="75">
        <f>1000*LN(M244)</f>
        <v>-21.227113474993871</v>
      </c>
      <c r="AD244" s="75">
        <f>1000*LN(N244)</f>
        <v>-19.339353268202903</v>
      </c>
      <c r="AE244" s="75" t="e">
        <f>1000*LN(O244)</f>
        <v>#N/A</v>
      </c>
      <c r="AF244" s="75">
        <f>1000*LN(P244)</f>
        <v>-190.94792132149243</v>
      </c>
      <c r="AG244" s="75">
        <f>1000*LN(Q244)</f>
        <v>-255.13959504792717</v>
      </c>
      <c r="AI244" s="40">
        <f>'d-beta'!T244/'d-beta'!Q244</f>
        <v>1.0124761189082345</v>
      </c>
      <c r="AJ244" s="40">
        <f>'d-beta'!Q244/'d-beta'!G244</f>
        <v>0.99919956679690791</v>
      </c>
      <c r="AK244" s="40">
        <f>'d-beta'!T244/'d-beta'!G244</f>
        <v>1.0116656994053226</v>
      </c>
      <c r="AL244" s="40" t="e">
        <f>'d-beta'!T246/'d-beta'!F246</f>
        <v>#N/A</v>
      </c>
      <c r="AN244" s="4">
        <f>'d-beta'!U244/'d-beta'!W244</f>
        <v>0.99707305419297065</v>
      </c>
      <c r="AO244" s="4">
        <f>'d-beta'!W244/'d-beta'!P244</f>
        <v>0.99135757061534169</v>
      </c>
      <c r="AP244" s="4">
        <f>'d-beta'!P244/'d-beta'!Q244</f>
        <v>1.0069934114140962</v>
      </c>
      <c r="AQ244" s="4">
        <f>'d-beta'!Q244/'d-beta'!G244</f>
        <v>0.99919956679690791</v>
      </c>
      <c r="AR244" s="4">
        <f>'d-beta'!U244/'d-beta'!G244</f>
        <v>0.99457187357265742</v>
      </c>
      <c r="AS244" s="4" t="e">
        <f>'d-beta'!U246/'d-beta'!F246</f>
        <v>#N/A</v>
      </c>
      <c r="AU244" s="53">
        <f t="shared" si="39"/>
        <v>12.398933456924793</v>
      </c>
      <c r="AV244" s="12">
        <f t="shared" si="40"/>
        <v>-0.80075372079514873</v>
      </c>
      <c r="AW244" s="12">
        <f t="shared" si="41"/>
        <v>11.598179736129666</v>
      </c>
      <c r="AX244" s="12" t="e">
        <f t="shared" si="37"/>
        <v>#N/A</v>
      </c>
      <c r="AY244" s="12"/>
      <c r="AZ244" s="53">
        <f t="shared" si="42"/>
        <v>-2.9312376896925283</v>
      </c>
      <c r="BA244" s="53">
        <f t="shared" si="43"/>
        <v>-8.6799917541654494</v>
      </c>
      <c r="BB244" s="12">
        <f t="shared" si="44"/>
        <v>6.9690709286220667</v>
      </c>
      <c r="BC244" s="12">
        <f t="shared" si="45"/>
        <v>-0.80075372079514873</v>
      </c>
      <c r="BD244" s="12">
        <f t="shared" si="46"/>
        <v>-5.4429122360309492</v>
      </c>
      <c r="BE244" s="12" t="e">
        <f t="shared" si="38"/>
        <v>#N/A</v>
      </c>
    </row>
    <row r="245" spans="1:57" x14ac:dyDescent="0.2">
      <c r="A245" s="72">
        <f>'d-beta'!A245</f>
        <v>480</v>
      </c>
      <c r="B245" s="44">
        <f t="shared" si="47"/>
        <v>1.3277567549624909</v>
      </c>
      <c r="D245" s="40" t="e">
        <f>'d-beta'!F245/'d-beta'!J245</f>
        <v>#N/A</v>
      </c>
      <c r="E245" s="39">
        <f>'d-beta'!J245/'d-beta'!K245</f>
        <v>1.0207992534151431</v>
      </c>
      <c r="F245" s="39">
        <f>'d-beta'!K245/'d-beta'!L245</f>
        <v>0.96459760362560276</v>
      </c>
      <c r="G245" s="39">
        <f>'d-beta'!L245/'d-beta'!M245</f>
        <v>0.99958628963862395</v>
      </c>
      <c r="H245" s="39">
        <f>'d-beta'!M245/'d-beta'!P245</f>
        <v>1.0051136102785787</v>
      </c>
      <c r="I245" s="39">
        <f>'d-beta'!N245/'d-beta'!P245</f>
        <v>1.0018285855506137</v>
      </c>
      <c r="J245" s="39">
        <f>'d-beta'!P245/'d-beta'!Q245</f>
        <v>1.006945503289703</v>
      </c>
      <c r="K245" s="39">
        <f>'d-beta'!Q245/'d-beta'!G245</f>
        <v>0.99917469300107098</v>
      </c>
      <c r="L245" s="133" t="e">
        <f>'d-beta'!F245/'d-beta'!R245</f>
        <v>#N/A</v>
      </c>
      <c r="M245" s="39">
        <f>'d-beta'!R245/'d-beta'!N245</f>
        <v>0.97910656843416</v>
      </c>
      <c r="N245" s="39">
        <f>'d-beta'!R245/'d-beta'!P245</f>
        <v>0.98089694855770959</v>
      </c>
      <c r="O245" s="133" t="e">
        <f>'d-beta'!F245/'d-beta'!S245</f>
        <v>#N/A</v>
      </c>
      <c r="P245" s="39">
        <f>'d-beta'!S245/'d-beta'!G245</f>
        <v>0.82680068403244444</v>
      </c>
      <c r="Q245" s="39">
        <f>'d-beta'!H245/'d-beta'!N245</f>
        <v>0.77594687143301855</v>
      </c>
      <c r="T245" s="75" t="e">
        <f>1000*LN(D245)</f>
        <v>#N/A</v>
      </c>
      <c r="U245" s="75">
        <f>1000*LN(E245)</f>
        <v>20.585902235808142</v>
      </c>
      <c r="V245" s="75">
        <f>1000*LN(F245)</f>
        <v>-36.044255669651946</v>
      </c>
      <c r="W245" s="75">
        <f>1000*LN(G245)</f>
        <v>-0.41379596311797257</v>
      </c>
      <c r="X245" s="75">
        <f>1000*LN(H245)</f>
        <v>5.1005801752406796</v>
      </c>
      <c r="Y245" s="75">
        <f>1000*LN(I245)</f>
        <v>1.8269157233605273</v>
      </c>
      <c r="Z245" s="75">
        <f>1000*LN(J245)</f>
        <v>6.9214943868983756</v>
      </c>
      <c r="AA245" s="75">
        <f>1000*LN(K245)</f>
        <v>-0.82564775224722697</v>
      </c>
      <c r="AB245" s="75" t="e">
        <f>1000*LN(L245)</f>
        <v>#N/A</v>
      </c>
      <c r="AC245" s="75">
        <f>1000*LN(M245)</f>
        <v>-21.114787999777153</v>
      </c>
      <c r="AD245" s="75">
        <f>1000*LN(N245)</f>
        <v>-19.287872276416714</v>
      </c>
      <c r="AE245" s="75" t="e">
        <f>1000*LN(O245)</f>
        <v>#N/A</v>
      </c>
      <c r="AF245" s="75">
        <f>1000*LN(P245)</f>
        <v>-190.19162384970349</v>
      </c>
      <c r="AG245" s="75">
        <f>1000*LN(Q245)</f>
        <v>-253.6712257909013</v>
      </c>
      <c r="AI245" s="40">
        <f>'d-beta'!T245/'d-beta'!Q245</f>
        <v>1.0124032874900124</v>
      </c>
      <c r="AJ245" s="40">
        <f>'d-beta'!Q245/'d-beta'!G245</f>
        <v>0.99917469300107098</v>
      </c>
      <c r="AK245" s="40">
        <f>'d-beta'!T245/'d-beta'!G245</f>
        <v>1.0115677439711082</v>
      </c>
      <c r="AL245" s="40" t="e">
        <f>'d-beta'!T247/'d-beta'!F247</f>
        <v>#N/A</v>
      </c>
      <c r="AN245" s="4">
        <f>'d-beta'!U245/'d-beta'!W245</f>
        <v>0.99708565858889042</v>
      </c>
      <c r="AO245" s="4">
        <f>'d-beta'!W245/'d-beta'!P245</f>
        <v>0.9914142433554527</v>
      </c>
      <c r="AP245" s="4">
        <f>'d-beta'!P245/'d-beta'!Q245</f>
        <v>1.006945503289703</v>
      </c>
      <c r="AQ245" s="4">
        <f>'d-beta'!Q245/'d-beta'!G245</f>
        <v>0.99917469300107098</v>
      </c>
      <c r="AR245" s="4">
        <f>'d-beta'!U245/'d-beta'!G245</f>
        <v>0.99456922394691571</v>
      </c>
      <c r="AS245" s="4" t="e">
        <f>'d-beta'!U247/'d-beta'!F247</f>
        <v>#N/A</v>
      </c>
      <c r="AU245" s="53">
        <f t="shared" si="39"/>
        <v>12.326996907989193</v>
      </c>
      <c r="AV245" s="12">
        <f t="shared" si="40"/>
        <v>-0.82564775224722697</v>
      </c>
      <c r="AW245" s="12">
        <f t="shared" si="41"/>
        <v>11.501349155741975</v>
      </c>
      <c r="AX245" s="12" t="e">
        <f t="shared" si="37"/>
        <v>#N/A</v>
      </c>
      <c r="AY245" s="12"/>
      <c r="AZ245" s="53">
        <f t="shared" si="42"/>
        <v>-2.9185963729917597</v>
      </c>
      <c r="BA245" s="53">
        <f t="shared" si="43"/>
        <v>-8.6228265879802937</v>
      </c>
      <c r="BB245" s="12">
        <f t="shared" si="44"/>
        <v>6.9214943868983756</v>
      </c>
      <c r="BC245" s="12">
        <f t="shared" si="45"/>
        <v>-0.82564775224722697</v>
      </c>
      <c r="BD245" s="12">
        <f t="shared" si="46"/>
        <v>-5.4455763263209818</v>
      </c>
      <c r="BE245" s="12" t="e">
        <f t="shared" si="38"/>
        <v>#N/A</v>
      </c>
    </row>
    <row r="246" spans="1:57" x14ac:dyDescent="0.2">
      <c r="A246" s="72">
        <f>'d-beta'!A246</f>
        <v>482</v>
      </c>
      <c r="B246" s="44">
        <f t="shared" si="47"/>
        <v>1.3242402171753958</v>
      </c>
      <c r="D246" s="40" t="e">
        <f>'d-beta'!F246/'d-beta'!J246</f>
        <v>#N/A</v>
      </c>
      <c r="E246" s="39">
        <f>'d-beta'!J246/'d-beta'!K246</f>
        <v>1.0207378724319673</v>
      </c>
      <c r="F246" s="39">
        <f>'d-beta'!K246/'d-beta'!L246</f>
        <v>0.96467426549554081</v>
      </c>
      <c r="G246" s="39">
        <f>'d-beta'!L246/'d-beta'!M246</f>
        <v>0.9996680721735568</v>
      </c>
      <c r="H246" s="39">
        <f>'d-beta'!M246/'d-beta'!P246</f>
        <v>1.0050529233935119</v>
      </c>
      <c r="I246" s="39">
        <f>'d-beta'!N246/'d-beta'!P246</f>
        <v>1.001763786277958</v>
      </c>
      <c r="J246" s="39">
        <f>'d-beta'!P246/'d-beta'!Q246</f>
        <v>1.0068971238255573</v>
      </c>
      <c r="K246" s="39">
        <f>'d-beta'!Q246/'d-beta'!G246</f>
        <v>0.99914796177349097</v>
      </c>
      <c r="L246" s="133" t="e">
        <f>'d-beta'!F246/'d-beta'!R246</f>
        <v>#N/A</v>
      </c>
      <c r="M246" s="39">
        <f>'d-beta'!R246/'d-beta'!N246</f>
        <v>0.97922282003517502</v>
      </c>
      <c r="N246" s="39">
        <f>'d-beta'!R246/'d-beta'!P246</f>
        <v>0.98094995980821631</v>
      </c>
      <c r="O246" s="133" t="e">
        <f>'d-beta'!F246/'d-beta'!S246</f>
        <v>#N/A</v>
      </c>
      <c r="P246" s="39">
        <f>'d-beta'!S246/'d-beta'!G246</f>
        <v>0.82742327942441218</v>
      </c>
      <c r="Q246" s="39">
        <f>'d-beta'!H246/'d-beta'!N246</f>
        <v>0.77708110020709531</v>
      </c>
      <c r="T246" s="75" t="e">
        <f>1000*LN(D246)</f>
        <v>#N/A</v>
      </c>
      <c r="U246" s="75">
        <f>1000*LN(E246)</f>
        <v>20.525770110443251</v>
      </c>
      <c r="V246" s="75">
        <f>1000*LN(F246)</f>
        <v>-35.964783334824084</v>
      </c>
      <c r="W246" s="75">
        <f>1000*LN(G246)</f>
        <v>-0.3319829266773896</v>
      </c>
      <c r="X246" s="75">
        <f>1000*LN(H246)</f>
        <v>5.0402002175917477</v>
      </c>
      <c r="Y246" s="75">
        <f>1000*LN(I246)</f>
        <v>1.7622326335370879</v>
      </c>
      <c r="Z246" s="75">
        <f>1000*LN(J246)</f>
        <v>6.873447470517112</v>
      </c>
      <c r="AA246" s="75">
        <f>1000*LN(K246)</f>
        <v>-0.85240141739508313</v>
      </c>
      <c r="AB246" s="75" t="e">
        <f>1000*LN(L246)</f>
        <v>#N/A</v>
      </c>
      <c r="AC246" s="75">
        <f>1000*LN(M246)</f>
        <v>-20.996062721143158</v>
      </c>
      <c r="AD246" s="75">
        <f>1000*LN(N246)</f>
        <v>-19.233830087606197</v>
      </c>
      <c r="AE246" s="75" t="e">
        <f>1000*LN(O246)</f>
        <v>#N/A</v>
      </c>
      <c r="AF246" s="75">
        <f>1000*LN(P246)</f>
        <v>-189.43888971560955</v>
      </c>
      <c r="AG246" s="75">
        <f>1000*LN(Q246)</f>
        <v>-252.21055799038496</v>
      </c>
      <c r="AI246" s="40">
        <f>'d-beta'!T246/'d-beta'!Q246</f>
        <v>1.0123314865178745</v>
      </c>
      <c r="AJ246" s="40">
        <f>'d-beta'!Q246/'d-beta'!G246</f>
        <v>0.99914796177349097</v>
      </c>
      <c r="AK246" s="40">
        <f>'d-beta'!T246/'d-beta'!G246</f>
        <v>1.0114689413934626</v>
      </c>
      <c r="AL246" s="40" t="e">
        <f>'d-beta'!T248/'d-beta'!F248</f>
        <v>#N/A</v>
      </c>
      <c r="AN246" s="4">
        <f>'d-beta'!U246/'d-beta'!W246</f>
        <v>0.99709317608748227</v>
      </c>
      <c r="AO246" s="4">
        <f>'d-beta'!W246/'d-beta'!P246</f>
        <v>0.99147668038018621</v>
      </c>
      <c r="AP246" s="4">
        <f>'d-beta'!P246/'d-beta'!Q246</f>
        <v>1.0068971238255573</v>
      </c>
      <c r="AQ246" s="4">
        <f>'d-beta'!Q246/'d-beta'!G246</f>
        <v>0.99914796177349097</v>
      </c>
      <c r="AR246" s="4">
        <f>'d-beta'!U246/'d-beta'!G246</f>
        <v>0.99456496184348797</v>
      </c>
      <c r="AS246" s="4" t="e">
        <f>'d-beta'!U248/'d-beta'!F248</f>
        <v>#N/A</v>
      </c>
      <c r="AU246" s="53">
        <f t="shared" si="39"/>
        <v>12.25607307827114</v>
      </c>
      <c r="AV246" s="12">
        <f t="shared" si="40"/>
        <v>-0.85240141739508313</v>
      </c>
      <c r="AW246" s="12">
        <f t="shared" si="41"/>
        <v>11.403671660876027</v>
      </c>
      <c r="AX246" s="12" t="e">
        <f t="shared" si="37"/>
        <v>#N/A</v>
      </c>
      <c r="AY246" s="12"/>
      <c r="AZ246" s="53">
        <f t="shared" si="42"/>
        <v>-2.9110569302284905</v>
      </c>
      <c r="BA246" s="53">
        <f t="shared" si="43"/>
        <v>-8.5598508347436741</v>
      </c>
      <c r="BB246" s="12">
        <f t="shared" si="44"/>
        <v>6.873447470517112</v>
      </c>
      <c r="BC246" s="12">
        <f t="shared" si="45"/>
        <v>-0.85240141739508313</v>
      </c>
      <c r="BD246" s="12">
        <f t="shared" si="46"/>
        <v>-5.4498617118502208</v>
      </c>
      <c r="BE246" s="12" t="e">
        <f t="shared" si="38"/>
        <v>#N/A</v>
      </c>
    </row>
    <row r="247" spans="1:57" x14ac:dyDescent="0.2">
      <c r="A247" s="72">
        <f>'d-beta'!A247</f>
        <v>484</v>
      </c>
      <c r="B247" s="44">
        <f t="shared" si="47"/>
        <v>1.3207422571485175</v>
      </c>
      <c r="D247" s="40" t="e">
        <f>'d-beta'!F247/'d-beta'!J247</f>
        <v>#N/A</v>
      </c>
      <c r="E247" s="39">
        <f>'d-beta'!J247/'d-beta'!K247</f>
        <v>1.0206755969714618</v>
      </c>
      <c r="F247" s="39">
        <f>'d-beta'!K247/'d-beta'!L247</f>
        <v>0.96475227744509939</v>
      </c>
      <c r="G247" s="39">
        <f>'d-beta'!L247/'d-beta'!M247</f>
        <v>0.99975553683071705</v>
      </c>
      <c r="H247" s="39">
        <f>'d-beta'!M247/'d-beta'!P247</f>
        <v>1.004986491886076</v>
      </c>
      <c r="I247" s="39">
        <f>'d-beta'!N247/'d-beta'!P247</f>
        <v>1.0017037597401863</v>
      </c>
      <c r="J247" s="39">
        <f>'d-beta'!P247/'d-beta'!Q247</f>
        <v>1.0068483438365514</v>
      </c>
      <c r="K247" s="39">
        <f>'d-beta'!Q247/'d-beta'!G247</f>
        <v>0.99912109654529335</v>
      </c>
      <c r="L247" s="133" t="e">
        <f>'d-beta'!F247/'d-beta'!R247</f>
        <v>#N/A</v>
      </c>
      <c r="M247" s="39">
        <f>'d-beta'!R247/'d-beta'!N247</f>
        <v>0.97933517716432716</v>
      </c>
      <c r="N247" s="39">
        <f>'d-beta'!R247/'d-beta'!P247</f>
        <v>0.98100372901132793</v>
      </c>
      <c r="O247" s="133" t="e">
        <f>'d-beta'!F247/'d-beta'!S247</f>
        <v>#N/A</v>
      </c>
      <c r="P247" s="39">
        <f>'d-beta'!S247/'d-beta'!G247</f>
        <v>0.82803807119945316</v>
      </c>
      <c r="Q247" s="39">
        <f>'d-beta'!H247/'d-beta'!N247</f>
        <v>0.77820800500965404</v>
      </c>
      <c r="T247" s="75" t="e">
        <f>1000*LN(D247)</f>
        <v>#N/A</v>
      </c>
      <c r="U247" s="75">
        <f>1000*LN(E247)</f>
        <v>20.464758011269591</v>
      </c>
      <c r="V247" s="75">
        <f>1000*LN(F247)</f>
        <v>-35.883917908890631</v>
      </c>
      <c r="W247" s="75">
        <f>1000*LN(G247)</f>
        <v>-0.24449305527429907</v>
      </c>
      <c r="X247" s="75">
        <f>1000*LN(H247)</f>
        <v>4.9741005113321552</v>
      </c>
      <c r="Y247" s="75">
        <f>1000*LN(I247)</f>
        <v>1.7023099880128616</v>
      </c>
      <c r="Z247" s="75">
        <f>1000*LN(J247)</f>
        <v>6.8250004450128916</v>
      </c>
      <c r="AA247" s="75">
        <f>1000*LN(K247)</f>
        <v>-0.87928991680650448</v>
      </c>
      <c r="AB247" s="75" t="e">
        <f>1000*LN(L247)</f>
        <v>#N/A</v>
      </c>
      <c r="AC247" s="75">
        <f>1000*LN(M247)</f>
        <v>-20.881328177222525</v>
      </c>
      <c r="AD247" s="75">
        <f>1000*LN(N247)</f>
        <v>-19.179018189209724</v>
      </c>
      <c r="AE247" s="75" t="e">
        <f>1000*LN(O247)</f>
        <v>#N/A</v>
      </c>
      <c r="AF247" s="75">
        <f>1000*LN(P247)</f>
        <v>-188.69614594442729</v>
      </c>
      <c r="AG247" s="75">
        <f>1000*LN(Q247)</f>
        <v>-250.7614319134594</v>
      </c>
      <c r="AI247" s="40">
        <f>'d-beta'!T247/'d-beta'!Q247</f>
        <v>1.0122589703045064</v>
      </c>
      <c r="AJ247" s="40">
        <f>'d-beta'!Q247/'d-beta'!G247</f>
        <v>0.99912109654529335</v>
      </c>
      <c r="AK247" s="40">
        <f>'d-beta'!T247/'d-beta'!G247</f>
        <v>1.0113692923984479</v>
      </c>
      <c r="AL247" s="40" t="e">
        <f>'d-beta'!T249/'d-beta'!F249</f>
        <v>#N/A</v>
      </c>
      <c r="AN247" s="4">
        <f>'d-beta'!U247/'d-beta'!W247</f>
        <v>0.99710253783575553</v>
      </c>
      <c r="AO247" s="4">
        <f>'d-beta'!W247/'d-beta'!P247</f>
        <v>0.99153617272124339</v>
      </c>
      <c r="AP247" s="4">
        <f>'d-beta'!P247/'d-beta'!Q247</f>
        <v>1.0068483438365514</v>
      </c>
      <c r="AQ247" s="4">
        <f>'d-beta'!Q247/'d-beta'!G247</f>
        <v>0.99912109654529335</v>
      </c>
      <c r="AR247" s="4">
        <f>'d-beta'!U247/'d-beta'!G247</f>
        <v>0.9945590496137523</v>
      </c>
      <c r="AS247" s="4" t="e">
        <f>'d-beta'!U249/'d-beta'!F249</f>
        <v>#N/A</v>
      </c>
      <c r="AU247" s="53">
        <f t="shared" si="39"/>
        <v>12.184437638960663</v>
      </c>
      <c r="AV247" s="12">
        <f t="shared" si="40"/>
        <v>-0.87928991680650448</v>
      </c>
      <c r="AW247" s="12">
        <f t="shared" si="41"/>
        <v>11.305147722154047</v>
      </c>
      <c r="AX247" s="12" t="e">
        <f t="shared" si="37"/>
        <v>#N/A</v>
      </c>
      <c r="AY247" s="12"/>
      <c r="AZ247" s="53">
        <f t="shared" si="42"/>
        <v>-2.9016679337443758</v>
      </c>
      <c r="BA247" s="53">
        <f t="shared" si="43"/>
        <v>-8.4998488625103814</v>
      </c>
      <c r="BB247" s="12">
        <f t="shared" si="44"/>
        <v>6.8250004450128916</v>
      </c>
      <c r="BC247" s="12">
        <f t="shared" si="45"/>
        <v>-0.87928991680650448</v>
      </c>
      <c r="BD247" s="12">
        <f t="shared" si="46"/>
        <v>-5.4558062680484616</v>
      </c>
      <c r="BE247" s="12" t="e">
        <f t="shared" si="38"/>
        <v>#N/A</v>
      </c>
    </row>
    <row r="248" spans="1:57" x14ac:dyDescent="0.2">
      <c r="A248" s="72">
        <f>'d-beta'!A248</f>
        <v>486</v>
      </c>
      <c r="B248" s="44">
        <f t="shared" si="47"/>
        <v>1.3172627280511098</v>
      </c>
      <c r="D248" s="40" t="e">
        <f>'d-beta'!F248/'d-beta'!J248</f>
        <v>#N/A</v>
      </c>
      <c r="E248" s="39">
        <f>'d-beta'!J248/'d-beta'!K248</f>
        <v>1.02061794350478</v>
      </c>
      <c r="F248" s="39">
        <f>'d-beta'!K248/'d-beta'!L248</f>
        <v>0.9648264276547126</v>
      </c>
      <c r="G248" s="39">
        <f>'d-beta'!L248/'d-beta'!M248</f>
        <v>0.99984351200784527</v>
      </c>
      <c r="H248" s="39">
        <f>'d-beta'!M248/'d-beta'!P248</f>
        <v>1.0049178507723679</v>
      </c>
      <c r="I248" s="39">
        <f>'d-beta'!N248/'d-beta'!P248</f>
        <v>1.0016416512567885</v>
      </c>
      <c r="J248" s="39">
        <f>'d-beta'!P248/'d-beta'!Q248</f>
        <v>1.0068025869096251</v>
      </c>
      <c r="K248" s="39">
        <f>'d-beta'!Q248/'d-beta'!G248</f>
        <v>0.99909762326082685</v>
      </c>
      <c r="L248" s="133" t="e">
        <f>'d-beta'!F248/'d-beta'!R248</f>
        <v>#N/A</v>
      </c>
      <c r="M248" s="39">
        <f>'d-beta'!R248/'d-beta'!N248</f>
        <v>0.97944348790839586</v>
      </c>
      <c r="N248" s="39">
        <f>'d-beta'!R248/'d-beta'!P248</f>
        <v>0.98105139254127394</v>
      </c>
      <c r="O248" s="133" t="e">
        <f>'d-beta'!F248/'d-beta'!S248</f>
        <v>#N/A</v>
      </c>
      <c r="P248" s="39">
        <f>'d-beta'!S248/'d-beta'!G248</f>
        <v>0.82865458840402428</v>
      </c>
      <c r="Q248" s="39">
        <f>'d-beta'!H248/'d-beta'!N248</f>
        <v>0.77932626136286332</v>
      </c>
      <c r="T248" s="75" t="e">
        <f>1000*LN(D248)</f>
        <v>#N/A</v>
      </c>
      <c r="U248" s="75">
        <f>1000*LN(E248)</f>
        <v>20.408270822578711</v>
      </c>
      <c r="V248" s="75">
        <f>1000*LN(F248)</f>
        <v>-35.807061536612338</v>
      </c>
      <c r="W248" s="75">
        <f>1000*LN(G248)</f>
        <v>-0.15650023767810942</v>
      </c>
      <c r="X248" s="75">
        <f>1000*LN(H248)</f>
        <v>4.9057976450932816</v>
      </c>
      <c r="Y248" s="75">
        <f>1000*LN(I248)</f>
        <v>1.6403052203110036</v>
      </c>
      <c r="Z248" s="75">
        <f>1000*LN(J248)</f>
        <v>6.7795537131731862</v>
      </c>
      <c r="AA248" s="75">
        <f>1000*LN(K248)</f>
        <v>-0.90278412615898151</v>
      </c>
      <c r="AB248" s="75" t="e">
        <f>1000*LN(L248)</f>
        <v>#N/A</v>
      </c>
      <c r="AC248" s="75">
        <f>1000*LN(M248)</f>
        <v>-20.770738097689406</v>
      </c>
      <c r="AD248" s="75">
        <f>1000*LN(N248)</f>
        <v>-19.130432877378457</v>
      </c>
      <c r="AE248" s="75" t="e">
        <f>1000*LN(O248)</f>
        <v>#N/A</v>
      </c>
      <c r="AF248" s="75">
        <f>1000*LN(P248)</f>
        <v>-187.95187122399921</v>
      </c>
      <c r="AG248" s="75">
        <f>1000*LN(Q248)</f>
        <v>-249.32550004409757</v>
      </c>
      <c r="AI248" s="40">
        <f>'d-beta'!T248/'d-beta'!Q248</f>
        <v>1.0121875045472954</v>
      </c>
      <c r="AJ248" s="40">
        <f>'d-beta'!Q248/'d-beta'!G248</f>
        <v>0.99909762326082685</v>
      </c>
      <c r="AK248" s="40">
        <f>'d-beta'!T248/'d-beta'!G248</f>
        <v>1.0112741300875103</v>
      </c>
      <c r="AL248" s="40" t="e">
        <f>'d-beta'!T250/'d-beta'!F250</f>
        <v>#N/A</v>
      </c>
      <c r="AN248" s="4">
        <f>'d-beta'!U248/'d-beta'!W248</f>
        <v>0.99711380833058172</v>
      </c>
      <c r="AO248" s="4">
        <f>'d-beta'!W248/'d-beta'!P248</f>
        <v>0.99159102434696411</v>
      </c>
      <c r="AP248" s="4">
        <f>'d-beta'!P248/'d-beta'!Q248</f>
        <v>1.0068025869096251</v>
      </c>
      <c r="AQ248" s="4">
        <f>'d-beta'!Q248/'d-beta'!G248</f>
        <v>0.99909762326082685</v>
      </c>
      <c r="AR248" s="4">
        <f>'d-beta'!U248/'d-beta'!G248</f>
        <v>0.99455674279013262</v>
      </c>
      <c r="AS248" s="4" t="e">
        <f>'d-beta'!U250/'d-beta'!F250</f>
        <v>#N/A</v>
      </c>
      <c r="AU248" s="53">
        <f t="shared" si="39"/>
        <v>12.113834876053957</v>
      </c>
      <c r="AV248" s="12">
        <f t="shared" si="40"/>
        <v>-0.90278412615898151</v>
      </c>
      <c r="AW248" s="12">
        <f t="shared" si="41"/>
        <v>11.211050749895049</v>
      </c>
      <c r="AX248" s="12" t="e">
        <f t="shared" si="37"/>
        <v>#N/A</v>
      </c>
      <c r="AY248" s="12"/>
      <c r="AZ248" s="53">
        <f t="shared" si="42"/>
        <v>-2.8903647520730651</v>
      </c>
      <c r="BA248" s="53">
        <f t="shared" si="43"/>
        <v>-8.4445305492768199</v>
      </c>
      <c r="BB248" s="12">
        <f t="shared" si="44"/>
        <v>6.7795537131731862</v>
      </c>
      <c r="BC248" s="12">
        <f t="shared" si="45"/>
        <v>-0.90278412615898151</v>
      </c>
      <c r="BD248" s="12">
        <f t="shared" si="46"/>
        <v>-5.4581257143355906</v>
      </c>
      <c r="BE248" s="12" t="e">
        <f t="shared" si="38"/>
        <v>#N/A</v>
      </c>
    </row>
    <row r="249" spans="1:57" x14ac:dyDescent="0.2">
      <c r="A249" s="72">
        <f>'d-beta'!A249</f>
        <v>488</v>
      </c>
      <c r="B249" s="44">
        <f t="shared" si="47"/>
        <v>1.3138014845956776</v>
      </c>
      <c r="D249" s="40" t="e">
        <f>'d-beta'!F249/'d-beta'!J249</f>
        <v>#N/A</v>
      </c>
      <c r="E249" s="39">
        <f>'d-beta'!J249/'d-beta'!K249</f>
        <v>1.0205595315549771</v>
      </c>
      <c r="F249" s="39">
        <f>'d-beta'!K249/'d-beta'!L249</f>
        <v>0.96489667800156953</v>
      </c>
      <c r="G249" s="39">
        <f>'d-beta'!L249/'d-beta'!M249</f>
        <v>0.99992676445355821</v>
      </c>
      <c r="H249" s="39">
        <f>'d-beta'!M249/'d-beta'!P249</f>
        <v>1.0048557033926855</v>
      </c>
      <c r="I249" s="39">
        <f>'d-beta'!N249/'d-beta'!P249</f>
        <v>1.0015861534381425</v>
      </c>
      <c r="J249" s="39">
        <f>'d-beta'!P249/'d-beta'!Q249</f>
        <v>1.0067546448457871</v>
      </c>
      <c r="K249" s="39">
        <f>'d-beta'!Q249/'d-beta'!G249</f>
        <v>0.99907404591560212</v>
      </c>
      <c r="L249" s="133" t="e">
        <f>'d-beta'!F249/'d-beta'!R249</f>
        <v>#N/A</v>
      </c>
      <c r="M249" s="39">
        <f>'d-beta'!R249/'d-beta'!N249</f>
        <v>0.97955306441624423</v>
      </c>
      <c r="N249" s="39">
        <f>'d-beta'!R249/'d-beta'!P249</f>
        <v>0.98110678587721112</v>
      </c>
      <c r="O249" s="133" t="e">
        <f>'d-beta'!F249/'d-beta'!S249</f>
        <v>#N/A</v>
      </c>
      <c r="P249" s="39">
        <f>'d-beta'!S249/'d-beta'!G249</f>
        <v>0.82926842163699721</v>
      </c>
      <c r="Q249" s="39">
        <f>'d-beta'!H249/'d-beta'!N249</f>
        <v>0.780436859065193</v>
      </c>
      <c r="T249" s="75" t="e">
        <f>1000*LN(D249)</f>
        <v>#N/A</v>
      </c>
      <c r="U249" s="75">
        <f>1000*LN(E249)</f>
        <v>20.351037239970157</v>
      </c>
      <c r="V249" s="75">
        <f>1000*LN(F249)</f>
        <v>-35.734252803916917</v>
      </c>
      <c r="W249" s="75">
        <f>1000*LN(G249)</f>
        <v>-7.3238228295355659E-2</v>
      </c>
      <c r="X249" s="75">
        <f>1000*LN(H249)</f>
        <v>4.8439524888830423</v>
      </c>
      <c r="Y249" s="75">
        <f>1000*LN(I249)</f>
        <v>1.5848968253894382</v>
      </c>
      <c r="Z249" s="75">
        <f>1000*LN(J249)</f>
        <v>6.7319344420733316</v>
      </c>
      <c r="AA249" s="75">
        <f>1000*LN(K249)</f>
        <v>-0.92638304469989596</v>
      </c>
      <c r="AB249" s="75" t="e">
        <f>1000*LN(L249)</f>
        <v>#N/A</v>
      </c>
      <c r="AC249" s="75">
        <f>1000*LN(M249)</f>
        <v>-20.658868061131535</v>
      </c>
      <c r="AD249" s="75">
        <f>1000*LN(N249)</f>
        <v>-19.073971235742061</v>
      </c>
      <c r="AE249" s="75" t="e">
        <f>1000*LN(O249)</f>
        <v>#N/A</v>
      </c>
      <c r="AF249" s="75">
        <f>1000*LN(P249)</f>
        <v>-187.21138658472069</v>
      </c>
      <c r="AG249" s="75">
        <f>1000*LN(Q249)</f>
        <v>-247.90144035776405</v>
      </c>
      <c r="AI249" s="40">
        <f>'d-beta'!T249/'d-beta'!Q249</f>
        <v>1.0121153234090619</v>
      </c>
      <c r="AJ249" s="40">
        <f>'d-beta'!Q249/'d-beta'!G249</f>
        <v>0.99907404591560212</v>
      </c>
      <c r="AK249" s="40">
        <f>'d-beta'!T249/'d-beta'!G249</f>
        <v>1.0111781510914695</v>
      </c>
      <c r="AL249" s="40" t="e">
        <f>'d-beta'!T251/'d-beta'!F251</f>
        <v>#N/A</v>
      </c>
      <c r="AN249" s="4">
        <f>'d-beta'!U249/'d-beta'!W249</f>
        <v>0.99711993326753867</v>
      </c>
      <c r="AO249" s="4">
        <f>'d-beta'!W249/'d-beta'!P249</f>
        <v>0.99164986269904321</v>
      </c>
      <c r="AP249" s="4">
        <f>'d-beta'!P249/'d-beta'!Q249</f>
        <v>1.0067546448457871</v>
      </c>
      <c r="AQ249" s="4">
        <f>'d-beta'!Q249/'d-beta'!G249</f>
        <v>0.99907404591560212</v>
      </c>
      <c r="AR249" s="4">
        <f>'d-beta'!U249/'d-beta'!G249</f>
        <v>0.99455103406584566</v>
      </c>
      <c r="AS249" s="4" t="e">
        <f>'d-beta'!U251/'d-beta'!F251</f>
        <v>#N/A</v>
      </c>
      <c r="AU249" s="53">
        <f t="shared" si="39"/>
        <v>12.042520310597308</v>
      </c>
      <c r="AV249" s="12">
        <f t="shared" si="40"/>
        <v>-0.92638304469989596</v>
      </c>
      <c r="AW249" s="12">
        <f t="shared" si="41"/>
        <v>11.116137265897335</v>
      </c>
      <c r="AX249" s="12" t="e">
        <f t="shared" si="37"/>
        <v>#N/A</v>
      </c>
      <c r="AY249" s="12"/>
      <c r="AZ249" s="53">
        <f t="shared" si="42"/>
        <v>-2.8842221050711512</v>
      </c>
      <c r="BA249" s="53">
        <f t="shared" si="43"/>
        <v>-8.3851949915231732</v>
      </c>
      <c r="BB249" s="12">
        <f t="shared" si="44"/>
        <v>6.7319344420733316</v>
      </c>
      <c r="BC249" s="12">
        <f t="shared" si="45"/>
        <v>-0.92638304469989596</v>
      </c>
      <c r="BD249" s="12">
        <f t="shared" si="46"/>
        <v>-5.4638656992206691</v>
      </c>
      <c r="BE249" s="12" t="e">
        <f t="shared" si="38"/>
        <v>#N/A</v>
      </c>
    </row>
    <row r="250" spans="1:57" x14ac:dyDescent="0.2">
      <c r="A250" s="72">
        <f>'d-beta'!A250</f>
        <v>490</v>
      </c>
      <c r="B250" s="44">
        <f t="shared" si="47"/>
        <v>1.3103583830177554</v>
      </c>
      <c r="D250" s="40" t="e">
        <f>'d-beta'!F250/'d-beta'!J250</f>
        <v>#N/A</v>
      </c>
      <c r="E250" s="39">
        <f>'d-beta'!J250/'d-beta'!K250</f>
        <v>1.020500247351168</v>
      </c>
      <c r="F250" s="39">
        <f>'d-beta'!K250/'d-beta'!L250</f>
        <v>0.96497329850072922</v>
      </c>
      <c r="G250" s="39">
        <f>'d-beta'!L250/'d-beta'!M250</f>
        <v>1.0000104918583179</v>
      </c>
      <c r="H250" s="39">
        <f>'d-beta'!M250/'d-beta'!P250</f>
        <v>1.0047895615799691</v>
      </c>
      <c r="I250" s="39">
        <f>'d-beta'!N250/'d-beta'!P250</f>
        <v>1.0015267786218003</v>
      </c>
      <c r="J250" s="39">
        <f>'d-beta'!P250/'d-beta'!Q250</f>
        <v>1.0067098505260559</v>
      </c>
      <c r="K250" s="39">
        <f>'d-beta'!Q250/'d-beta'!G250</f>
        <v>0.99905036048690055</v>
      </c>
      <c r="L250" s="133" t="e">
        <f>'d-beta'!F250/'d-beta'!R250</f>
        <v>#N/A</v>
      </c>
      <c r="M250" s="39">
        <f>'d-beta'!R250/'d-beta'!N250</f>
        <v>0.9796584300413147</v>
      </c>
      <c r="N250" s="39">
        <f>'d-beta'!R250/'d-beta'!P250</f>
        <v>0.98115415158896813</v>
      </c>
      <c r="O250" s="133" t="e">
        <f>'d-beta'!F250/'d-beta'!S250</f>
        <v>#N/A</v>
      </c>
      <c r="P250" s="39">
        <f>'d-beta'!S250/'d-beta'!G250</f>
        <v>0.82987859831415989</v>
      </c>
      <c r="Q250" s="39">
        <f>'d-beta'!H250/'d-beta'!N250</f>
        <v>0.78154259098444767</v>
      </c>
      <c r="T250" s="75" t="e">
        <f>1000*LN(D250)</f>
        <v>#N/A</v>
      </c>
      <c r="U250" s="75">
        <f>1000*LN(E250)</f>
        <v>20.292945650063242</v>
      </c>
      <c r="V250" s="75">
        <f>1000*LN(F250)</f>
        <v>-35.654847973402049</v>
      </c>
      <c r="W250" s="75">
        <f>1000*LN(G250)</f>
        <v>1.0491803278757594E-2</v>
      </c>
      <c r="X250" s="75">
        <f>1000*LN(H250)</f>
        <v>4.7781281228687345</v>
      </c>
      <c r="Y250" s="75">
        <f>1000*LN(I250)</f>
        <v>1.5256142802974382</v>
      </c>
      <c r="Z250" s="75">
        <f>1000*LN(J250)</f>
        <v>6.6874396721465601</v>
      </c>
      <c r="AA250" s="75">
        <f>1000*LN(K250)</f>
        <v>-0.95009070637179682</v>
      </c>
      <c r="AB250" s="75" t="e">
        <f>1000*LN(L250)</f>
        <v>#N/A</v>
      </c>
      <c r="AC250" s="75">
        <f>1000*LN(M250)</f>
        <v>-20.551308846141097</v>
      </c>
      <c r="AD250" s="75">
        <f>1000*LN(N250)</f>
        <v>-19.025694565843743</v>
      </c>
      <c r="AE250" s="75" t="e">
        <f>1000*LN(O250)</f>
        <v>#N/A</v>
      </c>
      <c r="AF250" s="75">
        <f>1000*LN(P250)</f>
        <v>-186.47585598094128</v>
      </c>
      <c r="AG250" s="75">
        <f>1000*LN(Q250)</f>
        <v>-246.48563158521691</v>
      </c>
      <c r="AI250" s="40">
        <f>'d-beta'!T250/'d-beta'!Q250</f>
        <v>1.0120442389439777</v>
      </c>
      <c r="AJ250" s="40">
        <f>'d-beta'!Q250/'d-beta'!G250</f>
        <v>0.99905036048690055</v>
      </c>
      <c r="AK250" s="40">
        <f>'d-beta'!T250/'d-beta'!G250</f>
        <v>1.0110831617456717</v>
      </c>
      <c r="AL250" s="40" t="e">
        <f>'d-beta'!T252/'d-beta'!F252</f>
        <v>#N/A</v>
      </c>
      <c r="AN250" s="4">
        <f>'d-beta'!U250/'d-beta'!W250</f>
        <v>0.99713143315681951</v>
      </c>
      <c r="AO250" s="4">
        <f>'d-beta'!W250/'d-beta'!P250</f>
        <v>0.99170573835627596</v>
      </c>
      <c r="AP250" s="4">
        <f>'d-beta'!P250/'d-beta'!Q250</f>
        <v>1.0067098505260559</v>
      </c>
      <c r="AQ250" s="4">
        <f>'d-beta'!Q250/'d-beta'!G250</f>
        <v>0.99905036048690055</v>
      </c>
      <c r="AR250" s="4">
        <f>'d-beta'!U250/'d-beta'!G250</f>
        <v>0.99455071101112791</v>
      </c>
      <c r="AS250" s="4" t="e">
        <f>'d-beta'!U252/'d-beta'!F252</f>
        <v>#N/A</v>
      </c>
      <c r="AU250" s="53">
        <f t="shared" si="39"/>
        <v>11.972284281347932</v>
      </c>
      <c r="AV250" s="12">
        <f t="shared" si="40"/>
        <v>-0.95009070637179682</v>
      </c>
      <c r="AW250" s="12">
        <f t="shared" si="41"/>
        <v>11.022193574976043</v>
      </c>
      <c r="AX250" s="12" t="e">
        <f t="shared" si="37"/>
        <v>#N/A</v>
      </c>
      <c r="AY250" s="12"/>
      <c r="AZ250" s="53">
        <f t="shared" si="42"/>
        <v>-2.872689066182891</v>
      </c>
      <c r="BA250" s="53">
        <f t="shared" si="43"/>
        <v>-8.3288504235417147</v>
      </c>
      <c r="BB250" s="12">
        <f t="shared" si="44"/>
        <v>6.6874396721465601</v>
      </c>
      <c r="BC250" s="12">
        <f t="shared" si="45"/>
        <v>-0.95009070637179682</v>
      </c>
      <c r="BD250" s="12">
        <f t="shared" si="46"/>
        <v>-5.4641905239497754</v>
      </c>
      <c r="BE250" s="12" t="e">
        <f t="shared" si="38"/>
        <v>#N/A</v>
      </c>
    </row>
    <row r="251" spans="1:57" x14ac:dyDescent="0.2">
      <c r="A251" s="72">
        <f>'d-beta'!A251</f>
        <v>492</v>
      </c>
      <c r="B251" s="44">
        <f t="shared" si="47"/>
        <v>1.3069332810560021</v>
      </c>
      <c r="D251" s="40" t="e">
        <f>'d-beta'!F251/'d-beta'!J251</f>
        <v>#N/A</v>
      </c>
      <c r="E251" s="39">
        <f>'d-beta'!J251/'d-beta'!K251</f>
        <v>1.02044565087048</v>
      </c>
      <c r="F251" s="39">
        <f>'d-beta'!K251/'d-beta'!L251</f>
        <v>0.9650460004102952</v>
      </c>
      <c r="G251" s="39">
        <f>'d-beta'!L251/'d-beta'!M251</f>
        <v>1.0000894313220055</v>
      </c>
      <c r="H251" s="39">
        <f>'d-beta'!M251/'d-beta'!P251</f>
        <v>1.0047317692663802</v>
      </c>
      <c r="I251" s="39">
        <f>'d-beta'!N251/'d-beta'!P251</f>
        <v>1.001470579821184</v>
      </c>
      <c r="J251" s="39">
        <f>'d-beta'!P251/'d-beta'!Q251</f>
        <v>1.0066628606409633</v>
      </c>
      <c r="K251" s="39">
        <f>'d-beta'!Q251/'d-beta'!G251</f>
        <v>0.99902479740702865</v>
      </c>
      <c r="L251" s="133" t="e">
        <f>'d-beta'!F251/'d-beta'!R251</f>
        <v>#N/A</v>
      </c>
      <c r="M251" s="39">
        <f>'d-beta'!R251/'d-beta'!N251</f>
        <v>0.97977020472573928</v>
      </c>
      <c r="N251" s="39">
        <f>'d-beta'!R251/'d-beta'!P251</f>
        <v>0.98121103501820628</v>
      </c>
      <c r="O251" s="133" t="e">
        <f>'d-beta'!F251/'d-beta'!S251</f>
        <v>#N/A</v>
      </c>
      <c r="P251" s="39">
        <f>'d-beta'!S251/'d-beta'!G251</f>
        <v>0.83048595090524435</v>
      </c>
      <c r="Q251" s="39">
        <f>'d-beta'!H251/'d-beta'!N251</f>
        <v>0.78264449288289106</v>
      </c>
      <c r="T251" s="75" t="e">
        <f>1000*LN(D251)</f>
        <v>#N/A</v>
      </c>
      <c r="U251" s="75">
        <f>1000*LN(E251)</f>
        <v>20.239444495771455</v>
      </c>
      <c r="V251" s="75">
        <f>1000*LN(F251)</f>
        <v>-35.579509960314411</v>
      </c>
      <c r="W251" s="75">
        <f>1000*LN(G251)</f>
        <v>8.9427323263179953E-2</v>
      </c>
      <c r="X251" s="75">
        <f>1000*LN(H251)</f>
        <v>4.7206096355376976</v>
      </c>
      <c r="Y251" s="75">
        <f>1000*LN(I251)</f>
        <v>1.4694995776053887</v>
      </c>
      <c r="Z251" s="75">
        <f>1000*LN(J251)</f>
        <v>6.6407618912861581</v>
      </c>
      <c r="AA251" s="75">
        <f>1000*LN(K251)</f>
        <v>-0.97567841239205733</v>
      </c>
      <c r="AB251" s="75" t="e">
        <f>1000*LN(L251)</f>
        <v>#N/A</v>
      </c>
      <c r="AC251" s="75">
        <f>1000*LN(M251)</f>
        <v>-20.437219787154664</v>
      </c>
      <c r="AD251" s="75">
        <f>1000*LN(N251)</f>
        <v>-18.967720209549302</v>
      </c>
      <c r="AE251" s="75" t="e">
        <f>1000*LN(O251)</f>
        <v>#N/A</v>
      </c>
      <c r="AF251" s="75">
        <f>1000*LN(P251)</f>
        <v>-185.74426650143923</v>
      </c>
      <c r="AG251" s="75">
        <f>1000*LN(Q251)</f>
        <v>-245.07671817315199</v>
      </c>
      <c r="AI251" s="40">
        <f>'d-beta'!T251/'d-beta'!Q251</f>
        <v>1.0119778141016542</v>
      </c>
      <c r="AJ251" s="40">
        <f>'d-beta'!Q251/'d-beta'!G251</f>
        <v>0.99902479740702865</v>
      </c>
      <c r="AK251" s="40">
        <f>'d-beta'!T251/'d-beta'!G251</f>
        <v>1.0109909307133129</v>
      </c>
      <c r="AL251" s="40" t="e">
        <f>'d-beta'!T253/'d-beta'!F253</f>
        <v>#N/A</v>
      </c>
      <c r="AN251" s="4">
        <f>'d-beta'!U251/'d-beta'!W251</f>
        <v>0.99713954580391606</v>
      </c>
      <c r="AO251" s="4">
        <f>'d-beta'!W251/'d-beta'!P251</f>
        <v>0.99176561635444638</v>
      </c>
      <c r="AP251" s="4">
        <f>'d-beta'!P251/'d-beta'!Q251</f>
        <v>1.0066628606409633</v>
      </c>
      <c r="AQ251" s="4">
        <f>'d-beta'!Q251/'d-beta'!G251</f>
        <v>0.99902479740702865</v>
      </c>
      <c r="AR251" s="4">
        <f>'d-beta'!U251/'d-beta'!G251</f>
        <v>0.99454697890563259</v>
      </c>
      <c r="AS251" s="4" t="e">
        <f>'d-beta'!U253/'d-beta'!F253</f>
        <v>#N/A</v>
      </c>
      <c r="AU251" s="53">
        <f t="shared" si="39"/>
        <v>11.906647800512818</v>
      </c>
      <c r="AV251" s="12">
        <f t="shared" si="40"/>
        <v>-0.97567841239205733</v>
      </c>
      <c r="AW251" s="12">
        <f t="shared" si="41"/>
        <v>10.930969388120872</v>
      </c>
      <c r="AX251" s="12" t="e">
        <f t="shared" si="37"/>
        <v>#N/A</v>
      </c>
      <c r="AY251" s="12"/>
      <c r="AZ251" s="53">
        <f t="shared" si="42"/>
        <v>-2.864553113564436</v>
      </c>
      <c r="BA251" s="53">
        <f t="shared" si="43"/>
        <v>-8.268473450568143</v>
      </c>
      <c r="BB251" s="12">
        <f t="shared" si="44"/>
        <v>6.6407618912861581</v>
      </c>
      <c r="BC251" s="12">
        <f t="shared" si="45"/>
        <v>-0.97567841239205733</v>
      </c>
      <c r="BD251" s="12">
        <f t="shared" si="46"/>
        <v>-5.4679430852384812</v>
      </c>
      <c r="BE251" s="12" t="e">
        <f t="shared" si="38"/>
        <v>#N/A</v>
      </c>
    </row>
    <row r="252" spans="1:57" x14ac:dyDescent="0.2">
      <c r="A252" s="72">
        <f>'d-beta'!A252</f>
        <v>494</v>
      </c>
      <c r="B252" s="44">
        <f t="shared" si="47"/>
        <v>1.3035260379326077</v>
      </c>
      <c r="D252" s="40" t="e">
        <f>'d-beta'!F252/'d-beta'!J252</f>
        <v>#N/A</v>
      </c>
      <c r="E252" s="39">
        <f>'d-beta'!J252/'d-beta'!K252</f>
        <v>1.0203847415018035</v>
      </c>
      <c r="F252" s="39">
        <f>'d-beta'!K252/'d-beta'!L252</f>
        <v>0.96512511076416729</v>
      </c>
      <c r="G252" s="39">
        <f>'d-beta'!L252/'d-beta'!M252</f>
        <v>1.0001688119856511</v>
      </c>
      <c r="H252" s="39">
        <f>'d-beta'!M252/'d-beta'!P252</f>
        <v>1.0046664691751872</v>
      </c>
      <c r="I252" s="39">
        <f>'d-beta'!N252/'d-beta'!P252</f>
        <v>1.0014069741417271</v>
      </c>
      <c r="J252" s="39">
        <f>'d-beta'!P252/'d-beta'!Q252</f>
        <v>1.0066172062046657</v>
      </c>
      <c r="K252" s="39">
        <f>'d-beta'!Q252/'d-beta'!G252</f>
        <v>0.99899912528745971</v>
      </c>
      <c r="L252" s="133" t="e">
        <f>'d-beta'!F252/'d-beta'!R252</f>
        <v>#N/A</v>
      </c>
      <c r="M252" s="39">
        <f>'d-beta'!R252/'d-beta'!N252</f>
        <v>0.97988303474556082</v>
      </c>
      <c r="N252" s="39">
        <f>'d-beta'!R252/'d-beta'!P252</f>
        <v>0.98126170483736486</v>
      </c>
      <c r="O252" s="133" t="e">
        <f>'d-beta'!F252/'d-beta'!S252</f>
        <v>#N/A</v>
      </c>
      <c r="P252" s="39">
        <f>'d-beta'!S252/'d-beta'!G252</f>
        <v>0.83108507837358159</v>
      </c>
      <c r="Q252" s="39">
        <f>'d-beta'!H252/'d-beta'!N252</f>
        <v>0.78374130037841694</v>
      </c>
      <c r="T252" s="75" t="e">
        <f>1000*LN(D252)</f>
        <v>#N/A</v>
      </c>
      <c r="U252" s="75">
        <f>1000*LN(E252)</f>
        <v>20.179753725855178</v>
      </c>
      <c r="V252" s="75">
        <f>1000*LN(F252)</f>
        <v>-35.497537586509424</v>
      </c>
      <c r="W252" s="75">
        <f>1000*LN(G252)</f>
        <v>0.1687977385112269</v>
      </c>
      <c r="X252" s="75">
        <f>1000*LN(H252)</f>
        <v>4.6556149620411986</v>
      </c>
      <c r="Y252" s="75">
        <f>1000*LN(I252)</f>
        <v>1.405985281034948</v>
      </c>
      <c r="Z252" s="75">
        <f>1000*LN(J252)</f>
        <v>6.595408602335131</v>
      </c>
      <c r="AA252" s="75">
        <f>1000*LN(K252)</f>
        <v>-1.0013759220952789</v>
      </c>
      <c r="AB252" s="75" t="e">
        <f>1000*LN(L252)</f>
        <v>#N/A</v>
      </c>
      <c r="AC252" s="75">
        <f>1000*LN(M252)</f>
        <v>-20.322066741020176</v>
      </c>
      <c r="AD252" s="75">
        <f>1000*LN(N252)</f>
        <v>-18.916081459985254</v>
      </c>
      <c r="AE252" s="75" t="e">
        <f>1000*LN(O252)</f>
        <v>#N/A</v>
      </c>
      <c r="AF252" s="75">
        <f>1000*LN(P252)</f>
        <v>-185.02310865293856</v>
      </c>
      <c r="AG252" s="75">
        <f>1000*LN(Q252)</f>
        <v>-243.67628709225227</v>
      </c>
      <c r="AI252" s="40">
        <f>'d-beta'!T252/'d-beta'!Q252</f>
        <v>1.0119053438273355</v>
      </c>
      <c r="AJ252" s="40">
        <f>'d-beta'!Q252/'d-beta'!G252</f>
        <v>0.99899912528745971</v>
      </c>
      <c r="AK252" s="40">
        <f>'d-beta'!T252/'d-beta'!G252</f>
        <v>1.0108925533572144</v>
      </c>
      <c r="AL252" s="40" t="e">
        <f>'d-beta'!T254/'d-beta'!F254</f>
        <v>#N/A</v>
      </c>
      <c r="AN252" s="4">
        <f>'d-beta'!U252/'d-beta'!W252</f>
        <v>0.99715133405322653</v>
      </c>
      <c r="AO252" s="4">
        <f>'d-beta'!W252/'d-beta'!P252</f>
        <v>0.99181899837427034</v>
      </c>
      <c r="AP252" s="4">
        <f>'d-beta'!P252/'d-beta'!Q252</f>
        <v>1.0066172062046657</v>
      </c>
      <c r="AQ252" s="4">
        <f>'d-beta'!Q252/'d-beta'!G252</f>
        <v>0.99899912528745971</v>
      </c>
      <c r="AR252" s="4">
        <f>'d-beta'!U252/'d-beta'!G252</f>
        <v>0.99454160338002096</v>
      </c>
      <c r="AS252" s="4" t="e">
        <f>'d-beta'!U254/'d-beta'!F254</f>
        <v>#N/A</v>
      </c>
      <c r="AU252" s="53">
        <f t="shared" si="39"/>
        <v>11.8350327232632</v>
      </c>
      <c r="AV252" s="12">
        <f t="shared" si="40"/>
        <v>-1.0013759220952789</v>
      </c>
      <c r="AW252" s="12">
        <f t="shared" si="41"/>
        <v>10.833656801167939</v>
      </c>
      <c r="AX252" s="12" t="e">
        <f t="shared" si="37"/>
        <v>#N/A</v>
      </c>
      <c r="AY252" s="12"/>
      <c r="AZ252" s="53">
        <f t="shared" si="42"/>
        <v>-2.852731117656341</v>
      </c>
      <c r="BA252" s="53">
        <f t="shared" si="43"/>
        <v>-8.214649661615077</v>
      </c>
      <c r="BB252" s="12">
        <f t="shared" si="44"/>
        <v>6.595408602335131</v>
      </c>
      <c r="BC252" s="12">
        <f t="shared" si="45"/>
        <v>-1.0013759220952789</v>
      </c>
      <c r="BD252" s="12">
        <f t="shared" si="46"/>
        <v>-5.4733480990317585</v>
      </c>
      <c r="BE252" s="12" t="e">
        <f t="shared" si="38"/>
        <v>#N/A</v>
      </c>
    </row>
    <row r="253" spans="1:57" x14ac:dyDescent="0.2">
      <c r="A253" s="72">
        <f>'d-beta'!A253</f>
        <v>496</v>
      </c>
      <c r="B253" s="44">
        <f t="shared" si="47"/>
        <v>1.3001365143340051</v>
      </c>
      <c r="D253" s="40" t="e">
        <f>'d-beta'!F253/'d-beta'!J253</f>
        <v>#N/A</v>
      </c>
      <c r="E253" s="39">
        <f>'d-beta'!J253/'d-beta'!K253</f>
        <v>1.0203230649527129</v>
      </c>
      <c r="F253" s="39">
        <f>'d-beta'!K253/'d-beta'!L253</f>
        <v>0.96520028347489462</v>
      </c>
      <c r="G253" s="39">
        <f>'d-beta'!L253/'d-beta'!M253</f>
        <v>1.0002486312058614</v>
      </c>
      <c r="H253" s="39">
        <f>'d-beta'!M253/'d-beta'!P253</f>
        <v>1.0046042637523016</v>
      </c>
      <c r="I253" s="39">
        <f>'d-beta'!N253/'d-beta'!P253</f>
        <v>1.0013518617663393</v>
      </c>
      <c r="J253" s="39">
        <f>'d-beta'!P253/'d-beta'!Q253</f>
        <v>1.0065747314250104</v>
      </c>
      <c r="K253" s="39">
        <f>'d-beta'!Q253/'d-beta'!G253</f>
        <v>0.99897689177582272</v>
      </c>
      <c r="L253" s="133" t="e">
        <f>'d-beta'!F253/'d-beta'!R253</f>
        <v>#N/A</v>
      </c>
      <c r="M253" s="39">
        <f>'d-beta'!R253/'d-beta'!N253</f>
        <v>0.97998651969239414</v>
      </c>
      <c r="N253" s="39">
        <f>'d-beta'!R253/'d-beta'!P253</f>
        <v>0.98131132599989412</v>
      </c>
      <c r="O253" s="133" t="e">
        <f>'d-beta'!F253/'d-beta'!S253</f>
        <v>#N/A</v>
      </c>
      <c r="P253" s="39">
        <f>'d-beta'!S253/'d-beta'!G253</f>
        <v>0.83169009944904904</v>
      </c>
      <c r="Q253" s="39">
        <f>'d-beta'!H253/'d-beta'!N253</f>
        <v>0.78482457024885499</v>
      </c>
      <c r="T253" s="75" t="e">
        <f>1000*LN(D253)</f>
        <v>#N/A</v>
      </c>
      <c r="U253" s="75">
        <f>1000*LN(E253)</f>
        <v>20.119307493509403</v>
      </c>
      <c r="V253" s="75">
        <f>1000*LN(F253)</f>
        <v>-35.419651535805571</v>
      </c>
      <c r="W253" s="75">
        <f>1000*LN(G253)</f>
        <v>0.24860030224541471</v>
      </c>
      <c r="X253" s="75">
        <f>1000*LN(H253)</f>
        <v>4.5936965536494752</v>
      </c>
      <c r="Y253" s="75">
        <f>1000*LN(I253)</f>
        <v>1.3509488239103205</v>
      </c>
      <c r="Z253" s="75">
        <f>1000*LN(J253)</f>
        <v>6.5532121491628059</v>
      </c>
      <c r="AA253" s="75">
        <f>1000*LN(K253)</f>
        <v>-1.0236319566502792</v>
      </c>
      <c r="AB253" s="75" t="e">
        <f>1000*LN(L253)</f>
        <v>#N/A</v>
      </c>
      <c r="AC253" s="75">
        <f>1000*LN(M253)</f>
        <v>-20.216462828050393</v>
      </c>
      <c r="AD253" s="75">
        <f>1000*LN(N253)</f>
        <v>-18.865514004140135</v>
      </c>
      <c r="AE253" s="75" t="e">
        <f>1000*LN(O253)</f>
        <v>#N/A</v>
      </c>
      <c r="AF253" s="75">
        <f>1000*LN(P253)</f>
        <v>-184.2953841713157</v>
      </c>
      <c r="AG253" s="75">
        <f>1000*LN(Q253)</f>
        <v>-242.29506356451512</v>
      </c>
      <c r="AI253" s="40">
        <f>'d-beta'!T253/'d-beta'!Q253</f>
        <v>1.0118376245603551</v>
      </c>
      <c r="AJ253" s="40">
        <f>'d-beta'!Q253/'d-beta'!G253</f>
        <v>0.99897689177582272</v>
      </c>
      <c r="AK253" s="40">
        <f>'d-beta'!T253/'d-beta'!G253</f>
        <v>1.0108024051651354</v>
      </c>
      <c r="AL253" s="40" t="e">
        <f>'d-beta'!T255/'d-beta'!F255</f>
        <v>#N/A</v>
      </c>
      <c r="AN253" s="4">
        <f>'d-beta'!U253/'d-beta'!W253</f>
        <v>0.9971614264771208</v>
      </c>
      <c r="AO253" s="4">
        <f>'d-beta'!W253/'d-beta'!P253</f>
        <v>0.99187288928603401</v>
      </c>
      <c r="AP253" s="4">
        <f>'d-beta'!P253/'d-beta'!Q253</f>
        <v>1.0065747314250104</v>
      </c>
      <c r="AQ253" s="4">
        <f>'d-beta'!Q253/'d-beta'!G253</f>
        <v>0.99897689177582272</v>
      </c>
      <c r="AR253" s="4">
        <f>'d-beta'!U253/'d-beta'!G253</f>
        <v>0.99454160603635566</v>
      </c>
      <c r="AS253" s="4" t="e">
        <f>'d-beta'!U255/'d-beta'!F255</f>
        <v>#N/A</v>
      </c>
      <c r="AU253" s="53">
        <f t="shared" si="39"/>
        <v>11.768107952614399</v>
      </c>
      <c r="AV253" s="12">
        <f t="shared" si="40"/>
        <v>-1.0236319566502792</v>
      </c>
      <c r="AW253" s="12">
        <f t="shared" si="41"/>
        <v>10.744475995964157</v>
      </c>
      <c r="AX253" s="12" t="e">
        <f t="shared" si="37"/>
        <v>#N/A</v>
      </c>
      <c r="AY253" s="12"/>
      <c r="AZ253" s="53">
        <f t="shared" si="42"/>
        <v>-2.842609912904412</v>
      </c>
      <c r="BA253" s="53">
        <f t="shared" si="43"/>
        <v>-8.1603157077262143</v>
      </c>
      <c r="BB253" s="12">
        <f t="shared" si="44"/>
        <v>6.5532121491628059</v>
      </c>
      <c r="BC253" s="12">
        <f t="shared" si="45"/>
        <v>-1.0236319566502792</v>
      </c>
      <c r="BD253" s="12">
        <f t="shared" si="46"/>
        <v>-5.4733454281181491</v>
      </c>
      <c r="BE253" s="12" t="e">
        <f t="shared" si="38"/>
        <v>#N/A</v>
      </c>
    </row>
    <row r="254" spans="1:57" x14ac:dyDescent="0.2">
      <c r="A254" s="72">
        <f>'d-beta'!A254</f>
        <v>498</v>
      </c>
      <c r="B254" s="44">
        <f t="shared" si="47"/>
        <v>1.2967645723918824</v>
      </c>
      <c r="D254" s="40" t="e">
        <f>'d-beta'!F254/'d-beta'!J254</f>
        <v>#N/A</v>
      </c>
      <c r="E254" s="39">
        <f>'d-beta'!J254/'d-beta'!K254</f>
        <v>1.0202716065660229</v>
      </c>
      <c r="F254" s="39">
        <f>'d-beta'!K254/'d-beta'!L254</f>
        <v>0.9652714806153454</v>
      </c>
      <c r="G254" s="39">
        <f>'d-beta'!L254/'d-beta'!M254</f>
        <v>1.0003288862955202</v>
      </c>
      <c r="H254" s="39">
        <f>'d-beta'!M254/'d-beta'!P254</f>
        <v>1.0045469515406764</v>
      </c>
      <c r="I254" s="39">
        <f>'d-beta'!N254/'d-beta'!P254</f>
        <v>1.0012964216600844</v>
      </c>
      <c r="J254" s="39">
        <f>'d-beta'!P254/'d-beta'!Q254</f>
        <v>1.0065264902374234</v>
      </c>
      <c r="K254" s="39">
        <f>'d-beta'!Q254/'d-beta'!G254</f>
        <v>0.99895456815077355</v>
      </c>
      <c r="L254" s="133" t="e">
        <f>'d-beta'!F254/'d-beta'!R254</f>
        <v>#N/A</v>
      </c>
      <c r="M254" s="39">
        <f>'d-beta'!R254/'d-beta'!N254</f>
        <v>0.98009100343258548</v>
      </c>
      <c r="N254" s="39">
        <f>'d-beta'!R254/'d-beta'!P254</f>
        <v>0.98136161463828941</v>
      </c>
      <c r="O254" s="133" t="e">
        <f>'d-beta'!F254/'d-beta'!S254</f>
        <v>#N/A</v>
      </c>
      <c r="P254" s="39">
        <f>'d-beta'!S254/'d-beta'!G254</f>
        <v>0.83228675525075002</v>
      </c>
      <c r="Q254" s="39">
        <f>'d-beta'!H254/'d-beta'!N254</f>
        <v>0.78590777254463695</v>
      </c>
      <c r="T254" s="75" t="e">
        <f>1000*LN(D254)</f>
        <v>#N/A</v>
      </c>
      <c r="U254" s="75">
        <f>1000*LN(E254)</f>
        <v>20.068872796781932</v>
      </c>
      <c r="V254" s="75">
        <f>1000*LN(F254)</f>
        <v>-35.345890145654785</v>
      </c>
      <c r="W254" s="75">
        <f>1000*LN(G254)</f>
        <v>0.32883222427770381</v>
      </c>
      <c r="X254" s="75">
        <f>1000*LN(H254)</f>
        <v>4.5366453857687326</v>
      </c>
      <c r="Y254" s="75">
        <f>1000*LN(I254)</f>
        <v>1.2955820311211055</v>
      </c>
      <c r="Z254" s="75">
        <f>1000*LN(J254)</f>
        <v>6.5052849142307663</v>
      </c>
      <c r="AA254" s="75">
        <f>1000*LN(K254)</f>
        <v>-1.0459786942615072</v>
      </c>
      <c r="AB254" s="75" t="e">
        <f>1000*LN(L254)</f>
        <v>#N/A</v>
      </c>
      <c r="AC254" s="75">
        <f>1000*LN(M254)</f>
        <v>-20.109850983306899</v>
      </c>
      <c r="AD254" s="75">
        <f>1000*LN(N254)</f>
        <v>-18.814268952185689</v>
      </c>
      <c r="AE254" s="75" t="e">
        <f>1000*LN(O254)</f>
        <v>#N/A</v>
      </c>
      <c r="AF254" s="75">
        <f>1000*LN(P254)</f>
        <v>-183.57823978846295</v>
      </c>
      <c r="AG254" s="75">
        <f>1000*LN(Q254)</f>
        <v>-240.91583116700997</v>
      </c>
      <c r="AI254" s="40">
        <f>'d-beta'!T254/'d-beta'!Q254</f>
        <v>1.0117691961725956</v>
      </c>
      <c r="AJ254" s="40">
        <f>'d-beta'!Q254/'d-beta'!G254</f>
        <v>0.99895456815077355</v>
      </c>
      <c r="AK254" s="40">
        <f>'d-beta'!T254/'d-beta'!G254</f>
        <v>1.0107114604308507</v>
      </c>
      <c r="AL254" s="40" t="e">
        <f>'d-beta'!T256/'d-beta'!F256</f>
        <v>#N/A</v>
      </c>
      <c r="AN254" s="4">
        <f>'d-beta'!U254/'d-beta'!W254</f>
        <v>0.99716991900868213</v>
      </c>
      <c r="AO254" s="4">
        <f>'d-beta'!W254/'d-beta'!P254</f>
        <v>0.9919307482894244</v>
      </c>
      <c r="AP254" s="4">
        <f>'d-beta'!P254/'d-beta'!Q254</f>
        <v>1.0065264902374234</v>
      </c>
      <c r="AQ254" s="4">
        <f>'d-beta'!Q254/'d-beta'!G254</f>
        <v>0.99895456815077355</v>
      </c>
      <c r="AR254" s="4">
        <f>'d-beta'!U254/'d-beta'!G254</f>
        <v>0.99453819882176986</v>
      </c>
      <c r="AS254" s="4" t="e">
        <f>'d-beta'!U256/'d-beta'!F256</f>
        <v>#N/A</v>
      </c>
      <c r="AU254" s="53">
        <f t="shared" si="39"/>
        <v>11.7004778309085</v>
      </c>
      <c r="AV254" s="12">
        <f t="shared" si="40"/>
        <v>-1.0459786942615072</v>
      </c>
      <c r="AW254" s="12">
        <f t="shared" si="41"/>
        <v>10.654499136647123</v>
      </c>
      <c r="AX254" s="12" t="e">
        <f t="shared" si="37"/>
        <v>#N/A</v>
      </c>
      <c r="AY254" s="12"/>
      <c r="AZ254" s="53">
        <f t="shared" si="42"/>
        <v>-2.8340932423114378</v>
      </c>
      <c r="BA254" s="53">
        <f t="shared" si="43"/>
        <v>-8.1019843262216309</v>
      </c>
      <c r="BB254" s="12">
        <f t="shared" si="44"/>
        <v>6.5052849142307663</v>
      </c>
      <c r="BC254" s="12">
        <f t="shared" si="45"/>
        <v>-1.0459786942615072</v>
      </c>
      <c r="BD254" s="12">
        <f t="shared" si="46"/>
        <v>-5.4767713485638607</v>
      </c>
      <c r="BE254" s="12" t="e">
        <f t="shared" si="38"/>
        <v>#N/A</v>
      </c>
    </row>
    <row r="255" spans="1:57" x14ac:dyDescent="0.2">
      <c r="A255" s="72">
        <f>'d-beta'!A255</f>
        <v>500</v>
      </c>
      <c r="B255" s="44">
        <f t="shared" si="47"/>
        <v>1.2934100756644895</v>
      </c>
      <c r="D255" s="40" t="e">
        <f>'d-beta'!F255/'d-beta'!J255</f>
        <v>#N/A</v>
      </c>
      <c r="E255" s="39">
        <f>'d-beta'!J255/'d-beta'!K255</f>
        <v>1.0202139261282896</v>
      </c>
      <c r="F255" s="39">
        <f>'d-beta'!K255/'d-beta'!L255</f>
        <v>0.9653437971883706</v>
      </c>
      <c r="G255" s="39">
        <f>'d-beta'!L255/'d-beta'!M255</f>
        <v>1.0004095766466843</v>
      </c>
      <c r="H255" s="39">
        <f>'d-beta'!M255/'d-beta'!P255</f>
        <v>1.0044838656602619</v>
      </c>
      <c r="I255" s="39">
        <f>'d-beta'!N255/'d-beta'!P255</f>
        <v>1.0012406478428491</v>
      </c>
      <c r="J255" s="39">
        <f>'d-beta'!P255/'d-beta'!Q255</f>
        <v>1.006481415679809</v>
      </c>
      <c r="K255" s="39">
        <f>'d-beta'!Q255/'d-beta'!G255</f>
        <v>0.99893395136814844</v>
      </c>
      <c r="L255" s="133" t="e">
        <f>'d-beta'!F255/'d-beta'!R255</f>
        <v>#N/A</v>
      </c>
      <c r="M255" s="39">
        <f>'d-beta'!R255/'d-beta'!N255</f>
        <v>0.98019659323770492</v>
      </c>
      <c r="N255" s="39">
        <f>'d-beta'!R255/'d-beta'!P255</f>
        <v>0.98141267202667337</v>
      </c>
      <c r="O255" s="133" t="e">
        <f>'d-beta'!F255/'d-beta'!S255</f>
        <v>#N/A</v>
      </c>
      <c r="P255" s="39">
        <f>'d-beta'!S255/'d-beta'!G255</f>
        <v>0.83287940565019103</v>
      </c>
      <c r="Q255" s="39">
        <f>'d-beta'!H255/'d-beta'!N255</f>
        <v>0.78698130122950816</v>
      </c>
      <c r="T255" s="75" t="e">
        <f>1000*LN(D255)</f>
        <v>#N/A</v>
      </c>
      <c r="U255" s="75">
        <f>1000*LN(E255)</f>
        <v>20.012336803926896</v>
      </c>
      <c r="V255" s="75">
        <f>1000*LN(F255)</f>
        <v>-35.270974574551161</v>
      </c>
      <c r="W255" s="75">
        <f>1000*LN(G255)</f>
        <v>0.40949279306507119</v>
      </c>
      <c r="X255" s="75">
        <f>1000*LN(H255)</f>
        <v>4.4738430833898075</v>
      </c>
      <c r="Y255" s="75">
        <f>1000*LN(I255)</f>
        <v>1.2398788752603436</v>
      </c>
      <c r="Z255" s="75">
        <f>1000*LN(J255)</f>
        <v>6.4605016250152456</v>
      </c>
      <c r="AA255" s="75">
        <f>1000*LN(K255)</f>
        <v>-1.0666172658578852</v>
      </c>
      <c r="AB255" s="75" t="e">
        <f>1000*LN(L255)</f>
        <v>#N/A</v>
      </c>
      <c r="AC255" s="75">
        <f>1000*LN(M255)</f>
        <v>-20.002122091484186</v>
      </c>
      <c r="AD255" s="75">
        <f>1000*LN(N255)</f>
        <v>-18.762243216223734</v>
      </c>
      <c r="AE255" s="75" t="e">
        <f>1000*LN(O255)</f>
        <v>#N/A</v>
      </c>
      <c r="AF255" s="75">
        <f>1000*LN(P255)</f>
        <v>-182.86641842386771</v>
      </c>
      <c r="AG255" s="75">
        <f>1000*LN(Q255)</f>
        <v>-239.55079040289471</v>
      </c>
      <c r="AI255" s="40">
        <f>'d-beta'!T255/'d-beta'!Q255</f>
        <v>1.0117001301656756</v>
      </c>
      <c r="AJ255" s="40">
        <f>'d-beta'!Q255/'d-beta'!G255</f>
        <v>0.99893395136814844</v>
      </c>
      <c r="AK255" s="40">
        <f>'d-beta'!T255/'d-beta'!G255</f>
        <v>1.0106216086260684</v>
      </c>
      <c r="AL255" s="40" t="e">
        <f>'d-beta'!T257/'d-beta'!F257</f>
        <v>#N/A</v>
      </c>
      <c r="AN255" s="4">
        <f>'d-beta'!U255/'d-beta'!W255</f>
        <v>0.99718205747502631</v>
      </c>
      <c r="AO255" s="4">
        <f>'d-beta'!W255/'d-beta'!P255</f>
        <v>0.99198382553684972</v>
      </c>
      <c r="AP255" s="4">
        <f>'d-beta'!P255/'d-beta'!Q255</f>
        <v>1.006481415679809</v>
      </c>
      <c r="AQ255" s="4">
        <f>'d-beta'!Q255/'d-beta'!G255</f>
        <v>0.99893395136814844</v>
      </c>
      <c r="AR255" s="4">
        <f>'d-beta'!U255/'d-beta'!G255</f>
        <v>0.99453845598496027</v>
      </c>
      <c r="AS255" s="4" t="e">
        <f>'d-beta'!U257/'d-beta'!F257</f>
        <v>#N/A</v>
      </c>
      <c r="AU255" s="53">
        <f t="shared" si="39"/>
        <v>11.632212890048901</v>
      </c>
      <c r="AV255" s="12">
        <f t="shared" si="40"/>
        <v>-1.0666172658578852</v>
      </c>
      <c r="AW255" s="12">
        <f t="shared" si="41"/>
        <v>10.565595624190985</v>
      </c>
      <c r="AX255" s="12" t="e">
        <f t="shared" si="37"/>
        <v>#N/A</v>
      </c>
      <c r="AY255" s="12"/>
      <c r="AZ255" s="53">
        <f t="shared" si="42"/>
        <v>-2.8219203997164888</v>
      </c>
      <c r="BA255" s="53">
        <f t="shared" si="43"/>
        <v>-8.0484767325598607</v>
      </c>
      <c r="BB255" s="12">
        <f t="shared" si="44"/>
        <v>6.4605016250152456</v>
      </c>
      <c r="BC255" s="12">
        <f t="shared" si="45"/>
        <v>-1.0666172658578852</v>
      </c>
      <c r="BD255" s="12">
        <f t="shared" si="46"/>
        <v>-5.4765127731190297</v>
      </c>
      <c r="BE255" s="12" t="e">
        <f t="shared" si="38"/>
        <v>#N/A</v>
      </c>
    </row>
    <row r="256" spans="1:57" x14ac:dyDescent="0.2">
      <c r="A256" s="72">
        <f>'d-beta'!A256</f>
        <v>502</v>
      </c>
      <c r="B256" s="44">
        <f t="shared" si="47"/>
        <v>1.2900728891182351</v>
      </c>
      <c r="D256" s="40" t="e">
        <f>'d-beta'!F256/'d-beta'!J256</f>
        <v>#N/A</v>
      </c>
      <c r="E256" s="39">
        <f>'d-beta'!J256/'d-beta'!K256</f>
        <v>1.0201553897721061</v>
      </c>
      <c r="F256" s="39">
        <f>'d-beta'!K256/'d-beta'!L256</f>
        <v>0.96542256862441955</v>
      </c>
      <c r="G256" s="39">
        <f>'d-beta'!L256/'d-beta'!M256</f>
        <v>1.0004853643966547</v>
      </c>
      <c r="H256" s="39">
        <f>'d-beta'!M256/'d-beta'!P256</f>
        <v>1.004422141088245</v>
      </c>
      <c r="I256" s="39">
        <f>'d-beta'!N256/'d-beta'!P256</f>
        <v>1.00118635547414</v>
      </c>
      <c r="J256" s="39">
        <f>'d-beta'!P256/'d-beta'!Q256</f>
        <v>1.0064395496909373</v>
      </c>
      <c r="K256" s="39">
        <f>'d-beta'!Q256/'d-beta'!G256</f>
        <v>0.99890785335750942</v>
      </c>
      <c r="L256" s="133" t="e">
        <f>'d-beta'!F256/'d-beta'!R256</f>
        <v>#N/A</v>
      </c>
      <c r="M256" s="39">
        <f>'d-beta'!R256/'d-beta'!N256</f>
        <v>0.98029793882836413</v>
      </c>
      <c r="N256" s="39">
        <f>'d-beta'!R256/'d-beta'!P256</f>
        <v>0.98146092065438129</v>
      </c>
      <c r="O256" s="133" t="e">
        <f>'d-beta'!F256/'d-beta'!S256</f>
        <v>#N/A</v>
      </c>
      <c r="P256" s="39">
        <f>'d-beta'!S256/'d-beta'!G256</f>
        <v>0.83346887774612077</v>
      </c>
      <c r="Q256" s="39">
        <f>'d-beta'!H256/'d-beta'!N256</f>
        <v>0.78804499047537513</v>
      </c>
      <c r="T256" s="75" t="e">
        <f>1000*LN(D256)</f>
        <v>#N/A</v>
      </c>
      <c r="U256" s="75">
        <f>1000*LN(E256)</f>
        <v>19.954958607005906</v>
      </c>
      <c r="V256" s="75">
        <f>1000*LN(F256)</f>
        <v>-35.189378543578769</v>
      </c>
      <c r="W256" s="75">
        <f>1000*LN(G256)</f>
        <v>0.48524664545587959</v>
      </c>
      <c r="X256" s="75">
        <f>1000*LN(H256)</f>
        <v>4.4123921525558192</v>
      </c>
      <c r="Y256" s="75">
        <f>1000*LN(I256)</f>
        <v>1.1856523105642138</v>
      </c>
      <c r="Z256" s="75">
        <f>1000*LN(J256)</f>
        <v>6.4189043744545344</v>
      </c>
      <c r="AA256" s="75">
        <f>1000*LN(K256)</f>
        <v>-1.0927434692227087</v>
      </c>
      <c r="AB256" s="75" t="e">
        <f>1000*LN(L256)</f>
        <v>#N/A</v>
      </c>
      <c r="AC256" s="75">
        <f>1000*LN(M256)</f>
        <v>-19.898734309379343</v>
      </c>
      <c r="AD256" s="75">
        <f>1000*LN(N256)</f>
        <v>-18.713081998815198</v>
      </c>
      <c r="AE256" s="75" t="e">
        <f>1000*LN(O256)</f>
        <v>#N/A</v>
      </c>
      <c r="AF256" s="75">
        <f>1000*LN(P256)</f>
        <v>-182.15891672522272</v>
      </c>
      <c r="AG256" s="75">
        <f>1000*LN(Q256)</f>
        <v>-238.20009624219017</v>
      </c>
      <c r="AI256" s="40">
        <f>'d-beta'!T256/'d-beta'!Q256</f>
        <v>1.0116304647565997</v>
      </c>
      <c r="AJ256" s="40">
        <f>'d-beta'!Q256/'d-beta'!G256</f>
        <v>0.99890785335750942</v>
      </c>
      <c r="AK256" s="40">
        <f>'d-beta'!T256/'d-beta'!G256</f>
        <v>1.0105256159410745</v>
      </c>
      <c r="AL256" s="40" t="e">
        <f>'d-beta'!T258/'d-beta'!F258</f>
        <v>#N/A</v>
      </c>
      <c r="AN256" s="4">
        <f>'d-beta'!U256/'d-beta'!W256</f>
        <v>0.9971925455736329</v>
      </c>
      <c r="AO256" s="4">
        <f>'d-beta'!W256/'d-beta'!P256</f>
        <v>0.99203560628346854</v>
      </c>
      <c r="AP256" s="4">
        <f>'d-beta'!P256/'d-beta'!Q256</f>
        <v>1.0064395496909373</v>
      </c>
      <c r="AQ256" s="4">
        <f>'d-beta'!Q256/'d-beta'!G256</f>
        <v>0.99890785335750942</v>
      </c>
      <c r="AR256" s="4">
        <f>'d-beta'!U256/'d-beta'!G256</f>
        <v>0.99453347539837811</v>
      </c>
      <c r="AS256" s="4" t="e">
        <f>'d-beta'!U258/'d-beta'!F258</f>
        <v>#N/A</v>
      </c>
      <c r="AU256" s="53">
        <f t="shared" si="39"/>
        <v>11.563350777966678</v>
      </c>
      <c r="AV256" s="12">
        <f t="shared" si="40"/>
        <v>-1.0927434692227087</v>
      </c>
      <c r="AW256" s="12">
        <f t="shared" si="41"/>
        <v>10.470607308743878</v>
      </c>
      <c r="AX256" s="12" t="e">
        <f t="shared" si="37"/>
        <v>#N/A</v>
      </c>
      <c r="AY256" s="12"/>
      <c r="AZ256" s="53">
        <f t="shared" si="42"/>
        <v>-2.8114027180425825</v>
      </c>
      <c r="BA256" s="53">
        <f t="shared" si="43"/>
        <v>-7.996278910502169</v>
      </c>
      <c r="BB256" s="12">
        <f t="shared" si="44"/>
        <v>6.4189043744545344</v>
      </c>
      <c r="BC256" s="12">
        <f t="shared" si="45"/>
        <v>-1.0927434692227087</v>
      </c>
      <c r="BD256" s="12">
        <f t="shared" si="46"/>
        <v>-5.4815207233128742</v>
      </c>
      <c r="BE256" s="12" t="e">
        <f t="shared" si="38"/>
        <v>#N/A</v>
      </c>
    </row>
    <row r="257" spans="1:57" x14ac:dyDescent="0.2">
      <c r="A257" s="72">
        <f>'d-beta'!A257</f>
        <v>504</v>
      </c>
      <c r="B257" s="44">
        <f t="shared" si="47"/>
        <v>1.286752879109567</v>
      </c>
      <c r="D257" s="40" t="e">
        <f>'d-beta'!F257/'d-beta'!J257</f>
        <v>#N/A</v>
      </c>
      <c r="E257" s="39">
        <f>'d-beta'!J257/'d-beta'!K257</f>
        <v>1.0201017544053899</v>
      </c>
      <c r="F257" s="39">
        <f>'d-beta'!K257/'d-beta'!L257</f>
        <v>0.96549199035742728</v>
      </c>
      <c r="G257" s="39">
        <f>'d-beta'!L257/'d-beta'!M257</f>
        <v>1.0005615513792772</v>
      </c>
      <c r="H257" s="39">
        <f>'d-beta'!M257/'d-beta'!P257</f>
        <v>1.0043653644841664</v>
      </c>
      <c r="I257" s="39">
        <f>'d-beta'!N257/'d-beta'!P257</f>
        <v>1.0011317486846802</v>
      </c>
      <c r="J257" s="39">
        <f>'d-beta'!P257/'d-beta'!Q257</f>
        <v>1.0063955007046994</v>
      </c>
      <c r="K257" s="39">
        <f>'d-beta'!Q257/'d-beta'!G257</f>
        <v>0.99888884839827852</v>
      </c>
      <c r="L257" s="133" t="e">
        <f>'d-beta'!F257/'d-beta'!R257</f>
        <v>#N/A</v>
      </c>
      <c r="M257" s="39">
        <f>'d-beta'!R257/'d-beta'!N257</f>
        <v>0.98040562292091438</v>
      </c>
      <c r="N257" s="39">
        <f>'d-beta'!R257/'d-beta'!P257</f>
        <v>0.98151519569510826</v>
      </c>
      <c r="O257" s="133" t="e">
        <f>'d-beta'!F257/'d-beta'!S257</f>
        <v>#N/A</v>
      </c>
      <c r="P257" s="39">
        <f>'d-beta'!S257/'d-beta'!G257</f>
        <v>0.83405870663959569</v>
      </c>
      <c r="Q257" s="39">
        <f>'d-beta'!H257/'d-beta'!N257</f>
        <v>0.78910827341989487</v>
      </c>
      <c r="T257" s="75" t="e">
        <f>1000*LN(D257)</f>
        <v>#N/A</v>
      </c>
      <c r="U257" s="75">
        <f>1000*LN(E257)</f>
        <v>19.902381541529987</v>
      </c>
      <c r="V257" s="75">
        <f>1000*LN(F257)</f>
        <v>-35.117472997354866</v>
      </c>
      <c r="W257" s="75">
        <f>1000*LN(G257)</f>
        <v>0.56139376830305432</v>
      </c>
      <c r="X257" s="75">
        <f>1000*LN(H257)</f>
        <v>4.3558639195433413</v>
      </c>
      <c r="Y257" s="75">
        <f>1000*LN(I257)</f>
        <v>1.1311087399298501</v>
      </c>
      <c r="Z257" s="75">
        <f>1000*LN(J257)</f>
        <v>6.3751362711156521</v>
      </c>
      <c r="AA257" s="75">
        <f>1000*LN(K257)</f>
        <v>-1.1117693883412822</v>
      </c>
      <c r="AB257" s="75" t="e">
        <f>1000*LN(L257)</f>
        <v>#N/A</v>
      </c>
      <c r="AC257" s="75">
        <f>1000*LN(M257)</f>
        <v>-19.788892011176507</v>
      </c>
      <c r="AD257" s="75">
        <f>1000*LN(N257)</f>
        <v>-18.65778327124664</v>
      </c>
      <c r="AE257" s="75" t="e">
        <f>1000*LN(O257)</f>
        <v>#N/A</v>
      </c>
      <c r="AF257" s="75">
        <f>1000*LN(P257)</f>
        <v>-181.45148744657504</v>
      </c>
      <c r="AG257" s="75">
        <f>1000*LN(Q257)</f>
        <v>-236.85173888218702</v>
      </c>
      <c r="AI257" s="40">
        <f>'d-beta'!T257/'d-beta'!Q257</f>
        <v>1.0115673488634973</v>
      </c>
      <c r="AJ257" s="40">
        <f>'d-beta'!Q257/'d-beta'!G257</f>
        <v>0.99888884839827852</v>
      </c>
      <c r="AK257" s="40">
        <f>'d-beta'!T257/'d-beta'!G257</f>
        <v>1.0104433441835585</v>
      </c>
      <c r="AL257" s="40" t="e">
        <f>'d-beta'!T259/'d-beta'!F259</f>
        <v>#N/A</v>
      </c>
      <c r="AN257" s="4">
        <f>'d-beta'!U257/'d-beta'!W257</f>
        <v>0.99719775011293832</v>
      </c>
      <c r="AO257" s="4">
        <f>'d-beta'!W257/'d-beta'!P257</f>
        <v>0.99209320465042627</v>
      </c>
      <c r="AP257" s="4">
        <f>'d-beta'!P257/'d-beta'!Q257</f>
        <v>1.0063955007046994</v>
      </c>
      <c r="AQ257" s="4">
        <f>'d-beta'!Q257/'d-beta'!G257</f>
        <v>0.99888884839827852</v>
      </c>
      <c r="AR257" s="4">
        <f>'d-beta'!U257/'d-beta'!G257</f>
        <v>0.99453395700762115</v>
      </c>
      <c r="AS257" s="4" t="e">
        <f>'d-beta'!U259/'d-beta'!F259</f>
        <v>#N/A</v>
      </c>
      <c r="AU257" s="53">
        <f t="shared" si="39"/>
        <v>11.500958566292709</v>
      </c>
      <c r="AV257" s="12">
        <f t="shared" si="40"/>
        <v>-1.1117693883412822</v>
      </c>
      <c r="AW257" s="12">
        <f t="shared" si="41"/>
        <v>10.38918917795147</v>
      </c>
      <c r="AX257" s="12" t="e">
        <f t="shared" si="37"/>
        <v>#N/A</v>
      </c>
      <c r="AY257" s="12"/>
      <c r="AZ257" s="53">
        <f t="shared" si="42"/>
        <v>-2.8061835397135639</v>
      </c>
      <c r="BA257" s="53">
        <f t="shared" si="43"/>
        <v>-7.9382198100480981</v>
      </c>
      <c r="BB257" s="12">
        <f t="shared" si="44"/>
        <v>6.3751362711156521</v>
      </c>
      <c r="BC257" s="12">
        <f t="shared" si="45"/>
        <v>-1.1117693883412822</v>
      </c>
      <c r="BD257" s="12">
        <f t="shared" si="46"/>
        <v>-5.4810364669873266</v>
      </c>
      <c r="BE257" s="12" t="e">
        <f t="shared" si="38"/>
        <v>#N/A</v>
      </c>
    </row>
    <row r="258" spans="1:57" x14ac:dyDescent="0.2">
      <c r="A258" s="72">
        <f>'d-beta'!A258</f>
        <v>506</v>
      </c>
      <c r="B258" s="44">
        <f t="shared" si="47"/>
        <v>1.2834499133671309</v>
      </c>
      <c r="D258" s="40" t="e">
        <f>'d-beta'!F258/'d-beta'!J258</f>
        <v>#N/A</v>
      </c>
      <c r="E258" s="39">
        <f>'d-beta'!J258/'d-beta'!K258</f>
        <v>1.020041737431594</v>
      </c>
      <c r="F258" s="39">
        <f>'d-beta'!K258/'d-beta'!L258</f>
        <v>0.96556787549772505</v>
      </c>
      <c r="G258" s="39">
        <f>'d-beta'!L258/'d-beta'!M258</f>
        <v>1.0006381381381382</v>
      </c>
      <c r="H258" s="39">
        <f>'d-beta'!M258/'d-beta'!P258</f>
        <v>1.0043045720013712</v>
      </c>
      <c r="I258" s="39">
        <f>'d-beta'!N258/'d-beta'!P258</f>
        <v>1.0010732188096036</v>
      </c>
      <c r="J258" s="39">
        <f>'d-beta'!P258/'d-beta'!Q258</f>
        <v>1.0063529001101887</v>
      </c>
      <c r="K258" s="39">
        <f>'d-beta'!Q258/'d-beta'!G258</f>
        <v>0.99886616088552249</v>
      </c>
      <c r="L258" s="133" t="e">
        <f>'d-beta'!F258/'d-beta'!R258</f>
        <v>#N/A</v>
      </c>
      <c r="M258" s="39">
        <f>'d-beta'!R258/'d-beta'!N258</f>
        <v>0.98050893049279109</v>
      </c>
      <c r="N258" s="39">
        <f>'d-beta'!R258/'d-beta'!P258</f>
        <v>0.98156123111998028</v>
      </c>
      <c r="O258" s="133" t="e">
        <f>'d-beta'!F258/'d-beta'!S258</f>
        <v>#N/A</v>
      </c>
      <c r="P258" s="39">
        <f>'d-beta'!S258/'d-beta'!G258</f>
        <v>0.83463982936151326</v>
      </c>
      <c r="Q258" s="39">
        <f>'d-beta'!H258/'d-beta'!N258</f>
        <v>0.79016569829997851</v>
      </c>
      <c r="T258" s="75" t="e">
        <f>1000*LN(D258)</f>
        <v>#N/A</v>
      </c>
      <c r="U258" s="75">
        <f>1000*LN(E258)</f>
        <v>19.843545509600538</v>
      </c>
      <c r="V258" s="75">
        <f>1000*LN(F258)</f>
        <v>-35.038878706542214</v>
      </c>
      <c r="W258" s="75">
        <f>1000*LN(G258)</f>
        <v>0.63793461457599987</v>
      </c>
      <c r="X258" s="75">
        <f>1000*LN(H258)</f>
        <v>4.2953338327337178</v>
      </c>
      <c r="Y258" s="75">
        <f>1000*LN(I258)</f>
        <v>1.0726433220096088</v>
      </c>
      <c r="Z258" s="75">
        <f>1000*LN(J258)</f>
        <v>6.3328055014081421</v>
      </c>
      <c r="AA258" s="75">
        <f>1000*LN(K258)</f>
        <v>-1.1344823963443349</v>
      </c>
      <c r="AB258" s="75" t="e">
        <f>1000*LN(L258)</f>
        <v>#N/A</v>
      </c>
      <c r="AC258" s="75">
        <f>1000*LN(M258)</f>
        <v>-19.683525286458757</v>
      </c>
      <c r="AD258" s="75">
        <f>1000*LN(N258)</f>
        <v>-18.610881964449174</v>
      </c>
      <c r="AE258" s="75" t="e">
        <f>1000*LN(O258)</f>
        <v>#N/A</v>
      </c>
      <c r="AF258" s="75">
        <f>1000*LN(P258)</f>
        <v>-180.75498926805739</v>
      </c>
      <c r="AG258" s="75">
        <f>1000*LN(Q258)</f>
        <v>-235.51261083089364</v>
      </c>
      <c r="AI258" s="40">
        <f>'d-beta'!T258/'d-beta'!Q258</f>
        <v>1.0114964119756906</v>
      </c>
      <c r="AJ258" s="40">
        <f>'d-beta'!Q258/'d-beta'!G258</f>
        <v>0.99886616088552249</v>
      </c>
      <c r="AK258" s="40">
        <f>'d-beta'!T258/'d-beta'!G258</f>
        <v>1.010349537779639</v>
      </c>
      <c r="AL258" s="40" t="e">
        <f>'d-beta'!T260/'d-beta'!F260</f>
        <v>#N/A</v>
      </c>
      <c r="AN258" s="4">
        <f>'d-beta'!U258/'d-beta'!W258</f>
        <v>0.99720664657393543</v>
      </c>
      <c r="AO258" s="4">
        <f>'d-beta'!W258/'d-beta'!P258</f>
        <v>0.99214411434961503</v>
      </c>
      <c r="AP258" s="4">
        <f>'d-beta'!P258/'d-beta'!Q258</f>
        <v>1.0063529001101887</v>
      </c>
      <c r="AQ258" s="4">
        <f>'d-beta'!Q258/'d-beta'!G258</f>
        <v>0.99886616088552249</v>
      </c>
      <c r="AR258" s="4">
        <f>'d-beta'!U258/'d-beta'!G258</f>
        <v>0.99452917506805805</v>
      </c>
      <c r="AS258" s="4" t="e">
        <f>'d-beta'!U260/'d-beta'!F260</f>
        <v>#N/A</v>
      </c>
      <c r="AU258" s="53">
        <f t="shared" si="39"/>
        <v>11.430830388220526</v>
      </c>
      <c r="AV258" s="12">
        <f t="shared" si="40"/>
        <v>-1.1344823963443349</v>
      </c>
      <c r="AW258" s="12">
        <f t="shared" si="41"/>
        <v>10.296347991876246</v>
      </c>
      <c r="AX258" s="12" t="e">
        <f t="shared" si="37"/>
        <v>#N/A</v>
      </c>
      <c r="AY258" s="12"/>
      <c r="AZ258" s="53">
        <f t="shared" si="42"/>
        <v>-2.7972621183489221</v>
      </c>
      <c r="BA258" s="53">
        <f t="shared" si="43"/>
        <v>-7.8869056867701648</v>
      </c>
      <c r="BB258" s="12">
        <f t="shared" si="44"/>
        <v>6.3328055014081421</v>
      </c>
      <c r="BC258" s="12">
        <f t="shared" si="45"/>
        <v>-1.1344823963443349</v>
      </c>
      <c r="BD258" s="12">
        <f t="shared" si="46"/>
        <v>-5.4858447000554458</v>
      </c>
      <c r="BE258" s="12" t="e">
        <f t="shared" si="38"/>
        <v>#N/A</v>
      </c>
    </row>
    <row r="259" spans="1:57" x14ac:dyDescent="0.2">
      <c r="A259" s="72">
        <f>'d-beta'!A259</f>
        <v>508</v>
      </c>
      <c r="B259" s="44">
        <f t="shared" si="47"/>
        <v>1.2801638609742048</v>
      </c>
      <c r="D259" s="40" t="e">
        <f>'d-beta'!F259/'d-beta'!J259</f>
        <v>#N/A</v>
      </c>
      <c r="E259" s="39">
        <f>'d-beta'!J259/'d-beta'!K259</f>
        <v>1.0199922101046073</v>
      </c>
      <c r="F259" s="39">
        <f>'d-beta'!K259/'d-beta'!L259</f>
        <v>0.96563952395024577</v>
      </c>
      <c r="G259" s="39">
        <f>'d-beta'!L259/'d-beta'!M259</f>
        <v>1.0007151229688895</v>
      </c>
      <c r="H259" s="39">
        <f>'d-beta'!M259/'d-beta'!P259</f>
        <v>1.0042452002058788</v>
      </c>
      <c r="I259" s="39">
        <f>'d-beta'!N259/'d-beta'!P259</f>
        <v>1.0010269847908242</v>
      </c>
      <c r="J259" s="39">
        <f>'d-beta'!P259/'d-beta'!Q259</f>
        <v>1.0063099214460716</v>
      </c>
      <c r="K259" s="39">
        <f>'d-beta'!Q259/'d-beta'!G259</f>
        <v>0.99884157812693497</v>
      </c>
      <c r="L259" s="133" t="e">
        <f>'d-beta'!F259/'d-beta'!R259</f>
        <v>#N/A</v>
      </c>
      <c r="M259" s="39">
        <f>'d-beta'!R259/'d-beta'!N259</f>
        <v>0.98060802865372787</v>
      </c>
      <c r="N259" s="39">
        <f>'d-beta'!R259/'d-beta'!P259</f>
        <v>0.98161509818491532</v>
      </c>
      <c r="O259" s="133" t="e">
        <f>'d-beta'!F259/'d-beta'!S259</f>
        <v>#N/A</v>
      </c>
      <c r="P259" s="39">
        <f>'d-beta'!S259/'d-beta'!G259</f>
        <v>0.83522209196300645</v>
      </c>
      <c r="Q259" s="39">
        <f>'d-beta'!H259/'d-beta'!N259</f>
        <v>0.79120861337965109</v>
      </c>
      <c r="T259" s="75" t="e">
        <f>1000*LN(D259)</f>
        <v>#N/A</v>
      </c>
      <c r="U259" s="75">
        <f>1000*LN(E259)</f>
        <v>19.794990114670711</v>
      </c>
      <c r="V259" s="75">
        <f>1000*LN(F259)</f>
        <v>-34.964678025067947</v>
      </c>
      <c r="W259" s="75">
        <f>1000*LN(G259)</f>
        <v>0.71486739029870849</v>
      </c>
      <c r="X259" s="75">
        <f>1000*LN(H259)</f>
        <v>4.2362147645072223</v>
      </c>
      <c r="Y259" s="75">
        <f>1000*LN(I259)</f>
        <v>1.0264578027188849</v>
      </c>
      <c r="Z259" s="75">
        <f>1000*LN(J259)</f>
        <v>6.2900972408257978</v>
      </c>
      <c r="AA259" s="75">
        <f>1000*LN(K259)</f>
        <v>-1.1590933623116735</v>
      </c>
      <c r="AB259" s="75" t="e">
        <f>1000*LN(L259)</f>
        <v>#N/A</v>
      </c>
      <c r="AC259" s="75">
        <f>1000*LN(M259)</f>
        <v>-19.582462307467171</v>
      </c>
      <c r="AD259" s="75">
        <f>1000*LN(N259)</f>
        <v>-18.556004504748305</v>
      </c>
      <c r="AE259" s="75" t="e">
        <f>1000*LN(O259)</f>
        <v>#N/A</v>
      </c>
      <c r="AF259" s="75">
        <f>1000*LN(P259)</f>
        <v>-180.05761109845483</v>
      </c>
      <c r="AG259" s="75">
        <f>1000*LN(Q259)</f>
        <v>-234.19361225709432</v>
      </c>
      <c r="AI259" s="40">
        <f>'d-beta'!T259/'d-beta'!Q259</f>
        <v>1.0114339098085601</v>
      </c>
      <c r="AJ259" s="40">
        <f>'d-beta'!Q259/'d-beta'!G259</f>
        <v>0.99884157812693497</v>
      </c>
      <c r="AK259" s="40">
        <f>'d-beta'!T259/'d-beta'!G259</f>
        <v>1.0102622426442782</v>
      </c>
      <c r="AL259" s="40" t="e">
        <f>'d-beta'!T261/'d-beta'!F261</f>
        <v>#N/A</v>
      </c>
      <c r="AN259" s="4">
        <f>'d-beta'!U259/'d-beta'!W259</f>
        <v>0.99721928675989779</v>
      </c>
      <c r="AO259" s="4">
        <f>'d-beta'!W259/'d-beta'!P259</f>
        <v>0.99219724726939873</v>
      </c>
      <c r="AP259" s="4">
        <f>'d-beta'!P259/'d-beta'!Q259</f>
        <v>1.0063099214460716</v>
      </c>
      <c r="AQ259" s="4">
        <f>'d-beta'!Q259/'d-beta'!G259</f>
        <v>0.99884157812693497</v>
      </c>
      <c r="AR259" s="4">
        <f>'d-beta'!U259/'d-beta'!G259</f>
        <v>0.99452808952367677</v>
      </c>
      <c r="AS259" s="4" t="e">
        <f>'d-beta'!U261/'d-beta'!F261</f>
        <v>#N/A</v>
      </c>
      <c r="AU259" s="53">
        <f t="shared" si="39"/>
        <v>11.369036695696987</v>
      </c>
      <c r="AV259" s="12">
        <f t="shared" si="40"/>
        <v>-1.1590933623116735</v>
      </c>
      <c r="AW259" s="12">
        <f t="shared" si="41"/>
        <v>10.209943333385379</v>
      </c>
      <c r="AX259" s="12" t="e">
        <f t="shared" si="37"/>
        <v>#N/A</v>
      </c>
      <c r="AY259" s="12"/>
      <c r="AZ259" s="53">
        <f t="shared" si="42"/>
        <v>-2.7845866053090318</v>
      </c>
      <c r="BA259" s="53">
        <f t="shared" si="43"/>
        <v>-7.833353489729781</v>
      </c>
      <c r="BB259" s="12">
        <f t="shared" si="44"/>
        <v>6.2900972408257978</v>
      </c>
      <c r="BC259" s="12">
        <f t="shared" si="45"/>
        <v>-1.1590933623116735</v>
      </c>
      <c r="BD259" s="12">
        <f t="shared" si="46"/>
        <v>-5.4869362165246791</v>
      </c>
      <c r="BE259" s="12" t="e">
        <f t="shared" si="38"/>
        <v>#N/A</v>
      </c>
    </row>
    <row r="260" spans="1:57" x14ac:dyDescent="0.2">
      <c r="A260" s="72">
        <f>'d-beta'!A260</f>
        <v>510</v>
      </c>
      <c r="B260" s="44">
        <f t="shared" si="47"/>
        <v>1.2768945923514015</v>
      </c>
      <c r="D260" s="40" t="e">
        <f>'d-beta'!F260/'d-beta'!J260</f>
        <v>#N/A</v>
      </c>
      <c r="E260" s="39">
        <f>'d-beta'!J260/'d-beta'!K260</f>
        <v>1.0199307194136251</v>
      </c>
      <c r="F260" s="39">
        <f>'d-beta'!K260/'d-beta'!L260</f>
        <v>0.96571767177525791</v>
      </c>
      <c r="G260" s="39">
        <f>'d-beta'!L260/'d-beta'!M260</f>
        <v>1.0007871086695168</v>
      </c>
      <c r="H260" s="39">
        <f>'d-beta'!M260/'d-beta'!P260</f>
        <v>1.0041872051939971</v>
      </c>
      <c r="I260" s="39">
        <f>'d-beta'!N260/'d-beta'!P260</f>
        <v>1.0009714500824529</v>
      </c>
      <c r="J260" s="39">
        <f>'d-beta'!P260/'d-beta'!Q260</f>
        <v>1.0062684046301758</v>
      </c>
      <c r="K260" s="39">
        <f>'d-beta'!Q260/'d-beta'!G260</f>
        <v>0.99881870364404624</v>
      </c>
      <c r="L260" s="133" t="e">
        <f>'d-beta'!F260/'d-beta'!R260</f>
        <v>#N/A</v>
      </c>
      <c r="M260" s="39">
        <f>'d-beta'!R260/'d-beta'!N260</f>
        <v>0.98071337786311152</v>
      </c>
      <c r="N260" s="39">
        <f>'d-beta'!R260/'d-beta'!P260</f>
        <v>0.98166609195489929</v>
      </c>
      <c r="O260" s="133" t="e">
        <f>'d-beta'!F260/'d-beta'!S260</f>
        <v>#N/A</v>
      </c>
      <c r="P260" s="39">
        <f>'d-beta'!S260/'d-beta'!G260</f>
        <v>0.83580002394140884</v>
      </c>
      <c r="Q260" s="39">
        <f>'d-beta'!H260/'d-beta'!N260</f>
        <v>0.79225506368479404</v>
      </c>
      <c r="T260" s="75" t="e">
        <f>1000*LN(D260)</f>
        <v>#N/A</v>
      </c>
      <c r="U260" s="75">
        <f>1000*LN(E260)</f>
        <v>19.734702845861683</v>
      </c>
      <c r="V260" s="75">
        <f>1000*LN(F260)</f>
        <v>-34.88375273043291</v>
      </c>
      <c r="W260" s="75">
        <f>1000*LN(G260)</f>
        <v>0.78679906194055049</v>
      </c>
      <c r="X260" s="75">
        <f>1000*LN(H260)</f>
        <v>4.1784632447229919</v>
      </c>
      <c r="Y260" s="75">
        <f>1000*LN(I260)</f>
        <v>0.97097853018984914</v>
      </c>
      <c r="Z260" s="75">
        <f>1000*LN(J260)</f>
        <v>6.2488398990728982</v>
      </c>
      <c r="AA260" s="75">
        <f>1000*LN(K260)</f>
        <v>-1.181994636465711</v>
      </c>
      <c r="AB260" s="75" t="e">
        <f>1000*LN(L260)</f>
        <v>#N/A</v>
      </c>
      <c r="AC260" s="75">
        <f>1000*LN(M260)</f>
        <v>-19.475035539845173</v>
      </c>
      <c r="AD260" s="75">
        <f>1000*LN(N260)</f>
        <v>-18.504057009655362</v>
      </c>
      <c r="AE260" s="75" t="e">
        <f>1000*LN(O260)</f>
        <v>#N/A</v>
      </c>
      <c r="AF260" s="75">
        <f>1000*LN(P260)</f>
        <v>-179.36590032342073</v>
      </c>
      <c r="AG260" s="75">
        <f>1000*LN(Q260)</f>
        <v>-232.87188890765248</v>
      </c>
      <c r="AI260" s="40">
        <f>'d-beta'!T260/'d-beta'!Q260</f>
        <v>1.0113672104595302</v>
      </c>
      <c r="AJ260" s="40">
        <f>'d-beta'!Q260/'d-beta'!G260</f>
        <v>0.99881870364404624</v>
      </c>
      <c r="AK260" s="40">
        <f>'d-beta'!T260/'d-beta'!G260</f>
        <v>1.0101724860592831</v>
      </c>
      <c r="AL260" s="40" t="e">
        <f>'d-beta'!T262/'d-beta'!F262</f>
        <v>#N/A</v>
      </c>
      <c r="AN260" s="4">
        <f>'d-beta'!U260/'d-beta'!W260</f>
        <v>0.99722661250886924</v>
      </c>
      <c r="AO260" s="4">
        <f>'d-beta'!W260/'d-beta'!P260</f>
        <v>0.99224904464322583</v>
      </c>
      <c r="AP260" s="4">
        <f>'d-beta'!P260/'d-beta'!Q260</f>
        <v>1.0062684046301758</v>
      </c>
      <c r="AQ260" s="4">
        <f>'d-beta'!Q260/'d-beta'!G260</f>
        <v>0.99881870364404624</v>
      </c>
      <c r="AR260" s="4">
        <f>'d-beta'!U260/'d-beta'!G260</f>
        <v>0.9945235056402808</v>
      </c>
      <c r="AS260" s="4" t="e">
        <f>'d-beta'!U262/'d-beta'!F262</f>
        <v>#N/A</v>
      </c>
      <c r="AU260" s="53">
        <f t="shared" si="39"/>
        <v>11.303089185201983</v>
      </c>
      <c r="AV260" s="12">
        <f t="shared" si="40"/>
        <v>-1.181994636465711</v>
      </c>
      <c r="AW260" s="12">
        <f t="shared" si="41"/>
        <v>10.121094548736203</v>
      </c>
      <c r="AX260" s="12" t="e">
        <f t="shared" ref="AX260:AX323" si="48">1000*LN(AL260)</f>
        <v>#N/A</v>
      </c>
      <c r="AY260" s="12"/>
      <c r="AZ260" s="53">
        <f t="shared" si="42"/>
        <v>-2.7772404557101265</v>
      </c>
      <c r="BA260" s="53">
        <f t="shared" si="43"/>
        <v>-7.7811501380442678</v>
      </c>
      <c r="BB260" s="12">
        <f t="shared" si="44"/>
        <v>6.2488398990728982</v>
      </c>
      <c r="BC260" s="12">
        <f t="shared" si="45"/>
        <v>-1.181994636465711</v>
      </c>
      <c r="BD260" s="12">
        <f t="shared" si="46"/>
        <v>-5.4915453311470674</v>
      </c>
      <c r="BE260" s="12" t="e">
        <f t="shared" ref="BE260:BE323" si="49">1000*LN(AS260)</f>
        <v>#N/A</v>
      </c>
    </row>
    <row r="261" spans="1:57" x14ac:dyDescent="0.2">
      <c r="A261" s="72">
        <f>'d-beta'!A261</f>
        <v>512</v>
      </c>
      <c r="B261" s="44">
        <f t="shared" si="47"/>
        <v>1.2736419792396358</v>
      </c>
      <c r="D261" s="40" t="e">
        <f>'d-beta'!F261/'d-beta'!J261</f>
        <v>#N/A</v>
      </c>
      <c r="E261" s="39">
        <f>'d-beta'!J261/'d-beta'!K261</f>
        <v>1.0198797707255698</v>
      </c>
      <c r="F261" s="39">
        <f>'d-beta'!K261/'d-beta'!L261</f>
        <v>0.96578634694318422</v>
      </c>
      <c r="G261" s="39">
        <f>'d-beta'!L261/'d-beta'!M261</f>
        <v>1.0008594548137577</v>
      </c>
      <c r="H261" s="39">
        <f>'d-beta'!M261/'d-beta'!P261</f>
        <v>1.004136088137112</v>
      </c>
      <c r="I261" s="39">
        <f>'d-beta'!N261/'d-beta'!P261</f>
        <v>1.00092287002382</v>
      </c>
      <c r="J261" s="39">
        <f>'d-beta'!P261/'d-beta'!Q261</f>
        <v>1.0062228588664246</v>
      </c>
      <c r="K261" s="39">
        <f>'d-beta'!Q261/'d-beta'!G261</f>
        <v>0.99880300788343246</v>
      </c>
      <c r="L261" s="133" t="e">
        <f>'d-beta'!F261/'d-beta'!R261</f>
        <v>#N/A</v>
      </c>
      <c r="M261" s="39">
        <f>'d-beta'!R261/'d-beta'!N261</f>
        <v>0.98080896268620288</v>
      </c>
      <c r="N261" s="39">
        <f>'d-beta'!R261/'d-beta'!P261</f>
        <v>0.98171412187695994</v>
      </c>
      <c r="O261" s="133" t="e">
        <f>'d-beta'!F261/'d-beta'!S261</f>
        <v>#N/A</v>
      </c>
      <c r="P261" s="39">
        <f>'d-beta'!S261/'d-beta'!G261</f>
        <v>0.83637811683458885</v>
      </c>
      <c r="Q261" s="39">
        <f>'d-beta'!H261/'d-beta'!N261</f>
        <v>0.79329099989696816</v>
      </c>
      <c r="T261" s="75" t="e">
        <f>1000*LN(D261)</f>
        <v>#N/A</v>
      </c>
      <c r="U261" s="75">
        <f>1000*LN(E261)</f>
        <v>19.684748511072033</v>
      </c>
      <c r="V261" s="75">
        <f>1000*LN(F261)</f>
        <v>-34.812642168622325</v>
      </c>
      <c r="W261" s="75">
        <f>1000*LN(G261)</f>
        <v>0.85908569394865464</v>
      </c>
      <c r="X261" s="75">
        <f>1000*LN(H261)</f>
        <v>4.1275580373135314</v>
      </c>
      <c r="Y261" s="75">
        <f>1000*LN(I261)</f>
        <v>0.92244444109776436</v>
      </c>
      <c r="Z261" s="75">
        <f>1000*LN(J261)</f>
        <v>6.2035768317641775</v>
      </c>
      <c r="AA261" s="75">
        <f>1000*LN(K261)</f>
        <v>-1.1977090838243132</v>
      </c>
      <c r="AB261" s="75" t="e">
        <f>1000*LN(L261)</f>
        <v>#N/A</v>
      </c>
      <c r="AC261" s="75">
        <f>1000*LN(M261)</f>
        <v>-19.377575703481295</v>
      </c>
      <c r="AD261" s="75">
        <f>1000*LN(N261)</f>
        <v>-18.455131262383517</v>
      </c>
      <c r="AE261" s="75" t="e">
        <f>1000*LN(O261)</f>
        <v>#N/A</v>
      </c>
      <c r="AF261" s="75">
        <f>1000*LN(P261)</f>
        <v>-178.67447528668103</v>
      </c>
      <c r="AG261" s="75">
        <f>1000*LN(Q261)</f>
        <v>-231.56516388291038</v>
      </c>
      <c r="AI261" s="40">
        <f>'d-beta'!T261/'d-beta'!Q261</f>
        <v>1.0113035405464192</v>
      </c>
      <c r="AJ261" s="40">
        <f>'d-beta'!Q261/'d-beta'!G261</f>
        <v>0.99880300788343246</v>
      </c>
      <c r="AK261" s="40">
        <f>'d-beta'!T261/'d-beta'!G261</f>
        <v>1.0100930181809282</v>
      </c>
      <c r="AL261" s="40" t="e">
        <f>'d-beta'!T263/'d-beta'!F263</f>
        <v>#N/A</v>
      </c>
      <c r="AN261" s="4">
        <f>'d-beta'!U261/'d-beta'!W261</f>
        <v>0.99723769156221831</v>
      </c>
      <c r="AO261" s="4">
        <f>'d-beta'!W261/'d-beta'!P261</f>
        <v>0.99230307483342417</v>
      </c>
      <c r="AP261" s="4">
        <f>'d-beta'!P261/'d-beta'!Q261</f>
        <v>1.0062228588664246</v>
      </c>
      <c r="AQ261" s="4">
        <f>'d-beta'!Q261/'d-beta'!G261</f>
        <v>0.99880300788343246</v>
      </c>
      <c r="AR261" s="4">
        <f>'d-beta'!U261/'d-beta'!G261</f>
        <v>0.99452806360525259</v>
      </c>
      <c r="AS261" s="4" t="e">
        <f>'d-beta'!U263/'d-beta'!F263</f>
        <v>#N/A</v>
      </c>
      <c r="AU261" s="53">
        <f t="shared" ref="AU261:AU324" si="50">1000*LN(AI261)</f>
        <v>11.240132905144765</v>
      </c>
      <c r="AV261" s="12">
        <f t="shared" ref="AV261:AV324" si="51">1000*LN(AJ261)</f>
        <v>-1.1977090838243132</v>
      </c>
      <c r="AW261" s="12">
        <f t="shared" ref="AW261:AW324" si="52">1000*LN(AK261)</f>
        <v>10.042423821320341</v>
      </c>
      <c r="AX261" s="12" t="e">
        <f t="shared" si="48"/>
        <v>#N/A</v>
      </c>
      <c r="AY261" s="12"/>
      <c r="AZ261" s="53">
        <f t="shared" ref="AZ261:AZ325" si="53">1000*LN(AN261)</f>
        <v>-2.7661306521136702</v>
      </c>
      <c r="BA261" s="53">
        <f t="shared" ref="BA261:BA325" si="54">1000*LN(AO261)</f>
        <v>-7.7266993733791018</v>
      </c>
      <c r="BB261" s="12">
        <f t="shared" ref="BB261:BB325" si="55">1000*LN(AP261)</f>
        <v>6.2035768317641775</v>
      </c>
      <c r="BC261" s="12">
        <f t="shared" ref="BC261:BC325" si="56">1000*LN(AQ261)</f>
        <v>-1.1977090838243132</v>
      </c>
      <c r="BD261" s="12">
        <f t="shared" ref="BD261:BD325" si="57">1000*LN(AR261)</f>
        <v>-5.4869622775528137</v>
      </c>
      <c r="BE261" s="12" t="e">
        <f t="shared" si="49"/>
        <v>#N/A</v>
      </c>
    </row>
    <row r="262" spans="1:57" x14ac:dyDescent="0.2">
      <c r="A262" s="72">
        <f>'d-beta'!A262</f>
        <v>514</v>
      </c>
      <c r="B262" s="44">
        <f t="shared" si="47"/>
        <v>1.2704058946833514</v>
      </c>
      <c r="D262" s="40" t="e">
        <f>'d-beta'!F262/'d-beta'!J262</f>
        <v>#N/A</v>
      </c>
      <c r="E262" s="39">
        <f>'d-beta'!J262/'d-beta'!K262</f>
        <v>1.0198225167196426</v>
      </c>
      <c r="F262" s="39">
        <f>'d-beta'!K262/'d-beta'!L262</f>
        <v>0.96586134453781514</v>
      </c>
      <c r="G262" s="39">
        <f>'d-beta'!L262/'d-beta'!M262</f>
        <v>1.000932168484034</v>
      </c>
      <c r="H262" s="39">
        <f>'d-beta'!M262/'d-beta'!P262</f>
        <v>1.0040737111162028</v>
      </c>
      <c r="I262" s="39">
        <f>'d-beta'!N262/'d-beta'!P262</f>
        <v>1.0008685721805688</v>
      </c>
      <c r="J262" s="39">
        <f>'d-beta'!P262/'d-beta'!Q262</f>
        <v>1.0061824197900431</v>
      </c>
      <c r="K262" s="39">
        <f>'d-beta'!Q262/'d-beta'!G262</f>
        <v>0.99878179875297624</v>
      </c>
      <c r="L262" s="133" t="e">
        <f>'d-beta'!F262/'d-beta'!R262</f>
        <v>#N/A</v>
      </c>
      <c r="M262" s="39">
        <f>'d-beta'!R262/'d-beta'!N262</f>
        <v>0.98091090486986687</v>
      </c>
      <c r="N262" s="39">
        <f>'d-beta'!R262/'d-beta'!P262</f>
        <v>0.98176289679345352</v>
      </c>
      <c r="O262" s="133" t="e">
        <f>'d-beta'!F262/'d-beta'!S262</f>
        <v>#N/A</v>
      </c>
      <c r="P262" s="39">
        <f>'d-beta'!S262/'d-beta'!G262</f>
        <v>0.83695265802986962</v>
      </c>
      <c r="Q262" s="39">
        <f>'d-beta'!H262/'d-beta'!N262</f>
        <v>0.79432057283596214</v>
      </c>
      <c r="T262" s="75" t="e">
        <f>1000*LN(D262)</f>
        <v>#N/A</v>
      </c>
      <c r="U262" s="75">
        <f>1000*LN(E262)</f>
        <v>19.628608939827153</v>
      </c>
      <c r="V262" s="75">
        <f>1000*LN(F262)</f>
        <v>-34.734990746989517</v>
      </c>
      <c r="W262" s="75">
        <f>1000*LN(G262)</f>
        <v>0.93173428480295317</v>
      </c>
      <c r="X262" s="75">
        <f>1000*LN(H262)</f>
        <v>4.0654360210257723</v>
      </c>
      <c r="Y262" s="75">
        <f>1000*LN(I262)</f>
        <v>0.86819519003223344</v>
      </c>
      <c r="Z262" s="75">
        <f>1000*LN(J262)</f>
        <v>6.1633870381715505</v>
      </c>
      <c r="AA262" s="75">
        <f>1000*LN(K262)</f>
        <v>-1.2189438573233495</v>
      </c>
      <c r="AB262" s="75" t="e">
        <f>1000*LN(L262)</f>
        <v>#N/A</v>
      </c>
      <c r="AC262" s="75">
        <f>1000*LN(M262)</f>
        <v>-19.273644265112619</v>
      </c>
      <c r="AD262" s="75">
        <f>1000*LN(N262)</f>
        <v>-18.405449075080263</v>
      </c>
      <c r="AE262" s="75" t="e">
        <f>1000*LN(O262)</f>
        <v>#N/A</v>
      </c>
      <c r="AF262" s="75">
        <f>1000*LN(P262)</f>
        <v>-177.98777158590801</v>
      </c>
      <c r="AG262" s="75">
        <f>1000*LN(Q262)</f>
        <v>-230.26815509183265</v>
      </c>
      <c r="AI262" s="40">
        <f>'d-beta'!T262/'d-beta'!Q262</f>
        <v>1.0112356277908363</v>
      </c>
      <c r="AJ262" s="40">
        <f>'d-beta'!Q262/'d-beta'!G262</f>
        <v>0.99878179875297624</v>
      </c>
      <c r="AK262" s="40">
        <f>'d-beta'!T262/'d-beta'!G262</f>
        <v>1.0100037392880268</v>
      </c>
      <c r="AL262" s="40" t="e">
        <f>'d-beta'!T264/'d-beta'!F264</f>
        <v>#N/A</v>
      </c>
      <c r="AN262" s="4">
        <f>'d-beta'!U262/'d-beta'!W262</f>
        <v>0.99724522294282802</v>
      </c>
      <c r="AO262" s="4">
        <f>'d-beta'!W262/'d-beta'!P262</f>
        <v>0.99235217515068397</v>
      </c>
      <c r="AP262" s="4">
        <f>'d-beta'!P262/'d-beta'!Q262</f>
        <v>1.0061824197900431</v>
      </c>
      <c r="AQ262" s="4">
        <f>'d-beta'!Q262/'d-beta'!G262</f>
        <v>0.99878179875297624</v>
      </c>
      <c r="AR262" s="4">
        <f>'d-beta'!U262/'d-beta'!G262</f>
        <v>0.99452369524241335</v>
      </c>
      <c r="AS262" s="4" t="e">
        <f>'d-beta'!U264/'d-beta'!F264</f>
        <v>#N/A</v>
      </c>
      <c r="AU262" s="53">
        <f t="shared" si="50"/>
        <v>11.172976969010991</v>
      </c>
      <c r="AV262" s="12">
        <f t="shared" si="51"/>
        <v>-1.2189438573233495</v>
      </c>
      <c r="AW262" s="12">
        <f t="shared" si="52"/>
        <v>9.9540331116877656</v>
      </c>
      <c r="AX262" s="12" t="e">
        <f t="shared" si="48"/>
        <v>#N/A</v>
      </c>
      <c r="AY262" s="12"/>
      <c r="AZ262" s="53">
        <f t="shared" si="53"/>
        <v>-2.7585784383995504</v>
      </c>
      <c r="BA262" s="53">
        <f t="shared" si="54"/>
        <v>-7.6772194274084269</v>
      </c>
      <c r="BB262" s="12">
        <f t="shared" si="55"/>
        <v>6.1633870381715505</v>
      </c>
      <c r="BC262" s="12">
        <f t="shared" si="56"/>
        <v>-1.2189438573233495</v>
      </c>
      <c r="BD262" s="12">
        <f t="shared" si="57"/>
        <v>-5.4913546849598216</v>
      </c>
      <c r="BE262" s="12" t="e">
        <f t="shared" si="49"/>
        <v>#N/A</v>
      </c>
    </row>
    <row r="263" spans="1:57" x14ac:dyDescent="0.2">
      <c r="A263" s="72">
        <f>'d-beta'!A263</f>
        <v>516</v>
      </c>
      <c r="B263" s="44">
        <f t="shared" si="47"/>
        <v>1.2671862130140024</v>
      </c>
      <c r="D263" s="40" t="e">
        <f>'d-beta'!F263/'d-beta'!J263</f>
        <v>#N/A</v>
      </c>
      <c r="E263" s="39">
        <f>'d-beta'!J263/'d-beta'!K263</f>
        <v>1.0197701536991768</v>
      </c>
      <c r="F263" s="39">
        <f>'d-beta'!K263/'d-beta'!L263</f>
        <v>0.96593222271076595</v>
      </c>
      <c r="G263" s="39">
        <f>'d-beta'!L263/'d-beta'!M263</f>
        <v>1.0010052381055881</v>
      </c>
      <c r="H263" s="39">
        <f>'d-beta'!M263/'d-beta'!P263</f>
        <v>1.0040200075811467</v>
      </c>
      <c r="I263" s="39">
        <f>'d-beta'!N263/'d-beta'!P263</f>
        <v>1.0008175920513041</v>
      </c>
      <c r="J263" s="39">
        <f>'d-beta'!P263/'d-beta'!Q263</f>
        <v>1.0061398514094757</v>
      </c>
      <c r="K263" s="39">
        <f>'d-beta'!Q263/'d-beta'!G263</f>
        <v>0.99876415483402292</v>
      </c>
      <c r="L263" s="133" t="e">
        <f>'d-beta'!F263/'d-beta'!R263</f>
        <v>#N/A</v>
      </c>
      <c r="M263" s="39">
        <f>'d-beta'!R263/'d-beta'!N263</f>
        <v>0.98101379675005052</v>
      </c>
      <c r="N263" s="39">
        <f>'d-beta'!R263/'d-beta'!P263</f>
        <v>0.98181586583249292</v>
      </c>
      <c r="O263" s="133" t="e">
        <f>'d-beta'!F263/'d-beta'!S263</f>
        <v>#N/A</v>
      </c>
      <c r="P263" s="39">
        <f>'d-beta'!S263/'d-beta'!G263</f>
        <v>0.8375272743221166</v>
      </c>
      <c r="Q263" s="39">
        <f>'d-beta'!H263/'d-beta'!N263</f>
        <v>0.79534366499681108</v>
      </c>
      <c r="T263" s="75" t="e">
        <f>1000*LN(D263)</f>
        <v>#N/A</v>
      </c>
      <c r="U263" s="75">
        <f>1000*LN(E263)</f>
        <v>19.577262392806464</v>
      </c>
      <c r="V263" s="75">
        <f>1000*LN(F263)</f>
        <v>-34.661610056439265</v>
      </c>
      <c r="W263" s="75">
        <f>1000*LN(G263)</f>
        <v>1.0047331921074447</v>
      </c>
      <c r="X263" s="75">
        <f>1000*LN(H263)</f>
        <v>4.0119489406481579</v>
      </c>
      <c r="Y263" s="75">
        <f>1000*LN(I263)</f>
        <v>0.81725800498621537</v>
      </c>
      <c r="Z263" s="75">
        <f>1000*LN(J263)</f>
        <v>6.1210793211791312</v>
      </c>
      <c r="AA263" s="75">
        <f>1000*LN(K263)</f>
        <v>-1.236609452372204</v>
      </c>
      <c r="AB263" s="75" t="e">
        <f>1000*LN(L263)</f>
        <v>#N/A</v>
      </c>
      <c r="AC263" s="75">
        <f>1000*LN(M263)</f>
        <v>-19.16875555027762</v>
      </c>
      <c r="AD263" s="75">
        <f>1000*LN(N263)</f>
        <v>-18.351497545291451</v>
      </c>
      <c r="AE263" s="75" t="e">
        <f>1000*LN(O263)</f>
        <v>#N/A</v>
      </c>
      <c r="AF263" s="75">
        <f>1000*LN(P263)</f>
        <v>-177.3014494584217</v>
      </c>
      <c r="AG263" s="75">
        <f>1000*LN(Q263)</f>
        <v>-228.98097472033294</v>
      </c>
      <c r="AI263" s="40">
        <f>'d-beta'!T263/'d-beta'!Q263</f>
        <v>1.0111744688131459</v>
      </c>
      <c r="AJ263" s="40">
        <f>'d-beta'!Q263/'d-beta'!G263</f>
        <v>0.99876415483402292</v>
      </c>
      <c r="AK263" s="40">
        <f>'d-beta'!T263/'d-beta'!G263</f>
        <v>1.0099248137339036</v>
      </c>
      <c r="AL263" s="40" t="e">
        <f>'d-beta'!T265/'d-beta'!F265</f>
        <v>#N/A</v>
      </c>
      <c r="AN263" s="4">
        <f>'d-beta'!U263/'d-beta'!W263</f>
        <v>0.99725648607207806</v>
      </c>
      <c r="AO263" s="4">
        <f>'d-beta'!W263/'d-beta'!P263</f>
        <v>0.99240345439342437</v>
      </c>
      <c r="AP263" s="4">
        <f>'d-beta'!P263/'d-beta'!Q263</f>
        <v>1.0061398514094757</v>
      </c>
      <c r="AQ263" s="4">
        <f>'d-beta'!Q263/'d-beta'!G263</f>
        <v>0.99876415483402292</v>
      </c>
      <c r="AR263" s="4">
        <f>'d-beta'!U263/'d-beta'!G263</f>
        <v>0.99452667282224805</v>
      </c>
      <c r="AS263" s="4" t="e">
        <f>'d-beta'!U265/'d-beta'!F265</f>
        <v>#N/A</v>
      </c>
      <c r="AU263" s="53">
        <f t="shared" si="50"/>
        <v>11.112495686988343</v>
      </c>
      <c r="AV263" s="12">
        <f t="shared" si="51"/>
        <v>-1.236609452372204</v>
      </c>
      <c r="AW263" s="12">
        <f t="shared" si="52"/>
        <v>9.8758862346160665</v>
      </c>
      <c r="AX263" s="12" t="e">
        <f t="shared" si="48"/>
        <v>#N/A</v>
      </c>
      <c r="AY263" s="12"/>
      <c r="AZ263" s="53">
        <f t="shared" si="53"/>
        <v>-2.7472842598092284</v>
      </c>
      <c r="BA263" s="53">
        <f t="shared" si="54"/>
        <v>-7.6255463226810836</v>
      </c>
      <c r="BB263" s="12">
        <f t="shared" si="55"/>
        <v>6.1210793211791312</v>
      </c>
      <c r="BC263" s="12">
        <f t="shared" si="56"/>
        <v>-1.236609452372204</v>
      </c>
      <c r="BD263" s="12">
        <f t="shared" si="57"/>
        <v>-5.4883607136833739</v>
      </c>
      <c r="BE263" s="12" t="e">
        <f t="shared" si="49"/>
        <v>#N/A</v>
      </c>
    </row>
    <row r="264" spans="1:57" x14ac:dyDescent="0.2">
      <c r="A264" s="72">
        <f>'d-beta'!A264</f>
        <v>518</v>
      </c>
      <c r="B264" s="44">
        <f t="shared" si="47"/>
        <v>1.2639828098337862</v>
      </c>
      <c r="D264" s="40" t="e">
        <f>'d-beta'!F264/'d-beta'!J264</f>
        <v>#N/A</v>
      </c>
      <c r="E264" s="39">
        <f>'d-beta'!J264/'d-beta'!K264</f>
        <v>1.0197170879551127</v>
      </c>
      <c r="F264" s="39">
        <f>'d-beta'!K264/'d-beta'!L264</f>
        <v>0.96600945814309114</v>
      </c>
      <c r="G264" s="39">
        <f>'d-beta'!L264/'d-beta'!M264</f>
        <v>1.0010732185661364</v>
      </c>
      <c r="H264" s="39">
        <f>'d-beta'!M264/'d-beta'!P264</f>
        <v>1.0039641624891242</v>
      </c>
      <c r="I264" s="39">
        <f>'d-beta'!N264/'d-beta'!P264</f>
        <v>1.0007645599882737</v>
      </c>
      <c r="J264" s="39">
        <f>'d-beta'!P264/'d-beta'!Q264</f>
        <v>1.0060987178653218</v>
      </c>
      <c r="K264" s="39">
        <f>'d-beta'!Q264/'d-beta'!G264</f>
        <v>0.99874096132042667</v>
      </c>
      <c r="L264" s="133" t="e">
        <f>'d-beta'!F264/'d-beta'!R264</f>
        <v>#N/A</v>
      </c>
      <c r="M264" s="39">
        <f>'d-beta'!R264/'d-beta'!N264</f>
        <v>0.98111217379423421</v>
      </c>
      <c r="N264" s="39">
        <f>'d-beta'!R264/'d-beta'!P264</f>
        <v>0.98186229290632554</v>
      </c>
      <c r="O264" s="133" t="e">
        <f>'d-beta'!F264/'d-beta'!S264</f>
        <v>#N/A</v>
      </c>
      <c r="P264" s="39">
        <f>'d-beta'!S264/'d-beta'!G264</f>
        <v>0.83809272571390891</v>
      </c>
      <c r="Q264" s="39">
        <f>'d-beta'!H264/'d-beta'!N264</f>
        <v>0.79636562371908726</v>
      </c>
      <c r="T264" s="75" t="e">
        <f>1000*LN(D264)</f>
        <v>#N/A</v>
      </c>
      <c r="U264" s="75">
        <f>1000*LN(E264)</f>
        <v>19.525224073573845</v>
      </c>
      <c r="V264" s="75">
        <f>1000*LN(F264)</f>
        <v>-34.581653779154337</v>
      </c>
      <c r="W264" s="75">
        <f>1000*LN(G264)</f>
        <v>1.0726430788033758</v>
      </c>
      <c r="X264" s="75">
        <f>1000*LN(H264)</f>
        <v>3.9563259005173745</v>
      </c>
      <c r="Y264" s="75">
        <f>1000*LN(I264)</f>
        <v>0.76426786117554824</v>
      </c>
      <c r="Z264" s="75">
        <f>1000*LN(J264)</f>
        <v>6.0801959539803114</v>
      </c>
      <c r="AA264" s="75">
        <f>1000*LN(K264)</f>
        <v>-1.259831934667466</v>
      </c>
      <c r="AB264" s="75" t="e">
        <f>1000*LN(L264)</f>
        <v>#N/A</v>
      </c>
      <c r="AC264" s="75">
        <f>1000*LN(M264)</f>
        <v>-19.068479578456262</v>
      </c>
      <c r="AD264" s="75">
        <f>1000*LN(N264)</f>
        <v>-18.304211717280726</v>
      </c>
      <c r="AE264" s="75" t="e">
        <f>1000*LN(O264)</f>
        <v>#N/A</v>
      </c>
      <c r="AF264" s="75">
        <f>1000*LN(P264)</f>
        <v>-176.62653341153242</v>
      </c>
      <c r="AG264" s="75">
        <f>1000*LN(Q264)</f>
        <v>-227.69687231551765</v>
      </c>
      <c r="AI264" s="40">
        <f>'d-beta'!T264/'d-beta'!Q264</f>
        <v>1.0111090683283248</v>
      </c>
      <c r="AJ264" s="40">
        <f>'d-beta'!Q264/'d-beta'!G264</f>
        <v>0.99874096132042667</v>
      </c>
      <c r="AK264" s="40">
        <f>'d-beta'!T264/'d-beta'!G264</f>
        <v>1.0098360429020319</v>
      </c>
      <c r="AL264" s="40" t="e">
        <f>'d-beta'!T266/'d-beta'!F266</f>
        <v>#N/A</v>
      </c>
      <c r="AN264" s="4">
        <f>'d-beta'!U264/'d-beta'!W264</f>
        <v>0.99726425812249342</v>
      </c>
      <c r="AO264" s="4">
        <f>'d-beta'!W264/'d-beta'!P264</f>
        <v>0.99245519560868334</v>
      </c>
      <c r="AP264" s="4">
        <f>'d-beta'!P264/'d-beta'!Q264</f>
        <v>1.0060987178653218</v>
      </c>
      <c r="AQ264" s="4">
        <f>'d-beta'!Q264/'d-beta'!G264</f>
        <v>0.99874096132042667</v>
      </c>
      <c r="AR264" s="4">
        <f>'d-beta'!U264/'d-beta'!G264</f>
        <v>0.99452251916174317</v>
      </c>
      <c r="AS264" s="4" t="e">
        <f>'d-beta'!U266/'d-beta'!F266</f>
        <v>#N/A</v>
      </c>
      <c r="AU264" s="53">
        <f t="shared" si="50"/>
        <v>11.047815849920282</v>
      </c>
      <c r="AV264" s="12">
        <f t="shared" si="51"/>
        <v>-1.259831934667466</v>
      </c>
      <c r="AW264" s="12">
        <f t="shared" si="52"/>
        <v>9.7879839152526067</v>
      </c>
      <c r="AX264" s="12" t="e">
        <f t="shared" si="48"/>
        <v>#N/A</v>
      </c>
      <c r="AY264" s="12"/>
      <c r="AZ264" s="53">
        <f t="shared" si="53"/>
        <v>-2.739490858373804</v>
      </c>
      <c r="BA264" s="53">
        <f t="shared" si="54"/>
        <v>-7.5734104033090555</v>
      </c>
      <c r="BB264" s="12">
        <f t="shared" si="55"/>
        <v>6.0801959539803114</v>
      </c>
      <c r="BC264" s="12">
        <f t="shared" si="56"/>
        <v>-1.259831934667466</v>
      </c>
      <c r="BD264" s="12">
        <f t="shared" si="57"/>
        <v>-5.4925372423701706</v>
      </c>
      <c r="BE264" s="12" t="e">
        <f t="shared" si="49"/>
        <v>#N/A</v>
      </c>
    </row>
    <row r="265" spans="1:57" x14ac:dyDescent="0.2">
      <c r="A265" s="72">
        <f>'d-beta'!A265</f>
        <v>520</v>
      </c>
      <c r="B265" s="44">
        <f t="shared" si="47"/>
        <v>1.2607955619996218</v>
      </c>
      <c r="D265" s="40" t="e">
        <f>'d-beta'!F265/'d-beta'!J265</f>
        <v>#N/A</v>
      </c>
      <c r="E265" s="39">
        <f>'d-beta'!J265/'d-beta'!K265</f>
        <v>1.0196576707834268</v>
      </c>
      <c r="F265" s="39">
        <f>'d-beta'!K265/'d-beta'!L265</f>
        <v>0.9660825540922432</v>
      </c>
      <c r="G265" s="39">
        <f>'d-beta'!L265/'d-beta'!M265</f>
        <v>1.0011415213366177</v>
      </c>
      <c r="H265" s="39">
        <f>'d-beta'!M265/'d-beta'!P265</f>
        <v>1.0039152502920021</v>
      </c>
      <c r="I265" s="39">
        <f>'d-beta'!N265/'d-beta'!P265</f>
        <v>1.0007185394523546</v>
      </c>
      <c r="J265" s="39">
        <f>'d-beta'!P265/'d-beta'!Q265</f>
        <v>1.0060591192275889</v>
      </c>
      <c r="K265" s="39">
        <f>'d-beta'!Q265/'d-beta'!G265</f>
        <v>0.99871951246160195</v>
      </c>
      <c r="L265" s="133" t="e">
        <f>'d-beta'!F265/'d-beta'!R265</f>
        <v>#N/A</v>
      </c>
      <c r="M265" s="39">
        <f>'d-beta'!R265/'d-beta'!N265</f>
        <v>0.98121157660570069</v>
      </c>
      <c r="N265" s="39">
        <f>'d-beta'!R265/'d-beta'!P265</f>
        <v>0.98191661583459877</v>
      </c>
      <c r="O265" s="133" t="e">
        <f>'d-beta'!F265/'d-beta'!S265</f>
        <v>#N/A</v>
      </c>
      <c r="P265" s="39">
        <f>'d-beta'!S265/'d-beta'!G265</f>
        <v>0.83865813816394774</v>
      </c>
      <c r="Q265" s="39">
        <f>'d-beta'!H265/'d-beta'!N265</f>
        <v>0.79737652460741015</v>
      </c>
      <c r="T265" s="75" t="e">
        <f>1000*LN(D265)</f>
        <v>#N/A</v>
      </c>
      <c r="U265" s="75">
        <f>1000*LN(E265)</f>
        <v>19.466954085237365</v>
      </c>
      <c r="V265" s="75">
        <f>1000*LN(F265)</f>
        <v>-34.505988698274095</v>
      </c>
      <c r="W265" s="75">
        <f>1000*LN(G265)</f>
        <v>1.1408702965403932</v>
      </c>
      <c r="X265" s="75">
        <f>1000*LN(H265)</f>
        <v>3.9076056468801958</v>
      </c>
      <c r="Y265" s="75">
        <f>1000*LN(I265)</f>
        <v>0.71828142647604987</v>
      </c>
      <c r="Z265" s="75">
        <f>1000*LN(J265)</f>
        <v>6.0408365786788556</v>
      </c>
      <c r="AA265" s="75">
        <f>1000*LN(K265)</f>
        <v>-1.2813080630885962</v>
      </c>
      <c r="AB265" s="75" t="e">
        <f>1000*LN(L265)</f>
        <v>#N/A</v>
      </c>
      <c r="AC265" s="75">
        <f>1000*LN(M265)</f>
        <v>-18.967168251483592</v>
      </c>
      <c r="AD265" s="75">
        <f>1000*LN(N265)</f>
        <v>-18.248886825007677</v>
      </c>
      <c r="AE265" s="75" t="e">
        <f>1000*LN(O265)</f>
        <v>#N/A</v>
      </c>
      <c r="AF265" s="75">
        <f>1000*LN(P265)</f>
        <v>-175.95211900251047</v>
      </c>
      <c r="AG265" s="75">
        <f>1000*LN(Q265)</f>
        <v>-226.42828438872422</v>
      </c>
      <c r="AI265" s="40">
        <f>'d-beta'!T265/'d-beta'!Q265</f>
        <v>1.0110486923353714</v>
      </c>
      <c r="AJ265" s="40">
        <f>'d-beta'!Q265/'d-beta'!G265</f>
        <v>0.99871951246160195</v>
      </c>
      <c r="AK265" s="40">
        <f>'d-beta'!T265/'d-beta'!G265</f>
        <v>1.0097540570841224</v>
      </c>
      <c r="AL265" s="40" t="e">
        <f>'d-beta'!T267/'d-beta'!F267</f>
        <v>#N/A</v>
      </c>
      <c r="AN265" s="4">
        <f>'d-beta'!U265/'d-beta'!W265</f>
        <v>0.99727207916626792</v>
      </c>
      <c r="AO265" s="4">
        <f>'d-beta'!W265/'d-beta'!P265</f>
        <v>0.99250736412409268</v>
      </c>
      <c r="AP265" s="4">
        <f>'d-beta'!P265/'d-beta'!Q265</f>
        <v>1.0060591192275889</v>
      </c>
      <c r="AQ265" s="4">
        <f>'d-beta'!Q265/'d-beta'!G265</f>
        <v>0.99871951246160195</v>
      </c>
      <c r="AR265" s="4">
        <f>'d-beta'!U265/'d-beta'!G265</f>
        <v>0.99452209220509158</v>
      </c>
      <c r="AS265" s="4" t="e">
        <f>'d-beta'!U267/'d-beta'!F267</f>
        <v>#N/A</v>
      </c>
      <c r="AU265" s="53">
        <f t="shared" si="50"/>
        <v>10.988101425906686</v>
      </c>
      <c r="AV265" s="12">
        <f t="shared" si="51"/>
        <v>-1.2813080630885962</v>
      </c>
      <c r="AW265" s="12">
        <f t="shared" si="52"/>
        <v>9.7067933628181073</v>
      </c>
      <c r="AX265" s="12" t="e">
        <f t="shared" si="48"/>
        <v>#N/A</v>
      </c>
      <c r="AY265" s="12"/>
      <c r="AZ265" s="53">
        <f t="shared" si="53"/>
        <v>-2.7316483902990694</v>
      </c>
      <c r="BA265" s="53">
        <f t="shared" si="54"/>
        <v>-7.5208466759323738</v>
      </c>
      <c r="BB265" s="12">
        <f t="shared" si="55"/>
        <v>6.0408365786788556</v>
      </c>
      <c r="BC265" s="12">
        <f t="shared" si="56"/>
        <v>-1.2813080630885962</v>
      </c>
      <c r="BD265" s="12">
        <f t="shared" si="57"/>
        <v>-5.4929665506412357</v>
      </c>
      <c r="BE265" s="12" t="e">
        <f t="shared" si="49"/>
        <v>#N/A</v>
      </c>
    </row>
    <row r="266" spans="1:57" x14ac:dyDescent="0.2">
      <c r="A266" s="72">
        <f>'d-beta'!A266</f>
        <v>522</v>
      </c>
      <c r="B266" s="44">
        <f t="shared" si="47"/>
        <v>1.2576243476073696</v>
      </c>
      <c r="D266" s="40" t="e">
        <f>'d-beta'!F266/'d-beta'!J266</f>
        <v>#N/A</v>
      </c>
      <c r="E266" s="39">
        <f>'d-beta'!J266/'d-beta'!K266</f>
        <v>1.0196032923115241</v>
      </c>
      <c r="F266" s="39">
        <f>'d-beta'!K266/'d-beta'!L266</f>
        <v>0.96615657234114705</v>
      </c>
      <c r="G266" s="39">
        <f>'d-beta'!L266/'d-beta'!M266</f>
        <v>1.0012101565537368</v>
      </c>
      <c r="H266" s="39">
        <f>'d-beta'!M266/'d-beta'!P266</f>
        <v>1.0038605138423986</v>
      </c>
      <c r="I266" s="39">
        <f>'d-beta'!N266/'d-beta'!P266</f>
        <v>1.0006722764653795</v>
      </c>
      <c r="J266" s="39">
        <f>'d-beta'!P266/'d-beta'!Q266</f>
        <v>1.0060154780643298</v>
      </c>
      <c r="K266" s="39">
        <f>'d-beta'!Q266/'d-beta'!G266</f>
        <v>0.99870166641453328</v>
      </c>
      <c r="L266" s="133" t="e">
        <f>'d-beta'!F266/'d-beta'!R266</f>
        <v>#N/A</v>
      </c>
      <c r="M266" s="39">
        <f>'d-beta'!R266/'d-beta'!N266</f>
        <v>0.9813064089957757</v>
      </c>
      <c r="N266" s="39">
        <f>'d-beta'!R266/'d-beta'!P266</f>
        <v>0.98196611819986968</v>
      </c>
      <c r="O266" s="133" t="e">
        <f>'d-beta'!F266/'d-beta'!S266</f>
        <v>#N/A</v>
      </c>
      <c r="P266" s="39">
        <f>'d-beta'!S266/'d-beta'!G266</f>
        <v>0.83921884837573035</v>
      </c>
      <c r="Q266" s="39">
        <f>'d-beta'!H266/'d-beta'!N266</f>
        <v>0.79838058459358052</v>
      </c>
      <c r="T266" s="75" t="e">
        <f>1000*LN(D266)</f>
        <v>#N/A</v>
      </c>
      <c r="U266" s="75">
        <f>1000*LN(E266)</f>
        <v>19.413622537289655</v>
      </c>
      <c r="V266" s="75">
        <f>1000*LN(F266)</f>
        <v>-34.429374734787402</v>
      </c>
      <c r="W266" s="75">
        <f>1000*LN(G266)</f>
        <v>1.2094249045084378</v>
      </c>
      <c r="X266" s="75">
        <f>1000*LN(H266)</f>
        <v>3.8530811819525304</v>
      </c>
      <c r="Y266" s="75">
        <f>1000*LN(I266)</f>
        <v>0.67205058878520896</v>
      </c>
      <c r="Z266" s="75">
        <f>1000*LN(J266)</f>
        <v>5.9974573090188263</v>
      </c>
      <c r="AA266" s="75">
        <f>1000*LN(K266)</f>
        <v>-1.2991771507481018</v>
      </c>
      <c r="AB266" s="75" t="e">
        <f>1000*LN(L266)</f>
        <v>#N/A</v>
      </c>
      <c r="AC266" s="75">
        <f>1000*LN(M266)</f>
        <v>-18.870524663150047</v>
      </c>
      <c r="AD266" s="75">
        <f>1000*LN(N266)</f>
        <v>-18.198474074364778</v>
      </c>
      <c r="AE266" s="75" t="e">
        <f>1000*LN(O266)</f>
        <v>#N/A</v>
      </c>
      <c r="AF266" s="75">
        <f>1000*LN(P266)</f>
        <v>-175.28376221932169</v>
      </c>
      <c r="AG266" s="75">
        <f>1000*LN(Q266)</f>
        <v>-225.16987217437958</v>
      </c>
      <c r="AI266" s="40">
        <f>'d-beta'!T266/'d-beta'!Q266</f>
        <v>1.0109821634684786</v>
      </c>
      <c r="AJ266" s="40">
        <f>'d-beta'!Q266/'d-beta'!G266</f>
        <v>0.99870166641453328</v>
      </c>
      <c r="AK266" s="40">
        <f>'d-beta'!T266/'d-beta'!G266</f>
        <v>1.0096695713713397</v>
      </c>
      <c r="AL266" s="40" t="e">
        <f>'d-beta'!T268/'d-beta'!F268</f>
        <v>#N/A</v>
      </c>
      <c r="AN266" s="4">
        <f>'d-beta'!U266/'d-beta'!W266</f>
        <v>0.99728369492647928</v>
      </c>
      <c r="AO266" s="4">
        <f>'d-beta'!W266/'d-beta'!P266</f>
        <v>0.99255443382649389</v>
      </c>
      <c r="AP266" s="4">
        <f>'d-beta'!P266/'d-beta'!Q266</f>
        <v>1.0060154780643298</v>
      </c>
      <c r="AQ266" s="4">
        <f>'d-beta'!Q266/'d-beta'!G266</f>
        <v>0.99870166641453328</v>
      </c>
      <c r="AR266" s="4">
        <f>'d-beta'!U266/'d-beta'!G266</f>
        <v>0.99451992715775916</v>
      </c>
      <c r="AS266" s="4" t="e">
        <f>'d-beta'!U268/'d-beta'!F268</f>
        <v>#N/A</v>
      </c>
      <c r="AU266" s="53">
        <f t="shared" si="50"/>
        <v>10.922297418291379</v>
      </c>
      <c r="AV266" s="12">
        <f t="shared" si="51"/>
        <v>-1.2991771507481018</v>
      </c>
      <c r="AW266" s="12">
        <f t="shared" si="52"/>
        <v>9.6231202675433494</v>
      </c>
      <c r="AX266" s="12" t="e">
        <f t="shared" si="48"/>
        <v>#N/A</v>
      </c>
      <c r="AY266" s="12"/>
      <c r="AZ266" s="53">
        <f t="shared" si="53"/>
        <v>-2.7200009243696961</v>
      </c>
      <c r="BA266" s="53">
        <f t="shared" si="54"/>
        <v>-7.4734227594995239</v>
      </c>
      <c r="BB266" s="12">
        <f t="shared" si="55"/>
        <v>5.9974573090188263</v>
      </c>
      <c r="BC266" s="12">
        <f t="shared" si="56"/>
        <v>-1.2991771507481018</v>
      </c>
      <c r="BD266" s="12">
        <f t="shared" si="57"/>
        <v>-5.4951435255983654</v>
      </c>
      <c r="BE266" s="12" t="e">
        <f t="shared" si="49"/>
        <v>#N/A</v>
      </c>
    </row>
    <row r="267" spans="1:57" x14ac:dyDescent="0.2">
      <c r="A267" s="72">
        <f>'d-beta'!A267</f>
        <v>524</v>
      </c>
      <c r="B267" s="44">
        <f t="shared" si="47"/>
        <v>1.2544690459762906</v>
      </c>
      <c r="D267" s="40" t="e">
        <f>'d-beta'!F267/'d-beta'!J267</f>
        <v>#N/A</v>
      </c>
      <c r="E267" s="39">
        <f>'d-beta'!J267/'d-beta'!K267</f>
        <v>1.0195482066151811</v>
      </c>
      <c r="F267" s="39">
        <f>'d-beta'!K267/'d-beta'!L267</f>
        <v>0.96622640371509561</v>
      </c>
      <c r="G267" s="39">
        <f>'d-beta'!L267/'d-beta'!M267</f>
        <v>1.0012846061364646</v>
      </c>
      <c r="H267" s="39">
        <f>'d-beta'!M267/'d-beta'!P267</f>
        <v>1.0038054129424259</v>
      </c>
      <c r="I267" s="39">
        <f>'d-beta'!N267/'d-beta'!P267</f>
        <v>1.0006202510838056</v>
      </c>
      <c r="J267" s="39">
        <f>'d-beta'!P267/'d-beta'!Q267</f>
        <v>1.0059770708513851</v>
      </c>
      <c r="K267" s="39">
        <f>'d-beta'!Q267/'d-beta'!G267</f>
        <v>0.99868375471100634</v>
      </c>
      <c r="L267" s="133" t="e">
        <f>'d-beta'!F267/'d-beta'!R267</f>
        <v>#N/A</v>
      </c>
      <c r="M267" s="39">
        <f>'d-beta'!R267/'d-beta'!N267</f>
        <v>0.98140754162100241</v>
      </c>
      <c r="N267" s="39">
        <f>'d-beta'!R267/'d-beta'!P267</f>
        <v>0.98201626071234782</v>
      </c>
      <c r="O267" s="133" t="e">
        <f>'d-beta'!F267/'d-beta'!S267</f>
        <v>#N/A</v>
      </c>
      <c r="P267" s="39">
        <f>'d-beta'!S267/'d-beta'!G267</f>
        <v>0.83977943374707964</v>
      </c>
      <c r="Q267" s="39">
        <f>'d-beta'!H267/'d-beta'!N267</f>
        <v>0.79938208713562697</v>
      </c>
      <c r="T267" s="75" t="e">
        <f>1000*LN(D267)</f>
        <v>#N/A</v>
      </c>
      <c r="U267" s="75">
        <f>1000*LN(E267)</f>
        <v>19.359594480634282</v>
      </c>
      <c r="V267" s="75">
        <f>1000*LN(F267)</f>
        <v>-34.357099854658337</v>
      </c>
      <c r="W267" s="75">
        <f>1000*LN(G267)</f>
        <v>1.2837817359461661</v>
      </c>
      <c r="X267" s="75">
        <f>1000*LN(H267)</f>
        <v>3.7981906752686676</v>
      </c>
      <c r="Y267" s="75">
        <f>1000*LN(I267)</f>
        <v>0.62005880760434873</v>
      </c>
      <c r="Z267" s="75">
        <f>1000*LN(J267)</f>
        <v>5.9592790235474977</v>
      </c>
      <c r="AA267" s="75">
        <f>1000*LN(K267)</f>
        <v>-1.3171123007076198</v>
      </c>
      <c r="AB267" s="75" t="e">
        <f>1000*LN(L267)</f>
        <v>#N/A</v>
      </c>
      <c r="AC267" s="75">
        <f>1000*LN(M267)</f>
        <v>-18.767470802158808</v>
      </c>
      <c r="AD267" s="75">
        <f>1000*LN(N267)</f>
        <v>-18.147411994554457</v>
      </c>
      <c r="AE267" s="75" t="e">
        <f>1000*LN(O267)</f>
        <v>#N/A</v>
      </c>
      <c r="AF267" s="75">
        <f>1000*LN(P267)</f>
        <v>-174.61600049717003</v>
      </c>
      <c r="AG267" s="75">
        <f>1000*LN(Q267)</f>
        <v>-223.91624084235542</v>
      </c>
      <c r="AI267" s="40">
        <f>'d-beta'!T267/'d-beta'!Q267</f>
        <v>1.0109225259807173</v>
      </c>
      <c r="AJ267" s="40">
        <f>'d-beta'!Q267/'d-beta'!G267</f>
        <v>0.99868375471100634</v>
      </c>
      <c r="AK267" s="40">
        <f>'d-beta'!T267/'d-beta'!G267</f>
        <v>1.0095919039683579</v>
      </c>
      <c r="AL267" s="40" t="e">
        <f>'d-beta'!T269/'d-beta'!F269</f>
        <v>#N/A</v>
      </c>
      <c r="AN267" s="4">
        <f>'d-beta'!U267/'d-beta'!W267</f>
        <v>0.99728989136011903</v>
      </c>
      <c r="AO267" s="4">
        <f>'d-beta'!W267/'d-beta'!P267</f>
        <v>0.99260740850158036</v>
      </c>
      <c r="AP267" s="4">
        <f>'d-beta'!P267/'d-beta'!Q267</f>
        <v>1.0059770708513851</v>
      </c>
      <c r="AQ267" s="4">
        <f>'d-beta'!Q267/'d-beta'!G267</f>
        <v>0.99868375471100634</v>
      </c>
      <c r="AR267" s="4">
        <f>'d-beta'!U267/'d-beta'!G267</f>
        <v>0.99452337863740792</v>
      </c>
      <c r="AS267" s="4" t="e">
        <f>'d-beta'!U269/'d-beta'!F269</f>
        <v>#N/A</v>
      </c>
      <c r="AU267" s="53">
        <f t="shared" si="50"/>
        <v>10.863306024592381</v>
      </c>
      <c r="AV267" s="12">
        <f t="shared" si="51"/>
        <v>-1.3171123007076198</v>
      </c>
      <c r="AW267" s="12">
        <f t="shared" si="52"/>
        <v>9.546193723884997</v>
      </c>
      <c r="AX267" s="12" t="e">
        <f t="shared" si="48"/>
        <v>#N/A</v>
      </c>
      <c r="AY267" s="12"/>
      <c r="AZ267" s="53">
        <f t="shared" si="53"/>
        <v>-2.7137876327845958</v>
      </c>
      <c r="BA267" s="53">
        <f t="shared" si="54"/>
        <v>-7.4200521234440586</v>
      </c>
      <c r="BB267" s="12">
        <f t="shared" si="55"/>
        <v>5.9592790235474977</v>
      </c>
      <c r="BC267" s="12">
        <f t="shared" si="56"/>
        <v>-1.3171123007076198</v>
      </c>
      <c r="BD267" s="12">
        <f t="shared" si="57"/>
        <v>-5.4916730333886674</v>
      </c>
      <c r="BE267" s="12" t="e">
        <f t="shared" si="49"/>
        <v>#N/A</v>
      </c>
    </row>
    <row r="268" spans="1:57" x14ac:dyDescent="0.2">
      <c r="A268" s="72">
        <f>'d-beta'!A268</f>
        <v>526</v>
      </c>
      <c r="B268" s="44">
        <f t="shared" si="47"/>
        <v>1.2513295376337359</v>
      </c>
      <c r="D268" s="40" t="e">
        <f>'d-beta'!F268/'d-beta'!J268</f>
        <v>#N/A</v>
      </c>
      <c r="E268" s="39">
        <f>'d-beta'!J268/'d-beta'!K268</f>
        <v>1.0194982111471977</v>
      </c>
      <c r="F268" s="39">
        <f>'d-beta'!K268/'d-beta'!L268</f>
        <v>0.96629713701543885</v>
      </c>
      <c r="G268" s="39">
        <f>'d-beta'!L268/'d-beta'!M268</f>
        <v>1.0013483912866405</v>
      </c>
      <c r="H268" s="39">
        <f>'d-beta'!M268/'d-beta'!P268</f>
        <v>1.0037536449717053</v>
      </c>
      <c r="I268" s="39">
        <f>'d-beta'!N268/'d-beta'!P268</f>
        <v>1.0005716501258417</v>
      </c>
      <c r="J268" s="39">
        <f>'d-beta'!P268/'d-beta'!Q268</f>
        <v>1.0059401798075276</v>
      </c>
      <c r="K268" s="39">
        <f>'d-beta'!Q268/'d-beta'!G268</f>
        <v>0.99866578518135207</v>
      </c>
      <c r="L268" s="133" t="e">
        <f>'d-beta'!F268/'d-beta'!R268</f>
        <v>#N/A</v>
      </c>
      <c r="M268" s="39">
        <f>'d-beta'!R268/'d-beta'!N268</f>
        <v>0.98149865836287131</v>
      </c>
      <c r="N268" s="39">
        <f>'d-beta'!R268/'d-beta'!P268</f>
        <v>0.98205973219443798</v>
      </c>
      <c r="O268" s="133" t="e">
        <f>'d-beta'!F268/'d-beta'!S268</f>
        <v>#N/A</v>
      </c>
      <c r="P268" s="39">
        <f>'d-beta'!S268/'d-beta'!G268</f>
        <v>0.84034075142904707</v>
      </c>
      <c r="Q268" s="39">
        <f>'d-beta'!H268/'d-beta'!N268</f>
        <v>0.80037764600655903</v>
      </c>
      <c r="T268" s="75" t="e">
        <f>1000*LN(D268)</f>
        <v>#N/A</v>
      </c>
      <c r="U268" s="75">
        <f>1000*LN(E268)</f>
        <v>19.310556393459962</v>
      </c>
      <c r="V268" s="75">
        <f>1000*LN(F268)</f>
        <v>-34.283896813262949</v>
      </c>
      <c r="W268" s="75">
        <f>1000*LN(G268)</f>
        <v>1.3474830234806821</v>
      </c>
      <c r="X268" s="75">
        <f>1000*LN(H268)</f>
        <v>3.7466176263683213</v>
      </c>
      <c r="Y268" s="75">
        <f>1000*LN(I268)</f>
        <v>0.57148679615051234</v>
      </c>
      <c r="Z268" s="75">
        <f>1000*LN(J268)</f>
        <v>5.9226064975282844</v>
      </c>
      <c r="AA268" s="75">
        <f>1000*LN(K268)</f>
        <v>-1.3351056757237167</v>
      </c>
      <c r="AB268" s="75" t="e">
        <f>1000*LN(L268)</f>
        <v>#N/A</v>
      </c>
      <c r="AC268" s="75">
        <f>1000*LN(M268)</f>
        <v>-18.674632191801273</v>
      </c>
      <c r="AD268" s="75">
        <f>1000*LN(N268)</f>
        <v>-18.103145395650685</v>
      </c>
      <c r="AE268" s="75" t="e">
        <f>1000*LN(O268)</f>
        <v>#N/A</v>
      </c>
      <c r="AF268" s="75">
        <f>1000*LN(P268)</f>
        <v>-173.94781293796507</v>
      </c>
      <c r="AG268" s="75">
        <f>1000*LN(Q268)</f>
        <v>-222.67160519010474</v>
      </c>
      <c r="AI268" s="40">
        <f>'d-beta'!T268/'d-beta'!Q268</f>
        <v>1.0108623535728269</v>
      </c>
      <c r="AJ268" s="40">
        <f>'d-beta'!Q268/'d-beta'!G268</f>
        <v>0.99866578518135207</v>
      </c>
      <c r="AK268" s="40">
        <f>'d-beta'!T268/'d-beta'!G268</f>
        <v>1.009513646041077</v>
      </c>
      <c r="AL268" s="40" t="e">
        <f>'d-beta'!T270/'d-beta'!F270</f>
        <v>#N/A</v>
      </c>
      <c r="AN268" s="4">
        <f>'d-beta'!U268/'d-beta'!W268</f>
        <v>0.99729988152697091</v>
      </c>
      <c r="AO268" s="4">
        <f>'d-beta'!W268/'d-beta'!P268</f>
        <v>0.99265347229095446</v>
      </c>
      <c r="AP268" s="4">
        <f>'d-beta'!P268/'d-beta'!Q268</f>
        <v>1.0059401798075276</v>
      </c>
      <c r="AQ268" s="4">
        <f>'d-beta'!Q268/'d-beta'!G268</f>
        <v>0.99866578518135207</v>
      </c>
      <c r="AR268" s="4">
        <f>'d-beta'!U268/'d-beta'!G268</f>
        <v>0.99452512615893107</v>
      </c>
      <c r="AS268" s="4" t="e">
        <f>'d-beta'!U270/'d-beta'!F270</f>
        <v>#N/A</v>
      </c>
      <c r="AU268" s="53">
        <f t="shared" si="50"/>
        <v>10.803781978768663</v>
      </c>
      <c r="AV268" s="12">
        <f t="shared" si="51"/>
        <v>-1.3351056757237167</v>
      </c>
      <c r="AW268" s="12">
        <f t="shared" si="52"/>
        <v>9.4686763030451484</v>
      </c>
      <c r="AX268" s="12" t="e">
        <f t="shared" si="48"/>
        <v>#N/A</v>
      </c>
      <c r="AY268" s="12"/>
      <c r="AZ268" s="53">
        <f t="shared" si="53"/>
        <v>-2.7037703680941179</v>
      </c>
      <c r="BA268" s="53">
        <f t="shared" si="54"/>
        <v>-7.3736463439034026</v>
      </c>
      <c r="BB268" s="12">
        <f t="shared" si="55"/>
        <v>5.9226064975282844</v>
      </c>
      <c r="BC268" s="12">
        <f t="shared" si="56"/>
        <v>-1.3351056757237167</v>
      </c>
      <c r="BD268" s="12">
        <f t="shared" si="57"/>
        <v>-5.4899158901928722</v>
      </c>
      <c r="BE268" s="12" t="e">
        <f t="shared" si="49"/>
        <v>#N/A</v>
      </c>
    </row>
    <row r="269" spans="1:57" x14ac:dyDescent="0.2">
      <c r="A269" s="72">
        <f>'d-beta'!A269</f>
        <v>528</v>
      </c>
      <c r="B269" s="44">
        <f t="shared" si="47"/>
        <v>1.2482057043000687</v>
      </c>
      <c r="D269" s="40" t="e">
        <f>'d-beta'!F269/'d-beta'!J269</f>
        <v>#N/A</v>
      </c>
      <c r="E269" s="39">
        <f>'d-beta'!J269/'d-beta'!K269</f>
        <v>1.019447532711879</v>
      </c>
      <c r="F269" s="39">
        <f>'d-beta'!K269/'d-beta'!L269</f>
        <v>0.96637428511608936</v>
      </c>
      <c r="G269" s="39">
        <f>'d-beta'!L269/'d-beta'!M269</f>
        <v>1.0014124761368779</v>
      </c>
      <c r="H269" s="39">
        <f>'d-beta'!M269/'d-beta'!P269</f>
        <v>1.0037015588724079</v>
      </c>
      <c r="I269" s="39">
        <f>'d-beta'!N269/'d-beta'!P269</f>
        <v>1.0005283374710006</v>
      </c>
      <c r="J269" s="39">
        <f>'d-beta'!P269/'d-beta'!Q269</f>
        <v>1.0058974061288033</v>
      </c>
      <c r="K269" s="39">
        <f>'d-beta'!Q269/'d-beta'!G269</f>
        <v>0.99864775860365373</v>
      </c>
      <c r="L269" s="133" t="e">
        <f>'d-beta'!F269/'d-beta'!R269</f>
        <v>#N/A</v>
      </c>
      <c r="M269" s="39">
        <f>'d-beta'!R269/'d-beta'!N269</f>
        <v>0.98159064366327375</v>
      </c>
      <c r="N269" s="39">
        <f>'d-beta'!R269/'d-beta'!P269</f>
        <v>0.98210925478150457</v>
      </c>
      <c r="O269" s="133" t="e">
        <f>'d-beta'!F269/'d-beta'!S269</f>
        <v>#N/A</v>
      </c>
      <c r="P269" s="39">
        <f>'d-beta'!S269/'d-beta'!G269</f>
        <v>0.84089164320920351</v>
      </c>
      <c r="Q269" s="39">
        <f>'d-beta'!H269/'d-beta'!N269</f>
        <v>0.80136603401801099</v>
      </c>
      <c r="T269" s="75" t="e">
        <f>1000*LN(D269)</f>
        <v>#N/A</v>
      </c>
      <c r="U269" s="75">
        <f>1000*LN(E269)</f>
        <v>19.260845962977182</v>
      </c>
      <c r="V269" s="75">
        <f>1000*LN(F269)</f>
        <v>-34.204061100054751</v>
      </c>
      <c r="W269" s="75">
        <f>1000*LN(G269)</f>
        <v>1.4114795308037551</v>
      </c>
      <c r="X269" s="75">
        <f>1000*LN(H269)</f>
        <v>3.6947249622537166</v>
      </c>
      <c r="Y269" s="75">
        <f>1000*LN(I269)</f>
        <v>0.52819794989958413</v>
      </c>
      <c r="Z269" s="75">
        <f>1000*LN(J269)</f>
        <v>5.8800844977110556</v>
      </c>
      <c r="AA269" s="75">
        <f>1000*LN(K269)</f>
        <v>-1.3531564997968029</v>
      </c>
      <c r="AB269" s="75" t="e">
        <f>1000*LN(L269)</f>
        <v>#N/A</v>
      </c>
      <c r="AC269" s="75">
        <f>1000*LN(M269)</f>
        <v>-18.580917351243766</v>
      </c>
      <c r="AD269" s="75">
        <f>1000*LN(N269)</f>
        <v>-18.052719401344234</v>
      </c>
      <c r="AE269" s="75" t="e">
        <f>1000*LN(O269)</f>
        <v>#N/A</v>
      </c>
      <c r="AF269" s="75">
        <f>1000*LN(P269)</f>
        <v>-173.29247010537455</v>
      </c>
      <c r="AG269" s="75">
        <f>1000*LN(Q269)</f>
        <v>-221.43746498499016</v>
      </c>
      <c r="AI269" s="40">
        <f>'d-beta'!T269/'d-beta'!Q269</f>
        <v>1.0107997793756207</v>
      </c>
      <c r="AJ269" s="40">
        <f>'d-beta'!Q269/'d-beta'!G269</f>
        <v>0.99864775860365373</v>
      </c>
      <c r="AK269" s="40">
        <f>'d-beta'!T269/'d-beta'!G269</f>
        <v>1.0094329340705315</v>
      </c>
      <c r="AL269" s="40" t="e">
        <f>'d-beta'!T271/'d-beta'!F271</f>
        <v>#N/A</v>
      </c>
      <c r="AN269" s="4">
        <f>'d-beta'!U269/'d-beta'!W269</f>
        <v>0.99730994049992439</v>
      </c>
      <c r="AO269" s="4">
        <f>'d-beta'!W269/'d-beta'!P269</f>
        <v>0.99270359675508957</v>
      </c>
      <c r="AP269" s="4">
        <f>'d-beta'!P269/'d-beta'!Q269</f>
        <v>1.0058974061288033</v>
      </c>
      <c r="AQ269" s="4">
        <f>'d-beta'!Q269/'d-beta'!G269</f>
        <v>0.99864775860365373</v>
      </c>
      <c r="AR269" s="4">
        <f>'d-beta'!U269/'d-beta'!G269</f>
        <v>0.99452513360545014</v>
      </c>
      <c r="AS269" s="4" t="e">
        <f>'d-beta'!U271/'d-beta'!F271</f>
        <v>#N/A</v>
      </c>
      <c r="AU269" s="53">
        <f t="shared" si="50"/>
        <v>10.741878264783621</v>
      </c>
      <c r="AV269" s="12">
        <f t="shared" si="51"/>
        <v>-1.3531564997968029</v>
      </c>
      <c r="AW269" s="12">
        <f t="shared" si="52"/>
        <v>9.3887217649869648</v>
      </c>
      <c r="AX269" s="12" t="e">
        <f t="shared" si="48"/>
        <v>#N/A</v>
      </c>
      <c r="AY269" s="12"/>
      <c r="AZ269" s="53">
        <f t="shared" si="53"/>
        <v>-2.6936842120524931</v>
      </c>
      <c r="BA269" s="53">
        <f t="shared" si="54"/>
        <v>-7.3231521885423838</v>
      </c>
      <c r="BB269" s="12">
        <f t="shared" si="55"/>
        <v>5.8800844977110556</v>
      </c>
      <c r="BC269" s="12">
        <f t="shared" si="56"/>
        <v>-1.3531564997968029</v>
      </c>
      <c r="BD269" s="12">
        <f t="shared" si="57"/>
        <v>-5.4899084026806477</v>
      </c>
      <c r="BE269" s="12" t="e">
        <f t="shared" si="49"/>
        <v>#N/A</v>
      </c>
    </row>
    <row r="270" spans="1:57" x14ac:dyDescent="0.2">
      <c r="A270" s="72">
        <f>'d-beta'!A270</f>
        <v>530</v>
      </c>
      <c r="B270" s="44">
        <f t="shared" si="47"/>
        <v>1.2450974288738095</v>
      </c>
      <c r="D270" s="40" t="e">
        <f>'d-beta'!F270/'d-beta'!J270</f>
        <v>#N/A</v>
      </c>
      <c r="E270" s="39">
        <f>'d-beta'!J270/'d-beta'!K270</f>
        <v>1.0193962807603067</v>
      </c>
      <c r="F270" s="39">
        <f>'d-beta'!K270/'d-beta'!L270</f>
        <v>0.96644169271725078</v>
      </c>
      <c r="G270" s="39">
        <f>'d-beta'!L270/'d-beta'!M270</f>
        <v>1.0014823828751591</v>
      </c>
      <c r="H270" s="39">
        <f>'d-beta'!M270/'d-beta'!P270</f>
        <v>1.0036491343953047</v>
      </c>
      <c r="I270" s="39">
        <f>'d-beta'!N270/'d-beta'!P270</f>
        <v>1.000479248584476</v>
      </c>
      <c r="J270" s="39">
        <f>'d-beta'!P270/'d-beta'!Q270</f>
        <v>1.0058580365022751</v>
      </c>
      <c r="K270" s="39">
        <f>'d-beta'!Q270/'d-beta'!G270</f>
        <v>0.99862596021148431</v>
      </c>
      <c r="L270" s="133" t="e">
        <f>'d-beta'!F270/'d-beta'!R270</f>
        <v>#N/A</v>
      </c>
      <c r="M270" s="39">
        <f>'d-beta'!R270/'d-beta'!N270</f>
        <v>0.98168894511677462</v>
      </c>
      <c r="N270" s="39">
        <f>'d-beta'!R270/'d-beta'!P270</f>
        <v>0.98215941815411756</v>
      </c>
      <c r="O270" s="133" t="e">
        <f>'d-beta'!F270/'d-beta'!S270</f>
        <v>#N/A</v>
      </c>
      <c r="P270" s="39">
        <f>'d-beta'!S270/'d-beta'!G270</f>
        <v>0.84144314950092014</v>
      </c>
      <c r="Q270" s="39">
        <f>'d-beta'!H270/'d-beta'!N270</f>
        <v>0.80235158335136703</v>
      </c>
      <c r="T270" s="75" t="e">
        <f>1000*LN(D270)</f>
        <v>#N/A</v>
      </c>
      <c r="U270" s="75">
        <f>1000*LN(E270)</f>
        <v>19.210570457571198</v>
      </c>
      <c r="V270" s="75">
        <f>1000*LN(F270)</f>
        <v>-34.134310433709047</v>
      </c>
      <c r="W270" s="75">
        <f>1000*LN(G270)</f>
        <v>1.4812852302842483</v>
      </c>
      <c r="X270" s="75">
        <f>1000*LN(H270)</f>
        <v>3.6424924576984075</v>
      </c>
      <c r="Y270" s="75">
        <f>1000*LN(I270)</f>
        <v>0.47913378155111136</v>
      </c>
      <c r="Z270" s="75">
        <f>1000*LN(J270)</f>
        <v>5.8409449226922243</v>
      </c>
      <c r="AA270" s="75">
        <f>1000*LN(K270)</f>
        <v>-1.3749846468003317</v>
      </c>
      <c r="AB270" s="75" t="e">
        <f>1000*LN(L270)</f>
        <v>#N/A</v>
      </c>
      <c r="AC270" s="75">
        <f>1000*LN(M270)</f>
        <v>-18.480777305837293</v>
      </c>
      <c r="AD270" s="75">
        <f>1000*LN(N270)</f>
        <v>-18.001643524286212</v>
      </c>
      <c r="AE270" s="75" t="e">
        <f>1000*LN(O270)</f>
        <v>#N/A</v>
      </c>
      <c r="AF270" s="75">
        <f>1000*LN(P270)</f>
        <v>-172.63682615880373</v>
      </c>
      <c r="AG270" s="75">
        <f>1000*LN(Q270)</f>
        <v>-220.20838394634671</v>
      </c>
      <c r="AI270" s="40">
        <f>'d-beta'!T270/'d-beta'!Q270</f>
        <v>1.0107385507881839</v>
      </c>
      <c r="AJ270" s="40">
        <f>'d-beta'!Q270/'d-beta'!G270</f>
        <v>0.99862596021148431</v>
      </c>
      <c r="AK270" s="40">
        <f>'d-beta'!T270/'d-beta'!G270</f>
        <v>1.0093497558036142</v>
      </c>
      <c r="AL270" s="40" t="e">
        <f>'d-beta'!T272/'d-beta'!F272</f>
        <v>#N/A</v>
      </c>
      <c r="AN270" s="4">
        <f>'d-beta'!U270/'d-beta'!W270</f>
        <v>0.99731829367957281</v>
      </c>
      <c r="AO270" s="4">
        <f>'d-beta'!W270/'d-beta'!P270</f>
        <v>0.99275224023417008</v>
      </c>
      <c r="AP270" s="4">
        <f>'d-beta'!P270/'d-beta'!Q270</f>
        <v>1.0058580365022751</v>
      </c>
      <c r="AQ270" s="4">
        <f>'d-beta'!Q270/'d-beta'!G270</f>
        <v>0.99862596021148431</v>
      </c>
      <c r="AR270" s="4">
        <f>'d-beta'!U270/'d-beta'!G270</f>
        <v>0.99452156104229283</v>
      </c>
      <c r="AS270" s="4" t="e">
        <f>'d-beta'!U272/'d-beta'!F272</f>
        <v>#N/A</v>
      </c>
      <c r="AU270" s="53">
        <f t="shared" si="50"/>
        <v>10.681302032770638</v>
      </c>
      <c r="AV270" s="12">
        <f t="shared" si="51"/>
        <v>-1.3749846468003317</v>
      </c>
      <c r="AW270" s="12">
        <f t="shared" si="52"/>
        <v>9.306317385970285</v>
      </c>
      <c r="AX270" s="12" t="e">
        <f t="shared" si="48"/>
        <v>#N/A</v>
      </c>
      <c r="AY270" s="12"/>
      <c r="AZ270" s="53">
        <f t="shared" si="53"/>
        <v>-2.6853085363197082</v>
      </c>
      <c r="BA270" s="53">
        <f t="shared" si="54"/>
        <v>-7.2741523788422517</v>
      </c>
      <c r="BB270" s="12">
        <f t="shared" si="55"/>
        <v>5.8409449226922243</v>
      </c>
      <c r="BC270" s="12">
        <f t="shared" si="56"/>
        <v>-1.3749846468003317</v>
      </c>
      <c r="BD270" s="12">
        <f t="shared" si="57"/>
        <v>-5.4935006392700885</v>
      </c>
      <c r="BE270" s="12" t="e">
        <f t="shared" si="49"/>
        <v>#N/A</v>
      </c>
    </row>
    <row r="271" spans="1:57" x14ac:dyDescent="0.2">
      <c r="A271" s="72">
        <f>'d-beta'!A271</f>
        <v>532</v>
      </c>
      <c r="B271" s="44">
        <f t="shared" si="47"/>
        <v>1.2420045954170031</v>
      </c>
      <c r="D271" s="40" t="e">
        <f>'d-beta'!F271/'d-beta'!J271</f>
        <v>#N/A</v>
      </c>
      <c r="E271" s="39">
        <f>'d-beta'!J271/'d-beta'!K271</f>
        <v>1.0193443430541951</v>
      </c>
      <c r="F271" s="39">
        <f>'d-beta'!K271/'d-beta'!L271</f>
        <v>0.96651552145099406</v>
      </c>
      <c r="G271" s="39">
        <f>'d-beta'!L271/'d-beta'!M271</f>
        <v>1.0015470605848888</v>
      </c>
      <c r="H271" s="39">
        <f>'d-beta'!M271/'d-beta'!P271</f>
        <v>1.0035982594846811</v>
      </c>
      <c r="I271" s="39">
        <f>'d-beta'!N271/'d-beta'!P271</f>
        <v>1.0004317901672355</v>
      </c>
      <c r="J271" s="39">
        <f>'d-beta'!P271/'d-beta'!Q271</f>
        <v>1.0058183340455218</v>
      </c>
      <c r="K271" s="39">
        <f>'d-beta'!Q271/'d-beta'!G271</f>
        <v>0.99860780533040272</v>
      </c>
      <c r="L271" s="133" t="e">
        <f>'d-beta'!F271/'d-beta'!R271</f>
        <v>#N/A</v>
      </c>
      <c r="M271" s="39">
        <f>'d-beta'!R271/'d-beta'!N271</f>
        <v>0.98178258136650109</v>
      </c>
      <c r="N271" s="39">
        <f>'d-beta'!R271/'d-beta'!P271</f>
        <v>0.98220650543149823</v>
      </c>
      <c r="O271" s="133" t="e">
        <f>'d-beta'!F271/'d-beta'!S271</f>
        <v>#N/A</v>
      </c>
      <c r="P271" s="39">
        <f>'d-beta'!S271/'d-beta'!G271</f>
        <v>0.84198876498700426</v>
      </c>
      <c r="Q271" s="39">
        <f>'d-beta'!H271/'d-beta'!N271</f>
        <v>0.80332975474626334</v>
      </c>
      <c r="T271" s="75" t="e">
        <f>1000*LN(D271)</f>
        <v>#N/A</v>
      </c>
      <c r="U271" s="75">
        <f>1000*LN(E271)</f>
        <v>19.159619683827618</v>
      </c>
      <c r="V271" s="75">
        <f>1000*LN(F271)</f>
        <v>-34.057921020391433</v>
      </c>
      <c r="W271" s="75">
        <f>1000*LN(G271)</f>
        <v>1.5458651194749793</v>
      </c>
      <c r="X271" s="75">
        <f>1000*LN(H271)</f>
        <v>3.591801236686369</v>
      </c>
      <c r="Y271" s="75">
        <f>1000*LN(I271)</f>
        <v>0.43169697268725804</v>
      </c>
      <c r="Z271" s="75">
        <f>1000*LN(J271)</f>
        <v>5.8014729108519942</v>
      </c>
      <c r="AA271" s="75">
        <f>1000*LN(K271)</f>
        <v>-1.3931646729898681</v>
      </c>
      <c r="AB271" s="75" t="e">
        <f>1000*LN(L271)</f>
        <v>#N/A</v>
      </c>
      <c r="AC271" s="75">
        <f>1000*LN(M271)</f>
        <v>-18.385399044900488</v>
      </c>
      <c r="AD271" s="75">
        <f>1000*LN(N271)</f>
        <v>-17.953702072213225</v>
      </c>
      <c r="AE271" s="75" t="e">
        <f>1000*LN(O271)</f>
        <v>#N/A</v>
      </c>
      <c r="AF271" s="75">
        <f>1000*LN(P271)</f>
        <v>-171.9886080746704</v>
      </c>
      <c r="AG271" s="75">
        <f>1000*LN(Q271)</f>
        <v>-218.9899958481694</v>
      </c>
      <c r="AI271" s="40">
        <f>'d-beta'!T271/'d-beta'!Q271</f>
        <v>1.0106786752579102</v>
      </c>
      <c r="AJ271" s="40">
        <f>'d-beta'!Q271/'d-beta'!G271</f>
        <v>0.99860780533040272</v>
      </c>
      <c r="AK271" s="40">
        <f>'d-beta'!T271/'d-beta'!G271</f>
        <v>1.0092716137935405</v>
      </c>
      <c r="AL271" s="40" t="e">
        <f>'d-beta'!T273/'d-beta'!F273</f>
        <v>#N/A</v>
      </c>
      <c r="AN271" s="4">
        <f>'d-beta'!U271/'d-beta'!W271</f>
        <v>0.99732670711171101</v>
      </c>
      <c r="AO271" s="4">
        <f>'d-beta'!W271/'d-beta'!P271</f>
        <v>0.99280131305797703</v>
      </c>
      <c r="AP271" s="4">
        <f>'d-beta'!P271/'d-beta'!Q271</f>
        <v>1.0058183340455218</v>
      </c>
      <c r="AQ271" s="4">
        <f>'d-beta'!Q271/'d-beta'!G271</f>
        <v>0.99860780533040272</v>
      </c>
      <c r="AR271" s="4">
        <f>'d-beta'!U271/'d-beta'!G271</f>
        <v>0.99452177371909334</v>
      </c>
      <c r="AS271" s="4" t="e">
        <f>'d-beta'!U273/'d-beta'!F273</f>
        <v>#N/A</v>
      </c>
      <c r="AU271" s="53">
        <f t="shared" si="50"/>
        <v>10.622060892921175</v>
      </c>
      <c r="AV271" s="12">
        <f t="shared" si="51"/>
        <v>-1.3931646729898681</v>
      </c>
      <c r="AW271" s="12">
        <f t="shared" si="52"/>
        <v>9.2288962199312579</v>
      </c>
      <c r="AX271" s="12" t="e">
        <f t="shared" si="48"/>
        <v>#N/A</v>
      </c>
      <c r="AY271" s="12"/>
      <c r="AZ271" s="53">
        <f t="shared" si="53"/>
        <v>-2.6768725167423786</v>
      </c>
      <c r="BA271" s="53">
        <f t="shared" si="54"/>
        <v>-7.2247225120571663</v>
      </c>
      <c r="BB271" s="12">
        <f t="shared" si="55"/>
        <v>5.8014729108519942</v>
      </c>
      <c r="BC271" s="12">
        <f t="shared" si="56"/>
        <v>-1.3931646729898681</v>
      </c>
      <c r="BD271" s="12">
        <f t="shared" si="57"/>
        <v>-5.4932867909372867</v>
      </c>
      <c r="BE271" s="12" t="e">
        <f t="shared" si="49"/>
        <v>#N/A</v>
      </c>
    </row>
    <row r="272" spans="1:57" x14ac:dyDescent="0.2">
      <c r="A272" s="72">
        <f>'d-beta'!A272</f>
        <v>534</v>
      </c>
      <c r="B272" s="44">
        <f t="shared" si="47"/>
        <v>1.2389270891408042</v>
      </c>
      <c r="D272" s="40" t="e">
        <f>'d-beta'!F272/'d-beta'!J272</f>
        <v>#N/A</v>
      </c>
      <c r="E272" s="39">
        <f>'d-beta'!J272/'d-beta'!K272</f>
        <v>1.0192918291065471</v>
      </c>
      <c r="F272" s="39">
        <f>'d-beta'!K272/'d-beta'!L272</f>
        <v>0.96658490021533072</v>
      </c>
      <c r="G272" s="39">
        <f>'d-beta'!L272/'d-beta'!M272</f>
        <v>1.0016120245917131</v>
      </c>
      <c r="H272" s="39">
        <f>'d-beta'!M272/'d-beta'!P272</f>
        <v>1.0035470570819862</v>
      </c>
      <c r="I272" s="39">
        <f>'d-beta'!N272/'d-beta'!P272</f>
        <v>1.0003896699275519</v>
      </c>
      <c r="J272" s="39">
        <f>'d-beta'!P272/'d-beta'!Q272</f>
        <v>1.0057801945283691</v>
      </c>
      <c r="K272" s="39">
        <f>'d-beta'!Q272/'d-beta'!G272</f>
        <v>0.99859332090912467</v>
      </c>
      <c r="L272" s="133" t="e">
        <f>'d-beta'!F272/'d-beta'!R272</f>
        <v>#N/A</v>
      </c>
      <c r="M272" s="39">
        <f>'d-beta'!R272/'d-beta'!N272</f>
        <v>0.9818716124283452</v>
      </c>
      <c r="N272" s="39">
        <f>'d-beta'!R272/'d-beta'!P272</f>
        <v>0.98225421826842541</v>
      </c>
      <c r="O272" s="133" t="e">
        <f>'d-beta'!F272/'d-beta'!S272</f>
        <v>#N/A</v>
      </c>
      <c r="P272" s="39">
        <f>'d-beta'!S272/'d-beta'!G272</f>
        <v>0.84253962562260831</v>
      </c>
      <c r="Q272" s="39">
        <f>'d-beta'!H272/'d-beta'!N272</f>
        <v>0.80429594272076377</v>
      </c>
      <c r="T272" s="75" t="e">
        <f>1000*LN(D272)</f>
        <v>#N/A</v>
      </c>
      <c r="U272" s="75">
        <f>1000*LN(E272)</f>
        <v>19.108100978943764</v>
      </c>
      <c r="V272" s="75">
        <f>1000*LN(F272)</f>
        <v>-33.986141237418082</v>
      </c>
      <c r="W272" s="75">
        <f>1000*LN(G272)</f>
        <v>1.6107266747330897</v>
      </c>
      <c r="X272" s="75">
        <f>1000*LN(H272)</f>
        <v>3.540781111453442</v>
      </c>
      <c r="Y272" s="75">
        <f>1000*LN(I272)</f>
        <v>0.38959402594270715</v>
      </c>
      <c r="Z272" s="75">
        <f>1000*LN(J272)</f>
        <v>5.7635532995423651</v>
      </c>
      <c r="AA272" s="75">
        <f>1000*LN(K272)</f>
        <v>-1.4076693927078823</v>
      </c>
      <c r="AB272" s="75" t="e">
        <f>1000*LN(L272)</f>
        <v>#N/A</v>
      </c>
      <c r="AC272" s="75">
        <f>1000*LN(M272)</f>
        <v>-18.294720083007455</v>
      </c>
      <c r="AD272" s="75">
        <f>1000*LN(N272)</f>
        <v>-17.905126057064709</v>
      </c>
      <c r="AE272" s="75" t="e">
        <f>1000*LN(O272)</f>
        <v>#N/A</v>
      </c>
      <c r="AF272" s="75">
        <f>1000*LN(P272)</f>
        <v>-171.33458448170447</v>
      </c>
      <c r="AG272" s="75">
        <f>1000*LN(Q272)</f>
        <v>-217.78798956977596</v>
      </c>
      <c r="AI272" s="40">
        <f>'d-beta'!T272/'d-beta'!Q272</f>
        <v>1.0106164356794647</v>
      </c>
      <c r="AJ272" s="40">
        <f>'d-beta'!Q272/'d-beta'!G272</f>
        <v>0.99859332090912467</v>
      </c>
      <c r="AK272" s="40">
        <f>'d-beta'!T272/'d-beta'!G272</f>
        <v>1.0091948226704994</v>
      </c>
      <c r="AL272" s="40" t="e">
        <f>'d-beta'!T274/'d-beta'!F274</f>
        <v>#N/A</v>
      </c>
      <c r="AN272" s="4">
        <f>'d-beta'!U272/'d-beta'!W272</f>
        <v>0.99733522239919792</v>
      </c>
      <c r="AO272" s="4">
        <f>'d-beta'!W272/'d-beta'!P272</f>
        <v>0.9928470460333334</v>
      </c>
      <c r="AP272" s="4">
        <f>'d-beta'!P272/'d-beta'!Q272</f>
        <v>1.0057801945283691</v>
      </c>
      <c r="AQ272" s="4">
        <f>'d-beta'!Q272/'d-beta'!G272</f>
        <v>0.99859332090912467</v>
      </c>
      <c r="AR272" s="4">
        <f>'d-beta'!U272/'d-beta'!G272</f>
        <v>0.9945239390576972</v>
      </c>
      <c r="AS272" s="4" t="e">
        <f>'d-beta'!U274/'d-beta'!F274</f>
        <v>#N/A</v>
      </c>
      <c r="AU272" s="53">
        <f t="shared" si="50"/>
        <v>10.560477032030779</v>
      </c>
      <c r="AV272" s="12">
        <f t="shared" si="51"/>
        <v>-1.4076693927078823</v>
      </c>
      <c r="AW272" s="12">
        <f t="shared" si="52"/>
        <v>9.152807639322889</v>
      </c>
      <c r="AX272" s="12" t="e">
        <f t="shared" si="48"/>
        <v>#N/A</v>
      </c>
      <c r="AY272" s="12"/>
      <c r="AZ272" s="53">
        <f t="shared" si="53"/>
        <v>-2.6683344408298861</v>
      </c>
      <c r="BA272" s="53">
        <f t="shared" si="54"/>
        <v>-7.1786589931515454</v>
      </c>
      <c r="BB272" s="12">
        <f t="shared" si="55"/>
        <v>5.7635532995423651</v>
      </c>
      <c r="BC272" s="12">
        <f t="shared" si="56"/>
        <v>-1.4076693927078823</v>
      </c>
      <c r="BD272" s="12">
        <f t="shared" si="57"/>
        <v>-5.4911095271469605</v>
      </c>
      <c r="BE272" s="12" t="e">
        <f t="shared" si="49"/>
        <v>#N/A</v>
      </c>
    </row>
    <row r="273" spans="1:57" x14ac:dyDescent="0.2">
      <c r="A273" s="72">
        <f>'d-beta'!A273</f>
        <v>536</v>
      </c>
      <c r="B273" s="44">
        <f t="shared" si="47"/>
        <v>1.2358647963912748</v>
      </c>
      <c r="D273" s="40" t="e">
        <f>'d-beta'!F273/'d-beta'!J273</f>
        <v>#N/A</v>
      </c>
      <c r="E273" s="39">
        <f>'d-beta'!J273/'d-beta'!K273</f>
        <v>1.0192386268811326</v>
      </c>
      <c r="F273" s="39">
        <f>'d-beta'!K273/'d-beta'!L273</f>
        <v>0.96666073276293685</v>
      </c>
      <c r="G273" s="39">
        <f>'d-beta'!L273/'d-beta'!M273</f>
        <v>1.0016717003421414</v>
      </c>
      <c r="H273" s="39">
        <f>'d-beta'!M273/'d-beta'!P273</f>
        <v>1.003501139914694</v>
      </c>
      <c r="I273" s="39">
        <f>'d-beta'!N273/'d-beta'!P273</f>
        <v>1.0003473399006968</v>
      </c>
      <c r="J273" s="39">
        <f>'d-beta'!P273/'d-beta'!Q273</f>
        <v>1.0057380012368311</v>
      </c>
      <c r="K273" s="39">
        <f>'d-beta'!Q273/'d-beta'!G273</f>
        <v>0.99857693180826135</v>
      </c>
      <c r="L273" s="133" t="e">
        <f>'d-beta'!F273/'d-beta'!R273</f>
        <v>#N/A</v>
      </c>
      <c r="M273" s="39">
        <f>'d-beta'!R273/'d-beta'!N273</f>
        <v>0.98196697485661899</v>
      </c>
      <c r="N273" s="39">
        <f>'d-beta'!R273/'d-beta'!P273</f>
        <v>0.98230805116815334</v>
      </c>
      <c r="O273" s="133" t="e">
        <f>'d-beta'!F273/'d-beta'!S273</f>
        <v>#N/A</v>
      </c>
      <c r="P273" s="39">
        <f>'d-beta'!S273/'d-beta'!G273</f>
        <v>0.8430797742397439</v>
      </c>
      <c r="Q273" s="39">
        <f>'d-beta'!H273/'d-beta'!N273</f>
        <v>0.80525898017820619</v>
      </c>
      <c r="T273" s="75" t="e">
        <f>1000*LN(D273)</f>
        <v>#N/A</v>
      </c>
      <c r="U273" s="75">
        <f>1000*LN(E273)</f>
        <v>19.055904333786653</v>
      </c>
      <c r="V273" s="75">
        <f>1000*LN(F273)</f>
        <v>-33.907690215621962</v>
      </c>
      <c r="W273" s="75">
        <f>1000*LN(G273)</f>
        <v>1.6703046064091773</v>
      </c>
      <c r="X273" s="75">
        <f>1000*LN(H273)</f>
        <v>3.4950251925184537</v>
      </c>
      <c r="Y273" s="75">
        <f>1000*LN(I273)</f>
        <v>0.34727959215812604</v>
      </c>
      <c r="Z273" s="75">
        <f>1000*LN(J273)</f>
        <v>5.7216016118738162</v>
      </c>
      <c r="AA273" s="75">
        <f>1000*LN(K273)</f>
        <v>-1.4240817149336833</v>
      </c>
      <c r="AB273" s="75" t="e">
        <f>1000*LN(L273)</f>
        <v>#N/A</v>
      </c>
      <c r="AC273" s="75">
        <f>1000*LN(M273)</f>
        <v>-18.1976016854302</v>
      </c>
      <c r="AD273" s="75">
        <f>1000*LN(N273)</f>
        <v>-17.850322093271956</v>
      </c>
      <c r="AE273" s="75" t="e">
        <f>1000*LN(O273)</f>
        <v>#N/A</v>
      </c>
      <c r="AF273" s="75">
        <f>1000*LN(P273)</f>
        <v>-170.69369409367488</v>
      </c>
      <c r="AG273" s="75">
        <f>1000*LN(Q273)</f>
        <v>-216.5913387955008</v>
      </c>
      <c r="AI273" s="40">
        <f>'d-beta'!T273/'d-beta'!Q273</f>
        <v>1.0105574068425831</v>
      </c>
      <c r="AJ273" s="40">
        <f>'d-beta'!Q273/'d-beta'!G273</f>
        <v>0.99857693180826135</v>
      </c>
      <c r="AK273" s="40">
        <f>'d-beta'!T273/'d-beta'!G273</f>
        <v>1.0091193147409794</v>
      </c>
      <c r="AL273" s="40" t="e">
        <f>'d-beta'!T275/'d-beta'!F275</f>
        <v>#N/A</v>
      </c>
      <c r="AN273" s="4">
        <f>'d-beta'!U273/'d-beta'!W273</f>
        <v>0.99734383902340518</v>
      </c>
      <c r="AO273" s="4">
        <f>'d-beta'!W273/'d-beta'!P273</f>
        <v>0.99289498820900879</v>
      </c>
      <c r="AP273" s="4">
        <f>'d-beta'!P273/'d-beta'!Q273</f>
        <v>1.0057380012368311</v>
      </c>
      <c r="AQ273" s="4">
        <f>'d-beta'!Q273/'d-beta'!G273</f>
        <v>0.99857693180826135</v>
      </c>
      <c r="AR273" s="4">
        <f>'d-beta'!U273/'d-beta'!G273</f>
        <v>0.99452250894164929</v>
      </c>
      <c r="AS273" s="4" t="e">
        <f>'d-beta'!U275/'d-beta'!F275</f>
        <v>#N/A</v>
      </c>
      <c r="AU273" s="53">
        <f t="shared" si="50"/>
        <v>10.50206658196805</v>
      </c>
      <c r="AV273" s="12">
        <f t="shared" si="51"/>
        <v>-1.4240817149336833</v>
      </c>
      <c r="AW273" s="12">
        <f t="shared" si="52"/>
        <v>9.0779848670342158</v>
      </c>
      <c r="AX273" s="12" t="e">
        <f t="shared" si="48"/>
        <v>#N/A</v>
      </c>
      <c r="AY273" s="12"/>
      <c r="AZ273" s="53">
        <f t="shared" si="53"/>
        <v>-2.659694831206505</v>
      </c>
      <c r="BA273" s="53">
        <f t="shared" si="54"/>
        <v>-7.1303725844861887</v>
      </c>
      <c r="BB273" s="12">
        <f t="shared" si="55"/>
        <v>5.7216016118738162</v>
      </c>
      <c r="BC273" s="12">
        <f t="shared" si="56"/>
        <v>-1.4240817149336833</v>
      </c>
      <c r="BD273" s="12">
        <f t="shared" si="57"/>
        <v>-5.4925475187527946</v>
      </c>
      <c r="BE273" s="12" t="e">
        <f t="shared" si="49"/>
        <v>#N/A</v>
      </c>
    </row>
    <row r="274" spans="1:57" x14ac:dyDescent="0.2">
      <c r="A274" s="72">
        <f>'d-beta'!A274</f>
        <v>538</v>
      </c>
      <c r="B274" s="44">
        <f t="shared" si="47"/>
        <v>1.2328176046353942</v>
      </c>
      <c r="D274" s="40" t="e">
        <f>'d-beta'!F274/'d-beta'!J274</f>
        <v>#N/A</v>
      </c>
      <c r="E274" s="39">
        <f>'d-beta'!J274/'d-beta'!K274</f>
        <v>1.0191906140765778</v>
      </c>
      <c r="F274" s="39">
        <f>'d-beta'!K274/'d-beta'!L274</f>
        <v>0.96673209466241383</v>
      </c>
      <c r="G274" s="39">
        <f>'d-beta'!L274/'d-beta'!M274</f>
        <v>1.0017372263589188</v>
      </c>
      <c r="H274" s="39">
        <f>'d-beta'!M274/'d-beta'!P274</f>
        <v>1.0034493184991242</v>
      </c>
      <c r="I274" s="39">
        <f>'d-beta'!N274/'d-beta'!P274</f>
        <v>1.0002991935584942</v>
      </c>
      <c r="J274" s="39">
        <f>'d-beta'!P274/'d-beta'!Q274</f>
        <v>1.0057030407034364</v>
      </c>
      <c r="K274" s="39">
        <f>'d-beta'!Q274/'d-beta'!G274</f>
        <v>0.99855861154989656</v>
      </c>
      <c r="L274" s="133" t="e">
        <f>'d-beta'!F274/'d-beta'!R274</f>
        <v>#N/A</v>
      </c>
      <c r="M274" s="39">
        <f>'d-beta'!R274/'d-beta'!N274</f>
        <v>0.98206310693212451</v>
      </c>
      <c r="N274" s="39">
        <f>'d-beta'!R274/'d-beta'!P274</f>
        <v>0.98235693388775347</v>
      </c>
      <c r="O274" s="133" t="e">
        <f>'d-beta'!F274/'d-beta'!S274</f>
        <v>#N/A</v>
      </c>
      <c r="P274" s="39">
        <f>'d-beta'!S274/'d-beta'!G274</f>
        <v>0.84362510554461012</v>
      </c>
      <c r="Q274" s="39">
        <f>'d-beta'!H274/'d-beta'!N274</f>
        <v>0.80622439888153585</v>
      </c>
      <c r="T274" s="75" t="e">
        <f>1000*LN(D274)</f>
        <v>#N/A</v>
      </c>
      <c r="U274" s="75">
        <f>1000*LN(E274)</f>
        <v>19.008796684819533</v>
      </c>
      <c r="V274" s="75">
        <f>1000*LN(F274)</f>
        <v>-33.833869832617417</v>
      </c>
      <c r="W274" s="75">
        <f>1000*LN(G274)</f>
        <v>1.735719126557808</v>
      </c>
      <c r="X274" s="75">
        <f>1000*LN(H274)</f>
        <v>3.4433832445430341</v>
      </c>
      <c r="Y274" s="75">
        <f>1000*LN(I274)</f>
        <v>0.29914880902706087</v>
      </c>
      <c r="Z274" s="75">
        <f>1000*LN(J274)</f>
        <v>5.6868399333863495</v>
      </c>
      <c r="AA274" s="75">
        <f>1000*LN(K274)</f>
        <v>-1.4424282497257073</v>
      </c>
      <c r="AB274" s="75" t="e">
        <f>1000*LN(L274)</f>
        <v>#N/A</v>
      </c>
      <c r="AC274" s="75">
        <f>1000*LN(M274)</f>
        <v>-18.09970901415835</v>
      </c>
      <c r="AD274" s="75">
        <f>1000*LN(N274)</f>
        <v>-17.800560205131191</v>
      </c>
      <c r="AE274" s="75" t="e">
        <f>1000*LN(O274)</f>
        <v>#N/A</v>
      </c>
      <c r="AF274" s="75">
        <f>1000*LN(P274)</f>
        <v>-170.04707081013143</v>
      </c>
      <c r="AG274" s="75">
        <f>1000*LN(Q274)</f>
        <v>-215.39316470152917</v>
      </c>
      <c r="AI274" s="40">
        <f>'d-beta'!T274/'d-beta'!Q274</f>
        <v>1.0104998214527805</v>
      </c>
      <c r="AJ274" s="40">
        <f>'d-beta'!Q274/'d-beta'!G274</f>
        <v>0.99855861154989656</v>
      </c>
      <c r="AK274" s="40">
        <f>'d-beta'!T274/'d-beta'!G274</f>
        <v>1.0090432986813069</v>
      </c>
      <c r="AL274" s="40" t="e">
        <f>'d-beta'!T276/'d-beta'!F276</f>
        <v>#N/A</v>
      </c>
      <c r="AN274" s="4">
        <f>'d-beta'!U274/'d-beta'!W274</f>
        <v>0.99735254055706257</v>
      </c>
      <c r="AO274" s="4">
        <f>'d-beta'!W274/'d-beta'!P274</f>
        <v>0.99294144614456237</v>
      </c>
      <c r="AP274" s="4">
        <f>'d-beta'!P274/'d-beta'!Q274</f>
        <v>1.0057030407034364</v>
      </c>
      <c r="AQ274" s="4">
        <f>'d-beta'!Q274/'d-beta'!G274</f>
        <v>0.99855861154989656</v>
      </c>
      <c r="AR274" s="4">
        <f>'d-beta'!U274/'d-beta'!G274</f>
        <v>0.99452490151076645</v>
      </c>
      <c r="AS274" s="4" t="e">
        <f>'d-beta'!U276/'d-beta'!F276</f>
        <v>#N/A</v>
      </c>
      <c r="AU274" s="53">
        <f t="shared" si="50"/>
        <v>10.445081169569056</v>
      </c>
      <c r="AV274" s="12">
        <f t="shared" si="51"/>
        <v>-1.4424282497257073</v>
      </c>
      <c r="AW274" s="12">
        <f t="shared" si="52"/>
        <v>9.0026529198434098</v>
      </c>
      <c r="AX274" s="12" t="e">
        <f t="shared" si="48"/>
        <v>#N/A</v>
      </c>
      <c r="AY274" s="12"/>
      <c r="AZ274" s="53">
        <f t="shared" si="53"/>
        <v>-2.6509701613805325</v>
      </c>
      <c r="BA274" s="53">
        <f t="shared" si="54"/>
        <v>-7.0835832973542123</v>
      </c>
      <c r="BB274" s="12">
        <f t="shared" si="55"/>
        <v>5.6868399333863495</v>
      </c>
      <c r="BC274" s="12">
        <f t="shared" si="56"/>
        <v>-1.4424282497257073</v>
      </c>
      <c r="BD274" s="12">
        <f t="shared" si="57"/>
        <v>-5.4901417750740986</v>
      </c>
      <c r="BE274" s="12" t="e">
        <f t="shared" si="49"/>
        <v>#N/A</v>
      </c>
    </row>
    <row r="275" spans="1:57" x14ac:dyDescent="0.2">
      <c r="A275" s="72">
        <f>'d-beta'!A275</f>
        <v>540</v>
      </c>
      <c r="B275" s="44">
        <f t="shared" si="47"/>
        <v>1.229785402447273</v>
      </c>
      <c r="D275" s="40" t="e">
        <f>'d-beta'!F275/'d-beta'!J275</f>
        <v>#N/A</v>
      </c>
      <c r="E275" s="39">
        <f>'d-beta'!J275/'d-beta'!K275</f>
        <v>1.0191420477539457</v>
      </c>
      <c r="F275" s="39">
        <f>'d-beta'!K275/'d-beta'!L275</f>
        <v>0.96679894919233145</v>
      </c>
      <c r="G275" s="39">
        <f>'d-beta'!L275/'d-beta'!M275</f>
        <v>1.0018030326785674</v>
      </c>
      <c r="H275" s="39">
        <f>'d-beta'!M275/'d-beta'!P275</f>
        <v>1.0033990365313143</v>
      </c>
      <c r="I275" s="39">
        <f>'d-beta'!N275/'d-beta'!P275</f>
        <v>1.0002526691356466</v>
      </c>
      <c r="J275" s="39">
        <f>'d-beta'!P275/'d-beta'!Q275</f>
        <v>1.0056659187868815</v>
      </c>
      <c r="K275" s="39">
        <f>'d-beta'!Q275/'d-beta'!G275</f>
        <v>0.99854023847070861</v>
      </c>
      <c r="L275" s="133" t="e">
        <f>'d-beta'!F275/'d-beta'!R275</f>
        <v>#N/A</v>
      </c>
      <c r="M275" s="39">
        <f>'d-beta'!R275/'d-beta'!N275</f>
        <v>0.98215449255173337</v>
      </c>
      <c r="N275" s="39">
        <f>'d-beta'!R275/'d-beta'!P275</f>
        <v>0.98240265267843785</v>
      </c>
      <c r="O275" s="133" t="e">
        <f>'d-beta'!F275/'d-beta'!S275</f>
        <v>#N/A</v>
      </c>
      <c r="P275" s="39">
        <f>'d-beta'!S275/'d-beta'!G275</f>
        <v>0.84415958113056389</v>
      </c>
      <c r="Q275" s="39">
        <f>'d-beta'!H275/'d-beta'!N275</f>
        <v>0.80717639921810047</v>
      </c>
      <c r="T275" s="75" t="e">
        <f>1000*LN(D275)</f>
        <v>#N/A</v>
      </c>
      <c r="U275" s="75">
        <f>1000*LN(E275)</f>
        <v>18.961143695147328</v>
      </c>
      <c r="V275" s="75">
        <f>1000*LN(F275)</f>
        <v>-33.76471704589931</v>
      </c>
      <c r="W275" s="75">
        <f>1000*LN(G275)</f>
        <v>1.8014091663515326</v>
      </c>
      <c r="X275" s="75">
        <f>1000*LN(H275)</f>
        <v>3.3932728635624723</v>
      </c>
      <c r="Y275" s="75">
        <f>1000*LN(I275)</f>
        <v>0.25263722017645696</v>
      </c>
      <c r="Z275" s="75">
        <f>1000*LN(J275)</f>
        <v>5.6499278428581778</v>
      </c>
      <c r="AA275" s="75">
        <f>1000*LN(K275)</f>
        <v>-1.4608280191595324</v>
      </c>
      <c r="AB275" s="75" t="e">
        <f>1000*LN(L275)</f>
        <v>#N/A</v>
      </c>
      <c r="AC275" s="75">
        <f>1000*LN(M275)</f>
        <v>-18.006658611088127</v>
      </c>
      <c r="AD275" s="75">
        <f>1000*LN(N275)</f>
        <v>-17.75402139091165</v>
      </c>
      <c r="AE275" s="75" t="e">
        <f>1000*LN(O275)</f>
        <v>#N/A</v>
      </c>
      <c r="AF275" s="75">
        <f>1000*LN(P275)</f>
        <v>-169.41372509010043</v>
      </c>
      <c r="AG275" s="75">
        <f>1000*LN(Q275)</f>
        <v>-214.21304820701457</v>
      </c>
      <c r="AI275" s="40">
        <f>'d-beta'!T275/'d-beta'!Q275</f>
        <v>1.0104398648001416</v>
      </c>
      <c r="AJ275" s="40">
        <f>'d-beta'!Q275/'d-beta'!G275</f>
        <v>0.99854023847070861</v>
      </c>
      <c r="AK275" s="40">
        <f>'d-beta'!T275/'d-beta'!G275</f>
        <v>1.0089648635578441</v>
      </c>
      <c r="AL275" s="40" t="e">
        <f>'d-beta'!T277/'d-beta'!F277</f>
        <v>#N/A</v>
      </c>
      <c r="AN275" s="4">
        <f>'d-beta'!U275/'d-beta'!W275</f>
        <v>0.99736324590254533</v>
      </c>
      <c r="AO275" s="4">
        <f>'d-beta'!W275/'d-beta'!P275</f>
        <v>0.99298636371998106</v>
      </c>
      <c r="AP275" s="4">
        <f>'d-beta'!P275/'d-beta'!Q275</f>
        <v>1.0056659187868815</v>
      </c>
      <c r="AQ275" s="4">
        <f>'d-beta'!Q275/'d-beta'!G275</f>
        <v>0.99854023847070861</v>
      </c>
      <c r="AR275" s="4">
        <f>'d-beta'!U275/'d-beta'!G275</f>
        <v>0.99452555561433353</v>
      </c>
      <c r="AS275" s="4" t="e">
        <f>'d-beta'!U277/'d-beta'!F277</f>
        <v>#N/A</v>
      </c>
      <c r="AU275" s="53">
        <f t="shared" si="50"/>
        <v>10.385745749453008</v>
      </c>
      <c r="AV275" s="12">
        <f t="shared" si="51"/>
        <v>-1.4608280191595324</v>
      </c>
      <c r="AW275" s="12">
        <f t="shared" si="52"/>
        <v>8.9249177302936253</v>
      </c>
      <c r="AX275" s="12" t="e">
        <f t="shared" si="48"/>
        <v>#N/A</v>
      </c>
      <c r="AY275" s="12"/>
      <c r="AZ275" s="53">
        <f t="shared" si="53"/>
        <v>-2.6402364563028211</v>
      </c>
      <c r="BA275" s="53">
        <f t="shared" si="54"/>
        <v>-7.0383474381218338</v>
      </c>
      <c r="BB275" s="12">
        <f t="shared" si="55"/>
        <v>5.6499278428581778</v>
      </c>
      <c r="BC275" s="12">
        <f t="shared" si="56"/>
        <v>-1.4608280191595324</v>
      </c>
      <c r="BD275" s="12">
        <f t="shared" si="57"/>
        <v>-5.4894840707260313</v>
      </c>
      <c r="BE275" s="12" t="e">
        <f t="shared" si="49"/>
        <v>#N/A</v>
      </c>
    </row>
    <row r="276" spans="1:57" x14ac:dyDescent="0.2">
      <c r="A276" s="72">
        <f>'d-beta'!A276</f>
        <v>542</v>
      </c>
      <c r="B276" s="44">
        <f t="shared" si="47"/>
        <v>1.2267680794945717</v>
      </c>
      <c r="D276" s="40" t="e">
        <f>'d-beta'!F276/'d-beta'!J276</f>
        <v>#N/A</v>
      </c>
      <c r="E276" s="39">
        <f>'d-beta'!J276/'d-beta'!K276</f>
        <v>1.0190870215207037</v>
      </c>
      <c r="F276" s="39">
        <f>'d-beta'!K276/'d-beta'!L276</f>
        <v>0.9668722792745853</v>
      </c>
      <c r="G276" s="39">
        <f>'d-beta'!L276/'d-beta'!M276</f>
        <v>1.00186350394872</v>
      </c>
      <c r="H276" s="39">
        <f>'d-beta'!M276/'d-beta'!P276</f>
        <v>1.0033541309648262</v>
      </c>
      <c r="I276" s="39">
        <f>'d-beta'!N276/'d-beta'!P276</f>
        <v>1.000211591968321</v>
      </c>
      <c r="J276" s="39">
        <f>'d-beta'!P276/'d-beta'!Q276</f>
        <v>1.0056246933189097</v>
      </c>
      <c r="K276" s="39">
        <f>'d-beta'!Q276/'d-beta'!G276</f>
        <v>0.99852557162737132</v>
      </c>
      <c r="L276" s="133" t="e">
        <f>'d-beta'!F276/'d-beta'!R276</f>
        <v>#N/A</v>
      </c>
      <c r="M276" s="39">
        <f>'d-beta'!R276/'d-beta'!N276</f>
        <v>0.9822467215837748</v>
      </c>
      <c r="N276" s="39">
        <f>'d-beta'!R276/'d-beta'!P276</f>
        <v>0.98245455710097163</v>
      </c>
      <c r="O276" s="133" t="e">
        <f>'d-beta'!F276/'d-beta'!S276</f>
        <v>#N/A</v>
      </c>
      <c r="P276" s="39">
        <f>'d-beta'!S276/'d-beta'!G276</f>
        <v>0.84469352093241556</v>
      </c>
      <c r="Q276" s="39">
        <f>'d-beta'!H276/'d-beta'!N276</f>
        <v>0.80812608037116906</v>
      </c>
      <c r="T276" s="75" t="e">
        <f>1000*LN(D276)</f>
        <v>#N/A</v>
      </c>
      <c r="U276" s="75">
        <f>1000*LN(E276)</f>
        <v>18.907149535133815</v>
      </c>
      <c r="V276" s="75">
        <f>1000*LN(F276)</f>
        <v>-33.688871595846102</v>
      </c>
      <c r="W276" s="75">
        <f>1000*LN(G276)</f>
        <v>1.8617697793233681</v>
      </c>
      <c r="X276" s="75">
        <f>1000*LN(H276)</f>
        <v>3.3485184142131299</v>
      </c>
      <c r="Y276" s="75">
        <f>1000*LN(I276)</f>
        <v>0.21156958589769928</v>
      </c>
      <c r="Z276" s="75">
        <f>1000*LN(J276)</f>
        <v>5.6089337988056203</v>
      </c>
      <c r="AA276" s="75">
        <f>1000*LN(K276)</f>
        <v>-1.475516411763709</v>
      </c>
      <c r="AB276" s="75" t="e">
        <f>1000*LN(L276)</f>
        <v>#N/A</v>
      </c>
      <c r="AC276" s="75">
        <f>1000*LN(M276)</f>
        <v>-17.912758208822513</v>
      </c>
      <c r="AD276" s="75">
        <f>1000*LN(N276)</f>
        <v>-17.701188622924732</v>
      </c>
      <c r="AE276" s="75" t="e">
        <f>1000*LN(O276)</f>
        <v>#N/A</v>
      </c>
      <c r="AF276" s="75">
        <f>1000*LN(P276)</f>
        <v>-168.78141453687434</v>
      </c>
      <c r="AG276" s="75">
        <f>1000*LN(Q276)</f>
        <v>-213.03719257069801</v>
      </c>
      <c r="AI276" s="40">
        <f>'d-beta'!T276/'d-beta'!Q276</f>
        <v>1.0103812729982495</v>
      </c>
      <c r="AJ276" s="40">
        <f>'d-beta'!Q276/'d-beta'!G276</f>
        <v>0.99852557162737132</v>
      </c>
      <c r="AK276" s="40">
        <f>'d-beta'!T276/'d-beta'!G276</f>
        <v>1.0088915381821681</v>
      </c>
      <c r="AL276" s="40" t="e">
        <f>'d-beta'!T278/'d-beta'!F278</f>
        <v>#N/A</v>
      </c>
      <c r="AN276" s="4">
        <f>'d-beta'!U276/'d-beta'!W276</f>
        <v>0.99737025584430106</v>
      </c>
      <c r="AO276" s="4">
        <f>'d-beta'!W276/'d-beta'!P276</f>
        <v>0.99303542611366413</v>
      </c>
      <c r="AP276" s="4">
        <f>'d-beta'!P276/'d-beta'!Q276</f>
        <v>1.0056246933189097</v>
      </c>
      <c r="AQ276" s="4">
        <f>'d-beta'!Q276/'d-beta'!G276</f>
        <v>0.99852557162737132</v>
      </c>
      <c r="AR276" s="4">
        <f>'d-beta'!U276/'d-beta'!G276</f>
        <v>0.9945263052105292</v>
      </c>
      <c r="AS276" s="4" t="e">
        <f>'d-beta'!U278/'d-beta'!F278</f>
        <v>#N/A</v>
      </c>
      <c r="AU276" s="53">
        <f t="shared" si="50"/>
        <v>10.327757636786787</v>
      </c>
      <c r="AV276" s="12">
        <f t="shared" si="51"/>
        <v>-1.475516411763709</v>
      </c>
      <c r="AW276" s="12">
        <f t="shared" si="52"/>
        <v>8.852241225022988</v>
      </c>
      <c r="AX276" s="12" t="e">
        <f t="shared" si="48"/>
        <v>#N/A</v>
      </c>
      <c r="AY276" s="12"/>
      <c r="AZ276" s="53">
        <f t="shared" si="53"/>
        <v>-2.6332080068887804</v>
      </c>
      <c r="BA276" s="53">
        <f t="shared" si="54"/>
        <v>-6.9889397287561019</v>
      </c>
      <c r="BB276" s="12">
        <f t="shared" si="55"/>
        <v>5.6089337988056203</v>
      </c>
      <c r="BC276" s="12">
        <f t="shared" si="56"/>
        <v>-1.475516411763709</v>
      </c>
      <c r="BD276" s="12">
        <f t="shared" si="57"/>
        <v>-5.488730348603009</v>
      </c>
      <c r="BE276" s="12" t="e">
        <f t="shared" si="49"/>
        <v>#N/A</v>
      </c>
    </row>
    <row r="277" spans="1:57" x14ac:dyDescent="0.2">
      <c r="A277" s="72">
        <f>'d-beta'!A277</f>
        <v>544</v>
      </c>
      <c r="B277" s="44">
        <f t="shared" si="47"/>
        <v>1.2237655265251177</v>
      </c>
      <c r="D277" s="40" t="e">
        <f>'d-beta'!F277/'d-beta'!J277</f>
        <v>#N/A</v>
      </c>
      <c r="E277" s="39">
        <f>'d-beta'!J277/'d-beta'!K277</f>
        <v>1.0190314131564735</v>
      </c>
      <c r="F277" s="39">
        <f>'d-beta'!K277/'d-beta'!L277</f>
        <v>0.96694651130141784</v>
      </c>
      <c r="G277" s="39">
        <f>'d-beta'!L277/'d-beta'!M277</f>
        <v>1.0019242346666066</v>
      </c>
      <c r="H277" s="39">
        <f>'d-beta'!M277/'d-beta'!P277</f>
        <v>1.0033032927588728</v>
      </c>
      <c r="I277" s="39">
        <f>'d-beta'!N277/'d-beta'!P277</f>
        <v>1.0001703161733135</v>
      </c>
      <c r="J277" s="39">
        <f>'d-beta'!P277/'d-beta'!Q277</f>
        <v>1.0055907532227639</v>
      </c>
      <c r="K277" s="39">
        <f>'d-beta'!Q277/'d-beta'!G277</f>
        <v>0.99850897999999788</v>
      </c>
      <c r="L277" s="133" t="e">
        <f>'d-beta'!F277/'d-beta'!R277</f>
        <v>#N/A</v>
      </c>
      <c r="M277" s="39">
        <f>'d-beta'!R277/'d-beta'!N277</f>
        <v>0.98232850579643072</v>
      </c>
      <c r="N277" s="39">
        <f>'d-beta'!R277/'d-beta'!P277</f>
        <v>0.98249581222847482</v>
      </c>
      <c r="O277" s="133" t="e">
        <f>'d-beta'!F277/'d-beta'!S277</f>
        <v>#N/A</v>
      </c>
      <c r="P277" s="39">
        <f>'d-beta'!S277/'d-beta'!G277</f>
        <v>0.84522689399521622</v>
      </c>
      <c r="Q277" s="39">
        <f>'d-beta'!H277/'d-beta'!N277</f>
        <v>0.8090677172109404</v>
      </c>
      <c r="T277" s="75" t="e">
        <f>1000*LN(D277)</f>
        <v>#N/A</v>
      </c>
      <c r="U277" s="75">
        <f>1000*LN(E277)</f>
        <v>18.852581200636756</v>
      </c>
      <c r="V277" s="75">
        <f>1000*LN(F277)</f>
        <v>-33.612099121371493</v>
      </c>
      <c r="W277" s="75">
        <f>1000*LN(G277)</f>
        <v>1.9223856985994827</v>
      </c>
      <c r="X277" s="75">
        <f>1000*LN(H277)</f>
        <v>3.2978488725531925</v>
      </c>
      <c r="Y277" s="75">
        <f>1000*LN(I277)</f>
        <v>0.17030167116069855</v>
      </c>
      <c r="Z277" s="75">
        <f>1000*LN(J277)</f>
        <v>5.5751829679760831</v>
      </c>
      <c r="AA277" s="75">
        <f>1000*LN(K277)</f>
        <v>-1.4921326764751055</v>
      </c>
      <c r="AB277" s="75" t="e">
        <f>1000*LN(L277)</f>
        <v>#N/A</v>
      </c>
      <c r="AC277" s="75">
        <f>1000*LN(M277)</f>
        <v>-17.829499281840899</v>
      </c>
      <c r="AD277" s="75">
        <f>1000*LN(N277)</f>
        <v>-17.659197610680145</v>
      </c>
      <c r="AE277" s="75" t="e">
        <f>1000*LN(O277)</f>
        <v>#N/A</v>
      </c>
      <c r="AF277" s="75">
        <f>1000*LN(P277)</f>
        <v>-168.1501740644828</v>
      </c>
      <c r="AG277" s="75">
        <f>1000*LN(Q277)</f>
        <v>-211.87266059240977</v>
      </c>
      <c r="AI277" s="40">
        <f>'d-beta'!T277/'d-beta'!Q277</f>
        <v>1.0103260393772555</v>
      </c>
      <c r="AJ277" s="40">
        <f>'d-beta'!Q277/'d-beta'!G277</f>
        <v>0.99850897999999788</v>
      </c>
      <c r="AK277" s="40">
        <f>'d-beta'!T277/'d-beta'!G277</f>
        <v>1.0088196230460211</v>
      </c>
      <c r="AL277" s="40" t="e">
        <f>'d-beta'!T279/'d-beta'!F279</f>
        <v>#N/A</v>
      </c>
      <c r="AN277" s="4">
        <f>'d-beta'!U277/'d-beta'!W277</f>
        <v>0.99738113450619947</v>
      </c>
      <c r="AO277" s="4">
        <f>'d-beta'!W277/'d-beta'!P277</f>
        <v>0.99307733538005982</v>
      </c>
      <c r="AP277" s="4">
        <f>'d-beta'!P277/'d-beta'!Q277</f>
        <v>1.0055907532227639</v>
      </c>
      <c r="AQ277" s="4">
        <f>'d-beta'!Q277/'d-beta'!G277</f>
        <v>0.99850897999999788</v>
      </c>
      <c r="AR277" s="4">
        <f>'d-beta'!U277/'d-beta'!G277</f>
        <v>0.99452903269622395</v>
      </c>
      <c r="AS277" s="4" t="e">
        <f>'d-beta'!U279/'d-beta'!F279</f>
        <v>#N/A</v>
      </c>
      <c r="AU277" s="53">
        <f t="shared" si="50"/>
        <v>10.273090025431586</v>
      </c>
      <c r="AV277" s="12">
        <f t="shared" si="51"/>
        <v>-1.4921326764751055</v>
      </c>
      <c r="AW277" s="12">
        <f t="shared" si="52"/>
        <v>8.7809573489565125</v>
      </c>
      <c r="AX277" s="12" t="e">
        <f t="shared" si="48"/>
        <v>#N/A</v>
      </c>
      <c r="AY277" s="12"/>
      <c r="AZ277" s="53">
        <f t="shared" si="53"/>
        <v>-2.6223007209471341</v>
      </c>
      <c r="BA277" s="53">
        <f t="shared" si="54"/>
        <v>-6.9467374256296761</v>
      </c>
      <c r="BB277" s="12">
        <f t="shared" si="55"/>
        <v>5.5751829679760831</v>
      </c>
      <c r="BC277" s="12">
        <f t="shared" si="56"/>
        <v>-1.4921326764751055</v>
      </c>
      <c r="BD277" s="12">
        <f t="shared" si="57"/>
        <v>-5.4859878550757912</v>
      </c>
      <c r="BE277" s="12" t="e">
        <f t="shared" si="49"/>
        <v>#N/A</v>
      </c>
    </row>
    <row r="278" spans="1:57" x14ac:dyDescent="0.2">
      <c r="A278" s="72">
        <f>'d-beta'!A278</f>
        <v>546</v>
      </c>
      <c r="B278" s="44">
        <f t="shared" si="47"/>
        <v>1.2207776353537203</v>
      </c>
      <c r="D278" s="40" t="e">
        <f>'d-beta'!F278/'d-beta'!J278</f>
        <v>#N/A</v>
      </c>
      <c r="E278" s="39">
        <f>'d-beta'!J278/'d-beta'!K278</f>
        <v>1.0189868628603691</v>
      </c>
      <c r="F278" s="39">
        <f>'d-beta'!K278/'d-beta'!L278</f>
        <v>0.96701620483724804</v>
      </c>
      <c r="G278" s="39">
        <f>'d-beta'!L278/'d-beta'!M278</f>
        <v>1.001985212423369</v>
      </c>
      <c r="H278" s="39">
        <f>'d-beta'!M278/'d-beta'!P278</f>
        <v>1.0032559012277407</v>
      </c>
      <c r="I278" s="39">
        <f>'d-beta'!N278/'d-beta'!P278</f>
        <v>1.0001269328423674</v>
      </c>
      <c r="J278" s="39">
        <f>'d-beta'!P278/'d-beta'!Q278</f>
        <v>1.0055546719641659</v>
      </c>
      <c r="K278" s="39">
        <f>'d-beta'!Q278/'d-beta'!G278</f>
        <v>0.99849044908350604</v>
      </c>
      <c r="L278" s="133" t="e">
        <f>'d-beta'!F278/'d-beta'!R278</f>
        <v>#N/A</v>
      </c>
      <c r="M278" s="39">
        <f>'d-beta'!R278/'d-beta'!N278</f>
        <v>0.98242229488905741</v>
      </c>
      <c r="N278" s="39">
        <f>'d-beta'!R278/'d-beta'!P278</f>
        <v>0.98254699654335276</v>
      </c>
      <c r="O278" s="133" t="e">
        <f>'d-beta'!F278/'d-beta'!S278</f>
        <v>#N/A</v>
      </c>
      <c r="P278" s="39">
        <f>'d-beta'!S278/'d-beta'!G278</f>
        <v>0.84576054537707712</v>
      </c>
      <c r="Q278" s="39">
        <f>'d-beta'!H278/'d-beta'!N278</f>
        <v>0.81000577060161361</v>
      </c>
      <c r="T278" s="75" t="e">
        <f>1000*LN(D278)</f>
        <v>#N/A</v>
      </c>
      <c r="U278" s="75">
        <f>1000*LN(E278)</f>
        <v>18.808861969424992</v>
      </c>
      <c r="V278" s="75">
        <f>1000*LN(F278)</f>
        <v>-33.540025823082161</v>
      </c>
      <c r="W278" s="75">
        <f>1000*LN(G278)</f>
        <v>1.98324449326185</v>
      </c>
      <c r="X278" s="75">
        <f>1000*LN(H278)</f>
        <v>3.2506122584698121</v>
      </c>
      <c r="Y278" s="75">
        <f>1000*LN(I278)</f>
        <v>0.12692478707583318</v>
      </c>
      <c r="Z278" s="75">
        <f>1000*LN(J278)</f>
        <v>5.5393016655600595</v>
      </c>
      <c r="AA278" s="75">
        <f>1000*LN(K278)</f>
        <v>-1.5106914364051272</v>
      </c>
      <c r="AB278" s="75" t="e">
        <f>1000*LN(L278)</f>
        <v>#N/A</v>
      </c>
      <c r="AC278" s="75">
        <f>1000*LN(M278)</f>
        <v>-17.734027537877019</v>
      </c>
      <c r="AD278" s="75">
        <f>1000*LN(N278)</f>
        <v>-17.607102750801236</v>
      </c>
      <c r="AE278" s="75" t="e">
        <f>1000*LN(O278)</f>
        <v>#N/A</v>
      </c>
      <c r="AF278" s="75">
        <f>1000*LN(P278)</f>
        <v>-167.5190027297327</v>
      </c>
      <c r="AG278" s="75">
        <f>1000*LN(Q278)</f>
        <v>-210.71390714150661</v>
      </c>
      <c r="AI278" s="40">
        <f>'d-beta'!T278/'d-beta'!Q278</f>
        <v>1.0102684524012588</v>
      </c>
      <c r="AJ278" s="40">
        <f>'d-beta'!Q278/'d-beta'!G278</f>
        <v>0.99849044908350604</v>
      </c>
      <c r="AK278" s="40">
        <f>'d-beta'!T278/'d-beta'!G278</f>
        <v>1.0087434007330316</v>
      </c>
      <c r="AL278" s="40" t="e">
        <f>'d-beta'!T280/'d-beta'!F280</f>
        <v>#N/A</v>
      </c>
      <c r="AN278" s="4">
        <f>'d-beta'!U278/'d-beta'!W278</f>
        <v>0.9973883169942509</v>
      </c>
      <c r="AO278" s="4">
        <f>'d-beta'!W278/'d-beta'!P278</f>
        <v>0.99312331854361946</v>
      </c>
      <c r="AP278" s="4">
        <f>'d-beta'!P278/'d-beta'!Q278</f>
        <v>1.0055546719641659</v>
      </c>
      <c r="AQ278" s="4">
        <f>'d-beta'!Q278/'d-beta'!G278</f>
        <v>0.99849044908350604</v>
      </c>
      <c r="AR278" s="4">
        <f>'d-beta'!U278/'d-beta'!G278</f>
        <v>0.99452810171381278</v>
      </c>
      <c r="AS278" s="4" t="e">
        <f>'d-beta'!U280/'d-beta'!F280</f>
        <v>#N/A</v>
      </c>
      <c r="AU278" s="53">
        <f t="shared" si="50"/>
        <v>10.216089992771321</v>
      </c>
      <c r="AV278" s="12">
        <f t="shared" si="51"/>
        <v>-1.5106914364051272</v>
      </c>
      <c r="AW278" s="12">
        <f t="shared" si="52"/>
        <v>8.7053985563662017</v>
      </c>
      <c r="AX278" s="12" t="e">
        <f t="shared" si="48"/>
        <v>#N/A</v>
      </c>
      <c r="AY278" s="12"/>
      <c r="AZ278" s="53">
        <f t="shared" si="53"/>
        <v>-2.6150993994650396</v>
      </c>
      <c r="BA278" s="53">
        <f t="shared" si="54"/>
        <v>-6.9004347890083313</v>
      </c>
      <c r="BB278" s="12">
        <f t="shared" si="55"/>
        <v>5.5393016655600595</v>
      </c>
      <c r="BC278" s="12">
        <f t="shared" si="56"/>
        <v>-1.5106914364051272</v>
      </c>
      <c r="BD278" s="12">
        <f t="shared" si="57"/>
        <v>-5.486923959318406</v>
      </c>
      <c r="BE278" s="12" t="e">
        <f t="shared" si="49"/>
        <v>#N/A</v>
      </c>
    </row>
    <row r="279" spans="1:57" x14ac:dyDescent="0.2">
      <c r="A279" s="72">
        <f>'d-beta'!A279</f>
        <v>548</v>
      </c>
      <c r="B279" s="44">
        <f t="shared" si="47"/>
        <v>1.2178042988491751</v>
      </c>
      <c r="D279" s="40" t="e">
        <f>'d-beta'!F279/'d-beta'!J279</f>
        <v>#N/A</v>
      </c>
      <c r="E279" s="39">
        <f>'d-beta'!J279/'d-beta'!K279</f>
        <v>1.01893594679734</v>
      </c>
      <c r="F279" s="39">
        <f>'d-beta'!K279/'d-beta'!L279</f>
        <v>0.96708677942387755</v>
      </c>
      <c r="G279" s="39">
        <f>'d-beta'!L279/'d-beta'!M279</f>
        <v>1.002046446419284</v>
      </c>
      <c r="H279" s="39">
        <f>'d-beta'!M279/'d-beta'!P279</f>
        <v>1.0032082739079327</v>
      </c>
      <c r="I279" s="39">
        <f>'d-beta'!N279/'d-beta'!P279</f>
        <v>1.0000833855075342</v>
      </c>
      <c r="J279" s="39">
        <f>'d-beta'!P279/'d-beta'!Q279</f>
        <v>1.0055144705143364</v>
      </c>
      <c r="K279" s="39">
        <f>'d-beta'!Q279/'d-beta'!G279</f>
        <v>0.99848133730095601</v>
      </c>
      <c r="L279" s="133" t="e">
        <f>'d-beta'!F279/'d-beta'!R279</f>
        <v>#N/A</v>
      </c>
      <c r="M279" s="39">
        <f>'d-beta'!R279/'d-beta'!N279</f>
        <v>0.98251115735988792</v>
      </c>
      <c r="N279" s="39">
        <f>'d-beta'!R279/'d-beta'!P279</f>
        <v>0.98259308455140237</v>
      </c>
      <c r="O279" s="133" t="e">
        <f>'d-beta'!F279/'d-beta'!S279</f>
        <v>#N/A</v>
      </c>
      <c r="P279" s="39">
        <f>'d-beta'!S279/'d-beta'!G279</f>
        <v>0.84629269014838349</v>
      </c>
      <c r="Q279" s="39">
        <f>'d-beta'!H279/'d-beta'!N279</f>
        <v>0.8109401670626798</v>
      </c>
      <c r="T279" s="75" t="e">
        <f>1000*LN(D279)</f>
        <v>#N/A</v>
      </c>
      <c r="U279" s="75">
        <f>1000*LN(E279)</f>
        <v>18.758893381018797</v>
      </c>
      <c r="V279" s="75">
        <f>1000*LN(F279)</f>
        <v>-33.467046682638092</v>
      </c>
      <c r="W279" s="75">
        <f>1000*LN(G279)</f>
        <v>2.0443553002332084</v>
      </c>
      <c r="X279" s="75">
        <f>1000*LN(H279)</f>
        <v>3.2031383783904603</v>
      </c>
      <c r="Y279" s="75">
        <f>1000*LN(I279)</f>
        <v>8.3382031155991063E-2</v>
      </c>
      <c r="Z279" s="75">
        <f>1000*LN(J279)</f>
        <v>5.4993214888612769</v>
      </c>
      <c r="AA279" s="75">
        <f>1000*LN(K279)</f>
        <v>-1.5198170360878258</v>
      </c>
      <c r="AB279" s="75" t="e">
        <f>1000*LN(L279)</f>
        <v>#N/A</v>
      </c>
      <c r="AC279" s="75">
        <f>1000*LN(M279)</f>
        <v>-17.643579211711693</v>
      </c>
      <c r="AD279" s="75">
        <f>1000*LN(N279)</f>
        <v>-17.560197180555686</v>
      </c>
      <c r="AE279" s="75" t="e">
        <f>1000*LN(O279)</f>
        <v>#N/A</v>
      </c>
      <c r="AF279" s="75">
        <f>1000*LN(P279)</f>
        <v>-166.89000976700768</v>
      </c>
      <c r="AG279" s="75">
        <f>1000*LN(Q279)</f>
        <v>-209.56100432981702</v>
      </c>
      <c r="AI279" s="40">
        <f>'d-beta'!T279/'d-beta'!Q279</f>
        <v>1.0102084694097442</v>
      </c>
      <c r="AJ279" s="40">
        <f>'d-beta'!Q279/'d-beta'!G279</f>
        <v>0.99848133730095601</v>
      </c>
      <c r="AK279" s="40">
        <f>'d-beta'!T279/'d-beta'!G279</f>
        <v>1.0086743034889933</v>
      </c>
      <c r="AL279" s="40" t="e">
        <f>'d-beta'!T281/'d-beta'!F281</f>
        <v>#N/A</v>
      </c>
      <c r="AN279" s="4">
        <f>'d-beta'!U279/'d-beta'!W279</f>
        <v>0.99739747303225701</v>
      </c>
      <c r="AO279" s="4">
        <f>'d-beta'!W279/'d-beta'!P279</f>
        <v>0.99316967242989318</v>
      </c>
      <c r="AP279" s="4">
        <f>'d-beta'!P279/'d-beta'!Q279</f>
        <v>1.0055144705143364</v>
      </c>
      <c r="AQ279" s="4">
        <f>'d-beta'!Q279/'d-beta'!G279</f>
        <v>0.99848133730095601</v>
      </c>
      <c r="AR279" s="4">
        <f>'d-beta'!U279/'d-beta'!G279</f>
        <v>0.99453481277222078</v>
      </c>
      <c r="AS279" s="4" t="e">
        <f>'d-beta'!U281/'d-beta'!F281</f>
        <v>#N/A</v>
      </c>
      <c r="AU279" s="53">
        <f t="shared" si="50"/>
        <v>10.15671491069563</v>
      </c>
      <c r="AV279" s="12">
        <f t="shared" si="51"/>
        <v>-1.5198170360878258</v>
      </c>
      <c r="AW279" s="12">
        <f t="shared" si="52"/>
        <v>8.6368978746078664</v>
      </c>
      <c r="AX279" s="12" t="e">
        <f t="shared" si="48"/>
        <v>#N/A</v>
      </c>
      <c r="AY279" s="12"/>
      <c r="AZ279" s="53">
        <f t="shared" si="53"/>
        <v>-2.6059194283102913</v>
      </c>
      <c r="BA279" s="53">
        <f t="shared" si="54"/>
        <v>-6.8537610238661442</v>
      </c>
      <c r="BB279" s="12">
        <f t="shared" si="55"/>
        <v>5.4993214888612769</v>
      </c>
      <c r="BC279" s="12">
        <f t="shared" si="56"/>
        <v>-1.5198170360878258</v>
      </c>
      <c r="BD279" s="12">
        <f t="shared" si="57"/>
        <v>-5.4801759994030688</v>
      </c>
      <c r="BE279" s="12" t="e">
        <f t="shared" si="49"/>
        <v>#N/A</v>
      </c>
    </row>
    <row r="280" spans="1:57" x14ac:dyDescent="0.2">
      <c r="A280" s="72">
        <f>'d-beta'!A280</f>
        <v>550</v>
      </c>
      <c r="B280" s="44">
        <f t="shared" si="47"/>
        <v>1.2148454109214604</v>
      </c>
      <c r="D280" s="40" t="e">
        <f>'d-beta'!F280/'d-beta'!J280</f>
        <v>#N/A</v>
      </c>
      <c r="E280" s="39">
        <f>'d-beta'!J280/'d-beta'!K280</f>
        <v>1.0188844714686622</v>
      </c>
      <c r="F280" s="39">
        <f>'d-beta'!K280/'d-beta'!L280</f>
        <v>0.9671582375825567</v>
      </c>
      <c r="G280" s="39">
        <f>'d-beta'!L280/'d-beta'!M280</f>
        <v>1.0021022569513309</v>
      </c>
      <c r="H280" s="39">
        <f>'d-beta'!M280/'d-beta'!P280</f>
        <v>1.0031622386360182</v>
      </c>
      <c r="I280" s="39">
        <f>'d-beta'!N280/'d-beta'!P280</f>
        <v>1.0000415142979391</v>
      </c>
      <c r="J280" s="39">
        <f>'d-beta'!P280/'d-beta'!Q280</f>
        <v>1.0054816446817672</v>
      </c>
      <c r="K280" s="39">
        <f>'d-beta'!Q280/'d-beta'!G280</f>
        <v>0.99846271119597174</v>
      </c>
      <c r="L280" s="133" t="e">
        <f>'d-beta'!F280/'d-beta'!R280</f>
        <v>#N/A</v>
      </c>
      <c r="M280" s="39">
        <f>'d-beta'!R280/'d-beta'!N280</f>
        <v>0.98260083670592513</v>
      </c>
      <c r="N280" s="39">
        <f>'d-beta'!R280/'d-beta'!P280</f>
        <v>0.98264162868981531</v>
      </c>
      <c r="O280" s="133" t="e">
        <f>'d-beta'!F280/'d-beta'!S280</f>
        <v>#N/A</v>
      </c>
      <c r="P280" s="39">
        <f>'d-beta'!S280/'d-beta'!G280</f>
        <v>0.84681363457379122</v>
      </c>
      <c r="Q280" s="39">
        <f>'d-beta'!H280/'d-beta'!N280</f>
        <v>0.81186621799827197</v>
      </c>
      <c r="T280" s="75" t="e">
        <f>1000*LN(D280)</f>
        <v>#N/A</v>
      </c>
      <c r="U280" s="75">
        <f>1000*LN(E280)</f>
        <v>18.708373395815666</v>
      </c>
      <c r="V280" s="75">
        <f>1000*LN(F280)</f>
        <v>-33.393159291864556</v>
      </c>
      <c r="W280" s="75">
        <f>1000*LN(G280)</f>
        <v>2.1000503012753118</v>
      </c>
      <c r="X280" s="75">
        <f>1000*LN(H280)</f>
        <v>3.1572492750222101</v>
      </c>
      <c r="Y280" s="75">
        <f>1000*LN(I280)</f>
        <v>4.1513436244464234E-2</v>
      </c>
      <c r="Z280" s="75">
        <f>1000*LN(J280)</f>
        <v>5.4666751477528912</v>
      </c>
      <c r="AA280" s="75">
        <f>1000*LN(K280)</f>
        <v>-1.5384716448624931</v>
      </c>
      <c r="AB280" s="75" t="e">
        <f>1000*LN(L280)</f>
        <v>#N/A</v>
      </c>
      <c r="AC280" s="75">
        <f>1000*LN(M280)</f>
        <v>-17.552307725536579</v>
      </c>
      <c r="AD280" s="75">
        <f>1000*LN(N280)</f>
        <v>-17.510794289292139</v>
      </c>
      <c r="AE280" s="75" t="e">
        <f>1000*LN(O280)</f>
        <v>#N/A</v>
      </c>
      <c r="AF280" s="75">
        <f>1000*LN(P280)</f>
        <v>-166.27463855937538</v>
      </c>
      <c r="AG280" s="75">
        <f>1000*LN(Q280)</f>
        <v>-208.4197085540097</v>
      </c>
      <c r="AI280" s="40">
        <f>'d-beta'!T280/'d-beta'!Q280</f>
        <v>1.0101556839829009</v>
      </c>
      <c r="AJ280" s="40">
        <f>'d-beta'!Q280/'d-beta'!G280</f>
        <v>0.99846271119597174</v>
      </c>
      <c r="AK280" s="40">
        <f>'d-beta'!T280/'d-beta'!G280</f>
        <v>1.0086027829595883</v>
      </c>
      <c r="AL280" s="40" t="e">
        <f>'d-beta'!T282/'d-beta'!F282</f>
        <v>#N/A</v>
      </c>
      <c r="AN280" s="4">
        <f>'d-beta'!U280/'d-beta'!W280</f>
        <v>0.99740482222488114</v>
      </c>
      <c r="AO280" s="4">
        <f>'d-beta'!W280/'d-beta'!P280</f>
        <v>0.99321446363043764</v>
      </c>
      <c r="AP280" s="4">
        <f>'d-beta'!P280/'d-beta'!Q280</f>
        <v>1.0054816446817672</v>
      </c>
      <c r="AQ280" s="4">
        <f>'d-beta'!Q280/'d-beta'!G280</f>
        <v>0.99846271119597174</v>
      </c>
      <c r="AR280" s="4">
        <f>'d-beta'!U280/'d-beta'!G280</f>
        <v>0.99453597202075672</v>
      </c>
      <c r="AS280" s="4" t="e">
        <f>'d-beta'!U282/'d-beta'!F282</f>
        <v>#N/A</v>
      </c>
      <c r="AU280" s="53">
        <f t="shared" si="50"/>
        <v>10.104461531752378</v>
      </c>
      <c r="AV280" s="12">
        <f t="shared" si="51"/>
        <v>-1.5384716448624931</v>
      </c>
      <c r="AW280" s="12">
        <f t="shared" si="52"/>
        <v>8.5659898868896853</v>
      </c>
      <c r="AX280" s="12" t="e">
        <f t="shared" si="48"/>
        <v>#N/A</v>
      </c>
      <c r="AY280" s="12"/>
      <c r="AZ280" s="53">
        <f t="shared" si="53"/>
        <v>-2.5985510864534209</v>
      </c>
      <c r="BA280" s="53">
        <f t="shared" si="54"/>
        <v>-6.8086627976581093</v>
      </c>
      <c r="BB280" s="12">
        <f t="shared" si="55"/>
        <v>5.4666751477528912</v>
      </c>
      <c r="BC280" s="12">
        <f t="shared" si="56"/>
        <v>-1.5384716448624931</v>
      </c>
      <c r="BD280" s="12">
        <f t="shared" si="57"/>
        <v>-5.4790103812211459</v>
      </c>
      <c r="BE280" s="12" t="e">
        <f t="shared" si="49"/>
        <v>#N/A</v>
      </c>
    </row>
    <row r="281" spans="1:57" x14ac:dyDescent="0.2">
      <c r="A281" s="72">
        <f>'d-beta'!A281</f>
        <v>552</v>
      </c>
      <c r="B281" s="44">
        <f t="shared" si="47"/>
        <v>1.2119008665091195</v>
      </c>
      <c r="D281" s="40" t="e">
        <f>'d-beta'!F281/'d-beta'!J281</f>
        <v>#N/A</v>
      </c>
      <c r="E281" s="39">
        <f>'d-beta'!J281/'d-beta'!K281</f>
        <v>1.018832325505086</v>
      </c>
      <c r="F281" s="39">
        <f>'d-beta'!K281/'d-beta'!L281</f>
        <v>0.96723076748693648</v>
      </c>
      <c r="G281" s="39">
        <f>'d-beta'!L281/'d-beta'!M281</f>
        <v>1.0021639735325021</v>
      </c>
      <c r="H281" s="39">
        <f>'d-beta'!M281/'d-beta'!P281</f>
        <v>1.0031140421616473</v>
      </c>
      <c r="I281" s="39">
        <f>'d-beta'!N281/'d-beta'!P281</f>
        <v>1.000003257695568</v>
      </c>
      <c r="J281" s="39">
        <f>'d-beta'!P281/'d-beta'!Q281</f>
        <v>1.0054447155656978</v>
      </c>
      <c r="K281" s="39">
        <f>'d-beta'!Q281/'d-beta'!G281</f>
        <v>0.9984497471995647</v>
      </c>
      <c r="L281" s="133" t="e">
        <f>'d-beta'!F281/'d-beta'!R281</f>
        <v>#N/A</v>
      </c>
      <c r="M281" s="39">
        <f>'d-beta'!R281/'d-beta'!N281</f>
        <v>0.98268563517340013</v>
      </c>
      <c r="N281" s="39">
        <f>'d-beta'!R281/'d-beta'!P281</f>
        <v>0.9826888364640386</v>
      </c>
      <c r="O281" s="133" t="e">
        <f>'d-beta'!F281/'d-beta'!S281</f>
        <v>#N/A</v>
      </c>
      <c r="P281" s="39">
        <f>'d-beta'!S281/'d-beta'!G281</f>
        <v>0.84733955238819703</v>
      </c>
      <c r="Q281" s="39">
        <f>'d-beta'!H281/'d-beta'!N281</f>
        <v>0.81278380118391746</v>
      </c>
      <c r="T281" s="75" t="e">
        <f>1000*LN(D281)</f>
        <v>#N/A</v>
      </c>
      <c r="U281" s="75">
        <f>1000*LN(E281)</f>
        <v>18.657192619698883</v>
      </c>
      <c r="V281" s="75">
        <f>1000*LN(F281)</f>
        <v>-33.318169303580206</v>
      </c>
      <c r="W281" s="75">
        <f>1000*LN(G281)</f>
        <v>2.1616355141098</v>
      </c>
      <c r="X281" s="75">
        <f>1000*LN(H281)</f>
        <v>3.1092035747949911</v>
      </c>
      <c r="Y281" s="75">
        <f>1000*LN(I281)</f>
        <v>3.2576902616921594E-3</v>
      </c>
      <c r="Z281" s="75">
        <f>1000*LN(J281)</f>
        <v>5.4299466858822667</v>
      </c>
      <c r="AA281" s="75">
        <f>1000*LN(K281)</f>
        <v>-1.551455685652787</v>
      </c>
      <c r="AB281" s="75" t="e">
        <f>1000*LN(L281)</f>
        <v>#N/A</v>
      </c>
      <c r="AC281" s="75">
        <f>1000*LN(M281)</f>
        <v>-17.466011433631067</v>
      </c>
      <c r="AD281" s="75">
        <f>1000*LN(N281)</f>
        <v>-17.462753743369323</v>
      </c>
      <c r="AE281" s="75" t="e">
        <f>1000*LN(O281)</f>
        <v>#N/A</v>
      </c>
      <c r="AF281" s="75">
        <f>1000*LN(P281)</f>
        <v>-165.65377636657368</v>
      </c>
      <c r="AG281" s="75">
        <f>1000*LN(Q281)</f>
        <v>-207.29013200228846</v>
      </c>
      <c r="AI281" s="40">
        <f>'d-beta'!T281/'d-beta'!Q281</f>
        <v>1.0100986175399904</v>
      </c>
      <c r="AJ281" s="40">
        <f>'d-beta'!Q281/'d-beta'!G281</f>
        <v>0.9984497471995647</v>
      </c>
      <c r="AK281" s="40">
        <f>'d-beta'!T281/'d-beta'!G281</f>
        <v>1.0085327093294332</v>
      </c>
      <c r="AL281" s="40" t="e">
        <f>'d-beta'!T283/'d-beta'!F283</f>
        <v>#N/A</v>
      </c>
      <c r="AN281" s="4">
        <f>'d-beta'!U281/'d-beta'!W281</f>
        <v>0.99741418632187751</v>
      </c>
      <c r="AO281" s="4">
        <f>'d-beta'!W281/'d-beta'!P281</f>
        <v>0.99325769060424973</v>
      </c>
      <c r="AP281" s="4">
        <f>'d-beta'!P281/'d-beta'!Q281</f>
        <v>1.0054447155656978</v>
      </c>
      <c r="AQ281" s="4">
        <f>'d-beta'!Q281/'d-beta'!G281</f>
        <v>0.9984497471995647</v>
      </c>
      <c r="AR281" s="4">
        <f>'d-beta'!U281/'d-beta'!G281</f>
        <v>0.9945391518197586</v>
      </c>
      <c r="AS281" s="4" t="e">
        <f>'d-beta'!U283/'d-beta'!F283</f>
        <v>#N/A</v>
      </c>
      <c r="AU281" s="53">
        <f t="shared" si="50"/>
        <v>10.047967215286732</v>
      </c>
      <c r="AV281" s="12">
        <f t="shared" si="51"/>
        <v>-1.551455685652787</v>
      </c>
      <c r="AW281" s="12">
        <f t="shared" si="52"/>
        <v>8.4965115296339029</v>
      </c>
      <c r="AX281" s="12" t="e">
        <f t="shared" si="48"/>
        <v>#N/A</v>
      </c>
      <c r="AY281" s="12"/>
      <c r="AZ281" s="53">
        <f t="shared" si="53"/>
        <v>-2.5891626688011771</v>
      </c>
      <c r="BA281" s="53">
        <f t="shared" si="54"/>
        <v>-6.7651414487917121</v>
      </c>
      <c r="BB281" s="12">
        <f t="shared" si="55"/>
        <v>5.4299466858822667</v>
      </c>
      <c r="BC281" s="12">
        <f t="shared" si="56"/>
        <v>-1.551455685652787</v>
      </c>
      <c r="BD281" s="12">
        <f t="shared" si="57"/>
        <v>-5.475813117363411</v>
      </c>
      <c r="BE281" s="12" t="e">
        <f t="shared" si="49"/>
        <v>#N/A</v>
      </c>
    </row>
    <row r="282" spans="1:57" x14ac:dyDescent="0.2">
      <c r="A282" s="72">
        <f>'d-beta'!A282</f>
        <v>554</v>
      </c>
      <c r="B282" s="44">
        <f t="shared" si="47"/>
        <v>1.2089705615668258</v>
      </c>
      <c r="D282" s="40" t="e">
        <f>'d-beta'!F282/'d-beta'!J282</f>
        <v>#N/A</v>
      </c>
      <c r="E282" s="39">
        <f>'d-beta'!J282/'d-beta'!K282</f>
        <v>1.018785601033531</v>
      </c>
      <c r="F282" s="39">
        <f>'d-beta'!K282/'d-beta'!L282</f>
        <v>0.96729850551273244</v>
      </c>
      <c r="G282" s="39">
        <f>'d-beta'!L282/'d-beta'!M282</f>
        <v>1.0022202360281685</v>
      </c>
      <c r="H282" s="39">
        <f>'d-beta'!M282/'d-beta'!P282</f>
        <v>1.0030712875768308</v>
      </c>
      <c r="I282" s="39">
        <f>'d-beta'!N282/'d-beta'!P282</f>
        <v>0.99996483135566239</v>
      </c>
      <c r="J282" s="39">
        <f>'d-beta'!P282/'d-beta'!Q282</f>
        <v>1.0054075209140498</v>
      </c>
      <c r="K282" s="39">
        <f>'d-beta'!Q282/'d-beta'!G282</f>
        <v>0.99843102852743848</v>
      </c>
      <c r="L282" s="133" t="e">
        <f>'d-beta'!F282/'d-beta'!R282</f>
        <v>#N/A</v>
      </c>
      <c r="M282" s="39">
        <f>'d-beta'!R282/'d-beta'!N282</f>
        <v>0.98277112493075902</v>
      </c>
      <c r="N282" s="39">
        <f>'d-beta'!R282/'d-beta'!P282</f>
        <v>0.98273656220260097</v>
      </c>
      <c r="O282" s="133" t="e">
        <f>'d-beta'!F282/'d-beta'!S282</f>
        <v>#N/A</v>
      </c>
      <c r="P282" s="39">
        <f>'d-beta'!S282/'d-beta'!G282</f>
        <v>0.8478541252271411</v>
      </c>
      <c r="Q282" s="39">
        <f>'d-beta'!H282/'d-beta'!N282</f>
        <v>0.81369744108090203</v>
      </c>
      <c r="T282" s="75" t="e">
        <f>1000*LN(D282)</f>
        <v>#N/A</v>
      </c>
      <c r="U282" s="75">
        <f>1000*LN(E282)</f>
        <v>18.611330762130201</v>
      </c>
      <c r="V282" s="75">
        <f>1000*LN(F282)</f>
        <v>-33.248138803893212</v>
      </c>
      <c r="W282" s="75">
        <f>1000*LN(G282)</f>
        <v>2.217774946273336</v>
      </c>
      <c r="X282" s="75">
        <f>1000*LN(H282)</f>
        <v>3.0665808079057997</v>
      </c>
      <c r="Y282" s="75">
        <f>1000*LN(I282)</f>
        <v>-3.5169262768885039E-2</v>
      </c>
      <c r="Z282" s="75">
        <f>1000*LN(J282)</f>
        <v>5.392952767604779</v>
      </c>
      <c r="AA282" s="75">
        <f>1000*LN(K282)</f>
        <v>-1.5702035972500132</v>
      </c>
      <c r="AB282" s="75" t="e">
        <f>1000*LN(L282)</f>
        <v>#N/A</v>
      </c>
      <c r="AC282" s="75">
        <f>1000*LN(M282)</f>
        <v>-17.379019179058879</v>
      </c>
      <c r="AD282" s="75">
        <f>1000*LN(N282)</f>
        <v>-17.41418844182785</v>
      </c>
      <c r="AE282" s="75" t="e">
        <f>1000*LN(O282)</f>
        <v>#N/A</v>
      </c>
      <c r="AF282" s="75">
        <f>1000*LN(P282)</f>
        <v>-165.04668012554427</v>
      </c>
      <c r="AG282" s="75">
        <f>1000*LN(Q282)</f>
        <v>-206.16667607874092</v>
      </c>
      <c r="AI282" s="40">
        <f>'d-beta'!T282/'d-beta'!Q282</f>
        <v>1.0100411200546751</v>
      </c>
      <c r="AJ282" s="40">
        <f>'d-beta'!Q282/'d-beta'!G282</f>
        <v>0.99843102852743848</v>
      </c>
      <c r="AK282" s="40">
        <f>'d-beta'!T282/'d-beta'!G282</f>
        <v>1.0084563943511953</v>
      </c>
      <c r="AL282" s="40" t="e">
        <f>'d-beta'!T284/'d-beta'!F284</f>
        <v>#N/A</v>
      </c>
      <c r="AN282" s="4">
        <f>'d-beta'!U282/'d-beta'!W282</f>
        <v>0.99741978940889409</v>
      </c>
      <c r="AO282" s="4">
        <f>'d-beta'!W282/'d-beta'!P282</f>
        <v>0.99330314408073939</v>
      </c>
      <c r="AP282" s="4">
        <f>'d-beta'!P282/'d-beta'!Q282</f>
        <v>1.0054075209140498</v>
      </c>
      <c r="AQ282" s="4">
        <f>'d-beta'!Q282/'d-beta'!G282</f>
        <v>0.99843102852743848</v>
      </c>
      <c r="AR282" s="4">
        <f>'d-beta'!U282/'d-beta'!G282</f>
        <v>0.99453481239492325</v>
      </c>
      <c r="AS282" s="4" t="e">
        <f>'d-beta'!U284/'d-beta'!F284</f>
        <v>#N/A</v>
      </c>
      <c r="AU282" s="53">
        <f t="shared" si="50"/>
        <v>9.991042949840276</v>
      </c>
      <c r="AV282" s="12">
        <f t="shared" si="51"/>
        <v>-1.5702035972500132</v>
      </c>
      <c r="AW282" s="12">
        <f t="shared" si="52"/>
        <v>8.4208393525903507</v>
      </c>
      <c r="AX282" s="12" t="e">
        <f t="shared" si="48"/>
        <v>#N/A</v>
      </c>
      <c r="AY282" s="12"/>
      <c r="AZ282" s="53">
        <f t="shared" si="53"/>
        <v>-2.5835450714624879</v>
      </c>
      <c r="BA282" s="53">
        <f t="shared" si="54"/>
        <v>-6.7193804776661601</v>
      </c>
      <c r="BB282" s="12">
        <f t="shared" si="55"/>
        <v>5.392952767604779</v>
      </c>
      <c r="BC282" s="12">
        <f t="shared" si="56"/>
        <v>-1.5702035972500132</v>
      </c>
      <c r="BD282" s="12">
        <f t="shared" si="57"/>
        <v>-5.4801763787739279</v>
      </c>
      <c r="BE282" s="12" t="e">
        <f t="shared" si="49"/>
        <v>#N/A</v>
      </c>
    </row>
    <row r="283" spans="1:57" x14ac:dyDescent="0.2">
      <c r="A283" s="72">
        <f>'d-beta'!A283</f>
        <v>556</v>
      </c>
      <c r="B283" s="44">
        <f t="shared" si="47"/>
        <v>1.2060543930531267</v>
      </c>
      <c r="D283" s="40" t="e">
        <f>'d-beta'!F283/'d-beta'!J283</f>
        <v>#N/A</v>
      </c>
      <c r="E283" s="39">
        <f>'d-beta'!J283/'d-beta'!K283</f>
        <v>1.0187323446327683</v>
      </c>
      <c r="F283" s="39">
        <f>'d-beta'!K283/'d-beta'!L283</f>
        <v>0.96737280174892259</v>
      </c>
      <c r="G283" s="39">
        <f>'d-beta'!L283/'d-beta'!M283</f>
        <v>1.0022767215210098</v>
      </c>
      <c r="H283" s="39">
        <f>'d-beta'!M283/'d-beta'!P283</f>
        <v>1.0030244433165232</v>
      </c>
      <c r="I283" s="39">
        <f>'d-beta'!N283/'d-beta'!P283</f>
        <v>0.9999224002683551</v>
      </c>
      <c r="J283" s="39">
        <f>'d-beta'!P283/'d-beta'!Q283</f>
        <v>1.0053739267192161</v>
      </c>
      <c r="K283" s="39">
        <f>'d-beta'!Q283/'d-beta'!G283</f>
        <v>0.99841798056880249</v>
      </c>
      <c r="L283" s="133" t="e">
        <f>'d-beta'!F283/'d-beta'!R283</f>
        <v>#N/A</v>
      </c>
      <c r="M283" s="39">
        <f>'d-beta'!R283/'d-beta'!N283</f>
        <v>0.98285730639345192</v>
      </c>
      <c r="N283" s="39">
        <f>'d-beta'!R283/'d-beta'!P283</f>
        <v>0.98278103693023056</v>
      </c>
      <c r="O283" s="133" t="e">
        <f>'d-beta'!F283/'d-beta'!S283</f>
        <v>#N/A</v>
      </c>
      <c r="P283" s="39">
        <f>'d-beta'!S283/'d-beta'!G283</f>
        <v>0.84837847930370847</v>
      </c>
      <c r="Q283" s="39">
        <f>'d-beta'!H283/'d-beta'!N283</f>
        <v>0.81460706313319209</v>
      </c>
      <c r="T283" s="75" t="e">
        <f>1000*LN(D283)</f>
        <v>#N/A</v>
      </c>
      <c r="U283" s="75">
        <f>1000*LN(E283)</f>
        <v>18.559055000939384</v>
      </c>
      <c r="V283" s="75">
        <f>1000*LN(F283)</f>
        <v>-33.171333781822739</v>
      </c>
      <c r="W283" s="75">
        <f>1000*LN(G283)</f>
        <v>2.2741337176284517</v>
      </c>
      <c r="X283" s="75">
        <f>1000*LN(H283)</f>
        <v>3.0198788887553034</v>
      </c>
      <c r="Y283" s="75">
        <f>1000*LN(I283)</f>
        <v>-7.7602742659841073E-2</v>
      </c>
      <c r="Z283" s="75">
        <f>1000*LN(J283)</f>
        <v>5.3595386987845233</v>
      </c>
      <c r="AA283" s="75">
        <f>1000*LN(K283)</f>
        <v>-1.5832721453242447</v>
      </c>
      <c r="AB283" s="75" t="e">
        <f>1000*LN(L283)</f>
        <v>#N/A</v>
      </c>
      <c r="AC283" s="75">
        <f>1000*LN(M283)</f>
        <v>-17.291330721388302</v>
      </c>
      <c r="AD283" s="75">
        <f>1000*LN(N283)</f>
        <v>-17.368933464048158</v>
      </c>
      <c r="AE283" s="75" t="e">
        <f>1000*LN(O283)</f>
        <v>#N/A</v>
      </c>
      <c r="AF283" s="75">
        <f>1000*LN(P283)</f>
        <v>-164.42842282773111</v>
      </c>
      <c r="AG283" s="75">
        <f>1000*LN(Q283)</f>
        <v>-205.04941312877352</v>
      </c>
      <c r="AI283" s="40">
        <f>'d-beta'!T283/'d-beta'!Q283</f>
        <v>1.0099850989783705</v>
      </c>
      <c r="AJ283" s="40">
        <f>'d-beta'!Q283/'d-beta'!G283</f>
        <v>0.99841798056880249</v>
      </c>
      <c r="AK283" s="40">
        <f>'d-beta'!T283/'d-beta'!G283</f>
        <v>1.0083872829265668</v>
      </c>
      <c r="AL283" s="40" t="e">
        <f>'d-beta'!T285/'d-beta'!F285</f>
        <v>#N/A</v>
      </c>
      <c r="AN283" s="4">
        <f>'d-beta'!U283/'d-beta'!W283</f>
        <v>0.99742930165923926</v>
      </c>
      <c r="AO283" s="4">
        <f>'d-beta'!W283/'d-beta'!P283</f>
        <v>0.99334512321505186</v>
      </c>
      <c r="AP283" s="4">
        <f>'d-beta'!P283/'d-beta'!Q283</f>
        <v>1.0053739267192161</v>
      </c>
      <c r="AQ283" s="4">
        <f>'d-beta'!Q283/'d-beta'!G283</f>
        <v>0.99841798056880249</v>
      </c>
      <c r="AR283" s="4">
        <f>'d-beta'!U283/'d-beta'!G283</f>
        <v>0.99454009881893801</v>
      </c>
      <c r="AS283" s="4" t="e">
        <f>'d-beta'!U285/'d-beta'!F285</f>
        <v>#N/A</v>
      </c>
      <c r="AU283" s="53">
        <f t="shared" si="50"/>
        <v>9.9355772575724668</v>
      </c>
      <c r="AV283" s="12">
        <f t="shared" si="51"/>
        <v>-1.5832721453242447</v>
      </c>
      <c r="AW283" s="12">
        <f t="shared" si="52"/>
        <v>8.3523051122481888</v>
      </c>
      <c r="AX283" s="12" t="e">
        <f t="shared" si="48"/>
        <v>#N/A</v>
      </c>
      <c r="AY283" s="12"/>
      <c r="AZ283" s="53">
        <f t="shared" si="53"/>
        <v>-2.574008259492258</v>
      </c>
      <c r="BA283" s="53">
        <f t="shared" si="54"/>
        <v>-6.6771192127912604</v>
      </c>
      <c r="BB283" s="12">
        <f t="shared" si="55"/>
        <v>5.3595386987845233</v>
      </c>
      <c r="BC283" s="12">
        <f t="shared" si="56"/>
        <v>-1.5832721453242447</v>
      </c>
      <c r="BD283" s="12">
        <f t="shared" si="57"/>
        <v>-5.4748609188232038</v>
      </c>
      <c r="BE283" s="12" t="e">
        <f t="shared" si="49"/>
        <v>#N/A</v>
      </c>
    </row>
    <row r="284" spans="1:57" x14ac:dyDescent="0.2">
      <c r="A284" s="72">
        <f>'d-beta'!A284</f>
        <v>558</v>
      </c>
      <c r="B284" s="44">
        <f t="shared" si="47"/>
        <v>1.2031522589183661</v>
      </c>
      <c r="D284" s="40" t="e">
        <f>'d-beta'!F284/'d-beta'!J284</f>
        <v>#N/A</v>
      </c>
      <c r="E284" s="39">
        <f>'d-beta'!J284/'d-beta'!K284</f>
        <v>1.0186904312541285</v>
      </c>
      <c r="F284" s="39">
        <f>'d-beta'!K284/'d-beta'!L284</f>
        <v>0.96744228508826979</v>
      </c>
      <c r="G284" s="39">
        <f>'d-beta'!L284/'d-beta'!M284</f>
        <v>1.0023334286531314</v>
      </c>
      <c r="H284" s="39">
        <f>'d-beta'!M284/'d-beta'!P284</f>
        <v>1.002979278147476</v>
      </c>
      <c r="I284" s="39">
        <f>'d-beta'!N284/'d-beta'!P284</f>
        <v>0.999881715607015</v>
      </c>
      <c r="J284" s="39">
        <f>'d-beta'!P284/'d-beta'!Q284</f>
        <v>1.0053381332318598</v>
      </c>
      <c r="K284" s="39">
        <f>'d-beta'!Q284/'d-beta'!G284</f>
        <v>0.99840491128883968</v>
      </c>
      <c r="L284" s="133" t="e">
        <f>'d-beta'!F284/'d-beta'!R284</f>
        <v>#N/A</v>
      </c>
      <c r="M284" s="39">
        <f>'d-beta'!R284/'d-beta'!N284</f>
        <v>0.9829441799093569</v>
      </c>
      <c r="N284" s="39">
        <f>'d-beta'!R284/'d-beta'!P284</f>
        <v>0.98282791295369809</v>
      </c>
      <c r="O284" s="133" t="e">
        <f>'d-beta'!F284/'d-beta'!S284</f>
        <v>#N/A</v>
      </c>
      <c r="P284" s="39">
        <f>'d-beta'!S284/'d-beta'!G284</f>
        <v>0.8488962586796559</v>
      </c>
      <c r="Q284" s="39">
        <f>'d-beta'!H284/'d-beta'!N284</f>
        <v>0.81551832941311453</v>
      </c>
      <c r="T284" s="75" t="e">
        <f>1000*LN(D284)</f>
        <v>#N/A</v>
      </c>
      <c r="U284" s="75">
        <f>1000*LN(E284)</f>
        <v>18.51791147477314</v>
      </c>
      <c r="V284" s="75">
        <f>1000*LN(F284)</f>
        <v>-33.099509513085351</v>
      </c>
      <c r="W284" s="75">
        <f>1000*LN(G284)</f>
        <v>2.3307104361807158</v>
      </c>
      <c r="X284" s="75">
        <f>1000*LN(H284)</f>
        <v>2.9748488934750865</v>
      </c>
      <c r="Y284" s="75">
        <f>1000*LN(I284)</f>
        <v>-0.11829138913550956</v>
      </c>
      <c r="Z284" s="75">
        <f>1000*LN(J284)</f>
        <v>5.323935901076208</v>
      </c>
      <c r="AA284" s="75">
        <f>1000*LN(K284)</f>
        <v>-1.5963622195779865</v>
      </c>
      <c r="AB284" s="75" t="e">
        <f>1000*LN(L284)</f>
        <v>#N/A</v>
      </c>
      <c r="AC284" s="75">
        <f>1000*LN(M284)</f>
        <v>-17.202945890501933</v>
      </c>
      <c r="AD284" s="75">
        <f>1000*LN(N284)</f>
        <v>-17.321237279637533</v>
      </c>
      <c r="AE284" s="75" t="e">
        <f>1000*LN(O284)</f>
        <v>#N/A</v>
      </c>
      <c r="AF284" s="75">
        <f>1000*LN(P284)</f>
        <v>-163.81829250478179</v>
      </c>
      <c r="AG284" s="75">
        <f>1000*LN(Q284)</f>
        <v>-203.93138088534926</v>
      </c>
      <c r="AI284" s="40">
        <f>'d-beta'!T284/'d-beta'!Q284</f>
        <v>1.0099305786385184</v>
      </c>
      <c r="AJ284" s="40">
        <f>'d-beta'!Q284/'d-beta'!G284</f>
        <v>0.99840491128883968</v>
      </c>
      <c r="AK284" s="40">
        <f>'d-beta'!T284/'d-beta'!G284</f>
        <v>1.0083196497734763</v>
      </c>
      <c r="AL284" s="40" t="e">
        <f>'d-beta'!T286/'d-beta'!F286</f>
        <v>#N/A</v>
      </c>
      <c r="AN284" s="4">
        <f>'d-beta'!U284/'d-beta'!W284</f>
        <v>0.99743699371317684</v>
      </c>
      <c r="AO284" s="4">
        <f>'d-beta'!W284/'d-beta'!P284</f>
        <v>0.99338929776814</v>
      </c>
      <c r="AP284" s="4">
        <f>'d-beta'!P284/'d-beta'!Q284</f>
        <v>1.0053381332318598</v>
      </c>
      <c r="AQ284" s="4">
        <f>'d-beta'!Q284/'d-beta'!G284</f>
        <v>0.99840491128883968</v>
      </c>
      <c r="AR284" s="4">
        <f>'d-beta'!U284/'d-beta'!G284</f>
        <v>0.9945435682653424</v>
      </c>
      <c r="AS284" s="4" t="e">
        <f>'d-beta'!U286/'d-beta'!F286</f>
        <v>#N/A</v>
      </c>
      <c r="AU284" s="53">
        <f t="shared" si="50"/>
        <v>9.8815944696081139</v>
      </c>
      <c r="AV284" s="12">
        <f t="shared" si="51"/>
        <v>-1.5963622195779865</v>
      </c>
      <c r="AW284" s="12">
        <f t="shared" si="52"/>
        <v>8.2852322500299334</v>
      </c>
      <c r="AX284" s="12" t="e">
        <f t="shared" si="48"/>
        <v>#N/A</v>
      </c>
      <c r="AY284" s="12"/>
      <c r="AZ284" s="53">
        <f t="shared" si="53"/>
        <v>-2.5662964103768946</v>
      </c>
      <c r="BA284" s="53">
        <f t="shared" si="54"/>
        <v>-6.6326497027965052</v>
      </c>
      <c r="BB284" s="12">
        <f t="shared" si="55"/>
        <v>5.323935901076208</v>
      </c>
      <c r="BC284" s="12">
        <f t="shared" si="56"/>
        <v>-1.5963622195779865</v>
      </c>
      <c r="BD284" s="12">
        <f t="shared" si="57"/>
        <v>-5.4713724316752685</v>
      </c>
      <c r="BE284" s="12" t="e">
        <f t="shared" si="49"/>
        <v>#N/A</v>
      </c>
    </row>
    <row r="285" spans="1:57" x14ac:dyDescent="0.2">
      <c r="A285" s="72">
        <f>'d-beta'!A285</f>
        <v>560</v>
      </c>
      <c r="B285" s="44">
        <f t="shared" si="47"/>
        <v>1.2002640580927804</v>
      </c>
      <c r="D285" s="40" t="e">
        <f>'d-beta'!F285/'d-beta'!J285</f>
        <v>#N/A</v>
      </c>
      <c r="E285" s="39">
        <f>'d-beta'!J285/'d-beta'!K285</f>
        <v>1.0186360734803888</v>
      </c>
      <c r="F285" s="39">
        <f>'d-beta'!K285/'d-beta'!L285</f>
        <v>0.96751835670334196</v>
      </c>
      <c r="G285" s="39">
        <f>'d-beta'!L285/'d-beta'!M285</f>
        <v>1.0023846100933207</v>
      </c>
      <c r="H285" s="39">
        <f>'d-beta'!M285/'d-beta'!P285</f>
        <v>1.0029357482514816</v>
      </c>
      <c r="I285" s="39">
        <f>'d-beta'!N285/'d-beta'!P285</f>
        <v>0.99984275171054604</v>
      </c>
      <c r="J285" s="39">
        <f>'d-beta'!P285/'d-beta'!Q285</f>
        <v>1.0053040181326938</v>
      </c>
      <c r="K285" s="39">
        <f>'d-beta'!Q285/'d-beta'!G285</f>
        <v>0.99838797655665101</v>
      </c>
      <c r="L285" s="133" t="e">
        <f>'d-beta'!F285/'d-beta'!R285</f>
        <v>#N/A</v>
      </c>
      <c r="M285" s="39">
        <f>'d-beta'!R285/'d-beta'!N285</f>
        <v>0.98303184332486171</v>
      </c>
      <c r="N285" s="39">
        <f>'d-beta'!R285/'d-beta'!P285</f>
        <v>0.98287726324902014</v>
      </c>
      <c r="O285" s="133" t="e">
        <f>'d-beta'!F285/'d-beta'!S285</f>
        <v>#N/A</v>
      </c>
      <c r="P285" s="39">
        <f>'d-beta'!S285/'d-beta'!G285</f>
        <v>0.84940249158987435</v>
      </c>
      <c r="Q285" s="39">
        <f>'d-beta'!H285/'d-beta'!N285</f>
        <v>0.81641500971744652</v>
      </c>
      <c r="T285" s="75" t="e">
        <f>1000*LN(D285)</f>
        <v>#N/A</v>
      </c>
      <c r="U285" s="75">
        <f>1000*LN(E285)</f>
        <v>18.464549607025067</v>
      </c>
      <c r="V285" s="75">
        <f>1000*LN(F285)</f>
        <v>-33.0208809214041</v>
      </c>
      <c r="W285" s="75">
        <f>1000*LN(G285)</f>
        <v>2.381771422525174</v>
      </c>
      <c r="X285" s="75">
        <f>1000*LN(H285)</f>
        <v>2.9314473580876075</v>
      </c>
      <c r="Y285" s="75">
        <f>1000*LN(I285)</f>
        <v>-0.1572606542624746</v>
      </c>
      <c r="Z285" s="75">
        <f>1000*LN(J285)</f>
        <v>5.2900013701143589</v>
      </c>
      <c r="AA285" s="75">
        <f>1000*LN(K285)</f>
        <v>-1.6133241511755547</v>
      </c>
      <c r="AB285" s="75" t="e">
        <f>1000*LN(L285)</f>
        <v>#N/A</v>
      </c>
      <c r="AC285" s="75">
        <f>1000*LN(M285)</f>
        <v>-17.113765336388461</v>
      </c>
      <c r="AD285" s="75">
        <f>1000*LN(N285)</f>
        <v>-17.271025990650898</v>
      </c>
      <c r="AE285" s="75" t="e">
        <f>1000*LN(O285)</f>
        <v>#N/A</v>
      </c>
      <c r="AF285" s="75">
        <f>1000*LN(P285)</f>
        <v>-163.22212775446144</v>
      </c>
      <c r="AG285" s="75">
        <f>1000*LN(Q285)</f>
        <v>-202.83246296625441</v>
      </c>
      <c r="AI285" s="40">
        <f>'d-beta'!T285/'d-beta'!Q285</f>
        <v>1.0098775401835247</v>
      </c>
      <c r="AJ285" s="40">
        <f>'d-beta'!Q285/'d-beta'!G285</f>
        <v>0.99838797655665101</v>
      </c>
      <c r="AK285" s="40">
        <f>'d-beta'!T285/'d-beta'!G285</f>
        <v>1.0082495939138374</v>
      </c>
      <c r="AL285" s="40" t="e">
        <f>'d-beta'!T287/'d-beta'!F287</f>
        <v>#N/A</v>
      </c>
      <c r="AN285" s="4">
        <f>'d-beta'!U285/'d-beta'!W285</f>
        <v>0.9974486299930686</v>
      </c>
      <c r="AO285" s="4">
        <f>'d-beta'!W285/'d-beta'!P285</f>
        <v>0.99342996226272773</v>
      </c>
      <c r="AP285" s="4">
        <f>'d-beta'!P285/'d-beta'!Q285</f>
        <v>1.0053040181326938</v>
      </c>
      <c r="AQ285" s="4">
        <f>'d-beta'!Q285/'d-beta'!G285</f>
        <v>0.99838797655665101</v>
      </c>
      <c r="AR285" s="4">
        <f>'d-beta'!U285/'d-beta'!G285</f>
        <v>0.99454526288581491</v>
      </c>
      <c r="AS285" s="4" t="e">
        <f>'d-beta'!U287/'d-beta'!F287</f>
        <v>#N/A</v>
      </c>
      <c r="AU285" s="53">
        <f t="shared" si="50"/>
        <v>9.8290761590699436</v>
      </c>
      <c r="AV285" s="12">
        <f t="shared" si="51"/>
        <v>-1.6133241511755547</v>
      </c>
      <c r="AW285" s="12">
        <f t="shared" si="52"/>
        <v>8.215752007894519</v>
      </c>
      <c r="AX285" s="12" t="e">
        <f t="shared" si="48"/>
        <v>#N/A</v>
      </c>
      <c r="AY285" s="12"/>
      <c r="AZ285" s="53">
        <f t="shared" si="53"/>
        <v>-2.5546302980408186</v>
      </c>
      <c r="BA285" s="53">
        <f t="shared" si="54"/>
        <v>-6.5917154362414552</v>
      </c>
      <c r="BB285" s="12">
        <f t="shared" si="55"/>
        <v>5.2900013701143589</v>
      </c>
      <c r="BC285" s="12">
        <f t="shared" si="56"/>
        <v>-1.6133241511755547</v>
      </c>
      <c r="BD285" s="12">
        <f t="shared" si="57"/>
        <v>-5.4696685153433648</v>
      </c>
      <c r="BE285" s="12" t="e">
        <f t="shared" si="49"/>
        <v>#N/A</v>
      </c>
    </row>
    <row r="286" spans="1:57" x14ac:dyDescent="0.2">
      <c r="A286" s="72">
        <f>'d-beta'!A286</f>
        <v>562</v>
      </c>
      <c r="B286" s="44">
        <f t="shared" si="47"/>
        <v>1.197389690474765</v>
      </c>
      <c r="D286" s="40" t="e">
        <f>'d-beta'!F286/'d-beta'!J286</f>
        <v>#N/A</v>
      </c>
      <c r="E286" s="39">
        <f>'d-beta'!J286/'d-beta'!K286</f>
        <v>1.0185931076966817</v>
      </c>
      <c r="F286" s="39">
        <f>'d-beta'!K286/'d-beta'!L286</f>
        <v>0.96758404878440185</v>
      </c>
      <c r="G286" s="39">
        <f>'d-beta'!L286/'d-beta'!M286</f>
        <v>1.0024417288589371</v>
      </c>
      <c r="H286" s="39">
        <f>'d-beta'!M286/'d-beta'!P286</f>
        <v>1.0028939296998012</v>
      </c>
      <c r="I286" s="39">
        <f>'d-beta'!N286/'d-beta'!P286</f>
        <v>0.99980556700069045</v>
      </c>
      <c r="J286" s="39">
        <f>'d-beta'!P286/'d-beta'!Q286</f>
        <v>1.0052677071181977</v>
      </c>
      <c r="K286" s="39">
        <f>'d-beta'!Q286/'d-beta'!G286</f>
        <v>0.99837676170380885</v>
      </c>
      <c r="L286" s="133" t="e">
        <f>'d-beta'!F286/'d-beta'!R286</f>
        <v>#N/A</v>
      </c>
      <c r="M286" s="39">
        <f>'d-beta'!R286/'d-beta'!N286</f>
        <v>0.98311443571671442</v>
      </c>
      <c r="N286" s="39">
        <f>'d-beta'!R286/'d-beta'!P286</f>
        <v>0.98292328582831356</v>
      </c>
      <c r="O286" s="133" t="e">
        <f>'d-beta'!F286/'d-beta'!S286</f>
        <v>#N/A</v>
      </c>
      <c r="P286" s="39">
        <f>'d-beta'!S286/'d-beta'!G286</f>
        <v>0.84991846223239997</v>
      </c>
      <c r="Q286" s="39">
        <f>'d-beta'!H286/'d-beta'!N286</f>
        <v>0.81730741524080652</v>
      </c>
      <c r="T286" s="75" t="e">
        <f>1000*LN(D286)</f>
        <v>#N/A</v>
      </c>
      <c r="U286" s="75">
        <f>1000*LN(E286)</f>
        <v>18.422368998077918</v>
      </c>
      <c r="V286" s="75">
        <f>1000*LN(F286)</f>
        <v>-32.952985722784298</v>
      </c>
      <c r="W286" s="75">
        <f>1000*LN(G286)</f>
        <v>2.4387526827192434</v>
      </c>
      <c r="X286" s="75">
        <f>1000*LN(H286)</f>
        <v>2.8897503464757679</v>
      </c>
      <c r="Y286" s="75">
        <f>1000*LN(I286)</f>
        <v>-0.19445190385564118</v>
      </c>
      <c r="Z286" s="75">
        <f>1000*LN(J286)</f>
        <v>5.2538812814410756</v>
      </c>
      <c r="AA286" s="75">
        <f>1000*LN(K286)</f>
        <v>-1.6245571749037837</v>
      </c>
      <c r="AB286" s="75" t="e">
        <f>1000*LN(L286)</f>
        <v>#N/A</v>
      </c>
      <c r="AC286" s="75">
        <f>1000*LN(M286)</f>
        <v>-17.029750842877274</v>
      </c>
      <c r="AD286" s="75">
        <f>1000*LN(N286)</f>
        <v>-17.224202746732857</v>
      </c>
      <c r="AE286" s="75" t="e">
        <f>1000*LN(O286)</f>
        <v>#N/A</v>
      </c>
      <c r="AF286" s="75">
        <f>1000*LN(P286)</f>
        <v>-162.61486088445503</v>
      </c>
      <c r="AG286" s="75">
        <f>1000*LN(Q286)</f>
        <v>-201.73998165059746</v>
      </c>
      <c r="AI286" s="40">
        <f>'d-beta'!T286/'d-beta'!Q286</f>
        <v>1.0098221932939513</v>
      </c>
      <c r="AJ286" s="40">
        <f>'d-beta'!Q286/'d-beta'!G286</f>
        <v>0.99837676170380885</v>
      </c>
      <c r="AK286" s="40">
        <f>'d-beta'!T286/'d-beta'!G286</f>
        <v>1.0081830112374528</v>
      </c>
      <c r="AL286" s="40" t="e">
        <f>'d-beta'!T288/'d-beta'!F288</f>
        <v>#N/A</v>
      </c>
      <c r="AN286" s="4">
        <f>'d-beta'!U286/'d-beta'!W286</f>
        <v>0.99745452189781558</v>
      </c>
      <c r="AO286" s="4">
        <f>'d-beta'!W286/'d-beta'!P286</f>
        <v>0.99347481778601365</v>
      </c>
      <c r="AP286" s="4">
        <f>'d-beta'!P286/'d-beta'!Q286</f>
        <v>1.0052677071181977</v>
      </c>
      <c r="AQ286" s="4">
        <f>'d-beta'!Q286/'d-beta'!G286</f>
        <v>0.99837676170380885</v>
      </c>
      <c r="AR286" s="4">
        <f>'d-beta'!U286/'d-beta'!G286</f>
        <v>0.99454894768406255</v>
      </c>
      <c r="AS286" s="4" t="e">
        <f>'d-beta'!U288/'d-beta'!F288</f>
        <v>#N/A</v>
      </c>
      <c r="AU286" s="53">
        <f t="shared" si="50"/>
        <v>9.7742691115966203</v>
      </c>
      <c r="AV286" s="12">
        <f t="shared" si="51"/>
        <v>-1.6245571749037837</v>
      </c>
      <c r="AW286" s="12">
        <f t="shared" si="52"/>
        <v>8.1497119366928334</v>
      </c>
      <c r="AX286" s="12" t="e">
        <f t="shared" si="48"/>
        <v>#N/A</v>
      </c>
      <c r="AY286" s="12"/>
      <c r="AZ286" s="53">
        <f t="shared" si="53"/>
        <v>-2.5487233398595031</v>
      </c>
      <c r="BA286" s="53">
        <f t="shared" si="54"/>
        <v>-6.5465642807920785</v>
      </c>
      <c r="BB286" s="12">
        <f t="shared" si="55"/>
        <v>5.2538812814410756</v>
      </c>
      <c r="BC286" s="12">
        <f t="shared" si="56"/>
        <v>-1.6245571749037837</v>
      </c>
      <c r="BD286" s="12">
        <f t="shared" si="57"/>
        <v>-5.4659635141140992</v>
      </c>
      <c r="BE286" s="12" t="e">
        <f t="shared" si="49"/>
        <v>#N/A</v>
      </c>
    </row>
    <row r="287" spans="1:57" x14ac:dyDescent="0.2">
      <c r="A287" s="72">
        <f>'d-beta'!A287</f>
        <v>564</v>
      </c>
      <c r="B287" s="44">
        <f t="shared" si="47"/>
        <v>1.1945290569193097</v>
      </c>
      <c r="D287" s="40" t="e">
        <f>'d-beta'!F287/'d-beta'!J287</f>
        <v>#N/A</v>
      </c>
      <c r="E287" s="39">
        <f>'d-beta'!J287/'d-beta'!K287</f>
        <v>1.0185436910492858</v>
      </c>
      <c r="F287" s="39">
        <f>'d-beta'!K287/'d-beta'!L287</f>
        <v>0.96765058960706252</v>
      </c>
      <c r="G287" s="39">
        <f>'d-beta'!L287/'d-beta'!M287</f>
        <v>1.0024990642904443</v>
      </c>
      <c r="H287" s="39">
        <f>'d-beta'!M287/'d-beta'!P287</f>
        <v>1.0028479991002166</v>
      </c>
      <c r="I287" s="39">
        <f>'d-beta'!N287/'d-beta'!P287</f>
        <v>0.99976435627339755</v>
      </c>
      <c r="J287" s="39">
        <f>'d-beta'!P287/'d-beta'!Q287</f>
        <v>1.005236970111113</v>
      </c>
      <c r="K287" s="39">
        <f>'d-beta'!Q287/'d-beta'!G287</f>
        <v>0.99835781421109138</v>
      </c>
      <c r="L287" s="133" t="e">
        <f>'d-beta'!F287/'d-beta'!R287</f>
        <v>#N/A</v>
      </c>
      <c r="M287" s="39">
        <f>'d-beta'!R287/'d-beta'!N287</f>
        <v>0.9831976942315358</v>
      </c>
      <c r="N287" s="39">
        <f>'d-beta'!R287/'d-beta'!P287</f>
        <v>0.98296600986288007</v>
      </c>
      <c r="O287" s="133" t="e">
        <f>'d-beta'!F287/'d-beta'!S287</f>
        <v>#N/A</v>
      </c>
      <c r="P287" s="39">
        <f>'d-beta'!S287/'d-beta'!G287</f>
        <v>0.85042276865658673</v>
      </c>
      <c r="Q287" s="39">
        <f>'d-beta'!H287/'d-beta'!N287</f>
        <v>0.81820124645499659</v>
      </c>
      <c r="T287" s="75" t="e">
        <f>1000*LN(D287)</f>
        <v>#N/A</v>
      </c>
      <c r="U287" s="75">
        <f>1000*LN(E287)</f>
        <v>18.37385321117937</v>
      </c>
      <c r="V287" s="75">
        <f>1000*LN(F287)</f>
        <v>-32.884218017445789</v>
      </c>
      <c r="W287" s="75">
        <f>1000*LN(G287)</f>
        <v>2.4959468220362222</v>
      </c>
      <c r="X287" s="75">
        <f>1000*LN(H287)</f>
        <v>2.8439512345031885</v>
      </c>
      <c r="Y287" s="75">
        <f>1000*LN(I287)</f>
        <v>-0.23567149494777262</v>
      </c>
      <c r="Z287" s="75">
        <f>1000*LN(J287)</f>
        <v>5.2233048720099644</v>
      </c>
      <c r="AA287" s="75">
        <f>1000*LN(K287)</f>
        <v>-1.6435356540132129</v>
      </c>
      <c r="AB287" s="75" t="e">
        <f>1000*LN(L287)</f>
        <v>#N/A</v>
      </c>
      <c r="AC287" s="75">
        <f>1000*LN(M287)</f>
        <v>-16.945065900336303</v>
      </c>
      <c r="AD287" s="75">
        <f>1000*LN(N287)</f>
        <v>-17.180737395284147</v>
      </c>
      <c r="AE287" s="75" t="e">
        <f>1000*LN(O287)</f>
        <v>#N/A</v>
      </c>
      <c r="AF287" s="75">
        <f>1000*LN(P287)</f>
        <v>-162.02167825756499</v>
      </c>
      <c r="AG287" s="75">
        <f>1000*LN(Q287)</f>
        <v>-200.64695007685702</v>
      </c>
      <c r="AI287" s="40">
        <f>'d-beta'!T287/'d-beta'!Q287</f>
        <v>1.0097702964735931</v>
      </c>
      <c r="AJ287" s="40">
        <f>'d-beta'!Q287/'d-beta'!G287</f>
        <v>0.99835781421109138</v>
      </c>
      <c r="AK287" s="40">
        <f>'d-beta'!T287/'d-beta'!G287</f>
        <v>1.0081120660426621</v>
      </c>
      <c r="AL287" s="40" t="e">
        <f>'d-beta'!T289/'d-beta'!F289</f>
        <v>#N/A</v>
      </c>
      <c r="AN287" s="4">
        <f>'d-beta'!U287/'d-beta'!W287</f>
        <v>0.99746245417310875</v>
      </c>
      <c r="AO287" s="4">
        <f>'d-beta'!W287/'d-beta'!P287</f>
        <v>0.99351418330152175</v>
      </c>
      <c r="AP287" s="4">
        <f>'d-beta'!P287/'d-beta'!Q287</f>
        <v>1.005236970111113</v>
      </c>
      <c r="AQ287" s="4">
        <f>'d-beta'!Q287/'d-beta'!G287</f>
        <v>0.99835781421109138</v>
      </c>
      <c r="AR287" s="4">
        <f>'d-beta'!U287/'d-beta'!G287</f>
        <v>0.99454697935714453</v>
      </c>
      <c r="AS287" s="4" t="e">
        <f>'d-beta'!U289/'d-beta'!F289</f>
        <v>#N/A</v>
      </c>
      <c r="AU287" s="53">
        <f t="shared" si="50"/>
        <v>9.7228757531516994</v>
      </c>
      <c r="AV287" s="12">
        <f t="shared" si="51"/>
        <v>-1.6435356540132129</v>
      </c>
      <c r="AW287" s="12">
        <f t="shared" si="52"/>
        <v>8.0793400991385287</v>
      </c>
      <c r="AX287" s="12" t="e">
        <f t="shared" si="48"/>
        <v>#N/A</v>
      </c>
      <c r="AY287" s="12"/>
      <c r="AZ287" s="53">
        <f t="shared" si="53"/>
        <v>-2.5407708532263702</v>
      </c>
      <c r="BA287" s="53">
        <f t="shared" si="54"/>
        <v>-6.5069409960213029</v>
      </c>
      <c r="BB287" s="12">
        <f t="shared" si="55"/>
        <v>5.2233048720099644</v>
      </c>
      <c r="BC287" s="12">
        <f t="shared" si="56"/>
        <v>-1.6435356540132129</v>
      </c>
      <c r="BD287" s="12">
        <f t="shared" si="57"/>
        <v>-5.4679426312509385</v>
      </c>
      <c r="BE287" s="12" t="e">
        <f t="shared" si="49"/>
        <v>#N/A</v>
      </c>
    </row>
    <row r="288" spans="1:57" x14ac:dyDescent="0.2">
      <c r="A288" s="72">
        <f>'d-beta'!A288</f>
        <v>566</v>
      </c>
      <c r="B288" s="44">
        <f t="shared" si="47"/>
        <v>1.1916820592265984</v>
      </c>
      <c r="D288" s="40" t="e">
        <f>'d-beta'!F288/'d-beta'!J288</f>
        <v>#N/A</v>
      </c>
      <c r="E288" s="39">
        <f>'d-beta'!J288/'d-beta'!K288</f>
        <v>1.01849373330716</v>
      </c>
      <c r="F288" s="39">
        <f>'d-beta'!K288/'d-beta'!L288</f>
        <v>0.96772355196352722</v>
      </c>
      <c r="G288" s="39">
        <f>'d-beta'!L288/'d-beta'!M288</f>
        <v>1.0025508437406219</v>
      </c>
      <c r="H288" s="39">
        <f>'d-beta'!M288/'d-beta'!P288</f>
        <v>1.0028076202104932</v>
      </c>
      <c r="I288" s="39">
        <f>'d-beta'!N288/'d-beta'!P288</f>
        <v>0.99973454115550697</v>
      </c>
      <c r="J288" s="39">
        <f>'d-beta'!P288/'d-beta'!Q288</f>
        <v>1.0051982464213585</v>
      </c>
      <c r="K288" s="39">
        <f>'d-beta'!Q288/'d-beta'!G288</f>
        <v>0.99834654213203888</v>
      </c>
      <c r="L288" s="133" t="e">
        <f>'d-beta'!F288/'d-beta'!R288</f>
        <v>#N/A</v>
      </c>
      <c r="M288" s="39">
        <f>'d-beta'!R288/'d-beta'!N288</f>
        <v>0.98328171582390222</v>
      </c>
      <c r="N288" s="39">
        <f>'d-beta'!R288/'d-beta'!P288</f>
        <v>0.98302069499580857</v>
      </c>
      <c r="O288" s="133" t="e">
        <f>'d-beta'!F288/'d-beta'!S288</f>
        <v>#N/A</v>
      </c>
      <c r="P288" s="39">
        <f>'d-beta'!S288/'d-beta'!G288</f>
        <v>0.85093099162514085</v>
      </c>
      <c r="Q288" s="39">
        <f>'d-beta'!H288/'d-beta'!N288</f>
        <v>0.81908014703754084</v>
      </c>
      <c r="T288" s="75" t="e">
        <f>1000*LN(D288)</f>
        <v>#N/A</v>
      </c>
      <c r="U288" s="75">
        <f>1000*LN(E288)</f>
        <v>18.324803800954033</v>
      </c>
      <c r="V288" s="75">
        <f>1000*LN(F288)</f>
        <v>-32.808819307778151</v>
      </c>
      <c r="W288" s="75">
        <f>1000*LN(G288)</f>
        <v>2.5475958607775007</v>
      </c>
      <c r="X288" s="75">
        <f>1000*LN(H288)</f>
        <v>2.8036862066089716</v>
      </c>
      <c r="Y288" s="75">
        <f>1000*LN(I288)</f>
        <v>-0.26549408492881527</v>
      </c>
      <c r="Z288" s="75">
        <f>1000*LN(J288)</f>
        <v>5.1847821785743333</v>
      </c>
      <c r="AA288" s="75">
        <f>1000*LN(K288)</f>
        <v>-1.6548263381015247</v>
      </c>
      <c r="AB288" s="75" t="e">
        <f>1000*LN(L288)</f>
        <v>#N/A</v>
      </c>
      <c r="AC288" s="75">
        <f>1000*LN(M288)</f>
        <v>-16.85961207662687</v>
      </c>
      <c r="AD288" s="75">
        <f>1000*LN(N288)</f>
        <v>-17.1251061615556</v>
      </c>
      <c r="AE288" s="75" t="e">
        <f>1000*LN(O288)</f>
        <v>#N/A</v>
      </c>
      <c r="AF288" s="75">
        <f>1000*LN(P288)</f>
        <v>-161.4242446190882</v>
      </c>
      <c r="AG288" s="75">
        <f>1000*LN(Q288)</f>
        <v>-199.57334028631195</v>
      </c>
      <c r="AI288" s="40">
        <f>'d-beta'!T288/'d-beta'!Q288</f>
        <v>1.0097160507379819</v>
      </c>
      <c r="AJ288" s="40">
        <f>'d-beta'!Q288/'d-beta'!G288</f>
        <v>0.99834654213203888</v>
      </c>
      <c r="AK288" s="40">
        <f>'d-beta'!T288/'d-beta'!G288</f>
        <v>1.0080465277894826</v>
      </c>
      <c r="AL288" s="40" t="e">
        <f>'d-beta'!T290/'d-beta'!F290</f>
        <v>#N/A</v>
      </c>
      <c r="AN288" s="4">
        <f>'d-beta'!U288/'d-beta'!W288</f>
        <v>0.99747239938546894</v>
      </c>
      <c r="AO288" s="4">
        <f>'d-beta'!W288/'d-beta'!P288</f>
        <v>0.99355958526172072</v>
      </c>
      <c r="AP288" s="4">
        <f>'d-beta'!P288/'d-beta'!Q288</f>
        <v>1.0051982464213585</v>
      </c>
      <c r="AQ288" s="4">
        <f>'d-beta'!Q288/'d-beta'!G288</f>
        <v>0.99834654213203888</v>
      </c>
      <c r="AR288" s="4">
        <f>'d-beta'!U288/'d-beta'!G288</f>
        <v>0.99455280184301831</v>
      </c>
      <c r="AS288" s="4" t="e">
        <f>'d-beta'!U290/'d-beta'!F290</f>
        <v>#N/A</v>
      </c>
      <c r="AU288" s="53">
        <f t="shared" si="50"/>
        <v>9.6691534433186703</v>
      </c>
      <c r="AV288" s="12">
        <f t="shared" si="51"/>
        <v>-1.6548263381015247</v>
      </c>
      <c r="AW288" s="12">
        <f t="shared" si="52"/>
        <v>8.0143271052171734</v>
      </c>
      <c r="AX288" s="12" t="e">
        <f t="shared" si="48"/>
        <v>#N/A</v>
      </c>
      <c r="AY288" s="12"/>
      <c r="AZ288" s="53">
        <f t="shared" si="53"/>
        <v>-2.5308003899377685</v>
      </c>
      <c r="BA288" s="53">
        <f t="shared" si="54"/>
        <v>-6.4612436888300309</v>
      </c>
      <c r="BB288" s="12">
        <f t="shared" si="55"/>
        <v>5.1847821785743333</v>
      </c>
      <c r="BC288" s="12">
        <f t="shared" si="56"/>
        <v>-1.6548263381015247</v>
      </c>
      <c r="BD288" s="12">
        <f t="shared" si="57"/>
        <v>-5.4620882382950677</v>
      </c>
      <c r="BE288" s="12" t="e">
        <f t="shared" si="49"/>
        <v>#N/A</v>
      </c>
    </row>
    <row r="289" spans="1:57" x14ac:dyDescent="0.2">
      <c r="A289" s="72">
        <f>'d-beta'!A289</f>
        <v>568</v>
      </c>
      <c r="B289" s="44">
        <f t="shared" si="47"/>
        <v>1.1888486001307734</v>
      </c>
      <c r="D289" s="40" t="e">
        <f>'d-beta'!F289/'d-beta'!J289</f>
        <v>#N/A</v>
      </c>
      <c r="E289" s="39">
        <f>'d-beta'!J289/'d-beta'!K289</f>
        <v>1.0184491946732794</v>
      </c>
      <c r="F289" s="39">
        <f>'d-beta'!K289/'d-beta'!L289</f>
        <v>0.96779180920843899</v>
      </c>
      <c r="G289" s="39">
        <f>'d-beta'!L289/'d-beta'!M289</f>
        <v>1.0026027959812829</v>
      </c>
      <c r="H289" s="39">
        <f>'d-beta'!M289/'d-beta'!P289</f>
        <v>1.0027689621140552</v>
      </c>
      <c r="I289" s="39">
        <f>'d-beta'!N289/'d-beta'!P289</f>
        <v>0.99969495855157686</v>
      </c>
      <c r="J289" s="39">
        <f>'d-beta'!P289/'d-beta'!Q289</f>
        <v>1.0051631185737926</v>
      </c>
      <c r="K289" s="39">
        <f>'d-beta'!Q289/'d-beta'!G289</f>
        <v>0.99833525803263612</v>
      </c>
      <c r="L289" s="133" t="e">
        <f>'d-beta'!F289/'d-beta'!R289</f>
        <v>#N/A</v>
      </c>
      <c r="M289" s="39">
        <f>'d-beta'!R289/'d-beta'!N289</f>
        <v>0.98336630676313075</v>
      </c>
      <c r="N289" s="39">
        <f>'d-beta'!R289/'d-beta'!P289</f>
        <v>0.98306633928058529</v>
      </c>
      <c r="O289" s="133" t="e">
        <f>'d-beta'!F289/'d-beta'!S289</f>
        <v>#N/A</v>
      </c>
      <c r="P289" s="39">
        <f>'d-beta'!S289/'d-beta'!G289</f>
        <v>0.85143236290407065</v>
      </c>
      <c r="Q289" s="39">
        <f>'d-beta'!H289/'d-beta'!N289</f>
        <v>0.8199592715289421</v>
      </c>
      <c r="T289" s="75" t="e">
        <f>1000*LN(D289)</f>
        <v>#N/A</v>
      </c>
      <c r="U289" s="75">
        <f>1000*LN(E289)</f>
        <v>18.281072940088137</v>
      </c>
      <c r="V289" s="75">
        <f>1000*LN(F289)</f>
        <v>-32.738287968880655</v>
      </c>
      <c r="W289" s="75">
        <f>1000*LN(G289)</f>
        <v>2.5994145739608387</v>
      </c>
      <c r="X289" s="75">
        <f>1000*LN(H289)</f>
        <v>2.765135600480559</v>
      </c>
      <c r="Y289" s="75">
        <f>1000*LN(I289)</f>
        <v>-0.30508798302932894</v>
      </c>
      <c r="Z289" s="75">
        <f>1000*LN(J289)</f>
        <v>5.1498353792763529</v>
      </c>
      <c r="AA289" s="75">
        <f>1000*LN(K289)</f>
        <v>-1.6661291900651711</v>
      </c>
      <c r="AB289" s="75" t="e">
        <f>1000*LN(L289)</f>
        <v>#N/A</v>
      </c>
      <c r="AC289" s="75">
        <f>1000*LN(M289)</f>
        <v>-16.773586577087393</v>
      </c>
      <c r="AD289" s="75">
        <f>1000*LN(N289)</f>
        <v>-17.078674560116642</v>
      </c>
      <c r="AE289" s="75" t="e">
        <f>1000*LN(O289)</f>
        <v>#N/A</v>
      </c>
      <c r="AF289" s="75">
        <f>1000*LN(P289)</f>
        <v>-160.83521491271907</v>
      </c>
      <c r="AG289" s="75">
        <f>1000*LN(Q289)</f>
        <v>-198.50060882452107</v>
      </c>
      <c r="AI289" s="40">
        <f>'d-beta'!T289/'d-beta'!Q289</f>
        <v>1.0096633163879631</v>
      </c>
      <c r="AJ289" s="40">
        <f>'d-beta'!Q289/'d-beta'!G289</f>
        <v>0.99833525803263612</v>
      </c>
      <c r="AK289" s="40">
        <f>'d-beta'!T289/'d-beta'!G289</f>
        <v>1.0079824874922643</v>
      </c>
      <c r="AL289" s="40" t="e">
        <f>'d-beta'!T291/'d-beta'!F291</f>
        <v>#N/A</v>
      </c>
      <c r="AN289" s="4">
        <f>'d-beta'!U289/'d-beta'!W289</f>
        <v>0.99747855536010543</v>
      </c>
      <c r="AO289" s="4">
        <f>'d-beta'!W289/'d-beta'!P289</f>
        <v>0.99360148129661596</v>
      </c>
      <c r="AP289" s="4">
        <f>'d-beta'!P289/'d-beta'!Q289</f>
        <v>1.0051631185737926</v>
      </c>
      <c r="AQ289" s="4">
        <f>'d-beta'!Q289/'d-beta'!G289</f>
        <v>0.99833525803263612</v>
      </c>
      <c r="AR289" s="4">
        <f>'d-beta'!U289/'d-beta'!G289</f>
        <v>0.99455487909440565</v>
      </c>
      <c r="AS289" s="4" t="e">
        <f>'d-beta'!U291/'d-beta'!F291</f>
        <v>#N/A</v>
      </c>
      <c r="AU289" s="53">
        <f t="shared" si="50"/>
        <v>9.6169251687416395</v>
      </c>
      <c r="AV289" s="12">
        <f t="shared" si="51"/>
        <v>-1.6661291900651711</v>
      </c>
      <c r="AW289" s="12">
        <f t="shared" si="52"/>
        <v>7.9507959786764353</v>
      </c>
      <c r="AX289" s="12" t="e">
        <f t="shared" si="48"/>
        <v>#N/A</v>
      </c>
      <c r="AY289" s="12"/>
      <c r="AZ289" s="53">
        <f t="shared" si="53"/>
        <v>-2.5246288350713533</v>
      </c>
      <c r="BA289" s="53">
        <f t="shared" si="54"/>
        <v>-6.4190769660550027</v>
      </c>
      <c r="BB289" s="12">
        <f t="shared" si="55"/>
        <v>5.1498353792763529</v>
      </c>
      <c r="BC289" s="12">
        <f t="shared" si="56"/>
        <v>-1.6661291900651711</v>
      </c>
      <c r="BD289" s="12">
        <f t="shared" si="57"/>
        <v>-5.459999611915257</v>
      </c>
      <c r="BE289" s="12" t="e">
        <f t="shared" si="49"/>
        <v>#N/A</v>
      </c>
    </row>
    <row r="290" spans="1:57" x14ac:dyDescent="0.2">
      <c r="A290" s="72">
        <f>'d-beta'!A290</f>
        <v>570</v>
      </c>
      <c r="B290" s="44">
        <f t="shared" si="47"/>
        <v>1.1860285832888573</v>
      </c>
      <c r="D290" s="40" t="e">
        <f>'d-beta'!F290/'d-beta'!J290</f>
        <v>#N/A</v>
      </c>
      <c r="E290" s="39">
        <f>'d-beta'!J290/'d-beta'!K290</f>
        <v>1.0183981649622478</v>
      </c>
      <c r="F290" s="39">
        <f>'d-beta'!K290/'d-beta'!L290</f>
        <v>0.96786651711897143</v>
      </c>
      <c r="G290" s="39">
        <f>'d-beta'!L290/'d-beta'!M290</f>
        <v>1.0026549493356831</v>
      </c>
      <c r="H290" s="39">
        <f>'d-beta'!M290/'d-beta'!P290</f>
        <v>1.0027223066422841</v>
      </c>
      <c r="I290" s="39">
        <f>'d-beta'!N290/'d-beta'!P290</f>
        <v>0.99965905939809552</v>
      </c>
      <c r="J290" s="39">
        <f>'d-beta'!P290/'d-beta'!Q290</f>
        <v>1.0051297291690395</v>
      </c>
      <c r="K290" s="39">
        <f>'d-beta'!Q290/'d-beta'!G290</f>
        <v>0.99832394726021845</v>
      </c>
      <c r="L290" s="133" t="e">
        <f>'d-beta'!F290/'d-beta'!R290</f>
        <v>#N/A</v>
      </c>
      <c r="M290" s="39">
        <f>'d-beta'!R290/'d-beta'!N290</f>
        <v>0.98344584576203187</v>
      </c>
      <c r="N290" s="39">
        <f>'d-beta'!R290/'d-beta'!P290</f>
        <v>0.98311054914343732</v>
      </c>
      <c r="O290" s="133" t="e">
        <f>'d-beta'!F290/'d-beta'!S290</f>
        <v>#N/A</v>
      </c>
      <c r="P290" s="39">
        <f>'d-beta'!S290/'d-beta'!G290</f>
        <v>0.85193264469317409</v>
      </c>
      <c r="Q290" s="39">
        <f>'d-beta'!H290/'d-beta'!N290</f>
        <v>0.82083485966473035</v>
      </c>
      <c r="T290" s="75" t="e">
        <f>1000*LN(D290)</f>
        <v>#N/A</v>
      </c>
      <c r="U290" s="75">
        <f>1000*LN(E290)</f>
        <v>18.230966376333193</v>
      </c>
      <c r="V290" s="75">
        <f>1000*LN(F290)</f>
        <v>-32.661096752276556</v>
      </c>
      <c r="W290" s="75">
        <f>1000*LN(G290)</f>
        <v>2.6514311833306694</v>
      </c>
      <c r="X290" s="75">
        <f>1000*LN(H290)</f>
        <v>2.7186078768186928</v>
      </c>
      <c r="Y290" s="75">
        <f>1000*LN(I290)</f>
        <v>-0.34099873536524289</v>
      </c>
      <c r="Z290" s="75">
        <f>1000*LN(J290)</f>
        <v>5.1166169307367593</v>
      </c>
      <c r="AA290" s="75">
        <f>1000*LN(K290)</f>
        <v>-1.6774588875797094</v>
      </c>
      <c r="AB290" s="75" t="e">
        <f>1000*LN(L290)</f>
        <v>#N/A</v>
      </c>
      <c r="AC290" s="75">
        <f>1000*LN(M290)</f>
        <v>-16.692705442768222</v>
      </c>
      <c r="AD290" s="75">
        <f>1000*LN(N290)</f>
        <v>-17.033704178133444</v>
      </c>
      <c r="AE290" s="75" t="e">
        <f>1000*LN(O290)</f>
        <v>#N/A</v>
      </c>
      <c r="AF290" s="75">
        <f>1000*LN(P290)</f>
        <v>-160.24781080231756</v>
      </c>
      <c r="AG290" s="75">
        <f>1000*LN(Q290)</f>
        <v>-197.43333511570484</v>
      </c>
      <c r="AI290" s="40">
        <f>'d-beta'!T290/'d-beta'!Q290</f>
        <v>1.0096082658596328</v>
      </c>
      <c r="AJ290" s="40">
        <f>'d-beta'!Q290/'d-beta'!G290</f>
        <v>0.99832394726021845</v>
      </c>
      <c r="AK290" s="40">
        <f>'d-beta'!T290/'d-beta'!G290</f>
        <v>1.0079161091595326</v>
      </c>
      <c r="AL290" s="40" t="e">
        <f>'d-beta'!T292/'d-beta'!F292</f>
        <v>#N/A</v>
      </c>
      <c r="AN290" s="4">
        <f>'d-beta'!U290/'d-beta'!W290</f>
        <v>0.99748866693053972</v>
      </c>
      <c r="AO290" s="4">
        <f>'d-beta'!W290/'d-beta'!P290</f>
        <v>0.99364172175078158</v>
      </c>
      <c r="AP290" s="4">
        <f>'d-beta'!P290/'d-beta'!Q290</f>
        <v>1.0051297291690395</v>
      </c>
      <c r="AQ290" s="4">
        <f>'d-beta'!Q290/'d-beta'!G290</f>
        <v>0.99832394726021845</v>
      </c>
      <c r="AR290" s="4">
        <f>'d-beta'!U290/'d-beta'!G290</f>
        <v>0.9945609336692337</v>
      </c>
      <c r="AS290" s="4" t="e">
        <f>'d-beta'!U292/'d-beta'!F292</f>
        <v>#N/A</v>
      </c>
      <c r="AU290" s="53">
        <f t="shared" si="50"/>
        <v>9.56240003321461</v>
      </c>
      <c r="AV290" s="12">
        <f t="shared" si="51"/>
        <v>-1.6774588875797094</v>
      </c>
      <c r="AW290" s="12">
        <f t="shared" si="52"/>
        <v>7.8849411456347864</v>
      </c>
      <c r="AX290" s="12" t="e">
        <f t="shared" si="48"/>
        <v>#N/A</v>
      </c>
      <c r="AY290" s="12"/>
      <c r="AZ290" s="53">
        <f t="shared" si="53"/>
        <v>-2.5144917558036886</v>
      </c>
      <c r="BA290" s="53">
        <f t="shared" si="54"/>
        <v>-6.3785781945816264</v>
      </c>
      <c r="BB290" s="12">
        <f t="shared" si="55"/>
        <v>5.1166169307367593</v>
      </c>
      <c r="BC290" s="12">
        <f t="shared" si="56"/>
        <v>-1.6774588875797094</v>
      </c>
      <c r="BD290" s="12">
        <f t="shared" si="57"/>
        <v>-5.4539119072283606</v>
      </c>
      <c r="BE290" s="12" t="e">
        <f t="shared" si="49"/>
        <v>#N/A</v>
      </c>
    </row>
    <row r="291" spans="1:57" x14ac:dyDescent="0.2">
      <c r="A291" s="72">
        <f>'d-beta'!A291</f>
        <v>572</v>
      </c>
      <c r="B291" s="44">
        <f t="shared" si="47"/>
        <v>1.1832219132698338</v>
      </c>
      <c r="D291" s="40" t="e">
        <f>'d-beta'!F291/'d-beta'!J291</f>
        <v>#N/A</v>
      </c>
      <c r="E291" s="39">
        <f>'d-beta'!J291/'d-beta'!K291</f>
        <v>1.0183465919634147</v>
      </c>
      <c r="F291" s="39">
        <f>'d-beta'!K291/'d-beta'!L291</f>
        <v>0.96793649873982435</v>
      </c>
      <c r="G291" s="39">
        <f>'d-beta'!L291/'d-beta'!M291</f>
        <v>1.0027072718716776</v>
      </c>
      <c r="H291" s="39">
        <f>'d-beta'!M291/'d-beta'!P291</f>
        <v>1.0026831982301687</v>
      </c>
      <c r="I291" s="39">
        <f>'d-beta'!N291/'d-beta'!P291</f>
        <v>0.99961915113601796</v>
      </c>
      <c r="J291" s="39">
        <f>'d-beta'!P291/'d-beta'!Q291</f>
        <v>1.0050960863324572</v>
      </c>
      <c r="K291" s="39">
        <f>'d-beta'!Q291/'d-beta'!G291</f>
        <v>0.9983106750584958</v>
      </c>
      <c r="L291" s="133" t="e">
        <f>'d-beta'!F291/'d-beta'!R291</f>
        <v>#N/A</v>
      </c>
      <c r="M291" s="39">
        <f>'d-beta'!R291/'d-beta'!N291</f>
        <v>0.98353175643782453</v>
      </c>
      <c r="N291" s="39">
        <f>'d-beta'!R291/'d-beta'!P291</f>
        <v>0.98315717948569492</v>
      </c>
      <c r="O291" s="133" t="e">
        <f>'d-beta'!F291/'d-beta'!S291</f>
        <v>#N/A</v>
      </c>
      <c r="P291" s="39">
        <f>'d-beta'!S291/'d-beta'!G291</f>
        <v>0.85243180370220994</v>
      </c>
      <c r="Q291" s="39">
        <f>'d-beta'!H291/'d-beta'!N291</f>
        <v>0.8217047487514787</v>
      </c>
      <c r="T291" s="75" t="e">
        <f>1000*LN(D291)</f>
        <v>#N/A</v>
      </c>
      <c r="U291" s="75">
        <f>1000*LN(E291)</f>
        <v>18.180323802030522</v>
      </c>
      <c r="V291" s="75">
        <f>1000*LN(F291)</f>
        <v>-32.588794332753402</v>
      </c>
      <c r="W291" s="75">
        <f>1000*LN(G291)</f>
        <v>2.7036138119381747</v>
      </c>
      <c r="X291" s="75">
        <f>1000*LN(H291)</f>
        <v>2.6796048801426147</v>
      </c>
      <c r="Y291" s="75">
        <f>1000*LN(I291)</f>
        <v>-0.38092140532941782</v>
      </c>
      <c r="Z291" s="75">
        <f>1000*LN(J291)</f>
        <v>5.0831452318598762</v>
      </c>
      <c r="AA291" s="75">
        <f>1000*LN(K291)</f>
        <v>-1.6907534599310887</v>
      </c>
      <c r="AB291" s="75" t="e">
        <f>1000*LN(L291)</f>
        <v>#N/A</v>
      </c>
      <c r="AC291" s="75">
        <f>1000*LN(M291)</f>
        <v>-16.6053524645226</v>
      </c>
      <c r="AD291" s="75">
        <f>1000*LN(N291)</f>
        <v>-16.986273869852024</v>
      </c>
      <c r="AE291" s="75" t="e">
        <f>1000*LN(O291)</f>
        <v>#N/A</v>
      </c>
      <c r="AF291" s="75">
        <f>1000*LN(P291)</f>
        <v>-159.66206868152017</v>
      </c>
      <c r="AG291" s="75">
        <f>1000*LN(Q291)</f>
        <v>-196.3741348825794</v>
      </c>
      <c r="AI291" s="40">
        <f>'d-beta'!T291/'d-beta'!Q291</f>
        <v>1.0095567078859458</v>
      </c>
      <c r="AJ291" s="40">
        <f>'d-beta'!Q291/'d-beta'!G291</f>
        <v>0.9983106750584958</v>
      </c>
      <c r="AK291" s="40">
        <f>'d-beta'!T291/'d-beta'!G291</f>
        <v>1.0078512385594511</v>
      </c>
      <c r="AL291" s="40" t="e">
        <f>'d-beta'!T293/'d-beta'!F293</f>
        <v>#N/A</v>
      </c>
      <c r="AN291" s="4">
        <f>'d-beta'!U291/'d-beta'!W291</f>
        <v>0.99749300363551552</v>
      </c>
      <c r="AO291" s="4">
        <f>'d-beta'!W291/'d-beta'!P291</f>
        <v>0.99368420169943805</v>
      </c>
      <c r="AP291" s="4">
        <f>'d-beta'!P291/'d-beta'!Q291</f>
        <v>1.0050960863324572</v>
      </c>
      <c r="AQ291" s="4">
        <f>'d-beta'!Q291/'d-beta'!G291</f>
        <v>0.9983106750584958</v>
      </c>
      <c r="AR291" s="4">
        <f>'d-beta'!U291/'d-beta'!G291</f>
        <v>0.99456126406754464</v>
      </c>
      <c r="AS291" s="4" t="e">
        <f>'d-beta'!U293/'d-beta'!F293</f>
        <v>#N/A</v>
      </c>
      <c r="AU291" s="53">
        <f t="shared" si="50"/>
        <v>9.5113314237957187</v>
      </c>
      <c r="AV291" s="12">
        <f t="shared" si="51"/>
        <v>-1.6907534599310887</v>
      </c>
      <c r="AW291" s="12">
        <f t="shared" si="52"/>
        <v>7.8205779638646034</v>
      </c>
      <c r="AX291" s="12" t="e">
        <f t="shared" si="48"/>
        <v>#N/A</v>
      </c>
      <c r="AY291" s="12"/>
      <c r="AZ291" s="53">
        <f t="shared" si="53"/>
        <v>-2.5101441419485999</v>
      </c>
      <c r="BA291" s="53">
        <f t="shared" si="54"/>
        <v>-6.3358273320666436</v>
      </c>
      <c r="BB291" s="12">
        <f t="shared" si="55"/>
        <v>5.0831452318598762</v>
      </c>
      <c r="BC291" s="12">
        <f t="shared" si="56"/>
        <v>-1.6907534599310887</v>
      </c>
      <c r="BD291" s="12">
        <f t="shared" si="57"/>
        <v>-5.4535797020865058</v>
      </c>
      <c r="BE291" s="12" t="e">
        <f t="shared" si="49"/>
        <v>#N/A</v>
      </c>
    </row>
    <row r="292" spans="1:57" x14ac:dyDescent="0.2">
      <c r="A292" s="72">
        <f>'d-beta'!A292</f>
        <v>574</v>
      </c>
      <c r="B292" s="44">
        <f t="shared" si="47"/>
        <v>1.1804284955438824</v>
      </c>
      <c r="D292" s="40" t="e">
        <f>'d-beta'!F292/'d-beta'!J292</f>
        <v>#N/A</v>
      </c>
      <c r="E292" s="39">
        <f>'d-beta'!J292/'d-beta'!K292</f>
        <v>1.0183065812519494</v>
      </c>
      <c r="F292" s="39">
        <f>'d-beta'!K292/'d-beta'!L292</f>
        <v>0.96800715339147403</v>
      </c>
      <c r="G292" s="39">
        <f>'d-beta'!L292/'d-beta'!M292</f>
        <v>1.002753954807194</v>
      </c>
      <c r="H292" s="39">
        <f>'d-beta'!M292/'d-beta'!P292</f>
        <v>1.0026438740445915</v>
      </c>
      <c r="I292" s="39">
        <f>'d-beta'!N292/'d-beta'!P292</f>
        <v>0.99958491501622326</v>
      </c>
      <c r="J292" s="39">
        <f>'d-beta'!P292/'d-beta'!Q292</f>
        <v>1.0050641799671962</v>
      </c>
      <c r="K292" s="39">
        <f>'d-beta'!Q292/'d-beta'!G292</f>
        <v>0.99829542054214215</v>
      </c>
      <c r="L292" s="133" t="e">
        <f>'d-beta'!F292/'d-beta'!R292</f>
        <v>#N/A</v>
      </c>
      <c r="M292" s="39">
        <f>'d-beta'!R292/'d-beta'!N292</f>
        <v>0.98360674885679411</v>
      </c>
      <c r="N292" s="39">
        <f>'d-beta'!R292/'d-beta'!P292</f>
        <v>0.98319846846540215</v>
      </c>
      <c r="O292" s="133" t="e">
        <f>'d-beta'!F292/'d-beta'!S292</f>
        <v>#N/A</v>
      </c>
      <c r="P292" s="39">
        <f>'d-beta'!S292/'d-beta'!G292</f>
        <v>0.85292980647579786</v>
      </c>
      <c r="Q292" s="39">
        <f>'d-beta'!H292/'d-beta'!N292</f>
        <v>0.82256510287392903</v>
      </c>
      <c r="T292" s="75" t="e">
        <f>1000*LN(D292)</f>
        <v>#N/A</v>
      </c>
      <c r="U292" s="75">
        <f>1000*LN(E292)</f>
        <v>18.141033154023631</v>
      </c>
      <c r="V292" s="75">
        <f>1000*LN(F292)</f>
        <v>-32.51580186563973</v>
      </c>
      <c r="W292" s="75">
        <f>1000*LN(G292)</f>
        <v>2.7501696215482085</v>
      </c>
      <c r="X292" s="75">
        <f>1000*LN(H292)</f>
        <v>2.640385157708403</v>
      </c>
      <c r="Y292" s="75">
        <f>1000*LN(I292)</f>
        <v>-0.41517115539513677</v>
      </c>
      <c r="Z292" s="75">
        <f>1000*LN(J292)</f>
        <v>5.0514001359105158</v>
      </c>
      <c r="AA292" s="75">
        <f>1000*LN(K292)</f>
        <v>-1.7060339064724026</v>
      </c>
      <c r="AB292" s="75" t="e">
        <f>1000*LN(L292)</f>
        <v>#N/A</v>
      </c>
      <c r="AC292" s="75">
        <f>1000*LN(M292)</f>
        <v>-16.5291072801555</v>
      </c>
      <c r="AD292" s="75">
        <f>1000*LN(N292)</f>
        <v>-16.944278435550682</v>
      </c>
      <c r="AE292" s="75" t="e">
        <f>1000*LN(O292)</f>
        <v>#N/A</v>
      </c>
      <c r="AF292" s="75">
        <f>1000*LN(P292)</f>
        <v>-159.07802505725687</v>
      </c>
      <c r="AG292" s="75">
        <f>1000*LN(Q292)</f>
        <v>-195.32764704468954</v>
      </c>
      <c r="AI292" s="40">
        <f>'d-beta'!T292/'d-beta'!Q292</f>
        <v>1.0095048043575374</v>
      </c>
      <c r="AJ292" s="40">
        <f>'d-beta'!Q292/'d-beta'!G292</f>
        <v>0.99829542054214215</v>
      </c>
      <c r="AK292" s="40">
        <f>'d-beta'!T292/'d-beta'!G292</f>
        <v>1.0077840232054209</v>
      </c>
      <c r="AL292" s="40" t="e">
        <f>'d-beta'!T294/'d-beta'!F294</f>
        <v>#N/A</v>
      </c>
      <c r="AN292" s="4">
        <f>'d-beta'!U292/'d-beta'!W292</f>
        <v>0.99750330142444976</v>
      </c>
      <c r="AO292" s="4">
        <f>'d-beta'!W292/'d-beta'!P292</f>
        <v>0.99372306499341589</v>
      </c>
      <c r="AP292" s="4">
        <f>'d-beta'!P292/'d-beta'!Q292</f>
        <v>1.0050641799671962</v>
      </c>
      <c r="AQ292" s="4">
        <f>'d-beta'!Q292/'d-beta'!G292</f>
        <v>0.99829542054214215</v>
      </c>
      <c r="AR292" s="4">
        <f>'d-beta'!U292/'d-beta'!G292</f>
        <v>0.99456365859259444</v>
      </c>
      <c r="AS292" s="4" t="e">
        <f>'d-beta'!U294/'d-beta'!F294</f>
        <v>#N/A</v>
      </c>
      <c r="AU292" s="53">
        <f t="shared" si="50"/>
        <v>9.4599179050841489</v>
      </c>
      <c r="AV292" s="12">
        <f t="shared" si="51"/>
        <v>-1.7060339064724026</v>
      </c>
      <c r="AW292" s="12">
        <f t="shared" si="52"/>
        <v>7.7538839986119168</v>
      </c>
      <c r="AX292" s="12" t="e">
        <f t="shared" si="48"/>
        <v>#N/A</v>
      </c>
      <c r="AY292" s="12"/>
      <c r="AZ292" s="53">
        <f t="shared" si="53"/>
        <v>-2.4998205248990675</v>
      </c>
      <c r="BA292" s="53">
        <f t="shared" si="54"/>
        <v>-6.2967177900677695</v>
      </c>
      <c r="BB292" s="12">
        <f t="shared" si="55"/>
        <v>5.0514001359105158</v>
      </c>
      <c r="BC292" s="12">
        <f t="shared" si="56"/>
        <v>-1.7060339064724026</v>
      </c>
      <c r="BD292" s="12">
        <f t="shared" si="57"/>
        <v>-5.4511720855285706</v>
      </c>
      <c r="BE292" s="12" t="e">
        <f t="shared" si="49"/>
        <v>#N/A</v>
      </c>
    </row>
    <row r="293" spans="1:57" x14ac:dyDescent="0.2">
      <c r="A293" s="72">
        <f>'d-beta'!A293</f>
        <v>576</v>
      </c>
      <c r="B293" s="44">
        <f t="shared" si="47"/>
        <v>1.177648236471766</v>
      </c>
      <c r="D293" s="40" t="e">
        <f>'d-beta'!F293/'d-beta'!J293</f>
        <v>#N/A</v>
      </c>
      <c r="E293" s="39">
        <f>'d-beta'!J293/'d-beta'!K293</f>
        <v>1.018254054119033</v>
      </c>
      <c r="F293" s="39">
        <f>'d-beta'!K293/'d-beta'!L293</f>
        <v>0.9680730357672771</v>
      </c>
      <c r="G293" s="39">
        <f>'d-beta'!L293/'d-beta'!M293</f>
        <v>1.0028124799421165</v>
      </c>
      <c r="H293" s="39">
        <f>'d-beta'!M293/'d-beta'!P293</f>
        <v>1.0026004644477526</v>
      </c>
      <c r="I293" s="39">
        <f>'d-beta'!N293/'d-beta'!P293</f>
        <v>0.99955251317030747</v>
      </c>
      <c r="J293" s="39">
        <f>'d-beta'!P293/'d-beta'!Q293</f>
        <v>1.0050300631216578</v>
      </c>
      <c r="K293" s="39">
        <f>'d-beta'!Q293/'d-beta'!G293</f>
        <v>0.99828599300179954</v>
      </c>
      <c r="L293" s="133" t="e">
        <f>'d-beta'!F293/'d-beta'!R293</f>
        <v>#N/A</v>
      </c>
      <c r="M293" s="39">
        <f>'d-beta'!R293/'d-beta'!N293</f>
        <v>0.9836882089220288</v>
      </c>
      <c r="N293" s="39">
        <f>'d-beta'!R293/'d-beta'!P293</f>
        <v>0.98324802140401235</v>
      </c>
      <c r="O293" s="133" t="e">
        <f>'d-beta'!F293/'d-beta'!S293</f>
        <v>#N/A</v>
      </c>
      <c r="P293" s="39">
        <f>'d-beta'!S293/'d-beta'!G293</f>
        <v>0.85342575907871632</v>
      </c>
      <c r="Q293" s="39">
        <f>'d-beta'!H293/'d-beta'!N293</f>
        <v>0.82342647110466005</v>
      </c>
      <c r="T293" s="75" t="e">
        <f>1000*LN(D293)</f>
        <v>#N/A</v>
      </c>
      <c r="U293" s="75">
        <f>1000*LN(E293)</f>
        <v>18.089448995893768</v>
      </c>
      <c r="V293" s="75">
        <f>1000*LN(F293)</f>
        <v>-32.447744378974235</v>
      </c>
      <c r="W293" s="75">
        <f>1000*LN(G293)</f>
        <v>2.8085323204098667</v>
      </c>
      <c r="X293" s="75">
        <f>1000*LN(H293)</f>
        <v>2.5970890904786863</v>
      </c>
      <c r="Y293" s="75">
        <f>1000*LN(I293)</f>
        <v>-0.44758698180285594</v>
      </c>
      <c r="Z293" s="75">
        <f>1000*LN(J293)</f>
        <v>5.0174546175259698</v>
      </c>
      <c r="AA293" s="75">
        <f>1000*LN(K293)</f>
        <v>-1.715477588837397</v>
      </c>
      <c r="AB293" s="75" t="e">
        <f>1000*LN(L293)</f>
        <v>#N/A</v>
      </c>
      <c r="AC293" s="75">
        <f>1000*LN(M293)</f>
        <v>-16.446292992486899</v>
      </c>
      <c r="AD293" s="75">
        <f>1000*LN(N293)</f>
        <v>-16.893879974289753</v>
      </c>
      <c r="AE293" s="75" t="e">
        <f>1000*LN(O293)</f>
        <v>#N/A</v>
      </c>
      <c r="AF293" s="75">
        <f>1000*LN(P293)</f>
        <v>-158.49672462152628</v>
      </c>
      <c r="AG293" s="75">
        <f>1000*LN(Q293)</f>
        <v>-194.28102162694296</v>
      </c>
      <c r="AI293" s="40">
        <f>'d-beta'!T293/'d-beta'!Q293</f>
        <v>1.0094544523421192</v>
      </c>
      <c r="AJ293" s="40">
        <f>'d-beta'!Q293/'d-beta'!G293</f>
        <v>0.99828599300179954</v>
      </c>
      <c r="AK293" s="40">
        <f>'d-beta'!T293/'d-beta'!G293</f>
        <v>1.0077242403464401</v>
      </c>
      <c r="AL293" s="40" t="e">
        <f>'d-beta'!T295/'d-beta'!F295</f>
        <v>#N/A</v>
      </c>
      <c r="AN293" s="4">
        <f>'d-beta'!U293/'d-beta'!W293</f>
        <v>0.99750777005709645</v>
      </c>
      <c r="AO293" s="4">
        <f>'d-beta'!W293/'d-beta'!P293</f>
        <v>0.99376612207007531</v>
      </c>
      <c r="AP293" s="4">
        <f>'d-beta'!P293/'d-beta'!Q293</f>
        <v>1.0050300631216578</v>
      </c>
      <c r="AQ293" s="4">
        <f>'d-beta'!Q293/'d-beta'!G293</f>
        <v>0.99828599300179954</v>
      </c>
      <c r="AR293" s="4">
        <f>'d-beta'!U293/'d-beta'!G293</f>
        <v>0.99456805329887521</v>
      </c>
      <c r="AS293" s="4" t="e">
        <f>'d-beta'!U295/'d-beta'!F295</f>
        <v>#N/A</v>
      </c>
      <c r="AU293" s="53">
        <f t="shared" si="50"/>
        <v>9.4100387257380511</v>
      </c>
      <c r="AV293" s="12">
        <f t="shared" si="51"/>
        <v>-1.715477588837397</v>
      </c>
      <c r="AW293" s="12">
        <f t="shared" si="52"/>
        <v>7.694561136900635</v>
      </c>
      <c r="AX293" s="12" t="e">
        <f t="shared" si="48"/>
        <v>#N/A</v>
      </c>
      <c r="AY293" s="12"/>
      <c r="AZ293" s="53">
        <f t="shared" si="53"/>
        <v>-2.4953407175330047</v>
      </c>
      <c r="BA293" s="53">
        <f t="shared" si="54"/>
        <v>-6.2533896784519607</v>
      </c>
      <c r="BB293" s="12">
        <f t="shared" si="55"/>
        <v>5.0174546175259698</v>
      </c>
      <c r="BC293" s="12">
        <f t="shared" si="56"/>
        <v>-1.715477588837397</v>
      </c>
      <c r="BD293" s="12">
        <f t="shared" si="57"/>
        <v>-5.4467533672963802</v>
      </c>
      <c r="BE293" s="12" t="e">
        <f t="shared" si="49"/>
        <v>#N/A</v>
      </c>
    </row>
    <row r="294" spans="1:57" x14ac:dyDescent="0.2">
      <c r="A294" s="72">
        <f>'d-beta'!A294</f>
        <v>578</v>
      </c>
      <c r="B294" s="44">
        <f t="shared" si="47"/>
        <v>1.1748810432943664</v>
      </c>
      <c r="D294" s="40" t="e">
        <f>'d-beta'!F294/'d-beta'!J294</f>
        <v>#N/A</v>
      </c>
      <c r="E294" s="39">
        <f>'d-beta'!J294/'d-beta'!K294</f>
        <v>1.0182131370683114</v>
      </c>
      <c r="F294" s="39">
        <f>'d-beta'!K294/'d-beta'!L294</f>
        <v>0.96813957014075969</v>
      </c>
      <c r="G294" s="39">
        <f>'d-beta'!L294/'d-beta'!M294</f>
        <v>1.0028594986228794</v>
      </c>
      <c r="H294" s="39">
        <f>'d-beta'!M294/'d-beta'!P294</f>
        <v>1.0025626521132185</v>
      </c>
      <c r="I294" s="39">
        <f>'d-beta'!N294/'d-beta'!P294</f>
        <v>0.99951408403142827</v>
      </c>
      <c r="J294" s="39">
        <f>'d-beta'!P294/'d-beta'!Q294</f>
        <v>1.0049977181463343</v>
      </c>
      <c r="K294" s="39">
        <f>'d-beta'!Q294/'d-beta'!G294</f>
        <v>0.99826872815497913</v>
      </c>
      <c r="L294" s="133" t="e">
        <f>'d-beta'!F294/'d-beta'!R294</f>
        <v>#N/A</v>
      </c>
      <c r="M294" s="39">
        <f>'d-beta'!R294/'d-beta'!N294</f>
        <v>0.98377021391409414</v>
      </c>
      <c r="N294" s="39">
        <f>'d-beta'!R294/'d-beta'!P294</f>
        <v>0.983292184257748</v>
      </c>
      <c r="O294" s="133" t="e">
        <f>'d-beta'!F294/'d-beta'!S294</f>
        <v>#N/A</v>
      </c>
      <c r="P294" s="39">
        <f>'d-beta'!S294/'d-beta'!G294</f>
        <v>0.8539154677740004</v>
      </c>
      <c r="Q294" s="39">
        <f>'d-beta'!H294/'d-beta'!N294</f>
        <v>0.82428191848154431</v>
      </c>
      <c r="T294" s="75" t="e">
        <f>1000*LN(D294)</f>
        <v>#N/A</v>
      </c>
      <c r="U294" s="75">
        <f>1000*LN(E294)</f>
        <v>18.049264650273869</v>
      </c>
      <c r="V294" s="75">
        <f>1000*LN(F294)</f>
        <v>-32.379018069367788</v>
      </c>
      <c r="W294" s="75">
        <f>1000*LN(G294)</f>
        <v>2.8554180338006461</v>
      </c>
      <c r="X294" s="75">
        <f>1000*LN(H294)</f>
        <v>2.5593741193361073</v>
      </c>
      <c r="Y294" s="75">
        <f>1000*LN(I294)</f>
        <v>-0.4860340639938332</v>
      </c>
      <c r="Z294" s="75">
        <f>1000*LN(J294)</f>
        <v>4.9852710073015984</v>
      </c>
      <c r="AA294" s="75">
        <f>1000*LN(K294)</f>
        <v>-1.7327722280855873</v>
      </c>
      <c r="AB294" s="75" t="e">
        <f>1000*LN(L294)</f>
        <v>#N/A</v>
      </c>
      <c r="AC294" s="75">
        <f>1000*LN(M294)</f>
        <v>-16.362931645521691</v>
      </c>
      <c r="AD294" s="75">
        <f>1000*LN(N294)</f>
        <v>-16.848965709515578</v>
      </c>
      <c r="AE294" s="75" t="e">
        <f>1000*LN(O294)</f>
        <v>#N/A</v>
      </c>
      <c r="AF294" s="75">
        <f>1000*LN(P294)</f>
        <v>-157.92307396398778</v>
      </c>
      <c r="AG294" s="75">
        <f>1000*LN(Q294)</f>
        <v>-193.24267350763932</v>
      </c>
      <c r="AI294" s="40">
        <f>'d-beta'!T294/'d-beta'!Q294</f>
        <v>1.0094017817778695</v>
      </c>
      <c r="AJ294" s="40">
        <f>'d-beta'!Q294/'d-beta'!G294</f>
        <v>0.99826872815497913</v>
      </c>
      <c r="AK294" s="40">
        <f>'d-beta'!T294/'d-beta'!G294</f>
        <v>1.0076542328927636</v>
      </c>
      <c r="AL294" s="40" t="e">
        <f>'d-beta'!T296/'d-beta'!F296</f>
        <v>#N/A</v>
      </c>
      <c r="AN294" s="4">
        <f>'d-beta'!U294/'d-beta'!W294</f>
        <v>0.99751819234436567</v>
      </c>
      <c r="AO294" s="4">
        <f>'d-beta'!W294/'d-beta'!P294</f>
        <v>0.99380554349386607</v>
      </c>
      <c r="AP294" s="4">
        <f>'d-beta'!P294/'d-beta'!Q294</f>
        <v>1.0049977181463343</v>
      </c>
      <c r="AQ294" s="4">
        <f>'d-beta'!Q294/'d-beta'!G294</f>
        <v>0.99826872815497913</v>
      </c>
      <c r="AR294" s="4">
        <f>'d-beta'!U294/'d-beta'!G294</f>
        <v>0.99456868778354168</v>
      </c>
      <c r="AS294" s="4" t="e">
        <f>'d-beta'!U296/'d-beta'!F296</f>
        <v>#N/A</v>
      </c>
      <c r="AU294" s="53">
        <f t="shared" si="50"/>
        <v>9.3578601075963466</v>
      </c>
      <c r="AV294" s="12">
        <f t="shared" si="51"/>
        <v>-1.7327722280855873</v>
      </c>
      <c r="AW294" s="12">
        <f t="shared" si="52"/>
        <v>7.625087879510704</v>
      </c>
      <c r="AX294" s="12" t="e">
        <f t="shared" si="48"/>
        <v>#N/A</v>
      </c>
      <c r="AY294" s="12"/>
      <c r="AZ294" s="53">
        <f t="shared" si="53"/>
        <v>-2.4848924452140144</v>
      </c>
      <c r="BA294" s="53">
        <f t="shared" si="54"/>
        <v>-6.2137217515249104</v>
      </c>
      <c r="BB294" s="12">
        <f t="shared" si="55"/>
        <v>4.9852710073015984</v>
      </c>
      <c r="BC294" s="12">
        <f t="shared" si="56"/>
        <v>-1.7327722280855873</v>
      </c>
      <c r="BD294" s="12">
        <f t="shared" si="57"/>
        <v>-5.4461154175231261</v>
      </c>
      <c r="BE294" s="12" t="e">
        <f t="shared" si="49"/>
        <v>#N/A</v>
      </c>
    </row>
    <row r="295" spans="1:57" x14ac:dyDescent="0.2">
      <c r="A295" s="72">
        <f>'d-beta'!A295</f>
        <v>580</v>
      </c>
      <c r="B295" s="44">
        <f t="shared" si="47"/>
        <v>1.1721268241223701</v>
      </c>
      <c r="D295" s="40" t="e">
        <f>'d-beta'!F295/'d-beta'!J295</f>
        <v>#N/A</v>
      </c>
      <c r="E295" s="39">
        <f>'d-beta'!J295/'d-beta'!K295</f>
        <v>1.0181655783413197</v>
      </c>
      <c r="F295" s="39">
        <f>'d-beta'!K295/'d-beta'!L295</f>
        <v>0.96821278734120997</v>
      </c>
      <c r="G295" s="39">
        <f>'d-beta'!L295/'d-beta'!M295</f>
        <v>1.0029125473948231</v>
      </c>
      <c r="H295" s="39">
        <f>'d-beta'!M295/'d-beta'!P295</f>
        <v>1.0025187935398869</v>
      </c>
      <c r="I295" s="39">
        <f>'d-beta'!N295/'d-beta'!P295</f>
        <v>0.99948140969743338</v>
      </c>
      <c r="J295" s="39">
        <f>'d-beta'!P295/'d-beta'!Q295</f>
        <v>1.0049651226511191</v>
      </c>
      <c r="K295" s="39">
        <f>'d-beta'!Q295/'d-beta'!G295</f>
        <v>0.9982572984152952</v>
      </c>
      <c r="L295" s="133" t="e">
        <f>'d-beta'!F295/'d-beta'!R295</f>
        <v>#N/A</v>
      </c>
      <c r="M295" s="39">
        <f>'d-beta'!R295/'d-beta'!N295</f>
        <v>0.98384707625026446</v>
      </c>
      <c r="N295" s="39">
        <f>'d-beta'!R295/'d-beta'!P295</f>
        <v>0.98333686269731246</v>
      </c>
      <c r="O295" s="133" t="e">
        <f>'d-beta'!F295/'d-beta'!S295</f>
        <v>#N/A</v>
      </c>
      <c r="P295" s="39">
        <f>'d-beta'!S295/'d-beta'!G295</f>
        <v>0.85440303653627403</v>
      </c>
      <c r="Q295" s="39">
        <f>'d-beta'!H295/'d-beta'!N295</f>
        <v>0.82512755401942106</v>
      </c>
      <c r="T295" s="75" t="e">
        <f>1000*LN(D295)</f>
        <v>#N/A</v>
      </c>
      <c r="U295" s="75">
        <f>1000*LN(E295)</f>
        <v>18.002555532131499</v>
      </c>
      <c r="V295" s="75">
        <f>1000*LN(F295)</f>
        <v>-32.30339422931381</v>
      </c>
      <c r="W295" s="75">
        <f>1000*LN(G295)</f>
        <v>2.9083141463587694</v>
      </c>
      <c r="X295" s="75">
        <f>1000*LN(H295)</f>
        <v>2.5156266960744396</v>
      </c>
      <c r="Y295" s="75">
        <f>1000*LN(I295)</f>
        <v>-0.51872481702485473</v>
      </c>
      <c r="Z295" s="75">
        <f>1000*LN(J295)</f>
        <v>4.9528370791150502</v>
      </c>
      <c r="AA295" s="75">
        <f>1000*LN(K295)</f>
        <v>-1.7442218556205629</v>
      </c>
      <c r="AB295" s="75" t="e">
        <f>1000*LN(L295)</f>
        <v>#N/A</v>
      </c>
      <c r="AC295" s="75">
        <f>1000*LN(M295)</f>
        <v>-16.284804322089805</v>
      </c>
      <c r="AD295" s="75">
        <f>1000*LN(N295)</f>
        <v>-16.803529139114747</v>
      </c>
      <c r="AE295" s="75" t="e">
        <f>1000*LN(O295)</f>
        <v>#N/A</v>
      </c>
      <c r="AF295" s="75">
        <f>1000*LN(P295)</f>
        <v>-157.35225678407403</v>
      </c>
      <c r="AG295" s="75">
        <f>1000*LN(Q295)</f>
        <v>-192.21729366586291</v>
      </c>
      <c r="AI295" s="40">
        <f>'d-beta'!T295/'d-beta'!Q295</f>
        <v>1.0093526585759267</v>
      </c>
      <c r="AJ295" s="40">
        <f>'d-beta'!Q295/'d-beta'!G295</f>
        <v>0.9982572984152952</v>
      </c>
      <c r="AK295" s="40">
        <f>'d-beta'!T295/'d-beta'!G295</f>
        <v>1.0075936580983005</v>
      </c>
      <c r="AL295" s="40" t="e">
        <f>'d-beta'!T297/'d-beta'!F297</f>
        <v>#N/A</v>
      </c>
      <c r="AN295" s="4">
        <f>'d-beta'!U295/'d-beta'!W295</f>
        <v>0.99752479310439912</v>
      </c>
      <c r="AO295" s="4">
        <f>'d-beta'!W295/'d-beta'!P295</f>
        <v>0.99384328002845879</v>
      </c>
      <c r="AP295" s="4">
        <f>'d-beta'!P295/'d-beta'!Q295</f>
        <v>1.0049651226511191</v>
      </c>
      <c r="AQ295" s="4">
        <f>'d-beta'!Q295/'d-beta'!G295</f>
        <v>0.9982572984152952</v>
      </c>
      <c r="AR295" s="4">
        <f>'d-beta'!U295/'d-beta'!G295</f>
        <v>0.9945693885897311</v>
      </c>
      <c r="AS295" s="4" t="e">
        <f>'d-beta'!U297/'d-beta'!F297</f>
        <v>#N/A</v>
      </c>
      <c r="AU295" s="53">
        <f t="shared" si="50"/>
        <v>9.3091932653389762</v>
      </c>
      <c r="AV295" s="12">
        <f t="shared" si="51"/>
        <v>-1.7442218556205629</v>
      </c>
      <c r="AW295" s="12">
        <f t="shared" si="52"/>
        <v>7.5649714097184537</v>
      </c>
      <c r="AX295" s="12" t="e">
        <f t="shared" si="48"/>
        <v>#N/A</v>
      </c>
      <c r="AY295" s="12"/>
      <c r="AZ295" s="53">
        <f t="shared" si="53"/>
        <v>-2.4782752844995675</v>
      </c>
      <c r="BA295" s="53">
        <f t="shared" si="54"/>
        <v>-6.1757507234935352</v>
      </c>
      <c r="BB295" s="12">
        <f t="shared" si="55"/>
        <v>4.9528370791150502</v>
      </c>
      <c r="BC295" s="12">
        <f t="shared" si="56"/>
        <v>-1.7442218556205629</v>
      </c>
      <c r="BD295" s="12">
        <f t="shared" si="57"/>
        <v>-5.4454107844986641</v>
      </c>
      <c r="BE295" s="12" t="e">
        <f t="shared" si="49"/>
        <v>#N/A</v>
      </c>
    </row>
    <row r="296" spans="1:57" x14ac:dyDescent="0.2">
      <c r="A296" s="72">
        <f>'d-beta'!A296</f>
        <v>582</v>
      </c>
      <c r="B296" s="44">
        <f t="shared" si="47"/>
        <v>1.1693854879260948</v>
      </c>
      <c r="D296" s="40" t="e">
        <f>'d-beta'!F296/'d-beta'!J296</f>
        <v>#N/A</v>
      </c>
      <c r="E296" s="39">
        <f>'d-beta'!J296/'d-beta'!K296</f>
        <v>1.0181237640826546</v>
      </c>
      <c r="F296" s="39">
        <f>'d-beta'!K296/'d-beta'!L296</f>
        <v>0.96828082913690128</v>
      </c>
      <c r="G296" s="39">
        <f>'d-beta'!L296/'d-beta'!M296</f>
        <v>1.0029540102303893</v>
      </c>
      <c r="H296" s="39">
        <f>'d-beta'!M296/'d-beta'!P296</f>
        <v>1.002482550674942</v>
      </c>
      <c r="I296" s="39">
        <f>'d-beta'!N296/'d-beta'!P296</f>
        <v>0.99944467124232184</v>
      </c>
      <c r="J296" s="39">
        <f>'d-beta'!P296/'d-beta'!Q296</f>
        <v>1.0049343028203799</v>
      </c>
      <c r="K296" s="39">
        <f>'d-beta'!Q296/'d-beta'!G296</f>
        <v>0.99824781272735985</v>
      </c>
      <c r="L296" s="133" t="e">
        <f>'d-beta'!F296/'d-beta'!R296</f>
        <v>#N/A</v>
      </c>
      <c r="M296" s="39">
        <f>'d-beta'!R296/'d-beta'!N296</f>
        <v>0.98393034913790567</v>
      </c>
      <c r="N296" s="39">
        <f>'d-beta'!R296/'d-beta'!P296</f>
        <v>0.98338394431947707</v>
      </c>
      <c r="O296" s="133" t="e">
        <f>'d-beta'!F296/'d-beta'!S296</f>
        <v>#N/A</v>
      </c>
      <c r="P296" s="39">
        <f>'d-beta'!S296/'d-beta'!G296</f>
        <v>0.8548943408261378</v>
      </c>
      <c r="Q296" s="39">
        <f>'d-beta'!H296/'d-beta'!N296</f>
        <v>0.82597298555027354</v>
      </c>
      <c r="T296" s="75" t="e">
        <f>1000*LN(D296)</f>
        <v>#N/A</v>
      </c>
      <c r="U296" s="75">
        <f>1000*LN(E296)</f>
        <v>17.961486458302119</v>
      </c>
      <c r="V296" s="75">
        <f>1000*LN(F296)</f>
        <v>-32.233121035392259</v>
      </c>
      <c r="W296" s="75">
        <f>1000*LN(G296)</f>
        <v>2.9496557155818679</v>
      </c>
      <c r="X296" s="75">
        <f>1000*LN(H296)</f>
        <v>2.4794742365726137</v>
      </c>
      <c r="Y296" s="75">
        <f>1000*LN(I296)</f>
        <v>-0.55548300980245346</v>
      </c>
      <c r="Z296" s="75">
        <f>1000*LN(J296)</f>
        <v>4.9221690463258412</v>
      </c>
      <c r="AA296" s="75">
        <f>1000*LN(K296)</f>
        <v>-1.7537241482843604</v>
      </c>
      <c r="AB296" s="75" t="e">
        <f>1000*LN(L296)</f>
        <v>#N/A</v>
      </c>
      <c r="AC296" s="75">
        <f>1000*LN(M296)</f>
        <v>-16.200167831583784</v>
      </c>
      <c r="AD296" s="75">
        <f>1000*LN(N296)</f>
        <v>-16.755650841386245</v>
      </c>
      <c r="AE296" s="75" t="e">
        <f>1000*LN(O296)</f>
        <v>#N/A</v>
      </c>
      <c r="AF296" s="75">
        <f>1000*LN(P296)</f>
        <v>-156.77739566289006</v>
      </c>
      <c r="AG296" s="75">
        <f>1000*LN(Q296)</f>
        <v>-191.1932111409312</v>
      </c>
      <c r="AI296" s="40">
        <f>'d-beta'!T296/'d-beta'!Q296</f>
        <v>1.0093012277500508</v>
      </c>
      <c r="AJ296" s="40">
        <f>'d-beta'!Q296/'d-beta'!G296</f>
        <v>0.99824781272735985</v>
      </c>
      <c r="AK296" s="40">
        <f>'d-beta'!T296/'d-beta'!G296</f>
        <v>1.0075327429845271</v>
      </c>
      <c r="AL296" s="40" t="e">
        <f>'d-beta'!T298/'d-beta'!F298</f>
        <v>#N/A</v>
      </c>
      <c r="AN296" s="4">
        <f>'d-beta'!U296/'d-beta'!W296</f>
        <v>0.99753537653796964</v>
      </c>
      <c r="AO296" s="4">
        <f>'d-beta'!W296/'d-beta'!P296</f>
        <v>0.99388324797479422</v>
      </c>
      <c r="AP296" s="4">
        <f>'d-beta'!P296/'d-beta'!Q296</f>
        <v>1.0049343028203799</v>
      </c>
      <c r="AQ296" s="4">
        <f>'d-beta'!Q296/'d-beta'!G296</f>
        <v>0.99824781272735985</v>
      </c>
      <c r="AR296" s="4">
        <f>'d-beta'!U296/'d-beta'!G296</f>
        <v>0.99457998483475918</v>
      </c>
      <c r="AS296" s="4" t="e">
        <f>'d-beta'!U298/'d-beta'!F298</f>
        <v>#N/A</v>
      </c>
      <c r="AU296" s="53">
        <f t="shared" si="50"/>
        <v>9.2582376991219046</v>
      </c>
      <c r="AV296" s="12">
        <f t="shared" si="51"/>
        <v>-1.7537241482843604</v>
      </c>
      <c r="AW296" s="12">
        <f t="shared" si="52"/>
        <v>7.5045135508375465</v>
      </c>
      <c r="AX296" s="12" t="e">
        <f t="shared" si="48"/>
        <v>#N/A</v>
      </c>
      <c r="AY296" s="12"/>
      <c r="AZ296" s="53">
        <f t="shared" si="53"/>
        <v>-2.4676656460218287</v>
      </c>
      <c r="BA296" s="53">
        <f t="shared" si="54"/>
        <v>-6.1355359899497168</v>
      </c>
      <c r="BB296" s="12">
        <f t="shared" si="55"/>
        <v>4.9221690463258412</v>
      </c>
      <c r="BC296" s="12">
        <f t="shared" si="56"/>
        <v>-1.7537241482843604</v>
      </c>
      <c r="BD296" s="12">
        <f t="shared" si="57"/>
        <v>-5.4347567379300639</v>
      </c>
      <c r="BE296" s="12" t="e">
        <f t="shared" si="49"/>
        <v>#N/A</v>
      </c>
    </row>
    <row r="297" spans="1:57" x14ac:dyDescent="0.2">
      <c r="A297" s="72">
        <f>'d-beta'!A297</f>
        <v>584</v>
      </c>
      <c r="B297" s="44">
        <f t="shared" si="47"/>
        <v>1.1666569445254624</v>
      </c>
      <c r="D297" s="40" t="e">
        <f>'d-beta'!F297/'d-beta'!J297</f>
        <v>#N/A</v>
      </c>
      <c r="E297" s="39">
        <f>'d-beta'!J297/'d-beta'!K297</f>
        <v>1.0180752823694799</v>
      </c>
      <c r="F297" s="39">
        <f>'d-beta'!K297/'d-beta'!L297</f>
        <v>0.96834989966319684</v>
      </c>
      <c r="G297" s="39">
        <f>'d-beta'!L297/'d-beta'!M297</f>
        <v>1.0030073860459643</v>
      </c>
      <c r="H297" s="39">
        <f>'d-beta'!M297/'d-beta'!P297</f>
        <v>1.0024402069010885</v>
      </c>
      <c r="I297" s="39">
        <f>'d-beta'!N297/'d-beta'!P297</f>
        <v>0.999407783240157</v>
      </c>
      <c r="J297" s="39">
        <f>'d-beta'!P297/'d-beta'!Q297</f>
        <v>1.0049052611051232</v>
      </c>
      <c r="K297" s="39">
        <f>'d-beta'!Q297/'d-beta'!G297</f>
        <v>0.99823043674782586</v>
      </c>
      <c r="L297" s="133" t="e">
        <f>'d-beta'!F297/'d-beta'!R297</f>
        <v>#N/A</v>
      </c>
      <c r="M297" s="39">
        <f>'d-beta'!R297/'d-beta'!N297</f>
        <v>0.98400835886446947</v>
      </c>
      <c r="N297" s="39">
        <f>'d-beta'!R297/'d-beta'!P297</f>
        <v>0.98342561262252437</v>
      </c>
      <c r="O297" s="133" t="e">
        <f>'d-beta'!F297/'d-beta'!S297</f>
        <v>#N/A</v>
      </c>
      <c r="P297" s="39">
        <f>'d-beta'!S297/'d-beta'!G297</f>
        <v>0.8553733436702905</v>
      </c>
      <c r="Q297" s="39">
        <f>'d-beta'!H297/'d-beta'!N297</f>
        <v>0.82681330098405559</v>
      </c>
      <c r="T297" s="75" t="e">
        <f>1000*LN(D297)</f>
        <v>#N/A</v>
      </c>
      <c r="U297" s="75">
        <f>1000*LN(E297)</f>
        <v>17.913866641105592</v>
      </c>
      <c r="V297" s="75">
        <f>1000*LN(F297)</f>
        <v>-32.161790424659209</v>
      </c>
      <c r="W297" s="75">
        <f>1000*LN(G297)</f>
        <v>3.0028729067866844</v>
      </c>
      <c r="X297" s="75">
        <f>1000*LN(H297)</f>
        <v>2.4372344308745917</v>
      </c>
      <c r="Y297" s="75">
        <f>1000*LN(I297)</f>
        <v>-0.59239218945330951</v>
      </c>
      <c r="Z297" s="75">
        <f>1000*LN(J297)</f>
        <v>4.893269510482356</v>
      </c>
      <c r="AA297" s="75">
        <f>1000*LN(K297)</f>
        <v>-1.7711307787237374</v>
      </c>
      <c r="AB297" s="75" t="e">
        <f>1000*LN(L297)</f>
        <v>#N/A</v>
      </c>
      <c r="AC297" s="75">
        <f>1000*LN(M297)</f>
        <v>-16.12088718499917</v>
      </c>
      <c r="AD297" s="75">
        <f>1000*LN(N297)</f>
        <v>-16.713279374452434</v>
      </c>
      <c r="AE297" s="75" t="e">
        <f>1000*LN(O297)</f>
        <v>#N/A</v>
      </c>
      <c r="AF297" s="75">
        <f>1000*LN(P297)</f>
        <v>-156.21724608979164</v>
      </c>
      <c r="AG297" s="75">
        <f>1000*LN(Q297)</f>
        <v>-190.17636399858259</v>
      </c>
      <c r="AI297" s="40">
        <f>'d-beta'!T297/'d-beta'!Q297</f>
        <v>1.0092534014436483</v>
      </c>
      <c r="AJ297" s="40">
        <f>'d-beta'!Q297/'d-beta'!G297</f>
        <v>0.99823043674782586</v>
      </c>
      <c r="AK297" s="40">
        <f>'d-beta'!T297/'d-beta'!G297</f>
        <v>1.007467463712322</v>
      </c>
      <c r="AL297" s="40" t="e">
        <f>'d-beta'!T299/'d-beta'!F299</f>
        <v>#N/A</v>
      </c>
      <c r="AN297" s="4">
        <f>'d-beta'!U297/'d-beta'!W297</f>
        <v>0.9975420901318498</v>
      </c>
      <c r="AO297" s="4">
        <f>'d-beta'!W297/'d-beta'!P297</f>
        <v>0.99392151501777148</v>
      </c>
      <c r="AP297" s="4">
        <f>'d-beta'!P297/'d-beta'!Q297</f>
        <v>1.0049052611051232</v>
      </c>
      <c r="AQ297" s="4">
        <f>'d-beta'!Q297/'d-beta'!G297</f>
        <v>0.99823043674782586</v>
      </c>
      <c r="AR297" s="4">
        <f>'d-beta'!U297/'d-beta'!G297</f>
        <v>0.99457891646214569</v>
      </c>
      <c r="AS297" s="4" t="e">
        <f>'d-beta'!U299/'d-beta'!F299</f>
        <v>#N/A</v>
      </c>
      <c r="AU297" s="53">
        <f t="shared" si="50"/>
        <v>9.2108510138969475</v>
      </c>
      <c r="AV297" s="12">
        <f t="shared" si="51"/>
        <v>-1.7711307787237374</v>
      </c>
      <c r="AW297" s="12">
        <f t="shared" si="52"/>
        <v>7.4397202351733558</v>
      </c>
      <c r="AX297" s="12" t="e">
        <f t="shared" si="48"/>
        <v>#N/A</v>
      </c>
      <c r="AY297" s="12"/>
      <c r="AZ297" s="53">
        <f t="shared" si="53"/>
        <v>-2.4609354874266436</v>
      </c>
      <c r="BA297" s="53">
        <f t="shared" si="54"/>
        <v>-6.0970341776043364</v>
      </c>
      <c r="BB297" s="12">
        <f t="shared" si="55"/>
        <v>4.893269510482356</v>
      </c>
      <c r="BC297" s="12">
        <f t="shared" si="56"/>
        <v>-1.7711307787237374</v>
      </c>
      <c r="BD297" s="12">
        <f t="shared" si="57"/>
        <v>-5.4358309332724195</v>
      </c>
      <c r="BE297" s="12" t="e">
        <f t="shared" si="49"/>
        <v>#N/A</v>
      </c>
    </row>
    <row r="298" spans="1:57" x14ac:dyDescent="0.2">
      <c r="A298" s="72">
        <f>'d-beta'!A298</f>
        <v>586</v>
      </c>
      <c r="B298" s="44">
        <f t="shared" si="47"/>
        <v>1.1639411045801082</v>
      </c>
      <c r="D298" s="40" t="e">
        <f>'d-beta'!F298/'d-beta'!J298</f>
        <v>#N/A</v>
      </c>
      <c r="E298" s="39">
        <f>'d-beta'!J298/'d-beta'!K298</f>
        <v>1.0180263868903421</v>
      </c>
      <c r="F298" s="39">
        <f>'d-beta'!K298/'d-beta'!L298</f>
        <v>0.96841962910262591</v>
      </c>
      <c r="G298" s="39">
        <f>'d-beta'!L298/'d-beta'!M298</f>
        <v>1.0030550378635967</v>
      </c>
      <c r="H298" s="39">
        <f>'d-beta'!M298/'d-beta'!P298</f>
        <v>1.0024016093177128</v>
      </c>
      <c r="I298" s="39">
        <f>'d-beta'!N298/'d-beta'!P298</f>
        <v>0.99938061789091959</v>
      </c>
      <c r="J298" s="39">
        <f>'d-beta'!P298/'d-beta'!Q298</f>
        <v>1.0048720368960375</v>
      </c>
      <c r="K298" s="39">
        <f>'d-beta'!Q298/'d-beta'!G298</f>
        <v>0.99821894103019226</v>
      </c>
      <c r="L298" s="133" t="e">
        <f>'d-beta'!F298/'d-beta'!R298</f>
        <v>#N/A</v>
      </c>
      <c r="M298" s="39">
        <f>'d-beta'!R298/'d-beta'!N298</f>
        <v>0.98408116182081695</v>
      </c>
      <c r="N298" s="39">
        <f>'d-beta'!R298/'d-beta'!P298</f>
        <v>0.98347163955530215</v>
      </c>
      <c r="O298" s="133" t="e">
        <f>'d-beta'!F298/'d-beta'!S298</f>
        <v>#N/A</v>
      </c>
      <c r="P298" s="39">
        <f>'d-beta'!S298/'d-beta'!G298</f>
        <v>0.85585601612998874</v>
      </c>
      <c r="Q298" s="39">
        <f>'d-beta'!H298/'d-beta'!N298</f>
        <v>0.82764352687154308</v>
      </c>
      <c r="T298" s="75" t="e">
        <f>1000*LN(D298)</f>
        <v>#N/A</v>
      </c>
      <c r="U298" s="75">
        <f>1000*LN(E298)</f>
        <v>17.865838116906257</v>
      </c>
      <c r="V298" s="75">
        <f>1000*LN(F298)</f>
        <v>-32.089784500956313</v>
      </c>
      <c r="W298" s="75">
        <f>1000*LN(G298)</f>
        <v>3.0503807181822431</v>
      </c>
      <c r="X298" s="75">
        <f>1000*LN(H298)</f>
        <v>2.3987300630305293</v>
      </c>
      <c r="Y298" s="75">
        <f>1000*LN(I298)</f>
        <v>-0.61957400542113561</v>
      </c>
      <c r="Z298" s="75">
        <f>1000*LN(J298)</f>
        <v>4.8602069327313169</v>
      </c>
      <c r="AA298" s="75">
        <f>1000*LN(K298)</f>
        <v>-1.7826469411285293</v>
      </c>
      <c r="AB298" s="75" t="e">
        <f>1000*LN(L298)</f>
        <v>#N/A</v>
      </c>
      <c r="AC298" s="75">
        <f>1000*LN(M298)</f>
        <v>-16.046903806077115</v>
      </c>
      <c r="AD298" s="75">
        <f>1000*LN(N298)</f>
        <v>-16.666477811498172</v>
      </c>
      <c r="AE298" s="75" t="e">
        <f>1000*LN(O298)</f>
        <v>#N/A</v>
      </c>
      <c r="AF298" s="75">
        <f>1000*LN(P298)</f>
        <v>-155.6531224441398</v>
      </c>
      <c r="AG298" s="75">
        <f>1000*LN(Q298)</f>
        <v>-189.17274040055693</v>
      </c>
      <c r="AI298" s="40">
        <f>'d-beta'!T298/'d-beta'!Q298</f>
        <v>1.0092051842178882</v>
      </c>
      <c r="AJ298" s="40">
        <f>'d-beta'!Q298/'d-beta'!G298</f>
        <v>0.99821894103019226</v>
      </c>
      <c r="AK298" s="40">
        <f>'d-beta'!T298/'d-beta'!G298</f>
        <v>1.0074077302721605</v>
      </c>
      <c r="AL298" s="40" t="e">
        <f>'d-beta'!T300/'d-beta'!F300</f>
        <v>#N/A</v>
      </c>
      <c r="AN298" s="4">
        <f>'d-beta'!U298/'d-beta'!W298</f>
        <v>0.99754887586705732</v>
      </c>
      <c r="AO298" s="4">
        <f>'d-beta'!W298/'d-beta'!P298</f>
        <v>0.99396004462661858</v>
      </c>
      <c r="AP298" s="4">
        <f>'d-beta'!P298/'d-beta'!Q298</f>
        <v>1.0048720368960375</v>
      </c>
      <c r="AQ298" s="4">
        <f>'d-beta'!Q298/'d-beta'!G298</f>
        <v>0.99821894103019226</v>
      </c>
      <c r="AR298" s="4">
        <f>'d-beta'!U298/'d-beta'!G298</f>
        <v>0.99457989928878476</v>
      </c>
      <c r="AS298" s="4" t="e">
        <f>'d-beta'!U300/'d-beta'!F300</f>
        <v>#N/A</v>
      </c>
      <c r="AU298" s="53">
        <f t="shared" si="50"/>
        <v>9.1630747294472332</v>
      </c>
      <c r="AV298" s="12">
        <f t="shared" si="51"/>
        <v>-1.7826469411285293</v>
      </c>
      <c r="AW298" s="12">
        <f t="shared" si="52"/>
        <v>7.3804277883187206</v>
      </c>
      <c r="AX298" s="12" t="e">
        <f t="shared" si="48"/>
        <v>#N/A</v>
      </c>
      <c r="AY298" s="12"/>
      <c r="AZ298" s="53">
        <f t="shared" si="53"/>
        <v>-2.4541330555343777</v>
      </c>
      <c r="BA298" s="53">
        <f t="shared" si="54"/>
        <v>-6.0582696861636984</v>
      </c>
      <c r="BB298" s="12">
        <f t="shared" si="55"/>
        <v>4.8602069327313169</v>
      </c>
      <c r="BC298" s="12">
        <f t="shared" si="56"/>
        <v>-1.7826469411285293</v>
      </c>
      <c r="BD298" s="12">
        <f t="shared" si="57"/>
        <v>-5.4348427500953989</v>
      </c>
      <c r="BE298" s="12" t="e">
        <f t="shared" si="49"/>
        <v>#N/A</v>
      </c>
    </row>
    <row r="299" spans="1:57" x14ac:dyDescent="0.2">
      <c r="A299" s="72">
        <f>'d-beta'!A299</f>
        <v>588</v>
      </c>
      <c r="B299" s="44">
        <f t="shared" si="47"/>
        <v>1.1612378795796319</v>
      </c>
      <c r="D299" s="40" t="e">
        <f>'d-beta'!F299/'d-beta'!J299</f>
        <v>#N/A</v>
      </c>
      <c r="E299" s="39">
        <f>'d-beta'!J299/'d-beta'!K299</f>
        <v>1.017983051156792</v>
      </c>
      <c r="F299" s="39">
        <f>'d-beta'!K299/'d-beta'!L299</f>
        <v>0.96849020474296654</v>
      </c>
      <c r="G299" s="39">
        <f>'d-beta'!L299/'d-beta'!M299</f>
        <v>1.0031028368794326</v>
      </c>
      <c r="H299" s="39">
        <f>'d-beta'!M299/'d-beta'!P299</f>
        <v>1.0023647788661596</v>
      </c>
      <c r="I299" s="39">
        <f>'d-beta'!N299/'d-beta'!P299</f>
        <v>0.99934939073115436</v>
      </c>
      <c r="J299" s="39">
        <f>'d-beta'!P299/'d-beta'!Q299</f>
        <v>1.0048386035473249</v>
      </c>
      <c r="K299" s="39">
        <f>'d-beta'!Q299/'d-beta'!G299</f>
        <v>0.99821138676089405</v>
      </c>
      <c r="L299" s="133" t="e">
        <f>'d-beta'!F299/'d-beta'!R299</f>
        <v>#N/A</v>
      </c>
      <c r="M299" s="39">
        <f>'d-beta'!R299/'d-beta'!N299</f>
        <v>0.98416038792822391</v>
      </c>
      <c r="N299" s="39">
        <f>'d-beta'!R299/'d-beta'!P299</f>
        <v>0.98352008405780711</v>
      </c>
      <c r="O299" s="133" t="e">
        <f>'d-beta'!F299/'d-beta'!S299</f>
        <v>#N/A</v>
      </c>
      <c r="P299" s="39">
        <f>'d-beta'!S299/'d-beta'!G299</f>
        <v>0.85634236343433023</v>
      </c>
      <c r="Q299" s="39">
        <f>'d-beta'!H299/'d-beta'!N299</f>
        <v>0.82847336253860604</v>
      </c>
      <c r="T299" s="75" t="e">
        <f>1000*LN(D299)</f>
        <v>#N/A</v>
      </c>
      <c r="U299" s="75">
        <f>1000*LN(E299)</f>
        <v>17.823268831374655</v>
      </c>
      <c r="V299" s="75">
        <f>1000*LN(F299)</f>
        <v>-32.01691002932256</v>
      </c>
      <c r="W299" s="75">
        <f>1000*LN(G299)</f>
        <v>3.0980330155878155</v>
      </c>
      <c r="X299" s="75">
        <f>1000*LN(H299)</f>
        <v>2.3619871769023</v>
      </c>
      <c r="Y299" s="75">
        <f>1000*LN(I299)</f>
        <v>-0.65082100690013212</v>
      </c>
      <c r="Z299" s="75">
        <f>1000*LN(J299)</f>
        <v>4.8269351292757214</v>
      </c>
      <c r="AA299" s="75">
        <f>1000*LN(K299)</f>
        <v>-1.7902147176675782</v>
      </c>
      <c r="AB299" s="75" t="e">
        <f>1000*LN(L299)</f>
        <v>#N/A</v>
      </c>
      <c r="AC299" s="75">
        <f>1000*LN(M299)</f>
        <v>-15.966399350249679</v>
      </c>
      <c r="AD299" s="75">
        <f>1000*LN(N299)</f>
        <v>-16.617220357149794</v>
      </c>
      <c r="AE299" s="75" t="e">
        <f>1000*LN(O299)</f>
        <v>#N/A</v>
      </c>
      <c r="AF299" s="75">
        <f>1000*LN(P299)</f>
        <v>-155.08502551889291</v>
      </c>
      <c r="AG299" s="75">
        <f>1000*LN(Q299)</f>
        <v>-188.17059406436604</v>
      </c>
      <c r="AI299" s="40">
        <f>'d-beta'!T299/'d-beta'!Q299</f>
        <v>1.0091546437792427</v>
      </c>
      <c r="AJ299" s="40">
        <f>'d-beta'!Q299/'d-beta'!G299</f>
        <v>0.99821138676089405</v>
      </c>
      <c r="AK299" s="40">
        <f>'d-beta'!T299/'d-beta'!G299</f>
        <v>1.0073496564230739</v>
      </c>
      <c r="AL299" s="40" t="e">
        <f>'d-beta'!T301/'d-beta'!F301</f>
        <v>#N/A</v>
      </c>
      <c r="AN299" s="4">
        <f>'d-beta'!U299/'d-beta'!W299</f>
        <v>0.99755773519639312</v>
      </c>
      <c r="AO299" s="4">
        <f>'d-beta'!W299/'d-beta'!P299</f>
        <v>0.99400077183921898</v>
      </c>
      <c r="AP299" s="4">
        <f>'d-beta'!P299/'d-beta'!Q299</f>
        <v>1.0048386035473249</v>
      </c>
      <c r="AQ299" s="4">
        <f>'d-beta'!Q299/'d-beta'!G299</f>
        <v>0.99821138676089405</v>
      </c>
      <c r="AR299" s="4">
        <f>'d-beta'!U299/'d-beta'!G299</f>
        <v>0.99458886580225347</v>
      </c>
      <c r="AS299" s="4" t="e">
        <f>'d-beta'!U301/'d-beta'!F301</f>
        <v>#N/A</v>
      </c>
      <c r="AU299" s="53">
        <f t="shared" si="50"/>
        <v>9.1129940273296022</v>
      </c>
      <c r="AV299" s="12">
        <f t="shared" si="51"/>
        <v>-1.7902147176675782</v>
      </c>
      <c r="AW299" s="12">
        <f t="shared" si="52"/>
        <v>7.3227793096620859</v>
      </c>
      <c r="AX299" s="12" t="e">
        <f t="shared" si="48"/>
        <v>#N/A</v>
      </c>
      <c r="AY299" s="12"/>
      <c r="AZ299" s="53">
        <f t="shared" si="53"/>
        <v>-2.4452519969616286</v>
      </c>
      <c r="BA299" s="53">
        <f t="shared" si="54"/>
        <v>-6.0172958276562643</v>
      </c>
      <c r="BB299" s="12">
        <f t="shared" si="55"/>
        <v>4.8269351292757214</v>
      </c>
      <c r="BC299" s="12">
        <f t="shared" si="56"/>
        <v>-1.7902147176675782</v>
      </c>
      <c r="BD299" s="12">
        <f t="shared" si="57"/>
        <v>-5.4258274130097481</v>
      </c>
      <c r="BE299" s="12" t="e">
        <f t="shared" si="49"/>
        <v>#N/A</v>
      </c>
    </row>
    <row r="300" spans="1:57" x14ac:dyDescent="0.2">
      <c r="A300" s="72">
        <f>'d-beta'!A300</f>
        <v>590</v>
      </c>
      <c r="B300" s="44">
        <f t="shared" ref="B300:B355" si="58">1000/(A300+273.15)</f>
        <v>1.1585471818339803</v>
      </c>
      <c r="D300" s="40" t="e">
        <f>'d-beta'!F300/'d-beta'!J300</f>
        <v>#N/A</v>
      </c>
      <c r="E300" s="39">
        <f>'d-beta'!J300/'d-beta'!K300</f>
        <v>1.0179393244865989</v>
      </c>
      <c r="F300" s="39">
        <f>'d-beta'!K300/'d-beta'!L300</f>
        <v>0.96855572414526014</v>
      </c>
      <c r="G300" s="39">
        <f>'d-beta'!L300/'d-beta'!M300</f>
        <v>1.0031507814767215</v>
      </c>
      <c r="H300" s="39">
        <f>'d-beta'!M300/'d-beta'!P300</f>
        <v>1.0023257805786361</v>
      </c>
      <c r="I300" s="39">
        <f>'d-beta'!N300/'d-beta'!P300</f>
        <v>0.99931014218095093</v>
      </c>
      <c r="J300" s="39">
        <f>'d-beta'!P300/'d-beta'!Q300</f>
        <v>1.0048089279968935</v>
      </c>
      <c r="K300" s="39">
        <f>'d-beta'!Q300/'d-beta'!G300</f>
        <v>0.99820184567442038</v>
      </c>
      <c r="L300" s="133" t="e">
        <f>'d-beta'!F300/'d-beta'!R300</f>
        <v>#N/A</v>
      </c>
      <c r="M300" s="39">
        <f>'d-beta'!R300/'d-beta'!N300</f>
        <v>0.98424013449052217</v>
      </c>
      <c r="N300" s="39">
        <f>'d-beta'!R300/'d-beta'!P300</f>
        <v>0.983561148737922</v>
      </c>
      <c r="O300" s="133" t="e">
        <f>'d-beta'!F300/'d-beta'!S300</f>
        <v>#N/A</v>
      </c>
      <c r="P300" s="39">
        <f>'d-beta'!S300/'d-beta'!G300</f>
        <v>0.85681538067650687</v>
      </c>
      <c r="Q300" s="39">
        <f>'d-beta'!H300/'d-beta'!N300</f>
        <v>0.82929683555207057</v>
      </c>
      <c r="T300" s="75" t="e">
        <f>1000*LN(D300)</f>
        <v>#N/A</v>
      </c>
      <c r="U300" s="75">
        <f>1000*LN(E300)</f>
        <v>17.780313686598031</v>
      </c>
      <c r="V300" s="75">
        <f>1000*LN(F300)</f>
        <v>-31.949261243776007</v>
      </c>
      <c r="W300" s="75">
        <f>1000*LN(G300)</f>
        <v>3.1458281665691485</v>
      </c>
      <c r="X300" s="75">
        <f>1000*LN(H300)</f>
        <v>2.323080137264983</v>
      </c>
      <c r="Y300" s="75">
        <f>1000*LN(I300)</f>
        <v>-0.69009588044629233</v>
      </c>
      <c r="Z300" s="75">
        <f>1000*LN(J300)</f>
        <v>4.7974020395495005</v>
      </c>
      <c r="AA300" s="75">
        <f>1000*LN(K300)</f>
        <v>-1.799772945712478</v>
      </c>
      <c r="AB300" s="75" t="e">
        <f>1000*LN(L300)</f>
        <v>#N/A</v>
      </c>
      <c r="AC300" s="75">
        <f>1000*LN(M300)</f>
        <v>-15.88537258620077</v>
      </c>
      <c r="AD300" s="75">
        <f>1000*LN(N300)</f>
        <v>-16.575468466647038</v>
      </c>
      <c r="AE300" s="75" t="e">
        <f>1000*LN(O300)</f>
        <v>#N/A</v>
      </c>
      <c r="AF300" s="75">
        <f>1000*LN(P300)</f>
        <v>-154.53280870660817</v>
      </c>
      <c r="AG300" s="75">
        <f>1000*LN(Q300)</f>
        <v>-187.17712333827563</v>
      </c>
      <c r="AI300" s="40">
        <f>'d-beta'!T300/'d-beta'!Q300</f>
        <v>1.0091037755120984</v>
      </c>
      <c r="AJ300" s="40">
        <f>'d-beta'!Q300/'d-beta'!G300</f>
        <v>0.99820184567442038</v>
      </c>
      <c r="AK300" s="40">
        <f>'d-beta'!T300/'d-beta'!G300</f>
        <v>1.0072892511932026</v>
      </c>
      <c r="AL300" s="40" t="e">
        <f>'d-beta'!T302/'d-beta'!F302</f>
        <v>#N/A</v>
      </c>
      <c r="AN300" s="4">
        <f>'d-beta'!U300/'d-beta'!W300</f>
        <v>0.99756466926687293</v>
      </c>
      <c r="AO300" s="4">
        <f>'d-beta'!W300/'d-beta'!P300</f>
        <v>0.99403586301732183</v>
      </c>
      <c r="AP300" s="4">
        <f>'d-beta'!P300/'d-beta'!Q300</f>
        <v>1.0048089279968935</v>
      </c>
      <c r="AQ300" s="4">
        <f>'d-beta'!Q300/'d-beta'!G300</f>
        <v>0.99820184567442038</v>
      </c>
      <c r="AR300" s="4">
        <f>'d-beta'!U300/'d-beta'!G300</f>
        <v>0.99459201074732539</v>
      </c>
      <c r="AS300" s="4" t="e">
        <f>'d-beta'!U302/'d-beta'!F302</f>
        <v>#N/A</v>
      </c>
      <c r="AU300" s="53">
        <f t="shared" si="50"/>
        <v>9.0625859461157798</v>
      </c>
      <c r="AV300" s="12">
        <f t="shared" si="51"/>
        <v>-1.799772945712478</v>
      </c>
      <c r="AW300" s="12">
        <f t="shared" si="52"/>
        <v>7.2628130004032636</v>
      </c>
      <c r="AX300" s="12" t="e">
        <f t="shared" si="48"/>
        <v>#N/A</v>
      </c>
      <c r="AY300" s="12"/>
      <c r="AZ300" s="53">
        <f t="shared" si="53"/>
        <v>-2.4383009743433486</v>
      </c>
      <c r="BA300" s="53">
        <f t="shared" si="54"/>
        <v>-5.9819934821247598</v>
      </c>
      <c r="BB300" s="12">
        <f t="shared" si="55"/>
        <v>4.7974020395495005</v>
      </c>
      <c r="BC300" s="12">
        <f t="shared" si="56"/>
        <v>-1.799772945712478</v>
      </c>
      <c r="BD300" s="12">
        <f t="shared" si="57"/>
        <v>-5.4226653626311236</v>
      </c>
      <c r="BE300" s="12" t="e">
        <f t="shared" si="49"/>
        <v>#N/A</v>
      </c>
    </row>
    <row r="301" spans="1:57" x14ac:dyDescent="0.2">
      <c r="A301" s="72">
        <f>'d-beta'!A301</f>
        <v>592</v>
      </c>
      <c r="B301" s="44">
        <f t="shared" si="58"/>
        <v>1.1558689244639657</v>
      </c>
      <c r="D301" s="40" t="e">
        <f>'d-beta'!F301/'d-beta'!J301</f>
        <v>#N/A</v>
      </c>
      <c r="E301" s="39">
        <f>'d-beta'!J301/'d-beta'!K301</f>
        <v>1.0178952061613256</v>
      </c>
      <c r="F301" s="39">
        <f>'d-beta'!K301/'d-beta'!L301</f>
        <v>0.96862188304197361</v>
      </c>
      <c r="G301" s="39">
        <f>'d-beta'!L301/'d-beta'!M301</f>
        <v>1.0031929351857896</v>
      </c>
      <c r="H301" s="39">
        <f>'d-beta'!M301/'d-beta'!P301</f>
        <v>1.0022925434565795</v>
      </c>
      <c r="I301" s="39">
        <f>'d-beta'!N301/'d-beta'!P301</f>
        <v>0.99928263807553985</v>
      </c>
      <c r="J301" s="39">
        <f>'d-beta'!P301/'d-beta'!Q301</f>
        <v>1.0047770694203944</v>
      </c>
      <c r="K301" s="39">
        <f>'d-beta'!Q301/'d-beta'!G301</f>
        <v>0.99818832464188523</v>
      </c>
      <c r="L301" s="133" t="e">
        <f>'d-beta'!F301/'d-beta'!R301</f>
        <v>#N/A</v>
      </c>
      <c r="M301" s="39">
        <f>'d-beta'!R301/'d-beta'!N301</f>
        <v>0.98431463590311385</v>
      </c>
      <c r="N301" s="39">
        <f>'d-beta'!R301/'d-beta'!P301</f>
        <v>0.98360852606162807</v>
      </c>
      <c r="O301" s="133" t="e">
        <f>'d-beta'!F301/'d-beta'!S301</f>
        <v>#N/A</v>
      </c>
      <c r="P301" s="39">
        <f>'d-beta'!S301/'d-beta'!G301</f>
        <v>0.85729285987017945</v>
      </c>
      <c r="Q301" s="39">
        <f>'d-beta'!H301/'d-beta'!N301</f>
        <v>0.83011589906602135</v>
      </c>
      <c r="T301" s="75" t="e">
        <f>1000*LN(D301)</f>
        <v>#N/A</v>
      </c>
      <c r="U301" s="75">
        <f>1000*LN(E301)</f>
        <v>17.736971927121974</v>
      </c>
      <c r="V301" s="75">
        <f>1000*LN(F301)</f>
        <v>-31.88095682347533</v>
      </c>
      <c r="W301" s="75">
        <f>1000*LN(G301)</f>
        <v>3.1878485928043299</v>
      </c>
      <c r="X301" s="75">
        <f>1000*LN(H301)</f>
        <v>2.2899195882855174</v>
      </c>
      <c r="Y301" s="75">
        <f>1000*LN(I301)</f>
        <v>-0.71761935164514923</v>
      </c>
      <c r="Z301" s="75">
        <f>1000*LN(J301)</f>
        <v>4.7656954327730441</v>
      </c>
      <c r="AA301" s="75">
        <f>1000*LN(K301)</f>
        <v>-1.8133184266874942</v>
      </c>
      <c r="AB301" s="75" t="e">
        <f>1000*LN(L301)</f>
        <v>#N/A</v>
      </c>
      <c r="AC301" s="75">
        <f>1000*LN(M301)</f>
        <v>-15.809681105579829</v>
      </c>
      <c r="AD301" s="75">
        <f>1000*LN(N301)</f>
        <v>-16.527300457225014</v>
      </c>
      <c r="AE301" s="75" t="e">
        <f>1000*LN(O301)</f>
        <v>#N/A</v>
      </c>
      <c r="AF301" s="75">
        <f>1000*LN(P301)</f>
        <v>-153.97569195665278</v>
      </c>
      <c r="AG301" s="75">
        <f>1000*LN(Q301)</f>
        <v>-186.18995051095035</v>
      </c>
      <c r="AI301" s="40">
        <f>'d-beta'!T301/'d-beta'!Q301</f>
        <v>1.0090545243949072</v>
      </c>
      <c r="AJ301" s="40">
        <f>'d-beta'!Q301/'d-beta'!G301</f>
        <v>0.99818832464188523</v>
      </c>
      <c r="AK301" s="40">
        <f>'d-beta'!T301/'d-beta'!G301</f>
        <v>1.0072264451780668</v>
      </c>
      <c r="AL301" s="40" t="e">
        <f>'d-beta'!T303/'d-beta'!F303</f>
        <v>#N/A</v>
      </c>
      <c r="AN301" s="4">
        <f>'d-beta'!U301/'d-beta'!W301</f>
        <v>0.99757364730492615</v>
      </c>
      <c r="AO301" s="4">
        <f>'d-beta'!W301/'d-beta'!P301</f>
        <v>0.99407513008576154</v>
      </c>
      <c r="AP301" s="4">
        <f>'d-beta'!P301/'d-beta'!Q301</f>
        <v>1.0047770694203944</v>
      </c>
      <c r="AQ301" s="4">
        <f>'d-beta'!Q301/'d-beta'!G301</f>
        <v>0.99818832464188523</v>
      </c>
      <c r="AR301" s="4">
        <f>'d-beta'!U301/'d-beta'!G301</f>
        <v>0.99459524289337553</v>
      </c>
      <c r="AS301" s="4" t="e">
        <f>'d-beta'!U303/'d-beta'!F303</f>
        <v>#N/A</v>
      </c>
      <c r="AU301" s="53">
        <f t="shared" si="50"/>
        <v>9.0137779639042002</v>
      </c>
      <c r="AV301" s="12">
        <f t="shared" si="51"/>
        <v>-1.8133184266874942</v>
      </c>
      <c r="AW301" s="12">
        <f t="shared" si="52"/>
        <v>7.2004595372168181</v>
      </c>
      <c r="AX301" s="12" t="e">
        <f t="shared" si="48"/>
        <v>#N/A</v>
      </c>
      <c r="AY301" s="12"/>
      <c r="AZ301" s="53">
        <f t="shared" si="53"/>
        <v>-2.4293010589202342</v>
      </c>
      <c r="BA301" s="53">
        <f t="shared" si="54"/>
        <v>-5.9424915945731751</v>
      </c>
      <c r="BB301" s="12">
        <f t="shared" si="55"/>
        <v>4.7656954327730441</v>
      </c>
      <c r="BC301" s="12">
        <f t="shared" si="56"/>
        <v>-1.8133184266874942</v>
      </c>
      <c r="BD301" s="12">
        <f t="shared" si="57"/>
        <v>-5.4194156474077593</v>
      </c>
      <c r="BE301" s="12" t="e">
        <f t="shared" si="49"/>
        <v>#N/A</v>
      </c>
    </row>
    <row r="302" spans="1:57" x14ac:dyDescent="0.2">
      <c r="A302" s="72">
        <f>'d-beta'!A302</f>
        <v>594</v>
      </c>
      <c r="B302" s="44">
        <f t="shared" si="58"/>
        <v>1.153203021391916</v>
      </c>
      <c r="D302" s="40" t="e">
        <f>'d-beta'!F302/'d-beta'!J302</f>
        <v>#N/A</v>
      </c>
      <c r="E302" s="39">
        <f>'d-beta'!J302/'d-beta'!K302</f>
        <v>1.0178505862482559</v>
      </c>
      <c r="F302" s="39">
        <f>'d-beta'!K302/'d-beta'!L302</f>
        <v>0.96868886860232128</v>
      </c>
      <c r="G302" s="39">
        <f>'d-beta'!L302/'d-beta'!M302</f>
        <v>1.0032411730072734</v>
      </c>
      <c r="H302" s="39">
        <f>'d-beta'!M302/'d-beta'!P302</f>
        <v>1.0022531693598749</v>
      </c>
      <c r="I302" s="39">
        <f>'d-beta'!N302/'d-beta'!P302</f>
        <v>0.9992490741980995</v>
      </c>
      <c r="J302" s="39">
        <f>'d-beta'!P302/'d-beta'!Q302</f>
        <v>1.0047490141114805</v>
      </c>
      <c r="K302" s="39">
        <f>'d-beta'!Q302/'d-beta'!G302</f>
        <v>0.99817675836386222</v>
      </c>
      <c r="L302" s="133" t="e">
        <f>'d-beta'!F302/'d-beta'!R302</f>
        <v>#N/A</v>
      </c>
      <c r="M302" s="39">
        <f>'d-beta'!R302/'d-beta'!N302</f>
        <v>0.98438963285514036</v>
      </c>
      <c r="N302" s="39">
        <f>'d-beta'!R302/'d-beta'!P302</f>
        <v>0.98365042928070601</v>
      </c>
      <c r="O302" s="133" t="e">
        <f>'d-beta'!F302/'d-beta'!S302</f>
        <v>#N/A</v>
      </c>
      <c r="P302" s="39">
        <f>'d-beta'!S302/'d-beta'!G302</f>
        <v>0.85776797403202953</v>
      </c>
      <c r="Q302" s="39">
        <f>'d-beta'!H302/'d-beta'!N302</f>
        <v>0.83092844999850879</v>
      </c>
      <c r="T302" s="75" t="e">
        <f>1000*LN(D302)</f>
        <v>#N/A</v>
      </c>
      <c r="U302" s="75">
        <f>1000*LN(E302)</f>
        <v>17.693135497992941</v>
      </c>
      <c r="V302" s="75">
        <f>1000*LN(F302)</f>
        <v>-31.811803683931238</v>
      </c>
      <c r="W302" s="75">
        <f>1000*LN(G302)</f>
        <v>3.2359317282496529</v>
      </c>
      <c r="X302" s="75">
        <f>1000*LN(H302)</f>
        <v>2.2506347803033968</v>
      </c>
      <c r="Y302" s="75">
        <f>1000*LN(I302)</f>
        <v>-0.75120788790643112</v>
      </c>
      <c r="Z302" s="75">
        <f>1000*LN(J302)</f>
        <v>4.7377731190040944</v>
      </c>
      <c r="AA302" s="75">
        <f>1000*LN(K302)</f>
        <v>-1.824905764215685</v>
      </c>
      <c r="AB302" s="75" t="e">
        <f>1000*LN(L302)</f>
        <v>#N/A</v>
      </c>
      <c r="AC302" s="75">
        <f>1000*LN(M302)</f>
        <v>-15.733491955941737</v>
      </c>
      <c r="AD302" s="75">
        <f>1000*LN(N302)</f>
        <v>-16.484699843848237</v>
      </c>
      <c r="AE302" s="75" t="e">
        <f>1000*LN(O302)</f>
        <v>#N/A</v>
      </c>
      <c r="AF302" s="75">
        <f>1000*LN(P302)</f>
        <v>-153.42164260212007</v>
      </c>
      <c r="AG302" s="75">
        <f>1000*LN(Q302)</f>
        <v>-185.211588918427</v>
      </c>
      <c r="AI302" s="40">
        <f>'d-beta'!T302/'d-beta'!Q302</f>
        <v>1.0090089762495189</v>
      </c>
      <c r="AJ302" s="40">
        <f>'d-beta'!Q302/'d-beta'!G302</f>
        <v>0.99817675836386222</v>
      </c>
      <c r="AK302" s="40">
        <f>'d-beta'!T302/'d-beta'!G302</f>
        <v>1.007169309072784</v>
      </c>
      <c r="AL302" s="40" t="e">
        <f>'d-beta'!T304/'d-beta'!F304</f>
        <v>#N/A</v>
      </c>
      <c r="AN302" s="4">
        <f>'d-beta'!U302/'d-beta'!W302</f>
        <v>0.99758270567862362</v>
      </c>
      <c r="AO302" s="4">
        <f>'d-beta'!W302/'d-beta'!P302</f>
        <v>0.99411069373743888</v>
      </c>
      <c r="AP302" s="4">
        <f>'d-beta'!P302/'d-beta'!Q302</f>
        <v>1.0047490141114805</v>
      </c>
      <c r="AQ302" s="4">
        <f>'d-beta'!Q302/'d-beta'!G302</f>
        <v>0.99817675836386222</v>
      </c>
      <c r="AR302" s="4">
        <f>'d-beta'!U302/'d-beta'!G302</f>
        <v>0.99460055970649119</v>
      </c>
      <c r="AS302" s="4" t="e">
        <f>'d-beta'!U304/'d-beta'!F304</f>
        <v>#N/A</v>
      </c>
      <c r="AU302" s="53">
        <f t="shared" si="50"/>
        <v>8.9686375157652254</v>
      </c>
      <c r="AV302" s="12">
        <f t="shared" si="51"/>
        <v>-1.824905764215685</v>
      </c>
      <c r="AW302" s="12">
        <f t="shared" si="52"/>
        <v>7.1437317515495309</v>
      </c>
      <c r="AX302" s="12" t="e">
        <f t="shared" si="48"/>
        <v>#N/A</v>
      </c>
      <c r="AY302" s="12"/>
      <c r="AZ302" s="53">
        <f t="shared" si="53"/>
        <v>-2.4202206941819173</v>
      </c>
      <c r="BA302" s="53">
        <f t="shared" si="54"/>
        <v>-5.9067166169478487</v>
      </c>
      <c r="BB302" s="12">
        <f t="shared" si="55"/>
        <v>4.7377731190040944</v>
      </c>
      <c r="BC302" s="12">
        <f t="shared" si="56"/>
        <v>-1.824905764215685</v>
      </c>
      <c r="BD302" s="12">
        <f t="shared" si="57"/>
        <v>-5.414069956341323</v>
      </c>
      <c r="BE302" s="12" t="e">
        <f t="shared" si="49"/>
        <v>#N/A</v>
      </c>
    </row>
    <row r="303" spans="1:57" x14ac:dyDescent="0.2">
      <c r="A303" s="72">
        <f>'d-beta'!A303</f>
        <v>596</v>
      </c>
      <c r="B303" s="44">
        <f t="shared" si="58"/>
        <v>1.1505493873324513</v>
      </c>
      <c r="D303" s="40" t="e">
        <f>'d-beta'!F303/'d-beta'!J303</f>
        <v>#N/A</v>
      </c>
      <c r="E303" s="39">
        <f>'d-beta'!J303/'d-beta'!K303</f>
        <v>1.0178054642664442</v>
      </c>
      <c r="F303" s="39">
        <f>'d-beta'!K303/'d-beta'!L303</f>
        <v>0.96876243651807181</v>
      </c>
      <c r="G303" s="39">
        <f>'d-beta'!L303/'d-beta'!M303</f>
        <v>1.0032835927629855</v>
      </c>
      <c r="H303" s="39">
        <f>'d-beta'!M303/'d-beta'!P303</f>
        <v>1.0022176010300399</v>
      </c>
      <c r="I303" s="39">
        <f>'d-beta'!N303/'d-beta'!P303</f>
        <v>0.99921938146604206</v>
      </c>
      <c r="J303" s="39">
        <f>'d-beta'!P303/'d-beta'!Q303</f>
        <v>1.0047147338706353</v>
      </c>
      <c r="K303" s="39">
        <f>'d-beta'!Q303/'d-beta'!G303</f>
        <v>0.99816717753927275</v>
      </c>
      <c r="L303" s="133" t="e">
        <f>'d-beta'!F303/'d-beta'!R303</f>
        <v>#N/A</v>
      </c>
      <c r="M303" s="39">
        <f>'d-beta'!R303/'d-beta'!N303</f>
        <v>0.98446521858674729</v>
      </c>
      <c r="N303" s="39">
        <f>'d-beta'!R303/'d-beta'!P303</f>
        <v>0.98369672679108155</v>
      </c>
      <c r="O303" s="133" t="e">
        <f>'d-beta'!F303/'d-beta'!S303</f>
        <v>#N/A</v>
      </c>
      <c r="P303" s="39">
        <f>'d-beta'!S303/'d-beta'!G303</f>
        <v>0.85823555132282736</v>
      </c>
      <c r="Q303" s="39">
        <f>'d-beta'!H303/'d-beta'!N303</f>
        <v>0.8317414017764283</v>
      </c>
      <c r="T303" s="75" t="e">
        <f>1000*LN(D303)</f>
        <v>#N/A</v>
      </c>
      <c r="U303" s="75">
        <f>1000*LN(E303)</f>
        <v>17.648803861705371</v>
      </c>
      <c r="V303" s="75">
        <f>1000*LN(F303)</f>
        <v>-31.735860700908688</v>
      </c>
      <c r="W303" s="75">
        <f>1000*LN(G303)</f>
        <v>3.2782135444943679</v>
      </c>
      <c r="X303" s="75">
        <f>1000*LN(H303)</f>
        <v>2.2151457820459735</v>
      </c>
      <c r="Y303" s="75">
        <f>1000*LN(I303)</f>
        <v>-0.7809233752592275</v>
      </c>
      <c r="Z303" s="75">
        <f>1000*LN(J303)</f>
        <v>4.703654323994197</v>
      </c>
      <c r="AA303" s="75">
        <f>1000*LN(K303)</f>
        <v>-1.8345041349345066</v>
      </c>
      <c r="AB303" s="75" t="e">
        <f>1000*LN(L303)</f>
        <v>#N/A</v>
      </c>
      <c r="AC303" s="75">
        <f>1000*LN(M303)</f>
        <v>-15.656710539994585</v>
      </c>
      <c r="AD303" s="75">
        <f>1000*LN(N303)</f>
        <v>-16.437633915253777</v>
      </c>
      <c r="AE303" s="75" t="e">
        <f>1000*LN(O303)</f>
        <v>#N/A</v>
      </c>
      <c r="AF303" s="75">
        <f>1000*LN(P303)</f>
        <v>-152.87668183081516</v>
      </c>
      <c r="AG303" s="75">
        <f>1000*LN(Q303)</f>
        <v>-184.23370164653755</v>
      </c>
      <c r="AI303" s="40">
        <f>'d-beta'!T303/'d-beta'!Q303</f>
        <v>1.0089570436010811</v>
      </c>
      <c r="AJ303" s="40">
        <f>'d-beta'!Q303/'d-beta'!G303</f>
        <v>0.99816717753927275</v>
      </c>
      <c r="AK303" s="40">
        <f>'d-beta'!T303/'d-beta'!G303</f>
        <v>1.00710780446966</v>
      </c>
      <c r="AL303" s="40" t="e">
        <f>'d-beta'!T305/'d-beta'!F305</f>
        <v>#N/A</v>
      </c>
      <c r="AN303" s="4">
        <f>'d-beta'!U303/'d-beta'!W303</f>
        <v>0.99758785327661936</v>
      </c>
      <c r="AO303" s="4">
        <f>'d-beta'!W303/'d-beta'!P303</f>
        <v>0.99415048001349382</v>
      </c>
      <c r="AP303" s="4">
        <f>'d-beta'!P303/'d-beta'!Q303</f>
        <v>1.0047147338706353</v>
      </c>
      <c r="AQ303" s="4">
        <f>'d-beta'!Q303/'d-beta'!G303</f>
        <v>0.99816717753927275</v>
      </c>
      <c r="AR303" s="4">
        <f>'d-beta'!U303/'d-beta'!G303</f>
        <v>0.99460201587164898</v>
      </c>
      <c r="AS303" s="4" t="e">
        <f>'d-beta'!U305/'d-beta'!F305</f>
        <v>#N/A</v>
      </c>
      <c r="AU303" s="53">
        <f t="shared" si="50"/>
        <v>8.9171672254447323</v>
      </c>
      <c r="AV303" s="12">
        <f t="shared" si="51"/>
        <v>-1.8345041349345066</v>
      </c>
      <c r="AW303" s="12">
        <f t="shared" si="52"/>
        <v>7.0826630905101471</v>
      </c>
      <c r="AX303" s="12" t="e">
        <f t="shared" si="48"/>
        <v>#N/A</v>
      </c>
      <c r="AY303" s="12"/>
      <c r="AZ303" s="53">
        <f t="shared" si="53"/>
        <v>-2.4150606360879827</v>
      </c>
      <c r="BA303" s="53">
        <f t="shared" si="54"/>
        <v>-5.866695440066751</v>
      </c>
      <c r="BB303" s="12">
        <f t="shared" si="55"/>
        <v>4.703654323994197</v>
      </c>
      <c r="BC303" s="12">
        <f t="shared" si="56"/>
        <v>-1.8345041349345066</v>
      </c>
      <c r="BD303" s="12">
        <f t="shared" si="57"/>
        <v>-5.412605887095018</v>
      </c>
      <c r="BE303" s="12" t="e">
        <f t="shared" si="49"/>
        <v>#N/A</v>
      </c>
    </row>
    <row r="304" spans="1:57" x14ac:dyDescent="0.2">
      <c r="A304" s="72">
        <f>'d-beta'!A304</f>
        <v>598</v>
      </c>
      <c r="B304" s="44">
        <f t="shared" si="58"/>
        <v>1.1479079377833898</v>
      </c>
      <c r="D304" s="40" t="e">
        <f>'d-beta'!F304/'d-beta'!J304</f>
        <v>#N/A</v>
      </c>
      <c r="E304" s="39">
        <f>'d-beta'!J304/'d-beta'!K304</f>
        <v>1.0177599488886977</v>
      </c>
      <c r="F304" s="39">
        <f>'d-beta'!K304/'d-beta'!L304</f>
        <v>0.96883090602848487</v>
      </c>
      <c r="G304" s="39">
        <f>'d-beta'!L304/'d-beta'!M304</f>
        <v>1.0033261277185272</v>
      </c>
      <c r="H304" s="39">
        <f>'d-beta'!M304/'d-beta'!P304</f>
        <v>1.0021818495387111</v>
      </c>
      <c r="I304" s="39">
        <f>'d-beta'!N304/'d-beta'!P304</f>
        <v>0.99918359855270311</v>
      </c>
      <c r="J304" s="39">
        <f>'d-beta'!P304/'d-beta'!Q304</f>
        <v>1.0046882890784126</v>
      </c>
      <c r="K304" s="39">
        <f>'d-beta'!Q304/'d-beta'!G304</f>
        <v>0.99815557835468816</v>
      </c>
      <c r="L304" s="133" t="e">
        <f>'d-beta'!F304/'d-beta'!R304</f>
        <v>#N/A</v>
      </c>
      <c r="M304" s="39">
        <f>'d-beta'!R304/'d-beta'!N304</f>
        <v>0.9845472894867664</v>
      </c>
      <c r="N304" s="39">
        <f>'d-beta'!R304/'d-beta'!P304</f>
        <v>0.98374350365469709</v>
      </c>
      <c r="O304" s="133" t="e">
        <f>'d-beta'!F304/'d-beta'!S304</f>
        <v>#N/A</v>
      </c>
      <c r="P304" s="39">
        <f>'d-beta'!S304/'d-beta'!G304</f>
        <v>0.85870667666916722</v>
      </c>
      <c r="Q304" s="39">
        <f>'d-beta'!H304/'d-beta'!N304</f>
        <v>0.83254772072519934</v>
      </c>
      <c r="T304" s="75" t="e">
        <f>1000*LN(D304)</f>
        <v>#N/A</v>
      </c>
      <c r="U304" s="75">
        <f>1000*LN(E304)</f>
        <v>17.604083728950133</v>
      </c>
      <c r="V304" s="75">
        <f>1000*LN(F304)</f>
        <v>-31.665185901467467</v>
      </c>
      <c r="W304" s="75">
        <f>1000*LN(G304)</f>
        <v>3.3206083909998494</v>
      </c>
      <c r="X304" s="75">
        <f>1000*LN(H304)</f>
        <v>2.17947276155859</v>
      </c>
      <c r="Y304" s="75">
        <f>1000*LN(I304)</f>
        <v>-0.81673488444986408</v>
      </c>
      <c r="Z304" s="75">
        <f>1000*LN(J304)</f>
        <v>4.6773332804581855</v>
      </c>
      <c r="AA304" s="75">
        <f>1000*LN(K304)</f>
        <v>-1.8461246853194417</v>
      </c>
      <c r="AB304" s="75" t="e">
        <f>1000*LN(L304)</f>
        <v>#N/A</v>
      </c>
      <c r="AC304" s="75">
        <f>1000*LN(M304)</f>
        <v>-15.573348042569993</v>
      </c>
      <c r="AD304" s="75">
        <f>1000*LN(N304)</f>
        <v>-16.39008292701994</v>
      </c>
      <c r="AE304" s="75" t="e">
        <f>1000*LN(O304)</f>
        <v>#N/A</v>
      </c>
      <c r="AF304" s="75">
        <f>1000*LN(P304)</f>
        <v>-152.32788601173252</v>
      </c>
      <c r="AG304" s="75">
        <f>1000*LN(Q304)</f>
        <v>-183.2647365779606</v>
      </c>
      <c r="AI304" s="40">
        <f>'d-beta'!T304/'d-beta'!Q304</f>
        <v>1.0089128338305977</v>
      </c>
      <c r="AJ304" s="40">
        <f>'d-beta'!Q304/'d-beta'!G304</f>
        <v>0.99815557835468816</v>
      </c>
      <c r="AK304" s="40">
        <f>'d-beta'!T304/'d-beta'!G304</f>
        <v>1.0070519731616476</v>
      </c>
      <c r="AL304" s="40" t="e">
        <f>'d-beta'!T306/'d-beta'!F306</f>
        <v>#N/A</v>
      </c>
      <c r="AN304" s="4">
        <f>'d-beta'!U304/'d-beta'!W304</f>
        <v>0.99759304395407722</v>
      </c>
      <c r="AO304" s="4">
        <f>'d-beta'!W304/'d-beta'!P304</f>
        <v>0.99418652362708793</v>
      </c>
      <c r="AP304" s="4">
        <f>'d-beta'!P304/'d-beta'!Q304</f>
        <v>1.0046882890784126</v>
      </c>
      <c r="AQ304" s="4">
        <f>'d-beta'!Q304/'d-beta'!G304</f>
        <v>0.99815557835468816</v>
      </c>
      <c r="AR304" s="4">
        <f>'d-beta'!U304/'d-beta'!G304</f>
        <v>0.99460551355066495</v>
      </c>
      <c r="AS304" s="4" t="e">
        <f>'d-beta'!U306/'d-beta'!F306</f>
        <v>#N/A</v>
      </c>
      <c r="AU304" s="53">
        <f t="shared" si="50"/>
        <v>8.8733489683956659</v>
      </c>
      <c r="AV304" s="12">
        <f t="shared" si="51"/>
        <v>-1.8461246853194417</v>
      </c>
      <c r="AW304" s="12">
        <f t="shared" si="52"/>
        <v>7.0272242830762091</v>
      </c>
      <c r="AX304" s="12" t="e">
        <f t="shared" si="48"/>
        <v>#N/A</v>
      </c>
      <c r="AY304" s="12"/>
      <c r="AZ304" s="53">
        <f t="shared" si="53"/>
        <v>-2.4098574212165169</v>
      </c>
      <c r="BA304" s="53">
        <f t="shared" si="54"/>
        <v>-5.8304404052994458</v>
      </c>
      <c r="BB304" s="12">
        <f t="shared" si="55"/>
        <v>4.6773332804581855</v>
      </c>
      <c r="BC304" s="12">
        <f t="shared" si="56"/>
        <v>-1.8461246853194417</v>
      </c>
      <c r="BD304" s="12">
        <f t="shared" si="57"/>
        <v>-5.409089231377358</v>
      </c>
      <c r="BE304" s="12" t="e">
        <f t="shared" si="49"/>
        <v>#N/A</v>
      </c>
    </row>
    <row r="305" spans="1:57" x14ac:dyDescent="0.2">
      <c r="A305" s="72">
        <f>'d-beta'!A305</f>
        <v>600</v>
      </c>
      <c r="B305" s="44">
        <f t="shared" si="58"/>
        <v>1.1452785890167783</v>
      </c>
      <c r="D305" s="40" t="e">
        <f>'d-beta'!F305/'d-beta'!J305</f>
        <v>#N/A</v>
      </c>
      <c r="E305" s="39">
        <f>'d-beta'!J305/'d-beta'!K305</f>
        <v>1.0177140395149873</v>
      </c>
      <c r="F305" s="39">
        <f>'d-beta'!K305/'d-beta'!L305</f>
        <v>0.96889424281096814</v>
      </c>
      <c r="G305" s="39">
        <f>'d-beta'!L305/'d-beta'!M305</f>
        <v>1.0033747801007649</v>
      </c>
      <c r="H305" s="39">
        <f>'d-beta'!M305/'d-beta'!P305</f>
        <v>1.0021439350903503</v>
      </c>
      <c r="I305" s="39">
        <f>'d-beta'!N305/'d-beta'!P305</f>
        <v>0.99915768744087863</v>
      </c>
      <c r="J305" s="39">
        <f>'d-beta'!P305/'d-beta'!Q305</f>
        <v>1.0046576291218685</v>
      </c>
      <c r="K305" s="39">
        <f>'d-beta'!Q305/'d-beta'!G305</f>
        <v>0.99814396691866858</v>
      </c>
      <c r="L305" s="133" t="e">
        <f>'d-beta'!F305/'d-beta'!R305</f>
        <v>#N/A</v>
      </c>
      <c r="M305" s="39">
        <f>'d-beta'!R305/'d-beta'!N305</f>
        <v>0.98461206068753604</v>
      </c>
      <c r="N305" s="39">
        <f>'d-beta'!R305/'d-beta'!P305</f>
        <v>0.98378270958295655</v>
      </c>
      <c r="O305" s="133" t="e">
        <f>'d-beta'!F305/'d-beta'!S305</f>
        <v>#N/A</v>
      </c>
      <c r="P305" s="39">
        <f>'d-beta'!S305/'d-beta'!G305</f>
        <v>0.85917017438364407</v>
      </c>
      <c r="Q305" s="39">
        <f>'d-beta'!H305/'d-beta'!N305</f>
        <v>0.8333433358939889</v>
      </c>
      <c r="T305" s="75" t="e">
        <f>1000*LN(D305)</f>
        <v>#N/A</v>
      </c>
      <c r="U305" s="75">
        <f>1000*LN(E305)</f>
        <v>17.558974458107329</v>
      </c>
      <c r="V305" s="75">
        <f>1000*LN(F305)</f>
        <v>-31.599813593590099</v>
      </c>
      <c r="W305" s="75">
        <f>1000*LN(G305)</f>
        <v>3.3690983100082748</v>
      </c>
      <c r="X305" s="75">
        <f>1000*LN(H305)</f>
        <v>2.1416401410772696</v>
      </c>
      <c r="Y305" s="75">
        <f>1000*LN(I305)</f>
        <v>-0.84266750367516596</v>
      </c>
      <c r="Z305" s="75">
        <f>1000*LN(J305)</f>
        <v>4.6468159302411607</v>
      </c>
      <c r="AA305" s="75">
        <f>1000*LN(K305)</f>
        <v>-1.8577576449593913</v>
      </c>
      <c r="AB305" s="75" t="e">
        <f>1000*LN(L305)</f>
        <v>#N/A</v>
      </c>
      <c r="AC305" s="75">
        <f>1000*LN(M305)</f>
        <v>-15.507562405884707</v>
      </c>
      <c r="AD305" s="75">
        <f>1000*LN(N305)</f>
        <v>-16.350229909559875</v>
      </c>
      <c r="AE305" s="75" t="e">
        <f>1000*LN(O305)</f>
        <v>#N/A</v>
      </c>
      <c r="AF305" s="75">
        <f>1000*LN(P305)</f>
        <v>-151.78826907069302</v>
      </c>
      <c r="AG305" s="75">
        <f>1000*LN(Q305)</f>
        <v>-182.30955379320423</v>
      </c>
      <c r="AI305" s="40">
        <f>'d-beta'!T305/'d-beta'!Q305</f>
        <v>1.0088642816289968</v>
      </c>
      <c r="AJ305" s="40">
        <f>'d-beta'!Q305/'d-beta'!G305</f>
        <v>0.99814396691866858</v>
      </c>
      <c r="AK305" s="40">
        <f>'d-beta'!T305/'d-beta'!G305</f>
        <v>1.0069917961477197</v>
      </c>
      <c r="AL305" s="40" t="e">
        <f>'d-beta'!T307/'d-beta'!F307</f>
        <v>#N/A</v>
      </c>
      <c r="AN305" s="4">
        <f>'d-beta'!U305/'d-beta'!W305</f>
        <v>0.99760432155973366</v>
      </c>
      <c r="AO305" s="4">
        <f>'d-beta'!W305/'d-beta'!P305</f>
        <v>0.99422281575399307</v>
      </c>
      <c r="AP305" s="4">
        <f>'d-beta'!P305/'d-beta'!Q305</f>
        <v>1.0046576291218685</v>
      </c>
      <c r="AQ305" s="4">
        <f>'d-beta'!Q305/'d-beta'!G305</f>
        <v>0.99814396691866858</v>
      </c>
      <c r="AR305" s="4">
        <f>'d-beta'!U305/'d-beta'!G305</f>
        <v>0.99461114116380955</v>
      </c>
      <c r="AS305" s="4" t="e">
        <f>'d-beta'!U307/'d-beta'!F307</f>
        <v>#N/A</v>
      </c>
      <c r="AU305" s="53">
        <f t="shared" si="50"/>
        <v>8.8252245236903359</v>
      </c>
      <c r="AV305" s="12">
        <f t="shared" si="51"/>
        <v>-1.8577576449593913</v>
      </c>
      <c r="AW305" s="12">
        <f t="shared" si="52"/>
        <v>6.9674668787309679</v>
      </c>
      <c r="AX305" s="12" t="e">
        <f t="shared" si="48"/>
        <v>#N/A</v>
      </c>
      <c r="AY305" s="12"/>
      <c r="AZ305" s="53">
        <f t="shared" si="53"/>
        <v>-2.3985526692641592</v>
      </c>
      <c r="BA305" s="53">
        <f t="shared" si="54"/>
        <v>-5.7939367275200278</v>
      </c>
      <c r="BB305" s="12">
        <f t="shared" si="55"/>
        <v>4.6468159302411607</v>
      </c>
      <c r="BC305" s="12">
        <f t="shared" si="56"/>
        <v>-1.8577576449593913</v>
      </c>
      <c r="BD305" s="12">
        <f t="shared" si="57"/>
        <v>-5.4034311115026066</v>
      </c>
      <c r="BE305" s="12" t="e">
        <f t="shared" si="49"/>
        <v>#N/A</v>
      </c>
    </row>
    <row r="306" spans="1:57" x14ac:dyDescent="0.2">
      <c r="A306" s="72">
        <f>'d-beta'!A306</f>
        <v>602</v>
      </c>
      <c r="B306" s="44">
        <f t="shared" si="58"/>
        <v>1.1426612580700453</v>
      </c>
      <c r="D306" s="40" t="e">
        <f>'d-beta'!F306/'d-beta'!J306</f>
        <v>#N/A</v>
      </c>
      <c r="E306" s="39">
        <f>'d-beta'!J306/'d-beta'!K306</f>
        <v>1.0176676266179907</v>
      </c>
      <c r="F306" s="39">
        <f>'d-beta'!K306/'d-beta'!L306</f>
        <v>0.96896417794508671</v>
      </c>
      <c r="G306" s="39">
        <f>'d-beta'!L306/'d-beta'!M306</f>
        <v>1.0034175735227988</v>
      </c>
      <c r="H306" s="39">
        <f>'d-beta'!M306/'d-beta'!P306</f>
        <v>1.002111852257547</v>
      </c>
      <c r="I306" s="39">
        <f>'d-beta'!N306/'d-beta'!P306</f>
        <v>0.99912567490003867</v>
      </c>
      <c r="J306" s="39">
        <f>'d-beta'!P306/'d-beta'!Q306</f>
        <v>1.0046247688728345</v>
      </c>
      <c r="K306" s="39">
        <f>'d-beta'!Q306/'d-beta'!G306</f>
        <v>0.99813434286928659</v>
      </c>
      <c r="L306" s="133" t="e">
        <f>'d-beta'!F306/'d-beta'!R306</f>
        <v>#N/A</v>
      </c>
      <c r="M306" s="39">
        <f>'d-beta'!R306/'d-beta'!N306</f>
        <v>0.98468921389396724</v>
      </c>
      <c r="N306" s="39">
        <f>'d-beta'!R306/'d-beta'!P306</f>
        <v>0.98382827539859852</v>
      </c>
      <c r="O306" s="133" t="e">
        <f>'d-beta'!F306/'d-beta'!S306</f>
        <v>#N/A</v>
      </c>
      <c r="P306" s="39">
        <f>'d-beta'!S306/'d-beta'!G306</f>
        <v>0.85963717864523403</v>
      </c>
      <c r="Q306" s="39">
        <f>'d-beta'!H306/'d-beta'!N306</f>
        <v>0.83414317328971432</v>
      </c>
      <c r="T306" s="75" t="e">
        <f>1000*LN(D306)</f>
        <v>#N/A</v>
      </c>
      <c r="U306" s="75">
        <f>1000*LN(E306)</f>
        <v>17.513368370780416</v>
      </c>
      <c r="V306" s="75">
        <f>1000*LN(F306)</f>
        <v>-31.527635839632563</v>
      </c>
      <c r="W306" s="75">
        <f>1000*LN(G306)</f>
        <v>3.4117468899305226</v>
      </c>
      <c r="X306" s="75">
        <f>1000*LN(H306)</f>
        <v>2.1096254321677761</v>
      </c>
      <c r="Y306" s="75">
        <f>1000*LN(I306)</f>
        <v>-0.87470754508870319</v>
      </c>
      <c r="Z306" s="75">
        <f>1000*LN(J306)</f>
        <v>4.6141074875954047</v>
      </c>
      <c r="AA306" s="75">
        <f>1000*LN(K306)</f>
        <v>-1.8673996365943963</v>
      </c>
      <c r="AB306" s="75" t="e">
        <f>1000*LN(L306)</f>
        <v>#N/A</v>
      </c>
      <c r="AC306" s="75">
        <f>1000*LN(M306)</f>
        <v>-15.42920648597898</v>
      </c>
      <c r="AD306" s="75">
        <f>1000*LN(N306)</f>
        <v>-16.303914031067723</v>
      </c>
      <c r="AE306" s="75" t="e">
        <f>1000*LN(O306)</f>
        <v>#N/A</v>
      </c>
      <c r="AF306" s="75">
        <f>1000*LN(P306)</f>
        <v>-151.24486404946271</v>
      </c>
      <c r="AG306" s="75">
        <f>1000*LN(Q306)</f>
        <v>-181.35022074593522</v>
      </c>
      <c r="AI306" s="40">
        <f>'d-beta'!T306/'d-beta'!Q306</f>
        <v>1.0088174141508941</v>
      </c>
      <c r="AJ306" s="40">
        <f>'d-beta'!Q306/'d-beta'!G306</f>
        <v>0.99813434286928659</v>
      </c>
      <c r="AK306" s="40">
        <f>'d-beta'!T306/'d-beta'!G306</f>
        <v>1.0069353067485955</v>
      </c>
      <c r="AL306" s="40" t="e">
        <f>'d-beta'!T308/'d-beta'!F308</f>
        <v>#N/A</v>
      </c>
      <c r="AN306" s="4">
        <f>'d-beta'!U306/'d-beta'!W306</f>
        <v>0.99761162946094384</v>
      </c>
      <c r="AO306" s="4">
        <f>'d-beta'!W306/'d-beta'!P306</f>
        <v>0.99426132907989628</v>
      </c>
      <c r="AP306" s="4">
        <f>'d-beta'!P306/'d-beta'!Q306</f>
        <v>1.0046247688728345</v>
      </c>
      <c r="AQ306" s="4">
        <f>'d-beta'!Q306/'d-beta'!G306</f>
        <v>0.99813434286928659</v>
      </c>
      <c r="AR306" s="4">
        <f>'d-beta'!U306/'d-beta'!G306</f>
        <v>0.99461483252730998</v>
      </c>
      <c r="AS306" s="4" t="e">
        <f>'d-beta'!U308/'d-beta'!F308</f>
        <v>#N/A</v>
      </c>
      <c r="AU306" s="53">
        <f t="shared" si="50"/>
        <v>8.778767762736285</v>
      </c>
      <c r="AV306" s="12">
        <f t="shared" si="51"/>
        <v>-1.8673996365943963</v>
      </c>
      <c r="AW306" s="12">
        <f t="shared" si="52"/>
        <v>6.9113681261418138</v>
      </c>
      <c r="AX306" s="12" t="e">
        <f t="shared" si="48"/>
        <v>#N/A</v>
      </c>
      <c r="AY306" s="12"/>
      <c r="AZ306" s="53">
        <f t="shared" si="53"/>
        <v>-2.3912272454608177</v>
      </c>
      <c r="BA306" s="53">
        <f t="shared" si="54"/>
        <v>-5.7552003604153814</v>
      </c>
      <c r="BB306" s="12">
        <f t="shared" si="55"/>
        <v>4.6141074875954047</v>
      </c>
      <c r="BC306" s="12">
        <f t="shared" si="56"/>
        <v>-1.8673996365943963</v>
      </c>
      <c r="BD306" s="12">
        <f t="shared" si="57"/>
        <v>-5.3997197548752061</v>
      </c>
      <c r="BE306" s="12" t="e">
        <f t="shared" si="49"/>
        <v>#N/A</v>
      </c>
    </row>
    <row r="307" spans="1:57" x14ac:dyDescent="0.2">
      <c r="A307" s="72">
        <f>'d-beta'!A307</f>
        <v>604</v>
      </c>
      <c r="B307" s="44">
        <f t="shared" si="58"/>
        <v>1.1400558627372741</v>
      </c>
      <c r="D307" s="40" t="e">
        <f>'d-beta'!F307/'d-beta'!J307</f>
        <v>#N/A</v>
      </c>
      <c r="E307" s="39">
        <f>'d-beta'!J307/'d-beta'!K307</f>
        <v>1.0176269971702891</v>
      </c>
      <c r="F307" s="39">
        <f>'d-beta'!K307/'d-beta'!L307</f>
        <v>0.96903476105516506</v>
      </c>
      <c r="G307" s="39">
        <f>'d-beta'!L307/'d-beta'!M307</f>
        <v>1.0034544700842891</v>
      </c>
      <c r="H307" s="39">
        <f>'d-beta'!M307/'d-beta'!P307</f>
        <v>1.002079604022025</v>
      </c>
      <c r="I307" s="39">
        <f>'d-beta'!N307/'d-beta'!P307</f>
        <v>0.99909957143591321</v>
      </c>
      <c r="J307" s="39">
        <f>'d-beta'!P307/'d-beta'!Q307</f>
        <v>1.0045957434611281</v>
      </c>
      <c r="K307" s="39">
        <f>'d-beta'!Q307/'d-beta'!G307</f>
        <v>0.99812671964415201</v>
      </c>
      <c r="L307" s="133" t="e">
        <f>'d-beta'!F307/'d-beta'!R307</f>
        <v>#N/A</v>
      </c>
      <c r="M307" s="39">
        <f>'d-beta'!R307/'d-beta'!N307</f>
        <v>0.98476102099351637</v>
      </c>
      <c r="N307" s="39">
        <f>'d-beta'!R307/'d-beta'!P307</f>
        <v>0.98387431404141457</v>
      </c>
      <c r="O307" s="133" t="e">
        <f>'d-beta'!F307/'d-beta'!S307</f>
        <v>#N/A</v>
      </c>
      <c r="P307" s="39">
        <f>'d-beta'!S307/'d-beta'!G307</f>
        <v>0.86010165644468051</v>
      </c>
      <c r="Q307" s="39">
        <f>'d-beta'!H307/'d-beta'!N307</f>
        <v>0.83493215069054461</v>
      </c>
      <c r="T307" s="75" t="e">
        <f>1000*LN(D307)</f>
        <v>#N/A</v>
      </c>
      <c r="U307" s="75">
        <f>1000*LN(E307)</f>
        <v>17.473443489898717</v>
      </c>
      <c r="V307" s="75">
        <f>1000*LN(F307)</f>
        <v>-31.454794612850499</v>
      </c>
      <c r="W307" s="75">
        <f>1000*LN(G307)</f>
        <v>3.4485171081534518</v>
      </c>
      <c r="X307" s="75">
        <f>1000*LN(H307)</f>
        <v>2.0774446388371883</v>
      </c>
      <c r="Y307" s="75">
        <f>1000*LN(I307)</f>
        <v>-0.90083419339805604</v>
      </c>
      <c r="Z307" s="75">
        <f>1000*LN(J307)</f>
        <v>4.585215276381958</v>
      </c>
      <c r="AA307" s="75">
        <f>1000*LN(K307)</f>
        <v>-1.8750371398025476</v>
      </c>
      <c r="AB307" s="75" t="e">
        <f>1000*LN(L307)</f>
        <v>#N/A</v>
      </c>
      <c r="AC307" s="75">
        <f>1000*LN(M307)</f>
        <v>-15.356285527318608</v>
      </c>
      <c r="AD307" s="75">
        <f>1000*LN(N307)</f>
        <v>-16.257119720716638</v>
      </c>
      <c r="AE307" s="75" t="e">
        <f>1000*LN(O307)</f>
        <v>#N/A</v>
      </c>
      <c r="AF307" s="75">
        <f>1000*LN(P307)</f>
        <v>-150.70469155203091</v>
      </c>
      <c r="AG307" s="75">
        <f>1000*LN(Q307)</f>
        <v>-180.40481409081306</v>
      </c>
      <c r="AI307" s="40">
        <f>'d-beta'!T307/'d-beta'!Q307</f>
        <v>1.0087722418923406</v>
      </c>
      <c r="AJ307" s="40">
        <f>'d-beta'!Q307/'d-beta'!G307</f>
        <v>0.99812671964415201</v>
      </c>
      <c r="AK307" s="40">
        <f>'d-beta'!T307/'d-beta'!G307</f>
        <v>1.0068825286680789</v>
      </c>
      <c r="AL307" s="40" t="e">
        <f>'d-beta'!T309/'d-beta'!F309</f>
        <v>#N/A</v>
      </c>
      <c r="AN307" s="4">
        <f>'d-beta'!U307/'d-beta'!W307</f>
        <v>0.99761903230584825</v>
      </c>
      <c r="AO307" s="4">
        <f>'d-beta'!W307/'d-beta'!P307</f>
        <v>0.99429606699171147</v>
      </c>
      <c r="AP307" s="4">
        <f>'d-beta'!P307/'d-beta'!Q307</f>
        <v>1.0045957434611281</v>
      </c>
      <c r="AQ307" s="4">
        <f>'d-beta'!Q307/'d-beta'!G307</f>
        <v>0.99812671964415201</v>
      </c>
      <c r="AR307" s="4">
        <f>'d-beta'!U307/'d-beta'!G307</f>
        <v>0.9946206297836172</v>
      </c>
      <c r="AS307" s="4" t="e">
        <f>'d-beta'!U309/'d-beta'!F309</f>
        <v>#N/A</v>
      </c>
      <c r="AU307" s="53">
        <f t="shared" si="50"/>
        <v>8.7339893228530929</v>
      </c>
      <c r="AV307" s="12">
        <f t="shared" si="51"/>
        <v>-1.8750371398025476</v>
      </c>
      <c r="AW307" s="12">
        <f t="shared" si="52"/>
        <v>6.8589521830505289</v>
      </c>
      <c r="AX307" s="12" t="e">
        <f t="shared" si="48"/>
        <v>#N/A</v>
      </c>
      <c r="AY307" s="12"/>
      <c r="AZ307" s="53">
        <f t="shared" si="53"/>
        <v>-2.3838067050227587</v>
      </c>
      <c r="BA307" s="53">
        <f t="shared" si="54"/>
        <v>-5.7202625588841371</v>
      </c>
      <c r="BB307" s="12">
        <f t="shared" si="55"/>
        <v>4.585215276381958</v>
      </c>
      <c r="BC307" s="12">
        <f t="shared" si="56"/>
        <v>-1.8750371398025476</v>
      </c>
      <c r="BD307" s="12">
        <f t="shared" si="57"/>
        <v>-5.393891127327505</v>
      </c>
      <c r="BE307" s="12" t="e">
        <f t="shared" si="49"/>
        <v>#N/A</v>
      </c>
    </row>
    <row r="308" spans="1:57" x14ac:dyDescent="0.2">
      <c r="A308" s="72">
        <f>'d-beta'!A308</f>
        <v>606</v>
      </c>
      <c r="B308" s="44">
        <f t="shared" si="58"/>
        <v>1.1374623215605983</v>
      </c>
      <c r="D308" s="40" t="e">
        <f>'d-beta'!F308/'d-beta'!J308</f>
        <v>#N/A</v>
      </c>
      <c r="E308" s="39">
        <f>'d-beta'!J308/'d-beta'!K308</f>
        <v>1.0175859955802882</v>
      </c>
      <c r="F308" s="39">
        <f>'d-beta'!K308/'d-beta'!L308</f>
        <v>0.96910017996400721</v>
      </c>
      <c r="G308" s="39">
        <f>'d-beta'!L308/'d-beta'!M308</f>
        <v>1.0034974927612135</v>
      </c>
      <c r="H308" s="39">
        <f>'d-beta'!M308/'d-beta'!P308</f>
        <v>1.0020411591007834</v>
      </c>
      <c r="I308" s="39">
        <f>'d-beta'!N308/'d-beta'!P308</f>
        <v>0.99906734941353104</v>
      </c>
      <c r="J308" s="39">
        <f>'d-beta'!P308/'d-beta'!Q308</f>
        <v>1.0045705856449869</v>
      </c>
      <c r="K308" s="39">
        <f>'d-beta'!Q308/'d-beta'!G308</f>
        <v>0.99811506326100341</v>
      </c>
      <c r="L308" s="133" t="e">
        <f>'d-beta'!F308/'d-beta'!R308</f>
        <v>#N/A</v>
      </c>
      <c r="M308" s="39">
        <f>'d-beta'!R308/'d-beta'!N308</f>
        <v>0.98483329911970341</v>
      </c>
      <c r="N308" s="39">
        <f>'d-beta'!R308/'d-beta'!P308</f>
        <v>0.98391479376570523</v>
      </c>
      <c r="O308" s="133" t="e">
        <f>'d-beta'!F308/'d-beta'!S308</f>
        <v>#N/A</v>
      </c>
      <c r="P308" s="39">
        <f>'d-beta'!S308/'d-beta'!G308</f>
        <v>0.86056441955267393</v>
      </c>
      <c r="Q308" s="39">
        <f>'d-beta'!H308/'d-beta'!N308</f>
        <v>0.8357202371608321</v>
      </c>
      <c r="T308" s="75" t="e">
        <f>1000*LN(D308)</f>
        <v>#N/A</v>
      </c>
      <c r="U308" s="75">
        <f>1000*LN(E308)</f>
        <v>17.433151304115142</v>
      </c>
      <c r="V308" s="75">
        <f>1000*LN(F308)</f>
        <v>-31.387287539444564</v>
      </c>
      <c r="W308" s="75">
        <f>1000*LN(G308)</f>
        <v>3.4913907570772111</v>
      </c>
      <c r="X308" s="75">
        <f>1000*LN(H308)</f>
        <v>2.0390787659279925</v>
      </c>
      <c r="Y308" s="75">
        <f>1000*LN(I308)</f>
        <v>-0.933085775634512</v>
      </c>
      <c r="Z308" s="75">
        <f>1000*LN(J308)</f>
        <v>4.5601722366116118</v>
      </c>
      <c r="AA308" s="75">
        <f>1000*LN(K308)</f>
        <v>-1.8867154677972295</v>
      </c>
      <c r="AB308" s="75" t="e">
        <f>1000*LN(L308)</f>
        <v>#N/A</v>
      </c>
      <c r="AC308" s="75">
        <f>1000*LN(M308)</f>
        <v>-15.282891605045995</v>
      </c>
      <c r="AD308" s="75">
        <f>1000*LN(N308)</f>
        <v>-16.215977380680528</v>
      </c>
      <c r="AE308" s="75" t="e">
        <f>1000*LN(O308)</f>
        <v>#N/A</v>
      </c>
      <c r="AF308" s="75">
        <f>1000*LN(P308)</f>
        <v>-150.16680320099502</v>
      </c>
      <c r="AG308" s="75">
        <f>1000*LN(Q308)</f>
        <v>-179.46136644787526</v>
      </c>
      <c r="AI308" s="40">
        <f>'d-beta'!T308/'d-beta'!Q308</f>
        <v>1.0087247557290882</v>
      </c>
      <c r="AJ308" s="40">
        <f>'d-beta'!Q308/'d-beta'!G308</f>
        <v>0.99811506326100341</v>
      </c>
      <c r="AK308" s="40">
        <f>'d-beta'!T308/'d-beta'!G308</f>
        <v>1.006823373377479</v>
      </c>
      <c r="AL308" s="40" t="e">
        <f>'d-beta'!T310/'d-beta'!F310</f>
        <v>#N/A</v>
      </c>
      <c r="AN308" s="4">
        <f>'d-beta'!U308/'d-beta'!W308</f>
        <v>0.99762649228490374</v>
      </c>
      <c r="AO308" s="4">
        <f>'d-beta'!W308/'d-beta'!P308</f>
        <v>0.99432902954593017</v>
      </c>
      <c r="AP308" s="4">
        <f>'d-beta'!P308/'d-beta'!Q308</f>
        <v>1.0045705856449869</v>
      </c>
      <c r="AQ308" s="4">
        <f>'d-beta'!Q308/'d-beta'!G308</f>
        <v>0.99811506326100341</v>
      </c>
      <c r="AR308" s="4">
        <f>'d-beta'!U308/'d-beta'!G308</f>
        <v>0.99462451625858284</v>
      </c>
      <c r="AS308" s="4" t="e">
        <f>'d-beta'!U310/'d-beta'!F310</f>
        <v>#N/A</v>
      </c>
      <c r="AU308" s="53">
        <f t="shared" si="50"/>
        <v>8.6869149893426023</v>
      </c>
      <c r="AV308" s="12">
        <f t="shared" si="51"/>
        <v>-1.8867154677972295</v>
      </c>
      <c r="AW308" s="12">
        <f t="shared" si="52"/>
        <v>6.8001995215452995</v>
      </c>
      <c r="AX308" s="12" t="e">
        <f t="shared" si="48"/>
        <v>#N/A</v>
      </c>
      <c r="AY308" s="12"/>
      <c r="AZ308" s="53">
        <f t="shared" si="53"/>
        <v>-2.3763289495650128</v>
      </c>
      <c r="BA308" s="53">
        <f t="shared" si="54"/>
        <v>-5.6871114593841812</v>
      </c>
      <c r="BB308" s="12">
        <f t="shared" si="55"/>
        <v>4.5601722366116118</v>
      </c>
      <c r="BC308" s="12">
        <f t="shared" si="56"/>
        <v>-1.8867154677972295</v>
      </c>
      <c r="BD308" s="12">
        <f t="shared" si="57"/>
        <v>-5.3899836401348198</v>
      </c>
      <c r="BE308" s="12" t="e">
        <f t="shared" si="49"/>
        <v>#N/A</v>
      </c>
    </row>
    <row r="309" spans="1:57" x14ac:dyDescent="0.2">
      <c r="A309" s="72">
        <f>'d-beta'!A309</f>
        <v>608</v>
      </c>
      <c r="B309" s="44">
        <f t="shared" si="58"/>
        <v>1.1348805538217104</v>
      </c>
      <c r="D309" s="40" t="e">
        <f>'d-beta'!F309/'d-beta'!J309</f>
        <v>#N/A</v>
      </c>
      <c r="E309" s="39">
        <f>'d-beta'!J309/'d-beta'!K309</f>
        <v>1.0175383107902782</v>
      </c>
      <c r="F309" s="39">
        <f>'d-beta'!K309/'d-beta'!L309</f>
        <v>0.9691722363802473</v>
      </c>
      <c r="G309" s="39">
        <f>'d-beta'!L309/'d-beta'!M309</f>
        <v>1.0035406450367634</v>
      </c>
      <c r="H309" s="39">
        <f>'d-beta'!M309/'d-beta'!P309</f>
        <v>1.0020045485343609</v>
      </c>
      <c r="I309" s="39">
        <f>'d-beta'!N309/'d-beta'!P309</f>
        <v>0.99903701610862472</v>
      </c>
      <c r="J309" s="39">
        <f>'d-beta'!P309/'d-beta'!Q309</f>
        <v>1.0045391980123983</v>
      </c>
      <c r="K309" s="39">
        <f>'d-beta'!Q309/'d-beta'!G309</f>
        <v>0.9981074213195108</v>
      </c>
      <c r="L309" s="133" t="e">
        <f>'d-beta'!F309/'d-beta'!R309</f>
        <v>#N/A</v>
      </c>
      <c r="M309" s="39">
        <f>'d-beta'!R309/'d-beta'!N309</f>
        <v>0.98490604847003604</v>
      </c>
      <c r="N309" s="39">
        <f>'d-beta'!R309/'d-beta'!P309</f>
        <v>0.9839575998108413</v>
      </c>
      <c r="O309" s="133" t="e">
        <f>'d-beta'!F309/'d-beta'!S309</f>
        <v>#N/A</v>
      </c>
      <c r="P309" s="39">
        <f>'d-beta'!S309/'d-beta'!G309</f>
        <v>0.86102459066063908</v>
      </c>
      <c r="Q309" s="39">
        <f>'d-beta'!H309/'d-beta'!N309</f>
        <v>0.83650134907863372</v>
      </c>
      <c r="T309" s="75" t="e">
        <f>1000*LN(D309)</f>
        <v>#N/A</v>
      </c>
      <c r="U309" s="75">
        <f>1000*LN(E309)</f>
        <v>17.386289508136002</v>
      </c>
      <c r="V309" s="75">
        <f>1000*LN(F309)</f>
        <v>-31.312936363969257</v>
      </c>
      <c r="W309" s="75">
        <f>1000*LN(G309)</f>
        <v>3.534391709320158</v>
      </c>
      <c r="X309" s="75">
        <f>1000*LN(H309)</f>
        <v>2.0025421078197985</v>
      </c>
      <c r="Y309" s="75">
        <f>1000*LN(I309)</f>
        <v>-0.96344785824846912</v>
      </c>
      <c r="Z309" s="75">
        <f>1000*LN(J309)</f>
        <v>4.528926923043926</v>
      </c>
      <c r="AA309" s="75">
        <f>1000*LN(K309)</f>
        <v>-1.8943718703792813</v>
      </c>
      <c r="AB309" s="75" t="e">
        <f>1000*LN(L309)</f>
        <v>#N/A</v>
      </c>
      <c r="AC309" s="75">
        <f>1000*LN(M309)</f>
        <v>-15.20902462314838</v>
      </c>
      <c r="AD309" s="75">
        <f>1000*LN(N309)</f>
        <v>-16.17247248139687</v>
      </c>
      <c r="AE309" s="75" t="e">
        <f>1000*LN(O309)</f>
        <v>#N/A</v>
      </c>
      <c r="AF309" s="75">
        <f>1000*LN(P309)</f>
        <v>-149.63221438078955</v>
      </c>
      <c r="AG309" s="75">
        <f>1000*LN(Q309)</f>
        <v>-178.52714579070866</v>
      </c>
      <c r="AI309" s="40">
        <f>'d-beta'!T309/'d-beta'!Q309</f>
        <v>1.0086789722325706</v>
      </c>
      <c r="AJ309" s="40">
        <f>'d-beta'!Q309/'d-beta'!G309</f>
        <v>0.9981074213195108</v>
      </c>
      <c r="AK309" s="40">
        <f>'d-beta'!T309/'d-beta'!G309</f>
        <v>1.0067699679142657</v>
      </c>
      <c r="AL309" s="40" t="e">
        <f>'d-beta'!T311/'d-beta'!F311</f>
        <v>#N/A</v>
      </c>
      <c r="AN309" s="4">
        <f>'d-beta'!U309/'d-beta'!W309</f>
        <v>0.99763402482989716</v>
      </c>
      <c r="AO309" s="4">
        <f>'d-beta'!W309/'d-beta'!P309</f>
        <v>0.99436620266266362</v>
      </c>
      <c r="AP309" s="4">
        <f>'d-beta'!P309/'d-beta'!Q309</f>
        <v>1.0045391980123983</v>
      </c>
      <c r="AQ309" s="4">
        <f>'d-beta'!Q309/'d-beta'!G309</f>
        <v>0.9981074213195108</v>
      </c>
      <c r="AR309" s="4">
        <f>'d-beta'!U309/'d-beta'!G309</f>
        <v>0.99463051699489291</v>
      </c>
      <c r="AS309" s="4" t="e">
        <f>'d-beta'!U311/'d-beta'!F311</f>
        <v>#N/A</v>
      </c>
      <c r="AU309" s="53">
        <f t="shared" si="50"/>
        <v>8.6415264576463375</v>
      </c>
      <c r="AV309" s="12">
        <f t="shared" si="51"/>
        <v>-1.8943718703792813</v>
      </c>
      <c r="AW309" s="12">
        <f t="shared" si="52"/>
        <v>6.7471545872671896</v>
      </c>
      <c r="AX309" s="12" t="e">
        <f t="shared" si="48"/>
        <v>#N/A</v>
      </c>
      <c r="AY309" s="12"/>
      <c r="AZ309" s="53">
        <f t="shared" si="53"/>
        <v>-2.3687785119867222</v>
      </c>
      <c r="BA309" s="53">
        <f t="shared" si="54"/>
        <v>-5.6497270315083181</v>
      </c>
      <c r="BB309" s="12">
        <f t="shared" si="55"/>
        <v>4.528926923043926</v>
      </c>
      <c r="BC309" s="12">
        <f t="shared" si="56"/>
        <v>-1.8943718703792813</v>
      </c>
      <c r="BD309" s="12">
        <f t="shared" si="57"/>
        <v>-5.3839504908304008</v>
      </c>
      <c r="BE309" s="12" t="e">
        <f t="shared" si="49"/>
        <v>#N/A</v>
      </c>
    </row>
    <row r="310" spans="1:57" x14ac:dyDescent="0.2">
      <c r="A310" s="72">
        <f>'d-beta'!A310</f>
        <v>610</v>
      </c>
      <c r="B310" s="44">
        <f t="shared" si="58"/>
        <v>1.1323104795334882</v>
      </c>
      <c r="D310" s="40" t="e">
        <f>'d-beta'!F310/'d-beta'!J310</f>
        <v>#N/A</v>
      </c>
      <c r="E310" s="39">
        <f>'d-beta'!J310/'d-beta'!K310</f>
        <v>1.0174964429284175</v>
      </c>
      <c r="F310" s="39">
        <f>'d-beta'!K310/'d-beta'!L310</f>
        <v>0.96923910752461528</v>
      </c>
      <c r="G310" s="39">
        <f>'d-beta'!L310/'d-beta'!M310</f>
        <v>1.0035839044614474</v>
      </c>
      <c r="H310" s="39">
        <f>'d-beta'!M310/'d-beta'!P310</f>
        <v>1.001967792564799</v>
      </c>
      <c r="I310" s="39">
        <f>'d-beta'!N310/'d-beta'!P310</f>
        <v>0.99900661567485327</v>
      </c>
      <c r="J310" s="39">
        <f>'d-beta'!P310/'d-beta'!Q310</f>
        <v>1.0045136746352412</v>
      </c>
      <c r="K310" s="39">
        <f>'d-beta'!Q310/'d-beta'!G310</f>
        <v>0.99809372241030636</v>
      </c>
      <c r="L310" s="133" t="e">
        <f>'d-beta'!F310/'d-beta'!R310</f>
        <v>#N/A</v>
      </c>
      <c r="M310" s="39">
        <f>'d-beta'!R310/'d-beta'!N310</f>
        <v>0.9849793602589515</v>
      </c>
      <c r="N310" s="39">
        <f>'d-beta'!R310/'d-beta'!P310</f>
        <v>0.98400089720187711</v>
      </c>
      <c r="O310" s="133" t="e">
        <f>'d-beta'!F310/'d-beta'!S310</f>
        <v>#N/A</v>
      </c>
      <c r="P310" s="39">
        <f>'d-beta'!S310/'d-beta'!G310</f>
        <v>0.86147690775853181</v>
      </c>
      <c r="Q310" s="39">
        <f>'d-beta'!H310/'d-beta'!N310</f>
        <v>0.83728246440326592</v>
      </c>
      <c r="T310" s="75" t="e">
        <f>1000*LN(D310)</f>
        <v>#N/A</v>
      </c>
      <c r="U310" s="75">
        <f>1000*LN(E310)</f>
        <v>17.345142435055131</v>
      </c>
      <c r="V310" s="75">
        <f>1000*LN(F310)</f>
        <v>-31.243940539522832</v>
      </c>
      <c r="W310" s="75">
        <f>1000*LN(G310)</f>
        <v>3.5774975790595178</v>
      </c>
      <c r="X310" s="75">
        <f>1000*LN(H310)</f>
        <v>1.9658589971677352</v>
      </c>
      <c r="Y310" s="75">
        <f>1000*LN(I310)</f>
        <v>-0.99387805836042487</v>
      </c>
      <c r="Z310" s="75">
        <f>1000*LN(J310)</f>
        <v>4.5035185552443791</v>
      </c>
      <c r="AA310" s="75">
        <f>1000*LN(K310)</f>
        <v>-1.9080968491948527</v>
      </c>
      <c r="AB310" s="75" t="e">
        <f>1000*LN(L310)</f>
        <v>#N/A</v>
      </c>
      <c r="AC310" s="75">
        <f>1000*LN(M310)</f>
        <v>-15.134592081413272</v>
      </c>
      <c r="AD310" s="75">
        <f>1000*LN(N310)</f>
        <v>-16.128470139773789</v>
      </c>
      <c r="AE310" s="75" t="e">
        <f>1000*LN(O310)</f>
        <v>#N/A</v>
      </c>
      <c r="AF310" s="75">
        <f>1000*LN(P310)</f>
        <v>-149.10702806460418</v>
      </c>
      <c r="AG310" s="75">
        <f>1000*LN(Q310)</f>
        <v>-177.59379301833022</v>
      </c>
      <c r="AI310" s="40">
        <f>'d-beta'!T310/'d-beta'!Q310</f>
        <v>1.0086349353482629</v>
      </c>
      <c r="AJ310" s="40">
        <f>'d-beta'!Q310/'d-beta'!G310</f>
        <v>0.99809372241030636</v>
      </c>
      <c r="AK310" s="40">
        <f>'d-beta'!T310/'d-beta'!G310</f>
        <v>1.0067121971748263</v>
      </c>
      <c r="AL310" s="40" t="e">
        <f>'d-beta'!T312/'d-beta'!F312</f>
        <v>#N/A</v>
      </c>
      <c r="AN310" s="4">
        <f>'d-beta'!U310/'d-beta'!W310</f>
        <v>0.99763957924781732</v>
      </c>
      <c r="AO310" s="4">
        <f>'d-beta'!W310/'d-beta'!P310</f>
        <v>0.99440162422484568</v>
      </c>
      <c r="AP310" s="4">
        <f>'d-beta'!P310/'d-beta'!Q310</f>
        <v>1.0045136746352412</v>
      </c>
      <c r="AQ310" s="4">
        <f>'d-beta'!Q310/'d-beta'!G310</f>
        <v>0.99809372241030636</v>
      </c>
      <c r="AR310" s="4">
        <f>'d-beta'!U310/'d-beta'!G310</f>
        <v>0.99463256180302428</v>
      </c>
      <c r="AS310" s="4" t="e">
        <f>'d-beta'!U312/'d-beta'!F312</f>
        <v>#N/A</v>
      </c>
      <c r="AU310" s="53">
        <f t="shared" si="50"/>
        <v>8.5978675266794991</v>
      </c>
      <c r="AV310" s="12">
        <f t="shared" si="51"/>
        <v>-1.9080968491948527</v>
      </c>
      <c r="AW310" s="12">
        <f t="shared" si="52"/>
        <v>6.6897706774845549</v>
      </c>
      <c r="AX310" s="12" t="e">
        <f t="shared" si="48"/>
        <v>#N/A</v>
      </c>
      <c r="AY310" s="12"/>
      <c r="AZ310" s="53">
        <f t="shared" si="53"/>
        <v>-2.3632109367841792</v>
      </c>
      <c r="BA310" s="53">
        <f t="shared" si="54"/>
        <v>-5.6141054152422907</v>
      </c>
      <c r="BB310" s="12">
        <f t="shared" si="55"/>
        <v>4.5035185552443791</v>
      </c>
      <c r="BC310" s="12">
        <f t="shared" si="56"/>
        <v>-1.9080968491948527</v>
      </c>
      <c r="BD310" s="12">
        <f t="shared" si="57"/>
        <v>-5.3818946459769279</v>
      </c>
      <c r="BE310" s="12" t="e">
        <f t="shared" si="49"/>
        <v>#N/A</v>
      </c>
    </row>
    <row r="311" spans="1:57" x14ac:dyDescent="0.2">
      <c r="A311" s="72">
        <f>'d-beta'!A311</f>
        <v>612</v>
      </c>
      <c r="B311" s="44">
        <f t="shared" si="58"/>
        <v>1.1297520194317348</v>
      </c>
      <c r="D311" s="40" t="e">
        <f>'d-beta'!F311/'d-beta'!J311</f>
        <v>#N/A</v>
      </c>
      <c r="E311" s="39">
        <f>'d-beta'!J311/'d-beta'!K311</f>
        <v>1.0174542013955892</v>
      </c>
      <c r="F311" s="39">
        <f>'d-beta'!K311/'d-beta'!L311</f>
        <v>0.96930660809962832</v>
      </c>
      <c r="G311" s="39">
        <f>'d-beta'!L311/'d-beta'!M311</f>
        <v>1.0036212137727234</v>
      </c>
      <c r="H311" s="39">
        <f>'d-beta'!M311/'d-beta'!P311</f>
        <v>1.0019389547514921</v>
      </c>
      <c r="I311" s="39">
        <f>'d-beta'!N311/'d-beta'!P311</f>
        <v>0.99897812072226355</v>
      </c>
      <c r="J311" s="39">
        <f>'d-beta'!P311/'d-beta'!Q311</f>
        <v>1.004481898675448</v>
      </c>
      <c r="K311" s="39">
        <f>'d-beta'!Q311/'d-beta'!G311</f>
        <v>0.99809011756830279</v>
      </c>
      <c r="L311" s="133" t="e">
        <f>'d-beta'!F311/'d-beta'!R311</f>
        <v>#N/A</v>
      </c>
      <c r="M311" s="39">
        <f>'d-beta'!R311/'d-beta'!N311</f>
        <v>0.98505314303067115</v>
      </c>
      <c r="N311" s="39">
        <f>'d-beta'!R311/'d-beta'!P311</f>
        <v>0.98404653763633898</v>
      </c>
      <c r="O311" s="133" t="e">
        <f>'d-beta'!F311/'d-beta'!S311</f>
        <v>#N/A</v>
      </c>
      <c r="P311" s="39">
        <f>'d-beta'!S311/'d-beta'!G311</f>
        <v>0.8619317870764065</v>
      </c>
      <c r="Q311" s="39">
        <f>'d-beta'!H311/'d-beta'!N311</f>
        <v>0.83805648344974193</v>
      </c>
      <c r="T311" s="75" t="e">
        <f>1000*LN(D311)</f>
        <v>#N/A</v>
      </c>
      <c r="U311" s="75">
        <f>1000*LN(E311)</f>
        <v>17.303626408165567</v>
      </c>
      <c r="V311" s="75">
        <f>1000*LN(F311)</f>
        <v>-31.174300113200896</v>
      </c>
      <c r="W311" s="75">
        <f>1000*LN(G311)</f>
        <v>3.6146729638185104</v>
      </c>
      <c r="X311" s="75">
        <f>1000*LN(H311)</f>
        <v>1.9370774050627317</v>
      </c>
      <c r="Y311" s="75">
        <f>1000*LN(I311)</f>
        <v>-1.0224017523332178</v>
      </c>
      <c r="Z311" s="75">
        <f>1000*LN(J311)</f>
        <v>4.4718848769844648</v>
      </c>
      <c r="AA311" s="75">
        <f>1000*LN(K311)</f>
        <v>-1.9117085826748821</v>
      </c>
      <c r="AB311" s="75" t="e">
        <f>1000*LN(L311)</f>
        <v>#N/A</v>
      </c>
      <c r="AC311" s="75">
        <f>1000*LN(M311)</f>
        <v>-15.059686950019806</v>
      </c>
      <c r="AD311" s="75">
        <f>1000*LN(N311)</f>
        <v>-16.082088702352998</v>
      </c>
      <c r="AE311" s="75" t="e">
        <f>1000*LN(O311)</f>
        <v>#N/A</v>
      </c>
      <c r="AF311" s="75">
        <f>1000*LN(P311)</f>
        <v>-148.57914477168472</v>
      </c>
      <c r="AG311" s="75">
        <f>1000*LN(Q311)</f>
        <v>-176.66977808685667</v>
      </c>
      <c r="AI311" s="40">
        <f>'d-beta'!T311/'d-beta'!Q311</f>
        <v>1.008588542552181</v>
      </c>
      <c r="AJ311" s="40">
        <f>'d-beta'!Q311/'d-beta'!G311</f>
        <v>0.99809011756830279</v>
      </c>
      <c r="AK311" s="40">
        <f>'d-beta'!T311/'d-beta'!G311</f>
        <v>1.0066622570139494</v>
      </c>
      <c r="AL311" s="40" t="e">
        <f>'d-beta'!T313/'d-beta'!F313</f>
        <v>#N/A</v>
      </c>
      <c r="AN311" s="4">
        <f>'d-beta'!U311/'d-beta'!W311</f>
        <v>0.99764923425510021</v>
      </c>
      <c r="AO311" s="4">
        <f>'d-beta'!W311/'d-beta'!P311</f>
        <v>0.99443725688021323</v>
      </c>
      <c r="AP311" s="4">
        <f>'d-beta'!P311/'d-beta'!Q311</f>
        <v>1.004481898675448</v>
      </c>
      <c r="AQ311" s="4">
        <f>'d-beta'!Q311/'d-beta'!G311</f>
        <v>0.99809011756830279</v>
      </c>
      <c r="AR311" s="4">
        <f>'d-beta'!U311/'d-beta'!G311</f>
        <v>0.99464277177255767</v>
      </c>
      <c r="AS311" s="4" t="e">
        <f>'d-beta'!U313/'d-beta'!F313</f>
        <v>#N/A</v>
      </c>
      <c r="AU311" s="53">
        <f t="shared" si="50"/>
        <v>8.5518708420302207</v>
      </c>
      <c r="AV311" s="12">
        <f t="shared" si="51"/>
        <v>-1.9117085826748821</v>
      </c>
      <c r="AW311" s="12">
        <f t="shared" si="52"/>
        <v>6.6401622593552441</v>
      </c>
      <c r="AX311" s="12" t="e">
        <f t="shared" si="48"/>
        <v>#N/A</v>
      </c>
      <c r="AY311" s="12"/>
      <c r="AZ311" s="53">
        <f t="shared" si="53"/>
        <v>-2.3535331325308499</v>
      </c>
      <c r="BA311" s="53">
        <f t="shared" si="54"/>
        <v>-5.5782727937967973</v>
      </c>
      <c r="BB311" s="12">
        <f t="shared" si="55"/>
        <v>4.4718848769844648</v>
      </c>
      <c r="BC311" s="12">
        <f t="shared" si="56"/>
        <v>-1.9117085826748821</v>
      </c>
      <c r="BD311" s="12">
        <f t="shared" si="57"/>
        <v>-5.3716296320181831</v>
      </c>
      <c r="BE311" s="12" t="e">
        <f t="shared" si="49"/>
        <v>#N/A</v>
      </c>
    </row>
    <row r="312" spans="1:57" x14ac:dyDescent="0.2">
      <c r="A312" s="72">
        <f>'d-beta'!A312</f>
        <v>614</v>
      </c>
      <c r="B312" s="44">
        <f t="shared" si="58"/>
        <v>1.1272050949670294</v>
      </c>
      <c r="D312" s="40" t="e">
        <f>'d-beta'!F312/'d-beta'!J312</f>
        <v>#N/A</v>
      </c>
      <c r="E312" s="39">
        <f>'d-beta'!J312/'d-beta'!K312</f>
        <v>1.0174115856890735</v>
      </c>
      <c r="F312" s="39">
        <f>'d-beta'!K312/'d-beta'!L312</f>
        <v>0.96936887921653969</v>
      </c>
      <c r="G312" s="39">
        <f>'d-beta'!L312/'d-beta'!M312</f>
        <v>1.0036646927482769</v>
      </c>
      <c r="H312" s="39">
        <f>'d-beta'!M312/'d-beta'!P312</f>
        <v>1.0019059069468412</v>
      </c>
      <c r="I312" s="39">
        <f>'d-beta'!N312/'d-beta'!P312</f>
        <v>0.99895154407687603</v>
      </c>
      <c r="J312" s="39">
        <f>'d-beta'!P312/'d-beta'!Q312</f>
        <v>1.0044540403085727</v>
      </c>
      <c r="K312" s="39">
        <f>'d-beta'!Q312/'d-beta'!G312</f>
        <v>0.99808043215578135</v>
      </c>
      <c r="L312" s="133" t="e">
        <f>'d-beta'!F312/'d-beta'!R312</f>
        <v>#N/A</v>
      </c>
      <c r="M312" s="39">
        <f>'d-beta'!R312/'d-beta'!N312</f>
        <v>0.98512140205683685</v>
      </c>
      <c r="N312" s="39">
        <f>'d-beta'!R312/'d-beta'!P312</f>
        <v>0.98408854568785409</v>
      </c>
      <c r="O312" s="133" t="e">
        <f>'d-beta'!F312/'d-beta'!S312</f>
        <v>#N/A</v>
      </c>
      <c r="P312" s="39">
        <f>'d-beta'!S312/'d-beta'!G312</f>
        <v>0.86238481790258892</v>
      </c>
      <c r="Q312" s="39">
        <f>'d-beta'!H312/'d-beta'!N312</f>
        <v>0.8388243169232642</v>
      </c>
      <c r="T312" s="75" t="e">
        <f>1000*LN(D312)</f>
        <v>#N/A</v>
      </c>
      <c r="U312" s="75">
        <f>1000*LN(E312)</f>
        <v>17.261740887466992</v>
      </c>
      <c r="V312" s="75">
        <f>1000*LN(F312)</f>
        <v>-31.110059225708174</v>
      </c>
      <c r="W312" s="75">
        <f>1000*LN(G312)</f>
        <v>3.6579941224227817</v>
      </c>
      <c r="X312" s="75">
        <f>1000*LN(H312)</f>
        <v>1.904093010626287</v>
      </c>
      <c r="Y312" s="75">
        <f>1000*LN(I312)</f>
        <v>-1.0490059375128409</v>
      </c>
      <c r="Z312" s="75">
        <f>1000*LN(J312)</f>
        <v>4.4441504267846943</v>
      </c>
      <c r="AA312" s="75">
        <f>1000*LN(K312)</f>
        <v>-1.9214125756757383</v>
      </c>
      <c r="AB312" s="75" t="e">
        <f>1000*LN(L312)</f>
        <v>#N/A</v>
      </c>
      <c r="AC312" s="75">
        <f>1000*LN(M312)</f>
        <v>-14.99039458568264</v>
      </c>
      <c r="AD312" s="75">
        <f>1000*LN(N312)</f>
        <v>-16.03940052319556</v>
      </c>
      <c r="AE312" s="75" t="e">
        <f>1000*LN(O312)</f>
        <v>#N/A</v>
      </c>
      <c r="AF312" s="75">
        <f>1000*LN(P312)</f>
        <v>-148.05368345524417</v>
      </c>
      <c r="AG312" s="75">
        <f>1000*LN(Q312)</f>
        <v>-175.75399024193106</v>
      </c>
      <c r="AI312" s="40">
        <f>'d-beta'!T312/'d-beta'!Q312</f>
        <v>1.0085439212073777</v>
      </c>
      <c r="AJ312" s="40">
        <f>'d-beta'!Q312/'d-beta'!G312</f>
        <v>0.99808043215578135</v>
      </c>
      <c r="AK312" s="40">
        <f>'d-beta'!T312/'d-beta'!G312</f>
        <v>1.0066079527267457</v>
      </c>
      <c r="AL312" s="40" t="e">
        <f>'d-beta'!T314/'d-beta'!F314</f>
        <v>#N/A</v>
      </c>
      <c r="AN312" s="4">
        <f>'d-beta'!U312/'d-beta'!W312</f>
        <v>0.99765288744217451</v>
      </c>
      <c r="AO312" s="4">
        <f>'d-beta'!W312/'d-beta'!P312</f>
        <v>0.99447509751482444</v>
      </c>
      <c r="AP312" s="4">
        <f>'d-beta'!P312/'d-beta'!Q312</f>
        <v>1.0044540403085727</v>
      </c>
      <c r="AQ312" s="4">
        <f>'d-beta'!Q312/'d-beta'!G312</f>
        <v>0.99808043215578135</v>
      </c>
      <c r="AR312" s="4">
        <f>'d-beta'!U312/'d-beta'!G312</f>
        <v>0.99464702381092196</v>
      </c>
      <c r="AS312" s="4" t="e">
        <f>'d-beta'!U314/'d-beta'!F314</f>
        <v>#N/A</v>
      </c>
      <c r="AU312" s="53">
        <f t="shared" si="50"/>
        <v>8.5076284874875423</v>
      </c>
      <c r="AV312" s="12">
        <f t="shared" si="51"/>
        <v>-1.9214125756757383</v>
      </c>
      <c r="AW312" s="12">
        <f t="shared" si="52"/>
        <v>6.5862159118117427</v>
      </c>
      <c r="AX312" s="12" t="e">
        <f t="shared" si="48"/>
        <v>#N/A</v>
      </c>
      <c r="AY312" s="12"/>
      <c r="AZ312" s="53">
        <f t="shared" si="53"/>
        <v>-2.349871344138434</v>
      </c>
      <c r="BA312" s="53">
        <f t="shared" si="54"/>
        <v>-5.5402212079316335</v>
      </c>
      <c r="BB312" s="12">
        <f t="shared" si="55"/>
        <v>4.4441504267846943</v>
      </c>
      <c r="BC312" s="12">
        <f t="shared" si="56"/>
        <v>-1.9214125756757383</v>
      </c>
      <c r="BD312" s="12">
        <f t="shared" si="57"/>
        <v>-5.3673547009611386</v>
      </c>
      <c r="BE312" s="12" t="e">
        <f t="shared" si="49"/>
        <v>#N/A</v>
      </c>
    </row>
    <row r="313" spans="1:57" x14ac:dyDescent="0.2">
      <c r="A313" s="72">
        <f>'d-beta'!A313</f>
        <v>616</v>
      </c>
      <c r="B313" s="44">
        <f t="shared" si="58"/>
        <v>1.1246696282966879</v>
      </c>
      <c r="D313" s="40" t="e">
        <f>'d-beta'!F313/'d-beta'!J313</f>
        <v>#N/A</v>
      </c>
      <c r="E313" s="39">
        <f>'d-beta'!J313/'d-beta'!K313</f>
        <v>1.0173748430266341</v>
      </c>
      <c r="F313" s="39">
        <f>'d-beta'!K313/'d-beta'!L313</f>
        <v>0.96943175899119349</v>
      </c>
      <c r="G313" s="39">
        <f>'d-beta'!L313/'d-beta'!M313</f>
        <v>1.0037082968582822</v>
      </c>
      <c r="H313" s="39">
        <f>'d-beta'!M313/'d-beta'!P313</f>
        <v>1.0018686654399132</v>
      </c>
      <c r="I313" s="39">
        <f>'d-beta'!N313/'d-beta'!P313</f>
        <v>0.99892693697595381</v>
      </c>
      <c r="J313" s="39">
        <f>'d-beta'!P313/'d-beta'!Q313</f>
        <v>1.0044259665467865</v>
      </c>
      <c r="K313" s="39">
        <f>'d-beta'!Q313/'d-beta'!G313</f>
        <v>0.99806872343054909</v>
      </c>
      <c r="L313" s="133" t="e">
        <f>'d-beta'!F313/'d-beta'!R313</f>
        <v>#N/A</v>
      </c>
      <c r="M313" s="39">
        <f>'d-beta'!R313/'d-beta'!N313</f>
        <v>0.98519019833793653</v>
      </c>
      <c r="N313" s="39">
        <f>'d-beta'!R313/'d-beta'!P313</f>
        <v>0.98413302716444728</v>
      </c>
      <c r="O313" s="133" t="e">
        <f>'d-beta'!F313/'d-beta'!S313</f>
        <v>#N/A</v>
      </c>
      <c r="P313" s="39">
        <f>'d-beta'!S313/'d-beta'!G313</f>
        <v>0.86283596488014558</v>
      </c>
      <c r="Q313" s="39">
        <f>'d-beta'!H313/'d-beta'!N313</f>
        <v>0.83958588648460786</v>
      </c>
      <c r="T313" s="75" t="e">
        <f>1000*LN(D313)</f>
        <v>#N/A</v>
      </c>
      <c r="U313" s="75">
        <f>1000*LN(E313)</f>
        <v>17.225626372523376</v>
      </c>
      <c r="V313" s="75">
        <f>1000*LN(F313)</f>
        <v>-31.045194614631942</v>
      </c>
      <c r="W313" s="75">
        <f>1000*LN(G313)</f>
        <v>3.70143807652398</v>
      </c>
      <c r="X313" s="75">
        <f>1000*LN(H313)</f>
        <v>1.8669216566770204</v>
      </c>
      <c r="Y313" s="75">
        <f>1000*LN(I313)</f>
        <v>-1.0736391683693058</v>
      </c>
      <c r="Z313" s="75">
        <f>1000*LN(J313)</f>
        <v>4.4162007616059116</v>
      </c>
      <c r="AA313" s="75">
        <f>1000*LN(K313)</f>
        <v>-1.933143888638629</v>
      </c>
      <c r="AB313" s="75" t="e">
        <f>1000*LN(L313)</f>
        <v>#N/A</v>
      </c>
      <c r="AC313" s="75">
        <f>1000*LN(M313)</f>
        <v>-14.92056169111525</v>
      </c>
      <c r="AD313" s="75">
        <f>1000*LN(N313)</f>
        <v>-15.994200859484627</v>
      </c>
      <c r="AE313" s="75" t="e">
        <f>1000*LN(O313)</f>
        <v>#N/A</v>
      </c>
      <c r="AF313" s="75">
        <f>1000*LN(P313)</f>
        <v>-147.53068142287526</v>
      </c>
      <c r="AG313" s="75">
        <f>1000*LN(Q313)</f>
        <v>-174.84650098565464</v>
      </c>
      <c r="AI313" s="40">
        <f>'d-beta'!T313/'d-beta'!Q313</f>
        <v>1.0084989690167945</v>
      </c>
      <c r="AJ313" s="40">
        <f>'d-beta'!Q313/'d-beta'!G313</f>
        <v>0.99806872343054909</v>
      </c>
      <c r="AK313" s="40">
        <f>'d-beta'!T313/'d-beta'!G313</f>
        <v>1.0065512785876169</v>
      </c>
      <c r="AL313" s="40" t="e">
        <f>'d-beta'!T315/'d-beta'!F315</f>
        <v>#N/A</v>
      </c>
      <c r="AN313" s="4">
        <f>'d-beta'!U313/'d-beta'!W313</f>
        <v>0.99766269219312598</v>
      </c>
      <c r="AO313" s="4">
        <f>'d-beta'!W313/'d-beta'!P313</f>
        <v>0.99450712372325756</v>
      </c>
      <c r="AP313" s="4">
        <f>'d-beta'!P313/'d-beta'!Q313</f>
        <v>1.0044259665467865</v>
      </c>
      <c r="AQ313" s="4">
        <f>'d-beta'!Q313/'d-beta'!G313</f>
        <v>0.99806872343054909</v>
      </c>
      <c r="AR313" s="4">
        <f>'d-beta'!U313/'d-beta'!G313</f>
        <v>0.9946493616380998</v>
      </c>
      <c r="AS313" s="4" t="e">
        <f>'d-beta'!U315/'d-beta'!F315</f>
        <v>#N/A</v>
      </c>
      <c r="AU313" s="53">
        <f t="shared" si="50"/>
        <v>8.4630561178978727</v>
      </c>
      <c r="AV313" s="12">
        <f t="shared" si="51"/>
        <v>-1.933143888638629</v>
      </c>
      <c r="AW313" s="12">
        <f t="shared" si="52"/>
        <v>6.529912229259252</v>
      </c>
      <c r="AX313" s="12" t="e">
        <f t="shared" si="48"/>
        <v>#N/A</v>
      </c>
      <c r="AY313" s="12"/>
      <c r="AZ313" s="53">
        <f t="shared" si="53"/>
        <v>-2.3400435744847328</v>
      </c>
      <c r="BA313" s="53">
        <f t="shared" si="54"/>
        <v>-5.5080175933453193</v>
      </c>
      <c r="BB313" s="12">
        <f t="shared" si="55"/>
        <v>4.4162007616059116</v>
      </c>
      <c r="BC313" s="12">
        <f t="shared" si="56"/>
        <v>-1.933143888638629</v>
      </c>
      <c r="BD313" s="12">
        <f t="shared" si="57"/>
        <v>-5.3650042948628354</v>
      </c>
      <c r="BE313" s="12" t="e">
        <f t="shared" si="49"/>
        <v>#N/A</v>
      </c>
    </row>
    <row r="314" spans="1:57" x14ac:dyDescent="0.2">
      <c r="A314" s="72">
        <f>'d-beta'!A314</f>
        <v>618</v>
      </c>
      <c r="B314" s="44">
        <f t="shared" si="58"/>
        <v>1.1221455422768334</v>
      </c>
      <c r="D314" s="40" t="e">
        <f>'d-beta'!F314/'d-beta'!J314</f>
        <v>#N/A</v>
      </c>
      <c r="E314" s="39">
        <f>'d-beta'!J314/'d-beta'!K314</f>
        <v>1.0173313805017274</v>
      </c>
      <c r="F314" s="39">
        <f>'d-beta'!K314/'d-beta'!L314</f>
        <v>0.96950131679551443</v>
      </c>
      <c r="G314" s="39">
        <f>'d-beta'!L314/'d-beta'!M314</f>
        <v>1.003745911474671</v>
      </c>
      <c r="H314" s="39">
        <f>'d-beta'!M314/'d-beta'!P314</f>
        <v>1.0018373614714353</v>
      </c>
      <c r="I314" s="39">
        <f>'d-beta'!N314/'d-beta'!P314</f>
        <v>0.99889614725872089</v>
      </c>
      <c r="J314" s="39">
        <f>'d-beta'!P314/'d-beta'!Q314</f>
        <v>1.0043977405633291</v>
      </c>
      <c r="K314" s="39">
        <f>'d-beta'!Q314/'d-beta'!G314</f>
        <v>0.99806309225048251</v>
      </c>
      <c r="L314" s="133" t="e">
        <f>'d-beta'!F314/'d-beta'!R314</f>
        <v>#N/A</v>
      </c>
      <c r="M314" s="39">
        <f>'d-beta'!R314/'d-beta'!N314</f>
        <v>0.98526545996566817</v>
      </c>
      <c r="N314" s="39">
        <f>'d-beta'!R314/'d-beta'!P314</f>
        <v>0.9841778719867974</v>
      </c>
      <c r="O314" s="133" t="e">
        <f>'d-beta'!F314/'d-beta'!S314</f>
        <v>#N/A</v>
      </c>
      <c r="P314" s="39">
        <f>'d-beta'!S314/'d-beta'!G314</f>
        <v>0.86328352000587238</v>
      </c>
      <c r="Q314" s="39">
        <f>'d-beta'!H314/'d-beta'!N314</f>
        <v>0.84034527205752096</v>
      </c>
      <c r="T314" s="75" t="e">
        <f>1000*LN(D314)</f>
        <v>#N/A</v>
      </c>
      <c r="U314" s="75">
        <f>1000*LN(E314)</f>
        <v>17.182905193012893</v>
      </c>
      <c r="V314" s="75">
        <f>1000*LN(F314)</f>
        <v>-30.973446079089982</v>
      </c>
      <c r="W314" s="75">
        <f>1000*LN(G314)</f>
        <v>3.7389130198995257</v>
      </c>
      <c r="X314" s="75">
        <f>1000*LN(H314)</f>
        <v>1.8356755875831055</v>
      </c>
      <c r="Y314" s="75">
        <f>1000*LN(I314)</f>
        <v>-1.1044624354326633</v>
      </c>
      <c r="Z314" s="75">
        <f>1000*LN(J314)</f>
        <v>4.38809876006205</v>
      </c>
      <c r="AA314" s="75">
        <f>1000*LN(K314)</f>
        <v>-1.9387859810318835</v>
      </c>
      <c r="AB314" s="75" t="e">
        <f>1000*LN(L314)</f>
        <v>#N/A</v>
      </c>
      <c r="AC314" s="75">
        <f>1000*LN(M314)</f>
        <v>-14.844171616107896</v>
      </c>
      <c r="AD314" s="75">
        <f>1000*LN(N314)</f>
        <v>-15.948634051540598</v>
      </c>
      <c r="AE314" s="75" t="e">
        <f>1000*LN(O314)</f>
        <v>#N/A</v>
      </c>
      <c r="AF314" s="75">
        <f>1000*LN(P314)</f>
        <v>-147.01211345620197</v>
      </c>
      <c r="AG314" s="75">
        <f>1000*LN(Q314)</f>
        <v>-173.94243343410685</v>
      </c>
      <c r="AI314" s="40">
        <f>'d-beta'!T314/'d-beta'!Q314</f>
        <v>1.0084537513725735</v>
      </c>
      <c r="AJ314" s="40">
        <f>'d-beta'!Q314/'d-beta'!G314</f>
        <v>0.99806309225048251</v>
      </c>
      <c r="AK314" s="40">
        <f>'d-beta'!T314/'d-beta'!G314</f>
        <v>1.0065004694865098</v>
      </c>
      <c r="AL314" s="40" t="e">
        <f>'d-beta'!T316/'d-beta'!F316</f>
        <v>#N/A</v>
      </c>
      <c r="AN314" s="4">
        <f>'d-beta'!U314/'d-beta'!W314</f>
        <v>0.99766848009499254</v>
      </c>
      <c r="AO314" s="4">
        <f>'d-beta'!W314/'d-beta'!P314</f>
        <v>0.99454135522476228</v>
      </c>
      <c r="AP314" s="4">
        <f>'d-beta'!P314/'d-beta'!Q314</f>
        <v>1.0043977405633291</v>
      </c>
      <c r="AQ314" s="4">
        <f>'d-beta'!Q314/'d-beta'!G314</f>
        <v>0.99806309225048251</v>
      </c>
      <c r="AR314" s="4">
        <f>'d-beta'!U314/'d-beta'!G314</f>
        <v>0.99465580432908851</v>
      </c>
      <c r="AS314" s="4" t="e">
        <f>'d-beta'!U316/'d-beta'!F316</f>
        <v>#N/A</v>
      </c>
      <c r="AU314" s="53">
        <f t="shared" si="50"/>
        <v>8.4182185331876198</v>
      </c>
      <c r="AV314" s="12">
        <f t="shared" si="51"/>
        <v>-1.9387859810318835</v>
      </c>
      <c r="AW314" s="12">
        <f t="shared" si="52"/>
        <v>6.4794325521555649</v>
      </c>
      <c r="AX314" s="12" t="e">
        <f t="shared" si="48"/>
        <v>#N/A</v>
      </c>
      <c r="AY314" s="12"/>
      <c r="AZ314" s="53">
        <f t="shared" si="53"/>
        <v>-2.3342421296449372</v>
      </c>
      <c r="BA314" s="53">
        <f t="shared" si="54"/>
        <v>-5.4735976162855282</v>
      </c>
      <c r="BB314" s="12">
        <f t="shared" si="55"/>
        <v>4.38809876006205</v>
      </c>
      <c r="BC314" s="12">
        <f t="shared" si="56"/>
        <v>-1.9387859810318835</v>
      </c>
      <c r="BD314" s="12">
        <f t="shared" si="57"/>
        <v>-5.3585269669003388</v>
      </c>
      <c r="BE314" s="12" t="e">
        <f t="shared" si="49"/>
        <v>#N/A</v>
      </c>
    </row>
    <row r="315" spans="1:57" x14ac:dyDescent="0.2">
      <c r="A315" s="72">
        <f>'d-beta'!A315</f>
        <v>620</v>
      </c>
      <c r="B315" s="44">
        <f t="shared" si="58"/>
        <v>1.1196327604545708</v>
      </c>
      <c r="D315" s="40" t="e">
        <f>'d-beta'!F315/'d-beta'!J315</f>
        <v>#N/A</v>
      </c>
      <c r="E315" s="39">
        <f>'d-beta'!J315/'d-beta'!K315</f>
        <v>1.0172875425604626</v>
      </c>
      <c r="F315" s="39">
        <f>'d-beta'!K315/'d-beta'!L315</f>
        <v>0.96957150847498841</v>
      </c>
      <c r="G315" s="39">
        <f>'d-beta'!L315/'d-beta'!M315</f>
        <v>1.0037774997711533</v>
      </c>
      <c r="H315" s="39">
        <f>'d-beta'!M315/'d-beta'!P315</f>
        <v>1.0018079374974451</v>
      </c>
      <c r="I315" s="39">
        <f>'d-beta'!N315/'d-beta'!P315</f>
        <v>0.99886728746274422</v>
      </c>
      <c r="J315" s="39">
        <f>'d-beta'!P315/'d-beta'!Q315</f>
        <v>1.0043714077764838</v>
      </c>
      <c r="K315" s="39">
        <f>'d-beta'!Q315/'d-beta'!G315</f>
        <v>0.99805338462536008</v>
      </c>
      <c r="L315" s="133" t="e">
        <f>'d-beta'!F315/'d-beta'!R315</f>
        <v>#N/A</v>
      </c>
      <c r="M315" s="39">
        <f>'d-beta'!R315/'d-beta'!N315</f>
        <v>0.98533516133770749</v>
      </c>
      <c r="N315" s="39">
        <f>'d-beta'!R315/'d-beta'!P315</f>
        <v>0.98421905984706137</v>
      </c>
      <c r="O315" s="133" t="e">
        <f>'d-beta'!F315/'d-beta'!S315</f>
        <v>#N/A</v>
      </c>
      <c r="P315" s="39">
        <f>'d-beta'!S315/'d-beta'!G315</f>
        <v>0.86372912517236089</v>
      </c>
      <c r="Q315" s="39">
        <f>'d-beta'!H315/'d-beta'!N315</f>
        <v>0.84110439210693833</v>
      </c>
      <c r="T315" s="75" t="e">
        <f>1000*LN(D315)</f>
        <v>#N/A</v>
      </c>
      <c r="U315" s="75">
        <f>1000*LN(E315)</f>
        <v>17.139813151771438</v>
      </c>
      <c r="V315" s="75">
        <f>1000*LN(F315)</f>
        <v>-30.901048922480001</v>
      </c>
      <c r="W315" s="75">
        <f>1000*LN(G315)</f>
        <v>3.7703829358247543</v>
      </c>
      <c r="X315" s="75">
        <f>1000*LN(H315)</f>
        <v>1.8063051456117123</v>
      </c>
      <c r="Y315" s="75">
        <f>1000*LN(I315)</f>
        <v>-1.1333545409513499</v>
      </c>
      <c r="Z315" s="75">
        <f>1000*LN(J315)</f>
        <v>4.3618809272478165</v>
      </c>
      <c r="AA315" s="75">
        <f>1000*LN(K315)</f>
        <v>-1.9485124927209145</v>
      </c>
      <c r="AB315" s="75" t="e">
        <f>1000*LN(L315)</f>
        <v>#N/A</v>
      </c>
      <c r="AC315" s="75">
        <f>1000*LN(M315)</f>
        <v>-14.773430369693099</v>
      </c>
      <c r="AD315" s="75">
        <f>1000*LN(N315)</f>
        <v>-15.906784910644401</v>
      </c>
      <c r="AE315" s="75" t="e">
        <f>1000*LN(O315)</f>
        <v>#N/A</v>
      </c>
      <c r="AF315" s="75">
        <f>1000*LN(P315)</f>
        <v>-146.49607186539916</v>
      </c>
      <c r="AG315" s="75">
        <f>1000*LN(Q315)</f>
        <v>-173.03949816679395</v>
      </c>
      <c r="AI315" s="40">
        <f>'d-beta'!T315/'d-beta'!Q315</f>
        <v>1.0084103151903216</v>
      </c>
      <c r="AJ315" s="40">
        <f>'d-beta'!Q315/'d-beta'!G315</f>
        <v>0.99805338462536008</v>
      </c>
      <c r="AK315" s="40">
        <f>'d-beta'!T315/'d-beta'!G315</f>
        <v>1.0064473281668267</v>
      </c>
      <c r="AL315" s="40" t="e">
        <f>'d-beta'!T317/'d-beta'!F317</f>
        <v>#N/A</v>
      </c>
      <c r="AN315" s="4">
        <f>'d-beta'!U315/'d-beta'!W315</f>
        <v>0.99767637494600481</v>
      </c>
      <c r="AO315" s="4">
        <f>'d-beta'!W315/'d-beta'!P315</f>
        <v>0.9945737624098645</v>
      </c>
      <c r="AP315" s="4">
        <f>'d-beta'!P315/'d-beta'!Q315</f>
        <v>1.0043714077764838</v>
      </c>
      <c r="AQ315" s="4">
        <f>'d-beta'!Q315/'d-beta'!G315</f>
        <v>0.99805338462536008</v>
      </c>
      <c r="AR315" s="4">
        <f>'d-beta'!U315/'d-beta'!G315</f>
        <v>0.99466033345455485</v>
      </c>
      <c r="AS315" s="4" t="e">
        <f>'d-beta'!U317/'d-beta'!F317</f>
        <v>#N/A</v>
      </c>
      <c r="AU315" s="53">
        <f t="shared" si="50"/>
        <v>8.3751455438089888</v>
      </c>
      <c r="AV315" s="12">
        <f t="shared" si="51"/>
        <v>-1.9485124927209145</v>
      </c>
      <c r="AW315" s="12">
        <f t="shared" si="52"/>
        <v>6.4266330510880811</v>
      </c>
      <c r="AX315" s="12" t="e">
        <f t="shared" si="48"/>
        <v>#N/A</v>
      </c>
      <c r="AY315" s="12"/>
      <c r="AZ315" s="53">
        <f t="shared" si="53"/>
        <v>-2.3263288599238012</v>
      </c>
      <c r="BA315" s="53">
        <f t="shared" si="54"/>
        <v>-5.4410130918225823</v>
      </c>
      <c r="BB315" s="12">
        <f t="shared" si="55"/>
        <v>4.3618809272478165</v>
      </c>
      <c r="BC315" s="12">
        <f t="shared" si="56"/>
        <v>-1.9485124927209145</v>
      </c>
      <c r="BD315" s="12">
        <f t="shared" si="57"/>
        <v>-5.3539735172194964</v>
      </c>
      <c r="BE315" s="12" t="e">
        <f t="shared" si="49"/>
        <v>#N/A</v>
      </c>
    </row>
    <row r="316" spans="1:57" x14ac:dyDescent="0.2">
      <c r="A316" s="72">
        <f>'d-beta'!A316</f>
        <v>622</v>
      </c>
      <c r="B316" s="44">
        <f t="shared" si="58"/>
        <v>1.1171312070602692</v>
      </c>
      <c r="D316" s="40" t="e">
        <f>'d-beta'!F316/'d-beta'!J316</f>
        <v>#N/A</v>
      </c>
      <c r="E316" s="39">
        <f>'d-beta'!J316/'d-beta'!K316</f>
        <v>1.017243328810493</v>
      </c>
      <c r="F316" s="39">
        <f>'d-beta'!K316/'d-beta'!L316</f>
        <v>0.96963642897604418</v>
      </c>
      <c r="G316" s="39">
        <f>'d-beta'!L316/'d-beta'!M316</f>
        <v>1.0038214145959694</v>
      </c>
      <c r="H316" s="39">
        <f>'d-beta'!M316/'d-beta'!P316</f>
        <v>1.0017722556622577</v>
      </c>
      <c r="I316" s="39">
        <f>'d-beta'!N316/'d-beta'!P316</f>
        <v>0.99884445815316847</v>
      </c>
      <c r="J316" s="39">
        <f>'d-beta'!P316/'d-beta'!Q316</f>
        <v>1.0043449154630826</v>
      </c>
      <c r="K316" s="39">
        <f>'d-beta'!Q316/'d-beta'!G316</f>
        <v>0.99804367260787963</v>
      </c>
      <c r="L316" s="133" t="e">
        <f>'d-beta'!F316/'d-beta'!R316</f>
        <v>#N/A</v>
      </c>
      <c r="M316" s="39">
        <f>'d-beta'!R316/'d-beta'!N316</f>
        <v>0.98539926659062749</v>
      </c>
      <c r="N316" s="39">
        <f>'d-beta'!R316/'d-beta'!P316</f>
        <v>0.98426059650224484</v>
      </c>
      <c r="O316" s="133" t="e">
        <f>'d-beta'!F316/'d-beta'!S316</f>
        <v>#N/A</v>
      </c>
      <c r="P316" s="39">
        <f>'d-beta'!S316/'d-beta'!G316</f>
        <v>0.86417191097467394</v>
      </c>
      <c r="Q316" s="39">
        <f>'d-beta'!H316/'d-beta'!N316</f>
        <v>0.84185093883758289</v>
      </c>
      <c r="T316" s="75" t="e">
        <f>1000*LN(D316)</f>
        <v>#N/A</v>
      </c>
      <c r="U316" s="75">
        <f>1000*LN(E316)</f>
        <v>17.096349815236444</v>
      </c>
      <c r="V316" s="75">
        <f>1000*LN(F316)</f>
        <v>-30.83409323420517</v>
      </c>
      <c r="W316" s="75">
        <f>1000*LN(G316)</f>
        <v>3.8141315397006292</v>
      </c>
      <c r="X316" s="75">
        <f>1000*LN(H316)</f>
        <v>1.7706870702154591</v>
      </c>
      <c r="Y316" s="75">
        <f>1000*LN(I316)</f>
        <v>-1.1562100000803757</v>
      </c>
      <c r="Z316" s="75">
        <f>1000*LN(J316)</f>
        <v>4.3355035706282923</v>
      </c>
      <c r="AA316" s="75">
        <f>1000*LN(K316)</f>
        <v>-1.9582434999836527</v>
      </c>
      <c r="AB316" s="75" t="e">
        <f>1000*LN(L316)</f>
        <v>#N/A</v>
      </c>
      <c r="AC316" s="75">
        <f>1000*LN(M316)</f>
        <v>-14.708373148350496</v>
      </c>
      <c r="AD316" s="75">
        <f>1000*LN(N316)</f>
        <v>-15.864583148430945</v>
      </c>
      <c r="AE316" s="75" t="e">
        <f>1000*LN(O316)</f>
        <v>#N/A</v>
      </c>
      <c r="AF316" s="75">
        <f>1000*LN(P316)</f>
        <v>-145.98355893469034</v>
      </c>
      <c r="AG316" s="75">
        <f>1000*LN(Q316)</f>
        <v>-172.15231267127317</v>
      </c>
      <c r="AI316" s="40">
        <f>'d-beta'!T316/'d-beta'!Q316</f>
        <v>1.0083665774868795</v>
      </c>
      <c r="AJ316" s="40">
        <f>'d-beta'!Q316/'d-beta'!G316</f>
        <v>0.99804367260787963</v>
      </c>
      <c r="AK316" s="40">
        <f>'d-beta'!T316/'d-beta'!G316</f>
        <v>1.0063938823300433</v>
      </c>
      <c r="AL316" s="40" t="e">
        <f>'d-beta'!T318/'d-beta'!F318</f>
        <v>#N/A</v>
      </c>
      <c r="AN316" s="4">
        <f>'d-beta'!U316/'d-beta'!W316</f>
        <v>0.99768228841097351</v>
      </c>
      <c r="AO316" s="4">
        <f>'d-beta'!W316/'d-beta'!P316</f>
        <v>0.99460839115548683</v>
      </c>
      <c r="AP316" s="4">
        <f>'d-beta'!P316/'d-beta'!Q316</f>
        <v>1.0043449154630826</v>
      </c>
      <c r="AQ316" s="4">
        <f>'d-beta'!Q316/'d-beta'!G316</f>
        <v>0.99804367260787963</v>
      </c>
      <c r="AR316" s="4">
        <f>'d-beta'!U316/'d-beta'!G316</f>
        <v>0.9946649446356256</v>
      </c>
      <c r="AS316" s="4" t="e">
        <f>'d-beta'!U318/'d-beta'!F318</f>
        <v>#N/A</v>
      </c>
      <c r="AU316" s="53">
        <f t="shared" si="50"/>
        <v>8.3317716796916521</v>
      </c>
      <c r="AV316" s="12">
        <f t="shared" si="51"/>
        <v>-1.9582434999836527</v>
      </c>
      <c r="AW316" s="12">
        <f t="shared" si="52"/>
        <v>6.373528179708071</v>
      </c>
      <c r="AX316" s="12" t="e">
        <f t="shared" si="48"/>
        <v>#N/A</v>
      </c>
      <c r="AY316" s="12"/>
      <c r="AZ316" s="53">
        <f t="shared" si="53"/>
        <v>-2.3204016398432095</v>
      </c>
      <c r="BA316" s="53">
        <f t="shared" si="54"/>
        <v>-5.4061960233467232</v>
      </c>
      <c r="BB316" s="12">
        <f t="shared" si="55"/>
        <v>4.3355035706282923</v>
      </c>
      <c r="BC316" s="12">
        <f t="shared" si="56"/>
        <v>-1.9582434999836527</v>
      </c>
      <c r="BD316" s="12">
        <f t="shared" si="57"/>
        <v>-5.3493375925453854</v>
      </c>
      <c r="BE316" s="12" t="e">
        <f t="shared" si="49"/>
        <v>#N/A</v>
      </c>
    </row>
    <row r="317" spans="1:57" x14ac:dyDescent="0.2">
      <c r="A317" s="72">
        <f>'d-beta'!A317</f>
        <v>624</v>
      </c>
      <c r="B317" s="44">
        <f t="shared" si="58"/>
        <v>1.1146408069999443</v>
      </c>
      <c r="D317" s="40" t="e">
        <f>'d-beta'!F317/'d-beta'!J317</f>
        <v>#N/A</v>
      </c>
      <c r="E317" s="39">
        <f>'d-beta'!J317/'d-beta'!K317</f>
        <v>1.0172050318739891</v>
      </c>
      <c r="F317" s="39">
        <f>'d-beta'!K317/'d-beta'!L317</f>
        <v>0.96970196250732277</v>
      </c>
      <c r="G317" s="39">
        <f>'d-beta'!L317/'d-beta'!M317</f>
        <v>1.0038593009152057</v>
      </c>
      <c r="H317" s="39">
        <f>'d-beta'!M317/'d-beta'!P317</f>
        <v>1.0017425883358113</v>
      </c>
      <c r="I317" s="39">
        <f>'d-beta'!N317/'d-beta'!P317</f>
        <v>0.99881545429778074</v>
      </c>
      <c r="J317" s="39">
        <f>'d-beta'!P317/'d-beta'!Q317</f>
        <v>1.0043141136079652</v>
      </c>
      <c r="K317" s="39">
        <f>'d-beta'!Q317/'d-beta'!G317</f>
        <v>0.9980380475293894</v>
      </c>
      <c r="L317" s="133" t="e">
        <f>'d-beta'!F317/'d-beta'!R317</f>
        <v>#N/A</v>
      </c>
      <c r="M317" s="39">
        <f>'d-beta'!R317/'d-beta'!N317</f>
        <v>0.98546984916904745</v>
      </c>
      <c r="N317" s="39">
        <f>'d-beta'!R317/'d-beta'!P317</f>
        <v>0.98430251509454758</v>
      </c>
      <c r="O317" s="133" t="e">
        <f>'d-beta'!F317/'d-beta'!S317</f>
        <v>#N/A</v>
      </c>
      <c r="P317" s="39">
        <f>'d-beta'!S317/'d-beta'!G317</f>
        <v>0.86461799639555414</v>
      </c>
      <c r="Q317" s="39">
        <f>'d-beta'!H317/'d-beta'!N317</f>
        <v>0.84260129634749481</v>
      </c>
      <c r="T317" s="75" t="e">
        <f>1000*LN(D317)</f>
        <v>#N/A</v>
      </c>
      <c r="U317" s="75">
        <f>1000*LN(E317)</f>
        <v>17.058701342806845</v>
      </c>
      <c r="V317" s="75">
        <f>1000*LN(F317)</f>
        <v>-30.766509844332294</v>
      </c>
      <c r="W317" s="75">
        <f>1000*LN(G317)</f>
        <v>3.8518729185444682</v>
      </c>
      <c r="X317" s="75">
        <f>1000*LN(H317)</f>
        <v>1.7410717903113209</v>
      </c>
      <c r="Y317" s="75">
        <f>1000*LN(I317)</f>
        <v>-1.1852478310034438</v>
      </c>
      <c r="Z317" s="75">
        <f>1000*LN(J317)</f>
        <v>4.3048344977054978</v>
      </c>
      <c r="AA317" s="75">
        <f>1000*LN(K317)</f>
        <v>-1.9638796204225006</v>
      </c>
      <c r="AB317" s="75" t="e">
        <f>1000*LN(L317)</f>
        <v>#N/A</v>
      </c>
      <c r="AC317" s="75">
        <f>1000*LN(M317)</f>
        <v>-14.636747307866479</v>
      </c>
      <c r="AD317" s="75">
        <f>1000*LN(N317)</f>
        <v>-15.821995138869932</v>
      </c>
      <c r="AE317" s="75" t="e">
        <f>1000*LN(O317)</f>
        <v>#N/A</v>
      </c>
      <c r="AF317" s="75">
        <f>1000*LN(P317)</f>
        <v>-145.46749225836518</v>
      </c>
      <c r="AG317" s="75">
        <f>1000*LN(Q317)</f>
        <v>-171.26139092962822</v>
      </c>
      <c r="AI317" s="40">
        <f>'d-beta'!T317/'d-beta'!Q317</f>
        <v>1.0083204979430862</v>
      </c>
      <c r="AJ317" s="40">
        <f>'d-beta'!Q317/'d-beta'!G317</f>
        <v>0.9980380475293894</v>
      </c>
      <c r="AK317" s="40">
        <f>'d-beta'!T317/'d-beta'!G317</f>
        <v>1.0063422210509794</v>
      </c>
      <c r="AL317" s="40" t="e">
        <f>'d-beta'!T319/'d-beta'!F319</f>
        <v>#N/A</v>
      </c>
      <c r="AN317" s="4">
        <f>'d-beta'!U317/'d-beta'!W317</f>
        <v>0.99769234491916237</v>
      </c>
      <c r="AO317" s="4">
        <f>'d-beta'!W317/'d-beta'!P317</f>
        <v>0.99464121204374256</v>
      </c>
      <c r="AP317" s="4">
        <f>'d-beta'!P317/'d-beta'!Q317</f>
        <v>1.0043141136079652</v>
      </c>
      <c r="AQ317" s="4">
        <f>'d-beta'!Q317/'d-beta'!G317</f>
        <v>0.9980380475293894</v>
      </c>
      <c r="AR317" s="4">
        <f>'d-beta'!U317/'d-beta'!G317</f>
        <v>0.99467168141142737</v>
      </c>
      <c r="AS317" s="4" t="e">
        <f>'d-beta'!U319/'d-beta'!F319</f>
        <v>#N/A</v>
      </c>
      <c r="AU317" s="53">
        <f t="shared" si="50"/>
        <v>8.2860734210349243</v>
      </c>
      <c r="AV317" s="12">
        <f t="shared" si="51"/>
        <v>-1.9638796204225006</v>
      </c>
      <c r="AW317" s="12">
        <f t="shared" si="52"/>
        <v>6.3221938006123324</v>
      </c>
      <c r="AX317" s="12" t="e">
        <f t="shared" si="48"/>
        <v>#N/A</v>
      </c>
      <c r="AY317" s="12"/>
      <c r="AZ317" s="53">
        <f t="shared" si="53"/>
        <v>-2.3103218202234101</v>
      </c>
      <c r="BA317" s="53">
        <f t="shared" si="54"/>
        <v>-5.3731977628911931</v>
      </c>
      <c r="BB317" s="12">
        <f t="shared" si="55"/>
        <v>4.3048344977054978</v>
      </c>
      <c r="BC317" s="12">
        <f t="shared" si="56"/>
        <v>-1.9638796204225006</v>
      </c>
      <c r="BD317" s="12">
        <f t="shared" si="57"/>
        <v>-5.3425647058317116</v>
      </c>
      <c r="BE317" s="12" t="e">
        <f t="shared" si="49"/>
        <v>#N/A</v>
      </c>
    </row>
    <row r="318" spans="1:57" x14ac:dyDescent="0.2">
      <c r="A318" s="72">
        <f>'d-beta'!A318</f>
        <v>626</v>
      </c>
      <c r="B318" s="44">
        <f t="shared" si="58"/>
        <v>1.1121614858477451</v>
      </c>
      <c r="D318" s="40" t="e">
        <f>'d-beta'!F318/'d-beta'!J318</f>
        <v>#N/A</v>
      </c>
      <c r="E318" s="39">
        <f>'d-beta'!J318/'d-beta'!K318</f>
        <v>1.0171663808755296</v>
      </c>
      <c r="F318" s="39">
        <f>'d-beta'!K318/'d-beta'!L318</f>
        <v>0.96976811009421104</v>
      </c>
      <c r="G318" s="39">
        <f>'d-beta'!L318/'d-beta'!M318</f>
        <v>1.0038972835626696</v>
      </c>
      <c r="H318" s="39">
        <f>'d-beta'!M318/'d-beta'!P318</f>
        <v>1.0017086352074718</v>
      </c>
      <c r="I318" s="39">
        <f>'d-beta'!N318/'d-beta'!P318</f>
        <v>0.99878836318491326</v>
      </c>
      <c r="J318" s="39">
        <f>'d-beta'!P318/'d-beta'!Q318</f>
        <v>1.0042893710523642</v>
      </c>
      <c r="K318" s="39">
        <f>'d-beta'!Q318/'d-beta'!G318</f>
        <v>0.99802422753391262</v>
      </c>
      <c r="L318" s="133" t="e">
        <f>'d-beta'!F318/'d-beta'!R318</f>
        <v>#N/A</v>
      </c>
      <c r="M318" s="39">
        <f>'d-beta'!R318/'d-beta'!N318</f>
        <v>0.98554096725943163</v>
      </c>
      <c r="N318" s="39">
        <f>'d-beta'!R318/'d-beta'!P318</f>
        <v>0.98434684954072382</v>
      </c>
      <c r="O318" s="133" t="e">
        <f>'d-beta'!F318/'d-beta'!S318</f>
        <v>#N/A</v>
      </c>
      <c r="P318" s="39">
        <f>'d-beta'!S318/'d-beta'!G318</f>
        <v>0.86505589036368791</v>
      </c>
      <c r="Q318" s="39">
        <f>'d-beta'!H318/'d-beta'!N318</f>
        <v>0.84334509014582149</v>
      </c>
      <c r="T318" s="75" t="e">
        <f>1000*LN(D318)</f>
        <v>#N/A</v>
      </c>
      <c r="U318" s="75">
        <f>1000*LN(E318)</f>
        <v>17.020703366407858</v>
      </c>
      <c r="V318" s="75">
        <f>1000*LN(F318)</f>
        <v>-30.698297823071044</v>
      </c>
      <c r="W318" s="75">
        <f>1000*LN(G318)</f>
        <v>3.8897088273016207</v>
      </c>
      <c r="X318" s="75">
        <f>1000*LN(H318)</f>
        <v>1.7071771509571987</v>
      </c>
      <c r="Y318" s="75">
        <f>1000*LN(I318)</f>
        <v>-1.2123714404319361</v>
      </c>
      <c r="Z318" s="75">
        <f>1000*LN(J318)</f>
        <v>4.280197922302496</v>
      </c>
      <c r="AA318" s="75">
        <f>1000*LN(K318)</f>
        <v>-1.9777268792476945</v>
      </c>
      <c r="AB318" s="75" t="e">
        <f>1000*LN(L318)</f>
        <v>#N/A</v>
      </c>
      <c r="AC318" s="75">
        <f>1000*LN(M318)</f>
        <v>-14.564583228580592</v>
      </c>
      <c r="AD318" s="75">
        <f>1000*LN(N318)</f>
        <v>-15.776954669012619</v>
      </c>
      <c r="AE318" s="75" t="e">
        <f>1000*LN(O318)</f>
        <v>#N/A</v>
      </c>
      <c r="AF318" s="75">
        <f>1000*LN(P318)</f>
        <v>-144.96116100038512</v>
      </c>
      <c r="AG318" s="75">
        <f>1000*LN(Q318)</f>
        <v>-170.37904514148076</v>
      </c>
      <c r="AI318" s="40">
        <f>'d-beta'!T318/'d-beta'!Q318</f>
        <v>1.0082803226107704</v>
      </c>
      <c r="AJ318" s="40">
        <f>'d-beta'!Q318/'d-beta'!G318</f>
        <v>0.99802422753391262</v>
      </c>
      <c r="AK318" s="40">
        <f>'d-beta'!T318/'d-beta'!G318</f>
        <v>1.0062881901112584</v>
      </c>
      <c r="AL318" s="40" t="e">
        <f>'d-beta'!T320/'d-beta'!F320</f>
        <v>#N/A</v>
      </c>
      <c r="AN318" s="4">
        <f>'d-beta'!U318/'d-beta'!W318</f>
        <v>0.997698360117382</v>
      </c>
      <c r="AO318" s="4">
        <f>'d-beta'!W318/'d-beta'!P318</f>
        <v>0.99467419092095333</v>
      </c>
      <c r="AP318" s="4">
        <f>'d-beta'!P318/'d-beta'!Q318</f>
        <v>1.0042893710523642</v>
      </c>
      <c r="AQ318" s="4">
        <f>'d-beta'!Q318/'d-beta'!G318</f>
        <v>0.99802422753391262</v>
      </c>
      <c r="AR318" s="4">
        <f>'d-beta'!U318/'d-beta'!G318</f>
        <v>0.9946723789405304</v>
      </c>
      <c r="AS318" s="4" t="e">
        <f>'d-beta'!U320/'d-beta'!F320</f>
        <v>#N/A</v>
      </c>
      <c r="AU318" s="53">
        <f t="shared" si="50"/>
        <v>8.2462288152888057</v>
      </c>
      <c r="AV318" s="12">
        <f t="shared" si="51"/>
        <v>-1.9777268792476945</v>
      </c>
      <c r="AW318" s="12">
        <f t="shared" si="52"/>
        <v>6.2685019360411474</v>
      </c>
      <c r="AX318" s="12" t="e">
        <f t="shared" si="48"/>
        <v>#N/A</v>
      </c>
      <c r="AY318" s="12"/>
      <c r="AZ318" s="53">
        <f t="shared" si="53"/>
        <v>-2.304292727069404</v>
      </c>
      <c r="BA318" s="53">
        <f t="shared" si="54"/>
        <v>-5.34004175639304</v>
      </c>
      <c r="BB318" s="12">
        <f t="shared" si="55"/>
        <v>4.280197922302496</v>
      </c>
      <c r="BC318" s="12">
        <f t="shared" si="56"/>
        <v>-1.9777268792476945</v>
      </c>
      <c r="BD318" s="12">
        <f t="shared" si="57"/>
        <v>-5.3418634404076606</v>
      </c>
      <c r="BE318" s="12" t="e">
        <f t="shared" si="49"/>
        <v>#N/A</v>
      </c>
    </row>
    <row r="319" spans="1:57" x14ac:dyDescent="0.2">
      <c r="A319" s="72">
        <f>'d-beta'!A319</f>
        <v>628</v>
      </c>
      <c r="B319" s="44">
        <f t="shared" si="58"/>
        <v>1.1096931698385397</v>
      </c>
      <c r="D319" s="40" t="e">
        <f>'d-beta'!F319/'d-beta'!J319</f>
        <v>#N/A</v>
      </c>
      <c r="E319" s="39">
        <f>'d-beta'!J319/'d-beta'!K319</f>
        <v>1.0171146364876473</v>
      </c>
      <c r="F319" s="39">
        <f>'d-beta'!K319/'d-beta'!L319</f>
        <v>0.96984099762353926</v>
      </c>
      <c r="G319" s="39">
        <f>'d-beta'!L319/'d-beta'!M319</f>
        <v>1.0039291885211123</v>
      </c>
      <c r="H319" s="39">
        <f>'d-beta'!M319/'d-beta'!P319</f>
        <v>1.0016807334182751</v>
      </c>
      <c r="I319" s="39">
        <f>'d-beta'!N319/'d-beta'!P319</f>
        <v>0.99876738471105286</v>
      </c>
      <c r="J319" s="39">
        <f>'d-beta'!P319/'d-beta'!Q319</f>
        <v>1.0042623822549501</v>
      </c>
      <c r="K319" s="39">
        <f>'d-beta'!Q319/'d-beta'!G319</f>
        <v>0.99801859356152445</v>
      </c>
      <c r="L319" s="133" t="e">
        <f>'d-beta'!F319/'d-beta'!R319</f>
        <v>#N/A</v>
      </c>
      <c r="M319" s="39">
        <f>'d-beta'!R319/'d-beta'!N319</f>
        <v>0.98560645304521577</v>
      </c>
      <c r="N319" s="39">
        <f>'d-beta'!R319/'d-beta'!P319</f>
        <v>0.98439157946230726</v>
      </c>
      <c r="O319" s="133" t="e">
        <f>'d-beta'!F319/'d-beta'!S319</f>
        <v>#N/A</v>
      </c>
      <c r="P319" s="39">
        <f>'d-beta'!S319/'d-beta'!G319</f>
        <v>0.86549620959577245</v>
      </c>
      <c r="Q319" s="39">
        <f>'d-beta'!H319/'d-beta'!N319</f>
        <v>0.84407607489084591</v>
      </c>
      <c r="T319" s="75" t="e">
        <f>1000*LN(D319)</f>
        <v>#N/A</v>
      </c>
      <c r="U319" s="75">
        <f>1000*LN(E319)</f>
        <v>16.96983095748131</v>
      </c>
      <c r="V319" s="75">
        <f>1000*LN(F319)</f>
        <v>-30.623140896788833</v>
      </c>
      <c r="W319" s="75">
        <f>1000*LN(G319)</f>
        <v>3.9214894207832027</v>
      </c>
      <c r="X319" s="75">
        <f>1000*LN(H319)</f>
        <v>1.67932256648609</v>
      </c>
      <c r="Y319" s="75">
        <f>1000*LN(I319)</f>
        <v>-1.2333755840041676</v>
      </c>
      <c r="Z319" s="75">
        <f>1000*LN(J319)</f>
        <v>4.2533240343170728</v>
      </c>
      <c r="AA319" s="75">
        <f>1000*LN(K319)</f>
        <v>-1.9833720210539187</v>
      </c>
      <c r="AB319" s="75" t="e">
        <f>1000*LN(L319)</f>
        <v>#N/A</v>
      </c>
      <c r="AC319" s="75">
        <f>1000*LN(M319)</f>
        <v>-14.498138897594826</v>
      </c>
      <c r="AD319" s="75">
        <f>1000*LN(N319)</f>
        <v>-15.731514481599005</v>
      </c>
      <c r="AE319" s="75" t="e">
        <f>1000*LN(O319)</f>
        <v>#N/A</v>
      </c>
      <c r="AF319" s="75">
        <f>1000*LN(P319)</f>
        <v>-144.45228381420065</v>
      </c>
      <c r="AG319" s="75">
        <f>1000*LN(Q319)</f>
        <v>-169.51265232160185</v>
      </c>
      <c r="AI319" s="40">
        <f>'d-beta'!T319/'d-beta'!Q319</f>
        <v>1.0082378259979603</v>
      </c>
      <c r="AJ319" s="40">
        <f>'d-beta'!Q319/'d-beta'!G319</f>
        <v>0.99801859356152445</v>
      </c>
      <c r="AK319" s="40">
        <f>'d-beta'!T319/'d-beta'!G319</f>
        <v>1.0062400970780132</v>
      </c>
      <c r="AL319" s="40" t="e">
        <f>'d-beta'!T321/'d-beta'!F321</f>
        <v>#N/A</v>
      </c>
      <c r="AN319" s="4">
        <f>'d-beta'!U319/'d-beta'!W319</f>
        <v>0.99770648285976737</v>
      </c>
      <c r="AO319" s="4">
        <f>'d-beta'!W319/'d-beta'!P319</f>
        <v>0.99470739598354574</v>
      </c>
      <c r="AP319" s="4">
        <f>'d-beta'!P319/'d-beta'!Q319</f>
        <v>1.0042623822549501</v>
      </c>
      <c r="AQ319" s="4">
        <f>'d-beta'!Q319/'d-beta'!G319</f>
        <v>0.99801859356152445</v>
      </c>
      <c r="AR319" s="4">
        <f>'d-beta'!U319/'d-beta'!G319</f>
        <v>0.99468133572146156</v>
      </c>
      <c r="AS319" s="4" t="e">
        <f>'d-beta'!U321/'d-beta'!F321</f>
        <v>#N/A</v>
      </c>
      <c r="AU319" s="53">
        <f t="shared" si="50"/>
        <v>8.2040803101085338</v>
      </c>
      <c r="AV319" s="12">
        <f t="shared" si="51"/>
        <v>-1.9833720210539187</v>
      </c>
      <c r="AW319" s="12">
        <f t="shared" si="52"/>
        <v>6.2207082890544729</v>
      </c>
      <c r="AX319" s="12" t="e">
        <f t="shared" si="48"/>
        <v>#N/A</v>
      </c>
      <c r="AY319" s="12"/>
      <c r="AZ319" s="53">
        <f t="shared" si="53"/>
        <v>-2.2961512790680048</v>
      </c>
      <c r="BA319" s="53">
        <f t="shared" si="54"/>
        <v>-5.3066594602925088</v>
      </c>
      <c r="BB319" s="12">
        <f t="shared" si="55"/>
        <v>4.2533240343170728</v>
      </c>
      <c r="BC319" s="12">
        <f t="shared" si="56"/>
        <v>-1.9833720210539187</v>
      </c>
      <c r="BD319" s="12">
        <f t="shared" si="57"/>
        <v>-5.3328587260974754</v>
      </c>
      <c r="BE319" s="12" t="e">
        <f t="shared" si="49"/>
        <v>#N/A</v>
      </c>
    </row>
    <row r="320" spans="1:57" x14ac:dyDescent="0.2">
      <c r="A320" s="72">
        <f>'d-beta'!A320</f>
        <v>630</v>
      </c>
      <c r="B320" s="44">
        <f t="shared" si="58"/>
        <v>1.107235785860599</v>
      </c>
      <c r="D320" s="40" t="e">
        <f>'d-beta'!F320/'d-beta'!J320</f>
        <v>#N/A</v>
      </c>
      <c r="E320" s="39">
        <f>'d-beta'!J320/'d-beta'!K320</f>
        <v>1.0170752538512635</v>
      </c>
      <c r="F320" s="39">
        <f>'d-beta'!K320/'d-beta'!L320</f>
        <v>0.96990243603117154</v>
      </c>
      <c r="G320" s="39">
        <f>'d-beta'!L320/'d-beta'!M320</f>
        <v>1.0039673250126289</v>
      </c>
      <c r="H320" s="39">
        <f>'d-beta'!M320/'d-beta'!P320</f>
        <v>1.001650657019217</v>
      </c>
      <c r="I320" s="39">
        <f>'d-beta'!N320/'d-beta'!P320</f>
        <v>0.99873812846486931</v>
      </c>
      <c r="J320" s="39">
        <f>'d-beta'!P320/'d-beta'!Q320</f>
        <v>1.0042352284630647</v>
      </c>
      <c r="K320" s="39">
        <f>'d-beta'!Q320/'d-beta'!G320</f>
        <v>0.99800884898964837</v>
      </c>
      <c r="L320" s="133" t="e">
        <f>'d-beta'!F320/'d-beta'!R320</f>
        <v>#N/A</v>
      </c>
      <c r="M320" s="39">
        <f>'d-beta'!R320/'d-beta'!N320</f>
        <v>0.98567227254192047</v>
      </c>
      <c r="N320" s="39">
        <f>'d-beta'!R320/'d-beta'!P320</f>
        <v>0.98442848075823219</v>
      </c>
      <c r="O320" s="133" t="e">
        <f>'d-beta'!F320/'d-beta'!S320</f>
        <v>#N/A</v>
      </c>
      <c r="P320" s="39">
        <f>'d-beta'!S320/'d-beta'!G320</f>
        <v>0.86592824851419625</v>
      </c>
      <c r="Q320" s="39">
        <f>'d-beta'!H320/'d-beta'!N320</f>
        <v>0.84481693377982625</v>
      </c>
      <c r="T320" s="75" t="e">
        <f>1000*LN(D320)</f>
        <v>#N/A</v>
      </c>
      <c r="U320" s="75">
        <f>1000*LN(E320)</f>
        <v>16.931110249472905</v>
      </c>
      <c r="V320" s="75">
        <f>1000*LN(F320)</f>
        <v>-30.559793954521243</v>
      </c>
      <c r="W320" s="75">
        <f>1000*LN(G320)</f>
        <v>3.9594759318051129</v>
      </c>
      <c r="X320" s="75">
        <f>1000*LN(H320)</f>
        <v>1.649296182230356</v>
      </c>
      <c r="Y320" s="75">
        <f>1000*LN(I320)</f>
        <v>-1.2626683654184498</v>
      </c>
      <c r="Z320" s="75">
        <f>1000*LN(J320)</f>
        <v>4.2262851254906932</v>
      </c>
      <c r="AA320" s="75">
        <f>1000*LN(K320)</f>
        <v>-1.9931359868876779</v>
      </c>
      <c r="AB320" s="75" t="e">
        <f>1000*LN(L320)</f>
        <v>#N/A</v>
      </c>
      <c r="AC320" s="75">
        <f>1000*LN(M320)</f>
        <v>-14.431360419366634</v>
      </c>
      <c r="AD320" s="75">
        <f>1000*LN(N320)</f>
        <v>-15.694028784785134</v>
      </c>
      <c r="AE320" s="75" t="e">
        <f>1000*LN(O320)</f>
        <v>#N/A</v>
      </c>
      <c r="AF320" s="75">
        <f>1000*LN(P320)</f>
        <v>-143.95322776198077</v>
      </c>
      <c r="AG320" s="75">
        <f>1000*LN(Q320)</f>
        <v>-168.63532151059448</v>
      </c>
      <c r="AI320" s="40">
        <f>'d-beta'!T320/'d-beta'!Q320</f>
        <v>1.0081950694091422</v>
      </c>
      <c r="AJ320" s="40">
        <f>'d-beta'!Q320/'d-beta'!G320</f>
        <v>0.99800884898964837</v>
      </c>
      <c r="AK320" s="40">
        <f>'d-beta'!T320/'d-beta'!G320</f>
        <v>1.0061876007780566</v>
      </c>
      <c r="AL320" s="40" t="e">
        <f>'d-beta'!T322/'d-beta'!F322</f>
        <v>#N/A</v>
      </c>
      <c r="AN320" s="4">
        <f>'d-beta'!U320/'d-beta'!W320</f>
        <v>0.997710557399759</v>
      </c>
      <c r="AO320" s="4">
        <f>'d-beta'!W320/'d-beta'!P320</f>
        <v>0.9947407912499906</v>
      </c>
      <c r="AP320" s="4">
        <f>'d-beta'!P320/'d-beta'!Q320</f>
        <v>1.0042352284630647</v>
      </c>
      <c r="AQ320" s="4">
        <f>'d-beta'!Q320/'d-beta'!G320</f>
        <v>0.99800884898964837</v>
      </c>
      <c r="AR320" s="4">
        <f>'d-beta'!U320/'d-beta'!G320</f>
        <v>0.99468218459754065</v>
      </c>
      <c r="AS320" s="4" t="e">
        <f>'d-beta'!U322/'d-beta'!F322</f>
        <v>#N/A</v>
      </c>
      <c r="AU320" s="53">
        <f t="shared" si="50"/>
        <v>8.1616721655856654</v>
      </c>
      <c r="AV320" s="12">
        <f t="shared" si="51"/>
        <v>-1.9931359868876779</v>
      </c>
      <c r="AW320" s="12">
        <f t="shared" si="52"/>
        <v>6.1685361786979493</v>
      </c>
      <c r="AX320" s="12" t="e">
        <f t="shared" si="48"/>
        <v>#N/A</v>
      </c>
      <c r="AY320" s="12"/>
      <c r="AZ320" s="53">
        <f t="shared" si="53"/>
        <v>-2.2920673809059409</v>
      </c>
      <c r="BA320" s="53">
        <f t="shared" si="54"/>
        <v>-5.2730870690512646</v>
      </c>
      <c r="BB320" s="12">
        <f t="shared" si="55"/>
        <v>4.2262851254906932</v>
      </c>
      <c r="BC320" s="12">
        <f t="shared" si="56"/>
        <v>-1.9931359868876779</v>
      </c>
      <c r="BD320" s="12">
        <f t="shared" si="57"/>
        <v>-5.3320053113540915</v>
      </c>
      <c r="BE320" s="12" t="e">
        <f t="shared" si="49"/>
        <v>#N/A</v>
      </c>
    </row>
    <row r="321" spans="1:57" x14ac:dyDescent="0.2">
      <c r="A321" s="72">
        <f>'d-beta'!A321</f>
        <v>632</v>
      </c>
      <c r="B321" s="44">
        <f t="shared" si="58"/>
        <v>1.1047892614483787</v>
      </c>
      <c r="D321" s="40" t="e">
        <f>'d-beta'!F321/'d-beta'!J321</f>
        <v>#N/A</v>
      </c>
      <c r="E321" s="39">
        <f>'d-beta'!J321/'d-beta'!K321</f>
        <v>1.0170418536263848</v>
      </c>
      <c r="F321" s="39">
        <f>'d-beta'!K321/'d-beta'!L321</f>
        <v>0.96996446881493037</v>
      </c>
      <c r="G321" s="39">
        <f>'d-beta'!L321/'d-beta'!M321</f>
        <v>1.0040055546983491</v>
      </c>
      <c r="H321" s="39">
        <f>'d-beta'!M321/'d-beta'!P321</f>
        <v>1.0016225048322052</v>
      </c>
      <c r="I321" s="39">
        <f>'d-beta'!N321/'d-beta'!P321</f>
        <v>0.99871701137581814</v>
      </c>
      <c r="J321" s="39">
        <f>'d-beta'!P321/'d-beta'!Q321</f>
        <v>1.0042058546762536</v>
      </c>
      <c r="K321" s="39">
        <f>'d-beta'!Q321/'d-beta'!G321</f>
        <v>0.9980052862172295</v>
      </c>
      <c r="L321" s="133" t="e">
        <f>'d-beta'!F321/'d-beta'!R321</f>
        <v>#N/A</v>
      </c>
      <c r="M321" s="39">
        <f>'d-beta'!R321/'d-beta'!N321</f>
        <v>0.98573860295255489</v>
      </c>
      <c r="N321" s="39">
        <f>'d-beta'!R321/'d-beta'!P321</f>
        <v>0.9844739115385498</v>
      </c>
      <c r="O321" s="133" t="e">
        <f>'d-beta'!F321/'d-beta'!S321</f>
        <v>#N/A</v>
      </c>
      <c r="P321" s="39">
        <f>'d-beta'!S321/'d-beta'!G321</f>
        <v>0.86636267324217664</v>
      </c>
      <c r="Q321" s="39">
        <f>'d-beta'!H321/'d-beta'!N321</f>
        <v>0.84554486088329051</v>
      </c>
      <c r="T321" s="75" t="e">
        <f>1000*LN(D321)</f>
        <v>#N/A</v>
      </c>
      <c r="U321" s="75">
        <f>1000*LN(E321)</f>
        <v>16.89827022786455</v>
      </c>
      <c r="V321" s="75">
        <f>1000*LN(F321)</f>
        <v>-30.495838243307244</v>
      </c>
      <c r="W321" s="75">
        <f>1000*LN(G321)</f>
        <v>3.9975538223096154</v>
      </c>
      <c r="X321" s="75">
        <f>1000*LN(H321)</f>
        <v>1.621189993269452</v>
      </c>
      <c r="Y321" s="75">
        <f>1000*LN(I321)</f>
        <v>-1.2838123587234922</v>
      </c>
      <c r="Z321" s="75">
        <f>1000*LN(J321)</f>
        <v>4.1970347909304211</v>
      </c>
      <c r="AA321" s="75">
        <f>1000*LN(K321)</f>
        <v>-1.9967058738499244</v>
      </c>
      <c r="AB321" s="75" t="e">
        <f>1000*LN(L321)</f>
        <v>#N/A</v>
      </c>
      <c r="AC321" s="75">
        <f>1000*LN(M321)</f>
        <v>-14.36406809437851</v>
      </c>
      <c r="AD321" s="75">
        <f>1000*LN(N321)</f>
        <v>-15.647880453102049</v>
      </c>
      <c r="AE321" s="75" t="e">
        <f>1000*LN(O321)</f>
        <v>#N/A</v>
      </c>
      <c r="AF321" s="75">
        <f>1000*LN(P321)</f>
        <v>-143.45166681556995</v>
      </c>
      <c r="AG321" s="75">
        <f>1000*LN(Q321)</f>
        <v>-167.77405364384612</v>
      </c>
      <c r="AI321" s="40">
        <f>'d-beta'!T321/'d-beta'!Q321</f>
        <v>1.008152047287499</v>
      </c>
      <c r="AJ321" s="40">
        <f>'d-beta'!Q321/'d-beta'!G321</f>
        <v>0.9980052862172295</v>
      </c>
      <c r="AK321" s="40">
        <f>'d-beta'!T321/'d-beta'!G321</f>
        <v>1.0061410725036464</v>
      </c>
      <c r="AL321" s="40" t="e">
        <f>'d-beta'!T323/'d-beta'!F323</f>
        <v>#N/A</v>
      </c>
      <c r="AN321" s="4">
        <f>'d-beta'!U321/'d-beta'!W321</f>
        <v>0.99771878886304566</v>
      </c>
      <c r="AO321" s="4">
        <f>'d-beta'!W321/'d-beta'!P321</f>
        <v>0.99477437130468838</v>
      </c>
      <c r="AP321" s="4">
        <f>'d-beta'!P321/'d-beta'!Q321</f>
        <v>1.0042058546762536</v>
      </c>
      <c r="AQ321" s="4">
        <f>'d-beta'!Q321/'d-beta'!G321</f>
        <v>0.9980052862172295</v>
      </c>
      <c r="AR321" s="4">
        <f>'d-beta'!U321/'d-beta'!G321</f>
        <v>0.99469132290370055</v>
      </c>
      <c r="AS321" s="4" t="e">
        <f>'d-beta'!U323/'d-beta'!F323</f>
        <v>#N/A</v>
      </c>
      <c r="AU321" s="53">
        <f t="shared" si="50"/>
        <v>8.1189988368780455</v>
      </c>
      <c r="AV321" s="12">
        <f t="shared" si="51"/>
        <v>-1.9967058738499244</v>
      </c>
      <c r="AW321" s="12">
        <f t="shared" si="52"/>
        <v>6.1222929630281948</v>
      </c>
      <c r="AX321" s="12" t="e">
        <f t="shared" si="48"/>
        <v>#N/A</v>
      </c>
      <c r="AY321" s="12"/>
      <c r="AZ321" s="53">
        <f t="shared" si="53"/>
        <v>-2.2838170629459293</v>
      </c>
      <c r="BA321" s="53">
        <f t="shared" si="54"/>
        <v>-5.2393300459001075</v>
      </c>
      <c r="BB321" s="12">
        <f t="shared" si="55"/>
        <v>4.1970347909304211</v>
      </c>
      <c r="BC321" s="12">
        <f t="shared" si="56"/>
        <v>-1.9967058738499244</v>
      </c>
      <c r="BD321" s="12">
        <f t="shared" si="57"/>
        <v>-5.3228181917654354</v>
      </c>
      <c r="BE321" s="12" t="e">
        <f t="shared" si="49"/>
        <v>#N/A</v>
      </c>
    </row>
    <row r="322" spans="1:57" x14ac:dyDescent="0.2">
      <c r="A322" s="72">
        <f>'d-beta'!A322</f>
        <v>634</v>
      </c>
      <c r="B322" s="44">
        <f t="shared" si="58"/>
        <v>1.1023535247753955</v>
      </c>
      <c r="D322" s="40" t="e">
        <f>'d-beta'!F322/'d-beta'!J322</f>
        <v>#N/A</v>
      </c>
      <c r="E322" s="39">
        <f>'d-beta'!J322/'d-beta'!K322</f>
        <v>1.0170017712823705</v>
      </c>
      <c r="F322" s="39">
        <f>'d-beta'!K322/'d-beta'!L322</f>
        <v>0.97003307077885681</v>
      </c>
      <c r="G322" s="39">
        <f>'d-beta'!L322/'d-beta'!M322</f>
        <v>1.0040376933826349</v>
      </c>
      <c r="H322" s="39">
        <f>'d-beta'!M322/'d-beta'!P322</f>
        <v>1.0015900797947632</v>
      </c>
      <c r="I322" s="39">
        <f>'d-beta'!N322/'d-beta'!P322</f>
        <v>0.9986916951358713</v>
      </c>
      <c r="J322" s="39">
        <f>'d-beta'!P322/'d-beta'!Q322</f>
        <v>1.0041804850760661</v>
      </c>
      <c r="K322" s="39">
        <f>'d-beta'!Q322/'d-beta'!G322</f>
        <v>0.99799553981353184</v>
      </c>
      <c r="L322" s="133" t="e">
        <f>'d-beta'!F322/'d-beta'!R322</f>
        <v>#N/A</v>
      </c>
      <c r="M322" s="39">
        <f>'d-beta'!R322/'d-beta'!N322</f>
        <v>0.98580535539322089</v>
      </c>
      <c r="N322" s="39">
        <f>'d-beta'!R322/'d-beta'!P322</f>
        <v>0.98451562145167582</v>
      </c>
      <c r="O322" s="133" t="e">
        <f>'d-beta'!F322/'d-beta'!S322</f>
        <v>#N/A</v>
      </c>
      <c r="P322" s="39">
        <f>'d-beta'!S322/'d-beta'!G322</f>
        <v>0.86679493545183717</v>
      </c>
      <c r="Q322" s="39">
        <f>'d-beta'!H322/'d-beta'!N322</f>
        <v>0.84627119274702645</v>
      </c>
      <c r="T322" s="75" t="e">
        <f>1000*LN(D322)</f>
        <v>#N/A</v>
      </c>
      <c r="U322" s="75">
        <f>1000*LN(E322)</f>
        <v>16.858858738820111</v>
      </c>
      <c r="V322" s="75">
        <f>1000*LN(F322)</f>
        <v>-30.425114479431336</v>
      </c>
      <c r="W322" s="75">
        <f>1000*LN(G322)</f>
        <v>4.0295637746045401</v>
      </c>
      <c r="X322" s="75">
        <f>1000*LN(H322)</f>
        <v>1.588816956384991</v>
      </c>
      <c r="Y322" s="75">
        <f>1000*LN(I322)</f>
        <v>-1.3091614421290672</v>
      </c>
      <c r="Z322" s="75">
        <f>1000*LN(J322)</f>
        <v>4.1717711255820644</v>
      </c>
      <c r="AA322" s="75">
        <f>1000*LN(K322)</f>
        <v>-2.0064718053772403</v>
      </c>
      <c r="AB322" s="75" t="e">
        <f>1000*LN(L322)</f>
        <v>#N/A</v>
      </c>
      <c r="AC322" s="75">
        <f>1000*LN(M322)</f>
        <v>-14.296352190394789</v>
      </c>
      <c r="AD322" s="75">
        <f>1000*LN(N322)</f>
        <v>-15.605513632523866</v>
      </c>
      <c r="AE322" s="75" t="e">
        <f>1000*LN(O322)</f>
        <v>#N/A</v>
      </c>
      <c r="AF322" s="75">
        <f>1000*LN(P322)</f>
        <v>-142.95285214752707</v>
      </c>
      <c r="AG322" s="75">
        <f>1000*LN(Q322)</f>
        <v>-166.91541194127765</v>
      </c>
      <c r="AI322" s="40">
        <f>'d-beta'!T322/'d-beta'!Q322</f>
        <v>1.0081108244560553</v>
      </c>
      <c r="AJ322" s="40">
        <f>'d-beta'!Q322/'d-beta'!G322</f>
        <v>0.99799553981353184</v>
      </c>
      <c r="AK322" s="40">
        <f>'d-beta'!T322/'d-beta'!G322</f>
        <v>1.0060901064448855</v>
      </c>
      <c r="AL322" s="40" t="e">
        <f>'d-beta'!T324/'d-beta'!F324</f>
        <v>#N/A</v>
      </c>
      <c r="AN322" s="4">
        <f>'d-beta'!U322/'d-beta'!W322</f>
        <v>0.99772503986020844</v>
      </c>
      <c r="AO322" s="4">
        <f>'d-beta'!W322/'d-beta'!P322</f>
        <v>0.99480813238114796</v>
      </c>
      <c r="AP322" s="4">
        <f>'d-beta'!P322/'d-beta'!Q322</f>
        <v>1.0041804850760661</v>
      </c>
      <c r="AQ322" s="4">
        <f>'d-beta'!Q322/'d-beta'!G322</f>
        <v>0.99799553981353184</v>
      </c>
      <c r="AR322" s="4">
        <f>'d-beta'!U322/'d-beta'!G322</f>
        <v>0.99469646897573361</v>
      </c>
      <c r="AS322" s="4" t="e">
        <f>'d-beta'!U324/'d-beta'!F324</f>
        <v>#N/A</v>
      </c>
      <c r="AU322" s="53">
        <f t="shared" si="50"/>
        <v>8.0781085025598873</v>
      </c>
      <c r="AV322" s="12">
        <f t="shared" si="51"/>
        <v>-2.0064718053772403</v>
      </c>
      <c r="AW322" s="12">
        <f t="shared" si="52"/>
        <v>6.0716366971826368</v>
      </c>
      <c r="AX322" s="12" t="e">
        <f t="shared" si="48"/>
        <v>#N/A</v>
      </c>
      <c r="AY322" s="12"/>
      <c r="AZ322" s="53">
        <f t="shared" si="53"/>
        <v>-2.277551792961555</v>
      </c>
      <c r="BA322" s="53">
        <f t="shared" si="54"/>
        <v>-5.2053921957227178</v>
      </c>
      <c r="BB322" s="12">
        <f t="shared" si="55"/>
        <v>4.1717711255820644</v>
      </c>
      <c r="BC322" s="12">
        <f t="shared" si="56"/>
        <v>-2.0064718053772403</v>
      </c>
      <c r="BD322" s="12">
        <f t="shared" si="57"/>
        <v>-5.3176446684794518</v>
      </c>
      <c r="BE322" s="12" t="e">
        <f t="shared" si="49"/>
        <v>#N/A</v>
      </c>
    </row>
    <row r="323" spans="1:57" x14ac:dyDescent="0.2">
      <c r="A323" s="72">
        <f>'d-beta'!A323</f>
        <v>636</v>
      </c>
      <c r="B323" s="44">
        <f t="shared" si="58"/>
        <v>1.099928504647198</v>
      </c>
      <c r="D323" s="40" t="e">
        <f>'d-beta'!F323/'d-beta'!J323</f>
        <v>#N/A</v>
      </c>
      <c r="E323" s="39">
        <f>'d-beta'!J323/'d-beta'!K323</f>
        <v>1.0169548654612981</v>
      </c>
      <c r="F323" s="39">
        <f>'d-beta'!K323/'d-beta'!L323</f>
        <v>0.97010247583088094</v>
      </c>
      <c r="G323" s="39">
        <f>'d-beta'!L323/'d-beta'!M323</f>
        <v>1.0040760953731982</v>
      </c>
      <c r="H323" s="39">
        <f>'d-beta'!M323/'d-beta'!P323</f>
        <v>1.0015554609144288</v>
      </c>
      <c r="I323" s="39">
        <f>'d-beta'!N323/'d-beta'!P323</f>
        <v>0.99866425273754533</v>
      </c>
      <c r="J323" s="39">
        <f>'d-beta'!P323/'d-beta'!Q323</f>
        <v>1.0041549547252533</v>
      </c>
      <c r="K323" s="39">
        <f>'d-beta'!Q323/'d-beta'!G323</f>
        <v>0.99798785068077511</v>
      </c>
      <c r="L323" s="133" t="e">
        <f>'d-beta'!F323/'d-beta'!R323</f>
        <v>#N/A</v>
      </c>
      <c r="M323" s="39">
        <f>'d-beta'!R323/'d-beta'!N323</f>
        <v>0.98587252971179717</v>
      </c>
      <c r="N323" s="39">
        <f>'d-beta'!R323/'d-beta'!P323</f>
        <v>0.98455565317910532</v>
      </c>
      <c r="O323" s="133" t="e">
        <f>'d-beta'!F323/'d-beta'!S323</f>
        <v>#N/A</v>
      </c>
      <c r="P323" s="39">
        <f>'d-beta'!S323/'d-beta'!G323</f>
        <v>0.86722417384275818</v>
      </c>
      <c r="Q323" s="39">
        <f>'d-beta'!H323/'d-beta'!N323</f>
        <v>0.84698968085833393</v>
      </c>
      <c r="T323" s="75" t="e">
        <f>1000*LN(D323)</f>
        <v>#N/A</v>
      </c>
      <c r="U323" s="75">
        <f>1000*LN(E323)</f>
        <v>16.812736004211793</v>
      </c>
      <c r="V323" s="75">
        <f>1000*LN(F323)</f>
        <v>-30.35356787829306</v>
      </c>
      <c r="W323" s="75">
        <f>1000*LN(G323)</f>
        <v>4.0678106018341245</v>
      </c>
      <c r="X323" s="75">
        <f>1000*LN(H323)</f>
        <v>1.5542524380968261</v>
      </c>
      <c r="Y323" s="75">
        <f>1000*LN(I323)</f>
        <v>-1.3366401680486175</v>
      </c>
      <c r="Z323" s="75">
        <f>1000*LN(J323)</f>
        <v>4.1463467365002638</v>
      </c>
      <c r="AA323" s="75">
        <f>1000*LN(K323)</f>
        <v>-2.014176411330761</v>
      </c>
      <c r="AB323" s="75" t="e">
        <f>1000*LN(L323)</f>
        <v>#N/A</v>
      </c>
      <c r="AC323" s="75">
        <f>1000*LN(M323)</f>
        <v>-14.228212948067494</v>
      </c>
      <c r="AD323" s="75">
        <f>1000*LN(N323)</f>
        <v>-15.564853116116177</v>
      </c>
      <c r="AE323" s="75" t="e">
        <f>1000*LN(O323)</f>
        <v>#N/A</v>
      </c>
      <c r="AF323" s="75">
        <f>1000*LN(P323)</f>
        <v>-142.45777294408859</v>
      </c>
      <c r="AG323" s="75">
        <f>1000*LN(Q323)</f>
        <v>-166.06676757037366</v>
      </c>
      <c r="AI323" s="40">
        <f>'d-beta'!T323/'d-beta'!Q323</f>
        <v>1.0080672651673919</v>
      </c>
      <c r="AJ323" s="40">
        <f>'d-beta'!Q323/'d-beta'!G323</f>
        <v>0.99798785068077511</v>
      </c>
      <c r="AK323" s="40">
        <f>'d-beta'!T323/'d-beta'!G323</f>
        <v>1.0060388833060523</v>
      </c>
      <c r="AL323" s="40" t="e">
        <f>'d-beta'!T325/'d-beta'!F325</f>
        <v>#N/A</v>
      </c>
      <c r="AN323" s="4">
        <f>'d-beta'!U323/'d-beta'!W323</f>
        <v>0.99773545566415156</v>
      </c>
      <c r="AO323" s="4">
        <f>'d-beta'!W323/'d-beta'!P323</f>
        <v>0.9948359140175882</v>
      </c>
      <c r="AP323" s="4">
        <f>'d-beta'!P323/'d-beta'!Q323</f>
        <v>1.0041549547252533</v>
      </c>
      <c r="AQ323" s="4">
        <f>'d-beta'!Q323/'d-beta'!G323</f>
        <v>0.99798785068077511</v>
      </c>
      <c r="AR323" s="4">
        <f>'d-beta'!U323/'d-beta'!G323</f>
        <v>0.99470167795798792</v>
      </c>
      <c r="AS323" s="4" t="e">
        <f>'d-beta'!U325/'d-beta'!F325</f>
        <v>#N/A</v>
      </c>
      <c r="AU323" s="53">
        <f t="shared" si="50"/>
        <v>8.0348987395986082</v>
      </c>
      <c r="AV323" s="12">
        <f t="shared" si="51"/>
        <v>-2.014176411330761</v>
      </c>
      <c r="AW323" s="12">
        <f t="shared" si="52"/>
        <v>6.0207223282677313</v>
      </c>
      <c r="AX323" s="12" t="e">
        <f t="shared" si="48"/>
        <v>#N/A</v>
      </c>
      <c r="AY323" s="12"/>
      <c r="AZ323" s="53">
        <f t="shared" si="53"/>
        <v>-2.2671122939420791</v>
      </c>
      <c r="BA323" s="53">
        <f t="shared" si="54"/>
        <v>-5.1774659578689386</v>
      </c>
      <c r="BB323" s="12">
        <f t="shared" si="55"/>
        <v>4.1463467365002638</v>
      </c>
      <c r="BC323" s="12">
        <f t="shared" si="56"/>
        <v>-2.014176411330761</v>
      </c>
      <c r="BD323" s="12">
        <f t="shared" si="57"/>
        <v>-5.3124079266413711</v>
      </c>
      <c r="BE323" s="12" t="e">
        <f t="shared" si="49"/>
        <v>#N/A</v>
      </c>
    </row>
    <row r="324" spans="1:57" x14ac:dyDescent="0.2">
      <c r="A324" s="72">
        <f>'d-beta'!A324</f>
        <v>638</v>
      </c>
      <c r="B324" s="44">
        <f t="shared" si="58"/>
        <v>1.0975141304944303</v>
      </c>
      <c r="D324" s="40" t="e">
        <f>'d-beta'!F324/'d-beta'!J324</f>
        <v>#N/A</v>
      </c>
      <c r="E324" s="39">
        <f>'d-beta'!J324/'d-beta'!K324</f>
        <v>1.0169204306555393</v>
      </c>
      <c r="F324" s="39">
        <f>'d-beta'!K324/'d-beta'!L324</f>
        <v>0.97016631952384791</v>
      </c>
      <c r="G324" s="39">
        <f>'d-beta'!L324/'d-beta'!M324</f>
        <v>1.0041083563471622</v>
      </c>
      <c r="H324" s="39">
        <f>'d-beta'!M324/'d-beta'!P324</f>
        <v>1.0015310728873803</v>
      </c>
      <c r="I324" s="39">
        <f>'d-beta'!N324/'d-beta'!P324</f>
        <v>0.99864087554420444</v>
      </c>
      <c r="J324" s="39">
        <f>'d-beta'!P324/'d-beta'!Q324</f>
        <v>1.0041292859028541</v>
      </c>
      <c r="K324" s="39">
        <f>'d-beta'!Q324/'d-beta'!G324</f>
        <v>0.99797601055777163</v>
      </c>
      <c r="L324" s="133" t="e">
        <f>'d-beta'!F324/'d-beta'!R324</f>
        <v>#N/A</v>
      </c>
      <c r="M324" s="39">
        <f>'d-beta'!R324/'d-beta'!N324</f>
        <v>0.98594012572353262</v>
      </c>
      <c r="N324" s="39">
        <f>'d-beta'!R324/'d-beta'!P324</f>
        <v>0.98460011038671169</v>
      </c>
      <c r="O324" s="133" t="e">
        <f>'d-beta'!F324/'d-beta'!S324</f>
        <v>#N/A</v>
      </c>
      <c r="P324" s="39">
        <f>'d-beta'!S324/'d-beta'!G324</f>
        <v>0.86765035627086551</v>
      </c>
      <c r="Q324" s="39">
        <f>'d-beta'!H324/'d-beta'!N324</f>
        <v>0.84771270305595314</v>
      </c>
      <c r="T324" s="75" t="e">
        <f>1000*LN(D324)</f>
        <v>#N/A</v>
      </c>
      <c r="U324" s="75">
        <f>1000*LN(E324)</f>
        <v>16.778874728815158</v>
      </c>
      <c r="V324" s="75">
        <f>1000*LN(F324)</f>
        <v>-30.287758756234449</v>
      </c>
      <c r="W324" s="75">
        <f>1000*LN(G324)</f>
        <v>4.0999400946595115</v>
      </c>
      <c r="X324" s="75">
        <f>1000*LN(H324)</f>
        <v>1.5299019902872313</v>
      </c>
      <c r="Y324" s="75">
        <f>1000*LN(I324)</f>
        <v>-1.3600489031596805</v>
      </c>
      <c r="Z324" s="75">
        <f>1000*LN(J324)</f>
        <v>4.1207837988629565</v>
      </c>
      <c r="AA324" s="75">
        <f>1000*LN(K324)</f>
        <v>-2.02604047684172</v>
      </c>
      <c r="AB324" s="75" t="e">
        <f>1000*LN(L324)</f>
        <v>#N/A</v>
      </c>
      <c r="AC324" s="75">
        <f>1000*LN(M324)</f>
        <v>-14.159650641627682</v>
      </c>
      <c r="AD324" s="75">
        <f>1000*LN(N324)</f>
        <v>-15.519699544787292</v>
      </c>
      <c r="AE324" s="75" t="e">
        <f>1000*LN(O324)</f>
        <v>#N/A</v>
      </c>
      <c r="AF324" s="75">
        <f>1000*LN(P324)</f>
        <v>-141.96646082983176</v>
      </c>
      <c r="AG324" s="75">
        <f>1000*LN(Q324)</f>
        <v>-165.21349415983283</v>
      </c>
      <c r="AI324" s="40">
        <f>'d-beta'!T324/'d-beta'!Q324</f>
        <v>1.0080297308457447</v>
      </c>
      <c r="AJ324" s="40">
        <f>'d-beta'!Q324/'d-beta'!G324</f>
        <v>0.99797601055777163</v>
      </c>
      <c r="AK324" s="40">
        <f>'d-beta'!T324/'d-beta'!G324</f>
        <v>1.0059894893130605</v>
      </c>
      <c r="AL324" s="40" t="e">
        <f>'d-beta'!T326/'d-beta'!F326</f>
        <v>#N/A</v>
      </c>
      <c r="AN324" s="4">
        <f>'d-beta'!U324/'d-beta'!W324</f>
        <v>0.99774180094496123</v>
      </c>
      <c r="AO324" s="4">
        <f>'d-beta'!W324/'d-beta'!P324</f>
        <v>0.99487004604073581</v>
      </c>
      <c r="AP324" s="4">
        <f>'d-beta'!P324/'d-beta'!Q324</f>
        <v>1.0041292859028541</v>
      </c>
      <c r="AQ324" s="4">
        <f>'d-beta'!Q324/'d-beta'!G324</f>
        <v>0.99797601055777163</v>
      </c>
      <c r="AR324" s="4">
        <f>'d-beta'!U324/'d-beta'!G324</f>
        <v>0.99470490205939854</v>
      </c>
      <c r="AS324" s="4" t="e">
        <f>'d-beta'!U326/'d-beta'!F326</f>
        <v>#N/A</v>
      </c>
      <c r="AU324" s="53">
        <f t="shared" si="50"/>
        <v>7.9976641008626999</v>
      </c>
      <c r="AV324" s="12">
        <f t="shared" si="51"/>
        <v>-2.02604047684172</v>
      </c>
      <c r="AW324" s="12">
        <f t="shared" si="52"/>
        <v>5.9716236240209533</v>
      </c>
      <c r="AX324" s="12" t="e">
        <f t="shared" ref="AX324:AX355" si="59">1000*LN(AL324)</f>
        <v>#N/A</v>
      </c>
      <c r="AY324" s="12"/>
      <c r="AZ324" s="53">
        <f t="shared" si="53"/>
        <v>-2.2607526315719091</v>
      </c>
      <c r="BA324" s="53">
        <f t="shared" si="54"/>
        <v>-5.1431573476158308</v>
      </c>
      <c r="BB324" s="12">
        <f t="shared" si="55"/>
        <v>4.1207837988629565</v>
      </c>
      <c r="BC324" s="12">
        <f t="shared" si="56"/>
        <v>-2.02604047684172</v>
      </c>
      <c r="BD324" s="12">
        <f t="shared" si="57"/>
        <v>-5.3091666571663296</v>
      </c>
      <c r="BE324" s="12" t="e">
        <f t="shared" ref="BE324:BE355" si="60">1000*LN(AS324)</f>
        <v>#N/A</v>
      </c>
    </row>
    <row r="325" spans="1:57" x14ac:dyDescent="0.2">
      <c r="A325" s="72">
        <f>'d-beta'!A325</f>
        <v>640</v>
      </c>
      <c r="B325" s="44">
        <f t="shared" si="58"/>
        <v>1.0951103323659859</v>
      </c>
      <c r="D325" s="40" t="e">
        <f>'d-beta'!F325/'d-beta'!J325</f>
        <v>#N/A</v>
      </c>
      <c r="E325" s="39">
        <f>'d-beta'!J325/'d-beta'!K325</f>
        <v>1.0168792796472264</v>
      </c>
      <c r="F325" s="39">
        <f>'d-beta'!K325/'d-beta'!L325</f>
        <v>0.97023076113405449</v>
      </c>
      <c r="G325" s="39">
        <f>'d-beta'!L325/'d-beta'!M325</f>
        <v>1.0041406837723743</v>
      </c>
      <c r="H325" s="39">
        <f>'d-beta'!M325/'d-beta'!P325</f>
        <v>1.0015003421390807</v>
      </c>
      <c r="I325" s="39">
        <f>'d-beta'!N325/'d-beta'!P325</f>
        <v>0.99861743981563234</v>
      </c>
      <c r="J325" s="39">
        <f>'d-beta'!P325/'d-beta'!Q325</f>
        <v>1.0041055449772625</v>
      </c>
      <c r="K325" s="39">
        <f>'d-beta'!Q325/'d-beta'!G325</f>
        <v>0.99797453697649474</v>
      </c>
      <c r="L325" s="133" t="e">
        <f>'d-beta'!F325/'d-beta'!R325</f>
        <v>#N/A</v>
      </c>
      <c r="M325" s="39">
        <f>'d-beta'!R325/'d-beta'!N325</f>
        <v>0.98600199526125465</v>
      </c>
      <c r="N325" s="39">
        <f>'d-beta'!R325/'d-beta'!P325</f>
        <v>0.98463878816089934</v>
      </c>
      <c r="O325" s="133" t="e">
        <f>'d-beta'!F325/'d-beta'!S325</f>
        <v>#N/A</v>
      </c>
      <c r="P325" s="39">
        <f>'d-beta'!S325/'d-beta'!G325</f>
        <v>0.8680788669120858</v>
      </c>
      <c r="Q325" s="39">
        <f>'d-beta'!H325/'d-beta'!N325</f>
        <v>0.84842249657064484</v>
      </c>
      <c r="T325" s="75" t="e">
        <f>1000*LN(D325)</f>
        <v>#N/A</v>
      </c>
      <c r="U325" s="75">
        <f>1000*LN(E325)</f>
        <v>16.738407608960557</v>
      </c>
      <c r="V325" s="75">
        <f>1000*LN(F325)</f>
        <v>-30.221337701623892</v>
      </c>
      <c r="W325" s="75">
        <f>1000*LN(G325)</f>
        <v>4.132134732445027</v>
      </c>
      <c r="X325" s="75">
        <f>1000*LN(H325)</f>
        <v>1.4992177503182555</v>
      </c>
      <c r="Y325" s="75">
        <f>1000*LN(I325)</f>
        <v>-1.3835168025224736</v>
      </c>
      <c r="Z325" s="75">
        <f>1000*LN(J325)</f>
        <v>4.0971402236916665</v>
      </c>
      <c r="AA325" s="75">
        <f>1000*LN(K325)</f>
        <v>-2.0275170477705036</v>
      </c>
      <c r="AB325" s="75" t="e">
        <f>1000*LN(L325)</f>
        <v>#N/A</v>
      </c>
      <c r="AC325" s="75">
        <f>1000*LN(M325)</f>
        <v>-14.096900790012938</v>
      </c>
      <c r="AD325" s="75">
        <f>1000*LN(N325)</f>
        <v>-15.480417592535439</v>
      </c>
      <c r="AE325" s="75" t="e">
        <f>1000*LN(O325)</f>
        <v>#N/A</v>
      </c>
      <c r="AF325" s="75">
        <f>1000*LN(P325)</f>
        <v>-141.4727079515572</v>
      </c>
      <c r="AG325" s="75">
        <f>1000*LN(Q325)</f>
        <v>-164.37654017611541</v>
      </c>
      <c r="AI325" s="40">
        <f>'d-beta'!T325/'d-beta'!Q325</f>
        <v>1.0079877650812339</v>
      </c>
      <c r="AJ325" s="40">
        <f>'d-beta'!Q325/'d-beta'!G325</f>
        <v>0.99797453697649474</v>
      </c>
      <c r="AK325" s="40">
        <f>'d-beta'!T325/'d-beta'!G325</f>
        <v>1.005946123134916</v>
      </c>
      <c r="AL325" s="40" t="e">
        <f>'d-beta'!T327/'d-beta'!F327</f>
        <v>#N/A</v>
      </c>
      <c r="AN325" s="4">
        <f>'d-beta'!U325/'d-beta'!W325</f>
        <v>0.99774611120157208</v>
      </c>
      <c r="AO325" s="4">
        <f>'d-beta'!W325/'d-beta'!P325</f>
        <v>0.99490024925633969</v>
      </c>
      <c r="AP325" s="4">
        <f>'d-beta'!P325/'d-beta'!Q325</f>
        <v>1.0041055449772625</v>
      </c>
      <c r="AQ325" s="4">
        <f>'d-beta'!Q325/'d-beta'!G325</f>
        <v>0.99797453697649474</v>
      </c>
      <c r="AR325" s="4">
        <f>'d-beta'!U325/'d-beta'!G325</f>
        <v>0.99471440984388204</v>
      </c>
      <c r="AS325" s="4" t="e">
        <f>'d-beta'!U327/'d-beta'!F327</f>
        <v>#N/A</v>
      </c>
      <c r="AU325" s="53">
        <f t="shared" ref="AU325:AU355" si="61">1000*LN(AI325)</f>
        <v>7.9560317592767635</v>
      </c>
      <c r="AV325" s="12">
        <f t="shared" ref="AV325:AV355" si="62">1000*LN(AJ325)</f>
        <v>-2.0275170477705036</v>
      </c>
      <c r="AW325" s="12">
        <f t="shared" ref="AW325:AW355" si="63">1000*LN(AK325)</f>
        <v>5.9285147115061649</v>
      </c>
      <c r="AX325" s="12" t="e">
        <f t="shared" si="59"/>
        <v>#N/A</v>
      </c>
      <c r="AY325" s="12"/>
      <c r="AZ325" s="53">
        <f t="shared" si="53"/>
        <v>-2.2564326288451362</v>
      </c>
      <c r="BA325" s="53">
        <f t="shared" si="54"/>
        <v>-5.1127988527909949</v>
      </c>
      <c r="BB325" s="12">
        <f t="shared" si="55"/>
        <v>4.0971402236916665</v>
      </c>
      <c r="BC325" s="12">
        <f t="shared" si="56"/>
        <v>-2.0275170477705036</v>
      </c>
      <c r="BD325" s="12">
        <f t="shared" si="57"/>
        <v>-5.2996083057150472</v>
      </c>
      <c r="BE325" s="12" t="e">
        <f t="shared" si="60"/>
        <v>#N/A</v>
      </c>
    </row>
    <row r="326" spans="1:57" x14ac:dyDescent="0.2">
      <c r="A326" s="72">
        <f>'d-beta'!A326</f>
        <v>642</v>
      </c>
      <c r="B326" s="44">
        <f t="shared" si="58"/>
        <v>1.0927170409222533</v>
      </c>
      <c r="D326" s="40" t="e">
        <f>'d-beta'!F326/'d-beta'!J326</f>
        <v>#N/A</v>
      </c>
      <c r="E326" s="39">
        <f>'d-beta'!J326/'d-beta'!K326</f>
        <v>1.0168377718398813</v>
      </c>
      <c r="F326" s="39">
        <f>'d-beta'!K326/'d-beta'!L326</f>
        <v>0.97028978315883496</v>
      </c>
      <c r="G326" s="39">
        <f>'d-beta'!L326/'d-beta'!M326</f>
        <v>1.0041793052761394</v>
      </c>
      <c r="H326" s="39">
        <f>'d-beta'!M326/'d-beta'!P326</f>
        <v>1.0014736625811969</v>
      </c>
      <c r="I326" s="39">
        <f>'d-beta'!N326/'d-beta'!P326</f>
        <v>0.99859186758445129</v>
      </c>
      <c r="J326" s="39">
        <f>'d-beta'!P326/'d-beta'!Q326</f>
        <v>1.0040774698145274</v>
      </c>
      <c r="K326" s="39">
        <f>'d-beta'!Q326/'d-beta'!G326</f>
        <v>0.99796685485350378</v>
      </c>
      <c r="L326" s="133" t="e">
        <f>'d-beta'!F326/'d-beta'!R326</f>
        <v>#N/A</v>
      </c>
      <c r="M326" s="39">
        <f>'d-beta'!R326/'d-beta'!N326</f>
        <v>0.9860704224472332</v>
      </c>
      <c r="N326" s="39">
        <f>'d-beta'!R326/'d-beta'!P326</f>
        <v>0.9846819047213714</v>
      </c>
      <c r="O326" s="133" t="e">
        <f>'d-beta'!F326/'d-beta'!S326</f>
        <v>#N/A</v>
      </c>
      <c r="P326" s="39">
        <f>'d-beta'!S326/'d-beta'!G326</f>
        <v>0.86850510341206688</v>
      </c>
      <c r="Q326" s="39">
        <f>'d-beta'!H326/'d-beta'!N326</f>
        <v>0.84912955756413544</v>
      </c>
      <c r="T326" s="75" t="e">
        <f>1000*LN(D326)</f>
        <v>#N/A</v>
      </c>
      <c r="U326" s="75">
        <f>1000*LN(E326)</f>
        <v>16.697587960700801</v>
      </c>
      <c r="V326" s="75">
        <f>1000*LN(F326)</f>
        <v>-30.160506575695067</v>
      </c>
      <c r="W326" s="75">
        <f>1000*LN(G326)</f>
        <v>4.1705962365683424</v>
      </c>
      <c r="X326" s="75">
        <f>1000*LN(H326)</f>
        <v>1.472577806092791</v>
      </c>
      <c r="Y326" s="75">
        <f>1000*LN(I326)</f>
        <v>-1.4091247656815626</v>
      </c>
      <c r="Z326" s="75">
        <f>1000*LN(J326)</f>
        <v>4.0691794626155113</v>
      </c>
      <c r="AA326" s="75">
        <f>1000*LN(K326)</f>
        <v>-2.0352147918249561</v>
      </c>
      <c r="AB326" s="75" t="e">
        <f>1000*LN(L326)</f>
        <v>#N/A</v>
      </c>
      <c r="AC326" s="75">
        <f>1000*LN(M326)</f>
        <v>-14.027504569679893</v>
      </c>
      <c r="AD326" s="75">
        <f>1000*LN(N326)</f>
        <v>-15.436629335361488</v>
      </c>
      <c r="AE326" s="75" t="e">
        <f>1000*LN(O326)</f>
        <v>#N/A</v>
      </c>
      <c r="AF326" s="75">
        <f>1000*LN(P326)</f>
        <v>-140.98181719611523</v>
      </c>
      <c r="AG326" s="75">
        <f>1000*LN(Q326)</f>
        <v>-163.54350411968687</v>
      </c>
      <c r="AI326" s="40">
        <f>'d-beta'!T326/'d-beta'!Q326</f>
        <v>1.0079455424719221</v>
      </c>
      <c r="AJ326" s="40">
        <f>'d-beta'!Q326/'d-beta'!G326</f>
        <v>0.99796685485350378</v>
      </c>
      <c r="AK326" s="40">
        <f>'d-beta'!T326/'d-beta'!G326</f>
        <v>1.0058962428843128</v>
      </c>
      <c r="AL326" s="40" t="e">
        <f>'d-beta'!T328/'d-beta'!F328</f>
        <v>#N/A</v>
      </c>
      <c r="AN326" s="4">
        <f>'d-beta'!U326/'d-beta'!W326</f>
        <v>0.99775463721396851</v>
      </c>
      <c r="AO326" s="4">
        <f>'d-beta'!W326/'d-beta'!P326</f>
        <v>0.9949326920032493</v>
      </c>
      <c r="AP326" s="4">
        <f>'d-beta'!P326/'d-beta'!Q326</f>
        <v>1.0040774698145274</v>
      </c>
      <c r="AQ326" s="4">
        <f>'d-beta'!Q326/'d-beta'!G326</f>
        <v>0.99796685485350378</v>
      </c>
      <c r="AR326" s="4">
        <f>'d-beta'!U326/'d-beta'!G326</f>
        <v>0.99471987605738954</v>
      </c>
      <c r="AS326" s="4" t="e">
        <f>'d-beta'!U328/'d-beta'!F328</f>
        <v>#N/A</v>
      </c>
      <c r="AU326" s="53">
        <f t="shared" si="61"/>
        <v>7.9141428642823461</v>
      </c>
      <c r="AV326" s="12">
        <f t="shared" si="62"/>
        <v>-2.0352147918249561</v>
      </c>
      <c r="AW326" s="12">
        <f t="shared" si="63"/>
        <v>5.8789280724573221</v>
      </c>
      <c r="AX326" s="12" t="e">
        <f t="shared" si="59"/>
        <v>#N/A</v>
      </c>
      <c r="AY326" s="12"/>
      <c r="AZ326" s="53">
        <f t="shared" ref="AZ326:AZ355" si="64">1000*LN(AN326)</f>
        <v>-2.2478873928653975</v>
      </c>
      <c r="BA326" s="53">
        <f t="shared" ref="BA326:BA355" si="65">1000*LN(AO326)</f>
        <v>-5.080190339543698</v>
      </c>
      <c r="BB326" s="12">
        <f t="shared" ref="BB326:BB355" si="66">1000*LN(AP326)</f>
        <v>4.0691794626155113</v>
      </c>
      <c r="BC326" s="12">
        <f t="shared" ref="BC326:BC355" si="67">1000*LN(AQ326)</f>
        <v>-2.0352147918249561</v>
      </c>
      <c r="BD326" s="12">
        <f t="shared" ref="BD326:BD355" si="68">1000*LN(AR326)</f>
        <v>-5.2941130616185204</v>
      </c>
      <c r="BE326" s="12" t="e">
        <f t="shared" si="60"/>
        <v>#N/A</v>
      </c>
    </row>
    <row r="327" spans="1:57" x14ac:dyDescent="0.2">
      <c r="A327" s="72">
        <f>'d-beta'!A327</f>
        <v>644</v>
      </c>
      <c r="B327" s="44">
        <f t="shared" si="58"/>
        <v>1.0903341874284469</v>
      </c>
      <c r="D327" s="40" t="e">
        <f>'d-beta'!F327/'d-beta'!J327</f>
        <v>#N/A</v>
      </c>
      <c r="E327" s="39">
        <f>'d-beta'!J327/'d-beta'!K327</f>
        <v>1.016795799449318</v>
      </c>
      <c r="F327" s="39">
        <f>'d-beta'!K327/'d-beta'!L327</f>
        <v>0.97036162545047855</v>
      </c>
      <c r="G327" s="39">
        <f>'d-beta'!L327/'d-beta'!M327</f>
        <v>1.0042117742489003</v>
      </c>
      <c r="H327" s="39">
        <f>'d-beta'!M327/'d-beta'!P327</f>
        <v>1.0014426834363435</v>
      </c>
      <c r="I327" s="39">
        <f>'d-beta'!N327/'d-beta'!P327</f>
        <v>0.9985682964249516</v>
      </c>
      <c r="J327" s="39">
        <f>'d-beta'!P327/'d-beta'!Q327</f>
        <v>1.004053451641082</v>
      </c>
      <c r="K327" s="39">
        <f>'d-beta'!Q327/'d-beta'!G327</f>
        <v>0.99795916245450778</v>
      </c>
      <c r="L327" s="133" t="e">
        <f>'d-beta'!F327/'d-beta'!R327</f>
        <v>#N/A</v>
      </c>
      <c r="M327" s="39">
        <f>'d-beta'!R327/'d-beta'!N327</f>
        <v>0.98613309971527807</v>
      </c>
      <c r="N327" s="39">
        <f>'d-beta'!R327/'d-beta'!P327</f>
        <v>0.98472124943094208</v>
      </c>
      <c r="O327" s="133" t="e">
        <f>'d-beta'!F327/'d-beta'!S327</f>
        <v>#N/A</v>
      </c>
      <c r="P327" s="39">
        <f>'d-beta'!S327/'d-beta'!G327</f>
        <v>0.86892820917389835</v>
      </c>
      <c r="Q327" s="39">
        <f>'d-beta'!H327/'d-beta'!N327</f>
        <v>0.8498357373048403</v>
      </c>
      <c r="T327" s="75" t="e">
        <f>1000*LN(D327)</f>
        <v>#N/A</v>
      </c>
      <c r="U327" s="75">
        <f>1000*LN(E327)</f>
        <v>16.656309737168414</v>
      </c>
      <c r="V327" s="75">
        <f>1000*LN(F327)</f>
        <v>-30.086467218232215</v>
      </c>
      <c r="W327" s="75">
        <f>1000*LN(G327)</f>
        <v>4.2029295536147284</v>
      </c>
      <c r="X327" s="75">
        <f>1000*LN(H327)</f>
        <v>1.44164376841572</v>
      </c>
      <c r="Y327" s="75">
        <f>1000*LN(I327)</f>
        <v>-1.4327294418868655</v>
      </c>
      <c r="Z327" s="75">
        <f>1000*LN(J327)</f>
        <v>4.0452585387454931</v>
      </c>
      <c r="AA327" s="75">
        <f>1000*LN(K327)</f>
        <v>-2.0429228921546665</v>
      </c>
      <c r="AB327" s="75" t="e">
        <f>1000*LN(L327)</f>
        <v>#N/A</v>
      </c>
      <c r="AC327" s="75">
        <f>1000*LN(M327)</f>
        <v>-13.963943920526148</v>
      </c>
      <c r="AD327" s="75">
        <f>1000*LN(N327)</f>
        <v>-15.396673362413079</v>
      </c>
      <c r="AE327" s="75" t="e">
        <f>1000*LN(O327)</f>
        <v>#N/A</v>
      </c>
      <c r="AF327" s="75">
        <f>1000*LN(P327)</f>
        <v>-140.4947702779626</v>
      </c>
      <c r="AG327" s="75">
        <f>1000*LN(Q327)</f>
        <v>-162.71219840260622</v>
      </c>
      <c r="AI327" s="40">
        <f>'d-beta'!T327/'d-beta'!Q327</f>
        <v>1.0079051539228527</v>
      </c>
      <c r="AJ327" s="40">
        <f>'d-beta'!Q327/'d-beta'!G327</f>
        <v>0.99795916245450778</v>
      </c>
      <c r="AK327" s="40">
        <f>'d-beta'!T327/'d-beta'!G327</f>
        <v>1.005848183242432</v>
      </c>
      <c r="AL327" s="40" t="e">
        <f>'d-beta'!T329/'d-beta'!F329</f>
        <v>#N/A</v>
      </c>
      <c r="AN327" s="4">
        <f>'d-beta'!U327/'d-beta'!W327</f>
        <v>0.99776113481847728</v>
      </c>
      <c r="AO327" s="4">
        <f>'d-beta'!W327/'d-beta'!P327</f>
        <v>0.99496115374664063</v>
      </c>
      <c r="AP327" s="4">
        <f>'d-beta'!P327/'d-beta'!Q327</f>
        <v>1.004053451641082</v>
      </c>
      <c r="AQ327" s="4">
        <f>'d-beta'!Q327/'d-beta'!G327</f>
        <v>0.99795916245450778</v>
      </c>
      <c r="AR327" s="4">
        <f>'d-beta'!U327/'d-beta'!G327</f>
        <v>0.99472334711320265</v>
      </c>
      <c r="AS327" s="4" t="e">
        <f>'d-beta'!U329/'d-beta'!F329</f>
        <v>#N/A</v>
      </c>
      <c r="AU327" s="53">
        <f t="shared" si="61"/>
        <v>7.874071891618506</v>
      </c>
      <c r="AV327" s="12">
        <f t="shared" si="62"/>
        <v>-2.0429228921546665</v>
      </c>
      <c r="AW327" s="12">
        <f t="shared" si="63"/>
        <v>5.8311489994639514</v>
      </c>
      <c r="AX327" s="12" t="e">
        <f t="shared" si="59"/>
        <v>#N/A</v>
      </c>
      <c r="AY327" s="12"/>
      <c r="AZ327" s="53">
        <f t="shared" si="64"/>
        <v>-2.2413751872493268</v>
      </c>
      <c r="BA327" s="53">
        <f t="shared" si="65"/>
        <v>-5.0515840463446322</v>
      </c>
      <c r="BB327" s="12">
        <f t="shared" si="66"/>
        <v>4.0452585387454931</v>
      </c>
      <c r="BC327" s="12">
        <f t="shared" si="67"/>
        <v>-2.0429228921546665</v>
      </c>
      <c r="BD327" s="12">
        <f t="shared" si="68"/>
        <v>-5.2906235870030249</v>
      </c>
      <c r="BE327" s="12" t="e">
        <f t="shared" si="60"/>
        <v>#N/A</v>
      </c>
    </row>
    <row r="328" spans="1:57" x14ac:dyDescent="0.2">
      <c r="A328" s="72">
        <f>'d-beta'!A328</f>
        <v>646</v>
      </c>
      <c r="B328" s="44">
        <f t="shared" si="58"/>
        <v>1.087961703748028</v>
      </c>
      <c r="D328" s="40" t="e">
        <f>'d-beta'!F328/'d-beta'!J328</f>
        <v>#N/A</v>
      </c>
      <c r="E328" s="39">
        <f>'d-beta'!J328/'d-beta'!K328</f>
        <v>1.0167600990340335</v>
      </c>
      <c r="F328" s="39">
        <f>'d-beta'!K328/'d-beta'!L328</f>
        <v>0.97042164100138184</v>
      </c>
      <c r="G328" s="39">
        <f>'d-beta'!L328/'d-beta'!M328</f>
        <v>1.0042443070653022</v>
      </c>
      <c r="H328" s="39">
        <f>'d-beta'!M328/'d-beta'!P328</f>
        <v>1.0014157708642843</v>
      </c>
      <c r="I328" s="39">
        <f>'d-beta'!N328/'d-beta'!P328</f>
        <v>0.99854884193576354</v>
      </c>
      <c r="J328" s="39">
        <f>'d-beta'!P328/'d-beta'!Q328</f>
        <v>1.0040292974794216</v>
      </c>
      <c r="K328" s="39">
        <f>'d-beta'!Q328/'d-beta'!G328</f>
        <v>0.99795355033109889</v>
      </c>
      <c r="L328" s="133" t="e">
        <f>'d-beta'!F328/'d-beta'!R328</f>
        <v>#N/A</v>
      </c>
      <c r="M328" s="39">
        <f>'d-beta'!R328/'d-beta'!N328</f>
        <v>0.98619617479830246</v>
      </c>
      <c r="N328" s="39">
        <f>'d-beta'!R328/'d-beta'!P328</f>
        <v>0.98476504826632483</v>
      </c>
      <c r="O328" s="133" t="e">
        <f>'d-beta'!F328/'d-beta'!S328</f>
        <v>#N/A</v>
      </c>
      <c r="P328" s="39">
        <f>'d-beta'!S328/'d-beta'!G328</f>
        <v>0.86934733250542529</v>
      </c>
      <c r="Q328" s="39">
        <f>'d-beta'!H328/'d-beta'!N328</f>
        <v>0.85053378552040171</v>
      </c>
      <c r="T328" s="75" t="e">
        <f>1000*LN(D328)</f>
        <v>#N/A</v>
      </c>
      <c r="U328" s="75">
        <f>1000*LN(E328)</f>
        <v>16.621198417814234</v>
      </c>
      <c r="V328" s="75">
        <f>1000*LN(F328)</f>
        <v>-30.024620486595722</v>
      </c>
      <c r="W328" s="75">
        <f>1000*LN(G328)</f>
        <v>4.235325399067797</v>
      </c>
      <c r="X328" s="75">
        <f>1000*LN(H328)</f>
        <v>1.4147696056380716</v>
      </c>
      <c r="Y328" s="75">
        <f>1000*LN(I328)</f>
        <v>-1.4522120138552153</v>
      </c>
      <c r="Z328" s="75">
        <f>1000*LN(J328)</f>
        <v>4.0212016001834803</v>
      </c>
      <c r="AA328" s="75">
        <f>1000*LN(K328)</f>
        <v>-2.0485465082306065</v>
      </c>
      <c r="AB328" s="75" t="e">
        <f>1000*LN(L328)</f>
        <v>#N/A</v>
      </c>
      <c r="AC328" s="75">
        <f>1000*LN(M328)</f>
        <v>-13.899983927779555</v>
      </c>
      <c r="AD328" s="75">
        <f>1000*LN(N328)</f>
        <v>-15.352195941634697</v>
      </c>
      <c r="AE328" s="75" t="e">
        <f>1000*LN(O328)</f>
        <v>#N/A</v>
      </c>
      <c r="AF328" s="75">
        <f>1000*LN(P328)</f>
        <v>-140.01254139123029</v>
      </c>
      <c r="AG328" s="75">
        <f>1000*LN(Q328)</f>
        <v>-161.89114363138657</v>
      </c>
      <c r="AI328" s="40">
        <f>'d-beta'!T328/'d-beta'!Q328</f>
        <v>1.0078666687128626</v>
      </c>
      <c r="AJ328" s="40">
        <f>'d-beta'!Q328/'d-beta'!G328</f>
        <v>0.99795355033109889</v>
      </c>
      <c r="AK328" s="40">
        <f>'d-beta'!T328/'d-beta'!G328</f>
        <v>1.0058041203023786</v>
      </c>
      <c r="AL328" s="40" t="e">
        <f>'d-beta'!T330/'d-beta'!F330</f>
        <v>#N/A</v>
      </c>
      <c r="AN328" s="4">
        <f>'d-beta'!U328/'d-beta'!W328</f>
        <v>0.99776769192323944</v>
      </c>
      <c r="AO328" s="4">
        <f>'d-beta'!W328/'d-beta'!P328</f>
        <v>0.99499393690751758</v>
      </c>
      <c r="AP328" s="4">
        <f>'d-beta'!P328/'d-beta'!Q328</f>
        <v>1.0040292974794216</v>
      </c>
      <c r="AQ328" s="4">
        <f>'d-beta'!Q328/'d-beta'!G328</f>
        <v>0.99795355033109889</v>
      </c>
      <c r="AR328" s="4">
        <f>'d-beta'!U328/'d-beta'!G328</f>
        <v>0.99473313512559203</v>
      </c>
      <c r="AS328" s="4" t="e">
        <f>'d-beta'!U330/'d-beta'!F330</f>
        <v>#N/A</v>
      </c>
      <c r="AU328" s="53">
        <f t="shared" si="61"/>
        <v>7.8358877979996935</v>
      </c>
      <c r="AV328" s="12">
        <f t="shared" si="62"/>
        <v>-2.0485465082306065</v>
      </c>
      <c r="AW328" s="12">
        <f t="shared" si="63"/>
        <v>5.7873412897690635</v>
      </c>
      <c r="AX328" s="12" t="e">
        <f t="shared" si="59"/>
        <v>#N/A</v>
      </c>
      <c r="AY328" s="12"/>
      <c r="AZ328" s="53">
        <f t="shared" si="64"/>
        <v>-2.2348033906665719</v>
      </c>
      <c r="BA328" s="53">
        <f t="shared" si="65"/>
        <v>-5.0186354023939312</v>
      </c>
      <c r="BB328" s="12">
        <f t="shared" si="66"/>
        <v>4.0212016001834803</v>
      </c>
      <c r="BC328" s="12">
        <f t="shared" si="67"/>
        <v>-2.0485465082306065</v>
      </c>
      <c r="BD328" s="12">
        <f t="shared" si="68"/>
        <v>-5.2807837011077154</v>
      </c>
      <c r="BE328" s="12" t="e">
        <f t="shared" si="60"/>
        <v>#N/A</v>
      </c>
    </row>
    <row r="329" spans="1:57" x14ac:dyDescent="0.2">
      <c r="A329" s="72">
        <f>'d-beta'!A329</f>
        <v>648</v>
      </c>
      <c r="B329" s="44">
        <f t="shared" si="58"/>
        <v>1.0855995223362103</v>
      </c>
      <c r="D329" s="40" t="e">
        <f>'d-beta'!F329/'d-beta'!J329</f>
        <v>#N/A</v>
      </c>
      <c r="E329" s="39">
        <f>'d-beta'!J329/'d-beta'!K329</f>
        <v>1.0167239551543579</v>
      </c>
      <c r="F329" s="39">
        <f>'d-beta'!K329/'d-beta'!L329</f>
        <v>0.97048847098729252</v>
      </c>
      <c r="G329" s="39">
        <f>'d-beta'!L329/'d-beta'!M329</f>
        <v>1.0042769028460503</v>
      </c>
      <c r="H329" s="39">
        <f>'d-beta'!M329/'d-beta'!P329</f>
        <v>1.0013866292515803</v>
      </c>
      <c r="I329" s="39">
        <f>'d-beta'!N329/'d-beta'!P329</f>
        <v>0.99852722662195048</v>
      </c>
      <c r="J329" s="39">
        <f>'d-beta'!P329/'d-beta'!Q329</f>
        <v>1.0040029205731955</v>
      </c>
      <c r="K329" s="39">
        <f>'d-beta'!Q329/'d-beta'!G329</f>
        <v>0.99794585970136274</v>
      </c>
      <c r="L329" s="133" t="e">
        <f>'d-beta'!F329/'d-beta'!R329</f>
        <v>#N/A</v>
      </c>
      <c r="M329" s="39">
        <f>'d-beta'!R329/'d-beta'!N329</f>
        <v>0.9862596474481754</v>
      </c>
      <c r="N329" s="39">
        <f>'d-beta'!R329/'d-beta'!P329</f>
        <v>0.98480711049556924</v>
      </c>
      <c r="O329" s="133" t="e">
        <f>'d-beta'!F329/'d-beta'!S329</f>
        <v>#N/A</v>
      </c>
      <c r="P329" s="39">
        <f>'d-beta'!S329/'d-beta'!G329</f>
        <v>0.86976408129928062</v>
      </c>
      <c r="Q329" s="39">
        <f>'d-beta'!H329/'d-beta'!N329</f>
        <v>0.85122991227023537</v>
      </c>
      <c r="T329" s="75" t="e">
        <f>1000*LN(D329)</f>
        <v>#N/A</v>
      </c>
      <c r="U329" s="75">
        <f>1000*LN(E329)</f>
        <v>16.58564969580187</v>
      </c>
      <c r="V329" s="75">
        <f>1000*LN(F329)</f>
        <v>-29.955755900312941</v>
      </c>
      <c r="W329" s="75">
        <f>1000*LN(G329)</f>
        <v>4.2677828912666484</v>
      </c>
      <c r="X329" s="75">
        <f>1000*LN(H329)</f>
        <v>1.3856687690258975</v>
      </c>
      <c r="Y329" s="75">
        <f>1000*LN(I329)</f>
        <v>-1.4738589747839654</v>
      </c>
      <c r="Z329" s="75">
        <f>1000*LN(J329)</f>
        <v>3.9949302027522315</v>
      </c>
      <c r="AA329" s="75">
        <f>1000*LN(K329)</f>
        <v>-2.0562529384219657</v>
      </c>
      <c r="AB329" s="75" t="e">
        <f>1000*LN(L329)</f>
        <v>#N/A</v>
      </c>
      <c r="AC329" s="75">
        <f>1000*LN(M329)</f>
        <v>-13.83562491990828</v>
      </c>
      <c r="AD329" s="75">
        <f>1000*LN(N329)</f>
        <v>-15.309483894692233</v>
      </c>
      <c r="AE329" s="75" t="e">
        <f>1000*LN(O329)</f>
        <v>#N/A</v>
      </c>
      <c r="AF329" s="75">
        <f>1000*LN(P329)</f>
        <v>-139.53327502735686</v>
      </c>
      <c r="AG329" s="75">
        <f>1000*LN(Q329)</f>
        <v>-161.07301971727858</v>
      </c>
      <c r="AI329" s="40">
        <f>'d-beta'!T329/'d-beta'!Q329</f>
        <v>1.0078258041113857</v>
      </c>
      <c r="AJ329" s="40">
        <f>'d-beta'!Q329/'d-beta'!G329</f>
        <v>0.99794585970136274</v>
      </c>
      <c r="AK329" s="40">
        <f>'d-beta'!T329/'d-beta'!G329</f>
        <v>1.0057555885131539</v>
      </c>
      <c r="AL329" s="40" t="e">
        <f>'d-beta'!T331/'d-beta'!F331</f>
        <v>#N/A</v>
      </c>
      <c r="AN329" s="4">
        <f>'d-beta'!U329/'d-beta'!W329</f>
        <v>0.99777429116435745</v>
      </c>
      <c r="AO329" s="4">
        <f>'d-beta'!W329/'d-beta'!P329</f>
        <v>0.99502480323552922</v>
      </c>
      <c r="AP329" s="4">
        <f>'d-beta'!P329/'d-beta'!Q329</f>
        <v>1.0040029205731955</v>
      </c>
      <c r="AQ329" s="4">
        <f>'d-beta'!Q329/'d-beta'!G329</f>
        <v>0.99794585970136274</v>
      </c>
      <c r="AR329" s="4">
        <f>'d-beta'!U329/'d-beta'!G329</f>
        <v>0.99473677316892439</v>
      </c>
      <c r="AS329" s="4" t="e">
        <f>'d-beta'!U331/'d-beta'!F331</f>
        <v>#N/A</v>
      </c>
      <c r="AU329" s="53">
        <f t="shared" si="61"/>
        <v>7.7953413336620656</v>
      </c>
      <c r="AV329" s="12">
        <f t="shared" si="62"/>
        <v>-2.0562529384219657</v>
      </c>
      <c r="AW329" s="12">
        <f t="shared" si="63"/>
        <v>5.7390883952400742</v>
      </c>
      <c r="AX329" s="12" t="e">
        <f t="shared" si="59"/>
        <v>#N/A</v>
      </c>
      <c r="AY329" s="12"/>
      <c r="AZ329" s="53">
        <f t="shared" si="64"/>
        <v>-2.2281894069228438</v>
      </c>
      <c r="BA329" s="53">
        <f t="shared" si="65"/>
        <v>-4.9876142593348538</v>
      </c>
      <c r="BB329" s="12">
        <f t="shared" si="66"/>
        <v>3.9949302027522315</v>
      </c>
      <c r="BC329" s="12">
        <f t="shared" si="67"/>
        <v>-2.0562529384219657</v>
      </c>
      <c r="BD329" s="12">
        <f t="shared" si="68"/>
        <v>-5.2771264019274646</v>
      </c>
      <c r="BE329" s="12" t="e">
        <f t="shared" si="60"/>
        <v>#N/A</v>
      </c>
    </row>
    <row r="330" spans="1:57" x14ac:dyDescent="0.2">
      <c r="A330" s="72">
        <f>'d-beta'!A330</f>
        <v>650</v>
      </c>
      <c r="B330" s="44">
        <f t="shared" si="58"/>
        <v>1.0832475762335483</v>
      </c>
      <c r="D330" s="40" t="e">
        <f>'d-beta'!F330/'d-beta'!J330</f>
        <v>#N/A</v>
      </c>
      <c r="E330" s="39">
        <f>'d-beta'!J330/'d-beta'!K330</f>
        <v>1.0166810394758858</v>
      </c>
      <c r="F330" s="39">
        <f>'d-beta'!K330/'d-beta'!L330</f>
        <v>0.97055590256089941</v>
      </c>
      <c r="G330" s="39">
        <f>'d-beta'!L330/'d-beta'!M330</f>
        <v>1.004309560700821</v>
      </c>
      <c r="H330" s="39">
        <f>'d-beta'!M330/'d-beta'!P330</f>
        <v>1.001357401429851</v>
      </c>
      <c r="I330" s="39">
        <f>'d-beta'!N330/'d-beta'!P330</f>
        <v>0.99849930568075529</v>
      </c>
      <c r="J330" s="39">
        <f>'d-beta'!P330/'d-beta'!Q330</f>
        <v>1.003978474395987</v>
      </c>
      <c r="K330" s="39">
        <f>'d-beta'!Q330/'d-beta'!G330</f>
        <v>0.99793607626977998</v>
      </c>
      <c r="L330" s="133" t="e">
        <f>'d-beta'!F330/'d-beta'!R330</f>
        <v>#N/A</v>
      </c>
      <c r="M330" s="39">
        <f>'d-beta'!R330/'d-beta'!N330</f>
        <v>0.98632343134664502</v>
      </c>
      <c r="N330" s="39">
        <f>'d-beta'!R330/'d-beta'!P330</f>
        <v>0.9848432613762852</v>
      </c>
      <c r="O330" s="133" t="e">
        <f>'d-beta'!F330/'d-beta'!S330</f>
        <v>#N/A</v>
      </c>
      <c r="P330" s="39">
        <f>'d-beta'!S330/'d-beta'!G330</f>
        <v>0.87017760267851518</v>
      </c>
      <c r="Q330" s="39">
        <f>'d-beta'!H330/'d-beta'!N330</f>
        <v>0.85192944048113328</v>
      </c>
      <c r="T330" s="75" t="e">
        <f>1000*LN(D330)</f>
        <v>#N/A</v>
      </c>
      <c r="U330" s="75">
        <f>1000*LN(E330)</f>
        <v>16.543439040677349</v>
      </c>
      <c r="V330" s="75">
        <f>1000*LN(F330)</f>
        <v>-29.886276217567971</v>
      </c>
      <c r="W330" s="75">
        <f>1000*LN(G330)</f>
        <v>4.3003011376715348</v>
      </c>
      <c r="X330" s="75">
        <f>1000*LN(H330)</f>
        <v>1.3564809933704669</v>
      </c>
      <c r="Y330" s="75">
        <f>1000*LN(I330)</f>
        <v>-1.5018214887970531</v>
      </c>
      <c r="Z330" s="75">
        <f>1000*LN(J330)</f>
        <v>3.9705811950662122</v>
      </c>
      <c r="AA330" s="75">
        <f>1000*LN(K330)</f>
        <v>-2.0660565559671817</v>
      </c>
      <c r="AB330" s="75" t="e">
        <f>1000*LN(L330)</f>
        <v>#N/A</v>
      </c>
      <c r="AC330" s="75">
        <f>1000*LN(M330)</f>
        <v>-13.77095448936721</v>
      </c>
      <c r="AD330" s="75">
        <f>1000*LN(N330)</f>
        <v>-15.272775978164226</v>
      </c>
      <c r="AE330" s="75" t="e">
        <f>1000*LN(O330)</f>
        <v>#N/A</v>
      </c>
      <c r="AF330" s="75">
        <f>1000*LN(P330)</f>
        <v>-139.05794715766069</v>
      </c>
      <c r="AG330" s="75">
        <f>1000*LN(Q330)</f>
        <v>-160.25157191898151</v>
      </c>
      <c r="AI330" s="40">
        <f>'d-beta'!T330/'d-beta'!Q330</f>
        <v>1.0077868131625007</v>
      </c>
      <c r="AJ330" s="40">
        <f>'d-beta'!Q330/'d-beta'!G330</f>
        <v>0.99793607626977998</v>
      </c>
      <c r="AK330" s="40">
        <f>'d-beta'!T330/'d-beta'!G330</f>
        <v>1.0057068180438118</v>
      </c>
      <c r="AL330" s="40" t="e">
        <f>'d-beta'!T332/'d-beta'!F332</f>
        <v>#N/A</v>
      </c>
      <c r="AN330" s="4">
        <f>'d-beta'!U330/'d-beta'!W330</f>
        <v>0.99778093561022352</v>
      </c>
      <c r="AO330" s="4">
        <f>'d-beta'!W330/'d-beta'!P330</f>
        <v>0.99505376557239544</v>
      </c>
      <c r="AP330" s="4">
        <f>'d-beta'!P330/'d-beta'!Q330</f>
        <v>1.003978474395987</v>
      </c>
      <c r="AQ330" s="4">
        <f>'d-beta'!Q330/'d-beta'!G330</f>
        <v>0.99793607626977998</v>
      </c>
      <c r="AR330" s="4">
        <f>'d-beta'!U330/'d-beta'!G330</f>
        <v>0.9947383780259228</v>
      </c>
      <c r="AS330" s="4" t="e">
        <f>'d-beta'!U332/'d-beta'!F332</f>
        <v>#N/A</v>
      </c>
      <c r="AU330" s="53">
        <f t="shared" si="61"/>
        <v>7.7566524025096797</v>
      </c>
      <c r="AV330" s="12">
        <f t="shared" si="62"/>
        <v>-2.0660565559671817</v>
      </c>
      <c r="AW330" s="12">
        <f t="shared" si="63"/>
        <v>5.6905958465424424</v>
      </c>
      <c r="AX330" s="12" t="e">
        <f t="shared" si="59"/>
        <v>#N/A</v>
      </c>
      <c r="AY330" s="12"/>
      <c r="AZ330" s="53">
        <f t="shared" si="64"/>
        <v>-2.2215301616391834</v>
      </c>
      <c r="BA330" s="53">
        <f t="shared" si="65"/>
        <v>-4.9585075322716934</v>
      </c>
      <c r="BB330" s="12">
        <f t="shared" si="66"/>
        <v>3.9705811950662122</v>
      </c>
      <c r="BC330" s="12">
        <f t="shared" si="67"/>
        <v>-2.0660565559671817</v>
      </c>
      <c r="BD330" s="12">
        <f t="shared" si="68"/>
        <v>-5.2755130548118281</v>
      </c>
      <c r="BE330" s="12" t="e">
        <f t="shared" si="60"/>
        <v>#N/A</v>
      </c>
    </row>
    <row r="331" spans="1:57" x14ac:dyDescent="0.2">
      <c r="A331" s="72">
        <f>'d-beta'!A331</f>
        <v>652</v>
      </c>
      <c r="B331" s="44">
        <f t="shared" si="58"/>
        <v>1.080905799059612</v>
      </c>
      <c r="D331" s="40" t="e">
        <f>'d-beta'!F331/'d-beta'!J331</f>
        <v>#N/A</v>
      </c>
      <c r="E331" s="39">
        <f>'d-beta'!J331/'d-beta'!K331</f>
        <v>1.0166377659883064</v>
      </c>
      <c r="F331" s="39">
        <f>'d-beta'!K331/'d-beta'!L331</f>
        <v>0.97062393632996291</v>
      </c>
      <c r="G331" s="39">
        <f>'d-beta'!L331/'d-beta'!M331</f>
        <v>1.0043359684291226</v>
      </c>
      <c r="H331" s="39">
        <f>'d-beta'!M331/'d-beta'!P331</f>
        <v>1.0013343148494769</v>
      </c>
      <c r="I331" s="39">
        <f>'d-beta'!N331/'d-beta'!P331</f>
        <v>0.99847756658108888</v>
      </c>
      <c r="J331" s="39">
        <f>'d-beta'!P331/'d-beta'!Q331</f>
        <v>1.0039560430401784</v>
      </c>
      <c r="K331" s="39">
        <f>'d-beta'!Q331/'d-beta'!G331</f>
        <v>0.99793047325723638</v>
      </c>
      <c r="L331" s="133" t="e">
        <f>'d-beta'!F331/'d-beta'!R331</f>
        <v>#N/A</v>
      </c>
      <c r="M331" s="39">
        <f>'d-beta'!R331/'d-beta'!N331</f>
        <v>0.98638769851273</v>
      </c>
      <c r="N331" s="39">
        <f>'d-beta'!R331/'d-beta'!P331</f>
        <v>0.98488598891651136</v>
      </c>
      <c r="O331" s="133" t="e">
        <f>'d-beta'!F331/'d-beta'!S331</f>
        <v>#N/A</v>
      </c>
      <c r="P331" s="39">
        <f>'d-beta'!S331/'d-beta'!G331</f>
        <v>0.87059965705063547</v>
      </c>
      <c r="Q331" s="39">
        <f>'d-beta'!H331/'d-beta'!N331</f>
        <v>0.85261532644315607</v>
      </c>
      <c r="T331" s="75" t="e">
        <f>1000*LN(D331)</f>
        <v>#N/A</v>
      </c>
      <c r="U331" s="75">
        <f>1000*LN(E331)</f>
        <v>16.500874650410829</v>
      </c>
      <c r="V331" s="75">
        <f>1000*LN(F331)</f>
        <v>-29.816180940738565</v>
      </c>
      <c r="W331" s="75">
        <f>1000*LN(G331)</f>
        <v>4.3265952029211725</v>
      </c>
      <c r="X331" s="75">
        <f>1000*LN(H331)</f>
        <v>1.3334254424961651</v>
      </c>
      <c r="Y331" s="75">
        <f>1000*LN(I331)</f>
        <v>-1.5235934982471606</v>
      </c>
      <c r="Z331" s="75">
        <f>1000*LN(J331)</f>
        <v>3.9482384785933973</v>
      </c>
      <c r="AA331" s="75">
        <f>1000*LN(K331)</f>
        <v>-2.0716711723802281</v>
      </c>
      <c r="AB331" s="75" t="e">
        <f>1000*LN(L331)</f>
        <v>#N/A</v>
      </c>
      <c r="AC331" s="75">
        <f>1000*LN(M331)</f>
        <v>-13.705798303917692</v>
      </c>
      <c r="AD331" s="75">
        <f>1000*LN(N331)</f>
        <v>-15.229391802164898</v>
      </c>
      <c r="AE331" s="75" t="e">
        <f>1000*LN(O331)</f>
        <v>#N/A</v>
      </c>
      <c r="AF331" s="75">
        <f>1000*LN(P331)</f>
        <v>-138.57304378701832</v>
      </c>
      <c r="AG331" s="75">
        <f>1000*LN(Q331)</f>
        <v>-159.44679868879075</v>
      </c>
      <c r="AI331" s="40">
        <f>'d-beta'!T331/'d-beta'!Q331</f>
        <v>1.0077476273648647</v>
      </c>
      <c r="AJ331" s="40">
        <f>'d-beta'!Q331/'d-beta'!G331</f>
        <v>0.99793047325723638</v>
      </c>
      <c r="AK331" s="40">
        <f>'d-beta'!T331/'d-beta'!G331</f>
        <v>1.0056620667000764</v>
      </c>
      <c r="AL331" s="40" t="e">
        <f>'d-beta'!T333/'d-beta'!F333</f>
        <v>#N/A</v>
      </c>
      <c r="AN331" s="4">
        <f>'d-beta'!U331/'d-beta'!W331</f>
        <v>0.99778763658172165</v>
      </c>
      <c r="AO331" s="4">
        <f>'d-beta'!W331/'d-beta'!P331</f>
        <v>0.99508496843123628</v>
      </c>
      <c r="AP331" s="4">
        <f>'d-beta'!P331/'d-beta'!Q331</f>
        <v>1.0039560430401784</v>
      </c>
      <c r="AQ331" s="4">
        <f>'d-beta'!Q331/'d-beta'!G331</f>
        <v>0.99793047325723638</v>
      </c>
      <c r="AR331" s="4">
        <f>'d-beta'!U331/'d-beta'!G331</f>
        <v>0.9947484408403483</v>
      </c>
      <c r="AS331" s="4" t="e">
        <f>'d-beta'!U333/'d-beta'!F333</f>
        <v>#N/A</v>
      </c>
      <c r="AU331" s="53">
        <f t="shared" si="61"/>
        <v>7.7177686237430416</v>
      </c>
      <c r="AV331" s="12">
        <f t="shared" si="62"/>
        <v>-2.0716711723802281</v>
      </c>
      <c r="AW331" s="12">
        <f t="shared" si="63"/>
        <v>5.646097451362718</v>
      </c>
      <c r="AX331" s="12" t="e">
        <f t="shared" si="59"/>
        <v>#N/A</v>
      </c>
      <c r="AY331" s="12"/>
      <c r="AZ331" s="53">
        <f t="shared" si="64"/>
        <v>-2.2148143097345856</v>
      </c>
      <c r="BA331" s="53">
        <f t="shared" si="65"/>
        <v>-4.9271500612469232</v>
      </c>
      <c r="BB331" s="12">
        <f t="shared" si="66"/>
        <v>3.9482384785933973</v>
      </c>
      <c r="BC331" s="12">
        <f t="shared" si="67"/>
        <v>-2.0716711723802281</v>
      </c>
      <c r="BD331" s="12">
        <f t="shared" si="68"/>
        <v>-5.2653970647684005</v>
      </c>
      <c r="BE331" s="12" t="e">
        <f t="shared" si="60"/>
        <v>#N/A</v>
      </c>
    </row>
    <row r="332" spans="1:57" x14ac:dyDescent="0.2">
      <c r="A332" s="72">
        <f>'d-beta'!A332</f>
        <v>654</v>
      </c>
      <c r="B332" s="44">
        <f t="shared" si="58"/>
        <v>1.0785741250067411</v>
      </c>
      <c r="D332" s="40" t="e">
        <f>'d-beta'!F332/'d-beta'!J332</f>
        <v>#N/A</v>
      </c>
      <c r="E332" s="39">
        <f>'d-beta'!J332/'d-beta'!K332</f>
        <v>1.0166006986369478</v>
      </c>
      <c r="F332" s="39">
        <f>'d-beta'!K332/'d-beta'!L332</f>
        <v>0.9706863052334691</v>
      </c>
      <c r="G332" s="39">
        <f>'d-beta'!L332/'d-beta'!M332</f>
        <v>1.0043687364657299</v>
      </c>
      <c r="H332" s="39">
        <f>'d-beta'!M332/'d-beta'!P332</f>
        <v>1.0013048613921376</v>
      </c>
      <c r="I332" s="39">
        <f>'d-beta'!N332/'d-beta'!P332</f>
        <v>0.99845580440121973</v>
      </c>
      <c r="J332" s="39">
        <f>'d-beta'!P332/'d-beta'!Q332</f>
        <v>1.0039313400577925</v>
      </c>
      <c r="K332" s="39">
        <f>'d-beta'!Q332/'d-beta'!G332</f>
        <v>0.99792697682147702</v>
      </c>
      <c r="L332" s="133" t="e">
        <f>'d-beta'!F332/'d-beta'!R332</f>
        <v>#N/A</v>
      </c>
      <c r="M332" s="39">
        <f>'d-beta'!R332/'d-beta'!N332</f>
        <v>0.98644604934218838</v>
      </c>
      <c r="N332" s="39">
        <f>'d-beta'!R332/'d-beta'!P332</f>
        <v>0.98492278369436004</v>
      </c>
      <c r="O332" s="133" t="e">
        <f>'d-beta'!F332/'d-beta'!S332</f>
        <v>#N/A</v>
      </c>
      <c r="P332" s="39">
        <f>'d-beta'!S332/'d-beta'!G332</f>
        <v>0.87101214983960185</v>
      </c>
      <c r="Q332" s="39">
        <f>'d-beta'!H332/'d-beta'!N332</f>
        <v>0.85329915911214371</v>
      </c>
      <c r="T332" s="75" t="e">
        <f>1000*LN(D332)</f>
        <v>#N/A</v>
      </c>
      <c r="U332" s="75">
        <f>1000*LN(E332)</f>
        <v>16.464413259376212</v>
      </c>
      <c r="V332" s="75">
        <f>1000*LN(F332)</f>
        <v>-29.751926498360078</v>
      </c>
      <c r="W332" s="75">
        <f>1000*LN(G332)</f>
        <v>4.3592212395210677</v>
      </c>
      <c r="X332" s="75">
        <f>1000*LN(H332)</f>
        <v>1.3040108003670827</v>
      </c>
      <c r="Y332" s="75">
        <f>1000*LN(I332)</f>
        <v>-1.5453890976259346</v>
      </c>
      <c r="Z332" s="75">
        <f>1000*LN(J332)</f>
        <v>3.9236325344602005</v>
      </c>
      <c r="AA332" s="75">
        <f>1000*LN(K332)</f>
        <v>-2.0751748652509097</v>
      </c>
      <c r="AB332" s="75" t="e">
        <f>1000*LN(L332)</f>
        <v>#N/A</v>
      </c>
      <c r="AC332" s="75">
        <f>1000*LN(M332)</f>
        <v>-13.646643973717456</v>
      </c>
      <c r="AD332" s="75">
        <f>1000*LN(N332)</f>
        <v>-15.192033071343335</v>
      </c>
      <c r="AE332" s="75" t="e">
        <f>1000*LN(O332)</f>
        <v>#N/A</v>
      </c>
      <c r="AF332" s="75">
        <f>1000*LN(P332)</f>
        <v>-138.09935292772639</v>
      </c>
      <c r="AG332" s="75">
        <f>1000*LN(Q332)</f>
        <v>-158.64507889403433</v>
      </c>
      <c r="AI332" s="40">
        <f>'d-beta'!T332/'d-beta'!Q332</f>
        <v>1.0077081802956125</v>
      </c>
      <c r="AJ332" s="40">
        <f>'d-beta'!Q332/'d-beta'!G332</f>
        <v>0.99792697682147702</v>
      </c>
      <c r="AK332" s="40">
        <f>'d-beta'!T332/'d-beta'!G332</f>
        <v>1.0056191778806725</v>
      </c>
      <c r="AL332" s="40" t="e">
        <f>'d-beta'!T334/'d-beta'!F334</f>
        <v>#N/A</v>
      </c>
      <c r="AN332" s="4">
        <f>'d-beta'!U332/'d-beta'!W332</f>
        <v>0.99779438279474397</v>
      </c>
      <c r="AO332" s="4">
        <f>'d-beta'!W332/'d-beta'!P332</f>
        <v>0.99511425947008747</v>
      </c>
      <c r="AP332" s="4">
        <f>'d-beta'!P332/'d-beta'!Q332</f>
        <v>1.0039313400577925</v>
      </c>
      <c r="AQ332" s="4">
        <f>'d-beta'!Q332/'d-beta'!G332</f>
        <v>0.99792697682147702</v>
      </c>
      <c r="AR332" s="4">
        <f>'d-beta'!U332/'d-beta'!G332</f>
        <v>0.99475648519902904</v>
      </c>
      <c r="AS332" s="4" t="e">
        <f>'d-beta'!U334/'d-beta'!F334</f>
        <v>#N/A</v>
      </c>
      <c r="AU332" s="53">
        <f t="shared" si="61"/>
        <v>7.678624059910593</v>
      </c>
      <c r="AV332" s="12">
        <f t="shared" si="62"/>
        <v>-2.0751748652509097</v>
      </c>
      <c r="AW332" s="12">
        <f t="shared" si="63"/>
        <v>5.6034491946596701</v>
      </c>
      <c r="AX332" s="12" t="e">
        <f t="shared" si="59"/>
        <v>#N/A</v>
      </c>
      <c r="AY332" s="12"/>
      <c r="AZ332" s="53">
        <f t="shared" si="64"/>
        <v>-2.2080531614010708</v>
      </c>
      <c r="BA332" s="53">
        <f t="shared" si="65"/>
        <v>-4.89771477814294</v>
      </c>
      <c r="BB332" s="12">
        <f t="shared" si="66"/>
        <v>3.9236325344602005</v>
      </c>
      <c r="BC332" s="12">
        <f t="shared" si="67"/>
        <v>-2.0751748652509097</v>
      </c>
      <c r="BD332" s="12">
        <f t="shared" si="68"/>
        <v>-5.2573102703347772</v>
      </c>
      <c r="BE332" s="12" t="e">
        <f t="shared" si="60"/>
        <v>#N/A</v>
      </c>
    </row>
    <row r="333" spans="1:57" x14ac:dyDescent="0.2">
      <c r="A333" s="72">
        <f>'d-beta'!A333</f>
        <v>656</v>
      </c>
      <c r="B333" s="44">
        <f t="shared" si="58"/>
        <v>1.0762524888338805</v>
      </c>
      <c r="D333" s="40" t="e">
        <f>'d-beta'!F333/'d-beta'!J333</f>
        <v>#N/A</v>
      </c>
      <c r="E333" s="39">
        <f>'d-beta'!J333/'d-beta'!K333</f>
        <v>1.0165632942911287</v>
      </c>
      <c r="F333" s="39">
        <f>'d-beta'!K333/'d-beta'!L333</f>
        <v>0.97074925601778017</v>
      </c>
      <c r="G333" s="39">
        <f>'d-beta'!L333/'d-beta'!M333</f>
        <v>1.0044015638794299</v>
      </c>
      <c r="H333" s="39">
        <f>'d-beta'!M333/'d-beta'!P333</f>
        <v>1.0012773887778541</v>
      </c>
      <c r="I333" s="39">
        <f>'d-beta'!N333/'d-beta'!P333</f>
        <v>0.9984360795020939</v>
      </c>
      <c r="J333" s="39">
        <f>'d-beta'!P333/'d-beta'!Q333</f>
        <v>1.0039043920497979</v>
      </c>
      <c r="K333" s="39">
        <f>'d-beta'!Q333/'d-beta'!G333</f>
        <v>0.99792350234253713</v>
      </c>
      <c r="L333" s="133" t="e">
        <f>'d-beta'!F333/'d-beta'!R333</f>
        <v>#N/A</v>
      </c>
      <c r="M333" s="39">
        <f>'d-beta'!R333/'d-beta'!N333</f>
        <v>0.98651109846328977</v>
      </c>
      <c r="N333" s="39">
        <f>'d-beta'!R333/'d-beta'!P333</f>
        <v>0.98496827353499128</v>
      </c>
      <c r="O333" s="133" t="e">
        <f>'d-beta'!F333/'d-beta'!S333</f>
        <v>#N/A</v>
      </c>
      <c r="P333" s="39">
        <f>'d-beta'!S333/'d-beta'!G333</f>
        <v>0.87142766778417358</v>
      </c>
      <c r="Q333" s="39">
        <f>'d-beta'!H333/'d-beta'!N333</f>
        <v>0.85398090178966679</v>
      </c>
      <c r="T333" s="75" t="e">
        <f>1000*LN(D333)</f>
        <v>#N/A</v>
      </c>
      <c r="U333" s="75">
        <f>1000*LN(E333)</f>
        <v>16.427619035247282</v>
      </c>
      <c r="V333" s="75">
        <f>1000*LN(F333)</f>
        <v>-29.68707677005639</v>
      </c>
      <c r="W333" s="75">
        <f>1000*LN(G333)</f>
        <v>4.3919053285852225</v>
      </c>
      <c r="X333" s="75">
        <f>1000*LN(H333)</f>
        <v>1.2765736109254233</v>
      </c>
      <c r="Y333" s="75">
        <f>1000*LN(I333)</f>
        <v>-1.5651446981023245</v>
      </c>
      <c r="Z333" s="75">
        <f>1000*LN(J333)</f>
        <v>3.8967896931208221</v>
      </c>
      <c r="AA333" s="75">
        <f>1000*LN(K333)</f>
        <v>-2.0786565678896265</v>
      </c>
      <c r="AB333" s="75" t="e">
        <f>1000*LN(L333)</f>
        <v>#N/A</v>
      </c>
      <c r="AC333" s="75">
        <f>1000*LN(M333)</f>
        <v>-13.58070323983247</v>
      </c>
      <c r="AD333" s="75">
        <f>1000*LN(N333)</f>
        <v>-15.145847937934681</v>
      </c>
      <c r="AE333" s="75" t="e">
        <f>1000*LN(O333)</f>
        <v>#N/A</v>
      </c>
      <c r="AF333" s="75">
        <f>1000*LN(P333)</f>
        <v>-137.62241484556654</v>
      </c>
      <c r="AG333" s="75">
        <f>1000*LN(Q333)</f>
        <v>-157.84644868757817</v>
      </c>
      <c r="AI333" s="40">
        <f>'d-beta'!T333/'d-beta'!Q333</f>
        <v>1.0076663719717369</v>
      </c>
      <c r="AJ333" s="40">
        <f>'d-beta'!Q333/'d-beta'!G333</f>
        <v>0.99792350234253713</v>
      </c>
      <c r="AK333" s="40">
        <f>'d-beta'!T333/'d-beta'!G333</f>
        <v>1.0055739551108334</v>
      </c>
      <c r="AL333" s="40" t="e">
        <f>'d-beta'!T335/'d-beta'!F335</f>
        <v>#N/A</v>
      </c>
      <c r="AN333" s="4">
        <f>'d-beta'!U333/'d-beta'!W333</f>
        <v>0.99780329441450555</v>
      </c>
      <c r="AO333" s="4">
        <f>'d-beta'!W333/'d-beta'!P333</f>
        <v>0.99514368928009289</v>
      </c>
      <c r="AP333" s="4">
        <f>'d-beta'!P333/'d-beta'!Q333</f>
        <v>1.0039043920497979</v>
      </c>
      <c r="AQ333" s="4">
        <f>'d-beta'!Q333/'d-beta'!G333</f>
        <v>0.99792350234253713</v>
      </c>
      <c r="AR333" s="4">
        <f>'d-beta'!U333/'d-beta'!G333</f>
        <v>0.99476462293724943</v>
      </c>
      <c r="AS333" s="4" t="e">
        <f>'d-beta'!U335/'d-beta'!F335</f>
        <v>#N/A</v>
      </c>
      <c r="AU333" s="53">
        <f t="shared" si="61"/>
        <v>7.6371346763768653</v>
      </c>
      <c r="AV333" s="12">
        <f t="shared" si="62"/>
        <v>-2.0786565678896265</v>
      </c>
      <c r="AW333" s="12">
        <f t="shared" si="63"/>
        <v>5.5584781084871064</v>
      </c>
      <c r="AX333" s="12" t="e">
        <f t="shared" si="59"/>
        <v>#N/A</v>
      </c>
      <c r="AY333" s="12"/>
      <c r="AZ333" s="53">
        <f t="shared" si="64"/>
        <v>-2.1991218824530039</v>
      </c>
      <c r="BA333" s="53">
        <f t="shared" si="65"/>
        <v>-4.8681409130808291</v>
      </c>
      <c r="BB333" s="12">
        <f t="shared" si="66"/>
        <v>3.8967896931208221</v>
      </c>
      <c r="BC333" s="12">
        <f t="shared" si="67"/>
        <v>-2.0786565678896265</v>
      </c>
      <c r="BD333" s="12">
        <f t="shared" si="68"/>
        <v>-5.2491296703027812</v>
      </c>
      <c r="BE333" s="12" t="e">
        <f t="shared" si="60"/>
        <v>#N/A</v>
      </c>
    </row>
    <row r="334" spans="1:57" x14ac:dyDescent="0.2">
      <c r="A334" s="72">
        <f>'d-beta'!A334</f>
        <v>658</v>
      </c>
      <c r="B334" s="44">
        <f t="shared" si="58"/>
        <v>1.0739408258604952</v>
      </c>
      <c r="D334" s="40" t="e">
        <f>'d-beta'!F334/'d-beta'!J334</f>
        <v>#N/A</v>
      </c>
      <c r="E334" s="39">
        <f>'d-beta'!J334/'d-beta'!K334</f>
        <v>1.0165255527411947</v>
      </c>
      <c r="F334" s="39">
        <f>'d-beta'!K334/'d-beta'!L334</f>
        <v>0.97081278929362058</v>
      </c>
      <c r="G334" s="39">
        <f>'d-beta'!L334/'d-beta'!M334</f>
        <v>1.004434449736586</v>
      </c>
      <c r="H334" s="39">
        <f>'d-beta'!M334/'d-beta'!P334</f>
        <v>1.0012498008628137</v>
      </c>
      <c r="I334" s="39">
        <f>'d-beta'!N334/'d-beta'!P334</f>
        <v>0.99841630174852536</v>
      </c>
      <c r="J334" s="39">
        <f>'d-beta'!P334/'d-beta'!Q334</f>
        <v>1.0038794356985845</v>
      </c>
      <c r="K334" s="39">
        <f>'d-beta'!Q334/'d-beta'!G334</f>
        <v>0.99791792843877392</v>
      </c>
      <c r="L334" s="133" t="e">
        <f>'d-beta'!F334/'d-beta'!R334</f>
        <v>#N/A</v>
      </c>
      <c r="M334" s="39">
        <f>'d-beta'!R334/'d-beta'!N334</f>
        <v>0.98657020866855016</v>
      </c>
      <c r="N334" s="39">
        <f>'d-beta'!R334/'d-beta'!P334</f>
        <v>0.98500777915412485</v>
      </c>
      <c r="O334" s="133" t="e">
        <f>'d-beta'!F334/'d-beta'!S334</f>
        <v>#N/A</v>
      </c>
      <c r="P334" s="39">
        <f>'d-beta'!S334/'d-beta'!G334</f>
        <v>0.87183353820029652</v>
      </c>
      <c r="Q334" s="39">
        <f>'d-beta'!H334/'d-beta'!N334</f>
        <v>0.85466051768044693</v>
      </c>
      <c r="T334" s="75" t="e">
        <f>1000*LN(D334)</f>
        <v>#N/A</v>
      </c>
      <c r="U334" s="75">
        <f>1000*LN(E334)</f>
        <v>16.390491735086844</v>
      </c>
      <c r="V334" s="75">
        <f>1000*LN(F334)</f>
        <v>-29.621631242815567</v>
      </c>
      <c r="W334" s="75">
        <f>1000*LN(G334)</f>
        <v>4.4246465348719886</v>
      </c>
      <c r="X334" s="75">
        <f>1000*LN(H334)</f>
        <v>1.2490205118365429</v>
      </c>
      <c r="Y334" s="75">
        <f>1000*LN(I334)</f>
        <v>-1.584953627149748</v>
      </c>
      <c r="Z334" s="75">
        <f>1000*LN(J334)</f>
        <v>3.8719300933275229</v>
      </c>
      <c r="AA334" s="75">
        <f>1000*LN(K334)</f>
        <v>-2.0842420855337251</v>
      </c>
      <c r="AB334" s="75" t="e">
        <f>1000*LN(L334)</f>
        <v>#N/A</v>
      </c>
      <c r="AC334" s="75">
        <f>1000*LN(M334)</f>
        <v>-13.520786595683626</v>
      </c>
      <c r="AD334" s="75">
        <f>1000*LN(N334)</f>
        <v>-15.10574022283333</v>
      </c>
      <c r="AE334" s="75" t="e">
        <f>1000*LN(O334)</f>
        <v>#N/A</v>
      </c>
      <c r="AF334" s="75">
        <f>1000*LN(P334)</f>
        <v>-137.15676985551775</v>
      </c>
      <c r="AG334" s="75">
        <f>1000*LN(Q334)</f>
        <v>-157.05094423722852</v>
      </c>
      <c r="AI334" s="40">
        <f>'d-beta'!T334/'d-beta'!Q334</f>
        <v>1.0076285860273622</v>
      </c>
      <c r="AJ334" s="40">
        <f>'d-beta'!Q334/'d-beta'!G334</f>
        <v>0.99791792843877392</v>
      </c>
      <c r="AK334" s="40">
        <f>'d-beta'!T334/'d-beta'!G334</f>
        <v>1.0055306312041161</v>
      </c>
      <c r="AL334" s="40" t="e">
        <f>'d-beta'!T336/'d-beta'!F336</f>
        <v>#N/A</v>
      </c>
      <c r="AN334" s="4">
        <f>'d-beta'!U334/'d-beta'!W334</f>
        <v>0.99780592269395618</v>
      </c>
      <c r="AO334" s="4">
        <f>'d-beta'!W334/'d-beta'!P334</f>
        <v>0.99517538817891482</v>
      </c>
      <c r="AP334" s="4">
        <f>'d-beta'!P334/'d-beta'!Q334</f>
        <v>1.0038794356985845</v>
      </c>
      <c r="AQ334" s="4">
        <f>'d-beta'!Q334/'d-beta'!G334</f>
        <v>0.99791792843877392</v>
      </c>
      <c r="AR334" s="4">
        <f>'d-beta'!U334/'d-beta'!G334</f>
        <v>0.99476864381108654</v>
      </c>
      <c r="AS334" s="4" t="e">
        <f>'d-beta'!U336/'d-beta'!F336</f>
        <v>#N/A</v>
      </c>
      <c r="AU334" s="53">
        <f t="shared" si="61"/>
        <v>7.5996355061147609</v>
      </c>
      <c r="AV334" s="12">
        <f t="shared" si="62"/>
        <v>-2.0842420855337251</v>
      </c>
      <c r="AW334" s="12">
        <f t="shared" si="63"/>
        <v>5.5153934205810176</v>
      </c>
      <c r="AX334" s="12" t="e">
        <f t="shared" si="59"/>
        <v>#N/A</v>
      </c>
      <c r="AY334" s="12"/>
      <c r="AZ334" s="53">
        <f t="shared" si="64"/>
        <v>-2.1964878202046414</v>
      </c>
      <c r="BA334" s="53">
        <f t="shared" si="65"/>
        <v>-4.8362878306443386</v>
      </c>
      <c r="BB334" s="12">
        <f t="shared" si="66"/>
        <v>3.8719300933275229</v>
      </c>
      <c r="BC334" s="12">
        <f t="shared" si="67"/>
        <v>-2.0842420855337251</v>
      </c>
      <c r="BD334" s="12">
        <f t="shared" si="68"/>
        <v>-5.2450876430551707</v>
      </c>
      <c r="BE334" s="12" t="e">
        <f t="shared" si="60"/>
        <v>#N/A</v>
      </c>
    </row>
    <row r="335" spans="1:57" x14ac:dyDescent="0.2">
      <c r="A335" s="72">
        <f>'d-beta'!A335</f>
        <v>660</v>
      </c>
      <c r="B335" s="44">
        <f t="shared" si="58"/>
        <v>1.0716390719605637</v>
      </c>
      <c r="D335" s="40" t="e">
        <f>'d-beta'!F335/'d-beta'!J335</f>
        <v>#N/A</v>
      </c>
      <c r="E335" s="39">
        <f>'d-beta'!J335/'d-beta'!K335</f>
        <v>1.016487473802371</v>
      </c>
      <c r="F335" s="39">
        <f>'d-beta'!K335/'d-beta'!L335</f>
        <v>0.97087690563185081</v>
      </c>
      <c r="G335" s="39">
        <f>'d-beta'!L335/'d-beta'!M335</f>
        <v>1.0044673930926256</v>
      </c>
      <c r="H335" s="39">
        <f>'d-beta'!M335/'d-beta'!P335</f>
        <v>1.0012221089122775</v>
      </c>
      <c r="I335" s="39">
        <f>'d-beta'!N335/'d-beta'!P335</f>
        <v>0.99839648239788892</v>
      </c>
      <c r="J335" s="39">
        <f>'d-beta'!P335/'d-beta'!Q335</f>
        <v>1.0038564724297554</v>
      </c>
      <c r="K335" s="39">
        <f>'d-beta'!Q335/'d-beta'!G335</f>
        <v>0.99791024335586076</v>
      </c>
      <c r="L335" s="133" t="e">
        <f>'d-beta'!F335/'d-beta'!R335</f>
        <v>#N/A</v>
      </c>
      <c r="M335" s="39">
        <f>'d-beta'!R335/'d-beta'!N335</f>
        <v>0.98662969261618905</v>
      </c>
      <c r="N335" s="39">
        <f>'d-beta'!R335/'d-beta'!P335</f>
        <v>0.9850476145373136</v>
      </c>
      <c r="O335" s="133" t="e">
        <f>'d-beta'!F335/'d-beta'!S335</f>
        <v>#N/A</v>
      </c>
      <c r="P335" s="39">
        <f>'d-beta'!S335/'d-beta'!G335</f>
        <v>0.87224239039374474</v>
      </c>
      <c r="Q335" s="39">
        <f>'d-beta'!H335/'d-beta'!N335</f>
        <v>0.85533162423534792</v>
      </c>
      <c r="T335" s="75" t="e">
        <f>1000*LN(D335)</f>
        <v>#N/A</v>
      </c>
      <c r="U335" s="75">
        <f>1000*LN(E335)</f>
        <v>16.353031140067561</v>
      </c>
      <c r="V335" s="75">
        <f>1000*LN(F335)</f>
        <v>-29.555589445899106</v>
      </c>
      <c r="W335" s="75">
        <f>1000*LN(G335)</f>
        <v>4.4574439123646554</v>
      </c>
      <c r="X335" s="75">
        <f>1000*LN(H335)</f>
        <v>1.2213627450506137</v>
      </c>
      <c r="Y335" s="75">
        <f>1000*LN(I335)</f>
        <v>-1.6048046124744078</v>
      </c>
      <c r="Z335" s="75">
        <f>1000*LN(J335)</f>
        <v>3.8490553031351009</v>
      </c>
      <c r="AA335" s="75">
        <f>1000*LN(K335)</f>
        <v>-2.0919432323777278</v>
      </c>
      <c r="AB335" s="75" t="e">
        <f>1000*LN(L335)</f>
        <v>#N/A</v>
      </c>
      <c r="AC335" s="75">
        <f>1000*LN(M335)</f>
        <v>-13.460494734105716</v>
      </c>
      <c r="AD335" s="75">
        <f>1000*LN(N335)</f>
        <v>-15.065299346580066</v>
      </c>
      <c r="AE335" s="75" t="e">
        <f>1000*LN(O335)</f>
        <v>#N/A</v>
      </c>
      <c r="AF335" s="75">
        <f>1000*LN(P335)</f>
        <v>-136.68792306480816</v>
      </c>
      <c r="AG335" s="75">
        <f>1000*LN(Q335)</f>
        <v>-156.26602064266143</v>
      </c>
      <c r="AI335" s="40">
        <f>'d-beta'!T335/'d-beta'!Q335</f>
        <v>1.007588485244338</v>
      </c>
      <c r="AJ335" s="40">
        <f>'d-beta'!Q335/'d-beta'!G335</f>
        <v>0.99791024335586076</v>
      </c>
      <c r="AK335" s="40">
        <f>'d-beta'!T335/'d-beta'!G335</f>
        <v>1.0054828705127405</v>
      </c>
      <c r="AL335" s="40" t="e">
        <f>'d-beta'!T337/'d-beta'!F337</f>
        <v>#N/A</v>
      </c>
      <c r="AN335" s="4">
        <f>'d-beta'!U335/'d-beta'!W335</f>
        <v>0.99781280386435378</v>
      </c>
      <c r="AO335" s="4">
        <f>'d-beta'!W335/'d-beta'!P335</f>
        <v>0.99520514522510373</v>
      </c>
      <c r="AP335" s="4">
        <f>'d-beta'!P335/'d-beta'!Q335</f>
        <v>1.0038564724297554</v>
      </c>
      <c r="AQ335" s="4">
        <f>'d-beta'!Q335/'d-beta'!G335</f>
        <v>0.99791024335586076</v>
      </c>
      <c r="AR335" s="4">
        <f>'d-beta'!U335/'d-beta'!G335</f>
        <v>0.99477483248697351</v>
      </c>
      <c r="AS335" s="4" t="e">
        <f>'d-beta'!U337/'d-beta'!F337</f>
        <v>#N/A</v>
      </c>
      <c r="AU335" s="53">
        <f t="shared" si="61"/>
        <v>7.5598375274243796</v>
      </c>
      <c r="AV335" s="12">
        <f t="shared" si="62"/>
        <v>-2.0919432323777278</v>
      </c>
      <c r="AW335" s="12">
        <f t="shared" si="63"/>
        <v>5.4678942950467722</v>
      </c>
      <c r="AX335" s="12" t="e">
        <f t="shared" si="59"/>
        <v>#N/A</v>
      </c>
      <c r="AY335" s="12"/>
      <c r="AZ335" s="53">
        <f t="shared" si="64"/>
        <v>-2.1895915425679866</v>
      </c>
      <c r="BA335" s="53">
        <f t="shared" si="65"/>
        <v>-4.8063869692846959</v>
      </c>
      <c r="BB335" s="12">
        <f t="shared" si="66"/>
        <v>3.8490553031351009</v>
      </c>
      <c r="BC335" s="12">
        <f t="shared" si="67"/>
        <v>-2.0919432323777278</v>
      </c>
      <c r="BD335" s="12">
        <f t="shared" si="68"/>
        <v>-5.2388664410953005</v>
      </c>
      <c r="BE335" s="12" t="e">
        <f t="shared" si="60"/>
        <v>#N/A</v>
      </c>
    </row>
    <row r="336" spans="1:57" x14ac:dyDescent="0.2">
      <c r="A336" s="72">
        <f>'d-beta'!A336</f>
        <v>662</v>
      </c>
      <c r="B336" s="44">
        <f t="shared" si="58"/>
        <v>1.0693471635566487</v>
      </c>
      <c r="D336" s="40" t="e">
        <f>'d-beta'!F336/'d-beta'!J336</f>
        <v>#N/A</v>
      </c>
      <c r="E336" s="39">
        <f>'d-beta'!J336/'d-beta'!K336</f>
        <v>1.0164491642186808</v>
      </c>
      <c r="F336" s="39">
        <f>'d-beta'!K336/'d-beta'!L336</f>
        <v>0.9709414221981032</v>
      </c>
      <c r="G336" s="39">
        <f>'d-beta'!L336/'d-beta'!M336</f>
        <v>1.0044940544103851</v>
      </c>
      <c r="H336" s="39">
        <f>'d-beta'!M336/'d-beta'!P336</f>
        <v>1.0011964494381402</v>
      </c>
      <c r="I336" s="39">
        <f>'d-beta'!N336/'d-beta'!P336</f>
        <v>0.99837240580334419</v>
      </c>
      <c r="J336" s="39">
        <f>'d-beta'!P336/'d-beta'!Q336</f>
        <v>1.0038333623579574</v>
      </c>
      <c r="K336" s="39">
        <f>'d-beta'!Q336/'d-beta'!G336</f>
        <v>0.99790044578883674</v>
      </c>
      <c r="L336" s="133" t="e">
        <f>'d-beta'!F336/'d-beta'!R336</f>
        <v>#N/A</v>
      </c>
      <c r="M336" s="39">
        <f>'d-beta'!R336/'d-beta'!N336</f>
        <v>0.9866958218651275</v>
      </c>
      <c r="N336" s="39">
        <f>'d-beta'!R336/'d-beta'!P336</f>
        <v>0.98508988147159526</v>
      </c>
      <c r="O336" s="133" t="e">
        <f>'d-beta'!F336/'d-beta'!S336</f>
        <v>#N/A</v>
      </c>
      <c r="P336" s="39">
        <f>'d-beta'!S336/'d-beta'!G336</f>
        <v>0.87264150943396224</v>
      </c>
      <c r="Q336" s="39">
        <f>'d-beta'!H336/'d-beta'!N336</f>
        <v>0.85600594969456956</v>
      </c>
      <c r="T336" s="75" t="e">
        <f>1000*LN(D336)</f>
        <v>#N/A</v>
      </c>
      <c r="U336" s="75">
        <f>1000*LN(E336)</f>
        <v>16.315342229377215</v>
      </c>
      <c r="V336" s="75">
        <f>1000*LN(F336)</f>
        <v>-29.489139803982056</v>
      </c>
      <c r="W336" s="75">
        <f>1000*LN(G336)</f>
        <v>4.4839863010144994</v>
      </c>
      <c r="X336" s="75">
        <f>1000*LN(H336)</f>
        <v>1.1957342629017234</v>
      </c>
      <c r="Y336" s="75">
        <f>1000*LN(I336)</f>
        <v>-1.6289201670467617</v>
      </c>
      <c r="Z336" s="75">
        <f>1000*LN(J336)</f>
        <v>3.8260337473164761</v>
      </c>
      <c r="AA336" s="75">
        <f>1000*LN(K336)</f>
        <v>-2.1017613650066242</v>
      </c>
      <c r="AB336" s="75" t="e">
        <f>1000*LN(L336)</f>
        <v>#N/A</v>
      </c>
      <c r="AC336" s="75">
        <f>1000*LN(M336)</f>
        <v>-13.39347158108011</v>
      </c>
      <c r="AD336" s="75">
        <f>1000*LN(N336)</f>
        <v>-15.022391748126887</v>
      </c>
      <c r="AE336" s="75" t="e">
        <f>1000*LN(O336)</f>
        <v>#N/A</v>
      </c>
      <c r="AF336" s="75">
        <f>1000*LN(P336)</f>
        <v>-136.23044959368767</v>
      </c>
      <c r="AG336" s="75">
        <f>1000*LN(Q336)</f>
        <v>-155.47795228678194</v>
      </c>
      <c r="AI336" s="40">
        <f>'d-beta'!T336/'d-beta'!Q336</f>
        <v>1.007552392776496</v>
      </c>
      <c r="AJ336" s="40">
        <f>'d-beta'!Q336/'d-beta'!G336</f>
        <v>0.99790044578883674</v>
      </c>
      <c r="AK336" s="40">
        <f>'d-beta'!T336/'d-beta'!G336</f>
        <v>1.0054369819072744</v>
      </c>
      <c r="AL336" s="40" t="e">
        <f>'d-beta'!T338/'d-beta'!F338</f>
        <v>#N/A</v>
      </c>
      <c r="AN336" s="4">
        <f>'d-beta'!U336/'d-beta'!W336</f>
        <v>0.9978218755164715</v>
      </c>
      <c r="AO336" s="4">
        <f>'d-beta'!W336/'d-beta'!P336</f>
        <v>0.9952329655793668</v>
      </c>
      <c r="AP336" s="4">
        <f>'d-beta'!P336/'d-beta'!Q336</f>
        <v>1.0038333623579574</v>
      </c>
      <c r="AQ336" s="4">
        <f>'d-beta'!Q336/'d-beta'!G336</f>
        <v>0.99790044578883674</v>
      </c>
      <c r="AR336" s="4">
        <f>'d-beta'!U336/'d-beta'!G336</f>
        <v>0.99477901632783106</v>
      </c>
      <c r="AS336" s="4" t="e">
        <f>'d-beta'!U338/'d-beta'!F338</f>
        <v>#N/A</v>
      </c>
      <c r="AU336" s="53">
        <f t="shared" si="61"/>
        <v>7.5240162424318564</v>
      </c>
      <c r="AV336" s="12">
        <f t="shared" si="62"/>
        <v>-2.1017613650066242</v>
      </c>
      <c r="AW336" s="12">
        <f t="shared" si="63"/>
        <v>5.4222548774251171</v>
      </c>
      <c r="AX336" s="12" t="e">
        <f t="shared" si="59"/>
        <v>#N/A</v>
      </c>
      <c r="AY336" s="12"/>
      <c r="AZ336" s="53">
        <f t="shared" si="64"/>
        <v>-2.1805000468032434</v>
      </c>
      <c r="BA336" s="53">
        <f t="shared" si="65"/>
        <v>-4.7784329684907281</v>
      </c>
      <c r="BB336" s="12">
        <f t="shared" si="66"/>
        <v>3.8260337473164761</v>
      </c>
      <c r="BC336" s="12">
        <f t="shared" si="67"/>
        <v>-2.1017613650066242</v>
      </c>
      <c r="BD336" s="12">
        <f t="shared" si="68"/>
        <v>-5.2346606329840606</v>
      </c>
      <c r="BE336" s="12" t="e">
        <f t="shared" si="60"/>
        <v>#N/A</v>
      </c>
    </row>
    <row r="337" spans="1:57" x14ac:dyDescent="0.2">
      <c r="A337" s="72">
        <f>'d-beta'!A337</f>
        <v>664</v>
      </c>
      <c r="B337" s="44">
        <f t="shared" si="58"/>
        <v>1.0670650376140427</v>
      </c>
      <c r="D337" s="40" t="e">
        <f>'d-beta'!F337/'d-beta'!J337</f>
        <v>#N/A</v>
      </c>
      <c r="E337" s="39">
        <f>'d-beta'!J337/'d-beta'!K337</f>
        <v>1.016410516791324</v>
      </c>
      <c r="F337" s="39">
        <f>'d-beta'!K337/'d-beta'!L337</f>
        <v>0.97100038556592871</v>
      </c>
      <c r="G337" s="39">
        <f>'d-beta'!L337/'d-beta'!M337</f>
        <v>1.0045270991009296</v>
      </c>
      <c r="H337" s="39">
        <f>'d-beta'!M337/'d-beta'!P337</f>
        <v>1.0011706884918496</v>
      </c>
      <c r="I337" s="39">
        <f>'d-beta'!N337/'d-beta'!P337</f>
        <v>0.99835462576643508</v>
      </c>
      <c r="J337" s="39">
        <f>'d-beta'!P337/'d-beta'!Q337</f>
        <v>1.0038079955858719</v>
      </c>
      <c r="K337" s="39">
        <f>'d-beta'!Q337/'d-beta'!G337</f>
        <v>0.99789911529352282</v>
      </c>
      <c r="L337" s="133" t="e">
        <f>'d-beta'!F337/'d-beta'!R337</f>
        <v>#N/A</v>
      </c>
      <c r="M337" s="39">
        <f>'d-beta'!R337/'d-beta'!N337</f>
        <v>0.9867496959625095</v>
      </c>
      <c r="N337" s="39">
        <f>'d-beta'!R337/'d-beta'!P337</f>
        <v>0.98512612343779471</v>
      </c>
      <c r="O337" s="133" t="e">
        <f>'d-beta'!F337/'d-beta'!S337</f>
        <v>#N/A</v>
      </c>
      <c r="P337" s="39">
        <f>'d-beta'!S337/'d-beta'!G337</f>
        <v>0.87304912604667462</v>
      </c>
      <c r="Q337" s="39">
        <f>'d-beta'!H337/'d-beta'!N337</f>
        <v>0.85666622095725653</v>
      </c>
      <c r="T337" s="75" t="e">
        <f>1000*LN(D337)</f>
        <v>#N/A</v>
      </c>
      <c r="U337" s="75">
        <f>1000*LN(E337)</f>
        <v>16.277319509243107</v>
      </c>
      <c r="V337" s="75">
        <f>1000*LN(F337)</f>
        <v>-29.428413609604966</v>
      </c>
      <c r="W337" s="75">
        <f>1000*LN(G337)</f>
        <v>4.5168826102343145</v>
      </c>
      <c r="X337" s="75">
        <f>1000*LN(H337)</f>
        <v>1.1700037704220678</v>
      </c>
      <c r="Y337" s="75">
        <f>1000*LN(I337)</f>
        <v>-1.6467293484005108</v>
      </c>
      <c r="Z337" s="75">
        <f>1000*LN(J337)</f>
        <v>3.800763524637996</v>
      </c>
      <c r="AA337" s="75">
        <f>1000*LN(K337)</f>
        <v>-2.103094660533757</v>
      </c>
      <c r="AB337" s="75" t="e">
        <f>1000*LN(L337)</f>
        <v>#N/A</v>
      </c>
      <c r="AC337" s="75">
        <f>1000*LN(M337)</f>
        <v>-13.338872559309609</v>
      </c>
      <c r="AD337" s="75">
        <f>1000*LN(N337)</f>
        <v>-14.985601907710176</v>
      </c>
      <c r="AE337" s="75" t="e">
        <f>1000*LN(O337)</f>
        <v>#N/A</v>
      </c>
      <c r="AF337" s="75">
        <f>1000*LN(P337)</f>
        <v>-135.76345204917928</v>
      </c>
      <c r="AG337" s="75">
        <f>1000*LN(Q337)</f>
        <v>-154.70691004447474</v>
      </c>
      <c r="AI337" s="40">
        <f>'d-beta'!T337/'d-beta'!Q337</f>
        <v>1.0075139451955542</v>
      </c>
      <c r="AJ337" s="40">
        <f>'d-beta'!Q337/'d-beta'!G337</f>
        <v>0.99789911529352282</v>
      </c>
      <c r="AK337" s="40">
        <f>'d-beta'!T337/'d-beta'!G337</f>
        <v>1.0053972745565305</v>
      </c>
      <c r="AL337" s="40" t="e">
        <f>'d-beta'!T339/'d-beta'!F339</f>
        <v>#N/A</v>
      </c>
      <c r="AN337" s="4">
        <f>'d-beta'!U337/'d-beta'!W337</f>
        <v>0.99782886234666757</v>
      </c>
      <c r="AO337" s="4">
        <f>'d-beta'!W337/'d-beta'!P337</f>
        <v>0.99526093990947151</v>
      </c>
      <c r="AP337" s="4">
        <f>'d-beta'!P337/'d-beta'!Q337</f>
        <v>1.0038079955858719</v>
      </c>
      <c r="AQ337" s="4">
        <f>'d-beta'!Q337/'d-beta'!G337</f>
        <v>0.99789911529352282</v>
      </c>
      <c r="AR337" s="4">
        <f>'d-beta'!U337/'d-beta'!G337</f>
        <v>0.99478747841899529</v>
      </c>
      <c r="AS337" s="4" t="e">
        <f>'d-beta'!U339/'d-beta'!F339</f>
        <v>#N/A</v>
      </c>
      <c r="AU337" s="53">
        <f t="shared" si="61"/>
        <v>7.4858561280753166</v>
      </c>
      <c r="AV337" s="12">
        <f t="shared" si="62"/>
        <v>-2.103094660533757</v>
      </c>
      <c r="AW337" s="12">
        <f t="shared" si="63"/>
        <v>5.3827614675417319</v>
      </c>
      <c r="AX337" s="12" t="e">
        <f t="shared" si="59"/>
        <v>#N/A</v>
      </c>
      <c r="AY337" s="12"/>
      <c r="AZ337" s="53">
        <f t="shared" si="64"/>
        <v>-2.1734979897162656</v>
      </c>
      <c r="BA337" s="53">
        <f t="shared" si="65"/>
        <v>-4.7503250400721484</v>
      </c>
      <c r="BB337" s="12">
        <f t="shared" si="66"/>
        <v>3.800763524637996</v>
      </c>
      <c r="BC337" s="12">
        <f t="shared" si="67"/>
        <v>-2.103094660533757</v>
      </c>
      <c r="BD337" s="12">
        <f t="shared" si="68"/>
        <v>-5.2261541656841501</v>
      </c>
      <c r="BE337" s="12" t="e">
        <f t="shared" si="60"/>
        <v>#N/A</v>
      </c>
    </row>
    <row r="338" spans="1:57" x14ac:dyDescent="0.2">
      <c r="A338" s="72">
        <f>'d-beta'!A338</f>
        <v>666</v>
      </c>
      <c r="B338" s="44">
        <f t="shared" si="58"/>
        <v>1.0647926316349892</v>
      </c>
      <c r="D338" s="40" t="e">
        <f>'d-beta'!F338/'d-beta'!J338</f>
        <v>#N/A</v>
      </c>
      <c r="E338" s="39">
        <f>'d-beta'!J338/'d-beta'!K338</f>
        <v>1.0163715313999582</v>
      </c>
      <c r="F338" s="39">
        <f>'d-beta'!K338/'d-beta'!L338</f>
        <v>0.97106606055234068</v>
      </c>
      <c r="G338" s="39">
        <f>'d-beta'!L338/'d-beta'!M338</f>
        <v>1.0045538383260193</v>
      </c>
      <c r="H338" s="39">
        <f>'d-beta'!M338/'d-beta'!P338</f>
        <v>1.0011447888377467</v>
      </c>
      <c r="I338" s="39">
        <f>'d-beta'!N338/'d-beta'!P338</f>
        <v>0.9983304022915005</v>
      </c>
      <c r="J338" s="39">
        <f>'d-beta'!P338/'d-beta'!Q338</f>
        <v>1.0037868108368255</v>
      </c>
      <c r="K338" s="39">
        <f>'d-beta'!Q338/'d-beta'!G338</f>
        <v>0.99788719123224467</v>
      </c>
      <c r="L338" s="133" t="e">
        <f>'d-beta'!F338/'d-beta'!R338</f>
        <v>#N/A</v>
      </c>
      <c r="M338" s="39">
        <f>'d-beta'!R338/'d-beta'!N338</f>
        <v>0.98681659310661529</v>
      </c>
      <c r="N338" s="39">
        <f>'d-beta'!R338/'d-beta'!P338</f>
        <v>0.98516900638405525</v>
      </c>
      <c r="O338" s="133" t="e">
        <f>'d-beta'!F338/'d-beta'!S338</f>
        <v>#N/A</v>
      </c>
      <c r="P338" s="39">
        <f>'d-beta'!S338/'d-beta'!G338</f>
        <v>0.87344775462564339</v>
      </c>
      <c r="Q338" s="39">
        <f>'d-beta'!H338/'d-beta'!N338</f>
        <v>0.85732964257468691</v>
      </c>
      <c r="T338" s="75" t="e">
        <f>1000*LN(D338)</f>
        <v>#N/A</v>
      </c>
      <c r="U338" s="75">
        <f>1000*LN(E338)</f>
        <v>16.23896282323706</v>
      </c>
      <c r="V338" s="75">
        <f>1000*LN(F338)</f>
        <v>-29.360779480434701</v>
      </c>
      <c r="W338" s="75">
        <f>1000*LN(G338)</f>
        <v>4.543500975470999</v>
      </c>
      <c r="X338" s="75">
        <f>1000*LN(H338)</f>
        <v>1.1441340666739652</v>
      </c>
      <c r="Y338" s="75">
        <f>1000*LN(I338)</f>
        <v>-1.6709930400648196</v>
      </c>
      <c r="Z338" s="75">
        <f>1000*LN(J338)</f>
        <v>3.7796589182907945</v>
      </c>
      <c r="AA338" s="75">
        <f>1000*LN(K338)</f>
        <v>-2.1150438970219509</v>
      </c>
      <c r="AB338" s="75" t="e">
        <f>1000*LN(L338)</f>
        <v>#N/A</v>
      </c>
      <c r="AC338" s="75">
        <f>1000*LN(M338)</f>
        <v>-13.271079402827423</v>
      </c>
      <c r="AD338" s="75">
        <f>1000*LN(N338)</f>
        <v>-14.942072442892197</v>
      </c>
      <c r="AE338" s="75" t="e">
        <f>1000*LN(O338)</f>
        <v>#N/A</v>
      </c>
      <c r="AF338" s="75">
        <f>1000*LN(P338)</f>
        <v>-135.3069627301287</v>
      </c>
      <c r="AG338" s="75">
        <f>1000*LN(Q338)</f>
        <v>-153.93278723043969</v>
      </c>
      <c r="AI338" s="40">
        <f>'d-beta'!T338/'d-beta'!Q338</f>
        <v>1.0074753153307461</v>
      </c>
      <c r="AJ338" s="40">
        <f>'d-beta'!Q338/'d-beta'!G338</f>
        <v>0.99788719123224467</v>
      </c>
      <c r="AK338" s="40">
        <f>'d-beta'!T338/'d-beta'!G338</f>
        <v>1.0053467126512181</v>
      </c>
      <c r="AL338" s="40" t="e">
        <f>'d-beta'!T340/'d-beta'!F340</f>
        <v>#N/A</v>
      </c>
      <c r="AN338" s="4">
        <f>'d-beta'!U338/'d-beta'!W338</f>
        <v>0.99783378894258001</v>
      </c>
      <c r="AO338" s="4">
        <f>'d-beta'!W338/'d-beta'!P338</f>
        <v>0.99529113618501974</v>
      </c>
      <c r="AP338" s="4">
        <f>'d-beta'!P338/'d-beta'!Q338</f>
        <v>1.0037868108368255</v>
      </c>
      <c r="AQ338" s="4">
        <f>'d-beta'!Q338/'d-beta'!G338</f>
        <v>0.99788719123224467</v>
      </c>
      <c r="AR338" s="4">
        <f>'d-beta'!U338/'d-beta'!G338</f>
        <v>0.99478968989284999</v>
      </c>
      <c r="AS338" s="4" t="e">
        <f>'d-beta'!U340/'d-beta'!F340</f>
        <v>#N/A</v>
      </c>
      <c r="AU338" s="53">
        <f t="shared" si="61"/>
        <v>7.4475136261378987</v>
      </c>
      <c r="AV338" s="12">
        <f t="shared" si="62"/>
        <v>-2.1150438970219509</v>
      </c>
      <c r="AW338" s="12">
        <f t="shared" si="63"/>
        <v>5.3324697291158412</v>
      </c>
      <c r="AX338" s="12" t="e">
        <f t="shared" si="59"/>
        <v>#N/A</v>
      </c>
      <c r="AY338" s="12"/>
      <c r="AZ338" s="53">
        <f t="shared" si="64"/>
        <v>-2.1685606864007236</v>
      </c>
      <c r="BA338" s="53">
        <f t="shared" si="65"/>
        <v>-4.7199854414118656</v>
      </c>
      <c r="BB338" s="12">
        <f t="shared" si="66"/>
        <v>3.7796589182907945</v>
      </c>
      <c r="BC338" s="12">
        <f t="shared" si="67"/>
        <v>-2.1150438970219509</v>
      </c>
      <c r="BD338" s="12">
        <f t="shared" si="68"/>
        <v>-5.2239311065438159</v>
      </c>
      <c r="BE338" s="12" t="e">
        <f t="shared" si="60"/>
        <v>#N/A</v>
      </c>
    </row>
    <row r="339" spans="1:57" x14ac:dyDescent="0.2">
      <c r="A339" s="72">
        <f>'d-beta'!A339</f>
        <v>668</v>
      </c>
      <c r="B339" s="44">
        <f t="shared" si="58"/>
        <v>1.0625298836529777</v>
      </c>
      <c r="D339" s="40" t="e">
        <f>'d-beta'!F339/'d-beta'!J339</f>
        <v>#N/A</v>
      </c>
      <c r="E339" s="39">
        <f>'d-beta'!J339/'d-beta'!K339</f>
        <v>1.0163322079499519</v>
      </c>
      <c r="F339" s="39">
        <f>'d-beta'!K339/'d-beta'!L339</f>
        <v>0.97113232076608424</v>
      </c>
      <c r="G339" s="39">
        <f>'d-beta'!L339/'d-beta'!M339</f>
        <v>1.0045806098135903</v>
      </c>
      <c r="H339" s="39">
        <f>'d-beta'!M339/'d-beta'!P339</f>
        <v>1.0011230922748882</v>
      </c>
      <c r="I339" s="39">
        <f>'d-beta'!N339/'d-beta'!P339</f>
        <v>0.99831678925002332</v>
      </c>
      <c r="J339" s="39">
        <f>'d-beta'!P339/'d-beta'!Q339</f>
        <v>1.0037611914799143</v>
      </c>
      <c r="K339" s="39">
        <f>'d-beta'!Q339/'d-beta'!G339</f>
        <v>0.99788800645417253</v>
      </c>
      <c r="L339" s="133" t="e">
        <f>'d-beta'!F339/'d-beta'!R339</f>
        <v>#N/A</v>
      </c>
      <c r="M339" s="39">
        <f>'d-beta'!R339/'d-beta'!N339</f>
        <v>0.98687119072869678</v>
      </c>
      <c r="N339" s="39">
        <f>'d-beta'!R339/'d-beta'!P339</f>
        <v>0.98521007853162001</v>
      </c>
      <c r="O339" s="133" t="e">
        <f>'d-beta'!F339/'d-beta'!S339</f>
        <v>#N/A</v>
      </c>
      <c r="P339" s="39">
        <f>'d-beta'!S339/'d-beta'!G339</f>
        <v>0.87385407549845706</v>
      </c>
      <c r="Q339" s="39">
        <f>'d-beta'!H339/'d-beta'!N339</f>
        <v>0.85798525484584021</v>
      </c>
      <c r="T339" s="75" t="e">
        <f>1000*LN(D339)</f>
        <v>#N/A</v>
      </c>
      <c r="U339" s="75">
        <f>1000*LN(E339)</f>
        <v>16.200272039873113</v>
      </c>
      <c r="V339" s="75">
        <f>1000*LN(F339)</f>
        <v>-29.292547301470275</v>
      </c>
      <c r="W339" s="75">
        <f>1000*LN(G339)</f>
        <v>4.5701507475630496</v>
      </c>
      <c r="X339" s="75">
        <f>1000*LN(H339)</f>
        <v>1.1224620785608204</v>
      </c>
      <c r="Y339" s="75">
        <f>1000*LN(I339)</f>
        <v>-1.684628940823911</v>
      </c>
      <c r="Z339" s="75">
        <f>1000*LN(J339)</f>
        <v>3.7541358853340925</v>
      </c>
      <c r="AA339" s="75">
        <f>1000*LN(K339)</f>
        <v>-2.1142269493729398</v>
      </c>
      <c r="AB339" s="75" t="e">
        <f>1000*LN(L339)</f>
        <v>#N/A</v>
      </c>
      <c r="AC339" s="75">
        <f>1000*LN(M339)</f>
        <v>-13.215753912602908</v>
      </c>
      <c r="AD339" s="75">
        <f>1000*LN(N339)</f>
        <v>-14.900382853426752</v>
      </c>
      <c r="AE339" s="75" t="e">
        <f>1000*LN(O339)</f>
        <v>#N/A</v>
      </c>
      <c r="AF339" s="75">
        <f>1000*LN(P339)</f>
        <v>-134.84187893849915</v>
      </c>
      <c r="AG339" s="75">
        <f>1000*LN(Q339)</f>
        <v>-153.16836513620581</v>
      </c>
      <c r="AI339" s="40">
        <f>'d-beta'!T339/'d-beta'!Q339</f>
        <v>1.0074407201466276</v>
      </c>
      <c r="AJ339" s="40">
        <f>'d-beta'!Q339/'d-beta'!G339</f>
        <v>0.99788800645417253</v>
      </c>
      <c r="AK339" s="40">
        <f>'d-beta'!T339/'d-beta'!G339</f>
        <v>1.0053130118478741</v>
      </c>
      <c r="AL339" s="40" t="e">
        <f>'d-beta'!T341/'d-beta'!F341</f>
        <v>#N/A</v>
      </c>
      <c r="AN339" s="4">
        <f>'d-beta'!U339/'d-beta'!W339</f>
        <v>0.99783873075541007</v>
      </c>
      <c r="AO339" s="4">
        <f>'d-beta'!W339/'d-beta'!P339</f>
        <v>0.99532153215022623</v>
      </c>
      <c r="AP339" s="4">
        <f>'d-beta'!P339/'d-beta'!Q339</f>
        <v>1.0037611914799143</v>
      </c>
      <c r="AQ339" s="4">
        <f>'d-beta'!Q339/'d-beta'!G339</f>
        <v>0.99788800645417253</v>
      </c>
      <c r="AR339" s="4">
        <f>'d-beta'!U339/'d-beta'!G339</f>
        <v>0.99480041950362719</v>
      </c>
      <c r="AS339" s="4" t="e">
        <f>'d-beta'!U341/'d-beta'!F341</f>
        <v>#N/A</v>
      </c>
      <c r="AU339" s="53">
        <f t="shared" si="61"/>
        <v>7.4131745435033931</v>
      </c>
      <c r="AV339" s="12">
        <f t="shared" si="62"/>
        <v>-2.1142269493729398</v>
      </c>
      <c r="AW339" s="12">
        <f t="shared" si="63"/>
        <v>5.298947594130496</v>
      </c>
      <c r="AX339" s="12" t="e">
        <f t="shared" si="59"/>
        <v>#N/A</v>
      </c>
      <c r="AY339" s="12"/>
      <c r="AZ339" s="53">
        <f t="shared" si="64"/>
        <v>-2.1636081575852049</v>
      </c>
      <c r="BA339" s="53">
        <f t="shared" si="65"/>
        <v>-4.6894461349035135</v>
      </c>
      <c r="BB339" s="12">
        <f t="shared" si="66"/>
        <v>3.7541358853340925</v>
      </c>
      <c r="BC339" s="12">
        <f t="shared" si="67"/>
        <v>-2.1142269493729398</v>
      </c>
      <c r="BD339" s="12">
        <f t="shared" si="68"/>
        <v>-5.2131453565276447</v>
      </c>
      <c r="BE339" s="12" t="e">
        <f t="shared" si="60"/>
        <v>#N/A</v>
      </c>
    </row>
    <row r="340" spans="1:57" x14ac:dyDescent="0.2">
      <c r="A340" s="72">
        <f>'d-beta'!A340</f>
        <v>670</v>
      </c>
      <c r="B340" s="44">
        <f t="shared" si="58"/>
        <v>1.0602767322271114</v>
      </c>
      <c r="D340" s="40" t="e">
        <f>'d-beta'!F340/'d-beta'!J340</f>
        <v>#N/A</v>
      </c>
      <c r="E340" s="39">
        <f>'d-beta'!J340/'d-beta'!K340</f>
        <v>1.0162991935431125</v>
      </c>
      <c r="F340" s="39">
        <f>'d-beta'!K340/'d-beta'!L340</f>
        <v>0.97119281440168714</v>
      </c>
      <c r="G340" s="39">
        <f>'d-beta'!L340/'d-beta'!M340</f>
        <v>1.004607412701654</v>
      </c>
      <c r="H340" s="39">
        <f>'d-beta'!M340/'d-beta'!P340</f>
        <v>1.0010970367673155</v>
      </c>
      <c r="I340" s="39">
        <f>'d-beta'!N340/'d-beta'!P340</f>
        <v>0.99829250338500974</v>
      </c>
      <c r="J340" s="39">
        <f>'d-beta'!P340/'d-beta'!Q340</f>
        <v>1.0037418732134942</v>
      </c>
      <c r="K340" s="39">
        <f>'d-beta'!Q340/'d-beta'!G340</f>
        <v>0.99788032973032359</v>
      </c>
      <c r="L340" s="133" t="e">
        <f>'d-beta'!F340/'d-beta'!R340</f>
        <v>#N/A</v>
      </c>
      <c r="M340" s="39">
        <f>'d-beta'!R340/'d-beta'!N340</f>
        <v>0.98693245448436939</v>
      </c>
      <c r="N340" s="39">
        <f>'d-beta'!R340/'d-beta'!P340</f>
        <v>0.98524727065911333</v>
      </c>
      <c r="O340" s="133" t="e">
        <f>'d-beta'!F340/'d-beta'!S340</f>
        <v>#N/A</v>
      </c>
      <c r="P340" s="39">
        <f>'d-beta'!S340/'d-beta'!G340</f>
        <v>0.87425134374200153</v>
      </c>
      <c r="Q340" s="39">
        <f>'d-beta'!H340/'d-beta'!N340</f>
        <v>0.85864397017886285</v>
      </c>
      <c r="T340" s="75" t="e">
        <f>1000*LN(D340)</f>
        <v>#N/A</v>
      </c>
      <c r="U340" s="75">
        <f>1000*LN(E340)</f>
        <v>16.167787638797638</v>
      </c>
      <c r="V340" s="75">
        <f>1000*LN(F340)</f>
        <v>-29.230257384579268</v>
      </c>
      <c r="W340" s="75">
        <f>1000*LN(G340)</f>
        <v>4.596831065945306</v>
      </c>
      <c r="X340" s="75">
        <f>1000*LN(H340)</f>
        <v>1.0964354622101449</v>
      </c>
      <c r="Y340" s="75">
        <f>1000*LN(I340)</f>
        <v>-1.7089560488909279</v>
      </c>
      <c r="Z340" s="75">
        <f>1000*LN(J340)</f>
        <v>3.7348898211457469</v>
      </c>
      <c r="AA340" s="75">
        <f>1000*LN(K340)</f>
        <v>-2.1219199503187824</v>
      </c>
      <c r="AB340" s="75" t="e">
        <f>1000*LN(L340)</f>
        <v>#N/A</v>
      </c>
      <c r="AC340" s="75">
        <f>1000*LN(M340)</f>
        <v>-13.153677063326775</v>
      </c>
      <c r="AD340" s="75">
        <f>1000*LN(N340)</f>
        <v>-14.862633112217681</v>
      </c>
      <c r="AE340" s="75" t="e">
        <f>1000*LN(O340)</f>
        <v>#N/A</v>
      </c>
      <c r="AF340" s="75">
        <f>1000*LN(P340)</f>
        <v>-134.38736601724048</v>
      </c>
      <c r="AG340" s="75">
        <f>1000*LN(Q340)</f>
        <v>-152.4009130204536</v>
      </c>
      <c r="AI340" s="40">
        <f>'d-beta'!T340/'d-beta'!Q340</f>
        <v>1.0074016608851866</v>
      </c>
      <c r="AJ340" s="40">
        <f>'d-beta'!Q340/'d-beta'!G340</f>
        <v>0.99788032973032359</v>
      </c>
      <c r="AK340" s="40">
        <f>'d-beta'!T340/'d-beta'!G340</f>
        <v>1.0052663015349856</v>
      </c>
      <c r="AL340" s="40" t="e">
        <f>'d-beta'!T342/'d-beta'!F342</f>
        <v>#N/A</v>
      </c>
      <c r="AN340" s="4">
        <f>'d-beta'!U340/'d-beta'!W340</f>
        <v>0.9978479822307269</v>
      </c>
      <c r="AO340" s="4">
        <f>'d-beta'!W340/'d-beta'!P340</f>
        <v>0.99534358519730937</v>
      </c>
      <c r="AP340" s="4">
        <f>'d-beta'!P340/'d-beta'!Q340</f>
        <v>1.0037418732134942</v>
      </c>
      <c r="AQ340" s="4">
        <f>'d-beta'!Q340/'d-beta'!G340</f>
        <v>0.99788032973032359</v>
      </c>
      <c r="AR340" s="4">
        <f>'d-beta'!U340/'d-beta'!G340</f>
        <v>0.9948048850399327</v>
      </c>
      <c r="AS340" s="4" t="e">
        <f>'d-beta'!U342/'d-beta'!F342</f>
        <v>#N/A</v>
      </c>
      <c r="AU340" s="53">
        <f t="shared" si="61"/>
        <v>7.374403012972178</v>
      </c>
      <c r="AV340" s="12">
        <f t="shared" si="62"/>
        <v>-2.1219199503187824</v>
      </c>
      <c r="AW340" s="12">
        <f t="shared" si="63"/>
        <v>5.2524830626534351</v>
      </c>
      <c r="AX340" s="12" t="e">
        <f t="shared" si="59"/>
        <v>#N/A</v>
      </c>
      <c r="AY340" s="12"/>
      <c r="AZ340" s="53">
        <f t="shared" si="64"/>
        <v>-2.1543366870114964</v>
      </c>
      <c r="BA340" s="53">
        <f t="shared" si="65"/>
        <v>-4.6672896738374519</v>
      </c>
      <c r="BB340" s="12">
        <f t="shared" si="66"/>
        <v>3.7348898211457469</v>
      </c>
      <c r="BC340" s="12">
        <f t="shared" si="67"/>
        <v>-2.1219199503187824</v>
      </c>
      <c r="BD340" s="12">
        <f t="shared" si="68"/>
        <v>-5.2086564900219932</v>
      </c>
      <c r="BE340" s="12" t="e">
        <f t="shared" si="60"/>
        <v>#N/A</v>
      </c>
    </row>
    <row r="341" spans="1:57" x14ac:dyDescent="0.2">
      <c r="A341" s="72">
        <f>'d-beta'!A341</f>
        <v>672</v>
      </c>
      <c r="B341" s="44">
        <f t="shared" si="58"/>
        <v>1.0580331164365444</v>
      </c>
      <c r="D341" s="40" t="e">
        <f>'d-beta'!F341/'d-beta'!J341</f>
        <v>#N/A</v>
      </c>
      <c r="E341" s="39">
        <f>'d-beta'!J341/'d-beta'!K341</f>
        <v>1.0162593104532562</v>
      </c>
      <c r="F341" s="39">
        <f>'d-beta'!K341/'d-beta'!L341</f>
        <v>0.9712600529369847</v>
      </c>
      <c r="G341" s="39">
        <f>'d-beta'!L341/'d-beta'!M341</f>
        <v>1.0046342757426028</v>
      </c>
      <c r="H341" s="39">
        <f>'d-beta'!M341/'d-beta'!P341</f>
        <v>1.0010708887956072</v>
      </c>
      <c r="I341" s="39">
        <f>'d-beta'!N341/'d-beta'!P341</f>
        <v>0.99827454777425317</v>
      </c>
      <c r="J341" s="39">
        <f>'d-beta'!P341/'d-beta'!Q341</f>
        <v>1.0037160197175532</v>
      </c>
      <c r="K341" s="39">
        <f>'d-beta'!Q341/'d-beta'!G341</f>
        <v>0.99787265680818305</v>
      </c>
      <c r="L341" s="133" t="e">
        <f>'d-beta'!F341/'d-beta'!R341</f>
        <v>#N/A</v>
      </c>
      <c r="M341" s="39">
        <f>'d-beta'!R341/'d-beta'!N341</f>
        <v>0.9869876799610271</v>
      </c>
      <c r="N341" s="39">
        <f>'d-beta'!R341/'d-beta'!P341</f>
        <v>0.98528467987185375</v>
      </c>
      <c r="O341" s="133" t="e">
        <f>'d-beta'!F341/'d-beta'!S341</f>
        <v>#N/A</v>
      </c>
      <c r="P341" s="39">
        <f>'d-beta'!S341/'d-beta'!G341</f>
        <v>0.87464509802664892</v>
      </c>
      <c r="Q341" s="39">
        <f>'d-beta'!H341/'d-beta'!N341</f>
        <v>0.85929387331256479</v>
      </c>
      <c r="T341" s="75" t="e">
        <f>1000*LN(D341)</f>
        <v>#N/A</v>
      </c>
      <c r="U341" s="75">
        <f>1000*LN(E341)</f>
        <v>16.12854341553621</v>
      </c>
      <c r="V341" s="75">
        <f>1000*LN(F341)</f>
        <v>-29.161026839576099</v>
      </c>
      <c r="W341" s="75">
        <f>1000*LN(G341)</f>
        <v>4.623570547914932</v>
      </c>
      <c r="X341" s="75">
        <f>1000*LN(H341)</f>
        <v>1.0703158032385467</v>
      </c>
      <c r="Y341" s="75">
        <f>1000*LN(I341)</f>
        <v>-1.7269425329878469</v>
      </c>
      <c r="Z341" s="75">
        <f>1000*LN(J341)</f>
        <v>3.7091323733472716</v>
      </c>
      <c r="AA341" s="75">
        <f>1000*LN(K341)</f>
        <v>-2.1296092006341638</v>
      </c>
      <c r="AB341" s="75" t="e">
        <f>1000*LN(L341)</f>
        <v>#N/A</v>
      </c>
      <c r="AC341" s="75">
        <f>1000*LN(M341)</f>
        <v>-13.097721935549904</v>
      </c>
      <c r="AD341" s="75">
        <f>1000*LN(N341)</f>
        <v>-14.824664468537646</v>
      </c>
      <c r="AE341" s="75" t="e">
        <f>1000*LN(O341)</f>
        <v>#N/A</v>
      </c>
      <c r="AF341" s="75">
        <f>1000*LN(P341)</f>
        <v>-133.93707715862482</v>
      </c>
      <c r="AG341" s="75">
        <f>1000*LN(Q341)</f>
        <v>-151.64430454690773</v>
      </c>
      <c r="AI341" s="40">
        <f>'d-beta'!T341/'d-beta'!Q341</f>
        <v>1.0073645284678521</v>
      </c>
      <c r="AJ341" s="40">
        <f>'d-beta'!Q341/'d-beta'!G341</f>
        <v>0.99787265680818305</v>
      </c>
      <c r="AK341" s="40">
        <f>'d-beta'!T341/'d-beta'!G341</f>
        <v>1.0052215183965381</v>
      </c>
      <c r="AL341" s="40" t="e">
        <f>'d-beta'!T343/'d-beta'!F343</f>
        <v>#N/A</v>
      </c>
      <c r="AN341" s="4">
        <f>'d-beta'!U341/'d-beta'!W341</f>
        <v>0.99785303373294687</v>
      </c>
      <c r="AO341" s="4">
        <f>'d-beta'!W341/'d-beta'!P341</f>
        <v>0.99537425591460205</v>
      </c>
      <c r="AP341" s="4">
        <f>'d-beta'!P341/'d-beta'!Q341</f>
        <v>1.0037160197175532</v>
      </c>
      <c r="AQ341" s="4">
        <f>'d-beta'!Q341/'d-beta'!G341</f>
        <v>0.99787265680818305</v>
      </c>
      <c r="AR341" s="4">
        <f>'d-beta'!U341/'d-beta'!G341</f>
        <v>0.99480730183370059</v>
      </c>
      <c r="AS341" s="4" t="e">
        <f>'d-beta'!U343/'d-beta'!F343</f>
        <v>#N/A</v>
      </c>
      <c r="AU341" s="53">
        <f t="shared" si="61"/>
        <v>7.3375427385294909</v>
      </c>
      <c r="AV341" s="12">
        <f t="shared" si="62"/>
        <v>-2.1296092006341638</v>
      </c>
      <c r="AW341" s="12">
        <f t="shared" si="63"/>
        <v>5.2079335378952987</v>
      </c>
      <c r="AX341" s="12" t="e">
        <f t="shared" si="59"/>
        <v>#N/A</v>
      </c>
      <c r="AY341" s="12"/>
      <c r="AZ341" s="53">
        <f t="shared" si="64"/>
        <v>-2.1492743032380059</v>
      </c>
      <c r="BA341" s="53">
        <f t="shared" si="65"/>
        <v>-4.6364759475908679</v>
      </c>
      <c r="BB341" s="12">
        <f t="shared" si="66"/>
        <v>3.7091323733472716</v>
      </c>
      <c r="BC341" s="12">
        <f t="shared" si="67"/>
        <v>-2.1296092006341638</v>
      </c>
      <c r="BD341" s="12">
        <f t="shared" si="68"/>
        <v>-5.2062270781156572</v>
      </c>
      <c r="BE341" s="12" t="e">
        <f t="shared" si="60"/>
        <v>#N/A</v>
      </c>
    </row>
    <row r="342" spans="1:57" x14ac:dyDescent="0.2">
      <c r="A342" s="72">
        <f>'d-beta'!A342</f>
        <v>674</v>
      </c>
      <c r="B342" s="44">
        <f t="shared" si="58"/>
        <v>1.0557989758749935</v>
      </c>
      <c r="D342" s="40" t="e">
        <f>'d-beta'!F342/'d-beta'!J342</f>
        <v>#N/A</v>
      </c>
      <c r="E342" s="39">
        <f>'d-beta'!J342/'d-beta'!K342</f>
        <v>1.0162190889228611</v>
      </c>
      <c r="F342" s="39">
        <f>'d-beta'!K342/'d-beta'!L342</f>
        <v>0.97132168781426653</v>
      </c>
      <c r="G342" s="39">
        <f>'d-beta'!L342/'d-beta'!M342</f>
        <v>1.004661139033838</v>
      </c>
      <c r="H342" s="39">
        <f>'d-beta'!M342/'d-beta'!P342</f>
        <v>1.0010531753936525</v>
      </c>
      <c r="I342" s="39">
        <f>'d-beta'!N342/'d-beta'!P342</f>
        <v>0.99825867410049607</v>
      </c>
      <c r="J342" s="39">
        <f>'d-beta'!P342/'d-beta'!Q342</f>
        <v>1.0036943630810116</v>
      </c>
      <c r="K342" s="39">
        <f>'d-beta'!Q342/'d-beta'!G342</f>
        <v>0.99786497144921626</v>
      </c>
      <c r="L342" s="133" t="e">
        <f>'d-beta'!F342/'d-beta'!R342</f>
        <v>#N/A</v>
      </c>
      <c r="M342" s="39">
        <f>'d-beta'!R342/'d-beta'!N342</f>
        <v>0.98704325549441729</v>
      </c>
      <c r="N342" s="39">
        <f>'d-beta'!R342/'d-beta'!P342</f>
        <v>0.98532449150969414</v>
      </c>
      <c r="O342" s="133" t="e">
        <f>'d-beta'!F342/'d-beta'!S342</f>
        <v>#N/A</v>
      </c>
      <c r="P342" s="39">
        <f>'d-beta'!S342/'d-beta'!G342</f>
        <v>0.87504092335937445</v>
      </c>
      <c r="Q342" s="39">
        <f>'d-beta'!H342/'d-beta'!N342</f>
        <v>0.8599413158350937</v>
      </c>
      <c r="T342" s="75" t="e">
        <f>1000*LN(D342)</f>
        <v>#N/A</v>
      </c>
      <c r="U342" s="75">
        <f>1000*LN(E342)</f>
        <v>16.08896461321017</v>
      </c>
      <c r="V342" s="75">
        <f>1000*LN(F342)</f>
        <v>-29.097570176713941</v>
      </c>
      <c r="W342" s="75">
        <f>1000*LN(G342)</f>
        <v>4.6503095640290306</v>
      </c>
      <c r="X342" s="75">
        <f>1000*LN(H342)</f>
        <v>1.0526211935267229</v>
      </c>
      <c r="Y342" s="75">
        <f>1000*LN(I342)</f>
        <v>-1.7428437697752162</v>
      </c>
      <c r="Z342" s="75">
        <f>1000*LN(J342)</f>
        <v>3.6875556825738758</v>
      </c>
      <c r="AA342" s="75">
        <f>1000*LN(K342)</f>
        <v>-2.1373109735105205</v>
      </c>
      <c r="AB342" s="75" t="e">
        <f>1000*LN(L342)</f>
        <v>#N/A</v>
      </c>
      <c r="AC342" s="75">
        <f>1000*LN(M342)</f>
        <v>-13.041415286645179</v>
      </c>
      <c r="AD342" s="75">
        <f>1000*LN(N342)</f>
        <v>-14.784259056420439</v>
      </c>
      <c r="AE342" s="75" t="e">
        <f>1000*LN(O342)</f>
        <v>#N/A</v>
      </c>
      <c r="AF342" s="75">
        <f>1000*LN(P342)</f>
        <v>-133.48462416461328</v>
      </c>
      <c r="AG342" s="75">
        <f>1000*LN(Q342)</f>
        <v>-150.89112946391484</v>
      </c>
      <c r="AI342" s="40">
        <f>'d-beta'!T342/'d-beta'!Q342</f>
        <v>1.0073293557184504</v>
      </c>
      <c r="AJ342" s="40">
        <f>'d-beta'!Q342/'d-beta'!G342</f>
        <v>0.99786497144921626</v>
      </c>
      <c r="AK342" s="40">
        <f>'d-beta'!T342/'d-beta'!G342</f>
        <v>1.005178678783949</v>
      </c>
      <c r="AL342" s="40" t="e">
        <f>'d-beta'!T344/'d-beta'!F344</f>
        <v>#N/A</v>
      </c>
      <c r="AN342" s="4">
        <f>'d-beta'!U342/'d-beta'!W342</f>
        <v>0.99786025429305347</v>
      </c>
      <c r="AO342" s="4">
        <f>'d-beta'!W342/'d-beta'!P342</f>
        <v>0.99540507892618413</v>
      </c>
      <c r="AP342" s="4">
        <f>'d-beta'!P342/'d-beta'!Q342</f>
        <v>1.0036943630810116</v>
      </c>
      <c r="AQ342" s="4">
        <f>'d-beta'!Q342/'d-beta'!G342</f>
        <v>0.99786497144921626</v>
      </c>
      <c r="AR342" s="4">
        <f>'d-beta'!U342/'d-beta'!G342</f>
        <v>0.99481617891691976</v>
      </c>
      <c r="AS342" s="4" t="e">
        <f>'d-beta'!U344/'d-beta'!F344</f>
        <v>#N/A</v>
      </c>
      <c r="AU342" s="53">
        <f t="shared" si="61"/>
        <v>7.3026265165849757</v>
      </c>
      <c r="AV342" s="12">
        <f t="shared" si="62"/>
        <v>-2.1373109735105205</v>
      </c>
      <c r="AW342" s="12">
        <f t="shared" si="63"/>
        <v>5.1653155430744935</v>
      </c>
      <c r="AX342" s="12" t="e">
        <f t="shared" si="59"/>
        <v>#N/A</v>
      </c>
      <c r="AY342" s="12"/>
      <c r="AZ342" s="53">
        <f t="shared" si="64"/>
        <v>-2.1420382336583161</v>
      </c>
      <c r="BA342" s="53">
        <f t="shared" si="65"/>
        <v>-4.6055101734891286</v>
      </c>
      <c r="BB342" s="12">
        <f t="shared" si="66"/>
        <v>3.6875556825738758</v>
      </c>
      <c r="BC342" s="12">
        <f t="shared" si="67"/>
        <v>-2.1373109735105205</v>
      </c>
      <c r="BD342" s="12">
        <f t="shared" si="68"/>
        <v>-5.1973036980840925</v>
      </c>
      <c r="BE342" s="12" t="e">
        <f t="shared" si="60"/>
        <v>#N/A</v>
      </c>
    </row>
    <row r="343" spans="1:57" x14ac:dyDescent="0.2">
      <c r="A343" s="72">
        <f>'d-beta'!A343</f>
        <v>676</v>
      </c>
      <c r="B343" s="44">
        <f t="shared" si="58"/>
        <v>1.0535742506453143</v>
      </c>
      <c r="D343" s="40" t="e">
        <f>'d-beta'!F343/'d-beta'!J343</f>
        <v>#N/A</v>
      </c>
      <c r="E343" s="39">
        <f>'d-beta'!J343/'d-beta'!K343</f>
        <v>1.0161852066028809</v>
      </c>
      <c r="F343" s="39">
        <f>'d-beta'!K343/'d-beta'!L343</f>
        <v>0.97138370601114532</v>
      </c>
      <c r="G343" s="39">
        <f>'d-beta'!L343/'d-beta'!M343</f>
        <v>1.0046880611564311</v>
      </c>
      <c r="H343" s="39">
        <f>'d-beta'!M343/'d-beta'!P343</f>
        <v>1.0010268431771057</v>
      </c>
      <c r="I343" s="39">
        <f>'d-beta'!N343/'d-beta'!P343</f>
        <v>0.9982342294272849</v>
      </c>
      <c r="J343" s="39">
        <f>'d-beta'!P343/'d-beta'!Q343</f>
        <v>1.0036704056298458</v>
      </c>
      <c r="K343" s="39">
        <f>'d-beta'!Q343/'d-beta'!G343</f>
        <v>0.99786158080337384</v>
      </c>
      <c r="L343" s="133" t="e">
        <f>'d-beta'!F343/'d-beta'!R343</f>
        <v>#N/A</v>
      </c>
      <c r="M343" s="39">
        <f>'d-beta'!R343/'d-beta'!N343</f>
        <v>0.98710552886625125</v>
      </c>
      <c r="N343" s="39">
        <f>'d-beta'!R343/'d-beta'!P343</f>
        <v>0.98536252697121485</v>
      </c>
      <c r="O343" s="133" t="e">
        <f>'d-beta'!F343/'d-beta'!S343</f>
        <v>#N/A</v>
      </c>
      <c r="P343" s="39">
        <f>'d-beta'!S343/'d-beta'!G343</f>
        <v>0.87543319338266967</v>
      </c>
      <c r="Q343" s="39">
        <f>'d-beta'!H343/'d-beta'!N343</f>
        <v>0.86058536397136853</v>
      </c>
      <c r="T343" s="75" t="e">
        <f>1000*LN(D343)</f>
        <v>#N/A</v>
      </c>
      <c r="U343" s="75">
        <f>1000*LN(E343)</f>
        <v>16.055622506959097</v>
      </c>
      <c r="V343" s="75">
        <f>1000*LN(F343)</f>
        <v>-29.033722928338587</v>
      </c>
      <c r="W343" s="75">
        <f>1000*LN(G343)</f>
        <v>4.6771064220287197</v>
      </c>
      <c r="X343" s="75">
        <f>1000*LN(H343)</f>
        <v>1.0263163342762773</v>
      </c>
      <c r="Y343" s="75">
        <f>1000*LN(I343)</f>
        <v>-1.7673313831989292</v>
      </c>
      <c r="Z343" s="75">
        <f>1000*LN(J343)</f>
        <v>3.6636861282802498</v>
      </c>
      <c r="AA343" s="75">
        <f>1000*LN(K343)</f>
        <v>-2.1407088797403127</v>
      </c>
      <c r="AB343" s="75" t="e">
        <f>1000*LN(L343)</f>
        <v>#N/A</v>
      </c>
      <c r="AC343" s="75">
        <f>1000*LN(M343)</f>
        <v>-12.978326453272597</v>
      </c>
      <c r="AD343" s="75">
        <f>1000*LN(N343)</f>
        <v>-14.745657836471526</v>
      </c>
      <c r="AE343" s="75" t="e">
        <f>1000*LN(O343)</f>
        <v>#N/A</v>
      </c>
      <c r="AF343" s="75">
        <f>1000*LN(P343)</f>
        <v>-133.03643698365497</v>
      </c>
      <c r="AG343" s="75">
        <f>1000*LN(Q343)</f>
        <v>-150.14246549500788</v>
      </c>
      <c r="AI343" s="40">
        <f>'d-beta'!T343/'d-beta'!Q343</f>
        <v>1.0072917999485433</v>
      </c>
      <c r="AJ343" s="40">
        <f>'d-beta'!Q343/'d-beta'!G343</f>
        <v>0.99786158080337384</v>
      </c>
      <c r="AK343" s="40">
        <f>'d-beta'!T343/'d-beta'!G343</f>
        <v>1.0051377878269292</v>
      </c>
      <c r="AL343" s="40" t="e">
        <f>'d-beta'!T345/'d-beta'!F345</f>
        <v>#N/A</v>
      </c>
      <c r="AN343" s="4">
        <f>'d-beta'!U343/'d-beta'!W343</f>
        <v>0.99786325480453664</v>
      </c>
      <c r="AO343" s="4">
        <f>'d-beta'!W343/'d-beta'!P343</f>
        <v>0.99543177217521839</v>
      </c>
      <c r="AP343" s="4">
        <f>'d-beta'!P343/'d-beta'!Q343</f>
        <v>1.0036704056298458</v>
      </c>
      <c r="AQ343" s="4">
        <f>'d-beta'!Q343/'d-beta'!G343</f>
        <v>0.99786158080337384</v>
      </c>
      <c r="AR343" s="4">
        <f>'d-beta'!U343/'d-beta'!G343</f>
        <v>0.99481872126202298</v>
      </c>
      <c r="AS343" s="4" t="e">
        <f>'d-beta'!U345/'d-beta'!F345</f>
        <v>#N/A</v>
      </c>
      <c r="AU343" s="53">
        <f t="shared" si="61"/>
        <v>7.2653433084683945</v>
      </c>
      <c r="AV343" s="12">
        <f t="shared" si="62"/>
        <v>-2.1407088797403127</v>
      </c>
      <c r="AW343" s="12">
        <f t="shared" si="63"/>
        <v>5.1246344287280214</v>
      </c>
      <c r="AX343" s="12" t="e">
        <f t="shared" si="59"/>
        <v>#N/A</v>
      </c>
      <c r="AY343" s="12"/>
      <c r="AZ343" s="53">
        <f t="shared" si="64"/>
        <v>-2.1390312925971031</v>
      </c>
      <c r="BA343" s="53">
        <f t="shared" si="65"/>
        <v>-4.5786940644532814</v>
      </c>
      <c r="BB343" s="12">
        <f t="shared" si="66"/>
        <v>3.6636861282802498</v>
      </c>
      <c r="BC343" s="12">
        <f t="shared" si="67"/>
        <v>-2.1407088797403127</v>
      </c>
      <c r="BD343" s="12">
        <f t="shared" si="68"/>
        <v>-5.194748108510356</v>
      </c>
      <c r="BE343" s="12" t="e">
        <f t="shared" si="60"/>
        <v>#N/A</v>
      </c>
    </row>
    <row r="344" spans="1:57" x14ac:dyDescent="0.2">
      <c r="A344" s="72">
        <f>'d-beta'!A344</f>
        <v>678</v>
      </c>
      <c r="B344" s="44">
        <f t="shared" si="58"/>
        <v>1.0513588813541503</v>
      </c>
      <c r="D344" s="40" t="e">
        <f>'d-beta'!F344/'d-beta'!J344</f>
        <v>#N/A</v>
      </c>
      <c r="E344" s="39">
        <f>'d-beta'!J344/'d-beta'!K344</f>
        <v>1.0161510059825853</v>
      </c>
      <c r="F344" s="39">
        <f>'d-beta'!K344/'d-beta'!L344</f>
        <v>0.97144629076703715</v>
      </c>
      <c r="G344" s="39">
        <f>'d-beta'!L344/'d-beta'!M344</f>
        <v>1.0047214656457166</v>
      </c>
      <c r="H344" s="39">
        <f>'d-beta'!M344/'d-beta'!P344</f>
        <v>1.0009961138417671</v>
      </c>
      <c r="I344" s="39">
        <f>'d-beta'!N344/'d-beta'!P344</f>
        <v>0.998218284038208</v>
      </c>
      <c r="J344" s="39">
        <f>'d-beta'!P344/'d-beta'!Q344</f>
        <v>1.0036506720309852</v>
      </c>
      <c r="K344" s="39">
        <f>'d-beta'!Q344/'d-beta'!G344</f>
        <v>0.99785818562293527</v>
      </c>
      <c r="L344" s="133" t="e">
        <f>'d-beta'!F344/'d-beta'!R344</f>
        <v>#N/A</v>
      </c>
      <c r="M344" s="39">
        <f>'d-beta'!R344/'d-beta'!N344</f>
        <v>0.98716181396547287</v>
      </c>
      <c r="N344" s="39">
        <f>'d-beta'!R344/'d-beta'!P344</f>
        <v>0.98540297200465898</v>
      </c>
      <c r="O344" s="133" t="e">
        <f>'d-beta'!F344/'d-beta'!S344</f>
        <v>#N/A</v>
      </c>
      <c r="P344" s="39">
        <f>'d-beta'!S344/'d-beta'!G344</f>
        <v>0.87582751603513564</v>
      </c>
      <c r="Q344" s="39">
        <f>'d-beta'!H344/'d-beta'!N344</f>
        <v>0.86122133470754958</v>
      </c>
      <c r="T344" s="75" t="e">
        <f>1000*LN(D344)</f>
        <v>#N/A</v>
      </c>
      <c r="U344" s="75">
        <f>1000*LN(E344)</f>
        <v>16.021966047868307</v>
      </c>
      <c r="V344" s="75">
        <f>1000*LN(F344)</f>
        <v>-28.969296544128689</v>
      </c>
      <c r="W344" s="75">
        <f>1000*LN(G344)</f>
        <v>4.7103544870379563</v>
      </c>
      <c r="X344" s="75">
        <f>1000*LN(H344)</f>
        <v>0.99561804959055844</v>
      </c>
      <c r="Y344" s="75">
        <f>1000*LN(I344)</f>
        <v>-1.7833051055586557</v>
      </c>
      <c r="Z344" s="75">
        <f>1000*LN(J344)</f>
        <v>3.6440245015671286</v>
      </c>
      <c r="AA344" s="75">
        <f>1000*LN(K344)</f>
        <v>-2.1441113418451532</v>
      </c>
      <c r="AB344" s="75" t="e">
        <f>1000*LN(L344)</f>
        <v>#N/A</v>
      </c>
      <c r="AC344" s="75">
        <f>1000*LN(M344)</f>
        <v>-12.921307732438022</v>
      </c>
      <c r="AD344" s="75">
        <f>1000*LN(N344)</f>
        <v>-14.704612837996738</v>
      </c>
      <c r="AE344" s="75" t="e">
        <f>1000*LN(O344)</f>
        <v>#N/A</v>
      </c>
      <c r="AF344" s="75">
        <f>1000*LN(P344)</f>
        <v>-132.58610693626756</v>
      </c>
      <c r="AG344" s="75">
        <f>1000*LN(Q344)</f>
        <v>-149.40374056660499</v>
      </c>
      <c r="AI344" s="40">
        <f>'d-beta'!T344/'d-beta'!Q344</f>
        <v>1.0072562449676732</v>
      </c>
      <c r="AJ344" s="40">
        <f>'d-beta'!Q344/'d-beta'!G344</f>
        <v>0.99785818562293527</v>
      </c>
      <c r="AK344" s="40">
        <f>'d-beta'!T344/'d-beta'!G344</f>
        <v>1.005098889060813</v>
      </c>
      <c r="AL344" s="40" t="e">
        <f>'d-beta'!T346/'d-beta'!F346</f>
        <v>#N/A</v>
      </c>
      <c r="AN344" s="4">
        <f>'d-beta'!U344/'d-beta'!W344</f>
        <v>0.9978748493914662</v>
      </c>
      <c r="AO344" s="4">
        <f>'d-beta'!W344/'d-beta'!P344</f>
        <v>0.99545647633609879</v>
      </c>
      <c r="AP344" s="4">
        <f>'d-beta'!P344/'d-beta'!Q344</f>
        <v>1.0036506720309852</v>
      </c>
      <c r="AQ344" s="4">
        <f>'d-beta'!Q344/'d-beta'!G344</f>
        <v>0.99785818562293527</v>
      </c>
      <c r="AR344" s="4">
        <f>'d-beta'!U344/'d-beta'!G344</f>
        <v>0.99483202454781849</v>
      </c>
      <c r="AS344" s="4" t="e">
        <f>'d-beta'!U346/'d-beta'!F346</f>
        <v>#N/A</v>
      </c>
      <c r="AU344" s="53">
        <f t="shared" si="61"/>
        <v>7.2300450876455438</v>
      </c>
      <c r="AV344" s="12">
        <f t="shared" si="62"/>
        <v>-2.1441113418451532</v>
      </c>
      <c r="AW344" s="12">
        <f t="shared" si="63"/>
        <v>5.0859337458002205</v>
      </c>
      <c r="AX344" s="12" t="e">
        <f t="shared" si="59"/>
        <v>#N/A</v>
      </c>
      <c r="AY344" s="12"/>
      <c r="AZ344" s="53">
        <f t="shared" si="64"/>
        <v>-2.1274119454439702</v>
      </c>
      <c r="BA344" s="53">
        <f t="shared" si="65"/>
        <v>-4.5538768393778435</v>
      </c>
      <c r="BB344" s="12">
        <f t="shared" si="66"/>
        <v>3.6440245015671286</v>
      </c>
      <c r="BC344" s="12">
        <f t="shared" si="67"/>
        <v>-2.1441113418451532</v>
      </c>
      <c r="BD344" s="12">
        <f t="shared" si="68"/>
        <v>-5.1813756250996548</v>
      </c>
      <c r="BE344" s="12" t="e">
        <f t="shared" si="60"/>
        <v>#N/A</v>
      </c>
    </row>
    <row r="345" spans="1:57" x14ac:dyDescent="0.2">
      <c r="A345" s="72">
        <f>'d-beta'!A345</f>
        <v>680</v>
      </c>
      <c r="B345" s="44">
        <f t="shared" si="58"/>
        <v>1.0491528091066464</v>
      </c>
      <c r="D345" s="40" t="e">
        <f>'d-beta'!F345/'d-beta'!J345</f>
        <v>#N/A</v>
      </c>
      <c r="E345" s="39">
        <f>'d-beta'!J345/'d-beta'!K345</f>
        <v>1.0161165931697285</v>
      </c>
      <c r="F345" s="39">
        <f>'d-beta'!K345/'d-beta'!L345</f>
        <v>0.97150925997079829</v>
      </c>
      <c r="G345" s="39">
        <f>'d-beta'!L345/'d-beta'!M345</f>
        <v>1.0047420199589499</v>
      </c>
      <c r="H345" s="39">
        <f>'d-beta'!M345/'d-beta'!P345</f>
        <v>1.0009760256358977</v>
      </c>
      <c r="I345" s="39">
        <f>'d-beta'!N345/'d-beta'!P345</f>
        <v>0.99820017025753938</v>
      </c>
      <c r="J345" s="39">
        <f>'d-beta'!P345/'d-beta'!Q345</f>
        <v>1.0036264970777879</v>
      </c>
      <c r="K345" s="39">
        <f>'d-beta'!Q345/'d-beta'!G345</f>
        <v>0.99785481478980786</v>
      </c>
      <c r="L345" s="133" t="e">
        <f>'d-beta'!F345/'d-beta'!R345</f>
        <v>#N/A</v>
      </c>
      <c r="M345" s="39">
        <f>'d-beta'!R345/'d-beta'!N345</f>
        <v>0.98721836529279694</v>
      </c>
      <c r="N345" s="39">
        <f>'d-beta'!R345/'d-beta'!P345</f>
        <v>0.98544154031663966</v>
      </c>
      <c r="O345" s="133" t="e">
        <f>'d-beta'!F345/'d-beta'!S345</f>
        <v>#N/A</v>
      </c>
      <c r="P345" s="39">
        <f>'d-beta'!S345/'d-beta'!G345</f>
        <v>0.87621824186172514</v>
      </c>
      <c r="Q345" s="39">
        <f>'d-beta'!H345/'d-beta'!N345</f>
        <v>0.86186027305339774</v>
      </c>
      <c r="T345" s="75" t="e">
        <f>1000*LN(D345)</f>
        <v>#N/A</v>
      </c>
      <c r="U345" s="75">
        <f>1000*LN(E345)</f>
        <v>15.98809962902217</v>
      </c>
      <c r="V345" s="75">
        <f>1000*LN(F345)</f>
        <v>-28.904478588041865</v>
      </c>
      <c r="W345" s="75">
        <f>1000*LN(G345)</f>
        <v>4.7308120005794416</v>
      </c>
      <c r="X345" s="75">
        <f>1000*LN(H345)</f>
        <v>0.97554963257919913</v>
      </c>
      <c r="Y345" s="75">
        <f>1000*LN(I345)</f>
        <v>-1.8014513820871543</v>
      </c>
      <c r="Z345" s="75">
        <f>1000*LN(J345)</f>
        <v>3.619937192080926</v>
      </c>
      <c r="AA345" s="75">
        <f>1000*LN(K345)</f>
        <v>-2.147489415873542</v>
      </c>
      <c r="AB345" s="75" t="e">
        <f>1000*LN(L345)</f>
        <v>#N/A</v>
      </c>
      <c r="AC345" s="75">
        <f>1000*LN(M345)</f>
        <v>-12.864022587526588</v>
      </c>
      <c r="AD345" s="75">
        <f>1000*LN(N345)</f>
        <v>-14.665473969613684</v>
      </c>
      <c r="AE345" s="75" t="e">
        <f>1000*LN(O345)</f>
        <v>#N/A</v>
      </c>
      <c r="AF345" s="75">
        <f>1000*LN(P345)</f>
        <v>-132.14008452925466</v>
      </c>
      <c r="AG345" s="75">
        <f>1000*LN(Q345)</f>
        <v>-148.66211768321372</v>
      </c>
      <c r="AI345" s="40">
        <f>'d-beta'!T345/'d-beta'!Q345</f>
        <v>1.0072204477114073</v>
      </c>
      <c r="AJ345" s="40">
        <f>'d-beta'!Q345/'d-beta'!G345</f>
        <v>0.99785481478980786</v>
      </c>
      <c r="AK345" s="40">
        <f>'d-beta'!T345/'d-beta'!G345</f>
        <v>1.0050597733035735</v>
      </c>
      <c r="AL345" s="40" t="e">
        <f>'d-beta'!T347/'d-beta'!F347</f>
        <v>#N/A</v>
      </c>
      <c r="AN345" s="4">
        <f>'d-beta'!U345/'d-beta'!W345</f>
        <v>0.99787577351696832</v>
      </c>
      <c r="AO345" s="4">
        <f>'d-beta'!W345/'d-beta'!P345</f>
        <v>0.99548773735873175</v>
      </c>
      <c r="AP345" s="4">
        <f>'d-beta'!P345/'d-beta'!Q345</f>
        <v>1.0036264970777879</v>
      </c>
      <c r="AQ345" s="4">
        <f>'d-beta'!Q345/'d-beta'!G345</f>
        <v>0.99785481478980786</v>
      </c>
      <c r="AR345" s="4">
        <f>'d-beta'!U345/'d-beta'!G345</f>
        <v>0.99483686334562893</v>
      </c>
      <c r="AS345" s="4" t="e">
        <f>'d-beta'!U347/'d-beta'!F347</f>
        <v>#N/A</v>
      </c>
      <c r="AU345" s="53">
        <f t="shared" si="61"/>
        <v>7.1945050822438805</v>
      </c>
      <c r="AV345" s="12">
        <f t="shared" si="62"/>
        <v>-2.147489415873542</v>
      </c>
      <c r="AW345" s="12">
        <f t="shared" si="63"/>
        <v>5.0470156663702106</v>
      </c>
      <c r="AX345" s="12" t="e">
        <f t="shared" si="59"/>
        <v>#N/A</v>
      </c>
      <c r="AY345" s="12"/>
      <c r="AZ345" s="53">
        <f t="shared" si="64"/>
        <v>-2.1264858522823156</v>
      </c>
      <c r="BA345" s="53">
        <f t="shared" si="65"/>
        <v>-4.5224736263490763</v>
      </c>
      <c r="BB345" s="12">
        <f t="shared" si="66"/>
        <v>3.619937192080926</v>
      </c>
      <c r="BC345" s="12">
        <f t="shared" si="67"/>
        <v>-2.147489415873542</v>
      </c>
      <c r="BD345" s="12">
        <f t="shared" si="68"/>
        <v>-5.1765117024239888</v>
      </c>
      <c r="BE345" s="12" t="e">
        <f t="shared" si="60"/>
        <v>#N/A</v>
      </c>
    </row>
    <row r="346" spans="1:57" x14ac:dyDescent="0.2">
      <c r="A346" s="72">
        <f>'d-beta'!A346</f>
        <v>682</v>
      </c>
      <c r="B346" s="44">
        <f t="shared" si="58"/>
        <v>1.0469559755012301</v>
      </c>
      <c r="D346" s="40" t="e">
        <f>'d-beta'!F346/'d-beta'!J346</f>
        <v>#N/A</v>
      </c>
      <c r="E346" s="39">
        <f>'d-beta'!J346/'d-beta'!K346</f>
        <v>1.0160818616933487</v>
      </c>
      <c r="F346" s="39">
        <f>'d-beta'!K346/'d-beta'!L346</f>
        <v>0.97157279660310314</v>
      </c>
      <c r="G346" s="39">
        <f>'d-beta'!L346/'d-beta'!M346</f>
        <v>1.0047625799133841</v>
      </c>
      <c r="H346" s="39">
        <f>'d-beta'!M346/'d-beta'!P346</f>
        <v>1.0009558605479774</v>
      </c>
      <c r="I346" s="39">
        <f>'d-beta'!N346/'d-beta'!P346</f>
        <v>0.99818202174077719</v>
      </c>
      <c r="J346" s="39">
        <f>'d-beta'!P346/'d-beta'!Q346</f>
        <v>1.0036043664810101</v>
      </c>
      <c r="K346" s="39">
        <f>'d-beta'!Q346/'d-beta'!G346</f>
        <v>0.99784930563601471</v>
      </c>
      <c r="L346" s="133" t="e">
        <f>'d-beta'!F346/'d-beta'!R346</f>
        <v>#N/A</v>
      </c>
      <c r="M346" s="39">
        <f>'d-beta'!R346/'d-beta'!N346</f>
        <v>0.9872752652871305</v>
      </c>
      <c r="N346" s="39">
        <f>'d-beta'!R346/'d-beta'!P346</f>
        <v>0.9854804203189701</v>
      </c>
      <c r="O346" s="133" t="e">
        <f>'d-beta'!F346/'d-beta'!S346</f>
        <v>#N/A</v>
      </c>
      <c r="P346" s="39">
        <f>'d-beta'!S346/'d-beta'!G346</f>
        <v>0.87660533863924139</v>
      </c>
      <c r="Q346" s="39">
        <f>'d-beta'!H346/'d-beta'!N346</f>
        <v>0.86249014463157081</v>
      </c>
      <c r="T346" s="75" t="e">
        <f>1000*LN(D346)</f>
        <v>#N/A</v>
      </c>
      <c r="U346" s="75">
        <f>1000*LN(E346)</f>
        <v>15.953918443321484</v>
      </c>
      <c r="V346" s="75">
        <f>1000*LN(F346)</f>
        <v>-28.839080801970468</v>
      </c>
      <c r="W346" s="75">
        <f>1000*LN(G346)</f>
        <v>4.7512747100813852</v>
      </c>
      <c r="X346" s="75">
        <f>1000*LN(H346)</f>
        <v>0.9554040041887395</v>
      </c>
      <c r="Y346" s="75">
        <f>1000*LN(I346)</f>
        <v>-1.8196327872664084</v>
      </c>
      <c r="Z346" s="75">
        <f>1000*LN(J346)</f>
        <v>3.597886318730501</v>
      </c>
      <c r="AA346" s="75">
        <f>1000*LN(K346)</f>
        <v>-2.1530104284693352</v>
      </c>
      <c r="AB346" s="75" t="e">
        <f>1000*LN(L346)</f>
        <v>#N/A</v>
      </c>
      <c r="AC346" s="75">
        <f>1000*LN(M346)</f>
        <v>-12.806387563064545</v>
      </c>
      <c r="AD346" s="75">
        <f>1000*LN(N346)</f>
        <v>-14.626020350330922</v>
      </c>
      <c r="AE346" s="75" t="e">
        <f>1000*LN(O346)</f>
        <v>#N/A</v>
      </c>
      <c r="AF346" s="75">
        <f>1000*LN(P346)</f>
        <v>-131.69840085028605</v>
      </c>
      <c r="AG346" s="75">
        <f>1000*LN(Q346)</f>
        <v>-147.93155665602615</v>
      </c>
      <c r="AI346" s="40">
        <f>'d-beta'!T346/'d-beta'!Q346</f>
        <v>1.0071844798051384</v>
      </c>
      <c r="AJ346" s="40">
        <f>'d-beta'!Q346/'d-beta'!G346</f>
        <v>0.99784930563601471</v>
      </c>
      <c r="AK346" s="40">
        <f>'d-beta'!T346/'d-beta'!G346</f>
        <v>1.005018333820928</v>
      </c>
      <c r="AL346" s="40" t="e">
        <f>'d-beta'!T348/'d-beta'!F348</f>
        <v>#N/A</v>
      </c>
      <c r="AN346" s="4">
        <f>'d-beta'!U346/'d-beta'!W346</f>
        <v>0.99788532741774427</v>
      </c>
      <c r="AO346" s="4">
        <f>'d-beta'!W346/'d-beta'!P346</f>
        <v>0.99551270589528529</v>
      </c>
      <c r="AP346" s="4">
        <f>'d-beta'!P346/'d-beta'!Q346</f>
        <v>1.0036043664810101</v>
      </c>
      <c r="AQ346" s="4">
        <f>'d-beta'!Q346/'d-beta'!G346</f>
        <v>0.99784930563601471</v>
      </c>
      <c r="AR346" s="4">
        <f>'d-beta'!U346/'d-beta'!G346</f>
        <v>0.99484391050058851</v>
      </c>
      <c r="AS346" s="4" t="e">
        <f>'d-beta'!U348/'d-beta'!F348</f>
        <v>#N/A</v>
      </c>
      <c r="AU346" s="53">
        <f t="shared" si="61"/>
        <v>7.1587943810026129</v>
      </c>
      <c r="AV346" s="12">
        <f t="shared" si="62"/>
        <v>-2.1530104284693352</v>
      </c>
      <c r="AW346" s="12">
        <f t="shared" si="63"/>
        <v>5.0057839525332612</v>
      </c>
      <c r="AX346" s="12" t="e">
        <f t="shared" si="59"/>
        <v>#N/A</v>
      </c>
      <c r="AY346" s="12"/>
      <c r="AZ346" s="53">
        <f t="shared" si="64"/>
        <v>-2.1169116594878492</v>
      </c>
      <c r="BA346" s="53">
        <f t="shared" si="65"/>
        <v>-4.4973922290651673</v>
      </c>
      <c r="BB346" s="12">
        <f t="shared" si="66"/>
        <v>3.597886318730501</v>
      </c>
      <c r="BC346" s="12">
        <f t="shared" si="67"/>
        <v>-2.1530104284693352</v>
      </c>
      <c r="BD346" s="12">
        <f t="shared" si="68"/>
        <v>-5.169427998291904</v>
      </c>
      <c r="BE346" s="12" t="e">
        <f t="shared" si="60"/>
        <v>#N/A</v>
      </c>
    </row>
    <row r="347" spans="1:57" x14ac:dyDescent="0.2">
      <c r="A347" s="72">
        <f>'d-beta'!A347</f>
        <v>684</v>
      </c>
      <c r="B347" s="44">
        <f t="shared" si="58"/>
        <v>1.044768322624458</v>
      </c>
      <c r="D347" s="40" t="e">
        <f>'d-beta'!F347/'d-beta'!J347</f>
        <v>#N/A</v>
      </c>
      <c r="E347" s="39">
        <f>'d-beta'!J347/'d-beta'!K347</f>
        <v>1.0160401996760222</v>
      </c>
      <c r="F347" s="39">
        <f>'d-beta'!K347/'d-beta'!L347</f>
        <v>0.97163690093794175</v>
      </c>
      <c r="G347" s="39">
        <f>'d-beta'!L347/'d-beta'!M347</f>
        <v>1.004789630643308</v>
      </c>
      <c r="H347" s="39">
        <f>'d-beta'!M347/'d-beta'!P347</f>
        <v>1.0009313367777704</v>
      </c>
      <c r="I347" s="39">
        <f>'d-beta'!N347/'d-beta'!P347</f>
        <v>0.99815955077822449</v>
      </c>
      <c r="J347" s="39">
        <f>'d-beta'!P347/'d-beta'!Q347</f>
        <v>1.003584278618846</v>
      </c>
      <c r="K347" s="39">
        <f>'d-beta'!Q347/'d-beta'!G347</f>
        <v>0.99784594440105456</v>
      </c>
      <c r="L347" s="133" t="e">
        <f>'d-beta'!F347/'d-beta'!R347</f>
        <v>#N/A</v>
      </c>
      <c r="M347" s="39">
        <f>'d-beta'!R347/'d-beta'!N347</f>
        <v>0.98733890438801464</v>
      </c>
      <c r="N347" s="39">
        <f>'d-beta'!R347/'d-beta'!P347</f>
        <v>0.98552175726980507</v>
      </c>
      <c r="O347" s="133" t="e">
        <f>'d-beta'!F347/'d-beta'!S347</f>
        <v>#N/A</v>
      </c>
      <c r="P347" s="39">
        <f>'d-beta'!S347/'d-beta'!G347</f>
        <v>0.87699444854225705</v>
      </c>
      <c r="Q347" s="39">
        <f>'d-beta'!H347/'d-beta'!N347</f>
        <v>0.86312294079190088</v>
      </c>
      <c r="T347" s="75" t="e">
        <f>1000*LN(D347)</f>
        <v>#N/A</v>
      </c>
      <c r="U347" s="75">
        <f>1000*LN(E347)</f>
        <v>15.912914983810557</v>
      </c>
      <c r="V347" s="75">
        <f>1000*LN(F347)</f>
        <v>-28.773103017953659</v>
      </c>
      <c r="W347" s="75">
        <f>1000*LN(G347)</f>
        <v>4.7781968569988384</v>
      </c>
      <c r="X347" s="75">
        <f>1000*LN(H347)</f>
        <v>0.9309033527624303</v>
      </c>
      <c r="Y347" s="75">
        <f>1000*LN(I347)</f>
        <v>-1.8421449293396666</v>
      </c>
      <c r="Z347" s="75">
        <f>1000*LN(J347)</f>
        <v>3.577870400232924</v>
      </c>
      <c r="AA347" s="75">
        <f>1000*LN(K347)</f>
        <v>-2.1563789136727571</v>
      </c>
      <c r="AB347" s="75" t="e">
        <f>1000*LN(L347)</f>
        <v>#N/A</v>
      </c>
      <c r="AC347" s="75">
        <f>1000*LN(M347)</f>
        <v>-12.741930311735651</v>
      </c>
      <c r="AD347" s="75">
        <f>1000*LN(N347)</f>
        <v>-14.584075241075285</v>
      </c>
      <c r="AE347" s="75" t="e">
        <f>1000*LN(O347)</f>
        <v>#N/A</v>
      </c>
      <c r="AF347" s="75">
        <f>1000*LN(P347)</f>
        <v>-131.25461668442784</v>
      </c>
      <c r="AG347" s="75">
        <f>1000*LN(Q347)</f>
        <v>-147.19814058026682</v>
      </c>
      <c r="AI347" s="40">
        <f>'d-beta'!T347/'d-beta'!Q347</f>
        <v>1.0071504941327785</v>
      </c>
      <c r="AJ347" s="40">
        <f>'d-beta'!Q347/'d-beta'!G347</f>
        <v>0.99784594440105456</v>
      </c>
      <c r="AK347" s="40">
        <f>'d-beta'!T347/'d-beta'!G347</f>
        <v>1.0049810359719109</v>
      </c>
      <c r="AL347" s="40" t="e">
        <f>'d-beta'!T349/'d-beta'!F349</f>
        <v>#N/A</v>
      </c>
      <c r="AN347" s="4">
        <f>'d-beta'!U347/'d-beta'!W347</f>
        <v>0.99788844883726502</v>
      </c>
      <c r="AO347" s="4">
        <f>'d-beta'!W347/'d-beta'!P347</f>
        <v>0.99553997897482505</v>
      </c>
      <c r="AP347" s="4">
        <f>'d-beta'!P347/'d-beta'!Q347</f>
        <v>1.003584278618846</v>
      </c>
      <c r="AQ347" s="4">
        <f>'d-beta'!Q347/'d-beta'!G347</f>
        <v>0.99784594440105456</v>
      </c>
      <c r="AR347" s="4">
        <f>'d-beta'!U347/'d-beta'!G347</f>
        <v>0.99485101297919942</v>
      </c>
      <c r="AS347" s="4" t="e">
        <f>'d-beta'!U349/'d-beta'!F349</f>
        <v>#N/A</v>
      </c>
      <c r="AU347" s="53">
        <f t="shared" si="61"/>
        <v>7.125050566986725</v>
      </c>
      <c r="AV347" s="12">
        <f t="shared" si="62"/>
        <v>-2.1563789136727571</v>
      </c>
      <c r="AW347" s="12">
        <f t="shared" si="63"/>
        <v>4.9686716533137893</v>
      </c>
      <c r="AX347" s="12" t="e">
        <f t="shared" si="59"/>
        <v>#N/A</v>
      </c>
      <c r="AY347" s="12"/>
      <c r="AZ347" s="53">
        <f t="shared" si="64"/>
        <v>-2.1137836300910444</v>
      </c>
      <c r="BA347" s="53">
        <f t="shared" si="65"/>
        <v>-4.4699965908194192</v>
      </c>
      <c r="BB347" s="12">
        <f t="shared" si="66"/>
        <v>3.577870400232924</v>
      </c>
      <c r="BC347" s="12">
        <f t="shared" si="67"/>
        <v>-2.1563789136727571</v>
      </c>
      <c r="BD347" s="12">
        <f t="shared" si="68"/>
        <v>-5.1622887343503558</v>
      </c>
      <c r="BE347" s="12" t="e">
        <f t="shared" si="60"/>
        <v>#N/A</v>
      </c>
    </row>
    <row r="348" spans="1:57" x14ac:dyDescent="0.2">
      <c r="A348" s="72">
        <f>'d-beta'!A348</f>
        <v>686</v>
      </c>
      <c r="B348" s="44">
        <f t="shared" si="58"/>
        <v>1.042589793045926</v>
      </c>
      <c r="D348" s="40" t="e">
        <f>'d-beta'!F348/'d-beta'!J348</f>
        <v>#N/A</v>
      </c>
      <c r="E348" s="39">
        <f>'d-beta'!J348/'d-beta'!K348</f>
        <v>1.0160049266302908</v>
      </c>
      <c r="F348" s="39">
        <f>'d-beta'!K348/'d-beta'!L348</f>
        <v>0.97169513882186409</v>
      </c>
      <c r="G348" s="39">
        <f>'d-beta'!L348/'d-beta'!M348</f>
        <v>1.004816706536497</v>
      </c>
      <c r="H348" s="39">
        <f>'d-beta'!M348/'d-beta'!P348</f>
        <v>1.0009088681334248</v>
      </c>
      <c r="I348" s="39">
        <f>'d-beta'!N348/'d-beta'!P348</f>
        <v>0.99814564264242489</v>
      </c>
      <c r="J348" s="39">
        <f>'d-beta'!P348/'d-beta'!Q348</f>
        <v>1.0035640991016557</v>
      </c>
      <c r="K348" s="39">
        <f>'d-beta'!Q348/'d-beta'!G348</f>
        <v>0.99784044454530862</v>
      </c>
      <c r="L348" s="133" t="e">
        <f>'d-beta'!F348/'d-beta'!R348</f>
        <v>#N/A</v>
      </c>
      <c r="M348" s="39">
        <f>'d-beta'!R348/'d-beta'!N348</f>
        <v>0.98739002742425919</v>
      </c>
      <c r="N348" s="39">
        <f>'d-beta'!R348/'d-beta'!P348</f>
        <v>0.9855590534621087</v>
      </c>
      <c r="O348" s="133" t="e">
        <f>'d-beta'!F348/'d-beta'!S348</f>
        <v>#N/A</v>
      </c>
      <c r="P348" s="39">
        <f>'d-beta'!S348/'d-beta'!G348</f>
        <v>0.87737988776131781</v>
      </c>
      <c r="Q348" s="39">
        <f>'d-beta'!H348/'d-beta'!N348</f>
        <v>0.86374746341811304</v>
      </c>
      <c r="T348" s="75" t="e">
        <f>1000*LN(D348)</f>
        <v>#N/A</v>
      </c>
      <c r="U348" s="75">
        <f>1000*LN(E348)</f>
        <v>15.878198190095425</v>
      </c>
      <c r="V348" s="75">
        <f>1000*LN(F348)</f>
        <v>-28.713166905392089</v>
      </c>
      <c r="W348" s="75">
        <f>1000*LN(G348)</f>
        <v>4.8051433217763142</v>
      </c>
      <c r="X348" s="75">
        <f>1000*LN(H348)</f>
        <v>0.90845536286659412</v>
      </c>
      <c r="Y348" s="75">
        <f>1000*LN(I348)</f>
        <v>-1.8560788066302369</v>
      </c>
      <c r="Z348" s="75">
        <f>1000*LN(J348)</f>
        <v>3.5577627515757251</v>
      </c>
      <c r="AA348" s="75">
        <f>1000*LN(K348)</f>
        <v>-2.1618906571775631</v>
      </c>
      <c r="AB348" s="75" t="e">
        <f>1000*LN(L348)</f>
        <v>#N/A</v>
      </c>
      <c r="AC348" s="75">
        <f>1000*LN(M348)</f>
        <v>-12.69015304202294</v>
      </c>
      <c r="AD348" s="75">
        <f>1000*LN(N348)</f>
        <v>-14.546231848653196</v>
      </c>
      <c r="AE348" s="75" t="e">
        <f>1000*LN(O348)</f>
        <v>#N/A</v>
      </c>
      <c r="AF348" s="75">
        <f>1000*LN(P348)</f>
        <v>-130.81521305512663</v>
      </c>
      <c r="AG348" s="75">
        <f>1000*LN(Q348)</f>
        <v>-146.47484061297703</v>
      </c>
      <c r="AI348" s="40">
        <f>'d-beta'!T348/'d-beta'!Q348</f>
        <v>1.0071163112080037</v>
      </c>
      <c r="AJ348" s="40">
        <f>'d-beta'!Q348/'d-beta'!G348</f>
        <v>0.99784044454530862</v>
      </c>
      <c r="AK348" s="40">
        <f>'d-beta'!T348/'d-beta'!G348</f>
        <v>1.0049413876846258</v>
      </c>
      <c r="AL348" s="40" t="e">
        <f>'d-beta'!T350/'d-beta'!F350</f>
        <v>#N/A</v>
      </c>
      <c r="AN348" s="4">
        <f>'d-beta'!U348/'d-beta'!W348</f>
        <v>0.99789594833369555</v>
      </c>
      <c r="AO348" s="4">
        <f>'d-beta'!W348/'d-beta'!P348</f>
        <v>0.99556519886304295</v>
      </c>
      <c r="AP348" s="4">
        <f>'d-beta'!P348/'d-beta'!Q348</f>
        <v>1.0035640991016557</v>
      </c>
      <c r="AQ348" s="4">
        <f>'d-beta'!Q348/'d-beta'!G348</f>
        <v>0.99784044454530862</v>
      </c>
      <c r="AR348" s="4">
        <f>'d-beta'!U348/'d-beta'!G348</f>
        <v>0.99485820428335126</v>
      </c>
      <c r="AS348" s="4" t="e">
        <f>'d-beta'!U350/'d-beta'!F350</f>
        <v>#N/A</v>
      </c>
      <c r="AU348" s="53">
        <f t="shared" si="61"/>
        <v>7.0911097556826848</v>
      </c>
      <c r="AV348" s="12">
        <f t="shared" si="62"/>
        <v>-2.1618906571775631</v>
      </c>
      <c r="AW348" s="12">
        <f t="shared" si="63"/>
        <v>4.929219098505131</v>
      </c>
      <c r="AX348" s="12" t="e">
        <f t="shared" si="59"/>
        <v>#N/A</v>
      </c>
      <c r="AY348" s="12"/>
      <c r="AZ348" s="53">
        <f t="shared" si="64"/>
        <v>-2.1062682928219529</v>
      </c>
      <c r="BA348" s="53">
        <f t="shared" si="65"/>
        <v>-4.444664038325489</v>
      </c>
      <c r="BB348" s="12">
        <f t="shared" si="66"/>
        <v>3.5577627515757251</v>
      </c>
      <c r="BC348" s="12">
        <f t="shared" si="67"/>
        <v>-2.1618906571775631</v>
      </c>
      <c r="BD348" s="12">
        <f t="shared" si="68"/>
        <v>-5.1550602367493275</v>
      </c>
      <c r="BE348" s="12" t="e">
        <f t="shared" si="60"/>
        <v>#N/A</v>
      </c>
    </row>
    <row r="349" spans="1:57" x14ac:dyDescent="0.2">
      <c r="A349" s="72">
        <f>'d-beta'!A349</f>
        <v>688</v>
      </c>
      <c r="B349" s="44">
        <f t="shared" si="58"/>
        <v>1.0404203298132446</v>
      </c>
      <c r="D349" s="40" t="e">
        <f>'d-beta'!F349/'d-beta'!J349</f>
        <v>#N/A</v>
      </c>
      <c r="E349" s="39">
        <f>'d-beta'!J349/'d-beta'!K349</f>
        <v>1.0159693346331629</v>
      </c>
      <c r="F349" s="39">
        <f>'d-beta'!K349/'d-beta'!L349</f>
        <v>0.97176018714837187</v>
      </c>
      <c r="G349" s="39">
        <f>'d-beta'!L349/'d-beta'!M349</f>
        <v>1.004843838029309</v>
      </c>
      <c r="H349" s="39">
        <f>'d-beta'!M349/'d-beta'!P349</f>
        <v>1.0008819891651324</v>
      </c>
      <c r="I349" s="39">
        <f>'d-beta'!N349/'d-beta'!P349</f>
        <v>0.99812738107310461</v>
      </c>
      <c r="J349" s="39">
        <f>'d-beta'!P349/'d-beta'!Q349</f>
        <v>1.0035416495209439</v>
      </c>
      <c r="K349" s="39">
        <f>'d-beta'!Q349/'d-beta'!G349</f>
        <v>0.99783495705791936</v>
      </c>
      <c r="L349" s="133" t="e">
        <f>'d-beta'!F349/'d-beta'!R349</f>
        <v>#N/A</v>
      </c>
      <c r="M349" s="39">
        <f>'d-beta'!R349/'d-beta'!N349</f>
        <v>0.98744788893362256</v>
      </c>
      <c r="N349" s="39">
        <f>'d-beta'!R349/'d-beta'!P349</f>
        <v>0.98559877532748263</v>
      </c>
      <c r="O349" s="133" t="e">
        <f>'d-beta'!F349/'d-beta'!S349</f>
        <v>#N/A</v>
      </c>
      <c r="P349" s="39">
        <f>'d-beta'!S349/'d-beta'!G349</f>
        <v>0.87776162413354453</v>
      </c>
      <c r="Q349" s="39">
        <f>'d-beta'!H349/'d-beta'!N349</f>
        <v>0.86436836842036913</v>
      </c>
      <c r="T349" s="75" t="e">
        <f>1000*LN(D349)</f>
        <v>#N/A</v>
      </c>
      <c r="U349" s="75">
        <f>1000*LN(E349)</f>
        <v>15.843166253116557</v>
      </c>
      <c r="V349" s="75">
        <f>1000*LN(F349)</f>
        <v>-28.646226003110641</v>
      </c>
      <c r="W349" s="75">
        <f>1000*LN(G349)</f>
        <v>4.8321443920684928</v>
      </c>
      <c r="X349" s="75">
        <f>1000*LN(H349)</f>
        <v>0.88160044123872439</v>
      </c>
      <c r="Y349" s="75">
        <f>1000*LN(I349)</f>
        <v>-1.8743744697022122</v>
      </c>
      <c r="Z349" s="75">
        <f>1000*LN(J349)</f>
        <v>3.5353926490257432</v>
      </c>
      <c r="AA349" s="75">
        <f>1000*LN(K349)</f>
        <v>-2.1673900358689795</v>
      </c>
      <c r="AB349" s="75" t="e">
        <f>1000*LN(L349)</f>
        <v>#N/A</v>
      </c>
      <c r="AC349" s="75">
        <f>1000*LN(M349)</f>
        <v>-12.631554299411549</v>
      </c>
      <c r="AD349" s="75">
        <f>1000*LN(N349)</f>
        <v>-14.505928769113696</v>
      </c>
      <c r="AE349" s="75" t="e">
        <f>1000*LN(O349)</f>
        <v>#N/A</v>
      </c>
      <c r="AF349" s="75">
        <f>1000*LN(P349)</f>
        <v>-130.38022091841412</v>
      </c>
      <c r="AG349" s="75">
        <f>1000*LN(Q349)</f>
        <v>-145.75624870202415</v>
      </c>
      <c r="AI349" s="40">
        <f>'d-beta'!T349/'d-beta'!Q349</f>
        <v>1.0070797780270979</v>
      </c>
      <c r="AJ349" s="40">
        <f>'d-beta'!Q349/'d-beta'!G349</f>
        <v>0.99783495705791936</v>
      </c>
      <c r="AK349" s="40">
        <f>'d-beta'!T349/'d-beta'!G349</f>
        <v>1.0048994070615682</v>
      </c>
      <c r="AL349" s="40" t="e">
        <f>'d-beta'!T351/'d-beta'!F351</f>
        <v>#N/A</v>
      </c>
      <c r="AN349" s="4">
        <f>'d-beta'!U349/'d-beta'!W349</f>
        <v>0.9979034842792317</v>
      </c>
      <c r="AO349" s="4">
        <f>'d-beta'!W349/'d-beta'!P349</f>
        <v>0.99559055384840234</v>
      </c>
      <c r="AP349" s="4">
        <f>'d-beta'!P349/'d-beta'!Q349</f>
        <v>1.0035416495209439</v>
      </c>
      <c r="AQ349" s="4">
        <f>'d-beta'!Q349/'d-beta'!G349</f>
        <v>0.99783495705791936</v>
      </c>
      <c r="AR349" s="4">
        <f>'d-beta'!U349/'d-beta'!G349</f>
        <v>0.99486332774814368</v>
      </c>
      <c r="AS349" s="4" t="e">
        <f>'d-beta'!U351/'d-beta'!F351</f>
        <v>#N/A</v>
      </c>
      <c r="AU349" s="53">
        <f t="shared" si="61"/>
        <v>7.0548340612703546</v>
      </c>
      <c r="AV349" s="12">
        <f t="shared" si="62"/>
        <v>-2.1673900358689795</v>
      </c>
      <c r="AW349" s="12">
        <f t="shared" si="63"/>
        <v>4.8874440254013836</v>
      </c>
      <c r="AX349" s="12" t="e">
        <f t="shared" si="59"/>
        <v>#N/A</v>
      </c>
      <c r="AY349" s="12"/>
      <c r="AZ349" s="53">
        <f t="shared" si="64"/>
        <v>-2.0987164863497747</v>
      </c>
      <c r="BA349" s="53">
        <f t="shared" si="65"/>
        <v>-4.4191964320609101</v>
      </c>
      <c r="BB349" s="12">
        <f t="shared" si="66"/>
        <v>3.5353926490257432</v>
      </c>
      <c r="BC349" s="12">
        <f t="shared" si="67"/>
        <v>-2.1673900358689795</v>
      </c>
      <c r="BD349" s="12">
        <f t="shared" si="68"/>
        <v>-5.1499103052539352</v>
      </c>
      <c r="BE349" s="12" t="e">
        <f t="shared" si="60"/>
        <v>#N/A</v>
      </c>
    </row>
    <row r="350" spans="1:57" x14ac:dyDescent="0.2">
      <c r="A350" s="72">
        <f>'d-beta'!A350</f>
        <v>690</v>
      </c>
      <c r="B350" s="44">
        <f t="shared" si="58"/>
        <v>1.0382598764470747</v>
      </c>
      <c r="D350" s="40" t="e">
        <f>'d-beta'!F350/'d-beta'!J350</f>
        <v>#N/A</v>
      </c>
      <c r="E350" s="39">
        <f>'d-beta'!J350/'d-beta'!K350</f>
        <v>1.0159335294859959</v>
      </c>
      <c r="F350" s="39">
        <f>'d-beta'!K350/'d-beta'!L350</f>
        <v>0.97181934950848448</v>
      </c>
      <c r="G350" s="39">
        <f>'d-beta'!L350/'d-beta'!M350</f>
        <v>1.0048709932675219</v>
      </c>
      <c r="H350" s="39">
        <f>'d-beta'!M350/'d-beta'!P350</f>
        <v>1.0008572033394842</v>
      </c>
      <c r="I350" s="39">
        <f>'d-beta'!N350/'d-beta'!P350</f>
        <v>0.99810477786882079</v>
      </c>
      <c r="J350" s="39">
        <f>'d-beta'!P350/'d-beta'!Q350</f>
        <v>1.0035212533407123</v>
      </c>
      <c r="K350" s="39">
        <f>'d-beta'!Q350/'d-beta'!G350</f>
        <v>0.99783162802503367</v>
      </c>
      <c r="L350" s="133" t="e">
        <f>'d-beta'!F350/'d-beta'!R350</f>
        <v>#N/A</v>
      </c>
      <c r="M350" s="39">
        <f>'d-beta'!R350/'d-beta'!N350</f>
        <v>0.98750601610364608</v>
      </c>
      <c r="N350" s="39">
        <f>'d-beta'!R350/'d-beta'!P350</f>
        <v>0.98563447284725392</v>
      </c>
      <c r="O350" s="133" t="e">
        <f>'d-beta'!F350/'d-beta'!S350</f>
        <v>#N/A</v>
      </c>
      <c r="P350" s="39">
        <f>'d-beta'!S350/'d-beta'!G350</f>
        <v>0.87814533375801973</v>
      </c>
      <c r="Q350" s="39">
        <f>'d-beta'!H350/'d-beta'!N350</f>
        <v>0.86499213028604138</v>
      </c>
      <c r="T350" s="75" t="e">
        <f>1000*LN(D350)</f>
        <v>#N/A</v>
      </c>
      <c r="U350" s="75">
        <f>1000*LN(E350)</f>
        <v>15.807923281808307</v>
      </c>
      <c r="V350" s="75">
        <f>1000*LN(F350)</f>
        <v>-28.585346209909435</v>
      </c>
      <c r="W350" s="75">
        <f>1000*LN(G350)</f>
        <v>4.8591683636207952</v>
      </c>
      <c r="X350" s="75">
        <f>1000*LN(H350)</f>
        <v>0.85683615052372186</v>
      </c>
      <c r="Y350" s="75">
        <f>1000*LN(I350)</f>
        <v>-1.8970203370013028</v>
      </c>
      <c r="Z350" s="75">
        <f>1000*LN(J350)</f>
        <v>3.5150682434445706</v>
      </c>
      <c r="AA350" s="75">
        <f>1000*LN(K350)</f>
        <v>-2.170726297457541</v>
      </c>
      <c r="AB350" s="75" t="e">
        <f>1000*LN(L350)</f>
        <v>#N/A</v>
      </c>
      <c r="AC350" s="75">
        <f>1000*LN(M350)</f>
        <v>-12.572689968561052</v>
      </c>
      <c r="AD350" s="75">
        <f>1000*LN(N350)</f>
        <v>-14.469710305562272</v>
      </c>
      <c r="AE350" s="75" t="e">
        <f>1000*LN(O350)</f>
        <v>#N/A</v>
      </c>
      <c r="AF350" s="75">
        <f>1000*LN(P350)</f>
        <v>-129.94317084710082</v>
      </c>
      <c r="AG350" s="75">
        <f>1000*LN(Q350)</f>
        <v>-145.03487002685648</v>
      </c>
      <c r="AI350" s="40">
        <f>'d-beta'!T350/'d-beta'!Q350</f>
        <v>1.0070452378537875</v>
      </c>
      <c r="AJ350" s="40">
        <f>'d-beta'!Q350/'d-beta'!G350</f>
        <v>0.99783162802503367</v>
      </c>
      <c r="AK350" s="40">
        <f>'d-beta'!T350/'d-beta'!G350</f>
        <v>1.0048615891825019</v>
      </c>
      <c r="AL350" s="40" t="e">
        <f>'d-beta'!T352/'d-beta'!F352</f>
        <v>#N/A</v>
      </c>
      <c r="AN350" s="4">
        <f>'d-beta'!U350/'d-beta'!W350</f>
        <v>0.997911070896215</v>
      </c>
      <c r="AO350" s="4">
        <f>'d-beta'!W350/'d-beta'!P350</f>
        <v>0.99561822282245238</v>
      </c>
      <c r="AP350" s="4">
        <f>'d-beta'!P350/'d-beta'!Q350</f>
        <v>1.0035212533407123</v>
      </c>
      <c r="AQ350" s="4">
        <f>'d-beta'!Q350/'d-beta'!G350</f>
        <v>0.99783162802503367</v>
      </c>
      <c r="AR350" s="4">
        <f>'d-beta'!U350/'d-beta'!G350</f>
        <v>0.99487500054095568</v>
      </c>
      <c r="AS350" s="4" t="e">
        <f>'d-beta'!U352/'d-beta'!F352</f>
        <v>#N/A</v>
      </c>
      <c r="AU350" s="53">
        <f t="shared" si="61"/>
        <v>7.0205361174570973</v>
      </c>
      <c r="AV350" s="12">
        <f t="shared" si="62"/>
        <v>-2.170726297457541</v>
      </c>
      <c r="AW350" s="12">
        <f t="shared" si="63"/>
        <v>4.8498098199993933</v>
      </c>
      <c r="AX350" s="12" t="e">
        <f t="shared" si="59"/>
        <v>#N/A</v>
      </c>
      <c r="AY350" s="12"/>
      <c r="AZ350" s="53">
        <f t="shared" si="64"/>
        <v>-2.0911139593878731</v>
      </c>
      <c r="BA350" s="53">
        <f t="shared" si="65"/>
        <v>-4.3914052989803443</v>
      </c>
      <c r="BB350" s="12">
        <f t="shared" si="66"/>
        <v>3.5150682434445706</v>
      </c>
      <c r="BC350" s="12">
        <f t="shared" si="67"/>
        <v>-2.170726297457541</v>
      </c>
      <c r="BD350" s="12">
        <f t="shared" si="68"/>
        <v>-5.138177312381278</v>
      </c>
      <c r="BE350" s="12" t="e">
        <f t="shared" si="60"/>
        <v>#N/A</v>
      </c>
    </row>
    <row r="351" spans="1:57" x14ac:dyDescent="0.2">
      <c r="A351" s="72">
        <f>'d-beta'!A351</f>
        <v>692</v>
      </c>
      <c r="B351" s="44">
        <f t="shared" si="58"/>
        <v>1.0361083769362276</v>
      </c>
      <c r="D351" s="40" t="e">
        <f>'d-beta'!F351/'d-beta'!J351</f>
        <v>#N/A</v>
      </c>
      <c r="E351" s="39">
        <f>'d-beta'!J351/'d-beta'!K351</f>
        <v>1.0158974051975869</v>
      </c>
      <c r="F351" s="39">
        <f>'d-beta'!K351/'d-beta'!L351</f>
        <v>0.97188534340091015</v>
      </c>
      <c r="G351" s="39">
        <f>'d-beta'!L351/'d-beta'!M351</f>
        <v>1.0048916750576542</v>
      </c>
      <c r="H351" s="39">
        <f>'d-beta'!M351/'d-beta'!P351</f>
        <v>1.0008344840181986</v>
      </c>
      <c r="I351" s="39">
        <f>'d-beta'!N351/'d-beta'!P351</f>
        <v>0.99809077951788572</v>
      </c>
      <c r="J351" s="39">
        <f>'d-beta'!P351/'d-beta'!Q351</f>
        <v>1.0035029504745361</v>
      </c>
      <c r="K351" s="39">
        <f>'d-beta'!Q351/'d-beta'!G351</f>
        <v>0.99782397886076624</v>
      </c>
      <c r="L351" s="133" t="e">
        <f>'d-beta'!F351/'d-beta'!R351</f>
        <v>#N/A</v>
      </c>
      <c r="M351" s="39">
        <f>'d-beta'!R351/'d-beta'!N351</f>
        <v>0.98755805697237364</v>
      </c>
      <c r="N351" s="39">
        <f>'d-beta'!R351/'d-beta'!P351</f>
        <v>0.98567259090272497</v>
      </c>
      <c r="O351" s="133" t="e">
        <f>'d-beta'!F351/'d-beta'!S351</f>
        <v>#N/A</v>
      </c>
      <c r="P351" s="39">
        <f>'d-beta'!S351/'d-beta'!G351</f>
        <v>0.87851878857321419</v>
      </c>
      <c r="Q351" s="39">
        <f>'d-beta'!H351/'d-beta'!N351</f>
        <v>0.86560095887644695</v>
      </c>
      <c r="T351" s="75" t="e">
        <f>1000*LN(D351)</f>
        <v>#N/A</v>
      </c>
      <c r="U351" s="75">
        <f>1000*LN(E351)</f>
        <v>15.772364921320527</v>
      </c>
      <c r="V351" s="75">
        <f>1000*LN(F351)</f>
        <v>-28.51744094354693</v>
      </c>
      <c r="W351" s="75">
        <f>1000*LN(G351)</f>
        <v>4.8797496894250258</v>
      </c>
      <c r="X351" s="75">
        <f>1000*LN(H351)</f>
        <v>0.83413602999059455</v>
      </c>
      <c r="Y351" s="75">
        <f>1000*LN(I351)</f>
        <v>-1.9110453666468241</v>
      </c>
      <c r="Z351" s="75">
        <f>1000*LN(J351)</f>
        <v>3.4968294338259063</v>
      </c>
      <c r="AA351" s="75">
        <f>1000*LN(K351)</f>
        <v>-2.1783921133839721</v>
      </c>
      <c r="AB351" s="75" t="e">
        <f>1000*LN(L351)</f>
        <v>#N/A</v>
      </c>
      <c r="AC351" s="75">
        <f>1000*LN(M351)</f>
        <v>-12.519992064276297</v>
      </c>
      <c r="AD351" s="75">
        <f>1000*LN(N351)</f>
        <v>-14.43103743092316</v>
      </c>
      <c r="AE351" s="75" t="e">
        <f>1000*LN(O351)</f>
        <v>#N/A</v>
      </c>
      <c r="AF351" s="75">
        <f>1000*LN(P351)</f>
        <v>-129.51798447701086</v>
      </c>
      <c r="AG351" s="75">
        <f>1000*LN(Q351)</f>
        <v>-144.33126313123716</v>
      </c>
      <c r="AI351" s="40">
        <f>'d-beta'!T351/'d-beta'!Q351</f>
        <v>1.0070126933615147</v>
      </c>
      <c r="AJ351" s="40">
        <f>'d-beta'!Q351/'d-beta'!G351</f>
        <v>0.99782397886076624</v>
      </c>
      <c r="AK351" s="40">
        <f>'d-beta'!T351/'d-beta'!G351</f>
        <v>1.0048214124532833</v>
      </c>
      <c r="AL351" s="40" t="e">
        <f>'d-beta'!T353/'d-beta'!F353</f>
        <v>#N/A</v>
      </c>
      <c r="AN351" s="4">
        <f>'d-beta'!U351/'d-beta'!W351</f>
        <v>0.99791217865821824</v>
      </c>
      <c r="AO351" s="4">
        <f>'d-beta'!W351/'d-beta'!P351</f>
        <v>0.99564382787191363</v>
      </c>
      <c r="AP351" s="4">
        <f>'d-beta'!P351/'d-beta'!Q351</f>
        <v>1.0035029504745361</v>
      </c>
      <c r="AQ351" s="4">
        <f>'d-beta'!Q351/'d-beta'!G351</f>
        <v>0.99782397886076624</v>
      </c>
      <c r="AR351" s="4">
        <f>'d-beta'!U351/'d-beta'!G351</f>
        <v>0.99487591867459702</v>
      </c>
      <c r="AS351" s="4" t="e">
        <f>'d-beta'!U353/'d-beta'!F353</f>
        <v>#N/A</v>
      </c>
      <c r="AU351" s="53">
        <f t="shared" si="61"/>
        <v>6.9882187826165332</v>
      </c>
      <c r="AV351" s="12">
        <f t="shared" si="62"/>
        <v>-2.1783921133839721</v>
      </c>
      <c r="AW351" s="12">
        <f t="shared" si="63"/>
        <v>4.8098266692325478</v>
      </c>
      <c r="AX351" s="12" t="e">
        <f t="shared" si="59"/>
        <v>#N/A</v>
      </c>
      <c r="AY351" s="12"/>
      <c r="AZ351" s="53">
        <f t="shared" si="64"/>
        <v>-2.0900038791205091</v>
      </c>
      <c r="BA351" s="53">
        <f t="shared" si="65"/>
        <v>-4.3656878908132626</v>
      </c>
      <c r="BB351" s="12">
        <f t="shared" si="66"/>
        <v>3.4968294338259063</v>
      </c>
      <c r="BC351" s="12">
        <f t="shared" si="67"/>
        <v>-2.1783921133839721</v>
      </c>
      <c r="BD351" s="12">
        <f t="shared" si="68"/>
        <v>-5.1372544494917873</v>
      </c>
      <c r="BE351" s="12" t="e">
        <f t="shared" si="60"/>
        <v>#N/A</v>
      </c>
    </row>
    <row r="352" spans="1:57" x14ac:dyDescent="0.2">
      <c r="A352" s="72">
        <f>'d-beta'!A352</f>
        <v>694</v>
      </c>
      <c r="B352" s="44">
        <f t="shared" si="58"/>
        <v>1.0339657757328233</v>
      </c>
      <c r="D352" s="40" t="e">
        <f>'d-beta'!F352/'d-beta'!J352</f>
        <v>#N/A</v>
      </c>
      <c r="E352" s="39">
        <f>'d-beta'!J352/'d-beta'!K352</f>
        <v>1.0158609617831424</v>
      </c>
      <c r="F352" s="39">
        <f>'d-beta'!K352/'d-beta'!L352</f>
        <v>0.97195190645455776</v>
      </c>
      <c r="G352" s="39">
        <f>'d-beta'!L352/'d-beta'!M352</f>
        <v>1.0049123583223809</v>
      </c>
      <c r="H352" s="39">
        <f>'d-beta'!M352/'d-beta'!P352</f>
        <v>1.0008160424007269</v>
      </c>
      <c r="I352" s="39">
        <f>'d-beta'!N352/'d-beta'!P352</f>
        <v>0.99807459801219689</v>
      </c>
      <c r="J352" s="39">
        <f>'d-beta'!P352/'d-beta'!Q352</f>
        <v>1.0034779858445653</v>
      </c>
      <c r="K352" s="39">
        <f>'d-beta'!Q352/'d-beta'!G352</f>
        <v>0.99782501748619457</v>
      </c>
      <c r="L352" s="133" t="e">
        <f>'d-beta'!F352/'d-beta'!R352</f>
        <v>#N/A</v>
      </c>
      <c r="M352" s="39">
        <f>'d-beta'!R352/'d-beta'!N352</f>
        <v>0.98761034233035183</v>
      </c>
      <c r="N352" s="39">
        <f>'d-beta'!R352/'d-beta'!P352</f>
        <v>0.9857087954140541</v>
      </c>
      <c r="O352" s="133" t="e">
        <f>'d-beta'!F352/'d-beta'!S352</f>
        <v>#N/A</v>
      </c>
      <c r="P352" s="39">
        <f>'d-beta'!S352/'d-beta'!G352</f>
        <v>0.87890069765925527</v>
      </c>
      <c r="Q352" s="39">
        <f>'d-beta'!H352/'d-beta'!N352</f>
        <v>0.86621257494796866</v>
      </c>
      <c r="T352" s="75" t="e">
        <f>1000*LN(D352)</f>
        <v>#N/A</v>
      </c>
      <c r="U352" s="75">
        <f>1000*LN(E352)</f>
        <v>15.736491153021507</v>
      </c>
      <c r="V352" s="75">
        <f>1000*LN(F352)</f>
        <v>-28.448954702038208</v>
      </c>
      <c r="W352" s="75">
        <f>1000*LN(G352)</f>
        <v>4.900332059033123</v>
      </c>
      <c r="X352" s="75">
        <f>1000*LN(H352)</f>
        <v>0.81570961915723983</v>
      </c>
      <c r="Y352" s="75">
        <f>1000*LN(I352)</f>
        <v>-1.9272579569174806</v>
      </c>
      <c r="Z352" s="75">
        <f>1000*LN(J352)</f>
        <v>3.4719516390045082</v>
      </c>
      <c r="AA352" s="75">
        <f>1000*LN(K352)</f>
        <v>-2.1773512234977948</v>
      </c>
      <c r="AB352" s="75" t="e">
        <f>1000*LN(L352)</f>
        <v>#N/A</v>
      </c>
      <c r="AC352" s="75">
        <f>1000*LN(M352)</f>
        <v>-12.467049380494135</v>
      </c>
      <c r="AD352" s="75">
        <f>1000*LN(N352)</f>
        <v>-14.394307337411583</v>
      </c>
      <c r="AE352" s="75" t="e">
        <f>1000*LN(O352)</f>
        <v>#N/A</v>
      </c>
      <c r="AF352" s="75">
        <f>1000*LN(P352)</f>
        <v>-129.08335962501076</v>
      </c>
      <c r="AG352" s="75">
        <f>1000*LN(Q352)</f>
        <v>-143.62493293459167</v>
      </c>
      <c r="AI352" s="40">
        <f>'d-beta'!T352/'d-beta'!Q352</f>
        <v>1.0069756006876605</v>
      </c>
      <c r="AJ352" s="40">
        <f>'d-beta'!Q352/'d-beta'!G352</f>
        <v>0.99782501748619457</v>
      </c>
      <c r="AK352" s="40">
        <f>'d-beta'!T352/'d-beta'!G352</f>
        <v>1.004785446364336</v>
      </c>
      <c r="AL352" s="40" t="e">
        <f>'d-beta'!T354/'d-beta'!F354</f>
        <v>#N/A</v>
      </c>
      <c r="AN352" s="4">
        <f>'d-beta'!U352/'d-beta'!W352</f>
        <v>0.99792203696884052</v>
      </c>
      <c r="AO352" s="4">
        <f>'d-beta'!W352/'d-beta'!P352</f>
        <v>0.99566739380473102</v>
      </c>
      <c r="AP352" s="4">
        <f>'d-beta'!P352/'d-beta'!Q352</f>
        <v>1.0034779858445653</v>
      </c>
      <c r="AQ352" s="4">
        <f>'d-beta'!Q352/'d-beta'!G352</f>
        <v>0.99782501748619457</v>
      </c>
      <c r="AR352" s="4">
        <f>'d-beta'!U352/'d-beta'!G352</f>
        <v>0.994885579704339</v>
      </c>
      <c r="AS352" s="4" t="e">
        <f>'d-beta'!U354/'d-beta'!F354</f>
        <v>#N/A</v>
      </c>
      <c r="AU352" s="53">
        <f t="shared" si="61"/>
        <v>6.9513837384725283</v>
      </c>
      <c r="AV352" s="12">
        <f t="shared" si="62"/>
        <v>-2.1773512234977948</v>
      </c>
      <c r="AW352" s="12">
        <f t="shared" si="63"/>
        <v>4.7740325149746408</v>
      </c>
      <c r="AX352" s="12" t="e">
        <f t="shared" si="59"/>
        <v>#N/A</v>
      </c>
      <c r="AY352" s="12"/>
      <c r="AZ352" s="53">
        <f t="shared" si="64"/>
        <v>-2.0801249918410241</v>
      </c>
      <c r="BA352" s="53">
        <f t="shared" si="65"/>
        <v>-4.342019131694193</v>
      </c>
      <c r="BB352" s="12">
        <f t="shared" si="66"/>
        <v>3.4719516390045082</v>
      </c>
      <c r="BC352" s="12">
        <f t="shared" si="67"/>
        <v>-2.1773512234977948</v>
      </c>
      <c r="BD352" s="12">
        <f t="shared" si="68"/>
        <v>-5.1275437080286244</v>
      </c>
      <c r="BE352" s="12" t="e">
        <f t="shared" si="60"/>
        <v>#N/A</v>
      </c>
    </row>
    <row r="353" spans="1:57" x14ac:dyDescent="0.2">
      <c r="A353" s="72">
        <f>'d-beta'!A353</f>
        <v>696</v>
      </c>
      <c r="B353" s="44">
        <f t="shared" si="58"/>
        <v>1.0318320177475107</v>
      </c>
      <c r="D353" s="40" t="e">
        <f>'d-beta'!F353/'d-beta'!J353</f>
        <v>#N/A</v>
      </c>
      <c r="E353" s="39">
        <f>'d-beta'!J353/'d-beta'!K353</f>
        <v>1.01583108175723</v>
      </c>
      <c r="F353" s="39">
        <f>'d-beta'!K353/'d-beta'!L353</f>
        <v>0.97200606956657076</v>
      </c>
      <c r="G353" s="39">
        <f>'d-beta'!L353/'d-beta'!M353</f>
        <v>1.0049395910175036</v>
      </c>
      <c r="H353" s="39">
        <f>'d-beta'!M353/'d-beta'!P353</f>
        <v>1.0007931730342057</v>
      </c>
      <c r="I353" s="39">
        <f>'d-beta'!N353/'d-beta'!P353</f>
        <v>0.99806054736461536</v>
      </c>
      <c r="J353" s="39">
        <f>'d-beta'!P353/'d-beta'!Q353</f>
        <v>1.0034594917112423</v>
      </c>
      <c r="K353" s="39">
        <f>'d-beta'!Q353/'d-beta'!G353</f>
        <v>0.99781737751237787</v>
      </c>
      <c r="L353" s="133" t="e">
        <f>'d-beta'!F353/'d-beta'!R353</f>
        <v>#N/A</v>
      </c>
      <c r="M353" s="39">
        <f>'d-beta'!R353/'d-beta'!N353</f>
        <v>0.98766295291926687</v>
      </c>
      <c r="N353" s="39">
        <f>'d-beta'!R353/'d-beta'!P353</f>
        <v>0.98574742740235577</v>
      </c>
      <c r="O353" s="133" t="e">
        <f>'d-beta'!F353/'d-beta'!S353</f>
        <v>#N/A</v>
      </c>
      <c r="P353" s="39">
        <f>'d-beta'!S353/'d-beta'!G353</f>
        <v>0.87927882041034888</v>
      </c>
      <c r="Q353" s="39">
        <f>'d-beta'!H353/'d-beta'!N353</f>
        <v>0.86682131538536933</v>
      </c>
      <c r="T353" s="75" t="e">
        <f>1000*LN(D353)</f>
        <v>#N/A</v>
      </c>
      <c r="U353" s="75">
        <f>1000*LN(E353)</f>
        <v>15.707077220915432</v>
      </c>
      <c r="V353" s="75">
        <f>1000*LN(F353)</f>
        <v>-28.393230131141998</v>
      </c>
      <c r="W353" s="75">
        <f>1000*LN(G353)</f>
        <v>4.9274312641594875</v>
      </c>
      <c r="X353" s="75">
        <f>1000*LN(H353)</f>
        <v>0.79285863871028084</v>
      </c>
      <c r="Y353" s="75">
        <f>1000*LN(I353)</f>
        <v>-1.9413358089249519</v>
      </c>
      <c r="Z353" s="75">
        <f>1000*LN(J353)</f>
        <v>3.4535214352434562</v>
      </c>
      <c r="AA353" s="75">
        <f>1000*LN(K353)</f>
        <v>-2.1850078796561148</v>
      </c>
      <c r="AB353" s="75" t="e">
        <f>1000*LN(L353)</f>
        <v>#N/A</v>
      </c>
      <c r="AC353" s="75">
        <f>1000*LN(M353)</f>
        <v>-12.413780205991548</v>
      </c>
      <c r="AD353" s="75">
        <f>1000*LN(N353)</f>
        <v>-14.35511601491655</v>
      </c>
      <c r="AE353" s="75" t="e">
        <f>1000*LN(O353)</f>
        <v>#N/A</v>
      </c>
      <c r="AF353" s="75">
        <f>1000*LN(P353)</f>
        <v>-128.65322976280129</v>
      </c>
      <c r="AG353" s="75">
        <f>1000*LN(Q353)</f>
        <v>-142.92241873007214</v>
      </c>
      <c r="AI353" s="40">
        <f>'d-beta'!T353/'d-beta'!Q353</f>
        <v>1.0069427123312349</v>
      </c>
      <c r="AJ353" s="40">
        <f>'d-beta'!Q353/'d-beta'!G353</f>
        <v>0.99781737751237787</v>
      </c>
      <c r="AK353" s="40">
        <f>'d-beta'!T353/'d-beta'!G353</f>
        <v>1.0047449365235535</v>
      </c>
      <c r="AL353" s="40" t="e">
        <f>'d-beta'!T355/'d-beta'!F355</f>
        <v>#N/A</v>
      </c>
      <c r="AN353" s="4">
        <f>'d-beta'!U353/'d-beta'!W353</f>
        <v>0.99792757307015556</v>
      </c>
      <c r="AO353" s="4">
        <f>'d-beta'!W353/'d-beta'!P353</f>
        <v>0.99569541752283208</v>
      </c>
      <c r="AP353" s="4">
        <f>'d-beta'!P353/'d-beta'!Q353</f>
        <v>1.0034594917112423</v>
      </c>
      <c r="AQ353" s="4">
        <f>'d-beta'!Q353/'d-beta'!G353</f>
        <v>0.99781737751237787</v>
      </c>
      <c r="AR353" s="4">
        <f>'d-beta'!U353/'d-beta'!G353</f>
        <v>0.99489314685260011</v>
      </c>
      <c r="AS353" s="4" t="e">
        <f>'d-beta'!U355/'d-beta'!F355</f>
        <v>#N/A</v>
      </c>
      <c r="AU353" s="53">
        <f t="shared" si="61"/>
        <v>6.9187226754930791</v>
      </c>
      <c r="AV353" s="12">
        <f t="shared" si="62"/>
        <v>-2.1850078796561148</v>
      </c>
      <c r="AW353" s="12">
        <f t="shared" si="63"/>
        <v>4.7337147958369066</v>
      </c>
      <c r="AX353" s="12" t="e">
        <f t="shared" si="59"/>
        <v>#N/A</v>
      </c>
      <c r="AY353" s="12"/>
      <c r="AZ353" s="53">
        <f t="shared" si="64"/>
        <v>-2.0745773781458761</v>
      </c>
      <c r="BA353" s="53">
        <f t="shared" si="65"/>
        <v>-4.3138738656045499</v>
      </c>
      <c r="BB353" s="12">
        <f t="shared" si="66"/>
        <v>3.4535214352434562</v>
      </c>
      <c r="BC353" s="12">
        <f t="shared" si="67"/>
        <v>-2.1850078796561148</v>
      </c>
      <c r="BD353" s="12">
        <f t="shared" si="68"/>
        <v>-5.1199376881630467</v>
      </c>
      <c r="BE353" s="12" t="e">
        <f t="shared" si="60"/>
        <v>#N/A</v>
      </c>
    </row>
    <row r="354" spans="1:57" x14ac:dyDescent="0.2">
      <c r="A354" s="72">
        <f>'d-beta'!A354</f>
        <v>698</v>
      </c>
      <c r="B354" s="44">
        <f t="shared" si="58"/>
        <v>1.0297070483447459</v>
      </c>
      <c r="D354" s="40" t="e">
        <f>'d-beta'!F354/'d-beta'!J354</f>
        <v>#N/A</v>
      </c>
      <c r="E354" s="39">
        <f>'d-beta'!J354/'d-beta'!K354</f>
        <v>1.0157874341911861</v>
      </c>
      <c r="F354" s="39">
        <f>'d-beta'!K354/'d-beta'!L354</f>
        <v>0.97207356990699856</v>
      </c>
      <c r="G354" s="39">
        <f>'d-beta'!L354/'d-beta'!M354</f>
        <v>1.0049603174603174</v>
      </c>
      <c r="H354" s="39">
        <f>'d-beta'!M354/'d-beta'!P354</f>
        <v>1.0007745952609473</v>
      </c>
      <c r="I354" s="39">
        <f>'d-beta'!N354/'d-beta'!P354</f>
        <v>0.99804430742665384</v>
      </c>
      <c r="J354" s="39">
        <f>'d-beta'!P354/'d-beta'!Q354</f>
        <v>1.0034343164876423</v>
      </c>
      <c r="K354" s="39">
        <f>'d-beta'!Q354/'d-beta'!G354</f>
        <v>0.99781192637398464</v>
      </c>
      <c r="L354" s="133" t="e">
        <f>'d-beta'!F354/'d-beta'!R354</f>
        <v>#N/A</v>
      </c>
      <c r="M354" s="39">
        <f>'d-beta'!R354/'d-beta'!N354</f>
        <v>0.98772235238681139</v>
      </c>
      <c r="N354" s="39">
        <f>'d-beta'!R354/'d-beta'!P354</f>
        <v>0.98579067111772056</v>
      </c>
      <c r="O354" s="133" t="e">
        <f>'d-beta'!F354/'d-beta'!S354</f>
        <v>#N/A</v>
      </c>
      <c r="P354" s="39">
        <f>'d-beta'!S354/'d-beta'!G354</f>
        <v>0.87964658487456515</v>
      </c>
      <c r="Q354" s="39">
        <f>'d-beta'!H354/'d-beta'!N354</f>
        <v>0.8674262752130264</v>
      </c>
      <c r="T354" s="75" t="e">
        <f>1000*LN(D354)</f>
        <v>#N/A</v>
      </c>
      <c r="U354" s="75">
        <f>1000*LN(E354)</f>
        <v>15.664108951323488</v>
      </c>
      <c r="V354" s="75">
        <f>1000*LN(F354)</f>
        <v>-28.323788181250279</v>
      </c>
      <c r="W354" s="75">
        <f>1000*LN(G354)</f>
        <v>4.9480556173694374</v>
      </c>
      <c r="X354" s="75">
        <f>1000*LN(H354)</f>
        <v>0.77429541686665715</v>
      </c>
      <c r="Y354" s="75">
        <f>1000*LN(I354)</f>
        <v>-1.9576074370640175</v>
      </c>
      <c r="Z354" s="75">
        <f>1000*LN(J354)</f>
        <v>3.4284326901404651</v>
      </c>
      <c r="AA354" s="75">
        <f>1000*LN(K354)</f>
        <v>-2.1904709567743237</v>
      </c>
      <c r="AB354" s="75" t="e">
        <f>1000*LN(L354)</f>
        <v>#N/A</v>
      </c>
      <c r="AC354" s="75">
        <f>1000*LN(M354)</f>
        <v>-12.3536405791523</v>
      </c>
      <c r="AD354" s="75">
        <f>1000*LN(N354)</f>
        <v>-14.311248016216256</v>
      </c>
      <c r="AE354" s="75" t="e">
        <f>1000*LN(O354)</f>
        <v>#N/A</v>
      </c>
      <c r="AF354" s="75">
        <f>1000*LN(P354)</f>
        <v>-128.23506027309995</v>
      </c>
      <c r="AG354" s="75">
        <f>1000*LN(Q354)</f>
        <v>-142.2247561177964</v>
      </c>
      <c r="AI354" s="40">
        <f>'d-beta'!T354/'d-beta'!Q354</f>
        <v>1.0069074297666811</v>
      </c>
      <c r="AJ354" s="40">
        <f>'d-beta'!Q354/'d-beta'!G354</f>
        <v>0.99781192637398464</v>
      </c>
      <c r="AK354" s="40">
        <f>'d-beta'!T354/'d-beta'!G354</f>
        <v>1.0047042421757697</v>
      </c>
      <c r="AL354" s="40" t="e">
        <f>'d-beta'!T356/'d-beta'!F356</f>
        <v>#DIV/0!</v>
      </c>
      <c r="AN354" s="4">
        <f>'d-beta'!U354/'d-beta'!W354</f>
        <v>0.99793531143714176</v>
      </c>
      <c r="AO354" s="4">
        <f>'d-beta'!W354/'d-beta'!P354</f>
        <v>0.99572140997623815</v>
      </c>
      <c r="AP354" s="4">
        <f>'d-beta'!P354/'d-beta'!Q354</f>
        <v>1.0034343164876423</v>
      </c>
      <c r="AQ354" s="4">
        <f>'d-beta'!Q354/'d-beta'!G354</f>
        <v>0.99781192637398464</v>
      </c>
      <c r="AR354" s="4">
        <f>'d-beta'!U354/'d-beta'!G354</f>
        <v>0.99489643703758113</v>
      </c>
      <c r="AS354" s="4" t="e">
        <f>'d-beta'!U356/'d-beta'!F356</f>
        <v>#DIV/0!</v>
      </c>
      <c r="AU354" s="53">
        <f t="shared" si="61"/>
        <v>6.8836827648067578</v>
      </c>
      <c r="AV354" s="12">
        <f t="shared" si="62"/>
        <v>-2.1904709567743237</v>
      </c>
      <c r="AW354" s="12">
        <f t="shared" si="63"/>
        <v>4.6932118080324008</v>
      </c>
      <c r="AX354" s="12" t="e">
        <f t="shared" si="59"/>
        <v>#DIV/0!</v>
      </c>
      <c r="AY354" s="12"/>
      <c r="AZ354" s="53">
        <f t="shared" si="64"/>
        <v>-2.0668229707200898</v>
      </c>
      <c r="BA354" s="53">
        <f t="shared" si="65"/>
        <v>-4.2877693825564851</v>
      </c>
      <c r="BB354" s="12">
        <f t="shared" si="66"/>
        <v>3.4284326901404651</v>
      </c>
      <c r="BC354" s="12">
        <f t="shared" si="67"/>
        <v>-2.1904709567743237</v>
      </c>
      <c r="BD354" s="12">
        <f t="shared" si="68"/>
        <v>-5.1166306199105431</v>
      </c>
      <c r="BE354" s="12" t="e">
        <f t="shared" si="60"/>
        <v>#DIV/0!</v>
      </c>
    </row>
    <row r="355" spans="1:57" x14ac:dyDescent="0.2">
      <c r="A355" s="72">
        <f>'d-beta'!A355</f>
        <v>700</v>
      </c>
      <c r="B355" s="44">
        <f t="shared" si="58"/>
        <v>1.0275908133381289</v>
      </c>
      <c r="D355" s="40" t="e">
        <f>'d-beta'!F355/'d-beta'!J355</f>
        <v>#N/A</v>
      </c>
      <c r="E355" s="39">
        <f>'d-beta'!J355/'d-beta'!K355</f>
        <v>1.0157570404865612</v>
      </c>
      <c r="F355" s="39">
        <f>'d-beta'!K355/'d-beta'!L355</f>
        <v>0.97212863108324332</v>
      </c>
      <c r="G355" s="39">
        <f>'d-beta'!L355/'d-beta'!M355</f>
        <v>1.0049876126788644</v>
      </c>
      <c r="H355" s="39">
        <f>'d-beta'!M355/'d-beta'!P355</f>
        <v>1.0007494088257913</v>
      </c>
      <c r="I355" s="39">
        <f>'d-beta'!N355/'d-beta'!P355</f>
        <v>0.9980280434483767</v>
      </c>
      <c r="J355" s="39">
        <f>'d-beta'!P355/'d-beta'!Q355</f>
        <v>1.0034134181099112</v>
      </c>
      <c r="K355" s="39">
        <f>'d-beta'!Q355/'d-beta'!G355</f>
        <v>0.99780864960185101</v>
      </c>
      <c r="L355" s="133" t="e">
        <f>'d-beta'!F355/'d-beta'!R355</f>
        <v>#N/A</v>
      </c>
      <c r="M355" s="39">
        <f>'d-beta'!R355/'d-beta'!N355</f>
        <v>0.98777554190727757</v>
      </c>
      <c r="N355" s="39">
        <f>'d-beta'!R355/'d-beta'!P355</f>
        <v>0.98582769145588023</v>
      </c>
      <c r="O355" s="133" t="e">
        <f>'d-beta'!F355/'d-beta'!S355</f>
        <v>#N/A</v>
      </c>
      <c r="P355" s="39">
        <f>'d-beta'!S355/'d-beta'!G355</f>
        <v>0.88002279291847596</v>
      </c>
      <c r="Q355" s="39">
        <f>'d-beta'!H355/'d-beta'!N355</f>
        <v>0.86802828995234749</v>
      </c>
      <c r="T355" s="75" t="e">
        <f>1000*LN(D355)</f>
        <v>#N/A</v>
      </c>
      <c r="U355" s="75">
        <f>1000*LN(E355)</f>
        <v>15.634187179975642</v>
      </c>
      <c r="V355" s="75">
        <f>1000*LN(F355)</f>
        <v>-28.267146772006484</v>
      </c>
      <c r="W355" s="75">
        <f>1000*LN(G355)</f>
        <v>4.9752157424048447</v>
      </c>
      <c r="X355" s="75">
        <f>1000*LN(H355)</f>
        <v>0.7491281592111656</v>
      </c>
      <c r="Y355" s="75">
        <f>1000*LN(I355)</f>
        <v>-1.9739034177887367</v>
      </c>
      <c r="Z355" s="75">
        <f>1000*LN(J355)</f>
        <v>3.407605621527857</v>
      </c>
      <c r="AA355" s="75">
        <f>1000*LN(K355)</f>
        <v>-2.1937549198413331</v>
      </c>
      <c r="AB355" s="75" t="e">
        <f>1000*LN(L355)</f>
        <v>#N/A</v>
      </c>
      <c r="AC355" s="75">
        <f>1000*LN(M355)</f>
        <v>-12.299791348907448</v>
      </c>
      <c r="AD355" s="75">
        <f>1000*LN(N355)</f>
        <v>-14.27369476669621</v>
      </c>
      <c r="AE355" s="75" t="e">
        <f>1000*LN(O355)</f>
        <v>#N/A</v>
      </c>
      <c r="AF355" s="75">
        <f>1000*LN(P355)</f>
        <v>-127.80747080158847</v>
      </c>
      <c r="AG355" s="75">
        <f>1000*LN(Q355)</f>
        <v>-141.53097274189878</v>
      </c>
      <c r="AI355" s="40">
        <f>'d-beta'!T355/'d-beta'!Q355</f>
        <v>1.0068741660655003</v>
      </c>
      <c r="AJ355" s="40">
        <f>'d-beta'!Q355/'d-beta'!G355</f>
        <v>0.99780864960185101</v>
      </c>
      <c r="AK355" s="40">
        <f>'d-beta'!T355/'d-beta'!G355</f>
        <v>1.0046677519608067</v>
      </c>
      <c r="AL355" s="40" t="e">
        <f>'d-beta'!T357/'d-beta'!F357</f>
        <v>#DIV/0!</v>
      </c>
      <c r="AN355" s="4">
        <f>'d-beta'!U355/'d-beta'!W355</f>
        <v>0.99793874192681853</v>
      </c>
      <c r="AO355" s="4">
        <f>'d-beta'!W355/'d-beta'!P355</f>
        <v>0.99574752958046953</v>
      </c>
      <c r="AP355" s="4">
        <f>'d-beta'!P355/'d-beta'!Q355</f>
        <v>1.0034134181099112</v>
      </c>
      <c r="AQ355" s="4">
        <f>'d-beta'!Q355/'d-beta'!G355</f>
        <v>0.99780864960185101</v>
      </c>
      <c r="AR355" s="4">
        <f>'d-beta'!U355/'d-beta'!G355</f>
        <v>0.99490196673222042</v>
      </c>
      <c r="AS355" s="4" t="e">
        <f>'d-beta'!U357/'d-beta'!F357</f>
        <v>#DIV/0!</v>
      </c>
      <c r="AU355" s="53">
        <f t="shared" si="61"/>
        <v>6.8506467084114568</v>
      </c>
      <c r="AV355" s="12">
        <f t="shared" si="62"/>
        <v>-2.1937549198413331</v>
      </c>
      <c r="AW355" s="12">
        <f t="shared" si="63"/>
        <v>4.6568917885701175</v>
      </c>
      <c r="AX355" s="12" t="e">
        <f t="shared" si="59"/>
        <v>#DIV/0!</v>
      </c>
      <c r="AY355" s="12"/>
      <c r="AZ355" s="53">
        <f t="shared" si="64"/>
        <v>-2.0633853894047842</v>
      </c>
      <c r="BA355" s="53">
        <f t="shared" si="65"/>
        <v>-4.2615378870869236</v>
      </c>
      <c r="BB355" s="12">
        <f t="shared" si="66"/>
        <v>3.407605621527857</v>
      </c>
      <c r="BC355" s="12">
        <f t="shared" si="67"/>
        <v>-2.1937549198413331</v>
      </c>
      <c r="BD355" s="12">
        <f t="shared" si="68"/>
        <v>-5.1110725748052372</v>
      </c>
      <c r="BE355" s="12" t="e">
        <f t="shared" si="60"/>
        <v>#DIV/0!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354"/>
  <sheetViews>
    <sheetView zoomScale="93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8" sqref="C18:I18"/>
    </sheetView>
  </sheetViews>
  <sheetFormatPr baseColWidth="10" defaultColWidth="9.1640625" defaultRowHeight="15" x14ac:dyDescent="0.2"/>
  <cols>
    <col min="1" max="11" width="9.1640625" style="43"/>
    <col min="12" max="19" width="9.1640625" style="75"/>
    <col min="20" max="20" width="9.1640625" style="43"/>
    <col min="21" max="21" width="10.83203125" style="43" bestFit="1" customWidth="1"/>
    <col min="22" max="22" width="9.1640625" style="43"/>
    <col min="23" max="23" width="12.6640625" style="43" customWidth="1"/>
    <col min="24" max="24" width="11.5" style="43" bestFit="1" customWidth="1"/>
    <col min="25" max="26" width="15.5" style="43" customWidth="1"/>
    <col min="27" max="27" width="9.1640625" style="43"/>
    <col min="28" max="28" width="17.6640625" style="43" customWidth="1"/>
    <col min="29" max="29" width="13.33203125" style="43" customWidth="1"/>
    <col min="30" max="31" width="11.5" style="43" bestFit="1" customWidth="1"/>
    <col min="32" max="35" width="12.1640625" style="43" customWidth="1"/>
    <col min="36" max="36" width="9.1640625" style="43"/>
    <col min="37" max="37" width="12.83203125" style="75" customWidth="1"/>
    <col min="38" max="38" width="9.1640625" style="75"/>
    <col min="39" max="40" width="14.5" style="75" customWidth="1"/>
    <col min="41" max="41" width="9.1640625" style="43"/>
    <col min="42" max="42" width="17.83203125" style="43" customWidth="1"/>
    <col min="43" max="43" width="15.6640625" style="43" customWidth="1"/>
    <col min="44" max="45" width="9.1640625" style="43"/>
    <col min="46" max="48" width="12.5" style="43" customWidth="1"/>
    <col min="49" max="16384" width="9.1640625" style="43"/>
  </cols>
  <sheetData>
    <row r="1" spans="1:49" x14ac:dyDescent="0.2">
      <c r="A1" s="43" t="s">
        <v>172</v>
      </c>
      <c r="C1" s="84" t="s">
        <v>121</v>
      </c>
      <c r="D1" s="84" t="s">
        <v>95</v>
      </c>
      <c r="E1" s="84" t="s">
        <v>96</v>
      </c>
      <c r="F1" s="84" t="s">
        <v>88</v>
      </c>
      <c r="G1" s="84" t="s">
        <v>115</v>
      </c>
      <c r="H1" s="84" t="s">
        <v>98</v>
      </c>
      <c r="I1" s="84" t="s">
        <v>118</v>
      </c>
      <c r="L1" s="75" t="s">
        <v>121</v>
      </c>
      <c r="M1" s="75" t="s">
        <v>95</v>
      </c>
      <c r="N1" s="75" t="s">
        <v>96</v>
      </c>
      <c r="O1" s="75" t="s">
        <v>88</v>
      </c>
      <c r="P1" s="75" t="s">
        <v>115</v>
      </c>
      <c r="Q1" s="75" t="s">
        <v>98</v>
      </c>
      <c r="R1" s="75" t="s">
        <v>118</v>
      </c>
      <c r="W1" s="43" t="s">
        <v>168</v>
      </c>
      <c r="AB1" s="43" t="s">
        <v>245</v>
      </c>
      <c r="AC1" s="43" t="s">
        <v>109</v>
      </c>
      <c r="AP1" s="43" t="s">
        <v>245</v>
      </c>
      <c r="AQ1" s="43" t="s">
        <v>109</v>
      </c>
    </row>
    <row r="2" spans="1:49" s="85" customFormat="1" ht="32" x14ac:dyDescent="0.2">
      <c r="C2" s="85">
        <v>1</v>
      </c>
      <c r="D2" s="85">
        <v>2</v>
      </c>
      <c r="E2" s="85">
        <v>3</v>
      </c>
      <c r="F2" s="85">
        <v>4</v>
      </c>
      <c r="G2" s="85">
        <v>5</v>
      </c>
      <c r="H2" s="85">
        <v>6</v>
      </c>
      <c r="I2" s="85">
        <v>7</v>
      </c>
      <c r="J2" s="85" t="s">
        <v>5</v>
      </c>
      <c r="L2" s="86">
        <v>1</v>
      </c>
      <c r="M2" s="86">
        <v>2</v>
      </c>
      <c r="N2" s="86">
        <v>3</v>
      </c>
      <c r="O2" s="86">
        <v>4</v>
      </c>
      <c r="P2" s="86">
        <v>5</v>
      </c>
      <c r="Q2" s="86">
        <v>6</v>
      </c>
      <c r="R2" s="86">
        <v>7</v>
      </c>
      <c r="S2" s="74" t="s">
        <v>5</v>
      </c>
      <c r="U2" s="85" t="s">
        <v>16</v>
      </c>
      <c r="W2" s="85" t="s">
        <v>104</v>
      </c>
      <c r="X2" s="85">
        <v>7</v>
      </c>
      <c r="Y2" s="85" t="s">
        <v>107</v>
      </c>
      <c r="Z2" s="85" t="s">
        <v>110</v>
      </c>
      <c r="AB2" s="85" t="s">
        <v>232</v>
      </c>
      <c r="AC2" s="85" t="s">
        <v>105</v>
      </c>
      <c r="AD2" s="85">
        <v>6</v>
      </c>
      <c r="AE2" s="85">
        <v>7</v>
      </c>
      <c r="AF2" s="85" t="s">
        <v>106</v>
      </c>
      <c r="AG2" s="85" t="s">
        <v>173</v>
      </c>
      <c r="AH2" s="85" t="s">
        <v>174</v>
      </c>
      <c r="AI2" s="85" t="s">
        <v>111</v>
      </c>
      <c r="AK2" s="74" t="s">
        <v>104</v>
      </c>
      <c r="AL2" s="86">
        <v>7</v>
      </c>
      <c r="AM2" s="74" t="s">
        <v>107</v>
      </c>
      <c r="AN2" s="85" t="s">
        <v>110</v>
      </c>
      <c r="AP2" s="85" t="s">
        <v>232</v>
      </c>
      <c r="AQ2" s="85" t="s">
        <v>105</v>
      </c>
      <c r="AR2" s="85">
        <v>6</v>
      </c>
      <c r="AS2" s="85">
        <v>7</v>
      </c>
      <c r="AT2" s="85" t="s">
        <v>106</v>
      </c>
      <c r="AU2" s="85" t="s">
        <v>173</v>
      </c>
      <c r="AV2" s="85" t="s">
        <v>174</v>
      </c>
      <c r="AW2" s="85" t="s">
        <v>111</v>
      </c>
    </row>
    <row r="3" spans="1:49" x14ac:dyDescent="0.2">
      <c r="A3" s="43">
        <f>'13c-beta'!A5</f>
        <v>0</v>
      </c>
      <c r="C3" s="45">
        <f>'13c-beta'!E5/'13c-beta'!H5</f>
        <v>1.0148678551005692</v>
      </c>
      <c r="D3" s="45">
        <f>'13c-beta'!H5/'13c-beta'!I5</f>
        <v>1.0057596772580271</v>
      </c>
      <c r="E3" s="45">
        <f>'13c-beta'!I5/'13c-beta'!J5</f>
        <v>0.99608116635116728</v>
      </c>
      <c r="F3" s="45">
        <f>'13c-beta'!J5/'13c-beta'!K5</f>
        <v>1.0193210957930281</v>
      </c>
      <c r="G3" s="45">
        <f>'13c-beta'!K5/'13c-beta'!L5</f>
        <v>1.0186907830644953</v>
      </c>
      <c r="H3" s="45">
        <f>'13c-beta'!L5/'13c-beta'!M5</f>
        <v>1.0205081733560908</v>
      </c>
      <c r="I3" s="45">
        <f>'13c-beta'!M5/'13c-beta'!F5</f>
        <v>1.0036202451170839</v>
      </c>
      <c r="J3" s="45">
        <f>'13c-beta'!E5/'13c-beta'!F5</f>
        <v>1.081278917811606</v>
      </c>
      <c r="L3" s="75">
        <f>1000*LN(C3)</f>
        <v>14.758411998890434</v>
      </c>
      <c r="M3" s="75">
        <f t="shared" ref="M3:R3" si="0">1000*LN(D3)</f>
        <v>5.7431537333885849</v>
      </c>
      <c r="N3" s="75">
        <f t="shared" si="0"/>
        <v>-3.9265323974085029</v>
      </c>
      <c r="O3" s="75">
        <f t="shared" si="0"/>
        <v>19.136813331470819</v>
      </c>
      <c r="P3" s="75">
        <f t="shared" si="0"/>
        <v>18.518256830236677</v>
      </c>
      <c r="Q3" s="75">
        <f t="shared" si="0"/>
        <v>20.300712403833053</v>
      </c>
      <c r="R3" s="75">
        <f t="shared" si="0"/>
        <v>3.6137078027660747</v>
      </c>
      <c r="S3" s="75">
        <f>1000*LN(J3)</f>
        <v>78.14452370317737</v>
      </c>
      <c r="U3" s="44">
        <f>'13c-beta'!Y5</f>
        <v>78.524816557194896</v>
      </c>
      <c r="W3" s="39">
        <f>'13c-beta'!N5/'13c-beta'!M5</f>
        <v>1.0210448522813254</v>
      </c>
      <c r="X3" s="39">
        <f>I3</f>
        <v>1.0036202451170839</v>
      </c>
      <c r="Y3" s="39">
        <f>X3*W3</f>
        <v>1.0247412849221205</v>
      </c>
      <c r="Z3" s="39">
        <f>'13c-beta'!N5/'13c-beta'!E5</f>
        <v>0.94771225818042248</v>
      </c>
      <c r="AA3" s="39"/>
      <c r="AB3" s="39">
        <f>'13c-beta'!O5/'13c-beta'!Q5</f>
        <v>0.9995673168452206</v>
      </c>
      <c r="AC3" s="39">
        <f>'13c-beta'!Q5/'13c-beta'!L5</f>
        <v>0.99624977369324019</v>
      </c>
      <c r="AD3" s="39">
        <f t="shared" ref="AD3:AD66" si="1">H3</f>
        <v>1.0205081733560908</v>
      </c>
      <c r="AE3" s="39">
        <f t="shared" ref="AE3:AE66" si="2">I3</f>
        <v>1.0036202451170839</v>
      </c>
      <c r="AF3" s="39">
        <f t="shared" ref="AF3:AF66" si="3">PRODUCT(AB3:AE3)</f>
        <v>1.0199201780101013</v>
      </c>
      <c r="AG3" s="39">
        <f>'13c-beta'!R5/'13c-beta'!S5</f>
        <v>1.0231374873010499</v>
      </c>
      <c r="AH3" s="39">
        <f>'13c-beta'!S5/'13c-beta'!E5</f>
        <v>0.96458348644830438</v>
      </c>
      <c r="AI3" s="39">
        <f>'13c-beta'!R5/'13c-beta'!E5</f>
        <v>0.98690152461680436</v>
      </c>
      <c r="AK3" s="75">
        <f t="shared" ref="AK3:AK66" si="4">1000*LN(W3)</f>
        <v>20.826467974085123</v>
      </c>
      <c r="AL3" s="75">
        <f t="shared" ref="AL3:AL66" si="5">1000*LN(X3)</f>
        <v>3.6137078027660747</v>
      </c>
      <c r="AM3" s="75">
        <f t="shared" ref="AM3:AM66" si="6">1000*LN(Y3)</f>
        <v>24.440175776851166</v>
      </c>
      <c r="AN3" s="75">
        <f t="shared" ref="AN3:AN66" si="7">1000*LN(Z3)</f>
        <v>-53.704347926326093</v>
      </c>
      <c r="AO3" s="44"/>
      <c r="AP3" s="75">
        <f t="shared" ref="AP3:AP66" si="8">1000*LN(AB3)</f>
        <v>-0.43277678914593187</v>
      </c>
      <c r="AQ3" s="75">
        <f t="shared" ref="AQ3:AW3" si="9">1000*LN(AC3)</f>
        <v>-3.7572760363426321</v>
      </c>
      <c r="AR3" s="75">
        <f t="shared" si="9"/>
        <v>20.300712403833053</v>
      </c>
      <c r="AS3" s="75">
        <f t="shared" si="9"/>
        <v>3.6137078027660747</v>
      </c>
      <c r="AT3" s="75">
        <f t="shared" si="9"/>
        <v>19.724367381110547</v>
      </c>
      <c r="AU3" s="75">
        <f t="shared" si="9"/>
        <v>22.873874127840345</v>
      </c>
      <c r="AV3" s="75">
        <f t="shared" si="9"/>
        <v>-36.058891078812103</v>
      </c>
      <c r="AW3" s="75">
        <f t="shared" si="9"/>
        <v>-13.185016950971884</v>
      </c>
    </row>
    <row r="4" spans="1:49" x14ac:dyDescent="0.2">
      <c r="A4" s="43">
        <f>'13c-beta'!A6</f>
        <v>2</v>
      </c>
      <c r="C4" s="39">
        <f>'13c-beta'!E6/'13c-beta'!H6</f>
        <v>1.0147875688107673</v>
      </c>
      <c r="D4" s="39">
        <f>'13c-beta'!H6/'13c-beta'!I6</f>
        <v>1.0057452547369123</v>
      </c>
      <c r="E4" s="39">
        <f>'13c-beta'!I6/'13c-beta'!J6</f>
        <v>0.99612367635193033</v>
      </c>
      <c r="F4" s="39">
        <f>'13c-beta'!J6/'13c-beta'!K6</f>
        <v>1.0191508842130248</v>
      </c>
      <c r="G4" s="39">
        <f>'13c-beta'!K6/'13c-beta'!L6</f>
        <v>1.0184332990856737</v>
      </c>
      <c r="H4" s="39">
        <f>'13c-beta'!L6/'13c-beta'!M6</f>
        <v>1.0202961618759856</v>
      </c>
      <c r="I4" s="39">
        <f>'13c-beta'!M6/'13c-beta'!F6</f>
        <v>1.0034651321081616</v>
      </c>
      <c r="J4" s="39">
        <f>'13c-beta'!E6/'13c-beta'!F6</f>
        <v>1.0803786894375347</v>
      </c>
      <c r="L4" s="75">
        <f t="shared" ref="L4:L67" si="10">1000*LN(C4)</f>
        <v>14.679298777111045</v>
      </c>
      <c r="M4" s="75">
        <f t="shared" ref="M4:M67" si="11">1000*LN(D4)</f>
        <v>5.7288137028119124</v>
      </c>
      <c r="N4" s="75">
        <f t="shared" ref="N4:N67" si="12">1000*LN(E4)</f>
        <v>-3.8838560622663545</v>
      </c>
      <c r="O4" s="75">
        <f t="shared" ref="O4:O67" si="13">1000*LN(F4)</f>
        <v>18.969814145739186</v>
      </c>
      <c r="P4" s="75">
        <f t="shared" ref="P4:P67" si="14">1000*LN(G4)</f>
        <v>18.265465179056505</v>
      </c>
      <c r="Q4" s="75">
        <f t="shared" ref="Q4:Q67" si="15">1000*LN(H4)</f>
        <v>20.092939931766271</v>
      </c>
      <c r="R4" s="75">
        <f t="shared" ref="R4:R67" si="16">1000*LN(I4)</f>
        <v>3.4591423707308935</v>
      </c>
      <c r="S4" s="75">
        <f t="shared" ref="S4:S67" si="17">1000*LN(J4)</f>
        <v>77.31161804494964</v>
      </c>
      <c r="U4" s="44">
        <f>'13c-beta'!Y6</f>
        <v>77.694484058014297</v>
      </c>
      <c r="W4" s="39">
        <f>'13c-beta'!N6/'13c-beta'!M6</f>
        <v>1.0208775623463915</v>
      </c>
      <c r="X4" s="39">
        <f t="shared" ref="X4:X67" si="18">I4</f>
        <v>1.0034651321081616</v>
      </c>
      <c r="Y4" s="39">
        <f t="shared" ref="Y4:Y67" si="19">X4*W4</f>
        <v>1.0244150379661796</v>
      </c>
      <c r="Z4" s="39">
        <f>'13c-beta'!N6/'13c-beta'!E6</f>
        <v>0.94819996727213218</v>
      </c>
      <c r="AA4" s="39"/>
      <c r="AB4" s="39">
        <f>'13c-beta'!O6/'13c-beta'!Q6</f>
        <v>0.99956670190824481</v>
      </c>
      <c r="AC4" s="39">
        <f>'13c-beta'!Q6/'13c-beta'!L6</f>
        <v>0.99629607245538443</v>
      </c>
      <c r="AD4" s="39">
        <f t="shared" si="1"/>
        <v>1.0202961618759856</v>
      </c>
      <c r="AE4" s="39">
        <f t="shared" si="2"/>
        <v>1.0034651321081616</v>
      </c>
      <c r="AF4" s="39">
        <f t="shared" si="3"/>
        <v>1.0195974435811079</v>
      </c>
      <c r="AG4" s="39">
        <f>'13c-beta'!R6/'13c-beta'!S6</f>
        <v>1.0229319673660464</v>
      </c>
      <c r="AH4" s="39">
        <f>'13c-beta'!S6/'13c-beta'!E6</f>
        <v>0.96476845033546077</v>
      </c>
      <c r="AI4" s="39">
        <f>'13c-beta'!R6/'13c-beta'!E6</f>
        <v>0.98689248895434467</v>
      </c>
      <c r="AK4" s="75">
        <f t="shared" si="4"/>
        <v>20.662612644313782</v>
      </c>
      <c r="AL4" s="75">
        <f t="shared" si="5"/>
        <v>3.4591423707308935</v>
      </c>
      <c r="AM4" s="75">
        <f t="shared" si="6"/>
        <v>24.121755015044599</v>
      </c>
      <c r="AN4" s="75">
        <f t="shared" si="7"/>
        <v>-53.189863029905197</v>
      </c>
      <c r="AO4" s="44"/>
      <c r="AP4" s="75">
        <f t="shared" si="8"/>
        <v>-0.43339199249899979</v>
      </c>
      <c r="AQ4" s="75">
        <f t="shared" ref="AQ4:AQ67" si="20">1000*LN(AC4)</f>
        <v>-3.710804069595107</v>
      </c>
      <c r="AR4" s="75">
        <f t="shared" ref="AR4:AR67" si="21">1000*LN(AD4)</f>
        <v>20.092939931766271</v>
      </c>
      <c r="AS4" s="75">
        <f t="shared" ref="AS4:AS67" si="22">1000*LN(AE4)</f>
        <v>3.4591423707308935</v>
      </c>
      <c r="AT4" s="75">
        <f t="shared" ref="AT4:AT67" si="23">1000*LN(AF4)</f>
        <v>19.407886240403066</v>
      </c>
      <c r="AU4" s="75">
        <f t="shared" ref="AU4:AU67" si="24">1000*LN(AG4)</f>
        <v>22.672981694569415</v>
      </c>
      <c r="AV4" s="75">
        <f t="shared" ref="AV4:AV67" si="25">1000*LN(AH4)</f>
        <v>-35.867154274140404</v>
      </c>
      <c r="AW4" s="75">
        <f t="shared" ref="AW4:AW67" si="26">1000*LN(AI4)</f>
        <v>-13.194172579571044</v>
      </c>
    </row>
    <row r="5" spans="1:49" x14ac:dyDescent="0.2">
      <c r="A5" s="43">
        <f>'13c-beta'!A7</f>
        <v>4</v>
      </c>
      <c r="C5" s="39">
        <f>'13c-beta'!E7/'13c-beta'!H7</f>
        <v>1.0147064939818164</v>
      </c>
      <c r="D5" s="39">
        <f>'13c-beta'!H7/'13c-beta'!I7</f>
        <v>1.0057221734220105</v>
      </c>
      <c r="E5" s="39">
        <f>'13c-beta'!I7/'13c-beta'!J7</f>
        <v>0.99617480874043696</v>
      </c>
      <c r="F5" s="39">
        <f>'13c-beta'!J7/'13c-beta'!K7</f>
        <v>1.0189880942271436</v>
      </c>
      <c r="G5" s="39">
        <f>'13c-beta'!K7/'13c-beta'!L7</f>
        <v>1.0181745867054022</v>
      </c>
      <c r="H5" s="39">
        <f>'13c-beta'!L7/'13c-beta'!M7</f>
        <v>1.020083084169026</v>
      </c>
      <c r="I5" s="39">
        <f>'13c-beta'!M7/'13c-beta'!F7</f>
        <v>1.003327345291718</v>
      </c>
      <c r="J5" s="39">
        <f>'13c-beta'!E7/'13c-beta'!F7</f>
        <v>1.0795023140978557</v>
      </c>
      <c r="L5" s="75">
        <f t="shared" si="10"/>
        <v>14.599402185659695</v>
      </c>
      <c r="M5" s="75">
        <f t="shared" si="11"/>
        <v>5.705863975086074</v>
      </c>
      <c r="N5" s="75">
        <f t="shared" si="12"/>
        <v>-3.8325260141832418</v>
      </c>
      <c r="O5" s="75">
        <f t="shared" si="13"/>
        <v>18.810070391314834</v>
      </c>
      <c r="P5" s="75">
        <f t="shared" si="14"/>
        <v>18.011403134547979</v>
      </c>
      <c r="Q5" s="75">
        <f t="shared" si="15"/>
        <v>19.884079046568417</v>
      </c>
      <c r="R5" s="75">
        <f t="shared" si="16"/>
        <v>3.3218219270758</v>
      </c>
      <c r="S5" s="75">
        <f t="shared" si="17"/>
        <v>76.500114646069463</v>
      </c>
      <c r="U5" s="44">
        <f>'13c-beta'!Y7</f>
        <v>76.879241525522019</v>
      </c>
      <c r="W5" s="39">
        <f>'13c-beta'!N7/'13c-beta'!M7</f>
        <v>1.0207093024281393</v>
      </c>
      <c r="X5" s="39">
        <f t="shared" si="18"/>
        <v>1.003327345291718</v>
      </c>
      <c r="Y5" s="39">
        <f t="shared" si="19"/>
        <v>1.0241055547197864</v>
      </c>
      <c r="Z5" s="39">
        <f>'13c-beta'!N7/'13c-beta'!E7</f>
        <v>0.94868305639125483</v>
      </c>
      <c r="AA5" s="39"/>
      <c r="AB5" s="39">
        <f>'13c-beta'!O7/'13c-beta'!Q7</f>
        <v>0.999574770896973</v>
      </c>
      <c r="AC5" s="39">
        <f>'13c-beta'!Q7/'13c-beta'!L7</f>
        <v>0.9963339558691291</v>
      </c>
      <c r="AD5" s="39">
        <f t="shared" si="1"/>
        <v>1.020083084169026</v>
      </c>
      <c r="AE5" s="39">
        <f t="shared" si="2"/>
        <v>1.003327345291718</v>
      </c>
      <c r="AF5" s="39">
        <f t="shared" si="3"/>
        <v>1.0192915232338962</v>
      </c>
      <c r="AG5" s="39">
        <f>'13c-beta'!R7/'13c-beta'!S7</f>
        <v>1.0227164605137964</v>
      </c>
      <c r="AH5" s="39">
        <f>'13c-beta'!S7/'13c-beta'!E7</f>
        <v>0.96495528212022585</v>
      </c>
      <c r="AI5" s="39">
        <f>'13c-beta'!R7/'13c-beta'!E7</f>
        <v>0.98687565068408922</v>
      </c>
      <c r="AK5" s="75">
        <f t="shared" si="4"/>
        <v>20.497780158822895</v>
      </c>
      <c r="AL5" s="75">
        <f t="shared" si="5"/>
        <v>3.3218219270758</v>
      </c>
      <c r="AM5" s="75">
        <f t="shared" si="6"/>
        <v>23.819602085898779</v>
      </c>
      <c r="AN5" s="75">
        <f t="shared" si="7"/>
        <v>-52.680512560170932</v>
      </c>
      <c r="AO5" s="44"/>
      <c r="AP5" s="75">
        <f t="shared" si="8"/>
        <v>-0.42531953856015581</v>
      </c>
      <c r="AQ5" s="75">
        <f t="shared" si="20"/>
        <v>-3.672780539676626</v>
      </c>
      <c r="AR5" s="75">
        <f t="shared" si="21"/>
        <v>19.884079046568417</v>
      </c>
      <c r="AS5" s="75">
        <f t="shared" si="22"/>
        <v>3.3218219270758</v>
      </c>
      <c r="AT5" s="75">
        <f t="shared" si="23"/>
        <v>19.107800895407188</v>
      </c>
      <c r="AU5" s="75">
        <f t="shared" si="24"/>
        <v>22.462283854109465</v>
      </c>
      <c r="AV5" s="75">
        <f t="shared" si="25"/>
        <v>-35.673518488658196</v>
      </c>
      <c r="AW5" s="75">
        <f t="shared" si="26"/>
        <v>-13.211234634548727</v>
      </c>
    </row>
    <row r="6" spans="1:49" x14ac:dyDescent="0.2">
      <c r="A6" s="43">
        <f>'13c-beta'!A8</f>
        <v>6</v>
      </c>
      <c r="C6" s="39">
        <f>'13c-beta'!E8/'13c-beta'!H8</f>
        <v>1.0146246343841405</v>
      </c>
      <c r="D6" s="39">
        <f>'13c-beta'!H8/'13c-beta'!I8</f>
        <v>1.0057072459395584</v>
      </c>
      <c r="E6" s="39">
        <f>'13c-beta'!I8/'13c-beta'!J8</f>
        <v>0.99621790857858472</v>
      </c>
      <c r="F6" s="39">
        <f>'13c-beta'!J8/'13c-beta'!K8</f>
        <v>1.0188327761757727</v>
      </c>
      <c r="G6" s="39">
        <f>'13c-beta'!K8/'13c-beta'!L8</f>
        <v>1.0179146607557235</v>
      </c>
      <c r="H6" s="39">
        <f>'13c-beta'!L8/'13c-beta'!M8</f>
        <v>1.0198869657364888</v>
      </c>
      <c r="I6" s="39">
        <f>'13c-beta'!M8/'13c-beta'!F8</f>
        <v>1.0031803403584305</v>
      </c>
      <c r="J6" s="39">
        <f>'13c-beta'!E8/'13c-beta'!F8</f>
        <v>1.0786403380551199</v>
      </c>
      <c r="L6" s="75">
        <f t="shared" si="10"/>
        <v>14.518725753335669</v>
      </c>
      <c r="M6" s="75">
        <f t="shared" si="11"/>
        <v>5.6910213141319117</v>
      </c>
      <c r="N6" s="75">
        <f t="shared" si="12"/>
        <v>-3.789261613766759</v>
      </c>
      <c r="O6" s="75">
        <f t="shared" si="13"/>
        <v>18.657634959989636</v>
      </c>
      <c r="P6" s="75">
        <f t="shared" si="14"/>
        <v>17.756084315478699</v>
      </c>
      <c r="Q6" s="75">
        <f t="shared" si="15"/>
        <v>19.691803250018872</v>
      </c>
      <c r="R6" s="75">
        <f t="shared" si="16"/>
        <v>3.1752937731077844</v>
      </c>
      <c r="S6" s="75">
        <f t="shared" si="17"/>
        <v>75.701301752295677</v>
      </c>
      <c r="U6" s="44">
        <f>'13c-beta'!Y8</f>
        <v>76.078633725998387</v>
      </c>
      <c r="W6" s="39">
        <f>'13c-beta'!N8/'13c-beta'!M8</f>
        <v>1.0205581066760863</v>
      </c>
      <c r="X6" s="39">
        <f t="shared" si="18"/>
        <v>1.0031803403584305</v>
      </c>
      <c r="Y6" s="39">
        <f t="shared" si="19"/>
        <v>1.0238038288108717</v>
      </c>
      <c r="Z6" s="39">
        <f>'13c-beta'!N8/'13c-beta'!E8</f>
        <v>0.94916145140360386</v>
      </c>
      <c r="AA6" s="39"/>
      <c r="AB6" s="39">
        <f>'13c-beta'!O8/'13c-beta'!Q8</f>
        <v>0.99958287348031249</v>
      </c>
      <c r="AC6" s="39">
        <f>'13c-beta'!Q8/'13c-beta'!L8</f>
        <v>0.99637204308523541</v>
      </c>
      <c r="AD6" s="39">
        <f t="shared" si="1"/>
        <v>1.0198869657364888</v>
      </c>
      <c r="AE6" s="39">
        <f t="shared" si="2"/>
        <v>1.0031803403584305</v>
      </c>
      <c r="AF6" s="39">
        <f t="shared" si="3"/>
        <v>1.0189934532826606</v>
      </c>
      <c r="AG6" s="39">
        <f>'13c-beta'!R8/'13c-beta'!S8</f>
        <v>1.022516657731485</v>
      </c>
      <c r="AH6" s="39">
        <f>'13c-beta'!S8/'13c-beta'!E8</f>
        <v>0.96513576109988664</v>
      </c>
      <c r="AI6" s="39">
        <f>'13c-beta'!R8/'13c-beta'!E8</f>
        <v>0.98686739269698898</v>
      </c>
      <c r="AK6" s="75">
        <f t="shared" si="4"/>
        <v>20.34964106479222</v>
      </c>
      <c r="AL6" s="75">
        <f t="shared" si="5"/>
        <v>3.1752937731077844</v>
      </c>
      <c r="AM6" s="75">
        <f t="shared" si="6"/>
        <v>23.52493483790008</v>
      </c>
      <c r="AN6" s="75">
        <f t="shared" si="7"/>
        <v>-52.176366914395764</v>
      </c>
      <c r="AO6" s="44"/>
      <c r="AP6" s="75">
        <f t="shared" si="8"/>
        <v>-0.41721354115436754</v>
      </c>
      <c r="AQ6" s="75">
        <f t="shared" si="20"/>
        <v>-3.6345539110310123</v>
      </c>
      <c r="AR6" s="75">
        <f t="shared" si="21"/>
        <v>19.691803250018872</v>
      </c>
      <c r="AS6" s="75">
        <f t="shared" si="22"/>
        <v>3.1752937731077844</v>
      </c>
      <c r="AT6" s="75">
        <f t="shared" si="23"/>
        <v>18.815329570941326</v>
      </c>
      <c r="AU6" s="75">
        <f t="shared" si="24"/>
        <v>22.26689998205639</v>
      </c>
      <c r="AV6" s="75">
        <f t="shared" si="25"/>
        <v>-35.486502460765863</v>
      </c>
      <c r="AW6" s="75">
        <f t="shared" si="26"/>
        <v>-13.219602478709586</v>
      </c>
    </row>
    <row r="7" spans="1:49" x14ac:dyDescent="0.2">
      <c r="A7" s="43">
        <f>'13c-beta'!A9</f>
        <v>8</v>
      </c>
      <c r="C7" s="39">
        <f>'13c-beta'!E9/'13c-beta'!H9</f>
        <v>1.0145336461002912</v>
      </c>
      <c r="D7" s="39">
        <f>'13c-beta'!H9/'13c-beta'!I9</f>
        <v>1.0056920739130071</v>
      </c>
      <c r="E7" s="39">
        <f>'13c-beta'!I9/'13c-beta'!J9</f>
        <v>0.99626962420227683</v>
      </c>
      <c r="F7" s="39">
        <f>'13c-beta'!J9/'13c-beta'!K9</f>
        <v>1.0186677799740984</v>
      </c>
      <c r="G7" s="39">
        <f>'13c-beta'!K9/'13c-beta'!L9</f>
        <v>1.0176710309546519</v>
      </c>
      <c r="H7" s="39">
        <f>'13c-beta'!L9/'13c-beta'!M9</f>
        <v>1.01968100155609</v>
      </c>
      <c r="I7" s="39">
        <f>'13c-beta'!M9/'13c-beta'!F9</f>
        <v>1.0030418318390224</v>
      </c>
      <c r="J7" s="39">
        <f>'13c-beta'!E9/'13c-beta'!F9</f>
        <v>1.0777839855978575</v>
      </c>
      <c r="L7" s="75">
        <f t="shared" si="10"/>
        <v>14.429044938600402</v>
      </c>
      <c r="M7" s="75">
        <f t="shared" si="11"/>
        <v>5.6759352728850399</v>
      </c>
      <c r="N7" s="75">
        <f t="shared" si="12"/>
        <v>-3.7373510016772165</v>
      </c>
      <c r="O7" s="75">
        <f t="shared" si="13"/>
        <v>18.495675542077361</v>
      </c>
      <c r="P7" s="75">
        <f t="shared" si="14"/>
        <v>17.516713599495624</v>
      </c>
      <c r="Q7" s="75">
        <f t="shared" si="15"/>
        <v>19.489834809249132</v>
      </c>
      <c r="R7" s="75">
        <f t="shared" si="16"/>
        <v>3.0372148289632657</v>
      </c>
      <c r="S7" s="75">
        <f t="shared" si="17"/>
        <v>74.907067989593628</v>
      </c>
      <c r="U7" s="44">
        <f>'13c-beta'!Y9</f>
        <v>75.292226060542504</v>
      </c>
      <c r="W7" s="39">
        <f>'13c-beta'!N9/'13c-beta'!M9</f>
        <v>1.020397156599236</v>
      </c>
      <c r="X7" s="39">
        <f t="shared" si="18"/>
        <v>1.0030418318390224</v>
      </c>
      <c r="Y7" s="39">
        <f t="shared" si="19"/>
        <v>1.0235010331586276</v>
      </c>
      <c r="Z7" s="39">
        <f>'13c-beta'!N9/'13c-beta'!E9</f>
        <v>0.94963466412138364</v>
      </c>
      <c r="AA7" s="39"/>
      <c r="AB7" s="39">
        <f>'13c-beta'!O9/'13c-beta'!Q9</f>
        <v>0.99958230723043584</v>
      </c>
      <c r="AC7" s="39">
        <f>'13c-beta'!Q9/'13c-beta'!L9</f>
        <v>0.99641897164657944</v>
      </c>
      <c r="AD7" s="39">
        <f t="shared" si="1"/>
        <v>1.01968100155609</v>
      </c>
      <c r="AE7" s="39">
        <f t="shared" si="2"/>
        <v>1.0030418318390224</v>
      </c>
      <c r="AF7" s="39">
        <f t="shared" si="3"/>
        <v>1.0186944067541082</v>
      </c>
      <c r="AG7" s="39">
        <f>'13c-beta'!R9/'13c-beta'!S9</f>
        <v>1.0223068923779812</v>
      </c>
      <c r="AH7" s="39">
        <f>'13c-beta'!S9/'13c-beta'!E9</f>
        <v>0.96532600467366614</v>
      </c>
      <c r="AI7" s="39">
        <f>'13c-beta'!R9/'13c-beta'!E9</f>
        <v>0.98685942796958825</v>
      </c>
      <c r="AK7" s="75">
        <f t="shared" si="4"/>
        <v>20.19192072659569</v>
      </c>
      <c r="AL7" s="75">
        <f t="shared" si="5"/>
        <v>3.0372148289632657</v>
      </c>
      <c r="AM7" s="75">
        <f t="shared" si="6"/>
        <v>23.229135555559058</v>
      </c>
      <c r="AN7" s="75">
        <f t="shared" si="7"/>
        <v>-51.677932434034602</v>
      </c>
      <c r="AO7" s="44"/>
      <c r="AP7" s="75">
        <f t="shared" si="8"/>
        <v>-0.41778002748788123</v>
      </c>
      <c r="AQ7" s="75">
        <f t="shared" si="20"/>
        <v>-3.5874555841058289</v>
      </c>
      <c r="AR7" s="75">
        <f t="shared" si="21"/>
        <v>19.489834809249132</v>
      </c>
      <c r="AS7" s="75">
        <f t="shared" si="22"/>
        <v>3.0372148289632657</v>
      </c>
      <c r="AT7" s="75">
        <f t="shared" si="23"/>
        <v>18.521814026618522</v>
      </c>
      <c r="AU7" s="75">
        <f t="shared" si="24"/>
        <v>22.061732788800626</v>
      </c>
      <c r="AV7" s="75">
        <f t="shared" si="25"/>
        <v>-35.289406017035844</v>
      </c>
      <c r="AW7" s="75">
        <f t="shared" si="26"/>
        <v>-13.227673228235172</v>
      </c>
    </row>
    <row r="8" spans="1:49" x14ac:dyDescent="0.2">
      <c r="A8" s="43">
        <f>'13c-beta'!A10</f>
        <v>10</v>
      </c>
      <c r="C8" s="39">
        <f>'13c-beta'!E10/'13c-beta'!H10</f>
        <v>1.0144586977973271</v>
      </c>
      <c r="D8" s="39">
        <f>'13c-beta'!H10/'13c-beta'!I10</f>
        <v>1.0056682477209273</v>
      </c>
      <c r="E8" s="39">
        <f>'13c-beta'!I10/'13c-beta'!J10</f>
        <v>0.99632165031379083</v>
      </c>
      <c r="F8" s="39">
        <f>'13c-beta'!J10/'13c-beta'!K10</f>
        <v>1.018501608650014</v>
      </c>
      <c r="G8" s="39">
        <f>'13c-beta'!K10/'13c-beta'!L10</f>
        <v>1.0174261105129718</v>
      </c>
      <c r="H8" s="39">
        <f>'13c-beta'!L10/'13c-beta'!M10</f>
        <v>1.0194828761363537</v>
      </c>
      <c r="I8" s="39">
        <f>'13c-beta'!M10/'13c-beta'!F10</f>
        <v>1.0029207577990449</v>
      </c>
      <c r="J8" s="39">
        <f>'13c-beta'!E10/'13c-beta'!F10</f>
        <v>1.0769606363523374</v>
      </c>
      <c r="L8" s="75">
        <f t="shared" si="10"/>
        <v>14.355167574574299</v>
      </c>
      <c r="M8" s="75">
        <f t="shared" si="11"/>
        <v>5.6522436530150566</v>
      </c>
      <c r="N8" s="75">
        <f t="shared" si="12"/>
        <v>-3.6851314499897172</v>
      </c>
      <c r="O8" s="75">
        <f t="shared" si="13"/>
        <v>18.33253611402505</v>
      </c>
      <c r="P8" s="75">
        <f t="shared" si="14"/>
        <v>17.276017037280472</v>
      </c>
      <c r="Q8" s="75">
        <f t="shared" si="15"/>
        <v>19.295514556201166</v>
      </c>
      <c r="R8" s="75">
        <f t="shared" si="16"/>
        <v>2.9165006733255088</v>
      </c>
      <c r="S8" s="75">
        <f t="shared" si="17"/>
        <v>74.14284815843169</v>
      </c>
      <c r="U8" s="44">
        <f>'13c-beta'!Y10</f>
        <v>74.519603353188984</v>
      </c>
      <c r="W8" s="39">
        <f>'13c-beta'!N10/'13c-beta'!M10</f>
        <v>1.020235281620947</v>
      </c>
      <c r="X8" s="39">
        <f t="shared" si="18"/>
        <v>1.0029207577990449</v>
      </c>
      <c r="Y8" s="39">
        <f t="shared" si="19"/>
        <v>1.0232151417766022</v>
      </c>
      <c r="Z8" s="39">
        <f>'13c-beta'!N10/'13c-beta'!E10</f>
        <v>0.95009520983257922</v>
      </c>
      <c r="AA8" s="39"/>
      <c r="AB8" s="39">
        <f>'13c-beta'!O10/'13c-beta'!Q10</f>
        <v>0.99958175037468189</v>
      </c>
      <c r="AC8" s="39">
        <f>'13c-beta'!Q10/'13c-beta'!L10</f>
        <v>0.99645747230229564</v>
      </c>
      <c r="AD8" s="39">
        <f t="shared" si="1"/>
        <v>1.0194828761363537</v>
      </c>
      <c r="AE8" s="39">
        <f t="shared" si="2"/>
        <v>1.0029207577990449</v>
      </c>
      <c r="AF8" s="39">
        <f t="shared" si="3"/>
        <v>1.0184123151222457</v>
      </c>
      <c r="AG8" s="39">
        <f>'13c-beta'!R10/'13c-beta'!S10</f>
        <v>1.0221129382033025</v>
      </c>
      <c r="AH8" s="39">
        <f>'13c-beta'!S10/'13c-beta'!E10</f>
        <v>0.96550189183173829</v>
      </c>
      <c r="AI8" s="39">
        <f>'13c-beta'!R10/'13c-beta'!E10</f>
        <v>0.98685197550098513</v>
      </c>
      <c r="AK8" s="75">
        <f t="shared" si="4"/>
        <v>20.033268952178403</v>
      </c>
      <c r="AL8" s="75">
        <f t="shared" si="5"/>
        <v>2.9165006733255088</v>
      </c>
      <c r="AM8" s="75">
        <f t="shared" si="6"/>
        <v>22.94976962550399</v>
      </c>
      <c r="AN8" s="75">
        <f t="shared" si="7"/>
        <v>-51.193078532927863</v>
      </c>
      <c r="AO8" s="44"/>
      <c r="AP8" s="75">
        <f t="shared" si="8"/>
        <v>-0.41833711608882346</v>
      </c>
      <c r="AQ8" s="75">
        <f t="shared" si="20"/>
        <v>-3.5488173074199936</v>
      </c>
      <c r="AR8" s="75">
        <f t="shared" si="21"/>
        <v>19.295514556201166</v>
      </c>
      <c r="AS8" s="75">
        <f t="shared" si="22"/>
        <v>2.9165006733255088</v>
      </c>
      <c r="AT8" s="75">
        <f t="shared" si="23"/>
        <v>18.244860806017776</v>
      </c>
      <c r="AU8" s="75">
        <f t="shared" si="24"/>
        <v>21.871992724299837</v>
      </c>
      <c r="AV8" s="75">
        <f t="shared" si="25"/>
        <v>-35.107217683340231</v>
      </c>
      <c r="AW8" s="75">
        <f t="shared" si="26"/>
        <v>-13.235224959040446</v>
      </c>
    </row>
    <row r="9" spans="1:49" x14ac:dyDescent="0.2">
      <c r="A9" s="43">
        <f>'13c-beta'!A11</f>
        <v>12</v>
      </c>
      <c r="C9" s="39">
        <f>'13c-beta'!E11/'13c-beta'!H11</f>
        <v>1.0143831255863827</v>
      </c>
      <c r="D9" s="39">
        <f>'13c-beta'!H11/'13c-beta'!I11</f>
        <v>1.0056441965865246</v>
      </c>
      <c r="E9" s="39">
        <f>'13c-beta'!I11/'13c-beta'!J11</f>
        <v>0.99636558977329004</v>
      </c>
      <c r="F9" s="39">
        <f>'13c-beta'!J11/'13c-beta'!K11</f>
        <v>1.0183516821663019</v>
      </c>
      <c r="G9" s="39">
        <f>'13c-beta'!K11/'13c-beta'!L11</f>
        <v>1.0171890622962223</v>
      </c>
      <c r="H9" s="39">
        <f>'13c-beta'!L11/'13c-beta'!M11</f>
        <v>1.0192841127624315</v>
      </c>
      <c r="I9" s="39">
        <f>'13c-beta'!M11/'13c-beta'!F11</f>
        <v>1.0027815793683239</v>
      </c>
      <c r="J9" s="39">
        <f>'13c-beta'!E11/'13c-beta'!F11</f>
        <v>1.0761335158096796</v>
      </c>
      <c r="L9" s="75">
        <f t="shared" si="10"/>
        <v>14.28066969099522</v>
      </c>
      <c r="M9" s="75">
        <f t="shared" si="11"/>
        <v>5.6283277920338808</v>
      </c>
      <c r="N9" s="75">
        <f t="shared" si="12"/>
        <v>-3.6410307415369343</v>
      </c>
      <c r="O9" s="75">
        <f t="shared" si="13"/>
        <v>18.185322287031326</v>
      </c>
      <c r="P9" s="75">
        <f t="shared" si="14"/>
        <v>17.043001751648056</v>
      </c>
      <c r="Q9" s="75">
        <f t="shared" si="15"/>
        <v>19.100530651091631</v>
      </c>
      <c r="R9" s="75">
        <f t="shared" si="16"/>
        <v>2.7777179353635786</v>
      </c>
      <c r="S9" s="75">
        <f t="shared" si="17"/>
        <v>73.374539366626607</v>
      </c>
      <c r="U9" s="44">
        <f>'13c-beta'!Y11</f>
        <v>73.760368722175713</v>
      </c>
      <c r="W9" s="39">
        <f>'13c-beta'!N11/'13c-beta'!M11</f>
        <v>1.0200817093380834</v>
      </c>
      <c r="X9" s="39">
        <f t="shared" si="18"/>
        <v>1.0027815793683239</v>
      </c>
      <c r="Y9" s="39">
        <f t="shared" si="19"/>
        <v>1.0229191475747827</v>
      </c>
      <c r="Z9" s="39">
        <f>'13c-beta'!N11/'13c-beta'!E11</f>
        <v>0.95055040340895003</v>
      </c>
      <c r="AA9" s="39"/>
      <c r="AB9" s="39">
        <f>'13c-beta'!O11/'13c-beta'!Q11</f>
        <v>0.99958992435413074</v>
      </c>
      <c r="AC9" s="39">
        <f>'13c-beta'!Q11/'13c-beta'!L11</f>
        <v>0.99650480372125383</v>
      </c>
      <c r="AD9" s="39">
        <f t="shared" si="1"/>
        <v>1.0192841127624315</v>
      </c>
      <c r="AE9" s="39">
        <f t="shared" si="2"/>
        <v>1.0027815793683239</v>
      </c>
      <c r="AF9" s="39">
        <f t="shared" si="3"/>
        <v>1.0181291434868389</v>
      </c>
      <c r="AG9" s="39">
        <f>'13c-beta'!R11/'13c-beta'!S11</f>
        <v>1.0219004942790195</v>
      </c>
      <c r="AH9" s="39">
        <f>'13c-beta'!S11/'13c-beta'!E11</f>
        <v>0.96568752941953706</v>
      </c>
      <c r="AI9" s="39">
        <f>'13c-beta'!R11/'13c-beta'!E11</f>
        <v>0.98683656363291017</v>
      </c>
      <c r="AK9" s="75">
        <f t="shared" si="4"/>
        <v>19.882731281969185</v>
      </c>
      <c r="AL9" s="75">
        <f t="shared" si="5"/>
        <v>2.7777179353635786</v>
      </c>
      <c r="AM9" s="75">
        <f t="shared" si="6"/>
        <v>22.660449217332719</v>
      </c>
      <c r="AN9" s="75">
        <f t="shared" si="7"/>
        <v>-50.714090149293952</v>
      </c>
      <c r="AO9" s="44"/>
      <c r="AP9" s="75">
        <f t="shared" si="8"/>
        <v>-0.41015974988038129</v>
      </c>
      <c r="AQ9" s="75">
        <f t="shared" si="20"/>
        <v>-3.5013187475761796</v>
      </c>
      <c r="AR9" s="75">
        <f t="shared" si="21"/>
        <v>19.100530651091631</v>
      </c>
      <c r="AS9" s="75">
        <f t="shared" si="22"/>
        <v>2.7777179353635786</v>
      </c>
      <c r="AT9" s="75">
        <f t="shared" si="23"/>
        <v>17.966770088998814</v>
      </c>
      <c r="AU9" s="75">
        <f t="shared" si="24"/>
        <v>21.664123322199124</v>
      </c>
      <c r="AV9" s="75">
        <f t="shared" si="25"/>
        <v>-34.914965606637921</v>
      </c>
      <c r="AW9" s="75">
        <f t="shared" si="26"/>
        <v>-13.25084228443875</v>
      </c>
    </row>
    <row r="10" spans="1:49" x14ac:dyDescent="0.2">
      <c r="A10" s="43">
        <f>'13c-beta'!A12</f>
        <v>14</v>
      </c>
      <c r="C10" s="39">
        <f>'13c-beta'!E12/'13c-beta'!H12</f>
        <v>1.0143068118884992</v>
      </c>
      <c r="D10" s="39">
        <f>'13c-beta'!H12/'13c-beta'!I12</f>
        <v>1.0056283595061895</v>
      </c>
      <c r="E10" s="39">
        <f>'13c-beta'!I12/'13c-beta'!J12</f>
        <v>0.99640977348781679</v>
      </c>
      <c r="F10" s="39">
        <f>'13c-beta'!J12/'13c-beta'!K12</f>
        <v>1.0182008081638245</v>
      </c>
      <c r="G10" s="39">
        <f>'13c-beta'!K12/'13c-beta'!L12</f>
        <v>1.0169420696139715</v>
      </c>
      <c r="H10" s="39">
        <f>'13c-beta'!L12/'13c-beta'!M12</f>
        <v>1.019093248158992</v>
      </c>
      <c r="I10" s="39">
        <f>'13c-beta'!M12/'13c-beta'!F12</f>
        <v>1.0026598820400139</v>
      </c>
      <c r="J10" s="39">
        <f>'13c-beta'!E12/'13c-beta'!F12</f>
        <v>1.0753307060696908</v>
      </c>
      <c r="L10" s="75">
        <f t="shared" si="10"/>
        <v>14.205435229079963</v>
      </c>
      <c r="M10" s="75">
        <f t="shared" si="11"/>
        <v>5.6125794735998644</v>
      </c>
      <c r="N10" s="75">
        <f t="shared" si="12"/>
        <v>-3.5966868427226881</v>
      </c>
      <c r="O10" s="75">
        <f t="shared" si="13"/>
        <v>18.037156203937702</v>
      </c>
      <c r="P10" s="75">
        <f t="shared" si="14"/>
        <v>16.800153412531646</v>
      </c>
      <c r="Q10" s="75">
        <f t="shared" si="15"/>
        <v>18.913259532743893</v>
      </c>
      <c r="R10" s="75">
        <f t="shared" si="16"/>
        <v>2.656350814157316</v>
      </c>
      <c r="S10" s="75">
        <f t="shared" si="17"/>
        <v>72.628247823327769</v>
      </c>
      <c r="U10" s="44">
        <f>'13c-beta'!Y12</f>
        <v>73.014142528029353</v>
      </c>
      <c r="W10" s="39">
        <f>'13c-beta'!N12/'13c-beta'!M12</f>
        <v>1.019918374589655</v>
      </c>
      <c r="X10" s="39">
        <f t="shared" si="18"/>
        <v>1.0026598820400139</v>
      </c>
      <c r="Y10" s="39">
        <f t="shared" si="19"/>
        <v>1.0226312371565061</v>
      </c>
      <c r="Z10" s="39">
        <f>'13c-beta'!N12/'13c-beta'!E12</f>
        <v>0.95099231462867828</v>
      </c>
      <c r="AA10" s="39"/>
      <c r="AB10" s="39">
        <f>'13c-beta'!O12/'13c-beta'!Q12</f>
        <v>0.9995893905507407</v>
      </c>
      <c r="AC10" s="39">
        <f>'13c-beta'!Q12/'13c-beta'!L12</f>
        <v>0.99653497240166466</v>
      </c>
      <c r="AD10" s="39">
        <f t="shared" si="1"/>
        <v>1.019093248158992</v>
      </c>
      <c r="AE10" s="39">
        <f t="shared" si="2"/>
        <v>1.0026598820400139</v>
      </c>
      <c r="AF10" s="39">
        <f t="shared" si="3"/>
        <v>1.0178452286697921</v>
      </c>
      <c r="AG10" s="39">
        <f>'13c-beta'!R12/'13c-beta'!S12</f>
        <v>1.0217126901466358</v>
      </c>
      <c r="AH10" s="39">
        <f>'13c-beta'!S12/'13c-beta'!E12</f>
        <v>0.96585842040387482</v>
      </c>
      <c r="AI10" s="39">
        <f>'13c-beta'!R12/'13c-beta'!E12</f>
        <v>0.98682980501162321</v>
      </c>
      <c r="AK10" s="75">
        <f t="shared" si="4"/>
        <v>19.72259918191261</v>
      </c>
      <c r="AL10" s="75">
        <f t="shared" si="5"/>
        <v>2.656350814157316</v>
      </c>
      <c r="AM10" s="75">
        <f t="shared" si="6"/>
        <v>22.378949996069856</v>
      </c>
      <c r="AN10" s="75">
        <f t="shared" si="7"/>
        <v>-50.249297827257791</v>
      </c>
      <c r="AO10" s="44"/>
      <c r="AP10" s="75">
        <f t="shared" si="8"/>
        <v>-0.41069377240258942</v>
      </c>
      <c r="AQ10" s="75">
        <f t="shared" si="20"/>
        <v>-3.4710447101238739</v>
      </c>
      <c r="AR10" s="75">
        <f t="shared" si="21"/>
        <v>18.913259532743893</v>
      </c>
      <c r="AS10" s="75">
        <f t="shared" si="22"/>
        <v>2.656350814157316</v>
      </c>
      <c r="AT10" s="75">
        <f t="shared" si="23"/>
        <v>17.68787186437488</v>
      </c>
      <c r="AU10" s="75">
        <f t="shared" si="24"/>
        <v>21.480327157304842</v>
      </c>
      <c r="AV10" s="75">
        <f t="shared" si="25"/>
        <v>-34.7380182398934</v>
      </c>
      <c r="AW10" s="75">
        <f t="shared" si="26"/>
        <v>-13.257691082588593</v>
      </c>
    </row>
    <row r="11" spans="1:49" x14ac:dyDescent="0.2">
      <c r="A11" s="43">
        <f>'13c-beta'!A13</f>
        <v>16</v>
      </c>
      <c r="C11" s="39">
        <f>'13c-beta'!E13/'13c-beta'!H13</f>
        <v>1.0142382853540659</v>
      </c>
      <c r="D11" s="39">
        <f>'13c-beta'!H13/'13c-beta'!I13</f>
        <v>1.0056038271688419</v>
      </c>
      <c r="E11" s="39">
        <f>'13c-beta'!I13/'13c-beta'!J13</f>
        <v>0.99645422923702753</v>
      </c>
      <c r="F11" s="39">
        <f>'13c-beta'!J13/'13c-beta'!K13</f>
        <v>1.0180488390437974</v>
      </c>
      <c r="G11" s="39">
        <f>'13c-beta'!K13/'13c-beta'!L13</f>
        <v>1.0167204254206259</v>
      </c>
      <c r="H11" s="39">
        <f>'13c-beta'!L13/'13c-beta'!M13</f>
        <v>1.0189017782594021</v>
      </c>
      <c r="I11" s="39">
        <f>'13c-beta'!M13/'13c-beta'!F13</f>
        <v>1.0025289853781902</v>
      </c>
      <c r="J11" s="39">
        <f>'13c-beta'!E13/'13c-beta'!F13</f>
        <v>1.0745427345099645</v>
      </c>
      <c r="L11" s="75">
        <f t="shared" si="10"/>
        <v>14.137872980104024</v>
      </c>
      <c r="M11" s="75">
        <f t="shared" si="11"/>
        <v>5.5881841427063845</v>
      </c>
      <c r="N11" s="75">
        <f t="shared" si="12"/>
        <v>-3.5520719074763916</v>
      </c>
      <c r="O11" s="75">
        <f t="shared" si="13"/>
        <v>17.887892462610424</v>
      </c>
      <c r="P11" s="75">
        <f t="shared" si="14"/>
        <v>16.582178016157531</v>
      </c>
      <c r="Q11" s="75">
        <f t="shared" si="15"/>
        <v>18.725359270308225</v>
      </c>
      <c r="R11" s="75">
        <f t="shared" si="16"/>
        <v>2.5257928760633228</v>
      </c>
      <c r="S11" s="75">
        <f t="shared" si="17"/>
        <v>71.895207840473333</v>
      </c>
      <c r="U11" s="44">
        <f>'13c-beta'!Y13</f>
        <v>72.28056139265847</v>
      </c>
      <c r="W11" s="39">
        <f>'13c-beta'!N13/'13c-beta'!M13</f>
        <v>1.0197722548897692</v>
      </c>
      <c r="X11" s="39">
        <f t="shared" si="18"/>
        <v>1.0025289853781902</v>
      </c>
      <c r="Y11" s="39">
        <f t="shared" si="19"/>
        <v>1.0223512440114695</v>
      </c>
      <c r="Z11" s="39">
        <f>'13c-beta'!N13/'13c-beta'!E13</f>
        <v>0.95142911601156877</v>
      </c>
      <c r="AA11" s="39"/>
      <c r="AB11" s="39">
        <f>'13c-beta'!O13/'13c-beta'!Q13</f>
        <v>0.99959761367413691</v>
      </c>
      <c r="AC11" s="39">
        <f>'13c-beta'!Q13/'13c-beta'!L13</f>
        <v>0.99658268677534656</v>
      </c>
      <c r="AD11" s="39">
        <f t="shared" si="1"/>
        <v>1.0189017782594021</v>
      </c>
      <c r="AE11" s="39">
        <f t="shared" si="2"/>
        <v>1.0025289853781902</v>
      </c>
      <c r="AF11" s="39">
        <f t="shared" si="3"/>
        <v>1.0175782293540401</v>
      </c>
      <c r="AG11" s="39">
        <f>'13c-beta'!R13/'13c-beta'!S13</f>
        <v>1.0215149695461954</v>
      </c>
      <c r="AH11" s="39">
        <f>'13c-beta'!S13/'13c-beta'!E13</f>
        <v>0.96603104359860437</v>
      </c>
      <c r="AI11" s="39">
        <f>'13c-beta'!R13/'13c-beta'!E13</f>
        <v>0.98681517208230773</v>
      </c>
      <c r="AK11" s="75">
        <f t="shared" si="4"/>
        <v>19.579322845762537</v>
      </c>
      <c r="AL11" s="75">
        <f t="shared" si="5"/>
        <v>2.5257928760633228</v>
      </c>
      <c r="AM11" s="75">
        <f t="shared" si="6"/>
        <v>22.105115721825836</v>
      </c>
      <c r="AN11" s="75">
        <f t="shared" si="7"/>
        <v>-49.790092118647614</v>
      </c>
      <c r="AO11" s="44"/>
      <c r="AP11" s="75">
        <f t="shared" si="8"/>
        <v>-0.4024673049646959</v>
      </c>
      <c r="AQ11" s="75">
        <f t="shared" si="20"/>
        <v>-3.4231655761737869</v>
      </c>
      <c r="AR11" s="75">
        <f t="shared" si="21"/>
        <v>18.725359270308225</v>
      </c>
      <c r="AS11" s="75">
        <f t="shared" si="22"/>
        <v>2.5257928760633228</v>
      </c>
      <c r="AT11" s="75">
        <f t="shared" si="23"/>
        <v>17.425519265232989</v>
      </c>
      <c r="AU11" s="75">
        <f t="shared" si="24"/>
        <v>21.286789643147152</v>
      </c>
      <c r="AV11" s="75">
        <f t="shared" si="25"/>
        <v>-34.559309055537341</v>
      </c>
      <c r="AW11" s="75">
        <f t="shared" si="26"/>
        <v>-13.272519412390123</v>
      </c>
    </row>
    <row r="12" spans="1:49" x14ac:dyDescent="0.2">
      <c r="A12" s="43">
        <f>'13c-beta'!A14</f>
        <v>18</v>
      </c>
      <c r="C12" s="39">
        <f>'13c-beta'!E14/'13c-beta'!H14</f>
        <v>1.014160633103216</v>
      </c>
      <c r="D12" s="39">
        <f>'13c-beta'!H14/'13c-beta'!I14</f>
        <v>1.0055960514396498</v>
      </c>
      <c r="E12" s="39">
        <f>'13c-beta'!I14/'13c-beta'!J14</f>
        <v>0.99649048804150675</v>
      </c>
      <c r="F12" s="39">
        <f>'13c-beta'!J14/'13c-beta'!K14</f>
        <v>1.0179046801202232</v>
      </c>
      <c r="G12" s="39">
        <f>'13c-beta'!K14/'13c-beta'!L14</f>
        <v>1.0164801592150976</v>
      </c>
      <c r="H12" s="39">
        <f>'13c-beta'!L14/'13c-beta'!M14</f>
        <v>1.0187182656482032</v>
      </c>
      <c r="I12" s="39">
        <f>'13c-beta'!M14/'13c-beta'!F14</f>
        <v>1.0024066959629905</v>
      </c>
      <c r="J12" s="39">
        <f>'13c-beta'!E14/'13c-beta'!F14</f>
        <v>1.0737607744212789</v>
      </c>
      <c r="L12" s="75">
        <f t="shared" si="10"/>
        <v>14.061307911782185</v>
      </c>
      <c r="M12" s="75">
        <f t="shared" si="11"/>
        <v>5.5804517146420975</v>
      </c>
      <c r="N12" s="75">
        <f t="shared" si="12"/>
        <v>-3.5156847421236761</v>
      </c>
      <c r="O12" s="75">
        <f t="shared" si="13"/>
        <v>17.74627928484561</v>
      </c>
      <c r="P12" s="75">
        <f t="shared" si="14"/>
        <v>16.345835169846819</v>
      </c>
      <c r="Q12" s="75">
        <f t="shared" si="15"/>
        <v>18.545234803782947</v>
      </c>
      <c r="R12" s="75">
        <f t="shared" si="16"/>
        <v>2.4038045085665587</v>
      </c>
      <c r="S12" s="75">
        <f t="shared" si="17"/>
        <v>71.167228651342683</v>
      </c>
      <c r="U12" s="44">
        <f>'13c-beta'!Y14</f>
        <v>71.559277284120412</v>
      </c>
      <c r="W12" s="39">
        <f>'13c-beta'!N14/'13c-beta'!M14</f>
        <v>1.0196163867078083</v>
      </c>
      <c r="X12" s="39">
        <f t="shared" si="18"/>
        <v>1.0024066959629905</v>
      </c>
      <c r="Y12" s="39">
        <f t="shared" si="19"/>
        <v>1.0220702933494969</v>
      </c>
      <c r="Z12" s="39">
        <f>'13c-beta'!N14/'13c-beta'!E14</f>
        <v>0.95186033769985556</v>
      </c>
      <c r="AA12" s="39"/>
      <c r="AB12" s="39">
        <f>'13c-beta'!O14/'13c-beta'!Q14</f>
        <v>0.9995971061712825</v>
      </c>
      <c r="AC12" s="39">
        <f>'13c-beta'!Q14/'13c-beta'!L14</f>
        <v>0.99661318761893114</v>
      </c>
      <c r="AD12" s="39">
        <f t="shared" si="1"/>
        <v>1.0187182656482032</v>
      </c>
      <c r="AE12" s="39">
        <f t="shared" si="2"/>
        <v>1.0024066959629905</v>
      </c>
      <c r="AF12" s="39">
        <f t="shared" si="3"/>
        <v>1.0173014698672751</v>
      </c>
      <c r="AG12" s="39">
        <f>'13c-beta'!R14/'13c-beta'!S14</f>
        <v>1.0213160811402944</v>
      </c>
      <c r="AH12" s="39">
        <f>'13c-beta'!S14/'13c-beta'!E14</f>
        <v>0.96620511032524781</v>
      </c>
      <c r="AI12" s="39">
        <f>'13c-beta'!R14/'13c-beta'!E14</f>
        <v>0.98680081685510779</v>
      </c>
      <c r="AK12" s="75">
        <f t="shared" si="4"/>
        <v>19.426465093115365</v>
      </c>
      <c r="AL12" s="75">
        <f t="shared" si="5"/>
        <v>2.4038045085665587</v>
      </c>
      <c r="AM12" s="75">
        <f t="shared" si="6"/>
        <v>21.830269601681955</v>
      </c>
      <c r="AN12" s="75">
        <f t="shared" si="7"/>
        <v>-49.336959049660699</v>
      </c>
      <c r="AO12" s="44"/>
      <c r="AP12" s="75">
        <f t="shared" si="8"/>
        <v>-0.40297501224240118</v>
      </c>
      <c r="AQ12" s="75">
        <f t="shared" si="20"/>
        <v>-3.3925606125785963</v>
      </c>
      <c r="AR12" s="75">
        <f t="shared" si="21"/>
        <v>18.545234803782947</v>
      </c>
      <c r="AS12" s="75">
        <f t="shared" si="22"/>
        <v>2.4038045085665587</v>
      </c>
      <c r="AT12" s="75">
        <f t="shared" si="23"/>
        <v>17.153503687528428</v>
      </c>
      <c r="AU12" s="75">
        <f t="shared" si="24"/>
        <v>21.092071233651112</v>
      </c>
      <c r="AV12" s="75">
        <f t="shared" si="25"/>
        <v>-34.37913777910115</v>
      </c>
      <c r="AW12" s="75">
        <f t="shared" si="26"/>
        <v>-13.287066545450115</v>
      </c>
    </row>
    <row r="13" spans="1:49" x14ac:dyDescent="0.2">
      <c r="A13" s="43">
        <f>'13c-beta'!A15</f>
        <v>20</v>
      </c>
      <c r="C13" s="39">
        <f>'13c-beta'!E15/'13c-beta'!H15</f>
        <v>1.0140909205899467</v>
      </c>
      <c r="D13" s="39">
        <f>'13c-beta'!H15/'13c-beta'!I15</f>
        <v>1.0055711015008904</v>
      </c>
      <c r="E13" s="39">
        <f>'13c-beta'!I15/'13c-beta'!J15</f>
        <v>0.99653540645597427</v>
      </c>
      <c r="F13" s="39">
        <f>'13c-beta'!J15/'13c-beta'!K15</f>
        <v>1.0177508686229317</v>
      </c>
      <c r="G13" s="39">
        <f>'13c-beta'!K15/'13c-beta'!L15</f>
        <v>1.0162653498230128</v>
      </c>
      <c r="H13" s="39">
        <f>'13c-beta'!L15/'13c-beta'!M15</f>
        <v>1.0185251126106076</v>
      </c>
      <c r="I13" s="39">
        <f>'13c-beta'!M15/'13c-beta'!F15</f>
        <v>1.0022841235568085</v>
      </c>
      <c r="J13" s="39">
        <f>'13c-beta'!E15/'13c-beta'!F15</f>
        <v>1.0729848855261512</v>
      </c>
      <c r="L13" s="75">
        <f t="shared" si="10"/>
        <v>13.992566425382348</v>
      </c>
      <c r="M13" s="75">
        <f t="shared" si="11"/>
        <v>5.5556403122439866</v>
      </c>
      <c r="N13" s="75">
        <f t="shared" si="12"/>
        <v>-3.4706091466694065</v>
      </c>
      <c r="O13" s="75">
        <f t="shared" si="13"/>
        <v>17.595161874359231</v>
      </c>
      <c r="P13" s="75">
        <f t="shared" si="14"/>
        <v>16.134486142701665</v>
      </c>
      <c r="Q13" s="75">
        <f t="shared" si="15"/>
        <v>18.355612846744666</v>
      </c>
      <c r="R13" s="75">
        <f t="shared" si="16"/>
        <v>2.2815189120633841</v>
      </c>
      <c r="S13" s="75">
        <f t="shared" si="17"/>
        <v>70.444377366825734</v>
      </c>
      <c r="U13" s="44">
        <f>'13c-beta'!Y15</f>
        <v>70.849956662163819</v>
      </c>
      <c r="W13" s="39">
        <f>'13c-beta'!N15/'13c-beta'!M15</f>
        <v>1.0194687271885627</v>
      </c>
      <c r="X13" s="39">
        <f t="shared" si="18"/>
        <v>1.0022841235568085</v>
      </c>
      <c r="Y13" s="39">
        <f t="shared" si="19"/>
        <v>1.0217973197237638</v>
      </c>
      <c r="Z13" s="39">
        <f>'13c-beta'!N15/'13c-beta'!E15</f>
        <v>0.95229423406343039</v>
      </c>
      <c r="AA13" s="39"/>
      <c r="AB13" s="39">
        <f>'13c-beta'!O15/'13c-beta'!Q15</f>
        <v>0.99960537393012483</v>
      </c>
      <c r="AC13" s="39">
        <f>'13c-beta'!Q15/'13c-beta'!L15</f>
        <v>0.99665253681772492</v>
      </c>
      <c r="AD13" s="39">
        <f t="shared" si="1"/>
        <v>1.0185251126106076</v>
      </c>
      <c r="AE13" s="39">
        <f t="shared" si="2"/>
        <v>1.0022841235568085</v>
      </c>
      <c r="AF13" s="39">
        <f t="shared" si="3"/>
        <v>1.0170327807419828</v>
      </c>
      <c r="AG13" s="39">
        <f>'13c-beta'!R15/'13c-beta'!S15</f>
        <v>1.0211334262653382</v>
      </c>
      <c r="AH13" s="39">
        <f>'13c-beta'!S15/'13c-beta'!E15</f>
        <v>0.96637229955595472</v>
      </c>
      <c r="AI13" s="39">
        <f>'13c-beta'!R15/'13c-beta'!E15</f>
        <v>0.98679505729348571</v>
      </c>
      <c r="AK13" s="75">
        <f t="shared" si="4"/>
        <v>19.281635906243899</v>
      </c>
      <c r="AL13" s="75">
        <f t="shared" si="5"/>
        <v>2.2815189120633841</v>
      </c>
      <c r="AM13" s="75">
        <f t="shared" si="6"/>
        <v>21.563154818307304</v>
      </c>
      <c r="AN13" s="75">
        <f t="shared" si="7"/>
        <v>-48.881222548518458</v>
      </c>
      <c r="AO13" s="44"/>
      <c r="AP13" s="75">
        <f t="shared" si="8"/>
        <v>-0.39470395523375207</v>
      </c>
      <c r="AQ13" s="75">
        <f t="shared" si="20"/>
        <v>-3.353078471972367</v>
      </c>
      <c r="AR13" s="75">
        <f t="shared" si="21"/>
        <v>18.355612846744666</v>
      </c>
      <c r="AS13" s="75">
        <f t="shared" si="22"/>
        <v>2.2815189120633841</v>
      </c>
      <c r="AT13" s="75">
        <f t="shared" si="23"/>
        <v>16.889349331601693</v>
      </c>
      <c r="AU13" s="75">
        <f t="shared" si="24"/>
        <v>20.913212588890669</v>
      </c>
      <c r="AV13" s="75">
        <f t="shared" si="25"/>
        <v>-34.206115751347781</v>
      </c>
      <c r="AW13" s="75">
        <f t="shared" si="26"/>
        <v>-13.292903162457208</v>
      </c>
    </row>
    <row r="14" spans="1:49" x14ac:dyDescent="0.2">
      <c r="A14" s="43">
        <f>'13c-beta'!A16</f>
        <v>22</v>
      </c>
      <c r="C14" s="39">
        <f>'13c-beta'!E16/'13c-beta'!H16</f>
        <v>1.0140205071031605</v>
      </c>
      <c r="D14" s="39">
        <f>'13c-beta'!H16/'13c-beta'!I16</f>
        <v>1.00555442315532</v>
      </c>
      <c r="E14" s="39">
        <f>'13c-beta'!I16/'13c-beta'!J16</f>
        <v>0.99657212502856574</v>
      </c>
      <c r="F14" s="39">
        <f>'13c-beta'!J16/'13c-beta'!K16</f>
        <v>1.0176135189140769</v>
      </c>
      <c r="G14" s="39">
        <f>'13c-beta'!K16/'13c-beta'!L16</f>
        <v>1.0160408152549643</v>
      </c>
      <c r="H14" s="39">
        <f>'13c-beta'!L16/'13c-beta'!M16</f>
        <v>1.0183491961644029</v>
      </c>
      <c r="I14" s="39">
        <f>'13c-beta'!M16/'13c-beta'!F16</f>
        <v>1.0021612932035366</v>
      </c>
      <c r="J14" s="39">
        <f>'13c-beta'!E16/'13c-beta'!F16</f>
        <v>1.0722336340091096</v>
      </c>
      <c r="L14" s="75">
        <f t="shared" si="10"/>
        <v>13.923128932103646</v>
      </c>
      <c r="M14" s="75">
        <f t="shared" si="11"/>
        <v>5.5390542311005611</v>
      </c>
      <c r="N14" s="75">
        <f t="shared" si="12"/>
        <v>-3.4337635956737009</v>
      </c>
      <c r="O14" s="75">
        <f t="shared" si="13"/>
        <v>17.460198611855155</v>
      </c>
      <c r="P14" s="75">
        <f t="shared" si="14"/>
        <v>15.91352084444064</v>
      </c>
      <c r="Q14" s="75">
        <f t="shared" si="15"/>
        <v>18.182881082311031</v>
      </c>
      <c r="R14" s="75">
        <f t="shared" si="16"/>
        <v>2.1589609692044123</v>
      </c>
      <c r="S14" s="75">
        <f t="shared" si="17"/>
        <v>69.743981075341935</v>
      </c>
      <c r="U14" s="44">
        <f>'13c-beta'!Y16</f>
        <v>70.152279680044657</v>
      </c>
      <c r="W14" s="39">
        <f>'13c-beta'!N16/'13c-beta'!M16</f>
        <v>1.0193205717748546</v>
      </c>
      <c r="X14" s="39">
        <f t="shared" si="18"/>
        <v>1.0021612932035366</v>
      </c>
      <c r="Y14" s="39">
        <f t="shared" si="19"/>
        <v>1.0215236223988566</v>
      </c>
      <c r="Z14" s="39">
        <f>'13c-beta'!N16/'13c-beta'!E16</f>
        <v>0.95270619200719653</v>
      </c>
      <c r="AA14" s="39"/>
      <c r="AB14" s="39">
        <f>'13c-beta'!O16/'13c-beta'!Q16</f>
        <v>0.99960489231120431</v>
      </c>
      <c r="AC14" s="39">
        <f>'13c-beta'!Q16/'13c-beta'!L16</f>
        <v>0.99669207410454108</v>
      </c>
      <c r="AD14" s="39">
        <f t="shared" si="1"/>
        <v>1.0183491961644029</v>
      </c>
      <c r="AE14" s="39">
        <f t="shared" si="2"/>
        <v>1.0021612932035366</v>
      </c>
      <c r="AF14" s="39">
        <f t="shared" si="3"/>
        <v>1.0167723497365364</v>
      </c>
      <c r="AG14" s="39">
        <f>'13c-beta'!R16/'13c-beta'!S16</f>
        <v>1.0209408743461363</v>
      </c>
      <c r="AH14" s="39">
        <f>'13c-beta'!S16/'13c-beta'!E16</f>
        <v>0.96654117176697929</v>
      </c>
      <c r="AI14" s="39">
        <f>'13c-beta'!R16/'13c-beta'!E16</f>
        <v>0.98678138899531886</v>
      </c>
      <c r="AK14" s="75">
        <f t="shared" si="4"/>
        <v>19.136299245859938</v>
      </c>
      <c r="AL14" s="75">
        <f t="shared" si="5"/>
        <v>2.1589609692044123</v>
      </c>
      <c r="AM14" s="75">
        <f t="shared" si="6"/>
        <v>21.295260215064332</v>
      </c>
      <c r="AN14" s="75">
        <f t="shared" si="7"/>
        <v>-48.448720860277341</v>
      </c>
      <c r="AO14" s="44"/>
      <c r="AP14" s="75">
        <f t="shared" si="8"/>
        <v>-0.39518576440475844</v>
      </c>
      <c r="AQ14" s="75">
        <f t="shared" si="20"/>
        <v>-3.3134091778576349</v>
      </c>
      <c r="AR14" s="75">
        <f t="shared" si="21"/>
        <v>18.182881082311031</v>
      </c>
      <c r="AS14" s="75">
        <f t="shared" si="22"/>
        <v>2.1589609692044123</v>
      </c>
      <c r="AT14" s="75">
        <f t="shared" si="23"/>
        <v>16.633247109253052</v>
      </c>
      <c r="AU14" s="75">
        <f t="shared" si="24"/>
        <v>20.724627952460086</v>
      </c>
      <c r="AV14" s="75">
        <f t="shared" si="25"/>
        <v>-34.031382413348261</v>
      </c>
      <c r="AW14" s="75">
        <f t="shared" si="26"/>
        <v>-13.306754460888305</v>
      </c>
    </row>
    <row r="15" spans="1:49" x14ac:dyDescent="0.2">
      <c r="A15" s="43">
        <f>'13c-beta'!A17</f>
        <v>24</v>
      </c>
      <c r="C15" s="39">
        <f>'13c-beta'!E17/'13c-beta'!H17</f>
        <v>1.0139580918865418</v>
      </c>
      <c r="D15" s="39">
        <f>'13c-beta'!H17/'13c-beta'!I17</f>
        <v>1.0055290444960487</v>
      </c>
      <c r="E15" s="39">
        <f>'13c-beta'!I17/'13c-beta'!J17</f>
        <v>0.99661749745676509</v>
      </c>
      <c r="F15" s="39">
        <f>'13c-beta'!J17/'13c-beta'!K17</f>
        <v>1.0174666839177124</v>
      </c>
      <c r="G15" s="39">
        <f>'13c-beta'!K17/'13c-beta'!L17</f>
        <v>1.0158152983439939</v>
      </c>
      <c r="H15" s="39">
        <f>'13c-beta'!L17/'13c-beta'!M17</f>
        <v>1.0181724104092138</v>
      </c>
      <c r="I15" s="39">
        <f>'13c-beta'!M17/'13c-beta'!F17</f>
        <v>1.0020560864629056</v>
      </c>
      <c r="J15" s="39">
        <f>'13c-beta'!E17/'13c-beta'!F17</f>
        <v>1.0714981718709493</v>
      </c>
      <c r="L15" s="75">
        <f t="shared" si="10"/>
        <v>13.861574814452256</v>
      </c>
      <c r="M15" s="75">
        <f t="shared" si="11"/>
        <v>5.5138154384986819</v>
      </c>
      <c r="N15" s="75">
        <f t="shared" si="12"/>
        <v>-3.3882361378790784</v>
      </c>
      <c r="O15" s="75">
        <f t="shared" si="13"/>
        <v>17.315894720131418</v>
      </c>
      <c r="P15" s="75">
        <f t="shared" si="14"/>
        <v>15.691539661435529</v>
      </c>
      <c r="Q15" s="75">
        <f t="shared" si="15"/>
        <v>18.009265683326298</v>
      </c>
      <c r="R15" s="75">
        <f t="shared" si="16"/>
        <v>2.0539756100362148</v>
      </c>
      <c r="S15" s="75">
        <f t="shared" si="17"/>
        <v>69.057829790001222</v>
      </c>
      <c r="U15" s="44">
        <f>'13c-beta'!Y17</f>
        <v>69.465939438476752</v>
      </c>
      <c r="W15" s="39">
        <f>'13c-beta'!N17/'13c-beta'!M17</f>
        <v>1.0191715807409918</v>
      </c>
      <c r="X15" s="39">
        <f t="shared" si="18"/>
        <v>1.0020560864629056</v>
      </c>
      <c r="Y15" s="39">
        <f t="shared" si="19"/>
        <v>1.0212670856315313</v>
      </c>
      <c r="Z15" s="39">
        <f>'13c-beta'!N17/'13c-beta'!E17</f>
        <v>0.9531206981420145</v>
      </c>
      <c r="AA15" s="39"/>
      <c r="AB15" s="39">
        <f>'13c-beta'!O17/'13c-beta'!Q17</f>
        <v>0.99960441647034015</v>
      </c>
      <c r="AC15" s="39">
        <f>'13c-beta'!Q17/'13c-beta'!L17</f>
        <v>0.99672303513537186</v>
      </c>
      <c r="AD15" s="39">
        <f t="shared" si="1"/>
        <v>1.0181724104092138</v>
      </c>
      <c r="AE15" s="39">
        <f t="shared" si="2"/>
        <v>1.0020560864629056</v>
      </c>
      <c r="AF15" s="39">
        <f t="shared" si="3"/>
        <v>1.016520207754128</v>
      </c>
      <c r="AG15" s="39">
        <f>'13c-beta'!R17/'13c-beta'!S17</f>
        <v>1.0207560196772243</v>
      </c>
      <c r="AH15" s="39">
        <f>'13c-beta'!S17/'13c-beta'!E17</f>
        <v>0.96670309775489949</v>
      </c>
      <c r="AI15" s="39">
        <f>'13c-beta'!R17/'13c-beta'!E17</f>
        <v>0.98676800627393402</v>
      </c>
      <c r="AK15" s="75">
        <f t="shared" si="4"/>
        <v>18.99012155864715</v>
      </c>
      <c r="AL15" s="75">
        <f t="shared" si="5"/>
        <v>2.0539756100362148</v>
      </c>
      <c r="AM15" s="75">
        <f t="shared" si="6"/>
        <v>21.044097168683308</v>
      </c>
      <c r="AN15" s="75">
        <f t="shared" si="7"/>
        <v>-48.013732621317814</v>
      </c>
      <c r="AO15" s="44"/>
      <c r="AP15" s="75">
        <f t="shared" si="8"/>
        <v>-0.39566179346491315</v>
      </c>
      <c r="AQ15" s="75">
        <f t="shared" si="20"/>
        <v>-3.2823458727891057</v>
      </c>
      <c r="AR15" s="75">
        <f t="shared" si="21"/>
        <v>18.009265683326298</v>
      </c>
      <c r="AS15" s="75">
        <f t="shared" si="22"/>
        <v>2.0539756100362148</v>
      </c>
      <c r="AT15" s="75">
        <f t="shared" si="23"/>
        <v>16.385233627108562</v>
      </c>
      <c r="AU15" s="75">
        <f t="shared" si="24"/>
        <v>20.54354850824064</v>
      </c>
      <c r="AV15" s="75">
        <f t="shared" si="25"/>
        <v>-33.86386505317639</v>
      </c>
      <c r="AW15" s="75">
        <f t="shared" si="26"/>
        <v>-13.320316544935586</v>
      </c>
    </row>
    <row r="16" spans="1:49" x14ac:dyDescent="0.2">
      <c r="A16" s="43">
        <f>'13c-beta'!A18</f>
        <v>26</v>
      </c>
      <c r="C16" s="39">
        <f>'13c-beta'!E18/'13c-beta'!H18</f>
        <v>1.0138865353983799</v>
      </c>
      <c r="D16" s="39">
        <f>'13c-beta'!H18/'13c-beta'!I18</f>
        <v>1.0055119653095475</v>
      </c>
      <c r="E16" s="39">
        <f>'13c-beta'!I18/'13c-beta'!J18</f>
        <v>0.99665463808108679</v>
      </c>
      <c r="F16" s="39">
        <f>'13c-beta'!J18/'13c-beta'!K18</f>
        <v>1.0173276092909156</v>
      </c>
      <c r="G16" s="39">
        <f>'13c-beta'!K18/'13c-beta'!L18</f>
        <v>1.015606632160716</v>
      </c>
      <c r="H16" s="39">
        <f>'13c-beta'!L18/'13c-beta'!M18</f>
        <v>1.0179950881893278</v>
      </c>
      <c r="I16" s="39">
        <f>'13c-beta'!M18/'13c-beta'!F18</f>
        <v>1.0019416954490954</v>
      </c>
      <c r="J16" s="39">
        <f>'13c-beta'!E18/'13c-beta'!F18</f>
        <v>1.070768982981084</v>
      </c>
      <c r="L16" s="75">
        <f t="shared" si="10"/>
        <v>13.791000878728752</v>
      </c>
      <c r="M16" s="75">
        <f t="shared" si="11"/>
        <v>5.4968300200826237</v>
      </c>
      <c r="N16" s="75">
        <f t="shared" si="12"/>
        <v>-3.3509701533064575</v>
      </c>
      <c r="O16" s="75">
        <f t="shared" si="13"/>
        <v>17.179198222133962</v>
      </c>
      <c r="P16" s="75">
        <f t="shared" si="14"/>
        <v>15.486101115283855</v>
      </c>
      <c r="Q16" s="75">
        <f t="shared" si="15"/>
        <v>17.835093155323275</v>
      </c>
      <c r="R16" s="75">
        <f t="shared" si="16"/>
        <v>1.9398127951200557</v>
      </c>
      <c r="S16" s="75">
        <f t="shared" si="17"/>
        <v>68.377066033366148</v>
      </c>
      <c r="U16" s="44">
        <f>'13c-beta'!Y18</f>
        <v>68.790641287908272</v>
      </c>
      <c r="W16" s="39">
        <f>'13c-beta'!N18/'13c-beta'!M18</f>
        <v>1.0190310337128823</v>
      </c>
      <c r="X16" s="39">
        <f t="shared" si="18"/>
        <v>1.0019416954490954</v>
      </c>
      <c r="Y16" s="39">
        <f t="shared" si="19"/>
        <v>1.0210096816335295</v>
      </c>
      <c r="Z16" s="39">
        <f>'13c-beta'!N18/'13c-beta'!E18</f>
        <v>0.95352937735549492</v>
      </c>
      <c r="AA16" s="39"/>
      <c r="AB16" s="39">
        <f>'13c-beta'!O18/'13c-beta'!Q18</f>
        <v>0.9996127476434814</v>
      </c>
      <c r="AC16" s="39">
        <f>'13c-beta'!Q18/'13c-beta'!L18</f>
        <v>0.99676287393631025</v>
      </c>
      <c r="AD16" s="39">
        <f t="shared" si="1"/>
        <v>1.0179950881893278</v>
      </c>
      <c r="AE16" s="39">
        <f t="shared" si="2"/>
        <v>1.0019416954490954</v>
      </c>
      <c r="AF16" s="39">
        <f t="shared" si="3"/>
        <v>1.0162762397322787</v>
      </c>
      <c r="AG16" s="39">
        <f>'13c-beta'!R18/'13c-beta'!S18</f>
        <v>1.0205787281118737</v>
      </c>
      <c r="AH16" s="39">
        <f>'13c-beta'!S18/'13c-beta'!E18</f>
        <v>0.96686638755880905</v>
      </c>
      <c r="AI16" s="39">
        <f>'13c-beta'!R18/'13c-beta'!E18</f>
        <v>0.98676326806889125</v>
      </c>
      <c r="AK16" s="75">
        <f t="shared" si="4"/>
        <v>18.852208843458204</v>
      </c>
      <c r="AL16" s="75">
        <f t="shared" si="5"/>
        <v>1.9398127951200557</v>
      </c>
      <c r="AM16" s="75">
        <f t="shared" si="6"/>
        <v>20.792021638578152</v>
      </c>
      <c r="AN16" s="75">
        <f t="shared" si="7"/>
        <v>-47.58504439478785</v>
      </c>
      <c r="AO16" s="44"/>
      <c r="AP16" s="75">
        <f t="shared" si="8"/>
        <v>-0.3873273580760565</v>
      </c>
      <c r="AQ16" s="75">
        <f t="shared" si="20"/>
        <v>-3.2423768910547515</v>
      </c>
      <c r="AR16" s="75">
        <f t="shared" si="21"/>
        <v>17.835093155323275</v>
      </c>
      <c r="AS16" s="75">
        <f t="shared" si="22"/>
        <v>1.9398127951200557</v>
      </c>
      <c r="AT16" s="75">
        <f t="shared" si="23"/>
        <v>16.14520170131258</v>
      </c>
      <c r="AU16" s="75">
        <f t="shared" si="24"/>
        <v>20.369846898557643</v>
      </c>
      <c r="AV16" s="75">
        <f t="shared" si="25"/>
        <v>-33.694965196679888</v>
      </c>
      <c r="AW16" s="75">
        <f t="shared" si="26"/>
        <v>-13.325118298122247</v>
      </c>
    </row>
    <row r="17" spans="1:49" x14ac:dyDescent="0.2">
      <c r="A17" s="43">
        <f>'13c-beta'!A19</f>
        <v>28</v>
      </c>
      <c r="C17" s="39">
        <f>'13c-beta'!E19/'13c-beta'!H19</f>
        <v>1.0138230077982471</v>
      </c>
      <c r="D17" s="39">
        <f>'13c-beta'!H19/'13c-beta'!I19</f>
        <v>1.0054947398957366</v>
      </c>
      <c r="E17" s="39">
        <f>'13c-beta'!I19/'13c-beta'!J19</f>
        <v>0.99669195183345793</v>
      </c>
      <c r="F17" s="39">
        <f>'13c-beta'!J19/'13c-beta'!K19</f>
        <v>1.0171878378962849</v>
      </c>
      <c r="G17" s="39">
        <f>'13c-beta'!K19/'13c-beta'!L19</f>
        <v>1.0153882638138652</v>
      </c>
      <c r="H17" s="39">
        <f>'13c-beta'!L19/'13c-beta'!M19</f>
        <v>1.0178169139996425</v>
      </c>
      <c r="I17" s="39">
        <f>'13c-beta'!M19/'13c-beta'!F19</f>
        <v>1.0018360127177468</v>
      </c>
      <c r="J17" s="39">
        <f>'13c-beta'!E19/'13c-beta'!F19</f>
        <v>1.0700461242219337</v>
      </c>
      <c r="L17" s="75">
        <f t="shared" si="10"/>
        <v>13.728341411186399</v>
      </c>
      <c r="M17" s="75">
        <f t="shared" si="11"/>
        <v>5.4796988849484451</v>
      </c>
      <c r="N17" s="75">
        <f t="shared" si="12"/>
        <v>-3.3135318547543662</v>
      </c>
      <c r="O17" s="75">
        <f t="shared" si="13"/>
        <v>17.041798041620357</v>
      </c>
      <c r="P17" s="75">
        <f t="shared" si="14"/>
        <v>15.2710652743518</v>
      </c>
      <c r="Q17" s="75">
        <f t="shared" si="15"/>
        <v>17.660053230272535</v>
      </c>
      <c r="R17" s="75">
        <f t="shared" si="16"/>
        <v>1.8343293065915154</v>
      </c>
      <c r="S17" s="75">
        <f t="shared" si="17"/>
        <v>67.7017542942163</v>
      </c>
      <c r="U17" s="44">
        <f>'13c-beta'!Y19</f>
        <v>68.126102175618712</v>
      </c>
      <c r="W17" s="39">
        <f>'13c-beta'!N19/'13c-beta'!M19</f>
        <v>1.0188807437868765</v>
      </c>
      <c r="X17" s="39">
        <f t="shared" si="18"/>
        <v>1.0018360127177468</v>
      </c>
      <c r="Y17" s="39">
        <f t="shared" si="19"/>
        <v>1.0207514217903366</v>
      </c>
      <c r="Z17" s="39">
        <f>'13c-beta'!N19/'13c-beta'!E19</f>
        <v>0.95393217047775292</v>
      </c>
      <c r="AA17" s="39"/>
      <c r="AB17" s="39">
        <f>'13c-beta'!O19/'13c-beta'!Q19</f>
        <v>0.99961229381079919</v>
      </c>
      <c r="AC17" s="39">
        <f>'13c-beta'!Q19/'13c-beta'!L19</f>
        <v>0.99679411170544485</v>
      </c>
      <c r="AD17" s="39">
        <f t="shared" si="1"/>
        <v>1.0178169139996425</v>
      </c>
      <c r="AE17" s="39">
        <f t="shared" si="2"/>
        <v>1.0018360127177468</v>
      </c>
      <c r="AF17" s="39">
        <f t="shared" si="3"/>
        <v>1.0160225695221892</v>
      </c>
      <c r="AG17" s="39">
        <f>'13c-beta'!R19/'13c-beta'!S19</f>
        <v>1.0203917359806816</v>
      </c>
      <c r="AH17" s="39">
        <f>'13c-beta'!S19/'13c-beta'!E19</f>
        <v>0.96703103552177838</v>
      </c>
      <c r="AI17" s="39">
        <f>'13c-beta'!R19/'13c-beta'!E19</f>
        <v>0.98675047708326358</v>
      </c>
      <c r="AK17" s="75">
        <f t="shared" si="4"/>
        <v>18.704714797898898</v>
      </c>
      <c r="AL17" s="75">
        <f t="shared" si="5"/>
        <v>1.8343293065915154</v>
      </c>
      <c r="AM17" s="75">
        <f t="shared" si="6"/>
        <v>20.539044104490465</v>
      </c>
      <c r="AN17" s="75">
        <f t="shared" si="7"/>
        <v>-47.162710189726049</v>
      </c>
      <c r="AO17" s="44"/>
      <c r="AP17" s="75">
        <f t="shared" si="8"/>
        <v>-0.38778136667719149</v>
      </c>
      <c r="AQ17" s="75">
        <f t="shared" si="20"/>
        <v>-3.2110381639833432</v>
      </c>
      <c r="AR17" s="75">
        <f t="shared" si="21"/>
        <v>17.660053230272535</v>
      </c>
      <c r="AS17" s="75">
        <f t="shared" si="22"/>
        <v>1.8343293065915154</v>
      </c>
      <c r="AT17" s="75">
        <f t="shared" si="23"/>
        <v>15.895563006203639</v>
      </c>
      <c r="AU17" s="75">
        <f t="shared" si="24"/>
        <v>20.186608449001287</v>
      </c>
      <c r="AV17" s="75">
        <f t="shared" si="25"/>
        <v>-33.524689398799282</v>
      </c>
      <c r="AW17" s="75">
        <f t="shared" si="26"/>
        <v>-13.338080949797995</v>
      </c>
    </row>
    <row r="18" spans="1:49" x14ac:dyDescent="0.2">
      <c r="A18" s="43">
        <f>'13c-beta'!A20</f>
        <v>30</v>
      </c>
      <c r="C18" s="45">
        <f>'13c-beta'!E20/'13c-beta'!H20</f>
        <v>1.0137589339588167</v>
      </c>
      <c r="D18" s="45">
        <f>'13c-beta'!H20/'13c-beta'!I20</f>
        <v>1.0054687299729126</v>
      </c>
      <c r="E18" s="45">
        <f>'13c-beta'!I20/'13c-beta'!J20</f>
        <v>0.99672949332697414</v>
      </c>
      <c r="F18" s="45">
        <f>'13c-beta'!J20/'13c-beta'!K20</f>
        <v>1.0170558885693497</v>
      </c>
      <c r="G18" s="45">
        <f>'13c-beta'!K20/'13c-beta'!L20</f>
        <v>1.0151778961993703</v>
      </c>
      <c r="H18" s="45">
        <f>'13c-beta'!L20/'13c-beta'!M20</f>
        <v>1.0176471641043081</v>
      </c>
      <c r="I18" s="45">
        <f>'13c-beta'!M20/'13c-beta'!F20</f>
        <v>1.0017301193154824</v>
      </c>
      <c r="J18" s="45">
        <f>'13c-beta'!E20/'13c-beta'!F20</f>
        <v>1.0693392378510664</v>
      </c>
      <c r="L18" s="75">
        <f t="shared" si="10"/>
        <v>13.665139191703013</v>
      </c>
      <c r="M18" s="75">
        <f t="shared" si="11"/>
        <v>5.4538307643036408</v>
      </c>
      <c r="N18" s="75">
        <f t="shared" si="12"/>
        <v>-3.2758664693319481</v>
      </c>
      <c r="O18" s="75">
        <f t="shared" si="13"/>
        <v>16.91206990196477</v>
      </c>
      <c r="P18" s="75">
        <f t="shared" si="14"/>
        <v>15.063864327748664</v>
      </c>
      <c r="Q18" s="75">
        <f t="shared" si="15"/>
        <v>17.493260902612288</v>
      </c>
      <c r="R18" s="75">
        <f t="shared" si="16"/>
        <v>1.7286243830853958</v>
      </c>
      <c r="S18" s="75">
        <f t="shared" si="17"/>
        <v>67.040923002085805</v>
      </c>
      <c r="U18" s="44">
        <f>'13c-beta'!Y20</f>
        <v>67.472050034407516</v>
      </c>
      <c r="W18" s="39">
        <f>'13c-beta'!N20/'13c-beta'!M20</f>
        <v>1.0187389257781041</v>
      </c>
      <c r="X18" s="39">
        <f>I18</f>
        <v>1.0017301193154824</v>
      </c>
      <c r="Y18" s="39">
        <f t="shared" si="19"/>
        <v>1.0205014656710265</v>
      </c>
      <c r="Z18" s="39">
        <f>'13c-beta'!N20/'13c-beta'!E20</f>
        <v>0.95432901884514798</v>
      </c>
      <c r="AA18" s="39"/>
      <c r="AB18" s="39">
        <f>'13c-beta'!O20/'13c-beta'!Q20</f>
        <v>0.99962066744885636</v>
      </c>
      <c r="AC18" s="39">
        <f>'13c-beta'!Q20/'13c-beta'!L20</f>
        <v>0.99682548057475495</v>
      </c>
      <c r="AD18" s="39">
        <f t="shared" si="1"/>
        <v>1.0176471641043081</v>
      </c>
      <c r="AE18" s="39">
        <f t="shared" si="2"/>
        <v>1.0017301193154824</v>
      </c>
      <c r="AF18" s="39">
        <f t="shared" si="3"/>
        <v>1.0157862182101782</v>
      </c>
      <c r="AG18" s="39">
        <f>'13c-beta'!R20/'13c-beta'!S20</f>
        <v>1.0202123510292525</v>
      </c>
      <c r="AH18" s="39">
        <f>'13c-beta'!S20/'13c-beta'!E20</f>
        <v>0.96719703574542293</v>
      </c>
      <c r="AI18" s="39">
        <f>'13c-beta'!R20/'13c-beta'!E20</f>
        <v>0.98674636174636188</v>
      </c>
      <c r="AJ18" s="75"/>
      <c r="AK18" s="75">
        <f t="shared" si="4"/>
        <v>18.565515111991157</v>
      </c>
      <c r="AL18" s="75">
        <f t="shared" si="5"/>
        <v>1.7286243830853958</v>
      </c>
      <c r="AM18" s="75">
        <f t="shared" si="6"/>
        <v>20.294139495076486</v>
      </c>
      <c r="AN18" s="75">
        <f t="shared" si="7"/>
        <v>-46.746783507009269</v>
      </c>
      <c r="AO18" s="44"/>
      <c r="AP18" s="75">
        <f t="shared" si="8"/>
        <v>-0.37940451593545343</v>
      </c>
      <c r="AQ18" s="75">
        <f t="shared" si="20"/>
        <v>-3.1795689013073973</v>
      </c>
      <c r="AR18" s="75">
        <f t="shared" si="21"/>
        <v>17.493260902612288</v>
      </c>
      <c r="AS18" s="75">
        <f t="shared" si="22"/>
        <v>1.7286243830853958</v>
      </c>
      <c r="AT18" s="75">
        <f>1000*LN(AF18)</f>
        <v>15.662911868454799</v>
      </c>
      <c r="AU18" s="75">
        <f t="shared" si="24"/>
        <v>20.010792911795303</v>
      </c>
      <c r="AV18" s="75">
        <f t="shared" si="25"/>
        <v>-33.353044465589981</v>
      </c>
      <c r="AW18" s="75">
        <f t="shared" si="26"/>
        <v>-13.34225155379465</v>
      </c>
    </row>
    <row r="19" spans="1:49" x14ac:dyDescent="0.2">
      <c r="A19" s="43">
        <f>'13c-beta'!A21</f>
        <v>32</v>
      </c>
      <c r="C19" s="39">
        <f>'13c-beta'!E21/'13c-beta'!H21</f>
        <v>1.0136943163055134</v>
      </c>
      <c r="D19" s="39">
        <f>'13c-beta'!H21/'13c-beta'!I21</f>
        <v>1.0054511069084437</v>
      </c>
      <c r="E19" s="39">
        <f>'13c-beta'!I21/'13c-beta'!J21</f>
        <v>0.99676720461291757</v>
      </c>
      <c r="F19" s="39">
        <f>'13c-beta'!J21/'13c-beta'!K21</f>
        <v>1.0169144562219177</v>
      </c>
      <c r="G19" s="39">
        <f>'13c-beta'!K21/'13c-beta'!L21</f>
        <v>1.0149755689571687</v>
      </c>
      <c r="H19" s="39">
        <f>'13c-beta'!L21/'13c-beta'!M21</f>
        <v>1.0174767543938226</v>
      </c>
      <c r="I19" s="39">
        <f>'13c-beta'!M21/'13c-beta'!F21</f>
        <v>1.0016240029429446</v>
      </c>
      <c r="J19" s="39">
        <f>'13c-beta'!E21/'13c-beta'!F21</f>
        <v>1.0686387984172701</v>
      </c>
      <c r="L19" s="75">
        <f t="shared" si="10"/>
        <v>13.601396510270838</v>
      </c>
      <c r="M19" s="75">
        <f t="shared" si="11"/>
        <v>5.4363033978257977</v>
      </c>
      <c r="N19" s="75">
        <f t="shared" si="12"/>
        <v>-3.2380321594111932</v>
      </c>
      <c r="O19" s="75">
        <f t="shared" si="13"/>
        <v>16.772999685899762</v>
      </c>
      <c r="P19" s="75">
        <f t="shared" si="14"/>
        <v>14.864542211126459</v>
      </c>
      <c r="Q19" s="75">
        <f t="shared" si="15"/>
        <v>17.325792269046648</v>
      </c>
      <c r="R19" s="75">
        <f t="shared" si="16"/>
        <v>1.6226856761358868</v>
      </c>
      <c r="S19" s="75">
        <f t="shared" si="17"/>
        <v>66.385687590894094</v>
      </c>
      <c r="U19" s="44">
        <f>'13c-beta'!Y21</f>
        <v>66.828223209898965</v>
      </c>
      <c r="W19" s="39">
        <f>'13c-beta'!N21/'13c-beta'!M21</f>
        <v>1.0185875270974791</v>
      </c>
      <c r="X19" s="39">
        <f t="shared" si="18"/>
        <v>1.0016240029429446</v>
      </c>
      <c r="Y19" s="39">
        <f t="shared" si="19"/>
        <v>1.0202417162391322</v>
      </c>
      <c r="Z19" s="39">
        <f>'13c-beta'!N21/'13c-beta'!E21</f>
        <v>0.95471146822498165</v>
      </c>
      <c r="AA19" s="39"/>
      <c r="AB19" s="39">
        <f>'13c-beta'!O21/'13c-beta'!Q21</f>
        <v>0.99962023527749322</v>
      </c>
      <c r="AC19" s="39">
        <f>'13c-beta'!Q21/'13c-beta'!L21</f>
        <v>0.99685697935466822</v>
      </c>
      <c r="AD19" s="39">
        <f t="shared" si="1"/>
        <v>1.0174767543938226</v>
      </c>
      <c r="AE19" s="39">
        <f t="shared" si="2"/>
        <v>1.0016240029429446</v>
      </c>
      <c r="AF19" s="39">
        <f t="shared" si="3"/>
        <v>1.0155401828573478</v>
      </c>
      <c r="AG19" s="39">
        <f>'13c-beta'!R21/'13c-beta'!S21</f>
        <v>1.0200321138740616</v>
      </c>
      <c r="AH19" s="39">
        <f>'13c-beta'!S21/'13c-beta'!E21</f>
        <v>0.96735598599531492</v>
      </c>
      <c r="AI19" s="39">
        <f>'13c-beta'!R21/'13c-beta'!E21</f>
        <v>0.98673417126352814</v>
      </c>
      <c r="AK19" s="75">
        <f t="shared" si="4"/>
        <v>18.416890250531207</v>
      </c>
      <c r="AL19" s="75">
        <f t="shared" si="5"/>
        <v>1.6226856761358868</v>
      </c>
      <c r="AM19" s="75">
        <f t="shared" si="6"/>
        <v>20.039575926667155</v>
      </c>
      <c r="AN19" s="75">
        <f t="shared" si="7"/>
        <v>-46.346111664227031</v>
      </c>
      <c r="AO19" s="44"/>
      <c r="AP19" s="75">
        <f t="shared" si="8"/>
        <v>-0.37983685139092677</v>
      </c>
      <c r="AQ19" s="75">
        <f t="shared" si="20"/>
        <v>-3.14797030870404</v>
      </c>
      <c r="AR19" s="75">
        <f t="shared" si="21"/>
        <v>17.325792269046648</v>
      </c>
      <c r="AS19" s="75">
        <f t="shared" si="22"/>
        <v>1.6226856761358868</v>
      </c>
      <c r="AT19" s="75">
        <f t="shared" si="23"/>
        <v>15.420670785087559</v>
      </c>
      <c r="AU19" s="75">
        <f t="shared" si="24"/>
        <v>19.834110990819433</v>
      </c>
      <c r="AV19" s="75">
        <f t="shared" si="25"/>
        <v>-33.188716842140671</v>
      </c>
      <c r="AW19" s="75">
        <f t="shared" si="26"/>
        <v>-13.354605851321267</v>
      </c>
    </row>
    <row r="20" spans="1:49" x14ac:dyDescent="0.2">
      <c r="A20" s="43">
        <f>'13c-beta'!A22</f>
        <v>34</v>
      </c>
      <c r="C20" s="39">
        <f>'13c-beta'!E22/'13c-beta'!H22</f>
        <v>1.0136291573617908</v>
      </c>
      <c r="D20" s="39">
        <f>'13c-beta'!H22/'13c-beta'!I22</f>
        <v>1.005433292197998</v>
      </c>
      <c r="E20" s="39">
        <f>'13c-beta'!I22/'13c-beta'!J22</f>
        <v>0.99680511182108622</v>
      </c>
      <c r="F20" s="39">
        <f>'13c-beta'!J22/'13c-beta'!K22</f>
        <v>1.0167810301398419</v>
      </c>
      <c r="G20" s="39">
        <f>'13c-beta'!K22/'13c-beta'!L22</f>
        <v>1.0147814513498981</v>
      </c>
      <c r="H20" s="39">
        <f>'13c-beta'!L22/'13c-beta'!M22</f>
        <v>1.0173058472243395</v>
      </c>
      <c r="I20" s="39">
        <f>'13c-beta'!M22/'13c-beta'!F22</f>
        <v>1.0015176823463907</v>
      </c>
      <c r="J20" s="39">
        <f>'13c-beta'!E22/'13c-beta'!F22</f>
        <v>1.0679544515688706</v>
      </c>
      <c r="L20" s="75">
        <f t="shared" si="10"/>
        <v>13.537115753310847</v>
      </c>
      <c r="M20" s="75">
        <f t="shared" si="11"/>
        <v>5.418585113816941</v>
      </c>
      <c r="N20" s="75">
        <f t="shared" si="12"/>
        <v>-3.2000027306709025</v>
      </c>
      <c r="O20" s="75">
        <f t="shared" si="13"/>
        <v>16.641784286975</v>
      </c>
      <c r="P20" s="75">
        <f t="shared" si="14"/>
        <v>14.673270442219788</v>
      </c>
      <c r="Q20" s="75">
        <f t="shared" si="15"/>
        <v>17.157806588660861</v>
      </c>
      <c r="R20" s="75">
        <f t="shared" si="16"/>
        <v>1.5165318304698034</v>
      </c>
      <c r="S20" s="75">
        <f t="shared" si="17"/>
        <v>65.74509128478249</v>
      </c>
      <c r="U20" s="44">
        <f>'13c-beta'!Y22</f>
        <v>66.194369923719933</v>
      </c>
      <c r="W20" s="39">
        <f>'13c-beta'!N22/'13c-beta'!M22</f>
        <v>1.018453592532482</v>
      </c>
      <c r="X20" s="39">
        <f t="shared" si="18"/>
        <v>1.0015176823463907</v>
      </c>
      <c r="Y20" s="39">
        <f t="shared" si="19"/>
        <v>1.0199992815704868</v>
      </c>
      <c r="Z20" s="39">
        <f>'13c-beta'!N22/'13c-beta'!E22</f>
        <v>0.95509624036124818</v>
      </c>
      <c r="AA20" s="39"/>
      <c r="AB20" s="39">
        <f>'13c-beta'!O22/'13c-beta'!Q22</f>
        <v>0.99961981220491247</v>
      </c>
      <c r="AC20" s="39">
        <f>'13c-beta'!Q22/'13c-beta'!L22</f>
        <v>0.99690620785699791</v>
      </c>
      <c r="AD20" s="39">
        <f t="shared" si="1"/>
        <v>1.0173058472243395</v>
      </c>
      <c r="AE20" s="39">
        <f t="shared" si="2"/>
        <v>1.0015176823463907</v>
      </c>
      <c r="AF20" s="39">
        <f t="shared" si="3"/>
        <v>1.0153115289976113</v>
      </c>
      <c r="AG20" s="39">
        <f>'13c-beta'!R22/'13c-beta'!S22</f>
        <v>1.0198597217031558</v>
      </c>
      <c r="AH20" s="39">
        <f>'13c-beta'!S22/'13c-beta'!E22</f>
        <v>0.9675078413400493</v>
      </c>
      <c r="AI20" s="39">
        <f>'13c-beta'!R22/'13c-beta'!E22</f>
        <v>0.98672227781468358</v>
      </c>
      <c r="AK20" s="75">
        <f t="shared" si="4"/>
        <v>18.285391122801833</v>
      </c>
      <c r="AL20" s="75">
        <f t="shared" si="5"/>
        <v>1.5165318304698034</v>
      </c>
      <c r="AM20" s="75">
        <f t="shared" si="6"/>
        <v>19.801922953271671</v>
      </c>
      <c r="AN20" s="75">
        <f t="shared" si="7"/>
        <v>-45.943168331510634</v>
      </c>
      <c r="AO20" s="44"/>
      <c r="AP20" s="75">
        <f t="shared" si="8"/>
        <v>-0.38026008479031687</v>
      </c>
      <c r="AQ20" s="75">
        <f t="shared" si="20"/>
        <v>-3.0985878116698347</v>
      </c>
      <c r="AR20" s="75">
        <f t="shared" si="21"/>
        <v>17.157806588660861</v>
      </c>
      <c r="AS20" s="75">
        <f t="shared" si="22"/>
        <v>1.5165318304698034</v>
      </c>
      <c r="AT20" s="75">
        <f t="shared" si="23"/>
        <v>15.195490522670664</v>
      </c>
      <c r="AU20" s="75">
        <f t="shared" si="24"/>
        <v>19.665090096368488</v>
      </c>
      <c r="AV20" s="75">
        <f t="shared" si="25"/>
        <v>-33.031749366806437</v>
      </c>
      <c r="AW20" s="75">
        <f t="shared" si="26"/>
        <v>-13.366659270438024</v>
      </c>
    </row>
    <row r="21" spans="1:49" x14ac:dyDescent="0.2">
      <c r="A21" s="43">
        <f>'13c-beta'!A23</f>
        <v>36</v>
      </c>
      <c r="C21" s="39">
        <f>'13c-beta'!E23/'13c-beta'!H23</f>
        <v>1.0135721114449605</v>
      </c>
      <c r="D21" s="39">
        <f>'13c-beta'!H23/'13c-beta'!I23</f>
        <v>1.0054153328584545</v>
      </c>
      <c r="E21" s="39">
        <f>'13c-beta'!I23/'13c-beta'!J23</f>
        <v>0.99683465792918202</v>
      </c>
      <c r="F21" s="39">
        <f>'13c-beta'!J23/'13c-beta'!K23</f>
        <v>1.016646807622394</v>
      </c>
      <c r="G21" s="39">
        <f>'13c-beta'!K23/'13c-beta'!L23</f>
        <v>1.0145864953584411</v>
      </c>
      <c r="H21" s="45">
        <f>'13c-beta'!L23/'13c-beta'!M23</f>
        <v>1.0171432674529235</v>
      </c>
      <c r="I21" s="45">
        <f>'13c-beta'!M23/'13c-beta'!F23</f>
        <v>1.0014201481268425</v>
      </c>
      <c r="J21" s="39">
        <f>'13c-beta'!E23/'13c-beta'!F23</f>
        <v>1.0672862587186309</v>
      </c>
      <c r="K21" s="39"/>
      <c r="L21" s="75">
        <f t="shared" si="10"/>
        <v>13.480835286518372</v>
      </c>
      <c r="M21" s="75">
        <f t="shared" si="11"/>
        <v>5.4007226657736531</v>
      </c>
      <c r="N21" s="75">
        <f t="shared" si="12"/>
        <v>-3.1703623627907356</v>
      </c>
      <c r="O21" s="75">
        <f t="shared" si="13"/>
        <v>16.509768274259713</v>
      </c>
      <c r="P21" s="75">
        <f t="shared" si="14"/>
        <v>14.481135750851594</v>
      </c>
      <c r="Q21" s="75">
        <f t="shared" si="15"/>
        <v>16.997979763217884</v>
      </c>
      <c r="R21" s="75">
        <f t="shared" si="16"/>
        <v>1.4191406702037692</v>
      </c>
      <c r="S21" s="75">
        <f t="shared" si="17"/>
        <v>65.119220048034251</v>
      </c>
      <c r="U21" s="44">
        <f>'13c-beta'!Y23</f>
        <v>65.570247770019577</v>
      </c>
      <c r="W21" s="39">
        <f>'13c-beta'!N23/'13c-beta'!M23</f>
        <v>1.0183190622363438</v>
      </c>
      <c r="X21" s="39">
        <f t="shared" si="18"/>
        <v>1.0014201481268425</v>
      </c>
      <c r="Y21" s="39">
        <f t="shared" si="19"/>
        <v>1.0197652261451069</v>
      </c>
      <c r="Z21" s="39">
        <f>'13c-beta'!N23/'13c-beta'!E23</f>
        <v>0.95547489515083128</v>
      </c>
      <c r="AA21" s="39"/>
      <c r="AB21" s="45">
        <f>'13c-beta'!O23/'13c-beta'!Q23</f>
        <v>0.99961939155757373</v>
      </c>
      <c r="AC21" s="45">
        <f>'13c-beta'!Q23/'13c-beta'!L23</f>
        <v>0.99693798312802229</v>
      </c>
      <c r="AD21" s="39">
        <f t="shared" si="1"/>
        <v>1.0171432674529235</v>
      </c>
      <c r="AE21" s="39">
        <f t="shared" si="2"/>
        <v>1.0014201481268425</v>
      </c>
      <c r="AF21" s="39">
        <f t="shared" si="3"/>
        <v>1.0150823326382399</v>
      </c>
      <c r="AG21" s="39">
        <f>'13c-beta'!R23/'13c-beta'!S23</f>
        <v>1.0196950444726811</v>
      </c>
      <c r="AH21" s="39">
        <f>'13c-beta'!S23/'13c-beta'!E23</f>
        <v>0.96766097926597161</v>
      </c>
      <c r="AI21" s="39">
        <f>'13c-beta'!R23/'13c-beta'!E23</f>
        <v>0.98671910528709317</v>
      </c>
      <c r="AK21" s="75">
        <f t="shared" si="4"/>
        <v>18.153289686719756</v>
      </c>
      <c r="AL21" s="75">
        <f t="shared" si="5"/>
        <v>1.4191406702037692</v>
      </c>
      <c r="AM21" s="75">
        <f t="shared" si="6"/>
        <v>19.57243035692359</v>
      </c>
      <c r="AN21" s="75">
        <f t="shared" si="7"/>
        <v>-45.546789691110689</v>
      </c>
      <c r="AO21" s="44"/>
      <c r="AP21" s="75">
        <f t="shared" si="8"/>
        <v>-0.38068089220340423</v>
      </c>
      <c r="AQ21" s="75">
        <f t="shared" si="20"/>
        <v>-3.0667144374405537</v>
      </c>
      <c r="AR21" s="75">
        <f t="shared" si="21"/>
        <v>16.997979763217884</v>
      </c>
      <c r="AS21" s="75">
        <f t="shared" si="22"/>
        <v>1.4191406702037692</v>
      </c>
      <c r="AT21" s="75">
        <f t="shared" si="23"/>
        <v>14.969725103777682</v>
      </c>
      <c r="AU21" s="75">
        <f t="shared" si="24"/>
        <v>19.503606586767745</v>
      </c>
      <c r="AV21" s="75">
        <f t="shared" si="25"/>
        <v>-32.873481080741342</v>
      </c>
      <c r="AW21" s="75">
        <f t="shared" si="26"/>
        <v>-13.369874493973498</v>
      </c>
    </row>
    <row r="22" spans="1:49" x14ac:dyDescent="0.2">
      <c r="A22" s="43">
        <f>'13c-beta'!A24</f>
        <v>38</v>
      </c>
      <c r="C22" s="39">
        <f>'13c-beta'!E24/'13c-beta'!H24</f>
        <v>1.0135145531478393</v>
      </c>
      <c r="D22" s="39">
        <f>'13c-beta'!H24/'13c-beta'!I24</f>
        <v>1.0053971828080821</v>
      </c>
      <c r="E22" s="39">
        <f>'13c-beta'!I24/'13c-beta'!J24</f>
        <v>0.99687291170473435</v>
      </c>
      <c r="F22" s="39">
        <f>'13c-beta'!J24/'13c-beta'!K24</f>
        <v>1.0165207925103417</v>
      </c>
      <c r="G22" s="39">
        <f>'13c-beta'!K24/'13c-beta'!L24</f>
        <v>1.0143820065902807</v>
      </c>
      <c r="H22" s="39">
        <f>'13c-beta'!L24/'13c-beta'!M24</f>
        <v>1.0169800641469089</v>
      </c>
      <c r="I22" s="39">
        <f>'13c-beta'!M24/'13c-beta'!F24</f>
        <v>1.0013224181360203</v>
      </c>
      <c r="J22" s="39">
        <f>'13c-beta'!E24/'13c-beta'!F24</f>
        <v>1.066624685138539</v>
      </c>
      <c r="K22" s="39"/>
      <c r="L22" s="75">
        <f t="shared" si="10"/>
        <v>13.424046104149394</v>
      </c>
      <c r="M22" s="75">
        <f t="shared" si="11"/>
        <v>5.3826702116224023</v>
      </c>
      <c r="N22" s="75">
        <f t="shared" si="12"/>
        <v>-3.1319878527676321</v>
      </c>
      <c r="O22" s="75">
        <f t="shared" si="13"/>
        <v>16.385808879859095</v>
      </c>
      <c r="P22" s="75">
        <f t="shared" si="14"/>
        <v>14.279566560737061</v>
      </c>
      <c r="Q22" s="75">
        <f t="shared" si="15"/>
        <v>16.837514265546766</v>
      </c>
      <c r="R22" s="75">
        <f t="shared" si="16"/>
        <v>1.3215445112703854</v>
      </c>
      <c r="S22" s="75">
        <f t="shared" si="17"/>
        <v>64.499162680417598</v>
      </c>
      <c r="U22" s="44">
        <f>'13c-beta'!Y24</f>
        <v>64.955623242995244</v>
      </c>
      <c r="W22" s="39">
        <f>'13c-beta'!N24/'13c-beta'!M24</f>
        <v>1.0181749575498396</v>
      </c>
      <c r="X22" s="39">
        <f t="shared" si="18"/>
        <v>1.0013224181360203</v>
      </c>
      <c r="Y22" s="39">
        <f t="shared" si="19"/>
        <v>1.0195214105793451</v>
      </c>
      <c r="Z22" s="39">
        <f>'13c-beta'!N24/'13c-beta'!E24</f>
        <v>0.95583894202385178</v>
      </c>
      <c r="AA22" s="39"/>
      <c r="AB22" s="39">
        <f>'13c-beta'!O24/'13c-beta'!Q24</f>
        <v>0.99961897673099742</v>
      </c>
      <c r="AC22" s="39">
        <f>'13c-beta'!Q24/'13c-beta'!L24</f>
        <v>0.99696988436089307</v>
      </c>
      <c r="AD22" s="39">
        <f t="shared" si="1"/>
        <v>1.0169800641469089</v>
      </c>
      <c r="AE22" s="39">
        <f t="shared" si="2"/>
        <v>1.0013224181360203</v>
      </c>
      <c r="AF22" s="39">
        <f t="shared" si="3"/>
        <v>1.0148524649154373</v>
      </c>
      <c r="AG22" s="39">
        <f>'13c-beta'!R24/'13c-beta'!S24</f>
        <v>1.0195119825708061</v>
      </c>
      <c r="AH22" s="39">
        <f>'13c-beta'!S24/'13c-beta'!E24</f>
        <v>0.9678153939577957</v>
      </c>
      <c r="AI22" s="39">
        <f>'13c-beta'!R24/'13c-beta'!E24</f>
        <v>0.9866993910564581</v>
      </c>
      <c r="AK22" s="75">
        <f t="shared" si="4"/>
        <v>18.01176735928378</v>
      </c>
      <c r="AL22" s="75">
        <f t="shared" si="5"/>
        <v>1.3215445112703854</v>
      </c>
      <c r="AM22" s="75">
        <f t="shared" si="6"/>
        <v>19.333311870554098</v>
      </c>
      <c r="AN22" s="75">
        <f t="shared" si="7"/>
        <v>-45.165850809863429</v>
      </c>
      <c r="AO22" s="44"/>
      <c r="AP22" s="75">
        <f t="shared" si="8"/>
        <v>-0.38109587681243479</v>
      </c>
      <c r="AQ22" s="75">
        <f t="shared" si="20"/>
        <v>-3.0347157343974924</v>
      </c>
      <c r="AR22" s="75">
        <f t="shared" si="21"/>
        <v>16.837514265546766</v>
      </c>
      <c r="AS22" s="75">
        <f t="shared" si="22"/>
        <v>1.3215445112703854</v>
      </c>
      <c r="AT22" s="75">
        <f t="shared" si="23"/>
        <v>14.743247165607363</v>
      </c>
      <c r="AU22" s="75">
        <f t="shared" si="24"/>
        <v>19.324064343200479</v>
      </c>
      <c r="AV22" s="75">
        <f t="shared" si="25"/>
        <v>-32.713918614066003</v>
      </c>
      <c r="AW22" s="75">
        <f t="shared" si="26"/>
        <v>-13.389854270865479</v>
      </c>
    </row>
    <row r="23" spans="1:49" x14ac:dyDescent="0.2">
      <c r="A23" s="43">
        <f>'13c-beta'!A25</f>
        <v>40</v>
      </c>
      <c r="C23" s="39">
        <f>'13c-beta'!E25/'13c-beta'!H25</f>
        <v>1.013456599897278</v>
      </c>
      <c r="D23" s="39">
        <f>'13c-beta'!H25/'13c-beta'!I25</f>
        <v>1.0053702364969532</v>
      </c>
      <c r="E23" s="39">
        <f>'13c-beta'!I25/'13c-beta'!J25</f>
        <v>0.99691135591475355</v>
      </c>
      <c r="F23" s="39">
        <f>'13c-beta'!J25/'13c-beta'!K25</f>
        <v>1.0163851513381061</v>
      </c>
      <c r="G23" s="39">
        <f>'13c-beta'!K25/'13c-beta'!L25</f>
        <v>1.0141944955426632</v>
      </c>
      <c r="H23" s="39">
        <f>'13c-beta'!L25/'13c-beta'!M25</f>
        <v>1.0168253882608969</v>
      </c>
      <c r="I23" s="39">
        <f>'13c-beta'!M25/'13c-beta'!F25</f>
        <v>1.001224508170891</v>
      </c>
      <c r="J23" s="39">
        <f>'13c-beta'!E25/'13c-beta'!F25</f>
        <v>1.0659703777067484</v>
      </c>
      <c r="K23" s="75"/>
      <c r="L23" s="75">
        <f t="shared" si="10"/>
        <v>13.366863987383621</v>
      </c>
      <c r="M23" s="75">
        <f t="shared" si="11"/>
        <v>5.3558681947687594</v>
      </c>
      <c r="N23" s="75">
        <f t="shared" si="12"/>
        <v>-3.0934237907993225</v>
      </c>
      <c r="O23" s="75">
        <f t="shared" si="13"/>
        <v>16.252363284063321</v>
      </c>
      <c r="P23" s="75">
        <f t="shared" si="14"/>
        <v>14.094696975632058</v>
      </c>
      <c r="Q23" s="75">
        <f t="shared" si="15"/>
        <v>16.685409366696064</v>
      </c>
      <c r="R23" s="75">
        <f t="shared" si="16"/>
        <v>1.2237590722166853</v>
      </c>
      <c r="S23" s="75">
        <f t="shared" si="17"/>
        <v>63.885537089961126</v>
      </c>
      <c r="U23" s="44">
        <f>'13c-beta'!Y25</f>
        <v>64.350271293267113</v>
      </c>
      <c r="W23" s="39">
        <f>'13c-beta'!N25/'13c-beta'!M25</f>
        <v>1.0180394061204485</v>
      </c>
      <c r="X23" s="39">
        <f t="shared" si="18"/>
        <v>1.001224508170891</v>
      </c>
      <c r="Y23" s="39">
        <f t="shared" si="19"/>
        <v>1.0192860036915321</v>
      </c>
      <c r="Z23" s="39">
        <f>'13c-beta'!N25/'13c-beta'!E25</f>
        <v>0.9562048111358874</v>
      </c>
      <c r="AA23" s="39"/>
      <c r="AB23" s="39">
        <f>'13c-beta'!O25/'13c-beta'!Q25</f>
        <v>0.9996363055742824</v>
      </c>
      <c r="AC23" s="39">
        <f>'13c-beta'!Q25/'13c-beta'!L25</f>
        <v>0.99699306636479423</v>
      </c>
      <c r="AD23" s="39">
        <f t="shared" si="1"/>
        <v>1.0168253882608969</v>
      </c>
      <c r="AE23" s="39">
        <f t="shared" si="2"/>
        <v>1.001224508170891</v>
      </c>
      <c r="AF23" s="39">
        <f t="shared" si="3"/>
        <v>1.0146400756313874</v>
      </c>
      <c r="AG23" s="39">
        <f>'13c-beta'!R25/'13c-beta'!S25</f>
        <v>1.0193544446286615</v>
      </c>
      <c r="AH23" s="39">
        <f>'13c-beta'!S25/'13c-beta'!E25</f>
        <v>0.96796236232177846</v>
      </c>
      <c r="AI23" s="39">
        <f>'13c-beta'!R25/'13c-beta'!E25</f>
        <v>0.98669673626596377</v>
      </c>
      <c r="AK23" s="75">
        <f t="shared" si="4"/>
        <v>17.878626731253892</v>
      </c>
      <c r="AL23" s="75">
        <f t="shared" si="5"/>
        <v>1.2237590722166853</v>
      </c>
      <c r="AM23" s="75">
        <f t="shared" si="6"/>
        <v>19.102385803470614</v>
      </c>
      <c r="AN23" s="75">
        <f t="shared" si="7"/>
        <v>-44.783151286490693</v>
      </c>
      <c r="AO23" s="44"/>
      <c r="AP23" s="75">
        <f t="shared" si="8"/>
        <v>-0.36376057857535016</v>
      </c>
      <c r="AQ23" s="75">
        <f t="shared" si="20"/>
        <v>-3.0114635431832322</v>
      </c>
      <c r="AR23" s="75">
        <f t="shared" si="21"/>
        <v>16.685409366696064</v>
      </c>
      <c r="AS23" s="75">
        <f t="shared" si="22"/>
        <v>1.2237590722166853</v>
      </c>
      <c r="AT23" s="75">
        <f t="shared" si="23"/>
        <v>14.533944317154305</v>
      </c>
      <c r="AU23" s="75">
        <f t="shared" si="24"/>
        <v>19.169529509180506</v>
      </c>
      <c r="AV23" s="75">
        <f t="shared" si="25"/>
        <v>-32.562074360469857</v>
      </c>
      <c r="AW23" s="75">
        <f t="shared" si="26"/>
        <v>-13.392544851289319</v>
      </c>
    </row>
    <row r="24" spans="1:49" x14ac:dyDescent="0.2">
      <c r="A24" s="43">
        <f>'13c-beta'!A26</f>
        <v>42</v>
      </c>
      <c r="C24" s="39">
        <f>'13c-beta'!E26/'13c-beta'!H26</f>
        <v>1.0133981381474053</v>
      </c>
      <c r="D24" s="39">
        <f>'13c-beta'!H26/'13c-beta'!I26</f>
        <v>1.0053517412549446</v>
      </c>
      <c r="E24" s="39">
        <f>'13c-beta'!I26/'13c-beta'!J26</f>
        <v>0.99694996219671439</v>
      </c>
      <c r="F24" s="39">
        <f>'13c-beta'!J26/'13c-beta'!K26</f>
        <v>1.0162577490613813</v>
      </c>
      <c r="G24" s="39">
        <f>'13c-beta'!K26/'13c-beta'!L26</f>
        <v>1.0139974678837351</v>
      </c>
      <c r="H24" s="39">
        <f>'13c-beta'!L26/'13c-beta'!M26</f>
        <v>1.0166701171048724</v>
      </c>
      <c r="I24" s="39">
        <f>'13c-beta'!M26/'13c-beta'!F26</f>
        <v>1.0011264102656525</v>
      </c>
      <c r="J24" s="39">
        <f>'13c-beta'!E26/'13c-beta'!F26</f>
        <v>1.0653227841257253</v>
      </c>
      <c r="L24" s="75">
        <f t="shared" si="10"/>
        <v>13.309176824321028</v>
      </c>
      <c r="M24" s="75">
        <f t="shared" si="11"/>
        <v>5.3374715768238081</v>
      </c>
      <c r="N24" s="75">
        <f t="shared" si="12"/>
        <v>-3.0546986481678062</v>
      </c>
      <c r="O24" s="75">
        <f t="shared" si="13"/>
        <v>16.127007003462726</v>
      </c>
      <c r="P24" s="75">
        <f t="shared" si="14"/>
        <v>13.900408009793765</v>
      </c>
      <c r="Q24" s="75">
        <f t="shared" si="15"/>
        <v>16.5326958190964</v>
      </c>
      <c r="R24" s="75">
        <f t="shared" si="16"/>
        <v>1.1257763416036182</v>
      </c>
      <c r="S24" s="75">
        <f t="shared" si="17"/>
        <v>63.277836926933411</v>
      </c>
      <c r="U24" s="44">
        <f>'13c-beta'!Y26</f>
        <v>63.753974911108877</v>
      </c>
      <c r="W24" s="39">
        <f>'13c-beta'!N26/'13c-beta'!M26</f>
        <v>1.0179122748589071</v>
      </c>
      <c r="X24" s="39">
        <f t="shared" si="18"/>
        <v>1.0011264102656525</v>
      </c>
      <c r="Y24" s="39">
        <f t="shared" si="19"/>
        <v>1.0190588616948419</v>
      </c>
      <c r="Z24" s="39">
        <f>'13c-beta'!N26/'13c-beta'!E26</f>
        <v>0.95657285930587632</v>
      </c>
      <c r="AA24" s="39"/>
      <c r="AB24" s="39">
        <f>'13c-beta'!O26/'13c-beta'!Q26</f>
        <v>0.99962704128297786</v>
      </c>
      <c r="AC24" s="39">
        <f>'13c-beta'!Q26/'13c-beta'!L26</f>
        <v>0.99702520606645473</v>
      </c>
      <c r="AD24" s="39">
        <f t="shared" si="1"/>
        <v>1.0166701171048724</v>
      </c>
      <c r="AE24" s="39">
        <f t="shared" si="2"/>
        <v>1.0011264102656525</v>
      </c>
      <c r="AF24" s="39">
        <f t="shared" si="3"/>
        <v>1.0144090401182277</v>
      </c>
      <c r="AG24" s="39">
        <f>'13c-beta'!R26/'13c-beta'!S26</f>
        <v>1.0191783455072869</v>
      </c>
      <c r="AH24" s="39">
        <f>'13c-beta'!S26/'13c-beta'!E26</f>
        <v>0.96811903130577481</v>
      </c>
      <c r="AI24" s="39">
        <f>'13c-beta'!R26/'13c-beta'!E26</f>
        <v>0.98668595258033676</v>
      </c>
      <c r="AK24" s="75">
        <f t="shared" si="4"/>
        <v>17.753740406205665</v>
      </c>
      <c r="AL24" s="75">
        <f t="shared" si="5"/>
        <v>1.1257763416036182</v>
      </c>
      <c r="AM24" s="75">
        <f t="shared" si="6"/>
        <v>18.879516747809323</v>
      </c>
      <c r="AN24" s="75">
        <f t="shared" si="7"/>
        <v>-44.398320179124106</v>
      </c>
      <c r="AO24" s="44"/>
      <c r="AP24" s="75">
        <f t="shared" si="8"/>
        <v>-0.37302828342191185</v>
      </c>
      <c r="AQ24" s="75">
        <f t="shared" si="20"/>
        <v>-2.9792274276895756</v>
      </c>
      <c r="AR24" s="75">
        <f t="shared" si="21"/>
        <v>16.5326958190964</v>
      </c>
      <c r="AS24" s="75">
        <f t="shared" si="22"/>
        <v>1.1257763416036182</v>
      </c>
      <c r="AT24" s="75">
        <f t="shared" si="23"/>
        <v>14.306216449588398</v>
      </c>
      <c r="AU24" s="75">
        <f t="shared" si="24"/>
        <v>18.9967590512661</v>
      </c>
      <c r="AV24" s="75">
        <f t="shared" si="25"/>
        <v>-32.400233040312571</v>
      </c>
      <c r="AW24" s="75">
        <f t="shared" si="26"/>
        <v>-13.403473989046606</v>
      </c>
    </row>
    <row r="25" spans="1:49" x14ac:dyDescent="0.2">
      <c r="A25" s="43">
        <f>'13c-beta'!A27</f>
        <v>44</v>
      </c>
      <c r="C25" s="39">
        <f>'13c-beta'!E27/'13c-beta'!H27</f>
        <v>1.013347868632938</v>
      </c>
      <c r="D25" s="39">
        <f>'13c-beta'!H27/'13c-beta'!I27</f>
        <v>1.0053331032102173</v>
      </c>
      <c r="E25" s="39">
        <f>'13c-beta'!I27/'13c-beta'!J27</f>
        <v>0.99698015159466935</v>
      </c>
      <c r="F25" s="39">
        <f>'13c-beta'!J27/'13c-beta'!K27</f>
        <v>1.0161295962792649</v>
      </c>
      <c r="G25" s="39">
        <f>'13c-beta'!K27/'13c-beta'!L27</f>
        <v>1.0138176145780708</v>
      </c>
      <c r="H25" s="39">
        <f>'13c-beta'!L27/'13c-beta'!M27</f>
        <v>1.0165052479841434</v>
      </c>
      <c r="I25" s="39">
        <f>'13c-beta'!M27/'13c-beta'!F27</f>
        <v>1.0010461854814707</v>
      </c>
      <c r="J25" s="39">
        <f>'13c-beta'!E27/'13c-beta'!F27</f>
        <v>1.0647011607247541</v>
      </c>
      <c r="L25" s="75">
        <f t="shared" si="10"/>
        <v>13.259570692808319</v>
      </c>
      <c r="M25" s="75">
        <f t="shared" si="11"/>
        <v>5.3189325752699972</v>
      </c>
      <c r="N25" s="75">
        <f t="shared" si="12"/>
        <v>-3.0244173481879755</v>
      </c>
      <c r="O25" s="75">
        <f t="shared" si="13"/>
        <v>16.000896414770011</v>
      </c>
      <c r="P25" s="75">
        <f t="shared" si="14"/>
        <v>13.72302171092322</v>
      </c>
      <c r="Q25" s="75">
        <f t="shared" si="15"/>
        <v>16.370516870913892</v>
      </c>
      <c r="R25" s="75">
        <f t="shared" si="16"/>
        <v>1.0456386108254281</v>
      </c>
      <c r="S25" s="75">
        <f t="shared" si="17"/>
        <v>62.694159527322988</v>
      </c>
      <c r="U25" s="44">
        <f>'13c-beta'!Y27</f>
        <v>63.166524734691308</v>
      </c>
      <c r="W25" s="39">
        <f>'13c-beta'!N27/'13c-beta'!M27</f>
        <v>1.0177665660615343</v>
      </c>
      <c r="X25" s="39">
        <f t="shared" si="18"/>
        <v>1.0010461854814707</v>
      </c>
      <c r="Y25" s="39">
        <f t="shared" si="19"/>
        <v>1.0188313386664742</v>
      </c>
      <c r="Z25" s="39">
        <f>'13c-beta'!N27/'13c-beta'!E27</f>
        <v>0.95691765562925113</v>
      </c>
      <c r="AA25" s="39"/>
      <c r="AB25" s="39">
        <f>'13c-beta'!O27/'13c-beta'!Q27</f>
        <v>0.99963553935730498</v>
      </c>
      <c r="AC25" s="39">
        <f>'13c-beta'!Q27/'13c-beta'!L27</f>
        <v>0.99705744192436185</v>
      </c>
      <c r="AD25" s="39">
        <f t="shared" si="1"/>
        <v>1.0165052479841434</v>
      </c>
      <c r="AE25" s="39">
        <f t="shared" si="2"/>
        <v>1.0010461854814707</v>
      </c>
      <c r="AF25" s="39">
        <f t="shared" si="3"/>
        <v>1.0142046735630732</v>
      </c>
      <c r="AG25" s="39">
        <f>'13c-beta'!R27/'13c-beta'!S27</f>
        <v>1.0190191241054714</v>
      </c>
      <c r="AH25" s="39">
        <f>'13c-beta'!S27/'13c-beta'!E27</f>
        <v>0.96826001880511281</v>
      </c>
      <c r="AI25" s="39">
        <f>'13c-beta'!R27/'13c-beta'!E27</f>
        <v>0.98667547626913332</v>
      </c>
      <c r="AK25" s="75">
        <f t="shared" si="4"/>
        <v>17.61058541073908</v>
      </c>
      <c r="AL25" s="75">
        <f t="shared" si="5"/>
        <v>1.0456386108254281</v>
      </c>
      <c r="AM25" s="75">
        <f t="shared" si="6"/>
        <v>18.65622402156459</v>
      </c>
      <c r="AN25" s="75">
        <f t="shared" si="7"/>
        <v>-44.037935505758462</v>
      </c>
      <c r="AO25" s="44"/>
      <c r="AP25" s="75">
        <f t="shared" si="8"/>
        <v>-0.36452707461676032</v>
      </c>
      <c r="AQ25" s="75">
        <f t="shared" si="20"/>
        <v>-2.9468959112979021</v>
      </c>
      <c r="AR25" s="75">
        <f t="shared" si="21"/>
        <v>16.370516870913892</v>
      </c>
      <c r="AS25" s="75">
        <f t="shared" si="22"/>
        <v>1.0456386108254281</v>
      </c>
      <c r="AT25" s="75">
        <f t="shared" si="23"/>
        <v>14.104732495824669</v>
      </c>
      <c r="AU25" s="75">
        <f t="shared" si="24"/>
        <v>18.840521587023048</v>
      </c>
      <c r="AV25" s="75">
        <f t="shared" si="25"/>
        <v>-32.25461330787531</v>
      </c>
      <c r="AW25" s="75">
        <f t="shared" si="26"/>
        <v>-13.414091720852218</v>
      </c>
    </row>
    <row r="26" spans="1:49" x14ac:dyDescent="0.2">
      <c r="A26" s="43">
        <f>'13c-beta'!A28</f>
        <v>46</v>
      </c>
      <c r="C26" s="39">
        <f>'13c-beta'!E28/'13c-beta'!H28</f>
        <v>1.0132972322503009</v>
      </c>
      <c r="D26" s="39">
        <f>'13c-beta'!H28/'13c-beta'!I28</f>
        <v>1.0053056357257661</v>
      </c>
      <c r="E26" s="39">
        <f>'13c-beta'!I28/'13c-beta'!J28</f>
        <v>0.99701050201166497</v>
      </c>
      <c r="F26" s="39">
        <f>'13c-beta'!J28/'13c-beta'!K28</f>
        <v>1.0160095935016282</v>
      </c>
      <c r="G26" s="39">
        <f>'13c-beta'!K28/'13c-beta'!L28</f>
        <v>1.0136371299032003</v>
      </c>
      <c r="H26" s="39">
        <f>'13c-beta'!L28/'13c-beta'!M28</f>
        <v>1.0163489458401718</v>
      </c>
      <c r="I26" s="39">
        <f>'13c-beta'!M28/'13c-beta'!F28</f>
        <v>1.0009567823229952</v>
      </c>
      <c r="J26" s="39">
        <f>'13c-beta'!E28/'13c-beta'!F28</f>
        <v>1.0640773368956928</v>
      </c>
      <c r="L26" s="75">
        <f t="shared" si="10"/>
        <v>13.209600046615154</v>
      </c>
      <c r="M26" s="75">
        <f t="shared" si="11"/>
        <v>5.2916104274162326</v>
      </c>
      <c r="N26" s="75">
        <f t="shared" si="12"/>
        <v>-2.9939754632743538</v>
      </c>
      <c r="O26" s="75">
        <f t="shared" si="13"/>
        <v>15.882791534573185</v>
      </c>
      <c r="P26" s="75">
        <f t="shared" si="14"/>
        <v>13.544981065785699</v>
      </c>
      <c r="Q26" s="75">
        <f t="shared" si="15"/>
        <v>16.216740820713628</v>
      </c>
      <c r="R26" s="75">
        <f t="shared" si="16"/>
        <v>0.95632489853560609</v>
      </c>
      <c r="S26" s="75">
        <f t="shared" si="17"/>
        <v>62.108073330365109</v>
      </c>
      <c r="U26" s="44">
        <f>'13c-beta'!Y28</f>
        <v>62.587718681635209</v>
      </c>
      <c r="W26" s="39">
        <f>'13c-beta'!N28/'13c-beta'!M28</f>
        <v>1.0176384655617077</v>
      </c>
      <c r="X26" s="39">
        <f t="shared" si="18"/>
        <v>1.0009567823229952</v>
      </c>
      <c r="Y26" s="39">
        <f t="shared" si="19"/>
        <v>1.0186121240567572</v>
      </c>
      <c r="Z26" s="39">
        <f>'13c-beta'!N28/'13c-beta'!E28</f>
        <v>0.95727264244573196</v>
      </c>
      <c r="AA26" s="39"/>
      <c r="AB26" s="39">
        <f>'13c-beta'!O28/'13c-beta'!Q28</f>
        <v>0.99963516315325818</v>
      </c>
      <c r="AC26" s="39">
        <f>'13c-beta'!Q28/'13c-beta'!L28</f>
        <v>0.99708979921389096</v>
      </c>
      <c r="AD26" s="39">
        <f t="shared" si="1"/>
        <v>1.0163489458401718</v>
      </c>
      <c r="AE26" s="39">
        <f t="shared" si="2"/>
        <v>1.0009567823229952</v>
      </c>
      <c r="AF26" s="39">
        <f t="shared" si="3"/>
        <v>1.0139906849117233</v>
      </c>
      <c r="AG26" s="39">
        <f>'13c-beta'!R28/'13c-beta'!S28</f>
        <v>1.0188591650461623</v>
      </c>
      <c r="AH26" s="39">
        <f>'13c-beta'!S28/'13c-beta'!E28</f>
        <v>0.96840194423473325</v>
      </c>
      <c r="AI26" s="39">
        <f>'13c-beta'!R28/'13c-beta'!E28</f>
        <v>0.98666519633208061</v>
      </c>
      <c r="AK26" s="75">
        <f t="shared" si="4"/>
        <v>17.484713166143557</v>
      </c>
      <c r="AL26" s="75">
        <f t="shared" si="5"/>
        <v>0.95632489853560609</v>
      </c>
      <c r="AM26" s="75">
        <f t="shared" si="6"/>
        <v>18.441038064679216</v>
      </c>
      <c r="AN26" s="75">
        <f t="shared" si="7"/>
        <v>-43.667035265685819</v>
      </c>
      <c r="AO26" s="44"/>
      <c r="AP26" s="75">
        <f t="shared" si="8"/>
        <v>-0.364903415895939</v>
      </c>
      <c r="AQ26" s="75">
        <f t="shared" si="20"/>
        <v>-2.9144436541481475</v>
      </c>
      <c r="AR26" s="75">
        <f t="shared" si="21"/>
        <v>16.216740820713628</v>
      </c>
      <c r="AS26" s="75">
        <f t="shared" si="22"/>
        <v>0.95632489853560609</v>
      </c>
      <c r="AT26" s="75">
        <f t="shared" si="23"/>
        <v>13.893718649205027</v>
      </c>
      <c r="AU26" s="75">
        <f t="shared" si="24"/>
        <v>18.683535705688399</v>
      </c>
      <c r="AV26" s="75">
        <f t="shared" si="25"/>
        <v>-32.108046242911904</v>
      </c>
      <c r="AW26" s="75">
        <f t="shared" si="26"/>
        <v>-13.4245105372234</v>
      </c>
    </row>
    <row r="27" spans="1:49" x14ac:dyDescent="0.2">
      <c r="A27" s="43">
        <f>'13c-beta'!A29</f>
        <v>48</v>
      </c>
      <c r="C27" s="39">
        <f>'13c-beta'!E29/'13c-beta'!H29</f>
        <v>1.0132375091448982</v>
      </c>
      <c r="D27" s="39">
        <f>'13c-beta'!H29/'13c-beta'!I29</f>
        <v>1.0052866561683425</v>
      </c>
      <c r="E27" s="39">
        <f>'13c-beta'!I29/'13c-beta'!J29</f>
        <v>0.99704958763242346</v>
      </c>
      <c r="F27" s="39">
        <f>'13c-beta'!J29/'13c-beta'!K29</f>
        <v>1.0158802495968589</v>
      </c>
      <c r="G27" s="39">
        <f>'13c-beta'!K29/'13c-beta'!L29</f>
        <v>1.0134470201616486</v>
      </c>
      <c r="H27" s="39">
        <f>'13c-beta'!L29/'13c-beta'!M29</f>
        <v>1.0162102640937234</v>
      </c>
      <c r="I27" s="39">
        <f>'13c-beta'!M29/'13c-beta'!F29</f>
        <v>1.0008581830007497</v>
      </c>
      <c r="J27" s="39">
        <f>'13c-beta'!E29/'13c-beta'!F29</f>
        <v>1.0634513410238575</v>
      </c>
      <c r="L27" s="75">
        <f t="shared" si="10"/>
        <v>13.150658934775274</v>
      </c>
      <c r="M27" s="75">
        <f t="shared" si="11"/>
        <v>5.2727308589420323</v>
      </c>
      <c r="N27" s="75">
        <f t="shared" si="12"/>
        <v>-2.9547734141821653</v>
      </c>
      <c r="O27" s="75">
        <f t="shared" si="13"/>
        <v>15.75547763969506</v>
      </c>
      <c r="P27" s="75">
        <f t="shared" si="14"/>
        <v>13.357411406082079</v>
      </c>
      <c r="Q27" s="75">
        <f t="shared" si="15"/>
        <v>16.080280592656518</v>
      </c>
      <c r="R27" s="75">
        <f t="shared" si="16"/>
        <v>0.8578149722604469</v>
      </c>
      <c r="S27" s="75">
        <f t="shared" si="17"/>
        <v>61.519600990229478</v>
      </c>
      <c r="U27" s="44">
        <f>'13c-beta'!Y29</f>
        <v>62.017361602296418</v>
      </c>
      <c r="W27" s="39">
        <f>'13c-beta'!N29/'13c-beta'!M29</f>
        <v>1.0175099734642672</v>
      </c>
      <c r="X27" s="39">
        <f t="shared" si="18"/>
        <v>1.0008581830007497</v>
      </c>
      <c r="Y27" s="39">
        <f t="shared" si="19"/>
        <v>1.0183831832265875</v>
      </c>
      <c r="Z27" s="39">
        <f>'13c-beta'!N29/'13c-beta'!E29</f>
        <v>0.95762085573762135</v>
      </c>
      <c r="AA27" s="39"/>
      <c r="AB27" s="39">
        <f>'13c-beta'!O29/'13c-beta'!Q29</f>
        <v>0.99964370017369619</v>
      </c>
      <c r="AC27" s="39">
        <f>'13c-beta'!Q29/'13c-beta'!L29</f>
        <v>0.99711342037481132</v>
      </c>
      <c r="AD27" s="39">
        <f t="shared" si="1"/>
        <v>1.0162102640937234</v>
      </c>
      <c r="AE27" s="39">
        <f t="shared" si="2"/>
        <v>1.0008581830007497</v>
      </c>
      <c r="AF27" s="39">
        <f t="shared" si="3"/>
        <v>1.0137851290436226</v>
      </c>
      <c r="AG27" s="39">
        <f>'13c-beta'!R29/'13c-beta'!S29</f>
        <v>1.0186983099604459</v>
      </c>
      <c r="AH27" s="39">
        <f>'13c-beta'!S29/'13c-beta'!E29</f>
        <v>0.96855329884559516</v>
      </c>
      <c r="AI27" s="39">
        <f>'13c-beta'!R29/'13c-beta'!E29</f>
        <v>0.98666360864062241</v>
      </c>
      <c r="AK27" s="75">
        <f t="shared" si="4"/>
        <v>17.358440217058121</v>
      </c>
      <c r="AL27" s="75">
        <f t="shared" si="5"/>
        <v>0.8578149722604469</v>
      </c>
      <c r="AM27" s="75">
        <f t="shared" si="6"/>
        <v>18.21625518931857</v>
      </c>
      <c r="AN27" s="75">
        <f t="shared" si="7"/>
        <v>-43.303345800910975</v>
      </c>
      <c r="AO27" s="44"/>
      <c r="AP27" s="75">
        <f t="shared" si="8"/>
        <v>-0.35636331616831923</v>
      </c>
      <c r="AQ27" s="75">
        <f t="shared" si="20"/>
        <v>-2.8907538308749325</v>
      </c>
      <c r="AR27" s="75">
        <f t="shared" si="21"/>
        <v>16.080280592656518</v>
      </c>
      <c r="AS27" s="75">
        <f t="shared" si="22"/>
        <v>0.8578149722604469</v>
      </c>
      <c r="AT27" s="75">
        <f t="shared" si="23"/>
        <v>13.690978417873627</v>
      </c>
      <c r="AU27" s="75">
        <f t="shared" si="24"/>
        <v>18.525645596551684</v>
      </c>
      <c r="AV27" s="75">
        <f t="shared" si="25"/>
        <v>-31.951765284215867</v>
      </c>
      <c r="AW27" s="75">
        <f t="shared" si="26"/>
        <v>-13.42611968766421</v>
      </c>
    </row>
    <row r="28" spans="1:49" x14ac:dyDescent="0.2">
      <c r="A28" s="43">
        <f>'13c-beta'!A30</f>
        <v>50</v>
      </c>
      <c r="C28" s="39">
        <f>'13c-beta'!E30/'13c-beta'!H30</f>
        <v>1.0131860176503034</v>
      </c>
      <c r="D28" s="39">
        <f>'13c-beta'!H30/'13c-beta'!I30</f>
        <v>1.0052675353479346</v>
      </c>
      <c r="E28" s="39">
        <f>'13c-beta'!I30/'13c-beta'!J30</f>
        <v>0.99707160318927468</v>
      </c>
      <c r="F28" s="39">
        <f>'13c-beta'!J30/'13c-beta'!K30</f>
        <v>1.0157678605900005</v>
      </c>
      <c r="G28" s="39">
        <f>'13c-beta'!K30/'13c-beta'!L30</f>
        <v>1.0132742969423771</v>
      </c>
      <c r="H28" s="39">
        <f>'13c-beta'!L30/'13c-beta'!M30</f>
        <v>1.0160529739105297</v>
      </c>
      <c r="I28" s="39">
        <f>'13c-beta'!M30/'13c-beta'!F30</f>
        <v>1.000777506554561</v>
      </c>
      <c r="J28" s="39">
        <f>'13c-beta'!E30/'13c-beta'!F30</f>
        <v>1.0628514600849832</v>
      </c>
      <c r="K28" s="41"/>
      <c r="L28" s="75">
        <f t="shared" si="10"/>
        <v>13.09983886293438</v>
      </c>
      <c r="M28" s="75">
        <f t="shared" si="11"/>
        <v>5.2537104112573587</v>
      </c>
      <c r="N28" s="75">
        <f t="shared" si="12"/>
        <v>-2.9326929539238393</v>
      </c>
      <c r="O28" s="75">
        <f t="shared" si="13"/>
        <v>15.64483937866008</v>
      </c>
      <c r="P28" s="75">
        <f t="shared" si="14"/>
        <v>13.186965456526089</v>
      </c>
      <c r="Q28" s="75">
        <f t="shared" si="15"/>
        <v>15.925487472782745</v>
      </c>
      <c r="R28" s="75">
        <f t="shared" si="16"/>
        <v>0.7772044529203278</v>
      </c>
      <c r="S28" s="75">
        <f t="shared" si="17"/>
        <v>60.955353081157348</v>
      </c>
      <c r="U28" s="44">
        <f>'13c-beta'!Y30</f>
        <v>61.455264953323088</v>
      </c>
      <c r="W28" s="39">
        <f>'13c-beta'!N30/'13c-beta'!M30</f>
        <v>1.0173809351738095</v>
      </c>
      <c r="X28" s="39">
        <f t="shared" si="18"/>
        <v>1.000777506554561</v>
      </c>
      <c r="Y28" s="39">
        <f t="shared" si="19"/>
        <v>1.0181719555193924</v>
      </c>
      <c r="Z28" s="39">
        <f>'13c-beta'!N30/'13c-beta'!E30</f>
        <v>0.95796260696483559</v>
      </c>
      <c r="AA28" s="39"/>
      <c r="AB28" s="39">
        <f>'13c-beta'!O30/'13c-beta'!Q30</f>
        <v>0.99963442796893531</v>
      </c>
      <c r="AC28" s="39">
        <f>'13c-beta'!Q30/'13c-beta'!L30</f>
        <v>0.99715487272500947</v>
      </c>
      <c r="AD28" s="39">
        <f t="shared" si="1"/>
        <v>1.0160529739105297</v>
      </c>
      <c r="AE28" s="39">
        <f t="shared" si="2"/>
        <v>1.000777506554561</v>
      </c>
      <c r="AF28" s="39">
        <f t="shared" si="3"/>
        <v>1.0135792423831478</v>
      </c>
      <c r="AG28" s="39">
        <f>'13c-beta'!R30/'13c-beta'!S30</f>
        <v>1.0185367310022655</v>
      </c>
      <c r="AH28" s="39">
        <f>'13c-beta'!S30/'13c-beta'!E30</f>
        <v>0.96869736819720642</v>
      </c>
      <c r="AI28" s="39">
        <f>'13c-beta'!R30/'13c-beta'!E30</f>
        <v>0.98665385073408052</v>
      </c>
      <c r="AK28" s="75">
        <f t="shared" si="4"/>
        <v>17.231614459389306</v>
      </c>
      <c r="AL28" s="75">
        <f t="shared" si="5"/>
        <v>0.7772044529203278</v>
      </c>
      <c r="AM28" s="75">
        <f t="shared" si="6"/>
        <v>18.008818912309593</v>
      </c>
      <c r="AN28" s="75">
        <f t="shared" si="7"/>
        <v>-42.946534168847769</v>
      </c>
      <c r="AO28" s="44"/>
      <c r="AP28" s="75">
        <f t="shared" si="8"/>
        <v>-0.36563886880947183</v>
      </c>
      <c r="AQ28" s="75">
        <f t="shared" si="20"/>
        <v>-2.8491823428785175</v>
      </c>
      <c r="AR28" s="75">
        <f t="shared" si="21"/>
        <v>15.925487472782745</v>
      </c>
      <c r="AS28" s="75">
        <f t="shared" si="22"/>
        <v>0.7772044529203278</v>
      </c>
      <c r="AT28" s="75">
        <f t="shared" si="23"/>
        <v>13.487870714015028</v>
      </c>
      <c r="AU28" s="75">
        <f t="shared" si="24"/>
        <v>18.367019856005992</v>
      </c>
      <c r="AV28" s="75">
        <f t="shared" si="25"/>
        <v>-31.803029393370327</v>
      </c>
      <c r="AW28" s="75">
        <f t="shared" si="26"/>
        <v>-13.436009537364388</v>
      </c>
    </row>
    <row r="29" spans="1:49" x14ac:dyDescent="0.2">
      <c r="A29" s="43">
        <f>'13c-beta'!A31</f>
        <v>52</v>
      </c>
      <c r="C29" s="39">
        <f>'13c-beta'!E31/'13c-beta'!H31</f>
        <v>1.0131340501544674</v>
      </c>
      <c r="D29" s="39">
        <f>'13c-beta'!H31/'13c-beta'!I31</f>
        <v>1.0052569485408931</v>
      </c>
      <c r="E29" s="39">
        <f>'13c-beta'!I31/'13c-beta'!J31</f>
        <v>0.99710235185233242</v>
      </c>
      <c r="F29" s="39">
        <f>'13c-beta'!J31/'13c-beta'!K31</f>
        <v>1.0156461389791793</v>
      </c>
      <c r="G29" s="39">
        <f>'13c-beta'!K31/'13c-beta'!L31</f>
        <v>1.0130919641506244</v>
      </c>
      <c r="H29" s="39">
        <f>'13c-beta'!L31/'13c-beta'!M31</f>
        <v>1.0159041591320073</v>
      </c>
      <c r="I29" s="39">
        <f>'13c-beta'!M31/'13c-beta'!F31</f>
        <v>1.0006966875672938</v>
      </c>
      <c r="J29" s="39">
        <f>'13c-beta'!E31/'13c-beta'!F31</f>
        <v>1.0622585344226994</v>
      </c>
      <c r="L29" s="75">
        <f t="shared" si="10"/>
        <v>13.048546377928684</v>
      </c>
      <c r="M29" s="75">
        <f t="shared" si="11"/>
        <v>5.2431790229291861</v>
      </c>
      <c r="N29" s="75">
        <f t="shared" si="12"/>
        <v>-2.9018544576307312</v>
      </c>
      <c r="O29" s="75">
        <f t="shared" si="13"/>
        <v>15.5250000834769</v>
      </c>
      <c r="P29" s="75">
        <f t="shared" si="14"/>
        <v>13.007005105087492</v>
      </c>
      <c r="Q29" s="75">
        <f t="shared" si="15"/>
        <v>15.779013143803468</v>
      </c>
      <c r="R29" s="75">
        <f t="shared" si="16"/>
        <v>0.69644499316963149</v>
      </c>
      <c r="S29" s="75">
        <f t="shared" si="17"/>
        <v>60.397334268764624</v>
      </c>
      <c r="U29" s="44">
        <f>'13c-beta'!Y31</f>
        <v>60.901246490132763</v>
      </c>
      <c r="W29" s="39">
        <f>'13c-beta'!N31/'13c-beta'!M31</f>
        <v>1.0172423146473779</v>
      </c>
      <c r="X29" s="39">
        <f t="shared" si="18"/>
        <v>1.0006966875672938</v>
      </c>
      <c r="Y29" s="39">
        <f t="shared" si="19"/>
        <v>1.0179510147209179</v>
      </c>
      <c r="Z29" s="39">
        <f>'13c-beta'!N31/'13c-beta'!E31</f>
        <v>0.95828932574699333</v>
      </c>
      <c r="AA29" s="39"/>
      <c r="AB29" s="39">
        <f>'13c-beta'!O31/'13c-beta'!Q31</f>
        <v>0.99964299102122423</v>
      </c>
      <c r="AC29" s="39">
        <f>'13c-beta'!Q31/'13c-beta'!L31</f>
        <v>0.99717868617556216</v>
      </c>
      <c r="AD29" s="39">
        <f t="shared" si="1"/>
        <v>1.0159041591320073</v>
      </c>
      <c r="AE29" s="39">
        <f t="shared" si="2"/>
        <v>1.0006966875672938</v>
      </c>
      <c r="AF29" s="39">
        <f t="shared" si="3"/>
        <v>1.0133818300263293</v>
      </c>
      <c r="AG29" s="39">
        <f>'13c-beta'!R31/'13c-beta'!S31</f>
        <v>1.0183744340410568</v>
      </c>
      <c r="AH29" s="39">
        <f>'13c-beta'!S31/'13c-beta'!E31</f>
        <v>0.96883411127389196</v>
      </c>
      <c r="AI29" s="39">
        <f>'13c-beta'!R31/'13c-beta'!E31</f>
        <v>0.98663588974821981</v>
      </c>
      <c r="AK29" s="75">
        <f t="shared" si="4"/>
        <v>17.095352842740422</v>
      </c>
      <c r="AL29" s="75">
        <f t="shared" si="5"/>
        <v>0.69644499316963149</v>
      </c>
      <c r="AM29" s="75">
        <f t="shared" si="6"/>
        <v>17.791797835910018</v>
      </c>
      <c r="AN29" s="75">
        <f t="shared" si="7"/>
        <v>-42.605536432854613</v>
      </c>
      <c r="AO29" s="44"/>
      <c r="AP29" s="75">
        <f t="shared" si="8"/>
        <v>-0.35707272165287562</v>
      </c>
      <c r="AQ29" s="75">
        <f t="shared" si="20"/>
        <v>-2.8253012318702373</v>
      </c>
      <c r="AR29" s="75">
        <f t="shared" si="21"/>
        <v>15.779013143803468</v>
      </c>
      <c r="AS29" s="75">
        <f t="shared" si="22"/>
        <v>0.69644499316963149</v>
      </c>
      <c r="AT29" s="75">
        <f t="shared" si="23"/>
        <v>13.293084183449855</v>
      </c>
      <c r="AU29" s="75">
        <f t="shared" si="24"/>
        <v>18.207663901423917</v>
      </c>
      <c r="AV29" s="75">
        <f t="shared" si="25"/>
        <v>-31.661877542820875</v>
      </c>
      <c r="AW29" s="75">
        <f t="shared" si="26"/>
        <v>-13.454213641397095</v>
      </c>
    </row>
    <row r="30" spans="1:49" x14ac:dyDescent="0.2">
      <c r="A30" s="43">
        <f>'13c-beta'!A32</f>
        <v>54</v>
      </c>
      <c r="C30" s="39">
        <f>'13c-beta'!E32/'13c-beta'!H32</f>
        <v>1.013081834913119</v>
      </c>
      <c r="D30" s="39">
        <f>'13c-beta'!H32/'13c-beta'!I32</f>
        <v>1.0052288262935265</v>
      </c>
      <c r="E30" s="39">
        <f>'13c-beta'!I32/'13c-beta'!J32</f>
        <v>0.99713325596300084</v>
      </c>
      <c r="F30" s="39">
        <f>'13c-beta'!J32/'13c-beta'!K32</f>
        <v>1.0155237165448516</v>
      </c>
      <c r="G30" s="39">
        <f>'13c-beta'!K32/'13c-beta'!L32</f>
        <v>1.0129269639898082</v>
      </c>
      <c r="H30" s="39">
        <f>'13c-beta'!L32/'13c-beta'!M32</f>
        <v>1.0157641352349236</v>
      </c>
      <c r="I30" s="39">
        <f>'13c-beta'!M32/'13c-beta'!F32</f>
        <v>1.0006066807320011</v>
      </c>
      <c r="J30" s="39">
        <f>'13c-beta'!E32/'13c-beta'!F32</f>
        <v>1.0616641161929423</v>
      </c>
      <c r="L30" s="75">
        <f t="shared" si="10"/>
        <v>12.997006715501964</v>
      </c>
      <c r="M30" s="75">
        <f t="shared" si="11"/>
        <v>5.215203448348718</v>
      </c>
      <c r="N30" s="75">
        <f t="shared" si="12"/>
        <v>-2.8708610177886391</v>
      </c>
      <c r="O30" s="75">
        <f t="shared" si="13"/>
        <v>15.404456314925989</v>
      </c>
      <c r="P30" s="75">
        <f t="shared" si="14"/>
        <v>12.844123940564062</v>
      </c>
      <c r="Q30" s="75">
        <f t="shared" si="15"/>
        <v>15.641171845897095</v>
      </c>
      <c r="R30" s="75">
        <f t="shared" si="16"/>
        <v>0.60649677564389759</v>
      </c>
      <c r="S30" s="75">
        <f t="shared" si="17"/>
        <v>59.837598023092745</v>
      </c>
      <c r="U30" s="44">
        <f>'13c-beta'!Y32</f>
        <v>60.355129977056194</v>
      </c>
      <c r="W30" s="39">
        <f>'13c-beta'!N32/'13c-beta'!M32</f>
        <v>1.0171215521610077</v>
      </c>
      <c r="X30" s="39">
        <f t="shared" si="18"/>
        <v>1.0006066807320011</v>
      </c>
      <c r="Y30" s="39">
        <f t="shared" si="19"/>
        <v>1.0177386202088068</v>
      </c>
      <c r="Z30" s="39">
        <f>'13c-beta'!N32/'13c-beta'!E32</f>
        <v>0.95862580705689715</v>
      </c>
      <c r="AA30" s="39"/>
      <c r="AB30" s="39">
        <f>'13c-beta'!O32/'13c-beta'!Q32</f>
        <v>0.9996515741700317</v>
      </c>
      <c r="AC30" s="39">
        <f>'13c-beta'!Q32/'13c-beta'!L32</f>
        <v>0.99720257292019321</v>
      </c>
      <c r="AD30" s="39">
        <f t="shared" si="1"/>
        <v>1.0157641352349236</v>
      </c>
      <c r="AE30" s="39">
        <f t="shared" si="2"/>
        <v>1.0006066807320011</v>
      </c>
      <c r="AF30" s="39">
        <f t="shared" si="3"/>
        <v>1.0131839872506496</v>
      </c>
      <c r="AG30" s="39">
        <f>'13c-beta'!R32/'13c-beta'!S32</f>
        <v>1.0182202270926854</v>
      </c>
      <c r="AH30" s="39">
        <f>'13c-beta'!S32/'13c-beta'!E32</f>
        <v>0.96898001654626575</v>
      </c>
      <c r="AI30" s="39">
        <f>'13c-beta'!R32/'13c-beta'!E32</f>
        <v>0.9866350524960128</v>
      </c>
      <c r="AK30" s="75">
        <f t="shared" si="4"/>
        <v>16.97663024008088</v>
      </c>
      <c r="AL30" s="75">
        <f t="shared" si="5"/>
        <v>0.60649677564389759</v>
      </c>
      <c r="AM30" s="75">
        <f t="shared" si="6"/>
        <v>17.583127015724685</v>
      </c>
      <c r="AN30" s="75">
        <f t="shared" si="7"/>
        <v>-42.254471007368089</v>
      </c>
      <c r="AO30" s="44"/>
      <c r="AP30" s="75">
        <f t="shared" si="8"/>
        <v>-0.34848654435117876</v>
      </c>
      <c r="AQ30" s="75">
        <f t="shared" si="20"/>
        <v>-2.8013471914647186</v>
      </c>
      <c r="AR30" s="75">
        <f t="shared" si="21"/>
        <v>15.641171845897095</v>
      </c>
      <c r="AS30" s="75">
        <f t="shared" si="22"/>
        <v>0.60649677564389759</v>
      </c>
      <c r="AT30" s="75">
        <f t="shared" si="23"/>
        <v>13.097834885725053</v>
      </c>
      <c r="AU30" s="75">
        <f t="shared" si="24"/>
        <v>18.056227828641351</v>
      </c>
      <c r="AV30" s="75">
        <f t="shared" si="25"/>
        <v>-31.511290063294513</v>
      </c>
      <c r="AW30" s="75">
        <f t="shared" si="26"/>
        <v>-13.455062234653179</v>
      </c>
    </row>
    <row r="31" spans="1:49" x14ac:dyDescent="0.2">
      <c r="A31" s="43">
        <f>'13c-beta'!A33</f>
        <v>56</v>
      </c>
      <c r="C31" s="39">
        <f>'13c-beta'!E33/'13c-beta'!H33</f>
        <v>1.0130291468763788</v>
      </c>
      <c r="D31" s="39">
        <f>'13c-beta'!H33/'13c-beta'!I33</f>
        <v>1.0052092392249625</v>
      </c>
      <c r="E31" s="39">
        <f>'13c-beta'!I33/'13c-beta'!J33</f>
        <v>0.99717293650380701</v>
      </c>
      <c r="F31" s="39">
        <f>'13c-beta'!J33/'13c-beta'!K33</f>
        <v>1.0154008717474574</v>
      </c>
      <c r="G31" s="39">
        <f>'13c-beta'!K33/'13c-beta'!L33</f>
        <v>1.0127524858429571</v>
      </c>
      <c r="H31" s="39">
        <f>'13c-beta'!L33/'13c-beta'!M33</f>
        <v>1.0156235848202155</v>
      </c>
      <c r="I31" s="39">
        <f>'13c-beta'!M33/'13c-beta'!F33</f>
        <v>1.0005255908365955</v>
      </c>
      <c r="J31" s="39">
        <f>'13c-beta'!E33/'13c-beta'!F33</f>
        <v>1.0610863418877772</v>
      </c>
      <c r="L31" s="75">
        <f t="shared" si="10"/>
        <v>12.944997682210479</v>
      </c>
      <c r="M31" s="75">
        <f t="shared" si="11"/>
        <v>5.1957180745881058</v>
      </c>
      <c r="N31" s="75">
        <f t="shared" si="12"/>
        <v>-2.8310671877726792</v>
      </c>
      <c r="O31" s="75">
        <f t="shared" si="13"/>
        <v>15.283482056943001</v>
      </c>
      <c r="P31" s="75">
        <f t="shared" si="14"/>
        <v>12.671857645127234</v>
      </c>
      <c r="Q31" s="75">
        <f t="shared" si="15"/>
        <v>15.502793127206674</v>
      </c>
      <c r="R31" s="75">
        <f t="shared" si="16"/>
        <v>0.52545276211011649</v>
      </c>
      <c r="S31" s="75">
        <f t="shared" si="17"/>
        <v>59.293234160413107</v>
      </c>
      <c r="U31" s="44">
        <f>'13c-beta'!Y33</f>
        <v>59.816744913985659</v>
      </c>
      <c r="W31" s="39">
        <f>'13c-beta'!N33/'13c-beta'!M33</f>
        <v>1.0169912145638982</v>
      </c>
      <c r="X31" s="39">
        <f t="shared" si="18"/>
        <v>1.0005255908365955</v>
      </c>
      <c r="Y31" s="39">
        <f t="shared" si="19"/>
        <v>1.0175257358271712</v>
      </c>
      <c r="Z31" s="39">
        <f>'13c-beta'!N33/'13c-beta'!E33</f>
        <v>0.95894716165782745</v>
      </c>
      <c r="AA31" s="39"/>
      <c r="AB31" s="39">
        <f>'13c-beta'!O33/'13c-beta'!Q33</f>
        <v>0.99964229823384754</v>
      </c>
      <c r="AC31" s="39">
        <f>'13c-beta'!Q33/'13c-beta'!L33</f>
        <v>0.99723547509698118</v>
      </c>
      <c r="AD31" s="39">
        <f t="shared" si="1"/>
        <v>1.0156235848202155</v>
      </c>
      <c r="AE31" s="39">
        <f t="shared" si="2"/>
        <v>1.0005255908365955</v>
      </c>
      <c r="AF31" s="39">
        <f t="shared" si="3"/>
        <v>1.012985718428302</v>
      </c>
      <c r="AG31" s="39">
        <f>'13c-beta'!R33/'13c-beta'!S33</f>
        <v>1.0180653348255593</v>
      </c>
      <c r="AH31" s="39">
        <f>'13c-beta'!S33/'13c-beta'!E33</f>
        <v>0.9691185638765768</v>
      </c>
      <c r="AI31" s="39">
        <f>'13c-beta'!R33/'13c-beta'!E33</f>
        <v>0.98662601521867233</v>
      </c>
      <c r="AK31" s="75">
        <f t="shared" si="4"/>
        <v>16.848478448872374</v>
      </c>
      <c r="AL31" s="75">
        <f t="shared" si="5"/>
        <v>0.52545276211011649</v>
      </c>
      <c r="AM31" s="75">
        <f t="shared" si="6"/>
        <v>17.373931210982565</v>
      </c>
      <c r="AN31" s="75">
        <f t="shared" si="7"/>
        <v>-41.919302949430723</v>
      </c>
      <c r="AO31" s="44"/>
      <c r="AP31" s="75">
        <f t="shared" si="8"/>
        <v>-0.35776575668935745</v>
      </c>
      <c r="AQ31" s="75">
        <f t="shared" si="20"/>
        <v>-2.7683532593406599</v>
      </c>
      <c r="AR31" s="75">
        <f t="shared" si="21"/>
        <v>15.502793127206674</v>
      </c>
      <c r="AS31" s="75">
        <f t="shared" si="22"/>
        <v>0.52545276211011649</v>
      </c>
      <c r="AT31" s="75">
        <f t="shared" si="23"/>
        <v>12.902126873286843</v>
      </c>
      <c r="AU31" s="75">
        <f t="shared" si="24"/>
        <v>17.904095661796347</v>
      </c>
      <c r="AV31" s="75">
        <f t="shared" si="25"/>
        <v>-31.368317634599144</v>
      </c>
      <c r="AW31" s="75">
        <f t="shared" si="26"/>
        <v>-13.464221972802783</v>
      </c>
    </row>
    <row r="32" spans="1:49" x14ac:dyDescent="0.2">
      <c r="A32" s="43">
        <f>'13c-beta'!A34</f>
        <v>58</v>
      </c>
      <c r="C32" s="39">
        <f>'13c-beta'!E34/'13c-beta'!H34</f>
        <v>1.0129761007596823</v>
      </c>
      <c r="D32" s="39">
        <f>'13c-beta'!H34/'13c-beta'!I34</f>
        <v>1.0051895130042579</v>
      </c>
      <c r="E32" s="39">
        <f>'13c-beta'!I34/'13c-beta'!J34</f>
        <v>0.99720410874454068</v>
      </c>
      <c r="F32" s="39">
        <f>'13c-beta'!J34/'13c-beta'!K34</f>
        <v>1.0152862873010977</v>
      </c>
      <c r="G32" s="39">
        <f>'13c-beta'!K34/'13c-beta'!L34</f>
        <v>1.0125864762329837</v>
      </c>
      <c r="H32" s="39">
        <f>'13c-beta'!L34/'13c-beta'!M34</f>
        <v>1.0154734494824054</v>
      </c>
      <c r="I32" s="39">
        <f>'13c-beta'!M34/'13c-beta'!F34</f>
        <v>1.0004534407080929</v>
      </c>
      <c r="J32" s="39">
        <f>'13c-beta'!E34/'13c-beta'!F34</f>
        <v>1.0605161969020931</v>
      </c>
      <c r="L32" s="75">
        <f t="shared" si="10"/>
        <v>12.892632450905616</v>
      </c>
      <c r="M32" s="75">
        <f t="shared" si="11"/>
        <v>5.1760938874128657</v>
      </c>
      <c r="N32" s="75">
        <f t="shared" si="12"/>
        <v>-2.799807059894166</v>
      </c>
      <c r="O32" s="75">
        <f t="shared" si="13"/>
        <v>15.170629177590577</v>
      </c>
      <c r="P32" s="75">
        <f t="shared" si="14"/>
        <v>12.507924976617275</v>
      </c>
      <c r="Q32" s="75">
        <f t="shared" si="15"/>
        <v>15.354956430536831</v>
      </c>
      <c r="R32" s="75">
        <f t="shared" si="16"/>
        <v>0.45333793492158625</v>
      </c>
      <c r="S32" s="75">
        <f t="shared" si="17"/>
        <v>58.755767798090496</v>
      </c>
      <c r="U32" s="44">
        <f>'13c-beta'!Y34</f>
        <v>59.285926278450177</v>
      </c>
      <c r="W32" s="39">
        <f>'13c-beta'!N34/'13c-beta'!M34</f>
        <v>1.0168603491723924</v>
      </c>
      <c r="X32" s="39">
        <f t="shared" si="18"/>
        <v>1.0004534407080929</v>
      </c>
      <c r="Y32" s="39">
        <f t="shared" si="19"/>
        <v>1.0173214350491528</v>
      </c>
      <c r="Z32" s="39">
        <f>'13c-beta'!N34/'13c-beta'!E34</f>
        <v>0.95927005926065279</v>
      </c>
      <c r="AA32" s="39"/>
      <c r="AB32" s="39">
        <f>'13c-beta'!O34/'13c-beta'!Q34</f>
        <v>0.99965090674734591</v>
      </c>
      <c r="AC32" s="39">
        <f>'13c-beta'!Q34/'13c-beta'!L34</f>
        <v>0.99725954028118735</v>
      </c>
      <c r="AD32" s="39">
        <f t="shared" si="1"/>
        <v>1.0154734494824054</v>
      </c>
      <c r="AE32" s="39">
        <f t="shared" si="2"/>
        <v>1.0004534407080929</v>
      </c>
      <c r="AF32" s="39">
        <f t="shared" si="3"/>
        <v>1.0127960967823848</v>
      </c>
      <c r="AG32" s="39">
        <f>'13c-beta'!R34/'13c-beta'!S34</f>
        <v>1.0179097630264853</v>
      </c>
      <c r="AH32" s="39">
        <f>'13c-beta'!S34/'13c-beta'!E34</f>
        <v>0.96925800189839306</v>
      </c>
      <c r="AI32" s="39">
        <f>'13c-beta'!R34/'13c-beta'!E34</f>
        <v>0.98661718302391788</v>
      </c>
      <c r="AK32" s="75">
        <f t="shared" si="4"/>
        <v>16.719791189664583</v>
      </c>
      <c r="AL32" s="75">
        <f t="shared" si="5"/>
        <v>0.45333793492158625</v>
      </c>
      <c r="AM32" s="75">
        <f t="shared" si="6"/>
        <v>17.173129124586215</v>
      </c>
      <c r="AN32" s="75">
        <f t="shared" si="7"/>
        <v>-41.582638673504171</v>
      </c>
      <c r="AO32" s="44"/>
      <c r="AP32" s="75">
        <f t="shared" si="8"/>
        <v>-0.34915419988820268</v>
      </c>
      <c r="AQ32" s="75">
        <f t="shared" si="20"/>
        <v>-2.7442216530726213</v>
      </c>
      <c r="AR32" s="75">
        <f t="shared" si="21"/>
        <v>15.354956430536831</v>
      </c>
      <c r="AS32" s="75">
        <f t="shared" si="22"/>
        <v>0.45333793492158625</v>
      </c>
      <c r="AT32" s="75">
        <f t="shared" si="23"/>
        <v>12.714918512497736</v>
      </c>
      <c r="AU32" s="75">
        <f t="shared" si="24"/>
        <v>17.751272771633396</v>
      </c>
      <c r="AV32" s="75">
        <f t="shared" si="25"/>
        <v>-31.224446702068512</v>
      </c>
      <c r="AW32" s="75">
        <f t="shared" si="26"/>
        <v>-13.473173930435145</v>
      </c>
    </row>
    <row r="33" spans="1:49" x14ac:dyDescent="0.2">
      <c r="A33" s="43">
        <f>'13c-beta'!A35</f>
        <v>60</v>
      </c>
      <c r="C33" s="45">
        <f>'13c-beta'!E35/'13c-beta'!H35</f>
        <v>1.012940156114484</v>
      </c>
      <c r="D33" s="45">
        <f>'13c-beta'!H35/'13c-beta'!I35</f>
        <v>1.0051696932183738</v>
      </c>
      <c r="E33" s="45">
        <f>'13c-beta'!I35/'13c-beta'!J35</f>
        <v>0.99722671396032203</v>
      </c>
      <c r="F33" s="45">
        <f>'13c-beta'!J35/'13c-beta'!K35</f>
        <v>1.0151711721252881</v>
      </c>
      <c r="G33" s="45">
        <f>'13c-beta'!K35/'13c-beta'!L35</f>
        <v>1.0124199183323357</v>
      </c>
      <c r="H33" s="45">
        <f>'13c-beta'!L35/'13c-beta'!M35</f>
        <v>1.0153319966977237</v>
      </c>
      <c r="I33" s="45">
        <f>'13c-beta'!M35/'13c-beta'!F35</f>
        <v>1.0003811771112221</v>
      </c>
      <c r="J33" s="45">
        <f>'13c-beta'!E35/'13c-beta'!F35</f>
        <v>1.0599627898534283</v>
      </c>
      <c r="L33" s="75">
        <f t="shared" si="10"/>
        <v>12.857147622665455</v>
      </c>
      <c r="M33" s="75">
        <f t="shared" si="11"/>
        <v>5.1563762311618335</v>
      </c>
      <c r="N33" s="75">
        <f t="shared" si="12"/>
        <v>-2.777138722115815</v>
      </c>
      <c r="O33" s="75">
        <f t="shared" si="13"/>
        <v>15.057240763173366</v>
      </c>
      <c r="P33" s="75">
        <f t="shared" si="14"/>
        <v>12.343423865439934</v>
      </c>
      <c r="Q33" s="75">
        <f t="shared" si="15"/>
        <v>15.215649353951511</v>
      </c>
      <c r="R33" s="75">
        <f t="shared" si="16"/>
        <v>0.3811044816829301</v>
      </c>
      <c r="S33" s="75">
        <f t="shared" si="17"/>
        <v>58.233803595958939</v>
      </c>
      <c r="U33" s="44">
        <f>'13c-beta'!Y35</f>
        <v>58.76251428211684</v>
      </c>
      <c r="W33" s="39">
        <f>'13c-beta'!N35/'13c-beta'!M35</f>
        <v>1.0167381857439646</v>
      </c>
      <c r="X33" s="39">
        <f t="shared" si="18"/>
        <v>1.0003811771112221</v>
      </c>
      <c r="Y33" s="39">
        <f t="shared" si="19"/>
        <v>1.0171257430684757</v>
      </c>
      <c r="Z33" s="39">
        <f>'13c-beta'!N35/'13c-beta'!E35</f>
        <v>0.95958627303239941</v>
      </c>
      <c r="AA33" s="39"/>
      <c r="AB33" s="39">
        <f>'13c-beta'!O35/'13c-beta'!Q35</f>
        <v>0.99965058146827468</v>
      </c>
      <c r="AC33" s="39">
        <f>'13c-beta'!Q35/'13c-beta'!L35</f>
        <v>0.99729263650741162</v>
      </c>
      <c r="AD33" s="39">
        <f t="shared" si="1"/>
        <v>1.0153319966977237</v>
      </c>
      <c r="AE33" s="39">
        <f t="shared" si="2"/>
        <v>1.0003811771112221</v>
      </c>
      <c r="AF33" s="39">
        <f t="shared" si="3"/>
        <v>1.0126151472523484</v>
      </c>
      <c r="AG33" s="39">
        <f>'13c-beta'!R35/'13c-beta'!S35</f>
        <v>1.0177623501770936</v>
      </c>
      <c r="AH33" s="39">
        <f>'13c-beta'!S35/'13c-beta'!E35</f>
        <v>0.96939002671415841</v>
      </c>
      <c r="AI33" s="39">
        <f>'13c-beta'!R35/'13c-beta'!E35</f>
        <v>0.98660867182683742</v>
      </c>
      <c r="AK33" s="75">
        <f t="shared" si="4"/>
        <v>16.599646110409957</v>
      </c>
      <c r="AL33" s="75">
        <f t="shared" si="5"/>
        <v>0.3811044816829301</v>
      </c>
      <c r="AM33" s="75">
        <f t="shared" si="6"/>
        <v>16.980750592092928</v>
      </c>
      <c r="AN33" s="75">
        <f t="shared" si="7"/>
        <v>-41.253053003866071</v>
      </c>
      <c r="AO33" s="44"/>
      <c r="AP33" s="75">
        <f t="shared" si="8"/>
        <v>-0.34947959260476003</v>
      </c>
      <c r="AQ33" s="75">
        <f t="shared" si="20"/>
        <v>-2.7110350294159797</v>
      </c>
      <c r="AR33" s="75">
        <f t="shared" si="21"/>
        <v>15.215649353951511</v>
      </c>
      <c r="AS33" s="75">
        <f t="shared" si="22"/>
        <v>0.3811044816829301</v>
      </c>
      <c r="AT33" s="75">
        <f t="shared" si="23"/>
        <v>12.536239213613817</v>
      </c>
      <c r="AU33" s="75">
        <f t="shared" si="24"/>
        <v>17.606443111991041</v>
      </c>
      <c r="AV33" s="75">
        <f t="shared" si="25"/>
        <v>-31.088243725539616</v>
      </c>
      <c r="AW33" s="75">
        <f t="shared" si="26"/>
        <v>-13.481800613548568</v>
      </c>
    </row>
    <row r="34" spans="1:49" x14ac:dyDescent="0.2">
      <c r="A34" s="43">
        <f>'13c-beta'!A36</f>
        <v>62</v>
      </c>
      <c r="C34" s="39">
        <f>'13c-beta'!E36/'13c-beta'!H36</f>
        <v>1.0128864188954498</v>
      </c>
      <c r="D34" s="39">
        <f>'13c-beta'!H36/'13c-beta'!I36</f>
        <v>1.0051496901457624</v>
      </c>
      <c r="E34" s="39">
        <f>'13c-beta'!I36/'13c-beta'!J36</f>
        <v>0.99724944727817133</v>
      </c>
      <c r="F34" s="39">
        <f>'13c-beta'!J36/'13c-beta'!K36</f>
        <v>1.0150643659271432</v>
      </c>
      <c r="G34" s="39">
        <f>'13c-beta'!K36/'13c-beta'!L36</f>
        <v>1.0122618728199624</v>
      </c>
      <c r="H34" s="39">
        <f>'13c-beta'!L36/'13c-beta'!M36</f>
        <v>1.0151901722400285</v>
      </c>
      <c r="I34" s="39">
        <f>'13c-beta'!M36/'13c-beta'!F36</f>
        <v>1.0003088017583535</v>
      </c>
      <c r="J34" s="39">
        <f>'13c-beta'!E36/'13c-beta'!F36</f>
        <v>1.0594080088644269</v>
      </c>
      <c r="L34" s="75">
        <f t="shared" si="10"/>
        <v>12.804095481174555</v>
      </c>
      <c r="M34" s="75">
        <f t="shared" si="11"/>
        <v>5.1364758384405587</v>
      </c>
      <c r="N34" s="75">
        <f t="shared" si="12"/>
        <v>-2.7543424427798242</v>
      </c>
      <c r="O34" s="75">
        <f t="shared" si="13"/>
        <v>14.952025189668197</v>
      </c>
      <c r="P34" s="75">
        <f t="shared" si="14"/>
        <v>12.187304999369267</v>
      </c>
      <c r="Q34" s="75">
        <f t="shared" si="15"/>
        <v>15.075956756554264</v>
      </c>
      <c r="R34" s="75">
        <f t="shared" si="16"/>
        <v>0.30875408890383377</v>
      </c>
      <c r="S34" s="75">
        <f t="shared" si="17"/>
        <v>57.710269911330862</v>
      </c>
      <c r="U34" s="44">
        <f>'13c-beta'!Y36</f>
        <v>58.246354140790004</v>
      </c>
      <c r="W34" s="39">
        <f>'13c-beta'!N36/'13c-beta'!M36</f>
        <v>1.0166156695751654</v>
      </c>
      <c r="X34" s="39">
        <f t="shared" si="18"/>
        <v>1.0003088017583535</v>
      </c>
      <c r="Y34" s="39">
        <f t="shared" si="19"/>
        <v>1.0169296022814998</v>
      </c>
      <c r="Z34" s="39">
        <f>'13c-beta'!N36/'13c-beta'!E36</f>
        <v>0.95990363842117898</v>
      </c>
      <c r="AA34" s="39"/>
      <c r="AB34" s="39">
        <f>'13c-beta'!O36/'13c-beta'!Q36</f>
        <v>0.99965922338803692</v>
      </c>
      <c r="AC34" s="39">
        <f>'13c-beta'!Q36/'13c-beta'!L36</f>
        <v>0.99731687684464709</v>
      </c>
      <c r="AD34" s="39">
        <f t="shared" si="1"/>
        <v>1.0151901722400285</v>
      </c>
      <c r="AE34" s="39">
        <f t="shared" si="2"/>
        <v>1.0003088017583535</v>
      </c>
      <c r="AF34" s="39">
        <f t="shared" si="3"/>
        <v>1.0124338119760588</v>
      </c>
      <c r="AG34" s="39">
        <f>'13c-beta'!R36/'13c-beta'!S36</f>
        <v>1.0176144452599281</v>
      </c>
      <c r="AH34" s="39">
        <f>'13c-beta'!S36/'13c-beta'!E36</f>
        <v>0.96952265011487948</v>
      </c>
      <c r="AI34" s="39">
        <f>'13c-beta'!R36/'13c-beta'!E36</f>
        <v>0.98660025376358851</v>
      </c>
      <c r="AK34" s="75">
        <f t="shared" si="4"/>
        <v>16.479139619493996</v>
      </c>
      <c r="AL34" s="75">
        <f t="shared" si="5"/>
        <v>0.30875408890383377</v>
      </c>
      <c r="AM34" s="75">
        <f t="shared" si="6"/>
        <v>16.787893708397736</v>
      </c>
      <c r="AN34" s="75">
        <f t="shared" si="7"/>
        <v>-40.922376202932881</v>
      </c>
      <c r="AO34" s="44"/>
      <c r="AP34" s="75">
        <f t="shared" si="8"/>
        <v>-0.3408346895073962</v>
      </c>
      <c r="AQ34" s="75">
        <f t="shared" si="20"/>
        <v>-2.6867291820063515</v>
      </c>
      <c r="AR34" s="75">
        <f t="shared" si="21"/>
        <v>15.075956756554264</v>
      </c>
      <c r="AS34" s="75">
        <f t="shared" si="22"/>
        <v>0.30875408890383377</v>
      </c>
      <c r="AT34" s="75">
        <f t="shared" si="23"/>
        <v>12.357146973944333</v>
      </c>
      <c r="AU34" s="75">
        <f t="shared" si="24"/>
        <v>17.461108923493402</v>
      </c>
      <c r="AV34" s="75">
        <f t="shared" si="25"/>
        <v>-30.951441895820501</v>
      </c>
      <c r="AW34" s="75">
        <f t="shared" si="26"/>
        <v>-13.490332972326998</v>
      </c>
    </row>
    <row r="35" spans="1:49" x14ac:dyDescent="0.2">
      <c r="A35" s="43">
        <f>'13c-beta'!A37</f>
        <v>64</v>
      </c>
      <c r="C35" s="39">
        <f>'13c-beta'!E37/'13c-beta'!H37</f>
        <v>1.0128410217175845</v>
      </c>
      <c r="D35" s="39">
        <f>'13c-beta'!H37/'13c-beta'!I37</f>
        <v>1.0051295495259318</v>
      </c>
      <c r="E35" s="39">
        <f>'13c-beta'!I37/'13c-beta'!J37</f>
        <v>0.99728097466600429</v>
      </c>
      <c r="F35" s="39">
        <f>'13c-beta'!J37/'13c-beta'!K37</f>
        <v>1.0149482119638766</v>
      </c>
      <c r="G35" s="39">
        <f>'13c-beta'!K37/'13c-beta'!L37</f>
        <v>1.0121033078197037</v>
      </c>
      <c r="H35" s="39">
        <f>'13c-beta'!L37/'13c-beta'!M37</f>
        <v>1.0150570660075606</v>
      </c>
      <c r="I35" s="39">
        <f>'13c-beta'!M37/'13c-beta'!F37</f>
        <v>1.000236316373089</v>
      </c>
      <c r="J35" s="39">
        <f>'13c-beta'!E37/'13c-beta'!F37</f>
        <v>1.0588700441729835</v>
      </c>
      <c r="L35" s="75">
        <f t="shared" si="10"/>
        <v>12.759274863195269</v>
      </c>
      <c r="M35" s="75">
        <f t="shared" si="11"/>
        <v>5.116438204430529</v>
      </c>
      <c r="N35" s="75">
        <f t="shared" si="12"/>
        <v>-2.7227285977477105</v>
      </c>
      <c r="O35" s="75">
        <f t="shared" si="13"/>
        <v>14.837588496360594</v>
      </c>
      <c r="P35" s="75">
        <f t="shared" si="14"/>
        <v>12.030648480970882</v>
      </c>
      <c r="Q35" s="75">
        <f t="shared" si="15"/>
        <v>14.944833580863135</v>
      </c>
      <c r="R35" s="75">
        <f t="shared" si="16"/>
        <v>0.23628845477315133</v>
      </c>
      <c r="S35" s="75">
        <f t="shared" si="17"/>
        <v>57.202343482845443</v>
      </c>
      <c r="U35" s="44">
        <f>'13c-beta'!Y37</f>
        <v>57.73729585704465</v>
      </c>
      <c r="W35" s="39">
        <f>'13c-beta'!N37/'13c-beta'!M37</f>
        <v>1.0164928031404479</v>
      </c>
      <c r="X35" s="39">
        <f t="shared" si="18"/>
        <v>1.000236316373089</v>
      </c>
      <c r="Y35" s="39">
        <f t="shared" si="19"/>
        <v>1.0167330170329572</v>
      </c>
      <c r="Z35" s="39">
        <f>'13c-beta'!N37/'13c-beta'!E37</f>
        <v>0.9602056670014335</v>
      </c>
      <c r="AA35" s="39"/>
      <c r="AB35" s="39">
        <f>'13c-beta'!O37/'13c-beta'!Q37</f>
        <v>0.99964993851484163</v>
      </c>
      <c r="AC35" s="39">
        <f>'13c-beta'!Q37/'13c-beta'!L37</f>
        <v>0.9973501633767512</v>
      </c>
      <c r="AD35" s="39">
        <f t="shared" si="1"/>
        <v>1.0150570660075606</v>
      </c>
      <c r="AE35" s="39">
        <f t="shared" si="2"/>
        <v>1.000236316373089</v>
      </c>
      <c r="AF35" s="39">
        <f t="shared" si="3"/>
        <v>1.0122520950355385</v>
      </c>
      <c r="AG35" s="39">
        <f>'13c-beta'!R37/'13c-beta'!S37</f>
        <v>1.0174657412981127</v>
      </c>
      <c r="AH35" s="39">
        <f>'13c-beta'!S37/'13c-beta'!E37</f>
        <v>0.96965639190035968</v>
      </c>
      <c r="AI35" s="39">
        <f>'13c-beta'!R37/'13c-beta'!E37</f>
        <v>0.98659215958935276</v>
      </c>
      <c r="AK35" s="75">
        <f t="shared" si="4"/>
        <v>16.358274022290573</v>
      </c>
      <c r="AL35" s="75">
        <f t="shared" si="5"/>
        <v>0.23628845477315133</v>
      </c>
      <c r="AM35" s="75">
        <f t="shared" si="6"/>
        <v>16.594562477063814</v>
      </c>
      <c r="AN35" s="75">
        <f t="shared" si="7"/>
        <v>-40.607781005781831</v>
      </c>
      <c r="AO35" s="44"/>
      <c r="AP35" s="75">
        <f t="shared" si="8"/>
        <v>-0.35012277098302136</v>
      </c>
      <c r="AQ35" s="75">
        <f t="shared" si="20"/>
        <v>-2.6533536547268719</v>
      </c>
      <c r="AR35" s="75">
        <f t="shared" si="21"/>
        <v>14.944833580863135</v>
      </c>
      <c r="AS35" s="75">
        <f t="shared" si="22"/>
        <v>0.23628845477315133</v>
      </c>
      <c r="AT35" s="75">
        <f t="shared" si="23"/>
        <v>12.177645609926442</v>
      </c>
      <c r="AU35" s="75">
        <f t="shared" si="24"/>
        <v>17.31496828189885</v>
      </c>
      <c r="AV35" s="75">
        <f t="shared" si="25"/>
        <v>-30.813505395069889</v>
      </c>
      <c r="AW35" s="75">
        <f t="shared" si="26"/>
        <v>-13.498537113171064</v>
      </c>
    </row>
    <row r="36" spans="1:49" x14ac:dyDescent="0.2">
      <c r="A36" s="43">
        <f>'13c-beta'!A38</f>
        <v>66</v>
      </c>
      <c r="C36" s="39">
        <f>'13c-beta'!E38/'13c-beta'!H38</f>
        <v>1.012795404099752</v>
      </c>
      <c r="D36" s="39">
        <f>'13c-beta'!H38/'13c-beta'!I38</f>
        <v>1.0051093166289007</v>
      </c>
      <c r="E36" s="39">
        <f>'13c-beta'!I38/'13c-beta'!J38</f>
        <v>0.99730390018323023</v>
      </c>
      <c r="F36" s="39">
        <f>'13c-beta'!J38/'13c-beta'!K38</f>
        <v>1.0148405263251101</v>
      </c>
      <c r="G36" s="39">
        <f>'13c-beta'!K38/'13c-beta'!L38</f>
        <v>1.0119443374163315</v>
      </c>
      <c r="H36" s="39">
        <f>'13c-beta'!L38/'13c-beta'!M38</f>
        <v>1.01492360858494</v>
      </c>
      <c r="I36" s="39">
        <f>'13c-beta'!M38/'13c-beta'!F38</f>
        <v>1.000154625578709</v>
      </c>
      <c r="J36" s="39">
        <f>'13c-beta'!E38/'13c-beta'!F38</f>
        <v>1.0583211300401119</v>
      </c>
      <c r="L36" s="75">
        <f t="shared" si="10"/>
        <v>12.714234581278133</v>
      </c>
      <c r="M36" s="75">
        <f t="shared" si="11"/>
        <v>5.096308360786117</v>
      </c>
      <c r="N36" s="75">
        <f t="shared" si="12"/>
        <v>-2.6997408397274576</v>
      </c>
      <c r="O36" s="75">
        <f t="shared" si="13"/>
        <v>14.731483228520442</v>
      </c>
      <c r="P36" s="75">
        <f t="shared" si="14"/>
        <v>11.873566799545795</v>
      </c>
      <c r="Q36" s="75">
        <f t="shared" si="15"/>
        <v>14.813347183496642</v>
      </c>
      <c r="R36" s="75">
        <f t="shared" si="16"/>
        <v>0.15461362540642395</v>
      </c>
      <c r="S36" s="75">
        <f t="shared" si="17"/>
        <v>56.683812939306137</v>
      </c>
      <c r="U36" s="44">
        <f>'13c-beta'!Y38</f>
        <v>57.235194014692809</v>
      </c>
      <c r="W36" s="39">
        <f>'13c-beta'!N38/'13c-beta'!M38</f>
        <v>1.0163786831575119</v>
      </c>
      <c r="X36" s="39">
        <f t="shared" si="18"/>
        <v>1.000154625578709</v>
      </c>
      <c r="Y36" s="39">
        <f t="shared" si="19"/>
        <v>1.0165358412995826</v>
      </c>
      <c r="Z36" s="39">
        <f>'13c-beta'!N38/'13c-beta'!E38</f>
        <v>0.96051738214945637</v>
      </c>
      <c r="AA36" s="39"/>
      <c r="AB36" s="39">
        <f>'13c-beta'!O38/'13c-beta'!Q38</f>
        <v>0.99965860495202497</v>
      </c>
      <c r="AC36" s="39">
        <f>'13c-beta'!Q38/'13c-beta'!L38</f>
        <v>0.99737457549663544</v>
      </c>
      <c r="AD36" s="39">
        <f t="shared" si="1"/>
        <v>1.01492360858494</v>
      </c>
      <c r="AE36" s="39">
        <f t="shared" si="2"/>
        <v>1.000154625578709</v>
      </c>
      <c r="AF36" s="39">
        <f t="shared" si="3"/>
        <v>1.0120698907615766</v>
      </c>
      <c r="AG36" s="39">
        <f>'13c-beta'!R38/'13c-beta'!S38</f>
        <v>1.0173254165189649</v>
      </c>
      <c r="AH36" s="39">
        <f>'13c-beta'!S38/'13c-beta'!E38</f>
        <v>0.96979072665549393</v>
      </c>
      <c r="AI36" s="39">
        <f>'13c-beta'!R38/'13c-beta'!E38</f>
        <v>0.98659275493102994</v>
      </c>
      <c r="AK36" s="75">
        <f t="shared" si="4"/>
        <v>16.245999356798873</v>
      </c>
      <c r="AL36" s="75">
        <f t="shared" si="5"/>
        <v>0.15461362540642395</v>
      </c>
      <c r="AM36" s="75">
        <f t="shared" si="6"/>
        <v>16.400612982205264</v>
      </c>
      <c r="AN36" s="75">
        <f t="shared" si="7"/>
        <v>-40.283199957100877</v>
      </c>
      <c r="AO36" s="44"/>
      <c r="AP36" s="75">
        <f t="shared" si="8"/>
        <v>-0.34145333653108628</v>
      </c>
      <c r="AQ36" s="75">
        <f t="shared" si="20"/>
        <v>-2.6288769744012952</v>
      </c>
      <c r="AR36" s="75">
        <f t="shared" si="21"/>
        <v>14.813347183496642</v>
      </c>
      <c r="AS36" s="75">
        <f t="shared" si="22"/>
        <v>0.15461362540642395</v>
      </c>
      <c r="AT36" s="75">
        <f t="shared" si="23"/>
        <v>11.997630497970661</v>
      </c>
      <c r="AU36" s="75">
        <f t="shared" si="24"/>
        <v>17.177042796198567</v>
      </c>
      <c r="AV36" s="75">
        <f t="shared" si="25"/>
        <v>-30.674976477149094</v>
      </c>
      <c r="AW36" s="75">
        <f t="shared" si="26"/>
        <v>-13.497933680950599</v>
      </c>
    </row>
    <row r="37" spans="1:49" x14ac:dyDescent="0.2">
      <c r="A37" s="43">
        <f>'13c-beta'!A39</f>
        <v>68</v>
      </c>
      <c r="C37" s="39">
        <f>'13c-beta'!E39/'13c-beta'!H39</f>
        <v>1.0127493442322941</v>
      </c>
      <c r="D37" s="39">
        <f>'13c-beta'!H39/'13c-beta'!I39</f>
        <v>1.0050889025137952</v>
      </c>
      <c r="E37" s="39">
        <f>'13c-beta'!I39/'13c-beta'!J39</f>
        <v>0.99733566280847352</v>
      </c>
      <c r="F37" s="39">
        <f>'13c-beta'!J39/'13c-beta'!K39</f>
        <v>1.0147323446765886</v>
      </c>
      <c r="G37" s="39">
        <f>'13c-beta'!K39/'13c-beta'!L39</f>
        <v>1.011784859057032</v>
      </c>
      <c r="H37" s="39">
        <f>'13c-beta'!L39/'13c-beta'!M39</f>
        <v>1.014789668165353</v>
      </c>
      <c r="I37" s="39">
        <f>'13c-beta'!M39/'13c-beta'!F39</f>
        <v>1.0000910216267385</v>
      </c>
      <c r="J37" s="39">
        <f>'13c-beta'!E39/'13c-beta'!F39</f>
        <v>1.0577987329789558</v>
      </c>
      <c r="L37" s="75">
        <f t="shared" si="10"/>
        <v>12.668755588524467</v>
      </c>
      <c r="M37" s="75">
        <f t="shared" si="11"/>
        <v>5.075997811396757</v>
      </c>
      <c r="N37" s="75">
        <f t="shared" si="12"/>
        <v>-2.6678928549232888</v>
      </c>
      <c r="O37" s="75">
        <f t="shared" si="13"/>
        <v>14.624877892816862</v>
      </c>
      <c r="P37" s="75">
        <f t="shared" si="14"/>
        <v>11.715958400252486</v>
      </c>
      <c r="Q37" s="75">
        <f t="shared" si="15"/>
        <v>14.681367537587345</v>
      </c>
      <c r="R37" s="75">
        <f t="shared" si="16"/>
        <v>9.1017484521548619E-2</v>
      </c>
      <c r="S37" s="75">
        <f t="shared" si="17"/>
        <v>56.19008186017637</v>
      </c>
      <c r="U37" s="44">
        <f>'13c-beta'!Y39</f>
        <v>56.739907584336734</v>
      </c>
      <c r="W37" s="39">
        <f>'13c-beta'!N39/'13c-beta'!M39</f>
        <v>1.016254982980505</v>
      </c>
      <c r="X37" s="39">
        <f t="shared" si="18"/>
        <v>1.0000910216267385</v>
      </c>
      <c r="Y37" s="39">
        <f t="shared" si="19"/>
        <v>1.0163474841622369</v>
      </c>
      <c r="Z37" s="39">
        <f>'13c-beta'!N39/'13c-beta'!E39</f>
        <v>0.96081367133047657</v>
      </c>
      <c r="AA37" s="39"/>
      <c r="AB37" s="39">
        <f>'13c-beta'!O39/'13c-beta'!Q39</f>
        <v>0.99965830103678655</v>
      </c>
      <c r="AC37" s="39">
        <f>'13c-beta'!Q39/'13c-beta'!L39</f>
        <v>0.99739907981237508</v>
      </c>
      <c r="AD37" s="39">
        <f t="shared" si="1"/>
        <v>1.014789668165353</v>
      </c>
      <c r="AE37" s="39">
        <f t="shared" si="2"/>
        <v>1.0000910216267385</v>
      </c>
      <c r="AF37" s="39">
        <f t="shared" si="3"/>
        <v>1.0118965266147237</v>
      </c>
      <c r="AG37" s="39">
        <f>'13c-beta'!R39/'13c-beta'!S39</f>
        <v>1.0171844780780352</v>
      </c>
      <c r="AH37" s="39">
        <f>'13c-beta'!S39/'13c-beta'!E39</f>
        <v>0.96991756586986089</v>
      </c>
      <c r="AI37" s="39">
        <f>'13c-beta'!R39/'13c-beta'!E39</f>
        <v>0.98658509301805286</v>
      </c>
      <c r="AK37" s="75">
        <f t="shared" si="4"/>
        <v>16.124285169712074</v>
      </c>
      <c r="AL37" s="75">
        <f t="shared" si="5"/>
        <v>9.1017484521548619E-2</v>
      </c>
      <c r="AM37" s="75">
        <f t="shared" si="6"/>
        <v>16.215302654233543</v>
      </c>
      <c r="AN37" s="75">
        <f t="shared" si="7"/>
        <v>-39.974779205942731</v>
      </c>
      <c r="AO37" s="44"/>
      <c r="AP37" s="75">
        <f t="shared" si="8"/>
        <v>-0.34175735560631099</v>
      </c>
      <c r="AQ37" s="75">
        <f t="shared" si="20"/>
        <v>-2.6043084568898949</v>
      </c>
      <c r="AR37" s="75">
        <f t="shared" si="21"/>
        <v>14.681367537587345</v>
      </c>
      <c r="AS37" s="75">
        <f t="shared" si="22"/>
        <v>9.1017484521548619E-2</v>
      </c>
      <c r="AT37" s="75">
        <f t="shared" si="23"/>
        <v>11.826319209612832</v>
      </c>
      <c r="AU37" s="75">
        <f t="shared" si="24"/>
        <v>17.038494990135398</v>
      </c>
      <c r="AV37" s="75">
        <f t="shared" si="25"/>
        <v>-30.5441947353413</v>
      </c>
      <c r="AW37" s="75">
        <f t="shared" si="26"/>
        <v>-13.505699745205858</v>
      </c>
    </row>
    <row r="38" spans="1:49" x14ac:dyDescent="0.2">
      <c r="A38" s="43">
        <f>'13c-beta'!A40</f>
        <v>70</v>
      </c>
      <c r="C38" s="39">
        <f>'13c-beta'!E40/'13c-beta'!H40</f>
        <v>1.0127030658360816</v>
      </c>
      <c r="D38" s="39">
        <f>'13c-beta'!H40/'13c-beta'!I40</f>
        <v>1.0050683970536654</v>
      </c>
      <c r="E38" s="39">
        <f>'13c-beta'!I40/'13c-beta'!J40</f>
        <v>0.99735880079061057</v>
      </c>
      <c r="F38" s="39">
        <f>'13c-beta'!J40/'13c-beta'!K40</f>
        <v>1.0146236711803647</v>
      </c>
      <c r="G38" s="39">
        <f>'13c-beta'!K40/'13c-beta'!L40</f>
        <v>1.0116339611124079</v>
      </c>
      <c r="H38" s="39">
        <f>'13c-beta'!L40/'13c-beta'!M40</f>
        <v>1.0146553844192041</v>
      </c>
      <c r="I38" s="39">
        <f>'13c-beta'!M40/'13c-beta'!F40</f>
        <v>1.0000273258885468</v>
      </c>
      <c r="J38" s="39">
        <f>'13c-beta'!E40/'13c-beta'!F40</f>
        <v>1.0572750623941123</v>
      </c>
      <c r="L38" s="75">
        <f t="shared" si="10"/>
        <v>12.623058739770553</v>
      </c>
      <c r="M38" s="75">
        <f t="shared" si="11"/>
        <v>5.0555959650984539</v>
      </c>
      <c r="N38" s="75">
        <f t="shared" si="12"/>
        <v>-2.6446933298227537</v>
      </c>
      <c r="O38" s="75">
        <f t="shared" si="13"/>
        <v>14.517776432571713</v>
      </c>
      <c r="P38" s="75">
        <f t="shared" si="14"/>
        <v>11.566806931066102</v>
      </c>
      <c r="Q38" s="75">
        <f t="shared" si="15"/>
        <v>14.549032103155321</v>
      </c>
      <c r="R38" s="75">
        <f t="shared" si="16"/>
        <v>2.7325515201523046E-2</v>
      </c>
      <c r="S38" s="75">
        <f t="shared" si="17"/>
        <v>55.69490235704081</v>
      </c>
      <c r="U38" s="44">
        <f>'13c-beta'!Y40</f>
        <v>56.25129973931552</v>
      </c>
      <c r="W38" s="39">
        <f>'13c-beta'!N40/'13c-beta'!M40</f>
        <v>1.0161309420798075</v>
      </c>
      <c r="X38" s="39">
        <f t="shared" si="18"/>
        <v>1.0000273258885468</v>
      </c>
      <c r="Y38" s="39">
        <f t="shared" si="19"/>
        <v>1.0161587087606798</v>
      </c>
      <c r="Z38" s="39">
        <f>'13c-beta'!N40/'13c-beta'!E40</f>
        <v>0.96111101538673593</v>
      </c>
      <c r="AA38" s="39"/>
      <c r="AB38" s="39">
        <f>'13c-beta'!O40/'13c-beta'!Q40</f>
        <v>0.99965800273597805</v>
      </c>
      <c r="AC38" s="39">
        <f>'13c-beta'!Q40/'13c-beta'!L40</f>
        <v>0.99743262895204599</v>
      </c>
      <c r="AD38" s="39">
        <f t="shared" si="1"/>
        <v>1.0146553844192041</v>
      </c>
      <c r="AE38" s="39">
        <f t="shared" si="2"/>
        <v>1.0000273258885468</v>
      </c>
      <c r="AF38" s="39">
        <f t="shared" si="3"/>
        <v>1.0117319148160968</v>
      </c>
      <c r="AG38" s="39">
        <f>'13c-beta'!R40/'13c-beta'!S40</f>
        <v>1.0170340503383719</v>
      </c>
      <c r="AH38" s="39">
        <f>'13c-beta'!S40/'13c-beta'!E40</f>
        <v>0.97005358650516038</v>
      </c>
      <c r="AI38" s="39">
        <f>'13c-beta'!R40/'13c-beta'!E40</f>
        <v>0.98657752812860744</v>
      </c>
      <c r="AK38" s="75">
        <f t="shared" si="4"/>
        <v>16.00222085178698</v>
      </c>
      <c r="AL38" s="75">
        <f t="shared" si="5"/>
        <v>2.7325515201523046E-2</v>
      </c>
      <c r="AM38" s="75">
        <f t="shared" si="6"/>
        <v>16.029546366988601</v>
      </c>
      <c r="AN38" s="75">
        <f t="shared" si="7"/>
        <v>-39.665355990052177</v>
      </c>
      <c r="AO38" s="44"/>
      <c r="AP38" s="75">
        <f t="shared" si="8"/>
        <v>-0.34205575842324992</v>
      </c>
      <c r="AQ38" s="75">
        <f t="shared" si="20"/>
        <v>-2.570672396738384</v>
      </c>
      <c r="AR38" s="75">
        <f t="shared" si="21"/>
        <v>14.549032103155321</v>
      </c>
      <c r="AS38" s="75">
        <f t="shared" si="22"/>
        <v>2.7325515201523046E-2</v>
      </c>
      <c r="AT38" s="75">
        <f t="shared" si="23"/>
        <v>11.663629463195143</v>
      </c>
      <c r="AU38" s="75">
        <f t="shared" si="24"/>
        <v>16.890597664615861</v>
      </c>
      <c r="AV38" s="75">
        <f t="shared" si="25"/>
        <v>-30.403965190839191</v>
      </c>
      <c r="AW38" s="75">
        <f t="shared" si="26"/>
        <v>-13.513367526223382</v>
      </c>
    </row>
    <row r="39" spans="1:49" x14ac:dyDescent="0.2">
      <c r="A39" s="43">
        <f>'13c-beta'!A41</f>
        <v>72</v>
      </c>
      <c r="C39" s="39">
        <f>'13c-beta'!E41/'13c-beta'!H41</f>
        <v>1.0126563482635735</v>
      </c>
      <c r="D39" s="39">
        <f>'13c-beta'!H41/'13c-beta'!I41</f>
        <v>1.0050477118502716</v>
      </c>
      <c r="E39" s="39">
        <f>'13c-beta'!I41/'13c-beta'!J41</f>
        <v>0.99739079423172905</v>
      </c>
      <c r="F39" s="39">
        <f>'13c-beta'!J41/'13c-beta'!K41</f>
        <v>1.0145145100686641</v>
      </c>
      <c r="G39" s="39">
        <f>'13c-beta'!K41/'13c-beta'!L41</f>
        <v>1.0114825829522278</v>
      </c>
      <c r="H39" s="39">
        <f>'13c-beta'!L41/'13c-beta'!M41</f>
        <v>1.0145298755754066</v>
      </c>
      <c r="I39" s="39">
        <f>'13c-beta'!M41/'13c-beta'!F41</f>
        <v>0.99995442530307188</v>
      </c>
      <c r="J39" s="39">
        <f>'13c-beta'!E41/'13c-beta'!F41</f>
        <v>1.0567587275544619</v>
      </c>
      <c r="L39" s="75">
        <f t="shared" si="10"/>
        <v>12.576926115416448</v>
      </c>
      <c r="M39" s="75">
        <f t="shared" si="11"/>
        <v>5.0350148620439441</v>
      </c>
      <c r="N39" s="75">
        <f t="shared" si="12"/>
        <v>-2.6126156783711005</v>
      </c>
      <c r="O39" s="75">
        <f t="shared" si="13"/>
        <v>14.410182861256942</v>
      </c>
      <c r="P39" s="75">
        <f t="shared" si="14"/>
        <v>11.417158448474542</v>
      </c>
      <c r="Q39" s="75">
        <f t="shared" si="15"/>
        <v>14.425328421257042</v>
      </c>
      <c r="R39" s="75">
        <f t="shared" si="16"/>
        <v>-4.5575735486173802E-2</v>
      </c>
      <c r="S39" s="75">
        <f t="shared" si="17"/>
        <v>55.206419294591647</v>
      </c>
      <c r="U39" s="44">
        <f>'13c-beta'!Y41</f>
        <v>55.76923768139951</v>
      </c>
      <c r="W39" s="39">
        <f>'13c-beta'!N41/'13c-beta'!M41</f>
        <v>1.0160156784102821</v>
      </c>
      <c r="X39" s="39">
        <f t="shared" si="18"/>
        <v>0.99995442530307188</v>
      </c>
      <c r="Y39" s="39">
        <f t="shared" si="19"/>
        <v>1.0159693738036644</v>
      </c>
      <c r="Z39" s="39">
        <f>'13c-beta'!N41/'13c-beta'!E41</f>
        <v>0.96140145078792782</v>
      </c>
      <c r="AA39" s="39"/>
      <c r="AB39" s="39">
        <f>'13c-beta'!O41/'13c-beta'!Q41</f>
        <v>0.99966671170562538</v>
      </c>
      <c r="AC39" s="39">
        <f>'13c-beta'!Q41/'13c-beta'!L41</f>
        <v>0.99744831489950503</v>
      </c>
      <c r="AD39" s="39">
        <f t="shared" si="1"/>
        <v>1.0145298755754066</v>
      </c>
      <c r="AE39" s="39">
        <f t="shared" si="2"/>
        <v>0.99995442530307188</v>
      </c>
      <c r="AF39" s="39">
        <f t="shared" si="3"/>
        <v>1.0115577431410081</v>
      </c>
      <c r="AG39" s="39">
        <f>'13c-beta'!R41/'13c-beta'!S41</f>
        <v>1.0168918918918919</v>
      </c>
      <c r="AH39" s="39">
        <f>'13c-beta'!S41/'13c-beta'!E41</f>
        <v>0.97018208164779152</v>
      </c>
      <c r="AI39" s="39">
        <f>'13c-beta'!R41/'13c-beta'!E41</f>
        <v>0.98657029248643657</v>
      </c>
      <c r="AK39" s="75">
        <f t="shared" si="4"/>
        <v>15.888780543408815</v>
      </c>
      <c r="AL39" s="75">
        <f t="shared" si="5"/>
        <v>-4.5575735486173802E-2</v>
      </c>
      <c r="AM39" s="75">
        <f t="shared" si="6"/>
        <v>15.84320480792271</v>
      </c>
      <c r="AN39" s="75">
        <f t="shared" si="7"/>
        <v>-39.363214486669094</v>
      </c>
      <c r="AO39" s="44"/>
      <c r="AP39" s="75">
        <f t="shared" si="8"/>
        <v>-0.33334384726196747</v>
      </c>
      <c r="AQ39" s="75">
        <f t="shared" si="20"/>
        <v>-2.5549461976309011</v>
      </c>
      <c r="AR39" s="75">
        <f t="shared" si="21"/>
        <v>14.425328421257042</v>
      </c>
      <c r="AS39" s="75">
        <f t="shared" si="22"/>
        <v>-4.5575735486173802E-2</v>
      </c>
      <c r="AT39" s="75">
        <f t="shared" si="23"/>
        <v>11.491462640877876</v>
      </c>
      <c r="AU39" s="75">
        <f t="shared" si="24"/>
        <v>16.750810424815352</v>
      </c>
      <c r="AV39" s="75">
        <f t="shared" si="25"/>
        <v>-30.271512061636262</v>
      </c>
      <c r="AW39" s="75">
        <f t="shared" si="26"/>
        <v>-13.520701636820979</v>
      </c>
    </row>
    <row r="40" spans="1:49" x14ac:dyDescent="0.2">
      <c r="A40" s="43">
        <f>'13c-beta'!A42</f>
        <v>74</v>
      </c>
      <c r="C40" s="39">
        <f>'13c-beta'!E42/'13c-beta'!H42</f>
        <v>1.0126094142131357</v>
      </c>
      <c r="D40" s="39">
        <f>'13c-beta'!H42/'13c-beta'!I42</f>
        <v>1.0050357688995131</v>
      </c>
      <c r="E40" s="39">
        <f>'13c-beta'!I42/'13c-beta'!J42</f>
        <v>0.9974141180389372</v>
      </c>
      <c r="F40" s="39">
        <f>'13c-beta'!J42/'13c-beta'!K42</f>
        <v>1.0144049937311601</v>
      </c>
      <c r="G40" s="39">
        <f>'13c-beta'!K42/'13c-beta'!L42</f>
        <v>1.0113308333558153</v>
      </c>
      <c r="H40" s="39">
        <f>'13c-beta'!L42/'13c-beta'!M42</f>
        <v>1.0144040429840726</v>
      </c>
      <c r="I40" s="39">
        <f>'13c-beta'!M42/'13c-beta'!F42</f>
        <v>0.99989054490395302</v>
      </c>
      <c r="J40" s="39">
        <f>'13c-beta'!E42/'13c-beta'!F42</f>
        <v>1.0562507981100753</v>
      </c>
      <c r="L40" s="75">
        <f t="shared" si="10"/>
        <v>12.53057758050725</v>
      </c>
      <c r="M40" s="75">
        <f t="shared" si="11"/>
        <v>5.023131822485551</v>
      </c>
      <c r="N40" s="75">
        <f t="shared" si="12"/>
        <v>-2.5892311287685366</v>
      </c>
      <c r="O40" s="75">
        <f t="shared" si="13"/>
        <v>14.302227530939247</v>
      </c>
      <c r="P40" s="75">
        <f t="shared" si="14"/>
        <v>11.267120293226242</v>
      </c>
      <c r="Q40" s="75">
        <f t="shared" si="15"/>
        <v>14.301290284436202</v>
      </c>
      <c r="R40" s="75">
        <f t="shared" si="16"/>
        <v>-0.10946108669315137</v>
      </c>
      <c r="S40" s="75">
        <f t="shared" si="17"/>
        <v>54.725655296132935</v>
      </c>
      <c r="U40" s="44">
        <f>'13c-beta'!Y42</f>
        <v>55.293592475631272</v>
      </c>
      <c r="W40" s="39">
        <f>'13c-beta'!N42/'13c-beta'!M42</f>
        <v>1.0159000930470161</v>
      </c>
      <c r="X40" s="39">
        <f t="shared" si="18"/>
        <v>0.99989054490395302</v>
      </c>
      <c r="Y40" s="39">
        <f t="shared" si="19"/>
        <v>1.0157888976047575</v>
      </c>
      <c r="Z40" s="39">
        <f>'13c-beta'!N42/'13c-beta'!E42</f>
        <v>0.961692904206354</v>
      </c>
      <c r="AA40" s="39"/>
      <c r="AB40" s="39">
        <f>'13c-beta'!O42/'13c-beta'!Q42</f>
        <v>0.99966642625315549</v>
      </c>
      <c r="AC40" s="39">
        <f>'13c-beta'!Q42/'13c-beta'!L42</f>
        <v>0.99747304430715555</v>
      </c>
      <c r="AD40" s="39">
        <f t="shared" si="1"/>
        <v>1.0144040429840726</v>
      </c>
      <c r="AE40" s="39">
        <f t="shared" si="2"/>
        <v>0.99989054490395302</v>
      </c>
      <c r="AF40" s="39">
        <f t="shared" si="3"/>
        <v>1.0113924512468762</v>
      </c>
      <c r="AG40" s="39">
        <f>'13c-beta'!R42/'13c-beta'!S42</f>
        <v>1.016749285796926</v>
      </c>
      <c r="AH40" s="39">
        <f>'13c-beta'!S42/'13c-beta'!E42</f>
        <v>0.97031113720952311</v>
      </c>
      <c r="AI40" s="39">
        <f>'13c-beta'!R42/'13c-beta'!E42</f>
        <v>0.98656315575858589</v>
      </c>
      <c r="AK40" s="75">
        <f t="shared" si="4"/>
        <v>15.77501070608163</v>
      </c>
      <c r="AL40" s="75">
        <f t="shared" si="5"/>
        <v>-0.10946108669315137</v>
      </c>
      <c r="AM40" s="75">
        <f t="shared" si="6"/>
        <v>15.665549619388507</v>
      </c>
      <c r="AN40" s="75">
        <f t="shared" si="7"/>
        <v>-39.060105676744392</v>
      </c>
      <c r="AO40" s="44"/>
      <c r="AP40" s="75">
        <f t="shared" si="8"/>
        <v>-0.33362939494230559</v>
      </c>
      <c r="AQ40" s="75">
        <f t="shared" si="20"/>
        <v>-2.5301538342250303</v>
      </c>
      <c r="AR40" s="75">
        <f t="shared" si="21"/>
        <v>14.301290284436202</v>
      </c>
      <c r="AS40" s="75">
        <f t="shared" si="22"/>
        <v>-0.10946108669315137</v>
      </c>
      <c r="AT40" s="75">
        <f t="shared" si="23"/>
        <v>11.328045968575863</v>
      </c>
      <c r="AU40" s="75">
        <f t="shared" si="24"/>
        <v>16.61056336770012</v>
      </c>
      <c r="AV40" s="75">
        <f t="shared" si="25"/>
        <v>-30.138498907384822</v>
      </c>
      <c r="AW40" s="75">
        <f t="shared" si="26"/>
        <v>-13.527935539684535</v>
      </c>
    </row>
    <row r="41" spans="1:49" x14ac:dyDescent="0.2">
      <c r="A41" s="43">
        <f>'13c-beta'!A43</f>
        <v>76</v>
      </c>
      <c r="C41" s="39">
        <f>'13c-beta'!E43/'13c-beta'!H43</f>
        <v>1.0125710183750471</v>
      </c>
      <c r="D41" s="39">
        <f>'13c-beta'!H43/'13c-beta'!I43</f>
        <v>1.0050060706304658</v>
      </c>
      <c r="E41" s="39">
        <f>'13c-beta'!I43/'13c-beta'!J43</f>
        <v>0.99743756252522942</v>
      </c>
      <c r="F41" s="39">
        <f>'13c-beta'!J43/'13c-beta'!K43</f>
        <v>1.0143038977453782</v>
      </c>
      <c r="G41" s="39">
        <f>'13c-beta'!K43/'13c-beta'!L43</f>
        <v>1.0111877160138247</v>
      </c>
      <c r="H41" s="39">
        <f>'13c-beta'!L43/'13c-beta'!M43</f>
        <v>1.0142778893554867</v>
      </c>
      <c r="I41" s="39">
        <f>'13c-beta'!M43/'13c-beta'!F43</f>
        <v>0.99982657746054626</v>
      </c>
      <c r="J41" s="39">
        <f>'13c-beta'!E43/'13c-beta'!F43</f>
        <v>1.055750782683303</v>
      </c>
      <c r="L41" s="75">
        <f t="shared" si="10"/>
        <v>12.49265914373464</v>
      </c>
      <c r="M41" s="75">
        <f t="shared" si="11"/>
        <v>4.9935819211199037</v>
      </c>
      <c r="N41" s="75">
        <f t="shared" si="12"/>
        <v>-2.5657261368719348</v>
      </c>
      <c r="O41" s="75">
        <f t="shared" si="13"/>
        <v>14.20256218586157</v>
      </c>
      <c r="P41" s="75">
        <f t="shared" si="14"/>
        <v>11.125596407302869</v>
      </c>
      <c r="Q41" s="75">
        <f t="shared" si="15"/>
        <v>14.176920242255122</v>
      </c>
      <c r="R41" s="75">
        <f t="shared" si="16"/>
        <v>-0.17343757888114231</v>
      </c>
      <c r="S41" s="75">
        <f t="shared" si="17"/>
        <v>54.25215618452107</v>
      </c>
      <c r="U41" s="44">
        <f>'13c-beta'!Y43</f>
        <v>54.824238893753346</v>
      </c>
      <c r="W41" s="39">
        <f>'13c-beta'!N43/'13c-beta'!M43</f>
        <v>1.0157933175095857</v>
      </c>
      <c r="X41" s="39">
        <f t="shared" si="18"/>
        <v>0.99982657746054626</v>
      </c>
      <c r="Y41" s="39">
        <f t="shared" si="19"/>
        <v>1.015617156052903</v>
      </c>
      <c r="Z41" s="39">
        <f>'13c-beta'!N43/'13c-beta'!E43</f>
        <v>0.96198570032939379</v>
      </c>
      <c r="AA41" s="39"/>
      <c r="AB41" s="39">
        <f>'13c-beta'!O43/'13c-beta'!Q43</f>
        <v>0.9996661433237688</v>
      </c>
      <c r="AC41" s="39">
        <f>'13c-beta'!Q43/'13c-beta'!L43</f>
        <v>0.99749783986175111</v>
      </c>
      <c r="AD41" s="39">
        <f t="shared" si="1"/>
        <v>1.0142778893554867</v>
      </c>
      <c r="AE41" s="39">
        <f t="shared" si="2"/>
        <v>0.99982657746054626</v>
      </c>
      <c r="AF41" s="39">
        <f t="shared" si="3"/>
        <v>1.0112268275541032</v>
      </c>
      <c r="AG41" s="39">
        <f>'13c-beta'!R43/'13c-beta'!S43</f>
        <v>1.0166149953674009</v>
      </c>
      <c r="AH41" s="39">
        <f>'13c-beta'!S43/'13c-beta'!E43</f>
        <v>0.97044100737461836</v>
      </c>
      <c r="AI41" s="39">
        <f>'13c-beta'!R43/'13c-beta'!E43</f>
        <v>0.98656488021648348</v>
      </c>
      <c r="AK41" s="75">
        <f t="shared" si="4"/>
        <v>15.669900814034001</v>
      </c>
      <c r="AL41" s="75">
        <f t="shared" si="5"/>
        <v>-0.17343757888114231</v>
      </c>
      <c r="AM41" s="75">
        <f t="shared" si="6"/>
        <v>15.496463235152863</v>
      </c>
      <c r="AN41" s="75">
        <f t="shared" si="7"/>
        <v>-38.755692949368353</v>
      </c>
      <c r="AO41" s="44"/>
      <c r="AP41" s="75">
        <f t="shared" si="8"/>
        <v>-0.3339124187783617</v>
      </c>
      <c r="AQ41" s="75">
        <f t="shared" si="20"/>
        <v>-2.5052957725925529</v>
      </c>
      <c r="AR41" s="75">
        <f t="shared" si="21"/>
        <v>14.176920242255122</v>
      </c>
      <c r="AS41" s="75">
        <f t="shared" si="22"/>
        <v>-0.17343757888114231</v>
      </c>
      <c r="AT41" s="75">
        <f t="shared" si="23"/>
        <v>11.16427447200304</v>
      </c>
      <c r="AU41" s="75">
        <f t="shared" si="24"/>
        <v>16.478476430829637</v>
      </c>
      <c r="AV41" s="75">
        <f t="shared" si="25"/>
        <v>-30.004664027282782</v>
      </c>
      <c r="AW41" s="75">
        <f t="shared" si="26"/>
        <v>-13.526187596453129</v>
      </c>
    </row>
    <row r="42" spans="1:49" x14ac:dyDescent="0.2">
      <c r="A42" s="43">
        <f>'13c-beta'!A44</f>
        <v>78</v>
      </c>
      <c r="C42" s="39">
        <f>'13c-beta'!E44/'13c-beta'!H44</f>
        <v>1.0125234431142973</v>
      </c>
      <c r="D42" s="39">
        <f>'13c-beta'!H44/'13c-beta'!I44</f>
        <v>1.0049938787553176</v>
      </c>
      <c r="E42" s="39">
        <f>'13c-beta'!I44/'13c-beta'!J44</f>
        <v>0.99746108163193581</v>
      </c>
      <c r="F42" s="39">
        <f>'13c-beta'!J44/'13c-beta'!K44</f>
        <v>1.014193433420947</v>
      </c>
      <c r="G42" s="39">
        <f>'13c-beta'!K44/'13c-beta'!L44</f>
        <v>1.0110441495734579</v>
      </c>
      <c r="H42" s="39">
        <f>'13c-beta'!L44/'13c-beta'!M44</f>
        <v>1.0141512881417869</v>
      </c>
      <c r="I42" s="39">
        <f>'13c-beta'!M44/'13c-beta'!F44</f>
        <v>0.9997625267157445</v>
      </c>
      <c r="J42" s="39">
        <f>'13c-beta'!E44/'13c-beta'!F44</f>
        <v>1.0552490729408328</v>
      </c>
      <c r="L42" s="75">
        <f t="shared" si="10"/>
        <v>12.44567342364769</v>
      </c>
      <c r="M42" s="75">
        <f t="shared" si="11"/>
        <v>4.9814507017614247</v>
      </c>
      <c r="N42" s="75">
        <f t="shared" si="12"/>
        <v>-2.5421468870926356</v>
      </c>
      <c r="O42" s="75">
        <f t="shared" si="13"/>
        <v>14.093649718644409</v>
      </c>
      <c r="P42" s="75">
        <f t="shared" si="14"/>
        <v>10.983608296986604</v>
      </c>
      <c r="Q42" s="75">
        <f t="shared" si="15"/>
        <v>14.052093390749882</v>
      </c>
      <c r="R42" s="75">
        <f t="shared" si="16"/>
        <v>-0.23750148550064687</v>
      </c>
      <c r="S42" s="75">
        <f t="shared" si="17"/>
        <v>53.776827159197055</v>
      </c>
      <c r="U42" s="44">
        <f>'13c-beta'!Y44</f>
        <v>54.361055265700919</v>
      </c>
      <c r="W42" s="39">
        <f>'13c-beta'!N44/'13c-beta'!M44</f>
        <v>1.0156678238625982</v>
      </c>
      <c r="X42" s="39">
        <f t="shared" si="18"/>
        <v>0.9997625267157445</v>
      </c>
      <c r="Y42" s="39">
        <f t="shared" si="19"/>
        <v>1.0154266298887529</v>
      </c>
      <c r="Z42" s="39">
        <f>'13c-beta'!N44/'13c-beta'!E44</f>
        <v>0.96226251785173322</v>
      </c>
      <c r="AA42" s="39"/>
      <c r="AB42" s="39">
        <f>'13c-beta'!O44/'13c-beta'!Q44</f>
        <v>0.99966586594903106</v>
      </c>
      <c r="AC42" s="39">
        <f>'13c-beta'!Q44/'13c-beta'!L44</f>
        <v>0.9975227233827888</v>
      </c>
      <c r="AD42" s="39">
        <f t="shared" si="1"/>
        <v>1.0141512881417869</v>
      </c>
      <c r="AE42" s="39">
        <f t="shared" si="2"/>
        <v>0.9997625267157445</v>
      </c>
      <c r="AF42" s="39">
        <f t="shared" si="3"/>
        <v>1.0110607748935938</v>
      </c>
      <c r="AG42" s="39">
        <f>'13c-beta'!R44/'13c-beta'!S44</f>
        <v>1.016480282519129</v>
      </c>
      <c r="AH42" s="39">
        <f>'13c-beta'!S44/'13c-beta'!E44</f>
        <v>0.97056303284718903</v>
      </c>
      <c r="AI42" s="39">
        <f>'13c-beta'!R44/'13c-beta'!E44</f>
        <v>0.98655818583113342</v>
      </c>
      <c r="AK42" s="75">
        <f t="shared" si="4"/>
        <v>15.54635068098808</v>
      </c>
      <c r="AL42" s="75">
        <f t="shared" si="5"/>
        <v>-0.23750148550064687</v>
      </c>
      <c r="AM42" s="75">
        <f t="shared" si="6"/>
        <v>15.308849195487353</v>
      </c>
      <c r="AN42" s="75">
        <f t="shared" si="7"/>
        <v>-38.467977963709515</v>
      </c>
      <c r="AO42" s="44"/>
      <c r="AP42" s="75">
        <f t="shared" si="8"/>
        <v>-0.3341898861889242</v>
      </c>
      <c r="AQ42" s="75">
        <f t="shared" si="20"/>
        <v>-2.4803501439635323</v>
      </c>
      <c r="AR42" s="75">
        <f t="shared" si="21"/>
        <v>14.052093390749882</v>
      </c>
      <c r="AS42" s="75">
        <f t="shared" si="22"/>
        <v>-0.23750148550064687</v>
      </c>
      <c r="AT42" s="75">
        <f t="shared" si="23"/>
        <v>11.00005187509684</v>
      </c>
      <c r="AU42" s="75">
        <f t="shared" si="24"/>
        <v>16.345956474746707</v>
      </c>
      <c r="AV42" s="75">
        <f t="shared" si="25"/>
        <v>-29.878929644249258</v>
      </c>
      <c r="AW42" s="75">
        <f t="shared" si="26"/>
        <v>-13.532973169502553</v>
      </c>
    </row>
    <row r="43" spans="1:49" x14ac:dyDescent="0.2">
      <c r="A43" s="43">
        <f>'13c-beta'!A45</f>
        <v>80</v>
      </c>
      <c r="C43" s="39">
        <f>'13c-beta'!E45/'13c-beta'!H45</f>
        <v>1.0124844273657243</v>
      </c>
      <c r="D43" s="39">
        <f>'13c-beta'!H45/'13c-beta'!I45</f>
        <v>1.0049727556472519</v>
      </c>
      <c r="E43" s="39">
        <f>'13c-beta'!I45/'13c-beta'!J45</f>
        <v>0.99748469710828103</v>
      </c>
      <c r="F43" s="39">
        <f>'13c-beta'!J45/'13c-beta'!K45</f>
        <v>1.0140915415076166</v>
      </c>
      <c r="G43" s="39">
        <f>'13c-beta'!K45/'13c-beta'!L45</f>
        <v>1.0109093531925637</v>
      </c>
      <c r="H43" s="39">
        <f>'13c-beta'!L45/'13c-beta'!M45</f>
        <v>1.0140245017370633</v>
      </c>
      <c r="I43" s="39">
        <f>'13c-beta'!M45/'13c-beta'!F45</f>
        <v>0.99969839050204279</v>
      </c>
      <c r="J43" s="39">
        <f>'13c-beta'!E45/'13c-beta'!F45</f>
        <v>1.0547649730836373</v>
      </c>
      <c r="L43" s="75">
        <f t="shared" si="10"/>
        <v>12.407139500746352</v>
      </c>
      <c r="M43" s="75">
        <f t="shared" si="11"/>
        <v>4.96043233488406</v>
      </c>
      <c r="N43" s="75">
        <f t="shared" si="12"/>
        <v>-2.5184715806276814</v>
      </c>
      <c r="O43" s="75">
        <f t="shared" si="13"/>
        <v>13.993178715135908</v>
      </c>
      <c r="P43" s="75">
        <f t="shared" si="14"/>
        <v>10.850275477107715</v>
      </c>
      <c r="Q43" s="75">
        <f t="shared" si="15"/>
        <v>13.927068325840336</v>
      </c>
      <c r="R43" s="75">
        <f t="shared" si="16"/>
        <v>-0.30165499124954315</v>
      </c>
      <c r="S43" s="75">
        <f t="shared" si="17"/>
        <v>53.317967781837297</v>
      </c>
      <c r="U43" s="44">
        <f>'13c-beta'!Y45</f>
        <v>53.903923338672719</v>
      </c>
      <c r="W43" s="39">
        <f>'13c-beta'!N45/'13c-beta'!M45</f>
        <v>1.0155604315231301</v>
      </c>
      <c r="X43" s="39">
        <f t="shared" si="18"/>
        <v>0.99969839050204279</v>
      </c>
      <c r="Y43" s="39">
        <f t="shared" si="19"/>
        <v>1.0152541288512333</v>
      </c>
      <c r="Z43" s="39">
        <f>'13c-beta'!N45/'13c-beta'!E45</f>
        <v>0.96254061782418432</v>
      </c>
      <c r="AA43" s="39"/>
      <c r="AB43" s="39">
        <f>'13c-beta'!O45/'13c-beta'!Q45</f>
        <v>0.99966559113545372</v>
      </c>
      <c r="AC43" s="39">
        <f>'13c-beta'!Q45/'13c-beta'!L45</f>
        <v>0.99755666552464073</v>
      </c>
      <c r="AD43" s="39">
        <f t="shared" si="1"/>
        <v>1.0140245017370633</v>
      </c>
      <c r="AE43" s="39">
        <f t="shared" si="2"/>
        <v>0.99969839050204279</v>
      </c>
      <c r="AF43" s="39">
        <f t="shared" si="3"/>
        <v>1.0109036403352436</v>
      </c>
      <c r="AG43" s="39">
        <f>'13c-beta'!R45/'13c-beta'!S45</f>
        <v>1.0163450036599955</v>
      </c>
      <c r="AH43" s="39">
        <f>'13c-beta'!S45/'13c-beta'!E45</f>
        <v>0.9706858455006282</v>
      </c>
      <c r="AI43" s="39">
        <f>'13c-beta'!R45/'13c-beta'!E45</f>
        <v>0.98655170919804169</v>
      </c>
      <c r="AK43" s="75">
        <f t="shared" si="4"/>
        <v>15.440609399294679</v>
      </c>
      <c r="AL43" s="75">
        <f t="shared" si="5"/>
        <v>-0.30165499124954315</v>
      </c>
      <c r="AM43" s="75">
        <f t="shared" si="6"/>
        <v>15.138954408045239</v>
      </c>
      <c r="AN43" s="75">
        <f t="shared" si="7"/>
        <v>-38.179013373792053</v>
      </c>
      <c r="AO43" s="44"/>
      <c r="AP43" s="75">
        <f t="shared" si="8"/>
        <v>-0.33446479165931547</v>
      </c>
      <c r="AQ43" s="75">
        <f t="shared" si="20"/>
        <v>-2.4463242881064469</v>
      </c>
      <c r="AR43" s="75">
        <f t="shared" si="21"/>
        <v>13.927068325840336</v>
      </c>
      <c r="AS43" s="75">
        <f t="shared" si="22"/>
        <v>-0.30165499124954315</v>
      </c>
      <c r="AT43" s="75">
        <f t="shared" si="23"/>
        <v>10.844624254825142</v>
      </c>
      <c r="AU43" s="75">
        <f t="shared" si="24"/>
        <v>16.212862046757252</v>
      </c>
      <c r="AV43" s="75">
        <f t="shared" si="25"/>
        <v>-29.752400114756327</v>
      </c>
      <c r="AW43" s="75">
        <f t="shared" si="26"/>
        <v>-13.539538067999148</v>
      </c>
    </row>
    <row r="44" spans="1:49" x14ac:dyDescent="0.2">
      <c r="A44" s="43">
        <f>'13c-beta'!A46</f>
        <v>82</v>
      </c>
      <c r="C44" s="39">
        <f>'13c-beta'!E46/'13c-beta'!H46</f>
        <v>1.0124451080274022</v>
      </c>
      <c r="D44" s="39">
        <f>'13c-beta'!H46/'13c-beta'!I46</f>
        <v>1.0049515000132394</v>
      </c>
      <c r="E44" s="39">
        <f>'13c-beta'!I46/'13c-beta'!J46</f>
        <v>0.99750840802239782</v>
      </c>
      <c r="F44" s="39">
        <f>'13c-beta'!J46/'13c-beta'!K46</f>
        <v>1.0139982502187228</v>
      </c>
      <c r="G44" s="39">
        <f>'13c-beta'!K46/'13c-beta'!L46</f>
        <v>1.0107559870783778</v>
      </c>
      <c r="H44" s="39">
        <f>'13c-beta'!L46/'13c-beta'!M46</f>
        <v>1.0139064244021152</v>
      </c>
      <c r="I44" s="39">
        <f>'13c-beta'!M46/'13c-beta'!F46</f>
        <v>0.99964331769418613</v>
      </c>
      <c r="J44" s="39">
        <f>'13c-beta'!E46/'13c-beta'!F46</f>
        <v>1.0542888760849087</v>
      </c>
      <c r="L44" s="75">
        <f t="shared" si="10"/>
        <v>12.368304234985423</v>
      </c>
      <c r="M44" s="75">
        <f t="shared" si="11"/>
        <v>4.9392816532567476</v>
      </c>
      <c r="N44" s="75">
        <f t="shared" si="12"/>
        <v>-2.4947011585074952</v>
      </c>
      <c r="O44" s="75">
        <f t="shared" si="13"/>
        <v>13.901179544941199</v>
      </c>
      <c r="P44" s="75">
        <f t="shared" si="14"/>
        <v>10.698552923008254</v>
      </c>
      <c r="Q44" s="75">
        <f t="shared" si="15"/>
        <v>13.810617283490194</v>
      </c>
      <c r="R44" s="75">
        <f t="shared" si="16"/>
        <v>-0.35674593207753635</v>
      </c>
      <c r="S44" s="75">
        <f t="shared" si="17"/>
        <v>52.866488549096744</v>
      </c>
      <c r="U44" s="44">
        <f>'13c-beta'!Y46</f>
        <v>53.452728143326596</v>
      </c>
      <c r="W44" s="39">
        <f>'13c-beta'!N46/'13c-beta'!M46</f>
        <v>1.0154434502570859</v>
      </c>
      <c r="X44" s="39">
        <f t="shared" si="18"/>
        <v>0.99964331769418613</v>
      </c>
      <c r="Y44" s="39">
        <f t="shared" si="19"/>
        <v>1.0150812595458247</v>
      </c>
      <c r="Z44" s="39">
        <f>'13c-beta'!N46/'13c-beta'!E46</f>
        <v>0.96281131535345299</v>
      </c>
      <c r="AA44" s="39"/>
      <c r="AB44" s="39">
        <f>'13c-beta'!O46/'13c-beta'!Q46</f>
        <v>0.99966531889681876</v>
      </c>
      <c r="AC44" s="39">
        <f>'13c-beta'!Q46/'13c-beta'!L46</f>
        <v>0.99757268412409084</v>
      </c>
      <c r="AD44" s="39">
        <f t="shared" si="1"/>
        <v>1.0139064244021152</v>
      </c>
      <c r="AE44" s="39">
        <f t="shared" si="2"/>
        <v>0.99964331769418613</v>
      </c>
      <c r="AF44" s="39">
        <f t="shared" si="3"/>
        <v>1.010746197675163</v>
      </c>
      <c r="AG44" s="39">
        <f>'13c-beta'!R46/'13c-beta'!S46</f>
        <v>1.0162091643434128</v>
      </c>
      <c r="AH44" s="39">
        <f>'13c-beta'!S46/'13c-beta'!E46</f>
        <v>0.9708094416058709</v>
      </c>
      <c r="AI44" s="39">
        <f>'13c-beta'!R46/'13c-beta'!E46</f>
        <v>0.98654545139099725</v>
      </c>
      <c r="AK44" s="75">
        <f t="shared" si="4"/>
        <v>15.325413887141321</v>
      </c>
      <c r="AL44" s="75">
        <f t="shared" si="5"/>
        <v>-0.35674593207753635</v>
      </c>
      <c r="AM44" s="75">
        <f t="shared" si="6"/>
        <v>14.968667955063873</v>
      </c>
      <c r="AN44" s="75">
        <f t="shared" si="7"/>
        <v>-37.897820594033007</v>
      </c>
      <c r="AO44" s="44"/>
      <c r="AP44" s="75">
        <f t="shared" si="8"/>
        <v>-0.334737121400833</v>
      </c>
      <c r="AQ44" s="75">
        <f t="shared" si="20"/>
        <v>-2.4302665829222976</v>
      </c>
      <c r="AR44" s="75">
        <f t="shared" si="21"/>
        <v>13.810617283490194</v>
      </c>
      <c r="AS44" s="75">
        <f t="shared" si="22"/>
        <v>-0.35674593207753635</v>
      </c>
      <c r="AT44" s="75">
        <f t="shared" si="23"/>
        <v>10.688867647089554</v>
      </c>
      <c r="AU44" s="75">
        <f t="shared" si="24"/>
        <v>16.079198384628775</v>
      </c>
      <c r="AV44" s="75">
        <f t="shared" si="25"/>
        <v>-29.625079583791898</v>
      </c>
      <c r="AW44" s="75">
        <f t="shared" si="26"/>
        <v>-13.545881199163144</v>
      </c>
    </row>
    <row r="45" spans="1:49" x14ac:dyDescent="0.2">
      <c r="A45" s="43">
        <f>'13c-beta'!A47</f>
        <v>84</v>
      </c>
      <c r="C45" s="39">
        <f>'13c-beta'!E47/'13c-beta'!H47</f>
        <v>1.0124055952663555</v>
      </c>
      <c r="D45" s="39">
        <f>'13c-beta'!H47/'13c-beta'!I47</f>
        <v>1.0049301561216104</v>
      </c>
      <c r="E45" s="39">
        <f>'13c-beta'!I47/'13c-beta'!J47</f>
        <v>0.99753219167819784</v>
      </c>
      <c r="F45" s="39">
        <f>'13c-beta'!J47/'13c-beta'!K47</f>
        <v>1.0138955909423981</v>
      </c>
      <c r="G45" s="39">
        <f>'13c-beta'!K47/'13c-beta'!L47</f>
        <v>1.0106204280682742</v>
      </c>
      <c r="H45" s="39">
        <f>'13c-beta'!L47/'13c-beta'!M47</f>
        <v>1.0137881784223246</v>
      </c>
      <c r="I45" s="39">
        <f>'13c-beta'!M47/'13c-beta'!F47</f>
        <v>0.99957902443488611</v>
      </c>
      <c r="J45" s="39">
        <f>'13c-beta'!E47/'13c-beta'!F47</f>
        <v>1.053811659192825</v>
      </c>
      <c r="L45" s="75">
        <f t="shared" si="10"/>
        <v>12.329276408403073</v>
      </c>
      <c r="M45" s="75">
        <f t="shared" si="11"/>
        <v>4.9180426996450732</v>
      </c>
      <c r="N45" s="75">
        <f t="shared" si="12"/>
        <v>-2.4708583797643247</v>
      </c>
      <c r="O45" s="75">
        <f t="shared" si="13"/>
        <v>13.799932355045295</v>
      </c>
      <c r="P45" s="75">
        <f t="shared" si="14"/>
        <v>10.56442747334833</v>
      </c>
      <c r="Q45" s="75">
        <f t="shared" si="15"/>
        <v>13.693986327566229</v>
      </c>
      <c r="R45" s="75">
        <f t="shared" si="16"/>
        <v>-0.42106420020344587</v>
      </c>
      <c r="S45" s="75">
        <f t="shared" si="17"/>
        <v>52.413742684040137</v>
      </c>
      <c r="U45" s="44">
        <f>'13c-beta'!Y47</f>
        <v>53.007357866675875</v>
      </c>
      <c r="W45" s="39">
        <f>'13c-beta'!N47/'13c-beta'!M47</f>
        <v>1.015335457408628</v>
      </c>
      <c r="X45" s="39">
        <f t="shared" si="18"/>
        <v>0.99957902443488611</v>
      </c>
      <c r="Y45" s="39">
        <f t="shared" si="19"/>
        <v>1.0149080259906651</v>
      </c>
      <c r="Z45" s="39">
        <f>'13c-beta'!N47/'13c-beta'!E47</f>
        <v>0.96308293530178024</v>
      </c>
      <c r="AA45" s="39"/>
      <c r="AB45" s="39">
        <f>'13c-beta'!O47/'13c-beta'!Q47</f>
        <v>0.99967410196987239</v>
      </c>
      <c r="AC45" s="39">
        <f>'13c-beta'!Q47/'13c-beta'!L47</f>
        <v>0.99759776031789049</v>
      </c>
      <c r="AD45" s="39">
        <f t="shared" si="1"/>
        <v>1.0137881784223246</v>
      </c>
      <c r="AE45" s="39">
        <f t="shared" si="2"/>
        <v>0.99957902443488611</v>
      </c>
      <c r="AF45" s="39">
        <f t="shared" si="3"/>
        <v>1.010597602269607</v>
      </c>
      <c r="AG45" s="39">
        <f>'13c-beta'!R47/'13c-beta'!S47</f>
        <v>1.0160818582685616</v>
      </c>
      <c r="AH45" s="39">
        <f>'13c-beta'!S47/'13c-beta'!E47</f>
        <v>0.9709335649153279</v>
      </c>
      <c r="AI45" s="39">
        <f>'13c-beta'!R47/'13c-beta'!E47</f>
        <v>0.98654798089448548</v>
      </c>
      <c r="AK45" s="75">
        <f t="shared" si="4"/>
        <v>15.219057800664237</v>
      </c>
      <c r="AL45" s="75">
        <f t="shared" si="5"/>
        <v>-0.42106420020344587</v>
      </c>
      <c r="AM45" s="75">
        <f t="shared" si="6"/>
        <v>14.797993600460694</v>
      </c>
      <c r="AN45" s="75">
        <f t="shared" si="7"/>
        <v>-37.615749083579338</v>
      </c>
      <c r="AO45" s="44"/>
      <c r="AP45" s="75">
        <f t="shared" si="8"/>
        <v>-0.32595114643128026</v>
      </c>
      <c r="AQ45" s="75">
        <f t="shared" si="20"/>
        <v>-2.4051296891087071</v>
      </c>
      <c r="AR45" s="75">
        <f t="shared" si="21"/>
        <v>13.693986327566229</v>
      </c>
      <c r="AS45" s="75">
        <f t="shared" si="22"/>
        <v>-0.42106420020344587</v>
      </c>
      <c r="AT45" s="75">
        <f t="shared" si="23"/>
        <v>10.541841291822582</v>
      </c>
      <c r="AU45" s="75">
        <f t="shared" si="24"/>
        <v>15.953915072739587</v>
      </c>
      <c r="AV45" s="75">
        <f t="shared" si="25"/>
        <v>-29.497232274226008</v>
      </c>
      <c r="AW45" s="75">
        <f t="shared" si="26"/>
        <v>-13.543317201486362</v>
      </c>
    </row>
    <row r="46" spans="1:49" x14ac:dyDescent="0.2">
      <c r="A46" s="43">
        <f>'13c-beta'!A48</f>
        <v>86</v>
      </c>
      <c r="C46" s="39">
        <f>'13c-beta'!E48/'13c-beta'!H48</f>
        <v>1.0123657806724167</v>
      </c>
      <c r="D46" s="39">
        <f>'13c-beta'!H48/'13c-beta'!I48</f>
        <v>1.0049086808473005</v>
      </c>
      <c r="E46" s="39">
        <f>'13c-beta'!I48/'13c-beta'!J48</f>
        <v>0.99755606924176377</v>
      </c>
      <c r="F46" s="39">
        <f>'13c-beta'!J48/'13c-beta'!K48</f>
        <v>1.0137924865831842</v>
      </c>
      <c r="G46" s="39">
        <f>'13c-beta'!K48/'13c-beta'!L48</f>
        <v>1.0104935872522349</v>
      </c>
      <c r="H46" s="39">
        <f>'13c-beta'!L48/'13c-beta'!M48</f>
        <v>1.0136603510829332</v>
      </c>
      <c r="I46" s="39">
        <f>'13c-beta'!M48/'13c-beta'!F48</f>
        <v>0.99953296275606918</v>
      </c>
      <c r="J46" s="39">
        <f>'13c-beta'!E48/'13c-beta'!F48</f>
        <v>1.0533521369243308</v>
      </c>
      <c r="L46" s="75">
        <f t="shared" si="10"/>
        <v>12.28994891255131</v>
      </c>
      <c r="M46" s="75">
        <f t="shared" si="11"/>
        <v>4.8966725540236844</v>
      </c>
      <c r="N46" s="75">
        <f t="shared" si="12"/>
        <v>-2.4469220316490272</v>
      </c>
      <c r="O46" s="75">
        <f t="shared" si="13"/>
        <v>13.698235885607469</v>
      </c>
      <c r="P46" s="75">
        <f t="shared" si="14"/>
        <v>10.438911727829423</v>
      </c>
      <c r="Q46" s="75">
        <f t="shared" si="15"/>
        <v>13.567889573246163</v>
      </c>
      <c r="R46" s="75">
        <f t="shared" si="16"/>
        <v>-0.46714633979364251</v>
      </c>
      <c r="S46" s="75">
        <f t="shared" si="17"/>
        <v>51.977590281815395</v>
      </c>
      <c r="U46" s="44">
        <f>'13c-beta'!Y48</f>
        <v>52.567703731291445</v>
      </c>
      <c r="W46" s="39">
        <f>'13c-beta'!N48/'13c-beta'!M48</f>
        <v>1.0152270311870122</v>
      </c>
      <c r="X46" s="39">
        <f t="shared" si="18"/>
        <v>0.99953296275606918</v>
      </c>
      <c r="Y46" s="39">
        <f t="shared" si="19"/>
        <v>1.0147528823524026</v>
      </c>
      <c r="Z46" s="39">
        <f>'13c-beta'!N48/'13c-beta'!E48</f>
        <v>0.96335579221908285</v>
      </c>
      <c r="AA46" s="39"/>
      <c r="AB46" s="39">
        <f>'13c-beta'!O48/'13c-beta'!Q48</f>
        <v>0.99967384213959543</v>
      </c>
      <c r="AC46" s="39">
        <f>'13c-beta'!Q48/'13c-beta'!L48</f>
        <v>0.99762289970082896</v>
      </c>
      <c r="AD46" s="39">
        <f t="shared" si="1"/>
        <v>1.0136603510829332</v>
      </c>
      <c r="AE46" s="39">
        <f t="shared" si="2"/>
        <v>0.99953296275606918</v>
      </c>
      <c r="AF46" s="39">
        <f t="shared" si="3"/>
        <v>1.0104488136338243</v>
      </c>
      <c r="AG46" s="39">
        <f>'13c-beta'!R48/'13c-beta'!S48</f>
        <v>1.0159450651769089</v>
      </c>
      <c r="AH46" s="39">
        <f>'13c-beta'!S48/'13c-beta'!E48</f>
        <v>0.9710584655509672</v>
      </c>
      <c r="AI46" s="39">
        <f>'13c-beta'!R48/'13c-beta'!E48</f>
        <v>0.98654205607476642</v>
      </c>
      <c r="AK46" s="75">
        <f t="shared" si="4"/>
        <v>15.11226352831085</v>
      </c>
      <c r="AL46" s="75">
        <f t="shared" si="5"/>
        <v>-0.46714633979364251</v>
      </c>
      <c r="AM46" s="75">
        <f t="shared" si="6"/>
        <v>14.645117188517247</v>
      </c>
      <c r="AN46" s="75">
        <f t="shared" si="7"/>
        <v>-37.332473093298162</v>
      </c>
      <c r="AO46" s="44"/>
      <c r="AP46" s="75">
        <f t="shared" si="8"/>
        <v>-0.32621106144779977</v>
      </c>
      <c r="AQ46" s="75">
        <f t="shared" si="20"/>
        <v>-2.3799300874370197</v>
      </c>
      <c r="AR46" s="75">
        <f t="shared" si="21"/>
        <v>13.567889573246163</v>
      </c>
      <c r="AS46" s="75">
        <f t="shared" si="22"/>
        <v>-0.46714633979364251</v>
      </c>
      <c r="AT46" s="75">
        <f t="shared" si="23"/>
        <v>10.394602084567653</v>
      </c>
      <c r="AU46" s="75">
        <f t="shared" si="24"/>
        <v>15.819277986703934</v>
      </c>
      <c r="AV46" s="75">
        <f t="shared" si="25"/>
        <v>-29.368600813486669</v>
      </c>
      <c r="AW46" s="75">
        <f t="shared" si="26"/>
        <v>-13.549322826782792</v>
      </c>
    </row>
    <row r="47" spans="1:49" x14ac:dyDescent="0.2">
      <c r="A47" s="43">
        <f>'13c-beta'!A49</f>
        <v>88</v>
      </c>
      <c r="C47" s="39">
        <f>'13c-beta'!E49/'13c-beta'!H49</f>
        <v>1.0123256654009145</v>
      </c>
      <c r="D47" s="39">
        <f>'13c-beta'!H49/'13c-beta'!I49</f>
        <v>1.0048870749262955</v>
      </c>
      <c r="E47" s="39">
        <f>'13c-beta'!I49/'13c-beta'!J49</f>
        <v>0.99758885042040568</v>
      </c>
      <c r="F47" s="39">
        <f>'13c-beta'!J49/'13c-beta'!K49</f>
        <v>1.0136890639688436</v>
      </c>
      <c r="G47" s="39">
        <f>'13c-beta'!K49/'13c-beta'!L49</f>
        <v>1.0103573043871552</v>
      </c>
      <c r="H47" s="39">
        <f>'13c-beta'!L49/'13c-beta'!M49</f>
        <v>1.0135413897114776</v>
      </c>
      <c r="I47" s="39">
        <f>'13c-beta'!M49/'13c-beta'!F49</f>
        <v>0.99947768716210028</v>
      </c>
      <c r="J47" s="39">
        <f>'13c-beta'!E49/'13c-beta'!F49</f>
        <v>1.0528910473746906</v>
      </c>
      <c r="L47" s="75">
        <f t="shared" si="10"/>
        <v>12.250322853395275</v>
      </c>
      <c r="M47" s="75">
        <f t="shared" si="11"/>
        <v>4.875171940397907</v>
      </c>
      <c r="N47" s="75">
        <f t="shared" si="12"/>
        <v>-2.41406108172824</v>
      </c>
      <c r="O47" s="75">
        <f t="shared" si="13"/>
        <v>13.596215115650629</v>
      </c>
      <c r="P47" s="75">
        <f t="shared" si="14"/>
        <v>10.30403501243182</v>
      </c>
      <c r="Q47" s="75">
        <f t="shared" si="15"/>
        <v>13.450524469222964</v>
      </c>
      <c r="R47" s="75">
        <f t="shared" si="16"/>
        <v>-0.52244929076616087</v>
      </c>
      <c r="S47" s="75">
        <f t="shared" si="17"/>
        <v>51.539759018604059</v>
      </c>
      <c r="U47" s="44">
        <f>'13c-beta'!Y49</f>
        <v>52.133659880440206</v>
      </c>
      <c r="W47" s="39">
        <f>'13c-beta'!N49/'13c-beta'!M49</f>
        <v>1.0151091470849798</v>
      </c>
      <c r="X47" s="39">
        <f t="shared" si="18"/>
        <v>0.99947768716210028</v>
      </c>
      <c r="Y47" s="39">
        <f t="shared" si="19"/>
        <v>1.0145789425455878</v>
      </c>
      <c r="Z47" s="39">
        <f>'13c-beta'!N49/'13c-beta'!E49</f>
        <v>0.96361246975683634</v>
      </c>
      <c r="AA47" s="39"/>
      <c r="AB47" s="39">
        <f>'13c-beta'!O49/'13c-beta'!Q49</f>
        <v>0.99967358781394511</v>
      </c>
      <c r="AC47" s="39">
        <f>'13c-beta'!Q49/'13c-beta'!L49</f>
        <v>0.99764812302125738</v>
      </c>
      <c r="AD47" s="39">
        <f t="shared" si="1"/>
        <v>1.0135413897114776</v>
      </c>
      <c r="AE47" s="39">
        <f t="shared" si="2"/>
        <v>0.99947768716210028</v>
      </c>
      <c r="AF47" s="39">
        <f t="shared" si="3"/>
        <v>1.0102996426280584</v>
      </c>
      <c r="AG47" s="39">
        <f>'13c-beta'!R49/'13c-beta'!S49</f>
        <v>1.0158168294650061</v>
      </c>
      <c r="AH47" s="39">
        <f>'13c-beta'!S49/'13c-beta'!E49</f>
        <v>0.97117543645889537</v>
      </c>
      <c r="AI47" s="39">
        <f>'13c-beta'!R49/'13c-beta'!E49</f>
        <v>0.98653635271796847</v>
      </c>
      <c r="AK47" s="75">
        <f t="shared" si="4"/>
        <v>14.996140786248308</v>
      </c>
      <c r="AL47" s="75">
        <f t="shared" si="5"/>
        <v>-0.52244929076616087</v>
      </c>
      <c r="AM47" s="75">
        <f t="shared" si="6"/>
        <v>14.473691495482056</v>
      </c>
      <c r="AN47" s="75">
        <f t="shared" si="7"/>
        <v>-37.066067523121966</v>
      </c>
      <c r="AO47" s="44"/>
      <c r="AP47" s="75">
        <f t="shared" si="8"/>
        <v>-0.32646547010785265</v>
      </c>
      <c r="AQ47" s="75">
        <f t="shared" si="20"/>
        <v>-2.3546469853997269</v>
      </c>
      <c r="AR47" s="75">
        <f t="shared" si="21"/>
        <v>13.450524469222964</v>
      </c>
      <c r="AS47" s="75">
        <f t="shared" si="22"/>
        <v>-0.52244929076616087</v>
      </c>
      <c r="AT47" s="75">
        <f t="shared" si="23"/>
        <v>10.246962722949279</v>
      </c>
      <c r="AU47" s="75">
        <f t="shared" si="24"/>
        <v>15.693046943183283</v>
      </c>
      <c r="AV47" s="75">
        <f t="shared" si="25"/>
        <v>-29.248150945992801</v>
      </c>
      <c r="AW47" s="75">
        <f t="shared" si="26"/>
        <v>-13.555104002809601</v>
      </c>
    </row>
    <row r="48" spans="1:49" x14ac:dyDescent="0.2">
      <c r="A48" s="43">
        <f>'13c-beta'!A50</f>
        <v>90</v>
      </c>
      <c r="C48" s="39">
        <f>'13c-beta'!E50/'13c-beta'!H50</f>
        <v>1.0122853589917715</v>
      </c>
      <c r="D48" s="39">
        <f>'13c-beta'!H50/'13c-beta'!I50</f>
        <v>1.0048742876893215</v>
      </c>
      <c r="E48" s="39">
        <f>'13c-beta'!I50/'13c-beta'!J50</f>
        <v>0.99760405983661637</v>
      </c>
      <c r="F48" s="39">
        <f>'13c-beta'!J50/'13c-beta'!K50</f>
        <v>1.0135942862775673</v>
      </c>
      <c r="G48" s="39">
        <f>'13c-beta'!K50/'13c-beta'!L50</f>
        <v>1.0102207093842226</v>
      </c>
      <c r="H48" s="39">
        <f>'13c-beta'!L50/'13c-beta'!M50</f>
        <v>1.0134314391089745</v>
      </c>
      <c r="I48" s="39">
        <f>'13c-beta'!M50/'13c-beta'!F50</f>
        <v>0.99942234162532884</v>
      </c>
      <c r="J48" s="39">
        <f>'13c-beta'!E50/'13c-beta'!F50</f>
        <v>1.0524385435673613</v>
      </c>
      <c r="L48" s="75">
        <f t="shared" si="10"/>
        <v>12.210506406025685</v>
      </c>
      <c r="M48" s="75">
        <f t="shared" si="11"/>
        <v>4.8624468107263077</v>
      </c>
      <c r="N48" s="75">
        <f t="shared" si="12"/>
        <v>-2.3988150209260004</v>
      </c>
      <c r="O48" s="75">
        <f t="shared" si="13"/>
        <v>13.502712950466039</v>
      </c>
      <c r="P48" s="75">
        <f t="shared" si="14"/>
        <v>10.168831123040047</v>
      </c>
      <c r="Q48" s="75">
        <f t="shared" si="15"/>
        <v>13.342036973931876</v>
      </c>
      <c r="R48" s="75">
        <f t="shared" si="16"/>
        <v>-0.57782528355071427</v>
      </c>
      <c r="S48" s="75">
        <f t="shared" si="17"/>
        <v>51.109893959713418</v>
      </c>
      <c r="U48" s="44">
        <f>'13c-beta'!Y50</f>
        <v>51.705123268814354</v>
      </c>
      <c r="W48" s="39">
        <f>'13c-beta'!N50/'13c-beta'!M50</f>
        <v>1.0150094497146738</v>
      </c>
      <c r="X48" s="39">
        <f t="shared" si="18"/>
        <v>0.99942234162532884</v>
      </c>
      <c r="Y48" s="39">
        <f t="shared" si="19"/>
        <v>1.0144231210056758</v>
      </c>
      <c r="Z48" s="39">
        <f>'13c-beta'!N50/'13c-beta'!E50</f>
        <v>0.96387872451646639</v>
      </c>
      <c r="AA48" s="39"/>
      <c r="AB48" s="39">
        <f>'13c-beta'!O50/'13c-beta'!Q50</f>
        <v>0.99968240717215362</v>
      </c>
      <c r="AC48" s="39">
        <f>'13c-beta'!Q50/'13c-beta'!L50</f>
        <v>0.99766435516286145</v>
      </c>
      <c r="AD48" s="39">
        <f t="shared" si="1"/>
        <v>1.0134314391089745</v>
      </c>
      <c r="AE48" s="39">
        <f t="shared" si="2"/>
        <v>0.99942234162532884</v>
      </c>
      <c r="AF48" s="39">
        <f t="shared" si="3"/>
        <v>1.0101594520497703</v>
      </c>
      <c r="AG48" s="39">
        <f>'13c-beta'!R50/'13c-beta'!S50</f>
        <v>1.0156882091761223</v>
      </c>
      <c r="AH48" s="39">
        <f>'13c-beta'!S50/'13c-beta'!E50</f>
        <v>0.97129290817215541</v>
      </c>
      <c r="AI48" s="39">
        <f>'13c-beta'!R50/'13c-beta'!E50</f>
        <v>0.98653075448684435</v>
      </c>
      <c r="AK48" s="75">
        <f t="shared" si="4"/>
        <v>14.897922514130283</v>
      </c>
      <c r="AL48" s="75">
        <f t="shared" si="5"/>
        <v>-0.57782528355071427</v>
      </c>
      <c r="AM48" s="75">
        <f t="shared" si="6"/>
        <v>14.320097230579623</v>
      </c>
      <c r="AN48" s="75">
        <f t="shared" si="7"/>
        <v>-36.789796729133791</v>
      </c>
      <c r="AO48" s="44"/>
      <c r="AP48" s="75">
        <f t="shared" si="8"/>
        <v>-0.31764327112909585</v>
      </c>
      <c r="AQ48" s="75">
        <f t="shared" si="20"/>
        <v>-2.338376710160234</v>
      </c>
      <c r="AR48" s="75">
        <f t="shared" si="21"/>
        <v>13.342036973931876</v>
      </c>
      <c r="AS48" s="75">
        <f t="shared" si="22"/>
        <v>-0.57782528355071427</v>
      </c>
      <c r="AT48" s="75">
        <f t="shared" si="23"/>
        <v>10.108191709091759</v>
      </c>
      <c r="AU48" s="75">
        <f t="shared" si="24"/>
        <v>15.566421326599423</v>
      </c>
      <c r="AV48" s="75">
        <f t="shared" si="25"/>
        <v>-29.127199977882622</v>
      </c>
      <c r="AW48" s="75">
        <f t="shared" si="26"/>
        <v>-13.560778651283227</v>
      </c>
    </row>
    <row r="49" spans="1:49" x14ac:dyDescent="0.2">
      <c r="A49" s="43">
        <f>'13c-beta'!A51</f>
        <v>92</v>
      </c>
      <c r="C49" s="39">
        <f>'13c-beta'!E51/'13c-beta'!H51</f>
        <v>1.0122536902323611</v>
      </c>
      <c r="D49" s="39">
        <f>'13c-beta'!H51/'13c-beta'!I51</f>
        <v>1.004843603072938</v>
      </c>
      <c r="E49" s="39">
        <f>'13c-beta'!I51/'13c-beta'!J51</f>
        <v>0.99762819264739722</v>
      </c>
      <c r="F49" s="39">
        <f>'13c-beta'!J51/'13c-beta'!K51</f>
        <v>1.013499089596283</v>
      </c>
      <c r="G49" s="39">
        <f>'13c-beta'!K51/'13c-beta'!L51</f>
        <v>1.010092865232163</v>
      </c>
      <c r="H49" s="39">
        <f>'13c-beta'!L51/'13c-beta'!M51</f>
        <v>1.0133119118659628</v>
      </c>
      <c r="I49" s="39">
        <f>'13c-beta'!M51/'13c-beta'!F51</f>
        <v>0.99936693762959439</v>
      </c>
      <c r="J49" s="39">
        <f>'13c-beta'!E51/'13c-beta'!F51</f>
        <v>1.0519845129089676</v>
      </c>
      <c r="L49" s="75">
        <f t="shared" si="10"/>
        <v>12.179221497567012</v>
      </c>
      <c r="M49" s="75">
        <f t="shared" si="11"/>
        <v>4.8319105682745827</v>
      </c>
      <c r="N49" s="75">
        <f t="shared" si="12"/>
        <v>-2.3746245430986965</v>
      </c>
      <c r="O49" s="75">
        <f t="shared" si="13"/>
        <v>13.408788632536412</v>
      </c>
      <c r="P49" s="75">
        <f t="shared" si="14"/>
        <v>10.042272400833282</v>
      </c>
      <c r="Q49" s="75">
        <f t="shared" si="15"/>
        <v>13.224086920618268</v>
      </c>
      <c r="R49" s="75">
        <f t="shared" si="16"/>
        <v>-0.63326283899857116</v>
      </c>
      <c r="S49" s="75">
        <f t="shared" si="17"/>
        <v>50.678392637732273</v>
      </c>
      <c r="U49" s="44">
        <f>'13c-beta'!Y51</f>
        <v>51.281993558529699</v>
      </c>
      <c r="W49" s="39">
        <f>'13c-beta'!N51/'13c-beta'!M51</f>
        <v>1.0148909800321322</v>
      </c>
      <c r="X49" s="39">
        <f t="shared" si="18"/>
        <v>0.99936693762959439</v>
      </c>
      <c r="Y49" s="39">
        <f t="shared" si="19"/>
        <v>1.0142484907426097</v>
      </c>
      <c r="Z49" s="39">
        <f>'13c-beta'!N51/'13c-beta'!E51</f>
        <v>0.96412872841444264</v>
      </c>
      <c r="AA49" s="39"/>
      <c r="AB49" s="39">
        <f>'13c-beta'!O51/'13c-beta'!Q51</f>
        <v>0.99968216491100637</v>
      </c>
      <c r="AC49" s="39">
        <f>'13c-beta'!Q51/'13c-beta'!L51</f>
        <v>0.99768969422423548</v>
      </c>
      <c r="AD49" s="39">
        <f t="shared" si="1"/>
        <v>1.0133119118659628</v>
      </c>
      <c r="AE49" s="39">
        <f t="shared" si="2"/>
        <v>0.99936693762959439</v>
      </c>
      <c r="AF49" s="39">
        <f t="shared" si="3"/>
        <v>1.0100097253059803</v>
      </c>
      <c r="AG49" s="39">
        <f>'13c-beta'!R51/'13c-beta'!S51</f>
        <v>1.015559066994667</v>
      </c>
      <c r="AH49" s="39">
        <f>'13c-beta'!S51/'13c-beta'!E51</f>
        <v>0.9714111285539857</v>
      </c>
      <c r="AI49" s="39">
        <f>'13c-beta'!R51/'13c-beta'!E51</f>
        <v>0.98652537938252227</v>
      </c>
      <c r="AK49" s="75">
        <f t="shared" si="4"/>
        <v>14.781197889670871</v>
      </c>
      <c r="AL49" s="75">
        <f t="shared" si="5"/>
        <v>-0.63326283899857116</v>
      </c>
      <c r="AM49" s="75">
        <f t="shared" si="6"/>
        <v>14.147935050672233</v>
      </c>
      <c r="AN49" s="75">
        <f t="shared" si="7"/>
        <v>-36.530457587060035</v>
      </c>
      <c r="AO49" s="44"/>
      <c r="AP49" s="75">
        <f t="shared" si="8"/>
        <v>-0.3178856092705602</v>
      </c>
      <c r="AQ49" s="75">
        <f t="shared" si="20"/>
        <v>-2.3129786497176021</v>
      </c>
      <c r="AR49" s="75">
        <f t="shared" si="21"/>
        <v>13.224086920618268</v>
      </c>
      <c r="AS49" s="75">
        <f t="shared" si="22"/>
        <v>-0.63326283899857116</v>
      </c>
      <c r="AT49" s="75">
        <f t="shared" si="23"/>
        <v>9.9599598226315091</v>
      </c>
      <c r="AU49" s="75">
        <f t="shared" si="24"/>
        <v>15.439265777253627</v>
      </c>
      <c r="AV49" s="75">
        <f t="shared" si="25"/>
        <v>-29.005492934770235</v>
      </c>
      <c r="AW49" s="75">
        <f t="shared" si="26"/>
        <v>-13.566227157516604</v>
      </c>
    </row>
    <row r="50" spans="1:49" x14ac:dyDescent="0.2">
      <c r="A50" s="43">
        <f>'13c-beta'!A52</f>
        <v>94</v>
      </c>
      <c r="C50" s="39">
        <f>'13c-beta'!E52/'13c-beta'!H52</f>
        <v>1.0122129039669845</v>
      </c>
      <c r="D50" s="39">
        <f>'13c-beta'!H52/'13c-beta'!I52</f>
        <v>1.0048216949634154</v>
      </c>
      <c r="E50" s="39">
        <f>'13c-beta'!I52/'13c-beta'!J52</f>
        <v>0.99765239500004421</v>
      </c>
      <c r="F50" s="39">
        <f>'13c-beta'!J52/'13c-beta'!K52</f>
        <v>1.013403598233203</v>
      </c>
      <c r="G50" s="39">
        <f>'13c-beta'!K52/'13c-beta'!L52</f>
        <v>1.0099647290300937</v>
      </c>
      <c r="H50" s="39">
        <f>'13c-beta'!L52/'13c-beta'!M52</f>
        <v>1.0132014110902878</v>
      </c>
      <c r="I50" s="39">
        <f>'13c-beta'!M52/'13c-beta'!F52</f>
        <v>0.99931146547687899</v>
      </c>
      <c r="J50" s="39">
        <f>'13c-beta'!E52/'13c-beta'!F52</f>
        <v>1.0515391041706832</v>
      </c>
      <c r="L50" s="75">
        <f t="shared" si="10"/>
        <v>12.138928152644448</v>
      </c>
      <c r="M50" s="75">
        <f t="shared" si="11"/>
        <v>4.8101078237630555</v>
      </c>
      <c r="N50" s="75">
        <f t="shared" si="12"/>
        <v>-2.3503649449268735</v>
      </c>
      <c r="O50" s="75">
        <f t="shared" si="13"/>
        <v>13.314564707802397</v>
      </c>
      <c r="P50" s="75">
        <f t="shared" si="14"/>
        <v>9.9154084910070281</v>
      </c>
      <c r="Q50" s="75">
        <f t="shared" si="15"/>
        <v>13.115031850974511</v>
      </c>
      <c r="R50" s="75">
        <f t="shared" si="16"/>
        <v>-0.68877167187876021</v>
      </c>
      <c r="S50" s="75">
        <f t="shared" si="17"/>
        <v>50.254904409385738</v>
      </c>
      <c r="U50" s="44">
        <f>'13c-beta'!Y52</f>
        <v>50.864173020090519</v>
      </c>
      <c r="W50" s="39">
        <f>'13c-beta'!N52/'13c-beta'!M52</f>
        <v>1.0147907250211297</v>
      </c>
      <c r="X50" s="39">
        <f t="shared" si="18"/>
        <v>0.99931146547687899</v>
      </c>
      <c r="Y50" s="39">
        <f t="shared" si="19"/>
        <v>1.0140920065732095</v>
      </c>
      <c r="Z50" s="39">
        <f>'13c-beta'!N52/'13c-beta'!E52</f>
        <v>0.96438829764014622</v>
      </c>
      <c r="AA50" s="39"/>
      <c r="AB50" s="39">
        <f>'13c-beta'!O52/'13c-beta'!Q52</f>
        <v>0.99968192517062437</v>
      </c>
      <c r="AC50" s="39">
        <f>'13c-beta'!Q52/'13c-beta'!L52</f>
        <v>0.99771509398036085</v>
      </c>
      <c r="AD50" s="39">
        <f t="shared" si="1"/>
        <v>1.0132014110902878</v>
      </c>
      <c r="AE50" s="39">
        <f t="shared" si="2"/>
        <v>0.99931146547687899</v>
      </c>
      <c r="AF50" s="39">
        <f t="shared" si="3"/>
        <v>1.009868994831401</v>
      </c>
      <c r="AG50" s="39">
        <f>'13c-beta'!R52/'13c-beta'!S52</f>
        <v>1.0154385334291876</v>
      </c>
      <c r="AH50" s="39">
        <f>'13c-beta'!S52/'13c-beta'!E52</f>
        <v>0.97152984520826602</v>
      </c>
      <c r="AI50" s="39">
        <f>'13c-beta'!R52/'13c-beta'!E52</f>
        <v>0.98652884120096729</v>
      </c>
      <c r="AK50" s="75">
        <f t="shared" si="4"/>
        <v>14.682408990076953</v>
      </c>
      <c r="AL50" s="75">
        <f t="shared" si="5"/>
        <v>-0.68877167187876021</v>
      </c>
      <c r="AM50" s="75">
        <f t="shared" si="6"/>
        <v>13.993637318198108</v>
      </c>
      <c r="AN50" s="75">
        <f t="shared" si="7"/>
        <v>-36.261267091187612</v>
      </c>
      <c r="AO50" s="44"/>
      <c r="AP50" s="75">
        <f t="shared" si="8"/>
        <v>-0.31812542590343879</v>
      </c>
      <c r="AQ50" s="75">
        <f t="shared" si="20"/>
        <v>-2.2875204005674714</v>
      </c>
      <c r="AR50" s="75">
        <f t="shared" si="21"/>
        <v>13.115031850974511</v>
      </c>
      <c r="AS50" s="75">
        <f t="shared" si="22"/>
        <v>-0.68877167187876021</v>
      </c>
      <c r="AT50" s="75">
        <f t="shared" si="23"/>
        <v>9.8206143526248315</v>
      </c>
      <c r="AU50" s="75">
        <f t="shared" si="24"/>
        <v>15.320571825477584</v>
      </c>
      <c r="AV50" s="75">
        <f t="shared" si="25"/>
        <v>-28.883289886884352</v>
      </c>
      <c r="AW50" s="75">
        <f t="shared" si="26"/>
        <v>-13.56271806140672</v>
      </c>
    </row>
    <row r="51" spans="1:49" x14ac:dyDescent="0.2">
      <c r="A51" s="43">
        <f>'13c-beta'!A53</f>
        <v>96</v>
      </c>
      <c r="C51" s="39">
        <f>'13c-beta'!E53/'13c-beta'!H53</f>
        <v>1.012171820819475</v>
      </c>
      <c r="D51" s="39">
        <f>'13c-beta'!H53/'13c-beta'!I53</f>
        <v>1.0048085896877528</v>
      </c>
      <c r="E51" s="39">
        <f>'13c-beta'!I53/'13c-beta'!J53</f>
        <v>0.99766781945552907</v>
      </c>
      <c r="F51" s="39">
        <f>'13c-beta'!J53/'13c-beta'!K53</f>
        <v>1.0133076943812955</v>
      </c>
      <c r="G51" s="39">
        <f>'13c-beta'!K53/'13c-beta'!L53</f>
        <v>1.0098453776632428</v>
      </c>
      <c r="H51" s="39">
        <f>'13c-beta'!L53/'13c-beta'!M53</f>
        <v>1.01309064166207</v>
      </c>
      <c r="I51" s="39">
        <f>'13c-beta'!M53/'13c-beta'!F53</f>
        <v>0.99925593187642958</v>
      </c>
      <c r="J51" s="39">
        <f>'13c-beta'!E53/'13c-beta'!F53</f>
        <v>1.0511018638447194</v>
      </c>
      <c r="L51" s="75">
        <f t="shared" si="10"/>
        <v>12.098339872153963</v>
      </c>
      <c r="M51" s="75">
        <f t="shared" si="11"/>
        <v>4.7970653494701949</v>
      </c>
      <c r="N51" s="75">
        <f t="shared" si="12"/>
        <v>-2.3349043132213265</v>
      </c>
      <c r="O51" s="75">
        <f t="shared" si="13"/>
        <v>13.219924832524098</v>
      </c>
      <c r="P51" s="75">
        <f t="shared" si="14"/>
        <v>9.7972277109482206</v>
      </c>
      <c r="Q51" s="75">
        <f t="shared" si="15"/>
        <v>13.005699705909104</v>
      </c>
      <c r="R51" s="75">
        <f t="shared" si="16"/>
        <v>-0.74434507964798957</v>
      </c>
      <c r="S51" s="75">
        <f t="shared" si="17"/>
        <v>49.839008078136224</v>
      </c>
      <c r="U51" s="44">
        <f>'13c-beta'!Y53</f>
        <v>50.451566438039229</v>
      </c>
      <c r="W51" s="39">
        <f>'13c-beta'!N53/'13c-beta'!M53</f>
        <v>1.014690200404486</v>
      </c>
      <c r="X51" s="39">
        <f t="shared" si="18"/>
        <v>0.99925593187642958</v>
      </c>
      <c r="Y51" s="39">
        <f t="shared" si="19"/>
        <v>1.0139352017710657</v>
      </c>
      <c r="Z51" s="39">
        <f>'13c-beta'!N53/'13c-beta'!E53</f>
        <v>0.96464028525484169</v>
      </c>
      <c r="AA51" s="39"/>
      <c r="AB51" s="39">
        <f>'13c-beta'!O53/'13c-beta'!Q53</f>
        <v>0.99968168796325763</v>
      </c>
      <c r="AC51" s="39">
        <f>'13c-beta'!Q53/'13c-beta'!L53</f>
        <v>0.99774055388189187</v>
      </c>
      <c r="AD51" s="39">
        <f t="shared" si="1"/>
        <v>1.01309064166207</v>
      </c>
      <c r="AE51" s="39">
        <f t="shared" si="2"/>
        <v>0.99925593187642958</v>
      </c>
      <c r="AF51" s="39">
        <f t="shared" si="3"/>
        <v>1.0097280017637167</v>
      </c>
      <c r="AG51" s="39">
        <f>'13c-beta'!R53/'13c-beta'!S53</f>
        <v>1.0153085087245908</v>
      </c>
      <c r="AH51" s="39">
        <f>'13c-beta'!S53/'13c-beta'!E53</f>
        <v>0.97164930434174646</v>
      </c>
      <c r="AI51" s="39">
        <f>'13c-beta'!R53/'13c-beta'!E53</f>
        <v>0.98652380619450464</v>
      </c>
      <c r="AK51" s="75">
        <f t="shared" si="4"/>
        <v>14.583344627888083</v>
      </c>
      <c r="AL51" s="75">
        <f t="shared" si="5"/>
        <v>-0.74434507964798957</v>
      </c>
      <c r="AM51" s="75">
        <f t="shared" si="6"/>
        <v>13.838999548240029</v>
      </c>
      <c r="AN51" s="75">
        <f t="shared" si="7"/>
        <v>-36.000008529895993</v>
      </c>
      <c r="AO51" s="44"/>
      <c r="AP51" s="75">
        <f t="shared" si="8"/>
        <v>-0.31836270877203832</v>
      </c>
      <c r="AQ51" s="75">
        <f t="shared" si="20"/>
        <v>-2.2620025179127716</v>
      </c>
      <c r="AR51" s="75">
        <f t="shared" si="21"/>
        <v>13.005699705909104</v>
      </c>
      <c r="AS51" s="75">
        <f t="shared" si="22"/>
        <v>-0.74434507964798957</v>
      </c>
      <c r="AT51" s="75">
        <f t="shared" si="23"/>
        <v>9.6809893995761822</v>
      </c>
      <c r="AU51" s="75">
        <f t="shared" si="24"/>
        <v>15.192515792820206</v>
      </c>
      <c r="AV51" s="75">
        <f t="shared" si="25"/>
        <v>-28.760337627275565</v>
      </c>
      <c r="AW51" s="75">
        <f t="shared" si="26"/>
        <v>-13.567821834455358</v>
      </c>
    </row>
    <row r="52" spans="1:49" x14ac:dyDescent="0.2">
      <c r="A52" s="43">
        <f>'13c-beta'!A54</f>
        <v>98</v>
      </c>
      <c r="C52" s="39">
        <f>'13c-beta'!E54/'13c-beta'!H54</f>
        <v>1.0121305495050381</v>
      </c>
      <c r="D52" s="39">
        <f>'13c-beta'!H54/'13c-beta'!I54</f>
        <v>1.0047864768683274</v>
      </c>
      <c r="E52" s="39">
        <f>'13c-beta'!I54/'13c-beta'!J54</f>
        <v>0.99769217113438668</v>
      </c>
      <c r="F52" s="39">
        <f>'13c-beta'!J54/'13c-beta'!K54</f>
        <v>1.0132115009308309</v>
      </c>
      <c r="G52" s="39">
        <f>'13c-beta'!K54/'13c-beta'!L54</f>
        <v>1.0097165844843399</v>
      </c>
      <c r="H52" s="39">
        <f>'13c-beta'!L54/'13c-beta'!M54</f>
        <v>1.0129794867077546</v>
      </c>
      <c r="I52" s="39">
        <f>'13c-beta'!M54/'13c-beta'!F54</f>
        <v>0.99921871409531682</v>
      </c>
      <c r="J52" s="39">
        <f>'13c-beta'!E54/'13c-beta'!F54</f>
        <v>1.0506732846178595</v>
      </c>
      <c r="L52" s="75">
        <f t="shared" si="10"/>
        <v>12.057564032489282</v>
      </c>
      <c r="M52" s="75">
        <f t="shared" si="11"/>
        <v>4.7750581105052703</v>
      </c>
      <c r="N52" s="75">
        <f t="shared" si="12"/>
        <v>-2.3104960069771741</v>
      </c>
      <c r="O52" s="75">
        <f t="shared" si="13"/>
        <v>13.124990177318859</v>
      </c>
      <c r="P52" s="75">
        <f t="shared" si="14"/>
        <v>9.669682053531945</v>
      </c>
      <c r="Q52" s="75">
        <f t="shared" si="15"/>
        <v>12.895975019808224</v>
      </c>
      <c r="R52" s="75">
        <f t="shared" si="16"/>
        <v>-0.78159126757645292</v>
      </c>
      <c r="S52" s="75">
        <f t="shared" si="17"/>
        <v>49.431182119100036</v>
      </c>
      <c r="U52" s="44">
        <f>'13c-beta'!Y54</f>
        <v>50.044081021026344</v>
      </c>
      <c r="W52" s="39">
        <f>'13c-beta'!N54/'13c-beta'!M54</f>
        <v>1.0145800754300434</v>
      </c>
      <c r="X52" s="39">
        <f t="shared" si="18"/>
        <v>0.99921871409531682</v>
      </c>
      <c r="Y52" s="39">
        <f t="shared" si="19"/>
        <v>1.0137873983179375</v>
      </c>
      <c r="Z52" s="39">
        <f>'13c-beta'!N54/'13c-beta'!E54</f>
        <v>0.96489309584631</v>
      </c>
      <c r="AA52" s="39"/>
      <c r="AB52" s="39">
        <f>'13c-beta'!O54/'13c-beta'!Q54</f>
        <v>0.99968145330105385</v>
      </c>
      <c r="AC52" s="39">
        <f>'13c-beta'!Q54/'13c-beta'!L54</f>
        <v>0.99775701274053086</v>
      </c>
      <c r="AD52" s="39">
        <f t="shared" si="1"/>
        <v>1.0129794867077546</v>
      </c>
      <c r="AE52" s="39">
        <f t="shared" si="2"/>
        <v>0.99921871409531682</v>
      </c>
      <c r="AF52" s="39">
        <f t="shared" si="3"/>
        <v>1.0095960292292843</v>
      </c>
      <c r="AG52" s="39">
        <f>'13c-beta'!R54/'13c-beta'!S54</f>
        <v>1.0151962549513864</v>
      </c>
      <c r="AH52" s="39">
        <f>'13c-beta'!S54/'13c-beta'!E54</f>
        <v>0.97176050670119318</v>
      </c>
      <c r="AI52" s="39">
        <f>'13c-beta'!R54/'13c-beta'!E54</f>
        <v>0.98652762711271291</v>
      </c>
      <c r="AK52" s="75">
        <f t="shared" si="4"/>
        <v>14.474808100386397</v>
      </c>
      <c r="AL52" s="75">
        <f t="shared" si="5"/>
        <v>-0.78159126757645292</v>
      </c>
      <c r="AM52" s="75">
        <f t="shared" si="6"/>
        <v>13.693216832809993</v>
      </c>
      <c r="AN52" s="75">
        <f t="shared" si="7"/>
        <v>-35.737965286289942</v>
      </c>
      <c r="AO52" s="44"/>
      <c r="AP52" s="75">
        <f t="shared" si="8"/>
        <v>-0.31859744572295684</v>
      </c>
      <c r="AQ52" s="75">
        <f t="shared" si="20"/>
        <v>-2.2455065232148459</v>
      </c>
      <c r="AR52" s="75">
        <f t="shared" si="21"/>
        <v>12.895975019808224</v>
      </c>
      <c r="AS52" s="75">
        <f t="shared" si="22"/>
        <v>-0.78159126757645292</v>
      </c>
      <c r="AT52" s="75">
        <f t="shared" si="23"/>
        <v>9.5502797832939237</v>
      </c>
      <c r="AU52" s="75">
        <f t="shared" si="24"/>
        <v>15.08194843506087</v>
      </c>
      <c r="AV52" s="75">
        <f t="shared" si="25"/>
        <v>-28.645897163986543</v>
      </c>
      <c r="AW52" s="75">
        <f t="shared" si="26"/>
        <v>-13.563948728925743</v>
      </c>
    </row>
    <row r="53" spans="1:49" x14ac:dyDescent="0.2">
      <c r="A53" s="43">
        <f>'13c-beta'!A55</f>
        <v>100</v>
      </c>
      <c r="C53" s="39">
        <f>'13c-beta'!E55/'13c-beta'!H55</f>
        <v>1.0120979535403132</v>
      </c>
      <c r="D53" s="39">
        <f>'13c-beta'!H55/'13c-beta'!I55</f>
        <v>1.0047642794806491</v>
      </c>
      <c r="E53" s="39">
        <f>'13c-beta'!I55/'13c-beta'!J55</f>
        <v>0.99771659070110441</v>
      </c>
      <c r="F53" s="39">
        <f>'13c-beta'!J55/'13c-beta'!K55</f>
        <v>1.0131150197130359</v>
      </c>
      <c r="G53" s="39">
        <f>'13c-beta'!K55/'13c-beta'!L55</f>
        <v>1.0095966847816209</v>
      </c>
      <c r="H53" s="39">
        <f>'13c-beta'!L55/'13c-beta'!M55</f>
        <v>1.0128681885125184</v>
      </c>
      <c r="I53" s="39">
        <f>'13c-beta'!M55/'13c-beta'!F55</f>
        <v>0.99916307216893074</v>
      </c>
      <c r="J53" s="39">
        <f>'13c-beta'!E55/'13c-beta'!F55</f>
        <v>1.050243260891558</v>
      </c>
      <c r="L53" s="75">
        <f t="shared" si="10"/>
        <v>12.025358217109533</v>
      </c>
      <c r="M53" s="75">
        <f t="shared" si="11"/>
        <v>4.752966219957929</v>
      </c>
      <c r="N53" s="75">
        <f t="shared" si="12"/>
        <v>-2.2860202532509226</v>
      </c>
      <c r="O53" s="75">
        <f t="shared" si="13"/>
        <v>13.029762466597001</v>
      </c>
      <c r="P53" s="75">
        <f t="shared" si="14"/>
        <v>9.5509291045123401</v>
      </c>
      <c r="Q53" s="75">
        <f t="shared" si="15"/>
        <v>12.786096871801734</v>
      </c>
      <c r="R53" s="75">
        <f t="shared" si="16"/>
        <v>-0.83727825069740058</v>
      </c>
      <c r="S53" s="75">
        <f t="shared" si="17"/>
        <v>49.02181437602998</v>
      </c>
      <c r="U53" s="44">
        <f>'13c-beta'!Y55</f>
        <v>49.641626316053362</v>
      </c>
      <c r="W53" s="39">
        <f>'13c-beta'!N55/'13c-beta'!M55</f>
        <v>1.0144790132547865</v>
      </c>
      <c r="X53" s="39">
        <f t="shared" si="18"/>
        <v>0.99916307216893074</v>
      </c>
      <c r="Y53" s="39">
        <f t="shared" si="19"/>
        <v>1.0136299675345579</v>
      </c>
      <c r="Z53" s="39">
        <f>'13c-beta'!N55/'13c-beta'!E55</f>
        <v>0.96513827346445535</v>
      </c>
      <c r="AA53" s="39"/>
      <c r="AB53" s="39">
        <f>'13c-beta'!O55/'13c-beta'!Q55</f>
        <v>0.99969032634138788</v>
      </c>
      <c r="AC53" s="39">
        <f>'13c-beta'!Q55/'13c-beta'!L55</f>
        <v>0.99777349642850666</v>
      </c>
      <c r="AD53" s="39">
        <f t="shared" si="1"/>
        <v>1.0128681885125184</v>
      </c>
      <c r="AE53" s="39">
        <f t="shared" si="2"/>
        <v>0.99916307216893074</v>
      </c>
      <c r="AF53" s="39">
        <f t="shared" si="3"/>
        <v>1.0094545253883438</v>
      </c>
      <c r="AG53" s="39">
        <f>'13c-beta'!R55/'13c-beta'!S55</f>
        <v>1.0150653703720389</v>
      </c>
      <c r="AH53" s="39">
        <f>'13c-beta'!S55/'13c-beta'!E55</f>
        <v>0.97188118465068229</v>
      </c>
      <c r="AI53" s="39">
        <f>'13c-beta'!R55/'13c-beta'!E55</f>
        <v>0.98652293465506069</v>
      </c>
      <c r="AK53" s="75">
        <f t="shared" si="4"/>
        <v>14.375193282953036</v>
      </c>
      <c r="AL53" s="75">
        <f t="shared" si="5"/>
        <v>-0.83727825069740058</v>
      </c>
      <c r="AM53" s="75">
        <f t="shared" si="6"/>
        <v>13.537915032255652</v>
      </c>
      <c r="AN53" s="75">
        <f t="shared" si="7"/>
        <v>-35.483899343774461</v>
      </c>
      <c r="AO53" s="44"/>
      <c r="AP53" s="75">
        <f t="shared" si="8"/>
        <v>-0.30972161740084331</v>
      </c>
      <c r="AQ53" s="75">
        <f t="shared" si="20"/>
        <v>-2.2289859158871859</v>
      </c>
      <c r="AR53" s="75">
        <f t="shared" si="21"/>
        <v>12.786096871801734</v>
      </c>
      <c r="AS53" s="75">
        <f t="shared" si="22"/>
        <v>-0.83727825069740058</v>
      </c>
      <c r="AT53" s="75">
        <f t="shared" si="23"/>
        <v>9.4101110878162135</v>
      </c>
      <c r="AU53" s="75">
        <f t="shared" si="24"/>
        <v>14.9530147273098</v>
      </c>
      <c r="AV53" s="75">
        <f t="shared" si="25"/>
        <v>-28.521720007074201</v>
      </c>
      <c r="AW53" s="75">
        <f t="shared" si="26"/>
        <v>-13.568705279764487</v>
      </c>
    </row>
    <row r="54" spans="1:49" x14ac:dyDescent="0.2">
      <c r="A54" s="43">
        <f>'13c-beta'!A56</f>
        <v>102</v>
      </c>
      <c r="C54" s="39">
        <f>'13c-beta'!E56/'13c-beta'!H56</f>
        <v>1.0120650804634408</v>
      </c>
      <c r="D54" s="39">
        <f>'13c-beta'!H56/'13c-beta'!I56</f>
        <v>1.004750911408427</v>
      </c>
      <c r="E54" s="39">
        <f>'13c-beta'!I56/'13c-beta'!J56</f>
        <v>0.99773220447511646</v>
      </c>
      <c r="F54" s="39">
        <f>'13c-beta'!J56/'13c-beta'!K56</f>
        <v>1.013027261752464</v>
      </c>
      <c r="G54" s="39">
        <f>'13c-beta'!K56/'13c-beta'!L56</f>
        <v>1.009467337231827</v>
      </c>
      <c r="H54" s="39">
        <f>'13c-beta'!L56/'13c-beta'!M56</f>
        <v>1.0127658398651573</v>
      </c>
      <c r="I54" s="39">
        <f>'13c-beta'!M56/'13c-beta'!F56</f>
        <v>0.99911656712709462</v>
      </c>
      <c r="J54" s="39">
        <f>'13c-beta'!E56/'13c-beta'!F56</f>
        <v>1.0498311354873144</v>
      </c>
      <c r="L54" s="75">
        <f t="shared" si="10"/>
        <v>11.992877555894953</v>
      </c>
      <c r="M54" s="75">
        <f t="shared" si="11"/>
        <v>4.7396614464654157</v>
      </c>
      <c r="N54" s="75">
        <f t="shared" si="12"/>
        <v>-2.2703708674585035</v>
      </c>
      <c r="O54" s="75">
        <f t="shared" si="13"/>
        <v>12.943136802220446</v>
      </c>
      <c r="P54" s="75">
        <f t="shared" si="14"/>
        <v>9.4228028553586913</v>
      </c>
      <c r="Q54" s="75">
        <f t="shared" si="15"/>
        <v>12.685043427779471</v>
      </c>
      <c r="R54" s="75">
        <f t="shared" si="16"/>
        <v>-0.88382332970436006</v>
      </c>
      <c r="S54" s="75">
        <f t="shared" si="17"/>
        <v>48.629327890556283</v>
      </c>
      <c r="U54" s="44">
        <f>'13c-beta'!Y56</f>
        <v>49.244114126656804</v>
      </c>
      <c r="W54" s="39">
        <f>'13c-beta'!N56/'13c-beta'!M56</f>
        <v>1.0143776883329805</v>
      </c>
      <c r="X54" s="39">
        <f t="shared" si="18"/>
        <v>0.99911656712709462</v>
      </c>
      <c r="Y54" s="39">
        <f t="shared" si="19"/>
        <v>1.0134815537375654</v>
      </c>
      <c r="Z54" s="39">
        <f>'13c-beta'!N56/'13c-beta'!E56</f>
        <v>0.96537578233200694</v>
      </c>
      <c r="AA54" s="39"/>
      <c r="AB54" s="39">
        <f>'13c-beta'!O56/'13c-beta'!Q56</f>
        <v>0.99969010335964414</v>
      </c>
      <c r="AC54" s="39">
        <f>'13c-beta'!Q56/'13c-beta'!L56</f>
        <v>0.99779004519948711</v>
      </c>
      <c r="AD54" s="39">
        <f t="shared" si="1"/>
        <v>1.0127658398651573</v>
      </c>
      <c r="AE54" s="39">
        <f t="shared" si="2"/>
        <v>0.99911656712709462</v>
      </c>
      <c r="AF54" s="39">
        <f t="shared" si="3"/>
        <v>1.0093220572943027</v>
      </c>
      <c r="AG54" s="39">
        <f>'13c-beta'!R56/'13c-beta'!S56</f>
        <v>1.0149522933463198</v>
      </c>
      <c r="AH54" s="39">
        <f>'13c-beta'!S56/'13c-beta'!E56</f>
        <v>0.97198506337546675</v>
      </c>
      <c r="AI54" s="39">
        <f>'13c-beta'!R56/'13c-beta'!E56</f>
        <v>0.98651846917129793</v>
      </c>
      <c r="AK54" s="75">
        <f t="shared" si="4"/>
        <v>14.27530951904701</v>
      </c>
      <c r="AL54" s="75">
        <f t="shared" si="5"/>
        <v>-0.88382332970436006</v>
      </c>
      <c r="AM54" s="75">
        <f t="shared" si="6"/>
        <v>13.391486189342725</v>
      </c>
      <c r="AN54" s="75">
        <f t="shared" si="7"/>
        <v>-35.23784170121364</v>
      </c>
      <c r="AO54" s="44"/>
      <c r="AP54" s="75">
        <f t="shared" si="8"/>
        <v>-0.30994466824241762</v>
      </c>
      <c r="AQ54" s="75">
        <f t="shared" si="20"/>
        <v>-2.2124003543296418</v>
      </c>
      <c r="AR54" s="75">
        <f t="shared" si="21"/>
        <v>12.685043427779471</v>
      </c>
      <c r="AS54" s="75">
        <f t="shared" si="22"/>
        <v>-0.88382332970436006</v>
      </c>
      <c r="AT54" s="75">
        <f t="shared" si="23"/>
        <v>9.2788750755030538</v>
      </c>
      <c r="AU54" s="75">
        <f t="shared" si="24"/>
        <v>14.841609759897846</v>
      </c>
      <c r="AV54" s="75">
        <f t="shared" si="25"/>
        <v>-28.414841537437908</v>
      </c>
      <c r="AW54" s="75">
        <f t="shared" si="26"/>
        <v>-13.573231777540062</v>
      </c>
    </row>
    <row r="55" spans="1:49" x14ac:dyDescent="0.2">
      <c r="A55" s="43">
        <f>'13c-beta'!A57</f>
        <v>104</v>
      </c>
      <c r="C55" s="39">
        <f>'13c-beta'!E57/'13c-beta'!H57</f>
        <v>1.012023158343397</v>
      </c>
      <c r="D55" s="39">
        <f>'13c-beta'!H57/'13c-beta'!I57</f>
        <v>1.0047285120354015</v>
      </c>
      <c r="E55" s="39">
        <f>'13c-beta'!I57/'13c-beta'!J57</f>
        <v>0.99775676974843763</v>
      </c>
      <c r="F55" s="39">
        <f>'13c-beta'!J57/'13c-beta'!K57</f>
        <v>1.0129301017095866</v>
      </c>
      <c r="G55" s="39">
        <f>'13c-beta'!K57/'13c-beta'!L57</f>
        <v>1.0093560013105682</v>
      </c>
      <c r="H55" s="39">
        <f>'13c-beta'!L57/'13c-beta'!M57</f>
        <v>1.0126540279992258</v>
      </c>
      <c r="I55" s="39">
        <f>'13c-beta'!M57/'13c-beta'!F57</f>
        <v>0.99907001583735411</v>
      </c>
      <c r="J55" s="39">
        <f>'13c-beta'!E57/'13c-beta'!F57</f>
        <v>1.0494088615520607</v>
      </c>
      <c r="L55" s="75">
        <f t="shared" si="10"/>
        <v>11.951454341979593</v>
      </c>
      <c r="M55" s="75">
        <f t="shared" si="11"/>
        <v>4.7173677391847058</v>
      </c>
      <c r="N55" s="75">
        <f t="shared" si="12"/>
        <v>-2.245750061591135</v>
      </c>
      <c r="O55" s="75">
        <f t="shared" si="13"/>
        <v>12.847221611995648</v>
      </c>
      <c r="P55" s="75">
        <f t="shared" si="14"/>
        <v>9.3125050207279116</v>
      </c>
      <c r="Q55" s="75">
        <f t="shared" si="15"/>
        <v>12.574634847495284</v>
      </c>
      <c r="R55" s="75">
        <f t="shared" si="16"/>
        <v>-0.93041686620971964</v>
      </c>
      <c r="S55" s="75">
        <f t="shared" si="17"/>
        <v>48.227016633582458</v>
      </c>
      <c r="U55" s="44">
        <f>'13c-beta'!Y57</f>
        <v>48.851458434816209</v>
      </c>
      <c r="W55" s="39">
        <f>'13c-beta'!N57/'13c-beta'!M57</f>
        <v>1.014276102964895</v>
      </c>
      <c r="X55" s="39">
        <f t="shared" si="18"/>
        <v>0.99907001583735411</v>
      </c>
      <c r="Y55" s="39">
        <f t="shared" si="19"/>
        <v>1.0133328422525876</v>
      </c>
      <c r="Z55" s="39">
        <f>'13c-beta'!N57/'13c-beta'!E57</f>
        <v>0.96562253224532768</v>
      </c>
      <c r="AA55" s="39"/>
      <c r="AB55" s="39">
        <f>'13c-beta'!O57/'13c-beta'!Q57</f>
        <v>0.99968988288518368</v>
      </c>
      <c r="AC55" s="39">
        <f>'13c-beta'!Q57/'13c-beta'!L57</f>
        <v>0.99781571953838877</v>
      </c>
      <c r="AD55" s="39">
        <f t="shared" si="1"/>
        <v>1.0126540279992258</v>
      </c>
      <c r="AE55" s="39">
        <f t="shared" si="2"/>
        <v>0.99907001583735411</v>
      </c>
      <c r="AF55" s="39">
        <f t="shared" si="3"/>
        <v>1.0091893484586203</v>
      </c>
      <c r="AG55" s="39">
        <f>'13c-beta'!R57/'13c-beta'!S57</f>
        <v>1.0148297244361004</v>
      </c>
      <c r="AH55" s="39">
        <f>'13c-beta'!S57/'13c-beta'!E57</f>
        <v>0.97210669474423095</v>
      </c>
      <c r="AI55" s="39">
        <f>'13c-beta'!R57/'13c-beta'!E57</f>
        <v>0.98652276914977621</v>
      </c>
      <c r="AK55" s="75">
        <f t="shared" si="4"/>
        <v>14.175158996955822</v>
      </c>
      <c r="AL55" s="75">
        <f t="shared" si="5"/>
        <v>-0.93041686620971964</v>
      </c>
      <c r="AM55" s="75">
        <f t="shared" si="6"/>
        <v>13.244742130746211</v>
      </c>
      <c r="AN55" s="75">
        <f t="shared" si="7"/>
        <v>-34.982274502836482</v>
      </c>
      <c r="AO55" s="44"/>
      <c r="AP55" s="75">
        <f t="shared" si="8"/>
        <v>-0.31016521107267792</v>
      </c>
      <c r="AQ55" s="75">
        <f t="shared" si="20"/>
        <v>-2.1866694816725878</v>
      </c>
      <c r="AR55" s="75">
        <f t="shared" si="21"/>
        <v>12.574634847495284</v>
      </c>
      <c r="AS55" s="75">
        <f t="shared" si="22"/>
        <v>-0.93041686620971964</v>
      </c>
      <c r="AT55" s="75">
        <f t="shared" si="23"/>
        <v>9.1473832885402704</v>
      </c>
      <c r="AU55" s="75">
        <f t="shared" si="24"/>
        <v>14.72083924435035</v>
      </c>
      <c r="AV55" s="75">
        <f t="shared" si="25"/>
        <v>-28.289712290410453</v>
      </c>
      <c r="AW55" s="75">
        <f t="shared" si="26"/>
        <v>-13.568873046060176</v>
      </c>
    </row>
    <row r="56" spans="1:49" x14ac:dyDescent="0.2">
      <c r="A56" s="43">
        <f>'13c-beta'!A58</f>
        <v>106</v>
      </c>
      <c r="C56" s="39">
        <f>'13c-beta'!E58/'13c-beta'!H58</f>
        <v>1.0119809442548351</v>
      </c>
      <c r="D56" s="39">
        <f>'13c-beta'!H58/'13c-beta'!I58</f>
        <v>1.0047149592798972</v>
      </c>
      <c r="E56" s="39">
        <f>'13c-beta'!I58/'13c-beta'!J58</f>
        <v>0.99777251100379571</v>
      </c>
      <c r="F56" s="39">
        <f>'13c-beta'!J58/'13c-beta'!K58</f>
        <v>1.0128416853922444</v>
      </c>
      <c r="G56" s="39">
        <f>'13c-beta'!K58/'13c-beta'!L58</f>
        <v>1.0092352250061478</v>
      </c>
      <c r="H56" s="39">
        <f>'13c-beta'!L58/'13c-beta'!M58</f>
        <v>1.0125511822641926</v>
      </c>
      <c r="I56" s="39">
        <f>'13c-beta'!M58/'13c-beta'!F58</f>
        <v>0.99903262361688205</v>
      </c>
      <c r="J56" s="39">
        <f>'13c-beta'!E58/'13c-beta'!F58</f>
        <v>1.0490045236362298</v>
      </c>
      <c r="L56" s="75">
        <f t="shared" si="10"/>
        <v>11.909740900278763</v>
      </c>
      <c r="M56" s="75">
        <f t="shared" si="11"/>
        <v>4.7038786754733168</v>
      </c>
      <c r="N56" s="75">
        <f t="shared" si="12"/>
        <v>-2.2299735400334311</v>
      </c>
      <c r="O56" s="75">
        <f t="shared" si="13"/>
        <v>12.759930123426861</v>
      </c>
      <c r="P56" s="75">
        <f t="shared" si="14"/>
        <v>9.1928410659955606</v>
      </c>
      <c r="Q56" s="75">
        <f t="shared" si="15"/>
        <v>12.473069105317288</v>
      </c>
      <c r="R56" s="75">
        <f t="shared" si="16"/>
        <v>-0.96784459363280428</v>
      </c>
      <c r="S56" s="75">
        <f t="shared" si="17"/>
        <v>47.841641736825594</v>
      </c>
      <c r="U56" s="44">
        <f>'13c-beta'!Y58</f>
        <v>48.463575326382255</v>
      </c>
      <c r="W56" s="39">
        <f>'13c-beta'!N58/'13c-beta'!M58</f>
        <v>1.0141742594710246</v>
      </c>
      <c r="X56" s="39">
        <f t="shared" si="18"/>
        <v>0.99903262361688205</v>
      </c>
      <c r="Y56" s="39">
        <f t="shared" si="19"/>
        <v>1.0131931712440461</v>
      </c>
      <c r="Z56" s="39">
        <f>'13c-beta'!N58/'13c-beta'!E58</f>
        <v>0.96586158440189707</v>
      </c>
      <c r="AA56" s="39"/>
      <c r="AB56" s="39">
        <f>'13c-beta'!O58/'13c-beta'!Q58</f>
        <v>0.99969879243147508</v>
      </c>
      <c r="AC56" s="39">
        <f>'13c-beta'!Q58/'13c-beta'!L58</f>
        <v>0.99783236336147629</v>
      </c>
      <c r="AD56" s="39">
        <f t="shared" si="1"/>
        <v>1.0125511822641926</v>
      </c>
      <c r="AE56" s="39">
        <f t="shared" si="2"/>
        <v>0.99903262361688205</v>
      </c>
      <c r="AF56" s="39">
        <f t="shared" si="3"/>
        <v>1.0090749117844866</v>
      </c>
      <c r="AG56" s="39">
        <f>'13c-beta'!R58/'13c-beta'!S58</f>
        <v>1.0147158459578849</v>
      </c>
      <c r="AH56" s="39">
        <f>'13c-beta'!S58/'13c-beta'!E58</f>
        <v>0.97222027050764093</v>
      </c>
      <c r="AI56" s="39">
        <f>'13c-beta'!R58/'13c-beta'!E58</f>
        <v>0.98652731424556461</v>
      </c>
      <c r="AK56" s="75">
        <f t="shared" si="4"/>
        <v>14.074743925587047</v>
      </c>
      <c r="AL56" s="75">
        <f t="shared" si="5"/>
        <v>-0.96784459363280428</v>
      </c>
      <c r="AM56" s="75">
        <f t="shared" si="6"/>
        <v>13.106899331954134</v>
      </c>
      <c r="AN56" s="75">
        <f t="shared" si="7"/>
        <v>-34.734742404871362</v>
      </c>
      <c r="AO56" s="44"/>
      <c r="AP56" s="75">
        <f t="shared" si="8"/>
        <v>-0.30125294063576524</v>
      </c>
      <c r="AQ56" s="75">
        <f t="shared" si="20"/>
        <v>-2.1699893633385718</v>
      </c>
      <c r="AR56" s="75">
        <f t="shared" si="21"/>
        <v>12.473069105317288</v>
      </c>
      <c r="AS56" s="75">
        <f t="shared" si="22"/>
        <v>-0.96784459363280428</v>
      </c>
      <c r="AT56" s="75">
        <f t="shared" si="23"/>
        <v>9.0339822077100109</v>
      </c>
      <c r="AU56" s="75">
        <f t="shared" si="24"/>
        <v>14.608618577816669</v>
      </c>
      <c r="AV56" s="75">
        <f t="shared" si="25"/>
        <v>-28.172884446566357</v>
      </c>
      <c r="AW56" s="75">
        <f t="shared" si="26"/>
        <v>-13.564265868749619</v>
      </c>
    </row>
    <row r="57" spans="1:49" x14ac:dyDescent="0.2">
      <c r="A57" s="43">
        <f>'13c-beta'!A59</f>
        <v>108</v>
      </c>
      <c r="C57" s="39">
        <f>'13c-beta'!E59/'13c-beta'!H59</f>
        <v>1.011956444381183</v>
      </c>
      <c r="D57" s="39">
        <f>'13c-beta'!H59/'13c-beta'!I59</f>
        <v>1.004692401884111</v>
      </c>
      <c r="E57" s="39">
        <f>'13c-beta'!I59/'13c-beta'!J59</f>
        <v>0.9977883011834372</v>
      </c>
      <c r="F57" s="39">
        <f>'13c-beta'!J59/'13c-beta'!K59</f>
        <v>1.0127530053559011</v>
      </c>
      <c r="G57" s="39">
        <f>'13c-beta'!K59/'13c-beta'!L59</f>
        <v>1.0091233890519331</v>
      </c>
      <c r="H57" s="39">
        <f>'13c-beta'!L59/'13c-beta'!M59</f>
        <v>1.012448209358765</v>
      </c>
      <c r="I57" s="39">
        <f>'13c-beta'!M59/'13c-beta'!F59</f>
        <v>0.99897676991150453</v>
      </c>
      <c r="J57" s="39">
        <f>'13c-beta'!E59/'13c-beta'!F59</f>
        <v>1.0485988200589971</v>
      </c>
      <c r="L57" s="75">
        <f t="shared" si="10"/>
        <v>11.885530790034435</v>
      </c>
      <c r="M57" s="75">
        <f t="shared" si="11"/>
        <v>4.6814268857336385</v>
      </c>
      <c r="N57" s="75">
        <f t="shared" si="12"/>
        <v>-2.2141482346402004</v>
      </c>
      <c r="O57" s="75">
        <f t="shared" si="13"/>
        <v>12.672370616280611</v>
      </c>
      <c r="P57" s="75">
        <f t="shared" si="14"/>
        <v>9.0820223506788516</v>
      </c>
      <c r="Q57" s="75">
        <f t="shared" si="15"/>
        <v>12.371367439684857</v>
      </c>
      <c r="R57" s="75">
        <f t="shared" si="16"/>
        <v>-1.0237539457839904</v>
      </c>
      <c r="S57" s="75">
        <f t="shared" si="17"/>
        <v>47.454815901987907</v>
      </c>
      <c r="U57" s="44">
        <f>'13c-beta'!Y59</f>
        <v>48.08038291983403</v>
      </c>
      <c r="W57" s="39">
        <f>'13c-beta'!N59/'13c-beta'!M59</f>
        <v>1.0140815177772242</v>
      </c>
      <c r="X57" s="39">
        <f t="shared" si="18"/>
        <v>0.99897676991150453</v>
      </c>
      <c r="Y57" s="39">
        <f t="shared" si="19"/>
        <v>1.0130438790560474</v>
      </c>
      <c r="Z57" s="39">
        <f>'13c-beta'!N59/'13c-beta'!E59</f>
        <v>0.96609290386103097</v>
      </c>
      <c r="AA57" s="39"/>
      <c r="AB57" s="39">
        <f>'13c-beta'!O59/'13c-beta'!Q59</f>
        <v>0.99969858334170603</v>
      </c>
      <c r="AC57" s="39">
        <f>'13c-beta'!Q59/'13c-beta'!L59</f>
        <v>0.99785814542736828</v>
      </c>
      <c r="AD57" s="39">
        <f t="shared" si="1"/>
        <v>1.012448209358765</v>
      </c>
      <c r="AE57" s="39">
        <f t="shared" si="2"/>
        <v>0.99897676991150453</v>
      </c>
      <c r="AF57" s="39">
        <f t="shared" si="3"/>
        <v>1.0089417404129795</v>
      </c>
      <c r="AG57" s="39">
        <f>'13c-beta'!R59/'13c-beta'!S59</f>
        <v>1.0146016418936026</v>
      </c>
      <c r="AH57" s="39">
        <f>'13c-beta'!S59/'13c-beta'!E59</f>
        <v>0.97232576130529558</v>
      </c>
      <c r="AI57" s="39">
        <f>'13c-beta'!R59/'13c-beta'!E59</f>
        <v>0.98652331387579995</v>
      </c>
      <c r="AK57" s="75">
        <f t="shared" si="4"/>
        <v>13.983294222935822</v>
      </c>
      <c r="AL57" s="75">
        <f t="shared" si="5"/>
        <v>-1.0237539457839904</v>
      </c>
      <c r="AM57" s="75">
        <f t="shared" si="6"/>
        <v>12.959540277151852</v>
      </c>
      <c r="AN57" s="75">
        <f t="shared" si="7"/>
        <v>-34.495275624836303</v>
      </c>
      <c r="AO57" s="44"/>
      <c r="AP57" s="75">
        <f t="shared" si="8"/>
        <v>-0.30146209342508851</v>
      </c>
      <c r="AQ57" s="75">
        <f t="shared" si="20"/>
        <v>-2.1441516236891816</v>
      </c>
      <c r="AR57" s="75">
        <f t="shared" si="21"/>
        <v>12.371367439684857</v>
      </c>
      <c r="AS57" s="75">
        <f t="shared" si="22"/>
        <v>-1.0237539457839904</v>
      </c>
      <c r="AT57" s="75">
        <f t="shared" si="23"/>
        <v>8.9019997767866155</v>
      </c>
      <c r="AU57" s="75">
        <f t="shared" si="24"/>
        <v>14.496064416048926</v>
      </c>
      <c r="AV57" s="75">
        <f t="shared" si="25"/>
        <v>-28.064385294545986</v>
      </c>
      <c r="AW57" s="75">
        <f t="shared" si="26"/>
        <v>-13.568320878497119</v>
      </c>
    </row>
    <row r="58" spans="1:49" x14ac:dyDescent="0.2">
      <c r="A58" s="43">
        <f>'13c-beta'!A60</f>
        <v>110</v>
      </c>
      <c r="C58" s="39">
        <f>'13c-beta'!E60/'13c-beta'!H60</f>
        <v>1.011922782398091</v>
      </c>
      <c r="D58" s="39">
        <f>'13c-beta'!H60/'13c-beta'!I60</f>
        <v>1.0046697201746224</v>
      </c>
      <c r="E58" s="39">
        <f>'13c-beta'!I60/'13c-beta'!J60</f>
        <v>0.99781306625962918</v>
      </c>
      <c r="F58" s="39">
        <f>'13c-beta'!J60/'13c-beta'!K60</f>
        <v>1.0126640633474346</v>
      </c>
      <c r="G58" s="39">
        <f>'13c-beta'!K60/'13c-beta'!L60</f>
        <v>1.0090021068760773</v>
      </c>
      <c r="H58" s="39">
        <f>'13c-beta'!L60/'13c-beta'!M60</f>
        <v>1.0123448810754914</v>
      </c>
      <c r="I58" s="39">
        <f>'13c-beta'!M60/'13c-beta'!F60</f>
        <v>0.99893930030714173</v>
      </c>
      <c r="J58" s="39">
        <f>'13c-beta'!E60/'13c-beta'!F60</f>
        <v>1.0482018834337155</v>
      </c>
      <c r="L58" s="75">
        <f t="shared" si="10"/>
        <v>11.852265975958803</v>
      </c>
      <c r="M58" s="75">
        <f t="shared" si="11"/>
        <v>4.6588508560169757</v>
      </c>
      <c r="N58" s="75">
        <f t="shared" si="12"/>
        <v>-2.189328572159229</v>
      </c>
      <c r="O58" s="75">
        <f t="shared" si="13"/>
        <v>12.584544745848365</v>
      </c>
      <c r="P58" s="75">
        <f t="shared" si="14"/>
        <v>8.9618294526191917</v>
      </c>
      <c r="Q58" s="75">
        <f t="shared" si="15"/>
        <v>12.269304385586647</v>
      </c>
      <c r="R58" s="75">
        <f t="shared" si="16"/>
        <v>-1.0612626328862333</v>
      </c>
      <c r="S58" s="75">
        <f t="shared" si="17"/>
        <v>47.0762042109845</v>
      </c>
      <c r="U58" s="44">
        <f>'13c-beta'!Y60</f>
        <v>47.701801298186183</v>
      </c>
      <c r="W58" s="39">
        <f>'13c-beta'!N60/'13c-beta'!M60</f>
        <v>1.0139699364751071</v>
      </c>
      <c r="X58" s="39">
        <f t="shared" si="18"/>
        <v>0.99893930030714173</v>
      </c>
      <c r="Y58" s="39">
        <f t="shared" si="19"/>
        <v>1.0128944188749205</v>
      </c>
      <c r="Z58" s="39">
        <f>'13c-beta'!N60/'13c-beta'!E60</f>
        <v>0.96631615997184228</v>
      </c>
      <c r="AA58" s="39"/>
      <c r="AB58" s="39">
        <f>'13c-beta'!O60/'13c-beta'!Q60</f>
        <v>0.99969837671833872</v>
      </c>
      <c r="AC58" s="39">
        <f>'13c-beta'!Q60/'13c-beta'!L60</f>
        <v>0.99787488257130075</v>
      </c>
      <c r="AD58" s="39">
        <f t="shared" si="1"/>
        <v>1.0123448810754914</v>
      </c>
      <c r="AE58" s="39">
        <f t="shared" si="2"/>
        <v>0.99893930030714173</v>
      </c>
      <c r="AF58" s="39">
        <f t="shared" si="3"/>
        <v>1.0088176426641087</v>
      </c>
      <c r="AG58" s="39">
        <f>'13c-beta'!R60/'13c-beta'!S60</f>
        <v>1.0144871145214998</v>
      </c>
      <c r="AH58" s="39">
        <f>'13c-beta'!S60/'13c-beta'!E60</f>
        <v>0.97243169519116557</v>
      </c>
      <c r="AI58" s="39">
        <f>'13c-beta'!R60/'13c-beta'!E60</f>
        <v>0.9865194245237362</v>
      </c>
      <c r="AK58" s="75">
        <f t="shared" si="4"/>
        <v>13.873256282827635</v>
      </c>
      <c r="AL58" s="75">
        <f t="shared" si="5"/>
        <v>-1.0612626328862333</v>
      </c>
      <c r="AM58" s="75">
        <f t="shared" si="6"/>
        <v>12.811993649941417</v>
      </c>
      <c r="AN58" s="75">
        <f t="shared" si="7"/>
        <v>-34.264210561043015</v>
      </c>
      <c r="AO58" s="44"/>
      <c r="AP58" s="75">
        <f t="shared" si="8"/>
        <v>-0.30166877911225548</v>
      </c>
      <c r="AQ58" s="75">
        <f t="shared" si="20"/>
        <v>-2.1273786949476627</v>
      </c>
      <c r="AR58" s="75">
        <f t="shared" si="21"/>
        <v>12.269304385586647</v>
      </c>
      <c r="AS58" s="75">
        <f t="shared" si="22"/>
        <v>-1.0612626328862333</v>
      </c>
      <c r="AT58" s="75">
        <f t="shared" si="23"/>
        <v>8.7789942786404396</v>
      </c>
      <c r="AU58" s="75">
        <f t="shared" si="24"/>
        <v>14.38317889355775</v>
      </c>
      <c r="AV58" s="75">
        <f t="shared" si="25"/>
        <v>-27.95544226350539</v>
      </c>
      <c r="AW58" s="75">
        <f t="shared" si="26"/>
        <v>-13.572263369947565</v>
      </c>
    </row>
    <row r="59" spans="1:49" x14ac:dyDescent="0.2">
      <c r="A59" s="43">
        <f>'13c-beta'!A61</f>
        <v>112</v>
      </c>
      <c r="C59" s="39">
        <f>'13c-beta'!E61/'13c-beta'!H61</f>
        <v>1.0118799351193339</v>
      </c>
      <c r="D59" s="39">
        <f>'13c-beta'!H61/'13c-beta'!I61</f>
        <v>1.0046559103200043</v>
      </c>
      <c r="E59" s="39">
        <f>'13c-beta'!I61/'13c-beta'!J61</f>
        <v>0.99782898087180272</v>
      </c>
      <c r="F59" s="39">
        <f>'13c-beta'!J61/'13c-beta'!K61</f>
        <v>1.0125839077964138</v>
      </c>
      <c r="G59" s="39">
        <f>'13c-beta'!K61/'13c-beta'!L61</f>
        <v>1.0088897813150306</v>
      </c>
      <c r="H59" s="39">
        <f>'13c-beta'!L61/'13c-beta'!M61</f>
        <v>1.0122414286902133</v>
      </c>
      <c r="I59" s="39">
        <f>'13c-beta'!M61/'13c-beta'!F61</f>
        <v>0.99889257006801457</v>
      </c>
      <c r="J59" s="39">
        <f>'13c-beta'!E61/'13c-beta'!F61</f>
        <v>1.0478040587307005</v>
      </c>
      <c r="L59" s="75">
        <f t="shared" si="10"/>
        <v>11.809922640422627</v>
      </c>
      <c r="M59" s="75">
        <f t="shared" si="11"/>
        <v>4.6451050953411501</v>
      </c>
      <c r="N59" s="75">
        <f t="shared" si="12"/>
        <v>-2.1733792066938613</v>
      </c>
      <c r="O59" s="75">
        <f t="shared" si="13"/>
        <v>12.505388462563813</v>
      </c>
      <c r="P59" s="75">
        <f t="shared" si="14"/>
        <v>8.8504998399476378</v>
      </c>
      <c r="Q59" s="75">
        <f t="shared" si="15"/>
        <v>12.167108312374928</v>
      </c>
      <c r="R59" s="75">
        <f t="shared" si="16"/>
        <v>-1.1080435856066486</v>
      </c>
      <c r="S59" s="75">
        <f t="shared" si="17"/>
        <v>46.696601558349542</v>
      </c>
      <c r="U59" s="44">
        <f>'13c-beta'!Y61</f>
        <v>47.327752443877515</v>
      </c>
      <c r="W59" s="39">
        <f>'13c-beta'!N61/'13c-beta'!M61</f>
        <v>1.0138766987869436</v>
      </c>
      <c r="X59" s="39">
        <f t="shared" si="18"/>
        <v>0.99889257006801457</v>
      </c>
      <c r="Y59" s="39">
        <f t="shared" si="19"/>
        <v>1.0127539013833644</v>
      </c>
      <c r="Z59" s="39">
        <f>'13c-beta'!N61/'13c-beta'!E61</f>
        <v>0.96654893913104756</v>
      </c>
      <c r="AA59" s="39"/>
      <c r="AB59" s="39">
        <f>'13c-beta'!O61/'13c-beta'!Q61</f>
        <v>0.99969817257211857</v>
      </c>
      <c r="AC59" s="39">
        <f>'13c-beta'!Q61/'13c-beta'!L61</f>
        <v>0.99790077032601954</v>
      </c>
      <c r="AD59" s="39">
        <f t="shared" si="1"/>
        <v>1.0122414286902133</v>
      </c>
      <c r="AE59" s="39">
        <f t="shared" si="2"/>
        <v>0.99889257006801457</v>
      </c>
      <c r="AF59" s="39">
        <f t="shared" si="3"/>
        <v>1.008693324966085</v>
      </c>
      <c r="AG59" s="39">
        <f>'13c-beta'!R61/'13c-beta'!S61</f>
        <v>1.0143721359873938</v>
      </c>
      <c r="AH59" s="39">
        <f>'13c-beta'!S61/'13c-beta'!E61</f>
        <v>0.97254687816521201</v>
      </c>
      <c r="AI59" s="39">
        <f>'13c-beta'!R61/'13c-beta'!E61</f>
        <v>0.98652445415231782</v>
      </c>
      <c r="AK59" s="75">
        <f t="shared" si="4"/>
        <v>13.781298945810233</v>
      </c>
      <c r="AL59" s="75">
        <f t="shared" si="5"/>
        <v>-1.1080435856066486</v>
      </c>
      <c r="AM59" s="75">
        <f t="shared" si="6"/>
        <v>12.673255360203585</v>
      </c>
      <c r="AN59" s="75">
        <f t="shared" si="7"/>
        <v>-34.023346198145966</v>
      </c>
      <c r="AO59" s="44"/>
      <c r="AP59" s="75">
        <f t="shared" si="8"/>
        <v>-0.3018729869470877</v>
      </c>
      <c r="AQ59" s="75">
        <f t="shared" si="20"/>
        <v>-2.1014361450596932</v>
      </c>
      <c r="AR59" s="75">
        <f t="shared" si="21"/>
        <v>12.167108312374928</v>
      </c>
      <c r="AS59" s="75">
        <f t="shared" si="22"/>
        <v>-1.1080435856066486</v>
      </c>
      <c r="AT59" s="75">
        <f t="shared" si="23"/>
        <v>8.6557555947615139</v>
      </c>
      <c r="AU59" s="75">
        <f t="shared" si="24"/>
        <v>14.269835856873303</v>
      </c>
      <c r="AV59" s="75">
        <f t="shared" si="25"/>
        <v>-27.837000882444482</v>
      </c>
      <c r="AW59" s="75">
        <f t="shared" si="26"/>
        <v>-13.567165025571152</v>
      </c>
    </row>
    <row r="60" spans="1:49" x14ac:dyDescent="0.2">
      <c r="A60" s="43">
        <f>'13c-beta'!A62</f>
        <v>114</v>
      </c>
      <c r="C60" s="39">
        <f>'13c-beta'!E62/'13c-beta'!H62</f>
        <v>1.0118459315290884</v>
      </c>
      <c r="D60" s="39">
        <f>'13c-beta'!H62/'13c-beta'!I62</f>
        <v>1.0046330731523716</v>
      </c>
      <c r="E60" s="39">
        <f>'13c-beta'!I62/'13c-beta'!J62</f>
        <v>0.99784494321738348</v>
      </c>
      <c r="F60" s="39">
        <f>'13c-beta'!J62/'13c-beta'!K62</f>
        <v>1.0124943413309191</v>
      </c>
      <c r="G60" s="39">
        <f>'13c-beta'!K62/'13c-beta'!L62</f>
        <v>1.0087863510156363</v>
      </c>
      <c r="H60" s="39">
        <f>'13c-beta'!L62/'13c-beta'!M62</f>
        <v>1.0121377397735152</v>
      </c>
      <c r="I60" s="39">
        <f>'13c-beta'!M62/'13c-beta'!F62</f>
        <v>0.99885502174535323</v>
      </c>
      <c r="J60" s="39">
        <f>'13c-beta'!E62/'13c-beta'!F62</f>
        <v>1.0474150269162228</v>
      </c>
      <c r="L60" s="75">
        <f t="shared" si="10"/>
        <v>11.776317703302325</v>
      </c>
      <c r="M60" s="75">
        <f t="shared" si="11"/>
        <v>4.6223735043937335</v>
      </c>
      <c r="N60" s="75">
        <f t="shared" si="12"/>
        <v>-2.1573822591079552</v>
      </c>
      <c r="O60" s="75">
        <f t="shared" si="13"/>
        <v>12.416931173970903</v>
      </c>
      <c r="P60" s="75">
        <f t="shared" si="14"/>
        <v>8.7479756559841526</v>
      </c>
      <c r="Q60" s="75">
        <f t="shared" si="15"/>
        <v>12.064668099193462</v>
      </c>
      <c r="R60" s="75">
        <f t="shared" si="16"/>
        <v>-1.1456342430246653</v>
      </c>
      <c r="S60" s="75">
        <f t="shared" si="17"/>
        <v>46.325249634712144</v>
      </c>
      <c r="U60" s="44">
        <f>'13c-beta'!Y62</f>
        <v>46.958160176483105</v>
      </c>
      <c r="W60" s="39">
        <f>'13c-beta'!N62/'13c-beta'!M62</f>
        <v>1.0137832216316154</v>
      </c>
      <c r="X60" s="39">
        <f t="shared" si="18"/>
        <v>0.99885502174535323</v>
      </c>
      <c r="Y60" s="39">
        <f t="shared" si="19"/>
        <v>1.0126224618879214</v>
      </c>
      <c r="Z60" s="39">
        <f>'13c-beta'!N62/'13c-beta'!E62</f>
        <v>0.96678244618015763</v>
      </c>
      <c r="AA60" s="39"/>
      <c r="AB60" s="39">
        <f>'13c-beta'!O62/'13c-beta'!Q62</f>
        <v>0.99969796814936851</v>
      </c>
      <c r="AC60" s="39">
        <f>'13c-beta'!Q62/'13c-beta'!L62</f>
        <v>0.99791758000876807</v>
      </c>
      <c r="AD60" s="39">
        <f t="shared" si="1"/>
        <v>1.0121377397735152</v>
      </c>
      <c r="AE60" s="39">
        <f t="shared" si="2"/>
        <v>0.99885502174535323</v>
      </c>
      <c r="AF60" s="39">
        <f t="shared" si="3"/>
        <v>1.0085688695186477</v>
      </c>
      <c r="AG60" s="39">
        <f>'13c-beta'!R62/'13c-beta'!S62</f>
        <v>1.0142568406551078</v>
      </c>
      <c r="AH60" s="39">
        <f>'13c-beta'!S62/'13c-beta'!E62</f>
        <v>0.97266251741100551</v>
      </c>
      <c r="AI60" s="39">
        <f>'13c-beta'!R62/'13c-beta'!E62</f>
        <v>0.98652961193293021</v>
      </c>
      <c r="AK60" s="75">
        <f t="shared" si="4"/>
        <v>13.689096940480676</v>
      </c>
      <c r="AL60" s="75">
        <f t="shared" si="5"/>
        <v>-1.1456342430246653</v>
      </c>
      <c r="AM60" s="75">
        <f t="shared" si="6"/>
        <v>12.543462697455949</v>
      </c>
      <c r="AN60" s="75">
        <f t="shared" si="7"/>
        <v>-33.781786937256058</v>
      </c>
      <c r="AO60" s="44"/>
      <c r="AP60" s="75">
        <f t="shared" si="8"/>
        <v>-0.30207747143707681</v>
      </c>
      <c r="AQ60" s="75">
        <f t="shared" si="20"/>
        <v>-2.0845912425703377</v>
      </c>
      <c r="AR60" s="75">
        <f t="shared" si="21"/>
        <v>12.064668099193462</v>
      </c>
      <c r="AS60" s="75">
        <f t="shared" si="22"/>
        <v>-1.1456342430246653</v>
      </c>
      <c r="AT60" s="75">
        <f t="shared" si="23"/>
        <v>8.5323651421614457</v>
      </c>
      <c r="AU60" s="75">
        <f t="shared" si="24"/>
        <v>14.156167627011964</v>
      </c>
      <c r="AV60" s="75">
        <f t="shared" si="25"/>
        <v>-27.718104432332009</v>
      </c>
      <c r="AW60" s="75">
        <f t="shared" si="26"/>
        <v>-13.561936805320066</v>
      </c>
    </row>
    <row r="61" spans="1:49" x14ac:dyDescent="0.2">
      <c r="A61" s="43">
        <f>'13c-beta'!A63</f>
        <v>116</v>
      </c>
      <c r="C61" s="39">
        <f>'13c-beta'!E63/'13c-beta'!H63</f>
        <v>1.0118116563102637</v>
      </c>
      <c r="D61" s="39">
        <f>'13c-beta'!H63/'13c-beta'!I63</f>
        <v>1.0046191240705695</v>
      </c>
      <c r="E61" s="39">
        <f>'13c-beta'!I63/'13c-beta'!J63</f>
        <v>0.99786095299466571</v>
      </c>
      <c r="F61" s="39">
        <f>'13c-beta'!J63/'13c-beta'!K63</f>
        <v>1.0124136931190084</v>
      </c>
      <c r="G61" s="39">
        <f>'13c-beta'!K63/'13c-beta'!L63</f>
        <v>1.0086643391156527</v>
      </c>
      <c r="H61" s="39">
        <f>'13c-beta'!L63/'13c-beta'!M63</f>
        <v>1.0120430664496076</v>
      </c>
      <c r="I61" s="39">
        <f>'13c-beta'!M63/'13c-beta'!F63</f>
        <v>0.99881744271988182</v>
      </c>
      <c r="J61" s="39">
        <f>'13c-beta'!E63/'13c-beta'!F63</f>
        <v>1.0470343680709535</v>
      </c>
      <c r="L61" s="75">
        <f t="shared" si="10"/>
        <v>11.742443179238615</v>
      </c>
      <c r="M61" s="75">
        <f t="shared" si="11"/>
        <v>4.6084886552726703</v>
      </c>
      <c r="N61" s="75">
        <f t="shared" si="12"/>
        <v>-2.1413380340415733</v>
      </c>
      <c r="O61" s="75">
        <f t="shared" si="13"/>
        <v>12.337275001363317</v>
      </c>
      <c r="P61" s="75">
        <f t="shared" si="14"/>
        <v>8.6270191431640679</v>
      </c>
      <c r="Q61" s="75">
        <f t="shared" si="15"/>
        <v>11.971125740046958</v>
      </c>
      <c r="R61" s="75">
        <f t="shared" si="16"/>
        <v>-1.1832570527137451</v>
      </c>
      <c r="S61" s="75">
        <f t="shared" si="17"/>
        <v>45.961756632330115</v>
      </c>
      <c r="U61" s="44">
        <f>'13c-beta'!Y63</f>
        <v>46.59295009310118</v>
      </c>
      <c r="W61" s="39">
        <f>'13c-beta'!N63/'13c-beta'!M63</f>
        <v>1.0136802575107295</v>
      </c>
      <c r="X61" s="39">
        <f t="shared" si="18"/>
        <v>0.99881744271988182</v>
      </c>
      <c r="Y61" s="39">
        <f t="shared" si="19"/>
        <v>1.0124815225424981</v>
      </c>
      <c r="Z61" s="39">
        <f>'13c-beta'!N63/'13c-beta'!E63</f>
        <v>0.96699932057424698</v>
      </c>
      <c r="AA61" s="39"/>
      <c r="AB61" s="39">
        <f>'13c-beta'!O63/'13c-beta'!Q63</f>
        <v>0.99969776898560292</v>
      </c>
      <c r="AC61" s="39">
        <f>'13c-beta'!Q63/'13c-beta'!L63</f>
        <v>0.99793445080154286</v>
      </c>
      <c r="AD61" s="39">
        <f t="shared" si="1"/>
        <v>1.0120430664496076</v>
      </c>
      <c r="AE61" s="39">
        <f t="shared" si="2"/>
        <v>0.99881744271988182</v>
      </c>
      <c r="AF61" s="39">
        <f t="shared" si="3"/>
        <v>1.0084534368070954</v>
      </c>
      <c r="AG61" s="39">
        <f>'13c-beta'!R63/'13c-beta'!S63</f>
        <v>1.0141412308948252</v>
      </c>
      <c r="AH61" s="39">
        <f>'13c-beta'!S63/'13c-beta'!E63</f>
        <v>0.97277002761821563</v>
      </c>
      <c r="AI61" s="39">
        <f>'13c-beta'!R63/'13c-beta'!E63</f>
        <v>0.98652619318633017</v>
      </c>
      <c r="AK61" s="75">
        <f t="shared" si="4"/>
        <v>13.587527544007095</v>
      </c>
      <c r="AL61" s="75">
        <f t="shared" si="5"/>
        <v>-1.1832570527137451</v>
      </c>
      <c r="AM61" s="75">
        <f t="shared" si="6"/>
        <v>12.404270491293316</v>
      </c>
      <c r="AN61" s="75">
        <f t="shared" si="7"/>
        <v>-33.55748614103684</v>
      </c>
      <c r="AO61" s="44"/>
      <c r="AP61" s="75">
        <f t="shared" si="8"/>
        <v>-0.30227669539448715</v>
      </c>
      <c r="AQ61" s="75">
        <f t="shared" si="20"/>
        <v>-2.0676853873117742</v>
      </c>
      <c r="AR61" s="75">
        <f t="shared" si="21"/>
        <v>11.971125740046958</v>
      </c>
      <c r="AS61" s="75">
        <f t="shared" si="22"/>
        <v>-1.1832570527137451</v>
      </c>
      <c r="AT61" s="75">
        <f t="shared" si="23"/>
        <v>8.4179066046269462</v>
      </c>
      <c r="AU61" s="75">
        <f t="shared" si="24"/>
        <v>14.042176431664966</v>
      </c>
      <c r="AV61" s="75">
        <f t="shared" si="25"/>
        <v>-27.607578670239398</v>
      </c>
      <c r="AW61" s="75">
        <f t="shared" si="26"/>
        <v>-13.565402238574583</v>
      </c>
    </row>
    <row r="62" spans="1:49" x14ac:dyDescent="0.2">
      <c r="A62" s="43">
        <f>'13c-beta'!A64</f>
        <v>118</v>
      </c>
      <c r="C62" s="39">
        <f>'13c-beta'!E64/'13c-beta'!H64</f>
        <v>1.0117772158232881</v>
      </c>
      <c r="D62" s="39">
        <f>'13c-beta'!H64/'13c-beta'!I64</f>
        <v>1.0045960915268539</v>
      </c>
      <c r="E62" s="39">
        <f>'13c-beta'!I64/'13c-beta'!J64</f>
        <v>0.99788596766247151</v>
      </c>
      <c r="F62" s="39">
        <f>'13c-beta'!J64/'13c-beta'!K64</f>
        <v>1.012323624360695</v>
      </c>
      <c r="G62" s="39">
        <f>'13c-beta'!K64/'13c-beta'!L64</f>
        <v>1.0085604536308761</v>
      </c>
      <c r="H62" s="39">
        <f>'13c-beta'!L64/'13c-beta'!M64</f>
        <v>1.0119389171679778</v>
      </c>
      <c r="I62" s="39">
        <f>'13c-beta'!M64/'13c-beta'!F64</f>
        <v>0.99877983398347225</v>
      </c>
      <c r="J62" s="39">
        <f>'13c-beta'!E64/'13c-beta'!F64</f>
        <v>1.0466528627682978</v>
      </c>
      <c r="L62" s="75">
        <f t="shared" si="10"/>
        <v>11.708404163257406</v>
      </c>
      <c r="M62" s="75">
        <f t="shared" si="11"/>
        <v>4.5855617497447652</v>
      </c>
      <c r="N62" s="75">
        <f t="shared" si="12"/>
        <v>-2.1162700581893308</v>
      </c>
      <c r="O62" s="75">
        <f t="shared" si="13"/>
        <v>12.248306662018502</v>
      </c>
      <c r="P62" s="75">
        <f t="shared" si="14"/>
        <v>8.5240207215285917</v>
      </c>
      <c r="Q62" s="75">
        <f t="shared" si="15"/>
        <v>11.868210513958234</v>
      </c>
      <c r="R62" s="75">
        <f t="shared" si="16"/>
        <v>-1.2209110251661666</v>
      </c>
      <c r="S62" s="75">
        <f t="shared" si="17"/>
        <v>45.597322727152083</v>
      </c>
      <c r="U62" s="44">
        <f>'13c-beta'!Y64</f>
        <v>46.232049511275477</v>
      </c>
      <c r="W62" s="39">
        <f>'13c-beta'!N64/'13c-beta'!M64</f>
        <v>1.0135863026376677</v>
      </c>
      <c r="X62" s="39">
        <f t="shared" si="18"/>
        <v>0.99877983398347225</v>
      </c>
      <c r="Y62" s="39">
        <f t="shared" si="19"/>
        <v>1.0123495590763711</v>
      </c>
      <c r="Z62" s="39">
        <f>'13c-beta'!N64/'13c-beta'!E64</f>
        <v>0.96722571072781705</v>
      </c>
      <c r="AA62" s="39"/>
      <c r="AB62" s="39">
        <f>'13c-beta'!O64/'13c-beta'!Q64</f>
        <v>0.99970673411781963</v>
      </c>
      <c r="AC62" s="39">
        <f>'13c-beta'!Q64/'13c-beta'!L64</f>
        <v>0.9979513444302176</v>
      </c>
      <c r="AD62" s="39">
        <f t="shared" si="1"/>
        <v>1.0119389171679778</v>
      </c>
      <c r="AE62" s="39">
        <f t="shared" si="2"/>
        <v>0.99877983398347225</v>
      </c>
      <c r="AF62" s="39">
        <f t="shared" si="3"/>
        <v>1.0083378011129391</v>
      </c>
      <c r="AG62" s="39">
        <f>'13c-beta'!R64/'13c-beta'!S64</f>
        <v>1.0140435923273148</v>
      </c>
      <c r="AH62" s="39">
        <f>'13c-beta'!S64/'13c-beta'!E64</f>
        <v>0.97286914129772406</v>
      </c>
      <c r="AI62" s="39">
        <f>'13c-beta'!R64/'13c-beta'!E64</f>
        <v>0.98653171890593405</v>
      </c>
      <c r="AK62" s="75">
        <f t="shared" si="4"/>
        <v>13.494836355807115</v>
      </c>
      <c r="AL62" s="75">
        <f t="shared" si="5"/>
        <v>-1.2209110251661666</v>
      </c>
      <c r="AM62" s="75">
        <f t="shared" si="6"/>
        <v>12.273925330640887</v>
      </c>
      <c r="AN62" s="75">
        <f t="shared" si="7"/>
        <v>-33.323397396511112</v>
      </c>
      <c r="AO62" s="44"/>
      <c r="AP62" s="75">
        <f t="shared" si="8"/>
        <v>-0.29330889302847857</v>
      </c>
      <c r="AQ62" s="75">
        <f t="shared" si="20"/>
        <v>-2.0507569350771786</v>
      </c>
      <c r="AR62" s="75">
        <f t="shared" si="21"/>
        <v>11.868210513958234</v>
      </c>
      <c r="AS62" s="75">
        <f t="shared" si="22"/>
        <v>-1.2209110251661666</v>
      </c>
      <c r="AT62" s="75">
        <f t="shared" si="23"/>
        <v>8.3032336606862884</v>
      </c>
      <c r="AU62" s="75">
        <f t="shared" si="24"/>
        <v>13.945894705790744</v>
      </c>
      <c r="AV62" s="75">
        <f t="shared" si="25"/>
        <v>-27.505695771110272</v>
      </c>
      <c r="AW62" s="75">
        <f t="shared" si="26"/>
        <v>-13.559801065319574</v>
      </c>
    </row>
    <row r="63" spans="1:49" x14ac:dyDescent="0.2">
      <c r="A63" s="43">
        <f>'13c-beta'!A65</f>
        <v>120</v>
      </c>
      <c r="C63" s="39">
        <f>'13c-beta'!E65/'13c-beta'!H65</f>
        <v>1.0117426105620893</v>
      </c>
      <c r="D63" s="39">
        <f>'13c-beta'!H65/'13c-beta'!I65</f>
        <v>1.004572978994843</v>
      </c>
      <c r="E63" s="39">
        <f>'13c-beta'!I65/'13c-beta'!J65</f>
        <v>0.99790209790209794</v>
      </c>
      <c r="F63" s="39">
        <f>'13c-beta'!J65/'13c-beta'!K65</f>
        <v>1.0122423791416721</v>
      </c>
      <c r="G63" s="39">
        <f>'13c-beta'!K65/'13c-beta'!L65</f>
        <v>1.008456350041641</v>
      </c>
      <c r="H63" s="39">
        <f>'13c-beta'!L65/'13c-beta'!M65</f>
        <v>1.0118439085824351</v>
      </c>
      <c r="I63" s="39">
        <f>'13c-beta'!M65/'13c-beta'!F65</f>
        <v>0.99874218489881983</v>
      </c>
      <c r="J63" s="39">
        <f>'13c-beta'!E65/'13c-beta'!F65</f>
        <v>1.0462801968110689</v>
      </c>
      <c r="L63" s="75">
        <f t="shared" si="10"/>
        <v>11.674201126794951</v>
      </c>
      <c r="M63" s="75">
        <f t="shared" si="11"/>
        <v>4.5625546943893447</v>
      </c>
      <c r="N63" s="75">
        <f t="shared" si="12"/>
        <v>-2.1001057771165095</v>
      </c>
      <c r="O63" s="75">
        <f t="shared" si="13"/>
        <v>12.168047269214387</v>
      </c>
      <c r="P63" s="75">
        <f t="shared" si="14"/>
        <v>8.4207954145921686</v>
      </c>
      <c r="Q63" s="75">
        <f t="shared" si="15"/>
        <v>11.774318437789196</v>
      </c>
      <c r="R63" s="75">
        <f t="shared" si="16"/>
        <v>-1.258606814550205</v>
      </c>
      <c r="S63" s="75">
        <f t="shared" si="17"/>
        <v>45.241204351113517</v>
      </c>
      <c r="U63" s="44">
        <f>'13c-beta'!Y65</f>
        <v>45.875387414321473</v>
      </c>
      <c r="W63" s="39">
        <f>'13c-beta'!N65/'13c-beta'!M65</f>
        <v>1.0134922398785049</v>
      </c>
      <c r="X63" s="39">
        <f t="shared" si="18"/>
        <v>0.99874218489881983</v>
      </c>
      <c r="Y63" s="39">
        <f t="shared" si="19"/>
        <v>1.0122174540342568</v>
      </c>
      <c r="Z63" s="39">
        <f>'13c-beta'!N65/'13c-beta'!E65</f>
        <v>0.96744395728732047</v>
      </c>
      <c r="AA63" s="39"/>
      <c r="AB63" s="39">
        <f>'13c-beta'!O65/'13c-beta'!Q65</f>
        <v>0.99969737541954773</v>
      </c>
      <c r="AC63" s="39">
        <f>'13c-beta'!Q65/'13c-beta'!L65</f>
        <v>0.99797743142943429</v>
      </c>
      <c r="AD63" s="39">
        <f t="shared" si="1"/>
        <v>1.0118439085824351</v>
      </c>
      <c r="AE63" s="39">
        <f t="shared" si="2"/>
        <v>0.99874218489881983</v>
      </c>
      <c r="AF63" s="39">
        <f t="shared" si="3"/>
        <v>1.0082220413599199</v>
      </c>
      <c r="AG63" s="39">
        <f>'13c-beta'!R65/'13c-beta'!S65</f>
        <v>1.0139272476197398</v>
      </c>
      <c r="AH63" s="39">
        <f>'13c-beta'!S65/'13c-beta'!E65</f>
        <v>0.97298635174315806</v>
      </c>
      <c r="AI63" s="39">
        <f>'13c-beta'!R65/'13c-beta'!E65</f>
        <v>0.98653737359451232</v>
      </c>
      <c r="AK63" s="75">
        <f t="shared" si="4"/>
        <v>13.402030125306002</v>
      </c>
      <c r="AL63" s="75">
        <f t="shared" si="5"/>
        <v>-1.258606814550205</v>
      </c>
      <c r="AM63" s="75">
        <f t="shared" si="6"/>
        <v>12.143423310755781</v>
      </c>
      <c r="AN63" s="75">
        <f t="shared" si="7"/>
        <v>-33.097781040357553</v>
      </c>
      <c r="AO63" s="44"/>
      <c r="AP63" s="75">
        <f t="shared" si="8"/>
        <v>-0.30267038051099998</v>
      </c>
      <c r="AQ63" s="75">
        <f t="shared" si="20"/>
        <v>-2.0246167245308979</v>
      </c>
      <c r="AR63" s="75">
        <f t="shared" si="21"/>
        <v>11.774318437789196</v>
      </c>
      <c r="AS63" s="75">
        <f t="shared" si="22"/>
        <v>-1.258606814550205</v>
      </c>
      <c r="AT63" s="75">
        <f t="shared" si="23"/>
        <v>8.1884245181969177</v>
      </c>
      <c r="AU63" s="75">
        <f t="shared" si="24"/>
        <v>13.831154685460261</v>
      </c>
      <c r="AV63" s="75">
        <f t="shared" si="25"/>
        <v>-27.385223879960133</v>
      </c>
      <c r="AW63" s="75">
        <f t="shared" si="26"/>
        <v>-13.554069194499865</v>
      </c>
    </row>
    <row r="64" spans="1:49" x14ac:dyDescent="0.2">
      <c r="A64" s="43">
        <f>'13c-beta'!A66</f>
        <v>122</v>
      </c>
      <c r="C64" s="39">
        <f>'13c-beta'!E66/'13c-beta'!H66</f>
        <v>1.0117167919799499</v>
      </c>
      <c r="D64" s="39">
        <f>'13c-beta'!H66/'13c-beta'!I66</f>
        <v>1.0045588195624611</v>
      </c>
      <c r="E64" s="39">
        <f>'13c-beta'!I66/'13c-beta'!J66</f>
        <v>0.99791825564179648</v>
      </c>
      <c r="F64" s="39">
        <f>'13c-beta'!J66/'13c-beta'!K66</f>
        <v>1.012151815960838</v>
      </c>
      <c r="G64" s="39">
        <f>'13c-beta'!K66/'13c-beta'!L66</f>
        <v>1.0083520307706397</v>
      </c>
      <c r="H64" s="39">
        <f>'13c-beta'!L66/'13c-beta'!M66</f>
        <v>1.0117486819794861</v>
      </c>
      <c r="I64" s="39">
        <f>'13c-beta'!M66/'13c-beta'!F66</f>
        <v>0.99870450738893457</v>
      </c>
      <c r="J64" s="39">
        <f>'13c-beta'!E66/'13c-beta'!F66</f>
        <v>1.0459159595436165</v>
      </c>
      <c r="L64" s="75">
        <f t="shared" si="10"/>
        <v>11.648681877821323</v>
      </c>
      <c r="M64" s="75">
        <f t="shared" si="11"/>
        <v>4.548459618703097</v>
      </c>
      <c r="N64" s="75">
        <f t="shared" si="12"/>
        <v>-2.0839141998834148</v>
      </c>
      <c r="O64" s="75">
        <f t="shared" si="13"/>
        <v>12.07857538561225</v>
      </c>
      <c r="P64" s="75">
        <f t="shared" si="14"/>
        <v>8.3173455558085436</v>
      </c>
      <c r="Q64" s="75">
        <f t="shared" si="15"/>
        <v>11.680202059360594</v>
      </c>
      <c r="R64" s="75">
        <f t="shared" si="16"/>
        <v>-1.2963324870652235</v>
      </c>
      <c r="S64" s="75">
        <f t="shared" si="17"/>
        <v>44.893017810357378</v>
      </c>
      <c r="U64" s="44">
        <f>'13c-beta'!Y66</f>
        <v>45.522894398933111</v>
      </c>
      <c r="W64" s="39">
        <f>'13c-beta'!N66/'13c-beta'!M66</f>
        <v>1.0133979449072059</v>
      </c>
      <c r="X64" s="39">
        <f t="shared" si="18"/>
        <v>0.99870450738893457</v>
      </c>
      <c r="Y64" s="39">
        <f t="shared" si="19"/>
        <v>1.0120850953575098</v>
      </c>
      <c r="Z64" s="39">
        <f>'13c-beta'!N66/'13c-beta'!E66</f>
        <v>0.96765431880313912</v>
      </c>
      <c r="AA64" s="39"/>
      <c r="AB64" s="39">
        <f>'13c-beta'!O66/'13c-beta'!Q66</f>
        <v>0.99970635736308899</v>
      </c>
      <c r="AC64" s="39">
        <f>'13c-beta'!Q66/'13c-beta'!L66</f>
        <v>0.9979944136636294</v>
      </c>
      <c r="AD64" s="39">
        <f t="shared" si="1"/>
        <v>1.0117486819794861</v>
      </c>
      <c r="AE64" s="39">
        <f t="shared" si="2"/>
        <v>0.99870450738893457</v>
      </c>
      <c r="AF64" s="39">
        <f t="shared" si="3"/>
        <v>1.0081153358564592</v>
      </c>
      <c r="AG64" s="39">
        <f>'13c-beta'!R66/'13c-beta'!S66</f>
        <v>1.0138198150690536</v>
      </c>
      <c r="AH64" s="39">
        <f>'13c-beta'!S66/'13c-beta'!E66</f>
        <v>0.97308655300851987</v>
      </c>
      <c r="AI64" s="39">
        <f>'13c-beta'!R66/'13c-beta'!E66</f>
        <v>0.98653442921728052</v>
      </c>
      <c r="AK64" s="75">
        <f t="shared" si="4"/>
        <v>13.308986138932386</v>
      </c>
      <c r="AL64" s="75">
        <f t="shared" si="5"/>
        <v>-1.2963324870652235</v>
      </c>
      <c r="AM64" s="75">
        <f t="shared" si="6"/>
        <v>12.012653651867213</v>
      </c>
      <c r="AN64" s="75">
        <f t="shared" si="7"/>
        <v>-32.880364158490124</v>
      </c>
      <c r="AO64" s="44"/>
      <c r="AP64" s="75">
        <f t="shared" si="8"/>
        <v>-0.29368575835184846</v>
      </c>
      <c r="AQ64" s="75">
        <f t="shared" si="20"/>
        <v>-2.0076002177727834</v>
      </c>
      <c r="AR64" s="75">
        <f t="shared" si="21"/>
        <v>11.680202059360594</v>
      </c>
      <c r="AS64" s="75">
        <f t="shared" si="22"/>
        <v>-1.2963324870652235</v>
      </c>
      <c r="AT64" s="75">
        <f t="shared" si="23"/>
        <v>8.0825835961706396</v>
      </c>
      <c r="AU64" s="75">
        <f t="shared" si="24"/>
        <v>13.725192208420049</v>
      </c>
      <c r="AV64" s="75">
        <f t="shared" si="25"/>
        <v>-27.282245964584302</v>
      </c>
      <c r="AW64" s="75">
        <f t="shared" si="26"/>
        <v>-13.557053756164184</v>
      </c>
    </row>
    <row r="65" spans="1:49" x14ac:dyDescent="0.2">
      <c r="A65" s="43">
        <f>'13c-beta'!A67</f>
        <v>124</v>
      </c>
      <c r="C65" s="39">
        <f>'13c-beta'!E67/'13c-beta'!H67</f>
        <v>1.011672803174859</v>
      </c>
      <c r="D65" s="39">
        <f>'13c-beta'!H67/'13c-beta'!I67</f>
        <v>1.004544554633646</v>
      </c>
      <c r="E65" s="39">
        <f>'13c-beta'!I67/'13c-beta'!J67</f>
        <v>0.9979344780515842</v>
      </c>
      <c r="F65" s="39">
        <f>'13c-beta'!J67/'13c-beta'!K67</f>
        <v>1.0120700937977167</v>
      </c>
      <c r="G65" s="39">
        <f>'13c-beta'!K67/'13c-beta'!L67</f>
        <v>1.0082474982588616</v>
      </c>
      <c r="H65" s="39">
        <f>'13c-beta'!L67/'13c-beta'!M67</f>
        <v>1.011653239637702</v>
      </c>
      <c r="I65" s="39">
        <f>'13c-beta'!M67/'13c-beta'!F67</f>
        <v>0.99866680245530559</v>
      </c>
      <c r="J65" s="39">
        <f>'13c-beta'!E67/'13c-beta'!F67</f>
        <v>1.0455416577941137</v>
      </c>
      <c r="L65" s="75">
        <f t="shared" si="10"/>
        <v>11.605201566166862</v>
      </c>
      <c r="M65" s="75">
        <f t="shared" si="11"/>
        <v>4.5342593251806056</v>
      </c>
      <c r="N65" s="75">
        <f t="shared" si="12"/>
        <v>-2.067658080868009</v>
      </c>
      <c r="O65" s="75">
        <f t="shared" si="13"/>
        <v>11.997831112692639</v>
      </c>
      <c r="P65" s="75">
        <f t="shared" si="14"/>
        <v>8.2136734976066421</v>
      </c>
      <c r="Q65" s="75">
        <f t="shared" si="15"/>
        <v>11.585863568490181</v>
      </c>
      <c r="R65" s="75">
        <f t="shared" si="16"/>
        <v>-1.3340870432137228</v>
      </c>
      <c r="S65" s="75">
        <f t="shared" si="17"/>
        <v>44.53508394605516</v>
      </c>
      <c r="U65" s="44">
        <f>'13c-beta'!Y67</f>
        <v>45.174502624954023</v>
      </c>
      <c r="W65" s="39">
        <f>'13c-beta'!N67/'13c-beta'!M67</f>
        <v>1.0133034199523487</v>
      </c>
      <c r="X65" s="39">
        <f t="shared" si="18"/>
        <v>0.99866680245530559</v>
      </c>
      <c r="Y65" s="39">
        <f t="shared" si="19"/>
        <v>1.0119524863208378</v>
      </c>
      <c r="Z65" s="39">
        <f>'13c-beta'!N67/'13c-beta'!E67</f>
        <v>0.96787390418843544</v>
      </c>
      <c r="AA65" s="39"/>
      <c r="AB65" s="39">
        <f>'13c-beta'!O67/'13c-beta'!Q67</f>
        <v>0.99970617132048456</v>
      </c>
      <c r="AC65" s="39">
        <f>'13c-beta'!Q67/'13c-beta'!L67</f>
        <v>0.99801143653091895</v>
      </c>
      <c r="AD65" s="39">
        <f t="shared" si="1"/>
        <v>1.011653239637702</v>
      </c>
      <c r="AE65" s="39">
        <f t="shared" si="2"/>
        <v>0.99866680245530559</v>
      </c>
      <c r="AF65" s="39">
        <f t="shared" si="3"/>
        <v>1.0079991852681676</v>
      </c>
      <c r="AG65" s="39">
        <f>'13c-beta'!R67/'13c-beta'!S67</f>
        <v>1.0137120915716589</v>
      </c>
      <c r="AH65" s="39">
        <f>'13c-beta'!S67/'13c-beta'!E67</f>
        <v>0.97319578499955728</v>
      </c>
      <c r="AI65" s="39">
        <f>'13c-beta'!R67/'13c-beta'!E67</f>
        <v>0.98654033472062352</v>
      </c>
      <c r="AK65" s="75">
        <f t="shared" si="4"/>
        <v>13.215706530436867</v>
      </c>
      <c r="AL65" s="75">
        <f t="shared" si="5"/>
        <v>-1.3340870432137228</v>
      </c>
      <c r="AM65" s="75">
        <f t="shared" si="6"/>
        <v>11.88161948722311</v>
      </c>
      <c r="AN65" s="75">
        <f t="shared" si="7"/>
        <v>-32.653464458831898</v>
      </c>
      <c r="AO65" s="44"/>
      <c r="AP65" s="75">
        <f t="shared" si="8"/>
        <v>-0.29387185561968504</v>
      </c>
      <c r="AQ65" s="75">
        <f t="shared" si="20"/>
        <v>-1.9905432865134844</v>
      </c>
      <c r="AR65" s="75">
        <f t="shared" si="21"/>
        <v>11.585863568490181</v>
      </c>
      <c r="AS65" s="75">
        <f t="shared" si="22"/>
        <v>-1.3340870432137228</v>
      </c>
      <c r="AT65" s="75">
        <f t="shared" si="23"/>
        <v>7.9673613831434453</v>
      </c>
      <c r="AU65" s="75">
        <f t="shared" si="24"/>
        <v>13.618931490999744</v>
      </c>
      <c r="AV65" s="75">
        <f t="shared" si="25"/>
        <v>-27.169999155353235</v>
      </c>
      <c r="AW65" s="75">
        <f t="shared" si="26"/>
        <v>-13.551067664353614</v>
      </c>
    </row>
    <row r="66" spans="1:49" x14ac:dyDescent="0.2">
      <c r="A66" s="43">
        <f>'13c-beta'!A68</f>
        <v>126</v>
      </c>
      <c r="C66" s="39">
        <f>'13c-beta'!E68/'13c-beta'!H68</f>
        <v>1.0116466727634623</v>
      </c>
      <c r="D66" s="39">
        <f>'13c-beta'!H68/'13c-beta'!I68</f>
        <v>1.0045212191080048</v>
      </c>
      <c r="E66" s="39">
        <f>'13c-beta'!I68/'13c-beta'!J68</f>
        <v>0.99795074600035949</v>
      </c>
      <c r="F66" s="39">
        <f>'13c-beta'!J68/'13c-beta'!K68</f>
        <v>1.0119881392006693</v>
      </c>
      <c r="G66" s="39">
        <f>'13c-beta'!K68/'13c-beta'!L68</f>
        <v>1.00814275496543</v>
      </c>
      <c r="H66" s="39">
        <f>'13c-beta'!L68/'13c-beta'!M68</f>
        <v>1.0115669668945431</v>
      </c>
      <c r="I66" s="39">
        <f>'13c-beta'!M68/'13c-beta'!F68</f>
        <v>0.99861980806995443</v>
      </c>
      <c r="J66" s="39">
        <f>'13c-beta'!E68/'13c-beta'!F68</f>
        <v>1.0451758123680017</v>
      </c>
      <c r="L66" s="75">
        <f t="shared" si="10"/>
        <v>11.579372317045454</v>
      </c>
      <c r="M66" s="75">
        <f t="shared" si="11"/>
        <v>4.5110290995232898</v>
      </c>
      <c r="N66" s="75">
        <f t="shared" si="12"/>
        <v>-2.0513565936085074</v>
      </c>
      <c r="O66" s="75">
        <f t="shared" si="13"/>
        <v>11.916850639150839</v>
      </c>
      <c r="P66" s="75">
        <f t="shared" si="14"/>
        <v>8.1097816112435748</v>
      </c>
      <c r="Q66" s="75">
        <f t="shared" si="15"/>
        <v>11.500580965110949</v>
      </c>
      <c r="R66" s="75">
        <f t="shared" si="16"/>
        <v>-1.3811452722252073</v>
      </c>
      <c r="S66" s="75">
        <f t="shared" si="17"/>
        <v>44.185112766240366</v>
      </c>
      <c r="U66" s="44">
        <f>'13c-beta'!Y68</f>
        <v>44.830145767203376</v>
      </c>
      <c r="W66" s="39">
        <f>'13c-beta'!N68/'13c-beta'!M68</f>
        <v>1.0132180656172605</v>
      </c>
      <c r="X66" s="39">
        <f t="shared" si="18"/>
        <v>0.99861980806995443</v>
      </c>
      <c r="Y66" s="39">
        <f t="shared" si="19"/>
        <v>1.0118196302197191</v>
      </c>
      <c r="Z66" s="39">
        <f>'13c-beta'!N68/'13c-beta'!E68</f>
        <v>0.96808557780082061</v>
      </c>
      <c r="AA66" s="39"/>
      <c r="AB66" s="39">
        <f>'13c-beta'!O68/'13c-beta'!Q68</f>
        <v>0.99970598774336417</v>
      </c>
      <c r="AC66" s="39">
        <f>'13c-beta'!Q68/'13c-beta'!L68</f>
        <v>0.99802849964237894</v>
      </c>
      <c r="AD66" s="39">
        <f t="shared" si="1"/>
        <v>1.0115669668945431</v>
      </c>
      <c r="AE66" s="39">
        <f t="shared" si="2"/>
        <v>0.99861980806995443</v>
      </c>
      <c r="AF66" s="39">
        <f t="shared" si="3"/>
        <v>1.0078828411575087</v>
      </c>
      <c r="AG66" s="39">
        <f>'13c-beta'!R68/'13c-beta'!S68</f>
        <v>1.0136131852121655</v>
      </c>
      <c r="AH66" s="39">
        <f>'13c-beta'!S68/'13c-beta'!E68</f>
        <v>0.97329681919296662</v>
      </c>
      <c r="AI66" s="39">
        <f>'13c-beta'!R68/'13c-beta'!E68</f>
        <v>0.98654648905905185</v>
      </c>
      <c r="AK66" s="75">
        <f t="shared" si="4"/>
        <v>13.131469244282703</v>
      </c>
      <c r="AL66" s="75">
        <f t="shared" si="5"/>
        <v>-1.3811452722252073</v>
      </c>
      <c r="AM66" s="75">
        <f t="shared" si="6"/>
        <v>11.750323972057458</v>
      </c>
      <c r="AN66" s="75">
        <f t="shared" si="7"/>
        <v>-32.434788794183007</v>
      </c>
      <c r="AO66" s="44"/>
      <c r="AP66" s="75">
        <f t="shared" si="8"/>
        <v>-0.2940554867130159</v>
      </c>
      <c r="AQ66" s="75">
        <f t="shared" si="20"/>
        <v>-1.973446322518746</v>
      </c>
      <c r="AR66" s="75">
        <f t="shared" si="21"/>
        <v>11.500580965110949</v>
      </c>
      <c r="AS66" s="75">
        <f t="shared" si="22"/>
        <v>-1.3811452722252073</v>
      </c>
      <c r="AT66" s="75">
        <f t="shared" si="23"/>
        <v>7.8519338836539783</v>
      </c>
      <c r="AU66" s="75">
        <f t="shared" si="24"/>
        <v>13.521358239480119</v>
      </c>
      <c r="AV66" s="75">
        <f t="shared" si="25"/>
        <v>-27.066187619380827</v>
      </c>
      <c r="AW66" s="75">
        <f t="shared" si="26"/>
        <v>-13.544829379900877</v>
      </c>
    </row>
    <row r="67" spans="1:49" x14ac:dyDescent="0.2">
      <c r="A67" s="43">
        <f>'13c-beta'!A69</f>
        <v>128</v>
      </c>
      <c r="C67" s="39">
        <f>'13c-beta'!E69/'13c-beta'!H69</f>
        <v>1.0116113169961325</v>
      </c>
      <c r="D67" s="39">
        <f>'13c-beta'!H69/'13c-beta'!I69</f>
        <v>1.00450681881687</v>
      </c>
      <c r="E67" s="39">
        <f>'13c-beta'!I69/'13c-beta'!J69</f>
        <v>0.99796705916217632</v>
      </c>
      <c r="F67" s="39">
        <f>'13c-beta'!J69/'13c-beta'!K69</f>
        <v>1.0119059538871846</v>
      </c>
      <c r="G67" s="39">
        <f>'13c-beta'!K69/'13c-beta'!L69</f>
        <v>1.0080470527783896</v>
      </c>
      <c r="H67" s="39">
        <f>'13c-beta'!L69/'13c-beta'!M69</f>
        <v>1.0114618233115851</v>
      </c>
      <c r="I67" s="39">
        <f>'13c-beta'!M69/'13c-beta'!F69</f>
        <v>0.99860055607043563</v>
      </c>
      <c r="J67" s="39">
        <f>'13c-beta'!E69/'13c-beta'!F69</f>
        <v>1.0448285449490269</v>
      </c>
      <c r="L67" s="75">
        <f t="shared" si="10"/>
        <v>11.544422975426764</v>
      </c>
      <c r="M67" s="75">
        <f t="shared" si="11"/>
        <v>4.4966935194683844</v>
      </c>
      <c r="N67" s="75">
        <f t="shared" si="12"/>
        <v>-2.0350100669379239</v>
      </c>
      <c r="O67" s="75">
        <f t="shared" si="13"/>
        <v>11.835635605409148</v>
      </c>
      <c r="P67" s="75">
        <f t="shared" si="14"/>
        <v>8.014847903370665</v>
      </c>
      <c r="Q67" s="75">
        <f t="shared" si="15"/>
        <v>11.396634265428096</v>
      </c>
      <c r="R67" s="75">
        <f t="shared" si="16"/>
        <v>-1.4004240657575187</v>
      </c>
      <c r="S67" s="75">
        <f t="shared" si="17"/>
        <v>43.85280013640795</v>
      </c>
      <c r="U67" s="44">
        <f>'13c-beta'!Y69</f>
        <v>44.489758969253742</v>
      </c>
      <c r="W67" s="39">
        <f>'13c-beta'!N69/'13c-beta'!M69</f>
        <v>1.0131230916296208</v>
      </c>
      <c r="X67" s="39">
        <f t="shared" si="18"/>
        <v>0.99860055607043563</v>
      </c>
      <c r="Y67" s="39">
        <f t="shared" si="19"/>
        <v>1.0117052826691382</v>
      </c>
      <c r="Z67" s="39">
        <f>'13c-beta'!N69/'13c-beta'!E69</f>
        <v>0.96829789687502787</v>
      </c>
      <c r="AA67" s="39"/>
      <c r="AB67" s="39">
        <f>'13c-beta'!O69/'13c-beta'!Q69</f>
        <v>0.99971499756368887</v>
      </c>
      <c r="AC67" s="39">
        <f>'13c-beta'!Q69/'13c-beta'!L69</f>
        <v>0.99804558467297955</v>
      </c>
      <c r="AD67" s="39">
        <f t="shared" ref="AD67:AD130" si="27">H67</f>
        <v>1.0114618233115851</v>
      </c>
      <c r="AE67" s="39">
        <f t="shared" ref="AE67:AE130" si="28">I67</f>
        <v>0.99860055607043563</v>
      </c>
      <c r="AF67" s="39">
        <f t="shared" ref="AF67:AF130" si="29">PRODUCT(AB67:AE67)</f>
        <v>1.0077849860982391</v>
      </c>
      <c r="AG67" s="39">
        <f>'13c-beta'!R69/'13c-beta'!S69</f>
        <v>1.0135048934735462</v>
      </c>
      <c r="AH67" s="39">
        <f>'13c-beta'!S69/'13c-beta'!E69</f>
        <v>0.97339826321438394</v>
      </c>
      <c r="AI67" s="39">
        <f>'13c-beta'!R69/'13c-beta'!E69</f>
        <v>0.98654390306642903</v>
      </c>
      <c r="AK67" s="75">
        <f t="shared" ref="AK67:AK130" si="30">1000*LN(W67)</f>
        <v>13.037729858523718</v>
      </c>
      <c r="AL67" s="75">
        <f t="shared" ref="AL67:AL130" si="31">1000*LN(X67)</f>
        <v>-1.4004240657575187</v>
      </c>
      <c r="AM67" s="75">
        <f t="shared" ref="AM67:AM130" si="32">1000*LN(Y67)</f>
        <v>11.637305792766156</v>
      </c>
      <c r="AN67" s="75">
        <f t="shared" ref="AN67:AN130" si="33">1000*LN(Z67)</f>
        <v>-32.215494343641708</v>
      </c>
      <c r="AO67" s="44"/>
      <c r="AP67" s="75">
        <f t="shared" ref="AP67:AP130" si="34">1000*LN(AB67)</f>
        <v>-0.28504305722370687</v>
      </c>
      <c r="AQ67" s="75">
        <f t="shared" si="20"/>
        <v>-1.956327688761339</v>
      </c>
      <c r="AR67" s="75">
        <f t="shared" si="21"/>
        <v>11.396634265428096</v>
      </c>
      <c r="AS67" s="75">
        <f t="shared" si="22"/>
        <v>-1.4004240657575187</v>
      </c>
      <c r="AT67" s="75">
        <f t="shared" si="23"/>
        <v>7.7548394536855971</v>
      </c>
      <c r="AU67" s="75">
        <f t="shared" si="24"/>
        <v>13.414515189871004</v>
      </c>
      <c r="AV67" s="75">
        <f t="shared" si="25"/>
        <v>-26.961965830949843</v>
      </c>
      <c r="AW67" s="75">
        <f t="shared" si="26"/>
        <v>-13.547450641078914</v>
      </c>
    </row>
    <row r="68" spans="1:49" x14ac:dyDescent="0.2">
      <c r="A68" s="43">
        <f>'13c-beta'!A70</f>
        <v>130</v>
      </c>
      <c r="C68" s="39">
        <f>'13c-beta'!E70/'13c-beta'!H70</f>
        <v>1.0115757994845223</v>
      </c>
      <c r="D68" s="39">
        <f>'13c-beta'!H70/'13c-beta'!I70</f>
        <v>1.0044832936422023</v>
      </c>
      <c r="E68" s="39">
        <f>'13c-beta'!I70/'13c-beta'!J70</f>
        <v>0.99798343536190126</v>
      </c>
      <c r="F68" s="39">
        <f>'13c-beta'!J70/'13c-beta'!K70</f>
        <v>1.0118326486368316</v>
      </c>
      <c r="G68" s="39">
        <f>'13c-beta'!K70/'13c-beta'!L70</f>
        <v>1.0079511545700774</v>
      </c>
      <c r="H68" s="39">
        <f>'13c-beta'!L70/'13c-beta'!M70</f>
        <v>1.0113752437552235</v>
      </c>
      <c r="I68" s="39">
        <f>'13c-beta'!M70/'13c-beta'!F70</f>
        <v>0.99855349294364182</v>
      </c>
      <c r="J68" s="39">
        <f>'13c-beta'!E70/'13c-beta'!F70</f>
        <v>1.0444708195018824</v>
      </c>
      <c r="L68" s="75">
        <f t="shared" ref="L68:L131" si="35">1000*LN(C68)</f>
        <v>11.509312518935058</v>
      </c>
      <c r="M68" s="75">
        <f t="shared" ref="M68:M131" si="36">1000*LN(D68)</f>
        <v>4.4732736185710946</v>
      </c>
      <c r="N68" s="75">
        <f t="shared" ref="N68:N131" si="37">1000*LN(E68)</f>
        <v>-2.0186006421849161</v>
      </c>
      <c r="O68" s="75">
        <f t="shared" ref="O68:O131" si="38">1000*LN(F68)</f>
        <v>11.763190230998029</v>
      </c>
      <c r="P68" s="75">
        <f t="shared" ref="P68:P131" si="39">1000*LN(G68)</f>
        <v>7.9197107072810029</v>
      </c>
      <c r="Q68" s="75">
        <f t="shared" ref="Q68:Q131" si="40">1000*LN(H68)</f>
        <v>11.311032159530351</v>
      </c>
      <c r="R68" s="75">
        <f t="shared" ref="R68:R131" si="41">1000*LN(I68)</f>
        <v>-1.4475542576681091</v>
      </c>
      <c r="S68" s="75">
        <f t="shared" ref="S68:S131" si="42">1000*LN(J68)</f>
        <v>43.510364335462619</v>
      </c>
      <c r="U68" s="44">
        <f>'13c-beta'!Y70</f>
        <v>44.153278799063571</v>
      </c>
      <c r="W68" s="39">
        <f>'13c-beta'!N70/'13c-beta'!M70</f>
        <v>1.0130374222304763</v>
      </c>
      <c r="X68" s="39">
        <f t="shared" ref="X68:X131" si="43">I68</f>
        <v>0.99855349294364182</v>
      </c>
      <c r="Y68" s="39">
        <f t="shared" ref="Y68:Y131" si="44">X68*W68</f>
        <v>1.011572056450865</v>
      </c>
      <c r="Z68" s="39">
        <f>'13c-beta'!N70/'13c-beta'!E70</f>
        <v>0.96850197972337138</v>
      </c>
      <c r="AA68" s="39"/>
      <c r="AB68" s="39">
        <f>'13c-beta'!O70/'13c-beta'!Q70</f>
        <v>0.99970562531622276</v>
      </c>
      <c r="AC68" s="39">
        <f>'13c-beta'!Q70/'13c-beta'!L70</f>
        <v>0.99807189092411519</v>
      </c>
      <c r="AD68" s="39">
        <f t="shared" si="27"/>
        <v>1.0113752437552235</v>
      </c>
      <c r="AE68" s="39">
        <f t="shared" si="28"/>
        <v>0.99855349294364182</v>
      </c>
      <c r="AF68" s="39">
        <f t="shared" si="29"/>
        <v>1.0076683418949242</v>
      </c>
      <c r="AG68" s="39">
        <f>'13c-beta'!R70/'13c-beta'!S70</f>
        <v>1.0133961954440167</v>
      </c>
      <c r="AH68" s="39">
        <f>'13c-beta'!S70/'13c-beta'!E70</f>
        <v>0.97350899309316252</v>
      </c>
      <c r="AI68" s="39">
        <f>'13c-beta'!R70/'13c-beta'!E70</f>
        <v>0.98655030983114644</v>
      </c>
      <c r="AK68" s="75">
        <f t="shared" si="30"/>
        <v>12.95316656888356</v>
      </c>
      <c r="AL68" s="75">
        <f t="shared" si="31"/>
        <v>-1.4475542576681091</v>
      </c>
      <c r="AM68" s="75">
        <f t="shared" si="32"/>
        <v>11.505612311215422</v>
      </c>
      <c r="AN68" s="75">
        <f t="shared" si="33"/>
        <v>-32.004752024247054</v>
      </c>
      <c r="AO68" s="44"/>
      <c r="AP68" s="75">
        <f t="shared" si="34"/>
        <v>-0.29441802050950089</v>
      </c>
      <c r="AQ68" s="75">
        <f t="shared" ref="AQ68:AQ131" si="45">1000*LN(AC68)</f>
        <v>-1.9299702709652771</v>
      </c>
      <c r="AR68" s="75">
        <f t="shared" ref="AR68:AR131" si="46">1000*LN(AD68)</f>
        <v>11.311032159530351</v>
      </c>
      <c r="AS68" s="75">
        <f t="shared" ref="AS68:AS131" si="47">1000*LN(AE68)</f>
        <v>-1.4475542576681091</v>
      </c>
      <c r="AT68" s="75">
        <f t="shared" ref="AT68:AT131" si="48">1000*LN(AF68)</f>
        <v>7.6390896103872663</v>
      </c>
      <c r="AU68" s="75">
        <f t="shared" ref="AU68:AU131" si="49">1000*LN(AG68)</f>
        <v>13.307259803579058</v>
      </c>
      <c r="AV68" s="75">
        <f t="shared" ref="AV68:AV131" si="50">1000*LN(AH68)</f>
        <v>-26.848216315106978</v>
      </c>
      <c r="AW68" s="75">
        <f t="shared" ref="AW68:AW131" si="51">1000*LN(AI68)</f>
        <v>-13.54095651152792</v>
      </c>
    </row>
    <row r="69" spans="1:49" x14ac:dyDescent="0.2">
      <c r="A69" s="43">
        <f>'13c-beta'!A71</f>
        <v>132</v>
      </c>
      <c r="C69" s="39">
        <f>'13c-beta'!E71/'13c-beta'!H71</f>
        <v>1.0115492122268859</v>
      </c>
      <c r="D69" s="39">
        <f>'13c-beta'!H71/'13c-beta'!I71</f>
        <v>1.0044597315133295</v>
      </c>
      <c r="E69" s="39">
        <f>'13c-beta'!I71/'13c-beta'!J71</f>
        <v>0.9979998378246886</v>
      </c>
      <c r="F69" s="39">
        <f>'13c-beta'!J71/'13c-beta'!K71</f>
        <v>1.0117500136734059</v>
      </c>
      <c r="G69" s="39">
        <f>'13c-beta'!K71/'13c-beta'!L71</f>
        <v>1.0078458033220641</v>
      </c>
      <c r="H69" s="39">
        <f>'13c-beta'!L71/'13c-beta'!M71</f>
        <v>1.0112883595179916</v>
      </c>
      <c r="I69" s="39">
        <f>'13c-beta'!M71/'13c-beta'!F71</f>
        <v>0.99852493691554101</v>
      </c>
      <c r="J69" s="39">
        <f>'13c-beta'!E71/'13c-beta'!F71</f>
        <v>1.0441220127653259</v>
      </c>
      <c r="L69" s="75">
        <f t="shared" si="35"/>
        <v>11.483029162756866</v>
      </c>
      <c r="M69" s="75">
        <f t="shared" si="36"/>
        <v>4.4498163790387331</v>
      </c>
      <c r="N69" s="75">
        <f t="shared" si="37"/>
        <v>-2.0021651709983086</v>
      </c>
      <c r="O69" s="75">
        <f t="shared" si="38"/>
        <v>11.681518288447043</v>
      </c>
      <c r="P69" s="75">
        <f t="shared" si="39"/>
        <v>7.8151850528525477</v>
      </c>
      <c r="Q69" s="75">
        <f t="shared" si="40"/>
        <v>11.225121445415807</v>
      </c>
      <c r="R69" s="75">
        <f t="shared" si="41"/>
        <v>-1.4761520610150434</v>
      </c>
      <c r="S69" s="75">
        <f t="shared" si="42"/>
        <v>43.176353096497806</v>
      </c>
      <c r="U69" s="44">
        <f>'13c-beta'!Y71</f>
        <v>43.820643206372907</v>
      </c>
      <c r="W69" s="39">
        <f>'13c-beta'!N71/'13c-beta'!M71</f>
        <v>1.0129421274144548</v>
      </c>
      <c r="X69" s="39">
        <f t="shared" si="43"/>
        <v>0.99852493691554101</v>
      </c>
      <c r="Y69" s="39">
        <f t="shared" si="44"/>
        <v>1.0114479738756124</v>
      </c>
      <c r="Z69" s="39">
        <f>'13c-beta'!N71/'13c-beta'!E71</f>
        <v>0.96870668514767033</v>
      </c>
      <c r="AA69" s="39"/>
      <c r="AB69" s="39">
        <f>'13c-beta'!O71/'13c-beta'!Q71</f>
        <v>0.99971465127624515</v>
      </c>
      <c r="AC69" s="39">
        <f>'13c-beta'!Q71/'13c-beta'!L71</f>
        <v>0.99807989122445984</v>
      </c>
      <c r="AD69" s="39">
        <f t="shared" si="27"/>
        <v>1.0112883595179916</v>
      </c>
      <c r="AE69" s="39">
        <f t="shared" si="28"/>
        <v>0.99852493691554101</v>
      </c>
      <c r="AF69" s="39">
        <f t="shared" si="29"/>
        <v>1.0075701350749591</v>
      </c>
      <c r="AG69" s="39">
        <f>'13c-beta'!R71/'13c-beta'!S71</f>
        <v>1.0132964646188103</v>
      </c>
      <c r="AH69" s="39">
        <f>'13c-beta'!S71/'13c-beta'!E71</f>
        <v>0.97361125919607627</v>
      </c>
      <c r="AI69" s="39">
        <f>'13c-beta'!R71/'13c-beta'!E71</f>
        <v>0.98655684685645229</v>
      </c>
      <c r="AK69" s="75">
        <f t="shared" si="30"/>
        <v>12.8590937376859</v>
      </c>
      <c r="AL69" s="75">
        <f t="shared" si="31"/>
        <v>-1.4761520610150434</v>
      </c>
      <c r="AM69" s="75">
        <f t="shared" si="32"/>
        <v>11.382941676670866</v>
      </c>
      <c r="AN69" s="75">
        <f t="shared" si="33"/>
        <v>-31.793411419826917</v>
      </c>
      <c r="AO69" s="44"/>
      <c r="AP69" s="75">
        <f t="shared" si="34"/>
        <v>-0.28538944344831929</v>
      </c>
      <c r="AQ69" s="75">
        <f t="shared" si="45"/>
        <v>-1.921954547495514</v>
      </c>
      <c r="AR69" s="75">
        <f t="shared" si="46"/>
        <v>11.225121445415807</v>
      </c>
      <c r="AS69" s="75">
        <f t="shared" si="47"/>
        <v>-1.4761520610150434</v>
      </c>
      <c r="AT69" s="75">
        <f t="shared" si="48"/>
        <v>7.5416253934569806</v>
      </c>
      <c r="AU69" s="75">
        <f t="shared" si="49"/>
        <v>13.208842488263148</v>
      </c>
      <c r="AV69" s="75">
        <f t="shared" si="50"/>
        <v>-26.743172876842134</v>
      </c>
      <c r="AW69" s="75">
        <f t="shared" si="51"/>
        <v>-13.534330388578937</v>
      </c>
    </row>
    <row r="70" spans="1:49" x14ac:dyDescent="0.2">
      <c r="A70" s="43">
        <f>'13c-beta'!A72</f>
        <v>134</v>
      </c>
      <c r="C70" s="39">
        <f>'13c-beta'!E72/'13c-beta'!H72</f>
        <v>1.0115223746345852</v>
      </c>
      <c r="D70" s="39">
        <f>'13c-beta'!H72/'13c-beta'!I72</f>
        <v>1.0044451270746186</v>
      </c>
      <c r="E70" s="39">
        <f>'13c-beta'!I72/'13c-beta'!J72</f>
        <v>0.9980162845008701</v>
      </c>
      <c r="F70" s="39">
        <f>'13c-beta'!J72/'13c-beta'!K72</f>
        <v>1.011667153178136</v>
      </c>
      <c r="G70" s="39">
        <f>'13c-beta'!K72/'13c-beta'!L72</f>
        <v>1.0077495150807587</v>
      </c>
      <c r="H70" s="39">
        <f>'13c-beta'!L72/'13c-beta'!M72</f>
        <v>1.0112013832081503</v>
      </c>
      <c r="I70" s="39">
        <f>'13c-beta'!M72/'13c-beta'!F72</f>
        <v>0.99848708452835089</v>
      </c>
      <c r="J70" s="39">
        <f>'13c-beta'!E72/'13c-beta'!F72</f>
        <v>1.043781731777722</v>
      </c>
      <c r="L70" s="75">
        <f t="shared" si="35"/>
        <v>11.456497632704666</v>
      </c>
      <c r="M70" s="75">
        <f t="shared" si="36"/>
        <v>4.4352766773215082</v>
      </c>
      <c r="N70" s="75">
        <f t="shared" si="37"/>
        <v>-1.985685668655699</v>
      </c>
      <c r="O70" s="75">
        <f t="shared" si="38"/>
        <v>11.599616744194462</v>
      </c>
      <c r="P70" s="75">
        <f t="shared" si="39"/>
        <v>7.7196418250037038</v>
      </c>
      <c r="Q70" s="75">
        <f t="shared" si="40"/>
        <v>11.139112297327268</v>
      </c>
      <c r="R70" s="75">
        <f t="shared" si="41"/>
        <v>-1.5140610838834014</v>
      </c>
      <c r="S70" s="75">
        <f t="shared" si="42"/>
        <v>42.850398424012525</v>
      </c>
      <c r="U70" s="44">
        <f>'13c-beta'!Y72</f>
        <v>43.491791481776005</v>
      </c>
      <c r="W70" s="39">
        <f>'13c-beta'!N72/'13c-beta'!M72</f>
        <v>1.0128560273666989</v>
      </c>
      <c r="X70" s="39">
        <f t="shared" si="43"/>
        <v>0.99848708452835089</v>
      </c>
      <c r="Y70" s="39">
        <f t="shared" si="44"/>
        <v>1.0113236618123427</v>
      </c>
      <c r="Z70" s="39">
        <f>'13c-beta'!N72/'13c-beta'!E72</f>
        <v>0.96890339332716802</v>
      </c>
      <c r="AA70" s="39"/>
      <c r="AB70" s="39">
        <f>'13c-beta'!O72/'13c-beta'!Q72</f>
        <v>0.99971448044651567</v>
      </c>
      <c r="AC70" s="39">
        <f>'13c-beta'!Q72/'13c-beta'!L72</f>
        <v>0.99809709416166426</v>
      </c>
      <c r="AD70" s="39">
        <f t="shared" si="27"/>
        <v>1.0112013832081503</v>
      </c>
      <c r="AE70" s="39">
        <f t="shared" si="28"/>
        <v>0.99848708452835089</v>
      </c>
      <c r="AF70" s="39">
        <f t="shared" si="29"/>
        <v>1.0074624787681339</v>
      </c>
      <c r="AG70" s="39">
        <f>'13c-beta'!R72/'13c-beta'!S72</f>
        <v>1.0131964675476488</v>
      </c>
      <c r="AH70" s="39">
        <f>'13c-beta'!S72/'13c-beta'!E72</f>
        <v>0.97370527139503438</v>
      </c>
      <c r="AI70" s="39">
        <f>'13c-beta'!R72/'13c-beta'!E72</f>
        <v>0.98655474140997368</v>
      </c>
      <c r="AK70" s="75">
        <f t="shared" si="30"/>
        <v>12.774090157635712</v>
      </c>
      <c r="AL70" s="75">
        <f t="shared" si="31"/>
        <v>-1.5140610838834014</v>
      </c>
      <c r="AM70" s="75">
        <f t="shared" si="32"/>
        <v>11.260029073752239</v>
      </c>
      <c r="AN70" s="75">
        <f t="shared" si="33"/>
        <v>-31.590369350260154</v>
      </c>
      <c r="AO70" s="44"/>
      <c r="AP70" s="75">
        <f t="shared" si="34"/>
        <v>-0.28556032195235126</v>
      </c>
      <c r="AQ70" s="75">
        <f t="shared" si="45"/>
        <v>-1.904718663772992</v>
      </c>
      <c r="AR70" s="75">
        <f t="shared" si="46"/>
        <v>11.139112297327268</v>
      </c>
      <c r="AS70" s="75">
        <f t="shared" si="47"/>
        <v>-1.5140610838834014</v>
      </c>
      <c r="AT70" s="75">
        <f t="shared" si="48"/>
        <v>7.4347722277185895</v>
      </c>
      <c r="AU70" s="75">
        <f t="shared" si="49"/>
        <v>13.110152707849512</v>
      </c>
      <c r="AV70" s="75">
        <f t="shared" si="50"/>
        <v>-26.646617234701505</v>
      </c>
      <c r="AW70" s="75">
        <f t="shared" si="51"/>
        <v>-13.536464526851832</v>
      </c>
    </row>
    <row r="71" spans="1:49" x14ac:dyDescent="0.2">
      <c r="A71" s="43">
        <f>'13c-beta'!A73</f>
        <v>136</v>
      </c>
      <c r="C71" s="39">
        <f>'13c-beta'!E73/'13c-beta'!H73</f>
        <v>1.011486389168947</v>
      </c>
      <c r="D71" s="39">
        <f>'13c-beta'!H73/'13c-beta'!I73</f>
        <v>1.0044304598636504</v>
      </c>
      <c r="E71" s="39">
        <f>'13c-beta'!I73/'13c-beta'!J73</f>
        <v>0.99802376891632139</v>
      </c>
      <c r="F71" s="39">
        <f>'13c-beta'!J73/'13c-beta'!K73</f>
        <v>1.0116024318551111</v>
      </c>
      <c r="G71" s="39">
        <f>'13c-beta'!K73/'13c-beta'!L73</f>
        <v>1.0076531081553435</v>
      </c>
      <c r="H71" s="39">
        <f>'13c-beta'!L73/'13c-beta'!M73</f>
        <v>1.0111049107142858</v>
      </c>
      <c r="I71" s="39">
        <f>'13c-beta'!M73/'13c-beta'!F73</f>
        <v>0.99845848113960955</v>
      </c>
      <c r="J71" s="39">
        <f>'13c-beta'!E73/'13c-beta'!F73</f>
        <v>1.0434411158367847</v>
      </c>
      <c r="L71" s="75">
        <f t="shared" si="35"/>
        <v>11.420921449065847</v>
      </c>
      <c r="M71" s="75">
        <f t="shared" si="36"/>
        <v>4.4206742688260912</v>
      </c>
      <c r="N71" s="75">
        <f t="shared" si="37"/>
        <v>-1.9781864048623614</v>
      </c>
      <c r="O71" s="75">
        <f t="shared" si="38"/>
        <v>11.535639779853408</v>
      </c>
      <c r="P71" s="75">
        <f t="shared" si="39"/>
        <v>7.6239716850750661</v>
      </c>
      <c r="Q71" s="75">
        <f t="shared" si="40"/>
        <v>11.043703907186092</v>
      </c>
      <c r="R71" s="75">
        <f t="shared" si="41"/>
        <v>-1.5427082230293516</v>
      </c>
      <c r="S71" s="75">
        <f t="shared" si="42"/>
        <v>42.52401646211483</v>
      </c>
      <c r="U71" s="44">
        <f>'13c-beta'!Y73</f>
        <v>43.166664217389325</v>
      </c>
      <c r="W71" s="39">
        <f>'13c-beta'!N73/'13c-beta'!M73</f>
        <v>1.0127697172619048</v>
      </c>
      <c r="X71" s="39">
        <f t="shared" si="43"/>
        <v>0.99845848113960955</v>
      </c>
      <c r="Y71" s="39">
        <f t="shared" si="44"/>
        <v>1.0112085136415132</v>
      </c>
      <c r="Z71" s="39">
        <f>'13c-beta'!N73/'13c-beta'!E73</f>
        <v>0.96910932327079846</v>
      </c>
      <c r="AA71" s="39"/>
      <c r="AB71" s="39">
        <f>'13c-beta'!O73/'13c-beta'!Q73</f>
        <v>0.99971431204497274</v>
      </c>
      <c r="AC71" s="39">
        <f>'13c-beta'!Q73/'13c-beta'!L73</f>
        <v>0.99812351675037247</v>
      </c>
      <c r="AD71" s="39">
        <f t="shared" si="27"/>
        <v>1.0111049107142858</v>
      </c>
      <c r="AE71" s="39">
        <f t="shared" si="28"/>
        <v>0.99845848113960955</v>
      </c>
      <c r="AF71" s="39">
        <f t="shared" si="29"/>
        <v>1.0073640027487323</v>
      </c>
      <c r="AG71" s="39">
        <f>'13c-beta'!R73/'13c-beta'!S73</f>
        <v>1.0130962063954818</v>
      </c>
      <c r="AH71" s="39">
        <f>'13c-beta'!S73/'13c-beta'!E73</f>
        <v>0.97380833718984727</v>
      </c>
      <c r="AI71" s="39">
        <f>'13c-beta'!R73/'13c-beta'!E73</f>
        <v>0.98656153216332643</v>
      </c>
      <c r="AK71" s="75">
        <f t="shared" si="30"/>
        <v>12.688871942893725</v>
      </c>
      <c r="AL71" s="75">
        <f t="shared" si="31"/>
        <v>-1.5427082230293516</v>
      </c>
      <c r="AM71" s="75">
        <f t="shared" si="32"/>
        <v>11.146163719864317</v>
      </c>
      <c r="AN71" s="75">
        <f t="shared" si="33"/>
        <v>-31.377852742250504</v>
      </c>
      <c r="AO71" s="44"/>
      <c r="AP71" s="75">
        <f t="shared" si="34"/>
        <v>-0.2857287716051371</v>
      </c>
      <c r="AQ71" s="75">
        <f t="shared" si="45"/>
        <v>-1.8782460499092464</v>
      </c>
      <c r="AR71" s="75">
        <f t="shared" si="46"/>
        <v>11.043703907186092</v>
      </c>
      <c r="AS71" s="75">
        <f t="shared" si="47"/>
        <v>-1.5427082230293516</v>
      </c>
      <c r="AT71" s="75">
        <f t="shared" si="48"/>
        <v>7.3370208626423459</v>
      </c>
      <c r="AU71" s="75">
        <f t="shared" si="49"/>
        <v>13.011192519582425</v>
      </c>
      <c r="AV71" s="75">
        <f t="shared" si="50"/>
        <v>-26.540773769007824</v>
      </c>
      <c r="AW71" s="75">
        <f t="shared" si="51"/>
        <v>-13.529581249425432</v>
      </c>
    </row>
    <row r="72" spans="1:49" x14ac:dyDescent="0.2">
      <c r="A72" s="43">
        <f>'13c-beta'!A74</f>
        <v>138</v>
      </c>
      <c r="C72" s="39">
        <f>'13c-beta'!E74/'13c-beta'!H74</f>
        <v>1.0114592529864328</v>
      </c>
      <c r="D72" s="39">
        <f>'13c-beta'!H74/'13c-beta'!I74</f>
        <v>1.0044066416323576</v>
      </c>
      <c r="E72" s="39">
        <f>'13c-beta'!I74/'13c-beta'!J74</f>
        <v>0.99804932674680091</v>
      </c>
      <c r="F72" s="39">
        <f>'13c-beta'!J74/'13c-beta'!K74</f>
        <v>1.0115191376632868</v>
      </c>
      <c r="G72" s="39">
        <f>'13c-beta'!K74/'13c-beta'!L74</f>
        <v>1.0075564432254325</v>
      </c>
      <c r="H72" s="39">
        <f>'13c-beta'!L74/'13c-beta'!M74</f>
        <v>1.011017540594612</v>
      </c>
      <c r="I72" s="39">
        <f>'13c-beta'!M74/'13c-beta'!F74</f>
        <v>0.99842986416931456</v>
      </c>
      <c r="J72" s="39">
        <f>'13c-beta'!E74/'13c-beta'!F74</f>
        <v>1.0431090547596484</v>
      </c>
      <c r="L72" s="75">
        <f t="shared" si="35"/>
        <v>11.394093063813864</v>
      </c>
      <c r="M72" s="75">
        <f t="shared" si="36"/>
        <v>4.3969608166241132</v>
      </c>
      <c r="N72" s="75">
        <f t="shared" si="37"/>
        <v>-1.9525782940807932</v>
      </c>
      <c r="O72" s="75">
        <f t="shared" si="38"/>
        <v>11.453297529020521</v>
      </c>
      <c r="P72" s="75">
        <f t="shared" si="39"/>
        <v>7.528036322006832</v>
      </c>
      <c r="Q72" s="75">
        <f t="shared" si="40"/>
        <v>10.957289635219958</v>
      </c>
      <c r="R72" s="75">
        <f t="shared" si="41"/>
        <v>-1.5713697857693796</v>
      </c>
      <c r="S72" s="75">
        <f t="shared" si="42"/>
        <v>42.205729286834831</v>
      </c>
      <c r="U72" s="44">
        <f>'13c-beta'!Y74</f>
        <v>42.845203269038244</v>
      </c>
      <c r="W72" s="39">
        <f>'13c-beta'!N74/'13c-beta'!M74</f>
        <v>1.0126738938258968</v>
      </c>
      <c r="X72" s="39">
        <f t="shared" si="43"/>
        <v>0.99842986416931456</v>
      </c>
      <c r="Y72" s="39">
        <f t="shared" si="44"/>
        <v>1.0110838582604009</v>
      </c>
      <c r="Z72" s="39">
        <f>'13c-beta'!N74/'13c-beta'!E74</f>
        <v>0.96929832374369851</v>
      </c>
      <c r="AA72" s="39"/>
      <c r="AB72" s="39">
        <f>'13c-beta'!O74/'13c-beta'!Q74</f>
        <v>0.99971414344466369</v>
      </c>
      <c r="AC72" s="39">
        <f>'13c-beta'!Q74/'13c-beta'!L74</f>
        <v>0.99813159808189678</v>
      </c>
      <c r="AD72" s="39">
        <f t="shared" si="27"/>
        <v>1.011017540594612</v>
      </c>
      <c r="AE72" s="39">
        <f t="shared" si="28"/>
        <v>0.99842986416931456</v>
      </c>
      <c r="AF72" s="39">
        <f t="shared" si="29"/>
        <v>1.0072560715015699</v>
      </c>
      <c r="AG72" s="39">
        <f>'13c-beta'!R74/'13c-beta'!S74</f>
        <v>1.0129956833479661</v>
      </c>
      <c r="AH72" s="39">
        <f>'13c-beta'!S74/'13c-beta'!E74</f>
        <v>0.97390312984306238</v>
      </c>
      <c r="AI72" s="39">
        <f>'13c-beta'!R74/'13c-beta'!E74</f>
        <v>0.98655966653009597</v>
      </c>
      <c r="AK72" s="75">
        <f t="shared" si="30"/>
        <v>12.594252240271611</v>
      </c>
      <c r="AL72" s="75">
        <f t="shared" si="31"/>
        <v>-1.5713697857693796</v>
      </c>
      <c r="AM72" s="75">
        <f t="shared" si="32"/>
        <v>11.022882454502151</v>
      </c>
      <c r="AN72" s="75">
        <f t="shared" si="33"/>
        <v>-31.182846832332562</v>
      </c>
      <c r="AO72" s="44"/>
      <c r="AP72" s="75">
        <f t="shared" si="34"/>
        <v>-0.28589742010924774</v>
      </c>
      <c r="AQ72" s="75">
        <f t="shared" si="45"/>
        <v>-1.8701495581689866</v>
      </c>
      <c r="AR72" s="75">
        <f t="shared" si="46"/>
        <v>10.957289635219958</v>
      </c>
      <c r="AS72" s="75">
        <f t="shared" si="47"/>
        <v>-1.5713697857693796</v>
      </c>
      <c r="AT72" s="75">
        <f t="shared" si="48"/>
        <v>7.2298728711722653</v>
      </c>
      <c r="AU72" s="75">
        <f t="shared" si="49"/>
        <v>12.911964001757459</v>
      </c>
      <c r="AV72" s="75">
        <f t="shared" si="50"/>
        <v>-26.443436298962169</v>
      </c>
      <c r="AW72" s="75">
        <f t="shared" si="51"/>
        <v>-13.531472297204651</v>
      </c>
    </row>
    <row r="73" spans="1:49" x14ac:dyDescent="0.2">
      <c r="A73" s="43">
        <f>'13c-beta'!A75</f>
        <v>140</v>
      </c>
      <c r="C73" s="39">
        <f>'13c-beta'!E75/'13c-beta'!H75</f>
        <v>1.0114229559039642</v>
      </c>
      <c r="D73" s="39">
        <f>'13c-beta'!H75/'13c-beta'!I75</f>
        <v>1.0043918429440741</v>
      </c>
      <c r="E73" s="39">
        <f>'13c-beta'!I75/'13c-beta'!J75</f>
        <v>0.99806590387361493</v>
      </c>
      <c r="F73" s="39">
        <f>'13c-beta'!J75/'13c-beta'!K75</f>
        <v>1.0114356232003292</v>
      </c>
      <c r="G73" s="39">
        <f>'13c-beta'!K75/'13c-beta'!L75</f>
        <v>1.0074688720253444</v>
      </c>
      <c r="H73" s="39">
        <f>'13c-beta'!L75/'13c-beta'!M75</f>
        <v>1.0109300809980448</v>
      </c>
      <c r="I73" s="39">
        <f>'13c-beta'!M75/'13c-beta'!F75</f>
        <v>0.99839193924690706</v>
      </c>
      <c r="J73" s="39">
        <f>'13c-beta'!E75/'13c-beta'!F75</f>
        <v>1.0427669799131831</v>
      </c>
      <c r="L73" s="75">
        <f t="shared" si="35"/>
        <v>11.358206562550546</v>
      </c>
      <c r="M73" s="75">
        <f t="shared" si="36"/>
        <v>4.3822269462061882</v>
      </c>
      <c r="N73" s="75">
        <f t="shared" si="37"/>
        <v>-1.9359689054441964</v>
      </c>
      <c r="O73" s="75">
        <f t="shared" si="38"/>
        <v>11.37073071673114</v>
      </c>
      <c r="P73" s="75">
        <f t="shared" si="39"/>
        <v>7.4411181086420548</v>
      </c>
      <c r="Q73" s="75">
        <f t="shared" si="40"/>
        <v>10.8707793857083</v>
      </c>
      <c r="R73" s="75">
        <f t="shared" si="41"/>
        <v>-1.6093550705325803</v>
      </c>
      <c r="S73" s="75">
        <f t="shared" si="42"/>
        <v>41.877737743861253</v>
      </c>
      <c r="U73" s="44">
        <f>'13c-beta'!Y75</f>
        <v>42.527351719889815</v>
      </c>
      <c r="W73" s="39">
        <f>'13c-beta'!N75/'13c-beta'!M75</f>
        <v>1.0125965924960432</v>
      </c>
      <c r="X73" s="39">
        <f t="shared" si="43"/>
        <v>0.99839193924690706</v>
      </c>
      <c r="Y73" s="39">
        <f t="shared" si="44"/>
        <v>1.0109682756569347</v>
      </c>
      <c r="Z73" s="39">
        <f>'13c-beta'!N75/'13c-beta'!E75</f>
        <v>0.96950545532339738</v>
      </c>
      <c r="AA73" s="39"/>
      <c r="AB73" s="39">
        <f>'13c-beta'!O75/'13c-beta'!Q75</f>
        <v>0.9997232038234779</v>
      </c>
      <c r="AC73" s="39">
        <f>'13c-beta'!Q75/'13c-beta'!L75</f>
        <v>0.99814889854858924</v>
      </c>
      <c r="AD73" s="39">
        <f t="shared" si="27"/>
        <v>1.0109300809980448</v>
      </c>
      <c r="AE73" s="39">
        <f t="shared" si="28"/>
        <v>0.99839193924690706</v>
      </c>
      <c r="AF73" s="39">
        <f t="shared" si="29"/>
        <v>1.0071572646235931</v>
      </c>
      <c r="AG73" s="39">
        <f>'13c-beta'!R75/'13c-beta'!S75</f>
        <v>1.0129040524215689</v>
      </c>
      <c r="AH73" s="39">
        <f>'13c-beta'!S75/'13c-beta'!E75</f>
        <v>0.97400698851886203</v>
      </c>
      <c r="AI73" s="39">
        <f>'13c-beta'!R75/'13c-beta'!E75</f>
        <v>0.98657562575768398</v>
      </c>
      <c r="AK73" s="75">
        <f t="shared" si="30"/>
        <v>12.517915444358941</v>
      </c>
      <c r="AL73" s="75">
        <f t="shared" si="31"/>
        <v>-1.6093550705325803</v>
      </c>
      <c r="AM73" s="75">
        <f t="shared" si="32"/>
        <v>10.908560373826427</v>
      </c>
      <c r="AN73" s="75">
        <f t="shared" si="33"/>
        <v>-30.969177370034956</v>
      </c>
      <c r="AO73" s="44"/>
      <c r="AP73" s="75">
        <f t="shared" si="34"/>
        <v>-0.27683449165425145</v>
      </c>
      <c r="AQ73" s="75">
        <f t="shared" si="45"/>
        <v>-1.8528168569558108</v>
      </c>
      <c r="AR73" s="75">
        <f t="shared" si="46"/>
        <v>10.8707793857083</v>
      </c>
      <c r="AS73" s="75">
        <f t="shared" si="47"/>
        <v>-1.6093550705325803</v>
      </c>
      <c r="AT73" s="75">
        <f t="shared" si="48"/>
        <v>7.1317729665656868</v>
      </c>
      <c r="AU73" s="75">
        <f t="shared" si="49"/>
        <v>12.821504513716834</v>
      </c>
      <c r="AV73" s="75">
        <f t="shared" si="50"/>
        <v>-26.336800294642416</v>
      </c>
      <c r="AW73" s="75">
        <f t="shared" si="51"/>
        <v>-13.515295780925467</v>
      </c>
    </row>
    <row r="74" spans="1:49" x14ac:dyDescent="0.2">
      <c r="A74" s="43">
        <f>'13c-beta'!A76</f>
        <v>142</v>
      </c>
      <c r="C74" s="39">
        <f>'13c-beta'!E76/'13c-beta'!H76</f>
        <v>1.0113865004105274</v>
      </c>
      <c r="D74" s="39">
        <f>'13c-beta'!H76/'13c-beta'!I76</f>
        <v>1.0043769823289534</v>
      </c>
      <c r="E74" s="39">
        <f>'13c-beta'!I76/'13c-beta'!J76</f>
        <v>0.99807349655852318</v>
      </c>
      <c r="F74" s="39">
        <f>'13c-beta'!J76/'13c-beta'!K76</f>
        <v>1.0113610376780306</v>
      </c>
      <c r="G74" s="39">
        <f>'13c-beta'!K76/'13c-beta'!L76</f>
        <v>1.0073811279026907</v>
      </c>
      <c r="H74" s="39">
        <f>'13c-beta'!L76/'13c-beta'!M76</f>
        <v>1.0108424307910129</v>
      </c>
      <c r="I74" s="39">
        <f>'13c-beta'!M76/'13c-beta'!F76</f>
        <v>0.9983725623308628</v>
      </c>
      <c r="J74" s="39">
        <f>'13c-beta'!E76/'13c-beta'!F76</f>
        <v>1.0424435744111</v>
      </c>
      <c r="L74" s="75">
        <f t="shared" si="35"/>
        <v>11.322162145883382</v>
      </c>
      <c r="M74" s="75">
        <f t="shared" si="36"/>
        <v>4.3674312017342647</v>
      </c>
      <c r="N74" s="75">
        <f t="shared" si="37"/>
        <v>-1.9283615360323858</v>
      </c>
      <c r="O74" s="75">
        <f t="shared" si="38"/>
        <v>11.296985763741185</v>
      </c>
      <c r="P74" s="75">
        <f t="shared" si="39"/>
        <v>7.3540206843054845</v>
      </c>
      <c r="Q74" s="75">
        <f t="shared" si="40"/>
        <v>10.784073085592178</v>
      </c>
      <c r="R74" s="75">
        <f t="shared" si="41"/>
        <v>-1.6287633843618305</v>
      </c>
      <c r="S74" s="75">
        <f t="shared" si="42"/>
        <v>41.567547960862576</v>
      </c>
      <c r="U74" s="44">
        <f>'13c-beta'!Y76</f>
        <v>42.213053845463072</v>
      </c>
      <c r="W74" s="39">
        <f>'13c-beta'!N76/'13c-beta'!M76</f>
        <v>1.0125097805432393</v>
      </c>
      <c r="X74" s="39">
        <f t="shared" si="43"/>
        <v>0.9983725623308628</v>
      </c>
      <c r="Y74" s="39">
        <f t="shared" si="44"/>
        <v>1.0108619839860133</v>
      </c>
      <c r="Z74" s="39">
        <f>'13c-beta'!N76/'13c-beta'!E76</f>
        <v>0.96970426870065574</v>
      </c>
      <c r="AA74" s="39"/>
      <c r="AB74" s="39">
        <f>'13c-beta'!O76/'13c-beta'!Q76</f>
        <v>0.99972304539286017</v>
      </c>
      <c r="AC74" s="39">
        <f>'13c-beta'!Q76/'13c-beta'!L76</f>
        <v>0.99816623663840776</v>
      </c>
      <c r="AD74" s="39">
        <f t="shared" si="27"/>
        <v>1.0108424307910129</v>
      </c>
      <c r="AE74" s="39">
        <f t="shared" si="28"/>
        <v>0.9983725623308628</v>
      </c>
      <c r="AF74" s="39">
        <f t="shared" si="29"/>
        <v>1.0070677293059676</v>
      </c>
      <c r="AG74" s="39">
        <f>'13c-beta'!R76/'13c-beta'!S76</f>
        <v>1.0128030185085124</v>
      </c>
      <c r="AH74" s="39">
        <f>'13c-beta'!S76/'13c-beta'!E76</f>
        <v>0.97411124492617884</v>
      </c>
      <c r="AI74" s="39">
        <f>'13c-beta'!R76/'13c-beta'!E76</f>
        <v>0.98658280922431874</v>
      </c>
      <c r="AK74" s="75">
        <f t="shared" si="30"/>
        <v>12.432179747693485</v>
      </c>
      <c r="AL74" s="75">
        <f t="shared" si="31"/>
        <v>-1.6287633843618305</v>
      </c>
      <c r="AM74" s="75">
        <f t="shared" si="32"/>
        <v>10.803416363331651</v>
      </c>
      <c r="AN74" s="75">
        <f t="shared" si="33"/>
        <v>-30.764131597530916</v>
      </c>
      <c r="AO74" s="44"/>
      <c r="AP74" s="75">
        <f t="shared" si="34"/>
        <v>-0.27699296614967545</v>
      </c>
      <c r="AQ74" s="75">
        <f t="shared" si="45"/>
        <v>-1.8354467639145322</v>
      </c>
      <c r="AR74" s="75">
        <f t="shared" si="46"/>
        <v>10.784073085592178</v>
      </c>
      <c r="AS74" s="75">
        <f t="shared" si="47"/>
        <v>-1.6287633843618305</v>
      </c>
      <c r="AT74" s="75">
        <f t="shared" si="48"/>
        <v>7.0428699711660876</v>
      </c>
      <c r="AU74" s="75">
        <f t="shared" si="49"/>
        <v>12.721752763239031</v>
      </c>
      <c r="AV74" s="75">
        <f t="shared" si="50"/>
        <v>-26.229767358318032</v>
      </c>
      <c r="AW74" s="75">
        <f t="shared" si="51"/>
        <v>-13.508014595079031</v>
      </c>
    </row>
    <row r="75" spans="1:49" x14ac:dyDescent="0.2">
      <c r="A75" s="43">
        <f>'13c-beta'!A77</f>
        <v>144</v>
      </c>
      <c r="C75" s="39">
        <f>'13c-beta'!E77/'13c-beta'!H77</f>
        <v>1.0113589164785552</v>
      </c>
      <c r="D75" s="39">
        <f>'13c-beta'!H77/'13c-beta'!I77</f>
        <v>1.0043529518454701</v>
      </c>
      <c r="E75" s="39">
        <f>'13c-beta'!I77/'13c-beta'!J77</f>
        <v>0.99809920347574221</v>
      </c>
      <c r="F75" s="39">
        <f>'13c-beta'!J77/'13c-beta'!K77</f>
        <v>1.0112863511126162</v>
      </c>
      <c r="G75" s="39">
        <f>'13c-beta'!K77/'13c-beta'!L77</f>
        <v>1.0072839927344477</v>
      </c>
      <c r="H75" s="39">
        <f>'13c-beta'!L77/'13c-beta'!M77</f>
        <v>1.0107640118543921</v>
      </c>
      <c r="I75" s="39">
        <f>'13c-beta'!M77/'13c-beta'!F77</f>
        <v>0.99833458936928388</v>
      </c>
      <c r="J75" s="39">
        <f>'13c-beta'!E77/'13c-beta'!F77</f>
        <v>1.0421190722081111</v>
      </c>
      <c r="L75" s="75">
        <f t="shared" si="35"/>
        <v>11.294888390379102</v>
      </c>
      <c r="M75" s="75">
        <f t="shared" si="36"/>
        <v>4.3435051546578167</v>
      </c>
      <c r="N75" s="75">
        <f t="shared" si="37"/>
        <v>-1.9026053304495552</v>
      </c>
      <c r="O75" s="75">
        <f t="shared" si="38"/>
        <v>11.223135456601861</v>
      </c>
      <c r="P75" s="75">
        <f t="shared" si="39"/>
        <v>7.257592580871993</v>
      </c>
      <c r="Q75" s="75">
        <f t="shared" si="40"/>
        <v>10.706492271635664</v>
      </c>
      <c r="R75" s="75">
        <f t="shared" si="41"/>
        <v>-1.6667989686498619</v>
      </c>
      <c r="S75" s="75">
        <f t="shared" si="42"/>
        <v>41.25620955504737</v>
      </c>
      <c r="U75" s="44">
        <f>'13c-beta'!Y77</f>
        <v>41.90225507995217</v>
      </c>
      <c r="W75" s="39">
        <f>'13c-beta'!N77/'13c-beta'!M77</f>
        <v>1.0124228812137703</v>
      </c>
      <c r="X75" s="39">
        <f t="shared" si="43"/>
        <v>0.99833458936928388</v>
      </c>
      <c r="Y75" s="39">
        <f t="shared" si="44"/>
        <v>1.0107367813846166</v>
      </c>
      <c r="Z75" s="39">
        <f>'13c-beta'!N77/'13c-beta'!E77</f>
        <v>0.96988607956574524</v>
      </c>
      <c r="AA75" s="39"/>
      <c r="AB75" s="39">
        <f>'13c-beta'!O77/'13c-beta'!Q77</f>
        <v>0.99972288934047671</v>
      </c>
      <c r="AC75" s="39">
        <f>'13c-beta'!Q77/'13c-beta'!L77</f>
        <v>0.99818361193837191</v>
      </c>
      <c r="AD75" s="39">
        <f t="shared" si="27"/>
        <v>1.0107640118543921</v>
      </c>
      <c r="AE75" s="39">
        <f t="shared" si="28"/>
        <v>0.99833458936928388</v>
      </c>
      <c r="AF75" s="39">
        <f t="shared" si="29"/>
        <v>1.0069686735329966</v>
      </c>
      <c r="AG75" s="39">
        <f>'13c-beta'!R77/'13c-beta'!S77</f>
        <v>1.012701729304704</v>
      </c>
      <c r="AH75" s="39">
        <f>'13c-beta'!S77/'13c-beta'!E77</f>
        <v>0.97420719948575119</v>
      </c>
      <c r="AI75" s="39">
        <f>'13c-beta'!R77/'13c-beta'!E77</f>
        <v>0.98658131562031293</v>
      </c>
      <c r="AK75" s="75">
        <f t="shared" si="30"/>
        <v>12.346350395277518</v>
      </c>
      <c r="AL75" s="75">
        <f t="shared" si="31"/>
        <v>-1.6667989686498619</v>
      </c>
      <c r="AM75" s="75">
        <f t="shared" si="32"/>
        <v>10.679551426627631</v>
      </c>
      <c r="AN75" s="75">
        <f t="shared" si="33"/>
        <v>-30.576658128419769</v>
      </c>
      <c r="AO75" s="44"/>
      <c r="AP75" s="75">
        <f t="shared" si="34"/>
        <v>-0.27714906177671794</v>
      </c>
      <c r="AQ75" s="75">
        <f t="shared" si="45"/>
        <v>-1.8180396947307651</v>
      </c>
      <c r="AR75" s="75">
        <f t="shared" si="46"/>
        <v>10.706492271635664</v>
      </c>
      <c r="AS75" s="75">
        <f t="shared" si="47"/>
        <v>-1.6667989686498619</v>
      </c>
      <c r="AT75" s="75">
        <f t="shared" si="48"/>
        <v>6.9445045464784094</v>
      </c>
      <c r="AU75" s="75">
        <f t="shared" si="49"/>
        <v>12.62173897260028</v>
      </c>
      <c r="AV75" s="75">
        <f t="shared" si="50"/>
        <v>-26.131267485337684</v>
      </c>
      <c r="AW75" s="75">
        <f t="shared" si="51"/>
        <v>-13.509528512737479</v>
      </c>
    </row>
    <row r="76" spans="1:49" x14ac:dyDescent="0.2">
      <c r="A76" s="43">
        <f>'13c-beta'!A78</f>
        <v>146</v>
      </c>
      <c r="C76" s="39">
        <f>'13c-beta'!E78/'13c-beta'!H78</f>
        <v>1.0113221527451475</v>
      </c>
      <c r="D76" s="39">
        <f>'13c-beta'!H78/'13c-beta'!I78</f>
        <v>1.0043379617025139</v>
      </c>
      <c r="E76" s="39">
        <f>'13c-beta'!I78/'13c-beta'!J78</f>
        <v>0.99810686691002648</v>
      </c>
      <c r="F76" s="39">
        <f>'13c-beta'!J78/'13c-beta'!K78</f>
        <v>1.0112206202942093</v>
      </c>
      <c r="G76" s="39">
        <f>'13c-beta'!K78/'13c-beta'!L78</f>
        <v>1.0071959702566562</v>
      </c>
      <c r="H76" s="39">
        <f>'13c-beta'!L78/'13c-beta'!M78</f>
        <v>1.0106760902199554</v>
      </c>
      <c r="I76" s="39">
        <f>'13c-beta'!M78/'13c-beta'!F78</f>
        <v>0.99830588936154352</v>
      </c>
      <c r="J76" s="39">
        <f>'13c-beta'!E78/'13c-beta'!F78</f>
        <v>1.0417942679487298</v>
      </c>
      <c r="L76" s="75">
        <f t="shared" si="35"/>
        <v>11.258536902276299</v>
      </c>
      <c r="M76" s="75">
        <f t="shared" si="36"/>
        <v>4.3285798688854511</v>
      </c>
      <c r="N76" s="75">
        <f t="shared" si="37"/>
        <v>-1.8949273312710206</v>
      </c>
      <c r="O76" s="75">
        <f t="shared" si="38"/>
        <v>11.158136107418599</v>
      </c>
      <c r="P76" s="75">
        <f t="shared" si="39"/>
        <v>7.1702028033963048</v>
      </c>
      <c r="Q76" s="75">
        <f t="shared" si="40"/>
        <v>10.619503164808371</v>
      </c>
      <c r="R76" s="75">
        <f t="shared" si="41"/>
        <v>-1.6955472666514895</v>
      </c>
      <c r="S76" s="75">
        <f t="shared" si="42"/>
        <v>40.94448424886258</v>
      </c>
      <c r="U76" s="44">
        <f>'13c-beta'!Y78</f>
        <v>41.594901983801194</v>
      </c>
      <c r="W76" s="39">
        <f>'13c-beta'!N78/'13c-beta'!M78</f>
        <v>1.0123451034508482</v>
      </c>
      <c r="X76" s="39">
        <f t="shared" si="43"/>
        <v>0.99830588936154352</v>
      </c>
      <c r="Y76" s="39">
        <f t="shared" si="44"/>
        <v>1.0106300788413027</v>
      </c>
      <c r="Z76" s="39">
        <f>'13c-beta'!N78/'13c-beta'!E78</f>
        <v>0.97008604283378463</v>
      </c>
      <c r="AA76" s="39"/>
      <c r="AB76" s="39">
        <f>'13c-beta'!O78/'13c-beta'!Q78</f>
        <v>0.999722733112136</v>
      </c>
      <c r="AC76" s="39">
        <f>'13c-beta'!Q78/'13c-beta'!L78</f>
        <v>0.99820100743583606</v>
      </c>
      <c r="AD76" s="39">
        <f t="shared" si="27"/>
        <v>1.0106760902199554</v>
      </c>
      <c r="AE76" s="39">
        <f t="shared" si="28"/>
        <v>0.99830588936154352</v>
      </c>
      <c r="AF76" s="39">
        <f t="shared" si="29"/>
        <v>1.0068695255559383</v>
      </c>
      <c r="AG76" s="39">
        <f>'13c-beta'!R78/'13c-beta'!S78</f>
        <v>1.0126093575188453</v>
      </c>
      <c r="AH76" s="39">
        <f>'13c-beta'!S78/'13c-beta'!E78</f>
        <v>0.97431223809651446</v>
      </c>
      <c r="AI76" s="39">
        <f>'13c-beta'!R78/'13c-beta'!E78</f>
        <v>0.9865976894416596</v>
      </c>
      <c r="AK76" s="75">
        <f t="shared" si="30"/>
        <v>12.269524049197862</v>
      </c>
      <c r="AL76" s="75">
        <f t="shared" si="31"/>
        <v>-1.6955472666514895</v>
      </c>
      <c r="AM76" s="75">
        <f t="shared" si="32"/>
        <v>10.573976782546357</v>
      </c>
      <c r="AN76" s="75">
        <f t="shared" si="33"/>
        <v>-30.370507466316198</v>
      </c>
      <c r="AO76" s="44"/>
      <c r="AP76" s="75">
        <f t="shared" si="34"/>
        <v>-0.27730533343417563</v>
      </c>
      <c r="AQ76" s="75">
        <f t="shared" si="45"/>
        <v>-1.8006126946469339</v>
      </c>
      <c r="AR76" s="75">
        <f t="shared" si="46"/>
        <v>10.619503164808371</v>
      </c>
      <c r="AS76" s="75">
        <f t="shared" si="47"/>
        <v>-1.6955472666514895</v>
      </c>
      <c r="AT76" s="75">
        <f t="shared" si="48"/>
        <v>6.8460378700759081</v>
      </c>
      <c r="AU76" s="75">
        <f t="shared" si="49"/>
        <v>12.530521592195109</v>
      </c>
      <c r="AV76" s="75">
        <f t="shared" si="50"/>
        <v>-26.023453717777475</v>
      </c>
      <c r="AW76" s="75">
        <f t="shared" si="51"/>
        <v>-13.492932125582495</v>
      </c>
    </row>
    <row r="77" spans="1:49" x14ac:dyDescent="0.2">
      <c r="A77" s="43">
        <f>'13c-beta'!A79</f>
        <v>148</v>
      </c>
      <c r="C77" s="39">
        <f>'13c-beta'!E79/'13c-beta'!H79</f>
        <v>1.011303419962744</v>
      </c>
      <c r="D77" s="39">
        <f>'13c-beta'!H79/'13c-beta'!I79</f>
        <v>1.0043138287727837</v>
      </c>
      <c r="E77" s="39">
        <f>'13c-beta'!I79/'13c-beta'!J79</f>
        <v>0.9981236063017821</v>
      </c>
      <c r="F77" s="39">
        <f>'13c-beta'!J79/'13c-beta'!K79</f>
        <v>1.0111362657305483</v>
      </c>
      <c r="G77" s="39">
        <f>'13c-beta'!K79/'13c-beta'!L79</f>
        <v>1.0071077141775822</v>
      </c>
      <c r="H77" s="39">
        <f>'13c-beta'!L79/'13c-beta'!M79</f>
        <v>1.010597311491926</v>
      </c>
      <c r="I77" s="39">
        <f>'13c-beta'!M79/'13c-beta'!F79</f>
        <v>0.99827717867054078</v>
      </c>
      <c r="J77" s="39">
        <f>'13c-beta'!E79/'13c-beta'!F79</f>
        <v>1.0414780875751988</v>
      </c>
      <c r="L77" s="75">
        <f t="shared" si="35"/>
        <v>11.240013669250079</v>
      </c>
      <c r="M77" s="75">
        <f t="shared" si="36"/>
        <v>4.3045508860167114</v>
      </c>
      <c r="N77" s="75">
        <f t="shared" si="37"/>
        <v>-1.8781563301460096</v>
      </c>
      <c r="O77" s="75">
        <f t="shared" si="38"/>
        <v>11.074714072175549</v>
      </c>
      <c r="P77" s="75">
        <f t="shared" si="39"/>
        <v>7.0825734356773076</v>
      </c>
      <c r="Q77" s="75">
        <f t="shared" si="40"/>
        <v>10.54155356333181</v>
      </c>
      <c r="R77" s="75">
        <f t="shared" si="41"/>
        <v>-1.7243070928409601</v>
      </c>
      <c r="S77" s="75">
        <f t="shared" si="42"/>
        <v>40.640942203464348</v>
      </c>
      <c r="U77" s="44">
        <f>'13c-beta'!Y79</f>
        <v>41.290942212472714</v>
      </c>
      <c r="W77" s="39">
        <f>'13c-beta'!N79/'13c-beta'!M79</f>
        <v>1.0122578057221749</v>
      </c>
      <c r="X77" s="39">
        <f t="shared" si="43"/>
        <v>0.99827717867054078</v>
      </c>
      <c r="Y77" s="39">
        <f t="shared" si="44"/>
        <v>1.0105138663835651</v>
      </c>
      <c r="Z77" s="39">
        <f>'13c-beta'!N79/'13c-beta'!E79</f>
        <v>0.97026896527057482</v>
      </c>
      <c r="AA77" s="39"/>
      <c r="AB77" s="39">
        <f>'13c-beta'!O79/'13c-beta'!Q79</f>
        <v>0.99972257927297281</v>
      </c>
      <c r="AC77" s="39">
        <f>'13c-beta'!Q79/'13c-beta'!L79</f>
        <v>0.99820922525915479</v>
      </c>
      <c r="AD77" s="39">
        <f t="shared" si="27"/>
        <v>1.010597311491926</v>
      </c>
      <c r="AE77" s="39">
        <f t="shared" si="28"/>
        <v>0.99827717867054078</v>
      </c>
      <c r="AF77" s="39">
        <f t="shared" si="29"/>
        <v>1.0067702221973889</v>
      </c>
      <c r="AG77" s="39">
        <f>'13c-beta'!R79/'13c-beta'!S79</f>
        <v>1.0125168619749845</v>
      </c>
      <c r="AH77" s="39">
        <f>'13c-beta'!S79/'13c-beta'!E79</f>
        <v>0.97440001430666334</v>
      </c>
      <c r="AI77" s="39">
        <f>'13c-beta'!R79/'13c-beta'!E79</f>
        <v>0.98659644479416286</v>
      </c>
      <c r="AK77" s="75">
        <f t="shared" si="30"/>
        <v>12.183287159650984</v>
      </c>
      <c r="AL77" s="75">
        <f t="shared" si="31"/>
        <v>-1.7243070928409601</v>
      </c>
      <c r="AM77" s="75">
        <f t="shared" si="32"/>
        <v>10.458980066809945</v>
      </c>
      <c r="AN77" s="75">
        <f t="shared" si="33"/>
        <v>-30.181962136654288</v>
      </c>
      <c r="AO77" s="44"/>
      <c r="AP77" s="75">
        <f t="shared" si="34"/>
        <v>-0.27745921527553757</v>
      </c>
      <c r="AQ77" s="75">
        <f t="shared" si="45"/>
        <v>-1.7923800947692257</v>
      </c>
      <c r="AR77" s="75">
        <f t="shared" si="46"/>
        <v>10.54155356333181</v>
      </c>
      <c r="AS77" s="75">
        <f t="shared" si="47"/>
        <v>-1.7243070928409601</v>
      </c>
      <c r="AT77" s="75">
        <f t="shared" si="48"/>
        <v>6.7474071604459853</v>
      </c>
      <c r="AU77" s="75">
        <f t="shared" si="49"/>
        <v>12.439173662337925</v>
      </c>
      <c r="AV77" s="75">
        <f t="shared" si="50"/>
        <v>-25.93336734396831</v>
      </c>
      <c r="AW77" s="75">
        <f t="shared" si="51"/>
        <v>-13.494193681630264</v>
      </c>
    </row>
    <row r="78" spans="1:49" x14ac:dyDescent="0.2">
      <c r="A78" s="43">
        <f>'13c-beta'!A80</f>
        <v>150</v>
      </c>
      <c r="C78" s="39">
        <f>'13c-beta'!E80/'13c-beta'!H80</f>
        <v>1.0112663565779234</v>
      </c>
      <c r="D78" s="39">
        <f>'13c-beta'!H80/'13c-beta'!I80</f>
        <v>1.0042987103868839</v>
      </c>
      <c r="E78" s="39">
        <f>'13c-beta'!I80/'13c-beta'!J80</f>
        <v>0.99814038716232167</v>
      </c>
      <c r="F78" s="39">
        <f>'13c-beta'!J80/'13c-beta'!K80</f>
        <v>1.0110609729253797</v>
      </c>
      <c r="G78" s="39">
        <f>'13c-beta'!K80/'13c-beta'!L80</f>
        <v>1.0070286595671971</v>
      </c>
      <c r="H78" s="39">
        <f>'13c-beta'!L80/'13c-beta'!M80</f>
        <v>1.0105091231508703</v>
      </c>
      <c r="I78" s="39">
        <f>'13c-beta'!M80/'13c-beta'!F80</f>
        <v>0.99824844176534722</v>
      </c>
      <c r="J78" s="39">
        <f>'13c-beta'!E80/'13c-beta'!F80</f>
        <v>1.0411616185143433</v>
      </c>
      <c r="L78" s="75">
        <f t="shared" si="35"/>
        <v>11.203363873278036</v>
      </c>
      <c r="M78" s="75">
        <f t="shared" si="36"/>
        <v>4.2894973248092736</v>
      </c>
      <c r="N78" s="75">
        <f t="shared" si="37"/>
        <v>-1.8613440642383792</v>
      </c>
      <c r="O78" s="75">
        <f t="shared" si="38"/>
        <v>11.000247740440827</v>
      </c>
      <c r="P78" s="75">
        <f t="shared" si="39"/>
        <v>7.0040736762209432</v>
      </c>
      <c r="Q78" s="75">
        <f t="shared" si="40"/>
        <v>10.454286173945382</v>
      </c>
      <c r="R78" s="75">
        <f t="shared" si="41"/>
        <v>-1.7530940063685418</v>
      </c>
      <c r="S78" s="75">
        <f t="shared" si="42"/>
        <v>40.337030718087455</v>
      </c>
      <c r="U78" s="44">
        <f>'13c-beta'!Y80</f>
        <v>40.990324486355441</v>
      </c>
      <c r="W78" s="39">
        <f>'13c-beta'!N80/'13c-beta'!M80</f>
        <v>1.0121704232582014</v>
      </c>
      <c r="X78" s="39">
        <f t="shared" si="43"/>
        <v>0.99824844176534722</v>
      </c>
      <c r="Y78" s="39">
        <f t="shared" si="44"/>
        <v>1.0103975478184715</v>
      </c>
      <c r="Z78" s="39">
        <f>'13c-beta'!N80/'13c-beta'!E80</f>
        <v>0.97045216597614337</v>
      </c>
      <c r="AA78" s="39"/>
      <c r="AB78" s="39">
        <f>'13c-beta'!O80/'13c-beta'!Q80</f>
        <v>0.9997224278312361</v>
      </c>
      <c r="AC78" s="39">
        <f>'13c-beta'!Q80/'13c-beta'!L80</f>
        <v>0.99823590804555229</v>
      </c>
      <c r="AD78" s="39">
        <f t="shared" si="27"/>
        <v>1.0105091231508703</v>
      </c>
      <c r="AE78" s="39">
        <f t="shared" si="28"/>
        <v>0.99824844176534722</v>
      </c>
      <c r="AF78" s="39">
        <f t="shared" si="29"/>
        <v>1.0066801449693943</v>
      </c>
      <c r="AG78" s="39">
        <f>'13c-beta'!R80/'13c-beta'!S80</f>
        <v>1.012414831683532</v>
      </c>
      <c r="AH78" s="39">
        <f>'13c-beta'!S80/'13c-beta'!E80</f>
        <v>0.97450582097699356</v>
      </c>
      <c r="AI78" s="39">
        <f>'13c-beta'!R80/'13c-beta'!E80</f>
        <v>0.98660414671904506</v>
      </c>
      <c r="AK78" s="75">
        <f t="shared" si="30"/>
        <v>12.096959116229232</v>
      </c>
      <c r="AL78" s="75">
        <f t="shared" si="31"/>
        <v>-1.7530940063685418</v>
      </c>
      <c r="AM78" s="75">
        <f t="shared" si="32"/>
        <v>10.34386510986066</v>
      </c>
      <c r="AN78" s="75">
        <f t="shared" si="33"/>
        <v>-29.993165608226711</v>
      </c>
      <c r="AO78" s="44"/>
      <c r="AP78" s="75">
        <f t="shared" si="34"/>
        <v>-0.27761069904845298</v>
      </c>
      <c r="AQ78" s="75">
        <f t="shared" si="45"/>
        <v>-1.7656497970475711</v>
      </c>
      <c r="AR78" s="75">
        <f t="shared" si="46"/>
        <v>10.454286173945382</v>
      </c>
      <c r="AS78" s="75">
        <f t="shared" si="47"/>
        <v>-1.7530940063685418</v>
      </c>
      <c r="AT78" s="75">
        <f t="shared" si="48"/>
        <v>6.6579316714808048</v>
      </c>
      <c r="AU78" s="75">
        <f t="shared" si="49"/>
        <v>12.338399604765138</v>
      </c>
      <c r="AV78" s="75">
        <f t="shared" si="50"/>
        <v>-25.824786756318961</v>
      </c>
      <c r="AW78" s="75">
        <f t="shared" si="51"/>
        <v>-13.486387151553837</v>
      </c>
    </row>
    <row r="79" spans="1:49" x14ac:dyDescent="0.2">
      <c r="A79" s="43">
        <f>'13c-beta'!A81</f>
        <v>152</v>
      </c>
      <c r="C79" s="39">
        <f>'13c-beta'!E81/'13c-beta'!H81</f>
        <v>1.0112381935577348</v>
      </c>
      <c r="D79" s="39">
        <f>'13c-beta'!H81/'13c-beta'!I81</f>
        <v>1.004283531594456</v>
      </c>
      <c r="E79" s="39">
        <f>'13c-beta'!I81/'13c-beta'!J81</f>
        <v>0.99814814814814834</v>
      </c>
      <c r="F79" s="39">
        <f>'13c-beta'!J81/'13c-beta'!K81</f>
        <v>1.01099465868835</v>
      </c>
      <c r="G79" s="39">
        <f>'13c-beta'!K81/'13c-beta'!L81</f>
        <v>1.0069401447172655</v>
      </c>
      <c r="H79" s="39">
        <f>'13c-beta'!L81/'13c-beta'!M81</f>
        <v>1.0104300894541243</v>
      </c>
      <c r="I79" s="39">
        <f>'13c-beta'!M81/'13c-beta'!F81</f>
        <v>0.99822899966444201</v>
      </c>
      <c r="J79" s="39">
        <f>'13c-beta'!E81/'13c-beta'!F81</f>
        <v>1.0408635024794004</v>
      </c>
      <c r="L79" s="75">
        <f t="shared" si="35"/>
        <v>11.175514224990689</v>
      </c>
      <c r="M79" s="75">
        <f t="shared" si="36"/>
        <v>4.2743833881121471</v>
      </c>
      <c r="N79" s="75">
        <f t="shared" si="37"/>
        <v>-1.8535686493227213</v>
      </c>
      <c r="O79" s="75">
        <f t="shared" si="38"/>
        <v>10.934656827889642</v>
      </c>
      <c r="P79" s="75">
        <f t="shared" si="39"/>
        <v>6.9161727615688857</v>
      </c>
      <c r="Q79" s="75">
        <f t="shared" si="40"/>
        <v>10.376071355515077</v>
      </c>
      <c r="R79" s="75">
        <f t="shared" si="41"/>
        <v>-1.7725704106617959</v>
      </c>
      <c r="S79" s="75">
        <f t="shared" si="42"/>
        <v>40.050659498091846</v>
      </c>
      <c r="U79" s="44">
        <f>'13c-beta'!Y81</f>
        <v>40.692998561759111</v>
      </c>
      <c r="W79" s="39">
        <f>'13c-beta'!N81/'13c-beta'!M81</f>
        <v>1.0120921807010663</v>
      </c>
      <c r="X79" s="39">
        <f t="shared" si="43"/>
        <v>0.99822899966444201</v>
      </c>
      <c r="Y79" s="39">
        <f t="shared" si="44"/>
        <v>1.0102997651094292</v>
      </c>
      <c r="Z79" s="39">
        <f>'13c-beta'!N81/'13c-beta'!E81</f>
        <v>0.97063617150839998</v>
      </c>
      <c r="AA79" s="39"/>
      <c r="AB79" s="39">
        <f>'13c-beta'!O81/'13c-beta'!Q81</f>
        <v>0.99973153368326539</v>
      </c>
      <c r="AC79" s="39">
        <f>'13c-beta'!Q81/'13c-beta'!L81</f>
        <v>0.99824417111014596</v>
      </c>
      <c r="AD79" s="39">
        <f t="shared" si="27"/>
        <v>1.0104300894541243</v>
      </c>
      <c r="AE79" s="39">
        <f t="shared" si="28"/>
        <v>0.99822899966444201</v>
      </c>
      <c r="AF79" s="39">
        <f t="shared" si="29"/>
        <v>1.0065993065135528</v>
      </c>
      <c r="AG79" s="39">
        <f>'13c-beta'!R81/'13c-beta'!S81</f>
        <v>1.01233104538229</v>
      </c>
      <c r="AH79" s="39">
        <f>'13c-beta'!S81/'13c-beta'!E81</f>
        <v>0.97459433320199185</v>
      </c>
      <c r="AI79" s="39">
        <f>'13c-beta'!R81/'13c-beta'!E81</f>
        <v>0.98661210015402823</v>
      </c>
      <c r="AK79" s="75">
        <f t="shared" si="30"/>
        <v>12.019654366320799</v>
      </c>
      <c r="AL79" s="75">
        <f t="shared" si="31"/>
        <v>-1.7725704106617959</v>
      </c>
      <c r="AM79" s="75">
        <f t="shared" si="32"/>
        <v>10.247083955659093</v>
      </c>
      <c r="AN79" s="75">
        <f t="shared" si="33"/>
        <v>-29.803575542432764</v>
      </c>
      <c r="AO79" s="44"/>
      <c r="AP79" s="75">
        <f t="shared" si="34"/>
        <v>-0.26850236026734359</v>
      </c>
      <c r="AQ79" s="75">
        <f t="shared" si="45"/>
        <v>-1.757372164147559</v>
      </c>
      <c r="AR79" s="75">
        <f t="shared" si="46"/>
        <v>10.376071355515077</v>
      </c>
      <c r="AS79" s="75">
        <f t="shared" si="47"/>
        <v>-1.7725704106617959</v>
      </c>
      <c r="AT79" s="75">
        <f t="shared" si="48"/>
        <v>6.5776264204383796</v>
      </c>
      <c r="AU79" s="75">
        <f t="shared" si="49"/>
        <v>12.25563731618481</v>
      </c>
      <c r="AV79" s="75">
        <f t="shared" si="50"/>
        <v>-25.73396307558675</v>
      </c>
      <c r="AW79" s="75">
        <f t="shared" si="51"/>
        <v>-13.478325759402001</v>
      </c>
    </row>
    <row r="80" spans="1:49" x14ac:dyDescent="0.2">
      <c r="A80" s="43">
        <f>'13c-beta'!A82</f>
        <v>154</v>
      </c>
      <c r="C80" s="39">
        <f>'13c-beta'!E82/'13c-beta'!H82</f>
        <v>1.0112099902127814</v>
      </c>
      <c r="D80" s="39">
        <f>'13c-beta'!H82/'13c-beta'!I82</f>
        <v>1.0042683315283176</v>
      </c>
      <c r="E80" s="39">
        <f>'13c-beta'!I82/'13c-beta'!J82</f>
        <v>0.99815592013226506</v>
      </c>
      <c r="F80" s="39">
        <f>'13c-beta'!J82/'13c-beta'!K82</f>
        <v>1.0109282591925943</v>
      </c>
      <c r="G80" s="39">
        <f>'13c-beta'!K82/'13c-beta'!L82</f>
        <v>1.0068515316548161</v>
      </c>
      <c r="H80" s="39">
        <f>'13c-beta'!L82/'13c-beta'!M82</f>
        <v>1.010341541795897</v>
      </c>
      <c r="I80" s="39">
        <f>'13c-beta'!M82/'13c-beta'!F82</f>
        <v>0.99820955649222287</v>
      </c>
      <c r="J80" s="39">
        <f>'13c-beta'!E82/'13c-beta'!F82</f>
        <v>1.0405554104964752</v>
      </c>
      <c r="L80" s="75">
        <f t="shared" si="35"/>
        <v>11.147623923343794</v>
      </c>
      <c r="M80" s="75">
        <f t="shared" si="36"/>
        <v>4.2592480396874572</v>
      </c>
      <c r="N80" s="75">
        <f t="shared" si="37"/>
        <v>-1.8457822762543579</v>
      </c>
      <c r="O80" s="75">
        <f t="shared" si="38"/>
        <v>10.868977275823267</v>
      </c>
      <c r="P80" s="75">
        <f t="shared" si="39"/>
        <v>6.8281665754809868</v>
      </c>
      <c r="Q80" s="75">
        <f t="shared" si="40"/>
        <v>10.288433883853623</v>
      </c>
      <c r="R80" s="75">
        <f t="shared" si="41"/>
        <v>-1.7920482675282554</v>
      </c>
      <c r="S80" s="75">
        <f t="shared" si="42"/>
        <v>39.754619154406434</v>
      </c>
      <c r="U80" s="44">
        <f>'13c-beta'!Y82</f>
        <v>40.398915202947592</v>
      </c>
      <c r="W80" s="39">
        <f>'13c-beta'!N82/'13c-beta'!M82</f>
        <v>1.0120044094017413</v>
      </c>
      <c r="X80" s="39">
        <f t="shared" si="43"/>
        <v>0.99820955649222287</v>
      </c>
      <c r="Y80" s="39">
        <f t="shared" si="44"/>
        <v>1.0101924726770861</v>
      </c>
      <c r="Z80" s="39">
        <f>'13c-beta'!N82/'13c-beta'!E82</f>
        <v>0.97082045077743429</v>
      </c>
      <c r="AA80" s="39"/>
      <c r="AB80" s="39">
        <f>'13c-beta'!O82/'13c-beta'!Q82</f>
        <v>0.99973138945749918</v>
      </c>
      <c r="AC80" s="39">
        <f>'13c-beta'!Q82/'13c-beta'!L82</f>
        <v>0.9982616896746217</v>
      </c>
      <c r="AD80" s="39">
        <f t="shared" si="27"/>
        <v>1.010341541795897</v>
      </c>
      <c r="AE80" s="39">
        <f t="shared" si="28"/>
        <v>0.99820955649222287</v>
      </c>
      <c r="AF80" s="39">
        <f t="shared" si="29"/>
        <v>1.0065090081688985</v>
      </c>
      <c r="AG80" s="39">
        <f>'13c-beta'!R82/'13c-beta'!S82</f>
        <v>1.0122378426090235</v>
      </c>
      <c r="AH80" s="39">
        <f>'13c-beta'!S82/'13c-beta'!E82</f>
        <v>0.97469193888067385</v>
      </c>
      <c r="AI80" s="39">
        <f>'13c-beta'!R82/'13c-beta'!E82</f>
        <v>0.98662006542097946</v>
      </c>
      <c r="AK80" s="75">
        <f t="shared" si="30"/>
        <v>11.932927972126757</v>
      </c>
      <c r="AL80" s="75">
        <f t="shared" si="31"/>
        <v>-1.7920482675282554</v>
      </c>
      <c r="AM80" s="75">
        <f t="shared" si="32"/>
        <v>10.140879704598493</v>
      </c>
      <c r="AN80" s="75">
        <f t="shared" si="33"/>
        <v>-29.613739449807881</v>
      </c>
      <c r="AO80" s="44"/>
      <c r="AP80" s="75">
        <f t="shared" si="34"/>
        <v>-0.26864662477412649</v>
      </c>
      <c r="AQ80" s="75">
        <f t="shared" si="45"/>
        <v>-1.7398229399551475</v>
      </c>
      <c r="AR80" s="75">
        <f t="shared" si="46"/>
        <v>10.288433883853623</v>
      </c>
      <c r="AS80" s="75">
        <f t="shared" si="47"/>
        <v>-1.7920482675282554</v>
      </c>
      <c r="AT80" s="75">
        <f t="shared" si="48"/>
        <v>6.4879160515961134</v>
      </c>
      <c r="AU80" s="75">
        <f t="shared" si="49"/>
        <v>12.163565592782172</v>
      </c>
      <c r="AV80" s="75">
        <f t="shared" si="50"/>
        <v>-25.633818032591819</v>
      </c>
      <c r="AW80" s="75">
        <f t="shared" si="51"/>
        <v>-13.470252439809666</v>
      </c>
    </row>
    <row r="81" spans="1:49" x14ac:dyDescent="0.2">
      <c r="A81" s="43">
        <f>'13c-beta'!A83</f>
        <v>156</v>
      </c>
      <c r="C81" s="39">
        <f>'13c-beta'!E83/'13c-beta'!H83</f>
        <v>1.0111816450530515</v>
      </c>
      <c r="D81" s="39">
        <f>'13c-beta'!H83/'13c-beta'!I83</f>
        <v>1.0042439255400533</v>
      </c>
      <c r="E81" s="39">
        <f>'13c-beta'!I83/'13c-beta'!J83</f>
        <v>0.99817281032680327</v>
      </c>
      <c r="F81" s="39">
        <f>'13c-beta'!J83/'13c-beta'!K83</f>
        <v>1.0108523855031977</v>
      </c>
      <c r="G81" s="39">
        <f>'13c-beta'!K83/'13c-beta'!L83</f>
        <v>1.0067720090293453</v>
      </c>
      <c r="H81" s="39">
        <f>'13c-beta'!L83/'13c-beta'!M83</f>
        <v>1.0102622576966935</v>
      </c>
      <c r="I81" s="39">
        <f>'13c-beta'!M83/'13c-beta'!F83</f>
        <v>0.99818078347591621</v>
      </c>
      <c r="J81" s="39">
        <f>'13c-beta'!E83/'13c-beta'!F83</f>
        <v>1.0402466671020347</v>
      </c>
      <c r="L81" s="75">
        <f t="shared" si="35"/>
        <v>11.119592597227321</v>
      </c>
      <c r="M81" s="75">
        <f t="shared" si="36"/>
        <v>4.2349454862131877</v>
      </c>
      <c r="N81" s="75">
        <f t="shared" si="37"/>
        <v>-1.8288610204702671</v>
      </c>
      <c r="O81" s="75">
        <f t="shared" si="38"/>
        <v>10.79392097371519</v>
      </c>
      <c r="P81" s="75">
        <f t="shared" si="39"/>
        <v>6.7491819749283302</v>
      </c>
      <c r="Q81" s="75">
        <f t="shared" si="40"/>
        <v>10.209958232898165</v>
      </c>
      <c r="R81" s="75">
        <f t="shared" si="41"/>
        <v>-1.820873308135406</v>
      </c>
      <c r="S81" s="75">
        <f t="shared" si="42"/>
        <v>39.457864936376737</v>
      </c>
      <c r="U81" s="44">
        <f>'13c-beta'!Y83</f>
        <v>40.10802615516387</v>
      </c>
      <c r="W81" s="39">
        <f>'13c-beta'!N83/'13c-beta'!M83</f>
        <v>1.0119259023870499</v>
      </c>
      <c r="X81" s="39">
        <f t="shared" si="43"/>
        <v>0.99818078347591621</v>
      </c>
      <c r="Y81" s="39">
        <f t="shared" si="44"/>
        <v>1.010084990064279</v>
      </c>
      <c r="Z81" s="39">
        <f>'13c-beta'!N83/'13c-beta'!E83</f>
        <v>0.97100526443234714</v>
      </c>
      <c r="AA81" s="39"/>
      <c r="AB81" s="39">
        <f>'13c-beta'!O83/'13c-beta'!Q83</f>
        <v>0.99973124756732723</v>
      </c>
      <c r="AC81" s="39">
        <f>'13c-beta'!Q83/'13c-beta'!L83</f>
        <v>0.99827924360729736</v>
      </c>
      <c r="AD81" s="39">
        <f t="shared" si="27"/>
        <v>1.0102622576966935</v>
      </c>
      <c r="AE81" s="39">
        <f t="shared" si="28"/>
        <v>0.99818078347591621</v>
      </c>
      <c r="AF81" s="39">
        <f t="shared" si="29"/>
        <v>1.0064185690695873</v>
      </c>
      <c r="AG81" s="39">
        <f>'13c-beta'!R83/'13c-beta'!S83</f>
        <v>1.0121444080521105</v>
      </c>
      <c r="AH81" s="39">
        <f>'13c-beta'!S83/'13c-beta'!E83</f>
        <v>0.97478991596638664</v>
      </c>
      <c r="AI81" s="39">
        <f>'13c-beta'!R83/'13c-beta'!E83</f>
        <v>0.98662816247096496</v>
      </c>
      <c r="AK81" s="75">
        <f t="shared" si="30"/>
        <v>11.855349199504539</v>
      </c>
      <c r="AL81" s="75">
        <f t="shared" si="31"/>
        <v>-1.820873308135406</v>
      </c>
      <c r="AM81" s="75">
        <f t="shared" si="32"/>
        <v>10.034475891369105</v>
      </c>
      <c r="AN81" s="75">
        <f t="shared" si="33"/>
        <v>-29.423389045007603</v>
      </c>
      <c r="AO81" s="44"/>
      <c r="AP81" s="75">
        <f t="shared" si="34"/>
        <v>-0.26878855307957994</v>
      </c>
      <c r="AQ81" s="75">
        <f t="shared" si="45"/>
        <v>-1.7222385945670871</v>
      </c>
      <c r="AR81" s="75">
        <f t="shared" si="46"/>
        <v>10.209958232898165</v>
      </c>
      <c r="AS81" s="75">
        <f t="shared" si="47"/>
        <v>-1.820873308135406</v>
      </c>
      <c r="AT81" s="75">
        <f t="shared" si="48"/>
        <v>6.3980577771159099</v>
      </c>
      <c r="AU81" s="75">
        <f t="shared" si="49"/>
        <v>12.071256388876781</v>
      </c>
      <c r="AV81" s="75">
        <f t="shared" si="50"/>
        <v>-25.533302005164646</v>
      </c>
      <c r="AW81" s="75">
        <f t="shared" si="51"/>
        <v>-13.462045616287828</v>
      </c>
    </row>
    <row r="82" spans="1:49" x14ac:dyDescent="0.2">
      <c r="A82" s="43">
        <f>'13c-beta'!A84</f>
        <v>158</v>
      </c>
      <c r="C82" s="39">
        <f>'13c-beta'!E84/'13c-beta'!H84</f>
        <v>1.0111439824309854</v>
      </c>
      <c r="D82" s="39">
        <f>'13c-beta'!H84/'13c-beta'!I84</f>
        <v>1.0042285610133965</v>
      </c>
      <c r="E82" s="39">
        <f>'13c-beta'!I84/'13c-beta'!J84</f>
        <v>0.99818974065078359</v>
      </c>
      <c r="F82" s="39">
        <f>'13c-beta'!J84/'13c-beta'!K84</f>
        <v>1.0107856118283129</v>
      </c>
      <c r="G82" s="39">
        <f>'13c-beta'!K84/'13c-beta'!L84</f>
        <v>1.0066830812521983</v>
      </c>
      <c r="H82" s="39">
        <f>'13c-beta'!L84/'13c-beta'!M84</f>
        <v>1.0101922501496112</v>
      </c>
      <c r="I82" s="39">
        <f>'13c-beta'!M84/'13c-beta'!F84</f>
        <v>0.99815198521588167</v>
      </c>
      <c r="J82" s="39">
        <f>'13c-beta'!E84/'13c-beta'!F84</f>
        <v>1.0399469862425565</v>
      </c>
      <c r="L82" s="75">
        <f t="shared" si="35"/>
        <v>11.08234575472216</v>
      </c>
      <c r="M82" s="75">
        <f t="shared" si="36"/>
        <v>4.2196457728639629</v>
      </c>
      <c r="N82" s="75">
        <f t="shared" si="37"/>
        <v>-1.811899848790876</v>
      </c>
      <c r="O82" s="75">
        <f t="shared" si="38"/>
        <v>10.727861990853626</v>
      </c>
      <c r="P82" s="75">
        <f t="shared" si="39"/>
        <v>6.6608484653963513</v>
      </c>
      <c r="Q82" s="75">
        <f t="shared" si="40"/>
        <v>10.140659422320194</v>
      </c>
      <c r="R82" s="75">
        <f t="shared" si="41"/>
        <v>-1.8497244701141931</v>
      </c>
      <c r="S82" s="75">
        <f t="shared" si="42"/>
        <v>39.169737087251171</v>
      </c>
      <c r="U82" s="44">
        <f>'13c-beta'!Y84</f>
        <v>39.820284118602785</v>
      </c>
      <c r="W82" s="39">
        <f>'13c-beta'!N84/'13c-beta'!M84</f>
        <v>1.0118473219628965</v>
      </c>
      <c r="X82" s="39">
        <f t="shared" si="43"/>
        <v>0.99815198521588167</v>
      </c>
      <c r="Y82" s="39">
        <f t="shared" si="44"/>
        <v>1.0099774131526384</v>
      </c>
      <c r="Z82" s="39">
        <f>'13c-beta'!N84/'13c-beta'!E84</f>
        <v>0.97118163378865929</v>
      </c>
      <c r="AA82" s="39"/>
      <c r="AB82" s="39">
        <f>'13c-beta'!O84/'13c-beta'!Q84</f>
        <v>0.99973110552717237</v>
      </c>
      <c r="AC82" s="39">
        <f>'13c-beta'!Q84/'13c-beta'!L84</f>
        <v>0.99828757613343932</v>
      </c>
      <c r="AD82" s="39">
        <f t="shared" si="27"/>
        <v>1.0101922501496112</v>
      </c>
      <c r="AE82" s="39">
        <f t="shared" si="28"/>
        <v>0.99815198521588167</v>
      </c>
      <c r="AF82" s="39">
        <f t="shared" si="29"/>
        <v>1.006328050624405</v>
      </c>
      <c r="AG82" s="39">
        <f>'13c-beta'!R84/'13c-beta'!S84</f>
        <v>1.0120507438503459</v>
      </c>
      <c r="AH82" s="39">
        <f>'13c-beta'!S84/'13c-beta'!E84</f>
        <v>0.97488826264113027</v>
      </c>
      <c r="AI82" s="39">
        <f>'13c-beta'!R84/'13c-beta'!E84</f>
        <v>0.98663639137692727</v>
      </c>
      <c r="AK82" s="75">
        <f t="shared" si="30"/>
        <v>11.777691858012474</v>
      </c>
      <c r="AL82" s="75">
        <f t="shared" si="31"/>
        <v>-1.8497244701141931</v>
      </c>
      <c r="AM82" s="75">
        <f t="shared" si="32"/>
        <v>9.9279673878982013</v>
      </c>
      <c r="AN82" s="75">
        <f t="shared" si="33"/>
        <v>-29.241769699352957</v>
      </c>
      <c r="AO82" s="44"/>
      <c r="AP82" s="75">
        <f t="shared" si="34"/>
        <v>-0.26893063142843238</v>
      </c>
      <c r="AQ82" s="75">
        <f t="shared" si="45"/>
        <v>-1.713891740297423</v>
      </c>
      <c r="AR82" s="75">
        <f t="shared" si="46"/>
        <v>10.140659422320194</v>
      </c>
      <c r="AS82" s="75">
        <f t="shared" si="47"/>
        <v>-1.8497244701141931</v>
      </c>
      <c r="AT82" s="75">
        <f t="shared" si="48"/>
        <v>6.3081125804800307</v>
      </c>
      <c r="AU82" s="75">
        <f t="shared" si="49"/>
        <v>11.978711752809044</v>
      </c>
      <c r="AV82" s="75">
        <f t="shared" si="50"/>
        <v>-25.432416971002471</v>
      </c>
      <c r="AW82" s="75">
        <f t="shared" si="51"/>
        <v>-13.453705218193404</v>
      </c>
    </row>
    <row r="83" spans="1:49" x14ac:dyDescent="0.2">
      <c r="A83" s="43">
        <f>'13c-beta'!A85</f>
        <v>160</v>
      </c>
      <c r="C83" s="39">
        <f>'13c-beta'!E85/'13c-beta'!H85</f>
        <v>1.0111153489892661</v>
      </c>
      <c r="D83" s="39">
        <f>'13c-beta'!H85/'13c-beta'!I85</f>
        <v>1.0042131757496171</v>
      </c>
      <c r="E83" s="39">
        <f>'13c-beta'!I85/'13c-beta'!J85</f>
        <v>0.99819760773390132</v>
      </c>
      <c r="F83" s="39">
        <f>'13c-beta'!J85/'13c-beta'!K85</f>
        <v>1.0107186559817463</v>
      </c>
      <c r="G83" s="39">
        <f>'13c-beta'!K85/'13c-beta'!L85</f>
        <v>1.0066033192561308</v>
      </c>
      <c r="H83" s="39">
        <f>'13c-beta'!L85/'13c-beta'!M85</f>
        <v>1.0101127274428177</v>
      </c>
      <c r="I83" s="39">
        <f>'13c-beta'!M85/'13c-beta'!F85</f>
        <v>0.99812317920370519</v>
      </c>
      <c r="J83" s="39">
        <f>'13c-beta'!E85/'13c-beta'!F85</f>
        <v>1.039646672144618</v>
      </c>
      <c r="L83" s="75">
        <f t="shared" si="35"/>
        <v>11.054027485866879</v>
      </c>
      <c r="M83" s="75">
        <f t="shared" si="36"/>
        <v>4.2043251753100419</v>
      </c>
      <c r="N83" s="75">
        <f t="shared" si="37"/>
        <v>-1.8040185294425684</v>
      </c>
      <c r="O83" s="75">
        <f t="shared" si="38"/>
        <v>10.661618404176753</v>
      </c>
      <c r="P83" s="75">
        <f t="shared" si="39"/>
        <v>6.5816128473649478</v>
      </c>
      <c r="Q83" s="75">
        <f t="shared" si="40"/>
        <v>10.061935954609492</v>
      </c>
      <c r="R83" s="75">
        <f t="shared" si="41"/>
        <v>-1.8785842312251808</v>
      </c>
      <c r="S83" s="75">
        <f t="shared" si="42"/>
        <v>38.880917106660313</v>
      </c>
      <c r="U83" s="44">
        <f>'13c-beta'!Y85</f>
        <v>39.535642723289897</v>
      </c>
      <c r="W83" s="39">
        <f>'13c-beta'!N85/'13c-beta'!M85</f>
        <v>1.0117685579306797</v>
      </c>
      <c r="X83" s="39">
        <f t="shared" si="43"/>
        <v>0.99812317920370519</v>
      </c>
      <c r="Y83" s="39">
        <f t="shared" si="44"/>
        <v>1.0098696496601181</v>
      </c>
      <c r="Z83" s="39">
        <f>'13c-beta'!N85/'13c-beta'!E85</f>
        <v>0.97135851700167053</v>
      </c>
      <c r="AA83" s="39"/>
      <c r="AB83" s="39">
        <f>'13c-beta'!O85/'13c-beta'!Q85</f>
        <v>0.99973096583266063</v>
      </c>
      <c r="AC83" s="39">
        <f>'13c-beta'!Q85/'13c-beta'!L85</f>
        <v>0.99830517892865078</v>
      </c>
      <c r="AD83" s="39">
        <f t="shared" si="27"/>
        <v>1.0101127274428177</v>
      </c>
      <c r="AE83" s="39">
        <f t="shared" si="28"/>
        <v>0.99812317920370519</v>
      </c>
      <c r="AF83" s="39">
        <f t="shared" si="29"/>
        <v>1.006237394487189</v>
      </c>
      <c r="AG83" s="39">
        <f>'13c-beta'!R85/'13c-beta'!S85</f>
        <v>1.0119661741405357</v>
      </c>
      <c r="AH83" s="39">
        <f>'13c-beta'!S85/'13c-beta'!E85</f>
        <v>0.97497799572488375</v>
      </c>
      <c r="AI83" s="39">
        <f>'13c-beta'!R85/'13c-beta'!E85</f>
        <v>0.98664475220491799</v>
      </c>
      <c r="AK83" s="75">
        <f t="shared" si="30"/>
        <v>11.699847013010796</v>
      </c>
      <c r="AL83" s="75">
        <f t="shared" si="31"/>
        <v>-1.8785842312251808</v>
      </c>
      <c r="AM83" s="75">
        <f t="shared" si="32"/>
        <v>9.8212627817855189</v>
      </c>
      <c r="AN83" s="75">
        <f t="shared" si="33"/>
        <v>-29.059654324874707</v>
      </c>
      <c r="AO83" s="44"/>
      <c r="AP83" s="75">
        <f t="shared" si="34"/>
        <v>-0.26907036352311625</v>
      </c>
      <c r="AQ83" s="75">
        <f t="shared" si="45"/>
        <v>-1.6962589053917723</v>
      </c>
      <c r="AR83" s="75">
        <f t="shared" si="46"/>
        <v>10.061935954609492</v>
      </c>
      <c r="AS83" s="75">
        <f t="shared" si="47"/>
        <v>-1.8785842312251808</v>
      </c>
      <c r="AT83" s="75">
        <f t="shared" si="48"/>
        <v>6.218022454469418</v>
      </c>
      <c r="AU83" s="75">
        <f t="shared" si="49"/>
        <v>11.895145544337474</v>
      </c>
      <c r="AV83" s="75">
        <f t="shared" si="50"/>
        <v>-25.340376726260732</v>
      </c>
      <c r="AW83" s="75">
        <f t="shared" si="51"/>
        <v>-13.445231181923448</v>
      </c>
    </row>
    <row r="84" spans="1:49" x14ac:dyDescent="0.2">
      <c r="A84" s="43">
        <f>'13c-beta'!A86</f>
        <v>162</v>
      </c>
      <c r="C84" s="39">
        <f>'13c-beta'!E86/'13c-beta'!H86</f>
        <v>1.0110865752478577</v>
      </c>
      <c r="D84" s="39">
        <f>'13c-beta'!H86/'13c-beta'!I86</f>
        <v>1.0041977313999433</v>
      </c>
      <c r="E84" s="39">
        <f>'13c-beta'!I86/'13c-beta'!J86</f>
        <v>0.99821459477677887</v>
      </c>
      <c r="F84" s="39">
        <f>'13c-beta'!J86/'13c-beta'!K86</f>
        <v>1.0106423133222247</v>
      </c>
      <c r="G84" s="39">
        <f>'13c-beta'!K86/'13c-beta'!L86</f>
        <v>1.006523411076826</v>
      </c>
      <c r="H84" s="39">
        <f>'13c-beta'!L86/'13c-beta'!M86</f>
        <v>1.0100330378953084</v>
      </c>
      <c r="I84" s="39">
        <f>'13c-beta'!M86/'13c-beta'!F86</f>
        <v>0.99810368986454934</v>
      </c>
      <c r="J84" s="39">
        <f>'13c-beta'!E86/'13c-beta'!F86</f>
        <v>1.0393554413825314</v>
      </c>
      <c r="L84" s="75">
        <f t="shared" si="35"/>
        <v>11.025569653772575</v>
      </c>
      <c r="M84" s="75">
        <f t="shared" si="36"/>
        <v>4.1889455041290633</v>
      </c>
      <c r="N84" s="75">
        <f t="shared" si="37"/>
        <v>-1.7870009587659257</v>
      </c>
      <c r="O84" s="75">
        <f t="shared" si="38"/>
        <v>10.586082504634579</v>
      </c>
      <c r="P84" s="75">
        <f t="shared" si="39"/>
        <v>6.5022257147589828</v>
      </c>
      <c r="Q84" s="75">
        <f t="shared" si="40"/>
        <v>9.9830411056160067</v>
      </c>
      <c r="R84" s="75">
        <f t="shared" si="41"/>
        <v>-1.8981104077920454</v>
      </c>
      <c r="S84" s="75">
        <f t="shared" si="42"/>
        <v>38.600753116353026</v>
      </c>
      <c r="U84" s="44">
        <f>'13c-beta'!Y86</f>
        <v>39.254056504827012</v>
      </c>
      <c r="W84" s="39">
        <f>'13c-beta'!N86/'13c-beta'!M86</f>
        <v>1.0116896122492909</v>
      </c>
      <c r="X84" s="39">
        <f t="shared" si="43"/>
        <v>0.99810368986454934</v>
      </c>
      <c r="Y84" s="39">
        <f t="shared" si="44"/>
        <v>1.0097711349836525</v>
      </c>
      <c r="Z84" s="39">
        <f>'13c-beta'!N86/'13c-beta'!E86</f>
        <v>0.97153591041046883</v>
      </c>
      <c r="AA84" s="39"/>
      <c r="AB84" s="39">
        <f>'13c-beta'!O86/'13c-beta'!Q86</f>
        <v>0.99973082849134021</v>
      </c>
      <c r="AC84" s="39">
        <f>'13c-beta'!Q86/'13c-beta'!L86</f>
        <v>0.99832281618621366</v>
      </c>
      <c r="AD84" s="39">
        <f t="shared" si="27"/>
        <v>1.0100330378953084</v>
      </c>
      <c r="AE84" s="39">
        <f t="shared" si="28"/>
        <v>0.99810368986454934</v>
      </c>
      <c r="AF84" s="39">
        <f t="shared" si="29"/>
        <v>1.006156001868286</v>
      </c>
      <c r="AG84" s="39">
        <f>'13c-beta'!R86/'13c-beta'!S86</f>
        <v>1.0118813888965703</v>
      </c>
      <c r="AH84" s="39">
        <f>'13c-beta'!S86/'13c-beta'!E86</f>
        <v>0.9750680819319989</v>
      </c>
      <c r="AI84" s="39">
        <f>'13c-beta'!R86/'13c-beta'!E86</f>
        <v>0.98665324501406571</v>
      </c>
      <c r="AK84" s="75">
        <f t="shared" si="30"/>
        <v>11.621816557435022</v>
      </c>
      <c r="AL84" s="75">
        <f t="shared" si="31"/>
        <v>-1.8981104077920454</v>
      </c>
      <c r="AM84" s="75">
        <f t="shared" si="32"/>
        <v>9.7237061496430268</v>
      </c>
      <c r="AN84" s="75">
        <f t="shared" si="33"/>
        <v>-28.877046966710097</v>
      </c>
      <c r="AO84" s="44"/>
      <c r="AP84" s="75">
        <f t="shared" si="34"/>
        <v>-0.26920774181243129</v>
      </c>
      <c r="AQ84" s="75">
        <f t="shared" si="45"/>
        <v>-1.6785918611486921</v>
      </c>
      <c r="AR84" s="75">
        <f t="shared" si="46"/>
        <v>9.9830411056160067</v>
      </c>
      <c r="AS84" s="75">
        <f t="shared" si="47"/>
        <v>-1.8981104077920454</v>
      </c>
      <c r="AT84" s="75">
        <f t="shared" si="48"/>
        <v>6.1371310948627622</v>
      </c>
      <c r="AU84" s="75">
        <f t="shared" si="49"/>
        <v>11.811359348614564</v>
      </c>
      <c r="AV84" s="75">
        <f t="shared" si="50"/>
        <v>-25.247982799561857</v>
      </c>
      <c r="AW84" s="75">
        <f t="shared" si="51"/>
        <v>-13.436623450947446</v>
      </c>
    </row>
    <row r="85" spans="1:49" x14ac:dyDescent="0.2">
      <c r="A85" s="43">
        <f>'13c-beta'!A87</f>
        <v>164</v>
      </c>
      <c r="C85" s="39">
        <f>'13c-beta'!E87/'13c-beta'!H87</f>
        <v>1.0110668558126001</v>
      </c>
      <c r="D85" s="39">
        <f>'13c-beta'!H87/'13c-beta'!I87</f>
        <v>1.0041730967665348</v>
      </c>
      <c r="E85" s="39">
        <f>'13c-beta'!I87/'13c-beta'!J87</f>
        <v>0.99822252201338135</v>
      </c>
      <c r="F85" s="39">
        <f>'13c-beta'!J87/'13c-beta'!K87</f>
        <v>1.0105749921700842</v>
      </c>
      <c r="G85" s="39">
        <f>'13c-beta'!K87/'13c-beta'!L87</f>
        <v>1.0064526895477555</v>
      </c>
      <c r="H85" s="39">
        <f>'13c-beta'!L87/'13c-beta'!M87</f>
        <v>1.0099532767160739</v>
      </c>
      <c r="I85" s="39">
        <f>'13c-beta'!M87/'13c-beta'!F87</f>
        <v>0.99808418376883101</v>
      </c>
      <c r="J85" s="39">
        <f>'13c-beta'!E87/'13c-beta'!F87</f>
        <v>1.0390733056708159</v>
      </c>
      <c r="L85" s="75">
        <f t="shared" si="35"/>
        <v>11.006066252146057</v>
      </c>
      <c r="M85" s="75">
        <f t="shared" si="36"/>
        <v>4.1644135471176771</v>
      </c>
      <c r="N85" s="75">
        <f t="shared" si="37"/>
        <v>-1.779059575052057</v>
      </c>
      <c r="O85" s="75">
        <f t="shared" si="38"/>
        <v>10.519468042169374</v>
      </c>
      <c r="P85" s="75">
        <f t="shared" si="39"/>
        <v>6.4319600726804111</v>
      </c>
      <c r="Q85" s="75">
        <f t="shared" si="40"/>
        <v>9.9040691059554344</v>
      </c>
      <c r="R85" s="75">
        <f t="shared" si="41"/>
        <v>-1.9176537543643712</v>
      </c>
      <c r="S85" s="75">
        <f t="shared" si="42"/>
        <v>38.329263690652517</v>
      </c>
      <c r="U85" s="44">
        <f>'13c-beta'!Y87</f>
        <v>38.975480880966771</v>
      </c>
      <c r="W85" s="39">
        <f>'13c-beta'!N87/'13c-beta'!M87</f>
        <v>1.0116105956048278</v>
      </c>
      <c r="X85" s="39">
        <f t="shared" si="43"/>
        <v>0.99808418376883101</v>
      </c>
      <c r="Y85" s="39">
        <f t="shared" si="44"/>
        <v>1.0096725356061456</v>
      </c>
      <c r="Z85" s="39">
        <f>'13c-beta'!N87/'13c-beta'!E87</f>
        <v>0.97170481629716232</v>
      </c>
      <c r="AA85" s="39"/>
      <c r="AB85" s="39">
        <f>'13c-beta'!O87/'13c-beta'!Q87</f>
        <v>0.99973069100972312</v>
      </c>
      <c r="AC85" s="39">
        <f>'13c-beta'!Q87/'13c-beta'!L87</f>
        <v>0.99834047208470089</v>
      </c>
      <c r="AD85" s="39">
        <f t="shared" si="27"/>
        <v>1.0099532767160739</v>
      </c>
      <c r="AE85" s="39">
        <f t="shared" si="28"/>
        <v>0.99808418376883101</v>
      </c>
      <c r="AF85" s="39">
        <f t="shared" si="29"/>
        <v>1.0060745392695598</v>
      </c>
      <c r="AG85" s="39">
        <f>'13c-beta'!R87/'13c-beta'!S87</f>
        <v>1.0117963900648388</v>
      </c>
      <c r="AH85" s="39">
        <f>'13c-beta'!S87/'13c-beta'!E87</f>
        <v>0.9751585195844763</v>
      </c>
      <c r="AI85" s="39">
        <f>'13c-beta'!R87/'13c-beta'!E87</f>
        <v>0.98666186985654547</v>
      </c>
      <c r="AK85" s="75">
        <f t="shared" si="30"/>
        <v>11.543709864027369</v>
      </c>
      <c r="AL85" s="75">
        <f t="shared" si="31"/>
        <v>-1.9176537543643712</v>
      </c>
      <c r="AM85" s="75">
        <f t="shared" si="32"/>
        <v>9.6260561096630131</v>
      </c>
      <c r="AN85" s="75">
        <f t="shared" si="33"/>
        <v>-28.703207580989698</v>
      </c>
      <c r="AO85" s="44"/>
      <c r="AP85" s="75">
        <f t="shared" si="34"/>
        <v>-0.26934526045507567</v>
      </c>
      <c r="AQ85" s="75">
        <f t="shared" si="45"/>
        <v>-1.6609064571134586</v>
      </c>
      <c r="AR85" s="75">
        <f t="shared" si="46"/>
        <v>9.9040691059554344</v>
      </c>
      <c r="AS85" s="75">
        <f t="shared" si="47"/>
        <v>-1.9176537543643712</v>
      </c>
      <c r="AT85" s="75">
        <f t="shared" si="48"/>
        <v>6.056163634022365</v>
      </c>
      <c r="AU85" s="75">
        <f t="shared" si="49"/>
        <v>11.727355034622317</v>
      </c>
      <c r="AV85" s="75">
        <f t="shared" si="50"/>
        <v>-25.155237010460315</v>
      </c>
      <c r="AW85" s="75">
        <f t="shared" si="51"/>
        <v>-13.427881975838048</v>
      </c>
    </row>
    <row r="86" spans="1:49" x14ac:dyDescent="0.2">
      <c r="A86" s="43">
        <f>'13c-beta'!A88</f>
        <v>166</v>
      </c>
      <c r="C86" s="39">
        <f>'13c-beta'!E88/'13c-beta'!H88</f>
        <v>1.0110287092224395</v>
      </c>
      <c r="D86" s="39">
        <f>'13c-beta'!H88/'13c-beta'!I88</f>
        <v>1.0041575292397662</v>
      </c>
      <c r="E86" s="39">
        <f>'13c-beta'!I88/'13c-beta'!J88</f>
        <v>0.99823958114801203</v>
      </c>
      <c r="F86" s="39">
        <f>'13c-beta'!J88/'13c-beta'!K88</f>
        <v>1.0105075903514513</v>
      </c>
      <c r="G86" s="39">
        <f>'13c-beta'!K88/'13c-beta'!L88</f>
        <v>1.0063725581136485</v>
      </c>
      <c r="H86" s="39">
        <f>'13c-beta'!L88/'13c-beta'!M88</f>
        <v>1.0098733513189448</v>
      </c>
      <c r="I86" s="39">
        <f>'13c-beta'!M88/'13c-beta'!F88</f>
        <v>0.9980646789891453</v>
      </c>
      <c r="J86" s="39">
        <f>'13c-beta'!E88/'13c-beta'!F88</f>
        <v>1.0387812152320048</v>
      </c>
      <c r="L86" s="75">
        <f t="shared" si="35"/>
        <v>10.968336492163598</v>
      </c>
      <c r="M86" s="75">
        <f t="shared" si="36"/>
        <v>4.1489105949968543</v>
      </c>
      <c r="N86" s="75">
        <f t="shared" si="37"/>
        <v>-1.7619702102160468</v>
      </c>
      <c r="O86" s="75">
        <f t="shared" si="38"/>
        <v>10.452769314229471</v>
      </c>
      <c r="P86" s="75">
        <f t="shared" si="39"/>
        <v>6.3523392171268105</v>
      </c>
      <c r="Q86" s="75">
        <f t="shared" si="40"/>
        <v>9.8249282568731946</v>
      </c>
      <c r="R86" s="75">
        <f t="shared" si="41"/>
        <v>-1.9371961643020552</v>
      </c>
      <c r="S86" s="75">
        <f t="shared" si="42"/>
        <v>38.048117500871975</v>
      </c>
      <c r="U86" s="44">
        <f>'13c-beta'!Y88</f>
        <v>38.6998721289808</v>
      </c>
      <c r="W86" s="39">
        <f>'13c-beta'!N88/'13c-beta'!M88</f>
        <v>1.0115313998800959</v>
      </c>
      <c r="X86" s="39">
        <f t="shared" si="43"/>
        <v>0.9980646789891453</v>
      </c>
      <c r="Y86" s="39">
        <f t="shared" si="44"/>
        <v>1.0095737619087686</v>
      </c>
      <c r="Z86" s="39">
        <f>'13c-beta'!N88/'13c-beta'!E88</f>
        <v>0.97188295966950788</v>
      </c>
      <c r="AA86" s="39"/>
      <c r="AB86" s="39">
        <f>'13c-beta'!O88/'13c-beta'!Q88</f>
        <v>0.99973055589107029</v>
      </c>
      <c r="AC86" s="39">
        <f>'13c-beta'!Q88/'13c-beta'!L88</f>
        <v>0.99835816188338311</v>
      </c>
      <c r="AD86" s="39">
        <f t="shared" si="27"/>
        <v>1.0098733513189448</v>
      </c>
      <c r="AE86" s="39">
        <f t="shared" si="28"/>
        <v>0.9980646789891453</v>
      </c>
      <c r="AF86" s="39">
        <f t="shared" si="29"/>
        <v>1.0059929505698444</v>
      </c>
      <c r="AG86" s="39">
        <f>'13c-beta'!R88/'13c-beta'!S88</f>
        <v>1.0117111796083353</v>
      </c>
      <c r="AH86" s="39">
        <f>'13c-beta'!S88/'13c-beta'!E88</f>
        <v>0.97525808454912832</v>
      </c>
      <c r="AI86" s="39">
        <f>'13c-beta'!R88/'13c-beta'!E88</f>
        <v>0.98667950714176433</v>
      </c>
      <c r="AK86" s="75">
        <f t="shared" si="30"/>
        <v>11.465420030739235</v>
      </c>
      <c r="AL86" s="75">
        <f t="shared" si="31"/>
        <v>-1.9371961643020552</v>
      </c>
      <c r="AM86" s="75">
        <f t="shared" si="32"/>
        <v>9.5282238664370844</v>
      </c>
      <c r="AN86" s="75">
        <f t="shared" si="33"/>
        <v>-28.519893634434524</v>
      </c>
      <c r="AO86" s="44"/>
      <c r="AP86" s="75">
        <f t="shared" si="34"/>
        <v>-0.2694804155155015</v>
      </c>
      <c r="AQ86" s="75">
        <f t="shared" si="45"/>
        <v>-1.6431874099004835</v>
      </c>
      <c r="AR86" s="75">
        <f t="shared" si="46"/>
        <v>9.8249282568731946</v>
      </c>
      <c r="AS86" s="75">
        <f t="shared" si="47"/>
        <v>-1.9371961643020552</v>
      </c>
      <c r="AT86" s="75">
        <f t="shared" si="48"/>
        <v>5.9750642671550551</v>
      </c>
      <c r="AU86" s="75">
        <f t="shared" si="49"/>
        <v>11.643134488249389</v>
      </c>
      <c r="AV86" s="75">
        <f t="shared" si="50"/>
        <v>-25.053140910040032</v>
      </c>
      <c r="AW86" s="75">
        <f t="shared" si="51"/>
        <v>-13.410006421790566</v>
      </c>
    </row>
    <row r="87" spans="1:49" x14ac:dyDescent="0.2">
      <c r="A87" s="43">
        <f>'13c-beta'!A89</f>
        <v>168</v>
      </c>
      <c r="C87" s="39">
        <f>'13c-beta'!E89/'13c-beta'!H89</f>
        <v>1.0110087232066434</v>
      </c>
      <c r="D87" s="39">
        <f>'13c-beta'!H89/'13c-beta'!I89</f>
        <v>1.0041419415007908</v>
      </c>
      <c r="E87" s="39">
        <f>'13c-beta'!I89/'13c-beta'!J89</f>
        <v>0.99824755159226375</v>
      </c>
      <c r="F87" s="39">
        <f>'13c-beta'!J89/'13c-beta'!K89</f>
        <v>1.010440011436055</v>
      </c>
      <c r="G87" s="39">
        <f>'13c-beta'!K89/'13c-beta'!L89</f>
        <v>1.0062922849903946</v>
      </c>
      <c r="H87" s="39">
        <f>'13c-beta'!L89/'13c-beta'!M89</f>
        <v>1.0098027271449321</v>
      </c>
      <c r="I87" s="39">
        <f>'13c-beta'!M89/'13c-beta'!F89</f>
        <v>0.99803582284992753</v>
      </c>
      <c r="J87" s="39">
        <f>'13c-beta'!E89/'13c-beta'!F89</f>
        <v>1.0384978721414206</v>
      </c>
      <c r="L87" s="75">
        <f t="shared" si="35"/>
        <v>10.94856829650487</v>
      </c>
      <c r="M87" s="75">
        <f t="shared" si="36"/>
        <v>4.1333872736966404</v>
      </c>
      <c r="N87" s="75">
        <f t="shared" si="37"/>
        <v>-1.7539857417754041</v>
      </c>
      <c r="O87" s="75">
        <f t="shared" si="38"/>
        <v>10.385890870313615</v>
      </c>
      <c r="P87" s="75">
        <f t="shared" si="39"/>
        <v>6.2725712184245195</v>
      </c>
      <c r="Q87" s="75">
        <f t="shared" si="40"/>
        <v>9.7549921173163874</v>
      </c>
      <c r="R87" s="75">
        <f t="shared" si="41"/>
        <v>-1.9661086756642778</v>
      </c>
      <c r="S87" s="75">
        <f t="shared" si="42"/>
        <v>37.775315358816343</v>
      </c>
      <c r="U87" s="44">
        <f>'13c-beta'!Y89</f>
        <v>38.427187363787652</v>
      </c>
      <c r="W87" s="39">
        <f>'13c-beta'!N89/'13c-beta'!M89</f>
        <v>1.0114521343892038</v>
      </c>
      <c r="X87" s="39">
        <f t="shared" si="43"/>
        <v>0.99803582284992753</v>
      </c>
      <c r="Y87" s="39">
        <f t="shared" si="44"/>
        <v>1.0094654632184445</v>
      </c>
      <c r="Z87" s="39">
        <f>'13c-beta'!N89/'13c-beta'!E89</f>
        <v>0.97204384361124374</v>
      </c>
      <c r="AA87" s="39"/>
      <c r="AB87" s="39">
        <f>'13c-beta'!O89/'13c-beta'!Q89</f>
        <v>0.99973971647687654</v>
      </c>
      <c r="AC87" s="39">
        <f>'13c-beta'!Q89/'13c-beta'!L89</f>
        <v>0.99836660448626924</v>
      </c>
      <c r="AD87" s="39">
        <f t="shared" si="27"/>
        <v>1.0098027271449321</v>
      </c>
      <c r="AE87" s="39">
        <f t="shared" si="28"/>
        <v>0.99803582284992753</v>
      </c>
      <c r="AF87" s="39">
        <f t="shared" si="29"/>
        <v>1.0059112378992656</v>
      </c>
      <c r="AG87" s="39">
        <f>'13c-beta'!R89/'13c-beta'!S89</f>
        <v>1.0116165253846012</v>
      </c>
      <c r="AH87" s="39">
        <f>'13c-beta'!S89/'13c-beta'!E89</f>
        <v>0.97534922679251745</v>
      </c>
      <c r="AI87" s="39">
        <f>'13c-beta'!R89/'13c-beta'!E89</f>
        <v>0.98667939584440389</v>
      </c>
      <c r="AK87" s="75">
        <f t="shared" si="30"/>
        <v>11.387055091440512</v>
      </c>
      <c r="AL87" s="75">
        <f t="shared" si="31"/>
        <v>-1.9661086756642778</v>
      </c>
      <c r="AM87" s="75">
        <f t="shared" si="32"/>
        <v>9.4209464157762959</v>
      </c>
      <c r="AN87" s="75">
        <f t="shared" si="33"/>
        <v>-28.354368943040107</v>
      </c>
      <c r="AO87" s="44"/>
      <c r="AP87" s="75">
        <f t="shared" si="34"/>
        <v>-0.26031740275866744</v>
      </c>
      <c r="AQ87" s="75">
        <f t="shared" si="45"/>
        <v>-1.6347309585874388</v>
      </c>
      <c r="AR87" s="75">
        <f t="shared" si="46"/>
        <v>9.7549921173163874</v>
      </c>
      <c r="AS87" s="75">
        <f t="shared" si="47"/>
        <v>-1.9661086756642778</v>
      </c>
      <c r="AT87" s="75">
        <f t="shared" si="48"/>
        <v>5.8938350803060757</v>
      </c>
      <c r="AU87" s="75">
        <f t="shared" si="49"/>
        <v>11.549571568540845</v>
      </c>
      <c r="AV87" s="75">
        <f t="shared" si="50"/>
        <v>-24.959690790248597</v>
      </c>
      <c r="AW87" s="75">
        <f t="shared" si="51"/>
        <v>-13.410119221707774</v>
      </c>
    </row>
    <row r="88" spans="1:49" x14ac:dyDescent="0.2">
      <c r="A88" s="43">
        <f>'13c-beta'!A90</f>
        <v>170</v>
      </c>
      <c r="C88" s="39">
        <f>'13c-beta'!E90/'13c-beta'!H90</f>
        <v>1.0109702872866762</v>
      </c>
      <c r="D88" s="39">
        <f>'13c-beta'!H90/'13c-beta'!I90</f>
        <v>1.0041262580054895</v>
      </c>
      <c r="E88" s="39">
        <f>'13c-beta'!I90/'13c-beta'!J90</f>
        <v>0.99826468170609184</v>
      </c>
      <c r="F88" s="39">
        <f>'13c-beta'!J90/'13c-beta'!K90</f>
        <v>1.0103722569809719</v>
      </c>
      <c r="G88" s="39">
        <f>'13c-beta'!K90/'13c-beta'!L90</f>
        <v>1.0062118721969973</v>
      </c>
      <c r="H88" s="39">
        <f>'13c-beta'!L90/'13c-beta'!M90</f>
        <v>1.0097414164900897</v>
      </c>
      <c r="I88" s="39">
        <f>'13c-beta'!M90/'13c-beta'!F90</f>
        <v>0.99801628146346033</v>
      </c>
      <c r="J88" s="39">
        <f>'13c-beta'!E90/'13c-beta'!F90</f>
        <v>1.0382240104800224</v>
      </c>
      <c r="L88" s="75">
        <f t="shared" si="35"/>
        <v>10.910550176858347</v>
      </c>
      <c r="M88" s="75">
        <f t="shared" si="36"/>
        <v>4.117768348589407</v>
      </c>
      <c r="N88" s="75">
        <f t="shared" si="37"/>
        <v>-1.7368257028406959</v>
      </c>
      <c r="O88" s="75">
        <f t="shared" si="38"/>
        <v>10.318834215752053</v>
      </c>
      <c r="P88" s="75">
        <f t="shared" si="39"/>
        <v>6.1926580484040423</v>
      </c>
      <c r="Q88" s="75">
        <f t="shared" si="40"/>
        <v>9.6942747964749962</v>
      </c>
      <c r="R88" s="75">
        <f t="shared" si="41"/>
        <v>-1.9856887121028053</v>
      </c>
      <c r="S88" s="75">
        <f t="shared" si="42"/>
        <v>37.511571171135316</v>
      </c>
      <c r="U88" s="44">
        <f>'13c-beta'!Y90</f>
        <v>38.157384516808499</v>
      </c>
      <c r="W88" s="39">
        <f>'13c-beta'!N90/'13c-beta'!M90</f>
        <v>1.0113821748017024</v>
      </c>
      <c r="X88" s="39">
        <f t="shared" si="43"/>
        <v>0.99801628146346033</v>
      </c>
      <c r="Y88" s="39">
        <f t="shared" si="44"/>
        <v>1.0093758772340224</v>
      </c>
      <c r="Z88" s="39">
        <f>'13c-beta'!N90/'13c-beta'!E90</f>
        <v>0.97221396061466347</v>
      </c>
      <c r="AA88" s="39"/>
      <c r="AB88" s="39">
        <f>'13c-beta'!O90/'13c-beta'!Q90</f>
        <v>0.99973958817730324</v>
      </c>
      <c r="AC88" s="39">
        <f>'13c-beta'!Q90/'13c-beta'!L90</f>
        <v>0.9983750708004866</v>
      </c>
      <c r="AD88" s="39">
        <f t="shared" si="27"/>
        <v>1.0097414164900897</v>
      </c>
      <c r="AE88" s="39">
        <f t="shared" si="28"/>
        <v>0.99801628146346033</v>
      </c>
      <c r="AF88" s="39">
        <f t="shared" si="29"/>
        <v>1.0058388696547207</v>
      </c>
      <c r="AG88" s="39">
        <f>'13c-beta'!R90/'13c-beta'!S90</f>
        <v>1.0115402383812251</v>
      </c>
      <c r="AH88" s="39">
        <f>'13c-beta'!S90/'13c-beta'!E90</f>
        <v>0.97544049389392096</v>
      </c>
      <c r="AI88" s="39">
        <f>'13c-beta'!R90/'13c-beta'!E90</f>
        <v>0.98669730972015668</v>
      </c>
      <c r="AK88" s="75">
        <f t="shared" si="30"/>
        <v>11.317885226947547</v>
      </c>
      <c r="AL88" s="75">
        <f t="shared" si="31"/>
        <v>-1.9856887121028053</v>
      </c>
      <c r="AM88" s="75">
        <f t="shared" si="32"/>
        <v>9.3321965148446804</v>
      </c>
      <c r="AN88" s="75">
        <f t="shared" si="33"/>
        <v>-28.17937465629058</v>
      </c>
      <c r="AO88" s="44"/>
      <c r="AP88" s="75">
        <f t="shared" si="34"/>
        <v>-0.26044573574316005</v>
      </c>
      <c r="AQ88" s="75">
        <f t="shared" si="45"/>
        <v>-1.6262508288619009</v>
      </c>
      <c r="AR88" s="75">
        <f t="shared" si="46"/>
        <v>9.6942747964749962</v>
      </c>
      <c r="AS88" s="75">
        <f t="shared" si="47"/>
        <v>-1.9856887121028053</v>
      </c>
      <c r="AT88" s="75">
        <f t="shared" si="48"/>
        <v>5.8218895197671134</v>
      </c>
      <c r="AU88" s="75">
        <f t="shared" si="49"/>
        <v>11.474157735289189</v>
      </c>
      <c r="AV88" s="75">
        <f t="shared" si="50"/>
        <v>-24.866121400885632</v>
      </c>
      <c r="AW88" s="75">
        <f t="shared" si="51"/>
        <v>-13.391963665596503</v>
      </c>
    </row>
    <row r="89" spans="1:49" x14ac:dyDescent="0.2">
      <c r="A89" s="43">
        <f>'13c-beta'!A91</f>
        <v>172</v>
      </c>
      <c r="C89" s="39">
        <f>'13c-beta'!E91/'13c-beta'!H91</f>
        <v>1.0109409190371992</v>
      </c>
      <c r="D89" s="39">
        <f>'13c-beta'!H91/'13c-beta'!I91</f>
        <v>1.0041105546960114</v>
      </c>
      <c r="E89" s="39">
        <f>'13c-beta'!I91/'13c-beta'!J91</f>
        <v>0.99827271065618706</v>
      </c>
      <c r="F89" s="39">
        <f>'13c-beta'!J91/'13c-beta'!K91</f>
        <v>1.0103043285566553</v>
      </c>
      <c r="G89" s="39">
        <f>'13c-beta'!K91/'13c-beta'!L91</f>
        <v>1.006150015793092</v>
      </c>
      <c r="H89" s="39">
        <f>'13c-beta'!L91/'13c-beta'!M91</f>
        <v>1.0096517310271729</v>
      </c>
      <c r="I89" s="39">
        <f>'13c-beta'!M91/'13c-beta'!F91</f>
        <v>0.99799676111844382</v>
      </c>
      <c r="J89" s="39">
        <f>'13c-beta'!E91/'13c-beta'!F91</f>
        <v>1.0379398466679772</v>
      </c>
      <c r="L89" s="75">
        <f t="shared" si="35"/>
        <v>10.881500187534208</v>
      </c>
      <c r="M89" s="75">
        <f t="shared" si="36"/>
        <v>4.1021294464648284</v>
      </c>
      <c r="N89" s="75">
        <f t="shared" si="37"/>
        <v>-1.7287828280856568</v>
      </c>
      <c r="O89" s="75">
        <f t="shared" si="38"/>
        <v>10.251600869428016</v>
      </c>
      <c r="P89" s="75">
        <f t="shared" si="39"/>
        <v>6.1311816267983081</v>
      </c>
      <c r="Q89" s="75">
        <f t="shared" si="40"/>
        <v>9.6054506236425734</v>
      </c>
      <c r="R89" s="75">
        <f t="shared" si="41"/>
        <v>-2.0052480482400905</v>
      </c>
      <c r="S89" s="75">
        <f t="shared" si="42"/>
        <v>37.23783187754217</v>
      </c>
      <c r="U89" s="44">
        <f>'13c-beta'!Y91</f>
        <v>37.890422315520041</v>
      </c>
      <c r="W89" s="39">
        <f>'13c-beta'!N91/'13c-beta'!M91</f>
        <v>1.0113025616013056</v>
      </c>
      <c r="X89" s="39">
        <f t="shared" si="43"/>
        <v>0.99799676111844382</v>
      </c>
      <c r="Y89" s="39">
        <f t="shared" si="44"/>
        <v>1.0092766809888885</v>
      </c>
      <c r="Z89" s="39">
        <f>'13c-beta'!N91/'13c-beta'!E91</f>
        <v>0.97238455988455985</v>
      </c>
      <c r="AA89" s="39"/>
      <c r="AB89" s="39">
        <f>'13c-beta'!O91/'13c-beta'!Q91</f>
        <v>0.99973946217549081</v>
      </c>
      <c r="AC89" s="39">
        <f>'13c-beta'!Q91/'13c-beta'!L91</f>
        <v>0.99840211070028428</v>
      </c>
      <c r="AD89" s="39">
        <f t="shared" si="27"/>
        <v>1.0096517310271729</v>
      </c>
      <c r="AE89" s="39">
        <f t="shared" si="28"/>
        <v>0.99799676111844382</v>
      </c>
      <c r="AF89" s="39">
        <f t="shared" si="29"/>
        <v>1.0057569715521355</v>
      </c>
      <c r="AG89" s="39">
        <f>'13c-beta'!R91/'13c-beta'!S91</f>
        <v>1.011454510155593</v>
      </c>
      <c r="AH89" s="39">
        <f>'13c-beta'!S91/'13c-beta'!E91</f>
        <v>0.97553210678210667</v>
      </c>
      <c r="AI89" s="39">
        <f>'13c-beta'!R91/'13c-beta'!E91</f>
        <v>0.98670634920634925</v>
      </c>
      <c r="AK89" s="75">
        <f t="shared" si="30"/>
        <v>11.239164901426591</v>
      </c>
      <c r="AL89" s="75">
        <f t="shared" si="31"/>
        <v>-2.0052480482400905</v>
      </c>
      <c r="AM89" s="75">
        <f t="shared" si="32"/>
        <v>9.2339168531864484</v>
      </c>
      <c r="AN89" s="75">
        <f t="shared" si="33"/>
        <v>-28.003915024355603</v>
      </c>
      <c r="AO89" s="44"/>
      <c r="AP89" s="75">
        <f t="shared" si="34"/>
        <v>-0.26057177038443929</v>
      </c>
      <c r="AQ89" s="75">
        <f t="shared" si="45"/>
        <v>-1.5991672863917121</v>
      </c>
      <c r="AR89" s="75">
        <f t="shared" si="46"/>
        <v>9.6054506236425734</v>
      </c>
      <c r="AS89" s="75">
        <f t="shared" si="47"/>
        <v>-2.0052480482400905</v>
      </c>
      <c r="AT89" s="75">
        <f t="shared" si="48"/>
        <v>5.7404635186263455</v>
      </c>
      <c r="AU89" s="75">
        <f t="shared" si="49"/>
        <v>11.389403955532268</v>
      </c>
      <c r="AV89" s="75">
        <f t="shared" si="50"/>
        <v>-24.772206306207927</v>
      </c>
      <c r="AW89" s="75">
        <f t="shared" si="51"/>
        <v>-13.382802350675709</v>
      </c>
    </row>
    <row r="90" spans="1:49" x14ac:dyDescent="0.2">
      <c r="A90" s="43">
        <f>'13c-beta'!A92</f>
        <v>174</v>
      </c>
      <c r="C90" s="39">
        <f>'13c-beta'!E92/'13c-beta'!H92</f>
        <v>1.0109206360791541</v>
      </c>
      <c r="D90" s="39">
        <f>'13c-beta'!H92/'13c-beta'!I92</f>
        <v>1.0040856334105877</v>
      </c>
      <c r="E90" s="39">
        <f>'13c-beta'!I92/'13c-beta'!J92</f>
        <v>0.99828989483310493</v>
      </c>
      <c r="F90" s="39">
        <f>'13c-beta'!J92/'13c-beta'!K92</f>
        <v>1.0102363223148132</v>
      </c>
      <c r="G90" s="39">
        <f>'13c-beta'!K92/'13c-beta'!L92</f>
        <v>1.006069393711253</v>
      </c>
      <c r="H90" s="39">
        <f>'13c-beta'!L92/'13c-beta'!M92</f>
        <v>1.0095902108532662</v>
      </c>
      <c r="I90" s="39">
        <f>'13c-beta'!M92/'13c-beta'!F92</f>
        <v>0.99797720610958662</v>
      </c>
      <c r="J90" s="39">
        <f>'13c-beta'!E92/'13c-beta'!F92</f>
        <v>1.037674536208947</v>
      </c>
      <c r="L90" s="75">
        <f t="shared" si="35"/>
        <v>10.861436540748421</v>
      </c>
      <c r="M90" s="75">
        <f t="shared" si="36"/>
        <v>4.0773098739821938</v>
      </c>
      <c r="N90" s="75">
        <f t="shared" si="37"/>
        <v>-1.7115690659215741</v>
      </c>
      <c r="O90" s="75">
        <f t="shared" si="38"/>
        <v>10.184285973448604</v>
      </c>
      <c r="P90" s="75">
        <f t="shared" si="39"/>
        <v>6.0510491308077139</v>
      </c>
      <c r="Q90" s="75">
        <f t="shared" si="40"/>
        <v>9.5445166932900296</v>
      </c>
      <c r="R90" s="75">
        <f t="shared" si="41"/>
        <v>-2.0248425010524991</v>
      </c>
      <c r="S90" s="75">
        <f t="shared" si="42"/>
        <v>36.982186645302626</v>
      </c>
      <c r="U90" s="44">
        <f>'13c-beta'!Y92</f>
        <v>37.626260263675832</v>
      </c>
      <c r="W90" s="39">
        <f>'13c-beta'!N92/'13c-beta'!M92</f>
        <v>1.0112323702459487</v>
      </c>
      <c r="X90" s="39">
        <f t="shared" si="43"/>
        <v>0.99797720610958662</v>
      </c>
      <c r="Y90" s="39">
        <f t="shared" si="44"/>
        <v>1.0091868555856269</v>
      </c>
      <c r="Z90" s="39">
        <f>'13c-beta'!N92/'13c-beta'!E92</f>
        <v>0.97254661299929601</v>
      </c>
      <c r="AA90" s="39"/>
      <c r="AB90" s="39">
        <f>'13c-beta'!O92/'13c-beta'!Q92</f>
        <v>0.99973933605168608</v>
      </c>
      <c r="AC90" s="39">
        <f>'13c-beta'!Q92/'13c-beta'!L92</f>
        <v>0.99841061818587395</v>
      </c>
      <c r="AD90" s="39">
        <f t="shared" si="27"/>
        <v>1.0095902108532662</v>
      </c>
      <c r="AE90" s="39">
        <f t="shared" si="28"/>
        <v>0.99797720610958662</v>
      </c>
      <c r="AF90" s="39">
        <f t="shared" si="29"/>
        <v>1.0056844254235227</v>
      </c>
      <c r="AG90" s="39">
        <f>'13c-beta'!R92/'13c-beta'!S92</f>
        <v>1.0113685768465843</v>
      </c>
      <c r="AH90" s="39">
        <f>'13c-beta'!S92/'13c-beta'!E92</f>
        <v>0.97562406367886223</v>
      </c>
      <c r="AI90" s="39">
        <f>'13c-beta'!R92/'13c-beta'!E92</f>
        <v>0.98671552082017211</v>
      </c>
      <c r="AK90" s="75">
        <f t="shared" si="30"/>
        <v>11.169755612835488</v>
      </c>
      <c r="AL90" s="75">
        <f t="shared" si="31"/>
        <v>-2.0248425010524991</v>
      </c>
      <c r="AM90" s="75">
        <f t="shared" si="32"/>
        <v>9.1449131117829641</v>
      </c>
      <c r="AN90" s="75">
        <f t="shared" si="33"/>
        <v>-27.837273533519824</v>
      </c>
      <c r="AO90" s="44"/>
      <c r="AP90" s="75">
        <f t="shared" si="34"/>
        <v>-0.26069792706571571</v>
      </c>
      <c r="AQ90" s="75">
        <f t="shared" si="45"/>
        <v>-1.5906462213297243</v>
      </c>
      <c r="AR90" s="75">
        <f t="shared" si="46"/>
        <v>9.5445166932900296</v>
      </c>
      <c r="AS90" s="75">
        <f t="shared" si="47"/>
        <v>-2.0248425010524991</v>
      </c>
      <c r="AT90" s="75">
        <f t="shared" si="48"/>
        <v>5.6683300438421593</v>
      </c>
      <c r="AU90" s="75">
        <f t="shared" si="49"/>
        <v>11.304440213905529</v>
      </c>
      <c r="AV90" s="75">
        <f t="shared" si="50"/>
        <v>-24.677947427071746</v>
      </c>
      <c r="AW90" s="75">
        <f t="shared" si="51"/>
        <v>-13.373507213166363</v>
      </c>
    </row>
    <row r="91" spans="1:49" x14ac:dyDescent="0.2">
      <c r="A91" s="43">
        <f>'13c-beta'!A93</f>
        <v>176</v>
      </c>
      <c r="C91" s="39">
        <f>'13c-beta'!E93/'13c-beta'!H93</f>
        <v>1.0108818696366626</v>
      </c>
      <c r="D91" s="39">
        <f>'13c-beta'!H93/'13c-beta'!I93</f>
        <v>1.0040790137036526</v>
      </c>
      <c r="E91" s="39">
        <f>'13c-beta'!I93/'13c-beta'!J93</f>
        <v>0.99829796579460295</v>
      </c>
      <c r="F91" s="39">
        <f>'13c-beta'!J93/'13c-beta'!K93</f>
        <v>1.0101681441288213</v>
      </c>
      <c r="G91" s="39">
        <f>'13c-beta'!K93/'13c-beta'!L93</f>
        <v>1.0059979913703316</v>
      </c>
      <c r="H91" s="39">
        <f>'13c-beta'!L93/'13c-beta'!M93</f>
        <v>1.0095191603612399</v>
      </c>
      <c r="I91" s="39">
        <f>'13c-beta'!M93/'13c-beta'!F93</f>
        <v>0.99794830477510987</v>
      </c>
      <c r="J91" s="39">
        <f>'13c-beta'!E93/'13c-beta'!F93</f>
        <v>1.0373895691440029</v>
      </c>
      <c r="L91" s="75">
        <f t="shared" si="35"/>
        <v>10.823088143823785</v>
      </c>
      <c r="M91" s="75">
        <f t="shared" si="36"/>
        <v>4.0707170809613746</v>
      </c>
      <c r="N91" s="75">
        <f t="shared" si="37"/>
        <v>-1.7034843112686779</v>
      </c>
      <c r="O91" s="75">
        <f t="shared" si="38"/>
        <v>10.116796332487946</v>
      </c>
      <c r="P91" s="75">
        <f t="shared" si="39"/>
        <v>5.9800750257844086</v>
      </c>
      <c r="Q91" s="75">
        <f t="shared" si="40"/>
        <v>9.4741386413939495</v>
      </c>
      <c r="R91" s="75">
        <f t="shared" si="41"/>
        <v>-2.0538028348136113</v>
      </c>
      <c r="S91" s="75">
        <f t="shared" si="42"/>
        <v>36.707528078369307</v>
      </c>
      <c r="U91" s="44">
        <f>'13c-beta'!Y93</f>
        <v>37.364858622168384</v>
      </c>
      <c r="W91" s="39">
        <f>'13c-beta'!N93/'13c-beta'!M93</f>
        <v>1.0111620134807833</v>
      </c>
      <c r="X91" s="39">
        <f t="shared" si="43"/>
        <v>0.99794830477510987</v>
      </c>
      <c r="Y91" s="39">
        <f t="shared" si="44"/>
        <v>1.0090874172061344</v>
      </c>
      <c r="Z91" s="39">
        <f>'13c-beta'!N93/'13c-beta'!E93</f>
        <v>0.9727179135209334</v>
      </c>
      <c r="AA91" s="39"/>
      <c r="AB91" s="39">
        <f>'13c-beta'!O93/'13c-beta'!Q93</f>
        <v>0.99974852374122158</v>
      </c>
      <c r="AC91" s="39">
        <f>'13c-beta'!Q93/'13c-beta'!L93</f>
        <v>0.99841913405743188</v>
      </c>
      <c r="AD91" s="39">
        <f t="shared" si="27"/>
        <v>1.0095191603612399</v>
      </c>
      <c r="AE91" s="39">
        <f t="shared" si="28"/>
        <v>0.99794830477510987</v>
      </c>
      <c r="AF91" s="39">
        <f t="shared" si="29"/>
        <v>1.005602345865225</v>
      </c>
      <c r="AG91" s="39">
        <f>'13c-beta'!R93/'13c-beta'!S93</f>
        <v>1.0112918004868432</v>
      </c>
      <c r="AH91" s="39">
        <f>'13c-beta'!S93/'13c-beta'!E93</f>
        <v>0.975716143481559</v>
      </c>
      <c r="AI91" s="39">
        <f>'13c-beta'!R93/'13c-beta'!E93</f>
        <v>0.98673373550554488</v>
      </c>
      <c r="AK91" s="75">
        <f t="shared" si="30"/>
        <v>11.100177922390996</v>
      </c>
      <c r="AL91" s="75">
        <f t="shared" si="31"/>
        <v>-2.0538028348136113</v>
      </c>
      <c r="AM91" s="75">
        <f t="shared" si="32"/>
        <v>9.0463750875772941</v>
      </c>
      <c r="AN91" s="75">
        <f t="shared" si="33"/>
        <v>-27.661152990791784</v>
      </c>
      <c r="AO91" s="44"/>
      <c r="AP91" s="75">
        <f t="shared" si="34"/>
        <v>-0.25150788423492587</v>
      </c>
      <c r="AQ91" s="75">
        <f t="shared" si="45"/>
        <v>-1.5821168296292971</v>
      </c>
      <c r="AR91" s="75">
        <f t="shared" si="46"/>
        <v>9.4741386413939495</v>
      </c>
      <c r="AS91" s="75">
        <f t="shared" si="47"/>
        <v>-2.0538028348136113</v>
      </c>
      <c r="AT91" s="75">
        <f t="shared" si="48"/>
        <v>5.5867110927160448</v>
      </c>
      <c r="AU91" s="75">
        <f t="shared" si="49"/>
        <v>11.22852399916342</v>
      </c>
      <c r="AV91" s="75">
        <f t="shared" si="50"/>
        <v>-24.583571466972916</v>
      </c>
      <c r="AW91" s="75">
        <f t="shared" si="51"/>
        <v>-13.355047467809438</v>
      </c>
    </row>
    <row r="92" spans="1:49" x14ac:dyDescent="0.2">
      <c r="A92" s="43">
        <f>'13c-beta'!A94</f>
        <v>178</v>
      </c>
      <c r="C92" s="39">
        <f>'13c-beta'!E94/'13c-beta'!H94</f>
        <v>1.0108613240036173</v>
      </c>
      <c r="D92" s="39">
        <f>'13c-beta'!H94/'13c-beta'!I94</f>
        <v>1.0040539672931057</v>
      </c>
      <c r="E92" s="39">
        <f>'13c-beta'!I94/'13c-beta'!J94</f>
        <v>0.99831521888419872</v>
      </c>
      <c r="F92" s="39">
        <f>'13c-beta'!J94/'13c-beta'!K94</f>
        <v>1.0101091379948206</v>
      </c>
      <c r="G92" s="39">
        <f>'13c-beta'!K94/'13c-beta'!L94</f>
        <v>1.0059171597633136</v>
      </c>
      <c r="H92" s="39">
        <f>'13c-beta'!L94/'13c-beta'!M94</f>
        <v>1.0094479610811622</v>
      </c>
      <c r="I92" s="39">
        <f>'13c-beta'!M94/'13c-beta'!F94</f>
        <v>0.99793810568145613</v>
      </c>
      <c r="J92" s="39">
        <f>'13c-beta'!E94/'13c-beta'!F94</f>
        <v>1.0371328422275956</v>
      </c>
      <c r="L92" s="75">
        <f t="shared" si="35"/>
        <v>10.802763472410861</v>
      </c>
      <c r="M92" s="75">
        <f t="shared" si="36"/>
        <v>4.0457721089050223</v>
      </c>
      <c r="N92" s="75">
        <f t="shared" si="37"/>
        <v>-1.686201955598994</v>
      </c>
      <c r="O92" s="75">
        <f t="shared" si="38"/>
        <v>10.058382436000008</v>
      </c>
      <c r="P92" s="75">
        <f t="shared" si="39"/>
        <v>5.8997221271883218</v>
      </c>
      <c r="Q92" s="75">
        <f t="shared" si="40"/>
        <v>9.4036082406251111</v>
      </c>
      <c r="R92" s="75">
        <f t="shared" si="41"/>
        <v>-2.0640229491451638</v>
      </c>
      <c r="S92" s="75">
        <f t="shared" si="42"/>
        <v>36.460023480385097</v>
      </c>
      <c r="U92" s="44">
        <f>'13c-beta'!Y94</f>
        <v>37.106178390506003</v>
      </c>
      <c r="W92" s="39">
        <f>'13c-beta'!N94/'13c-beta'!M94</f>
        <v>1.0110821014669698</v>
      </c>
      <c r="X92" s="39">
        <f t="shared" si="43"/>
        <v>0.99793810568145613</v>
      </c>
      <c r="Y92" s="39">
        <f t="shared" si="44"/>
        <v>1.0089973570263737</v>
      </c>
      <c r="Z92" s="39">
        <f>'13c-beta'!N94/'13c-beta'!E94</f>
        <v>0.97287185975058743</v>
      </c>
      <c r="AA92" s="39"/>
      <c r="AB92" s="39">
        <f>'13c-beta'!O94/'13c-beta'!Q94</f>
        <v>0.99973908829997404</v>
      </c>
      <c r="AC92" s="39">
        <f>'13c-beta'!Q94/'13c-beta'!L94</f>
        <v>0.99843697666629438</v>
      </c>
      <c r="AD92" s="39">
        <f t="shared" si="27"/>
        <v>1.0094479610811622</v>
      </c>
      <c r="AE92" s="39">
        <f t="shared" si="28"/>
        <v>0.99793810568145613</v>
      </c>
      <c r="AF92" s="39">
        <f t="shared" si="29"/>
        <v>1.0055296256724586</v>
      </c>
      <c r="AG92" s="39">
        <f>'13c-beta'!R94/'13c-beta'!S94</f>
        <v>1.0112055712989201</v>
      </c>
      <c r="AH92" s="39">
        <f>'13c-beta'!S94/'13c-beta'!E94</f>
        <v>0.97579974697270921</v>
      </c>
      <c r="AI92" s="39">
        <f>'13c-beta'!R94/'13c-beta'!E94</f>
        <v>0.98673414061088016</v>
      </c>
      <c r="AK92" s="75">
        <f t="shared" si="30"/>
        <v>11.021144918151366</v>
      </c>
      <c r="AL92" s="75">
        <f t="shared" si="31"/>
        <v>-2.0640229491451638</v>
      </c>
      <c r="AM92" s="75">
        <f t="shared" si="32"/>
        <v>8.9571219690063071</v>
      </c>
      <c r="AN92" s="75">
        <f t="shared" si="33"/>
        <v>-27.502901511378987</v>
      </c>
      <c r="AO92" s="44"/>
      <c r="AP92" s="75">
        <f t="shared" si="34"/>
        <v>-0.26094574340523441</v>
      </c>
      <c r="AQ92" s="75">
        <f t="shared" si="45"/>
        <v>-1.5642461290143044</v>
      </c>
      <c r="AR92" s="75">
        <f t="shared" si="46"/>
        <v>9.4036082406251111</v>
      </c>
      <c r="AS92" s="75">
        <f t="shared" si="47"/>
        <v>-2.0640229491451638</v>
      </c>
      <c r="AT92" s="75">
        <f t="shared" si="48"/>
        <v>5.5143934190603705</v>
      </c>
      <c r="AU92" s="75">
        <f t="shared" si="49"/>
        <v>11.143253986773514</v>
      </c>
      <c r="AV92" s="75">
        <f t="shared" si="50"/>
        <v>-24.49789090284294</v>
      </c>
      <c r="AW92" s="75">
        <f t="shared" si="51"/>
        <v>-13.354636916069346</v>
      </c>
    </row>
    <row r="93" spans="1:49" x14ac:dyDescent="0.2">
      <c r="A93" s="43">
        <f>'13c-beta'!A95</f>
        <v>180</v>
      </c>
      <c r="C93" s="39">
        <f>'13c-beta'!E95/'13c-beta'!H95</f>
        <v>1.0108315128469969</v>
      </c>
      <c r="D93" s="39">
        <f>'13c-beta'!H95/'13c-beta'!I95</f>
        <v>1.0040380679680259</v>
      </c>
      <c r="E93" s="39">
        <f>'13c-beta'!I95/'13c-beta'!J95</f>
        <v>0.99832334670991152</v>
      </c>
      <c r="F93" s="39">
        <f>'13c-beta'!J95/'13c-beta'!K95</f>
        <v>1.0100406252024319</v>
      </c>
      <c r="G93" s="39">
        <f>'13c-beta'!K95/'13c-beta'!L95</f>
        <v>1.0058548663340532</v>
      </c>
      <c r="H93" s="39">
        <f>'13c-beta'!L95/'13c-beta'!M95</f>
        <v>1.0093767029332732</v>
      </c>
      <c r="I93" s="39">
        <f>'13c-beta'!M95/'13c-beta'!F95</f>
        <v>0.99791854185418549</v>
      </c>
      <c r="J93" s="39">
        <f>'13c-beta'!E95/'13c-beta'!F95</f>
        <v>1.0368661866186619</v>
      </c>
      <c r="L93" s="75">
        <f t="shared" si="35"/>
        <v>10.77327219057106</v>
      </c>
      <c r="M93" s="75">
        <f t="shared" si="36"/>
        <v>4.0299368535472153</v>
      </c>
      <c r="N93" s="75">
        <f t="shared" si="37"/>
        <v>-1.6780604463114313</v>
      </c>
      <c r="O93" s="75">
        <f t="shared" si="38"/>
        <v>9.9905530169508339</v>
      </c>
      <c r="P93" s="75">
        <f t="shared" si="39"/>
        <v>5.8377932123090321</v>
      </c>
      <c r="Q93" s="75">
        <f t="shared" si="40"/>
        <v>9.333014544016617</v>
      </c>
      <c r="R93" s="75">
        <f t="shared" si="41"/>
        <v>-2.0836273904715723</v>
      </c>
      <c r="S93" s="75">
        <f t="shared" si="42"/>
        <v>36.202881980611743</v>
      </c>
      <c r="U93" s="44">
        <f>'13c-beta'!Y95</f>
        <v>36.850181288879426</v>
      </c>
      <c r="W93" s="39">
        <f>'13c-beta'!N95/'13c-beta'!M95</f>
        <v>1.0110115188755473</v>
      </c>
      <c r="X93" s="39">
        <f t="shared" si="43"/>
        <v>0.99791854185418549</v>
      </c>
      <c r="Y93" s="39">
        <f t="shared" si="44"/>
        <v>1.0089071407140715</v>
      </c>
      <c r="Z93" s="39">
        <f>'13c-beta'!N95/'13c-beta'!E95</f>
        <v>0.97303504901074256</v>
      </c>
      <c r="AA93" s="39"/>
      <c r="AB93" s="39">
        <f>'13c-beta'!O95/'13c-beta'!Q95</f>
        <v>0.99974828695287377</v>
      </c>
      <c r="AC93" s="39">
        <f>'13c-beta'!Q95/'13c-beta'!L95</f>
        <v>0.9984455283342023</v>
      </c>
      <c r="AD93" s="39">
        <f t="shared" si="27"/>
        <v>1.0093767029332732</v>
      </c>
      <c r="AE93" s="39">
        <f t="shared" si="28"/>
        <v>0.99791854185418549</v>
      </c>
      <c r="AF93" s="39">
        <f t="shared" si="29"/>
        <v>1.0054567956795681</v>
      </c>
      <c r="AG93" s="39">
        <f>'13c-beta'!R95/'13c-beta'!S95</f>
        <v>1.0111284075536033</v>
      </c>
      <c r="AH93" s="39">
        <f>'13c-beta'!S95/'13c-beta'!E95</f>
        <v>0.97589250189894028</v>
      </c>
      <c r="AI93" s="39">
        <f>'13c-beta'!R95/'13c-beta'!E95</f>
        <v>0.98675263138857738</v>
      </c>
      <c r="AK93" s="75">
        <f t="shared" si="30"/>
        <v>10.951333519963816</v>
      </c>
      <c r="AL93" s="75">
        <f t="shared" si="31"/>
        <v>-2.0836273904715723</v>
      </c>
      <c r="AM93" s="75">
        <f t="shared" si="32"/>
        <v>8.8677061294922535</v>
      </c>
      <c r="AN93" s="75">
        <f t="shared" si="33"/>
        <v>-27.335175851119551</v>
      </c>
      <c r="AO93" s="44"/>
      <c r="AP93" s="75">
        <f t="shared" si="34"/>
        <v>-0.25174473217241877</v>
      </c>
      <c r="AQ93" s="75">
        <f t="shared" si="45"/>
        <v>-1.5556811104049906</v>
      </c>
      <c r="AR93" s="75">
        <f t="shared" si="46"/>
        <v>9.333014544016617</v>
      </c>
      <c r="AS93" s="75">
        <f t="shared" si="47"/>
        <v>-2.0836273904715723</v>
      </c>
      <c r="AT93" s="75">
        <f t="shared" si="48"/>
        <v>5.4419613109675034</v>
      </c>
      <c r="AU93" s="75">
        <f t="shared" si="49"/>
        <v>11.066942411968274</v>
      </c>
      <c r="AV93" s="75">
        <f t="shared" si="50"/>
        <v>-24.402840132052084</v>
      </c>
      <c r="AW93" s="75">
        <f t="shared" si="51"/>
        <v>-13.335897720083729</v>
      </c>
    </row>
    <row r="94" spans="1:49" x14ac:dyDescent="0.2">
      <c r="A94" s="43">
        <f>'13c-beta'!A96</f>
        <v>182</v>
      </c>
      <c r="C94" s="39">
        <f>'13c-beta'!E96/'13c-beta'!H96</f>
        <v>1.0108015658154679</v>
      </c>
      <c r="D94" s="39">
        <f>'13c-beta'!H96/'13c-beta'!I96</f>
        <v>1.0040221124354902</v>
      </c>
      <c r="E94" s="39">
        <f>'13c-beta'!I96/'13c-beta'!J96</f>
        <v>0.99834065218786394</v>
      </c>
      <c r="F94" s="39">
        <f>'13c-beta'!J96/'13c-beta'!K96</f>
        <v>1.0099813890612124</v>
      </c>
      <c r="G94" s="39">
        <f>'13c-beta'!K96/'13c-beta'!L96</f>
        <v>1.005773833359719</v>
      </c>
      <c r="H94" s="39">
        <f>'13c-beta'!L96/'13c-beta'!M96</f>
        <v>1.0093052983805022</v>
      </c>
      <c r="I94" s="39">
        <f>'13c-beta'!M96/'13c-beta'!F96</f>
        <v>0.99789898231956098</v>
      </c>
      <c r="J94" s="39">
        <f>'13c-beta'!E96/'13c-beta'!F96</f>
        <v>1.0365989776297895</v>
      </c>
      <c r="L94" s="75">
        <f t="shared" si="35"/>
        <v>10.743645616048411</v>
      </c>
      <c r="M94" s="75">
        <f t="shared" si="36"/>
        <v>4.01404536514295</v>
      </c>
      <c r="N94" s="75">
        <f t="shared" si="37"/>
        <v>-1.66072605458362</v>
      </c>
      <c r="O94" s="75">
        <f t="shared" si="38"/>
        <v>9.9319040113279211</v>
      </c>
      <c r="P94" s="75">
        <f t="shared" si="39"/>
        <v>5.7572286683747418</v>
      </c>
      <c r="Q94" s="75">
        <f t="shared" si="40"/>
        <v>9.2622708084958152</v>
      </c>
      <c r="R94" s="75">
        <f t="shared" si="41"/>
        <v>-2.103227914455585</v>
      </c>
      <c r="S94" s="75">
        <f t="shared" si="42"/>
        <v>35.945140500350568</v>
      </c>
      <c r="U94" s="44">
        <f>'13c-beta'!Y96</f>
        <v>36.596829740794554</v>
      </c>
      <c r="W94" s="39">
        <f>'13c-beta'!N96/'13c-beta'!M96</f>
        <v>1.0109407750655601</v>
      </c>
      <c r="X94" s="39">
        <f t="shared" si="43"/>
        <v>0.99789898231956098</v>
      </c>
      <c r="Y94" s="39">
        <f t="shared" si="44"/>
        <v>1.0088167706232707</v>
      </c>
      <c r="Z94" s="39">
        <f>'13c-beta'!N96/'13c-beta'!E96</f>
        <v>0.97319869341368304</v>
      </c>
      <c r="AA94" s="39"/>
      <c r="AB94" s="39">
        <f>'13c-beta'!O96/'13c-beta'!Q96</f>
        <v>0.99973884494851506</v>
      </c>
      <c r="AC94" s="39">
        <f>'13c-beta'!Q96/'13c-beta'!L96</f>
        <v>0.99846341531555871</v>
      </c>
      <c r="AD94" s="39">
        <f t="shared" si="27"/>
        <v>1.0093052983805022</v>
      </c>
      <c r="AE94" s="39">
        <f t="shared" si="28"/>
        <v>0.99789898231956098</v>
      </c>
      <c r="AF94" s="39">
        <f t="shared" si="29"/>
        <v>1.0053744782629086</v>
      </c>
      <c r="AG94" s="39">
        <f>'13c-beta'!R96/'13c-beta'!S96</f>
        <v>1.0110511579610986</v>
      </c>
      <c r="AH94" s="39">
        <f>'13c-beta'!S96/'13c-beta'!E96</f>
        <v>0.9759765465946415</v>
      </c>
      <c r="AI94" s="39">
        <f>'13c-beta'!R96/'13c-beta'!E96</f>
        <v>0.98676221757738636</v>
      </c>
      <c r="AK94" s="75">
        <f t="shared" si="30"/>
        <v>10.881357774019632</v>
      </c>
      <c r="AL94" s="75">
        <f t="shared" si="31"/>
        <v>-2.103227914455585</v>
      </c>
      <c r="AM94" s="75">
        <f t="shared" si="32"/>
        <v>8.7781298595640767</v>
      </c>
      <c r="AN94" s="75">
        <f t="shared" si="33"/>
        <v>-27.167010640786412</v>
      </c>
      <c r="AO94" s="44"/>
      <c r="AP94" s="75">
        <f t="shared" si="34"/>
        <v>-0.26118915840365703</v>
      </c>
      <c r="AQ94" s="75">
        <f t="shared" si="45"/>
        <v>-1.5377664414224446</v>
      </c>
      <c r="AR94" s="75">
        <f t="shared" si="46"/>
        <v>9.2622708084958152</v>
      </c>
      <c r="AS94" s="75">
        <f t="shared" si="47"/>
        <v>-2.103227914455585</v>
      </c>
      <c r="AT94" s="75">
        <f t="shared" si="48"/>
        <v>5.3600872942140931</v>
      </c>
      <c r="AU94" s="75">
        <f t="shared" si="49"/>
        <v>10.990540104418812</v>
      </c>
      <c r="AV94" s="75">
        <f t="shared" si="50"/>
        <v>-24.316722986213811</v>
      </c>
      <c r="AW94" s="75">
        <f t="shared" si="51"/>
        <v>-13.326182881795004</v>
      </c>
    </row>
    <row r="95" spans="1:49" x14ac:dyDescent="0.2">
      <c r="A95" s="43">
        <f>'13c-beta'!A97</f>
        <v>184</v>
      </c>
      <c r="C95" s="39">
        <f>'13c-beta'!E97/'13c-beta'!H97</f>
        <v>1.0107715820589556</v>
      </c>
      <c r="D95" s="39">
        <f>'13c-beta'!H97/'13c-beta'!I97</f>
        <v>1.00400613784422</v>
      </c>
      <c r="E95" s="39">
        <f>'13c-beta'!I97/'13c-beta'!J97</f>
        <v>0.99833966279560415</v>
      </c>
      <c r="F95" s="39">
        <f>'13c-beta'!J97/'13c-beta'!K97</f>
        <v>1.0099219032267033</v>
      </c>
      <c r="G95" s="39">
        <f>'13c-beta'!K97/'13c-beta'!L97</f>
        <v>1.0057113574955743</v>
      </c>
      <c r="H95" s="39">
        <f>'13c-beta'!L97/'13c-beta'!M97</f>
        <v>1.0092338360853048</v>
      </c>
      <c r="I95" s="39">
        <f>'13c-beta'!M97/'13c-beta'!F97</f>
        <v>0.99788877107710205</v>
      </c>
      <c r="J95" s="39">
        <f>'13c-beta'!E97/'13c-beta'!F97</f>
        <v>1.0363412871928162</v>
      </c>
      <c r="L95" s="75">
        <f t="shared" si="35"/>
        <v>10.713981830153713</v>
      </c>
      <c r="M95" s="75">
        <f t="shared" si="36"/>
        <v>3.9981346415081198</v>
      </c>
      <c r="N95" s="75">
        <f t="shared" si="37"/>
        <v>-1.6617170918091211</v>
      </c>
      <c r="O95" s="75">
        <f t="shared" si="38"/>
        <v>9.8730043256316637</v>
      </c>
      <c r="P95" s="75">
        <f t="shared" si="39"/>
        <v>5.6951095292939442</v>
      </c>
      <c r="Q95" s="75">
        <f t="shared" si="40"/>
        <v>9.1914648538258721</v>
      </c>
      <c r="R95" s="75">
        <f t="shared" si="41"/>
        <v>-2.1134607084404506</v>
      </c>
      <c r="S95" s="75">
        <f t="shared" si="42"/>
        <v>35.696517380163584</v>
      </c>
      <c r="U95" s="44">
        <f>'13c-beta'!Y97</f>
        <v>36.346086856248888</v>
      </c>
      <c r="W95" s="39">
        <f>'13c-beta'!N97/'13c-beta'!M97</f>
        <v>1.0108699740474669</v>
      </c>
      <c r="X95" s="39">
        <f t="shared" si="43"/>
        <v>0.99788877107710205</v>
      </c>
      <c r="Y95" s="39">
        <f t="shared" si="44"/>
        <v>1.0087357961209689</v>
      </c>
      <c r="Z95" s="39">
        <f>'13c-beta'!N97/'13c-beta'!E97</f>
        <v>0.97336254821360668</v>
      </c>
      <c r="AA95" s="39"/>
      <c r="AB95" s="39">
        <f>'13c-beta'!O97/'13c-beta'!Q97</f>
        <v>0.99974805442024528</v>
      </c>
      <c r="AC95" s="39">
        <f>'13c-beta'!Q97/'13c-beta'!L97</f>
        <v>0.99847200223609445</v>
      </c>
      <c r="AD95" s="39">
        <f t="shared" si="27"/>
        <v>1.0092338360853048</v>
      </c>
      <c r="AE95" s="39">
        <f t="shared" si="28"/>
        <v>0.99788877107710205</v>
      </c>
      <c r="AF95" s="39">
        <f t="shared" si="29"/>
        <v>1.0053109136460456</v>
      </c>
      <c r="AG95" s="39">
        <f>'13c-beta'!R97/'13c-beta'!S97</f>
        <v>1.0109737205829152</v>
      </c>
      <c r="AH95" s="39">
        <f>'13c-beta'!S97/'13c-beta'!E97</f>
        <v>0.9760697535447187</v>
      </c>
      <c r="AI95" s="39">
        <f>'13c-beta'!R97/'13c-beta'!E97</f>
        <v>0.9867808702895533</v>
      </c>
      <c r="AK95" s="75">
        <f t="shared" si="30"/>
        <v>10.811320538187145</v>
      </c>
      <c r="AL95" s="75">
        <f t="shared" si="31"/>
        <v>-2.1134607084404506</v>
      </c>
      <c r="AM95" s="75">
        <f t="shared" si="32"/>
        <v>8.6978598297467418</v>
      </c>
      <c r="AN95" s="75">
        <f t="shared" si="33"/>
        <v>-26.998657550416983</v>
      </c>
      <c r="AO95" s="44"/>
      <c r="AP95" s="75">
        <f t="shared" si="34"/>
        <v>-0.25197732337418721</v>
      </c>
      <c r="AQ95" s="75">
        <f t="shared" si="45"/>
        <v>-1.529166343031364</v>
      </c>
      <c r="AR95" s="75">
        <f t="shared" si="46"/>
        <v>9.1914648538258721</v>
      </c>
      <c r="AS95" s="75">
        <f t="shared" si="47"/>
        <v>-2.1134607084404506</v>
      </c>
      <c r="AT95" s="75">
        <f t="shared" si="48"/>
        <v>5.2968604789799185</v>
      </c>
      <c r="AU95" s="75">
        <f t="shared" si="49"/>
        <v>10.913946211788817</v>
      </c>
      <c r="AV95" s="75">
        <f t="shared" si="50"/>
        <v>-24.221226326998938</v>
      </c>
      <c r="AW95" s="75">
        <f t="shared" si="51"/>
        <v>-13.307280115210201</v>
      </c>
    </row>
    <row r="96" spans="1:49" x14ac:dyDescent="0.2">
      <c r="A96" s="43">
        <f>'13c-beta'!A98</f>
        <v>186</v>
      </c>
      <c r="C96" s="39">
        <f>'13c-beta'!E98/'13c-beta'!H98</f>
        <v>1.0107414631466169</v>
      </c>
      <c r="D96" s="39">
        <f>'13c-beta'!H98/'13c-beta'!I98</f>
        <v>1.0039901074754756</v>
      </c>
      <c r="E96" s="39">
        <f>'13c-beta'!I98/'13c-beta'!J98</f>
        <v>0.99834785082928712</v>
      </c>
      <c r="F96" s="39">
        <f>'13c-beta'!J98/'13c-beta'!K98</f>
        <v>1.0098623534318951</v>
      </c>
      <c r="G96" s="39">
        <f>'13c-beta'!K98/'13c-beta'!L98</f>
        <v>1.0056394481730053</v>
      </c>
      <c r="H96" s="39">
        <f>'13c-beta'!L98/'13c-beta'!M98</f>
        <v>1.0091717228728658</v>
      </c>
      <c r="I96" s="39">
        <f>'13c-beta'!M98/'13c-beta'!F98</f>
        <v>0.99785981808453716</v>
      </c>
      <c r="J96" s="39">
        <f>'13c-beta'!E98/'13c-beta'!F98</f>
        <v>1.036073329390893</v>
      </c>
      <c r="L96" s="75">
        <f t="shared" si="35"/>
        <v>10.684183444818256</v>
      </c>
      <c r="M96" s="75">
        <f t="shared" si="36"/>
        <v>3.9821681089190979</v>
      </c>
      <c r="N96" s="75">
        <f t="shared" si="37"/>
        <v>-1.6535154742529055</v>
      </c>
      <c r="O96" s="75">
        <f t="shared" si="38"/>
        <v>9.8140378348997022</v>
      </c>
      <c r="P96" s="75">
        <f t="shared" si="39"/>
        <v>5.6236060179254359</v>
      </c>
      <c r="Q96" s="75">
        <f t="shared" si="40"/>
        <v>9.1299180430940865</v>
      </c>
      <c r="R96" s="75">
        <f t="shared" si="41"/>
        <v>-2.1424753776469401</v>
      </c>
      <c r="S96" s="75">
        <f t="shared" si="42"/>
        <v>35.437922597756511</v>
      </c>
      <c r="U96" s="44">
        <f>'13c-beta'!Y98</f>
        <v>36.097916415429907</v>
      </c>
      <c r="W96" s="39">
        <f>'13c-beta'!N98/'13c-beta'!M98</f>
        <v>1.0107991157518461</v>
      </c>
      <c r="X96" s="39">
        <f t="shared" si="43"/>
        <v>0.99785981808453716</v>
      </c>
      <c r="Y96" s="39">
        <f t="shared" si="44"/>
        <v>1.0086358217641482</v>
      </c>
      <c r="Z96" s="39">
        <f>'13c-beta'!N98/'13c-beta'!E98</f>
        <v>0.97351779372327307</v>
      </c>
      <c r="AA96" s="39"/>
      <c r="AB96" s="39">
        <f>'13c-beta'!O98/'13c-beta'!Q98</f>
        <v>0.99973860602326403</v>
      </c>
      <c r="AC96" s="39">
        <f>'13c-beta'!Q98/'13c-beta'!L98</f>
        <v>0.99848993288590604</v>
      </c>
      <c r="AD96" s="39">
        <f t="shared" si="27"/>
        <v>1.0091717228728658</v>
      </c>
      <c r="AE96" s="39">
        <f t="shared" si="28"/>
        <v>0.99785981808453716</v>
      </c>
      <c r="AF96" s="39">
        <f t="shared" si="29"/>
        <v>1.0052284268724245</v>
      </c>
      <c r="AG96" s="39">
        <f>'13c-beta'!R98/'13c-beta'!S98</f>
        <v>1.0108868160935542</v>
      </c>
      <c r="AH96" s="39">
        <f>'13c-beta'!S98/'13c-beta'!E98</f>
        <v>0.97616329636877575</v>
      </c>
      <c r="AI96" s="39">
        <f>'13c-beta'!R98/'13c-beta'!E98</f>
        <v>0.98679060665362028</v>
      </c>
      <c r="AK96" s="75">
        <f t="shared" si="30"/>
        <v>10.741221731208935</v>
      </c>
      <c r="AL96" s="75">
        <f t="shared" si="31"/>
        <v>-2.1424753776469401</v>
      </c>
      <c r="AM96" s="75">
        <f t="shared" si="32"/>
        <v>8.5987463535620421</v>
      </c>
      <c r="AN96" s="75">
        <f t="shared" si="33"/>
        <v>-26.839176244194551</v>
      </c>
      <c r="AO96" s="44"/>
      <c r="AP96" s="75">
        <f t="shared" si="34"/>
        <v>-0.26142814609607845</v>
      </c>
      <c r="AQ96" s="75">
        <f t="shared" si="45"/>
        <v>-1.5112084145433788</v>
      </c>
      <c r="AR96" s="75">
        <f t="shared" si="46"/>
        <v>9.1299180430940865</v>
      </c>
      <c r="AS96" s="75">
        <f t="shared" si="47"/>
        <v>-2.1424753776469401</v>
      </c>
      <c r="AT96" s="75">
        <f t="shared" si="48"/>
        <v>5.2148061048077485</v>
      </c>
      <c r="AU96" s="75">
        <f t="shared" si="49"/>
        <v>10.8279813414745</v>
      </c>
      <c r="AV96" s="75">
        <f t="shared" si="50"/>
        <v>-24.125394710857844</v>
      </c>
      <c r="AW96" s="75">
        <f t="shared" si="51"/>
        <v>-13.297413369383349</v>
      </c>
    </row>
    <row r="97" spans="1:49" x14ac:dyDescent="0.2">
      <c r="A97" s="43">
        <f>'13c-beta'!A99</f>
        <v>188</v>
      </c>
      <c r="C97" s="39">
        <f>'13c-beta'!E99/'13c-beta'!H99</f>
        <v>1.010711209661163</v>
      </c>
      <c r="D97" s="39">
        <f>'13c-beta'!H99/'13c-beta'!I99</f>
        <v>1.0039740216731368</v>
      </c>
      <c r="E97" s="39">
        <f>'13c-beta'!I99/'13c-beta'!J99</f>
        <v>0.99836523272473443</v>
      </c>
      <c r="F97" s="39">
        <f>'13c-beta'!J99/'13c-beta'!K99</f>
        <v>1.009793374633676</v>
      </c>
      <c r="G97" s="39">
        <f>'13c-beta'!K99/'13c-beta'!L99</f>
        <v>1.0055767975380023</v>
      </c>
      <c r="H97" s="39">
        <f>'13c-beta'!L99/'13c-beta'!M99</f>
        <v>1.0091000630511091</v>
      </c>
      <c r="I97" s="39">
        <f>'13c-beta'!M99/'13c-beta'!F99</f>
        <v>0.99784960372610132</v>
      </c>
      <c r="J97" s="39">
        <f>'13c-beta'!E99/'13c-beta'!F99</f>
        <v>1.0358242872704051</v>
      </c>
      <c r="L97" s="75">
        <f t="shared" si="35"/>
        <v>10.654251024571018</v>
      </c>
      <c r="M97" s="75">
        <f t="shared" si="36"/>
        <v>3.9661461072253026</v>
      </c>
      <c r="N97" s="75">
        <f t="shared" si="37"/>
        <v>-1.6361049653611515</v>
      </c>
      <c r="O97" s="75">
        <f t="shared" si="38"/>
        <v>9.7457303532954107</v>
      </c>
      <c r="P97" s="75">
        <f t="shared" si="39"/>
        <v>5.5613047759213883</v>
      </c>
      <c r="Q97" s="75">
        <f t="shared" si="40"/>
        <v>9.0589069708622798</v>
      </c>
      <c r="R97" s="75">
        <f t="shared" si="41"/>
        <v>-2.1527116959448884</v>
      </c>
      <c r="S97" s="75">
        <f t="shared" si="42"/>
        <v>35.197522570569234</v>
      </c>
      <c r="U97" s="44">
        <f>'13c-beta'!Y99</f>
        <v>35.852282852915344</v>
      </c>
      <c r="W97" s="39">
        <f>'13c-beta'!N99/'13c-beta'!M99</f>
        <v>1.0107280991502217</v>
      </c>
      <c r="X97" s="39">
        <f t="shared" si="43"/>
        <v>0.99784960372610132</v>
      </c>
      <c r="Y97" s="39">
        <f t="shared" si="44"/>
        <v>1.0085546332118844</v>
      </c>
      <c r="Z97" s="39">
        <f>'13c-beta'!N99/'13c-beta'!E99</f>
        <v>0.97367347493812728</v>
      </c>
      <c r="AA97" s="39"/>
      <c r="AB97" s="39">
        <f>'13c-beta'!O99/'13c-beta'!Q99</f>
        <v>0.99974782616817193</v>
      </c>
      <c r="AC97" s="39">
        <f>'13c-beta'!Q99/'13c-beta'!L99</f>
        <v>0.99849855450899927</v>
      </c>
      <c r="AD97" s="39">
        <f t="shared" si="27"/>
        <v>1.0091000630511091</v>
      </c>
      <c r="AE97" s="39">
        <f t="shared" si="28"/>
        <v>0.99784960372610132</v>
      </c>
      <c r="AF97" s="39">
        <f t="shared" si="29"/>
        <v>1.005164707208053</v>
      </c>
      <c r="AG97" s="39">
        <f>'13c-beta'!R99/'13c-beta'!S99</f>
        <v>1.0108183903349521</v>
      </c>
      <c r="AH97" s="39">
        <f>'13c-beta'!S99/'13c-beta'!E99</f>
        <v>0.97624810755437097</v>
      </c>
      <c r="AI97" s="39">
        <f>'13c-beta'!R99/'13c-beta'!E99</f>
        <v>0.98680954064565252</v>
      </c>
      <c r="AK97" s="75">
        <f t="shared" si="30"/>
        <v>10.670961384348251</v>
      </c>
      <c r="AL97" s="75">
        <f t="shared" si="31"/>
        <v>-2.1527116959448884</v>
      </c>
      <c r="AM97" s="75">
        <f t="shared" si="32"/>
        <v>8.5182496884034666</v>
      </c>
      <c r="AN97" s="75">
        <f t="shared" si="33"/>
        <v>-26.679272882165865</v>
      </c>
      <c r="AO97" s="44"/>
      <c r="AP97" s="75">
        <f t="shared" si="34"/>
        <v>-0.25220563299519633</v>
      </c>
      <c r="AQ97" s="75">
        <f t="shared" si="45"/>
        <v>-1.502573789809482</v>
      </c>
      <c r="AR97" s="75">
        <f t="shared" si="46"/>
        <v>9.0589069708622798</v>
      </c>
      <c r="AS97" s="75">
        <f t="shared" si="47"/>
        <v>-2.1527116959448884</v>
      </c>
      <c r="AT97" s="75">
        <f t="shared" si="48"/>
        <v>5.1514158521126641</v>
      </c>
      <c r="AU97" s="75">
        <f t="shared" si="49"/>
        <v>10.7602902078605</v>
      </c>
      <c r="AV97" s="75">
        <f t="shared" si="50"/>
        <v>-24.038516314759406</v>
      </c>
      <c r="AW97" s="75">
        <f t="shared" si="51"/>
        <v>-13.278226106898876</v>
      </c>
    </row>
    <row r="98" spans="1:49" x14ac:dyDescent="0.2">
      <c r="A98" s="43">
        <f>'13c-beta'!A100</f>
        <v>190</v>
      </c>
      <c r="C98" s="39">
        <f>'13c-beta'!E100/'13c-beta'!H100</f>
        <v>1.0106808221941066</v>
      </c>
      <c r="D98" s="39">
        <f>'13c-beta'!H100/'13c-beta'!I100</f>
        <v>1.003957880784949</v>
      </c>
      <c r="E98" s="39">
        <f>'13c-beta'!I100/'13c-beta'!J100</f>
        <v>0.99838265024811612</v>
      </c>
      <c r="F98" s="39">
        <f>'13c-beta'!J100/'13c-beta'!K100</f>
        <v>1.009733601803825</v>
      </c>
      <c r="G98" s="39">
        <f>'13c-beta'!K100/'13c-beta'!L100</f>
        <v>1.0055047069909779</v>
      </c>
      <c r="H98" s="39">
        <f>'13c-beta'!L100/'13c-beta'!M100</f>
        <v>1.0090377608947381</v>
      </c>
      <c r="I98" s="39">
        <f>'13c-beta'!M100/'13c-beta'!F100</f>
        <v>0.99783000789088061</v>
      </c>
      <c r="J98" s="39">
        <f>'13c-beta'!E100/'13c-beta'!F100</f>
        <v>1.0355747191222335</v>
      </c>
      <c r="L98" s="75">
        <f t="shared" si="35"/>
        <v>10.62418514266407</v>
      </c>
      <c r="M98" s="75">
        <f t="shared" si="36"/>
        <v>3.9500689801390836</v>
      </c>
      <c r="N98" s="75">
        <f t="shared" si="37"/>
        <v>-1.6186590739387443</v>
      </c>
      <c r="O98" s="75">
        <f t="shared" si="38"/>
        <v>9.6865354719535155</v>
      </c>
      <c r="P98" s="75">
        <f t="shared" si="39"/>
        <v>5.489611463747889</v>
      </c>
      <c r="Q98" s="75">
        <f t="shared" si="40"/>
        <v>8.9971647492443125</v>
      </c>
      <c r="R98" s="75">
        <f t="shared" si="41"/>
        <v>-2.1723499536163806</v>
      </c>
      <c r="S98" s="75">
        <f t="shared" si="42"/>
        <v>34.956556780193793</v>
      </c>
      <c r="U98" s="44">
        <f>'13c-beta'!Y100</f>
        <v>35.609151242355566</v>
      </c>
      <c r="W98" s="39">
        <f>'13c-beta'!N100/'13c-beta'!M100</f>
        <v>1.0106664407226442</v>
      </c>
      <c r="X98" s="39">
        <f t="shared" si="43"/>
        <v>0.99783000789088061</v>
      </c>
      <c r="Y98" s="39">
        <f t="shared" si="44"/>
        <v>1.0084733025213244</v>
      </c>
      <c r="Z98" s="39">
        <f>'13c-beta'!N100/'13c-beta'!E100</f>
        <v>0.97382958843966283</v>
      </c>
      <c r="AA98" s="39"/>
      <c r="AB98" s="39">
        <f>'13c-beta'!O100/'13c-beta'!Q100</f>
        <v>0.99974771542299712</v>
      </c>
      <c r="AC98" s="39">
        <f>'13c-beta'!Q100/'13c-beta'!L100</f>
        <v>0.99851652811599068</v>
      </c>
      <c r="AD98" s="39">
        <f t="shared" si="27"/>
        <v>1.0090377608947381</v>
      </c>
      <c r="AE98" s="39">
        <f t="shared" si="28"/>
        <v>0.99783000789088061</v>
      </c>
      <c r="AF98" s="39">
        <f t="shared" si="29"/>
        <v>1.0051008905422163</v>
      </c>
      <c r="AG98" s="39">
        <f>'13c-beta'!R100/'13c-beta'!S100</f>
        <v>1.0107404998606337</v>
      </c>
      <c r="AH98" s="39">
        <f>'13c-beta'!S100/'13c-beta'!E100</f>
        <v>0.97633323959760165</v>
      </c>
      <c r="AI98" s="39">
        <f>'13c-beta'!R100/'13c-beta'!E100</f>
        <v>0.98681954662143168</v>
      </c>
      <c r="AK98" s="75">
        <f t="shared" si="30"/>
        <v>10.60995555260158</v>
      </c>
      <c r="AL98" s="75">
        <f t="shared" si="31"/>
        <v>-2.1723499536163806</v>
      </c>
      <c r="AM98" s="75">
        <f t="shared" si="32"/>
        <v>8.4376055989852823</v>
      </c>
      <c r="AN98" s="75">
        <f t="shared" si="33"/>
        <v>-26.518951181208781</v>
      </c>
      <c r="AO98" s="44"/>
      <c r="AP98" s="75">
        <f t="shared" si="34"/>
        <v>-0.25231640611021933</v>
      </c>
      <c r="AQ98" s="75">
        <f t="shared" si="45"/>
        <v>-1.4845733178568457</v>
      </c>
      <c r="AR98" s="75">
        <f t="shared" si="46"/>
        <v>8.9971647492443125</v>
      </c>
      <c r="AS98" s="75">
        <f t="shared" si="47"/>
        <v>-2.1723499536163806</v>
      </c>
      <c r="AT98" s="75">
        <f t="shared" si="48"/>
        <v>5.0879250716610516</v>
      </c>
      <c r="AU98" s="75">
        <f t="shared" si="49"/>
        <v>10.68323039551994</v>
      </c>
      <c r="AV98" s="75">
        <f t="shared" si="50"/>
        <v>-23.951316830436973</v>
      </c>
      <c r="AW98" s="75">
        <f t="shared" si="51"/>
        <v>-13.268086434917146</v>
      </c>
    </row>
    <row r="99" spans="1:49" x14ac:dyDescent="0.2">
      <c r="A99" s="43">
        <f>'13c-beta'!A101</f>
        <v>192</v>
      </c>
      <c r="C99" s="39">
        <f>'13c-beta'!E101/'13c-beta'!H101</f>
        <v>1.0106595725162828</v>
      </c>
      <c r="D99" s="39">
        <f>'13c-beta'!H101/'13c-beta'!I101</f>
        <v>1.0039417214639628</v>
      </c>
      <c r="E99" s="39">
        <f>'13c-beta'!I101/'13c-beta'!J101</f>
        <v>0.99839090817142817</v>
      </c>
      <c r="F99" s="39">
        <f>'13c-beta'!J101/'13c-beta'!K101</f>
        <v>1.009664302424895</v>
      </c>
      <c r="G99" s="39">
        <f>'13c-beta'!K101/'13c-beta'!L101</f>
        <v>1.0054512190568643</v>
      </c>
      <c r="H99" s="39">
        <f>'13c-beta'!L101/'13c-beta'!M101</f>
        <v>1.0089659069504615</v>
      </c>
      <c r="I99" s="39">
        <f>'13c-beta'!M101/'13c-beta'!F101</f>
        <v>0.99781041790006864</v>
      </c>
      <c r="J99" s="39">
        <f>'13c-beta'!E101/'13c-beta'!F101</f>
        <v>1.0353246313890221</v>
      </c>
      <c r="L99" s="75">
        <f t="shared" si="35"/>
        <v>10.603159809295985</v>
      </c>
      <c r="M99" s="75">
        <f t="shared" si="36"/>
        <v>3.933973234148151</v>
      </c>
      <c r="N99" s="75">
        <f t="shared" si="37"/>
        <v>-1.6103878072472597</v>
      </c>
      <c r="O99" s="75">
        <f t="shared" si="38"/>
        <v>9.6179017680043799</v>
      </c>
      <c r="P99" s="75">
        <f t="shared" si="39"/>
        <v>5.4364149382214713</v>
      </c>
      <c r="Q99" s="75">
        <f t="shared" si="40"/>
        <v>8.9259518516149967</v>
      </c>
      <c r="R99" s="75">
        <f t="shared" si="41"/>
        <v>-2.1919827397229654</v>
      </c>
      <c r="S99" s="75">
        <f t="shared" si="42"/>
        <v>34.715031054314899</v>
      </c>
      <c r="U99" s="44">
        <f>'13c-beta'!Y101</f>
        <v>35.368487281619579</v>
      </c>
      <c r="W99" s="39">
        <f>'13c-beta'!N101/'13c-beta'!M101</f>
        <v>1.0105952156715012</v>
      </c>
      <c r="X99" s="39">
        <f t="shared" si="43"/>
        <v>0.99781041790006864</v>
      </c>
      <c r="Y99" s="39">
        <f t="shared" si="44"/>
        <v>1.0083824344769907</v>
      </c>
      <c r="Z99" s="39">
        <f>'13c-beta'!N101/'13c-beta'!E101</f>
        <v>0.97397705406092294</v>
      </c>
      <c r="AA99" s="39"/>
      <c r="AB99" s="39">
        <f>'13c-beta'!O101/'13c-beta'!Q101</f>
        <v>0.99974760458050949</v>
      </c>
      <c r="AC99" s="39">
        <f>'13c-beta'!Q101/'13c-beta'!L101</f>
        <v>0.99853451816450722</v>
      </c>
      <c r="AD99" s="39">
        <f t="shared" si="27"/>
        <v>1.0089659069504615</v>
      </c>
      <c r="AE99" s="39">
        <f t="shared" si="28"/>
        <v>0.99781041790006864</v>
      </c>
      <c r="AF99" s="39">
        <f t="shared" si="29"/>
        <v>1.0050275812165805</v>
      </c>
      <c r="AG99" s="39">
        <f>'13c-beta'!R101/'13c-beta'!S101</f>
        <v>1.0106624277241714</v>
      </c>
      <c r="AH99" s="39">
        <f>'13c-beta'!S101/'13c-beta'!E101</f>
        <v>0.97641869077442534</v>
      </c>
      <c r="AI99" s="39">
        <f>'13c-beta'!R101/'13c-beta'!E101</f>
        <v>0.98682968449333763</v>
      </c>
      <c r="AK99" s="75">
        <f t="shared" si="30"/>
        <v>10.539479717919662</v>
      </c>
      <c r="AL99" s="75">
        <f t="shared" si="31"/>
        <v>-2.1919827397229654</v>
      </c>
      <c r="AM99" s="75">
        <f t="shared" si="32"/>
        <v>8.3474969781967747</v>
      </c>
      <c r="AN99" s="75">
        <f t="shared" si="33"/>
        <v>-26.367534076118158</v>
      </c>
      <c r="AO99" s="44"/>
      <c r="AP99" s="75">
        <f t="shared" si="34"/>
        <v>-0.25242727657490499</v>
      </c>
      <c r="AQ99" s="75">
        <f t="shared" si="45"/>
        <v>-1.4665567042599719</v>
      </c>
      <c r="AR99" s="75">
        <f t="shared" si="46"/>
        <v>8.9259518516149967</v>
      </c>
      <c r="AS99" s="75">
        <f t="shared" si="47"/>
        <v>-2.1919827397229654</v>
      </c>
      <c r="AT99" s="75">
        <f t="shared" si="48"/>
        <v>5.0149851310570357</v>
      </c>
      <c r="AU99" s="75">
        <f t="shared" si="49"/>
        <v>10.6059848989039</v>
      </c>
      <c r="AV99" s="75">
        <f t="shared" si="50"/>
        <v>-23.863798108218177</v>
      </c>
      <c r="AW99" s="75">
        <f t="shared" si="51"/>
        <v>-13.257813209314316</v>
      </c>
    </row>
    <row r="100" spans="1:49" x14ac:dyDescent="0.2">
      <c r="A100" s="43">
        <f>'13c-beta'!A102</f>
        <v>194</v>
      </c>
      <c r="C100" s="39">
        <f>'13c-beta'!E102/'13c-beta'!H102</f>
        <v>1.0106290214507974</v>
      </c>
      <c r="D100" s="39">
        <f>'13c-beta'!H102/'13c-beta'!I102</f>
        <v>1.0039255075054596</v>
      </c>
      <c r="E100" s="39">
        <f>'13c-beta'!I102/'13c-beta'!J102</f>
        <v>0.99839919039514236</v>
      </c>
      <c r="F100" s="39">
        <f>'13c-beta'!J102/'13c-beta'!K102</f>
        <v>1.0096135983652239</v>
      </c>
      <c r="G100" s="39">
        <f>'13c-beta'!K102/'13c-beta'!L102</f>
        <v>1.0053789548391916</v>
      </c>
      <c r="H100" s="39">
        <f>'13c-beta'!L102/'13c-beta'!M102</f>
        <v>1.008903419101367</v>
      </c>
      <c r="I100" s="39">
        <f>'13c-beta'!M102/'13c-beta'!F102</f>
        <v>0.99780019365816508</v>
      </c>
      <c r="J100" s="39">
        <f>'13c-beta'!E102/'13c-beta'!F102</f>
        <v>1.0350840908877252</v>
      </c>
      <c r="L100" s="75">
        <f t="shared" si="35"/>
        <v>10.572930513411219</v>
      </c>
      <c r="M100" s="75">
        <f t="shared" si="36"/>
        <v>3.917822805205867</v>
      </c>
      <c r="N100" s="75">
        <f t="shared" si="37"/>
        <v>-1.6020922696039417</v>
      </c>
      <c r="O100" s="75">
        <f t="shared" si="38"/>
        <v>9.5676817763311881</v>
      </c>
      <c r="P100" s="75">
        <f t="shared" si="39"/>
        <v>5.3645399299369112</v>
      </c>
      <c r="Q100" s="75">
        <f t="shared" si="40"/>
        <v>8.8640173662569186</v>
      </c>
      <c r="R100" s="75">
        <f t="shared" si="41"/>
        <v>-2.2022294700664786</v>
      </c>
      <c r="S100" s="75">
        <f t="shared" si="42"/>
        <v>34.482670651471736</v>
      </c>
      <c r="U100" s="44">
        <f>'13c-beta'!Y102</f>
        <v>35.130257278386971</v>
      </c>
      <c r="W100" s="39">
        <f>'13c-beta'!N102/'13c-beta'!M102</f>
        <v>1.0105239355938909</v>
      </c>
      <c r="X100" s="39">
        <f t="shared" si="43"/>
        <v>0.99780019365816508</v>
      </c>
      <c r="Y100" s="39">
        <f t="shared" si="44"/>
        <v>1.0083009786317954</v>
      </c>
      <c r="Z100" s="39">
        <f>'13c-beta'!N102/'13c-beta'!E102</f>
        <v>0.97412469915081046</v>
      </c>
      <c r="AA100" s="39"/>
      <c r="AB100" s="39">
        <f>'13c-beta'!O102/'13c-beta'!Q102</f>
        <v>0.99974749364058058</v>
      </c>
      <c r="AC100" s="39">
        <f>'13c-beta'!Q102/'13c-beta'!L102</f>
        <v>0.99854319973105221</v>
      </c>
      <c r="AD100" s="39">
        <f t="shared" si="27"/>
        <v>1.008903419101367</v>
      </c>
      <c r="AE100" s="39">
        <f t="shared" si="28"/>
        <v>0.99780019365816508</v>
      </c>
      <c r="AF100" s="39">
        <f t="shared" si="29"/>
        <v>1.0049636655918324</v>
      </c>
      <c r="AG100" s="39">
        <f>'13c-beta'!R102/'13c-beta'!S102</f>
        <v>1.010584274261054</v>
      </c>
      <c r="AH100" s="39">
        <f>'13c-beta'!S102/'13c-beta'!E102</f>
        <v>0.97650424594705054</v>
      </c>
      <c r="AI100" s="39">
        <f>'13c-beta'!R102/'13c-beta'!E102</f>
        <v>0.98683983470323766</v>
      </c>
      <c r="AK100" s="75">
        <f t="shared" si="30"/>
        <v>10.468944462642609</v>
      </c>
      <c r="AL100" s="75">
        <f t="shared" si="31"/>
        <v>-2.2022294700664786</v>
      </c>
      <c r="AM100" s="75">
        <f t="shared" si="32"/>
        <v>8.2667149925760413</v>
      </c>
      <c r="AN100" s="75">
        <f t="shared" si="33"/>
        <v>-26.215955658895556</v>
      </c>
      <c r="AO100" s="44"/>
      <c r="AP100" s="75">
        <f t="shared" si="34"/>
        <v>-0.25253824451777102</v>
      </c>
      <c r="AQ100" s="75">
        <f t="shared" si="45"/>
        <v>-1.4578624341599671</v>
      </c>
      <c r="AR100" s="75">
        <f t="shared" si="46"/>
        <v>8.8640173662569186</v>
      </c>
      <c r="AS100" s="75">
        <f t="shared" si="47"/>
        <v>-2.2022294700664786</v>
      </c>
      <c r="AT100" s="75">
        <f t="shared" si="48"/>
        <v>4.9513872175126856</v>
      </c>
      <c r="AU100" s="75">
        <f t="shared" si="49"/>
        <v>10.528652960076705</v>
      </c>
      <c r="AV100" s="75">
        <f t="shared" si="50"/>
        <v>-23.776180546796557</v>
      </c>
      <c r="AW100" s="75">
        <f t="shared" si="51"/>
        <v>-13.247527586720063</v>
      </c>
    </row>
    <row r="101" spans="1:49" x14ac:dyDescent="0.2">
      <c r="A101" s="43">
        <f>'13c-beta'!A103</f>
        <v>196</v>
      </c>
      <c r="C101" s="39">
        <f>'13c-beta'!E103/'13c-beta'!H103</f>
        <v>1.010607619117593</v>
      </c>
      <c r="D101" s="39">
        <f>'13c-beta'!H103/'13c-beta'!I103</f>
        <v>1.0039092753088696</v>
      </c>
      <c r="E101" s="39">
        <f>'13c-beta'!I103/'13c-beta'!J103</f>
        <v>0.99840748207266672</v>
      </c>
      <c r="F101" s="39">
        <f>'13c-beta'!J103/'13c-beta'!K103</f>
        <v>1.0095440774677993</v>
      </c>
      <c r="G101" s="39">
        <f>'13c-beta'!K103/'13c-beta'!L103</f>
        <v>1.0053159187944356</v>
      </c>
      <c r="H101" s="39">
        <f>'13c-beta'!L103/'13c-beta'!M103</f>
        <v>1.0088407996305337</v>
      </c>
      <c r="I101" s="39">
        <f>'13c-beta'!M103/'13c-beta'!F103</f>
        <v>0.99778998250794682</v>
      </c>
      <c r="J101" s="39">
        <f>'13c-beta'!E103/'13c-beta'!F103</f>
        <v>1.0348430417364154</v>
      </c>
      <c r="L101" s="75">
        <f t="shared" si="35"/>
        <v>10.551753049302773</v>
      </c>
      <c r="M101" s="75">
        <f t="shared" si="36"/>
        <v>3.9016539483564276</v>
      </c>
      <c r="N101" s="75">
        <f t="shared" si="37"/>
        <v>-1.5937873318863973</v>
      </c>
      <c r="O101" s="75">
        <f t="shared" si="38"/>
        <v>9.4988204899797761</v>
      </c>
      <c r="P101" s="75">
        <f t="shared" si="39"/>
        <v>5.3018391734937129</v>
      </c>
      <c r="Q101" s="75">
        <f t="shared" si="40"/>
        <v>8.801948576494496</v>
      </c>
      <c r="R101" s="75">
        <f t="shared" si="41"/>
        <v>-2.212463184724236</v>
      </c>
      <c r="S101" s="75">
        <f t="shared" si="42"/>
        <v>34.249764721016206</v>
      </c>
      <c r="U101" s="44">
        <f>'13c-beta'!Y103</f>
        <v>34.894428136168898</v>
      </c>
      <c r="W101" s="39">
        <f>'13c-beta'!N103/'13c-beta'!M103</f>
        <v>1.0104525019085946</v>
      </c>
      <c r="X101" s="39">
        <f t="shared" si="43"/>
        <v>0.99778998250794682</v>
      </c>
      <c r="Y101" s="39">
        <f t="shared" si="44"/>
        <v>1.0082193842044878</v>
      </c>
      <c r="Z101" s="39">
        <f>'13c-beta'!N103/'13c-beta'!E103</f>
        <v>0.97427275784040202</v>
      </c>
      <c r="AA101" s="39"/>
      <c r="AB101" s="39">
        <f>'13c-beta'!O103/'13c-beta'!Q103</f>
        <v>0.99974738496659865</v>
      </c>
      <c r="AC101" s="39">
        <f>'13c-beta'!Q103/'13c-beta'!L103</f>
        <v>0.99855190261311511</v>
      </c>
      <c r="AD101" s="39">
        <f t="shared" si="27"/>
        <v>1.0088407996305337</v>
      </c>
      <c r="AE101" s="39">
        <f t="shared" si="28"/>
        <v>0.99778998250794682</v>
      </c>
      <c r="AF101" s="39">
        <f t="shared" si="29"/>
        <v>1.0048996558015311</v>
      </c>
      <c r="AG101" s="39">
        <f>'13c-beta'!R103/'13c-beta'!S103</f>
        <v>1.0105059415798927</v>
      </c>
      <c r="AH101" s="39">
        <f>'13c-beta'!S103/'13c-beta'!E103</f>
        <v>0.97659011804905538</v>
      </c>
      <c r="AI101" s="39">
        <f>'13c-beta'!R103/'13c-beta'!E103</f>
        <v>0.98685011677677914</v>
      </c>
      <c r="AK101" s="75">
        <f t="shared" si="30"/>
        <v>10.398252213093871</v>
      </c>
      <c r="AL101" s="75">
        <f t="shared" si="31"/>
        <v>-2.212463184724236</v>
      </c>
      <c r="AM101" s="75">
        <f t="shared" si="32"/>
        <v>8.1857890283696975</v>
      </c>
      <c r="AN101" s="75">
        <f t="shared" si="33"/>
        <v>-26.063975692646594</v>
      </c>
      <c r="AO101" s="44"/>
      <c r="AP101" s="75">
        <f t="shared" si="34"/>
        <v>-0.25264694595340575</v>
      </c>
      <c r="AQ101" s="75">
        <f t="shared" si="45"/>
        <v>-1.4491468932197944</v>
      </c>
      <c r="AR101" s="75">
        <f t="shared" si="46"/>
        <v>8.801948576494496</v>
      </c>
      <c r="AS101" s="75">
        <f t="shared" si="47"/>
        <v>-2.212463184724236</v>
      </c>
      <c r="AT101" s="75">
        <f t="shared" si="48"/>
        <v>4.8876915525969578</v>
      </c>
      <c r="AU101" s="75">
        <f t="shared" si="49"/>
        <v>10.451137685808815</v>
      </c>
      <c r="AV101" s="75">
        <f t="shared" si="50"/>
        <v>-23.688246134979948</v>
      </c>
      <c r="AW101" s="75">
        <f t="shared" si="51"/>
        <v>-13.237108449171268</v>
      </c>
    </row>
    <row r="102" spans="1:49" x14ac:dyDescent="0.2">
      <c r="A102" s="43">
        <f>'13c-beta'!A104</f>
        <v>198</v>
      </c>
      <c r="C102" s="39">
        <f>'13c-beta'!E104/'13c-beta'!H104</f>
        <v>1.0105769054051572</v>
      </c>
      <c r="D102" s="39">
        <f>'13c-beta'!H104/'13c-beta'!I104</f>
        <v>1.0038929889298891</v>
      </c>
      <c r="E102" s="39">
        <f>'13c-beta'!I104/'13c-beta'!J104</f>
        <v>0.99841579781159051</v>
      </c>
      <c r="F102" s="39">
        <f>'13c-beta'!J104/'13c-beta'!K104</f>
        <v>1.0094931706818162</v>
      </c>
      <c r="G102" s="39">
        <f>'13c-beta'!K104/'13c-beta'!L104</f>
        <v>1.0052528764639355</v>
      </c>
      <c r="H102" s="39">
        <f>'13c-beta'!L104/'13c-beta'!M104</f>
        <v>1.0087687042118068</v>
      </c>
      <c r="I102" s="39">
        <f>'13c-beta'!M104/'13c-beta'!F104</f>
        <v>0.99777037706028449</v>
      </c>
      <c r="J102" s="39">
        <f>'13c-beta'!E104/'13c-beta'!F104</f>
        <v>1.0345920824866413</v>
      </c>
      <c r="L102" s="75">
        <f t="shared" si="35"/>
        <v>10.521361254723395</v>
      </c>
      <c r="M102" s="75">
        <f t="shared" si="36"/>
        <v>3.885430857795189</v>
      </c>
      <c r="N102" s="75">
        <f t="shared" si="37"/>
        <v>-1.5854583635619472</v>
      </c>
      <c r="O102" s="75">
        <f t="shared" si="38"/>
        <v>9.4483936976652529</v>
      </c>
      <c r="P102" s="75">
        <f t="shared" si="39"/>
        <v>5.2391282325207147</v>
      </c>
      <c r="Q102" s="75">
        <f t="shared" si="40"/>
        <v>8.7304823996942993</v>
      </c>
      <c r="R102" s="75">
        <f t="shared" si="41"/>
        <v>-2.2321122497790284</v>
      </c>
      <c r="S102" s="75">
        <f t="shared" si="42"/>
        <v>34.007225829057859</v>
      </c>
      <c r="U102" s="44">
        <f>'13c-beta'!Y104</f>
        <v>34.660967340741983</v>
      </c>
      <c r="W102" s="39">
        <f>'13c-beta'!N104/'13c-beta'!M104</f>
        <v>1.0103904430552806</v>
      </c>
      <c r="X102" s="39">
        <f t="shared" si="43"/>
        <v>0.99777037706028449</v>
      </c>
      <c r="Y102" s="39">
        <f t="shared" si="44"/>
        <v>1.0081376533453752</v>
      </c>
      <c r="Z102" s="39">
        <f>'13c-beta'!N104/'13c-beta'!E104</f>
        <v>0.9744300873850853</v>
      </c>
      <c r="AA102" s="39"/>
      <c r="AB102" s="39">
        <f>'13c-beta'!O104/'13c-beta'!Q104</f>
        <v>0.99974727619903403</v>
      </c>
      <c r="AC102" s="39">
        <f>'13c-beta'!Q104/'13c-beta'!L104</f>
        <v>0.99856994644309227</v>
      </c>
      <c r="AD102" s="39">
        <f t="shared" si="27"/>
        <v>1.0087687042118068</v>
      </c>
      <c r="AE102" s="39">
        <f t="shared" si="28"/>
        <v>0.99777037706028449</v>
      </c>
      <c r="AF102" s="39">
        <f t="shared" si="29"/>
        <v>1.0048261458568526</v>
      </c>
      <c r="AG102" s="39">
        <f>'13c-beta'!R104/'13c-beta'!S104</f>
        <v>1.0104368389691645</v>
      </c>
      <c r="AH102" s="39">
        <f>'13c-beta'!S104/'13c-beta'!E104</f>
        <v>0.97667609322288185</v>
      </c>
      <c r="AI102" s="39">
        <f>'13c-beta'!R104/'13c-beta'!E104</f>
        <v>0.98686950433288168</v>
      </c>
      <c r="AK102" s="75">
        <f t="shared" si="30"/>
        <v>10.336833433877832</v>
      </c>
      <c r="AL102" s="75">
        <f t="shared" si="31"/>
        <v>-2.2321122497790284</v>
      </c>
      <c r="AM102" s="75">
        <f t="shared" si="32"/>
        <v>8.1047211840987892</v>
      </c>
      <c r="AN102" s="75">
        <f t="shared" si="33"/>
        <v>-25.902504644959059</v>
      </c>
      <c r="AO102" s="44"/>
      <c r="AP102" s="75">
        <f t="shared" si="34"/>
        <v>-0.25275574100721027</v>
      </c>
      <c r="AQ102" s="75">
        <f t="shared" si="45"/>
        <v>-1.4310770593874886</v>
      </c>
      <c r="AR102" s="75">
        <f t="shared" si="46"/>
        <v>8.7304823996942993</v>
      </c>
      <c r="AS102" s="75">
        <f t="shared" si="47"/>
        <v>-2.2321122497790284</v>
      </c>
      <c r="AT102" s="75">
        <f t="shared" si="48"/>
        <v>4.8145373495205011</v>
      </c>
      <c r="AU102" s="75">
        <f t="shared" si="49"/>
        <v>10.382751176878177</v>
      </c>
      <c r="AV102" s="75">
        <f t="shared" si="50"/>
        <v>-23.600213921668882</v>
      </c>
      <c r="AW102" s="75">
        <f t="shared" si="51"/>
        <v>-13.217462744790769</v>
      </c>
    </row>
    <row r="103" spans="1:49" x14ac:dyDescent="0.2">
      <c r="A103" s="43">
        <f>'13c-beta'!A105</f>
        <v>200</v>
      </c>
      <c r="C103" s="39">
        <f>'13c-beta'!E105/'13c-beta'!H105</f>
        <v>1.0105460597089031</v>
      </c>
      <c r="D103" s="39">
        <f>'13c-beta'!H105/'13c-beta'!I105</f>
        <v>1.0038766487294746</v>
      </c>
      <c r="E103" s="39">
        <f>'13c-beta'!I105/'13c-beta'!J105</f>
        <v>0.99842413742258906</v>
      </c>
      <c r="F103" s="39">
        <f>'13c-beta'!J105/'13c-beta'!K105</f>
        <v>1.0094327336322537</v>
      </c>
      <c r="G103" s="39">
        <f>'13c-beta'!K105/'13c-beta'!L105</f>
        <v>1.0051896804839962</v>
      </c>
      <c r="H103" s="39">
        <f>'13c-beta'!L105/'13c-beta'!M105</f>
        <v>1.0087154189343421</v>
      </c>
      <c r="I103" s="39">
        <f>'13c-beta'!M105/'13c-beta'!F105</f>
        <v>0.99775075759001663</v>
      </c>
      <c r="J103" s="39">
        <f>'13c-beta'!E105/'13c-beta'!F105</f>
        <v>1.0343503547968154</v>
      </c>
      <c r="L103" s="75">
        <f t="shared" si="35"/>
        <v>10.490837930028238</v>
      </c>
      <c r="M103" s="75">
        <f t="shared" si="36"/>
        <v>3.8691538904495406</v>
      </c>
      <c r="N103" s="75">
        <f t="shared" si="37"/>
        <v>-1.5771055548551003</v>
      </c>
      <c r="O103" s="75">
        <f t="shared" si="38"/>
        <v>9.3885231997421759</v>
      </c>
      <c r="P103" s="75">
        <f t="shared" si="39"/>
        <v>5.1762605024861239</v>
      </c>
      <c r="Q103" s="75">
        <f t="shared" si="40"/>
        <v>8.6776589084304216</v>
      </c>
      <c r="R103" s="75">
        <f t="shared" si="41"/>
        <v>-2.2517757551439277</v>
      </c>
      <c r="S103" s="75">
        <f t="shared" si="42"/>
        <v>33.773553121137383</v>
      </c>
      <c r="U103" s="44">
        <f>'13c-beta'!Y105</f>
        <v>34.429842946979647</v>
      </c>
      <c r="W103" s="39">
        <f>'13c-beta'!N105/'13c-beta'!M105</f>
        <v>1.0103189051019157</v>
      </c>
      <c r="X103" s="39">
        <f t="shared" si="43"/>
        <v>0.99775075759001663</v>
      </c>
      <c r="Y103" s="39">
        <f t="shared" si="44"/>
        <v>1.0080464529729525</v>
      </c>
      <c r="Z103" s="39">
        <f>'13c-beta'!N105/'13c-beta'!E105</f>
        <v>0.97456964006259772</v>
      </c>
      <c r="AA103" s="39"/>
      <c r="AB103" s="39">
        <f>'13c-beta'!O105/'13c-beta'!Q105</f>
        <v>0.9997471697053123</v>
      </c>
      <c r="AC103" s="39">
        <f>'13c-beta'!Q105/'13c-beta'!L105</f>
        <v>0.9985786821016801</v>
      </c>
      <c r="AD103" s="39">
        <f t="shared" si="27"/>
        <v>1.0087154189343421</v>
      </c>
      <c r="AE103" s="39">
        <f t="shared" si="28"/>
        <v>0.99775075759001663</v>
      </c>
      <c r="AF103" s="39">
        <f t="shared" si="29"/>
        <v>1.0047619943910104</v>
      </c>
      <c r="AG103" s="39">
        <f>'13c-beta'!R105/'13c-beta'!S105</f>
        <v>1.0103675689774019</v>
      </c>
      <c r="AH103" s="39">
        <f>'13c-beta'!S105/'13c-beta'!E105</f>
        <v>0.97676238308403385</v>
      </c>
      <c r="AI103" s="39">
        <f>'13c-beta'!R105/'13c-beta'!E105</f>
        <v>0.98688903446518905</v>
      </c>
      <c r="AK103" s="75">
        <f t="shared" si="30"/>
        <v>10.266028641036126</v>
      </c>
      <c r="AL103" s="75">
        <f t="shared" si="31"/>
        <v>-2.2517757551439277</v>
      </c>
      <c r="AM103" s="75">
        <f t="shared" si="32"/>
        <v>8.0142528858921747</v>
      </c>
      <c r="AN103" s="75">
        <f t="shared" si="33"/>
        <v>-25.759300235245092</v>
      </c>
      <c r="AO103" s="44"/>
      <c r="AP103" s="75">
        <f t="shared" si="34"/>
        <v>-0.25286226165491499</v>
      </c>
      <c r="AQ103" s="75">
        <f t="shared" si="45"/>
        <v>-1.4223289287145562</v>
      </c>
      <c r="AR103" s="75">
        <f t="shared" si="46"/>
        <v>8.6776589084304216</v>
      </c>
      <c r="AS103" s="75">
        <f t="shared" si="47"/>
        <v>-2.2517757551439277</v>
      </c>
      <c r="AT103" s="75">
        <f t="shared" si="48"/>
        <v>4.7506919629170206</v>
      </c>
      <c r="AU103" s="75">
        <f t="shared" si="49"/>
        <v>10.314194327420273</v>
      </c>
      <c r="AV103" s="75">
        <f t="shared" si="50"/>
        <v>-23.51186728341564</v>
      </c>
      <c r="AW103" s="75">
        <f t="shared" si="51"/>
        <v>-13.197672955995317</v>
      </c>
    </row>
    <row r="104" spans="1:49" x14ac:dyDescent="0.2">
      <c r="A104" s="43">
        <f>'13c-beta'!A106</f>
        <v>202</v>
      </c>
      <c r="C104" s="39">
        <f>'13c-beta'!E106/'13c-beta'!H106</f>
        <v>1.0105150826579332</v>
      </c>
      <c r="D104" s="39">
        <f>'13c-beta'!H106/'13c-beta'!I106</f>
        <v>1.003869525867642</v>
      </c>
      <c r="E104" s="39">
        <f>'13c-beta'!I106/'13c-beta'!J106</f>
        <v>0.99843248626120307</v>
      </c>
      <c r="F104" s="39">
        <f>'13c-beta'!J106/'13c-beta'!K106</f>
        <v>1.0093722369584439</v>
      </c>
      <c r="G104" s="39">
        <f>'13c-beta'!K106/'13c-beta'!L106</f>
        <v>1.0051264301149705</v>
      </c>
      <c r="H104" s="39">
        <f>'13c-beta'!L106/'13c-beta'!M106</f>
        <v>1.0086525759577278</v>
      </c>
      <c r="I104" s="39">
        <f>'13c-beta'!M106/'13c-beta'!F106</f>
        <v>0.99774053850498967</v>
      </c>
      <c r="J104" s="39">
        <f>'13c-beta'!E106/'13c-beta'!F106</f>
        <v>1.0341178685746564</v>
      </c>
      <c r="L104" s="75">
        <f t="shared" si="35"/>
        <v>10.460183685757299</v>
      </c>
      <c r="M104" s="75">
        <f t="shared" si="36"/>
        <v>3.8620585096462032</v>
      </c>
      <c r="N104" s="75">
        <f t="shared" si="37"/>
        <v>-1.5687435738144688</v>
      </c>
      <c r="O104" s="75">
        <f t="shared" si="38"/>
        <v>9.3285900465062657</v>
      </c>
      <c r="P104" s="75">
        <f t="shared" si="39"/>
        <v>5.1133347081664597</v>
      </c>
      <c r="Q104" s="75">
        <f t="shared" si="40"/>
        <v>8.6153569617417247</v>
      </c>
      <c r="R104" s="75">
        <f t="shared" si="41"/>
        <v>-2.2620179296370471</v>
      </c>
      <c r="S104" s="75">
        <f t="shared" si="42"/>
        <v>33.548762408366336</v>
      </c>
      <c r="U104" s="44">
        <f>'13c-beta'!Y106</f>
        <v>34.201023566066354</v>
      </c>
      <c r="W104" s="39">
        <f>'13c-beta'!N106/'13c-beta'!M106</f>
        <v>1.0102566521985279</v>
      </c>
      <c r="X104" s="39">
        <f t="shared" si="43"/>
        <v>0.99774053850498967</v>
      </c>
      <c r="Y104" s="39">
        <f t="shared" si="44"/>
        <v>1.0079740161928072</v>
      </c>
      <c r="Z104" s="39">
        <f>'13c-beta'!N106/'13c-beta'!E106</f>
        <v>0.97471869196314764</v>
      </c>
      <c r="AA104" s="39"/>
      <c r="AB104" s="39">
        <f>'13c-beta'!O106/'13c-beta'!Q106</f>
        <v>0.99975643115432877</v>
      </c>
      <c r="AC104" s="39">
        <f>'13c-beta'!Q106/'13c-beta'!L106</f>
        <v>0.99858742527853928</v>
      </c>
      <c r="AD104" s="39">
        <f t="shared" si="27"/>
        <v>1.0086525759577278</v>
      </c>
      <c r="AE104" s="39">
        <f t="shared" si="28"/>
        <v>0.99774053850498967</v>
      </c>
      <c r="AF104" s="39">
        <f t="shared" si="29"/>
        <v>1.0047072114479383</v>
      </c>
      <c r="AG104" s="39">
        <f>'13c-beta'!R106/'13c-beta'!S106</f>
        <v>1.0102888137109625</v>
      </c>
      <c r="AH104" s="39">
        <f>'13c-beta'!S106/'13c-beta'!E106</f>
        <v>0.97684898583445612</v>
      </c>
      <c r="AI104" s="39">
        <f>'13c-beta'!R106/'13c-beta'!E106</f>
        <v>0.98689960307344948</v>
      </c>
      <c r="AK104" s="75">
        <f t="shared" si="30"/>
        <v>10.204409660065512</v>
      </c>
      <c r="AL104" s="75">
        <f t="shared" si="31"/>
        <v>-2.2620179296370471</v>
      </c>
      <c r="AM104" s="75">
        <f t="shared" si="32"/>
        <v>7.9423917304284295</v>
      </c>
      <c r="AN104" s="75">
        <f t="shared" si="33"/>
        <v>-25.606370677937868</v>
      </c>
      <c r="AO104" s="44"/>
      <c r="AP104" s="75">
        <f t="shared" si="34"/>
        <v>-0.24359851338003538</v>
      </c>
      <c r="AQ104" s="75">
        <f t="shared" si="45"/>
        <v>-1.4135733456642345</v>
      </c>
      <c r="AR104" s="75">
        <f t="shared" si="46"/>
        <v>8.6153569617417247</v>
      </c>
      <c r="AS104" s="75">
        <f t="shared" si="47"/>
        <v>-2.2620179296370471</v>
      </c>
      <c r="AT104" s="75">
        <f t="shared" si="48"/>
        <v>4.6961671730605357</v>
      </c>
      <c r="AU104" s="75">
        <f t="shared" si="49"/>
        <v>10.236244145336855</v>
      </c>
      <c r="AV104" s="75">
        <f t="shared" si="50"/>
        <v>-23.423208144902393</v>
      </c>
      <c r="AW104" s="75">
        <f t="shared" si="51"/>
        <v>-13.186963999565505</v>
      </c>
    </row>
    <row r="105" spans="1:49" x14ac:dyDescent="0.2">
      <c r="A105" s="43">
        <f>'13c-beta'!A107</f>
        <v>204</v>
      </c>
      <c r="C105" s="39">
        <f>'13c-beta'!E107/'13c-beta'!H107</f>
        <v>1.0104840713910954</v>
      </c>
      <c r="D105" s="39">
        <f>'13c-beta'!H107/'13c-beta'!I107</f>
        <v>1.0038531194559432</v>
      </c>
      <c r="E105" s="39">
        <f>'13c-beta'!I107/'13c-beta'!J107</f>
        <v>0.99844085872703958</v>
      </c>
      <c r="F105" s="39">
        <f>'13c-beta'!J107/'13c-beta'!K107</f>
        <v>1.0093209922526818</v>
      </c>
      <c r="G105" s="39">
        <f>'13c-beta'!K107/'13c-beta'!L107</f>
        <v>1.005063125286614</v>
      </c>
      <c r="H105" s="39">
        <f>'13c-beta'!L107/'13c-beta'!M107</f>
        <v>1.0085896867124156</v>
      </c>
      <c r="I105" s="39">
        <f>'13c-beta'!M107/'13c-beta'!F107</f>
        <v>0.99772091577747846</v>
      </c>
      <c r="J105" s="39">
        <f>'13c-beta'!E107/'13c-beta'!F107</f>
        <v>1.0338754791256606</v>
      </c>
      <c r="L105" s="75">
        <f t="shared" si="35"/>
        <v>10.429494640907278</v>
      </c>
      <c r="M105" s="75">
        <f t="shared" si="36"/>
        <v>3.8457152047207597</v>
      </c>
      <c r="N105" s="75">
        <f t="shared" si="37"/>
        <v>-1.5603579985774845</v>
      </c>
      <c r="O105" s="75">
        <f t="shared" si="38"/>
        <v>9.2778198700063381</v>
      </c>
      <c r="P105" s="75">
        <f t="shared" si="39"/>
        <v>5.0503507689580394</v>
      </c>
      <c r="Q105" s="75">
        <f t="shared" si="40"/>
        <v>8.5530052586305576</v>
      </c>
      <c r="R105" s="75">
        <f t="shared" si="41"/>
        <v>-2.2816852877508658</v>
      </c>
      <c r="S105" s="75">
        <f t="shared" si="42"/>
        <v>33.3143424568947</v>
      </c>
      <c r="U105" s="44">
        <f>'13c-beta'!Y107</f>
        <v>33.974478353080514</v>
      </c>
      <c r="W105" s="39">
        <f>'13c-beta'!N107/'13c-beta'!M107</f>
        <v>1.0101943534608888</v>
      </c>
      <c r="X105" s="39">
        <f t="shared" si="43"/>
        <v>0.99772091577747846</v>
      </c>
      <c r="Y105" s="39">
        <f t="shared" si="44"/>
        <v>1.0078920354482357</v>
      </c>
      <c r="Z105" s="39">
        <f>'13c-beta'!N107/'13c-beta'!E107</f>
        <v>0.97486791765348879</v>
      </c>
      <c r="AA105" s="39"/>
      <c r="AB105" s="39">
        <f>'13c-beta'!O107/'13c-beta'!Q107</f>
        <v>0.99975632843178608</v>
      </c>
      <c r="AC105" s="39">
        <f>'13c-beta'!Q107/'13c-beta'!L107</f>
        <v>0.99859617598337869</v>
      </c>
      <c r="AD105" s="39">
        <f t="shared" si="27"/>
        <v>1.0085896867124156</v>
      </c>
      <c r="AE105" s="39">
        <f t="shared" si="28"/>
        <v>0.99772091577747846</v>
      </c>
      <c r="AF105" s="39">
        <f t="shared" si="29"/>
        <v>1.0046335100722339</v>
      </c>
      <c r="AG105" s="39">
        <f>'13c-beta'!R107/'13c-beta'!S107</f>
        <v>1.0102193047889003</v>
      </c>
      <c r="AH105" s="39">
        <f>'13c-beta'!S107/'13c-beta'!E107</f>
        <v>0.97693568956094001</v>
      </c>
      <c r="AI105" s="39">
        <f>'13c-beta'!R107/'13c-beta'!E107</f>
        <v>0.98691929313171789</v>
      </c>
      <c r="AK105" s="75">
        <f t="shared" si="30"/>
        <v>10.142741510247161</v>
      </c>
      <c r="AL105" s="75">
        <f t="shared" si="31"/>
        <v>-2.2816852877508658</v>
      </c>
      <c r="AM105" s="75">
        <f t="shared" si="32"/>
        <v>7.8610562224962335</v>
      </c>
      <c r="AN105" s="75">
        <f t="shared" si="33"/>
        <v>-25.453286234398409</v>
      </c>
      <c r="AO105" s="44"/>
      <c r="AP105" s="75">
        <f t="shared" si="34"/>
        <v>-0.24370126095411479</v>
      </c>
      <c r="AQ105" s="75">
        <f t="shared" si="45"/>
        <v>-1.4048103007103929</v>
      </c>
      <c r="AR105" s="75">
        <f t="shared" si="46"/>
        <v>8.5530052586305576</v>
      </c>
      <c r="AS105" s="75">
        <f t="shared" si="47"/>
        <v>-2.2816852877508658</v>
      </c>
      <c r="AT105" s="75">
        <f t="shared" si="48"/>
        <v>4.6228084092151613</v>
      </c>
      <c r="AU105" s="75">
        <f t="shared" si="49"/>
        <v>10.167440737468169</v>
      </c>
      <c r="AV105" s="75">
        <f t="shared" si="50"/>
        <v>-23.33445350614133</v>
      </c>
      <c r="AW105" s="75">
        <f t="shared" si="51"/>
        <v>-13.167012768673029</v>
      </c>
    </row>
    <row r="106" spans="1:49" x14ac:dyDescent="0.2">
      <c r="A106" s="43">
        <f>'13c-beta'!A108</f>
        <v>206</v>
      </c>
      <c r="C106" s="39">
        <f>'13c-beta'!E108/'13c-beta'!H108</f>
        <v>1.0104622355660751</v>
      </c>
      <c r="D106" s="39">
        <f>'13c-beta'!H108/'13c-beta'!I108</f>
        <v>1.0038274150156703</v>
      </c>
      <c r="E106" s="39">
        <f>'13c-beta'!I108/'13c-beta'!J108</f>
        <v>0.99845847102479368</v>
      </c>
      <c r="F106" s="39">
        <f>'13c-beta'!J108/'13c-beta'!K108</f>
        <v>1.0092602943916527</v>
      </c>
      <c r="G106" s="39">
        <f>'13c-beta'!K108/'13c-beta'!L108</f>
        <v>1.0049997191169036</v>
      </c>
      <c r="H106" s="39">
        <f>'13c-beta'!L108/'13c-beta'!M108</f>
        <v>1.00852667063256</v>
      </c>
      <c r="I106" s="39">
        <f>'13c-beta'!M108/'13c-beta'!F108</f>
        <v>0.99772009986339438</v>
      </c>
      <c r="J106" s="39">
        <f>'13c-beta'!E108/'13c-beta'!F108</f>
        <v>1.0336520797022941</v>
      </c>
      <c r="L106" s="75">
        <f t="shared" si="35"/>
        <v>10.407885135552252</v>
      </c>
      <c r="M106" s="75">
        <f t="shared" si="36"/>
        <v>3.82010909873626</v>
      </c>
      <c r="N106" s="75">
        <f t="shared" si="37"/>
        <v>-1.5427183534615287</v>
      </c>
      <c r="O106" s="75">
        <f t="shared" si="38"/>
        <v>9.2176807401639795</v>
      </c>
      <c r="P106" s="75">
        <f t="shared" si="39"/>
        <v>4.9872620253319138</v>
      </c>
      <c r="Q106" s="75">
        <f t="shared" si="40"/>
        <v>8.4905239053396269</v>
      </c>
      <c r="R106" s="75">
        <f t="shared" si="41"/>
        <v>-2.2825030659539576</v>
      </c>
      <c r="S106" s="75">
        <f t="shared" si="42"/>
        <v>33.098239485708653</v>
      </c>
      <c r="U106" s="44">
        <f>'13c-beta'!Y108</f>
        <v>33.750176994932872</v>
      </c>
      <c r="W106" s="39">
        <f>'13c-beta'!N108/'13c-beta'!M108</f>
        <v>1.0101224705626848</v>
      </c>
      <c r="X106" s="39">
        <f t="shared" si="43"/>
        <v>0.99772009986339438</v>
      </c>
      <c r="Y106" s="39">
        <f t="shared" si="44"/>
        <v>1.0078194922040604</v>
      </c>
      <c r="Z106" s="39">
        <f>'13c-beta'!N108/'13c-beta'!E108</f>
        <v>0.97500843078100929</v>
      </c>
      <c r="AA106" s="39"/>
      <c r="AB106" s="39">
        <f>'13c-beta'!O108/'13c-beta'!Q108</f>
        <v>0.99976560375784052</v>
      </c>
      <c r="AC106" s="39">
        <f>'13c-beta'!Q108/'13c-beta'!L108</f>
        <v>0.99860494728760563</v>
      </c>
      <c r="AD106" s="39">
        <f t="shared" si="27"/>
        <v>1.00852667063256</v>
      </c>
      <c r="AE106" s="39">
        <f t="shared" si="28"/>
        <v>0.99772009986339438</v>
      </c>
      <c r="AF106" s="39">
        <f t="shared" si="29"/>
        <v>1.0045880634980451</v>
      </c>
      <c r="AG106" s="39">
        <f>'13c-beta'!R108/'13c-beta'!S108</f>
        <v>1.0101403037426768</v>
      </c>
      <c r="AH106" s="39">
        <f>'13c-beta'!S108/'13c-beta'!E108</f>
        <v>0.97702270386539924</v>
      </c>
      <c r="AI106" s="39">
        <f>'13c-beta'!R108/'13c-beta'!E108</f>
        <v>0.98693001084608578</v>
      </c>
      <c r="AK106" s="75">
        <f t="shared" si="30"/>
        <v>10.07158148486935</v>
      </c>
      <c r="AL106" s="75">
        <f t="shared" si="31"/>
        <v>-2.2825030659539576</v>
      </c>
      <c r="AM106" s="75">
        <f t="shared" si="32"/>
        <v>7.7890784189152988</v>
      </c>
      <c r="AN106" s="75">
        <f t="shared" si="33"/>
        <v>-25.309161066793248</v>
      </c>
      <c r="AO106" s="44"/>
      <c r="AP106" s="75">
        <f t="shared" si="34"/>
        <v>-0.23442371725211014</v>
      </c>
      <c r="AQ106" s="75">
        <f t="shared" si="45"/>
        <v>-1.3960267043817158</v>
      </c>
      <c r="AR106" s="75">
        <f t="shared" si="46"/>
        <v>8.4905239053396269</v>
      </c>
      <c r="AS106" s="75">
        <f t="shared" si="47"/>
        <v>-2.2825030659539576</v>
      </c>
      <c r="AT106" s="75">
        <f t="shared" si="48"/>
        <v>4.5775704177518248</v>
      </c>
      <c r="AU106" s="75">
        <f t="shared" si="49"/>
        <v>10.089235802138685</v>
      </c>
      <c r="AV106" s="75">
        <f t="shared" si="50"/>
        <v>-23.245388861971325</v>
      </c>
      <c r="AW106" s="75">
        <f t="shared" si="51"/>
        <v>-13.156153059832643</v>
      </c>
    </row>
    <row r="107" spans="1:49" x14ac:dyDescent="0.2">
      <c r="A107" s="43">
        <f>'13c-beta'!A109</f>
        <v>208</v>
      </c>
      <c r="C107" s="39">
        <f>'13c-beta'!E109/'13c-beta'!H109</f>
        <v>1.0104309685504456</v>
      </c>
      <c r="D107" s="39">
        <f>'13c-beta'!H109/'13c-beta'!I109</f>
        <v>1.003820183146795</v>
      </c>
      <c r="E107" s="39">
        <f>'13c-beta'!I109/'13c-beta'!J109</f>
        <v>0.99846688093390967</v>
      </c>
      <c r="F107" s="39">
        <f>'13c-beta'!J109/'13c-beta'!K109</f>
        <v>1.0091994519475436</v>
      </c>
      <c r="G107" s="39">
        <f>'13c-beta'!K109/'13c-beta'!L109</f>
        <v>1.0049456262118188</v>
      </c>
      <c r="H107" s="39">
        <f>'13c-beta'!L109/'13c-beta'!M109</f>
        <v>1.0084636093137485</v>
      </c>
      <c r="I107" s="39">
        <f>'13c-beta'!M109/'13c-beta'!F109</f>
        <v>0.99770047781055327</v>
      </c>
      <c r="J107" s="39">
        <f>'13c-beta'!E109/'13c-beta'!F109</f>
        <v>1.0334184659171228</v>
      </c>
      <c r="L107" s="75">
        <f t="shared" si="35"/>
        <v>10.376941377051502</v>
      </c>
      <c r="M107" s="75">
        <f t="shared" si="36"/>
        <v>3.8129047777369456</v>
      </c>
      <c r="N107" s="75">
        <f t="shared" si="37"/>
        <v>-1.5342954956839034</v>
      </c>
      <c r="O107" s="75">
        <f t="shared" si="38"/>
        <v>9.1573947282800532</v>
      </c>
      <c r="P107" s="75">
        <f t="shared" si="39"/>
        <v>4.9334367755822024</v>
      </c>
      <c r="Q107" s="75">
        <f t="shared" si="40"/>
        <v>8.4279937886017944</v>
      </c>
      <c r="R107" s="75">
        <f t="shared" si="41"/>
        <v>-2.3021701507392844</v>
      </c>
      <c r="S107" s="75">
        <f t="shared" si="42"/>
        <v>32.872205800829349</v>
      </c>
      <c r="U107" s="44">
        <f>'13c-beta'!Y109</f>
        <v>33.528089698647271</v>
      </c>
      <c r="W107" s="39">
        <f>'13c-beta'!N109/'13c-beta'!M109</f>
        <v>1.0100599820526139</v>
      </c>
      <c r="X107" s="39">
        <f t="shared" si="43"/>
        <v>0.99770047781055327</v>
      </c>
      <c r="Y107" s="39">
        <f t="shared" si="44"/>
        <v>1.0077373267112117</v>
      </c>
      <c r="Z107" s="39">
        <f>'13c-beta'!N109/'13c-beta'!E109</f>
        <v>0.975149331995805</v>
      </c>
      <c r="AA107" s="39"/>
      <c r="AB107" s="39">
        <f>'13c-beta'!O109/'13c-beta'!Q109</f>
        <v>0.99975612958898441</v>
      </c>
      <c r="AC107" s="39">
        <f>'13c-beta'!Q109/'13c-beta'!L109</f>
        <v>0.99862309270239147</v>
      </c>
      <c r="AD107" s="39">
        <f t="shared" si="27"/>
        <v>1.0084636093137485</v>
      </c>
      <c r="AE107" s="39">
        <f t="shared" si="28"/>
        <v>0.99770047781055327</v>
      </c>
      <c r="AF107" s="39">
        <f t="shared" si="29"/>
        <v>1.0045142259374793</v>
      </c>
      <c r="AG107" s="39">
        <f>'13c-beta'!R109/'13c-beta'!S109</f>
        <v>1.010070559247368</v>
      </c>
      <c r="AH107" s="39">
        <f>'13c-beta'!S109/'13c-beta'!E109</f>
        <v>0.9771009073913639</v>
      </c>
      <c r="AI107" s="39">
        <f>'13c-beta'!R109/'13c-beta'!E109</f>
        <v>0.98694085996990566</v>
      </c>
      <c r="AK107" s="75">
        <f t="shared" si="30"/>
        <v>10.009717260665365</v>
      </c>
      <c r="AL107" s="75">
        <f t="shared" si="31"/>
        <v>-2.3021701507392844</v>
      </c>
      <c r="AM107" s="75">
        <f t="shared" si="32"/>
        <v>7.707547109926046</v>
      </c>
      <c r="AN107" s="75">
        <f t="shared" si="33"/>
        <v>-25.164658690903146</v>
      </c>
      <c r="AO107" s="44"/>
      <c r="AP107" s="75">
        <f t="shared" si="34"/>
        <v>-0.24390015223970893</v>
      </c>
      <c r="AQ107" s="75">
        <f t="shared" si="45"/>
        <v>-1.3778561055086578</v>
      </c>
      <c r="AR107" s="75">
        <f t="shared" si="46"/>
        <v>8.4279937886017944</v>
      </c>
      <c r="AS107" s="75">
        <f t="shared" si="47"/>
        <v>-2.3021701507392844</v>
      </c>
      <c r="AT107" s="75">
        <f t="shared" si="48"/>
        <v>4.5040673801142832</v>
      </c>
      <c r="AU107" s="75">
        <f t="shared" si="49"/>
        <v>10.020189053985561</v>
      </c>
      <c r="AV107" s="75">
        <f t="shared" si="50"/>
        <v>-23.165349374647274</v>
      </c>
      <c r="AW107" s="75">
        <f t="shared" si="51"/>
        <v>-13.145160320661715</v>
      </c>
    </row>
    <row r="108" spans="1:49" x14ac:dyDescent="0.2">
      <c r="A108" s="43">
        <f>'13c-beta'!A110</f>
        <v>210</v>
      </c>
      <c r="C108" s="39">
        <f>'13c-beta'!E110/'13c-beta'!H110</f>
        <v>1.0103996680956993</v>
      </c>
      <c r="D108" s="39">
        <f>'13c-beta'!H110/'13c-beta'!I110</f>
        <v>1.003803653728691</v>
      </c>
      <c r="E108" s="39">
        <f>'13c-beta'!I110/'13c-beta'!J110</f>
        <v>0.99847531394671918</v>
      </c>
      <c r="F108" s="39">
        <f>'13c-beta'!J110/'13c-beta'!K110</f>
        <v>1.0091478766855031</v>
      </c>
      <c r="G108" s="39">
        <f>'13c-beta'!K110/'13c-beta'!L110</f>
        <v>1.0048820712726183</v>
      </c>
      <c r="H108" s="39">
        <f>'13c-beta'!L110/'13c-beta'!M110</f>
        <v>1.0084099520916212</v>
      </c>
      <c r="I108" s="39">
        <f>'13c-beta'!M110/'13c-beta'!F110</f>
        <v>0.99769024813334328</v>
      </c>
      <c r="J108" s="39">
        <f>'13c-beta'!E110/'13c-beta'!F110</f>
        <v>1.0331944339693793</v>
      </c>
      <c r="L108" s="75">
        <f t="shared" si="35"/>
        <v>10.345963566065066</v>
      </c>
      <c r="M108" s="75">
        <f t="shared" si="36"/>
        <v>3.7964381291538749</v>
      </c>
      <c r="N108" s="75">
        <f t="shared" si="37"/>
        <v>-1.5258495698767622</v>
      </c>
      <c r="O108" s="75">
        <f t="shared" si="38"/>
        <v>9.1062882994508527</v>
      </c>
      <c r="P108" s="75">
        <f t="shared" si="39"/>
        <v>4.8701926086307292</v>
      </c>
      <c r="Q108" s="75">
        <f t="shared" si="40"/>
        <v>8.3747854733492364</v>
      </c>
      <c r="R108" s="75">
        <f t="shared" si="41"/>
        <v>-2.3124234581011636</v>
      </c>
      <c r="S108" s="75">
        <f t="shared" si="42"/>
        <v>32.655395048672084</v>
      </c>
      <c r="U108" s="44">
        <f>'13c-beta'!Y110</f>
        <v>33.308187179971796</v>
      </c>
      <c r="W108" s="39">
        <f>'13c-beta'!N110/'13c-beta'!M110</f>
        <v>1.0099974486662193</v>
      </c>
      <c r="X108" s="39">
        <f t="shared" si="43"/>
        <v>0.99769024813334328</v>
      </c>
      <c r="Y108" s="39">
        <f t="shared" si="44"/>
        <v>1.007664605173844</v>
      </c>
      <c r="Z108" s="39">
        <f>'13c-beta'!N110/'13c-beta'!E110</f>
        <v>0.97529039263456607</v>
      </c>
      <c r="AA108" s="39"/>
      <c r="AB108" s="39">
        <f>'13c-beta'!O110/'13c-beta'!Q110</f>
        <v>0.99975603119047407</v>
      </c>
      <c r="AC108" s="39">
        <f>'13c-beta'!Q110/'13c-beta'!L110</f>
        <v>0.9986318955742759</v>
      </c>
      <c r="AD108" s="39">
        <f t="shared" si="27"/>
        <v>1.0084099520916212</v>
      </c>
      <c r="AE108" s="39">
        <f t="shared" si="28"/>
        <v>0.99769024813334328</v>
      </c>
      <c r="AF108" s="39">
        <f t="shared" si="29"/>
        <v>1.0044592352364432</v>
      </c>
      <c r="AG108" s="39">
        <f>'13c-beta'!R110/'13c-beta'!S110</f>
        <v>1.0100006536374926</v>
      </c>
      <c r="AH108" s="39">
        <f>'13c-beta'!S110/'13c-beta'!E110</f>
        <v>0.97718832407179279</v>
      </c>
      <c r="AI108" s="39">
        <f>'13c-beta'!R110/'13c-beta'!E110</f>
        <v>0.98696084603943668</v>
      </c>
      <c r="AK108" s="75">
        <f t="shared" si="30"/>
        <v>9.947804776927379</v>
      </c>
      <c r="AL108" s="75">
        <f t="shared" si="31"/>
        <v>-2.3124234581011636</v>
      </c>
      <c r="AM108" s="75">
        <f t="shared" si="32"/>
        <v>7.6353813188262567</v>
      </c>
      <c r="AN108" s="75">
        <f t="shared" si="33"/>
        <v>-25.020013729845715</v>
      </c>
      <c r="AO108" s="44"/>
      <c r="AP108" s="75">
        <f t="shared" si="34"/>
        <v>-0.2439985747572308</v>
      </c>
      <c r="AQ108" s="75">
        <f t="shared" si="45"/>
        <v>-1.3690411350255143</v>
      </c>
      <c r="AR108" s="75">
        <f t="shared" si="46"/>
        <v>8.3747854733492364</v>
      </c>
      <c r="AS108" s="75">
        <f t="shared" si="47"/>
        <v>-2.3124234581011636</v>
      </c>
      <c r="AT108" s="75">
        <f t="shared" si="48"/>
        <v>4.4493223054653672</v>
      </c>
      <c r="AU108" s="75">
        <f t="shared" si="49"/>
        <v>9.9509780187929131</v>
      </c>
      <c r="AV108" s="75">
        <f t="shared" si="50"/>
        <v>-23.075888020534666</v>
      </c>
      <c r="AW108" s="75">
        <f t="shared" si="51"/>
        <v>-13.124910001741723</v>
      </c>
    </row>
    <row r="109" spans="1:49" x14ac:dyDescent="0.2">
      <c r="A109" s="43">
        <f>'13c-beta'!A111</f>
        <v>212</v>
      </c>
      <c r="C109" s="39">
        <f>'13c-beta'!E111/'13c-beta'!H111</f>
        <v>1.010377558644737</v>
      </c>
      <c r="D109" s="39">
        <f>'13c-beta'!H111/'13c-beta'!I111</f>
        <v>1.0037871071686515</v>
      </c>
      <c r="E109" s="39">
        <f>'13c-beta'!I111/'13c-beta'!J111</f>
        <v>0.99848375584770988</v>
      </c>
      <c r="F109" s="39">
        <f>'13c-beta'!J111/'13c-beta'!K111</f>
        <v>1.0090868380788895</v>
      </c>
      <c r="G109" s="39">
        <f>'13c-beta'!K111/'13c-beta'!L111</f>
        <v>1.0048278383470981</v>
      </c>
      <c r="H109" s="39">
        <f>'13c-beta'!L111/'13c-beta'!M111</f>
        <v>1.0083467246431608</v>
      </c>
      <c r="I109" s="39">
        <f>'13c-beta'!M111/'13c-beta'!F111</f>
        <v>0.99768003319627308</v>
      </c>
      <c r="J109" s="39">
        <f>'13c-beta'!E111/'13c-beta'!F111</f>
        <v>1.0329699347391452</v>
      </c>
      <c r="L109" s="75">
        <f t="shared" si="35"/>
        <v>10.324081440048825</v>
      </c>
      <c r="M109" s="75">
        <f t="shared" si="36"/>
        <v>3.7799541321539638</v>
      </c>
      <c r="N109" s="75">
        <f t="shared" si="37"/>
        <v>-1.5173948137243329</v>
      </c>
      <c r="O109" s="75">
        <f t="shared" si="38"/>
        <v>9.0458011755443675</v>
      </c>
      <c r="P109" s="75">
        <f t="shared" si="39"/>
        <v>4.8162217093742985</v>
      </c>
      <c r="Q109" s="75">
        <f t="shared" si="40"/>
        <v>8.312083364353601</v>
      </c>
      <c r="R109" s="75">
        <f t="shared" si="41"/>
        <v>-2.322662096178393</v>
      </c>
      <c r="S109" s="75">
        <f t="shared" si="42"/>
        <v>32.438084911572155</v>
      </c>
      <c r="U109" s="44">
        <f>'13c-beta'!Y111</f>
        <v>33.090440652308374</v>
      </c>
      <c r="W109" s="39">
        <f>'13c-beta'!N111/'13c-beta'!M111</f>
        <v>1.0099347764438984</v>
      </c>
      <c r="X109" s="39">
        <f t="shared" si="43"/>
        <v>0.99768003319627308</v>
      </c>
      <c r="Y109" s="39">
        <f t="shared" si="44"/>
        <v>1.0075917612886192</v>
      </c>
      <c r="Z109" s="39">
        <f>'13c-beta'!N111/'13c-beta'!E111</f>
        <v>0.97543183727129967</v>
      </c>
      <c r="AA109" s="39"/>
      <c r="AB109" s="39">
        <f>'13c-beta'!O111/'13c-beta'!Q111</f>
        <v>0.99976531991589057</v>
      </c>
      <c r="AC109" s="39">
        <f>'13c-beta'!Q111/'13c-beta'!L111</f>
        <v>0.9986407057080986</v>
      </c>
      <c r="AD109" s="39">
        <f t="shared" si="27"/>
        <v>1.0083467246431608</v>
      </c>
      <c r="AE109" s="39">
        <f t="shared" si="28"/>
        <v>0.99768003319627308</v>
      </c>
      <c r="AF109" s="39">
        <f t="shared" si="29"/>
        <v>1.0044041646233353</v>
      </c>
      <c r="AG109" s="39">
        <f>'13c-beta'!R111/'13c-beta'!S111</f>
        <v>1.0099400235421609</v>
      </c>
      <c r="AH109" s="39">
        <f>'13c-beta'!S111/'13c-beta'!E111</f>
        <v>0.97726691743052241</v>
      </c>
      <c r="AI109" s="39">
        <f>'13c-beta'!R111/'13c-beta'!E111</f>
        <v>0.98698097359675696</v>
      </c>
      <c r="AK109" s="75">
        <f t="shared" si="30"/>
        <v>9.885750989615163</v>
      </c>
      <c r="AL109" s="75">
        <f t="shared" si="31"/>
        <v>-2.322662096178393</v>
      </c>
      <c r="AM109" s="75">
        <f t="shared" si="32"/>
        <v>7.5630888934367508</v>
      </c>
      <c r="AN109" s="75">
        <f t="shared" si="33"/>
        <v>-24.874996018135619</v>
      </c>
      <c r="AO109" s="44"/>
      <c r="AP109" s="75">
        <f t="shared" si="34"/>
        <v>-0.23470762578944104</v>
      </c>
      <c r="AQ109" s="75">
        <f t="shared" si="45"/>
        <v>-1.360218970422544</v>
      </c>
      <c r="AR109" s="75">
        <f t="shared" si="46"/>
        <v>8.312083364353601</v>
      </c>
      <c r="AS109" s="75">
        <f t="shared" si="47"/>
        <v>-2.322662096178393</v>
      </c>
      <c r="AT109" s="75">
        <f t="shared" si="48"/>
        <v>4.3944946719631757</v>
      </c>
      <c r="AU109" s="75">
        <f t="shared" si="49"/>
        <v>9.8909464584260007</v>
      </c>
      <c r="AV109" s="75">
        <f t="shared" si="50"/>
        <v>-22.995463197184332</v>
      </c>
      <c r="AW109" s="75">
        <f t="shared" si="51"/>
        <v>-13.104516738758228</v>
      </c>
    </row>
    <row r="110" spans="1:49" x14ac:dyDescent="0.2">
      <c r="A110" s="43">
        <f>'13c-beta'!A112</f>
        <v>214</v>
      </c>
      <c r="C110" s="39">
        <f>'13c-beta'!E112/'13c-beta'!H112</f>
        <v>1.0103553299492385</v>
      </c>
      <c r="D110" s="39">
        <f>'13c-beta'!H112/'13c-beta'!I112</f>
        <v>1.0037705085091206</v>
      </c>
      <c r="E110" s="39">
        <f>'13c-beta'!I112/'13c-beta'!J112</f>
        <v>0.99849222059830167</v>
      </c>
      <c r="F110" s="39">
        <f>'13c-beta'!J112/'13c-beta'!K112</f>
        <v>1.0090350762567901</v>
      </c>
      <c r="G110" s="39">
        <f>'13c-beta'!K112/'13c-beta'!L112</f>
        <v>1.0047735606636095</v>
      </c>
      <c r="H110" s="39">
        <f>'13c-beta'!L112/'13c-beta'!M112</f>
        <v>1.0082834529516893</v>
      </c>
      <c r="I110" s="39">
        <f>'13c-beta'!M112/'13c-beta'!F112</f>
        <v>0.99766039943019424</v>
      </c>
      <c r="J110" s="39">
        <f>'13c-beta'!E112/'13c-beta'!F112</f>
        <v>1.032744974104018</v>
      </c>
      <c r="L110" s="75">
        <f t="shared" si="35"/>
        <v>10.302080812826029</v>
      </c>
      <c r="M110" s="75">
        <f t="shared" si="36"/>
        <v>3.7634179596410497</v>
      </c>
      <c r="N110" s="75">
        <f t="shared" si="37"/>
        <v>-1.5089172449486565</v>
      </c>
      <c r="O110" s="75">
        <f t="shared" si="38"/>
        <v>8.9945041535526933</v>
      </c>
      <c r="P110" s="75">
        <f t="shared" si="39"/>
        <v>4.762203351775061</v>
      </c>
      <c r="Q110" s="75">
        <f t="shared" si="40"/>
        <v>8.2493334440209694</v>
      </c>
      <c r="R110" s="75">
        <f t="shared" si="41"/>
        <v>-2.3423417115046057</v>
      </c>
      <c r="S110" s="75">
        <f t="shared" si="42"/>
        <v>32.220280765362524</v>
      </c>
      <c r="U110" s="44">
        <f>'13c-beta'!Y112</f>
        <v>32.874821815949716</v>
      </c>
      <c r="W110" s="39">
        <f>'13c-beta'!N112/'13c-beta'!M112</f>
        <v>1.0098720603670819</v>
      </c>
      <c r="X110" s="39">
        <f t="shared" si="43"/>
        <v>0.99766039943019424</v>
      </c>
      <c r="Y110" s="39">
        <f t="shared" si="44"/>
        <v>1.0075093631192162</v>
      </c>
      <c r="Z110" s="39">
        <f>'13c-beta'!N112/'13c-beta'!E112</f>
        <v>0.97556452791581427</v>
      </c>
      <c r="AA110" s="39"/>
      <c r="AB110" s="39">
        <f>'13c-beta'!O112/'13c-beta'!Q112</f>
        <v>0.99976522735383067</v>
      </c>
      <c r="AC110" s="39">
        <f>'13c-beta'!Q112/'13c-beta'!L112</f>
        <v>0.99865890142456548</v>
      </c>
      <c r="AD110" s="39">
        <f t="shared" si="27"/>
        <v>1.0082834529516893</v>
      </c>
      <c r="AE110" s="39">
        <f t="shared" si="28"/>
        <v>0.99766039943019424</v>
      </c>
      <c r="AF110" s="39">
        <f t="shared" si="29"/>
        <v>1.0043395817020597</v>
      </c>
      <c r="AG110" s="39">
        <f>'13c-beta'!R112/'13c-beta'!S112</f>
        <v>1.0098698968147153</v>
      </c>
      <c r="AH110" s="39">
        <f>'13c-beta'!S112/'13c-beta'!E112</f>
        <v>0.97734580532008186</v>
      </c>
      <c r="AI110" s="39">
        <f>'13c-beta'!R112/'13c-beta'!E112</f>
        <v>0.98699210757088585</v>
      </c>
      <c r="AK110" s="75">
        <f t="shared" si="30"/>
        <v>9.8236499255988718</v>
      </c>
      <c r="AL110" s="75">
        <f t="shared" si="31"/>
        <v>-2.3423417115046057</v>
      </c>
      <c r="AM110" s="75">
        <f t="shared" si="32"/>
        <v>7.4813082140943603</v>
      </c>
      <c r="AN110" s="75">
        <f t="shared" si="33"/>
        <v>-24.738972551268251</v>
      </c>
      <c r="AO110" s="44"/>
      <c r="AP110" s="75">
        <f t="shared" si="34"/>
        <v>-0.23480020958120365</v>
      </c>
      <c r="AQ110" s="75">
        <f t="shared" si="45"/>
        <v>-1.3419986529474808</v>
      </c>
      <c r="AR110" s="75">
        <f t="shared" si="46"/>
        <v>8.2493334440209694</v>
      </c>
      <c r="AS110" s="75">
        <f t="shared" si="47"/>
        <v>-2.3423417115046057</v>
      </c>
      <c r="AT110" s="75">
        <f t="shared" si="48"/>
        <v>4.3301928699877568</v>
      </c>
      <c r="AU110" s="75">
        <f t="shared" si="49"/>
        <v>9.8215075208635501</v>
      </c>
      <c r="AV110" s="75">
        <f t="shared" si="50"/>
        <v>-22.914743483571424</v>
      </c>
      <c r="AW110" s="75">
        <f t="shared" si="51"/>
        <v>-13.093235962707912</v>
      </c>
    </row>
    <row r="111" spans="1:49" x14ac:dyDescent="0.2">
      <c r="A111" s="43">
        <f>'13c-beta'!A113</f>
        <v>216</v>
      </c>
      <c r="C111" s="39">
        <f>'13c-beta'!E113/'13c-beta'!H113</f>
        <v>1.0103237483147727</v>
      </c>
      <c r="D111" s="39">
        <f>'13c-beta'!H113/'13c-beta'!I113</f>
        <v>1.0037538581319692</v>
      </c>
      <c r="E111" s="39">
        <f>'13c-beta'!I113/'13c-beta'!J113</f>
        <v>0.99850070799900026</v>
      </c>
      <c r="F111" s="39">
        <f>'13c-beta'!J113/'13c-beta'!K113</f>
        <v>1.0089831822129258</v>
      </c>
      <c r="G111" s="39">
        <f>'13c-beta'!K113/'13c-beta'!L113</f>
        <v>1.0047191938903794</v>
      </c>
      <c r="H111" s="39">
        <f>'13c-beta'!L113/'13c-beta'!M113</f>
        <v>1.0082200592146959</v>
      </c>
      <c r="I111" s="39">
        <f>'13c-beta'!M113/'13c-beta'!F113</f>
        <v>0.99765960458642</v>
      </c>
      <c r="J111" s="39">
        <f>'13c-beta'!E113/'13c-beta'!F113</f>
        <v>1.0325296088331053</v>
      </c>
      <c r="L111" s="75">
        <f t="shared" si="35"/>
        <v>10.27082237618648</v>
      </c>
      <c r="M111" s="75">
        <f t="shared" si="36"/>
        <v>3.746829989473869</v>
      </c>
      <c r="N111" s="75">
        <f t="shared" si="37"/>
        <v>-1.5004170639243806</v>
      </c>
      <c r="O111" s="75">
        <f t="shared" si="38"/>
        <v>8.9430734554825104</v>
      </c>
      <c r="P111" s="75">
        <f t="shared" si="39"/>
        <v>4.7080934047547842</v>
      </c>
      <c r="Q111" s="75">
        <f t="shared" si="40"/>
        <v>8.186458535416266</v>
      </c>
      <c r="R111" s="75">
        <f t="shared" si="41"/>
        <v>-2.3431384195741316</v>
      </c>
      <c r="S111" s="75">
        <f t="shared" si="42"/>
        <v>32.011722277815501</v>
      </c>
      <c r="U111" s="44">
        <f>'13c-beta'!Y113</f>
        <v>32.661302847612802</v>
      </c>
      <c r="W111" s="39">
        <f>'13c-beta'!N113/'13c-beta'!M113</f>
        <v>1.0097997483848389</v>
      </c>
      <c r="X111" s="39">
        <f t="shared" si="43"/>
        <v>0.99765960458642</v>
      </c>
      <c r="Y111" s="39">
        <f t="shared" si="44"/>
        <v>1.0074364176850847</v>
      </c>
      <c r="Z111" s="39">
        <f>'13c-beta'!N113/'13c-beta'!E113</f>
        <v>0.97569736409169028</v>
      </c>
      <c r="AA111" s="39"/>
      <c r="AB111" s="39">
        <f>'13c-beta'!O113/'13c-beta'!Q113</f>
        <v>0.9997651347187253</v>
      </c>
      <c r="AC111" s="39">
        <f>'13c-beta'!Q113/'13c-beta'!L113</f>
        <v>0.9986677424802507</v>
      </c>
      <c r="AD111" s="39">
        <f t="shared" si="27"/>
        <v>1.0082200592146959</v>
      </c>
      <c r="AE111" s="39">
        <f t="shared" si="28"/>
        <v>0.99765960458642</v>
      </c>
      <c r="AF111" s="39">
        <f t="shared" si="29"/>
        <v>1.0042844335393761</v>
      </c>
      <c r="AG111" s="39">
        <f>'13c-beta'!R113/'13c-beta'!S113</f>
        <v>1.0097997045127265</v>
      </c>
      <c r="AH111" s="39">
        <f>'13c-beta'!S113/'13c-beta'!E113</f>
        <v>0.97742477973165653</v>
      </c>
      <c r="AI111" s="39">
        <f>'13c-beta'!R113/'13c-beta'!E113</f>
        <v>0.9870032537564436</v>
      </c>
      <c r="AK111" s="75">
        <f t="shared" si="30"/>
        <v>9.7520422693840878</v>
      </c>
      <c r="AL111" s="75">
        <f t="shared" si="31"/>
        <v>-2.3431384195741316</v>
      </c>
      <c r="AM111" s="75">
        <f t="shared" si="32"/>
        <v>7.4089038498099287</v>
      </c>
      <c r="AN111" s="75">
        <f t="shared" si="33"/>
        <v>-24.602818428005435</v>
      </c>
      <c r="AO111" s="44"/>
      <c r="AP111" s="75">
        <f t="shared" si="34"/>
        <v>-0.23489286644415647</v>
      </c>
      <c r="AQ111" s="75">
        <f t="shared" si="45"/>
        <v>-1.3331457637996258</v>
      </c>
      <c r="AR111" s="75">
        <f t="shared" si="46"/>
        <v>8.186458535416266</v>
      </c>
      <c r="AS111" s="75">
        <f t="shared" si="47"/>
        <v>-2.3431384195741316</v>
      </c>
      <c r="AT111" s="75">
        <f t="shared" si="48"/>
        <v>4.2752814855982573</v>
      </c>
      <c r="AU111" s="75">
        <f t="shared" si="49"/>
        <v>9.7519988230340449</v>
      </c>
      <c r="AV111" s="75">
        <f t="shared" si="50"/>
        <v>-22.833941764718517</v>
      </c>
      <c r="AW111" s="75">
        <f t="shared" si="51"/>
        <v>-13.081942941684421</v>
      </c>
    </row>
    <row r="112" spans="1:49" x14ac:dyDescent="0.2">
      <c r="A112" s="43">
        <f>'13c-beta'!A114</f>
        <v>218</v>
      </c>
      <c r="C112" s="39">
        <f>'13c-beta'!E114/'13c-beta'!H114</f>
        <v>1.010292134000998</v>
      </c>
      <c r="D112" s="39">
        <f>'13c-beta'!H114/'13c-beta'!I114</f>
        <v>1.0037371910789632</v>
      </c>
      <c r="E112" s="39">
        <f>'13c-beta'!I114/'13c-beta'!J114</f>
        <v>0.99850920404459409</v>
      </c>
      <c r="F112" s="39">
        <f>'13c-beta'!J114/'13c-beta'!K114</f>
        <v>1.008931240657698</v>
      </c>
      <c r="G112" s="39">
        <f>'13c-beta'!K114/'13c-beta'!L114</f>
        <v>1.0046553536567053</v>
      </c>
      <c r="H112" s="39">
        <f>'13c-beta'!L114/'13c-beta'!M114</f>
        <v>1.0081756245268736</v>
      </c>
      <c r="I112" s="39">
        <f>'13c-beta'!M114/'13c-beta'!F114</f>
        <v>0.99763995091097901</v>
      </c>
      <c r="J112" s="39">
        <f>'13c-beta'!E114/'13c-beta'!F114</f>
        <v>1.0323043519305204</v>
      </c>
      <c r="L112" s="75">
        <f t="shared" si="35"/>
        <v>10.239530616031672</v>
      </c>
      <c r="M112" s="75">
        <f t="shared" si="36"/>
        <v>3.7302251303758487</v>
      </c>
      <c r="N112" s="75">
        <f t="shared" si="37"/>
        <v>-1.4919082973502695</v>
      </c>
      <c r="O112" s="75">
        <f t="shared" si="38"/>
        <v>8.8915930213763019</v>
      </c>
      <c r="P112" s="75">
        <f t="shared" si="39"/>
        <v>4.6445510116518864</v>
      </c>
      <c r="Q112" s="75">
        <f t="shared" si="40"/>
        <v>8.1423851541966847</v>
      </c>
      <c r="R112" s="75">
        <f t="shared" si="41"/>
        <v>-2.3628383943347893</v>
      </c>
      <c r="S112" s="75">
        <f t="shared" si="42"/>
        <v>31.79353824194736</v>
      </c>
      <c r="U112" s="44">
        <f>'13c-beta'!Y114</f>
        <v>32.449856390258603</v>
      </c>
      <c r="W112" s="39">
        <f>'13c-beta'!N114/'13c-beta'!M114</f>
        <v>1.0097464042392128</v>
      </c>
      <c r="X112" s="39">
        <f t="shared" si="43"/>
        <v>0.99763995091097901</v>
      </c>
      <c r="Y112" s="39">
        <f t="shared" si="44"/>
        <v>1.0073633531577457</v>
      </c>
      <c r="Z112" s="39">
        <f>'13c-beta'!N114/'13c-beta'!E114</f>
        <v>0.97583949081864063</v>
      </c>
      <c r="AA112" s="39"/>
      <c r="AB112" s="39">
        <f>'13c-beta'!O114/'13c-beta'!Q114</f>
        <v>0.99976504421867796</v>
      </c>
      <c r="AC112" s="39">
        <f>'13c-beta'!Q114/'13c-beta'!L114</f>
        <v>0.99867660309355766</v>
      </c>
      <c r="AD112" s="39">
        <f t="shared" si="27"/>
        <v>1.0081756245268736</v>
      </c>
      <c r="AE112" s="39">
        <f t="shared" si="28"/>
        <v>0.99763995091097901</v>
      </c>
      <c r="AF112" s="39">
        <f t="shared" si="29"/>
        <v>1.0042292079675257</v>
      </c>
      <c r="AG112" s="39">
        <f>'13c-beta'!R114/'13c-beta'!S114</f>
        <v>1.0097387106732902</v>
      </c>
      <c r="AH112" s="39">
        <f>'13c-beta'!S114/'13c-beta'!E114</f>
        <v>0.9775129855878264</v>
      </c>
      <c r="AI112" s="39">
        <f>'13c-beta'!R114/'13c-beta'!E114</f>
        <v>0.98703270173385027</v>
      </c>
      <c r="AK112" s="75">
        <f t="shared" si="30"/>
        <v>9.6992144144037269</v>
      </c>
      <c r="AL112" s="75">
        <f t="shared" si="31"/>
        <v>-2.3628383943347893</v>
      </c>
      <c r="AM112" s="75">
        <f t="shared" si="32"/>
        <v>7.3363760200688306</v>
      </c>
      <c r="AN112" s="75">
        <f t="shared" si="33"/>
        <v>-24.457162221878434</v>
      </c>
      <c r="AO112" s="44"/>
      <c r="AP112" s="75">
        <f t="shared" si="34"/>
        <v>-0.23498338775591093</v>
      </c>
      <c r="AQ112" s="75">
        <f t="shared" si="45"/>
        <v>-1.3242733694859923</v>
      </c>
      <c r="AR112" s="75">
        <f t="shared" si="46"/>
        <v>8.1423851541966847</v>
      </c>
      <c r="AS112" s="75">
        <f t="shared" si="47"/>
        <v>-2.3628383943347893</v>
      </c>
      <c r="AT112" s="75">
        <f t="shared" si="48"/>
        <v>4.2202900026198984</v>
      </c>
      <c r="AU112" s="75">
        <f t="shared" si="49"/>
        <v>9.6915950802815907</v>
      </c>
      <c r="AV112" s="75">
        <f t="shared" si="50"/>
        <v>-22.743702722029294</v>
      </c>
      <c r="AW112" s="75">
        <f t="shared" si="51"/>
        <v>-13.052107641747808</v>
      </c>
    </row>
    <row r="113" spans="1:49" x14ac:dyDescent="0.2">
      <c r="A113" s="43">
        <f>'13c-beta'!A115</f>
        <v>220</v>
      </c>
      <c r="C113" s="39">
        <f>'13c-beta'!E115/'13c-beta'!H115</f>
        <v>1.0102696357098619</v>
      </c>
      <c r="D113" s="39">
        <f>'13c-beta'!H115/'13c-beta'!I115</f>
        <v>1.0037297853981686</v>
      </c>
      <c r="E113" s="39">
        <f>'13c-beta'!I115/'13c-beta'!J115</f>
        <v>0.99851770874829759</v>
      </c>
      <c r="F113" s="39">
        <f>'13c-beta'!J115/'13c-beta'!K115</f>
        <v>1.0088698220427696</v>
      </c>
      <c r="G113" s="39">
        <f>'13c-beta'!K115/'13c-beta'!L115</f>
        <v>1.0046102853494334</v>
      </c>
      <c r="H113" s="39">
        <f>'13c-beta'!L115/'13c-beta'!M115</f>
        <v>1.0081026077902411</v>
      </c>
      <c r="I113" s="39">
        <f>'13c-beta'!M115/'13c-beta'!F115</f>
        <v>0.99763917087681175</v>
      </c>
      <c r="J113" s="39">
        <f>'13c-beta'!E115/'13c-beta'!F115</f>
        <v>1.0320978327588648</v>
      </c>
      <c r="L113" s="75">
        <f t="shared" si="35"/>
        <v>10.21726127344162</v>
      </c>
      <c r="M113" s="75">
        <f t="shared" si="36"/>
        <v>3.7228469957600225</v>
      </c>
      <c r="N113" s="75">
        <f t="shared" si="37"/>
        <v>-1.4833909322120482</v>
      </c>
      <c r="O113" s="75">
        <f t="shared" si="38"/>
        <v>8.8307162421113183</v>
      </c>
      <c r="P113" s="75">
        <f t="shared" si="39"/>
        <v>4.5996905348641954</v>
      </c>
      <c r="Q113" s="75">
        <f t="shared" si="40"/>
        <v>8.0699579112754325</v>
      </c>
      <c r="R113" s="75">
        <f t="shared" si="41"/>
        <v>-2.3636202740815779</v>
      </c>
      <c r="S113" s="75">
        <f t="shared" si="42"/>
        <v>31.593461751158728</v>
      </c>
      <c r="U113" s="44">
        <f>'13c-beta'!Y115</f>
        <v>32.240455543188318</v>
      </c>
      <c r="W113" s="39">
        <f>'13c-beta'!N115/'13c-beta'!M115</f>
        <v>1.0096833735624025</v>
      </c>
      <c r="X113" s="39">
        <f t="shared" si="43"/>
        <v>0.99763917087681175</v>
      </c>
      <c r="Y113" s="39">
        <f t="shared" si="44"/>
        <v>1.0072996836488974</v>
      </c>
      <c r="Z113" s="39">
        <f>'13c-beta'!N115/'13c-beta'!E115</f>
        <v>0.97597306348015445</v>
      </c>
      <c r="AA113" s="39"/>
      <c r="AB113" s="39">
        <f>'13c-beta'!O115/'13c-beta'!Q115</f>
        <v>0.99976495364885942</v>
      </c>
      <c r="AC113" s="39">
        <f>'13c-beta'!Q115/'13c-beta'!L115</f>
        <v>0.99869484793570018</v>
      </c>
      <c r="AD113" s="39">
        <f t="shared" si="27"/>
        <v>1.0081026077902411</v>
      </c>
      <c r="AE113" s="39">
        <f t="shared" si="28"/>
        <v>0.99763917087681175</v>
      </c>
      <c r="AF113" s="39">
        <f t="shared" si="29"/>
        <v>1.0041739458897965</v>
      </c>
      <c r="AG113" s="39">
        <f>'13c-beta'!R115/'13c-beta'!S115</f>
        <v>1.0096683014488412</v>
      </c>
      <c r="AH113" s="39">
        <f>'13c-beta'!S115/'13c-beta'!E115</f>
        <v>0.97758339890570389</v>
      </c>
      <c r="AI113" s="39">
        <f>'13c-beta'!R115/'13c-beta'!E115</f>
        <v>0.98703496989770712</v>
      </c>
      <c r="AK113" s="75">
        <f t="shared" si="30"/>
        <v>9.6367901820548969</v>
      </c>
      <c r="AL113" s="75">
        <f t="shared" si="31"/>
        <v>-2.3636202740815779</v>
      </c>
      <c r="AM113" s="75">
        <f t="shared" si="32"/>
        <v>7.2731699079733794</v>
      </c>
      <c r="AN113" s="75">
        <f t="shared" si="33"/>
        <v>-24.320291843185409</v>
      </c>
      <c r="AO113" s="44"/>
      <c r="AP113" s="75">
        <f t="shared" si="34"/>
        <v>-0.2350739788634516</v>
      </c>
      <c r="AQ113" s="75">
        <f t="shared" si="45"/>
        <v>-1.3060045170563368</v>
      </c>
      <c r="AR113" s="75">
        <f t="shared" si="46"/>
        <v>8.0699579112754325</v>
      </c>
      <c r="AS113" s="75">
        <f t="shared" si="47"/>
        <v>-2.3636202740815779</v>
      </c>
      <c r="AT113" s="75">
        <f t="shared" si="48"/>
        <v>4.1652591412741344</v>
      </c>
      <c r="AU113" s="75">
        <f t="shared" si="49"/>
        <v>9.6218625062587364</v>
      </c>
      <c r="AV113" s="75">
        <f t="shared" si="50"/>
        <v>-22.671672188428591</v>
      </c>
      <c r="AW113" s="75">
        <f t="shared" si="51"/>
        <v>-13.049809682169785</v>
      </c>
    </row>
    <row r="114" spans="1:49" x14ac:dyDescent="0.2">
      <c r="A114" s="43">
        <f>'13c-beta'!A116</f>
        <v>222</v>
      </c>
      <c r="C114" s="39">
        <f>'13c-beta'!E116/'13c-beta'!H116</f>
        <v>1.010237866232613</v>
      </c>
      <c r="D114" s="39">
        <f>'13c-beta'!H116/'13c-beta'!I116</f>
        <v>1.0037130551017377</v>
      </c>
      <c r="E114" s="39">
        <f>'13c-beta'!I116/'13c-beta'!J116</f>
        <v>0.99852623578373667</v>
      </c>
      <c r="F114" s="39">
        <f>'13c-beta'!J116/'13c-beta'!K116</f>
        <v>1.0088176989826452</v>
      </c>
      <c r="G114" s="39">
        <f>'13c-beta'!K116/'13c-beta'!L116</f>
        <v>1.0045463084726658</v>
      </c>
      <c r="H114" s="39">
        <f>'13c-beta'!L116/'13c-beta'!M116</f>
        <v>1.0080580253576874</v>
      </c>
      <c r="I114" s="39">
        <f>'13c-beta'!M116/'13c-beta'!F116</f>
        <v>0.99761951993652043</v>
      </c>
      <c r="J114" s="39">
        <f>'13c-beta'!E116/'13c-beta'!F116</f>
        <v>1.0318719830721417</v>
      </c>
      <c r="L114" s="75">
        <f t="shared" si="35"/>
        <v>10.185814246176443</v>
      </c>
      <c r="M114" s="75">
        <f t="shared" si="36"/>
        <v>3.7061787289543573</v>
      </c>
      <c r="N114" s="75">
        <f t="shared" si="37"/>
        <v>-1.4748512749226073</v>
      </c>
      <c r="O114" s="75">
        <f t="shared" si="38"/>
        <v>8.7790501049191914</v>
      </c>
      <c r="P114" s="75">
        <f t="shared" si="39"/>
        <v>4.5360052283171912</v>
      </c>
      <c r="Q114" s="75">
        <f t="shared" si="40"/>
        <v>8.0257328313607115</v>
      </c>
      <c r="R114" s="75">
        <f t="shared" si="41"/>
        <v>-2.3833179106661877</v>
      </c>
      <c r="S114" s="75">
        <f t="shared" si="42"/>
        <v>31.374611954139173</v>
      </c>
      <c r="U114" s="44">
        <f>'13c-beta'!Y116</f>
        <v>32.033073852406424</v>
      </c>
      <c r="W114" s="39">
        <f>'13c-beta'!N116/'13c-beta'!M116</f>
        <v>1.0096203922014222</v>
      </c>
      <c r="X114" s="39">
        <f t="shared" si="43"/>
        <v>0.99761951993652043</v>
      </c>
      <c r="Y114" s="39">
        <f t="shared" si="44"/>
        <v>1.0072170109861043</v>
      </c>
      <c r="Z114" s="39">
        <f>'13c-beta'!N116/'13c-beta'!E116</f>
        <v>0.97610655925298662</v>
      </c>
      <c r="AA114" s="39"/>
      <c r="AB114" s="39">
        <f>'13c-beta'!O116/'13c-beta'!Q116</f>
        <v>0.9997648630091891</v>
      </c>
      <c r="AC114" s="39">
        <f>'13c-beta'!Q116/'13c-beta'!L116</f>
        <v>0.99869434529400714</v>
      </c>
      <c r="AD114" s="39">
        <f t="shared" si="27"/>
        <v>1.0080580253576874</v>
      </c>
      <c r="AE114" s="39">
        <f t="shared" si="28"/>
        <v>0.99761951993652043</v>
      </c>
      <c r="AF114" s="39">
        <f t="shared" si="29"/>
        <v>1.0041091620143394</v>
      </c>
      <c r="AG114" s="39">
        <f>'13c-beta'!R116/'13c-beta'!S116</f>
        <v>1.0096071013895651</v>
      </c>
      <c r="AH114" s="39">
        <f>'13c-beta'!S116/'13c-beta'!E116</f>
        <v>0.97767199157779106</v>
      </c>
      <c r="AI114" s="39">
        <f>'13c-beta'!R116/'13c-beta'!E116</f>
        <v>0.98706458552661691</v>
      </c>
      <c r="AK114" s="75">
        <f t="shared" si="30"/>
        <v>9.5744108985924488</v>
      </c>
      <c r="AL114" s="75">
        <f t="shared" si="31"/>
        <v>-2.3833179106661877</v>
      </c>
      <c r="AM114" s="75">
        <f t="shared" si="32"/>
        <v>7.1910929879262611</v>
      </c>
      <c r="AN114" s="75">
        <f t="shared" si="33"/>
        <v>-24.183518966212933</v>
      </c>
      <c r="AO114" s="44"/>
      <c r="AP114" s="75">
        <f t="shared" si="34"/>
        <v>-0.23516463984741867</v>
      </c>
      <c r="AQ114" s="75">
        <f t="shared" si="45"/>
        <v>-1.3065078157572101</v>
      </c>
      <c r="AR114" s="75">
        <f t="shared" si="46"/>
        <v>8.0257328313607115</v>
      </c>
      <c r="AS114" s="75">
        <f t="shared" si="47"/>
        <v>-2.3833179106661877</v>
      </c>
      <c r="AT114" s="75">
        <f t="shared" si="48"/>
        <v>4.1007424650898345</v>
      </c>
      <c r="AU114" s="75">
        <f t="shared" si="49"/>
        <v>9.5612466445403843</v>
      </c>
      <c r="AV114" s="75">
        <f t="shared" si="50"/>
        <v>-22.581052136870127</v>
      </c>
      <c r="AW114" s="75">
        <f t="shared" si="51"/>
        <v>-13.019805492329773</v>
      </c>
    </row>
    <row r="115" spans="1:49" x14ac:dyDescent="0.2">
      <c r="A115" s="43">
        <f>'13c-beta'!A117</f>
        <v>224</v>
      </c>
      <c r="C115" s="39">
        <f>'13c-beta'!E117/'13c-beta'!H117</f>
        <v>1.0102152229028258</v>
      </c>
      <c r="D115" s="39">
        <f>'13c-beta'!H117/'13c-beta'!I117</f>
        <v>1.0036962740072068</v>
      </c>
      <c r="E115" s="39">
        <f>'13c-beta'!I117/'13c-beta'!J117</f>
        <v>0.99853478494723358</v>
      </c>
      <c r="F115" s="39">
        <f>'13c-beta'!J117/'13c-beta'!K117</f>
        <v>1.0087654471126413</v>
      </c>
      <c r="G115" s="39">
        <f>'13c-beta'!K117/'13c-beta'!L117</f>
        <v>1.0045011182318782</v>
      </c>
      <c r="H115" s="39">
        <f>'13c-beta'!L117/'13c-beta'!M117</f>
        <v>1.007994392558774</v>
      </c>
      <c r="I115" s="39">
        <f>'13c-beta'!M117/'13c-beta'!F117</f>
        <v>0.99760930575372997</v>
      </c>
      <c r="J115" s="39">
        <f>'13c-beta'!E117/'13c-beta'!F117</f>
        <v>1.0316648870326097</v>
      </c>
      <c r="L115" s="75">
        <f t="shared" si="35"/>
        <v>10.163400135292212</v>
      </c>
      <c r="M115" s="75">
        <f t="shared" si="36"/>
        <v>3.6894595732865012</v>
      </c>
      <c r="N115" s="75">
        <f t="shared" si="37"/>
        <v>-1.4662895300302754</v>
      </c>
      <c r="O115" s="75">
        <f t="shared" si="38"/>
        <v>8.7272536075934539</v>
      </c>
      <c r="P115" s="75">
        <f t="shared" si="39"/>
        <v>4.491018494609877</v>
      </c>
      <c r="Q115" s="75">
        <f t="shared" si="40"/>
        <v>7.9626066959794608</v>
      </c>
      <c r="R115" s="75">
        <f t="shared" si="41"/>
        <v>-2.3935565185481815</v>
      </c>
      <c r="S115" s="75">
        <f t="shared" si="42"/>
        <v>31.173892458182962</v>
      </c>
      <c r="U115" s="44">
        <f>'13c-beta'!Y117</f>
        <v>31.827685301241853</v>
      </c>
      <c r="W115" s="39">
        <f>'13c-beta'!N117/'13c-beta'!M117</f>
        <v>1.0095667493890541</v>
      </c>
      <c r="X115" s="39">
        <f t="shared" si="43"/>
        <v>0.99760930575372997</v>
      </c>
      <c r="Y115" s="39">
        <f t="shared" si="44"/>
        <v>1.0071531839700643</v>
      </c>
      <c r="Z115" s="39">
        <f>'13c-beta'!N117/'13c-beta'!E117</f>
        <v>0.97624063456007615</v>
      </c>
      <c r="AA115" s="39"/>
      <c r="AB115" s="39">
        <f>'13c-beta'!O117/'13c-beta'!Q117</f>
        <v>0.99976477451284795</v>
      </c>
      <c r="AC115" s="39">
        <f>'13c-beta'!Q117/'13c-beta'!L117</f>
        <v>0.99871262380424375</v>
      </c>
      <c r="AD115" s="39">
        <f t="shared" si="27"/>
        <v>1.007994392558774</v>
      </c>
      <c r="AE115" s="39">
        <f t="shared" si="28"/>
        <v>0.99760930575372997</v>
      </c>
      <c r="AF115" s="39">
        <f t="shared" si="29"/>
        <v>1.0040537858958487</v>
      </c>
      <c r="AG115" s="39">
        <f>'13c-beta'!R117/'13c-beta'!S117</f>
        <v>1.0095363890996636</v>
      </c>
      <c r="AH115" s="39">
        <f>'13c-beta'!S117/'13c-beta'!E117</f>
        <v>0.97775192804411148</v>
      </c>
      <c r="AI115" s="39">
        <f>'13c-beta'!R117/'13c-beta'!E117</f>
        <v>0.98707615087288647</v>
      </c>
      <c r="AK115" s="75">
        <f t="shared" si="30"/>
        <v>9.5212778221422401</v>
      </c>
      <c r="AL115" s="75">
        <f t="shared" si="31"/>
        <v>-2.3935565185481815</v>
      </c>
      <c r="AM115" s="75">
        <f t="shared" si="32"/>
        <v>7.1277213035941589</v>
      </c>
      <c r="AN115" s="75">
        <f t="shared" si="33"/>
        <v>-24.046171154588873</v>
      </c>
      <c r="AO115" s="44"/>
      <c r="AP115" s="75">
        <f t="shared" si="34"/>
        <v>-0.2352531570061378</v>
      </c>
      <c r="AQ115" s="75">
        <f t="shared" si="45"/>
        <v>-1.2882055763839531</v>
      </c>
      <c r="AR115" s="75">
        <f t="shared" si="46"/>
        <v>7.9626066959794608</v>
      </c>
      <c r="AS115" s="75">
        <f t="shared" si="47"/>
        <v>-2.3935565185481815</v>
      </c>
      <c r="AT115" s="75">
        <f t="shared" si="48"/>
        <v>4.0455914440410936</v>
      </c>
      <c r="AU115" s="75">
        <f t="shared" si="49"/>
        <v>9.4912047775175559</v>
      </c>
      <c r="AV115" s="75">
        <f t="shared" si="50"/>
        <v>-22.49929342914151</v>
      </c>
      <c r="AW115" s="75">
        <f t="shared" si="51"/>
        <v>-13.008088651623892</v>
      </c>
    </row>
    <row r="116" spans="1:49" x14ac:dyDescent="0.2">
      <c r="A116" s="43">
        <f>'13c-beta'!A118</f>
        <v>226</v>
      </c>
      <c r="C116" s="39">
        <f>'13c-beta'!E118/'13c-beta'!H118</f>
        <v>1.0101925569339012</v>
      </c>
      <c r="D116" s="39">
        <f>'13c-beta'!H118/'13c-beta'!I118</f>
        <v>1.0036794766966475</v>
      </c>
      <c r="E116" s="39">
        <f>'13c-beta'!I118/'13c-beta'!J118</f>
        <v>0.99854334251862586</v>
      </c>
      <c r="F116" s="39">
        <f>'13c-beta'!J118/'13c-beta'!K118</f>
        <v>1.0087131492746841</v>
      </c>
      <c r="G116" s="39">
        <f>'13c-beta'!K118/'13c-beta'!L118</f>
        <v>1.0044464498904837</v>
      </c>
      <c r="H116" s="39">
        <f>'13c-beta'!L118/'13c-beta'!M118</f>
        <v>1.0079401927249643</v>
      </c>
      <c r="I116" s="39">
        <f>'13c-beta'!M118/'13c-beta'!F118</f>
        <v>0.99759908500562422</v>
      </c>
      <c r="J116" s="39">
        <f>'13c-beta'!E118/'13c-beta'!F118</f>
        <v>1.0314576578790657</v>
      </c>
      <c r="L116" s="75">
        <f t="shared" si="35"/>
        <v>10.140963111289638</v>
      </c>
      <c r="M116" s="75">
        <f t="shared" si="36"/>
        <v>3.6727239815031778</v>
      </c>
      <c r="N116" s="75">
        <f t="shared" si="37"/>
        <v>-1.4577194382800862</v>
      </c>
      <c r="O116" s="75">
        <f t="shared" si="38"/>
        <v>8.6754088563653724</v>
      </c>
      <c r="P116" s="75">
        <f t="shared" si="39"/>
        <v>4.4365936382568183</v>
      </c>
      <c r="Q116" s="75">
        <f t="shared" si="40"/>
        <v>7.9088352748049475</v>
      </c>
      <c r="R116" s="75">
        <f t="shared" si="41"/>
        <v>-2.4038018123763103</v>
      </c>
      <c r="S116" s="75">
        <f t="shared" si="42"/>
        <v>30.973003611563552</v>
      </c>
      <c r="U116" s="44">
        <f>'13c-beta'!Y118</f>
        <v>31.624264301218236</v>
      </c>
      <c r="W116" s="39">
        <f>'13c-beta'!N118/'13c-beta'!M118</f>
        <v>1.009503595827135</v>
      </c>
      <c r="X116" s="39">
        <f t="shared" si="43"/>
        <v>0.99759908500562422</v>
      </c>
      <c r="Y116" s="39">
        <f t="shared" si="44"/>
        <v>1.0070798635070373</v>
      </c>
      <c r="Z116" s="39">
        <f>'13c-beta'!N118/'13c-beta'!E118</f>
        <v>0.97636568579833394</v>
      </c>
      <c r="AA116" s="39"/>
      <c r="AB116" s="39">
        <f>'13c-beta'!O118/'13c-beta'!Q118</f>
        <v>0.99977409851187393</v>
      </c>
      <c r="AC116" s="39">
        <f>'13c-beta'!Q118/'13c-beta'!L118</f>
        <v>0.99872152814988202</v>
      </c>
      <c r="AD116" s="39">
        <f t="shared" si="27"/>
        <v>1.0079401927249643</v>
      </c>
      <c r="AE116" s="39">
        <f t="shared" si="28"/>
        <v>0.99759908500562422</v>
      </c>
      <c r="AF116" s="39">
        <f t="shared" si="29"/>
        <v>1.0040078266047849</v>
      </c>
      <c r="AG116" s="39">
        <f>'13c-beta'!R118/'13c-beta'!S118</f>
        <v>1.0094750752101669</v>
      </c>
      <c r="AH116" s="39">
        <f>'13c-beta'!S118/'13c-beta'!E118</f>
        <v>0.97782278388211252</v>
      </c>
      <c r="AI116" s="39">
        <f>'13c-beta'!R118/'13c-beta'!E118</f>
        <v>0.98708772830161018</v>
      </c>
      <c r="AK116" s="75">
        <f t="shared" si="30"/>
        <v>9.4587207526579302</v>
      </c>
      <c r="AL116" s="75">
        <f t="shared" si="31"/>
        <v>-2.4038018123763103</v>
      </c>
      <c r="AM116" s="75">
        <f t="shared" si="32"/>
        <v>7.0549189402815173</v>
      </c>
      <c r="AN116" s="75">
        <f t="shared" si="33"/>
        <v>-23.918084671281981</v>
      </c>
      <c r="AO116" s="44"/>
      <c r="AP116" s="75">
        <f t="shared" si="34"/>
        <v>-0.2259270077105838</v>
      </c>
      <c r="AQ116" s="75">
        <f t="shared" si="45"/>
        <v>-1.2792897924722584</v>
      </c>
      <c r="AR116" s="75">
        <f t="shared" si="46"/>
        <v>7.9088352748049475</v>
      </c>
      <c r="AS116" s="75">
        <f t="shared" si="47"/>
        <v>-2.4038018123763103</v>
      </c>
      <c r="AT116" s="75">
        <f t="shared" si="48"/>
        <v>3.9998166622458666</v>
      </c>
      <c r="AU116" s="75">
        <f t="shared" si="49"/>
        <v>9.4304682333231273</v>
      </c>
      <c r="AV116" s="75">
        <f t="shared" si="50"/>
        <v>-22.426827941016793</v>
      </c>
      <c r="AW116" s="75">
        <f t="shared" si="51"/>
        <v>-12.996359707693784</v>
      </c>
    </row>
    <row r="117" spans="1:49" x14ac:dyDescent="0.2">
      <c r="A117" s="43">
        <f>'13c-beta'!A119</f>
        <v>228</v>
      </c>
      <c r="C117" s="39">
        <f>'13c-beta'!E119/'13c-beta'!H119</f>
        <v>1.010160512008299</v>
      </c>
      <c r="D117" s="39">
        <f>'13c-beta'!H119/'13c-beta'!I119</f>
        <v>1.0036626290983794</v>
      </c>
      <c r="E117" s="39">
        <f>'13c-beta'!I119/'13c-beta'!J119</f>
        <v>0.99855192195230624</v>
      </c>
      <c r="F117" s="39">
        <f>'13c-beta'!J119/'13c-beta'!K119</f>
        <v>1.0086607243174412</v>
      </c>
      <c r="G117" s="39">
        <f>'13c-beta'!K119/'13c-beta'!L119</f>
        <v>1.0043916980919154</v>
      </c>
      <c r="H117" s="39">
        <f>'13c-beta'!L119/'13c-beta'!M119</f>
        <v>1.0078858821856782</v>
      </c>
      <c r="I117" s="39">
        <f>'13c-beta'!M119/'13c-beta'!F119</f>
        <v>0.99759831314592617</v>
      </c>
      <c r="J117" s="39">
        <f>'13c-beta'!E119/'13c-beta'!F119</f>
        <v>1.0312502954831269</v>
      </c>
      <c r="L117" s="75">
        <f t="shared" si="35"/>
        <v>10.109241006774882</v>
      </c>
      <c r="M117" s="75">
        <f t="shared" si="36"/>
        <v>3.6559380054408113</v>
      </c>
      <c r="N117" s="75">
        <f t="shared" si="37"/>
        <v>-1.4491275259831997</v>
      </c>
      <c r="O117" s="75">
        <f t="shared" si="38"/>
        <v>8.6234353893338547</v>
      </c>
      <c r="P117" s="75">
        <f t="shared" si="39"/>
        <v>4.382082727423275</v>
      </c>
      <c r="Q117" s="75">
        <f t="shared" si="40"/>
        <v>7.8549511228186608</v>
      </c>
      <c r="R117" s="75">
        <f t="shared" si="41"/>
        <v>-2.4045755300032083</v>
      </c>
      <c r="S117" s="75">
        <f t="shared" si="42"/>
        <v>30.771945195805348</v>
      </c>
      <c r="U117" s="44">
        <f>'13c-beta'!Y119</f>
        <v>31.422785683165181</v>
      </c>
      <c r="W117" s="39">
        <f>'13c-beta'!N119/'13c-beta'!M119</f>
        <v>1.0094403108857399</v>
      </c>
      <c r="X117" s="39">
        <f t="shared" si="43"/>
        <v>0.99759831314592617</v>
      </c>
      <c r="Y117" s="39">
        <f t="shared" si="44"/>
        <v>1.0070159513611134</v>
      </c>
      <c r="Z117" s="39">
        <f>'13c-beta'!N119/'13c-beta'!E119</f>
        <v>0.97650003667571328</v>
      </c>
      <c r="AA117" s="39"/>
      <c r="AB117" s="39">
        <f>'13c-beta'!O119/'13c-beta'!Q119</f>
        <v>0.99976459953673202</v>
      </c>
      <c r="AC117" s="39">
        <f>'13c-beta'!Q119/'13c-beta'!L119</f>
        <v>0.99873045130105231</v>
      </c>
      <c r="AD117" s="39">
        <f t="shared" si="27"/>
        <v>1.0078858821856782</v>
      </c>
      <c r="AE117" s="39">
        <f t="shared" si="28"/>
        <v>0.99759831314592617</v>
      </c>
      <c r="AF117" s="39">
        <f t="shared" si="29"/>
        <v>1.0039523823031611</v>
      </c>
      <c r="AG117" s="39">
        <f>'13c-beta'!R119/'13c-beta'!S119</f>
        <v>1.0094041535792977</v>
      </c>
      <c r="AH117" s="39">
        <f>'13c-beta'!S119/'13c-beta'!E119</f>
        <v>0.97791205163940442</v>
      </c>
      <c r="AI117" s="39">
        <f>'13c-beta'!R119/'13c-beta'!E119</f>
        <v>0.98710848676006757</v>
      </c>
      <c r="AK117" s="75">
        <f t="shared" si="30"/>
        <v>9.3960296187384795</v>
      </c>
      <c r="AL117" s="75">
        <f t="shared" si="31"/>
        <v>-2.4045755300032083</v>
      </c>
      <c r="AM117" s="75">
        <f t="shared" si="32"/>
        <v>6.991454088735253</v>
      </c>
      <c r="AN117" s="75">
        <f t="shared" si="33"/>
        <v>-23.780491107070002</v>
      </c>
      <c r="AO117" s="44"/>
      <c r="AP117" s="75">
        <f t="shared" si="34"/>
        <v>-0.23542817430590907</v>
      </c>
      <c r="AQ117" s="75">
        <f t="shared" si="45"/>
        <v>-1.270355258613973</v>
      </c>
      <c r="AR117" s="75">
        <f t="shared" si="46"/>
        <v>7.8549511228186608</v>
      </c>
      <c r="AS117" s="75">
        <f t="shared" si="47"/>
        <v>-2.4045755300032083</v>
      </c>
      <c r="AT117" s="75">
        <f t="shared" si="48"/>
        <v>3.944592159895695</v>
      </c>
      <c r="AU117" s="75">
        <f t="shared" si="49"/>
        <v>9.3602098148035697</v>
      </c>
      <c r="AV117" s="75">
        <f t="shared" si="50"/>
        <v>-22.335539740047473</v>
      </c>
      <c r="AW117" s="75">
        <f t="shared" si="51"/>
        <v>-12.975329925243805</v>
      </c>
    </row>
    <row r="118" spans="1:49" x14ac:dyDescent="0.2">
      <c r="A118" s="43">
        <f>'13c-beta'!A120</f>
        <v>230</v>
      </c>
      <c r="C118" s="39">
        <f>'13c-beta'!E120/'13c-beta'!H120</f>
        <v>1.0101377022443798</v>
      </c>
      <c r="D118" s="39">
        <f>'13c-beta'!H120/'13c-beta'!I120</f>
        <v>1.0036457655177544</v>
      </c>
      <c r="E118" s="39">
        <f>'13c-beta'!I120/'13c-beta'!J120</f>
        <v>0.99856050967244636</v>
      </c>
      <c r="F118" s="39">
        <f>'13c-beta'!J120/'13c-beta'!K120</f>
        <v>1.0086082541823564</v>
      </c>
      <c r="G118" s="39">
        <f>'13c-beta'!K120/'13c-beta'!L120</f>
        <v>1.004336905086691</v>
      </c>
      <c r="H118" s="39">
        <f>'13c-beta'!L120/'13c-beta'!M120</f>
        <v>1.0078315366309223</v>
      </c>
      <c r="I118" s="39">
        <f>'13c-beta'!M120/'13c-beta'!F120</f>
        <v>0.99758810510186702</v>
      </c>
      <c r="J118" s="39">
        <f>'13c-beta'!E120/'13c-beta'!F120</f>
        <v>1.0310425061006752</v>
      </c>
      <c r="L118" s="75">
        <f t="shared" si="35"/>
        <v>10.086660415692567</v>
      </c>
      <c r="M118" s="75">
        <f t="shared" si="36"/>
        <v>3.6391358233041218</v>
      </c>
      <c r="N118" s="75">
        <f t="shared" si="37"/>
        <v>-1.4405273891013868</v>
      </c>
      <c r="O118" s="75">
        <f t="shared" si="38"/>
        <v>8.5714144286629015</v>
      </c>
      <c r="P118" s="75">
        <f t="shared" si="39"/>
        <v>4.3275278162707584</v>
      </c>
      <c r="Q118" s="75">
        <f t="shared" si="40"/>
        <v>7.8010293237988417</v>
      </c>
      <c r="R118" s="75">
        <f t="shared" si="41"/>
        <v>-2.4148082019639676</v>
      </c>
      <c r="S118" s="75">
        <f t="shared" si="42"/>
        <v>30.570432216663619</v>
      </c>
      <c r="U118" s="44">
        <f>'13c-beta'!Y120</f>
        <v>31.223224688562539</v>
      </c>
      <c r="W118" s="39">
        <f>'13c-beta'!N120/'13c-beta'!M120</f>
        <v>1.0093769851428354</v>
      </c>
      <c r="X118" s="39">
        <f t="shared" si="43"/>
        <v>0.99758810510186702</v>
      </c>
      <c r="Y118" s="39">
        <f t="shared" si="44"/>
        <v>1.0069424739420765</v>
      </c>
      <c r="Z118" s="39">
        <f>'13c-beta'!N120/'13c-beta'!E120</f>
        <v>0.97662556876559525</v>
      </c>
      <c r="AA118" s="39"/>
      <c r="AB118" s="39">
        <f>'13c-beta'!O120/'13c-beta'!Q120</f>
        <v>0.99977393253770142</v>
      </c>
      <c r="AC118" s="39">
        <f>'13c-beta'!Q120/'13c-beta'!L120</f>
        <v>0.99873938116785999</v>
      </c>
      <c r="AD118" s="39">
        <f t="shared" si="27"/>
        <v>1.0078315366309223</v>
      </c>
      <c r="AE118" s="39">
        <f t="shared" si="28"/>
        <v>0.99758810510186702</v>
      </c>
      <c r="AF118" s="39">
        <f t="shared" si="29"/>
        <v>1.0039063238938388</v>
      </c>
      <c r="AG118" s="39">
        <f>'13c-beta'!R120/'13c-beta'!S120</f>
        <v>1.0093425508165352</v>
      </c>
      <c r="AH118" s="39">
        <f>'13c-beta'!S120/'13c-beta'!E120</f>
        <v>0.97799244092176729</v>
      </c>
      <c r="AI118" s="39">
        <f>'13c-beta'!R120/'13c-beta'!E120</f>
        <v>0.98712938499926617</v>
      </c>
      <c r="AK118" s="75">
        <f t="shared" si="30"/>
        <v>9.3332941319265537</v>
      </c>
      <c r="AL118" s="75">
        <f t="shared" si="31"/>
        <v>-2.4148082019639676</v>
      </c>
      <c r="AM118" s="75">
        <f t="shared" si="32"/>
        <v>6.9184859299625616</v>
      </c>
      <c r="AN118" s="75">
        <f t="shared" si="33"/>
        <v>-23.651946286700944</v>
      </c>
      <c r="AO118" s="44"/>
      <c r="AP118" s="75">
        <f t="shared" si="34"/>
        <v>-0.22609301939916499</v>
      </c>
      <c r="AQ118" s="75">
        <f t="shared" si="45"/>
        <v>-1.2614140804669227</v>
      </c>
      <c r="AR118" s="75">
        <f t="shared" si="46"/>
        <v>7.8010293237988417</v>
      </c>
      <c r="AS118" s="75">
        <f t="shared" si="47"/>
        <v>-2.4148082019639676</v>
      </c>
      <c r="AT118" s="75">
        <f t="shared" si="48"/>
        <v>3.8987140219687753</v>
      </c>
      <c r="AU118" s="75">
        <f t="shared" si="49"/>
        <v>9.2991791142729507</v>
      </c>
      <c r="AV118" s="75">
        <f t="shared" si="50"/>
        <v>-22.25333809603686</v>
      </c>
      <c r="AW118" s="75">
        <f t="shared" si="51"/>
        <v>-12.954158981763978</v>
      </c>
    </row>
    <row r="119" spans="1:49" x14ac:dyDescent="0.2">
      <c r="A119" s="43">
        <f>'13c-beta'!A121</f>
        <v>232</v>
      </c>
      <c r="C119" s="39">
        <f>'13c-beta'!E121/'13c-beta'!H121</f>
        <v>1.0101055051825483</v>
      </c>
      <c r="D119" s="39">
        <f>'13c-beta'!H121/'13c-beta'!I121</f>
        <v>1.0036288521661456</v>
      </c>
      <c r="E119" s="39">
        <f>'13c-beta'!I121/'13c-beta'!J121</f>
        <v>0.99856911898611855</v>
      </c>
      <c r="F119" s="39">
        <f>'13c-beta'!J121/'13c-beta'!K121</f>
        <v>1.0085556586357802</v>
      </c>
      <c r="G119" s="39">
        <f>'13c-beta'!K121/'13c-beta'!L121</f>
        <v>1.0042914819729523</v>
      </c>
      <c r="H119" s="39">
        <f>'13c-beta'!L121/'13c-beta'!M121</f>
        <v>1.0077771560268216</v>
      </c>
      <c r="I119" s="39">
        <f>'13c-beta'!M121/'13c-beta'!F121</f>
        <v>0.99757789068339442</v>
      </c>
      <c r="J119" s="39">
        <f>'13c-beta'!E121/'13c-beta'!F121</f>
        <v>1.030834586964132</v>
      </c>
      <c r="L119" s="75">
        <f t="shared" si="35"/>
        <v>10.054785974322424</v>
      </c>
      <c r="M119" s="75">
        <f t="shared" si="36"/>
        <v>3.6222837678253148</v>
      </c>
      <c r="N119" s="75">
        <f t="shared" si="37"/>
        <v>-1.4319057017069357</v>
      </c>
      <c r="O119" s="75">
        <f t="shared" si="38"/>
        <v>8.5192664140628818</v>
      </c>
      <c r="P119" s="75">
        <f t="shared" si="39"/>
        <v>4.2822998248322612</v>
      </c>
      <c r="Q119" s="75">
        <f t="shared" si="40"/>
        <v>7.747069838198323</v>
      </c>
      <c r="R119" s="75">
        <f t="shared" si="41"/>
        <v>-2.4250473685238081</v>
      </c>
      <c r="S119" s="75">
        <f t="shared" si="42"/>
        <v>30.368752749010323</v>
      </c>
      <c r="U119" s="44">
        <f>'13c-beta'!Y121</f>
        <v>31.025556961109839</v>
      </c>
      <c r="W119" s="39">
        <f>'13c-beta'!N121/'13c-beta'!M121</f>
        <v>1.009323102895568</v>
      </c>
      <c r="X119" s="39">
        <f t="shared" si="43"/>
        <v>0.99757789068339442</v>
      </c>
      <c r="Y119" s="39">
        <f t="shared" si="44"/>
        <v>1.0068784120045795</v>
      </c>
      <c r="Z119" s="39">
        <f>'13c-beta'!N121/'13c-beta'!E121</f>
        <v>0.97676040825317567</v>
      </c>
      <c r="AA119" s="39"/>
      <c r="AB119" s="39">
        <f>'13c-beta'!O121/'13c-beta'!Q121</f>
        <v>0.99977384945912329</v>
      </c>
      <c r="AC119" s="39">
        <f>'13c-beta'!Q121/'13c-beta'!L121</f>
        <v>0.99874831775788886</v>
      </c>
      <c r="AD119" s="39">
        <f t="shared" si="27"/>
        <v>1.0077771560268216</v>
      </c>
      <c r="AE119" s="39">
        <f t="shared" si="28"/>
        <v>0.99757789068339442</v>
      </c>
      <c r="AF119" s="39">
        <f t="shared" si="29"/>
        <v>1.0038507753588222</v>
      </c>
      <c r="AG119" s="39">
        <f>'13c-beta'!R121/'13c-beta'!S121</f>
        <v>1.0092808948697014</v>
      </c>
      <c r="AH119" s="39">
        <f>'13c-beta'!S121/'13c-beta'!E121</f>
        <v>0.97807291284235265</v>
      </c>
      <c r="AI119" s="39">
        <f>'13c-beta'!R121/'13c-beta'!E121</f>
        <v>0.98715030472134513</v>
      </c>
      <c r="AK119" s="75">
        <f t="shared" si="30"/>
        <v>9.2799110191012346</v>
      </c>
      <c r="AL119" s="75">
        <f t="shared" si="31"/>
        <v>-2.4250473685238081</v>
      </c>
      <c r="AM119" s="75">
        <f t="shared" si="32"/>
        <v>6.8548636505775029</v>
      </c>
      <c r="AN119" s="75">
        <f t="shared" si="33"/>
        <v>-23.513889098433037</v>
      </c>
      <c r="AO119" s="44"/>
      <c r="AP119" s="75">
        <f t="shared" si="34"/>
        <v>-0.22617611676635577</v>
      </c>
      <c r="AQ119" s="75">
        <f t="shared" si="45"/>
        <v>-1.2524662506167166</v>
      </c>
      <c r="AR119" s="75">
        <f t="shared" si="46"/>
        <v>7.747069838198323</v>
      </c>
      <c r="AS119" s="75">
        <f t="shared" si="47"/>
        <v>-2.4250473685238081</v>
      </c>
      <c r="AT119" s="75">
        <f t="shared" si="48"/>
        <v>3.8433801022914311</v>
      </c>
      <c r="AU119" s="75">
        <f t="shared" si="49"/>
        <v>9.2380919937554911</v>
      </c>
      <c r="AV119" s="75">
        <f t="shared" si="50"/>
        <v>-22.171058717716598</v>
      </c>
      <c r="AW119" s="75">
        <f t="shared" si="51"/>
        <v>-12.93296672396113</v>
      </c>
    </row>
    <row r="120" spans="1:49" x14ac:dyDescent="0.2">
      <c r="A120" s="43">
        <f>'13c-beta'!A122</f>
        <v>234</v>
      </c>
      <c r="C120" s="39">
        <f>'13c-beta'!E122/'13c-beta'!H122</f>
        <v>1.0100731836269028</v>
      </c>
      <c r="D120" s="39">
        <f>'13c-beta'!H122/'13c-beta'!I122</f>
        <v>1.003621232149839</v>
      </c>
      <c r="E120" s="39">
        <f>'13c-beta'!I122/'13c-beta'!J122</f>
        <v>0.9985777364629328</v>
      </c>
      <c r="F120" s="39">
        <f>'13c-beta'!J122/'13c-beta'!K122</f>
        <v>1.0085030187122661</v>
      </c>
      <c r="G120" s="39">
        <f>'13c-beta'!K122/'13c-beta'!L122</f>
        <v>1.0042460246476552</v>
      </c>
      <c r="H120" s="39">
        <f>'13c-beta'!L122/'13c-beta'!M122</f>
        <v>1.0077227403394591</v>
      </c>
      <c r="I120" s="39">
        <f>'13c-beta'!M122/'13c-beta'!F122</f>
        <v>0.99755822867472388</v>
      </c>
      <c r="J120" s="39">
        <f>'13c-beta'!E122/'13c-beta'!F122</f>
        <v>1.0306262480953237</v>
      </c>
      <c r="L120" s="75">
        <f t="shared" si="35"/>
        <v>10.022787264676317</v>
      </c>
      <c r="M120" s="75">
        <f t="shared" si="36"/>
        <v>3.6146912746265989</v>
      </c>
      <c r="N120" s="75">
        <f t="shared" si="37"/>
        <v>-1.4232759138765767</v>
      </c>
      <c r="O120" s="75">
        <f t="shared" si="38"/>
        <v>8.4670716771251548</v>
      </c>
      <c r="P120" s="75">
        <f t="shared" si="39"/>
        <v>4.2370357208212965</v>
      </c>
      <c r="Q120" s="75">
        <f t="shared" si="40"/>
        <v>7.693072626415919</v>
      </c>
      <c r="R120" s="75">
        <f t="shared" si="41"/>
        <v>-2.4447573105978377</v>
      </c>
      <c r="S120" s="75">
        <f t="shared" si="42"/>
        <v>30.166625339190638</v>
      </c>
      <c r="U120" s="44">
        <f>'13c-beta'!Y122</f>
        <v>30.829758538513811</v>
      </c>
      <c r="W120" s="39">
        <f>'13c-beta'!N122/'13c-beta'!M122</f>
        <v>1.0092691858865497</v>
      </c>
      <c r="X120" s="39">
        <f t="shared" si="43"/>
        <v>0.99755822867472388</v>
      </c>
      <c r="Y120" s="39">
        <f t="shared" si="44"/>
        <v>1.0068047813289671</v>
      </c>
      <c r="Z120" s="39">
        <f>'13c-beta'!N122/'13c-beta'!E122</f>
        <v>0.97688641560373568</v>
      </c>
      <c r="AA120" s="39"/>
      <c r="AB120" s="39">
        <f>'13c-beta'!O122/'13c-beta'!Q122</f>
        <v>0.9997737684520106</v>
      </c>
      <c r="AC120" s="39">
        <f>'13c-beta'!Q122/'13c-beta'!L122</f>
        <v>0.99876667576753242</v>
      </c>
      <c r="AD120" s="39">
        <f t="shared" si="27"/>
        <v>1.0077227403394591</v>
      </c>
      <c r="AE120" s="39">
        <f t="shared" si="28"/>
        <v>0.99755822867472388</v>
      </c>
      <c r="AF120" s="39">
        <f t="shared" si="29"/>
        <v>1.0037951562071152</v>
      </c>
      <c r="AG120" s="39">
        <f>'13c-beta'!R122/'13c-beta'!S122</f>
        <v>1.0092190991193977</v>
      </c>
      <c r="AH120" s="39">
        <f>'13c-beta'!S122/'13c-beta'!E122</f>
        <v>0.97815366814512794</v>
      </c>
      <c r="AI120" s="39">
        <f>'13c-beta'!R122/'13c-beta'!E122</f>
        <v>0.98717136376576031</v>
      </c>
      <c r="AK120" s="75">
        <f t="shared" si="30"/>
        <v>9.2264906138705101</v>
      </c>
      <c r="AL120" s="75">
        <f t="shared" si="31"/>
        <v>-2.4447573105978377</v>
      </c>
      <c r="AM120" s="75">
        <f t="shared" si="32"/>
        <v>6.7817333032726577</v>
      </c>
      <c r="AN120" s="75">
        <f t="shared" si="33"/>
        <v>-23.384892035917943</v>
      </c>
      <c r="AO120" s="44"/>
      <c r="AP120" s="75">
        <f t="shared" si="34"/>
        <v>-0.22625714220626908</v>
      </c>
      <c r="AQ120" s="75">
        <f t="shared" si="45"/>
        <v>-1.2340854027096113</v>
      </c>
      <c r="AR120" s="75">
        <f t="shared" si="46"/>
        <v>7.693072626415919</v>
      </c>
      <c r="AS120" s="75">
        <f t="shared" si="47"/>
        <v>-2.4447573105978377</v>
      </c>
      <c r="AT120" s="75">
        <f t="shared" si="48"/>
        <v>3.7879727709022966</v>
      </c>
      <c r="AU120" s="75">
        <f t="shared" si="49"/>
        <v>9.1768626150018964</v>
      </c>
      <c r="AV120" s="75">
        <f t="shared" si="50"/>
        <v>-22.08849639737393</v>
      </c>
      <c r="AW120" s="75">
        <f t="shared" si="51"/>
        <v>-12.911633782372011</v>
      </c>
    </row>
    <row r="121" spans="1:49" x14ac:dyDescent="0.2">
      <c r="A121" s="43">
        <f>'13c-beta'!A123</f>
        <v>236</v>
      </c>
      <c r="C121" s="39">
        <f>'13c-beta'!E123/'13c-beta'!H123</f>
        <v>1.0100501113585747</v>
      </c>
      <c r="D121" s="39">
        <f>'13c-beta'!H123/'13c-beta'!I123</f>
        <v>1.0036136050366948</v>
      </c>
      <c r="E121" s="39">
        <f>'13c-beta'!I123/'13c-beta'!J123</f>
        <v>0.99857707509881422</v>
      </c>
      <c r="F121" s="39">
        <f>'13c-beta'!J123/'13c-beta'!K123</f>
        <v>1.0084597131950892</v>
      </c>
      <c r="G121" s="39">
        <f>'13c-beta'!K123/'13c-beta'!L123</f>
        <v>1.0041910753640115</v>
      </c>
      <c r="H121" s="39">
        <f>'13c-beta'!L123/'13c-beta'!M123</f>
        <v>1.0076682167599884</v>
      </c>
      <c r="I121" s="39">
        <f>'13c-beta'!M123/'13c-beta'!F123</f>
        <v>0.99755746582345584</v>
      </c>
      <c r="J121" s="39">
        <f>'13c-beta'!E123/'13c-beta'!F123</f>
        <v>1.0304370053394931</v>
      </c>
      <c r="L121" s="75">
        <f t="shared" si="35"/>
        <v>9.9999448288840362</v>
      </c>
      <c r="M121" s="75">
        <f t="shared" si="36"/>
        <v>3.6070916524967855</v>
      </c>
      <c r="N121" s="75">
        <f t="shared" si="37"/>
        <v>-1.4239382201882886</v>
      </c>
      <c r="O121" s="75">
        <f t="shared" si="38"/>
        <v>8.4241303609585358</v>
      </c>
      <c r="P121" s="75">
        <f t="shared" si="39"/>
        <v>4.1823172696862514</v>
      </c>
      <c r="Q121" s="75">
        <f t="shared" si="40"/>
        <v>7.638965427718909</v>
      </c>
      <c r="R121" s="75">
        <f t="shared" si="41"/>
        <v>-2.4455220294260713</v>
      </c>
      <c r="S121" s="75">
        <f t="shared" si="42"/>
        <v>29.982989290130064</v>
      </c>
      <c r="U121" s="44">
        <f>'13c-beta'!Y123</f>
        <v>30.635805844486672</v>
      </c>
      <c r="W121" s="39">
        <f>'13c-beta'!N123/'13c-beta'!M123</f>
        <v>1.0092151466261743</v>
      </c>
      <c r="X121" s="39">
        <f t="shared" si="43"/>
        <v>0.99755746582345584</v>
      </c>
      <c r="Y121" s="39">
        <f t="shared" si="44"/>
        <v>1.0067501041390539</v>
      </c>
      <c r="Z121" s="39">
        <f>'13c-beta'!N123/'13c-beta'!E123</f>
        <v>0.97701276150050986</v>
      </c>
      <c r="AA121" s="39"/>
      <c r="AB121" s="39">
        <f>'13c-beta'!O123/'13c-beta'!Q123</f>
        <v>0.99977368738684369</v>
      </c>
      <c r="AC121" s="39">
        <f>'13c-beta'!Q123/'13c-beta'!L123</f>
        <v>0.99877564090489568</v>
      </c>
      <c r="AD121" s="39">
        <f t="shared" si="27"/>
        <v>1.0076682167599884</v>
      </c>
      <c r="AE121" s="39">
        <f t="shared" si="28"/>
        <v>0.99755746582345584</v>
      </c>
      <c r="AF121" s="39">
        <f t="shared" si="29"/>
        <v>1.0037490059453931</v>
      </c>
      <c r="AG121" s="39">
        <f>'13c-beta'!R123/'13c-beta'!S123</f>
        <v>1.0091572511340905</v>
      </c>
      <c r="AH121" s="39">
        <f>'13c-beta'!S123/'13c-beta'!E123</f>
        <v>0.97822551748849251</v>
      </c>
      <c r="AI121" s="39">
        <f>'13c-beta'!R123/'13c-beta'!E123</f>
        <v>0.98718337421791025</v>
      </c>
      <c r="AK121" s="75">
        <f t="shared" si="30"/>
        <v>9.1729462196754525</v>
      </c>
      <c r="AL121" s="75">
        <f t="shared" si="31"/>
        <v>-2.4455220294260713</v>
      </c>
      <c r="AM121" s="75">
        <f t="shared" si="32"/>
        <v>6.7274241902494136</v>
      </c>
      <c r="AN121" s="75">
        <f t="shared" si="33"/>
        <v>-23.255565099880709</v>
      </c>
      <c r="AO121" s="44"/>
      <c r="AP121" s="75">
        <f t="shared" si="34"/>
        <v>-0.226338225720117</v>
      </c>
      <c r="AQ121" s="75">
        <f t="shared" si="45"/>
        <v>-1.2251092350574997</v>
      </c>
      <c r="AR121" s="75">
        <f t="shared" si="46"/>
        <v>7.638965427718909</v>
      </c>
      <c r="AS121" s="75">
        <f t="shared" si="47"/>
        <v>-2.4455220294260713</v>
      </c>
      <c r="AT121" s="75">
        <f t="shared" si="48"/>
        <v>3.7419959375151661</v>
      </c>
      <c r="AU121" s="75">
        <f t="shared" si="49"/>
        <v>9.1155777259684267</v>
      </c>
      <c r="AV121" s="75">
        <f t="shared" si="50"/>
        <v>-22.01504505018675</v>
      </c>
      <c r="AW121" s="75">
        <f t="shared" si="51"/>
        <v>-12.899467324218348</v>
      </c>
    </row>
    <row r="122" spans="1:49" x14ac:dyDescent="0.2">
      <c r="A122" s="43">
        <f>'13c-beta'!A124</f>
        <v>238</v>
      </c>
      <c r="C122" s="39">
        <f>'13c-beta'!E124/'13c-beta'!H124</f>
        <v>1.0100270172408989</v>
      </c>
      <c r="D122" s="39">
        <f>'13c-beta'!H124/'13c-beta'!I124</f>
        <v>1.0035872684581268</v>
      </c>
      <c r="E122" s="39">
        <f>'13c-beta'!I124/'13c-beta'!J124</f>
        <v>0.9985950220981622</v>
      </c>
      <c r="F122" s="39">
        <f>'13c-beta'!J124/'13c-beta'!K124</f>
        <v>1.0084069094286867</v>
      </c>
      <c r="G122" s="39">
        <f>'13c-beta'!K124/'13c-beta'!L124</f>
        <v>1.0041360467307332</v>
      </c>
      <c r="H122" s="39">
        <f>'13c-beta'!L124/'13c-beta'!M124</f>
        <v>1.0076231523586203</v>
      </c>
      <c r="I122" s="39">
        <f>'13c-beta'!M124/'13c-beta'!F124</f>
        <v>0.99754725557786272</v>
      </c>
      <c r="J122" s="39">
        <f>'13c-beta'!E124/'13c-beta'!F124</f>
        <v>1.0302378877987803</v>
      </c>
      <c r="L122" s="75">
        <f t="shared" si="35"/>
        <v>9.9770802388643727</v>
      </c>
      <c r="M122" s="75">
        <f t="shared" si="36"/>
        <v>3.5808495569324861</v>
      </c>
      <c r="N122" s="75">
        <f t="shared" si="37"/>
        <v>-1.4059658087234421</v>
      </c>
      <c r="O122" s="75">
        <f t="shared" si="38"/>
        <v>8.371768181107635</v>
      </c>
      <c r="P122" s="75">
        <f t="shared" si="39"/>
        <v>4.1275168014889125</v>
      </c>
      <c r="Q122" s="75">
        <f t="shared" si="40"/>
        <v>7.5942429602225001</v>
      </c>
      <c r="R122" s="75">
        <f t="shared" si="41"/>
        <v>-2.4557573273366788</v>
      </c>
      <c r="S122" s="75">
        <f t="shared" si="42"/>
        <v>29.789734602556084</v>
      </c>
      <c r="U122" s="44">
        <f>'13c-beta'!Y124</f>
        <v>30.443675680948662</v>
      </c>
      <c r="W122" s="39">
        <f>'13c-beta'!N124/'13c-beta'!M124</f>
        <v>1.009161073506935</v>
      </c>
      <c r="X122" s="39">
        <f t="shared" si="43"/>
        <v>0.99754725557786272</v>
      </c>
      <c r="Y122" s="39">
        <f t="shared" si="44"/>
        <v>1.0066858593128527</v>
      </c>
      <c r="Z122" s="39">
        <f>'13c-beta'!N124/'13c-beta'!E124</f>
        <v>0.97713923282684834</v>
      </c>
      <c r="AA122" s="39"/>
      <c r="AB122" s="39">
        <f>'13c-beta'!O124/'13c-beta'!Q124</f>
        <v>0.99977360839912832</v>
      </c>
      <c r="AC122" s="39">
        <f>'13c-beta'!Q124/'13c-beta'!L124</f>
        <v>0.99878462408140212</v>
      </c>
      <c r="AD122" s="39">
        <f t="shared" si="27"/>
        <v>1.0076231523586203</v>
      </c>
      <c r="AE122" s="39">
        <f t="shared" si="28"/>
        <v>0.99754725557786272</v>
      </c>
      <c r="AF122" s="39">
        <f t="shared" si="29"/>
        <v>1.0037027917724155</v>
      </c>
      <c r="AG122" s="39">
        <f>'13c-beta'!R124/'13c-beta'!S124</f>
        <v>1.0091047468711243</v>
      </c>
      <c r="AH122" s="39">
        <f>'13c-beta'!S124/'13c-beta'!E124</f>
        <v>0.97829743816010795</v>
      </c>
      <c r="AI122" s="39">
        <f>'13c-beta'!R124/'13c-beta'!E124</f>
        <v>0.98720458869922512</v>
      </c>
      <c r="AK122" s="75">
        <f t="shared" si="30"/>
        <v>9.1193654068290755</v>
      </c>
      <c r="AL122" s="75">
        <f t="shared" si="31"/>
        <v>-2.4557573273366788</v>
      </c>
      <c r="AM122" s="75">
        <f t="shared" si="32"/>
        <v>6.6636080794923442</v>
      </c>
      <c r="AN122" s="75">
        <f t="shared" si="33"/>
        <v>-23.126126523063572</v>
      </c>
      <c r="AO122" s="44"/>
      <c r="AP122" s="75">
        <f t="shared" si="34"/>
        <v>-0.22641723131856908</v>
      </c>
      <c r="AQ122" s="75">
        <f t="shared" si="45"/>
        <v>-1.2161150868818895</v>
      </c>
      <c r="AR122" s="75">
        <f t="shared" si="46"/>
        <v>7.5942429602225001</v>
      </c>
      <c r="AS122" s="75">
        <f t="shared" si="47"/>
        <v>-2.4557573273366788</v>
      </c>
      <c r="AT122" s="75">
        <f t="shared" si="48"/>
        <v>3.695953314685299</v>
      </c>
      <c r="AU122" s="75">
        <f t="shared" si="49"/>
        <v>9.0635485414225645</v>
      </c>
      <c r="AV122" s="75">
        <f t="shared" si="50"/>
        <v>-21.941526187103452</v>
      </c>
      <c r="AW122" s="75">
        <f t="shared" si="51"/>
        <v>-12.877977645680861</v>
      </c>
    </row>
    <row r="123" spans="1:49" x14ac:dyDescent="0.2">
      <c r="A123" s="43">
        <f>'13c-beta'!A125</f>
        <v>240</v>
      </c>
      <c r="C123" s="39">
        <f>'13c-beta'!E125/'13c-beta'!H125</f>
        <v>1.0099945197336033</v>
      </c>
      <c r="D123" s="39">
        <f>'13c-beta'!H125/'13c-beta'!I125</f>
        <v>1.0035795851782801</v>
      </c>
      <c r="E123" s="39">
        <f>'13c-beta'!I125/'13c-beta'!J125</f>
        <v>0.99859438124848743</v>
      </c>
      <c r="F123" s="39">
        <f>'13c-beta'!J125/'13c-beta'!K125</f>
        <v>1.0083539836299467</v>
      </c>
      <c r="G123" s="39">
        <f>'13c-beta'!K125/'13c-beta'!L125</f>
        <v>1.0040998671077559</v>
      </c>
      <c r="H123" s="39">
        <f>'13c-beta'!L125/'13c-beta'!M125</f>
        <v>1.0075589952993684</v>
      </c>
      <c r="I123" s="39">
        <f>'13c-beta'!M125/'13c-beta'!F125</f>
        <v>0.99754651206850831</v>
      </c>
      <c r="J123" s="39">
        <f>'13c-beta'!E125/'13c-beta'!F125</f>
        <v>1.0300386495396159</v>
      </c>
      <c r="L123" s="75">
        <f t="shared" si="35"/>
        <v>9.9449048321139148</v>
      </c>
      <c r="M123" s="75">
        <f t="shared" si="36"/>
        <v>3.573193711248396</v>
      </c>
      <c r="N123" s="75">
        <f t="shared" si="37"/>
        <v>-1.4066075602505606</v>
      </c>
      <c r="O123" s="75">
        <f t="shared" si="38"/>
        <v>8.3192822379952247</v>
      </c>
      <c r="P123" s="75">
        <f t="shared" si="39"/>
        <v>4.0914855536341053</v>
      </c>
      <c r="Q123" s="75">
        <f t="shared" si="40"/>
        <v>7.5305692527632226</v>
      </c>
      <c r="R123" s="75">
        <f t="shared" si="41"/>
        <v>-2.456502665091199</v>
      </c>
      <c r="S123" s="75">
        <f t="shared" si="42"/>
        <v>29.596325362413086</v>
      </c>
      <c r="U123" s="44">
        <f>'13c-beta'!Y125</f>
        <v>30.253345220428031</v>
      </c>
      <c r="W123" s="39">
        <f>'13c-beta'!N125/'13c-beta'!M125</f>
        <v>1.0090973837899435</v>
      </c>
      <c r="X123" s="39">
        <f t="shared" si="43"/>
        <v>0.99754651206850831</v>
      </c>
      <c r="Y123" s="39">
        <f t="shared" si="44"/>
        <v>1.0066215755371151</v>
      </c>
      <c r="Z123" s="39">
        <f>'13c-beta'!N125/'13c-beta'!E125</f>
        <v>0.97726582976962328</v>
      </c>
      <c r="AA123" s="39"/>
      <c r="AB123" s="39">
        <f>'13c-beta'!O125/'13c-beta'!Q125</f>
        <v>0.99978296358506413</v>
      </c>
      <c r="AC123" s="39">
        <f>'13c-beta'!Q125/'13c-beta'!L125</f>
        <v>0.99879360232231562</v>
      </c>
      <c r="AD123" s="39">
        <f t="shared" si="27"/>
        <v>1.0075589952993684</v>
      </c>
      <c r="AE123" s="39">
        <f t="shared" si="28"/>
        <v>0.99754651206850831</v>
      </c>
      <c r="AF123" s="39">
        <f t="shared" si="29"/>
        <v>1.0036565495812968</v>
      </c>
      <c r="AG123" s="39">
        <f>'13c-beta'!R125/'13c-beta'!S125</f>
        <v>1.0090332283686612</v>
      </c>
      <c r="AH123" s="39">
        <f>'13c-beta'!S125/'13c-beta'!E125</f>
        <v>0.97838782360785392</v>
      </c>
      <c r="AI123" s="39">
        <f>'13c-beta'!R125/'13c-beta'!E125</f>
        <v>0.98722582425162098</v>
      </c>
      <c r="AK123" s="75">
        <f t="shared" si="30"/>
        <v>9.0562518677455959</v>
      </c>
      <c r="AL123" s="75">
        <f t="shared" si="31"/>
        <v>-2.456502665091199</v>
      </c>
      <c r="AM123" s="75">
        <f t="shared" si="32"/>
        <v>6.5997492026544151</v>
      </c>
      <c r="AN123" s="75">
        <f t="shared" si="33"/>
        <v>-22.996576159758821</v>
      </c>
      <c r="AO123" s="44"/>
      <c r="AP123" s="75">
        <f t="shared" si="34"/>
        <v>-0.2170599707469455</v>
      </c>
      <c r="AQ123" s="75">
        <f t="shared" si="45"/>
        <v>-1.2071259611546548</v>
      </c>
      <c r="AR123" s="75">
        <f t="shared" si="46"/>
        <v>7.5305692527632226</v>
      </c>
      <c r="AS123" s="75">
        <f t="shared" si="47"/>
        <v>-2.456502665091199</v>
      </c>
      <c r="AT123" s="75">
        <f t="shared" si="48"/>
        <v>3.6498806557704269</v>
      </c>
      <c r="AU123" s="75">
        <f t="shared" si="49"/>
        <v>8.992672810059787</v>
      </c>
      <c r="AV123" s="75">
        <f t="shared" si="50"/>
        <v>-21.849139895269683</v>
      </c>
      <c r="AW123" s="75">
        <f t="shared" si="51"/>
        <v>-12.856467085209966</v>
      </c>
    </row>
    <row r="124" spans="1:49" x14ac:dyDescent="0.2">
      <c r="A124" s="43">
        <f>'13c-beta'!A126</f>
        <v>242</v>
      </c>
      <c r="C124" s="39">
        <f>'13c-beta'!E126/'13c-beta'!H126</f>
        <v>1.0099712849296991</v>
      </c>
      <c r="D124" s="39">
        <f>'13c-beta'!H126/'13c-beta'!I126</f>
        <v>1.0035625355554105</v>
      </c>
      <c r="E124" s="39">
        <f>'13c-beta'!I126/'13c-beta'!J126</f>
        <v>0.99860305279529149</v>
      </c>
      <c r="F124" s="39">
        <f>'13c-beta'!J126/'13c-beta'!K126</f>
        <v>1.0083010150901937</v>
      </c>
      <c r="G124" s="39">
        <f>'13c-beta'!K126/'13c-beta'!L126</f>
        <v>1.0040541942053307</v>
      </c>
      <c r="H124" s="39">
        <f>'13c-beta'!L126/'13c-beta'!M126</f>
        <v>1.0075138688350178</v>
      </c>
      <c r="I124" s="39">
        <f>'13c-beta'!M126/'13c-beta'!F126</f>
        <v>0.99752683994579894</v>
      </c>
      <c r="J124" s="39">
        <f>'13c-beta'!E126/'13c-beta'!F126</f>
        <v>1.0298390077037511</v>
      </c>
      <c r="L124" s="75">
        <f t="shared" si="35"/>
        <v>9.92189968633215</v>
      </c>
      <c r="M124" s="75">
        <f t="shared" si="36"/>
        <v>3.556204756959795</v>
      </c>
      <c r="N124" s="75">
        <f t="shared" si="37"/>
        <v>-1.3979238451042226</v>
      </c>
      <c r="O124" s="75">
        <f t="shared" si="38"/>
        <v>8.2667511508248328</v>
      </c>
      <c r="P124" s="75">
        <f t="shared" si="39"/>
        <v>4.0459981049239229</v>
      </c>
      <c r="Q124" s="75">
        <f t="shared" si="40"/>
        <v>7.4857803370258766</v>
      </c>
      <c r="R124" s="75">
        <f t="shared" si="41"/>
        <v>-2.4762233662775932</v>
      </c>
      <c r="S124" s="75">
        <f t="shared" si="42"/>
        <v>29.402486824684576</v>
      </c>
      <c r="U124" s="44">
        <f>'13c-beta'!Y126</f>
        <v>30.064791998652513</v>
      </c>
      <c r="W124" s="39">
        <f>'13c-beta'!N126/'13c-beta'!M126</f>
        <v>1.0090432403678091</v>
      </c>
      <c r="X124" s="39">
        <f t="shared" si="43"/>
        <v>0.99752683994579894</v>
      </c>
      <c r="Y124" s="39">
        <f t="shared" si="44"/>
        <v>1.00654771493277</v>
      </c>
      <c r="Z124" s="39">
        <f>'13c-beta'!N126/'13c-beta'!E126</f>
        <v>0.97738355937505772</v>
      </c>
      <c r="AA124" s="39"/>
      <c r="AB124" s="39">
        <f>'13c-beta'!O126/'13c-beta'!Q126</f>
        <v>0.99978288778130175</v>
      </c>
      <c r="AC124" s="39">
        <f>'13c-beta'!Q126/'13c-beta'!L126</f>
        <v>0.99880259845563502</v>
      </c>
      <c r="AD124" s="39">
        <f t="shared" si="27"/>
        <v>1.0075138688350178</v>
      </c>
      <c r="AE124" s="39">
        <f t="shared" si="28"/>
        <v>0.99752683994579894</v>
      </c>
      <c r="AF124" s="39">
        <f t="shared" si="29"/>
        <v>1.0036007694275726</v>
      </c>
      <c r="AG124" s="39">
        <f>'13c-beta'!R126/'13c-beta'!S126</f>
        <v>1.008980543722553</v>
      </c>
      <c r="AH124" s="39">
        <f>'13c-beta'!S126/'13c-beta'!E126</f>
        <v>0.9784600945878803</v>
      </c>
      <c r="AI124" s="39">
        <f>'13c-beta'!R126/'13c-beta'!E126</f>
        <v>0.98724719824809992</v>
      </c>
      <c r="AK124" s="75">
        <f t="shared" si="30"/>
        <v>9.0025951289640993</v>
      </c>
      <c r="AL124" s="75">
        <f t="shared" si="31"/>
        <v>-2.4762233662775932</v>
      </c>
      <c r="AM124" s="75">
        <f t="shared" si="32"/>
        <v>6.5263717626866011</v>
      </c>
      <c r="AN124" s="75">
        <f t="shared" si="33"/>
        <v>-22.876115061998149</v>
      </c>
      <c r="AO124" s="44"/>
      <c r="AP124" s="75">
        <f t="shared" si="34"/>
        <v>-0.21713579096794644</v>
      </c>
      <c r="AQ124" s="75">
        <f t="shared" si="45"/>
        <v>-1.1981190023749457</v>
      </c>
      <c r="AR124" s="75">
        <f t="shared" si="46"/>
        <v>7.4857803370258766</v>
      </c>
      <c r="AS124" s="75">
        <f t="shared" si="47"/>
        <v>-2.4762233662775932</v>
      </c>
      <c r="AT124" s="75">
        <f t="shared" si="48"/>
        <v>3.5943021774056239</v>
      </c>
      <c r="AU124" s="75">
        <f t="shared" si="49"/>
        <v>8.9404584527062525</v>
      </c>
      <c r="AV124" s="75">
        <f t="shared" si="50"/>
        <v>-21.775275207690004</v>
      </c>
      <c r="AW124" s="75">
        <f t="shared" si="51"/>
        <v>-12.834816754983908</v>
      </c>
    </row>
    <row r="125" spans="1:49" x14ac:dyDescent="0.2">
      <c r="A125" s="43">
        <f>'13c-beta'!A127</f>
        <v>244</v>
      </c>
      <c r="C125" s="39">
        <f>'13c-beta'!E127/'13c-beta'!H127</f>
        <v>1.0099479360357011</v>
      </c>
      <c r="D125" s="39">
        <f>'13c-beta'!H127/'13c-beta'!I127</f>
        <v>1.0035454375816382</v>
      </c>
      <c r="E125" s="39">
        <f>'13c-beta'!I127/'13c-beta'!J127</f>
        <v>0.99861174519468177</v>
      </c>
      <c r="F125" s="39">
        <f>'13c-beta'!J127/'13c-beta'!K127</f>
        <v>1.0082573978393612</v>
      </c>
      <c r="G125" s="39">
        <f>'13c-beta'!K127/'13c-beta'!L127</f>
        <v>1.0039990191085206</v>
      </c>
      <c r="H125" s="39">
        <f>'13c-beta'!L127/'13c-beta'!M127</f>
        <v>1.0074590701342632</v>
      </c>
      <c r="I125" s="39">
        <f>'13c-beta'!M127/'13c-beta'!F127</f>
        <v>0.99752611324903795</v>
      </c>
      <c r="J125" s="39">
        <f>'13c-beta'!E127/'13c-beta'!F127</f>
        <v>1.0296487270383499</v>
      </c>
      <c r="L125" s="75">
        <f t="shared" si="35"/>
        <v>9.8987810449956903</v>
      </c>
      <c r="M125" s="75">
        <f t="shared" si="36"/>
        <v>3.5391673339595249</v>
      </c>
      <c r="N125" s="75">
        <f t="shared" si="37"/>
        <v>-1.3892193237887602</v>
      </c>
      <c r="O125" s="75">
        <f t="shared" si="38"/>
        <v>8.2234920510044613</v>
      </c>
      <c r="P125" s="75">
        <f t="shared" si="39"/>
        <v>3.9910442855150143</v>
      </c>
      <c r="Q125" s="75">
        <f t="shared" si="40"/>
        <v>7.4313888365661391</v>
      </c>
      <c r="R125" s="75">
        <f t="shared" si="41"/>
        <v>-2.476951864997214</v>
      </c>
      <c r="S125" s="75">
        <f t="shared" si="42"/>
        <v>29.217702363254862</v>
      </c>
      <c r="U125" s="44">
        <f>'13c-beta'!Y127</f>
        <v>29.877993907325965</v>
      </c>
      <c r="W125" s="39">
        <f>'13c-beta'!N127/'13c-beta'!M127</f>
        <v>1.0089793901616291</v>
      </c>
      <c r="X125" s="39">
        <f t="shared" si="43"/>
        <v>0.99752611324903795</v>
      </c>
      <c r="Y125" s="39">
        <f t="shared" si="44"/>
        <v>1.0064832894163145</v>
      </c>
      <c r="Z125" s="39">
        <f>'13c-beta'!N127/'13c-beta'!E127</f>
        <v>0.97750161097302768</v>
      </c>
      <c r="AA125" s="39"/>
      <c r="AB125" s="39">
        <f>'13c-beta'!O127/'13c-beta'!Q127</f>
        <v>0.9997733711048159</v>
      </c>
      <c r="AC125" s="39">
        <f>'13c-beta'!Q127/'13c-beta'!L127</f>
        <v>0.99881161224605286</v>
      </c>
      <c r="AD125" s="39">
        <f t="shared" si="27"/>
        <v>1.0074590701342632</v>
      </c>
      <c r="AE125" s="39">
        <f t="shared" si="28"/>
        <v>0.99752611324903795</v>
      </c>
      <c r="AF125" s="39">
        <f t="shared" si="29"/>
        <v>1.0035449564937156</v>
      </c>
      <c r="AG125" s="39">
        <f>'13c-beta'!R127/'13c-beta'!S127</f>
        <v>1.0089183239571768</v>
      </c>
      <c r="AH125" s="39">
        <f>'13c-beta'!S127/'13c-beta'!E127</f>
        <v>0.97853263371076127</v>
      </c>
      <c r="AI125" s="39">
        <f>'13c-beta'!R127/'13c-beta'!E127</f>
        <v>0.98725950474086344</v>
      </c>
      <c r="AK125" s="75">
        <f t="shared" si="30"/>
        <v>8.9393151585263002</v>
      </c>
      <c r="AL125" s="75">
        <f t="shared" si="31"/>
        <v>-2.476951864997214</v>
      </c>
      <c r="AM125" s="75">
        <f t="shared" si="32"/>
        <v>6.4623632935291209</v>
      </c>
      <c r="AN125" s="75">
        <f t="shared" si="33"/>
        <v>-22.755339069725991</v>
      </c>
      <c r="AO125" s="44"/>
      <c r="AP125" s="75">
        <f t="shared" si="34"/>
        <v>-0.22665457939276207</v>
      </c>
      <c r="AQ125" s="75">
        <f t="shared" si="45"/>
        <v>-1.1890944466127604</v>
      </c>
      <c r="AR125" s="75">
        <f t="shared" si="46"/>
        <v>7.4313888365661391</v>
      </c>
      <c r="AS125" s="75">
        <f t="shared" si="47"/>
        <v>-2.476951864997214</v>
      </c>
      <c r="AT125" s="75">
        <f t="shared" si="48"/>
        <v>3.5386879455632365</v>
      </c>
      <c r="AU125" s="75">
        <f t="shared" si="49"/>
        <v>8.8787905798585065</v>
      </c>
      <c r="AV125" s="75">
        <f t="shared" si="50"/>
        <v>-21.701141950202377</v>
      </c>
      <c r="AW125" s="75">
        <f t="shared" si="51"/>
        <v>-12.822351370343739</v>
      </c>
    </row>
    <row r="126" spans="1:49" x14ac:dyDescent="0.2">
      <c r="A126" s="43">
        <f>'13c-beta'!A128</f>
        <v>246</v>
      </c>
      <c r="C126" s="39">
        <f>'13c-beta'!E128/'13c-beta'!H128</f>
        <v>1.0099245658583773</v>
      </c>
      <c r="D126" s="39">
        <f>'13c-beta'!H128/'13c-beta'!I128</f>
        <v>1.0035283246058639</v>
      </c>
      <c r="E126" s="39">
        <f>'13c-beta'!I128/'13c-beta'!J128</f>
        <v>0.998620445372433</v>
      </c>
      <c r="F126" s="39">
        <f>'13c-beta'!J128/'13c-beta'!K128</f>
        <v>1.0082042703556124</v>
      </c>
      <c r="G126" s="39">
        <f>'13c-beta'!K128/'13c-beta'!L128</f>
        <v>1.0039532404306106</v>
      </c>
      <c r="H126" s="39">
        <f>'13c-beta'!L128/'13c-beta'!M128</f>
        <v>1.0074138144075127</v>
      </c>
      <c r="I126" s="39">
        <f>'13c-beta'!M128/'13c-beta'!F128</f>
        <v>0.99751590484588171</v>
      </c>
      <c r="J126" s="39">
        <f>'13c-beta'!E128/'13c-beta'!F128</f>
        <v>1.0294583345184931</v>
      </c>
      <c r="L126" s="75">
        <f t="shared" si="35"/>
        <v>9.8756407950017735</v>
      </c>
      <c r="M126" s="75">
        <f t="shared" si="36"/>
        <v>3.5221146714246028</v>
      </c>
      <c r="N126" s="75">
        <f t="shared" si="37"/>
        <v>-1.3805070891348461</v>
      </c>
      <c r="O126" s="75">
        <f t="shared" si="38"/>
        <v>8.1707982809229325</v>
      </c>
      <c r="P126" s="75">
        <f t="shared" si="39"/>
        <v>3.9454469086845103</v>
      </c>
      <c r="Q126" s="75">
        <f t="shared" si="40"/>
        <v>7.3864671672089006</v>
      </c>
      <c r="R126" s="75">
        <f t="shared" si="41"/>
        <v>-2.4871856375831962</v>
      </c>
      <c r="S126" s="75">
        <f t="shared" si="42"/>
        <v>29.032775096524606</v>
      </c>
      <c r="U126" s="44">
        <f>'13c-beta'!Y128</f>
        <v>29.692929187084747</v>
      </c>
      <c r="W126" s="39">
        <f>'13c-beta'!N128/'13c-beta'!M128</f>
        <v>1.0089345968500794</v>
      </c>
      <c r="X126" s="39">
        <f t="shared" si="43"/>
        <v>0.99751590484588171</v>
      </c>
      <c r="Y126" s="39">
        <f t="shared" si="44"/>
        <v>1.0064283073072218</v>
      </c>
      <c r="Z126" s="39">
        <f>'13c-beta'!N128/'13c-beta'!E128</f>
        <v>0.97762898561402867</v>
      </c>
      <c r="AA126" s="39"/>
      <c r="AB126" s="39">
        <f>'13c-beta'!O128/'13c-beta'!Q128</f>
        <v>0.99977329403763315</v>
      </c>
      <c r="AC126" s="39">
        <f>'13c-beta'!Q128/'13c-beta'!L128</f>
        <v>0.99882063232977014</v>
      </c>
      <c r="AD126" s="39">
        <f t="shared" si="27"/>
        <v>1.0074138144075127</v>
      </c>
      <c r="AE126" s="39">
        <f t="shared" si="28"/>
        <v>0.99751590484588171</v>
      </c>
      <c r="AF126" s="39">
        <f t="shared" si="29"/>
        <v>1.0034985920300366</v>
      </c>
      <c r="AG126" s="39">
        <f>'13c-beta'!R128/'13c-beta'!S128</f>
        <v>1.008865465154581</v>
      </c>
      <c r="AH126" s="39">
        <f>'13c-beta'!S128/'13c-beta'!E128</f>
        <v>0.97860524231428114</v>
      </c>
      <c r="AI126" s="39">
        <f>'13c-beta'!R128/'13c-beta'!E128</f>
        <v>0.98728103299010861</v>
      </c>
      <c r="AK126" s="75">
        <f t="shared" si="30"/>
        <v>8.8949194986068107</v>
      </c>
      <c r="AL126" s="75">
        <f t="shared" si="31"/>
        <v>-2.4871856375831962</v>
      </c>
      <c r="AM126" s="75">
        <f t="shared" si="32"/>
        <v>6.4077338610236048</v>
      </c>
      <c r="AN126" s="75">
        <f t="shared" si="33"/>
        <v>-22.625041235500955</v>
      </c>
      <c r="AO126" s="44"/>
      <c r="AP126" s="75">
        <f t="shared" si="34"/>
        <v>-0.22673166404808925</v>
      </c>
      <c r="AQ126" s="75">
        <f t="shared" si="45"/>
        <v>-1.1800636715621122</v>
      </c>
      <c r="AR126" s="75">
        <f t="shared" si="46"/>
        <v>7.3864671672089006</v>
      </c>
      <c r="AS126" s="75">
        <f t="shared" si="47"/>
        <v>-2.4871856375831962</v>
      </c>
      <c r="AT126" s="75">
        <f t="shared" si="48"/>
        <v>3.4924861940154392</v>
      </c>
      <c r="AU126" s="75">
        <f t="shared" si="49"/>
        <v>8.8263976496613328</v>
      </c>
      <c r="AV126" s="75">
        <f t="shared" si="50"/>
        <v>-21.626943188385297</v>
      </c>
      <c r="AW126" s="75">
        <f t="shared" si="51"/>
        <v>-12.80054553872403</v>
      </c>
    </row>
    <row r="127" spans="1:49" x14ac:dyDescent="0.2">
      <c r="A127" s="43">
        <f>'13c-beta'!A129</f>
        <v>248</v>
      </c>
      <c r="C127" s="39">
        <f>'13c-beta'!E129/'13c-beta'!H129</f>
        <v>1.0098917767045401</v>
      </c>
      <c r="D127" s="39">
        <f>'13c-beta'!H129/'13c-beta'!I129</f>
        <v>1.0035205348971854</v>
      </c>
      <c r="E127" s="39">
        <f>'13c-beta'!I129/'13c-beta'!J129</f>
        <v>0.99862915333899072</v>
      </c>
      <c r="F127" s="39">
        <f>'13c-beta'!J129/'13c-beta'!K129</f>
        <v>1.008151100915706</v>
      </c>
      <c r="G127" s="39">
        <f>'13c-beta'!K129/'13c-beta'!L129</f>
        <v>1.0039074297795227</v>
      </c>
      <c r="H127" s="39">
        <f>'13c-beta'!L129/'13c-beta'!M129</f>
        <v>1.0073589533932952</v>
      </c>
      <c r="I127" s="39">
        <f>'13c-beta'!M129/'13c-beta'!F129</f>
        <v>0.99751517450682847</v>
      </c>
      <c r="J127" s="39">
        <f>'13c-beta'!E129/'13c-beta'!F129</f>
        <v>1.0292678300455234</v>
      </c>
      <c r="L127" s="75">
        <f t="shared" si="35"/>
        <v>9.8431733343231738</v>
      </c>
      <c r="M127" s="75">
        <f t="shared" si="36"/>
        <v>3.5143523206061893</v>
      </c>
      <c r="N127" s="75">
        <f t="shared" si="37"/>
        <v>-1.3717871308848679</v>
      </c>
      <c r="O127" s="75">
        <f t="shared" si="38"/>
        <v>8.1180601171287119</v>
      </c>
      <c r="P127" s="75">
        <f t="shared" si="39"/>
        <v>3.8998156039077303</v>
      </c>
      <c r="Q127" s="75">
        <f t="shared" si="40"/>
        <v>7.3320084062927311</v>
      </c>
      <c r="R127" s="75">
        <f t="shared" si="41"/>
        <v>-2.4879177956541083</v>
      </c>
      <c r="S127" s="75">
        <f t="shared" si="42"/>
        <v>28.847704855719801</v>
      </c>
      <c r="U127" s="44">
        <f>'13c-beta'!Y129</f>
        <v>29.509576420627877</v>
      </c>
      <c r="W127" s="39">
        <f>'13c-beta'!N129/'13c-beta'!M129</f>
        <v>1.0088706763771893</v>
      </c>
      <c r="X127" s="39">
        <f t="shared" si="43"/>
        <v>0.99751517450682847</v>
      </c>
      <c r="Y127" s="39">
        <f t="shared" si="44"/>
        <v>1.0063638088012141</v>
      </c>
      <c r="Z127" s="39">
        <f>'13c-beta'!N129/'13c-beta'!E129</f>
        <v>0.97774726793579425</v>
      </c>
      <c r="AA127" s="39"/>
      <c r="AB127" s="39">
        <f>'13c-beta'!O129/'13c-beta'!Q129</f>
        <v>0.9997826662131003</v>
      </c>
      <c r="AC127" s="39">
        <f>'13c-beta'!Q129/'13c-beta'!L129</f>
        <v>0.9988296587133797</v>
      </c>
      <c r="AD127" s="39">
        <f t="shared" si="27"/>
        <v>1.0073589533932952</v>
      </c>
      <c r="AE127" s="39">
        <f t="shared" si="28"/>
        <v>0.99751517450682847</v>
      </c>
      <c r="AF127" s="39">
        <f t="shared" si="29"/>
        <v>1.0034616843702577</v>
      </c>
      <c r="AG127" s="39">
        <f>'13c-beta'!R129/'13c-beta'!S129</f>
        <v>1.0088030655381168</v>
      </c>
      <c r="AH127" s="39">
        <f>'13c-beta'!S129/'13c-beta'!E129</f>
        <v>0.97868713488012105</v>
      </c>
      <c r="AI127" s="39">
        <f>'13c-beta'!R129/'13c-beta'!E129</f>
        <v>0.98730258186978248</v>
      </c>
      <c r="AK127" s="75">
        <f t="shared" si="30"/>
        <v>8.8315630650009034</v>
      </c>
      <c r="AL127" s="75">
        <f t="shared" si="31"/>
        <v>-2.4879177956541083</v>
      </c>
      <c r="AM127" s="75">
        <f t="shared" si="32"/>
        <v>6.3436452693468564</v>
      </c>
      <c r="AN127" s="75">
        <f t="shared" si="33"/>
        <v>-22.504059586373199</v>
      </c>
      <c r="AO127" s="44"/>
      <c r="AP127" s="75">
        <f t="shared" si="34"/>
        <v>-0.21735740730956646</v>
      </c>
      <c r="AQ127" s="75">
        <f t="shared" si="45"/>
        <v>-1.1710266707916681</v>
      </c>
      <c r="AR127" s="75">
        <f t="shared" si="46"/>
        <v>7.3320084062927311</v>
      </c>
      <c r="AS127" s="75">
        <f t="shared" si="47"/>
        <v>-2.4879177956541083</v>
      </c>
      <c r="AT127" s="75">
        <f t="shared" si="48"/>
        <v>3.4557065325373593</v>
      </c>
      <c r="AU127" s="75">
        <f t="shared" si="49"/>
        <v>8.7645444606614333</v>
      </c>
      <c r="AV127" s="75">
        <f t="shared" si="50"/>
        <v>-21.543263747498621</v>
      </c>
      <c r="AW127" s="75">
        <f t="shared" si="51"/>
        <v>-12.778719286837243</v>
      </c>
    </row>
    <row r="128" spans="1:49" x14ac:dyDescent="0.2">
      <c r="A128" s="43">
        <f>'13c-beta'!A130</f>
        <v>250</v>
      </c>
      <c r="C128" s="39">
        <f>'13c-beta'!E130/'13c-beta'!H130</f>
        <v>1.0098682679327842</v>
      </c>
      <c r="D128" s="39">
        <f>'13c-beta'!H130/'13c-beta'!I130</f>
        <v>1.0035033632286994</v>
      </c>
      <c r="E128" s="39">
        <f>'13c-beta'!I130/'13c-beta'!J130</f>
        <v>0.99863788181292334</v>
      </c>
      <c r="F128" s="39">
        <f>'13c-beta'!J130/'13c-beta'!K130</f>
        <v>1.0081072946841729</v>
      </c>
      <c r="G128" s="39">
        <f>'13c-beta'!K130/'13c-beta'!L130</f>
        <v>1.0038615871217484</v>
      </c>
      <c r="H128" s="39">
        <f>'13c-beta'!L130/'13c-beta'!M130</f>
        <v>1.0073136400814107</v>
      </c>
      <c r="I128" s="39">
        <f>'13c-beta'!M130/'13c-beta'!F130</f>
        <v>0.99750495688223972</v>
      </c>
      <c r="J128" s="39">
        <f>'13c-beta'!E130/'13c-beta'!F130</f>
        <v>1.0290867003766284</v>
      </c>
      <c r="L128" s="75">
        <f t="shared" si="35"/>
        <v>9.8198945574017049</v>
      </c>
      <c r="M128" s="75">
        <f t="shared" si="36"/>
        <v>3.4972407470943039</v>
      </c>
      <c r="N128" s="75">
        <f t="shared" si="37"/>
        <v>-1.3630467133252095</v>
      </c>
      <c r="O128" s="75">
        <f t="shared" si="38"/>
        <v>8.0746071235683647</v>
      </c>
      <c r="P128" s="75">
        <f t="shared" si="39"/>
        <v>3.8541503332552165</v>
      </c>
      <c r="Q128" s="75">
        <f t="shared" si="40"/>
        <v>7.2870251052452906</v>
      </c>
      <c r="R128" s="75">
        <f t="shared" si="41"/>
        <v>-2.4981609249620056</v>
      </c>
      <c r="S128" s="75">
        <f t="shared" si="42"/>
        <v>28.671710228277931</v>
      </c>
      <c r="U128" s="44">
        <f>'13c-beta'!Y130</f>
        <v>29.327914526015938</v>
      </c>
      <c r="W128" s="39">
        <f>'13c-beta'!N130/'13c-beta'!M130</f>
        <v>1.008825823141156</v>
      </c>
      <c r="X128" s="39">
        <f t="shared" si="43"/>
        <v>0.99750495688223972</v>
      </c>
      <c r="Y128" s="39">
        <f t="shared" si="44"/>
        <v>1.0063087592141089</v>
      </c>
      <c r="Z128" s="39">
        <f>'13c-beta'!N130/'13c-beta'!E130</f>
        <v>0.97786586771145423</v>
      </c>
      <c r="AA128" s="39"/>
      <c r="AB128" s="39">
        <f>'13c-beta'!O130/'13c-beta'!Q130</f>
        <v>0.9997731418902952</v>
      </c>
      <c r="AC128" s="39">
        <f>'13c-beta'!Q130/'13c-beta'!L130</f>
        <v>0.99884813293678898</v>
      </c>
      <c r="AD128" s="39">
        <f t="shared" si="27"/>
        <v>1.0073136400814107</v>
      </c>
      <c r="AE128" s="39">
        <f t="shared" si="28"/>
        <v>0.99750495688223972</v>
      </c>
      <c r="AF128" s="39">
        <f t="shared" si="29"/>
        <v>1.0034152681459838</v>
      </c>
      <c r="AG128" s="39">
        <f>'13c-beta'!R130/'13c-beta'!S130</f>
        <v>1.0087500353203793</v>
      </c>
      <c r="AH128" s="39">
        <f>'13c-beta'!S130/'13c-beta'!E130</f>
        <v>0.97876008296842576</v>
      </c>
      <c r="AI128" s="39">
        <f>'13c-beta'!R130/'13c-beta'!E130</f>
        <v>0.98732426826457698</v>
      </c>
      <c r="AK128" s="75">
        <f t="shared" si="30"/>
        <v>8.787103220766241</v>
      </c>
      <c r="AL128" s="75">
        <f t="shared" si="31"/>
        <v>-2.4981609249620056</v>
      </c>
      <c r="AM128" s="75">
        <f t="shared" si="32"/>
        <v>6.2889422958043308</v>
      </c>
      <c r="AN128" s="75">
        <f t="shared" si="33"/>
        <v>-22.382767932473438</v>
      </c>
      <c r="AO128" s="44"/>
      <c r="AP128" s="75">
        <f t="shared" si="34"/>
        <v>-0.22688384589814972</v>
      </c>
      <c r="AQ128" s="75">
        <f t="shared" si="45"/>
        <v>-1.1525309719487151</v>
      </c>
      <c r="AR128" s="75">
        <f t="shared" si="46"/>
        <v>7.2870251052452906</v>
      </c>
      <c r="AS128" s="75">
        <f t="shared" si="47"/>
        <v>-2.4981609249620056</v>
      </c>
      <c r="AT128" s="75">
        <f t="shared" si="48"/>
        <v>3.4094493624363169</v>
      </c>
      <c r="AU128" s="75">
        <f t="shared" si="49"/>
        <v>8.7119756160276527</v>
      </c>
      <c r="AV128" s="75">
        <f t="shared" si="50"/>
        <v>-21.46872984673918</v>
      </c>
      <c r="AW128" s="75">
        <f t="shared" si="51"/>
        <v>-12.756754230711431</v>
      </c>
    </row>
    <row r="129" spans="1:49" x14ac:dyDescent="0.2">
      <c r="A129" s="43">
        <f>'13c-beta'!A131</f>
        <v>252</v>
      </c>
      <c r="C129" s="39">
        <f>'13c-beta'!E131/'13c-beta'!H131</f>
        <v>1.0098446464495938</v>
      </c>
      <c r="D129" s="39">
        <f>'13c-beta'!H131/'13c-beta'!I131</f>
        <v>1.0034861442123464</v>
      </c>
      <c r="E129" s="39">
        <f>'13c-beta'!I131/'13c-beta'!J131</f>
        <v>0.99864663057681546</v>
      </c>
      <c r="F129" s="39">
        <f>'13c-beta'!J131/'13c-beta'!K131</f>
        <v>1.0080633779626091</v>
      </c>
      <c r="G129" s="39">
        <f>'13c-beta'!K131/'13c-beta'!L131</f>
        <v>1.0038156763853079</v>
      </c>
      <c r="H129" s="39">
        <f>'13c-beta'!L131/'13c-beta'!M131</f>
        <v>1.0072586475893297</v>
      </c>
      <c r="I129" s="39">
        <f>'13c-beta'!M131/'13c-beta'!F131</f>
        <v>0.99750424657664249</v>
      </c>
      <c r="J129" s="39">
        <f>'13c-beta'!E131/'13c-beta'!F131</f>
        <v>1.0289051898385826</v>
      </c>
      <c r="L129" s="75">
        <f t="shared" si="35"/>
        <v>9.7965036259250393</v>
      </c>
      <c r="M129" s="75">
        <f t="shared" si="36"/>
        <v>3.4800816973936759</v>
      </c>
      <c r="N129" s="75">
        <f t="shared" si="37"/>
        <v>-1.3542860547030615</v>
      </c>
      <c r="O129" s="75">
        <f t="shared" si="38"/>
        <v>8.0310426355351368</v>
      </c>
      <c r="P129" s="75">
        <f t="shared" si="39"/>
        <v>3.8084151573053111</v>
      </c>
      <c r="Q129" s="75">
        <f t="shared" si="40"/>
        <v>7.232430398040016</v>
      </c>
      <c r="R129" s="75">
        <f t="shared" si="41"/>
        <v>-2.49887300748874</v>
      </c>
      <c r="S129" s="75">
        <f t="shared" si="42"/>
        <v>28.49531445200741</v>
      </c>
      <c r="U129" s="44">
        <f>'13c-beta'!Y131</f>
        <v>29.147922750133436</v>
      </c>
      <c r="W129" s="39">
        <f>'13c-beta'!N131/'13c-beta'!M131</f>
        <v>1.0087712622245899</v>
      </c>
      <c r="X129" s="39">
        <f t="shared" si="43"/>
        <v>0.99750424657664249</v>
      </c>
      <c r="Y129" s="39">
        <f t="shared" si="44"/>
        <v>1.0062536178935082</v>
      </c>
      <c r="Z129" s="39">
        <f>'13c-beta'!N131/'13c-beta'!E131</f>
        <v>0.97798478210744766</v>
      </c>
      <c r="AA129" s="39"/>
      <c r="AB129" s="39">
        <f>'13c-beta'!O131/'13c-beta'!Q131</f>
        <v>0.99978252030598447</v>
      </c>
      <c r="AC129" s="39">
        <f>'13c-beta'!Q131/'13c-beta'!L131</f>
        <v>0.99884774128958531</v>
      </c>
      <c r="AD129" s="39">
        <f t="shared" si="27"/>
        <v>1.0072586475893297</v>
      </c>
      <c r="AE129" s="39">
        <f t="shared" si="28"/>
        <v>0.99750424657664249</v>
      </c>
      <c r="AF129" s="39">
        <f t="shared" si="29"/>
        <v>1.0033687926436954</v>
      </c>
      <c r="AG129" s="39">
        <f>'13c-beta'!R131/'13c-beta'!S131</f>
        <v>1.0086874587769716</v>
      </c>
      <c r="AH129" s="39">
        <f>'13c-beta'!S131/'13c-beta'!E131</f>
        <v>0.9788332949043117</v>
      </c>
      <c r="AI129" s="39">
        <f>'13c-beta'!R131/'13c-beta'!E131</f>
        <v>0.98733686880332028</v>
      </c>
      <c r="AK129" s="75">
        <f t="shared" si="30"/>
        <v>8.7330181737812627</v>
      </c>
      <c r="AL129" s="75">
        <f t="shared" si="31"/>
        <v>-2.49887300748874</v>
      </c>
      <c r="AM129" s="75">
        <f t="shared" si="32"/>
        <v>6.2341451662925111</v>
      </c>
      <c r="AN129" s="75">
        <f t="shared" si="33"/>
        <v>-22.261169285714839</v>
      </c>
      <c r="AO129" s="44"/>
      <c r="AP129" s="75">
        <f t="shared" si="34"/>
        <v>-0.21750334615348865</v>
      </c>
      <c r="AQ129" s="75">
        <f t="shared" si="45"/>
        <v>-1.1529230708750042</v>
      </c>
      <c r="AR129" s="75">
        <f t="shared" si="46"/>
        <v>7.232430398040016</v>
      </c>
      <c r="AS129" s="75">
        <f t="shared" si="47"/>
        <v>-2.49887300748874</v>
      </c>
      <c r="AT129" s="75">
        <f t="shared" si="48"/>
        <v>3.3631309735226194</v>
      </c>
      <c r="AU129" s="75">
        <f t="shared" si="49"/>
        <v>8.6499399459155981</v>
      </c>
      <c r="AV129" s="75">
        <f t="shared" si="50"/>
        <v>-21.393931947698849</v>
      </c>
      <c r="AW129" s="75">
        <f t="shared" si="51"/>
        <v>-12.7439920017832</v>
      </c>
    </row>
    <row r="130" spans="1:49" x14ac:dyDescent="0.2">
      <c r="A130" s="43">
        <f>'13c-beta'!A132</f>
        <v>254</v>
      </c>
      <c r="C130" s="39">
        <f>'13c-beta'!E132/'13c-beta'!H132</f>
        <v>1.0098116864360189</v>
      </c>
      <c r="D130" s="39">
        <f>'13c-beta'!H132/'13c-beta'!I132</f>
        <v>1.0034782933921775</v>
      </c>
      <c r="E130" s="39">
        <f>'13c-beta'!I132/'13c-beta'!J132</f>
        <v>0.99864604926513156</v>
      </c>
      <c r="F130" s="39">
        <f>'13c-beta'!J132/'13c-beta'!K132</f>
        <v>1.0080194273451177</v>
      </c>
      <c r="G130" s="39">
        <f>'13c-beta'!K132/'13c-beta'!L132</f>
        <v>1.0037697344179586</v>
      </c>
      <c r="H130" s="39">
        <f>'13c-beta'!L132/'13c-beta'!M132</f>
        <v>1.0072132083551411</v>
      </c>
      <c r="I130" s="39">
        <f>'13c-beta'!M132/'13c-beta'!F132</f>
        <v>0.99749404360743821</v>
      </c>
      <c r="J130" s="39">
        <f>'13c-beta'!E132/'13c-beta'!F132</f>
        <v>1.0287140836647712</v>
      </c>
      <c r="L130" s="75">
        <f t="shared" si="35"/>
        <v>9.763864396130213</v>
      </c>
      <c r="M130" s="75">
        <f t="shared" si="36"/>
        <v>3.4722581206308876</v>
      </c>
      <c r="N130" s="75">
        <f t="shared" si="37"/>
        <v>-1.3548681543520185</v>
      </c>
      <c r="O130" s="75">
        <f t="shared" si="38"/>
        <v>7.9874426232909386</v>
      </c>
      <c r="P130" s="75">
        <f t="shared" si="39"/>
        <v>3.7626467759352318</v>
      </c>
      <c r="Q130" s="75">
        <f t="shared" si="40"/>
        <v>7.1873175968238865</v>
      </c>
      <c r="R130" s="75">
        <f t="shared" si="41"/>
        <v>-2.5091015568108901</v>
      </c>
      <c r="S130" s="75">
        <f t="shared" si="42"/>
        <v>28.309559801648334</v>
      </c>
      <c r="U130" s="44">
        <f>'13c-beta'!Y132</f>
        <v>28.969580662309639</v>
      </c>
      <c r="W130" s="39">
        <f>'13c-beta'!N132/'13c-beta'!M132</f>
        <v>1.0087167531046295</v>
      </c>
      <c r="X130" s="39">
        <f t="shared" si="43"/>
        <v>0.99749404360743821</v>
      </c>
      <c r="Y130" s="39">
        <f t="shared" si="44"/>
        <v>1.0061889529089028</v>
      </c>
      <c r="Z130" s="39">
        <f>'13c-beta'!N132/'13c-beta'!E132</f>
        <v>0.97810360418550568</v>
      </c>
      <c r="AA130" s="39"/>
      <c r="AB130" s="39">
        <f>'13c-beta'!O132/'13c-beta'!Q132</f>
        <v>0.99977299168582068</v>
      </c>
      <c r="AC130" s="39">
        <f>'13c-beta'!Q132/'13c-beta'!L132</f>
        <v>0.99886624528783186</v>
      </c>
      <c r="AD130" s="39">
        <f t="shared" si="27"/>
        <v>1.0072132083551411</v>
      </c>
      <c r="AE130" s="39">
        <f t="shared" si="28"/>
        <v>0.99749404360743821</v>
      </c>
      <c r="AF130" s="39">
        <f t="shared" si="29"/>
        <v>1.0033222906719572</v>
      </c>
      <c r="AG130" s="39">
        <f>'13c-beta'!R132/'13c-beta'!S132</f>
        <v>1.008624833865905</v>
      </c>
      <c r="AH130" s="39">
        <f>'13c-beta'!S132/'13c-beta'!E132</f>
        <v>0.97891560706442526</v>
      </c>
      <c r="AI130" s="39">
        <f>'13c-beta'!R132/'13c-beta'!E132</f>
        <v>0.98735859154409744</v>
      </c>
      <c r="AK130" s="75">
        <f t="shared" si="30"/>
        <v>8.6789815504561112</v>
      </c>
      <c r="AL130" s="75">
        <f t="shared" si="31"/>
        <v>-2.5091015568108901</v>
      </c>
      <c r="AM130" s="75">
        <f t="shared" si="32"/>
        <v>6.1698799936452078</v>
      </c>
      <c r="AN130" s="75">
        <f t="shared" si="33"/>
        <v>-22.139679808003294</v>
      </c>
      <c r="AO130" s="44"/>
      <c r="AP130" s="75">
        <f t="shared" si="34"/>
        <v>-0.2270340844667956</v>
      </c>
      <c r="AQ130" s="75">
        <f t="shared" si="45"/>
        <v>-1.1343978982312715</v>
      </c>
      <c r="AR130" s="75">
        <f t="shared" si="46"/>
        <v>7.1873175968238865</v>
      </c>
      <c r="AS130" s="75">
        <f t="shared" si="47"/>
        <v>-2.5091015568108901</v>
      </c>
      <c r="AT130" s="75">
        <f t="shared" si="48"/>
        <v>3.3167840573150134</v>
      </c>
      <c r="AU130" s="75">
        <f t="shared" si="49"/>
        <v>8.58785247307841</v>
      </c>
      <c r="AV130" s="75">
        <f t="shared" si="50"/>
        <v>-21.309843370170551</v>
      </c>
      <c r="AW130" s="75">
        <f t="shared" si="51"/>
        <v>-12.72199089709213</v>
      </c>
    </row>
    <row r="131" spans="1:49" x14ac:dyDescent="0.2">
      <c r="A131" s="43">
        <f>'13c-beta'!A133</f>
        <v>256</v>
      </c>
      <c r="C131" s="39">
        <f>'13c-beta'!E133/'13c-beta'!H133</f>
        <v>1.0097879282218596</v>
      </c>
      <c r="D131" s="39">
        <f>'13c-beta'!H133/'13c-beta'!I133</f>
        <v>1.0034610167906086</v>
      </c>
      <c r="E131" s="39">
        <f>'13c-beta'!I133/'13c-beta'!J133</f>
        <v>0.99866415066138547</v>
      </c>
      <c r="F131" s="39">
        <f>'13c-beta'!J133/'13c-beta'!K133</f>
        <v>1.007965951676993</v>
      </c>
      <c r="G131" s="39">
        <f>'13c-beta'!K133/'13c-beta'!L133</f>
        <v>1.0037237259942537</v>
      </c>
      <c r="H131" s="39">
        <f>'13c-beta'!L133/'13c-beta'!M133</f>
        <v>1.007167674075484</v>
      </c>
      <c r="I131" s="39">
        <f>'13c-beta'!M133/'13c-beta'!F133</f>
        <v>0.99748385871629341</v>
      </c>
      <c r="J131" s="39">
        <f>'13c-beta'!E133/'13c-beta'!F133</f>
        <v>1.0285320926699584</v>
      </c>
      <c r="L131" s="75">
        <f t="shared" si="35"/>
        <v>9.7403367483845855</v>
      </c>
      <c r="M131" s="75">
        <f t="shared" si="36"/>
        <v>3.4550412556448014</v>
      </c>
      <c r="N131" s="75">
        <f t="shared" si="37"/>
        <v>-1.3367423807440204</v>
      </c>
      <c r="O131" s="75">
        <f t="shared" si="38"/>
        <v>7.9343909804628252</v>
      </c>
      <c r="P131" s="75">
        <f t="shared" si="39"/>
        <v>3.7168100899183885</v>
      </c>
      <c r="Q131" s="75">
        <f t="shared" si="40"/>
        <v>7.1421083912938519</v>
      </c>
      <c r="R131" s="75">
        <f t="shared" si="41"/>
        <v>-2.5193120870959809</v>
      </c>
      <c r="S131" s="75">
        <f t="shared" si="42"/>
        <v>28.132632997864601</v>
      </c>
      <c r="U131" s="44">
        <f>'13c-beta'!Y133</f>
        <v>28.792868148093184</v>
      </c>
      <c r="W131" s="39">
        <f>'13c-beta'!N133/'13c-beta'!M133</f>
        <v>1.0086621293608109</v>
      </c>
      <c r="X131" s="39">
        <f t="shared" si="43"/>
        <v>0.99748385871629341</v>
      </c>
      <c r="Y131" s="39">
        <f t="shared" si="44"/>
        <v>1.0061241929358147</v>
      </c>
      <c r="Z131" s="39">
        <f>'13c-beta'!N133/'13c-beta'!E133</f>
        <v>0.97821370874682667</v>
      </c>
      <c r="AA131" s="39"/>
      <c r="AB131" s="39">
        <f>'13c-beta'!O133/'13c-beta'!Q133</f>
        <v>0.99978237832109607</v>
      </c>
      <c r="AC131" s="39">
        <f>'13c-beta'!Q133/'13c-beta'!L133</f>
        <v>0.9988658702555574</v>
      </c>
      <c r="AD131" s="39">
        <f t="shared" ref="AD131:AD194" si="52">H131</f>
        <v>1.007167674075484</v>
      </c>
      <c r="AE131" s="39">
        <f t="shared" ref="AE131:AE194" si="53">I131</f>
        <v>0.99748385871629341</v>
      </c>
      <c r="AF131" s="39">
        <f t="shared" ref="AF131:AF194" si="54">PRODUCT(AB131:AE131)</f>
        <v>1.0032757311052034</v>
      </c>
      <c r="AG131" s="39">
        <f>'13c-beta'!R133/'13c-beta'!S133</f>
        <v>1.008571590223295</v>
      </c>
      <c r="AH131" s="39">
        <f>'13c-beta'!S133/'13c-beta'!E133</f>
        <v>0.97897992153242563</v>
      </c>
      <c r="AI131" s="39">
        <f>'13c-beta'!R133/'13c-beta'!E133</f>
        <v>0.98737133625663498</v>
      </c>
      <c r="AK131" s="75">
        <f t="shared" ref="AK131:AK194" si="55">1000*LN(W131)</f>
        <v>8.624828367524815</v>
      </c>
      <c r="AL131" s="75">
        <f t="shared" ref="AL131:AL194" si="56">1000*LN(X131)</f>
        <v>-2.5193120870959809</v>
      </c>
      <c r="AM131" s="75">
        <f t="shared" ref="AM131:AM194" si="57">1000*LN(Y131)</f>
        <v>6.1055162804287413</v>
      </c>
      <c r="AN131" s="75">
        <f t="shared" ref="AN131:AN194" si="58">1000*LN(Z131)</f>
        <v>-22.027116717435735</v>
      </c>
      <c r="AO131" s="44"/>
      <c r="AP131" s="75">
        <f t="shared" ref="AP131:AP194" si="59">1000*LN(AB131)</f>
        <v>-0.21764536193752207</v>
      </c>
      <c r="AQ131" s="75">
        <f t="shared" si="45"/>
        <v>-1.1347733562534352</v>
      </c>
      <c r="AR131" s="75">
        <f t="shared" si="46"/>
        <v>7.1421083912938519</v>
      </c>
      <c r="AS131" s="75">
        <f t="shared" si="47"/>
        <v>-2.5193120870959809</v>
      </c>
      <c r="AT131" s="75">
        <f t="shared" si="48"/>
        <v>3.2703775860069912</v>
      </c>
      <c r="AU131" s="75">
        <f t="shared" si="49"/>
        <v>8.5350627278791045</v>
      </c>
      <c r="AV131" s="75">
        <f t="shared" si="50"/>
        <v>-21.244145821875325</v>
      </c>
      <c r="AW131" s="75">
        <f t="shared" si="51"/>
        <v>-12.709083093996334</v>
      </c>
    </row>
    <row r="132" spans="1:49" x14ac:dyDescent="0.2">
      <c r="A132" s="43">
        <f>'13c-beta'!A134</f>
        <v>258</v>
      </c>
      <c r="C132" s="39">
        <f>'13c-beta'!E134/'13c-beta'!H134</f>
        <v>1.0097548237883409</v>
      </c>
      <c r="D132" s="39">
        <f>'13c-beta'!H134/'13c-beta'!I134</f>
        <v>1.0034531162268387</v>
      </c>
      <c r="E132" s="39">
        <f>'13c-beta'!I134/'13c-beta'!J134</f>
        <v>0.99866358887133999</v>
      </c>
      <c r="F132" s="39">
        <f>'13c-beta'!J134/'13c-beta'!K134</f>
        <v>1.0079218552777831</v>
      </c>
      <c r="G132" s="39">
        <f>'13c-beta'!K134/'13c-beta'!L134</f>
        <v>1.0036776871224224</v>
      </c>
      <c r="H132" s="39">
        <f>'13c-beta'!L134/'13c-beta'!M134</f>
        <v>1.0071221137824329</v>
      </c>
      <c r="I132" s="39">
        <f>'13c-beta'!M134/'13c-beta'!F134</f>
        <v>0.99748314179884123</v>
      </c>
      <c r="J132" s="39">
        <f>'13c-beta'!E134/'13c-beta'!F134</f>
        <v>1.0283502706809764</v>
      </c>
      <c r="L132" s="75">
        <f t="shared" ref="L132:L195" si="60">1000*LN(C132)</f>
        <v>9.7075526605125315</v>
      </c>
      <c r="M132" s="75">
        <f t="shared" ref="M132:M195" si="61">1000*LN(D132)</f>
        <v>3.4471679105525213</v>
      </c>
      <c r="N132" s="75">
        <f t="shared" ref="N132:N195" si="62">1000*LN(E132)</f>
        <v>-1.337304922418443</v>
      </c>
      <c r="O132" s="75">
        <f t="shared" ref="O132:O195" si="63">1000*LN(F132)</f>
        <v>7.8906421179866673</v>
      </c>
      <c r="P132" s="75">
        <f t="shared" ref="P132:P195" si="64">1000*LN(G132)</f>
        <v>3.670940966245817</v>
      </c>
      <c r="Q132" s="75">
        <f t="shared" ref="Q132:Q195" si="65">1000*LN(H132)</f>
        <v>7.0968713123655425</v>
      </c>
      <c r="R132" s="75">
        <f t="shared" ref="R132:R195" si="66">1000*LN(I132)</f>
        <v>-2.5200308132222742</v>
      </c>
      <c r="S132" s="75">
        <f t="shared" ref="S132:S195" si="67">1000*LN(J132)</f>
        <v>27.955839232022441</v>
      </c>
      <c r="U132" s="44">
        <f>'13c-beta'!Y134</f>
        <v>28.617765403175788</v>
      </c>
      <c r="W132" s="39">
        <f>'13c-beta'!N134/'13c-beta'!M134</f>
        <v>1.0086169959533444</v>
      </c>
      <c r="X132" s="39">
        <f t="shared" ref="X132:X195" si="68">I132</f>
        <v>0.99748314179884123</v>
      </c>
      <c r="Y132" s="39">
        <f t="shared" ref="Y132:Y195" si="69">X132*W132</f>
        <v>1.0060784499952511</v>
      </c>
      <c r="Z132" s="39">
        <f>'13c-beta'!N134/'13c-beta'!E134</f>
        <v>0.97834218425305919</v>
      </c>
      <c r="AA132" s="39"/>
      <c r="AB132" s="39">
        <f>'13c-beta'!O134/'13c-beta'!Q134</f>
        <v>0.9997823082893218</v>
      </c>
      <c r="AC132" s="39">
        <f>'13c-beta'!Q134/'13c-beta'!L134</f>
        <v>0.99887494918362907</v>
      </c>
      <c r="AD132" s="39">
        <f t="shared" si="52"/>
        <v>1.0071221137824329</v>
      </c>
      <c r="AE132" s="39">
        <f t="shared" si="53"/>
        <v>0.99748314179884123</v>
      </c>
      <c r="AF132" s="39">
        <f t="shared" si="54"/>
        <v>1.003238674138095</v>
      </c>
      <c r="AG132" s="39">
        <f>'13c-beta'!R134/'13c-beta'!S134</f>
        <v>1.0085182250396196</v>
      </c>
      <c r="AH132" s="39">
        <f>'13c-beta'!S134/'13c-beta'!E134</f>
        <v>0.97906257215423675</v>
      </c>
      <c r="AI132" s="39">
        <f>'13c-beta'!R134/'13c-beta'!E134</f>
        <v>0.98740244747171546</v>
      </c>
      <c r="AK132" s="75">
        <f t="shared" si="55"/>
        <v>8.5800815529589514</v>
      </c>
      <c r="AL132" s="75">
        <f t="shared" si="56"/>
        <v>-2.5200308132222742</v>
      </c>
      <c r="AM132" s="75">
        <f t="shared" si="57"/>
        <v>6.0600507397366421</v>
      </c>
      <c r="AN132" s="75">
        <f t="shared" si="58"/>
        <v>-21.895788492285792</v>
      </c>
      <c r="AO132" s="44"/>
      <c r="AP132" s="75">
        <f t="shared" si="59"/>
        <v>-0.21771540895799357</v>
      </c>
      <c r="AQ132" s="75">
        <f t="shared" ref="AQ132:AQ195" si="70">1000*LN(AC132)</f>
        <v>-1.1256841611152173</v>
      </c>
      <c r="AR132" s="75">
        <f t="shared" ref="AR132:AR195" si="71">1000*LN(AD132)</f>
        <v>7.0968713123655425</v>
      </c>
      <c r="AS132" s="75">
        <f t="shared" ref="AS132:AS195" si="72">1000*LN(AE132)</f>
        <v>-2.5200308132222742</v>
      </c>
      <c r="AT132" s="75">
        <f t="shared" ref="AT132:AT195" si="73">1000*LN(AF132)</f>
        <v>3.2334409290701589</v>
      </c>
      <c r="AU132" s="75">
        <f t="shared" ref="AU132:AU195" si="74">1000*LN(AG132)</f>
        <v>8.4821496812869022</v>
      </c>
      <c r="AV132" s="75">
        <f t="shared" ref="AV132:AV195" si="75">1000*LN(AH132)</f>
        <v>-21.159724138355482</v>
      </c>
      <c r="AW132" s="75">
        <f t="shared" ref="AW132:AW195" si="76">1000*LN(AI132)</f>
        <v>-12.677574457068495</v>
      </c>
    </row>
    <row r="133" spans="1:49" x14ac:dyDescent="0.2">
      <c r="A133" s="43">
        <f>'13c-beta'!A135</f>
        <v>260</v>
      </c>
      <c r="C133" s="39">
        <f>'13c-beta'!E135/'13c-beta'!H135</f>
        <v>1.0097403506153029</v>
      </c>
      <c r="D133" s="39">
        <f>'13c-beta'!H135/'13c-beta'!I135</f>
        <v>1.0034358148591971</v>
      </c>
      <c r="E133" s="39">
        <f>'13c-beta'!I135/'13c-beta'!J135</f>
        <v>0.99867237607285109</v>
      </c>
      <c r="F133" s="39">
        <f>'13c-beta'!J135/'13c-beta'!K135</f>
        <v>1.0078682283765066</v>
      </c>
      <c r="G133" s="39">
        <f>'13c-beta'!K135/'13c-beta'!L135</f>
        <v>1.0036410751101779</v>
      </c>
      <c r="H133" s="39">
        <f>'13c-beta'!L135/'13c-beta'!M135</f>
        <v>1.0070765274536884</v>
      </c>
      <c r="I133" s="39">
        <f>'13c-beta'!M135/'13c-beta'!F135</f>
        <v>0.99747294819543786</v>
      </c>
      <c r="J133" s="39">
        <f>'13c-beta'!E135/'13c-beta'!F135</f>
        <v>1.0281775776403417</v>
      </c>
      <c r="L133" s="75">
        <f t="shared" si="60"/>
        <v>9.6932192040906155</v>
      </c>
      <c r="M133" s="75">
        <f t="shared" si="61"/>
        <v>3.4299259323103768</v>
      </c>
      <c r="N133" s="75">
        <f t="shared" si="62"/>
        <v>-1.3285060005891873</v>
      </c>
      <c r="O133" s="75">
        <f t="shared" si="63"/>
        <v>7.8374352868547659</v>
      </c>
      <c r="P133" s="75">
        <f t="shared" si="64"/>
        <v>3.6344624428169574</v>
      </c>
      <c r="Q133" s="75">
        <f t="shared" si="65"/>
        <v>7.0516063342059656</v>
      </c>
      <c r="R133" s="75">
        <f t="shared" si="66"/>
        <v>-2.5302501894326972</v>
      </c>
      <c r="S133" s="75">
        <f t="shared" si="67"/>
        <v>27.787893010256862</v>
      </c>
      <c r="U133" s="44">
        <f>'13c-beta'!Y135</f>
        <v>28.444252927460727</v>
      </c>
      <c r="W133" s="39">
        <f>'13c-beta'!N135/'13c-beta'!M135</f>
        <v>1.008562312491071</v>
      </c>
      <c r="X133" s="39">
        <f t="shared" si="68"/>
        <v>0.99747294819543786</v>
      </c>
      <c r="Y133" s="39">
        <f t="shared" si="69"/>
        <v>1.0060136232792771</v>
      </c>
      <c r="Z133" s="39">
        <f>'13c-beta'!N135/'13c-beta'!E135</f>
        <v>0.97844345680837497</v>
      </c>
      <c r="AA133" s="39"/>
      <c r="AB133" s="39">
        <f>'13c-beta'!O135/'13c-beta'!Q135</f>
        <v>0.99978223821245982</v>
      </c>
      <c r="AC133" s="39">
        <f>'13c-beta'!Q135/'13c-beta'!L135</f>
        <v>0.99888403412207538</v>
      </c>
      <c r="AD133" s="39">
        <f t="shared" si="52"/>
        <v>1.0070765274536884</v>
      </c>
      <c r="AE133" s="39">
        <f t="shared" si="53"/>
        <v>0.99747294819543786</v>
      </c>
      <c r="AF133" s="39">
        <f t="shared" si="54"/>
        <v>1.0031920654373416</v>
      </c>
      <c r="AG133" s="39">
        <f>'13c-beta'!R135/'13c-beta'!S135</f>
        <v>1.0084553029659618</v>
      </c>
      <c r="AH133" s="39">
        <f>'13c-beta'!S135/'13c-beta'!E135</f>
        <v>0.97913644469494665</v>
      </c>
      <c r="AI133" s="39">
        <f>'13c-beta'!R135/'13c-beta'!E135</f>
        <v>0.9874153399798572</v>
      </c>
      <c r="AK133" s="75">
        <f t="shared" si="55"/>
        <v>8.525863802402105</v>
      </c>
      <c r="AL133" s="75">
        <f t="shared" si="56"/>
        <v>-2.5302501894326972</v>
      </c>
      <c r="AM133" s="75">
        <f t="shared" si="57"/>
        <v>5.995613612969481</v>
      </c>
      <c r="AN133" s="75">
        <f t="shared" si="58"/>
        <v>-21.792279397287253</v>
      </c>
      <c r="AO133" s="44"/>
      <c r="AP133" s="75">
        <f t="shared" si="59"/>
        <v>-0.21778550108090355</v>
      </c>
      <c r="AQ133" s="75">
        <f t="shared" si="70"/>
        <v>-1.1165890315001894</v>
      </c>
      <c r="AR133" s="75">
        <f t="shared" si="71"/>
        <v>7.0516063342059656</v>
      </c>
      <c r="AS133" s="75">
        <f t="shared" si="72"/>
        <v>-2.5302501894326972</v>
      </c>
      <c r="AT133" s="75">
        <f t="shared" si="73"/>
        <v>3.1869816121922749</v>
      </c>
      <c r="AU133" s="75">
        <f t="shared" si="74"/>
        <v>8.4197571185639699</v>
      </c>
      <c r="AV133" s="75">
        <f t="shared" si="75"/>
        <v>-21.08427466656093</v>
      </c>
      <c r="AW133" s="75">
        <f t="shared" si="76"/>
        <v>-12.664517547996841</v>
      </c>
    </row>
    <row r="134" spans="1:49" x14ac:dyDescent="0.2">
      <c r="A134" s="43">
        <f>'13c-beta'!A136</f>
        <v>262</v>
      </c>
      <c r="C134" s="39">
        <f>'13c-beta'!E136/'13c-beta'!H136</f>
        <v>1.0097071067221715</v>
      </c>
      <c r="D134" s="39">
        <f>'13c-beta'!H136/'13c-beta'!I136</f>
        <v>1.0034184672154944</v>
      </c>
      <c r="E134" s="39">
        <f>'13c-beta'!I136/'13c-beta'!J136</f>
        <v>0.99868118300690278</v>
      </c>
      <c r="F134" s="39">
        <f>'13c-beta'!J136/'13c-beta'!K136</f>
        <v>1.0078334888719211</v>
      </c>
      <c r="G134" s="39">
        <f>'13c-beta'!K136/'13c-beta'!L136</f>
        <v>1.0035949783828273</v>
      </c>
      <c r="H134" s="39">
        <f>'13c-beta'!L136/'13c-beta'!M136</f>
        <v>1.0070213211897185</v>
      </c>
      <c r="I134" s="39">
        <f>'13c-beta'!M136/'13c-beta'!F136</f>
        <v>0.99747225178652887</v>
      </c>
      <c r="J134" s="39">
        <f>'13c-beta'!E136/'13c-beta'!F136</f>
        <v>1.027995286604835</v>
      </c>
      <c r="L134" s="75">
        <f t="shared" si="60"/>
        <v>9.6602954525826146</v>
      </c>
      <c r="M134" s="75">
        <f t="shared" si="61"/>
        <v>3.4126375383716341</v>
      </c>
      <c r="N134" s="75">
        <f t="shared" si="62"/>
        <v>-1.3196873975815036</v>
      </c>
      <c r="O134" s="75">
        <f t="shared" si="63"/>
        <v>7.8029663926809825</v>
      </c>
      <c r="P134" s="75">
        <f t="shared" si="64"/>
        <v>3.5885318934145087</v>
      </c>
      <c r="Q134" s="75">
        <f t="shared" si="65"/>
        <v>6.9967864911473674</v>
      </c>
      <c r="R134" s="75">
        <f t="shared" si="66"/>
        <v>-2.5309483629053227</v>
      </c>
      <c r="S134" s="75">
        <f t="shared" si="67"/>
        <v>27.610582007710178</v>
      </c>
      <c r="U134" s="44">
        <f>'13c-beta'!Y136</f>
        <v>28.272311519271689</v>
      </c>
      <c r="W134" s="39">
        <f>'13c-beta'!N136/'13c-beta'!M136</f>
        <v>1.0085075167196995</v>
      </c>
      <c r="X134" s="39">
        <f t="shared" si="68"/>
        <v>0.99747225178652887</v>
      </c>
      <c r="Y134" s="39">
        <f t="shared" si="69"/>
        <v>1.0059582636460391</v>
      </c>
      <c r="Z134" s="39">
        <f>'13c-beta'!N136/'13c-beta'!E136</f>
        <v>0.97856310895006371</v>
      </c>
      <c r="AA134" s="39"/>
      <c r="AB134" s="39">
        <f>'13c-beta'!O136/'13c-beta'!Q136</f>
        <v>0.99979163904305479</v>
      </c>
      <c r="AC134" s="39">
        <f>'13c-beta'!Q136/'13c-beta'!L136</f>
        <v>0.99889312507686645</v>
      </c>
      <c r="AD134" s="39">
        <f t="shared" si="52"/>
        <v>1.0070213211897185</v>
      </c>
      <c r="AE134" s="39">
        <f t="shared" si="53"/>
        <v>0.99747225178652887</v>
      </c>
      <c r="AF134" s="39">
        <f t="shared" si="54"/>
        <v>1.0031549338604226</v>
      </c>
      <c r="AG134" s="39">
        <f>'13c-beta'!R136/'13c-beta'!S136</f>
        <v>1.0084018540720669</v>
      </c>
      <c r="AH134" s="39">
        <f>'13c-beta'!S136/'13c-beta'!E136</f>
        <v>0.97921019061176962</v>
      </c>
      <c r="AI134" s="39">
        <f>'13c-beta'!R136/'13c-beta'!E136</f>
        <v>0.98743737173917068</v>
      </c>
      <c r="AK134" s="75">
        <f t="shared" si="55"/>
        <v>8.4715317504409846</v>
      </c>
      <c r="AL134" s="75">
        <f t="shared" si="56"/>
        <v>-2.5309483629053227</v>
      </c>
      <c r="AM134" s="75">
        <f t="shared" si="57"/>
        <v>5.9405833875356988</v>
      </c>
      <c r="AN134" s="75">
        <f t="shared" si="58"/>
        <v>-21.669998620174518</v>
      </c>
      <c r="AO134" s="44"/>
      <c r="AP134" s="75">
        <f t="shared" si="59"/>
        <v>-0.20838266710515002</v>
      </c>
      <c r="AQ134" s="75">
        <f t="shared" si="70"/>
        <v>-1.1074879615942979</v>
      </c>
      <c r="AR134" s="75">
        <f t="shared" si="71"/>
        <v>6.9967864911473674</v>
      </c>
      <c r="AS134" s="75">
        <f t="shared" si="72"/>
        <v>-2.5309483629053227</v>
      </c>
      <c r="AT134" s="75">
        <f t="shared" si="73"/>
        <v>3.1499674995425524</v>
      </c>
      <c r="AU134" s="75">
        <f t="shared" si="74"/>
        <v>8.366754957532585</v>
      </c>
      <c r="AV134" s="75">
        <f t="shared" si="75"/>
        <v>-21.008960199215601</v>
      </c>
      <c r="AW134" s="75">
        <f t="shared" si="76"/>
        <v>-12.642205241682904</v>
      </c>
    </row>
    <row r="135" spans="1:49" x14ac:dyDescent="0.2">
      <c r="A135" s="43">
        <f>'13c-beta'!A137</f>
        <v>264</v>
      </c>
      <c r="C135" s="39">
        <f>'13c-beta'!E137/'13c-beta'!H137</f>
        <v>1.009673744560853</v>
      </c>
      <c r="D135" s="39">
        <f>'13c-beta'!H137/'13c-beta'!I137</f>
        <v>1.0034104750304507</v>
      </c>
      <c r="E135" s="39">
        <f>'13c-beta'!I137/'13c-beta'!J137</f>
        <v>0.99868999719285101</v>
      </c>
      <c r="F135" s="39">
        <f>'13c-beta'!J137/'13c-beta'!K137</f>
        <v>1.0077797161582347</v>
      </c>
      <c r="G135" s="39">
        <f>'13c-beta'!K137/'13c-beta'!L137</f>
        <v>1.0035582810474217</v>
      </c>
      <c r="H135" s="39">
        <f>'13c-beta'!L137/'13c-beta'!M137</f>
        <v>1.0069756139397925</v>
      </c>
      <c r="I135" s="39">
        <f>'13c-beta'!M137/'13c-beta'!F137</f>
        <v>0.99746207368541107</v>
      </c>
      <c r="J135" s="39">
        <f>'13c-beta'!E137/'13c-beta'!F137</f>
        <v>1.0278126306984523</v>
      </c>
      <c r="L135" s="75">
        <f t="shared" si="60"/>
        <v>9.6272534820199258</v>
      </c>
      <c r="M135" s="75">
        <f t="shared" si="61"/>
        <v>3.4046725495521404</v>
      </c>
      <c r="N135" s="75">
        <f t="shared" si="62"/>
        <v>-1.3108616109318727</v>
      </c>
      <c r="O135" s="75">
        <f t="shared" si="63"/>
        <v>7.7496102094956241</v>
      </c>
      <c r="P135" s="75">
        <f t="shared" si="64"/>
        <v>3.5519653430155897</v>
      </c>
      <c r="Q135" s="75">
        <f t="shared" si="65"/>
        <v>6.9513968988032877</v>
      </c>
      <c r="R135" s="75">
        <f t="shared" si="66"/>
        <v>-2.5411523089580217</v>
      </c>
      <c r="S135" s="75">
        <f t="shared" si="67"/>
        <v>27.432884562996666</v>
      </c>
      <c r="U135" s="44">
        <f>'13c-beta'!Y137</f>
        <v>28.101922269697958</v>
      </c>
      <c r="W135" s="39">
        <f>'13c-beta'!N137/'13c-beta'!M137</f>
        <v>1.0084526906620164</v>
      </c>
      <c r="X135" s="39">
        <f t="shared" si="68"/>
        <v>0.99746207368541107</v>
      </c>
      <c r="Y135" s="39">
        <f t="shared" si="69"/>
        <v>1.0058933120413671</v>
      </c>
      <c r="Z135" s="39">
        <f>'13c-beta'!N137/'13c-beta'!E137</f>
        <v>0.9786738185517434</v>
      </c>
      <c r="AA135" s="39"/>
      <c r="AB135" s="39">
        <f>'13c-beta'!O137/'13c-beta'!Q137</f>
        <v>0.99979157390126272</v>
      </c>
      <c r="AC135" s="39">
        <f>'13c-beta'!Q137/'13c-beta'!L137</f>
        <v>0.99890223244281684</v>
      </c>
      <c r="AD135" s="39">
        <f t="shared" si="52"/>
        <v>1.0069756139397925</v>
      </c>
      <c r="AE135" s="39">
        <f t="shared" si="53"/>
        <v>0.99746207368541107</v>
      </c>
      <c r="AF135" s="39">
        <f t="shared" si="54"/>
        <v>1.003108246834721</v>
      </c>
      <c r="AG135" s="39">
        <f>'13c-beta'!R137/'13c-beta'!S137</f>
        <v>1.0083482859571253</v>
      </c>
      <c r="AH135" s="39">
        <f>'13c-beta'!S137/'13c-beta'!E137</f>
        <v>0.97928419495052255</v>
      </c>
      <c r="AI135" s="39">
        <f>'13c-beta'!R137/'13c-beta'!E137</f>
        <v>0.9874595394432627</v>
      </c>
      <c r="AK135" s="75">
        <f t="shared" si="55"/>
        <v>8.4171667138914366</v>
      </c>
      <c r="AL135" s="75">
        <f t="shared" si="56"/>
        <v>-2.5411523089580217</v>
      </c>
      <c r="AM135" s="75">
        <f t="shared" si="57"/>
        <v>5.8760144049333043</v>
      </c>
      <c r="AN135" s="75">
        <f t="shared" si="58"/>
        <v>-21.556870158063319</v>
      </c>
      <c r="AO135" s="44"/>
      <c r="AP135" s="75">
        <f t="shared" si="59"/>
        <v>-0.20844782247517907</v>
      </c>
      <c r="AQ135" s="75">
        <f t="shared" si="70"/>
        <v>-1.0983705453222332</v>
      </c>
      <c r="AR135" s="75">
        <f t="shared" si="71"/>
        <v>6.9513968988032877</v>
      </c>
      <c r="AS135" s="75">
        <f t="shared" si="72"/>
        <v>-2.5411523089580217</v>
      </c>
      <c r="AT135" s="75">
        <f t="shared" si="73"/>
        <v>3.1034262220478386</v>
      </c>
      <c r="AU135" s="75">
        <f t="shared" si="74"/>
        <v>8.3136317531346027</v>
      </c>
      <c r="AV135" s="75">
        <f t="shared" si="75"/>
        <v>-20.933387515082625</v>
      </c>
      <c r="AW135" s="75">
        <f t="shared" si="76"/>
        <v>-12.619755761948102</v>
      </c>
    </row>
    <row r="136" spans="1:49" x14ac:dyDescent="0.2">
      <c r="A136" s="43">
        <f>'13c-beta'!A138</f>
        <v>266</v>
      </c>
      <c r="C136" s="39">
        <f>'13c-beta'!E138/'13c-beta'!H138</f>
        <v>1.0096591280628497</v>
      </c>
      <c r="D136" s="39">
        <f>'13c-beta'!H138/'13c-beta'!I138</f>
        <v>1.0033931031897043</v>
      </c>
      <c r="E136" s="39">
        <f>'13c-beta'!I138/'13c-beta'!J138</f>
        <v>0.99868946989057072</v>
      </c>
      <c r="F136" s="39">
        <f>'13c-beta'!J138/'13c-beta'!K138</f>
        <v>1.0077448446314361</v>
      </c>
      <c r="G136" s="39">
        <f>'13c-beta'!K138/'13c-beta'!L138</f>
        <v>1.0035120935296067</v>
      </c>
      <c r="H136" s="39">
        <f>'13c-beta'!L138/'13c-beta'!M138</f>
        <v>1.0069298814199106</v>
      </c>
      <c r="I136" s="39">
        <f>'13c-beta'!M138/'13c-beta'!F138</f>
        <v>0.99746137390064182</v>
      </c>
      <c r="J136" s="39">
        <f>'13c-beta'!E138/'13c-beta'!F138</f>
        <v>1.027649156168291</v>
      </c>
      <c r="L136" s="75">
        <f t="shared" si="60"/>
        <v>9.6127769207737011</v>
      </c>
      <c r="M136" s="75">
        <f t="shared" si="61"/>
        <v>3.3873596037956948</v>
      </c>
      <c r="N136" s="75">
        <f t="shared" si="62"/>
        <v>-1.3113896050251077</v>
      </c>
      <c r="O136" s="75">
        <f t="shared" si="63"/>
        <v>7.7150072803321983</v>
      </c>
      <c r="P136" s="75">
        <f t="shared" si="64"/>
        <v>3.5059405315209449</v>
      </c>
      <c r="Q136" s="75">
        <f t="shared" si="65"/>
        <v>6.9059801501076103</v>
      </c>
      <c r="R136" s="75">
        <f t="shared" si="66"/>
        <v>-2.5418538744943726</v>
      </c>
      <c r="S136" s="75">
        <f t="shared" si="67"/>
        <v>27.273821007010863</v>
      </c>
      <c r="U136" s="44">
        <f>'13c-beta'!Y138</f>
        <v>27.933066557072035</v>
      </c>
      <c r="W136" s="39">
        <f>'13c-beta'!N138/'13c-beta'!M138</f>
        <v>1.0084073664544173</v>
      </c>
      <c r="X136" s="39">
        <f t="shared" si="68"/>
        <v>0.99746137390064182</v>
      </c>
      <c r="Y136" s="39">
        <f t="shared" si="69"/>
        <v>1.0058473971951511</v>
      </c>
      <c r="Z136" s="39">
        <f>'13c-beta'!N138/'13c-beta'!E138</f>
        <v>0.9787848227750896</v>
      </c>
      <c r="AA136" s="39"/>
      <c r="AB136" s="39">
        <f>'13c-beta'!O138/'13c-beta'!Q138</f>
        <v>0.99979150871872646</v>
      </c>
      <c r="AC136" s="39">
        <f>'13c-beta'!Q138/'13c-beta'!L138</f>
        <v>0.99891134567141571</v>
      </c>
      <c r="AD136" s="39">
        <f t="shared" si="52"/>
        <v>1.0069298814199106</v>
      </c>
      <c r="AE136" s="39">
        <f t="shared" si="53"/>
        <v>0.99746137390064182</v>
      </c>
      <c r="AF136" s="39">
        <f t="shared" si="54"/>
        <v>1.0030710720228191</v>
      </c>
      <c r="AG136" s="39">
        <f>'13c-beta'!R138/'13c-beta'!S138</f>
        <v>1.0083041256105278</v>
      </c>
      <c r="AH136" s="39">
        <f>'13c-beta'!S138/'13c-beta'!E138</f>
        <v>0.97934920385259483</v>
      </c>
      <c r="AI136" s="39">
        <f>'13c-beta'!R138/'13c-beta'!E138</f>
        <v>0.98748184265795724</v>
      </c>
      <c r="AK136" s="75">
        <f t="shared" si="55"/>
        <v>8.372221396593126</v>
      </c>
      <c r="AL136" s="75">
        <f t="shared" si="56"/>
        <v>-2.5418538744943726</v>
      </c>
      <c r="AM136" s="75">
        <f t="shared" si="57"/>
        <v>5.8303675220988218</v>
      </c>
      <c r="AN136" s="75">
        <f t="shared" si="58"/>
        <v>-21.443453484912105</v>
      </c>
      <c r="AO136" s="44"/>
      <c r="AP136" s="75">
        <f t="shared" si="59"/>
        <v>-0.2085130186021357</v>
      </c>
      <c r="AQ136" s="75">
        <f t="shared" si="70"/>
        <v>-1.0892473431388421</v>
      </c>
      <c r="AR136" s="75">
        <f t="shared" si="71"/>
        <v>6.9059801501076103</v>
      </c>
      <c r="AS136" s="75">
        <f t="shared" si="72"/>
        <v>-2.5418538744943726</v>
      </c>
      <c r="AT136" s="75">
        <f t="shared" si="73"/>
        <v>3.0663659138722634</v>
      </c>
      <c r="AU136" s="75">
        <f t="shared" si="74"/>
        <v>8.2698360584960628</v>
      </c>
      <c r="AV136" s="75">
        <f t="shared" si="75"/>
        <v>-20.867005616217956</v>
      </c>
      <c r="AW136" s="75">
        <f t="shared" si="76"/>
        <v>-12.59716955772187</v>
      </c>
    </row>
    <row r="137" spans="1:49" x14ac:dyDescent="0.2">
      <c r="A137" s="43">
        <f>'13c-beta'!A139</f>
        <v>268</v>
      </c>
      <c r="C137" s="39">
        <f>'13c-beta'!E139/'13c-beta'!H139</f>
        <v>1.0096257184243727</v>
      </c>
      <c r="D137" s="39">
        <f>'13c-beta'!H139/'13c-beta'!I139</f>
        <v>1.0033756856861551</v>
      </c>
      <c r="E137" s="39">
        <f>'13c-beta'!I139/'13c-beta'!J139</f>
        <v>0.99869830686245131</v>
      </c>
      <c r="F137" s="39">
        <f>'13c-beta'!J139/'13c-beta'!K139</f>
        <v>1.0077004378680356</v>
      </c>
      <c r="G137" s="39">
        <f>'13c-beta'!K139/'13c-beta'!L139</f>
        <v>1.0034753458774066</v>
      </c>
      <c r="H137" s="39">
        <f>'13c-beta'!L139/'13c-beta'!M139</f>
        <v>1.0068841236091115</v>
      </c>
      <c r="I137" s="39">
        <f>'13c-beta'!M139/'13c-beta'!F139</f>
        <v>0.9974511873852796</v>
      </c>
      <c r="J137" s="39">
        <f>'13c-beta'!E139/'13c-beta'!F139</f>
        <v>1.027466309072061</v>
      </c>
      <c r="L137" s="75">
        <f t="shared" si="60"/>
        <v>9.5796863555290237</v>
      </c>
      <c r="M137" s="75">
        <f t="shared" si="61"/>
        <v>3.3700008491188131</v>
      </c>
      <c r="N137" s="75">
        <f t="shared" si="62"/>
        <v>-1.3025410759778224</v>
      </c>
      <c r="O137" s="75">
        <f t="shared" si="63"/>
        <v>7.6709408263398915</v>
      </c>
      <c r="P137" s="75">
        <f t="shared" si="64"/>
        <v>3.4693208183302739</v>
      </c>
      <c r="Q137" s="75">
        <f t="shared" si="65"/>
        <v>6.8605362206357929</v>
      </c>
      <c r="R137" s="75">
        <f t="shared" si="66"/>
        <v>-2.5520663675730093</v>
      </c>
      <c r="S137" s="75">
        <f t="shared" si="67"/>
        <v>27.095877626402768</v>
      </c>
      <c r="U137" s="44">
        <f>'13c-beta'!Y139</f>
        <v>27.765726041575594</v>
      </c>
      <c r="W137" s="39">
        <f>'13c-beta'!N139/'13c-beta'!M139</f>
        <v>1.0083620171817047</v>
      </c>
      <c r="X137" s="39">
        <f t="shared" si="68"/>
        <v>0.9974511873852796</v>
      </c>
      <c r="Y137" s="39">
        <f t="shared" si="69"/>
        <v>1.0057918913521071</v>
      </c>
      <c r="Z137" s="39">
        <f>'13c-beta'!N139/'13c-beta'!E139</f>
        <v>0.97890498449576535</v>
      </c>
      <c r="AA137" s="39"/>
      <c r="AB137" s="39">
        <f>'13c-beta'!O139/'13c-beta'!Q139</f>
        <v>0.99979144349540716</v>
      </c>
      <c r="AC137" s="39">
        <f>'13c-beta'!Q139/'13c-beta'!L139</f>
        <v>0.99892046476832619</v>
      </c>
      <c r="AD137" s="39">
        <f t="shared" si="52"/>
        <v>1.0068841236091115</v>
      </c>
      <c r="AE137" s="39">
        <f t="shared" si="53"/>
        <v>0.9974511873852796</v>
      </c>
      <c r="AF137" s="39">
        <f t="shared" si="54"/>
        <v>1.0030243373562731</v>
      </c>
      <c r="AG137" s="39">
        <f>'13c-beta'!R139/'13c-beta'!S139</f>
        <v>1.0082409533800196</v>
      </c>
      <c r="AH137" s="39">
        <f>'13c-beta'!S139/'13c-beta'!E139</f>
        <v>0.97943259128985982</v>
      </c>
      <c r="AI137" s="39">
        <f>'13c-beta'!R139/'13c-beta'!E139</f>
        <v>0.98750404961355132</v>
      </c>
      <c r="AK137" s="75">
        <f t="shared" si="55"/>
        <v>8.3272492018660476</v>
      </c>
      <c r="AL137" s="75">
        <f t="shared" si="56"/>
        <v>-2.5520663675730093</v>
      </c>
      <c r="AM137" s="75">
        <f t="shared" si="57"/>
        <v>5.7751828342930818</v>
      </c>
      <c r="AN137" s="75">
        <f t="shared" si="58"/>
        <v>-21.320694792109631</v>
      </c>
      <c r="AO137" s="44"/>
      <c r="AP137" s="75">
        <f t="shared" si="59"/>
        <v>-0.20857825552489384</v>
      </c>
      <c r="AQ137" s="75">
        <f t="shared" si="70"/>
        <v>-1.0801183495339821</v>
      </c>
      <c r="AR137" s="75">
        <f t="shared" si="71"/>
        <v>6.8605362206357929</v>
      </c>
      <c r="AS137" s="75">
        <f t="shared" si="72"/>
        <v>-2.5520663675730093</v>
      </c>
      <c r="AT137" s="75">
        <f t="shared" si="73"/>
        <v>3.0197732480040407</v>
      </c>
      <c r="AU137" s="75">
        <f t="shared" si="74"/>
        <v>8.2071821350236327</v>
      </c>
      <c r="AV137" s="75">
        <f t="shared" si="75"/>
        <v>-20.781863475809917</v>
      </c>
      <c r="AW137" s="75">
        <f t="shared" si="76"/>
        <v>-12.574681340786336</v>
      </c>
    </row>
    <row r="138" spans="1:49" x14ac:dyDescent="0.2">
      <c r="A138" s="43">
        <f>'13c-beta'!A140</f>
        <v>270</v>
      </c>
      <c r="C138" s="39">
        <f>'13c-beta'!E140/'13c-beta'!H140</f>
        <v>1.0096015407340926</v>
      </c>
      <c r="D138" s="39">
        <f>'13c-beta'!H140/'13c-beta'!I140</f>
        <v>1.0033676350571747</v>
      </c>
      <c r="E138" s="39">
        <f>'13c-beta'!I140/'13c-beta'!J140</f>
        <v>0.99870715095417884</v>
      </c>
      <c r="F138" s="39">
        <f>'13c-beta'!J140/'13c-beta'!K140</f>
        <v>1.0076464868640909</v>
      </c>
      <c r="G138" s="39">
        <f>'13c-beta'!K140/'13c-beta'!L140</f>
        <v>1.003438541982419</v>
      </c>
      <c r="H138" s="39">
        <f>'13c-beta'!L140/'13c-beta'!M140</f>
        <v>1.006838275266807</v>
      </c>
      <c r="I138" s="39">
        <f>'13c-beta'!M140/'13c-beta'!F140</f>
        <v>0.99745050847135153</v>
      </c>
      <c r="J138" s="39">
        <f>'13c-beta'!E140/'13c-beta'!F140</f>
        <v>1.0273023906239596</v>
      </c>
      <c r="L138" s="75">
        <f t="shared" si="60"/>
        <v>9.5557388873363625</v>
      </c>
      <c r="M138" s="75">
        <f t="shared" si="61"/>
        <v>3.3619772729123549</v>
      </c>
      <c r="N138" s="75">
        <f t="shared" si="62"/>
        <v>-1.2936854961625479</v>
      </c>
      <c r="O138" s="75">
        <f t="shared" si="63"/>
        <v>7.617400660827351</v>
      </c>
      <c r="P138" s="75">
        <f t="shared" si="64"/>
        <v>3.4326437140316064</v>
      </c>
      <c r="Q138" s="75">
        <f t="shared" si="65"/>
        <v>6.8150003092927065</v>
      </c>
      <c r="R138" s="75">
        <f t="shared" si="66"/>
        <v>-2.552747016578909</v>
      </c>
      <c r="S138" s="75">
        <f t="shared" si="67"/>
        <v>26.936328331658828</v>
      </c>
      <c r="U138" s="44">
        <f>'13c-beta'!Y140</f>
        <v>27.599882659970493</v>
      </c>
      <c r="W138" s="39">
        <f>'13c-beta'!N140/'13c-beta'!M140</f>
        <v>1.008307026160933</v>
      </c>
      <c r="X138" s="39">
        <f t="shared" si="68"/>
        <v>0.99745050847135153</v>
      </c>
      <c r="Y138" s="39">
        <f t="shared" si="69"/>
        <v>1.005736355939459</v>
      </c>
      <c r="Z138" s="39">
        <f>'13c-beta'!N140/'13c-beta'!E140</f>
        <v>0.97900712109566723</v>
      </c>
      <c r="AA138" s="39"/>
      <c r="AB138" s="39">
        <f>'13c-beta'!O140/'13c-beta'!Q140</f>
        <v>0.99979138020956793</v>
      </c>
      <c r="AC138" s="39">
        <f>'13c-beta'!Q140/'13c-beta'!L140</f>
        <v>0.9989295998787513</v>
      </c>
      <c r="AD138" s="39">
        <f t="shared" si="52"/>
        <v>1.006838275266807</v>
      </c>
      <c r="AE138" s="39">
        <f t="shared" si="53"/>
        <v>0.99745050847135153</v>
      </c>
      <c r="AF138" s="39">
        <f t="shared" si="54"/>
        <v>1.0029870908208789</v>
      </c>
      <c r="AG138" s="39">
        <f>'13c-beta'!R140/'13c-beta'!S140</f>
        <v>1.0081966438194281</v>
      </c>
      <c r="AH138" s="39">
        <f>'13c-beta'!S140/'13c-beta'!E140</f>
        <v>0.97949791182435242</v>
      </c>
      <c r="AI138" s="39">
        <f>'13c-beta'!R140/'13c-beta'!E140</f>
        <v>0.98752650732945013</v>
      </c>
      <c r="AK138" s="75">
        <f t="shared" si="55"/>
        <v>8.2727127165990879</v>
      </c>
      <c r="AL138" s="75">
        <f t="shared" si="56"/>
        <v>-2.552747016578909</v>
      </c>
      <c r="AM138" s="75">
        <f t="shared" si="57"/>
        <v>5.7199657000201531</v>
      </c>
      <c r="AN138" s="75">
        <f t="shared" si="58"/>
        <v>-21.216362631638439</v>
      </c>
      <c r="AO138" s="44"/>
      <c r="AP138" s="75">
        <f t="shared" si="59"/>
        <v>-0.20864155456755965</v>
      </c>
      <c r="AQ138" s="75">
        <f t="shared" si="70"/>
        <v>-1.0709734085928968</v>
      </c>
      <c r="AR138" s="75">
        <f t="shared" si="71"/>
        <v>6.8150003092927065</v>
      </c>
      <c r="AS138" s="75">
        <f t="shared" si="72"/>
        <v>-2.552747016578909</v>
      </c>
      <c r="AT138" s="75">
        <f t="shared" si="73"/>
        <v>2.9826383295531622</v>
      </c>
      <c r="AU138" s="75">
        <f t="shared" si="74"/>
        <v>8.1632337771273029</v>
      </c>
      <c r="AV138" s="75">
        <f t="shared" si="75"/>
        <v>-20.715173478984642</v>
      </c>
      <c r="AW138" s="75">
        <f t="shared" si="76"/>
        <v>-12.551939701857423</v>
      </c>
    </row>
    <row r="139" spans="1:49" x14ac:dyDescent="0.2">
      <c r="A139" s="43">
        <f>'13c-beta'!A141</f>
        <v>272</v>
      </c>
      <c r="C139" s="39">
        <f>'13c-beta'!E141/'13c-beta'!H141</f>
        <v>1.0095679907219484</v>
      </c>
      <c r="D139" s="39">
        <f>'13c-beta'!H141/'13c-beta'!I141</f>
        <v>1.0033595780820377</v>
      </c>
      <c r="E139" s="39">
        <f>'13c-beta'!I141/'13c-beta'!J141</f>
        <v>0.99870664204912873</v>
      </c>
      <c r="F139" s="39">
        <f>'13c-beta'!J141/'13c-beta'!K141</f>
        <v>1.0076114568479504</v>
      </c>
      <c r="G139" s="39">
        <f>'13c-beta'!K141/'13c-beta'!L141</f>
        <v>1.0033922395413843</v>
      </c>
      <c r="H139" s="39">
        <f>'13c-beta'!L141/'13c-beta'!M141</f>
        <v>1.0067924024307642</v>
      </c>
      <c r="I139" s="39">
        <f>'13c-beta'!M141/'13c-beta'!F141</f>
        <v>0.99744982919564951</v>
      </c>
      <c r="J139" s="39">
        <f>'13c-beta'!E141/'13c-beta'!F141</f>
        <v>1.0271288692656841</v>
      </c>
      <c r="L139" s="75">
        <f t="shared" si="60"/>
        <v>9.5225073912934164</v>
      </c>
      <c r="M139" s="75">
        <f t="shared" si="61"/>
        <v>3.3539473074199351</v>
      </c>
      <c r="N139" s="75">
        <f t="shared" si="62"/>
        <v>-1.2941950601315995</v>
      </c>
      <c r="O139" s="75">
        <f t="shared" si="63"/>
        <v>7.582635864337357</v>
      </c>
      <c r="P139" s="75">
        <f t="shared" si="64"/>
        <v>3.3864988756434791</v>
      </c>
      <c r="Q139" s="75">
        <f t="shared" si="65"/>
        <v>6.7694379958467916</v>
      </c>
      <c r="R139" s="75">
        <f t="shared" si="66"/>
        <v>-2.5534280287469802</v>
      </c>
      <c r="S139" s="75">
        <f t="shared" si="67"/>
        <v>26.767404345662467</v>
      </c>
      <c r="U139" s="44">
        <f>'13c-beta'!Y141</f>
        <v>27.435518620450924</v>
      </c>
      <c r="W139" s="39">
        <f>'13c-beta'!N141/'13c-beta'!M141</f>
        <v>1.0082520057620943</v>
      </c>
      <c r="X139" s="39">
        <f t="shared" si="68"/>
        <v>0.99744982919564951</v>
      </c>
      <c r="Y139" s="39">
        <f t="shared" si="69"/>
        <v>1.0056807909335719</v>
      </c>
      <c r="Z139" s="39">
        <f>'13c-beta'!N141/'13c-beta'!E141</f>
        <v>0.97911841544533174</v>
      </c>
      <c r="AA139" s="39"/>
      <c r="AB139" s="39">
        <f>'13c-beta'!O141/'13c-beta'!Q141</f>
        <v>0.99979131688530953</v>
      </c>
      <c r="AC139" s="39">
        <f>'13c-beta'!Q141/'13c-beta'!L141</f>
        <v>0.99893874070213673</v>
      </c>
      <c r="AD139" s="39">
        <f t="shared" si="52"/>
        <v>1.0067924024307642</v>
      </c>
      <c r="AE139" s="39">
        <f t="shared" si="53"/>
        <v>0.99744982919564951</v>
      </c>
      <c r="AF139" s="39">
        <f t="shared" si="54"/>
        <v>1.0029498244378678</v>
      </c>
      <c r="AG139" s="39">
        <f>'13c-beta'!R141/'13c-beta'!S141</f>
        <v>1.0081333106357222</v>
      </c>
      <c r="AH139" s="39">
        <f>'13c-beta'!S141/'13c-beta'!E141</f>
        <v>0.97958162717014685</v>
      </c>
      <c r="AI139" s="39">
        <f>'13c-beta'!R141/'13c-beta'!E141</f>
        <v>0.98754886883696791</v>
      </c>
      <c r="AK139" s="75">
        <f t="shared" si="55"/>
        <v>8.2181441193188576</v>
      </c>
      <c r="AL139" s="75">
        <f t="shared" si="56"/>
        <v>-2.5534280287469802</v>
      </c>
      <c r="AM139" s="75">
        <f t="shared" si="57"/>
        <v>5.6647160905717895</v>
      </c>
      <c r="AN139" s="75">
        <f t="shared" si="58"/>
        <v>-21.102688255090598</v>
      </c>
      <c r="AO139" s="44"/>
      <c r="AP139" s="75">
        <f t="shared" si="59"/>
        <v>-0.20870489204140807</v>
      </c>
      <c r="AQ139" s="75">
        <f t="shared" si="70"/>
        <v>-1.0618228322512746</v>
      </c>
      <c r="AR139" s="75">
        <f t="shared" si="71"/>
        <v>6.7694379958467916</v>
      </c>
      <c r="AS139" s="75">
        <f t="shared" si="72"/>
        <v>-2.5534280287469802</v>
      </c>
      <c r="AT139" s="75">
        <f t="shared" si="73"/>
        <v>2.9454822428070062</v>
      </c>
      <c r="AU139" s="75">
        <f t="shared" si="74"/>
        <v>8.1004135193745732</v>
      </c>
      <c r="AV139" s="75">
        <f t="shared" si="75"/>
        <v>-20.62970952085627</v>
      </c>
      <c r="AW139" s="75">
        <f t="shared" si="76"/>
        <v>-12.529296001481658</v>
      </c>
    </row>
    <row r="140" spans="1:49" x14ac:dyDescent="0.2">
      <c r="A140" s="43">
        <f>'13c-beta'!A142</f>
        <v>274</v>
      </c>
      <c r="C140" s="39">
        <f>'13c-beta'!E142/'13c-beta'!H142</f>
        <v>1.0095531269882856</v>
      </c>
      <c r="D140" s="39">
        <f>'13c-beta'!H142/'13c-beta'!I142</f>
        <v>1.0033420953811492</v>
      </c>
      <c r="E140" s="39">
        <f>'13c-beta'!I142/'13c-beta'!J142</f>
        <v>0.99871550859296609</v>
      </c>
      <c r="F140" s="39">
        <f>'13c-beta'!J142/'13c-beta'!K142</f>
        <v>1.0075668833131803</v>
      </c>
      <c r="G140" s="39">
        <f>'13c-beta'!K142/'13c-beta'!L142</f>
        <v>1.0033553866277416</v>
      </c>
      <c r="H140" s="39">
        <f>'13c-beta'!L142/'13c-beta'!M142</f>
        <v>1.0067465050813493</v>
      </c>
      <c r="I140" s="39">
        <f>'13c-beta'!M142/'13c-beta'!F142</f>
        <v>0.9974396558288281</v>
      </c>
      <c r="J140" s="39">
        <f>'13c-beta'!E142/'13c-beta'!F142</f>
        <v>1.0269645168659103</v>
      </c>
      <c r="L140" s="75">
        <f t="shared" si="60"/>
        <v>9.5077844174879633</v>
      </c>
      <c r="M140" s="75">
        <f t="shared" si="61"/>
        <v>3.3365229925652038</v>
      </c>
      <c r="N140" s="75">
        <f t="shared" si="62"/>
        <v>-1.2853170732377741</v>
      </c>
      <c r="O140" s="75">
        <f t="shared" si="63"/>
        <v>7.5383980577978535</v>
      </c>
      <c r="P140" s="75">
        <f t="shared" si="64"/>
        <v>3.3497698787668329</v>
      </c>
      <c r="Q140" s="75">
        <f t="shared" si="65"/>
        <v>6.7238492572815103</v>
      </c>
      <c r="R140" s="75">
        <f t="shared" si="66"/>
        <v>-2.5636274577357718</v>
      </c>
      <c r="S140" s="75">
        <f t="shared" si="67"/>
        <v>26.607380072925668</v>
      </c>
      <c r="U140" s="44">
        <f>'13c-beta'!Y142</f>
        <v>27.272616397613362</v>
      </c>
      <c r="W140" s="39">
        <f>'13c-beta'!N142/'13c-beta'!M142</f>
        <v>1.0082064984016414</v>
      </c>
      <c r="X140" s="39">
        <f t="shared" si="68"/>
        <v>0.9974396558288281</v>
      </c>
      <c r="Y140" s="39">
        <f t="shared" si="69"/>
        <v>1.0056251427701213</v>
      </c>
      <c r="Z140" s="39">
        <f>'13c-beta'!N142/'13c-beta'!E142</f>
        <v>0.97922092365867464</v>
      </c>
      <c r="AA140" s="39"/>
      <c r="AB140" s="39">
        <f>'13c-beta'!O142/'13c-beta'!Q142</f>
        <v>0.9997912535225969</v>
      </c>
      <c r="AC140" s="39">
        <f>'13c-beta'!Q142/'13c-beta'!L142</f>
        <v>0.99894788724384354</v>
      </c>
      <c r="AD140" s="39">
        <f t="shared" si="52"/>
        <v>1.0067465050813493</v>
      </c>
      <c r="AE140" s="39">
        <f t="shared" si="53"/>
        <v>0.9974396558288281</v>
      </c>
      <c r="AF140" s="39">
        <f t="shared" si="54"/>
        <v>1.0029029924617374</v>
      </c>
      <c r="AG140" s="39">
        <f>'13c-beta'!R142/'13c-beta'!S142</f>
        <v>1.008088930936613</v>
      </c>
      <c r="AH140" s="39">
        <f>'13c-beta'!S142/'13c-beta'!E142</f>
        <v>0.9796379880812256</v>
      </c>
      <c r="AI140" s="39">
        <f>'13c-beta'!R142/'13c-beta'!E142</f>
        <v>0.98756221210969719</v>
      </c>
      <c r="AK140" s="75">
        <f t="shared" si="55"/>
        <v>8.1730081937676076</v>
      </c>
      <c r="AL140" s="75">
        <f t="shared" si="56"/>
        <v>-2.5636274577357718</v>
      </c>
      <c r="AM140" s="75">
        <f t="shared" si="57"/>
        <v>5.609380736031933</v>
      </c>
      <c r="AN140" s="75">
        <f t="shared" si="58"/>
        <v>-20.997999336893798</v>
      </c>
      <c r="AO140" s="44"/>
      <c r="AP140" s="75">
        <f t="shared" si="59"/>
        <v>-0.20876826798153678</v>
      </c>
      <c r="AQ140" s="75">
        <f t="shared" si="70"/>
        <v>-1.0526666152978899</v>
      </c>
      <c r="AR140" s="75">
        <f t="shared" si="71"/>
        <v>6.7238492572815103</v>
      </c>
      <c r="AS140" s="75">
        <f t="shared" si="72"/>
        <v>-2.5636274577357718</v>
      </c>
      <c r="AT140" s="75">
        <f t="shared" si="73"/>
        <v>2.8987869162662285</v>
      </c>
      <c r="AU140" s="75">
        <f t="shared" si="74"/>
        <v>8.0563908930972676</v>
      </c>
      <c r="AV140" s="75">
        <f t="shared" si="75"/>
        <v>-20.572175479592541</v>
      </c>
      <c r="AW140" s="75">
        <f t="shared" si="76"/>
        <v>-12.515784586495226</v>
      </c>
    </row>
    <row r="141" spans="1:49" x14ac:dyDescent="0.2">
      <c r="A141" s="43">
        <f>'13c-beta'!A143</f>
        <v>276</v>
      </c>
      <c r="C141" s="39">
        <f>'13c-beta'!E143/'13c-beta'!H143</f>
        <v>1.0095194413763409</v>
      </c>
      <c r="D141" s="39">
        <f>'13c-beta'!H143/'13c-beta'!I143</f>
        <v>1.0033339907399583</v>
      </c>
      <c r="E141" s="39">
        <f>'13c-beta'!I143/'13c-beta'!J143</f>
        <v>0.99872438212259063</v>
      </c>
      <c r="F141" s="39">
        <f>'13c-beta'!J143/'13c-beta'!K143</f>
        <v>1.0075127575127574</v>
      </c>
      <c r="G141" s="39">
        <f>'13c-beta'!K143/'13c-beta'!L143</f>
        <v>1.0033184791883949</v>
      </c>
      <c r="H141" s="39">
        <f>'13c-beta'!L143/'13c-beta'!M143</f>
        <v>1.0067101281892197</v>
      </c>
      <c r="I141" s="39">
        <f>'13c-beta'!M143/'13c-beta'!F143</f>
        <v>0.99743897330439102</v>
      </c>
      <c r="J141" s="39">
        <f>'13c-beta'!E143/'13c-beta'!F143</f>
        <v>1.026800335123196</v>
      </c>
      <c r="L141" s="75">
        <f t="shared" si="60"/>
        <v>9.4744170066522706</v>
      </c>
      <c r="M141" s="75">
        <f t="shared" si="61"/>
        <v>3.3284453150098372</v>
      </c>
      <c r="N141" s="75">
        <f t="shared" si="62"/>
        <v>-1.276432170452128</v>
      </c>
      <c r="O141" s="75">
        <f t="shared" si="63"/>
        <v>7.4846773022114403</v>
      </c>
      <c r="P141" s="75">
        <f t="shared" si="64"/>
        <v>3.3129851874628962</v>
      </c>
      <c r="Q141" s="75">
        <f t="shared" si="65"/>
        <v>6.6877154846116484</v>
      </c>
      <c r="R141" s="75">
        <f t="shared" si="66"/>
        <v>-2.5643117343901118</v>
      </c>
      <c r="S141" s="75">
        <f t="shared" si="67"/>
        <v>26.447496391105915</v>
      </c>
      <c r="U141" s="44">
        <f>'13c-beta'!Y143</f>
        <v>27.111158727541145</v>
      </c>
      <c r="W141" s="39">
        <f>'13c-beta'!N143/'13c-beta'!M143</f>
        <v>1.0081609667166187</v>
      </c>
      <c r="X141" s="39">
        <f t="shared" si="68"/>
        <v>0.99743897330439102</v>
      </c>
      <c r="Y141" s="39">
        <f t="shared" si="69"/>
        <v>1.0055790395673865</v>
      </c>
      <c r="Z141" s="39">
        <f>'13c-beta'!N143/'13c-beta'!E143</f>
        <v>0.97933259775060022</v>
      </c>
      <c r="AA141" s="39"/>
      <c r="AB141" s="39">
        <f>'13c-beta'!O143/'13c-beta'!Q143</f>
        <v>0.99979119210326495</v>
      </c>
      <c r="AC141" s="39">
        <f>'13c-beta'!Q143/'13c-beta'!L143</f>
        <v>0.99895704939793317</v>
      </c>
      <c r="AD141" s="39">
        <f t="shared" si="52"/>
        <v>1.0067101281892197</v>
      </c>
      <c r="AE141" s="39">
        <f t="shared" si="53"/>
        <v>0.99743897330439102</v>
      </c>
      <c r="AF141" s="39">
        <f t="shared" si="54"/>
        <v>1.0028752046917249</v>
      </c>
      <c r="AG141" s="39">
        <f>'13c-beta'!R143/'13c-beta'!S143</f>
        <v>1.0080349030890368</v>
      </c>
      <c r="AH141" s="39">
        <f>'13c-beta'!S143/'13c-beta'!E143</f>
        <v>0.97972202390334806</v>
      </c>
      <c r="AI141" s="39">
        <f>'13c-beta'!R143/'13c-beta'!E143</f>
        <v>0.98759399541960657</v>
      </c>
      <c r="AK141" s="75">
        <f t="shared" si="55"/>
        <v>8.1278461032080696</v>
      </c>
      <c r="AL141" s="75">
        <f t="shared" si="56"/>
        <v>-2.5643117343901118</v>
      </c>
      <c r="AM141" s="75">
        <f t="shared" si="57"/>
        <v>5.5635343688179537</v>
      </c>
      <c r="AN141" s="75">
        <f t="shared" si="58"/>
        <v>-20.883962022288014</v>
      </c>
      <c r="AO141" s="44"/>
      <c r="AP141" s="75">
        <f t="shared" si="59"/>
        <v>-0.20882970013912353</v>
      </c>
      <c r="AQ141" s="75">
        <f t="shared" si="70"/>
        <v>-1.0434948534971491</v>
      </c>
      <c r="AR141" s="75">
        <f t="shared" si="71"/>
        <v>6.6877154846116484</v>
      </c>
      <c r="AS141" s="75">
        <f t="shared" si="72"/>
        <v>-2.5643117343901118</v>
      </c>
      <c r="AT141" s="75">
        <f t="shared" si="73"/>
        <v>2.8710791965853901</v>
      </c>
      <c r="AU141" s="75">
        <f t="shared" si="74"/>
        <v>8.0027951301016014</v>
      </c>
      <c r="AV141" s="75">
        <f t="shared" si="75"/>
        <v>-20.486396631744284</v>
      </c>
      <c r="AW141" s="75">
        <f t="shared" si="76"/>
        <v>-12.483601501642525</v>
      </c>
    </row>
    <row r="142" spans="1:49" x14ac:dyDescent="0.2">
      <c r="A142" s="43">
        <f>'13c-beta'!A144</f>
        <v>278</v>
      </c>
      <c r="C142" s="39">
        <f>'13c-beta'!E144/'13c-beta'!H144</f>
        <v>1.0094950932654132</v>
      </c>
      <c r="D142" s="39">
        <f>'13c-beta'!H144/'13c-beta'!I144</f>
        <v>1.0033164535555577</v>
      </c>
      <c r="E142" s="39">
        <f>'13c-beta'!I144/'13c-beta'!J144</f>
        <v>0.99873327453224992</v>
      </c>
      <c r="F142" s="39">
        <f>'13c-beta'!J144/'13c-beta'!K144</f>
        <v>1.0074775720106255</v>
      </c>
      <c r="G142" s="39">
        <f>'13c-beta'!K144/'13c-beta'!L144</f>
        <v>1.003272065099869</v>
      </c>
      <c r="H142" s="39">
        <f>'13c-beta'!L144/'13c-beta'!M144</f>
        <v>1.0066641206797784</v>
      </c>
      <c r="I142" s="39">
        <f>'13c-beta'!M144/'13c-beta'!F144</f>
        <v>0.99743831481111156</v>
      </c>
      <c r="J142" s="39">
        <f>'13c-beta'!E144/'13c-beta'!F144</f>
        <v>1.0266358121684809</v>
      </c>
      <c r="L142" s="75">
        <f t="shared" si="60"/>
        <v>9.4502981996688789</v>
      </c>
      <c r="M142" s="75">
        <f t="shared" si="61"/>
        <v>3.3109662523749135</v>
      </c>
      <c r="N142" s="75">
        <f t="shared" si="62"/>
        <v>-1.2675284426261877</v>
      </c>
      <c r="O142" s="75">
        <f t="shared" si="63"/>
        <v>7.4497535592833213</v>
      </c>
      <c r="P142" s="75">
        <f t="shared" si="64"/>
        <v>3.2667235436349626</v>
      </c>
      <c r="Q142" s="75">
        <f t="shared" si="65"/>
        <v>6.6420135894223833</v>
      </c>
      <c r="R142" s="75">
        <f t="shared" si="66"/>
        <v>-2.5649719186364135</v>
      </c>
      <c r="S142" s="75">
        <f t="shared" si="67"/>
        <v>26.287254783121977</v>
      </c>
      <c r="U142" s="44">
        <f>'13c-beta'!Y144</f>
        <v>26.951128603000249</v>
      </c>
      <c r="W142" s="39">
        <f>'13c-beta'!N144/'13c-beta'!M144</f>
        <v>1.008115333206034</v>
      </c>
      <c r="X142" s="39">
        <f t="shared" si="68"/>
        <v>0.99743831481111156</v>
      </c>
      <c r="Y142" s="39">
        <f t="shared" si="69"/>
        <v>1.0055328590882688</v>
      </c>
      <c r="Z142" s="39">
        <f>'13c-beta'!N144/'13c-beta'!E144</f>
        <v>0.97944455781681916</v>
      </c>
      <c r="AA142" s="39"/>
      <c r="AB142" s="39">
        <f>'13c-beta'!O144/'13c-beta'!Q144</f>
        <v>0.99980062281634507</v>
      </c>
      <c r="AC142" s="39">
        <f>'13c-beta'!Q144/'13c-beta'!L144</f>
        <v>0.99895673286670827</v>
      </c>
      <c r="AD142" s="39">
        <f t="shared" si="52"/>
        <v>1.0066641206797784</v>
      </c>
      <c r="AE142" s="39">
        <f t="shared" si="53"/>
        <v>0.99743831481111156</v>
      </c>
      <c r="AF142" s="39">
        <f t="shared" si="54"/>
        <v>1.0028378519936385</v>
      </c>
      <c r="AG142" s="39">
        <f>'13c-beta'!R144/'13c-beta'!S144</f>
        <v>1.0079809139708598</v>
      </c>
      <c r="AH142" s="39">
        <f>'13c-beta'!S144/'13c-beta'!E144</f>
        <v>0.97978776691464298</v>
      </c>
      <c r="AI142" s="39">
        <f>'13c-beta'!R144/'13c-beta'!E144</f>
        <v>0.98760736879208944</v>
      </c>
      <c r="AK142" s="75">
        <f t="shared" si="55"/>
        <v>8.0825809670813662</v>
      </c>
      <c r="AL142" s="75">
        <f t="shared" si="56"/>
        <v>-2.5649719186364135</v>
      </c>
      <c r="AM142" s="75">
        <f t="shared" si="57"/>
        <v>5.5176090484450526</v>
      </c>
      <c r="AN142" s="75">
        <f t="shared" si="58"/>
        <v>-20.769645734676995</v>
      </c>
      <c r="AO142" s="44"/>
      <c r="AP142" s="75">
        <f t="shared" si="59"/>
        <v>-0.19939706192783288</v>
      </c>
      <c r="AQ142" s="75">
        <f t="shared" si="70"/>
        <v>-1.0438117152433439</v>
      </c>
      <c r="AR142" s="75">
        <f t="shared" si="71"/>
        <v>6.6420135894223833</v>
      </c>
      <c r="AS142" s="75">
        <f t="shared" si="72"/>
        <v>-2.5649719186364135</v>
      </c>
      <c r="AT142" s="75">
        <f t="shared" si="73"/>
        <v>2.8338328936148103</v>
      </c>
      <c r="AU142" s="75">
        <f t="shared" si="74"/>
        <v>7.949234917197475</v>
      </c>
      <c r="AV142" s="75">
        <f t="shared" si="75"/>
        <v>-20.419295143782705</v>
      </c>
      <c r="AW142" s="75">
        <f t="shared" si="76"/>
        <v>-12.470060226585334</v>
      </c>
    </row>
    <row r="143" spans="1:49" x14ac:dyDescent="0.2">
      <c r="A143" s="43">
        <f>'13c-beta'!A145</f>
        <v>280</v>
      </c>
      <c r="C143" s="39">
        <f>'13c-beta'!E145/'13c-beta'!H145</f>
        <v>1.0094707259953162</v>
      </c>
      <c r="D143" s="39">
        <f>'13c-beta'!H145/'13c-beta'!I145</f>
        <v>1.0032989031851802</v>
      </c>
      <c r="E143" s="39">
        <f>'13c-beta'!I145/'13c-beta'!J145</f>
        <v>0.99874217378652608</v>
      </c>
      <c r="F143" s="39">
        <f>'13c-beta'!J145/'13c-beta'!K145</f>
        <v>1.007432834974042</v>
      </c>
      <c r="G143" s="39">
        <f>'13c-beta'!K145/'13c-beta'!L145</f>
        <v>1.0032351099557899</v>
      </c>
      <c r="H143" s="39">
        <f>'13c-beta'!L145/'13c-beta'!M145</f>
        <v>1.0066180894444816</v>
      </c>
      <c r="I143" s="39">
        <f>'13c-beta'!M145/'13c-beta'!F145</f>
        <v>0.99742815503462456</v>
      </c>
      <c r="J143" s="39">
        <f>'13c-beta'!E145/'13c-beta'!F145</f>
        <v>1.0264614270881951</v>
      </c>
      <c r="L143" s="75">
        <f t="shared" si="60"/>
        <v>9.4261598315343154</v>
      </c>
      <c r="M143" s="75">
        <f t="shared" si="61"/>
        <v>3.293473741596582</v>
      </c>
      <c r="N143" s="75">
        <f t="shared" si="62"/>
        <v>-1.2586179408388325</v>
      </c>
      <c r="O143" s="75">
        <f t="shared" si="63"/>
        <v>7.4053475783168761</v>
      </c>
      <c r="P143" s="75">
        <f t="shared" si="64"/>
        <v>3.2298882464153147</v>
      </c>
      <c r="Q143" s="75">
        <f t="shared" si="65"/>
        <v>6.5962860356067026</v>
      </c>
      <c r="R143" s="75">
        <f t="shared" si="66"/>
        <v>-2.5751578399907076</v>
      </c>
      <c r="S143" s="75">
        <f t="shared" si="67"/>
        <v>26.117379652640309</v>
      </c>
      <c r="U143" s="44">
        <f>'13c-beta'!Y145</f>
        <v>26.792509268743299</v>
      </c>
      <c r="W143" s="39">
        <f>'13c-beta'!N145/'13c-beta'!M145</f>
        <v>1.0080601262498448</v>
      </c>
      <c r="X143" s="39">
        <f t="shared" si="68"/>
        <v>0.99742815503462456</v>
      </c>
      <c r="Y143" s="39">
        <f t="shared" si="69"/>
        <v>1.0054675518893534</v>
      </c>
      <c r="Z143" s="39">
        <f>'13c-beta'!N145/'13c-beta'!E145</f>
        <v>0.97954733159491836</v>
      </c>
      <c r="AA143" s="39"/>
      <c r="AB143" s="39">
        <f>'13c-beta'!O145/'13c-beta'!Q145</f>
        <v>0.99980056411863583</v>
      </c>
      <c r="AC143" s="39">
        <f>'13c-beta'!Q145/'13c-beta'!L145</f>
        <v>0.9989659032692636</v>
      </c>
      <c r="AD143" s="39">
        <f t="shared" si="52"/>
        <v>1.0066180894444816</v>
      </c>
      <c r="AE143" s="39">
        <f t="shared" si="53"/>
        <v>0.99742815503462456</v>
      </c>
      <c r="AF143" s="39">
        <f t="shared" si="54"/>
        <v>1.0027909280550185</v>
      </c>
      <c r="AG143" s="39">
        <f>'13c-beta'!R145/'13c-beta'!S145</f>
        <v>1.0079362824483147</v>
      </c>
      <c r="AH143" s="39">
        <f>'13c-beta'!S145/'13c-beta'!E145</f>
        <v>0.97986284462839057</v>
      </c>
      <c r="AI143" s="39">
        <f>'13c-beta'!R145/'13c-beta'!E145</f>
        <v>0.98763931292397067</v>
      </c>
      <c r="AK143" s="75">
        <f t="shared" si="55"/>
        <v>8.0278169276282618</v>
      </c>
      <c r="AL143" s="75">
        <f t="shared" si="56"/>
        <v>-2.5751578399907076</v>
      </c>
      <c r="AM143" s="75">
        <f t="shared" si="57"/>
        <v>5.4526590876376266</v>
      </c>
      <c r="AN143" s="75">
        <f t="shared" si="58"/>
        <v>-20.664720565002764</v>
      </c>
      <c r="AO143" s="44"/>
      <c r="AP143" s="75">
        <f t="shared" si="59"/>
        <v>-0.19945577134412273</v>
      </c>
      <c r="AQ143" s="75">
        <f t="shared" si="70"/>
        <v>-1.0346317776526419</v>
      </c>
      <c r="AR143" s="75">
        <f t="shared" si="71"/>
        <v>6.5962860356067026</v>
      </c>
      <c r="AS143" s="75">
        <f t="shared" si="72"/>
        <v>-2.5751578399907076</v>
      </c>
      <c r="AT143" s="75">
        <f t="shared" si="73"/>
        <v>2.7870406466193614</v>
      </c>
      <c r="AU143" s="75">
        <f t="shared" si="74"/>
        <v>7.9049557943925794</v>
      </c>
      <c r="AV143" s="75">
        <f t="shared" si="75"/>
        <v>-20.342671572884818</v>
      </c>
      <c r="AW143" s="75">
        <f t="shared" si="76"/>
        <v>-12.43771577849213</v>
      </c>
    </row>
    <row r="144" spans="1:49" x14ac:dyDescent="0.2">
      <c r="A144" s="43">
        <f>'13c-beta'!A146</f>
        <v>282</v>
      </c>
      <c r="C144" s="39">
        <f>'13c-beta'!E146/'13c-beta'!H146</f>
        <v>1.0094462510191267</v>
      </c>
      <c r="D144" s="39">
        <f>'13c-beta'!H146/'13c-beta'!I146</f>
        <v>1.0032907417331867</v>
      </c>
      <c r="E144" s="39">
        <f>'13c-beta'!I146/'13c-beta'!J146</f>
        <v>0.99874170133248208</v>
      </c>
      <c r="F144" s="39">
        <f>'13c-beta'!J146/'13c-beta'!K146</f>
        <v>1.007387997578326</v>
      </c>
      <c r="G144" s="39">
        <f>'13c-beta'!K146/'13c-beta'!L146</f>
        <v>1.0032076223736408</v>
      </c>
      <c r="H144" s="39">
        <f>'13c-beta'!L146/'13c-beta'!M146</f>
        <v>1.0065720344649713</v>
      </c>
      <c r="I144" s="39">
        <f>'13c-beta'!M146/'13c-beta'!F146</f>
        <v>0.99742749342581638</v>
      </c>
      <c r="J144" s="39">
        <f>'13c-beta'!E146/'13c-beta'!F146</f>
        <v>1.0263062616715575</v>
      </c>
      <c r="L144" s="75">
        <f t="shared" si="60"/>
        <v>9.401914182536002</v>
      </c>
      <c r="M144" s="75">
        <f t="shared" si="61"/>
        <v>3.2853390918297265</v>
      </c>
      <c r="N144" s="75">
        <f t="shared" si="62"/>
        <v>-1.2590909900082232</v>
      </c>
      <c r="O144" s="75">
        <f t="shared" si="63"/>
        <v>7.3608400022594687</v>
      </c>
      <c r="P144" s="75">
        <f t="shared" si="64"/>
        <v>3.2024889275033748</v>
      </c>
      <c r="Q144" s="75">
        <f t="shared" si="65"/>
        <v>6.5505328015019497</v>
      </c>
      <c r="R144" s="75">
        <f t="shared" si="66"/>
        <v>-2.5758211549615866</v>
      </c>
      <c r="S144" s="75">
        <f t="shared" si="67"/>
        <v>25.966202860660605</v>
      </c>
      <c r="U144" s="44">
        <f>'13c-beta'!Y146</f>
        <v>26.635284216918858</v>
      </c>
      <c r="W144" s="39">
        <f>'13c-beta'!N146/'13c-beta'!M146</f>
        <v>1.0080144431920219</v>
      </c>
      <c r="X144" s="39">
        <f t="shared" si="68"/>
        <v>0.99742749342581638</v>
      </c>
      <c r="Y144" s="39">
        <f t="shared" si="69"/>
        <v>1.0054213194100383</v>
      </c>
      <c r="Z144" s="39">
        <f>'13c-beta'!N146/'13c-beta'!E146</f>
        <v>0.97965038016283412</v>
      </c>
      <c r="AA144" s="39"/>
      <c r="AB144" s="39">
        <f>'13c-beta'!O146/'13c-beta'!Q146</f>
        <v>0.99979100762822171</v>
      </c>
      <c r="AC144" s="39">
        <f>'13c-beta'!Q146/'13c-beta'!L146</f>
        <v>0.99898456924858137</v>
      </c>
      <c r="AD144" s="39">
        <f t="shared" si="52"/>
        <v>1.0065720344649713</v>
      </c>
      <c r="AE144" s="39">
        <f t="shared" si="53"/>
        <v>0.99742749342581638</v>
      </c>
      <c r="AF144" s="39">
        <f t="shared" si="54"/>
        <v>1.0027535348145891</v>
      </c>
      <c r="AG144" s="39">
        <f>'13c-beta'!R146/'13c-beta'!S146</f>
        <v>1.0078821467481409</v>
      </c>
      <c r="AH144" s="39">
        <f>'13c-beta'!S146/'13c-beta'!E146</f>
        <v>0.97992888773359821</v>
      </c>
      <c r="AI144" s="39">
        <f>'13c-beta'!R146/'13c-beta'!E146</f>
        <v>0.98765283102945689</v>
      </c>
      <c r="AK144" s="75">
        <f t="shared" si="55"/>
        <v>7.9824981100378132</v>
      </c>
      <c r="AL144" s="75">
        <f t="shared" si="56"/>
        <v>-2.5758211549615866</v>
      </c>
      <c r="AM144" s="75">
        <f t="shared" si="57"/>
        <v>5.4066769550761249</v>
      </c>
      <c r="AN144" s="75">
        <f t="shared" si="58"/>
        <v>-20.559525905584405</v>
      </c>
      <c r="AO144" s="44"/>
      <c r="AP144" s="75">
        <f t="shared" si="59"/>
        <v>-0.20901421372727802</v>
      </c>
      <c r="AQ144" s="75">
        <f t="shared" si="70"/>
        <v>-1.015946650493522</v>
      </c>
      <c r="AR144" s="75">
        <f t="shared" si="71"/>
        <v>6.5505328015019497</v>
      </c>
      <c r="AS144" s="75">
        <f t="shared" si="72"/>
        <v>-2.5758211549615866</v>
      </c>
      <c r="AT144" s="75">
        <f t="shared" si="73"/>
        <v>2.7497507823196443</v>
      </c>
      <c r="AU144" s="75">
        <f t="shared" si="74"/>
        <v>7.8512449051550428</v>
      </c>
      <c r="AV144" s="75">
        <f t="shared" si="75"/>
        <v>-20.275273487524963</v>
      </c>
      <c r="AW144" s="75">
        <f t="shared" si="76"/>
        <v>-12.424028582369964</v>
      </c>
    </row>
    <row r="145" spans="1:49" x14ac:dyDescent="0.2">
      <c r="A145" s="43">
        <f>'13c-beta'!A147</f>
        <v>284</v>
      </c>
      <c r="C145" s="39">
        <f>'13c-beta'!E147/'13c-beta'!H147</f>
        <v>1.0094217572280346</v>
      </c>
      <c r="D145" s="39">
        <f>'13c-beta'!H147/'13c-beta'!I147</f>
        <v>1.003273137697517</v>
      </c>
      <c r="E145" s="39">
        <f>'13c-beta'!I147/'13c-beta'!J147</f>
        <v>0.99875062234037548</v>
      </c>
      <c r="F145" s="39">
        <f>'13c-beta'!J147/'13c-beta'!K147</f>
        <v>1.0073526628562777</v>
      </c>
      <c r="G145" s="39">
        <f>'13c-beta'!K147/'13c-beta'!L147</f>
        <v>1.0031611023039024</v>
      </c>
      <c r="H145" s="39">
        <f>'13c-beta'!L147/'13c-beta'!M147</f>
        <v>1.0065355105628757</v>
      </c>
      <c r="I145" s="39">
        <f>'13c-beta'!M147/'13c-beta'!F147</f>
        <v>0.99741732583627185</v>
      </c>
      <c r="J145" s="39">
        <f>'13c-beta'!E147/'13c-beta'!F147</f>
        <v>1.026141237015153</v>
      </c>
      <c r="L145" s="75">
        <f t="shared" si="60"/>
        <v>9.3776493063844342</v>
      </c>
      <c r="M145" s="75">
        <f t="shared" si="61"/>
        <v>3.2677926425483963</v>
      </c>
      <c r="N145" s="75">
        <f t="shared" si="62"/>
        <v>-1.2501587825721923</v>
      </c>
      <c r="O145" s="75">
        <f t="shared" si="63"/>
        <v>7.3257638033760752</v>
      </c>
      <c r="P145" s="75">
        <f t="shared" si="64"/>
        <v>3.1561165242910105</v>
      </c>
      <c r="Q145" s="75">
        <f t="shared" si="65"/>
        <v>6.5142467101901884</v>
      </c>
      <c r="R145" s="75">
        <f t="shared" si="66"/>
        <v>-2.586015020114846</v>
      </c>
      <c r="S145" s="75">
        <f t="shared" si="67"/>
        <v>25.805395184103077</v>
      </c>
      <c r="U145" s="44">
        <f>'13c-beta'!Y147</f>
        <v>26.479437182582952</v>
      </c>
      <c r="W145" s="39">
        <f>'13c-beta'!N147/'13c-beta'!M147</f>
        <v>1.0079687365635062</v>
      </c>
      <c r="X145" s="39">
        <f t="shared" si="68"/>
        <v>0.99741732583627185</v>
      </c>
      <c r="Y145" s="39">
        <f t="shared" si="69"/>
        <v>1.0053654817497379</v>
      </c>
      <c r="Z145" s="39">
        <f>'13c-beta'!N147/'13c-beta'!E147</f>
        <v>0.97975351295125046</v>
      </c>
      <c r="AA145" s="39"/>
      <c r="AB145" s="39">
        <f>'13c-beta'!O147/'13c-beta'!Q147</f>
        <v>0.99980044851571703</v>
      </c>
      <c r="AC145" s="39">
        <f>'13c-beta'!Q147/'13c-beta'!L147</f>
        <v>0.99898427043087801</v>
      </c>
      <c r="AD145" s="39">
        <f t="shared" si="52"/>
        <v>1.0065355105628757</v>
      </c>
      <c r="AE145" s="39">
        <f t="shared" si="53"/>
        <v>0.99741732583627185</v>
      </c>
      <c r="AF145" s="39">
        <f t="shared" si="54"/>
        <v>1.0027160964452493</v>
      </c>
      <c r="AG145" s="39">
        <f>'13c-beta'!R147/'13c-beta'!S147</f>
        <v>1.0078278999241852</v>
      </c>
      <c r="AH145" s="39">
        <f>'13c-beta'!S147/'13c-beta'!E147</f>
        <v>0.9800042721945148</v>
      </c>
      <c r="AI145" s="39">
        <f>'13c-beta'!R147/'13c-beta'!E147</f>
        <v>0.98767564756252735</v>
      </c>
      <c r="AK145" s="75">
        <f t="shared" si="55"/>
        <v>7.9371538542100959</v>
      </c>
      <c r="AL145" s="75">
        <f t="shared" si="56"/>
        <v>-2.586015020114846</v>
      </c>
      <c r="AM145" s="75">
        <f t="shared" si="57"/>
        <v>5.3511388340953037</v>
      </c>
      <c r="AN145" s="75">
        <f t="shared" si="58"/>
        <v>-20.454256350007817</v>
      </c>
      <c r="AO145" s="44"/>
      <c r="AP145" s="75">
        <f t="shared" si="59"/>
        <v>-0.19957139732956958</v>
      </c>
      <c r="AQ145" s="75">
        <f t="shared" si="70"/>
        <v>-1.016245771978727</v>
      </c>
      <c r="AR145" s="75">
        <f t="shared" si="71"/>
        <v>6.5142467101901884</v>
      </c>
      <c r="AS145" s="75">
        <f t="shared" si="72"/>
        <v>-2.586015020114846</v>
      </c>
      <c r="AT145" s="75">
        <f t="shared" si="73"/>
        <v>2.7124145207671702</v>
      </c>
      <c r="AU145" s="75">
        <f t="shared" si="74"/>
        <v>7.7974208702365617</v>
      </c>
      <c r="AV145" s="75">
        <f t="shared" si="75"/>
        <v>-20.198347944863563</v>
      </c>
      <c r="AW145" s="75">
        <f t="shared" si="76"/>
        <v>-12.400927074627072</v>
      </c>
    </row>
    <row r="146" spans="1:49" x14ac:dyDescent="0.2">
      <c r="A146" s="43">
        <f>'13c-beta'!A148</f>
        <v>286</v>
      </c>
      <c r="C146" s="39">
        <f>'13c-beta'!E148/'13c-beta'!H148</f>
        <v>1.0093877780695504</v>
      </c>
      <c r="D146" s="39">
        <f>'13c-beta'!H148/'13c-beta'!I148</f>
        <v>1.0032649297616694</v>
      </c>
      <c r="E146" s="39">
        <f>'13c-beta'!I148/'13c-beta'!J148</f>
        <v>0.99875955005497452</v>
      </c>
      <c r="F146" s="39">
        <f>'13c-beta'!J148/'13c-beta'!K148</f>
        <v>1.0073077687640215</v>
      </c>
      <c r="G146" s="39">
        <f>'13c-beta'!K148/'13c-beta'!L148</f>
        <v>1.0031240504405956</v>
      </c>
      <c r="H146" s="39">
        <f>'13c-beta'!L148/'13c-beta'!M148</f>
        <v>1.0064893484847037</v>
      </c>
      <c r="I146" s="39">
        <f>'13c-beta'!M148/'13c-beta'!F148</f>
        <v>0.99742619372181929</v>
      </c>
      <c r="J146" s="39">
        <f>'13c-beta'!E148/'13c-beta'!F148</f>
        <v>1.025985910793781</v>
      </c>
      <c r="L146" s="75">
        <f t="shared" si="60"/>
        <v>9.3439867365447853</v>
      </c>
      <c r="M146" s="75">
        <f t="shared" si="61"/>
        <v>3.2596114512908603</v>
      </c>
      <c r="N146" s="75">
        <f t="shared" si="62"/>
        <v>-1.2412199398844557</v>
      </c>
      <c r="O146" s="75">
        <f t="shared" si="63"/>
        <v>7.281196399798799</v>
      </c>
      <c r="P146" s="75">
        <f t="shared" si="64"/>
        <v>3.1191807345201967</v>
      </c>
      <c r="Q146" s="75">
        <f t="shared" si="65"/>
        <v>6.4683833141445799</v>
      </c>
      <c r="R146" s="75">
        <f t="shared" si="66"/>
        <v>-2.577124211928087</v>
      </c>
      <c r="S146" s="75">
        <f t="shared" si="67"/>
        <v>25.654014484486577</v>
      </c>
      <c r="U146" s="44">
        <f>'13c-beta'!Y148</f>
        <v>26.324952139310145</v>
      </c>
      <c r="W146" s="39">
        <f>'13c-beta'!N148/'13c-beta'!M148</f>
        <v>1.0079229306241815</v>
      </c>
      <c r="X146" s="39">
        <f t="shared" si="68"/>
        <v>0.99742619372181929</v>
      </c>
      <c r="Y146" s="39">
        <f t="shared" si="69"/>
        <v>1.0053287322574187</v>
      </c>
      <c r="Z146" s="39">
        <f>'13c-beta'!N148/'13c-beta'!E148</f>
        <v>0.97986602123962863</v>
      </c>
      <c r="AA146" s="39"/>
      <c r="AB146" s="39">
        <f>'13c-beta'!O148/'13c-beta'!Q148</f>
        <v>0.99980039161264567</v>
      </c>
      <c r="AC146" s="39">
        <f>'13c-beta'!Q148/'13c-beta'!L148</f>
        <v>0.99899346703129743</v>
      </c>
      <c r="AD146" s="39">
        <f t="shared" si="52"/>
        <v>1.0064893484847037</v>
      </c>
      <c r="AE146" s="39">
        <f t="shared" si="53"/>
        <v>0.99742619372181929</v>
      </c>
      <c r="AF146" s="39">
        <f t="shared" si="54"/>
        <v>1.0026881976683224</v>
      </c>
      <c r="AG146" s="39">
        <f>'13c-beta'!R148/'13c-beta'!S148</f>
        <v>1.0077831709074363</v>
      </c>
      <c r="AH146" s="39">
        <f>'13c-beta'!S148/'13c-beta'!E148</f>
        <v>0.98007042711536851</v>
      </c>
      <c r="AI146" s="39">
        <f>'13c-beta'!R148/'13c-beta'!E148</f>
        <v>0.98769848275093153</v>
      </c>
      <c r="AK146" s="75">
        <f t="shared" si="55"/>
        <v>7.8917090120311819</v>
      </c>
      <c r="AL146" s="75">
        <f t="shared" si="56"/>
        <v>-2.577124211928087</v>
      </c>
      <c r="AM146" s="75">
        <f t="shared" si="57"/>
        <v>5.3145848001031366</v>
      </c>
      <c r="AN146" s="75">
        <f t="shared" si="58"/>
        <v>-20.339429684383422</v>
      </c>
      <c r="AO146" s="44"/>
      <c r="AP146" s="75">
        <f t="shared" si="59"/>
        <v>-0.19962831175991391</v>
      </c>
      <c r="AQ146" s="75">
        <f t="shared" si="70"/>
        <v>-1.0070398631769883</v>
      </c>
      <c r="AR146" s="75">
        <f t="shared" si="71"/>
        <v>6.4683833141445799</v>
      </c>
      <c r="AS146" s="75">
        <f t="shared" si="72"/>
        <v>-2.577124211928087</v>
      </c>
      <c r="AT146" s="75">
        <f t="shared" si="73"/>
        <v>2.6845909272797392</v>
      </c>
      <c r="AU146" s="75">
        <f t="shared" si="74"/>
        <v>7.75303828333423</v>
      </c>
      <c r="AV146" s="75">
        <f t="shared" si="75"/>
        <v>-20.130845496204721</v>
      </c>
      <c r="AW146" s="75">
        <f t="shared" si="76"/>
        <v>-12.377807212870483</v>
      </c>
    </row>
    <row r="147" spans="1:49" x14ac:dyDescent="0.2">
      <c r="A147" s="43">
        <f>'13c-beta'!A149</f>
        <v>288</v>
      </c>
      <c r="C147" s="39">
        <f>'13c-beta'!E149/'13c-beta'!H149</f>
        <v>1.0093631553270539</v>
      </c>
      <c r="D147" s="39">
        <f>'13c-beta'!H149/'13c-beta'!I149</f>
        <v>1.0032567157997778</v>
      </c>
      <c r="E147" s="39">
        <f>'13c-beta'!I149/'13c-beta'!J149</f>
        <v>0.99875909526764062</v>
      </c>
      <c r="F147" s="39">
        <f>'13c-beta'!J149/'13c-beta'!K149</f>
        <v>1.007262776141733</v>
      </c>
      <c r="G147" s="39">
        <f>'13c-beta'!K149/'13c-beta'!L149</f>
        <v>1.0030964751474625</v>
      </c>
      <c r="H147" s="39">
        <f>'13c-beta'!L149/'13c-beta'!M149</f>
        <v>1.0064431634594242</v>
      </c>
      <c r="I147" s="39">
        <f>'13c-beta'!M149/'13c-beta'!F149</f>
        <v>0.9974255556509054</v>
      </c>
      <c r="J147" s="39">
        <f>'13c-beta'!E149/'13c-beta'!F149</f>
        <v>1.0258302583025831</v>
      </c>
      <c r="L147" s="75">
        <f t="shared" si="60"/>
        <v>9.3195926995287603</v>
      </c>
      <c r="M147" s="75">
        <f t="shared" si="61"/>
        <v>3.2514241866184244</v>
      </c>
      <c r="N147" s="75">
        <f t="shared" si="62"/>
        <v>-1.2416752921636127</v>
      </c>
      <c r="O147" s="75">
        <f t="shared" si="63"/>
        <v>7.2365291902937523</v>
      </c>
      <c r="P147" s="75">
        <f t="shared" si="64"/>
        <v>3.0916909418646417</v>
      </c>
      <c r="Q147" s="75">
        <f t="shared" si="65"/>
        <v>6.4224950143495398</v>
      </c>
      <c r="R147" s="75">
        <f t="shared" si="66"/>
        <v>-2.5777639295553079</v>
      </c>
      <c r="S147" s="75">
        <f t="shared" si="67"/>
        <v>25.502292810936257</v>
      </c>
      <c r="U147" s="44">
        <f>'13c-beta'!Y149</f>
        <v>26.171813294901543</v>
      </c>
      <c r="W147" s="39">
        <f>'13c-beta'!N149/'13c-beta'!M149</f>
        <v>1.0078771019147859</v>
      </c>
      <c r="X147" s="39">
        <f t="shared" si="68"/>
        <v>0.9974255556509054</v>
      </c>
      <c r="Y147" s="39">
        <f t="shared" si="69"/>
        <v>1.0052823784051794</v>
      </c>
      <c r="Z147" s="39">
        <f>'13c-beta'!N149/'13c-beta'!E149</f>
        <v>0.9799695127618836</v>
      </c>
      <c r="AA147" s="39"/>
      <c r="AB147" s="39">
        <f>'13c-beta'!O149/'13c-beta'!Q149</f>
        <v>0.9998003346771126</v>
      </c>
      <c r="AC147" s="39">
        <f>'13c-beta'!Q149/'13c-beta'!L149</f>
        <v>0.99900266904759649</v>
      </c>
      <c r="AD147" s="39">
        <f t="shared" si="52"/>
        <v>1.0064431634594242</v>
      </c>
      <c r="AE147" s="39">
        <f t="shared" si="53"/>
        <v>0.9974255556509054</v>
      </c>
      <c r="AF147" s="39">
        <f t="shared" si="54"/>
        <v>1.0026507241816605</v>
      </c>
      <c r="AG147" s="39">
        <f>'13c-beta'!R149/'13c-beta'!S149</f>
        <v>1.007728781412992</v>
      </c>
      <c r="AH147" s="39">
        <f>'13c-beta'!S149/'13c-beta'!E149</f>
        <v>0.98014611566560705</v>
      </c>
      <c r="AI147" s="39">
        <f>'13c-beta'!R149/'13c-beta'!E149</f>
        <v>0.98772145074637974</v>
      </c>
      <c r="AK147" s="75">
        <f t="shared" si="55"/>
        <v>7.8462395124144004</v>
      </c>
      <c r="AL147" s="75">
        <f t="shared" si="56"/>
        <v>-2.5777639295553079</v>
      </c>
      <c r="AM147" s="75">
        <f t="shared" si="57"/>
        <v>5.2684755828590166</v>
      </c>
      <c r="AN147" s="75">
        <f t="shared" si="58"/>
        <v>-20.233817228077086</v>
      </c>
      <c r="AO147" s="44"/>
      <c r="AP147" s="75">
        <f t="shared" si="59"/>
        <v>-0.19968525866168024</v>
      </c>
      <c r="AQ147" s="75">
        <f t="shared" si="70"/>
        <v>-0.99782861783676124</v>
      </c>
      <c r="AR147" s="75">
        <f t="shared" si="71"/>
        <v>6.4224950143495398</v>
      </c>
      <c r="AS147" s="75">
        <f t="shared" si="72"/>
        <v>-2.5777639295553079</v>
      </c>
      <c r="AT147" s="75">
        <f t="shared" si="73"/>
        <v>2.6472172082958836</v>
      </c>
      <c r="AU147" s="75">
        <f t="shared" si="74"/>
        <v>7.6990673858708476</v>
      </c>
      <c r="AV147" s="75">
        <f t="shared" si="75"/>
        <v>-20.053620813498213</v>
      </c>
      <c r="AW147" s="75">
        <f t="shared" si="76"/>
        <v>-12.35455342762738</v>
      </c>
    </row>
    <row r="148" spans="1:49" x14ac:dyDescent="0.2">
      <c r="A148" s="43">
        <f>'13c-beta'!A150</f>
        <v>290</v>
      </c>
      <c r="C148" s="39">
        <f>'13c-beta'!E150/'13c-beta'!H150</f>
        <v>1.0093385140969329</v>
      </c>
      <c r="D148" s="39">
        <f>'13c-beta'!H150/'13c-beta'!I150</f>
        <v>1.0032390493766712</v>
      </c>
      <c r="E148" s="39">
        <f>'13c-beta'!I150/'13c-beta'!J150</f>
        <v>0.99876804438801903</v>
      </c>
      <c r="F148" s="39">
        <f>'13c-beta'!J150/'13c-beta'!K150</f>
        <v>1.0072272951161294</v>
      </c>
      <c r="G148" s="39">
        <f>'13c-beta'!K150/'13c-beta'!L150</f>
        <v>1.0030498522579356</v>
      </c>
      <c r="H148" s="39">
        <f>'13c-beta'!L150/'13c-beta'!M150</f>
        <v>1.0064065174362458</v>
      </c>
      <c r="I148" s="39">
        <f>'13c-beta'!M150/'13c-beta'!F150</f>
        <v>0.99741540457025146</v>
      </c>
      <c r="J148" s="39">
        <f>'13c-beta'!E150/'13c-beta'!F150</f>
        <v>1.0256647464998285</v>
      </c>
      <c r="L148" s="75">
        <f t="shared" si="60"/>
        <v>9.2951797508543983</v>
      </c>
      <c r="M148" s="75">
        <f t="shared" si="61"/>
        <v>3.2338149562241254</v>
      </c>
      <c r="N148" s="75">
        <f t="shared" si="62"/>
        <v>-1.2327150931247028</v>
      </c>
      <c r="O148" s="75">
        <f t="shared" si="63"/>
        <v>7.2013033769591726</v>
      </c>
      <c r="P148" s="75">
        <f t="shared" si="64"/>
        <v>3.0452108931280875</v>
      </c>
      <c r="Q148" s="75">
        <f t="shared" si="65"/>
        <v>6.38608293298023</v>
      </c>
      <c r="R148" s="75">
        <f t="shared" si="66"/>
        <v>-2.5879412628429743</v>
      </c>
      <c r="S148" s="75">
        <f t="shared" si="67"/>
        <v>25.340935554178383</v>
      </c>
      <c r="U148" s="44">
        <f>'13c-beta'!Y150</f>
        <v>26.02000508718681</v>
      </c>
      <c r="W148" s="39">
        <f>'13c-beta'!N150/'13c-beta'!M150</f>
        <v>1.0078312504183362</v>
      </c>
      <c r="X148" s="39">
        <f t="shared" si="68"/>
        <v>0.99741540457025146</v>
      </c>
      <c r="Y148" s="39">
        <f t="shared" si="69"/>
        <v>1.0052264143745473</v>
      </c>
      <c r="Z148" s="39">
        <f>'13c-beta'!N150/'13c-beta'!E150</f>
        <v>0.980073087044252</v>
      </c>
      <c r="AA148" s="39"/>
      <c r="AB148" s="39">
        <f>'13c-beta'!O150/'13c-beta'!Q150</f>
        <v>0.99979076911371711</v>
      </c>
      <c r="AC148" s="39">
        <f>'13c-beta'!Q150/'13c-beta'!L150</f>
        <v>0.99901188587281819</v>
      </c>
      <c r="AD148" s="39">
        <f t="shared" si="52"/>
        <v>1.0064065174362458</v>
      </c>
      <c r="AE148" s="39">
        <f t="shared" si="53"/>
        <v>0.99741540457025146</v>
      </c>
      <c r="AF148" s="39">
        <f t="shared" si="54"/>
        <v>1.0026036699347654</v>
      </c>
      <c r="AG148" s="39">
        <f>'13c-beta'!R150/'13c-beta'!S150</f>
        <v>1.0076839159512403</v>
      </c>
      <c r="AH148" s="39">
        <f>'13c-beta'!S150/'13c-beta'!E150</f>
        <v>0.98021256613633601</v>
      </c>
      <c r="AI148" s="39">
        <f>'13c-beta'!R150/'13c-beta'!E150</f>
        <v>0.98774443710887716</v>
      </c>
      <c r="AK148" s="75">
        <f t="shared" si="55"/>
        <v>7.8007453352389362</v>
      </c>
      <c r="AL148" s="75">
        <f t="shared" si="56"/>
        <v>-2.5879412628429743</v>
      </c>
      <c r="AM148" s="75">
        <f t="shared" si="57"/>
        <v>5.2128040723960307</v>
      </c>
      <c r="AN148" s="75">
        <f t="shared" si="58"/>
        <v>-20.128131481782543</v>
      </c>
      <c r="AO148" s="44"/>
      <c r="AP148" s="75">
        <f t="shared" si="59"/>
        <v>-0.20925277811845783</v>
      </c>
      <c r="AQ148" s="75">
        <f t="shared" si="70"/>
        <v>-0.98860263377266078</v>
      </c>
      <c r="AR148" s="75">
        <f t="shared" si="71"/>
        <v>6.38608293298023</v>
      </c>
      <c r="AS148" s="75">
        <f t="shared" si="72"/>
        <v>-2.5879412628429743</v>
      </c>
      <c r="AT148" s="75">
        <f t="shared" si="73"/>
        <v>2.6002862582460509</v>
      </c>
      <c r="AU148" s="75">
        <f t="shared" si="74"/>
        <v>7.6545450289185082</v>
      </c>
      <c r="AV148" s="75">
        <f t="shared" si="75"/>
        <v>-19.98582661708787</v>
      </c>
      <c r="AW148" s="75">
        <f t="shared" si="76"/>
        <v>-12.33128158816938</v>
      </c>
    </row>
    <row r="149" spans="1:49" x14ac:dyDescent="0.2">
      <c r="A149" s="43">
        <f>'13c-beta'!A151</f>
        <v>292</v>
      </c>
      <c r="C149" s="39">
        <f>'13c-beta'!E151/'13c-beta'!H151</f>
        <v>1.0093137669117163</v>
      </c>
      <c r="D149" s="39">
        <f>'13c-beta'!H151/'13c-beta'!I151</f>
        <v>1.0032307895183015</v>
      </c>
      <c r="E149" s="39">
        <f>'13c-beta'!I151/'13c-beta'!J151</f>
        <v>0.99876760397753472</v>
      </c>
      <c r="F149" s="39">
        <f>'13c-beta'!J151/'13c-beta'!K151</f>
        <v>1.0071917224127802</v>
      </c>
      <c r="G149" s="39">
        <f>'13c-beta'!K151/'13c-beta'!L151</f>
        <v>1.0030127065889889</v>
      </c>
      <c r="H149" s="39">
        <f>'13c-beta'!L151/'13c-beta'!M151</f>
        <v>1.0063698531873178</v>
      </c>
      <c r="I149" s="39">
        <f>'13c-beta'!M151/'13c-beta'!F151</f>
        <v>0.99741476351286895</v>
      </c>
      <c r="J149" s="39">
        <f>'13c-beta'!E151/'13c-beta'!F151</f>
        <v>1.0255184782401314</v>
      </c>
      <c r="L149" s="75">
        <f t="shared" si="60"/>
        <v>9.2706612288180175</v>
      </c>
      <c r="M149" s="75">
        <f t="shared" si="61"/>
        <v>3.2255817316725768</v>
      </c>
      <c r="N149" s="75">
        <f t="shared" si="62"/>
        <v>-1.2331560469416363</v>
      </c>
      <c r="O149" s="75">
        <f t="shared" si="63"/>
        <v>7.1659852995945821</v>
      </c>
      <c r="P149" s="75">
        <f t="shared" si="64"/>
        <v>3.0081774827918277</v>
      </c>
      <c r="Q149" s="75">
        <f t="shared" si="65"/>
        <v>6.3496514153340788</v>
      </c>
      <c r="R149" s="75">
        <f t="shared" si="66"/>
        <v>-2.5885839815994554</v>
      </c>
      <c r="S149" s="75">
        <f t="shared" si="67"/>
        <v>25.19831712967019</v>
      </c>
      <c r="U149" s="44">
        <f>'13c-beta'!Y151</f>
        <v>25.869512179918122</v>
      </c>
      <c r="W149" s="39">
        <f>'13c-beta'!N151/'13c-beta'!M151</f>
        <v>1.0077853761178328</v>
      </c>
      <c r="X149" s="39">
        <f t="shared" si="68"/>
        <v>0.99741476351286895</v>
      </c>
      <c r="Y149" s="39">
        <f t="shared" si="69"/>
        <v>1.0051800125922958</v>
      </c>
      <c r="Z149" s="39">
        <f>'13c-beta'!N151/'13c-beta'!E151</f>
        <v>0.98016762634766186</v>
      </c>
      <c r="AA149" s="39"/>
      <c r="AB149" s="39">
        <f>'13c-beta'!O151/'13c-beta'!Q151</f>
        <v>0.99980022260909274</v>
      </c>
      <c r="AC149" s="39">
        <f>'13c-beta'!Q151/'13c-beta'!L151</f>
        <v>0.99901160414746093</v>
      </c>
      <c r="AD149" s="39">
        <f t="shared" si="52"/>
        <v>1.0063698531873178</v>
      </c>
      <c r="AE149" s="39">
        <f t="shared" si="53"/>
        <v>0.99741476351286895</v>
      </c>
      <c r="AF149" s="39">
        <f t="shared" si="54"/>
        <v>1.0025756968690973</v>
      </c>
      <c r="AG149" s="39">
        <f>'13c-beta'!R151/'13c-beta'!S151</f>
        <v>1.007638948197493</v>
      </c>
      <c r="AH149" s="39">
        <f>'13c-beta'!S151/'13c-beta'!E151</f>
        <v>0.98027925321624909</v>
      </c>
      <c r="AI149" s="39">
        <f>'13c-beta'!R151/'13c-beta'!E151</f>
        <v>0.98776755565064511</v>
      </c>
      <c r="AK149" s="75">
        <f t="shared" si="55"/>
        <v>7.7552264603622607</v>
      </c>
      <c r="AL149" s="75">
        <f t="shared" si="56"/>
        <v>-2.5885839815994554</v>
      </c>
      <c r="AM149" s="75">
        <f t="shared" si="57"/>
        <v>5.1666424787627401</v>
      </c>
      <c r="AN149" s="75">
        <f t="shared" si="58"/>
        <v>-20.031674650907348</v>
      </c>
      <c r="AO149" s="44"/>
      <c r="AP149" s="75">
        <f t="shared" si="59"/>
        <v>-0.19979734906839244</v>
      </c>
      <c r="AQ149" s="75">
        <f t="shared" si="70"/>
        <v>-0.98888463782183467</v>
      </c>
      <c r="AR149" s="75">
        <f t="shared" si="71"/>
        <v>6.3496514153340788</v>
      </c>
      <c r="AS149" s="75">
        <f t="shared" si="72"/>
        <v>-2.5885839815994554</v>
      </c>
      <c r="AT149" s="75">
        <f t="shared" si="73"/>
        <v>2.5723854468443821</v>
      </c>
      <c r="AU149" s="75">
        <f t="shared" si="74"/>
        <v>7.6099191731266611</v>
      </c>
      <c r="AV149" s="75">
        <f t="shared" si="75"/>
        <v>-19.917795647225596</v>
      </c>
      <c r="AW149" s="75">
        <f t="shared" si="76"/>
        <v>-12.307876474098963</v>
      </c>
    </row>
    <row r="150" spans="1:49" x14ac:dyDescent="0.2">
      <c r="A150" s="43">
        <f>'13c-beta'!A152</f>
        <v>294</v>
      </c>
      <c r="C150" s="39">
        <f>'13c-beta'!E152/'13c-beta'!H152</f>
        <v>1.0092890015966938</v>
      </c>
      <c r="D150" s="39">
        <f>'13c-beta'!H152/'13c-beta'!I152</f>
        <v>1.0032225237449117</v>
      </c>
      <c r="E150" s="39">
        <f>'13c-beta'!I152/'13c-beta'!J152</f>
        <v>0.99876716325205406</v>
      </c>
      <c r="F150" s="39">
        <f>'13c-beta'!J152/'13c-beta'!K152</f>
        <v>1.0071465807307709</v>
      </c>
      <c r="G150" s="39">
        <f>'13c-beta'!K152/'13c-beta'!L152</f>
        <v>1.002985046249204</v>
      </c>
      <c r="H150" s="39">
        <f>'13c-beta'!L152/'13c-beta'!M152</f>
        <v>1.0063331706990404</v>
      </c>
      <c r="I150" s="39">
        <f>'13c-beta'!M152/'13c-beta'!F152</f>
        <v>0.99740460491789196</v>
      </c>
      <c r="J150" s="39">
        <f>'13c-beta'!E152/'13c-beta'!F152</f>
        <v>1.0253623534126581</v>
      </c>
      <c r="L150" s="75">
        <f t="shared" si="60"/>
        <v>9.2461241426611078</v>
      </c>
      <c r="M150" s="75">
        <f t="shared" si="61"/>
        <v>3.217342543314536</v>
      </c>
      <c r="N150" s="75">
        <f t="shared" si="62"/>
        <v>-1.2335973163381908</v>
      </c>
      <c r="O150" s="75">
        <f t="shared" si="63"/>
        <v>7.1211649415182672</v>
      </c>
      <c r="P150" s="75">
        <f t="shared" si="64"/>
        <v>2.9805998449330917</v>
      </c>
      <c r="Q150" s="75">
        <f t="shared" si="65"/>
        <v>6.3132004458208479</v>
      </c>
      <c r="R150" s="75">
        <f t="shared" si="66"/>
        <v>-2.598768958883964</v>
      </c>
      <c r="S150" s="75">
        <f t="shared" si="67"/>
        <v>25.046065643025731</v>
      </c>
      <c r="U150" s="44">
        <f>'13c-beta'!Y152</f>
        <v>25.720319458753174</v>
      </c>
      <c r="W150" s="39">
        <f>'13c-beta'!N152/'13c-beta'!M152</f>
        <v>1.0077394789962593</v>
      </c>
      <c r="X150" s="39">
        <f t="shared" si="68"/>
        <v>0.99740460491789196</v>
      </c>
      <c r="Y150" s="39">
        <f t="shared" si="69"/>
        <v>1.0051239969084262</v>
      </c>
      <c r="Z150" s="39">
        <f>'13c-beta'!N152/'13c-beta'!E152</f>
        <v>0.98026223955182912</v>
      </c>
      <c r="AA150" s="39"/>
      <c r="AB150" s="39">
        <f>'13c-beta'!O152/'13c-beta'!Q152</f>
        <v>0.9998001674786845</v>
      </c>
      <c r="AC150" s="39">
        <f>'13c-beta'!Q152/'13c-beta'!L152</f>
        <v>0.99902082877812759</v>
      </c>
      <c r="AD150" s="39">
        <f t="shared" si="52"/>
        <v>1.0063331706990404</v>
      </c>
      <c r="AE150" s="39">
        <f t="shared" si="53"/>
        <v>0.99740460491789196</v>
      </c>
      <c r="AF150" s="39">
        <f t="shared" si="54"/>
        <v>1.0025381437200027</v>
      </c>
      <c r="AG150" s="39">
        <f>'13c-beta'!R152/'13c-beta'!S152</f>
        <v>1.0075939514176959</v>
      </c>
      <c r="AH150" s="39">
        <f>'13c-beta'!S152/'13c-beta'!E152</f>
        <v>0.98034599242501785</v>
      </c>
      <c r="AI150" s="39">
        <f>'13c-beta'!R152/'13c-beta'!E152</f>
        <v>0.98779069226402627</v>
      </c>
      <c r="AK150" s="75">
        <f t="shared" si="55"/>
        <v>7.7096828676201303</v>
      </c>
      <c r="AL150" s="75">
        <f t="shared" si="56"/>
        <v>-2.598768958883964</v>
      </c>
      <c r="AM150" s="75">
        <f t="shared" si="57"/>
        <v>5.1109139087361584</v>
      </c>
      <c r="AN150" s="75">
        <f t="shared" si="58"/>
        <v>-19.935151734289459</v>
      </c>
      <c r="AO150" s="44"/>
      <c r="AP150" s="75">
        <f t="shared" si="59"/>
        <v>-0.19985249049416118</v>
      </c>
      <c r="AQ150" s="75">
        <f t="shared" si="70"/>
        <v>-0.97965092317865599</v>
      </c>
      <c r="AR150" s="75">
        <f t="shared" si="71"/>
        <v>6.3132004458208479</v>
      </c>
      <c r="AS150" s="75">
        <f t="shared" si="72"/>
        <v>-2.598768958883964</v>
      </c>
      <c r="AT150" s="75">
        <f t="shared" si="73"/>
        <v>2.5349280732640858</v>
      </c>
      <c r="AU150" s="75">
        <f t="shared" si="74"/>
        <v>7.5652625184907132</v>
      </c>
      <c r="AV150" s="75">
        <f t="shared" si="75"/>
        <v>-19.849716131323298</v>
      </c>
      <c r="AW150" s="75">
        <f t="shared" si="76"/>
        <v>-12.284453612832646</v>
      </c>
    </row>
    <row r="151" spans="1:49" x14ac:dyDescent="0.2">
      <c r="A151" s="43">
        <f>'13c-beta'!A153</f>
        <v>296</v>
      </c>
      <c r="C151" s="39">
        <f>'13c-beta'!E153/'13c-beta'!H153</f>
        <v>1.0092642181319351</v>
      </c>
      <c r="D151" s="39">
        <f>'13c-beta'!H153/'13c-beta'!I153</f>
        <v>1.0032047958827799</v>
      </c>
      <c r="E151" s="39">
        <f>'13c-beta'!I153/'13c-beta'!J153</f>
        <v>0.99877613654550412</v>
      </c>
      <c r="F151" s="39">
        <f>'13c-beta'!J153/'13c-beta'!K153</f>
        <v>1.0071109594106438</v>
      </c>
      <c r="G151" s="39">
        <f>'13c-beta'!K153/'13c-beta'!L153</f>
        <v>1.0029478608990026</v>
      </c>
      <c r="H151" s="39">
        <f>'13c-beta'!L153/'13c-beta'!M153</f>
        <v>1.0062868406950929</v>
      </c>
      <c r="I151" s="39">
        <f>'13c-beta'!M153/'13c-beta'!F153</f>
        <v>0.99740398564556765</v>
      </c>
      <c r="J151" s="39">
        <f>'13c-beta'!E153/'13c-beta'!F153</f>
        <v>1.0252061540810873</v>
      </c>
      <c r="L151" s="75">
        <f t="shared" si="60"/>
        <v>9.2215684712845309</v>
      </c>
      <c r="M151" s="75">
        <f t="shared" si="61"/>
        <v>3.1996714700004185</v>
      </c>
      <c r="N151" s="75">
        <f t="shared" si="62"/>
        <v>-1.2246129869861964</v>
      </c>
      <c r="O151" s="75">
        <f t="shared" si="63"/>
        <v>7.0857957601489909</v>
      </c>
      <c r="P151" s="75">
        <f t="shared" si="64"/>
        <v>2.9435244770848228</v>
      </c>
      <c r="Q151" s="75">
        <f t="shared" si="65"/>
        <v>6.2671609513376509</v>
      </c>
      <c r="R151" s="75">
        <f t="shared" si="66"/>
        <v>-2.5993898428396864</v>
      </c>
      <c r="S151" s="75">
        <f t="shared" si="67"/>
        <v>24.893718300030717</v>
      </c>
      <c r="U151" s="44">
        <f>'13c-beta'!Y153</f>
        <v>25.572412027325182</v>
      </c>
      <c r="W151" s="39">
        <f>'13c-beta'!N153/'13c-beta'!M153</f>
        <v>1.0076934854168262</v>
      </c>
      <c r="X151" s="39">
        <f t="shared" si="68"/>
        <v>0.99740398564556765</v>
      </c>
      <c r="Y151" s="39">
        <f t="shared" si="69"/>
        <v>1.0050774986638162</v>
      </c>
      <c r="Z151" s="39">
        <f>'13c-beta'!N153/'13c-beta'!E153</f>
        <v>0.98036623625683084</v>
      </c>
      <c r="AA151" s="39"/>
      <c r="AB151" s="39">
        <f>'13c-beta'!O153/'13c-beta'!Q153</f>
        <v>0.99980011231784061</v>
      </c>
      <c r="AC151" s="39">
        <f>'13c-beta'!Q153/'13c-beta'!L153</f>
        <v>0.99903005867194106</v>
      </c>
      <c r="AD151" s="39">
        <f t="shared" si="52"/>
        <v>1.0062868406950929</v>
      </c>
      <c r="AE151" s="39">
        <f t="shared" si="53"/>
        <v>0.99740398564556765</v>
      </c>
      <c r="AF151" s="39">
        <f t="shared" si="54"/>
        <v>1.0025005726502254</v>
      </c>
      <c r="AG151" s="39">
        <f>'13c-beta'!R153/'13c-beta'!S153</f>
        <v>1.0075489255837362</v>
      </c>
      <c r="AH151" s="39">
        <f>'13c-beta'!S153/'13c-beta'!E153</f>
        <v>0.98041278382378938</v>
      </c>
      <c r="AI151" s="39">
        <f>'13c-beta'!R153/'13c-beta'!E153</f>
        <v>0.98781384697021879</v>
      </c>
      <c r="AK151" s="75">
        <f t="shared" si="55"/>
        <v>7.6640414791412024</v>
      </c>
      <c r="AL151" s="75">
        <f t="shared" si="56"/>
        <v>-2.5993898428396864</v>
      </c>
      <c r="AM151" s="75">
        <f t="shared" si="57"/>
        <v>5.0646516363015621</v>
      </c>
      <c r="AN151" s="75">
        <f t="shared" si="58"/>
        <v>-19.829066663729257</v>
      </c>
      <c r="AO151" s="44"/>
      <c r="AP151" s="75">
        <f t="shared" si="59"/>
        <v>-0.19990766236470939</v>
      </c>
      <c r="AQ151" s="75">
        <f t="shared" si="70"/>
        <v>-0.97041202553945516</v>
      </c>
      <c r="AR151" s="75">
        <f t="shared" si="71"/>
        <v>6.2671609513376509</v>
      </c>
      <c r="AS151" s="75">
        <f t="shared" si="72"/>
        <v>-2.5993898428396864</v>
      </c>
      <c r="AT151" s="75">
        <f t="shared" si="73"/>
        <v>2.4974514205940341</v>
      </c>
      <c r="AU151" s="75">
        <f t="shared" si="74"/>
        <v>7.5205750330711156</v>
      </c>
      <c r="AV151" s="75">
        <f t="shared" si="75"/>
        <v>-19.781588017241727</v>
      </c>
      <c r="AW151" s="75">
        <f t="shared" si="76"/>
        <v>-12.261012984170645</v>
      </c>
    </row>
    <row r="152" spans="1:49" x14ac:dyDescent="0.2">
      <c r="A152" s="43">
        <f>'13c-beta'!A154</f>
        <v>298</v>
      </c>
      <c r="C152" s="39">
        <f>'13c-beta'!E154/'13c-beta'!H154</f>
        <v>1.009229930540543</v>
      </c>
      <c r="D152" s="39">
        <f>'13c-beta'!H154/'13c-beta'!I154</f>
        <v>1.0031964848096253</v>
      </c>
      <c r="E152" s="39">
        <f>'13c-beta'!I154/'13c-beta'!J154</f>
        <v>0.99878511626154842</v>
      </c>
      <c r="F152" s="39">
        <f>'13c-beta'!J154/'13c-beta'!K154</f>
        <v>1.007065763766384</v>
      </c>
      <c r="G152" s="39">
        <f>'13c-beta'!K154/'13c-beta'!L154</f>
        <v>1.0029106266407946</v>
      </c>
      <c r="H152" s="39">
        <f>'13c-beta'!L154/'13c-beta'!M154</f>
        <v>1.0062500598206336</v>
      </c>
      <c r="I152" s="39">
        <f>'13c-beta'!M154/'13c-beta'!F154</f>
        <v>0.99740336607765101</v>
      </c>
      <c r="J152" s="39">
        <f>'13c-beta'!E154/'13c-beta'!F154</f>
        <v>1.0250498801920747</v>
      </c>
      <c r="L152" s="75">
        <f t="shared" si="60"/>
        <v>9.1875950347819071</v>
      </c>
      <c r="M152" s="75">
        <f t="shared" si="61"/>
        <v>3.1913869127340315</v>
      </c>
      <c r="N152" s="75">
        <f t="shared" si="62"/>
        <v>-1.2156223079451993</v>
      </c>
      <c r="O152" s="75">
        <f t="shared" si="63"/>
        <v>7.0409182240844785</v>
      </c>
      <c r="P152" s="75">
        <f t="shared" si="64"/>
        <v>2.9063989685371561</v>
      </c>
      <c r="Q152" s="75">
        <f t="shared" si="65"/>
        <v>6.230609199711223</v>
      </c>
      <c r="R152" s="75">
        <f t="shared" si="66"/>
        <v>-2.6000110235427782</v>
      </c>
      <c r="S152" s="75">
        <f t="shared" si="67"/>
        <v>24.741275008360887</v>
      </c>
      <c r="U152" s="44">
        <f>'13c-beta'!Y154</f>
        <v>25.425775203397411</v>
      </c>
      <c r="W152" s="39">
        <f>'13c-beta'!N154/'13c-beta'!M154</f>
        <v>1.0076474698264724</v>
      </c>
      <c r="X152" s="39">
        <f t="shared" si="68"/>
        <v>0.99740336607765101</v>
      </c>
      <c r="Y152" s="39">
        <f t="shared" si="69"/>
        <v>1.0050309782245519</v>
      </c>
      <c r="Z152" s="39">
        <f>'13c-beta'!N154/'13c-beta'!E154</f>
        <v>0.98047031431897558</v>
      </c>
      <c r="AA152" s="39"/>
      <c r="AB152" s="39">
        <f>'13c-beta'!O154/'13c-beta'!Q154</f>
        <v>0.99980005903019109</v>
      </c>
      <c r="AC152" s="39">
        <f>'13c-beta'!Q154/'13c-beta'!L154</f>
        <v>0.99903930297150256</v>
      </c>
      <c r="AD152" s="39">
        <f t="shared" si="52"/>
        <v>1.0062500598206336</v>
      </c>
      <c r="AE152" s="39">
        <f t="shared" si="53"/>
        <v>0.99740336607765101</v>
      </c>
      <c r="AF152" s="39">
        <f t="shared" si="54"/>
        <v>1.0024725300951782</v>
      </c>
      <c r="AG152" s="39">
        <f>'13c-beta'!R154/'13c-beta'!S154</f>
        <v>1.007494300911854</v>
      </c>
      <c r="AH152" s="39">
        <f>'13c-beta'!S154/'13c-beta'!E154</f>
        <v>0.9804889406286379</v>
      </c>
      <c r="AI152" s="39">
        <f>'13c-beta'!R154/'13c-beta'!E154</f>
        <v>0.98783701979045391</v>
      </c>
      <c r="AK152" s="75">
        <f t="shared" si="55"/>
        <v>7.6183761635605647</v>
      </c>
      <c r="AL152" s="75">
        <f t="shared" si="56"/>
        <v>-2.6000110235427782</v>
      </c>
      <c r="AM152" s="75">
        <f t="shared" si="57"/>
        <v>5.0183651400178784</v>
      </c>
      <c r="AN152" s="75">
        <f t="shared" si="58"/>
        <v>-19.722909868343205</v>
      </c>
      <c r="AO152" s="44"/>
      <c r="AP152" s="75">
        <f t="shared" si="59"/>
        <v>-0.1999609606693192</v>
      </c>
      <c r="AQ152" s="75">
        <f t="shared" si="70"/>
        <v>-0.96115879365568468</v>
      </c>
      <c r="AR152" s="75">
        <f t="shared" si="71"/>
        <v>6.230609199711223</v>
      </c>
      <c r="AS152" s="75">
        <f t="shared" si="72"/>
        <v>-2.6000110235427782</v>
      </c>
      <c r="AT152" s="75">
        <f t="shared" si="73"/>
        <v>2.4694784218434669</v>
      </c>
      <c r="AU152" s="75">
        <f t="shared" si="74"/>
        <v>7.4663581595297979</v>
      </c>
      <c r="AV152" s="75">
        <f t="shared" si="75"/>
        <v>-19.70391272741243</v>
      </c>
      <c r="AW152" s="75">
        <f t="shared" si="76"/>
        <v>-12.237554567882572</v>
      </c>
    </row>
    <row r="153" spans="1:49" x14ac:dyDescent="0.2">
      <c r="A153" s="43">
        <f>'13c-beta'!A155</f>
        <v>300</v>
      </c>
      <c r="C153" s="39">
        <f>'13c-beta'!E155/'13c-beta'!H155</f>
        <v>1.0092050209205021</v>
      </c>
      <c r="D153" s="39">
        <f>'13c-beta'!H155/'13c-beta'!I155</f>
        <v>1.0031787055028392</v>
      </c>
      <c r="E153" s="39">
        <f>'13c-beta'!I155/'13c-beta'!J155</f>
        <v>0.99879411376782901</v>
      </c>
      <c r="F153" s="39">
        <f>'13c-beta'!J155/'13c-beta'!K155</f>
        <v>1.0070300270385657</v>
      </c>
      <c r="G153" s="39">
        <f>'13c-beta'!K155/'13c-beta'!L155</f>
        <v>1.0028829137409372</v>
      </c>
      <c r="H153" s="39">
        <f>'13c-beta'!L155/'13c-beta'!M155</f>
        <v>1.0062036877477167</v>
      </c>
      <c r="I153" s="39">
        <f>'13c-beta'!M155/'13c-beta'!F155</f>
        <v>0.99740274621392966</v>
      </c>
      <c r="J153" s="39">
        <f>'13c-beta'!E155/'13c-beta'!F155</f>
        <v>1.0249030804193799</v>
      </c>
      <c r="L153" s="75">
        <f t="shared" si="60"/>
        <v>9.1629129215197445</v>
      </c>
      <c r="M153" s="75">
        <f t="shared" si="61"/>
        <v>3.173664099102306</v>
      </c>
      <c r="N153" s="75">
        <f t="shared" si="62"/>
        <v>-1.2066138980204404</v>
      </c>
      <c r="O153" s="75">
        <f t="shared" si="63"/>
        <v>7.0054316022612113</v>
      </c>
      <c r="P153" s="75">
        <f t="shared" si="64"/>
        <v>2.878766114705293</v>
      </c>
      <c r="Q153" s="75">
        <f t="shared" si="65"/>
        <v>6.1845240929293652</v>
      </c>
      <c r="R153" s="75">
        <f t="shared" si="66"/>
        <v>-2.6006325012067295</v>
      </c>
      <c r="S153" s="75">
        <f t="shared" si="67"/>
        <v>24.59805243129076</v>
      </c>
      <c r="U153" s="44">
        <f>'13c-beta'!Y155</f>
        <v>25.280394515100127</v>
      </c>
      <c r="W153" s="39">
        <f>'13c-beta'!N155/'13c-beta'!M155</f>
        <v>1.0076110058015968</v>
      </c>
      <c r="X153" s="39">
        <f t="shared" si="68"/>
        <v>0.99740274621392966</v>
      </c>
      <c r="Y153" s="39">
        <f t="shared" si="69"/>
        <v>1.0049939843018925</v>
      </c>
      <c r="Z153" s="39">
        <f>'13c-beta'!N155/'13c-beta'!E155</f>
        <v>0.98057465481580852</v>
      </c>
      <c r="AA153" s="39"/>
      <c r="AB153" s="39">
        <f>'13c-beta'!O155/'13c-beta'!Q155</f>
        <v>0.99980952743757268</v>
      </c>
      <c r="AC153" s="39">
        <f>'13c-beta'!Q155/'13c-beta'!L155</f>
        <v>0.99904854331982251</v>
      </c>
      <c r="AD153" s="39">
        <f t="shared" si="52"/>
        <v>1.0062036877477167</v>
      </c>
      <c r="AE153" s="39">
        <f t="shared" si="53"/>
        <v>0.99740274621392966</v>
      </c>
      <c r="AF153" s="39">
        <f t="shared" si="54"/>
        <v>1.0024444741515954</v>
      </c>
      <c r="AG153" s="39">
        <f>'13c-beta'!R155/'13c-beta'!S155</f>
        <v>1.0074491434435187</v>
      </c>
      <c r="AH153" s="39">
        <f>'13c-beta'!S155/'13c-beta'!E155</f>
        <v>0.98055602139117148</v>
      </c>
      <c r="AI153" s="39">
        <f>'13c-beta'!R155/'13c-beta'!E155</f>
        <v>0.98786032384892031</v>
      </c>
      <c r="AK153" s="75">
        <f t="shared" si="55"/>
        <v>7.5821882250697721</v>
      </c>
      <c r="AL153" s="75">
        <f t="shared" si="56"/>
        <v>-2.6006325012067295</v>
      </c>
      <c r="AM153" s="75">
        <f t="shared" si="57"/>
        <v>4.9815557238630541</v>
      </c>
      <c r="AN153" s="75">
        <f t="shared" si="58"/>
        <v>-19.616496707427842</v>
      </c>
      <c r="AO153" s="44"/>
      <c r="AP153" s="75">
        <f t="shared" si="59"/>
        <v>-0.19049070462960724</v>
      </c>
      <c r="AQ153" s="75">
        <f t="shared" si="70"/>
        <v>-0.95190960239798617</v>
      </c>
      <c r="AR153" s="75">
        <f t="shared" si="71"/>
        <v>6.1845240929293652</v>
      </c>
      <c r="AS153" s="75">
        <f t="shared" si="72"/>
        <v>-2.6006325012067295</v>
      </c>
      <c r="AT153" s="75">
        <f t="shared" si="73"/>
        <v>2.4414912846949486</v>
      </c>
      <c r="AU153" s="75">
        <f t="shared" si="74"/>
        <v>7.4215355929516669</v>
      </c>
      <c r="AV153" s="75">
        <f t="shared" si="75"/>
        <v>-19.635499443822376</v>
      </c>
      <c r="AW153" s="75">
        <f t="shared" si="76"/>
        <v>-12.21396385087067</v>
      </c>
    </row>
    <row r="154" spans="1:49" x14ac:dyDescent="0.2">
      <c r="A154" s="43">
        <f>'13c-beta'!A156</f>
        <v>302</v>
      </c>
      <c r="C154" s="39">
        <f>'13c-beta'!E156/'13c-beta'!H156</f>
        <v>1.009189499327483</v>
      </c>
      <c r="D154" s="39">
        <f>'13c-beta'!H156/'13c-beta'!I156</f>
        <v>1.0031703795963427</v>
      </c>
      <c r="E154" s="39">
        <f>'13c-beta'!I156/'13c-beta'!J156</f>
        <v>0.99879369327766709</v>
      </c>
      <c r="F154" s="39">
        <f>'13c-beta'!J156/'13c-beta'!K156</f>
        <v>1.0069847114535981</v>
      </c>
      <c r="G154" s="39">
        <f>'13c-beta'!K156/'13c-beta'!L156</f>
        <v>1.0028551578426428</v>
      </c>
      <c r="H154" s="39">
        <f>'13c-beta'!L156/'13c-beta'!M156</f>
        <v>1.0061668693562134</v>
      </c>
      <c r="I154" s="39">
        <f>'13c-beta'!M156/'13c-beta'!F156</f>
        <v>0.99740212605419232</v>
      </c>
      <c r="J154" s="39">
        <f>'13c-beta'!E156/'13c-beta'!F156</f>
        <v>1.0247657615495553</v>
      </c>
      <c r="L154" s="75">
        <f t="shared" si="60"/>
        <v>9.1475327836292646</v>
      </c>
      <c r="M154" s="75">
        <f t="shared" si="61"/>
        <v>3.1653645399095933</v>
      </c>
      <c r="N154" s="75">
        <f t="shared" si="62"/>
        <v>-1.2070348959464678</v>
      </c>
      <c r="O154" s="75">
        <f t="shared" si="63"/>
        <v>6.9604313506651003</v>
      </c>
      <c r="P154" s="75">
        <f t="shared" si="64"/>
        <v>2.8510896212594075</v>
      </c>
      <c r="Q154" s="75">
        <f t="shared" si="65"/>
        <v>6.1479320335022241</v>
      </c>
      <c r="R154" s="75">
        <f t="shared" si="66"/>
        <v>-2.6012542760439206</v>
      </c>
      <c r="S154" s="75">
        <f t="shared" si="67"/>
        <v>24.464061156975308</v>
      </c>
      <c r="U154" s="44">
        <f>'13c-beta'!Y156</f>
        <v>25.136255697247783</v>
      </c>
      <c r="W154" s="39">
        <f>'13c-beta'!N156/'13c-beta'!M156</f>
        <v>1.0075649484338642</v>
      </c>
      <c r="X154" s="39">
        <f t="shared" si="68"/>
        <v>0.99740212605419232</v>
      </c>
      <c r="Y154" s="39">
        <f t="shared" si="69"/>
        <v>1.0049474217056189</v>
      </c>
      <c r="Z154" s="39">
        <f>'13c-beta'!N156/'13c-beta'!E156</f>
        <v>0.98066061475944599</v>
      </c>
      <c r="AA154" s="39"/>
      <c r="AB154" s="39">
        <f>'13c-beta'!O156/'13c-beta'!Q156</f>
        <v>0.99980947663230901</v>
      </c>
      <c r="AC154" s="39">
        <f>'13c-beta'!Q156/'13c-beta'!L156</f>
        <v>0.99905779791192784</v>
      </c>
      <c r="AD154" s="39">
        <f t="shared" si="52"/>
        <v>1.0061668693562134</v>
      </c>
      <c r="AE154" s="39">
        <f t="shared" si="53"/>
        <v>0.99740212605419232</v>
      </c>
      <c r="AF154" s="39">
        <f t="shared" si="54"/>
        <v>1.0024164048098871</v>
      </c>
      <c r="AG154" s="39">
        <f>'13c-beta'!R156/'13c-beta'!S156</f>
        <v>1.0074134620867945</v>
      </c>
      <c r="AH154" s="39">
        <f>'13c-beta'!S156/'13c-beta'!E156</f>
        <v>0.98061401383115554</v>
      </c>
      <c r="AI154" s="39">
        <f>'13c-beta'!R156/'13c-beta'!E156</f>
        <v>0.98788375864447231</v>
      </c>
      <c r="AK154" s="75">
        <f t="shared" si="55"/>
        <v>7.5364777076891212</v>
      </c>
      <c r="AL154" s="75">
        <f t="shared" si="56"/>
        <v>-2.6012542760439206</v>
      </c>
      <c r="AM154" s="75">
        <f t="shared" si="57"/>
        <v>4.9352234316452641</v>
      </c>
      <c r="AN154" s="75">
        <f t="shared" si="58"/>
        <v>-19.528837725330163</v>
      </c>
      <c r="AO154" s="44"/>
      <c r="AP154" s="75">
        <f t="shared" si="59"/>
        <v>-0.19054151957341339</v>
      </c>
      <c r="AQ154" s="75">
        <f t="shared" si="70"/>
        <v>-0.942646239468379</v>
      </c>
      <c r="AR154" s="75">
        <f t="shared" si="71"/>
        <v>6.1479320335022241</v>
      </c>
      <c r="AS154" s="75">
        <f t="shared" si="72"/>
        <v>-2.6012542760439206</v>
      </c>
      <c r="AT154" s="75">
        <f t="shared" si="73"/>
        <v>2.4134899984165048</v>
      </c>
      <c r="AU154" s="75">
        <f t="shared" si="74"/>
        <v>7.3861174392473377</v>
      </c>
      <c r="AV154" s="75">
        <f t="shared" si="75"/>
        <v>-19.576358789050559</v>
      </c>
      <c r="AW154" s="75">
        <f t="shared" si="76"/>
        <v>-12.190241349803097</v>
      </c>
    </row>
    <row r="155" spans="1:49" x14ac:dyDescent="0.2">
      <c r="A155" s="43">
        <f>'13c-beta'!A157</f>
        <v>304</v>
      </c>
      <c r="C155" s="39">
        <f>'13c-beta'!E157/'13c-beta'!H157</f>
        <v>1.0091550621001129</v>
      </c>
      <c r="D155" s="39">
        <f>'13c-beta'!H157/'13c-beta'!I157</f>
        <v>1.0031525494119644</v>
      </c>
      <c r="E155" s="39">
        <f>'13c-beta'!I157/'13c-beta'!J157</f>
        <v>0.99881212761143368</v>
      </c>
      <c r="F155" s="39">
        <f>'13c-beta'!J157/'13c-beta'!K157</f>
        <v>1.0069393683371148</v>
      </c>
      <c r="G155" s="39">
        <f>'13c-beta'!K157/'13c-beta'!L157</f>
        <v>1.0028178399733445</v>
      </c>
      <c r="H155" s="39">
        <f>'13c-beta'!L157/'13c-beta'!M157</f>
        <v>1.0061299746180741</v>
      </c>
      <c r="I155" s="39">
        <f>'13c-beta'!M157/'13c-beta'!F157</f>
        <v>0.99740153042215574</v>
      </c>
      <c r="J155" s="39">
        <f>'13c-beta'!E157/'13c-beta'!F157</f>
        <v>1.0246090354137012</v>
      </c>
      <c r="L155" s="75">
        <f t="shared" si="60"/>
        <v>9.1134085532756917</v>
      </c>
      <c r="M155" s="75">
        <f t="shared" si="61"/>
        <v>3.1475905473773254</v>
      </c>
      <c r="N155" s="75">
        <f t="shared" si="62"/>
        <v>-1.188578468182456</v>
      </c>
      <c r="O155" s="75">
        <f t="shared" si="63"/>
        <v>6.9154017321745451</v>
      </c>
      <c r="P155" s="75">
        <f t="shared" si="64"/>
        <v>2.8138773046522401</v>
      </c>
      <c r="Q155" s="75">
        <f t="shared" si="65"/>
        <v>6.111262753565823</v>
      </c>
      <c r="R155" s="75">
        <f t="shared" si="66"/>
        <v>-2.6018514596661264</v>
      </c>
      <c r="S155" s="75">
        <f t="shared" si="67"/>
        <v>24.311110963197258</v>
      </c>
      <c r="U155" s="44">
        <f>'13c-beta'!Y157</f>
        <v>24.993344687734318</v>
      </c>
      <c r="W155" s="39">
        <f>'13c-beta'!N157/'13c-beta'!M157</f>
        <v>1.0075187969924813</v>
      </c>
      <c r="X155" s="39">
        <f t="shared" si="68"/>
        <v>0.99740153042215574</v>
      </c>
      <c r="Y155" s="39">
        <f t="shared" si="69"/>
        <v>1.00490079004939</v>
      </c>
      <c r="Z155" s="39">
        <f>'13c-beta'!N157/'13c-beta'!E157</f>
        <v>0.98076510680353934</v>
      </c>
      <c r="AA155" s="39"/>
      <c r="AB155" s="39">
        <f>'13c-beta'!O157/'13c-beta'!Q157</f>
        <v>0.99980942579993526</v>
      </c>
      <c r="AC155" s="39">
        <f>'13c-beta'!Q157/'13c-beta'!L157</f>
        <v>0.99905754676567182</v>
      </c>
      <c r="AD155" s="39">
        <f t="shared" si="52"/>
        <v>1.0061299746180741</v>
      </c>
      <c r="AE155" s="39">
        <f t="shared" si="53"/>
        <v>0.99740153042215574</v>
      </c>
      <c r="AF155" s="39">
        <f t="shared" si="54"/>
        <v>1.002378746047365</v>
      </c>
      <c r="AG155" s="39">
        <f>'13c-beta'!R157/'13c-beta'!S157</f>
        <v>1.0073586735372972</v>
      </c>
      <c r="AH155" s="39">
        <f>'13c-beta'!S157/'13c-beta'!E157</f>
        <v>0.98069051681538044</v>
      </c>
      <c r="AI155" s="39">
        <f>'13c-beta'!R157/'13c-beta'!E157</f>
        <v>0.9879070981697482</v>
      </c>
      <c r="AK155" s="75">
        <f t="shared" si="55"/>
        <v>7.4906717291576586</v>
      </c>
      <c r="AL155" s="75">
        <f t="shared" si="56"/>
        <v>-2.6018514596661264</v>
      </c>
      <c r="AM155" s="75">
        <f t="shared" si="57"/>
        <v>4.8888202694915242</v>
      </c>
      <c r="AN155" s="75">
        <f t="shared" si="58"/>
        <v>-19.422290693705701</v>
      </c>
      <c r="AO155" s="44"/>
      <c r="AP155" s="75">
        <f t="shared" si="59"/>
        <v>-0.1905923616350611</v>
      </c>
      <c r="AQ155" s="75">
        <f t="shared" si="70"/>
        <v>-0.94289762260968057</v>
      </c>
      <c r="AR155" s="75">
        <f t="shared" si="71"/>
        <v>6.111262753565823</v>
      </c>
      <c r="AS155" s="75">
        <f t="shared" si="72"/>
        <v>-2.6018514596661264</v>
      </c>
      <c r="AT155" s="75">
        <f t="shared" si="73"/>
        <v>2.3759213096549834</v>
      </c>
      <c r="AU155" s="75">
        <f t="shared" si="74"/>
        <v>7.3317305946587927</v>
      </c>
      <c r="AV155" s="75">
        <f t="shared" si="75"/>
        <v>-19.498346442606348</v>
      </c>
      <c r="AW155" s="75">
        <f t="shared" si="76"/>
        <v>-12.166615847947494</v>
      </c>
    </row>
    <row r="156" spans="1:49" x14ac:dyDescent="0.2">
      <c r="A156" s="43">
        <f>'13c-beta'!A158</f>
        <v>306</v>
      </c>
      <c r="C156" s="39">
        <f>'13c-beta'!E158/'13c-beta'!H158</f>
        <v>1.0091300132714627</v>
      </c>
      <c r="D156" s="39">
        <f>'13c-beta'!H158/'13c-beta'!I158</f>
        <v>1.0031441790199227</v>
      </c>
      <c r="E156" s="39">
        <f>'13c-beta'!I158/'13c-beta'!J158</f>
        <v>0.99881172432004217</v>
      </c>
      <c r="F156" s="39">
        <f>'13c-beta'!J158/'13c-beta'!K158</f>
        <v>1.0069034935285681</v>
      </c>
      <c r="G156" s="39">
        <f>'13c-beta'!K158/'13c-beta'!L158</f>
        <v>1.0027900510398415</v>
      </c>
      <c r="H156" s="39">
        <f>'13c-beta'!L158/'13c-beta'!M158</f>
        <v>1.0060834826261484</v>
      </c>
      <c r="I156" s="39">
        <f>'13c-beta'!M158/'13c-beta'!F158</f>
        <v>0.99740093451692735</v>
      </c>
      <c r="J156" s="39">
        <f>'13c-beta'!E158/'13c-beta'!F158</f>
        <v>1.0244617927818602</v>
      </c>
      <c r="L156" s="75">
        <f t="shared" si="60"/>
        <v>9.0885866597214822</v>
      </c>
      <c r="M156" s="75">
        <f t="shared" si="61"/>
        <v>3.1392464256697621</v>
      </c>
      <c r="N156" s="75">
        <f t="shared" si="62"/>
        <v>-1.1889822392839215</v>
      </c>
      <c r="O156" s="75">
        <f t="shared" si="63"/>
        <v>6.8797735218212495</v>
      </c>
      <c r="P156" s="75">
        <f t="shared" si="64"/>
        <v>2.786166071933954</v>
      </c>
      <c r="Q156" s="75">
        <f t="shared" si="65"/>
        <v>6.065052952347636</v>
      </c>
      <c r="R156" s="75">
        <f t="shared" si="66"/>
        <v>-2.6024489175486565</v>
      </c>
      <c r="S156" s="75">
        <f t="shared" si="67"/>
        <v>24.167394474661762</v>
      </c>
      <c r="U156" s="44">
        <f>'13c-beta'!Y158</f>
        <v>24.851647624004638</v>
      </c>
      <c r="W156" s="39">
        <f>'13c-beta'!N158/'13c-beta'!M158</f>
        <v>1.0074726243281824</v>
      </c>
      <c r="X156" s="39">
        <f t="shared" si="68"/>
        <v>0.99740093451692735</v>
      </c>
      <c r="Y156" s="39">
        <f t="shared" si="69"/>
        <v>1.0048541370051505</v>
      </c>
      <c r="Z156" s="39">
        <f>'13c-beta'!N158/'13c-beta'!E158</f>
        <v>0.98086052997304418</v>
      </c>
      <c r="AA156" s="39"/>
      <c r="AB156" s="39">
        <f>'13c-beta'!O158/'13c-beta'!Q158</f>
        <v>0.99979984559517343</v>
      </c>
      <c r="AC156" s="39">
        <f>'13c-beta'!Q158/'13c-beta'!L158</f>
        <v>0.99907633122571804</v>
      </c>
      <c r="AD156" s="39">
        <f t="shared" si="52"/>
        <v>1.0060834826261484</v>
      </c>
      <c r="AE156" s="39">
        <f t="shared" si="53"/>
        <v>0.99740093451692735</v>
      </c>
      <c r="AF156" s="39">
        <f t="shared" si="54"/>
        <v>1.0023410700123263</v>
      </c>
      <c r="AG156" s="39">
        <f>'13c-beta'!R158/'13c-beta'!S158</f>
        <v>1.0073133618640038</v>
      </c>
      <c r="AH156" s="39">
        <f>'13c-beta'!S158/'13c-beta'!E158</f>
        <v>0.98075793047484916</v>
      </c>
      <c r="AI156" s="39">
        <f>'13c-beta'!R158/'13c-beta'!E158</f>
        <v>0.98793056812140323</v>
      </c>
      <c r="AK156" s="75">
        <f t="shared" si="55"/>
        <v>7.4448425868413421</v>
      </c>
      <c r="AL156" s="75">
        <f t="shared" si="56"/>
        <v>-2.6024489175486565</v>
      </c>
      <c r="AM156" s="75">
        <f t="shared" si="57"/>
        <v>4.8423936692927452</v>
      </c>
      <c r="AN156" s="75">
        <f t="shared" si="58"/>
        <v>-19.3250008053691</v>
      </c>
      <c r="AO156" s="44"/>
      <c r="AP156" s="75">
        <f t="shared" si="59"/>
        <v>-0.20017443839270377</v>
      </c>
      <c r="AQ156" s="75">
        <f t="shared" si="70"/>
        <v>-0.92409561914667582</v>
      </c>
      <c r="AR156" s="75">
        <f t="shared" si="71"/>
        <v>6.065052952347636</v>
      </c>
      <c r="AS156" s="75">
        <f t="shared" si="72"/>
        <v>-2.6024489175486565</v>
      </c>
      <c r="AT156" s="75">
        <f t="shared" si="73"/>
        <v>2.3383339772594076</v>
      </c>
      <c r="AU156" s="75">
        <f t="shared" si="74"/>
        <v>7.2867489078086214</v>
      </c>
      <c r="AV156" s="75">
        <f t="shared" si="75"/>
        <v>-19.429607792260072</v>
      </c>
      <c r="AW156" s="75">
        <f t="shared" si="76"/>
        <v>-12.142858884451407</v>
      </c>
    </row>
    <row r="157" spans="1:49" x14ac:dyDescent="0.2">
      <c r="A157" s="43">
        <f>'13c-beta'!A159</f>
        <v>308</v>
      </c>
      <c r="C157" s="39">
        <f>'13c-beta'!E159/'13c-beta'!H159</f>
        <v>1.0091049469898123</v>
      </c>
      <c r="D157" s="39">
        <f>'13c-beta'!H159/'13c-beta'!I159</f>
        <v>1.0031263282172371</v>
      </c>
      <c r="E157" s="39">
        <f>'13c-beta'!I159/'13c-beta'!J159</f>
        <v>0.99882075471698117</v>
      </c>
      <c r="F157" s="39">
        <f>'13c-beta'!J159/'13c-beta'!K159</f>
        <v>1.0068675969110064</v>
      </c>
      <c r="G157" s="39">
        <f>'13c-beta'!K159/'13c-beta'!L159</f>
        <v>1.0027526955461576</v>
      </c>
      <c r="H157" s="39">
        <f>'13c-beta'!L159/'13c-beta'!M159</f>
        <v>1.0060465517406594</v>
      </c>
      <c r="I157" s="39">
        <f>'13c-beta'!M159/'13c-beta'!F159</f>
        <v>0.99740033833831931</v>
      </c>
      <c r="J157" s="39">
        <f>'13c-beta'!E159/'13c-beta'!F159</f>
        <v>1.0243144826004265</v>
      </c>
      <c r="L157" s="75">
        <f t="shared" si="60"/>
        <v>9.0637468545004118</v>
      </c>
      <c r="M157" s="75">
        <f t="shared" si="61"/>
        <v>3.1214514148557675</v>
      </c>
      <c r="N157" s="75">
        <f t="shared" si="62"/>
        <v>-1.1799411398486366</v>
      </c>
      <c r="O157" s="75">
        <f t="shared" si="63"/>
        <v>6.8441223817924941</v>
      </c>
      <c r="P157" s="75">
        <f t="shared" si="64"/>
        <v>2.748913818146995</v>
      </c>
      <c r="Q157" s="75">
        <f t="shared" si="65"/>
        <v>6.028344703017388</v>
      </c>
      <c r="R157" s="75">
        <f t="shared" si="66"/>
        <v>-2.6030466498803424</v>
      </c>
      <c r="S157" s="75">
        <f t="shared" si="67"/>
        <v>24.02359138258414</v>
      </c>
      <c r="U157" s="44">
        <f>'13c-beta'!Y159</f>
        <v>24.711150839600297</v>
      </c>
      <c r="W157" s="39">
        <f>'13c-beta'!N159/'13c-beta'!M159</f>
        <v>1.007426430426325</v>
      </c>
      <c r="X157" s="39">
        <f t="shared" si="68"/>
        <v>0.99740033833831931</v>
      </c>
      <c r="Y157" s="39">
        <f t="shared" si="69"/>
        <v>1.0048074625581818</v>
      </c>
      <c r="Z157" s="39">
        <f>'13c-beta'!N159/'13c-beta'!E159</f>
        <v>0.98095602437181006</v>
      </c>
      <c r="AA157" s="39"/>
      <c r="AB157" s="39">
        <f>'13c-beta'!O159/'13c-beta'!Q159</f>
        <v>0.99980932587161908</v>
      </c>
      <c r="AC157" s="39">
        <f>'13c-beta'!Q159/'13c-beta'!L159</f>
        <v>0.99907608488589184</v>
      </c>
      <c r="AD157" s="39">
        <f t="shared" si="52"/>
        <v>1.0060465517406594</v>
      </c>
      <c r="AE157" s="39">
        <f t="shared" si="53"/>
        <v>0.99740033833831931</v>
      </c>
      <c r="AF157" s="39">
        <f t="shared" si="54"/>
        <v>1.0023129342725248</v>
      </c>
      <c r="AG157" s="39">
        <f>'13c-beta'!R159/'13c-beta'!S159</f>
        <v>1.0072680226031698</v>
      </c>
      <c r="AH157" s="39">
        <f>'13c-beta'!S159/'13c-beta'!E159</f>
        <v>0.98082539445569306</v>
      </c>
      <c r="AI157" s="39">
        <f>'13c-beta'!R159/'13c-beta'!E159</f>
        <v>0.98795405559236005</v>
      </c>
      <c r="AK157" s="75">
        <f t="shared" si="55"/>
        <v>7.3989902631166968</v>
      </c>
      <c r="AL157" s="75">
        <f t="shared" si="56"/>
        <v>-2.6030466498803424</v>
      </c>
      <c r="AM157" s="75">
        <f t="shared" si="57"/>
        <v>4.7959436132363003</v>
      </c>
      <c r="AN157" s="75">
        <f t="shared" si="58"/>
        <v>-19.227647769347652</v>
      </c>
      <c r="AO157" s="44"/>
      <c r="AP157" s="75">
        <f t="shared" si="59"/>
        <v>-0.19069230900362202</v>
      </c>
      <c r="AQ157" s="75">
        <f t="shared" si="70"/>
        <v>-0.92434218675004576</v>
      </c>
      <c r="AR157" s="75">
        <f t="shared" si="71"/>
        <v>6.028344703017388</v>
      </c>
      <c r="AS157" s="75">
        <f t="shared" si="72"/>
        <v>-2.6030466498803424</v>
      </c>
      <c r="AT157" s="75">
        <f t="shared" si="73"/>
        <v>2.3102635573832129</v>
      </c>
      <c r="AU157" s="75">
        <f t="shared" si="74"/>
        <v>7.2417378090352758</v>
      </c>
      <c r="AV157" s="75">
        <f t="shared" si="75"/>
        <v>-19.360822561458946</v>
      </c>
      <c r="AW157" s="75">
        <f t="shared" si="76"/>
        <v>-12.119084752423619</v>
      </c>
    </row>
    <row r="158" spans="1:49" x14ac:dyDescent="0.2">
      <c r="A158" s="43">
        <f>'13c-beta'!A160</f>
        <v>310</v>
      </c>
      <c r="C158" s="39">
        <f>'13c-beta'!E160/'13c-beta'!H160</f>
        <v>1.0090797777149854</v>
      </c>
      <c r="D158" s="39">
        <f>'13c-beta'!H160/'13c-beta'!I160</f>
        <v>1.0031179138321997</v>
      </c>
      <c r="E158" s="39">
        <f>'13c-beta'!I160/'13c-beta'!J160</f>
        <v>0.99882036521492945</v>
      </c>
      <c r="F158" s="39">
        <f>'13c-beta'!J160/'13c-beta'!K160</f>
        <v>1.0068316135530091</v>
      </c>
      <c r="G158" s="39">
        <f>'13c-beta'!K160/'13c-beta'!L160</f>
        <v>1.0027248475609756</v>
      </c>
      <c r="H158" s="39">
        <f>'13c-beta'!L160/'13c-beta'!M160</f>
        <v>1.0060096038645492</v>
      </c>
      <c r="I158" s="39">
        <f>'13c-beta'!M160/'13c-beta'!F160</f>
        <v>0.99739974188614322</v>
      </c>
      <c r="J158" s="39">
        <f>'13c-beta'!E160/'13c-beta'!F160</f>
        <v>1.0241766645953827</v>
      </c>
      <c r="L158" s="75">
        <f t="shared" si="60"/>
        <v>9.0388043658171995</v>
      </c>
      <c r="M158" s="75">
        <f t="shared" si="61"/>
        <v>3.1130632187816381</v>
      </c>
      <c r="N158" s="75">
        <f t="shared" si="62"/>
        <v>-1.1803311018371407</v>
      </c>
      <c r="O158" s="75">
        <f t="shared" si="63"/>
        <v>6.808383818839193</v>
      </c>
      <c r="P158" s="75">
        <f t="shared" si="64"/>
        <v>2.7211418939191958</v>
      </c>
      <c r="Q158" s="75">
        <f t="shared" si="65"/>
        <v>5.9916182170180612</v>
      </c>
      <c r="R158" s="75">
        <f t="shared" si="66"/>
        <v>-2.6036446568505713</v>
      </c>
      <c r="S158" s="75">
        <f t="shared" si="67"/>
        <v>23.889035755687388</v>
      </c>
      <c r="U158" s="44">
        <f>'13c-beta'!Y160</f>
        <v>24.571840860777428</v>
      </c>
      <c r="W158" s="39">
        <f>'13c-beta'!N160/'13c-beta'!M160</f>
        <v>1.007389799967412</v>
      </c>
      <c r="X158" s="39">
        <f t="shared" si="68"/>
        <v>0.99739974188614322</v>
      </c>
      <c r="Y158" s="39">
        <f t="shared" si="69"/>
        <v>1.0047703264662302</v>
      </c>
      <c r="Z158" s="39">
        <f>'13c-beta'!N160/'13c-beta'!E160</f>
        <v>0.98105176694606755</v>
      </c>
      <c r="AA158" s="39"/>
      <c r="AB158" s="39">
        <f>'13c-beta'!O160/'13c-beta'!Q160</f>
        <v>0.9998092767775405</v>
      </c>
      <c r="AC158" s="39">
        <f>'13c-beta'!Q160/'13c-beta'!L160</f>
        <v>0.99908536585365848</v>
      </c>
      <c r="AD158" s="39">
        <f t="shared" si="52"/>
        <v>1.0060096038645492</v>
      </c>
      <c r="AE158" s="39">
        <f t="shared" si="53"/>
        <v>0.99739974188614322</v>
      </c>
      <c r="AF158" s="39">
        <f t="shared" si="54"/>
        <v>1.0022847856221024</v>
      </c>
      <c r="AG158" s="39">
        <f>'13c-beta'!R160/'13c-beta'!S160</f>
        <v>1.0072225869993434</v>
      </c>
      <c r="AH158" s="39">
        <f>'13c-beta'!S160/'13c-beta'!E160</f>
        <v>0.98089308716187207</v>
      </c>
      <c r="AI158" s="39">
        <f>'13c-beta'!R160/'13c-beta'!E160</f>
        <v>0.98797767282095317</v>
      </c>
      <c r="AK158" s="75">
        <f t="shared" si="55"/>
        <v>7.3626291713561063</v>
      </c>
      <c r="AL158" s="75">
        <f t="shared" si="56"/>
        <v>-2.6036446568505713</v>
      </c>
      <c r="AM158" s="75">
        <f t="shared" si="57"/>
        <v>4.7589845145056096</v>
      </c>
      <c r="AN158" s="75">
        <f t="shared" si="58"/>
        <v>-19.130051241181807</v>
      </c>
      <c r="AO158" s="44"/>
      <c r="AP158" s="75">
        <f t="shared" si="59"/>
        <v>-0.19074141244616369</v>
      </c>
      <c r="AQ158" s="75">
        <f t="shared" si="70"/>
        <v>-0.91505267937487678</v>
      </c>
      <c r="AR158" s="75">
        <f t="shared" si="71"/>
        <v>5.9916182170180612</v>
      </c>
      <c r="AS158" s="75">
        <f t="shared" si="72"/>
        <v>-2.6036446568505713</v>
      </c>
      <c r="AT158" s="75">
        <f t="shared" si="73"/>
        <v>2.2821794683464738</v>
      </c>
      <c r="AU158" s="75">
        <f t="shared" si="74"/>
        <v>7.1966290320397004</v>
      </c>
      <c r="AV158" s="75">
        <f t="shared" si="75"/>
        <v>-19.291808881014781</v>
      </c>
      <c r="AW158" s="75">
        <f t="shared" si="76"/>
        <v>-12.095179848975148</v>
      </c>
    </row>
    <row r="159" spans="1:49" x14ac:dyDescent="0.2">
      <c r="A159" s="43">
        <f>'13c-beta'!A161</f>
        <v>312</v>
      </c>
      <c r="C159" s="39">
        <f>'13c-beta'!E161/'13c-beta'!H161</f>
        <v>1.0090545913656321</v>
      </c>
      <c r="D159" s="39">
        <f>'13c-beta'!H161/'13c-beta'!I161</f>
        <v>1.0031094938802514</v>
      </c>
      <c r="E159" s="39">
        <f>'13c-beta'!I161/'13c-beta'!J161</f>
        <v>0.99882940460119507</v>
      </c>
      <c r="F159" s="39">
        <f>'13c-beta'!J161/'13c-beta'!K161</f>
        <v>1.0067956735795616</v>
      </c>
      <c r="G159" s="39">
        <f>'13c-beta'!K161/'13c-beta'!L161</f>
        <v>1.0026874547325888</v>
      </c>
      <c r="H159" s="39">
        <f>'13c-beta'!L161/'13c-beta'!M161</f>
        <v>1.0059726389860895</v>
      </c>
      <c r="I159" s="39">
        <f>'13c-beta'!M161/'13c-beta'!F161</f>
        <v>0.99738960815436706</v>
      </c>
      <c r="J159" s="39">
        <f>'13c-beta'!E161/'13c-beta'!F161</f>
        <v>1.0240289916046739</v>
      </c>
      <c r="L159" s="75">
        <f t="shared" si="60"/>
        <v>9.0138443336801863</v>
      </c>
      <c r="M159" s="75">
        <f t="shared" si="61"/>
        <v>3.1046694026907833</v>
      </c>
      <c r="N159" s="75">
        <f t="shared" si="62"/>
        <v>-1.1712810807551042</v>
      </c>
      <c r="O159" s="75">
        <f t="shared" si="63"/>
        <v>6.772687070308808</v>
      </c>
      <c r="P159" s="75">
        <f t="shared" si="64"/>
        <v>2.683849983075385</v>
      </c>
      <c r="Q159" s="75">
        <f t="shared" si="65"/>
        <v>5.9548734807310177</v>
      </c>
      <c r="R159" s="75">
        <f t="shared" si="66"/>
        <v>-2.6138048592559477</v>
      </c>
      <c r="S159" s="75">
        <f t="shared" si="67"/>
        <v>23.74483833047503</v>
      </c>
      <c r="U159" s="44">
        <f>'13c-beta'!Y161</f>
        <v>24.433704403195254</v>
      </c>
      <c r="W159" s="39">
        <f>'13c-beta'!N161/'13c-beta'!M161</f>
        <v>1.0073531526522159</v>
      </c>
      <c r="X159" s="39">
        <f t="shared" si="68"/>
        <v>0.99738960815436706</v>
      </c>
      <c r="Y159" s="39">
        <f t="shared" si="69"/>
        <v>1.0047235661968599</v>
      </c>
      <c r="Z159" s="39">
        <f>'13c-beta'!N161/'13c-beta'!E161</f>
        <v>0.98114757925206575</v>
      </c>
      <c r="AA159" s="39"/>
      <c r="AB159" s="39">
        <f>'13c-beta'!O161/'13c-beta'!Q161</f>
        <v>0.99980922765817415</v>
      </c>
      <c r="AC159" s="39">
        <f>'13c-beta'!Q161/'13c-beta'!L161</f>
        <v>0.99909465177448253</v>
      </c>
      <c r="AD159" s="39">
        <f t="shared" si="52"/>
        <v>1.0059726389860895</v>
      </c>
      <c r="AE159" s="39">
        <f t="shared" si="53"/>
        <v>0.99738960815436706</v>
      </c>
      <c r="AF159" s="39">
        <f t="shared" si="54"/>
        <v>1.002247040599721</v>
      </c>
      <c r="AG159" s="39">
        <f>'13c-beta'!R161/'13c-beta'!S161</f>
        <v>1.0071867117224311</v>
      </c>
      <c r="AH159" s="39">
        <f>'13c-beta'!S161/'13c-beta'!E161</f>
        <v>0.9809514916662776</v>
      </c>
      <c r="AI159" s="39">
        <f>'13c-beta'!R161/'13c-beta'!E161</f>
        <v>0.98800130725057189</v>
      </c>
      <c r="AK159" s="75">
        <f t="shared" si="55"/>
        <v>7.3262500241776252</v>
      </c>
      <c r="AL159" s="75">
        <f t="shared" si="56"/>
        <v>-2.6138048592559477</v>
      </c>
      <c r="AM159" s="75">
        <f t="shared" si="57"/>
        <v>4.7124451649216121</v>
      </c>
      <c r="AN159" s="75">
        <f t="shared" si="58"/>
        <v>-19.032393165553568</v>
      </c>
      <c r="AO159" s="44"/>
      <c r="AP159" s="75">
        <f t="shared" si="59"/>
        <v>-0.19079054118371352</v>
      </c>
      <c r="AQ159" s="75">
        <f t="shared" si="70"/>
        <v>-0.90575830074812724</v>
      </c>
      <c r="AR159" s="75">
        <f t="shared" si="71"/>
        <v>5.9548734807310177</v>
      </c>
      <c r="AS159" s="75">
        <f t="shared" si="72"/>
        <v>-2.6138048592559477</v>
      </c>
      <c r="AT159" s="75">
        <f t="shared" si="73"/>
        <v>2.244519779543217</v>
      </c>
      <c r="AU159" s="75">
        <f t="shared" si="74"/>
        <v>7.1610103750578782</v>
      </c>
      <c r="AV159" s="75">
        <f t="shared" si="75"/>
        <v>-19.232268482093204</v>
      </c>
      <c r="AW159" s="75">
        <f t="shared" si="76"/>
        <v>-12.071258107035368</v>
      </c>
    </row>
    <row r="160" spans="1:49" x14ac:dyDescent="0.2">
      <c r="A160" s="43">
        <f>'13c-beta'!A162</f>
        <v>314</v>
      </c>
      <c r="C160" s="39">
        <f>'13c-beta'!E162/'13c-beta'!H162</f>
        <v>1.0090293879243717</v>
      </c>
      <c r="D160" s="39">
        <f>'13c-beta'!H162/'13c-beta'!I162</f>
        <v>1.0030915846498569</v>
      </c>
      <c r="E160" s="39">
        <f>'13c-beta'!I162/'13c-beta'!J162</f>
        <v>0.99883846110261199</v>
      </c>
      <c r="F160" s="39">
        <f>'13c-beta'!J162/'13c-beta'!K162</f>
        <v>1.0067500760571948</v>
      </c>
      <c r="G160" s="39">
        <f>'13c-beta'!K162/'13c-beta'!L162</f>
        <v>1.0026595491158667</v>
      </c>
      <c r="H160" s="39">
        <f>'13c-beta'!L162/'13c-beta'!M162</f>
        <v>1.0059356001764379</v>
      </c>
      <c r="I160" s="39">
        <f>'13c-beta'!M162/'13c-beta'!F162</f>
        <v>0.99739857304080026</v>
      </c>
      <c r="J160" s="39">
        <f>'13c-beta'!E162/'13c-beta'!F162</f>
        <v>1.023891046117944</v>
      </c>
      <c r="L160" s="75">
        <f t="shared" si="60"/>
        <v>8.9888667395657702</v>
      </c>
      <c r="M160" s="75">
        <f t="shared" si="61"/>
        <v>3.0868155289324646</v>
      </c>
      <c r="N160" s="75">
        <f t="shared" si="62"/>
        <v>-1.1622140065207327</v>
      </c>
      <c r="O160" s="75">
        <f t="shared" si="63"/>
        <v>6.7273962966744962</v>
      </c>
      <c r="P160" s="75">
        <f t="shared" si="64"/>
        <v>2.6560187731448295</v>
      </c>
      <c r="Q160" s="75">
        <f t="shared" si="65"/>
        <v>5.9180538992662495</v>
      </c>
      <c r="R160" s="75">
        <f t="shared" si="66"/>
        <v>-2.60481655010335</v>
      </c>
      <c r="S160" s="75">
        <f t="shared" si="67"/>
        <v>23.610120680959884</v>
      </c>
      <c r="U160" s="44">
        <f>'13c-beta'!Y162</f>
        <v>24.29672836867314</v>
      </c>
      <c r="W160" s="39">
        <f>'13c-beta'!N162/'13c-beta'!M162</f>
        <v>1.0073068292963583</v>
      </c>
      <c r="X160" s="39">
        <f t="shared" si="68"/>
        <v>0.99739857304080026</v>
      </c>
      <c r="Y160" s="39">
        <f t="shared" si="69"/>
        <v>1.0046863941544408</v>
      </c>
      <c r="Z160" s="39">
        <f>'13c-beta'!N162/'13c-beta'!E162</f>
        <v>0.98124346136601415</v>
      </c>
      <c r="AA160" s="39"/>
      <c r="AB160" s="39">
        <f>'13c-beta'!O162/'13c-beta'!Q162</f>
        <v>0.9998091785135006</v>
      </c>
      <c r="AC160" s="39">
        <f>'13c-beta'!Q162/'13c-beta'!L162</f>
        <v>0.99909441875983029</v>
      </c>
      <c r="AD160" s="39">
        <f t="shared" si="52"/>
        <v>1.0059356001764379</v>
      </c>
      <c r="AE160" s="39">
        <f t="shared" si="53"/>
        <v>0.99739857304080026</v>
      </c>
      <c r="AF160" s="39">
        <f t="shared" si="54"/>
        <v>1.0022188641710819</v>
      </c>
      <c r="AG160" s="39">
        <f>'13c-beta'!R162/'13c-beta'!S162</f>
        <v>1.0071316353249227</v>
      </c>
      <c r="AH160" s="39">
        <f>'13c-beta'!S162/'13c-beta'!E162</f>
        <v>0.98102862053504702</v>
      </c>
      <c r="AI160" s="39">
        <f>'13c-beta'!R162/'13c-beta'!E162</f>
        <v>0.98802495890001485</v>
      </c>
      <c r="AK160" s="75">
        <f t="shared" si="55"/>
        <v>7.2802637473062344</v>
      </c>
      <c r="AL160" s="75">
        <f t="shared" si="56"/>
        <v>-2.60481655010335</v>
      </c>
      <c r="AM160" s="75">
        <f t="shared" si="57"/>
        <v>4.6754471972029839</v>
      </c>
      <c r="AN160" s="75">
        <f t="shared" si="58"/>
        <v>-18.934673483757123</v>
      </c>
      <c r="AO160" s="44"/>
      <c r="AP160" s="75">
        <f t="shared" si="59"/>
        <v>-0.19083969523570785</v>
      </c>
      <c r="AQ160" s="75">
        <f t="shared" si="70"/>
        <v>-0.90599152657813109</v>
      </c>
      <c r="AR160" s="75">
        <f t="shared" si="71"/>
        <v>5.9180538992662495</v>
      </c>
      <c r="AS160" s="75">
        <f t="shared" si="72"/>
        <v>-2.60481655010335</v>
      </c>
      <c r="AT160" s="75">
        <f t="shared" si="73"/>
        <v>2.21640612734892</v>
      </c>
      <c r="AU160" s="75">
        <f t="shared" si="74"/>
        <v>7.1063254762156314</v>
      </c>
      <c r="AV160" s="75">
        <f t="shared" si="75"/>
        <v>-19.153644985015426</v>
      </c>
      <c r="AW160" s="75">
        <f t="shared" si="76"/>
        <v>-12.047319508799868</v>
      </c>
    </row>
    <row r="161" spans="1:49" x14ac:dyDescent="0.2">
      <c r="A161" s="43">
        <f>'13c-beta'!A163</f>
        <v>316</v>
      </c>
      <c r="C161" s="39">
        <f>'13c-beta'!E163/'13c-beta'!H163</f>
        <v>1.0090040824792812</v>
      </c>
      <c r="D161" s="39">
        <f>'13c-beta'!H163/'13c-beta'!I163</f>
        <v>1.0030926080048421</v>
      </c>
      <c r="E161" s="39">
        <f>'13c-beta'!I163/'13c-beta'!J163</f>
        <v>0.99882864160211604</v>
      </c>
      <c r="F161" s="39">
        <f>'13c-beta'!J163/'13c-beta'!K163</f>
        <v>1.0067235361806128</v>
      </c>
      <c r="G161" s="39">
        <f>'13c-beta'!K163/'13c-beta'!L163</f>
        <v>1.0026220942428345</v>
      </c>
      <c r="H161" s="39">
        <f>'13c-beta'!L163/'13c-beta'!M163</f>
        <v>1.0059081928219293</v>
      </c>
      <c r="I161" s="39">
        <f>'13c-beta'!M163/'13c-beta'!F163</f>
        <v>0.99738843449562353</v>
      </c>
      <c r="J161" s="39">
        <f>'13c-beta'!E163/'13c-beta'!F163</f>
        <v>1.0237528100636151</v>
      </c>
      <c r="L161" s="75">
        <f t="shared" si="60"/>
        <v>8.9637874279855101</v>
      </c>
      <c r="M161" s="75">
        <f t="shared" si="61"/>
        <v>3.0878357293596679</v>
      </c>
      <c r="N161" s="75">
        <f t="shared" si="62"/>
        <v>-1.1720449743358692</v>
      </c>
      <c r="O161" s="75">
        <f t="shared" si="63"/>
        <v>6.7010340176536101</v>
      </c>
      <c r="P161" s="75">
        <f t="shared" si="64"/>
        <v>2.6186625512289732</v>
      </c>
      <c r="Q161" s="75">
        <f t="shared" si="65"/>
        <v>5.8908078927863752</v>
      </c>
      <c r="R161" s="75">
        <f t="shared" si="66"/>
        <v>-2.6149815904194469</v>
      </c>
      <c r="S161" s="75">
        <f t="shared" si="67"/>
        <v>23.475101054259042</v>
      </c>
      <c r="U161" s="44">
        <f>'13c-beta'!Y163</f>
        <v>24.160899842014796</v>
      </c>
      <c r="W161" s="39">
        <f>'13c-beta'!N163/'13c-beta'!M163</f>
        <v>1.0072701463620495</v>
      </c>
      <c r="X161" s="39">
        <f t="shared" si="68"/>
        <v>0.99738843449562353</v>
      </c>
      <c r="Y161" s="39">
        <f t="shared" si="69"/>
        <v>1.0046395943942221</v>
      </c>
      <c r="Z161" s="39">
        <f>'13c-beta'!N163/'13c-beta'!E163</f>
        <v>0.98133024351043763</v>
      </c>
      <c r="AA161" s="39"/>
      <c r="AB161" s="39">
        <f>'13c-beta'!O163/'13c-beta'!Q163</f>
        <v>0.9998091311650632</v>
      </c>
      <c r="AC161" s="39">
        <f>'13c-beta'!Q163/'13c-beta'!L163</f>
        <v>0.99910372051335838</v>
      </c>
      <c r="AD161" s="39">
        <f t="shared" si="52"/>
        <v>1.0059081928219293</v>
      </c>
      <c r="AE161" s="39">
        <f t="shared" si="53"/>
        <v>0.99738843449562353</v>
      </c>
      <c r="AF161" s="39">
        <f t="shared" si="54"/>
        <v>1.0021906538479934</v>
      </c>
      <c r="AG161" s="39">
        <f>'13c-beta'!R163/'13c-beta'!S163</f>
        <v>1.0070956435605845</v>
      </c>
      <c r="AH161" s="39">
        <f>'13c-beta'!S163/'13c-beta'!E163</f>
        <v>0.98108729372628922</v>
      </c>
      <c r="AI161" s="39">
        <f>'13c-beta'!R163/'13c-beta'!E163</f>
        <v>0.98804873946438931</v>
      </c>
      <c r="AK161" s="75">
        <f t="shared" si="55"/>
        <v>7.2438462415409139</v>
      </c>
      <c r="AL161" s="75">
        <f t="shared" si="56"/>
        <v>-2.6149815904194469</v>
      </c>
      <c r="AM161" s="75">
        <f t="shared" si="57"/>
        <v>4.6288646511214759</v>
      </c>
      <c r="AN161" s="75">
        <f t="shared" si="58"/>
        <v>-18.846236403137514</v>
      </c>
      <c r="AO161" s="44"/>
      <c r="AP161" s="75">
        <f t="shared" si="59"/>
        <v>-0.19088705271104592</v>
      </c>
      <c r="AQ161" s="75">
        <f t="shared" si="70"/>
        <v>-0.8966813852609733</v>
      </c>
      <c r="AR161" s="75">
        <f t="shared" si="71"/>
        <v>5.8908078927863752</v>
      </c>
      <c r="AS161" s="75">
        <f t="shared" si="72"/>
        <v>-2.6149815904194469</v>
      </c>
      <c r="AT161" s="75">
        <f t="shared" si="73"/>
        <v>2.1882578643949899</v>
      </c>
      <c r="AU161" s="75">
        <f t="shared" si="74"/>
        <v>7.0705879358503134</v>
      </c>
      <c r="AV161" s="75">
        <f t="shared" si="75"/>
        <v>-19.093838945185436</v>
      </c>
      <c r="AW161" s="75">
        <f t="shared" si="76"/>
        <v>-12.023251009335201</v>
      </c>
    </row>
    <row r="162" spans="1:49" x14ac:dyDescent="0.2">
      <c r="A162" s="43">
        <f>'13c-beta'!A164</f>
        <v>318</v>
      </c>
      <c r="C162" s="39">
        <f>'13c-beta'!E164/'13c-beta'!H164</f>
        <v>1.0089693288565287</v>
      </c>
      <c r="D162" s="39">
        <f>'13c-beta'!H164/'13c-beta'!I164</f>
        <v>1.0030746525642602</v>
      </c>
      <c r="E162" s="39">
        <f>'13c-beta'!I164/'13c-beta'!J164</f>
        <v>0.99884715331915896</v>
      </c>
      <c r="F162" s="39">
        <f>'13c-beta'!J164/'13c-beta'!K164</f>
        <v>1.0066778916126822</v>
      </c>
      <c r="G162" s="39">
        <f>'13c-beta'!K164/'13c-beta'!L164</f>
        <v>1.0025941574233914</v>
      </c>
      <c r="H162" s="39">
        <f>'13c-beta'!L164/'13c-beta'!M164</f>
        <v>1.0058711230921249</v>
      </c>
      <c r="I162" s="39">
        <f>'13c-beta'!M164/'13c-beta'!F164</f>
        <v>0.99738785976729938</v>
      </c>
      <c r="J162" s="39">
        <f>'13c-beta'!E164/'13c-beta'!F164</f>
        <v>1.0236049448867115</v>
      </c>
      <c r="L162" s="75">
        <f t="shared" si="60"/>
        <v>8.9293433440736774</v>
      </c>
      <c r="M162" s="75">
        <f t="shared" si="61"/>
        <v>3.0699354865082276</v>
      </c>
      <c r="N162" s="75">
        <f t="shared" si="62"/>
        <v>-1.1535117197501987</v>
      </c>
      <c r="O162" s="75">
        <f t="shared" si="63"/>
        <v>6.6556932651256808</v>
      </c>
      <c r="P162" s="75">
        <f t="shared" si="64"/>
        <v>2.5907984049836754</v>
      </c>
      <c r="Q162" s="75">
        <f t="shared" si="65"/>
        <v>5.8539552126584926</v>
      </c>
      <c r="R162" s="75">
        <f t="shared" si="66"/>
        <v>-2.6155578237803581</v>
      </c>
      <c r="S162" s="75">
        <f t="shared" si="67"/>
        <v>23.330656169818951</v>
      </c>
      <c r="U162" s="44">
        <f>'13c-beta'!Y164</f>
        <v>24.026206087897666</v>
      </c>
      <c r="W162" s="39">
        <f>'13c-beta'!N164/'13c-beta'!M164</f>
        <v>1.0072237838045262</v>
      </c>
      <c r="X162" s="39">
        <f t="shared" si="68"/>
        <v>0.99738785976729938</v>
      </c>
      <c r="Y162" s="39">
        <f t="shared" si="69"/>
        <v>1.0045927740355174</v>
      </c>
      <c r="Z162" s="39">
        <f>'13c-beta'!N164/'13c-beta'!E164</f>
        <v>0.98142626122883925</v>
      </c>
      <c r="AA162" s="39"/>
      <c r="AB162" s="39">
        <f>'13c-beta'!O164/'13c-beta'!Q164</f>
        <v>0.99981862787212317</v>
      </c>
      <c r="AC162" s="39">
        <f>'13c-beta'!Q164/'13c-beta'!L164</f>
        <v>0.99910348971397489</v>
      </c>
      <c r="AD162" s="39">
        <f t="shared" si="52"/>
        <v>1.0058711230921249</v>
      </c>
      <c r="AE162" s="39">
        <f t="shared" si="53"/>
        <v>0.99738785976729938</v>
      </c>
      <c r="AF162" s="39">
        <f t="shared" si="54"/>
        <v>1.0021624311083892</v>
      </c>
      <c r="AG162" s="39">
        <f>'13c-beta'!R164/'13c-beta'!S164</f>
        <v>1.0070596305364747</v>
      </c>
      <c r="AH162" s="39">
        <f>'13c-beta'!S164/'13c-beta'!E164</f>
        <v>0.98115517998859592</v>
      </c>
      <c r="AI162" s="39">
        <f>'13c-beta'!R164/'13c-beta'!E164</f>
        <v>0.98808177305826372</v>
      </c>
      <c r="AK162" s="75">
        <f t="shared" si="55"/>
        <v>7.197817254471512</v>
      </c>
      <c r="AL162" s="75">
        <f t="shared" si="56"/>
        <v>-2.6155578237803581</v>
      </c>
      <c r="AM162" s="75">
        <f t="shared" si="57"/>
        <v>4.5822594306911464</v>
      </c>
      <c r="AN162" s="75">
        <f t="shared" si="58"/>
        <v>-18.748396739127873</v>
      </c>
      <c r="AO162" s="44"/>
      <c r="AP162" s="75">
        <f t="shared" si="59"/>
        <v>-0.18138857779028578</v>
      </c>
      <c r="AQ162" s="75">
        <f t="shared" si="70"/>
        <v>-0.89691239171747339</v>
      </c>
      <c r="AR162" s="75">
        <f t="shared" si="71"/>
        <v>5.8539552126584926</v>
      </c>
      <c r="AS162" s="75">
        <f t="shared" si="72"/>
        <v>-2.6155578237803581</v>
      </c>
      <c r="AT162" s="75">
        <f t="shared" si="73"/>
        <v>2.1600964193702348</v>
      </c>
      <c r="AU162" s="75">
        <f t="shared" si="74"/>
        <v>7.0348280075302903</v>
      </c>
      <c r="AV162" s="75">
        <f t="shared" si="75"/>
        <v>-19.024646413433477</v>
      </c>
      <c r="AW162" s="75">
        <f t="shared" si="76"/>
        <v>-11.989818405903238</v>
      </c>
    </row>
    <row r="163" spans="1:49" x14ac:dyDescent="0.2">
      <c r="A163" s="43">
        <f>'13c-beta'!A165</f>
        <v>320</v>
      </c>
      <c r="C163" s="39">
        <f>'13c-beta'!E165/'13c-beta'!H165</f>
        <v>1.0089534214523601</v>
      </c>
      <c r="D163" s="39">
        <f>'13c-beta'!H165/'13c-beta'!I165</f>
        <v>1.0030661783493742</v>
      </c>
      <c r="E163" s="39">
        <f>'13c-beta'!I165/'13c-beta'!J165</f>
        <v>0.99884678280761119</v>
      </c>
      <c r="F163" s="39">
        <f>'13c-beta'!J165/'13c-beta'!K165</f>
        <v>1.006641736366837</v>
      </c>
      <c r="G163" s="39">
        <f>'13c-beta'!K165/'13c-beta'!L165</f>
        <v>1.0025662062123177</v>
      </c>
      <c r="H163" s="39">
        <f>'13c-beta'!L165/'13c-beta'!M165</f>
        <v>1.0058340370000769</v>
      </c>
      <c r="I163" s="39">
        <f>'13c-beta'!M165/'13c-beta'!F165</f>
        <v>0.99738728478595817</v>
      </c>
      <c r="J163" s="39">
        <f>'13c-beta'!E165/'13c-beta'!F165</f>
        <v>1.0234761553847773</v>
      </c>
      <c r="L163" s="75">
        <f t="shared" si="60"/>
        <v>8.9135772260035342</v>
      </c>
      <c r="M163" s="75">
        <f t="shared" si="61"/>
        <v>3.061487211336813</v>
      </c>
      <c r="N163" s="75">
        <f t="shared" si="62"/>
        <v>-1.1538826590027793</v>
      </c>
      <c r="O163" s="75">
        <f t="shared" si="63"/>
        <v>6.6197772134996553</v>
      </c>
      <c r="P163" s="75">
        <f t="shared" si="64"/>
        <v>2.5629191275130054</v>
      </c>
      <c r="Q163" s="75">
        <f t="shared" si="65"/>
        <v>5.8170849070213571</v>
      </c>
      <c r="R163" s="75">
        <f t="shared" si="66"/>
        <v>-2.6161343111531585</v>
      </c>
      <c r="S163" s="75">
        <f t="shared" si="67"/>
        <v>23.20482871521833</v>
      </c>
      <c r="U163" s="44">
        <f>'13c-beta'!Y165</f>
        <v>23.892634547826038</v>
      </c>
      <c r="W163" s="39">
        <f>'13c-beta'!N165/'13c-beta'!M165</f>
        <v>1.0071869962385813</v>
      </c>
      <c r="X163" s="39">
        <f t="shared" si="68"/>
        <v>0.99738728478595817</v>
      </c>
      <c r="Y163" s="39">
        <f t="shared" si="69"/>
        <v>1.0045555034501237</v>
      </c>
      <c r="Z163" s="39">
        <f>'13c-beta'!N165/'13c-beta'!E165</f>
        <v>0.9815133436816218</v>
      </c>
      <c r="AA163" s="39"/>
      <c r="AB163" s="39">
        <f>'13c-beta'!O165/'13c-beta'!Q165</f>
        <v>0.9998185828455759</v>
      </c>
      <c r="AC163" s="39">
        <f>'13c-beta'!Q165/'13c-beta'!L165</f>
        <v>0.99911279859574131</v>
      </c>
      <c r="AD163" s="39">
        <f t="shared" si="52"/>
        <v>1.0058340370000769</v>
      </c>
      <c r="AE163" s="39">
        <f t="shared" si="53"/>
        <v>0.99738728478595817</v>
      </c>
      <c r="AF163" s="39">
        <f t="shared" si="54"/>
        <v>1.0021341959440706</v>
      </c>
      <c r="AG163" s="39">
        <f>'13c-beta'!R165/'13c-beta'!S165</f>
        <v>1.0070139994091467</v>
      </c>
      <c r="AH163" s="39">
        <f>'13c-beta'!S165/'13c-beta'!E165</f>
        <v>0.98121411606291264</v>
      </c>
      <c r="AI163" s="39">
        <f>'13c-beta'!R165/'13c-beta'!E165</f>
        <v>0.98809635129322426</v>
      </c>
      <c r="AK163" s="75">
        <f t="shared" si="55"/>
        <v>7.1612928610226927</v>
      </c>
      <c r="AL163" s="75">
        <f t="shared" si="56"/>
        <v>-2.6161343111531585</v>
      </c>
      <c r="AM163" s="75">
        <f t="shared" si="57"/>
        <v>4.5451585498695195</v>
      </c>
      <c r="AN163" s="75">
        <f t="shared" si="58"/>
        <v>-18.659670165348594</v>
      </c>
      <c r="AO163" s="44"/>
      <c r="AP163" s="75">
        <f t="shared" si="59"/>
        <v>-0.18143361250661041</v>
      </c>
      <c r="AQ163" s="75">
        <f t="shared" si="70"/>
        <v>-0.88759520035940975</v>
      </c>
      <c r="AR163" s="75">
        <f t="shared" si="71"/>
        <v>5.8170849070213571</v>
      </c>
      <c r="AS163" s="75">
        <f t="shared" si="72"/>
        <v>-2.6161343111531585</v>
      </c>
      <c r="AT163" s="75">
        <f t="shared" si="73"/>
        <v>2.1319217830021717</v>
      </c>
      <c r="AU163" s="75">
        <f t="shared" si="74"/>
        <v>6.989515734277334</v>
      </c>
      <c r="AV163" s="75">
        <f t="shared" si="75"/>
        <v>-18.964580171617488</v>
      </c>
      <c r="AW163" s="75">
        <f t="shared" si="76"/>
        <v>-11.975064437340221</v>
      </c>
    </row>
    <row r="164" spans="1:49" x14ac:dyDescent="0.2">
      <c r="A164" s="43">
        <f>'13c-beta'!A166</f>
        <v>322</v>
      </c>
      <c r="C164" s="39">
        <f>'13c-beta'!E166/'13c-beta'!H166</f>
        <v>1.0089280658374074</v>
      </c>
      <c r="D164" s="39">
        <f>'13c-beta'!H166/'13c-beta'!I166</f>
        <v>1.0030482032640389</v>
      </c>
      <c r="E164" s="39">
        <f>'13c-beta'!I166/'13c-beta'!J166</f>
        <v>0.99884642296563853</v>
      </c>
      <c r="F164" s="39">
        <f>'13c-beta'!J166/'13c-beta'!K166</f>
        <v>1.0066150785719046</v>
      </c>
      <c r="G164" s="39">
        <f>'13c-beta'!K166/'13c-beta'!L166</f>
        <v>1.0025382405984904</v>
      </c>
      <c r="H164" s="39">
        <f>'13c-beta'!L166/'13c-beta'!M166</f>
        <v>1.0057872814173561</v>
      </c>
      <c r="I164" s="39">
        <f>'13c-beta'!M166/'13c-beta'!F166</f>
        <v>0.99739628204391872</v>
      </c>
      <c r="J164" s="39">
        <f>'13c-beta'!E166/'13c-beta'!F166</f>
        <v>1.0233377366798768</v>
      </c>
      <c r="L164" s="75">
        <f t="shared" si="60"/>
        <v>8.8884463002144773</v>
      </c>
      <c r="M164" s="75">
        <f t="shared" si="61"/>
        <v>3.0435669117761046</v>
      </c>
      <c r="N164" s="75">
        <f t="shared" si="62"/>
        <v>-1.1542429164953951</v>
      </c>
      <c r="O164" s="75">
        <f t="shared" si="63"/>
        <v>6.5932949537738859</v>
      </c>
      <c r="P164" s="75">
        <f t="shared" si="64"/>
        <v>2.5350247064780964</v>
      </c>
      <c r="Q164" s="75">
        <f t="shared" si="65"/>
        <v>5.770599435525134</v>
      </c>
      <c r="R164" s="75">
        <f t="shared" si="66"/>
        <v>-2.6071135250285646</v>
      </c>
      <c r="S164" s="75">
        <f t="shared" si="67"/>
        <v>23.06957586624349</v>
      </c>
      <c r="U164" s="44">
        <f>'13c-beta'!Y166</f>
        <v>23.760172837146321</v>
      </c>
      <c r="W164" s="39">
        <f>'13c-beta'!N166/'13c-beta'!M166</f>
        <v>1.0071405263258919</v>
      </c>
      <c r="X164" s="39">
        <f t="shared" si="68"/>
        <v>0.99739628204391872</v>
      </c>
      <c r="Y164" s="39">
        <f t="shared" si="69"/>
        <v>1.0045182164532001</v>
      </c>
      <c r="Z164" s="39">
        <f>'13c-beta'!N166/'13c-beta'!E166</f>
        <v>0.98160966848761499</v>
      </c>
      <c r="AA164" s="39"/>
      <c r="AB164" s="39">
        <f>'13c-beta'!O166/'13c-beta'!Q166</f>
        <v>0.99981853779666674</v>
      </c>
      <c r="AC164" s="39">
        <f>'13c-beta'!Q166/'13c-beta'!L166</f>
        <v>0.99912211227420633</v>
      </c>
      <c r="AD164" s="39">
        <f t="shared" si="52"/>
        <v>1.0057872814173561</v>
      </c>
      <c r="AE164" s="39">
        <f t="shared" si="53"/>
        <v>0.99739628204391872</v>
      </c>
      <c r="AF164" s="39">
        <f t="shared" si="54"/>
        <v>1.0021059483468306</v>
      </c>
      <c r="AG164" s="39">
        <f>'13c-beta'!R166/'13c-beta'!S166</f>
        <v>1.0069683421827784</v>
      </c>
      <c r="AH164" s="39">
        <f>'13c-beta'!S166/'13c-beta'!E166</f>
        <v>0.98128227194492246</v>
      </c>
      <c r="AI164" s="39">
        <f>'13c-beta'!R166/'13c-beta'!E166</f>
        <v>0.98812018259372902</v>
      </c>
      <c r="AK164" s="75">
        <f t="shared" si="55"/>
        <v>7.1151534798375513</v>
      </c>
      <c r="AL164" s="75">
        <f t="shared" si="56"/>
        <v>-2.6071135250285646</v>
      </c>
      <c r="AM164" s="75">
        <f t="shared" si="57"/>
        <v>4.5080399548090053</v>
      </c>
      <c r="AN164" s="75">
        <f t="shared" si="58"/>
        <v>-18.561535911434405</v>
      </c>
      <c r="AO164" s="44"/>
      <c r="AP164" s="75">
        <f t="shared" si="59"/>
        <v>-0.18147866959091191</v>
      </c>
      <c r="AQ164" s="75">
        <f t="shared" si="70"/>
        <v>-0.87827329489732386</v>
      </c>
      <c r="AR164" s="75">
        <f t="shared" si="71"/>
        <v>5.770599435525134</v>
      </c>
      <c r="AS164" s="75">
        <f t="shared" si="72"/>
        <v>-2.6071135250285646</v>
      </c>
      <c r="AT164" s="75">
        <f t="shared" si="73"/>
        <v>2.1037339460083908</v>
      </c>
      <c r="AU164" s="75">
        <f t="shared" si="74"/>
        <v>6.9441754892978054</v>
      </c>
      <c r="AV164" s="75">
        <f t="shared" si="75"/>
        <v>-18.895121820046818</v>
      </c>
      <c r="AW164" s="75">
        <f t="shared" si="76"/>
        <v>-11.950946330748891</v>
      </c>
    </row>
    <row r="165" spans="1:49" x14ac:dyDescent="0.2">
      <c r="A165" s="43">
        <f>'13c-beta'!A167</f>
        <v>324</v>
      </c>
      <c r="C165" s="39">
        <f>'13c-beta'!E167/'13c-beta'!H167</f>
        <v>1.0089026094180733</v>
      </c>
      <c r="D165" s="39">
        <f>'13c-beta'!H167/'13c-beta'!I167</f>
        <v>1.0030396863725461</v>
      </c>
      <c r="E165" s="39">
        <f>'13c-beta'!I167/'13c-beta'!J167</f>
        <v>0.99885551057470401</v>
      </c>
      <c r="F165" s="39">
        <f>'13c-beta'!J167/'13c-beta'!K167</f>
        <v>1.0065693013690804</v>
      </c>
      <c r="G165" s="39">
        <f>'13c-beta'!K167/'13c-beta'!L167</f>
        <v>1.0025102366112761</v>
      </c>
      <c r="H165" s="39">
        <f>'13c-beta'!L167/'13c-beta'!M167</f>
        <v>1.0057597603939676</v>
      </c>
      <c r="I165" s="39">
        <f>'13c-beta'!M167/'13c-beta'!F167</f>
        <v>0.99738615909003858</v>
      </c>
      <c r="J165" s="39">
        <f>'13c-beta'!E167/'13c-beta'!F167</f>
        <v>1.0231990348895101</v>
      </c>
      <c r="L165" s="75">
        <f t="shared" si="60"/>
        <v>8.8632148279729588</v>
      </c>
      <c r="M165" s="75">
        <f t="shared" si="61"/>
        <v>3.0350758665564248</v>
      </c>
      <c r="N165" s="75">
        <f t="shared" si="62"/>
        <v>-1.1451448534530864</v>
      </c>
      <c r="O165" s="75">
        <f t="shared" si="63"/>
        <v>6.5478175466489583</v>
      </c>
      <c r="P165" s="75">
        <f t="shared" si="64"/>
        <v>2.5070912300216617</v>
      </c>
      <c r="Q165" s="75">
        <f t="shared" si="65"/>
        <v>5.7432363932317072</v>
      </c>
      <c r="R165" s="75">
        <f t="shared" si="66"/>
        <v>-2.6172629565369703</v>
      </c>
      <c r="S165" s="75">
        <f t="shared" si="67"/>
        <v>22.934028054441718</v>
      </c>
      <c r="U165" s="44">
        <f>'13c-beta'!Y167</f>
        <v>23.628808742122846</v>
      </c>
      <c r="W165" s="39">
        <f>'13c-beta'!N167/'13c-beta'!M167</f>
        <v>1.0071037044858935</v>
      </c>
      <c r="X165" s="39">
        <f t="shared" si="68"/>
        <v>0.99738615909003858</v>
      </c>
      <c r="Y165" s="39">
        <f t="shared" si="69"/>
        <v>1.0044712956225346</v>
      </c>
      <c r="Z165" s="39">
        <f>'13c-beta'!N167/'13c-beta'!E167</f>
        <v>0.98169687555559715</v>
      </c>
      <c r="AA165" s="39"/>
      <c r="AB165" s="39">
        <f>'13c-beta'!O167/'13c-beta'!Q167</f>
        <v>0.99980894153611011</v>
      </c>
      <c r="AC165" s="39">
        <f>'13c-beta'!Q167/'13c-beta'!L167</f>
        <v>0.99913143904324675</v>
      </c>
      <c r="AD165" s="39">
        <f t="shared" si="52"/>
        <v>1.0057597603939676</v>
      </c>
      <c r="AE165" s="39">
        <f t="shared" si="53"/>
        <v>0.99738615909003858</v>
      </c>
      <c r="AF165" s="39">
        <f t="shared" si="54"/>
        <v>1.0020680939067828</v>
      </c>
      <c r="AG165" s="39">
        <f>'13c-beta'!R167/'13c-beta'!S167</f>
        <v>1.0069225928256766</v>
      </c>
      <c r="AH165" s="39">
        <f>'13c-beta'!S167/'13c-beta'!E167</f>
        <v>0.98135065080894945</v>
      </c>
      <c r="AI165" s="39">
        <f>'13c-beta'!R167/'13c-beta'!E167</f>
        <v>0.98814414178371246</v>
      </c>
      <c r="AK165" s="75">
        <f t="shared" si="55"/>
        <v>7.0785920346669364</v>
      </c>
      <c r="AL165" s="75">
        <f t="shared" si="56"/>
        <v>-2.6172629565369703</v>
      </c>
      <c r="AM165" s="75">
        <f t="shared" si="57"/>
        <v>4.4613290781299746</v>
      </c>
      <c r="AN165" s="75">
        <f t="shared" si="58"/>
        <v>-18.472698976311769</v>
      </c>
      <c r="AO165" s="44"/>
      <c r="AP165" s="75">
        <f t="shared" si="59"/>
        <v>-0.19107671788329497</v>
      </c>
      <c r="AQ165" s="75">
        <f t="shared" si="70"/>
        <v>-0.86893837437701538</v>
      </c>
      <c r="AR165" s="75">
        <f t="shared" si="71"/>
        <v>5.7432363932317072</v>
      </c>
      <c r="AS165" s="75">
        <f t="shared" si="72"/>
        <v>-2.6172629565369703</v>
      </c>
      <c r="AT165" s="75">
        <f t="shared" si="73"/>
        <v>2.0659583444345615</v>
      </c>
      <c r="AU165" s="75">
        <f t="shared" si="74"/>
        <v>6.8987416911567419</v>
      </c>
      <c r="AV165" s="75">
        <f t="shared" si="75"/>
        <v>-18.825441073064624</v>
      </c>
      <c r="AW165" s="75">
        <f t="shared" si="76"/>
        <v>-11.926699381908017</v>
      </c>
    </row>
    <row r="166" spans="1:49" x14ac:dyDescent="0.2">
      <c r="A166" s="43">
        <f>'13c-beta'!A168</f>
        <v>326</v>
      </c>
      <c r="C166" s="39">
        <f>'13c-beta'!E168/'13c-beta'!H168</f>
        <v>1.0088771366512419</v>
      </c>
      <c r="D166" s="39">
        <f>'13c-beta'!H168/'13c-beta'!I168</f>
        <v>1.0030311641564837</v>
      </c>
      <c r="E166" s="39">
        <f>'13c-beta'!I168/'13c-beta'!J168</f>
        <v>0.99885515322969798</v>
      </c>
      <c r="F166" s="39">
        <f>'13c-beta'!J168/'13c-beta'!K168</f>
        <v>1.0065426079006514</v>
      </c>
      <c r="G166" s="39">
        <f>'13c-beta'!K168/'13c-beta'!L168</f>
        <v>1.0024726717265742</v>
      </c>
      <c r="H166" s="39">
        <f>'13c-beta'!L168/'13c-beta'!M168</f>
        <v>1.0057225705479649</v>
      </c>
      <c r="I166" s="39">
        <f>'13c-beta'!M168/'13c-beta'!F168</f>
        <v>0.99739515997739914</v>
      </c>
      <c r="J166" s="39">
        <f>'13c-beta'!E168/'13c-beta'!F168</f>
        <v>1.0230700721119315</v>
      </c>
      <c r="L166" s="75">
        <f t="shared" si="60"/>
        <v>8.8379665154330223</v>
      </c>
      <c r="M166" s="75">
        <f t="shared" si="61"/>
        <v>3.0265794407594946</v>
      </c>
      <c r="N166" s="75">
        <f t="shared" si="62"/>
        <v>-1.145502607969298</v>
      </c>
      <c r="O166" s="75">
        <f t="shared" si="63"/>
        <v>6.5212979395594228</v>
      </c>
      <c r="P166" s="75">
        <f t="shared" si="64"/>
        <v>2.4696197039052565</v>
      </c>
      <c r="Q166" s="75">
        <f t="shared" si="65"/>
        <v>5.7062588414680944</v>
      </c>
      <c r="R166" s="75">
        <f t="shared" si="66"/>
        <v>-2.6082385213524417</v>
      </c>
      <c r="S166" s="75">
        <f t="shared" si="67"/>
        <v>22.807981311803452</v>
      </c>
      <c r="U166" s="44">
        <f>'13c-beta'!Y168</f>
        <v>23.49853021707283</v>
      </c>
      <c r="W166" s="39">
        <f>'13c-beta'!N168/'13c-beta'!M168</f>
        <v>1.0070571969005944</v>
      </c>
      <c r="X166" s="39">
        <f t="shared" si="68"/>
        <v>0.99739515997739914</v>
      </c>
      <c r="Y166" s="39">
        <f t="shared" si="69"/>
        <v>1.0044339740090595</v>
      </c>
      <c r="Z166" s="39">
        <f>'13c-beta'!N168/'13c-beta'!E168</f>
        <v>0.98178414303098382</v>
      </c>
      <c r="AA166" s="39"/>
      <c r="AB166" s="39">
        <f>'13c-beta'!O168/'13c-beta'!Q168</f>
        <v>0.99981844936648367</v>
      </c>
      <c r="AC166" s="39">
        <f>'13c-beta'!Q168/'13c-beta'!L168</f>
        <v>0.99913122344742</v>
      </c>
      <c r="AD166" s="39">
        <f t="shared" si="52"/>
        <v>1.0057225705479649</v>
      </c>
      <c r="AE166" s="39">
        <f t="shared" si="53"/>
        <v>0.99739515997739914</v>
      </c>
      <c r="AF166" s="39">
        <f t="shared" si="54"/>
        <v>1.002049396194252</v>
      </c>
      <c r="AG166" s="39">
        <f>'13c-beta'!R168/'13c-beta'!S168</f>
        <v>1.0068768181601411</v>
      </c>
      <c r="AH166" s="39">
        <f>'13c-beta'!S168/'13c-beta'!E168</f>
        <v>0.98141907703828524</v>
      </c>
      <c r="AI166" s="39">
        <f>'13c-beta'!R168/'13c-beta'!E168</f>
        <v>0.98816811756997103</v>
      </c>
      <c r="AK166" s="75">
        <f t="shared" si="55"/>
        <v>7.0324114288619421</v>
      </c>
      <c r="AL166" s="75">
        <f t="shared" si="56"/>
        <v>-2.6082385213524417</v>
      </c>
      <c r="AM166" s="75">
        <f t="shared" si="57"/>
        <v>4.424172907509579</v>
      </c>
      <c r="AN166" s="75">
        <f t="shared" si="58"/>
        <v>-18.383808404293958</v>
      </c>
      <c r="AO166" s="44"/>
      <c r="AP166" s="75">
        <f t="shared" si="59"/>
        <v>-0.18156711582753657</v>
      </c>
      <c r="AQ166" s="75">
        <f t="shared" si="70"/>
        <v>-0.86915415764794746</v>
      </c>
      <c r="AR166" s="75">
        <f t="shared" si="71"/>
        <v>5.7062588414680944</v>
      </c>
      <c r="AS166" s="75">
        <f t="shared" si="72"/>
        <v>-2.6082385213524417</v>
      </c>
      <c r="AT166" s="75">
        <f t="shared" si="73"/>
        <v>2.0472990466402856</v>
      </c>
      <c r="AU166" s="75">
        <f t="shared" si="74"/>
        <v>6.8532806931112162</v>
      </c>
      <c r="AV166" s="75">
        <f t="shared" si="75"/>
        <v>-18.755716919087018</v>
      </c>
      <c r="AW166" s="75">
        <f t="shared" si="76"/>
        <v>-11.902436225975782</v>
      </c>
    </row>
    <row r="167" spans="1:49" x14ac:dyDescent="0.2">
      <c r="A167" s="43">
        <f>'13c-beta'!A169</f>
        <v>328</v>
      </c>
      <c r="C167" s="39">
        <f>'13c-beta'!E169/'13c-beta'!H169</f>
        <v>1.0088516475211609</v>
      </c>
      <c r="D167" s="39">
        <f>'13c-beta'!H169/'13c-beta'!I169</f>
        <v>1.003013132710493</v>
      </c>
      <c r="E167" s="39">
        <f>'13c-beta'!I169/'13c-beta'!J169</f>
        <v>0.99886426016013918</v>
      </c>
      <c r="F167" s="39">
        <f>'13c-beta'!J169/'13c-beta'!K169</f>
        <v>1.006506311026435</v>
      </c>
      <c r="G167" s="39">
        <f>'13c-beta'!K169/'13c-beta'!L169</f>
        <v>1.0024446375538345</v>
      </c>
      <c r="H167" s="39">
        <f>'13c-beta'!L169/'13c-beta'!M169</f>
        <v>1.0056853649869872</v>
      </c>
      <c r="I167" s="39">
        <f>'13c-beta'!M169/'13c-beta'!F169</f>
        <v>0.9973946110594929</v>
      </c>
      <c r="J167" s="39">
        <f>'13c-beta'!E169/'13c-beta'!F169</f>
        <v>1.0229312541307867</v>
      </c>
      <c r="L167" s="75">
        <f t="shared" si="60"/>
        <v>8.8127013457210701</v>
      </c>
      <c r="M167" s="75">
        <f t="shared" si="61"/>
        <v>3.0086023242826347</v>
      </c>
      <c r="N167" s="75">
        <f t="shared" si="62"/>
        <v>-1.136385281101242</v>
      </c>
      <c r="O167" s="75">
        <f t="shared" si="63"/>
        <v>6.4852363477330828</v>
      </c>
      <c r="P167" s="75">
        <f t="shared" si="64"/>
        <v>2.4416542884622081</v>
      </c>
      <c r="Q167" s="75">
        <f t="shared" si="65"/>
        <v>5.6692642961801081</v>
      </c>
      <c r="R167" s="75">
        <f t="shared" si="66"/>
        <v>-2.6087888729876969</v>
      </c>
      <c r="S167" s="75">
        <f t="shared" si="67"/>
        <v>22.67228444828995</v>
      </c>
      <c r="U167" s="44">
        <f>'13c-beta'!Y169</f>
        <v>23.369325381559001</v>
      </c>
      <c r="W167" s="39">
        <f>'13c-beta'!N169/'13c-beta'!M169</f>
        <v>1.0070202733200804</v>
      </c>
      <c r="X167" s="39">
        <f t="shared" si="68"/>
        <v>0.9973946110594929</v>
      </c>
      <c r="Y167" s="39">
        <f t="shared" si="69"/>
        <v>1.0043965938371058</v>
      </c>
      <c r="Z167" s="39">
        <f>'13c-beta'!N169/'13c-beta'!E169</f>
        <v>0.98188083488618172</v>
      </c>
      <c r="AA167" s="39"/>
      <c r="AB167" s="39">
        <f>'13c-beta'!O169/'13c-beta'!Q169</f>
        <v>0.999818405986868</v>
      </c>
      <c r="AC167" s="39">
        <f>'13c-beta'!Q169/'13c-beta'!L169</f>
        <v>0.99914055710997995</v>
      </c>
      <c r="AD167" s="39">
        <f t="shared" si="52"/>
        <v>1.0056853649869872</v>
      </c>
      <c r="AE167" s="39">
        <f t="shared" si="53"/>
        <v>0.9973946110594929</v>
      </c>
      <c r="AF167" s="39">
        <f t="shared" si="54"/>
        <v>1.0020210921560553</v>
      </c>
      <c r="AG167" s="39">
        <f>'13c-beta'!R169/'13c-beta'!S169</f>
        <v>1.0068501645756811</v>
      </c>
      <c r="AH167" s="39">
        <f>'13c-beta'!S169/'13c-beta'!E169</f>
        <v>0.98147818677254117</v>
      </c>
      <c r="AI167" s="39">
        <f>'13c-beta'!R169/'13c-beta'!E169</f>
        <v>0.98820147387937418</v>
      </c>
      <c r="AK167" s="75">
        <f t="shared" si="55"/>
        <v>6.9957459270984144</v>
      </c>
      <c r="AL167" s="75">
        <f t="shared" si="56"/>
        <v>-2.6087888729876969</v>
      </c>
      <c r="AM167" s="75">
        <f t="shared" si="57"/>
        <v>4.3869570541107006</v>
      </c>
      <c r="AN167" s="75">
        <f t="shared" si="58"/>
        <v>-18.285327394179287</v>
      </c>
      <c r="AO167" s="44"/>
      <c r="AP167" s="75">
        <f t="shared" si="59"/>
        <v>-0.18161050332118195</v>
      </c>
      <c r="AQ167" s="75">
        <f t="shared" si="70"/>
        <v>-0.85981242280403558</v>
      </c>
      <c r="AR167" s="75">
        <f t="shared" si="71"/>
        <v>5.6692642961801081</v>
      </c>
      <c r="AS167" s="75">
        <f t="shared" si="72"/>
        <v>-2.6087888729876969</v>
      </c>
      <c r="AT167" s="75">
        <f t="shared" si="73"/>
        <v>2.0190524970671326</v>
      </c>
      <c r="AU167" s="75">
        <f t="shared" si="74"/>
        <v>6.8268087982714176</v>
      </c>
      <c r="AV167" s="75">
        <f t="shared" si="75"/>
        <v>-18.695489891046797</v>
      </c>
      <c r="AW167" s="75">
        <f t="shared" si="76"/>
        <v>-11.868681092775358</v>
      </c>
    </row>
    <row r="168" spans="1:49" x14ac:dyDescent="0.2">
      <c r="A168" s="43">
        <f>'13c-beta'!A170</f>
        <v>330</v>
      </c>
      <c r="C168" s="39">
        <f>'13c-beta'!E170/'13c-beta'!H170</f>
        <v>1.008826058607297</v>
      </c>
      <c r="D168" s="39">
        <f>'13c-beta'!H170/'13c-beta'!I170</f>
        <v>1.0030045684605613</v>
      </c>
      <c r="E168" s="39">
        <f>'13c-beta'!I170/'13c-beta'!J170</f>
        <v>0.99887337278106525</v>
      </c>
      <c r="F168" s="39">
        <f>'13c-beta'!J170/'13c-beta'!K170</f>
        <v>1.0064604038228819</v>
      </c>
      <c r="G168" s="39">
        <f>'13c-beta'!K170/'13c-beta'!L170</f>
        <v>1.002426141193776</v>
      </c>
      <c r="H168" s="39">
        <f>'13c-beta'!L170/'13c-beta'!M170</f>
        <v>1.0056481437010709</v>
      </c>
      <c r="I168" s="39">
        <f>'13c-beta'!M170/'13c-beta'!F170</f>
        <v>0.99739406191019087</v>
      </c>
      <c r="J168" s="39">
        <f>'13c-beta'!E170/'13c-beta'!F170</f>
        <v>1.022801958285829</v>
      </c>
      <c r="L168" s="75">
        <f t="shared" si="60"/>
        <v>8.7873366268787247</v>
      </c>
      <c r="M168" s="75">
        <f t="shared" si="61"/>
        <v>3.0000637655982043</v>
      </c>
      <c r="N168" s="75">
        <f t="shared" si="62"/>
        <v>-1.1272623404549138</v>
      </c>
      <c r="O168" s="75">
        <f t="shared" si="63"/>
        <v>6.439624859751361</v>
      </c>
      <c r="P168" s="75">
        <f t="shared" si="64"/>
        <v>2.4232028648043293</v>
      </c>
      <c r="Q168" s="75">
        <f t="shared" si="65"/>
        <v>5.6322527456244282</v>
      </c>
      <c r="R168" s="75">
        <f t="shared" si="66"/>
        <v>-2.6093394569262092</v>
      </c>
      <c r="S168" s="75">
        <f t="shared" si="67"/>
        <v>22.54587906527609</v>
      </c>
      <c r="U168" s="44">
        <f>'13c-beta'!Y170</f>
        <v>23.241182517638524</v>
      </c>
      <c r="W168" s="39">
        <f>'13c-beta'!N170/'13c-beta'!M170</f>
        <v>1.006983334133807</v>
      </c>
      <c r="X168" s="39">
        <f t="shared" si="68"/>
        <v>0.99739406191019087</v>
      </c>
      <c r="Y168" s="39">
        <f t="shared" si="69"/>
        <v>1.0043591979075848</v>
      </c>
      <c r="Z168" s="39">
        <f>'13c-beta'!N170/'13c-beta'!E170</f>
        <v>0.98196839551504822</v>
      </c>
      <c r="AA168" s="39"/>
      <c r="AB168" s="39">
        <f>'13c-beta'!O170/'13c-beta'!Q170</f>
        <v>0.99981836258651668</v>
      </c>
      <c r="AC168" s="39">
        <f>'13c-beta'!Q170/'13c-beta'!L170</f>
        <v>0.9991498954084802</v>
      </c>
      <c r="AD168" s="39">
        <f t="shared" si="52"/>
        <v>1.0056481437010709</v>
      </c>
      <c r="AE168" s="39">
        <f t="shared" si="53"/>
        <v>0.99739406191019087</v>
      </c>
      <c r="AF168" s="39">
        <f t="shared" si="54"/>
        <v>1.0019927761863245</v>
      </c>
      <c r="AG168" s="39">
        <f>'13c-beta'!R170/'13c-beta'!S170</f>
        <v>1.0067947359882428</v>
      </c>
      <c r="AH168" s="39">
        <f>'13c-beta'!S170/'13c-beta'!E170</f>
        <v>0.98154687748812741</v>
      </c>
      <c r="AI168" s="39">
        <f>'13c-beta'!R170/'13c-beta'!E170</f>
        <v>0.98821622938074338</v>
      </c>
      <c r="AK168" s="75">
        <f t="shared" si="55"/>
        <v>6.9590635833918064</v>
      </c>
      <c r="AL168" s="75">
        <f t="shared" si="56"/>
        <v>-2.6093394569262092</v>
      </c>
      <c r="AM168" s="75">
        <f t="shared" si="57"/>
        <v>4.3497241264656221</v>
      </c>
      <c r="AN168" s="75">
        <f t="shared" si="58"/>
        <v>-18.196154938810469</v>
      </c>
      <c r="AO168" s="44"/>
      <c r="AP168" s="75">
        <f t="shared" si="59"/>
        <v>-0.1816539115561123</v>
      </c>
      <c r="AQ168" s="75">
        <f t="shared" si="70"/>
        <v>-0.85046613534262205</v>
      </c>
      <c r="AR168" s="75">
        <f t="shared" si="71"/>
        <v>5.6322527456244282</v>
      </c>
      <c r="AS168" s="75">
        <f t="shared" si="72"/>
        <v>-2.6093394569262092</v>
      </c>
      <c r="AT168" s="75">
        <f t="shared" si="73"/>
        <v>1.990793241799556</v>
      </c>
      <c r="AU168" s="75">
        <f t="shared" si="74"/>
        <v>6.7717558071141175</v>
      </c>
      <c r="AV168" s="75">
        <f t="shared" si="75"/>
        <v>-18.625505338261533</v>
      </c>
      <c r="AW168" s="75">
        <f t="shared" si="76"/>
        <v>-11.853749531147331</v>
      </c>
    </row>
    <row r="169" spans="1:49" x14ac:dyDescent="0.2">
      <c r="A169" s="43">
        <f>'13c-beta'!A171</f>
        <v>332</v>
      </c>
      <c r="C169" s="39">
        <f>'13c-beta'!E171/'13c-beta'!H171</f>
        <v>1.0088004537290858</v>
      </c>
      <c r="D169" s="39">
        <f>'13c-beta'!H171/'13c-beta'!I171</f>
        <v>1.002995999013975</v>
      </c>
      <c r="E169" s="39">
        <f>'13c-beta'!I171/'13c-beta'!J171</f>
        <v>0.99887303135624517</v>
      </c>
      <c r="F169" s="39">
        <f>'13c-beta'!J171/'13c-beta'!K171</f>
        <v>1.0064335957604986</v>
      </c>
      <c r="G169" s="39">
        <f>'13c-beta'!K171/'13c-beta'!L171</f>
        <v>1.0023885046050369</v>
      </c>
      <c r="H169" s="39">
        <f>'13c-beta'!L171/'13c-beta'!M171</f>
        <v>1.0056205143971639</v>
      </c>
      <c r="I169" s="39">
        <f>'13c-beta'!M171/'13c-beta'!F171</f>
        <v>0.99739351252934694</v>
      </c>
      <c r="J169" s="39">
        <f>'13c-beta'!E171/'13c-beta'!F171</f>
        <v>1.0226726079248718</v>
      </c>
      <c r="L169" s="75">
        <f t="shared" si="60"/>
        <v>8.7619554395717003</v>
      </c>
      <c r="M169" s="75">
        <f t="shared" si="61"/>
        <v>2.9915199528741852</v>
      </c>
      <c r="N169" s="75">
        <f t="shared" si="62"/>
        <v>-1.1276041504257646</v>
      </c>
      <c r="O169" s="75">
        <f t="shared" si="63"/>
        <v>6.4129885218314868</v>
      </c>
      <c r="P169" s="75">
        <f t="shared" si="64"/>
        <v>2.3856566618948372</v>
      </c>
      <c r="Q169" s="75">
        <f t="shared" si="65"/>
        <v>5.6047782421089734</v>
      </c>
      <c r="R169" s="75">
        <f t="shared" si="66"/>
        <v>-2.609890273314849</v>
      </c>
      <c r="S169" s="75">
        <f t="shared" si="67"/>
        <v>22.419404394540653</v>
      </c>
      <c r="U169" s="44">
        <f>'13c-beta'!Y171</f>
        <v>23.114090067166867</v>
      </c>
      <c r="W169" s="39">
        <f>'13c-beta'!N171/'13c-beta'!M171</f>
        <v>1.0069463793318794</v>
      </c>
      <c r="X169" s="39">
        <f t="shared" si="68"/>
        <v>0.99739351252934694</v>
      </c>
      <c r="Y169" s="39">
        <f t="shared" si="69"/>
        <v>1.0043217862105314</v>
      </c>
      <c r="Z169" s="39">
        <f>'13c-beta'!N171/'13c-beta'!E171</f>
        <v>0.98205601521724872</v>
      </c>
      <c r="AA169" s="39"/>
      <c r="AB169" s="39">
        <f>'13c-beta'!O171/'13c-beta'!Q171</f>
        <v>0.99981831916541575</v>
      </c>
      <c r="AC169" s="39">
        <f>'13c-beta'!Q171/'13c-beta'!L171</f>
        <v>0.9991496923606068</v>
      </c>
      <c r="AD169" s="39">
        <f t="shared" si="52"/>
        <v>1.0056205143971639</v>
      </c>
      <c r="AE169" s="39">
        <f t="shared" si="53"/>
        <v>0.99739351252934694</v>
      </c>
      <c r="AF169" s="39">
        <f t="shared" si="54"/>
        <v>1.0019644482775145</v>
      </c>
      <c r="AG169" s="39">
        <f>'13c-beta'!R171/'13c-beta'!S171</f>
        <v>1.0067584337234388</v>
      </c>
      <c r="AH169" s="39">
        <f>'13c-beta'!S171/'13c-beta'!E171</f>
        <v>0.98160624431929977</v>
      </c>
      <c r="AI169" s="39">
        <f>'13c-beta'!R171/'13c-beta'!E171</f>
        <v>0.98824036506404545</v>
      </c>
      <c r="AK169" s="75">
        <f t="shared" si="55"/>
        <v>6.9223643861112594</v>
      </c>
      <c r="AL169" s="75">
        <f t="shared" si="56"/>
        <v>-2.609890273314849</v>
      </c>
      <c r="AM169" s="75">
        <f t="shared" si="57"/>
        <v>4.3124741127964246</v>
      </c>
      <c r="AN169" s="75">
        <f t="shared" si="58"/>
        <v>-18.106930281744255</v>
      </c>
      <c r="AO169" s="44"/>
      <c r="AP169" s="75">
        <f t="shared" si="59"/>
        <v>-0.18169734054632164</v>
      </c>
      <c r="AQ169" s="75">
        <f t="shared" si="70"/>
        <v>-0.85066935599546767</v>
      </c>
      <c r="AR169" s="75">
        <f t="shared" si="71"/>
        <v>5.6047782421089734</v>
      </c>
      <c r="AS169" s="75">
        <f t="shared" si="72"/>
        <v>-2.609890273314849</v>
      </c>
      <c r="AT169" s="75">
        <f t="shared" si="73"/>
        <v>1.9625212722524139</v>
      </c>
      <c r="AU169" s="75">
        <f t="shared" si="74"/>
        <v>6.7356978918288393</v>
      </c>
      <c r="AV169" s="75">
        <f t="shared" si="75"/>
        <v>-18.56502423718899</v>
      </c>
      <c r="AW169" s="75">
        <f t="shared" si="76"/>
        <v>-11.8293263453601</v>
      </c>
    </row>
    <row r="170" spans="1:49" x14ac:dyDescent="0.2">
      <c r="A170" s="43">
        <f>'13c-beta'!A172</f>
        <v>334</v>
      </c>
      <c r="C170" s="39">
        <f>'13c-beta'!E172/'13c-beta'!H172</f>
        <v>1.0087748328715831</v>
      </c>
      <c r="D170" s="39">
        <f>'13c-beta'!H172/'13c-beta'!I172</f>
        <v>1.0029874243660022</v>
      </c>
      <c r="E170" s="39">
        <f>'13c-beta'!I172/'13c-beta'!J172</f>
        <v>0.99887268972442467</v>
      </c>
      <c r="F170" s="39">
        <f>'13c-beta'!J172/'13c-beta'!K172</f>
        <v>1.0063971779959957</v>
      </c>
      <c r="G170" s="39">
        <f>'13c-beta'!K172/'13c-beta'!L172</f>
        <v>1.002369985283156</v>
      </c>
      <c r="H170" s="39">
        <f>'13c-beta'!L172/'13c-beta'!M172</f>
        <v>1.0055832636626594</v>
      </c>
      <c r="I170" s="39">
        <f>'13c-beta'!M172/'13c-beta'!F172</f>
        <v>0.99738340330093744</v>
      </c>
      <c r="J170" s="39">
        <f>'13c-beta'!E172/'13c-beta'!F172</f>
        <v>1.0225334023424772</v>
      </c>
      <c r="L170" s="75">
        <f t="shared" si="60"/>
        <v>8.7365577677482822</v>
      </c>
      <c r="M170" s="75">
        <f t="shared" si="61"/>
        <v>2.9829708812588529</v>
      </c>
      <c r="N170" s="75">
        <f t="shared" si="62"/>
        <v>-1.1279461677474836</v>
      </c>
      <c r="O170" s="75">
        <f t="shared" si="63"/>
        <v>6.3768029020747647</v>
      </c>
      <c r="P170" s="75">
        <f t="shared" si="64"/>
        <v>2.3671812974308963</v>
      </c>
      <c r="Q170" s="75">
        <f t="shared" si="65"/>
        <v>5.56773501962184</v>
      </c>
      <c r="R170" s="75">
        <f t="shared" si="66"/>
        <v>-2.6200259715268697</v>
      </c>
      <c r="S170" s="75">
        <f t="shared" si="67"/>
        <v>22.283275728860346</v>
      </c>
      <c r="U170" s="44">
        <f>'13c-beta'!Y172</f>
        <v>22.988036629155221</v>
      </c>
      <c r="W170" s="39">
        <f>'13c-beta'!N172/'13c-beta'!M172</f>
        <v>1.0069094089043926</v>
      </c>
      <c r="X170" s="39">
        <f t="shared" si="68"/>
        <v>0.99738340330093744</v>
      </c>
      <c r="Y170" s="39">
        <f t="shared" si="69"/>
        <v>1.0042747330687984</v>
      </c>
      <c r="Z170" s="39">
        <f>'13c-beta'!N172/'13c-beta'!E172</f>
        <v>0.98214369405258473</v>
      </c>
      <c r="AA170" s="39"/>
      <c r="AB170" s="39">
        <f>'13c-beta'!O172/'13c-beta'!Q172</f>
        <v>0.99980871311749797</v>
      </c>
      <c r="AC170" s="39">
        <f>'13c-beta'!Q172/'13c-beta'!L172</f>
        <v>0.99916859387244139</v>
      </c>
      <c r="AD170" s="39">
        <f t="shared" si="52"/>
        <v>1.0055832636626594</v>
      </c>
      <c r="AE170" s="39">
        <f t="shared" si="53"/>
        <v>0.99738340330093744</v>
      </c>
      <c r="AF170" s="39">
        <f t="shared" si="54"/>
        <v>1.0019265052619475</v>
      </c>
      <c r="AG170" s="39">
        <f>'13c-beta'!R172/'13c-beta'!S172</f>
        <v>1.0067124988064549</v>
      </c>
      <c r="AH170" s="39">
        <f>'13c-beta'!S172/'13c-beta'!E172</f>
        <v>0.98167502460514577</v>
      </c>
      <c r="AI170" s="39">
        <f>'13c-beta'!R172/'13c-beta'!E172</f>
        <v>0.98826451703613438</v>
      </c>
      <c r="AK170" s="75">
        <f t="shared" si="55"/>
        <v>6.8856483236137853</v>
      </c>
      <c r="AL170" s="75">
        <f t="shared" si="56"/>
        <v>-2.6200259715268697</v>
      </c>
      <c r="AM170" s="75">
        <f t="shared" si="57"/>
        <v>4.2656223520869991</v>
      </c>
      <c r="AN170" s="75">
        <f t="shared" si="58"/>
        <v>-18.017653376773293</v>
      </c>
      <c r="AO170" s="44"/>
      <c r="AP170" s="75">
        <f t="shared" si="59"/>
        <v>-0.19130518017117723</v>
      </c>
      <c r="AQ170" s="75">
        <f t="shared" si="70"/>
        <v>-0.83175193731860153</v>
      </c>
      <c r="AR170" s="75">
        <f t="shared" si="71"/>
        <v>5.56773501962184</v>
      </c>
      <c r="AS170" s="75">
        <f t="shared" si="72"/>
        <v>-2.6200259715268697</v>
      </c>
      <c r="AT170" s="75">
        <f t="shared" si="73"/>
        <v>1.9246519306053063</v>
      </c>
      <c r="AU170" s="75">
        <f t="shared" si="74"/>
        <v>6.6900702979562467</v>
      </c>
      <c r="AV170" s="75">
        <f t="shared" si="75"/>
        <v>-18.494957571792828</v>
      </c>
      <c r="AW170" s="75">
        <f t="shared" si="76"/>
        <v>-11.804887273836556</v>
      </c>
    </row>
    <row r="171" spans="1:49" x14ac:dyDescent="0.2">
      <c r="A171" s="43">
        <f>'13c-beta'!A173</f>
        <v>336</v>
      </c>
      <c r="C171" s="39">
        <f>'13c-beta'!E173/'13c-beta'!H173</f>
        <v>1.0087491132655473</v>
      </c>
      <c r="D171" s="39">
        <f>'13c-beta'!H173/'13c-beta'!I173</f>
        <v>1.0029788162525732</v>
      </c>
      <c r="E171" s="39">
        <f>'13c-beta'!I173/'13c-beta'!J173</f>
        <v>0.99888182395360525</v>
      </c>
      <c r="F171" s="39">
        <f>'13c-beta'!J173/'13c-beta'!K173</f>
        <v>1.0063607407831245</v>
      </c>
      <c r="G171" s="39">
        <f>'13c-beta'!K173/'13c-beta'!L173</f>
        <v>1.0023418756033915</v>
      </c>
      <c r="H171" s="39">
        <f>'13c-beta'!L173/'13c-beta'!M173</f>
        <v>1.0055459438677432</v>
      </c>
      <c r="I171" s="39">
        <f>'13c-beta'!M173/'13c-beta'!F173</f>
        <v>0.99739243807040412</v>
      </c>
      <c r="J171" s="39">
        <f>'13c-beta'!E173/'13c-beta'!F173</f>
        <v>1.0224135286448346</v>
      </c>
      <c r="L171" s="75">
        <f t="shared" si="60"/>
        <v>8.7110615588071703</v>
      </c>
      <c r="M171" s="75">
        <f t="shared" si="61"/>
        <v>2.9743883704920195</v>
      </c>
      <c r="N171" s="75">
        <f t="shared" si="62"/>
        <v>-1.1188016716463764</v>
      </c>
      <c r="O171" s="75">
        <f t="shared" si="63"/>
        <v>6.3405966474276614</v>
      </c>
      <c r="P171" s="75">
        <f t="shared" si="64"/>
        <v>2.3391376864613553</v>
      </c>
      <c r="Q171" s="75">
        <f t="shared" si="65"/>
        <v>5.5306217453670445</v>
      </c>
      <c r="R171" s="75">
        <f t="shared" si="66"/>
        <v>-2.6109675407204023</v>
      </c>
      <c r="S171" s="75">
        <f t="shared" si="67"/>
        <v>22.166036796188301</v>
      </c>
      <c r="U171" s="44">
        <f>'13c-beta'!Y173</f>
        <v>22.863010957180393</v>
      </c>
      <c r="W171" s="39">
        <f>'13c-beta'!N173/'13c-beta'!M173</f>
        <v>1.0068627450980392</v>
      </c>
      <c r="X171" s="39">
        <f t="shared" si="68"/>
        <v>0.99739243807040412</v>
      </c>
      <c r="Y171" s="39">
        <f t="shared" si="69"/>
        <v>1.0042372881355932</v>
      </c>
      <c r="Z171" s="39">
        <f>'13c-beta'!N173/'13c-beta'!E173</f>
        <v>0.98222222222222211</v>
      </c>
      <c r="AA171" s="39"/>
      <c r="AB171" s="39">
        <f>'13c-beta'!O173/'13c-beta'!Q173</f>
        <v>0.99981823399980874</v>
      </c>
      <c r="AC171" s="39">
        <f>'13c-beta'!Q173/'13c-beta'!L173</f>
        <v>0.99916839519389755</v>
      </c>
      <c r="AD171" s="39">
        <f t="shared" si="52"/>
        <v>1.0055459438677432</v>
      </c>
      <c r="AE171" s="39">
        <f t="shared" si="53"/>
        <v>0.99739243807040412</v>
      </c>
      <c r="AF171" s="39">
        <f t="shared" si="54"/>
        <v>1.0019077383234909</v>
      </c>
      <c r="AG171" s="39">
        <f>'13c-beta'!R173/'13c-beta'!S173</f>
        <v>1.0066760902370535</v>
      </c>
      <c r="AH171" s="39">
        <f>'13c-beta'!S173/'13c-beta'!E173</f>
        <v>0.98173464603844351</v>
      </c>
      <c r="AI171" s="39">
        <f>'13c-beta'!R173/'13c-beta'!E173</f>
        <v>0.98828879512423806</v>
      </c>
      <c r="AK171" s="75">
        <f t="shared" si="55"/>
        <v>6.8393036502414413</v>
      </c>
      <c r="AL171" s="75">
        <f t="shared" si="56"/>
        <v>-2.6109675407204023</v>
      </c>
      <c r="AM171" s="75">
        <f t="shared" si="57"/>
        <v>4.2283361095211047</v>
      </c>
      <c r="AN171" s="75">
        <f t="shared" si="58"/>
        <v>-17.937700686667434</v>
      </c>
      <c r="AO171" s="44"/>
      <c r="AP171" s="75">
        <f t="shared" si="59"/>
        <v>-0.18178252163273087</v>
      </c>
      <c r="AQ171" s="75">
        <f t="shared" si="70"/>
        <v>-0.83195078120221688</v>
      </c>
      <c r="AR171" s="75">
        <f t="shared" si="71"/>
        <v>5.5306217453670445</v>
      </c>
      <c r="AS171" s="75">
        <f t="shared" si="72"/>
        <v>-2.6109675407204023</v>
      </c>
      <c r="AT171" s="75">
        <f t="shared" si="73"/>
        <v>1.9059209018116641</v>
      </c>
      <c r="AU171" s="75">
        <f t="shared" si="74"/>
        <v>6.653903837489108</v>
      </c>
      <c r="AV171" s="75">
        <f t="shared" si="75"/>
        <v>-18.434225026560405</v>
      </c>
      <c r="AW171" s="75">
        <f t="shared" si="76"/>
        <v>-11.780321189071188</v>
      </c>
    </row>
    <row r="172" spans="1:49" x14ac:dyDescent="0.2">
      <c r="A172" s="43">
        <f>'13c-beta'!A174</f>
        <v>338</v>
      </c>
      <c r="C172" s="39">
        <f>'13c-beta'!E174/'13c-beta'!H174</f>
        <v>1.0087234606214284</v>
      </c>
      <c r="D172" s="39">
        <f>'13c-beta'!H174/'13c-beta'!I174</f>
        <v>1.0029607136078953</v>
      </c>
      <c r="E172" s="39">
        <f>'13c-beta'!I174/'13c-beta'!J174</f>
        <v>0.99888149538379878</v>
      </c>
      <c r="F172" s="39">
        <f>'13c-beta'!J174/'13c-beta'!K174</f>
        <v>1.0063338229963561</v>
      </c>
      <c r="G172" s="39">
        <f>'13c-beta'!K174/'13c-beta'!L174</f>
        <v>1.0023137524858499</v>
      </c>
      <c r="H172" s="39">
        <f>'13c-beta'!L174/'13c-beta'!M174</f>
        <v>1.0055086090041243</v>
      </c>
      <c r="I172" s="39">
        <f>'13c-beta'!M174/'13c-beta'!F174</f>
        <v>0.99739191301262808</v>
      </c>
      <c r="J172" s="39">
        <f>'13c-beta'!E174/'13c-beta'!F174</f>
        <v>1.0222742134987679</v>
      </c>
      <c r="L172" s="75">
        <f t="shared" si="60"/>
        <v>8.6856310826239209</v>
      </c>
      <c r="M172" s="75">
        <f t="shared" si="61"/>
        <v>2.9563393272292919</v>
      </c>
      <c r="N172" s="75">
        <f t="shared" si="62"/>
        <v>-1.1191306093171141</v>
      </c>
      <c r="O172" s="75">
        <f t="shared" si="63"/>
        <v>6.3138486378146164</v>
      </c>
      <c r="P172" s="75">
        <f t="shared" si="64"/>
        <v>2.3110798822685377</v>
      </c>
      <c r="Q172" s="75">
        <f t="shared" si="65"/>
        <v>5.4934921075162242</v>
      </c>
      <c r="R172" s="75">
        <f t="shared" si="66"/>
        <v>-2.61149397133507</v>
      </c>
      <c r="S172" s="75">
        <f t="shared" si="67"/>
        <v>22.029766456800221</v>
      </c>
      <c r="U172" s="44">
        <f>'13c-beta'!Y174</f>
        <v>22.739001956845666</v>
      </c>
      <c r="W172" s="39">
        <f>'13c-beta'!N174/'13c-beta'!M174</f>
        <v>1.0068256760784089</v>
      </c>
      <c r="X172" s="39">
        <f t="shared" si="68"/>
        <v>0.99739191301262808</v>
      </c>
      <c r="Y172" s="39">
        <f t="shared" si="69"/>
        <v>1.0041997871340769</v>
      </c>
      <c r="Z172" s="39">
        <f>'13c-beta'!N174/'13c-beta'!E174</f>
        <v>0.98231939520138067</v>
      </c>
      <c r="AA172" s="39"/>
      <c r="AB172" s="39">
        <f>'13c-beta'!O174/'13c-beta'!Q174</f>
        <v>0.99981819225690383</v>
      </c>
      <c r="AC172" s="39">
        <f>'13c-beta'!Q174/'13c-beta'!L174</f>
        <v>0.99917775738106174</v>
      </c>
      <c r="AD172" s="39">
        <f t="shared" si="52"/>
        <v>1.0055086090041243</v>
      </c>
      <c r="AE172" s="39">
        <f t="shared" si="53"/>
        <v>0.99739191301262808</v>
      </c>
      <c r="AF172" s="39">
        <f t="shared" si="54"/>
        <v>1.001879356799724</v>
      </c>
      <c r="AG172" s="39">
        <f>'13c-beta'!R174/'13c-beta'!S174</f>
        <v>1.0066396621892735</v>
      </c>
      <c r="AH172" s="39">
        <f>'13c-beta'!S174/'13c-beta'!E174</f>
        <v>0.98180351548577105</v>
      </c>
      <c r="AI172" s="39">
        <f>'13c-beta'!R174/'13c-beta'!E174</f>
        <v>0.98832235916483757</v>
      </c>
      <c r="AK172" s="75">
        <f t="shared" si="55"/>
        <v>6.8024866141551641</v>
      </c>
      <c r="AL172" s="75">
        <f t="shared" si="56"/>
        <v>-2.61149397133507</v>
      </c>
      <c r="AM172" s="75">
        <f t="shared" si="57"/>
        <v>4.1909926428201016</v>
      </c>
      <c r="AN172" s="75">
        <f t="shared" si="58"/>
        <v>-17.8387738139802</v>
      </c>
      <c r="AO172" s="44"/>
      <c r="AP172" s="75">
        <f t="shared" si="59"/>
        <v>-0.1818242721273331</v>
      </c>
      <c r="AQ172" s="75">
        <f t="shared" si="70"/>
        <v>-0.82258084581620716</v>
      </c>
      <c r="AR172" s="75">
        <f t="shared" si="71"/>
        <v>5.4934921075162242</v>
      </c>
      <c r="AS172" s="75">
        <f t="shared" si="72"/>
        <v>-2.61149397133507</v>
      </c>
      <c r="AT172" s="75">
        <f t="shared" si="73"/>
        <v>1.877593018237693</v>
      </c>
      <c r="AU172" s="75">
        <f t="shared" si="74"/>
        <v>6.6177167190601089</v>
      </c>
      <c r="AV172" s="75">
        <f t="shared" si="75"/>
        <v>-18.364076710927655</v>
      </c>
      <c r="AW172" s="75">
        <f t="shared" si="76"/>
        <v>-11.746359991867676</v>
      </c>
    </row>
    <row r="173" spans="1:49" x14ac:dyDescent="0.2">
      <c r="A173" s="43">
        <f>'13c-beta'!A175</f>
        <v>340</v>
      </c>
      <c r="C173" s="39">
        <f>'13c-beta'!E175/'13c-beta'!H175</f>
        <v>1.0087071739541928</v>
      </c>
      <c r="D173" s="39">
        <f>'13c-beta'!H175/'13c-beta'!I175</f>
        <v>1.0029520925685103</v>
      </c>
      <c r="E173" s="39">
        <f>'13c-beta'!I175/'13c-beta'!J175</f>
        <v>0.99889063774107301</v>
      </c>
      <c r="F173" s="39">
        <f>'13c-beta'!J175/'13c-beta'!K175</f>
        <v>1.0062973493883938</v>
      </c>
      <c r="G173" s="39">
        <f>'13c-beta'!K175/'13c-beta'!L175</f>
        <v>1.0022760309081173</v>
      </c>
      <c r="H173" s="39">
        <f>'13c-beta'!L175/'13c-beta'!M175</f>
        <v>1.0054905429964325</v>
      </c>
      <c r="I173" s="39">
        <f>'13c-beta'!M175/'13c-beta'!F175</f>
        <v>0.99739136272525886</v>
      </c>
      <c r="J173" s="39">
        <f>'13c-beta'!E175/'13c-beta'!F175</f>
        <v>1.0221638262570851</v>
      </c>
      <c r="L173" s="75">
        <f t="shared" si="60"/>
        <v>8.6694851324665798</v>
      </c>
      <c r="M173" s="75">
        <f t="shared" si="61"/>
        <v>2.9477436999831377</v>
      </c>
      <c r="N173" s="75">
        <f t="shared" si="62"/>
        <v>-1.1099780567084323</v>
      </c>
      <c r="O173" s="75">
        <f t="shared" si="63"/>
        <v>6.2776039363841951</v>
      </c>
      <c r="P173" s="75">
        <f t="shared" si="64"/>
        <v>2.2734446732602334</v>
      </c>
      <c r="Q173" s="75">
        <f t="shared" si="65"/>
        <v>5.475524911782359</v>
      </c>
      <c r="R173" s="75">
        <f t="shared" si="66"/>
        <v>-2.612045697806733</v>
      </c>
      <c r="S173" s="75">
        <f t="shared" si="67"/>
        <v>21.92177859936119</v>
      </c>
      <c r="U173" s="44">
        <f>'13c-beta'!Y175</f>
        <v>22.615998683291632</v>
      </c>
      <c r="W173" s="39">
        <f>'13c-beta'!N175/'13c-beta'!M175</f>
        <v>1.0067982730271066</v>
      </c>
      <c r="X173" s="39">
        <f t="shared" si="68"/>
        <v>0.99739136272525886</v>
      </c>
      <c r="Y173" s="39">
        <f t="shared" si="69"/>
        <v>1.004171901523943</v>
      </c>
      <c r="Z173" s="39">
        <f>'13c-beta'!N175/'13c-beta'!E175</f>
        <v>0.98239819853631061</v>
      </c>
      <c r="AA173" s="39"/>
      <c r="AB173" s="39">
        <f>'13c-beta'!O175/'13c-beta'!Q175</f>
        <v>0.99981815049482192</v>
      </c>
      <c r="AC173" s="39">
        <f>'13c-beta'!Q175/'13c-beta'!L175</f>
        <v>0.99917756866345353</v>
      </c>
      <c r="AD173" s="39">
        <f t="shared" si="52"/>
        <v>1.0054905429964325</v>
      </c>
      <c r="AE173" s="39">
        <f t="shared" si="53"/>
        <v>0.99739136272525886</v>
      </c>
      <c r="AF173" s="39">
        <f t="shared" si="54"/>
        <v>1.0018605721738965</v>
      </c>
      <c r="AG173" s="39">
        <f>'13c-beta'!R175/'13c-beta'!S175</f>
        <v>1.0066032146474782</v>
      </c>
      <c r="AH173" s="39">
        <f>'13c-beta'!S175/'13c-beta'!E175</f>
        <v>0.98185400638018372</v>
      </c>
      <c r="AI173" s="39">
        <f>'13c-beta'!R175/'13c-beta'!E175</f>
        <v>0.98833739913679852</v>
      </c>
      <c r="AK173" s="75">
        <f t="shared" si="55"/>
        <v>6.7752689687589642</v>
      </c>
      <c r="AL173" s="75">
        <f t="shared" si="56"/>
        <v>-2.612045697806733</v>
      </c>
      <c r="AM173" s="75">
        <f t="shared" si="57"/>
        <v>4.1632232709521713</v>
      </c>
      <c r="AN173" s="75">
        <f t="shared" si="58"/>
        <v>-17.758555328409177</v>
      </c>
      <c r="AO173" s="44"/>
      <c r="AP173" s="75">
        <f t="shared" si="59"/>
        <v>-0.18186604180415972</v>
      </c>
      <c r="AQ173" s="75">
        <f t="shared" si="70"/>
        <v>-0.82276971874160498</v>
      </c>
      <c r="AR173" s="75">
        <f t="shared" si="71"/>
        <v>5.475524911782359</v>
      </c>
      <c r="AS173" s="75">
        <f t="shared" si="72"/>
        <v>-2.612045697806733</v>
      </c>
      <c r="AT173" s="75">
        <f t="shared" si="73"/>
        <v>1.8588434534299814</v>
      </c>
      <c r="AU173" s="75">
        <f t="shared" si="74"/>
        <v>6.5815089249398335</v>
      </c>
      <c r="AV173" s="75">
        <f t="shared" si="75"/>
        <v>-18.312651354049926</v>
      </c>
      <c r="AW173" s="75">
        <f t="shared" si="76"/>
        <v>-11.731142429110024</v>
      </c>
    </row>
    <row r="174" spans="1:49" x14ac:dyDescent="0.2">
      <c r="A174" s="43">
        <f>'13c-beta'!A176</f>
        <v>342</v>
      </c>
      <c r="C174" s="39">
        <f>'13c-beta'!E176/'13c-beta'!H176</f>
        <v>1.0086718609472778</v>
      </c>
      <c r="D174" s="39">
        <f>'13c-beta'!H176/'13c-beta'!I176</f>
        <v>1.0029434385058724</v>
      </c>
      <c r="E174" s="39">
        <f>'13c-beta'!I176/'13c-beta'!J176</f>
        <v>0.99889979608289481</v>
      </c>
      <c r="F174" s="39">
        <f>'13c-beta'!J176/'13c-beta'!K176</f>
        <v>1.0062607965336565</v>
      </c>
      <c r="G174" s="39">
        <f>'13c-beta'!K176/'13c-beta'!L176</f>
        <v>1.0022574443052141</v>
      </c>
      <c r="H174" s="39">
        <f>'13c-beta'!L176/'13c-beta'!M176</f>
        <v>1.0054435115458227</v>
      </c>
      <c r="I174" s="39">
        <f>'13c-beta'!M176/'13c-beta'!F176</f>
        <v>0.99740042974445553</v>
      </c>
      <c r="J174" s="39">
        <f>'13c-beta'!E176/'13c-beta'!F176</f>
        <v>1.0220339958560356</v>
      </c>
      <c r="L174" s="75">
        <f t="shared" si="60"/>
        <v>8.6344763351035283</v>
      </c>
      <c r="M174" s="75">
        <f t="shared" si="61"/>
        <v>2.9391150725159285</v>
      </c>
      <c r="N174" s="75">
        <f t="shared" si="62"/>
        <v>-1.1008095857148694</v>
      </c>
      <c r="O174" s="75">
        <f t="shared" si="63"/>
        <v>6.2412791675169377</v>
      </c>
      <c r="P174" s="75">
        <f t="shared" si="64"/>
        <v>2.2549001060244391</v>
      </c>
      <c r="Q174" s="75">
        <f t="shared" si="65"/>
        <v>5.4287491853360894</v>
      </c>
      <c r="R174" s="75">
        <f t="shared" si="66"/>
        <v>-2.6029550055039432</v>
      </c>
      <c r="S174" s="75">
        <f t="shared" si="67"/>
        <v>21.794755275278117</v>
      </c>
      <c r="U174" s="44">
        <f>'13c-beta'!Y176</f>
        <v>22.493990338755761</v>
      </c>
      <c r="W174" s="39">
        <f>'13c-beta'!N176/'13c-beta'!M176</f>
        <v>1.0067514931186705</v>
      </c>
      <c r="X174" s="39">
        <f t="shared" si="68"/>
        <v>0.99740042974445553</v>
      </c>
      <c r="Y174" s="39">
        <f t="shared" si="69"/>
        <v>1.0041343718824343</v>
      </c>
      <c r="Z174" s="39">
        <f>'13c-beta'!N176/'13c-beta'!E176</f>
        <v>0.98248627340560335</v>
      </c>
      <c r="AA174" s="39"/>
      <c r="AB174" s="39">
        <f>'13c-beta'!O176/'13c-beta'!Q176</f>
        <v>0.99981810871354981</v>
      </c>
      <c r="AC174" s="39">
        <f>'13c-beta'!Q176/'13c-beta'!L176</f>
        <v>0.99918693743244402</v>
      </c>
      <c r="AD174" s="39">
        <f t="shared" si="52"/>
        <v>1.0054435115458227</v>
      </c>
      <c r="AE174" s="39">
        <f t="shared" si="53"/>
        <v>0.99740042974445553</v>
      </c>
      <c r="AF174" s="39">
        <f t="shared" si="54"/>
        <v>1.0018321694420995</v>
      </c>
      <c r="AG174" s="39">
        <f>'13c-beta'!R176/'13c-beta'!S176</f>
        <v>1.0065571263346047</v>
      </c>
      <c r="AH174" s="39">
        <f>'13c-beta'!S176/'13c-beta'!E176</f>
        <v>0.98192313107137819</v>
      </c>
      <c r="AI174" s="39">
        <f>'13c-beta'!R176/'13c-beta'!E176</f>
        <v>0.98836172509268383</v>
      </c>
      <c r="AK174" s="75">
        <f t="shared" si="55"/>
        <v>6.728803856020277</v>
      </c>
      <c r="AL174" s="75">
        <f t="shared" si="56"/>
        <v>-2.6029550055039432</v>
      </c>
      <c r="AM174" s="75">
        <f t="shared" si="57"/>
        <v>4.1258488505163591</v>
      </c>
      <c r="AN174" s="75">
        <f t="shared" si="58"/>
        <v>-17.668906424761744</v>
      </c>
      <c r="AO174" s="44"/>
      <c r="AP174" s="75">
        <f t="shared" si="59"/>
        <v>-0.18190783067642718</v>
      </c>
      <c r="AQ174" s="75">
        <f t="shared" si="70"/>
        <v>-0.81339328219864027</v>
      </c>
      <c r="AR174" s="75">
        <f t="shared" si="71"/>
        <v>5.4287491853360894</v>
      </c>
      <c r="AS174" s="75">
        <f t="shared" si="72"/>
        <v>-2.6029550055039432</v>
      </c>
      <c r="AT174" s="75">
        <f t="shared" si="73"/>
        <v>1.8304930669571184</v>
      </c>
      <c r="AU174" s="75">
        <f t="shared" si="74"/>
        <v>6.5357218984985934</v>
      </c>
      <c r="AV174" s="75">
        <f t="shared" si="75"/>
        <v>-18.2422516229351</v>
      </c>
      <c r="AW174" s="75">
        <f t="shared" si="76"/>
        <v>-11.706529724436502</v>
      </c>
    </row>
    <row r="175" spans="1:49" x14ac:dyDescent="0.2">
      <c r="A175" s="43">
        <f>'13c-beta'!A177</f>
        <v>344</v>
      </c>
      <c r="C175" s="39">
        <f>'13c-beta'!E177/'13c-beta'!H177</f>
        <v>1.0086460789605765</v>
      </c>
      <c r="D175" s="39">
        <f>'13c-beta'!H177/'13c-beta'!I177</f>
        <v>1.0029252818433074</v>
      </c>
      <c r="E175" s="39">
        <f>'13c-beta'!I177/'13c-beta'!J177</f>
        <v>0.99890895981177186</v>
      </c>
      <c r="F175" s="39">
        <f>'13c-beta'!J177/'13c-beta'!K177</f>
        <v>1.0062242248358026</v>
      </c>
      <c r="G175" s="39">
        <f>'13c-beta'!K177/'13c-beta'!L177</f>
        <v>1.0022292597518154</v>
      </c>
      <c r="H175" s="39">
        <f>'13c-beta'!L177/'13c-beta'!M177</f>
        <v>1.0054157528185002</v>
      </c>
      <c r="I175" s="39">
        <f>'13c-beta'!M177/'13c-beta'!F177</f>
        <v>0.9973999059744596</v>
      </c>
      <c r="J175" s="39">
        <f>'13c-beta'!E177/'13c-beta'!F177</f>
        <v>1.0219041131376705</v>
      </c>
      <c r="L175" s="75">
        <f t="shared" si="60"/>
        <v>8.6089156773681239</v>
      </c>
      <c r="M175" s="75">
        <f t="shared" si="61"/>
        <v>2.9210115322579906</v>
      </c>
      <c r="N175" s="75">
        <f t="shared" si="62"/>
        <v>-1.0916358058422218</v>
      </c>
      <c r="O175" s="75">
        <f t="shared" si="63"/>
        <v>6.2049343525547771</v>
      </c>
      <c r="P175" s="75">
        <f t="shared" si="64"/>
        <v>2.2267786389740318</v>
      </c>
      <c r="Q175" s="75">
        <f t="shared" si="65"/>
        <v>5.4011403637579543</v>
      </c>
      <c r="R175" s="75">
        <f t="shared" si="66"/>
        <v>-2.6034801407633998</v>
      </c>
      <c r="S175" s="75">
        <f t="shared" si="67"/>
        <v>21.667664618307214</v>
      </c>
      <c r="U175" s="44">
        <f>'13c-beta'!Y177</f>
        <v>22.372966270179486</v>
      </c>
      <c r="W175" s="39">
        <f>'13c-beta'!N177/'13c-beta'!M177</f>
        <v>1.0067143791604141</v>
      </c>
      <c r="X175" s="39">
        <f t="shared" si="68"/>
        <v>0.9973999059744596</v>
      </c>
      <c r="Y175" s="39">
        <f t="shared" si="69"/>
        <v>1.0040968271177335</v>
      </c>
      <c r="Z175" s="39">
        <f>'13c-beta'!N177/'13c-beta'!E177</f>
        <v>0.98257440615904623</v>
      </c>
      <c r="AA175" s="39"/>
      <c r="AB175" s="39">
        <f>'13c-beta'!O177/'13c-beta'!Q177</f>
        <v>0.99982764233870192</v>
      </c>
      <c r="AC175" s="39">
        <f>'13c-beta'!Q177/'13c-beta'!L177</f>
        <v>0.99918675073431629</v>
      </c>
      <c r="AD175" s="39">
        <f t="shared" si="52"/>
        <v>1.0054157528185002</v>
      </c>
      <c r="AE175" s="39">
        <f t="shared" si="53"/>
        <v>0.9973999059744596</v>
      </c>
      <c r="AF175" s="39">
        <f t="shared" si="54"/>
        <v>1.0018133497078492</v>
      </c>
      <c r="AG175" s="39">
        <f>'13c-beta'!R177/'13c-beta'!S177</f>
        <v>1.0065205751873949</v>
      </c>
      <c r="AH175" s="39">
        <f>'13c-beta'!S177/'13c-beta'!E177</f>
        <v>0.98199230119237635</v>
      </c>
      <c r="AI175" s="39">
        <f>'13c-beta'!R177/'13c-beta'!E177</f>
        <v>0.98839545582574417</v>
      </c>
      <c r="AK175" s="75">
        <f t="shared" si="55"/>
        <v>6.6919381124567714</v>
      </c>
      <c r="AL175" s="75">
        <f t="shared" si="56"/>
        <v>-2.6034801407633998</v>
      </c>
      <c r="AM175" s="75">
        <f t="shared" si="57"/>
        <v>4.088457971693428</v>
      </c>
      <c r="AN175" s="75">
        <f t="shared" si="58"/>
        <v>-17.579206646613926</v>
      </c>
      <c r="AO175" s="44"/>
      <c r="AP175" s="75">
        <f t="shared" si="59"/>
        <v>-0.17237251658676084</v>
      </c>
      <c r="AQ175" s="75">
        <f t="shared" si="70"/>
        <v>-0.81358013226461234</v>
      </c>
      <c r="AR175" s="75">
        <f t="shared" si="71"/>
        <v>5.4011403637579543</v>
      </c>
      <c r="AS175" s="75">
        <f t="shared" si="72"/>
        <v>-2.6034801407633998</v>
      </c>
      <c r="AT175" s="75">
        <f t="shared" si="73"/>
        <v>1.8117075741431319</v>
      </c>
      <c r="AU175" s="75">
        <f t="shared" si="74"/>
        <v>6.4994082011324386</v>
      </c>
      <c r="AV175" s="75">
        <f t="shared" si="75"/>
        <v>-18.171810584700545</v>
      </c>
      <c r="AW175" s="75">
        <f t="shared" si="76"/>
        <v>-11.672402383568114</v>
      </c>
    </row>
    <row r="176" spans="1:49" x14ac:dyDescent="0.2">
      <c r="A176" s="43">
        <f>'13c-beta'!A178</f>
        <v>346</v>
      </c>
      <c r="C176" s="39">
        <f>'13c-beta'!E178/'13c-beta'!H178</f>
        <v>1.0086201996855046</v>
      </c>
      <c r="D176" s="39">
        <f>'13c-beta'!H178/'13c-beta'!I178</f>
        <v>1.0029166152063007</v>
      </c>
      <c r="E176" s="39">
        <f>'13c-beta'!I178/'13c-beta'!J178</f>
        <v>0.99890864919240041</v>
      </c>
      <c r="F176" s="39">
        <f>'13c-beta'!J178/'13c-beta'!K178</f>
        <v>1.0061971830985914</v>
      </c>
      <c r="G176" s="39">
        <f>'13c-beta'!K178/'13c-beta'!L178</f>
        <v>1.0022010622517823</v>
      </c>
      <c r="H176" s="39">
        <f>'13c-beta'!L178/'13c-beta'!M178</f>
        <v>1.0053879828739116</v>
      </c>
      <c r="I176" s="39">
        <f>'13c-beta'!M178/'13c-beta'!F178</f>
        <v>0.99738981066531029</v>
      </c>
      <c r="J176" s="39">
        <f>'13c-beta'!E178/'13c-beta'!F178</f>
        <v>1.021773969119157</v>
      </c>
      <c r="L176" s="75">
        <f t="shared" si="60"/>
        <v>8.5832579093806523</v>
      </c>
      <c r="M176" s="75">
        <f t="shared" si="61"/>
        <v>2.9123701363239265</v>
      </c>
      <c r="N176" s="75">
        <f t="shared" si="62"/>
        <v>-1.0919467645303889</v>
      </c>
      <c r="O176" s="75">
        <f t="shared" si="63"/>
        <v>6.1780595269280454</v>
      </c>
      <c r="P176" s="75">
        <f t="shared" si="64"/>
        <v>2.1986434628838913</v>
      </c>
      <c r="Q176" s="75">
        <f t="shared" si="65"/>
        <v>5.3735196227603428</v>
      </c>
      <c r="R176" s="75">
        <f t="shared" si="66"/>
        <v>-2.6136018183168579</v>
      </c>
      <c r="S176" s="75">
        <f t="shared" si="67"/>
        <v>21.540302075429885</v>
      </c>
      <c r="U176" s="44">
        <f>'13c-beta'!Y178</f>
        <v>22.252915966861888</v>
      </c>
      <c r="W176" s="39">
        <f>'13c-beta'!N178/'13c-beta'!M178</f>
        <v>1.0066772502044548</v>
      </c>
      <c r="X176" s="39">
        <f t="shared" si="68"/>
        <v>0.99738981066531029</v>
      </c>
      <c r="Y176" s="39">
        <f t="shared" si="69"/>
        <v>1.0040496319824963</v>
      </c>
      <c r="Z176" s="39">
        <f>'13c-beta'!N178/'13c-beta'!E178</f>
        <v>0.98265336789511248</v>
      </c>
      <c r="AA176" s="39"/>
      <c r="AB176" s="39">
        <f>'13c-beta'!O178/'13c-beta'!Q178</f>
        <v>0.99981802683625276</v>
      </c>
      <c r="AC176" s="39">
        <f>'13c-beta'!Q178/'13c-beta'!L178</f>
        <v>0.99919613378630556</v>
      </c>
      <c r="AD176" s="39">
        <f t="shared" si="52"/>
        <v>1.0053879828739116</v>
      </c>
      <c r="AE176" s="39">
        <f t="shared" si="53"/>
        <v>0.99738981066531029</v>
      </c>
      <c r="AF176" s="39">
        <f t="shared" si="54"/>
        <v>1.0017753125989617</v>
      </c>
      <c r="AG176" s="39">
        <f>'13c-beta'!R178/'13c-beta'!S178</f>
        <v>1.0064840051642518</v>
      </c>
      <c r="AH176" s="39">
        <f>'13c-beta'!S178/'13c-beta'!E178</f>
        <v>0.98205229347458589</v>
      </c>
      <c r="AI176" s="39">
        <f>'13c-beta'!R178/'13c-beta'!E178</f>
        <v>0.98841992561704051</v>
      </c>
      <c r="AK176" s="75">
        <f t="shared" si="55"/>
        <v>6.6550561115365321</v>
      </c>
      <c r="AL176" s="75">
        <f t="shared" si="56"/>
        <v>-2.6136018183168579</v>
      </c>
      <c r="AM176" s="75">
        <f t="shared" si="57"/>
        <v>4.041454293219652</v>
      </c>
      <c r="AN176" s="75">
        <f t="shared" si="58"/>
        <v>-17.498847782210284</v>
      </c>
      <c r="AO176" s="44"/>
      <c r="AP176" s="75">
        <f t="shared" si="59"/>
        <v>-0.18198972287231008</v>
      </c>
      <c r="AQ176" s="75">
        <f t="shared" si="70"/>
        <v>-0.80418948739667895</v>
      </c>
      <c r="AR176" s="75">
        <f t="shared" si="71"/>
        <v>5.3735196227603428</v>
      </c>
      <c r="AS176" s="75">
        <f t="shared" si="72"/>
        <v>-2.6136018183168579</v>
      </c>
      <c r="AT176" s="75">
        <f t="shared" si="73"/>
        <v>1.7737385941746819</v>
      </c>
      <c r="AU176" s="75">
        <f t="shared" si="74"/>
        <v>6.4630744307038679</v>
      </c>
      <c r="AV176" s="75">
        <f t="shared" si="75"/>
        <v>-18.110720034729226</v>
      </c>
      <c r="AW176" s="75">
        <f t="shared" si="76"/>
        <v>-11.64764560402533</v>
      </c>
    </row>
    <row r="177" spans="1:49" x14ac:dyDescent="0.2">
      <c r="A177" s="43">
        <f>'13c-beta'!A179</f>
        <v>348</v>
      </c>
      <c r="C177" s="39">
        <f>'13c-beta'!E179/'13c-beta'!H179</f>
        <v>1.0085943052068034</v>
      </c>
      <c r="D177" s="39">
        <f>'13c-beta'!H179/'13c-beta'!I179</f>
        <v>1.0029079436277073</v>
      </c>
      <c r="E177" s="39">
        <f>'13c-beta'!I179/'13c-beta'!J179</f>
        <v>0.99890833839611182</v>
      </c>
      <c r="F177" s="39">
        <f>'13c-beta'!J179/'13c-beta'!K179</f>
        <v>1.0061701274140862</v>
      </c>
      <c r="G177" s="39">
        <f>'13c-beta'!K179/'13c-beta'!L179</f>
        <v>1.0021728517961923</v>
      </c>
      <c r="H177" s="39">
        <f>'13c-beta'!L179/'13c-beta'!M179</f>
        <v>1.005350526872925</v>
      </c>
      <c r="I177" s="39">
        <f>'13c-beta'!M179/'13c-beta'!F179</f>
        <v>0.99739888276735844</v>
      </c>
      <c r="J177" s="39">
        <f>'13c-beta'!E179/'13c-beta'!F179</f>
        <v>1.0216535810953487</v>
      </c>
      <c r="L177" s="75">
        <f t="shared" si="60"/>
        <v>8.5575844089771085</v>
      </c>
      <c r="M177" s="75">
        <f t="shared" si="61"/>
        <v>2.9037237384570007</v>
      </c>
      <c r="N177" s="75">
        <f t="shared" si="62"/>
        <v>-1.0922579004257433</v>
      </c>
      <c r="O177" s="75">
        <f t="shared" si="63"/>
        <v>6.1511701172606159</v>
      </c>
      <c r="P177" s="75">
        <f t="shared" si="64"/>
        <v>2.1704945677160508</v>
      </c>
      <c r="Q177" s="75">
        <f t="shared" si="65"/>
        <v>5.3362636585368897</v>
      </c>
      <c r="R177" s="75">
        <f t="shared" si="66"/>
        <v>-2.6045060157608515</v>
      </c>
      <c r="S177" s="75">
        <f t="shared" si="67"/>
        <v>21.42247257476081</v>
      </c>
      <c r="U177" s="44">
        <f>'13c-beta'!Y179</f>
        <v>22.133829058158643</v>
      </c>
      <c r="W177" s="39">
        <f>'13c-beta'!N179/'13c-beta'!M179</f>
        <v>1.006640042342299</v>
      </c>
      <c r="X177" s="39">
        <f t="shared" si="68"/>
        <v>0.99739888276735844</v>
      </c>
      <c r="Y177" s="39">
        <f t="shared" si="69"/>
        <v>1.0040216535810953</v>
      </c>
      <c r="Z177" s="39">
        <f>'13c-beta'!N179/'13c-beta'!E179</f>
        <v>0.98274177486330583</v>
      </c>
      <c r="AA177" s="39"/>
      <c r="AB177" s="39">
        <f>'13c-beta'!O179/'13c-beta'!Q179</f>
        <v>0.99981798674177114</v>
      </c>
      <c r="AC177" s="39">
        <f>'13c-beta'!Q179/'13c-beta'!L179</f>
        <v>0.99920552114940975</v>
      </c>
      <c r="AD177" s="39">
        <f t="shared" si="52"/>
        <v>1.005350526872925</v>
      </c>
      <c r="AE177" s="39">
        <f t="shared" si="53"/>
        <v>0.99739888276735844</v>
      </c>
      <c r="AF177" s="39">
        <f t="shared" si="54"/>
        <v>1.0017564739984259</v>
      </c>
      <c r="AG177" s="39">
        <f>'13c-beta'!R179/'13c-beta'!S179</f>
        <v>1.0064474162505501</v>
      </c>
      <c r="AH177" s="39">
        <f>'13c-beta'!S179/'13c-beta'!E179</f>
        <v>0.98211232408259908</v>
      </c>
      <c r="AI177" s="39">
        <f>'13c-beta'!R179/'13c-beta'!E179</f>
        <v>0.98844441104075464</v>
      </c>
      <c r="AK177" s="75">
        <f t="shared" si="55"/>
        <v>6.6180943645751835</v>
      </c>
      <c r="AL177" s="75">
        <f t="shared" si="56"/>
        <v>-2.6045060157608515</v>
      </c>
      <c r="AM177" s="75">
        <f t="shared" si="57"/>
        <v>4.0135883488142321</v>
      </c>
      <c r="AN177" s="75">
        <f t="shared" si="58"/>
        <v>-17.408884225946586</v>
      </c>
      <c r="AO177" s="44"/>
      <c r="AP177" s="75">
        <f t="shared" si="59"/>
        <v>-0.18202982465218542</v>
      </c>
      <c r="AQ177" s="75">
        <f t="shared" si="70"/>
        <v>-0.79479461616939695</v>
      </c>
      <c r="AR177" s="75">
        <f t="shared" si="71"/>
        <v>5.3362636585368897</v>
      </c>
      <c r="AS177" s="75">
        <f t="shared" si="72"/>
        <v>-2.6045060157608515</v>
      </c>
      <c r="AT177" s="75">
        <f t="shared" si="73"/>
        <v>1.7549332019544743</v>
      </c>
      <c r="AU177" s="75">
        <f t="shared" si="74"/>
        <v>6.4267205705410193</v>
      </c>
      <c r="AV177" s="75">
        <f t="shared" si="75"/>
        <v>-18.049594192734848</v>
      </c>
      <c r="AW177" s="75">
        <f t="shared" si="76"/>
        <v>-11.622873622193953</v>
      </c>
    </row>
    <row r="178" spans="1:49" x14ac:dyDescent="0.2">
      <c r="A178" s="43">
        <f>'13c-beta'!A180</f>
        <v>350</v>
      </c>
      <c r="C178" s="39">
        <f>'13c-beta'!E180/'13c-beta'!H180</f>
        <v>1.0085778738246891</v>
      </c>
      <c r="D178" s="39">
        <f>'13c-beta'!H180/'13c-beta'!I180</f>
        <v>1.0028992671032995</v>
      </c>
      <c r="E178" s="39">
        <f>'13c-beta'!I180/'13c-beta'!J180</f>
        <v>0.99890802742275486</v>
      </c>
      <c r="F178" s="39">
        <f>'13c-beta'!J180/'13c-beta'!K180</f>
        <v>1.0061334454295321</v>
      </c>
      <c r="G178" s="39">
        <f>'13c-beta'!K180/'13c-beta'!L180</f>
        <v>1.0021542026099362</v>
      </c>
      <c r="H178" s="39">
        <f>'13c-beta'!L180/'13c-beta'!M180</f>
        <v>1.0053227327853389</v>
      </c>
      <c r="I178" s="39">
        <f>'13c-beta'!M180/'13c-beta'!F180</f>
        <v>0.99738878328821301</v>
      </c>
      <c r="J178" s="39">
        <f>'13c-beta'!E180/'13c-beta'!F180</f>
        <v>1.021532937810802</v>
      </c>
      <c r="L178" s="75">
        <f t="shared" si="60"/>
        <v>8.541292907155464</v>
      </c>
      <c r="M178" s="75">
        <f t="shared" si="61"/>
        <v>2.8950723343126037</v>
      </c>
      <c r="N178" s="75">
        <f t="shared" si="62"/>
        <v>-1.0925692136798286</v>
      </c>
      <c r="O178" s="75">
        <f t="shared" si="63"/>
        <v>6.1147124127142645</v>
      </c>
      <c r="P178" s="75">
        <f t="shared" si="64"/>
        <v>2.1518856423755475</v>
      </c>
      <c r="Q178" s="75">
        <f t="shared" si="65"/>
        <v>5.3086171103427535</v>
      </c>
      <c r="R178" s="75">
        <f t="shared" si="66"/>
        <v>-2.6146318846113319</v>
      </c>
      <c r="S178" s="75">
        <f t="shared" si="67"/>
        <v>21.304379308609626</v>
      </c>
      <c r="U178" s="44">
        <f>'13c-beta'!Y180</f>
        <v>22.015695311225478</v>
      </c>
      <c r="W178" s="39">
        <f>'13c-beta'!N180/'13c-beta'!M180</f>
        <v>1.0066125089033053</v>
      </c>
      <c r="X178" s="39">
        <f t="shared" si="68"/>
        <v>0.99738878328821301</v>
      </c>
      <c r="Y178" s="39">
        <f t="shared" si="69"/>
        <v>1.0039840254977632</v>
      </c>
      <c r="Z178" s="39">
        <f>'13c-beta'!N180/'13c-beta'!E180</f>
        <v>0.98282100198291489</v>
      </c>
      <c r="AA178" s="39"/>
      <c r="AB178" s="39">
        <f>'13c-beta'!O180/'13c-beta'!Q180</f>
        <v>0.99981794662961732</v>
      </c>
      <c r="AC178" s="39">
        <f>'13c-beta'!Q180/'13c-beta'!L180</f>
        <v>0.99921491282660102</v>
      </c>
      <c r="AD178" s="39">
        <f t="shared" si="52"/>
        <v>1.0053227327853389</v>
      </c>
      <c r="AE178" s="39">
        <f t="shared" si="53"/>
        <v>0.99738878328821301</v>
      </c>
      <c r="AF178" s="39">
        <f t="shared" si="54"/>
        <v>1.0017280110592708</v>
      </c>
      <c r="AG178" s="39">
        <f>'13c-beta'!R180/'13c-beta'!S180</f>
        <v>1.0064107470912431</v>
      </c>
      <c r="AH178" s="39">
        <f>'13c-beta'!S180/'13c-beta'!E180</f>
        <v>0.98217256059167934</v>
      </c>
      <c r="AI178" s="39">
        <f>'13c-beta'!R180/'13c-beta'!E180</f>
        <v>0.98846902047759122</v>
      </c>
      <c r="AK178" s="75">
        <f t="shared" si="55"/>
        <v>6.5907421687681298</v>
      </c>
      <c r="AL178" s="75">
        <f t="shared" si="56"/>
        <v>-2.6146318846113319</v>
      </c>
      <c r="AM178" s="75">
        <f t="shared" si="57"/>
        <v>3.9761102841568245</v>
      </c>
      <c r="AN178" s="75">
        <f t="shared" si="58"/>
        <v>-17.328269024452908</v>
      </c>
      <c r="AO178" s="44"/>
      <c r="AP178" s="75">
        <f t="shared" si="59"/>
        <v>-0.18206994410908386</v>
      </c>
      <c r="AQ178" s="75">
        <f t="shared" si="70"/>
        <v>-0.78539551572819855</v>
      </c>
      <c r="AR178" s="75">
        <f t="shared" si="71"/>
        <v>5.3086171103427535</v>
      </c>
      <c r="AS178" s="75">
        <f t="shared" si="72"/>
        <v>-2.6146318846113319</v>
      </c>
      <c r="AT178" s="75">
        <f t="shared" si="73"/>
        <v>1.7265197658941049</v>
      </c>
      <c r="AU178" s="75">
        <f t="shared" si="74"/>
        <v>6.3902856542822608</v>
      </c>
      <c r="AV178" s="75">
        <f t="shared" si="75"/>
        <v>-17.988262448476029</v>
      </c>
      <c r="AW178" s="75">
        <f t="shared" si="76"/>
        <v>-11.597976794193805</v>
      </c>
    </row>
    <row r="179" spans="1:49" x14ac:dyDescent="0.2">
      <c r="A179" s="43">
        <f>'13c-beta'!A181</f>
        <v>352</v>
      </c>
      <c r="C179" s="39">
        <f>'13c-beta'!E181/'13c-beta'!H181</f>
        <v>1.0085518706031817</v>
      </c>
      <c r="D179" s="39">
        <f>'13c-beta'!H181/'13c-beta'!I181</f>
        <v>1.0028905581439573</v>
      </c>
      <c r="E179" s="39">
        <f>'13c-beta'!I181/'13c-beta'!J181</f>
        <v>0.99891721439155057</v>
      </c>
      <c r="F179" s="39">
        <f>'13c-beta'!J181/'13c-beta'!K181</f>
        <v>1.0060967452172085</v>
      </c>
      <c r="G179" s="39">
        <f>'13c-beta'!K181/'13c-beta'!L181</f>
        <v>1.0021259480579177</v>
      </c>
      <c r="H179" s="39">
        <f>'13c-beta'!L181/'13c-beta'!M181</f>
        <v>1.0052948764849723</v>
      </c>
      <c r="I179" s="39">
        <f>'13c-beta'!M181/'13c-beta'!F181</f>
        <v>0.99739785875462095</v>
      </c>
      <c r="J179" s="39">
        <f>'13c-beta'!E181/'13c-beta'!F181</f>
        <v>1.0214220557876039</v>
      </c>
      <c r="L179" s="75">
        <f t="shared" si="60"/>
        <v>8.5155105085956926</v>
      </c>
      <c r="M179" s="75">
        <f t="shared" si="61"/>
        <v>2.8863885138718346</v>
      </c>
      <c r="N179" s="75">
        <f t="shared" si="62"/>
        <v>-1.0833722442918292</v>
      </c>
      <c r="O179" s="75">
        <f t="shared" si="63"/>
        <v>6.0782352616425195</v>
      </c>
      <c r="P179" s="75">
        <f t="shared" si="64"/>
        <v>2.1236914280977195</v>
      </c>
      <c r="Q179" s="75">
        <f t="shared" si="65"/>
        <v>5.2809079126912879</v>
      </c>
      <c r="R179" s="75">
        <f t="shared" si="66"/>
        <v>-2.6055326995489074</v>
      </c>
      <c r="S179" s="75">
        <f t="shared" si="67"/>
        <v>21.19582868105844</v>
      </c>
      <c r="U179" s="44">
        <f>'13c-beta'!Y181</f>
        <v>21.898504628804847</v>
      </c>
      <c r="W179" s="39">
        <f>'13c-beta'!N181/'13c-beta'!M181</f>
        <v>1.0065752738895202</v>
      </c>
      <c r="X179" s="39">
        <f t="shared" si="68"/>
        <v>0.99739785875462095</v>
      </c>
      <c r="Y179" s="39">
        <f t="shared" si="69"/>
        <v>1.0039560228527535</v>
      </c>
      <c r="Z179" s="39">
        <f>'13c-beta'!N181/'13c-beta'!E181</f>
        <v>0.98290027825825377</v>
      </c>
      <c r="AA179" s="39"/>
      <c r="AB179" s="39">
        <f>'13c-beta'!O181/'13c-beta'!Q181</f>
        <v>0.99981790649977964</v>
      </c>
      <c r="AC179" s="39">
        <f>'13c-beta'!Q181/'13c-beta'!L181</f>
        <v>0.99921473990653487</v>
      </c>
      <c r="AD179" s="39">
        <f t="shared" si="52"/>
        <v>1.0052948764849723</v>
      </c>
      <c r="AE179" s="39">
        <f t="shared" si="53"/>
        <v>0.99739785875462095</v>
      </c>
      <c r="AF179" s="39">
        <f t="shared" si="54"/>
        <v>1.0017091555043451</v>
      </c>
      <c r="AG179" s="39">
        <f>'13c-beta'!R181/'13c-beta'!S181</f>
        <v>1.0063741206871799</v>
      </c>
      <c r="AH179" s="39">
        <f>'13c-beta'!S181/'13c-beta'!E181</f>
        <v>0.98222343385726107</v>
      </c>
      <c r="AI179" s="39">
        <f>'13c-beta'!R181/'13c-beta'!E181</f>
        <v>0.98848424456644346</v>
      </c>
      <c r="AK179" s="75">
        <f t="shared" si="55"/>
        <v>6.5537510702648838</v>
      </c>
      <c r="AL179" s="75">
        <f t="shared" si="56"/>
        <v>-2.6055326995489074</v>
      </c>
      <c r="AM179" s="75">
        <f t="shared" si="57"/>
        <v>3.9482183707159795</v>
      </c>
      <c r="AN179" s="75">
        <f t="shared" si="58"/>
        <v>-17.247610310342502</v>
      </c>
      <c r="AO179" s="44"/>
      <c r="AP179" s="75">
        <f t="shared" si="59"/>
        <v>-0.18211008125466693</v>
      </c>
      <c r="AQ179" s="75">
        <f t="shared" si="70"/>
        <v>-0.78556857167331862</v>
      </c>
      <c r="AR179" s="75">
        <f t="shared" si="71"/>
        <v>5.2809079126912879</v>
      </c>
      <c r="AS179" s="75">
        <f t="shared" si="72"/>
        <v>-2.6055326995489074</v>
      </c>
      <c r="AT179" s="75">
        <f t="shared" si="73"/>
        <v>1.707696560214494</v>
      </c>
      <c r="AU179" s="75">
        <f t="shared" si="74"/>
        <v>6.353891894915737</v>
      </c>
      <c r="AV179" s="75">
        <f t="shared" si="75"/>
        <v>-17.936467122343352</v>
      </c>
      <c r="AW179" s="75">
        <f t="shared" si="76"/>
        <v>-11.582575227427684</v>
      </c>
    </row>
    <row r="180" spans="1:49" x14ac:dyDescent="0.2">
      <c r="A180" s="43">
        <f>'13c-beta'!A182</f>
        <v>354</v>
      </c>
      <c r="C180" s="39">
        <f>'13c-beta'!E182/'13c-beta'!H182</f>
        <v>1.0085163688782672</v>
      </c>
      <c r="D180" s="39">
        <f>'13c-beta'!H182/'13c-beta'!I182</f>
        <v>1.0028818443804035</v>
      </c>
      <c r="E180" s="39">
        <f>'13c-beta'!I182/'13c-beta'!J182</f>
        <v>0.99892640659737386</v>
      </c>
      <c r="F180" s="39">
        <f>'13c-beta'!J182/'13c-beta'!K182</f>
        <v>1.0060600267635251</v>
      </c>
      <c r="G180" s="39">
        <f>'13c-beta'!K182/'13c-beta'!L182</f>
        <v>1.0021072796934867</v>
      </c>
      <c r="H180" s="39">
        <f>'13c-beta'!L182/'13c-beta'!M182</f>
        <v>1.0052573805534692</v>
      </c>
      <c r="I180" s="39">
        <f>'13c-beta'!M182/'13c-beta'!F182</f>
        <v>0.99739735894357739</v>
      </c>
      <c r="J180" s="39">
        <f>'13c-beta'!E182/'13c-beta'!F182</f>
        <v>1.0212917166866746</v>
      </c>
      <c r="L180" s="75">
        <f t="shared" si="60"/>
        <v>8.4803091958951331</v>
      </c>
      <c r="M180" s="75">
        <f t="shared" si="61"/>
        <v>2.8776998276151957</v>
      </c>
      <c r="N180" s="75">
        <f t="shared" si="62"/>
        <v>-1.0741701168312137</v>
      </c>
      <c r="O180" s="75">
        <f t="shared" si="63"/>
        <v>6.0417386484573647</v>
      </c>
      <c r="P180" s="75">
        <f t="shared" si="64"/>
        <v>2.1050624939267508</v>
      </c>
      <c r="Q180" s="75">
        <f t="shared" si="65"/>
        <v>5.2436087762215706</v>
      </c>
      <c r="R180" s="75">
        <f t="shared" si="66"/>
        <v>-2.6060338146900692</v>
      </c>
      <c r="S180" s="75">
        <f t="shared" si="67"/>
        <v>21.068215010594656</v>
      </c>
      <c r="U180" s="44">
        <f>'13c-beta'!Y182</f>
        <v>21.782247047055048</v>
      </c>
      <c r="W180" s="39">
        <f>'13c-beta'!N182/'13c-beta'!M182</f>
        <v>1.0065380245344426</v>
      </c>
      <c r="X180" s="39">
        <f t="shared" si="68"/>
        <v>0.99739735894357739</v>
      </c>
      <c r="Y180" s="39">
        <f t="shared" si="69"/>
        <v>1.0039183673469387</v>
      </c>
      <c r="Z180" s="39">
        <f>'13c-beta'!N182/'13c-beta'!E182</f>
        <v>0.98298884730398151</v>
      </c>
      <c r="AA180" s="39"/>
      <c r="AB180" s="39">
        <f>'13c-beta'!O182/'13c-beta'!Q182</f>
        <v>0.99982745233370707</v>
      </c>
      <c r="AC180" s="39">
        <f>'13c-beta'!Q182/'13c-beta'!L182</f>
        <v>0.99922413793103448</v>
      </c>
      <c r="AD180" s="39">
        <f t="shared" si="52"/>
        <v>1.0052573805534692</v>
      </c>
      <c r="AE180" s="39">
        <f t="shared" si="53"/>
        <v>0.99739735894357739</v>
      </c>
      <c r="AF180" s="39">
        <f t="shared" si="54"/>
        <v>1.001690276110444</v>
      </c>
      <c r="AG180" s="39">
        <f>'13c-beta'!R182/'13c-beta'!S182</f>
        <v>1.0063374146794437</v>
      </c>
      <c r="AH180" s="39">
        <f>'13c-beta'!S182/'13c-beta'!E182</f>
        <v>0.9822929792556091</v>
      </c>
      <c r="AI180" s="39">
        <f>'13c-beta'!R182/'13c-beta'!E182</f>
        <v>0.98851817720185808</v>
      </c>
      <c r="AK180" s="75">
        <f t="shared" si="55"/>
        <v>6.516744355232051</v>
      </c>
      <c r="AL180" s="75">
        <f t="shared" si="56"/>
        <v>-2.6060338146900692</v>
      </c>
      <c r="AM180" s="75">
        <f t="shared" si="57"/>
        <v>3.9107105405419276</v>
      </c>
      <c r="AN180" s="75">
        <f t="shared" si="58"/>
        <v>-17.157504470052722</v>
      </c>
      <c r="AO180" s="44"/>
      <c r="AP180" s="75">
        <f t="shared" si="59"/>
        <v>-0.17256255435412896</v>
      </c>
      <c r="AQ180" s="75">
        <f t="shared" si="70"/>
        <v>-0.77616320571100628</v>
      </c>
      <c r="AR180" s="75">
        <f t="shared" si="71"/>
        <v>5.2436087762215706</v>
      </c>
      <c r="AS180" s="75">
        <f t="shared" si="72"/>
        <v>-2.6060338146900692</v>
      </c>
      <c r="AT180" s="75">
        <f t="shared" si="73"/>
        <v>1.6888492014664214</v>
      </c>
      <c r="AU180" s="75">
        <f t="shared" si="74"/>
        <v>6.3174177086299403</v>
      </c>
      <c r="AV180" s="75">
        <f t="shared" si="75"/>
        <v>-17.865665577583663</v>
      </c>
      <c r="AW180" s="75">
        <f t="shared" si="76"/>
        <v>-11.548247868953732</v>
      </c>
    </row>
    <row r="181" spans="1:49" x14ac:dyDescent="0.2">
      <c r="A181" s="43">
        <f>'13c-beta'!A183</f>
        <v>356</v>
      </c>
      <c r="C181" s="39">
        <f>'13c-beta'!E183/'13c-beta'!H183</f>
        <v>1.0084998197582862</v>
      </c>
      <c r="D181" s="39">
        <f>'13c-beta'!H183/'13c-beta'!I183</f>
        <v>1.0028731258086612</v>
      </c>
      <c r="E181" s="39">
        <f>'13c-beta'!I183/'13c-beta'!J183</f>
        <v>0.99892611071513437</v>
      </c>
      <c r="F181" s="39">
        <f>'13c-beta'!J183/'13c-beta'!K183</f>
        <v>1.0060328508327436</v>
      </c>
      <c r="G181" s="39">
        <f>'13c-beta'!K183/'13c-beta'!L183</f>
        <v>1.002079002079002</v>
      </c>
      <c r="H181" s="39">
        <f>'13c-beta'!L183/'13c-beta'!M183</f>
        <v>1.0052295009341834</v>
      </c>
      <c r="I181" s="39">
        <f>'13c-beta'!M183/'13c-beta'!F183</f>
        <v>0.99739685894049279</v>
      </c>
      <c r="J181" s="39">
        <f>'13c-beta'!E183/'13c-beta'!F183</f>
        <v>1.0211805388790163</v>
      </c>
      <c r="L181" s="75">
        <f t="shared" si="60"/>
        <v>8.4638996895414778</v>
      </c>
      <c r="M181" s="75">
        <f t="shared" si="61"/>
        <v>2.8690062714510822</v>
      </c>
      <c r="N181" s="75">
        <f t="shared" si="62"/>
        <v>-1.0744663171131896</v>
      </c>
      <c r="O181" s="75">
        <f t="shared" si="63"/>
        <v>6.0147260477114033</v>
      </c>
      <c r="P181" s="75">
        <f t="shared" si="64"/>
        <v>2.076843944839069</v>
      </c>
      <c r="Q181" s="75">
        <f t="shared" si="65"/>
        <v>5.2158745795507508</v>
      </c>
      <c r="R181" s="75">
        <f t="shared" si="66"/>
        <v>-2.6065351226246114</v>
      </c>
      <c r="S181" s="75">
        <f t="shared" si="67"/>
        <v>20.959349093356177</v>
      </c>
      <c r="U181" s="44">
        <f>'13c-beta'!Y183</f>
        <v>21.666912733420677</v>
      </c>
      <c r="W181" s="39">
        <f>'13c-beta'!N183/'13c-beta'!M183</f>
        <v>1.006500760829786</v>
      </c>
      <c r="X181" s="39">
        <f t="shared" si="68"/>
        <v>0.99739685894049279</v>
      </c>
      <c r="Y181" s="39">
        <f t="shared" si="69"/>
        <v>1.0038806973728447</v>
      </c>
      <c r="Z181" s="39">
        <f>'13c-beta'!N183/'13c-beta'!E183</f>
        <v>0.98305897845922319</v>
      </c>
      <c r="AA181" s="39"/>
      <c r="AB181" s="39">
        <f>'13c-beta'!O183/'13c-beta'!Q183</f>
        <v>0.99982741428242683</v>
      </c>
      <c r="AC181" s="39">
        <f>'13c-beta'!Q183/'13c-beta'!L183</f>
        <v>0.99922396696590243</v>
      </c>
      <c r="AD181" s="39">
        <f t="shared" si="52"/>
        <v>1.0052295009341834</v>
      </c>
      <c r="AE181" s="39">
        <f t="shared" si="53"/>
        <v>0.99739685894049279</v>
      </c>
      <c r="AF181" s="39">
        <f t="shared" si="54"/>
        <v>1.0016617837759951</v>
      </c>
      <c r="AG181" s="39">
        <f>'13c-beta'!R183/'13c-beta'!S183</f>
        <v>1.0062910546373787</v>
      </c>
      <c r="AH181" s="39">
        <f>'13c-beta'!S183/'13c-beta'!E183</f>
        <v>0.9823534944972252</v>
      </c>
      <c r="AI181" s="39">
        <f>'13c-beta'!R183/'13c-beta'!E183</f>
        <v>0.98853353400432709</v>
      </c>
      <c r="AK181" s="75">
        <f t="shared" si="55"/>
        <v>6.4797220137532863</v>
      </c>
      <c r="AL181" s="75">
        <f t="shared" si="56"/>
        <v>-2.6065351226246114</v>
      </c>
      <c r="AM181" s="75">
        <f t="shared" si="57"/>
        <v>3.8731868911286109</v>
      </c>
      <c r="AN181" s="75">
        <f t="shared" si="58"/>
        <v>-17.08616220222747</v>
      </c>
      <c r="AO181" s="44"/>
      <c r="AP181" s="75">
        <f t="shared" si="59"/>
        <v>-0.17260061220188366</v>
      </c>
      <c r="AQ181" s="75">
        <f t="shared" si="70"/>
        <v>-0.77633430360605038</v>
      </c>
      <c r="AR181" s="75">
        <f t="shared" si="71"/>
        <v>5.2158745795507508</v>
      </c>
      <c r="AS181" s="75">
        <f t="shared" si="72"/>
        <v>-2.6065351226246114</v>
      </c>
      <c r="AT181" s="75">
        <f t="shared" si="73"/>
        <v>1.6604045411180648</v>
      </c>
      <c r="AU181" s="75">
        <f t="shared" si="74"/>
        <v>6.2713485579843891</v>
      </c>
      <c r="AV181" s="75">
        <f t="shared" si="75"/>
        <v>-17.804061373016882</v>
      </c>
      <c r="AW181" s="75">
        <f t="shared" si="76"/>
        <v>-11.532712815032514</v>
      </c>
    </row>
    <row r="182" spans="1:49" x14ac:dyDescent="0.2">
      <c r="A182" s="43">
        <f>'13c-beta'!A184</f>
        <v>358</v>
      </c>
      <c r="C182" s="39">
        <f>'13c-beta'!E184/'13c-beta'!H184</f>
        <v>1.008473772109618</v>
      </c>
      <c r="D182" s="39">
        <f>'13c-beta'!H184/'13c-beta'!I184</f>
        <v>1.0028548589699671</v>
      </c>
      <c r="E182" s="39">
        <f>'13c-beta'!I184/'13c-beta'!J184</f>
        <v>0.99893532073462865</v>
      </c>
      <c r="F182" s="39">
        <f>'13c-beta'!J184/'13c-beta'!K184</f>
        <v>1.0059960408916599</v>
      </c>
      <c r="G182" s="39">
        <f>'13c-beta'!K184/'13c-beta'!L184</f>
        <v>1.0020602947658932</v>
      </c>
      <c r="H182" s="39">
        <f>'13c-beta'!L184/'13c-beta'!M184</f>
        <v>1.0051919279487549</v>
      </c>
      <c r="I182" s="39">
        <f>'13c-beta'!M184/'13c-beta'!F184</f>
        <v>0.99740596627756151</v>
      </c>
      <c r="J182" s="39">
        <f>'13c-beta'!E184/'13c-beta'!F184</f>
        <v>1.0210597108132775</v>
      </c>
      <c r="L182" s="75">
        <f t="shared" si="60"/>
        <v>8.43807124163847</v>
      </c>
      <c r="M182" s="75">
        <f t="shared" si="61"/>
        <v>2.8507915994384918</v>
      </c>
      <c r="N182" s="75">
        <f t="shared" si="62"/>
        <v>-1.0652464389481071</v>
      </c>
      <c r="O182" s="75">
        <f t="shared" si="63"/>
        <v>5.9781361744355372</v>
      </c>
      <c r="P182" s="75">
        <f t="shared" si="64"/>
        <v>2.0581752693245301</v>
      </c>
      <c r="Q182" s="75">
        <f t="shared" si="65"/>
        <v>5.1784963613393051</v>
      </c>
      <c r="R182" s="75">
        <f t="shared" si="66"/>
        <v>-2.5974040576856172</v>
      </c>
      <c r="S182" s="75">
        <f t="shared" si="67"/>
        <v>20.841020149542683</v>
      </c>
      <c r="U182" s="44">
        <f>'13c-beta'!Y184</f>
        <v>21.552491984543575</v>
      </c>
      <c r="W182" s="39">
        <f>'13c-beta'!N184/'13c-beta'!M184</f>
        <v>1.0064634205076337</v>
      </c>
      <c r="X182" s="39">
        <f t="shared" si="68"/>
        <v>0.99740596627756151</v>
      </c>
      <c r="Y182" s="39">
        <f t="shared" si="69"/>
        <v>1.003852620454436</v>
      </c>
      <c r="Z182" s="39">
        <f>'13c-beta'!N184/'13c-beta'!E184</f>
        <v>0.98314781185016509</v>
      </c>
      <c r="AA182" s="39"/>
      <c r="AB182" s="39">
        <f>'13c-beta'!O184/'13c-beta'!Q184</f>
        <v>0.99982737786984288</v>
      </c>
      <c r="AC182" s="39">
        <f>'13c-beta'!Q184/'13c-beta'!L184</f>
        <v>0.99923337869176088</v>
      </c>
      <c r="AD182" s="39">
        <f t="shared" si="52"/>
        <v>1.0051919279487549</v>
      </c>
      <c r="AE182" s="39">
        <f t="shared" si="53"/>
        <v>0.99740596627756151</v>
      </c>
      <c r="AF182" s="39">
        <f t="shared" si="54"/>
        <v>1.0016428880242108</v>
      </c>
      <c r="AG182" s="39">
        <f>'13c-beta'!R184/'13c-beta'!S184</f>
        <v>1.0062638878246879</v>
      </c>
      <c r="AH182" s="39">
        <f>'13c-beta'!S184/'13c-beta'!E184</f>
        <v>0.98241388070796121</v>
      </c>
      <c r="AI182" s="39">
        <f>'13c-beta'!R184/'13c-beta'!E184</f>
        <v>0.98856761105413227</v>
      </c>
      <c r="AK182" s="75">
        <f t="shared" si="55"/>
        <v>6.4426221761081122</v>
      </c>
      <c r="AL182" s="75">
        <f t="shared" si="56"/>
        <v>-2.5974040576856172</v>
      </c>
      <c r="AM182" s="75">
        <f t="shared" si="57"/>
        <v>3.8452181184223981</v>
      </c>
      <c r="AN182" s="75">
        <f t="shared" si="58"/>
        <v>-16.995802031120171</v>
      </c>
      <c r="AO182" s="44"/>
      <c r="AP182" s="75">
        <f t="shared" si="59"/>
        <v>-0.17263703107187156</v>
      </c>
      <c r="AQ182" s="75">
        <f t="shared" si="70"/>
        <v>-0.76691531262386758</v>
      </c>
      <c r="AR182" s="75">
        <f t="shared" si="71"/>
        <v>5.1784963613393051</v>
      </c>
      <c r="AS182" s="75">
        <f t="shared" si="72"/>
        <v>-2.5974040576856172</v>
      </c>
      <c r="AT182" s="75">
        <f t="shared" si="73"/>
        <v>1.64153995995782</v>
      </c>
      <c r="AU182" s="75">
        <f t="shared" si="74"/>
        <v>6.2443512203025806</v>
      </c>
      <c r="AV182" s="75">
        <f t="shared" si="75"/>
        <v>-17.742592303938192</v>
      </c>
      <c r="AW182" s="75">
        <f t="shared" si="76"/>
        <v>-11.498241083635538</v>
      </c>
    </row>
    <row r="183" spans="1:49" x14ac:dyDescent="0.2">
      <c r="A183" s="43">
        <f>'13c-beta'!A185</f>
        <v>360</v>
      </c>
      <c r="C183" s="39">
        <f>'13c-beta'!E185/'13c-beta'!H185</f>
        <v>1.0084572014351614</v>
      </c>
      <c r="D183" s="39">
        <f>'13c-beta'!H185/'13c-beta'!I185</f>
        <v>1.0028461282185521</v>
      </c>
      <c r="E183" s="39">
        <f>'13c-beta'!I185/'13c-beta'!J185</f>
        <v>0.99893502714729909</v>
      </c>
      <c r="F183" s="39">
        <f>'13c-beta'!J185/'13c-beta'!K185</f>
        <v>1.0059688357900578</v>
      </c>
      <c r="G183" s="39">
        <f>'13c-beta'!K185/'13c-beta'!L185</f>
        <v>1.0020319943257519</v>
      </c>
      <c r="H183" s="39">
        <f>'13c-beta'!L185/'13c-beta'!M185</f>
        <v>1.0051640252420637</v>
      </c>
      <c r="I183" s="39">
        <f>'13c-beta'!M185/'13c-beta'!F185</f>
        <v>0.99739588338170004</v>
      </c>
      <c r="J183" s="39">
        <f>'13c-beta'!E185/'13c-beta'!F185</f>
        <v>1.0209386350969576</v>
      </c>
      <c r="L183" s="75">
        <f t="shared" si="60"/>
        <v>8.4216396684470016</v>
      </c>
      <c r="M183" s="75">
        <f t="shared" si="61"/>
        <v>2.8420856642360213</v>
      </c>
      <c r="N183" s="75">
        <f t="shared" si="62"/>
        <v>-1.0655403392303449</v>
      </c>
      <c r="O183" s="75">
        <f t="shared" si="63"/>
        <v>5.9510928578060014</v>
      </c>
      <c r="P183" s="75">
        <f t="shared" si="64"/>
        <v>2.0299326177288224</v>
      </c>
      <c r="Q183" s="75">
        <f t="shared" si="65"/>
        <v>5.1507373899505033</v>
      </c>
      <c r="R183" s="75">
        <f t="shared" si="66"/>
        <v>-2.6075132280408293</v>
      </c>
      <c r="S183" s="75">
        <f t="shared" si="67"/>
        <v>20.722434630896895</v>
      </c>
      <c r="U183" s="44">
        <f>'13c-beta'!Y185</f>
        <v>21.438975224213298</v>
      </c>
      <c r="W183" s="39">
        <f>'13c-beta'!N185/'13c-beta'!M185</f>
        <v>1.006426128426225</v>
      </c>
      <c r="X183" s="39">
        <f t="shared" si="68"/>
        <v>0.99739588338170004</v>
      </c>
      <c r="Y183" s="39">
        <f t="shared" si="69"/>
        <v>1.003805277420099</v>
      </c>
      <c r="Z183" s="39">
        <f>'13c-beta'!N185/'13c-beta'!E185</f>
        <v>0.98321803378982564</v>
      </c>
      <c r="AA183" s="39"/>
      <c r="AB183" s="39">
        <f>'13c-beta'!O185/'13c-beta'!Q185</f>
        <v>0.999827341441891</v>
      </c>
      <c r="AC183" s="39">
        <f>'13c-beta'!Q185/'13c-beta'!L185</f>
        <v>0.99924279456729059</v>
      </c>
      <c r="AD183" s="39">
        <f t="shared" si="52"/>
        <v>1.0051640252420637</v>
      </c>
      <c r="AE183" s="39">
        <f t="shared" si="53"/>
        <v>0.99739588338170004</v>
      </c>
      <c r="AF183" s="39">
        <f t="shared" si="54"/>
        <v>1.001614360117618</v>
      </c>
      <c r="AG183" s="39">
        <f>'13c-beta'!R185/'13c-beta'!S185</f>
        <v>1.0062270676259544</v>
      </c>
      <c r="AH183" s="39">
        <f>'13c-beta'!S185/'13c-beta'!E185</f>
        <v>0.98247446938679484</v>
      </c>
      <c r="AI183" s="39">
        <f>'13c-beta'!R185/'13c-beta'!E185</f>
        <v>0.98859240434843998</v>
      </c>
      <c r="AK183" s="75">
        <f t="shared" si="55"/>
        <v>6.405568894736863</v>
      </c>
      <c r="AL183" s="75">
        <f t="shared" si="56"/>
        <v>-2.6075132280408293</v>
      </c>
      <c r="AM183" s="75">
        <f t="shared" si="57"/>
        <v>3.7980556666959733</v>
      </c>
      <c r="AN183" s="75">
        <f t="shared" si="58"/>
        <v>-16.924378964200951</v>
      </c>
      <c r="AO183" s="44"/>
      <c r="AP183" s="75">
        <f t="shared" si="59"/>
        <v>-0.17267346531376881</v>
      </c>
      <c r="AQ183" s="75">
        <f t="shared" si="70"/>
        <v>-0.75749225754242366</v>
      </c>
      <c r="AR183" s="75">
        <f t="shared" si="71"/>
        <v>5.1507373899505033</v>
      </c>
      <c r="AS183" s="75">
        <f t="shared" si="72"/>
        <v>-2.6075132280408293</v>
      </c>
      <c r="AT183" s="75">
        <f t="shared" si="73"/>
        <v>1.6130584390536113</v>
      </c>
      <c r="AU183" s="75">
        <f t="shared" si="74"/>
        <v>6.2077595540017638</v>
      </c>
      <c r="AV183" s="75">
        <f t="shared" si="75"/>
        <v>-17.680920933297809</v>
      </c>
      <c r="AW183" s="75">
        <f t="shared" si="76"/>
        <v>-11.473161379296114</v>
      </c>
    </row>
    <row r="184" spans="1:49" x14ac:dyDescent="0.2">
      <c r="A184" s="43">
        <f>'13c-beta'!A186</f>
        <v>362</v>
      </c>
      <c r="C184" s="39">
        <f>'13c-beta'!E186/'13c-beta'!H186</f>
        <v>1.0084310467600286</v>
      </c>
      <c r="D184" s="39">
        <f>'13c-beta'!H186/'13c-beta'!I186</f>
        <v>1.0028373656297904</v>
      </c>
      <c r="E184" s="39">
        <f>'13c-beta'!I186/'13c-beta'!J186</f>
        <v>0.99893474352999356</v>
      </c>
      <c r="F184" s="39">
        <f>'13c-beta'!J186/'13c-beta'!K186</f>
        <v>1.005941560305402</v>
      </c>
      <c r="G184" s="39">
        <f>'13c-beta'!K186/'13c-beta'!L186</f>
        <v>1.0020036621959754</v>
      </c>
      <c r="H184" s="39">
        <f>'13c-beta'!L186/'13c-beta'!M186</f>
        <v>1.005136062288005</v>
      </c>
      <c r="I184" s="39">
        <f>'13c-beta'!M186/'13c-beta'!F186</f>
        <v>0.99740499394498594</v>
      </c>
      <c r="J184" s="39">
        <f>'13c-beta'!E186/'13c-beta'!F186</f>
        <v>1.0208273263748728</v>
      </c>
      <c r="L184" s="75">
        <f t="shared" si="60"/>
        <v>8.3957039973381509</v>
      </c>
      <c r="M184" s="75">
        <f t="shared" si="61"/>
        <v>2.8333479059719351</v>
      </c>
      <c r="N184" s="75">
        <f t="shared" si="62"/>
        <v>-1.0658242589429232</v>
      </c>
      <c r="O184" s="75">
        <f t="shared" si="63"/>
        <v>5.9239788424797144</v>
      </c>
      <c r="P184" s="75">
        <f t="shared" si="64"/>
        <v>2.0016575421969343</v>
      </c>
      <c r="Q184" s="75">
        <f t="shared" si="65"/>
        <v>5.1229177084671553</v>
      </c>
      <c r="R184" s="75">
        <f t="shared" si="66"/>
        <v>-2.5983789195597047</v>
      </c>
      <c r="S184" s="75">
        <f t="shared" si="67"/>
        <v>20.613402817951211</v>
      </c>
      <c r="U184" s="44">
        <f>'13c-beta'!Y186</f>
        <v>21.326353001356225</v>
      </c>
      <c r="W184" s="39">
        <f>'13c-beta'!N186/'13c-beta'!M186</f>
        <v>1.0063887604070305</v>
      </c>
      <c r="X184" s="39">
        <f t="shared" si="68"/>
        <v>0.99740499394498594</v>
      </c>
      <c r="Y184" s="39">
        <f t="shared" si="69"/>
        <v>1.0037771754800762</v>
      </c>
      <c r="Z184" s="39">
        <f>'13c-beta'!N186/'13c-beta'!E186</f>
        <v>0.98329771308596869</v>
      </c>
      <c r="AA184" s="39"/>
      <c r="AB184" s="39">
        <f>'13c-beta'!O186/'13c-beta'!Q186</f>
        <v>0.99982730499856076</v>
      </c>
      <c r="AC184" s="39">
        <f>'13c-beta'!Q186/'13c-beta'!L186</f>
        <v>0.99924263486372211</v>
      </c>
      <c r="AD184" s="39">
        <f t="shared" si="52"/>
        <v>1.005136062288005</v>
      </c>
      <c r="AE184" s="39">
        <f t="shared" si="53"/>
        <v>0.99740499394498594</v>
      </c>
      <c r="AF184" s="39">
        <f t="shared" si="54"/>
        <v>1.001595448167157</v>
      </c>
      <c r="AG184" s="39">
        <f>'13c-beta'!R186/'13c-beta'!S186</f>
        <v>1.0061998715946223</v>
      </c>
      <c r="AH184" s="39">
        <f>'13c-beta'!S186/'13c-beta'!E186</f>
        <v>0.98252567953075431</v>
      </c>
      <c r="AI184" s="39">
        <f>'13c-beta'!R186/'13c-beta'!E186</f>
        <v>0.98861721258226398</v>
      </c>
      <c r="AK184" s="75">
        <f t="shared" si="55"/>
        <v>6.3684387846545887</v>
      </c>
      <c r="AL184" s="75">
        <f t="shared" si="56"/>
        <v>-2.5983789195597047</v>
      </c>
      <c r="AM184" s="75">
        <f t="shared" si="57"/>
        <v>3.7700598650948747</v>
      </c>
      <c r="AN184" s="75">
        <f t="shared" si="58"/>
        <v>-16.843342952856275</v>
      </c>
      <c r="AO184" s="44"/>
      <c r="AP184" s="75">
        <f t="shared" si="59"/>
        <v>-0.17270991493801499</v>
      </c>
      <c r="AQ184" s="75">
        <f t="shared" si="70"/>
        <v>-0.75765208214372326</v>
      </c>
      <c r="AR184" s="75">
        <f t="shared" si="71"/>
        <v>5.1229177084671553</v>
      </c>
      <c r="AS184" s="75">
        <f t="shared" si="72"/>
        <v>-2.5983789195597047</v>
      </c>
      <c r="AT184" s="75">
        <f t="shared" si="73"/>
        <v>1.5941767918259022</v>
      </c>
      <c r="AU184" s="75">
        <f t="shared" si="74"/>
        <v>6.1807314609031456</v>
      </c>
      <c r="AV184" s="75">
        <f t="shared" si="75"/>
        <v>-17.628798653307875</v>
      </c>
      <c r="AW184" s="75">
        <f t="shared" si="76"/>
        <v>-11.448067192404777</v>
      </c>
    </row>
    <row r="185" spans="1:49" x14ac:dyDescent="0.2">
      <c r="A185" s="43">
        <f>'13c-beta'!A187</f>
        <v>364</v>
      </c>
      <c r="C185" s="39">
        <f>'13c-beta'!E187/'13c-beta'!H187</f>
        <v>1.0084048776781644</v>
      </c>
      <c r="D185" s="39">
        <f>'13c-beta'!H187/'13c-beta'!I187</f>
        <v>1.0028285983676035</v>
      </c>
      <c r="E185" s="39">
        <f>'13c-beta'!I187/'13c-beta'!J187</f>
        <v>0.99893445976158535</v>
      </c>
      <c r="F185" s="39">
        <f>'13c-beta'!J187/'13c-beta'!K187</f>
        <v>1.005914271769401</v>
      </c>
      <c r="G185" s="39">
        <f>'13c-beta'!K187/'13c-beta'!L187</f>
        <v>1.0019849260686957</v>
      </c>
      <c r="H185" s="39">
        <f>'13c-beta'!L187/'13c-beta'!M187</f>
        <v>1.0050984511888352</v>
      </c>
      <c r="I185" s="39">
        <f>'13c-beta'!M187/'13c-beta'!F187</f>
        <v>0.99740451998038981</v>
      </c>
      <c r="J185" s="39">
        <f>'13c-beta'!E187/'13c-beta'!F187</f>
        <v>1.0207061628231131</v>
      </c>
      <c r="L185" s="75">
        <f t="shared" si="60"/>
        <v>8.3697533668991326</v>
      </c>
      <c r="M185" s="75">
        <f t="shared" si="61"/>
        <v>2.824605411115527</v>
      </c>
      <c r="N185" s="75">
        <f t="shared" si="62"/>
        <v>-1.0661083299999756</v>
      </c>
      <c r="O185" s="75">
        <f t="shared" si="63"/>
        <v>5.8968511173537825</v>
      </c>
      <c r="P185" s="75">
        <f t="shared" si="64"/>
        <v>1.9829587058962537</v>
      </c>
      <c r="Q185" s="75">
        <f t="shared" si="65"/>
        <v>5.0854980950618369</v>
      </c>
      <c r="R185" s="75">
        <f t="shared" si="66"/>
        <v>-2.5988541174097421</v>
      </c>
      <c r="S185" s="75">
        <f t="shared" si="67"/>
        <v>20.494704248916634</v>
      </c>
      <c r="U185" s="44">
        <f>'13c-beta'!Y187</f>
        <v>21.214615988062519</v>
      </c>
      <c r="W185" s="39">
        <f>'13c-beta'!N187/'13c-beta'!M187</f>
        <v>1.0063513787021596</v>
      </c>
      <c r="X185" s="39">
        <f t="shared" si="68"/>
        <v>0.99740451998038981</v>
      </c>
      <c r="Y185" s="39">
        <f t="shared" si="69"/>
        <v>1.0037394138060309</v>
      </c>
      <c r="Z185" s="39">
        <f>'13c-beta'!N187/'13c-beta'!E187</f>
        <v>0.98337744040835939</v>
      </c>
      <c r="AA185" s="39"/>
      <c r="AB185" s="39">
        <f>'13c-beta'!O187/'13c-beta'!Q187</f>
        <v>0.99982726853984349</v>
      </c>
      <c r="AC185" s="39">
        <f>'13c-beta'!Q187/'13c-beta'!L187</f>
        <v>0.9992520568436799</v>
      </c>
      <c r="AD185" s="39">
        <f t="shared" si="52"/>
        <v>1.0050984511888352</v>
      </c>
      <c r="AE185" s="39">
        <f t="shared" si="53"/>
        <v>0.99740451998038981</v>
      </c>
      <c r="AF185" s="39">
        <f t="shared" si="54"/>
        <v>1.0015669009007278</v>
      </c>
      <c r="AG185" s="39">
        <f>'13c-beta'!R187/'13c-beta'!S187</f>
        <v>1.0061533742919304</v>
      </c>
      <c r="AH185" s="39">
        <f>'13c-beta'!S187/'13c-beta'!E187</f>
        <v>0.98259575630291685</v>
      </c>
      <c r="AI185" s="39">
        <f>'13c-beta'!R187/'13c-beta'!E187</f>
        <v>0.98864203576911125</v>
      </c>
      <c r="AK185" s="75">
        <f t="shared" si="55"/>
        <v>6.3312936965740878</v>
      </c>
      <c r="AL185" s="75">
        <f t="shared" si="56"/>
        <v>-2.5988541174097421</v>
      </c>
      <c r="AM185" s="75">
        <f t="shared" si="57"/>
        <v>3.732439579164271</v>
      </c>
      <c r="AN185" s="75">
        <f t="shared" si="58"/>
        <v>-16.762264669752206</v>
      </c>
      <c r="AO185" s="44"/>
      <c r="AP185" s="75">
        <f t="shared" si="59"/>
        <v>-0.17274637995327302</v>
      </c>
      <c r="AQ185" s="75">
        <f t="shared" si="70"/>
        <v>-0.7482230053521195</v>
      </c>
      <c r="AR185" s="75">
        <f t="shared" si="71"/>
        <v>5.0854980950618369</v>
      </c>
      <c r="AS185" s="75">
        <f t="shared" si="72"/>
        <v>-2.5988541174097421</v>
      </c>
      <c r="AT185" s="75">
        <f t="shared" si="73"/>
        <v>1.5656745923467454</v>
      </c>
      <c r="AU185" s="75">
        <f t="shared" si="74"/>
        <v>6.1345195914957973</v>
      </c>
      <c r="AV185" s="75">
        <f t="shared" si="75"/>
        <v>-17.557478101901332</v>
      </c>
      <c r="AW185" s="75">
        <f t="shared" si="76"/>
        <v>-11.422958510405421</v>
      </c>
    </row>
    <row r="186" spans="1:49" x14ac:dyDescent="0.2">
      <c r="A186" s="43">
        <f>'13c-beta'!A188</f>
        <v>366</v>
      </c>
      <c r="C186" s="39">
        <f>'13c-beta'!E188/'13c-beta'!H188</f>
        <v>1.0083786941776625</v>
      </c>
      <c r="D186" s="39">
        <f>'13c-beta'!H188/'13c-beta'!I188</f>
        <v>1.0028102732157147</v>
      </c>
      <c r="E186" s="39">
        <f>'13c-beta'!I188/'13c-beta'!J188</f>
        <v>0.99895319845454011</v>
      </c>
      <c r="F186" s="39">
        <f>'13c-beta'!J188/'13c-beta'!K188</f>
        <v>1.0058677693861338</v>
      </c>
      <c r="G186" s="39">
        <f>'13c-beta'!K188/'13c-beta'!L188</f>
        <v>1.0019661628174632</v>
      </c>
      <c r="H186" s="39">
        <f>'13c-beta'!L188/'13c-beta'!M188</f>
        <v>1.0050704659816077</v>
      </c>
      <c r="I186" s="39">
        <f>'13c-beta'!M188/'13c-beta'!F188</f>
        <v>0.99741363562067931</v>
      </c>
      <c r="J186" s="39">
        <f>'13c-beta'!E188/'13c-beta'!F188</f>
        <v>1.020594767659869</v>
      </c>
      <c r="L186" s="75">
        <f t="shared" si="60"/>
        <v>8.3437877641752234</v>
      </c>
      <c r="M186" s="75">
        <f t="shared" si="61"/>
        <v>2.8063317805542445</v>
      </c>
      <c r="N186" s="75">
        <f t="shared" si="62"/>
        <v>-1.047349824857551</v>
      </c>
      <c r="O186" s="75">
        <f t="shared" si="63"/>
        <v>5.8506210762020361</v>
      </c>
      <c r="P186" s="75">
        <f t="shared" si="64"/>
        <v>1.9642324492155188</v>
      </c>
      <c r="Q186" s="75">
        <f t="shared" si="65"/>
        <v>5.0576544576537161</v>
      </c>
      <c r="R186" s="75">
        <f t="shared" si="66"/>
        <v>-2.5897147978542625</v>
      </c>
      <c r="S186" s="75">
        <f t="shared" si="67"/>
        <v>20.385562905089078</v>
      </c>
      <c r="U186" s="44">
        <f>'13c-beta'!Y188</f>
        <v>21.103754977649988</v>
      </c>
      <c r="W186" s="39">
        <f>'13c-beta'!N188/'13c-beta'!M188</f>
        <v>1.0063236229732597</v>
      </c>
      <c r="X186" s="39">
        <f t="shared" si="68"/>
        <v>0.99741363562067931</v>
      </c>
      <c r="Y186" s="39">
        <f t="shared" si="69"/>
        <v>1.0037209034007328</v>
      </c>
      <c r="Z186" s="39">
        <f>'13c-beta'!N188/'13c-beta'!E188</f>
        <v>0.98346663652036292</v>
      </c>
      <c r="AA186" s="39"/>
      <c r="AB186" s="39">
        <f>'13c-beta'!O188/'13c-beta'!Q188</f>
        <v>0.99982723206572854</v>
      </c>
      <c r="AC186" s="39">
        <f>'13c-beta'!Q188/'13c-beta'!L188</f>
        <v>0.99925189902555056</v>
      </c>
      <c r="AD186" s="39">
        <f t="shared" si="52"/>
        <v>1.0050704659816077</v>
      </c>
      <c r="AE186" s="39">
        <f t="shared" si="53"/>
        <v>0.99741363562067931</v>
      </c>
      <c r="AF186" s="39">
        <f t="shared" si="54"/>
        <v>1.0015479727326047</v>
      </c>
      <c r="AG186" s="39">
        <f>'13c-beta'!R188/'13c-beta'!S188</f>
        <v>1.0061165011312652</v>
      </c>
      <c r="AH186" s="39">
        <f>'13c-beta'!S188/'13c-beta'!E188</f>
        <v>0.98265645460626094</v>
      </c>
      <c r="AI186" s="39">
        <f>'13c-beta'!R188/'13c-beta'!E188</f>
        <v>0.98866687392250518</v>
      </c>
      <c r="AK186" s="75">
        <f t="shared" si="55"/>
        <v>6.3037127618692219</v>
      </c>
      <c r="AL186" s="75">
        <f t="shared" si="56"/>
        <v>-2.5897147978542625</v>
      </c>
      <c r="AM186" s="75">
        <f t="shared" si="57"/>
        <v>3.7139979640150553</v>
      </c>
      <c r="AN186" s="75">
        <f t="shared" si="58"/>
        <v>-16.671564941074212</v>
      </c>
      <c r="AO186" s="44"/>
      <c r="AP186" s="75">
        <f t="shared" si="59"/>
        <v>-0.17278286037020457</v>
      </c>
      <c r="AQ186" s="75">
        <f t="shared" si="70"/>
        <v>-0.74838094162127633</v>
      </c>
      <c r="AR186" s="75">
        <f t="shared" si="71"/>
        <v>5.0576544576537161</v>
      </c>
      <c r="AS186" s="75">
        <f t="shared" si="72"/>
        <v>-2.5897147978542625</v>
      </c>
      <c r="AT186" s="75">
        <f t="shared" si="73"/>
        <v>1.5467758578080411</v>
      </c>
      <c r="AU186" s="75">
        <f t="shared" si="74"/>
        <v>6.0978712660204444</v>
      </c>
      <c r="AV186" s="75">
        <f t="shared" si="75"/>
        <v>-17.495706586747747</v>
      </c>
      <c r="AW186" s="75">
        <f t="shared" si="76"/>
        <v>-11.397835320727268</v>
      </c>
    </row>
    <row r="187" spans="1:49" x14ac:dyDescent="0.2">
      <c r="A187" s="43">
        <f>'13c-beta'!A189</f>
        <v>368</v>
      </c>
      <c r="C187" s="39">
        <f>'13c-beta'!E189/'13c-beta'!H189</f>
        <v>1.008352416879674</v>
      </c>
      <c r="D187" s="39">
        <f>'13c-beta'!H189/'13c-beta'!I189</f>
        <v>1.0028110230218021</v>
      </c>
      <c r="E187" s="39">
        <f>'13c-beta'!I189/'13c-beta'!J189</f>
        <v>0.99894341059445035</v>
      </c>
      <c r="F187" s="39">
        <f>'13c-beta'!J189/'13c-beta'!K189</f>
        <v>1.005850024893723</v>
      </c>
      <c r="G187" s="39">
        <f>'13c-beta'!K189/'13c-beta'!L189</f>
        <v>1.0019377985840641</v>
      </c>
      <c r="H187" s="39">
        <f>'13c-beta'!L189/'13c-beta'!M189</f>
        <v>1.0050424705213123</v>
      </c>
      <c r="I187" s="39">
        <f>'13c-beta'!M189/'13c-beta'!F189</f>
        <v>0.99741316305727601</v>
      </c>
      <c r="J187" s="39">
        <f>'13c-beta'!E189/'13c-beta'!F189</f>
        <v>1.0204831326691541</v>
      </c>
      <c r="L187" s="75">
        <f t="shared" si="60"/>
        <v>8.3177284666854945</v>
      </c>
      <c r="M187" s="75">
        <f t="shared" si="61"/>
        <v>2.8070794851072902</v>
      </c>
      <c r="N187" s="75">
        <f t="shared" si="62"/>
        <v>-1.0571479896329528</v>
      </c>
      <c r="O187" s="75">
        <f t="shared" si="63"/>
        <v>5.8329799413851351</v>
      </c>
      <c r="P187" s="75">
        <f t="shared" si="64"/>
        <v>1.9359234743870117</v>
      </c>
      <c r="Q187" s="75">
        <f t="shared" si="65"/>
        <v>5.0297998433295881</v>
      </c>
      <c r="R187" s="75">
        <f t="shared" si="66"/>
        <v>-2.5901885867602572</v>
      </c>
      <c r="S187" s="75">
        <f t="shared" si="67"/>
        <v>20.276174634501078</v>
      </c>
      <c r="U187" s="44">
        <f>'13c-beta'!Y189</f>
        <v>20.993760882764086</v>
      </c>
      <c r="W187" s="39">
        <f>'13c-beta'!N189/'13c-beta'!M189</f>
        <v>1.0062862156403358</v>
      </c>
      <c r="X187" s="39">
        <f t="shared" si="68"/>
        <v>0.99741316305727601</v>
      </c>
      <c r="Y187" s="39">
        <f t="shared" si="69"/>
        <v>1.0036831172827634</v>
      </c>
      <c r="Z187" s="39">
        <f>'13c-beta'!N189/'13c-beta'!E189</f>
        <v>0.98353719444392085</v>
      </c>
      <c r="AA187" s="39"/>
      <c r="AB187" s="39">
        <f>'13c-beta'!O189/'13c-beta'!Q189</f>
        <v>0.99982719723515567</v>
      </c>
      <c r="AC187" s="39">
        <f>'13c-beta'!Q189/'13c-beta'!L189</f>
        <v>0.99926133420310437</v>
      </c>
      <c r="AD187" s="39">
        <f t="shared" si="52"/>
        <v>1.0050424705213123</v>
      </c>
      <c r="AE187" s="39">
        <f t="shared" si="53"/>
        <v>0.99741316305727601</v>
      </c>
      <c r="AF187" s="39">
        <f t="shared" si="54"/>
        <v>1.0015290225795284</v>
      </c>
      <c r="AG187" s="39">
        <f>'13c-beta'!R189/'13c-beta'!S189</f>
        <v>1.006089199581907</v>
      </c>
      <c r="AH187" s="39">
        <f>'13c-beta'!S189/'13c-beta'!E189</f>
        <v>0.98270792890932723</v>
      </c>
      <c r="AI187" s="39">
        <f>'13c-beta'!R189/'13c-beta'!E189</f>
        <v>0.98869183361917867</v>
      </c>
      <c r="AK187" s="75">
        <f t="shared" si="55"/>
        <v>6.2665398014568092</v>
      </c>
      <c r="AL187" s="75">
        <f t="shared" si="56"/>
        <v>-2.5901885867602572</v>
      </c>
      <c r="AM187" s="75">
        <f t="shared" si="57"/>
        <v>3.6763512146964517</v>
      </c>
      <c r="AN187" s="75">
        <f t="shared" si="58"/>
        <v>-16.599823419804679</v>
      </c>
      <c r="AO187" s="44"/>
      <c r="AP187" s="75">
        <f t="shared" si="59"/>
        <v>-0.17281769696232765</v>
      </c>
      <c r="AQ187" s="75">
        <f t="shared" si="70"/>
        <v>-0.73893874489522882</v>
      </c>
      <c r="AR187" s="75">
        <f t="shared" si="71"/>
        <v>5.0297998433295881</v>
      </c>
      <c r="AS187" s="75">
        <f t="shared" si="72"/>
        <v>-2.5901885867602572</v>
      </c>
      <c r="AT187" s="75">
        <f t="shared" si="73"/>
        <v>1.5278548147116382</v>
      </c>
      <c r="AU187" s="75">
        <f t="shared" si="74"/>
        <v>6.0707353232585799</v>
      </c>
      <c r="AV187" s="75">
        <f t="shared" si="75"/>
        <v>-17.443325152027754</v>
      </c>
      <c r="AW187" s="75">
        <f t="shared" si="76"/>
        <v>-11.372589828769115</v>
      </c>
    </row>
    <row r="188" spans="1:49" x14ac:dyDescent="0.2">
      <c r="A188" s="43">
        <f>'13c-beta'!A190</f>
        <v>370</v>
      </c>
      <c r="C188" s="39">
        <f>'13c-beta'!E190/'13c-beta'!H190</f>
        <v>1.0083261255952323</v>
      </c>
      <c r="D188" s="39">
        <f>'13c-beta'!H190/'13c-beta'!I190</f>
        <v>1.002802215084305</v>
      </c>
      <c r="E188" s="39">
        <f>'13c-beta'!I190/'13c-beta'!J190</f>
        <v>0.99895265027088265</v>
      </c>
      <c r="F188" s="39">
        <f>'13c-beta'!J190/'13c-beta'!K190</f>
        <v>1.0058130626316797</v>
      </c>
      <c r="G188" s="39">
        <f>'13c-beta'!K190/'13c-beta'!L190</f>
        <v>1.001919017463059</v>
      </c>
      <c r="H188" s="39">
        <f>'13c-beta'!L190/'13c-beta'!M190</f>
        <v>1.0050144648023145</v>
      </c>
      <c r="I188" s="39">
        <f>'13c-beta'!M190/'13c-beta'!F190</f>
        <v>0.99741269032115332</v>
      </c>
      <c r="J188" s="39">
        <f>'13c-beta'!E190/'13c-beta'!F190</f>
        <v>1.0203714568765689</v>
      </c>
      <c r="L188" s="75">
        <f t="shared" si="60"/>
        <v>8.2916546191292202</v>
      </c>
      <c r="M188" s="75">
        <f t="shared" si="61"/>
        <v>2.798296198948381</v>
      </c>
      <c r="N188" s="75">
        <f t="shared" si="62"/>
        <v>-1.0478985831064116</v>
      </c>
      <c r="O188" s="75">
        <f t="shared" si="63"/>
        <v>5.796231976701911</v>
      </c>
      <c r="P188" s="75">
        <f t="shared" si="64"/>
        <v>1.9171785013378286</v>
      </c>
      <c r="Q188" s="75">
        <f t="shared" si="65"/>
        <v>5.0019342455870426</v>
      </c>
      <c r="R188" s="75">
        <f t="shared" si="66"/>
        <v>-2.5906625490581607</v>
      </c>
      <c r="S188" s="75">
        <f t="shared" si="67"/>
        <v>20.166734409539714</v>
      </c>
      <c r="U188" s="44">
        <f>'13c-beta'!Y190</f>
        <v>20.884624733513256</v>
      </c>
      <c r="W188" s="39">
        <f>'13c-beta'!N190/'13c-beta'!M190</f>
        <v>1.0062584378013502</v>
      </c>
      <c r="X188" s="39">
        <f t="shared" si="68"/>
        <v>0.99741269032115332</v>
      </c>
      <c r="Y188" s="39">
        <f t="shared" si="69"/>
        <v>1.0036549356058055</v>
      </c>
      <c r="Z188" s="39">
        <f>'13c-beta'!N190/'13c-beta'!E190</f>
        <v>0.98361721982900829</v>
      </c>
      <c r="AA188" s="39"/>
      <c r="AB188" s="39">
        <f>'13c-beta'!O190/'13c-beta'!Q190</f>
        <v>0.99983676291253376</v>
      </c>
      <c r="AC188" s="39">
        <f>'13c-beta'!Q190/'13c-beta'!L190</f>
        <v>0.99926117827672234</v>
      </c>
      <c r="AD188" s="39">
        <f t="shared" si="52"/>
        <v>1.0050144648023145</v>
      </c>
      <c r="AE188" s="39">
        <f t="shared" si="53"/>
        <v>0.99741269032115332</v>
      </c>
      <c r="AF188" s="39">
        <f t="shared" si="54"/>
        <v>1.0015100655002933</v>
      </c>
      <c r="AG188" s="39">
        <f>'13c-beta'!R190/'13c-beta'!S190</f>
        <v>1.0060522352986314</v>
      </c>
      <c r="AH188" s="39">
        <f>'13c-beta'!S190/'13c-beta'!E190</f>
        <v>0.98276885952095916</v>
      </c>
      <c r="AI188" s="39">
        <f>'13c-beta'!R190/'13c-beta'!E190</f>
        <v>0.98871680790294758</v>
      </c>
      <c r="AK188" s="75">
        <f t="shared" si="55"/>
        <v>6.238935108124986</v>
      </c>
      <c r="AL188" s="75">
        <f t="shared" si="56"/>
        <v>-2.5906625490581607</v>
      </c>
      <c r="AM188" s="75">
        <f t="shared" si="57"/>
        <v>3.6482725590667862</v>
      </c>
      <c r="AN188" s="75">
        <f t="shared" si="58"/>
        <v>-16.518461850472903</v>
      </c>
      <c r="AO188" s="44"/>
      <c r="AP188" s="75">
        <f t="shared" si="59"/>
        <v>-0.16325041208966967</v>
      </c>
      <c r="AQ188" s="75">
        <f t="shared" si="70"/>
        <v>-0.73909478655205751</v>
      </c>
      <c r="AR188" s="75">
        <f t="shared" si="71"/>
        <v>5.0019342455870426</v>
      </c>
      <c r="AS188" s="75">
        <f t="shared" si="72"/>
        <v>-2.5906625490581607</v>
      </c>
      <c r="AT188" s="75">
        <f t="shared" si="73"/>
        <v>1.5089264978870396</v>
      </c>
      <c r="AU188" s="75">
        <f t="shared" si="74"/>
        <v>6.0339940856507468</v>
      </c>
      <c r="AV188" s="75">
        <f t="shared" si="75"/>
        <v>-17.381324306217607</v>
      </c>
      <c r="AW188" s="75">
        <f t="shared" si="76"/>
        <v>-11.347330220566924</v>
      </c>
    </row>
    <row r="189" spans="1:49" x14ac:dyDescent="0.2">
      <c r="A189" s="43">
        <f>'13c-beta'!A191</f>
        <v>372</v>
      </c>
      <c r="C189" s="39">
        <f>'13c-beta'!E191/'13c-beta'!H191</f>
        <v>1.0083094065524518</v>
      </c>
      <c r="D189" s="39">
        <f>'13c-beta'!H191/'13c-beta'!I191</f>
        <v>1.0027838688149491</v>
      </c>
      <c r="E189" s="39">
        <f>'13c-beta'!I191/'13c-beta'!J191</f>
        <v>0.99895238095238081</v>
      </c>
      <c r="F189" s="39">
        <f>'13c-beta'!J191/'13c-beta'!K191</f>
        <v>1.0057856622859114</v>
      </c>
      <c r="G189" s="39">
        <f>'13c-beta'!K191/'13c-beta'!L191</f>
        <v>1.0019002284112939</v>
      </c>
      <c r="H189" s="39">
        <f>'13c-beta'!L191/'13c-beta'!M191</f>
        <v>1.0049864488189735</v>
      </c>
      <c r="I189" s="39">
        <f>'13c-beta'!M191/'13c-beta'!F191</f>
        <v>0.99741221741221731</v>
      </c>
      <c r="J189" s="39">
        <f>'13c-beta'!E191/'13c-beta'!F191</f>
        <v>1.0202597402597402</v>
      </c>
      <c r="L189" s="75">
        <f t="shared" si="60"/>
        <v>8.2750734942662447</v>
      </c>
      <c r="M189" s="75">
        <f t="shared" si="61"/>
        <v>2.7800010287697248</v>
      </c>
      <c r="N189" s="75">
        <f t="shared" si="62"/>
        <v>-1.0481681840109836</v>
      </c>
      <c r="O189" s="75">
        <f t="shared" si="63"/>
        <v>5.7689896192370735</v>
      </c>
      <c r="P189" s="75">
        <f t="shared" si="64"/>
        <v>1.8984252611897001</v>
      </c>
      <c r="Q189" s="75">
        <f t="shared" si="65"/>
        <v>4.9740576579168891</v>
      </c>
      <c r="R189" s="75">
        <f t="shared" si="66"/>
        <v>-2.5911366848423873</v>
      </c>
      <c r="S189" s="75">
        <f t="shared" si="67"/>
        <v>20.057242192526541</v>
      </c>
      <c r="U189" s="44">
        <f>'13c-beta'!Y191</f>
        <v>20.776337675638874</v>
      </c>
      <c r="W189" s="39">
        <f>'13c-beta'!N191/'13c-beta'!M191</f>
        <v>1.0062210048128395</v>
      </c>
      <c r="X189" s="39">
        <f t="shared" si="68"/>
        <v>0.99741221741221731</v>
      </c>
      <c r="Y189" s="39">
        <f t="shared" si="69"/>
        <v>1.0036171236171236</v>
      </c>
      <c r="Z189" s="39">
        <f>'13c-beta'!N191/'13c-beta'!E191</f>
        <v>0.98368786301576538</v>
      </c>
      <c r="AA189" s="39"/>
      <c r="AB189" s="39">
        <f>'13c-beta'!O191/'13c-beta'!Q191</f>
        <v>0.99983672998981965</v>
      </c>
      <c r="AC189" s="39">
        <f>'13c-beta'!Q191/'13c-beta'!L191</f>
        <v>0.99927061939768524</v>
      </c>
      <c r="AD189" s="39">
        <f t="shared" si="52"/>
        <v>1.0049864488189735</v>
      </c>
      <c r="AE189" s="39">
        <f t="shared" si="53"/>
        <v>0.99741221741221731</v>
      </c>
      <c r="AF189" s="39">
        <f t="shared" si="54"/>
        <v>1.0014911014911014</v>
      </c>
      <c r="AG189" s="39">
        <f>'13c-beta'!R191/'13c-beta'!S191</f>
        <v>1.0060152539933804</v>
      </c>
      <c r="AH189" s="39">
        <f>'13c-beta'!S191/'13c-beta'!E191</f>
        <v>0.98282982575243283</v>
      </c>
      <c r="AI189" s="39">
        <f>'13c-beta'!R191/'13c-beta'!E191</f>
        <v>0.98874179678660346</v>
      </c>
      <c r="AK189" s="75">
        <f t="shared" si="55"/>
        <v>6.2017342426429929</v>
      </c>
      <c r="AL189" s="75">
        <f t="shared" si="56"/>
        <v>-2.5911366848423873</v>
      </c>
      <c r="AM189" s="75">
        <f t="shared" si="57"/>
        <v>3.6105975578006166</v>
      </c>
      <c r="AN189" s="75">
        <f t="shared" si="58"/>
        <v>-16.446644634725864</v>
      </c>
      <c r="AO189" s="44"/>
      <c r="AP189" s="75">
        <f t="shared" si="59"/>
        <v>-0.16328334017940763</v>
      </c>
      <c r="AQ189" s="75">
        <f t="shared" si="70"/>
        <v>-0.72964672975960443</v>
      </c>
      <c r="AR189" s="75">
        <f t="shared" si="71"/>
        <v>4.9740576579168891</v>
      </c>
      <c r="AS189" s="75">
        <f t="shared" si="72"/>
        <v>-2.5911366848423873</v>
      </c>
      <c r="AT189" s="75">
        <f t="shared" si="73"/>
        <v>1.4899909031355585</v>
      </c>
      <c r="AU189" s="75">
        <f t="shared" si="74"/>
        <v>5.9972345778788085</v>
      </c>
      <c r="AV189" s="75">
        <f t="shared" si="75"/>
        <v>-17.319291062148015</v>
      </c>
      <c r="AW189" s="75">
        <f t="shared" si="76"/>
        <v>-11.322056484269291</v>
      </c>
    </row>
    <row r="190" spans="1:49" x14ac:dyDescent="0.2">
      <c r="A190" s="43">
        <f>'13c-beta'!A192</f>
        <v>374</v>
      </c>
      <c r="C190" s="39">
        <f>'13c-beta'!E192/'13c-beta'!H192</f>
        <v>1.0082735010223003</v>
      </c>
      <c r="D190" s="39">
        <f>'13c-beta'!H192/'13c-beta'!I192</f>
        <v>1.0027750228867867</v>
      </c>
      <c r="E190" s="39">
        <f>'13c-beta'!I192/'13c-beta'!J192</f>
        <v>0.99897115421255189</v>
      </c>
      <c r="F190" s="39">
        <f>'13c-beta'!J192/'13c-beta'!K192</f>
        <v>1.0057486682251946</v>
      </c>
      <c r="G190" s="39">
        <f>'13c-beta'!K192/'13c-beta'!L192</f>
        <v>1.0018718143160197</v>
      </c>
      <c r="H190" s="39">
        <f>'13c-beta'!L192/'13c-beta'!M192</f>
        <v>1.0049583747335116</v>
      </c>
      <c r="I190" s="39">
        <f>'13c-beta'!M192/'13c-beta'!F192</f>
        <v>0.99741176923372965</v>
      </c>
      <c r="J190" s="39">
        <f>'13c-beta'!E192/'13c-beta'!F192</f>
        <v>1.0201381672632104</v>
      </c>
      <c r="L190" s="75">
        <f t="shared" si="60"/>
        <v>8.2394632250127859</v>
      </c>
      <c r="M190" s="75">
        <f t="shared" si="61"/>
        <v>2.7711796192373752</v>
      </c>
      <c r="N190" s="75">
        <f t="shared" si="62"/>
        <v>-1.0293754125748318</v>
      </c>
      <c r="O190" s="75">
        <f t="shared" si="63"/>
        <v>5.7322076860035018</v>
      </c>
      <c r="P190" s="75">
        <f t="shared" si="64"/>
        <v>1.8700646546234563</v>
      </c>
      <c r="Q190" s="75">
        <f t="shared" si="65"/>
        <v>4.946122477672378</v>
      </c>
      <c r="R190" s="75">
        <f t="shared" si="66"/>
        <v>-2.5915860262285499</v>
      </c>
      <c r="S190" s="75">
        <f t="shared" si="67"/>
        <v>19.93807622374619</v>
      </c>
      <c r="U190" s="44">
        <f>'13c-beta'!Y192</f>
        <v>20.668890968718927</v>
      </c>
      <c r="W190" s="39">
        <f>'13c-beta'!N192/'13c-beta'!M192</f>
        <v>1.0061834984517137</v>
      </c>
      <c r="X190" s="39">
        <f t="shared" si="68"/>
        <v>0.99741176923372965</v>
      </c>
      <c r="Y190" s="39">
        <f t="shared" si="69"/>
        <v>1.0035792633645075</v>
      </c>
      <c r="Z190" s="39">
        <f>'13c-beta'!N192/'13c-beta'!E192</f>
        <v>0.98376797925017689</v>
      </c>
      <c r="AA190" s="39"/>
      <c r="AB190" s="39">
        <f>'13c-beta'!O192/'13c-beta'!Q192</f>
        <v>0.99983669705382272</v>
      </c>
      <c r="AC190" s="39">
        <f>'13c-beta'!Q192/'13c-beta'!L192</f>
        <v>0.99927047236914091</v>
      </c>
      <c r="AD190" s="39">
        <f t="shared" si="52"/>
        <v>1.0049583747335116</v>
      </c>
      <c r="AE190" s="39">
        <f t="shared" si="53"/>
        <v>0.99741176923372965</v>
      </c>
      <c r="AF190" s="39">
        <f t="shared" si="54"/>
        <v>1.0014624947080781</v>
      </c>
      <c r="AG190" s="39">
        <f>'13c-beta'!R192/'13c-beta'!S192</f>
        <v>1.0059782556543935</v>
      </c>
      <c r="AH190" s="39">
        <f>'13c-beta'!S192/'13c-beta'!E192</f>
        <v>0.98289082763499191</v>
      </c>
      <c r="AI190" s="39">
        <f>'13c-beta'!R192/'13c-beta'!E192</f>
        <v>0.98876680028295227</v>
      </c>
      <c r="AK190" s="75">
        <f t="shared" si="55"/>
        <v>6.1644590715039298</v>
      </c>
      <c r="AL190" s="75">
        <f t="shared" si="56"/>
        <v>-2.5915860262285499</v>
      </c>
      <c r="AM190" s="75">
        <f t="shared" si="57"/>
        <v>3.5728730452754434</v>
      </c>
      <c r="AN190" s="75">
        <f t="shared" si="58"/>
        <v>-16.365203178470846</v>
      </c>
      <c r="AO190" s="44"/>
      <c r="AP190" s="75">
        <f t="shared" si="59"/>
        <v>-0.16331628155521866</v>
      </c>
      <c r="AQ190" s="75">
        <f t="shared" si="70"/>
        <v>-0.72979386563281223</v>
      </c>
      <c r="AR190" s="75">
        <f t="shared" si="71"/>
        <v>4.946122477672378</v>
      </c>
      <c r="AS190" s="75">
        <f t="shared" si="72"/>
        <v>-2.5915860262285499</v>
      </c>
      <c r="AT190" s="75">
        <f t="shared" si="73"/>
        <v>1.4614263042556555</v>
      </c>
      <c r="AU190" s="75">
        <f t="shared" si="74"/>
        <v>5.9604567862868194</v>
      </c>
      <c r="AV190" s="75">
        <f t="shared" si="75"/>
        <v>-17.257225394298871</v>
      </c>
      <c r="AW190" s="75">
        <f t="shared" si="76"/>
        <v>-11.296768608012062</v>
      </c>
    </row>
    <row r="191" spans="1:49" x14ac:dyDescent="0.2">
      <c r="A191" s="43">
        <f>'13c-beta'!A193</f>
        <v>376</v>
      </c>
      <c r="C191" s="39">
        <f>'13c-beta'!E193/'13c-beta'!H193</f>
        <v>1.0082566800156001</v>
      </c>
      <c r="D191" s="39">
        <f>'13c-beta'!H193/'13c-beta'!I193</f>
        <v>1.0027661989564751</v>
      </c>
      <c r="E191" s="39">
        <f>'13c-beta'!I193/'13c-beta'!J193</f>
        <v>0.99897088951355473</v>
      </c>
      <c r="F191" s="39">
        <f>'13c-beta'!J193/'13c-beta'!K193</f>
        <v>1.0057212404645992</v>
      </c>
      <c r="G191" s="39">
        <f>'13c-beta'!K193/'13c-beta'!L193</f>
        <v>1.0018530075368441</v>
      </c>
      <c r="H191" s="39">
        <f>'13c-beta'!L193/'13c-beta'!M193</f>
        <v>1.0049303384662884</v>
      </c>
      <c r="I191" s="39">
        <f>'13c-beta'!M193/'13c-beta'!F193</f>
        <v>0.99741129598798983</v>
      </c>
      <c r="J191" s="39">
        <f>'13c-beta'!E193/'13c-beta'!F193</f>
        <v>1.0200359916468582</v>
      </c>
      <c r="L191" s="75">
        <f t="shared" si="60"/>
        <v>8.2227801058026113</v>
      </c>
      <c r="M191" s="75">
        <f t="shared" si="61"/>
        <v>2.7623800690556162</v>
      </c>
      <c r="N191" s="75">
        <f t="shared" si="62"/>
        <v>-1.0296403842220292</v>
      </c>
      <c r="O191" s="75">
        <f t="shared" si="63"/>
        <v>5.7049363254143151</v>
      </c>
      <c r="P191" s="75">
        <f t="shared" si="64"/>
        <v>1.851292836286943</v>
      </c>
      <c r="Q191" s="75">
        <f t="shared" si="65"/>
        <v>4.9182241497293093</v>
      </c>
      <c r="R191" s="75">
        <f t="shared" si="66"/>
        <v>-2.5920605001285852</v>
      </c>
      <c r="S191" s="75">
        <f t="shared" si="67"/>
        <v>19.837912601938353</v>
      </c>
      <c r="U191" s="44">
        <f>'13c-beta'!Y193</f>
        <v>20.562275984404817</v>
      </c>
      <c r="W191" s="39">
        <f>'13c-beta'!N193/'13c-beta'!M193</f>
        <v>1.0061653351858284</v>
      </c>
      <c r="X191" s="39">
        <f t="shared" si="68"/>
        <v>0.99741129598798983</v>
      </c>
      <c r="Y191" s="39">
        <f t="shared" si="69"/>
        <v>1.0035606709458873</v>
      </c>
      <c r="Z191" s="39">
        <f>'13c-beta'!N193/'13c-beta'!E193</f>
        <v>0.98384829473088353</v>
      </c>
      <c r="AA191" s="39"/>
      <c r="AB191" s="39">
        <f>'13c-beta'!O193/'13c-beta'!Q193</f>
        <v>0.99983666410453498</v>
      </c>
      <c r="AC191" s="39">
        <f>'13c-beta'!Q193/'13c-beta'!L193</f>
        <v>0.99927991935096727</v>
      </c>
      <c r="AD191" s="39">
        <f t="shared" si="52"/>
        <v>1.0049303384662884</v>
      </c>
      <c r="AE191" s="39">
        <f t="shared" si="53"/>
        <v>0.99741129598798983</v>
      </c>
      <c r="AF191" s="39">
        <f t="shared" si="54"/>
        <v>1.0014435152483325</v>
      </c>
      <c r="AG191" s="39">
        <f>'13c-beta'!R193/'13c-beta'!S193</f>
        <v>1.0059508383963449</v>
      </c>
      <c r="AH191" s="39">
        <f>'13c-beta'!S193/'13c-beta'!E193</f>
        <v>0.98294259163168085</v>
      </c>
      <c r="AI191" s="39">
        <f>'13c-beta'!R193/'13c-beta'!E193</f>
        <v>0.9887919241473655</v>
      </c>
      <c r="AK191" s="75">
        <f t="shared" si="55"/>
        <v>6.1464072649958208</v>
      </c>
      <c r="AL191" s="75">
        <f t="shared" si="56"/>
        <v>-2.5920605001285852</v>
      </c>
      <c r="AM191" s="75">
        <f t="shared" si="57"/>
        <v>3.5543467648672431</v>
      </c>
      <c r="AN191" s="75">
        <f t="shared" si="58"/>
        <v>-16.283565837071201</v>
      </c>
      <c r="AO191" s="44"/>
      <c r="AP191" s="75">
        <f t="shared" si="59"/>
        <v>-0.16334923622509892</v>
      </c>
      <c r="AQ191" s="75">
        <f t="shared" si="70"/>
        <v>-0.72034003162835059</v>
      </c>
      <c r="AR191" s="75">
        <f t="shared" si="71"/>
        <v>4.9182241497293093</v>
      </c>
      <c r="AS191" s="75">
        <f t="shared" si="72"/>
        <v>-2.5920605001285852</v>
      </c>
      <c r="AT191" s="75">
        <f t="shared" si="73"/>
        <v>1.4424743817472334</v>
      </c>
      <c r="AU191" s="75">
        <f t="shared" si="74"/>
        <v>5.9332020901533165</v>
      </c>
      <c r="AV191" s="75">
        <f t="shared" si="75"/>
        <v>-17.204561728910367</v>
      </c>
      <c r="AW191" s="75">
        <f t="shared" si="76"/>
        <v>-11.271359638756991</v>
      </c>
    </row>
    <row r="192" spans="1:49" x14ac:dyDescent="0.2">
      <c r="A192" s="43">
        <f>'13c-beta'!A194</f>
        <v>378</v>
      </c>
      <c r="C192" s="39">
        <f>'13c-beta'!E194/'13c-beta'!H194</f>
        <v>1.0082207421503331</v>
      </c>
      <c r="D192" s="39">
        <f>'13c-beta'!H194/'13c-beta'!I194</f>
        <v>1.0027573441718902</v>
      </c>
      <c r="E192" s="39">
        <f>'13c-beta'!I194/'13c-beta'!J194</f>
        <v>0.99897063448946333</v>
      </c>
      <c r="F192" s="39">
        <f>'13c-beta'!J194/'13c-beta'!K194</f>
        <v>1.0057033856063802</v>
      </c>
      <c r="G192" s="39">
        <f>'13c-beta'!K194/'13c-beta'!L194</f>
        <v>1.0018245721858374</v>
      </c>
      <c r="H192" s="39">
        <f>'13c-beta'!L194/'13c-beta'!M194</f>
        <v>1.0049022446104259</v>
      </c>
      <c r="I192" s="39">
        <f>'13c-beta'!M194/'13c-beta'!F194</f>
        <v>0.99741084749025455</v>
      </c>
      <c r="J192" s="39">
        <f>'13c-beta'!E194/'13c-beta'!F194</f>
        <v>1.0199143365898262</v>
      </c>
      <c r="L192" s="75">
        <f t="shared" si="60"/>
        <v>8.1871359028219359</v>
      </c>
      <c r="M192" s="75">
        <f t="shared" si="61"/>
        <v>2.75354967201012</v>
      </c>
      <c r="N192" s="75">
        <f t="shared" si="62"/>
        <v>-1.0298956710643479</v>
      </c>
      <c r="O192" s="75">
        <f t="shared" si="63"/>
        <v>5.6871828804300204</v>
      </c>
      <c r="P192" s="75">
        <f t="shared" si="64"/>
        <v>1.8229096759457852</v>
      </c>
      <c r="Q192" s="75">
        <f t="shared" si="65"/>
        <v>4.8902677357464315</v>
      </c>
      <c r="R192" s="75">
        <f t="shared" si="66"/>
        <v>-2.5925101620062119</v>
      </c>
      <c r="S192" s="75">
        <f t="shared" si="67"/>
        <v>19.718640033883847</v>
      </c>
      <c r="U192" s="44">
        <f>'13c-beta'!Y194</f>
        <v>20.456484204690462</v>
      </c>
      <c r="W192" s="39">
        <f>'13c-beta'!N194/'13c-beta'!M194</f>
        <v>1.0061278057630325</v>
      </c>
      <c r="X192" s="39">
        <f t="shared" si="68"/>
        <v>0.99741084749025455</v>
      </c>
      <c r="Y192" s="39">
        <f t="shared" si="69"/>
        <v>1.0035227874296164</v>
      </c>
      <c r="Z192" s="39">
        <f>'13c-beta'!N194/'13c-beta'!E194</f>
        <v>0.98392850402023335</v>
      </c>
      <c r="AA192" s="39"/>
      <c r="AB192" s="39">
        <f>'13c-beta'!O194/'13c-beta'!Q194</f>
        <v>0.99982702287142022</v>
      </c>
      <c r="AC192" s="39">
        <f>'13c-beta'!Q194/'13c-beta'!L194</f>
        <v>0.99928937714867383</v>
      </c>
      <c r="AD192" s="39">
        <f t="shared" si="52"/>
        <v>1.0049022446104259</v>
      </c>
      <c r="AE192" s="39">
        <f t="shared" si="53"/>
        <v>0.99741084749025455</v>
      </c>
      <c r="AF192" s="39">
        <f t="shared" si="54"/>
        <v>1.0014148900332065</v>
      </c>
      <c r="AG192" s="39">
        <f>'13c-beta'!R194/'13c-beta'!S194</f>
        <v>1.0059137513920358</v>
      </c>
      <c r="AH192" s="39">
        <f>'13c-beta'!S194/'13c-beta'!E194</f>
        <v>0.9830130987882677</v>
      </c>
      <c r="AI192" s="39">
        <f>'13c-beta'!R194/'13c-beta'!E194</f>
        <v>0.98882639386961624</v>
      </c>
      <c r="AK192" s="75">
        <f t="shared" si="55"/>
        <v>6.1091071102255823</v>
      </c>
      <c r="AL192" s="75">
        <f t="shared" si="56"/>
        <v>-2.5925101620062119</v>
      </c>
      <c r="AM192" s="75">
        <f t="shared" si="57"/>
        <v>3.5165969482193229</v>
      </c>
      <c r="AN192" s="75">
        <f t="shared" si="58"/>
        <v>-16.202043085664489</v>
      </c>
      <c r="AO192" s="44"/>
      <c r="AP192" s="75">
        <f t="shared" si="59"/>
        <v>-0.17299209084872749</v>
      </c>
      <c r="AQ192" s="75">
        <f t="shared" si="70"/>
        <v>-0.71087546342629404</v>
      </c>
      <c r="AR192" s="75">
        <f t="shared" si="71"/>
        <v>4.8902677357464315</v>
      </c>
      <c r="AS192" s="75">
        <f t="shared" si="72"/>
        <v>-2.5925101620062119</v>
      </c>
      <c r="AT192" s="75">
        <f t="shared" si="73"/>
        <v>1.4138900194653101</v>
      </c>
      <c r="AU192" s="75">
        <f t="shared" si="74"/>
        <v>5.8963337994128775</v>
      </c>
      <c r="AV192" s="75">
        <f t="shared" si="75"/>
        <v>-17.132833605066416</v>
      </c>
      <c r="AW192" s="75">
        <f t="shared" si="76"/>
        <v>-11.236499805653509</v>
      </c>
    </row>
    <row r="193" spans="1:49" x14ac:dyDescent="0.2">
      <c r="A193" s="43">
        <f>'13c-beta'!A195</f>
        <v>380</v>
      </c>
      <c r="C193" s="39">
        <f>'13c-beta'!E195/'13c-beta'!H195</f>
        <v>1.0082134155626616</v>
      </c>
      <c r="D193" s="39">
        <f>'13c-beta'!H195/'13c-beta'!I195</f>
        <v>1.0027389416424108</v>
      </c>
      <c r="E193" s="39">
        <f>'13c-beta'!I195/'13c-beta'!J195</f>
        <v>0.99897990313846607</v>
      </c>
      <c r="F193" s="39">
        <f>'13c-beta'!J195/'13c-beta'!K195</f>
        <v>1.0056662927488711</v>
      </c>
      <c r="G193" s="39">
        <f>'13c-beta'!K195/'13c-beta'!L195</f>
        <v>1.0018057303122567</v>
      </c>
      <c r="H193" s="39">
        <f>'13c-beta'!L195/'13c-beta'!M195</f>
        <v>1.0048741409929738</v>
      </c>
      <c r="I193" s="39">
        <f>'13c-beta'!M195/'13c-beta'!F195</f>
        <v>0.99742000077014903</v>
      </c>
      <c r="J193" s="39">
        <f>'13c-beta'!E195/'13c-beta'!F195</f>
        <v>1.0198217105009821</v>
      </c>
      <c r="L193" s="75">
        <f t="shared" si="60"/>
        <v>8.1798690276368973</v>
      </c>
      <c r="M193" s="75">
        <f t="shared" si="61"/>
        <v>2.7351975767107537</v>
      </c>
      <c r="N193" s="75">
        <f t="shared" si="62"/>
        <v>-1.0206175144450975</v>
      </c>
      <c r="O193" s="75">
        <f t="shared" si="63"/>
        <v>5.6502996978779025</v>
      </c>
      <c r="P193" s="75">
        <f t="shared" si="64"/>
        <v>1.8041019412476595</v>
      </c>
      <c r="Q193" s="75">
        <f t="shared" si="65"/>
        <v>4.8623008259397125</v>
      </c>
      <c r="R193" s="75">
        <f t="shared" si="66"/>
        <v>-2.5833331634626746</v>
      </c>
      <c r="S193" s="75">
        <f t="shared" si="67"/>
        <v>19.627818391505301</v>
      </c>
      <c r="U193" s="44">
        <f>'13c-beta'!Y195</f>
        <v>20.351507220213129</v>
      </c>
      <c r="W193" s="39">
        <f>'13c-beta'!N195/'13c-beta'!M195</f>
        <v>1.0060902633001314</v>
      </c>
      <c r="X193" s="39">
        <f t="shared" si="68"/>
        <v>0.99742000077014903</v>
      </c>
      <c r="Y193" s="39">
        <f t="shared" si="69"/>
        <v>1.0034945511956566</v>
      </c>
      <c r="Z193" s="39">
        <f>'13c-beta'!N195/'13c-beta'!E195</f>
        <v>0.9839901826591777</v>
      </c>
      <c r="AA193" s="39"/>
      <c r="AB193" s="39">
        <f>'13c-beta'!O195/'13c-beta'!Q195</f>
        <v>0.99983659973663719</v>
      </c>
      <c r="AC193" s="39">
        <f>'13c-beta'!Q195/'13c-beta'!L195</f>
        <v>0.9992892338132604</v>
      </c>
      <c r="AD193" s="39">
        <f t="shared" si="52"/>
        <v>1.0048741409929738</v>
      </c>
      <c r="AE193" s="39">
        <f t="shared" si="53"/>
        <v>0.99742000077014903</v>
      </c>
      <c r="AF193" s="39">
        <f t="shared" si="54"/>
        <v>1.001405521968501</v>
      </c>
      <c r="AG193" s="39">
        <f>'13c-beta'!R195/'13c-beta'!S195</f>
        <v>1.0058863068945649</v>
      </c>
      <c r="AH193" s="39">
        <f>'13c-beta'!S195/'13c-beta'!E195</f>
        <v>0.98305564733091055</v>
      </c>
      <c r="AI193" s="39">
        <f>'13c-beta'!R195/'13c-beta'!E195</f>
        <v>0.98884221456553556</v>
      </c>
      <c r="AK193" s="75">
        <f t="shared" si="55"/>
        <v>6.0717926029336926</v>
      </c>
      <c r="AL193" s="75">
        <f t="shared" si="56"/>
        <v>-2.5833331634626746</v>
      </c>
      <c r="AM193" s="75">
        <f t="shared" si="57"/>
        <v>3.4884594394710726</v>
      </c>
      <c r="AN193" s="75">
        <f t="shared" si="58"/>
        <v>-16.139358952034332</v>
      </c>
      <c r="AO193" s="44"/>
      <c r="AP193" s="75">
        <f t="shared" si="59"/>
        <v>-0.1634136146402666</v>
      </c>
      <c r="AQ193" s="75">
        <f t="shared" si="70"/>
        <v>-0.7110189007798623</v>
      </c>
      <c r="AR193" s="75">
        <f t="shared" si="71"/>
        <v>4.8623008259397125</v>
      </c>
      <c r="AS193" s="75">
        <f t="shared" si="72"/>
        <v>-2.5833331634626746</v>
      </c>
      <c r="AT193" s="75">
        <f t="shared" si="73"/>
        <v>1.404535147056921</v>
      </c>
      <c r="AU193" s="75">
        <f t="shared" si="74"/>
        <v>5.8690502755264067</v>
      </c>
      <c r="AV193" s="75">
        <f t="shared" si="75"/>
        <v>-17.089550741500755</v>
      </c>
      <c r="AW193" s="75">
        <f t="shared" si="76"/>
        <v>-11.22050046597427</v>
      </c>
    </row>
    <row r="194" spans="1:49" x14ac:dyDescent="0.2">
      <c r="A194" s="43">
        <f>'13c-beta'!A196</f>
        <v>382</v>
      </c>
      <c r="C194" s="39">
        <f>'13c-beta'!E196/'13c-beta'!H196</f>
        <v>1.0081869674901232</v>
      </c>
      <c r="D194" s="39">
        <f>'13c-beta'!H196/'13c-beta'!I196</f>
        <v>1.0027300756975535</v>
      </c>
      <c r="E194" s="39">
        <f>'13c-beta'!I196/'13c-beta'!J196</f>
        <v>0.99897965022028123</v>
      </c>
      <c r="F194" s="39">
        <f>'13c-beta'!J196/'13c-beta'!K196</f>
        <v>1.0056387732791192</v>
      </c>
      <c r="G194" s="39">
        <f>'13c-beta'!K196/'13c-beta'!L196</f>
        <v>1.0017868808361834</v>
      </c>
      <c r="H194" s="39">
        <f>'13c-beta'!L196/'13c-beta'!M196</f>
        <v>1.0048460276088427</v>
      </c>
      <c r="I194" s="39">
        <f>'13c-beta'!M196/'13c-beta'!F196</f>
        <v>0.99741955362129064</v>
      </c>
      <c r="J194" s="39">
        <f>'13c-beta'!E196/'13c-beta'!F196</f>
        <v>1.0197096034970825</v>
      </c>
      <c r="L194" s="75">
        <f t="shared" si="60"/>
        <v>8.15363607037078</v>
      </c>
      <c r="M194" s="75">
        <f t="shared" si="61"/>
        <v>2.7263558097417473</v>
      </c>
      <c r="N194" s="75">
        <f t="shared" si="62"/>
        <v>-1.020870690926488</v>
      </c>
      <c r="O194" s="75">
        <f t="shared" si="63"/>
        <v>5.6229349084996869</v>
      </c>
      <c r="P194" s="75">
        <f t="shared" si="64"/>
        <v>1.7852862638799067</v>
      </c>
      <c r="Q194" s="75">
        <f t="shared" si="65"/>
        <v>4.8343234143854419</v>
      </c>
      <c r="R194" s="75">
        <f t="shared" si="66"/>
        <v>-2.5837814690493568</v>
      </c>
      <c r="S194" s="75">
        <f t="shared" si="67"/>
        <v>19.517884306901546</v>
      </c>
      <c r="U194" s="44">
        <f>'13c-beta'!Y196</f>
        <v>20.247336728585154</v>
      </c>
      <c r="W194" s="39">
        <f>'13c-beta'!N196/'13c-beta'!M196</f>
        <v>1.0060623612317792</v>
      </c>
      <c r="X194" s="39">
        <f t="shared" si="68"/>
        <v>0.99741955362129064</v>
      </c>
      <c r="Y194" s="39">
        <f t="shared" si="69"/>
        <v>1.0034662712549829</v>
      </c>
      <c r="Z194" s="39">
        <f>'13c-beta'!N196/'13c-beta'!E196</f>
        <v>0.98407062933761391</v>
      </c>
      <c r="AA194" s="39"/>
      <c r="AB194" s="39">
        <f>'13c-beta'!O196/'13c-beta'!Q196</f>
        <v>0.99982695469097005</v>
      </c>
      <c r="AC194" s="39">
        <f>'13c-beta'!Q196/'13c-beta'!L196</f>
        <v>0.999298697306229</v>
      </c>
      <c r="AD194" s="39">
        <f t="shared" si="52"/>
        <v>1.0048460276088427</v>
      </c>
      <c r="AE194" s="39">
        <f t="shared" si="53"/>
        <v>0.99741955362129064</v>
      </c>
      <c r="AF194" s="39">
        <f t="shared" si="54"/>
        <v>1.0013768799707294</v>
      </c>
      <c r="AG194" s="39">
        <f>'13c-beta'!R196/'13c-beta'!S196</f>
        <v>1.0058491888932644</v>
      </c>
      <c r="AH194" s="39">
        <f>'13c-beta'!S196/'13c-beta'!E196</f>
        <v>0.98311694443132991</v>
      </c>
      <c r="AI194" s="39">
        <f>'13c-beta'!R196/'13c-beta'!E196</f>
        <v>0.98886738114347772</v>
      </c>
      <c r="AK194" s="75">
        <f t="shared" si="55"/>
        <v>6.0440590522936013</v>
      </c>
      <c r="AL194" s="75">
        <f t="shared" si="56"/>
        <v>-2.5837814690493568</v>
      </c>
      <c r="AM194" s="75">
        <f t="shared" si="57"/>
        <v>3.4602775832442929</v>
      </c>
      <c r="AN194" s="75">
        <f t="shared" si="58"/>
        <v>-16.057606723657415</v>
      </c>
      <c r="AO194" s="44"/>
      <c r="AP194" s="75">
        <f t="shared" si="59"/>
        <v>-0.173060283096926</v>
      </c>
      <c r="AQ194" s="75">
        <f t="shared" si="70"/>
        <v>-0.70154872153849412</v>
      </c>
      <c r="AR194" s="75">
        <f t="shared" si="71"/>
        <v>4.8343234143854419</v>
      </c>
      <c r="AS194" s="75">
        <f t="shared" si="72"/>
        <v>-2.5837814690493568</v>
      </c>
      <c r="AT194" s="75">
        <f t="shared" si="73"/>
        <v>1.3759329407006564</v>
      </c>
      <c r="AU194" s="75">
        <f t="shared" si="74"/>
        <v>5.8321488027607247</v>
      </c>
      <c r="AV194" s="75">
        <f t="shared" si="75"/>
        <v>-17.027199042879754</v>
      </c>
      <c r="AW194" s="75">
        <f t="shared" si="76"/>
        <v>-11.195050240118947</v>
      </c>
    </row>
    <row r="195" spans="1:49" x14ac:dyDescent="0.2">
      <c r="A195" s="43">
        <f>'13c-beta'!A197</f>
        <v>384</v>
      </c>
      <c r="C195" s="39">
        <f>'13c-beta'!E197/'13c-beta'!H197</f>
        <v>1.0081509060265286</v>
      </c>
      <c r="D195" s="39">
        <f>'13c-beta'!H197/'13c-beta'!I197</f>
        <v>1.002730753439699</v>
      </c>
      <c r="E195" s="39">
        <f>'13c-beta'!I197/'13c-beta'!J197</f>
        <v>0.99897939717665019</v>
      </c>
      <c r="F195" s="39">
        <f>'13c-beta'!J197/'13c-beta'!K197</f>
        <v>1.0056112416670662</v>
      </c>
      <c r="G195" s="39">
        <f>'13c-beta'!K197/'13c-beta'!L197</f>
        <v>1.0017680237530149</v>
      </c>
      <c r="H195" s="39">
        <f>'13c-beta'!L197/'13c-beta'!M197</f>
        <v>1.0048179044529411</v>
      </c>
      <c r="I195" s="39">
        <f>'13c-beta'!M197/'13c-beta'!F197</f>
        <v>0.99741910631741137</v>
      </c>
      <c r="J195" s="39">
        <f>'13c-beta'!E197/'13c-beta'!F197</f>
        <v>1.0195974576271187</v>
      </c>
      <c r="L195" s="75">
        <f t="shared" si="60"/>
        <v>8.1178668036500827</v>
      </c>
      <c r="M195" s="75">
        <f t="shared" si="61"/>
        <v>2.7270317064091558</v>
      </c>
      <c r="N195" s="75">
        <f t="shared" si="62"/>
        <v>-1.0211239930463474</v>
      </c>
      <c r="O195" s="75">
        <f t="shared" si="63"/>
        <v>5.5955572957213962</v>
      </c>
      <c r="P195" s="75">
        <f t="shared" si="64"/>
        <v>1.7664626388064186</v>
      </c>
      <c r="Q195" s="75">
        <f t="shared" si="65"/>
        <v>4.8063354951569774</v>
      </c>
      <c r="R195" s="75">
        <f t="shared" si="66"/>
        <v>-2.5842299302590304</v>
      </c>
      <c r="S195" s="75">
        <f t="shared" si="67"/>
        <v>19.407900016438685</v>
      </c>
      <c r="U195" s="44">
        <f>'13c-beta'!Y197</f>
        <v>20.143964532756002</v>
      </c>
      <c r="W195" s="39">
        <f>'13c-beta'!N197/'13c-beta'!M197</f>
        <v>1.0060344494651066</v>
      </c>
      <c r="X195" s="39">
        <f t="shared" si="68"/>
        <v>0.99741910631741137</v>
      </c>
      <c r="Y195" s="39">
        <f t="shared" si="69"/>
        <v>1.0034379815100156</v>
      </c>
      <c r="Z195" s="39">
        <f>'13c-beta'!N197/'13c-beta'!E197</f>
        <v>0.98415112160566709</v>
      </c>
      <c r="AA195" s="39"/>
      <c r="AB195" s="39">
        <f>'13c-beta'!O197/'13c-beta'!Q197</f>
        <v>0.99982692141270579</v>
      </c>
      <c r="AC195" s="39">
        <f>'13c-beta'!Q197/'13c-beta'!L197</f>
        <v>0.99930816461838545</v>
      </c>
      <c r="AD195" s="39">
        <f t="shared" ref="AD195:AD258" si="77">H195</f>
        <v>1.0048179044529411</v>
      </c>
      <c r="AE195" s="39">
        <f t="shared" ref="AE195:AE258" si="78">I195</f>
        <v>0.99741910631741137</v>
      </c>
      <c r="AF195" s="39">
        <f t="shared" ref="AF195:AF258" si="79">PRODUCT(AB195:AE195)</f>
        <v>1.0013578582434515</v>
      </c>
      <c r="AG195" s="39">
        <f>'13c-beta'!R197/'13c-beta'!S197</f>
        <v>1.0058216611908466</v>
      </c>
      <c r="AH195" s="39">
        <f>'13c-beta'!S197/'13c-beta'!E197</f>
        <v>0.9831782762691853</v>
      </c>
      <c r="AI195" s="39">
        <f>'13c-beta'!R197/'13c-beta'!E197</f>
        <v>0.98890200708382514</v>
      </c>
      <c r="AK195" s="75">
        <f t="shared" ref="AK195:AK258" si="80">1000*LN(W195)</f>
        <v>6.0163150923350051</v>
      </c>
      <c r="AL195" s="75">
        <f t="shared" ref="AL195:AL258" si="81">1000*LN(X195)</f>
        <v>-2.5842299302590304</v>
      </c>
      <c r="AM195" s="75">
        <f t="shared" ref="AM195:AM258" si="82">1000*LN(Y195)</f>
        <v>3.4320851620760515</v>
      </c>
      <c r="AN195" s="75">
        <f t="shared" ref="AN195:AN258" si="83">1000*LN(Z195)</f>
        <v>-15.975814854362731</v>
      </c>
      <c r="AO195" s="44"/>
      <c r="AP195" s="75">
        <f t="shared" ref="AP195:AP258" si="84">1000*LN(AB195)</f>
        <v>-0.17309356712137947</v>
      </c>
      <c r="AQ195" s="75">
        <f t="shared" si="70"/>
        <v>-0.69207481014863059</v>
      </c>
      <c r="AR195" s="75">
        <f t="shared" si="71"/>
        <v>4.8063354951569774</v>
      </c>
      <c r="AS195" s="75">
        <f t="shared" si="72"/>
        <v>-2.5842299302590304</v>
      </c>
      <c r="AT195" s="75">
        <f t="shared" si="73"/>
        <v>1.3569371876280336</v>
      </c>
      <c r="AU195" s="75">
        <f t="shared" si="74"/>
        <v>5.8047808042451328</v>
      </c>
      <c r="AV195" s="75">
        <f t="shared" si="75"/>
        <v>-16.964815899972624</v>
      </c>
      <c r="AW195" s="75">
        <f t="shared" si="76"/>
        <v>-11.160035095727421</v>
      </c>
    </row>
    <row r="196" spans="1:49" x14ac:dyDescent="0.2">
      <c r="A196" s="43">
        <f>'13c-beta'!A198</f>
        <v>386</v>
      </c>
      <c r="C196" s="39">
        <f>'13c-beta'!E198/'13c-beta'!H198</f>
        <v>1.0081339530630906</v>
      </c>
      <c r="D196" s="39">
        <f>'13c-beta'!H198/'13c-beta'!I198</f>
        <v>1.002721881058573</v>
      </c>
      <c r="E196" s="39">
        <f>'13c-beta'!I198/'13c-beta'!J198</f>
        <v>0.99897914400747978</v>
      </c>
      <c r="F196" s="39">
        <f>'13c-beta'!J198/'13c-beta'!K198</f>
        <v>1.0055836979046744</v>
      </c>
      <c r="G196" s="39">
        <f>'13c-beta'!K198/'13c-beta'!L198</f>
        <v>1.0017395315758617</v>
      </c>
      <c r="H196" s="39">
        <f>'13c-beta'!L198/'13c-beta'!M198</f>
        <v>1.0047897252667666</v>
      </c>
      <c r="I196" s="39">
        <f>'13c-beta'!M198/'13c-beta'!F198</f>
        <v>0.99742829072836203</v>
      </c>
      <c r="J196" s="39">
        <f>'13c-beta'!E198/'13c-beta'!F198</f>
        <v>1.0194949047408064</v>
      </c>
      <c r="L196" s="75">
        <f t="shared" ref="L196:L259" si="85">1000*LN(C196)</f>
        <v>8.1010507636327933</v>
      </c>
      <c r="M196" s="75">
        <f t="shared" ref="M196:M259" si="86">1000*LN(D196)</f>
        <v>2.7181834484414078</v>
      </c>
      <c r="N196" s="75">
        <f t="shared" ref="N196:N259" si="87">1000*LN(E196)</f>
        <v>-1.021377420898014</v>
      </c>
      <c r="O196" s="75">
        <f t="shared" ref="O196:O259" si="88">1000*LN(F196)</f>
        <v>5.5681668505173461</v>
      </c>
      <c r="P196" s="75">
        <f t="shared" ref="P196:P259" si="89">1000*LN(G196)</f>
        <v>1.738020343114236</v>
      </c>
      <c r="Q196" s="75">
        <f t="shared" ref="Q196:Q259" si="90">1000*LN(H196)</f>
        <v>4.7782910294019789</v>
      </c>
      <c r="R196" s="75">
        <f t="shared" ref="R196:R259" si="91">1000*LN(I196)</f>
        <v>-2.5750217963793922</v>
      </c>
      <c r="S196" s="75">
        <f t="shared" ref="S196:S259" si="92">1000*LN(J196)</f>
        <v>19.307313217830202</v>
      </c>
      <c r="U196" s="44">
        <f>'13c-beta'!Y198</f>
        <v>20.041382539404019</v>
      </c>
      <c r="W196" s="39">
        <f>'13c-beta'!N198/'13c-beta'!M198</f>
        <v>1.0059968132876249</v>
      </c>
      <c r="X196" s="39">
        <f t="shared" ref="X196:X259" si="93">I196</f>
        <v>0.99742829072836203</v>
      </c>
      <c r="Y196" s="39">
        <f t="shared" ref="Y196:Y259" si="94">X196*W196</f>
        <v>1.0034096819556548</v>
      </c>
      <c r="Z196" s="39">
        <f>'13c-beta'!N198/'13c-beta'!E198</f>
        <v>0.98422236078831515</v>
      </c>
      <c r="AA196" s="39"/>
      <c r="AB196" s="39">
        <f>'13c-beta'!O198/'13c-beta'!Q198</f>
        <v>0.9998365038758199</v>
      </c>
      <c r="AC196" s="39">
        <f>'13c-beta'!Q198/'13c-beta'!L198</f>
        <v>0.99929842096664123</v>
      </c>
      <c r="AD196" s="39">
        <f t="shared" si="77"/>
        <v>1.0047897252667666</v>
      </c>
      <c r="AE196" s="39">
        <f t="shared" si="78"/>
        <v>0.99742829072836203</v>
      </c>
      <c r="AF196" s="39">
        <f t="shared" si="79"/>
        <v>1.0013388299204409</v>
      </c>
      <c r="AG196" s="39">
        <f>'13c-beta'!R198/'13c-beta'!S198</f>
        <v>1.0057845124962765</v>
      </c>
      <c r="AH196" s="39">
        <f>'13c-beta'!S198/'13c-beta'!E198</f>
        <v>0.98323035353249066</v>
      </c>
      <c r="AI196" s="39">
        <f>'13c-beta'!R198/'13c-beta'!E198</f>
        <v>0.9889178617992177</v>
      </c>
      <c r="AK196" s="75">
        <f t="shared" si="80"/>
        <v>5.9789039663920152</v>
      </c>
      <c r="AL196" s="75">
        <f t="shared" si="81"/>
        <v>-2.5750217963793922</v>
      </c>
      <c r="AM196" s="75">
        <f t="shared" si="82"/>
        <v>3.403882170012575</v>
      </c>
      <c r="AN196" s="75">
        <f t="shared" si="83"/>
        <v>-15.903431047817516</v>
      </c>
      <c r="AO196" s="44"/>
      <c r="AP196" s="75">
        <f t="shared" si="84"/>
        <v>-0.16350949112838947</v>
      </c>
      <c r="AQ196" s="75">
        <f t="shared" ref="AQ196:AQ259" si="95">1000*LN(AC196)</f>
        <v>-0.70182525509820104</v>
      </c>
      <c r="AR196" s="75">
        <f t="shared" ref="AR196:AR259" si="96">1000*LN(AD196)</f>
        <v>4.7782910294019789</v>
      </c>
      <c r="AS196" s="75">
        <f t="shared" ref="AS196:AS259" si="97">1000*LN(AE196)</f>
        <v>-2.5750217963793922</v>
      </c>
      <c r="AT196" s="75">
        <f t="shared" ref="AT196:AT259" si="98">1000*LN(AF196)</f>
        <v>1.3379344867960743</v>
      </c>
      <c r="AU196" s="75">
        <f t="shared" ref="AU196:AU259" si="99">1000*LN(AG196)</f>
        <v>5.7678464429768059</v>
      </c>
      <c r="AV196" s="75">
        <f t="shared" ref="AV196:AV259" si="100">1000*LN(AH196)</f>
        <v>-16.911849021646027</v>
      </c>
      <c r="AW196" s="75">
        <f t="shared" ref="AW196:AW259" si="101">1000*LN(AI196)</f>
        <v>-11.14400257866928</v>
      </c>
    </row>
    <row r="197" spans="1:49" x14ac:dyDescent="0.2">
      <c r="A197" s="43">
        <f>'13c-beta'!A199</f>
        <v>388</v>
      </c>
      <c r="C197" s="39">
        <f>'13c-beta'!E199/'13c-beta'!H199</f>
        <v>1.0081073871539357</v>
      </c>
      <c r="D197" s="39">
        <f>'13c-beta'!H199/'13c-beta'!I199</f>
        <v>1.0027129783534896</v>
      </c>
      <c r="E197" s="39">
        <f>'13c-beta'!I199/'13c-beta'!J199</f>
        <v>0.9989884337901288</v>
      </c>
      <c r="F197" s="39">
        <f>'13c-beta'!J199/'13c-beta'!K199</f>
        <v>1.0055561419838976</v>
      </c>
      <c r="G197" s="39">
        <f>'13c-beta'!K199/'13c-beta'!L199</f>
        <v>1.0017206575026434</v>
      </c>
      <c r="H197" s="39">
        <f>'13c-beta'!L199/'13c-beta'!M199</f>
        <v>1.004761582815805</v>
      </c>
      <c r="I197" s="39">
        <f>'13c-beta'!M199/'13c-beta'!F199</f>
        <v>0.99742784478440116</v>
      </c>
      <c r="J197" s="39">
        <f>'13c-beta'!E199/'13c-beta'!F199</f>
        <v>1.0193923162883896</v>
      </c>
      <c r="L197" s="75">
        <f t="shared" si="85"/>
        <v>8.0746988496762722</v>
      </c>
      <c r="M197" s="75">
        <f t="shared" si="86"/>
        <v>2.7093048702700613</v>
      </c>
      <c r="N197" s="75">
        <f t="shared" si="87"/>
        <v>-1.0120781882654886</v>
      </c>
      <c r="O197" s="75">
        <f t="shared" si="88"/>
        <v>5.5407635638518142</v>
      </c>
      <c r="P197" s="75">
        <f t="shared" si="89"/>
        <v>1.719178867429549</v>
      </c>
      <c r="Q197" s="75">
        <f t="shared" si="90"/>
        <v>4.7502823382575841</v>
      </c>
      <c r="R197" s="75">
        <f t="shared" si="91"/>
        <v>-2.5754688902353657</v>
      </c>
      <c r="S197" s="75">
        <f t="shared" si="92"/>
        <v>19.206681410984476</v>
      </c>
      <c r="U197" s="44">
        <f>'13c-beta'!Y199</f>
        <v>19.939582757357133</v>
      </c>
      <c r="W197" s="39">
        <f>'13c-beta'!N199/'13c-beta'!M199</f>
        <v>1.0059688806899949</v>
      </c>
      <c r="X197" s="39">
        <f t="shared" si="93"/>
        <v>0.99742784478440116</v>
      </c>
      <c r="Y197" s="39">
        <f t="shared" si="94"/>
        <v>1.0033813725867979</v>
      </c>
      <c r="Z197" s="39">
        <f>'13c-beta'!N199/'13c-beta'!E199</f>
        <v>0.98429363901830513</v>
      </c>
      <c r="AA197" s="39"/>
      <c r="AB197" s="39">
        <f>'13c-beta'!O199/'13c-beta'!Q199</f>
        <v>0.99982685481776468</v>
      </c>
      <c r="AC197" s="39">
        <f>'13c-beta'!Q199/'13c-beta'!L199</f>
        <v>0.99931750456599056</v>
      </c>
      <c r="AD197" s="39">
        <f t="shared" si="77"/>
        <v>1.004761582815805</v>
      </c>
      <c r="AE197" s="39">
        <f t="shared" si="78"/>
        <v>0.99742784478440116</v>
      </c>
      <c r="AF197" s="39">
        <f t="shared" si="79"/>
        <v>1.0013197949982657</v>
      </c>
      <c r="AG197" s="39">
        <f>'13c-beta'!R199/'13c-beta'!S199</f>
        <v>1.0057472921412027</v>
      </c>
      <c r="AH197" s="39">
        <f>'13c-beta'!S199/'13c-beta'!E199</f>
        <v>0.98329190961754709</v>
      </c>
      <c r="AI197" s="39">
        <f>'13c-beta'!R199/'13c-beta'!E199</f>
        <v>0.98894317548220034</v>
      </c>
      <c r="AK197" s="75">
        <f t="shared" si="80"/>
        <v>5.9511374913319148</v>
      </c>
      <c r="AL197" s="75">
        <f t="shared" si="81"/>
        <v>-2.5754688902353657</v>
      </c>
      <c r="AM197" s="75">
        <f t="shared" si="82"/>
        <v>3.3756686010964767</v>
      </c>
      <c r="AN197" s="75">
        <f t="shared" si="83"/>
        <v>-15.831012809887895</v>
      </c>
      <c r="AO197" s="44"/>
      <c r="AP197" s="75">
        <f t="shared" si="84"/>
        <v>-0.17316017359286842</v>
      </c>
      <c r="AQ197" s="75">
        <f t="shared" si="95"/>
        <v>-0.68272844004123368</v>
      </c>
      <c r="AR197" s="75">
        <f t="shared" si="96"/>
        <v>4.7502823382575841</v>
      </c>
      <c r="AS197" s="75">
        <f t="shared" si="97"/>
        <v>-2.5754688902353657</v>
      </c>
      <c r="AT197" s="75">
        <f t="shared" si="98"/>
        <v>1.3189248343881519</v>
      </c>
      <c r="AU197" s="75">
        <f t="shared" si="99"/>
        <v>5.7308394665101696</v>
      </c>
      <c r="AV197" s="75">
        <f t="shared" si="100"/>
        <v>-16.849245016362179</v>
      </c>
      <c r="AW197" s="75">
        <f t="shared" si="101"/>
        <v>-11.118405549851907</v>
      </c>
    </row>
    <row r="198" spans="1:49" x14ac:dyDescent="0.2">
      <c r="A198" s="43">
        <f>'13c-beta'!A200</f>
        <v>390</v>
      </c>
      <c r="C198" s="39">
        <f>'13c-beta'!E200/'13c-beta'!H200</f>
        <v>1.0080904144312408</v>
      </c>
      <c r="D198" s="39">
        <f>'13c-beta'!H200/'13c-beta'!I200</f>
        <v>1.0026945163725314</v>
      </c>
      <c r="E198" s="39">
        <f>'13c-beta'!I200/'13c-beta'!J200</f>
        <v>0.99899772818388344</v>
      </c>
      <c r="F198" s="39">
        <f>'13c-beta'!J200/'13c-beta'!K200</f>
        <v>1.0055189227062877</v>
      </c>
      <c r="G198" s="39">
        <f>'13c-beta'!K200/'13c-beta'!L200</f>
        <v>1.0017017594462072</v>
      </c>
      <c r="H198" s="39">
        <f>'13c-beta'!L200/'13c-beta'!M200</f>
        <v>1.0047333848531685</v>
      </c>
      <c r="I198" s="39">
        <f>'13c-beta'!M200/'13c-beta'!F200</f>
        <v>0.99742742347307445</v>
      </c>
      <c r="J198" s="39">
        <f>'13c-beta'!E200/'13c-beta'!F200</f>
        <v>1.0192798712748223</v>
      </c>
      <c r="L198" s="75">
        <f t="shared" si="85"/>
        <v>8.0578624830440813</v>
      </c>
      <c r="M198" s="75">
        <f t="shared" si="86"/>
        <v>2.6908926712458698</v>
      </c>
      <c r="N198" s="75">
        <f t="shared" si="87"/>
        <v>-1.0027744263760496</v>
      </c>
      <c r="O198" s="75">
        <f t="shared" si="88"/>
        <v>5.5037492541747204</v>
      </c>
      <c r="P198" s="75">
        <f t="shared" si="89"/>
        <v>1.7003130942637279</v>
      </c>
      <c r="Q198" s="75">
        <f t="shared" si="90"/>
        <v>4.7222176124513942</v>
      </c>
      <c r="R198" s="75">
        <f t="shared" si="91"/>
        <v>-2.5758912881239935</v>
      </c>
      <c r="S198" s="75">
        <f t="shared" si="92"/>
        <v>19.096369400679716</v>
      </c>
      <c r="U198" s="44">
        <f>'13c-beta'!Y200</f>
        <v>19.838557296042051</v>
      </c>
      <c r="W198" s="39">
        <f>'13c-beta'!N200/'13c-beta'!M200</f>
        <v>1.0059312210200928</v>
      </c>
      <c r="X198" s="39">
        <f t="shared" si="93"/>
        <v>0.99742742347307445</v>
      </c>
      <c r="Y198" s="39">
        <f t="shared" si="94"/>
        <v>1.0033433859731951</v>
      </c>
      <c r="Z198" s="39">
        <f>'13c-beta'!N200/'13c-beta'!E200</f>
        <v>0.98436495632774978</v>
      </c>
      <c r="AA198" s="39"/>
      <c r="AB198" s="39">
        <f>'13c-beta'!O200/'13c-beta'!Q200</f>
        <v>0.99983644252879089</v>
      </c>
      <c r="AC198" s="39">
        <f>'13c-beta'!Q200/'13c-beta'!L200</f>
        <v>0.99931737332948756</v>
      </c>
      <c r="AD198" s="39">
        <f t="shared" si="77"/>
        <v>1.0047333848531685</v>
      </c>
      <c r="AE198" s="39">
        <f t="shared" si="78"/>
        <v>0.99742742347307445</v>
      </c>
      <c r="AF198" s="39">
        <f t="shared" si="79"/>
        <v>1.0013007409405799</v>
      </c>
      <c r="AG198" s="39">
        <f>'13c-beta'!R200/'13c-beta'!S200</f>
        <v>1.0057197239151752</v>
      </c>
      <c r="AH198" s="39">
        <f>'13c-beta'!S200/'13c-beta'!E200</f>
        <v>0.98334404658373353</v>
      </c>
      <c r="AI198" s="39">
        <f>'13c-beta'!R200/'13c-beta'!E200</f>
        <v>0.98896850304382367</v>
      </c>
      <c r="AK198" s="75">
        <f t="shared" si="80"/>
        <v>5.9137005729933856</v>
      </c>
      <c r="AL198" s="75">
        <f t="shared" si="81"/>
        <v>-2.5758912881239935</v>
      </c>
      <c r="AM198" s="75">
        <f t="shared" si="82"/>
        <v>3.3378092848694951</v>
      </c>
      <c r="AN198" s="75">
        <f t="shared" si="83"/>
        <v>-15.75856011581037</v>
      </c>
      <c r="AO198" s="44"/>
      <c r="AP198" s="75">
        <f t="shared" si="84"/>
        <v>-0.16357084819092571</v>
      </c>
      <c r="AQ198" s="75">
        <f t="shared" si="95"/>
        <v>-0.68285976618234079</v>
      </c>
      <c r="AR198" s="75">
        <f t="shared" si="96"/>
        <v>4.7222176124513942</v>
      </c>
      <c r="AS198" s="75">
        <f t="shared" si="97"/>
        <v>-2.5758912881239935</v>
      </c>
      <c r="AT198" s="75">
        <f t="shared" si="98"/>
        <v>1.2998957099539348</v>
      </c>
      <c r="AU198" s="75">
        <f t="shared" si="99"/>
        <v>5.7034284020390862</v>
      </c>
      <c r="AV198" s="75">
        <f t="shared" si="100"/>
        <v>-16.796223544814016</v>
      </c>
      <c r="AW198" s="75">
        <f t="shared" si="101"/>
        <v>-11.092795142774902</v>
      </c>
    </row>
    <row r="199" spans="1:49" x14ac:dyDescent="0.2">
      <c r="A199" s="43">
        <f>'13c-beta'!A201</f>
        <v>392</v>
      </c>
      <c r="C199" s="39">
        <f>'13c-beta'!E201/'13c-beta'!H201</f>
        <v>1.0080638243115725</v>
      </c>
      <c r="D199" s="39">
        <f>'13c-beta'!H201/'13c-beta'!I201</f>
        <v>1.0026856028748374</v>
      </c>
      <c r="E199" s="39">
        <f>'13c-beta'!I201/'13c-beta'!J201</f>
        <v>0.99899748894850915</v>
      </c>
      <c r="F199" s="39">
        <f>'13c-beta'!J201/'13c-beta'!K201</f>
        <v>1.0054912878606057</v>
      </c>
      <c r="G199" s="39">
        <f>'13c-beta'!K201/'13c-beta'!L201</f>
        <v>1.0016828541205884</v>
      </c>
      <c r="H199" s="39">
        <f>'13c-beta'!L201/'13c-beta'!M201</f>
        <v>1.0047148847365268</v>
      </c>
      <c r="I199" s="39">
        <f>'13c-beta'!M201/'13c-beta'!F201</f>
        <v>0.99742697722826668</v>
      </c>
      <c r="J199" s="39">
        <f>'13c-beta'!E201/'13c-beta'!F201</f>
        <v>1.0191772109204098</v>
      </c>
      <c r="L199" s="75">
        <f t="shared" si="85"/>
        <v>8.0314854141086744</v>
      </c>
      <c r="M199" s="75">
        <f t="shared" si="86"/>
        <v>2.6820030870633511</v>
      </c>
      <c r="N199" s="75">
        <f t="shared" si="87"/>
        <v>-1.0030139017984503</v>
      </c>
      <c r="O199" s="75">
        <f t="shared" si="88"/>
        <v>5.4762657083045356</v>
      </c>
      <c r="P199" s="75">
        <f t="shared" si="89"/>
        <v>1.6814397082036543</v>
      </c>
      <c r="Q199" s="75">
        <f t="shared" si="90"/>
        <v>4.7038044819197697</v>
      </c>
      <c r="R199" s="75">
        <f t="shared" si="91"/>
        <v>-2.5763386839916977</v>
      </c>
      <c r="S199" s="75">
        <f t="shared" si="92"/>
        <v>18.995645813810018</v>
      </c>
      <c r="U199" s="44">
        <f>'13c-beta'!Y201</f>
        <v>19.738298363961214</v>
      </c>
      <c r="W199" s="39">
        <f>'13c-beta'!N201/'13c-beta'!M201</f>
        <v>1.0059032675697088</v>
      </c>
      <c r="X199" s="39">
        <f t="shared" si="93"/>
        <v>0.99742697722826668</v>
      </c>
      <c r="Y199" s="39">
        <f t="shared" si="94"/>
        <v>1.003315055556091</v>
      </c>
      <c r="Z199" s="39">
        <f>'13c-beta'!N201/'13c-beta'!E201</f>
        <v>0.98443631274879684</v>
      </c>
      <c r="AA199" s="39"/>
      <c r="AB199" s="39">
        <f>'13c-beta'!O201/'13c-beta'!Q201</f>
        <v>0.9998364110509147</v>
      </c>
      <c r="AC199" s="39">
        <f>'13c-beta'!Q201/'13c-beta'!L201</f>
        <v>0.99931724204250405</v>
      </c>
      <c r="AD199" s="39">
        <f t="shared" si="77"/>
        <v>1.0047148847365268</v>
      </c>
      <c r="AE199" s="39">
        <f t="shared" si="78"/>
        <v>0.99742697722826668</v>
      </c>
      <c r="AF199" s="39">
        <f t="shared" si="79"/>
        <v>1.0012816929911632</v>
      </c>
      <c r="AG199" s="39">
        <f>'13c-beta'!R201/'13c-beta'!S201</f>
        <v>1.0056920887658167</v>
      </c>
      <c r="AH199" s="39">
        <f>'13c-beta'!S201/'13c-beta'!E201</f>
        <v>0.98340566760275727</v>
      </c>
      <c r="AI199" s="39">
        <f>'13c-beta'!R201/'13c-beta'!E201</f>
        <v>0.98900329995555936</v>
      </c>
      <c r="AK199" s="75">
        <f t="shared" si="80"/>
        <v>5.8859115570039329</v>
      </c>
      <c r="AL199" s="75">
        <f t="shared" si="81"/>
        <v>-2.5763386839916977</v>
      </c>
      <c r="AM199" s="75">
        <f t="shared" si="82"/>
        <v>3.309572873012248</v>
      </c>
      <c r="AN199" s="75">
        <f t="shared" si="83"/>
        <v>-15.686072940797761</v>
      </c>
      <c r="AO199" s="44"/>
      <c r="AP199" s="75">
        <f t="shared" si="84"/>
        <v>-0.16360233121689985</v>
      </c>
      <c r="AQ199" s="75">
        <f t="shared" si="95"/>
        <v>-0.68299114285569285</v>
      </c>
      <c r="AR199" s="75">
        <f t="shared" si="96"/>
        <v>4.7038044819197697</v>
      </c>
      <c r="AS199" s="75">
        <f t="shared" si="97"/>
        <v>-2.5763386839916977</v>
      </c>
      <c r="AT199" s="75">
        <f t="shared" si="98"/>
        <v>1.2808723238555881</v>
      </c>
      <c r="AU199" s="75">
        <f t="shared" si="99"/>
        <v>5.6759500416297923</v>
      </c>
      <c r="AV199" s="75">
        <f t="shared" si="100"/>
        <v>-16.733560747815069</v>
      </c>
      <c r="AW199" s="75">
        <f t="shared" si="101"/>
        <v>-11.057610706185347</v>
      </c>
    </row>
    <row r="200" spans="1:49" x14ac:dyDescent="0.2">
      <c r="A200" s="43">
        <f>'13c-beta'!A202</f>
        <v>394</v>
      </c>
      <c r="C200" s="39">
        <f>'13c-beta'!E202/'13c-beta'!H202</f>
        <v>1.0080371443825795</v>
      </c>
      <c r="D200" s="39">
        <f>'13c-beta'!H202/'13c-beta'!I202</f>
        <v>1.0026862447063771</v>
      </c>
      <c r="E200" s="39">
        <f>'13c-beta'!I202/'13c-beta'!J202</f>
        <v>0.99899724959889979</v>
      </c>
      <c r="F200" s="39">
        <f>'13c-beta'!J202/'13c-beta'!K202</f>
        <v>1.0054636413393123</v>
      </c>
      <c r="G200" s="39">
        <f>'13c-beta'!K202/'13c-beta'!L202</f>
        <v>1.0016639415215929</v>
      </c>
      <c r="H200" s="39">
        <f>'13c-beta'!L202/'13c-beta'!M202</f>
        <v>1.0046866695656376</v>
      </c>
      <c r="I200" s="39">
        <f>'13c-beta'!M202/'13c-beta'!F202</f>
        <v>0.99743616928993462</v>
      </c>
      <c r="J200" s="39">
        <f>'13c-beta'!E202/'13c-beta'!F202</f>
        <v>1.0190841534057504</v>
      </c>
      <c r="L200" s="75">
        <f t="shared" si="85"/>
        <v>8.0050185561399427</v>
      </c>
      <c r="M200" s="75">
        <f t="shared" si="86"/>
        <v>2.6826431993103323</v>
      </c>
      <c r="N200" s="75">
        <f t="shared" si="87"/>
        <v>-1.0032534916279292</v>
      </c>
      <c r="O200" s="75">
        <f t="shared" si="88"/>
        <v>5.4487697949017111</v>
      </c>
      <c r="P200" s="75">
        <f t="shared" si="89"/>
        <v>1.6625587046377621</v>
      </c>
      <c r="Q200" s="75">
        <f t="shared" si="90"/>
        <v>4.6757213236971733</v>
      </c>
      <c r="R200" s="75">
        <f t="shared" si="91"/>
        <v>-2.5671229523922157</v>
      </c>
      <c r="S200" s="75">
        <f t="shared" si="92"/>
        <v>18.90433513466677</v>
      </c>
      <c r="U200" s="44">
        <f>'13c-beta'!Y202</f>
        <v>19.638798267196997</v>
      </c>
      <c r="W200" s="39">
        <f>'13c-beta'!N202/'13c-beta'!M202</f>
        <v>1.005875247620428</v>
      </c>
      <c r="X200" s="39">
        <f t="shared" si="93"/>
        <v>0.99743616928993462</v>
      </c>
      <c r="Y200" s="39">
        <f t="shared" si="94"/>
        <v>1.0032963537700841</v>
      </c>
      <c r="Z200" s="39">
        <f>'13c-beta'!N202/'13c-beta'!E202</f>
        <v>0.98450785483916725</v>
      </c>
      <c r="AA200" s="39"/>
      <c r="AB200" s="39">
        <f>'13c-beta'!O202/'13c-beta'!Q202</f>
        <v>0.99983638113570739</v>
      </c>
      <c r="AC200" s="39">
        <f>'13c-beta'!Q202/'13c-beta'!L202</f>
        <v>0.99932672886409524</v>
      </c>
      <c r="AD200" s="39">
        <f t="shared" si="77"/>
        <v>1.0046866695656376</v>
      </c>
      <c r="AE200" s="39">
        <f t="shared" si="78"/>
        <v>0.99743616928993462</v>
      </c>
      <c r="AF200" s="39">
        <f t="shared" si="79"/>
        <v>1.0012722768937166</v>
      </c>
      <c r="AG200" s="39">
        <f>'13c-beta'!R202/'13c-beta'!S202</f>
        <v>1.005654824873536</v>
      </c>
      <c r="AH200" s="39">
        <f>'13c-beta'!S202/'13c-beta'!E202</f>
        <v>0.98345802082643685</v>
      </c>
      <c r="AI200" s="39">
        <f>'13c-beta'!R202/'13c-beta'!E202</f>
        <v>0.9890193037046846</v>
      </c>
      <c r="AK200" s="75">
        <f t="shared" si="80"/>
        <v>5.8580556582844121</v>
      </c>
      <c r="AL200" s="75">
        <f t="shared" si="81"/>
        <v>-2.5671229523922157</v>
      </c>
      <c r="AM200" s="75">
        <f t="shared" si="82"/>
        <v>3.29093270589214</v>
      </c>
      <c r="AN200" s="75">
        <f t="shared" si="83"/>
        <v>-15.613402428774517</v>
      </c>
      <c r="AO200" s="44"/>
      <c r="AP200" s="75">
        <f t="shared" si="84"/>
        <v>-0.16363225131925682</v>
      </c>
      <c r="AQ200" s="75">
        <f t="shared" si="95"/>
        <v>-0.67349788469730765</v>
      </c>
      <c r="AR200" s="75">
        <f t="shared" si="96"/>
        <v>4.6757213236971733</v>
      </c>
      <c r="AS200" s="75">
        <f t="shared" si="97"/>
        <v>-2.5671229523922157</v>
      </c>
      <c r="AT200" s="75">
        <f t="shared" si="98"/>
        <v>1.2714682352883704</v>
      </c>
      <c r="AU200" s="75">
        <f t="shared" si="99"/>
        <v>5.6388963717408949</v>
      </c>
      <c r="AV200" s="75">
        <f t="shared" si="100"/>
        <v>-16.680325514484025</v>
      </c>
      <c r="AW200" s="75">
        <f t="shared" si="101"/>
        <v>-11.041429142743166</v>
      </c>
    </row>
    <row r="201" spans="1:49" x14ac:dyDescent="0.2">
      <c r="A201" s="43">
        <f>'13c-beta'!A203</f>
        <v>396</v>
      </c>
      <c r="C201" s="39">
        <f>'13c-beta'!E203/'13c-beta'!H203</f>
        <v>1.0080105281226754</v>
      </c>
      <c r="D201" s="39">
        <f>'13c-beta'!H203/'13c-beta'!I203</f>
        <v>1.0026677375864146</v>
      </c>
      <c r="E201" s="39">
        <f>'13c-beta'!I203/'13c-beta'!J203</f>
        <v>0.99900656241940267</v>
      </c>
      <c r="F201" s="39">
        <f>'13c-beta'!J203/'13c-beta'!K203</f>
        <v>1.0054359831350064</v>
      </c>
      <c r="G201" s="39">
        <f>'13c-beta'!K203/'13c-beta'!L203</f>
        <v>1.0016450216450214</v>
      </c>
      <c r="H201" s="39">
        <f>'13c-beta'!L203/'13c-beta'!M203</f>
        <v>1.00465844512313</v>
      </c>
      <c r="I201" s="39">
        <f>'13c-beta'!M203/'13c-beta'!F203</f>
        <v>0.99743574912757638</v>
      </c>
      <c r="J201" s="39">
        <f>'13c-beta'!E203/'13c-beta'!F203</f>
        <v>1.0189716004395859</v>
      </c>
      <c r="L201" s="75">
        <f t="shared" si="85"/>
        <v>7.9786141607790446</v>
      </c>
      <c r="M201" s="75">
        <f t="shared" si="86"/>
        <v>2.6641854904704134</v>
      </c>
      <c r="N201" s="75">
        <f t="shared" si="87"/>
        <v>-0.99393136676818616</v>
      </c>
      <c r="O201" s="75">
        <f t="shared" si="88"/>
        <v>5.4212615056056492</v>
      </c>
      <c r="P201" s="75">
        <f t="shared" si="89"/>
        <v>1.6436700789491028</v>
      </c>
      <c r="Q201" s="75">
        <f t="shared" si="90"/>
        <v>4.6476281481613864</v>
      </c>
      <c r="R201" s="75">
        <f t="shared" si="91"/>
        <v>-2.5675441948332565</v>
      </c>
      <c r="S201" s="75">
        <f t="shared" si="92"/>
        <v>18.793883822364258</v>
      </c>
      <c r="U201" s="44">
        <f>'13c-beta'!Y203</f>
        <v>19.540049407942583</v>
      </c>
      <c r="W201" s="39">
        <f>'13c-beta'!N203/'13c-beta'!M203</f>
        <v>1.0058375536397728</v>
      </c>
      <c r="X201" s="39">
        <f t="shared" si="93"/>
        <v>0.99743574912757638</v>
      </c>
      <c r="Y201" s="39">
        <f t="shared" si="94"/>
        <v>1.0032583338153356</v>
      </c>
      <c r="Z201" s="39">
        <f>'13c-beta'!N203/'13c-beta'!E203</f>
        <v>0.98457928894439084</v>
      </c>
      <c r="AA201" s="39"/>
      <c r="AB201" s="39">
        <f>'13c-beta'!O203/'13c-beta'!Q203</f>
        <v>0.99983634963419332</v>
      </c>
      <c r="AC201" s="39">
        <f>'13c-beta'!Q203/'13c-beta'!L203</f>
        <v>0.99932659932659917</v>
      </c>
      <c r="AD201" s="39">
        <f t="shared" si="77"/>
        <v>1.00465844512313</v>
      </c>
      <c r="AE201" s="39">
        <f t="shared" si="78"/>
        <v>0.99743574912757638</v>
      </c>
      <c r="AF201" s="39">
        <f t="shared" si="79"/>
        <v>1.001243565272717</v>
      </c>
      <c r="AG201" s="39">
        <f>'13c-beta'!R203/'13c-beta'!S203</f>
        <v>1.0056271642939592</v>
      </c>
      <c r="AH201" s="39">
        <f>'13c-beta'!S203/'13c-beta'!E203</f>
        <v>0.98351970634425079</v>
      </c>
      <c r="AI201" s="39">
        <f>'13c-beta'!R203/'13c-beta'!E203</f>
        <v>0.98905413331819636</v>
      </c>
      <c r="AK201" s="75">
        <f t="shared" si="80"/>
        <v>5.8205811433973684</v>
      </c>
      <c r="AL201" s="75">
        <f t="shared" si="81"/>
        <v>-2.5675441948332565</v>
      </c>
      <c r="AM201" s="75">
        <f t="shared" si="82"/>
        <v>3.2530369485641364</v>
      </c>
      <c r="AN201" s="75">
        <f t="shared" si="83"/>
        <v>-15.54084687380028</v>
      </c>
      <c r="AO201" s="44"/>
      <c r="AP201" s="75">
        <f t="shared" si="84"/>
        <v>-0.16366375798890251</v>
      </c>
      <c r="AQ201" s="75">
        <f t="shared" si="95"/>
        <v>-0.67362750947438721</v>
      </c>
      <c r="AR201" s="75">
        <f t="shared" si="96"/>
        <v>4.6476281481613864</v>
      </c>
      <c r="AS201" s="75">
        <f t="shared" si="97"/>
        <v>-2.5675441948332565</v>
      </c>
      <c r="AT201" s="75">
        <f t="shared" si="98"/>
        <v>1.2427926858649958</v>
      </c>
      <c r="AU201" s="75">
        <f t="shared" si="99"/>
        <v>5.6113909500968537</v>
      </c>
      <c r="AV201" s="75">
        <f t="shared" si="100"/>
        <v>-16.617604399768723</v>
      </c>
      <c r="AW201" s="75">
        <f t="shared" si="101"/>
        <v>-11.006213449671856</v>
      </c>
    </row>
    <row r="202" spans="1:49" x14ac:dyDescent="0.2">
      <c r="A202" s="43">
        <f>'13c-beta'!A204</f>
        <v>398</v>
      </c>
      <c r="C202" s="39">
        <f>'13c-beta'!E204/'13c-beta'!H204</f>
        <v>1.0079838225054132</v>
      </c>
      <c r="D202" s="39">
        <f>'13c-beta'!H204/'13c-beta'!I204</f>
        <v>1.0026587859486031</v>
      </c>
      <c r="E202" s="39">
        <f>'13c-beta'!I204/'13c-beta'!J204</f>
        <v>0.99901587968890326</v>
      </c>
      <c r="F202" s="39">
        <f>'13c-beta'!J204/'13c-beta'!K204</f>
        <v>1.0054083132402809</v>
      </c>
      <c r="G202" s="39">
        <f>'13c-beta'!K204/'13c-beta'!L204</f>
        <v>1.0016260944866739</v>
      </c>
      <c r="H202" s="39">
        <f>'13c-beta'!L204/'13c-beta'!M204</f>
        <v>1.004630211404433</v>
      </c>
      <c r="I202" s="39">
        <f>'13c-beta'!M204/'13c-beta'!F204</f>
        <v>0.99743532882748254</v>
      </c>
      <c r="J202" s="39">
        <f>'13c-beta'!E204/'13c-beta'!F204</f>
        <v>1.0188686521978076</v>
      </c>
      <c r="L202" s="75">
        <f t="shared" si="85"/>
        <v>7.952120418616027</v>
      </c>
      <c r="M202" s="75">
        <f t="shared" si="86"/>
        <v>2.655257629888657</v>
      </c>
      <c r="N202" s="75">
        <f t="shared" si="87"/>
        <v>-0.98460487542924668</v>
      </c>
      <c r="O202" s="75">
        <f t="shared" si="88"/>
        <v>5.3937408320486844</v>
      </c>
      <c r="P202" s="75">
        <f t="shared" si="89"/>
        <v>1.6247738265191121</v>
      </c>
      <c r="Q202" s="75">
        <f t="shared" si="90"/>
        <v>4.6195249499403497</v>
      </c>
      <c r="R202" s="75">
        <f t="shared" si="91"/>
        <v>-2.5679655755414981</v>
      </c>
      <c r="S202" s="75">
        <f t="shared" si="92"/>
        <v>18.692847206042053</v>
      </c>
      <c r="U202" s="44">
        <f>'13c-beta'!Y204</f>
        <v>19.44204428305888</v>
      </c>
      <c r="W202" s="39">
        <f>'13c-beta'!N204/'13c-beta'!M204</f>
        <v>1.0058095136828062</v>
      </c>
      <c r="X202" s="39">
        <f t="shared" si="93"/>
        <v>0.99743532882748254</v>
      </c>
      <c r="Y202" s="39">
        <f t="shared" si="94"/>
        <v>1.00322994301802</v>
      </c>
      <c r="Z202" s="39">
        <f>'13c-beta'!N204/'13c-beta'!E204</f>
        <v>0.98465090750799622</v>
      </c>
      <c r="AA202" s="39"/>
      <c r="AB202" s="39">
        <f>'13c-beta'!O204/'13c-beta'!Q204</f>
        <v>0.99983631969651743</v>
      </c>
      <c r="AC202" s="39">
        <f>'13c-beta'!Q204/'13c-beta'!L204</f>
        <v>0.99933609160011561</v>
      </c>
      <c r="AD202" s="39">
        <f t="shared" si="77"/>
        <v>1.004630211404433</v>
      </c>
      <c r="AE202" s="39">
        <f t="shared" si="78"/>
        <v>0.99743532882748254</v>
      </c>
      <c r="AF202" s="39">
        <f t="shared" si="79"/>
        <v>1.001224485860563</v>
      </c>
      <c r="AG202" s="39">
        <f>'13c-beta'!R204/'13c-beta'!S204</f>
        <v>1.005599492004849</v>
      </c>
      <c r="AH202" s="39">
        <f>'13c-beta'!S204/'13c-beta'!E204</f>
        <v>0.98357211802335476</v>
      </c>
      <c r="AI202" s="39">
        <f>'13c-beta'!R204/'13c-beta'!E204</f>
        <v>0.98907962223441892</v>
      </c>
      <c r="AK202" s="75">
        <f t="shared" si="80"/>
        <v>5.7927035326336904</v>
      </c>
      <c r="AL202" s="75">
        <f t="shared" si="81"/>
        <v>-2.5679655755414981</v>
      </c>
      <c r="AM202" s="75">
        <f t="shared" si="82"/>
        <v>3.2247379570920933</v>
      </c>
      <c r="AN202" s="75">
        <f t="shared" si="83"/>
        <v>-15.468109248949739</v>
      </c>
      <c r="AO202" s="44"/>
      <c r="AP202" s="75">
        <f t="shared" si="84"/>
        <v>-0.16369370056535817</v>
      </c>
      <c r="AQ202" s="75">
        <f t="shared" si="95"/>
        <v>-0.66412888465930986</v>
      </c>
      <c r="AR202" s="75">
        <f t="shared" si="96"/>
        <v>4.6195249499403497</v>
      </c>
      <c r="AS202" s="75">
        <f t="shared" si="97"/>
        <v>-2.5679655755414981</v>
      </c>
      <c r="AT202" s="75">
        <f t="shared" si="98"/>
        <v>1.2237367891741751</v>
      </c>
      <c r="AU202" s="75">
        <f t="shared" si="99"/>
        <v>5.5838731275528444</v>
      </c>
      <c r="AV202" s="75">
        <f t="shared" si="100"/>
        <v>-16.564315907114626</v>
      </c>
      <c r="AW202" s="75">
        <f t="shared" si="101"/>
        <v>-10.980442779561784</v>
      </c>
    </row>
    <row r="203" spans="1:49" x14ac:dyDescent="0.2">
      <c r="A203" s="43">
        <f>'13c-beta'!A205</f>
        <v>400</v>
      </c>
      <c r="C203" s="39">
        <f>'13c-beta'!E205/'13c-beta'!H205</f>
        <v>1.0079666450406444</v>
      </c>
      <c r="D203" s="39">
        <f>'13c-beta'!H205/'13c-beta'!I205</f>
        <v>1.0026594218149119</v>
      </c>
      <c r="E203" s="39">
        <f>'13c-beta'!I205/'13c-beta'!J205</f>
        <v>0.99900609721133804</v>
      </c>
      <c r="F203" s="39">
        <f>'13c-beta'!J205/'13c-beta'!K205</f>
        <v>1.0053902399185219</v>
      </c>
      <c r="G203" s="39">
        <f>'13c-beta'!K205/'13c-beta'!L205</f>
        <v>1.0016071600423444</v>
      </c>
      <c r="H203" s="39">
        <f>'13c-beta'!L205/'13c-beta'!M205</f>
        <v>1.0045922560061873</v>
      </c>
      <c r="I203" s="39">
        <f>'13c-beta'!M205/'13c-beta'!F205</f>
        <v>0.99744455159112844</v>
      </c>
      <c r="J203" s="39">
        <f>'13c-beta'!E205/'13c-beta'!F205</f>
        <v>1.0187753134040503</v>
      </c>
      <c r="L203" s="75">
        <f t="shared" si="85"/>
        <v>7.9350788642269068</v>
      </c>
      <c r="M203" s="75">
        <f t="shared" si="86"/>
        <v>2.6558918098469864</v>
      </c>
      <c r="N203" s="75">
        <f t="shared" si="87"/>
        <v>-0.99439703755598996</v>
      </c>
      <c r="O203" s="75">
        <f t="shared" si="88"/>
        <v>5.3757645691047351</v>
      </c>
      <c r="P203" s="75">
        <f t="shared" si="89"/>
        <v>1.6058699427229546</v>
      </c>
      <c r="Q203" s="75">
        <f t="shared" si="90"/>
        <v>4.5817437695426184</v>
      </c>
      <c r="R203" s="75">
        <f t="shared" si="91"/>
        <v>-2.5587191404688956</v>
      </c>
      <c r="S203" s="75">
        <f t="shared" si="92"/>
        <v>18.601232777419231</v>
      </c>
      <c r="U203" s="44">
        <f>'13c-beta'!Y205</f>
        <v>19.344775482657074</v>
      </c>
      <c r="W203" s="39">
        <f>'13c-beta'!N205/'13c-beta'!M205</f>
        <v>1.0057717407067239</v>
      </c>
      <c r="X203" s="39">
        <f t="shared" si="93"/>
        <v>0.99744455159112844</v>
      </c>
      <c r="Y203" s="39">
        <f t="shared" si="94"/>
        <v>1.0032015429122469</v>
      </c>
      <c r="Z203" s="39">
        <f>'13c-beta'!N205/'13c-beta'!E205</f>
        <v>0.98471324315882125</v>
      </c>
      <c r="AA203" s="39"/>
      <c r="AB203" s="39">
        <f>'13c-beta'!O205/'13c-beta'!Q205</f>
        <v>0.99983628974788619</v>
      </c>
      <c r="AC203" s="39">
        <f>'13c-beta'!Q205/'13c-beta'!L205</f>
        <v>0.99934558752766811</v>
      </c>
      <c r="AD203" s="39">
        <f t="shared" si="77"/>
        <v>1.0045922560061873</v>
      </c>
      <c r="AE203" s="39">
        <f t="shared" si="78"/>
        <v>0.99744455159112844</v>
      </c>
      <c r="AF203" s="39">
        <f t="shared" si="79"/>
        <v>1.0012054001928641</v>
      </c>
      <c r="AG203" s="39">
        <f>'13c-beta'!R205/'13c-beta'!S205</f>
        <v>1.0055621313163392</v>
      </c>
      <c r="AH203" s="39">
        <f>'13c-beta'!S205/'13c-beta'!E205</f>
        <v>0.98362471248591998</v>
      </c>
      <c r="AI203" s="39">
        <f>'13c-beta'!R205/'13c-beta'!E205</f>
        <v>0.98909576230276297</v>
      </c>
      <c r="AK203" s="75">
        <f t="shared" si="80"/>
        <v>5.7551480264821668</v>
      </c>
      <c r="AL203" s="75">
        <f t="shared" si="81"/>
        <v>-2.5587191404688956</v>
      </c>
      <c r="AM203" s="75">
        <f t="shared" si="82"/>
        <v>3.1964288860132712</v>
      </c>
      <c r="AN203" s="75">
        <f t="shared" si="83"/>
        <v>-15.404803891406045</v>
      </c>
      <c r="AO203" s="44"/>
      <c r="AP203" s="75">
        <f t="shared" si="84"/>
        <v>-0.16372365409985196</v>
      </c>
      <c r="AQ203" s="75">
        <f t="shared" si="95"/>
        <v>-0.65462669363835579</v>
      </c>
      <c r="AR203" s="75">
        <f t="shared" si="96"/>
        <v>4.5817437695426184</v>
      </c>
      <c r="AS203" s="75">
        <f t="shared" si="97"/>
        <v>-2.5587191404688956</v>
      </c>
      <c r="AT203" s="75">
        <f t="shared" si="98"/>
        <v>1.2046742813356413</v>
      </c>
      <c r="AU203" s="75">
        <f t="shared" si="99"/>
        <v>5.5467197848469594</v>
      </c>
      <c r="AV203" s="75">
        <f t="shared" si="100"/>
        <v>-16.510844427533055</v>
      </c>
      <c r="AW203" s="75">
        <f t="shared" si="101"/>
        <v>-10.964124642686185</v>
      </c>
    </row>
    <row r="204" spans="1:49" x14ac:dyDescent="0.2">
      <c r="A204" s="43">
        <f>'13c-beta'!A206</f>
        <v>402</v>
      </c>
      <c r="C204" s="39">
        <f>'13c-beta'!E206/'13c-beta'!H206</f>
        <v>1.0079399162109803</v>
      </c>
      <c r="D204" s="39">
        <f>'13c-beta'!H206/'13c-beta'!I206</f>
        <v>1.0026504640704241</v>
      </c>
      <c r="E204" s="39">
        <f>'13c-beta'!I206/'13c-beta'!J206</f>
        <v>0.99901541873380928</v>
      </c>
      <c r="F204" s="39">
        <f>'13c-beta'!J206/'13c-beta'!K206</f>
        <v>1.00535288690705</v>
      </c>
      <c r="G204" s="39">
        <f>'13c-beta'!K206/'13c-beta'!L206</f>
        <v>1.0015882030204732</v>
      </c>
      <c r="H204" s="39">
        <f>'13c-beta'!L206/'13c-beta'!M206</f>
        <v>1.004573671894641</v>
      </c>
      <c r="I204" s="39">
        <f>'13c-beta'!M206/'13c-beta'!F206</f>
        <v>0.99744413259647213</v>
      </c>
      <c r="J204" s="39">
        <f>'13c-beta'!E206/'13c-beta'!F206</f>
        <v>1.0186722992197372</v>
      </c>
      <c r="L204" s="75">
        <f t="shared" si="85"/>
        <v>7.9085609390617577</v>
      </c>
      <c r="M204" s="75">
        <f t="shared" si="86"/>
        <v>2.6469577846862515</v>
      </c>
      <c r="N204" s="75">
        <f t="shared" si="87"/>
        <v>-0.98506628471182178</v>
      </c>
      <c r="O204" s="75">
        <f t="shared" si="88"/>
        <v>5.3386111296843914</v>
      </c>
      <c r="P204" s="75">
        <f t="shared" si="89"/>
        <v>1.5869431598227197</v>
      </c>
      <c r="Q204" s="75">
        <f t="shared" si="90"/>
        <v>4.5632444397572858</v>
      </c>
      <c r="R204" s="75">
        <f t="shared" si="91"/>
        <v>-2.5591392086758336</v>
      </c>
      <c r="S204" s="75">
        <f t="shared" si="92"/>
        <v>18.500111959624913</v>
      </c>
      <c r="U204" s="44">
        <f>'13c-beta'!Y206</f>
        <v>19.248235688706146</v>
      </c>
      <c r="W204" s="39">
        <f>'13c-beta'!N206/'13c-beta'!M206</f>
        <v>1.0057436809839677</v>
      </c>
      <c r="X204" s="39">
        <f t="shared" si="93"/>
        <v>0.99744413259647213</v>
      </c>
      <c r="Y204" s="39">
        <f t="shared" si="94"/>
        <v>1.0031731334934366</v>
      </c>
      <c r="Z204" s="39">
        <f>'13c-beta'!N206/'13c-beta'!E206</f>
        <v>0.98478493452882532</v>
      </c>
      <c r="AA204" s="39"/>
      <c r="AB204" s="39">
        <f>'13c-beta'!O206/'13c-beta'!Q206</f>
        <v>0.99983625978829349</v>
      </c>
      <c r="AC204" s="39">
        <f>'13c-beta'!Q206/'13c-beta'!L206</f>
        <v>0.99934546784610789</v>
      </c>
      <c r="AD204" s="39">
        <f t="shared" si="77"/>
        <v>1.004573671894641</v>
      </c>
      <c r="AE204" s="39">
        <f t="shared" si="78"/>
        <v>0.99744413259647213</v>
      </c>
      <c r="AF204" s="39">
        <f t="shared" si="79"/>
        <v>1.0011863082665431</v>
      </c>
      <c r="AG204" s="39">
        <f>'13c-beta'!R206/'13c-beta'!S206</f>
        <v>1.0055343805343804</v>
      </c>
      <c r="AH204" s="39">
        <f>'13c-beta'!S206/'13c-beta'!E206</f>
        <v>0.98368664728884025</v>
      </c>
      <c r="AI204" s="39">
        <f>'13c-beta'!R206/'13c-beta'!E206</f>
        <v>0.98913074352152552</v>
      </c>
      <c r="AK204" s="75">
        <f t="shared" si="80"/>
        <v>5.7272489386049799</v>
      </c>
      <c r="AL204" s="75">
        <f t="shared" si="81"/>
        <v>-2.5591392086758336</v>
      </c>
      <c r="AM204" s="75">
        <f t="shared" si="82"/>
        <v>3.168109729929105</v>
      </c>
      <c r="AN204" s="75">
        <f t="shared" si="83"/>
        <v>-15.332002229695545</v>
      </c>
      <c r="AO204" s="44"/>
      <c r="AP204" s="75">
        <f t="shared" si="84"/>
        <v>-0.16375361859849202</v>
      </c>
      <c r="AQ204" s="75">
        <f t="shared" si="95"/>
        <v>-0.65474645357813832</v>
      </c>
      <c r="AR204" s="75">
        <f t="shared" si="96"/>
        <v>4.5632444397572858</v>
      </c>
      <c r="AS204" s="75">
        <f t="shared" si="97"/>
        <v>-2.5591392086758336</v>
      </c>
      <c r="AT204" s="75">
        <f t="shared" si="98"/>
        <v>1.1856051589047876</v>
      </c>
      <c r="AU204" s="75">
        <f t="shared" si="99"/>
        <v>5.5191221217839885</v>
      </c>
      <c r="AV204" s="75">
        <f t="shared" si="100"/>
        <v>-16.447880522370809</v>
      </c>
      <c r="AW204" s="75">
        <f t="shared" si="101"/>
        <v>-10.928758400586803</v>
      </c>
    </row>
    <row r="205" spans="1:49" x14ac:dyDescent="0.2">
      <c r="A205" s="43">
        <f>'13c-beta'!A207</f>
        <v>404</v>
      </c>
      <c r="C205" s="39">
        <f>'13c-beta'!E207/'13c-beta'!H207</f>
        <v>1.0079131746243866</v>
      </c>
      <c r="D205" s="39">
        <f>'13c-beta'!H207/'13c-beta'!I207</f>
        <v>1.002631906361557</v>
      </c>
      <c r="E205" s="39">
        <f>'13c-beta'!I207/'13c-beta'!J207</f>
        <v>0.99902475403723145</v>
      </c>
      <c r="F205" s="39">
        <f>'13c-beta'!J207/'13c-beta'!K207</f>
        <v>1.0053251309655402</v>
      </c>
      <c r="G205" s="39">
        <f>'13c-beta'!K207/'13c-beta'!L207</f>
        <v>1.0015692390634627</v>
      </c>
      <c r="H205" s="39">
        <f>'13c-beta'!L207/'13c-beta'!M207</f>
        <v>1.0045550816723243</v>
      </c>
      <c r="I205" s="39">
        <f>'13c-beta'!M207/'13c-beta'!F207</f>
        <v>0.99744371346439542</v>
      </c>
      <c r="J205" s="39">
        <f>'13c-beta'!E207/'13c-beta'!F207</f>
        <v>1.0185692512492042</v>
      </c>
      <c r="L205" s="75">
        <f t="shared" si="85"/>
        <v>7.8820296539032189</v>
      </c>
      <c r="M205" s="75">
        <f t="shared" si="86"/>
        <v>2.6284489610499135</v>
      </c>
      <c r="N205" s="75">
        <f t="shared" si="87"/>
        <v>-0.97572182452582223</v>
      </c>
      <c r="O205" s="75">
        <f t="shared" si="88"/>
        <v>5.3110025904106966</v>
      </c>
      <c r="P205" s="75">
        <f t="shared" si="89"/>
        <v>1.5680090944191065</v>
      </c>
      <c r="Q205" s="75">
        <f t="shared" si="90"/>
        <v>4.5447386846789453</v>
      </c>
      <c r="R205" s="75">
        <f t="shared" si="91"/>
        <v>-2.5595594148318237</v>
      </c>
      <c r="S205" s="75">
        <f t="shared" si="92"/>
        <v>18.398947745104319</v>
      </c>
      <c r="U205" s="44">
        <f>'13c-beta'!Y207</f>
        <v>19.152417673664917</v>
      </c>
      <c r="W205" s="39">
        <f>'13c-beta'!N207/'13c-beta'!M207</f>
        <v>1.0057252831210528</v>
      </c>
      <c r="X205" s="39">
        <f t="shared" si="93"/>
        <v>0.99744371346439542</v>
      </c>
      <c r="Y205" s="39">
        <f t="shared" si="94"/>
        <v>1.0031543611212934</v>
      </c>
      <c r="Z205" s="39">
        <f>'13c-beta'!N207/'13c-beta'!E207</f>
        <v>0.98486613442433557</v>
      </c>
      <c r="AA205" s="39"/>
      <c r="AB205" s="39">
        <f>'13c-beta'!O207/'13c-beta'!Q207</f>
        <v>0.99984586335786663</v>
      </c>
      <c r="AC205" s="39">
        <f>'13c-beta'!Q207/'13c-beta'!L207</f>
        <v>0.99934534812076403</v>
      </c>
      <c r="AD205" s="39">
        <f t="shared" si="77"/>
        <v>1.0045550816723243</v>
      </c>
      <c r="AE205" s="39">
        <f t="shared" si="78"/>
        <v>0.99744371346439542</v>
      </c>
      <c r="AF205" s="39">
        <f t="shared" si="79"/>
        <v>1.001176856442807</v>
      </c>
      <c r="AG205" s="39">
        <f>'13c-beta'!R207/'13c-beta'!S207</f>
        <v>1.005506671544371</v>
      </c>
      <c r="AH205" s="39">
        <f>'13c-beta'!S207/'13c-beta'!E207</f>
        <v>0.98373914443465837</v>
      </c>
      <c r="AI205" s="39">
        <f>'13c-beta'!R207/'13c-beta'!E207</f>
        <v>0.98915627278840057</v>
      </c>
      <c r="AK205" s="75">
        <f t="shared" si="80"/>
        <v>5.7089559763532769</v>
      </c>
      <c r="AL205" s="75">
        <f t="shared" si="81"/>
        <v>-2.5595594148318237</v>
      </c>
      <c r="AM205" s="75">
        <f t="shared" si="82"/>
        <v>3.1493965615215136</v>
      </c>
      <c r="AN205" s="75">
        <f t="shared" si="83"/>
        <v>-15.24955118358268</v>
      </c>
      <c r="AO205" s="44"/>
      <c r="AP205" s="75">
        <f t="shared" si="84"/>
        <v>-0.15414852240640342</v>
      </c>
      <c r="AQ205" s="75">
        <f t="shared" si="95"/>
        <v>-0.65486625734458859</v>
      </c>
      <c r="AR205" s="75">
        <f t="shared" si="96"/>
        <v>4.5447386846789453</v>
      </c>
      <c r="AS205" s="75">
        <f t="shared" si="97"/>
        <v>-2.5595594148318237</v>
      </c>
      <c r="AT205" s="75">
        <f t="shared" si="98"/>
        <v>1.1761644900962691</v>
      </c>
      <c r="AU205" s="75">
        <f t="shared" si="99"/>
        <v>5.4915652601451086</v>
      </c>
      <c r="AV205" s="75">
        <f t="shared" si="100"/>
        <v>-16.394514193585831</v>
      </c>
      <c r="AW205" s="75">
        <f t="shared" si="101"/>
        <v>-10.902948933440744</v>
      </c>
    </row>
    <row r="206" spans="1:49" x14ac:dyDescent="0.2">
      <c r="A206" s="43">
        <f>'13c-beta'!A208</f>
        <v>406</v>
      </c>
      <c r="C206" s="39">
        <f>'13c-beta'!E208/'13c-beta'!H208</f>
        <v>1.0078959679960282</v>
      </c>
      <c r="D206" s="39">
        <f>'13c-beta'!H208/'13c-beta'!I208</f>
        <v>1.002622938265223</v>
      </c>
      <c r="E206" s="39">
        <f>'13c-beta'!I208/'13c-beta'!J208</f>
        <v>0.99902453019652848</v>
      </c>
      <c r="F206" s="39">
        <f>'13c-beta'!J208/'13c-beta'!K208</f>
        <v>1.0052973638164093</v>
      </c>
      <c r="G206" s="39">
        <f>'13c-beta'!K208/'13c-beta'!L208</f>
        <v>1.0015502681675061</v>
      </c>
      <c r="H206" s="39">
        <f>'13c-beta'!L208/'13c-beta'!M208</f>
        <v>1.0045267688736277</v>
      </c>
      <c r="I206" s="39">
        <f>'13c-beta'!M208/'13c-beta'!F208</f>
        <v>0.99745294214126523</v>
      </c>
      <c r="J206" s="39">
        <f>'13c-beta'!E208/'13c-beta'!F208</f>
        <v>1.0184758174222617</v>
      </c>
      <c r="L206" s="75">
        <f t="shared" si="85"/>
        <v>7.8649579698881249</v>
      </c>
      <c r="M206" s="75">
        <f t="shared" si="86"/>
        <v>2.6195043659446231</v>
      </c>
      <c r="N206" s="75">
        <f t="shared" si="87"/>
        <v>-0.97594588376674218</v>
      </c>
      <c r="O206" s="75">
        <f t="shared" si="88"/>
        <v>5.2833821403215184</v>
      </c>
      <c r="P206" s="75">
        <f t="shared" si="89"/>
        <v>1.5490677423043886</v>
      </c>
      <c r="Q206" s="75">
        <f t="shared" si="90"/>
        <v>4.5165538711126683</v>
      </c>
      <c r="R206" s="75">
        <f t="shared" si="91"/>
        <v>-2.5503071291618435</v>
      </c>
      <c r="S206" s="75">
        <f t="shared" si="92"/>
        <v>18.307213076642668</v>
      </c>
      <c r="U206" s="44">
        <f>'13c-beta'!Y208</f>
        <v>19.057314299138127</v>
      </c>
      <c r="W206" s="39">
        <f>'13c-beta'!N208/'13c-beta'!M208</f>
        <v>1.0056874788412247</v>
      </c>
      <c r="X206" s="39">
        <f t="shared" si="93"/>
        <v>0.99745294214126523</v>
      </c>
      <c r="Y206" s="39">
        <f t="shared" si="94"/>
        <v>1.0031259346448109</v>
      </c>
      <c r="Z206" s="39">
        <f>'13c-beta'!N208/'13c-beta'!E208</f>
        <v>0.98492857413512191</v>
      </c>
      <c r="AA206" s="39"/>
      <c r="AB206" s="39">
        <f>'13c-beta'!O208/'13c-beta'!Q208</f>
        <v>0.99983620141444896</v>
      </c>
      <c r="AC206" s="39">
        <f>'13c-beta'!Q208/'13c-beta'!L208</f>
        <v>0.99935485734644169</v>
      </c>
      <c r="AD206" s="39">
        <f t="shared" si="77"/>
        <v>1.0045267688736277</v>
      </c>
      <c r="AE206" s="39">
        <f t="shared" si="78"/>
        <v>0.99745294214126523</v>
      </c>
      <c r="AF206" s="39">
        <f t="shared" si="79"/>
        <v>1.0011577535721521</v>
      </c>
      <c r="AG206" s="39">
        <f>'13c-beta'!R208/'13c-beta'!S208</f>
        <v>1.0054788980578317</v>
      </c>
      <c r="AH206" s="39">
        <f>'13c-beta'!S208/'13c-beta'!E208</f>
        <v>0.98379182296995193</v>
      </c>
      <c r="AI206" s="39">
        <f>'13c-beta'!R208/'13c-beta'!E208</f>
        <v>0.98918191807813272</v>
      </c>
      <c r="AK206" s="75">
        <f t="shared" si="80"/>
        <v>5.6713661981163073</v>
      </c>
      <c r="AL206" s="75">
        <f t="shared" si="81"/>
        <v>-2.5503071291618435</v>
      </c>
      <c r="AM206" s="75">
        <f t="shared" si="82"/>
        <v>3.1210590689544166</v>
      </c>
      <c r="AN206" s="75">
        <f t="shared" si="83"/>
        <v>-15.186154007688224</v>
      </c>
      <c r="AO206" s="44"/>
      <c r="AP206" s="75">
        <f t="shared" si="84"/>
        <v>-0.16381200200444318</v>
      </c>
      <c r="AQ206" s="75">
        <f t="shared" si="95"/>
        <v>-0.64535084762809158</v>
      </c>
      <c r="AR206" s="75">
        <f t="shared" si="96"/>
        <v>4.5165538711126683</v>
      </c>
      <c r="AS206" s="75">
        <f t="shared" si="97"/>
        <v>-2.5503071291618435</v>
      </c>
      <c r="AT206" s="75">
        <f t="shared" si="98"/>
        <v>1.157083892318147</v>
      </c>
      <c r="AU206" s="75">
        <f t="shared" si="99"/>
        <v>5.4639434940212261</v>
      </c>
      <c r="AV206" s="75">
        <f t="shared" si="100"/>
        <v>-16.340966334691764</v>
      </c>
      <c r="AW206" s="75">
        <f t="shared" si="101"/>
        <v>-10.87702284067058</v>
      </c>
    </row>
    <row r="207" spans="1:49" x14ac:dyDescent="0.2">
      <c r="A207" s="43">
        <f>'13c-beta'!A209</f>
        <v>408</v>
      </c>
      <c r="C207" s="39">
        <f>'13c-beta'!E209/'13c-beta'!H209</f>
        <v>1.0078691279974787</v>
      </c>
      <c r="D207" s="39">
        <f>'13c-beta'!H209/'13c-beta'!I209</f>
        <v>1.0026139410187667</v>
      </c>
      <c r="E207" s="39">
        <f>'13c-beta'!I209/'13c-beta'!J209</f>
        <v>0.99903387187801918</v>
      </c>
      <c r="F207" s="39">
        <f>'13c-beta'!J209/'13c-beta'!K209</f>
        <v>1.005269585452867</v>
      </c>
      <c r="G207" s="39">
        <f>'13c-beta'!K209/'13c-beta'!L209</f>
        <v>1.0015312903287941</v>
      </c>
      <c r="H207" s="39">
        <f>'13c-beta'!L209/'13c-beta'!M209</f>
        <v>1.0044984473101219</v>
      </c>
      <c r="I207" s="39">
        <f>'13c-beta'!M209/'13c-beta'!F209</f>
        <v>0.99745254889851687</v>
      </c>
      <c r="J207" s="39">
        <f>'13c-beta'!E209/'13c-beta'!F209</f>
        <v>1.0183725261258478</v>
      </c>
      <c r="L207" s="75">
        <f t="shared" si="85"/>
        <v>7.8383278842651531</v>
      </c>
      <c r="M207" s="75">
        <f t="shared" si="86"/>
        <v>2.6105306167089886</v>
      </c>
      <c r="N207" s="75">
        <f t="shared" si="87"/>
        <v>-0.9665951245686506</v>
      </c>
      <c r="O207" s="75">
        <f t="shared" si="88"/>
        <v>5.255749771696193</v>
      </c>
      <c r="P207" s="75">
        <f t="shared" si="89"/>
        <v>1.5301190992677169</v>
      </c>
      <c r="Q207" s="75">
        <f t="shared" si="90"/>
        <v>4.4883595375826859</v>
      </c>
      <c r="R207" s="75">
        <f t="shared" si="91"/>
        <v>-2.550701376157634</v>
      </c>
      <c r="S207" s="75">
        <f t="shared" si="92"/>
        <v>18.205790408794499</v>
      </c>
      <c r="U207" s="44">
        <f>'13c-beta'!Y209</f>
        <v>18.962918514555987</v>
      </c>
      <c r="W207" s="39">
        <f>'13c-beta'!N209/'13c-beta'!M209</f>
        <v>1.0056593369385405</v>
      </c>
      <c r="X207" s="39">
        <f t="shared" si="93"/>
        <v>0.99745254889851687</v>
      </c>
      <c r="Y207" s="39">
        <f t="shared" si="94"/>
        <v>1.0030974689529395</v>
      </c>
      <c r="Z207" s="39">
        <f>'13c-beta'!N209/'13c-beta'!E209</f>
        <v>0.98500052114424319</v>
      </c>
      <c r="AA207" s="39"/>
      <c r="AB207" s="39">
        <f>'13c-beta'!O209/'13c-beta'!Q209</f>
        <v>0.99984580839766002</v>
      </c>
      <c r="AC207" s="39">
        <f>'13c-beta'!Q209/'13c-beta'!L209</f>
        <v>0.99935473929541385</v>
      </c>
      <c r="AD207" s="39">
        <f t="shared" si="77"/>
        <v>1.0044984473101219</v>
      </c>
      <c r="AE207" s="39">
        <f t="shared" si="78"/>
        <v>0.99745254889851687</v>
      </c>
      <c r="AF207" s="39">
        <f t="shared" si="79"/>
        <v>1.0011386334468748</v>
      </c>
      <c r="AG207" s="39">
        <f>'13c-beta'!R209/'13c-beta'!S209</f>
        <v>1.0054414299885392</v>
      </c>
      <c r="AH207" s="39">
        <f>'13c-beta'!S209/'13c-beta'!E209</f>
        <v>0.98385400380909072</v>
      </c>
      <c r="AI207" s="39">
        <f>'13c-beta'!R209/'13c-beta'!E209</f>
        <v>0.98920757648976188</v>
      </c>
      <c r="AK207" s="75">
        <f t="shared" si="80"/>
        <v>5.6433830552140094</v>
      </c>
      <c r="AL207" s="75">
        <f t="shared" si="81"/>
        <v>-2.550701376157634</v>
      </c>
      <c r="AM207" s="75">
        <f t="shared" si="82"/>
        <v>3.0926816790562732</v>
      </c>
      <c r="AN207" s="75">
        <f t="shared" si="83"/>
        <v>-15.113108729738194</v>
      </c>
      <c r="AO207" s="44"/>
      <c r="AP207" s="75">
        <f t="shared" si="84"/>
        <v>-0.15420349108720985</v>
      </c>
      <c r="AQ207" s="75">
        <f t="shared" si="95"/>
        <v>-0.64546897487182964</v>
      </c>
      <c r="AR207" s="75">
        <f t="shared" si="96"/>
        <v>4.4883595375826859</v>
      </c>
      <c r="AS207" s="75">
        <f t="shared" si="97"/>
        <v>-2.550701376157634</v>
      </c>
      <c r="AT207" s="75">
        <f t="shared" si="98"/>
        <v>1.1379856954659628</v>
      </c>
      <c r="AU207" s="75">
        <f t="shared" si="99"/>
        <v>5.426678895544331</v>
      </c>
      <c r="AV207" s="75">
        <f t="shared" si="100"/>
        <v>-16.277763050530336</v>
      </c>
      <c r="AW207" s="75">
        <f t="shared" si="101"/>
        <v>-10.851084154986038</v>
      </c>
    </row>
    <row r="208" spans="1:49" x14ac:dyDescent="0.2">
      <c r="A208" s="43">
        <f>'13c-beta'!A210</f>
        <v>410</v>
      </c>
      <c r="C208" s="39">
        <f>'13c-beta'!E210/'13c-beta'!H210</f>
        <v>1.0078422756927661</v>
      </c>
      <c r="D208" s="39">
        <f>'13c-beta'!H210/'13c-beta'!I210</f>
        <v>1.0026145418326695</v>
      </c>
      <c r="E208" s="39">
        <f>'13c-beta'!I210/'13c-beta'!J210</f>
        <v>0.99902409154404026</v>
      </c>
      <c r="F208" s="39">
        <f>'13c-beta'!J210/'13c-beta'!K210</f>
        <v>1.0052514138421882</v>
      </c>
      <c r="G208" s="39">
        <f>'13c-beta'!K210/'13c-beta'!L210</f>
        <v>1.0015123055435149</v>
      </c>
      <c r="H208" s="39">
        <f>'13c-beta'!L210/'13c-beta'!M210</f>
        <v>1.0044798359006115</v>
      </c>
      <c r="I208" s="39">
        <f>'13c-beta'!M210/'13c-beta'!F210</f>
        <v>0.99745213094502783</v>
      </c>
      <c r="J208" s="39">
        <f>'13c-beta'!E210/'13c-beta'!F210</f>
        <v>1.018279030265596</v>
      </c>
      <c r="L208" s="75">
        <f t="shared" si="85"/>
        <v>7.8116848790560809</v>
      </c>
      <c r="M208" s="75">
        <f t="shared" si="86"/>
        <v>2.6111298640346567</v>
      </c>
      <c r="N208" s="75">
        <f t="shared" si="87"/>
        <v>-0.97638496466141977</v>
      </c>
      <c r="O208" s="75">
        <f t="shared" si="88"/>
        <v>5.2376732525394978</v>
      </c>
      <c r="P208" s="75">
        <f t="shared" si="89"/>
        <v>1.511163161095562</v>
      </c>
      <c r="Q208" s="75">
        <f t="shared" si="90"/>
        <v>4.469831303936262</v>
      </c>
      <c r="R208" s="75">
        <f t="shared" si="91"/>
        <v>-2.5511203971697789</v>
      </c>
      <c r="S208" s="75">
        <f t="shared" si="92"/>
        <v>18.113977098830762</v>
      </c>
      <c r="U208" s="44">
        <f>'13c-beta'!Y210</f>
        <v>18.869223355876759</v>
      </c>
      <c r="W208" s="39">
        <f>'13c-beta'!N210/'13c-beta'!M210</f>
        <v>1.0056312408081121</v>
      </c>
      <c r="X208" s="39">
        <f t="shared" si="93"/>
        <v>0.99745213094502783</v>
      </c>
      <c r="Y208" s="39">
        <f t="shared" si="94"/>
        <v>1.0030690240889437</v>
      </c>
      <c r="Z208" s="39">
        <f>'13c-beta'!N210/'13c-beta'!E210</f>
        <v>0.98506302720121319</v>
      </c>
      <c r="AA208" s="39"/>
      <c r="AB208" s="39">
        <f>'13c-beta'!O210/'13c-beta'!Q210</f>
        <v>0.99983614299896861</v>
      </c>
      <c r="AC208" s="39">
        <f>'13c-beta'!Q210/'13c-beta'!L210</f>
        <v>0.9993642537205607</v>
      </c>
      <c r="AD208" s="39">
        <f t="shared" si="77"/>
        <v>1.0044798359006115</v>
      </c>
      <c r="AE208" s="39">
        <f t="shared" si="78"/>
        <v>0.99745213094502783</v>
      </c>
      <c r="AF208" s="39">
        <f t="shared" si="79"/>
        <v>1.0011195182211243</v>
      </c>
      <c r="AG208" s="39">
        <f>'13c-beta'!R210/'13c-beta'!S210</f>
        <v>1.0054136323353755</v>
      </c>
      <c r="AH208" s="39">
        <f>'13c-beta'!S210/'13c-beta'!E210</f>
        <v>0.9839067386977538</v>
      </c>
      <c r="AI208" s="39">
        <f>'13c-beta'!R210/'13c-beta'!E210</f>
        <v>0.98923324803336177</v>
      </c>
      <c r="AK208" s="75">
        <f t="shared" si="80"/>
        <v>5.6154446451790667</v>
      </c>
      <c r="AL208" s="75">
        <f t="shared" si="81"/>
        <v>-2.5511203971697789</v>
      </c>
      <c r="AM208" s="75">
        <f t="shared" si="82"/>
        <v>3.0643242480092057</v>
      </c>
      <c r="AN208" s="75">
        <f t="shared" si="83"/>
        <v>-15.049652850821525</v>
      </c>
      <c r="AO208" s="44"/>
      <c r="AP208" s="75">
        <f t="shared" si="84"/>
        <v>-0.16387042705643234</v>
      </c>
      <c r="AQ208" s="75">
        <f t="shared" si="95"/>
        <v>-0.63594845179663195</v>
      </c>
      <c r="AR208" s="75">
        <f t="shared" si="96"/>
        <v>4.469831303936262</v>
      </c>
      <c r="AS208" s="75">
        <f t="shared" si="97"/>
        <v>-2.5511203971697789</v>
      </c>
      <c r="AT208" s="75">
        <f t="shared" si="98"/>
        <v>1.1188920279135104</v>
      </c>
      <c r="AU208" s="75">
        <f t="shared" si="99"/>
        <v>5.3990313005621378</v>
      </c>
      <c r="AV208" s="75">
        <f t="shared" si="100"/>
        <v>-16.224164167763185</v>
      </c>
      <c r="AW208" s="75">
        <f t="shared" si="101"/>
        <v>-10.825132867201102</v>
      </c>
    </row>
    <row r="209" spans="1:49" x14ac:dyDescent="0.2">
      <c r="A209" s="43">
        <f>'13c-beta'!A211</f>
        <v>412</v>
      </c>
      <c r="C209" s="39">
        <f>'13c-beta'!E211/'13c-beta'!H211</f>
        <v>1.0078154110734245</v>
      </c>
      <c r="D209" s="39">
        <f>'13c-beta'!H211/'13c-beta'!I211</f>
        <v>1.0026055386855441</v>
      </c>
      <c r="E209" s="39">
        <f>'13c-beta'!I211/'13c-beta'!J211</f>
        <v>0.99903343732654515</v>
      </c>
      <c r="F209" s="39">
        <f>'13c-beta'!J211/'13c-beta'!K211</f>
        <v>1.005223614972439</v>
      </c>
      <c r="G209" s="39">
        <f>'13c-beta'!K211/'13c-beta'!L211</f>
        <v>1.0014933138078539</v>
      </c>
      <c r="H209" s="39">
        <f>'13c-beta'!L211/'13c-beta'!M211</f>
        <v>1.0044514980258574</v>
      </c>
      <c r="I209" s="39">
        <f>'13c-beta'!M211/'13c-beta'!F211</f>
        <v>0.99745173745173743</v>
      </c>
      <c r="J209" s="39">
        <f>'13c-beta'!E211/'13c-beta'!F211</f>
        <v>1.0181756756756757</v>
      </c>
      <c r="L209" s="75">
        <f t="shared" si="85"/>
        <v>7.7850289448471033</v>
      </c>
      <c r="M209" s="75">
        <f t="shared" si="86"/>
        <v>2.6021501543131098</v>
      </c>
      <c r="N209" s="75">
        <f t="shared" si="87"/>
        <v>-0.96703009637568127</v>
      </c>
      <c r="O209" s="75">
        <f t="shared" si="88"/>
        <v>5.2100192211761716</v>
      </c>
      <c r="P209" s="75">
        <f t="shared" si="89"/>
        <v>1.492199923570827</v>
      </c>
      <c r="Q209" s="75">
        <f t="shared" si="90"/>
        <v>4.4416194140847711</v>
      </c>
      <c r="R209" s="75">
        <f t="shared" si="91"/>
        <v>-2.5515148956683076</v>
      </c>
      <c r="S209" s="75">
        <f t="shared" si="92"/>
        <v>18.012472665947982</v>
      </c>
      <c r="U209" s="44">
        <f>'13c-beta'!Y211</f>
        <v>18.776221944311974</v>
      </c>
      <c r="W209" s="39">
        <f>'13c-beta'!N211/'13c-beta'!M211</f>
        <v>1.0056030812108074</v>
      </c>
      <c r="X209" s="39">
        <f t="shared" si="93"/>
        <v>0.99745173745173743</v>
      </c>
      <c r="Y209" s="39">
        <f t="shared" si="94"/>
        <v>1.0030405405405405</v>
      </c>
      <c r="Z209" s="39">
        <f>'13c-beta'!N211/'13c-beta'!E211</f>
        <v>0.98513504545756192</v>
      </c>
      <c r="AA209" s="39"/>
      <c r="AB209" s="39">
        <f>'13c-beta'!O211/'13c-beta'!Q211</f>
        <v>0.99983611456555899</v>
      </c>
      <c r="AC209" s="39">
        <f>'13c-beta'!Q211/'13c-beta'!L211</f>
        <v>0.99937377162896446</v>
      </c>
      <c r="AD209" s="39">
        <f t="shared" si="77"/>
        <v>1.0044514980258574</v>
      </c>
      <c r="AE209" s="39">
        <f t="shared" si="78"/>
        <v>0.99745173745173743</v>
      </c>
      <c r="AF209" s="39">
        <f t="shared" si="79"/>
        <v>1.001100386100386</v>
      </c>
      <c r="AG209" s="39">
        <f>'13c-beta'!R211/'13c-beta'!S211</f>
        <v>1.005385823433631</v>
      </c>
      <c r="AH209" s="39">
        <f>'13c-beta'!S211/'13c-beta'!E211</f>
        <v>0.9839595005830325</v>
      </c>
      <c r="AI209" s="39">
        <f>'13c-beta'!R211/'13c-beta'!E211</f>
        <v>0.98925893271901644</v>
      </c>
      <c r="AK209" s="75">
        <f t="shared" si="80"/>
        <v>5.5874423413220056</v>
      </c>
      <c r="AL209" s="75">
        <f t="shared" si="81"/>
        <v>-2.5515148956683076</v>
      </c>
      <c r="AM209" s="75">
        <f t="shared" si="82"/>
        <v>3.0359274456536869</v>
      </c>
      <c r="AN209" s="75">
        <f t="shared" si="83"/>
        <v>-14.976545220294188</v>
      </c>
      <c r="AO209" s="44"/>
      <c r="AP209" s="75">
        <f t="shared" si="84"/>
        <v>-0.16389886512624022</v>
      </c>
      <c r="AQ209" s="75">
        <f t="shared" si="95"/>
        <v>-0.62642453392133846</v>
      </c>
      <c r="AR209" s="75">
        <f t="shared" si="96"/>
        <v>4.4416194140847711</v>
      </c>
      <c r="AS209" s="75">
        <f t="shared" si="97"/>
        <v>-2.5515148956683076</v>
      </c>
      <c r="AT209" s="75">
        <f t="shared" si="98"/>
        <v>1.0997811193688201</v>
      </c>
      <c r="AU209" s="75">
        <f t="shared" si="99"/>
        <v>5.3713717528469607</v>
      </c>
      <c r="AV209" s="75">
        <f t="shared" si="100"/>
        <v>-16.170540720967715</v>
      </c>
      <c r="AW209" s="75">
        <f t="shared" si="101"/>
        <v>-10.799168968120798</v>
      </c>
    </row>
    <row r="210" spans="1:49" x14ac:dyDescent="0.2">
      <c r="A210" s="43">
        <f>'13c-beta'!A212</f>
        <v>414</v>
      </c>
      <c r="C210" s="39">
        <f>'13c-beta'!E212/'13c-beta'!H212</f>
        <v>1.0077980906145774</v>
      </c>
      <c r="D210" s="39">
        <f>'13c-beta'!H212/'13c-beta'!I212</f>
        <v>1.0025965315703746</v>
      </c>
      <c r="E210" s="39">
        <f>'13c-beta'!I212/'13c-beta'!J212</f>
        <v>0.99903322453120968</v>
      </c>
      <c r="F210" s="39">
        <f>'13c-beta'!J212/'13c-beta'!K212</f>
        <v>1.0051957548758312</v>
      </c>
      <c r="G210" s="39">
        <f>'13c-beta'!K212/'13c-beta'!L212</f>
        <v>1.0014743009115612</v>
      </c>
      <c r="H210" s="39">
        <f>'13c-beta'!L212/'13c-beta'!M212</f>
        <v>1.0044328300425862</v>
      </c>
      <c r="I210" s="39">
        <f>'13c-beta'!M212/'13c-beta'!F212</f>
        <v>0.99746097332573869</v>
      </c>
      <c r="J210" s="39">
        <f>'13c-beta'!E212/'13c-beta'!F212</f>
        <v>1.0180917718158384</v>
      </c>
      <c r="L210" s="75">
        <f t="shared" si="85"/>
        <v>7.7678426550816395</v>
      </c>
      <c r="M210" s="75">
        <f t="shared" si="86"/>
        <v>2.5931664061880131</v>
      </c>
      <c r="N210" s="75">
        <f t="shared" si="87"/>
        <v>-0.96724309761285288</v>
      </c>
      <c r="O210" s="75">
        <f t="shared" si="88"/>
        <v>5.1823035146650485</v>
      </c>
      <c r="P210" s="75">
        <f t="shared" si="89"/>
        <v>1.4732151969546396</v>
      </c>
      <c r="Q210" s="75">
        <f t="shared" si="90"/>
        <v>4.4230339903140541</v>
      </c>
      <c r="R210" s="75">
        <f t="shared" si="91"/>
        <v>-2.5422554689761765</v>
      </c>
      <c r="S210" s="75">
        <f t="shared" si="92"/>
        <v>17.930063196614174</v>
      </c>
      <c r="U210" s="44">
        <f>'13c-beta'!Y212</f>
        <v>18.683907485073643</v>
      </c>
      <c r="W210" s="39">
        <f>'13c-beta'!N212/'13c-beta'!M212</f>
        <v>1.0055749128919862</v>
      </c>
      <c r="X210" s="39">
        <f t="shared" si="93"/>
        <v>0.99746097332573869</v>
      </c>
      <c r="Y210" s="39">
        <f t="shared" si="94"/>
        <v>1.0030217313651855</v>
      </c>
      <c r="Z210" s="39">
        <f>'13c-beta'!N212/'13c-beta'!E212</f>
        <v>0.98519775832803902</v>
      </c>
      <c r="AA210" s="39"/>
      <c r="AB210" s="39">
        <f>'13c-beta'!O212/'13c-beta'!Q212</f>
        <v>0.99984572662758409</v>
      </c>
      <c r="AC210" s="39">
        <f>'13c-beta'!Q212/'13c-beta'!L212</f>
        <v>0.99936402705775806</v>
      </c>
      <c r="AD210" s="39">
        <f t="shared" si="77"/>
        <v>1.0044328300425862</v>
      </c>
      <c r="AE210" s="39">
        <f t="shared" si="78"/>
        <v>0.99746097332573869</v>
      </c>
      <c r="AF210" s="39">
        <f t="shared" si="79"/>
        <v>1.0010909126014889</v>
      </c>
      <c r="AG210" s="39">
        <f>'13c-beta'!R212/'13c-beta'!S212</f>
        <v>1.0053579516435227</v>
      </c>
      <c r="AH210" s="39">
        <f>'13c-beta'!S212/'13c-beta'!E212</f>
        <v>0.98401244108973318</v>
      </c>
      <c r="AI210" s="39">
        <f>'13c-beta'!R212/'13c-beta'!E212</f>
        <v>0.98928473216571677</v>
      </c>
      <c r="AK210" s="75">
        <f t="shared" si="80"/>
        <v>5.5594305801495194</v>
      </c>
      <c r="AL210" s="75">
        <f t="shared" si="81"/>
        <v>-2.5422554689761765</v>
      </c>
      <c r="AM210" s="75">
        <f t="shared" si="82"/>
        <v>3.0171751111733625</v>
      </c>
      <c r="AN210" s="75">
        <f t="shared" si="83"/>
        <v>-14.912888085440841</v>
      </c>
      <c r="AO210" s="44"/>
      <c r="AP210" s="75">
        <f t="shared" si="84"/>
        <v>-0.15428527377669005</v>
      </c>
      <c r="AQ210" s="75">
        <f t="shared" si="95"/>
        <v>-0.63617525881669357</v>
      </c>
      <c r="AR210" s="75">
        <f t="shared" si="96"/>
        <v>4.4230339903140541</v>
      </c>
      <c r="AS210" s="75">
        <f t="shared" si="97"/>
        <v>-2.5422554689761765</v>
      </c>
      <c r="AT210" s="75">
        <f t="shared" si="98"/>
        <v>1.0903179887445478</v>
      </c>
      <c r="AU210" s="75">
        <f t="shared" si="99"/>
        <v>5.3436488868552052</v>
      </c>
      <c r="AV210" s="75">
        <f t="shared" si="100"/>
        <v>-16.116738625935351</v>
      </c>
      <c r="AW210" s="75">
        <f t="shared" si="101"/>
        <v>-10.773089739080076</v>
      </c>
    </row>
    <row r="211" spans="1:49" x14ac:dyDescent="0.2">
      <c r="A211" s="43">
        <f>'13c-beta'!A213</f>
        <v>416</v>
      </c>
      <c r="C211" s="39">
        <f>'13c-beta'!E213/'13c-beta'!H213</f>
        <v>1.0077807622088188</v>
      </c>
      <c r="D211" s="39">
        <f>'13c-beta'!H213/'13c-beta'!I213</f>
        <v>1.0025779123701462</v>
      </c>
      <c r="E211" s="39">
        <f>'13c-beta'!I213/'13c-beta'!J213</f>
        <v>0.9990425857843136</v>
      </c>
      <c r="F211" s="39">
        <f>'13c-beta'!J213/'13c-beta'!K213</f>
        <v>1.0051678840546239</v>
      </c>
      <c r="G211" s="39">
        <f>'13c-beta'!K213/'13c-beta'!L213</f>
        <v>1.0014649331624244</v>
      </c>
      <c r="H211" s="39">
        <f>'13c-beta'!L213/'13c-beta'!M213</f>
        <v>1.0043947534001259</v>
      </c>
      <c r="I211" s="39">
        <f>'13c-beta'!M213/'13c-beta'!F213</f>
        <v>0.99747023665839496</v>
      </c>
      <c r="J211" s="39">
        <f>'13c-beta'!E213/'13c-beta'!F213</f>
        <v>1.0179980109494338</v>
      </c>
      <c r="L211" s="75">
        <f t="shared" si="85"/>
        <v>7.7506481843868569</v>
      </c>
      <c r="M211" s="75">
        <f t="shared" si="86"/>
        <v>2.5745952536528316</v>
      </c>
      <c r="N211" s="75">
        <f t="shared" si="87"/>
        <v>-0.95787282942217544</v>
      </c>
      <c r="O211" s="75">
        <f t="shared" si="88"/>
        <v>5.1545763705111884</v>
      </c>
      <c r="P211" s="75">
        <f t="shared" si="89"/>
        <v>1.4638611946189217</v>
      </c>
      <c r="Q211" s="75">
        <f t="shared" si="90"/>
        <v>4.3851246716858556</v>
      </c>
      <c r="R211" s="75">
        <f t="shared" si="91"/>
        <v>-2.5329685997247666</v>
      </c>
      <c r="S211" s="75">
        <f t="shared" si="92"/>
        <v>17.837964245708779</v>
      </c>
      <c r="U211" s="44">
        <f>'13c-beta'!Y213</f>
        <v>18.592273266143234</v>
      </c>
      <c r="W211" s="39">
        <f>'13c-beta'!N213/'13c-beta'!M213</f>
        <v>1.0055370020812158</v>
      </c>
      <c r="X211" s="39">
        <f t="shared" si="93"/>
        <v>0.99747023665839496</v>
      </c>
      <c r="Y211" s="39">
        <f t="shared" si="94"/>
        <v>1.0029932314347232</v>
      </c>
      <c r="Z211" s="39">
        <f>'13c-beta'!N213/'13c-beta'!E213</f>
        <v>0.98526050212935468</v>
      </c>
      <c r="AA211" s="39"/>
      <c r="AB211" s="39">
        <f>'13c-beta'!O213/'13c-beta'!Q213</f>
        <v>0.99984569984762861</v>
      </c>
      <c r="AC211" s="39">
        <f>'13c-beta'!Q213/'13c-beta'!L213</f>
        <v>0.99937354831870007</v>
      </c>
      <c r="AD211" s="39">
        <f t="shared" si="77"/>
        <v>1.0043947534001259</v>
      </c>
      <c r="AE211" s="39">
        <f t="shared" si="78"/>
        <v>0.99747023665839496</v>
      </c>
      <c r="AF211" s="39">
        <f t="shared" si="79"/>
        <v>1.0010717699653364</v>
      </c>
      <c r="AG211" s="39">
        <f>'13c-beta'!R213/'13c-beta'!S213</f>
        <v>1.0053204306464516</v>
      </c>
      <c r="AH211" s="39">
        <f>'13c-beta'!S213/'13c-beta'!E213</f>
        <v>0.98406540770741036</v>
      </c>
      <c r="AI211" s="39">
        <f>'13c-beta'!R213/'13c-beta'!E213</f>
        <v>0.9893010594606898</v>
      </c>
      <c r="AK211" s="75">
        <f t="shared" si="80"/>
        <v>5.5217292364374559</v>
      </c>
      <c r="AL211" s="75">
        <f t="shared" si="81"/>
        <v>-2.5329685997247666</v>
      </c>
      <c r="AM211" s="75">
        <f t="shared" si="82"/>
        <v>2.9887606367125974</v>
      </c>
      <c r="AN211" s="75">
        <f t="shared" si="83"/>
        <v>-14.849203608995959</v>
      </c>
      <c r="AO211" s="44"/>
      <c r="AP211" s="75">
        <f t="shared" si="84"/>
        <v>-0.15431205786459568</v>
      </c>
      <c r="AQ211" s="75">
        <f t="shared" si="95"/>
        <v>-0.62664798414154643</v>
      </c>
      <c r="AR211" s="75">
        <f t="shared" si="96"/>
        <v>4.3851246716858556</v>
      </c>
      <c r="AS211" s="75">
        <f t="shared" si="97"/>
        <v>-2.5329685997247666</v>
      </c>
      <c r="AT211" s="75">
        <f t="shared" si="98"/>
        <v>1.0711960299549872</v>
      </c>
      <c r="AU211" s="75">
        <f t="shared" si="99"/>
        <v>5.3063271576259616</v>
      </c>
      <c r="AV211" s="75">
        <f t="shared" si="100"/>
        <v>-16.062912891630852</v>
      </c>
      <c r="AW211" s="75">
        <f t="shared" si="101"/>
        <v>-10.756585734004837</v>
      </c>
    </row>
    <row r="212" spans="1:49" x14ac:dyDescent="0.2">
      <c r="A212" s="43">
        <f>'13c-beta'!A214</f>
        <v>418</v>
      </c>
      <c r="C212" s="39">
        <f>'13c-beta'!E214/'13c-beta'!H214</f>
        <v>1.0077634258506782</v>
      </c>
      <c r="D212" s="39">
        <f>'13c-beta'!H214/'13c-beta'!I214</f>
        <v>1.0025688952791756</v>
      </c>
      <c r="E212" s="39">
        <f>'13c-beta'!I214/'13c-beta'!J214</f>
        <v>0.99904237491022274</v>
      </c>
      <c r="F212" s="39">
        <f>'13c-beta'!J214/'13c-beta'!K214</f>
        <v>1.0051496775435556</v>
      </c>
      <c r="G212" s="39">
        <f>'13c-beta'!K214/'13c-beta'!L214</f>
        <v>1.0014362691703376</v>
      </c>
      <c r="H212" s="39">
        <f>'13c-beta'!L214/'13c-beta'!M214</f>
        <v>1.0043760710240199</v>
      </c>
      <c r="I212" s="39">
        <f>'13c-beta'!M214/'13c-beta'!F214</f>
        <v>0.99746984577647746</v>
      </c>
      <c r="J212" s="39">
        <f>'13c-beta'!E214/'13c-beta'!F214</f>
        <v>1.0179042211084393</v>
      </c>
      <c r="L212" s="75">
        <f t="shared" si="85"/>
        <v>7.7334455269172375</v>
      </c>
      <c r="M212" s="75">
        <f t="shared" si="86"/>
        <v>2.5656013077370248</v>
      </c>
      <c r="N212" s="75">
        <f t="shared" si="87"/>
        <v>-0.95808390562264145</v>
      </c>
      <c r="O212" s="75">
        <f t="shared" si="88"/>
        <v>5.136463300798618</v>
      </c>
      <c r="P212" s="75">
        <f t="shared" si="89"/>
        <v>1.4352387223218779</v>
      </c>
      <c r="Q212" s="75">
        <f t="shared" si="90"/>
        <v>4.3665238677720399</v>
      </c>
      <c r="R212" s="75">
        <f t="shared" si="91"/>
        <v>-2.5333604730656676</v>
      </c>
      <c r="S212" s="75">
        <f t="shared" si="92"/>
        <v>17.745828346858609</v>
      </c>
      <c r="U212" s="44">
        <f>'13c-beta'!Y214</f>
        <v>18.501312657061767</v>
      </c>
      <c r="W212" s="39">
        <f>'13c-beta'!N214/'13c-beta'!M214</f>
        <v>1.0055184966453348</v>
      </c>
      <c r="X212" s="39">
        <f t="shared" si="93"/>
        <v>0.99746984577647746</v>
      </c>
      <c r="Y212" s="39">
        <f t="shared" si="94"/>
        <v>1.0029743797742174</v>
      </c>
      <c r="Z212" s="39">
        <f>'13c-beta'!N214/'13c-beta'!E214</f>
        <v>0.98533276410037474</v>
      </c>
      <c r="AA212" s="39"/>
      <c r="AB212" s="39">
        <f>'13c-beta'!O214/'13c-beta'!Q214</f>
        <v>0.99983602920609205</v>
      </c>
      <c r="AC212" s="39">
        <f>'13c-beta'!Q214/'13c-beta'!L214</f>
        <v>0.99938307901408319</v>
      </c>
      <c r="AD212" s="39">
        <f t="shared" si="77"/>
        <v>1.0043760710240199</v>
      </c>
      <c r="AE212" s="39">
        <f t="shared" si="78"/>
        <v>0.99746984577647746</v>
      </c>
      <c r="AF212" s="39">
        <f t="shared" si="79"/>
        <v>1.0010526214136033</v>
      </c>
      <c r="AG212" s="39">
        <f>'13c-beta'!R214/'13c-beta'!S214</f>
        <v>1.0052925355004771</v>
      </c>
      <c r="AH212" s="39">
        <f>'13c-beta'!S214/'13c-beta'!E214</f>
        <v>0.98411840045538634</v>
      </c>
      <c r="AI212" s="39">
        <f>'13c-beta'!R214/'13c-beta'!E214</f>
        <v>0.98932688202646935</v>
      </c>
      <c r="AK212" s="75">
        <f t="shared" si="80"/>
        <v>5.5033255316235001</v>
      </c>
      <c r="AL212" s="75">
        <f t="shared" si="81"/>
        <v>-2.5333604730656676</v>
      </c>
      <c r="AM212" s="75">
        <f t="shared" si="82"/>
        <v>2.9699650585577326</v>
      </c>
      <c r="AN212" s="75">
        <f t="shared" si="83"/>
        <v>-14.775863288300854</v>
      </c>
      <c r="AO212" s="44"/>
      <c r="AP212" s="75">
        <f t="shared" si="84"/>
        <v>-0.16398423858829009</v>
      </c>
      <c r="AQ212" s="75">
        <f t="shared" si="95"/>
        <v>-0.61711135996943778</v>
      </c>
      <c r="AR212" s="75">
        <f t="shared" si="96"/>
        <v>4.3665238677720399</v>
      </c>
      <c r="AS212" s="75">
        <f t="shared" si="97"/>
        <v>-2.5333604730656676</v>
      </c>
      <c r="AT212" s="75">
        <f t="shared" si="98"/>
        <v>1.0520677961487714</v>
      </c>
      <c r="AU212" s="75">
        <f t="shared" si="99"/>
        <v>5.2785792554230806</v>
      </c>
      <c r="AV212" s="75">
        <f t="shared" si="100"/>
        <v>-16.009063502392902</v>
      </c>
      <c r="AW212" s="75">
        <f t="shared" si="101"/>
        <v>-10.730484246969734</v>
      </c>
    </row>
    <row r="213" spans="1:49" x14ac:dyDescent="0.2">
      <c r="A213" s="43">
        <f>'13c-beta'!A215</f>
        <v>420</v>
      </c>
      <c r="C213" s="39">
        <f>'13c-beta'!E215/'13c-beta'!H215</f>
        <v>1.0077364444869465</v>
      </c>
      <c r="D213" s="39">
        <f>'13c-beta'!H215/'13c-beta'!I215</f>
        <v>1.0025598496687538</v>
      </c>
      <c r="E213" s="39">
        <f>'13c-beta'!I215/'13c-beta'!J215</f>
        <v>0.99905174230378724</v>
      </c>
      <c r="F213" s="39">
        <f>'13c-beta'!J215/'13c-beta'!K215</f>
        <v>1.0051121102136302</v>
      </c>
      <c r="G213" s="39">
        <f>'13c-beta'!K215/'13c-beta'!L215</f>
        <v>1.0014268773560349</v>
      </c>
      <c r="H213" s="39">
        <f>'13c-beta'!L215/'13c-beta'!M215</f>
        <v>1.0043573828590242</v>
      </c>
      <c r="I213" s="39">
        <f>'13c-beta'!M215/'13c-beta'!F215</f>
        <v>0.99746945477374793</v>
      </c>
      <c r="J213" s="39">
        <f>'13c-beta'!E215/'13c-beta'!F215</f>
        <v>1.0178104022794223</v>
      </c>
      <c r="L213" s="75">
        <f t="shared" si="85"/>
        <v>7.7066716589250905</v>
      </c>
      <c r="M213" s="75">
        <f t="shared" si="86"/>
        <v>2.5565788342976892</v>
      </c>
      <c r="N213" s="75">
        <f t="shared" si="87"/>
        <v>-0.9487075769663853</v>
      </c>
      <c r="O213" s="75">
        <f t="shared" si="88"/>
        <v>5.0990877409004103</v>
      </c>
      <c r="P213" s="75">
        <f t="shared" si="89"/>
        <v>1.4258603338692633</v>
      </c>
      <c r="Q213" s="75">
        <f t="shared" si="90"/>
        <v>4.3479169540870588</v>
      </c>
      <c r="R213" s="75">
        <f t="shared" si="91"/>
        <v>-2.533752467678656</v>
      </c>
      <c r="S213" s="75">
        <f t="shared" si="92"/>
        <v>17.653655477434288</v>
      </c>
      <c r="U213" s="44">
        <f>'13c-beta'!Y215</f>
        <v>18.411019107740824</v>
      </c>
      <c r="W213" s="39">
        <f>'13c-beta'!N215/'13c-beta'!M215</f>
        <v>1.0054903024023705</v>
      </c>
      <c r="X213" s="39">
        <f t="shared" si="93"/>
        <v>0.99746945477374793</v>
      </c>
      <c r="Y213" s="39">
        <f t="shared" si="94"/>
        <v>1.0029458637175834</v>
      </c>
      <c r="Z213" s="39">
        <f>'13c-beta'!N215/'13c-beta'!E215</f>
        <v>0.98539557217282381</v>
      </c>
      <c r="AA213" s="39"/>
      <c r="AB213" s="39">
        <f>'13c-beta'!O215/'13c-beta'!Q215</f>
        <v>0.99984564774886897</v>
      </c>
      <c r="AC213" s="39">
        <f>'13c-beta'!Q215/'13c-beta'!L215</f>
        <v>0.99938297195414694</v>
      </c>
      <c r="AD213" s="39">
        <f t="shared" si="77"/>
        <v>1.0043573828590242</v>
      </c>
      <c r="AE213" s="39">
        <f t="shared" si="78"/>
        <v>0.99746945477374793</v>
      </c>
      <c r="AF213" s="39">
        <f t="shared" si="79"/>
        <v>1.0010431255131116</v>
      </c>
      <c r="AG213" s="39">
        <f>'13c-beta'!R215/'13c-beta'!S215</f>
        <v>1.0052646295957035</v>
      </c>
      <c r="AH213" s="39">
        <f>'13c-beta'!S215/'13c-beta'!E215</f>
        <v>0.98417141935300201</v>
      </c>
      <c r="AI213" s="39">
        <f>'13c-beta'!R215/'13c-beta'!E215</f>
        <v>0.98935271733457331</v>
      </c>
      <c r="AK213" s="75">
        <f t="shared" si="80"/>
        <v>5.4752856314704079</v>
      </c>
      <c r="AL213" s="75">
        <f t="shared" si="81"/>
        <v>-2.533752467678656</v>
      </c>
      <c r="AM213" s="75">
        <f t="shared" si="82"/>
        <v>2.9415331637917763</v>
      </c>
      <c r="AN213" s="75">
        <f t="shared" si="83"/>
        <v>-14.71212231364261</v>
      </c>
      <c r="AO213" s="44"/>
      <c r="AP213" s="75">
        <f t="shared" si="84"/>
        <v>-0.15436416466568012</v>
      </c>
      <c r="AQ213" s="75">
        <f t="shared" si="95"/>
        <v>-0.61721848599971807</v>
      </c>
      <c r="AR213" s="75">
        <f t="shared" si="96"/>
        <v>4.3479169540870588</v>
      </c>
      <c r="AS213" s="75">
        <f t="shared" si="97"/>
        <v>-2.533752467678656</v>
      </c>
      <c r="AT213" s="75">
        <f t="shared" si="98"/>
        <v>1.0425818357431766</v>
      </c>
      <c r="AU213" s="75">
        <f t="shared" si="99"/>
        <v>5.2508198807980904</v>
      </c>
      <c r="AV213" s="75">
        <f t="shared" si="100"/>
        <v>-15.955190442546817</v>
      </c>
      <c r="AW213" s="75">
        <f t="shared" si="101"/>
        <v>-10.704370561748771</v>
      </c>
    </row>
    <row r="214" spans="1:49" x14ac:dyDescent="0.2">
      <c r="A214" s="43">
        <f>'13c-beta'!A216</f>
        <v>422</v>
      </c>
      <c r="C214" s="39">
        <f>'13c-beta'!E216/'13c-beta'!H216</f>
        <v>1.0077094512515903</v>
      </c>
      <c r="D214" s="39">
        <f>'13c-beta'!H216/'13c-beta'!I216</f>
        <v>1.0025508002416545</v>
      </c>
      <c r="E214" s="39">
        <f>'13c-beta'!I216/'13c-beta'!J216</f>
        <v>0.99905154244108063</v>
      </c>
      <c r="F214" s="39">
        <f>'13c-beta'!J216/'13c-beta'!K216</f>
        <v>1.0050938363617106</v>
      </c>
      <c r="G214" s="39">
        <f>'13c-beta'!K216/'13c-beta'!L216</f>
        <v>1.0014078395448629</v>
      </c>
      <c r="H214" s="39">
        <f>'13c-beta'!L216/'13c-beta'!M216</f>
        <v>1.0043289624048499</v>
      </c>
      <c r="I214" s="39">
        <f>'13c-beta'!M216/'13c-beta'!F216</f>
        <v>0.99747872371255519</v>
      </c>
      <c r="J214" s="39">
        <f>'13c-beta'!E216/'13c-beta'!F216</f>
        <v>1.0177165544489417</v>
      </c>
      <c r="L214" s="75">
        <f t="shared" si="85"/>
        <v>7.6798852932727515</v>
      </c>
      <c r="M214" s="75">
        <f t="shared" si="86"/>
        <v>2.5475524724859917</v>
      </c>
      <c r="N214" s="75">
        <f t="shared" si="87"/>
        <v>-0.94890762939423801</v>
      </c>
      <c r="O214" s="75">
        <f t="shared" si="88"/>
        <v>5.0809066665171665</v>
      </c>
      <c r="P214" s="75">
        <f t="shared" si="89"/>
        <v>1.4068494679082477</v>
      </c>
      <c r="Q214" s="75">
        <f t="shared" si="90"/>
        <v>4.3196194010687003</v>
      </c>
      <c r="R214" s="75">
        <f t="shared" si="91"/>
        <v>-2.5244600570714186</v>
      </c>
      <c r="S214" s="75">
        <f t="shared" si="92"/>
        <v>17.561445614787278</v>
      </c>
      <c r="U214" s="44">
        <f>'13c-beta'!Y216</f>
        <v>18.321386147293818</v>
      </c>
      <c r="W214" s="39">
        <f>'13c-beta'!N216/'13c-beta'!M216</f>
        <v>1.0054523620445874</v>
      </c>
      <c r="X214" s="39">
        <f t="shared" si="93"/>
        <v>0.99747872371255519</v>
      </c>
      <c r="Y214" s="39">
        <f t="shared" si="94"/>
        <v>1.0029173388460091</v>
      </c>
      <c r="Z214" s="39">
        <f>'13c-beta'!N216/'13c-beta'!E216</f>
        <v>0.98545841124600153</v>
      </c>
      <c r="AA214" s="39"/>
      <c r="AB214" s="39">
        <f>'13c-beta'!O216/'13c-beta'!Q216</f>
        <v>0.99984562094151908</v>
      </c>
      <c r="AC214" s="39">
        <f>'13c-beta'!Q216/'13c-beta'!L216</f>
        <v>0.99938286485704642</v>
      </c>
      <c r="AD214" s="39">
        <f t="shared" si="77"/>
        <v>1.0043289624048499</v>
      </c>
      <c r="AE214" s="39">
        <f t="shared" si="78"/>
        <v>0.99747872371255519</v>
      </c>
      <c r="AF214" s="39">
        <f t="shared" si="79"/>
        <v>1.0010239666148242</v>
      </c>
      <c r="AG214" s="39">
        <f>'13c-beta'!R216/'13c-beta'!S216</f>
        <v>1.0052463569644425</v>
      </c>
      <c r="AH214" s="39">
        <f>'13c-beta'!S216/'13c-beta'!E216</f>
        <v>0.98422446441961775</v>
      </c>
      <c r="AI214" s="39">
        <f>'13c-beta'!R216/'13c-beta'!E216</f>
        <v>0.98938805729310042</v>
      </c>
      <c r="AK214" s="75">
        <f t="shared" si="80"/>
        <v>5.4375517284026387</v>
      </c>
      <c r="AL214" s="75">
        <f t="shared" si="81"/>
        <v>-2.5244600570714186</v>
      </c>
      <c r="AM214" s="75">
        <f t="shared" si="82"/>
        <v>2.9130916713312645</v>
      </c>
      <c r="AN214" s="75">
        <f t="shared" si="83"/>
        <v>-14.64835394345619</v>
      </c>
      <c r="AO214" s="44"/>
      <c r="AP214" s="75">
        <f t="shared" si="84"/>
        <v>-0.15439097615434855</v>
      </c>
      <c r="AQ214" s="75">
        <f t="shared" si="95"/>
        <v>-0.61732564922869548</v>
      </c>
      <c r="AR214" s="75">
        <f t="shared" si="96"/>
        <v>4.3196194010687003</v>
      </c>
      <c r="AS214" s="75">
        <f t="shared" si="97"/>
        <v>-2.5244600570714186</v>
      </c>
      <c r="AT214" s="75">
        <f t="shared" si="98"/>
        <v>1.0234427186143602</v>
      </c>
      <c r="AU214" s="75">
        <f t="shared" si="99"/>
        <v>5.2326427791720604</v>
      </c>
      <c r="AV214" s="75">
        <f t="shared" si="100"/>
        <v>-15.90129369640354</v>
      </c>
      <c r="AW214" s="75">
        <f t="shared" si="101"/>
        <v>-10.668650917231391</v>
      </c>
    </row>
    <row r="215" spans="1:49" x14ac:dyDescent="0.2">
      <c r="A215" s="43">
        <f>'13c-beta'!A217</f>
        <v>424</v>
      </c>
      <c r="C215" s="39">
        <f>'13c-beta'!E217/'13c-beta'!H217</f>
        <v>1.0076824461367724</v>
      </c>
      <c r="D215" s="39">
        <f>'13c-beta'!H217/'13c-beta'!I217</f>
        <v>1.0025417469954632</v>
      </c>
      <c r="E215" s="39">
        <f>'13c-beta'!I217/'13c-beta'!J217</f>
        <v>0.99906091589447743</v>
      </c>
      <c r="F215" s="39">
        <f>'13c-beta'!J217/'13c-beta'!K217</f>
        <v>1.0050659244348989</v>
      </c>
      <c r="G215" s="39">
        <f>'13c-beta'!K217/'13c-beta'!L217</f>
        <v>1.0013887951237861</v>
      </c>
      <c r="H215" s="39">
        <f>'13c-beta'!L217/'13c-beta'!M217</f>
        <v>1.0043102613277544</v>
      </c>
      <c r="I215" s="39">
        <f>'13c-beta'!M217/'13c-beta'!F217</f>
        <v>0.99747833396133445</v>
      </c>
      <c r="J215" s="39">
        <f>'13c-beta'!E217/'13c-beta'!F217</f>
        <v>1.0176226776035477</v>
      </c>
      <c r="L215" s="75">
        <f t="shared" si="85"/>
        <v>7.6530864211977843</v>
      </c>
      <c r="M215" s="75">
        <f t="shared" si="86"/>
        <v>2.53852221978876</v>
      </c>
      <c r="N215" s="75">
        <f t="shared" si="87"/>
        <v>-0.93952532124860322</v>
      </c>
      <c r="O215" s="75">
        <f t="shared" si="88"/>
        <v>5.0531358123216252</v>
      </c>
      <c r="P215" s="75">
        <f t="shared" si="89"/>
        <v>1.3878316397895851</v>
      </c>
      <c r="Q215" s="75">
        <f t="shared" si="90"/>
        <v>4.3009987579236855</v>
      </c>
      <c r="R215" s="75">
        <f t="shared" si="91"/>
        <v>-2.5248507935228548</v>
      </c>
      <c r="S215" s="75">
        <f t="shared" si="92"/>
        <v>17.469198736250107</v>
      </c>
      <c r="U215" s="44">
        <f>'13c-beta'!Y217</f>
        <v>18.232407382887313</v>
      </c>
      <c r="W215" s="39">
        <f>'13c-beta'!N217/'13c-beta'!M217</f>
        <v>1.0054338350671239</v>
      </c>
      <c r="X215" s="39">
        <f t="shared" si="93"/>
        <v>0.99747833396133445</v>
      </c>
      <c r="Y215" s="39">
        <f t="shared" si="94"/>
        <v>1.0028984667111098</v>
      </c>
      <c r="Z215" s="39">
        <f>'13c-beta'!N217/'13c-beta'!E217</f>
        <v>0.985530775584608</v>
      </c>
      <c r="AA215" s="39"/>
      <c r="AB215" s="39">
        <f>'13c-beta'!O217/'13c-beta'!Q217</f>
        <v>0.99984559561491526</v>
      </c>
      <c r="AC215" s="39">
        <f>'13c-beta'!Q217/'13c-beta'!L217</f>
        <v>0.99939240213334368</v>
      </c>
      <c r="AD215" s="39">
        <f t="shared" si="77"/>
        <v>1.0043102613277544</v>
      </c>
      <c r="AE215" s="39">
        <f t="shared" si="78"/>
        <v>0.99747833396133445</v>
      </c>
      <c r="AF215" s="39">
        <f t="shared" si="79"/>
        <v>1.0010144633488882</v>
      </c>
      <c r="AG215" s="39">
        <f>'13c-beta'!R217/'13c-beta'!S217</f>
        <v>1.005218431383897</v>
      </c>
      <c r="AH215" s="39">
        <f>'13c-beta'!S217/'13c-beta'!E217</f>
        <v>0.9842775356746134</v>
      </c>
      <c r="AI215" s="39">
        <f>'13c-beta'!R217/'13c-beta'!E217</f>
        <v>0.98941392045724263</v>
      </c>
      <c r="AK215" s="75">
        <f t="shared" si="80"/>
        <v>5.4191250491697192</v>
      </c>
      <c r="AL215" s="75">
        <f t="shared" si="81"/>
        <v>-2.5248507935228548</v>
      </c>
      <c r="AM215" s="75">
        <f t="shared" si="82"/>
        <v>2.8942742556468004</v>
      </c>
      <c r="AN215" s="75">
        <f t="shared" si="83"/>
        <v>-14.574924480603229</v>
      </c>
      <c r="AO215" s="44"/>
      <c r="AP215" s="75">
        <f t="shared" si="84"/>
        <v>-0.15441630666898451</v>
      </c>
      <c r="AQ215" s="75">
        <f t="shared" si="95"/>
        <v>-0.60778252904420416</v>
      </c>
      <c r="AR215" s="75">
        <f t="shared" si="96"/>
        <v>4.3009987579236855</v>
      </c>
      <c r="AS215" s="75">
        <f t="shared" si="97"/>
        <v>-2.5248507935228548</v>
      </c>
      <c r="AT215" s="75">
        <f t="shared" si="98"/>
        <v>1.0139491286874123</v>
      </c>
      <c r="AU215" s="75">
        <f t="shared" si="99"/>
        <v>5.2048625557041541</v>
      </c>
      <c r="AV215" s="75">
        <f t="shared" si="100"/>
        <v>-15.847373248259755</v>
      </c>
      <c r="AW215" s="75">
        <f t="shared" si="101"/>
        <v>-10.642510692555561</v>
      </c>
    </row>
    <row r="216" spans="1:49" x14ac:dyDescent="0.2">
      <c r="A216" s="43">
        <f>'13c-beta'!A218</f>
        <v>426</v>
      </c>
      <c r="C216" s="39">
        <f>'13c-beta'!E218/'13c-beta'!H218</f>
        <v>1.0076649984210677</v>
      </c>
      <c r="D216" s="39">
        <f>'13c-beta'!H218/'13c-beta'!I218</f>
        <v>1.0025326899277607</v>
      </c>
      <c r="E216" s="39">
        <f>'13c-beta'!I218/'13c-beta'!J218</f>
        <v>0.99906071787990613</v>
      </c>
      <c r="F216" s="39">
        <f>'13c-beta'!J218/'13c-beta'!K218</f>
        <v>1.0050476346437274</v>
      </c>
      <c r="G216" s="39">
        <f>'13c-beta'!K218/'13c-beta'!L218</f>
        <v>1.0013697440893616</v>
      </c>
      <c r="H216" s="39">
        <f>'13c-beta'!L218/'13c-beta'!M218</f>
        <v>1.0042818254913926</v>
      </c>
      <c r="I216" s="39">
        <f>'13c-beta'!M218/'13c-beta'!F218</f>
        <v>0.99747796846011128</v>
      </c>
      <c r="J216" s="39">
        <f>'13c-beta'!E218/'13c-beta'!F218</f>
        <v>1.017528602350031</v>
      </c>
      <c r="L216" s="75">
        <f t="shared" si="85"/>
        <v>7.6357715748151245</v>
      </c>
      <c r="M216" s="75">
        <f t="shared" si="86"/>
        <v>2.5294880736884799</v>
      </c>
      <c r="N216" s="75">
        <f t="shared" si="87"/>
        <v>-0.93972352196666598</v>
      </c>
      <c r="O216" s="75">
        <f t="shared" si="88"/>
        <v>5.0349380432558162</v>
      </c>
      <c r="P216" s="75">
        <f t="shared" si="89"/>
        <v>1.368806845684835</v>
      </c>
      <c r="Q216" s="75">
        <f t="shared" si="90"/>
        <v>4.2726845605808705</v>
      </c>
      <c r="R216" s="75">
        <f t="shared" si="91"/>
        <v>-2.5252172188152109</v>
      </c>
      <c r="S216" s="75">
        <f t="shared" si="92"/>
        <v>17.37674835724345</v>
      </c>
      <c r="U216" s="44">
        <f>'13c-beta'!Y218</f>
        <v>18.144076498611902</v>
      </c>
      <c r="W216" s="39">
        <f>'13c-beta'!N218/'13c-beta'!M218</f>
        <v>1.0054055624981835</v>
      </c>
      <c r="X216" s="39">
        <f t="shared" si="93"/>
        <v>0.99747796846011128</v>
      </c>
      <c r="Y216" s="39">
        <f t="shared" si="94"/>
        <v>1.0028698979591835</v>
      </c>
      <c r="Z216" s="39">
        <f>'13c-beta'!N218/'13c-beta'!E218</f>
        <v>0.98559381588193939</v>
      </c>
      <c r="AA216" s="39"/>
      <c r="AB216" s="39">
        <f>'13c-beta'!O218/'13c-beta'!Q218</f>
        <v>0.99985522074011168</v>
      </c>
      <c r="AC216" s="39">
        <f>'13c-beta'!Q218/'13c-beta'!L218</f>
        <v>0.99939229663641016</v>
      </c>
      <c r="AD216" s="39">
        <f t="shared" si="77"/>
        <v>1.0042818254913926</v>
      </c>
      <c r="AE216" s="39">
        <f t="shared" si="78"/>
        <v>0.99747796846011128</v>
      </c>
      <c r="AF216" s="39">
        <f t="shared" si="79"/>
        <v>1.0009952844774272</v>
      </c>
      <c r="AG216" s="39">
        <f>'13c-beta'!R218/'13c-beta'!S218</f>
        <v>1.0051807972832167</v>
      </c>
      <c r="AH216" s="39">
        <f>'13c-beta'!S218/'13c-beta'!E218</f>
        <v>0.98433078194146362</v>
      </c>
      <c r="AI216" s="39">
        <f>'13c-beta'!R218/'13c-beta'!E218</f>
        <v>0.98943040018233264</v>
      </c>
      <c r="AK216" s="75">
        <f t="shared" si="80"/>
        <v>5.3910048830574562</v>
      </c>
      <c r="AL216" s="75">
        <f t="shared" si="81"/>
        <v>-2.5252172188152109</v>
      </c>
      <c r="AM216" s="75">
        <f t="shared" si="82"/>
        <v>2.8657876642422244</v>
      </c>
      <c r="AN216" s="75">
        <f t="shared" si="83"/>
        <v>-14.510960693001159</v>
      </c>
      <c r="AO216" s="44"/>
      <c r="AP216" s="75">
        <f t="shared" si="84"/>
        <v>-0.14478974141704795</v>
      </c>
      <c r="AQ216" s="75">
        <f t="shared" si="95"/>
        <v>-0.60788809012198031</v>
      </c>
      <c r="AR216" s="75">
        <f t="shared" si="96"/>
        <v>4.2726845605808705</v>
      </c>
      <c r="AS216" s="75">
        <f t="shared" si="97"/>
        <v>-2.5252172188152109</v>
      </c>
      <c r="AT216" s="75">
        <f t="shared" si="98"/>
        <v>0.99478951022663509</v>
      </c>
      <c r="AU216" s="75">
        <f t="shared" si="99"/>
        <v>5.1674231256168301</v>
      </c>
      <c r="AV216" s="75">
        <f t="shared" si="100"/>
        <v>-15.793277909550953</v>
      </c>
      <c r="AW216" s="75">
        <f t="shared" si="101"/>
        <v>-10.62585478393405</v>
      </c>
    </row>
    <row r="217" spans="1:49" x14ac:dyDescent="0.2">
      <c r="A217" s="43">
        <f>'13c-beta'!A219</f>
        <v>428</v>
      </c>
      <c r="C217" s="39">
        <f>'13c-beta'!E219/'13c-beta'!H219</f>
        <v>1.0076378985250622</v>
      </c>
      <c r="D217" s="39">
        <f>'13c-beta'!H219/'13c-beta'!I219</f>
        <v>1.0025332245837932</v>
      </c>
      <c r="E217" s="39">
        <f>'13c-beta'!I219/'13c-beta'!J219</f>
        <v>0.99906051978181054</v>
      </c>
      <c r="F217" s="39">
        <f>'13c-beta'!J219/'13c-beta'!K219</f>
        <v>1.0050196546940033</v>
      </c>
      <c r="G217" s="39">
        <f>'13c-beta'!K219/'13c-beta'!L219</f>
        <v>1.0013603341984159</v>
      </c>
      <c r="H217" s="39">
        <f>'13c-beta'!L219/'13c-beta'!M219</f>
        <v>1.0042533813897609</v>
      </c>
      <c r="I217" s="39">
        <f>'13c-beta'!M219/'13c-beta'!F219</f>
        <v>0.99748724292562219</v>
      </c>
      <c r="J217" s="39">
        <f>'13c-beta'!E219/'13c-beta'!F219</f>
        <v>1.017444332766352</v>
      </c>
      <c r="L217" s="75">
        <f t="shared" si="85"/>
        <v>7.6088774577589087</v>
      </c>
      <c r="M217" s="75">
        <f t="shared" si="86"/>
        <v>2.5300213788817794</v>
      </c>
      <c r="N217" s="75">
        <f t="shared" si="87"/>
        <v>-0.93992180632685407</v>
      </c>
      <c r="O217" s="75">
        <f t="shared" si="88"/>
        <v>5.0070982292612722</v>
      </c>
      <c r="P217" s="75">
        <f t="shared" si="89"/>
        <v>1.3594097820986213</v>
      </c>
      <c r="Q217" s="75">
        <f t="shared" si="90"/>
        <v>4.2443613312582658</v>
      </c>
      <c r="R217" s="75">
        <f t="shared" si="91"/>
        <v>-2.5159193468943912</v>
      </c>
      <c r="S217" s="75">
        <f t="shared" si="92"/>
        <v>17.293927026037633</v>
      </c>
      <c r="U217" s="44">
        <f>'13c-beta'!Y219</f>
        <v>18.05638725437225</v>
      </c>
      <c r="W217" s="39">
        <f>'13c-beta'!N219/'13c-beta'!M219</f>
        <v>1.005377281711429</v>
      </c>
      <c r="X217" s="39">
        <f t="shared" si="93"/>
        <v>0.99748724292562219</v>
      </c>
      <c r="Y217" s="39">
        <f t="shared" si="94"/>
        <v>1.0028510128343899</v>
      </c>
      <c r="Z217" s="39">
        <f>'13c-beta'!N219/'13c-beta'!E219</f>
        <v>0.98565688611947544</v>
      </c>
      <c r="AA217" s="39"/>
      <c r="AB217" s="39">
        <f>'13c-beta'!O219/'13c-beta'!Q219</f>
        <v>0.99984554344573273</v>
      </c>
      <c r="AC217" s="39">
        <f>'13c-beta'!Q219/'13c-beta'!L219</f>
        <v>0.99940183886310785</v>
      </c>
      <c r="AD217" s="39">
        <f t="shared" si="77"/>
        <v>1.0042533813897609</v>
      </c>
      <c r="AE217" s="39">
        <f t="shared" si="78"/>
        <v>0.99748724292562219</v>
      </c>
      <c r="AF217" s="39">
        <f t="shared" si="79"/>
        <v>1.0009761094788927</v>
      </c>
      <c r="AG217" s="39">
        <f>'13c-beta'!R219/'13c-beta'!S219</f>
        <v>1.0051527988189091</v>
      </c>
      <c r="AH217" s="39">
        <f>'13c-beta'!S219/'13c-beta'!E219</f>
        <v>0.98438405349696512</v>
      </c>
      <c r="AI217" s="39">
        <f>'13c-beta'!R219/'13c-beta'!E219</f>
        <v>0.98945638648517731</v>
      </c>
      <c r="AK217" s="75">
        <f t="shared" si="80"/>
        <v>5.3628757523184163</v>
      </c>
      <c r="AL217" s="75">
        <f t="shared" si="81"/>
        <v>-2.5159193468943912</v>
      </c>
      <c r="AM217" s="75">
        <f t="shared" si="82"/>
        <v>2.8469564054240486</v>
      </c>
      <c r="AN217" s="75">
        <f t="shared" si="83"/>
        <v>-14.446970620613582</v>
      </c>
      <c r="AO217" s="44"/>
      <c r="AP217" s="75">
        <f t="shared" si="84"/>
        <v>-0.1544684839092697</v>
      </c>
      <c r="AQ217" s="75">
        <f t="shared" si="95"/>
        <v>-0.59834010663705028</v>
      </c>
      <c r="AR217" s="75">
        <f t="shared" si="96"/>
        <v>4.2443613312582658</v>
      </c>
      <c r="AS217" s="75">
        <f t="shared" si="97"/>
        <v>-2.5159193468943912</v>
      </c>
      <c r="AT217" s="75">
        <f t="shared" si="98"/>
        <v>0.97563339381756298</v>
      </c>
      <c r="AU217" s="75">
        <f t="shared" si="99"/>
        <v>5.1395685801187359</v>
      </c>
      <c r="AV217" s="75">
        <f t="shared" si="100"/>
        <v>-15.739159807167034</v>
      </c>
      <c r="AW217" s="75">
        <f t="shared" si="101"/>
        <v>-10.599591227048185</v>
      </c>
    </row>
    <row r="218" spans="1:49" x14ac:dyDescent="0.2">
      <c r="A218" s="43">
        <f>'13c-beta'!A220</f>
        <v>430</v>
      </c>
      <c r="C218" s="39">
        <f>'13c-beta'!E220/'13c-beta'!H220</f>
        <v>1.0076204334839549</v>
      </c>
      <c r="D218" s="39">
        <f>'13c-beta'!H220/'13c-beta'!I220</f>
        <v>1.0025145401846554</v>
      </c>
      <c r="E218" s="39">
        <f>'13c-beta'!I220/'13c-beta'!J220</f>
        <v>0.99906991015523883</v>
      </c>
      <c r="F218" s="39">
        <f>'13c-beta'!J220/'13c-beta'!K220</f>
        <v>1.0049916644984727</v>
      </c>
      <c r="G218" s="39">
        <f>'13c-beta'!K220/'13c-beta'!L220</f>
        <v>1.0013412586602852</v>
      </c>
      <c r="H218" s="39">
        <f>'13c-beta'!L220/'13c-beta'!M220</f>
        <v>1.004234619223427</v>
      </c>
      <c r="I218" s="39">
        <f>'13c-beta'!M220/'13c-beta'!F220</f>
        <v>0.99748687860657093</v>
      </c>
      <c r="J218" s="39">
        <f>'13c-beta'!E220/'13c-beta'!F220</f>
        <v>1.0173502034661743</v>
      </c>
      <c r="L218" s="75">
        <f t="shared" si="85"/>
        <v>7.5915446515073546</v>
      </c>
      <c r="M218" s="75">
        <f t="shared" si="86"/>
        <v>2.5113840182495464</v>
      </c>
      <c r="N218" s="75">
        <f t="shared" si="87"/>
        <v>-0.93052264670477547</v>
      </c>
      <c r="O218" s="75">
        <f t="shared" si="88"/>
        <v>4.9792474452729163</v>
      </c>
      <c r="P218" s="75">
        <f t="shared" si="89"/>
        <v>1.3403599763769622</v>
      </c>
      <c r="Q218" s="75">
        <f t="shared" si="90"/>
        <v>4.225678455056153</v>
      </c>
      <c r="R218" s="75">
        <f t="shared" si="91"/>
        <v>-2.5162845837637104</v>
      </c>
      <c r="S218" s="75">
        <f t="shared" si="92"/>
        <v>17.20140731599443</v>
      </c>
      <c r="U218" s="44">
        <f>'13c-beta'!Y220</f>
        <v>17.969333484795964</v>
      </c>
      <c r="W218" s="39">
        <f>'13c-beta'!N220/'13c-beta'!M220</f>
        <v>1.0053489927032762</v>
      </c>
      <c r="X218" s="39">
        <f t="shared" si="93"/>
        <v>0.99748687860657093</v>
      </c>
      <c r="Y218" s="39">
        <f t="shared" si="94"/>
        <v>1.0028224286418512</v>
      </c>
      <c r="Z218" s="39">
        <f>'13c-beta'!N220/'13c-beta'!E220</f>
        <v>0.98571998631854985</v>
      </c>
      <c r="AA218" s="39"/>
      <c r="AB218" s="39">
        <f>'13c-beta'!O220/'13c-beta'!Q220</f>
        <v>0.99984551809369338</v>
      </c>
      <c r="AC218" s="39">
        <f>'13c-beta'!Q220/'13c-beta'!L220</f>
        <v>0.99940174074145549</v>
      </c>
      <c r="AD218" s="39">
        <f t="shared" si="77"/>
        <v>1.004234619223427</v>
      </c>
      <c r="AE218" s="39">
        <f t="shared" si="78"/>
        <v>0.99748687860657093</v>
      </c>
      <c r="AF218" s="39">
        <f t="shared" si="79"/>
        <v>1.0009569192998058</v>
      </c>
      <c r="AG218" s="39">
        <f>'13c-beta'!R220/'13c-beta'!S220</f>
        <v>1.0051344908457434</v>
      </c>
      <c r="AH218" s="39">
        <f>'13c-beta'!S220/'13c-beta'!E220</f>
        <v>0.98442784935203143</v>
      </c>
      <c r="AI218" s="39">
        <f>'13c-beta'!R220/'13c-beta'!E220</f>
        <v>0.98948238513282416</v>
      </c>
      <c r="AK218" s="75">
        <f t="shared" si="80"/>
        <v>5.3347376526529287</v>
      </c>
      <c r="AL218" s="75">
        <f t="shared" si="81"/>
        <v>-2.5162845837637104</v>
      </c>
      <c r="AM218" s="75">
        <f t="shared" si="82"/>
        <v>2.8184530688892617</v>
      </c>
      <c r="AN218" s="75">
        <f t="shared" si="83"/>
        <v>-14.382954247105134</v>
      </c>
      <c r="AO218" s="44"/>
      <c r="AP218" s="75">
        <f t="shared" si="84"/>
        <v>-0.15449383986534143</v>
      </c>
      <c r="AQ218" s="75">
        <f t="shared" si="95"/>
        <v>-0.59843828702191648</v>
      </c>
      <c r="AR218" s="75">
        <f t="shared" si="96"/>
        <v>4.225678455056153</v>
      </c>
      <c r="AS218" s="75">
        <f t="shared" si="97"/>
        <v>-2.5162845837637104</v>
      </c>
      <c r="AT218" s="75">
        <f t="shared" si="98"/>
        <v>0.95646174440508569</v>
      </c>
      <c r="AU218" s="75">
        <f t="shared" si="99"/>
        <v>5.1213542947672428</v>
      </c>
      <c r="AV218" s="75">
        <f t="shared" si="100"/>
        <v>-15.694670178665541</v>
      </c>
      <c r="AW218" s="75">
        <f t="shared" si="101"/>
        <v>-10.57331588389839</v>
      </c>
    </row>
    <row r="219" spans="1:49" x14ac:dyDescent="0.2">
      <c r="A219" s="43">
        <f>'13c-beta'!A221</f>
        <v>432</v>
      </c>
      <c r="C219" s="39">
        <f>'13c-beta'!E221/'13c-beta'!H221</f>
        <v>1.0075933125227416</v>
      </c>
      <c r="D219" s="39">
        <f>'13c-beta'!H221/'13c-beta'!I221</f>
        <v>1.0025150712283533</v>
      </c>
      <c r="E219" s="39">
        <f>'13c-beta'!I221/'13c-beta'!J221</f>
        <v>0.99906013234871005</v>
      </c>
      <c r="F219" s="39">
        <f>'13c-beta'!J221/'13c-beta'!K221</f>
        <v>1.0049733022341307</v>
      </c>
      <c r="G219" s="39">
        <f>'13c-beta'!K221/'13c-beta'!L221</f>
        <v>1.0013318406423717</v>
      </c>
      <c r="H219" s="39">
        <f>'13c-beta'!L221/'13c-beta'!M221</f>
        <v>1.0042061599891454</v>
      </c>
      <c r="I219" s="39">
        <f>'13c-beta'!M221/'13c-beta'!F221</f>
        <v>0.99749615722972507</v>
      </c>
      <c r="J219" s="39">
        <f>'13c-beta'!E221/'13c-beta'!F221</f>
        <v>1.0172658810336326</v>
      </c>
      <c r="L219" s="75">
        <f t="shared" si="85"/>
        <v>7.564628438506479</v>
      </c>
      <c r="M219" s="75">
        <f t="shared" si="86"/>
        <v>2.5119137298257561</v>
      </c>
      <c r="N219" s="75">
        <f t="shared" si="87"/>
        <v>-0.94030960383055073</v>
      </c>
      <c r="O219" s="75">
        <f t="shared" si="88"/>
        <v>4.9609762170213196</v>
      </c>
      <c r="P219" s="75">
        <f t="shared" si="89"/>
        <v>1.3309545293103475</v>
      </c>
      <c r="Q219" s="75">
        <f t="shared" si="90"/>
        <v>4.1973388250525314</v>
      </c>
      <c r="R219" s="75">
        <f t="shared" si="91"/>
        <v>-2.5069826268171758</v>
      </c>
      <c r="S219" s="75">
        <f t="shared" si="92"/>
        <v>17.11851950906868</v>
      </c>
      <c r="U219" s="44">
        <f>'13c-beta'!Y221</f>
        <v>17.882909098160901</v>
      </c>
      <c r="W219" s="39">
        <f>'13c-beta'!N221/'13c-beta'!M221</f>
        <v>1.0053206954701401</v>
      </c>
      <c r="X219" s="39">
        <f t="shared" si="93"/>
        <v>0.99749615722972507</v>
      </c>
      <c r="Y219" s="39">
        <f t="shared" si="94"/>
        <v>1.0028035305149794</v>
      </c>
      <c r="Z219" s="39">
        <f>'13c-beta'!N221/'13c-beta'!E221</f>
        <v>0.98578311650051786</v>
      </c>
      <c r="AA219" s="39"/>
      <c r="AB219" s="39">
        <f>'13c-beta'!O221/'13c-beta'!Q221</f>
        <v>0.99985514943749709</v>
      </c>
      <c r="AC219" s="39">
        <f>'13c-beta'!Q221/'13c-beta'!L221</f>
        <v>0.99941128783199507</v>
      </c>
      <c r="AD219" s="39">
        <f t="shared" si="77"/>
        <v>1.0042061599891454</v>
      </c>
      <c r="AE219" s="39">
        <f t="shared" si="78"/>
        <v>0.99749615722972507</v>
      </c>
      <c r="AF219" s="39">
        <f t="shared" si="79"/>
        <v>1.0009570673137347</v>
      </c>
      <c r="AG219" s="39">
        <f>'13c-beta'!R221/'13c-beta'!S221</f>
        <v>1.0051064733478774</v>
      </c>
      <c r="AH219" s="39">
        <f>'13c-beta'!S221/'13c-beta'!E221</f>
        <v>0.98448116928164831</v>
      </c>
      <c r="AI219" s="39">
        <f>'13c-beta'!R221/'13c-beta'!E221</f>
        <v>0.98950839613407215</v>
      </c>
      <c r="AK219" s="75">
        <f t="shared" si="80"/>
        <v>5.3065905797604174</v>
      </c>
      <c r="AL219" s="75">
        <f t="shared" si="81"/>
        <v>-2.5069826268171758</v>
      </c>
      <c r="AM219" s="75">
        <f t="shared" si="82"/>
        <v>2.7996079529431759</v>
      </c>
      <c r="AN219" s="75">
        <f t="shared" si="83"/>
        <v>-14.318911556125521</v>
      </c>
      <c r="AO219" s="44"/>
      <c r="AP219" s="75">
        <f t="shared" si="84"/>
        <v>-0.14486105435881572</v>
      </c>
      <c r="AQ219" s="75">
        <f t="shared" si="95"/>
        <v>-0.58888552705570718</v>
      </c>
      <c r="AR219" s="75">
        <f t="shared" si="96"/>
        <v>4.1973388250525314</v>
      </c>
      <c r="AS219" s="75">
        <f t="shared" si="97"/>
        <v>-2.5069826268171758</v>
      </c>
      <c r="AT219" s="75">
        <f t="shared" si="98"/>
        <v>0.95660961682106449</v>
      </c>
      <c r="AU219" s="75">
        <f t="shared" si="99"/>
        <v>5.0934795291378245</v>
      </c>
      <c r="AV219" s="75">
        <f t="shared" si="100"/>
        <v>-15.640508275677343</v>
      </c>
      <c r="AW219" s="75">
        <f t="shared" si="101"/>
        <v>-10.547028746539578</v>
      </c>
    </row>
    <row r="220" spans="1:49" x14ac:dyDescent="0.2">
      <c r="A220" s="43">
        <f>'13c-beta'!A222</f>
        <v>434</v>
      </c>
      <c r="C220" s="39">
        <f>'13c-beta'!E222/'13c-beta'!H222</f>
        <v>1.0075661801325517</v>
      </c>
      <c r="D220" s="39">
        <f>'13c-beta'!H222/'13c-beta'!I222</f>
        <v>1.0025059768989255</v>
      </c>
      <c r="E220" s="39">
        <f>'13c-beta'!I222/'13c-beta'!J222</f>
        <v>0.99906952651369796</v>
      </c>
      <c r="F220" s="39">
        <f>'13c-beta'!J222/'13c-beta'!K222</f>
        <v>1.0049452932954164</v>
      </c>
      <c r="G220" s="39">
        <f>'13c-beta'!K222/'13c-beta'!L222</f>
        <v>1.0013127539841118</v>
      </c>
      <c r="H220" s="39">
        <f>'13c-beta'!L222/'13c-beta'!M222</f>
        <v>1.0041873855011776</v>
      </c>
      <c r="I220" s="39">
        <f>'13c-beta'!M222/'13c-beta'!F222</f>
        <v>0.99749579409432843</v>
      </c>
      <c r="J220" s="39">
        <f>'13c-beta'!E222/'13c-beta'!F222</f>
        <v>1.0171716976388916</v>
      </c>
      <c r="L220" s="75">
        <f t="shared" si="85"/>
        <v>7.5377001578513241</v>
      </c>
      <c r="M220" s="75">
        <f t="shared" si="86"/>
        <v>2.502842174755243</v>
      </c>
      <c r="N220" s="75">
        <f t="shared" si="87"/>
        <v>-0.93090664547265756</v>
      </c>
      <c r="O220" s="75">
        <f t="shared" si="88"/>
        <v>4.9331054975021686</v>
      </c>
      <c r="P220" s="75">
        <f t="shared" si="89"/>
        <v>1.3118930759584309</v>
      </c>
      <c r="Q220" s="75">
        <f t="shared" si="90"/>
        <v>4.1786428000523168</v>
      </c>
      <c r="R220" s="75">
        <f t="shared" si="91"/>
        <v>-2.507346673796313</v>
      </c>
      <c r="S220" s="75">
        <f t="shared" si="92"/>
        <v>17.025930386850707</v>
      </c>
      <c r="U220" s="44">
        <f>'13c-beta'!Y222</f>
        <v>17.797108075340542</v>
      </c>
      <c r="W220" s="39">
        <f>'13c-beta'!N222/'13c-beta'!M222</f>
        <v>1.005292390008433</v>
      </c>
      <c r="X220" s="39">
        <f t="shared" si="93"/>
        <v>0.99749579409432843</v>
      </c>
      <c r="Y220" s="39">
        <f t="shared" si="94"/>
        <v>1.002774930868447</v>
      </c>
      <c r="Z220" s="39">
        <f>'13c-beta'!N222/'13c-beta'!E222</f>
        <v>0.98584627668675517</v>
      </c>
      <c r="AA220" s="39"/>
      <c r="AB220" s="39">
        <f>'13c-beta'!O222/'13c-beta'!Q222</f>
        <v>0.9998551256543492</v>
      </c>
      <c r="AC220" s="39">
        <f>'13c-beta'!Q222/'13c-beta'!L222</f>
        <v>0.9994111912277146</v>
      </c>
      <c r="AD220" s="39">
        <f t="shared" si="77"/>
        <v>1.0041873855011776</v>
      </c>
      <c r="AE220" s="39">
        <f t="shared" si="78"/>
        <v>0.99749579409432843</v>
      </c>
      <c r="AF220" s="39">
        <f t="shared" si="79"/>
        <v>1.0009378686210431</v>
      </c>
      <c r="AG220" s="39">
        <f>'13c-beta'!R222/'13c-beta'!S222</f>
        <v>1.0050687417934656</v>
      </c>
      <c r="AH220" s="39">
        <f>'13c-beta'!S222/'13c-beta'!E222</f>
        <v>0.98454402007566399</v>
      </c>
      <c r="AI220" s="39">
        <f>'13c-beta'!R222/'13c-beta'!E222</f>
        <v>0.98953441949772825</v>
      </c>
      <c r="AK220" s="75">
        <f t="shared" si="80"/>
        <v>5.2784345293363142</v>
      </c>
      <c r="AL220" s="75">
        <f t="shared" si="81"/>
        <v>-2.507346673796313</v>
      </c>
      <c r="AM220" s="75">
        <f t="shared" si="82"/>
        <v>2.7710878555398994</v>
      </c>
      <c r="AN220" s="75">
        <f t="shared" si="83"/>
        <v>-14.254842531310658</v>
      </c>
      <c r="AO220" s="44"/>
      <c r="AP220" s="75">
        <f t="shared" si="84"/>
        <v>-0.14488484095249557</v>
      </c>
      <c r="AQ220" s="75">
        <f t="shared" si="95"/>
        <v>-0.58898218824645932</v>
      </c>
      <c r="AR220" s="75">
        <f t="shared" si="96"/>
        <v>4.1786428000523168</v>
      </c>
      <c r="AS220" s="75">
        <f t="shared" si="97"/>
        <v>-2.507346673796313</v>
      </c>
      <c r="AT220" s="75">
        <f t="shared" si="98"/>
        <v>0.93742909705692601</v>
      </c>
      <c r="AU220" s="75">
        <f t="shared" si="99"/>
        <v>5.0559389663729437</v>
      </c>
      <c r="AV220" s="75">
        <f t="shared" si="100"/>
        <v>-15.576668773392916</v>
      </c>
      <c r="AW220" s="75">
        <f t="shared" si="101"/>
        <v>-10.520729807019887</v>
      </c>
    </row>
    <row r="221" spans="1:49" x14ac:dyDescent="0.2">
      <c r="A221" s="43">
        <f>'13c-beta'!A223</f>
        <v>436</v>
      </c>
      <c r="C221" s="39">
        <f>'13c-beta'!E223/'13c-beta'!H223</f>
        <v>1.0075390363061596</v>
      </c>
      <c r="D221" s="39">
        <f>'13c-beta'!H223/'13c-beta'!I223</f>
        <v>1.0024968789013735</v>
      </c>
      <c r="E221" s="39">
        <f>'13c-beta'!I223/'13c-beta'!J223</f>
        <v>0.99906933903882855</v>
      </c>
      <c r="F221" s="39">
        <f>'13c-beta'!J223/'13c-beta'!K223</f>
        <v>1.0049269158085541</v>
      </c>
      <c r="G221" s="39">
        <f>'13c-beta'!K223/'13c-beta'!L223</f>
        <v>1.0012936610608021</v>
      </c>
      <c r="H221" s="39">
        <f>'13c-beta'!L223/'13c-beta'!M223</f>
        <v>1.0041686055529704</v>
      </c>
      <c r="I221" s="39">
        <f>'13c-beta'!M223/'13c-beta'!F223</f>
        <v>0.99749543085358416</v>
      </c>
      <c r="J221" s="39">
        <f>'13c-beta'!E223/'13c-beta'!F223</f>
        <v>1.0170774869211205</v>
      </c>
      <c r="L221" s="75">
        <f t="shared" si="85"/>
        <v>7.5107598014150065</v>
      </c>
      <c r="M221" s="75">
        <f t="shared" si="86"/>
        <v>2.4937668784026799</v>
      </c>
      <c r="N221" s="75">
        <f t="shared" si="87"/>
        <v>-0.93109429496252871</v>
      </c>
      <c r="O221" s="75">
        <f t="shared" si="88"/>
        <v>4.9148182782654875</v>
      </c>
      <c r="P221" s="75">
        <f t="shared" si="89"/>
        <v>1.2928250023051713</v>
      </c>
      <c r="Q221" s="75">
        <f t="shared" si="90"/>
        <v>4.159940987931952</v>
      </c>
      <c r="R221" s="75">
        <f t="shared" si="91"/>
        <v>-2.5077108265201136</v>
      </c>
      <c r="S221" s="75">
        <f t="shared" si="92"/>
        <v>16.933305826837639</v>
      </c>
      <c r="U221" s="44">
        <f>'13c-beta'!Y223</f>
        <v>17.711924468767084</v>
      </c>
      <c r="W221" s="39">
        <f>'13c-beta'!N223/'13c-beta'!M223</f>
        <v>1.0052737707460835</v>
      </c>
      <c r="X221" s="39">
        <f t="shared" si="93"/>
        <v>0.99749543085358416</v>
      </c>
      <c r="Y221" s="39">
        <f t="shared" si="94"/>
        <v>1.0027559930761718</v>
      </c>
      <c r="Z221" s="39">
        <f>'13c-beta'!N223/'13c-beta'!E223</f>
        <v>0.98591897468077627</v>
      </c>
      <c r="AA221" s="39"/>
      <c r="AB221" s="39">
        <f>'13c-beta'!O223/'13c-beta'!Q223</f>
        <v>0.99984544348061288</v>
      </c>
      <c r="AC221" s="39">
        <f>'13c-beta'!Q223/'13c-beta'!L223</f>
        <v>0.99942074877874543</v>
      </c>
      <c r="AD221" s="39">
        <f t="shared" si="77"/>
        <v>1.0041686055529704</v>
      </c>
      <c r="AE221" s="39">
        <f t="shared" si="78"/>
        <v>0.99749543085358416</v>
      </c>
      <c r="AF221" s="39">
        <f t="shared" si="79"/>
        <v>1.000918664358724</v>
      </c>
      <c r="AG221" s="39">
        <f>'13c-beta'!R223/'13c-beta'!S223</f>
        <v>1.0050503587396311</v>
      </c>
      <c r="AH221" s="39">
        <f>'13c-beta'!S223/'13c-beta'!E223</f>
        <v>0.98459739296614279</v>
      </c>
      <c r="AI221" s="39">
        <f>'13c-beta'!R223/'13c-beta'!E223</f>
        <v>0.98956996301472744</v>
      </c>
      <c r="AK221" s="75">
        <f t="shared" si="80"/>
        <v>5.2599131170958753</v>
      </c>
      <c r="AL221" s="75">
        <f t="shared" si="81"/>
        <v>-2.5077108265201136</v>
      </c>
      <c r="AM221" s="75">
        <f t="shared" si="82"/>
        <v>2.7522022905758283</v>
      </c>
      <c r="AN221" s="75">
        <f t="shared" si="83"/>
        <v>-14.18110353626181</v>
      </c>
      <c r="AO221" s="44"/>
      <c r="AP221" s="75">
        <f t="shared" si="84"/>
        <v>-0.1545684644767695</v>
      </c>
      <c r="AQ221" s="75">
        <f t="shared" si="95"/>
        <v>-0.57941905205716326</v>
      </c>
      <c r="AR221" s="75">
        <f t="shared" si="96"/>
        <v>4.159940987931952</v>
      </c>
      <c r="AS221" s="75">
        <f t="shared" si="97"/>
        <v>-2.5077108265201136</v>
      </c>
      <c r="AT221" s="75">
        <f t="shared" si="98"/>
        <v>0.91824264487790408</v>
      </c>
      <c r="AU221" s="75">
        <f t="shared" si="99"/>
        <v>5.0376484543031461</v>
      </c>
      <c r="AV221" s="75">
        <f t="shared" si="100"/>
        <v>-15.522459471675553</v>
      </c>
      <c r="AW221" s="75">
        <f t="shared" si="101"/>
        <v>-10.484811017372328</v>
      </c>
    </row>
    <row r="222" spans="1:49" x14ac:dyDescent="0.2">
      <c r="A222" s="43">
        <f>'13c-beta'!A224</f>
        <v>438</v>
      </c>
      <c r="C222" s="39">
        <f>'13c-beta'!E224/'13c-beta'!H224</f>
        <v>1.0075214625172468</v>
      </c>
      <c r="D222" s="39">
        <f>'13c-beta'!H224/'13c-beta'!I224</f>
        <v>1.0024877772334764</v>
      </c>
      <c r="E222" s="39">
        <f>'13c-beta'!I224/'13c-beta'!J224</f>
        <v>0.99907873902403932</v>
      </c>
      <c r="F222" s="39">
        <f>'13c-beta'!J224/'13c-beta'!K224</f>
        <v>1.0048988881066954</v>
      </c>
      <c r="G222" s="39">
        <f>'13c-beta'!K224/'13c-beta'!L224</f>
        <v>1.0012745618693575</v>
      </c>
      <c r="H222" s="39">
        <f>'13c-beta'!L224/'13c-beta'!M224</f>
        <v>1.0041400841590877</v>
      </c>
      <c r="I222" s="39">
        <f>'13c-beta'!M224/'13c-beta'!F224</f>
        <v>0.99750473906147241</v>
      </c>
      <c r="J222" s="39">
        <f>'13c-beta'!E224/'13c-beta'!F224</f>
        <v>1.0169929204224535</v>
      </c>
      <c r="L222" s="75">
        <f t="shared" si="85"/>
        <v>7.4933173584476931</v>
      </c>
      <c r="M222" s="75">
        <f t="shared" si="86"/>
        <v>2.4846878384515749</v>
      </c>
      <c r="N222" s="75">
        <f t="shared" si="87"/>
        <v>-0.92168559766522973</v>
      </c>
      <c r="O222" s="75">
        <f t="shared" si="88"/>
        <v>4.8869276005699955</v>
      </c>
      <c r="P222" s="75">
        <f t="shared" si="89"/>
        <v>1.2737503048976213</v>
      </c>
      <c r="Q222" s="75">
        <f t="shared" si="90"/>
        <v>4.1315375915510311</v>
      </c>
      <c r="R222" s="75">
        <f t="shared" si="91"/>
        <v>-2.4983792905847442</v>
      </c>
      <c r="S222" s="75">
        <f t="shared" si="92"/>
        <v>16.8501558056678</v>
      </c>
      <c r="U222" s="44">
        <f>'13c-beta'!Y224</f>
        <v>17.627352401411944</v>
      </c>
      <c r="W222" s="39">
        <f>'13c-beta'!N224/'13c-beta'!M224</f>
        <v>1.0052357036203923</v>
      </c>
      <c r="X222" s="39">
        <f t="shared" si="93"/>
        <v>0.99750473906147241</v>
      </c>
      <c r="Y222" s="39">
        <f t="shared" si="94"/>
        <v>1.0027273782351349</v>
      </c>
      <c r="Z222" s="39">
        <f>'13c-beta'!N224/'13c-beta'!E224</f>
        <v>0.98597282055671254</v>
      </c>
      <c r="AA222" s="39"/>
      <c r="AB222" s="39">
        <f>'13c-beta'!O224/'13c-beta'!Q224</f>
        <v>0.99985507946476004</v>
      </c>
      <c r="AC222" s="39">
        <f>'13c-beta'!Q224/'13c-beta'!L224</f>
        <v>0.99942065369574673</v>
      </c>
      <c r="AD222" s="39">
        <f t="shared" si="77"/>
        <v>1.0041400841590877</v>
      </c>
      <c r="AE222" s="39">
        <f t="shared" si="78"/>
        <v>0.99750473906147241</v>
      </c>
      <c r="AF222" s="39">
        <f t="shared" si="79"/>
        <v>1.0009091260783782</v>
      </c>
      <c r="AG222" s="39">
        <f>'13c-beta'!R224/'13c-beta'!S224</f>
        <v>1.0050223106492304</v>
      </c>
      <c r="AH222" s="39">
        <f>'13c-beta'!S224/'13c-beta'!E224</f>
        <v>0.9846414272536208</v>
      </c>
      <c r="AI222" s="39">
        <f>'13c-beta'!R224/'13c-beta'!E224</f>
        <v>0.98958660237939</v>
      </c>
      <c r="AK222" s="75">
        <f t="shared" si="80"/>
        <v>5.2220449785159717</v>
      </c>
      <c r="AL222" s="75">
        <f t="shared" si="81"/>
        <v>-2.4983792905847442</v>
      </c>
      <c r="AM222" s="75">
        <f t="shared" si="82"/>
        <v>2.7236656879311294</v>
      </c>
      <c r="AN222" s="75">
        <f t="shared" si="83"/>
        <v>-14.126490117736822</v>
      </c>
      <c r="AO222" s="44"/>
      <c r="AP222" s="75">
        <f t="shared" si="84"/>
        <v>-0.14493103723537221</v>
      </c>
      <c r="AQ222" s="75">
        <f t="shared" si="95"/>
        <v>-0.57951419016925065</v>
      </c>
      <c r="AR222" s="75">
        <f t="shared" si="96"/>
        <v>4.1315375915510311</v>
      </c>
      <c r="AS222" s="75">
        <f t="shared" si="97"/>
        <v>-2.4983792905847442</v>
      </c>
      <c r="AT222" s="75">
        <f t="shared" si="98"/>
        <v>0.90871307356171493</v>
      </c>
      <c r="AU222" s="75">
        <f t="shared" si="99"/>
        <v>5.0097409156060122</v>
      </c>
      <c r="AV222" s="75">
        <f t="shared" si="100"/>
        <v>-15.477737331289923</v>
      </c>
      <c r="AW222" s="75">
        <f t="shared" si="101"/>
        <v>-10.467996415684015</v>
      </c>
    </row>
    <row r="223" spans="1:49" x14ac:dyDescent="0.2">
      <c r="A223" s="43">
        <f>'13c-beta'!A225</f>
        <v>440</v>
      </c>
      <c r="C223" s="39">
        <f>'13c-beta'!E225/'13c-beta'!H225</f>
        <v>1.0075038813179231</v>
      </c>
      <c r="D223" s="39">
        <f>'13c-beta'!H225/'13c-beta'!I225</f>
        <v>1.0024786718930137</v>
      </c>
      <c r="E223" s="39">
        <f>'13c-beta'!I225/'13c-beta'!J225</f>
        <v>0.99907855332872608</v>
      </c>
      <c r="F223" s="39">
        <f>'13c-beta'!J225/'13c-beta'!K225</f>
        <v>1.0048708031520366</v>
      </c>
      <c r="G223" s="39">
        <f>'13c-beta'!K225/'13c-beta'!L225</f>
        <v>1.0012651137636652</v>
      </c>
      <c r="H223" s="39">
        <f>'13c-beta'!L225/'13c-beta'!M225</f>
        <v>1.0041212920493001</v>
      </c>
      <c r="I223" s="39">
        <f>'13c-beta'!M225/'13c-beta'!F225</f>
        <v>0.9975043770131844</v>
      </c>
      <c r="J223" s="39">
        <f>'13c-beta'!E225/'13c-beta'!F225</f>
        <v>1.0169083293835426</v>
      </c>
      <c r="L223" s="75">
        <f t="shared" si="85"/>
        <v>7.4758672560180166</v>
      </c>
      <c r="M223" s="75">
        <f t="shared" si="86"/>
        <v>2.4756050525857538</v>
      </c>
      <c r="N223" s="75">
        <f t="shared" si="87"/>
        <v>-0.92187146422733479</v>
      </c>
      <c r="O223" s="75">
        <f t="shared" si="88"/>
        <v>4.858979169679869</v>
      </c>
      <c r="P223" s="75">
        <f t="shared" si="89"/>
        <v>1.2643141815515617</v>
      </c>
      <c r="Q223" s="75">
        <f t="shared" si="90"/>
        <v>4.1128227867842924</v>
      </c>
      <c r="R223" s="75">
        <f t="shared" si="91"/>
        <v>-2.4987422446034491</v>
      </c>
      <c r="S223" s="75">
        <f t="shared" si="92"/>
        <v>16.766974737788775</v>
      </c>
      <c r="U223" s="44">
        <f>'13c-beta'!Y225</f>
        <v>17.543386065783235</v>
      </c>
      <c r="W223" s="39">
        <f>'13c-beta'!N225/'13c-beta'!M225</f>
        <v>1.005217070876526</v>
      </c>
      <c r="X223" s="39">
        <f t="shared" si="93"/>
        <v>0.9975043770131844</v>
      </c>
      <c r="Y223" s="39">
        <f t="shared" si="94"/>
        <v>1.002708428047707</v>
      </c>
      <c r="Z223" s="39">
        <f>'13c-beta'!N225/'13c-beta'!E225</f>
        <v>0.98603620314090301</v>
      </c>
      <c r="AA223" s="39"/>
      <c r="AB223" s="39">
        <f>'13c-beta'!O225/'13c-beta'!Q225</f>
        <v>0.99985505565862698</v>
      </c>
      <c r="AC223" s="39">
        <f>'13c-beta'!Q225/'13c-beta'!L225</f>
        <v>0.99942055858152745</v>
      </c>
      <c r="AD223" s="39">
        <f t="shared" si="77"/>
        <v>1.0041212920493001</v>
      </c>
      <c r="AE223" s="39">
        <f t="shared" si="78"/>
        <v>0.9975043770131844</v>
      </c>
      <c r="AF223" s="39">
        <f t="shared" si="79"/>
        <v>1.0008899120728181</v>
      </c>
      <c r="AG223" s="39">
        <f>'13c-beta'!R225/'13c-beta'!S225</f>
        <v>1.0049942040185473</v>
      </c>
      <c r="AH223" s="39">
        <f>'13c-beta'!S225/'13c-beta'!E225</f>
        <v>0.98469499376955916</v>
      </c>
      <c r="AI223" s="39">
        <f>'13c-beta'!R225/'13c-beta'!E225</f>
        <v>0.9896127614644864</v>
      </c>
      <c r="AK223" s="75">
        <f t="shared" si="80"/>
        <v>5.203509110274589</v>
      </c>
      <c r="AL223" s="75">
        <f t="shared" si="81"/>
        <v>-2.4987422446034491</v>
      </c>
      <c r="AM223" s="75">
        <f t="shared" si="82"/>
        <v>2.7047668656710311</v>
      </c>
      <c r="AN223" s="75">
        <f t="shared" si="83"/>
        <v>-14.062207872117625</v>
      </c>
      <c r="AO223" s="44"/>
      <c r="AP223" s="75">
        <f t="shared" si="84"/>
        <v>-0.14495484681921808</v>
      </c>
      <c r="AQ223" s="75">
        <f t="shared" si="95"/>
        <v>-0.57960935952907189</v>
      </c>
      <c r="AR223" s="75">
        <f t="shared" si="96"/>
        <v>4.1128227867842924</v>
      </c>
      <c r="AS223" s="75">
        <f t="shared" si="97"/>
        <v>-2.4987422446034491</v>
      </c>
      <c r="AT223" s="75">
        <f t="shared" si="98"/>
        <v>0.88951633583274825</v>
      </c>
      <c r="AU223" s="75">
        <f t="shared" si="99"/>
        <v>4.9817743486849775</v>
      </c>
      <c r="AV223" s="75">
        <f t="shared" si="100"/>
        <v>-15.423336757188183</v>
      </c>
      <c r="AW223" s="75">
        <f t="shared" si="101"/>
        <v>-10.441562408503335</v>
      </c>
    </row>
    <row r="224" spans="1:49" x14ac:dyDescent="0.2">
      <c r="A224" s="43">
        <f>'13c-beta'!A226</f>
        <v>442</v>
      </c>
      <c r="C224" s="39">
        <f>'13c-beta'!E226/'13c-beta'!H226</f>
        <v>1.0074766355140188</v>
      </c>
      <c r="D224" s="39">
        <f>'13c-beta'!H226/'13c-beta'!I226</f>
        <v>1.0024695391474805</v>
      </c>
      <c r="E224" s="39">
        <f>'13c-beta'!I226/'13c-beta'!J226</f>
        <v>0.99908796789646992</v>
      </c>
      <c r="F224" s="39">
        <f>'13c-beta'!J226/'13c-beta'!K226</f>
        <v>1.0048524020837353</v>
      </c>
      <c r="G224" s="39">
        <f>'13c-beta'!K226/'13c-beta'!L226</f>
        <v>1.0012460036124446</v>
      </c>
      <c r="H224" s="39">
        <f>'13c-beta'!L226/'13c-beta'!M226</f>
        <v>1.0040927562094482</v>
      </c>
      <c r="I224" s="39">
        <f>'13c-beta'!M226/'13c-beta'!F226</f>
        <v>0.99751368922082695</v>
      </c>
      <c r="J224" s="39">
        <f>'13c-beta'!E226/'13c-beta'!F226</f>
        <v>1.016823713793704</v>
      </c>
      <c r="L224" s="75">
        <f t="shared" si="85"/>
        <v>7.4488240129906949</v>
      </c>
      <c r="M224" s="75">
        <f t="shared" si="86"/>
        <v>2.4664948466632959</v>
      </c>
      <c r="N224" s="75">
        <f t="shared" si="87"/>
        <v>-0.91244825785899419</v>
      </c>
      <c r="O224" s="75">
        <f t="shared" si="88"/>
        <v>4.8406671272514528</v>
      </c>
      <c r="P224" s="75">
        <f t="shared" si="89"/>
        <v>1.2452279941588038</v>
      </c>
      <c r="Q224" s="75">
        <f t="shared" si="90"/>
        <v>4.0844036649495212</v>
      </c>
      <c r="R224" s="75">
        <f t="shared" si="91"/>
        <v>-2.4894067826342252</v>
      </c>
      <c r="S224" s="75">
        <f t="shared" si="92"/>
        <v>16.683762605520588</v>
      </c>
      <c r="U224" s="44">
        <f>'13c-beta'!Y226</f>
        <v>17.460019722940011</v>
      </c>
      <c r="W224" s="39">
        <f>'13c-beta'!N226/'13c-beta'!M226</f>
        <v>1.005188683820035</v>
      </c>
      <c r="X224" s="39">
        <f t="shared" si="93"/>
        <v>0.99751368922082695</v>
      </c>
      <c r="Y224" s="39">
        <f t="shared" si="94"/>
        <v>1.0026894723603506</v>
      </c>
      <c r="Z224" s="39">
        <f>'13c-beta'!N226/'13c-beta'!E226</f>
        <v>0.98609961467104323</v>
      </c>
      <c r="AA224" s="39"/>
      <c r="AB224" s="39">
        <f>'13c-beta'!O226/'13c-beta'!Q226</f>
        <v>0.9998550332457089</v>
      </c>
      <c r="AC224" s="39">
        <f>'13c-beta'!Q226/'13c-beta'!L226</f>
        <v>0.99943012237880458</v>
      </c>
      <c r="AD224" s="39">
        <f t="shared" si="77"/>
        <v>1.0040927562094482</v>
      </c>
      <c r="AE224" s="39">
        <f t="shared" si="78"/>
        <v>0.99751368922082695</v>
      </c>
      <c r="AF224" s="39">
        <f t="shared" si="79"/>
        <v>1.0008803668517694</v>
      </c>
      <c r="AG224" s="39">
        <f>'13c-beta'!R226/'13c-beta'!S226</f>
        <v>1.0049660876118336</v>
      </c>
      <c r="AH224" s="39">
        <f>'13c-beta'!S226/'13c-beta'!E226</f>
        <v>0.98474858474858473</v>
      </c>
      <c r="AI224" s="39">
        <f>'13c-beta'!R226/'13c-beta'!E226</f>
        <v>0.98963893249607526</v>
      </c>
      <c r="AK224" s="75">
        <f t="shared" si="80"/>
        <v>5.1752689836965917</v>
      </c>
      <c r="AL224" s="75">
        <f t="shared" si="81"/>
        <v>-2.4894067826342252</v>
      </c>
      <c r="AM224" s="75">
        <f t="shared" si="82"/>
        <v>2.6858622010624322</v>
      </c>
      <c r="AN224" s="75">
        <f t="shared" si="83"/>
        <v>-13.997900404458091</v>
      </c>
      <c r="AO224" s="44"/>
      <c r="AP224" s="75">
        <f t="shared" si="84"/>
        <v>-0.14497726298664296</v>
      </c>
      <c r="AQ224" s="75">
        <f t="shared" si="95"/>
        <v>-0.57004006316462164</v>
      </c>
      <c r="AR224" s="75">
        <f t="shared" si="96"/>
        <v>4.0844036649495212</v>
      </c>
      <c r="AS224" s="75">
        <f t="shared" si="97"/>
        <v>-2.4894067826342252</v>
      </c>
      <c r="AT224" s="75">
        <f t="shared" si="98"/>
        <v>0.8799795561640249</v>
      </c>
      <c r="AU224" s="75">
        <f t="shared" si="99"/>
        <v>4.9537972718913181</v>
      </c>
      <c r="AV224" s="75">
        <f t="shared" si="100"/>
        <v>-15.368914300385308</v>
      </c>
      <c r="AW224" s="75">
        <f t="shared" si="101"/>
        <v>-10.415117028494068</v>
      </c>
    </row>
    <row r="225" spans="1:49" x14ac:dyDescent="0.2">
      <c r="A225" s="43">
        <f>'13c-beta'!A227</f>
        <v>444</v>
      </c>
      <c r="C225" s="39">
        <f>'13c-beta'!E227/'13c-beta'!H227</f>
        <v>1.0074590376115742</v>
      </c>
      <c r="D225" s="39">
        <f>'13c-beta'!H227/'13c-beta'!I227</f>
        <v>1.0024604265380068</v>
      </c>
      <c r="E225" s="39">
        <f>'13c-beta'!I227/'13c-beta'!J227</f>
        <v>0.99907819056489633</v>
      </c>
      <c r="F225" s="39">
        <f>'13c-beta'!J227/'13c-beta'!K227</f>
        <v>1.00483394762741</v>
      </c>
      <c r="G225" s="39">
        <f>'13c-beta'!K227/'13c-beta'!L227</f>
        <v>1.0012365477133527</v>
      </c>
      <c r="H225" s="39">
        <f>'13c-beta'!L227/'13c-beta'!M227</f>
        <v>1.0040739519273671</v>
      </c>
      <c r="I225" s="39">
        <f>'13c-beta'!M227/'13c-beta'!F227</f>
        <v>0.99751332836644058</v>
      </c>
      <c r="J225" s="39">
        <f>'13c-beta'!E227/'13c-beta'!F227</f>
        <v>1.0167390736422484</v>
      </c>
      <c r="L225" s="75">
        <f t="shared" si="85"/>
        <v>7.4313565546695584</v>
      </c>
      <c r="M225" s="75">
        <f t="shared" si="86"/>
        <v>2.4574046443822217</v>
      </c>
      <c r="N225" s="75">
        <f t="shared" si="87"/>
        <v>-0.92223456269882531</v>
      </c>
      <c r="O225" s="75">
        <f t="shared" si="88"/>
        <v>4.8223016182968017</v>
      </c>
      <c r="P225" s="75">
        <f t="shared" si="89"/>
        <v>1.2357838178929295</v>
      </c>
      <c r="Q225" s="75">
        <f t="shared" si="90"/>
        <v>4.0656758551463152</v>
      </c>
      <c r="R225" s="75">
        <f t="shared" si="91"/>
        <v>-2.4897685365184494</v>
      </c>
      <c r="S225" s="75">
        <f t="shared" si="92"/>
        <v>16.600519391170476</v>
      </c>
      <c r="U225" s="44">
        <f>'13c-beta'!Y227</f>
        <v>17.377247701522872</v>
      </c>
      <c r="W225" s="39">
        <f>'13c-beta'!N227/'13c-beta'!M227</f>
        <v>1.0051700389935398</v>
      </c>
      <c r="X225" s="39">
        <f t="shared" si="93"/>
        <v>0.99751332836644058</v>
      </c>
      <c r="Y225" s="39">
        <f t="shared" si="94"/>
        <v>1.0026705111706709</v>
      </c>
      <c r="Z225" s="39">
        <f>'13c-beta'!N227/'13c-beta'!E227</f>
        <v>0.98616305516696645</v>
      </c>
      <c r="AA225" s="39"/>
      <c r="AB225" s="39">
        <f>'13c-beta'!O227/'13c-beta'!Q227</f>
        <v>0.99985501082585848</v>
      </c>
      <c r="AC225" s="39">
        <f>'13c-beta'!Q227/'13c-beta'!L227</f>
        <v>0.99943968931738703</v>
      </c>
      <c r="AD225" s="39">
        <f t="shared" si="77"/>
        <v>1.0040739519273671</v>
      </c>
      <c r="AE225" s="39">
        <f t="shared" si="78"/>
        <v>0.99751332836644058</v>
      </c>
      <c r="AF225" s="39">
        <f t="shared" si="79"/>
        <v>1.0008708188600013</v>
      </c>
      <c r="AG225" s="39">
        <f>'13c-beta'!R227/'13c-beta'!S227</f>
        <v>1.0049476725645758</v>
      </c>
      <c r="AH225" s="39">
        <f>'13c-beta'!S227/'13c-beta'!E227</f>
        <v>0.98479268373921058</v>
      </c>
      <c r="AI225" s="39">
        <f>'13c-beta'!R227/'13c-beta'!E227</f>
        <v>0.98966511548234215</v>
      </c>
      <c r="AK225" s="75">
        <f t="shared" si="80"/>
        <v>5.1567202279107551</v>
      </c>
      <c r="AL225" s="75">
        <f t="shared" si="81"/>
        <v>-2.4897685365184494</v>
      </c>
      <c r="AM225" s="75">
        <f t="shared" si="82"/>
        <v>2.6669516913923643</v>
      </c>
      <c r="AN225" s="75">
        <f t="shared" si="83"/>
        <v>-13.933567699778031</v>
      </c>
      <c r="AO225" s="44"/>
      <c r="AP225" s="75">
        <f t="shared" si="84"/>
        <v>-0.14499968608791916</v>
      </c>
      <c r="AQ225" s="75">
        <f t="shared" si="95"/>
        <v>-0.56046771530430228</v>
      </c>
      <c r="AR225" s="75">
        <f t="shared" si="96"/>
        <v>4.0656758551463152</v>
      </c>
      <c r="AS225" s="75">
        <f t="shared" si="97"/>
        <v>-2.4897685365184494</v>
      </c>
      <c r="AT225" s="75">
        <f t="shared" si="98"/>
        <v>0.87043991723553527</v>
      </c>
      <c r="AU225" s="75">
        <f t="shared" si="99"/>
        <v>4.9354730555760407</v>
      </c>
      <c r="AV225" s="75">
        <f t="shared" si="100"/>
        <v>-15.324133323882002</v>
      </c>
      <c r="AW225" s="75">
        <f t="shared" si="101"/>
        <v>-10.388660268305904</v>
      </c>
    </row>
    <row r="226" spans="1:49" x14ac:dyDescent="0.2">
      <c r="A226" s="43">
        <f>'13c-beta'!A228</f>
        <v>446</v>
      </c>
      <c r="C226" s="39">
        <f>'13c-beta'!E228/'13c-beta'!H228</f>
        <v>1.007431771542548</v>
      </c>
      <c r="D226" s="39">
        <f>'13c-beta'!H228/'13c-beta'!I228</f>
        <v>1.0024512866851876</v>
      </c>
      <c r="E226" s="39">
        <f>'13c-beta'!I228/'13c-beta'!J228</f>
        <v>0.99908760876663916</v>
      </c>
      <c r="F226" s="39">
        <f>'13c-beta'!J228/'13c-beta'!K228</f>
        <v>1.0048058364857562</v>
      </c>
      <c r="G226" s="39">
        <f>'13c-beta'!K228/'13c-beta'!L228</f>
        <v>1.0012174148292721</v>
      </c>
      <c r="H226" s="39">
        <f>'13c-beta'!L228/'13c-beta'!M228</f>
        <v>1.0040551028327513</v>
      </c>
      <c r="I226" s="39">
        <f>'13c-beta'!M228/'13c-beta'!F228</f>
        <v>0.99751299147449612</v>
      </c>
      <c r="J226" s="39">
        <f>'13c-beta'!E228/'13c-beta'!F228</f>
        <v>1.0166445706765246</v>
      </c>
      <c r="L226" s="75">
        <f t="shared" si="85"/>
        <v>7.4042919922586004</v>
      </c>
      <c r="M226" s="75">
        <f t="shared" si="86"/>
        <v>2.4482871827413595</v>
      </c>
      <c r="N226" s="75">
        <f t="shared" si="87"/>
        <v>-0.91280771559129448</v>
      </c>
      <c r="O226" s="75">
        <f t="shared" si="88"/>
        <v>4.7943253193820832</v>
      </c>
      <c r="P226" s="75">
        <f t="shared" si="89"/>
        <v>1.2166743807332283</v>
      </c>
      <c r="Q226" s="75">
        <f t="shared" si="90"/>
        <v>4.0469030630574041</v>
      </c>
      <c r="R226" s="75">
        <f t="shared" si="91"/>
        <v>-2.4901062683479513</v>
      </c>
      <c r="S226" s="75">
        <f t="shared" si="92"/>
        <v>16.507567954233473</v>
      </c>
      <c r="U226" s="44">
        <f>'13c-beta'!Y228</f>
        <v>17.295064396800619</v>
      </c>
      <c r="W226" s="39">
        <f>'13c-beta'!N228/'13c-beta'!M228</f>
        <v>1.005141637563058</v>
      </c>
      <c r="X226" s="39">
        <f t="shared" si="93"/>
        <v>0.99751299147449612</v>
      </c>
      <c r="Y226" s="39">
        <f t="shared" si="94"/>
        <v>1.0026418417410996</v>
      </c>
      <c r="Z226" s="39">
        <f>'13c-beta'!N228/'13c-beta'!E228</f>
        <v>0.98622652464852412</v>
      </c>
      <c r="AA226" s="39"/>
      <c r="AB226" s="39">
        <f>'13c-beta'!O228/'13c-beta'!Q228</f>
        <v>0.99984532095901013</v>
      </c>
      <c r="AC226" s="39">
        <f>'13c-beta'!Q228/'13c-beta'!L228</f>
        <v>0.99943960269763665</v>
      </c>
      <c r="AD226" s="39">
        <f t="shared" si="77"/>
        <v>1.0040551028327513</v>
      </c>
      <c r="AE226" s="39">
        <f t="shared" si="78"/>
        <v>0.99751299147449612</v>
      </c>
      <c r="AF226" s="39">
        <f t="shared" si="79"/>
        <v>1.0008419056098012</v>
      </c>
      <c r="AG226" s="39">
        <f>'13c-beta'!R228/'13c-beta'!S228</f>
        <v>1.004919538008022</v>
      </c>
      <c r="AH226" s="39">
        <f>'13c-beta'!S228/'13c-beta'!E228</f>
        <v>0.9848463215206984</v>
      </c>
      <c r="AI226" s="39">
        <f>'13c-beta'!R228/'13c-beta'!E228</f>
        <v>0.98969131043148018</v>
      </c>
      <c r="AK226" s="75">
        <f t="shared" si="80"/>
        <v>5.1284644794962393</v>
      </c>
      <c r="AL226" s="75">
        <f t="shared" si="81"/>
        <v>-2.4901062683479513</v>
      </c>
      <c r="AM226" s="75">
        <f t="shared" si="82"/>
        <v>2.6383582111481787</v>
      </c>
      <c r="AN226" s="75">
        <f t="shared" si="83"/>
        <v>-13.869209743085207</v>
      </c>
      <c r="AO226" s="44"/>
      <c r="AP226" s="75">
        <f t="shared" si="84"/>
        <v>-0.15469100502646954</v>
      </c>
      <c r="AQ226" s="75">
        <f t="shared" si="95"/>
        <v>-0.56055438361961107</v>
      </c>
      <c r="AR226" s="75">
        <f t="shared" si="96"/>
        <v>4.0469030630574041</v>
      </c>
      <c r="AS226" s="75">
        <f t="shared" si="97"/>
        <v>-2.4901062683479513</v>
      </c>
      <c r="AT226" s="75">
        <f t="shared" si="98"/>
        <v>0.84155140606346812</v>
      </c>
      <c r="AU226" s="75">
        <f t="shared" si="99"/>
        <v>4.9074766223712443</v>
      </c>
      <c r="AV226" s="75">
        <f t="shared" si="100"/>
        <v>-15.269668742953382</v>
      </c>
      <c r="AW226" s="75">
        <f t="shared" si="101"/>
        <v>-10.362192120582119</v>
      </c>
    </row>
    <row r="227" spans="1:49" x14ac:dyDescent="0.2">
      <c r="A227" s="43">
        <f>'13c-beta'!A229</f>
        <v>448</v>
      </c>
      <c r="C227" s="39">
        <f>'13c-beta'!E229/'13c-beta'!H229</f>
        <v>1.007414085803896</v>
      </c>
      <c r="D227" s="39">
        <f>'13c-beta'!H229/'13c-beta'!I229</f>
        <v>1.0024421433172768</v>
      </c>
      <c r="E227" s="39">
        <f>'13c-beta'!I229/'13c-beta'!J229</f>
        <v>0.99909703076819634</v>
      </c>
      <c r="F227" s="39">
        <f>'13c-beta'!J229/'13c-beta'!K229</f>
        <v>1.004777715576318</v>
      </c>
      <c r="G227" s="39">
        <f>'13c-beta'!K229/'13c-beta'!L229</f>
        <v>1.001207951218098</v>
      </c>
      <c r="H227" s="39">
        <f>'13c-beta'!L229/'13c-beta'!M229</f>
        <v>1.004026546096676</v>
      </c>
      <c r="I227" s="39">
        <f>'13c-beta'!M229/'13c-beta'!F229</f>
        <v>0.99752230889839522</v>
      </c>
      <c r="J227" s="39">
        <f>'13c-beta'!E229/'13c-beta'!F229</f>
        <v>1.0165695592419814</v>
      </c>
      <c r="L227" s="75">
        <f t="shared" si="85"/>
        <v>7.3867365662809892</v>
      </c>
      <c r="M227" s="75">
        <f t="shared" si="86"/>
        <v>2.4391661314435309</v>
      </c>
      <c r="N227" s="75">
        <f t="shared" si="87"/>
        <v>-0.9033771540997968</v>
      </c>
      <c r="O227" s="75">
        <f t="shared" si="88"/>
        <v>4.7663385164336445</v>
      </c>
      <c r="P227" s="75">
        <f t="shared" si="89"/>
        <v>1.2072222320193973</v>
      </c>
      <c r="Q227" s="75">
        <f t="shared" si="90"/>
        <v>4.0184612553325749</v>
      </c>
      <c r="R227" s="75">
        <f t="shared" si="91"/>
        <v>-2.4807656577859052</v>
      </c>
      <c r="S227" s="75">
        <f t="shared" si="92"/>
        <v>16.433781889624353</v>
      </c>
      <c r="U227" s="44">
        <f>'13c-beta'!Y229</f>
        <v>17.213464269732711</v>
      </c>
      <c r="W227" s="39">
        <f>'13c-beta'!N229/'13c-beta'!M229</f>
        <v>1.0051132284167428</v>
      </c>
      <c r="X227" s="39">
        <f t="shared" si="93"/>
        <v>0.99752230889839522</v>
      </c>
      <c r="Y227" s="39">
        <f t="shared" si="94"/>
        <v>1.0026228683145895</v>
      </c>
      <c r="Z227" s="39">
        <f>'13c-beta'!N229/'13c-beta'!E229</f>
        <v>0.9862806329379058</v>
      </c>
      <c r="AA227" s="39"/>
      <c r="AB227" s="39">
        <f>'13c-beta'!O229/'13c-beta'!Q229</f>
        <v>0.99984529702970304</v>
      </c>
      <c r="AC227" s="39">
        <f>'13c-beta'!Q229/'13c-beta'!L229</f>
        <v>0.99944917424454738</v>
      </c>
      <c r="AD227" s="39">
        <f t="shared" si="77"/>
        <v>1.004026546096676</v>
      </c>
      <c r="AE227" s="39">
        <f t="shared" si="78"/>
        <v>0.99752230889839522</v>
      </c>
      <c r="AF227" s="39">
        <f t="shared" si="79"/>
        <v>1.0008323493544453</v>
      </c>
      <c r="AG227" s="39">
        <f>'13c-beta'!R229/'13c-beta'!S229</f>
        <v>1.0048913463769236</v>
      </c>
      <c r="AH227" s="39">
        <f>'13c-beta'!S229/'13c-beta'!E229</f>
        <v>0.98490012757773671</v>
      </c>
      <c r="AI227" s="39">
        <f>'13c-beta'!R229/'13c-beta'!E229</f>
        <v>0.98971761524839563</v>
      </c>
      <c r="AK227" s="75">
        <f t="shared" si="80"/>
        <v>5.1002002560906829</v>
      </c>
      <c r="AL227" s="75">
        <f t="shared" si="81"/>
        <v>-2.4807656577859052</v>
      </c>
      <c r="AM227" s="75">
        <f t="shared" si="82"/>
        <v>2.6194345983048875</v>
      </c>
      <c r="AN227" s="75">
        <f t="shared" si="83"/>
        <v>-13.814347291319544</v>
      </c>
      <c r="AO227" s="44"/>
      <c r="AP227" s="75">
        <f t="shared" si="84"/>
        <v>-0.15471493803578221</v>
      </c>
      <c r="AQ227" s="75">
        <f t="shared" si="95"/>
        <v>-0.55097751569058084</v>
      </c>
      <c r="AR227" s="75">
        <f t="shared" si="96"/>
        <v>4.0184612553325749</v>
      </c>
      <c r="AS227" s="75">
        <f t="shared" si="97"/>
        <v>-2.4807656577859052</v>
      </c>
      <c r="AT227" s="75">
        <f t="shared" si="98"/>
        <v>0.83200314382020113</v>
      </c>
      <c r="AU227" s="75">
        <f t="shared" si="99"/>
        <v>4.8794226086136874</v>
      </c>
      <c r="AV227" s="75">
        <f t="shared" si="100"/>
        <v>-15.215036272793256</v>
      </c>
      <c r="AW227" s="75">
        <f t="shared" si="101"/>
        <v>-10.335613664179563</v>
      </c>
    </row>
    <row r="228" spans="1:49" x14ac:dyDescent="0.2">
      <c r="A228" s="43">
        <f>'13c-beta'!A230</f>
        <v>450</v>
      </c>
      <c r="C228" s="39">
        <f>'13c-beta'!E230/'13c-beta'!H230</f>
        <v>1.0073867996930161</v>
      </c>
      <c r="D228" s="39">
        <f>'13c-beta'!H230/'13c-beta'!I230</f>
        <v>1.0024329964322463</v>
      </c>
      <c r="E228" s="39">
        <f>'13c-beta'!I230/'13c-beta'!J230</f>
        <v>0.99909685725540687</v>
      </c>
      <c r="F228" s="39">
        <f>'13c-beta'!J230/'13c-beta'!K230</f>
        <v>1.0047592385218367</v>
      </c>
      <c r="G228" s="39">
        <f>'13c-beta'!K230/'13c-beta'!L230</f>
        <v>1.001188807809404</v>
      </c>
      <c r="H228" s="39">
        <f>'13c-beta'!L230/'13c-beta'!M230</f>
        <v>1.0040076854403601</v>
      </c>
      <c r="I228" s="39">
        <f>'13c-beta'!M230/'13c-beta'!F230</f>
        <v>0.99752197312889623</v>
      </c>
      <c r="J228" s="39">
        <f>'13c-beta'!E230/'13c-beta'!F230</f>
        <v>1.0164750067758548</v>
      </c>
      <c r="L228" s="75">
        <f t="shared" si="85"/>
        <v>7.3596509013123486</v>
      </c>
      <c r="M228" s="75">
        <f t="shared" si="86"/>
        <v>2.4300414883680372</v>
      </c>
      <c r="N228" s="75">
        <f t="shared" si="87"/>
        <v>-0.90355082372265949</v>
      </c>
      <c r="O228" s="75">
        <f t="shared" si="88"/>
        <v>4.7479491512177772</v>
      </c>
      <c r="P228" s="75">
        <f t="shared" si="89"/>
        <v>1.1881017369343942</v>
      </c>
      <c r="Q228" s="75">
        <f t="shared" si="90"/>
        <v>3.9996760613152764</v>
      </c>
      <c r="R228" s="75">
        <f t="shared" si="91"/>
        <v>-2.4811022613410314</v>
      </c>
      <c r="S228" s="75">
        <f t="shared" si="92"/>
        <v>16.340766254084166</v>
      </c>
      <c r="U228" s="44">
        <f>'13c-beta'!Y230</f>
        <v>17.132441846047143</v>
      </c>
      <c r="W228" s="39">
        <f>'13c-beta'!N230/'13c-beta'!M230</f>
        <v>1.0050848115514497</v>
      </c>
      <c r="X228" s="39">
        <f t="shared" si="93"/>
        <v>0.99752197312889623</v>
      </c>
      <c r="Y228" s="39">
        <f t="shared" si="94"/>
        <v>1.0025941843806869</v>
      </c>
      <c r="Z228" s="39">
        <f>'13c-beta'!N230/'13c-beta'!E230</f>
        <v>0.98634415769926675</v>
      </c>
      <c r="AA228" s="39"/>
      <c r="AB228" s="39">
        <f>'13c-beta'!O230/'13c-beta'!Q230</f>
        <v>0.99985494352467885</v>
      </c>
      <c r="AC228" s="39">
        <f>'13c-beta'!Q230/'13c-beta'!L230</f>
        <v>0.9994490890639347</v>
      </c>
      <c r="AD228" s="39">
        <f t="shared" si="77"/>
        <v>1.0040076854403601</v>
      </c>
      <c r="AE228" s="39">
        <f t="shared" si="78"/>
        <v>0.99752197312889623</v>
      </c>
      <c r="AF228" s="39">
        <f t="shared" si="79"/>
        <v>1.0008227823595461</v>
      </c>
      <c r="AG228" s="39">
        <f>'13c-beta'!R230/'13c-beta'!S230</f>
        <v>1.0048631924973412</v>
      </c>
      <c r="AH228" s="39">
        <f>'13c-beta'!S230/'13c-beta'!E230</f>
        <v>0.98495381392248349</v>
      </c>
      <c r="AI228" s="39">
        <f>'13c-beta'!R230/'13c-beta'!E230</f>
        <v>0.98974383392057907</v>
      </c>
      <c r="AK228" s="75">
        <f t="shared" si="80"/>
        <v>5.0719275538693305</v>
      </c>
      <c r="AL228" s="75">
        <f t="shared" si="81"/>
        <v>-2.4811022613410314</v>
      </c>
      <c r="AM228" s="75">
        <f t="shared" si="82"/>
        <v>2.5908252925282964</v>
      </c>
      <c r="AN228" s="75">
        <f t="shared" si="83"/>
        <v>-13.749940961555843</v>
      </c>
      <c r="AO228" s="44"/>
      <c r="AP228" s="75">
        <f t="shared" si="84"/>
        <v>-0.14506699702917125</v>
      </c>
      <c r="AQ228" s="75">
        <f t="shared" si="95"/>
        <v>-0.55106274325242133</v>
      </c>
      <c r="AR228" s="75">
        <f t="shared" si="96"/>
        <v>3.9996760613152764</v>
      </c>
      <c r="AS228" s="75">
        <f t="shared" si="97"/>
        <v>-2.4811022613410314</v>
      </c>
      <c r="AT228" s="75">
        <f t="shared" si="98"/>
        <v>0.82244405969259693</v>
      </c>
      <c r="AU228" s="75">
        <f t="shared" si="99"/>
        <v>4.8514053766188407</v>
      </c>
      <c r="AV228" s="75">
        <f t="shared" si="100"/>
        <v>-15.16052832818982</v>
      </c>
      <c r="AW228" s="75">
        <f t="shared" si="101"/>
        <v>-10.309122951570856</v>
      </c>
    </row>
    <row r="229" spans="1:49" x14ac:dyDescent="0.2">
      <c r="A229" s="43">
        <f>'13c-beta'!A231</f>
        <v>452</v>
      </c>
      <c r="C229" s="39">
        <f>'13c-beta'!E231/'13c-beta'!H231</f>
        <v>1.0073690977652829</v>
      </c>
      <c r="D229" s="39">
        <f>'13c-beta'!H231/'13c-beta'!I231</f>
        <v>1.0024238460280666</v>
      </c>
      <c r="E229" s="39">
        <f>'13c-beta'!I231/'13c-beta'!J231</f>
        <v>0.99909668367592086</v>
      </c>
      <c r="F229" s="39">
        <f>'13c-beta'!J231/'13c-beta'!K231</f>
        <v>1.0047407550448972</v>
      </c>
      <c r="G229" s="39">
        <f>'13c-beta'!K231/'13c-beta'!L231</f>
        <v>1.0011696584790575</v>
      </c>
      <c r="H229" s="39">
        <f>'13c-beta'!L231/'13c-beta'!M231</f>
        <v>1.0039888196587665</v>
      </c>
      <c r="I229" s="39">
        <f>'13c-beta'!M231/'13c-beta'!F231</f>
        <v>0.99753129447300415</v>
      </c>
      <c r="J229" s="39">
        <f>'13c-beta'!E231/'13c-beta'!F231</f>
        <v>1.0163999496577698</v>
      </c>
      <c r="L229" s="75">
        <f t="shared" si="85"/>
        <v>7.342078620962166</v>
      </c>
      <c r="M229" s="75">
        <f t="shared" si="86"/>
        <v>2.4209132513927361</v>
      </c>
      <c r="N229" s="75">
        <f t="shared" si="87"/>
        <v>-0.90372456013252289</v>
      </c>
      <c r="O229" s="75">
        <f t="shared" si="88"/>
        <v>4.7295530556724774</v>
      </c>
      <c r="P229" s="75">
        <f t="shared" si="89"/>
        <v>1.1689749615148035</v>
      </c>
      <c r="Q229" s="75">
        <f t="shared" si="90"/>
        <v>3.9808854094926769</v>
      </c>
      <c r="R229" s="75">
        <f t="shared" si="91"/>
        <v>-2.4717578049705131</v>
      </c>
      <c r="S229" s="75">
        <f t="shared" si="92"/>
        <v>16.26692293393155</v>
      </c>
      <c r="U229" s="44">
        <f>'13c-beta'!Y231</f>
        <v>17.051991715333507</v>
      </c>
      <c r="W229" s="39">
        <f>'13c-beta'!N231/'13c-beta'!M231</f>
        <v>1.0050563869640325</v>
      </c>
      <c r="X229" s="39">
        <f t="shared" si="93"/>
        <v>0.99753129447300415</v>
      </c>
      <c r="Y229" s="39">
        <f t="shared" si="94"/>
        <v>1.0025751987065921</v>
      </c>
      <c r="Z229" s="39">
        <f>'13c-beta'!N231/'13c-beta'!E231</f>
        <v>0.98639831598197869</v>
      </c>
      <c r="AA229" s="39"/>
      <c r="AB229" s="39">
        <f>'13c-beta'!O231/'13c-beta'!Q231</f>
        <v>0.99985492107706608</v>
      </c>
      <c r="AC229" s="39">
        <f>'13c-beta'!Q231/'13c-beta'!L231</f>
        <v>0.999449003856973</v>
      </c>
      <c r="AD229" s="39">
        <f t="shared" si="77"/>
        <v>1.0039888196587665</v>
      </c>
      <c r="AE229" s="39">
        <f t="shared" si="78"/>
        <v>0.99753129447300415</v>
      </c>
      <c r="AF229" s="39">
        <f t="shared" si="79"/>
        <v>1.0008132206441869</v>
      </c>
      <c r="AG229" s="39">
        <f>'13c-beta'!R231/'13c-beta'!S231</f>
        <v>1.0048446988744055</v>
      </c>
      <c r="AH229" s="39">
        <f>'13c-beta'!S231/'13c-beta'!E231</f>
        <v>0.98499814262718222</v>
      </c>
      <c r="AI229" s="39">
        <f>'13c-beta'!R231/'13c-beta'!E231</f>
        <v>0.98977016202005963</v>
      </c>
      <c r="AK229" s="75">
        <f t="shared" si="80"/>
        <v>5.0436463690052742</v>
      </c>
      <c r="AL229" s="75">
        <f t="shared" si="81"/>
        <v>-2.4717578049705131</v>
      </c>
      <c r="AM229" s="75">
        <f t="shared" si="82"/>
        <v>2.5718885640348681</v>
      </c>
      <c r="AN229" s="75">
        <f t="shared" si="83"/>
        <v>-13.695034369896689</v>
      </c>
      <c r="AO229" s="44"/>
      <c r="AP229" s="75">
        <f t="shared" si="84"/>
        <v>-0.14508944789883585</v>
      </c>
      <c r="AQ229" s="75">
        <f t="shared" si="95"/>
        <v>-0.55114799718508589</v>
      </c>
      <c r="AR229" s="75">
        <f t="shared" si="96"/>
        <v>3.9808854094926769</v>
      </c>
      <c r="AS229" s="75">
        <f t="shared" si="97"/>
        <v>-2.4717578049705131</v>
      </c>
      <c r="AT229" s="75">
        <f t="shared" si="98"/>
        <v>0.81289015943801801</v>
      </c>
      <c r="AU229" s="75">
        <f t="shared" si="99"/>
        <v>4.8330010871042974</v>
      </c>
      <c r="AV229" s="75">
        <f t="shared" si="100"/>
        <v>-15.115523469509055</v>
      </c>
      <c r="AW229" s="75">
        <f t="shared" si="101"/>
        <v>-10.282522382404789</v>
      </c>
    </row>
    <row r="230" spans="1:49" x14ac:dyDescent="0.2">
      <c r="A230" s="43">
        <f>'13c-beta'!A232</f>
        <v>454</v>
      </c>
      <c r="C230" s="39">
        <f>'13c-beta'!E232/'13c-beta'!H232</f>
        <v>1.0073417211297613</v>
      </c>
      <c r="D230" s="39">
        <f>'13c-beta'!H232/'13c-beta'!I232</f>
        <v>1.0024243123899681</v>
      </c>
      <c r="E230" s="39">
        <f>'13c-beta'!I232/'13c-beta'!J232</f>
        <v>0.99909651002969968</v>
      </c>
      <c r="F230" s="39">
        <f>'13c-beta'!J232/'13c-beta'!K232</f>
        <v>1.0047125626490783</v>
      </c>
      <c r="G230" s="39">
        <f>'13c-beta'!K232/'13c-beta'!L232</f>
        <v>1.0011601713186316</v>
      </c>
      <c r="H230" s="39">
        <f>'13c-beta'!L232/'13c-beta'!M232</f>
        <v>1.0039699487498057</v>
      </c>
      <c r="I230" s="39">
        <f>'13c-beta'!M232/'13c-beta'!F232</f>
        <v>0.99753095982726392</v>
      </c>
      <c r="J230" s="39">
        <f>'13c-beta'!E232/'13c-beta'!F232</f>
        <v>1.01631503016102</v>
      </c>
      <c r="L230" s="75">
        <f t="shared" si="85"/>
        <v>7.3149018814851248</v>
      </c>
      <c r="M230" s="75">
        <f t="shared" si="86"/>
        <v>2.4213784855298774</v>
      </c>
      <c r="N230" s="75">
        <f t="shared" si="87"/>
        <v>-0.90389836336809282</v>
      </c>
      <c r="O230" s="75">
        <f t="shared" si="88"/>
        <v>4.7014932887970033</v>
      </c>
      <c r="P230" s="75">
        <f t="shared" si="89"/>
        <v>1.1594988399639852</v>
      </c>
      <c r="Q230" s="75">
        <f t="shared" si="90"/>
        <v>3.962089297482557</v>
      </c>
      <c r="R230" s="75">
        <f t="shared" si="91"/>
        <v>-2.4720932789533507</v>
      </c>
      <c r="S230" s="75">
        <f t="shared" si="92"/>
        <v>16.183370150937058</v>
      </c>
      <c r="U230" s="44">
        <f>'13c-beta'!Y232</f>
        <v>16.972108530150926</v>
      </c>
      <c r="W230" s="39">
        <f>'13c-beta'!N232/'13c-beta'!M232</f>
        <v>1.0050376611275043</v>
      </c>
      <c r="X230" s="39">
        <f t="shared" si="93"/>
        <v>0.99753095982726392</v>
      </c>
      <c r="Y230" s="39">
        <f t="shared" si="94"/>
        <v>1.0025561827670677</v>
      </c>
      <c r="Z230" s="39">
        <f>'13c-beta'!N232/'13c-beta'!E232</f>
        <v>0.98646202507526404</v>
      </c>
      <c r="AA230" s="39"/>
      <c r="AB230" s="39">
        <f>'13c-beta'!O232/'13c-beta'!Q232</f>
        <v>0.99985489862250421</v>
      </c>
      <c r="AC230" s="39">
        <f>'13c-beta'!Q232/'13c-beta'!L232</f>
        <v>0.99944891862365015</v>
      </c>
      <c r="AD230" s="39">
        <f t="shared" si="77"/>
        <v>1.0039699487498057</v>
      </c>
      <c r="AE230" s="39">
        <f t="shared" si="78"/>
        <v>0.99753095982726392</v>
      </c>
      <c r="AF230" s="39">
        <f t="shared" si="79"/>
        <v>1.000793965859468</v>
      </c>
      <c r="AG230" s="39">
        <f>'13c-beta'!R232/'13c-beta'!S232</f>
        <v>1.0048164804874511</v>
      </c>
      <c r="AH230" s="39">
        <f>'13c-beta'!S232/'13c-beta'!E232</f>
        <v>0.98505201783468621</v>
      </c>
      <c r="AI230" s="39">
        <f>'13c-beta'!R232/'13c-beta'!E232</f>
        <v>0.98979650165771127</v>
      </c>
      <c r="AK230" s="75">
        <f t="shared" si="80"/>
        <v>5.0250145676260214</v>
      </c>
      <c r="AL230" s="75">
        <f t="shared" si="81"/>
        <v>-2.4720932789533507</v>
      </c>
      <c r="AM230" s="75">
        <f t="shared" si="82"/>
        <v>2.5529212886726391</v>
      </c>
      <c r="AN230" s="75">
        <f t="shared" si="83"/>
        <v>-13.630448862264304</v>
      </c>
      <c r="AO230" s="44"/>
      <c r="AP230" s="75">
        <f t="shared" si="84"/>
        <v>-0.14511190571912091</v>
      </c>
      <c r="AQ230" s="75">
        <f t="shared" si="95"/>
        <v>-0.55123327750068929</v>
      </c>
      <c r="AR230" s="75">
        <f t="shared" si="96"/>
        <v>3.962089297482557</v>
      </c>
      <c r="AS230" s="75">
        <f t="shared" si="97"/>
        <v>-2.4720932789533507</v>
      </c>
      <c r="AT230" s="75">
        <f t="shared" si="98"/>
        <v>0.79365083530959391</v>
      </c>
      <c r="AU230" s="75">
        <f t="shared" si="99"/>
        <v>4.8049183562976525</v>
      </c>
      <c r="AV230" s="75">
        <f t="shared" si="100"/>
        <v>-15.0608292199933</v>
      </c>
      <c r="AW230" s="75">
        <f t="shared" si="101"/>
        <v>-10.25591086369568</v>
      </c>
    </row>
    <row r="231" spans="1:49" x14ac:dyDescent="0.2">
      <c r="A231" s="43">
        <f>'13c-beta'!A233</f>
        <v>456</v>
      </c>
      <c r="C231" s="39">
        <f>'13c-beta'!E233/'13c-beta'!H233</f>
        <v>1.0073240031484574</v>
      </c>
      <c r="D231" s="39">
        <f>'13c-beta'!H233/'13c-beta'!I233</f>
        <v>1.0024055115079671</v>
      </c>
      <c r="E231" s="39">
        <f>'13c-beta'!I233/'13c-beta'!J233</f>
        <v>0.99910594976014444</v>
      </c>
      <c r="F231" s="39">
        <f>'13c-beta'!J233/'13c-beta'!K233</f>
        <v>1.0046940648090019</v>
      </c>
      <c r="G231" s="39">
        <f>'13c-beta'!K233/'13c-beta'!L233</f>
        <v>1.0011410116325168</v>
      </c>
      <c r="H231" s="39">
        <f>'13c-beta'!L233/'13c-beta'!M233</f>
        <v>1.0039510727113872</v>
      </c>
      <c r="I231" s="39">
        <f>'13c-beta'!M233/'13c-beta'!F233</f>
        <v>0.99753062509078583</v>
      </c>
      <c r="J231" s="39">
        <f>'13c-beta'!E233/'13c-beta'!F233</f>
        <v>1.0162300876385997</v>
      </c>
      <c r="L231" s="75">
        <f t="shared" si="85"/>
        <v>7.2973128779190821</v>
      </c>
      <c r="M231" s="75">
        <f t="shared" si="86"/>
        <v>2.4026228966240715</v>
      </c>
      <c r="N231" s="75">
        <f t="shared" si="87"/>
        <v>-0.8944501411435809</v>
      </c>
      <c r="O231" s="75">
        <f t="shared" si="88"/>
        <v>4.6830820425871993</v>
      </c>
      <c r="P231" s="75">
        <f t="shared" si="89"/>
        <v>1.1403611734845471</v>
      </c>
      <c r="Q231" s="75">
        <f t="shared" si="90"/>
        <v>3.9432877229013346</v>
      </c>
      <c r="R231" s="75">
        <f t="shared" si="91"/>
        <v>-2.4724288440112137</v>
      </c>
      <c r="S231" s="75">
        <f t="shared" si="92"/>
        <v>16.099787728361651</v>
      </c>
      <c r="U231" s="44">
        <f>'13c-beta'!Y233</f>
        <v>16.892787005150559</v>
      </c>
      <c r="W231" s="39">
        <f>'13c-beta'!N233/'13c-beta'!M233</f>
        <v>1.0050189302009513</v>
      </c>
      <c r="X231" s="39">
        <f t="shared" si="93"/>
        <v>0.99753062509078583</v>
      </c>
      <c r="Y231" s="39">
        <f t="shared" si="94"/>
        <v>1.0025371616714278</v>
      </c>
      <c r="Z231" s="39">
        <f>'13c-beta'!N233/'13c-beta'!E233</f>
        <v>0.9865257620948914</v>
      </c>
      <c r="AA231" s="39"/>
      <c r="AB231" s="39">
        <f>'13c-beta'!O233/'13c-beta'!Q233</f>
        <v>0.99985487756503921</v>
      </c>
      <c r="AC231" s="39">
        <f>'13c-beta'!Q233/'13c-beta'!L233</f>
        <v>0.99945850295405969</v>
      </c>
      <c r="AD231" s="39">
        <f t="shared" si="77"/>
        <v>1.0039510727113872</v>
      </c>
      <c r="AE231" s="39">
        <f t="shared" si="78"/>
        <v>0.99753062509078583</v>
      </c>
      <c r="AF231" s="39">
        <f t="shared" si="79"/>
        <v>1.0007843896770445</v>
      </c>
      <c r="AG231" s="39">
        <f>'13c-beta'!R233/'13c-beta'!S233</f>
        <v>1.004797972469698</v>
      </c>
      <c r="AH231" s="39">
        <f>'13c-beta'!S233/'13c-beta'!E233</f>
        <v>0.98509638749392525</v>
      </c>
      <c r="AI231" s="39">
        <f>'13c-beta'!R233/'13c-beta'!E233</f>
        <v>0.98982285284112026</v>
      </c>
      <c r="AK231" s="75">
        <f t="shared" si="80"/>
        <v>5.006377354490569</v>
      </c>
      <c r="AL231" s="75">
        <f t="shared" si="81"/>
        <v>-2.4724288440112137</v>
      </c>
      <c r="AM231" s="75">
        <f t="shared" si="82"/>
        <v>2.5339485104793229</v>
      </c>
      <c r="AN231" s="75">
        <f t="shared" si="83"/>
        <v>-13.565839217882314</v>
      </c>
      <c r="AO231" s="44"/>
      <c r="AP231" s="75">
        <f t="shared" si="84"/>
        <v>-0.14513296624024721</v>
      </c>
      <c r="AQ231" s="75">
        <f t="shared" si="95"/>
        <v>-0.54164370841294363</v>
      </c>
      <c r="AR231" s="75">
        <f t="shared" si="96"/>
        <v>3.9432877229013346</v>
      </c>
      <c r="AS231" s="75">
        <f t="shared" si="97"/>
        <v>-2.4724288440112137</v>
      </c>
      <c r="AT231" s="75">
        <f t="shared" si="98"/>
        <v>0.78408220423695962</v>
      </c>
      <c r="AU231" s="75">
        <f t="shared" si="99"/>
        <v>4.7864988851136765</v>
      </c>
      <c r="AV231" s="75">
        <f t="shared" si="100"/>
        <v>-15.015787273786064</v>
      </c>
      <c r="AW231" s="75">
        <f t="shared" si="101"/>
        <v>-10.229288388672225</v>
      </c>
    </row>
    <row r="232" spans="1:49" x14ac:dyDescent="0.2">
      <c r="A232" s="43">
        <f>'13c-beta'!A234</f>
        <v>458</v>
      </c>
      <c r="C232" s="39">
        <f>'13c-beta'!E234/'13c-beta'!H234</f>
        <v>1.007296607077709</v>
      </c>
      <c r="D232" s="39">
        <f>'13c-beta'!H234/'13c-beta'!I234</f>
        <v>1.002405974515918</v>
      </c>
      <c r="E232" s="39">
        <f>'13c-beta'!I234/'13c-beta'!J234</f>
        <v>0.99910577782905929</v>
      </c>
      <c r="F232" s="39">
        <f>'13c-beta'!J234/'13c-beta'!K234</f>
        <v>1.0046658552135861</v>
      </c>
      <c r="G232" s="39">
        <f>'13c-beta'!K234/'13c-beta'!L234</f>
        <v>1.0011315171033162</v>
      </c>
      <c r="H232" s="39">
        <f>'13c-beta'!L234/'13c-beta'!M234</f>
        <v>1.0039321915414192</v>
      </c>
      <c r="I232" s="39">
        <f>'13c-beta'!M234/'13c-beta'!F234</f>
        <v>0.99753029026353246</v>
      </c>
      <c r="J232" s="39">
        <f>'13c-beta'!E234/'13c-beta'!F234</f>
        <v>1.0161451220811419</v>
      </c>
      <c r="L232" s="75">
        <f t="shared" si="85"/>
        <v>7.2701156273687335</v>
      </c>
      <c r="M232" s="75">
        <f t="shared" si="86"/>
        <v>2.4030847933700712</v>
      </c>
      <c r="N232" s="75">
        <f t="shared" si="87"/>
        <v>-0.89462222609611408</v>
      </c>
      <c r="O232" s="75">
        <f t="shared" si="88"/>
        <v>4.6550038519787549</v>
      </c>
      <c r="P232" s="75">
        <f t="shared" si="89"/>
        <v>1.1308774203346279</v>
      </c>
      <c r="Q232" s="75">
        <f t="shared" si="90"/>
        <v>3.9244806833640662</v>
      </c>
      <c r="R232" s="75">
        <f t="shared" si="91"/>
        <v>-2.4727645001817002</v>
      </c>
      <c r="S232" s="75">
        <f t="shared" si="92"/>
        <v>16.016175650138205</v>
      </c>
      <c r="U232" s="44">
        <f>'13c-beta'!Y234</f>
        <v>16.814021916212457</v>
      </c>
      <c r="W232" s="39">
        <f>'13c-beta'!N234/'13c-beta'!M234</f>
        <v>1.0049904850673812</v>
      </c>
      <c r="X232" s="39">
        <f t="shared" si="93"/>
        <v>0.99753029026353246</v>
      </c>
      <c r="Y232" s="39">
        <f t="shared" si="94"/>
        <v>1.002508450281353</v>
      </c>
      <c r="Z232" s="39">
        <f>'13c-beta'!N234/'13c-beta'!E234</f>
        <v>0.98657999580624856</v>
      </c>
      <c r="AA232" s="39"/>
      <c r="AB232" s="39">
        <f>'13c-beta'!O234/'13c-beta'!Q234</f>
        <v>0.99985485509700534</v>
      </c>
      <c r="AC232" s="39">
        <f>'13c-beta'!Q234/'13c-beta'!L234</f>
        <v>0.99945841916422462</v>
      </c>
      <c r="AD232" s="39">
        <f t="shared" si="77"/>
        <v>1.0039321915414192</v>
      </c>
      <c r="AE232" s="39">
        <f t="shared" si="78"/>
        <v>0.99753029026353246</v>
      </c>
      <c r="AF232" s="39">
        <f t="shared" si="79"/>
        <v>1.0007651257614938</v>
      </c>
      <c r="AG232" s="39">
        <f>'13c-beta'!R234/'13c-beta'!S234</f>
        <v>1.0047697368421051</v>
      </c>
      <c r="AH232" s="39">
        <f>'13c-beta'!S234/'13c-beta'!E234</f>
        <v>0.98515030785947133</v>
      </c>
      <c r="AI232" s="39">
        <f>'13c-beta'!R234/'13c-beta'!E234</f>
        <v>0.98984921557787986</v>
      </c>
      <c r="AK232" s="75">
        <f t="shared" si="80"/>
        <v>4.9780738715755444</v>
      </c>
      <c r="AL232" s="75">
        <f t="shared" si="81"/>
        <v>-2.4727645001817002</v>
      </c>
      <c r="AM232" s="75">
        <f t="shared" si="82"/>
        <v>2.5053093713938388</v>
      </c>
      <c r="AN232" s="75">
        <f t="shared" si="83"/>
        <v>-13.510866278744473</v>
      </c>
      <c r="AO232" s="44"/>
      <c r="AP232" s="75">
        <f t="shared" si="84"/>
        <v>-0.14515543753546659</v>
      </c>
      <c r="AQ232" s="75">
        <f t="shared" si="95"/>
        <v>-0.54172754364805842</v>
      </c>
      <c r="AR232" s="75">
        <f t="shared" si="96"/>
        <v>3.9244806833640662</v>
      </c>
      <c r="AS232" s="75">
        <f t="shared" si="97"/>
        <v>-2.4727645001817002</v>
      </c>
      <c r="AT232" s="75">
        <f t="shared" si="98"/>
        <v>0.76483320199869931</v>
      </c>
      <c r="AU232" s="75">
        <f t="shared" si="99"/>
        <v>4.7583976895541236</v>
      </c>
      <c r="AV232" s="75">
        <f t="shared" si="100"/>
        <v>-14.961052640111301</v>
      </c>
      <c r="AW232" s="75">
        <f t="shared" si="101"/>
        <v>-10.202654950557184</v>
      </c>
    </row>
    <row r="233" spans="1:49" x14ac:dyDescent="0.2">
      <c r="A233" s="43">
        <f>'13c-beta'!A235</f>
        <v>460</v>
      </c>
      <c r="C233" s="39">
        <f>'13c-beta'!E235/'13c-beta'!H235</f>
        <v>1.0072788031266204</v>
      </c>
      <c r="D233" s="39">
        <f>'13c-beta'!H235/'13c-beta'!I235</f>
        <v>1.0023967888804395</v>
      </c>
      <c r="E233" s="39">
        <f>'13c-beta'!I235/'13c-beta'!J235</f>
        <v>0.9991056144332674</v>
      </c>
      <c r="F233" s="39">
        <f>'13c-beta'!J235/'13c-beta'!K235</f>
        <v>1.0046472980937382</v>
      </c>
      <c r="G233" s="39">
        <f>'13c-beta'!K235/'13c-beta'!L235</f>
        <v>1.0011220196353436</v>
      </c>
      <c r="H233" s="39">
        <f>'13c-beta'!L235/'13c-beta'!M235</f>
        <v>1.0039035568977404</v>
      </c>
      <c r="I233" s="39">
        <f>'13c-beta'!M235/'13c-beta'!F235</f>
        <v>0.99753964179509291</v>
      </c>
      <c r="J233" s="39">
        <f>'13c-beta'!E235/'13c-beta'!F235</f>
        <v>1.0160698199289013</v>
      </c>
      <c r="L233" s="75">
        <f t="shared" si="85"/>
        <v>7.2524404874868447</v>
      </c>
      <c r="M233" s="75">
        <f t="shared" si="86"/>
        <v>2.3939211632651594</v>
      </c>
      <c r="N233" s="75">
        <f t="shared" si="87"/>
        <v>-0.89478576814429711</v>
      </c>
      <c r="O233" s="75">
        <f t="shared" si="88"/>
        <v>4.6365327442593163</v>
      </c>
      <c r="P233" s="75">
        <f t="shared" si="89"/>
        <v>1.1213906417640578</v>
      </c>
      <c r="Q233" s="75">
        <f t="shared" si="90"/>
        <v>3.8959577887965589</v>
      </c>
      <c r="R233" s="75">
        <f t="shared" si="91"/>
        <v>-2.4633898598142099</v>
      </c>
      <c r="S233" s="75">
        <f t="shared" si="92"/>
        <v>15.942067197613403</v>
      </c>
      <c r="U233" s="44">
        <f>'13c-beta'!Y235</f>
        <v>16.735808099596433</v>
      </c>
      <c r="W233" s="39">
        <f>'13c-beta'!N235/'13c-beta'!M235</f>
        <v>1.0049619840167794</v>
      </c>
      <c r="X233" s="39">
        <f t="shared" si="93"/>
        <v>0.99753964179509291</v>
      </c>
      <c r="Y233" s="39">
        <f t="shared" si="94"/>
        <v>1.002489417553784</v>
      </c>
      <c r="Z233" s="39">
        <f>'13c-beta'!N235/'13c-beta'!E235</f>
        <v>0.98663438071995124</v>
      </c>
      <c r="AA233" s="39"/>
      <c r="AB233" s="39">
        <f>'13c-beta'!O235/'13c-beta'!Q235</f>
        <v>0.999854834026904</v>
      </c>
      <c r="AC233" s="39">
        <f>'13c-beta'!Q235/'13c-beta'!L235</f>
        <v>0.99946800793151824</v>
      </c>
      <c r="AD233" s="39">
        <f t="shared" si="77"/>
        <v>1.0039035568977404</v>
      </c>
      <c r="AE233" s="39">
        <f t="shared" si="78"/>
        <v>0.99753964179509291</v>
      </c>
      <c r="AF233" s="39">
        <f t="shared" si="79"/>
        <v>1.0007555430707984</v>
      </c>
      <c r="AG233" s="39">
        <f>'13c-beta'!R235/'13c-beta'!S235</f>
        <v>1.0047414919249489</v>
      </c>
      <c r="AH233" s="39">
        <f>'13c-beta'!S235/'13c-beta'!E235</f>
        <v>0.985194859670531</v>
      </c>
      <c r="AI233" s="39">
        <f>'13c-beta'!R235/'13c-beta'!E235</f>
        <v>0.98986615314215998</v>
      </c>
      <c r="AK233" s="75">
        <f t="shared" si="80"/>
        <v>4.9497139466100446</v>
      </c>
      <c r="AL233" s="75">
        <f t="shared" si="81"/>
        <v>-2.4633898598142099</v>
      </c>
      <c r="AM233" s="75">
        <f t="shared" si="82"/>
        <v>2.4863240867957934</v>
      </c>
      <c r="AN233" s="75">
        <f t="shared" si="83"/>
        <v>-13.455743110817629</v>
      </c>
      <c r="AO233" s="44"/>
      <c r="AP233" s="75">
        <f t="shared" si="84"/>
        <v>-0.14517651069568074</v>
      </c>
      <c r="AQ233" s="75">
        <f t="shared" si="95"/>
        <v>-0.53213362646959828</v>
      </c>
      <c r="AR233" s="75">
        <f t="shared" si="96"/>
        <v>3.8959577887965589</v>
      </c>
      <c r="AS233" s="75">
        <f t="shared" si="97"/>
        <v>-2.4633898598142099</v>
      </c>
      <c r="AT233" s="75">
        <f t="shared" si="98"/>
        <v>0.75525779181713804</v>
      </c>
      <c r="AU233" s="75">
        <f t="shared" si="99"/>
        <v>4.7302864585704176</v>
      </c>
      <c r="AV233" s="75">
        <f t="shared" si="100"/>
        <v>-14.91583029856278</v>
      </c>
      <c r="AW233" s="75">
        <f t="shared" si="101"/>
        <v>-10.185543839992354</v>
      </c>
    </row>
    <row r="234" spans="1:49" x14ac:dyDescent="0.2">
      <c r="A234" s="43">
        <f>'13c-beta'!A236</f>
        <v>462</v>
      </c>
      <c r="C234" s="39">
        <f>'13c-beta'!E236/'13c-beta'!H236</f>
        <v>1.0072513878484026</v>
      </c>
      <c r="D234" s="39">
        <f>'13c-beta'!H236/'13c-beta'!I236</f>
        <v>1.0023875998844709</v>
      </c>
      <c r="E234" s="39">
        <f>'13c-beta'!I236/'13c-beta'!J236</f>
        <v>0.99911506127238792</v>
      </c>
      <c r="F234" s="39">
        <f>'13c-beta'!J236/'13c-beta'!K236</f>
        <v>1.0046190715472922</v>
      </c>
      <c r="G234" s="39">
        <f>'13c-beta'!K236/'13c-beta'!L236</f>
        <v>1.0011125192272345</v>
      </c>
      <c r="H234" s="39">
        <f>'13c-beta'!L236/'13c-beta'!M236</f>
        <v>1.0038846643164447</v>
      </c>
      <c r="I234" s="39">
        <f>'13c-beta'!M236/'13c-beta'!F236</f>
        <v>0.99753930809993896</v>
      </c>
      <c r="J234" s="39">
        <f>'13c-beta'!E236/'13c-beta'!F236</f>
        <v>1.0159848095870105</v>
      </c>
      <c r="L234" s="75">
        <f t="shared" si="85"/>
        <v>7.2252229472957623</v>
      </c>
      <c r="M234" s="75">
        <f t="shared" si="86"/>
        <v>2.3847540967016529</v>
      </c>
      <c r="N234" s="75">
        <f t="shared" si="87"/>
        <v>-0.88533051704471211</v>
      </c>
      <c r="O234" s="75">
        <f t="shared" si="88"/>
        <v>4.6084363734900542</v>
      </c>
      <c r="P234" s="75">
        <f t="shared" si="89"/>
        <v>1.1119008363244154</v>
      </c>
      <c r="Q234" s="75">
        <f t="shared" si="90"/>
        <v>3.8771384919239558</v>
      </c>
      <c r="R234" s="75">
        <f t="shared" si="91"/>
        <v>-2.4637243780586844</v>
      </c>
      <c r="S234" s="75">
        <f t="shared" si="92"/>
        <v>15.858397850632672</v>
      </c>
      <c r="U234" s="44">
        <f>'13c-beta'!Y236</f>
        <v>16.658140451106746</v>
      </c>
      <c r="W234" s="39">
        <f>'13c-beta'!N236/'13c-beta'!M236</f>
        <v>1.0049432353426759</v>
      </c>
      <c r="X234" s="39">
        <f t="shared" si="93"/>
        <v>0.99753930809993896</v>
      </c>
      <c r="Y234" s="39">
        <f t="shared" si="94"/>
        <v>1.0024703796634471</v>
      </c>
      <c r="Z234" s="39">
        <f>'13c-beta'!N236/'13c-beta'!E236</f>
        <v>0.98669819686668647</v>
      </c>
      <c r="AA234" s="39"/>
      <c r="AB234" s="39">
        <f>'13c-beta'!O236/'13c-beta'!Q236</f>
        <v>0.9998644907756935</v>
      </c>
      <c r="AC234" s="39">
        <f>'13c-beta'!Q236/'13c-beta'!L236</f>
        <v>0.99946792558697473</v>
      </c>
      <c r="AD234" s="39">
        <f t="shared" si="77"/>
        <v>1.0038846643164447</v>
      </c>
      <c r="AE234" s="39">
        <f t="shared" si="78"/>
        <v>0.99753930809993896</v>
      </c>
      <c r="AF234" s="39">
        <f t="shared" si="79"/>
        <v>1.0007459577807269</v>
      </c>
      <c r="AG234" s="39">
        <f>'13c-beta'!R236/'13c-beta'!S236</f>
        <v>1.0047229158198323</v>
      </c>
      <c r="AH234" s="39">
        <f>'13c-beta'!S236/'13c-beta'!E236</f>
        <v>0.98524882476900644</v>
      </c>
      <c r="AI234" s="39">
        <f>'13c-beta'!R236/'13c-beta'!E236</f>
        <v>0.98990207202997926</v>
      </c>
      <c r="AK234" s="75">
        <f t="shared" si="80"/>
        <v>4.9310576697633461</v>
      </c>
      <c r="AL234" s="75">
        <f t="shared" si="81"/>
        <v>-2.4637243780586844</v>
      </c>
      <c r="AM234" s="75">
        <f t="shared" si="82"/>
        <v>2.4673332917046853</v>
      </c>
      <c r="AN234" s="75">
        <f t="shared" si="83"/>
        <v>-13.39106455892799</v>
      </c>
      <c r="AO234" s="44"/>
      <c r="AP234" s="75">
        <f t="shared" si="84"/>
        <v>-0.13551840651095698</v>
      </c>
      <c r="AQ234" s="75">
        <f t="shared" si="95"/>
        <v>-0.53221601484647063</v>
      </c>
      <c r="AR234" s="75">
        <f t="shared" si="96"/>
        <v>3.8771384919239558</v>
      </c>
      <c r="AS234" s="75">
        <f t="shared" si="97"/>
        <v>-2.4637243780586844</v>
      </c>
      <c r="AT234" s="75">
        <f t="shared" si="98"/>
        <v>0.74567969250775379</v>
      </c>
      <c r="AU234" s="75">
        <f t="shared" si="99"/>
        <v>4.7117978453404357</v>
      </c>
      <c r="AV234" s="75">
        <f t="shared" si="100"/>
        <v>-14.861055732900143</v>
      </c>
      <c r="AW234" s="75">
        <f t="shared" si="101"/>
        <v>-10.149257887559608</v>
      </c>
    </row>
    <row r="235" spans="1:49" x14ac:dyDescent="0.2">
      <c r="A235" s="43">
        <f>'13c-beta'!A237</f>
        <v>464</v>
      </c>
      <c r="C235" s="39">
        <f>'13c-beta'!E237/'13c-beta'!H237</f>
        <v>1.0072335683682685</v>
      </c>
      <c r="D235" s="39">
        <f>'13c-beta'!H237/'13c-beta'!I237</f>
        <v>1.0023784075261672</v>
      </c>
      <c r="E235" s="39">
        <f>'13c-beta'!I237/'13c-beta'!J237</f>
        <v>0.99911489951223265</v>
      </c>
      <c r="F235" s="39">
        <f>'13c-beta'!J237/'13c-beta'!K237</f>
        <v>1.004600500642717</v>
      </c>
      <c r="G235" s="39">
        <f>'13c-beta'!K237/'13c-beta'!L237</f>
        <v>1.0010933297211526</v>
      </c>
      <c r="H235" s="39">
        <f>'13c-beta'!L237/'13c-beta'!M237</f>
        <v>1.0038657290493025</v>
      </c>
      <c r="I235" s="39">
        <f>'13c-beta'!M237/'13c-beta'!F237</f>
        <v>0.99754866339175852</v>
      </c>
      <c r="J235" s="39">
        <f>'13c-beta'!E237/'13c-beta'!F237</f>
        <v>1.0159094652598126</v>
      </c>
      <c r="L235" s="75">
        <f t="shared" si="85"/>
        <v>7.2075315963828626</v>
      </c>
      <c r="M235" s="75">
        <f t="shared" si="86"/>
        <v>2.3755835917452237</v>
      </c>
      <c r="N235" s="75">
        <f t="shared" si="87"/>
        <v>-0.88549242048770427</v>
      </c>
      <c r="O235" s="75">
        <f t="shared" si="88"/>
        <v>4.5899506839887021</v>
      </c>
      <c r="P235" s="75">
        <f t="shared" si="89"/>
        <v>1.092732471500593</v>
      </c>
      <c r="Q235" s="75">
        <f t="shared" si="90"/>
        <v>3.8582763194095033</v>
      </c>
      <c r="R235" s="75">
        <f t="shared" si="91"/>
        <v>-2.4543460529388841</v>
      </c>
      <c r="S235" s="75">
        <f t="shared" si="92"/>
        <v>15.784236189600259</v>
      </c>
      <c r="U235" s="44">
        <f>'13c-beta'!Y237</f>
        <v>16.581013925270263</v>
      </c>
      <c r="W235" s="39">
        <f>'13c-beta'!N237/'13c-beta'!M237</f>
        <v>1.004914720851626</v>
      </c>
      <c r="X235" s="39">
        <f t="shared" si="93"/>
        <v>0.99754866339175852</v>
      </c>
      <c r="Y235" s="39">
        <f t="shared" si="94"/>
        <v>1.0024513366082417</v>
      </c>
      <c r="Z235" s="39">
        <f>'13c-beta'!N237/'13c-beta'!E237</f>
        <v>0.98675262992246149</v>
      </c>
      <c r="AA235" s="39"/>
      <c r="AB235" s="39">
        <f>'13c-beta'!O237/'13c-beta'!Q237</f>
        <v>0.99986447109846177</v>
      </c>
      <c r="AC235" s="39">
        <f>'13c-beta'!Q237/'13c-beta'!L237</f>
        <v>0.99946784836581093</v>
      </c>
      <c r="AD235" s="39">
        <f t="shared" si="77"/>
        <v>1.0038657290493025</v>
      </c>
      <c r="AE235" s="39">
        <f t="shared" si="78"/>
        <v>0.99754866339175852</v>
      </c>
      <c r="AF235" s="39">
        <f t="shared" si="79"/>
        <v>1.0007363698902227</v>
      </c>
      <c r="AG235" s="39">
        <f>'13c-beta'!R237/'13c-beta'!S237</f>
        <v>1.0046946539023707</v>
      </c>
      <c r="AH235" s="39">
        <f>'13c-beta'!S237/'13c-beta'!E237</f>
        <v>0.98529341637180379</v>
      </c>
      <c r="AI235" s="39">
        <f>'13c-beta'!R237/'13c-beta'!E237</f>
        <v>0.9899190279539537</v>
      </c>
      <c r="AK235" s="75">
        <f t="shared" si="80"/>
        <v>4.9026830366566285</v>
      </c>
      <c r="AL235" s="75">
        <f t="shared" si="81"/>
        <v>-2.4543460529388841</v>
      </c>
      <c r="AM235" s="75">
        <f t="shared" si="82"/>
        <v>2.4483369837177804</v>
      </c>
      <c r="AN235" s="75">
        <f t="shared" si="83"/>
        <v>-13.33589920588255</v>
      </c>
      <c r="AO235" s="44"/>
      <c r="AP235" s="75">
        <f t="shared" si="84"/>
        <v>-0.13553808640969131</v>
      </c>
      <c r="AQ235" s="75">
        <f t="shared" si="95"/>
        <v>-0.53229327712253061</v>
      </c>
      <c r="AR235" s="75">
        <f t="shared" si="96"/>
        <v>3.8582763194095033</v>
      </c>
      <c r="AS235" s="75">
        <f t="shared" si="97"/>
        <v>-2.4543460529388841</v>
      </c>
      <c r="AT235" s="75">
        <f t="shared" si="98"/>
        <v>0.73609890293822122</v>
      </c>
      <c r="AU235" s="75">
        <f t="shared" si="99"/>
        <v>4.6836683834611845</v>
      </c>
      <c r="AV235" s="75">
        <f t="shared" si="100"/>
        <v>-14.815797527443815</v>
      </c>
      <c r="AW235" s="75">
        <f t="shared" si="101"/>
        <v>-10.132129143982738</v>
      </c>
    </row>
    <row r="236" spans="1:49" x14ac:dyDescent="0.2">
      <c r="A236" s="43">
        <f>'13c-beta'!A238</f>
        <v>466</v>
      </c>
      <c r="C236" s="39">
        <f>'13c-beta'!E238/'13c-beta'!H238</f>
        <v>1.0072157420396239</v>
      </c>
      <c r="D236" s="39">
        <f>'13c-beta'!H238/'13c-beta'!I238</f>
        <v>1.0023692118036831</v>
      </c>
      <c r="E236" s="39">
        <f>'13c-beta'!I238/'13c-beta'!J238</f>
        <v>0.99911473769292947</v>
      </c>
      <c r="F236" s="39">
        <f>'13c-beta'!J238/'13c-beta'!K238</f>
        <v>1.0045819236346061</v>
      </c>
      <c r="G236" s="39">
        <f>'13c-beta'!K238/'13c-beta'!L238</f>
        <v>1.001083822020941</v>
      </c>
      <c r="H236" s="39">
        <f>'13c-beta'!L238/'13c-beta'!M238</f>
        <v>1.0038370748861019</v>
      </c>
      <c r="I236" s="39">
        <f>'13c-beta'!M238/'13c-beta'!F238</f>
        <v>0.99755802122195858</v>
      </c>
      <c r="J236" s="39">
        <f>'13c-beta'!E238/'13c-beta'!F238</f>
        <v>1.0158341004893647</v>
      </c>
      <c r="L236" s="75">
        <f t="shared" si="85"/>
        <v>7.1898331330331837</v>
      </c>
      <c r="M236" s="75">
        <f t="shared" si="86"/>
        <v>2.3664096464609949</v>
      </c>
      <c r="N236" s="75">
        <f t="shared" si="87"/>
        <v>-0.88565438315722578</v>
      </c>
      <c r="O236" s="75">
        <f t="shared" si="88"/>
        <v>4.5714585770630389</v>
      </c>
      <c r="P236" s="75">
        <f t="shared" si="89"/>
        <v>1.0832351098876372</v>
      </c>
      <c r="Q236" s="75">
        <f t="shared" si="90"/>
        <v>3.8297320915024491</v>
      </c>
      <c r="R236" s="75">
        <f t="shared" si="91"/>
        <v>-2.4449652711768874</v>
      </c>
      <c r="S236" s="75">
        <f t="shared" si="92"/>
        <v>15.710048903613043</v>
      </c>
      <c r="U236" s="44">
        <f>'13c-beta'!Y238</f>
        <v>16.504423534527934</v>
      </c>
      <c r="W236" s="39">
        <f>'13c-beta'!N238/'13c-beta'!M238</f>
        <v>1.0048861991587577</v>
      </c>
      <c r="X236" s="39">
        <f t="shared" si="93"/>
        <v>0.99755802122195858</v>
      </c>
      <c r="Y236" s="39">
        <f t="shared" si="94"/>
        <v>1.0024322883860652</v>
      </c>
      <c r="Z236" s="39">
        <f>'13c-beta'!N238/'13c-beta'!E238</f>
        <v>0.98680708582548726</v>
      </c>
      <c r="AA236" s="39"/>
      <c r="AB236" s="39">
        <f>'13c-beta'!O238/'13c-beta'!Q238</f>
        <v>0.99985476937376572</v>
      </c>
      <c r="AC236" s="39">
        <f>'13c-beta'!Q238/'13c-beta'!L238</f>
        <v>0.99947744295418917</v>
      </c>
      <c r="AD236" s="39">
        <f t="shared" si="77"/>
        <v>1.0038370748861019</v>
      </c>
      <c r="AE236" s="39">
        <f t="shared" si="78"/>
        <v>0.99755802122195858</v>
      </c>
      <c r="AF236" s="39">
        <f t="shared" si="79"/>
        <v>1.0007170890062504</v>
      </c>
      <c r="AG236" s="39">
        <f>'13c-beta'!R238/'13c-beta'!S238</f>
        <v>1.0046760639739767</v>
      </c>
      <c r="AH236" s="39">
        <f>'13c-beta'!S238/'13c-beta'!E238</f>
        <v>0.9853380266910875</v>
      </c>
      <c r="AI236" s="39">
        <f>'13c-beta'!R238/'13c-beta'!E238</f>
        <v>0.98994553033988686</v>
      </c>
      <c r="AK236" s="75">
        <f t="shared" si="80"/>
        <v>4.8743004316072245</v>
      </c>
      <c r="AL236" s="75">
        <f t="shared" si="81"/>
        <v>-2.4449652711768874</v>
      </c>
      <c r="AM236" s="75">
        <f t="shared" si="82"/>
        <v>2.4293351604303144</v>
      </c>
      <c r="AN236" s="75">
        <f t="shared" si="83"/>
        <v>-13.280713743182773</v>
      </c>
      <c r="AO236" s="44"/>
      <c r="AP236" s="75">
        <f t="shared" si="84"/>
        <v>-0.14524117322285726</v>
      </c>
      <c r="AQ236" s="75">
        <f t="shared" si="95"/>
        <v>-0.52269362632671057</v>
      </c>
      <c r="AR236" s="75">
        <f t="shared" si="96"/>
        <v>3.8297320915024491</v>
      </c>
      <c r="AS236" s="75">
        <f t="shared" si="97"/>
        <v>-2.4449652711768874</v>
      </c>
      <c r="AT236" s="75">
        <f t="shared" si="98"/>
        <v>0.71683202077597308</v>
      </c>
      <c r="AU236" s="75">
        <f t="shared" si="99"/>
        <v>4.6651651493599493</v>
      </c>
      <c r="AV236" s="75">
        <f t="shared" si="100"/>
        <v>-14.770522375209367</v>
      </c>
      <c r="AW236" s="75">
        <f t="shared" si="101"/>
        <v>-10.105357225849531</v>
      </c>
    </row>
    <row r="237" spans="1:49" x14ac:dyDescent="0.2">
      <c r="A237" s="43">
        <f>'13c-beta'!A239</f>
        <v>468</v>
      </c>
      <c r="C237" s="39">
        <f>'13c-beta'!E239/'13c-beta'!H239</f>
        <v>1.0071882297542742</v>
      </c>
      <c r="D237" s="39">
        <f>'13c-beta'!H239/'13c-beta'!I239</f>
        <v>1.0023696454201303</v>
      </c>
      <c r="E237" s="39">
        <f>'13c-beta'!I239/'13c-beta'!J239</f>
        <v>0.99911457581444585</v>
      </c>
      <c r="F237" s="39">
        <f>'13c-beta'!J239/'13c-beta'!K239</f>
        <v>1.0045633405199501</v>
      </c>
      <c r="G237" s="39">
        <f>'13c-beta'!K239/'13c-beta'!L239</f>
        <v>1.0010646225912914</v>
      </c>
      <c r="H237" s="39">
        <f>'13c-beta'!L239/'13c-beta'!M239</f>
        <v>1.0038278813551089</v>
      </c>
      <c r="I237" s="39">
        <f>'13c-beta'!M239/'13c-beta'!F239</f>
        <v>0.99754802194181158</v>
      </c>
      <c r="J237" s="39">
        <f>'13c-beta'!E239/'13c-beta'!F239</f>
        <v>1.0157488709270999</v>
      </c>
      <c r="L237" s="75">
        <f t="shared" si="85"/>
        <v>7.16251757395304</v>
      </c>
      <c r="M237" s="75">
        <f t="shared" si="86"/>
        <v>2.3668422379136227</v>
      </c>
      <c r="N237" s="75">
        <f t="shared" si="87"/>
        <v>-0.88581640508586368</v>
      </c>
      <c r="O237" s="75">
        <f t="shared" si="88"/>
        <v>4.5529600493676634</v>
      </c>
      <c r="P237" s="75">
        <f t="shared" si="89"/>
        <v>1.064056282561493</v>
      </c>
      <c r="Q237" s="75">
        <f t="shared" si="90"/>
        <v>3.8205736599978106</v>
      </c>
      <c r="R237" s="75">
        <f t="shared" si="91"/>
        <v>-2.454989079366277</v>
      </c>
      <c r="S237" s="75">
        <f t="shared" si="92"/>
        <v>15.626144319341554</v>
      </c>
      <c r="U237" s="44">
        <f>'13c-beta'!Y239</f>
        <v>16.428364348439256</v>
      </c>
      <c r="W237" s="39">
        <f>'13c-beta'!N239/'13c-beta'!M239</f>
        <v>1.0048674328906333</v>
      </c>
      <c r="X237" s="39">
        <f t="shared" si="93"/>
        <v>0.99754802194181158</v>
      </c>
      <c r="Y237" s="39">
        <f t="shared" si="94"/>
        <v>1.0024035199937973</v>
      </c>
      <c r="Z237" s="39">
        <f>'13c-beta'!N239/'13c-beta'!E239</f>
        <v>0.9868615645901514</v>
      </c>
      <c r="AA237" s="39"/>
      <c r="AB237" s="39">
        <f>'13c-beta'!O239/'13c-beta'!Q239</f>
        <v>0.99986443172684925</v>
      </c>
      <c r="AC237" s="39">
        <f>'13c-beta'!Q239/'13c-beta'!L239</f>
        <v>0.99947736709154789</v>
      </c>
      <c r="AD237" s="39">
        <f t="shared" si="77"/>
        <v>1.0038278813551089</v>
      </c>
      <c r="AE237" s="39">
        <f t="shared" si="78"/>
        <v>0.99754802194181158</v>
      </c>
      <c r="AF237" s="39">
        <f t="shared" si="79"/>
        <v>1.0007074877401096</v>
      </c>
      <c r="AG237" s="39">
        <f>'13c-beta'!R239/'13c-beta'!S239</f>
        <v>1.0046477400364073</v>
      </c>
      <c r="AH237" s="39">
        <f>'13c-beta'!S239/'13c-beta'!E239</f>
        <v>0.9853921970860724</v>
      </c>
      <c r="AI237" s="39">
        <f>'13c-beta'!R239/'13c-beta'!E239</f>
        <v>0.98997204385203275</v>
      </c>
      <c r="AK237" s="75">
        <f t="shared" si="80"/>
        <v>4.855625238961081</v>
      </c>
      <c r="AL237" s="75">
        <f t="shared" si="81"/>
        <v>-2.454989079366277</v>
      </c>
      <c r="AM237" s="75">
        <f t="shared" si="82"/>
        <v>2.4006361595947538</v>
      </c>
      <c r="AN237" s="75">
        <f t="shared" si="83"/>
        <v>-13.225508159746569</v>
      </c>
      <c r="AO237" s="44"/>
      <c r="AP237" s="75">
        <f t="shared" si="84"/>
        <v>-0.13557746335970702</v>
      </c>
      <c r="AQ237" s="75">
        <f t="shared" si="95"/>
        <v>-0.52276952863415516</v>
      </c>
      <c r="AR237" s="75">
        <f t="shared" si="96"/>
        <v>3.8205736599978106</v>
      </c>
      <c r="AS237" s="75">
        <f t="shared" si="97"/>
        <v>-2.454989079366277</v>
      </c>
      <c r="AT237" s="75">
        <f t="shared" si="98"/>
        <v>0.70723758863755715</v>
      </c>
      <c r="AU237" s="75">
        <f t="shared" si="99"/>
        <v>4.6369726424930153</v>
      </c>
      <c r="AV237" s="75">
        <f t="shared" si="100"/>
        <v>-14.715547428009627</v>
      </c>
      <c r="AW237" s="75">
        <f t="shared" si="101"/>
        <v>-10.078574785516585</v>
      </c>
    </row>
    <row r="238" spans="1:49" x14ac:dyDescent="0.2">
      <c r="A238" s="43">
        <f>'13c-beta'!A240</f>
        <v>470</v>
      </c>
      <c r="C238" s="39">
        <f>'13c-beta'!E240/'13c-beta'!H240</f>
        <v>1.0071703880275666</v>
      </c>
      <c r="D238" s="39">
        <f>'13c-beta'!H240/'13c-beta'!I240</f>
        <v>1.0023507876101931</v>
      </c>
      <c r="E238" s="39">
        <f>'13c-beta'!I240/'13c-beta'!J240</f>
        <v>0.99912403981287179</v>
      </c>
      <c r="F238" s="39">
        <f>'13c-beta'!J240/'13c-beta'!K240</f>
        <v>1.0045350377597493</v>
      </c>
      <c r="G238" s="39">
        <f>'13c-beta'!K240/'13c-beta'!L240</f>
        <v>1.0010550973787122</v>
      </c>
      <c r="H238" s="39">
        <f>'13c-beta'!L240/'13c-beta'!M240</f>
        <v>1.0038089315558318</v>
      </c>
      <c r="I238" s="39">
        <f>'13c-beta'!M240/'13c-beta'!F240</f>
        <v>0.99755738213399514</v>
      </c>
      <c r="J238" s="39">
        <f>'13c-beta'!E240/'13c-beta'!F240</f>
        <v>1.0156734646401986</v>
      </c>
      <c r="L238" s="75">
        <f t="shared" si="85"/>
        <v>7.1448030254604635</v>
      </c>
      <c r="M238" s="75">
        <f t="shared" si="86"/>
        <v>2.3480288316879907</v>
      </c>
      <c r="N238" s="75">
        <f t="shared" si="87"/>
        <v>-0.87634406444346258</v>
      </c>
      <c r="O238" s="75">
        <f t="shared" si="88"/>
        <v>4.5247854606977613</v>
      </c>
      <c r="P238" s="75">
        <f t="shared" si="89"/>
        <v>1.0545411546855776</v>
      </c>
      <c r="Q238" s="75">
        <f t="shared" si="90"/>
        <v>3.8016959435146527</v>
      </c>
      <c r="R238" s="75">
        <f t="shared" si="91"/>
        <v>-2.4456059238051648</v>
      </c>
      <c r="S238" s="75">
        <f t="shared" si="92"/>
        <v>15.551904427797922</v>
      </c>
      <c r="U238" s="44">
        <f>'13c-beta'!Y240</f>
        <v>16.352831492899568</v>
      </c>
      <c r="W238" s="39">
        <f>'13c-beta'!N240/'13c-beta'!M240</f>
        <v>1.0048486144039799</v>
      </c>
      <c r="X238" s="39">
        <f t="shared" si="93"/>
        <v>0.99755738213399514</v>
      </c>
      <c r="Y238" s="39">
        <f t="shared" si="94"/>
        <v>1.0023941532258065</v>
      </c>
      <c r="Z238" s="39">
        <f>'13c-beta'!N240/'13c-beta'!E240</f>
        <v>0.98692560958152398</v>
      </c>
      <c r="AA238" s="39"/>
      <c r="AB238" s="39">
        <f>'13c-beta'!O240/'13c-beta'!Q240</f>
        <v>0.99986441203246357</v>
      </c>
      <c r="AC238" s="39">
        <f>'13c-beta'!Q240/'13c-beta'!L240</f>
        <v>0.99947729120687656</v>
      </c>
      <c r="AD238" s="39">
        <f t="shared" si="77"/>
        <v>1.0038089315558318</v>
      </c>
      <c r="AE238" s="39">
        <f t="shared" si="78"/>
        <v>0.99755738213399514</v>
      </c>
      <c r="AF238" s="39">
        <f t="shared" si="79"/>
        <v>1.0006978908188586</v>
      </c>
      <c r="AG238" s="39">
        <f>'13c-beta'!R240/'13c-beta'!S240</f>
        <v>1.0046291364433124</v>
      </c>
      <c r="AH238" s="39">
        <f>'13c-beta'!S240/'13c-beta'!E240</f>
        <v>0.98543684687693844</v>
      </c>
      <c r="AI238" s="39">
        <f>'13c-beta'!R240/'13c-beta'!E240</f>
        <v>0.98999856849739942</v>
      </c>
      <c r="AK238" s="75">
        <f t="shared" si="80"/>
        <v>4.8368977309837238</v>
      </c>
      <c r="AL238" s="75">
        <f t="shared" si="81"/>
        <v>-2.4456059238051648</v>
      </c>
      <c r="AM238" s="75">
        <f t="shared" si="82"/>
        <v>2.3912918071785643</v>
      </c>
      <c r="AN238" s="75">
        <f t="shared" si="83"/>
        <v>-13.160612620619425</v>
      </c>
      <c r="AO238" s="44"/>
      <c r="AP238" s="75">
        <f t="shared" si="84"/>
        <v>-0.13559716041587469</v>
      </c>
      <c r="AQ238" s="75">
        <f t="shared" si="95"/>
        <v>-0.52284545298892682</v>
      </c>
      <c r="AR238" s="75">
        <f t="shared" si="96"/>
        <v>3.8016959435146527</v>
      </c>
      <c r="AS238" s="75">
        <f t="shared" si="97"/>
        <v>-2.4456059238051648</v>
      </c>
      <c r="AT238" s="75">
        <f t="shared" si="98"/>
        <v>0.69764740630477651</v>
      </c>
      <c r="AU238" s="75">
        <f t="shared" si="99"/>
        <v>4.6184549426048465</v>
      </c>
      <c r="AV238" s="75">
        <f t="shared" si="100"/>
        <v>-14.670236759374559</v>
      </c>
      <c r="AW238" s="75">
        <f t="shared" si="101"/>
        <v>-10.051781816769651</v>
      </c>
    </row>
    <row r="239" spans="1:49" x14ac:dyDescent="0.2">
      <c r="A239" s="43">
        <f>'13c-beta'!A241</f>
        <v>472</v>
      </c>
      <c r="C239" s="39">
        <f>'13c-beta'!E241/'13c-beta'!H241</f>
        <v>1.0071428571428571</v>
      </c>
      <c r="D239" s="39">
        <f>'13c-beta'!H241/'13c-beta'!I241</f>
        <v>1.0023512180080172</v>
      </c>
      <c r="E239" s="39">
        <f>'13c-beta'!I241/'13c-beta'!J241</f>
        <v>0.99912387957676652</v>
      </c>
      <c r="F239" s="39">
        <f>'13c-beta'!J241/'13c-beta'!K241</f>
        <v>1.0045164410058027</v>
      </c>
      <c r="G239" s="39">
        <f>'13c-beta'!K241/'13c-beta'!L241</f>
        <v>1.001035888201524</v>
      </c>
      <c r="H239" s="39">
        <f>'13c-beta'!L241/'13c-beta'!M241</f>
        <v>1.0037899769686016</v>
      </c>
      <c r="I239" s="39">
        <f>'13c-beta'!M241/'13c-beta'!F241</f>
        <v>0.997566744866898</v>
      </c>
      <c r="J239" s="39">
        <f>'13c-beta'!E241/'13c-beta'!F241</f>
        <v>1.0155980378851039</v>
      </c>
      <c r="L239" s="75">
        <f t="shared" si="85"/>
        <v>7.1174677688639552</v>
      </c>
      <c r="M239" s="75">
        <f t="shared" si="86"/>
        <v>2.3484582200188657</v>
      </c>
      <c r="N239" s="75">
        <f t="shared" si="87"/>
        <v>-0.87650444104510283</v>
      </c>
      <c r="O239" s="75">
        <f t="shared" si="88"/>
        <v>4.5062724916239061</v>
      </c>
      <c r="P239" s="75">
        <f t="shared" si="89"/>
        <v>1.0353520395782532</v>
      </c>
      <c r="Q239" s="75">
        <f t="shared" si="90"/>
        <v>3.7828131007811714</v>
      </c>
      <c r="R239" s="75">
        <f t="shared" si="91"/>
        <v>-2.4362203093702322</v>
      </c>
      <c r="S239" s="75">
        <f t="shared" si="92"/>
        <v>15.477638870450676</v>
      </c>
      <c r="U239" s="44">
        <f>'13c-beta'!Y241</f>
        <v>16.277820149369809</v>
      </c>
      <c r="W239" s="39">
        <f>'13c-beta'!N241/'13c-beta'!M241</f>
        <v>1.004820073272888</v>
      </c>
      <c r="X239" s="39">
        <f t="shared" si="93"/>
        <v>0.997566744866898</v>
      </c>
      <c r="Y239" s="39">
        <f t="shared" si="94"/>
        <v>1.0023750896717529</v>
      </c>
      <c r="Z239" s="39">
        <f>'13c-beta'!N241/'13c-beta'!E241</f>
        <v>0.98698013611675872</v>
      </c>
      <c r="AA239" s="39"/>
      <c r="AB239" s="39">
        <f>'13c-beta'!O241/'13c-beta'!Q241</f>
        <v>0.99986439233235502</v>
      </c>
      <c r="AC239" s="39">
        <f>'13c-beta'!Q241/'13c-beta'!L241</f>
        <v>0.99947721530016553</v>
      </c>
      <c r="AD239" s="39">
        <f t="shared" si="77"/>
        <v>1.0037899769686016</v>
      </c>
      <c r="AE239" s="39">
        <f t="shared" si="78"/>
        <v>0.997566744866898</v>
      </c>
      <c r="AF239" s="39">
        <f t="shared" si="79"/>
        <v>1.0006882912926307</v>
      </c>
      <c r="AG239" s="39">
        <f>'13c-beta'!R241/'13c-beta'!S241</f>
        <v>1.0046007961798864</v>
      </c>
      <c r="AH239" s="39">
        <f>'13c-beta'!S241/'13c-beta'!E241</f>
        <v>0.9854910607752736</v>
      </c>
      <c r="AI239" s="39">
        <f>'13c-beta'!R241/'13c-beta'!E241</f>
        <v>0.99002510428300061</v>
      </c>
      <c r="AK239" s="75">
        <f t="shared" si="80"/>
        <v>4.8084939137089826</v>
      </c>
      <c r="AL239" s="75">
        <f t="shared" si="81"/>
        <v>-2.4362203093702322</v>
      </c>
      <c r="AM239" s="75">
        <f t="shared" si="82"/>
        <v>2.3722736043388317</v>
      </c>
      <c r="AN239" s="75">
        <f t="shared" si="83"/>
        <v>-13.1053652661118</v>
      </c>
      <c r="AO239" s="44"/>
      <c r="AP239" s="75">
        <f t="shared" si="84"/>
        <v>-0.13561686319607316</v>
      </c>
      <c r="AQ239" s="75">
        <f t="shared" si="95"/>
        <v>-0.52292139940069438</v>
      </c>
      <c r="AR239" s="75">
        <f t="shared" si="96"/>
        <v>3.7828131007811714</v>
      </c>
      <c r="AS239" s="75">
        <f t="shared" si="97"/>
        <v>-2.4362203093702322</v>
      </c>
      <c r="AT239" s="75">
        <f t="shared" si="98"/>
        <v>0.68805452881436902</v>
      </c>
      <c r="AU239" s="75">
        <f t="shared" si="99"/>
        <v>4.5902448677221797</v>
      </c>
      <c r="AV239" s="75">
        <f t="shared" si="100"/>
        <v>-14.615223181111917</v>
      </c>
      <c r="AW239" s="75">
        <f t="shared" si="101"/>
        <v>-10.024978313389799</v>
      </c>
    </row>
    <row r="240" spans="1:49" x14ac:dyDescent="0.2">
      <c r="A240" s="43">
        <f>'13c-beta'!A242</f>
        <v>474</v>
      </c>
      <c r="C240" s="39">
        <f>'13c-beta'!E242/'13c-beta'!H242</f>
        <v>1.0071249314910433</v>
      </c>
      <c r="D240" s="39">
        <f>'13c-beta'!H242/'13c-beta'!I242</f>
        <v>1.0023419880876656</v>
      </c>
      <c r="E240" s="39">
        <f>'13c-beta'!I242/'13c-beta'!J242</f>
        <v>0.99913334874046666</v>
      </c>
      <c r="F240" s="39">
        <f>'13c-beta'!J242/'13c-beta'!K242</f>
        <v>1.0044881219531068</v>
      </c>
      <c r="G240" s="39">
        <f>'13c-beta'!K242/'13c-beta'!L242</f>
        <v>1.0010263560487229</v>
      </c>
      <c r="H240" s="39">
        <f>'13c-beta'!L242/'13c-beta'!M242</f>
        <v>1.0037710175916028</v>
      </c>
      <c r="I240" s="39">
        <f>'13c-beta'!M242/'13c-beta'!F242</f>
        <v>0.99756643817686463</v>
      </c>
      <c r="J240" s="39">
        <f>'13c-beta'!E242/'13c-beta'!F242</f>
        <v>1.0155224401547398</v>
      </c>
      <c r="L240" s="75">
        <f t="shared" si="85"/>
        <v>7.0996690909369944</v>
      </c>
      <c r="M240" s="75">
        <f t="shared" si="86"/>
        <v>2.3392499079204638</v>
      </c>
      <c r="N240" s="75">
        <f t="shared" si="87"/>
        <v>-0.86702701885337252</v>
      </c>
      <c r="O240" s="75">
        <f t="shared" si="88"/>
        <v>4.4780803678030185</v>
      </c>
      <c r="P240" s="75">
        <f t="shared" si="89"/>
        <v>1.0258297054664829</v>
      </c>
      <c r="Q240" s="75">
        <f t="shared" si="90"/>
        <v>3.7639251297050813</v>
      </c>
      <c r="R240" s="75">
        <f t="shared" si="91"/>
        <v>-2.4365277475262168</v>
      </c>
      <c r="S240" s="75">
        <f t="shared" si="92"/>
        <v>15.403199435452702</v>
      </c>
      <c r="U240" s="44">
        <f>'13c-beta'!Y242</f>
        <v>16.20332555411866</v>
      </c>
      <c r="W240" s="39">
        <f>'13c-beta'!N242/'13c-beta'!M242</f>
        <v>1.0048012440470406</v>
      </c>
      <c r="X240" s="39">
        <f t="shared" si="93"/>
        <v>0.99756643817686463</v>
      </c>
      <c r="Y240" s="39">
        <f t="shared" si="94"/>
        <v>1.0023559980996888</v>
      </c>
      <c r="Z240" s="39">
        <f>'13c-beta'!N242/'13c-beta'!E242</f>
        <v>0.98703480934104759</v>
      </c>
      <c r="AA240" s="39"/>
      <c r="AB240" s="39">
        <f>'13c-beta'!O242/'13c-beta'!Q242</f>
        <v>0.9998546863647374</v>
      </c>
      <c r="AC240" s="39">
        <f>'13c-beta'!Q242/'13c-beta'!L242</f>
        <v>0.99948682197563843</v>
      </c>
      <c r="AD240" s="39">
        <f t="shared" si="77"/>
        <v>1.0037710175916028</v>
      </c>
      <c r="AE240" s="39">
        <f t="shared" si="78"/>
        <v>0.99756643817686463</v>
      </c>
      <c r="AF240" s="39">
        <f t="shared" si="79"/>
        <v>1.0006689871147265</v>
      </c>
      <c r="AG240" s="39">
        <f>'13c-beta'!R242/'13c-beta'!S242</f>
        <v>1.0045724471310802</v>
      </c>
      <c r="AH240" s="39">
        <f>'13c-beta'!S242/'13c-beta'!E242</f>
        <v>0.98553588818239102</v>
      </c>
      <c r="AI240" s="39">
        <f>'13c-beta'!R242/'13c-beta'!E242</f>
        <v>0.99004219892688705</v>
      </c>
      <c r="AK240" s="75">
        <f t="shared" si="80"/>
        <v>4.7897548351714834</v>
      </c>
      <c r="AL240" s="75">
        <f t="shared" si="81"/>
        <v>-2.4365277475262168</v>
      </c>
      <c r="AM240" s="75">
        <f t="shared" si="82"/>
        <v>2.3532270876452186</v>
      </c>
      <c r="AN240" s="75">
        <f t="shared" si="83"/>
        <v>-13.049972347807254</v>
      </c>
      <c r="AO240" s="44"/>
      <c r="AP240" s="75">
        <f t="shared" si="84"/>
        <v>-0.14532419431182542</v>
      </c>
      <c r="AQ240" s="75">
        <f t="shared" si="95"/>
        <v>-0.5133097452700266</v>
      </c>
      <c r="AR240" s="75">
        <f t="shared" si="96"/>
        <v>3.7639251297050813</v>
      </c>
      <c r="AS240" s="75">
        <f t="shared" si="97"/>
        <v>-2.4365277475262168</v>
      </c>
      <c r="AT240" s="75">
        <f t="shared" si="98"/>
        <v>0.66876344259696985</v>
      </c>
      <c r="AU240" s="75">
        <f t="shared" si="99"/>
        <v>4.5620252516164186</v>
      </c>
      <c r="AV240" s="75">
        <f t="shared" si="100"/>
        <v>-14.569736834871085</v>
      </c>
      <c r="AW240" s="75">
        <f t="shared" si="101"/>
        <v>-10.007711583254766</v>
      </c>
    </row>
    <row r="241" spans="1:49" x14ac:dyDescent="0.2">
      <c r="A241" s="43">
        <f>'13c-beta'!A243</f>
        <v>476</v>
      </c>
      <c r="C241" s="39">
        <f>'13c-beta'!E243/'13c-beta'!H243</f>
        <v>1.0070973822392337</v>
      </c>
      <c r="D241" s="39">
        <f>'13c-beta'!H243/'13c-beta'!I243</f>
        <v>1.0023424170273474</v>
      </c>
      <c r="E241" s="39">
        <f>'13c-beta'!I243/'13c-beta'!J243</f>
        <v>0.99912356736973906</v>
      </c>
      <c r="F241" s="39">
        <f>'13c-beta'!J243/'13c-beta'!K243</f>
        <v>1.0044791858136541</v>
      </c>
      <c r="G241" s="39">
        <f>'13c-beta'!K243/'13c-beta'!L243</f>
        <v>1.0010071371159082</v>
      </c>
      <c r="H241" s="39">
        <f>'13c-beta'!L243/'13c-beta'!M243</f>
        <v>1.0037520534230198</v>
      </c>
      <c r="I241" s="39">
        <f>'13c-beta'!M243/'13c-beta'!F243</f>
        <v>0.99756613140951045</v>
      </c>
      <c r="J241" s="39">
        <f>'13c-beta'!E243/'13c-beta'!F243</f>
        <v>1.0154371266775268</v>
      </c>
      <c r="L241" s="75">
        <f t="shared" si="85"/>
        <v>7.0723143628878482</v>
      </c>
      <c r="M241" s="75">
        <f t="shared" si="86"/>
        <v>2.339677845286245</v>
      </c>
      <c r="N241" s="75">
        <f t="shared" si="87"/>
        <v>-0.8768169218921873</v>
      </c>
      <c r="O241" s="75">
        <f t="shared" si="88"/>
        <v>4.4691841160639862</v>
      </c>
      <c r="P241" s="75">
        <f t="shared" si="89"/>
        <v>1.0066302935875455</v>
      </c>
      <c r="Q241" s="75">
        <f t="shared" si="90"/>
        <v>3.7450320281936493</v>
      </c>
      <c r="R241" s="75">
        <f t="shared" si="91"/>
        <v>-2.4368352632861838</v>
      </c>
      <c r="S241" s="75">
        <f t="shared" si="92"/>
        <v>15.319186460840694</v>
      </c>
      <c r="U241" s="44">
        <f>'13c-beta'!Y243</f>
        <v>16.129342997476734</v>
      </c>
      <c r="W241" s="39">
        <f>'13c-beta'!N243/'13c-beta'!M243</f>
        <v>1.0047824100625018</v>
      </c>
      <c r="X241" s="39">
        <f t="shared" si="93"/>
        <v>0.99756613140951045</v>
      </c>
      <c r="Y241" s="39">
        <f t="shared" si="94"/>
        <v>1.0023369017143742</v>
      </c>
      <c r="Z241" s="39">
        <f>'13c-beta'!N243/'13c-beta'!E243</f>
        <v>0.9870989304812835</v>
      </c>
      <c r="AA241" s="39"/>
      <c r="AB241" s="39">
        <f>'13c-beta'!O243/'13c-beta'!Q243</f>
        <v>0.99986435422924136</v>
      </c>
      <c r="AC241" s="39">
        <f>'13c-beta'!Q243/'13c-beta'!L243</f>
        <v>0.99948674743131627</v>
      </c>
      <c r="AD241" s="39">
        <f t="shared" si="77"/>
        <v>1.0037520534230198</v>
      </c>
      <c r="AE241" s="39">
        <f t="shared" si="78"/>
        <v>0.99756613140951045</v>
      </c>
      <c r="AF241" s="39">
        <f t="shared" si="79"/>
        <v>1.0006593747575827</v>
      </c>
      <c r="AG241" s="39">
        <f>'13c-beta'!R243/'13c-beta'!S243</f>
        <v>1.004553778182558</v>
      </c>
      <c r="AH241" s="39">
        <f>'13c-beta'!S243/'13c-beta'!E243</f>
        <v>0.98559014514896881</v>
      </c>
      <c r="AI241" s="39">
        <f>'13c-beta'!R243/'13c-beta'!E243</f>
        <v>0.99007830404889241</v>
      </c>
      <c r="AK241" s="75">
        <f t="shared" si="80"/>
        <v>4.7710106694326031</v>
      </c>
      <c r="AL241" s="75">
        <f t="shared" si="81"/>
        <v>-2.4368352632861838</v>
      </c>
      <c r="AM241" s="75">
        <f t="shared" si="82"/>
        <v>2.3341754061463131</v>
      </c>
      <c r="AN241" s="75">
        <f t="shared" si="83"/>
        <v>-12.985011054694228</v>
      </c>
      <c r="AO241" s="44"/>
      <c r="AP241" s="75">
        <f t="shared" si="84"/>
        <v>-0.13565497147823871</v>
      </c>
      <c r="AQ241" s="75">
        <f t="shared" si="95"/>
        <v>-0.5133843278691167</v>
      </c>
      <c r="AR241" s="75">
        <f t="shared" si="96"/>
        <v>3.7450320281936493</v>
      </c>
      <c r="AS241" s="75">
        <f t="shared" si="97"/>
        <v>-2.4368352632861838</v>
      </c>
      <c r="AT241" s="75">
        <f t="shared" si="98"/>
        <v>0.6591574655599105</v>
      </c>
      <c r="AU241" s="75">
        <f t="shared" si="99"/>
        <v>4.5434411046499159</v>
      </c>
      <c r="AV241" s="75">
        <f t="shared" si="100"/>
        <v>-14.514685087114705</v>
      </c>
      <c r="AW241" s="75">
        <f t="shared" si="101"/>
        <v>-9.9712439824647134</v>
      </c>
    </row>
    <row r="242" spans="1:49" x14ac:dyDescent="0.2">
      <c r="A242" s="43">
        <f>'13c-beta'!A244</f>
        <v>478</v>
      </c>
      <c r="C242" s="39">
        <f>'13c-beta'!E244/'13c-beta'!H244</f>
        <v>1.0070794417244597</v>
      </c>
      <c r="D242" s="39">
        <f>'13c-beta'!H244/'13c-beta'!I244</f>
        <v>1.0023331822870971</v>
      </c>
      <c r="E242" s="39">
        <f>'13c-beta'!I244/'13c-beta'!J244</f>
        <v>0.999133039851268</v>
      </c>
      <c r="F242" s="39">
        <f>'13c-beta'!J244/'13c-beta'!K244</f>
        <v>1.0044508519511182</v>
      </c>
      <c r="G242" s="39">
        <f>'13c-beta'!K244/'13c-beta'!L244</f>
        <v>1.0009975980164263</v>
      </c>
      <c r="H242" s="39">
        <f>'13c-beta'!L244/'13c-beta'!M244</f>
        <v>1.0037233266903223</v>
      </c>
      <c r="I242" s="39">
        <f>'13c-beta'!M244/'13c-beta'!F244</f>
        <v>0.99757552247490666</v>
      </c>
      <c r="J242" s="39">
        <f>'13c-beta'!E244/'13c-beta'!F244</f>
        <v>1.0153614895989915</v>
      </c>
      <c r="L242" s="75">
        <f t="shared" si="85"/>
        <v>7.0545001227863615</v>
      </c>
      <c r="M242" s="75">
        <f t="shared" si="86"/>
        <v>2.3304646436555196</v>
      </c>
      <c r="N242" s="75">
        <f t="shared" si="87"/>
        <v>-0.86733617603124136</v>
      </c>
      <c r="O242" s="75">
        <f t="shared" si="88"/>
        <v>4.4409762023933004</v>
      </c>
      <c r="P242" s="75">
        <f t="shared" si="89"/>
        <v>0.99710074621480993</v>
      </c>
      <c r="Q242" s="75">
        <f t="shared" si="90"/>
        <v>3.7164122672899498</v>
      </c>
      <c r="R242" s="75">
        <f t="shared" si="91"/>
        <v>-2.4274213298163483</v>
      </c>
      <c r="S242" s="75">
        <f t="shared" si="92"/>
        <v>15.244696476492605</v>
      </c>
      <c r="U242" s="44">
        <f>'13c-beta'!Y244</f>
        <v>16.055867823102634</v>
      </c>
      <c r="W242" s="39">
        <f>'13c-beta'!N244/'13c-beta'!M244</f>
        <v>1.0047440820492879</v>
      </c>
      <c r="X242" s="39">
        <f t="shared" si="93"/>
        <v>0.99757552247490666</v>
      </c>
      <c r="Y242" s="39">
        <f t="shared" si="94"/>
        <v>1.0023081026038889</v>
      </c>
      <c r="Z242" s="39">
        <f>'13c-beta'!N244/'13c-beta'!E244</f>
        <v>0.9871440987975052</v>
      </c>
      <c r="AA242" s="39"/>
      <c r="AB242" s="39">
        <f>'13c-beta'!O244/'13c-beta'!Q244</f>
        <v>0.99985464552889636</v>
      </c>
      <c r="AC242" s="39">
        <f>'13c-beta'!Q244/'13c-beta'!L244</f>
        <v>0.99949635828296912</v>
      </c>
      <c r="AD242" s="39">
        <f t="shared" si="77"/>
        <v>1.0037233266903223</v>
      </c>
      <c r="AE242" s="39">
        <f t="shared" si="78"/>
        <v>0.99757552247490666</v>
      </c>
      <c r="AF242" s="39">
        <f t="shared" si="79"/>
        <v>1.0006400620666245</v>
      </c>
      <c r="AG242" s="39">
        <f>'13c-beta'!R244/'13c-beta'!S244</f>
        <v>1.0045254130529582</v>
      </c>
      <c r="AH242" s="39">
        <f>'13c-beta'!S244/'13c-beta'!E244</f>
        <v>0.98563501084060001</v>
      </c>
      <c r="AI242" s="39">
        <f>'13c-beta'!R244/'13c-beta'!E244</f>
        <v>0.99009541638411069</v>
      </c>
      <c r="AK242" s="75">
        <f t="shared" si="80"/>
        <v>4.7328643564887267</v>
      </c>
      <c r="AL242" s="75">
        <f t="shared" si="81"/>
        <v>-2.4274213298163483</v>
      </c>
      <c r="AM242" s="75">
        <f t="shared" si="82"/>
        <v>2.3054430266724411</v>
      </c>
      <c r="AN242" s="75">
        <f t="shared" si="83"/>
        <v>-12.939253449820139</v>
      </c>
      <c r="AO242" s="44"/>
      <c r="AP242" s="75">
        <f t="shared" si="84"/>
        <v>-0.14536503608856835</v>
      </c>
      <c r="AQ242" s="75">
        <f t="shared" si="95"/>
        <v>-0.50376858712027994</v>
      </c>
      <c r="AR242" s="75">
        <f t="shared" si="96"/>
        <v>3.7164122672899498</v>
      </c>
      <c r="AS242" s="75">
        <f t="shared" si="97"/>
        <v>-2.4274213298163483</v>
      </c>
      <c r="AT242" s="75">
        <f t="shared" si="98"/>
        <v>0.63985731426473524</v>
      </c>
      <c r="AU242" s="75">
        <f t="shared" si="99"/>
        <v>4.5152041593613168</v>
      </c>
      <c r="AV242" s="75">
        <f t="shared" si="100"/>
        <v>-14.469164471164138</v>
      </c>
      <c r="AW242" s="75">
        <f t="shared" si="101"/>
        <v>-9.9539603118027582</v>
      </c>
    </row>
    <row r="243" spans="1:49" x14ac:dyDescent="0.2">
      <c r="A243" s="43">
        <f>'13c-beta'!A245</f>
        <v>480</v>
      </c>
      <c r="C243" s="39">
        <f>'13c-beta'!E245/'13c-beta'!H245</f>
        <v>1.0070614946509659</v>
      </c>
      <c r="D243" s="39">
        <f>'13c-beta'!H245/'13c-beta'!I245</f>
        <v>1.002323944341051</v>
      </c>
      <c r="E243" s="39">
        <f>'13c-beta'!I245/'13c-beta'!J245</f>
        <v>0.9991328895012187</v>
      </c>
      <c r="F243" s="39">
        <f>'13c-beta'!J245/'13c-beta'!K245</f>
        <v>1.0044321865776358</v>
      </c>
      <c r="G243" s="39">
        <f>'13c-beta'!K245/'13c-beta'!L245</f>
        <v>1.0009880561448374</v>
      </c>
      <c r="H243" s="39">
        <f>'13c-beta'!L245/'13c-beta'!M245</f>
        <v>1.0037043518842608</v>
      </c>
      <c r="I243" s="39">
        <f>'13c-beta'!M245/'13c-beta'!F245</f>
        <v>0.99758489248406912</v>
      </c>
      <c r="J243" s="39">
        <f>'13c-beta'!E245/'13c-beta'!F245</f>
        <v>1.0152956809342295</v>
      </c>
      <c r="L243" s="75">
        <f t="shared" si="85"/>
        <v>7.0366790526019125</v>
      </c>
      <c r="M243" s="75">
        <f t="shared" si="86"/>
        <v>2.321248158777899</v>
      </c>
      <c r="N243" s="75">
        <f t="shared" si="87"/>
        <v>-0.86748665655246815</v>
      </c>
      <c r="O243" s="75">
        <f t="shared" si="88"/>
        <v>4.42239336494091</v>
      </c>
      <c r="P243" s="75">
        <f t="shared" si="89"/>
        <v>0.987568338658245</v>
      </c>
      <c r="Q243" s="75">
        <f t="shared" si="90"/>
        <v>3.6975076698645135</v>
      </c>
      <c r="R243" s="75">
        <f t="shared" si="91"/>
        <v>-2.4180285921775364</v>
      </c>
      <c r="S243" s="75">
        <f t="shared" si="92"/>
        <v>15.179881336113411</v>
      </c>
      <c r="U243" s="44">
        <f>'13c-beta'!Y245</f>
        <v>15.982895427260676</v>
      </c>
      <c r="W243" s="39">
        <f>'13c-beta'!N245/'13c-beta'!M245</f>
        <v>1.0047252362618129</v>
      </c>
      <c r="X243" s="39">
        <f t="shared" si="93"/>
        <v>0.99758489248406912</v>
      </c>
      <c r="Y243" s="39">
        <f t="shared" si="94"/>
        <v>1.0022987167922714</v>
      </c>
      <c r="Z243" s="39">
        <f>'13c-beta'!N245/'13c-beta'!E245</f>
        <v>0.98719883834234501</v>
      </c>
      <c r="AA243" s="39"/>
      <c r="AB243" s="39">
        <f>'13c-beta'!O245/'13c-beta'!Q245</f>
        <v>0.99986431610470938</v>
      </c>
      <c r="AC243" s="39">
        <f>'13c-beta'!Q245/'13c-beta'!L245</f>
        <v>0.99949628510263189</v>
      </c>
      <c r="AD243" s="39">
        <f t="shared" si="77"/>
        <v>1.0037043518842608</v>
      </c>
      <c r="AE243" s="39">
        <f t="shared" si="78"/>
        <v>0.99758489248406912</v>
      </c>
      <c r="AF243" s="39">
        <f t="shared" si="79"/>
        <v>1.0006401489801264</v>
      </c>
      <c r="AG243" s="39">
        <f>'13c-beta'!R245/'13c-beta'!S245</f>
        <v>1.0045067310208473</v>
      </c>
      <c r="AH243" s="39">
        <f>'13c-beta'!S245/'13c-beta'!E245</f>
        <v>0.98567989453371285</v>
      </c>
      <c r="AI243" s="39">
        <f>'13c-beta'!R245/'13c-beta'!E245</f>
        <v>0.99012208869103346</v>
      </c>
      <c r="AK243" s="75">
        <f t="shared" si="80"/>
        <v>4.7141073769182089</v>
      </c>
      <c r="AL243" s="75">
        <f t="shared" si="81"/>
        <v>-2.4180285921775364</v>
      </c>
      <c r="AM243" s="75">
        <f t="shared" si="82"/>
        <v>2.296078784740585</v>
      </c>
      <c r="AN243" s="75">
        <f t="shared" si="83"/>
        <v>-12.883802551372746</v>
      </c>
      <c r="AO243" s="44"/>
      <c r="AP243" s="75">
        <f t="shared" si="84"/>
        <v>-0.13569310118307457</v>
      </c>
      <c r="AQ243" s="75">
        <f t="shared" si="95"/>
        <v>-0.50384180433543735</v>
      </c>
      <c r="AR243" s="75">
        <f t="shared" si="96"/>
        <v>3.6975076698645135</v>
      </c>
      <c r="AS243" s="75">
        <f t="shared" si="97"/>
        <v>-2.4180285921775364</v>
      </c>
      <c r="AT243" s="75">
        <f t="shared" si="98"/>
        <v>0.63994417216846222</v>
      </c>
      <c r="AU243" s="75">
        <f t="shared" si="99"/>
        <v>4.4966061173473966</v>
      </c>
      <c r="AV243" s="75">
        <f t="shared" si="100"/>
        <v>-14.423627664235694</v>
      </c>
      <c r="AW243" s="75">
        <f t="shared" si="101"/>
        <v>-9.927021546888275</v>
      </c>
    </row>
    <row r="244" spans="1:49" x14ac:dyDescent="0.2">
      <c r="A244" s="43">
        <f>'13c-beta'!A246</f>
        <v>482</v>
      </c>
      <c r="C244" s="39">
        <f>'13c-beta'!E246/'13c-beta'!H246</f>
        <v>1.0070338510093719</v>
      </c>
      <c r="D244" s="39">
        <f>'13c-beta'!H246/'13c-beta'!I246</f>
        <v>1.0023146808633761</v>
      </c>
      <c r="E244" s="39">
        <f>'13c-beta'!I246/'13c-beta'!J246</f>
        <v>0.99914237533124539</v>
      </c>
      <c r="F244" s="39">
        <f>'13c-beta'!J246/'13c-beta'!K246</f>
        <v>1.0044135154231071</v>
      </c>
      <c r="G244" s="39">
        <f>'13c-beta'!K246/'13c-beta'!L246</f>
        <v>1.0009785114999321</v>
      </c>
      <c r="H244" s="39">
        <f>'13c-beta'!L246/'13c-beta'!M246</f>
        <v>1.0036853722809442</v>
      </c>
      <c r="I244" s="39">
        <f>'13c-beta'!M246/'13c-beta'!F246</f>
        <v>0.99758458792487958</v>
      </c>
      <c r="J244" s="39">
        <f>'13c-beta'!E246/'13c-beta'!F246</f>
        <v>1.0152200062082881</v>
      </c>
      <c r="L244" s="75">
        <f t="shared" si="85"/>
        <v>7.0092288709058765</v>
      </c>
      <c r="M244" s="75">
        <f t="shared" si="86"/>
        <v>2.3120061162885124</v>
      </c>
      <c r="N244" s="75">
        <f t="shared" si="87"/>
        <v>-0.85799263919289659</v>
      </c>
      <c r="O244" s="75">
        <f t="shared" si="88"/>
        <v>4.4038044265165848</v>
      </c>
      <c r="P244" s="75">
        <f t="shared" si="89"/>
        <v>0.97803306962862768</v>
      </c>
      <c r="Q244" s="75">
        <f t="shared" si="90"/>
        <v>3.6785979354082445</v>
      </c>
      <c r="R244" s="75">
        <f t="shared" si="91"/>
        <v>-2.4183338887375783</v>
      </c>
      <c r="S244" s="75">
        <f t="shared" si="92"/>
        <v>15.105343890817513</v>
      </c>
      <c r="U244" s="44">
        <f>'13c-beta'!Y246</f>
        <v>15.910421258109992</v>
      </c>
      <c r="W244" s="39">
        <f>'13c-beta'!N246/'13c-beta'!M246</f>
        <v>1.0047063857097018</v>
      </c>
      <c r="X244" s="39">
        <f t="shared" si="93"/>
        <v>0.99758458792487958</v>
      </c>
      <c r="Y244" s="39">
        <f t="shared" si="94"/>
        <v>1.002279605773708</v>
      </c>
      <c r="Z244" s="39">
        <f>'13c-beta'!N246/'13c-beta'!E246</f>
        <v>0.9872535998547638</v>
      </c>
      <c r="AA244" s="39"/>
      <c r="AB244" s="39">
        <f>'13c-beta'!O246/'13c-beta'!Q246</f>
        <v>0.9998642976920914</v>
      </c>
      <c r="AC244" s="39">
        <f>'13c-beta'!Q246/'13c-beta'!L246</f>
        <v>0.99950590013369756</v>
      </c>
      <c r="AD244" s="39">
        <f t="shared" si="77"/>
        <v>1.0036853722809442</v>
      </c>
      <c r="AE244" s="39">
        <f t="shared" si="78"/>
        <v>0.99758458792487958</v>
      </c>
      <c r="AF244" s="39">
        <f t="shared" si="79"/>
        <v>1.0006305292565574</v>
      </c>
      <c r="AG244" s="39">
        <f>'13c-beta'!R246/'13c-beta'!S246</f>
        <v>1.0044880431937806</v>
      </c>
      <c r="AH244" s="39">
        <f>'13c-beta'!S246/'13c-beta'!E246</f>
        <v>0.98572479623914311</v>
      </c>
      <c r="AI244" s="39">
        <f>'13c-beta'!R246/'13c-beta'!E246</f>
        <v>0.99014877170184501</v>
      </c>
      <c r="AK244" s="75">
        <f t="shared" si="80"/>
        <v>4.6953453031999732</v>
      </c>
      <c r="AL244" s="75">
        <f t="shared" si="81"/>
        <v>-2.4183338887375783</v>
      </c>
      <c r="AM244" s="75">
        <f t="shared" si="82"/>
        <v>2.277011414462371</v>
      </c>
      <c r="AN244" s="75">
        <f t="shared" si="83"/>
        <v>-12.828332476355053</v>
      </c>
      <c r="AO244" s="44"/>
      <c r="AP244" s="75">
        <f t="shared" si="84"/>
        <v>-0.13571151629986472</v>
      </c>
      <c r="AQ244" s="75">
        <f t="shared" si="95"/>
        <v>-0.49422197386526118</v>
      </c>
      <c r="AR244" s="75">
        <f t="shared" si="96"/>
        <v>3.6785979354082445</v>
      </c>
      <c r="AS244" s="75">
        <f t="shared" si="97"/>
        <v>-2.4183338887375783</v>
      </c>
      <c r="AT244" s="75">
        <f t="shared" si="98"/>
        <v>0.63033055650543335</v>
      </c>
      <c r="AU244" s="75">
        <f t="shared" si="99"/>
        <v>4.4780019603758543</v>
      </c>
      <c r="AV244" s="75">
        <f t="shared" si="100"/>
        <v>-14.378074657642799</v>
      </c>
      <c r="AW244" s="75">
        <f t="shared" si="101"/>
        <v>-9.9000726972668982</v>
      </c>
    </row>
    <row r="245" spans="1:49" x14ac:dyDescent="0.2">
      <c r="A245" s="43">
        <f>'13c-beta'!A247</f>
        <v>484</v>
      </c>
      <c r="C245" s="39">
        <f>'13c-beta'!E247/'13c-beta'!H247</f>
        <v>1.0070158892086192</v>
      </c>
      <c r="D245" s="39">
        <f>'13c-beta'!H247/'13c-beta'!I247</f>
        <v>1.0023054365860244</v>
      </c>
      <c r="E245" s="39">
        <f>'13c-beta'!I247/'13c-beta'!J247</f>
        <v>0.99914222654857021</v>
      </c>
      <c r="F245" s="39">
        <f>'13c-beta'!J247/'13c-beta'!K247</f>
        <v>1.0043851157748007</v>
      </c>
      <c r="G245" s="39">
        <f>'13c-beta'!K247/'13c-beta'!L247</f>
        <v>1.0009689546916785</v>
      </c>
      <c r="H245" s="39">
        <f>'13c-beta'!L247/'13c-beta'!M247</f>
        <v>1.0036663522226652</v>
      </c>
      <c r="I245" s="39">
        <f>'13c-beta'!M247/'13c-beta'!F247</f>
        <v>0.99759398496240603</v>
      </c>
      <c r="J245" s="39">
        <f>'13c-beta'!E247/'13c-beta'!F247</f>
        <v>1.0151443123938879</v>
      </c>
      <c r="L245" s="75">
        <f t="shared" si="85"/>
        <v>6.99139236925991</v>
      </c>
      <c r="M245" s="75">
        <f t="shared" si="86"/>
        <v>2.3027831445431892</v>
      </c>
      <c r="N245" s="75">
        <f t="shared" si="87"/>
        <v>-0.85814154958838285</v>
      </c>
      <c r="O245" s="75">
        <f t="shared" si="88"/>
        <v>4.3755291699854499</v>
      </c>
      <c r="P245" s="75">
        <f t="shared" si="89"/>
        <v>0.96848555810285797</v>
      </c>
      <c r="Q245" s="75">
        <f t="shared" si="90"/>
        <v>3.6596475361858047</v>
      </c>
      <c r="R245" s="75">
        <f t="shared" si="91"/>
        <v>-2.4089141429020771</v>
      </c>
      <c r="S245" s="75">
        <f t="shared" si="92"/>
        <v>15.030782085587028</v>
      </c>
      <c r="U245" s="44">
        <f>'13c-beta'!Y247</f>
        <v>15.838440815004905</v>
      </c>
      <c r="W245" s="39">
        <f>'13c-beta'!N247/'13c-beta'!M247</f>
        <v>1.0046777597323659</v>
      </c>
      <c r="X245" s="39">
        <f t="shared" si="93"/>
        <v>0.99759398496240603</v>
      </c>
      <c r="Y245" s="39">
        <f t="shared" si="94"/>
        <v>1.0022604899345136</v>
      </c>
      <c r="Z245" s="39">
        <f>'13c-beta'!N247/'13c-beta'!E247</f>
        <v>0.98730838334798732</v>
      </c>
      <c r="AA245" s="39"/>
      <c r="AB245" s="39">
        <f>'13c-beta'!O247/'13c-beta'!Q247</f>
        <v>0.99986427927447574</v>
      </c>
      <c r="AC245" s="39">
        <f>'13c-beta'!Q247/'13c-beta'!L247</f>
        <v>0.99950583310724395</v>
      </c>
      <c r="AD245" s="39">
        <f t="shared" si="77"/>
        <v>1.0036663522226652</v>
      </c>
      <c r="AE245" s="39">
        <f t="shared" si="78"/>
        <v>0.99759398496240603</v>
      </c>
      <c r="AF245" s="39">
        <f t="shared" si="79"/>
        <v>1.0006209071064758</v>
      </c>
      <c r="AG245" s="39">
        <f>'13c-beta'!R247/'13c-beta'!S247</f>
        <v>1.0044693495690613</v>
      </c>
      <c r="AH245" s="39">
        <f>'13c-beta'!S247/'13c-beta'!E247</f>
        <v>0.98576971596773588</v>
      </c>
      <c r="AI245" s="39">
        <f>'13c-beta'!R247/'13c-beta'!E247</f>
        <v>0.99017546542299006</v>
      </c>
      <c r="AK245" s="75">
        <f t="shared" si="80"/>
        <v>4.6668530137562128</v>
      </c>
      <c r="AL245" s="75">
        <f t="shared" si="81"/>
        <v>-2.4089141429020771</v>
      </c>
      <c r="AM245" s="75">
        <f t="shared" si="82"/>
        <v>2.2579388708540318</v>
      </c>
      <c r="AN245" s="75">
        <f t="shared" si="83"/>
        <v>-12.77284321473287</v>
      </c>
      <c r="AO245" s="44"/>
      <c r="AP245" s="75">
        <f t="shared" si="84"/>
        <v>-0.13572993641534134</v>
      </c>
      <c r="AQ245" s="75">
        <f t="shared" si="95"/>
        <v>-0.49428903345525266</v>
      </c>
      <c r="AR245" s="75">
        <f t="shared" si="96"/>
        <v>3.6596475361858047</v>
      </c>
      <c r="AS245" s="75">
        <f t="shared" si="97"/>
        <v>-2.4089141429020771</v>
      </c>
      <c r="AT245" s="75">
        <f t="shared" si="98"/>
        <v>0.62071442341307015</v>
      </c>
      <c r="AU245" s="75">
        <f t="shared" si="99"/>
        <v>4.4593916854270947</v>
      </c>
      <c r="AV245" s="75">
        <f t="shared" si="100"/>
        <v>-14.332505442691991</v>
      </c>
      <c r="AW245" s="75">
        <f t="shared" si="101"/>
        <v>-9.8731137572648038</v>
      </c>
    </row>
    <row r="246" spans="1:49" x14ac:dyDescent="0.2">
      <c r="A246" s="43">
        <f>'13c-beta'!A248</f>
        <v>486</v>
      </c>
      <c r="C246" s="39">
        <f>'13c-beta'!E248/'13c-beta'!H248</f>
        <v>1.006988227820077</v>
      </c>
      <c r="D246" s="39">
        <f>'13c-beta'!H248/'13c-beta'!I248</f>
        <v>1.0023058369512785</v>
      </c>
      <c r="E246" s="39">
        <f>'13c-beta'!I248/'13c-beta'!J248</f>
        <v>0.99914207771426367</v>
      </c>
      <c r="F246" s="39">
        <f>'13c-beta'!J248/'13c-beta'!K248</f>
        <v>1.0043664317248857</v>
      </c>
      <c r="G246" s="39">
        <f>'13c-beta'!K248/'13c-beta'!L248</f>
        <v>1.0009594045876984</v>
      </c>
      <c r="H246" s="39">
        <f>'13c-beta'!L248/'13c-beta'!M248</f>
        <v>1.0036473631995642</v>
      </c>
      <c r="I246" s="39">
        <f>'13c-beta'!M248/'13c-beta'!F248</f>
        <v>0.99759368147328786</v>
      </c>
      <c r="J246" s="39">
        <f>'13c-beta'!E248/'13c-beta'!F248</f>
        <v>1.0150685994838058</v>
      </c>
      <c r="L246" s="75">
        <f t="shared" si="85"/>
        <v>6.963923320602051</v>
      </c>
      <c r="M246" s="75">
        <f t="shared" si="86"/>
        <v>2.3031825888238293</v>
      </c>
      <c r="N246" s="75">
        <f t="shared" si="87"/>
        <v>-0.85829051168174308</v>
      </c>
      <c r="O246" s="75">
        <f t="shared" si="88"/>
        <v>4.3569265210527801</v>
      </c>
      <c r="P246" s="75">
        <f t="shared" si="89"/>
        <v>0.95894465326889899</v>
      </c>
      <c r="Q246" s="75">
        <f t="shared" si="90"/>
        <v>3.6407277002321923</v>
      </c>
      <c r="R246" s="75">
        <f t="shared" si="91"/>
        <v>-2.4092183640270122</v>
      </c>
      <c r="S246" s="75">
        <f t="shared" si="92"/>
        <v>14.956195908271074</v>
      </c>
      <c r="U246" s="44">
        <f>'13c-beta'!Y248</f>
        <v>15.76694964780631</v>
      </c>
      <c r="W246" s="39">
        <f>'13c-beta'!N248/'13c-beta'!M248</f>
        <v>1.0046588985935767</v>
      </c>
      <c r="X246" s="39">
        <f t="shared" si="93"/>
        <v>0.99759368147328786</v>
      </c>
      <c r="Y246" s="39">
        <f t="shared" si="94"/>
        <v>1.0022413692728647</v>
      </c>
      <c r="Z246" s="39">
        <f>'13c-beta'!N248/'13c-beta'!E248</f>
        <v>0.98736318883525309</v>
      </c>
      <c r="AA246" s="39"/>
      <c r="AB246" s="39">
        <f>'13c-beta'!O248/'13c-beta'!Q248</f>
        <v>0.99986426085186009</v>
      </c>
      <c r="AC246" s="39">
        <f>'13c-beta'!Q248/'13c-beta'!L248</f>
        <v>0.9995154522284353</v>
      </c>
      <c r="AD246" s="39">
        <f t="shared" si="77"/>
        <v>1.0036473631995642</v>
      </c>
      <c r="AE246" s="39">
        <f t="shared" si="78"/>
        <v>0.99759368147328786</v>
      </c>
      <c r="AF246" s="39">
        <f t="shared" si="79"/>
        <v>1.000611282528963</v>
      </c>
      <c r="AG246" s="39">
        <f>'13c-beta'!R248/'13c-beta'!S248</f>
        <v>1.0044409106775782</v>
      </c>
      <c r="AH246" s="39">
        <f>'13c-beta'!S248/'13c-beta'!E248</f>
        <v>0.98582421258901698</v>
      </c>
      <c r="AI246" s="39">
        <f>'13c-beta'!R248/'13c-beta'!E248</f>
        <v>0.99020216986091869</v>
      </c>
      <c r="AK246" s="75">
        <f t="shared" si="80"/>
        <v>4.6480795158342589</v>
      </c>
      <c r="AL246" s="75">
        <f t="shared" si="81"/>
        <v>-2.4092183640270122</v>
      </c>
      <c r="AM246" s="75">
        <f t="shared" si="82"/>
        <v>2.2388611518071393</v>
      </c>
      <c r="AN246" s="75">
        <f t="shared" si="83"/>
        <v>-12.71733475646378</v>
      </c>
      <c r="AO246" s="44"/>
      <c r="AP246" s="75">
        <f t="shared" si="84"/>
        <v>-0.13574836153183648</v>
      </c>
      <c r="AQ246" s="75">
        <f t="shared" si="95"/>
        <v>-0.48466520277171893</v>
      </c>
      <c r="AR246" s="75">
        <f t="shared" si="96"/>
        <v>3.6407277002321923</v>
      </c>
      <c r="AS246" s="75">
        <f t="shared" si="97"/>
        <v>-2.4092183640270122</v>
      </c>
      <c r="AT246" s="75">
        <f t="shared" si="98"/>
        <v>0.61109577190160003</v>
      </c>
      <c r="AU246" s="75">
        <f t="shared" si="99"/>
        <v>4.4310789309474767</v>
      </c>
      <c r="AV246" s="75">
        <f t="shared" si="100"/>
        <v>-14.277223652151209</v>
      </c>
      <c r="AW246" s="75">
        <f t="shared" si="101"/>
        <v>-9.8461447212037445</v>
      </c>
    </row>
    <row r="247" spans="1:49" x14ac:dyDescent="0.2">
      <c r="A247" s="43">
        <f>'13c-beta'!A249</f>
        <v>488</v>
      </c>
      <c r="C247" s="39">
        <f>'13c-beta'!E249/'13c-beta'!H249</f>
        <v>1.0069798786945219</v>
      </c>
      <c r="D247" s="39">
        <f>'13c-beta'!H249/'13c-beta'!I249</f>
        <v>1.0022869163297405</v>
      </c>
      <c r="E247" s="39">
        <f>'13c-beta'!I249/'13c-beta'!J249</f>
        <v>0.99915157007741928</v>
      </c>
      <c r="F247" s="39">
        <f>'13c-beta'!J249/'13c-beta'!K249</f>
        <v>1.004347741885506</v>
      </c>
      <c r="G247" s="39">
        <f>'13c-beta'!K249/'13c-beta'!L249</f>
        <v>1.0009401502301916</v>
      </c>
      <c r="H247" s="39">
        <f>'13c-beta'!L249/'13c-beta'!M249</f>
        <v>1.0036283340791035</v>
      </c>
      <c r="I247" s="39">
        <f>'13c-beta'!M249/'13c-beta'!F249</f>
        <v>0.99759340126152352</v>
      </c>
      <c r="J247" s="39">
        <f>'13c-beta'!E249/'13c-beta'!F249</f>
        <v>1.0149927219796215</v>
      </c>
      <c r="L247" s="75">
        <f t="shared" si="85"/>
        <v>6.9556321013635918</v>
      </c>
      <c r="M247" s="75">
        <f t="shared" si="86"/>
        <v>2.2843053166122451</v>
      </c>
      <c r="N247" s="75">
        <f t="shared" si="87"/>
        <v>-0.84879004295315752</v>
      </c>
      <c r="O247" s="75">
        <f t="shared" si="88"/>
        <v>4.3383177616525916</v>
      </c>
      <c r="P247" s="75">
        <f t="shared" si="89"/>
        <v>0.93970856576282902</v>
      </c>
      <c r="Q247" s="75">
        <f t="shared" si="90"/>
        <v>3.6217675539134087</v>
      </c>
      <c r="R247" s="75">
        <f t="shared" si="91"/>
        <v>-2.4094992517360119</v>
      </c>
      <c r="S247" s="75">
        <f t="shared" si="92"/>
        <v>14.881442004615701</v>
      </c>
      <c r="U247" s="44">
        <f>'13c-beta'!Y249</f>
        <v>15.695943356203864</v>
      </c>
      <c r="W247" s="39">
        <f>'13c-beta'!N249/'13c-beta'!M249</f>
        <v>1.0046399875488805</v>
      </c>
      <c r="X247" s="39">
        <f t="shared" si="93"/>
        <v>0.99759340126152352</v>
      </c>
      <c r="Y247" s="39">
        <f t="shared" si="94"/>
        <v>1.0022222222222223</v>
      </c>
      <c r="Z247" s="39">
        <f>'13c-beta'!N249/'13c-beta'!E249</f>
        <v>0.98741813662220967</v>
      </c>
      <c r="AA247" s="39"/>
      <c r="AB247" s="39">
        <f>'13c-beta'!O249/'13c-beta'!Q249</f>
        <v>0.99986424242424243</v>
      </c>
      <c r="AC247" s="39">
        <f>'13c-beta'!Q249/'13c-beta'!L249</f>
        <v>0.99951538647928284</v>
      </c>
      <c r="AD247" s="39">
        <f t="shared" si="77"/>
        <v>1.0036283340791035</v>
      </c>
      <c r="AE247" s="39">
        <f t="shared" si="78"/>
        <v>0.99759340126152352</v>
      </c>
      <c r="AF247" s="39">
        <f t="shared" si="79"/>
        <v>1.0005919456574479</v>
      </c>
      <c r="AG247" s="39">
        <f>'13c-beta'!R249/'13c-beta'!S249</f>
        <v>1.0044222041196322</v>
      </c>
      <c r="AH247" s="39">
        <f>'13c-beta'!S249/'13c-beta'!E249</f>
        <v>0.98585974472967175</v>
      </c>
      <c r="AI247" s="39">
        <f>'13c-beta'!R249/'13c-beta'!E249</f>
        <v>0.99021941775419475</v>
      </c>
      <c r="AK247" s="75">
        <f t="shared" si="80"/>
        <v>4.629255990049038</v>
      </c>
      <c r="AL247" s="75">
        <f t="shared" si="81"/>
        <v>-2.4094992517360119</v>
      </c>
      <c r="AM247" s="75">
        <f t="shared" si="82"/>
        <v>2.2197567383130314</v>
      </c>
      <c r="AN247" s="75">
        <f t="shared" si="83"/>
        <v>-12.661685266302598</v>
      </c>
      <c r="AO247" s="44"/>
      <c r="AP247" s="75">
        <f t="shared" si="84"/>
        <v>-0.13576679165134903</v>
      </c>
      <c r="AQ247" s="75">
        <f t="shared" si="95"/>
        <v>-0.48473098380038815</v>
      </c>
      <c r="AR247" s="75">
        <f t="shared" si="96"/>
        <v>3.6217675539134087</v>
      </c>
      <c r="AS247" s="75">
        <f t="shared" si="97"/>
        <v>-2.4094992517360119</v>
      </c>
      <c r="AT247" s="75">
        <f t="shared" si="98"/>
        <v>0.59177052672573183</v>
      </c>
      <c r="AU247" s="75">
        <f t="shared" si="99"/>
        <v>4.4124549064345562</v>
      </c>
      <c r="AV247" s="75">
        <f t="shared" si="100"/>
        <v>-14.241181221997305</v>
      </c>
      <c r="AW247" s="75">
        <f t="shared" si="101"/>
        <v>-9.8287263155628821</v>
      </c>
    </row>
    <row r="248" spans="1:49" x14ac:dyDescent="0.2">
      <c r="A248" s="43">
        <f>'13c-beta'!A250</f>
        <v>490</v>
      </c>
      <c r="C248" s="39">
        <f>'13c-beta'!E250/'13c-beta'!H250</f>
        <v>1.0069522012094132</v>
      </c>
      <c r="D248" s="39">
        <f>'13c-beta'!H250/'13c-beta'!I250</f>
        <v>1.0022776405188389</v>
      </c>
      <c r="E248" s="39">
        <f>'13c-beta'!I250/'13c-beta'!J250</f>
        <v>0.99915143099591142</v>
      </c>
      <c r="F248" s="39">
        <f>'13c-beta'!J250/'13c-beta'!K250</f>
        <v>1.0043290043290043</v>
      </c>
      <c r="G248" s="39">
        <f>'13c-beta'!K250/'13c-beta'!L250</f>
        <v>1.0009305842324134</v>
      </c>
      <c r="H248" s="39">
        <f>'13c-beta'!L250/'13c-beta'!M250</f>
        <v>1.0036190642967633</v>
      </c>
      <c r="I248" s="39">
        <f>'13c-beta'!M250/'13c-beta'!F250</f>
        <v>0.99759309762512494</v>
      </c>
      <c r="J248" s="39">
        <f>'13c-beta'!E250/'13c-beta'!F250</f>
        <v>1.0149169715733182</v>
      </c>
      <c r="L248" s="75">
        <f t="shared" si="85"/>
        <v>6.9281460849416865</v>
      </c>
      <c r="M248" s="75">
        <f t="shared" si="86"/>
        <v>2.2750506274878921</v>
      </c>
      <c r="N248" s="75">
        <f t="shared" si="87"/>
        <v>-0.84892924257182534</v>
      </c>
      <c r="O248" s="75">
        <f t="shared" si="88"/>
        <v>4.3196611445163793</v>
      </c>
      <c r="P248" s="75">
        <f t="shared" si="89"/>
        <v>0.93015150734390184</v>
      </c>
      <c r="Q248" s="75">
        <f t="shared" si="90"/>
        <v>3.6125312411920798</v>
      </c>
      <c r="R248" s="75">
        <f t="shared" si="91"/>
        <v>-2.4098036206747042</v>
      </c>
      <c r="S248" s="75">
        <f t="shared" si="92"/>
        <v>14.806807742235348</v>
      </c>
      <c r="U248" s="44">
        <f>'13c-beta'!Y250</f>
        <v>15.625417589048807</v>
      </c>
      <c r="W248" s="39">
        <f>'13c-beta'!N250/'13c-beta'!M250</f>
        <v>1.0046211170455983</v>
      </c>
      <c r="X248" s="39">
        <f t="shared" si="93"/>
        <v>0.99759309762512494</v>
      </c>
      <c r="Y248" s="39">
        <f t="shared" si="94"/>
        <v>1.0022030920931315</v>
      </c>
      <c r="Z248" s="39">
        <f>'13c-beta'!N250/'13c-beta'!E250</f>
        <v>0.98747298563696528</v>
      </c>
      <c r="AA248" s="39"/>
      <c r="AB248" s="39">
        <f>'13c-beta'!O250/'13c-beta'!Q250</f>
        <v>0.99986422399162067</v>
      </c>
      <c r="AC248" s="39">
        <f>'13c-beta'!Q250/'13c-beta'!L250</f>
        <v>0.99951532071228477</v>
      </c>
      <c r="AD248" s="39">
        <f t="shared" si="77"/>
        <v>1.0036190642967633</v>
      </c>
      <c r="AE248" s="39">
        <f t="shared" si="78"/>
        <v>0.99759309762512494</v>
      </c>
      <c r="AF248" s="39">
        <f t="shared" si="79"/>
        <v>1.0005823150906958</v>
      </c>
      <c r="AG248" s="39">
        <f>'13c-beta'!R250/'13c-beta'!S250</f>
        <v>1.0043937498181394</v>
      </c>
      <c r="AH248" s="39">
        <f>'13c-beta'!S250/'13c-beta'!E250</f>
        <v>0.985914280796374</v>
      </c>
      <c r="AI248" s="39">
        <f>'13c-beta'!R250/'13c-beta'!E250</f>
        <v>0.99024614148832402</v>
      </c>
      <c r="AK248" s="75">
        <f t="shared" si="80"/>
        <v>4.6104724648619904</v>
      </c>
      <c r="AL248" s="75">
        <f t="shared" si="81"/>
        <v>-2.4098036206747042</v>
      </c>
      <c r="AM248" s="75">
        <f t="shared" si="82"/>
        <v>2.2006688441871858</v>
      </c>
      <c r="AN248" s="75">
        <f t="shared" si="83"/>
        <v>-12.606138898048163</v>
      </c>
      <c r="AO248" s="44"/>
      <c r="AP248" s="75">
        <f t="shared" si="84"/>
        <v>-0.13578522677598903</v>
      </c>
      <c r="AQ248" s="75">
        <f t="shared" si="95"/>
        <v>-0.48479678268765197</v>
      </c>
      <c r="AR248" s="75">
        <f t="shared" si="96"/>
        <v>3.6125312411920798</v>
      </c>
      <c r="AS248" s="75">
        <f t="shared" si="97"/>
        <v>-2.4098036206747042</v>
      </c>
      <c r="AT248" s="75">
        <f t="shared" si="98"/>
        <v>0.58214561105392393</v>
      </c>
      <c r="AU248" s="75">
        <f t="shared" si="99"/>
        <v>4.3841254803973806</v>
      </c>
      <c r="AV248" s="75">
        <f t="shared" si="100"/>
        <v>-14.185864470675757</v>
      </c>
      <c r="AW248" s="75">
        <f t="shared" si="101"/>
        <v>-9.8017389902785119</v>
      </c>
    </row>
    <row r="249" spans="1:49" x14ac:dyDescent="0.2">
      <c r="A249" s="43">
        <f>'13c-beta'!A251</f>
        <v>492</v>
      </c>
      <c r="C249" s="39">
        <f>'13c-beta'!E251/'13c-beta'!H251</f>
        <v>1.006934144885105</v>
      </c>
      <c r="D249" s="39">
        <f>'13c-beta'!H251/'13c-beta'!I251</f>
        <v>1.0022780362555264</v>
      </c>
      <c r="E249" s="39">
        <f>'13c-beta'!I251/'13c-beta'!J251</f>
        <v>0.99915128368342887</v>
      </c>
      <c r="F249" s="39">
        <f>'13c-beta'!J251/'13c-beta'!K251</f>
        <v>1.0043103030772658</v>
      </c>
      <c r="G249" s="39">
        <f>'13c-beta'!K251/'13c-beta'!L251</f>
        <v>1.0009113207364246</v>
      </c>
      <c r="H249" s="39">
        <f>'13c-beta'!L251/'13c-beta'!M251</f>
        <v>1.0036000272434495</v>
      </c>
      <c r="I249" s="39">
        <f>'13c-beta'!M251/'13c-beta'!F251</f>
        <v>0.99760250038825904</v>
      </c>
      <c r="J249" s="39">
        <f>'13c-beta'!E251/'13c-beta'!F251</f>
        <v>1.0148509085261685</v>
      </c>
      <c r="L249" s="75">
        <f t="shared" si="85"/>
        <v>6.9102142643663287</v>
      </c>
      <c r="M249" s="75">
        <f t="shared" si="86"/>
        <v>2.2754454647997262</v>
      </c>
      <c r="N249" s="75">
        <f t="shared" si="87"/>
        <v>-0.84907668017621196</v>
      </c>
      <c r="O249" s="75">
        <f t="shared" si="88"/>
        <v>4.3010403282552288</v>
      </c>
      <c r="P249" s="75">
        <f t="shared" si="89"/>
        <v>0.91090573579563205</v>
      </c>
      <c r="Q249" s="75">
        <f t="shared" si="90"/>
        <v>3.5935626558547362</v>
      </c>
      <c r="R249" s="75">
        <f t="shared" si="91"/>
        <v>-2.4003782158236358</v>
      </c>
      <c r="S249" s="75">
        <f t="shared" si="92"/>
        <v>14.741713553071499</v>
      </c>
      <c r="U249" s="44">
        <f>'13c-beta'!Y251</f>
        <v>15.555368043697197</v>
      </c>
      <c r="W249" s="39">
        <f>'13c-beta'!N251/'13c-beta'!M251</f>
        <v>1.0046021969895989</v>
      </c>
      <c r="X249" s="39">
        <f t="shared" si="93"/>
        <v>0.99760250038825904</v>
      </c>
      <c r="Y249" s="39">
        <f t="shared" si="94"/>
        <v>1.0021936636123621</v>
      </c>
      <c r="Z249" s="39">
        <f>'13c-beta'!N251/'13c-beta'!E251</f>
        <v>0.98752797597413777</v>
      </c>
      <c r="AA249" s="39"/>
      <c r="AB249" s="39">
        <f>'13c-beta'!O251/'13c-beta'!Q251</f>
        <v>0.9998642055539928</v>
      </c>
      <c r="AC249" s="39">
        <f>'13c-beta'!Q251/'13c-beta'!L251</f>
        <v>0.99951525492743354</v>
      </c>
      <c r="AD249" s="39">
        <f t="shared" si="77"/>
        <v>1.0036000272434495</v>
      </c>
      <c r="AE249" s="39">
        <f t="shared" si="78"/>
        <v>0.99760250038825904</v>
      </c>
      <c r="AF249" s="39">
        <f t="shared" si="79"/>
        <v>1.0005726820934928</v>
      </c>
      <c r="AG249" s="39">
        <f>'13c-beta'!R251/'13c-beta'!S251</f>
        <v>1.0043749878742019</v>
      </c>
      <c r="AH249" s="39">
        <f>'13c-beta'!S251/'13c-beta'!E251</f>
        <v>0.98595940853530251</v>
      </c>
      <c r="AI249" s="39">
        <f>'13c-beta'!R251/'13c-beta'!E251</f>
        <v>0.99027296899209971</v>
      </c>
      <c r="AK249" s="75">
        <f t="shared" si="80"/>
        <v>4.5916392611380878</v>
      </c>
      <c r="AL249" s="75">
        <f t="shared" si="81"/>
        <v>-2.4003782158236358</v>
      </c>
      <c r="AM249" s="75">
        <f t="shared" si="82"/>
        <v>2.1912610453143437</v>
      </c>
      <c r="AN249" s="75">
        <f t="shared" si="83"/>
        <v>-12.550452507757152</v>
      </c>
      <c r="AO249" s="44"/>
      <c r="AP249" s="75">
        <f t="shared" si="84"/>
        <v>-0.13580366690775542</v>
      </c>
      <c r="AQ249" s="75">
        <f t="shared" si="95"/>
        <v>-0.48486259944106708</v>
      </c>
      <c r="AR249" s="75">
        <f t="shared" si="96"/>
        <v>3.5935626558547362</v>
      </c>
      <c r="AS249" s="75">
        <f t="shared" si="97"/>
        <v>-2.4003782158236358</v>
      </c>
      <c r="AT249" s="75">
        <f t="shared" si="98"/>
        <v>0.57251817368235303</v>
      </c>
      <c r="AU249" s="75">
        <f t="shared" si="99"/>
        <v>4.3654454366610649</v>
      </c>
      <c r="AV249" s="75">
        <f t="shared" si="100"/>
        <v>-14.140093041014172</v>
      </c>
      <c r="AW249" s="75">
        <f t="shared" si="101"/>
        <v>-9.7746476043531025</v>
      </c>
    </row>
    <row r="250" spans="1:49" x14ac:dyDescent="0.2">
      <c r="A250" s="43">
        <f>'13c-beta'!A252</f>
        <v>494</v>
      </c>
      <c r="C250" s="39">
        <f>'13c-beta'!E252/'13c-beta'!H252</f>
        <v>1.006916082299453</v>
      </c>
      <c r="D250" s="39">
        <f>'13c-beta'!H252/'13c-beta'!I252</f>
        <v>1.0022687558529075</v>
      </c>
      <c r="E250" s="39">
        <f>'13c-beta'!I252/'13c-beta'!J252</f>
        <v>0.99915114450800147</v>
      </c>
      <c r="F250" s="39">
        <f>'13c-beta'!J252/'13c-beta'!K252</f>
        <v>1.0042915544533353</v>
      </c>
      <c r="G250" s="39">
        <f>'13c-beta'!K252/'13c-beta'!L252</f>
        <v>1.000901748228016</v>
      </c>
      <c r="H250" s="39">
        <f>'13c-beta'!L252/'13c-beta'!M252</f>
        <v>1.0035809857441738</v>
      </c>
      <c r="I250" s="39">
        <f>'13c-beta'!M252/'13c-beta'!F252</f>
        <v>0.99760222110045438</v>
      </c>
      <c r="J250" s="39">
        <f>'13c-beta'!E252/'13c-beta'!F252</f>
        <v>1.0147749776725041</v>
      </c>
      <c r="L250" s="75">
        <f t="shared" si="85"/>
        <v>6.8922759038976817</v>
      </c>
      <c r="M250" s="75">
        <f t="shared" si="86"/>
        <v>2.266186112356142</v>
      </c>
      <c r="N250" s="75">
        <f t="shared" si="87"/>
        <v>-0.84921597383411029</v>
      </c>
      <c r="O250" s="75">
        <f t="shared" si="88"/>
        <v>4.2823719954935831</v>
      </c>
      <c r="P250" s="75">
        <f t="shared" si="89"/>
        <v>0.90134189733629866</v>
      </c>
      <c r="Q250" s="75">
        <f t="shared" si="90"/>
        <v>3.5745892806054225</v>
      </c>
      <c r="R250" s="75">
        <f t="shared" si="91"/>
        <v>-2.4006581748690938</v>
      </c>
      <c r="S250" s="75">
        <f t="shared" si="92"/>
        <v>14.666891040985732</v>
      </c>
      <c r="U250" s="44">
        <f>'13c-beta'!Y252</f>
        <v>15.485790465363413</v>
      </c>
      <c r="W250" s="39">
        <f>'13c-beta'!N252/'13c-beta'!M252</f>
        <v>1.0045735415754393</v>
      </c>
      <c r="X250" s="39">
        <f t="shared" si="93"/>
        <v>0.99760222110045438</v>
      </c>
      <c r="Y250" s="39">
        <f t="shared" si="94"/>
        <v>1.002164796334408</v>
      </c>
      <c r="Z250" s="39">
        <f>'13c-beta'!N252/'13c-beta'!E252</f>
        <v>0.98757342108787582</v>
      </c>
      <c r="AA250" s="39"/>
      <c r="AB250" s="39">
        <f>'13c-beta'!O252/'13c-beta'!Q252</f>
        <v>0.99986418711135705</v>
      </c>
      <c r="AC250" s="39">
        <f>'13c-beta'!Q252/'13c-beta'!L252</f>
        <v>0.99951518912472226</v>
      </c>
      <c r="AD250" s="39">
        <f t="shared" si="77"/>
        <v>1.0035809857441738</v>
      </c>
      <c r="AE250" s="39">
        <f t="shared" si="78"/>
        <v>0.99760222110045438</v>
      </c>
      <c r="AF250" s="39">
        <f t="shared" si="79"/>
        <v>1.000553333592203</v>
      </c>
      <c r="AG250" s="39">
        <f>'13c-beta'!R252/'13c-beta'!S252</f>
        <v>1.004356220469385</v>
      </c>
      <c r="AH250" s="39">
        <f>'13c-beta'!S252/'13c-beta'!E252</f>
        <v>0.98600455354238825</v>
      </c>
      <c r="AI250" s="39">
        <f>'13c-beta'!R252/'13c-beta'!E252</f>
        <v>0.99029980676143647</v>
      </c>
      <c r="AK250" s="75">
        <f t="shared" si="80"/>
        <v>4.5631147138708208</v>
      </c>
      <c r="AL250" s="75">
        <f t="shared" si="81"/>
        <v>-2.4006581748690938</v>
      </c>
      <c r="AM250" s="75">
        <f t="shared" si="82"/>
        <v>2.1624565390018358</v>
      </c>
      <c r="AN250" s="75">
        <f t="shared" si="83"/>
        <v>-12.50443450198421</v>
      </c>
      <c r="AO250" s="44"/>
      <c r="AP250" s="75">
        <f t="shared" si="84"/>
        <v>-0.13582211204842506</v>
      </c>
      <c r="AQ250" s="75">
        <f t="shared" si="95"/>
        <v>-0.48492843406752378</v>
      </c>
      <c r="AR250" s="75">
        <f t="shared" si="96"/>
        <v>3.5745892806054225</v>
      </c>
      <c r="AS250" s="75">
        <f t="shared" si="97"/>
        <v>-2.4006581748690938</v>
      </c>
      <c r="AT250" s="75">
        <f t="shared" si="98"/>
        <v>0.55318055962031132</v>
      </c>
      <c r="AU250" s="75">
        <f t="shared" si="99"/>
        <v>4.3467596067805214</v>
      </c>
      <c r="AV250" s="75">
        <f t="shared" si="100"/>
        <v>-14.094306193017147</v>
      </c>
      <c r="AW250" s="75">
        <f t="shared" si="101"/>
        <v>-9.7475465862365684</v>
      </c>
    </row>
    <row r="251" spans="1:49" x14ac:dyDescent="0.2">
      <c r="A251" s="43">
        <f>'13c-beta'!A253</f>
        <v>496</v>
      </c>
      <c r="C251" s="39">
        <f>'13c-beta'!E253/'13c-beta'!H253</f>
        <v>1.0068883129895279</v>
      </c>
      <c r="D251" s="39">
        <f>'13c-beta'!H253/'13c-beta'!I253</f>
        <v>1.0022691282685103</v>
      </c>
      <c r="E251" s="39">
        <f>'13c-beta'!I253/'13c-beta'!J253</f>
        <v>0.99915100528692147</v>
      </c>
      <c r="F251" s="39">
        <f>'13c-beta'!J253/'13c-beta'!K253</f>
        <v>1.0042728003798045</v>
      </c>
      <c r="G251" s="39">
        <f>'13c-beta'!K253/'13c-beta'!L253</f>
        <v>1.0008921731203755</v>
      </c>
      <c r="H251" s="39">
        <f>'13c-beta'!L253/'13c-beta'!M253</f>
        <v>1.0035619397973781</v>
      </c>
      <c r="I251" s="39">
        <f>'13c-beta'!M253/'13c-beta'!F253</f>
        <v>0.99761162729735253</v>
      </c>
      <c r="J251" s="39">
        <f>'13c-beta'!E253/'13c-beta'!F253</f>
        <v>1.0147088806687443</v>
      </c>
      <c r="L251" s="75">
        <f t="shared" si="85"/>
        <v>6.8646969493658325</v>
      </c>
      <c r="M251" s="75">
        <f t="shared" si="86"/>
        <v>2.2665576848824092</v>
      </c>
      <c r="N251" s="75">
        <f t="shared" si="87"/>
        <v>-0.84935531320279589</v>
      </c>
      <c r="O251" s="75">
        <f t="shared" si="88"/>
        <v>4.2636978878044562</v>
      </c>
      <c r="P251" s="75">
        <f t="shared" si="89"/>
        <v>0.89177537049404465</v>
      </c>
      <c r="Q251" s="75">
        <f t="shared" si="90"/>
        <v>3.5556111136259831</v>
      </c>
      <c r="R251" s="75">
        <f t="shared" si="91"/>
        <v>-2.391229414231955</v>
      </c>
      <c r="S251" s="75">
        <f t="shared" si="92"/>
        <v>14.601754278738008</v>
      </c>
      <c r="U251" s="44">
        <f>'13c-beta'!Y253</f>
        <v>15.416680646483712</v>
      </c>
      <c r="W251" s="39">
        <f>'13c-beta'!N253/'13c-beta'!M253</f>
        <v>1.0045546115441886</v>
      </c>
      <c r="X251" s="39">
        <f t="shared" si="93"/>
        <v>0.99761162729735253</v>
      </c>
      <c r="Y251" s="39">
        <f t="shared" si="94"/>
        <v>1.0021553607316578</v>
      </c>
      <c r="Z251" s="39">
        <f>'13c-beta'!N253/'13c-beta'!E253</f>
        <v>0.9876284516906827</v>
      </c>
      <c r="AA251" s="39"/>
      <c r="AB251" s="39">
        <f>'13c-beta'!O253/'13c-beta'!Q253</f>
        <v>0.99986416998156591</v>
      </c>
      <c r="AC251" s="39">
        <f>'13c-beta'!Q253/'13c-beta'!L253</f>
        <v>0.99952482083806082</v>
      </c>
      <c r="AD251" s="39">
        <f t="shared" si="77"/>
        <v>1.0035619397973781</v>
      </c>
      <c r="AE251" s="39">
        <f t="shared" si="78"/>
        <v>0.99761162729735253</v>
      </c>
      <c r="AF251" s="39">
        <f t="shared" si="79"/>
        <v>1.0005534034311012</v>
      </c>
      <c r="AG251" s="39">
        <f>'13c-beta'!R253/'13c-beta'!S253</f>
        <v>1.004327744139109</v>
      </c>
      <c r="AH251" s="39">
        <f>'13c-beta'!S253/'13c-beta'!E253</f>
        <v>0.98604971582754464</v>
      </c>
      <c r="AI251" s="39">
        <f>'13c-beta'!R253/'13c-beta'!E253</f>
        <v>0.99031708670608731</v>
      </c>
      <c r="AK251" s="75">
        <f t="shared" si="80"/>
        <v>4.5442706881953869</v>
      </c>
      <c r="AL251" s="75">
        <f t="shared" si="81"/>
        <v>-2.391229414231955</v>
      </c>
      <c r="AM251" s="75">
        <f t="shared" si="82"/>
        <v>2.1530412739634177</v>
      </c>
      <c r="AN251" s="75">
        <f t="shared" si="83"/>
        <v>-12.448713004774715</v>
      </c>
      <c r="AO251" s="44"/>
      <c r="AP251" s="75">
        <f t="shared" si="84"/>
        <v>-0.13583924416647533</v>
      </c>
      <c r="AQ251" s="75">
        <f t="shared" si="95"/>
        <v>-0.47529209533429484</v>
      </c>
      <c r="AR251" s="75">
        <f t="shared" si="96"/>
        <v>3.5556111136259831</v>
      </c>
      <c r="AS251" s="75">
        <f t="shared" si="97"/>
        <v>-2.391229414231955</v>
      </c>
      <c r="AT251" s="75">
        <f t="shared" si="98"/>
        <v>0.55325035989325833</v>
      </c>
      <c r="AU251" s="75">
        <f t="shared" si="99"/>
        <v>4.318406385686842</v>
      </c>
      <c r="AV251" s="75">
        <f t="shared" si="100"/>
        <v>-14.048503918844732</v>
      </c>
      <c r="AW251" s="75">
        <f t="shared" si="101"/>
        <v>-9.7300975331579345</v>
      </c>
    </row>
    <row r="252" spans="1:49" x14ac:dyDescent="0.2">
      <c r="A252" s="43">
        <f>'13c-beta'!A254</f>
        <v>498</v>
      </c>
      <c r="C252" s="39">
        <f>'13c-beta'!E254/'13c-beta'!H254</f>
        <v>1.0068702363631108</v>
      </c>
      <c r="D252" s="39">
        <f>'13c-beta'!H254/'13c-beta'!I254</f>
        <v>1.0022598433561571</v>
      </c>
      <c r="E252" s="39">
        <f>'13c-beta'!I254/'13c-beta'!J254</f>
        <v>0.99916050716946159</v>
      </c>
      <c r="F252" s="39">
        <f>'13c-beta'!J254/'13c-beta'!K254</f>
        <v>1.0042443505562231</v>
      </c>
      <c r="G252" s="39">
        <f>'13c-beta'!K254/'13c-beta'!L254</f>
        <v>1.0008825954124436</v>
      </c>
      <c r="H252" s="39">
        <f>'13c-beta'!L254/'13c-beta'!M254</f>
        <v>1.0035428894015048</v>
      </c>
      <c r="I252" s="39">
        <f>'13c-beta'!M254/'13c-beta'!F254</f>
        <v>0.99761134900521409</v>
      </c>
      <c r="J252" s="39">
        <f>'13c-beta'!E254/'13c-beta'!F254</f>
        <v>1.014632914833911</v>
      </c>
      <c r="L252" s="75">
        <f t="shared" si="85"/>
        <v>6.8467438274055468</v>
      </c>
      <c r="M252" s="75">
        <f t="shared" si="86"/>
        <v>2.2572937505769528</v>
      </c>
      <c r="N252" s="75">
        <f t="shared" si="87"/>
        <v>-0.83984540197928392</v>
      </c>
      <c r="O252" s="75">
        <f t="shared" si="88"/>
        <v>4.2353687061790408</v>
      </c>
      <c r="P252" s="75">
        <f t="shared" si="89"/>
        <v>0.8822061541341486</v>
      </c>
      <c r="Q252" s="75">
        <f t="shared" si="90"/>
        <v>3.5366281530982868</v>
      </c>
      <c r="R252" s="75">
        <f t="shared" si="91"/>
        <v>-2.3915083726659248</v>
      </c>
      <c r="S252" s="75">
        <f t="shared" si="92"/>
        <v>14.526886816748998</v>
      </c>
      <c r="U252" s="44">
        <f>'13c-beta'!Y254</f>
        <v>15.34803442608964</v>
      </c>
      <c r="W252" s="39">
        <f>'13c-beta'!N254/'13c-beta'!M254</f>
        <v>1.0045356770909375</v>
      </c>
      <c r="X252" s="39">
        <f t="shared" si="93"/>
        <v>0.99761134900521409</v>
      </c>
      <c r="Y252" s="39">
        <f t="shared" si="94"/>
        <v>1.0021361919465563</v>
      </c>
      <c r="Z252" s="39">
        <f>'13c-beta'!N254/'13c-beta'!E254</f>
        <v>0.98768350335904465</v>
      </c>
      <c r="AA252" s="39"/>
      <c r="AB252" s="39">
        <f>'13c-beta'!O254/'13c-beta'!Q254</f>
        <v>0.99986415152926567</v>
      </c>
      <c r="AC252" s="39">
        <f>'13c-beta'!Q254/'13c-beta'!L254</f>
        <v>0.99952475631637638</v>
      </c>
      <c r="AD252" s="39">
        <f t="shared" si="77"/>
        <v>1.0035428894015048</v>
      </c>
      <c r="AE252" s="39">
        <f t="shared" si="78"/>
        <v>0.99761134900521409</v>
      </c>
      <c r="AF252" s="39">
        <f t="shared" si="79"/>
        <v>1.0005340479866389</v>
      </c>
      <c r="AG252" s="39">
        <f>'13c-beta'!R254/'13c-beta'!S254</f>
        <v>1.0043089643928145</v>
      </c>
      <c r="AH252" s="39">
        <f>'13c-beta'!S254/'13c-beta'!E254</f>
        <v>0.98609489540069295</v>
      </c>
      <c r="AI252" s="39">
        <f>'13c-beta'!R254/'13c-beta'!E254</f>
        <v>0.99034394319291064</v>
      </c>
      <c r="AK252" s="75">
        <f t="shared" si="80"/>
        <v>4.5254219053818501</v>
      </c>
      <c r="AL252" s="75">
        <f t="shared" si="81"/>
        <v>-2.3915083726659248</v>
      </c>
      <c r="AM252" s="75">
        <f t="shared" si="82"/>
        <v>2.1339135327159804</v>
      </c>
      <c r="AN252" s="75">
        <f t="shared" si="83"/>
        <v>-12.392973284032919</v>
      </c>
      <c r="AO252" s="44"/>
      <c r="AP252" s="75">
        <f t="shared" si="84"/>
        <v>-0.13585769897360572</v>
      </c>
      <c r="AQ252" s="75">
        <f t="shared" si="95"/>
        <v>-0.47535664769475366</v>
      </c>
      <c r="AR252" s="75">
        <f t="shared" si="96"/>
        <v>3.5366281530982868</v>
      </c>
      <c r="AS252" s="75">
        <f t="shared" si="97"/>
        <v>-2.3915083726659248</v>
      </c>
      <c r="AT252" s="75">
        <f t="shared" si="98"/>
        <v>0.53390543376402833</v>
      </c>
      <c r="AU252" s="75">
        <f t="shared" si="99"/>
        <v>4.2997073882869907</v>
      </c>
      <c r="AV252" s="75">
        <f t="shared" si="100"/>
        <v>-14.002686210651337</v>
      </c>
      <c r="AW252" s="75">
        <f t="shared" si="101"/>
        <v>-9.7029788223643578</v>
      </c>
    </row>
    <row r="253" spans="1:49" x14ac:dyDescent="0.2">
      <c r="A253" s="43">
        <f>'13c-beta'!A255</f>
        <v>500</v>
      </c>
      <c r="C253" s="39">
        <f>'13c-beta'!E255/'13c-beta'!H255</f>
        <v>1.006852153465108</v>
      </c>
      <c r="D253" s="39">
        <f>'13c-beta'!H255/'13c-beta'!I255</f>
        <v>1.0022408747138538</v>
      </c>
      <c r="E253" s="39">
        <f>'13c-beta'!I255/'13c-beta'!J255</f>
        <v>0.99917002036345381</v>
      </c>
      <c r="F253" s="39">
        <f>'13c-beta'!J255/'13c-beta'!K255</f>
        <v>1.004225584167628</v>
      </c>
      <c r="G253" s="39">
        <f>'13c-beta'!K255/'13c-beta'!L255</f>
        <v>1.0008730151031613</v>
      </c>
      <c r="H253" s="39">
        <f>'13c-beta'!L255/'13c-beta'!M255</f>
        <v>1.0035238345549942</v>
      </c>
      <c r="I253" s="39">
        <f>'13c-beta'!M255/'13c-beta'!F255</f>
        <v>0.99762075863810273</v>
      </c>
      <c r="J253" s="39">
        <f>'13c-beta'!E255/'13c-beta'!F255</f>
        <v>1.0145667838483499</v>
      </c>
      <c r="L253" s="75">
        <f t="shared" si="85"/>
        <v>6.8287841542206174</v>
      </c>
      <c r="M253" s="75">
        <f t="shared" si="86"/>
        <v>2.2383676986849292</v>
      </c>
      <c r="N253" s="75">
        <f t="shared" si="87"/>
        <v>-0.83032426034507767</v>
      </c>
      <c r="O253" s="75">
        <f t="shared" si="88"/>
        <v>4.2166814574717515</v>
      </c>
      <c r="P253" s="75">
        <f t="shared" si="89"/>
        <v>0.87263424712204685</v>
      </c>
      <c r="Q253" s="75">
        <f t="shared" si="90"/>
        <v>3.5176403972017933</v>
      </c>
      <c r="R253" s="75">
        <f t="shared" si="91"/>
        <v>-2.3820762541142337</v>
      </c>
      <c r="S253" s="75">
        <f t="shared" si="92"/>
        <v>14.461707440241558</v>
      </c>
      <c r="U253" s="44">
        <f>'13c-beta'!Y255</f>
        <v>15.27984768919119</v>
      </c>
      <c r="W253" s="39">
        <f>'13c-beta'!N255/'13c-beta'!M255</f>
        <v>1.0045070038645367</v>
      </c>
      <c r="X253" s="39">
        <f t="shared" si="93"/>
        <v>0.99762075863810273</v>
      </c>
      <c r="Y253" s="39">
        <f t="shared" si="94"/>
        <v>1.0021170392526266</v>
      </c>
      <c r="Z253" s="39">
        <f>'13c-beta'!N255/'13c-beta'!E255</f>
        <v>0.98772900434557875</v>
      </c>
      <c r="AA253" s="39"/>
      <c r="AB253" s="39">
        <f>'13c-beta'!O255/'13c-beta'!Q255</f>
        <v>0.99986413439049715</v>
      </c>
      <c r="AC253" s="39">
        <f>'13c-beta'!Q255/'13c-beta'!L255</f>
        <v>0.99953439194498062</v>
      </c>
      <c r="AD253" s="39">
        <f t="shared" si="77"/>
        <v>1.0035238345549942</v>
      </c>
      <c r="AE253" s="39">
        <f t="shared" si="78"/>
        <v>0.99762075863810273</v>
      </c>
      <c r="AF253" s="39">
        <f t="shared" si="79"/>
        <v>1.0005341154077727</v>
      </c>
      <c r="AG253" s="39">
        <f>'13c-beta'!R255/'13c-beta'!S255</f>
        <v>1.0042901791780716</v>
      </c>
      <c r="AH253" s="39">
        <f>'13c-beta'!S255/'13c-beta'!E255</f>
        <v>0.98614009227176136</v>
      </c>
      <c r="AI253" s="39">
        <f>'13c-beta'!R255/'13c-beta'!E255</f>
        <v>0.99037080996228732</v>
      </c>
      <c r="AK253" s="75">
        <f t="shared" si="80"/>
        <v>4.4968777368835715</v>
      </c>
      <c r="AL253" s="75">
        <f t="shared" si="81"/>
        <v>-2.3820762541142337</v>
      </c>
      <c r="AM253" s="75">
        <f t="shared" si="82"/>
        <v>2.1148014827692405</v>
      </c>
      <c r="AN253" s="75">
        <f t="shared" si="83"/>
        <v>-12.346905957472325</v>
      </c>
      <c r="AO253" s="44"/>
      <c r="AP253" s="75">
        <f t="shared" si="84"/>
        <v>-0.13587484007085995</v>
      </c>
      <c r="AQ253" s="75">
        <f t="shared" si="95"/>
        <v>-0.46571648410811134</v>
      </c>
      <c r="AR253" s="75">
        <f t="shared" si="96"/>
        <v>3.5176403972017933</v>
      </c>
      <c r="AS253" s="75">
        <f t="shared" si="97"/>
        <v>-2.3820762541142337</v>
      </c>
      <c r="AT253" s="75">
        <f t="shared" si="98"/>
        <v>0.53397281890864301</v>
      </c>
      <c r="AU253" s="75">
        <f t="shared" si="99"/>
        <v>4.2810025961401541</v>
      </c>
      <c r="AV253" s="75">
        <f t="shared" si="100"/>
        <v>-13.956853060586738</v>
      </c>
      <c r="AW253" s="75">
        <f t="shared" si="101"/>
        <v>-9.6758504644465546</v>
      </c>
    </row>
    <row r="254" spans="1:49" x14ac:dyDescent="0.2">
      <c r="A254" s="43">
        <f>'13c-beta'!A256</f>
        <v>502</v>
      </c>
      <c r="C254" s="39">
        <f>'13c-beta'!E256/'13c-beta'!H256</f>
        <v>1.0068243594933781</v>
      </c>
      <c r="D254" s="39">
        <f>'13c-beta'!H256/'13c-beta'!I256</f>
        <v>1.0022412427304521</v>
      </c>
      <c r="E254" s="39">
        <f>'13c-beta'!I256/'13c-beta'!J256</f>
        <v>0.9991602397660253</v>
      </c>
      <c r="F254" s="39">
        <f>'13c-beta'!J256/'13c-beta'!K256</f>
        <v>1.004216505437838</v>
      </c>
      <c r="G254" s="39">
        <f>'13c-beta'!K256/'13c-beta'!L256</f>
        <v>1.0008634321914687</v>
      </c>
      <c r="H254" s="39">
        <f>'13c-beta'!L256/'13c-beta'!M256</f>
        <v>1.0035047752562867</v>
      </c>
      <c r="I254" s="39">
        <f>'13c-beta'!M256/'13c-beta'!F256</f>
        <v>0.99762048134263115</v>
      </c>
      <c r="J254" s="39">
        <f>'13c-beta'!E256/'13c-beta'!F256</f>
        <v>1.0144907830073231</v>
      </c>
      <c r="L254" s="75">
        <f t="shared" si="85"/>
        <v>6.8011789539286926</v>
      </c>
      <c r="M254" s="75">
        <f t="shared" si="86"/>
        <v>2.2387348923806014</v>
      </c>
      <c r="N254" s="75">
        <f t="shared" si="87"/>
        <v>-0.840113030123257</v>
      </c>
      <c r="O254" s="75">
        <f t="shared" si="88"/>
        <v>4.2076408883291361</v>
      </c>
      <c r="P254" s="75">
        <f t="shared" si="89"/>
        <v>0.86305964832244675</v>
      </c>
      <c r="Q254" s="75">
        <f t="shared" si="90"/>
        <v>3.4986478441162085</v>
      </c>
      <c r="R254" s="75">
        <f t="shared" si="91"/>
        <v>-2.3823542109507589</v>
      </c>
      <c r="S254" s="75">
        <f t="shared" si="92"/>
        <v>14.386794986002927</v>
      </c>
      <c r="U254" s="44">
        <f>'13c-beta'!Y256</f>
        <v>15.212116366169441</v>
      </c>
      <c r="W254" s="39">
        <f>'13c-beta'!N256/'13c-beta'!M256</f>
        <v>1.0044880594254115</v>
      </c>
      <c r="X254" s="39">
        <f t="shared" si="93"/>
        <v>0.99762048134263115</v>
      </c>
      <c r="Y254" s="39">
        <f t="shared" si="94"/>
        <v>1.0020978613469045</v>
      </c>
      <c r="Z254" s="39">
        <f>'13c-beta'!N256/'13c-beta'!E256</f>
        <v>0.98778409634863185</v>
      </c>
      <c r="AA254" s="39"/>
      <c r="AB254" s="39">
        <f>'13c-beta'!O256/'13c-beta'!Q256</f>
        <v>0.99987382193363039</v>
      </c>
      <c r="AC254" s="39">
        <f>'13c-beta'!Q256/'13c-beta'!L256</f>
        <v>0.99953432870572478</v>
      </c>
      <c r="AD254" s="39">
        <f t="shared" si="77"/>
        <v>1.0035047752562867</v>
      </c>
      <c r="AE254" s="39">
        <f t="shared" si="78"/>
        <v>0.99762048134263115</v>
      </c>
      <c r="AF254" s="39">
        <f t="shared" si="79"/>
        <v>1.0005244653367262</v>
      </c>
      <c r="AG254" s="39">
        <f>'13c-beta'!R256/'13c-beta'!S256</f>
        <v>1.004271388492491</v>
      </c>
      <c r="AH254" s="39">
        <f>'13c-beta'!S256/'13c-beta'!E256</f>
        <v>0.98618530645068647</v>
      </c>
      <c r="AI254" s="39">
        <f>'13c-beta'!R256/'13c-beta'!E256</f>
        <v>0.99039768702012365</v>
      </c>
      <c r="AK254" s="75">
        <f t="shared" si="80"/>
        <v>4.4780181194838766</v>
      </c>
      <c r="AL254" s="75">
        <f t="shared" si="81"/>
        <v>-2.3823542109507589</v>
      </c>
      <c r="AM254" s="75">
        <f t="shared" si="82"/>
        <v>2.0956639085330711</v>
      </c>
      <c r="AN254" s="75">
        <f t="shared" si="83"/>
        <v>-12.291131077469743</v>
      </c>
      <c r="AO254" s="44"/>
      <c r="AP254" s="75">
        <f t="shared" si="84"/>
        <v>-0.12618602749151156</v>
      </c>
      <c r="AQ254" s="75">
        <f t="shared" si="95"/>
        <v>-0.46577975282436773</v>
      </c>
      <c r="AR254" s="75">
        <f t="shared" si="96"/>
        <v>3.4986478441162085</v>
      </c>
      <c r="AS254" s="75">
        <f t="shared" si="97"/>
        <v>-2.3823542109507589</v>
      </c>
      <c r="AT254" s="75">
        <f t="shared" si="98"/>
        <v>0.52432785284976968</v>
      </c>
      <c r="AU254" s="75">
        <f t="shared" si="99"/>
        <v>4.2622920065484404</v>
      </c>
      <c r="AV254" s="75">
        <f t="shared" si="100"/>
        <v>-13.911004460794514</v>
      </c>
      <c r="AW254" s="75">
        <f t="shared" si="101"/>
        <v>-9.648712454246045</v>
      </c>
    </row>
    <row r="255" spans="1:49" x14ac:dyDescent="0.2">
      <c r="A255" s="43">
        <f>'13c-beta'!A257</f>
        <v>504</v>
      </c>
      <c r="C255" s="39">
        <f>'13c-beta'!E257/'13c-beta'!H257</f>
        <v>1.0068061969169662</v>
      </c>
      <c r="D255" s="39">
        <f>'13c-beta'!H257/'13c-beta'!I257</f>
        <v>1.0022416108679479</v>
      </c>
      <c r="E255" s="39">
        <f>'13c-beta'!I257/'13c-beta'!J257</f>
        <v>0.99916010194624638</v>
      </c>
      <c r="F255" s="39">
        <f>'13c-beta'!J257/'13c-beta'!K257</f>
        <v>1.0041977295421278</v>
      </c>
      <c r="G255" s="39">
        <f>'13c-beta'!K257/'13c-beta'!L257</f>
        <v>1.0008441356826825</v>
      </c>
      <c r="H255" s="39">
        <f>'13c-beta'!L257/'13c-beta'!M257</f>
        <v>1.0034856775650887</v>
      </c>
      <c r="I255" s="39">
        <f>'13c-beta'!M257/'13c-beta'!F257</f>
        <v>0.99762991743564833</v>
      </c>
      <c r="J255" s="39">
        <f>'13c-beta'!E257/'13c-beta'!F257</f>
        <v>1.0144244779018938</v>
      </c>
      <c r="L255" s="75">
        <f t="shared" si="85"/>
        <v>6.7831393226223096</v>
      </c>
      <c r="M255" s="75">
        <f t="shared" si="86"/>
        <v>2.2391022065685577</v>
      </c>
      <c r="N255" s="75">
        <f t="shared" si="87"/>
        <v>-0.84025096574453428</v>
      </c>
      <c r="O255" s="75">
        <f t="shared" si="88"/>
        <v>4.1889436540796154</v>
      </c>
      <c r="P255" s="75">
        <f t="shared" si="89"/>
        <v>0.84377960053077783</v>
      </c>
      <c r="Q255" s="75">
        <f t="shared" si="90"/>
        <v>3.4796166711759082</v>
      </c>
      <c r="R255" s="75">
        <f t="shared" si="91"/>
        <v>-2.3728956557508432</v>
      </c>
      <c r="S255" s="75">
        <f t="shared" si="92"/>
        <v>14.321434833481666</v>
      </c>
      <c r="U255" s="44">
        <f>'13c-beta'!Y257</f>
        <v>15.1448364321786</v>
      </c>
      <c r="W255" s="39">
        <f>'13c-beta'!N257/'13c-beta'!M257</f>
        <v>1.0044593305162306</v>
      </c>
      <c r="X255" s="39">
        <f t="shared" si="93"/>
        <v>0.99762991743564833</v>
      </c>
      <c r="Y255" s="39">
        <f t="shared" si="94"/>
        <v>1.0020786789703737</v>
      </c>
      <c r="Z255" s="39">
        <f>'13c-beta'!N257/'13c-beta'!E257</f>
        <v>0.98782975056255085</v>
      </c>
      <c r="AA255" s="39"/>
      <c r="AB255" s="39">
        <f>'13c-beta'!O257/'13c-beta'!Q257</f>
        <v>0.99986409878077187</v>
      </c>
      <c r="AC255" s="39">
        <f>'13c-beta'!Q257/'13c-beta'!L257</f>
        <v>0.99953426996817507</v>
      </c>
      <c r="AD255" s="39">
        <f t="shared" si="77"/>
        <v>1.0034856775650887</v>
      </c>
      <c r="AE255" s="39">
        <f t="shared" si="78"/>
        <v>0.99762991743564833</v>
      </c>
      <c r="AF255" s="39">
        <f t="shared" si="79"/>
        <v>1.0005050995628946</v>
      </c>
      <c r="AG255" s="39">
        <f>'13c-beta'!R257/'13c-beta'!S257</f>
        <v>1.0042428420245251</v>
      </c>
      <c r="AH255" s="39">
        <f>'13c-beta'!S257/'13c-beta'!E257</f>
        <v>0.98623066979460927</v>
      </c>
      <c r="AI255" s="39">
        <f>'13c-beta'!R257/'13c-beta'!E257</f>
        <v>0.99041509072628919</v>
      </c>
      <c r="AK255" s="75">
        <f t="shared" si="80"/>
        <v>4.4494171622594827</v>
      </c>
      <c r="AL255" s="75">
        <f t="shared" si="81"/>
        <v>-2.3728956557508432</v>
      </c>
      <c r="AM255" s="75">
        <f t="shared" si="82"/>
        <v>2.0765215065086395</v>
      </c>
      <c r="AN255" s="75">
        <f t="shared" si="83"/>
        <v>-12.244913326973101</v>
      </c>
      <c r="AO255" s="44"/>
      <c r="AP255" s="75">
        <f t="shared" si="84"/>
        <v>-0.13591045463556822</v>
      </c>
      <c r="AQ255" s="75">
        <f t="shared" si="95"/>
        <v>-0.46583851774094132</v>
      </c>
      <c r="AR255" s="75">
        <f t="shared" si="96"/>
        <v>3.4796166711759082</v>
      </c>
      <c r="AS255" s="75">
        <f t="shared" si="97"/>
        <v>-2.3728956557508432</v>
      </c>
      <c r="AT255" s="75">
        <f t="shared" si="98"/>
        <v>0.50497204304869359</v>
      </c>
      <c r="AU255" s="75">
        <f t="shared" si="99"/>
        <v>4.2338665490295462</v>
      </c>
      <c r="AV255" s="75">
        <f t="shared" si="100"/>
        <v>-13.865006715413084</v>
      </c>
      <c r="AW255" s="75">
        <f t="shared" si="101"/>
        <v>-9.6311401663836964</v>
      </c>
    </row>
    <row r="256" spans="1:49" x14ac:dyDescent="0.2">
      <c r="A256" s="43">
        <f>'13c-beta'!A258</f>
        <v>506</v>
      </c>
      <c r="C256" s="39">
        <f>'13c-beta'!E258/'13c-beta'!H258</f>
        <v>1.0067783863005244</v>
      </c>
      <c r="D256" s="39">
        <f>'13c-beta'!H258/'13c-beta'!I258</f>
        <v>1.0022322938510451</v>
      </c>
      <c r="E256" s="39">
        <f>'13c-beta'!I258/'13c-beta'!J258</f>
        <v>0.99916961966649598</v>
      </c>
      <c r="F256" s="39">
        <f>'13c-beta'!J258/'13c-beta'!K258</f>
        <v>1.0041692118250485</v>
      </c>
      <c r="G256" s="39">
        <f>'13c-beta'!K258/'13c-beta'!L258</f>
        <v>1.000844250363901</v>
      </c>
      <c r="H256" s="39">
        <f>'13c-beta'!L258/'13c-beta'!M258</f>
        <v>1.0034666095390188</v>
      </c>
      <c r="I256" s="39">
        <f>'13c-beta'!M258/'13c-beta'!F258</f>
        <v>0.9976296411432124</v>
      </c>
      <c r="J256" s="39">
        <f>'13c-beta'!E258/'13c-beta'!F258</f>
        <v>1.0143484427519478</v>
      </c>
      <c r="L256" s="75">
        <f t="shared" si="85"/>
        <v>6.7555163296024912</v>
      </c>
      <c r="M256" s="75">
        <f t="shared" si="86"/>
        <v>2.2298059848706751</v>
      </c>
      <c r="N256" s="75">
        <f t="shared" si="87"/>
        <v>-0.83072529022989772</v>
      </c>
      <c r="O256" s="75">
        <f t="shared" si="88"/>
        <v>4.1605447430102567</v>
      </c>
      <c r="P256" s="75">
        <f t="shared" si="89"/>
        <v>0.84389418501787472</v>
      </c>
      <c r="Q256" s="75">
        <f t="shared" si="90"/>
        <v>3.4606146986895894</v>
      </c>
      <c r="R256" s="75">
        <f t="shared" si="91"/>
        <v>-2.3731726046167108</v>
      </c>
      <c r="S256" s="75">
        <f t="shared" si="92"/>
        <v>14.24647804634442</v>
      </c>
      <c r="U256" s="44">
        <f>'13c-beta'!Y258</f>
        <v>15.078003906557207</v>
      </c>
      <c r="W256" s="39">
        <f>'13c-beta'!N258/'13c-beta'!M258</f>
        <v>1.0044403762634624</v>
      </c>
      <c r="X256" s="39">
        <f t="shared" si="93"/>
        <v>0.9976296411432124</v>
      </c>
      <c r="Y256" s="39">
        <f t="shared" si="94"/>
        <v>1.0020594921214712</v>
      </c>
      <c r="Z256" s="39">
        <f>'13c-beta'!N258/'13c-beta'!E258</f>
        <v>0.98788488244026262</v>
      </c>
      <c r="AA256" s="39"/>
      <c r="AB256" s="39">
        <f>'13c-beta'!O258/'13c-beta'!Q258</f>
        <v>0.99986408162869045</v>
      </c>
      <c r="AC256" s="39">
        <f>'13c-beta'!Q258/'13c-beta'!L258</f>
        <v>0.99954391072295001</v>
      </c>
      <c r="AD256" s="39">
        <f t="shared" si="77"/>
        <v>1.0034666095390188</v>
      </c>
      <c r="AE256" s="39">
        <f t="shared" si="78"/>
        <v>0.9976296411432124</v>
      </c>
      <c r="AF256" s="39">
        <f t="shared" si="79"/>
        <v>1.0004954438594105</v>
      </c>
      <c r="AG256" s="39">
        <f>'13c-beta'!R258/'13c-beta'!S258</f>
        <v>1.0042337495873066</v>
      </c>
      <c r="AH256" s="39">
        <f>'13c-beta'!S258/'13c-beta'!E258</f>
        <v>0.98627591821098504</v>
      </c>
      <c r="AI256" s="39">
        <f>'13c-beta'!R258/'13c-beta'!E258</f>
        <v>0.99045156347268126</v>
      </c>
      <c r="AK256" s="75">
        <f t="shared" si="80"/>
        <v>4.4305468794824918</v>
      </c>
      <c r="AL256" s="75">
        <f t="shared" si="81"/>
        <v>-2.3731726046167108</v>
      </c>
      <c r="AM256" s="75">
        <f t="shared" si="82"/>
        <v>2.0573742748657269</v>
      </c>
      <c r="AN256" s="75">
        <f t="shared" si="83"/>
        <v>-12.189103771478443</v>
      </c>
      <c r="AO256" s="44"/>
      <c r="AP256" s="75">
        <f t="shared" si="84"/>
        <v>-0.13592760904844281</v>
      </c>
      <c r="AQ256" s="75">
        <f t="shared" si="95"/>
        <v>-0.45619331739996821</v>
      </c>
      <c r="AR256" s="75">
        <f t="shared" si="96"/>
        <v>3.4606146986895894</v>
      </c>
      <c r="AS256" s="75">
        <f t="shared" si="97"/>
        <v>-2.3731726046167108</v>
      </c>
      <c r="AT256" s="75">
        <f t="shared" si="98"/>
        <v>0.4953211676244797</v>
      </c>
      <c r="AU256" s="75">
        <f t="shared" si="99"/>
        <v>4.2248124856100295</v>
      </c>
      <c r="AV256" s="75">
        <f t="shared" si="100"/>
        <v>-13.819127612490083</v>
      </c>
      <c r="AW256" s="75">
        <f t="shared" si="101"/>
        <v>-9.5943151268800246</v>
      </c>
    </row>
    <row r="257" spans="1:49" x14ac:dyDescent="0.2">
      <c r="A257" s="43">
        <f>'13c-beta'!A259</f>
        <v>508</v>
      </c>
      <c r="C257" s="39">
        <f>'13c-beta'!E259/'13c-beta'!H259</f>
        <v>1.0067602102319302</v>
      </c>
      <c r="D257" s="39">
        <f>'13c-beta'!H259/'13c-beta'!I259</f>
        <v>1.0022229739525443</v>
      </c>
      <c r="E257" s="39">
        <f>'13c-beta'!I259/'13c-beta'!J259</f>
        <v>0.99917914051182999</v>
      </c>
      <c r="F257" s="39">
        <f>'13c-beta'!J259/'13c-beta'!K259</f>
        <v>1.0041504237699037</v>
      </c>
      <c r="G257" s="39">
        <f>'13c-beta'!K259/'13c-beta'!L259</f>
        <v>1.0008249463784855</v>
      </c>
      <c r="H257" s="39">
        <f>'13c-beta'!L259/'13c-beta'!M259</f>
        <v>1.0034572758613973</v>
      </c>
      <c r="I257" s="39">
        <f>'13c-beta'!M259/'13c-beta'!F259</f>
        <v>0.99762936478635134</v>
      </c>
      <c r="J257" s="39">
        <f>'13c-beta'!E259/'13c-beta'!F259</f>
        <v>1.0142821055904241</v>
      </c>
      <c r="L257" s="75">
        <f t="shared" si="85"/>
        <v>6.7374624729483221</v>
      </c>
      <c r="M257" s="75">
        <f t="shared" si="86"/>
        <v>2.2205068015459153</v>
      </c>
      <c r="N257" s="75">
        <f t="shared" si="87"/>
        <v>-0.82119657780110977</v>
      </c>
      <c r="O257" s="75">
        <f t="shared" si="88"/>
        <v>4.1418345189878227</v>
      </c>
      <c r="P257" s="75">
        <f t="shared" si="89"/>
        <v>0.8246062972415007</v>
      </c>
      <c r="Q257" s="75">
        <f t="shared" si="90"/>
        <v>3.4513132222465366</v>
      </c>
      <c r="R257" s="75">
        <f t="shared" si="91"/>
        <v>-2.3734496181375029</v>
      </c>
      <c r="S257" s="75">
        <f t="shared" si="92"/>
        <v>14.181077117031233</v>
      </c>
      <c r="U257" s="44">
        <f>'13c-beta'!Y259</f>
        <v>15.011614852248387</v>
      </c>
      <c r="W257" s="39">
        <f>'13c-beta'!N259/'13c-beta'!M259</f>
        <v>1.0044311563857344</v>
      </c>
      <c r="X257" s="39">
        <f t="shared" si="93"/>
        <v>0.99762936478635134</v>
      </c>
      <c r="Y257" s="39">
        <f t="shared" si="94"/>
        <v>1.0020500165167205</v>
      </c>
      <c r="Z257" s="39">
        <f>'13c-beta'!N259/'13c-beta'!E259</f>
        <v>0.98794015096363841</v>
      </c>
      <c r="AA257" s="39"/>
      <c r="AB257" s="39">
        <f>'13c-beta'!O259/'13c-beta'!Q259</f>
        <v>0.99986406447227882</v>
      </c>
      <c r="AC257" s="39">
        <f>'13c-beta'!Q259/'13c-beta'!L259</f>
        <v>0.99954385317895511</v>
      </c>
      <c r="AD257" s="39">
        <f t="shared" si="77"/>
        <v>1.0034572758613973</v>
      </c>
      <c r="AE257" s="39">
        <f t="shared" si="78"/>
        <v>0.99762936478635134</v>
      </c>
      <c r="AF257" s="39">
        <f t="shared" si="79"/>
        <v>1.0004857859044363</v>
      </c>
      <c r="AG257" s="39">
        <f>'13c-beta'!R259/'13c-beta'!S259</f>
        <v>1.00420518996193</v>
      </c>
      <c r="AH257" s="39">
        <f>'13c-beta'!S259/'13c-beta'!E259</f>
        <v>0.98632131499291154</v>
      </c>
      <c r="AI257" s="39">
        <f>'13c-beta'!R259/'13c-beta'!E259</f>
        <v>0.99046898348595735</v>
      </c>
      <c r="AK257" s="75">
        <f t="shared" si="80"/>
        <v>4.4213677183682352</v>
      </c>
      <c r="AL257" s="75">
        <f t="shared" si="81"/>
        <v>-2.3734496181375029</v>
      </c>
      <c r="AM257" s="75">
        <f t="shared" si="82"/>
        <v>2.0479181002307101</v>
      </c>
      <c r="AN257" s="75">
        <f t="shared" si="83"/>
        <v>-12.133159016800461</v>
      </c>
      <c r="AO257" s="44"/>
      <c r="AP257" s="75">
        <f t="shared" si="84"/>
        <v>-0.13594476779240322</v>
      </c>
      <c r="AQ257" s="75">
        <f t="shared" si="95"/>
        <v>-0.45625088765370242</v>
      </c>
      <c r="AR257" s="75">
        <f t="shared" si="96"/>
        <v>3.4513132222465366</v>
      </c>
      <c r="AS257" s="75">
        <f t="shared" si="97"/>
        <v>-2.3734496181375029</v>
      </c>
      <c r="AT257" s="75">
        <f t="shared" si="98"/>
        <v>0.48566794866307855</v>
      </c>
      <c r="AU257" s="75">
        <f t="shared" si="99"/>
        <v>4.1963728603705803</v>
      </c>
      <c r="AV257" s="75">
        <f t="shared" si="100"/>
        <v>-13.773100191209785</v>
      </c>
      <c r="AW257" s="75">
        <f t="shared" si="101"/>
        <v>-9.5767273308391534</v>
      </c>
    </row>
    <row r="258" spans="1:49" x14ac:dyDescent="0.2">
      <c r="A258" s="43">
        <f>'13c-beta'!A260</f>
        <v>510</v>
      </c>
      <c r="C258" s="39">
        <f>'13c-beta'!E260/'13c-beta'!H260</f>
        <v>1.0067420282027046</v>
      </c>
      <c r="D258" s="39">
        <f>'13c-beta'!H260/'13c-beta'!I260</f>
        <v>1.0022136511711086</v>
      </c>
      <c r="E258" s="39">
        <f>'13c-beta'!I260/'13c-beta'!J260</f>
        <v>0.99917901365734929</v>
      </c>
      <c r="F258" s="39">
        <f>'13c-beta'!J260/'13c-beta'!K260</f>
        <v>1.0041315901772898</v>
      </c>
      <c r="G258" s="39">
        <f>'13c-beta'!K260/'13c-beta'!L260</f>
        <v>1.0008250584820866</v>
      </c>
      <c r="H258" s="39">
        <f>'13c-beta'!L260/'13c-beta'!M260</f>
        <v>1.0034284267222486</v>
      </c>
      <c r="I258" s="39">
        <f>'13c-beta'!M260/'13c-beta'!F260</f>
        <v>0.99763880521600568</v>
      </c>
      <c r="J258" s="39">
        <f>'13c-beta'!E260/'13c-beta'!F260</f>
        <v>1.0142157529587812</v>
      </c>
      <c r="L258" s="75">
        <f t="shared" si="85"/>
        <v>6.719402369632844</v>
      </c>
      <c r="M258" s="75">
        <f t="shared" si="86"/>
        <v>2.2112046551782596</v>
      </c>
      <c r="N258" s="75">
        <f t="shared" si="87"/>
        <v>-0.82132353650511669</v>
      </c>
      <c r="O258" s="75">
        <f t="shared" si="88"/>
        <v>4.1230785947862874</v>
      </c>
      <c r="P258" s="75">
        <f t="shared" si="89"/>
        <v>0.82471830843306415</v>
      </c>
      <c r="Q258" s="75">
        <f t="shared" si="90"/>
        <v>3.4225630656097761</v>
      </c>
      <c r="R258" s="75">
        <f t="shared" si="91"/>
        <v>-2.3639868002603461</v>
      </c>
      <c r="S258" s="75">
        <f t="shared" si="92"/>
        <v>14.115656656874556</v>
      </c>
      <c r="U258" s="44">
        <f>'13c-beta'!Y260</f>
        <v>14.945665375228998</v>
      </c>
      <c r="W258" s="39">
        <f>'13c-beta'!N260/'13c-beta'!M260</f>
        <v>1.004402411586524</v>
      </c>
      <c r="X258" s="39">
        <f t="shared" si="93"/>
        <v>0.99763880521600568</v>
      </c>
      <c r="Y258" s="39">
        <f t="shared" si="94"/>
        <v>1.0020308218512546</v>
      </c>
      <c r="Z258" s="39">
        <f>'13c-beta'!N260/'13c-beta'!E260</f>
        <v>0.98798585895360092</v>
      </c>
      <c r="AA258" s="39"/>
      <c r="AB258" s="39">
        <f>'13c-beta'!O260/'13c-beta'!Q260</f>
        <v>0.99986404731153555</v>
      </c>
      <c r="AC258" s="39">
        <f>'13c-beta'!Q260/'13c-beta'!L260</f>
        <v>0.99955349776263558</v>
      </c>
      <c r="AD258" s="39">
        <f t="shared" si="77"/>
        <v>1.0034284267222486</v>
      </c>
      <c r="AE258" s="39">
        <f t="shared" si="78"/>
        <v>0.99763880521600568</v>
      </c>
      <c r="AF258" s="39">
        <f t="shared" si="79"/>
        <v>1.0004761256971841</v>
      </c>
      <c r="AG258" s="39">
        <f>'13c-beta'!R260/'13c-beta'!S260</f>
        <v>1.0041863356450453</v>
      </c>
      <c r="AH258" s="39">
        <f>'13c-beta'!S260/'13c-beta'!E260</f>
        <v>0.98636672830221195</v>
      </c>
      <c r="AI258" s="39">
        <f>'13c-beta'!R260/'13c-beta'!E260</f>
        <v>0.99049599049599035</v>
      </c>
      <c r="AK258" s="75">
        <f t="shared" si="80"/>
        <v>4.3927493204375176</v>
      </c>
      <c r="AL258" s="75">
        <f t="shared" si="81"/>
        <v>-2.3639868002603461</v>
      </c>
      <c r="AM258" s="75">
        <f t="shared" si="82"/>
        <v>2.0287625201771848</v>
      </c>
      <c r="AN258" s="75">
        <f t="shared" si="83"/>
        <v>-12.086894136697412</v>
      </c>
      <c r="AO258" s="44"/>
      <c r="AP258" s="75">
        <f t="shared" si="84"/>
        <v>-0.13596193086889322</v>
      </c>
      <c r="AQ258" s="75">
        <f t="shared" si="95"/>
        <v>-0.44660194917054125</v>
      </c>
      <c r="AR258" s="75">
        <f t="shared" si="96"/>
        <v>3.4225630656097761</v>
      </c>
      <c r="AS258" s="75">
        <f t="shared" si="97"/>
        <v>-2.3639868002603461</v>
      </c>
      <c r="AT258" s="75">
        <f t="shared" si="98"/>
        <v>0.47601238531008144</v>
      </c>
      <c r="AU258" s="75">
        <f t="shared" si="99"/>
        <v>4.1775973211942761</v>
      </c>
      <c r="AV258" s="75">
        <f t="shared" si="100"/>
        <v>-13.727058132544922</v>
      </c>
      <c r="AW258" s="75">
        <f t="shared" si="101"/>
        <v>-9.5494608113505386</v>
      </c>
    </row>
    <row r="259" spans="1:49" x14ac:dyDescent="0.2">
      <c r="A259" s="43">
        <f>'13c-beta'!A261</f>
        <v>512</v>
      </c>
      <c r="C259" s="39">
        <f>'13c-beta'!E261/'13c-beta'!H261</f>
        <v>1.006723840209915</v>
      </c>
      <c r="D259" s="39">
        <f>'13c-beta'!H261/'13c-beta'!I261</f>
        <v>1.0022043255053996</v>
      </c>
      <c r="E259" s="39">
        <f>'13c-beta'!I261/'13c-beta'!J261</f>
        <v>0.99917888676365463</v>
      </c>
      <c r="F259" s="39">
        <f>'13c-beta'!J261/'13c-beta'!K261</f>
        <v>1.0041224913427682</v>
      </c>
      <c r="G259" s="39">
        <f>'13c-beta'!K261/'13c-beta'!L261</f>
        <v>1.0008057470148528</v>
      </c>
      <c r="H259" s="39">
        <f>'13c-beta'!L261/'13c-beta'!M261</f>
        <v>1.003419086490225</v>
      </c>
      <c r="I259" s="39">
        <f>'13c-beta'!M261/'13c-beta'!F261</f>
        <v>0.99763852986336499</v>
      </c>
      <c r="J259" s="39">
        <f>'13c-beta'!E261/'13c-beta'!F261</f>
        <v>1.0141493848516063</v>
      </c>
      <c r="L259" s="75">
        <f t="shared" si="85"/>
        <v>6.7013360164103135</v>
      </c>
      <c r="M259" s="75">
        <f t="shared" si="86"/>
        <v>2.2018995443505047</v>
      </c>
      <c r="N259" s="75">
        <f t="shared" si="87"/>
        <v>-0.82145053447143335</v>
      </c>
      <c r="O259" s="75">
        <f t="shared" si="88"/>
        <v>4.1140171571869377</v>
      </c>
      <c r="P259" s="75">
        <f t="shared" si="89"/>
        <v>0.80542257499277248</v>
      </c>
      <c r="Q259" s="75">
        <f t="shared" si="90"/>
        <v>3.4132547031535698</v>
      </c>
      <c r="R259" s="75">
        <f t="shared" si="91"/>
        <v>-2.3642628046391332</v>
      </c>
      <c r="S259" s="75">
        <f t="shared" si="92"/>
        <v>14.050216656983618</v>
      </c>
      <c r="U259" s="44">
        <f>'13c-beta'!Y261</f>
        <v>14.880151623947423</v>
      </c>
      <c r="W259" s="39">
        <f>'13c-beta'!N261/'13c-beta'!M261</f>
        <v>1.0043834442182373</v>
      </c>
      <c r="X259" s="39">
        <f t="shared" si="93"/>
        <v>0.99763852986336499</v>
      </c>
      <c r="Y259" s="39">
        <f t="shared" si="94"/>
        <v>1.0020116227089853</v>
      </c>
      <c r="Z259" s="39">
        <f>'13c-beta'!N261/'13c-beta'!E261</f>
        <v>0.98803158358726706</v>
      </c>
      <c r="AA259" s="39"/>
      <c r="AB259" s="39">
        <f>'13c-beta'!O261/'13c-beta'!Q261</f>
        <v>0.99986403014645897</v>
      </c>
      <c r="AC259" s="39">
        <f>'13c-beta'!Q261/'13c-beta'!L261</f>
        <v>0.99955344141345515</v>
      </c>
      <c r="AD259" s="39">
        <f t="shared" ref="AD259:AD322" si="102">H259</f>
        <v>1.003419086490225</v>
      </c>
      <c r="AE259" s="39">
        <f t="shared" ref="AE259:AE322" si="103">I259</f>
        <v>0.99763852986336499</v>
      </c>
      <c r="AF259" s="39">
        <f t="shared" ref="AF259:AF322" si="104">PRODUCT(AB259:AE259)</f>
        <v>1.0004664632368661</v>
      </c>
      <c r="AG259" s="39">
        <f>'13c-beta'!R261/'13c-beta'!S261</f>
        <v>1.0041675166846384</v>
      </c>
      <c r="AH259" s="39">
        <f>'13c-beta'!S261/'13c-beta'!E261</f>
        <v>0.98640257574886459</v>
      </c>
      <c r="AI259" s="39">
        <f>'13c-beta'!R261/'13c-beta'!E261</f>
        <v>0.9905134249410682</v>
      </c>
      <c r="AK259" s="75">
        <f t="shared" ref="AK259:AK322" si="105">1000*LN(W259)</f>
        <v>4.3738649100038085</v>
      </c>
      <c r="AL259" s="75">
        <f t="shared" ref="AL259:AL322" si="106">1000*LN(X259)</f>
        <v>-2.3642628046391332</v>
      </c>
      <c r="AM259" s="75">
        <f t="shared" ref="AM259:AM322" si="107">1000*LN(Y259)</f>
        <v>2.0096021053645798</v>
      </c>
      <c r="AN259" s="75">
        <f t="shared" ref="AN259:AN322" si="108">1000*LN(Z259)</f>
        <v>-12.04061455161894</v>
      </c>
      <c r="AO259" s="44"/>
      <c r="AP259" s="75">
        <f t="shared" ref="AP259:AP322" si="109">1000*LN(AB259)</f>
        <v>-0.13597909827957852</v>
      </c>
      <c r="AQ259" s="75">
        <f t="shared" si="95"/>
        <v>-0.44665832352383728</v>
      </c>
      <c r="AR259" s="75">
        <f t="shared" si="96"/>
        <v>3.4132547031535698</v>
      </c>
      <c r="AS259" s="75">
        <f t="shared" si="97"/>
        <v>-2.3642628046391332</v>
      </c>
      <c r="AT259" s="75">
        <f t="shared" si="98"/>
        <v>0.46635447671080937</v>
      </c>
      <c r="AU259" s="75">
        <f t="shared" si="99"/>
        <v>4.158856639231665</v>
      </c>
      <c r="AV259" s="75">
        <f t="shared" si="100"/>
        <v>-13.690715873383681</v>
      </c>
      <c r="AW259" s="75">
        <f t="shared" si="101"/>
        <v>-9.531859234152126</v>
      </c>
    </row>
    <row r="260" spans="1:49" x14ac:dyDescent="0.2">
      <c r="A260" s="43">
        <f>'13c-beta'!A262</f>
        <v>514</v>
      </c>
      <c r="C260" s="39">
        <f>'13c-beta'!E262/'13c-beta'!H262</f>
        <v>1.0067056462506272</v>
      </c>
      <c r="D260" s="39">
        <f>'13c-beta'!H262/'13c-beta'!I262</f>
        <v>1.0021949969540791</v>
      </c>
      <c r="E260" s="39">
        <f>'13c-beta'!I262/'13c-beta'!J262</f>
        <v>0.99918841363851563</v>
      </c>
      <c r="F260" s="39">
        <f>'13c-beta'!J262/'13c-beta'!K262</f>
        <v>1.004093947360762</v>
      </c>
      <c r="G260" s="39">
        <f>'13c-beta'!K262/'13c-beta'!L262</f>
        <v>1.0007961396933891</v>
      </c>
      <c r="H260" s="39">
        <f>'13c-beta'!L262/'13c-beta'!M262</f>
        <v>1.0033999688255006</v>
      </c>
      <c r="I260" s="39">
        <f>'13c-beta'!M262/'13c-beta'!F262</f>
        <v>0.99764797356400048</v>
      </c>
      <c r="J260" s="39">
        <f>'13c-beta'!E262/'13c-beta'!F262</f>
        <v>1.0140830012634854</v>
      </c>
      <c r="L260" s="75">
        <f t="shared" ref="L260:L323" si="110">1000*LN(C260)</f>
        <v>6.6832634100333257</v>
      </c>
      <c r="M260" s="75">
        <f t="shared" ref="M260:M323" si="111">1000*LN(D260)</f>
        <v>2.1925914676453693</v>
      </c>
      <c r="N260" s="75">
        <f t="shared" ref="N260:N323" si="112">1000*LN(E260)</f>
        <v>-0.8119158759938313</v>
      </c>
      <c r="O260" s="75">
        <f t="shared" ref="O260:O323" si="113">1000*LN(F260)</f>
        <v>4.0855899603389769</v>
      </c>
      <c r="P260" s="75">
        <f t="shared" ref="P260:P323" si="114">1000*LN(G260)</f>
        <v>0.79582294229100159</v>
      </c>
      <c r="Q260" s="75">
        <f t="shared" ref="Q260:Q323" si="115">1000*LN(H260)</f>
        <v>3.3942019991498502</v>
      </c>
      <c r="R260" s="75">
        <f t="shared" ref="R260:R323" si="116">1000*LN(I260)</f>
        <v>-2.3547967950015796</v>
      </c>
      <c r="S260" s="75">
        <f t="shared" ref="S260:S323" si="117">1000*LN(J260)</f>
        <v>13.984757108463342</v>
      </c>
      <c r="U260" s="44">
        <f>'13c-beta'!Y262</f>
        <v>14.815069788770032</v>
      </c>
      <c r="W260" s="39">
        <f>'13c-beta'!N262/'13c-beta'!M262</f>
        <v>1.0043644298963448</v>
      </c>
      <c r="X260" s="39">
        <f t="shared" ref="X260:X323" si="118">I260</f>
        <v>0.99764797356400048</v>
      </c>
      <c r="Y260" s="39">
        <f t="shared" ref="Y260:Y323" si="119">X260*W260</f>
        <v>1.002002138205851</v>
      </c>
      <c r="Z260" s="39">
        <f>'13c-beta'!N262/'13c-beta'!E262</f>
        <v>0.98808690901772112</v>
      </c>
      <c r="AA260" s="39"/>
      <c r="AB260" s="39">
        <f>'13c-beta'!O262/'13c-beta'!Q262</f>
        <v>0.9998640129770473</v>
      </c>
      <c r="AC260" s="39">
        <f>'13c-beta'!Q262/'13c-beta'!L262</f>
        <v>0.99955338505004987</v>
      </c>
      <c r="AD260" s="39">
        <f t="shared" si="102"/>
        <v>1.0033999688255006</v>
      </c>
      <c r="AE260" s="39">
        <f t="shared" si="103"/>
        <v>0.99764797356400048</v>
      </c>
      <c r="AF260" s="39">
        <f t="shared" si="104"/>
        <v>1.000456798522694</v>
      </c>
      <c r="AG260" s="39">
        <f>'13c-beta'!R262/'13c-beta'!S262</f>
        <v>1.0041486519310177</v>
      </c>
      <c r="AH260" s="39">
        <f>'13c-beta'!S262/'13c-beta'!E262</f>
        <v>0.98644802039505841</v>
      </c>
      <c r="AI260" s="39">
        <f>'13c-beta'!R262/'13c-beta'!E262</f>
        <v>0.9905404498797189</v>
      </c>
      <c r="AK260" s="75">
        <f t="shared" si="105"/>
        <v>4.3549333933728311</v>
      </c>
      <c r="AL260" s="75">
        <f t="shared" si="106"/>
        <v>-2.3547967950015796</v>
      </c>
      <c r="AM260" s="75">
        <f t="shared" si="107"/>
        <v>2.0001365983713089</v>
      </c>
      <c r="AN260" s="75">
        <f t="shared" si="108"/>
        <v>-11.984620510092027</v>
      </c>
      <c r="AO260" s="44"/>
      <c r="AP260" s="75">
        <f t="shared" si="109"/>
        <v>-0.13599627002623599</v>
      </c>
      <c r="AQ260" s="75">
        <f t="shared" ref="AQ260:AQ323" si="120">1000*LN(AC260)</f>
        <v>-0.44671471211151076</v>
      </c>
      <c r="AR260" s="75">
        <f t="shared" ref="AR260:AR323" si="121">1000*LN(AD260)</f>
        <v>3.3942019991498502</v>
      </c>
      <c r="AS260" s="75">
        <f t="shared" ref="AS260:AS323" si="122">1000*LN(AE260)</f>
        <v>-2.3547967950015796</v>
      </c>
      <c r="AT260" s="75">
        <f t="shared" ref="AT260:AT323" si="123">1000*LN(AF260)</f>
        <v>0.45669422201053522</v>
      </c>
      <c r="AU260" s="75">
        <f t="shared" ref="AU260:AU323" si="124">1000*LN(AG260)</f>
        <v>4.1400700020316643</v>
      </c>
      <c r="AV260" s="75">
        <f t="shared" ref="AV260:AV323" si="125">1000*LN(AH260)</f>
        <v>-13.644645840213718</v>
      </c>
      <c r="AW260" s="75">
        <f t="shared" ref="AW260:AW323" si="126">1000*LN(AI260)</f>
        <v>-9.5045758381820704</v>
      </c>
    </row>
    <row r="261" spans="1:49" x14ac:dyDescent="0.2">
      <c r="A261" s="43">
        <f>'13c-beta'!A263</f>
        <v>516</v>
      </c>
      <c r="C261" s="39">
        <f>'13c-beta'!E263/'13c-beta'!H263</f>
        <v>1.0066777318871345</v>
      </c>
      <c r="D261" s="39">
        <f>'13c-beta'!H263/'13c-beta'!I263</f>
        <v>1.0021953366021605</v>
      </c>
      <c r="E261" s="39">
        <f>'13c-beta'!I263/'13c-beta'!J263</f>
        <v>0.99918828815770411</v>
      </c>
      <c r="F261" s="39">
        <f>'13c-beta'!J263/'13c-beta'!K263</f>
        <v>1.0040750982389754</v>
      </c>
      <c r="G261" s="39">
        <f>'13c-beta'!K263/'13c-beta'!L263</f>
        <v>1.0007865299463994</v>
      </c>
      <c r="H261" s="39">
        <f>'13c-beta'!L263/'13c-beta'!M263</f>
        <v>1.0033808470629502</v>
      </c>
      <c r="I261" s="39">
        <f>'13c-beta'!M263/'13c-beta'!F263</f>
        <v>0.99765741946771902</v>
      </c>
      <c r="J261" s="39">
        <f>'13c-beta'!E263/'13c-beta'!F263</f>
        <v>1.0140166021890005</v>
      </c>
      <c r="L261" s="75">
        <f t="shared" si="110"/>
        <v>6.655534599119723</v>
      </c>
      <c r="M261" s="75">
        <f t="shared" si="111"/>
        <v>2.1929303717757191</v>
      </c>
      <c r="N261" s="75">
        <f t="shared" si="112"/>
        <v>-0.81204145873446909</v>
      </c>
      <c r="O261" s="75">
        <f t="shared" si="113"/>
        <v>4.0668175150327741</v>
      </c>
      <c r="P261" s="75">
        <f t="shared" si="114"/>
        <v>0.78622079381564824</v>
      </c>
      <c r="Q261" s="75">
        <f t="shared" si="115"/>
        <v>3.3751448481150557</v>
      </c>
      <c r="R261" s="75">
        <f t="shared" si="116"/>
        <v>-2.3453286667124464</v>
      </c>
      <c r="S261" s="75">
        <f t="shared" si="117"/>
        <v>13.919278002411939</v>
      </c>
      <c r="U261" s="44">
        <f>'13c-beta'!Y263</f>
        <v>14.750416101435944</v>
      </c>
      <c r="W261" s="39">
        <f>'13c-beta'!N263/'13c-beta'!M263</f>
        <v>1.0043356684236679</v>
      </c>
      <c r="X261" s="39">
        <f t="shared" si="118"/>
        <v>0.99765741946771902</v>
      </c>
      <c r="Y261" s="39">
        <f t="shared" si="119"/>
        <v>1.0019829312389432</v>
      </c>
      <c r="Z261" s="39">
        <f>'13c-beta'!N263/'13c-beta'!E263</f>
        <v>0.98813266871165661</v>
      </c>
      <c r="AA261" s="39"/>
      <c r="AB261" s="39">
        <f>'13c-beta'!O263/'13c-beta'!Q263</f>
        <v>0.9998737103887777</v>
      </c>
      <c r="AC261" s="39">
        <f>'13c-beta'!Q263/'13c-beta'!L263</f>
        <v>0.99955332867241498</v>
      </c>
      <c r="AD261" s="39">
        <f t="shared" si="102"/>
        <v>1.0033808470629502</v>
      </c>
      <c r="AE261" s="39">
        <f t="shared" si="103"/>
        <v>0.99765741946771902</v>
      </c>
      <c r="AF261" s="39">
        <f t="shared" si="104"/>
        <v>1.0004568518050505</v>
      </c>
      <c r="AG261" s="39">
        <f>'13c-beta'!R263/'13c-beta'!S263</f>
        <v>1.0041297820446795</v>
      </c>
      <c r="AH261" s="39">
        <f>'13c-beta'!S263/'13c-beta'!E263</f>
        <v>0.98649348159509209</v>
      </c>
      <c r="AI261" s="39">
        <f>'13c-beta'!R263/'13c-beta'!E263</f>
        <v>0.99056748466257682</v>
      </c>
      <c r="AK261" s="75">
        <f t="shared" si="105"/>
        <v>4.3262964926200995</v>
      </c>
      <c r="AL261" s="75">
        <f t="shared" si="106"/>
        <v>-2.3453286667124464</v>
      </c>
      <c r="AM261" s="75">
        <f t="shared" si="107"/>
        <v>1.9809678259076147</v>
      </c>
      <c r="AN261" s="75">
        <f t="shared" si="108"/>
        <v>-11.938310176504245</v>
      </c>
      <c r="AO261" s="44"/>
      <c r="AP261" s="75">
        <f t="shared" si="109"/>
        <v>-0.12629758642671202</v>
      </c>
      <c r="AQ261" s="75">
        <f t="shared" si="120"/>
        <v>-0.44677111493834026</v>
      </c>
      <c r="AR261" s="75">
        <f t="shared" si="121"/>
        <v>3.3751448481150557</v>
      </c>
      <c r="AS261" s="75">
        <f t="shared" si="122"/>
        <v>-2.3453286667124464</v>
      </c>
      <c r="AT261" s="75">
        <f t="shared" si="123"/>
        <v>0.4567474800374553</v>
      </c>
      <c r="AU261" s="75">
        <f t="shared" si="124"/>
        <v>4.1212779002797717</v>
      </c>
      <c r="AV261" s="75">
        <f t="shared" si="125"/>
        <v>-13.598561148908002</v>
      </c>
      <c r="AW261" s="75">
        <f t="shared" si="126"/>
        <v>-9.4772832486282859</v>
      </c>
    </row>
    <row r="262" spans="1:49" x14ac:dyDescent="0.2">
      <c r="A262" s="43">
        <f>'13c-beta'!A264</f>
        <v>518</v>
      </c>
      <c r="C262" s="39">
        <f>'13c-beta'!E264/'13c-beta'!H264</f>
        <v>1.0066595245678547</v>
      </c>
      <c r="D262" s="39">
        <f>'13c-beta'!H264/'13c-beta'!I264</f>
        <v>1.0021860037723076</v>
      </c>
      <c r="E262" s="39">
        <f>'13c-beta'!I264/'13c-beta'!J264</f>
        <v>0.99918816263808463</v>
      </c>
      <c r="F262" s="39">
        <f>'13c-beta'!J264/'13c-beta'!K264</f>
        <v>1.0040562439956915</v>
      </c>
      <c r="G262" s="39">
        <f>'13c-beta'!K264/'13c-beta'!L264</f>
        <v>1.0007769177729653</v>
      </c>
      <c r="H262" s="39">
        <f>'13c-beta'!L264/'13c-beta'!M264</f>
        <v>1.0033714981729596</v>
      </c>
      <c r="I262" s="39">
        <f>'13c-beta'!M264/'13c-beta'!F264</f>
        <v>0.99765714619018941</v>
      </c>
      <c r="J262" s="39">
        <f>'13c-beta'!E264/'13c-beta'!F264</f>
        <v>1.0139501876227326</v>
      </c>
      <c r="L262" s="75">
        <f t="shared" si="110"/>
        <v>6.6374478933560077</v>
      </c>
      <c r="M262" s="75">
        <f t="shared" si="111"/>
        <v>2.1836179423841529</v>
      </c>
      <c r="N262" s="75">
        <f t="shared" si="112"/>
        <v>-0.81216708033036622</v>
      </c>
      <c r="O262" s="75">
        <f t="shared" si="113"/>
        <v>4.0480396165079346</v>
      </c>
      <c r="P262" s="75">
        <f t="shared" si="114"/>
        <v>0.77661612857746265</v>
      </c>
      <c r="Q262" s="75">
        <f t="shared" si="115"/>
        <v>3.3658274153856373</v>
      </c>
      <c r="R262" s="75">
        <f t="shared" si="116"/>
        <v>-2.3456025859573701</v>
      </c>
      <c r="S262" s="75">
        <f t="shared" si="117"/>
        <v>13.85377932992353</v>
      </c>
      <c r="U262" s="44">
        <f>'13c-beta'!Y264</f>
        <v>14.686186834520154</v>
      </c>
      <c r="W262" s="39">
        <f>'13c-beta'!N264/'13c-beta'!M264</f>
        <v>1.0043264311814859</v>
      </c>
      <c r="X262" s="39">
        <f t="shared" si="118"/>
        <v>0.99765714619018941</v>
      </c>
      <c r="Y262" s="39">
        <f t="shared" si="119"/>
        <v>1.0019734411758989</v>
      </c>
      <c r="Z262" s="39">
        <f>'13c-beta'!N264/'13c-beta'!E264</f>
        <v>0.98818803271301336</v>
      </c>
      <c r="AA262" s="39"/>
      <c r="AB262" s="39">
        <f>'13c-beta'!O264/'13c-beta'!Q264</f>
        <v>0.99987369443769736</v>
      </c>
      <c r="AC262" s="39">
        <f>'13c-beta'!Q264/'13c-beta'!L264</f>
        <v>0.99955327228054514</v>
      </c>
      <c r="AD262" s="39">
        <f t="shared" si="102"/>
        <v>1.0033714981729596</v>
      </c>
      <c r="AE262" s="39">
        <f t="shared" si="103"/>
        <v>0.99765714619018941</v>
      </c>
      <c r="AF262" s="39">
        <f t="shared" si="104"/>
        <v>1.0004471837147357</v>
      </c>
      <c r="AG262" s="39">
        <f>'13c-beta'!R264/'13c-beta'!S264</f>
        <v>1.0041109070235283</v>
      </c>
      <c r="AH262" s="39">
        <f>'13c-beta'!S264/'13c-beta'!E264</f>
        <v>0.98653895935801184</v>
      </c>
      <c r="AI262" s="39">
        <f>'13c-beta'!R264/'13c-beta'!E264</f>
        <v>0.99059452929502101</v>
      </c>
      <c r="AK262" s="75">
        <f t="shared" si="105"/>
        <v>4.3170990848690112</v>
      </c>
      <c r="AL262" s="75">
        <f t="shared" si="106"/>
        <v>-2.3456025859573701</v>
      </c>
      <c r="AM262" s="75">
        <f t="shared" si="107"/>
        <v>1.9714964989116803</v>
      </c>
      <c r="AN262" s="75">
        <f t="shared" si="108"/>
        <v>-11.882282831011864</v>
      </c>
      <c r="AO262" s="44"/>
      <c r="AP262" s="75">
        <f t="shared" si="109"/>
        <v>-0.12631353952189492</v>
      </c>
      <c r="AQ262" s="75">
        <f t="shared" si="120"/>
        <v>-0.44682753200965952</v>
      </c>
      <c r="AR262" s="75">
        <f t="shared" si="121"/>
        <v>3.3658274153856373</v>
      </c>
      <c r="AS262" s="75">
        <f t="shared" si="122"/>
        <v>-2.3456025859573701</v>
      </c>
      <c r="AT262" s="75">
        <f t="shared" si="123"/>
        <v>0.44708375789664051</v>
      </c>
      <c r="AU262" s="75">
        <f t="shared" si="124"/>
        <v>4.1024803315874649</v>
      </c>
      <c r="AV262" s="75">
        <f t="shared" si="125"/>
        <v>-13.552461792421163</v>
      </c>
      <c r="AW262" s="75">
        <f t="shared" si="126"/>
        <v>-9.4499814608337189</v>
      </c>
    </row>
    <row r="263" spans="1:49" x14ac:dyDescent="0.2">
      <c r="A263" s="43">
        <f>'13c-beta'!A265</f>
        <v>520</v>
      </c>
      <c r="C263" s="39">
        <f>'13c-beta'!E265/'13c-beta'!H265</f>
        <v>1.0066412471644384</v>
      </c>
      <c r="D263" s="39">
        <f>'13c-beta'!H265/'13c-beta'!I265</f>
        <v>1.0021863421335215</v>
      </c>
      <c r="E263" s="39">
        <f>'13c-beta'!I265/'13c-beta'!J265</f>
        <v>0.9991880370796401</v>
      </c>
      <c r="F263" s="39">
        <f>'13c-beta'!J265/'13c-beta'!K265</f>
        <v>1.0040373846288226</v>
      </c>
      <c r="G263" s="39">
        <f>'13c-beta'!K265/'13c-beta'!L265</f>
        <v>1.0007673031721673</v>
      </c>
      <c r="H263" s="39">
        <f>'13c-beta'!L265/'13c-beta'!M265</f>
        <v>1.0033523690724462</v>
      </c>
      <c r="I263" s="39">
        <f>'13c-beta'!M265/'13c-beta'!F265</f>
        <v>0.99765689562977</v>
      </c>
      <c r="J263" s="39">
        <f>'13c-beta'!E265/'13c-beta'!F265</f>
        <v>1.0138836225754702</v>
      </c>
      <c r="L263" s="75">
        <f t="shared" si="110"/>
        <v>6.6192912386987031</v>
      </c>
      <c r="M263" s="75">
        <f t="shared" si="111"/>
        <v>2.1839555654955749</v>
      </c>
      <c r="N263" s="75">
        <f t="shared" si="112"/>
        <v>-0.81229274079864844</v>
      </c>
      <c r="O263" s="75">
        <f t="shared" si="113"/>
        <v>4.0292562623848278</v>
      </c>
      <c r="P263" s="75">
        <f t="shared" si="114"/>
        <v>0.76700894558603017</v>
      </c>
      <c r="Q263" s="75">
        <f t="shared" si="115"/>
        <v>3.3467624101537821</v>
      </c>
      <c r="R263" s="75">
        <f t="shared" si="116"/>
        <v>-2.3458537348133008</v>
      </c>
      <c r="S263" s="75">
        <f t="shared" si="117"/>
        <v>13.788127946707034</v>
      </c>
      <c r="U263" s="44">
        <f>'13c-beta'!Y265</f>
        <v>14.622378300904732</v>
      </c>
      <c r="W263" s="39">
        <f>'13c-beta'!N265/'13c-beta'!M265</f>
        <v>1.004307404447736</v>
      </c>
      <c r="X263" s="39">
        <f t="shared" si="118"/>
        <v>0.99765689562977</v>
      </c>
      <c r="Y263" s="39">
        <f t="shared" si="119"/>
        <v>1.0019542073793202</v>
      </c>
      <c r="Z263" s="39">
        <f>'13c-beta'!N265/'13c-beta'!E265</f>
        <v>0.98823394033543344</v>
      </c>
      <c r="AA263" s="39"/>
      <c r="AB263" s="39">
        <f>'13c-beta'!O265/'13c-beta'!Q265</f>
        <v>0.99987367971004615</v>
      </c>
      <c r="AC263" s="39">
        <f>'13c-beta'!Q265/'13c-beta'!L265</f>
        <v>0.99956292857281626</v>
      </c>
      <c r="AD263" s="39">
        <f t="shared" si="102"/>
        <v>1.0033523690724462</v>
      </c>
      <c r="AE263" s="39">
        <f t="shared" si="103"/>
        <v>0.99765689562977</v>
      </c>
      <c r="AF263" s="39">
        <f t="shared" si="104"/>
        <v>1.000437509114773</v>
      </c>
      <c r="AG263" s="39">
        <f>'13c-beta'!R265/'13c-beta'!S265</f>
        <v>1.0040822674079546</v>
      </c>
      <c r="AH263" s="39">
        <f>'13c-beta'!S265/'13c-beta'!E265</f>
        <v>0.98658458233844448</v>
      </c>
      <c r="AI263" s="39">
        <f>'13c-beta'!R265/'13c-beta'!E265</f>
        <v>0.99061208442411519</v>
      </c>
      <c r="AK263" s="75">
        <f t="shared" si="105"/>
        <v>4.2981541349105443</v>
      </c>
      <c r="AL263" s="75">
        <f t="shared" si="106"/>
        <v>-2.3458537348133008</v>
      </c>
      <c r="AM263" s="75">
        <f t="shared" si="107"/>
        <v>1.9523004000972219</v>
      </c>
      <c r="AN263" s="75">
        <f t="shared" si="108"/>
        <v>-11.835827546609698</v>
      </c>
      <c r="AO263" s="44"/>
      <c r="AP263" s="75">
        <f t="shared" si="109"/>
        <v>-0.12632826903363234</v>
      </c>
      <c r="AQ263" s="75">
        <f t="shared" si="120"/>
        <v>-0.43716697074056088</v>
      </c>
      <c r="AR263" s="75">
        <f t="shared" si="121"/>
        <v>3.3467624101537821</v>
      </c>
      <c r="AS263" s="75">
        <f t="shared" si="122"/>
        <v>-2.3458537348133008</v>
      </c>
      <c r="AT263" s="75">
        <f t="shared" si="123"/>
        <v>0.43741343556627171</v>
      </c>
      <c r="AU263" s="75">
        <f t="shared" si="124"/>
        <v>4.0739575620249155</v>
      </c>
      <c r="AV263" s="75">
        <f t="shared" si="125"/>
        <v>-13.506217368819028</v>
      </c>
      <c r="AW263" s="75">
        <f t="shared" si="126"/>
        <v>-9.432259806794125</v>
      </c>
    </row>
    <row r="264" spans="1:49" x14ac:dyDescent="0.2">
      <c r="A264" s="43">
        <f>'13c-beta'!A266</f>
        <v>522</v>
      </c>
      <c r="C264" s="39">
        <f>'13c-beta'!E266/'13c-beta'!H266</f>
        <v>1.006623028056151</v>
      </c>
      <c r="D264" s="39">
        <f>'13c-beta'!H266/'13c-beta'!I266</f>
        <v>1.0021673084737892</v>
      </c>
      <c r="E264" s="39">
        <f>'13c-beta'!I266/'13c-beta'!J266</f>
        <v>0.9991879193333203</v>
      </c>
      <c r="F264" s="39">
        <f>'13c-beta'!J266/'13c-beta'!K266</f>
        <v>1.0040282267066578</v>
      </c>
      <c r="G264" s="39">
        <f>'13c-beta'!K266/'13c-beta'!L266</f>
        <v>1.000757686143086</v>
      </c>
      <c r="H264" s="39">
        <f>'13c-beta'!L266/'13c-beta'!M266</f>
        <v>1.0033332358702962</v>
      </c>
      <c r="I264" s="39">
        <f>'13c-beta'!M266/'13c-beta'!F266</f>
        <v>0.99766634578921276</v>
      </c>
      <c r="J264" s="39">
        <f>'13c-beta'!E266/'13c-beta'!F266</f>
        <v>1.0138171776397034</v>
      </c>
      <c r="L264" s="75">
        <f t="shared" si="110"/>
        <v>6.6011921659519164</v>
      </c>
      <c r="M264" s="75">
        <f t="shared" si="111"/>
        <v>2.1649632487184123</v>
      </c>
      <c r="N264" s="75">
        <f t="shared" si="112"/>
        <v>-0.81241058280873424</v>
      </c>
      <c r="O264" s="75">
        <f t="shared" si="113"/>
        <v>4.0201351239985179</v>
      </c>
      <c r="P264" s="75">
        <f t="shared" si="114"/>
        <v>0.75739924385088042</v>
      </c>
      <c r="Q264" s="75">
        <f t="shared" si="115"/>
        <v>3.3276929534302973</v>
      </c>
      <c r="R264" s="75">
        <f t="shared" si="116"/>
        <v>-2.3363814255185833</v>
      </c>
      <c r="S264" s="75">
        <f t="shared" si="117"/>
        <v>13.722590727622713</v>
      </c>
      <c r="U264" s="44">
        <f>'13c-beta'!Y266</f>
        <v>14.558986853257997</v>
      </c>
      <c r="W264" s="39">
        <f>'13c-beta'!N266/'13c-beta'!M266</f>
        <v>1.0042883736342991</v>
      </c>
      <c r="X264" s="39">
        <f t="shared" si="118"/>
        <v>0.99766634578921276</v>
      </c>
      <c r="Y264" s="39">
        <f t="shared" si="119"/>
        <v>1.0019447118423228</v>
      </c>
      <c r="Z264" s="39">
        <f>'13c-beta'!N266/'13c-beta'!E266</f>
        <v>0.98828934243842548</v>
      </c>
      <c r="AA264" s="39"/>
      <c r="AB264" s="39">
        <f>'13c-beta'!O266/'13c-beta'!Q266</f>
        <v>0.99987366375121478</v>
      </c>
      <c r="AC264" s="39">
        <f>'13c-beta'!Q266/'13c-beta'!L266</f>
        <v>0.99956287337898875</v>
      </c>
      <c r="AD264" s="39">
        <f t="shared" si="102"/>
        <v>1.0033332358702962</v>
      </c>
      <c r="AE264" s="39">
        <f t="shared" si="103"/>
        <v>0.99766634578921276</v>
      </c>
      <c r="AF264" s="39">
        <f t="shared" si="104"/>
        <v>1.0004278366053112</v>
      </c>
      <c r="AG264" s="39">
        <f>'13c-beta'!R266/'13c-beta'!S266</f>
        <v>1.0040633809662682</v>
      </c>
      <c r="AH264" s="39">
        <f>'13c-beta'!S266/'13c-beta'!E266</f>
        <v>0.98663009284124903</v>
      </c>
      <c r="AI264" s="39">
        <f>'13c-beta'!R266/'13c-beta'!E266</f>
        <v>0.99063914678124765</v>
      </c>
      <c r="AK264" s="75">
        <f t="shared" si="105"/>
        <v>4.2792047637676394</v>
      </c>
      <c r="AL264" s="75">
        <f t="shared" si="106"/>
        <v>-2.3363814255185833</v>
      </c>
      <c r="AM264" s="75">
        <f t="shared" si="107"/>
        <v>1.9428233382490916</v>
      </c>
      <c r="AN264" s="75">
        <f t="shared" si="108"/>
        <v>-11.779767389373605</v>
      </c>
      <c r="AO264" s="44"/>
      <c r="AP264" s="75">
        <f t="shared" si="109"/>
        <v>-0.12634422988130611</v>
      </c>
      <c r="AQ264" s="75">
        <f t="shared" si="120"/>
        <v>-0.4372221887037871</v>
      </c>
      <c r="AR264" s="75">
        <f t="shared" si="121"/>
        <v>3.3276929534302973</v>
      </c>
      <c r="AS264" s="75">
        <f t="shared" si="122"/>
        <v>-2.3363814255185833</v>
      </c>
      <c r="AT264" s="75">
        <f t="shared" si="123"/>
        <v>0.42774510932674009</v>
      </c>
      <c r="AU264" s="75">
        <f t="shared" si="124"/>
        <v>4.055147729478958</v>
      </c>
      <c r="AV264" s="75">
        <f t="shared" si="125"/>
        <v>-13.460089085480094</v>
      </c>
      <c r="AW264" s="75">
        <f t="shared" si="126"/>
        <v>-9.4049413560011121</v>
      </c>
    </row>
    <row r="265" spans="1:49" x14ac:dyDescent="0.2">
      <c r="A265" s="43">
        <f>'13c-beta'!A267</f>
        <v>524</v>
      </c>
      <c r="C265" s="39">
        <f>'13c-beta'!E267/'13c-beta'!H267</f>
        <v>1.0066047391900503</v>
      </c>
      <c r="D265" s="39">
        <f>'13c-beta'!H267/'13c-beta'!I267</f>
        <v>1.0021676440418821</v>
      </c>
      <c r="E265" s="39">
        <f>'13c-beta'!I267/'13c-beta'!J267</f>
        <v>0.99918779369959976</v>
      </c>
      <c r="F265" s="39">
        <f>'13c-beta'!J267/'13c-beta'!K267</f>
        <v>1.0040093584055763</v>
      </c>
      <c r="G265" s="39">
        <f>'13c-beta'!K267/'13c-beta'!L267</f>
        <v>1.0007480666848017</v>
      </c>
      <c r="H265" s="39">
        <f>'13c-beta'!L267/'13c-beta'!M267</f>
        <v>1.0033140985651903</v>
      </c>
      <c r="I265" s="39">
        <f>'13c-beta'!M267/'13c-beta'!F267</f>
        <v>0.99766609615683843</v>
      </c>
      <c r="J265" s="39">
        <f>'13c-beta'!E267/'13c-beta'!F267</f>
        <v>1.0137505834759608</v>
      </c>
      <c r="L265" s="75">
        <f t="shared" si="110"/>
        <v>6.5830234655209781</v>
      </c>
      <c r="M265" s="75">
        <f t="shared" si="111"/>
        <v>2.1652980910484803</v>
      </c>
      <c r="N265" s="75">
        <f t="shared" si="112"/>
        <v>-0.81253631864481213</v>
      </c>
      <c r="O265" s="75">
        <f t="shared" si="113"/>
        <v>4.0013423471879639</v>
      </c>
      <c r="P265" s="75">
        <f t="shared" si="114"/>
        <v>0.74778702238126527</v>
      </c>
      <c r="Q265" s="75">
        <f t="shared" si="115"/>
        <v>3.3086190436524174</v>
      </c>
      <c r="R265" s="75">
        <f t="shared" si="116"/>
        <v>-2.3366316418425197</v>
      </c>
      <c r="S265" s="75">
        <f t="shared" si="117"/>
        <v>13.656902009303526</v>
      </c>
      <c r="U265" s="44">
        <f>'13c-beta'!Y267</f>
        <v>14.496008883521579</v>
      </c>
      <c r="W265" s="39">
        <f>'13c-beta'!N267/'13c-beta'!M267</f>
        <v>1.0042595913911416</v>
      </c>
      <c r="X265" s="39">
        <f t="shared" si="118"/>
        <v>0.99766609615683843</v>
      </c>
      <c r="Y265" s="39">
        <f t="shared" si="119"/>
        <v>1.001915746071262</v>
      </c>
      <c r="Z265" s="39">
        <f>'13c-beta'!N267/'13c-beta'!E267</f>
        <v>0.98832569115361735</v>
      </c>
      <c r="AA265" s="39"/>
      <c r="AB265" s="39">
        <f>'13c-beta'!O267/'13c-beta'!Q267</f>
        <v>0.99987364901640619</v>
      </c>
      <c r="AC265" s="39">
        <f>'13c-beta'!Q267/'13c-beta'!L267</f>
        <v>0.99957253332297047</v>
      </c>
      <c r="AD265" s="39">
        <f t="shared" si="102"/>
        <v>1.0033140985651903</v>
      </c>
      <c r="AE265" s="39">
        <f t="shared" si="103"/>
        <v>0.99766609615683843</v>
      </c>
      <c r="AF265" s="39">
        <f t="shared" si="104"/>
        <v>1.0004181577719</v>
      </c>
      <c r="AG265" s="39">
        <f>'13c-beta'!R267/'13c-beta'!S267</f>
        <v>1.0040542117134634</v>
      </c>
      <c r="AH265" s="39">
        <f>'13c-beta'!S267/'13c-beta'!E267</f>
        <v>0.98666615505630906</v>
      </c>
      <c r="AI265" s="39">
        <f>'13c-beta'!R267/'13c-beta'!E267</f>
        <v>0.9906663085394164</v>
      </c>
      <c r="AK265" s="75">
        <f t="shared" si="105"/>
        <v>4.2505450118865289</v>
      </c>
      <c r="AL265" s="75">
        <f t="shared" si="106"/>
        <v>-2.3366316418425197</v>
      </c>
      <c r="AM265" s="75">
        <f t="shared" si="107"/>
        <v>1.9139133700440254</v>
      </c>
      <c r="AN265" s="75">
        <f t="shared" si="108"/>
        <v>-11.742988639259668</v>
      </c>
      <c r="AO265" s="44"/>
      <c r="AP265" s="75">
        <f t="shared" si="109"/>
        <v>-0.12635896655178586</v>
      </c>
      <c r="AQ265" s="75">
        <f t="shared" si="120"/>
        <v>-0.42755806695454268</v>
      </c>
      <c r="AR265" s="75">
        <f t="shared" si="121"/>
        <v>3.3086190436524174</v>
      </c>
      <c r="AS265" s="75">
        <f t="shared" si="122"/>
        <v>-2.3366316418425197</v>
      </c>
      <c r="AT265" s="75">
        <f t="shared" si="123"/>
        <v>0.41807036830373145</v>
      </c>
      <c r="AU265" s="75">
        <f t="shared" si="124"/>
        <v>4.0460155423617321</v>
      </c>
      <c r="AV265" s="75">
        <f t="shared" si="125"/>
        <v>-13.423538856286211</v>
      </c>
      <c r="AW265" s="75">
        <f t="shared" si="126"/>
        <v>-9.3775233139243497</v>
      </c>
    </row>
    <row r="266" spans="1:49" x14ac:dyDescent="0.2">
      <c r="A266" s="43">
        <f>'13c-beta'!A268</f>
        <v>526</v>
      </c>
      <c r="C266" s="39">
        <f>'13c-beta'!E268/'13c-beta'!H268</f>
        <v>1.0065864446719333</v>
      </c>
      <c r="D266" s="39">
        <f>'13c-beta'!H268/'13c-beta'!I268</f>
        <v>1.0021582803441633</v>
      </c>
      <c r="E266" s="39">
        <f>'13c-beta'!I268/'13c-beta'!J268</f>
        <v>0.99919733864572668</v>
      </c>
      <c r="F266" s="39">
        <f>'13c-beta'!J268/'13c-beta'!K268</f>
        <v>1.0039807371160046</v>
      </c>
      <c r="G266" s="39">
        <f>'13c-beta'!K268/'13c-beta'!L268</f>
        <v>1.0007384376214536</v>
      </c>
      <c r="H266" s="39">
        <f>'13c-beta'!L268/'13c-beta'!M268</f>
        <v>1.0033047055497604</v>
      </c>
      <c r="I266" s="39">
        <f>'13c-beta'!M268/'13c-beta'!F268</f>
        <v>0.99767554950398762</v>
      </c>
      <c r="J266" s="39">
        <f>'13c-beta'!E268/'13c-beta'!F268</f>
        <v>1.0136938338844583</v>
      </c>
      <c r="L266" s="75">
        <f t="shared" si="110"/>
        <v>6.564848819949078</v>
      </c>
      <c r="M266" s="75">
        <f t="shared" si="111"/>
        <v>2.1559546029411836</v>
      </c>
      <c r="N266" s="75">
        <f t="shared" si="112"/>
        <v>-0.80298365937757921</v>
      </c>
      <c r="O266" s="75">
        <f t="shared" si="113"/>
        <v>3.9728349460434274</v>
      </c>
      <c r="P266" s="75">
        <f t="shared" si="114"/>
        <v>0.73816511053987977</v>
      </c>
      <c r="Q266" s="75">
        <f t="shared" si="115"/>
        <v>3.2992570109527231</v>
      </c>
      <c r="R266" s="75">
        <f t="shared" si="116"/>
        <v>-2.3271562247681361</v>
      </c>
      <c r="S266" s="75">
        <f t="shared" si="117"/>
        <v>13.600920606280713</v>
      </c>
      <c r="U266" s="44">
        <f>'13c-beta'!Y268</f>
        <v>14.433440822405132</v>
      </c>
      <c r="W266" s="39">
        <f>'13c-beta'!N268/'13c-beta'!M268</f>
        <v>1.0042405513691617</v>
      </c>
      <c r="X266" s="39">
        <f t="shared" si="118"/>
        <v>0.99767554950398762</v>
      </c>
      <c r="Y266" s="39">
        <f t="shared" si="119"/>
        <v>1.0019062439214159</v>
      </c>
      <c r="Z266" s="39">
        <f>'13c-beta'!N268/'13c-beta'!E268</f>
        <v>0.98837164677437916</v>
      </c>
      <c r="AA266" s="39"/>
      <c r="AB266" s="39">
        <f>'13c-beta'!O268/'13c-beta'!Q268</f>
        <v>0.9998736330498178</v>
      </c>
      <c r="AC266" s="39">
        <f>'13c-beta'!Q268/'13c-beta'!L268</f>
        <v>0.99956276719782367</v>
      </c>
      <c r="AD266" s="39">
        <f t="shared" si="102"/>
        <v>1.0033047055497604</v>
      </c>
      <c r="AE266" s="39">
        <f t="shared" si="103"/>
        <v>0.99767554950398762</v>
      </c>
      <c r="AF266" s="39">
        <f t="shared" si="104"/>
        <v>1.0004084808403035</v>
      </c>
      <c r="AG266" s="39">
        <f>'13c-beta'!R268/'13c-beta'!S268</f>
        <v>1.0040255535136082</v>
      </c>
      <c r="AH266" s="39">
        <f>'13c-beta'!S268/'13c-beta'!E268</f>
        <v>0.98671182407798275</v>
      </c>
      <c r="AI266" s="39">
        <f>'13c-beta'!R268/'13c-beta'!E268</f>
        <v>0.99068388532831864</v>
      </c>
      <c r="AK266" s="75">
        <f t="shared" si="105"/>
        <v>4.2315855688920694</v>
      </c>
      <c r="AL266" s="75">
        <f t="shared" si="106"/>
        <v>-2.3271562247681361</v>
      </c>
      <c r="AM266" s="75">
        <f t="shared" si="107"/>
        <v>1.9044293441239579</v>
      </c>
      <c r="AN266" s="75">
        <f t="shared" si="108"/>
        <v>-11.696491262156636</v>
      </c>
      <c r="AO266" s="44"/>
      <c r="AP266" s="75">
        <f t="shared" si="109"/>
        <v>-0.12637493515794718</v>
      </c>
      <c r="AQ266" s="75">
        <f t="shared" si="120"/>
        <v>-0.43732841630942376</v>
      </c>
      <c r="AR266" s="75">
        <f t="shared" si="121"/>
        <v>3.2992570109527231</v>
      </c>
      <c r="AS266" s="75">
        <f t="shared" si="122"/>
        <v>-2.3271562247681361</v>
      </c>
      <c r="AT266" s="75">
        <f t="shared" si="123"/>
        <v>0.40839743471737322</v>
      </c>
      <c r="AU266" s="75">
        <f t="shared" si="124"/>
        <v>4.0174726524293618</v>
      </c>
      <c r="AV266" s="75">
        <f t="shared" si="125"/>
        <v>-13.377253732843336</v>
      </c>
      <c r="AW266" s="75">
        <f t="shared" si="126"/>
        <v>-9.3597810804139883</v>
      </c>
    </row>
    <row r="267" spans="1:49" x14ac:dyDescent="0.2">
      <c r="A267" s="43">
        <f>'13c-beta'!A269</f>
        <v>528</v>
      </c>
      <c r="C267" s="39">
        <f>'13c-beta'!E269/'13c-beta'!H269</f>
        <v>1.0065584854631506</v>
      </c>
      <c r="D267" s="39">
        <f>'13c-beta'!H269/'13c-beta'!I269</f>
        <v>1.0021489139272854</v>
      </c>
      <c r="E267" s="39">
        <f>'13c-beta'!I269/'13c-beta'!J269</f>
        <v>0.99919722219535534</v>
      </c>
      <c r="F267" s="39">
        <f>'13c-beta'!J269/'13c-beta'!K269</f>
        <v>1.0039715678468084</v>
      </c>
      <c r="G267" s="39">
        <f>'13c-beta'!K269/'13c-beta'!L269</f>
        <v>1.0007288133946184</v>
      </c>
      <c r="H267" s="39">
        <f>'13c-beta'!L269/'13c-beta'!M269</f>
        <v>1.0032855610802378</v>
      </c>
      <c r="I267" s="39">
        <f>'13c-beta'!M269/'13c-beta'!F269</f>
        <v>0.9976753008005137</v>
      </c>
      <c r="J267" s="39">
        <f>'13c-beta'!E269/'13c-beta'!F269</f>
        <v>1.0136174848505481</v>
      </c>
      <c r="L267" s="75">
        <f t="shared" si="110"/>
        <v>6.5370721722116043</v>
      </c>
      <c r="M267" s="75">
        <f t="shared" si="111"/>
        <v>2.1466083142038932</v>
      </c>
      <c r="N267" s="75">
        <f t="shared" si="112"/>
        <v>-0.80310020330101406</v>
      </c>
      <c r="O267" s="75">
        <f t="shared" si="113"/>
        <v>3.9637019908696001</v>
      </c>
      <c r="P267" s="75">
        <f t="shared" si="114"/>
        <v>0.72854793910682536</v>
      </c>
      <c r="Q267" s="75">
        <f t="shared" si="115"/>
        <v>3.2801754178228095</v>
      </c>
      <c r="R267" s="75">
        <f t="shared" si="116"/>
        <v>-2.3274055077189395</v>
      </c>
      <c r="S267" s="75">
        <f t="shared" si="117"/>
        <v>13.525600123194851</v>
      </c>
      <c r="U267" s="44">
        <f>'13c-beta'!Y269</f>
        <v>14.371279138888674</v>
      </c>
      <c r="W267" s="39">
        <f>'13c-beta'!N269/'13c-beta'!M269</f>
        <v>1.0042215072633323</v>
      </c>
      <c r="X267" s="39">
        <f t="shared" si="118"/>
        <v>0.9976753008005137</v>
      </c>
      <c r="Y267" s="39">
        <f t="shared" si="119"/>
        <v>1.0018869943292903</v>
      </c>
      <c r="Z267" s="39">
        <f>'13c-beta'!N269/'13c-beta'!E269</f>
        <v>0.98842710322524929</v>
      </c>
      <c r="AA267" s="39"/>
      <c r="AB267" s="39">
        <f>'13c-beta'!O269/'13c-beta'!Q269</f>
        <v>0.99987361830784638</v>
      </c>
      <c r="AC267" s="39">
        <f>'13c-beta'!Q269/'13c-beta'!L269</f>
        <v>0.99957242947515723</v>
      </c>
      <c r="AD267" s="39">
        <f t="shared" si="102"/>
        <v>1.0032855610802378</v>
      </c>
      <c r="AE267" s="39">
        <f t="shared" si="103"/>
        <v>0.9976753008005137</v>
      </c>
      <c r="AF267" s="39">
        <f t="shared" si="104"/>
        <v>1.0003987977706232</v>
      </c>
      <c r="AG267" s="39">
        <f>'13c-beta'!R269/'13c-beta'!S269</f>
        <v>1.0040163767030701</v>
      </c>
      <c r="AH267" s="39">
        <f>'13c-beta'!S269/'13c-beta'!E269</f>
        <v>0.98675738180003647</v>
      </c>
      <c r="AI267" s="39">
        <f>'13c-beta'!R269/'13c-beta'!E269</f>
        <v>0.99072057115988055</v>
      </c>
      <c r="AK267" s="75">
        <f t="shared" si="105"/>
        <v>4.2126216997483699</v>
      </c>
      <c r="AL267" s="75">
        <f t="shared" si="106"/>
        <v>-2.3274055077189395</v>
      </c>
      <c r="AM267" s="75">
        <f t="shared" si="107"/>
        <v>1.8852161920294612</v>
      </c>
      <c r="AN267" s="75">
        <f t="shared" si="108"/>
        <v>-11.640383931165369</v>
      </c>
      <c r="AO267" s="44"/>
      <c r="AP267" s="75">
        <f t="shared" si="109"/>
        <v>-0.12638967899261064</v>
      </c>
      <c r="AQ267" s="75">
        <f t="shared" si="120"/>
        <v>-0.42766195918364069</v>
      </c>
      <c r="AR267" s="75">
        <f t="shared" si="121"/>
        <v>3.2801754178228095</v>
      </c>
      <c r="AS267" s="75">
        <f t="shared" si="122"/>
        <v>-2.3274055077189395</v>
      </c>
      <c r="AT267" s="75">
        <f t="shared" si="123"/>
        <v>0.39871827192754394</v>
      </c>
      <c r="AU267" s="75">
        <f t="shared" si="124"/>
        <v>4.0083325937482064</v>
      </c>
      <c r="AV267" s="75">
        <f t="shared" si="125"/>
        <v>-13.33108354490615</v>
      </c>
      <c r="AW267" s="75">
        <f t="shared" si="126"/>
        <v>-9.3227509511579711</v>
      </c>
    </row>
    <row r="268" spans="1:49" x14ac:dyDescent="0.2">
      <c r="A268" s="43">
        <f>'13c-beta'!A270</f>
        <v>530</v>
      </c>
      <c r="C268" s="39">
        <f>'13c-beta'!E270/'13c-beta'!H270</f>
        <v>1.0065401781401548</v>
      </c>
      <c r="D268" s="39">
        <f>'13c-beta'!H270/'13c-beta'!I270</f>
        <v>1.0021395447900632</v>
      </c>
      <c r="E268" s="39">
        <f>'13c-beta'!I270/'13c-beta'!J270</f>
        <v>0.99920677146311965</v>
      </c>
      <c r="F268" s="39">
        <f>'13c-beta'!J270/'13c-beta'!K270</f>
        <v>1.003952684329112</v>
      </c>
      <c r="G268" s="39">
        <f>'13c-beta'!K270/'13c-beta'!L270</f>
        <v>1.0007094611011225</v>
      </c>
      <c r="H268" s="39">
        <f>'13c-beta'!L270/'13c-beta'!M270</f>
        <v>1.0032761629891087</v>
      </c>
      <c r="I268" s="39">
        <f>'13c-beta'!M270/'13c-beta'!F270</f>
        <v>0.99768475733727635</v>
      </c>
      <c r="J268" s="39">
        <f>'13c-beta'!E270/'13c-beta'!F270</f>
        <v>1.0135607070245238</v>
      </c>
      <c r="L268" s="75">
        <f t="shared" si="110"/>
        <v>6.518883969787856</v>
      </c>
      <c r="M268" s="75">
        <f t="shared" si="111"/>
        <v>2.1372592235761552</v>
      </c>
      <c r="N268" s="75">
        <f t="shared" si="112"/>
        <v>-0.7935433091047619</v>
      </c>
      <c r="O268" s="75">
        <f t="shared" si="113"/>
        <v>3.9448929967788082</v>
      </c>
      <c r="P268" s="75">
        <f t="shared" si="114"/>
        <v>0.70920955256437634</v>
      </c>
      <c r="Q268" s="75">
        <f t="shared" si="115"/>
        <v>3.2708080597032625</v>
      </c>
      <c r="R268" s="75">
        <f t="shared" si="116"/>
        <v>-2.3179269810498737</v>
      </c>
      <c r="S268" s="75">
        <f t="shared" si="117"/>
        <v>13.469583512255838</v>
      </c>
      <c r="U268" s="44">
        <f>'13c-beta'!Y270</f>
        <v>14.309520339732362</v>
      </c>
      <c r="W268" s="39">
        <f>'13c-beta'!N270/'13c-beta'!M270</f>
        <v>1.0042122095574255</v>
      </c>
      <c r="X268" s="39">
        <f t="shared" si="118"/>
        <v>0.99768475733727635</v>
      </c>
      <c r="Y268" s="39">
        <f t="shared" si="119"/>
        <v>1.0018872146074302</v>
      </c>
      <c r="Z268" s="39">
        <f>'13c-beta'!N270/'13c-beta'!E270</f>
        <v>0.98848269044351256</v>
      </c>
      <c r="AA268" s="39"/>
      <c r="AB268" s="39">
        <f>'13c-beta'!O270/'13c-beta'!Q270</f>
        <v>0.99987360356243504</v>
      </c>
      <c r="AC268" s="39">
        <f>'13c-beta'!Q270/'13c-beta'!L270</f>
        <v>0.99957237961028234</v>
      </c>
      <c r="AD268" s="39">
        <f t="shared" si="102"/>
        <v>1.0032761629891087</v>
      </c>
      <c r="AE268" s="39">
        <f t="shared" si="103"/>
        <v>0.99768475733727635</v>
      </c>
      <c r="AF268" s="39">
        <f t="shared" si="104"/>
        <v>1.0003988443242509</v>
      </c>
      <c r="AG268" s="39">
        <f>'13c-beta'!R270/'13c-beta'!S270</f>
        <v>1.0039877061935885</v>
      </c>
      <c r="AH268" s="39">
        <f>'13c-beta'!S270/'13c-beta'!E270</f>
        <v>0.98680308279985807</v>
      </c>
      <c r="AI268" s="39">
        <f>'13c-beta'!R270/'13c-beta'!E270</f>
        <v>0.99073816356499123</v>
      </c>
      <c r="AK268" s="75">
        <f t="shared" si="105"/>
        <v>4.2033630363143333</v>
      </c>
      <c r="AL268" s="75">
        <f t="shared" si="106"/>
        <v>-2.3179269810498737</v>
      </c>
      <c r="AM268" s="75">
        <f t="shared" si="107"/>
        <v>1.8854360552645186</v>
      </c>
      <c r="AN268" s="75">
        <f t="shared" si="108"/>
        <v>-11.584147456991447</v>
      </c>
      <c r="AO268" s="44"/>
      <c r="AP268" s="75">
        <f t="shared" si="109"/>
        <v>-0.12640442626784135</v>
      </c>
      <c r="AQ268" s="75">
        <f t="shared" si="120"/>
        <v>-0.42771184538965162</v>
      </c>
      <c r="AR268" s="75">
        <f t="shared" si="121"/>
        <v>3.2708080597032625</v>
      </c>
      <c r="AS268" s="75">
        <f t="shared" si="122"/>
        <v>-2.3179269810498737</v>
      </c>
      <c r="AT268" s="75">
        <f t="shared" si="123"/>
        <v>0.39876480699599876</v>
      </c>
      <c r="AU268" s="75">
        <f t="shared" si="124"/>
        <v>3.9797763674658166</v>
      </c>
      <c r="AV268" s="75">
        <f t="shared" si="125"/>
        <v>-13.284770294666787</v>
      </c>
      <c r="AW268" s="75">
        <f t="shared" si="126"/>
        <v>-9.3049939272009912</v>
      </c>
    </row>
    <row r="269" spans="1:49" x14ac:dyDescent="0.2">
      <c r="A269" s="43">
        <f>'13c-beta'!A271</f>
        <v>532</v>
      </c>
      <c r="C269" s="39">
        <f>'13c-beta'!E271/'13c-beta'!H271</f>
        <v>1.006512140213915</v>
      </c>
      <c r="D269" s="39">
        <f>'13c-beta'!H271/'13c-beta'!I271</f>
        <v>1.002139855535545</v>
      </c>
      <c r="E269" s="39">
        <f>'13c-beta'!I271/'13c-beta'!J271</f>
        <v>0.99920665634674921</v>
      </c>
      <c r="F269" s="39">
        <f>'13c-beta'!J271/'13c-beta'!K271</f>
        <v>1.0039337574668545</v>
      </c>
      <c r="G269" s="39">
        <f>'13c-beta'!K271/'13c-beta'!L271</f>
        <v>1.0007095507474582</v>
      </c>
      <c r="H269" s="39">
        <f>'13c-beta'!L271/'13c-beta'!M271</f>
        <v>1.0032472281543459</v>
      </c>
      <c r="I269" s="39">
        <f>'13c-beta'!M271/'13c-beta'!F271</f>
        <v>0.99769423851497285</v>
      </c>
      <c r="J269" s="39">
        <f>'13c-beta'!E271/'13c-beta'!F271</f>
        <v>1.0134940556106864</v>
      </c>
      <c r="L269" s="75">
        <f t="shared" si="110"/>
        <v>6.4910278371021635</v>
      </c>
      <c r="M269" s="75">
        <f t="shared" si="111"/>
        <v>2.1375693055754419</v>
      </c>
      <c r="N269" s="75">
        <f t="shared" si="112"/>
        <v>-0.79365851686791455</v>
      </c>
      <c r="O269" s="75">
        <f t="shared" si="113"/>
        <v>3.9260404741818689</v>
      </c>
      <c r="P269" s="75">
        <f t="shared" si="114"/>
        <v>0.709299135340554</v>
      </c>
      <c r="Q269" s="75">
        <f t="shared" si="115"/>
        <v>3.2419672947337927</v>
      </c>
      <c r="R269" s="75">
        <f t="shared" si="116"/>
        <v>-2.3084238463408466</v>
      </c>
      <c r="S269" s="75">
        <f t="shared" si="117"/>
        <v>13.403821683725059</v>
      </c>
      <c r="U269" s="44">
        <f>'13c-beta'!Y271</f>
        <v>14.248160968993538</v>
      </c>
      <c r="W269" s="39">
        <f>'13c-beta'!N271/'13c-beta'!M271</f>
        <v>1.0041833660006434</v>
      </c>
      <c r="X269" s="39">
        <f t="shared" si="118"/>
        <v>0.99769423851497285</v>
      </c>
      <c r="Y269" s="39">
        <f t="shared" si="119"/>
        <v>1.0018679586714141</v>
      </c>
      <c r="Z269" s="39">
        <f>'13c-beta'!N271/'13c-beta'!E271</f>
        <v>0.98852869745519456</v>
      </c>
      <c r="AA269" s="39"/>
      <c r="AB269" s="39">
        <f>'13c-beta'!O271/'13c-beta'!Q271</f>
        <v>0.99987358881358246</v>
      </c>
      <c r="AC269" s="39">
        <f>'13c-beta'!Q271/'13c-beta'!L271</f>
        <v>0.99958204545012719</v>
      </c>
      <c r="AD269" s="39">
        <f t="shared" si="102"/>
        <v>1.0032472281543459</v>
      </c>
      <c r="AE269" s="39">
        <f t="shared" si="103"/>
        <v>0.99769423851497285</v>
      </c>
      <c r="AF269" s="39">
        <f t="shared" si="104"/>
        <v>1.0003891580565447</v>
      </c>
      <c r="AG269" s="39">
        <f>'13c-beta'!R271/'13c-beta'!S271</f>
        <v>1.0039687557756098</v>
      </c>
      <c r="AH269" s="39">
        <f>'13c-beta'!S271/'13c-beta'!E271</f>
        <v>0.98684879959298466</v>
      </c>
      <c r="AI269" s="39">
        <f>'13c-beta'!R271/'13c-beta'!E271</f>
        <v>0.9907653614660229</v>
      </c>
      <c r="AK269" s="75">
        <f t="shared" si="105"/>
        <v>4.1746400525205765</v>
      </c>
      <c r="AL269" s="75">
        <f t="shared" si="106"/>
        <v>-2.3084238463408466</v>
      </c>
      <c r="AM269" s="75">
        <f t="shared" si="107"/>
        <v>1.8662162061796299</v>
      </c>
      <c r="AN269" s="75">
        <f t="shared" si="108"/>
        <v>-11.53760547754518</v>
      </c>
      <c r="AO269" s="44"/>
      <c r="AP269" s="75">
        <f t="shared" si="109"/>
        <v>-0.12641917698497193</v>
      </c>
      <c r="AQ269" s="75">
        <f t="shared" si="120"/>
        <v>-0.41804191722026013</v>
      </c>
      <c r="AR269" s="75">
        <f t="shared" si="121"/>
        <v>3.2419672947337927</v>
      </c>
      <c r="AS269" s="75">
        <f t="shared" si="122"/>
        <v>-2.3084238463408466</v>
      </c>
      <c r="AT269" s="75">
        <f t="shared" si="123"/>
        <v>0.3890823541877117</v>
      </c>
      <c r="AU269" s="75">
        <f t="shared" si="124"/>
        <v>3.9609010398996083</v>
      </c>
      <c r="AV269" s="75">
        <f t="shared" si="125"/>
        <v>-13.238443185471274</v>
      </c>
      <c r="AW269" s="75">
        <f t="shared" si="126"/>
        <v>-9.2775421455717293</v>
      </c>
    </row>
    <row r="270" spans="1:49" x14ac:dyDescent="0.2">
      <c r="A270" s="43">
        <f>'13c-beta'!A272</f>
        <v>534</v>
      </c>
      <c r="C270" s="39">
        <f>'13c-beta'!E272/'13c-beta'!H272</f>
        <v>1.0065034836639837</v>
      </c>
      <c r="D270" s="39">
        <f>'13c-beta'!H272/'13c-beta'!I272</f>
        <v>1.0021304823605743</v>
      </c>
      <c r="E270" s="39">
        <f>'13c-beta'!I272/'13c-beta'!J272</f>
        <v>0.99920654119696162</v>
      </c>
      <c r="F270" s="39">
        <f>'13c-beta'!J272/'13c-beta'!K272</f>
        <v>1.0039148258242505</v>
      </c>
      <c r="G270" s="39">
        <f>'13c-beta'!K272/'13c-beta'!L272</f>
        <v>1.0006999125109362</v>
      </c>
      <c r="H270" s="39">
        <f>'13c-beta'!L272/'13c-beta'!M272</f>
        <v>1.0032378240262148</v>
      </c>
      <c r="I270" s="39">
        <f>'13c-beta'!M272/'13c-beta'!F272</f>
        <v>0.99769399172950624</v>
      </c>
      <c r="J270" s="39">
        <f>'13c-beta'!E272/'13c-beta'!F272</f>
        <v>1.0134371199221601</v>
      </c>
      <c r="L270" s="75">
        <f t="shared" si="110"/>
        <v>6.4824272581213647</v>
      </c>
      <c r="M270" s="75">
        <f t="shared" si="111"/>
        <v>2.1282161012761298</v>
      </c>
      <c r="N270" s="75">
        <f t="shared" si="112"/>
        <v>-0.79377375808803408</v>
      </c>
      <c r="O270" s="75">
        <f t="shared" si="113"/>
        <v>3.9071828344553161</v>
      </c>
      <c r="P270" s="75">
        <f t="shared" si="114"/>
        <v>0.69966768640517674</v>
      </c>
      <c r="Q270" s="75">
        <f t="shared" si="115"/>
        <v>3.2325935611782333</v>
      </c>
      <c r="R270" s="75">
        <f t="shared" si="116"/>
        <v>-2.3086712021815572</v>
      </c>
      <c r="S270" s="75">
        <f t="shared" si="117"/>
        <v>13.347642481166513</v>
      </c>
      <c r="U270" s="44">
        <f>'13c-beta'!Y272</f>
        <v>14.187197607551019</v>
      </c>
      <c r="W270" s="39">
        <f>'13c-beta'!N272/'13c-beta'!M272</f>
        <v>1.0041643098168485</v>
      </c>
      <c r="X270" s="39">
        <f t="shared" si="118"/>
        <v>0.99769399172950624</v>
      </c>
      <c r="Y270" s="39">
        <f t="shared" si="119"/>
        <v>1.001848698613476</v>
      </c>
      <c r="Z270" s="39">
        <f>'13c-beta'!N272/'13c-beta'!E272</f>
        <v>0.98856522907945765</v>
      </c>
      <c r="AA270" s="39"/>
      <c r="AB270" s="39">
        <f>'13c-beta'!O272/'13c-beta'!Q272</f>
        <v>0.99987357406128741</v>
      </c>
      <c r="AC270" s="39">
        <f>'13c-beta'!Q272/'13c-beta'!L272</f>
        <v>0.9995819966948577</v>
      </c>
      <c r="AD270" s="39">
        <f t="shared" si="102"/>
        <v>1.0032378240262148</v>
      </c>
      <c r="AE270" s="39">
        <f t="shared" si="103"/>
        <v>0.99769399172950624</v>
      </c>
      <c r="AF270" s="39">
        <f t="shared" si="104"/>
        <v>1.0003794697153978</v>
      </c>
      <c r="AG270" s="39">
        <f>'13c-beta'!R272/'13c-beta'!S272</f>
        <v>1.0039498005642571</v>
      </c>
      <c r="AH270" s="39">
        <f>'13c-beta'!S272/'13c-beta'!E272</f>
        <v>0.98688505702983986</v>
      </c>
      <c r="AI270" s="39">
        <f>'13c-beta'!R272/'13c-beta'!E272</f>
        <v>0.99078305618495333</v>
      </c>
      <c r="AK270" s="75">
        <f t="shared" si="105"/>
        <v>4.1556630755509332</v>
      </c>
      <c r="AL270" s="75">
        <f t="shared" si="106"/>
        <v>-2.3086712021815572</v>
      </c>
      <c r="AM270" s="75">
        <f t="shared" si="107"/>
        <v>1.8469918733692661</v>
      </c>
      <c r="AN270" s="75">
        <f t="shared" si="108"/>
        <v>-11.500650607797256</v>
      </c>
      <c r="AO270" s="44"/>
      <c r="AP270" s="75">
        <f t="shared" si="109"/>
        <v>-0.12643393114522389</v>
      </c>
      <c r="AQ270" s="75">
        <f t="shared" si="120"/>
        <v>-0.41809069287694511</v>
      </c>
      <c r="AR270" s="75">
        <f t="shared" si="121"/>
        <v>3.2325935611782333</v>
      </c>
      <c r="AS270" s="75">
        <f t="shared" si="122"/>
        <v>-2.3086712021815572</v>
      </c>
      <c r="AT270" s="75">
        <f t="shared" si="123"/>
        <v>0.37939773497438384</v>
      </c>
      <c r="AU270" s="75">
        <f t="shared" si="124"/>
        <v>3.942020581532939</v>
      </c>
      <c r="AV270" s="75">
        <f t="shared" si="125"/>
        <v>-13.201703240277935</v>
      </c>
      <c r="AW270" s="75">
        <f t="shared" si="126"/>
        <v>-9.2596826587448824</v>
      </c>
    </row>
    <row r="271" spans="1:49" x14ac:dyDescent="0.2">
      <c r="A271" s="43">
        <f>'13c-beta'!A273</f>
        <v>536</v>
      </c>
      <c r="C271" s="39">
        <f>'13c-beta'!E273/'13c-beta'!H273</f>
        <v>1.0064754320176286</v>
      </c>
      <c r="D271" s="39">
        <f>'13c-beta'!H273/'13c-beta'!I273</f>
        <v>1.0021307918797457</v>
      </c>
      <c r="E271" s="39">
        <f>'13c-beta'!I273/'13c-beta'!J273</f>
        <v>0.99920642601374232</v>
      </c>
      <c r="F271" s="39">
        <f>'13c-beta'!J273/'13c-beta'!K273</f>
        <v>1.0038958893994889</v>
      </c>
      <c r="G271" s="39">
        <f>'13c-beta'!K273/'13c-beta'!L273</f>
        <v>1.0007000009722236</v>
      </c>
      <c r="H271" s="39">
        <f>'13c-beta'!L273/'13c-beta'!M273</f>
        <v>1.0032186643518293</v>
      </c>
      <c r="I271" s="39">
        <f>'13c-beta'!M273/'13c-beta'!F273</f>
        <v>0.99769374489120688</v>
      </c>
      <c r="J271" s="39">
        <f>'13c-beta'!E273/'13c-beta'!F273</f>
        <v>1.0133704410104705</v>
      </c>
      <c r="L271" s="75">
        <f t="shared" si="110"/>
        <v>6.4545564780169178</v>
      </c>
      <c r="M271" s="75">
        <f t="shared" si="111"/>
        <v>2.1285249623766087</v>
      </c>
      <c r="N271" s="75">
        <f t="shared" si="112"/>
        <v>-0.79388903277968759</v>
      </c>
      <c r="O271" s="75">
        <f t="shared" si="113"/>
        <v>3.888320075512389</v>
      </c>
      <c r="P271" s="75">
        <f t="shared" si="114"/>
        <v>0.69975608581681892</v>
      </c>
      <c r="Q271" s="75">
        <f t="shared" si="115"/>
        <v>3.2134955398684837</v>
      </c>
      <c r="R271" s="75">
        <f t="shared" si="116"/>
        <v>-2.3089186110383175</v>
      </c>
      <c r="S271" s="75">
        <f t="shared" si="117"/>
        <v>13.281845497773547</v>
      </c>
      <c r="U271" s="44">
        <f>'13c-beta'!Y273</f>
        <v>14.12662687263645</v>
      </c>
      <c r="W271" s="39">
        <f>'13c-beta'!N273/'13c-beta'!M273</f>
        <v>1.0041550030723616</v>
      </c>
      <c r="X271" s="39">
        <f t="shared" si="118"/>
        <v>0.99769374489120688</v>
      </c>
      <c r="Y271" s="39">
        <f t="shared" si="119"/>
        <v>1.0018391654665058</v>
      </c>
      <c r="Z271" s="39">
        <f>'13c-beta'!N273/'13c-beta'!E273</f>
        <v>0.98862086846300112</v>
      </c>
      <c r="AA271" s="39"/>
      <c r="AB271" s="39">
        <f>'13c-beta'!O273/'13c-beta'!Q273</f>
        <v>0.99987355930554889</v>
      </c>
      <c r="AC271" s="39">
        <f>'13c-beta'!Q273/'13c-beta'!L273</f>
        <v>0.9995916660995362</v>
      </c>
      <c r="AD271" s="39">
        <f t="shared" si="102"/>
        <v>1.0032186643518293</v>
      </c>
      <c r="AE271" s="39">
        <f t="shared" si="103"/>
        <v>0.99769374489120688</v>
      </c>
      <c r="AF271" s="39">
        <f t="shared" si="104"/>
        <v>1.0003697793001438</v>
      </c>
      <c r="AG271" s="39">
        <f>'13c-beta'!R273/'13c-beta'!S273</f>
        <v>1.0039308405577121</v>
      </c>
      <c r="AH271" s="39">
        <f>'13c-beta'!S273/'13c-beta'!E273</f>
        <v>0.98693080335708394</v>
      </c>
      <c r="AI271" s="39">
        <f>'13c-beta'!R273/'13c-beta'!E273</f>
        <v>0.99081027098657548</v>
      </c>
      <c r="AK271" s="75">
        <f t="shared" si="105"/>
        <v>4.1463948835585693</v>
      </c>
      <c r="AL271" s="75">
        <f t="shared" si="106"/>
        <v>-2.3089186110383175</v>
      </c>
      <c r="AM271" s="75">
        <f t="shared" si="107"/>
        <v>1.8374762725202043</v>
      </c>
      <c r="AN271" s="75">
        <f t="shared" si="108"/>
        <v>-11.444369225253332</v>
      </c>
      <c r="AO271" s="44"/>
      <c r="AP271" s="75">
        <f t="shared" si="109"/>
        <v>-0.12644868874959667</v>
      </c>
      <c r="AQ271" s="75">
        <f t="shared" si="120"/>
        <v>-0.40841729145261602</v>
      </c>
      <c r="AR271" s="75">
        <f t="shared" si="121"/>
        <v>3.2134955398684837</v>
      </c>
      <c r="AS271" s="75">
        <f t="shared" si="122"/>
        <v>-2.3089186110383175</v>
      </c>
      <c r="AT271" s="75">
        <f t="shared" si="123"/>
        <v>0.36971094862787046</v>
      </c>
      <c r="AU271" s="75">
        <f t="shared" si="124"/>
        <v>3.923134990270932</v>
      </c>
      <c r="AV271" s="75">
        <f t="shared" si="125"/>
        <v>-13.155350053873505</v>
      </c>
      <c r="AW271" s="75">
        <f t="shared" si="126"/>
        <v>-9.23221506360243</v>
      </c>
    </row>
    <row r="272" spans="1:49" x14ac:dyDescent="0.2">
      <c r="A272" s="43">
        <f>'13c-beta'!A274</f>
        <v>538</v>
      </c>
      <c r="C272" s="39">
        <f>'13c-beta'!E274/'13c-beta'!H274</f>
        <v>1.0064571008777015</v>
      </c>
      <c r="D272" s="39">
        <f>'13c-beta'!H274/'13c-beta'!I274</f>
        <v>1.0021214146639157</v>
      </c>
      <c r="E272" s="39">
        <f>'13c-beta'!I274/'13c-beta'!J274</f>
        <v>0.99920631079707689</v>
      </c>
      <c r="F272" s="39">
        <f>'13c-beta'!J274/'13c-beta'!K274</f>
        <v>1.003886702618666</v>
      </c>
      <c r="G272" s="39">
        <f>'13c-beta'!K274/'13c-beta'!L274</f>
        <v>1.0006806359084057</v>
      </c>
      <c r="H272" s="39">
        <f>'13c-beta'!L274/'13c-beta'!M274</f>
        <v>1.003199469356302</v>
      </c>
      <c r="I272" s="39">
        <f>'13c-beta'!M274/'13c-beta'!F274</f>
        <v>0.99770323007600736</v>
      </c>
      <c r="J272" s="39">
        <f>'13c-beta'!E274/'13c-beta'!F274</f>
        <v>1.0133037478224478</v>
      </c>
      <c r="L272" s="75">
        <f t="shared" si="110"/>
        <v>6.4363431105760842</v>
      </c>
      <c r="M272" s="75">
        <f t="shared" si="111"/>
        <v>2.1191676411777038</v>
      </c>
      <c r="N272" s="75">
        <f t="shared" si="112"/>
        <v>-0.79400434095733097</v>
      </c>
      <c r="O272" s="75">
        <f t="shared" si="113"/>
        <v>3.8791689046042026</v>
      </c>
      <c r="P272" s="75">
        <f t="shared" si="114"/>
        <v>0.68040438083718013</v>
      </c>
      <c r="Q272" s="75">
        <f t="shared" si="115"/>
        <v>3.1943619453246757</v>
      </c>
      <c r="R272" s="75">
        <f t="shared" si="116"/>
        <v>-2.2994115456076796</v>
      </c>
      <c r="S272" s="75">
        <f t="shared" si="117"/>
        <v>13.216030095954924</v>
      </c>
      <c r="U272" s="44">
        <f>'13c-beta'!Y274</f>
        <v>14.066445417372581</v>
      </c>
      <c r="W272" s="39">
        <f>'13c-beta'!N274/'13c-beta'!M274</f>
        <v>1.0041261449320602</v>
      </c>
      <c r="X272" s="39">
        <f t="shared" si="118"/>
        <v>0.99770323007600736</v>
      </c>
      <c r="Y272" s="39">
        <f t="shared" si="119"/>
        <v>1.0018198982024855</v>
      </c>
      <c r="Z272" s="39">
        <f>'13c-beta'!N274/'13c-beta'!E274</f>
        <v>0.98866692278140622</v>
      </c>
      <c r="AA272" s="39"/>
      <c r="AB272" s="39">
        <f>'13c-beta'!O274/'13c-beta'!Q274</f>
        <v>0.99987354454636546</v>
      </c>
      <c r="AC272" s="39">
        <f>'13c-beta'!Q274/'13c-beta'!L274</f>
        <v>0.99959161845495637</v>
      </c>
      <c r="AD272" s="39">
        <f t="shared" si="102"/>
        <v>1.003199469356302</v>
      </c>
      <c r="AE272" s="39">
        <f t="shared" si="103"/>
        <v>0.99770323007600736</v>
      </c>
      <c r="AF272" s="39">
        <f t="shared" si="104"/>
        <v>1.0003600868101175</v>
      </c>
      <c r="AG272" s="39">
        <f>'13c-beta'!R274/'13c-beta'!S274</f>
        <v>1.003911875754155</v>
      </c>
      <c r="AH272" s="39">
        <f>'13c-beta'!S274/'13c-beta'!E274</f>
        <v>0.98697656550134483</v>
      </c>
      <c r="AI272" s="39">
        <f>'13c-beta'!R274/'13c-beta'!E274</f>
        <v>0.99083749519784869</v>
      </c>
      <c r="AK272" s="75">
        <f t="shared" si="105"/>
        <v>4.1176557398066462</v>
      </c>
      <c r="AL272" s="75">
        <f t="shared" si="106"/>
        <v>-2.2994115456076796</v>
      </c>
      <c r="AM272" s="75">
        <f t="shared" si="107"/>
        <v>1.8182441941989032</v>
      </c>
      <c r="AN272" s="75">
        <f t="shared" si="108"/>
        <v>-11.397785901756007</v>
      </c>
      <c r="AO272" s="44"/>
      <c r="AP272" s="75">
        <f t="shared" si="109"/>
        <v>-0.126463449799534</v>
      </c>
      <c r="AQ272" s="75">
        <f t="shared" si="120"/>
        <v>-0.40846495549643336</v>
      </c>
      <c r="AR272" s="75">
        <f t="shared" si="121"/>
        <v>3.1943619453246757</v>
      </c>
      <c r="AS272" s="75">
        <f t="shared" si="122"/>
        <v>-2.2994115456076796</v>
      </c>
      <c r="AT272" s="75">
        <f t="shared" si="123"/>
        <v>0.36002199442109595</v>
      </c>
      <c r="AU272" s="75">
        <f t="shared" si="124"/>
        <v>3.9042442640167172</v>
      </c>
      <c r="AV272" s="75">
        <f t="shared" si="125"/>
        <v>-13.108982990260433</v>
      </c>
      <c r="AW272" s="75">
        <f t="shared" si="126"/>
        <v>-9.2047387262437024</v>
      </c>
    </row>
    <row r="273" spans="1:49" x14ac:dyDescent="0.2">
      <c r="A273" s="43">
        <f>'13c-beta'!A275</f>
        <v>540</v>
      </c>
      <c r="C273" s="39">
        <f>'13c-beta'!E275/'13c-beta'!H275</f>
        <v>1.0064387018184981</v>
      </c>
      <c r="D273" s="39">
        <f>'13c-beta'!H275/'13c-beta'!I275</f>
        <v>1.0021120142609403</v>
      </c>
      <c r="E273" s="39">
        <f>'13c-beta'!I275/'13c-beta'!J275</f>
        <v>0.99921587608906104</v>
      </c>
      <c r="F273" s="39">
        <f>'13c-beta'!J275/'13c-beta'!K275</f>
        <v>1.0038677576723483</v>
      </c>
      <c r="G273" s="39">
        <f>'13c-beta'!K275/'13c-beta'!L275</f>
        <v>1.0006709908297922</v>
      </c>
      <c r="H273" s="39">
        <f>'13c-beta'!L275/'13c-beta'!M275</f>
        <v>1.0031900571673853</v>
      </c>
      <c r="I273" s="39">
        <f>'13c-beta'!M275/'13c-beta'!F275</f>
        <v>0.99770298417395031</v>
      </c>
      <c r="J273" s="39">
        <f>'13c-beta'!E275/'13c-beta'!F275</f>
        <v>1.0132467734714137</v>
      </c>
      <c r="L273" s="75">
        <f t="shared" si="110"/>
        <v>6.4180619266427898</v>
      </c>
      <c r="M273" s="75">
        <f t="shared" si="111"/>
        <v>2.1097870941418431</v>
      </c>
      <c r="N273" s="75">
        <f t="shared" si="112"/>
        <v>-0.78443149689365954</v>
      </c>
      <c r="O273" s="75">
        <f t="shared" si="113"/>
        <v>3.8602971285051186</v>
      </c>
      <c r="P273" s="75">
        <f t="shared" si="114"/>
        <v>0.67076581609445485</v>
      </c>
      <c r="Q273" s="75">
        <f t="shared" si="115"/>
        <v>3.184979730363577</v>
      </c>
      <c r="R273" s="75">
        <f t="shared" si="116"/>
        <v>-2.299658013775709</v>
      </c>
      <c r="S273" s="75">
        <f t="shared" si="117"/>
        <v>13.1598021850783</v>
      </c>
      <c r="U273" s="44">
        <f>'13c-beta'!Y275</f>
        <v>14.006649930318394</v>
      </c>
      <c r="W273" s="39">
        <f>'13c-beta'!N275/'13c-beta'!M275</f>
        <v>1.004116832185433</v>
      </c>
      <c r="X273" s="39">
        <f t="shared" si="118"/>
        <v>0.99770298417395031</v>
      </c>
      <c r="Y273" s="39">
        <f t="shared" si="119"/>
        <v>1.0018103599307002</v>
      </c>
      <c r="Z273" s="39">
        <f>'13c-beta'!N275/'13c-beta'!E275</f>
        <v>0.98871310144760483</v>
      </c>
      <c r="AA273" s="39"/>
      <c r="AB273" s="39">
        <f>'13c-beta'!O275/'13c-beta'!Q275</f>
        <v>0.99987352978373578</v>
      </c>
      <c r="AC273" s="39">
        <f>'13c-beta'!Q275/'13c-beta'!L275</f>
        <v>0.9995915707992572</v>
      </c>
      <c r="AD273" s="39">
        <f t="shared" si="102"/>
        <v>1.0031900571673853</v>
      </c>
      <c r="AE273" s="39">
        <f t="shared" si="103"/>
        <v>0.99770298417395031</v>
      </c>
      <c r="AF273" s="39">
        <f t="shared" si="104"/>
        <v>1.0003503922446517</v>
      </c>
      <c r="AG273" s="39">
        <f>'13c-beta'!R275/'13c-beta'!S275</f>
        <v>1.003892906151765</v>
      </c>
      <c r="AH273" s="39">
        <f>'13c-beta'!S275/'13c-beta'!E275</f>
        <v>0.98701286226141416</v>
      </c>
      <c r="AI273" s="39">
        <f>'13c-beta'!R275/'13c-beta'!E275</f>
        <v>0.99085521070478277</v>
      </c>
      <c r="AK273" s="75">
        <f t="shared" si="105"/>
        <v>4.1083812180148431</v>
      </c>
      <c r="AL273" s="75">
        <f t="shared" si="106"/>
        <v>-2.299658013775709</v>
      </c>
      <c r="AM273" s="75">
        <f t="shared" si="107"/>
        <v>1.8087232042391577</v>
      </c>
      <c r="AN273" s="75">
        <f t="shared" si="108"/>
        <v>-11.35107898083927</v>
      </c>
      <c r="AO273" s="44"/>
      <c r="AP273" s="75">
        <f t="shared" si="109"/>
        <v>-0.12647821429636838</v>
      </c>
      <c r="AQ273" s="75">
        <f t="shared" si="120"/>
        <v>-0.40851263066639359</v>
      </c>
      <c r="AR273" s="75">
        <f t="shared" si="121"/>
        <v>3.184979730363577</v>
      </c>
      <c r="AS273" s="75">
        <f t="shared" si="122"/>
        <v>-2.299658013775709</v>
      </c>
      <c r="AT273" s="75">
        <f t="shared" si="123"/>
        <v>0.35033087162516757</v>
      </c>
      <c r="AU273" s="75">
        <f t="shared" si="124"/>
        <v>3.88534840067231</v>
      </c>
      <c r="AV273" s="75">
        <f t="shared" si="125"/>
        <v>-13.072207960401675</v>
      </c>
      <c r="AW273" s="75">
        <f t="shared" si="126"/>
        <v>-9.1868595597293545</v>
      </c>
    </row>
    <row r="274" spans="1:49" x14ac:dyDescent="0.2">
      <c r="A274" s="43">
        <f>'13c-beta'!A276</f>
        <v>542</v>
      </c>
      <c r="C274" s="39">
        <f>'13c-beta'!E276/'13c-beta'!H276</f>
        <v>1.0064202974222118</v>
      </c>
      <c r="D274" s="39">
        <f>'13c-beta'!H276/'13c-beta'!I276</f>
        <v>1.0021123212278593</v>
      </c>
      <c r="E274" s="39">
        <f>'13c-beta'!I276/'13c-beta'!J276</f>
        <v>0.99921576221135699</v>
      </c>
      <c r="F274" s="39">
        <f>'13c-beta'!J276/'13c-beta'!K276</f>
        <v>1.0038488079386523</v>
      </c>
      <c r="G274" s="39">
        <f>'13c-beta'!K276/'13c-beta'!L276</f>
        <v>1.0006613434998688</v>
      </c>
      <c r="H274" s="39">
        <f>'13c-beta'!L276/'13c-beta'!M276</f>
        <v>1.0031708554480174</v>
      </c>
      <c r="I274" s="39">
        <f>'13c-beta'!M276/'13c-beta'!F276</f>
        <v>0.99771247237932092</v>
      </c>
      <c r="J274" s="39">
        <f>'13c-beta'!E276/'13c-beta'!F276</f>
        <v>1.0131897869192357</v>
      </c>
      <c r="L274" s="75">
        <f t="shared" si="110"/>
        <v>6.3997751054657828</v>
      </c>
      <c r="M274" s="75">
        <f t="shared" si="111"/>
        <v>2.1100934140617835</v>
      </c>
      <c r="N274" s="75">
        <f t="shared" si="112"/>
        <v>-0.78454546396850144</v>
      </c>
      <c r="O274" s="75">
        <f t="shared" si="113"/>
        <v>3.8414202272321756</v>
      </c>
      <c r="P274" s="75">
        <f t="shared" si="114"/>
        <v>0.66112490862700624</v>
      </c>
      <c r="Q274" s="75">
        <f t="shared" si="115"/>
        <v>3.1658388876091959</v>
      </c>
      <c r="R274" s="75">
        <f t="shared" si="116"/>
        <v>-2.2901480088897368</v>
      </c>
      <c r="S274" s="75">
        <f t="shared" si="117"/>
        <v>13.103559070137615</v>
      </c>
      <c r="U274" s="44">
        <f>'13c-beta'!Y276</f>
        <v>13.947237135020941</v>
      </c>
      <c r="W274" s="39">
        <f>'13c-beta'!N276/'13c-beta'!M276</f>
        <v>1.0040879644083671</v>
      </c>
      <c r="X274" s="39">
        <f t="shared" si="118"/>
        <v>0.99771247237932092</v>
      </c>
      <c r="Y274" s="39">
        <f t="shared" si="119"/>
        <v>1.0017910854561916</v>
      </c>
      <c r="Z274" s="39">
        <f>'13c-beta'!N276/'13c-beta'!E276</f>
        <v>0.98874968775820005</v>
      </c>
      <c r="AA274" s="39"/>
      <c r="AB274" s="39">
        <f>'13c-beta'!O276/'13c-beta'!Q276</f>
        <v>0.99987351501765931</v>
      </c>
      <c r="AC274" s="39">
        <f>'13c-beta'!Q276/'13c-beta'!L276</f>
        <v>0.99959152313243393</v>
      </c>
      <c r="AD274" s="39">
        <f t="shared" si="102"/>
        <v>1.0031708554480174</v>
      </c>
      <c r="AE274" s="39">
        <f t="shared" si="103"/>
        <v>0.99771247237932092</v>
      </c>
      <c r="AF274" s="39">
        <f t="shared" si="104"/>
        <v>1.0003406956030798</v>
      </c>
      <c r="AG274" s="39">
        <f>'13c-beta'!R276/'13c-beta'!S276</f>
        <v>1.003883665245576</v>
      </c>
      <c r="AH274" s="39">
        <f>'13c-beta'!S276/'13c-beta'!E276</f>
        <v>0.98704917087792787</v>
      </c>
      <c r="AI274" s="39">
        <f>'13c-beta'!R276/'13c-beta'!E276</f>
        <v>0.99088253943854121</v>
      </c>
      <c r="AK274" s="75">
        <f t="shared" si="105"/>
        <v>4.0796313842161682</v>
      </c>
      <c r="AL274" s="75">
        <f t="shared" si="106"/>
        <v>-2.2901480088897368</v>
      </c>
      <c r="AM274" s="75">
        <f t="shared" si="107"/>
        <v>1.7894833753264361</v>
      </c>
      <c r="AN274" s="75">
        <f t="shared" si="108"/>
        <v>-11.31407569481123</v>
      </c>
      <c r="AO274" s="44"/>
      <c r="AP274" s="75">
        <f t="shared" si="109"/>
        <v>-0.12649298224065517</v>
      </c>
      <c r="AQ274" s="75">
        <f t="shared" si="120"/>
        <v>-0.40856031696727418</v>
      </c>
      <c r="AR274" s="75">
        <f t="shared" si="121"/>
        <v>3.1658388876091959</v>
      </c>
      <c r="AS274" s="75">
        <f t="shared" si="122"/>
        <v>-2.2901480088897368</v>
      </c>
      <c r="AT274" s="75">
        <f t="shared" si="123"/>
        <v>0.34063757951137363</v>
      </c>
      <c r="AU274" s="75">
        <f t="shared" si="124"/>
        <v>3.8761432865967356</v>
      </c>
      <c r="AV274" s="75">
        <f t="shared" si="125"/>
        <v>-13.035422270886066</v>
      </c>
      <c r="AW274" s="75">
        <f t="shared" si="126"/>
        <v>-9.1592789842892479</v>
      </c>
    </row>
    <row r="275" spans="1:49" x14ac:dyDescent="0.2">
      <c r="A275" s="43">
        <f>'13c-beta'!A277</f>
        <v>544</v>
      </c>
      <c r="C275" s="39">
        <f>'13c-beta'!E277/'13c-beta'!H277</f>
        <v>1.006392217161314</v>
      </c>
      <c r="D275" s="39">
        <f>'13c-beta'!H277/'13c-beta'!I277</f>
        <v>1.0021029169493167</v>
      </c>
      <c r="E275" s="39">
        <f>'13c-beta'!I277/'13c-beta'!J277</f>
        <v>0.9992156558956532</v>
      </c>
      <c r="F275" s="39">
        <f>'13c-beta'!J277/'13c-beta'!K277</f>
        <v>1.0038395738559043</v>
      </c>
      <c r="G275" s="39">
        <f>'13c-beta'!K277/'13c-beta'!L277</f>
        <v>1.0006516939178476</v>
      </c>
      <c r="H275" s="39">
        <f>'13c-beta'!L277/'13c-beta'!M277</f>
        <v>1.0031614382592573</v>
      </c>
      <c r="I275" s="39">
        <f>'13c-beta'!M277/'13c-beta'!F277</f>
        <v>0.99771222741433041</v>
      </c>
      <c r="J275" s="39">
        <f>'13c-beta'!E277/'13c-beta'!F277</f>
        <v>1.0131230529595017</v>
      </c>
      <c r="L275" s="75">
        <f t="shared" si="110"/>
        <v>6.3718735888603213</v>
      </c>
      <c r="M275" s="75">
        <f t="shared" si="111"/>
        <v>2.1007089144696232</v>
      </c>
      <c r="N275" s="75">
        <f t="shared" si="112"/>
        <v>-0.78465186312018897</v>
      </c>
      <c r="O275" s="75">
        <f t="shared" si="113"/>
        <v>3.8322215061240614</v>
      </c>
      <c r="P275" s="75">
        <f t="shared" si="114"/>
        <v>0.65148165758044829</v>
      </c>
      <c r="Q275" s="75">
        <f t="shared" si="115"/>
        <v>3.1564514209470325</v>
      </c>
      <c r="R275" s="75">
        <f t="shared" si="116"/>
        <v>-2.2903935355593625</v>
      </c>
      <c r="S275" s="75">
        <f t="shared" si="117"/>
        <v>13.037691689302067</v>
      </c>
      <c r="U275" s="44">
        <f>'13c-beta'!Y277</f>
        <v>13.888203789573771</v>
      </c>
      <c r="W275" s="39">
        <f>'13c-beta'!N277/'13c-beta'!M277</f>
        <v>1.0040786456554616</v>
      </c>
      <c r="X275" s="39">
        <f t="shared" si="118"/>
        <v>0.99771222741433041</v>
      </c>
      <c r="Y275" s="39">
        <f t="shared" si="119"/>
        <v>1.0017815420560747</v>
      </c>
      <c r="Z275" s="39">
        <f>'13c-beta'!N277/'13c-beta'!E277</f>
        <v>0.98880539647153765</v>
      </c>
      <c r="AA275" s="39"/>
      <c r="AB275" s="39">
        <f>'13c-beta'!O277/'13c-beta'!Q277</f>
        <v>0.99988323099827758</v>
      </c>
      <c r="AC275" s="39">
        <f>'13c-beta'!Q277/'13c-beta'!L277</f>
        <v>0.99959147545448368</v>
      </c>
      <c r="AD275" s="39">
        <f t="shared" si="102"/>
        <v>1.0031614382592573</v>
      </c>
      <c r="AE275" s="39">
        <f t="shared" si="103"/>
        <v>0.99771222741433041</v>
      </c>
      <c r="AF275" s="39">
        <f t="shared" si="104"/>
        <v>1.0003407320872275</v>
      </c>
      <c r="AG275" s="39">
        <f>'13c-beta'!R277/'13c-beta'!S277</f>
        <v>1.0038646872718424</v>
      </c>
      <c r="AH275" s="39">
        <f>'13c-beta'!S277/'13c-beta'!E277</f>
        <v>0.9870949763616097</v>
      </c>
      <c r="AI275" s="39">
        <f>'13c-beta'!R277/'13c-beta'!E277</f>
        <v>0.99090978975285393</v>
      </c>
      <c r="AK275" s="75">
        <f t="shared" si="105"/>
        <v>4.0703505278779355</v>
      </c>
      <c r="AL275" s="75">
        <f t="shared" si="106"/>
        <v>-2.2903935355593625</v>
      </c>
      <c r="AM275" s="75">
        <f t="shared" si="107"/>
        <v>1.7799569923185476</v>
      </c>
      <c r="AN275" s="75">
        <f t="shared" si="108"/>
        <v>-11.257734696983567</v>
      </c>
      <c r="AO275" s="44"/>
      <c r="AP275" s="75">
        <f t="shared" si="109"/>
        <v>-0.11677581975305977</v>
      </c>
      <c r="AQ275" s="75">
        <f t="shared" si="120"/>
        <v>-0.40860801440196448</v>
      </c>
      <c r="AR275" s="75">
        <f t="shared" si="121"/>
        <v>3.1564514209470325</v>
      </c>
      <c r="AS275" s="75">
        <f t="shared" si="122"/>
        <v>-2.2903935355593625</v>
      </c>
      <c r="AT275" s="75">
        <f t="shared" si="123"/>
        <v>0.34067405123265621</v>
      </c>
      <c r="AU275" s="75">
        <f t="shared" si="124"/>
        <v>3.8572385531321114</v>
      </c>
      <c r="AV275" s="75">
        <f t="shared" si="125"/>
        <v>-12.989016861479568</v>
      </c>
      <c r="AW275" s="75">
        <f t="shared" si="126"/>
        <v>-9.1317783083475277</v>
      </c>
    </row>
    <row r="276" spans="1:49" x14ac:dyDescent="0.2">
      <c r="A276" s="43">
        <f>'13c-beta'!A278</f>
        <v>546</v>
      </c>
      <c r="C276" s="39">
        <f>'13c-beta'!E278/'13c-beta'!H278</f>
        <v>1.0063738006809038</v>
      </c>
      <c r="D276" s="39">
        <f>'13c-beta'!H278/'13c-beta'!I278</f>
        <v>1.0021032226799127</v>
      </c>
      <c r="E276" s="39">
        <f>'13c-beta'!I278/'13c-beta'!J278</f>
        <v>0.99921554195397844</v>
      </c>
      <c r="F276" s="39">
        <f>'13c-beta'!J278/'13c-beta'!K278</f>
        <v>1.0038108570539741</v>
      </c>
      <c r="G276" s="39">
        <f>'13c-beta'!K278/'13c-beta'!L278</f>
        <v>1.0006517699932878</v>
      </c>
      <c r="H276" s="39">
        <f>'13c-beta'!L278/'13c-beta'!M278</f>
        <v>1.0031422298121493</v>
      </c>
      <c r="I276" s="39">
        <f>'13c-beta'!M278/'13c-beta'!F278</f>
        <v>0.99772171864198855</v>
      </c>
      <c r="J276" s="39">
        <f>'13c-beta'!E278/'13c-beta'!F278</f>
        <v>1.0130660409506469</v>
      </c>
      <c r="L276" s="75">
        <f t="shared" si="110"/>
        <v>6.3535739154283437</v>
      </c>
      <c r="M276" s="75">
        <f t="shared" si="111"/>
        <v>2.1010140034421649</v>
      </c>
      <c r="N276" s="75">
        <f t="shared" si="112"/>
        <v>-0.78476589424108478</v>
      </c>
      <c r="O276" s="75">
        <f t="shared" si="113"/>
        <v>3.8036141335556035</v>
      </c>
      <c r="P276" s="75">
        <f t="shared" si="114"/>
        <v>0.65155768347211485</v>
      </c>
      <c r="Q276" s="75">
        <f t="shared" si="115"/>
        <v>3.1373033254575189</v>
      </c>
      <c r="R276" s="75">
        <f t="shared" si="116"/>
        <v>-2.2808805895889157</v>
      </c>
      <c r="S276" s="75">
        <f t="shared" si="117"/>
        <v>12.981416577525804</v>
      </c>
      <c r="U276" s="44">
        <f>'13c-beta'!Y278</f>
        <v>13.829546686181867</v>
      </c>
      <c r="W276" s="39">
        <f>'13c-beta'!N278/'13c-beta'!M278</f>
        <v>1.0040595267138326</v>
      </c>
      <c r="X276" s="39">
        <f t="shared" si="118"/>
        <v>0.99772171864198855</v>
      </c>
      <c r="Y276" s="39">
        <f t="shared" si="119"/>
        <v>1.0017719966117866</v>
      </c>
      <c r="Z276" s="39">
        <f>'13c-beta'!N278/'13c-beta'!E278</f>
        <v>0.9888516208397804</v>
      </c>
      <c r="AA276" s="39"/>
      <c r="AB276" s="39">
        <f>'13c-beta'!O278/'13c-beta'!Q278</f>
        <v>0.99987348670637244</v>
      </c>
      <c r="AC276" s="39">
        <f>'13c-beta'!Q278/'13c-beta'!L278</f>
        <v>0.99960115567574925</v>
      </c>
      <c r="AD276" s="39">
        <f t="shared" si="102"/>
        <v>1.0031422298121493</v>
      </c>
      <c r="AE276" s="39">
        <f t="shared" si="103"/>
        <v>0.99772171864198855</v>
      </c>
      <c r="AF276" s="39">
        <f t="shared" si="104"/>
        <v>1.0003310323340699</v>
      </c>
      <c r="AG276" s="39">
        <f>'13c-beta'!R278/'13c-beta'!S278</f>
        <v>1.0038359311868992</v>
      </c>
      <c r="AH276" s="39">
        <f>'13c-beta'!S278/'13c-beta'!E278</f>
        <v>0.98714092127898823</v>
      </c>
      <c r="AI276" s="39">
        <f>'13c-beta'!R278/'13c-beta'!E278</f>
        <v>0.99092752592478672</v>
      </c>
      <c r="AK276" s="75">
        <f t="shared" si="105"/>
        <v>4.0513090675913634</v>
      </c>
      <c r="AL276" s="75">
        <f t="shared" si="106"/>
        <v>-2.2808805895889157</v>
      </c>
      <c r="AM276" s="75">
        <f t="shared" si="107"/>
        <v>1.7704284780024044</v>
      </c>
      <c r="AN276" s="75">
        <f t="shared" si="108"/>
        <v>-11.210988099523494</v>
      </c>
      <c r="AO276" s="44"/>
      <c r="AP276" s="75">
        <f t="shared" si="109"/>
        <v>-0.12652129710933205</v>
      </c>
      <c r="AQ276" s="75">
        <f t="shared" si="120"/>
        <v>-0.3989238838035275</v>
      </c>
      <c r="AR276" s="75">
        <f t="shared" si="121"/>
        <v>3.1373033254575189</v>
      </c>
      <c r="AS276" s="75">
        <f t="shared" si="122"/>
        <v>-2.2808805895889157</v>
      </c>
      <c r="AT276" s="75">
        <f t="shared" si="123"/>
        <v>0.33097755495561931</v>
      </c>
      <c r="AU276" s="75">
        <f t="shared" si="124"/>
        <v>3.8285927633357431</v>
      </c>
      <c r="AV276" s="75">
        <f t="shared" si="125"/>
        <v>-12.942472355383078</v>
      </c>
      <c r="AW276" s="75">
        <f t="shared" si="126"/>
        <v>-9.1138795920472955</v>
      </c>
    </row>
    <row r="277" spans="1:49" x14ac:dyDescent="0.2">
      <c r="A277" s="43">
        <f>'13c-beta'!A279</f>
        <v>548</v>
      </c>
      <c r="C277" s="39">
        <f>'13c-beta'!E279/'13c-beta'!H279</f>
        <v>1.0063553788560318</v>
      </c>
      <c r="D277" s="39">
        <f>'13c-beta'!H279/'13c-beta'!I279</f>
        <v>1.0020938145229303</v>
      </c>
      <c r="E277" s="39">
        <f>'13c-beta'!I279/'13c-beta'!J279</f>
        <v>0.9992251140535251</v>
      </c>
      <c r="F277" s="39">
        <f>'13c-beta'!J279/'13c-beta'!K279</f>
        <v>1.0037918931269507</v>
      </c>
      <c r="G277" s="39">
        <f>'13c-beta'!K279/'13c-beta'!L279</f>
        <v>1.0006421170404243</v>
      </c>
      <c r="H277" s="39">
        <f>'13c-beta'!L279/'13c-beta'!M279</f>
        <v>1.0031230176157711</v>
      </c>
      <c r="I277" s="39">
        <f>'13c-beta'!M279/'13c-beta'!F279</f>
        <v>0.99772149680133204</v>
      </c>
      <c r="J277" s="39">
        <f>'13c-beta'!E279/'13c-beta'!F279</f>
        <v>1.0129991528641953</v>
      </c>
      <c r="L277" s="75">
        <f t="shared" si="110"/>
        <v>6.3352685964020186</v>
      </c>
      <c r="M277" s="75">
        <f t="shared" si="111"/>
        <v>2.0916255483074746</v>
      </c>
      <c r="N277" s="75">
        <f t="shared" si="112"/>
        <v>-0.775186325773079</v>
      </c>
      <c r="O277" s="75">
        <f t="shared" si="113"/>
        <v>3.784722022531906</v>
      </c>
      <c r="P277" s="75">
        <f t="shared" si="114"/>
        <v>0.64191097148633669</v>
      </c>
      <c r="Q277" s="75">
        <f t="shared" si="115"/>
        <v>3.1181511257137853</v>
      </c>
      <c r="R277" s="75">
        <f t="shared" si="116"/>
        <v>-2.2811029368396865</v>
      </c>
      <c r="S277" s="75">
        <f t="shared" si="117"/>
        <v>12.915389001828727</v>
      </c>
      <c r="U277" s="44">
        <f>'13c-beta'!Y279</f>
        <v>13.771262650732957</v>
      </c>
      <c r="W277" s="39">
        <f>'13c-beta'!N279/'13c-beta'!M279</f>
        <v>1.0040306446103546</v>
      </c>
      <c r="X277" s="39">
        <f t="shared" si="118"/>
        <v>0.99772149680133204</v>
      </c>
      <c r="Y277" s="39">
        <f t="shared" si="119"/>
        <v>1.0017429575750494</v>
      </c>
      <c r="Z277" s="39">
        <f>'13c-beta'!N279/'13c-beta'!E279</f>
        <v>0.98888824807274545</v>
      </c>
      <c r="AA277" s="39"/>
      <c r="AB277" s="39">
        <f>'13c-beta'!O279/'13c-beta'!Q279</f>
        <v>0.99988320485867799</v>
      </c>
      <c r="AC277" s="39">
        <f>'13c-beta'!Q279/'13c-beta'!L279</f>
        <v>0.99960110911125166</v>
      </c>
      <c r="AD277" s="39">
        <f t="shared" si="102"/>
        <v>1.0031230176157711</v>
      </c>
      <c r="AE277" s="39">
        <f t="shared" si="103"/>
        <v>0.99772149680133204</v>
      </c>
      <c r="AF277" s="39">
        <f t="shared" si="104"/>
        <v>1.0003213273741709</v>
      </c>
      <c r="AG277" s="39">
        <f>'13c-beta'!R279/'13c-beta'!S279</f>
        <v>1.0038266796494644</v>
      </c>
      <c r="AH277" s="39">
        <f>'13c-beta'!S279/'13c-beta'!E279</f>
        <v>0.98717726896975977</v>
      </c>
      <c r="AI277" s="39">
        <f>'13c-beta'!R279/'13c-beta'!E279</f>
        <v>0.99095488013534028</v>
      </c>
      <c r="AK277" s="75">
        <f t="shared" si="105"/>
        <v>4.0225433240083426</v>
      </c>
      <c r="AL277" s="75">
        <f t="shared" si="106"/>
        <v>-2.2811029368396865</v>
      </c>
      <c r="AM277" s="75">
        <f t="shared" si="107"/>
        <v>1.74144038716876</v>
      </c>
      <c r="AN277" s="75">
        <f t="shared" si="108"/>
        <v>-11.17394861466002</v>
      </c>
      <c r="AO277" s="44"/>
      <c r="AP277" s="75">
        <f t="shared" si="109"/>
        <v>-0.11680196240564884</v>
      </c>
      <c r="AQ277" s="75">
        <f t="shared" si="120"/>
        <v>-0.39897046688159948</v>
      </c>
      <c r="AR277" s="75">
        <f t="shared" si="121"/>
        <v>3.1181511257137853</v>
      </c>
      <c r="AS277" s="75">
        <f t="shared" si="122"/>
        <v>-2.2811029368396865</v>
      </c>
      <c r="AT277" s="75">
        <f t="shared" si="123"/>
        <v>0.32127575958669291</v>
      </c>
      <c r="AU277" s="75">
        <f t="shared" si="124"/>
        <v>3.8193765360822822</v>
      </c>
      <c r="AV277" s="75">
        <f t="shared" si="125"/>
        <v>-12.905651856078384</v>
      </c>
      <c r="AW277" s="75">
        <f t="shared" si="126"/>
        <v>-9.0862753199959876</v>
      </c>
    </row>
    <row r="278" spans="1:49" x14ac:dyDescent="0.2">
      <c r="A278" s="43">
        <f>'13c-beta'!A280</f>
        <v>550</v>
      </c>
      <c r="C278" s="39">
        <f>'13c-beta'!E280/'13c-beta'!H280</f>
        <v>1.0063369516843714</v>
      </c>
      <c r="D278" s="39">
        <f>'13c-beta'!H280/'13c-beta'!I280</f>
        <v>1.0020844038120351</v>
      </c>
      <c r="E278" s="39">
        <f>'13c-beta'!I280/'13c-beta'!J280</f>
        <v>0.99922500896083399</v>
      </c>
      <c r="F278" s="39">
        <f>'13c-beta'!J280/'13c-beta'!K280</f>
        <v>1.003782648437348</v>
      </c>
      <c r="G278" s="39">
        <f>'13c-beta'!K280/'13c-beta'!L280</f>
        <v>1.0006227255920759</v>
      </c>
      <c r="H278" s="39">
        <f>'13c-beta'!L280/'13c-beta'!M280</f>
        <v>1.0031135620516325</v>
      </c>
      <c r="I278" s="39">
        <f>'13c-beta'!M280/'13c-beta'!F280</f>
        <v>0.99773099096291684</v>
      </c>
      <c r="J278" s="39">
        <f>'13c-beta'!E280/'13c-beta'!F280</f>
        <v>1.0129421159239638</v>
      </c>
      <c r="L278" s="75">
        <f t="shared" si="110"/>
        <v>6.3169576291655032</v>
      </c>
      <c r="M278" s="75">
        <f t="shared" si="111"/>
        <v>2.0822344564283237</v>
      </c>
      <c r="N278" s="75">
        <f t="shared" si="112"/>
        <v>-0.77529149996771585</v>
      </c>
      <c r="O278" s="75">
        <f t="shared" si="113"/>
        <v>3.7755122129717691</v>
      </c>
      <c r="P278" s="75">
        <f t="shared" si="114"/>
        <v>0.62253177895178669</v>
      </c>
      <c r="Q278" s="75">
        <f t="shared" si="115"/>
        <v>3.1087249551071281</v>
      </c>
      <c r="R278" s="75">
        <f t="shared" si="116"/>
        <v>-2.2715871386504656</v>
      </c>
      <c r="S278" s="75">
        <f t="shared" si="117"/>
        <v>12.859082394006181</v>
      </c>
      <c r="U278" s="44">
        <f>'13c-beta'!Y280</f>
        <v>13.713348542375089</v>
      </c>
      <c r="W278" s="39">
        <f>'13c-beta'!N280/'13c-beta'!M280</f>
        <v>1.0040115172514761</v>
      </c>
      <c r="X278" s="39">
        <f t="shared" si="118"/>
        <v>0.99773099096291684</v>
      </c>
      <c r="Y278" s="39">
        <f t="shared" si="119"/>
        <v>1.001733406045497</v>
      </c>
      <c r="Z278" s="39">
        <f>'13c-beta'!N280/'13c-beta'!E280</f>
        <v>0.98893450109116765</v>
      </c>
      <c r="AA278" s="39"/>
      <c r="AB278" s="39">
        <f>'13c-beta'!O280/'13c-beta'!Q280</f>
        <v>0.9998734583824086</v>
      </c>
      <c r="AC278" s="39">
        <f>'13c-beta'!Q280/'13c-beta'!L280</f>
        <v>0.9996010664175764</v>
      </c>
      <c r="AD278" s="39">
        <f t="shared" si="102"/>
        <v>1.0031135620516325</v>
      </c>
      <c r="AE278" s="39">
        <f t="shared" si="103"/>
        <v>0.99773099096291684</v>
      </c>
      <c r="AF278" s="39">
        <f t="shared" si="104"/>
        <v>1.000311623558741</v>
      </c>
      <c r="AG278" s="39">
        <f>'13c-beta'!R280/'13c-beta'!S280</f>
        <v>1.0038076503583673</v>
      </c>
      <c r="AH278" s="39">
        <f>'13c-beta'!S280/'13c-beta'!E280</f>
        <v>0.98722324235461512</v>
      </c>
      <c r="AI278" s="39">
        <f>'13c-beta'!R280/'13c-beta'!E280</f>
        <v>0.99098224328715501</v>
      </c>
      <c r="AK278" s="75">
        <f t="shared" si="105"/>
        <v>4.0034925697538712</v>
      </c>
      <c r="AL278" s="75">
        <f t="shared" si="106"/>
        <v>-2.2715871386504656</v>
      </c>
      <c r="AM278" s="75">
        <f t="shared" si="107"/>
        <v>1.7319054311034836</v>
      </c>
      <c r="AN278" s="75">
        <f t="shared" si="108"/>
        <v>-11.127176962902865</v>
      </c>
      <c r="AO278" s="44"/>
      <c r="AP278" s="75">
        <f t="shared" si="109"/>
        <v>-0.12654962465738565</v>
      </c>
      <c r="AQ278" s="75">
        <f t="shared" si="120"/>
        <v>-0.39901317759468724</v>
      </c>
      <c r="AR278" s="75">
        <f t="shared" si="121"/>
        <v>3.1087249551071281</v>
      </c>
      <c r="AS278" s="75">
        <f t="shared" si="122"/>
        <v>-2.2715871386504656</v>
      </c>
      <c r="AT278" s="75">
        <f t="shared" si="123"/>
        <v>0.31157501420467426</v>
      </c>
      <c r="AU278" s="75">
        <f t="shared" si="124"/>
        <v>3.8004196067119915</v>
      </c>
      <c r="AV278" s="75">
        <f t="shared" si="125"/>
        <v>-12.859082394006256</v>
      </c>
      <c r="AW278" s="75">
        <f t="shared" si="126"/>
        <v>-9.0586627872944288</v>
      </c>
    </row>
    <row r="279" spans="1:49" x14ac:dyDescent="0.2">
      <c r="A279" s="43">
        <f>'13c-beta'!A281</f>
        <v>552</v>
      </c>
      <c r="C279" s="39">
        <f>'13c-beta'!E281/'13c-beta'!H281</f>
        <v>1.0063185191635944</v>
      </c>
      <c r="D279" s="39">
        <f>'13c-beta'!H281/'13c-beta'!I281</f>
        <v>1.0020749905461879</v>
      </c>
      <c r="E279" s="39">
        <f>'13c-beta'!I281/'13c-beta'!J281</f>
        <v>0.99922490383963269</v>
      </c>
      <c r="F279" s="39">
        <f>'13c-beta'!J281/'13c-beta'!K281</f>
        <v>1.0037636395464182</v>
      </c>
      <c r="G279" s="39">
        <f>'13c-beta'!K281/'13c-beta'!L281</f>
        <v>1.0006227983106595</v>
      </c>
      <c r="H279" s="39">
        <f>'13c-beta'!L281/'13c-beta'!M281</f>
        <v>1.0030943433061641</v>
      </c>
      <c r="I279" s="39">
        <f>'13c-beta'!M281/'13c-beta'!F281</f>
        <v>0.99774048715876007</v>
      </c>
      <c r="J279" s="39">
        <f>'13c-beta'!E281/'13c-beta'!F281</f>
        <v>1.0128850667627609</v>
      </c>
      <c r="L279" s="75">
        <f t="shared" si="110"/>
        <v>6.2986410111009175</v>
      </c>
      <c r="M279" s="75">
        <f t="shared" si="111"/>
        <v>2.072840726694237</v>
      </c>
      <c r="N279" s="75">
        <f t="shared" si="112"/>
        <v>-0.77539670270572392</v>
      </c>
      <c r="O279" s="75">
        <f t="shared" si="113"/>
        <v>3.7565747757190313</v>
      </c>
      <c r="P279" s="75">
        <f t="shared" si="114"/>
        <v>0.62260445227720385</v>
      </c>
      <c r="Q279" s="75">
        <f t="shared" si="115"/>
        <v>3.0895656791241564</v>
      </c>
      <c r="R279" s="75">
        <f t="shared" si="116"/>
        <v>-2.2620693921455257</v>
      </c>
      <c r="S279" s="75">
        <f t="shared" si="117"/>
        <v>12.802760550064606</v>
      </c>
      <c r="U279" s="44">
        <f>'13c-beta'!Y281</f>
        <v>13.655801253100378</v>
      </c>
      <c r="W279" s="39">
        <f>'13c-beta'!N281/'13c-beta'!M281</f>
        <v>1.0039923861584263</v>
      </c>
      <c r="X279" s="39">
        <f t="shared" si="118"/>
        <v>0.99774048715876007</v>
      </c>
      <c r="Y279" s="39">
        <f t="shared" si="119"/>
        <v>1.0017238524693943</v>
      </c>
      <c r="Z279" s="39">
        <f>'13c-beta'!N281/'13c-beta'!E281</f>
        <v>0.98898076923076916</v>
      </c>
      <c r="AA279" s="39"/>
      <c r="AB279" s="39">
        <f>'13c-beta'!O281/'13c-beta'!Q281</f>
        <v>0.99988317870737253</v>
      </c>
      <c r="AC279" s="39">
        <f>'13c-beta'!Q281/'13c-beta'!L281</f>
        <v>0.99960101983223371</v>
      </c>
      <c r="AD279" s="39">
        <f t="shared" si="102"/>
        <v>1.0030943433061641</v>
      </c>
      <c r="AE279" s="39">
        <f t="shared" si="103"/>
        <v>0.99774048715876007</v>
      </c>
      <c r="AF279" s="39">
        <f t="shared" si="104"/>
        <v>1.0003116569436195</v>
      </c>
      <c r="AG279" s="39">
        <f>'13c-beta'!R281/'13c-beta'!S281</f>
        <v>1.0037886535183831</v>
      </c>
      <c r="AH279" s="39">
        <f>'13c-beta'!S281/'13c-beta'!E281</f>
        <v>0.98725961538461537</v>
      </c>
      <c r="AI279" s="39">
        <f>'13c-beta'!R281/'13c-beta'!E281</f>
        <v>0.99099999999999999</v>
      </c>
      <c r="AK279" s="75">
        <f t="shared" si="105"/>
        <v>3.9844377332390306</v>
      </c>
      <c r="AL279" s="75">
        <f t="shared" si="106"/>
        <v>-2.2620693921455257</v>
      </c>
      <c r="AM279" s="75">
        <f t="shared" si="107"/>
        <v>1.7223683410935722</v>
      </c>
      <c r="AN279" s="75">
        <f t="shared" si="108"/>
        <v>-11.080392208971094</v>
      </c>
      <c r="AO279" s="44"/>
      <c r="AP279" s="75">
        <f t="shared" si="109"/>
        <v>-0.11682811676614754</v>
      </c>
      <c r="AQ279" s="75">
        <f t="shared" si="120"/>
        <v>-0.39905978153034233</v>
      </c>
      <c r="AR279" s="75">
        <f t="shared" si="121"/>
        <v>3.0895656791241564</v>
      </c>
      <c r="AS279" s="75">
        <f t="shared" si="122"/>
        <v>-2.2620693921455257</v>
      </c>
      <c r="AT279" s="75">
        <f t="shared" si="123"/>
        <v>0.31160838868226098</v>
      </c>
      <c r="AU279" s="75">
        <f t="shared" si="124"/>
        <v>3.7814946466011667</v>
      </c>
      <c r="AV279" s="75">
        <f t="shared" si="125"/>
        <v>-12.822239298750397</v>
      </c>
      <c r="AW279" s="75">
        <f t="shared" si="126"/>
        <v>-9.0407446521490709</v>
      </c>
    </row>
    <row r="280" spans="1:49" x14ac:dyDescent="0.2">
      <c r="A280" s="43">
        <f>'13c-beta'!A282</f>
        <v>554</v>
      </c>
      <c r="C280" s="39">
        <f>'13c-beta'!E282/'13c-beta'!H282</f>
        <v>1.006309758835598</v>
      </c>
      <c r="D280" s="39">
        <f>'13c-beta'!H282/'13c-beta'!I282</f>
        <v>1.0020655747243477</v>
      </c>
      <c r="E280" s="39">
        <f>'13c-beta'!I282/'13c-beta'!J282</f>
        <v>0.99922479868990988</v>
      </c>
      <c r="F280" s="39">
        <f>'13c-beta'!J282/'13c-beta'!K282</f>
        <v>1.0037543890364058</v>
      </c>
      <c r="G280" s="39">
        <f>'13c-beta'!K282/'13c-beta'!L282</f>
        <v>1.0006131386861312</v>
      </c>
      <c r="H280" s="39">
        <f>'13c-beta'!L282/'13c-beta'!M282</f>
        <v>1.0030751208083175</v>
      </c>
      <c r="I280" s="39">
        <f>'13c-beta'!M282/'13c-beta'!F282</f>
        <v>0.9977402670770551</v>
      </c>
      <c r="J280" s="39">
        <f>'13c-beta'!E282/'13c-beta'!F282</f>
        <v>1.0128278804289597</v>
      </c>
      <c r="L280" s="75">
        <f t="shared" si="110"/>
        <v>6.2899356499647689</v>
      </c>
      <c r="M280" s="75">
        <f t="shared" si="111"/>
        <v>2.0634443579929052</v>
      </c>
      <c r="N280" s="75">
        <f t="shared" si="112"/>
        <v>-0.77550193399844503</v>
      </c>
      <c r="O280" s="75">
        <f t="shared" si="113"/>
        <v>3.7473589082839251</v>
      </c>
      <c r="P280" s="75">
        <f t="shared" si="114"/>
        <v>0.61295079340594794</v>
      </c>
      <c r="Q280" s="75">
        <f t="shared" si="115"/>
        <v>3.0704022951817578</v>
      </c>
      <c r="R280" s="75">
        <f t="shared" si="116"/>
        <v>-2.2622899722784124</v>
      </c>
      <c r="S280" s="75">
        <f t="shared" si="117"/>
        <v>12.746300098552243</v>
      </c>
      <c r="U280" s="44">
        <f>'13c-beta'!Y282</f>
        <v>13.598617707334823</v>
      </c>
      <c r="W280" s="39">
        <f>'13c-beta'!N282/'13c-beta'!M282</f>
        <v>1.0039732513301116</v>
      </c>
      <c r="X280" s="39">
        <f t="shared" si="118"/>
        <v>0.9977402670770551</v>
      </c>
      <c r="Y280" s="39">
        <f t="shared" si="119"/>
        <v>1.0017045399203248</v>
      </c>
      <c r="Z280" s="39">
        <f>'13c-beta'!N282/'13c-beta'!E282</f>
        <v>0.98901754116017826</v>
      </c>
      <c r="AA280" s="39"/>
      <c r="AB280" s="39">
        <f>'13c-beta'!O282/'13c-beta'!Q282</f>
        <v>0.99988316619608619</v>
      </c>
      <c r="AC280" s="39">
        <f>'13c-beta'!Q282/'13c-beta'!L282</f>
        <v>0.99961070559610687</v>
      </c>
      <c r="AD280" s="39">
        <f t="shared" si="102"/>
        <v>1.0030751208083175</v>
      </c>
      <c r="AE280" s="39">
        <f t="shared" si="103"/>
        <v>0.9977402670770551</v>
      </c>
      <c r="AF280" s="39">
        <f t="shared" si="104"/>
        <v>1.0003019470716006</v>
      </c>
      <c r="AG280" s="39">
        <f>'13c-beta'!R282/'13c-beta'!S282</f>
        <v>1.0037696151485931</v>
      </c>
      <c r="AH280" s="39">
        <f>'13c-beta'!S282/'13c-beta'!E282</f>
        <v>0.98729612248038146</v>
      </c>
      <c r="AI280" s="39">
        <f>'13c-beta'!R282/'13c-beta'!E282</f>
        <v>0.99101784889983058</v>
      </c>
      <c r="AK280" s="75">
        <f t="shared" si="105"/>
        <v>3.9653788131479097</v>
      </c>
      <c r="AL280" s="75">
        <f t="shared" si="106"/>
        <v>-2.2622899722784124</v>
      </c>
      <c r="AM280" s="75">
        <f t="shared" si="107"/>
        <v>1.7030888408693914</v>
      </c>
      <c r="AN280" s="75">
        <f t="shared" si="108"/>
        <v>-11.043211257682957</v>
      </c>
      <c r="AO280" s="44"/>
      <c r="AP280" s="75">
        <f t="shared" si="109"/>
        <v>-0.1168406295143215</v>
      </c>
      <c r="AQ280" s="75">
        <f t="shared" si="120"/>
        <v>-0.38937019863119343</v>
      </c>
      <c r="AR280" s="75">
        <f t="shared" si="121"/>
        <v>3.0704022951817578</v>
      </c>
      <c r="AS280" s="75">
        <f t="shared" si="122"/>
        <v>-2.2622899722784124</v>
      </c>
      <c r="AT280" s="75">
        <f t="shared" si="123"/>
        <v>0.30190149475785799</v>
      </c>
      <c r="AU280" s="75">
        <f t="shared" si="124"/>
        <v>3.7625279544879504</v>
      </c>
      <c r="AV280" s="75">
        <f t="shared" si="125"/>
        <v>-12.785261770013008</v>
      </c>
      <c r="AW280" s="75">
        <f t="shared" si="126"/>
        <v>-9.0227338155251964</v>
      </c>
    </row>
    <row r="281" spans="1:49" x14ac:dyDescent="0.2">
      <c r="A281" s="43">
        <f>'13c-beta'!A283</f>
        <v>556</v>
      </c>
      <c r="C281" s="39">
        <f>'13c-beta'!E283/'13c-beta'!H283</f>
        <v>1.0062815772663041</v>
      </c>
      <c r="D281" s="39">
        <f>'13c-beta'!H283/'13c-beta'!I283</f>
        <v>1.0020658551961592</v>
      </c>
      <c r="E281" s="39">
        <f>'13c-beta'!I283/'13c-beta'!J283</f>
        <v>0.99923437742285615</v>
      </c>
      <c r="F281" s="39">
        <f>'13c-beta'!J283/'13c-beta'!K283</f>
        <v>1.0037256446921723</v>
      </c>
      <c r="G281" s="39">
        <f>'13c-beta'!K283/'13c-beta'!L283</f>
        <v>1.0006034709311946</v>
      </c>
      <c r="H281" s="39">
        <f>'13c-beta'!L283/'13c-beta'!M283</f>
        <v>1.003065657798389</v>
      </c>
      <c r="I281" s="39">
        <f>'13c-beta'!M283/'13c-beta'!F283</f>
        <v>0.99774976620947653</v>
      </c>
      <c r="J281" s="39">
        <f>'13c-beta'!E283/'13c-beta'!F283</f>
        <v>1.0127708073566086</v>
      </c>
      <c r="L281" s="75">
        <f t="shared" si="110"/>
        <v>6.2619303924738103</v>
      </c>
      <c r="M281" s="75">
        <f t="shared" si="111"/>
        <v>2.0637242516239978</v>
      </c>
      <c r="N281" s="75">
        <f t="shared" si="112"/>
        <v>-0.76591581579214341</v>
      </c>
      <c r="O281" s="75">
        <f t="shared" si="113"/>
        <v>3.7187216678107773</v>
      </c>
      <c r="P281" s="75">
        <f t="shared" si="114"/>
        <v>0.6032889158358552</v>
      </c>
      <c r="Q281" s="75">
        <f t="shared" si="115"/>
        <v>3.0609682514401344</v>
      </c>
      <c r="R281" s="75">
        <f t="shared" si="116"/>
        <v>-2.2527693710596153</v>
      </c>
      <c r="S281" s="75">
        <f t="shared" si="117"/>
        <v>12.689948292332888</v>
      </c>
      <c r="U281" s="44">
        <f>'13c-beta'!Y283</f>
        <v>13.541794861534086</v>
      </c>
      <c r="W281" s="39">
        <f>'13c-beta'!N283/'13c-beta'!M283</f>
        <v>1.0039638760068341</v>
      </c>
      <c r="X281" s="39">
        <f t="shared" si="118"/>
        <v>0.99774976620947653</v>
      </c>
      <c r="Y281" s="39">
        <f t="shared" si="119"/>
        <v>1.0017047225685787</v>
      </c>
      <c r="Z281" s="39">
        <f>'13c-beta'!N283/'13c-beta'!E283</f>
        <v>0.9890734560004617</v>
      </c>
      <c r="AA281" s="39"/>
      <c r="AB281" s="39">
        <f>'13c-beta'!O283/'13c-beta'!Q283</f>
        <v>0.99987341648896289</v>
      </c>
      <c r="AC281" s="39">
        <f>'13c-beta'!Q283/'13c-beta'!L283</f>
        <v>0.99961066391535836</v>
      </c>
      <c r="AD281" s="39">
        <f t="shared" si="102"/>
        <v>1.003065657798389</v>
      </c>
      <c r="AE281" s="39">
        <f t="shared" si="103"/>
        <v>0.99774976620947653</v>
      </c>
      <c r="AF281" s="39">
        <f t="shared" si="104"/>
        <v>1.0002922381546135</v>
      </c>
      <c r="AG281" s="39">
        <f>'13c-beta'!R283/'13c-beta'!S283</f>
        <v>1.0037505723275955</v>
      </c>
      <c r="AH281" s="39">
        <f>'13c-beta'!S283/'13c-beta'!E283</f>
        <v>0.98734213740898547</v>
      </c>
      <c r="AI281" s="39">
        <f>'13c-beta'!R283/'13c-beta'!E283</f>
        <v>0.99104523550742052</v>
      </c>
      <c r="AK281" s="75">
        <f t="shared" si="105"/>
        <v>3.9560405493647237</v>
      </c>
      <c r="AL281" s="75">
        <f t="shared" si="106"/>
        <v>-2.2527693710596153</v>
      </c>
      <c r="AM281" s="75">
        <f t="shared" si="107"/>
        <v>1.7032711783051562</v>
      </c>
      <c r="AN281" s="75">
        <f t="shared" si="108"/>
        <v>-10.986677114027689</v>
      </c>
      <c r="AO281" s="44"/>
      <c r="AP281" s="75">
        <f t="shared" si="109"/>
        <v>-0.12659152340591118</v>
      </c>
      <c r="AQ281" s="75">
        <f t="shared" si="120"/>
        <v>-0.38941189561298334</v>
      </c>
      <c r="AR281" s="75">
        <f t="shared" si="121"/>
        <v>3.0609682514401344</v>
      </c>
      <c r="AS281" s="75">
        <f t="shared" si="122"/>
        <v>-2.2527693710596153</v>
      </c>
      <c r="AT281" s="75">
        <f t="shared" si="123"/>
        <v>0.29219546136156738</v>
      </c>
      <c r="AU281" s="75">
        <f t="shared" si="124"/>
        <v>3.7435564680570828</v>
      </c>
      <c r="AV281" s="75">
        <f t="shared" si="125"/>
        <v>-12.738655837628292</v>
      </c>
      <c r="AW281" s="75">
        <f t="shared" si="126"/>
        <v>-8.995099369571248</v>
      </c>
    </row>
    <row r="282" spans="1:49" x14ac:dyDescent="0.2">
      <c r="A282" s="43">
        <f>'13c-beta'!A284</f>
        <v>558</v>
      </c>
      <c r="C282" s="39">
        <f>'13c-beta'!E284/'13c-beta'!H284</f>
        <v>1.0062631288539541</v>
      </c>
      <c r="D282" s="39">
        <f>'13c-beta'!H284/'13c-beta'!I284</f>
        <v>1.0020564355763353</v>
      </c>
      <c r="E282" s="39">
        <f>'13c-beta'!I284/'13c-beta'!J284</f>
        <v>0.99923427352912664</v>
      </c>
      <c r="F282" s="39">
        <f>'13c-beta'!J284/'13c-beta'!K284</f>
        <v>1.003706622303943</v>
      </c>
      <c r="G282" s="39">
        <f>'13c-beta'!K284/'13c-beta'!L284</f>
        <v>1.0006035414253314</v>
      </c>
      <c r="H282" s="39">
        <f>'13c-beta'!L284/'13c-beta'!M284</f>
        <v>1.0030464287457892</v>
      </c>
      <c r="I282" s="39">
        <f>'13c-beta'!M284/'13c-beta'!F284</f>
        <v>0.99774954698673102</v>
      </c>
      <c r="J282" s="39">
        <f>'13c-beta'!E284/'13c-beta'!F284</f>
        <v>1.0127038559710073</v>
      </c>
      <c r="L282" s="75">
        <f t="shared" si="110"/>
        <v>6.2435969737980352</v>
      </c>
      <c r="M282" s="75">
        <f t="shared" si="111"/>
        <v>2.0543240070706941</v>
      </c>
      <c r="N282" s="75">
        <f t="shared" si="112"/>
        <v>-0.7660197891313888</v>
      </c>
      <c r="O282" s="75">
        <f t="shared" si="113"/>
        <v>3.699769707595157</v>
      </c>
      <c r="P282" s="75">
        <f t="shared" si="114"/>
        <v>0.60335936745461816</v>
      </c>
      <c r="Q282" s="75">
        <f t="shared" si="115"/>
        <v>3.0417977846159387</v>
      </c>
      <c r="R282" s="75">
        <f t="shared" si="116"/>
        <v>-2.2529890882442443</v>
      </c>
      <c r="S282" s="75">
        <f t="shared" si="117"/>
        <v>12.623838963158954</v>
      </c>
      <c r="U282" s="44">
        <f>'13c-beta'!Y284</f>
        <v>13.48532970378513</v>
      </c>
      <c r="W282" s="39">
        <f>'13c-beta'!N284/'13c-beta'!M284</f>
        <v>1.003944734658009</v>
      </c>
      <c r="X282" s="39">
        <f t="shared" si="118"/>
        <v>0.99774954698673102</v>
      </c>
      <c r="Y282" s="39">
        <f t="shared" si="119"/>
        <v>1.0016854042047425</v>
      </c>
      <c r="Z282" s="39">
        <f>'13c-beta'!N284/'13c-beta'!E284</f>
        <v>0.98911976911976895</v>
      </c>
      <c r="AA282" s="39"/>
      <c r="AB282" s="39">
        <f>'13c-beta'!O284/'13c-beta'!Q284</f>
        <v>0.99988314002746215</v>
      </c>
      <c r="AC282" s="39">
        <f>'13c-beta'!Q284/'13c-beta'!L284</f>
        <v>0.99961061843527022</v>
      </c>
      <c r="AD282" s="39">
        <f t="shared" si="102"/>
        <v>1.0030464287457892</v>
      </c>
      <c r="AE282" s="39">
        <f t="shared" si="103"/>
        <v>0.99774954698673102</v>
      </c>
      <c r="AF282" s="39">
        <f t="shared" si="104"/>
        <v>1.0002825244042632</v>
      </c>
      <c r="AG282" s="39">
        <f>'13c-beta'!R284/'13c-beta'!S284</f>
        <v>1.0037315250538295</v>
      </c>
      <c r="AH282" s="39">
        <f>'13c-beta'!S284/'13c-beta'!E284</f>
        <v>0.98738816738816726</v>
      </c>
      <c r="AI282" s="39">
        <f>'13c-beta'!R284/'13c-beta'!E284</f>
        <v>0.99107263107263088</v>
      </c>
      <c r="AK282" s="75">
        <f t="shared" si="105"/>
        <v>3.936974593151386</v>
      </c>
      <c r="AL282" s="75">
        <f t="shared" si="106"/>
        <v>-2.2529890882442443</v>
      </c>
      <c r="AM282" s="75">
        <f t="shared" si="107"/>
        <v>1.6839855049072476</v>
      </c>
      <c r="AN282" s="75">
        <f t="shared" si="108"/>
        <v>-10.939853458251697</v>
      </c>
      <c r="AO282" s="44"/>
      <c r="AP282" s="75">
        <f t="shared" si="109"/>
        <v>-0.1168668011964466</v>
      </c>
      <c r="AQ282" s="75">
        <f t="shared" si="120"/>
        <v>-0.38945739341609448</v>
      </c>
      <c r="AR282" s="75">
        <f t="shared" si="121"/>
        <v>3.0417977846159387</v>
      </c>
      <c r="AS282" s="75">
        <f t="shared" si="122"/>
        <v>-2.2529890882442443</v>
      </c>
      <c r="AT282" s="75">
        <f t="shared" si="123"/>
        <v>0.28248450175918194</v>
      </c>
      <c r="AU282" s="75">
        <f t="shared" si="124"/>
        <v>3.724580185487568</v>
      </c>
      <c r="AV282" s="75">
        <f t="shared" si="125"/>
        <v>-12.692036834437515</v>
      </c>
      <c r="AW282" s="75">
        <f t="shared" si="126"/>
        <v>-8.9674566489500211</v>
      </c>
    </row>
    <row r="283" spans="1:49" x14ac:dyDescent="0.2">
      <c r="A283" s="43">
        <f>'13c-beta'!A285</f>
        <v>560</v>
      </c>
      <c r="C283" s="39">
        <f>'13c-beta'!E285/'13c-beta'!H285</f>
        <v>1.0062446146249842</v>
      </c>
      <c r="D283" s="39">
        <f>'13c-beta'!H285/'13c-beta'!I285</f>
        <v>1.0020567148830488</v>
      </c>
      <c r="E283" s="39">
        <f>'13c-beta'!I285/'13c-beta'!J285</f>
        <v>0.9992341696071968</v>
      </c>
      <c r="F283" s="39">
        <f>'13c-beta'!J285/'13c-beta'!K285</f>
        <v>1.0036973612516542</v>
      </c>
      <c r="G283" s="39">
        <f>'13c-beta'!K285/'13c-beta'!L285</f>
        <v>1.0005841348962186</v>
      </c>
      <c r="H283" s="39">
        <f>'13c-beta'!L285/'13c-beta'!M285</f>
        <v>1.0030369610858847</v>
      </c>
      <c r="I283" s="39">
        <f>'13c-beta'!M285/'13c-beta'!F285</f>
        <v>0.99774932772126734</v>
      </c>
      <c r="J283" s="39">
        <f>'13c-beta'!E285/'13c-beta'!F285</f>
        <v>1.012646634709069</v>
      </c>
      <c r="L283" s="75">
        <f t="shared" si="110"/>
        <v>6.2251978108328867</v>
      </c>
      <c r="M283" s="75">
        <f t="shared" si="111"/>
        <v>2.0546027405478644</v>
      </c>
      <c r="N283" s="75">
        <f t="shared" si="112"/>
        <v>-0.76612379070338876</v>
      </c>
      <c r="O283" s="75">
        <f t="shared" si="113"/>
        <v>3.6905428131934785</v>
      </c>
      <c r="P283" s="75">
        <f t="shared" si="114"/>
        <v>0.58396435583922701</v>
      </c>
      <c r="Q283" s="75">
        <f t="shared" si="115"/>
        <v>3.0323588351160682</v>
      </c>
      <c r="R283" s="75">
        <f t="shared" si="116"/>
        <v>-2.2532088482916728</v>
      </c>
      <c r="S283" s="75">
        <f t="shared" si="117"/>
        <v>12.567333916534345</v>
      </c>
      <c r="U283" s="44">
        <f>'13c-beta'!Y285</f>
        <v>13.429219253413647</v>
      </c>
      <c r="W283" s="39">
        <f>'13c-beta'!N285/'13c-beta'!M285</f>
        <v>1.0039255895708219</v>
      </c>
      <c r="X283" s="39">
        <f t="shared" si="118"/>
        <v>0.99774932772126734</v>
      </c>
      <c r="Y283" s="39">
        <f t="shared" si="119"/>
        <v>1.0016660820764645</v>
      </c>
      <c r="Z283" s="39">
        <f>'13c-beta'!N285/'13c-beta'!E285</f>
        <v>0.98915658013739494</v>
      </c>
      <c r="AA283" s="39"/>
      <c r="AB283" s="39">
        <f>'13c-beta'!O285/'13c-beta'!Q285</f>
        <v>0.99988312750788899</v>
      </c>
      <c r="AC283" s="39">
        <f>'13c-beta'!Q285/'13c-beta'!L285</f>
        <v>0.99961057673585407</v>
      </c>
      <c r="AD283" s="39">
        <f t="shared" si="102"/>
        <v>1.0030369610858847</v>
      </c>
      <c r="AE283" s="39">
        <f t="shared" si="103"/>
        <v>0.99774932772126734</v>
      </c>
      <c r="AF283" s="39">
        <f t="shared" si="104"/>
        <v>1.0002728087610586</v>
      </c>
      <c r="AG283" s="39">
        <f>'13c-beta'!R285/'13c-beta'!S285</f>
        <v>1.003712473325733</v>
      </c>
      <c r="AH283" s="39">
        <f>'13c-beta'!S285/'13c-beta'!E285</f>
        <v>0.98742471183635772</v>
      </c>
      <c r="AI283" s="39">
        <f>'13c-beta'!R285/'13c-beta'!E285</f>
        <v>0.9910904997402199</v>
      </c>
      <c r="AK283" s="75">
        <f t="shared" si="105"/>
        <v>3.9179045496762646</v>
      </c>
      <c r="AL283" s="75">
        <f t="shared" si="106"/>
        <v>-2.2532088482916728</v>
      </c>
      <c r="AM283" s="75">
        <f t="shared" si="107"/>
        <v>1.6646957013845418</v>
      </c>
      <c r="AN283" s="75">
        <f t="shared" si="108"/>
        <v>-10.902638215149741</v>
      </c>
      <c r="AO283" s="44"/>
      <c r="AP283" s="75">
        <f t="shared" si="109"/>
        <v>-0.11687932223288891</v>
      </c>
      <c r="AQ283" s="75">
        <f t="shared" si="120"/>
        <v>-0.38949910907641561</v>
      </c>
      <c r="AR283" s="75">
        <f t="shared" si="121"/>
        <v>3.0323588351160682</v>
      </c>
      <c r="AS283" s="75">
        <f t="shared" si="122"/>
        <v>-2.2532088482916728</v>
      </c>
      <c r="AT283" s="75">
        <f t="shared" si="123"/>
        <v>0.27277155551507482</v>
      </c>
      <c r="AU283" s="75">
        <f t="shared" si="124"/>
        <v>3.7055991049568884</v>
      </c>
      <c r="AV283" s="75">
        <f t="shared" si="125"/>
        <v>-12.655026291738423</v>
      </c>
      <c r="AW283" s="75">
        <f t="shared" si="126"/>
        <v>-8.9494271867814135</v>
      </c>
    </row>
    <row r="284" spans="1:49" x14ac:dyDescent="0.2">
      <c r="A284" s="43">
        <f>'13c-beta'!A286</f>
        <v>562</v>
      </c>
      <c r="C284" s="39">
        <f>'13c-beta'!E286/'13c-beta'!H286</f>
        <v>1.0062260953764222</v>
      </c>
      <c r="D284" s="39">
        <f>'13c-beta'!H286/'13c-beta'!I286</f>
        <v>1.0020472715982303</v>
      </c>
      <c r="E284" s="39">
        <f>'13c-beta'!I286/'13c-beta'!J286</f>
        <v>0.99923407308300116</v>
      </c>
      <c r="F284" s="39">
        <f>'13c-beta'!J286/'13c-beta'!K286</f>
        <v>1.0036880619672259</v>
      </c>
      <c r="G284" s="39">
        <f>'13c-beta'!K286/'13c-beta'!L286</f>
        <v>1.0005744608344287</v>
      </c>
      <c r="H284" s="39">
        <f>'13c-beta'!L286/'13c-beta'!M286</f>
        <v>1.0030274915767372</v>
      </c>
      <c r="I284" s="39">
        <f>'13c-beta'!M286/'13c-beta'!F286</f>
        <v>0.99775883069427507</v>
      </c>
      <c r="J284" s="39">
        <f>'13c-beta'!E286/'13c-beta'!F286</f>
        <v>1.0125992691839218</v>
      </c>
      <c r="L284" s="75">
        <f t="shared" si="110"/>
        <v>6.2067933207993313</v>
      </c>
      <c r="M284" s="75">
        <f t="shared" si="111"/>
        <v>2.0451787936046668</v>
      </c>
      <c r="N284" s="75">
        <f t="shared" si="112"/>
        <v>-0.76622038888150779</v>
      </c>
      <c r="O284" s="75">
        <f t="shared" si="113"/>
        <v>3.6812777420010891</v>
      </c>
      <c r="P284" s="75">
        <f t="shared" si="114"/>
        <v>0.57429589496802924</v>
      </c>
      <c r="Q284" s="75">
        <f t="shared" si="115"/>
        <v>3.0229179528602779</v>
      </c>
      <c r="R284" s="75">
        <f t="shared" si="116"/>
        <v>-2.2436844843167925</v>
      </c>
      <c r="S284" s="75">
        <f t="shared" si="117"/>
        <v>12.520558831035091</v>
      </c>
      <c r="U284" s="44">
        <f>'13c-beta'!Y286</f>
        <v>13.37346056059711</v>
      </c>
      <c r="W284" s="39">
        <f>'13c-beta'!N286/'13c-beta'!M286</f>
        <v>1.0039064407441769</v>
      </c>
      <c r="X284" s="39">
        <f t="shared" si="118"/>
        <v>0.99775883069427507</v>
      </c>
      <c r="Y284" s="39">
        <f t="shared" si="119"/>
        <v>1.0016565164433615</v>
      </c>
      <c r="Z284" s="39">
        <f>'13c-beta'!N286/'13c-beta'!E286</f>
        <v>0.98919340249042509</v>
      </c>
      <c r="AA284" s="39"/>
      <c r="AB284" s="39">
        <f>'13c-beta'!O286/'13c-beta'!Q286</f>
        <v>0.99988311498563276</v>
      </c>
      <c r="AC284" s="39">
        <f>'13c-beta'!Q286/'13c-beta'!L286</f>
        <v>0.99961053502750596</v>
      </c>
      <c r="AD284" s="39">
        <f t="shared" si="102"/>
        <v>1.0030274915767372</v>
      </c>
      <c r="AE284" s="39">
        <f t="shared" si="103"/>
        <v>0.99775883069427507</v>
      </c>
      <c r="AF284" s="39">
        <f t="shared" si="104"/>
        <v>1.0002728380024359</v>
      </c>
      <c r="AG284" s="39">
        <f>'13c-beta'!R286/'13c-beta'!S286</f>
        <v>1.0037031623057058</v>
      </c>
      <c r="AH284" s="39">
        <f>'13c-beta'!S286/'13c-beta'!E286</f>
        <v>0.98746126753786634</v>
      </c>
      <c r="AI284" s="39">
        <f>'13c-beta'!R286/'13c-beta'!E286</f>
        <v>0.99111799688215707</v>
      </c>
      <c r="AK284" s="75">
        <f t="shared" si="105"/>
        <v>3.8988304176209296</v>
      </c>
      <c r="AL284" s="75">
        <f t="shared" si="106"/>
        <v>-2.2436844843167925</v>
      </c>
      <c r="AM284" s="75">
        <f t="shared" si="107"/>
        <v>1.6551459333041656</v>
      </c>
      <c r="AN284" s="75">
        <f t="shared" si="108"/>
        <v>-10.865412897730934</v>
      </c>
      <c r="AO284" s="44"/>
      <c r="AP284" s="75">
        <f t="shared" si="109"/>
        <v>-0.11689184595287763</v>
      </c>
      <c r="AQ284" s="75">
        <f t="shared" si="120"/>
        <v>-0.38954083367392334</v>
      </c>
      <c r="AR284" s="75">
        <f t="shared" si="121"/>
        <v>3.0229179528602779</v>
      </c>
      <c r="AS284" s="75">
        <f t="shared" si="122"/>
        <v>-2.2436844843167925</v>
      </c>
      <c r="AT284" s="75">
        <f t="shared" si="123"/>
        <v>0.27280078891683879</v>
      </c>
      <c r="AU284" s="75">
        <f t="shared" si="124"/>
        <v>3.696322480961328</v>
      </c>
      <c r="AV284" s="75">
        <f t="shared" si="125"/>
        <v>-12.618005722556621</v>
      </c>
      <c r="AW284" s="75">
        <f t="shared" si="126"/>
        <v>-8.9216832415952325</v>
      </c>
    </row>
    <row r="285" spans="1:49" x14ac:dyDescent="0.2">
      <c r="A285" s="43">
        <f>'13c-beta'!A287</f>
        <v>564</v>
      </c>
      <c r="C285" s="39">
        <f>'13c-beta'!E287/'13c-beta'!H287</f>
        <v>1.0061978869079322</v>
      </c>
      <c r="D285" s="39">
        <f>'13c-beta'!H287/'13c-beta'!I287</f>
        <v>1.0020475497331394</v>
      </c>
      <c r="E285" s="39">
        <f>'13c-beta'!I287/'13c-beta'!J287</f>
        <v>0.99923396910665274</v>
      </c>
      <c r="F285" s="39">
        <f>'13c-beta'!J287/'13c-beta'!K287</f>
        <v>1.0036690283400811</v>
      </c>
      <c r="G285" s="39">
        <f>'13c-beta'!K287/'13c-beta'!L287</f>
        <v>1.0005745279619838</v>
      </c>
      <c r="H285" s="39">
        <f>'13c-beta'!L287/'13c-beta'!M287</f>
        <v>1.0030082531620843</v>
      </c>
      <c r="I285" s="39">
        <f>'13c-beta'!M287/'13c-beta'!F287</f>
        <v>0.99775861228865181</v>
      </c>
      <c r="J285" s="39">
        <f>'13c-beta'!E287/'13c-beta'!F287</f>
        <v>1.0125322808556254</v>
      </c>
      <c r="L285" s="75">
        <f t="shared" si="110"/>
        <v>6.1787590012522449</v>
      </c>
      <c r="M285" s="75">
        <f t="shared" si="111"/>
        <v>2.0454563602209199</v>
      </c>
      <c r="N285" s="75">
        <f t="shared" si="112"/>
        <v>-0.76632444493466956</v>
      </c>
      <c r="O285" s="75">
        <f t="shared" si="113"/>
        <v>3.66231387429931</v>
      </c>
      <c r="P285" s="75">
        <f t="shared" si="114"/>
        <v>0.57436298398083729</v>
      </c>
      <c r="Q285" s="75">
        <f t="shared" si="115"/>
        <v>3.003737422599094</v>
      </c>
      <c r="R285" s="75">
        <f t="shared" si="116"/>
        <v>-2.2439033805474633</v>
      </c>
      <c r="S285" s="75">
        <f t="shared" si="117"/>
        <v>12.454401816870199</v>
      </c>
      <c r="U285" s="44">
        <f>'13c-beta'!Y287</f>
        <v>13.318050705983451</v>
      </c>
      <c r="W285" s="39">
        <f>'13c-beta'!N287/'13c-beta'!M287</f>
        <v>1.0038970552327002</v>
      </c>
      <c r="X285" s="39">
        <f t="shared" si="118"/>
        <v>0.99775861228865181</v>
      </c>
      <c r="Y285" s="39">
        <f t="shared" si="119"/>
        <v>1.0016469327096431</v>
      </c>
      <c r="Z285" s="39">
        <f>'13c-beta'!N287/'13c-beta'!E287</f>
        <v>0.98924938162289111</v>
      </c>
      <c r="AA285" s="39"/>
      <c r="AB285" s="39">
        <f>'13c-beta'!O287/'13c-beta'!Q287</f>
        <v>0.99988310246069334</v>
      </c>
      <c r="AC285" s="39">
        <f>'13c-beta'!Q287/'13c-beta'!L287</f>
        <v>0.99962022727936672</v>
      </c>
      <c r="AD285" s="39">
        <f t="shared" si="102"/>
        <v>1.0030082531620843</v>
      </c>
      <c r="AE285" s="39">
        <f t="shared" si="103"/>
        <v>0.99775861228865181</v>
      </c>
      <c r="AF285" s="39">
        <f t="shared" si="104"/>
        <v>1.0002631194269846</v>
      </c>
      <c r="AG285" s="39">
        <f>'13c-beta'!R287/'13c-beta'!S287</f>
        <v>1.0036841028040115</v>
      </c>
      <c r="AH285" s="39">
        <f>'13c-beta'!S287/'13c-beta'!E287</f>
        <v>0.98750733871666296</v>
      </c>
      <c r="AI285" s="39">
        <f>'13c-beta'!R287/'13c-beta'!E287</f>
        <v>0.99114541727221095</v>
      </c>
      <c r="AK285" s="75">
        <f t="shared" si="105"/>
        <v>3.889481383718417</v>
      </c>
      <c r="AL285" s="75">
        <f t="shared" si="106"/>
        <v>-2.2439033805474633</v>
      </c>
      <c r="AM285" s="75">
        <f t="shared" si="107"/>
        <v>1.6455780031710405</v>
      </c>
      <c r="AN285" s="75">
        <f t="shared" si="108"/>
        <v>-10.808823813699323</v>
      </c>
      <c r="AO285" s="44"/>
      <c r="AP285" s="75">
        <f t="shared" si="109"/>
        <v>-0.11690437235652389</v>
      </c>
      <c r="AQ285" s="75">
        <f t="shared" si="120"/>
        <v>-0.37984485255601341</v>
      </c>
      <c r="AR285" s="75">
        <f t="shared" si="121"/>
        <v>3.003737422599094</v>
      </c>
      <c r="AS285" s="75">
        <f t="shared" si="122"/>
        <v>-2.2439033805474633</v>
      </c>
      <c r="AT285" s="75">
        <f t="shared" si="123"/>
        <v>0.26308481713910192</v>
      </c>
      <c r="AU285" s="75">
        <f t="shared" si="124"/>
        <v>3.6773331189920913</v>
      </c>
      <c r="AV285" s="75">
        <f t="shared" si="125"/>
        <v>-12.571350622663813</v>
      </c>
      <c r="AW285" s="75">
        <f t="shared" si="126"/>
        <v>-8.8940175036717726</v>
      </c>
    </row>
    <row r="286" spans="1:49" x14ac:dyDescent="0.2">
      <c r="A286" s="43">
        <f>'13c-beta'!A288</f>
        <v>566</v>
      </c>
      <c r="C286" s="39">
        <f>'13c-beta'!E288/'13c-beta'!H288</f>
        <v>1.0061793563009096</v>
      </c>
      <c r="D286" s="39">
        <f>'13c-beta'!H288/'13c-beta'!I288</f>
        <v>1.0020381028174346</v>
      </c>
      <c r="E286" s="39">
        <f>'13c-beta'!I288/'13c-beta'!J288</f>
        <v>0.99924356301217088</v>
      </c>
      <c r="F286" s="39">
        <f>'13c-beta'!J288/'13c-beta'!K288</f>
        <v>1.0036499902666924</v>
      </c>
      <c r="G286" s="39">
        <f>'13c-beta'!K288/'13c-beta'!L288</f>
        <v>1.0005648507041156</v>
      </c>
      <c r="H286" s="39">
        <f>'13c-beta'!L288/'13c-beta'!M288</f>
        <v>1.0029987789987791</v>
      </c>
      <c r="I286" s="39">
        <f>'13c-beta'!M288/'13c-beta'!F288</f>
        <v>0.99775839384045617</v>
      </c>
      <c r="J286" s="39">
        <f>'13c-beta'!E288/'13c-beta'!F288</f>
        <v>1.0124750255835486</v>
      </c>
      <c r="L286" s="75">
        <f t="shared" si="110"/>
        <v>6.1603423678047387</v>
      </c>
      <c r="M286" s="75">
        <f t="shared" si="111"/>
        <v>2.0360287035807354</v>
      </c>
      <c r="N286" s="75">
        <f t="shared" si="112"/>
        <v>-0.75672323064627378</v>
      </c>
      <c r="O286" s="75">
        <f t="shared" si="113"/>
        <v>3.6433452168883518</v>
      </c>
      <c r="P286" s="75">
        <f t="shared" si="114"/>
        <v>0.56469123600425908</v>
      </c>
      <c r="Q286" s="75">
        <f t="shared" si="115"/>
        <v>2.9942916298841236</v>
      </c>
      <c r="R286" s="75">
        <f t="shared" si="116"/>
        <v>-2.2441223194940849</v>
      </c>
      <c r="S286" s="75">
        <f t="shared" si="117"/>
        <v>12.397853604021801</v>
      </c>
      <c r="U286" s="44">
        <f>'13c-beta'!Y288</f>
        <v>13.262986800315197</v>
      </c>
      <c r="W286" s="39">
        <f>'13c-beta'!N288/'13c-beta'!M288</f>
        <v>1.0038778998778999</v>
      </c>
      <c r="X286" s="39">
        <f t="shared" si="118"/>
        <v>0.99775839384045617</v>
      </c>
      <c r="Y286" s="39">
        <f t="shared" si="119"/>
        <v>1.0016276009941036</v>
      </c>
      <c r="Z286" s="39">
        <f>'13c-beta'!N288/'13c-beta'!E288</f>
        <v>0.98928622996582749</v>
      </c>
      <c r="AA286" s="39"/>
      <c r="AB286" s="39">
        <f>'13c-beta'!O288/'13c-beta'!Q288</f>
        <v>0.99988308993306907</v>
      </c>
      <c r="AC286" s="39">
        <f>'13c-beta'!Q288/'13c-beta'!L288</f>
        <v>0.99962018659550833</v>
      </c>
      <c r="AD286" s="39">
        <f t="shared" si="102"/>
        <v>1.0029987789987791</v>
      </c>
      <c r="AE286" s="39">
        <f t="shared" si="103"/>
        <v>0.99775839384045617</v>
      </c>
      <c r="AF286" s="39">
        <f t="shared" si="104"/>
        <v>1.000253398957166</v>
      </c>
      <c r="AG286" s="39">
        <f>'13c-beta'!R288/'13c-beta'!S288</f>
        <v>1.0036650388435633</v>
      </c>
      <c r="AH286" s="39">
        <f>'13c-beta'!S288/'13c-beta'!E288</f>
        <v>0.98754391875631709</v>
      </c>
      <c r="AI286" s="39">
        <f>'13c-beta'!R288/'13c-beta'!E288</f>
        <v>0.99116330557828369</v>
      </c>
      <c r="AK286" s="75">
        <f t="shared" si="105"/>
        <v>3.8704002065653982</v>
      </c>
      <c r="AL286" s="75">
        <f t="shared" si="106"/>
        <v>-2.2441223194940849</v>
      </c>
      <c r="AM286" s="75">
        <f t="shared" si="107"/>
        <v>1.6262778870712955</v>
      </c>
      <c r="AN286" s="75">
        <f t="shared" si="108"/>
        <v>-10.771575716950586</v>
      </c>
      <c r="AO286" s="44"/>
      <c r="AP286" s="75">
        <f t="shared" si="109"/>
        <v>-0.11691690144549333</v>
      </c>
      <c r="AQ286" s="75">
        <f t="shared" si="120"/>
        <v>-0.37988555187172446</v>
      </c>
      <c r="AR286" s="75">
        <f t="shared" si="121"/>
        <v>2.9942916298841236</v>
      </c>
      <c r="AS286" s="75">
        <f t="shared" si="122"/>
        <v>-2.2441223194940849</v>
      </c>
      <c r="AT286" s="75">
        <f t="shared" si="123"/>
        <v>0.25336685707292139</v>
      </c>
      <c r="AU286" s="75">
        <f t="shared" si="124"/>
        <v>3.6583389539479496</v>
      </c>
      <c r="AV286" s="75">
        <f t="shared" si="125"/>
        <v>-12.534308505888466</v>
      </c>
      <c r="AW286" s="75">
        <f t="shared" si="126"/>
        <v>-8.8759695519405142</v>
      </c>
    </row>
    <row r="287" spans="1:49" x14ac:dyDescent="0.2">
      <c r="A287" s="43">
        <f>'13c-beta'!A289</f>
        <v>568</v>
      </c>
      <c r="C287" s="39">
        <f>'13c-beta'!E289/'13c-beta'!H289</f>
        <v>1.0061608206678097</v>
      </c>
      <c r="D287" s="39">
        <f>'13c-beta'!H289/'13c-beta'!I289</f>
        <v>1.0020383797792727</v>
      </c>
      <c r="E287" s="39">
        <f>'13c-beta'!I289/'13c-beta'!J289</f>
        <v>0.99923376850109591</v>
      </c>
      <c r="F287" s="39">
        <f>'13c-beta'!J289/'13c-beta'!K289</f>
        <v>1.0036406821898607</v>
      </c>
      <c r="G287" s="39">
        <f>'13c-beta'!K289/'13c-beta'!L289</f>
        <v>1.0005551713726368</v>
      </c>
      <c r="H287" s="39">
        <f>'13c-beta'!L289/'13c-beta'!M289</f>
        <v>1.0029795049137409</v>
      </c>
      <c r="I287" s="39">
        <f>'13c-beta'!M289/'13c-beta'!F289</f>
        <v>0.99776792241337309</v>
      </c>
      <c r="J287" s="39">
        <f>'13c-beta'!E289/'13c-beta'!F289</f>
        <v>1.0124177591500561</v>
      </c>
      <c r="L287" s="75">
        <f t="shared" si="110"/>
        <v>6.1419203998764411</v>
      </c>
      <c r="M287" s="75">
        <f t="shared" si="111"/>
        <v>2.0363051020520868</v>
      </c>
      <c r="N287" s="75">
        <f t="shared" si="112"/>
        <v>-0.76652520429951454</v>
      </c>
      <c r="O287" s="75">
        <f t="shared" si="113"/>
        <v>3.6340709478853244</v>
      </c>
      <c r="P287" s="75">
        <f t="shared" si="114"/>
        <v>0.55501732202402321</v>
      </c>
      <c r="Q287" s="75">
        <f t="shared" si="115"/>
        <v>2.9750749861214478</v>
      </c>
      <c r="R287" s="75">
        <f t="shared" si="116"/>
        <v>-2.2345723848834731</v>
      </c>
      <c r="S287" s="75">
        <f t="shared" si="117"/>
        <v>12.341291168776246</v>
      </c>
      <c r="U287" s="44">
        <f>'13c-beta'!Y289</f>
        <v>13.208265984059024</v>
      </c>
      <c r="W287" s="39">
        <f>'13c-beta'!N289/'13c-beta'!M289</f>
        <v>1.0038587030850086</v>
      </c>
      <c r="X287" s="39">
        <f t="shared" si="118"/>
        <v>0.99776792241337309</v>
      </c>
      <c r="Y287" s="39">
        <f t="shared" si="119"/>
        <v>1.0016180125737122</v>
      </c>
      <c r="Z287" s="39">
        <f>'13c-beta'!N289/'13c-beta'!E289</f>
        <v>0.98933271717259241</v>
      </c>
      <c r="AA287" s="39"/>
      <c r="AB287" s="39">
        <f>'13c-beta'!O289/'13c-beta'!Q289</f>
        <v>0.9998830774027595</v>
      </c>
      <c r="AC287" s="39">
        <f>'13c-beta'!Q289/'13c-beta'!L289</f>
        <v>0.99962014590293258</v>
      </c>
      <c r="AD287" s="39">
        <f t="shared" si="102"/>
        <v>1.0029795049137409</v>
      </c>
      <c r="AE287" s="39">
        <f t="shared" si="103"/>
        <v>0.99776792241337309</v>
      </c>
      <c r="AF287" s="39">
        <f t="shared" si="104"/>
        <v>1.0002436765924267</v>
      </c>
      <c r="AG287" s="39">
        <f>'13c-beta'!R289/'13c-beta'!S289</f>
        <v>1.0036557190068143</v>
      </c>
      <c r="AH287" s="39">
        <f>'13c-beta'!S289/'13c-beta'!E289</f>
        <v>0.98758051006556347</v>
      </c>
      <c r="AI287" s="39">
        <f>'13c-beta'!R289/'13c-beta'!E289</f>
        <v>0.99119082690696936</v>
      </c>
      <c r="AK287" s="75">
        <f t="shared" si="105"/>
        <v>3.851277386506669</v>
      </c>
      <c r="AL287" s="75">
        <f t="shared" si="106"/>
        <v>-2.2345723848834731</v>
      </c>
      <c r="AM287" s="75">
        <f t="shared" si="107"/>
        <v>1.6167050016232203</v>
      </c>
      <c r="AN287" s="75">
        <f t="shared" si="108"/>
        <v>-10.72458616715303</v>
      </c>
      <c r="AO287" s="44"/>
      <c r="AP287" s="75">
        <f t="shared" si="109"/>
        <v>-0.11692943322023018</v>
      </c>
      <c r="AQ287" s="75">
        <f t="shared" si="120"/>
        <v>-0.3799262599097647</v>
      </c>
      <c r="AR287" s="75">
        <f t="shared" si="121"/>
        <v>2.9750749861214478</v>
      </c>
      <c r="AS287" s="75">
        <f t="shared" si="122"/>
        <v>-2.2345723848834731</v>
      </c>
      <c r="AT287" s="75">
        <f t="shared" si="123"/>
        <v>0.24364690810804759</v>
      </c>
      <c r="AU287" s="75">
        <f t="shared" si="124"/>
        <v>3.6490531069176435</v>
      </c>
      <c r="AV287" s="75">
        <f t="shared" si="125"/>
        <v>-12.497256349865674</v>
      </c>
      <c r="AW287" s="75">
        <f t="shared" si="126"/>
        <v>-8.8482032429481556</v>
      </c>
    </row>
    <row r="288" spans="1:49" x14ac:dyDescent="0.2">
      <c r="A288" s="43">
        <f>'13c-beta'!A290</f>
        <v>570</v>
      </c>
      <c r="C288" s="39">
        <f>'13c-beta'!E290/'13c-beta'!H290</f>
        <v>1.006142280006588</v>
      </c>
      <c r="D288" s="39">
        <f>'13c-beta'!H290/'13c-beta'!I290</f>
        <v>1.0020289292301718</v>
      </c>
      <c r="E288" s="39">
        <f>'13c-beta'!I290/'13c-beta'!J290</f>
        <v>0.99924336489213095</v>
      </c>
      <c r="F288" s="39">
        <f>'13c-beta'!J290/'13c-beta'!K290</f>
        <v>1.003621636356556</v>
      </c>
      <c r="G288" s="39">
        <f>'13c-beta'!K290/'13c-beta'!L290</f>
        <v>1.0005454899668811</v>
      </c>
      <c r="H288" s="39">
        <f>'13c-beta'!L290/'13c-beta'!M290</f>
        <v>1.0029700261831256</v>
      </c>
      <c r="I288" s="39">
        <f>'13c-beta'!M290/'13c-beta'!F290</f>
        <v>0.99776770483014099</v>
      </c>
      <c r="J288" s="39">
        <f>'13c-beta'!E290/'13c-beta'!F290</f>
        <v>1.0123604815518839</v>
      </c>
      <c r="L288" s="75">
        <f t="shared" si="110"/>
        <v>6.1234930951468947</v>
      </c>
      <c r="M288" s="75">
        <f t="shared" si="111"/>
        <v>2.0268737330971351</v>
      </c>
      <c r="N288" s="75">
        <f t="shared" si="112"/>
        <v>-0.75692150068463426</v>
      </c>
      <c r="O288" s="75">
        <f t="shared" si="113"/>
        <v>3.615094022817491</v>
      </c>
      <c r="P288" s="75">
        <f t="shared" si="114"/>
        <v>0.54534124131218065</v>
      </c>
      <c r="Q288" s="75">
        <f t="shared" si="115"/>
        <v>2.9656243688766706</v>
      </c>
      <c r="R288" s="75">
        <f t="shared" si="116"/>
        <v>-2.2347904548884663</v>
      </c>
      <c r="S288" s="75">
        <f t="shared" si="117"/>
        <v>12.284714505676961</v>
      </c>
      <c r="U288" s="44">
        <f>'13c-beta'!Y290</f>
        <v>13.153885427040583</v>
      </c>
      <c r="W288" s="39">
        <f>'13c-beta'!N290/'13c-beta'!M290</f>
        <v>1.0038493102504984</v>
      </c>
      <c r="X288" s="39">
        <f t="shared" si="118"/>
        <v>0.99776770483014099</v>
      </c>
      <c r="Y288" s="39">
        <f t="shared" si="119"/>
        <v>1.0016084222839599</v>
      </c>
      <c r="Z288" s="39">
        <f>'13c-beta'!N290/'13c-beta'!E290</f>
        <v>0.98937921870335965</v>
      </c>
      <c r="AA288" s="39"/>
      <c r="AB288" s="39">
        <f>'13c-beta'!O290/'13c-beta'!Q290</f>
        <v>0.99988306600923793</v>
      </c>
      <c r="AC288" s="39">
        <f>'13c-beta'!Q290/'13c-beta'!L290</f>
        <v>0.99962984609390215</v>
      </c>
      <c r="AD288" s="39">
        <f t="shared" si="102"/>
        <v>1.0029700261831256</v>
      </c>
      <c r="AE288" s="39">
        <f t="shared" si="103"/>
        <v>0.99776770483014099</v>
      </c>
      <c r="AF288" s="39">
        <f t="shared" si="104"/>
        <v>1.0002437003460547</v>
      </c>
      <c r="AG288" s="39">
        <f>'13c-beta'!R290/'13c-beta'!S290</f>
        <v>1.0036366118087512</v>
      </c>
      <c r="AH288" s="39">
        <f>'13c-beta'!S290/'13c-beta'!E290</f>
        <v>0.98762674164443975</v>
      </c>
      <c r="AI288" s="39">
        <f>'13c-beta'!R290/'13c-beta'!E290</f>
        <v>0.99121835671574243</v>
      </c>
      <c r="AK288" s="75">
        <f t="shared" si="105"/>
        <v>3.8419206130636581</v>
      </c>
      <c r="AL288" s="75">
        <f t="shared" si="106"/>
        <v>-2.2347904548884663</v>
      </c>
      <c r="AM288" s="75">
        <f t="shared" si="107"/>
        <v>1.6071301581751387</v>
      </c>
      <c r="AN288" s="75">
        <f t="shared" si="108"/>
        <v>-10.677584347501886</v>
      </c>
      <c r="AO288" s="44"/>
      <c r="AP288" s="75">
        <f t="shared" si="109"/>
        <v>-0.11694082807418166</v>
      </c>
      <c r="AQ288" s="75">
        <f t="shared" si="120"/>
        <v>-0.37022242996505378</v>
      </c>
      <c r="AR288" s="75">
        <f t="shared" si="121"/>
        <v>2.9656243688766706</v>
      </c>
      <c r="AS288" s="75">
        <f t="shared" si="122"/>
        <v>-2.2347904548884663</v>
      </c>
      <c r="AT288" s="75">
        <f t="shared" si="123"/>
        <v>0.24367065594892609</v>
      </c>
      <c r="AU288" s="75">
        <f t="shared" si="124"/>
        <v>3.6300153237603712</v>
      </c>
      <c r="AV288" s="75">
        <f t="shared" si="125"/>
        <v>-12.450444473446423</v>
      </c>
      <c r="AW288" s="75">
        <f t="shared" si="126"/>
        <v>-8.8204291496860012</v>
      </c>
    </row>
    <row r="289" spans="1:49" x14ac:dyDescent="0.2">
      <c r="A289" s="43">
        <f>'13c-beta'!A291</f>
        <v>572</v>
      </c>
      <c r="C289" s="39">
        <f>'13c-beta'!E291/'13c-beta'!H291</f>
        <v>1.0061237343151981</v>
      </c>
      <c r="D289" s="39">
        <f>'13c-beta'!H291/'13c-beta'!I291</f>
        <v>1.002019476295426</v>
      </c>
      <c r="E289" s="39">
        <f>'13c-beta'!I291/'13c-beta'!J291</f>
        <v>0.99924326946398256</v>
      </c>
      <c r="F289" s="39">
        <f>'13c-beta'!J291/'13c-beta'!K291</f>
        <v>1.0036123227917122</v>
      </c>
      <c r="G289" s="39">
        <f>'13c-beta'!K291/'13c-beta'!L291</f>
        <v>1.0005358064861811</v>
      </c>
      <c r="H289" s="39">
        <f>'13c-beta'!L291/'13c-beta'!M291</f>
        <v>1.0029507459915774</v>
      </c>
      <c r="I289" s="39">
        <f>'13c-beta'!M291/'13c-beta'!F291</f>
        <v>0.99777723616865721</v>
      </c>
      <c r="J289" s="39">
        <f>'13c-beta'!E291/'13c-beta'!F291</f>
        <v>1.0123031927857666</v>
      </c>
      <c r="L289" s="75">
        <f t="shared" si="110"/>
        <v>6.105060451293193</v>
      </c>
      <c r="M289" s="75">
        <f t="shared" si="111"/>
        <v>2.0174398943536564</v>
      </c>
      <c r="N289" s="75">
        <f t="shared" si="112"/>
        <v>-0.75701700109653891</v>
      </c>
      <c r="O289" s="75">
        <f t="shared" si="113"/>
        <v>3.60581402354146</v>
      </c>
      <c r="P289" s="75">
        <f t="shared" si="114"/>
        <v>0.53566299313985288</v>
      </c>
      <c r="Q289" s="75">
        <f t="shared" si="115"/>
        <v>2.946401085668064</v>
      </c>
      <c r="R289" s="75">
        <f t="shared" si="116"/>
        <v>-2.2252378376354325</v>
      </c>
      <c r="S289" s="75">
        <f t="shared" si="117"/>
        <v>12.228123609264255</v>
      </c>
      <c r="U289" s="44">
        <f>'13c-beta'!Y291</f>
        <v>13.099842328084588</v>
      </c>
      <c r="W289" s="39">
        <f>'13c-beta'!N291/'13c-beta'!M291</f>
        <v>1.0038203366977048</v>
      </c>
      <c r="X289" s="39">
        <f t="shared" si="118"/>
        <v>0.99777723616865721</v>
      </c>
      <c r="Y289" s="39">
        <f t="shared" si="119"/>
        <v>1.0015890811601267</v>
      </c>
      <c r="Z289" s="39">
        <f>'13c-beta'!N291/'13c-beta'!E291</f>
        <v>0.98941610408621194</v>
      </c>
      <c r="AA289" s="39"/>
      <c r="AB289" s="39">
        <f>'13c-beta'!O291/'13c-beta'!Q291</f>
        <v>0.99988305347379902</v>
      </c>
      <c r="AC289" s="39">
        <f>'13c-beta'!Q291/'13c-beta'!L291</f>
        <v>0.99962980642772958</v>
      </c>
      <c r="AD289" s="39">
        <f t="shared" si="102"/>
        <v>1.0029507459915774</v>
      </c>
      <c r="AE289" s="39">
        <f t="shared" si="103"/>
        <v>0.99777723616865721</v>
      </c>
      <c r="AF289" s="39">
        <f t="shared" si="104"/>
        <v>1.0002339751401412</v>
      </c>
      <c r="AG289" s="39">
        <f>'13c-beta'!R291/'13c-beta'!S291</f>
        <v>1.003617535785327</v>
      </c>
      <c r="AH289" s="39">
        <f>'13c-beta'!S291/'13c-beta'!E291</f>
        <v>0.98766335699220897</v>
      </c>
      <c r="AI289" s="39">
        <f>'13c-beta'!R291/'13c-beta'!E291</f>
        <v>0.99123626452998437</v>
      </c>
      <c r="AK289" s="75">
        <f t="shared" si="105"/>
        <v>3.8130577442747762</v>
      </c>
      <c r="AL289" s="75">
        <f t="shared" si="106"/>
        <v>-2.2252378376354325</v>
      </c>
      <c r="AM289" s="75">
        <f t="shared" si="107"/>
        <v>1.5878199066392618</v>
      </c>
      <c r="AN289" s="75">
        <f t="shared" si="108"/>
        <v>-10.640303702624918</v>
      </c>
      <c r="AO289" s="44"/>
      <c r="AP289" s="75">
        <f t="shared" si="109"/>
        <v>-0.11695336497915967</v>
      </c>
      <c r="AQ289" s="75">
        <f t="shared" si="120"/>
        <v>-0.3702621108264354</v>
      </c>
      <c r="AR289" s="75">
        <f t="shared" si="121"/>
        <v>2.946401085668064</v>
      </c>
      <c r="AS289" s="75">
        <f t="shared" si="122"/>
        <v>-2.2252378376354325</v>
      </c>
      <c r="AT289" s="75">
        <f t="shared" si="123"/>
        <v>0.2339477722269851</v>
      </c>
      <c r="AU289" s="75">
        <f t="shared" si="124"/>
        <v>3.6110082404294905</v>
      </c>
      <c r="AV289" s="75">
        <f t="shared" si="125"/>
        <v>-12.413371085796998</v>
      </c>
      <c r="AW289" s="75">
        <f t="shared" si="126"/>
        <v>-8.8023628453676022</v>
      </c>
    </row>
    <row r="290" spans="1:49" x14ac:dyDescent="0.2">
      <c r="A290" s="43">
        <f>'13c-beta'!A292</f>
        <v>574</v>
      </c>
      <c r="C290" s="39">
        <f>'13c-beta'!E292/'13c-beta'!H292</f>
        <v>1.0061148743591979</v>
      </c>
      <c r="D290" s="39">
        <f>'13c-beta'!H292/'13c-beta'!I292</f>
        <v>1.0020100209741318</v>
      </c>
      <c r="E290" s="39">
        <f>'13c-beta'!I292/'13c-beta'!J292</f>
        <v>0.99925286965971616</v>
      </c>
      <c r="F290" s="39">
        <f>'13c-beta'!J292/'13c-beta'!K292</f>
        <v>1.0035834964408481</v>
      </c>
      <c r="G290" s="39">
        <f>'13c-beta'!K292/'13c-beta'!L292</f>
        <v>1.0005358639100526</v>
      </c>
      <c r="H290" s="39">
        <f>'13c-beta'!L292/'13c-beta'!M292</f>
        <v>1.0029412626909135</v>
      </c>
      <c r="I290" s="39">
        <f>'13c-beta'!M292/'13c-beta'!F292</f>
        <v>0.99777701945107977</v>
      </c>
      <c r="J290" s="39">
        <f>'13c-beta'!E292/'13c-beta'!F292</f>
        <v>1.0122556427631257</v>
      </c>
      <c r="L290" s="75">
        <f t="shared" si="110"/>
        <v>6.096254382309068</v>
      </c>
      <c r="M290" s="75">
        <f t="shared" si="111"/>
        <v>2.008003584851124</v>
      </c>
      <c r="N290" s="75">
        <f t="shared" si="112"/>
        <v>-0.74740958125145684</v>
      </c>
      <c r="O290" s="75">
        <f t="shared" si="113"/>
        <v>3.5770910154623574</v>
      </c>
      <c r="P290" s="75">
        <f t="shared" si="114"/>
        <v>0.53572038625803575</v>
      </c>
      <c r="Q290" s="75">
        <f t="shared" si="115"/>
        <v>2.9369456407858059</v>
      </c>
      <c r="R290" s="75">
        <f t="shared" si="116"/>
        <v>-2.2254550380215696</v>
      </c>
      <c r="S290" s="75">
        <f t="shared" si="117"/>
        <v>12.181150390393343</v>
      </c>
      <c r="U290" s="44">
        <f>'13c-beta'!Y292</f>
        <v>13.046133914659997</v>
      </c>
      <c r="W290" s="39">
        <f>'13c-beta'!N292/'13c-beta'!M292</f>
        <v>1.0038109383702865</v>
      </c>
      <c r="X290" s="39">
        <f t="shared" si="118"/>
        <v>0.99777701945107977</v>
      </c>
      <c r="Y290" s="39">
        <f t="shared" si="119"/>
        <v>1.001579486179496</v>
      </c>
      <c r="Z290" s="39">
        <f>'13c-beta'!N292/'13c-beta'!E292</f>
        <v>0.98945310242530482</v>
      </c>
      <c r="AA290" s="39"/>
      <c r="AB290" s="39">
        <f>'13c-beta'!O292/'13c-beta'!Q292</f>
        <v>0.99988304093567237</v>
      </c>
      <c r="AC290" s="39">
        <f>'13c-beta'!Q292/'13c-beta'!L292</f>
        <v>0.99962976675305437</v>
      </c>
      <c r="AD290" s="39">
        <f t="shared" si="102"/>
        <v>1.0029412626909135</v>
      </c>
      <c r="AE290" s="39">
        <f t="shared" si="103"/>
        <v>0.99777701945107977</v>
      </c>
      <c r="AF290" s="39">
        <f t="shared" si="104"/>
        <v>1.0002242480378296</v>
      </c>
      <c r="AG290" s="39">
        <f>'13c-beta'!R292/'13c-beta'!S292</f>
        <v>1.0035984202057633</v>
      </c>
      <c r="AH290" s="39">
        <f>'13c-beta'!S292/'13c-beta'!E292</f>
        <v>0.98770010209782133</v>
      </c>
      <c r="AI290" s="39">
        <f>'13c-beta'!R292/'13c-beta'!E292</f>
        <v>0.99125426210244461</v>
      </c>
      <c r="AK290" s="75">
        <f t="shared" si="105"/>
        <v>3.8036951411562741</v>
      </c>
      <c r="AL290" s="75">
        <f t="shared" si="106"/>
        <v>-2.2254550380215696</v>
      </c>
      <c r="AM290" s="75">
        <f t="shared" si="107"/>
        <v>1.5782401031347513</v>
      </c>
      <c r="AN290" s="75">
        <f t="shared" si="108"/>
        <v>-10.602910287258766</v>
      </c>
      <c r="AO290" s="44"/>
      <c r="AP290" s="75">
        <f t="shared" si="109"/>
        <v>-0.11696590457234818</v>
      </c>
      <c r="AQ290" s="75">
        <f t="shared" si="120"/>
        <v>-0.37030180019518372</v>
      </c>
      <c r="AR290" s="75">
        <f t="shared" si="121"/>
        <v>2.9369456407858059</v>
      </c>
      <c r="AS290" s="75">
        <f t="shared" si="122"/>
        <v>-2.2254550380215696</v>
      </c>
      <c r="AT290" s="75">
        <f t="shared" si="123"/>
        <v>0.22422289799667747</v>
      </c>
      <c r="AU290" s="75">
        <f t="shared" si="124"/>
        <v>3.5919613815130789</v>
      </c>
      <c r="AV290" s="75">
        <f t="shared" si="125"/>
        <v>-12.3761676987975</v>
      </c>
      <c r="AW290" s="75">
        <f t="shared" si="126"/>
        <v>-8.7842063172844078</v>
      </c>
    </row>
    <row r="291" spans="1:49" x14ac:dyDescent="0.2">
      <c r="A291" s="43">
        <f>'13c-beta'!A293</f>
        <v>576</v>
      </c>
      <c r="C291" s="39">
        <f>'13c-beta'!E293/'13c-beta'!H293</f>
        <v>1.0060963199162603</v>
      </c>
      <c r="D291" s="39">
        <f>'13c-beta'!H293/'13c-beta'!I293</f>
        <v>1.0020005632653857</v>
      </c>
      <c r="E291" s="39">
        <f>'13c-beta'!I293/'13c-beta'!J293</f>
        <v>0.99925277540563606</v>
      </c>
      <c r="F291" s="39">
        <f>'13c-beta'!J293/'13c-beta'!K293</f>
        <v>1.003574176332525</v>
      </c>
      <c r="G291" s="39">
        <f>'13c-beta'!K293/'13c-beta'!L293</f>
        <v>1.0005261773217575</v>
      </c>
      <c r="H291" s="39">
        <f>'13c-beta'!L293/'13c-beta'!M293</f>
        <v>1.0029219763896491</v>
      </c>
      <c r="I291" s="39">
        <f>'13c-beta'!M293/'13c-beta'!F293</f>
        <v>0.99778655355662815</v>
      </c>
      <c r="J291" s="39">
        <f>'13c-beta'!E293/'13c-beta'!F293</f>
        <v>1.0121983326020185</v>
      </c>
      <c r="L291" s="75">
        <f t="shared" si="110"/>
        <v>6.0778125378436894</v>
      </c>
      <c r="M291" s="75">
        <f t="shared" si="111"/>
        <v>1.9985648036185164</v>
      </c>
      <c r="N291" s="75">
        <f t="shared" si="112"/>
        <v>-0.74750390580873716</v>
      </c>
      <c r="O291" s="75">
        <f t="shared" si="113"/>
        <v>3.5678041433350702</v>
      </c>
      <c r="P291" s="75">
        <f t="shared" si="114"/>
        <v>0.5260389390110074</v>
      </c>
      <c r="Q291" s="75">
        <f t="shared" si="115"/>
        <v>2.917715714348847</v>
      </c>
      <c r="R291" s="75">
        <f t="shared" si="116"/>
        <v>-2.2158997367749307</v>
      </c>
      <c r="S291" s="75">
        <f t="shared" si="117"/>
        <v>12.124532495573396</v>
      </c>
      <c r="U291" s="44">
        <f>'13c-beta'!Y293</f>
        <v>12.992757442530277</v>
      </c>
      <c r="W291" s="39">
        <f>'13c-beta'!N293/'13c-beta'!M293</f>
        <v>1.0037917285591433</v>
      </c>
      <c r="X291" s="39">
        <f t="shared" si="118"/>
        <v>0.99778655355662815</v>
      </c>
      <c r="Y291" s="39">
        <f t="shared" si="119"/>
        <v>1.0015698893276781</v>
      </c>
      <c r="Z291" s="39">
        <f>'13c-beta'!N293/'13c-beta'!E293</f>
        <v>0.9894996435658826</v>
      </c>
      <c r="AA291" s="39"/>
      <c r="AB291" s="39">
        <f>'13c-beta'!O293/'13c-beta'!Q293</f>
        <v>0.99988302953504227</v>
      </c>
      <c r="AC291" s="39">
        <f>'13c-beta'!Q293/'13c-beta'!L293</f>
        <v>0.99963947109435136</v>
      </c>
      <c r="AD291" s="39">
        <f t="shared" si="102"/>
        <v>1.0029219763896491</v>
      </c>
      <c r="AE291" s="39">
        <f t="shared" si="103"/>
        <v>0.99778655355662815</v>
      </c>
      <c r="AF291" s="39">
        <f t="shared" si="104"/>
        <v>1.0002242699039539</v>
      </c>
      <c r="AG291" s="39">
        <f>'13c-beta'!R293/'13c-beta'!S293</f>
        <v>1.0035890883910545</v>
      </c>
      <c r="AH291" s="39">
        <f>'13c-beta'!S293/'13c-beta'!E293</f>
        <v>0.98773673968749409</v>
      </c>
      <c r="AI291" s="39">
        <f>'13c-beta'!R293/'13c-beta'!E293</f>
        <v>0.9912818141533245</v>
      </c>
      <c r="AK291" s="75">
        <f t="shared" si="105"/>
        <v>3.7845580763773312</v>
      </c>
      <c r="AL291" s="75">
        <f t="shared" si="106"/>
        <v>-2.2158997367749307</v>
      </c>
      <c r="AM291" s="75">
        <f t="shared" si="107"/>
        <v>1.5686583396024754</v>
      </c>
      <c r="AN291" s="75">
        <f t="shared" si="108"/>
        <v>-10.555874155970999</v>
      </c>
      <c r="AO291" s="44"/>
      <c r="AP291" s="75">
        <f t="shared" si="109"/>
        <v>-0.11697730653608282</v>
      </c>
      <c r="AQ291" s="75">
        <f t="shared" si="120"/>
        <v>-0.3605939118194143</v>
      </c>
      <c r="AR291" s="75">
        <f t="shared" si="121"/>
        <v>2.917715714348847</v>
      </c>
      <c r="AS291" s="75">
        <f t="shared" si="122"/>
        <v>-2.2158997367749307</v>
      </c>
      <c r="AT291" s="75">
        <f t="shared" si="123"/>
        <v>0.224244759218347</v>
      </c>
      <c r="AU291" s="75">
        <f t="shared" si="124"/>
        <v>3.5826629829640191</v>
      </c>
      <c r="AV291" s="75">
        <f t="shared" si="125"/>
        <v>-12.339074546637951</v>
      </c>
      <c r="AW291" s="75">
        <f t="shared" si="126"/>
        <v>-8.7564115636739661</v>
      </c>
    </row>
    <row r="292" spans="1:49" x14ac:dyDescent="0.2">
      <c r="A292" s="43">
        <f>'13c-beta'!A294</f>
        <v>578</v>
      </c>
      <c r="C292" s="39">
        <f>'13c-beta'!E294/'13c-beta'!H294</f>
        <v>1.0060777015237876</v>
      </c>
      <c r="D292" s="39">
        <f>'13c-beta'!H294/'13c-beta'!I294</f>
        <v>1.002000815866664</v>
      </c>
      <c r="E292" s="39">
        <f>'13c-beta'!I294/'13c-beta'!J294</f>
        <v>0.99925268112777199</v>
      </c>
      <c r="F292" s="39">
        <f>'13c-beta'!J294/'13c-beta'!K294</f>
        <v>1.0035550793805397</v>
      </c>
      <c r="G292" s="39">
        <f>'13c-beta'!K294/'13c-beta'!L294</f>
        <v>1.0005164836235712</v>
      </c>
      <c r="H292" s="39">
        <f>'13c-beta'!L294/'13c-beta'!M294</f>
        <v>1.0029222619675913</v>
      </c>
      <c r="I292" s="39">
        <f>'13c-beta'!M294/'13c-beta'!F294</f>
        <v>0.9977863377053976</v>
      </c>
      <c r="J292" s="39">
        <f>'13c-beta'!E294/'13c-beta'!F294</f>
        <v>1.0121507630796238</v>
      </c>
      <c r="L292" s="75">
        <f t="shared" si="110"/>
        <v>6.0593067900556896</v>
      </c>
      <c r="M292" s="75">
        <f t="shared" si="111"/>
        <v>1.9988169005291965</v>
      </c>
      <c r="N292" s="75">
        <f t="shared" si="112"/>
        <v>-0.74759825417667658</v>
      </c>
      <c r="O292" s="75">
        <f t="shared" si="113"/>
        <v>3.5487750230813155</v>
      </c>
      <c r="P292" s="75">
        <f t="shared" si="114"/>
        <v>0.51635029181158065</v>
      </c>
      <c r="Q292" s="75">
        <f t="shared" si="115"/>
        <v>2.9180004602296306</v>
      </c>
      <c r="R292" s="75">
        <f t="shared" si="116"/>
        <v>-2.2161160668639011</v>
      </c>
      <c r="S292" s="75">
        <f t="shared" si="117"/>
        <v>12.077535144666934</v>
      </c>
      <c r="U292" s="44">
        <f>'13c-beta'!Y294</f>
        <v>12.939710195408622</v>
      </c>
      <c r="W292" s="39">
        <f>'13c-beta'!N294/'13c-beta'!M294</f>
        <v>1.0037823256904943</v>
      </c>
      <c r="X292" s="39">
        <f t="shared" si="118"/>
        <v>0.9977863377053976</v>
      </c>
      <c r="Y292" s="39">
        <f t="shared" si="119"/>
        <v>1.001560290604125</v>
      </c>
      <c r="Z292" s="39">
        <f>'13c-beta'!N294/'13c-beta'!E294</f>
        <v>0.98953666502875959</v>
      </c>
      <c r="AA292" s="39"/>
      <c r="AB292" s="39">
        <f>'13c-beta'!O294/'13c-beta'!Q294</f>
        <v>0.99988301699178206</v>
      </c>
      <c r="AC292" s="39">
        <f>'13c-beta'!Q294/'13c-beta'!L294</f>
        <v>0.99962969098687349</v>
      </c>
      <c r="AD292" s="39">
        <f t="shared" si="102"/>
        <v>1.0029222619675913</v>
      </c>
      <c r="AE292" s="39">
        <f t="shared" si="103"/>
        <v>0.9977863377053976</v>
      </c>
      <c r="AF292" s="39">
        <f t="shared" si="104"/>
        <v>1.0002145399580673</v>
      </c>
      <c r="AG292" s="39">
        <f>'13c-beta'!R294/'13c-beta'!S294</f>
        <v>1.0035699654708257</v>
      </c>
      <c r="AH292" s="39">
        <f>'13c-beta'!S294/'13c-beta'!E294</f>
        <v>0.9877735063733849</v>
      </c>
      <c r="AI292" s="39">
        <f>'13c-beta'!R294/'13c-beta'!E294</f>
        <v>0.99129982368413438</v>
      </c>
      <c r="AK292" s="75">
        <f t="shared" si="105"/>
        <v>3.7751906823036747</v>
      </c>
      <c r="AL292" s="75">
        <f t="shared" si="106"/>
        <v>-2.2161160668639011</v>
      </c>
      <c r="AM292" s="75">
        <f t="shared" si="107"/>
        <v>1.5590746154398187</v>
      </c>
      <c r="AN292" s="75">
        <f t="shared" si="108"/>
        <v>-10.518460529226987</v>
      </c>
      <c r="AO292" s="44"/>
      <c r="AP292" s="75">
        <f t="shared" si="109"/>
        <v>-0.1169898512637324</v>
      </c>
      <c r="AQ292" s="75">
        <f t="shared" si="120"/>
        <v>-0.37037759444048934</v>
      </c>
      <c r="AR292" s="75">
        <f t="shared" si="121"/>
        <v>2.9180004602296306</v>
      </c>
      <c r="AS292" s="75">
        <f t="shared" si="122"/>
        <v>-2.2161160668639011</v>
      </c>
      <c r="AT292" s="75">
        <f t="shared" si="123"/>
        <v>0.21451694766154414</v>
      </c>
      <c r="AU292" s="75">
        <f t="shared" si="124"/>
        <v>3.5636082695942335</v>
      </c>
      <c r="AV292" s="75">
        <f t="shared" si="125"/>
        <v>-12.301852076171532</v>
      </c>
      <c r="AW292" s="75">
        <f t="shared" si="126"/>
        <v>-8.7382438065771932</v>
      </c>
    </row>
    <row r="293" spans="1:49" x14ac:dyDescent="0.2">
      <c r="A293" s="43">
        <f>'13c-beta'!A295</f>
        <v>580</v>
      </c>
      <c r="C293" s="39">
        <f>'13c-beta'!E295/'13c-beta'!H295</f>
        <v>1.0060591371788656</v>
      </c>
      <c r="D293" s="39">
        <f>'13c-beta'!H295/'13c-beta'!I295</f>
        <v>1.0019913546068291</v>
      </c>
      <c r="E293" s="39">
        <f>'13c-beta'!I295/'13c-beta'!J295</f>
        <v>0.99925258682611484</v>
      </c>
      <c r="F293" s="39">
        <f>'13c-beta'!J295/'13c-beta'!K295</f>
        <v>1.0035457538623389</v>
      </c>
      <c r="G293" s="39">
        <f>'13c-beta'!K295/'13c-beta'!L295</f>
        <v>1.0005067929750697</v>
      </c>
      <c r="H293" s="39">
        <f>'13c-beta'!L295/'13c-beta'!M295</f>
        <v>1.00290297041316</v>
      </c>
      <c r="I293" s="39">
        <f>'13c-beta'!M295/'13c-beta'!F295</f>
        <v>0.99779587457941199</v>
      </c>
      <c r="J293" s="39">
        <f>'13c-beta'!E295/'13c-beta'!F295</f>
        <v>1.0120934315111914</v>
      </c>
      <c r="L293" s="75">
        <f t="shared" si="110"/>
        <v>6.0408544218415328</v>
      </c>
      <c r="M293" s="75">
        <f t="shared" si="111"/>
        <v>1.9893744885533509</v>
      </c>
      <c r="N293" s="75">
        <f t="shared" si="112"/>
        <v>-0.74769262636439293</v>
      </c>
      <c r="O293" s="75">
        <f t="shared" si="113"/>
        <v>3.5394824972187617</v>
      </c>
      <c r="P293" s="75">
        <f t="shared" si="114"/>
        <v>0.50666459888153759</v>
      </c>
      <c r="Q293" s="75">
        <f t="shared" si="115"/>
        <v>2.8987649315101591</v>
      </c>
      <c r="R293" s="75">
        <f t="shared" si="116"/>
        <v>-2.2065580802715603</v>
      </c>
      <c r="S293" s="75">
        <f t="shared" si="117"/>
        <v>12.020890231369425</v>
      </c>
      <c r="U293" s="44">
        <f>'13c-beta'!Y295</f>
        <v>12.886989484618061</v>
      </c>
      <c r="W293" s="39">
        <f>'13c-beta'!N295/'13c-beta'!M295</f>
        <v>1.0037631097948372</v>
      </c>
      <c r="X293" s="39">
        <f t="shared" si="118"/>
        <v>0.99779587457941199</v>
      </c>
      <c r="Y293" s="39">
        <f t="shared" si="119"/>
        <v>1.00155069000829</v>
      </c>
      <c r="Z293" s="39">
        <f>'13c-beta'!N295/'13c-beta'!E295</f>
        <v>0.98958323295591422</v>
      </c>
      <c r="AA293" s="39"/>
      <c r="AB293" s="39">
        <f>'13c-beta'!O295/'13c-beta'!Q295</f>
        <v>0.99988300558648335</v>
      </c>
      <c r="AC293" s="39">
        <f>'13c-beta'!Q295/'13c-beta'!L295</f>
        <v>0.99963939730620044</v>
      </c>
      <c r="AD293" s="39">
        <f t="shared" si="102"/>
        <v>1.00290297041316</v>
      </c>
      <c r="AE293" s="39">
        <f t="shared" si="103"/>
        <v>0.99779587457941199</v>
      </c>
      <c r="AF293" s="39">
        <f t="shared" si="104"/>
        <v>1.0002145608816502</v>
      </c>
      <c r="AG293" s="39">
        <f>'13c-beta'!R295/'13c-beta'!S295</f>
        <v>1.0035508384466059</v>
      </c>
      <c r="AH293" s="39">
        <f>'13c-beta'!S295/'13c-beta'!E295</f>
        <v>0.98781980245723922</v>
      </c>
      <c r="AI293" s="39">
        <f>'13c-beta'!R295/'13c-beta'!E295</f>
        <v>0.99132739099012301</v>
      </c>
      <c r="AK293" s="75">
        <f t="shared" si="105"/>
        <v>3.7560470103169314</v>
      </c>
      <c r="AL293" s="75">
        <f t="shared" si="106"/>
        <v>-2.2065580802715603</v>
      </c>
      <c r="AM293" s="75">
        <f t="shared" si="107"/>
        <v>1.5494889300454637</v>
      </c>
      <c r="AN293" s="75">
        <f t="shared" si="108"/>
        <v>-10.471401301324077</v>
      </c>
      <c r="AO293" s="44"/>
      <c r="AP293" s="75">
        <f t="shared" si="109"/>
        <v>-0.11700125789688517</v>
      </c>
      <c r="AQ293" s="75">
        <f t="shared" si="120"/>
        <v>-0.36066772658541718</v>
      </c>
      <c r="AR293" s="75">
        <f t="shared" si="121"/>
        <v>2.8987649315101591</v>
      </c>
      <c r="AS293" s="75">
        <f t="shared" si="122"/>
        <v>-2.2065580802715603</v>
      </c>
      <c r="AT293" s="75">
        <f t="shared" si="123"/>
        <v>0.21453786675620989</v>
      </c>
      <c r="AU293" s="75">
        <f t="shared" si="124"/>
        <v>3.5445491036655579</v>
      </c>
      <c r="AV293" s="75">
        <f t="shared" si="125"/>
        <v>-12.254984045534</v>
      </c>
      <c r="AW293" s="75">
        <f t="shared" si="126"/>
        <v>-8.7104349418684173</v>
      </c>
    </row>
    <row r="294" spans="1:49" x14ac:dyDescent="0.2">
      <c r="A294" s="43">
        <f>'13c-beta'!A296</f>
        <v>582</v>
      </c>
      <c r="C294" s="39">
        <f>'13c-beta'!E296/'13c-beta'!H296</f>
        <v>1.0060405092255933</v>
      </c>
      <c r="D294" s="39">
        <f>'13c-beta'!H296/'13c-beta'!I296</f>
        <v>1.0019916061088874</v>
      </c>
      <c r="E294" s="39">
        <f>'13c-beta'!I296/'13c-beta'!J296</f>
        <v>0.9992524925006554</v>
      </c>
      <c r="F294" s="39">
        <f>'13c-beta'!J296/'13c-beta'!K296</f>
        <v>1.0035266495854724</v>
      </c>
      <c r="G294" s="39">
        <f>'13c-beta'!K296/'13c-beta'!L296</f>
        <v>1.0005068473122471</v>
      </c>
      <c r="H294" s="39">
        <f>'13c-beta'!L296/'13c-beta'!M296</f>
        <v>1.0028836754643207</v>
      </c>
      <c r="I294" s="39">
        <f>'13c-beta'!M296/'13c-beta'!F296</f>
        <v>0.99779568109552685</v>
      </c>
      <c r="J294" s="39">
        <f>'13c-beta'!E296/'13c-beta'!F296</f>
        <v>1.0120359713633615</v>
      </c>
      <c r="L294" s="75">
        <f t="shared" si="110"/>
        <v>6.0223384867026715</v>
      </c>
      <c r="M294" s="75">
        <f t="shared" si="111"/>
        <v>1.9896254907457054</v>
      </c>
      <c r="N294" s="75">
        <f t="shared" si="112"/>
        <v>-0.74778702238111461</v>
      </c>
      <c r="O294" s="75">
        <f t="shared" si="113"/>
        <v>3.5204455388766256</v>
      </c>
      <c r="P294" s="75">
        <f t="shared" si="114"/>
        <v>0.50671890853373602</v>
      </c>
      <c r="Q294" s="75">
        <f t="shared" si="115"/>
        <v>2.8795256481301488</v>
      </c>
      <c r="R294" s="75">
        <f t="shared" si="116"/>
        <v>-2.2067519915803002</v>
      </c>
      <c r="S294" s="75">
        <f t="shared" si="117"/>
        <v>11.964115059027533</v>
      </c>
      <c r="U294" s="44">
        <f>'13c-beta'!Y296</f>
        <v>12.834592648756367</v>
      </c>
      <c r="W294" s="39">
        <f>'13c-beta'!N296/'13c-beta'!M296</f>
        <v>1.003743890518084</v>
      </c>
      <c r="X294" s="39">
        <f t="shared" si="118"/>
        <v>0.99779568109552685</v>
      </c>
      <c r="Y294" s="39">
        <f t="shared" si="119"/>
        <v>1.0015313188849655</v>
      </c>
      <c r="Z294" s="39">
        <f>'13c-beta'!N296/'13c-beta'!E296</f>
        <v>0.98962027756360815</v>
      </c>
      <c r="AA294" s="39"/>
      <c r="AB294" s="39">
        <f>'13c-beta'!O296/'13c-beta'!Q296</f>
        <v>0.99988299303808592</v>
      </c>
      <c r="AC294" s="39">
        <f>'13c-beta'!Q296/'13c-beta'!L296</f>
        <v>0.99963935864320874</v>
      </c>
      <c r="AD294" s="39">
        <f t="shared" si="102"/>
        <v>1.0028836754643207</v>
      </c>
      <c r="AE294" s="39">
        <f t="shared" si="103"/>
        <v>0.99779568109552685</v>
      </c>
      <c r="AF294" s="39">
        <f t="shared" si="104"/>
        <v>1.0001950724694224</v>
      </c>
      <c r="AG294" s="39">
        <f>'13c-beta'!R296/'13c-beta'!S296</f>
        <v>1.0035414979658339</v>
      </c>
      <c r="AH294" s="39">
        <f>'13c-beta'!S296/'13c-beta'!E296</f>
        <v>0.9878469545104086</v>
      </c>
      <c r="AI294" s="39">
        <f>'13c-beta'!R296/'13c-beta'!E296</f>
        <v>0.99134541249036234</v>
      </c>
      <c r="AK294" s="75">
        <f t="shared" si="105"/>
        <v>3.736899603358169</v>
      </c>
      <c r="AL294" s="75">
        <f t="shared" si="106"/>
        <v>-2.2067519915803002</v>
      </c>
      <c r="AM294" s="75">
        <f t="shared" si="107"/>
        <v>1.5301476117778063</v>
      </c>
      <c r="AN294" s="75">
        <f t="shared" si="108"/>
        <v>-10.433967447249579</v>
      </c>
      <c r="AO294" s="44"/>
      <c r="AP294" s="75">
        <f t="shared" si="109"/>
        <v>-0.11701380776266035</v>
      </c>
      <c r="AQ294" s="75">
        <f t="shared" si="120"/>
        <v>-0.36070640352487049</v>
      </c>
      <c r="AR294" s="75">
        <f t="shared" si="121"/>
        <v>2.8795256481301488</v>
      </c>
      <c r="AS294" s="75">
        <f t="shared" si="122"/>
        <v>-2.2067519915803002</v>
      </c>
      <c r="AT294" s="75">
        <f t="shared" si="123"/>
        <v>0.19505344526226462</v>
      </c>
      <c r="AU294" s="75">
        <f t="shared" si="124"/>
        <v>3.5352416287651161</v>
      </c>
      <c r="AV294" s="75">
        <f t="shared" si="125"/>
        <v>-12.22749757487761</v>
      </c>
      <c r="AW294" s="75">
        <f t="shared" si="126"/>
        <v>-8.6922559461125974</v>
      </c>
    </row>
    <row r="295" spans="1:49" x14ac:dyDescent="0.2">
      <c r="A295" s="43">
        <f>'13c-beta'!A297</f>
        <v>584</v>
      </c>
      <c r="C295" s="39">
        <f>'13c-beta'!E297/'13c-beta'!H297</f>
        <v>1.0060121795120438</v>
      </c>
      <c r="D295" s="39">
        <f>'13c-beta'!H297/'13c-beta'!I297</f>
        <v>1.0019821220365333</v>
      </c>
      <c r="E295" s="39">
        <f>'13c-beta'!I297/'13c-beta'!J297</f>
        <v>0.99926210726630149</v>
      </c>
      <c r="F295" s="39">
        <f>'13c-beta'!J297/'13c-beta'!K297</f>
        <v>1.0035173186534807</v>
      </c>
      <c r="G295" s="39">
        <f>'13c-beta'!K297/'13c-beta'!L297</f>
        <v>1.0004874006921092</v>
      </c>
      <c r="H295" s="39">
        <f>'13c-beta'!L297/'13c-beta'!M297</f>
        <v>1.0028741531513037</v>
      </c>
      <c r="I295" s="39">
        <f>'13c-beta'!M297/'13c-beta'!F297</f>
        <v>0.99780522064848409</v>
      </c>
      <c r="J295" s="39">
        <f>'13c-beta'!E297/'13c-beta'!F297</f>
        <v>1.0119786179718286</v>
      </c>
      <c r="L295" s="75">
        <f t="shared" si="110"/>
        <v>5.9941784750787841</v>
      </c>
      <c r="M295" s="75">
        <f t="shared" si="111"/>
        <v>1.9801602245887737</v>
      </c>
      <c r="N295" s="75">
        <f t="shared" si="112"/>
        <v>-0.73816511053990164</v>
      </c>
      <c r="O295" s="75">
        <f t="shared" si="113"/>
        <v>3.5111473549409844</v>
      </c>
      <c r="P295" s="75">
        <f t="shared" si="114"/>
        <v>0.48728195097328142</v>
      </c>
      <c r="Q295" s="75">
        <f t="shared" si="115"/>
        <v>2.8700306703405025</v>
      </c>
      <c r="R295" s="75">
        <f t="shared" si="116"/>
        <v>-2.1971914096533487</v>
      </c>
      <c r="S295" s="75">
        <f t="shared" si="117"/>
        <v>11.907442155728855</v>
      </c>
      <c r="U295" s="44">
        <f>'13c-beta'!Y297</f>
        <v>12.782517053365714</v>
      </c>
      <c r="W295" s="39">
        <f>'13c-beta'!N297/'13c-beta'!M297</f>
        <v>1.0037246678593426</v>
      </c>
      <c r="X295" s="39">
        <f t="shared" si="118"/>
        <v>0.99780522064848409</v>
      </c>
      <c r="Y295" s="39">
        <f t="shared" si="119"/>
        <v>1.0015217136837178</v>
      </c>
      <c r="Z295" s="39">
        <f>'13c-beta'!N297/'13c-beta'!E297</f>
        <v>0.98966687230104888</v>
      </c>
      <c r="AA295" s="39"/>
      <c r="AB295" s="39">
        <f>'13c-beta'!O297/'13c-beta'!Q297</f>
        <v>0.99988298162811573</v>
      </c>
      <c r="AC295" s="39">
        <f>'13c-beta'!Q297/'13c-beta'!L297</f>
        <v>0.99963932348783935</v>
      </c>
      <c r="AD295" s="39">
        <f t="shared" si="102"/>
        <v>1.0028741531513037</v>
      </c>
      <c r="AE295" s="39">
        <f t="shared" si="103"/>
        <v>0.99780522064848409</v>
      </c>
      <c r="AF295" s="39">
        <f t="shared" si="104"/>
        <v>1.0001950914979125</v>
      </c>
      <c r="AG295" s="39">
        <f>'13c-beta'!R297/'13c-beta'!S297</f>
        <v>1.0035223635937864</v>
      </c>
      <c r="AH295" s="39">
        <f>'13c-beta'!S297/'13c-beta'!E297</f>
        <v>0.9878932757557064</v>
      </c>
      <c r="AI295" s="39">
        <f>'13c-beta'!R297/'13c-beta'!E297</f>
        <v>0.99137299506477483</v>
      </c>
      <c r="AK295" s="75">
        <f t="shared" si="105"/>
        <v>3.7177484603309923</v>
      </c>
      <c r="AL295" s="75">
        <f t="shared" si="106"/>
        <v>-2.1971914096533487</v>
      </c>
      <c r="AM295" s="75">
        <f t="shared" si="107"/>
        <v>1.5205570506777193</v>
      </c>
      <c r="AN295" s="75">
        <f t="shared" si="108"/>
        <v>-10.386885105051253</v>
      </c>
      <c r="AO295" s="44"/>
      <c r="AP295" s="75">
        <f t="shared" si="109"/>
        <v>-0.11702521906811852</v>
      </c>
      <c r="AQ295" s="75">
        <f t="shared" si="120"/>
        <v>-0.3607415715779364</v>
      </c>
      <c r="AR295" s="75">
        <f t="shared" si="121"/>
        <v>2.8700306703405025</v>
      </c>
      <c r="AS295" s="75">
        <f t="shared" si="122"/>
        <v>-2.1971914096533487</v>
      </c>
      <c r="AT295" s="75">
        <f t="shared" si="123"/>
        <v>0.19507247004098999</v>
      </c>
      <c r="AU295" s="75">
        <f t="shared" si="124"/>
        <v>3.5161746001423286</v>
      </c>
      <c r="AV295" s="75">
        <f t="shared" si="125"/>
        <v>-12.18060755907827</v>
      </c>
      <c r="AW295" s="75">
        <f t="shared" si="126"/>
        <v>-8.6644329589358371</v>
      </c>
    </row>
    <row r="296" spans="1:49" x14ac:dyDescent="0.2">
      <c r="A296" s="43">
        <f>'13c-beta'!A298</f>
        <v>586</v>
      </c>
      <c r="C296" s="39">
        <f>'13c-beta'!E298/'13c-beta'!H298</f>
        <v>1.0059935409413157</v>
      </c>
      <c r="D296" s="39">
        <f>'13c-beta'!H298/'13c-beta'!I298</f>
        <v>1.0019823724333623</v>
      </c>
      <c r="E296" s="39">
        <f>'13c-beta'!I298/'13c-beta'!J298</f>
        <v>0.99926201411883508</v>
      </c>
      <c r="F296" s="39">
        <f>'13c-beta'!J298/'13c-beta'!K298</f>
        <v>1.0034982070470846</v>
      </c>
      <c r="G296" s="39">
        <f>'13c-beta'!K298/'13c-beta'!L298</f>
        <v>1.0004874529607892</v>
      </c>
      <c r="H296" s="39">
        <f>'13c-beta'!L298/'13c-beta'!M298</f>
        <v>1.002854852271172</v>
      </c>
      <c r="I296" s="39">
        <f>'13c-beta'!M298/'13c-beta'!F298</f>
        <v>0.99781476206270847</v>
      </c>
      <c r="J296" s="39">
        <f>'13c-beta'!E298/'13c-beta'!F298</f>
        <v>1.0119310089165512</v>
      </c>
      <c r="L296" s="75">
        <f t="shared" si="110"/>
        <v>5.9756511214642227</v>
      </c>
      <c r="M296" s="75">
        <f t="shared" si="111"/>
        <v>1.9804101260513396</v>
      </c>
      <c r="N296" s="75">
        <f t="shared" si="112"/>
        <v>-0.73825832679424663</v>
      </c>
      <c r="O296" s="75">
        <f t="shared" si="113"/>
        <v>3.4921025531923555</v>
      </c>
      <c r="P296" s="75">
        <f t="shared" si="114"/>
        <v>0.48733419418858753</v>
      </c>
      <c r="Q296" s="75">
        <f t="shared" si="115"/>
        <v>2.8507849197130692</v>
      </c>
      <c r="R296" s="75">
        <f t="shared" si="116"/>
        <v>-2.187629053786889</v>
      </c>
      <c r="S296" s="75">
        <f t="shared" si="117"/>
        <v>11.860395534028232</v>
      </c>
      <c r="U296" s="44">
        <f>'13c-beta'!Y298</f>
        <v>12.730760090606973</v>
      </c>
      <c r="W296" s="39">
        <f>'13c-beta'!N298/'13c-beta'!M298</f>
        <v>1.0037054418177196</v>
      </c>
      <c r="X296" s="39">
        <f t="shared" si="118"/>
        <v>0.99781476206270847</v>
      </c>
      <c r="Y296" s="39">
        <f t="shared" si="119"/>
        <v>1.0015121066083936</v>
      </c>
      <c r="Z296" s="39">
        <f>'13c-beta'!N298/'13c-beta'!E298</f>
        <v>0.98970394007461748</v>
      </c>
      <c r="AA296" s="39"/>
      <c r="AB296" s="39">
        <f>'13c-beta'!O298/'13c-beta'!Q298</f>
        <v>0.9998829702159201</v>
      </c>
      <c r="AC296" s="39">
        <f>'13c-beta'!Q298/'13c-beta'!L298</f>
        <v>0.99964903386823156</v>
      </c>
      <c r="AD296" s="39">
        <f t="shared" si="102"/>
        <v>1.002854852271172</v>
      </c>
      <c r="AE296" s="39">
        <f t="shared" si="103"/>
        <v>0.99781476206270847</v>
      </c>
      <c r="AF296" s="39">
        <f t="shared" si="104"/>
        <v>1.0001951105301154</v>
      </c>
      <c r="AG296" s="39">
        <f>'13c-beta'!R298/'13c-beta'!S298</f>
        <v>1.003503225113928</v>
      </c>
      <c r="AH296" s="39">
        <f>'13c-beta'!S298/'13c-beta'!E298</f>
        <v>0.98793008705376506</v>
      </c>
      <c r="AI296" s="39">
        <f>'13c-beta'!R298/'13c-beta'!E298</f>
        <v>0.99139102854553685</v>
      </c>
      <c r="AK296" s="75">
        <f t="shared" si="105"/>
        <v>3.6985935801377816</v>
      </c>
      <c r="AL296" s="75">
        <f t="shared" si="106"/>
        <v>-2.187629053786889</v>
      </c>
      <c r="AM296" s="75">
        <f t="shared" si="107"/>
        <v>1.5109645263509646</v>
      </c>
      <c r="AN296" s="75">
        <f t="shared" si="108"/>
        <v>-10.349431007677305</v>
      </c>
      <c r="AO296" s="44"/>
      <c r="AP296" s="75">
        <f t="shared" si="109"/>
        <v>-0.11703663259940944</v>
      </c>
      <c r="AQ296" s="75">
        <f t="shared" si="120"/>
        <v>-0.35102773479540084</v>
      </c>
      <c r="AR296" s="75">
        <f t="shared" si="121"/>
        <v>2.8507849197130692</v>
      </c>
      <c r="AS296" s="75">
        <f t="shared" si="122"/>
        <v>-2.187629053786889</v>
      </c>
      <c r="AT296" s="75">
        <f t="shared" si="123"/>
        <v>0.19509149853143695</v>
      </c>
      <c r="AU296" s="75">
        <f t="shared" si="124"/>
        <v>3.4971031144904057</v>
      </c>
      <c r="AV296" s="75">
        <f t="shared" si="125"/>
        <v>-12.143345829355049</v>
      </c>
      <c r="AW296" s="75">
        <f t="shared" si="126"/>
        <v>-8.646242714864659</v>
      </c>
    </row>
    <row r="297" spans="1:49" x14ac:dyDescent="0.2">
      <c r="A297" s="43">
        <f>'13c-beta'!A299</f>
        <v>588</v>
      </c>
      <c r="C297" s="39">
        <f>'13c-beta'!E299/'13c-beta'!H299</f>
        <v>1.0059846552276013</v>
      </c>
      <c r="D297" s="39">
        <f>'13c-beta'!H299/'13c-beta'!I299</f>
        <v>1.0019631663346129</v>
      </c>
      <c r="E297" s="39">
        <f>'13c-beta'!I299/'13c-beta'!J299</f>
        <v>0.99927163251432449</v>
      </c>
      <c r="F297" s="39">
        <f>'13c-beta'!J299/'13c-beta'!K299</f>
        <v>1.0034790913432021</v>
      </c>
      <c r="G297" s="39">
        <f>'13c-beta'!K299/'13c-beta'!L299</f>
        <v>1.0004777504777504</v>
      </c>
      <c r="H297" s="39">
        <f>'13c-beta'!L299/'13c-beta'!M299</f>
        <v>1.0028453257457981</v>
      </c>
      <c r="I297" s="39">
        <f>'13c-beta'!M299/'13c-beta'!F299</f>
        <v>0.99781457018254194</v>
      </c>
      <c r="J297" s="39">
        <f>'13c-beta'!E299/'13c-beta'!F299</f>
        <v>1.0118735182493146</v>
      </c>
      <c r="L297" s="75">
        <f t="shared" si="110"/>
        <v>5.9668183083339841</v>
      </c>
      <c r="M297" s="75">
        <f t="shared" si="111"/>
        <v>1.9612418419054667</v>
      </c>
      <c r="N297" s="75">
        <f t="shared" si="112"/>
        <v>-0.72863287414731615</v>
      </c>
      <c r="O297" s="75">
        <f t="shared" si="113"/>
        <v>3.4730533054521082</v>
      </c>
      <c r="P297" s="75">
        <f t="shared" si="114"/>
        <v>0.47763639132607016</v>
      </c>
      <c r="Q297" s="75">
        <f t="shared" si="115"/>
        <v>2.8412854686202516</v>
      </c>
      <c r="R297" s="75">
        <f t="shared" si="116"/>
        <v>-2.1878213541940164</v>
      </c>
      <c r="S297" s="75">
        <f t="shared" si="117"/>
        <v>11.803581087296495</v>
      </c>
      <c r="U297" s="44">
        <f>'13c-beta'!Y299</f>
        <v>12.679319178938599</v>
      </c>
      <c r="W297" s="39">
        <f>'13c-beta'!N299/'13c-beta'!M299</f>
        <v>1.0036862123923225</v>
      </c>
      <c r="X297" s="39">
        <f t="shared" si="118"/>
        <v>0.99781457018254194</v>
      </c>
      <c r="Y297" s="39">
        <f t="shared" si="119"/>
        <v>1.0014927266163887</v>
      </c>
      <c r="Z297" s="39">
        <f>'13c-beta'!N299/'13c-beta'!E299</f>
        <v>0.98974101857029906</v>
      </c>
      <c r="AA297" s="39"/>
      <c r="AB297" s="39">
        <f>'13c-beta'!O299/'13c-beta'!Q299</f>
        <v>0.9998927111882725</v>
      </c>
      <c r="AC297" s="39">
        <f>'13c-beta'!Q299/'13c-beta'!L299</f>
        <v>0.99963924963924944</v>
      </c>
      <c r="AD297" s="39">
        <f t="shared" si="102"/>
        <v>1.0028453257457981</v>
      </c>
      <c r="AE297" s="39">
        <f t="shared" si="103"/>
        <v>0.99781457018254194</v>
      </c>
      <c r="AF297" s="39">
        <f t="shared" si="104"/>
        <v>1.0001853712791593</v>
      </c>
      <c r="AG297" s="39">
        <f>'13c-beta'!R299/'13c-beta'!S299</f>
        <v>1.003493841859739</v>
      </c>
      <c r="AH297" s="39">
        <f>'13c-beta'!S299/'13c-beta'!E299</f>
        <v>0.98796690899974926</v>
      </c>
      <c r="AI297" s="39">
        <f>'13c-beta'!R299/'13c-beta'!E299</f>
        <v>0.99141870914244956</v>
      </c>
      <c r="AK297" s="75">
        <f t="shared" si="105"/>
        <v>3.679434961681463</v>
      </c>
      <c r="AL297" s="75">
        <f t="shared" si="106"/>
        <v>-2.1878213541940164</v>
      </c>
      <c r="AM297" s="75">
        <f t="shared" si="107"/>
        <v>1.4916136074873616</v>
      </c>
      <c r="AN297" s="75">
        <f t="shared" si="108"/>
        <v>-10.311967479809075</v>
      </c>
      <c r="AO297" s="44"/>
      <c r="AP297" s="75">
        <f t="shared" si="109"/>
        <v>-0.10729456758375899</v>
      </c>
      <c r="AQ297" s="75">
        <f t="shared" si="120"/>
        <v>-0.3608154468156371</v>
      </c>
      <c r="AR297" s="75">
        <f t="shared" si="121"/>
        <v>2.8412854686202516</v>
      </c>
      <c r="AS297" s="75">
        <f t="shared" si="122"/>
        <v>-2.1878213541940164</v>
      </c>
      <c r="AT297" s="75">
        <f t="shared" si="123"/>
        <v>0.18535410002670702</v>
      </c>
      <c r="AU297" s="75">
        <f t="shared" si="124"/>
        <v>3.4877525734821972</v>
      </c>
      <c r="AV297" s="75">
        <f t="shared" si="125"/>
        <v>-12.106074710402989</v>
      </c>
      <c r="AW297" s="75">
        <f t="shared" si="126"/>
        <v>-8.6183221369207654</v>
      </c>
    </row>
    <row r="298" spans="1:49" x14ac:dyDescent="0.2">
      <c r="A298" s="43">
        <f>'13c-beta'!A300</f>
        <v>590</v>
      </c>
      <c r="C298" s="39">
        <f>'13c-beta'!E300/'13c-beta'!H300</f>
        <v>1.0059660083039077</v>
      </c>
      <c r="D298" s="39">
        <f>'13c-beta'!H300/'13c-beta'!I300</f>
        <v>1.0019634143970761</v>
      </c>
      <c r="E298" s="39">
        <f>'13c-beta'!I300/'13c-beta'!J300</f>
        <v>0.99926183492297838</v>
      </c>
      <c r="F298" s="39">
        <f>'13c-beta'!J300/'13c-beta'!K300</f>
        <v>1.0034697179392216</v>
      </c>
      <c r="G298" s="39">
        <f>'13c-beta'!K300/'13c-beta'!L300</f>
        <v>1.0004778017220364</v>
      </c>
      <c r="H298" s="39">
        <f>'13c-beta'!L300/'13c-beta'!M300</f>
        <v>1.0028358252740484</v>
      </c>
      <c r="I298" s="39">
        <f>'13c-beta'!M300/'13c-beta'!F300</f>
        <v>0.99781435694283172</v>
      </c>
      <c r="J298" s="39">
        <f>'13c-beta'!E300/'13c-beta'!F300</f>
        <v>1.0118258901128925</v>
      </c>
      <c r="L298" s="75">
        <f t="shared" si="110"/>
        <v>5.9482821443692266</v>
      </c>
      <c r="M298" s="75">
        <f t="shared" si="111"/>
        <v>1.961489418304345</v>
      </c>
      <c r="N298" s="75">
        <f t="shared" si="112"/>
        <v>-0.73843765500871317</v>
      </c>
      <c r="O298" s="75">
        <f t="shared" si="113"/>
        <v>3.4637123557106251</v>
      </c>
      <c r="P298" s="75">
        <f t="shared" si="114"/>
        <v>0.47768761114039276</v>
      </c>
      <c r="Q298" s="75">
        <f t="shared" si="115"/>
        <v>2.8318119072368915</v>
      </c>
      <c r="R298" s="75">
        <f t="shared" si="116"/>
        <v>-2.1880350609681809</v>
      </c>
      <c r="S298" s="75">
        <f t="shared" si="117"/>
        <v>11.756510720784448</v>
      </c>
      <c r="U298" s="44">
        <f>'13c-beta'!Y300</f>
        <v>12.628191762800009</v>
      </c>
      <c r="W298" s="39">
        <f>'13c-beta'!N300/'13c-beta'!M300</f>
        <v>1.0036865728562627</v>
      </c>
      <c r="X298" s="39">
        <f t="shared" si="118"/>
        <v>0.99781435694283172</v>
      </c>
      <c r="Y298" s="39">
        <f t="shared" si="119"/>
        <v>1.0014928722667265</v>
      </c>
      <c r="Z298" s="39">
        <f>'13c-beta'!N300/'13c-beta'!E300</f>
        <v>0.98978775108728134</v>
      </c>
      <c r="AA298" s="39"/>
      <c r="AB298" s="39">
        <f>'13c-beta'!O300/'13c-beta'!Q300</f>
        <v>0.99988294624306218</v>
      </c>
      <c r="AC298" s="39">
        <f>'13c-beta'!Q300/'13c-beta'!L300</f>
        <v>0.99964896200013642</v>
      </c>
      <c r="AD298" s="39">
        <f t="shared" si="102"/>
        <v>1.0028358252740484</v>
      </c>
      <c r="AE298" s="39">
        <f t="shared" si="103"/>
        <v>0.99781435694283172</v>
      </c>
      <c r="AF298" s="39">
        <f t="shared" si="104"/>
        <v>1.0001756320313795</v>
      </c>
      <c r="AG298" s="39">
        <f>'13c-beta'!R300/'13c-beta'!S300</f>
        <v>1.0034746962080914</v>
      </c>
      <c r="AH298" s="39">
        <f>'13c-beta'!S300/'13c-beta'!E300</f>
        <v>0.98800374159827964</v>
      </c>
      <c r="AI298" s="39">
        <f>'13c-beta'!R300/'13c-beta'!E300</f>
        <v>0.99143675445279122</v>
      </c>
      <c r="AK298" s="75">
        <f t="shared" si="105"/>
        <v>3.6797941016906344</v>
      </c>
      <c r="AL298" s="75">
        <f t="shared" si="106"/>
        <v>-2.1880350609681809</v>
      </c>
      <c r="AM298" s="75">
        <f t="shared" si="107"/>
        <v>1.4917590407224999</v>
      </c>
      <c r="AN298" s="75">
        <f t="shared" si="108"/>
        <v>-10.264751680061897</v>
      </c>
      <c r="AO298" s="44"/>
      <c r="AP298" s="75">
        <f t="shared" si="109"/>
        <v>-0.11706060826348461</v>
      </c>
      <c r="AQ298" s="75">
        <f t="shared" si="120"/>
        <v>-0.35109962812524992</v>
      </c>
      <c r="AR298" s="75">
        <f t="shared" si="121"/>
        <v>2.8318119072368915</v>
      </c>
      <c r="AS298" s="75">
        <f t="shared" si="122"/>
        <v>-2.1880350609681809</v>
      </c>
      <c r="AT298" s="75">
        <f t="shared" si="123"/>
        <v>0.17561660987991445</v>
      </c>
      <c r="AU298" s="75">
        <f t="shared" si="124"/>
        <v>3.4686733988114913</v>
      </c>
      <c r="AV298" s="75">
        <f t="shared" si="125"/>
        <v>-12.068794198646909</v>
      </c>
      <c r="AW298" s="75">
        <f t="shared" si="126"/>
        <v>-8.6001207998354658</v>
      </c>
    </row>
    <row r="299" spans="1:49" x14ac:dyDescent="0.2">
      <c r="A299" s="43">
        <f>'13c-beta'!A301</f>
        <v>592</v>
      </c>
      <c r="C299" s="39">
        <f>'13c-beta'!E301/'13c-beta'!H301</f>
        <v>1.0059473566764656</v>
      </c>
      <c r="D299" s="39">
        <f>'13c-beta'!H301/'13c-beta'!I301</f>
        <v>1.0019539224263634</v>
      </c>
      <c r="E299" s="39">
        <f>'13c-beta'!I301/'13c-beta'!J301</f>
        <v>0.99927145563164799</v>
      </c>
      <c r="F299" s="39">
        <f>'13c-beta'!J301/'13c-beta'!K301</f>
        <v>1.0034505950814399</v>
      </c>
      <c r="G299" s="39">
        <f>'13c-beta'!K301/'13c-beta'!L301</f>
        <v>1.0004680963108159</v>
      </c>
      <c r="H299" s="39">
        <f>'13c-beta'!L301/'13c-beta'!M301</f>
        <v>1.0028164881912864</v>
      </c>
      <c r="I299" s="39">
        <f>'13c-beta'!M301/'13c-beta'!F301</f>
        <v>0.99782392318351265</v>
      </c>
      <c r="J299" s="39">
        <f>'13c-beta'!E301/'13c-beta'!F301</f>
        <v>1.0117683795546362</v>
      </c>
      <c r="L299" s="75">
        <f t="shared" si="110"/>
        <v>5.9297409608697134</v>
      </c>
      <c r="M299" s="75">
        <f t="shared" si="111"/>
        <v>1.9520160028710738</v>
      </c>
      <c r="N299" s="75">
        <f t="shared" si="112"/>
        <v>-0.72880988576898698</v>
      </c>
      <c r="O299" s="75">
        <f t="shared" si="113"/>
        <v>3.4446554378467424</v>
      </c>
      <c r="P299" s="75">
        <f t="shared" si="114"/>
        <v>0.46798678791464671</v>
      </c>
      <c r="Q299" s="75">
        <f t="shared" si="115"/>
        <v>2.81252932008787</v>
      </c>
      <c r="R299" s="75">
        <f t="shared" si="116"/>
        <v>-2.1784479120582061</v>
      </c>
      <c r="S299" s="75">
        <f t="shared" si="117"/>
        <v>11.69967071176303</v>
      </c>
      <c r="U299" s="44">
        <f>'13c-beta'!Y301</f>
        <v>12.577375312299408</v>
      </c>
      <c r="W299" s="39">
        <f>'13c-beta'!N301/'13c-beta'!M301</f>
        <v>1.0036575228595177</v>
      </c>
      <c r="X299" s="39">
        <f t="shared" si="118"/>
        <v>0.99782392318351265</v>
      </c>
      <c r="Y299" s="39">
        <f t="shared" si="119"/>
        <v>1.0014734869923301</v>
      </c>
      <c r="Z299" s="39">
        <f>'13c-beta'!N301/'13c-beta'!E301</f>
        <v>0.98982485243624851</v>
      </c>
      <c r="AA299" s="39"/>
      <c r="AB299" s="39">
        <f>'13c-beta'!O301/'13c-beta'!Q301</f>
        <v>0.99988293482396329</v>
      </c>
      <c r="AC299" s="39">
        <f>'13c-beta'!Q301/'13c-beta'!L301</f>
        <v>0.99964892776688785</v>
      </c>
      <c r="AD299" s="39">
        <f t="shared" si="102"/>
        <v>1.0028164881912864</v>
      </c>
      <c r="AE299" s="39">
        <f t="shared" si="103"/>
        <v>0.99782392318351265</v>
      </c>
      <c r="AF299" s="39">
        <f t="shared" si="104"/>
        <v>1.000165889264037</v>
      </c>
      <c r="AG299" s="39">
        <f>'13c-beta'!R301/'13c-beta'!S301</f>
        <v>1.0034555127141391</v>
      </c>
      <c r="AH299" s="39">
        <f>'13c-beta'!S301/'13c-beta'!E301</f>
        <v>0.98805022954361343</v>
      </c>
      <c r="AI299" s="39">
        <f>'13c-beta'!R301/'13c-beta'!E301</f>
        <v>0.99146444967400948</v>
      </c>
      <c r="AK299" s="75">
        <f t="shared" si="105"/>
        <v>3.6508503876467375</v>
      </c>
      <c r="AL299" s="75">
        <f t="shared" si="106"/>
        <v>-2.1784479120582061</v>
      </c>
      <c r="AM299" s="75">
        <f t="shared" si="107"/>
        <v>1.4724024755886216</v>
      </c>
      <c r="AN299" s="75">
        <f t="shared" si="108"/>
        <v>-10.227268236174462</v>
      </c>
      <c r="AO299" s="44"/>
      <c r="AP299" s="75">
        <f t="shared" si="109"/>
        <v>-0.11707202869924341</v>
      </c>
      <c r="AQ299" s="75">
        <f t="shared" si="120"/>
        <v>-0.35113387339579655</v>
      </c>
      <c r="AR299" s="75">
        <f t="shared" si="121"/>
        <v>2.81252932008787</v>
      </c>
      <c r="AS299" s="75">
        <f t="shared" si="122"/>
        <v>-2.1784479120582061</v>
      </c>
      <c r="AT299" s="75">
        <f t="shared" si="123"/>
        <v>0.1658755059346099</v>
      </c>
      <c r="AU299" s="75">
        <f t="shared" si="124"/>
        <v>3.4495561481292842</v>
      </c>
      <c r="AV299" s="75">
        <f t="shared" si="125"/>
        <v>-12.021742907516934</v>
      </c>
      <c r="AW299" s="75">
        <f t="shared" si="126"/>
        <v>-8.5721867593876411</v>
      </c>
    </row>
    <row r="300" spans="1:49" x14ac:dyDescent="0.2">
      <c r="A300" s="43">
        <f>'13c-beta'!A302</f>
        <v>594</v>
      </c>
      <c r="C300" s="39">
        <f>'13c-beta'!E302/'13c-beta'!H302</f>
        <v>1.0059287003434958</v>
      </c>
      <c r="D300" s="39">
        <f>'13c-beta'!H302/'13c-beta'!I302</f>
        <v>1.001954169380791</v>
      </c>
      <c r="E300" s="39">
        <f>'13c-beta'!I302/'13c-beta'!J302</f>
        <v>0.99926165564007652</v>
      </c>
      <c r="F300" s="39">
        <f>'13c-beta'!J302/'13c-beta'!K302</f>
        <v>1.0034412166114253</v>
      </c>
      <c r="G300" s="39">
        <f>'13c-beta'!K302/'13c-beta'!L302</f>
        <v>1.0004583890064662</v>
      </c>
      <c r="H300" s="39">
        <f>'13c-beta'!L302/'13c-beta'!M302</f>
        <v>1.0028069557733312</v>
      </c>
      <c r="I300" s="39">
        <f>'13c-beta'!M302/'13c-beta'!F302</f>
        <v>0.99783346996135369</v>
      </c>
      <c r="J300" s="39">
        <f>'13c-beta'!E302/'13c-beta'!F302</f>
        <v>1.0117207323261894</v>
      </c>
      <c r="L300" s="75">
        <f t="shared" si="110"/>
        <v>5.9111947557938462</v>
      </c>
      <c r="M300" s="75">
        <f t="shared" si="111"/>
        <v>1.9522624756794662</v>
      </c>
      <c r="N300" s="75">
        <f t="shared" si="112"/>
        <v>-0.73861707036480395</v>
      </c>
      <c r="O300" s="75">
        <f t="shared" si="113"/>
        <v>3.4353091741767101</v>
      </c>
      <c r="P300" s="75">
        <f t="shared" si="114"/>
        <v>0.45828397832020135</v>
      </c>
      <c r="Q300" s="75">
        <f t="shared" si="115"/>
        <v>2.8030236294917996</v>
      </c>
      <c r="R300" s="75">
        <f t="shared" si="116"/>
        <v>-2.1688803601588593</v>
      </c>
      <c r="S300" s="75">
        <f t="shared" si="117"/>
        <v>11.652576582937929</v>
      </c>
      <c r="U300" s="44">
        <f>'13c-beta'!Y302</f>
        <v>12.52686732290597</v>
      </c>
      <c r="W300" s="39">
        <f>'13c-beta'!N302/'13c-beta'!M302</f>
        <v>1.0036480644719599</v>
      </c>
      <c r="X300" s="39">
        <f t="shared" si="118"/>
        <v>0.99783346996135369</v>
      </c>
      <c r="Y300" s="39">
        <f t="shared" si="119"/>
        <v>1.0014736307920522</v>
      </c>
      <c r="Z300" s="39">
        <f>'13c-beta'!N302/'13c-beta'!E302</f>
        <v>0.98987161060683526</v>
      </c>
      <c r="AA300" s="39"/>
      <c r="AB300" s="39">
        <f>'13c-beta'!O302/'13c-beta'!Q302</f>
        <v>0.99988292340263629</v>
      </c>
      <c r="AC300" s="39">
        <f>'13c-beta'!Q302/'13c-beta'!L302</f>
        <v>0.99964889352696196</v>
      </c>
      <c r="AD300" s="39">
        <f t="shared" si="102"/>
        <v>1.0028069557733312</v>
      </c>
      <c r="AE300" s="39">
        <f t="shared" si="103"/>
        <v>0.99783346996135369</v>
      </c>
      <c r="AF300" s="39">
        <f t="shared" si="104"/>
        <v>1.00016590545341</v>
      </c>
      <c r="AG300" s="39">
        <f>'13c-beta'!R302/'13c-beta'!S302</f>
        <v>1.0034363590214186</v>
      </c>
      <c r="AH300" s="39">
        <f>'13c-beta'!S302/'13c-beta'!E302</f>
        <v>0.98808708485661112</v>
      </c>
      <c r="AI300" s="39">
        <f>'13c-beta'!R302/'13c-beta'!E302</f>
        <v>0.99148250682460537</v>
      </c>
      <c r="AK300" s="75">
        <f t="shared" si="105"/>
        <v>3.6414264238839693</v>
      </c>
      <c r="AL300" s="75">
        <f t="shared" si="106"/>
        <v>-2.1688803601588593</v>
      </c>
      <c r="AM300" s="75">
        <f t="shared" si="107"/>
        <v>1.4725460637251759</v>
      </c>
      <c r="AN300" s="75">
        <f t="shared" si="108"/>
        <v>-10.180030519212975</v>
      </c>
      <c r="AO300" s="44"/>
      <c r="AP300" s="75">
        <f t="shared" si="109"/>
        <v>-0.11708345136350012</v>
      </c>
      <c r="AQ300" s="75">
        <f t="shared" si="120"/>
        <v>-0.35116812534718655</v>
      </c>
      <c r="AR300" s="75">
        <f t="shared" si="121"/>
        <v>2.8030236294917996</v>
      </c>
      <c r="AS300" s="75">
        <f t="shared" si="122"/>
        <v>-2.1688803601588593</v>
      </c>
      <c r="AT300" s="75">
        <f t="shared" si="123"/>
        <v>0.16589169262223449</v>
      </c>
      <c r="AU300" s="75">
        <f t="shared" si="124"/>
        <v>3.4304682311459351</v>
      </c>
      <c r="AV300" s="75">
        <f t="shared" si="125"/>
        <v>-11.984442551176922</v>
      </c>
      <c r="AW300" s="75">
        <f t="shared" si="126"/>
        <v>-8.5539743200309477</v>
      </c>
    </row>
    <row r="301" spans="1:49" x14ac:dyDescent="0.2">
      <c r="A301" s="43">
        <f>'13c-beta'!A303</f>
        <v>596</v>
      </c>
      <c r="C301" s="39">
        <f>'13c-beta'!E303/'13c-beta'!H303</f>
        <v>1.0059002775459505</v>
      </c>
      <c r="D301" s="39">
        <f>'13c-beta'!H303/'13c-beta'!I303</f>
        <v>1.0019543973941367</v>
      </c>
      <c r="E301" s="39">
        <f>'13c-beta'!I303/'13c-beta'!J303</f>
        <v>0.99927127866303944</v>
      </c>
      <c r="F301" s="39">
        <f>'13c-beta'!J303/'13c-beta'!K303</f>
        <v>1.0034220865953649</v>
      </c>
      <c r="G301" s="39">
        <f>'13c-beta'!K303/'13c-beta'!L303</f>
        <v>1.0004584381888766</v>
      </c>
      <c r="H301" s="39">
        <f>'13c-beta'!L303/'13c-beta'!M303</f>
        <v>1.0027876404824085</v>
      </c>
      <c r="I301" s="39">
        <f>'13c-beta'!M303/'13c-beta'!F303</f>
        <v>0.9978332796533248</v>
      </c>
      <c r="J301" s="39">
        <f>'13c-beta'!E303/'13c-beta'!F303</f>
        <v>1.0116632018661125</v>
      </c>
      <c r="L301" s="75">
        <f t="shared" si="110"/>
        <v>5.8829390761514899</v>
      </c>
      <c r="M301" s="75">
        <f t="shared" si="111"/>
        <v>1.9524900442916682</v>
      </c>
      <c r="N301" s="75">
        <f t="shared" si="112"/>
        <v>-0.72898698341669632</v>
      </c>
      <c r="O301" s="75">
        <f t="shared" si="113"/>
        <v>3.416244581156981</v>
      </c>
      <c r="P301" s="75">
        <f t="shared" si="114"/>
        <v>0.45833313819501281</v>
      </c>
      <c r="Q301" s="75">
        <f t="shared" si="115"/>
        <v>2.7837622184774786</v>
      </c>
      <c r="R301" s="75">
        <f t="shared" si="116"/>
        <v>-2.1690710814092169</v>
      </c>
      <c r="S301" s="75">
        <f t="shared" si="117"/>
        <v>11.59571099344671</v>
      </c>
      <c r="U301" s="44">
        <f>'13c-beta'!Y303</f>
        <v>12.476665315146317</v>
      </c>
      <c r="W301" s="39">
        <f>'13c-beta'!N303/'13c-beta'!M303</f>
        <v>1.0036288232244688</v>
      </c>
      <c r="X301" s="39">
        <f t="shared" si="118"/>
        <v>0.9978332796533248</v>
      </c>
      <c r="Y301" s="39">
        <f t="shared" si="119"/>
        <v>1.0014542402326787</v>
      </c>
      <c r="Z301" s="39">
        <f>'13c-beta'!N303/'13c-beta'!E303</f>
        <v>0.98990873482933617</v>
      </c>
      <c r="AA301" s="39"/>
      <c r="AB301" s="39">
        <f>'13c-beta'!O303/'13c-beta'!Q303</f>
        <v>0.99988291197908041</v>
      </c>
      <c r="AC301" s="39">
        <f>'13c-beta'!Q303/'13c-beta'!L303</f>
        <v>0.99965860985934718</v>
      </c>
      <c r="AD301" s="39">
        <f t="shared" si="102"/>
        <v>1.0027876404824085</v>
      </c>
      <c r="AE301" s="39">
        <f t="shared" si="103"/>
        <v>0.9978332796533248</v>
      </c>
      <c r="AF301" s="39">
        <f t="shared" si="104"/>
        <v>1.0001561600249858</v>
      </c>
      <c r="AG301" s="39">
        <f>'13c-beta'!R303/'13c-beta'!S303</f>
        <v>1.0034269646466127</v>
      </c>
      <c r="AH301" s="39">
        <f>'13c-beta'!S303/'13c-beta'!E303</f>
        <v>0.98812395083643656</v>
      </c>
      <c r="AI301" s="39">
        <f>'13c-beta'!R303/'13c-beta'!E303</f>
        <v>0.99151021668242434</v>
      </c>
      <c r="AK301" s="75">
        <f t="shared" si="105"/>
        <v>3.6222549307933898</v>
      </c>
      <c r="AL301" s="75">
        <f t="shared" si="106"/>
        <v>-2.1690710814092169</v>
      </c>
      <c r="AM301" s="75">
        <f t="shared" si="107"/>
        <v>1.4531838493842417</v>
      </c>
      <c r="AN301" s="75">
        <f t="shared" si="108"/>
        <v>-10.142527144062457</v>
      </c>
      <c r="AO301" s="44"/>
      <c r="AP301" s="75">
        <f t="shared" si="109"/>
        <v>-0.11709487625703206</v>
      </c>
      <c r="AQ301" s="75">
        <f t="shared" si="120"/>
        <v>-0.34144842753297544</v>
      </c>
      <c r="AR301" s="75">
        <f t="shared" si="121"/>
        <v>2.7837622184774786</v>
      </c>
      <c r="AS301" s="75">
        <f t="shared" si="122"/>
        <v>-2.1690710814092169</v>
      </c>
      <c r="AT301" s="75">
        <f t="shared" si="123"/>
        <v>0.15614783327827195</v>
      </c>
      <c r="AU301" s="75">
        <f t="shared" si="124"/>
        <v>3.4211059844048397</v>
      </c>
      <c r="AV301" s="75">
        <f t="shared" si="125"/>
        <v>-11.947132791071482</v>
      </c>
      <c r="AW301" s="75">
        <f t="shared" si="126"/>
        <v>-8.5260268066666374</v>
      </c>
    </row>
    <row r="302" spans="1:49" x14ac:dyDescent="0.2">
      <c r="A302" s="43">
        <f>'13c-beta'!A304</f>
        <v>598</v>
      </c>
      <c r="C302" s="39">
        <f>'13c-beta'!E304/'13c-beta'!H304</f>
        <v>1.0058913163743655</v>
      </c>
      <c r="D302" s="39">
        <f>'13c-beta'!H304/'13c-beta'!I304</f>
        <v>1.0019449009559189</v>
      </c>
      <c r="E302" s="39">
        <f>'13c-beta'!I304/'13c-beta'!J304</f>
        <v>0.99927119368756556</v>
      </c>
      <c r="F302" s="39">
        <f>'13c-beta'!J304/'13c-beta'!K304</f>
        <v>1.003412703055832</v>
      </c>
      <c r="G302" s="39">
        <f>'13c-beta'!K304/'13c-beta'!L304</f>
        <v>1.0004487279538004</v>
      </c>
      <c r="H302" s="39">
        <f>'13c-beta'!L304/'13c-beta'!M304</f>
        <v>1.0027781038463044</v>
      </c>
      <c r="I302" s="39">
        <f>'13c-beta'!M304/'13c-beta'!F304</f>
        <v>0.99783308931185954</v>
      </c>
      <c r="J302" s="39">
        <f>'13c-beta'!E304/'13c-beta'!F304</f>
        <v>1.0116154221571498</v>
      </c>
      <c r="L302" s="75">
        <f t="shared" si="110"/>
        <v>5.874030428146261</v>
      </c>
      <c r="M302" s="75">
        <f t="shared" si="111"/>
        <v>1.9430120847697665</v>
      </c>
      <c r="N302" s="75">
        <f t="shared" si="112"/>
        <v>-0.72907202086279044</v>
      </c>
      <c r="O302" s="75">
        <f t="shared" si="113"/>
        <v>3.4068929996701489</v>
      </c>
      <c r="P302" s="75">
        <f t="shared" si="114"/>
        <v>0.44862730552009883</v>
      </c>
      <c r="Q302" s="75">
        <f t="shared" si="115"/>
        <v>2.774252047962066</v>
      </c>
      <c r="R302" s="75">
        <f t="shared" si="116"/>
        <v>-2.1692618362049241</v>
      </c>
      <c r="S302" s="75">
        <f t="shared" si="117"/>
        <v>11.548481009000467</v>
      </c>
      <c r="U302" s="44">
        <f>'13c-beta'!Y304</f>
        <v>12.426766834305209</v>
      </c>
      <c r="W302" s="39">
        <f>'13c-beta'!N304/'13c-beta'!M304</f>
        <v>1.0036193606448329</v>
      </c>
      <c r="X302" s="39">
        <f t="shared" si="118"/>
        <v>0.99783308931185954</v>
      </c>
      <c r="Y302" s="39">
        <f t="shared" si="119"/>
        <v>1.001444607125427</v>
      </c>
      <c r="Z302" s="39">
        <f>'13c-beta'!N304/'13c-beta'!E304</f>
        <v>0.98994596680818203</v>
      </c>
      <c r="AA302" s="39"/>
      <c r="AB302" s="39">
        <f>'13c-beta'!O304/'13c-beta'!Q304</f>
        <v>0.99989265884052025</v>
      </c>
      <c r="AC302" s="39">
        <f>'13c-beta'!Q304/'13c-beta'!L304</f>
        <v>0.99965857655689083</v>
      </c>
      <c r="AD302" s="39">
        <f t="shared" si="102"/>
        <v>1.0027781038463044</v>
      </c>
      <c r="AE302" s="39">
        <f t="shared" si="103"/>
        <v>0.99783308931185954</v>
      </c>
      <c r="AF302" s="39">
        <f t="shared" si="104"/>
        <v>1.0001561737432894</v>
      </c>
      <c r="AG302" s="39">
        <f>'13c-beta'!R304/'13c-beta'!S304</f>
        <v>1.0034175682537203</v>
      </c>
      <c r="AH302" s="39">
        <f>'13c-beta'!S304/'13c-beta'!E304</f>
        <v>0.98815129293708981</v>
      </c>
      <c r="AI302" s="39">
        <f>'13c-beta'!R304/'13c-beta'!E304</f>
        <v>0.99152836742570438</v>
      </c>
      <c r="AK302" s="75">
        <f t="shared" si="105"/>
        <v>3.6128265205828658</v>
      </c>
      <c r="AL302" s="75">
        <f t="shared" si="106"/>
        <v>-2.1692618362049241</v>
      </c>
      <c r="AM302" s="75">
        <f t="shared" si="107"/>
        <v>1.4435646843780394</v>
      </c>
      <c r="AN302" s="75">
        <f t="shared" si="108"/>
        <v>-10.104916324622566</v>
      </c>
      <c r="AO302" s="44"/>
      <c r="AP302" s="75">
        <f t="shared" si="109"/>
        <v>-0.10734692095430426</v>
      </c>
      <c r="AQ302" s="75">
        <f t="shared" si="120"/>
        <v>-0.34148174136289139</v>
      </c>
      <c r="AR302" s="75">
        <f t="shared" si="121"/>
        <v>2.774252047962066</v>
      </c>
      <c r="AS302" s="75">
        <f t="shared" si="122"/>
        <v>-2.1692618362049241</v>
      </c>
      <c r="AT302" s="75">
        <f t="shared" si="123"/>
        <v>0.1561615494398659</v>
      </c>
      <c r="AU302" s="75">
        <f t="shared" si="124"/>
        <v>3.4117416387981332</v>
      </c>
      <c r="AV302" s="75">
        <f t="shared" si="125"/>
        <v>-11.919462454420614</v>
      </c>
      <c r="AW302" s="75">
        <f t="shared" si="126"/>
        <v>-8.5077208156223794</v>
      </c>
    </row>
    <row r="303" spans="1:49" x14ac:dyDescent="0.2">
      <c r="A303" s="43">
        <f>'13c-beta'!A305</f>
        <v>600</v>
      </c>
      <c r="C303" s="39">
        <f>'13c-beta'!E305/'13c-beta'!H305</f>
        <v>1.0058726460881382</v>
      </c>
      <c r="D303" s="39">
        <f>'13c-beta'!H305/'13c-beta'!I305</f>
        <v>1.0019354023010862</v>
      </c>
      <c r="E303" s="39">
        <f>'13c-beta'!I305/'13c-beta'!J305</f>
        <v>0.99927110869227176</v>
      </c>
      <c r="F303" s="39">
        <f>'13c-beta'!J305/'13c-beta'!K305</f>
        <v>1.0034033175031936</v>
      </c>
      <c r="G303" s="39">
        <f>'13c-beta'!K305/'13c-beta'!L305</f>
        <v>1.0004390158240815</v>
      </c>
      <c r="H303" s="39">
        <f>'13c-beta'!L305/'13c-beta'!M305</f>
        <v>1.00276856553087</v>
      </c>
      <c r="I303" s="39">
        <f>'13c-beta'!M305/'13c-beta'!F305</f>
        <v>0.99783289893694893</v>
      </c>
      <c r="J303" s="39">
        <f>'13c-beta'!E305/'13c-beta'!F305</f>
        <v>1.0115578723362715</v>
      </c>
      <c r="L303" s="75">
        <f t="shared" si="110"/>
        <v>5.8554693180198569</v>
      </c>
      <c r="M303" s="75">
        <f t="shared" si="111"/>
        <v>1.9335318230821625</v>
      </c>
      <c r="N303" s="75">
        <f t="shared" si="112"/>
        <v>-0.72915707815049646</v>
      </c>
      <c r="O303" s="75">
        <f t="shared" si="113"/>
        <v>3.3975393244529641</v>
      </c>
      <c r="P303" s="75">
        <f t="shared" si="114"/>
        <v>0.43891948482983251</v>
      </c>
      <c r="Q303" s="75">
        <f t="shared" si="115"/>
        <v>2.7647401123087207</v>
      </c>
      <c r="R303" s="75">
        <f t="shared" si="116"/>
        <v>-2.1694526245550132</v>
      </c>
      <c r="S303" s="75">
        <f t="shared" si="117"/>
        <v>11.491590359988331</v>
      </c>
      <c r="U303" s="44">
        <f>'13c-beta'!Y305</f>
        <v>12.37716945013042</v>
      </c>
      <c r="W303" s="39">
        <f>'13c-beta'!N305/'13c-beta'!M305</f>
        <v>1.0036001134818382</v>
      </c>
      <c r="X303" s="39">
        <f t="shared" si="118"/>
        <v>0.99783289893694893</v>
      </c>
      <c r="Y303" s="39">
        <f t="shared" si="119"/>
        <v>1.0014252106090336</v>
      </c>
      <c r="Z303" s="39">
        <f>'13c-beta'!N305/'13c-beta'!E305</f>
        <v>0.98998311218335355</v>
      </c>
      <c r="AA303" s="39"/>
      <c r="AB303" s="39">
        <f>'13c-beta'!O305/'13c-beta'!Q305</f>
        <v>0.99989264836483938</v>
      </c>
      <c r="AC303" s="39">
        <f>'13c-beta'!Q305/'13c-beta'!L305</f>
        <v>0.99965854324793657</v>
      </c>
      <c r="AD303" s="39">
        <f t="shared" si="102"/>
        <v>1.00276856553087</v>
      </c>
      <c r="AE303" s="39">
        <f t="shared" si="103"/>
        <v>0.99783289893694893</v>
      </c>
      <c r="AF303" s="39">
        <f t="shared" si="104"/>
        <v>1.0001464257475032</v>
      </c>
      <c r="AG303" s="39">
        <f>'13c-beta'!R305/'13c-beta'!S305</f>
        <v>1.0033983711255641</v>
      </c>
      <c r="AH303" s="39">
        <f>'13c-beta'!S305/'13c-beta'!E305</f>
        <v>0.9881978287092883</v>
      </c>
      <c r="AI303" s="39">
        <f>'13c-beta'!R305/'13c-beta'!E305</f>
        <v>0.9915560916767191</v>
      </c>
      <c r="AK303" s="75">
        <f t="shared" si="105"/>
        <v>3.5936485848928057</v>
      </c>
      <c r="AL303" s="75">
        <f t="shared" si="106"/>
        <v>-2.1694526245550132</v>
      </c>
      <c r="AM303" s="75">
        <f t="shared" si="107"/>
        <v>1.4241959603378167</v>
      </c>
      <c r="AN303" s="75">
        <f t="shared" si="108"/>
        <v>-10.067394399650588</v>
      </c>
      <c r="AO303" s="44"/>
      <c r="AP303" s="75">
        <f t="shared" si="109"/>
        <v>-0.10735739775982989</v>
      </c>
      <c r="AQ303" s="75">
        <f t="shared" si="120"/>
        <v>-0.34151506169404994</v>
      </c>
      <c r="AR303" s="75">
        <f t="shared" si="121"/>
        <v>2.7647401123087207</v>
      </c>
      <c r="AS303" s="75">
        <f t="shared" si="122"/>
        <v>-2.1694526245550132</v>
      </c>
      <c r="AT303" s="75">
        <f t="shared" si="123"/>
        <v>0.14641502829983108</v>
      </c>
      <c r="AU303" s="75">
        <f t="shared" si="124"/>
        <v>3.3926097116690737</v>
      </c>
      <c r="AV303" s="75">
        <f t="shared" si="125"/>
        <v>-11.87236979078402</v>
      </c>
      <c r="AW303" s="75">
        <f t="shared" si="126"/>
        <v>-8.4797600791148984</v>
      </c>
    </row>
    <row r="304" spans="1:49" x14ac:dyDescent="0.2">
      <c r="A304" s="43">
        <f>'13c-beta'!A306</f>
        <v>602</v>
      </c>
      <c r="C304" s="39">
        <f>'13c-beta'!E306/'13c-beta'!H306</f>
        <v>1.0058539142590865</v>
      </c>
      <c r="D304" s="39">
        <f>'13c-beta'!H306/'13c-beta'!I306</f>
        <v>1.0019356282037566</v>
      </c>
      <c r="E304" s="39">
        <f>'13c-beta'!I306/'13c-beta'!J306</f>
        <v>0.99928073637044024</v>
      </c>
      <c r="F304" s="39">
        <f>'13c-beta'!J306/'13c-beta'!K306</f>
        <v>1.0033841772645704</v>
      </c>
      <c r="G304" s="39">
        <f>'13c-beta'!K306/'13c-beta'!L306</f>
        <v>1.0004293017991648</v>
      </c>
      <c r="H304" s="39">
        <f>'13c-beta'!L306/'13c-beta'!M306</f>
        <v>1.002759025535662</v>
      </c>
      <c r="I304" s="39">
        <f>'13c-beta'!M306/'13c-beta'!F306</f>
        <v>0.99784245003953875</v>
      </c>
      <c r="J304" s="39">
        <f>'13c-beta'!E306/'13c-beta'!F306</f>
        <v>1.0115199500151322</v>
      </c>
      <c r="L304" s="75">
        <f t="shared" si="110"/>
        <v>5.8368466787194517</v>
      </c>
      <c r="M304" s="75">
        <f t="shared" si="111"/>
        <v>1.9337572893590924</v>
      </c>
      <c r="N304" s="75">
        <f t="shared" si="112"/>
        <v>-0.71952242374577158</v>
      </c>
      <c r="O304" s="75">
        <f t="shared" si="113"/>
        <v>3.378463823261499</v>
      </c>
      <c r="P304" s="75">
        <f t="shared" si="114"/>
        <v>0.42920967551235667</v>
      </c>
      <c r="Q304" s="75">
        <f t="shared" si="115"/>
        <v>2.7552264110257298</v>
      </c>
      <c r="R304" s="75">
        <f t="shared" si="116"/>
        <v>-2.1598808246179213</v>
      </c>
      <c r="S304" s="75">
        <f t="shared" si="117"/>
        <v>11.454100629514521</v>
      </c>
      <c r="U304" s="44">
        <f>'13c-beta'!Y306</f>
        <v>12.327870756541671</v>
      </c>
      <c r="W304" s="39">
        <f>'13c-beta'!N306/'13c-beta'!M306</f>
        <v>1.0035906467077587</v>
      </c>
      <c r="X304" s="39">
        <f t="shared" si="118"/>
        <v>0.99784245003953875</v>
      </c>
      <c r="Y304" s="39">
        <f t="shared" si="119"/>
        <v>1.0014253497476351</v>
      </c>
      <c r="Z304" s="39">
        <f>'13c-beta'!N306/'13c-beta'!E306</f>
        <v>0.99002036463309884</v>
      </c>
      <c r="AA304" s="39"/>
      <c r="AB304" s="39">
        <f>'13c-beta'!O306/'13c-beta'!Q306</f>
        <v>0.99989263788711358</v>
      </c>
      <c r="AC304" s="39">
        <f>'13c-beta'!Q306/'13c-beta'!L306</f>
        <v>0.99965850993248251</v>
      </c>
      <c r="AD304" s="39">
        <f t="shared" si="102"/>
        <v>1.002759025535662</v>
      </c>
      <c r="AE304" s="39">
        <f t="shared" si="103"/>
        <v>0.99784245003953875</v>
      </c>
      <c r="AF304" s="39">
        <f t="shared" si="104"/>
        <v>1.0001464400425653</v>
      </c>
      <c r="AG304" s="39">
        <f>'13c-beta'!R306/'13c-beta'!S306</f>
        <v>1.0033889697336678</v>
      </c>
      <c r="AH304" s="39">
        <f>'13c-beta'!S306/'13c-beta'!E306</f>
        <v>0.98822518844524232</v>
      </c>
      <c r="AI304" s="39">
        <f>'13c-beta'!R306/'13c-beta'!E306</f>
        <v>0.99157425369893148</v>
      </c>
      <c r="AK304" s="75">
        <f t="shared" si="105"/>
        <v>3.5842157255279967</v>
      </c>
      <c r="AL304" s="75">
        <f t="shared" si="106"/>
        <v>-2.1598808246179213</v>
      </c>
      <c r="AM304" s="75">
        <f t="shared" si="107"/>
        <v>1.4243349009101023</v>
      </c>
      <c r="AN304" s="75">
        <f t="shared" si="108"/>
        <v>-10.029765728604438</v>
      </c>
      <c r="AO304" s="44"/>
      <c r="AP304" s="75">
        <f t="shared" si="109"/>
        <v>-0.10736787661060465</v>
      </c>
      <c r="AQ304" s="75">
        <f t="shared" si="120"/>
        <v>-0.34154838852833985</v>
      </c>
      <c r="AR304" s="75">
        <f t="shared" si="121"/>
        <v>2.7552264110257298</v>
      </c>
      <c r="AS304" s="75">
        <f t="shared" si="122"/>
        <v>-2.1598808246179213</v>
      </c>
      <c r="AT304" s="75">
        <f t="shared" si="123"/>
        <v>0.14642932126889324</v>
      </c>
      <c r="AU304" s="75">
        <f t="shared" si="124"/>
        <v>3.3832401170887563</v>
      </c>
      <c r="AV304" s="75">
        <f t="shared" si="125"/>
        <v>-11.844683677317114</v>
      </c>
      <c r="AW304" s="75">
        <f t="shared" si="126"/>
        <v>-8.4614435602282345</v>
      </c>
    </row>
    <row r="305" spans="1:49" x14ac:dyDescent="0.2">
      <c r="A305" s="43">
        <f>'13c-beta'!A307</f>
        <v>604</v>
      </c>
      <c r="C305" s="39">
        <f>'13c-beta'!E307/'13c-beta'!H307</f>
        <v>1.005835234720132</v>
      </c>
      <c r="D305" s="39">
        <f>'13c-beta'!H307/'13c-beta'!I307</f>
        <v>1.0019261262488204</v>
      </c>
      <c r="E305" s="39">
        <f>'13c-beta'!I307/'13c-beta'!J307</f>
        <v>0.99928065246765374</v>
      </c>
      <c r="F305" s="39">
        <f>'13c-beta'!J307/'13c-beta'!K307</f>
        <v>1.0033650000975363</v>
      </c>
      <c r="G305" s="39">
        <f>'13c-beta'!K307/'13c-beta'!L307</f>
        <v>1.0004293436896234</v>
      </c>
      <c r="H305" s="39">
        <f>'13c-beta'!L307/'13c-beta'!M307</f>
        <v>1.0027396724134559</v>
      </c>
      <c r="I305" s="39">
        <f>'13c-beta'!M307/'13c-beta'!F307</f>
        <v>0.99785202397922323</v>
      </c>
      <c r="J305" s="39">
        <f>'13c-beta'!E307/'13c-beta'!F307</f>
        <v>1.0114623811290544</v>
      </c>
      <c r="L305" s="75">
        <f t="shared" si="110"/>
        <v>5.8182756793535413</v>
      </c>
      <c r="M305" s="75">
        <f t="shared" si="111"/>
        <v>1.924273646173462</v>
      </c>
      <c r="N305" s="75">
        <f t="shared" si="112"/>
        <v>-0.71960638692745293</v>
      </c>
      <c r="O305" s="75">
        <f t="shared" si="113"/>
        <v>3.3593511536253882</v>
      </c>
      <c r="P305" s="75">
        <f t="shared" si="114"/>
        <v>0.42925154799420528</v>
      </c>
      <c r="Q305" s="75">
        <f t="shared" si="115"/>
        <v>2.7359263514180867</v>
      </c>
      <c r="R305" s="75">
        <f t="shared" si="116"/>
        <v>-2.1502862300452597</v>
      </c>
      <c r="S305" s="75">
        <f t="shared" si="117"/>
        <v>11.397185761592018</v>
      </c>
      <c r="U305" s="44">
        <f>'13c-beta'!Y307</f>
        <v>12.278868371343609</v>
      </c>
      <c r="W305" s="39">
        <f>'13c-beta'!N307/'13c-beta'!M307</f>
        <v>1.0035713586818262</v>
      </c>
      <c r="X305" s="39">
        <f t="shared" si="118"/>
        <v>0.99785202397922323</v>
      </c>
      <c r="Y305" s="39">
        <f t="shared" si="119"/>
        <v>1.0014157114682394</v>
      </c>
      <c r="Z305" s="39">
        <f>'13c-beta'!N307/'13c-beta'!E307</f>
        <v>0.99006718406116079</v>
      </c>
      <c r="AA305" s="39"/>
      <c r="AB305" s="39">
        <f>'13c-beta'!O307/'13c-beta'!Q307</f>
        <v>0.99988286740590337</v>
      </c>
      <c r="AC305" s="39">
        <f>'13c-beta'!Q307/'13c-beta'!L307</f>
        <v>0.99966823442165453</v>
      </c>
      <c r="AD305" s="39">
        <f t="shared" si="102"/>
        <v>1.0027396724134559</v>
      </c>
      <c r="AE305" s="39">
        <f t="shared" si="103"/>
        <v>0.99785202397922323</v>
      </c>
      <c r="AF305" s="39">
        <f t="shared" si="104"/>
        <v>1.0001366893831405</v>
      </c>
      <c r="AG305" s="39">
        <f>'13c-beta'!R307/'13c-beta'!S307</f>
        <v>1.0033697658745275</v>
      </c>
      <c r="AH305" s="39">
        <f>'13c-beta'!S307/'13c-beta'!E307</f>
        <v>0.98827174794393613</v>
      </c>
      <c r="AI305" s="39">
        <f>'13c-beta'!R307/'13c-beta'!E307</f>
        <v>0.99160199235491719</v>
      </c>
      <c r="AK305" s="75">
        <f t="shared" si="105"/>
        <v>3.5649965236088379</v>
      </c>
      <c r="AL305" s="75">
        <f t="shared" si="106"/>
        <v>-2.1502862300452597</v>
      </c>
      <c r="AM305" s="75">
        <f t="shared" si="107"/>
        <v>1.4147102935636457</v>
      </c>
      <c r="AN305" s="75">
        <f t="shared" si="108"/>
        <v>-9.9824754680282837</v>
      </c>
      <c r="AO305" s="44"/>
      <c r="AP305" s="75">
        <f t="shared" si="109"/>
        <v>-0.11713945465466014</v>
      </c>
      <c r="AQ305" s="75">
        <f t="shared" si="120"/>
        <v>-0.33182062472028551</v>
      </c>
      <c r="AR305" s="75">
        <f t="shared" si="121"/>
        <v>2.7359263514180867</v>
      </c>
      <c r="AS305" s="75">
        <f t="shared" si="122"/>
        <v>-2.1502862300452597</v>
      </c>
      <c r="AT305" s="75">
        <f t="shared" si="123"/>
        <v>0.13668004199796893</v>
      </c>
      <c r="AU305" s="75">
        <f t="shared" si="124"/>
        <v>3.3641009362793675</v>
      </c>
      <c r="AV305" s="75">
        <f t="shared" si="125"/>
        <v>-11.797570526929459</v>
      </c>
      <c r="AW305" s="75">
        <f t="shared" si="126"/>
        <v>-8.4334695906501747</v>
      </c>
    </row>
    <row r="306" spans="1:49" x14ac:dyDescent="0.2">
      <c r="A306" s="43">
        <f>'13c-beta'!A308</f>
        <v>606</v>
      </c>
      <c r="C306" s="39">
        <f>'13c-beta'!E308/'13c-beta'!H308</f>
        <v>1.0058164939844441</v>
      </c>
      <c r="D306" s="39">
        <f>'13c-beta'!H308/'13c-beta'!I308</f>
        <v>1.0019263511212726</v>
      </c>
      <c r="E306" s="39">
        <f>'13c-beta'!I308/'13c-beta'!J308</f>
        <v>0.99928056854529024</v>
      </c>
      <c r="F306" s="39">
        <f>'13c-beta'!J308/'13c-beta'!K308</f>
        <v>1.00335560649661</v>
      </c>
      <c r="G306" s="39">
        <f>'13c-beta'!K308/'13c-beta'!L308</f>
        <v>1.0004196268248886</v>
      </c>
      <c r="H306" s="39">
        <f>'13c-beta'!L308/'13c-beta'!M308</f>
        <v>1.0027301282866734</v>
      </c>
      <c r="I306" s="39">
        <f>'13c-beta'!M308/'13c-beta'!F308</f>
        <v>0.99785183521623233</v>
      </c>
      <c r="J306" s="39">
        <f>'13c-beta'!E308/'13c-beta'!F308</f>
        <v>1.0114145665101111</v>
      </c>
      <c r="L306" s="75">
        <f t="shared" si="110"/>
        <v>5.7996434922596229</v>
      </c>
      <c r="M306" s="75">
        <f t="shared" si="111"/>
        <v>1.9244980863004217</v>
      </c>
      <c r="N306" s="75">
        <f t="shared" si="112"/>
        <v>-0.71969036970728539</v>
      </c>
      <c r="O306" s="75">
        <f t="shared" si="113"/>
        <v>3.3499890123333489</v>
      </c>
      <c r="P306" s="75">
        <f t="shared" si="114"/>
        <v>0.41953880617500644</v>
      </c>
      <c r="Q306" s="75">
        <f t="shared" si="115"/>
        <v>2.7264082556789373</v>
      </c>
      <c r="R306" s="75">
        <f t="shared" si="116"/>
        <v>-2.1504753993852246</v>
      </c>
      <c r="S306" s="75">
        <f t="shared" si="117"/>
        <v>11.349911883654926</v>
      </c>
      <c r="U306" s="44">
        <f>'13c-beta'!Y308</f>
        <v>12.230159935942751</v>
      </c>
      <c r="W306" s="39">
        <f>'13c-beta'!N308/'13c-beta'!M308</f>
        <v>1.0035521023944889</v>
      </c>
      <c r="X306" s="39">
        <f t="shared" si="118"/>
        <v>0.99785183521623233</v>
      </c>
      <c r="Y306" s="39">
        <f t="shared" si="119"/>
        <v>1.0013963071094489</v>
      </c>
      <c r="Z306" s="39">
        <f>'13c-beta'!N308/'13c-beta'!E308</f>
        <v>0.99009480411654538</v>
      </c>
      <c r="AA306" s="39"/>
      <c r="AB306" s="39">
        <f>'13c-beta'!O308/'13c-beta'!Q308</f>
        <v>0.99989261797379869</v>
      </c>
      <c r="AC306" s="39">
        <f>'13c-beta'!Q308/'13c-beta'!L308</f>
        <v>0.99966820204543683</v>
      </c>
      <c r="AD306" s="39">
        <f t="shared" si="102"/>
        <v>1.0027301282866734</v>
      </c>
      <c r="AE306" s="39">
        <f t="shared" si="103"/>
        <v>0.99785183521623233</v>
      </c>
      <c r="AF306" s="39">
        <f t="shared" si="104"/>
        <v>1.0001367013953308</v>
      </c>
      <c r="AG306" s="39">
        <f>'13c-beta'!R308/'13c-beta'!S308</f>
        <v>1.0033505582635709</v>
      </c>
      <c r="AH306" s="39">
        <f>'13c-beta'!S308/'13c-beta'!E308</f>
        <v>0.98830877951767671</v>
      </c>
      <c r="AI306" s="39">
        <f>'13c-beta'!R308/'13c-beta'!E308</f>
        <v>0.99162016566584921</v>
      </c>
      <c r="AK306" s="75">
        <f t="shared" si="105"/>
        <v>3.545808578560746</v>
      </c>
      <c r="AL306" s="75">
        <f t="shared" si="106"/>
        <v>-2.1504753993852246</v>
      </c>
      <c r="AM306" s="75">
        <f t="shared" si="107"/>
        <v>1.3953331791754171</v>
      </c>
      <c r="AN306" s="75">
        <f t="shared" si="108"/>
        <v>-9.9545787044793563</v>
      </c>
      <c r="AO306" s="44"/>
      <c r="AP306" s="75">
        <f t="shared" si="109"/>
        <v>-0.107387792063854</v>
      </c>
      <c r="AQ306" s="75">
        <f t="shared" si="120"/>
        <v>-0.33185301168339615</v>
      </c>
      <c r="AR306" s="75">
        <f t="shared" si="121"/>
        <v>2.7264082556789373</v>
      </c>
      <c r="AS306" s="75">
        <f t="shared" si="122"/>
        <v>-2.1504753993852246</v>
      </c>
      <c r="AT306" s="75">
        <f t="shared" si="123"/>
        <v>0.13669205254653582</v>
      </c>
      <c r="AU306" s="75">
        <f t="shared" si="124"/>
        <v>3.344957649867021</v>
      </c>
      <c r="AV306" s="75">
        <f t="shared" si="125"/>
        <v>-11.760100185366936</v>
      </c>
      <c r="AW306" s="75">
        <f t="shared" si="126"/>
        <v>-8.4151425355000278</v>
      </c>
    </row>
    <row r="307" spans="1:49" x14ac:dyDescent="0.2">
      <c r="A307" s="43">
        <f>'13c-beta'!A309</f>
        <v>608</v>
      </c>
      <c r="C307" s="39">
        <f>'13c-beta'!E309/'13c-beta'!H309</f>
        <v>1.0058075167524521</v>
      </c>
      <c r="D307" s="39">
        <f>'13c-beta'!H309/'13c-beta'!I309</f>
        <v>1.0019168458641861</v>
      </c>
      <c r="E307" s="39">
        <f>'13c-beta'!I309/'13c-beta'!J309</f>
        <v>0.99928048460334284</v>
      </c>
      <c r="F307" s="39">
        <f>'13c-beta'!J309/'13c-beta'!K309</f>
        <v>1.0033364226135311</v>
      </c>
      <c r="G307" s="39">
        <f>'13c-beta'!K309/'13c-beta'!L309</f>
        <v>1.0004196677792743</v>
      </c>
      <c r="H307" s="39">
        <f>'13c-beta'!L309/'13c-beta'!M309</f>
        <v>1.0027107696824389</v>
      </c>
      <c r="I307" s="39">
        <f>'13c-beta'!M309/'13c-beta'!F309</f>
        <v>0.99786141166360676</v>
      </c>
      <c r="J307" s="39">
        <f>'13c-beta'!E309/'13c-beta'!F309</f>
        <v>1.0113667434865825</v>
      </c>
      <c r="L307" s="75">
        <f t="shared" si="110"/>
        <v>5.7907181344948055</v>
      </c>
      <c r="M307" s="75">
        <f t="shared" si="111"/>
        <v>1.9150110594702683</v>
      </c>
      <c r="N307" s="75">
        <f t="shared" si="112"/>
        <v>-0.71977437209216211</v>
      </c>
      <c r="O307" s="75">
        <f t="shared" si="113"/>
        <v>3.3308691047428769</v>
      </c>
      <c r="P307" s="75">
        <f t="shared" si="114"/>
        <v>0.41957974338147874</v>
      </c>
      <c r="Q307" s="75">
        <f t="shared" si="115"/>
        <v>2.7071021726577662</v>
      </c>
      <c r="R307" s="75">
        <f t="shared" si="116"/>
        <v>-2.1408783819885904</v>
      </c>
      <c r="S307" s="75">
        <f t="shared" si="117"/>
        <v>11.302627460666502</v>
      </c>
      <c r="U307" s="44">
        <f>'13c-beta'!Y309</f>
        <v>12.181743115068313</v>
      </c>
      <c r="W307" s="39">
        <f>'13c-beta'!N309/'13c-beta'!M309</f>
        <v>1.0035328081420953</v>
      </c>
      <c r="X307" s="39">
        <f t="shared" si="118"/>
        <v>0.99786141166360676</v>
      </c>
      <c r="Y307" s="39">
        <f t="shared" si="119"/>
        <v>1.0013866645834146</v>
      </c>
      <c r="Z307" s="39">
        <f>'13c-beta'!N309/'13c-beta'!E309</f>
        <v>0.9901320871311603</v>
      </c>
      <c r="AA307" s="39"/>
      <c r="AB307" s="39">
        <f>'13c-beta'!O309/'13c-beta'!Q309</f>
        <v>0.99989260749013931</v>
      </c>
      <c r="AC307" s="39">
        <f>'13c-beta'!Q309/'13c-beta'!L309</f>
        <v>0.9996681696628994</v>
      </c>
      <c r="AD307" s="39">
        <f t="shared" si="102"/>
        <v>1.0027107696824389</v>
      </c>
      <c r="AE307" s="39">
        <f t="shared" si="103"/>
        <v>0.99786141166360676</v>
      </c>
      <c r="AF307" s="39">
        <f t="shared" si="104"/>
        <v>1.000126948166087</v>
      </c>
      <c r="AG307" s="39">
        <f>'13c-beta'!R309/'13c-beta'!S309</f>
        <v>1.0033411488862838</v>
      </c>
      <c r="AH307" s="39">
        <f>'13c-beta'!S309/'13c-beta'!E309</f>
        <v>0.98833616561099968</v>
      </c>
      <c r="AI307" s="39">
        <f>'13c-beta'!R309/'13c-beta'!E309</f>
        <v>0.99163834389000471</v>
      </c>
      <c r="AK307" s="75">
        <f t="shared" si="105"/>
        <v>3.5265824339239553</v>
      </c>
      <c r="AL307" s="75">
        <f t="shared" si="106"/>
        <v>-2.1408783819885904</v>
      </c>
      <c r="AM307" s="75">
        <f t="shared" si="107"/>
        <v>1.385704051935307</v>
      </c>
      <c r="AN307" s="75">
        <f t="shared" si="108"/>
        <v>-9.9169234087310674</v>
      </c>
      <c r="AO307" s="44"/>
      <c r="AP307" s="75">
        <f t="shared" si="109"/>
        <v>-0.10739827684917153</v>
      </c>
      <c r="AQ307" s="75">
        <f t="shared" si="120"/>
        <v>-0.33188540496937596</v>
      </c>
      <c r="AR307" s="75">
        <f t="shared" si="121"/>
        <v>2.7071021726577662</v>
      </c>
      <c r="AS307" s="75">
        <f t="shared" si="122"/>
        <v>-2.1408783819885904</v>
      </c>
      <c r="AT307" s="75">
        <f t="shared" si="123"/>
        <v>0.12694010885050591</v>
      </c>
      <c r="AU307" s="75">
        <f t="shared" si="124"/>
        <v>3.3355796499942461</v>
      </c>
      <c r="AV307" s="75">
        <f t="shared" si="125"/>
        <v>-11.732390511566162</v>
      </c>
      <c r="AW307" s="75">
        <f t="shared" si="126"/>
        <v>-8.3968108615720674</v>
      </c>
    </row>
    <row r="308" spans="1:49" x14ac:dyDescent="0.2">
      <c r="A308" s="43">
        <f>'13c-beta'!A310</f>
        <v>610</v>
      </c>
      <c r="C308" s="39">
        <f>'13c-beta'!E310/'13c-beta'!H310</f>
        <v>1.0057790555372095</v>
      </c>
      <c r="D308" s="39">
        <f>'13c-beta'!H310/'13c-beta'!I310</f>
        <v>1.001907319826395</v>
      </c>
      <c r="E308" s="39">
        <f>'13c-beta'!I310/'13c-beta'!J310</f>
        <v>0.99929012495745595</v>
      </c>
      <c r="F308" s="39">
        <f>'13c-beta'!J310/'13c-beta'!K310</f>
        <v>1.0033270240209184</v>
      </c>
      <c r="G308" s="39">
        <f>'13c-beta'!K310/'13c-beta'!L310</f>
        <v>1.000409948073244</v>
      </c>
      <c r="H308" s="39">
        <f>'13c-beta'!L310/'13c-beta'!M310</f>
        <v>1.0027012214218605</v>
      </c>
      <c r="I308" s="39">
        <f>'13c-beta'!M310/'13c-beta'!F310</f>
        <v>0.99786122369256325</v>
      </c>
      <c r="J308" s="39">
        <f>'13c-beta'!E310/'13c-beta'!F310</f>
        <v>1.0113091459543924</v>
      </c>
      <c r="L308" s="75">
        <f t="shared" si="110"/>
        <v>5.7624208534962706</v>
      </c>
      <c r="M308" s="75">
        <f t="shared" si="111"/>
        <v>1.9055032014913034</v>
      </c>
      <c r="N308" s="75">
        <f t="shared" si="112"/>
        <v>-0.71012712313627102</v>
      </c>
      <c r="O308" s="75">
        <f t="shared" si="113"/>
        <v>3.3215017216588314</v>
      </c>
      <c r="P308" s="75">
        <f t="shared" si="114"/>
        <v>0.4098640674905174</v>
      </c>
      <c r="Q308" s="75">
        <f t="shared" si="115"/>
        <v>2.6975796799023173</v>
      </c>
      <c r="R308" s="75">
        <f t="shared" si="116"/>
        <v>-2.141066755904061</v>
      </c>
      <c r="S308" s="75">
        <f t="shared" si="117"/>
        <v>11.245675644998563</v>
      </c>
      <c r="U308" s="44">
        <f>'13c-beta'!Y310</f>
        <v>12.133615596496904</v>
      </c>
      <c r="W308" s="39">
        <f>'13c-beta'!N310/'13c-beta'!M310</f>
        <v>1.0035233322893831</v>
      </c>
      <c r="X308" s="39">
        <f t="shared" si="118"/>
        <v>0.99786122369256325</v>
      </c>
      <c r="Y308" s="39">
        <f t="shared" si="119"/>
        <v>1.0013770203623225</v>
      </c>
      <c r="Z308" s="39">
        <f>'13c-beta'!N310/'13c-beta'!E310</f>
        <v>0.99017894218419555</v>
      </c>
      <c r="AA308" s="39"/>
      <c r="AB308" s="39">
        <f>'13c-beta'!O310/'13c-beta'!Q310</f>
        <v>0.99988283423974078</v>
      </c>
      <c r="AC308" s="39">
        <f>'13c-beta'!Q310/'13c-beta'!L310</f>
        <v>0.99967789794245099</v>
      </c>
      <c r="AD308" s="39">
        <f t="shared" si="102"/>
        <v>1.0027012214218605</v>
      </c>
      <c r="AE308" s="39">
        <f t="shared" si="103"/>
        <v>0.99786122369256325</v>
      </c>
      <c r="AF308" s="39">
        <f t="shared" si="104"/>
        <v>1.0001171932223256</v>
      </c>
      <c r="AG308" s="39">
        <f>'13c-beta'!R310/'13c-beta'!S310</f>
        <v>1.0033219345383486</v>
      </c>
      <c r="AH308" s="39">
        <f>'13c-beta'!S310/'13c-beta'!E310</f>
        <v>0.98838276051876817</v>
      </c>
      <c r="AI308" s="39">
        <f>'13c-beta'!R310/'13c-beta'!E310</f>
        <v>0.99166610334804384</v>
      </c>
      <c r="AK308" s="75">
        <f t="shared" si="105"/>
        <v>3.5171398951514186</v>
      </c>
      <c r="AL308" s="75">
        <f t="shared" si="106"/>
        <v>-2.141066755904061</v>
      </c>
      <c r="AM308" s="75">
        <f t="shared" si="107"/>
        <v>1.3760731392472618</v>
      </c>
      <c r="AN308" s="75">
        <f t="shared" si="108"/>
        <v>-9.869602505751299</v>
      </c>
      <c r="AO308" s="44"/>
      <c r="AP308" s="75">
        <f t="shared" si="109"/>
        <v>-0.11717262470309808</v>
      </c>
      <c r="AQ308" s="75">
        <f t="shared" si="120"/>
        <v>-0.32215394355877669</v>
      </c>
      <c r="AR308" s="75">
        <f t="shared" si="121"/>
        <v>2.6975796799023173</v>
      </c>
      <c r="AS308" s="75">
        <f t="shared" si="122"/>
        <v>-2.141066755904061</v>
      </c>
      <c r="AT308" s="75">
        <f t="shared" si="123"/>
        <v>0.11718635573641151</v>
      </c>
      <c r="AU308" s="75">
        <f t="shared" si="124"/>
        <v>3.3164291029049298</v>
      </c>
      <c r="AV308" s="75">
        <f t="shared" si="125"/>
        <v>-11.685246825975678</v>
      </c>
      <c r="AW308" s="75">
        <f t="shared" si="126"/>
        <v>-8.3688177230707197</v>
      </c>
    </row>
    <row r="309" spans="1:49" x14ac:dyDescent="0.2">
      <c r="A309" s="43">
        <f>'13c-beta'!A311</f>
        <v>612</v>
      </c>
      <c r="C309" s="39">
        <f>'13c-beta'!E311/'13c-beta'!H311</f>
        <v>1.0057603015173002</v>
      </c>
      <c r="D309" s="39">
        <f>'13c-beta'!H311/'13c-beta'!I311</f>
        <v>1.0019075425790753</v>
      </c>
      <c r="E309" s="39">
        <f>'13c-beta'!I311/'13c-beta'!J311</f>
        <v>0.99929004211120087</v>
      </c>
      <c r="F309" s="39">
        <f>'13c-beta'!J311/'13c-beta'!K311</f>
        <v>1.0033078334178993</v>
      </c>
      <c r="G309" s="39">
        <f>'13c-beta'!K311/'13c-beta'!L311</f>
        <v>1.000400222562791</v>
      </c>
      <c r="H309" s="39">
        <f>'13c-beta'!L311/'13c-beta'!M311</f>
        <v>1.0026916451335057</v>
      </c>
      <c r="I309" s="39">
        <f>'13c-beta'!M311/'13c-beta'!F311</f>
        <v>0.99787080264879957</v>
      </c>
      <c r="J309" s="39">
        <f>'13c-beta'!E311/'13c-beta'!F311</f>
        <v>1.011261305256578</v>
      </c>
      <c r="L309" s="75">
        <f t="shared" si="110"/>
        <v>5.7437744175276944</v>
      </c>
      <c r="M309" s="75">
        <f t="shared" si="111"/>
        <v>1.9057255300950886</v>
      </c>
      <c r="N309" s="75">
        <f t="shared" si="112"/>
        <v>-0.7102100282470527</v>
      </c>
      <c r="O309" s="75">
        <f t="shared" si="113"/>
        <v>3.3023745715960482</v>
      </c>
      <c r="P309" s="75">
        <f t="shared" si="114"/>
        <v>0.40014249510370908</v>
      </c>
      <c r="Q309" s="75">
        <f t="shared" si="115"/>
        <v>2.6880291439305188</v>
      </c>
      <c r="R309" s="75">
        <f t="shared" si="116"/>
        <v>-2.1314673145863243</v>
      </c>
      <c r="S309" s="75">
        <f t="shared" si="117"/>
        <v>11.198368815419736</v>
      </c>
      <c r="U309" s="44">
        <f>'13c-beta'!Y311</f>
        <v>12.085775090780965</v>
      </c>
      <c r="W309" s="39">
        <f>'13c-beta'!N311/'13c-beta'!M311</f>
        <v>1.0035040325738001</v>
      </c>
      <c r="X309" s="39">
        <f t="shared" si="118"/>
        <v>0.99787080264879957</v>
      </c>
      <c r="Y309" s="39">
        <f t="shared" si="119"/>
        <v>1.001367374445725</v>
      </c>
      <c r="Z309" s="39">
        <f>'13c-beta'!N311/'13c-beta'!E311</f>
        <v>0.9902162470180319</v>
      </c>
      <c r="AA309" s="39"/>
      <c r="AB309" s="39">
        <f>'13c-beta'!O311/'13c-beta'!Q311</f>
        <v>0.999892587565546</v>
      </c>
      <c r="AC309" s="39">
        <f>'13c-beta'!Q311/'13c-beta'!L311</f>
        <v>0.99966810811866114</v>
      </c>
      <c r="AD309" s="39">
        <f t="shared" si="102"/>
        <v>1.0026916451335057</v>
      </c>
      <c r="AE309" s="39">
        <f t="shared" si="103"/>
        <v>0.99787080264879957</v>
      </c>
      <c r="AF309" s="39">
        <f t="shared" si="104"/>
        <v>1.0001172035239194</v>
      </c>
      <c r="AG309" s="39">
        <f>'13c-beta'!R311/'13c-beta'!S311</f>
        <v>1.0033027164354114</v>
      </c>
      <c r="AH309" s="39">
        <f>'13c-beta'!S311/'13c-beta'!E311</f>
        <v>0.98841982248234972</v>
      </c>
      <c r="AI309" s="39">
        <f>'13c-beta'!R311/'13c-beta'!E311</f>
        <v>0.99168429287514848</v>
      </c>
      <c r="AK309" s="75">
        <f t="shared" si="105"/>
        <v>3.4979077552000826</v>
      </c>
      <c r="AL309" s="75">
        <f t="shared" si="106"/>
        <v>-2.1314673145863243</v>
      </c>
      <c r="AM309" s="75">
        <f t="shared" si="107"/>
        <v>1.3664404406137787</v>
      </c>
      <c r="AN309" s="75">
        <f t="shared" si="108"/>
        <v>-9.83192837480596</v>
      </c>
      <c r="AO309" s="44"/>
      <c r="AP309" s="75">
        <f t="shared" si="109"/>
        <v>-0.10741820358266053</v>
      </c>
      <c r="AQ309" s="75">
        <f t="shared" si="120"/>
        <v>-0.33194696963855663</v>
      </c>
      <c r="AR309" s="75">
        <f t="shared" si="121"/>
        <v>2.6880291439305188</v>
      </c>
      <c r="AS309" s="75">
        <f t="shared" si="122"/>
        <v>-2.1314673145863243</v>
      </c>
      <c r="AT309" s="75">
        <f t="shared" si="123"/>
        <v>0.11719665612302317</v>
      </c>
      <c r="AU309" s="75">
        <f t="shared" si="124"/>
        <v>3.2972744464239399</v>
      </c>
      <c r="AV309" s="75">
        <f t="shared" si="125"/>
        <v>-11.647749947021151</v>
      </c>
      <c r="AW309" s="75">
        <f t="shared" si="126"/>
        <v>-8.3504755005972875</v>
      </c>
    </row>
    <row r="310" spans="1:49" x14ac:dyDescent="0.2">
      <c r="A310" s="43">
        <f>'13c-beta'!A312</f>
        <v>614</v>
      </c>
      <c r="C310" s="39">
        <f>'13c-beta'!E312/'13c-beta'!H312</f>
        <v>1.0057415431247207</v>
      </c>
      <c r="D310" s="39">
        <f>'13c-beta'!H312/'13c-beta'!I312</f>
        <v>1.0018980134126281</v>
      </c>
      <c r="E310" s="39">
        <f>'13c-beta'!I312/'13c-beta'!J312</f>
        <v>0.9992899661518112</v>
      </c>
      <c r="F310" s="39">
        <f>'13c-beta'!J312/'13c-beta'!K312</f>
        <v>1.0032983976423286</v>
      </c>
      <c r="G310" s="39">
        <f>'13c-beta'!K312/'13c-beta'!L312</f>
        <v>1.0004002616344343</v>
      </c>
      <c r="H310" s="39">
        <f>'13c-beta'!L312/'13c-beta'!M312</f>
        <v>1.0026820935991934</v>
      </c>
      <c r="I310" s="39">
        <f>'13c-beta'!M312/'13c-beta'!F312</f>
        <v>0.99787061547027156</v>
      </c>
      <c r="J310" s="39">
        <f>'13c-beta'!E312/'13c-beta'!F312</f>
        <v>1.0112134561473767</v>
      </c>
      <c r="L310" s="75">
        <f t="shared" si="110"/>
        <v>5.7251232861553945</v>
      </c>
      <c r="M310" s="75">
        <f t="shared" si="111"/>
        <v>1.8962144611005636</v>
      </c>
      <c r="N310" s="75">
        <f t="shared" si="112"/>
        <v>-0.71028604160589048</v>
      </c>
      <c r="O310" s="75">
        <f t="shared" si="113"/>
        <v>3.2929698608713638</v>
      </c>
      <c r="P310" s="75">
        <f t="shared" si="114"/>
        <v>0.40018155111510323</v>
      </c>
      <c r="Q310" s="75">
        <f t="shared" si="115"/>
        <v>2.6785032045727237</v>
      </c>
      <c r="R310" s="75">
        <f t="shared" si="116"/>
        <v>-2.1316548925223344</v>
      </c>
      <c r="S310" s="75">
        <f t="shared" si="117"/>
        <v>11.151051429686808</v>
      </c>
      <c r="U310" s="44">
        <f>'13c-beta'!Y312</f>
        <v>12.038219330980956</v>
      </c>
      <c r="W310" s="39">
        <f>'13c-beta'!N312/'13c-beta'!M312</f>
        <v>1.0034945526091681</v>
      </c>
      <c r="X310" s="39">
        <f t="shared" si="118"/>
        <v>0.99787061547027156</v>
      </c>
      <c r="Y310" s="39">
        <f t="shared" si="119"/>
        <v>1.0013577268331753</v>
      </c>
      <c r="Z310" s="39">
        <f>'13c-beta'!N312/'13c-beta'!E312</f>
        <v>0.99025356194156011</v>
      </c>
      <c r="AA310" s="39"/>
      <c r="AB310" s="39">
        <f>'13c-beta'!O312/'13c-beta'!Q312</f>
        <v>0.99988281249999988</v>
      </c>
      <c r="AC310" s="39">
        <f>'13c-beta'!Q312/'13c-beta'!L312</f>
        <v>0.99967783819667499</v>
      </c>
      <c r="AD310" s="39">
        <f t="shared" si="102"/>
        <v>1.0026820935991934</v>
      </c>
      <c r="AE310" s="39">
        <f t="shared" si="103"/>
        <v>0.99787061547027156</v>
      </c>
      <c r="AF310" s="39">
        <f t="shared" si="104"/>
        <v>1.0001074460083808</v>
      </c>
      <c r="AG310" s="39">
        <f>'13c-beta'!R312/'13c-beta'!S312</f>
        <v>1.0032932668816572</v>
      </c>
      <c r="AH310" s="39">
        <f>'13c-beta'!S312/'13c-beta'!E312</f>
        <v>0.9884568944699349</v>
      </c>
      <c r="AI310" s="39">
        <f>'13c-beta'!R312/'13c-beta'!E312</f>
        <v>0.99171214682443853</v>
      </c>
      <c r="AK310" s="75">
        <f t="shared" si="105"/>
        <v>3.4884608480602148</v>
      </c>
      <c r="AL310" s="75">
        <f t="shared" si="106"/>
        <v>-2.1316548925223344</v>
      </c>
      <c r="AM310" s="75">
        <f t="shared" si="107"/>
        <v>1.3568059555377705</v>
      </c>
      <c r="AN310" s="75">
        <f t="shared" si="108"/>
        <v>-9.7942454741489424</v>
      </c>
      <c r="AO310" s="44"/>
      <c r="AP310" s="75">
        <f t="shared" si="109"/>
        <v>-0.11719436699168256</v>
      </c>
      <c r="AQ310" s="75">
        <f t="shared" si="120"/>
        <v>-0.32221370858699377</v>
      </c>
      <c r="AR310" s="75">
        <f t="shared" si="121"/>
        <v>2.6785032045727237</v>
      </c>
      <c r="AS310" s="75">
        <f t="shared" si="122"/>
        <v>-2.1316548925223344</v>
      </c>
      <c r="AT310" s="75">
        <f t="shared" si="123"/>
        <v>0.10744023647183512</v>
      </c>
      <c r="AU310" s="75">
        <f t="shared" si="124"/>
        <v>3.2878559547766102</v>
      </c>
      <c r="AV310" s="75">
        <f t="shared" si="125"/>
        <v>-11.610244332966795</v>
      </c>
      <c r="AW310" s="75">
        <f t="shared" si="126"/>
        <v>-8.3223883781901211</v>
      </c>
    </row>
    <row r="311" spans="1:49" x14ac:dyDescent="0.2">
      <c r="A311" s="43">
        <f>'13c-beta'!A313</f>
        <v>616</v>
      </c>
      <c r="C311" s="39">
        <f>'13c-beta'!E313/'13c-beta'!H313</f>
        <v>1.0057227803579409</v>
      </c>
      <c r="D311" s="39">
        <f>'13c-beta'!H313/'13c-beta'!I313</f>
        <v>1.0018982351280579</v>
      </c>
      <c r="E311" s="39">
        <f>'13c-beta'!I313/'13c-beta'!J313</f>
        <v>0.99928988326848234</v>
      </c>
      <c r="F311" s="39">
        <f>'13c-beta'!J313/'13c-beta'!K313</f>
        <v>1.0032889921239863</v>
      </c>
      <c r="G311" s="39">
        <f>'13c-beta'!K313/'13c-beta'!L313</f>
        <v>1.0003905372816653</v>
      </c>
      <c r="H311" s="39">
        <f>'13c-beta'!L313/'13c-beta'!M313</f>
        <v>1.0026627247897721</v>
      </c>
      <c r="I311" s="39">
        <f>'13c-beta'!M313/'13c-beta'!F313</f>
        <v>0.99788019693654262</v>
      </c>
      <c r="J311" s="39">
        <f>'13c-beta'!E313/'13c-beta'!F313</f>
        <v>1.0111655986245702</v>
      </c>
      <c r="L311" s="75">
        <f t="shared" si="110"/>
        <v>5.7064674576017271</v>
      </c>
      <c r="M311" s="75">
        <f t="shared" si="111"/>
        <v>1.8964357564842182</v>
      </c>
      <c r="N311" s="75">
        <f t="shared" si="112"/>
        <v>-0.71036898382998104</v>
      </c>
      <c r="O311" s="75">
        <f t="shared" si="113"/>
        <v>3.283595219736446</v>
      </c>
      <c r="P311" s="75">
        <f t="shared" si="114"/>
        <v>0.39046104183010499</v>
      </c>
      <c r="Q311" s="75">
        <f t="shared" si="115"/>
        <v>2.6591860185763734</v>
      </c>
      <c r="R311" s="75">
        <f t="shared" si="116"/>
        <v>-2.1220530261855481</v>
      </c>
      <c r="S311" s="75">
        <f t="shared" si="117"/>
        <v>11.103723484213422</v>
      </c>
      <c r="U311" s="44">
        <f>'13c-beta'!Y313</f>
        <v>11.990946072401192</v>
      </c>
      <c r="W311" s="39">
        <f>'13c-beta'!N313/'13c-beta'!M313</f>
        <v>1.0034752474278277</v>
      </c>
      <c r="X311" s="39">
        <f t="shared" si="118"/>
        <v>0.99788019693654262</v>
      </c>
      <c r="Y311" s="39">
        <f t="shared" si="119"/>
        <v>1.0013480775242265</v>
      </c>
      <c r="Z311" s="39">
        <f>'13c-beta'!N313/'13c-beta'!E313</f>
        <v>0.99029088695887402</v>
      </c>
      <c r="AA311" s="39"/>
      <c r="AB311" s="39">
        <f>'13c-beta'!O313/'13c-beta'!Q313</f>
        <v>0.99989256763355794</v>
      </c>
      <c r="AC311" s="39">
        <f>'13c-beta'!Q313/'13c-beta'!L313</f>
        <v>0.99967780674262618</v>
      </c>
      <c r="AD311" s="39">
        <f t="shared" si="102"/>
        <v>1.0026627247897721</v>
      </c>
      <c r="AE311" s="39">
        <f t="shared" si="103"/>
        <v>0.99788019693654262</v>
      </c>
      <c r="AF311" s="39">
        <f t="shared" si="104"/>
        <v>1.0001074554548297</v>
      </c>
      <c r="AG311" s="39">
        <f>'13c-beta'!R313/'13c-beta'!S313</f>
        <v>1.0032740422204847</v>
      </c>
      <c r="AH311" s="39">
        <f>'13c-beta'!S313/'13c-beta'!E313</f>
        <v>0.98849397648559101</v>
      </c>
      <c r="AI311" s="39">
        <f>'13c-beta'!R313/'13c-beta'!E313</f>
        <v>0.99173034749929967</v>
      </c>
      <c r="AK311" s="75">
        <f t="shared" si="105"/>
        <v>3.4692227097079069</v>
      </c>
      <c r="AL311" s="75">
        <f t="shared" si="106"/>
        <v>-2.1220530261855481</v>
      </c>
      <c r="AM311" s="75">
        <f t="shared" si="107"/>
        <v>1.3471696835223441</v>
      </c>
      <c r="AN311" s="75">
        <f t="shared" si="108"/>
        <v>-9.7565538006911243</v>
      </c>
      <c r="AO311" s="44"/>
      <c r="AP311" s="75">
        <f t="shared" si="109"/>
        <v>-0.10743813771209261</v>
      </c>
      <c r="AQ311" s="75">
        <f t="shared" si="120"/>
        <v>-0.32224517277285747</v>
      </c>
      <c r="AR311" s="75">
        <f t="shared" si="121"/>
        <v>2.6591860185763734</v>
      </c>
      <c r="AS311" s="75">
        <f t="shared" si="122"/>
        <v>-2.1220530261855481</v>
      </c>
      <c r="AT311" s="75">
        <f t="shared" si="123"/>
        <v>0.10744968190587272</v>
      </c>
      <c r="AU311" s="75">
        <f t="shared" si="124"/>
        <v>3.2686942141403232</v>
      </c>
      <c r="AV311" s="75">
        <f t="shared" si="125"/>
        <v>-11.572729980733516</v>
      </c>
      <c r="AW311" s="75">
        <f t="shared" si="126"/>
        <v>-8.3040357665931293</v>
      </c>
    </row>
    <row r="312" spans="1:49" x14ac:dyDescent="0.2">
      <c r="A312" s="43">
        <f>'13c-beta'!A314</f>
        <v>618</v>
      </c>
      <c r="C312" s="39">
        <f>'13c-beta'!E314/'13c-beta'!H314</f>
        <v>1.0057137304440775</v>
      </c>
      <c r="D312" s="39">
        <f>'13c-beta'!H314/'13c-beta'!I314</f>
        <v>1.001888702831107</v>
      </c>
      <c r="E312" s="39">
        <f>'13c-beta'!I314/'13c-beta'!J314</f>
        <v>0.99929952912791398</v>
      </c>
      <c r="F312" s="39">
        <f>'13c-beta'!J314/'13c-beta'!K314</f>
        <v>1.0032697920021862</v>
      </c>
      <c r="G312" s="39">
        <f>'13c-beta'!K314/'13c-beta'!L314</f>
        <v>1.0003808073115004</v>
      </c>
      <c r="H312" s="39">
        <f>'13c-beta'!L314/'13c-beta'!M314</f>
        <v>1.0026629594094496</v>
      </c>
      <c r="I312" s="39">
        <f>'13c-beta'!M314/'13c-beta'!F314</f>
        <v>0.99787026182102379</v>
      </c>
      <c r="J312" s="39">
        <f>'13c-beta'!E314/'13c-beta'!F314</f>
        <v>1.0111176240719031</v>
      </c>
      <c r="L312" s="75">
        <f t="shared" si="110"/>
        <v>5.6974689992214875</v>
      </c>
      <c r="M312" s="75">
        <f t="shared" si="111"/>
        <v>1.8869214745310006</v>
      </c>
      <c r="N312" s="75">
        <f t="shared" si="112"/>
        <v>-0.7007163164317799</v>
      </c>
      <c r="O312" s="75">
        <f t="shared" si="113"/>
        <v>3.2644578568518008</v>
      </c>
      <c r="P312" s="75">
        <f t="shared" si="114"/>
        <v>0.38073482279835258</v>
      </c>
      <c r="Q312" s="75">
        <f t="shared" si="115"/>
        <v>2.6594200151578891</v>
      </c>
      <c r="R312" s="75">
        <f t="shared" si="116"/>
        <v>-2.1320092964951138</v>
      </c>
      <c r="S312" s="75">
        <f t="shared" si="117"/>
        <v>11.056277555633574</v>
      </c>
      <c r="U312" s="44">
        <f>'13c-beta'!Y314</f>
        <v>11.943953092329279</v>
      </c>
      <c r="W312" s="39">
        <f>'13c-beta'!N314/'13c-beta'!M314</f>
        <v>1.0034657633490631</v>
      </c>
      <c r="X312" s="39">
        <f t="shared" si="118"/>
        <v>0.99787026182102379</v>
      </c>
      <c r="Y312" s="39">
        <f t="shared" si="119"/>
        <v>1.0013286440015632</v>
      </c>
      <c r="Z312" s="39">
        <f>'13c-beta'!N314/'13c-beta'!E314</f>
        <v>0.99031865350055082</v>
      </c>
      <c r="AA312" s="39"/>
      <c r="AB312" s="39">
        <f>'13c-beta'!O314/'13c-beta'!Q314</f>
        <v>0.99989255818950773</v>
      </c>
      <c r="AC312" s="39">
        <f>'13c-beta'!Q314/'13c-beta'!L314</f>
        <v>0.99967777842873051</v>
      </c>
      <c r="AD312" s="39">
        <f t="shared" si="102"/>
        <v>1.0026629594094496</v>
      </c>
      <c r="AE312" s="39">
        <f t="shared" si="103"/>
        <v>0.99787026182102379</v>
      </c>
      <c r="AF312" s="39">
        <f t="shared" si="104"/>
        <v>1.0000976944118796</v>
      </c>
      <c r="AG312" s="39">
        <f>'13c-beta'!R314/'13c-beta'!S314</f>
        <v>1.0032645880168118</v>
      </c>
      <c r="AH312" s="39">
        <f>'13c-beta'!S314/'13c-beta'!E314</f>
        <v>0.98852151732400617</v>
      </c>
      <c r="AI312" s="39">
        <f>'13c-beta'!R314/'13c-beta'!E314</f>
        <v>0.99174863282382264</v>
      </c>
      <c r="AK312" s="75">
        <f t="shared" si="105"/>
        <v>3.4597714316546937</v>
      </c>
      <c r="AL312" s="75">
        <f t="shared" si="106"/>
        <v>-2.1320092964951138</v>
      </c>
      <c r="AM312" s="75">
        <f t="shared" si="107"/>
        <v>1.327762135159652</v>
      </c>
      <c r="AN312" s="75">
        <f t="shared" si="108"/>
        <v>-9.728515420473915</v>
      </c>
      <c r="AO312" s="44"/>
      <c r="AP312" s="75">
        <f t="shared" si="109"/>
        <v>-0.10744758277705142</v>
      </c>
      <c r="AQ312" s="75">
        <f t="shared" si="120"/>
        <v>-0.3222734957944175</v>
      </c>
      <c r="AR312" s="75">
        <f t="shared" si="121"/>
        <v>2.6594200151578891</v>
      </c>
      <c r="AS312" s="75">
        <f t="shared" si="122"/>
        <v>-2.1320092964951138</v>
      </c>
      <c r="AT312" s="75">
        <f t="shared" si="123"/>
        <v>9.7689640091293439E-2</v>
      </c>
      <c r="AU312" s="75">
        <f t="shared" si="124"/>
        <v>3.2592708185172121</v>
      </c>
      <c r="AV312" s="75">
        <f t="shared" si="125"/>
        <v>-11.544868956373129</v>
      </c>
      <c r="AW312" s="75">
        <f t="shared" si="126"/>
        <v>-8.285598137856061</v>
      </c>
    </row>
    <row r="313" spans="1:49" x14ac:dyDescent="0.2">
      <c r="A313" s="43">
        <f>'13c-beta'!A315</f>
        <v>620</v>
      </c>
      <c r="C313" s="39">
        <f>'13c-beta'!E315/'13c-beta'!H315</f>
        <v>1.0056949600575327</v>
      </c>
      <c r="D313" s="39">
        <f>'13c-beta'!H315/'13c-beta'!I315</f>
        <v>1.0018889235083346</v>
      </c>
      <c r="E313" s="39">
        <f>'13c-beta'!I315/'13c-beta'!J315</f>
        <v>0.99928972435467067</v>
      </c>
      <c r="F313" s="39">
        <f>'13c-beta'!J315/'13c-beta'!K315</f>
        <v>1.0032603496578587</v>
      </c>
      <c r="G313" s="39">
        <f>'13c-beta'!K315/'13c-beta'!L315</f>
        <v>1.0003808444982616</v>
      </c>
      <c r="H313" s="39">
        <f>'13c-beta'!L315/'13c-beta'!M315</f>
        <v>1.002643585877377</v>
      </c>
      <c r="I313" s="39">
        <f>'13c-beta'!M315/'13c-beta'!F315</f>
        <v>0.99787984484763215</v>
      </c>
      <c r="J313" s="39">
        <f>'13c-beta'!E315/'13c-beta'!F315</f>
        <v>1.0110697501734229</v>
      </c>
      <c r="L313" s="75">
        <f t="shared" si="110"/>
        <v>5.6788050781257526</v>
      </c>
      <c r="M313" s="75">
        <f t="shared" si="111"/>
        <v>1.8871417357263567</v>
      </c>
      <c r="N313" s="75">
        <f t="shared" si="112"/>
        <v>-0.71052801058183956</v>
      </c>
      <c r="O313" s="75">
        <f t="shared" si="113"/>
        <v>3.2550462421129409</v>
      </c>
      <c r="P313" s="75">
        <f t="shared" si="114"/>
        <v>0.3807719954032876</v>
      </c>
      <c r="Q313" s="75">
        <f t="shared" si="115"/>
        <v>2.6400977503213885</v>
      </c>
      <c r="R313" s="75">
        <f t="shared" si="116"/>
        <v>-2.1224058631029128</v>
      </c>
      <c r="S313" s="75">
        <f t="shared" si="117"/>
        <v>11.008928928005073</v>
      </c>
      <c r="U313" s="44">
        <f>'13c-beta'!Y315</f>
        <v>11.897238189779115</v>
      </c>
      <c r="W313" s="39">
        <f>'13c-beta'!N315/'13c-beta'!M315</f>
        <v>1.0034562437582</v>
      </c>
      <c r="X313" s="39">
        <f t="shared" si="118"/>
        <v>0.99787984484763215</v>
      </c>
      <c r="Y313" s="39">
        <f t="shared" si="119"/>
        <v>1.0013287608328203</v>
      </c>
      <c r="Z313" s="39">
        <f>'13c-beta'!N315/'13c-beta'!E315</f>
        <v>0.99036566039194462</v>
      </c>
      <c r="AA313" s="39"/>
      <c r="AB313" s="39">
        <f>'13c-beta'!O315/'13c-beta'!Q315</f>
        <v>0.99989254769417135</v>
      </c>
      <c r="AC313" s="39">
        <f>'13c-beta'!Q315/'13c-beta'!L315</f>
        <v>0.99967774696300915</v>
      </c>
      <c r="AD313" s="39">
        <f t="shared" si="102"/>
        <v>1.002643585877377</v>
      </c>
      <c r="AE313" s="39">
        <f t="shared" si="103"/>
        <v>0.99787984484763215</v>
      </c>
      <c r="AF313" s="39">
        <f t="shared" si="104"/>
        <v>1.0000879327021721</v>
      </c>
      <c r="AG313" s="39">
        <f>'13c-beta'!R315/'13c-beta'!S315</f>
        <v>1.0032453567937438</v>
      </c>
      <c r="AH313" s="39">
        <f>'13c-beta'!S315/'13c-beta'!E315</f>
        <v>0.98855861775733445</v>
      </c>
      <c r="AI313" s="39">
        <f>'13c-beta'!R315/'13c-beta'!E315</f>
        <v>0.99176684318348718</v>
      </c>
      <c r="AK313" s="75">
        <f t="shared" si="105"/>
        <v>3.4502846744917259</v>
      </c>
      <c r="AL313" s="75">
        <f t="shared" si="106"/>
        <v>-2.1224058631029128</v>
      </c>
      <c r="AM313" s="75">
        <f t="shared" si="107"/>
        <v>1.3278788113887776</v>
      </c>
      <c r="AN313" s="75">
        <f t="shared" si="108"/>
        <v>-9.6810501166161238</v>
      </c>
      <c r="AO313" s="44"/>
      <c r="AP313" s="75">
        <f t="shared" si="109"/>
        <v>-0.10745807924124338</v>
      </c>
      <c r="AQ313" s="75">
        <f t="shared" si="120"/>
        <v>-0.32230497165847694</v>
      </c>
      <c r="AR313" s="75">
        <f t="shared" si="121"/>
        <v>2.6400977503213885</v>
      </c>
      <c r="AS313" s="75">
        <f t="shared" si="122"/>
        <v>-2.1224058631029128</v>
      </c>
      <c r="AT313" s="75">
        <f t="shared" si="123"/>
        <v>8.7928836318677012E-2</v>
      </c>
      <c r="AU313" s="75">
        <f t="shared" si="124"/>
        <v>3.240101989458235</v>
      </c>
      <c r="AV313" s="75">
        <f t="shared" si="125"/>
        <v>-11.507338425693751</v>
      </c>
      <c r="AW313" s="75">
        <f t="shared" si="126"/>
        <v>-8.2672364362355548</v>
      </c>
    </row>
    <row r="314" spans="1:49" x14ac:dyDescent="0.2">
      <c r="A314" s="43">
        <f>'13c-beta'!A316</f>
        <v>622</v>
      </c>
      <c r="C314" s="39">
        <f>'13c-beta'!E316/'13c-beta'!H316</f>
        <v>1.0056761852924594</v>
      </c>
      <c r="D314" s="39">
        <f>'13c-beta'!H316/'13c-beta'!I316</f>
        <v>1.001879388079032</v>
      </c>
      <c r="E314" s="39">
        <f>'13c-beta'!I316/'13c-beta'!J316</f>
        <v>0.99929937235440081</v>
      </c>
      <c r="F314" s="39">
        <f>'13c-beta'!J316/'13c-beta'!K316</f>
        <v>1.0032411429910282</v>
      </c>
      <c r="G314" s="39">
        <f>'13c-beta'!K316/'13c-beta'!L316</f>
        <v>1.0003711118706968</v>
      </c>
      <c r="H314" s="39">
        <f>'13c-beta'!L316/'13c-beta'!M316</f>
        <v>1.0026340011358517</v>
      </c>
      <c r="I314" s="39">
        <f>'13c-beta'!M316/'13c-beta'!F316</f>
        <v>0.9978894295597116</v>
      </c>
      <c r="J314" s="39">
        <f>'13c-beta'!E316/'13c-beta'!F316</f>
        <v>1.0110218678548397</v>
      </c>
      <c r="L314" s="75">
        <f t="shared" si="110"/>
        <v>5.6601364548662101</v>
      </c>
      <c r="M314" s="75">
        <f t="shared" si="111"/>
        <v>1.8776242388705284</v>
      </c>
      <c r="N314" s="75">
        <f t="shared" si="112"/>
        <v>-0.70087319984951324</v>
      </c>
      <c r="O314" s="75">
        <f t="shared" si="113"/>
        <v>3.235901808977474</v>
      </c>
      <c r="P314" s="75">
        <f t="shared" si="114"/>
        <v>0.37104302571880715</v>
      </c>
      <c r="Q314" s="75">
        <f t="shared" si="115"/>
        <v>2.6305382343845478</v>
      </c>
      <c r="R314" s="75">
        <f t="shared" si="116"/>
        <v>-2.1128008328998322</v>
      </c>
      <c r="S314" s="75">
        <f t="shared" si="117"/>
        <v>10.96156973006838</v>
      </c>
      <c r="U314" s="44">
        <f>'13c-beta'!Y316</f>
        <v>11.850799185237362</v>
      </c>
      <c r="W314" s="39">
        <f>'13c-beta'!N316/'13c-beta'!M316</f>
        <v>1.0034369308501263</v>
      </c>
      <c r="X314" s="39">
        <f t="shared" si="118"/>
        <v>0.9978894295597116</v>
      </c>
      <c r="Y314" s="39">
        <f t="shared" si="119"/>
        <v>1.0013191065251803</v>
      </c>
      <c r="Z314" s="39">
        <f>'13c-beta'!N316/'13c-beta'!E316</f>
        <v>0.990403015366773</v>
      </c>
      <c r="AA314" s="39"/>
      <c r="AB314" s="39">
        <f>'13c-beta'!O316/'13c-beta'!Q316</f>
        <v>0.99989253824661495</v>
      </c>
      <c r="AC314" s="39">
        <f>'13c-beta'!Q316/'13c-beta'!L316</f>
        <v>0.99967771863860544</v>
      </c>
      <c r="AD314" s="39">
        <f t="shared" si="102"/>
        <v>1.0026340011358517</v>
      </c>
      <c r="AE314" s="39">
        <f t="shared" si="103"/>
        <v>0.9978894295597116</v>
      </c>
      <c r="AF314" s="39">
        <f t="shared" si="104"/>
        <v>1.0000879404350118</v>
      </c>
      <c r="AG314" s="39">
        <f>'13c-beta'!R316/'13c-beta'!S316</f>
        <v>1.0032358979372373</v>
      </c>
      <c r="AH314" s="39">
        <f>'13c-beta'!S316/'13c-beta'!E316</f>
        <v>0.98859572823040487</v>
      </c>
      <c r="AI314" s="39">
        <f>'13c-beta'!R316/'13c-beta'!E316</f>
        <v>0.99179472310814742</v>
      </c>
      <c r="AK314" s="75">
        <f t="shared" si="105"/>
        <v>3.43103810141189</v>
      </c>
      <c r="AL314" s="75">
        <f t="shared" si="106"/>
        <v>-2.1128008328998322</v>
      </c>
      <c r="AM314" s="75">
        <f t="shared" si="107"/>
        <v>1.3182372685120403</v>
      </c>
      <c r="AN314" s="75">
        <f t="shared" si="108"/>
        <v>-9.6433324615562821</v>
      </c>
      <c r="AO314" s="44"/>
      <c r="AP314" s="75">
        <f t="shared" si="109"/>
        <v>-0.10746752781296269</v>
      </c>
      <c r="AQ314" s="75">
        <f t="shared" si="120"/>
        <v>-0.32233330519315712</v>
      </c>
      <c r="AR314" s="75">
        <f t="shared" si="121"/>
        <v>2.6305382343845478</v>
      </c>
      <c r="AS314" s="75">
        <f t="shared" si="122"/>
        <v>-2.1128008328998322</v>
      </c>
      <c r="AT314" s="75">
        <f t="shared" si="123"/>
        <v>8.7936568478439309E-2</v>
      </c>
      <c r="AU314" s="75">
        <f t="shared" si="124"/>
        <v>3.2306736865680263</v>
      </c>
      <c r="AV314" s="75">
        <f t="shared" si="125"/>
        <v>-11.469799147943291</v>
      </c>
      <c r="AW314" s="75">
        <f t="shared" si="126"/>
        <v>-8.2391254613751137</v>
      </c>
    </row>
    <row r="315" spans="1:49" x14ac:dyDescent="0.2">
      <c r="A315" s="43">
        <f>'13c-beta'!A317</f>
        <v>624</v>
      </c>
      <c r="C315" s="39">
        <f>'13c-beta'!E317/'13c-beta'!H317</f>
        <v>1.005667126776445</v>
      </c>
      <c r="D315" s="39">
        <f>'13c-beta'!H317/'13c-beta'!I317</f>
        <v>1.0018698506067274</v>
      </c>
      <c r="E315" s="39">
        <f>'13c-beta'!I317/'13c-beta'!J317</f>
        <v>0.99929929735095491</v>
      </c>
      <c r="F315" s="39">
        <f>'13c-beta'!J317/'13c-beta'!K317</f>
        <v>1.0032316960057799</v>
      </c>
      <c r="G315" s="39">
        <f>'13c-beta'!K317/'13c-beta'!L317</f>
        <v>1.0003711481174</v>
      </c>
      <c r="H315" s="39">
        <f>'13c-beta'!L317/'13c-beta'!M317</f>
        <v>1.0026146222996926</v>
      </c>
      <c r="I315" s="39">
        <f>'13c-beta'!M317/'13c-beta'!F317</f>
        <v>0.99789901595770658</v>
      </c>
      <c r="J315" s="39">
        <f>'13c-beta'!E317/'13c-beta'!F317</f>
        <v>1.0109837491327331</v>
      </c>
      <c r="L315" s="75">
        <f t="shared" si="110"/>
        <v>5.6511290258906497</v>
      </c>
      <c r="M315" s="75">
        <f t="shared" si="111"/>
        <v>1.868104612242083</v>
      </c>
      <c r="N315" s="75">
        <f t="shared" si="112"/>
        <v>-0.70094825588455956</v>
      </c>
      <c r="O315" s="75">
        <f t="shared" si="113"/>
        <v>3.2264852995039752</v>
      </c>
      <c r="P315" s="75">
        <f t="shared" si="114"/>
        <v>0.37107925897475358</v>
      </c>
      <c r="Q315" s="75">
        <f t="shared" si="115"/>
        <v>2.6112101212187073</v>
      </c>
      <c r="R315" s="75">
        <f t="shared" si="116"/>
        <v>-2.1031942054874113</v>
      </c>
      <c r="S315" s="75">
        <f t="shared" si="117"/>
        <v>10.9238658564581</v>
      </c>
      <c r="U315" s="44">
        <f>'13c-beta'!Y317</f>
        <v>11.804633920413373</v>
      </c>
      <c r="W315" s="39">
        <f>'13c-beta'!N317/'13c-beta'!M317</f>
        <v>1.0034176149160774</v>
      </c>
      <c r="X315" s="39">
        <f t="shared" si="118"/>
        <v>0.99789901595770658</v>
      </c>
      <c r="Y315" s="39">
        <f t="shared" si="119"/>
        <v>1.0013094505193827</v>
      </c>
      <c r="Z315" s="39">
        <f>'13c-beta'!N317/'13c-beta'!E317</f>
        <v>0.99043080700194286</v>
      </c>
      <c r="AA315" s="39"/>
      <c r="AB315" s="39">
        <f>'13c-beta'!O317/'13c-beta'!Q317</f>
        <v>0.99989252879739721</v>
      </c>
      <c r="AC315" s="39">
        <f>'13c-beta'!Q317/'13c-beta'!L317</f>
        <v>0.9996874542169264</v>
      </c>
      <c r="AD315" s="39">
        <f t="shared" si="102"/>
        <v>1.0026146222996926</v>
      </c>
      <c r="AE315" s="39">
        <f t="shared" si="103"/>
        <v>0.99789901595770658</v>
      </c>
      <c r="AF315" s="39">
        <f t="shared" si="104"/>
        <v>1.0000879481692122</v>
      </c>
      <c r="AG315" s="39">
        <f>'13c-beta'!R317/'13c-beta'!S317</f>
        <v>1.0032264372311304</v>
      </c>
      <c r="AH315" s="39">
        <f>'13c-beta'!S317/'13c-beta'!E317</f>
        <v>0.98862329276897642</v>
      </c>
      <c r="AI315" s="39">
        <f>'13c-beta'!R317/'13c-beta'!E317</f>
        <v>0.99181302376832892</v>
      </c>
      <c r="AK315" s="75">
        <f t="shared" si="105"/>
        <v>3.4117881422255003</v>
      </c>
      <c r="AL315" s="75">
        <f t="shared" si="106"/>
        <v>-2.1031942054874113</v>
      </c>
      <c r="AM315" s="75">
        <f t="shared" si="107"/>
        <v>1.3085939367381898</v>
      </c>
      <c r="AN315" s="75">
        <f t="shared" si="108"/>
        <v>-9.6152719197199659</v>
      </c>
      <c r="AO315" s="44"/>
      <c r="AP315" s="75">
        <f t="shared" si="109"/>
        <v>-0.10747697804628759</v>
      </c>
      <c r="AQ315" s="75">
        <f t="shared" si="120"/>
        <v>-0.31259463568624579</v>
      </c>
      <c r="AR315" s="75">
        <f t="shared" si="121"/>
        <v>2.6112101212187073</v>
      </c>
      <c r="AS315" s="75">
        <f t="shared" si="122"/>
        <v>-2.1031942054874113</v>
      </c>
      <c r="AT315" s="75">
        <f t="shared" si="123"/>
        <v>8.7944301998711519E-2</v>
      </c>
      <c r="AU315" s="75">
        <f t="shared" si="124"/>
        <v>3.2212434511320409</v>
      </c>
      <c r="AV315" s="75">
        <f t="shared" si="125"/>
        <v>-11.441917018264599</v>
      </c>
      <c r="AW315" s="75">
        <f t="shared" si="126"/>
        <v>-8.2206735671325877</v>
      </c>
    </row>
    <row r="316" spans="1:49" x14ac:dyDescent="0.2">
      <c r="A316" s="43">
        <f>'13c-beta'!A318</f>
        <v>626</v>
      </c>
      <c r="C316" s="39">
        <f>'13c-beta'!E318/'13c-beta'!H318</f>
        <v>1.0056385678037778</v>
      </c>
      <c r="D316" s="39">
        <f>'13c-beta'!H318/'13c-beta'!I318</f>
        <v>1.0018700509394083</v>
      </c>
      <c r="E316" s="39">
        <f>'13c-beta'!I318/'13c-beta'!J318</f>
        <v>0.99930894862860364</v>
      </c>
      <c r="F316" s="39">
        <f>'13c-beta'!J318/'13c-beta'!K318</f>
        <v>1.0032124827902709</v>
      </c>
      <c r="G316" s="39">
        <f>'13c-beta'!K318/'13c-beta'!L318</f>
        <v>1.0003614128311322</v>
      </c>
      <c r="H316" s="39">
        <f>'13c-beta'!L318/'13c-beta'!M318</f>
        <v>1.0026050337870924</v>
      </c>
      <c r="I316" s="39">
        <f>'13c-beta'!M318/'13c-beta'!F318</f>
        <v>0.99789885169802095</v>
      </c>
      <c r="J316" s="39">
        <f>'13c-beta'!E318/'13c-beta'!F318</f>
        <v>1.0109259711702907</v>
      </c>
      <c r="L316" s="75">
        <f t="shared" si="110"/>
        <v>5.6227305852696565</v>
      </c>
      <c r="M316" s="75">
        <f t="shared" si="111"/>
        <v>1.8683045710099191</v>
      </c>
      <c r="N316" s="75">
        <f t="shared" si="112"/>
        <v>-0.69129025745667705</v>
      </c>
      <c r="O316" s="75">
        <f t="shared" si="113"/>
        <v>3.2073337918640932</v>
      </c>
      <c r="P316" s="75">
        <f t="shared" si="114"/>
        <v>0.36134753724652879</v>
      </c>
      <c r="Q316" s="75">
        <f t="shared" si="115"/>
        <v>2.601646567848281</v>
      </c>
      <c r="R316" s="75">
        <f t="shared" si="116"/>
        <v>-2.1033588110201591</v>
      </c>
      <c r="S316" s="75">
        <f t="shared" si="117"/>
        <v>10.866713984761763</v>
      </c>
      <c r="U316" s="44">
        <f>'13c-beta'!Y318</f>
        <v>11.758740257992494</v>
      </c>
      <c r="W316" s="39">
        <f>'13c-beta'!N318/'13c-beta'!M318</f>
        <v>1.0033982959553425</v>
      </c>
      <c r="X316" s="39">
        <f t="shared" si="118"/>
        <v>0.99789885169802095</v>
      </c>
      <c r="Y316" s="39">
        <f t="shared" si="119"/>
        <v>1.0012900073295872</v>
      </c>
      <c r="Z316" s="39">
        <f>'13c-beta'!N318/'13c-beta'!E318</f>
        <v>0.99046818054387442</v>
      </c>
      <c r="AA316" s="39"/>
      <c r="AB316" s="39">
        <f>'13c-beta'!O318/'13c-beta'!Q318</f>
        <v>0.99989251934651779</v>
      </c>
      <c r="AC316" s="39">
        <f>'13c-beta'!Q318/'13c-beta'!L318</f>
        <v>0.99968742674064226</v>
      </c>
      <c r="AD316" s="39">
        <f t="shared" si="102"/>
        <v>1.0026050337870924</v>
      </c>
      <c r="AE316" s="39">
        <f t="shared" si="103"/>
        <v>0.99789885169802095</v>
      </c>
      <c r="AF316" s="39">
        <f t="shared" si="104"/>
        <v>1.0000781822623992</v>
      </c>
      <c r="AG316" s="39">
        <f>'13c-beta'!R318/'13c-beta'!S318</f>
        <v>1.0032169746748802</v>
      </c>
      <c r="AH316" s="39">
        <f>'13c-beta'!S318/'13c-beta'!E318</f>
        <v>0.9886604216815057</v>
      </c>
      <c r="AI316" s="39">
        <f>'13c-beta'!R318/'13c-beta'!E318</f>
        <v>0.99184091722011158</v>
      </c>
      <c r="AK316" s="75">
        <f t="shared" si="105"/>
        <v>3.3925347960357799</v>
      </c>
      <c r="AL316" s="75">
        <f t="shared" si="106"/>
        <v>-2.1033588110201591</v>
      </c>
      <c r="AM316" s="75">
        <f t="shared" si="107"/>
        <v>1.2891759850155666</v>
      </c>
      <c r="AN316" s="75">
        <f t="shared" si="108"/>
        <v>-9.5775379997462888</v>
      </c>
      <c r="AO316" s="44"/>
      <c r="AP316" s="75">
        <f t="shared" si="109"/>
        <v>-0.10748642994155121</v>
      </c>
      <c r="AQ316" s="75">
        <f t="shared" si="120"/>
        <v>-0.31262212056104194</v>
      </c>
      <c r="AR316" s="75">
        <f t="shared" si="121"/>
        <v>2.601646567848281</v>
      </c>
      <c r="AS316" s="75">
        <f t="shared" si="122"/>
        <v>-2.1033588110201591</v>
      </c>
      <c r="AT316" s="75">
        <f t="shared" si="123"/>
        <v>7.8179206325404899E-2</v>
      </c>
      <c r="AU316" s="75">
        <f t="shared" si="124"/>
        <v>3.2118112825555065</v>
      </c>
      <c r="AV316" s="75">
        <f t="shared" si="125"/>
        <v>-11.40436154530714</v>
      </c>
      <c r="AW316" s="75">
        <f t="shared" si="126"/>
        <v>-8.1925502627515741</v>
      </c>
    </row>
    <row r="317" spans="1:49" x14ac:dyDescent="0.2">
      <c r="A317" s="43">
        <f>'13c-beta'!A319</f>
        <v>628</v>
      </c>
      <c r="C317" s="39">
        <f>'13c-beta'!E319/'13c-beta'!H319</f>
        <v>1.0056295028730882</v>
      </c>
      <c r="D317" s="39">
        <f>'13c-beta'!H319/'13c-beta'!I319</f>
        <v>1.0018605104227547</v>
      </c>
      <c r="E317" s="39">
        <f>'13c-beta'!I319/'13c-beta'!J319</f>
        <v>0.99930887463375229</v>
      </c>
      <c r="F317" s="39">
        <f>'13c-beta'!J319/'13c-beta'!K319</f>
        <v>1.0032030311611964</v>
      </c>
      <c r="G317" s="39">
        <f>'13c-beta'!K319/'13c-beta'!L319</f>
        <v>1.000351675833032</v>
      </c>
      <c r="H317" s="39">
        <f>'13c-beta'!L319/'13c-beta'!M319</f>
        <v>1.0026052634156375</v>
      </c>
      <c r="I317" s="39">
        <f>'13c-beta'!M319/'13c-beta'!F319</f>
        <v>0.99789866687517093</v>
      </c>
      <c r="J317" s="39">
        <f>'13c-beta'!E319/'13c-beta'!F319</f>
        <v>1.0108878376793462</v>
      </c>
      <c r="L317" s="75">
        <f t="shared" si="110"/>
        <v>5.6137164405896289</v>
      </c>
      <c r="M317" s="75">
        <f t="shared" si="111"/>
        <v>1.8587818169654136</v>
      </c>
      <c r="N317" s="75">
        <f t="shared" si="112"/>
        <v>-0.69136430348038014</v>
      </c>
      <c r="O317" s="75">
        <f t="shared" si="113"/>
        <v>3.1979123843751087</v>
      </c>
      <c r="P317" s="75">
        <f t="shared" si="114"/>
        <v>0.35161400958032102</v>
      </c>
      <c r="Q317" s="75">
        <f t="shared" si="115"/>
        <v>2.601875599731259</v>
      </c>
      <c r="R317" s="75">
        <f t="shared" si="116"/>
        <v>-2.1035440230452314</v>
      </c>
      <c r="S317" s="75">
        <f t="shared" si="117"/>
        <v>10.828991924716361</v>
      </c>
      <c r="U317" s="44">
        <f>'13c-beta'!Y319</f>
        <v>11.713116081392718</v>
      </c>
      <c r="W317" s="39">
        <f>'13c-beta'!N319/'13c-beta'!M319</f>
        <v>1.0033985955083693</v>
      </c>
      <c r="X317" s="39">
        <f t="shared" si="118"/>
        <v>0.99789866687517093</v>
      </c>
      <c r="Y317" s="39">
        <f t="shared" si="119"/>
        <v>1.0012901208022207</v>
      </c>
      <c r="Z317" s="39">
        <f>'13c-beta'!N319/'13c-beta'!E319</f>
        <v>0.99050565599922658</v>
      </c>
      <c r="AA317" s="39"/>
      <c r="AB317" s="39">
        <f>'13c-beta'!O319/'13c-beta'!Q319</f>
        <v>0.9998925098939756</v>
      </c>
      <c r="AC317" s="39">
        <f>'13c-beta'!Q319/'13c-beta'!L319</f>
        <v>0.99968739925952688</v>
      </c>
      <c r="AD317" s="39">
        <f t="shared" si="102"/>
        <v>1.0026052634156375</v>
      </c>
      <c r="AE317" s="39">
        <f t="shared" si="103"/>
        <v>0.99789866687517093</v>
      </c>
      <c r="AF317" s="39">
        <f t="shared" si="104"/>
        <v>1.0000781891395283</v>
      </c>
      <c r="AG317" s="39">
        <f>'13c-beta'!R319/'13c-beta'!S319</f>
        <v>1.0031879211038421</v>
      </c>
      <c r="AH317" s="39">
        <f>'13c-beta'!S319/'13c-beta'!E319</f>
        <v>0.98869766992168617</v>
      </c>
      <c r="AI317" s="39">
        <f>'13c-beta'!R319/'13c-beta'!E319</f>
        <v>0.99184956008894909</v>
      </c>
      <c r="AK317" s="75">
        <f t="shared" si="105"/>
        <v>3.3928333344958523</v>
      </c>
      <c r="AL317" s="75">
        <f t="shared" si="106"/>
        <v>-2.1035440230452314</v>
      </c>
      <c r="AM317" s="75">
        <f t="shared" si="107"/>
        <v>1.2892893114507165</v>
      </c>
      <c r="AN317" s="75">
        <f t="shared" si="108"/>
        <v>-9.5397026132658471</v>
      </c>
      <c r="AO317" s="44"/>
      <c r="AP317" s="75">
        <f t="shared" si="109"/>
        <v>-0.10749588349986393</v>
      </c>
      <c r="AQ317" s="75">
        <f t="shared" si="120"/>
        <v>-0.31264961026935062</v>
      </c>
      <c r="AR317" s="75">
        <f t="shared" si="121"/>
        <v>2.601875599731259</v>
      </c>
      <c r="AS317" s="75">
        <f t="shared" si="122"/>
        <v>-2.1035440230452314</v>
      </c>
      <c r="AT317" s="75">
        <f t="shared" si="123"/>
        <v>7.8186082916842189E-2</v>
      </c>
      <c r="AU317" s="75">
        <f t="shared" si="124"/>
        <v>3.1828504570498835</v>
      </c>
      <c r="AV317" s="75">
        <f t="shared" si="125"/>
        <v>-11.366686790953786</v>
      </c>
      <c r="AW317" s="75">
        <f t="shared" si="126"/>
        <v>-8.18383633390388</v>
      </c>
    </row>
    <row r="318" spans="1:49" x14ac:dyDescent="0.2">
      <c r="A318" s="43">
        <f>'13c-beta'!A320</f>
        <v>630</v>
      </c>
      <c r="C318" s="39">
        <f>'13c-beta'!E320/'13c-beta'!H320</f>
        <v>1.0056107118894584</v>
      </c>
      <c r="D318" s="39">
        <f>'13c-beta'!H320/'13c-beta'!I320</f>
        <v>1.0018509678613527</v>
      </c>
      <c r="E318" s="39">
        <f>'13c-beta'!I320/'13c-beta'!J320</f>
        <v>0.99930880062305294</v>
      </c>
      <c r="F318" s="39">
        <f>'13c-beta'!J320/'13c-beta'!K320</f>
        <v>1.0031935776859746</v>
      </c>
      <c r="G318" s="39">
        <f>'13c-beta'!K320/'13c-beta'!L320</f>
        <v>1.0003419371226481</v>
      </c>
      <c r="H318" s="39">
        <f>'13c-beta'!L320/'13c-beta'!M320</f>
        <v>1.0025956725730463</v>
      </c>
      <c r="I318" s="39">
        <f>'13c-beta'!M320/'13c-beta'!F320</f>
        <v>0.99789850256089441</v>
      </c>
      <c r="J318" s="39">
        <f>'13c-beta'!E320/'13c-beta'!F320</f>
        <v>1.0108300426164132</v>
      </c>
      <c r="L318" s="75">
        <f t="shared" si="110"/>
        <v>5.595030474097511</v>
      </c>
      <c r="M318" s="75">
        <f t="shared" si="111"/>
        <v>1.8492569312666023</v>
      </c>
      <c r="N318" s="75">
        <f t="shared" si="112"/>
        <v>-0.69143836536851733</v>
      </c>
      <c r="O318" s="75">
        <f t="shared" si="113"/>
        <v>3.1884890478521819</v>
      </c>
      <c r="P318" s="75">
        <f t="shared" si="114"/>
        <v>0.34187867547327661</v>
      </c>
      <c r="Q318" s="75">
        <f t="shared" si="115"/>
        <v>2.5923096331299447</v>
      </c>
      <c r="R318" s="75">
        <f t="shared" si="116"/>
        <v>-2.103708683341412</v>
      </c>
      <c r="S318" s="75">
        <f t="shared" si="117"/>
        <v>10.771817713109439</v>
      </c>
      <c r="U318" s="44">
        <f>'13c-beta'!Y320</f>
        <v>11.667759294524586</v>
      </c>
      <c r="W318" s="39">
        <f>'13c-beta'!N320/'13c-beta'!M320</f>
        <v>1.0033792718403809</v>
      </c>
      <c r="X318" s="39">
        <f t="shared" si="118"/>
        <v>0.99789850256089441</v>
      </c>
      <c r="Y318" s="39">
        <f t="shared" si="119"/>
        <v>1.0012706728701568</v>
      </c>
      <c r="Z318" s="39">
        <f>'13c-beta'!N320/'13c-beta'!E320</f>
        <v>0.99054304943142268</v>
      </c>
      <c r="AA318" s="39"/>
      <c r="AB318" s="39">
        <f>'13c-beta'!O320/'13c-beta'!Q320</f>
        <v>0.99989250043977085</v>
      </c>
      <c r="AC318" s="39">
        <f>'13c-beta'!Q320/'13c-beta'!L320</f>
        <v>0.99968737177357914</v>
      </c>
      <c r="AD318" s="39">
        <f t="shared" si="102"/>
        <v>1.0025956725730463</v>
      </c>
      <c r="AE318" s="39">
        <f t="shared" si="103"/>
        <v>0.99789850256089441</v>
      </c>
      <c r="AF318" s="39">
        <f t="shared" si="104"/>
        <v>1.0000684208468547</v>
      </c>
      <c r="AG318" s="39">
        <f>'13c-beta'!R320/'13c-beta'!S320</f>
        <v>1.0031784530224643</v>
      </c>
      <c r="AH318" s="39">
        <f>'13c-beta'!S320/'13c-beta'!E320</f>
        <v>0.98873481859673562</v>
      </c>
      <c r="AI318" s="39">
        <f>'13c-beta'!R320/'13c-beta'!E320</f>
        <v>0.99187746576932001</v>
      </c>
      <c r="AK318" s="75">
        <f t="shared" si="105"/>
        <v>3.3735749319557358</v>
      </c>
      <c r="AL318" s="75">
        <f t="shared" si="106"/>
        <v>-2.103708683341412</v>
      </c>
      <c r="AM318" s="75">
        <f t="shared" si="107"/>
        <v>1.2698662486144334</v>
      </c>
      <c r="AN318" s="75">
        <f t="shared" si="108"/>
        <v>-9.5019514644949528</v>
      </c>
      <c r="AO318" s="44"/>
      <c r="AP318" s="75">
        <f t="shared" si="109"/>
        <v>-0.10750533872100373</v>
      </c>
      <c r="AQ318" s="75">
        <f t="shared" si="120"/>
        <v>-0.312677104812283</v>
      </c>
      <c r="AR318" s="75">
        <f t="shared" si="121"/>
        <v>2.5923096331299447</v>
      </c>
      <c r="AS318" s="75">
        <f t="shared" si="122"/>
        <v>-2.103708683341412</v>
      </c>
      <c r="AT318" s="75">
        <f t="shared" si="123"/>
        <v>6.8418506255276526E-2</v>
      </c>
      <c r="AU318" s="75">
        <f t="shared" si="124"/>
        <v>3.1734124187135411</v>
      </c>
      <c r="AV318" s="75">
        <f t="shared" si="125"/>
        <v>-11.329114155458502</v>
      </c>
      <c r="AW318" s="75">
        <f t="shared" si="126"/>
        <v>-8.1557017367450921</v>
      </c>
    </row>
    <row r="319" spans="1:49" x14ac:dyDescent="0.2">
      <c r="A319" s="43">
        <f>'13c-beta'!A321</f>
        <v>632</v>
      </c>
      <c r="C319" s="39">
        <f>'13c-beta'!E321/'13c-beta'!H321</f>
        <v>1.005591862138717</v>
      </c>
      <c r="D319" s="39">
        <f>'13c-beta'!H321/'13c-beta'!I321</f>
        <v>1.0018511662347278</v>
      </c>
      <c r="E319" s="39">
        <f>'13c-beta'!I321/'13c-beta'!J321</f>
        <v>0.99930872659650083</v>
      </c>
      <c r="F319" s="39">
        <f>'13c-beta'!J321/'13c-beta'!K321</f>
        <v>1.0031841223640643</v>
      </c>
      <c r="G319" s="39">
        <f>'13c-beta'!K321/'13c-beta'!L321</f>
        <v>1.0003419705319108</v>
      </c>
      <c r="H319" s="39">
        <f>'13c-beta'!L321/'13c-beta'!M321</f>
        <v>1.0025762844688249</v>
      </c>
      <c r="I319" s="39">
        <f>'13c-beta'!M321/'13c-beta'!F321</f>
        <v>0.99790809294323501</v>
      </c>
      <c r="J319" s="39">
        <f>'13c-beta'!E321/'13c-beta'!F321</f>
        <v>1.0107918943489183</v>
      </c>
      <c r="L319" s="75">
        <f t="shared" si="110"/>
        <v>5.5762857181138319</v>
      </c>
      <c r="M319" s="75">
        <f t="shared" si="111"/>
        <v>1.8494549381177048</v>
      </c>
      <c r="N319" s="75">
        <f t="shared" si="112"/>
        <v>-0.69151244312586924</v>
      </c>
      <c r="O319" s="75">
        <f t="shared" si="113"/>
        <v>3.1790637817019873</v>
      </c>
      <c r="P319" s="75">
        <f t="shared" si="114"/>
        <v>0.34191207331544632</v>
      </c>
      <c r="Q319" s="75">
        <f t="shared" si="115"/>
        <v>2.572971536809642</v>
      </c>
      <c r="R319" s="75">
        <f t="shared" si="116"/>
        <v>-2.0940981505750762</v>
      </c>
      <c r="S319" s="75">
        <f t="shared" si="117"/>
        <v>10.734077454357873</v>
      </c>
      <c r="U319" s="44">
        <f>'13c-beta'!Y321</f>
        <v>11.622667821554355</v>
      </c>
      <c r="W319" s="39">
        <f>'13c-beta'!N321/'13c-beta'!M321</f>
        <v>1.0033697409021893</v>
      </c>
      <c r="X319" s="39">
        <f t="shared" si="118"/>
        <v>0.99790809294323501</v>
      </c>
      <c r="Y319" s="39">
        <f t="shared" si="119"/>
        <v>1.0012707846606517</v>
      </c>
      <c r="Z319" s="39">
        <f>'13c-beta'!N321/'13c-beta'!E321</f>
        <v>0.99058054408479435</v>
      </c>
      <c r="AA319" s="39"/>
      <c r="AB319" s="39">
        <f>'13c-beta'!O321/'13c-beta'!Q321</f>
        <v>0.99989249098390309</v>
      </c>
      <c r="AC319" s="39">
        <f>'13c-beta'!Q321/'13c-beta'!L321</f>
        <v>0.99969711181459331</v>
      </c>
      <c r="AD319" s="39">
        <f t="shared" si="102"/>
        <v>1.0025762844688249</v>
      </c>
      <c r="AE319" s="39">
        <f t="shared" si="103"/>
        <v>0.99790809294323501</v>
      </c>
      <c r="AF319" s="39">
        <f t="shared" si="104"/>
        <v>1.0000684268663427</v>
      </c>
      <c r="AG319" s="39">
        <f>'13c-beta'!R321/'13c-beta'!S321</f>
        <v>1.0031689830889761</v>
      </c>
      <c r="AH319" s="39">
        <f>'13c-beta'!S321/'13c-beta'!E321</f>
        <v>0.98876241501697248</v>
      </c>
      <c r="AI319" s="39">
        <f>'13c-beta'!R321/'13c-beta'!E321</f>
        <v>0.9918957863891763</v>
      </c>
      <c r="AK319" s="75">
        <f t="shared" si="105"/>
        <v>3.3640760478091769</v>
      </c>
      <c r="AL319" s="75">
        <f t="shared" si="106"/>
        <v>-2.0940981505750762</v>
      </c>
      <c r="AM319" s="75">
        <f t="shared" si="107"/>
        <v>1.2699778972341818</v>
      </c>
      <c r="AN319" s="75">
        <f t="shared" si="108"/>
        <v>-9.464099557123955</v>
      </c>
      <c r="AO319" s="44"/>
      <c r="AP319" s="75">
        <f t="shared" si="109"/>
        <v>-0.10751479560541484</v>
      </c>
      <c r="AQ319" s="75">
        <f t="shared" si="120"/>
        <v>-0.30293406529767247</v>
      </c>
      <c r="AR319" s="75">
        <f t="shared" si="121"/>
        <v>2.572971536809642</v>
      </c>
      <c r="AS319" s="75">
        <f t="shared" si="122"/>
        <v>-2.0940981505750762</v>
      </c>
      <c r="AT319" s="75">
        <f t="shared" si="123"/>
        <v>6.8424525331447286E-2</v>
      </c>
      <c r="AU319" s="75">
        <f t="shared" si="124"/>
        <v>3.163972445040093</v>
      </c>
      <c r="AV319" s="75">
        <f t="shared" si="125"/>
        <v>-11.301203704035796</v>
      </c>
      <c r="AW319" s="75">
        <f t="shared" si="126"/>
        <v>-8.1372312589958025</v>
      </c>
    </row>
    <row r="320" spans="1:49" x14ac:dyDescent="0.2">
      <c r="A320" s="43">
        <f>'13c-beta'!A322</f>
        <v>634</v>
      </c>
      <c r="C320" s="39">
        <f>'13c-beta'!E322/'13c-beta'!H322</f>
        <v>1.005582788671024</v>
      </c>
      <c r="D320" s="39">
        <f>'13c-beta'!H322/'13c-beta'!I322</f>
        <v>1.0018416206261509</v>
      </c>
      <c r="E320" s="39">
        <f>'13c-beta'!I322/'13c-beta'!J322</f>
        <v>0.99930865255409063</v>
      </c>
      <c r="F320" s="39">
        <f>'13c-beta'!J322/'13c-beta'!K322</f>
        <v>1.0031648660792778</v>
      </c>
      <c r="G320" s="39">
        <f>'13c-beta'!K322/'13c-beta'!L322</f>
        <v>1.0003420006058297</v>
      </c>
      <c r="H320" s="39">
        <f>'13c-beta'!L322/'13c-beta'!M322</f>
        <v>1.0025666898517787</v>
      </c>
      <c r="I320" s="39">
        <f>'13c-beta'!M322/'13c-beta'!F322</f>
        <v>0.99790792933884698</v>
      </c>
      <c r="J320" s="39">
        <f>'13c-beta'!E322/'13c-beta'!F322</f>
        <v>1.0107438582084445</v>
      </c>
      <c r="L320" s="75">
        <f t="shared" si="110"/>
        <v>5.5672626651538373</v>
      </c>
      <c r="M320" s="75">
        <f t="shared" si="111"/>
        <v>1.8399269220070735</v>
      </c>
      <c r="N320" s="75">
        <f t="shared" si="112"/>
        <v>-0.69158653675777249</v>
      </c>
      <c r="O320" s="75">
        <f t="shared" si="113"/>
        <v>3.1598684324402151</v>
      </c>
      <c r="P320" s="75">
        <f t="shared" si="114"/>
        <v>0.34194213695302683</v>
      </c>
      <c r="Q320" s="75">
        <f t="shared" si="115"/>
        <v>2.5634015289157985</v>
      </c>
      <c r="R320" s="75">
        <f t="shared" si="116"/>
        <v>-2.0942620979391724</v>
      </c>
      <c r="S320" s="75">
        <f t="shared" si="117"/>
        <v>10.686553050773076</v>
      </c>
      <c r="U320" s="44">
        <f>'13c-beta'!Y322</f>
        <v>11.577839606670333</v>
      </c>
      <c r="W320" s="39">
        <f>'13c-beta'!N322/'13c-beta'!M322</f>
        <v>1.0033602084700766</v>
      </c>
      <c r="X320" s="39">
        <f t="shared" si="118"/>
        <v>0.99790792933884698</v>
      </c>
      <c r="Y320" s="39">
        <f t="shared" si="119"/>
        <v>1.0012611080153679</v>
      </c>
      <c r="Z320" s="39">
        <f>'13c-beta'!N322/'13c-beta'!E322</f>
        <v>0.99061804816713406</v>
      </c>
      <c r="AA320" s="39"/>
      <c r="AB320" s="39">
        <f>'13c-beta'!O322/'13c-beta'!Q322</f>
        <v>0.99989248152637134</v>
      </c>
      <c r="AC320" s="39">
        <f>'13c-beta'!Q322/'13c-beta'!L322</f>
        <v>0.99969708517769373</v>
      </c>
      <c r="AD320" s="39">
        <f t="shared" si="102"/>
        <v>1.0025666898517787</v>
      </c>
      <c r="AE320" s="39">
        <f t="shared" si="103"/>
        <v>0.99790792933884698</v>
      </c>
      <c r="AF320" s="39">
        <f t="shared" si="104"/>
        <v>1.0000586561867613</v>
      </c>
      <c r="AG320" s="39">
        <f>'13c-beta'!R322/'13c-beta'!S322</f>
        <v>1.0031496987244699</v>
      </c>
      <c r="AH320" s="39">
        <f>'13c-beta'!S322/'13c-beta'!E322</f>
        <v>0.98879969049231053</v>
      </c>
      <c r="AI320" s="39">
        <f>'13c-beta'!R322/'13c-beta'!E322</f>
        <v>0.99191411161621035</v>
      </c>
      <c r="AK320" s="75">
        <f t="shared" si="105"/>
        <v>3.3545755845148286</v>
      </c>
      <c r="AL320" s="75">
        <f t="shared" si="106"/>
        <v>-2.0942620979391724</v>
      </c>
      <c r="AM320" s="75">
        <f t="shared" si="107"/>
        <v>1.2603134865756593</v>
      </c>
      <c r="AN320" s="75">
        <f t="shared" si="108"/>
        <v>-9.4262395641975871</v>
      </c>
      <c r="AO320" s="44"/>
      <c r="AP320" s="75">
        <f t="shared" si="109"/>
        <v>-0.10752425415409657</v>
      </c>
      <c r="AQ320" s="75">
        <f t="shared" si="120"/>
        <v>-0.30296071026804899</v>
      </c>
      <c r="AR320" s="75">
        <f t="shared" si="121"/>
        <v>2.5634015289157985</v>
      </c>
      <c r="AS320" s="75">
        <f t="shared" si="122"/>
        <v>-2.0942620979391724</v>
      </c>
      <c r="AT320" s="75">
        <f t="shared" si="123"/>
        <v>5.865446655440755E-2</v>
      </c>
      <c r="AU320" s="75">
        <f t="shared" si="124"/>
        <v>3.1447488145355718</v>
      </c>
      <c r="AV320" s="75">
        <f t="shared" si="125"/>
        <v>-11.263505292199708</v>
      </c>
      <c r="AW320" s="75">
        <f t="shared" si="126"/>
        <v>-8.1187564776641938</v>
      </c>
    </row>
    <row r="321" spans="1:49" x14ac:dyDescent="0.2">
      <c r="A321" s="43">
        <f>'13c-beta'!A323</f>
        <v>636</v>
      </c>
      <c r="C321" s="39">
        <f>'13c-beta'!E323/'13c-beta'!H323</f>
        <v>1.0055542045620349</v>
      </c>
      <c r="D321" s="39">
        <f>'13c-beta'!H323/'13c-beta'!I323</f>
        <v>1.0018418180400717</v>
      </c>
      <c r="E321" s="39">
        <f>'13c-beta'!I323/'13c-beta'!J323</f>
        <v>0.99930857849581745</v>
      </c>
      <c r="F321" s="39">
        <f>'13c-beta'!J323/'13c-beta'!K323</f>
        <v>1.0031554061974912</v>
      </c>
      <c r="G321" s="39">
        <f>'13c-beta'!K323/'13c-beta'!L323</f>
        <v>1.0003322583797518</v>
      </c>
      <c r="H321" s="39">
        <f>'13c-beta'!L323/'13c-beta'!M323</f>
        <v>1.0025472714803567</v>
      </c>
      <c r="I321" s="39">
        <f>'13c-beta'!M323/'13c-beta'!F323</f>
        <v>0.99792729903599842</v>
      </c>
      <c r="J321" s="39">
        <f>'13c-beta'!E323/'13c-beta'!F323</f>
        <v>1.0106959191255549</v>
      </c>
      <c r="L321" s="75">
        <f t="shared" si="110"/>
        <v>5.5388368452448038</v>
      </c>
      <c r="M321" s="75">
        <f t="shared" si="111"/>
        <v>1.8401239730151886</v>
      </c>
      <c r="N321" s="75">
        <f t="shared" si="112"/>
        <v>-0.69166064626911872</v>
      </c>
      <c r="O321" s="75">
        <f t="shared" si="113"/>
        <v>3.1504383509947314</v>
      </c>
      <c r="P321" s="75">
        <f t="shared" si="114"/>
        <v>0.3322031941599361</v>
      </c>
      <c r="Q321" s="75">
        <f t="shared" si="115"/>
        <v>2.5440326832571225</v>
      </c>
      <c r="R321" s="75">
        <f t="shared" si="116"/>
        <v>-2.0748519814358986</v>
      </c>
      <c r="S321" s="75">
        <f t="shared" si="117"/>
        <v>10.639122418966876</v>
      </c>
      <c r="U321" s="44">
        <f>'13c-beta'!Y323</f>
        <v>11.533272613852331</v>
      </c>
      <c r="W321" s="39">
        <f>'13c-beta'!N323/'13c-beta'!M323</f>
        <v>1.0033310473204664</v>
      </c>
      <c r="X321" s="39">
        <f t="shared" si="118"/>
        <v>0.99792729903599842</v>
      </c>
      <c r="Y321" s="39">
        <f t="shared" si="119"/>
        <v>1.0012514420914727</v>
      </c>
      <c r="Z321" s="39">
        <f>'13c-beta'!N323/'13c-beta'!E323</f>
        <v>0.99065547128927411</v>
      </c>
      <c r="AA321" s="39"/>
      <c r="AB321" s="39">
        <f>'13c-beta'!O323/'13c-beta'!Q323</f>
        <v>0.99989247206717558</v>
      </c>
      <c r="AC321" s="39">
        <f>'13c-beta'!Q323/'13c-beta'!L323</f>
        <v>0.99969705853610868</v>
      </c>
      <c r="AD321" s="39">
        <f t="shared" si="102"/>
        <v>1.0025472714803567</v>
      </c>
      <c r="AE321" s="39">
        <f t="shared" si="103"/>
        <v>0.99792729903599842</v>
      </c>
      <c r="AF321" s="39">
        <f t="shared" si="104"/>
        <v>1.0000586613480378</v>
      </c>
      <c r="AG321" s="39">
        <f>'13c-beta'!R323/'13c-beta'!S323</f>
        <v>1.0031401934985276</v>
      </c>
      <c r="AH321" s="39">
        <f>'13c-beta'!S323/'13c-beta'!E323</f>
        <v>0.98884654078316048</v>
      </c>
      <c r="AI321" s="39">
        <f>'13c-beta'!R323/'13c-beta'!E323</f>
        <v>0.99195171026156936</v>
      </c>
      <c r="AK321" s="75">
        <f t="shared" si="105"/>
        <v>3.3255116719392768</v>
      </c>
      <c r="AL321" s="75">
        <f t="shared" si="106"/>
        <v>-2.0748519814358986</v>
      </c>
      <c r="AM321" s="75">
        <f t="shared" si="107"/>
        <v>1.2506596905034748</v>
      </c>
      <c r="AN321" s="75">
        <f t="shared" si="108"/>
        <v>-9.3884627284633932</v>
      </c>
      <c r="AO321" s="44"/>
      <c r="AP321" s="75">
        <f t="shared" si="109"/>
        <v>-0.10753371436704898</v>
      </c>
      <c r="AQ321" s="75">
        <f t="shared" si="120"/>
        <v>-0.3029873599260296</v>
      </c>
      <c r="AR321" s="75">
        <f t="shared" si="121"/>
        <v>2.5440326832571225</v>
      </c>
      <c r="AS321" s="75">
        <f t="shared" si="122"/>
        <v>-2.0748519814358986</v>
      </c>
      <c r="AT321" s="75">
        <f t="shared" si="123"/>
        <v>5.8659627528188478E-2</v>
      </c>
      <c r="AU321" s="75">
        <f t="shared" si="124"/>
        <v>3.1352733882980601</v>
      </c>
      <c r="AV321" s="75">
        <f t="shared" si="125"/>
        <v>-11.216125442236866</v>
      </c>
      <c r="AW321" s="75">
        <f t="shared" si="126"/>
        <v>-8.0808520539386723</v>
      </c>
    </row>
    <row r="322" spans="1:49" x14ac:dyDescent="0.2">
      <c r="A322" s="43">
        <f>'13c-beta'!A324</f>
        <v>638</v>
      </c>
      <c r="C322" s="39">
        <f>'13c-beta'!E324/'13c-beta'!H324</f>
        <v>1.0055353425297195</v>
      </c>
      <c r="D322" s="39">
        <f>'13c-beta'!H324/'13c-beta'!I324</f>
        <v>1.001842015496321</v>
      </c>
      <c r="E322" s="39">
        <f>'13c-beta'!I324/'13c-beta'!J324</f>
        <v>0.99930850442167596</v>
      </c>
      <c r="F322" s="39">
        <f>'13c-beta'!J324/'13c-beta'!K324</f>
        <v>1.003145944467241</v>
      </c>
      <c r="G322" s="39">
        <f>'13c-beta'!K324/'13c-beta'!L324</f>
        <v>1.0003225144398511</v>
      </c>
      <c r="H322" s="39">
        <f>'13c-beta'!L324/'13c-beta'!M324</f>
        <v>1.0025376731790479</v>
      </c>
      <c r="I322" s="39">
        <f>'13c-beta'!M324/'13c-beta'!F324</f>
        <v>0.99792713690674084</v>
      </c>
      <c r="J322" s="39">
        <f>'13c-beta'!E324/'13c-beta'!F324</f>
        <v>1.0106478674932047</v>
      </c>
      <c r="L322" s="75">
        <f t="shared" si="110"/>
        <v>5.5200788219203725</v>
      </c>
      <c r="M322" s="75">
        <f t="shared" si="111"/>
        <v>1.8403210662352327</v>
      </c>
      <c r="N322" s="75">
        <f t="shared" si="112"/>
        <v>-0.69173477166524422</v>
      </c>
      <c r="O322" s="75">
        <f t="shared" si="113"/>
        <v>3.141006337955297</v>
      </c>
      <c r="P322" s="75">
        <f t="shared" si="114"/>
        <v>0.3224624432486094</v>
      </c>
      <c r="Q322" s="75">
        <f t="shared" si="115"/>
        <v>2.5344587234760119</v>
      </c>
      <c r="R322" s="75">
        <f t="shared" si="116"/>
        <v>-2.075014447450108</v>
      </c>
      <c r="S322" s="75">
        <f t="shared" si="117"/>
        <v>10.59157817372035</v>
      </c>
      <c r="U322" s="44">
        <f>'13c-beta'!Y324</f>
        <v>11.488964826644239</v>
      </c>
      <c r="W322" s="39">
        <f>'13c-beta'!N324/'13c-beta'!M324</f>
        <v>1.0033215104544297</v>
      </c>
      <c r="X322" s="39">
        <f t="shared" si="118"/>
        <v>0.99792713690674084</v>
      </c>
      <c r="Y322" s="39">
        <f t="shared" si="119"/>
        <v>1.0012417623247358</v>
      </c>
      <c r="Z322" s="39">
        <f>'13c-beta'!N324/'13c-beta'!E324</f>
        <v>0.99069299459187532</v>
      </c>
      <c r="AA322" s="39"/>
      <c r="AB322" s="39">
        <f>'13c-beta'!O324/'13c-beta'!Q324</f>
        <v>0.99989246260631559</v>
      </c>
      <c r="AC322" s="39">
        <f>'13c-beta'!Q324/'13c-beta'!L324</f>
        <v>0.99969703188983683</v>
      </c>
      <c r="AD322" s="39">
        <f t="shared" si="102"/>
        <v>1.0025376731790479</v>
      </c>
      <c r="AE322" s="39">
        <f t="shared" si="103"/>
        <v>0.99792713690674084</v>
      </c>
      <c r="AF322" s="39">
        <f t="shared" si="104"/>
        <v>1.0000488882805016</v>
      </c>
      <c r="AG322" s="39">
        <f>'13c-beta'!R324/'13c-beta'!S324</f>
        <v>1.0031307172277499</v>
      </c>
      <c r="AH322" s="39">
        <f>'13c-beta'!S324/'13c-beta'!E324</f>
        <v>0.98887416193415434</v>
      </c>
      <c r="AI322" s="39">
        <f>'13c-beta'!R324/'13c-beta'!E324</f>
        <v>0.9919700473089984</v>
      </c>
      <c r="AK322" s="75">
        <f t="shared" si="105"/>
        <v>3.3160064230113706</v>
      </c>
      <c r="AL322" s="75">
        <f t="shared" si="106"/>
        <v>-2.075014447450108</v>
      </c>
      <c r="AM322" s="75">
        <f t="shared" si="107"/>
        <v>1.2409919755613683</v>
      </c>
      <c r="AN322" s="75">
        <f t="shared" si="108"/>
        <v>-9.3505861981590641</v>
      </c>
      <c r="AO322" s="44"/>
      <c r="AP322" s="75">
        <f t="shared" si="109"/>
        <v>-0.10754317624449419</v>
      </c>
      <c r="AQ322" s="75">
        <f t="shared" si="120"/>
        <v>-0.30301401427294722</v>
      </c>
      <c r="AR322" s="75">
        <f t="shared" si="121"/>
        <v>2.5344587234760119</v>
      </c>
      <c r="AS322" s="75">
        <f t="shared" si="122"/>
        <v>-2.075014447450108</v>
      </c>
      <c r="AT322" s="75">
        <f t="shared" si="123"/>
        <v>4.8887085508608694E-2</v>
      </c>
      <c r="AU322" s="75">
        <f t="shared" si="124"/>
        <v>3.1258267370736044</v>
      </c>
      <c r="AV322" s="75">
        <f t="shared" si="125"/>
        <v>-11.188193135154568</v>
      </c>
      <c r="AW322" s="75">
        <f t="shared" si="126"/>
        <v>-8.0623663980809361</v>
      </c>
    </row>
    <row r="323" spans="1:49" x14ac:dyDescent="0.2">
      <c r="A323" s="43">
        <f>'13c-beta'!A325</f>
        <v>640</v>
      </c>
      <c r="C323" s="39">
        <f>'13c-beta'!E325/'13c-beta'!H325</f>
        <v>1.005516476460115</v>
      </c>
      <c r="D323" s="39">
        <f>'13c-beta'!H325/'13c-beta'!I325</f>
        <v>1.0018324479750476</v>
      </c>
      <c r="E323" s="39">
        <f>'13c-beta'!I325/'13c-beta'!J325</f>
        <v>0.999318170749525</v>
      </c>
      <c r="F323" s="39">
        <f>'13c-beta'!J325/'13c-beta'!K325</f>
        <v>1.0031266793688016</v>
      </c>
      <c r="G323" s="39">
        <f>'13c-beta'!K325/'13c-beta'!L325</f>
        <v>1.0003225428102276</v>
      </c>
      <c r="H323" s="39">
        <f>'13c-beta'!L325/'13c-beta'!M325</f>
        <v>1.0025280733729203</v>
      </c>
      <c r="I323" s="39">
        <f>'13c-beta'!M325/'13c-beta'!F325</f>
        <v>0.99792697475211711</v>
      </c>
      <c r="J323" s="39">
        <f>'13c-beta'!E325/'13c-beta'!F325</f>
        <v>1.010599808342949</v>
      </c>
      <c r="L323" s="75">
        <f t="shared" si="110"/>
        <v>5.5013164315861633</v>
      </c>
      <c r="M323" s="75">
        <f t="shared" si="111"/>
        <v>1.8307710904802352</v>
      </c>
      <c r="N323" s="75">
        <f t="shared" si="112"/>
        <v>-0.68206180175124842</v>
      </c>
      <c r="O323" s="75">
        <f t="shared" si="113"/>
        <v>3.1218014719653797</v>
      </c>
      <c r="P323" s="75">
        <f t="shared" si="114"/>
        <v>0.32249080447779366</v>
      </c>
      <c r="Q323" s="75">
        <f t="shared" si="115"/>
        <v>2.5248831710093045</v>
      </c>
      <c r="R323" s="75">
        <f t="shared" si="116"/>
        <v>-2.0751769389095602</v>
      </c>
      <c r="S323" s="75">
        <f t="shared" si="117"/>
        <v>10.544024228858243</v>
      </c>
      <c r="U323" s="44">
        <f>'13c-beta'!Y325</f>
        <v>11.444914247929596</v>
      </c>
      <c r="W323" s="39">
        <f>'13c-beta'!N325/'13c-beta'!M325</f>
        <v>1.0033119720932056</v>
      </c>
      <c r="X323" s="39">
        <f t="shared" si="118"/>
        <v>0.99792697475211711</v>
      </c>
      <c r="Y323" s="39">
        <f t="shared" si="119"/>
        <v>1.0012320810435531</v>
      </c>
      <c r="Z323" s="39">
        <f>'13c-beta'!N325/'13c-beta'!E325</f>
        <v>0.99073052733430078</v>
      </c>
      <c r="AA323" s="39"/>
      <c r="AB323" s="39">
        <f>'13c-beta'!O325/'13c-beta'!Q325</f>
        <v>0.99989245314379005</v>
      </c>
      <c r="AC323" s="39">
        <f>'13c-beta'!Q325/'13c-beta'!L325</f>
        <v>0.99969700523887717</v>
      </c>
      <c r="AD323" s="39">
        <f t="shared" ref="AD323:AD353" si="127">H323</f>
        <v>1.0025280733729203</v>
      </c>
      <c r="AE323" s="39">
        <f t="shared" ref="AE323:AE353" si="128">I323</f>
        <v>0.99792697475211711</v>
      </c>
      <c r="AF323" s="39">
        <f t="shared" ref="AF323:AF353" si="129">PRODUCT(AB323:AE323)</f>
        <v>1.0000391136839224</v>
      </c>
      <c r="AG323" s="39">
        <f>'13c-beta'!R325/'13c-beta'!S325</f>
        <v>1.0031114242104027</v>
      </c>
      <c r="AH323" s="39">
        <f>'13c-beta'!S325/'13c-beta'!E325</f>
        <v>0.98891146589259793</v>
      </c>
      <c r="AI323" s="39">
        <f>'13c-beta'!R325/'13c-beta'!E325</f>
        <v>0.99198838896952102</v>
      </c>
      <c r="AK323" s="75">
        <f t="shared" ref="AK323:AK353" si="130">1000*LN(W323)</f>
        <v>3.3064995934809924</v>
      </c>
      <c r="AL323" s="75">
        <f t="shared" ref="AL323:AL353" si="131">1000*LN(X323)</f>
        <v>-2.0751769389095602</v>
      </c>
      <c r="AM323" s="75">
        <f t="shared" ref="AM323:AM353" si="132">1000*LN(Y323)</f>
        <v>1.2313226545713691</v>
      </c>
      <c r="AN323" s="75">
        <f t="shared" ref="AN323:AN353" si="133">1000*LN(Z323)</f>
        <v>-9.3127015742867645</v>
      </c>
      <c r="AO323" s="44"/>
      <c r="AP323" s="75">
        <f t="shared" ref="AP323:AP353" si="134">1000*LN(AB323)</f>
        <v>-0.10755263978776464</v>
      </c>
      <c r="AQ323" s="75">
        <f t="shared" si="120"/>
        <v>-0.30304067330980189</v>
      </c>
      <c r="AR323" s="75">
        <f t="shared" si="121"/>
        <v>2.5248831710093045</v>
      </c>
      <c r="AS323" s="75">
        <f t="shared" si="122"/>
        <v>-2.0751769389095602</v>
      </c>
      <c r="AT323" s="75">
        <f t="shared" si="123"/>
        <v>3.9112919002209062E-2</v>
      </c>
      <c r="AU323" s="75">
        <f t="shared" si="124"/>
        <v>3.1065937472471314</v>
      </c>
      <c r="AV323" s="75">
        <f t="shared" si="125"/>
        <v>-11.150470180833171</v>
      </c>
      <c r="AW323" s="75">
        <f t="shared" si="126"/>
        <v>-8.0438764335859734</v>
      </c>
    </row>
    <row r="324" spans="1:49" x14ac:dyDescent="0.2">
      <c r="A324" s="43">
        <f>'13c-beta'!A326</f>
        <v>642</v>
      </c>
      <c r="C324" s="39">
        <f>'13c-beta'!E326/'13c-beta'!H326</f>
        <v>1.0055073902170846</v>
      </c>
      <c r="D324" s="39">
        <f>'13c-beta'!H326/'13c-beta'!I326</f>
        <v>1.0018228963581064</v>
      </c>
      <c r="E324" s="39">
        <f>'13c-beta'!I326/'13c-beta'!J326</f>
        <v>0.99931809768737712</v>
      </c>
      <c r="F324" s="39">
        <f>'13c-beta'!J326/'13c-beta'!K326</f>
        <v>1.0031172130747057</v>
      </c>
      <c r="G324" s="39">
        <f>'13c-beta'!K326/'13c-beta'!L326</f>
        <v>1.0003127963011835</v>
      </c>
      <c r="H324" s="39">
        <f>'13c-beta'!L326/'13c-beta'!M326</f>
        <v>1.0025184720616194</v>
      </c>
      <c r="I324" s="39">
        <f>'13c-beta'!M326/'13c-beta'!F326</f>
        <v>0.99792681257212135</v>
      </c>
      <c r="J324" s="39">
        <f>'13c-beta'!E326/'13c-beta'!F326</f>
        <v>1.010551741673023</v>
      </c>
      <c r="L324" s="75">
        <f t="shared" ref="L324:L353" si="135">1000*LN(C324)</f>
        <v>5.4922799967819413</v>
      </c>
      <c r="M324" s="75">
        <f t="shared" ref="M324:M353" si="136">1000*LN(D324)</f>
        <v>1.821236898915555</v>
      </c>
      <c r="N324" s="75">
        <f t="shared" ref="N324:N353" si="137">1000*LN(E324)</f>
        <v>-0.68213491375170698</v>
      </c>
      <c r="O324" s="75">
        <f t="shared" ref="O324:O353" si="138">1000*LN(F324)</f>
        <v>3.1123646391539221</v>
      </c>
      <c r="P324" s="75">
        <f t="shared" ref="P324:P353" si="139">1000*LN(G324)</f>
        <v>0.3127473906196061</v>
      </c>
      <c r="Q324" s="75">
        <f t="shared" ref="Q324:Q353" si="140">1000*LN(H324)</f>
        <v>2.515306025458409</v>
      </c>
      <c r="R324" s="75">
        <f t="shared" ref="R324:R353" si="141">1000*LN(I324)</f>
        <v>-2.0753394558201634</v>
      </c>
      <c r="S324" s="75">
        <f t="shared" ref="S324:S353" si="142">1000*LN(J324)</f>
        <v>10.496460581357635</v>
      </c>
      <c r="U324" s="44">
        <f>'13c-beta'!Y326</f>
        <v>11.401118899710186</v>
      </c>
      <c r="W324" s="39">
        <f>'13c-beta'!N326/'13c-beta'!M326</f>
        <v>1.0032926327342571</v>
      </c>
      <c r="X324" s="39">
        <f t="shared" ref="X324:X351" si="143">I324</f>
        <v>0.99792681257212135</v>
      </c>
      <c r="Y324" s="39">
        <f t="shared" ref="Y324:Y351" si="144">X324*W324</f>
        <v>1.0012126190615891</v>
      </c>
      <c r="Z324" s="39">
        <f>'13c-beta'!N326/'13c-beta'!E326</f>
        <v>0.9907583924441391</v>
      </c>
      <c r="AA324" s="39"/>
      <c r="AB324" s="39">
        <f>'13c-beta'!O326/'13c-beta'!Q326</f>
        <v>0.99990222152690866</v>
      </c>
      <c r="AC324" s="39">
        <f>'13c-beta'!Q326/'13c-beta'!L326</f>
        <v>0.99969697858322826</v>
      </c>
      <c r="AD324" s="39">
        <f t="shared" si="127"/>
        <v>1.0025184720616194</v>
      </c>
      <c r="AE324" s="39">
        <f t="shared" si="128"/>
        <v>0.99792681257212135</v>
      </c>
      <c r="AF324" s="39">
        <f t="shared" si="129"/>
        <v>1.0000391167439222</v>
      </c>
      <c r="AG324" s="39">
        <f>'13c-beta'!R326/'13c-beta'!S326</f>
        <v>1.0030921277949019</v>
      </c>
      <c r="AH324" s="39">
        <f>'13c-beta'!S326/'13c-beta'!E326</f>
        <v>0.98894877923686575</v>
      </c>
      <c r="AI324" s="39">
        <f>'13c-beta'!R326/'13c-beta'!E326</f>
        <v>0.99200673524487848</v>
      </c>
      <c r="AK324" s="75">
        <f t="shared" si="130"/>
        <v>3.287223888738203</v>
      </c>
      <c r="AL324" s="75">
        <f t="shared" si="131"/>
        <v>-2.0753394558201634</v>
      </c>
      <c r="AM324" s="75">
        <f t="shared" si="132"/>
        <v>1.2118844329180076</v>
      </c>
      <c r="AN324" s="75">
        <f t="shared" si="133"/>
        <v>-9.2845761484395446</v>
      </c>
      <c r="AO324" s="44"/>
      <c r="AP324" s="75">
        <f t="shared" si="134"/>
        <v>-9.7783253717867516E-2</v>
      </c>
      <c r="AQ324" s="75">
        <f t="shared" ref="AQ324:AQ353" si="145">1000*LN(AC324)</f>
        <v>-0.30306733703803757</v>
      </c>
      <c r="AR324" s="75">
        <f t="shared" ref="AR324:AR353" si="146">1000*LN(AD324)</f>
        <v>2.515306025458409</v>
      </c>
      <c r="AS324" s="75">
        <f t="shared" ref="AS324:AS353" si="147">1000*LN(AE324)</f>
        <v>-2.0753394558201634</v>
      </c>
      <c r="AT324" s="75">
        <f t="shared" ref="AT324:AT353" si="148">1000*LN(AF324)</f>
        <v>3.9115978882330295E-2</v>
      </c>
      <c r="AU324" s="75">
        <f t="shared" ref="AU324:AU353" si="149">1000*LN(AG324)</f>
        <v>3.0873569998272501</v>
      </c>
      <c r="AV324" s="75">
        <f t="shared" ref="AV324:AV353" si="150">1000*LN(AH324)</f>
        <v>-11.112739158771191</v>
      </c>
      <c r="AW324" s="75">
        <f t="shared" ref="AW324:AW353" si="151">1000*LN(AI324)</f>
        <v>-8.0253821589437919</v>
      </c>
    </row>
    <row r="325" spans="1:49" x14ac:dyDescent="0.2">
      <c r="A325" s="43">
        <f>'13c-beta'!A327</f>
        <v>644</v>
      </c>
      <c r="C325" s="39">
        <f>'13c-beta'!E327/'13c-beta'!H327</f>
        <v>1.0054885169326584</v>
      </c>
      <c r="D325" s="39">
        <f>'13c-beta'!H327/'13c-beta'!I327</f>
        <v>1.0018230918467823</v>
      </c>
      <c r="E325" s="39">
        <f>'13c-beta'!I327/'13c-beta'!J327</f>
        <v>0.9993180246095692</v>
      </c>
      <c r="F325" s="39">
        <f>'13c-beta'!J327/'13c-beta'!K327</f>
        <v>1.0030979418720558</v>
      </c>
      <c r="G325" s="39">
        <f>'13c-beta'!K327/'13c-beta'!L327</f>
        <v>1.0003128238215342</v>
      </c>
      <c r="H325" s="39">
        <f>'13c-beta'!L327/'13c-beta'!M327</f>
        <v>1.002508869244791</v>
      </c>
      <c r="I325" s="39">
        <f>'13c-beta'!M327/'13c-beta'!F327</f>
        <v>0.99793641013604062</v>
      </c>
      <c r="J325" s="39">
        <f>'13c-beta'!E327/'13c-beta'!F327</f>
        <v>1.0105135502547702</v>
      </c>
      <c r="L325" s="75">
        <f t="shared" si="135"/>
        <v>5.4735099094240969</v>
      </c>
      <c r="M325" s="75">
        <f t="shared" si="136"/>
        <v>1.8214320318652522</v>
      </c>
      <c r="N325" s="75">
        <f t="shared" si="137"/>
        <v>-0.68220804142822677</v>
      </c>
      <c r="O325" s="75">
        <f t="shared" si="138"/>
        <v>3.0931531377324926</v>
      </c>
      <c r="P325" s="75">
        <f t="shared" si="139"/>
        <v>0.31277490236432054</v>
      </c>
      <c r="Q325" s="75">
        <f t="shared" si="140"/>
        <v>2.5057272864251581</v>
      </c>
      <c r="R325" s="75">
        <f t="shared" si="141"/>
        <v>-2.0657219992628715</v>
      </c>
      <c r="S325" s="75">
        <f t="shared" si="142"/>
        <v>10.458667227120271</v>
      </c>
      <c r="U325" s="44">
        <f>'13c-beta'!Y327</f>
        <v>11.357576822887554</v>
      </c>
      <c r="W325" s="39">
        <f>'13c-beta'!N327/'13c-beta'!M327</f>
        <v>1.0032830906133008</v>
      </c>
      <c r="X325" s="39">
        <f t="shared" si="143"/>
        <v>0.99793641013604062</v>
      </c>
      <c r="Y325" s="39">
        <f t="shared" si="144"/>
        <v>1.0012127257968293</v>
      </c>
      <c r="Z325" s="39">
        <f>'13c-beta'!N327/'13c-beta'!E327</f>
        <v>0.99079594285935513</v>
      </c>
      <c r="AA325" s="39"/>
      <c r="AB325" s="39">
        <f>'13c-beta'!O327/'13c-beta'!Q327</f>
        <v>0.99989243526558702</v>
      </c>
      <c r="AC325" s="39">
        <f>'13c-beta'!Q327/'13c-beta'!L327</f>
        <v>0.99970672766731195</v>
      </c>
      <c r="AD325" s="39">
        <f t="shared" si="127"/>
        <v>1.002508869244791</v>
      </c>
      <c r="AE325" s="39">
        <f t="shared" si="128"/>
        <v>0.99793641013604062</v>
      </c>
      <c r="AF325" s="39">
        <f t="shared" si="129"/>
        <v>1.0000391201869945</v>
      </c>
      <c r="AG325" s="39">
        <f>'13c-beta'!R327/'13c-beta'!S327</f>
        <v>1.0030924303958506</v>
      </c>
      <c r="AH325" s="39">
        <f>'13c-beta'!S327/'13c-beta'!E327</f>
        <v>0.98897642367697725</v>
      </c>
      <c r="AI325" s="39">
        <f>'13c-beta'!R327/'13c-beta'!E327</f>
        <v>0.99203476443033567</v>
      </c>
      <c r="AK325" s="75">
        <f t="shared" si="130"/>
        <v>3.2777130381430135</v>
      </c>
      <c r="AL325" s="75">
        <f t="shared" si="131"/>
        <v>-2.0657219992628715</v>
      </c>
      <c r="AM325" s="75">
        <f t="shared" si="132"/>
        <v>1.2119910388800983</v>
      </c>
      <c r="AN325" s="75">
        <f t="shared" si="133"/>
        <v>-9.2466761882400998</v>
      </c>
      <c r="AO325" s="44"/>
      <c r="AP325" s="75">
        <f t="shared" si="134"/>
        <v>-0.10757051991390494</v>
      </c>
      <c r="AQ325" s="75">
        <f t="shared" si="145"/>
        <v>-0.29331534542845172</v>
      </c>
      <c r="AR325" s="75">
        <f t="shared" si="146"/>
        <v>2.5057272864251581</v>
      </c>
      <c r="AS325" s="75">
        <f t="shared" si="147"/>
        <v>-2.0657219992628715</v>
      </c>
      <c r="AT325" s="75">
        <f t="shared" si="148"/>
        <v>3.9119421819919599E-2</v>
      </c>
      <c r="AU325" s="75">
        <f t="shared" si="149"/>
        <v>3.0876586679340123</v>
      </c>
      <c r="AV325" s="75">
        <f t="shared" si="150"/>
        <v>-11.084786190607813</v>
      </c>
      <c r="AW325" s="75">
        <f t="shared" si="151"/>
        <v>-7.9971275226736909</v>
      </c>
    </row>
    <row r="326" spans="1:49" x14ac:dyDescent="0.2">
      <c r="A326" s="43">
        <f>'13c-beta'!A328</f>
        <v>646</v>
      </c>
      <c r="C326" s="39">
        <f>'13c-beta'!E328/'13c-beta'!H328</f>
        <v>1.0054793720620152</v>
      </c>
      <c r="D326" s="39">
        <f>'13c-beta'!H328/'13c-beta'!I328</f>
        <v>1.0018135194953346</v>
      </c>
      <c r="E326" s="39">
        <f>'13c-beta'!I328/'13c-beta'!J328</f>
        <v>0.99931795816160507</v>
      </c>
      <c r="F326" s="39">
        <f>'13c-beta'!J328/'13c-beta'!K328</f>
        <v>1.0030884408260603</v>
      </c>
      <c r="G326" s="39">
        <f>'13c-beta'!K328/'13c-beta'!L328</f>
        <v>1.0003128513467272</v>
      </c>
      <c r="H326" s="39">
        <f>'13c-beta'!L328/'13c-beta'!M328</f>
        <v>1.0024894394840784</v>
      </c>
      <c r="I326" s="39">
        <f>'13c-beta'!M328/'13c-beta'!F328</f>
        <v>0.99794602947936739</v>
      </c>
      <c r="J326" s="39">
        <f>'13c-beta'!E328/'13c-beta'!F328</f>
        <v>1.0104752496552263</v>
      </c>
      <c r="L326" s="75">
        <f t="shared" si="135"/>
        <v>5.4644149152242445</v>
      </c>
      <c r="M326" s="75">
        <f t="shared" si="136"/>
        <v>1.8118770542873786</v>
      </c>
      <c r="N326" s="75">
        <f t="shared" si="137"/>
        <v>-0.68227453474137023</v>
      </c>
      <c r="O326" s="75">
        <f t="shared" si="138"/>
        <v>3.0836813896660926</v>
      </c>
      <c r="P326" s="75">
        <f t="shared" si="139"/>
        <v>0.31280241894911237</v>
      </c>
      <c r="Q326" s="75">
        <f t="shared" si="140"/>
        <v>2.4863459626319324</v>
      </c>
      <c r="R326" s="75">
        <f t="shared" si="141"/>
        <v>-2.0560828109660898</v>
      </c>
      <c r="S326" s="75">
        <f t="shared" si="142"/>
        <v>10.420764395050945</v>
      </c>
      <c r="U326" s="44">
        <f>'13c-beta'!Y328</f>
        <v>11.314286077047441</v>
      </c>
      <c r="W326" s="39">
        <f>'13c-beta'!N328/'13c-beta'!M328</f>
        <v>1.0032637139692839</v>
      </c>
      <c r="X326" s="39">
        <f t="shared" si="143"/>
        <v>0.99794602947936739</v>
      </c>
      <c r="Y326" s="39">
        <f t="shared" si="144"/>
        <v>1.0012030398763707</v>
      </c>
      <c r="Z326" s="39">
        <f>'13c-beta'!N328/'13c-beta'!E328</f>
        <v>0.9908239120334521</v>
      </c>
      <c r="AA326" s="39"/>
      <c r="AB326" s="39">
        <f>'13c-beta'!O328/'13c-beta'!Q328</f>
        <v>0.99989242579824944</v>
      </c>
      <c r="AC326" s="39">
        <f>'13c-beta'!Q328/'13c-beta'!L328</f>
        <v>0.99970670186244326</v>
      </c>
      <c r="AD326" s="39">
        <f t="shared" si="127"/>
        <v>1.0024894394840784</v>
      </c>
      <c r="AE326" s="39">
        <f t="shared" si="128"/>
        <v>0.99794602947936739</v>
      </c>
      <c r="AF326" s="39">
        <f t="shared" si="129"/>
        <v>1.0000293424360092</v>
      </c>
      <c r="AG326" s="39">
        <f>'13c-beta'!R328/'13c-beta'!S328</f>
        <v>1.0030731287190728</v>
      </c>
      <c r="AH326" s="39">
        <f>'13c-beta'!S328/'13c-beta'!E328</f>
        <v>0.98900418150844038</v>
      </c>
      <c r="AI326" s="39">
        <f>'13c-beta'!R328/'13c-beta'!E328</f>
        <v>0.9920435186619172</v>
      </c>
      <c r="AK326" s="75">
        <f t="shared" si="130"/>
        <v>3.2583996147300089</v>
      </c>
      <c r="AL326" s="75">
        <f t="shared" si="131"/>
        <v>-2.0560828109660898</v>
      </c>
      <c r="AM326" s="75">
        <f t="shared" si="132"/>
        <v>1.2023168037639969</v>
      </c>
      <c r="AN326" s="75">
        <f t="shared" si="133"/>
        <v>-9.2184475912871839</v>
      </c>
      <c r="AO326" s="44"/>
      <c r="AP326" s="75">
        <f t="shared" si="134"/>
        <v>-0.10757998826999154</v>
      </c>
      <c r="AQ326" s="75">
        <f t="shared" si="145"/>
        <v>-0.29334115786754528</v>
      </c>
      <c r="AR326" s="75">
        <f t="shared" si="146"/>
        <v>2.4863459626319324</v>
      </c>
      <c r="AS326" s="75">
        <f t="shared" si="147"/>
        <v>-2.0560828109660898</v>
      </c>
      <c r="AT326" s="75">
        <f t="shared" si="148"/>
        <v>2.9342005528306382E-2</v>
      </c>
      <c r="AU326" s="75">
        <f t="shared" si="149"/>
        <v>3.0684163110999303</v>
      </c>
      <c r="AV326" s="75">
        <f t="shared" si="150"/>
        <v>-11.056719351739735</v>
      </c>
      <c r="AW326" s="75">
        <f t="shared" si="151"/>
        <v>-7.9883030406397006</v>
      </c>
    </row>
    <row r="327" spans="1:49" x14ac:dyDescent="0.2">
      <c r="A327" s="43">
        <f>'13c-beta'!A329</f>
        <v>648</v>
      </c>
      <c r="C327" s="39">
        <f>'13c-beta'!E329/'13c-beta'!H329</f>
        <v>1.0054604917362613</v>
      </c>
      <c r="D327" s="39">
        <f>'13c-beta'!H329/'13c-beta'!I329</f>
        <v>1.0018137140182541</v>
      </c>
      <c r="E327" s="39">
        <f>'13c-beta'!I329/'13c-beta'!J329</f>
        <v>0.99931788505388719</v>
      </c>
      <c r="F327" s="39">
        <f>'13c-beta'!J329/'13c-beta'!K329</f>
        <v>1.0030789682035441</v>
      </c>
      <c r="G327" s="39">
        <f>'13c-beta'!K329/'13c-beta'!L329</f>
        <v>1.0002933210790304</v>
      </c>
      <c r="H327" s="39">
        <f>'13c-beta'!L329/'13c-beta'!M329</f>
        <v>1.0024896346902168</v>
      </c>
      <c r="I327" s="39">
        <f>'13c-beta'!M329/'13c-beta'!F329</f>
        <v>0.99794586875079472</v>
      </c>
      <c r="J327" s="39">
        <f>'13c-beta'!E329/'13c-beta'!F329</f>
        <v>1.010427161484061</v>
      </c>
      <c r="L327" s="75">
        <f t="shared" si="135"/>
        <v>5.4456373017367712</v>
      </c>
      <c r="M327" s="75">
        <f t="shared" si="136"/>
        <v>1.8120712250555697</v>
      </c>
      <c r="N327" s="75">
        <f t="shared" si="137"/>
        <v>-0.68234769235847947</v>
      </c>
      <c r="O327" s="75">
        <f t="shared" si="138"/>
        <v>3.0742378881182209</v>
      </c>
      <c r="P327" s="75">
        <f t="shared" si="139"/>
        <v>0.29327806881297913</v>
      </c>
      <c r="Q327" s="75">
        <f t="shared" si="140"/>
        <v>2.4865406840042192</v>
      </c>
      <c r="R327" s="75">
        <f t="shared" si="141"/>
        <v>-2.0562438703629597</v>
      </c>
      <c r="S327" s="75">
        <f t="shared" si="142"/>
        <v>10.373173605006537</v>
      </c>
      <c r="U327" s="44">
        <f>'13c-beta'!Y329</f>
        <v>11.271244740247077</v>
      </c>
      <c r="W327" s="39">
        <f>'13c-beta'!N329/'13c-beta'!M329</f>
        <v>1.0032541681777638</v>
      </c>
      <c r="X327" s="39">
        <f t="shared" si="143"/>
        <v>0.99794586875079472</v>
      </c>
      <c r="Y327" s="39">
        <f t="shared" si="144"/>
        <v>1.0011933524400145</v>
      </c>
      <c r="Z327" s="39">
        <f>'13c-beta'!N329/'13c-beta'!E329</f>
        <v>0.99086147978199202</v>
      </c>
      <c r="AA327" s="39"/>
      <c r="AB327" s="39">
        <f>'13c-beta'!O329/'13c-beta'!Q329</f>
        <v>0.9999021966629501</v>
      </c>
      <c r="AC327" s="39">
        <f>'13c-beta'!Q329/'13c-beta'!L329</f>
        <v>0.99969690155166846</v>
      </c>
      <c r="AD327" s="39">
        <f t="shared" si="127"/>
        <v>1.0024896346902168</v>
      </c>
      <c r="AE327" s="39">
        <f t="shared" si="128"/>
        <v>0.99794586875079472</v>
      </c>
      <c r="AF327" s="39">
        <f t="shared" si="129"/>
        <v>1.0000293447321313</v>
      </c>
      <c r="AG327" s="39">
        <f>'13c-beta'!R329/'13c-beta'!S329</f>
        <v>1.0030636115379721</v>
      </c>
      <c r="AH327" s="39">
        <f>'13c-beta'!S329/'13c-beta'!E329</f>
        <v>0.98904152024704983</v>
      </c>
      <c r="AI327" s="39">
        <f>'13c-beta'!R329/'13c-beta'!E329</f>
        <v>0.99207155926001211</v>
      </c>
      <c r="AK327" s="75">
        <f t="shared" si="130"/>
        <v>3.2488848313282443</v>
      </c>
      <c r="AL327" s="75">
        <f t="shared" si="131"/>
        <v>-2.0562438703629597</v>
      </c>
      <c r="AM327" s="75">
        <f t="shared" si="132"/>
        <v>1.1926409609653807</v>
      </c>
      <c r="AN327" s="75">
        <f t="shared" si="133"/>
        <v>-9.180532644041195</v>
      </c>
      <c r="AO327" s="44"/>
      <c r="AP327" s="75">
        <f t="shared" si="134"/>
        <v>-9.7808120108133043E-2</v>
      </c>
      <c r="AQ327" s="75">
        <f t="shared" si="145"/>
        <v>-0.30314439195009157</v>
      </c>
      <c r="AR327" s="75">
        <f t="shared" si="146"/>
        <v>2.4865406840042192</v>
      </c>
      <c r="AS327" s="75">
        <f t="shared" si="147"/>
        <v>-2.0562438703629597</v>
      </c>
      <c r="AT327" s="75">
        <f t="shared" si="148"/>
        <v>2.9344301583113186E-2</v>
      </c>
      <c r="AU327" s="75">
        <f t="shared" si="149"/>
        <v>3.0589282429041282</v>
      </c>
      <c r="AV327" s="75">
        <f t="shared" si="150"/>
        <v>-11.018966191051137</v>
      </c>
      <c r="AW327" s="75">
        <f t="shared" si="151"/>
        <v>-7.9600379481470327</v>
      </c>
    </row>
    <row r="328" spans="1:49" x14ac:dyDescent="0.2">
      <c r="A328" s="43">
        <f>'13c-beta'!A330</f>
        <v>650</v>
      </c>
      <c r="C328" s="39">
        <f>'13c-beta'!E330/'13c-beta'!H330</f>
        <v>1.0054318199517172</v>
      </c>
      <c r="D328" s="39">
        <f>'13c-beta'!H330/'13c-beta'!I330</f>
        <v>1.0018138908934875</v>
      </c>
      <c r="E328" s="39">
        <f>'13c-beta'!I330/'13c-beta'!J330</f>
        <v>0.99931781857872382</v>
      </c>
      <c r="F328" s="39">
        <f>'13c-beta'!J330/'13c-beta'!K330</f>
        <v>1.0030694637236308</v>
      </c>
      <c r="G328" s="39">
        <f>'13c-beta'!K330/'13c-beta'!L330</f>
        <v>1.0002933468924786</v>
      </c>
      <c r="H328" s="39">
        <f>'13c-beta'!L330/'13c-beta'!M330</f>
        <v>1.0024800274469443</v>
      </c>
      <c r="I328" s="39">
        <f>'13c-beta'!M330/'13c-beta'!F330</f>
        <v>0.99794570799706506</v>
      </c>
      <c r="J328" s="39">
        <f>'13c-beta'!E330/'13c-beta'!F330</f>
        <v>1.0103790657862557</v>
      </c>
      <c r="L328" s="75">
        <f t="shared" si="135"/>
        <v>5.4171208223813876</v>
      </c>
      <c r="M328" s="75">
        <f t="shared" si="136"/>
        <v>1.8122477800530303</v>
      </c>
      <c r="N328" s="75">
        <f t="shared" si="137"/>
        <v>-0.68241421289871917</v>
      </c>
      <c r="O328" s="75">
        <f t="shared" si="138"/>
        <v>3.0647625374790208</v>
      </c>
      <c r="P328" s="75">
        <f t="shared" si="139"/>
        <v>0.29330387469150571</v>
      </c>
      <c r="Q328" s="75">
        <f t="shared" si="140"/>
        <v>2.4769572539364413</v>
      </c>
      <c r="R328" s="75">
        <f t="shared" si="141"/>
        <v>-2.056404954994544</v>
      </c>
      <c r="S328" s="75">
        <f t="shared" si="142"/>
        <v>10.325573100648104</v>
      </c>
      <c r="U328" s="44">
        <f>'13c-beta'!Y330</f>
        <v>11.228450908805272</v>
      </c>
      <c r="W328" s="39">
        <f>'13c-beta'!N330/'13c-beta'!M330</f>
        <v>1.0032446208890851</v>
      </c>
      <c r="X328" s="39">
        <f t="shared" si="143"/>
        <v>0.99794570799706506</v>
      </c>
      <c r="Y328" s="39">
        <f t="shared" si="144"/>
        <v>1.0011836634874052</v>
      </c>
      <c r="Z328" s="39">
        <f>'13c-beta'!N330/'13c-beta'!E330</f>
        <v>0.99089905698739433</v>
      </c>
      <c r="AA328" s="39"/>
      <c r="AB328" s="39">
        <f>'13c-beta'!O330/'13c-beta'!Q330</f>
        <v>0.9998924079109528</v>
      </c>
      <c r="AC328" s="39">
        <f>'13c-beta'!Q330/'13c-beta'!L330</f>
        <v>0.99970665310752149</v>
      </c>
      <c r="AD328" s="39">
        <f t="shared" si="127"/>
        <v>1.0024800274469443</v>
      </c>
      <c r="AE328" s="39">
        <f t="shared" si="128"/>
        <v>0.99794570799706506</v>
      </c>
      <c r="AF328" s="39">
        <f t="shared" si="129"/>
        <v>1.0000195646857422</v>
      </c>
      <c r="AG328" s="39">
        <f>'13c-beta'!R330/'13c-beta'!S330</f>
        <v>1.0030540926799663</v>
      </c>
      <c r="AH328" s="39">
        <f>'13c-beta'!S330/'13c-beta'!E330</f>
        <v>0.98907886838487313</v>
      </c>
      <c r="AI328" s="39">
        <f>'13c-beta'!R330/'13c-beta'!E330</f>
        <v>0.99209960691671673</v>
      </c>
      <c r="AK328" s="75">
        <f t="shared" si="130"/>
        <v>3.2393684650778973</v>
      </c>
      <c r="AL328" s="75">
        <f t="shared" si="131"/>
        <v>-2.056404954994544</v>
      </c>
      <c r="AM328" s="75">
        <f t="shared" si="132"/>
        <v>1.1829635100834142</v>
      </c>
      <c r="AN328" s="75">
        <f t="shared" si="133"/>
        <v>-9.1426095905646374</v>
      </c>
      <c r="AO328" s="44"/>
      <c r="AP328" s="75">
        <f t="shared" si="134"/>
        <v>-0.10759787749121409</v>
      </c>
      <c r="AQ328" s="75">
        <f t="shared" si="145"/>
        <v>-0.29338992709442402</v>
      </c>
      <c r="AR328" s="75">
        <f t="shared" si="146"/>
        <v>2.4769572539364413</v>
      </c>
      <c r="AS328" s="75">
        <f t="shared" si="147"/>
        <v>-2.056404954994544</v>
      </c>
      <c r="AT328" s="75">
        <f t="shared" si="148"/>
        <v>1.9564494356189368E-2</v>
      </c>
      <c r="AU328" s="75">
        <f t="shared" si="149"/>
        <v>3.0494384128848062</v>
      </c>
      <c r="AV328" s="75">
        <f t="shared" si="150"/>
        <v>-10.98120495261249</v>
      </c>
      <c r="AW328" s="75">
        <f t="shared" si="151"/>
        <v>-7.9317665397276427</v>
      </c>
    </row>
    <row r="329" spans="1:49" x14ac:dyDescent="0.2">
      <c r="A329" s="43">
        <f>'13c-beta'!A331</f>
        <v>652</v>
      </c>
      <c r="C329" s="39">
        <f>'13c-beta'!E331/'13c-beta'!H331</f>
        <v>1.0054226661604215</v>
      </c>
      <c r="D329" s="39">
        <f>'13c-beta'!H331/'13c-beta'!I331</f>
        <v>1.0018043147505169</v>
      </c>
      <c r="E329" s="39">
        <f>'13c-beta'!I331/'13c-beta'!J331</f>
        <v>0.99932749193477644</v>
      </c>
      <c r="F329" s="39">
        <f>'13c-beta'!J331/'13c-beta'!K331</f>
        <v>1.0030501813489232</v>
      </c>
      <c r="G329" s="39">
        <f>'13c-beta'!K331/'13c-beta'!L331</f>
        <v>1.0002933727104704</v>
      </c>
      <c r="H329" s="39">
        <f>'13c-beta'!L331/'13c-beta'!M331</f>
        <v>1.0024605913261706</v>
      </c>
      <c r="I329" s="39">
        <f>'13c-beta'!M331/'13c-beta'!F331</f>
        <v>0.99795533032665806</v>
      </c>
      <c r="J329" s="39">
        <f>'13c-beta'!E331/'13c-beta'!F331</f>
        <v>1.0103407456685287</v>
      </c>
      <c r="L329" s="75">
        <f t="shared" si="135"/>
        <v>5.4080164427667441</v>
      </c>
      <c r="M329" s="75">
        <f t="shared" si="136"/>
        <v>1.8026889300249274</v>
      </c>
      <c r="N329" s="75">
        <f t="shared" si="137"/>
        <v>-0.67273430020804781</v>
      </c>
      <c r="O329" s="75">
        <f t="shared" si="138"/>
        <v>3.0455389834347111</v>
      </c>
      <c r="P329" s="75">
        <f t="shared" si="139"/>
        <v>0.29332968511151053</v>
      </c>
      <c r="Q329" s="75">
        <f t="shared" si="140"/>
        <v>2.4575690280784497</v>
      </c>
      <c r="R329" s="75">
        <f t="shared" si="141"/>
        <v>-2.0467628641209776</v>
      </c>
      <c r="S329" s="75">
        <f t="shared" si="142"/>
        <v>10.287645905087052</v>
      </c>
      <c r="U329" s="44">
        <f>'13c-beta'!Y331</f>
        <v>11.185902697095287</v>
      </c>
      <c r="W329" s="39">
        <f>'13c-beta'!N331/'13c-beta'!M331</f>
        <v>1.0032252372362951</v>
      </c>
      <c r="X329" s="39">
        <f t="shared" si="143"/>
        <v>0.99795533032665806</v>
      </c>
      <c r="Y329" s="39">
        <f t="shared" si="144"/>
        <v>1.0011739730181868</v>
      </c>
      <c r="Z329" s="39">
        <f>'13c-beta'!N331/'13c-beta'!E331</f>
        <v>0.99092704843426216</v>
      </c>
      <c r="AA329" s="39"/>
      <c r="AB329" s="39">
        <f>'13c-beta'!O331/'13c-beta'!Q331</f>
        <v>0.99990218039890832</v>
      </c>
      <c r="AC329" s="39">
        <f>'13c-beta'!Q331/'13c-beta'!L331</f>
        <v>0.9997066272895293</v>
      </c>
      <c r="AD329" s="39">
        <f t="shared" si="127"/>
        <v>1.0024605913261706</v>
      </c>
      <c r="AE329" s="39">
        <f t="shared" si="128"/>
        <v>0.99795533032665806</v>
      </c>
      <c r="AF329" s="39">
        <f t="shared" si="129"/>
        <v>1.0000195662169697</v>
      </c>
      <c r="AG329" s="39">
        <f>'13c-beta'!R331/'13c-beta'!S331</f>
        <v>1.0030347825235684</v>
      </c>
      <c r="AH329" s="39">
        <f>'13c-beta'!S331/'13c-beta'!E331</f>
        <v>0.98910664833355932</v>
      </c>
      <c r="AI329" s="39">
        <f>'13c-beta'!R331/'13c-beta'!E331</f>
        <v>0.99210837190386725</v>
      </c>
      <c r="AK329" s="75">
        <f t="shared" si="130"/>
        <v>3.2200473148377586</v>
      </c>
      <c r="AL329" s="75">
        <f t="shared" si="131"/>
        <v>-2.0467628641209776</v>
      </c>
      <c r="AM329" s="75">
        <f t="shared" si="132"/>
        <v>1.1732844507167968</v>
      </c>
      <c r="AN329" s="75">
        <f t="shared" si="133"/>
        <v>-9.114361454370334</v>
      </c>
      <c r="AO329" s="44"/>
      <c r="AP329" s="75">
        <f t="shared" si="134"/>
        <v>-9.7824385740878483E-2</v>
      </c>
      <c r="AQ329" s="75">
        <f t="shared" si="145"/>
        <v>-0.29341575266279624</v>
      </c>
      <c r="AR329" s="75">
        <f t="shared" si="146"/>
        <v>2.4575690280784497</v>
      </c>
      <c r="AS329" s="75">
        <f t="shared" si="147"/>
        <v>-2.0467628641209776</v>
      </c>
      <c r="AT329" s="75">
        <f t="shared" si="148"/>
        <v>1.9566025553819963E-2</v>
      </c>
      <c r="AU329" s="75">
        <f t="shared" si="149"/>
        <v>3.0301868666176679</v>
      </c>
      <c r="AV329" s="75">
        <f t="shared" si="150"/>
        <v>-10.95311865994354</v>
      </c>
      <c r="AW329" s="75">
        <f t="shared" si="151"/>
        <v>-7.922931793325918</v>
      </c>
    </row>
    <row r="330" spans="1:49" x14ac:dyDescent="0.2">
      <c r="A330" s="43">
        <f>'13c-beta'!A332</f>
        <v>654</v>
      </c>
      <c r="C330" s="39">
        <f>'13c-beta'!E332/'13c-beta'!H332</f>
        <v>1.0054037738788386</v>
      </c>
      <c r="D330" s="39">
        <f>'13c-beta'!H332/'13c-beta'!I332</f>
        <v>1.0017947367394315</v>
      </c>
      <c r="E330" s="39">
        <f>'13c-beta'!I332/'13c-beta'!J332</f>
        <v>0.99932742638243111</v>
      </c>
      <c r="F330" s="39">
        <f>'13c-beta'!J332/'13c-beta'!K332</f>
        <v>1.0030406726632775</v>
      </c>
      <c r="G330" s="39">
        <f>'13c-beta'!K332/'13c-beta'!L332</f>
        <v>1.0002836158081583</v>
      </c>
      <c r="H330" s="39">
        <f>'13c-beta'!L332/'13c-beta'!M332</f>
        <v>1.0024607843137254</v>
      </c>
      <c r="I330" s="39">
        <f>'13c-beta'!M332/'13c-beta'!F332</f>
        <v>0.99795517028833081</v>
      </c>
      <c r="J330" s="39">
        <f>'13c-beta'!E332/'13c-beta'!F332</f>
        <v>1.0102926356778759</v>
      </c>
      <c r="L330" s="75">
        <f t="shared" si="135"/>
        <v>5.3892258786411764</v>
      </c>
      <c r="M330" s="75">
        <f t="shared" si="136"/>
        <v>1.7931281238563326</v>
      </c>
      <c r="N330" s="75">
        <f t="shared" si="137"/>
        <v>-0.67279989666967699</v>
      </c>
      <c r="O330" s="75">
        <f t="shared" si="138"/>
        <v>3.0360591678752038</v>
      </c>
      <c r="P330" s="75">
        <f t="shared" si="139"/>
        <v>0.28357559679783073</v>
      </c>
      <c r="Q330" s="75">
        <f t="shared" si="140"/>
        <v>2.4577615419168186</v>
      </c>
      <c r="R330" s="75">
        <f t="shared" si="141"/>
        <v>-2.0469232303570468</v>
      </c>
      <c r="S330" s="75">
        <f t="shared" si="142"/>
        <v>10.240027182060819</v>
      </c>
      <c r="U330" s="44">
        <f>'13c-beta'!Y332</f>
        <v>11.143598237340441</v>
      </c>
      <c r="W330" s="39">
        <f>'13c-beta'!N332/'13c-beta'!M332</f>
        <v>1.0032156862745099</v>
      </c>
      <c r="X330" s="39">
        <f t="shared" si="143"/>
        <v>0.99795517028833081</v>
      </c>
      <c r="Y330" s="39">
        <f t="shared" si="144"/>
        <v>1.0011642810320032</v>
      </c>
      <c r="Z330" s="39">
        <f>'13c-beta'!N332/'13c-beta'!E332</f>
        <v>0.9909646429920298</v>
      </c>
      <c r="AA330" s="39"/>
      <c r="AB330" s="39">
        <f>'13c-beta'!O332/'13c-beta'!Q332</f>
        <v>0.99989239001770669</v>
      </c>
      <c r="AC330" s="39">
        <f>'13c-beta'!Q332/'13c-beta'!L332</f>
        <v>0.99970660433638792</v>
      </c>
      <c r="AD330" s="39">
        <f t="shared" si="127"/>
        <v>1.0024607843137254</v>
      </c>
      <c r="AE330" s="39">
        <f t="shared" si="128"/>
        <v>0.99795517028833081</v>
      </c>
      <c r="AF330" s="39">
        <f t="shared" si="129"/>
        <v>1.0000097838742183</v>
      </c>
      <c r="AG330" s="39">
        <f>'13c-beta'!R332/'13c-beta'!S332</f>
        <v>1.0030252594478166</v>
      </c>
      <c r="AH330" s="39">
        <f>'13c-beta'!S332/'13c-beta'!E332</f>
        <v>0.98914401371282479</v>
      </c>
      <c r="AI330" s="39">
        <f>'13c-beta'!R332/'13c-beta'!E332</f>
        <v>0.9921364309855607</v>
      </c>
      <c r="AK330" s="75">
        <f t="shared" si="130"/>
        <v>3.2105270128209993</v>
      </c>
      <c r="AL330" s="75">
        <f t="shared" si="131"/>
        <v>-2.0469232303570468</v>
      </c>
      <c r="AM330" s="75">
        <f t="shared" si="132"/>
        <v>1.1636037824639833</v>
      </c>
      <c r="AN330" s="75">
        <f t="shared" si="133"/>
        <v>-9.0764233995969246</v>
      </c>
      <c r="AO330" s="44"/>
      <c r="AP330" s="75">
        <f t="shared" si="134"/>
        <v>-0.1076157726628601</v>
      </c>
      <c r="AQ330" s="75">
        <f t="shared" si="145"/>
        <v>-0.29343871254024878</v>
      </c>
      <c r="AR330" s="75">
        <f t="shared" si="146"/>
        <v>2.4577615419168186</v>
      </c>
      <c r="AS330" s="75">
        <f t="shared" si="147"/>
        <v>-2.0469232303570468</v>
      </c>
      <c r="AT330" s="75">
        <f t="shared" si="148"/>
        <v>9.7838263565646309E-3</v>
      </c>
      <c r="AU330" s="75">
        <f t="shared" si="149"/>
        <v>3.0206925588177254</v>
      </c>
      <c r="AV330" s="75">
        <f t="shared" si="150"/>
        <v>-10.915342477190991</v>
      </c>
      <c r="AW330" s="75">
        <f t="shared" si="151"/>
        <v>-7.894649918373327</v>
      </c>
    </row>
    <row r="331" spans="1:49" x14ac:dyDescent="0.2">
      <c r="A331" s="43">
        <f>'13c-beta'!A333</f>
        <v>656</v>
      </c>
      <c r="C331" s="39">
        <f>'13c-beta'!E333/'13c-beta'!H333</f>
        <v>1.0053946151224498</v>
      </c>
      <c r="D331" s="39">
        <f>'13c-beta'!H333/'13c-beta'!I333</f>
        <v>1.001794929324658</v>
      </c>
      <c r="E331" s="39">
        <f>'13c-beta'!I333/'13c-beta'!J333</f>
        <v>0.99932735426008956</v>
      </c>
      <c r="F331" s="39">
        <f>'13c-beta'!J333/'13c-beta'!K333</f>
        <v>1.0030311919428962</v>
      </c>
      <c r="G331" s="39">
        <f>'13c-beta'!K333/'13c-beta'!L333</f>
        <v>1.0002738600575105</v>
      </c>
      <c r="H331" s="39">
        <f>'13c-beta'!L333/'13c-beta'!M333</f>
        <v>1.0024413440138049</v>
      </c>
      <c r="I331" s="39">
        <f>'13c-beta'!M333/'13c-beta'!F333</f>
        <v>0.99796479486502077</v>
      </c>
      <c r="J331" s="39">
        <f>'13c-beta'!E333/'13c-beta'!F333</f>
        <v>1.0102543027954716</v>
      </c>
      <c r="L331" s="75">
        <f t="shared" si="135"/>
        <v>5.3801163066035125</v>
      </c>
      <c r="M331" s="75">
        <f t="shared" si="136"/>
        <v>1.793320364043727</v>
      </c>
      <c r="N331" s="75">
        <f t="shared" si="137"/>
        <v>-0.67287206755405571</v>
      </c>
      <c r="O331" s="75">
        <f t="shared" si="138"/>
        <v>3.0266071432009665</v>
      </c>
      <c r="P331" s="75">
        <f t="shared" si="139"/>
        <v>0.27382256468999561</v>
      </c>
      <c r="Q331" s="75">
        <f t="shared" si="140"/>
        <v>2.4383687749119365</v>
      </c>
      <c r="R331" s="75">
        <f t="shared" si="141"/>
        <v>-2.0372789792266719</v>
      </c>
      <c r="S331" s="75">
        <f t="shared" si="142"/>
        <v>10.202084106669707</v>
      </c>
      <c r="U331" s="44">
        <f>'13c-beta'!Y333</f>
        <v>11.101535679412414</v>
      </c>
      <c r="W331" s="39">
        <f>'13c-beta'!N333/'13c-beta'!M333</f>
        <v>1.0031962977851421</v>
      </c>
      <c r="X331" s="39">
        <f t="shared" si="143"/>
        <v>0.99796479486502077</v>
      </c>
      <c r="Y331" s="39">
        <f t="shared" si="144"/>
        <v>1.0011545875284975</v>
      </c>
      <c r="Z331" s="39">
        <f>'13c-beta'!N333/'13c-beta'!E333</f>
        <v>0.99099264883921412</v>
      </c>
      <c r="AA331" s="39"/>
      <c r="AB331" s="39">
        <f>'13c-beta'!O333/'13c-beta'!Q333</f>
        <v>0.99990216412945643</v>
      </c>
      <c r="AC331" s="39">
        <f>'13c-beta'!Q333/'13c-beta'!L333</f>
        <v>0.99970657850980993</v>
      </c>
      <c r="AD331" s="39">
        <f t="shared" si="127"/>
        <v>1.0024413440138049</v>
      </c>
      <c r="AE331" s="39">
        <f t="shared" si="128"/>
        <v>0.99796479486502077</v>
      </c>
      <c r="AF331" s="39">
        <f t="shared" si="129"/>
        <v>1.0000097846400717</v>
      </c>
      <c r="AG331" s="39">
        <f>'13c-beta'!R333/'13c-beta'!S333</f>
        <v>1.0030157346936777</v>
      </c>
      <c r="AH331" s="39">
        <f>'13c-beta'!S333/'13c-beta'!E333</f>
        <v>0.98917180795939919</v>
      </c>
      <c r="AI331" s="39">
        <f>'13c-beta'!R333/'13c-beta'!E333</f>
        <v>0.99215488769867022</v>
      </c>
      <c r="AK331" s="75">
        <f t="shared" si="130"/>
        <v>3.1912004841495034</v>
      </c>
      <c r="AL331" s="75">
        <f t="shared" si="131"/>
        <v>-2.0372789792266719</v>
      </c>
      <c r="AM331" s="75">
        <f t="shared" si="132"/>
        <v>1.1539215049227409</v>
      </c>
      <c r="AN331" s="75">
        <f t="shared" si="133"/>
        <v>-9.0481626017466255</v>
      </c>
      <c r="AO331" s="44"/>
      <c r="AP331" s="75">
        <f t="shared" si="134"/>
        <v>-9.7840656784534658E-2</v>
      </c>
      <c r="AQ331" s="75">
        <f t="shared" si="145"/>
        <v>-0.29346454669819966</v>
      </c>
      <c r="AR331" s="75">
        <f t="shared" si="146"/>
        <v>2.4383687749119365</v>
      </c>
      <c r="AS331" s="75">
        <f t="shared" si="147"/>
        <v>-2.0372789792266719</v>
      </c>
      <c r="AT331" s="75">
        <f t="shared" si="148"/>
        <v>9.7845922024521106E-3</v>
      </c>
      <c r="AU331" s="75">
        <f t="shared" si="149"/>
        <v>3.011196487534193</v>
      </c>
      <c r="AV331" s="75">
        <f t="shared" si="150"/>
        <v>-10.887243579864545</v>
      </c>
      <c r="AW331" s="75">
        <f t="shared" si="151"/>
        <v>-7.876047092330337</v>
      </c>
    </row>
    <row r="332" spans="1:49" x14ac:dyDescent="0.2">
      <c r="A332" s="43">
        <f>'13c-beta'!A334</f>
        <v>658</v>
      </c>
      <c r="C332" s="39">
        <f>'13c-beta'!E334/'13c-beta'!H334</f>
        <v>1.0053659249160052</v>
      </c>
      <c r="D332" s="39">
        <f>'13c-beta'!H334/'13c-beta'!I334</f>
        <v>1.0017951044380056</v>
      </c>
      <c r="E332" s="39">
        <f>'13c-beta'!I334/'13c-beta'!J334</f>
        <v>0.99932728868090082</v>
      </c>
      <c r="F332" s="39">
        <f>'13c-beta'!J334/'13c-beta'!K334</f>
        <v>1.0030216798192859</v>
      </c>
      <c r="G332" s="39">
        <f>'13c-beta'!K334/'13c-beta'!L334</f>
        <v>1.0002738841665608</v>
      </c>
      <c r="H332" s="39">
        <f>'13c-beta'!L334/'13c-beta'!M334</f>
        <v>1.0024317301563956</v>
      </c>
      <c r="I332" s="39">
        <f>'13c-beta'!M334/'13c-beta'!F334</f>
        <v>0.99796463554255177</v>
      </c>
      <c r="J332" s="39">
        <f>'13c-beta'!E334/'13c-beta'!F334</f>
        <v>1.0102061785053771</v>
      </c>
      <c r="L332" s="75">
        <f t="shared" si="135"/>
        <v>5.3515796351548275</v>
      </c>
      <c r="M332" s="75">
        <f t="shared" si="136"/>
        <v>1.7934951636231313</v>
      </c>
      <c r="N332" s="75">
        <f t="shared" si="137"/>
        <v>-0.67293769088620836</v>
      </c>
      <c r="O332" s="75">
        <f t="shared" si="138"/>
        <v>3.0171237205611141</v>
      </c>
      <c r="P332" s="75">
        <f t="shared" si="139"/>
        <v>0.2738466671393186</v>
      </c>
      <c r="Q332" s="75">
        <f t="shared" si="140"/>
        <v>2.4287782850867123</v>
      </c>
      <c r="R332" s="75">
        <f t="shared" si="141"/>
        <v>-2.0374386266235871</v>
      </c>
      <c r="S332" s="75">
        <f t="shared" si="142"/>
        <v>10.154447154055218</v>
      </c>
      <c r="U332" s="44">
        <f>'13c-beta'!Y334</f>
        <v>11.059713190632161</v>
      </c>
      <c r="W332" s="39">
        <f>'13c-beta'!N334/'13c-beta'!M334</f>
        <v>1.0031965485120362</v>
      </c>
      <c r="X332" s="39">
        <f t="shared" si="143"/>
        <v>0.99796463554255177</v>
      </c>
      <c r="Y332" s="39">
        <f t="shared" si="144"/>
        <v>1.00115467791336</v>
      </c>
      <c r="Z332" s="39">
        <f>'13c-beta'!N334/'13c-beta'!E334</f>
        <v>0.99103994730520362</v>
      </c>
      <c r="AA332" s="39"/>
      <c r="AB332" s="39">
        <f>'13c-beta'!O334/'13c-beta'!Q334</f>
        <v>0.99990215647137104</v>
      </c>
      <c r="AC332" s="39">
        <f>'13c-beta'!Q334/'13c-beta'!L334</f>
        <v>0.99971633425606221</v>
      </c>
      <c r="AD332" s="39">
        <f t="shared" si="127"/>
        <v>1.0024317301563956</v>
      </c>
      <c r="AE332" s="39">
        <f t="shared" si="128"/>
        <v>0.99796463554255177</v>
      </c>
      <c r="AF332" s="39">
        <f t="shared" si="129"/>
        <v>1.0000097854060455</v>
      </c>
      <c r="AG332" s="39">
        <f>'13c-beta'!R334/'13c-beta'!S334</f>
        <v>1.0030062082607076</v>
      </c>
      <c r="AH332" s="39">
        <f>'13c-beta'!S334/'13c-beta'!E334</f>
        <v>0.98920919059242907</v>
      </c>
      <c r="AI332" s="39">
        <f>'13c-beta'!R334/'13c-beta'!E334</f>
        <v>0.99218295943275603</v>
      </c>
      <c r="AK332" s="75">
        <f t="shared" si="130"/>
        <v>3.191450412167935</v>
      </c>
      <c r="AL332" s="75">
        <f t="shared" si="131"/>
        <v>-2.0374386266235871</v>
      </c>
      <c r="AM332" s="75">
        <f t="shared" si="132"/>
        <v>1.1540117855442646</v>
      </c>
      <c r="AN332" s="75">
        <f t="shared" si="133"/>
        <v>-9.0004353685109209</v>
      </c>
      <c r="AO332" s="44"/>
      <c r="AP332" s="75">
        <f t="shared" si="134"/>
        <v>-9.7848315619260787E-2</v>
      </c>
      <c r="AQ332" s="75">
        <f t="shared" si="145"/>
        <v>-0.28370598467505637</v>
      </c>
      <c r="AR332" s="75">
        <f t="shared" si="146"/>
        <v>2.4287782850867123</v>
      </c>
      <c r="AS332" s="75">
        <f t="shared" si="147"/>
        <v>-2.0374386266235871</v>
      </c>
      <c r="AT332" s="75">
        <f t="shared" si="148"/>
        <v>9.7853581686860036E-3</v>
      </c>
      <c r="AU332" s="75">
        <f t="shared" si="149"/>
        <v>3.0016986522751505</v>
      </c>
      <c r="AV332" s="75">
        <f t="shared" si="150"/>
        <v>-10.849452443514474</v>
      </c>
      <c r="AW332" s="75">
        <f t="shared" si="151"/>
        <v>-7.8477537912392314</v>
      </c>
    </row>
    <row r="333" spans="1:49" x14ac:dyDescent="0.2">
      <c r="A333" s="43">
        <f>'13c-beta'!A335</f>
        <v>660</v>
      </c>
      <c r="C333" s="39">
        <f>'13c-beta'!E335/'13c-beta'!H335</f>
        <v>1.0053567602314122</v>
      </c>
      <c r="D333" s="39">
        <f>'13c-beta'!H335/'13c-beta'!I335</f>
        <v>1.0017855226312555</v>
      </c>
      <c r="E333" s="39">
        <f>'13c-beta'!I335/'13c-beta'!J335</f>
        <v>0.99932722308892352</v>
      </c>
      <c r="F333" s="39">
        <f>'13c-beta'!J335/'13c-beta'!K335</f>
        <v>1.0030121660212026</v>
      </c>
      <c r="G333" s="39">
        <f>'13c-beta'!K335/'13c-beta'!L335</f>
        <v>1.0002641232575202</v>
      </c>
      <c r="H333" s="39">
        <f>'13c-beta'!L335/'13c-beta'!M335</f>
        <v>1.0024220910392438</v>
      </c>
      <c r="I333" s="39">
        <f>'13c-beta'!M335/'13c-beta'!F335</f>
        <v>0.99797426236727504</v>
      </c>
      <c r="J333" s="39">
        <f>'13c-beta'!E335/'13c-beta'!F335</f>
        <v>1.0101678328521799</v>
      </c>
      <c r="L333" s="75">
        <f t="shared" si="135"/>
        <v>5.342463823550613</v>
      </c>
      <c r="M333" s="75">
        <f t="shared" si="136"/>
        <v>1.7839304806543952</v>
      </c>
      <c r="N333" s="75">
        <f t="shared" si="137"/>
        <v>-0.67300332701982513</v>
      </c>
      <c r="O333" s="75">
        <f t="shared" si="138"/>
        <v>3.0076385385407449</v>
      </c>
      <c r="P333" s="75">
        <f t="shared" si="139"/>
        <v>0.26408838311327698</v>
      </c>
      <c r="Q333" s="75">
        <f t="shared" si="140"/>
        <v>2.4191625045744756</v>
      </c>
      <c r="R333" s="75">
        <f t="shared" si="141"/>
        <v>-2.0277922143677505</v>
      </c>
      <c r="S333" s="75">
        <f t="shared" si="142"/>
        <v>10.116488189045569</v>
      </c>
      <c r="U333" s="44">
        <f>'13c-beta'!Y335</f>
        <v>11.018128955573481</v>
      </c>
      <c r="W333" s="39">
        <f>'13c-beta'!N335/'13c-beta'!M335</f>
        <v>1.0031771558571458</v>
      </c>
      <c r="X333" s="39">
        <f t="shared" si="143"/>
        <v>0.99797426236727504</v>
      </c>
      <c r="Y333" s="39">
        <f t="shared" si="144"/>
        <v>1.0011449821402361</v>
      </c>
      <c r="Z333" s="39">
        <f>'13c-beta'!N335/'13c-beta'!E335</f>
        <v>0.99106796868945202</v>
      </c>
      <c r="AA333" s="39"/>
      <c r="AB333" s="39">
        <f>'13c-beta'!O335/'13c-beta'!Q335</f>
        <v>0.99989236369329515</v>
      </c>
      <c r="AC333" s="39">
        <f>'13c-beta'!Q335/'13c-beta'!L335</f>
        <v>0.9997163120567375</v>
      </c>
      <c r="AD333" s="39">
        <f t="shared" si="127"/>
        <v>1.0024220910392438</v>
      </c>
      <c r="AE333" s="39">
        <f t="shared" si="128"/>
        <v>0.99797426236727504</v>
      </c>
      <c r="AF333" s="39">
        <f t="shared" si="129"/>
        <v>0.99999999999999989</v>
      </c>
      <c r="AG333" s="39">
        <f>'13c-beta'!R335/'13c-beta'!S335</f>
        <v>1.0029868578255674</v>
      </c>
      <c r="AH333" s="39">
        <f>'13c-beta'!S335/'13c-beta'!E335</f>
        <v>0.98924668681701922</v>
      </c>
      <c r="AI333" s="39">
        <f>'13c-beta'!R335/'13c-beta'!E335</f>
        <v>0.99220142602495531</v>
      </c>
      <c r="AK333" s="75">
        <f t="shared" si="130"/>
        <v>3.1721193624749047</v>
      </c>
      <c r="AL333" s="75">
        <f t="shared" si="131"/>
        <v>-2.0277922143677505</v>
      </c>
      <c r="AM333" s="75">
        <f t="shared" si="132"/>
        <v>1.1443271481071826</v>
      </c>
      <c r="AN333" s="75">
        <f t="shared" si="133"/>
        <v>-8.9721610409385963</v>
      </c>
      <c r="AO333" s="44"/>
      <c r="AP333" s="75">
        <f t="shared" si="134"/>
        <v>-0.10764209990782049</v>
      </c>
      <c r="AQ333" s="75">
        <f t="shared" si="145"/>
        <v>-0.28372819029898949</v>
      </c>
      <c r="AR333" s="75">
        <f t="shared" si="146"/>
        <v>2.4191625045744756</v>
      </c>
      <c r="AS333" s="75">
        <f t="shared" si="147"/>
        <v>-2.0277922143677505</v>
      </c>
      <c r="AT333" s="75">
        <f t="shared" si="148"/>
        <v>-1.1102230246251565E-13</v>
      </c>
      <c r="AU333" s="75">
        <f t="shared" si="149"/>
        <v>2.9824060281200895</v>
      </c>
      <c r="AV333" s="75">
        <f t="shared" si="150"/>
        <v>-10.811547908950139</v>
      </c>
      <c r="AW333" s="75">
        <f t="shared" si="151"/>
        <v>-7.8291418808299902</v>
      </c>
    </row>
    <row r="334" spans="1:49" x14ac:dyDescent="0.2">
      <c r="A334" s="43">
        <f>'13c-beta'!A336</f>
        <v>662</v>
      </c>
      <c r="C334" s="39">
        <f>'13c-beta'!E336/'13c-beta'!H336</f>
        <v>1.0053378009818437</v>
      </c>
      <c r="D334" s="39">
        <f>'13c-beta'!H336/'13c-beta'!I336</f>
        <v>1.0017856968608816</v>
      </c>
      <c r="E334" s="39">
        <f>'13c-beta'!I336/'13c-beta'!J336</f>
        <v>0.99933690235887229</v>
      </c>
      <c r="F334" s="39">
        <f>'13c-beta'!J336/'13c-beta'!K336</f>
        <v>1.0029928699275257</v>
      </c>
      <c r="G334" s="39">
        <f>'13c-beta'!K336/'13c-beta'!L336</f>
        <v>1.000264146513266</v>
      </c>
      <c r="H334" s="39">
        <f>'13c-beta'!L336/'13c-beta'!M336</f>
        <v>1.0024026438889488</v>
      </c>
      <c r="I334" s="39">
        <f>'13c-beta'!M336/'13c-beta'!F336</f>
        <v>0.99798389069947235</v>
      </c>
      <c r="J334" s="39">
        <f>'13c-beta'!E336/'13c-beta'!F336</f>
        <v>1.0101294811943977</v>
      </c>
      <c r="L334" s="75">
        <f t="shared" si="135"/>
        <v>5.32360541518287</v>
      </c>
      <c r="M334" s="75">
        <f t="shared" si="136"/>
        <v>1.7841043997288608</v>
      </c>
      <c r="N334" s="75">
        <f t="shared" si="137"/>
        <v>-0.66331758760457704</v>
      </c>
      <c r="O334" s="75">
        <f t="shared" si="138"/>
        <v>2.988400208295606</v>
      </c>
      <c r="P334" s="75">
        <f t="shared" si="139"/>
        <v>0.26411163271801885</v>
      </c>
      <c r="Q334" s="75">
        <f t="shared" si="140"/>
        <v>2.3997621550508437</v>
      </c>
      <c r="R334" s="75">
        <f t="shared" si="141"/>
        <v>-2.0181443846448781</v>
      </c>
      <c r="S334" s="75">
        <f t="shared" si="142"/>
        <v>10.078521838726566</v>
      </c>
      <c r="U334" s="44">
        <f>'13c-beta'!Y336</f>
        <v>10.976781175869124</v>
      </c>
      <c r="W334" s="39">
        <f>'13c-beta'!N336/'13c-beta'!M336</f>
        <v>1.0031577605397612</v>
      </c>
      <c r="X334" s="39">
        <f t="shared" si="143"/>
        <v>0.99798389069947235</v>
      </c>
      <c r="Y334" s="39">
        <f t="shared" si="144"/>
        <v>1.0011352848488406</v>
      </c>
      <c r="Z334" s="39">
        <f>'13c-beta'!N336/'13c-beta'!E336</f>
        <v>0.99109599658954384</v>
      </c>
      <c r="AA334" s="39"/>
      <c r="AB334" s="39">
        <f>'13c-beta'!O336/'13c-beta'!Q336</f>
        <v>0.99990214019395818</v>
      </c>
      <c r="AC334" s="39">
        <f>'13c-beta'!Q336/'13c-beta'!L336</f>
        <v>0.99971628707834403</v>
      </c>
      <c r="AD334" s="39">
        <f t="shared" si="127"/>
        <v>1.0024026438889488</v>
      </c>
      <c r="AE334" s="39">
        <f t="shared" si="128"/>
        <v>0.99798389069947235</v>
      </c>
      <c r="AF334" s="39">
        <f t="shared" si="129"/>
        <v>1</v>
      </c>
      <c r="AG334" s="39">
        <f>'13c-beta'!R336/'13c-beta'!S336</f>
        <v>1.002967533421478</v>
      </c>
      <c r="AH334" s="39">
        <f>'13c-beta'!S336/'13c-beta'!E336</f>
        <v>0.9892745029647716</v>
      </c>
      <c r="AI334" s="39">
        <f>'13c-beta'!R336/'13c-beta'!E336</f>
        <v>0.99221020811533556</v>
      </c>
      <c r="AK334" s="75">
        <f t="shared" si="130"/>
        <v>3.1527852849720004</v>
      </c>
      <c r="AL334" s="75">
        <f t="shared" si="131"/>
        <v>-2.0181443846448781</v>
      </c>
      <c r="AM334" s="75">
        <f t="shared" si="132"/>
        <v>1.1346409003271987</v>
      </c>
      <c r="AN334" s="75">
        <f t="shared" si="133"/>
        <v>-8.9438809383995075</v>
      </c>
      <c r="AO334" s="44"/>
      <c r="AP334" s="75">
        <f t="shared" si="134"/>
        <v>-9.7864594625050691E-2</v>
      </c>
      <c r="AQ334" s="75">
        <f t="shared" si="145"/>
        <v>-0.28375317578084619</v>
      </c>
      <c r="AR334" s="75">
        <f t="shared" si="146"/>
        <v>2.3997621550508437</v>
      </c>
      <c r="AS334" s="75">
        <f t="shared" si="147"/>
        <v>-2.0181443846448781</v>
      </c>
      <c r="AT334" s="75">
        <f t="shared" si="148"/>
        <v>0</v>
      </c>
      <c r="AU334" s="75">
        <f t="shared" si="149"/>
        <v>2.9631389857842518</v>
      </c>
      <c r="AV334" s="75">
        <f t="shared" si="150"/>
        <v>-10.783429789318294</v>
      </c>
      <c r="AW334" s="75">
        <f t="shared" si="151"/>
        <v>-7.8202908035341201</v>
      </c>
    </row>
    <row r="335" spans="1:49" x14ac:dyDescent="0.2">
      <c r="A335" s="43">
        <f>'13c-beta'!A337</f>
        <v>664</v>
      </c>
      <c r="C335" s="39">
        <f>'13c-beta'!E337/'13c-beta'!H337</f>
        <v>1.0053286314087266</v>
      </c>
      <c r="D335" s="39">
        <f>'13c-beta'!H337/'13c-beta'!I337</f>
        <v>1.0017761122659092</v>
      </c>
      <c r="E335" s="39">
        <f>'13c-beta'!I337/'13c-beta'!J337</f>
        <v>0.99933683769102488</v>
      </c>
      <c r="F335" s="39">
        <f>'13c-beta'!J337/'13c-beta'!K337</f>
        <v>1.0029735413508094</v>
      </c>
      <c r="G335" s="39">
        <f>'13c-beta'!K337/'13c-beta'!L337</f>
        <v>1.0002641671884784</v>
      </c>
      <c r="H335" s="39">
        <f>'13c-beta'!L337/'13c-beta'!M337</f>
        <v>1.0024028323999883</v>
      </c>
      <c r="I335" s="39">
        <f>'13c-beta'!M337/'13c-beta'!F337</f>
        <v>0.99797396496036017</v>
      </c>
      <c r="J335" s="39">
        <f>'13c-beta'!E337/'13c-beta'!F337</f>
        <v>1.0100812371537633</v>
      </c>
      <c r="L335" s="75">
        <f t="shared" si="135"/>
        <v>5.314484485953261</v>
      </c>
      <c r="M335" s="75">
        <f t="shared" si="136"/>
        <v>1.7745368436606939</v>
      </c>
      <c r="N335" s="75">
        <f t="shared" si="137"/>
        <v>-0.6633822983636315</v>
      </c>
      <c r="O335" s="75">
        <f t="shared" si="138"/>
        <v>2.9691291211944497</v>
      </c>
      <c r="P335" s="75">
        <f t="shared" si="139"/>
        <v>0.2641323024703931</v>
      </c>
      <c r="Q335" s="75">
        <f t="shared" si="140"/>
        <v>2.3999502142333178</v>
      </c>
      <c r="R335" s="75">
        <f t="shared" si="141"/>
        <v>-2.028090225018329</v>
      </c>
      <c r="S335" s="75">
        <f t="shared" si="142"/>
        <v>10.030760444130033</v>
      </c>
      <c r="U335" s="44">
        <f>'13c-beta'!Y337</f>
        <v>10.935668070019455</v>
      </c>
      <c r="W335" s="39">
        <f>'13c-beta'!N337/'13c-beta'!M337</f>
        <v>1.0031482008179438</v>
      </c>
      <c r="X335" s="39">
        <f t="shared" si="143"/>
        <v>0.99797396496036017</v>
      </c>
      <c r="Y335" s="39">
        <f t="shared" si="144"/>
        <v>1.0011157874131349</v>
      </c>
      <c r="Z335" s="39">
        <f>'13c-beta'!N337/'13c-beta'!E337</f>
        <v>0.99112403100775193</v>
      </c>
      <c r="AA335" s="39"/>
      <c r="AB335" s="39">
        <f>'13c-beta'!O337/'13c-beta'!Q337</f>
        <v>0.99990213253212501</v>
      </c>
      <c r="AC335" s="39">
        <f>'13c-beta'!Q337/'13c-beta'!L337</f>
        <v>0.99971626487163423</v>
      </c>
      <c r="AD335" s="39">
        <f t="shared" si="127"/>
        <v>1.0024028323999883</v>
      </c>
      <c r="AE335" s="39">
        <f t="shared" si="128"/>
        <v>0.99797396496036017</v>
      </c>
      <c r="AF335" s="39">
        <f t="shared" si="129"/>
        <v>0.99999021239111285</v>
      </c>
      <c r="AG335" s="39">
        <f>'13c-beta'!R337/'13c-beta'!S337</f>
        <v>1.0029677950164551</v>
      </c>
      <c r="AH335" s="39">
        <f>'13c-beta'!S337/'13c-beta'!E337</f>
        <v>0.98930232558139541</v>
      </c>
      <c r="AI335" s="39">
        <f>'13c-beta'!R337/'13c-beta'!E337</f>
        <v>0.99223837209302324</v>
      </c>
      <c r="AK335" s="75">
        <f t="shared" si="130"/>
        <v>3.1432556100353919</v>
      </c>
      <c r="AL335" s="75">
        <f t="shared" si="131"/>
        <v>-2.028090225018329</v>
      </c>
      <c r="AM335" s="75">
        <f t="shared" si="132"/>
        <v>1.1151653850170049</v>
      </c>
      <c r="AN335" s="75">
        <f t="shared" si="133"/>
        <v>-8.9155950591129969</v>
      </c>
      <c r="AO335" s="44"/>
      <c r="AP335" s="75">
        <f t="shared" si="134"/>
        <v>-9.7872257208106855E-2</v>
      </c>
      <c r="AQ335" s="75">
        <f t="shared" si="145"/>
        <v>-0.28377538879301573</v>
      </c>
      <c r="AR335" s="75">
        <f t="shared" si="146"/>
        <v>2.3999502142333178</v>
      </c>
      <c r="AS335" s="75">
        <f t="shared" si="147"/>
        <v>-2.028090225018329</v>
      </c>
      <c r="AT335" s="75">
        <f t="shared" si="148"/>
        <v>-9.7876567861026557E-3</v>
      </c>
      <c r="AU335" s="75">
        <f t="shared" si="149"/>
        <v>2.9633998067322702</v>
      </c>
      <c r="AV335" s="75">
        <f t="shared" si="150"/>
        <v>-10.755305921471226</v>
      </c>
      <c r="AW335" s="75">
        <f t="shared" si="151"/>
        <v>-7.7919061147389952</v>
      </c>
    </row>
    <row r="336" spans="1:49" x14ac:dyDescent="0.2">
      <c r="A336" s="43">
        <f>'13c-beta'!A338</f>
        <v>666</v>
      </c>
      <c r="C336" s="39">
        <f>'13c-beta'!E338/'13c-beta'!H338</f>
        <v>1.0053096655397835</v>
      </c>
      <c r="D336" s="39">
        <f>'13c-beta'!H338/'13c-beta'!I338</f>
        <v>1.0017762856111105</v>
      </c>
      <c r="E336" s="39">
        <f>'13c-beta'!I338/'13c-beta'!J338</f>
        <v>0.9993367730105629</v>
      </c>
      <c r="F336" s="39">
        <f>'13c-beta'!J338/'13c-beta'!K338</f>
        <v>1.00296402089488</v>
      </c>
      <c r="G336" s="39">
        <f>'13c-beta'!K338/'13c-beta'!L338</f>
        <v>1.0002544031311154</v>
      </c>
      <c r="H336" s="39">
        <f>'13c-beta'!L338/'13c-beta'!M338</f>
        <v>1.0023931892188787</v>
      </c>
      <c r="I336" s="39">
        <f>'13c-beta'!M338/'13c-beta'!F338</f>
        <v>0.99798359468295461</v>
      </c>
      <c r="J336" s="39">
        <f>'13c-beta'!E338/'13c-beta'!F338</f>
        <v>1.0100428730839255</v>
      </c>
      <c r="L336" s="75">
        <f t="shared" si="135"/>
        <v>5.295618965513837</v>
      </c>
      <c r="M336" s="75">
        <f t="shared" si="136"/>
        <v>1.7747098815123497</v>
      </c>
      <c r="N336" s="75">
        <f t="shared" si="137"/>
        <v>-0.66344702174982129</v>
      </c>
      <c r="O336" s="75">
        <f t="shared" si="138"/>
        <v>2.9596368457531312</v>
      </c>
      <c r="P336" s="75">
        <f t="shared" si="139"/>
        <v>0.25437077612615172</v>
      </c>
      <c r="Q336" s="75">
        <f t="shared" si="140"/>
        <v>2.3903301022561219</v>
      </c>
      <c r="R336" s="75">
        <f t="shared" si="141"/>
        <v>-2.018440999213913</v>
      </c>
      <c r="S336" s="75">
        <f t="shared" si="142"/>
        <v>9.992778550197869</v>
      </c>
      <c r="U336" s="44">
        <f>'13c-beta'!Y338</f>
        <v>10.89478787320358</v>
      </c>
      <c r="W336" s="39">
        <f>'13c-beta'!N338/'13c-beta'!M338</f>
        <v>1.0031386088116441</v>
      </c>
      <c r="X336" s="39">
        <f t="shared" si="143"/>
        <v>0.99798359468295461</v>
      </c>
      <c r="Y336" s="39">
        <f t="shared" si="144"/>
        <v>1.0011158747871027</v>
      </c>
      <c r="Z336" s="39">
        <f>'13c-beta'!N338/'13c-beta'!E338</f>
        <v>0.99116176299569714</v>
      </c>
      <c r="AA336" s="39"/>
      <c r="AB336" s="39">
        <f>'13c-beta'!O338/'13c-beta'!Q338</f>
        <v>0.99990212486909202</v>
      </c>
      <c r="AC336" s="39">
        <f>'13c-beta'!Q338/'13c-beta'!L338</f>
        <v>0.99971624266144798</v>
      </c>
      <c r="AD336" s="39">
        <f t="shared" si="127"/>
        <v>1.0023931892188787</v>
      </c>
      <c r="AE336" s="39">
        <f t="shared" si="128"/>
        <v>0.99798359468295461</v>
      </c>
      <c r="AF336" s="39">
        <f t="shared" si="129"/>
        <v>0.99999021162467427</v>
      </c>
      <c r="AG336" s="39">
        <f>'13c-beta'!R338/'13c-beta'!S338</f>
        <v>1.0029484366428962</v>
      </c>
      <c r="AH336" s="39">
        <f>'13c-beta'!S338/'13c-beta'!E338</f>
        <v>0.98933984571849454</v>
      </c>
      <c r="AI336" s="39">
        <f>'13c-beta'!R338/'13c-beta'!E338</f>
        <v>0.99225685157188825</v>
      </c>
      <c r="AK336" s="75">
        <f t="shared" si="130"/>
        <v>3.1336936608128578</v>
      </c>
      <c r="AL336" s="75">
        <f t="shared" si="131"/>
        <v>-2.018440999213913</v>
      </c>
      <c r="AM336" s="75">
        <f t="shared" si="132"/>
        <v>1.1152526615989191</v>
      </c>
      <c r="AN336" s="75">
        <f t="shared" si="133"/>
        <v>-8.8775258885989281</v>
      </c>
      <c r="AO336" s="44"/>
      <c r="AP336" s="75">
        <f t="shared" si="134"/>
        <v>-9.7879920991157193E-2</v>
      </c>
      <c r="AQ336" s="75">
        <f t="shared" si="145"/>
        <v>-0.28379760528310688</v>
      </c>
      <c r="AR336" s="75">
        <f t="shared" si="146"/>
        <v>2.3903301022561219</v>
      </c>
      <c r="AS336" s="75">
        <f t="shared" si="147"/>
        <v>-2.018440999213913</v>
      </c>
      <c r="AT336" s="75">
        <f t="shared" si="148"/>
        <v>-9.7884232321838946E-3</v>
      </c>
      <c r="AU336" s="75">
        <f t="shared" si="149"/>
        <v>2.9440985285892571</v>
      </c>
      <c r="AV336" s="75">
        <f t="shared" si="150"/>
        <v>-10.717380785084416</v>
      </c>
      <c r="AW336" s="75">
        <f t="shared" si="151"/>
        <v>-7.7732822564951594</v>
      </c>
    </row>
    <row r="337" spans="1:49" x14ac:dyDescent="0.2">
      <c r="A337" s="43">
        <f>'13c-beta'!A339</f>
        <v>668</v>
      </c>
      <c r="C337" s="39">
        <f>'13c-beta'!E339/'13c-beta'!H339</f>
        <v>1.0053004910749086</v>
      </c>
      <c r="D337" s="39">
        <f>'13c-beta'!H339/'13c-beta'!I339</f>
        <v>1.001766698226469</v>
      </c>
      <c r="E337" s="39">
        <f>'13c-beta'!I339/'13c-beta'!J339</f>
        <v>0.99933670831748256</v>
      </c>
      <c r="F337" s="39">
        <f>'13c-beta'!J339/'13c-beta'!K339</f>
        <v>1.0029544987624368</v>
      </c>
      <c r="G337" s="39">
        <f>'13c-beta'!K339/'13c-beta'!L339</f>
        <v>1.0002544255364954</v>
      </c>
      <c r="H337" s="39">
        <f>'13c-beta'!L339/'13c-beta'!M339</f>
        <v>1.0023737358875517</v>
      </c>
      <c r="I337" s="39">
        <f>'13c-beta'!M339/'13c-beta'!F339</f>
        <v>0.99799322591381656</v>
      </c>
      <c r="J337" s="39">
        <f>'13c-beta'!E339/'13c-beta'!F339</f>
        <v>1.0100045030052667</v>
      </c>
      <c r="L337" s="75">
        <f t="shared" si="135"/>
        <v>5.2864929150511983</v>
      </c>
      <c r="M337" s="75">
        <f t="shared" si="136"/>
        <v>1.765139450811404</v>
      </c>
      <c r="N337" s="75">
        <f t="shared" si="137"/>
        <v>-0.66351175776692617</v>
      </c>
      <c r="O337" s="75">
        <f t="shared" si="138"/>
        <v>2.9501428086325148</v>
      </c>
      <c r="P337" s="75">
        <f t="shared" si="139"/>
        <v>0.25439317580734749</v>
      </c>
      <c r="Q337" s="75">
        <f t="shared" si="140"/>
        <v>2.3709230269658201</v>
      </c>
      <c r="R337" s="75">
        <f t="shared" si="141"/>
        <v>-2.0087903552158073</v>
      </c>
      <c r="S337" s="75">
        <f t="shared" si="142"/>
        <v>9.9547892642854645</v>
      </c>
      <c r="U337" s="44">
        <f>'13c-beta'!Y339</f>
        <v>10.854138837092956</v>
      </c>
      <c r="W337" s="39">
        <f>'13c-beta'!N339/'13c-beta'!M339</f>
        <v>1.0031192066621546</v>
      </c>
      <c r="X337" s="39">
        <f t="shared" si="143"/>
        <v>0.99799322591381656</v>
      </c>
      <c r="Y337" s="39">
        <f t="shared" si="144"/>
        <v>1.0011061730328721</v>
      </c>
      <c r="Z337" s="39">
        <f>'13c-beta'!N339/'13c-beta'!E339</f>
        <v>0.99118981158408925</v>
      </c>
      <c r="AA337" s="39"/>
      <c r="AB337" s="39">
        <f>'13c-beta'!O339/'13c-beta'!Q339</f>
        <v>0.99990211720485889</v>
      </c>
      <c r="AC337" s="39">
        <f>'13c-beta'!Q339/'13c-beta'!L339</f>
        <v>0.99972600326838956</v>
      </c>
      <c r="AD337" s="39">
        <f t="shared" si="127"/>
        <v>1.0023737358875517</v>
      </c>
      <c r="AE337" s="39">
        <f t="shared" si="128"/>
        <v>0.99799322591381656</v>
      </c>
      <c r="AF337" s="39">
        <f t="shared" si="129"/>
        <v>0.99999021085811646</v>
      </c>
      <c r="AG337" s="39">
        <f>'13c-beta'!R339/'13c-beta'!S339</f>
        <v>1.0029389002635214</v>
      </c>
      <c r="AH337" s="39">
        <f>'13c-beta'!S339/'13c-beta'!E339</f>
        <v>0.98936768240676132</v>
      </c>
      <c r="AI337" s="39">
        <f>'13c-beta'!R339/'13c-beta'!E339</f>
        <v>0.99227533534930601</v>
      </c>
      <c r="AK337" s="75">
        <f t="shared" si="130"/>
        <v>3.1143520295026259</v>
      </c>
      <c r="AL337" s="75">
        <f t="shared" si="131"/>
        <v>-2.0087903552158073</v>
      </c>
      <c r="AM337" s="75">
        <f t="shared" si="132"/>
        <v>1.1055616742868073</v>
      </c>
      <c r="AN337" s="75">
        <f t="shared" si="133"/>
        <v>-8.8492275899987582</v>
      </c>
      <c r="AO337" s="44"/>
      <c r="AP337" s="75">
        <f t="shared" si="134"/>
        <v>-9.7887585974534855E-2</v>
      </c>
      <c r="AQ337" s="75">
        <f t="shared" si="145"/>
        <v>-0.27403427557300941</v>
      </c>
      <c r="AR337" s="75">
        <f t="shared" si="146"/>
        <v>2.3709230269658201</v>
      </c>
      <c r="AS337" s="75">
        <f t="shared" si="147"/>
        <v>-2.0087903552158073</v>
      </c>
      <c r="AT337" s="75">
        <f t="shared" si="148"/>
        <v>-9.7891897975048402E-3</v>
      </c>
      <c r="AU337" s="75">
        <f t="shared" si="149"/>
        <v>2.9345901387615205</v>
      </c>
      <c r="AV337" s="75">
        <f t="shared" si="150"/>
        <v>-10.689244551838271</v>
      </c>
      <c r="AW337" s="75">
        <f t="shared" si="151"/>
        <v>-7.7546544130768424</v>
      </c>
    </row>
    <row r="338" spans="1:49" x14ac:dyDescent="0.2">
      <c r="A338" s="43">
        <f>'13c-beta'!A340</f>
        <v>670</v>
      </c>
      <c r="C338" s="39">
        <f>'13c-beta'!E340/'13c-beta'!H340</f>
        <v>1.0052815185827599</v>
      </c>
      <c r="D338" s="39">
        <f>'13c-beta'!H340/'13c-beta'!I340</f>
        <v>1.0017570918178089</v>
      </c>
      <c r="E338" s="39">
        <f>'13c-beta'!I340/'13c-beta'!J340</f>
        <v>0.99934639885278376</v>
      </c>
      <c r="F338" s="39">
        <f>'13c-beta'!J340/'13c-beta'!K340</f>
        <v>1.0029449749530368</v>
      </c>
      <c r="G338" s="39">
        <f>'13c-beta'!K340/'13c-beta'!L340</f>
        <v>1.0002446590920213</v>
      </c>
      <c r="H338" s="39">
        <f>'13c-beta'!L340/'13c-beta'!M340</f>
        <v>1.0023739221706673</v>
      </c>
      <c r="I338" s="39">
        <f>'13c-beta'!M340/'13c-beta'!F340</f>
        <v>0.99799306874473781</v>
      </c>
      <c r="J338" s="39">
        <f>'13c-beta'!E340/'13c-beta'!F340</f>
        <v>1.0099661269163744</v>
      </c>
      <c r="L338" s="75">
        <f t="shared" si="135"/>
        <v>5.2676202781151344</v>
      </c>
      <c r="M338" s="75">
        <f t="shared" si="136"/>
        <v>1.7555499378663519</v>
      </c>
      <c r="N338" s="75">
        <f t="shared" si="137"/>
        <v>-0.65381483756330794</v>
      </c>
      <c r="O338" s="75">
        <f t="shared" si="138"/>
        <v>2.9406470093416028</v>
      </c>
      <c r="P338" s="75">
        <f t="shared" si="139"/>
        <v>0.24462916786637262</v>
      </c>
      <c r="Q338" s="75">
        <f t="shared" si="140"/>
        <v>2.3711088689243836</v>
      </c>
      <c r="R338" s="75">
        <f t="shared" si="141"/>
        <v>-2.0089478403440091</v>
      </c>
      <c r="S338" s="75">
        <f t="shared" si="142"/>
        <v>9.916792584206668</v>
      </c>
      <c r="U338" s="44">
        <f>'13c-beta'!Y340</f>
        <v>10.81371922966742</v>
      </c>
      <c r="W338" s="39">
        <f>'13c-beta'!N340/'13c-beta'!M340</f>
        <v>1.003119451447406</v>
      </c>
      <c r="X338" s="39">
        <f t="shared" si="143"/>
        <v>0.99799306874473781</v>
      </c>
      <c r="Y338" s="39">
        <f t="shared" si="144"/>
        <v>1.0011062596675346</v>
      </c>
      <c r="Z338" s="39">
        <f>'13c-beta'!N340/'13c-beta'!E340</f>
        <v>0.9912275600015511</v>
      </c>
      <c r="AA338" s="39"/>
      <c r="AB338" s="39">
        <f>'13c-beta'!O340/'13c-beta'!Q340</f>
        <v>0.99990210953942538</v>
      </c>
      <c r="AC338" s="39">
        <f>'13c-beta'!Q340/'13c-beta'!L340</f>
        <v>0.99972598181693617</v>
      </c>
      <c r="AD338" s="39">
        <f t="shared" si="127"/>
        <v>1.0023739221706673</v>
      </c>
      <c r="AE338" s="39">
        <f t="shared" si="128"/>
        <v>0.99799306874473781</v>
      </c>
      <c r="AF338" s="39">
        <f t="shared" si="129"/>
        <v>0.99999021009143751</v>
      </c>
      <c r="AG338" s="39">
        <f>'13c-beta'!R340/'13c-beta'!S340</f>
        <v>1.0029195364011325</v>
      </c>
      <c r="AH338" s="39">
        <f>'13c-beta'!S340/'13c-beta'!E340</f>
        <v>0.98940521887480137</v>
      </c>
      <c r="AI338" s="39">
        <f>'13c-beta'!R340/'13c-beta'!E340</f>
        <v>0.99229382342677686</v>
      </c>
      <c r="AK338" s="75">
        <f t="shared" si="130"/>
        <v>3.1145960535626878</v>
      </c>
      <c r="AL338" s="75">
        <f t="shared" si="131"/>
        <v>-2.0089478403440091</v>
      </c>
      <c r="AM338" s="75">
        <f t="shared" si="132"/>
        <v>1.1056482132185812</v>
      </c>
      <c r="AN338" s="75">
        <f t="shared" si="133"/>
        <v>-8.8111443709880035</v>
      </c>
      <c r="AO338" s="44"/>
      <c r="AP338" s="75">
        <f t="shared" si="134"/>
        <v>-9.7895252158461898E-2</v>
      </c>
      <c r="AQ338" s="75">
        <f t="shared" si="145"/>
        <v>-0.27405573290586999</v>
      </c>
      <c r="AR338" s="75">
        <f t="shared" si="146"/>
        <v>2.3711088689243836</v>
      </c>
      <c r="AS338" s="75">
        <f t="shared" si="147"/>
        <v>-2.0089478403440091</v>
      </c>
      <c r="AT338" s="75">
        <f t="shared" si="148"/>
        <v>-9.7899564839528906E-3</v>
      </c>
      <c r="AU338" s="75">
        <f t="shared" si="149"/>
        <v>2.915282831689864</v>
      </c>
      <c r="AV338" s="75">
        <f t="shared" si="150"/>
        <v>-10.65130541489108</v>
      </c>
      <c r="AW338" s="75">
        <f t="shared" si="151"/>
        <v>-7.7360225832011995</v>
      </c>
    </row>
    <row r="339" spans="1:49" x14ac:dyDescent="0.2">
      <c r="A339" s="43">
        <f>'13c-beta'!A341</f>
        <v>672</v>
      </c>
      <c r="C339" s="39">
        <f>'13c-beta'!E341/'13c-beta'!H341</f>
        <v>1.0052625423927026</v>
      </c>
      <c r="D339" s="39">
        <f>'13c-beta'!H341/'13c-beta'!I341</f>
        <v>1.0017572633552014</v>
      </c>
      <c r="E339" s="39">
        <f>'13c-beta'!I341/'13c-beta'!J341</f>
        <v>0.99934633508619575</v>
      </c>
      <c r="F339" s="39">
        <f>'13c-beta'!J341/'13c-beta'!K341</f>
        <v>1.0029354494662375</v>
      </c>
      <c r="G339" s="39">
        <f>'13c-beta'!K341/'13c-beta'!L341</f>
        <v>1.0002348911181795</v>
      </c>
      <c r="H339" s="39">
        <f>'13c-beta'!L341/'13c-beta'!M341</f>
        <v>1.0023642749229895</v>
      </c>
      <c r="I339" s="39">
        <f>'13c-beta'!M341/'13c-beta'!F341</f>
        <v>0.99799293120159771</v>
      </c>
      <c r="J339" s="39">
        <f>'13c-beta'!E341/'13c-beta'!F341</f>
        <v>1.0099178570379581</v>
      </c>
      <c r="L339" s="75">
        <f t="shared" si="135"/>
        <v>5.2487436064458119</v>
      </c>
      <c r="M339" s="75">
        <f t="shared" si="136"/>
        <v>1.7557211743659256</v>
      </c>
      <c r="N339" s="75">
        <f t="shared" si="137"/>
        <v>-0.65387864585852729</v>
      </c>
      <c r="O339" s="75">
        <f t="shared" si="138"/>
        <v>2.9311494473898105</v>
      </c>
      <c r="P339" s="75">
        <f t="shared" si="139"/>
        <v>0.23486353558002396</v>
      </c>
      <c r="Q339" s="75">
        <f t="shared" si="140"/>
        <v>2.3614844225085032</v>
      </c>
      <c r="R339" s="75">
        <f t="shared" si="141"/>
        <v>-2.0090856600883389</v>
      </c>
      <c r="S339" s="75">
        <f t="shared" si="142"/>
        <v>9.8689978803435086</v>
      </c>
      <c r="U339" s="44">
        <f>'13c-beta'!Y341</f>
        <v>10.773527335033583</v>
      </c>
      <c r="W339" s="39">
        <f>'13c-beta'!N341/'13c-beta'!M341</f>
        <v>1.0031000451272392</v>
      </c>
      <c r="X339" s="39">
        <f t="shared" si="143"/>
        <v>0.99799293120159771</v>
      </c>
      <c r="Y339" s="39">
        <f t="shared" si="144"/>
        <v>1.0010867543249884</v>
      </c>
      <c r="Z339" s="39">
        <f>'13c-beta'!N341/'13c-beta'!E341</f>
        <v>0.99125562277028068</v>
      </c>
      <c r="AA339" s="39"/>
      <c r="AB339" s="39">
        <f>'13c-beta'!O341/'13c-beta'!Q341</f>
        <v>0.99990210187279094</v>
      </c>
      <c r="AC339" s="39">
        <f>'13c-beta'!Q341/'13c-beta'!L341</f>
        <v>0.99972596036212402</v>
      </c>
      <c r="AD339" s="39">
        <f t="shared" si="127"/>
        <v>1.0023642749229895</v>
      </c>
      <c r="AE339" s="39">
        <f t="shared" si="128"/>
        <v>0.99799293120159771</v>
      </c>
      <c r="AF339" s="39">
        <f t="shared" si="129"/>
        <v>0.99998041884099109</v>
      </c>
      <c r="AG339" s="39">
        <f>'13c-beta'!R341/'13c-beta'!S341</f>
        <v>1.0029099958848542</v>
      </c>
      <c r="AH339" s="39">
        <f>'13c-beta'!S341/'13c-beta'!E341</f>
        <v>0.98943306964479616</v>
      </c>
      <c r="AI339" s="39">
        <f>'13c-beta'!R341/'13c-beta'!E341</f>
        <v>0.99231231580580115</v>
      </c>
      <c r="AK339" s="75">
        <f t="shared" si="130"/>
        <v>3.0952498950784575</v>
      </c>
      <c r="AL339" s="75">
        <f t="shared" si="131"/>
        <v>-2.0090856600883389</v>
      </c>
      <c r="AM339" s="75">
        <f t="shared" si="132"/>
        <v>1.0861642349901621</v>
      </c>
      <c r="AN339" s="75">
        <f t="shared" si="133"/>
        <v>-8.7828336453532856</v>
      </c>
      <c r="AO339" s="44"/>
      <c r="AP339" s="75">
        <f t="shared" si="134"/>
        <v>-9.7902919543493547E-2</v>
      </c>
      <c r="AQ339" s="75">
        <f t="shared" si="145"/>
        <v>-0.27407719359886945</v>
      </c>
      <c r="AR339" s="75">
        <f t="shared" si="146"/>
        <v>2.3614844225085032</v>
      </c>
      <c r="AS339" s="75">
        <f t="shared" si="147"/>
        <v>-2.0090856600883389</v>
      </c>
      <c r="AT339" s="75">
        <f t="shared" si="148"/>
        <v>-1.9581350722304606E-2</v>
      </c>
      <c r="AU339" s="75">
        <f t="shared" si="149"/>
        <v>2.9057700429659623</v>
      </c>
      <c r="AV339" s="75">
        <f t="shared" si="150"/>
        <v>-10.623156808551489</v>
      </c>
      <c r="AW339" s="75">
        <f t="shared" si="151"/>
        <v>-7.717386765585541</v>
      </c>
    </row>
    <row r="340" spans="1:49" x14ac:dyDescent="0.2">
      <c r="A340" s="43">
        <f>'13c-beta'!A342</f>
        <v>674</v>
      </c>
      <c r="C340" s="39">
        <f>'13c-beta'!E342/'13c-beta'!H342</f>
        <v>1.0052435625036551</v>
      </c>
      <c r="D340" s="39">
        <f>'13c-beta'!H342/'13c-beta'!I342</f>
        <v>1.00175743492609</v>
      </c>
      <c r="E340" s="39">
        <f>'13c-beta'!I342/'13c-beta'!J342</f>
        <v>0.99934627130716447</v>
      </c>
      <c r="F340" s="39">
        <f>'13c-beta'!J342/'13c-beta'!K342</f>
        <v>1.0029161080721394</v>
      </c>
      <c r="G340" s="39">
        <f>'13c-beta'!K342/'13c-beta'!L342</f>
        <v>1.0002349095108989</v>
      </c>
      <c r="H340" s="39">
        <f>'13c-beta'!L342/'13c-beta'!M342</f>
        <v>1.0023546263502312</v>
      </c>
      <c r="I340" s="39">
        <f>'13c-beta'!M342/'13c-beta'!F342</f>
        <v>0.99800256533275888</v>
      </c>
      <c r="J340" s="39">
        <f>'13c-beta'!E342/'13c-beta'!F342</f>
        <v>1.0098794685257171</v>
      </c>
      <c r="L340" s="75">
        <f t="shared" si="135"/>
        <v>5.229862898745524</v>
      </c>
      <c r="M340" s="75">
        <f t="shared" si="136"/>
        <v>1.7558924442735082</v>
      </c>
      <c r="N340" s="75">
        <f t="shared" si="137"/>
        <v>-0.6539424666092265</v>
      </c>
      <c r="O340" s="75">
        <f t="shared" si="138"/>
        <v>2.9118644768484918</v>
      </c>
      <c r="P340" s="75">
        <f t="shared" si="139"/>
        <v>0.23488192397993063</v>
      </c>
      <c r="Q340" s="75">
        <f t="shared" si="140"/>
        <v>2.3518585614940131</v>
      </c>
      <c r="R340" s="75">
        <f t="shared" si="141"/>
        <v>-1.9994322002704423</v>
      </c>
      <c r="S340" s="75">
        <f t="shared" si="142"/>
        <v>9.8309856384618275</v>
      </c>
      <c r="U340" s="44">
        <f>'13c-beta'!Y342</f>
        <v>10.733561453245583</v>
      </c>
      <c r="W340" s="39">
        <f>'13c-beta'!N342/'13c-beta'!M342</f>
        <v>1.0030904470846784</v>
      </c>
      <c r="X340" s="39">
        <f t="shared" si="143"/>
        <v>0.99800256533275888</v>
      </c>
      <c r="Y340" s="39">
        <f t="shared" si="144"/>
        <v>1.0010868394512931</v>
      </c>
      <c r="Z340" s="39">
        <f>'13c-beta'!N342/'13c-beta'!E342</f>
        <v>0.99129338762846619</v>
      </c>
      <c r="AA340" s="39"/>
      <c r="AB340" s="39">
        <f>'13c-beta'!O342/'13c-beta'!Q342</f>
        <v>0.99990209420495602</v>
      </c>
      <c r="AC340" s="39">
        <f>'13c-beta'!Q342/'13c-beta'!L342</f>
        <v>0.99972593890395134</v>
      </c>
      <c r="AD340" s="39">
        <f t="shared" si="127"/>
        <v>1.0023546263502312</v>
      </c>
      <c r="AE340" s="39">
        <f t="shared" si="128"/>
        <v>0.99800256533275888</v>
      </c>
      <c r="AF340" s="39">
        <f t="shared" si="129"/>
        <v>0.99998041730718401</v>
      </c>
      <c r="AG340" s="39">
        <f>'13c-beta'!R342/'13c-beta'!S342</f>
        <v>1.0029004252650557</v>
      </c>
      <c r="AH340" s="39">
        <f>'13c-beta'!S342/'13c-beta'!E342</f>
        <v>0.98947062245491557</v>
      </c>
      <c r="AI340" s="39">
        <f>'13c-beta'!R342/'13c-beta'!E342</f>
        <v>0.99234050804731433</v>
      </c>
      <c r="AK340" s="75">
        <f t="shared" si="130"/>
        <v>3.085681469150745</v>
      </c>
      <c r="AL340" s="75">
        <f t="shared" si="131"/>
        <v>-1.9994322002704423</v>
      </c>
      <c r="AM340" s="75">
        <f t="shared" si="132"/>
        <v>1.086249268880267</v>
      </c>
      <c r="AN340" s="75">
        <f t="shared" si="133"/>
        <v>-8.7447363695815348</v>
      </c>
      <c r="AO340" s="44"/>
      <c r="AP340" s="75">
        <f t="shared" si="134"/>
        <v>-9.7910588129185697E-2</v>
      </c>
      <c r="AQ340" s="75">
        <f t="shared" si="145"/>
        <v>-0.27409865765378472</v>
      </c>
      <c r="AR340" s="75">
        <f t="shared" si="146"/>
        <v>2.3518585614940131</v>
      </c>
      <c r="AS340" s="75">
        <f t="shared" si="147"/>
        <v>-1.9994322002704423</v>
      </c>
      <c r="AT340" s="75">
        <f t="shared" si="148"/>
        <v>-1.9582884559421435E-2</v>
      </c>
      <c r="AU340" s="75">
        <f t="shared" si="149"/>
        <v>2.8962271472888772</v>
      </c>
      <c r="AV340" s="75">
        <f t="shared" si="150"/>
        <v>-10.585203662803323</v>
      </c>
      <c r="AW340" s="75">
        <f t="shared" si="151"/>
        <v>-7.6889765155143532</v>
      </c>
    </row>
    <row r="341" spans="1:49" x14ac:dyDescent="0.2">
      <c r="A341" s="43">
        <f>'13c-beta'!A343</f>
        <v>676</v>
      </c>
      <c r="C341" s="39">
        <f>'13c-beta'!E343/'13c-beta'!H343</f>
        <v>1.0052245789145353</v>
      </c>
      <c r="D341" s="39">
        <f>'13c-beta'!H343/'13c-beta'!I343</f>
        <v>1.0017478249831564</v>
      </c>
      <c r="E341" s="39">
        <f>'13c-beta'!I343/'13c-beta'!J343</f>
        <v>0.99934621389539424</v>
      </c>
      <c r="F341" s="39">
        <f>'13c-beta'!J343/'13c-beta'!K343</f>
        <v>1.0029163649175001</v>
      </c>
      <c r="G341" s="39">
        <f>'13c-beta'!K343/'13c-beta'!L343</f>
        <v>1.0002251392437278</v>
      </c>
      <c r="H341" s="39">
        <f>'13c-beta'!L343/'13c-beta'!M343</f>
        <v>1.0023449764521193</v>
      </c>
      <c r="I341" s="39">
        <f>'13c-beta'!M343/'13c-beta'!F343</f>
        <v>0.99800242842035192</v>
      </c>
      <c r="J341" s="39">
        <f>'13c-beta'!E343/'13c-beta'!F343</f>
        <v>1.0098311856174846</v>
      </c>
      <c r="L341" s="75">
        <f t="shared" si="135"/>
        <v>5.2109781537159865</v>
      </c>
      <c r="M341" s="75">
        <f t="shared" si="136"/>
        <v>1.7462993145463113</v>
      </c>
      <c r="N341" s="75">
        <f t="shared" si="137"/>
        <v>-0.65399991593737661</v>
      </c>
      <c r="O341" s="75">
        <f t="shared" si="138"/>
        <v>2.912120575365408</v>
      </c>
      <c r="P341" s="75">
        <f t="shared" si="139"/>
        <v>0.22511390369155423</v>
      </c>
      <c r="Q341" s="75">
        <f t="shared" si="140"/>
        <v>2.342231285568479</v>
      </c>
      <c r="R341" s="75">
        <f t="shared" si="141"/>
        <v>-1.9995693867077466</v>
      </c>
      <c r="S341" s="75">
        <f t="shared" si="142"/>
        <v>9.7831739302425369</v>
      </c>
      <c r="U341" s="44">
        <f>'13c-beta'!Y343</f>
        <v>10.693819900128165</v>
      </c>
      <c r="W341" s="39">
        <f>'13c-beta'!N343/'13c-beta'!M343</f>
        <v>1.0030808477237048</v>
      </c>
      <c r="X341" s="39">
        <f t="shared" si="143"/>
        <v>0.99800242842035192</v>
      </c>
      <c r="Y341" s="39">
        <f t="shared" si="144"/>
        <v>1.0010771219302026</v>
      </c>
      <c r="Z341" s="39">
        <f>'13c-beta'!N343/'13c-beta'!E343</f>
        <v>0.9913311612753084</v>
      </c>
      <c r="AA341" s="39"/>
      <c r="AB341" s="39">
        <f>'13c-beta'!O343/'13c-beta'!Q343</f>
        <v>0.99990208653591961</v>
      </c>
      <c r="AC341" s="39">
        <f>'13c-beta'!Q343/'13c-beta'!L343</f>
        <v>0.99972591744241812</v>
      </c>
      <c r="AD341" s="39">
        <f t="shared" si="127"/>
        <v>1.0023449764521193</v>
      </c>
      <c r="AE341" s="39">
        <f t="shared" si="128"/>
        <v>0.99800242842035192</v>
      </c>
      <c r="AF341" s="39">
        <f t="shared" si="129"/>
        <v>0.99997062394735825</v>
      </c>
      <c r="AG341" s="39">
        <f>'13c-beta'!R343/'13c-beta'!S343</f>
        <v>1.0028908814738595</v>
      </c>
      <c r="AH341" s="39">
        <f>'13c-beta'!S343/'13c-beta'!E343</f>
        <v>0.98949848731673273</v>
      </c>
      <c r="AI341" s="39">
        <f>'13c-beta'!R343/'13c-beta'!E343</f>
        <v>0.99235901016212869</v>
      </c>
      <c r="AK341" s="75">
        <f t="shared" si="130"/>
        <v>3.0761116373038022</v>
      </c>
      <c r="AL341" s="75">
        <f t="shared" si="131"/>
        <v>-1.9995693867077466</v>
      </c>
      <c r="AM341" s="75">
        <f t="shared" si="132"/>
        <v>1.0765422505960702</v>
      </c>
      <c r="AN341" s="75">
        <f t="shared" si="133"/>
        <v>-8.7066316796465042</v>
      </c>
      <c r="AO341" s="44"/>
      <c r="AP341" s="75">
        <f t="shared" si="134"/>
        <v>-9.791825791653766E-2</v>
      </c>
      <c r="AQ341" s="75">
        <f t="shared" si="145"/>
        <v>-0.27412012507061612</v>
      </c>
      <c r="AR341" s="75">
        <f t="shared" si="146"/>
        <v>2.342231285568479</v>
      </c>
      <c r="AS341" s="75">
        <f t="shared" si="147"/>
        <v>-1.9995693867077466</v>
      </c>
      <c r="AT341" s="75">
        <f t="shared" si="148"/>
        <v>-2.9376484126434333E-2</v>
      </c>
      <c r="AU341" s="75">
        <f t="shared" si="149"/>
        <v>2.8867109118119085</v>
      </c>
      <c r="AV341" s="75">
        <f t="shared" si="150"/>
        <v>-10.557042675669756</v>
      </c>
      <c r="AW341" s="75">
        <f t="shared" si="151"/>
        <v>-7.670331763857857</v>
      </c>
    </row>
    <row r="342" spans="1:49" x14ac:dyDescent="0.2">
      <c r="A342" s="43">
        <f>'13c-beta'!A344</f>
        <v>678</v>
      </c>
      <c r="C342" s="39">
        <f>'13c-beta'!E344/'13c-beta'!H344</f>
        <v>1.0052055916242617</v>
      </c>
      <c r="D342" s="39">
        <f>'13c-beta'!H344/'13c-beta'!I344</f>
        <v>1.0017479956641895</v>
      </c>
      <c r="E342" s="39">
        <f>'13c-beta'!I344/'13c-beta'!J344</f>
        <v>0.99934615009271011</v>
      </c>
      <c r="F342" s="39">
        <f>'13c-beta'!J344/'13c-beta'!K344</f>
        <v>1.0028970188110478</v>
      </c>
      <c r="G342" s="39">
        <f>'13c-beta'!K344/'13c-beta'!L344</f>
        <v>1.0002349486049926</v>
      </c>
      <c r="H342" s="39">
        <f>'13c-beta'!L344/'13c-beta'!M344</f>
        <v>1.0023255129375055</v>
      </c>
      <c r="I342" s="39">
        <f>'13c-beta'!M344/'13c-beta'!F344</f>
        <v>0.99801206471072113</v>
      </c>
      <c r="J342" s="39">
        <f>'13c-beta'!E344/'13c-beta'!F344</f>
        <v>1.0097927846762504</v>
      </c>
      <c r="L342" s="75">
        <f t="shared" si="135"/>
        <v>5.192089370059219</v>
      </c>
      <c r="M342" s="75">
        <f t="shared" si="136"/>
        <v>1.7464696977648095</v>
      </c>
      <c r="N342" s="75">
        <f t="shared" si="137"/>
        <v>-0.65406376036414837</v>
      </c>
      <c r="O342" s="75">
        <f t="shared" si="138"/>
        <v>2.8928305391038931</v>
      </c>
      <c r="P342" s="75">
        <f t="shared" si="139"/>
        <v>0.23492100889148917</v>
      </c>
      <c r="Q342" s="75">
        <f t="shared" si="140"/>
        <v>2.3228131171289061</v>
      </c>
      <c r="R342" s="75">
        <f t="shared" si="141"/>
        <v>-1.9899138552449798</v>
      </c>
      <c r="S342" s="75">
        <f t="shared" si="142"/>
        <v>9.7451461173390914</v>
      </c>
      <c r="U342" s="44">
        <f>'13c-beta'!Y344</f>
        <v>10.654301007102028</v>
      </c>
      <c r="W342" s="39">
        <f>'13c-beta'!N344/'13c-beta'!M344</f>
        <v>1.0030614347531719</v>
      </c>
      <c r="X342" s="39">
        <f t="shared" si="143"/>
        <v>0.99801206471072113</v>
      </c>
      <c r="Y342" s="39">
        <f t="shared" si="144"/>
        <v>1.0010674135297113</v>
      </c>
      <c r="Z342" s="39">
        <f>'13c-beta'!N344/'13c-beta'!E344</f>
        <v>0.99135924589782387</v>
      </c>
      <c r="AA342" s="39"/>
      <c r="AB342" s="39">
        <f>'13c-beta'!O344/'13c-beta'!Q344</f>
        <v>0.99990207886568161</v>
      </c>
      <c r="AC342" s="39">
        <f>'13c-beta'!Q344/'13c-beta'!L344</f>
        <v>0.9997356828193833</v>
      </c>
      <c r="AD342" s="39">
        <f t="shared" si="127"/>
        <v>1.0023255129375055</v>
      </c>
      <c r="AE342" s="39">
        <f t="shared" si="128"/>
        <v>0.99801206471072113</v>
      </c>
      <c r="AF342" s="39">
        <f t="shared" si="129"/>
        <v>0.99997062164597117</v>
      </c>
      <c r="AG342" s="39">
        <f>'13c-beta'!R344/'13c-beta'!S344</f>
        <v>1.0028715073943766</v>
      </c>
      <c r="AH342" s="39">
        <f>'13c-beta'!S344/'13c-beta'!E344</f>
        <v>0.98953605648008058</v>
      </c>
      <c r="AI342" s="39">
        <f>'13c-beta'!R344/'13c-beta'!E344</f>
        <v>0.99237751658326545</v>
      </c>
      <c r="AK342" s="75">
        <f t="shared" si="130"/>
        <v>3.056758104203936</v>
      </c>
      <c r="AL342" s="75">
        <f t="shared" si="131"/>
        <v>-1.9899138552449798</v>
      </c>
      <c r="AM342" s="75">
        <f t="shared" si="132"/>
        <v>1.0668442489588905</v>
      </c>
      <c r="AN342" s="75">
        <f t="shared" si="133"/>
        <v>-8.6783018683802169</v>
      </c>
      <c r="AO342" s="44"/>
      <c r="AP342" s="75">
        <f t="shared" si="134"/>
        <v>-9.7925928905660486E-2</v>
      </c>
      <c r="AQ342" s="75">
        <f t="shared" si="145"/>
        <v>-0.26435211855928803</v>
      </c>
      <c r="AR342" s="75">
        <f t="shared" si="146"/>
        <v>2.3228131171289061</v>
      </c>
      <c r="AS342" s="75">
        <f t="shared" si="147"/>
        <v>-1.9899138552449798</v>
      </c>
      <c r="AT342" s="75">
        <f t="shared" si="148"/>
        <v>-2.9378785581125541E-2</v>
      </c>
      <c r="AU342" s="75">
        <f t="shared" si="149"/>
        <v>2.8673924924507084</v>
      </c>
      <c r="AV342" s="75">
        <f t="shared" si="150"/>
        <v>-10.519075512873005</v>
      </c>
      <c r="AW342" s="75">
        <f t="shared" si="151"/>
        <v>-7.6516830204222241</v>
      </c>
    </row>
    <row r="343" spans="1:49" x14ac:dyDescent="0.2">
      <c r="A343" s="43">
        <f>'13c-beta'!A345</f>
        <v>680</v>
      </c>
      <c r="C343" s="39">
        <f>'13c-beta'!E345/'13c-beta'!H345</f>
        <v>1.0051963498810592</v>
      </c>
      <c r="D343" s="39">
        <f>'13c-beta'!H345/'13c-beta'!I345</f>
        <v>1.0017383831083853</v>
      </c>
      <c r="E343" s="39">
        <f>'13c-beta'!I345/'13c-beta'!J345</f>
        <v>0.99935584618387674</v>
      </c>
      <c r="F343" s="39">
        <f>'13c-beta'!J345/'13c-beta'!K345</f>
        <v>1.0028874859296237</v>
      </c>
      <c r="G343" s="39">
        <f>'13c-beta'!K345/'13c-beta'!L345</f>
        <v>1.0002251767147696</v>
      </c>
      <c r="H343" s="39">
        <f>'13c-beta'!L345/'13c-beta'!M345</f>
        <v>1.002315859713854</v>
      </c>
      <c r="I343" s="39">
        <f>'13c-beta'!M345/'13c-beta'!F345</f>
        <v>0.99801192842942343</v>
      </c>
      <c r="J343" s="39">
        <f>'13c-beta'!E345/'13c-beta'!F345</f>
        <v>1.0097542821886416</v>
      </c>
      <c r="L343" s="75">
        <f t="shared" si="135"/>
        <v>5.182895444196177</v>
      </c>
      <c r="M343" s="75">
        <f t="shared" si="136"/>
        <v>1.7368738693068282</v>
      </c>
      <c r="N343" s="75">
        <f t="shared" si="137"/>
        <v>-0.64436137232954149</v>
      </c>
      <c r="O343" s="75">
        <f t="shared" si="138"/>
        <v>2.883325149664933</v>
      </c>
      <c r="P343" s="75">
        <f t="shared" si="139"/>
        <v>0.22515136629837434</v>
      </c>
      <c r="Q343" s="75">
        <f t="shared" si="140"/>
        <v>2.3131822437135301</v>
      </c>
      <c r="R343" s="75">
        <f t="shared" si="141"/>
        <v>-1.9900504080100361</v>
      </c>
      <c r="S343" s="75">
        <f t="shared" si="142"/>
        <v>9.7070162928401018</v>
      </c>
      <c r="U343" s="44">
        <f>'13c-beta'!Y345</f>
        <v>10.615003121011419</v>
      </c>
      <c r="W343" s="39">
        <f>'13c-beta'!N345/'13c-beta'!M345</f>
        <v>1.0030518320805448</v>
      </c>
      <c r="X343" s="39">
        <f t="shared" si="143"/>
        <v>0.99801192842942343</v>
      </c>
      <c r="Y343" s="39">
        <f t="shared" si="144"/>
        <v>1.0010576932493707</v>
      </c>
      <c r="Z343" s="39">
        <f>'13c-beta'!N345/'13c-beta'!E345</f>
        <v>0.99138742059065998</v>
      </c>
      <c r="AA343" s="39"/>
      <c r="AB343" s="39">
        <f>'13c-beta'!O345/'13c-beta'!Q345</f>
        <v>0.99990207119424179</v>
      </c>
      <c r="AC343" s="39">
        <f>'13c-beta'!Q345/'13c-beta'!L345</f>
        <v>0.99973566211744436</v>
      </c>
      <c r="AD343" s="39">
        <f t="shared" si="127"/>
        <v>1.002315859713854</v>
      </c>
      <c r="AE343" s="39">
        <f t="shared" si="128"/>
        <v>0.99801192842942343</v>
      </c>
      <c r="AF343" s="39">
        <f t="shared" si="129"/>
        <v>0.99996082617594917</v>
      </c>
      <c r="AG343" s="39">
        <f>'13c-beta'!R345/'13c-beta'!S345</f>
        <v>1.0028619314116576</v>
      </c>
      <c r="AH343" s="39">
        <f>'13c-beta'!S345/'13c-beta'!E345</f>
        <v>0.98956403666165549</v>
      </c>
      <c r="AI343" s="39">
        <f>'13c-beta'!R345/'13c-beta'!E345</f>
        <v>0.99239610106202414</v>
      </c>
      <c r="AK343" s="75">
        <f t="shared" si="130"/>
        <v>3.0471846939823966</v>
      </c>
      <c r="AL343" s="75">
        <f t="shared" si="131"/>
        <v>-1.9900504080100361</v>
      </c>
      <c r="AM343" s="75">
        <f t="shared" si="132"/>
        <v>1.0571342859722674</v>
      </c>
      <c r="AN343" s="75">
        <f t="shared" si="133"/>
        <v>-8.6498820068676938</v>
      </c>
      <c r="AO343" s="44"/>
      <c r="AP343" s="75">
        <f t="shared" si="134"/>
        <v>-9.7933601096776304E-2</v>
      </c>
      <c r="AQ343" s="75">
        <f t="shared" si="145"/>
        <v>-0.26437282597176814</v>
      </c>
      <c r="AR343" s="75">
        <f t="shared" si="146"/>
        <v>2.3131822437135301</v>
      </c>
      <c r="AS343" s="75">
        <f t="shared" si="147"/>
        <v>-1.9900504080100361</v>
      </c>
      <c r="AT343" s="75">
        <f t="shared" si="148"/>
        <v>-3.9174591365115571E-2</v>
      </c>
      <c r="AU343" s="75">
        <f t="shared" si="149"/>
        <v>2.8578438829158599</v>
      </c>
      <c r="AV343" s="75">
        <f t="shared" si="150"/>
        <v>-10.490799851956481</v>
      </c>
      <c r="AW343" s="75">
        <f t="shared" si="151"/>
        <v>-7.632955969040637</v>
      </c>
    </row>
    <row r="344" spans="1:49" x14ac:dyDescent="0.2">
      <c r="A344" s="43">
        <f>'13c-beta'!A346</f>
        <v>682</v>
      </c>
      <c r="C344" s="39">
        <f>'13c-beta'!E346/'13c-beta'!H346</f>
        <v>1.0051773561358006</v>
      </c>
      <c r="D344" s="39">
        <f>'13c-beta'!H346/'13c-beta'!I346</f>
        <v>1.0017385528988902</v>
      </c>
      <c r="E344" s="39">
        <f>'13c-beta'!I346/'13c-beta'!J346</f>
        <v>0.99934602883329593</v>
      </c>
      <c r="F344" s="39">
        <f>'13c-beta'!J346/'13c-beta'!K346</f>
        <v>1.0028779231966483</v>
      </c>
      <c r="G344" s="39">
        <f>'13c-beta'!K346/'13c-beta'!L346</f>
        <v>1.0002251943525176</v>
      </c>
      <c r="H344" s="39">
        <f>'13c-beta'!L346/'13c-beta'!M346</f>
        <v>1.0023062051639366</v>
      </c>
      <c r="I344" s="39">
        <f>'13c-beta'!M346/'13c-beta'!F346</f>
        <v>0.99802156687985433</v>
      </c>
      <c r="J344" s="39">
        <f>'13c-beta'!E346/'13c-beta'!F346</f>
        <v>1.0097158695801216</v>
      </c>
      <c r="L344" s="75">
        <f t="shared" si="135"/>
        <v>5.1639997083413771</v>
      </c>
      <c r="M344" s="75">
        <f t="shared" si="136"/>
        <v>1.7370433651487194</v>
      </c>
      <c r="N344" s="75">
        <f t="shared" si="137"/>
        <v>-0.65418509912301781</v>
      </c>
      <c r="O344" s="75">
        <f t="shared" si="138"/>
        <v>2.8737899039856147</v>
      </c>
      <c r="P344" s="75">
        <f t="shared" si="139"/>
        <v>0.2251690000754317</v>
      </c>
      <c r="Q344" s="75">
        <f t="shared" si="140"/>
        <v>2.3035499543293798</v>
      </c>
      <c r="R344" s="75">
        <f t="shared" si="141"/>
        <v>-1.9803928041134895</v>
      </c>
      <c r="S344" s="75">
        <f t="shared" si="142"/>
        <v>9.6689740286442305</v>
      </c>
      <c r="U344" s="44">
        <f>'13c-beta'!Y346</f>
        <v>10.575924603953942</v>
      </c>
      <c r="W344" s="39">
        <f>'13c-beta'!N346/'13c-beta'!M346</f>
        <v>1.0030422280885973</v>
      </c>
      <c r="X344" s="39">
        <f t="shared" si="143"/>
        <v>0.99802156687985433</v>
      </c>
      <c r="Y344" s="39">
        <f t="shared" si="144"/>
        <v>1.0010577761236421</v>
      </c>
      <c r="Z344" s="39">
        <f>'13c-beta'!N346/'13c-beta'!E346</f>
        <v>0.9914252180070422</v>
      </c>
      <c r="AA344" s="39"/>
      <c r="AB344" s="39">
        <f>'13c-beta'!O346/'13c-beta'!Q346</f>
        <v>0.99990206352159994</v>
      </c>
      <c r="AC344" s="39">
        <f>'13c-beta'!Q346/'13c-beta'!L346</f>
        <v>0.99973564141226234</v>
      </c>
      <c r="AD344" s="39">
        <f t="shared" si="127"/>
        <v>1.0023062051639366</v>
      </c>
      <c r="AE344" s="39">
        <f t="shared" si="128"/>
        <v>0.99802156687985433</v>
      </c>
      <c r="AF344" s="39">
        <f t="shared" si="129"/>
        <v>0.99996082310653178</v>
      </c>
      <c r="AG344" s="39">
        <f>'13c-beta'!R346/'13c-beta'!S346</f>
        <v>1.0028621838855127</v>
      </c>
      <c r="AH344" s="39">
        <f>'13c-beta'!S346/'13c-beta'!E346</f>
        <v>0.98959192185696421</v>
      </c>
      <c r="AI344" s="39">
        <f>'13c-beta'!R346/'13c-beta'!E346</f>
        <v>0.99242431590893676</v>
      </c>
      <c r="AK344" s="75">
        <f t="shared" si="130"/>
        <v>3.0376098767908668</v>
      </c>
      <c r="AL344" s="75">
        <f t="shared" si="131"/>
        <v>-1.9803928041134895</v>
      </c>
      <c r="AM344" s="75">
        <f t="shared" si="132"/>
        <v>1.0572170726773433</v>
      </c>
      <c r="AN344" s="75">
        <f t="shared" si="133"/>
        <v>-8.6117569559667455</v>
      </c>
      <c r="AO344" s="44"/>
      <c r="AP344" s="75">
        <f t="shared" si="134"/>
        <v>-9.7941274490107186E-2</v>
      </c>
      <c r="AQ344" s="75">
        <f t="shared" si="145"/>
        <v>-0.2643935366286071</v>
      </c>
      <c r="AR344" s="75">
        <f t="shared" si="146"/>
        <v>2.3035499543293798</v>
      </c>
      <c r="AS344" s="75">
        <f t="shared" si="147"/>
        <v>-1.9803928041134895</v>
      </c>
      <c r="AT344" s="75">
        <f t="shared" si="148"/>
        <v>-3.917766090275273E-2</v>
      </c>
      <c r="AU344" s="75">
        <f t="shared" si="149"/>
        <v>2.8580956362384931</v>
      </c>
      <c r="AV344" s="75">
        <f t="shared" si="150"/>
        <v>-10.462620975814314</v>
      </c>
      <c r="AW344" s="75">
        <f t="shared" si="151"/>
        <v>-7.6045253395758499</v>
      </c>
    </row>
    <row r="345" spans="1:49" x14ac:dyDescent="0.2">
      <c r="A345" s="43">
        <f>'13c-beta'!A347</f>
        <v>684</v>
      </c>
      <c r="C345" s="39">
        <f>'13c-beta'!E347/'13c-beta'!H347</f>
        <v>1.0051583586863251</v>
      </c>
      <c r="D345" s="39">
        <f>'13c-beta'!H347/'13c-beta'!I347</f>
        <v>1.0017289377289378</v>
      </c>
      <c r="E345" s="39">
        <f>'13c-beta'!I347/'13c-beta'!J347</f>
        <v>0.99935572671098472</v>
      </c>
      <c r="F345" s="39">
        <f>'13c-beta'!J347/'13c-beta'!K347</f>
        <v>1.0028683870462467</v>
      </c>
      <c r="G345" s="39">
        <f>'13c-beta'!K347/'13c-beta'!L347</f>
        <v>1.0002154201672442</v>
      </c>
      <c r="H345" s="39">
        <f>'13c-beta'!L347/'13c-beta'!M347</f>
        <v>1.0022965492874809</v>
      </c>
      <c r="I345" s="39">
        <f>'13c-beta'!M347/'13c-beta'!F347</f>
        <v>0.99802143123004294</v>
      </c>
      <c r="J345" s="39">
        <f>'13c-beta'!E347/'13c-beta'!F347</f>
        <v>1.0096675612670676</v>
      </c>
      <c r="L345" s="75">
        <f t="shared" si="135"/>
        <v>5.1450999302236919</v>
      </c>
      <c r="M345" s="75">
        <f t="shared" si="136"/>
        <v>1.7274448366000779</v>
      </c>
      <c r="N345" s="75">
        <f t="shared" si="137"/>
        <v>-0.64448092223723619</v>
      </c>
      <c r="O345" s="75">
        <f t="shared" si="138"/>
        <v>2.8642810739277658</v>
      </c>
      <c r="P345" s="75">
        <f t="shared" si="139"/>
        <v>0.21539696765167052</v>
      </c>
      <c r="Q345" s="75">
        <f t="shared" si="140"/>
        <v>2.2939162486643832</v>
      </c>
      <c r="R345" s="75">
        <f t="shared" si="141"/>
        <v>-1.9805287228402022</v>
      </c>
      <c r="S345" s="75">
        <f t="shared" si="142"/>
        <v>9.621129411990152</v>
      </c>
      <c r="U345" s="44">
        <f>'13c-beta'!Y347</f>
        <v>10.537063833112564</v>
      </c>
      <c r="W345" s="39">
        <f>'13c-beta'!N347/'13c-beta'!M347</f>
        <v>1.0030228084638637</v>
      </c>
      <c r="X345" s="39">
        <f t="shared" si="143"/>
        <v>0.99802143123004294</v>
      </c>
      <c r="Y345" s="39">
        <f t="shared" si="144"/>
        <v>1.0010382588594824</v>
      </c>
      <c r="Z345" s="39">
        <f>'13c-beta'!N347/'13c-beta'!E347</f>
        <v>0.99145332311483203</v>
      </c>
      <c r="AA345" s="39"/>
      <c r="AB345" s="39">
        <f>'13c-beta'!O347/'13c-beta'!Q347</f>
        <v>0.9999020558477556</v>
      </c>
      <c r="AC345" s="39">
        <f>'13c-beta'!Q347/'13c-beta'!L347</f>
        <v>0.99973562070383648</v>
      </c>
      <c r="AD345" s="39">
        <f t="shared" si="127"/>
        <v>1.0022965492874809</v>
      </c>
      <c r="AE345" s="39">
        <f t="shared" si="128"/>
        <v>0.99802143123004294</v>
      </c>
      <c r="AF345" s="39">
        <f t="shared" si="129"/>
        <v>0.9999510255254962</v>
      </c>
      <c r="AG345" s="39">
        <f>'13c-beta'!R347/'13c-beta'!S347</f>
        <v>1.0028428028075129</v>
      </c>
      <c r="AH345" s="39">
        <f>'13c-beta'!S347/'13c-beta'!E347</f>
        <v>0.98962951465352478</v>
      </c>
      <c r="AI345" s="39">
        <f>'13c-beta'!R347/'13c-beta'!E347</f>
        <v>0.99244283621617957</v>
      </c>
      <c r="AK345" s="75">
        <f t="shared" si="130"/>
        <v>3.01824896437738</v>
      </c>
      <c r="AL345" s="75">
        <f t="shared" si="131"/>
        <v>-1.9805287228402022</v>
      </c>
      <c r="AM345" s="75">
        <f t="shared" si="132"/>
        <v>1.0377202415370717</v>
      </c>
      <c r="AN345" s="75">
        <f t="shared" si="133"/>
        <v>-8.5834091704530486</v>
      </c>
      <c r="AO345" s="44"/>
      <c r="AP345" s="75">
        <f t="shared" si="134"/>
        <v>-9.7948949086097289E-2</v>
      </c>
      <c r="AQ345" s="75">
        <f t="shared" si="145"/>
        <v>-0.26441425053058243</v>
      </c>
      <c r="AR345" s="75">
        <f t="shared" si="146"/>
        <v>2.2939162486643832</v>
      </c>
      <c r="AS345" s="75">
        <f t="shared" si="147"/>
        <v>-1.9805287228402022</v>
      </c>
      <c r="AT345" s="75">
        <f t="shared" si="148"/>
        <v>-4.8975673792537526E-2</v>
      </c>
      <c r="AU345" s="75">
        <f t="shared" si="149"/>
        <v>2.8387696853843023</v>
      </c>
      <c r="AV345" s="75">
        <f t="shared" si="150"/>
        <v>-10.424633516835121</v>
      </c>
      <c r="AW345" s="75">
        <f t="shared" si="151"/>
        <v>-7.585863831450717</v>
      </c>
    </row>
    <row r="346" spans="1:49" x14ac:dyDescent="0.2">
      <c r="A346" s="43">
        <f>'13c-beta'!A348</f>
        <v>686</v>
      </c>
      <c r="C346" s="39">
        <f>'13c-beta'!E348/'13c-beta'!H348</f>
        <v>1.005149109633126</v>
      </c>
      <c r="D346" s="39">
        <f>'13c-beta'!H348/'13c-beta'!I348</f>
        <v>1.0017291066282421</v>
      </c>
      <c r="E346" s="39">
        <f>'13c-beta'!I348/'13c-beta'!J348</f>
        <v>0.99934590752889729</v>
      </c>
      <c r="F346" s="39">
        <f>'13c-beta'!J348/'13c-beta'!K348</f>
        <v>1.0028588212257683</v>
      </c>
      <c r="G346" s="39">
        <f>'13c-beta'!K348/'13c-beta'!L348</f>
        <v>1.0002056424367649</v>
      </c>
      <c r="H346" s="39">
        <f>'13c-beta'!L348/'13c-beta'!M348</f>
        <v>1.0022967070716986</v>
      </c>
      <c r="I346" s="39">
        <f>'13c-beta'!M348/'13c-beta'!F348</f>
        <v>0.99802129556162889</v>
      </c>
      <c r="J346" s="39">
        <f>'13c-beta'!E348/'13c-beta'!F348</f>
        <v>1.009629041895638</v>
      </c>
      <c r="L346" s="75">
        <f t="shared" si="135"/>
        <v>5.13589829978166</v>
      </c>
      <c r="M346" s="75">
        <f t="shared" si="136"/>
        <v>1.7276134443778111</v>
      </c>
      <c r="N346" s="75">
        <f t="shared" si="137"/>
        <v>-0.65430648291051408</v>
      </c>
      <c r="O346" s="75">
        <f t="shared" si="138"/>
        <v>2.8547425679544531</v>
      </c>
      <c r="P346" s="75">
        <f t="shared" si="139"/>
        <v>0.20562129525735301</v>
      </c>
      <c r="Q346" s="75">
        <f t="shared" si="140"/>
        <v>2.2940736713407199</v>
      </c>
      <c r="R346" s="75">
        <f t="shared" si="141"/>
        <v>-1.9806646602249465</v>
      </c>
      <c r="S346" s="75">
        <f t="shared" si="142"/>
        <v>9.5829781355764094</v>
      </c>
      <c r="U346" s="44">
        <f>'13c-beta'!Y348</f>
        <v>10.498419200589741</v>
      </c>
      <c r="W346" s="39">
        <f>'13c-beta'!N348/'13c-beta'!M348</f>
        <v>1.0030132011581685</v>
      </c>
      <c r="X346" s="39">
        <f t="shared" si="143"/>
        <v>0.99802129556162889</v>
      </c>
      <c r="Y346" s="39">
        <f t="shared" si="144"/>
        <v>1.0010285344852921</v>
      </c>
      <c r="Z346" s="39">
        <f>'13c-beta'!N348/'13c-beta'!E348</f>
        <v>0.99148151741534873</v>
      </c>
      <c r="AA346" s="39"/>
      <c r="AB346" s="39">
        <f>'13c-beta'!O348/'13c-beta'!Q348</f>
        <v>0.9999020491321553</v>
      </c>
      <c r="AC346" s="39">
        <f>'13c-beta'!Q348/'13c-beta'!L348</f>
        <v>0.99973560258130223</v>
      </c>
      <c r="AD346" s="39">
        <f t="shared" si="127"/>
        <v>1.0022967070716986</v>
      </c>
      <c r="AE346" s="39">
        <f t="shared" si="128"/>
        <v>0.99802129556162889</v>
      </c>
      <c r="AF346" s="39">
        <f t="shared" si="129"/>
        <v>0.9999510221673672</v>
      </c>
      <c r="AG346" s="39">
        <f>'13c-beta'!R348/'13c-beta'!S348</f>
        <v>1.0028332222265792</v>
      </c>
      <c r="AH346" s="39">
        <f>'13c-beta'!S348/'13c-beta'!E348</f>
        <v>0.98965751431066273</v>
      </c>
      <c r="AI346" s="39">
        <f>'13c-beta'!R348/'13c-beta'!E348</f>
        <v>0.99246143397690889</v>
      </c>
      <c r="AK346" s="75">
        <f t="shared" si="130"/>
        <v>3.0086705663334707</v>
      </c>
      <c r="AL346" s="75">
        <f t="shared" si="131"/>
        <v>-1.9806646602249465</v>
      </c>
      <c r="AM346" s="75">
        <f t="shared" si="132"/>
        <v>1.0280059061085673</v>
      </c>
      <c r="AN346" s="75">
        <f t="shared" si="133"/>
        <v>-8.5549722294680741</v>
      </c>
      <c r="AO346" s="44"/>
      <c r="AP346" s="75">
        <f t="shared" si="134"/>
        <v>-9.7955665344236123E-2</v>
      </c>
      <c r="AQ346" s="75">
        <f t="shared" si="145"/>
        <v>-0.26443237785748763</v>
      </c>
      <c r="AR346" s="75">
        <f t="shared" si="146"/>
        <v>2.2940736713407199</v>
      </c>
      <c r="AS346" s="75">
        <f t="shared" si="147"/>
        <v>-1.9806646602249465</v>
      </c>
      <c r="AT346" s="75">
        <f t="shared" si="148"/>
        <v>-4.8979032086010919E-2</v>
      </c>
      <c r="AU346" s="75">
        <f t="shared" si="149"/>
        <v>2.8292162173124993</v>
      </c>
      <c r="AV346" s="75">
        <f t="shared" si="150"/>
        <v>-10.396340847070617</v>
      </c>
      <c r="AW346" s="75">
        <f t="shared" si="151"/>
        <v>-7.5671246297580765</v>
      </c>
    </row>
    <row r="347" spans="1:49" x14ac:dyDescent="0.2">
      <c r="A347" s="43">
        <f>'13c-beta'!A349</f>
        <v>688</v>
      </c>
      <c r="C347" s="39">
        <f>'13c-beta'!E349/'13c-beta'!H349</f>
        <v>1.0051398587757967</v>
      </c>
      <c r="D347" s="39">
        <f>'13c-beta'!H349/'13c-beta'!I349</f>
        <v>1.0017194888428622</v>
      </c>
      <c r="E347" s="39">
        <f>'13c-beta'!I349/'13c-beta'!J349</f>
        <v>0.99935560719376704</v>
      </c>
      <c r="F347" s="39">
        <f>'13c-beta'!J349/'13c-beta'!K349</f>
        <v>1.0028394626561703</v>
      </c>
      <c r="G347" s="39">
        <f>'13c-beta'!K349/'13c-beta'!L349</f>
        <v>1.0002056585480508</v>
      </c>
      <c r="H347" s="39">
        <f>'13c-beta'!L349/'13c-beta'!M349</f>
        <v>1.0022870492157285</v>
      </c>
      <c r="I347" s="39">
        <f>'13c-beta'!M349/'13c-beta'!F349</f>
        <v>0.99803093682344057</v>
      </c>
      <c r="J347" s="39">
        <f>'13c-beta'!E349/'13c-beta'!F349</f>
        <v>1.0096004075275031</v>
      </c>
      <c r="L347" s="75">
        <f t="shared" si="135"/>
        <v>5.1266947897642252</v>
      </c>
      <c r="M347" s="75">
        <f t="shared" si="136"/>
        <v>1.7180122143769965</v>
      </c>
      <c r="N347" s="75">
        <f t="shared" si="137"/>
        <v>-0.64460051651345907</v>
      </c>
      <c r="O347" s="75">
        <f t="shared" si="138"/>
        <v>2.8354389969695508</v>
      </c>
      <c r="P347" s="75">
        <f t="shared" si="139"/>
        <v>0.2056374032306014</v>
      </c>
      <c r="Q347" s="75">
        <f t="shared" si="140"/>
        <v>2.2844378993857175</v>
      </c>
      <c r="R347" s="75">
        <f t="shared" si="141"/>
        <v>-1.971004330043864</v>
      </c>
      <c r="S347" s="75">
        <f t="shared" si="142"/>
        <v>9.5546164571698995</v>
      </c>
      <c r="U347" s="44">
        <f>'13c-beta'!Y349</f>
        <v>10.45998911324369</v>
      </c>
      <c r="W347" s="39">
        <f>'13c-beta'!N349/'13c-beta'!M349</f>
        <v>1.0030035925322445</v>
      </c>
      <c r="X347" s="39">
        <f t="shared" si="143"/>
        <v>0.99803093682344057</v>
      </c>
      <c r="Y347" s="39">
        <f t="shared" si="144"/>
        <v>1.0010286150922325</v>
      </c>
      <c r="Z347" s="39">
        <f>'13c-beta'!N349/'13c-beta'!E349</f>
        <v>0.99150971773450181</v>
      </c>
      <c r="AA347" s="39"/>
      <c r="AB347" s="39">
        <f>'13c-beta'!O349/'13c-beta'!Q349</f>
        <v>0.99990204145605577</v>
      </c>
      <c r="AC347" s="39">
        <f>'13c-beta'!Q349/'13c-beta'!L349</f>
        <v>0.99973558186679201</v>
      </c>
      <c r="AD347" s="39">
        <f t="shared" si="127"/>
        <v>1.0022870492157285</v>
      </c>
      <c r="AE347" s="39">
        <f t="shared" si="128"/>
        <v>0.99803093682344057</v>
      </c>
      <c r="AF347" s="39">
        <f t="shared" si="129"/>
        <v>0.99995101832894118</v>
      </c>
      <c r="AG347" s="39">
        <f>'13c-beta'!R349/'13c-beta'!S349</f>
        <v>1.0028236401427506</v>
      </c>
      <c r="AH347" s="39">
        <f>'13c-beta'!S349/'13c-beta'!E349</f>
        <v>0.98968551994488607</v>
      </c>
      <c r="AI347" s="39">
        <f>'13c-beta'!R349/'13c-beta'!E349</f>
        <v>0.99248003570770149</v>
      </c>
      <c r="AK347" s="75">
        <f t="shared" si="130"/>
        <v>2.9990907602677139</v>
      </c>
      <c r="AL347" s="75">
        <f t="shared" si="131"/>
        <v>-1.971004330043864</v>
      </c>
      <c r="AM347" s="75">
        <f t="shared" si="132"/>
        <v>1.0280864302239481</v>
      </c>
      <c r="AN347" s="75">
        <f t="shared" si="133"/>
        <v>-8.5265300269458422</v>
      </c>
      <c r="AO347" s="44"/>
      <c r="AP347" s="75">
        <f t="shared" si="134"/>
        <v>-9.796334219575363E-2</v>
      </c>
      <c r="AQ347" s="75">
        <f t="shared" si="145"/>
        <v>-0.26445309784623205</v>
      </c>
      <c r="AR347" s="75">
        <f t="shared" si="146"/>
        <v>2.2844378993857175</v>
      </c>
      <c r="AS347" s="75">
        <f t="shared" si="147"/>
        <v>-1.971004330043864</v>
      </c>
      <c r="AT347" s="75">
        <f t="shared" si="148"/>
        <v>-4.8982870700046754E-2</v>
      </c>
      <c r="AU347" s="75">
        <f t="shared" si="149"/>
        <v>2.8196611593078398</v>
      </c>
      <c r="AV347" s="75">
        <f t="shared" si="150"/>
        <v>-10.368042938380182</v>
      </c>
      <c r="AW347" s="75">
        <f t="shared" si="151"/>
        <v>-7.5483817790723071</v>
      </c>
    </row>
    <row r="348" spans="1:49" x14ac:dyDescent="0.2">
      <c r="A348" s="43">
        <f>'13c-beta'!A350</f>
        <v>690</v>
      </c>
      <c r="C348" s="39">
        <f>'13c-beta'!E350/'13c-beta'!H350</f>
        <v>1.0051110482525871</v>
      </c>
      <c r="D348" s="39">
        <f>'13c-beta'!H350/'13c-beta'!I350</f>
        <v>1.0017196400480717</v>
      </c>
      <c r="E348" s="39">
        <f>'13c-beta'!I350/'13c-beta'!J350</f>
        <v>0.9993555505648698</v>
      </c>
      <c r="F348" s="39">
        <f>'13c-beta'!J350/'13c-beta'!K350</f>
        <v>1.002839712895234</v>
      </c>
      <c r="G348" s="39">
        <f>'13c-beta'!K350/'13c-beta'!L350</f>
        <v>1.0001958806303439</v>
      </c>
      <c r="H348" s="39">
        <f>'13c-beta'!L350/'13c-beta'!M350</f>
        <v>1.0022773900324922</v>
      </c>
      <c r="I348" s="39">
        <f>'13c-beta'!M350/'13c-beta'!F350</f>
        <v>0.99803080178697379</v>
      </c>
      <c r="J348" s="39">
        <f>'13c-beta'!E350/'13c-beta'!F350</f>
        <v>1.0095520808840817</v>
      </c>
      <c r="L348" s="75">
        <f t="shared" si="135"/>
        <v>5.0980311805492562</v>
      </c>
      <c r="M348" s="75">
        <f t="shared" si="136"/>
        <v>1.7181631600256901</v>
      </c>
      <c r="N348" s="75">
        <f t="shared" si="137"/>
        <v>-0.64465718192708643</v>
      </c>
      <c r="O348" s="75">
        <f t="shared" si="138"/>
        <v>2.8356885274694865</v>
      </c>
      <c r="P348" s="75">
        <f t="shared" si="139"/>
        <v>0.1958614482381478</v>
      </c>
      <c r="Q348" s="75">
        <f t="shared" si="140"/>
        <v>2.2748007103312582</v>
      </c>
      <c r="R348" s="75">
        <f t="shared" si="141"/>
        <v>-1.9711396329397355</v>
      </c>
      <c r="S348" s="75">
        <f t="shared" si="142"/>
        <v>9.5067482117470732</v>
      </c>
      <c r="U348" s="44">
        <f>'13c-beta'!Y350</f>
        <v>10.421771992526738</v>
      </c>
      <c r="W348" s="39">
        <f>'13c-beta'!N350/'13c-beta'!M350</f>
        <v>1.0029939825858194</v>
      </c>
      <c r="X348" s="39">
        <f t="shared" si="143"/>
        <v>0.99803080178697379</v>
      </c>
      <c r="Y348" s="39">
        <f t="shared" si="144"/>
        <v>1.0010188886276354</v>
      </c>
      <c r="Z348" s="39">
        <f>'13c-beta'!N350/'13c-beta'!E350</f>
        <v>0.9915475462652964</v>
      </c>
      <c r="AA348" s="39"/>
      <c r="AB348" s="39">
        <f>'13c-beta'!O350/'13c-beta'!Q350</f>
        <v>0.99990203377875309</v>
      </c>
      <c r="AC348" s="39">
        <f>'13c-beta'!Q350/'13c-beta'!L350</f>
        <v>0.99973556114903561</v>
      </c>
      <c r="AD348" s="39">
        <f t="shared" si="127"/>
        <v>1.0022773900324922</v>
      </c>
      <c r="AE348" s="39">
        <f t="shared" si="128"/>
        <v>0.99803080178697379</v>
      </c>
      <c r="AF348" s="39">
        <f t="shared" si="129"/>
        <v>0.99994121796378999</v>
      </c>
      <c r="AG348" s="39">
        <f>'13c-beta'!R350/'13c-beta'!S350</f>
        <v>1.0028042514805664</v>
      </c>
      <c r="AH348" s="39">
        <f>'13c-beta'!S350/'13c-beta'!E350</f>
        <v>0.9897231360447174</v>
      </c>
      <c r="AI348" s="39">
        <f>'13c-beta'!R350/'13c-beta'!E350</f>
        <v>0.99249856861432162</v>
      </c>
      <c r="AK348" s="75">
        <f t="shared" si="130"/>
        <v>2.9895095458691086</v>
      </c>
      <c r="AL348" s="75">
        <f t="shared" si="131"/>
        <v>-1.9711396329397355</v>
      </c>
      <c r="AM348" s="75">
        <f t="shared" si="132"/>
        <v>1.0183699129294532</v>
      </c>
      <c r="AN348" s="75">
        <f t="shared" si="133"/>
        <v>-8.4883782988178478</v>
      </c>
      <c r="AO348" s="44"/>
      <c r="AP348" s="75">
        <f t="shared" si="134"/>
        <v>-9.797102025059666E-2</v>
      </c>
      <c r="AQ348" s="75">
        <f t="shared" si="145"/>
        <v>-0.26447382108244544</v>
      </c>
      <c r="AR348" s="75">
        <f t="shared" si="146"/>
        <v>2.2748007103312582</v>
      </c>
      <c r="AS348" s="75">
        <f t="shared" si="147"/>
        <v>-1.9711396329397355</v>
      </c>
      <c r="AT348" s="75">
        <f t="shared" si="148"/>
        <v>-5.8783763941611646E-2</v>
      </c>
      <c r="AU348" s="75">
        <f t="shared" si="149"/>
        <v>2.800326902673508</v>
      </c>
      <c r="AV348" s="75">
        <f t="shared" si="150"/>
        <v>-10.330035526699898</v>
      </c>
      <c r="AW348" s="75">
        <f t="shared" si="151"/>
        <v>-7.5297086240263909</v>
      </c>
    </row>
    <row r="349" spans="1:49" x14ac:dyDescent="0.2">
      <c r="A349" s="43">
        <f>'13c-beta'!A351</f>
        <v>692</v>
      </c>
      <c r="C349" s="39">
        <f>'13c-beta'!E351/'13c-beta'!H351</f>
        <v>1.0051017919678478</v>
      </c>
      <c r="D349" s="39">
        <f>'13c-beta'!H351/'13c-beta'!I351</f>
        <v>1.0017100197385136</v>
      </c>
      <c r="E349" s="39">
        <f>'13c-beta'!I351/'13c-beta'!J351</f>
        <v>0.99936525297110435</v>
      </c>
      <c r="F349" s="39">
        <f>'13c-beta'!J351/'13c-beta'!K351</f>
        <v>1.0028203496058365</v>
      </c>
      <c r="G349" s="39">
        <f>'13c-beta'!K351/'13c-beta'!L351</f>
        <v>1.000195895979235</v>
      </c>
      <c r="H349" s="39">
        <f>'13c-beta'!L351/'13c-beta'!M351</f>
        <v>1.0022578903450645</v>
      </c>
      <c r="I349" s="39">
        <f>'13c-beta'!M351/'13c-beta'!F351</f>
        <v>0.99804046440993488</v>
      </c>
      <c r="J349" s="39">
        <f>'13c-beta'!E351/'13c-beta'!F351</f>
        <v>1.0095135452897661</v>
      </c>
      <c r="L349" s="75">
        <f t="shared" si="135"/>
        <v>5.088821922152114</v>
      </c>
      <c r="M349" s="75">
        <f t="shared" si="136"/>
        <v>1.7085593194204869</v>
      </c>
      <c r="N349" s="75">
        <f t="shared" si="137"/>
        <v>-0.63494856607893224</v>
      </c>
      <c r="O349" s="75">
        <f t="shared" si="138"/>
        <v>2.8163798821411246</v>
      </c>
      <c r="P349" s="75">
        <f t="shared" si="139"/>
        <v>0.19587679412311543</v>
      </c>
      <c r="Q349" s="75">
        <f t="shared" si="140"/>
        <v>2.2553451411336027</v>
      </c>
      <c r="R349" s="75">
        <f t="shared" si="141"/>
        <v>-1.9614579916829296</v>
      </c>
      <c r="S349" s="75">
        <f t="shared" si="142"/>
        <v>9.4685765012086183</v>
      </c>
      <c r="U349" s="44">
        <f>'13c-beta'!Y351</f>
        <v>10.383766274325723</v>
      </c>
      <c r="W349" s="39">
        <f>'13c-beta'!N351/'13c-beta'!M351</f>
        <v>1.0029745251067588</v>
      </c>
      <c r="X349" s="39">
        <f t="shared" si="143"/>
        <v>0.99804046440993488</v>
      </c>
      <c r="Y349" s="39">
        <f t="shared" si="144"/>
        <v>1.0010091608288834</v>
      </c>
      <c r="Z349" s="39">
        <f>'13c-beta'!N351/'13c-beta'!E351</f>
        <v>0.99157575992856861</v>
      </c>
      <c r="AA349" s="39"/>
      <c r="AB349" s="39">
        <f>'13c-beta'!O351/'13c-beta'!Q351</f>
        <v>0.99990202706012599</v>
      </c>
      <c r="AC349" s="39">
        <f>'13c-beta'!Q351/'13c-beta'!L351</f>
        <v>0.99974533522699449</v>
      </c>
      <c r="AD349" s="39">
        <f t="shared" si="127"/>
        <v>1.0022578903450645</v>
      </c>
      <c r="AE349" s="39">
        <f t="shared" si="128"/>
        <v>0.99804046440993488</v>
      </c>
      <c r="AF349" s="39">
        <f t="shared" si="129"/>
        <v>0.99994121393229807</v>
      </c>
      <c r="AG349" s="39">
        <f>'13c-beta'!R351/'13c-beta'!S351</f>
        <v>1.0027946656207101</v>
      </c>
      <c r="AH349" s="39">
        <f>'13c-beta'!S351/'13c-beta'!E351</f>
        <v>0.98975115493613897</v>
      </c>
      <c r="AI349" s="39">
        <f>'13c-beta'!R351/'13c-beta'!E351</f>
        <v>0.99251717846189691</v>
      </c>
      <c r="AK349" s="75">
        <f t="shared" si="130"/>
        <v>2.9701099600963321</v>
      </c>
      <c r="AL349" s="75">
        <f t="shared" si="131"/>
        <v>-1.9614579916829296</v>
      </c>
      <c r="AM349" s="75">
        <f t="shared" si="132"/>
        <v>1.0086519684133444</v>
      </c>
      <c r="AN349" s="75">
        <f t="shared" si="133"/>
        <v>-8.4599245327953341</v>
      </c>
      <c r="AO349" s="44"/>
      <c r="AP349" s="75">
        <f t="shared" si="134"/>
        <v>-9.7977739535981337E-2</v>
      </c>
      <c r="AQ349" s="75">
        <f t="shared" si="145"/>
        <v>-0.25469720558522069</v>
      </c>
      <c r="AR349" s="75">
        <f t="shared" si="146"/>
        <v>2.2553451411336027</v>
      </c>
      <c r="AS349" s="75">
        <f t="shared" si="147"/>
        <v>-1.9614579916829296</v>
      </c>
      <c r="AT349" s="75">
        <f t="shared" si="148"/>
        <v>-5.8787795670531086E-2</v>
      </c>
      <c r="AU349" s="75">
        <f t="shared" si="149"/>
        <v>2.7907678031200849</v>
      </c>
      <c r="AV349" s="75">
        <f t="shared" si="150"/>
        <v>-10.301726099746389</v>
      </c>
      <c r="AW349" s="75">
        <f t="shared" si="151"/>
        <v>-7.5109582966264732</v>
      </c>
    </row>
    <row r="350" spans="1:49" x14ac:dyDescent="0.2">
      <c r="A350" s="43">
        <f>'13c-beta'!A352</f>
        <v>694</v>
      </c>
      <c r="C350" s="39">
        <f>'13c-beta'!E352/'13c-beta'!H352</f>
        <v>1.0050925338770573</v>
      </c>
      <c r="D350" s="39">
        <f>'13c-beta'!H352/'13c-beta'!I352</f>
        <v>1.001700397736712</v>
      </c>
      <c r="E350" s="39">
        <f>'13c-beta'!I352/'13c-beta'!J352</f>
        <v>0.99936519717952221</v>
      </c>
      <c r="F350" s="39">
        <f>'13c-beta'!J352/'13c-beta'!K352</f>
        <v>1.0028107769300834</v>
      </c>
      <c r="G350" s="39">
        <f>'13c-beta'!K352/'13c-beta'!L352</f>
        <v>1.0001959113305319</v>
      </c>
      <c r="H350" s="39">
        <f>'13c-beta'!L352/'13c-beta'!M352</f>
        <v>1.0022482279251506</v>
      </c>
      <c r="I350" s="39">
        <f>'13c-beta'!M352/'13c-beta'!F352</f>
        <v>0.99805010925267257</v>
      </c>
      <c r="J350" s="39">
        <f>'13c-beta'!E352/'13c-beta'!F352</f>
        <v>1.0094848956955429</v>
      </c>
      <c r="L350" s="75">
        <f t="shared" si="135"/>
        <v>5.0796107820434413</v>
      </c>
      <c r="M350" s="75">
        <f t="shared" si="136"/>
        <v>1.6989536972097912</v>
      </c>
      <c r="N350" s="75">
        <f t="shared" si="137"/>
        <v>-0.63500439309865642</v>
      </c>
      <c r="O350" s="75">
        <f t="shared" si="138"/>
        <v>2.8068340831887566</v>
      </c>
      <c r="P350" s="75">
        <f t="shared" si="139"/>
        <v>0.19589214241322964</v>
      </c>
      <c r="Q350" s="75">
        <f t="shared" si="140"/>
        <v>2.2457044422841808</v>
      </c>
      <c r="R350" s="75">
        <f t="shared" si="141"/>
        <v>-1.9517942591198665</v>
      </c>
      <c r="S350" s="75">
        <f t="shared" si="142"/>
        <v>9.4401964949207873</v>
      </c>
      <c r="U350" s="44">
        <f>'13c-beta'!Y352</f>
        <v>10.345970408804428</v>
      </c>
      <c r="W350" s="39">
        <f>'13c-beta'!N352/'13c-beta'!M352</f>
        <v>1.0029649119362249</v>
      </c>
      <c r="X350" s="39">
        <f t="shared" si="143"/>
        <v>0.99805010925267257</v>
      </c>
      <c r="Y350" s="39">
        <f t="shared" si="144"/>
        <v>1.0010092399345465</v>
      </c>
      <c r="Z350" s="39">
        <f>'13c-beta'!N352/'13c-beta'!E352</f>
        <v>0.99160397961659785</v>
      </c>
      <c r="AA350" s="39"/>
      <c r="AB350" s="39">
        <f>'13c-beta'!O352/'13c-beta'!Q352</f>
        <v>0.99990201938056655</v>
      </c>
      <c r="AC350" s="39">
        <f>'13c-beta'!Q352/'13c-beta'!L352</f>
        <v>0.99974531527030874</v>
      </c>
      <c r="AD350" s="39">
        <f t="shared" si="127"/>
        <v>1.0022482279251506</v>
      </c>
      <c r="AE350" s="39">
        <f t="shared" si="128"/>
        <v>0.99805010925267257</v>
      </c>
      <c r="AF350" s="39">
        <f t="shared" si="129"/>
        <v>0.99994120932420127</v>
      </c>
      <c r="AG350" s="39">
        <f>'13c-beta'!R352/'13c-beta'!S352</f>
        <v>1.0027850782567764</v>
      </c>
      <c r="AH350" s="39">
        <f>'13c-beta'!S352/'13c-beta'!E352</f>
        <v>0.98977917981072538</v>
      </c>
      <c r="AI350" s="39">
        <f>'13c-beta'!R352/'13c-beta'!E352</f>
        <v>0.99253579228342614</v>
      </c>
      <c r="AK350" s="75">
        <f t="shared" si="130"/>
        <v>2.9605252534433006</v>
      </c>
      <c r="AL350" s="75">
        <f t="shared" si="131"/>
        <v>-1.9517942591198665</v>
      </c>
      <c r="AM350" s="75">
        <f t="shared" si="132"/>
        <v>1.0087309943234968</v>
      </c>
      <c r="AN350" s="75">
        <f t="shared" si="133"/>
        <v>-8.4314655005972572</v>
      </c>
      <c r="AO350" s="44"/>
      <c r="AP350" s="75">
        <f t="shared" si="134"/>
        <v>-9.7985419847906388E-2</v>
      </c>
      <c r="AQ350" s="75">
        <f t="shared" si="145"/>
        <v>-0.25471716735472777</v>
      </c>
      <c r="AR350" s="75">
        <f t="shared" si="146"/>
        <v>2.2457044422841808</v>
      </c>
      <c r="AS350" s="75">
        <f t="shared" si="147"/>
        <v>-1.9517942591198665</v>
      </c>
      <c r="AT350" s="75">
        <f t="shared" si="148"/>
        <v>-5.8792404038242554E-2</v>
      </c>
      <c r="AU350" s="75">
        <f t="shared" si="149"/>
        <v>2.7812071122894366</v>
      </c>
      <c r="AV350" s="75">
        <f t="shared" si="150"/>
        <v>-10.273411429244636</v>
      </c>
      <c r="AW350" s="75">
        <f t="shared" si="151"/>
        <v>-7.4922043169553003</v>
      </c>
    </row>
    <row r="351" spans="1:49" x14ac:dyDescent="0.2">
      <c r="A351" s="43">
        <f>'13c-beta'!A353</f>
        <v>696</v>
      </c>
      <c r="C351" s="39">
        <f>'13c-beta'!E353/'13c-beta'!H353</f>
        <v>1.0050734677151834</v>
      </c>
      <c r="D351" s="39">
        <f>'13c-beta'!H353/'13c-beta'!I353</f>
        <v>1.00170054730258</v>
      </c>
      <c r="E351" s="39">
        <f>'13c-beta'!I353/'13c-beta'!J353</f>
        <v>0.9993651413781317</v>
      </c>
      <c r="F351" s="39">
        <f>'13c-beta'!J353/'13c-beta'!K353</f>
        <v>1.0028012027541895</v>
      </c>
      <c r="G351" s="39">
        <f>'13c-beta'!K353/'13c-beta'!L353</f>
        <v>1.0001861285266458</v>
      </c>
      <c r="H351" s="39">
        <f>'13c-beta'!L353/'13c-beta'!M353</f>
        <v>1.0022483824410167</v>
      </c>
      <c r="I351" s="39">
        <f>'13c-beta'!M353/'13c-beta'!F353</f>
        <v>0.99804997550220487</v>
      </c>
      <c r="J351" s="39">
        <f>'13c-beta'!E353/'13c-beta'!F353</f>
        <v>1.0094463498285156</v>
      </c>
      <c r="L351" s="75">
        <f t="shared" si="135"/>
        <v>5.0606410433656999</v>
      </c>
      <c r="M351" s="75">
        <f t="shared" si="136"/>
        <v>1.6991030091768073</v>
      </c>
      <c r="N351" s="75">
        <f t="shared" si="137"/>
        <v>-0.63506022993610445</v>
      </c>
      <c r="O351" s="75">
        <f t="shared" si="138"/>
        <v>2.7972866971630239</v>
      </c>
      <c r="P351" s="75">
        <f t="shared" si="139"/>
        <v>0.18611120688067606</v>
      </c>
      <c r="Q351" s="75">
        <f t="shared" si="140"/>
        <v>2.245858611530767</v>
      </c>
      <c r="R351" s="75">
        <f t="shared" si="141"/>
        <v>-1.9519282709048693</v>
      </c>
      <c r="S351" s="75">
        <f t="shared" si="142"/>
        <v>9.4020120672762335</v>
      </c>
      <c r="U351" s="44">
        <f>'13c-beta'!Y353</f>
        <v>10.308382860248019</v>
      </c>
      <c r="W351" s="39">
        <f>'13c-beta'!N353/'13c-beta'!M353</f>
        <v>1.0029552974443059</v>
      </c>
      <c r="X351" s="39">
        <f t="shared" si="143"/>
        <v>0.99804997550220487</v>
      </c>
      <c r="Y351" s="39">
        <f t="shared" si="144"/>
        <v>1.000999510044096</v>
      </c>
      <c r="Z351" s="39">
        <f>'13c-beta'!N353/'13c-beta'!E353</f>
        <v>0.99163220533131413</v>
      </c>
      <c r="AA351" s="39"/>
      <c r="AB351" s="39">
        <f>'13c-beta'!O353/'13c-beta'!Q353</f>
        <v>0.99991181052982281</v>
      </c>
      <c r="AC351" s="39">
        <f>'13c-beta'!Q353/'13c-beta'!L353</f>
        <v>0.9997355015673981</v>
      </c>
      <c r="AD351" s="39">
        <f t="shared" si="127"/>
        <v>1.0022483824410167</v>
      </c>
      <c r="AE351" s="39">
        <f t="shared" si="128"/>
        <v>0.99804997550220487</v>
      </c>
      <c r="AF351" s="39">
        <f t="shared" si="129"/>
        <v>0.99994120529152364</v>
      </c>
      <c r="AG351" s="39">
        <f>'13c-beta'!R353/'13c-beta'!S353</f>
        <v>1.0027754893884115</v>
      </c>
      <c r="AH351" s="39">
        <f>'13c-beta'!S353/'13c-beta'!E353</f>
        <v>0.98980721067039434</v>
      </c>
      <c r="AI351" s="39">
        <f>'13c-beta'!R353/'13c-beta'!E353</f>
        <v>0.99255441008018319</v>
      </c>
      <c r="AK351" s="75">
        <f t="shared" si="130"/>
        <v>2.9509391374311438</v>
      </c>
      <c r="AL351" s="75">
        <f t="shared" si="131"/>
        <v>-1.9519282709048693</v>
      </c>
      <c r="AM351" s="75">
        <f t="shared" si="132"/>
        <v>0.9990108665262234</v>
      </c>
      <c r="AN351" s="75">
        <f t="shared" si="133"/>
        <v>-8.4030012007499586</v>
      </c>
      <c r="AO351" s="44"/>
      <c r="AP351" s="75">
        <f t="shared" si="134"/>
        <v>-8.8193359097159196E-2</v>
      </c>
      <c r="AQ351" s="75">
        <f t="shared" si="145"/>
        <v>-0.26453341848160133</v>
      </c>
      <c r="AR351" s="75">
        <f t="shared" si="146"/>
        <v>2.245858611530767</v>
      </c>
      <c r="AS351" s="75">
        <f t="shared" si="147"/>
        <v>-1.9519282709048693</v>
      </c>
      <c r="AT351" s="75">
        <f t="shared" si="148"/>
        <v>-5.879643695298474E-2</v>
      </c>
      <c r="AU351" s="75">
        <f t="shared" si="149"/>
        <v>2.7716448297838361</v>
      </c>
      <c r="AV351" s="75">
        <f t="shared" si="150"/>
        <v>-10.245091513725292</v>
      </c>
      <c r="AW351" s="75">
        <f t="shared" si="151"/>
        <v>-7.4734466839415195</v>
      </c>
    </row>
    <row r="352" spans="1:49" x14ac:dyDescent="0.2">
      <c r="A352" s="43">
        <f>'13c-beta'!A354</f>
        <v>698</v>
      </c>
      <c r="C352" s="39">
        <f>'13c-beta'!E354/'13c-beta'!H354</f>
        <v>1.0050544475235159</v>
      </c>
      <c r="D352" s="39">
        <f>'13c-beta'!H354/'13c-beta'!I354</f>
        <v>1.0016909227746773</v>
      </c>
      <c r="E352" s="39">
        <f>'13c-beta'!I354/'13c-beta'!J354</f>
        <v>0.99936508556692971</v>
      </c>
      <c r="F352" s="39">
        <f>'13c-beta'!J354/'13c-beta'!K354</f>
        <v>1.0027916270778032</v>
      </c>
      <c r="G352" s="39">
        <f>'13c-beta'!K354/'13c-beta'!L354</f>
        <v>1.0001861431146641</v>
      </c>
      <c r="H352" s="39">
        <f>'13c-beta'!L354/'13c-beta'!M354</f>
        <v>1.0022387180393544</v>
      </c>
      <c r="I352" s="39">
        <f>'13c-beta'!M354/'13c-beta'!F354</f>
        <v>0.99804984173338696</v>
      </c>
      <c r="J352" s="39">
        <f>'13c-beta'!E354/'13c-beta'!F354</f>
        <v>1.0093979988828239</v>
      </c>
      <c r="L352" s="75">
        <f t="shared" si="135"/>
        <v>5.0417166838522416</v>
      </c>
      <c r="M352" s="75">
        <f t="shared" si="136"/>
        <v>1.6894947742946305</v>
      </c>
      <c r="N352" s="75">
        <f t="shared" si="137"/>
        <v>-0.63511607659438873</v>
      </c>
      <c r="O352" s="75">
        <f t="shared" si="138"/>
        <v>2.7877377236685987</v>
      </c>
      <c r="P352" s="75">
        <f t="shared" si="139"/>
        <v>0.18612579218417752</v>
      </c>
      <c r="Q352" s="75">
        <f t="shared" si="140"/>
        <v>2.2362158439020421</v>
      </c>
      <c r="R352" s="75">
        <f t="shared" si="141"/>
        <v>-1.9520623010938976</v>
      </c>
      <c r="S352" s="75">
        <f t="shared" si="142"/>
        <v>9.3541124402130826</v>
      </c>
      <c r="U352" s="44">
        <f>'13c-beta'!Y354</f>
        <v>10.271002106909439</v>
      </c>
      <c r="W352" s="39">
        <f>'13c-beta'!N354/'13c-beta'!M354</f>
        <v>1.0029456816307292</v>
      </c>
      <c r="X352" s="39">
        <f>I352</f>
        <v>0.99804984173338696</v>
      </c>
      <c r="Y352" s="39">
        <f>X352*W352</f>
        <v>1.0009897788187332</v>
      </c>
      <c r="Z352" s="39">
        <f>'13c-beta'!N354/'13c-beta'!E354</f>
        <v>0.99167006465893859</v>
      </c>
      <c r="AA352" s="39"/>
      <c r="AB352" s="39">
        <f>'13c-beta'!O354/'13c-beta'!Q354</f>
        <v>0.99990200497814707</v>
      </c>
      <c r="AC352" s="39">
        <f>'13c-beta'!Q354/'13c-beta'!L354</f>
        <v>0.99974527784309097</v>
      </c>
      <c r="AD352" s="39">
        <f t="shared" si="127"/>
        <v>1.0022387180393544</v>
      </c>
      <c r="AE352" s="39">
        <f t="shared" si="128"/>
        <v>0.99804984173338696</v>
      </c>
      <c r="AF352" s="39">
        <f t="shared" si="129"/>
        <v>0.99993140146800841</v>
      </c>
      <c r="AG352" s="39">
        <f>'13c-beta'!R354/'13c-beta'!S354</f>
        <v>1.0027658990152615</v>
      </c>
      <c r="AH352" s="39">
        <f>'13c-beta'!S354/'13c-beta'!E354</f>
        <v>0.98984485738141015</v>
      </c>
      <c r="AI352" s="39">
        <f>'13c-beta'!R354/'13c-beta'!E354</f>
        <v>0.99258266829770303</v>
      </c>
      <c r="AK352" s="75">
        <f t="shared" si="130"/>
        <v>2.941351611748563</v>
      </c>
      <c r="AL352" s="75">
        <f t="shared" si="131"/>
        <v>-1.9520623010938976</v>
      </c>
      <c r="AM352" s="75">
        <f t="shared" si="132"/>
        <v>0.9892893106547066</v>
      </c>
      <c r="AN352" s="75">
        <f t="shared" si="133"/>
        <v>-8.3648231295583777</v>
      </c>
      <c r="AO352" s="44"/>
      <c r="AP352" s="75">
        <f t="shared" si="134"/>
        <v>-9.7999823678785639E-2</v>
      </c>
      <c r="AQ352" s="75">
        <f t="shared" si="145"/>
        <v>-0.25475460410776712</v>
      </c>
      <c r="AR352" s="75">
        <f t="shared" si="146"/>
        <v>2.2362158439020421</v>
      </c>
      <c r="AS352" s="75">
        <f t="shared" si="147"/>
        <v>-1.9520623010938976</v>
      </c>
      <c r="AT352" s="75">
        <f t="shared" si="148"/>
        <v>-6.8600884978496673E-2</v>
      </c>
      <c r="AU352" s="75">
        <f t="shared" si="149"/>
        <v>2.7620809552055343</v>
      </c>
      <c r="AV352" s="75">
        <f t="shared" si="150"/>
        <v>-10.207057849499243</v>
      </c>
      <c r="AW352" s="75">
        <f t="shared" si="151"/>
        <v>-7.4449768942937053</v>
      </c>
    </row>
    <row r="353" spans="1:49" x14ac:dyDescent="0.2">
      <c r="A353" s="43">
        <f>'13c-beta'!A355</f>
        <v>700</v>
      </c>
      <c r="C353" s="39">
        <f>'13c-beta'!E355/'13c-beta'!H355</f>
        <v>1.005035374481581</v>
      </c>
      <c r="D353" s="39">
        <f>'13c-beta'!H355/'13c-beta'!I355</f>
        <v>1.0016910715333034</v>
      </c>
      <c r="E353" s="39">
        <f>'13c-beta'!I355/'13c-beta'!J355</f>
        <v>0.99937479241154292</v>
      </c>
      <c r="F353" s="39">
        <f>'13c-beta'!J355/'13c-beta'!K355</f>
        <v>1.0027722539502171</v>
      </c>
      <c r="G353" s="39">
        <f>'13c-beta'!K355/'13c-beta'!L355</f>
        <v>1.0001861577049693</v>
      </c>
      <c r="H353" s="39">
        <f>'13c-beta'!L355/'13c-beta'!M355</f>
        <v>1.0022192109035919</v>
      </c>
      <c r="I353" s="39">
        <f>'13c-beta'!M355/'13c-beta'!F355</f>
        <v>0.99805950840879698</v>
      </c>
      <c r="J353" s="39">
        <f>'13c-beta'!E355/'13c-beta'!F355</f>
        <v>1.0093594417656515</v>
      </c>
      <c r="L353" s="75">
        <f t="shared" si="135"/>
        <v>5.0227393807220926</v>
      </c>
      <c r="M353" s="75">
        <f t="shared" si="136"/>
        <v>1.6896432817949538</v>
      </c>
      <c r="N353" s="75">
        <f t="shared" si="137"/>
        <v>-0.6254031122209508</v>
      </c>
      <c r="O353" s="75">
        <f t="shared" si="138"/>
        <v>2.7684183414539318</v>
      </c>
      <c r="P353" s="75">
        <f t="shared" si="139"/>
        <v>0.18614037977387793</v>
      </c>
      <c r="Q353" s="75">
        <f t="shared" si="140"/>
        <v>2.2167520921500765</v>
      </c>
      <c r="R353" s="75">
        <f t="shared" si="141"/>
        <v>-1.9423767842063464</v>
      </c>
      <c r="S353" s="75">
        <f t="shared" si="142"/>
        <v>9.3159135794676509</v>
      </c>
      <c r="U353" s="44">
        <f>'13c-beta'!Y355</f>
        <v>10.233826640857757</v>
      </c>
      <c r="W353" s="39">
        <f>'13c-beta'!N355/'13c-beta'!M355</f>
        <v>1.0029262161472141</v>
      </c>
      <c r="X353" s="39">
        <f>I353</f>
        <v>0.99805950840879698</v>
      </c>
      <c r="Y353" s="39">
        <f>X353*W353</f>
        <v>1.0009800462581835</v>
      </c>
      <c r="Z353" s="39">
        <f>'13c-beta'!N355/'13c-beta'!E355</f>
        <v>0.99169830373527779</v>
      </c>
      <c r="AA353" s="39"/>
      <c r="AB353" s="39">
        <f>'13c-beta'!O355/'13c-beta'!Q355</f>
        <v>0.99990199825556891</v>
      </c>
      <c r="AC353" s="39">
        <f>'13c-beta'!Q355/'13c-beta'!L355</f>
        <v>0.99975505565135592</v>
      </c>
      <c r="AD353" s="39">
        <f t="shared" si="127"/>
        <v>1.0022192109035919</v>
      </c>
      <c r="AE353" s="39">
        <f t="shared" si="128"/>
        <v>0.99805950840879698</v>
      </c>
      <c r="AF353" s="39">
        <f t="shared" si="129"/>
        <v>0.9999313967619271</v>
      </c>
      <c r="AG353" s="39">
        <f>'13c-beta'!R355/'13c-beta'!S355</f>
        <v>1.0027464712748531</v>
      </c>
      <c r="AH353" s="39">
        <f>'13c-beta'!S355/'13c-beta'!E355</f>
        <v>0.98988261110194087</v>
      </c>
      <c r="AI353" s="39">
        <f>'13c-beta'!R355/'13c-beta'!E355</f>
        <v>0.9926012952588088</v>
      </c>
      <c r="AK353" s="75">
        <f t="shared" si="130"/>
        <v>2.9219431106002771</v>
      </c>
      <c r="AL353" s="75">
        <f t="shared" si="131"/>
        <v>-1.9423767842063464</v>
      </c>
      <c r="AM353" s="75">
        <f t="shared" si="132"/>
        <v>0.97956632639403729</v>
      </c>
      <c r="AN353" s="75">
        <f t="shared" si="133"/>
        <v>-8.3363472530735994</v>
      </c>
      <c r="AO353" s="44"/>
      <c r="AP353" s="75">
        <f t="shared" si="134"/>
        <v>-9.8006546915812801E-2</v>
      </c>
      <c r="AQ353" s="75">
        <f t="shared" si="145"/>
        <v>-0.24497435241065119</v>
      </c>
      <c r="AR353" s="75">
        <f t="shared" si="146"/>
        <v>2.2167520921500765</v>
      </c>
      <c r="AS353" s="75">
        <f t="shared" si="147"/>
        <v>-1.9423767842063464</v>
      </c>
      <c r="AT353" s="75">
        <f t="shared" si="148"/>
        <v>-6.8605591382662576E-2</v>
      </c>
      <c r="AU353" s="75">
        <f t="shared" si="149"/>
        <v>2.7427066140677483</v>
      </c>
      <c r="AV353" s="75">
        <f t="shared" si="150"/>
        <v>-10.168917528534543</v>
      </c>
      <c r="AW353" s="75">
        <f t="shared" si="151"/>
        <v>-7.4262109144668802</v>
      </c>
    </row>
    <row r="354" spans="1:49" x14ac:dyDescent="0.2"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O354" s="44"/>
      <c r="AP354" s="44"/>
      <c r="AQ354" s="44"/>
      <c r="AR354" s="44"/>
      <c r="AS354" s="44"/>
      <c r="AT354" s="44"/>
      <c r="AU354" s="44"/>
      <c r="AV354" s="44"/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356"/>
  <sheetViews>
    <sheetView zoomScale="106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K30" sqref="K30"/>
    </sheetView>
  </sheetViews>
  <sheetFormatPr baseColWidth="10" defaultColWidth="9.1640625" defaultRowHeight="15" x14ac:dyDescent="0.2"/>
  <cols>
    <col min="1" max="1" width="12.5" style="5" customWidth="1"/>
    <col min="2" max="2" width="9.1640625" style="6"/>
    <col min="3" max="3" width="9.1640625" style="9"/>
    <col min="4" max="4" width="9.1640625" style="6"/>
    <col min="5" max="5" width="11.83203125" style="7" bestFit="1" customWidth="1"/>
    <col min="6" max="6" width="10.5" style="6" bestFit="1" customWidth="1"/>
    <col min="7" max="7" width="10.5" style="35" customWidth="1"/>
    <col min="8" max="13" width="9.33203125" style="6" customWidth="1"/>
    <col min="14" max="14" width="9.33203125" style="35" customWidth="1"/>
    <col min="15" max="15" width="10.5" style="35" customWidth="1"/>
    <col min="16" max="16" width="13.1640625" style="35" customWidth="1"/>
    <col min="17" max="17" width="12.1640625" style="35" customWidth="1"/>
    <col min="18" max="18" width="13.5" style="35" customWidth="1"/>
    <col min="19" max="20" width="13.6640625" style="35" customWidth="1"/>
    <col min="21" max="21" width="9.1640625" style="6"/>
    <col min="22" max="22" width="12.6640625" style="6" bestFit="1" customWidth="1"/>
    <col min="23" max="23" width="12.83203125" style="6" bestFit="1" customWidth="1"/>
    <col min="24" max="24" width="11" style="6" bestFit="1" customWidth="1"/>
    <col min="25" max="25" width="10.83203125" style="6" bestFit="1" customWidth="1"/>
    <col min="26" max="27" width="9.1640625" style="6"/>
    <col min="28" max="28" width="9.1640625" style="28"/>
    <col min="29" max="29" width="12.5" style="6" bestFit="1" customWidth="1"/>
    <col min="30" max="30" width="9.1640625" style="6"/>
    <col min="31" max="32" width="9.1640625" style="26"/>
    <col min="33" max="35" width="9.1640625" style="30"/>
    <col min="36" max="36" width="12.5" style="30" bestFit="1" customWidth="1"/>
    <col min="37" max="39" width="9.1640625" style="30"/>
    <col min="40" max="40" width="9.1640625" style="6"/>
    <col min="41" max="41" width="9.5" style="6" bestFit="1" customWidth="1"/>
    <col min="42" max="16384" width="9.1640625" style="6"/>
  </cols>
  <sheetData>
    <row r="1" spans="1:43" x14ac:dyDescent="0.2">
      <c r="E1" s="140" t="s">
        <v>7</v>
      </c>
      <c r="F1" s="140"/>
      <c r="G1" s="42" t="s">
        <v>8</v>
      </c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V1" s="10" t="s">
        <v>13</v>
      </c>
      <c r="W1" s="10" t="s">
        <v>11</v>
      </c>
      <c r="X1" s="10" t="s">
        <v>14</v>
      </c>
      <c r="Y1" s="10" t="s">
        <v>16</v>
      </c>
      <c r="AA1" s="138" t="s">
        <v>18</v>
      </c>
      <c r="AB1" s="138"/>
      <c r="AC1" s="138"/>
      <c r="AH1" s="138" t="s">
        <v>64</v>
      </c>
      <c r="AI1" s="138"/>
      <c r="AJ1" s="138"/>
      <c r="AK1" s="138"/>
      <c r="AL1" s="29"/>
      <c r="AM1" s="29"/>
    </row>
    <row r="2" spans="1:43" x14ac:dyDescent="0.2">
      <c r="W2" s="10" t="s">
        <v>12</v>
      </c>
      <c r="X2" s="10" t="s">
        <v>15</v>
      </c>
      <c r="Y2" s="10" t="s">
        <v>17</v>
      </c>
    </row>
    <row r="3" spans="1:43" s="37" customFormat="1" ht="32" x14ac:dyDescent="0.2">
      <c r="A3" s="36" t="s">
        <v>175</v>
      </c>
      <c r="B3" s="36" t="s">
        <v>176</v>
      </c>
      <c r="C3" s="131" t="s">
        <v>354</v>
      </c>
      <c r="D3" s="36"/>
      <c r="E3" s="36" t="s">
        <v>177</v>
      </c>
      <c r="F3" s="38" t="s">
        <v>178</v>
      </c>
      <c r="G3" s="38" t="s">
        <v>190</v>
      </c>
      <c r="H3" s="38" t="s">
        <v>182</v>
      </c>
      <c r="I3" s="38" t="s">
        <v>183</v>
      </c>
      <c r="J3" s="38" t="s">
        <v>184</v>
      </c>
      <c r="K3" s="38" t="s">
        <v>185</v>
      </c>
      <c r="L3" s="38" t="s">
        <v>186</v>
      </c>
      <c r="M3" s="38" t="s">
        <v>187</v>
      </c>
      <c r="N3" s="38" t="s">
        <v>103</v>
      </c>
      <c r="O3" s="38" t="s">
        <v>179</v>
      </c>
      <c r="P3" s="38" t="s">
        <v>188</v>
      </c>
      <c r="Q3" s="38" t="s">
        <v>180</v>
      </c>
      <c r="R3" s="38" t="s">
        <v>181</v>
      </c>
      <c r="S3" s="38" t="s">
        <v>189</v>
      </c>
      <c r="T3" s="38" t="s">
        <v>9</v>
      </c>
      <c r="V3" s="139" t="s">
        <v>10</v>
      </c>
      <c r="W3" s="139"/>
      <c r="X3" s="139"/>
      <c r="Y3" s="139"/>
      <c r="AA3" s="36" t="s">
        <v>4</v>
      </c>
      <c r="AB3" s="36"/>
      <c r="AC3" s="37" t="s">
        <v>10</v>
      </c>
      <c r="AD3" s="38" t="s">
        <v>57</v>
      </c>
      <c r="AE3" s="38" t="s">
        <v>56</v>
      </c>
      <c r="AF3" s="38"/>
      <c r="AG3" s="38"/>
      <c r="AH3" s="36" t="s">
        <v>4</v>
      </c>
      <c r="AI3" s="38"/>
      <c r="AJ3" s="37" t="s">
        <v>10</v>
      </c>
      <c r="AK3" s="38" t="s">
        <v>57</v>
      </c>
      <c r="AL3" s="38" t="s">
        <v>56</v>
      </c>
      <c r="AM3" s="38"/>
      <c r="AO3" s="38" t="s">
        <v>13</v>
      </c>
      <c r="AP3" s="38" t="s">
        <v>62</v>
      </c>
      <c r="AQ3" s="38" t="s">
        <v>63</v>
      </c>
    </row>
    <row r="4" spans="1:43" x14ac:dyDescent="0.2">
      <c r="A4" s="6"/>
      <c r="AE4" s="25" t="s">
        <v>55</v>
      </c>
      <c r="AF4" s="25"/>
      <c r="AG4" s="29"/>
      <c r="AH4" s="29"/>
      <c r="AI4" s="29"/>
      <c r="AJ4" s="29"/>
      <c r="AK4" s="29"/>
      <c r="AL4" s="29"/>
      <c r="AM4" s="29"/>
      <c r="AO4" s="25" t="s">
        <v>55</v>
      </c>
      <c r="AP4" s="27" t="s">
        <v>60</v>
      </c>
      <c r="AQ4" s="27" t="s">
        <v>60</v>
      </c>
    </row>
    <row r="5" spans="1:43" x14ac:dyDescent="0.2">
      <c r="A5" s="5">
        <v>0</v>
      </c>
      <c r="B5" s="6">
        <f>273.15+A5</f>
        <v>273.14999999999998</v>
      </c>
      <c r="C5" s="9">
        <v>3.6609921288669232</v>
      </c>
      <c r="E5" s="8">
        <v>1.2245699999999999</v>
      </c>
      <c r="F5" s="9">
        <v>1.13252</v>
      </c>
      <c r="G5" s="83">
        <v>1.2172000000000001</v>
      </c>
      <c r="H5" s="9">
        <v>1.2066300000000001</v>
      </c>
      <c r="I5" s="9">
        <v>1.1997199999999999</v>
      </c>
      <c r="J5" s="9">
        <v>1.20444</v>
      </c>
      <c r="K5" s="9">
        <v>1.18161</v>
      </c>
      <c r="L5" s="9">
        <v>1.1599299999999999</v>
      </c>
      <c r="M5" s="9">
        <v>1.13662</v>
      </c>
      <c r="N5" s="9">
        <v>1.1605399999999999</v>
      </c>
      <c r="O5" s="9">
        <v>1.1550800000000001</v>
      </c>
      <c r="P5" s="9">
        <v>1.1515299999999999</v>
      </c>
      <c r="Q5" s="9">
        <v>1.1555800000000001</v>
      </c>
      <c r="R5" s="9">
        <v>1.2085300000000001</v>
      </c>
      <c r="S5" s="9">
        <v>1.1812</v>
      </c>
      <c r="T5" s="9">
        <v>1.13487</v>
      </c>
      <c r="V5" s="9">
        <f t="shared" ref="V5:V68" si="0">1000*LN(E5/F5)</f>
        <v>78.14452370317737</v>
      </c>
      <c r="W5" s="9">
        <f t="shared" ref="W5:W68" si="1">2.28*1000000/(B5^2) + 15.176*1000/B5 - 8.38</f>
        <v>77.737745025870723</v>
      </c>
      <c r="X5" s="9"/>
      <c r="Y5" s="9">
        <f t="shared" ref="Y5:Y68" si="2" xml:space="preserve"> 0.2054*1000000000000/(B5^4) - 2.3655*1000000000/(B5^3) + 11.754*1000000/(B5^2) + 0.16</f>
        <v>78.524816557194896</v>
      </c>
      <c r="Z5" s="9">
        <f>Y5-V5</f>
        <v>0.38029285401752588</v>
      </c>
      <c r="AA5" s="6">
        <v>200.6</v>
      </c>
      <c r="AB5" s="28">
        <f>1000/(AA5+273.15)</f>
        <v>2.1108179419525066</v>
      </c>
      <c r="AC5" s="6">
        <v>34.24</v>
      </c>
      <c r="AD5" s="6">
        <v>0.12</v>
      </c>
      <c r="AE5" s="20">
        <f>2.371*1000000/(AA5+273.15)^2 + 15.31*1000/(AA5+273.15) - 9.253</f>
        <v>33.627737393919567</v>
      </c>
      <c r="AF5" s="20">
        <f>(AC5-AE5)^2</f>
        <v>0.37486549880440595</v>
      </c>
      <c r="AG5" s="20"/>
      <c r="AH5" s="32">
        <v>300</v>
      </c>
      <c r="AI5" s="9">
        <f t="shared" ref="AI5:AI10" si="3">1000/(AH5+273.15)</f>
        <v>1.7447439588240425</v>
      </c>
      <c r="AJ5" s="31">
        <v>25.2</v>
      </c>
      <c r="AK5" s="32">
        <v>5</v>
      </c>
      <c r="AL5" s="20">
        <f t="shared" ref="AL5:AL10" si="4">2.371*1000000/(AH5+273.15)^2 + 15.31*1000/(AH5+273.15) - 9.253</f>
        <v>24.676665753069535</v>
      </c>
      <c r="AM5" s="20">
        <f>(AJ5-AL5)^2</f>
        <v>0.27387873401027568</v>
      </c>
      <c r="AO5" s="20">
        <f t="shared" ref="AO5:AO68" si="5">2.371*1000000/B5^2 + 15.31*1000/B5 - 9.253</f>
        <v>78.574978537592813</v>
      </c>
      <c r="AP5" s="9">
        <f>(V5-W5)^2</f>
        <v>0.16546889231134548</v>
      </c>
      <c r="AQ5" s="9"/>
    </row>
    <row r="6" spans="1:43" x14ac:dyDescent="0.2">
      <c r="A6" s="5">
        <v>2</v>
      </c>
      <c r="B6" s="6">
        <f t="shared" ref="B6:B69" si="6">273.15+A6</f>
        <v>275.14999999999998</v>
      </c>
      <c r="C6" s="9">
        <v>3.6343812465927678</v>
      </c>
      <c r="E6" s="8">
        <v>1.2222</v>
      </c>
      <c r="F6" s="9">
        <v>1.13127</v>
      </c>
      <c r="G6" s="83">
        <v>1.2149000000000001</v>
      </c>
      <c r="H6" s="9">
        <v>1.2043900000000001</v>
      </c>
      <c r="I6" s="9">
        <v>1.1975100000000001</v>
      </c>
      <c r="J6" s="9">
        <v>1.20217</v>
      </c>
      <c r="K6" s="9">
        <v>1.1795800000000001</v>
      </c>
      <c r="L6" s="9">
        <v>1.1582300000000001</v>
      </c>
      <c r="M6" s="9">
        <v>1.1351899999999999</v>
      </c>
      <c r="N6" s="9">
        <v>1.15889</v>
      </c>
      <c r="O6" s="9">
        <v>1.15344</v>
      </c>
      <c r="P6" s="9">
        <v>1.1499299999999999</v>
      </c>
      <c r="Q6" s="9">
        <v>1.15394</v>
      </c>
      <c r="R6" s="9">
        <v>1.20618</v>
      </c>
      <c r="S6" s="9">
        <v>1.1791400000000001</v>
      </c>
      <c r="T6" s="9">
        <v>1.1335900000000001</v>
      </c>
      <c r="U6" s="35"/>
      <c r="V6" s="9">
        <f t="shared" si="0"/>
        <v>77.31161804494964</v>
      </c>
      <c r="W6" s="9">
        <f t="shared" si="1"/>
        <v>76.891267462226111</v>
      </c>
      <c r="X6" s="9"/>
      <c r="Y6" s="9">
        <f t="shared" si="2"/>
        <v>77.694484058014297</v>
      </c>
      <c r="AA6" s="6">
        <v>251.2</v>
      </c>
      <c r="AB6" s="28">
        <f t="shared" ref="AB6:AB13" si="7">1000/(AA6+273.15)</f>
        <v>1.907123104796415</v>
      </c>
      <c r="AC6" s="6">
        <v>29.33</v>
      </c>
      <c r="AD6" s="6">
        <v>0.19</v>
      </c>
      <c r="AE6" s="20">
        <f t="shared" ref="AE6:AE13" si="8">2.371*1000000/(AA6+273.15)^2 + 15.31*1000/(AA6+273.15) - 9.253</f>
        <v>28.568662785300475</v>
      </c>
      <c r="AF6" s="20">
        <f t="shared" ref="AF6:AF13" si="9">(AC6-AE6)^2</f>
        <v>0.57963435448642786</v>
      </c>
      <c r="AG6" s="20"/>
      <c r="AH6" s="32">
        <v>400</v>
      </c>
      <c r="AI6" s="9">
        <f t="shared" si="3"/>
        <v>1.4855529971031718</v>
      </c>
      <c r="AJ6" s="31">
        <v>20.100000000000001</v>
      </c>
      <c r="AK6" s="32">
        <v>6</v>
      </c>
      <c r="AL6" s="20">
        <f t="shared" si="4"/>
        <v>18.723299719426013</v>
      </c>
      <c r="AM6" s="20">
        <f>(AJ6-AL6)^2</f>
        <v>1.8953036625324988</v>
      </c>
      <c r="AO6" s="20">
        <f t="shared" si="5"/>
        <v>77.707268710417779</v>
      </c>
      <c r="AP6" s="9">
        <f t="shared" ref="AP6:AP69" si="10">(V6-W6)^2</f>
        <v>0.17669461239601039</v>
      </c>
      <c r="AQ6" s="9"/>
    </row>
    <row r="7" spans="1:43" x14ac:dyDescent="0.2">
      <c r="A7" s="5">
        <v>4</v>
      </c>
      <c r="B7" s="6">
        <f t="shared" si="6"/>
        <v>277.14999999999998</v>
      </c>
      <c r="C7" s="9">
        <v>3.608154429009562</v>
      </c>
      <c r="E7" s="8">
        <v>1.21987</v>
      </c>
      <c r="F7" s="9">
        <v>1.1300300000000001</v>
      </c>
      <c r="G7" s="83">
        <v>1.2126399999999999</v>
      </c>
      <c r="H7" s="9">
        <v>1.2021900000000001</v>
      </c>
      <c r="I7" s="9">
        <v>1.1953499999999999</v>
      </c>
      <c r="J7" s="9">
        <v>1.19994</v>
      </c>
      <c r="K7" s="9">
        <v>1.1775800000000001</v>
      </c>
      <c r="L7" s="9">
        <v>1.15656</v>
      </c>
      <c r="M7" s="9">
        <v>1.1337900000000001</v>
      </c>
      <c r="N7" s="9">
        <v>1.15727</v>
      </c>
      <c r="O7" s="9">
        <v>1.1518299999999999</v>
      </c>
      <c r="P7" s="9">
        <v>1.14836</v>
      </c>
      <c r="Q7" s="9">
        <v>1.15232</v>
      </c>
      <c r="R7" s="9">
        <v>1.2038599999999999</v>
      </c>
      <c r="S7" s="9">
        <v>1.1771199999999999</v>
      </c>
      <c r="T7" s="9">
        <v>1.1323399999999999</v>
      </c>
      <c r="U7" s="35"/>
      <c r="V7" s="9">
        <f t="shared" si="0"/>
        <v>76.500114646069463</v>
      </c>
      <c r="W7" s="9">
        <f t="shared" si="1"/>
        <v>76.060166329214525</v>
      </c>
      <c r="X7" s="9"/>
      <c r="Y7" s="9">
        <f t="shared" si="2"/>
        <v>76.879241525522019</v>
      </c>
      <c r="AA7" s="6">
        <v>301.39999999999998</v>
      </c>
      <c r="AB7" s="28">
        <f t="shared" si="7"/>
        <v>1.7404925593943088</v>
      </c>
      <c r="AC7" s="6">
        <v>25.19</v>
      </c>
      <c r="AD7" s="6">
        <v>0.11</v>
      </c>
      <c r="AE7" s="20">
        <f t="shared" si="8"/>
        <v>24.576445406533644</v>
      </c>
      <c r="AF7" s="20">
        <f t="shared" si="9"/>
        <v>0.37644923916366729</v>
      </c>
      <c r="AG7" s="20"/>
      <c r="AH7" s="32">
        <v>600</v>
      </c>
      <c r="AI7" s="9">
        <f t="shared" si="3"/>
        <v>1.1452785890167783</v>
      </c>
      <c r="AJ7" s="31">
        <v>11.7</v>
      </c>
      <c r="AK7" s="32">
        <v>7</v>
      </c>
      <c r="AL7" s="20">
        <f t="shared" si="4"/>
        <v>11.391168281004159</v>
      </c>
      <c r="AM7" s="20">
        <f>(AJ7-AL7)^2</f>
        <v>9.5377030657925646E-2</v>
      </c>
      <c r="AO7" s="20">
        <f t="shared" si="5"/>
        <v>76.855367855607696</v>
      </c>
      <c r="AP7" s="9">
        <f t="shared" si="10"/>
        <v>0.19355452150349298</v>
      </c>
      <c r="AQ7" s="9"/>
    </row>
    <row r="8" spans="1:43" x14ac:dyDescent="0.2">
      <c r="A8" s="5">
        <v>6</v>
      </c>
      <c r="B8" s="6">
        <f t="shared" si="6"/>
        <v>279.14999999999998</v>
      </c>
      <c r="C8" s="9">
        <v>3.5823034210997675</v>
      </c>
      <c r="E8" s="8">
        <v>1.2175800000000001</v>
      </c>
      <c r="F8" s="9">
        <v>1.1288100000000001</v>
      </c>
      <c r="G8" s="83">
        <v>1.2104200000000001</v>
      </c>
      <c r="H8" s="9">
        <v>1.2000299999999999</v>
      </c>
      <c r="I8" s="9">
        <v>1.1932199999999999</v>
      </c>
      <c r="J8" s="9">
        <v>1.1977500000000001</v>
      </c>
      <c r="K8" s="9">
        <v>1.17561</v>
      </c>
      <c r="L8" s="9">
        <v>1.1549199999999999</v>
      </c>
      <c r="M8" s="9">
        <v>1.1324000000000001</v>
      </c>
      <c r="N8" s="9">
        <v>1.15568</v>
      </c>
      <c r="O8" s="9">
        <v>1.15025</v>
      </c>
      <c r="P8" s="9">
        <v>1.1468100000000001</v>
      </c>
      <c r="Q8" s="9">
        <v>1.15073</v>
      </c>
      <c r="R8" s="9">
        <v>1.2015899999999999</v>
      </c>
      <c r="S8" s="9">
        <v>1.17513</v>
      </c>
      <c r="T8" s="9">
        <v>1.1311</v>
      </c>
      <c r="U8" s="35"/>
      <c r="V8" s="9">
        <f t="shared" si="0"/>
        <v>75.701301752295677</v>
      </c>
      <c r="W8" s="9">
        <f t="shared" si="1"/>
        <v>75.244043704486742</v>
      </c>
      <c r="X8" s="9"/>
      <c r="Y8" s="9">
        <f t="shared" si="2"/>
        <v>76.078633725998387</v>
      </c>
      <c r="AA8" s="6">
        <v>348.5</v>
      </c>
      <c r="AB8" s="28">
        <f t="shared" si="7"/>
        <v>1.6086222150727902</v>
      </c>
      <c r="AC8" s="6">
        <v>21.98</v>
      </c>
      <c r="AD8" s="6">
        <v>0.21</v>
      </c>
      <c r="AE8" s="20">
        <f t="shared" si="8"/>
        <v>21.51036084925213</v>
      </c>
      <c r="AF8" s="20">
        <f t="shared" si="9"/>
        <v>0.22056093191518067</v>
      </c>
      <c r="AG8" s="20"/>
      <c r="AH8" s="32">
        <v>800</v>
      </c>
      <c r="AI8" s="9">
        <f t="shared" si="3"/>
        <v>0.93183618319899353</v>
      </c>
      <c r="AJ8" s="31">
        <v>8.3000000000000007</v>
      </c>
      <c r="AK8" s="32">
        <v>2</v>
      </c>
      <c r="AL8" s="20">
        <f t="shared" si="4"/>
        <v>7.0721955368446281</v>
      </c>
      <c r="AM8" s="20"/>
      <c r="AO8" s="20">
        <f t="shared" si="5"/>
        <v>76.018866062789002</v>
      </c>
      <c r="AP8" s="9">
        <f t="shared" si="10"/>
        <v>0.20908492228603826</v>
      </c>
      <c r="AQ8" s="9"/>
    </row>
    <row r="9" spans="1:43" x14ac:dyDescent="0.2">
      <c r="A9" s="5">
        <v>8</v>
      </c>
      <c r="B9" s="6">
        <f t="shared" si="6"/>
        <v>281.14999999999998</v>
      </c>
      <c r="C9" s="9">
        <v>3.5568202027387517</v>
      </c>
      <c r="E9" s="8">
        <v>1.21532</v>
      </c>
      <c r="F9" s="9">
        <v>1.12761</v>
      </c>
      <c r="G9" s="83">
        <v>1.2082299999999999</v>
      </c>
      <c r="H9" s="9">
        <v>1.19791</v>
      </c>
      <c r="I9" s="9">
        <v>1.19113</v>
      </c>
      <c r="J9" s="9">
        <v>1.1955899999999999</v>
      </c>
      <c r="K9" s="9">
        <v>1.1736800000000001</v>
      </c>
      <c r="L9" s="9">
        <v>1.1533</v>
      </c>
      <c r="M9" s="9">
        <v>1.13104</v>
      </c>
      <c r="N9" s="9">
        <v>1.15411</v>
      </c>
      <c r="O9" s="9">
        <v>1.14869</v>
      </c>
      <c r="P9" s="9">
        <v>1.1453</v>
      </c>
      <c r="Q9" s="9">
        <v>1.14917</v>
      </c>
      <c r="R9" s="9">
        <v>1.1993499999999999</v>
      </c>
      <c r="S9" s="9">
        <v>1.1731799999999999</v>
      </c>
      <c r="T9" s="9">
        <v>1.12988</v>
      </c>
      <c r="U9" s="35"/>
      <c r="V9" s="9">
        <f t="shared" si="0"/>
        <v>74.907067989593628</v>
      </c>
      <c r="W9" s="9">
        <f t="shared" si="1"/>
        <v>74.44251489327533</v>
      </c>
      <c r="X9" s="9"/>
      <c r="Y9" s="9">
        <f t="shared" si="2"/>
        <v>75.292226060542504</v>
      </c>
      <c r="AA9" s="6">
        <v>409</v>
      </c>
      <c r="AB9" s="28">
        <f t="shared" si="7"/>
        <v>1.4659532360917686</v>
      </c>
      <c r="AC9" s="6">
        <v>19.260000000000002</v>
      </c>
      <c r="AD9" s="6">
        <v>0.11</v>
      </c>
      <c r="AE9" s="20">
        <f t="shared" si="8"/>
        <v>18.286067833722178</v>
      </c>
      <c r="AF9" s="20">
        <f t="shared" si="9"/>
        <v>0.94854386451061323</v>
      </c>
      <c r="AG9" s="20"/>
      <c r="AH9" s="32">
        <v>1000</v>
      </c>
      <c r="AI9" s="9">
        <f t="shared" si="3"/>
        <v>0.78545340297686839</v>
      </c>
      <c r="AJ9" s="31">
        <v>6.9</v>
      </c>
      <c r="AK9" s="32">
        <v>2</v>
      </c>
      <c r="AL9" s="20">
        <f t="shared" si="4"/>
        <v>4.2350493409717274</v>
      </c>
      <c r="AM9" s="20"/>
      <c r="AO9" s="20">
        <f t="shared" si="5"/>
        <v>75.19736706631187</v>
      </c>
      <c r="AP9" s="9">
        <f t="shared" si="10"/>
        <v>0.21580957929891764</v>
      </c>
      <c r="AQ9" s="9"/>
    </row>
    <row r="10" spans="1:43" x14ac:dyDescent="0.2">
      <c r="A10" s="5">
        <v>10</v>
      </c>
      <c r="B10" s="6">
        <f t="shared" si="6"/>
        <v>283.14999999999998</v>
      </c>
      <c r="C10" s="9">
        <v>3.5316969803990821</v>
      </c>
      <c r="E10" s="8">
        <v>1.2131099999999999</v>
      </c>
      <c r="F10" s="9">
        <v>1.12642</v>
      </c>
      <c r="G10" s="83">
        <v>1.2060900000000001</v>
      </c>
      <c r="H10" s="9">
        <v>1.1958200000000001</v>
      </c>
      <c r="I10" s="9">
        <v>1.1890799999999999</v>
      </c>
      <c r="J10" s="9">
        <v>1.19347</v>
      </c>
      <c r="K10" s="9">
        <v>1.1717900000000001</v>
      </c>
      <c r="L10" s="9">
        <v>1.1517200000000001</v>
      </c>
      <c r="M10" s="9">
        <v>1.12971</v>
      </c>
      <c r="N10" s="9">
        <v>1.1525700000000001</v>
      </c>
      <c r="O10" s="9">
        <v>1.14716</v>
      </c>
      <c r="P10" s="9">
        <v>1.1437999999999999</v>
      </c>
      <c r="Q10" s="9">
        <v>1.14764</v>
      </c>
      <c r="R10" s="9">
        <v>1.19716</v>
      </c>
      <c r="S10" s="9">
        <v>1.17126</v>
      </c>
      <c r="T10" s="9">
        <v>1.1286799999999999</v>
      </c>
      <c r="U10" s="35"/>
      <c r="V10" s="9">
        <f t="shared" si="0"/>
        <v>74.14284815843169</v>
      </c>
      <c r="W10" s="9">
        <f t="shared" si="1"/>
        <v>73.655207894437254</v>
      </c>
      <c r="X10" s="9"/>
      <c r="Y10" s="9">
        <f t="shared" si="2"/>
        <v>74.519603353188984</v>
      </c>
      <c r="AA10" s="6">
        <v>449</v>
      </c>
      <c r="AB10" s="28">
        <f t="shared" si="7"/>
        <v>1.3847538600013849</v>
      </c>
      <c r="AC10" s="6">
        <v>16.93</v>
      </c>
      <c r="AD10" s="6">
        <v>0.1</v>
      </c>
      <c r="AE10" s="20">
        <f t="shared" si="8"/>
        <v>16.494076648983292</v>
      </c>
      <c r="AF10" s="20">
        <f t="shared" si="9"/>
        <v>0.19002916796163599</v>
      </c>
      <c r="AG10" s="20"/>
      <c r="AH10" s="32">
        <v>1200</v>
      </c>
      <c r="AI10" s="9">
        <f t="shared" si="3"/>
        <v>0.67881749991514773</v>
      </c>
      <c r="AJ10" s="31">
        <v>4.7</v>
      </c>
      <c r="AK10" s="32">
        <v>2</v>
      </c>
      <c r="AL10" s="20">
        <f t="shared" si="4"/>
        <v>2.2322365966118962</v>
      </c>
      <c r="AM10" s="20"/>
      <c r="AO10" s="20">
        <f t="shared" si="5"/>
        <v>74.390487693894499</v>
      </c>
      <c r="AP10" s="9">
        <f t="shared" si="10"/>
        <v>0.23779302706856317</v>
      </c>
      <c r="AQ10" s="9"/>
    </row>
    <row r="11" spans="1:43" x14ac:dyDescent="0.2">
      <c r="A11" s="5">
        <v>12</v>
      </c>
      <c r="B11" s="6">
        <f t="shared" si="6"/>
        <v>285.14999999999998</v>
      </c>
      <c r="C11" s="9">
        <v>3.5069261792039281</v>
      </c>
      <c r="E11" s="8">
        <v>1.2109300000000001</v>
      </c>
      <c r="F11" s="9">
        <v>1.1252599999999999</v>
      </c>
      <c r="G11" s="83">
        <v>1.2039800000000001</v>
      </c>
      <c r="H11" s="9">
        <v>1.1937599999999999</v>
      </c>
      <c r="I11" s="9">
        <v>1.18706</v>
      </c>
      <c r="J11" s="9">
        <v>1.1913899999999999</v>
      </c>
      <c r="K11" s="9">
        <v>1.1699200000000001</v>
      </c>
      <c r="L11" s="9">
        <v>1.15015</v>
      </c>
      <c r="M11" s="9">
        <v>1.12839</v>
      </c>
      <c r="N11" s="9">
        <v>1.1510499999999999</v>
      </c>
      <c r="O11" s="9">
        <v>1.1456599999999999</v>
      </c>
      <c r="P11" s="9">
        <v>1.1423300000000001</v>
      </c>
      <c r="Q11" s="9">
        <v>1.1461300000000001</v>
      </c>
      <c r="R11" s="9">
        <v>1.19499</v>
      </c>
      <c r="S11" s="9">
        <v>1.1693800000000001</v>
      </c>
      <c r="T11" s="9">
        <v>1.1274999999999999</v>
      </c>
      <c r="U11" s="35"/>
      <c r="V11" s="9">
        <f t="shared" si="0"/>
        <v>73.374539366626607</v>
      </c>
      <c r="W11" s="9">
        <f t="shared" si="1"/>
        <v>72.881762891758584</v>
      </c>
      <c r="X11" s="9"/>
      <c r="Y11" s="9">
        <f t="shared" si="2"/>
        <v>73.760368722175713</v>
      </c>
      <c r="AA11" s="6">
        <v>496.5</v>
      </c>
      <c r="AB11" s="28">
        <f t="shared" si="7"/>
        <v>1.2992918859221725</v>
      </c>
      <c r="AC11" s="6">
        <v>15.29</v>
      </c>
      <c r="AD11" s="6">
        <v>0.14000000000000001</v>
      </c>
      <c r="AE11" s="20">
        <f t="shared" si="8"/>
        <v>14.641784722304255</v>
      </c>
      <c r="AF11" s="20">
        <f t="shared" si="9"/>
        <v>0.42018304623817071</v>
      </c>
      <c r="AG11" s="20"/>
      <c r="AH11" s="20"/>
      <c r="AI11" s="20"/>
      <c r="AJ11" s="20"/>
      <c r="AK11" s="20"/>
      <c r="AL11" s="20"/>
      <c r="AM11" s="20"/>
      <c r="AO11" s="20">
        <f t="shared" si="5"/>
        <v>73.597857341373015</v>
      </c>
      <c r="AP11" s="9">
        <f t="shared" si="10"/>
        <v>0.24282865418335553</v>
      </c>
      <c r="AQ11" s="9"/>
    </row>
    <row r="12" spans="1:43" x14ac:dyDescent="0.2">
      <c r="A12" s="5">
        <v>14</v>
      </c>
      <c r="B12" s="6">
        <f t="shared" si="6"/>
        <v>287.14999999999998</v>
      </c>
      <c r="C12" s="9">
        <v>3.4825004353125548</v>
      </c>
      <c r="E12" s="8">
        <v>1.20879</v>
      </c>
      <c r="F12" s="9">
        <v>1.1241099999999999</v>
      </c>
      <c r="G12" s="83">
        <v>1.2019</v>
      </c>
      <c r="H12" s="9">
        <v>1.19174</v>
      </c>
      <c r="I12" s="9">
        <v>1.1850700000000001</v>
      </c>
      <c r="J12" s="9">
        <v>1.1893400000000001</v>
      </c>
      <c r="K12" s="9">
        <v>1.16808</v>
      </c>
      <c r="L12" s="9">
        <v>1.14862</v>
      </c>
      <c r="M12" s="9">
        <v>1.1271</v>
      </c>
      <c r="N12" s="9">
        <v>1.1495500000000001</v>
      </c>
      <c r="O12" s="9">
        <v>1.1441699999999999</v>
      </c>
      <c r="P12" s="9">
        <v>1.14089</v>
      </c>
      <c r="Q12" s="9">
        <v>1.1446400000000001</v>
      </c>
      <c r="R12" s="9">
        <v>1.1928700000000001</v>
      </c>
      <c r="S12" s="9">
        <v>1.1675199999999999</v>
      </c>
      <c r="T12" s="9">
        <v>1.1263300000000001</v>
      </c>
      <c r="U12" s="35"/>
      <c r="V12" s="9">
        <f t="shared" si="0"/>
        <v>72.628247823327769</v>
      </c>
      <c r="W12" s="9">
        <f t="shared" si="1"/>
        <v>72.121831769154198</v>
      </c>
      <c r="X12" s="9"/>
      <c r="Y12" s="9">
        <f t="shared" si="2"/>
        <v>73.014142528029353</v>
      </c>
      <c r="AA12" s="6">
        <v>550</v>
      </c>
      <c r="AB12" s="28">
        <f t="shared" si="7"/>
        <v>1.2148454109214604</v>
      </c>
      <c r="AC12" s="6">
        <v>13.87</v>
      </c>
      <c r="AD12" s="6">
        <v>0.19</v>
      </c>
      <c r="AE12" s="20">
        <f t="shared" si="8"/>
        <v>12.845522103255522</v>
      </c>
      <c r="AF12" s="20">
        <f t="shared" si="9"/>
        <v>1.0495549609179873</v>
      </c>
      <c r="AG12" s="20"/>
      <c r="AH12" s="20"/>
      <c r="AI12" s="20"/>
      <c r="AJ12" s="20"/>
      <c r="AK12" s="20"/>
      <c r="AL12" s="29" t="s">
        <v>58</v>
      </c>
      <c r="AM12" s="20">
        <f>SQRT(AVERAGE(AM5:AM10))</f>
        <v>0.8688228486867926</v>
      </c>
      <c r="AO12" s="20">
        <f t="shared" si="5"/>
        <v>72.819117472143716</v>
      </c>
      <c r="AP12" s="9">
        <f t="shared" si="10"/>
        <v>0.25645721992472847</v>
      </c>
      <c r="AQ12" s="9"/>
    </row>
    <row r="13" spans="1:43" x14ac:dyDescent="0.2">
      <c r="A13" s="5">
        <v>16</v>
      </c>
      <c r="B13" s="6">
        <f t="shared" si="6"/>
        <v>289.14999999999998</v>
      </c>
      <c r="C13" s="9">
        <v>3.4584125886218229</v>
      </c>
      <c r="E13" s="8">
        <v>1.20669</v>
      </c>
      <c r="F13" s="9">
        <v>1.1229800000000001</v>
      </c>
      <c r="G13" s="83">
        <v>1.1998599999999999</v>
      </c>
      <c r="H13" s="9">
        <v>1.1897500000000001</v>
      </c>
      <c r="I13" s="9">
        <v>1.1831199999999999</v>
      </c>
      <c r="J13" s="9">
        <v>1.18733</v>
      </c>
      <c r="K13" s="9">
        <v>1.16628</v>
      </c>
      <c r="L13" s="9">
        <v>1.1471</v>
      </c>
      <c r="M13" s="9">
        <v>1.12582</v>
      </c>
      <c r="N13" s="9">
        <v>1.14808</v>
      </c>
      <c r="O13" s="9">
        <v>1.14272</v>
      </c>
      <c r="P13" s="9">
        <v>1.1394599999999999</v>
      </c>
      <c r="Q13" s="9">
        <v>1.1431800000000001</v>
      </c>
      <c r="R13" s="9">
        <v>1.1907799999999999</v>
      </c>
      <c r="S13" s="9">
        <v>1.1657</v>
      </c>
      <c r="T13" s="9">
        <v>1.1251800000000001</v>
      </c>
      <c r="U13" s="35"/>
      <c r="V13" s="9">
        <f t="shared" si="0"/>
        <v>71.895207840473333</v>
      </c>
      <c r="W13" s="9">
        <f t="shared" si="1"/>
        <v>71.375077648479191</v>
      </c>
      <c r="X13" s="9"/>
      <c r="Y13" s="9">
        <f t="shared" si="2"/>
        <v>72.28056139265847</v>
      </c>
      <c r="AA13" s="6">
        <v>598.5</v>
      </c>
      <c r="AB13" s="28">
        <f t="shared" si="7"/>
        <v>1.1472494693971205</v>
      </c>
      <c r="AC13" s="6">
        <v>12.7</v>
      </c>
      <c r="AD13" s="6">
        <v>0.15</v>
      </c>
      <c r="AE13" s="20">
        <f t="shared" si="8"/>
        <v>11.432055345540725</v>
      </c>
      <c r="AF13" s="20">
        <f t="shared" si="9"/>
        <v>1.6076836467718485</v>
      </c>
      <c r="AG13" s="20"/>
      <c r="AH13" s="20"/>
      <c r="AI13" s="20"/>
      <c r="AJ13" s="20"/>
      <c r="AK13" s="20"/>
      <c r="AL13" s="20"/>
      <c r="AM13" s="20"/>
      <c r="AO13" s="20">
        <f t="shared" si="5"/>
        <v>72.053921139970058</v>
      </c>
      <c r="AP13" s="9">
        <f t="shared" si="10"/>
        <v>0.27053541662386243</v>
      </c>
      <c r="AQ13" s="9"/>
    </row>
    <row r="14" spans="1:43" x14ac:dyDescent="0.2">
      <c r="A14" s="5">
        <v>18</v>
      </c>
      <c r="B14" s="6">
        <f t="shared" si="6"/>
        <v>291.14999999999998</v>
      </c>
      <c r="C14" s="9">
        <v>3.4346556757685045</v>
      </c>
      <c r="E14" s="8">
        <v>1.20462</v>
      </c>
      <c r="F14" s="9">
        <v>1.1218699999999999</v>
      </c>
      <c r="G14" s="83">
        <v>1.1978500000000001</v>
      </c>
      <c r="H14" s="9">
        <v>1.1878</v>
      </c>
      <c r="I14" s="9">
        <v>1.18119</v>
      </c>
      <c r="J14" s="9">
        <v>1.1853499999999999</v>
      </c>
      <c r="K14" s="9">
        <v>1.1645000000000001</v>
      </c>
      <c r="L14" s="9">
        <v>1.1456200000000001</v>
      </c>
      <c r="M14" s="9">
        <v>1.1245700000000001</v>
      </c>
      <c r="N14" s="9">
        <v>1.14663</v>
      </c>
      <c r="O14" s="9">
        <v>1.1412800000000001</v>
      </c>
      <c r="P14" s="9">
        <v>1.1380699999999999</v>
      </c>
      <c r="Q14" s="9">
        <v>1.14174</v>
      </c>
      <c r="R14" s="9">
        <v>1.18872</v>
      </c>
      <c r="S14" s="9">
        <v>1.16391</v>
      </c>
      <c r="T14" s="9">
        <v>1.12405</v>
      </c>
      <c r="U14" s="35"/>
      <c r="V14" s="9">
        <f t="shared" si="0"/>
        <v>71.167228651342683</v>
      </c>
      <c r="W14" s="9">
        <f t="shared" si="1"/>
        <v>70.641174448745289</v>
      </c>
      <c r="X14" s="9"/>
      <c r="Y14" s="9">
        <f t="shared" si="2"/>
        <v>71.559277284120412</v>
      </c>
      <c r="AO14" s="20">
        <f t="shared" si="5"/>
        <v>71.301932533907348</v>
      </c>
      <c r="AP14" s="9">
        <f t="shared" si="10"/>
        <v>0.27673302407037936</v>
      </c>
      <c r="AQ14" s="9"/>
    </row>
    <row r="15" spans="1:43" x14ac:dyDescent="0.2">
      <c r="A15" s="5">
        <v>20</v>
      </c>
      <c r="B15" s="6">
        <f t="shared" si="6"/>
        <v>293.14999999999998</v>
      </c>
      <c r="C15" s="9">
        <v>3.4112229234180456</v>
      </c>
      <c r="E15" s="8">
        <v>1.20258</v>
      </c>
      <c r="F15" s="9">
        <v>1.1207800000000001</v>
      </c>
      <c r="G15" s="83">
        <v>1.1958800000000001</v>
      </c>
      <c r="H15" s="9">
        <v>1.18587</v>
      </c>
      <c r="I15" s="9">
        <v>1.1793</v>
      </c>
      <c r="J15" s="9">
        <v>1.1834</v>
      </c>
      <c r="K15" s="9">
        <v>1.16276</v>
      </c>
      <c r="L15" s="9">
        <v>1.14415</v>
      </c>
      <c r="M15" s="9">
        <v>1.12334</v>
      </c>
      <c r="N15" s="9">
        <v>1.1452100000000001</v>
      </c>
      <c r="O15" s="9">
        <v>1.1398699999999999</v>
      </c>
      <c r="P15" s="9">
        <v>1.13669</v>
      </c>
      <c r="Q15" s="9">
        <v>1.14032</v>
      </c>
      <c r="R15" s="9">
        <v>1.1867000000000001</v>
      </c>
      <c r="S15" s="9">
        <v>1.16214</v>
      </c>
      <c r="T15" s="9">
        <v>1.12294</v>
      </c>
      <c r="U15" s="35"/>
      <c r="V15" s="9">
        <f t="shared" si="0"/>
        <v>70.444377366825734</v>
      </c>
      <c r="W15" s="9">
        <f t="shared" si="1"/>
        <v>69.919806465608559</v>
      </c>
      <c r="X15" s="9"/>
      <c r="Y15" s="9">
        <f t="shared" si="2"/>
        <v>70.849956662163819</v>
      </c>
      <c r="AE15" s="25" t="s">
        <v>58</v>
      </c>
      <c r="AF15" s="20">
        <f>SQRT(AVERAGE(AF5:AF13))</f>
        <v>0.80052099082548445</v>
      </c>
      <c r="AG15" s="20"/>
      <c r="AH15" s="20"/>
      <c r="AI15" s="20"/>
      <c r="AJ15" s="20"/>
      <c r="AK15" s="20"/>
      <c r="AL15" s="20"/>
      <c r="AM15" s="20"/>
      <c r="AO15" s="20">
        <f t="shared" si="5"/>
        <v>70.562826544172566</v>
      </c>
      <c r="AP15" s="9">
        <f t="shared" si="10"/>
        <v>0.27517463040379858</v>
      </c>
      <c r="AQ15" s="9"/>
    </row>
    <row r="16" spans="1:43" x14ac:dyDescent="0.2">
      <c r="A16" s="5">
        <v>22</v>
      </c>
      <c r="B16" s="6">
        <f t="shared" si="6"/>
        <v>295.14999999999998</v>
      </c>
      <c r="C16" s="9">
        <v>3.3881077418261905</v>
      </c>
      <c r="E16" s="8">
        <v>1.20058</v>
      </c>
      <c r="F16" s="9">
        <v>1.1196999999999999</v>
      </c>
      <c r="G16" s="83">
        <v>1.19394</v>
      </c>
      <c r="H16" s="9">
        <v>1.18398</v>
      </c>
      <c r="I16" s="9">
        <v>1.17744</v>
      </c>
      <c r="J16" s="9">
        <v>1.1814899999999999</v>
      </c>
      <c r="K16" s="9">
        <v>1.1610400000000001</v>
      </c>
      <c r="L16" s="9">
        <v>1.1427099999999999</v>
      </c>
      <c r="M16" s="9">
        <v>1.12212</v>
      </c>
      <c r="N16" s="9">
        <v>1.1437999999999999</v>
      </c>
      <c r="O16" s="9">
        <v>1.1384799999999999</v>
      </c>
      <c r="P16" s="9">
        <v>1.13533</v>
      </c>
      <c r="Q16" s="9">
        <v>1.13893</v>
      </c>
      <c r="R16" s="9">
        <v>1.1847099999999999</v>
      </c>
      <c r="S16" s="9">
        <v>1.1604099999999999</v>
      </c>
      <c r="T16" s="9">
        <v>1.12185</v>
      </c>
      <c r="U16" s="35"/>
      <c r="V16" s="9">
        <f t="shared" si="0"/>
        <v>69.743981075341935</v>
      </c>
      <c r="W16" s="9">
        <f t="shared" si="1"/>
        <v>69.210667970061721</v>
      </c>
      <c r="X16" s="9"/>
      <c r="Y16" s="9">
        <f t="shared" si="2"/>
        <v>70.152279680044657</v>
      </c>
      <c r="AO16" s="20">
        <f t="shared" si="5"/>
        <v>69.83628834785668</v>
      </c>
      <c r="AP16" s="9">
        <f t="shared" si="10"/>
        <v>0.28442286826362512</v>
      </c>
      <c r="AQ16" s="9"/>
    </row>
    <row r="17" spans="1:43" x14ac:dyDescent="0.2">
      <c r="A17" s="5">
        <v>24</v>
      </c>
      <c r="B17" s="6">
        <f t="shared" si="6"/>
        <v>297.14999999999998</v>
      </c>
      <c r="C17" s="9">
        <v>3.3653037186606092</v>
      </c>
      <c r="E17" s="8">
        <v>1.19861</v>
      </c>
      <c r="F17" s="9">
        <v>1.11863</v>
      </c>
      <c r="G17" s="83">
        <v>1.1920299999999999</v>
      </c>
      <c r="H17" s="9">
        <v>1.18211</v>
      </c>
      <c r="I17" s="9">
        <v>1.17561</v>
      </c>
      <c r="J17" s="9">
        <v>1.1796</v>
      </c>
      <c r="K17" s="9">
        <v>1.1593500000000001</v>
      </c>
      <c r="L17" s="9">
        <v>1.1413</v>
      </c>
      <c r="M17" s="9">
        <v>1.12093</v>
      </c>
      <c r="N17" s="9">
        <v>1.14242</v>
      </c>
      <c r="O17" s="9">
        <v>1.1371100000000001</v>
      </c>
      <c r="P17" s="9">
        <v>1.1339999999999999</v>
      </c>
      <c r="Q17" s="9">
        <v>1.1375599999999999</v>
      </c>
      <c r="R17" s="9">
        <v>1.18275</v>
      </c>
      <c r="S17" s="9">
        <v>1.1587000000000001</v>
      </c>
      <c r="T17" s="9">
        <v>1.12077</v>
      </c>
      <c r="U17" s="35"/>
      <c r="V17" s="9">
        <f t="shared" si="0"/>
        <v>69.057829790001222</v>
      </c>
      <c r="W17" s="9">
        <f t="shared" si="1"/>
        <v>68.51346282532792</v>
      </c>
      <c r="X17" s="9"/>
      <c r="Y17" s="9">
        <f t="shared" si="2"/>
        <v>69.465939438476752</v>
      </c>
      <c r="AO17" s="20">
        <f t="shared" si="5"/>
        <v>69.122013013442057</v>
      </c>
      <c r="AP17" s="9">
        <f t="shared" si="10"/>
        <v>0.29633539222762334</v>
      </c>
      <c r="AQ17" s="9"/>
    </row>
    <row r="18" spans="1:43" x14ac:dyDescent="0.2">
      <c r="A18" s="5">
        <v>26</v>
      </c>
      <c r="B18" s="6">
        <f t="shared" si="6"/>
        <v>299.14999999999998</v>
      </c>
      <c r="C18" s="9">
        <v>3.3428046130703661</v>
      </c>
      <c r="E18" s="8">
        <v>1.1966699999999999</v>
      </c>
      <c r="F18" s="9">
        <v>1.11758</v>
      </c>
      <c r="G18" s="83">
        <v>1.19015</v>
      </c>
      <c r="H18" s="9">
        <v>1.18028</v>
      </c>
      <c r="I18" s="9">
        <v>1.17381</v>
      </c>
      <c r="J18" s="9">
        <v>1.1777500000000001</v>
      </c>
      <c r="K18" s="9">
        <v>1.1576900000000001</v>
      </c>
      <c r="L18" s="9">
        <v>1.1398999999999999</v>
      </c>
      <c r="M18" s="9">
        <v>1.11975</v>
      </c>
      <c r="N18" s="9">
        <v>1.14106</v>
      </c>
      <c r="O18" s="9">
        <v>1.1357699999999999</v>
      </c>
      <c r="P18" s="9">
        <v>1.13269</v>
      </c>
      <c r="Q18" s="9">
        <v>1.1362099999999999</v>
      </c>
      <c r="R18" s="9">
        <v>1.18083</v>
      </c>
      <c r="S18" s="9">
        <v>1.1570199999999999</v>
      </c>
      <c r="T18" s="9">
        <v>1.1196999999999999</v>
      </c>
      <c r="U18" s="35">
        <f>1000*LN(O18/R18)</f>
        <v>-38.906746033931356</v>
      </c>
      <c r="V18" s="9">
        <f t="shared" si="0"/>
        <v>68.377066033366148</v>
      </c>
      <c r="W18" s="9">
        <f t="shared" si="1"/>
        <v>67.827904121010988</v>
      </c>
      <c r="X18" s="9"/>
      <c r="Y18" s="9">
        <f t="shared" si="2"/>
        <v>68.790641287908272</v>
      </c>
      <c r="AO18" s="20">
        <f t="shared" si="5"/>
        <v>68.419705123148375</v>
      </c>
      <c r="AP18" s="9">
        <f t="shared" si="10"/>
        <v>0.30157880598157655</v>
      </c>
      <c r="AQ18" s="9"/>
    </row>
    <row r="19" spans="1:43" x14ac:dyDescent="0.2">
      <c r="A19" s="5">
        <v>28</v>
      </c>
      <c r="B19" s="6">
        <f t="shared" si="6"/>
        <v>301.14999999999998</v>
      </c>
      <c r="C19" s="9">
        <v>3.3206043499916986</v>
      </c>
      <c r="E19" s="8">
        <v>1.19476</v>
      </c>
      <c r="F19" s="9">
        <v>1.1165499999999999</v>
      </c>
      <c r="G19" s="83">
        <v>1.1882999999999999</v>
      </c>
      <c r="H19" s="9">
        <v>1.1784699999999999</v>
      </c>
      <c r="I19" s="9">
        <v>1.1720299999999999</v>
      </c>
      <c r="J19" s="9">
        <v>1.1759200000000001</v>
      </c>
      <c r="K19" s="9">
        <v>1.15605</v>
      </c>
      <c r="L19" s="9">
        <v>1.13853</v>
      </c>
      <c r="M19" s="9">
        <v>1.1186</v>
      </c>
      <c r="N19" s="9">
        <v>1.1397200000000001</v>
      </c>
      <c r="O19" s="9">
        <v>1.1344399999999999</v>
      </c>
      <c r="P19" s="9">
        <v>1.1313899999999999</v>
      </c>
      <c r="Q19" s="9">
        <v>1.1348800000000001</v>
      </c>
      <c r="R19" s="9">
        <v>1.17893</v>
      </c>
      <c r="S19" s="9">
        <v>1.15537</v>
      </c>
      <c r="T19" s="9">
        <v>1.1186499999999999</v>
      </c>
      <c r="U19" s="35">
        <f>1000*LN(O19/R19)</f>
        <v>-38.468110338215041</v>
      </c>
      <c r="V19" s="9">
        <f t="shared" si="0"/>
        <v>67.7017542942163</v>
      </c>
      <c r="W19" s="9">
        <f t="shared" si="1"/>
        <v>67.153713823613074</v>
      </c>
      <c r="X19" s="9"/>
      <c r="Y19" s="9">
        <f t="shared" si="2"/>
        <v>68.126102175618712</v>
      </c>
      <c r="AO19" s="20">
        <f t="shared" si="5"/>
        <v>67.72907841218769</v>
      </c>
      <c r="AP19" s="9">
        <f t="shared" si="10"/>
        <v>0.30034835741900545</v>
      </c>
      <c r="AQ19" s="9"/>
    </row>
    <row r="20" spans="1:43" s="143" customFormat="1" x14ac:dyDescent="0.2">
      <c r="A20" s="142">
        <v>30</v>
      </c>
      <c r="B20" s="143">
        <f t="shared" si="6"/>
        <v>303.14999999999998</v>
      </c>
      <c r="C20" s="144">
        <v>3.2986970146792021</v>
      </c>
      <c r="E20" s="145">
        <v>1.1928799999999999</v>
      </c>
      <c r="F20" s="144">
        <v>1.1155299999999999</v>
      </c>
      <c r="G20" s="102">
        <v>1.18648</v>
      </c>
      <c r="H20" s="144">
        <v>1.17669</v>
      </c>
      <c r="I20" s="144">
        <v>1.1702900000000001</v>
      </c>
      <c r="J20" s="144">
        <v>1.1741299999999999</v>
      </c>
      <c r="K20" s="144">
        <v>1.1544399999999999</v>
      </c>
      <c r="L20" s="144">
        <v>1.1371800000000001</v>
      </c>
      <c r="M20" s="144">
        <v>1.1174599999999999</v>
      </c>
      <c r="N20" s="144">
        <v>1.1384000000000001</v>
      </c>
      <c r="O20" s="144">
        <v>1.13314</v>
      </c>
      <c r="P20" s="144">
        <v>1.13012</v>
      </c>
      <c r="Q20" s="144">
        <v>1.13357</v>
      </c>
      <c r="R20" s="144">
        <v>1.1770700000000001</v>
      </c>
      <c r="S20" s="144">
        <v>1.1537500000000001</v>
      </c>
      <c r="T20" s="144">
        <v>1.1176200000000001</v>
      </c>
      <c r="V20" s="144">
        <f t="shared" si="0"/>
        <v>67.040923002085805</v>
      </c>
      <c r="W20" s="144">
        <f t="shared" si="1"/>
        <v>66.490622442581497</v>
      </c>
      <c r="X20" s="144"/>
      <c r="Y20" s="144">
        <f t="shared" si="2"/>
        <v>67.472050034407516</v>
      </c>
      <c r="AO20" s="146">
        <f t="shared" si="5"/>
        <v>67.049855424061988</v>
      </c>
      <c r="AP20" s="144">
        <f t="shared" si="10"/>
        <v>0.30283070579075422</v>
      </c>
      <c r="AQ20" s="144"/>
    </row>
    <row r="21" spans="1:43" x14ac:dyDescent="0.2">
      <c r="A21" s="5">
        <v>32</v>
      </c>
      <c r="B21" s="6">
        <f t="shared" si="6"/>
        <v>305.14999999999998</v>
      </c>
      <c r="C21" s="9">
        <v>3.2770768474520731</v>
      </c>
      <c r="E21" s="8">
        <v>1.19103</v>
      </c>
      <c r="F21" s="9">
        <v>1.11453</v>
      </c>
      <c r="G21" s="83">
        <v>1.18469</v>
      </c>
      <c r="H21" s="9">
        <v>1.1749400000000001</v>
      </c>
      <c r="I21" s="9">
        <v>1.1685700000000001</v>
      </c>
      <c r="J21" s="9">
        <v>1.1723600000000001</v>
      </c>
      <c r="K21" s="9">
        <v>1.15286</v>
      </c>
      <c r="L21" s="9">
        <v>1.13585</v>
      </c>
      <c r="M21" s="9">
        <v>1.1163400000000001</v>
      </c>
      <c r="N21" s="9">
        <v>1.1370899999999999</v>
      </c>
      <c r="O21" s="9">
        <v>1.13185</v>
      </c>
      <c r="P21" s="9">
        <v>1.12887</v>
      </c>
      <c r="Q21" s="9">
        <v>1.13228</v>
      </c>
      <c r="R21" s="9">
        <v>1.17523</v>
      </c>
      <c r="S21" s="9">
        <v>1.15215</v>
      </c>
      <c r="T21" s="9">
        <v>1.1166</v>
      </c>
      <c r="V21" s="9">
        <f t="shared" si="0"/>
        <v>66.385687590894094</v>
      </c>
      <c r="W21" s="9">
        <f t="shared" si="1"/>
        <v>65.838368711095299</v>
      </c>
      <c r="X21" s="9"/>
      <c r="Y21" s="9">
        <f t="shared" si="2"/>
        <v>66.828223209898965</v>
      </c>
      <c r="AO21" s="20">
        <f t="shared" si="5"/>
        <v>66.381767181087554</v>
      </c>
      <c r="AP21" s="9">
        <f t="shared" si="10"/>
        <v>0.29955795618420722</v>
      </c>
      <c r="AQ21" s="9"/>
    </row>
    <row r="22" spans="1:43" x14ac:dyDescent="0.2">
      <c r="A22" s="5">
        <v>34</v>
      </c>
      <c r="B22" s="6">
        <f t="shared" si="6"/>
        <v>307.14999999999998</v>
      </c>
      <c r="C22" s="9">
        <v>3.2557382386456131</v>
      </c>
      <c r="E22" s="8">
        <v>1.1892100000000001</v>
      </c>
      <c r="F22" s="9">
        <v>1.11354</v>
      </c>
      <c r="G22" s="83">
        <v>1.18292</v>
      </c>
      <c r="H22" s="9">
        <v>1.1732199999999999</v>
      </c>
      <c r="I22" s="9">
        <v>1.1668799999999999</v>
      </c>
      <c r="J22" s="9">
        <v>1.17062</v>
      </c>
      <c r="K22" s="9">
        <v>1.1513</v>
      </c>
      <c r="L22" s="9">
        <v>1.13453</v>
      </c>
      <c r="M22" s="9">
        <v>1.1152299999999999</v>
      </c>
      <c r="N22" s="9">
        <v>1.13581</v>
      </c>
      <c r="O22" s="9">
        <v>1.13059</v>
      </c>
      <c r="P22" s="9">
        <v>1.1276299999999999</v>
      </c>
      <c r="Q22" s="9">
        <v>1.1310199999999999</v>
      </c>
      <c r="R22" s="9">
        <v>1.1734199999999999</v>
      </c>
      <c r="S22" s="9">
        <v>1.1505700000000001</v>
      </c>
      <c r="T22" s="9">
        <v>1.1155900000000001</v>
      </c>
      <c r="V22" s="9">
        <f t="shared" si="0"/>
        <v>65.74509128478249</v>
      </c>
      <c r="W22" s="9">
        <f t="shared" si="1"/>
        <v>65.196699280846488</v>
      </c>
      <c r="X22" s="9"/>
      <c r="Y22" s="9">
        <f t="shared" si="2"/>
        <v>66.194369923719933</v>
      </c>
      <c r="AO22" s="20">
        <f t="shared" si="5"/>
        <v>65.724552869375714</v>
      </c>
      <c r="AP22" s="9">
        <f t="shared" si="10"/>
        <v>0.30073378998094352</v>
      </c>
      <c r="AQ22" s="9"/>
    </row>
    <row r="23" spans="1:43" x14ac:dyDescent="0.2">
      <c r="A23" s="5">
        <v>36</v>
      </c>
      <c r="B23" s="6">
        <f t="shared" si="6"/>
        <v>309.14999999999998</v>
      </c>
      <c r="C23" s="9">
        <v>3.2346757237586936</v>
      </c>
      <c r="E23" s="8">
        <v>1.1874199999999999</v>
      </c>
      <c r="F23" s="9">
        <v>1.11256</v>
      </c>
      <c r="G23" s="83">
        <v>1.18119</v>
      </c>
      <c r="H23" s="9">
        <v>1.1715199999999999</v>
      </c>
      <c r="I23" s="9">
        <v>1.1652100000000001</v>
      </c>
      <c r="J23" s="9">
        <v>1.1689099999999999</v>
      </c>
      <c r="K23" s="9">
        <v>1.14977</v>
      </c>
      <c r="L23" s="9">
        <v>1.13324</v>
      </c>
      <c r="M23" s="9">
        <v>1.1141399999999999</v>
      </c>
      <c r="N23" s="9">
        <v>1.1345499999999999</v>
      </c>
      <c r="O23" s="9">
        <v>1.12934</v>
      </c>
      <c r="P23" s="9">
        <v>1.12642</v>
      </c>
      <c r="Q23" s="9">
        <v>1.1297699999999999</v>
      </c>
      <c r="R23" s="9">
        <v>1.1716500000000001</v>
      </c>
      <c r="S23" s="9">
        <v>1.1490199999999999</v>
      </c>
      <c r="T23" s="9">
        <v>1.1146</v>
      </c>
      <c r="U23" s="31"/>
      <c r="V23" s="9">
        <f t="shared" si="0"/>
        <v>65.119220048034251</v>
      </c>
      <c r="W23" s="9">
        <f t="shared" si="1"/>
        <v>64.565368430114262</v>
      </c>
      <c r="X23" s="9"/>
      <c r="Y23" s="9">
        <f t="shared" si="2"/>
        <v>65.570247770019577</v>
      </c>
      <c r="AO23" s="20">
        <f t="shared" si="5"/>
        <v>65.07795953754443</v>
      </c>
      <c r="AP23" s="9">
        <f t="shared" si="10"/>
        <v>0.30675161467258927</v>
      </c>
      <c r="AQ23" s="9"/>
    </row>
    <row r="24" spans="1:43" x14ac:dyDescent="0.2">
      <c r="A24" s="5">
        <v>38</v>
      </c>
      <c r="B24" s="6">
        <f t="shared" si="6"/>
        <v>311.14999999999998</v>
      </c>
      <c r="C24" s="9">
        <v>3.213883978788366</v>
      </c>
      <c r="E24" s="8">
        <v>1.1856599999999999</v>
      </c>
      <c r="F24" s="9">
        <v>1.1115999999999999</v>
      </c>
      <c r="G24" s="83">
        <v>1.1794800000000001</v>
      </c>
      <c r="H24" s="9">
        <v>1.1698500000000001</v>
      </c>
      <c r="I24" s="9">
        <v>1.16357</v>
      </c>
      <c r="J24" s="9">
        <v>1.1672199999999999</v>
      </c>
      <c r="K24" s="9">
        <v>1.14825</v>
      </c>
      <c r="L24" s="9">
        <v>1.1319699999999999</v>
      </c>
      <c r="M24" s="9">
        <v>1.11307</v>
      </c>
      <c r="N24" s="9">
        <v>1.1333</v>
      </c>
      <c r="O24" s="9">
        <v>1.1281099999999999</v>
      </c>
      <c r="P24" s="9">
        <v>1.1252200000000001</v>
      </c>
      <c r="Q24" s="9">
        <v>1.1285400000000001</v>
      </c>
      <c r="R24" s="9">
        <v>1.1698900000000001</v>
      </c>
      <c r="S24" s="9">
        <v>1.1475</v>
      </c>
      <c r="T24" s="9">
        <v>1.1136299999999999</v>
      </c>
      <c r="U24" s="31"/>
      <c r="V24" s="9">
        <f t="shared" si="0"/>
        <v>64.499162680417598</v>
      </c>
      <c r="W24" s="9">
        <f t="shared" si="1"/>
        <v>63.944137784468829</v>
      </c>
      <c r="X24" s="9"/>
      <c r="Y24" s="9">
        <f t="shared" si="2"/>
        <v>64.955623242995244</v>
      </c>
      <c r="AO24" s="20">
        <f t="shared" si="5"/>
        <v>64.441741808475712</v>
      </c>
      <c r="AP24" s="9">
        <f t="shared" si="10"/>
        <v>0.30805263512294179</v>
      </c>
      <c r="AQ24" s="9"/>
    </row>
    <row r="25" spans="1:43" x14ac:dyDescent="0.2">
      <c r="A25" s="5">
        <v>40</v>
      </c>
      <c r="B25" s="6">
        <f t="shared" si="6"/>
        <v>313.14999999999998</v>
      </c>
      <c r="C25" s="9">
        <v>3.1933578157432541</v>
      </c>
      <c r="E25" s="8">
        <v>1.1839200000000001</v>
      </c>
      <c r="F25" s="9">
        <v>1.1106499999999999</v>
      </c>
      <c r="G25" s="83">
        <v>1.1777899999999999</v>
      </c>
      <c r="H25" s="9">
        <v>1.1681999999999999</v>
      </c>
      <c r="I25" s="9">
        <v>1.1619600000000001</v>
      </c>
      <c r="J25" s="9">
        <v>1.1655599999999999</v>
      </c>
      <c r="K25" s="9">
        <v>1.1467700000000001</v>
      </c>
      <c r="L25" s="9">
        <v>1.1307199999999999</v>
      </c>
      <c r="M25" s="9">
        <v>1.1120099999999999</v>
      </c>
      <c r="N25" s="9">
        <v>1.1320699999999999</v>
      </c>
      <c r="O25" s="9">
        <v>1.1269100000000001</v>
      </c>
      <c r="P25" s="9">
        <v>1.1240399999999999</v>
      </c>
      <c r="Q25" s="9">
        <v>1.1273200000000001</v>
      </c>
      <c r="R25" s="9">
        <v>1.1681699999999999</v>
      </c>
      <c r="S25" s="9">
        <v>1.1459900000000001</v>
      </c>
      <c r="T25" s="9">
        <v>1.11266</v>
      </c>
      <c r="V25" s="9">
        <f t="shared" si="0"/>
        <v>63.885537089961126</v>
      </c>
      <c r="W25" s="9">
        <f t="shared" si="1"/>
        <v>63.332776049479868</v>
      </c>
      <c r="X25" s="9"/>
      <c r="Y25" s="9">
        <f t="shared" si="2"/>
        <v>64.350271293267113</v>
      </c>
      <c r="AO25" s="20">
        <f t="shared" si="5"/>
        <v>63.815661603472009</v>
      </c>
      <c r="AP25" s="9">
        <f t="shared" si="10"/>
        <v>0.30554476787392265</v>
      </c>
      <c r="AQ25" s="9"/>
    </row>
    <row r="26" spans="1:43" x14ac:dyDescent="0.2">
      <c r="A26" s="5">
        <v>42</v>
      </c>
      <c r="B26" s="6">
        <f t="shared" si="6"/>
        <v>315.14999999999998</v>
      </c>
      <c r="C26" s="9">
        <v>3.1730921783277806</v>
      </c>
      <c r="E26" s="8">
        <v>1.18221</v>
      </c>
      <c r="F26" s="9">
        <v>1.10972</v>
      </c>
      <c r="G26" s="83">
        <v>1.1761299999999999</v>
      </c>
      <c r="H26" s="9">
        <v>1.16658</v>
      </c>
      <c r="I26" s="9">
        <v>1.1603699999999999</v>
      </c>
      <c r="J26" s="9">
        <v>1.1639200000000001</v>
      </c>
      <c r="K26" s="9">
        <v>1.1453</v>
      </c>
      <c r="L26" s="9">
        <v>1.1294900000000001</v>
      </c>
      <c r="M26" s="9">
        <v>1.11097</v>
      </c>
      <c r="N26" s="9">
        <v>1.13087</v>
      </c>
      <c r="O26" s="9">
        <v>1.12571</v>
      </c>
      <c r="P26" s="9">
        <v>1.1228800000000001</v>
      </c>
      <c r="Q26" s="9">
        <v>1.1261300000000001</v>
      </c>
      <c r="R26" s="9">
        <v>1.1664699999999999</v>
      </c>
      <c r="S26" s="9">
        <v>1.14452</v>
      </c>
      <c r="T26" s="9">
        <v>1.11172</v>
      </c>
      <c r="V26" s="9">
        <f t="shared" si="0"/>
        <v>63.277836926933411</v>
      </c>
      <c r="W26" s="9">
        <f t="shared" si="1"/>
        <v>62.731058754838465</v>
      </c>
      <c r="X26" s="9"/>
      <c r="Y26" s="9">
        <f t="shared" si="2"/>
        <v>63.753974911108877</v>
      </c>
      <c r="AO26" s="20">
        <f t="shared" si="5"/>
        <v>63.199487878201396</v>
      </c>
      <c r="AP26" s="9">
        <f t="shared" si="10"/>
        <v>0.29896636947949046</v>
      </c>
      <c r="AQ26" s="9"/>
    </row>
    <row r="27" spans="1:43" x14ac:dyDescent="0.2">
      <c r="A27" s="5">
        <v>44</v>
      </c>
      <c r="B27" s="6">
        <f t="shared" si="6"/>
        <v>317.14999999999998</v>
      </c>
      <c r="C27" s="9">
        <v>3.1530821377896898</v>
      </c>
      <c r="E27" s="8">
        <v>1.1805300000000001</v>
      </c>
      <c r="F27" s="9">
        <v>1.1087899999999999</v>
      </c>
      <c r="G27" s="83">
        <v>1.1745000000000001</v>
      </c>
      <c r="H27" s="9">
        <v>1.1649799999999999</v>
      </c>
      <c r="I27" s="9">
        <v>1.1588000000000001</v>
      </c>
      <c r="J27" s="9">
        <v>1.16231</v>
      </c>
      <c r="K27" s="9">
        <v>1.1438600000000001</v>
      </c>
      <c r="L27" s="9">
        <v>1.1282700000000001</v>
      </c>
      <c r="M27" s="9">
        <v>1.10995</v>
      </c>
      <c r="N27" s="9">
        <v>1.12967</v>
      </c>
      <c r="O27" s="9">
        <v>1.1245400000000001</v>
      </c>
      <c r="P27" s="9">
        <v>1.12174</v>
      </c>
      <c r="Q27" s="9">
        <v>1.1249499999999999</v>
      </c>
      <c r="R27" s="9">
        <v>1.1648000000000001</v>
      </c>
      <c r="S27" s="9">
        <v>1.14306</v>
      </c>
      <c r="T27" s="9">
        <v>1.1107800000000001</v>
      </c>
      <c r="V27" s="9">
        <f t="shared" si="0"/>
        <v>62.694159527322988</v>
      </c>
      <c r="W27" s="9">
        <f t="shared" si="1"/>
        <v>62.138768009334676</v>
      </c>
      <c r="X27" s="9"/>
      <c r="Y27" s="9">
        <f t="shared" si="2"/>
        <v>63.166524734691308</v>
      </c>
      <c r="AO27" s="20">
        <f t="shared" si="5"/>
        <v>62.592996369854504</v>
      </c>
      <c r="AP27" s="9">
        <f t="shared" si="10"/>
        <v>0.30845973825336148</v>
      </c>
      <c r="AQ27" s="9"/>
    </row>
    <row r="28" spans="1:43" x14ac:dyDescent="0.2">
      <c r="A28" s="5">
        <v>46</v>
      </c>
      <c r="B28" s="6">
        <f t="shared" si="6"/>
        <v>319.14999999999998</v>
      </c>
      <c r="C28" s="9">
        <v>3.1333228889237037</v>
      </c>
      <c r="D28" s="87"/>
      <c r="E28" s="8">
        <v>1.1788700000000001</v>
      </c>
      <c r="F28" s="9">
        <v>1.10788</v>
      </c>
      <c r="G28" s="83">
        <v>1.17289</v>
      </c>
      <c r="H28" s="9">
        <v>1.1634</v>
      </c>
      <c r="I28" s="9">
        <v>1.15726</v>
      </c>
      <c r="J28" s="9">
        <v>1.16073</v>
      </c>
      <c r="K28" s="9">
        <v>1.1424399999999999</v>
      </c>
      <c r="L28" s="9">
        <v>1.12707</v>
      </c>
      <c r="M28" s="9">
        <v>1.10894</v>
      </c>
      <c r="N28" s="9">
        <v>1.1285000000000001</v>
      </c>
      <c r="O28" s="9">
        <v>1.12338</v>
      </c>
      <c r="P28" s="9">
        <v>1.1206100000000001</v>
      </c>
      <c r="Q28" s="9">
        <v>1.1237900000000001</v>
      </c>
      <c r="R28" s="9">
        <v>1.1631499999999999</v>
      </c>
      <c r="S28" s="9">
        <v>1.1416200000000001</v>
      </c>
      <c r="T28" s="9">
        <v>1.10985</v>
      </c>
      <c r="V28" s="9">
        <f t="shared" si="0"/>
        <v>62.108073330365109</v>
      </c>
      <c r="W28" s="9">
        <f t="shared" si="1"/>
        <v>61.555692266163383</v>
      </c>
      <c r="X28" s="9"/>
      <c r="Y28" s="9">
        <f t="shared" si="2"/>
        <v>62.587718681635209</v>
      </c>
      <c r="AO28" s="20">
        <f t="shared" si="5"/>
        <v>61.99596935496821</v>
      </c>
      <c r="AP28" s="9">
        <f t="shared" si="10"/>
        <v>0.30512484008863056</v>
      </c>
      <c r="AQ28" s="9"/>
    </row>
    <row r="29" spans="1:43" x14ac:dyDescent="0.2">
      <c r="A29" s="5">
        <v>48</v>
      </c>
      <c r="B29" s="6">
        <f t="shared" si="6"/>
        <v>321.14999999999998</v>
      </c>
      <c r="C29" s="9">
        <v>3.113809746224506</v>
      </c>
      <c r="D29" s="87"/>
      <c r="E29" s="8">
        <v>1.17723</v>
      </c>
      <c r="F29" s="9">
        <v>1.1069899999999999</v>
      </c>
      <c r="G29" s="83">
        <v>1.1713100000000001</v>
      </c>
      <c r="H29" s="9">
        <v>1.16185</v>
      </c>
      <c r="I29" s="9">
        <v>1.15574</v>
      </c>
      <c r="J29" s="9">
        <v>1.15916</v>
      </c>
      <c r="K29" s="9">
        <v>1.1410400000000001</v>
      </c>
      <c r="L29" s="9">
        <v>1.1258999999999999</v>
      </c>
      <c r="M29" s="9">
        <v>1.1079399999999999</v>
      </c>
      <c r="N29" s="9">
        <v>1.12734</v>
      </c>
      <c r="O29" s="9">
        <v>1.12225</v>
      </c>
      <c r="P29" s="9">
        <v>1.1194999999999999</v>
      </c>
      <c r="Q29" s="9">
        <v>1.1226499999999999</v>
      </c>
      <c r="R29" s="9">
        <v>1.16153</v>
      </c>
      <c r="S29" s="9">
        <v>1.1402099999999999</v>
      </c>
      <c r="T29" s="9">
        <v>1.10894</v>
      </c>
      <c r="V29" s="9">
        <f t="shared" si="0"/>
        <v>61.519600990229478</v>
      </c>
      <c r="W29" s="9">
        <f t="shared" si="1"/>
        <v>60.981626098059699</v>
      </c>
      <c r="X29" s="9"/>
      <c r="Y29" s="9">
        <f t="shared" si="2"/>
        <v>62.017361602296418</v>
      </c>
      <c r="AO29" s="20">
        <f t="shared" si="5"/>
        <v>61.408195417400918</v>
      </c>
      <c r="AP29" s="9">
        <f t="shared" si="10"/>
        <v>0.28941698460508453</v>
      </c>
      <c r="AQ29" s="9"/>
    </row>
    <row r="30" spans="1:43" s="89" customFormat="1" x14ac:dyDescent="0.2">
      <c r="A30" s="88">
        <v>50</v>
      </c>
      <c r="B30" s="89">
        <f t="shared" si="6"/>
        <v>323.14999999999998</v>
      </c>
      <c r="C30" s="91">
        <v>3.094538140182578</v>
      </c>
      <c r="D30" s="141"/>
      <c r="E30" s="90">
        <v>1.1756200000000001</v>
      </c>
      <c r="F30" s="91">
        <v>1.1061000000000001</v>
      </c>
      <c r="G30" s="92">
        <v>1.16974</v>
      </c>
      <c r="H30" s="91">
        <v>1.16032</v>
      </c>
      <c r="I30" s="91">
        <v>1.1542399999999999</v>
      </c>
      <c r="J30" s="91">
        <v>1.1576299999999999</v>
      </c>
      <c r="K30" s="91">
        <v>1.1396599999999999</v>
      </c>
      <c r="L30" s="91">
        <v>1.12473</v>
      </c>
      <c r="M30" s="91">
        <v>1.1069599999999999</v>
      </c>
      <c r="N30" s="91">
        <v>1.1262000000000001</v>
      </c>
      <c r="O30" s="91">
        <v>1.1211199999999999</v>
      </c>
      <c r="P30" s="91">
        <v>1.1184000000000001</v>
      </c>
      <c r="Q30" s="91">
        <v>1.1215299999999999</v>
      </c>
      <c r="R30" s="91">
        <v>1.1599299999999999</v>
      </c>
      <c r="S30" s="91">
        <v>1.1388199999999999</v>
      </c>
      <c r="T30" s="91">
        <v>1.1080399999999999</v>
      </c>
      <c r="V30" s="91">
        <f t="shared" si="0"/>
        <v>60.955353081157348</v>
      </c>
      <c r="W30" s="91">
        <f t="shared" si="1"/>
        <v>60.416369981792592</v>
      </c>
      <c r="X30" s="91"/>
      <c r="Y30" s="91">
        <f t="shared" si="2"/>
        <v>61.455264953323088</v>
      </c>
      <c r="AO30" s="93">
        <f t="shared" si="5"/>
        <v>60.829469225972133</v>
      </c>
      <c r="AP30" s="91">
        <f t="shared" si="10"/>
        <v>0.29050278140083891</v>
      </c>
      <c r="AQ30" s="91"/>
    </row>
    <row r="31" spans="1:43" x14ac:dyDescent="0.2">
      <c r="A31" s="5">
        <v>52</v>
      </c>
      <c r="B31" s="6">
        <f t="shared" si="6"/>
        <v>325.14999999999998</v>
      </c>
      <c r="C31" s="9">
        <v>3.0755036137167462</v>
      </c>
      <c r="E31" s="8">
        <v>1.17404</v>
      </c>
      <c r="F31" s="9">
        <v>1.1052299999999999</v>
      </c>
      <c r="G31" s="83">
        <v>1.16821</v>
      </c>
      <c r="H31" s="9">
        <v>1.15882</v>
      </c>
      <c r="I31" s="9">
        <v>1.15276</v>
      </c>
      <c r="J31" s="9">
        <v>1.15611</v>
      </c>
      <c r="K31" s="9">
        <v>1.1383000000000001</v>
      </c>
      <c r="L31" s="9">
        <v>1.1235900000000001</v>
      </c>
      <c r="M31" s="9">
        <v>1.1060000000000001</v>
      </c>
      <c r="N31" s="9">
        <v>1.12507</v>
      </c>
      <c r="O31" s="9">
        <v>1.12002</v>
      </c>
      <c r="P31" s="9">
        <v>1.1173200000000001</v>
      </c>
      <c r="Q31" s="9">
        <v>1.12042</v>
      </c>
      <c r="R31" s="9">
        <v>1.15835</v>
      </c>
      <c r="S31" s="9">
        <v>1.1374500000000001</v>
      </c>
      <c r="T31" s="9">
        <v>1.1071599999999999</v>
      </c>
      <c r="V31" s="9">
        <f t="shared" si="0"/>
        <v>60.397334268764624</v>
      </c>
      <c r="W31" s="9">
        <f t="shared" si="1"/>
        <v>59.859730091570604</v>
      </c>
      <c r="X31" s="9"/>
      <c r="Y31" s="9">
        <f t="shared" si="2"/>
        <v>60.901246490132763</v>
      </c>
      <c r="AO31" s="20">
        <f t="shared" si="5"/>
        <v>60.259591321305265</v>
      </c>
      <c r="AP31" s="9">
        <f t="shared" si="10"/>
        <v>0.28901825133645864</v>
      </c>
      <c r="AQ31" s="9"/>
    </row>
    <row r="32" spans="1:43" x14ac:dyDescent="0.2">
      <c r="A32" s="5">
        <v>54</v>
      </c>
      <c r="B32" s="6">
        <f t="shared" si="6"/>
        <v>327.14999999999998</v>
      </c>
      <c r="C32" s="9">
        <v>3.0567018187375825</v>
      </c>
      <c r="E32" s="8">
        <v>1.1724699999999999</v>
      </c>
      <c r="F32" s="9">
        <v>1.1043700000000001</v>
      </c>
      <c r="G32" s="83">
        <v>1.16669</v>
      </c>
      <c r="H32" s="9">
        <v>1.15733</v>
      </c>
      <c r="I32" s="9">
        <v>1.1513100000000001</v>
      </c>
      <c r="J32" s="9">
        <v>1.15462</v>
      </c>
      <c r="K32" s="9">
        <v>1.13697</v>
      </c>
      <c r="L32" s="9">
        <v>1.12246</v>
      </c>
      <c r="M32" s="9">
        <v>1.10504</v>
      </c>
      <c r="N32" s="9">
        <v>1.1239600000000001</v>
      </c>
      <c r="O32" s="9">
        <v>1.11893</v>
      </c>
      <c r="P32" s="9">
        <v>1.11626</v>
      </c>
      <c r="Q32" s="9">
        <v>1.1193200000000001</v>
      </c>
      <c r="R32" s="9">
        <v>1.1568000000000001</v>
      </c>
      <c r="S32" s="9">
        <v>1.1361000000000001</v>
      </c>
      <c r="T32" s="9">
        <v>1.1062799999999999</v>
      </c>
      <c r="V32" s="9">
        <f t="shared" si="0"/>
        <v>59.837598023092745</v>
      </c>
      <c r="W32" s="9">
        <f t="shared" si="1"/>
        <v>59.311518100937455</v>
      </c>
      <c r="X32" s="9"/>
      <c r="Y32" s="9">
        <f t="shared" si="2"/>
        <v>60.355129977056194</v>
      </c>
      <c r="AO32" s="20">
        <f t="shared" si="5"/>
        <v>59.698367911437586</v>
      </c>
      <c r="AP32" s="9">
        <f t="shared" si="10"/>
        <v>0.27676008449491607</v>
      </c>
      <c r="AQ32" s="9"/>
    </row>
    <row r="33" spans="1:43" x14ac:dyDescent="0.2">
      <c r="A33" s="5">
        <v>56</v>
      </c>
      <c r="B33" s="6">
        <f t="shared" si="6"/>
        <v>329.15</v>
      </c>
      <c r="C33" s="9">
        <v>3.0381285128360931</v>
      </c>
      <c r="E33" s="8">
        <v>1.17093</v>
      </c>
      <c r="F33" s="9">
        <v>1.1035200000000001</v>
      </c>
      <c r="G33" s="83">
        <v>1.1652</v>
      </c>
      <c r="H33" s="9">
        <v>1.15587</v>
      </c>
      <c r="I33" s="9">
        <v>1.14988</v>
      </c>
      <c r="J33" s="9">
        <v>1.1531400000000001</v>
      </c>
      <c r="K33" s="9">
        <v>1.13565</v>
      </c>
      <c r="L33" s="9">
        <v>1.1213500000000001</v>
      </c>
      <c r="M33" s="9">
        <v>1.1041000000000001</v>
      </c>
      <c r="N33" s="9">
        <v>1.12286</v>
      </c>
      <c r="O33" s="9">
        <v>1.11785</v>
      </c>
      <c r="P33" s="9">
        <v>1.11521</v>
      </c>
      <c r="Q33" s="9">
        <v>1.11825</v>
      </c>
      <c r="R33" s="9">
        <v>1.15527</v>
      </c>
      <c r="S33" s="9">
        <v>1.1347700000000001</v>
      </c>
      <c r="T33" s="9">
        <v>1.1054200000000001</v>
      </c>
      <c r="V33" s="9">
        <f t="shared" si="0"/>
        <v>59.293234160413107</v>
      </c>
      <c r="W33" s="9">
        <f t="shared" si="1"/>
        <v>58.771550992757987</v>
      </c>
      <c r="X33" s="9"/>
      <c r="Y33" s="9">
        <f t="shared" si="2"/>
        <v>59.816744913985659</v>
      </c>
      <c r="AO33" s="20">
        <f t="shared" si="5"/>
        <v>59.145610675784226</v>
      </c>
      <c r="AP33" s="9">
        <f t="shared" si="10"/>
        <v>0.27215332741467946</v>
      </c>
      <c r="AQ33" s="9"/>
    </row>
    <row r="34" spans="1:43" x14ac:dyDescent="0.2">
      <c r="A34" s="5">
        <v>58</v>
      </c>
      <c r="B34" s="6">
        <f t="shared" si="6"/>
        <v>331.15</v>
      </c>
      <c r="C34" s="9">
        <v>3.0197795560924057</v>
      </c>
      <c r="E34" s="8">
        <v>1.1694100000000001</v>
      </c>
      <c r="F34" s="9">
        <v>1.1026800000000001</v>
      </c>
      <c r="G34" s="83">
        <v>1.1637200000000001</v>
      </c>
      <c r="H34" s="9">
        <v>1.1544300000000001</v>
      </c>
      <c r="I34" s="9">
        <v>1.1484700000000001</v>
      </c>
      <c r="J34" s="9">
        <v>1.1516900000000001</v>
      </c>
      <c r="K34" s="9">
        <v>1.13435</v>
      </c>
      <c r="L34" s="9">
        <v>1.12025</v>
      </c>
      <c r="M34" s="9">
        <v>1.10318</v>
      </c>
      <c r="N34" s="9">
        <v>1.12178</v>
      </c>
      <c r="O34" s="9">
        <v>1.1167899999999999</v>
      </c>
      <c r="P34" s="9">
        <v>1.1141799999999999</v>
      </c>
      <c r="Q34" s="9">
        <v>1.1171800000000001</v>
      </c>
      <c r="R34" s="9">
        <v>1.1537599999999999</v>
      </c>
      <c r="S34" s="9">
        <v>1.1334599999999999</v>
      </c>
      <c r="T34" s="9">
        <v>1.1045700000000001</v>
      </c>
      <c r="V34" s="9">
        <f t="shared" si="0"/>
        <v>58.755767798090496</v>
      </c>
      <c r="W34" s="9">
        <f t="shared" si="1"/>
        <v>58.239650876915853</v>
      </c>
      <c r="X34" s="9"/>
      <c r="Y34" s="9">
        <f t="shared" si="2"/>
        <v>59.285926278450177</v>
      </c>
      <c r="AO34" s="20">
        <f t="shared" si="5"/>
        <v>58.601136577065063</v>
      </c>
      <c r="AP34" s="9">
        <f t="shared" si="10"/>
        <v>0.26637667632279222</v>
      </c>
      <c r="AQ34" s="9"/>
    </row>
    <row r="35" spans="1:43" s="22" customFormat="1" x14ac:dyDescent="0.2">
      <c r="A35" s="21">
        <v>60</v>
      </c>
      <c r="B35" s="22">
        <f t="shared" si="6"/>
        <v>333.15</v>
      </c>
      <c r="C35" s="23">
        <v>3.0016509079993998</v>
      </c>
      <c r="E35" s="8">
        <v>1.1679200000000001</v>
      </c>
      <c r="F35" s="9">
        <v>1.10185</v>
      </c>
      <c r="G35" s="83">
        <v>1.1622699999999999</v>
      </c>
      <c r="H35" s="9">
        <v>1.153</v>
      </c>
      <c r="I35" s="9">
        <v>1.14707</v>
      </c>
      <c r="J35" s="9">
        <v>1.1502600000000001</v>
      </c>
      <c r="K35" s="9">
        <v>1.13307</v>
      </c>
      <c r="L35" s="9">
        <v>1.11917</v>
      </c>
      <c r="M35" s="9">
        <v>1.1022700000000001</v>
      </c>
      <c r="N35" s="9">
        <v>1.1207199999999999</v>
      </c>
      <c r="O35" s="9">
        <v>1.11575</v>
      </c>
      <c r="P35" s="9">
        <v>1.1131599999999999</v>
      </c>
      <c r="Q35" s="9">
        <v>1.1161399999999999</v>
      </c>
      <c r="R35" s="9">
        <v>1.15228</v>
      </c>
      <c r="S35" s="9">
        <v>1.1321699999999999</v>
      </c>
      <c r="T35" s="9">
        <v>1.1037300000000001</v>
      </c>
      <c r="V35" s="23">
        <f t="shared" si="0"/>
        <v>58.233803595958939</v>
      </c>
      <c r="W35" s="23">
        <f t="shared" si="1"/>
        <v>57.71564481536435</v>
      </c>
      <c r="X35" s="23"/>
      <c r="Y35" s="23">
        <f t="shared" si="2"/>
        <v>58.76251428211684</v>
      </c>
      <c r="AO35" s="24">
        <f t="shared" si="5"/>
        <v>58.06476768082419</v>
      </c>
      <c r="AP35" s="23">
        <f t="shared" si="10"/>
        <v>0.26848852190727196</v>
      </c>
      <c r="AQ35" s="23"/>
    </row>
    <row r="36" spans="1:43" x14ac:dyDescent="0.2">
      <c r="A36" s="5">
        <v>62</v>
      </c>
      <c r="B36" s="6">
        <f t="shared" si="6"/>
        <v>335.15</v>
      </c>
      <c r="C36" s="9">
        <v>2.9837386244964943</v>
      </c>
      <c r="E36" s="8">
        <v>1.1664399999999999</v>
      </c>
      <c r="F36" s="9">
        <v>1.10103</v>
      </c>
      <c r="G36" s="83">
        <v>1.1608400000000001</v>
      </c>
      <c r="H36" s="9">
        <v>1.1516</v>
      </c>
      <c r="I36" s="9">
        <v>1.1456999999999999</v>
      </c>
      <c r="J36" s="9">
        <v>1.14886</v>
      </c>
      <c r="K36" s="9">
        <v>1.13181</v>
      </c>
      <c r="L36" s="9">
        <v>1.1181000000000001</v>
      </c>
      <c r="M36" s="9">
        <v>1.10137</v>
      </c>
      <c r="N36" s="9">
        <v>1.1196699999999999</v>
      </c>
      <c r="O36" s="9">
        <v>1.1147199999999999</v>
      </c>
      <c r="P36" s="9">
        <v>1.11215</v>
      </c>
      <c r="Q36" s="9">
        <v>1.1151</v>
      </c>
      <c r="R36" s="9">
        <v>1.1508100000000001</v>
      </c>
      <c r="S36" s="9">
        <v>1.13089</v>
      </c>
      <c r="T36" s="9">
        <v>1.1029</v>
      </c>
      <c r="V36" s="9">
        <f t="shared" si="0"/>
        <v>57.710269911330862</v>
      </c>
      <c r="W36" s="9">
        <f t="shared" si="1"/>
        <v>57.199364654190681</v>
      </c>
      <c r="X36" s="9"/>
      <c r="Y36" s="9">
        <f t="shared" si="2"/>
        <v>58.246354140790004</v>
      </c>
      <c r="AO36" s="20">
        <f t="shared" si="5"/>
        <v>57.536330982190634</v>
      </c>
      <c r="AP36" s="9">
        <f t="shared" si="10"/>
        <v>0.26102418177347386</v>
      </c>
      <c r="AQ36" s="9"/>
    </row>
    <row r="37" spans="1:43" x14ac:dyDescent="0.2">
      <c r="A37" s="5">
        <v>64</v>
      </c>
      <c r="B37" s="6">
        <f t="shared" si="6"/>
        <v>337.15</v>
      </c>
      <c r="C37" s="9">
        <v>2.966038855109002</v>
      </c>
      <c r="E37" s="8">
        <v>1.16499</v>
      </c>
      <c r="F37" s="9">
        <v>1.10022</v>
      </c>
      <c r="G37" s="83">
        <v>1.15943</v>
      </c>
      <c r="H37" s="9">
        <v>1.15022</v>
      </c>
      <c r="I37" s="9">
        <v>1.14435</v>
      </c>
      <c r="J37" s="9">
        <v>1.14747</v>
      </c>
      <c r="K37" s="9">
        <v>1.1305700000000001</v>
      </c>
      <c r="L37" s="9">
        <v>1.1170500000000001</v>
      </c>
      <c r="M37" s="9">
        <v>1.1004799999999999</v>
      </c>
      <c r="N37" s="9">
        <v>1.11863</v>
      </c>
      <c r="O37" s="9">
        <v>1.1136999999999999</v>
      </c>
      <c r="P37" s="9">
        <v>1.1111599999999999</v>
      </c>
      <c r="Q37" s="9">
        <v>1.11409</v>
      </c>
      <c r="R37" s="9">
        <v>1.14937</v>
      </c>
      <c r="S37" s="9">
        <v>1.12964</v>
      </c>
      <c r="T37" s="9">
        <v>1.1020799999999999</v>
      </c>
      <c r="V37" s="9">
        <f t="shared" si="0"/>
        <v>57.202343482845443</v>
      </c>
      <c r="W37" s="9">
        <f t="shared" si="1"/>
        <v>56.69064686237143</v>
      </c>
      <c r="X37" s="9"/>
      <c r="Y37" s="9">
        <f t="shared" si="2"/>
        <v>57.73729585704465</v>
      </c>
      <c r="AO37" s="20">
        <f t="shared" si="5"/>
        <v>57.01565823954752</v>
      </c>
      <c r="AP37" s="9">
        <f t="shared" si="10"/>
        <v>0.26183343140452542</v>
      </c>
      <c r="AQ37" s="9"/>
    </row>
    <row r="38" spans="1:43" x14ac:dyDescent="0.2">
      <c r="A38" s="5">
        <v>66</v>
      </c>
      <c r="B38" s="6">
        <f t="shared" si="6"/>
        <v>339.15</v>
      </c>
      <c r="C38" s="9">
        <v>2.9485478401887071</v>
      </c>
      <c r="E38" s="8">
        <v>1.1635500000000001</v>
      </c>
      <c r="F38" s="9">
        <v>1.0994299999999999</v>
      </c>
      <c r="G38" s="83">
        <v>1.15804</v>
      </c>
      <c r="H38" s="9">
        <v>1.1488499999999999</v>
      </c>
      <c r="I38" s="9">
        <v>1.1430100000000001</v>
      </c>
      <c r="J38" s="9">
        <v>1.1460999999999999</v>
      </c>
      <c r="K38" s="9">
        <v>1.12934</v>
      </c>
      <c r="L38" s="9">
        <v>1.1160099999999999</v>
      </c>
      <c r="M38" s="9">
        <v>1.0995999999999999</v>
      </c>
      <c r="N38" s="9">
        <v>1.11761</v>
      </c>
      <c r="O38" s="9">
        <v>1.1127</v>
      </c>
      <c r="P38" s="9">
        <v>1.1101799999999999</v>
      </c>
      <c r="Q38" s="9">
        <v>1.1130800000000001</v>
      </c>
      <c r="R38" s="9">
        <v>1.14795</v>
      </c>
      <c r="S38" s="9">
        <v>1.1284000000000001</v>
      </c>
      <c r="T38" s="9">
        <v>1.10127</v>
      </c>
      <c r="V38" s="9">
        <f t="shared" si="0"/>
        <v>56.683812939306137</v>
      </c>
      <c r="W38" s="9">
        <f t="shared" si="1"/>
        <v>56.189332376913619</v>
      </c>
      <c r="X38" s="9"/>
      <c r="Y38" s="9">
        <f t="shared" si="2"/>
        <v>57.235194014692809</v>
      </c>
      <c r="AO38" s="20">
        <f t="shared" si="5"/>
        <v>56.502585814794116</v>
      </c>
      <c r="AP38" s="9">
        <f t="shared" si="10"/>
        <v>0.24451102658402057</v>
      </c>
      <c r="AQ38" s="9"/>
    </row>
    <row r="39" spans="1:43" x14ac:dyDescent="0.2">
      <c r="A39" s="5">
        <v>68</v>
      </c>
      <c r="B39" s="6">
        <f t="shared" si="6"/>
        <v>341.15</v>
      </c>
      <c r="C39" s="9">
        <v>2.9312619082515026</v>
      </c>
      <c r="E39" s="8">
        <v>1.16214</v>
      </c>
      <c r="F39" s="9">
        <v>1.0986400000000001</v>
      </c>
      <c r="G39" s="83">
        <v>1.1566700000000001</v>
      </c>
      <c r="H39" s="9">
        <v>1.14751</v>
      </c>
      <c r="I39" s="9">
        <v>1.1416999999999999</v>
      </c>
      <c r="J39" s="9">
        <v>1.1447499999999999</v>
      </c>
      <c r="K39" s="9">
        <v>1.1281300000000001</v>
      </c>
      <c r="L39" s="9">
        <v>1.1149899999999999</v>
      </c>
      <c r="M39" s="9">
        <v>1.09874</v>
      </c>
      <c r="N39" s="9">
        <v>1.1166</v>
      </c>
      <c r="O39" s="9">
        <v>1.11171</v>
      </c>
      <c r="P39" s="9">
        <v>1.1092200000000001</v>
      </c>
      <c r="Q39" s="9">
        <v>1.11209</v>
      </c>
      <c r="R39" s="9">
        <v>1.14655</v>
      </c>
      <c r="S39" s="9">
        <v>1.1271800000000001</v>
      </c>
      <c r="T39" s="9">
        <v>1.1004700000000001</v>
      </c>
      <c r="V39" s="9">
        <f t="shared" si="0"/>
        <v>56.19008186017637</v>
      </c>
      <c r="W39" s="9">
        <f t="shared" si="1"/>
        <v>55.695266454091829</v>
      </c>
      <c r="X39" s="9"/>
      <c r="Y39" s="9">
        <f t="shared" si="2"/>
        <v>56.739907584336734</v>
      </c>
      <c r="AO39" s="20">
        <f t="shared" si="5"/>
        <v>55.996954519901252</v>
      </c>
      <c r="AP39" s="9">
        <f t="shared" si="10"/>
        <v>0.24484228609860934</v>
      </c>
      <c r="AQ39" s="9"/>
    </row>
    <row r="40" spans="1:43" x14ac:dyDescent="0.2">
      <c r="A40" s="5">
        <v>70</v>
      </c>
      <c r="B40" s="6">
        <f t="shared" si="6"/>
        <v>343.15</v>
      </c>
      <c r="C40" s="9">
        <v>2.9141774734081309</v>
      </c>
      <c r="E40" s="8">
        <v>1.1607400000000001</v>
      </c>
      <c r="F40" s="9">
        <v>1.0978600000000001</v>
      </c>
      <c r="G40" s="83">
        <v>1.1553199999999999</v>
      </c>
      <c r="H40" s="9">
        <v>1.14618</v>
      </c>
      <c r="I40" s="9">
        <v>1.1404000000000001</v>
      </c>
      <c r="J40" s="9">
        <v>1.1434200000000001</v>
      </c>
      <c r="K40" s="9">
        <v>1.1269400000000001</v>
      </c>
      <c r="L40" s="9">
        <v>1.11398</v>
      </c>
      <c r="M40" s="9">
        <v>1.09789</v>
      </c>
      <c r="N40" s="9">
        <v>1.1155999999999999</v>
      </c>
      <c r="O40" s="9">
        <v>1.1107400000000001</v>
      </c>
      <c r="P40" s="9">
        <v>1.1082700000000001</v>
      </c>
      <c r="Q40" s="9">
        <v>1.1111200000000001</v>
      </c>
      <c r="R40" s="9">
        <v>1.14516</v>
      </c>
      <c r="S40" s="9">
        <v>1.12598</v>
      </c>
      <c r="T40" s="9">
        <v>1.09968</v>
      </c>
      <c r="V40" s="9">
        <f t="shared" si="0"/>
        <v>55.69490235704081</v>
      </c>
      <c r="W40" s="9">
        <f t="shared" si="1"/>
        <v>55.20829852650602</v>
      </c>
      <c r="X40" s="9"/>
      <c r="Y40" s="9">
        <f t="shared" si="2"/>
        <v>56.25129973931552</v>
      </c>
      <c r="AO40" s="20">
        <f t="shared" si="5"/>
        <v>55.498609469475966</v>
      </c>
      <c r="AP40" s="9">
        <f t="shared" si="10"/>
        <v>0.23678328789113057</v>
      </c>
      <c r="AQ40" s="9"/>
    </row>
    <row r="41" spans="1:43" x14ac:dyDescent="0.2">
      <c r="A41" s="5">
        <v>72</v>
      </c>
      <c r="B41" s="6">
        <f t="shared" si="6"/>
        <v>345.15</v>
      </c>
      <c r="C41" s="9">
        <v>2.8972910328842536</v>
      </c>
      <c r="E41" s="8">
        <v>1.15937</v>
      </c>
      <c r="F41" s="9">
        <v>1.0971</v>
      </c>
      <c r="G41" s="83">
        <v>1.15398</v>
      </c>
      <c r="H41" s="9">
        <v>1.1448799999999999</v>
      </c>
      <c r="I41" s="9">
        <v>1.13913</v>
      </c>
      <c r="J41" s="9">
        <v>1.14211</v>
      </c>
      <c r="K41" s="9">
        <v>1.1257699999999999</v>
      </c>
      <c r="L41" s="9">
        <v>1.1129899999999999</v>
      </c>
      <c r="M41" s="9">
        <v>1.0970500000000001</v>
      </c>
      <c r="N41" s="9">
        <v>1.1146199999999999</v>
      </c>
      <c r="O41" s="9">
        <v>1.10978</v>
      </c>
      <c r="P41" s="9">
        <v>1.1073299999999999</v>
      </c>
      <c r="Q41" s="9">
        <v>1.11015</v>
      </c>
      <c r="R41" s="9">
        <v>1.1437999999999999</v>
      </c>
      <c r="S41" s="9">
        <v>1.1248</v>
      </c>
      <c r="T41" s="9">
        <v>1.0989</v>
      </c>
      <c r="V41" s="9">
        <f t="shared" si="0"/>
        <v>55.206419294591647</v>
      </c>
      <c r="W41" s="9">
        <f t="shared" si="1"/>
        <v>54.728282065699254</v>
      </c>
      <c r="X41" s="9"/>
      <c r="Y41" s="9">
        <f t="shared" si="2"/>
        <v>55.76923768139951</v>
      </c>
      <c r="AO41" s="20">
        <f t="shared" si="5"/>
        <v>55.00739993906582</v>
      </c>
      <c r="AP41" s="9">
        <f t="shared" si="10"/>
        <v>0.22861520965289689</v>
      </c>
      <c r="AQ41" s="9"/>
    </row>
    <row r="42" spans="1:43" x14ac:dyDescent="0.2">
      <c r="A42" s="5">
        <v>74</v>
      </c>
      <c r="B42" s="6">
        <f t="shared" si="6"/>
        <v>347.15</v>
      </c>
      <c r="C42" s="9">
        <v>2.8805991646262425</v>
      </c>
      <c r="E42" s="8">
        <v>1.15801</v>
      </c>
      <c r="F42" s="9">
        <v>1.0963400000000001</v>
      </c>
      <c r="G42" s="83">
        <v>1.1526700000000001</v>
      </c>
      <c r="H42" s="9">
        <v>1.1435900000000001</v>
      </c>
      <c r="I42" s="9">
        <v>1.1378600000000001</v>
      </c>
      <c r="J42" s="9">
        <v>1.1408100000000001</v>
      </c>
      <c r="K42" s="9">
        <v>1.1246100000000001</v>
      </c>
      <c r="L42" s="9">
        <v>1.1120099999999999</v>
      </c>
      <c r="M42" s="9">
        <v>1.09622</v>
      </c>
      <c r="N42" s="9">
        <v>1.11365</v>
      </c>
      <c r="O42" s="9">
        <v>1.10883</v>
      </c>
      <c r="P42" s="9">
        <v>1.1064099999999999</v>
      </c>
      <c r="Q42" s="9">
        <v>1.1092</v>
      </c>
      <c r="R42" s="9">
        <v>1.14245</v>
      </c>
      <c r="S42" s="9">
        <v>1.1236299999999999</v>
      </c>
      <c r="T42" s="9">
        <v>1.0981399999999999</v>
      </c>
      <c r="V42" s="9">
        <f t="shared" si="0"/>
        <v>54.725655296132935</v>
      </c>
      <c r="W42" s="9">
        <f t="shared" si="1"/>
        <v>54.255074450087378</v>
      </c>
      <c r="X42" s="9"/>
      <c r="Y42" s="9">
        <f t="shared" si="2"/>
        <v>55.293592475631272</v>
      </c>
      <c r="AO42" s="20">
        <f t="shared" si="5"/>
        <v>54.523179228946631</v>
      </c>
      <c r="AP42" s="9">
        <f t="shared" si="10"/>
        <v>0.22144633266495237</v>
      </c>
      <c r="AQ42" s="9"/>
    </row>
    <row r="43" spans="1:43" x14ac:dyDescent="0.2">
      <c r="A43" s="5">
        <v>76</v>
      </c>
      <c r="B43" s="6">
        <f t="shared" si="6"/>
        <v>349.15</v>
      </c>
      <c r="C43" s="9">
        <v>2.8640985249892599</v>
      </c>
      <c r="E43" s="8">
        <v>1.1566700000000001</v>
      </c>
      <c r="F43" s="9">
        <v>1.0955900000000001</v>
      </c>
      <c r="G43" s="83">
        <v>1.15137</v>
      </c>
      <c r="H43" s="9">
        <v>1.1423099999999999</v>
      </c>
      <c r="I43" s="9">
        <v>1.13662</v>
      </c>
      <c r="J43" s="9">
        <v>1.13954</v>
      </c>
      <c r="K43" s="9">
        <v>1.12347</v>
      </c>
      <c r="L43" s="9">
        <v>1.11104</v>
      </c>
      <c r="M43" s="9">
        <v>1.0953999999999999</v>
      </c>
      <c r="N43" s="9">
        <v>1.1127</v>
      </c>
      <c r="O43" s="9">
        <v>1.10789</v>
      </c>
      <c r="P43" s="9">
        <v>1.1054999999999999</v>
      </c>
      <c r="Q43" s="9">
        <v>1.10826</v>
      </c>
      <c r="R43" s="9">
        <v>1.14113</v>
      </c>
      <c r="S43" s="9">
        <v>1.1224799999999999</v>
      </c>
      <c r="T43" s="9">
        <v>1.09738</v>
      </c>
      <c r="V43" s="9">
        <f t="shared" si="0"/>
        <v>54.25215618452107</v>
      </c>
      <c r="W43" s="9">
        <f t="shared" si="1"/>
        <v>53.78853683796509</v>
      </c>
      <c r="X43" s="9"/>
      <c r="Y43" s="9">
        <f t="shared" si="2"/>
        <v>54.824238893753346</v>
      </c>
      <c r="AO43" s="20">
        <f t="shared" si="5"/>
        <v>54.045804533150616</v>
      </c>
      <c r="AP43" s="9">
        <f t="shared" si="10"/>
        <v>0.2149428985009938</v>
      </c>
      <c r="AQ43" s="9"/>
    </row>
    <row r="44" spans="1:43" x14ac:dyDescent="0.2">
      <c r="A44" s="5">
        <v>78</v>
      </c>
      <c r="B44" s="6">
        <f t="shared" si="6"/>
        <v>351.15</v>
      </c>
      <c r="C44" s="9">
        <v>2.8477858465043431</v>
      </c>
      <c r="E44" s="8">
        <v>1.1553500000000001</v>
      </c>
      <c r="F44" s="9">
        <v>1.0948599999999999</v>
      </c>
      <c r="G44" s="83">
        <v>1.1500900000000001</v>
      </c>
      <c r="H44" s="9">
        <v>1.14106</v>
      </c>
      <c r="I44" s="9">
        <v>1.1353899999999999</v>
      </c>
      <c r="J44" s="9">
        <v>1.13828</v>
      </c>
      <c r="K44" s="9">
        <v>1.12235</v>
      </c>
      <c r="L44" s="9">
        <v>1.11009</v>
      </c>
      <c r="M44" s="9">
        <v>1.0946</v>
      </c>
      <c r="N44" s="9">
        <v>1.11175</v>
      </c>
      <c r="O44" s="9">
        <v>1.10697</v>
      </c>
      <c r="P44" s="9">
        <v>1.1046</v>
      </c>
      <c r="Q44" s="9">
        <v>1.10734</v>
      </c>
      <c r="R44" s="9">
        <v>1.1398200000000001</v>
      </c>
      <c r="S44" s="9">
        <v>1.12134</v>
      </c>
      <c r="T44" s="9">
        <v>1.09663</v>
      </c>
      <c r="V44" s="9">
        <f t="shared" si="0"/>
        <v>53.776827159197055</v>
      </c>
      <c r="W44" s="9">
        <f t="shared" si="1"/>
        <v>53.328534045364954</v>
      </c>
      <c r="X44" s="9"/>
      <c r="Y44" s="9">
        <f t="shared" si="2"/>
        <v>54.361055265700919</v>
      </c>
      <c r="AO44" s="20">
        <f t="shared" si="5"/>
        <v>53.575136813503633</v>
      </c>
      <c r="AP44" s="9">
        <f t="shared" si="10"/>
        <v>0.20096671590928078</v>
      </c>
      <c r="AQ44" s="9"/>
    </row>
    <row r="45" spans="1:43" x14ac:dyDescent="0.2">
      <c r="A45" s="5">
        <v>80</v>
      </c>
      <c r="B45" s="6">
        <f t="shared" si="6"/>
        <v>353.15</v>
      </c>
      <c r="C45" s="9">
        <v>2.8316579357213651</v>
      </c>
      <c r="E45" s="8">
        <v>1.15405</v>
      </c>
      <c r="F45" s="9">
        <v>1.09413</v>
      </c>
      <c r="G45" s="83">
        <v>1.14883</v>
      </c>
      <c r="H45" s="9">
        <v>1.1398200000000001</v>
      </c>
      <c r="I45" s="9">
        <v>1.13418</v>
      </c>
      <c r="J45" s="9">
        <v>1.1370400000000001</v>
      </c>
      <c r="K45" s="9">
        <v>1.12124</v>
      </c>
      <c r="L45" s="9">
        <v>1.10914</v>
      </c>
      <c r="M45" s="9">
        <v>1.0938000000000001</v>
      </c>
      <c r="N45" s="9">
        <v>1.1108199999999999</v>
      </c>
      <c r="O45" s="9">
        <v>1.10606</v>
      </c>
      <c r="P45" s="9">
        <v>1.10371</v>
      </c>
      <c r="Q45" s="9">
        <v>1.10643</v>
      </c>
      <c r="R45" s="9">
        <v>1.13853</v>
      </c>
      <c r="S45" s="9">
        <v>1.12022</v>
      </c>
      <c r="T45" s="9">
        <v>1.09589</v>
      </c>
      <c r="V45" s="9">
        <f t="shared" si="0"/>
        <v>53.317967781837297</v>
      </c>
      <c r="W45" s="9">
        <f t="shared" si="1"/>
        <v>52.874934428556458</v>
      </c>
      <c r="X45" s="9"/>
      <c r="Y45" s="9">
        <f t="shared" si="2"/>
        <v>53.903923338672719</v>
      </c>
      <c r="AO45" s="20">
        <f t="shared" si="5"/>
        <v>53.111040678452099</v>
      </c>
      <c r="AP45" s="9">
        <f t="shared" si="10"/>
        <v>0.19627855211926473</v>
      </c>
      <c r="AQ45" s="9"/>
    </row>
    <row r="46" spans="1:43" x14ac:dyDescent="0.2">
      <c r="A46" s="5">
        <v>82</v>
      </c>
      <c r="B46" s="6">
        <f t="shared" si="6"/>
        <v>355.15</v>
      </c>
      <c r="C46" s="9">
        <v>2.8157116711248769</v>
      </c>
      <c r="E46" s="8">
        <v>1.1527700000000001</v>
      </c>
      <c r="F46" s="9">
        <v>1.09341</v>
      </c>
      <c r="G46" s="83">
        <v>1.14758</v>
      </c>
      <c r="H46" s="9">
        <v>1.1386000000000001</v>
      </c>
      <c r="I46" s="9">
        <v>1.1329899999999999</v>
      </c>
      <c r="J46" s="9">
        <v>1.1358200000000001</v>
      </c>
      <c r="K46" s="9">
        <v>1.1201399999999999</v>
      </c>
      <c r="L46" s="9">
        <v>1.10822</v>
      </c>
      <c r="M46" s="9">
        <v>1.0930200000000001</v>
      </c>
      <c r="N46" s="9">
        <v>1.1099000000000001</v>
      </c>
      <c r="O46" s="9">
        <v>1.1051599999999999</v>
      </c>
      <c r="P46" s="9">
        <v>1.10283</v>
      </c>
      <c r="Q46" s="9">
        <v>1.1055299999999999</v>
      </c>
      <c r="R46" s="9">
        <v>1.1372599999999999</v>
      </c>
      <c r="S46" s="9">
        <v>1.1191199999999999</v>
      </c>
      <c r="T46" s="9">
        <v>1.0951599999999999</v>
      </c>
      <c r="V46" s="9">
        <f t="shared" si="0"/>
        <v>52.866488549096744</v>
      </c>
      <c r="W46" s="9">
        <f t="shared" si="1"/>
        <v>52.427609770983302</v>
      </c>
      <c r="X46" s="9"/>
      <c r="Y46" s="9">
        <f t="shared" si="2"/>
        <v>53.452728143326596</v>
      </c>
      <c r="AO46" s="20">
        <f t="shared" si="5"/>
        <v>52.653384266470738</v>
      </c>
      <c r="AP46" s="9">
        <f t="shared" si="10"/>
        <v>0.19261458187834707</v>
      </c>
      <c r="AQ46" s="9"/>
    </row>
    <row r="47" spans="1:43" x14ac:dyDescent="0.2">
      <c r="A47" s="5">
        <v>84</v>
      </c>
      <c r="B47" s="6">
        <f t="shared" si="6"/>
        <v>357.15</v>
      </c>
      <c r="C47" s="9">
        <v>2.7999440011199779</v>
      </c>
      <c r="E47" s="8">
        <v>1.1515</v>
      </c>
      <c r="F47" s="9">
        <v>1.0927</v>
      </c>
      <c r="G47" s="83">
        <v>1.14635</v>
      </c>
      <c r="H47" s="9">
        <v>1.1373899999999999</v>
      </c>
      <c r="I47" s="9">
        <v>1.13181</v>
      </c>
      <c r="J47" s="9">
        <v>1.1346099999999999</v>
      </c>
      <c r="K47" s="9">
        <v>1.1190599999999999</v>
      </c>
      <c r="L47" s="9">
        <v>1.1073</v>
      </c>
      <c r="M47" s="9">
        <v>1.0922400000000001</v>
      </c>
      <c r="N47" s="9">
        <v>1.1089899999999999</v>
      </c>
      <c r="O47" s="9">
        <v>1.1042799999999999</v>
      </c>
      <c r="P47" s="9">
        <v>1.1019699999999999</v>
      </c>
      <c r="Q47" s="9">
        <v>1.1046400000000001</v>
      </c>
      <c r="R47" s="9">
        <v>1.13601</v>
      </c>
      <c r="S47" s="9">
        <v>1.1180300000000001</v>
      </c>
      <c r="T47" s="9">
        <v>1.0944400000000001</v>
      </c>
      <c r="V47" s="9">
        <f t="shared" si="0"/>
        <v>52.413742684040137</v>
      </c>
      <c r="W47" s="9">
        <f t="shared" si="1"/>
        <v>51.986435174446449</v>
      </c>
      <c r="X47" s="9"/>
      <c r="Y47" s="9">
        <f t="shared" si="2"/>
        <v>53.007357866675875</v>
      </c>
      <c r="AO47" s="20">
        <f t="shared" si="5"/>
        <v>52.202039133852637</v>
      </c>
      <c r="AP47" s="9">
        <f t="shared" si="10"/>
        <v>0.18259170775516054</v>
      </c>
      <c r="AQ47" s="9"/>
    </row>
    <row r="48" spans="1:43" x14ac:dyDescent="0.2">
      <c r="A48" s="5">
        <v>86</v>
      </c>
      <c r="B48" s="6">
        <f t="shared" si="6"/>
        <v>359.15</v>
      </c>
      <c r="C48" s="9">
        <v>2.7843519420854799</v>
      </c>
      <c r="E48" s="8">
        <v>1.15025</v>
      </c>
      <c r="F48" s="9">
        <v>1.09199</v>
      </c>
      <c r="G48" s="83">
        <v>1.14514</v>
      </c>
      <c r="H48" s="9">
        <v>1.1362000000000001</v>
      </c>
      <c r="I48" s="9">
        <v>1.1306499999999999</v>
      </c>
      <c r="J48" s="9">
        <v>1.1334200000000001</v>
      </c>
      <c r="K48" s="9">
        <v>1.1180000000000001</v>
      </c>
      <c r="L48" s="9">
        <v>1.10639</v>
      </c>
      <c r="M48" s="9">
        <v>1.09148</v>
      </c>
      <c r="N48" s="9">
        <v>1.1081000000000001</v>
      </c>
      <c r="O48" s="9">
        <v>1.1033999999999999</v>
      </c>
      <c r="P48" s="9">
        <v>1.10111</v>
      </c>
      <c r="Q48" s="9">
        <v>1.1037600000000001</v>
      </c>
      <c r="R48" s="9">
        <v>1.1347700000000001</v>
      </c>
      <c r="S48" s="9">
        <v>1.11696</v>
      </c>
      <c r="T48" s="9">
        <v>1.09372</v>
      </c>
      <c r="V48" s="9">
        <f t="shared" si="0"/>
        <v>51.977590281815395</v>
      </c>
      <c r="W48" s="9">
        <f t="shared" si="1"/>
        <v>51.551288954350248</v>
      </c>
      <c r="X48" s="9"/>
      <c r="Y48" s="9">
        <f t="shared" si="2"/>
        <v>52.567703731291445</v>
      </c>
      <c r="AO48" s="20">
        <f t="shared" si="5"/>
        <v>51.75688014669268</v>
      </c>
      <c r="AP48" s="9">
        <f t="shared" si="10"/>
        <v>0.18173282179854652</v>
      </c>
      <c r="AQ48" s="9"/>
    </row>
    <row r="49" spans="1:43" x14ac:dyDescent="0.2">
      <c r="A49" s="5">
        <v>88</v>
      </c>
      <c r="B49" s="6">
        <f t="shared" si="6"/>
        <v>361.15</v>
      </c>
      <c r="C49" s="9">
        <v>2.7689325764917627</v>
      </c>
      <c r="E49" s="8">
        <v>1.1490199999999999</v>
      </c>
      <c r="F49" s="9">
        <v>1.0912999999999999</v>
      </c>
      <c r="G49" s="83">
        <v>1.14395</v>
      </c>
      <c r="H49" s="9">
        <v>1.13503</v>
      </c>
      <c r="I49" s="9">
        <v>1.12951</v>
      </c>
      <c r="J49" s="9">
        <v>1.1322399999999999</v>
      </c>
      <c r="K49" s="9">
        <v>1.1169500000000001</v>
      </c>
      <c r="L49" s="9">
        <v>1.1054999999999999</v>
      </c>
      <c r="M49" s="9">
        <v>1.09073</v>
      </c>
      <c r="N49" s="9">
        <v>1.10721</v>
      </c>
      <c r="O49" s="9">
        <v>1.1025400000000001</v>
      </c>
      <c r="P49" s="9">
        <v>1.1002700000000001</v>
      </c>
      <c r="Q49" s="9">
        <v>1.1029</v>
      </c>
      <c r="R49" s="9">
        <v>1.1335500000000001</v>
      </c>
      <c r="S49" s="9">
        <v>1.1158999999999999</v>
      </c>
      <c r="T49" s="9">
        <v>1.0930200000000001</v>
      </c>
      <c r="V49" s="9">
        <f t="shared" si="0"/>
        <v>51.539759018604059</v>
      </c>
      <c r="W49" s="9">
        <f t="shared" si="1"/>
        <v>51.122052538837657</v>
      </c>
      <c r="X49" s="9"/>
      <c r="Y49" s="9">
        <f t="shared" si="2"/>
        <v>52.133659880440206</v>
      </c>
      <c r="AO49" s="20">
        <f t="shared" si="5"/>
        <v>51.317785376884871</v>
      </c>
      <c r="AP49" s="9">
        <f t="shared" si="10"/>
        <v>0.17447870323883929</v>
      </c>
      <c r="AQ49" s="9"/>
    </row>
    <row r="50" spans="1:43" x14ac:dyDescent="0.2">
      <c r="A50" s="5">
        <v>90</v>
      </c>
      <c r="B50" s="6">
        <f t="shared" si="6"/>
        <v>363.15</v>
      </c>
      <c r="C50" s="9">
        <v>2.7536830510808206</v>
      </c>
      <c r="E50" s="8">
        <v>1.1477999999999999</v>
      </c>
      <c r="F50" s="9">
        <v>1.0906100000000001</v>
      </c>
      <c r="G50" s="83">
        <v>1.14276</v>
      </c>
      <c r="H50" s="9">
        <v>1.1338699999999999</v>
      </c>
      <c r="I50" s="9">
        <v>1.1283700000000001</v>
      </c>
      <c r="J50" s="9">
        <v>1.1310800000000001</v>
      </c>
      <c r="K50" s="9">
        <v>1.11591</v>
      </c>
      <c r="L50" s="9">
        <v>1.1046199999999999</v>
      </c>
      <c r="M50" s="9">
        <v>1.0899799999999999</v>
      </c>
      <c r="N50" s="9">
        <v>1.1063400000000001</v>
      </c>
      <c r="O50" s="9">
        <v>1.1016900000000001</v>
      </c>
      <c r="P50" s="9">
        <v>1.09944</v>
      </c>
      <c r="Q50" s="9">
        <v>1.1020399999999999</v>
      </c>
      <c r="R50" s="9">
        <v>1.1323399999999999</v>
      </c>
      <c r="S50" s="9">
        <v>1.1148499999999999</v>
      </c>
      <c r="T50" s="9">
        <v>1.09232</v>
      </c>
      <c r="V50" s="9">
        <f t="shared" si="0"/>
        <v>51.109893959713418</v>
      </c>
      <c r="W50" s="9">
        <f t="shared" si="1"/>
        <v>50.698610371648833</v>
      </c>
      <c r="X50" s="9"/>
      <c r="Y50" s="9">
        <f t="shared" si="2"/>
        <v>51.705123268814354</v>
      </c>
      <c r="AO50" s="20">
        <f t="shared" si="5"/>
        <v>50.884636001962349</v>
      </c>
      <c r="AP50" s="9">
        <f t="shared" si="10"/>
        <v>0.16915418981127894</v>
      </c>
      <c r="AQ50" s="9"/>
    </row>
    <row r="51" spans="1:43" x14ac:dyDescent="0.2">
      <c r="A51" s="5">
        <v>92</v>
      </c>
      <c r="B51" s="6">
        <f t="shared" si="6"/>
        <v>365.15</v>
      </c>
      <c r="C51" s="9">
        <v>2.7386005751061209</v>
      </c>
      <c r="E51" s="8">
        <v>1.1466000000000001</v>
      </c>
      <c r="F51" s="9">
        <v>1.0899399999999999</v>
      </c>
      <c r="G51" s="83">
        <v>1.1415999999999999</v>
      </c>
      <c r="H51" s="9">
        <v>1.1327199999999999</v>
      </c>
      <c r="I51" s="9">
        <v>1.1272599999999999</v>
      </c>
      <c r="J51" s="9">
        <v>1.1299399999999999</v>
      </c>
      <c r="K51" s="9">
        <v>1.1148899999999999</v>
      </c>
      <c r="L51" s="9">
        <v>1.10375</v>
      </c>
      <c r="M51" s="9">
        <v>1.0892500000000001</v>
      </c>
      <c r="N51" s="9">
        <v>1.10547</v>
      </c>
      <c r="O51" s="9">
        <v>1.1008500000000001</v>
      </c>
      <c r="P51" s="9">
        <v>1.0986199999999999</v>
      </c>
      <c r="Q51" s="9">
        <v>1.1012</v>
      </c>
      <c r="R51" s="9">
        <v>1.1311500000000001</v>
      </c>
      <c r="S51" s="9">
        <v>1.11382</v>
      </c>
      <c r="T51" s="9">
        <v>1.0916399999999999</v>
      </c>
      <c r="V51" s="9">
        <f t="shared" si="0"/>
        <v>50.678392637732273</v>
      </c>
      <c r="W51" s="9">
        <f t="shared" si="1"/>
        <v>50.280849818545683</v>
      </c>
      <c r="X51" s="9"/>
      <c r="Y51" s="9">
        <f t="shared" si="2"/>
        <v>51.281993558529699</v>
      </c>
      <c r="AO51" s="20">
        <f t="shared" si="5"/>
        <v>50.457316208617321</v>
      </c>
      <c r="AP51" s="9">
        <f t="shared" si="10"/>
        <v>0.15804029308682194</v>
      </c>
      <c r="AQ51" s="9"/>
    </row>
    <row r="52" spans="1:43" x14ac:dyDescent="0.2">
      <c r="A52" s="5">
        <v>94</v>
      </c>
      <c r="B52" s="6">
        <f t="shared" si="6"/>
        <v>367.15</v>
      </c>
      <c r="C52" s="9">
        <v>2.7236824186299877</v>
      </c>
      <c r="E52" s="8">
        <v>1.14541</v>
      </c>
      <c r="F52" s="9">
        <v>1.08927</v>
      </c>
      <c r="G52" s="83">
        <v>1.14045</v>
      </c>
      <c r="H52" s="9">
        <v>1.1315900000000001</v>
      </c>
      <c r="I52" s="9">
        <v>1.12616</v>
      </c>
      <c r="J52" s="9">
        <v>1.1288100000000001</v>
      </c>
      <c r="K52" s="9">
        <v>1.11388</v>
      </c>
      <c r="L52" s="9">
        <v>1.1028899999999999</v>
      </c>
      <c r="M52" s="9">
        <v>1.0885199999999999</v>
      </c>
      <c r="N52" s="9">
        <v>1.1046199999999999</v>
      </c>
      <c r="O52" s="9">
        <v>1.10002</v>
      </c>
      <c r="P52" s="9">
        <v>1.09781</v>
      </c>
      <c r="Q52" s="9">
        <v>1.1003700000000001</v>
      </c>
      <c r="R52" s="9">
        <v>1.12998</v>
      </c>
      <c r="S52" s="9">
        <v>1.1128</v>
      </c>
      <c r="T52" s="9">
        <v>1.0909599999999999</v>
      </c>
      <c r="V52" s="9">
        <f t="shared" si="0"/>
        <v>50.254904409385738</v>
      </c>
      <c r="W52" s="9">
        <f t="shared" si="1"/>
        <v>49.868661077152048</v>
      </c>
      <c r="X52" s="9"/>
      <c r="Y52" s="9">
        <f t="shared" si="2"/>
        <v>50.864173020090519</v>
      </c>
      <c r="AO52" s="20">
        <f t="shared" si="5"/>
        <v>50.035713099745884</v>
      </c>
      <c r="AP52" s="9">
        <f t="shared" si="10"/>
        <v>0.14918391169498446</v>
      </c>
      <c r="AQ52" s="9"/>
    </row>
    <row r="53" spans="1:43" x14ac:dyDescent="0.2">
      <c r="A53" s="5">
        <v>96</v>
      </c>
      <c r="B53" s="6">
        <f t="shared" si="6"/>
        <v>369.15</v>
      </c>
      <c r="C53" s="9">
        <v>2.7089259108763377</v>
      </c>
      <c r="E53" s="8">
        <v>1.1442399999999999</v>
      </c>
      <c r="F53" s="9">
        <v>1.0886100000000001</v>
      </c>
      <c r="G53" s="83">
        <v>1.13931</v>
      </c>
      <c r="H53" s="9">
        <v>1.1304799999999999</v>
      </c>
      <c r="I53" s="9">
        <v>1.12507</v>
      </c>
      <c r="J53" s="9">
        <v>1.1276999999999999</v>
      </c>
      <c r="K53" s="9">
        <v>1.1128899999999999</v>
      </c>
      <c r="L53" s="9">
        <v>1.1020399999999999</v>
      </c>
      <c r="M53" s="9">
        <v>1.0878000000000001</v>
      </c>
      <c r="N53" s="9">
        <v>1.10378</v>
      </c>
      <c r="O53" s="9">
        <v>1.0992</v>
      </c>
      <c r="P53" s="9">
        <v>1.09701</v>
      </c>
      <c r="Q53" s="9">
        <v>1.09955</v>
      </c>
      <c r="R53" s="9">
        <v>1.1288199999999999</v>
      </c>
      <c r="S53" s="9">
        <v>1.1117999999999999</v>
      </c>
      <c r="T53" s="9">
        <v>1.09029</v>
      </c>
      <c r="V53" s="9">
        <f t="shared" si="0"/>
        <v>49.839008078136224</v>
      </c>
      <c r="W53" s="9">
        <f t="shared" si="1"/>
        <v>49.461937090066506</v>
      </c>
      <c r="X53" s="9"/>
      <c r="Y53" s="9">
        <f t="shared" si="2"/>
        <v>50.451566438039229</v>
      </c>
      <c r="AO53" s="20">
        <f t="shared" si="5"/>
        <v>49.619716604870106</v>
      </c>
      <c r="AP53" s="9">
        <f t="shared" si="10"/>
        <v>0.14218253004387363</v>
      </c>
      <c r="AQ53" s="9"/>
    </row>
    <row r="54" spans="1:43" x14ac:dyDescent="0.2">
      <c r="A54" s="5">
        <v>98</v>
      </c>
      <c r="B54" s="6">
        <f t="shared" si="6"/>
        <v>371.15</v>
      </c>
      <c r="C54" s="9">
        <v>2.6943284386366702</v>
      </c>
      <c r="E54" s="8">
        <v>1.1430800000000001</v>
      </c>
      <c r="F54" s="9">
        <v>1.08795</v>
      </c>
      <c r="G54" s="83">
        <v>1.13819</v>
      </c>
      <c r="H54" s="9">
        <v>1.1293800000000001</v>
      </c>
      <c r="I54" s="9">
        <v>1.1240000000000001</v>
      </c>
      <c r="J54" s="9">
        <v>1.1266</v>
      </c>
      <c r="K54" s="9">
        <v>1.11191</v>
      </c>
      <c r="L54" s="9">
        <v>1.10121</v>
      </c>
      <c r="M54" s="9">
        <v>1.0871</v>
      </c>
      <c r="N54" s="9">
        <v>1.1029500000000001</v>
      </c>
      <c r="O54" s="9">
        <v>1.09839</v>
      </c>
      <c r="P54" s="9">
        <v>1.09622</v>
      </c>
      <c r="Q54" s="9">
        <v>1.09874</v>
      </c>
      <c r="R54" s="9">
        <v>1.12768</v>
      </c>
      <c r="S54" s="9">
        <v>1.1108</v>
      </c>
      <c r="T54" s="9">
        <v>1.08962</v>
      </c>
      <c r="V54" s="9">
        <f t="shared" si="0"/>
        <v>49.431182119100036</v>
      </c>
      <c r="W54" s="9">
        <f t="shared" si="1"/>
        <v>49.060573461111694</v>
      </c>
      <c r="X54" s="9"/>
      <c r="Y54" s="9">
        <f t="shared" si="2"/>
        <v>50.044081021026344</v>
      </c>
      <c r="AO54" s="20">
        <f t="shared" si="5"/>
        <v>49.209219393796431</v>
      </c>
      <c r="AP54" s="9">
        <f t="shared" si="10"/>
        <v>0.13735077737591975</v>
      </c>
      <c r="AQ54" s="9"/>
    </row>
    <row r="55" spans="1:43" x14ac:dyDescent="0.2">
      <c r="A55" s="5">
        <v>100</v>
      </c>
      <c r="B55" s="6">
        <f t="shared" si="6"/>
        <v>373.15</v>
      </c>
      <c r="C55" s="9">
        <v>2.6798874447273215</v>
      </c>
      <c r="E55" s="8">
        <v>1.14194</v>
      </c>
      <c r="F55" s="9">
        <v>1.08731</v>
      </c>
      <c r="G55" s="83">
        <v>1.1370899999999999</v>
      </c>
      <c r="H55" s="9">
        <v>1.12829</v>
      </c>
      <c r="I55" s="9">
        <v>1.12294</v>
      </c>
      <c r="J55" s="9">
        <v>1.12551</v>
      </c>
      <c r="K55" s="9">
        <v>1.11094</v>
      </c>
      <c r="L55" s="9">
        <v>1.1003799999999999</v>
      </c>
      <c r="M55" s="9">
        <v>1.0864</v>
      </c>
      <c r="N55" s="9">
        <v>1.1021300000000001</v>
      </c>
      <c r="O55" s="9">
        <v>1.0975900000000001</v>
      </c>
      <c r="P55" s="9">
        <v>1.09544</v>
      </c>
      <c r="Q55" s="9">
        <v>1.0979300000000001</v>
      </c>
      <c r="R55" s="9">
        <v>1.1265499999999999</v>
      </c>
      <c r="S55" s="9">
        <v>1.1098300000000001</v>
      </c>
      <c r="T55" s="9">
        <v>1.08897</v>
      </c>
      <c r="V55" s="9">
        <f t="shared" si="0"/>
        <v>49.02181437602998</v>
      </c>
      <c r="W55" s="9">
        <f t="shared" si="1"/>
        <v>48.664468374590093</v>
      </c>
      <c r="X55" s="9"/>
      <c r="Y55" s="9">
        <f t="shared" si="2"/>
        <v>49.641626316053362</v>
      </c>
      <c r="AO55" s="20">
        <f t="shared" si="5"/>
        <v>48.804116793376608</v>
      </c>
      <c r="AP55" s="9">
        <f t="shared" si="10"/>
        <v>0.12769616474507511</v>
      </c>
      <c r="AQ55" s="9"/>
    </row>
    <row r="56" spans="1:43" x14ac:dyDescent="0.2">
      <c r="A56" s="5">
        <v>102</v>
      </c>
      <c r="B56" s="6">
        <f t="shared" si="6"/>
        <v>375.15</v>
      </c>
      <c r="C56" s="9">
        <v>2.6656004264960682</v>
      </c>
      <c r="E56" s="8">
        <v>1.1408199999999999</v>
      </c>
      <c r="F56" s="9">
        <v>1.08667</v>
      </c>
      <c r="G56" s="83">
        <v>1.1359900000000001</v>
      </c>
      <c r="H56" s="9">
        <v>1.1272200000000001</v>
      </c>
      <c r="I56" s="9">
        <v>1.1218900000000001</v>
      </c>
      <c r="J56" s="9">
        <v>1.1244400000000001</v>
      </c>
      <c r="K56" s="9">
        <v>1.10998</v>
      </c>
      <c r="L56" s="9">
        <v>1.0995699999999999</v>
      </c>
      <c r="M56" s="9">
        <v>1.08571</v>
      </c>
      <c r="N56" s="9">
        <v>1.1013200000000001</v>
      </c>
      <c r="O56" s="9">
        <v>1.0968</v>
      </c>
      <c r="P56" s="9">
        <v>1.09467</v>
      </c>
      <c r="Q56" s="9">
        <v>1.09714</v>
      </c>
      <c r="R56" s="9">
        <v>1.12544</v>
      </c>
      <c r="S56" s="9">
        <v>1.10886</v>
      </c>
      <c r="T56" s="9">
        <v>1.08832</v>
      </c>
      <c r="V56" s="9">
        <f t="shared" si="0"/>
        <v>48.629327890556283</v>
      </c>
      <c r="W56" s="9">
        <f t="shared" si="1"/>
        <v>48.273522517422457</v>
      </c>
      <c r="X56" s="9"/>
      <c r="Y56" s="9">
        <f t="shared" si="2"/>
        <v>49.244114126656804</v>
      </c>
      <c r="AO56" s="20">
        <f t="shared" si="5"/>
        <v>48.40430670724291</v>
      </c>
      <c r="AP56" s="9">
        <f t="shared" si="10"/>
        <v>0.12659746355090129</v>
      </c>
      <c r="AQ56" s="9"/>
    </row>
    <row r="57" spans="1:43" x14ac:dyDescent="0.2">
      <c r="A57" s="5">
        <v>104</v>
      </c>
      <c r="B57" s="6">
        <f t="shared" si="6"/>
        <v>377.15</v>
      </c>
      <c r="C57" s="9">
        <v>2.6514649343762429</v>
      </c>
      <c r="E57" s="8">
        <v>1.1396999999999999</v>
      </c>
      <c r="F57" s="9">
        <v>1.0860399999999999</v>
      </c>
      <c r="G57" s="83">
        <v>1.1349100000000001</v>
      </c>
      <c r="H57" s="9">
        <v>1.12616</v>
      </c>
      <c r="I57" s="9">
        <v>1.12086</v>
      </c>
      <c r="J57" s="9">
        <v>1.12338</v>
      </c>
      <c r="K57" s="9">
        <v>1.10904</v>
      </c>
      <c r="L57" s="9">
        <v>1.09876</v>
      </c>
      <c r="M57" s="9">
        <v>1.0850299999999999</v>
      </c>
      <c r="N57" s="9">
        <v>1.1005199999999999</v>
      </c>
      <c r="O57" s="9">
        <v>1.09602</v>
      </c>
      <c r="P57" s="9">
        <v>1.09392</v>
      </c>
      <c r="Q57" s="9">
        <v>1.09636</v>
      </c>
      <c r="R57" s="9">
        <v>1.1243399999999999</v>
      </c>
      <c r="S57" s="9">
        <v>1.10791</v>
      </c>
      <c r="T57" s="9">
        <v>1.08768</v>
      </c>
      <c r="V57" s="9">
        <f t="shared" si="0"/>
        <v>48.227016633582458</v>
      </c>
      <c r="W57" s="9">
        <f t="shared" si="1"/>
        <v>47.887639004051003</v>
      </c>
      <c r="X57" s="9"/>
      <c r="Y57" s="9">
        <f t="shared" si="2"/>
        <v>48.851458434816209</v>
      </c>
      <c r="AO57" s="20">
        <f t="shared" si="5"/>
        <v>48.00968953839606</v>
      </c>
      <c r="AP57" s="9">
        <f t="shared" si="10"/>
        <v>0.11517717542638967</v>
      </c>
      <c r="AQ57" s="9"/>
    </row>
    <row r="58" spans="1:43" x14ac:dyDescent="0.2">
      <c r="A58" s="5">
        <v>106</v>
      </c>
      <c r="B58" s="6">
        <f t="shared" si="6"/>
        <v>379.15</v>
      </c>
      <c r="C58" s="9">
        <v>2.637478570486615</v>
      </c>
      <c r="E58" s="8">
        <v>1.1386000000000001</v>
      </c>
      <c r="F58" s="9">
        <v>1.08541</v>
      </c>
      <c r="G58" s="83">
        <v>1.13385</v>
      </c>
      <c r="H58" s="9">
        <v>1.1251199999999999</v>
      </c>
      <c r="I58" s="9">
        <v>1.1198399999999999</v>
      </c>
      <c r="J58" s="9">
        <v>1.1223399999999999</v>
      </c>
      <c r="K58" s="9">
        <v>1.1081099999999999</v>
      </c>
      <c r="L58" s="9">
        <v>1.0979699999999999</v>
      </c>
      <c r="M58" s="9">
        <v>1.08436</v>
      </c>
      <c r="N58" s="9">
        <v>1.0997300000000001</v>
      </c>
      <c r="O58" s="9">
        <v>1.0952599999999999</v>
      </c>
      <c r="P58" s="9">
        <v>1.09317</v>
      </c>
      <c r="Q58" s="9">
        <v>1.0955900000000001</v>
      </c>
      <c r="R58" s="9">
        <v>1.1232599999999999</v>
      </c>
      <c r="S58" s="9">
        <v>1.10697</v>
      </c>
      <c r="T58" s="9">
        <v>1.0870500000000001</v>
      </c>
      <c r="V58" s="9">
        <f t="shared" si="0"/>
        <v>47.841641736825594</v>
      </c>
      <c r="W58" s="9">
        <f t="shared" si="1"/>
        <v>47.506723303994413</v>
      </c>
      <c r="X58" s="9"/>
      <c r="Y58" s="9">
        <f t="shared" si="2"/>
        <v>48.463575326382255</v>
      </c>
      <c r="AO58" s="20">
        <f t="shared" si="5"/>
        <v>47.62016811452925</v>
      </c>
      <c r="AP58" s="9">
        <f t="shared" si="10"/>
        <v>0.11217035665009412</v>
      </c>
      <c r="AQ58" s="9"/>
    </row>
    <row r="59" spans="1:43" x14ac:dyDescent="0.2">
      <c r="A59" s="5">
        <v>108</v>
      </c>
      <c r="B59" s="6">
        <f t="shared" si="6"/>
        <v>381.15</v>
      </c>
      <c r="C59" s="9">
        <v>2.6236389872753509</v>
      </c>
      <c r="E59" s="8">
        <v>1.1375200000000001</v>
      </c>
      <c r="F59" s="9">
        <v>1.0848</v>
      </c>
      <c r="G59" s="83">
        <v>1.1328</v>
      </c>
      <c r="H59" s="9">
        <v>1.12408</v>
      </c>
      <c r="I59" s="9">
        <v>1.11883</v>
      </c>
      <c r="J59" s="9">
        <v>1.12131</v>
      </c>
      <c r="K59" s="9">
        <v>1.1071899999999999</v>
      </c>
      <c r="L59" s="9">
        <v>1.09718</v>
      </c>
      <c r="M59" s="9">
        <v>1.08369</v>
      </c>
      <c r="N59" s="9">
        <v>1.0989500000000001</v>
      </c>
      <c r="O59" s="9">
        <v>1.0945</v>
      </c>
      <c r="P59" s="9">
        <v>1.0924199999999999</v>
      </c>
      <c r="Q59" s="9">
        <v>1.09483</v>
      </c>
      <c r="R59" s="9">
        <v>1.12219</v>
      </c>
      <c r="S59" s="9">
        <v>1.1060399999999999</v>
      </c>
      <c r="T59" s="9">
        <v>1.0864199999999999</v>
      </c>
      <c r="V59" s="9">
        <f t="shared" si="0"/>
        <v>47.454815901987907</v>
      </c>
      <c r="W59" s="9">
        <f t="shared" si="1"/>
        <v>47.130683171947531</v>
      </c>
      <c r="X59" s="9"/>
      <c r="Y59" s="9">
        <f t="shared" si="2"/>
        <v>48.08038291983403</v>
      </c>
      <c r="AO59" s="20">
        <f t="shared" si="5"/>
        <v>47.235647615977584</v>
      </c>
      <c r="AP59" s="9">
        <f t="shared" si="10"/>
        <v>0.10506202668342685</v>
      </c>
      <c r="AQ59" s="9"/>
    </row>
    <row r="60" spans="1:43" x14ac:dyDescent="0.2">
      <c r="A60" s="5">
        <v>110</v>
      </c>
      <c r="B60" s="6">
        <f t="shared" si="6"/>
        <v>383.15</v>
      </c>
      <c r="C60" s="9">
        <v>2.6099438862064468</v>
      </c>
      <c r="E60" s="8">
        <v>1.13645</v>
      </c>
      <c r="F60" s="9">
        <v>1.08419</v>
      </c>
      <c r="G60" s="83">
        <v>1.1317600000000001</v>
      </c>
      <c r="H60" s="9">
        <v>1.1230599999999999</v>
      </c>
      <c r="I60" s="9">
        <v>1.1178399999999999</v>
      </c>
      <c r="J60" s="9">
        <v>1.12029</v>
      </c>
      <c r="K60" s="9">
        <v>1.1062799999999999</v>
      </c>
      <c r="L60" s="9">
        <v>1.0964100000000001</v>
      </c>
      <c r="M60" s="9">
        <v>1.08304</v>
      </c>
      <c r="N60" s="9">
        <v>1.0981700000000001</v>
      </c>
      <c r="O60" s="9">
        <v>1.09375</v>
      </c>
      <c r="P60" s="9">
        <v>1.09169</v>
      </c>
      <c r="Q60" s="9">
        <v>1.0940799999999999</v>
      </c>
      <c r="R60" s="9">
        <v>1.12113</v>
      </c>
      <c r="S60" s="9">
        <v>1.1051200000000001</v>
      </c>
      <c r="T60" s="9">
        <v>1.0858000000000001</v>
      </c>
      <c r="V60" s="9">
        <f t="shared" si="0"/>
        <v>47.0762042109845</v>
      </c>
      <c r="W60" s="9">
        <f t="shared" si="1"/>
        <v>46.75942858032284</v>
      </c>
      <c r="X60" s="9"/>
      <c r="Y60" s="9">
        <f t="shared" si="2"/>
        <v>47.701801298186183</v>
      </c>
      <c r="AO60" s="20">
        <f t="shared" si="5"/>
        <v>46.856035506186842</v>
      </c>
      <c r="AP60" s="9">
        <f t="shared" si="10"/>
        <v>0.10034680018109217</v>
      </c>
      <c r="AQ60" s="9"/>
    </row>
    <row r="61" spans="1:43" x14ac:dyDescent="0.2">
      <c r="A61" s="5">
        <v>112</v>
      </c>
      <c r="B61" s="6">
        <f t="shared" si="6"/>
        <v>385.15</v>
      </c>
      <c r="C61" s="9">
        <v>2.5963910164870829</v>
      </c>
      <c r="E61" s="8">
        <v>1.1353899999999999</v>
      </c>
      <c r="F61" s="9">
        <v>1.0835900000000001</v>
      </c>
      <c r="G61" s="83">
        <v>1.13073</v>
      </c>
      <c r="H61" s="9">
        <v>1.1220600000000001</v>
      </c>
      <c r="I61" s="9">
        <v>1.11686</v>
      </c>
      <c r="J61" s="9">
        <v>1.1192899999999999</v>
      </c>
      <c r="K61" s="9">
        <v>1.10538</v>
      </c>
      <c r="L61" s="9">
        <v>1.0956399999999999</v>
      </c>
      <c r="M61" s="9">
        <v>1.08239</v>
      </c>
      <c r="N61" s="9">
        <v>1.09741</v>
      </c>
      <c r="O61" s="9">
        <v>1.09301</v>
      </c>
      <c r="P61" s="9">
        <v>1.09097</v>
      </c>
      <c r="Q61" s="9">
        <v>1.09334</v>
      </c>
      <c r="R61" s="9">
        <v>1.12009</v>
      </c>
      <c r="S61" s="9">
        <v>1.10422</v>
      </c>
      <c r="T61" s="9">
        <v>1.0851900000000001</v>
      </c>
      <c r="V61" s="9">
        <f t="shared" si="0"/>
        <v>46.696601558349542</v>
      </c>
      <c r="W61" s="9">
        <f t="shared" si="1"/>
        <v>46.392871654136179</v>
      </c>
      <c r="X61" s="9"/>
      <c r="Y61" s="9">
        <f t="shared" si="2"/>
        <v>47.327752443877515</v>
      </c>
      <c r="AO61" s="20">
        <f t="shared" si="5"/>
        <v>46.48124146460048</v>
      </c>
      <c r="AP61" s="9">
        <f t="shared" si="10"/>
        <v>9.2251854713458384E-2</v>
      </c>
      <c r="AQ61" s="9"/>
    </row>
    <row r="62" spans="1:43" x14ac:dyDescent="0.2">
      <c r="A62" s="5">
        <v>114</v>
      </c>
      <c r="B62" s="6">
        <f t="shared" si="6"/>
        <v>387.15</v>
      </c>
      <c r="C62" s="9">
        <v>2.5829781738344311</v>
      </c>
      <c r="E62" s="8">
        <v>1.1343399999999999</v>
      </c>
      <c r="F62" s="9">
        <v>1.0829899999999999</v>
      </c>
      <c r="G62" s="83">
        <v>1.1297200000000001</v>
      </c>
      <c r="H62" s="9">
        <v>1.1210599999999999</v>
      </c>
      <c r="I62" s="9">
        <v>1.11589</v>
      </c>
      <c r="J62" s="9">
        <v>1.1183000000000001</v>
      </c>
      <c r="K62" s="9">
        <v>1.1045</v>
      </c>
      <c r="L62" s="9">
        <v>1.0948800000000001</v>
      </c>
      <c r="M62" s="9">
        <v>1.08175</v>
      </c>
      <c r="N62" s="9">
        <v>1.09666</v>
      </c>
      <c r="O62" s="9">
        <v>1.0922700000000001</v>
      </c>
      <c r="P62" s="9">
        <v>1.09026</v>
      </c>
      <c r="Q62" s="9">
        <v>1.0926</v>
      </c>
      <c r="R62" s="9">
        <v>1.1190599999999999</v>
      </c>
      <c r="S62" s="9">
        <v>1.1033299999999999</v>
      </c>
      <c r="T62" s="9">
        <v>1.0845899999999999</v>
      </c>
      <c r="V62" s="9">
        <f t="shared" si="0"/>
        <v>46.325249634712144</v>
      </c>
      <c r="W62" s="9">
        <f t="shared" si="1"/>
        <v>46.030926608142856</v>
      </c>
      <c r="X62" s="9"/>
      <c r="Y62" s="9">
        <f t="shared" si="2"/>
        <v>46.958160176483105</v>
      </c>
      <c r="AO62" s="20">
        <f t="shared" si="5"/>
        <v>46.111177321868631</v>
      </c>
      <c r="AP62" s="9">
        <f t="shared" si="10"/>
        <v>8.6626043968905539E-2</v>
      </c>
      <c r="AQ62" s="9"/>
    </row>
    <row r="63" spans="1:43" x14ac:dyDescent="0.2">
      <c r="A63" s="5">
        <v>116</v>
      </c>
      <c r="B63" s="6">
        <f t="shared" si="6"/>
        <v>389.15</v>
      </c>
      <c r="C63" s="9">
        <v>2.5697031992804833</v>
      </c>
      <c r="E63" s="8">
        <v>1.13331</v>
      </c>
      <c r="F63" s="9">
        <v>1.0824</v>
      </c>
      <c r="G63" s="83">
        <v>1.1287199999999999</v>
      </c>
      <c r="H63" s="9">
        <v>1.12008</v>
      </c>
      <c r="I63" s="9">
        <v>1.11493</v>
      </c>
      <c r="J63" s="9">
        <v>1.1173200000000001</v>
      </c>
      <c r="K63" s="9">
        <v>1.10362</v>
      </c>
      <c r="L63" s="9">
        <v>1.0941399999999999</v>
      </c>
      <c r="M63" s="9">
        <v>1.0811200000000001</v>
      </c>
      <c r="N63" s="9">
        <v>1.0959099999999999</v>
      </c>
      <c r="O63" s="9">
        <v>1.09155</v>
      </c>
      <c r="P63" s="9">
        <v>1.08955</v>
      </c>
      <c r="Q63" s="9">
        <v>1.09188</v>
      </c>
      <c r="R63" s="9">
        <v>1.1180399999999999</v>
      </c>
      <c r="S63" s="9">
        <v>1.1024499999999999</v>
      </c>
      <c r="T63" s="9">
        <v>1.08399</v>
      </c>
      <c r="V63" s="9">
        <f t="shared" si="0"/>
        <v>45.961756632330115</v>
      </c>
      <c r="W63" s="9">
        <f t="shared" si="1"/>
        <v>45.673509686135176</v>
      </c>
      <c r="X63" s="9"/>
      <c r="Y63" s="9">
        <f t="shared" si="2"/>
        <v>46.59295009310118</v>
      </c>
      <c r="AO63" s="20">
        <f t="shared" si="5"/>
        <v>45.745756997286463</v>
      </c>
      <c r="AP63" s="9">
        <f t="shared" si="10"/>
        <v>8.3086301990707712E-2</v>
      </c>
      <c r="AQ63" s="9"/>
    </row>
    <row r="64" spans="1:43" x14ac:dyDescent="0.2">
      <c r="A64" s="5">
        <v>118</v>
      </c>
      <c r="B64" s="6">
        <f t="shared" si="6"/>
        <v>391.15</v>
      </c>
      <c r="C64" s="9">
        <v>2.5565639780135498</v>
      </c>
      <c r="E64" s="8">
        <v>1.13229</v>
      </c>
      <c r="F64" s="9">
        <v>1.08182</v>
      </c>
      <c r="G64" s="83">
        <v>1.1277299999999999</v>
      </c>
      <c r="H64" s="9">
        <v>1.11911</v>
      </c>
      <c r="I64" s="9">
        <v>1.11399</v>
      </c>
      <c r="J64" s="9">
        <v>1.11635</v>
      </c>
      <c r="K64" s="9">
        <v>1.10276</v>
      </c>
      <c r="L64" s="9">
        <v>1.0933999999999999</v>
      </c>
      <c r="M64" s="9">
        <v>1.0805</v>
      </c>
      <c r="N64" s="9">
        <v>1.09518</v>
      </c>
      <c r="O64" s="9">
        <v>1.09084</v>
      </c>
      <c r="P64" s="9">
        <v>1.0888500000000001</v>
      </c>
      <c r="Q64" s="9">
        <v>1.0911599999999999</v>
      </c>
      <c r="R64" s="9">
        <v>1.11704</v>
      </c>
      <c r="S64" s="9">
        <v>1.1015699999999999</v>
      </c>
      <c r="T64" s="9">
        <v>1.0833999999999999</v>
      </c>
      <c r="V64" s="9">
        <f t="shared" si="0"/>
        <v>45.597322727152083</v>
      </c>
      <c r="W64" s="9">
        <f t="shared" si="1"/>
        <v>45.320539102315976</v>
      </c>
      <c r="X64" s="9"/>
      <c r="Y64" s="9">
        <f t="shared" si="2"/>
        <v>46.232049511275477</v>
      </c>
      <c r="AO64" s="20">
        <f t="shared" si="5"/>
        <v>45.384896438374348</v>
      </c>
      <c r="AP64" s="9">
        <f t="shared" si="10"/>
        <v>7.6609174977414499E-2</v>
      </c>
      <c r="AQ64" s="9"/>
    </row>
    <row r="65" spans="1:43" x14ac:dyDescent="0.2">
      <c r="A65" s="5">
        <v>120</v>
      </c>
      <c r="B65" s="6">
        <f t="shared" si="6"/>
        <v>393.15</v>
      </c>
      <c r="C65" s="9">
        <v>2.5435584382551188</v>
      </c>
      <c r="E65" s="8">
        <v>1.1312800000000001</v>
      </c>
      <c r="F65" s="9">
        <v>1.08124</v>
      </c>
      <c r="G65" s="83">
        <v>1.1267499999999999</v>
      </c>
      <c r="H65" s="9">
        <v>1.11815</v>
      </c>
      <c r="I65" s="9">
        <v>1.1130599999999999</v>
      </c>
      <c r="J65" s="9">
        <v>1.1153999999999999</v>
      </c>
      <c r="K65" s="9">
        <v>1.1019099999999999</v>
      </c>
      <c r="L65" s="9">
        <v>1.09267</v>
      </c>
      <c r="M65" s="9">
        <v>1.07988</v>
      </c>
      <c r="N65" s="9">
        <v>1.0944499999999999</v>
      </c>
      <c r="O65" s="9">
        <v>1.09013</v>
      </c>
      <c r="P65" s="9">
        <v>1.0881700000000001</v>
      </c>
      <c r="Q65" s="9">
        <v>1.09046</v>
      </c>
      <c r="R65" s="9">
        <v>1.11605</v>
      </c>
      <c r="S65" s="9">
        <v>1.1007199999999999</v>
      </c>
      <c r="T65" s="9">
        <v>1.0828100000000001</v>
      </c>
      <c r="V65" s="9">
        <f t="shared" si="0"/>
        <v>45.241204351113517</v>
      </c>
      <c r="W65" s="9">
        <f t="shared" si="1"/>
        <v>44.971934984666596</v>
      </c>
      <c r="X65" s="9"/>
      <c r="Y65" s="9">
        <f t="shared" si="2"/>
        <v>45.875387414321473</v>
      </c>
      <c r="AO65" s="20">
        <f t="shared" si="5"/>
        <v>45.028513562515293</v>
      </c>
      <c r="AP65" s="9">
        <f t="shared" si="10"/>
        <v>7.2505991706725878E-2</v>
      </c>
      <c r="AQ65" s="9"/>
    </row>
    <row r="66" spans="1:43" x14ac:dyDescent="0.2">
      <c r="A66" s="5">
        <v>122</v>
      </c>
      <c r="B66" s="6">
        <f t="shared" si="6"/>
        <v>395.15</v>
      </c>
      <c r="C66" s="9">
        <v>2.5306845501708213</v>
      </c>
      <c r="E66" s="8">
        <v>1.13029</v>
      </c>
      <c r="F66" s="9">
        <v>1.08067</v>
      </c>
      <c r="G66" s="83">
        <v>1.12578</v>
      </c>
      <c r="H66" s="9">
        <v>1.1172</v>
      </c>
      <c r="I66" s="9">
        <v>1.1121300000000001</v>
      </c>
      <c r="J66" s="9">
        <v>1.1144499999999999</v>
      </c>
      <c r="K66" s="9">
        <v>1.10107</v>
      </c>
      <c r="L66" s="9">
        <v>1.09195</v>
      </c>
      <c r="M66" s="9">
        <v>1.07927</v>
      </c>
      <c r="N66" s="9">
        <v>1.0937300000000001</v>
      </c>
      <c r="O66" s="9">
        <v>1.08944</v>
      </c>
      <c r="P66" s="9">
        <v>1.0874900000000001</v>
      </c>
      <c r="Q66" s="9">
        <v>1.0897600000000001</v>
      </c>
      <c r="R66" s="9">
        <v>1.11507</v>
      </c>
      <c r="S66" s="9">
        <v>1.0998699999999999</v>
      </c>
      <c r="T66" s="9">
        <v>1.0822400000000001</v>
      </c>
      <c r="V66" s="9">
        <f t="shared" si="0"/>
        <v>44.893017810357378</v>
      </c>
      <c r="W66" s="9">
        <f t="shared" si="1"/>
        <v>44.627619320231481</v>
      </c>
      <c r="X66" s="9"/>
      <c r="Y66" s="9">
        <f t="shared" si="2"/>
        <v>45.522894398933111</v>
      </c>
      <c r="AO66" s="20">
        <f t="shared" si="5"/>
        <v>44.67652820056945</v>
      </c>
      <c r="AP66" s="9">
        <f t="shared" si="10"/>
        <v>7.0436358561105611E-2</v>
      </c>
      <c r="AQ66" s="9"/>
    </row>
    <row r="67" spans="1:43" x14ac:dyDescent="0.2">
      <c r="A67" s="5">
        <v>124</v>
      </c>
      <c r="B67" s="6">
        <f t="shared" si="6"/>
        <v>397.15</v>
      </c>
      <c r="C67" s="9">
        <v>2.517940324814302</v>
      </c>
      <c r="E67" s="8">
        <v>1.1293</v>
      </c>
      <c r="F67" s="9">
        <v>1.0801099999999999</v>
      </c>
      <c r="G67" s="83">
        <v>1.12483</v>
      </c>
      <c r="H67" s="9">
        <v>1.1162700000000001</v>
      </c>
      <c r="I67" s="9">
        <v>1.1112200000000001</v>
      </c>
      <c r="J67" s="9">
        <v>1.1135200000000001</v>
      </c>
      <c r="K67" s="9">
        <v>1.1002400000000001</v>
      </c>
      <c r="L67" s="9">
        <v>1.09124</v>
      </c>
      <c r="M67" s="9">
        <v>1.07867</v>
      </c>
      <c r="N67" s="9">
        <v>1.0930200000000001</v>
      </c>
      <c r="O67" s="9">
        <v>1.0887500000000001</v>
      </c>
      <c r="P67" s="9">
        <v>1.0868199999999999</v>
      </c>
      <c r="Q67" s="9">
        <v>1.08907</v>
      </c>
      <c r="R67" s="9">
        <v>1.1141000000000001</v>
      </c>
      <c r="S67" s="9">
        <v>1.09903</v>
      </c>
      <c r="T67" s="9">
        <v>1.0816699999999999</v>
      </c>
      <c r="V67" s="9">
        <f t="shared" si="0"/>
        <v>44.53508394605516</v>
      </c>
      <c r="W67" s="9">
        <f t="shared" si="1"/>
        <v>44.287515902245019</v>
      </c>
      <c r="X67" s="9"/>
      <c r="Y67" s="9">
        <f t="shared" si="2"/>
        <v>45.174502624954023</v>
      </c>
      <c r="AO67" s="20">
        <f t="shared" si="5"/>
        <v>44.328862042388799</v>
      </c>
      <c r="AP67" s="9">
        <f t="shared" si="10"/>
        <v>6.1289936315979711E-2</v>
      </c>
      <c r="AQ67" s="9"/>
    </row>
    <row r="68" spans="1:43" x14ac:dyDescent="0.2">
      <c r="A68" s="5">
        <v>126</v>
      </c>
      <c r="B68" s="6">
        <f t="shared" si="6"/>
        <v>399.15</v>
      </c>
      <c r="C68" s="9">
        <v>2.5053238131028435</v>
      </c>
      <c r="E68" s="8">
        <v>1.1283300000000001</v>
      </c>
      <c r="F68" s="9">
        <v>1.0795600000000001</v>
      </c>
      <c r="G68" s="83">
        <v>1.1238900000000001</v>
      </c>
      <c r="H68" s="9">
        <v>1.11534</v>
      </c>
      <c r="I68" s="9">
        <v>1.11032</v>
      </c>
      <c r="J68" s="9">
        <v>1.1126</v>
      </c>
      <c r="K68" s="9">
        <v>1.0994200000000001</v>
      </c>
      <c r="L68" s="9">
        <v>1.0905400000000001</v>
      </c>
      <c r="M68" s="9">
        <v>1.0780700000000001</v>
      </c>
      <c r="N68" s="9">
        <v>1.09232</v>
      </c>
      <c r="O68" s="9">
        <v>1.0880700000000001</v>
      </c>
      <c r="P68" s="9">
        <v>1.0861499999999999</v>
      </c>
      <c r="Q68" s="9">
        <v>1.08839</v>
      </c>
      <c r="R68" s="9">
        <v>1.1131500000000001</v>
      </c>
      <c r="S68" s="9">
        <v>1.0982000000000001</v>
      </c>
      <c r="T68" s="9">
        <v>1.0810999999999999</v>
      </c>
      <c r="V68" s="9">
        <f t="shared" si="0"/>
        <v>44.185112766240366</v>
      </c>
      <c r="W68" s="9">
        <f t="shared" si="1"/>
        <v>43.951550279029142</v>
      </c>
      <c r="X68" s="9"/>
      <c r="Y68" s="9">
        <f t="shared" si="2"/>
        <v>44.830145767203376</v>
      </c>
      <c r="AO68" s="20">
        <f t="shared" si="5"/>
        <v>43.985438584158445</v>
      </c>
      <c r="AP68" s="9">
        <f t="shared" si="10"/>
        <v>5.4551435432292898E-2</v>
      </c>
      <c r="AQ68" s="9"/>
    </row>
    <row r="69" spans="1:43" x14ac:dyDescent="0.2">
      <c r="A69" s="5">
        <v>128</v>
      </c>
      <c r="B69" s="6">
        <f t="shared" si="6"/>
        <v>401.15</v>
      </c>
      <c r="C69" s="9">
        <v>2.4928331048236321</v>
      </c>
      <c r="E69" s="8">
        <v>1.12737</v>
      </c>
      <c r="F69" s="9">
        <v>1.079</v>
      </c>
      <c r="G69" s="83">
        <v>1.12296</v>
      </c>
      <c r="H69" s="9">
        <v>1.11443</v>
      </c>
      <c r="I69" s="9">
        <v>1.1094299999999999</v>
      </c>
      <c r="J69" s="9">
        <v>1.1116900000000001</v>
      </c>
      <c r="K69" s="9">
        <v>1.0986100000000001</v>
      </c>
      <c r="L69" s="9">
        <v>1.0898399999999999</v>
      </c>
      <c r="M69" s="9">
        <v>1.0774900000000001</v>
      </c>
      <c r="N69" s="9">
        <v>1.0916300000000001</v>
      </c>
      <c r="O69" s="9">
        <v>1.0873999999999999</v>
      </c>
      <c r="P69" s="9">
        <v>1.0854999999999999</v>
      </c>
      <c r="Q69" s="9">
        <v>1.08771</v>
      </c>
      <c r="R69" s="9">
        <v>1.1122000000000001</v>
      </c>
      <c r="S69" s="9">
        <v>1.09738</v>
      </c>
      <c r="T69" s="9">
        <v>1.0805400000000001</v>
      </c>
      <c r="V69" s="9">
        <f t="shared" ref="V69:V132" si="11">1000*LN(E69/F69)</f>
        <v>43.85280013640795</v>
      </c>
      <c r="W69" s="9">
        <f t="shared" ref="W69:W132" si="12">2.28*1000000/(B69^2) + 15.176*1000/B69 - 8.38</f>
        <v>43.619649704593996</v>
      </c>
      <c r="X69" s="9"/>
      <c r="Y69" s="9">
        <f t="shared" ref="Y69:Y132" si="13" xml:space="preserve"> 0.2054*1000000000000/(B69^4) - 2.3655*1000000000/(B69^3) + 11.754*1000000/(B69^2) + 0.16</f>
        <v>44.489758969253742</v>
      </c>
      <c r="AO69" s="20">
        <f t="shared" ref="AO69:AO132" si="14">2.371*1000000/B69^2 + 15.31*1000/B69 - 9.253</f>
        <v>43.646183077494285</v>
      </c>
      <c r="AP69" s="9">
        <f t="shared" si="10"/>
        <v>5.435912385503306E-2</v>
      </c>
      <c r="AQ69" s="9"/>
    </row>
    <row r="70" spans="1:43" x14ac:dyDescent="0.2">
      <c r="A70" s="5">
        <v>130</v>
      </c>
      <c r="B70" s="6">
        <f t="shared" ref="B70:B133" si="15">273.15+A70</f>
        <v>403.15</v>
      </c>
      <c r="C70" s="9">
        <v>2.480466327669602</v>
      </c>
      <c r="E70" s="8">
        <v>1.12642</v>
      </c>
      <c r="F70" s="9">
        <v>1.07846</v>
      </c>
      <c r="G70" s="83">
        <v>1.1220399999999999</v>
      </c>
      <c r="H70" s="9">
        <v>1.1135299999999999</v>
      </c>
      <c r="I70" s="9">
        <v>1.10856</v>
      </c>
      <c r="J70" s="9">
        <v>1.1108</v>
      </c>
      <c r="K70" s="9">
        <v>1.09781</v>
      </c>
      <c r="L70" s="9">
        <v>1.0891500000000001</v>
      </c>
      <c r="M70" s="9">
        <v>1.0769</v>
      </c>
      <c r="N70" s="9">
        <v>1.09094</v>
      </c>
      <c r="O70" s="9">
        <v>1.08673</v>
      </c>
      <c r="P70" s="9">
        <v>1.0848500000000001</v>
      </c>
      <c r="Q70" s="9">
        <v>1.0870500000000001</v>
      </c>
      <c r="R70" s="9">
        <v>1.11127</v>
      </c>
      <c r="S70" s="9">
        <v>1.0965800000000001</v>
      </c>
      <c r="T70" s="9">
        <v>1.07999</v>
      </c>
      <c r="V70" s="9">
        <f t="shared" si="11"/>
        <v>43.510364335462619</v>
      </c>
      <c r="W70" s="9">
        <f t="shared" si="12"/>
        <v>43.291743090876082</v>
      </c>
      <c r="X70" s="9"/>
      <c r="Y70" s="9">
        <f t="shared" si="13"/>
        <v>44.153278799063571</v>
      </c>
      <c r="AO70" s="20">
        <f t="shared" si="14"/>
        <v>43.311022480229759</v>
      </c>
      <c r="AP70" s="9">
        <f t="shared" ref="AP70:AP133" si="16">(V70-W70)^2</f>
        <v>4.7795248584566227E-2</v>
      </c>
      <c r="AQ70" s="9"/>
    </row>
    <row r="71" spans="1:43" x14ac:dyDescent="0.2">
      <c r="A71" s="5">
        <v>132</v>
      </c>
      <c r="B71" s="6">
        <f t="shared" si="15"/>
        <v>405.15</v>
      </c>
      <c r="C71" s="9">
        <v>2.4682216463038382</v>
      </c>
      <c r="E71" s="8">
        <v>1.12548</v>
      </c>
      <c r="F71" s="9">
        <v>1.07792</v>
      </c>
      <c r="G71" s="83">
        <v>1.12113</v>
      </c>
      <c r="H71" s="9">
        <v>1.11263</v>
      </c>
      <c r="I71" s="9">
        <v>1.1076900000000001</v>
      </c>
      <c r="J71" s="9">
        <v>1.10991</v>
      </c>
      <c r="K71" s="9">
        <v>1.0970200000000001</v>
      </c>
      <c r="L71" s="9">
        <v>1.0884799999999999</v>
      </c>
      <c r="M71" s="9">
        <v>1.07633</v>
      </c>
      <c r="N71" s="9">
        <v>1.09026</v>
      </c>
      <c r="O71" s="9">
        <v>1.0860799999999999</v>
      </c>
      <c r="P71" s="9">
        <v>1.0842099999999999</v>
      </c>
      <c r="Q71" s="9">
        <v>1.08639</v>
      </c>
      <c r="R71" s="9">
        <v>1.1103499999999999</v>
      </c>
      <c r="S71" s="9">
        <v>1.09578</v>
      </c>
      <c r="T71" s="9">
        <v>1.07944</v>
      </c>
      <c r="V71" s="9">
        <f t="shared" si="11"/>
        <v>43.176353096497806</v>
      </c>
      <c r="W71" s="9">
        <f t="shared" si="12"/>
        <v>42.967760961551896</v>
      </c>
      <c r="X71" s="9"/>
      <c r="Y71" s="9">
        <f t="shared" si="13"/>
        <v>43.820643206372907</v>
      </c>
      <c r="AO71" s="20">
        <f t="shared" si="14"/>
        <v>42.97988540882735</v>
      </c>
      <c r="AP71" s="9">
        <f t="shared" si="16"/>
        <v>4.3510678761292679E-2</v>
      </c>
      <c r="AQ71" s="9"/>
    </row>
    <row r="72" spans="1:43" x14ac:dyDescent="0.2">
      <c r="A72" s="5">
        <v>134</v>
      </c>
      <c r="B72" s="6">
        <f t="shared" si="15"/>
        <v>407.15</v>
      </c>
      <c r="C72" s="9">
        <v>2.4560972614515535</v>
      </c>
      <c r="E72" s="8">
        <v>1.12456</v>
      </c>
      <c r="F72" s="9">
        <v>1.0773900000000001</v>
      </c>
      <c r="G72" s="83">
        <v>1.1202300000000001</v>
      </c>
      <c r="H72" s="9">
        <v>1.11175</v>
      </c>
      <c r="I72" s="9">
        <v>1.10683</v>
      </c>
      <c r="J72" s="9">
        <v>1.10903</v>
      </c>
      <c r="K72" s="9">
        <v>1.0962400000000001</v>
      </c>
      <c r="L72" s="9">
        <v>1.0878099999999999</v>
      </c>
      <c r="M72" s="9">
        <v>1.07576</v>
      </c>
      <c r="N72" s="9">
        <v>1.0895900000000001</v>
      </c>
      <c r="O72" s="9">
        <v>1.0854299999999999</v>
      </c>
      <c r="P72" s="9">
        <v>1.0835699999999999</v>
      </c>
      <c r="Q72" s="9">
        <v>1.0857399999999999</v>
      </c>
      <c r="R72" s="9">
        <v>1.10944</v>
      </c>
      <c r="S72" s="9">
        <v>1.0949899999999999</v>
      </c>
      <c r="T72" s="9">
        <v>1.0789</v>
      </c>
      <c r="V72" s="9">
        <f t="shared" si="11"/>
        <v>42.850398424012525</v>
      </c>
      <c r="W72" s="9">
        <f t="shared" si="12"/>
        <v>42.647635407367169</v>
      </c>
      <c r="X72" s="9"/>
      <c r="Y72" s="9">
        <f t="shared" si="13"/>
        <v>43.491791481776005</v>
      </c>
      <c r="AO72" s="20">
        <f t="shared" si="14"/>
        <v>42.652702092353266</v>
      </c>
      <c r="AP72" s="9">
        <f t="shared" si="16"/>
        <v>4.111284091912501E-2</v>
      </c>
      <c r="AQ72" s="9"/>
    </row>
    <row r="73" spans="1:43" x14ac:dyDescent="0.2">
      <c r="A73" s="5">
        <v>136</v>
      </c>
      <c r="B73" s="6">
        <f t="shared" si="15"/>
        <v>409.15</v>
      </c>
      <c r="C73" s="9">
        <v>2.4440914090186974</v>
      </c>
      <c r="E73" s="8">
        <v>1.12364</v>
      </c>
      <c r="F73" s="9">
        <v>1.0768599999999999</v>
      </c>
      <c r="G73" s="83">
        <v>1.11934</v>
      </c>
      <c r="H73" s="9">
        <v>1.1108800000000001</v>
      </c>
      <c r="I73" s="9">
        <v>1.10598</v>
      </c>
      <c r="J73" s="9">
        <v>1.1081700000000001</v>
      </c>
      <c r="K73" s="9">
        <v>1.0954600000000001</v>
      </c>
      <c r="L73" s="9">
        <v>1.08714</v>
      </c>
      <c r="M73" s="9">
        <v>1.0751999999999999</v>
      </c>
      <c r="N73" s="9">
        <v>1.08893</v>
      </c>
      <c r="O73" s="9">
        <v>1.0847899999999999</v>
      </c>
      <c r="P73" s="9">
        <v>1.0829500000000001</v>
      </c>
      <c r="Q73" s="9">
        <v>1.0851</v>
      </c>
      <c r="R73" s="9">
        <v>1.1085400000000001</v>
      </c>
      <c r="S73" s="9">
        <v>1.0942099999999999</v>
      </c>
      <c r="T73" s="9">
        <v>1.0783700000000001</v>
      </c>
      <c r="V73" s="9">
        <f t="shared" si="11"/>
        <v>42.52401646211483</v>
      </c>
      <c r="W73" s="9">
        <f t="shared" si="12"/>
        <v>42.331300042924674</v>
      </c>
      <c r="X73" s="9"/>
      <c r="Y73" s="9">
        <f t="shared" si="13"/>
        <v>43.166664217389325</v>
      </c>
      <c r="AO73" s="20">
        <f t="shared" si="14"/>
        <v>42.329404327956333</v>
      </c>
      <c r="AP73" s="9">
        <f t="shared" si="16"/>
        <v>3.7139618225475679E-2</v>
      </c>
      <c r="AQ73" s="9"/>
    </row>
    <row r="74" spans="1:43" x14ac:dyDescent="0.2">
      <c r="A74" s="5">
        <v>138</v>
      </c>
      <c r="B74" s="6">
        <f t="shared" si="15"/>
        <v>411.15</v>
      </c>
      <c r="C74" s="9">
        <v>2.4322023592362885</v>
      </c>
      <c r="E74" s="8">
        <v>1.1227400000000001</v>
      </c>
      <c r="F74" s="9">
        <v>1.0763400000000001</v>
      </c>
      <c r="G74" s="83">
        <v>1.11846</v>
      </c>
      <c r="H74" s="9">
        <v>1.11002</v>
      </c>
      <c r="I74" s="9">
        <v>1.1051500000000001</v>
      </c>
      <c r="J74" s="9">
        <v>1.10731</v>
      </c>
      <c r="K74" s="9">
        <v>1.0947</v>
      </c>
      <c r="L74" s="9">
        <v>1.08649</v>
      </c>
      <c r="M74" s="9">
        <v>1.0746500000000001</v>
      </c>
      <c r="N74" s="9">
        <v>1.0882700000000001</v>
      </c>
      <c r="O74" s="9">
        <v>1.0841499999999999</v>
      </c>
      <c r="P74" s="9">
        <v>1.08233</v>
      </c>
      <c r="Q74" s="9">
        <v>1.08446</v>
      </c>
      <c r="R74" s="9">
        <v>1.10765</v>
      </c>
      <c r="S74" s="9">
        <v>1.09344</v>
      </c>
      <c r="T74" s="9">
        <v>1.0778399999999999</v>
      </c>
      <c r="V74" s="9">
        <f t="shared" si="11"/>
        <v>42.205729286834831</v>
      </c>
      <c r="W74" s="9">
        <f t="shared" si="12"/>
        <v>42.018689964875932</v>
      </c>
      <c r="X74" s="9"/>
      <c r="Y74" s="9">
        <f t="shared" si="13"/>
        <v>42.845203269038244</v>
      </c>
      <c r="AO74" s="20">
        <f t="shared" si="14"/>
        <v>42.009925437794585</v>
      </c>
      <c r="AP74" s="9">
        <f t="shared" si="16"/>
        <v>3.4983707958844694E-2</v>
      </c>
      <c r="AQ74" s="9"/>
    </row>
    <row r="75" spans="1:43" x14ac:dyDescent="0.2">
      <c r="A75" s="5">
        <v>140</v>
      </c>
      <c r="B75" s="6">
        <f t="shared" si="15"/>
        <v>413.15</v>
      </c>
      <c r="C75" s="9">
        <v>2.4204284158296021</v>
      </c>
      <c r="E75" s="8">
        <v>1.1218399999999999</v>
      </c>
      <c r="F75" s="9">
        <v>1.0758300000000001</v>
      </c>
      <c r="G75" s="83">
        <v>1.1175900000000001</v>
      </c>
      <c r="H75" s="9">
        <v>1.10917</v>
      </c>
      <c r="I75" s="9">
        <v>1.10432</v>
      </c>
      <c r="J75" s="9">
        <v>1.10646</v>
      </c>
      <c r="K75" s="9">
        <v>1.09395</v>
      </c>
      <c r="L75" s="9">
        <v>1.0858399999999999</v>
      </c>
      <c r="M75" s="9">
        <v>1.0741000000000001</v>
      </c>
      <c r="N75" s="9">
        <v>1.0876300000000001</v>
      </c>
      <c r="O75" s="9">
        <v>1.0835300000000001</v>
      </c>
      <c r="P75" s="9">
        <v>1.08172</v>
      </c>
      <c r="Q75" s="9">
        <v>1.0838300000000001</v>
      </c>
      <c r="R75" s="9">
        <v>1.1067800000000001</v>
      </c>
      <c r="S75" s="9">
        <v>1.0926800000000001</v>
      </c>
      <c r="T75" s="9">
        <v>1.07731</v>
      </c>
      <c r="V75" s="9">
        <f t="shared" si="11"/>
        <v>41.877737743861253</v>
      </c>
      <c r="W75" s="9">
        <f t="shared" si="12"/>
        <v>41.709741711464339</v>
      </c>
      <c r="X75" s="9"/>
      <c r="Y75" s="9">
        <f t="shared" si="13"/>
        <v>42.527351719889815</v>
      </c>
      <c r="AO75" s="20">
        <f t="shared" si="14"/>
        <v>41.694200227355651</v>
      </c>
      <c r="AP75" s="9">
        <f t="shared" si="16"/>
        <v>2.8222666901105004E-2</v>
      </c>
      <c r="AQ75" s="9"/>
    </row>
    <row r="76" spans="1:43" x14ac:dyDescent="0.2">
      <c r="A76" s="5">
        <v>142</v>
      </c>
      <c r="B76" s="6">
        <f t="shared" si="15"/>
        <v>415.15</v>
      </c>
      <c r="C76" s="9">
        <v>2.4087679152113695</v>
      </c>
      <c r="E76" s="8">
        <v>1.1209499999999999</v>
      </c>
      <c r="F76" s="9">
        <v>1.07531</v>
      </c>
      <c r="G76" s="83">
        <v>1.11673</v>
      </c>
      <c r="H76" s="9">
        <v>1.10833</v>
      </c>
      <c r="I76" s="9">
        <v>1.1034999999999999</v>
      </c>
      <c r="J76" s="9">
        <v>1.1056299999999999</v>
      </c>
      <c r="K76" s="9">
        <v>1.09321</v>
      </c>
      <c r="L76" s="9">
        <v>1.0851999999999999</v>
      </c>
      <c r="M76" s="9">
        <v>1.0735600000000001</v>
      </c>
      <c r="N76" s="9">
        <v>1.0869899999999999</v>
      </c>
      <c r="O76" s="9">
        <v>1.08291</v>
      </c>
      <c r="P76" s="9">
        <v>1.08111</v>
      </c>
      <c r="Q76" s="9">
        <v>1.08321</v>
      </c>
      <c r="R76" s="9">
        <v>1.1059099999999999</v>
      </c>
      <c r="S76" s="9">
        <v>1.0919300000000001</v>
      </c>
      <c r="T76" s="9">
        <v>1.0768</v>
      </c>
      <c r="V76" s="9">
        <f t="shared" si="11"/>
        <v>41.567547960862576</v>
      </c>
      <c r="W76" s="9">
        <f t="shared" si="12"/>
        <v>41.404393223369681</v>
      </c>
      <c r="X76" s="9"/>
      <c r="Y76" s="9">
        <f t="shared" si="13"/>
        <v>42.213053845463072</v>
      </c>
      <c r="AO76" s="20">
        <f t="shared" si="14"/>
        <v>41.382164945119015</v>
      </c>
      <c r="AP76" s="9">
        <f t="shared" si="16"/>
        <v>2.6619468366375694E-2</v>
      </c>
      <c r="AQ76" s="9"/>
    </row>
    <row r="77" spans="1:43" x14ac:dyDescent="0.2">
      <c r="A77" s="5">
        <v>144</v>
      </c>
      <c r="B77" s="6">
        <f t="shared" si="15"/>
        <v>417.15</v>
      </c>
      <c r="C77" s="9">
        <v>2.3972192256981901</v>
      </c>
      <c r="E77" s="8">
        <v>1.12008</v>
      </c>
      <c r="F77" s="9">
        <v>1.07481</v>
      </c>
      <c r="G77" s="83">
        <v>1.11588</v>
      </c>
      <c r="H77" s="9">
        <v>1.1074999999999999</v>
      </c>
      <c r="I77" s="9">
        <v>1.1027</v>
      </c>
      <c r="J77" s="9">
        <v>1.1048</v>
      </c>
      <c r="K77" s="9">
        <v>1.0924700000000001</v>
      </c>
      <c r="L77" s="9">
        <v>1.08457</v>
      </c>
      <c r="M77" s="9">
        <v>1.0730200000000001</v>
      </c>
      <c r="N77" s="9">
        <v>1.0863499999999999</v>
      </c>
      <c r="O77" s="9">
        <v>1.0823</v>
      </c>
      <c r="P77" s="9">
        <v>1.0805199999999999</v>
      </c>
      <c r="Q77" s="9">
        <v>1.0826</v>
      </c>
      <c r="R77" s="9">
        <v>1.1050500000000001</v>
      </c>
      <c r="S77" s="9">
        <v>1.0911900000000001</v>
      </c>
      <c r="T77" s="9">
        <v>1.0762799999999999</v>
      </c>
      <c r="V77" s="9">
        <f t="shared" si="11"/>
        <v>41.25620955504737</v>
      </c>
      <c r="W77" s="9">
        <f t="shared" si="12"/>
        <v>41.102583805805757</v>
      </c>
      <c r="X77" s="9"/>
      <c r="Y77" s="9">
        <f t="shared" si="13"/>
        <v>41.90225507995217</v>
      </c>
      <c r="AO77" s="20">
        <f t="shared" si="14"/>
        <v>41.073757243510514</v>
      </c>
      <c r="AP77" s="9">
        <f t="shared" si="16"/>
        <v>2.360087083004685E-2</v>
      </c>
      <c r="AQ77" s="9"/>
    </row>
    <row r="78" spans="1:43" x14ac:dyDescent="0.2">
      <c r="A78" s="5">
        <v>146</v>
      </c>
      <c r="B78" s="6">
        <f t="shared" si="15"/>
        <v>419.15</v>
      </c>
      <c r="C78" s="9">
        <v>2.3857807467493739</v>
      </c>
      <c r="E78" s="8">
        <v>1.11921</v>
      </c>
      <c r="F78" s="9">
        <v>1.0743100000000001</v>
      </c>
      <c r="G78" s="83">
        <v>1.11504</v>
      </c>
      <c r="H78" s="9">
        <v>1.1066800000000001</v>
      </c>
      <c r="I78" s="9">
        <v>1.1019000000000001</v>
      </c>
      <c r="J78" s="9">
        <v>1.10399</v>
      </c>
      <c r="K78" s="9">
        <v>1.0917399999999999</v>
      </c>
      <c r="L78" s="9">
        <v>1.0839399999999999</v>
      </c>
      <c r="M78" s="9">
        <v>1.0724899999999999</v>
      </c>
      <c r="N78" s="9">
        <v>1.0857300000000001</v>
      </c>
      <c r="O78" s="9">
        <v>1.08169</v>
      </c>
      <c r="P78" s="9">
        <v>1.0799300000000001</v>
      </c>
      <c r="Q78" s="9">
        <v>1.08199</v>
      </c>
      <c r="R78" s="9">
        <v>1.1042099999999999</v>
      </c>
      <c r="S78" s="9">
        <v>1.09046</v>
      </c>
      <c r="T78" s="9">
        <v>1.07578</v>
      </c>
      <c r="V78" s="9">
        <f t="shared" si="11"/>
        <v>40.94448424886258</v>
      </c>
      <c r="W78" s="9">
        <f t="shared" si="12"/>
        <v>40.804254091825293</v>
      </c>
      <c r="X78" s="9"/>
      <c r="Y78" s="9">
        <f t="shared" si="13"/>
        <v>41.594901983801194</v>
      </c>
      <c r="AO78" s="20">
        <f t="shared" si="14"/>
        <v>40.768916141101677</v>
      </c>
      <c r="AP78" s="9">
        <f t="shared" si="16"/>
        <v>1.966449694270218E-2</v>
      </c>
      <c r="AQ78" s="9"/>
    </row>
    <row r="79" spans="1:43" x14ac:dyDescent="0.2">
      <c r="A79" s="5">
        <v>148</v>
      </c>
      <c r="B79" s="6">
        <f t="shared" si="15"/>
        <v>421.15</v>
      </c>
      <c r="C79" s="9">
        <v>2.3744509082274727</v>
      </c>
      <c r="E79" s="8">
        <v>1.11836</v>
      </c>
      <c r="F79" s="9">
        <v>1.07382</v>
      </c>
      <c r="G79" s="83">
        <v>1.1142099999999999</v>
      </c>
      <c r="H79" s="9">
        <v>1.1058600000000001</v>
      </c>
      <c r="I79" s="9">
        <v>1.10111</v>
      </c>
      <c r="J79" s="9">
        <v>1.10318</v>
      </c>
      <c r="K79" s="9">
        <v>1.0910299999999999</v>
      </c>
      <c r="L79" s="9">
        <v>1.0833299999999999</v>
      </c>
      <c r="M79" s="9">
        <v>1.0719700000000001</v>
      </c>
      <c r="N79" s="9">
        <v>1.08511</v>
      </c>
      <c r="O79" s="9">
        <v>1.0810900000000001</v>
      </c>
      <c r="P79" s="9">
        <v>1.07934</v>
      </c>
      <c r="Q79" s="9">
        <v>1.0813900000000001</v>
      </c>
      <c r="R79" s="9">
        <v>1.10337</v>
      </c>
      <c r="S79" s="9">
        <v>1.0897300000000001</v>
      </c>
      <c r="T79" s="9">
        <v>1.07528</v>
      </c>
      <c r="V79" s="9">
        <f t="shared" si="11"/>
        <v>40.640942203464348</v>
      </c>
      <c r="W79" s="9">
        <f t="shared" si="12"/>
        <v>40.509346006787695</v>
      </c>
      <c r="X79" s="9"/>
      <c r="Y79" s="9">
        <f t="shared" si="13"/>
        <v>41.290942212472714</v>
      </c>
      <c r="AO79" s="20">
        <f t="shared" si="14"/>
        <v>40.467581986008163</v>
      </c>
      <c r="AP79" s="9">
        <f t="shared" si="16"/>
        <v>1.7317558979760516E-2</v>
      </c>
      <c r="AQ79" s="9"/>
    </row>
    <row r="80" spans="1:43" x14ac:dyDescent="0.2">
      <c r="A80" s="5">
        <v>150</v>
      </c>
      <c r="B80" s="6">
        <f t="shared" si="15"/>
        <v>423.15</v>
      </c>
      <c r="C80" s="9">
        <v>2.3632281696797826</v>
      </c>
      <c r="E80" s="8">
        <v>1.11751</v>
      </c>
      <c r="F80" s="9">
        <v>1.0733299999999999</v>
      </c>
      <c r="G80" s="83">
        <v>1.1133900000000001</v>
      </c>
      <c r="H80" s="9">
        <v>1.1050599999999999</v>
      </c>
      <c r="I80" s="9">
        <v>1.10033</v>
      </c>
      <c r="J80" s="9">
        <v>1.1023799999999999</v>
      </c>
      <c r="K80" s="9">
        <v>1.09032</v>
      </c>
      <c r="L80" s="9">
        <v>1.0827100000000001</v>
      </c>
      <c r="M80" s="9">
        <v>1.07145</v>
      </c>
      <c r="N80" s="9">
        <v>1.08449</v>
      </c>
      <c r="O80" s="9">
        <v>1.0805</v>
      </c>
      <c r="P80" s="9">
        <v>1.07877</v>
      </c>
      <c r="Q80" s="9">
        <v>1.0808</v>
      </c>
      <c r="R80" s="9">
        <v>1.1025400000000001</v>
      </c>
      <c r="S80" s="9">
        <v>1.0890200000000001</v>
      </c>
      <c r="T80" s="9">
        <v>1.0747800000000001</v>
      </c>
      <c r="V80" s="9">
        <f t="shared" si="11"/>
        <v>40.337030718087455</v>
      </c>
      <c r="W80" s="9">
        <f t="shared" si="12"/>
        <v>40.217802733947543</v>
      </c>
      <c r="X80" s="9"/>
      <c r="Y80" s="9">
        <f t="shared" si="13"/>
        <v>40.990324486355441</v>
      </c>
      <c r="AO80" s="20">
        <f t="shared" si="14"/>
        <v>40.169696420443728</v>
      </c>
      <c r="AP80" s="9">
        <f t="shared" si="16"/>
        <v>1.4215312202066944E-2</v>
      </c>
      <c r="AQ80" s="9"/>
    </row>
    <row r="81" spans="1:43" x14ac:dyDescent="0.2">
      <c r="A81" s="5">
        <v>152</v>
      </c>
      <c r="B81" s="6">
        <f t="shared" si="15"/>
        <v>425.15</v>
      </c>
      <c r="C81" s="9">
        <v>2.3521110196401271</v>
      </c>
      <c r="E81" s="8">
        <v>1.1166799999999999</v>
      </c>
      <c r="F81" s="9">
        <v>1.07284</v>
      </c>
      <c r="G81" s="83">
        <v>1.1125799999999999</v>
      </c>
      <c r="H81" s="9">
        <v>1.1042700000000001</v>
      </c>
      <c r="I81" s="9">
        <v>1.0995600000000001</v>
      </c>
      <c r="J81" s="9">
        <v>1.1015999999999999</v>
      </c>
      <c r="K81" s="9">
        <v>1.08962</v>
      </c>
      <c r="L81" s="9">
        <v>1.0821099999999999</v>
      </c>
      <c r="M81" s="9">
        <v>1.07094</v>
      </c>
      <c r="N81" s="9">
        <v>1.08389</v>
      </c>
      <c r="O81" s="9">
        <v>1.07992</v>
      </c>
      <c r="P81" s="9">
        <v>1.0782</v>
      </c>
      <c r="Q81" s="9">
        <v>1.0802099999999999</v>
      </c>
      <c r="R81" s="9">
        <v>1.1017300000000001</v>
      </c>
      <c r="S81" s="9">
        <v>1.0883100000000001</v>
      </c>
      <c r="T81" s="9">
        <v>1.07429</v>
      </c>
      <c r="V81" s="9">
        <f t="shared" si="11"/>
        <v>40.050659498091846</v>
      </c>
      <c r="W81" s="9">
        <f t="shared" si="12"/>
        <v>39.929568681123108</v>
      </c>
      <c r="X81" s="9"/>
      <c r="Y81" s="9">
        <f t="shared" si="13"/>
        <v>40.692998561759111</v>
      </c>
      <c r="AO81" s="20">
        <f t="shared" si="14"/>
        <v>39.875202346387731</v>
      </c>
      <c r="AP81" s="9">
        <f t="shared" si="16"/>
        <v>1.4662985954156547E-2</v>
      </c>
      <c r="AQ81" s="9"/>
    </row>
    <row r="82" spans="1:43" x14ac:dyDescent="0.2">
      <c r="A82" s="5">
        <v>154</v>
      </c>
      <c r="B82" s="6">
        <f t="shared" si="15"/>
        <v>427.15</v>
      </c>
      <c r="C82" s="9">
        <v>2.3410979749502516</v>
      </c>
      <c r="E82" s="8">
        <v>1.11585</v>
      </c>
      <c r="F82" s="9">
        <v>1.07236</v>
      </c>
      <c r="G82" s="83">
        <v>1.11178</v>
      </c>
      <c r="H82" s="9">
        <v>1.10348</v>
      </c>
      <c r="I82" s="9">
        <v>1.0987899999999999</v>
      </c>
      <c r="J82" s="9">
        <v>1.1008199999999999</v>
      </c>
      <c r="K82" s="9">
        <v>1.0889200000000001</v>
      </c>
      <c r="L82" s="9">
        <v>1.08151</v>
      </c>
      <c r="M82" s="9">
        <v>1.0704400000000001</v>
      </c>
      <c r="N82" s="9">
        <v>1.0832900000000001</v>
      </c>
      <c r="O82" s="9">
        <v>1.07934</v>
      </c>
      <c r="P82" s="9">
        <v>1.0776300000000001</v>
      </c>
      <c r="Q82" s="9">
        <v>1.0796300000000001</v>
      </c>
      <c r="R82" s="9">
        <v>1.1009199999999999</v>
      </c>
      <c r="S82" s="9">
        <v>1.08761</v>
      </c>
      <c r="T82" s="9">
        <v>1.0738000000000001</v>
      </c>
      <c r="V82" s="9">
        <f t="shared" si="11"/>
        <v>39.754619154406434</v>
      </c>
      <c r="W82" s="9">
        <f t="shared" si="12"/>
        <v>39.644589448405888</v>
      </c>
      <c r="X82" s="9"/>
      <c r="Y82" s="9">
        <f t="shared" si="13"/>
        <v>40.398915202947592</v>
      </c>
      <c r="AO82" s="20">
        <f t="shared" si="14"/>
        <v>39.584043892325994</v>
      </c>
      <c r="AP82" s="9">
        <f t="shared" si="16"/>
        <v>1.2106536202566579E-2</v>
      </c>
      <c r="AQ82" s="9"/>
    </row>
    <row r="83" spans="1:43" x14ac:dyDescent="0.2">
      <c r="A83" s="5">
        <v>156</v>
      </c>
      <c r="B83" s="6">
        <f t="shared" si="15"/>
        <v>429.15</v>
      </c>
      <c r="C83" s="9">
        <v>2.3301875801001981</v>
      </c>
      <c r="E83" s="8">
        <v>1.11503</v>
      </c>
      <c r="F83" s="9">
        <v>1.07189</v>
      </c>
      <c r="G83" s="83">
        <v>1.1109899999999999</v>
      </c>
      <c r="H83" s="9">
        <v>1.1027</v>
      </c>
      <c r="I83" s="9">
        <v>1.0980399999999999</v>
      </c>
      <c r="J83" s="9">
        <v>1.10005</v>
      </c>
      <c r="K83" s="9">
        <v>1.0882400000000001</v>
      </c>
      <c r="L83" s="9">
        <v>1.0809200000000001</v>
      </c>
      <c r="M83" s="9">
        <v>1.0699399999999999</v>
      </c>
      <c r="N83" s="9">
        <v>1.0827</v>
      </c>
      <c r="O83" s="9">
        <v>1.07877</v>
      </c>
      <c r="P83" s="9">
        <v>1.07707</v>
      </c>
      <c r="Q83" s="9">
        <v>1.0790599999999999</v>
      </c>
      <c r="R83" s="9">
        <v>1.10012</v>
      </c>
      <c r="S83" s="9">
        <v>1.0869200000000001</v>
      </c>
      <c r="T83" s="9">
        <v>1.0733200000000001</v>
      </c>
      <c r="V83" s="9">
        <f t="shared" si="11"/>
        <v>39.457864936376737</v>
      </c>
      <c r="W83" s="9">
        <f t="shared" si="12"/>
        <v>39.362811796873942</v>
      </c>
      <c r="X83" s="9"/>
      <c r="Y83" s="9">
        <f t="shared" si="13"/>
        <v>40.10802615516387</v>
      </c>
      <c r="AO83" s="20">
        <f t="shared" si="14"/>
        <v>39.296166381026616</v>
      </c>
      <c r="AP83" s="9">
        <f t="shared" si="16"/>
        <v>9.0350993293378361E-3</v>
      </c>
      <c r="AQ83" s="9"/>
    </row>
    <row r="84" spans="1:43" x14ac:dyDescent="0.2">
      <c r="A84" s="5">
        <v>158</v>
      </c>
      <c r="B84" s="6">
        <f t="shared" si="15"/>
        <v>431.15</v>
      </c>
      <c r="C84" s="9">
        <v>2.3193784065870346</v>
      </c>
      <c r="E84" s="8">
        <v>1.11422</v>
      </c>
      <c r="F84" s="9">
        <v>1.07142</v>
      </c>
      <c r="G84" s="83">
        <v>1.1102000000000001</v>
      </c>
      <c r="H84" s="9">
        <v>1.1019399999999999</v>
      </c>
      <c r="I84" s="9">
        <v>1.0972999999999999</v>
      </c>
      <c r="J84" s="9">
        <v>1.0992900000000001</v>
      </c>
      <c r="K84" s="9">
        <v>1.0875600000000001</v>
      </c>
      <c r="L84" s="9">
        <v>1.0803400000000001</v>
      </c>
      <c r="M84" s="9">
        <v>1.0694399999999999</v>
      </c>
      <c r="N84" s="9">
        <v>1.0821099999999999</v>
      </c>
      <c r="O84" s="9">
        <v>1.0782</v>
      </c>
      <c r="P84" s="9">
        <v>1.0765199999999999</v>
      </c>
      <c r="Q84" s="9">
        <v>1.0784899999999999</v>
      </c>
      <c r="R84" s="9">
        <v>1.0993299999999999</v>
      </c>
      <c r="S84" s="9">
        <v>1.0862400000000001</v>
      </c>
      <c r="T84" s="9">
        <v>1.07284</v>
      </c>
      <c r="V84" s="9">
        <f t="shared" si="11"/>
        <v>39.169737087251171</v>
      </c>
      <c r="W84" s="9">
        <f t="shared" si="12"/>
        <v>39.08418361827308</v>
      </c>
      <c r="X84" s="9"/>
      <c r="Y84" s="9">
        <f t="shared" si="13"/>
        <v>39.820284118602785</v>
      </c>
      <c r="AO84" s="20">
        <f t="shared" si="14"/>
        <v>39.011516298313488</v>
      </c>
      <c r="AP84" s="9">
        <f t="shared" si="16"/>
        <v>7.3193960541851821E-3</v>
      </c>
      <c r="AQ84" s="9"/>
    </row>
    <row r="85" spans="1:43" x14ac:dyDescent="0.2">
      <c r="A85" s="5">
        <v>160</v>
      </c>
      <c r="B85" s="6">
        <f t="shared" si="15"/>
        <v>433.15</v>
      </c>
      <c r="C85" s="9">
        <v>2.308669052291354</v>
      </c>
      <c r="E85" s="8">
        <v>1.1134200000000001</v>
      </c>
      <c r="F85" s="9">
        <v>1.0709599999999999</v>
      </c>
      <c r="G85" s="83">
        <v>1.1094299999999999</v>
      </c>
      <c r="H85" s="9">
        <v>1.10118</v>
      </c>
      <c r="I85" s="9">
        <v>1.09656</v>
      </c>
      <c r="J85" s="9">
        <v>1.0985400000000001</v>
      </c>
      <c r="K85" s="9">
        <v>1.0868899999999999</v>
      </c>
      <c r="L85" s="9">
        <v>1.0797600000000001</v>
      </c>
      <c r="M85" s="9">
        <v>1.0689500000000001</v>
      </c>
      <c r="N85" s="9">
        <v>1.0815300000000001</v>
      </c>
      <c r="O85" s="9">
        <v>1.0776399999999999</v>
      </c>
      <c r="P85" s="9">
        <v>1.0759799999999999</v>
      </c>
      <c r="Q85" s="9">
        <v>1.0779300000000001</v>
      </c>
      <c r="R85" s="9">
        <v>1.0985499999999999</v>
      </c>
      <c r="S85" s="9">
        <v>1.0855600000000001</v>
      </c>
      <c r="T85" s="9">
        <v>1.07237</v>
      </c>
      <c r="V85" s="9">
        <f t="shared" si="11"/>
        <v>38.880917106660313</v>
      </c>
      <c r="W85" s="9">
        <f t="shared" si="12"/>
        <v>38.808653905631509</v>
      </c>
      <c r="X85" s="9"/>
      <c r="Y85" s="9">
        <f t="shared" si="13"/>
        <v>39.535642723289897</v>
      </c>
      <c r="AO85" s="20">
        <f t="shared" si="14"/>
        <v>38.730041262802267</v>
      </c>
      <c r="AP85" s="9">
        <f t="shared" si="16"/>
        <v>5.2219702229293098E-3</v>
      </c>
      <c r="AQ85" s="9"/>
    </row>
    <row r="86" spans="1:43" x14ac:dyDescent="0.2">
      <c r="A86" s="5">
        <v>162</v>
      </c>
      <c r="B86" s="6">
        <f t="shared" si="15"/>
        <v>435.15</v>
      </c>
      <c r="C86" s="9">
        <v>2.2980581408709639</v>
      </c>
      <c r="E86" s="8">
        <v>1.11263</v>
      </c>
      <c r="F86" s="9">
        <v>1.0705</v>
      </c>
      <c r="G86" s="83">
        <v>1.10866</v>
      </c>
      <c r="H86" s="9">
        <v>1.10043</v>
      </c>
      <c r="I86" s="9">
        <v>1.0958300000000001</v>
      </c>
      <c r="J86" s="9">
        <v>1.09779</v>
      </c>
      <c r="K86" s="9">
        <v>1.08623</v>
      </c>
      <c r="L86" s="9">
        <v>1.0791900000000001</v>
      </c>
      <c r="M86" s="9">
        <v>1.06847</v>
      </c>
      <c r="N86" s="9">
        <v>1.0809599999999999</v>
      </c>
      <c r="O86" s="9">
        <v>1.0770900000000001</v>
      </c>
      <c r="P86" s="9">
        <v>1.07544</v>
      </c>
      <c r="Q86" s="9">
        <v>1.07738</v>
      </c>
      <c r="R86" s="9">
        <v>1.09778</v>
      </c>
      <c r="S86" s="9">
        <v>1.0848899999999999</v>
      </c>
      <c r="T86" s="9">
        <v>1.0719099999999999</v>
      </c>
      <c r="V86" s="9">
        <f t="shared" si="11"/>
        <v>38.600753116353026</v>
      </c>
      <c r="W86" s="9">
        <f t="shared" si="12"/>
        <v>38.536172724774907</v>
      </c>
      <c r="X86" s="9"/>
      <c r="Y86" s="9">
        <f t="shared" si="13"/>
        <v>39.254056504827012</v>
      </c>
      <c r="AO86" s="20">
        <f t="shared" si="14"/>
        <v>38.451689996564539</v>
      </c>
      <c r="AP86" s="9">
        <f t="shared" si="16"/>
        <v>4.1706269763831421E-3</v>
      </c>
      <c r="AQ86" s="9"/>
    </row>
    <row r="87" spans="1:43" x14ac:dyDescent="0.2">
      <c r="A87" s="5">
        <v>164</v>
      </c>
      <c r="B87" s="6">
        <f t="shared" si="15"/>
        <v>437.15</v>
      </c>
      <c r="C87" s="9">
        <v>2.287544321171223</v>
      </c>
      <c r="E87" s="8">
        <v>1.11185</v>
      </c>
      <c r="F87" s="9">
        <v>1.0700400000000001</v>
      </c>
      <c r="G87" s="83">
        <v>1.1079000000000001</v>
      </c>
      <c r="H87" s="9">
        <v>1.09968</v>
      </c>
      <c r="I87" s="9">
        <v>1.09511</v>
      </c>
      <c r="J87" s="9">
        <v>1.0970599999999999</v>
      </c>
      <c r="K87" s="9">
        <v>1.08558</v>
      </c>
      <c r="L87" s="9">
        <v>1.0786199999999999</v>
      </c>
      <c r="M87" s="9">
        <v>1.06799</v>
      </c>
      <c r="N87" s="9">
        <v>1.08039</v>
      </c>
      <c r="O87" s="9">
        <v>1.0765400000000001</v>
      </c>
      <c r="P87" s="9">
        <v>1.0749</v>
      </c>
      <c r="Q87" s="9">
        <v>1.07683</v>
      </c>
      <c r="R87" s="9">
        <v>1.0970200000000001</v>
      </c>
      <c r="S87" s="9">
        <v>1.08423</v>
      </c>
      <c r="T87" s="9">
        <v>1.07145</v>
      </c>
      <c r="V87" s="9">
        <f t="shared" si="11"/>
        <v>38.329263690652517</v>
      </c>
      <c r="W87" s="9">
        <f t="shared" si="12"/>
        <v>38.266691186710254</v>
      </c>
      <c r="X87" s="9"/>
      <c r="Y87" s="9">
        <f t="shared" si="13"/>
        <v>38.975480880966771</v>
      </c>
      <c r="AO87" s="20">
        <f t="shared" si="14"/>
        <v>38.176412296687573</v>
      </c>
      <c r="AP87" s="9">
        <f t="shared" si="16"/>
        <v>3.9153182496045593E-3</v>
      </c>
      <c r="AQ87" s="9"/>
    </row>
    <row r="88" spans="1:43" x14ac:dyDescent="0.2">
      <c r="A88" s="5">
        <v>166</v>
      </c>
      <c r="B88" s="6">
        <f t="shared" si="15"/>
        <v>439.15</v>
      </c>
      <c r="C88" s="9">
        <v>2.2771262666514858</v>
      </c>
      <c r="E88" s="8">
        <v>1.11107</v>
      </c>
      <c r="F88" s="9">
        <v>1.06959</v>
      </c>
      <c r="G88" s="83">
        <v>1.1071500000000001</v>
      </c>
      <c r="H88" s="9">
        <v>1.0989500000000001</v>
      </c>
      <c r="I88" s="9">
        <v>1.0944</v>
      </c>
      <c r="J88" s="9">
        <v>1.09633</v>
      </c>
      <c r="K88" s="9">
        <v>1.0849299999999999</v>
      </c>
      <c r="L88" s="9">
        <v>1.07806</v>
      </c>
      <c r="M88" s="9">
        <v>1.06752</v>
      </c>
      <c r="N88" s="9">
        <v>1.0798300000000001</v>
      </c>
      <c r="O88" s="9">
        <v>1.0760000000000001</v>
      </c>
      <c r="P88" s="9">
        <v>1.07437</v>
      </c>
      <c r="Q88" s="9">
        <v>1.07629</v>
      </c>
      <c r="R88" s="9">
        <v>1.0962700000000001</v>
      </c>
      <c r="S88" s="9">
        <v>1.08358</v>
      </c>
      <c r="T88" s="9">
        <v>1.0709900000000001</v>
      </c>
      <c r="V88" s="9">
        <f t="shared" si="11"/>
        <v>38.048117500871975</v>
      </c>
      <c r="W88" s="9">
        <f t="shared" si="12"/>
        <v>38.000161420847974</v>
      </c>
      <c r="X88" s="9"/>
      <c r="Y88" s="9">
        <f t="shared" si="13"/>
        <v>38.6998721289808</v>
      </c>
      <c r="AO88" s="20">
        <f t="shared" si="14"/>
        <v>37.904159007698226</v>
      </c>
      <c r="AP88" s="9">
        <f t="shared" si="16"/>
        <v>2.2997856112683753E-3</v>
      </c>
      <c r="AQ88" s="9"/>
    </row>
    <row r="89" spans="1:43" x14ac:dyDescent="0.2">
      <c r="A89" s="5">
        <v>168</v>
      </c>
      <c r="B89" s="6">
        <f t="shared" si="15"/>
        <v>441.15</v>
      </c>
      <c r="C89" s="9">
        <v>2.2668026748271566</v>
      </c>
      <c r="E89" s="8">
        <v>1.1103099999999999</v>
      </c>
      <c r="F89" s="9">
        <v>1.06915</v>
      </c>
      <c r="G89" s="83">
        <v>1.1064099999999999</v>
      </c>
      <c r="H89" s="9">
        <v>1.09822</v>
      </c>
      <c r="I89" s="9">
        <v>1.0936900000000001</v>
      </c>
      <c r="J89" s="9">
        <v>1.09561</v>
      </c>
      <c r="K89" s="9">
        <v>1.08429</v>
      </c>
      <c r="L89" s="9">
        <v>1.07751</v>
      </c>
      <c r="M89" s="9">
        <v>1.0670500000000001</v>
      </c>
      <c r="N89" s="9">
        <v>1.07927</v>
      </c>
      <c r="O89" s="9">
        <v>1.0754699999999999</v>
      </c>
      <c r="P89" s="9">
        <v>1.07385</v>
      </c>
      <c r="Q89" s="9">
        <v>1.07575</v>
      </c>
      <c r="R89" s="9">
        <v>1.09552</v>
      </c>
      <c r="S89" s="9">
        <v>1.08294</v>
      </c>
      <c r="T89" s="9">
        <v>1.07054</v>
      </c>
      <c r="V89" s="9">
        <f t="shared" si="11"/>
        <v>37.775315358816343</v>
      </c>
      <c r="W89" s="9">
        <f t="shared" si="12"/>
        <v>37.736536549033012</v>
      </c>
      <c r="X89" s="9"/>
      <c r="Y89" s="9">
        <f t="shared" si="13"/>
        <v>38.427187363787652</v>
      </c>
      <c r="AO89" s="20">
        <f t="shared" si="14"/>
        <v>37.63488199482078</v>
      </c>
      <c r="AP89" s="9">
        <f t="shared" si="16"/>
        <v>1.5037960882117536E-3</v>
      </c>
      <c r="AQ89" s="9"/>
    </row>
    <row r="90" spans="1:43" x14ac:dyDescent="0.2">
      <c r="A90" s="5">
        <v>170</v>
      </c>
      <c r="B90" s="6">
        <f t="shared" si="15"/>
        <v>443.15</v>
      </c>
      <c r="C90" s="9">
        <v>2.2565722667268422</v>
      </c>
      <c r="E90" s="8">
        <v>1.10955</v>
      </c>
      <c r="F90" s="9">
        <v>1.0687</v>
      </c>
      <c r="G90" s="83">
        <v>1.1056699999999999</v>
      </c>
      <c r="H90" s="9">
        <v>1.09751</v>
      </c>
      <c r="I90" s="9">
        <v>1.093</v>
      </c>
      <c r="J90" s="9">
        <v>1.0949</v>
      </c>
      <c r="K90" s="9">
        <v>1.0836600000000001</v>
      </c>
      <c r="L90" s="9">
        <v>1.07697</v>
      </c>
      <c r="M90" s="9">
        <v>1.0665800000000001</v>
      </c>
      <c r="N90" s="9">
        <v>1.0787199999999999</v>
      </c>
      <c r="O90" s="9">
        <v>1.07494</v>
      </c>
      <c r="P90" s="9">
        <v>1.07334</v>
      </c>
      <c r="Q90" s="9">
        <v>1.0752200000000001</v>
      </c>
      <c r="R90" s="9">
        <v>1.0947899999999999</v>
      </c>
      <c r="S90" s="9">
        <v>1.0823</v>
      </c>
      <c r="T90" s="9">
        <v>1.07009</v>
      </c>
      <c r="V90" s="9">
        <f t="shared" si="11"/>
        <v>37.511571171135316</v>
      </c>
      <c r="W90" s="9">
        <f t="shared" si="12"/>
        <v>37.475770660356986</v>
      </c>
      <c r="X90" s="9"/>
      <c r="Y90" s="9">
        <f t="shared" si="13"/>
        <v>38.157384516808499</v>
      </c>
      <c r="AO90" s="20">
        <f t="shared" si="14"/>
        <v>37.368534118039811</v>
      </c>
      <c r="AP90" s="9">
        <f t="shared" si="16"/>
        <v>1.281676571989316E-3</v>
      </c>
      <c r="AQ90" s="9"/>
    </row>
    <row r="91" spans="1:43" x14ac:dyDescent="0.2">
      <c r="A91" s="5">
        <v>172</v>
      </c>
      <c r="B91" s="6">
        <f t="shared" si="15"/>
        <v>445.15</v>
      </c>
      <c r="C91" s="9">
        <v>2.2464337863641468</v>
      </c>
      <c r="E91" s="8">
        <v>1.1088</v>
      </c>
      <c r="F91" s="9">
        <v>1.0682700000000001</v>
      </c>
      <c r="G91" s="83">
        <v>1.10494</v>
      </c>
      <c r="H91" s="9">
        <v>1.0968</v>
      </c>
      <c r="I91" s="9">
        <v>1.0923099999999999</v>
      </c>
      <c r="J91" s="9">
        <v>1.0942000000000001</v>
      </c>
      <c r="K91" s="9">
        <v>1.08304</v>
      </c>
      <c r="L91" s="9">
        <v>1.0764199999999999</v>
      </c>
      <c r="M91" s="9">
        <v>1.06613</v>
      </c>
      <c r="N91" s="9">
        <v>1.0781799999999999</v>
      </c>
      <c r="O91" s="9">
        <v>1.0744199999999999</v>
      </c>
      <c r="P91" s="9">
        <v>1.0728200000000001</v>
      </c>
      <c r="Q91" s="9">
        <v>1.0747</v>
      </c>
      <c r="R91" s="9">
        <v>1.09406</v>
      </c>
      <c r="S91" s="9">
        <v>1.0816699999999999</v>
      </c>
      <c r="T91" s="9">
        <v>1.0696399999999999</v>
      </c>
      <c r="V91" s="9">
        <f t="shared" si="11"/>
        <v>37.23783187754217</v>
      </c>
      <c r="W91" s="9">
        <f t="shared" si="12"/>
        <v>37.217818786724145</v>
      </c>
      <c r="X91" s="9"/>
      <c r="Y91" s="9">
        <f t="shared" si="13"/>
        <v>37.890422315520041</v>
      </c>
      <c r="AO91" s="20">
        <f t="shared" si="14"/>
        <v>37.105069206940115</v>
      </c>
      <c r="AP91" s="9">
        <f t="shared" si="16"/>
        <v>4.0052380409054069E-4</v>
      </c>
      <c r="AQ91" s="9"/>
    </row>
    <row r="92" spans="1:43" x14ac:dyDescent="0.2">
      <c r="A92" s="5">
        <v>174</v>
      </c>
      <c r="B92" s="6">
        <f t="shared" si="15"/>
        <v>447.15</v>
      </c>
      <c r="C92" s="9">
        <v>2.2363860002236389</v>
      </c>
      <c r="E92" s="8">
        <v>1.10806</v>
      </c>
      <c r="F92" s="9">
        <v>1.0678300000000001</v>
      </c>
      <c r="G92" s="83">
        <v>1.10422</v>
      </c>
      <c r="H92" s="9">
        <v>1.09609</v>
      </c>
      <c r="I92" s="9">
        <v>1.0916300000000001</v>
      </c>
      <c r="J92" s="9">
        <v>1.0934999999999999</v>
      </c>
      <c r="K92" s="9">
        <v>1.0824199999999999</v>
      </c>
      <c r="L92" s="9">
        <v>1.07589</v>
      </c>
      <c r="M92" s="9">
        <v>1.0656699999999999</v>
      </c>
      <c r="N92" s="9">
        <v>1.0776399999999999</v>
      </c>
      <c r="O92" s="9">
        <v>1.0739000000000001</v>
      </c>
      <c r="P92" s="9">
        <v>1.0723199999999999</v>
      </c>
      <c r="Q92" s="9">
        <v>1.0741799999999999</v>
      </c>
      <c r="R92" s="9">
        <v>1.09334</v>
      </c>
      <c r="S92" s="9">
        <v>1.0810500000000001</v>
      </c>
      <c r="T92" s="9">
        <v>1.0691999999999999</v>
      </c>
      <c r="V92" s="9">
        <f t="shared" si="11"/>
        <v>36.982186645302626</v>
      </c>
      <c r="W92" s="9">
        <f t="shared" si="12"/>
        <v>36.962636879145464</v>
      </c>
      <c r="X92" s="9"/>
      <c r="Y92" s="9">
        <f t="shared" si="13"/>
        <v>37.626260263675832</v>
      </c>
      <c r="AO92" s="20">
        <f t="shared" si="14"/>
        <v>36.844442036297103</v>
      </c>
      <c r="AP92" s="9">
        <f t="shared" si="16"/>
        <v>3.8219335679972433E-4</v>
      </c>
      <c r="AQ92" s="9"/>
    </row>
    <row r="93" spans="1:43" x14ac:dyDescent="0.2">
      <c r="A93" s="5">
        <v>176</v>
      </c>
      <c r="B93" s="6">
        <f t="shared" si="15"/>
        <v>449.15</v>
      </c>
      <c r="C93" s="9">
        <v>2.2264276967605476</v>
      </c>
      <c r="E93" s="8">
        <v>1.1073200000000001</v>
      </c>
      <c r="F93" s="9">
        <v>1.06741</v>
      </c>
      <c r="G93" s="83">
        <v>1.10351</v>
      </c>
      <c r="H93" s="9">
        <v>1.0953999999999999</v>
      </c>
      <c r="I93" s="9">
        <v>1.0909500000000001</v>
      </c>
      <c r="J93" s="9">
        <v>1.0928100000000001</v>
      </c>
      <c r="K93" s="9">
        <v>1.0818099999999999</v>
      </c>
      <c r="L93" s="9">
        <v>1.0753600000000001</v>
      </c>
      <c r="M93" s="9">
        <v>1.0652200000000001</v>
      </c>
      <c r="N93" s="9">
        <v>1.07711</v>
      </c>
      <c r="O93" s="9">
        <v>1.0733900000000001</v>
      </c>
      <c r="P93" s="9">
        <v>1.07182</v>
      </c>
      <c r="Q93" s="9">
        <v>1.0736600000000001</v>
      </c>
      <c r="R93" s="9">
        <v>1.09263</v>
      </c>
      <c r="S93" s="9">
        <v>1.08043</v>
      </c>
      <c r="T93" s="9">
        <v>1.06877</v>
      </c>
      <c r="V93" s="9">
        <f t="shared" si="11"/>
        <v>36.707528078369307</v>
      </c>
      <c r="W93" s="9">
        <f t="shared" si="12"/>
        <v>36.710181784735724</v>
      </c>
      <c r="X93" s="9"/>
      <c r="Y93" s="9">
        <f t="shared" si="13"/>
        <v>37.364858622168384</v>
      </c>
      <c r="AO93" s="20">
        <f t="shared" si="14"/>
        <v>36.58660830239176</v>
      </c>
      <c r="AP93" s="9">
        <f t="shared" si="16"/>
        <v>7.0421574791593901E-6</v>
      </c>
      <c r="AQ93" s="9"/>
    </row>
    <row r="94" spans="1:43" x14ac:dyDescent="0.2">
      <c r="A94" s="5">
        <v>178</v>
      </c>
      <c r="B94" s="6">
        <f t="shared" si="15"/>
        <v>451.15</v>
      </c>
      <c r="C94" s="9">
        <v>2.2165576859137759</v>
      </c>
      <c r="E94" s="8">
        <v>1.1066</v>
      </c>
      <c r="F94" s="9">
        <v>1.06698</v>
      </c>
      <c r="G94" s="83">
        <v>1.1028100000000001</v>
      </c>
      <c r="H94" s="9">
        <v>1.0947100000000001</v>
      </c>
      <c r="I94" s="9">
        <v>1.09029</v>
      </c>
      <c r="J94" s="9">
        <v>1.09213</v>
      </c>
      <c r="K94" s="9">
        <v>1.0811999999999999</v>
      </c>
      <c r="L94" s="9">
        <v>1.07484</v>
      </c>
      <c r="M94" s="9">
        <v>1.0647800000000001</v>
      </c>
      <c r="N94" s="9">
        <v>1.0765800000000001</v>
      </c>
      <c r="O94" s="9">
        <v>1.0728800000000001</v>
      </c>
      <c r="P94" s="9">
        <v>1.0713200000000001</v>
      </c>
      <c r="Q94" s="9">
        <v>1.0731599999999999</v>
      </c>
      <c r="R94" s="9">
        <v>1.09192</v>
      </c>
      <c r="S94" s="9">
        <v>1.07982</v>
      </c>
      <c r="T94" s="9">
        <v>1.0683400000000001</v>
      </c>
      <c r="V94" s="9">
        <f t="shared" si="11"/>
        <v>36.460023480385097</v>
      </c>
      <c r="W94" s="9">
        <f t="shared" si="12"/>
        <v>36.460411224389688</v>
      </c>
      <c r="X94" s="9"/>
      <c r="Y94" s="9">
        <f t="shared" si="13"/>
        <v>37.106178390506003</v>
      </c>
      <c r="AO94" s="20">
        <f t="shared" si="14"/>
        <v>36.331524600025631</v>
      </c>
      <c r="AP94" s="9">
        <f t="shared" si="16"/>
        <v>1.503454130964081E-7</v>
      </c>
      <c r="AQ94" s="9"/>
    </row>
    <row r="95" spans="1:43" x14ac:dyDescent="0.2">
      <c r="A95" s="5">
        <v>180</v>
      </c>
      <c r="B95" s="6">
        <f t="shared" si="15"/>
        <v>453.15</v>
      </c>
      <c r="C95" s="9">
        <v>2.2067747986317996</v>
      </c>
      <c r="E95" s="8">
        <v>1.10588</v>
      </c>
      <c r="F95" s="9">
        <v>1.06656</v>
      </c>
      <c r="G95" s="83">
        <v>1.1021099999999999</v>
      </c>
      <c r="H95" s="9">
        <v>1.0940300000000001</v>
      </c>
      <c r="I95" s="9">
        <v>1.0896300000000001</v>
      </c>
      <c r="J95" s="9">
        <v>1.0914600000000001</v>
      </c>
      <c r="K95" s="9">
        <v>1.0806100000000001</v>
      </c>
      <c r="L95" s="9">
        <v>1.0743199999999999</v>
      </c>
      <c r="M95" s="9">
        <v>1.0643400000000001</v>
      </c>
      <c r="N95" s="9">
        <v>1.07606</v>
      </c>
      <c r="O95" s="9">
        <v>1.0723800000000001</v>
      </c>
      <c r="P95" s="9">
        <v>1.0708299999999999</v>
      </c>
      <c r="Q95" s="9">
        <v>1.0726500000000001</v>
      </c>
      <c r="R95" s="9">
        <v>1.0912299999999999</v>
      </c>
      <c r="S95" s="9">
        <v>1.0792200000000001</v>
      </c>
      <c r="T95" s="9">
        <v>1.0679099999999999</v>
      </c>
      <c r="V95" s="9">
        <f t="shared" si="11"/>
        <v>36.202881980611743</v>
      </c>
      <c r="W95" s="9">
        <f t="shared" si="12"/>
        <v>36.213283771114426</v>
      </c>
      <c r="X95" s="9"/>
      <c r="Y95" s="9">
        <f t="shared" si="13"/>
        <v>36.850181288879426</v>
      </c>
      <c r="AO95" s="20">
        <f t="shared" si="14"/>
        <v>36.079148400211849</v>
      </c>
      <c r="AP95" s="9">
        <f t="shared" si="16"/>
        <v>1.0819724566171954E-4</v>
      </c>
      <c r="AQ95" s="9"/>
    </row>
    <row r="96" spans="1:43" x14ac:dyDescent="0.2">
      <c r="A96" s="5">
        <v>182</v>
      </c>
      <c r="B96" s="6">
        <f t="shared" si="15"/>
        <v>455.15</v>
      </c>
      <c r="C96" s="9">
        <v>2.1970778864110736</v>
      </c>
      <c r="E96" s="8">
        <v>1.10517</v>
      </c>
      <c r="F96" s="9">
        <v>1.0661499999999999</v>
      </c>
      <c r="G96" s="83">
        <v>1.1014200000000001</v>
      </c>
      <c r="H96" s="9">
        <v>1.0933600000000001</v>
      </c>
      <c r="I96" s="9">
        <v>1.0889800000000001</v>
      </c>
      <c r="J96" s="9">
        <v>1.0907899999999999</v>
      </c>
      <c r="K96" s="9">
        <v>1.0800099999999999</v>
      </c>
      <c r="L96" s="9">
        <v>1.0738099999999999</v>
      </c>
      <c r="M96" s="9">
        <v>1.0639099999999999</v>
      </c>
      <c r="N96" s="9">
        <v>1.07555</v>
      </c>
      <c r="O96" s="9">
        <v>1.0718799999999999</v>
      </c>
      <c r="P96" s="9">
        <v>1.0703499999999999</v>
      </c>
      <c r="Q96" s="9">
        <v>1.07216</v>
      </c>
      <c r="R96" s="9">
        <v>1.0905400000000001</v>
      </c>
      <c r="S96" s="9">
        <v>1.0786199999999999</v>
      </c>
      <c r="T96" s="9">
        <v>1.06749</v>
      </c>
      <c r="V96" s="9">
        <f t="shared" si="11"/>
        <v>35.945140500350568</v>
      </c>
      <c r="W96" s="9">
        <f t="shared" si="12"/>
        <v>35.968758828995377</v>
      </c>
      <c r="X96" s="9"/>
      <c r="Y96" s="9">
        <f t="shared" si="13"/>
        <v>36.596829740794554</v>
      </c>
      <c r="AO96" s="20">
        <f t="shared" si="14"/>
        <v>35.829438028519512</v>
      </c>
      <c r="AP96" s="9">
        <f t="shared" si="16"/>
        <v>5.578254479741663E-4</v>
      </c>
      <c r="AQ96" s="9"/>
    </row>
    <row r="97" spans="1:43" x14ac:dyDescent="0.2">
      <c r="A97" s="5">
        <v>184</v>
      </c>
      <c r="B97" s="6">
        <f t="shared" si="15"/>
        <v>457.15</v>
      </c>
      <c r="C97" s="9">
        <v>2.1874658208465494</v>
      </c>
      <c r="E97" s="8">
        <v>1.10446</v>
      </c>
      <c r="F97" s="9">
        <v>1.0657300000000001</v>
      </c>
      <c r="G97" s="83">
        <v>1.1007400000000001</v>
      </c>
      <c r="H97" s="9">
        <v>1.0926899999999999</v>
      </c>
      <c r="I97" s="9">
        <v>1.08833</v>
      </c>
      <c r="J97" s="9">
        <v>1.0901400000000001</v>
      </c>
      <c r="K97" s="9">
        <v>1.0794299999999999</v>
      </c>
      <c r="L97" s="9">
        <v>1.0732999999999999</v>
      </c>
      <c r="M97" s="9">
        <v>1.06348</v>
      </c>
      <c r="N97" s="9">
        <v>1.07504</v>
      </c>
      <c r="O97" s="9">
        <v>1.0713900000000001</v>
      </c>
      <c r="P97" s="9">
        <v>1.0698700000000001</v>
      </c>
      <c r="Q97" s="9">
        <v>1.0716600000000001</v>
      </c>
      <c r="R97" s="9">
        <v>1.0898600000000001</v>
      </c>
      <c r="S97" s="9">
        <v>1.07803</v>
      </c>
      <c r="T97" s="9">
        <v>1.06707</v>
      </c>
      <c r="V97" s="9">
        <f t="shared" si="11"/>
        <v>35.696517380163584</v>
      </c>
      <c r="W97" s="9">
        <f t="shared" si="12"/>
        <v>35.72679661277509</v>
      </c>
      <c r="X97" s="9"/>
      <c r="Y97" s="9">
        <f t="shared" si="13"/>
        <v>36.346086856248888</v>
      </c>
      <c r="AO97" s="20">
        <f t="shared" si="14"/>
        <v>35.582352644049365</v>
      </c>
      <c r="AP97" s="9">
        <f t="shared" si="16"/>
        <v>9.168319275416482E-4</v>
      </c>
      <c r="AQ97" s="9"/>
    </row>
    <row r="98" spans="1:43" x14ac:dyDescent="0.2">
      <c r="A98" s="5">
        <v>186</v>
      </c>
      <c r="B98" s="6">
        <f t="shared" si="15"/>
        <v>459.15</v>
      </c>
      <c r="C98" s="9">
        <v>2.1779374931939453</v>
      </c>
      <c r="E98" s="8">
        <v>1.1037600000000001</v>
      </c>
      <c r="F98" s="9">
        <v>1.0653300000000001</v>
      </c>
      <c r="G98" s="83">
        <v>1.10006</v>
      </c>
      <c r="H98" s="9">
        <v>1.0920300000000001</v>
      </c>
      <c r="I98" s="9">
        <v>1.08769</v>
      </c>
      <c r="J98" s="9">
        <v>1.0894900000000001</v>
      </c>
      <c r="K98" s="9">
        <v>1.0788500000000001</v>
      </c>
      <c r="L98" s="9">
        <v>1.0728</v>
      </c>
      <c r="M98" s="9">
        <v>1.0630500000000001</v>
      </c>
      <c r="N98" s="9">
        <v>1.07453</v>
      </c>
      <c r="O98" s="9">
        <v>1.0709</v>
      </c>
      <c r="P98" s="9">
        <v>1.0693999999999999</v>
      </c>
      <c r="Q98" s="9">
        <v>1.07118</v>
      </c>
      <c r="R98" s="9">
        <v>1.08918</v>
      </c>
      <c r="S98" s="9">
        <v>1.07745</v>
      </c>
      <c r="T98" s="9">
        <v>1.0666599999999999</v>
      </c>
      <c r="V98" s="9">
        <f t="shared" si="11"/>
        <v>35.437922597756511</v>
      </c>
      <c r="W98" s="9">
        <f t="shared" si="12"/>
        <v>35.487358128023949</v>
      </c>
      <c r="X98" s="9"/>
      <c r="Y98" s="9">
        <f t="shared" si="13"/>
        <v>36.097916415429907</v>
      </c>
      <c r="AO98" s="20">
        <f t="shared" si="14"/>
        <v>35.337852219019595</v>
      </c>
      <c r="AP98" s="9">
        <f t="shared" si="16"/>
        <v>2.4438716528227644E-3</v>
      </c>
      <c r="AQ98" s="9"/>
    </row>
    <row r="99" spans="1:43" x14ac:dyDescent="0.2">
      <c r="A99" s="5">
        <v>188</v>
      </c>
      <c r="B99" s="6">
        <f t="shared" si="15"/>
        <v>461.15</v>
      </c>
      <c r="C99" s="9">
        <v>2.1684918139434024</v>
      </c>
      <c r="E99" s="8">
        <v>1.10307</v>
      </c>
      <c r="F99" s="9">
        <v>1.0649200000000001</v>
      </c>
      <c r="G99" s="83">
        <v>1.0993900000000001</v>
      </c>
      <c r="H99" s="9">
        <v>1.09138</v>
      </c>
      <c r="I99" s="9">
        <v>1.0870599999999999</v>
      </c>
      <c r="J99" s="9">
        <v>1.08884</v>
      </c>
      <c r="K99" s="9">
        <v>1.0782799999999999</v>
      </c>
      <c r="L99" s="9">
        <v>1.0723</v>
      </c>
      <c r="M99" s="9">
        <v>1.06263</v>
      </c>
      <c r="N99" s="9">
        <v>1.07403</v>
      </c>
      <c r="O99" s="9">
        <v>1.0704199999999999</v>
      </c>
      <c r="P99" s="9">
        <v>1.0689299999999999</v>
      </c>
      <c r="Q99" s="9">
        <v>1.0706899999999999</v>
      </c>
      <c r="R99" s="9">
        <v>1.0885199999999999</v>
      </c>
      <c r="S99" s="9">
        <v>1.07687</v>
      </c>
      <c r="T99" s="9">
        <v>1.0662499999999999</v>
      </c>
      <c r="V99" s="9">
        <f t="shared" si="11"/>
        <v>35.197522570569234</v>
      </c>
      <c r="W99" s="9">
        <f t="shared" si="12"/>
        <v>35.25040515188325</v>
      </c>
      <c r="X99" s="9"/>
      <c r="Y99" s="9">
        <f t="shared" si="13"/>
        <v>35.852282852915344</v>
      </c>
      <c r="AO99" s="20">
        <f t="shared" si="14"/>
        <v>35.095897518941356</v>
      </c>
      <c r="AP99" s="9">
        <f t="shared" si="16"/>
        <v>2.7965674064335047E-3</v>
      </c>
      <c r="AQ99" s="9"/>
    </row>
    <row r="100" spans="1:43" x14ac:dyDescent="0.2">
      <c r="A100" s="5">
        <v>190</v>
      </c>
      <c r="B100" s="6">
        <f t="shared" si="15"/>
        <v>463.15</v>
      </c>
      <c r="C100" s="9">
        <v>2.1591277124041888</v>
      </c>
      <c r="E100" s="8">
        <v>1.10239</v>
      </c>
      <c r="F100" s="9">
        <v>1.0645199999999999</v>
      </c>
      <c r="G100" s="83">
        <v>1.09873</v>
      </c>
      <c r="H100" s="9">
        <v>1.09074</v>
      </c>
      <c r="I100" s="9">
        <v>1.0864400000000001</v>
      </c>
      <c r="J100" s="9">
        <v>1.0882000000000001</v>
      </c>
      <c r="K100" s="9">
        <v>1.0777099999999999</v>
      </c>
      <c r="L100" s="9">
        <v>1.0718099999999999</v>
      </c>
      <c r="M100" s="9">
        <v>1.0622100000000001</v>
      </c>
      <c r="N100" s="9">
        <v>1.0735399999999999</v>
      </c>
      <c r="O100" s="9">
        <v>1.06995</v>
      </c>
      <c r="P100" s="9">
        <v>1.06846</v>
      </c>
      <c r="Q100" s="9">
        <v>1.0702199999999999</v>
      </c>
      <c r="R100" s="9">
        <v>1.08786</v>
      </c>
      <c r="S100" s="9">
        <v>1.0763</v>
      </c>
      <c r="T100" s="9">
        <v>1.0658399999999999</v>
      </c>
      <c r="V100" s="9">
        <f t="shared" si="11"/>
        <v>34.956556780193793</v>
      </c>
      <c r="W100" s="9">
        <f t="shared" si="12"/>
        <v>35.015900214361544</v>
      </c>
      <c r="X100" s="9"/>
      <c r="Y100" s="9">
        <f t="shared" si="13"/>
        <v>35.609151242355566</v>
      </c>
      <c r="AO100" s="20">
        <f t="shared" si="14"/>
        <v>34.856450083364635</v>
      </c>
      <c r="AP100" s="9">
        <f t="shared" si="16"/>
        <v>3.5216431788221716E-3</v>
      </c>
      <c r="AQ100" s="9"/>
    </row>
    <row r="101" spans="1:43" x14ac:dyDescent="0.2">
      <c r="A101" s="5">
        <v>192</v>
      </c>
      <c r="B101" s="6">
        <f t="shared" si="15"/>
        <v>465.15</v>
      </c>
      <c r="C101" s="9">
        <v>2.1498441363001182</v>
      </c>
      <c r="E101" s="8">
        <v>1.10172</v>
      </c>
      <c r="F101" s="9">
        <v>1.06413</v>
      </c>
      <c r="G101" s="83">
        <v>1.0980799999999999</v>
      </c>
      <c r="H101" s="9">
        <v>1.0901000000000001</v>
      </c>
      <c r="I101" s="9">
        <v>1.08582</v>
      </c>
      <c r="J101" s="9">
        <v>1.0875699999999999</v>
      </c>
      <c r="K101" s="9">
        <v>1.0771599999999999</v>
      </c>
      <c r="L101" s="9">
        <v>1.0713200000000001</v>
      </c>
      <c r="M101" s="9">
        <v>1.0618000000000001</v>
      </c>
      <c r="N101" s="9">
        <v>1.0730500000000001</v>
      </c>
      <c r="O101" s="9">
        <v>1.06948</v>
      </c>
      <c r="P101" s="9">
        <v>1.0680000000000001</v>
      </c>
      <c r="Q101" s="9">
        <v>1.06975</v>
      </c>
      <c r="R101" s="9">
        <v>1.08721</v>
      </c>
      <c r="S101" s="9">
        <v>1.0757399999999999</v>
      </c>
      <c r="T101" s="9">
        <v>1.0654399999999999</v>
      </c>
      <c r="V101" s="9">
        <f t="shared" si="11"/>
        <v>34.715031054314899</v>
      </c>
      <c r="W101" s="9">
        <f t="shared" si="12"/>
        <v>34.783806580166122</v>
      </c>
      <c r="X101" s="9"/>
      <c r="Y101" s="9">
        <f t="shared" si="13"/>
        <v>35.368487281619579</v>
      </c>
      <c r="AO101" s="20">
        <f t="shared" si="14"/>
        <v>34.619472207175278</v>
      </c>
      <c r="AP101" s="9">
        <f t="shared" si="16"/>
        <v>4.7300729561121878E-3</v>
      </c>
      <c r="AQ101" s="9"/>
    </row>
    <row r="102" spans="1:43" x14ac:dyDescent="0.2">
      <c r="A102" s="5">
        <v>194</v>
      </c>
      <c r="B102" s="6">
        <f t="shared" si="15"/>
        <v>467.15</v>
      </c>
      <c r="C102" s="9">
        <v>2.1406400513753612</v>
      </c>
      <c r="E102" s="8">
        <v>1.1010500000000001</v>
      </c>
      <c r="F102" s="9">
        <v>1.0637300000000001</v>
      </c>
      <c r="G102" s="83">
        <v>1.0974299999999999</v>
      </c>
      <c r="H102" s="9">
        <v>1.0894699999999999</v>
      </c>
      <c r="I102" s="9">
        <v>1.08521</v>
      </c>
      <c r="J102" s="9">
        <v>1.0869500000000001</v>
      </c>
      <c r="K102" s="9">
        <v>1.0766</v>
      </c>
      <c r="L102" s="9">
        <v>1.07084</v>
      </c>
      <c r="M102" s="9">
        <v>1.0613900000000001</v>
      </c>
      <c r="N102" s="9">
        <v>1.07256</v>
      </c>
      <c r="O102" s="9">
        <v>1.06901</v>
      </c>
      <c r="P102" s="9">
        <v>1.06755</v>
      </c>
      <c r="Q102" s="9">
        <v>1.06928</v>
      </c>
      <c r="R102" s="9">
        <v>1.08656</v>
      </c>
      <c r="S102" s="9">
        <v>1.07518</v>
      </c>
      <c r="T102" s="9">
        <v>1.06504</v>
      </c>
      <c r="V102" s="9">
        <f t="shared" si="11"/>
        <v>34.482670651471736</v>
      </c>
      <c r="W102" s="9">
        <f t="shared" si="12"/>
        <v>34.554088231051743</v>
      </c>
      <c r="X102" s="9"/>
      <c r="Y102" s="9">
        <f t="shared" si="13"/>
        <v>35.130257278386971</v>
      </c>
      <c r="AO102" s="20">
        <f t="shared" si="14"/>
        <v>34.384926922425308</v>
      </c>
      <c r="AP102" s="9">
        <f t="shared" si="16"/>
        <v>5.1004706730666876E-3</v>
      </c>
      <c r="AQ102" s="9"/>
    </row>
    <row r="103" spans="1:43" x14ac:dyDescent="0.2">
      <c r="A103" s="5">
        <v>196</v>
      </c>
      <c r="B103" s="6">
        <f t="shared" si="15"/>
        <v>469.15</v>
      </c>
      <c r="C103" s="9">
        <v>2.1315144410103382</v>
      </c>
      <c r="E103" s="8">
        <v>1.10039</v>
      </c>
      <c r="F103" s="9">
        <v>1.06334</v>
      </c>
      <c r="G103" s="83">
        <v>1.0967899999999999</v>
      </c>
      <c r="H103" s="9">
        <v>1.08884</v>
      </c>
      <c r="I103" s="9">
        <v>1.0846</v>
      </c>
      <c r="J103" s="9">
        <v>1.08633</v>
      </c>
      <c r="K103" s="9">
        <v>1.07606</v>
      </c>
      <c r="L103" s="9">
        <v>1.07037</v>
      </c>
      <c r="M103" s="9">
        <v>1.0609900000000001</v>
      </c>
      <c r="N103" s="9">
        <v>1.0720799999999999</v>
      </c>
      <c r="O103" s="9">
        <v>1.0685500000000001</v>
      </c>
      <c r="P103" s="9">
        <v>1.0670999999999999</v>
      </c>
      <c r="Q103" s="9">
        <v>1.0688200000000001</v>
      </c>
      <c r="R103" s="9">
        <v>1.08592</v>
      </c>
      <c r="S103" s="9">
        <v>1.07463</v>
      </c>
      <c r="T103" s="9">
        <v>1.0646500000000001</v>
      </c>
      <c r="V103" s="9">
        <f t="shared" si="11"/>
        <v>34.249764721016206</v>
      </c>
      <c r="W103" s="9">
        <f t="shared" si="12"/>
        <v>34.326709848670085</v>
      </c>
      <c r="X103" s="9"/>
      <c r="Y103" s="9">
        <f t="shared" si="13"/>
        <v>34.894428136168898</v>
      </c>
      <c r="AO103" s="20">
        <f t="shared" si="14"/>
        <v>34.152777980678913</v>
      </c>
      <c r="AP103" s="9">
        <f t="shared" si="16"/>
        <v>5.9205526696717104E-3</v>
      </c>
      <c r="AQ103" s="9"/>
    </row>
    <row r="104" spans="1:43" x14ac:dyDescent="0.2">
      <c r="A104" s="5">
        <v>198</v>
      </c>
      <c r="B104" s="6">
        <f t="shared" si="15"/>
        <v>471.15</v>
      </c>
      <c r="C104" s="9">
        <v>2.1224663058473947</v>
      </c>
      <c r="E104" s="8">
        <v>1.0997300000000001</v>
      </c>
      <c r="F104" s="9">
        <v>1.0629599999999999</v>
      </c>
      <c r="G104" s="83">
        <v>1.09615</v>
      </c>
      <c r="H104" s="9">
        <v>1.08822</v>
      </c>
      <c r="I104" s="9">
        <v>1.0840000000000001</v>
      </c>
      <c r="J104" s="9">
        <v>1.08572</v>
      </c>
      <c r="K104" s="9">
        <v>1.07551</v>
      </c>
      <c r="L104" s="9">
        <v>1.06989</v>
      </c>
      <c r="M104" s="9">
        <v>1.0605899999999999</v>
      </c>
      <c r="N104" s="9">
        <v>1.07161</v>
      </c>
      <c r="O104" s="9">
        <v>1.06809</v>
      </c>
      <c r="P104" s="9">
        <v>1.0666500000000001</v>
      </c>
      <c r="Q104" s="9">
        <v>1.06836</v>
      </c>
      <c r="R104" s="9">
        <v>1.0852900000000001</v>
      </c>
      <c r="S104" s="9">
        <v>1.0740799999999999</v>
      </c>
      <c r="T104" s="9">
        <v>1.06426</v>
      </c>
      <c r="V104" s="9">
        <f t="shared" si="11"/>
        <v>34.007225829057859</v>
      </c>
      <c r="W104" s="9">
        <f t="shared" si="12"/>
        <v>34.101636797903133</v>
      </c>
      <c r="X104" s="9"/>
      <c r="Y104" s="9">
        <f t="shared" si="13"/>
        <v>34.660967340741983</v>
      </c>
      <c r="AO104" s="20">
        <f t="shared" si="14"/>
        <v>33.922989835857315</v>
      </c>
      <c r="AP104" s="9">
        <f t="shared" si="16"/>
        <v>8.9134310383033183E-3</v>
      </c>
      <c r="AQ104" s="9"/>
    </row>
    <row r="105" spans="1:43" x14ac:dyDescent="0.2">
      <c r="A105" s="5">
        <v>200</v>
      </c>
      <c r="B105" s="6">
        <f t="shared" si="15"/>
        <v>473.15</v>
      </c>
      <c r="C105" s="9">
        <v>2.1134946634259748</v>
      </c>
      <c r="E105" s="8">
        <v>1.0990800000000001</v>
      </c>
      <c r="F105" s="9">
        <v>1.0625800000000001</v>
      </c>
      <c r="G105" s="83">
        <v>1.09552</v>
      </c>
      <c r="H105" s="9">
        <v>1.08761</v>
      </c>
      <c r="I105" s="9">
        <v>1.08341</v>
      </c>
      <c r="J105" s="9">
        <v>1.0851200000000001</v>
      </c>
      <c r="K105" s="9">
        <v>1.07498</v>
      </c>
      <c r="L105" s="9">
        <v>1.0694300000000001</v>
      </c>
      <c r="M105" s="9">
        <v>1.06019</v>
      </c>
      <c r="N105" s="9">
        <v>1.0711299999999999</v>
      </c>
      <c r="O105" s="9">
        <v>1.0676399999999999</v>
      </c>
      <c r="P105" s="9">
        <v>1.0662100000000001</v>
      </c>
      <c r="Q105" s="9">
        <v>1.0679099999999999</v>
      </c>
      <c r="R105" s="9">
        <v>1.08467</v>
      </c>
      <c r="S105" s="9">
        <v>1.0735399999999999</v>
      </c>
      <c r="T105" s="9">
        <v>1.0638700000000001</v>
      </c>
      <c r="V105" s="9">
        <f t="shared" si="11"/>
        <v>33.773553121137383</v>
      </c>
      <c r="W105" s="9">
        <f t="shared" si="12"/>
        <v>33.878835110665158</v>
      </c>
      <c r="X105" s="9"/>
      <c r="Y105" s="9">
        <f t="shared" si="13"/>
        <v>34.429842946979647</v>
      </c>
      <c r="AO105" s="20">
        <f t="shared" si="14"/>
        <v>33.695527627566278</v>
      </c>
      <c r="AP105" s="9">
        <f t="shared" si="16"/>
        <v>1.1084297318926527E-2</v>
      </c>
      <c r="AQ105" s="9"/>
    </row>
    <row r="106" spans="1:43" x14ac:dyDescent="0.2">
      <c r="A106" s="5">
        <v>202</v>
      </c>
      <c r="B106" s="6">
        <f t="shared" si="15"/>
        <v>475.15</v>
      </c>
      <c r="C106" s="9">
        <v>2.1045985478270022</v>
      </c>
      <c r="E106" s="8">
        <v>1.0984400000000001</v>
      </c>
      <c r="F106" s="9">
        <v>1.0622</v>
      </c>
      <c r="G106" s="83">
        <v>1.0949</v>
      </c>
      <c r="H106" s="9">
        <v>1.08701</v>
      </c>
      <c r="I106" s="9">
        <v>1.0828199999999999</v>
      </c>
      <c r="J106" s="9">
        <v>1.0845199999999999</v>
      </c>
      <c r="K106" s="9">
        <v>1.0744499999999999</v>
      </c>
      <c r="L106" s="9">
        <v>1.06897</v>
      </c>
      <c r="M106" s="9">
        <v>1.0598000000000001</v>
      </c>
      <c r="N106" s="9">
        <v>1.07067</v>
      </c>
      <c r="O106" s="9">
        <v>1.0671999999999999</v>
      </c>
      <c r="P106" s="9">
        <v>1.0657700000000001</v>
      </c>
      <c r="Q106" s="9">
        <v>1.0674600000000001</v>
      </c>
      <c r="R106" s="9">
        <v>1.08405</v>
      </c>
      <c r="S106" s="9">
        <v>1.07301</v>
      </c>
      <c r="T106" s="9">
        <v>1.06349</v>
      </c>
      <c r="V106" s="9">
        <f t="shared" si="11"/>
        <v>33.548762408366336</v>
      </c>
      <c r="W106" s="9">
        <f t="shared" si="12"/>
        <v>33.658271470157977</v>
      </c>
      <c r="X106" s="9"/>
      <c r="Y106" s="9">
        <f t="shared" si="13"/>
        <v>34.201023566066354</v>
      </c>
      <c r="AO106" s="20">
        <f t="shared" si="14"/>
        <v>33.470357164890714</v>
      </c>
      <c r="AP106" s="9">
        <f t="shared" si="16"/>
        <v>1.1992234614485495E-2</v>
      </c>
      <c r="AQ106" s="9"/>
    </row>
    <row r="107" spans="1:43" x14ac:dyDescent="0.2">
      <c r="A107" s="5">
        <v>204</v>
      </c>
      <c r="B107" s="6">
        <f t="shared" si="15"/>
        <v>477.15</v>
      </c>
      <c r="C107" s="9">
        <v>2.0957770093262078</v>
      </c>
      <c r="E107" s="8">
        <v>1.0978000000000001</v>
      </c>
      <c r="F107" s="9">
        <v>1.0618300000000001</v>
      </c>
      <c r="G107" s="83">
        <v>1.0942799999999999</v>
      </c>
      <c r="H107" s="9">
        <v>1.0864100000000001</v>
      </c>
      <c r="I107" s="9">
        <v>1.0822400000000001</v>
      </c>
      <c r="J107" s="9">
        <v>1.0839300000000001</v>
      </c>
      <c r="K107" s="9">
        <v>1.07392</v>
      </c>
      <c r="L107" s="9">
        <v>1.0685100000000001</v>
      </c>
      <c r="M107" s="9">
        <v>1.05941</v>
      </c>
      <c r="N107" s="9">
        <v>1.0702100000000001</v>
      </c>
      <c r="O107" s="9">
        <v>1.0667500000000001</v>
      </c>
      <c r="P107" s="9">
        <v>1.06534</v>
      </c>
      <c r="Q107" s="9">
        <v>1.06701</v>
      </c>
      <c r="R107" s="9">
        <v>1.08344</v>
      </c>
      <c r="S107" s="9">
        <v>1.0724800000000001</v>
      </c>
      <c r="T107" s="9">
        <v>1.06311</v>
      </c>
      <c r="V107" s="9">
        <f t="shared" si="11"/>
        <v>33.3143424568947</v>
      </c>
      <c r="W107" s="9">
        <f t="shared" si="12"/>
        <v>33.43991319556482</v>
      </c>
      <c r="X107" s="9"/>
      <c r="Y107" s="9">
        <f t="shared" si="13"/>
        <v>33.974478353080514</v>
      </c>
      <c r="AO107" s="20">
        <f t="shared" si="14"/>
        <v>33.247444910641178</v>
      </c>
      <c r="AP107" s="9">
        <f t="shared" si="16"/>
        <v>1.5768010410159662E-2</v>
      </c>
      <c r="AQ107" s="9"/>
    </row>
    <row r="108" spans="1:43" x14ac:dyDescent="0.2">
      <c r="A108" s="5">
        <v>206</v>
      </c>
      <c r="B108" s="6">
        <f t="shared" si="15"/>
        <v>479.15</v>
      </c>
      <c r="C108" s="9">
        <v>2.0870291140561412</v>
      </c>
      <c r="E108" s="8">
        <v>1.09717</v>
      </c>
      <c r="F108" s="9">
        <v>1.06145</v>
      </c>
      <c r="G108" s="83">
        <v>1.0936699999999999</v>
      </c>
      <c r="H108" s="9">
        <v>1.0858099999999999</v>
      </c>
      <c r="I108" s="9">
        <v>1.0816699999999999</v>
      </c>
      <c r="J108" s="9">
        <v>1.08334</v>
      </c>
      <c r="K108" s="9">
        <v>1.0733999999999999</v>
      </c>
      <c r="L108" s="9">
        <v>1.06806</v>
      </c>
      <c r="M108" s="9">
        <v>1.0590299999999999</v>
      </c>
      <c r="N108" s="9">
        <v>1.06975</v>
      </c>
      <c r="O108" s="9">
        <v>1.0663199999999999</v>
      </c>
      <c r="P108" s="9">
        <v>1.06491</v>
      </c>
      <c r="Q108" s="9">
        <v>1.06657</v>
      </c>
      <c r="R108" s="9">
        <v>1.08283</v>
      </c>
      <c r="S108" s="9">
        <v>1.07196</v>
      </c>
      <c r="T108" s="9">
        <v>1.06273</v>
      </c>
      <c r="V108" s="9">
        <f t="shared" si="11"/>
        <v>33.098239485708653</v>
      </c>
      <c r="W108" s="9">
        <f t="shared" si="12"/>
        <v>33.223728227168948</v>
      </c>
      <c r="X108" s="9"/>
      <c r="Y108" s="9">
        <f t="shared" si="13"/>
        <v>33.750176994932872</v>
      </c>
      <c r="AO108" s="20">
        <f t="shared" si="14"/>
        <v>33.026757966038012</v>
      </c>
      <c r="AP108" s="9">
        <f t="shared" si="16"/>
        <v>1.57474242332887E-2</v>
      </c>
      <c r="AQ108" s="9"/>
    </row>
    <row r="109" spans="1:43" x14ac:dyDescent="0.2">
      <c r="A109" s="5">
        <v>208</v>
      </c>
      <c r="B109" s="6">
        <f t="shared" si="15"/>
        <v>481.15</v>
      </c>
      <c r="C109" s="9">
        <v>2.0783539436766083</v>
      </c>
      <c r="E109" s="8">
        <v>1.0965499999999999</v>
      </c>
      <c r="F109" s="9">
        <v>1.0610900000000001</v>
      </c>
      <c r="G109" s="83">
        <v>1.09307</v>
      </c>
      <c r="H109" s="9">
        <v>1.0852299999999999</v>
      </c>
      <c r="I109" s="9">
        <v>1.0810999999999999</v>
      </c>
      <c r="J109" s="9">
        <v>1.0827599999999999</v>
      </c>
      <c r="K109" s="9">
        <v>1.0728899999999999</v>
      </c>
      <c r="L109" s="9">
        <v>1.0676099999999999</v>
      </c>
      <c r="M109" s="9">
        <v>1.0586500000000001</v>
      </c>
      <c r="N109" s="9">
        <v>1.0692999999999999</v>
      </c>
      <c r="O109" s="9">
        <v>1.0658799999999999</v>
      </c>
      <c r="P109" s="9">
        <v>1.0644899999999999</v>
      </c>
      <c r="Q109" s="9">
        <v>1.0661400000000001</v>
      </c>
      <c r="R109" s="9">
        <v>1.08223</v>
      </c>
      <c r="S109" s="9">
        <v>1.0714399999999999</v>
      </c>
      <c r="T109" s="9">
        <v>1.06236</v>
      </c>
      <c r="V109" s="9">
        <f t="shared" si="11"/>
        <v>32.872205800829349</v>
      </c>
      <c r="W109" s="9">
        <f t="shared" si="12"/>
        <v>33.009685111883336</v>
      </c>
      <c r="X109" s="9"/>
      <c r="Y109" s="9">
        <f t="shared" si="13"/>
        <v>33.528089698647271</v>
      </c>
      <c r="AO109" s="20">
        <f t="shared" si="14"/>
        <v>32.808264055818846</v>
      </c>
      <c r="AP109" s="9">
        <f t="shared" si="16"/>
        <v>1.8900560967878888E-2</v>
      </c>
      <c r="AQ109" s="9"/>
    </row>
    <row r="110" spans="1:43" x14ac:dyDescent="0.2">
      <c r="A110" s="5">
        <v>210</v>
      </c>
      <c r="B110" s="6">
        <f t="shared" si="15"/>
        <v>483.15</v>
      </c>
      <c r="C110" s="9">
        <v>2.0697505950532964</v>
      </c>
      <c r="E110" s="8">
        <v>1.0959300000000001</v>
      </c>
      <c r="F110" s="9">
        <v>1.0607200000000001</v>
      </c>
      <c r="G110" s="83">
        <v>1.0924700000000001</v>
      </c>
      <c r="H110" s="9">
        <v>1.0846499999999999</v>
      </c>
      <c r="I110" s="9">
        <v>1.0805400000000001</v>
      </c>
      <c r="J110" s="9">
        <v>1.08219</v>
      </c>
      <c r="K110" s="9">
        <v>1.0723800000000001</v>
      </c>
      <c r="L110" s="9">
        <v>1.06717</v>
      </c>
      <c r="M110" s="9">
        <v>1.05827</v>
      </c>
      <c r="N110" s="9">
        <v>1.0688500000000001</v>
      </c>
      <c r="O110" s="9">
        <v>1.06545</v>
      </c>
      <c r="P110" s="9">
        <v>1.0640700000000001</v>
      </c>
      <c r="Q110" s="9">
        <v>1.0657099999999999</v>
      </c>
      <c r="R110" s="9">
        <v>1.0816399999999999</v>
      </c>
      <c r="S110" s="9">
        <v>1.0709299999999999</v>
      </c>
      <c r="T110" s="9">
        <v>1.06199</v>
      </c>
      <c r="V110" s="9">
        <f t="shared" si="11"/>
        <v>32.655395048672084</v>
      </c>
      <c r="W110" s="9">
        <f t="shared" si="12"/>
        <v>32.797752989178342</v>
      </c>
      <c r="X110" s="9"/>
      <c r="Y110" s="9">
        <f t="shared" si="13"/>
        <v>33.308187179971796</v>
      </c>
      <c r="AO110" s="20">
        <f t="shared" si="14"/>
        <v>32.591931513756322</v>
      </c>
      <c r="AP110" s="9">
        <f t="shared" si="16"/>
        <v>2.0265783225183371E-2</v>
      </c>
      <c r="AQ110" s="9"/>
    </row>
    <row r="111" spans="1:43" x14ac:dyDescent="0.2">
      <c r="A111" s="5">
        <v>212</v>
      </c>
      <c r="B111" s="6">
        <f t="shared" si="15"/>
        <v>485.15</v>
      </c>
      <c r="C111" s="9">
        <v>2.0612181799443472</v>
      </c>
      <c r="E111" s="8">
        <v>1.0953200000000001</v>
      </c>
      <c r="F111" s="9">
        <v>1.06036</v>
      </c>
      <c r="G111" s="83">
        <v>1.09188</v>
      </c>
      <c r="H111" s="9">
        <v>1.0840700000000001</v>
      </c>
      <c r="I111" s="9">
        <v>1.0799799999999999</v>
      </c>
      <c r="J111" s="9">
        <v>1.08162</v>
      </c>
      <c r="K111" s="9">
        <v>1.0718799999999999</v>
      </c>
      <c r="L111" s="9">
        <v>1.06673</v>
      </c>
      <c r="M111" s="9">
        <v>1.0579000000000001</v>
      </c>
      <c r="N111" s="9">
        <v>1.0684100000000001</v>
      </c>
      <c r="O111" s="9">
        <v>1.0650299999999999</v>
      </c>
      <c r="P111" s="9">
        <v>1.06366</v>
      </c>
      <c r="Q111" s="9">
        <v>1.06528</v>
      </c>
      <c r="R111" s="9">
        <v>1.0810599999999999</v>
      </c>
      <c r="S111" s="9">
        <v>1.0704199999999999</v>
      </c>
      <c r="T111" s="9">
        <v>1.06162</v>
      </c>
      <c r="V111" s="9">
        <f t="shared" si="11"/>
        <v>32.438084911572155</v>
      </c>
      <c r="W111" s="9">
        <f t="shared" si="12"/>
        <v>32.587901577394845</v>
      </c>
      <c r="X111" s="9"/>
      <c r="Y111" s="9">
        <f t="shared" si="13"/>
        <v>33.090440652308374</v>
      </c>
      <c r="AO111" s="20">
        <f t="shared" si="14"/>
        <v>32.377729268572708</v>
      </c>
      <c r="AP111" s="9">
        <f t="shared" si="16"/>
        <v>2.2445033358227784E-2</v>
      </c>
      <c r="AQ111" s="9"/>
    </row>
    <row r="112" spans="1:43" x14ac:dyDescent="0.2">
      <c r="A112" s="5">
        <v>214</v>
      </c>
      <c r="B112" s="6">
        <f t="shared" si="15"/>
        <v>487.15</v>
      </c>
      <c r="C112" s="9">
        <v>2.0527558246946525</v>
      </c>
      <c r="E112" s="8">
        <v>1.0947199999999999</v>
      </c>
      <c r="F112" s="9">
        <v>1.0600099999999999</v>
      </c>
      <c r="G112" s="83">
        <v>1.0912900000000001</v>
      </c>
      <c r="H112" s="9">
        <v>1.0834999999999999</v>
      </c>
      <c r="I112" s="9">
        <v>1.0794299999999999</v>
      </c>
      <c r="J112" s="9">
        <v>1.0810599999999999</v>
      </c>
      <c r="K112" s="9">
        <v>1.07138</v>
      </c>
      <c r="L112" s="9">
        <v>1.06629</v>
      </c>
      <c r="M112" s="9">
        <v>1.0575300000000001</v>
      </c>
      <c r="N112" s="9">
        <v>1.0679700000000001</v>
      </c>
      <c r="O112" s="9">
        <v>1.0646100000000001</v>
      </c>
      <c r="P112" s="9">
        <v>1.06324</v>
      </c>
      <c r="Q112" s="9">
        <v>1.0648599999999999</v>
      </c>
      <c r="R112" s="9">
        <v>1.0804800000000001</v>
      </c>
      <c r="S112" s="9">
        <v>1.06992</v>
      </c>
      <c r="T112" s="9">
        <v>1.0612600000000001</v>
      </c>
      <c r="V112" s="9">
        <f t="shared" si="11"/>
        <v>32.220280765362524</v>
      </c>
      <c r="W112" s="9">
        <f t="shared" si="12"/>
        <v>32.380101160430684</v>
      </c>
      <c r="X112" s="9"/>
      <c r="Y112" s="9">
        <f t="shared" si="13"/>
        <v>32.874821815949716</v>
      </c>
      <c r="AO112" s="20">
        <f t="shared" si="14"/>
        <v>32.165626830239191</v>
      </c>
      <c r="AP112" s="9">
        <f t="shared" si="16"/>
        <v>2.554255867974254E-2</v>
      </c>
      <c r="AQ112" s="9"/>
    </row>
    <row r="113" spans="1:43" x14ac:dyDescent="0.2">
      <c r="A113" s="5">
        <v>216</v>
      </c>
      <c r="B113" s="6">
        <f t="shared" si="15"/>
        <v>489.15</v>
      </c>
      <c r="C113" s="9">
        <v>2.0443626699376471</v>
      </c>
      <c r="E113" s="8">
        <v>1.09412</v>
      </c>
      <c r="F113" s="9">
        <v>1.05965</v>
      </c>
      <c r="G113" s="83">
        <v>1.0907100000000001</v>
      </c>
      <c r="H113" s="9">
        <v>1.08294</v>
      </c>
      <c r="I113" s="9">
        <v>1.0788899999999999</v>
      </c>
      <c r="J113" s="9">
        <v>1.0805100000000001</v>
      </c>
      <c r="K113" s="9">
        <v>1.0708899999999999</v>
      </c>
      <c r="L113" s="9">
        <v>1.06586</v>
      </c>
      <c r="M113" s="9">
        <v>1.0571699999999999</v>
      </c>
      <c r="N113" s="9">
        <v>1.0675300000000001</v>
      </c>
      <c r="O113" s="9">
        <v>1.06419</v>
      </c>
      <c r="P113" s="9">
        <v>1.06284</v>
      </c>
      <c r="Q113" s="9">
        <v>1.0644400000000001</v>
      </c>
      <c r="R113" s="9">
        <v>1.0799000000000001</v>
      </c>
      <c r="S113" s="9">
        <v>1.06942</v>
      </c>
      <c r="T113" s="9">
        <v>1.0609</v>
      </c>
      <c r="V113" s="9">
        <f t="shared" si="11"/>
        <v>32.011722277815501</v>
      </c>
      <c r="W113" s="9">
        <f t="shared" si="12"/>
        <v>32.174322574788583</v>
      </c>
      <c r="X113" s="9"/>
      <c r="Y113" s="9">
        <f t="shared" si="13"/>
        <v>32.661302847612802</v>
      </c>
      <c r="AO113" s="20">
        <f t="shared" si="14"/>
        <v>31.955594276647574</v>
      </c>
      <c r="AP113" s="9">
        <f t="shared" si="16"/>
        <v>2.6438856575734453E-2</v>
      </c>
      <c r="AQ113" s="9"/>
    </row>
    <row r="114" spans="1:43" x14ac:dyDescent="0.2">
      <c r="A114" s="5">
        <v>218</v>
      </c>
      <c r="B114" s="6">
        <f t="shared" si="15"/>
        <v>491.15</v>
      </c>
      <c r="C114" s="9">
        <v>2.0360378703043875</v>
      </c>
      <c r="E114" s="8">
        <v>1.09352</v>
      </c>
      <c r="F114" s="9">
        <v>1.0592999999999999</v>
      </c>
      <c r="G114" s="83">
        <v>1.09013</v>
      </c>
      <c r="H114" s="9">
        <v>1.0823799999999999</v>
      </c>
      <c r="I114" s="9">
        <v>1.0783499999999999</v>
      </c>
      <c r="J114" s="9">
        <v>1.07996</v>
      </c>
      <c r="K114" s="9">
        <v>1.0704</v>
      </c>
      <c r="L114" s="9">
        <v>1.0654399999999999</v>
      </c>
      <c r="M114" s="9">
        <v>1.0568</v>
      </c>
      <c r="N114" s="9">
        <v>1.0670999999999999</v>
      </c>
      <c r="O114" s="9">
        <v>1.0637799999999999</v>
      </c>
      <c r="P114" s="9">
        <v>1.06243</v>
      </c>
      <c r="Q114" s="9">
        <v>1.06403</v>
      </c>
      <c r="R114" s="9">
        <v>1.07934</v>
      </c>
      <c r="S114" s="9">
        <v>1.0689299999999999</v>
      </c>
      <c r="T114" s="9">
        <v>1.06054</v>
      </c>
      <c r="V114" s="9">
        <f t="shared" si="11"/>
        <v>31.79353824194736</v>
      </c>
      <c r="W114" s="9">
        <f t="shared" si="12"/>
        <v>31.970537196974455</v>
      </c>
      <c r="X114" s="9"/>
      <c r="Y114" s="9">
        <f t="shared" si="13"/>
        <v>32.449856390258603</v>
      </c>
      <c r="AO114" s="20">
        <f t="shared" si="14"/>
        <v>31.747602240642792</v>
      </c>
      <c r="AP114" s="9">
        <f t="shared" si="16"/>
        <v>3.1328630080683581E-2</v>
      </c>
      <c r="AQ114" s="9"/>
    </row>
    <row r="115" spans="1:43" x14ac:dyDescent="0.2">
      <c r="A115" s="5">
        <v>220</v>
      </c>
      <c r="B115" s="6">
        <f t="shared" si="15"/>
        <v>493.15</v>
      </c>
      <c r="C115" s="9">
        <v>2.0277805941397142</v>
      </c>
      <c r="E115" s="8">
        <v>1.09294</v>
      </c>
      <c r="F115" s="9">
        <v>1.0589500000000001</v>
      </c>
      <c r="G115" s="83">
        <v>1.0895600000000001</v>
      </c>
      <c r="H115" s="9">
        <v>1.0818300000000001</v>
      </c>
      <c r="I115" s="9">
        <v>1.0778099999999999</v>
      </c>
      <c r="J115" s="9">
        <v>1.07941</v>
      </c>
      <c r="K115" s="9">
        <v>1.06992</v>
      </c>
      <c r="L115" s="9">
        <v>1.06501</v>
      </c>
      <c r="M115" s="9">
        <v>1.0564499999999999</v>
      </c>
      <c r="N115" s="9">
        <v>1.0666800000000001</v>
      </c>
      <c r="O115" s="9">
        <v>1.0633699999999999</v>
      </c>
      <c r="P115" s="9">
        <v>1.0620400000000001</v>
      </c>
      <c r="Q115" s="9">
        <v>1.06362</v>
      </c>
      <c r="R115" s="9">
        <v>1.07877</v>
      </c>
      <c r="S115" s="9">
        <v>1.0684400000000001</v>
      </c>
      <c r="T115" s="9">
        <v>1.06019</v>
      </c>
      <c r="V115" s="9">
        <f t="shared" si="11"/>
        <v>31.593461751158728</v>
      </c>
      <c r="W115" s="9">
        <f t="shared" si="12"/>
        <v>31.768716931235012</v>
      </c>
      <c r="X115" s="9"/>
      <c r="Y115" s="9">
        <f t="shared" si="13"/>
        <v>32.240455543188318</v>
      </c>
      <c r="AO115" s="20">
        <f t="shared" si="14"/>
        <v>31.541621897404973</v>
      </c>
      <c r="AP115" s="9">
        <f t="shared" si="16"/>
        <v>3.0714378143570902E-2</v>
      </c>
      <c r="AQ115" s="9"/>
    </row>
    <row r="116" spans="1:43" x14ac:dyDescent="0.2">
      <c r="A116" s="5">
        <v>222</v>
      </c>
      <c r="B116" s="6">
        <f t="shared" si="15"/>
        <v>495.15</v>
      </c>
      <c r="C116" s="9">
        <v>2.0195900232252852</v>
      </c>
      <c r="E116" s="8">
        <v>1.0923499999999999</v>
      </c>
      <c r="F116" s="9">
        <v>1.0586100000000001</v>
      </c>
      <c r="G116" s="83">
        <v>1.089</v>
      </c>
      <c r="H116" s="9">
        <v>1.08128</v>
      </c>
      <c r="I116" s="9">
        <v>1.07728</v>
      </c>
      <c r="J116" s="9">
        <v>1.07887</v>
      </c>
      <c r="K116" s="9">
        <v>1.0694399999999999</v>
      </c>
      <c r="L116" s="9">
        <v>1.0646</v>
      </c>
      <c r="M116" s="9">
        <v>1.05609</v>
      </c>
      <c r="N116" s="9">
        <v>1.0662499999999999</v>
      </c>
      <c r="O116" s="9">
        <v>1.0629599999999999</v>
      </c>
      <c r="P116" s="9">
        <v>1.0616399999999999</v>
      </c>
      <c r="Q116" s="9">
        <v>1.06321</v>
      </c>
      <c r="R116" s="9">
        <v>1.07822</v>
      </c>
      <c r="S116" s="9">
        <v>1.06796</v>
      </c>
      <c r="T116" s="9">
        <v>1.0598399999999999</v>
      </c>
      <c r="V116" s="9">
        <f t="shared" si="11"/>
        <v>31.374611954139173</v>
      </c>
      <c r="W116" s="9">
        <f t="shared" si="12"/>
        <v>31.568834197624255</v>
      </c>
      <c r="X116" s="9"/>
      <c r="Y116" s="9">
        <f t="shared" si="13"/>
        <v>32.033073852406424</v>
      </c>
      <c r="AO116" s="20">
        <f t="shared" si="14"/>
        <v>31.337624952170358</v>
      </c>
      <c r="AP116" s="9">
        <f t="shared" si="16"/>
        <v>3.7722279864378733E-2</v>
      </c>
      <c r="AQ116" s="9"/>
    </row>
    <row r="117" spans="1:43" x14ac:dyDescent="0.2">
      <c r="A117" s="5">
        <v>224</v>
      </c>
      <c r="B117" s="6">
        <f t="shared" si="15"/>
        <v>497.15</v>
      </c>
      <c r="C117" s="9">
        <v>2.0114653525093029</v>
      </c>
      <c r="E117" s="8">
        <v>1.09178</v>
      </c>
      <c r="F117" s="9">
        <v>1.05827</v>
      </c>
      <c r="G117" s="83">
        <v>1.0884400000000001</v>
      </c>
      <c r="H117" s="9">
        <v>1.08074</v>
      </c>
      <c r="I117" s="9">
        <v>1.0767599999999999</v>
      </c>
      <c r="J117" s="9">
        <v>1.0783400000000001</v>
      </c>
      <c r="K117" s="9">
        <v>1.06897</v>
      </c>
      <c r="L117" s="9">
        <v>1.0641799999999999</v>
      </c>
      <c r="M117" s="9">
        <v>1.0557399999999999</v>
      </c>
      <c r="N117" s="9">
        <v>1.0658399999999999</v>
      </c>
      <c r="O117" s="9">
        <v>1.0625599999999999</v>
      </c>
      <c r="P117" s="9">
        <v>1.06125</v>
      </c>
      <c r="Q117" s="9">
        <v>1.06281</v>
      </c>
      <c r="R117" s="9">
        <v>1.0776699999999999</v>
      </c>
      <c r="S117" s="9">
        <v>1.06749</v>
      </c>
      <c r="T117" s="9">
        <v>1.0595000000000001</v>
      </c>
      <c r="V117" s="9">
        <f t="shared" si="11"/>
        <v>31.173892458182962</v>
      </c>
      <c r="W117" s="9">
        <f t="shared" si="12"/>
        <v>31.370861920388641</v>
      </c>
      <c r="X117" s="9"/>
      <c r="Y117" s="9">
        <f t="shared" si="13"/>
        <v>31.827685301241853</v>
      </c>
      <c r="AO117" s="20">
        <f t="shared" si="14"/>
        <v>31.135583628280315</v>
      </c>
      <c r="AP117" s="9">
        <f t="shared" si="16"/>
        <v>3.8796969041594499E-2</v>
      </c>
      <c r="AQ117" s="9"/>
    </row>
    <row r="118" spans="1:43" x14ac:dyDescent="0.2">
      <c r="A118" s="5">
        <v>226</v>
      </c>
      <c r="B118" s="6">
        <f t="shared" si="15"/>
        <v>499.15</v>
      </c>
      <c r="C118" s="9">
        <v>2.0034057898427329</v>
      </c>
      <c r="E118" s="8">
        <v>1.09121</v>
      </c>
      <c r="F118" s="9">
        <v>1.05793</v>
      </c>
      <c r="G118" s="83">
        <v>1.08789</v>
      </c>
      <c r="H118" s="9">
        <v>1.0802</v>
      </c>
      <c r="I118" s="9">
        <v>1.0762400000000001</v>
      </c>
      <c r="J118" s="9">
        <v>1.0778099999999999</v>
      </c>
      <c r="K118" s="9">
        <v>1.0685</v>
      </c>
      <c r="L118" s="9">
        <v>1.0637700000000001</v>
      </c>
      <c r="M118" s="9">
        <v>1.0553900000000001</v>
      </c>
      <c r="N118" s="9">
        <v>1.06542</v>
      </c>
      <c r="O118" s="9">
        <v>1.0621700000000001</v>
      </c>
      <c r="P118" s="9">
        <v>1.0608599999999999</v>
      </c>
      <c r="Q118" s="9">
        <v>1.0624100000000001</v>
      </c>
      <c r="R118" s="9">
        <v>1.0771200000000001</v>
      </c>
      <c r="S118" s="9">
        <v>1.06701</v>
      </c>
      <c r="T118" s="9">
        <v>1.05915</v>
      </c>
      <c r="V118" s="9">
        <f t="shared" si="11"/>
        <v>30.973003611563552</v>
      </c>
      <c r="W118" s="9">
        <f t="shared" si="12"/>
        <v>31.174773516661183</v>
      </c>
      <c r="X118" s="9"/>
      <c r="Y118" s="9">
        <f t="shared" si="13"/>
        <v>31.624264301218236</v>
      </c>
      <c r="AO118" s="20">
        <f t="shared" si="14"/>
        <v>30.935470655548677</v>
      </c>
      <c r="AP118" s="9">
        <f t="shared" si="16"/>
        <v>4.0711094603107081E-2</v>
      </c>
      <c r="AQ118" s="9"/>
    </row>
    <row r="119" spans="1:43" x14ac:dyDescent="0.2">
      <c r="A119" s="5">
        <v>228</v>
      </c>
      <c r="B119" s="6">
        <f t="shared" si="15"/>
        <v>501.15</v>
      </c>
      <c r="C119" s="9">
        <v>1.9954105557218398</v>
      </c>
      <c r="E119" s="8">
        <v>1.0906400000000001</v>
      </c>
      <c r="F119" s="9">
        <v>1.05759</v>
      </c>
      <c r="G119" s="83">
        <v>1.08734</v>
      </c>
      <c r="H119" s="9">
        <v>1.0796699999999999</v>
      </c>
      <c r="I119" s="9">
        <v>1.0757300000000001</v>
      </c>
      <c r="J119" s="9">
        <v>1.0772900000000001</v>
      </c>
      <c r="K119" s="9">
        <v>1.0680400000000001</v>
      </c>
      <c r="L119" s="9">
        <v>1.0633699999999999</v>
      </c>
      <c r="M119" s="9">
        <v>1.05505</v>
      </c>
      <c r="N119" s="9">
        <v>1.06501</v>
      </c>
      <c r="O119" s="9">
        <v>1.0617700000000001</v>
      </c>
      <c r="P119" s="9">
        <v>1.0604800000000001</v>
      </c>
      <c r="Q119" s="9">
        <v>1.06202</v>
      </c>
      <c r="R119" s="9">
        <v>1.0765800000000001</v>
      </c>
      <c r="S119" s="9">
        <v>1.0665500000000001</v>
      </c>
      <c r="T119" s="9">
        <v>1.05881</v>
      </c>
      <c r="V119" s="9">
        <f t="shared" si="11"/>
        <v>30.771945195805348</v>
      </c>
      <c r="W119" s="9">
        <f t="shared" si="12"/>
        <v>30.980542885455044</v>
      </c>
      <c r="X119" s="9"/>
      <c r="Y119" s="9">
        <f t="shared" si="13"/>
        <v>31.422785683165181</v>
      </c>
      <c r="AO119" s="20">
        <f t="shared" si="14"/>
        <v>30.737259258937414</v>
      </c>
      <c r="AP119" s="9">
        <f t="shared" si="16"/>
        <v>4.3512996127191145E-2</v>
      </c>
      <c r="AQ119" s="9"/>
    </row>
    <row r="120" spans="1:43" x14ac:dyDescent="0.2">
      <c r="A120" s="5">
        <v>230</v>
      </c>
      <c r="B120" s="6">
        <f t="shared" si="15"/>
        <v>503.15</v>
      </c>
      <c r="C120" s="9">
        <v>1.9874788830368679</v>
      </c>
      <c r="E120" s="8">
        <v>1.0900799999999999</v>
      </c>
      <c r="F120" s="9">
        <v>1.0572600000000001</v>
      </c>
      <c r="G120" s="83">
        <v>1.0868</v>
      </c>
      <c r="H120" s="9">
        <v>1.07914</v>
      </c>
      <c r="I120" s="9">
        <v>1.0752200000000001</v>
      </c>
      <c r="J120" s="9">
        <v>1.07677</v>
      </c>
      <c r="K120" s="9">
        <v>1.06758</v>
      </c>
      <c r="L120" s="9">
        <v>1.06297</v>
      </c>
      <c r="M120" s="9">
        <v>1.05471</v>
      </c>
      <c r="N120" s="9">
        <v>1.0646</v>
      </c>
      <c r="O120" s="9">
        <v>1.0613900000000001</v>
      </c>
      <c r="P120" s="9">
        <v>1.0601</v>
      </c>
      <c r="Q120" s="9">
        <v>1.0616300000000001</v>
      </c>
      <c r="R120" s="9">
        <v>1.07605</v>
      </c>
      <c r="S120" s="9">
        <v>1.06609</v>
      </c>
      <c r="T120" s="9">
        <v>1.05847</v>
      </c>
      <c r="V120" s="9">
        <f t="shared" si="11"/>
        <v>30.570432216663619</v>
      </c>
      <c r="W120" s="9">
        <f t="shared" si="12"/>
        <v>30.788144396947352</v>
      </c>
      <c r="X120" s="9"/>
      <c r="Y120" s="9">
        <f t="shared" si="13"/>
        <v>31.223224688562539</v>
      </c>
      <c r="AO120" s="20">
        <f t="shared" si="14"/>
        <v>30.54092314753138</v>
      </c>
      <c r="AP120" s="9">
        <f t="shared" si="16"/>
        <v>4.7398593443896839E-2</v>
      </c>
      <c r="AQ120" s="9"/>
    </row>
    <row r="121" spans="1:43" x14ac:dyDescent="0.2">
      <c r="A121" s="5">
        <v>232</v>
      </c>
      <c r="B121" s="6">
        <f t="shared" si="15"/>
        <v>505.15</v>
      </c>
      <c r="C121" s="9">
        <v>1.9796100168266852</v>
      </c>
      <c r="E121" s="8">
        <v>1.08952</v>
      </c>
      <c r="F121" s="9">
        <v>1.0569299999999999</v>
      </c>
      <c r="G121" s="83">
        <v>1.08626</v>
      </c>
      <c r="H121" s="9">
        <v>1.0786199999999999</v>
      </c>
      <c r="I121" s="9">
        <v>1.0747199999999999</v>
      </c>
      <c r="J121" s="9">
        <v>1.07626</v>
      </c>
      <c r="K121" s="9">
        <v>1.0671299999999999</v>
      </c>
      <c r="L121" s="9">
        <v>1.06257</v>
      </c>
      <c r="M121" s="9">
        <v>1.05437</v>
      </c>
      <c r="N121" s="9">
        <v>1.0642</v>
      </c>
      <c r="O121" s="9">
        <v>1.0609999999999999</v>
      </c>
      <c r="P121" s="9">
        <v>1.05972</v>
      </c>
      <c r="Q121" s="9">
        <v>1.06124</v>
      </c>
      <c r="R121" s="9">
        <v>1.07552</v>
      </c>
      <c r="S121" s="9">
        <v>1.0656300000000001</v>
      </c>
      <c r="T121" s="9">
        <v>1.0581400000000001</v>
      </c>
      <c r="V121" s="9">
        <f t="shared" si="11"/>
        <v>30.368752749010323</v>
      </c>
      <c r="W121" s="9">
        <f t="shared" si="12"/>
        <v>30.597552882044624</v>
      </c>
      <c r="X121" s="9"/>
      <c r="Y121" s="9">
        <f t="shared" si="13"/>
        <v>31.025556961109839</v>
      </c>
      <c r="AO121" s="20">
        <f t="shared" si="14"/>
        <v>30.346436503802977</v>
      </c>
      <c r="AP121" s="9">
        <f t="shared" si="16"/>
        <v>5.2349500876514049E-2</v>
      </c>
      <c r="AQ121" s="9"/>
    </row>
    <row r="122" spans="1:43" x14ac:dyDescent="0.2">
      <c r="A122" s="5">
        <v>234</v>
      </c>
      <c r="B122" s="6">
        <f t="shared" si="15"/>
        <v>507.15</v>
      </c>
      <c r="C122" s="9">
        <v>1.971803214039239</v>
      </c>
      <c r="E122" s="8">
        <v>1.08897</v>
      </c>
      <c r="F122" s="9">
        <v>1.05661</v>
      </c>
      <c r="G122" s="83">
        <v>1.08572</v>
      </c>
      <c r="H122" s="9">
        <v>1.0781099999999999</v>
      </c>
      <c r="I122" s="9">
        <v>1.07422</v>
      </c>
      <c r="J122" s="9">
        <v>1.07575</v>
      </c>
      <c r="K122" s="9">
        <v>1.0666800000000001</v>
      </c>
      <c r="L122" s="9">
        <v>1.0621700000000001</v>
      </c>
      <c r="M122" s="9">
        <v>1.05403</v>
      </c>
      <c r="N122" s="9">
        <v>1.0638000000000001</v>
      </c>
      <c r="O122" s="9">
        <v>1.0606199999999999</v>
      </c>
      <c r="P122" s="9">
        <v>1.05935</v>
      </c>
      <c r="Q122" s="9">
        <v>1.0608599999999999</v>
      </c>
      <c r="R122" s="9">
        <v>1.075</v>
      </c>
      <c r="S122" s="9">
        <v>1.06518</v>
      </c>
      <c r="T122" s="9">
        <v>1.0578099999999999</v>
      </c>
      <c r="V122" s="9">
        <f t="shared" si="11"/>
        <v>30.166625339190638</v>
      </c>
      <c r="W122" s="9">
        <f t="shared" si="12"/>
        <v>30.408743622221166</v>
      </c>
      <c r="X122" s="9"/>
      <c r="Y122" s="9">
        <f t="shared" si="13"/>
        <v>30.829758538513811</v>
      </c>
      <c r="AO122" s="20">
        <f t="shared" si="14"/>
        <v>30.153773973157918</v>
      </c>
      <c r="AP122" s="9">
        <f t="shared" si="16"/>
        <v>5.8621262977651058E-2</v>
      </c>
      <c r="AQ122" s="9"/>
    </row>
    <row r="123" spans="1:43" x14ac:dyDescent="0.2">
      <c r="A123" s="5">
        <v>236</v>
      </c>
      <c r="B123" s="6">
        <f t="shared" si="15"/>
        <v>509.15</v>
      </c>
      <c r="C123" s="9">
        <v>1.9640577432976531</v>
      </c>
      <c r="E123" s="8">
        <v>1.08843</v>
      </c>
      <c r="F123" s="9">
        <v>1.0562800000000001</v>
      </c>
      <c r="G123" s="83">
        <v>1.0851999999999999</v>
      </c>
      <c r="H123" s="9">
        <v>1.0775999999999999</v>
      </c>
      <c r="I123" s="9">
        <v>1.07372</v>
      </c>
      <c r="J123" s="9">
        <v>1.07525</v>
      </c>
      <c r="K123" s="9">
        <v>1.06623</v>
      </c>
      <c r="L123" s="9">
        <v>1.0617799999999999</v>
      </c>
      <c r="M123" s="9">
        <v>1.0537000000000001</v>
      </c>
      <c r="N123" s="9">
        <v>1.06341</v>
      </c>
      <c r="O123" s="9">
        <v>1.0602400000000001</v>
      </c>
      <c r="P123" s="9">
        <v>1.05898</v>
      </c>
      <c r="Q123" s="9">
        <v>1.0604800000000001</v>
      </c>
      <c r="R123" s="9">
        <v>1.0744800000000001</v>
      </c>
      <c r="S123" s="9">
        <v>1.06473</v>
      </c>
      <c r="T123" s="9">
        <v>1.05748</v>
      </c>
      <c r="V123" s="9">
        <f t="shared" si="11"/>
        <v>29.982989290130064</v>
      </c>
      <c r="W123" s="9">
        <f t="shared" si="12"/>
        <v>30.221692339622209</v>
      </c>
      <c r="X123" s="9"/>
      <c r="Y123" s="9">
        <f t="shared" si="13"/>
        <v>30.635805844486672</v>
      </c>
      <c r="AO123" s="20">
        <f t="shared" si="14"/>
        <v>29.962910653753781</v>
      </c>
      <c r="AP123" s="9">
        <f t="shared" si="16"/>
        <v>5.6979145836849286E-2</v>
      </c>
      <c r="AQ123" s="9"/>
    </row>
    <row r="124" spans="1:43" x14ac:dyDescent="0.2">
      <c r="A124" s="5">
        <v>238</v>
      </c>
      <c r="B124" s="6">
        <f t="shared" si="15"/>
        <v>511.15</v>
      </c>
      <c r="C124" s="9">
        <v>1.9563728846718185</v>
      </c>
      <c r="E124" s="8">
        <v>1.08789</v>
      </c>
      <c r="F124" s="9">
        <v>1.05596</v>
      </c>
      <c r="G124" s="83">
        <v>1.08467</v>
      </c>
      <c r="H124" s="9">
        <v>1.0770900000000001</v>
      </c>
      <c r="I124" s="9">
        <v>1.07324</v>
      </c>
      <c r="J124" s="9">
        <v>1.0747500000000001</v>
      </c>
      <c r="K124" s="9">
        <v>1.06579</v>
      </c>
      <c r="L124" s="9">
        <v>1.0613999999999999</v>
      </c>
      <c r="M124" s="9">
        <v>1.0533699999999999</v>
      </c>
      <c r="N124" s="9">
        <v>1.0630200000000001</v>
      </c>
      <c r="O124" s="9">
        <v>1.0598700000000001</v>
      </c>
      <c r="P124" s="9">
        <v>1.0586100000000001</v>
      </c>
      <c r="Q124" s="9">
        <v>1.0601100000000001</v>
      </c>
      <c r="R124" s="9">
        <v>1.0739700000000001</v>
      </c>
      <c r="S124" s="9">
        <v>1.0642799999999999</v>
      </c>
      <c r="T124" s="9">
        <v>1.05715</v>
      </c>
      <c r="V124" s="9">
        <f t="shared" si="11"/>
        <v>29.789734602556084</v>
      </c>
      <c r="W124" s="9">
        <f t="shared" si="12"/>
        <v>30.036375187423936</v>
      </c>
      <c r="X124" s="9"/>
      <c r="Y124" s="9">
        <f t="shared" si="13"/>
        <v>30.443675680948662</v>
      </c>
      <c r="AO124" s="20">
        <f t="shared" si="14"/>
        <v>29.773822086582967</v>
      </c>
      <c r="AP124" s="9">
        <f t="shared" si="16"/>
        <v>6.0831578103955723E-2</v>
      </c>
      <c r="AQ124" s="9"/>
    </row>
    <row r="125" spans="1:43" x14ac:dyDescent="0.2">
      <c r="A125" s="5">
        <v>240</v>
      </c>
      <c r="B125" s="6">
        <f t="shared" si="15"/>
        <v>513.15</v>
      </c>
      <c r="C125" s="9">
        <v>1.9487479294553249</v>
      </c>
      <c r="E125" s="8">
        <v>1.08735</v>
      </c>
      <c r="F125" s="9">
        <v>1.0556399999999999</v>
      </c>
      <c r="G125" s="83">
        <v>1.0841499999999999</v>
      </c>
      <c r="H125" s="9">
        <v>1.0765899999999999</v>
      </c>
      <c r="I125" s="9">
        <v>1.0727500000000001</v>
      </c>
      <c r="J125" s="9">
        <v>1.07426</v>
      </c>
      <c r="K125" s="9">
        <v>1.0653600000000001</v>
      </c>
      <c r="L125" s="9">
        <v>1.06101</v>
      </c>
      <c r="M125" s="9">
        <v>1.05305</v>
      </c>
      <c r="N125" s="9">
        <v>1.06263</v>
      </c>
      <c r="O125" s="9">
        <v>1.0595000000000001</v>
      </c>
      <c r="P125" s="9">
        <v>1.0582499999999999</v>
      </c>
      <c r="Q125" s="9">
        <v>1.0597300000000001</v>
      </c>
      <c r="R125" s="9">
        <v>1.0734600000000001</v>
      </c>
      <c r="S125" s="9">
        <v>1.06385</v>
      </c>
      <c r="T125" s="9">
        <v>1.0568299999999999</v>
      </c>
      <c r="V125" s="9">
        <f t="shared" si="11"/>
        <v>29.596325362413086</v>
      </c>
      <c r="W125" s="9">
        <f t="shared" si="12"/>
        <v>29.852768740442642</v>
      </c>
      <c r="X125" s="9"/>
      <c r="Y125" s="9">
        <f t="shared" si="13"/>
        <v>30.253345220428031</v>
      </c>
      <c r="AO125" s="20">
        <f t="shared" si="14"/>
        <v>29.586484245812294</v>
      </c>
      <c r="AP125" s="9">
        <f t="shared" si="16"/>
        <v>6.5763206135209348E-2</v>
      </c>
      <c r="AQ125" s="9"/>
    </row>
    <row r="126" spans="1:43" x14ac:dyDescent="0.2">
      <c r="A126" s="5">
        <v>242</v>
      </c>
      <c r="B126" s="6">
        <f t="shared" si="15"/>
        <v>515.15</v>
      </c>
      <c r="C126" s="9">
        <v>1.9411821799475881</v>
      </c>
      <c r="E126" s="8">
        <v>1.0868199999999999</v>
      </c>
      <c r="F126" s="9">
        <v>1.0553300000000001</v>
      </c>
      <c r="G126" s="83">
        <v>1.0836399999999999</v>
      </c>
      <c r="H126" s="9">
        <v>1.07609</v>
      </c>
      <c r="I126" s="9">
        <v>1.0722700000000001</v>
      </c>
      <c r="J126" s="9">
        <v>1.0737699999999999</v>
      </c>
      <c r="K126" s="9">
        <v>1.0649299999999999</v>
      </c>
      <c r="L126" s="9">
        <v>1.06063</v>
      </c>
      <c r="M126" s="9">
        <v>1.0527200000000001</v>
      </c>
      <c r="N126" s="9">
        <v>1.0622400000000001</v>
      </c>
      <c r="O126" s="9">
        <v>1.0591299999999999</v>
      </c>
      <c r="P126" s="9">
        <v>1.05789</v>
      </c>
      <c r="Q126" s="9">
        <v>1.0593600000000001</v>
      </c>
      <c r="R126" s="9">
        <v>1.0729599999999999</v>
      </c>
      <c r="S126" s="9">
        <v>1.06341</v>
      </c>
      <c r="T126" s="9">
        <v>1.0565100000000001</v>
      </c>
      <c r="V126" s="9">
        <f t="shared" si="11"/>
        <v>29.402486824684576</v>
      </c>
      <c r="W126" s="9">
        <f t="shared" si="12"/>
        <v>29.67084998598564</v>
      </c>
      <c r="X126" s="9"/>
      <c r="Y126" s="9">
        <f t="shared" si="13"/>
        <v>30.064791998652513</v>
      </c>
      <c r="AO126" s="20">
        <f t="shared" si="14"/>
        <v>29.400873529371509</v>
      </c>
      <c r="AP126" s="9">
        <f t="shared" si="16"/>
        <v>7.2018786343500882E-2</v>
      </c>
      <c r="AQ126" s="9"/>
    </row>
    <row r="127" spans="1:43" x14ac:dyDescent="0.2">
      <c r="A127" s="5">
        <v>244</v>
      </c>
      <c r="B127" s="6">
        <f t="shared" si="15"/>
        <v>517.15</v>
      </c>
      <c r="C127" s="9">
        <v>1.9336749492410326</v>
      </c>
      <c r="E127" s="8">
        <v>1.0863</v>
      </c>
      <c r="F127" s="9">
        <v>1.0550200000000001</v>
      </c>
      <c r="G127" s="83">
        <v>1.0831299999999999</v>
      </c>
      <c r="H127" s="9">
        <v>1.0755999999999999</v>
      </c>
      <c r="I127" s="9">
        <v>1.0718000000000001</v>
      </c>
      <c r="J127" s="9">
        <v>1.0732900000000001</v>
      </c>
      <c r="K127" s="9">
        <v>1.0645</v>
      </c>
      <c r="L127" s="9">
        <v>1.06026</v>
      </c>
      <c r="M127" s="9">
        <v>1.0524100000000001</v>
      </c>
      <c r="N127" s="9">
        <v>1.06186</v>
      </c>
      <c r="O127" s="9">
        <v>1.0587599999999999</v>
      </c>
      <c r="P127" s="9">
        <v>1.0575399999999999</v>
      </c>
      <c r="Q127" s="9">
        <v>1.0589999999999999</v>
      </c>
      <c r="R127" s="9">
        <v>1.07246</v>
      </c>
      <c r="S127" s="9">
        <v>1.06298</v>
      </c>
      <c r="T127" s="9">
        <v>1.0562</v>
      </c>
      <c r="V127" s="9">
        <f t="shared" si="11"/>
        <v>29.217702363254862</v>
      </c>
      <c r="W127" s="9">
        <f t="shared" si="12"/>
        <v>29.490596314936774</v>
      </c>
      <c r="X127" s="9"/>
      <c r="Y127" s="9">
        <f t="shared" si="13"/>
        <v>29.877993907325965</v>
      </c>
      <c r="AO127" s="20">
        <f t="shared" si="14"/>
        <v>29.216966749783403</v>
      </c>
      <c r="AP127" s="9">
        <f t="shared" si="16"/>
        <v>7.4471108864569591E-2</v>
      </c>
      <c r="AQ127" s="9"/>
    </row>
    <row r="128" spans="1:43" x14ac:dyDescent="0.2">
      <c r="A128" s="5">
        <v>246</v>
      </c>
      <c r="B128" s="6">
        <f t="shared" si="15"/>
        <v>519.15</v>
      </c>
      <c r="C128" s="9">
        <v>1.9262255610131946</v>
      </c>
      <c r="E128" s="8">
        <v>1.08578</v>
      </c>
      <c r="F128" s="9">
        <v>1.05471</v>
      </c>
      <c r="G128" s="83">
        <v>1.08263</v>
      </c>
      <c r="H128" s="9">
        <v>1.07511</v>
      </c>
      <c r="I128" s="9">
        <v>1.0713299999999999</v>
      </c>
      <c r="J128" s="9">
        <v>1.07281</v>
      </c>
      <c r="K128" s="9">
        <v>1.0640799999999999</v>
      </c>
      <c r="L128" s="9">
        <v>1.05989</v>
      </c>
      <c r="M128" s="9">
        <v>1.05209</v>
      </c>
      <c r="N128" s="9">
        <v>1.06149</v>
      </c>
      <c r="O128" s="9">
        <v>1.0584</v>
      </c>
      <c r="P128" s="9">
        <v>1.05718</v>
      </c>
      <c r="Q128" s="9">
        <v>1.05864</v>
      </c>
      <c r="R128" s="9">
        <v>1.0719700000000001</v>
      </c>
      <c r="S128" s="9">
        <v>1.0625500000000001</v>
      </c>
      <c r="T128" s="9">
        <v>1.0558799999999999</v>
      </c>
      <c r="V128" s="9">
        <f t="shared" si="11"/>
        <v>29.032775096524606</v>
      </c>
      <c r="W128" s="9">
        <f t="shared" si="12"/>
        <v>29.311985513069601</v>
      </c>
      <c r="X128" s="9"/>
      <c r="Y128" s="9">
        <f t="shared" si="13"/>
        <v>29.692929187084747</v>
      </c>
      <c r="AO128" s="20">
        <f t="shared" si="14"/>
        <v>29.034741125228322</v>
      </c>
      <c r="AP128" s="9">
        <f t="shared" si="16"/>
        <v>7.7958456707229562E-2</v>
      </c>
      <c r="AQ128" s="9"/>
    </row>
    <row r="129" spans="1:43" x14ac:dyDescent="0.2">
      <c r="A129" s="5">
        <v>248</v>
      </c>
      <c r="B129" s="6">
        <f t="shared" si="15"/>
        <v>521.15</v>
      </c>
      <c r="C129" s="9">
        <v>1.9188333493236114</v>
      </c>
      <c r="E129" s="8">
        <v>1.0852599999999999</v>
      </c>
      <c r="F129" s="9">
        <v>1.0544</v>
      </c>
      <c r="G129" s="83">
        <v>1.08213</v>
      </c>
      <c r="H129" s="9">
        <v>1.07463</v>
      </c>
      <c r="I129" s="9">
        <v>1.0708599999999999</v>
      </c>
      <c r="J129" s="9">
        <v>1.07233</v>
      </c>
      <c r="K129" s="9">
        <v>1.06366</v>
      </c>
      <c r="L129" s="9">
        <v>1.05952</v>
      </c>
      <c r="M129" s="9">
        <v>1.0517799999999999</v>
      </c>
      <c r="N129" s="9">
        <v>1.06111</v>
      </c>
      <c r="O129" s="9">
        <v>1.0580499999999999</v>
      </c>
      <c r="P129" s="9">
        <v>1.05684</v>
      </c>
      <c r="Q129" s="9">
        <v>1.0582800000000001</v>
      </c>
      <c r="R129" s="9">
        <v>1.07148</v>
      </c>
      <c r="S129" s="9">
        <v>1.06213</v>
      </c>
      <c r="T129" s="9">
        <v>1.0555699999999999</v>
      </c>
      <c r="V129" s="9">
        <f t="shared" si="11"/>
        <v>28.847704855719801</v>
      </c>
      <c r="W129" s="9">
        <f t="shared" si="12"/>
        <v>29.134995752581467</v>
      </c>
      <c r="X129" s="9"/>
      <c r="Y129" s="9">
        <f t="shared" si="13"/>
        <v>29.509576420627877</v>
      </c>
      <c r="AO129" s="20">
        <f t="shared" si="14"/>
        <v>28.854174270836197</v>
      </c>
      <c r="AP129" s="9">
        <f t="shared" si="16"/>
        <v>8.2536059419580587E-2</v>
      </c>
      <c r="AQ129" s="9"/>
    </row>
    <row r="130" spans="1:43" x14ac:dyDescent="0.2">
      <c r="A130" s="5">
        <v>250</v>
      </c>
      <c r="B130" s="6">
        <f t="shared" si="15"/>
        <v>523.15</v>
      </c>
      <c r="C130" s="9">
        <v>1.9114976584153685</v>
      </c>
      <c r="E130" s="8">
        <v>1.0847500000000001</v>
      </c>
      <c r="F130" s="9">
        <v>1.05409</v>
      </c>
      <c r="G130" s="83">
        <v>1.0816300000000001</v>
      </c>
      <c r="H130" s="9">
        <v>1.0741499999999999</v>
      </c>
      <c r="I130" s="9">
        <v>1.0704</v>
      </c>
      <c r="J130" s="9">
        <v>1.07186</v>
      </c>
      <c r="K130" s="9">
        <v>1.06324</v>
      </c>
      <c r="L130" s="9">
        <v>1.05915</v>
      </c>
      <c r="M130" s="9">
        <v>1.0514600000000001</v>
      </c>
      <c r="N130" s="9">
        <v>1.06074</v>
      </c>
      <c r="O130" s="9">
        <v>1.05769</v>
      </c>
      <c r="P130" s="9">
        <v>1.0564899999999999</v>
      </c>
      <c r="Q130" s="9">
        <v>1.05793</v>
      </c>
      <c r="R130" s="9">
        <v>1.071</v>
      </c>
      <c r="S130" s="9">
        <v>1.0617099999999999</v>
      </c>
      <c r="T130" s="9">
        <v>1.0552600000000001</v>
      </c>
      <c r="V130" s="9">
        <f t="shared" si="11"/>
        <v>28.671710228277931</v>
      </c>
      <c r="W130" s="9">
        <f t="shared" si="12"/>
        <v>28.959605583842183</v>
      </c>
      <c r="X130" s="9"/>
      <c r="Y130" s="9">
        <f t="shared" si="13"/>
        <v>29.327914526015938</v>
      </c>
      <c r="AO130" s="20">
        <f t="shared" si="14"/>
        <v>28.675244190199443</v>
      </c>
      <c r="AP130" s="9">
        <f t="shared" si="16"/>
        <v>8.2883735755467369E-2</v>
      </c>
      <c r="AQ130" s="9"/>
    </row>
    <row r="131" spans="1:43" x14ac:dyDescent="0.2">
      <c r="A131" s="5">
        <v>252</v>
      </c>
      <c r="B131" s="6">
        <f t="shared" si="15"/>
        <v>525.15</v>
      </c>
      <c r="C131" s="9">
        <v>1.9042178425211844</v>
      </c>
      <c r="E131" s="8">
        <v>1.0842499999999999</v>
      </c>
      <c r="F131" s="9">
        <v>1.05379</v>
      </c>
      <c r="G131" s="83">
        <v>1.08114</v>
      </c>
      <c r="H131" s="9">
        <v>1.07368</v>
      </c>
      <c r="I131" s="9">
        <v>1.06995</v>
      </c>
      <c r="J131" s="9">
        <v>1.0713999999999999</v>
      </c>
      <c r="K131" s="9">
        <v>1.0628299999999999</v>
      </c>
      <c r="L131" s="9">
        <v>1.0587899999999999</v>
      </c>
      <c r="M131" s="9">
        <v>1.0511600000000001</v>
      </c>
      <c r="N131" s="9">
        <v>1.0603800000000001</v>
      </c>
      <c r="O131" s="9">
        <v>1.0573399999999999</v>
      </c>
      <c r="P131" s="9">
        <v>1.0561499999999999</v>
      </c>
      <c r="Q131" s="9">
        <v>1.0575699999999999</v>
      </c>
      <c r="R131" s="9">
        <v>1.0705199999999999</v>
      </c>
      <c r="S131" s="9">
        <v>1.0612999999999999</v>
      </c>
      <c r="T131" s="9">
        <v>1.0549500000000001</v>
      </c>
      <c r="V131" s="9">
        <f t="shared" si="11"/>
        <v>28.49531445200741</v>
      </c>
      <c r="W131" s="9">
        <f t="shared" si="12"/>
        <v>28.785793927350852</v>
      </c>
      <c r="X131" s="9"/>
      <c r="Y131" s="9">
        <f t="shared" si="13"/>
        <v>29.147922750133436</v>
      </c>
      <c r="AO131" s="20">
        <f t="shared" si="14"/>
        <v>28.497929267100318</v>
      </c>
      <c r="AP131" s="9">
        <f t="shared" si="16"/>
        <v>8.4378325595801509E-2</v>
      </c>
      <c r="AQ131" s="9"/>
    </row>
    <row r="132" spans="1:43" x14ac:dyDescent="0.2">
      <c r="A132" s="5">
        <v>254</v>
      </c>
      <c r="B132" s="6">
        <f t="shared" si="15"/>
        <v>527.15</v>
      </c>
      <c r="C132" s="9">
        <v>1.896993265673907</v>
      </c>
      <c r="E132" s="8">
        <v>1.0837399999999999</v>
      </c>
      <c r="F132" s="9">
        <v>1.05349</v>
      </c>
      <c r="G132" s="83">
        <v>1.08066</v>
      </c>
      <c r="H132" s="9">
        <v>1.07321</v>
      </c>
      <c r="I132" s="9">
        <v>1.0694900000000001</v>
      </c>
      <c r="J132" s="9">
        <v>1.07094</v>
      </c>
      <c r="K132" s="9">
        <v>1.0624199999999999</v>
      </c>
      <c r="L132" s="9">
        <v>1.05843</v>
      </c>
      <c r="M132" s="9">
        <v>1.0508500000000001</v>
      </c>
      <c r="N132" s="9">
        <v>1.0600099999999999</v>
      </c>
      <c r="O132" s="9">
        <v>1.0569900000000001</v>
      </c>
      <c r="P132" s="9">
        <v>1.0558099999999999</v>
      </c>
      <c r="Q132" s="9">
        <v>1.0572299999999999</v>
      </c>
      <c r="R132" s="9">
        <v>1.0700400000000001</v>
      </c>
      <c r="S132" s="9">
        <v>1.0608900000000001</v>
      </c>
      <c r="T132" s="9">
        <v>1.0546500000000001</v>
      </c>
      <c r="V132" s="9">
        <f t="shared" si="11"/>
        <v>28.309559801648334</v>
      </c>
      <c r="W132" s="9">
        <f t="shared" si="12"/>
        <v>28.613540065894917</v>
      </c>
      <c r="X132" s="9"/>
      <c r="Y132" s="9">
        <f t="shared" si="13"/>
        <v>28.969580662309639</v>
      </c>
      <c r="AO132" s="20">
        <f t="shared" si="14"/>
        <v>28.322208257446334</v>
      </c>
      <c r="AP132" s="9">
        <f t="shared" si="16"/>
        <v>9.2404001051422407E-2</v>
      </c>
      <c r="AQ132" s="9"/>
    </row>
    <row r="133" spans="1:43" x14ac:dyDescent="0.2">
      <c r="A133" s="5">
        <v>256</v>
      </c>
      <c r="B133" s="6">
        <f t="shared" si="15"/>
        <v>529.15</v>
      </c>
      <c r="C133" s="9">
        <v>1.8898233015213077</v>
      </c>
      <c r="E133" s="8">
        <v>1.08325</v>
      </c>
      <c r="F133" s="9">
        <v>1.0531999999999999</v>
      </c>
      <c r="G133" s="83">
        <v>1.0801700000000001</v>
      </c>
      <c r="H133" s="9">
        <v>1.0727500000000001</v>
      </c>
      <c r="I133" s="9">
        <v>1.0690500000000001</v>
      </c>
      <c r="J133" s="9">
        <v>1.0704800000000001</v>
      </c>
      <c r="K133" s="9">
        <v>1.06202</v>
      </c>
      <c r="L133" s="9">
        <v>1.0580799999999999</v>
      </c>
      <c r="M133" s="9">
        <v>1.0505500000000001</v>
      </c>
      <c r="N133" s="9">
        <v>1.05965</v>
      </c>
      <c r="O133" s="9">
        <v>1.0566500000000001</v>
      </c>
      <c r="P133" s="9">
        <v>1.0554699999999999</v>
      </c>
      <c r="Q133" s="9">
        <v>1.05688</v>
      </c>
      <c r="R133" s="9">
        <v>1.0695699999999999</v>
      </c>
      <c r="S133" s="9">
        <v>1.0604800000000001</v>
      </c>
      <c r="T133" s="9">
        <v>1.0543499999999999</v>
      </c>
      <c r="V133" s="9">
        <f t="shared" ref="V133:V196" si="17">1000*LN(E133/F133)</f>
        <v>28.132632997864601</v>
      </c>
      <c r="W133" s="9">
        <f t="shared" ref="W133:W196" si="18">2.28*1000000/(B133^2) + 15.176*1000/B133 - 8.38</f>
        <v>28.442823636905565</v>
      </c>
      <c r="X133" s="9"/>
      <c r="Y133" s="9">
        <f t="shared" ref="Y133:Y196" si="19" xml:space="preserve"> 0.2054*1000000000000/(B133^4) - 2.3655*1000000000/(B133^3) + 11.754*1000000/(B133^2) + 0.16</f>
        <v>28.792868148093184</v>
      </c>
      <c r="AO133" s="20">
        <f t="shared" ref="AO133:AO196" si="20">2.371*1000000/B133^2 + 15.31*1000/B133 - 9.253</f>
        <v>28.148060281407965</v>
      </c>
      <c r="AP133" s="9">
        <f t="shared" si="16"/>
        <v>9.6218232548641966E-2</v>
      </c>
      <c r="AQ133" s="9"/>
    </row>
    <row r="134" spans="1:43" x14ac:dyDescent="0.2">
      <c r="A134" s="5">
        <v>258</v>
      </c>
      <c r="B134" s="6">
        <f t="shared" ref="B134:B197" si="21">273.15+A134</f>
        <v>531.15</v>
      </c>
      <c r="C134" s="9">
        <v>1.8827073331450628</v>
      </c>
      <c r="E134" s="8">
        <v>1.0827500000000001</v>
      </c>
      <c r="F134" s="9">
        <v>1.0528999999999999</v>
      </c>
      <c r="G134" s="83">
        <v>1.0797000000000001</v>
      </c>
      <c r="H134" s="9">
        <v>1.07229</v>
      </c>
      <c r="I134" s="9">
        <v>1.0686</v>
      </c>
      <c r="J134" s="9">
        <v>1.07003</v>
      </c>
      <c r="K134" s="9">
        <v>1.06162</v>
      </c>
      <c r="L134" s="9">
        <v>1.0577300000000001</v>
      </c>
      <c r="M134" s="9">
        <v>1.0502499999999999</v>
      </c>
      <c r="N134" s="9">
        <v>1.0592999999999999</v>
      </c>
      <c r="O134" s="9">
        <v>1.0563100000000001</v>
      </c>
      <c r="P134" s="9">
        <v>1.05514</v>
      </c>
      <c r="Q134" s="9">
        <v>1.05654</v>
      </c>
      <c r="R134" s="9">
        <v>1.06911</v>
      </c>
      <c r="S134" s="9">
        <v>1.0600799999999999</v>
      </c>
      <c r="T134" s="9">
        <v>1.0540499999999999</v>
      </c>
      <c r="V134" s="9">
        <f t="shared" si="17"/>
        <v>27.955839232022441</v>
      </c>
      <c r="W134" s="9">
        <f t="shared" si="18"/>
        <v>28.273624625003755</v>
      </c>
      <c r="X134" s="9"/>
      <c r="Y134" s="9">
        <f t="shared" si="19"/>
        <v>28.617765403175788</v>
      </c>
      <c r="AO134" s="20">
        <f t="shared" si="20"/>
        <v>27.97546481575251</v>
      </c>
      <c r="AP134" s="9">
        <f t="shared" ref="AP134:AP197" si="22">(V134-W134)^2</f>
        <v>0.10098755599228812</v>
      </c>
      <c r="AQ134" s="9"/>
    </row>
    <row r="135" spans="1:43" x14ac:dyDescent="0.2">
      <c r="A135" s="5">
        <v>260</v>
      </c>
      <c r="B135" s="6">
        <f t="shared" si="21"/>
        <v>533.15</v>
      </c>
      <c r="C135" s="9">
        <v>1.8756447528838038</v>
      </c>
      <c r="E135" s="8">
        <v>1.0822700000000001</v>
      </c>
      <c r="F135" s="9">
        <v>1.05261</v>
      </c>
      <c r="G135" s="83">
        <v>1.0792200000000001</v>
      </c>
      <c r="H135" s="9">
        <v>1.0718300000000001</v>
      </c>
      <c r="I135" s="9">
        <v>1.06816</v>
      </c>
      <c r="J135" s="9">
        <v>1.06958</v>
      </c>
      <c r="K135" s="9">
        <v>1.0612299999999999</v>
      </c>
      <c r="L135" s="9">
        <v>1.05738</v>
      </c>
      <c r="M135" s="9">
        <v>1.0499499999999999</v>
      </c>
      <c r="N135" s="9">
        <v>1.05894</v>
      </c>
      <c r="O135" s="9">
        <v>1.0559700000000001</v>
      </c>
      <c r="P135" s="9">
        <v>1.05481</v>
      </c>
      <c r="Q135" s="9">
        <v>1.0562</v>
      </c>
      <c r="R135" s="9">
        <v>1.0686500000000001</v>
      </c>
      <c r="S135" s="9">
        <v>1.05969</v>
      </c>
      <c r="T135" s="9">
        <v>1.05375</v>
      </c>
      <c r="V135" s="9">
        <f t="shared" si="17"/>
        <v>27.787893010256862</v>
      </c>
      <c r="W135" s="9">
        <f t="shared" si="18"/>
        <v>28.105923354731452</v>
      </c>
      <c r="X135" s="9"/>
      <c r="Y135" s="9">
        <f t="shared" si="19"/>
        <v>28.444252927460727</v>
      </c>
      <c r="AO135" s="20">
        <f t="shared" si="20"/>
        <v>27.804401686368749</v>
      </c>
      <c r="AP135" s="9">
        <f t="shared" si="22"/>
        <v>0.10114330000662609</v>
      </c>
      <c r="AQ135" s="9"/>
    </row>
    <row r="136" spans="1:43" x14ac:dyDescent="0.2">
      <c r="A136" s="5">
        <v>262</v>
      </c>
      <c r="B136" s="6">
        <f t="shared" si="21"/>
        <v>535.15</v>
      </c>
      <c r="C136" s="9">
        <v>1.8686349621601421</v>
      </c>
      <c r="E136" s="8">
        <v>1.08178</v>
      </c>
      <c r="F136" s="9">
        <v>1.0523199999999999</v>
      </c>
      <c r="G136" s="83">
        <v>1.0787500000000001</v>
      </c>
      <c r="H136" s="9">
        <v>1.07138</v>
      </c>
      <c r="I136" s="9">
        <v>1.0677300000000001</v>
      </c>
      <c r="J136" s="9">
        <v>1.06914</v>
      </c>
      <c r="K136" s="9">
        <v>1.0608299999999999</v>
      </c>
      <c r="L136" s="9">
        <v>1.0570299999999999</v>
      </c>
      <c r="M136" s="9">
        <v>1.04966</v>
      </c>
      <c r="N136" s="9">
        <v>1.0585899999999999</v>
      </c>
      <c r="O136" s="9">
        <v>1.0556399999999999</v>
      </c>
      <c r="P136" s="9">
        <v>1.0544800000000001</v>
      </c>
      <c r="Q136" s="9">
        <v>1.05586</v>
      </c>
      <c r="R136" s="9">
        <v>1.06819</v>
      </c>
      <c r="S136" s="9">
        <v>1.0592900000000001</v>
      </c>
      <c r="T136" s="9">
        <v>1.0534600000000001</v>
      </c>
      <c r="V136" s="9">
        <f t="shared" si="17"/>
        <v>27.610582007710178</v>
      </c>
      <c r="W136" s="9">
        <f t="shared" si="18"/>
        <v>27.939700483462808</v>
      </c>
      <c r="X136" s="9"/>
      <c r="Y136" s="9">
        <f t="shared" si="19"/>
        <v>28.272311519271689</v>
      </c>
      <c r="AO136" s="20">
        <f t="shared" si="20"/>
        <v>27.634851060976729</v>
      </c>
      <c r="AP136" s="9">
        <f t="shared" si="22"/>
        <v>0.10831897108173419</v>
      </c>
      <c r="AQ136" s="9"/>
    </row>
    <row r="137" spans="1:43" x14ac:dyDescent="0.2">
      <c r="A137" s="5">
        <v>264</v>
      </c>
      <c r="B137" s="6">
        <f t="shared" si="21"/>
        <v>537.15</v>
      </c>
      <c r="C137" s="9">
        <v>1.8616773713115518</v>
      </c>
      <c r="E137" s="8">
        <v>1.0812999999999999</v>
      </c>
      <c r="F137" s="9">
        <v>1.0520400000000001</v>
      </c>
      <c r="G137" s="83">
        <v>1.07829</v>
      </c>
      <c r="H137" s="9">
        <v>1.07094</v>
      </c>
      <c r="I137" s="9">
        <v>1.0672999999999999</v>
      </c>
      <c r="J137" s="9">
        <v>1.0687</v>
      </c>
      <c r="K137" s="9">
        <v>1.0604499999999999</v>
      </c>
      <c r="L137" s="9">
        <v>1.0566899999999999</v>
      </c>
      <c r="M137" s="9">
        <v>1.0493699999999999</v>
      </c>
      <c r="N137" s="9">
        <v>1.0582400000000001</v>
      </c>
      <c r="O137" s="9">
        <v>1.05531</v>
      </c>
      <c r="P137" s="9">
        <v>1.05416</v>
      </c>
      <c r="Q137" s="9">
        <v>1.0555300000000001</v>
      </c>
      <c r="R137" s="9">
        <v>1.0677399999999999</v>
      </c>
      <c r="S137" s="9">
        <v>1.0589</v>
      </c>
      <c r="T137" s="9">
        <v>1.0531699999999999</v>
      </c>
      <c r="V137" s="9">
        <f t="shared" si="17"/>
        <v>27.432884562996666</v>
      </c>
      <c r="W137" s="9">
        <f t="shared" si="18"/>
        <v>27.774936994490062</v>
      </c>
      <c r="X137" s="9"/>
      <c r="Y137" s="9">
        <f t="shared" si="19"/>
        <v>28.101922269697958</v>
      </c>
      <c r="AO137" s="20">
        <f t="shared" si="20"/>
        <v>27.466793442017483</v>
      </c>
      <c r="AP137" s="9">
        <f t="shared" si="22"/>
        <v>0.11699986589054462</v>
      </c>
      <c r="AQ137" s="9"/>
    </row>
    <row r="138" spans="1:43" x14ac:dyDescent="0.2">
      <c r="A138" s="5">
        <v>266</v>
      </c>
      <c r="B138" s="6">
        <f t="shared" si="21"/>
        <v>539.15</v>
      </c>
      <c r="C138" s="9">
        <v>1.854771399425021</v>
      </c>
      <c r="E138" s="8">
        <v>1.08083</v>
      </c>
      <c r="F138" s="9">
        <v>1.05175</v>
      </c>
      <c r="G138" s="83">
        <v>1.0778300000000001</v>
      </c>
      <c r="H138" s="9">
        <v>1.0704899999999999</v>
      </c>
      <c r="I138" s="9">
        <v>1.06687</v>
      </c>
      <c r="J138" s="9">
        <v>1.0682700000000001</v>
      </c>
      <c r="K138" s="9">
        <v>1.06006</v>
      </c>
      <c r="L138" s="9">
        <v>1.0563499999999999</v>
      </c>
      <c r="M138" s="9">
        <v>1.04908</v>
      </c>
      <c r="N138" s="9">
        <v>1.0579000000000001</v>
      </c>
      <c r="O138" s="9">
        <v>1.05498</v>
      </c>
      <c r="P138" s="9">
        <v>1.0538400000000001</v>
      </c>
      <c r="Q138" s="9">
        <v>1.0551999999999999</v>
      </c>
      <c r="R138" s="9">
        <v>1.0672999999999999</v>
      </c>
      <c r="S138" s="9">
        <v>1.0585100000000001</v>
      </c>
      <c r="T138" s="9">
        <v>1.05288</v>
      </c>
      <c r="V138" s="9">
        <f t="shared" si="17"/>
        <v>27.273821007010863</v>
      </c>
      <c r="W138" s="9">
        <f t="shared" si="18"/>
        <v>27.611614190279234</v>
      </c>
      <c r="X138" s="9"/>
      <c r="Y138" s="9">
        <f t="shared" si="19"/>
        <v>27.933066557072035</v>
      </c>
      <c r="AO138" s="20">
        <f t="shared" si="20"/>
        <v>27.300209659717567</v>
      </c>
      <c r="AP138" s="9">
        <f t="shared" si="22"/>
        <v>0.11410423466257909</v>
      </c>
      <c r="AQ138" s="9"/>
    </row>
    <row r="139" spans="1:43" x14ac:dyDescent="0.2">
      <c r="A139" s="5">
        <v>268</v>
      </c>
      <c r="B139" s="6">
        <f t="shared" si="21"/>
        <v>541.15</v>
      </c>
      <c r="C139" s="9">
        <v>1.8479164741753673</v>
      </c>
      <c r="E139" s="8">
        <v>1.0803499999999999</v>
      </c>
      <c r="F139" s="9">
        <v>1.0514699999999999</v>
      </c>
      <c r="G139" s="83">
        <v>1.0773699999999999</v>
      </c>
      <c r="H139" s="9">
        <v>1.0700499999999999</v>
      </c>
      <c r="I139" s="9">
        <v>1.0664499999999999</v>
      </c>
      <c r="J139" s="9">
        <v>1.0678399999999999</v>
      </c>
      <c r="K139" s="9">
        <v>1.05968</v>
      </c>
      <c r="L139" s="9">
        <v>1.0560099999999999</v>
      </c>
      <c r="M139" s="9">
        <v>1.0487899999999999</v>
      </c>
      <c r="N139" s="9">
        <v>1.0575600000000001</v>
      </c>
      <c r="O139" s="9">
        <v>1.0546500000000001</v>
      </c>
      <c r="P139" s="9">
        <v>1.05352</v>
      </c>
      <c r="Q139" s="9">
        <v>1.05487</v>
      </c>
      <c r="R139" s="9">
        <v>1.0668500000000001</v>
      </c>
      <c r="S139" s="9">
        <v>1.05813</v>
      </c>
      <c r="T139" s="9">
        <v>1.0526</v>
      </c>
      <c r="V139" s="9">
        <f t="shared" si="17"/>
        <v>27.095877626402768</v>
      </c>
      <c r="W139" s="9">
        <f t="shared" si="18"/>
        <v>27.449713685890856</v>
      </c>
      <c r="X139" s="9"/>
      <c r="Y139" s="9">
        <f t="shared" si="19"/>
        <v>27.765726041575594</v>
      </c>
      <c r="AO139" s="20">
        <f t="shared" si="20"/>
        <v>27.135080865323474</v>
      </c>
      <c r="AP139" s="9">
        <f t="shared" si="22"/>
        <v>0.12519995699405809</v>
      </c>
      <c r="AQ139" s="9"/>
    </row>
    <row r="140" spans="1:43" x14ac:dyDescent="0.2">
      <c r="A140" s="5">
        <v>270</v>
      </c>
      <c r="B140" s="6">
        <f t="shared" si="21"/>
        <v>543.15</v>
      </c>
      <c r="C140" s="9">
        <v>1.841112031667127</v>
      </c>
      <c r="E140" s="8">
        <v>1.07989</v>
      </c>
      <c r="F140" s="9">
        <v>1.0511900000000001</v>
      </c>
      <c r="G140" s="83">
        <v>1.0769200000000001</v>
      </c>
      <c r="H140" s="9">
        <v>1.06962</v>
      </c>
      <c r="I140" s="9">
        <v>1.06603</v>
      </c>
      <c r="J140" s="9">
        <v>1.06741</v>
      </c>
      <c r="K140" s="9">
        <v>1.05931</v>
      </c>
      <c r="L140" s="9">
        <v>1.05568</v>
      </c>
      <c r="M140" s="9">
        <v>1.0485100000000001</v>
      </c>
      <c r="N140" s="9">
        <v>1.05722</v>
      </c>
      <c r="O140" s="9">
        <v>1.05433</v>
      </c>
      <c r="P140" s="9">
        <v>1.0531999999999999</v>
      </c>
      <c r="Q140" s="9">
        <v>1.0545500000000001</v>
      </c>
      <c r="R140" s="9">
        <v>1.0664199999999999</v>
      </c>
      <c r="S140" s="9">
        <v>1.05775</v>
      </c>
      <c r="T140" s="9">
        <v>1.0523100000000001</v>
      </c>
      <c r="V140" s="9">
        <f t="shared" si="17"/>
        <v>26.936328331658828</v>
      </c>
      <c r="W140" s="9">
        <f t="shared" si="18"/>
        <v>27.289217402561071</v>
      </c>
      <c r="X140" s="9"/>
      <c r="Y140" s="9">
        <f t="shared" si="19"/>
        <v>27.599882659970493</v>
      </c>
      <c r="AO140" s="20">
        <f t="shared" si="20"/>
        <v>26.971388524501073</v>
      </c>
      <c r="AP140" s="9">
        <f t="shared" si="22"/>
        <v>0.12453069636224859</v>
      </c>
      <c r="AQ140" s="9"/>
    </row>
    <row r="141" spans="1:43" x14ac:dyDescent="0.2">
      <c r="A141" s="5">
        <v>272</v>
      </c>
      <c r="B141" s="6">
        <f t="shared" si="21"/>
        <v>545.15</v>
      </c>
      <c r="C141" s="9">
        <v>1.8343575162799231</v>
      </c>
      <c r="E141" s="8">
        <v>1.07942</v>
      </c>
      <c r="F141" s="9">
        <v>1.05091</v>
      </c>
      <c r="G141" s="83">
        <v>1.07647</v>
      </c>
      <c r="H141" s="9">
        <v>1.0691900000000001</v>
      </c>
      <c r="I141" s="9">
        <v>1.0656099999999999</v>
      </c>
      <c r="J141" s="9">
        <v>1.0669900000000001</v>
      </c>
      <c r="K141" s="9">
        <v>1.0589299999999999</v>
      </c>
      <c r="L141" s="9">
        <v>1.05535</v>
      </c>
      <c r="M141" s="9">
        <v>1.04823</v>
      </c>
      <c r="N141" s="9">
        <v>1.05688</v>
      </c>
      <c r="O141" s="9">
        <v>1.0540099999999999</v>
      </c>
      <c r="P141" s="9">
        <v>1.0528900000000001</v>
      </c>
      <c r="Q141" s="9">
        <v>1.05423</v>
      </c>
      <c r="R141" s="9">
        <v>1.0659799999999999</v>
      </c>
      <c r="S141" s="9">
        <v>1.05738</v>
      </c>
      <c r="T141" s="9">
        <v>1.05203</v>
      </c>
      <c r="V141" s="9">
        <f t="shared" si="17"/>
        <v>26.767404345662467</v>
      </c>
      <c r="W141" s="9">
        <f t="shared" si="18"/>
        <v>27.13010756143855</v>
      </c>
      <c r="X141" s="9"/>
      <c r="Y141" s="9">
        <f t="shared" si="19"/>
        <v>27.435518620450924</v>
      </c>
      <c r="AO141" s="20">
        <f t="shared" si="20"/>
        <v>26.809114410895532</v>
      </c>
      <c r="AP141" s="9">
        <f t="shared" si="22"/>
        <v>0.13155362273431181</v>
      </c>
      <c r="AQ141" s="9"/>
    </row>
    <row r="142" spans="1:43" x14ac:dyDescent="0.2">
      <c r="A142" s="5">
        <v>274</v>
      </c>
      <c r="B142" s="6">
        <f t="shared" si="21"/>
        <v>547.15</v>
      </c>
      <c r="C142" s="9">
        <v>1.8276523805172258</v>
      </c>
      <c r="E142" s="8">
        <v>1.07897</v>
      </c>
      <c r="F142" s="9">
        <v>1.05064</v>
      </c>
      <c r="G142" s="83">
        <v>1.07603</v>
      </c>
      <c r="H142" s="9">
        <v>1.0687599999999999</v>
      </c>
      <c r="I142" s="9">
        <v>1.0651999999999999</v>
      </c>
      <c r="J142" s="9">
        <v>1.06657</v>
      </c>
      <c r="K142" s="9">
        <v>1.0585599999999999</v>
      </c>
      <c r="L142" s="9">
        <v>1.0550200000000001</v>
      </c>
      <c r="M142" s="9">
        <v>1.0479499999999999</v>
      </c>
      <c r="N142" s="9">
        <v>1.0565500000000001</v>
      </c>
      <c r="O142" s="9">
        <v>1.05369</v>
      </c>
      <c r="P142" s="9">
        <v>1.0525800000000001</v>
      </c>
      <c r="Q142" s="9">
        <v>1.0539099999999999</v>
      </c>
      <c r="R142" s="9">
        <v>1.06555</v>
      </c>
      <c r="S142" s="9">
        <v>1.0569999999999999</v>
      </c>
      <c r="T142" s="9">
        <v>1.05175</v>
      </c>
      <c r="V142" s="9">
        <f t="shared" si="17"/>
        <v>26.607380072925668</v>
      </c>
      <c r="W142" s="9">
        <f t="shared" si="18"/>
        <v>26.972366677472856</v>
      </c>
      <c r="X142" s="9"/>
      <c r="Y142" s="9">
        <f t="shared" si="19"/>
        <v>27.272616397613362</v>
      </c>
      <c r="AO142" s="20">
        <f t="shared" si="20"/>
        <v>26.648240599847099</v>
      </c>
      <c r="AP142" s="9">
        <f t="shared" si="22"/>
        <v>0.13321522149888501</v>
      </c>
      <c r="AQ142" s="9"/>
    </row>
    <row r="143" spans="1:43" x14ac:dyDescent="0.2">
      <c r="A143" s="5">
        <v>276</v>
      </c>
      <c r="B143" s="6">
        <f t="shared" si="21"/>
        <v>549.15</v>
      </c>
      <c r="C143" s="9">
        <v>1.8209960848584177</v>
      </c>
      <c r="E143" s="8">
        <v>1.0785100000000001</v>
      </c>
      <c r="F143" s="9">
        <v>1.05036</v>
      </c>
      <c r="G143" s="83">
        <v>1.07559</v>
      </c>
      <c r="H143" s="9">
        <v>1.0683400000000001</v>
      </c>
      <c r="I143" s="9">
        <v>1.0647899999999999</v>
      </c>
      <c r="J143" s="9">
        <v>1.0661499999999999</v>
      </c>
      <c r="K143" s="9">
        <v>1.0582</v>
      </c>
      <c r="L143" s="9">
        <v>1.0547</v>
      </c>
      <c r="M143" s="9">
        <v>1.0476700000000001</v>
      </c>
      <c r="N143" s="9">
        <v>1.0562199999999999</v>
      </c>
      <c r="O143" s="9">
        <v>1.05338</v>
      </c>
      <c r="P143" s="9">
        <v>1.05227</v>
      </c>
      <c r="Q143" s="9">
        <v>1.0536000000000001</v>
      </c>
      <c r="R143" s="9">
        <v>1.0651299999999999</v>
      </c>
      <c r="S143" s="9">
        <v>1.05664</v>
      </c>
      <c r="T143" s="9">
        <v>1.0514699999999999</v>
      </c>
      <c r="V143" s="9">
        <f t="shared" si="17"/>
        <v>26.447496391105915</v>
      </c>
      <c r="W143" s="9">
        <f t="shared" si="18"/>
        <v>26.815977553450224</v>
      </c>
      <c r="X143" s="9"/>
      <c r="Y143" s="9">
        <f t="shared" si="19"/>
        <v>27.111158727541145</v>
      </c>
      <c r="AO143" s="20">
        <f t="shared" si="20"/>
        <v>26.488749462258596</v>
      </c>
      <c r="AP143" s="9">
        <f t="shared" si="22"/>
        <v>0.13577836700261345</v>
      </c>
      <c r="AQ143" s="9"/>
    </row>
    <row r="144" spans="1:43" x14ac:dyDescent="0.2">
      <c r="A144" s="5">
        <v>278</v>
      </c>
      <c r="B144" s="6">
        <f t="shared" si="21"/>
        <v>551.15</v>
      </c>
      <c r="C144" s="9">
        <v>1.8143880976140798</v>
      </c>
      <c r="E144" s="8">
        <v>1.07806</v>
      </c>
      <c r="F144" s="9">
        <v>1.05009</v>
      </c>
      <c r="G144" s="83">
        <v>1.0751500000000001</v>
      </c>
      <c r="H144" s="9">
        <v>1.06792</v>
      </c>
      <c r="I144" s="9">
        <v>1.0643899999999999</v>
      </c>
      <c r="J144" s="9">
        <v>1.0657399999999999</v>
      </c>
      <c r="K144" s="9">
        <v>1.05783</v>
      </c>
      <c r="L144" s="9">
        <v>1.0543800000000001</v>
      </c>
      <c r="M144" s="9">
        <v>1.0474000000000001</v>
      </c>
      <c r="N144" s="9">
        <v>1.0559000000000001</v>
      </c>
      <c r="O144" s="9">
        <v>1.05307</v>
      </c>
      <c r="P144" s="9">
        <v>1.0519700000000001</v>
      </c>
      <c r="Q144" s="9">
        <v>1.05328</v>
      </c>
      <c r="R144" s="9">
        <v>1.0647</v>
      </c>
      <c r="S144" s="9">
        <v>1.05627</v>
      </c>
      <c r="T144" s="9">
        <v>1.0511999999999999</v>
      </c>
      <c r="V144" s="9">
        <f t="shared" si="17"/>
        <v>26.287254783121977</v>
      </c>
      <c r="W144" s="9">
        <f t="shared" si="18"/>
        <v>26.660923274172369</v>
      </c>
      <c r="X144" s="9"/>
      <c r="Y144" s="9">
        <f t="shared" si="19"/>
        <v>26.951128603000249</v>
      </c>
      <c r="AO144" s="20">
        <f t="shared" si="20"/>
        <v>26.330623658610151</v>
      </c>
      <c r="AP144" s="9">
        <f t="shared" si="22"/>
        <v>0.13962814120387673</v>
      </c>
      <c r="AQ144" s="9"/>
    </row>
    <row r="145" spans="1:43" x14ac:dyDescent="0.2">
      <c r="A145" s="5">
        <v>280</v>
      </c>
      <c r="B145" s="6">
        <f t="shared" si="21"/>
        <v>553.15</v>
      </c>
      <c r="C145" s="9">
        <v>1.8078278947844166</v>
      </c>
      <c r="E145" s="8">
        <v>1.07761</v>
      </c>
      <c r="F145" s="9">
        <v>1.04983</v>
      </c>
      <c r="G145" s="83">
        <v>1.0747199999999999</v>
      </c>
      <c r="H145" s="9">
        <v>1.0674999999999999</v>
      </c>
      <c r="I145" s="9">
        <v>1.06399</v>
      </c>
      <c r="J145" s="9">
        <v>1.0653300000000001</v>
      </c>
      <c r="K145" s="9">
        <v>1.0574699999999999</v>
      </c>
      <c r="L145" s="9">
        <v>1.05406</v>
      </c>
      <c r="M145" s="9">
        <v>1.0471299999999999</v>
      </c>
      <c r="N145" s="9">
        <v>1.0555699999999999</v>
      </c>
      <c r="O145" s="9">
        <v>1.0527599999999999</v>
      </c>
      <c r="P145" s="9">
        <v>1.0516700000000001</v>
      </c>
      <c r="Q145" s="9">
        <v>1.05297</v>
      </c>
      <c r="R145" s="9">
        <v>1.06429</v>
      </c>
      <c r="S145" s="9">
        <v>1.0559099999999999</v>
      </c>
      <c r="T145" s="9">
        <v>1.0509299999999999</v>
      </c>
      <c r="V145" s="9">
        <f t="shared" si="17"/>
        <v>26.117379652640309</v>
      </c>
      <c r="W145" s="9">
        <f t="shared" si="18"/>
        <v>26.507187200774602</v>
      </c>
      <c r="X145" s="9"/>
      <c r="Y145" s="9">
        <f t="shared" si="19"/>
        <v>26.792509268743299</v>
      </c>
      <c r="AO145" s="20">
        <f t="shared" si="20"/>
        <v>26.17384613311733</v>
      </c>
      <c r="AP145" s="9">
        <f t="shared" si="22"/>
        <v>0.15194992458246903</v>
      </c>
      <c r="AQ145" s="9"/>
    </row>
    <row r="146" spans="1:43" x14ac:dyDescent="0.2">
      <c r="A146" s="5">
        <v>282</v>
      </c>
      <c r="B146" s="6">
        <f t="shared" si="21"/>
        <v>555.15</v>
      </c>
      <c r="C146" s="9">
        <v>1.8013149599207423</v>
      </c>
      <c r="E146" s="8">
        <v>1.07717</v>
      </c>
      <c r="F146" s="9">
        <v>1.04956</v>
      </c>
      <c r="G146" s="83">
        <v>1.07429</v>
      </c>
      <c r="H146" s="9">
        <v>1.0670900000000001</v>
      </c>
      <c r="I146" s="9">
        <v>1.06359</v>
      </c>
      <c r="J146" s="9">
        <v>1.0649299999999999</v>
      </c>
      <c r="K146" s="9">
        <v>1.0571200000000001</v>
      </c>
      <c r="L146" s="9">
        <v>1.0537399999999999</v>
      </c>
      <c r="M146" s="9">
        <v>1.0468599999999999</v>
      </c>
      <c r="N146" s="9">
        <v>1.05525</v>
      </c>
      <c r="O146" s="9">
        <v>1.0524500000000001</v>
      </c>
      <c r="P146" s="9">
        <v>1.0513699999999999</v>
      </c>
      <c r="Q146" s="9">
        <v>1.05267</v>
      </c>
      <c r="R146" s="9">
        <v>1.0638700000000001</v>
      </c>
      <c r="S146" s="9">
        <v>1.05555</v>
      </c>
      <c r="T146" s="9">
        <v>1.0506599999999999</v>
      </c>
      <c r="V146" s="9">
        <f t="shared" si="17"/>
        <v>25.966202860660605</v>
      </c>
      <c r="W146" s="9">
        <f t="shared" si="18"/>
        <v>26.354752965179308</v>
      </c>
      <c r="X146" s="9"/>
      <c r="Y146" s="9">
        <f t="shared" si="19"/>
        <v>26.635284216918858</v>
      </c>
      <c r="AO146" s="20">
        <f t="shared" si="20"/>
        <v>26.018400108028608</v>
      </c>
      <c r="AP146" s="9">
        <f t="shared" si="22"/>
        <v>0.15097118372149534</v>
      </c>
      <c r="AQ146" s="9"/>
    </row>
    <row r="147" spans="1:43" x14ac:dyDescent="0.2">
      <c r="A147" s="5">
        <v>284</v>
      </c>
      <c r="B147" s="6">
        <f t="shared" si="21"/>
        <v>557.15</v>
      </c>
      <c r="C147" s="9">
        <v>1.794848783989949</v>
      </c>
      <c r="E147" s="8">
        <v>1.07673</v>
      </c>
      <c r="F147" s="9">
        <v>1.0492999999999999</v>
      </c>
      <c r="G147" s="83">
        <v>1.07386</v>
      </c>
      <c r="H147" s="9">
        <v>1.0666800000000001</v>
      </c>
      <c r="I147" s="9">
        <v>1.0631999999999999</v>
      </c>
      <c r="J147" s="9">
        <v>1.06453</v>
      </c>
      <c r="K147" s="9">
        <v>1.0567599999999999</v>
      </c>
      <c r="L147" s="9">
        <v>1.0534300000000001</v>
      </c>
      <c r="M147" s="9">
        <v>1.0465899999999999</v>
      </c>
      <c r="N147" s="9">
        <v>1.0549299999999999</v>
      </c>
      <c r="O147" s="9">
        <v>1.0521499999999999</v>
      </c>
      <c r="P147" s="9">
        <v>1.0510699999999999</v>
      </c>
      <c r="Q147" s="9">
        <v>1.05236</v>
      </c>
      <c r="R147" s="9">
        <v>1.0634600000000001</v>
      </c>
      <c r="S147" s="9">
        <v>1.0551999999999999</v>
      </c>
      <c r="T147" s="9">
        <v>1.0503899999999999</v>
      </c>
      <c r="V147" s="9">
        <f t="shared" si="17"/>
        <v>25.805395184103077</v>
      </c>
      <c r="W147" s="9">
        <f t="shared" si="18"/>
        <v>26.203604464681113</v>
      </c>
      <c r="X147" s="9"/>
      <c r="Y147" s="9">
        <f t="shared" si="19"/>
        <v>26.479437182582952</v>
      </c>
      <c r="AO147" s="20">
        <f t="shared" si="20"/>
        <v>25.864269078058278</v>
      </c>
      <c r="AP147" s="9">
        <f t="shared" si="22"/>
        <v>0.15857063113847766</v>
      </c>
      <c r="AQ147" s="9"/>
    </row>
    <row r="148" spans="1:43" x14ac:dyDescent="0.2">
      <c r="A148" s="5">
        <v>286</v>
      </c>
      <c r="B148" s="6">
        <f t="shared" si="21"/>
        <v>559.15</v>
      </c>
      <c r="C148" s="9">
        <v>1.7884288652418852</v>
      </c>
      <c r="E148" s="8">
        <v>1.07629</v>
      </c>
      <c r="F148" s="9">
        <v>1.0490299999999999</v>
      </c>
      <c r="G148" s="83">
        <v>1.0734399999999999</v>
      </c>
      <c r="H148" s="9">
        <v>1.0662799999999999</v>
      </c>
      <c r="I148" s="9">
        <v>1.06281</v>
      </c>
      <c r="J148" s="9">
        <v>1.06413</v>
      </c>
      <c r="K148" s="9">
        <v>1.0564100000000001</v>
      </c>
      <c r="L148" s="9">
        <v>1.0531200000000001</v>
      </c>
      <c r="M148" s="9">
        <v>1.04633</v>
      </c>
      <c r="N148" s="9">
        <v>1.0546199999999999</v>
      </c>
      <c r="O148" s="9">
        <v>1.05185</v>
      </c>
      <c r="P148" s="9">
        <v>1.05078</v>
      </c>
      <c r="Q148" s="9">
        <v>1.05206</v>
      </c>
      <c r="R148" s="9">
        <v>1.0630500000000001</v>
      </c>
      <c r="S148" s="9">
        <v>1.05484</v>
      </c>
      <c r="T148" s="9">
        <v>1.0501199999999999</v>
      </c>
      <c r="V148" s="9">
        <f t="shared" si="17"/>
        <v>25.654014484486577</v>
      </c>
      <c r="W148" s="9">
        <f t="shared" si="18"/>
        <v>26.053725856660101</v>
      </c>
      <c r="X148" s="9"/>
      <c r="Y148" s="9">
        <f t="shared" si="19"/>
        <v>26.324952139310145</v>
      </c>
      <c r="AO148" s="20">
        <f t="shared" si="20"/>
        <v>25.711436804951283</v>
      </c>
      <c r="AP148" s="9">
        <f t="shared" si="22"/>
        <v>0.15976918104484136</v>
      </c>
      <c r="AQ148" s="9"/>
    </row>
    <row r="149" spans="1:43" x14ac:dyDescent="0.2">
      <c r="A149" s="5">
        <v>288</v>
      </c>
      <c r="B149" s="6">
        <f t="shared" si="21"/>
        <v>561.15</v>
      </c>
      <c r="C149" s="9">
        <v>1.7820547090795689</v>
      </c>
      <c r="E149" s="8">
        <v>1.07586</v>
      </c>
      <c r="F149" s="9">
        <v>1.04877</v>
      </c>
      <c r="G149" s="83">
        <v>1.0730200000000001</v>
      </c>
      <c r="H149" s="9">
        <v>1.0658799999999999</v>
      </c>
      <c r="I149" s="9">
        <v>1.0624199999999999</v>
      </c>
      <c r="J149" s="9">
        <v>1.0637399999999999</v>
      </c>
      <c r="K149" s="9">
        <v>1.0560700000000001</v>
      </c>
      <c r="L149" s="9">
        <v>1.05281</v>
      </c>
      <c r="M149" s="9">
        <v>1.0460700000000001</v>
      </c>
      <c r="N149" s="9">
        <v>1.0543100000000001</v>
      </c>
      <c r="O149" s="9">
        <v>1.05155</v>
      </c>
      <c r="P149" s="9">
        <v>1.0504899999999999</v>
      </c>
      <c r="Q149" s="9">
        <v>1.05176</v>
      </c>
      <c r="R149" s="9">
        <v>1.0626500000000001</v>
      </c>
      <c r="S149" s="9">
        <v>1.0545</v>
      </c>
      <c r="T149" s="9">
        <v>1.04986</v>
      </c>
      <c r="V149" s="9">
        <f t="shared" si="17"/>
        <v>25.502292810936257</v>
      </c>
      <c r="W149" s="9">
        <f t="shared" si="18"/>
        <v>25.905101553419613</v>
      </c>
      <c r="X149" s="9"/>
      <c r="Y149" s="9">
        <f t="shared" si="19"/>
        <v>26.171813294901543</v>
      </c>
      <c r="AO149" s="20">
        <f t="shared" si="20"/>
        <v>25.559887312176173</v>
      </c>
      <c r="AP149" s="9">
        <f t="shared" si="22"/>
        <v>0.16225488302102187</v>
      </c>
      <c r="AQ149" s="9"/>
    </row>
    <row r="150" spans="1:43" x14ac:dyDescent="0.2">
      <c r="A150" s="5">
        <v>290</v>
      </c>
      <c r="B150" s="6">
        <f t="shared" si="21"/>
        <v>563.15</v>
      </c>
      <c r="C150" s="9">
        <v>1.7757258279321673</v>
      </c>
      <c r="E150" s="8">
        <v>1.0754300000000001</v>
      </c>
      <c r="F150" s="9">
        <v>1.0485199999999999</v>
      </c>
      <c r="G150" s="83">
        <v>1.0726</v>
      </c>
      <c r="H150" s="9">
        <v>1.06548</v>
      </c>
      <c r="I150" s="9">
        <v>1.0620400000000001</v>
      </c>
      <c r="J150" s="9">
        <v>1.06335</v>
      </c>
      <c r="K150" s="9">
        <v>1.05572</v>
      </c>
      <c r="L150" s="9">
        <v>1.0525100000000001</v>
      </c>
      <c r="M150" s="9">
        <v>1.0458099999999999</v>
      </c>
      <c r="N150" s="9">
        <v>1.054</v>
      </c>
      <c r="O150" s="9">
        <v>1.05125</v>
      </c>
      <c r="P150" s="9">
        <v>1.0502</v>
      </c>
      <c r="Q150" s="9">
        <v>1.0514699999999999</v>
      </c>
      <c r="R150" s="9">
        <v>1.0622499999999999</v>
      </c>
      <c r="S150" s="9">
        <v>1.0541499999999999</v>
      </c>
      <c r="T150" s="9">
        <v>1.0496000000000001</v>
      </c>
      <c r="V150" s="9">
        <f t="shared" si="17"/>
        <v>25.340935554178383</v>
      </c>
      <c r="W150" s="9">
        <f t="shared" si="18"/>
        <v>25.757716217145237</v>
      </c>
      <c r="X150" s="9"/>
      <c r="Y150" s="9">
        <f t="shared" si="19"/>
        <v>26.02000508718681</v>
      </c>
      <c r="AO150" s="20">
        <f t="shared" si="20"/>
        <v>25.409604879742822</v>
      </c>
      <c r="AP150" s="9">
        <f t="shared" si="22"/>
        <v>0.17370612102309035</v>
      </c>
      <c r="AQ150" s="9"/>
    </row>
    <row r="151" spans="1:43" x14ac:dyDescent="0.2">
      <c r="A151" s="5">
        <v>292</v>
      </c>
      <c r="B151" s="6">
        <f t="shared" si="21"/>
        <v>565.15</v>
      </c>
      <c r="C151" s="9">
        <v>1.7694417411306733</v>
      </c>
      <c r="E151" s="8">
        <v>1.07501</v>
      </c>
      <c r="F151" s="9">
        <v>1.04826</v>
      </c>
      <c r="G151" s="83">
        <v>1.07219</v>
      </c>
      <c r="H151" s="9">
        <v>1.0650900000000001</v>
      </c>
      <c r="I151" s="9">
        <v>1.06166</v>
      </c>
      <c r="J151" s="9">
        <v>1.06297</v>
      </c>
      <c r="K151" s="9">
        <v>1.05538</v>
      </c>
      <c r="L151" s="9">
        <v>1.0522100000000001</v>
      </c>
      <c r="M151" s="9">
        <v>1.04555</v>
      </c>
      <c r="N151" s="9">
        <v>1.05369</v>
      </c>
      <c r="O151" s="9">
        <v>1.0509599999999999</v>
      </c>
      <c r="P151" s="9">
        <v>1.0499099999999999</v>
      </c>
      <c r="Q151" s="9">
        <v>1.0511699999999999</v>
      </c>
      <c r="R151" s="9">
        <v>1.06186</v>
      </c>
      <c r="S151" s="9">
        <v>1.0538099999999999</v>
      </c>
      <c r="T151" s="9">
        <v>1.0493399999999999</v>
      </c>
      <c r="V151" s="9">
        <f t="shared" si="17"/>
        <v>25.19831712967019</v>
      </c>
      <c r="W151" s="9">
        <f t="shared" si="18"/>
        <v>25.611554754981746</v>
      </c>
      <c r="X151" s="9"/>
      <c r="Y151" s="9">
        <f t="shared" si="19"/>
        <v>25.869512179918122</v>
      </c>
      <c r="AO151" s="20">
        <f t="shared" si="20"/>
        <v>25.260574039141517</v>
      </c>
      <c r="AP151" s="9">
        <f t="shared" si="22"/>
        <v>0.1707653349731339</v>
      </c>
      <c r="AQ151" s="9"/>
    </row>
    <row r="152" spans="1:43" x14ac:dyDescent="0.2">
      <c r="A152" s="5">
        <v>294</v>
      </c>
      <c r="B152" s="6">
        <f t="shared" si="21"/>
        <v>567.15</v>
      </c>
      <c r="C152" s="9">
        <v>1.7632019747862118</v>
      </c>
      <c r="E152" s="8">
        <v>1.0745899999999999</v>
      </c>
      <c r="F152" s="9">
        <v>1.0480100000000001</v>
      </c>
      <c r="G152" s="83">
        <v>1.07178</v>
      </c>
      <c r="H152" s="9">
        <v>1.0647</v>
      </c>
      <c r="I152" s="9">
        <v>1.06128</v>
      </c>
      <c r="J152" s="9">
        <v>1.0625899999999999</v>
      </c>
      <c r="K152" s="9">
        <v>1.05505</v>
      </c>
      <c r="L152" s="9">
        <v>1.0519099999999999</v>
      </c>
      <c r="M152" s="9">
        <v>1.0452900000000001</v>
      </c>
      <c r="N152" s="9">
        <v>1.05338</v>
      </c>
      <c r="O152" s="9">
        <v>1.05067</v>
      </c>
      <c r="P152" s="9">
        <v>1.0496300000000001</v>
      </c>
      <c r="Q152" s="9">
        <v>1.05088</v>
      </c>
      <c r="R152" s="9">
        <v>1.0614699999999999</v>
      </c>
      <c r="S152" s="9">
        <v>1.0534699999999999</v>
      </c>
      <c r="T152" s="9">
        <v>1.04908</v>
      </c>
      <c r="V152" s="9">
        <f t="shared" si="17"/>
        <v>25.046065643025731</v>
      </c>
      <c r="W152" s="9">
        <f t="shared" si="18"/>
        <v>25.466602314224744</v>
      </c>
      <c r="X152" s="9"/>
      <c r="Y152" s="9">
        <f t="shared" si="19"/>
        <v>25.720319458753174</v>
      </c>
      <c r="AO152" s="20">
        <f t="shared" si="20"/>
        <v>25.112779568400086</v>
      </c>
      <c r="AP152" s="9">
        <f t="shared" si="22"/>
        <v>0.17685109182314682</v>
      </c>
      <c r="AQ152" s="9"/>
    </row>
    <row r="153" spans="1:43" x14ac:dyDescent="0.2">
      <c r="A153" s="5">
        <v>296</v>
      </c>
      <c r="B153" s="6">
        <f t="shared" si="21"/>
        <v>569.15</v>
      </c>
      <c r="C153" s="9">
        <v>1.7570060616709129</v>
      </c>
      <c r="E153" s="8">
        <v>1.0741700000000001</v>
      </c>
      <c r="F153" s="9">
        <v>1.04776</v>
      </c>
      <c r="G153" s="83">
        <v>1.07138</v>
      </c>
      <c r="H153" s="9">
        <v>1.0643100000000001</v>
      </c>
      <c r="I153" s="9">
        <v>1.06091</v>
      </c>
      <c r="J153" s="9">
        <v>1.0622100000000001</v>
      </c>
      <c r="K153" s="9">
        <v>1.05471</v>
      </c>
      <c r="L153" s="9">
        <v>1.0516099999999999</v>
      </c>
      <c r="M153" s="9">
        <v>1.04504</v>
      </c>
      <c r="N153" s="9">
        <v>1.05308</v>
      </c>
      <c r="O153" s="9">
        <v>1.0503800000000001</v>
      </c>
      <c r="P153" s="9">
        <v>1.04935</v>
      </c>
      <c r="Q153" s="9">
        <v>1.0505899999999999</v>
      </c>
      <c r="R153" s="9">
        <v>1.06108</v>
      </c>
      <c r="S153" s="9">
        <v>1.0531299999999999</v>
      </c>
      <c r="T153" s="9">
        <v>1.0488299999999999</v>
      </c>
      <c r="V153" s="9">
        <f t="shared" si="17"/>
        <v>24.893718300030717</v>
      </c>
      <c r="W153" s="9">
        <f t="shared" si="18"/>
        <v>25.322844277623965</v>
      </c>
      <c r="X153" s="9"/>
      <c r="Y153" s="9">
        <f t="shared" si="19"/>
        <v>25.572412027325182</v>
      </c>
      <c r="AO153" s="20">
        <f t="shared" si="20"/>
        <v>24.966206487255974</v>
      </c>
      <c r="AP153" s="9">
        <f t="shared" si="22"/>
        <v>0.18414910464536088</v>
      </c>
      <c r="AQ153" s="9"/>
    </row>
    <row r="154" spans="1:43" x14ac:dyDescent="0.2">
      <c r="A154" s="5">
        <v>298</v>
      </c>
      <c r="B154" s="6">
        <f t="shared" si="21"/>
        <v>571.15</v>
      </c>
      <c r="C154" s="9">
        <v>1.7508535411012869</v>
      </c>
      <c r="E154" s="8">
        <v>1.07375</v>
      </c>
      <c r="F154" s="9">
        <v>1.0475099999999999</v>
      </c>
      <c r="G154" s="83">
        <v>1.07098</v>
      </c>
      <c r="H154" s="9">
        <v>1.06393</v>
      </c>
      <c r="I154" s="9">
        <v>1.06054</v>
      </c>
      <c r="J154" s="9">
        <v>1.0618300000000001</v>
      </c>
      <c r="K154" s="9">
        <v>1.0543800000000001</v>
      </c>
      <c r="L154" s="9">
        <v>1.05132</v>
      </c>
      <c r="M154" s="9">
        <v>1.0447900000000001</v>
      </c>
      <c r="N154" s="9">
        <v>1.05278</v>
      </c>
      <c r="O154" s="9">
        <v>1.0501</v>
      </c>
      <c r="P154" s="9">
        <v>1.0490699999999999</v>
      </c>
      <c r="Q154" s="9">
        <v>1.0503100000000001</v>
      </c>
      <c r="R154" s="9">
        <v>1.0606899999999999</v>
      </c>
      <c r="S154" s="9">
        <v>1.0528</v>
      </c>
      <c r="T154" s="9">
        <v>1.04857</v>
      </c>
      <c r="V154" s="9">
        <f t="shared" si="17"/>
        <v>24.741275008360887</v>
      </c>
      <c r="W154" s="9">
        <f t="shared" si="18"/>
        <v>25.180266258795299</v>
      </c>
      <c r="X154" s="9"/>
      <c r="Y154" s="9">
        <f t="shared" si="19"/>
        <v>25.425775203397411</v>
      </c>
      <c r="AO154" s="20">
        <f t="shared" si="20"/>
        <v>24.820840052440083</v>
      </c>
      <c r="AP154" s="9">
        <f t="shared" si="22"/>
        <v>0.19271331795796903</v>
      </c>
      <c r="AQ154" s="9"/>
    </row>
    <row r="155" spans="1:43" x14ac:dyDescent="0.2">
      <c r="A155" s="5">
        <v>300</v>
      </c>
      <c r="B155" s="6">
        <f t="shared" si="21"/>
        <v>573.15</v>
      </c>
      <c r="C155" s="9">
        <v>1.7447439588240425</v>
      </c>
      <c r="E155" s="8">
        <v>1.07334</v>
      </c>
      <c r="F155" s="9">
        <v>1.0472600000000001</v>
      </c>
      <c r="G155" s="83">
        <v>1.0705800000000001</v>
      </c>
      <c r="H155" s="9">
        <v>1.06355</v>
      </c>
      <c r="I155" s="9">
        <v>1.0601799999999999</v>
      </c>
      <c r="J155" s="9">
        <v>1.0614600000000001</v>
      </c>
      <c r="K155" s="9">
        <v>1.0540499999999999</v>
      </c>
      <c r="L155" s="9">
        <v>1.0510200000000001</v>
      </c>
      <c r="M155" s="9">
        <v>1.04454</v>
      </c>
      <c r="N155" s="9">
        <v>1.0524899999999999</v>
      </c>
      <c r="O155" s="9">
        <v>1.04982</v>
      </c>
      <c r="P155" s="9">
        <v>1.0487899999999999</v>
      </c>
      <c r="Q155" s="9">
        <v>1.05002</v>
      </c>
      <c r="R155" s="9">
        <v>1.0603100000000001</v>
      </c>
      <c r="S155" s="9">
        <v>1.05247</v>
      </c>
      <c r="T155" s="9">
        <v>1.0483199999999999</v>
      </c>
      <c r="V155" s="9">
        <f t="shared" si="17"/>
        <v>24.59805243129076</v>
      </c>
      <c r="W155" s="9">
        <f t="shared" si="18"/>
        <v>25.038854097738493</v>
      </c>
      <c r="X155" s="9"/>
      <c r="Y155" s="9">
        <f t="shared" si="19"/>
        <v>25.280394515100127</v>
      </c>
      <c r="AO155" s="20">
        <f t="shared" si="20"/>
        <v>24.676665753069535</v>
      </c>
      <c r="AP155" s="9">
        <f t="shared" si="22"/>
        <v>0.19430610914309845</v>
      </c>
      <c r="AQ155" s="9"/>
    </row>
    <row r="156" spans="1:43" x14ac:dyDescent="0.2">
      <c r="A156" s="5">
        <v>302</v>
      </c>
      <c r="B156" s="6">
        <f t="shared" si="21"/>
        <v>575.15</v>
      </c>
      <c r="C156" s="9">
        <v>1.7386768669042858</v>
      </c>
      <c r="E156" s="8">
        <v>1.07294</v>
      </c>
      <c r="F156" s="9">
        <v>1.04701</v>
      </c>
      <c r="G156" s="83">
        <v>1.07019</v>
      </c>
      <c r="H156" s="9">
        <v>1.0631699999999999</v>
      </c>
      <c r="I156" s="9">
        <v>1.0598099999999999</v>
      </c>
      <c r="J156" s="9">
        <v>1.0610900000000001</v>
      </c>
      <c r="K156" s="9">
        <v>1.0537300000000001</v>
      </c>
      <c r="L156" s="9">
        <v>1.0507299999999999</v>
      </c>
      <c r="M156" s="9">
        <v>1.0442899999999999</v>
      </c>
      <c r="N156" s="9">
        <v>1.05219</v>
      </c>
      <c r="O156" s="9">
        <v>1.0495399999999999</v>
      </c>
      <c r="P156" s="9">
        <v>1.0485199999999999</v>
      </c>
      <c r="Q156" s="9">
        <v>1.0497399999999999</v>
      </c>
      <c r="R156" s="9">
        <v>1.0599400000000001</v>
      </c>
      <c r="S156" s="9">
        <v>1.0521400000000001</v>
      </c>
      <c r="T156" s="9">
        <v>1.0480700000000001</v>
      </c>
      <c r="V156" s="9">
        <f t="shared" si="17"/>
        <v>24.464061156975308</v>
      </c>
      <c r="W156" s="9">
        <f t="shared" si="18"/>
        <v>24.898593856457921</v>
      </c>
      <c r="X156" s="9"/>
      <c r="Y156" s="9">
        <f t="shared" si="19"/>
        <v>25.136255697247783</v>
      </c>
      <c r="AO156" s="20">
        <f t="shared" si="20"/>
        <v>24.533669306146336</v>
      </c>
      <c r="AP156" s="9">
        <f t="shared" si="22"/>
        <v>0.18881866691964694</v>
      </c>
      <c r="AQ156" s="9"/>
    </row>
    <row r="157" spans="1:43" x14ac:dyDescent="0.2">
      <c r="A157" s="5">
        <v>304</v>
      </c>
      <c r="B157" s="6">
        <f t="shared" si="21"/>
        <v>577.15</v>
      </c>
      <c r="C157" s="9">
        <v>1.7326518236160444</v>
      </c>
      <c r="E157" s="8">
        <v>1.07253</v>
      </c>
      <c r="F157" s="9">
        <v>1.04677</v>
      </c>
      <c r="G157" s="83">
        <v>1.06979</v>
      </c>
      <c r="H157" s="9">
        <v>1.0628</v>
      </c>
      <c r="I157" s="9">
        <v>1.0594600000000001</v>
      </c>
      <c r="J157" s="9">
        <v>1.0607200000000001</v>
      </c>
      <c r="K157" s="9">
        <v>1.05341</v>
      </c>
      <c r="L157" s="9">
        <v>1.0504500000000001</v>
      </c>
      <c r="M157" s="9">
        <v>1.0440499999999999</v>
      </c>
      <c r="N157" s="9">
        <v>1.0519000000000001</v>
      </c>
      <c r="O157" s="9">
        <v>1.0492600000000001</v>
      </c>
      <c r="P157" s="9">
        <v>1.0482499999999999</v>
      </c>
      <c r="Q157" s="9">
        <v>1.0494600000000001</v>
      </c>
      <c r="R157" s="9">
        <v>1.0595600000000001</v>
      </c>
      <c r="S157" s="9">
        <v>1.05182</v>
      </c>
      <c r="T157" s="9">
        <v>1.04783</v>
      </c>
      <c r="V157" s="9">
        <f t="shared" si="17"/>
        <v>24.311110963197258</v>
      </c>
      <c r="W157" s="9">
        <f t="shared" si="18"/>
        <v>24.759471814683501</v>
      </c>
      <c r="X157" s="9"/>
      <c r="Y157" s="9">
        <f t="shared" si="19"/>
        <v>24.993344687734318</v>
      </c>
      <c r="AO157" s="20">
        <f t="shared" si="20"/>
        <v>24.391836652159128</v>
      </c>
      <c r="AP157" s="9">
        <f t="shared" si="22"/>
        <v>0.20102745314546841</v>
      </c>
      <c r="AQ157" s="9"/>
    </row>
    <row r="158" spans="1:43" x14ac:dyDescent="0.2">
      <c r="A158" s="5">
        <v>306</v>
      </c>
      <c r="B158" s="6">
        <f t="shared" si="21"/>
        <v>579.15</v>
      </c>
      <c r="C158" s="9">
        <v>1.7266683933350602</v>
      </c>
      <c r="E158" s="8">
        <v>1.07213</v>
      </c>
      <c r="F158" s="9">
        <v>1.04653</v>
      </c>
      <c r="G158" s="83">
        <v>1.06941</v>
      </c>
      <c r="H158" s="9">
        <v>1.06243</v>
      </c>
      <c r="I158" s="9">
        <v>1.0590999999999999</v>
      </c>
      <c r="J158" s="9">
        <v>1.06036</v>
      </c>
      <c r="K158" s="9">
        <v>1.0530900000000001</v>
      </c>
      <c r="L158" s="9">
        <v>1.05016</v>
      </c>
      <c r="M158" s="9">
        <v>1.0438099999999999</v>
      </c>
      <c r="N158" s="9">
        <v>1.0516099999999999</v>
      </c>
      <c r="O158" s="9">
        <v>1.04898</v>
      </c>
      <c r="P158" s="9">
        <v>1.0479799999999999</v>
      </c>
      <c r="Q158" s="9">
        <v>1.0491900000000001</v>
      </c>
      <c r="R158" s="9">
        <v>1.0591900000000001</v>
      </c>
      <c r="S158" s="9">
        <v>1.0515000000000001</v>
      </c>
      <c r="T158" s="9">
        <v>1.04758</v>
      </c>
      <c r="V158" s="9">
        <f t="shared" si="17"/>
        <v>24.167394474661762</v>
      </c>
      <c r="W158" s="9">
        <f t="shared" si="18"/>
        <v>24.621474465689261</v>
      </c>
      <c r="X158" s="9"/>
      <c r="Y158" s="9">
        <f t="shared" si="19"/>
        <v>24.851647624004638</v>
      </c>
      <c r="AO158" s="20">
        <f t="shared" si="20"/>
        <v>24.251153950785508</v>
      </c>
      <c r="AP158" s="9">
        <f t="shared" si="22"/>
        <v>0.20618863825153302</v>
      </c>
      <c r="AQ158" s="9"/>
    </row>
    <row r="159" spans="1:43" x14ac:dyDescent="0.2">
      <c r="A159" s="5">
        <v>308</v>
      </c>
      <c r="B159" s="6">
        <f t="shared" si="21"/>
        <v>581.15</v>
      </c>
      <c r="C159" s="9">
        <v>1.7207261464337951</v>
      </c>
      <c r="E159" s="8">
        <v>1.0717300000000001</v>
      </c>
      <c r="F159" s="9">
        <v>1.0462899999999999</v>
      </c>
      <c r="G159" s="83">
        <v>1.0690200000000001</v>
      </c>
      <c r="H159" s="9">
        <v>1.06206</v>
      </c>
      <c r="I159" s="9">
        <v>1.0587500000000001</v>
      </c>
      <c r="J159" s="9">
        <v>1.06</v>
      </c>
      <c r="K159" s="9">
        <v>1.05277</v>
      </c>
      <c r="L159" s="9">
        <v>1.0498799999999999</v>
      </c>
      <c r="M159" s="9">
        <v>1.0435700000000001</v>
      </c>
      <c r="N159" s="9">
        <v>1.05132</v>
      </c>
      <c r="O159" s="9">
        <v>1.04871</v>
      </c>
      <c r="P159" s="9">
        <v>1.0477099999999999</v>
      </c>
      <c r="Q159" s="9">
        <v>1.04891</v>
      </c>
      <c r="R159" s="9">
        <v>1.0588200000000001</v>
      </c>
      <c r="S159" s="9">
        <v>1.05118</v>
      </c>
      <c r="T159" s="9">
        <v>1.0473399999999999</v>
      </c>
      <c r="V159" s="9">
        <f t="shared" si="17"/>
        <v>24.02359138258414</v>
      </c>
      <c r="W159" s="9">
        <f t="shared" si="18"/>
        <v>24.484588512206919</v>
      </c>
      <c r="X159" s="9"/>
      <c r="Y159" s="9">
        <f t="shared" si="19"/>
        <v>24.711150839600297</v>
      </c>
      <c r="AO159" s="20">
        <f t="shared" si="20"/>
        <v>24.111607576691952</v>
      </c>
      <c r="AP159" s="9">
        <f t="shared" si="22"/>
        <v>0.21251835352044135</v>
      </c>
      <c r="AQ159" s="9"/>
    </row>
    <row r="160" spans="1:43" x14ac:dyDescent="0.2">
      <c r="A160" s="5">
        <v>310</v>
      </c>
      <c r="B160" s="6">
        <f t="shared" si="21"/>
        <v>583.15</v>
      </c>
      <c r="C160" s="9">
        <v>1.7148246591785992</v>
      </c>
      <c r="E160" s="8">
        <v>1.07134</v>
      </c>
      <c r="F160" s="9">
        <v>1.0460499999999999</v>
      </c>
      <c r="G160" s="83">
        <v>1.06864</v>
      </c>
      <c r="H160" s="9">
        <v>1.0617000000000001</v>
      </c>
      <c r="I160" s="9">
        <v>1.0584</v>
      </c>
      <c r="J160" s="9">
        <v>1.05965</v>
      </c>
      <c r="K160" s="9">
        <v>1.05246</v>
      </c>
      <c r="L160" s="9">
        <v>1.0496000000000001</v>
      </c>
      <c r="M160" s="9">
        <v>1.0433300000000001</v>
      </c>
      <c r="N160" s="9">
        <v>1.05104</v>
      </c>
      <c r="O160" s="9">
        <v>1.04844</v>
      </c>
      <c r="P160" s="9">
        <v>1.0474399999999999</v>
      </c>
      <c r="Q160" s="9">
        <v>1.04864</v>
      </c>
      <c r="R160" s="9">
        <v>1.05846</v>
      </c>
      <c r="S160" s="9">
        <v>1.05087</v>
      </c>
      <c r="T160" s="9">
        <v>1.0470900000000001</v>
      </c>
      <c r="V160" s="9">
        <f t="shared" si="17"/>
        <v>23.889035755687388</v>
      </c>
      <c r="W160" s="9">
        <f t="shared" si="18"/>
        <v>24.348800862431972</v>
      </c>
      <c r="X160" s="9"/>
      <c r="Y160" s="9">
        <f t="shared" si="19"/>
        <v>24.571840860777428</v>
      </c>
      <c r="AO160" s="20">
        <f t="shared" si="20"/>
        <v>23.973184115429063</v>
      </c>
      <c r="AP160" s="9">
        <f t="shared" si="22"/>
        <v>0.21138395337985855</v>
      </c>
      <c r="AQ160" s="9"/>
    </row>
    <row r="161" spans="1:43" x14ac:dyDescent="0.2">
      <c r="A161" s="5">
        <v>312</v>
      </c>
      <c r="B161" s="6">
        <f t="shared" si="21"/>
        <v>585.15</v>
      </c>
      <c r="C161" s="9">
        <v>1.708963513628984</v>
      </c>
      <c r="E161" s="8">
        <v>1.0709500000000001</v>
      </c>
      <c r="F161" s="9">
        <v>1.04582</v>
      </c>
      <c r="G161" s="83">
        <v>1.06826</v>
      </c>
      <c r="H161" s="9">
        <v>1.06134</v>
      </c>
      <c r="I161" s="9">
        <v>1.0580499999999999</v>
      </c>
      <c r="J161" s="9">
        <v>1.0592900000000001</v>
      </c>
      <c r="K161" s="9">
        <v>1.0521400000000001</v>
      </c>
      <c r="L161" s="9">
        <v>1.04932</v>
      </c>
      <c r="M161" s="9">
        <v>1.0430900000000001</v>
      </c>
      <c r="N161" s="9">
        <v>1.0507599999999999</v>
      </c>
      <c r="O161" s="9">
        <v>1.04817</v>
      </c>
      <c r="P161" s="9">
        <v>1.04718</v>
      </c>
      <c r="Q161" s="9">
        <v>1.04837</v>
      </c>
      <c r="R161" s="9">
        <v>1.0581</v>
      </c>
      <c r="S161" s="9">
        <v>1.0505500000000001</v>
      </c>
      <c r="T161" s="9">
        <v>1.0468599999999999</v>
      </c>
      <c r="V161" s="9">
        <f t="shared" si="17"/>
        <v>23.74483833047503</v>
      </c>
      <c r="W161" s="9">
        <f t="shared" si="18"/>
        <v>24.214098626119942</v>
      </c>
      <c r="X161" s="9"/>
      <c r="Y161" s="9">
        <f t="shared" si="19"/>
        <v>24.433704403195254</v>
      </c>
      <c r="AO161" s="20">
        <f t="shared" si="20"/>
        <v>23.835870359419502</v>
      </c>
      <c r="AP161" s="9">
        <f t="shared" si="22"/>
        <v>0.2202052250687497</v>
      </c>
      <c r="AQ161" s="9"/>
    </row>
    <row r="162" spans="1:43" x14ac:dyDescent="0.2">
      <c r="A162" s="5">
        <v>314</v>
      </c>
      <c r="B162" s="6">
        <f t="shared" si="21"/>
        <v>587.15</v>
      </c>
      <c r="C162" s="9">
        <v>1.7031422975389594</v>
      </c>
      <c r="E162" s="8">
        <v>1.07056</v>
      </c>
      <c r="F162" s="9">
        <v>1.04558</v>
      </c>
      <c r="G162" s="83">
        <v>1.06789</v>
      </c>
      <c r="H162" s="9">
        <v>1.06098</v>
      </c>
      <c r="I162" s="9">
        <v>1.0577099999999999</v>
      </c>
      <c r="J162" s="9">
        <v>1.05894</v>
      </c>
      <c r="K162" s="9">
        <v>1.0518400000000001</v>
      </c>
      <c r="L162" s="9">
        <v>1.04905</v>
      </c>
      <c r="M162" s="9">
        <v>1.0428599999999999</v>
      </c>
      <c r="N162" s="9">
        <v>1.0504800000000001</v>
      </c>
      <c r="O162" s="9">
        <v>1.0479000000000001</v>
      </c>
      <c r="P162" s="9">
        <v>1.0469200000000001</v>
      </c>
      <c r="Q162" s="9">
        <v>1.0481</v>
      </c>
      <c r="R162" s="9">
        <v>1.0577399999999999</v>
      </c>
      <c r="S162" s="9">
        <v>1.0502499999999999</v>
      </c>
      <c r="T162" s="9">
        <v>1.0466200000000001</v>
      </c>
      <c r="V162" s="9">
        <f t="shared" si="17"/>
        <v>23.610120680959884</v>
      </c>
      <c r="W162" s="9">
        <f t="shared" si="18"/>
        <v>24.08046911077038</v>
      </c>
      <c r="X162" s="9"/>
      <c r="Y162" s="9">
        <f t="shared" si="19"/>
        <v>24.29672836867314</v>
      </c>
      <c r="AO162" s="20">
        <f t="shared" si="20"/>
        <v>23.699653304036232</v>
      </c>
      <c r="AP162" s="9">
        <f t="shared" si="22"/>
        <v>0.22122764542519915</v>
      </c>
      <c r="AQ162" s="9"/>
    </row>
    <row r="163" spans="1:43" x14ac:dyDescent="0.2">
      <c r="A163" s="5">
        <v>316</v>
      </c>
      <c r="B163" s="6">
        <f t="shared" si="21"/>
        <v>589.15</v>
      </c>
      <c r="C163" s="9">
        <v>1.6973606042603753</v>
      </c>
      <c r="E163" s="8">
        <v>1.0701799999999999</v>
      </c>
      <c r="F163" s="9">
        <v>1.04535</v>
      </c>
      <c r="G163" s="83">
        <v>1.06751</v>
      </c>
      <c r="H163" s="9">
        <v>1.06063</v>
      </c>
      <c r="I163" s="9">
        <v>1.0573600000000001</v>
      </c>
      <c r="J163" s="9">
        <v>1.0586</v>
      </c>
      <c r="K163" s="9">
        <v>1.0515300000000001</v>
      </c>
      <c r="L163" s="9">
        <v>1.04878</v>
      </c>
      <c r="M163" s="9">
        <v>1.0426200000000001</v>
      </c>
      <c r="N163" s="9">
        <v>1.0502</v>
      </c>
      <c r="O163" s="9">
        <v>1.0476399999999999</v>
      </c>
      <c r="P163" s="9">
        <v>1.0466599999999999</v>
      </c>
      <c r="Q163" s="9">
        <v>1.0478400000000001</v>
      </c>
      <c r="R163" s="9">
        <v>1.0573900000000001</v>
      </c>
      <c r="S163" s="9">
        <v>1.0499400000000001</v>
      </c>
      <c r="T163" s="9">
        <v>1.0463800000000001</v>
      </c>
      <c r="V163" s="9">
        <f t="shared" si="17"/>
        <v>23.475101054259042</v>
      </c>
      <c r="W163" s="9">
        <f t="shared" si="18"/>
        <v>23.947899817896385</v>
      </c>
      <c r="X163" s="9"/>
      <c r="Y163" s="9">
        <f t="shared" si="19"/>
        <v>24.160899842014796</v>
      </c>
      <c r="AO163" s="20">
        <f t="shared" si="20"/>
        <v>23.564520143768732</v>
      </c>
      <c r="AP163" s="9">
        <f t="shared" si="22"/>
        <v>0.22353867089699989</v>
      </c>
      <c r="AQ163" s="9"/>
    </row>
    <row r="164" spans="1:43" x14ac:dyDescent="0.2">
      <c r="A164" s="5">
        <v>318</v>
      </c>
      <c r="B164" s="6">
        <f t="shared" si="21"/>
        <v>591.15</v>
      </c>
      <c r="C164" s="9">
        <v>1.6916180326482282</v>
      </c>
      <c r="E164" s="8">
        <v>1.06979</v>
      </c>
      <c r="F164" s="9">
        <v>1.04512</v>
      </c>
      <c r="G164" s="83">
        <v>1.06714</v>
      </c>
      <c r="H164" s="9">
        <v>1.0602799999999999</v>
      </c>
      <c r="I164" s="9">
        <v>1.0570299999999999</v>
      </c>
      <c r="J164" s="9">
        <v>1.0582499999999999</v>
      </c>
      <c r="K164" s="9">
        <v>1.0512300000000001</v>
      </c>
      <c r="L164" s="9">
        <v>1.0485100000000001</v>
      </c>
      <c r="M164" s="9">
        <v>1.0423899999999999</v>
      </c>
      <c r="N164" s="9">
        <v>1.04992</v>
      </c>
      <c r="O164" s="9">
        <v>1.04738</v>
      </c>
      <c r="P164" s="9">
        <v>1.0464100000000001</v>
      </c>
      <c r="Q164" s="9">
        <v>1.0475699999999999</v>
      </c>
      <c r="R164" s="9">
        <v>1.05704</v>
      </c>
      <c r="S164" s="9">
        <v>1.0496300000000001</v>
      </c>
      <c r="T164" s="9">
        <v>1.0461499999999999</v>
      </c>
      <c r="V164" s="9">
        <f t="shared" si="17"/>
        <v>23.330656169818951</v>
      </c>
      <c r="W164" s="9">
        <f t="shared" si="18"/>
        <v>23.816378439377416</v>
      </c>
      <c r="X164" s="9"/>
      <c r="Y164" s="9">
        <f t="shared" si="19"/>
        <v>24.026206087897666</v>
      </c>
      <c r="AO164" s="20">
        <f t="shared" si="20"/>
        <v>23.430458268474922</v>
      </c>
      <c r="AP164" s="9">
        <f t="shared" si="22"/>
        <v>0.23592612314502645</v>
      </c>
      <c r="AQ164" s="9"/>
    </row>
    <row r="165" spans="1:43" x14ac:dyDescent="0.2">
      <c r="A165" s="5">
        <v>320</v>
      </c>
      <c r="B165" s="6">
        <f t="shared" si="21"/>
        <v>593.15</v>
      </c>
      <c r="C165" s="9">
        <v>1.6859141869678833</v>
      </c>
      <c r="E165" s="8">
        <v>1.06942</v>
      </c>
      <c r="F165" s="9">
        <v>1.0448900000000001</v>
      </c>
      <c r="G165" s="83">
        <v>1.0667800000000001</v>
      </c>
      <c r="H165" s="9">
        <v>1.05993</v>
      </c>
      <c r="I165" s="9">
        <v>1.0566899999999999</v>
      </c>
      <c r="J165" s="9">
        <v>1.0579099999999999</v>
      </c>
      <c r="K165" s="9">
        <v>1.0509299999999999</v>
      </c>
      <c r="L165" s="9">
        <v>1.0482400000000001</v>
      </c>
      <c r="M165" s="9">
        <v>1.04216</v>
      </c>
      <c r="N165" s="9">
        <v>1.04965</v>
      </c>
      <c r="O165" s="9">
        <v>1.0471200000000001</v>
      </c>
      <c r="P165" s="9">
        <v>1.0461499999999999</v>
      </c>
      <c r="Q165" s="9">
        <v>1.04731</v>
      </c>
      <c r="R165" s="9">
        <v>1.0566899999999999</v>
      </c>
      <c r="S165" s="9">
        <v>1.0493300000000001</v>
      </c>
      <c r="T165" s="9">
        <v>1.0459099999999999</v>
      </c>
      <c r="V165" s="9">
        <f t="shared" si="17"/>
        <v>23.20482871521833</v>
      </c>
      <c r="W165" s="9">
        <f t="shared" si="18"/>
        <v>23.685892853893236</v>
      </c>
      <c r="X165" s="9"/>
      <c r="Y165" s="9">
        <f t="shared" si="19"/>
        <v>23.892634547826038</v>
      </c>
      <c r="AO165" s="20">
        <f t="shared" si="20"/>
        <v>23.297455259716514</v>
      </c>
      <c r="AP165" s="9">
        <f t="shared" si="22"/>
        <v>0.23142270551902935</v>
      </c>
      <c r="AQ165" s="9"/>
    </row>
    <row r="166" spans="1:43" x14ac:dyDescent="0.2">
      <c r="A166" s="5">
        <v>322</v>
      </c>
      <c r="B166" s="6">
        <f t="shared" si="21"/>
        <v>595.15</v>
      </c>
      <c r="C166" s="9">
        <v>1.6802486768041671</v>
      </c>
      <c r="E166" s="8">
        <v>1.06904</v>
      </c>
      <c r="F166" s="9">
        <v>1.0446599999999999</v>
      </c>
      <c r="G166" s="83">
        <v>1.0664100000000001</v>
      </c>
      <c r="H166" s="9">
        <v>1.05958</v>
      </c>
      <c r="I166" s="9">
        <v>1.05636</v>
      </c>
      <c r="J166" s="9">
        <v>1.05758</v>
      </c>
      <c r="K166" s="9">
        <v>1.05063</v>
      </c>
      <c r="L166" s="9">
        <v>1.0479700000000001</v>
      </c>
      <c r="M166" s="9">
        <v>1.0419400000000001</v>
      </c>
      <c r="N166" s="9">
        <v>1.04938</v>
      </c>
      <c r="O166" s="9">
        <v>1.0468599999999999</v>
      </c>
      <c r="P166" s="9">
        <v>1.0459000000000001</v>
      </c>
      <c r="Q166" s="9">
        <v>1.04705</v>
      </c>
      <c r="R166" s="9">
        <v>1.0563400000000001</v>
      </c>
      <c r="S166" s="9">
        <v>1.0490299999999999</v>
      </c>
      <c r="T166" s="9">
        <v>1.0456799999999999</v>
      </c>
      <c r="V166" s="9">
        <f t="shared" si="17"/>
        <v>23.06957586624349</v>
      </c>
      <c r="W166" s="9">
        <f t="shared" si="18"/>
        <v>23.556431123436951</v>
      </c>
      <c r="X166" s="9"/>
      <c r="Y166" s="9">
        <f t="shared" si="19"/>
        <v>23.760172837146321</v>
      </c>
      <c r="AO166" s="20">
        <f t="shared" si="20"/>
        <v>23.165498887175808</v>
      </c>
      <c r="AP166" s="9">
        <f t="shared" si="22"/>
        <v>0.2370280414569115</v>
      </c>
      <c r="AQ166" s="9"/>
    </row>
    <row r="167" spans="1:43" x14ac:dyDescent="0.2">
      <c r="A167" s="5">
        <v>324</v>
      </c>
      <c r="B167" s="6">
        <f t="shared" si="21"/>
        <v>597.15</v>
      </c>
      <c r="C167" s="9">
        <v>1.6746211169722851</v>
      </c>
      <c r="E167" s="8">
        <v>1.06867</v>
      </c>
      <c r="F167" s="9">
        <v>1.04444</v>
      </c>
      <c r="G167" s="83">
        <v>1.0660499999999999</v>
      </c>
      <c r="H167" s="9">
        <v>1.05924</v>
      </c>
      <c r="I167" s="9">
        <v>1.05603</v>
      </c>
      <c r="J167" s="9">
        <v>1.05724</v>
      </c>
      <c r="K167" s="9">
        <v>1.0503400000000001</v>
      </c>
      <c r="L167" s="9">
        <v>1.0477099999999999</v>
      </c>
      <c r="M167" s="9">
        <v>1.0417099999999999</v>
      </c>
      <c r="N167" s="9">
        <v>1.04911</v>
      </c>
      <c r="O167" s="9">
        <v>1.0466</v>
      </c>
      <c r="P167" s="9">
        <v>1.04565</v>
      </c>
      <c r="Q167" s="9">
        <v>1.0468</v>
      </c>
      <c r="R167" s="9">
        <v>1.056</v>
      </c>
      <c r="S167" s="9">
        <v>1.04874</v>
      </c>
      <c r="T167" s="9">
        <v>1.0454600000000001</v>
      </c>
      <c r="V167" s="9">
        <f t="shared" si="17"/>
        <v>22.934028054441718</v>
      </c>
      <c r="W167" s="9">
        <f t="shared" si="18"/>
        <v>23.427981489905065</v>
      </c>
      <c r="X167" s="9"/>
      <c r="Y167" s="9">
        <f t="shared" si="19"/>
        <v>23.628808742122846</v>
      </c>
      <c r="AO167" s="20">
        <f t="shared" si="20"/>
        <v>23.034577105151619</v>
      </c>
      <c r="AP167" s="9">
        <f t="shared" si="22"/>
        <v>0.24398999640604249</v>
      </c>
      <c r="AQ167" s="9"/>
    </row>
    <row r="168" spans="1:43" x14ac:dyDescent="0.2">
      <c r="A168" s="5">
        <v>326</v>
      </c>
      <c r="B168" s="6">
        <f t="shared" si="21"/>
        <v>599.15</v>
      </c>
      <c r="C168" s="9">
        <v>1.6690311274305267</v>
      </c>
      <c r="E168" s="8">
        <v>1.0683</v>
      </c>
      <c r="F168" s="9">
        <v>1.0442100000000001</v>
      </c>
      <c r="G168" s="83">
        <v>1.0657000000000001</v>
      </c>
      <c r="H168" s="9">
        <v>1.0589</v>
      </c>
      <c r="I168" s="9">
        <v>1.0557000000000001</v>
      </c>
      <c r="J168" s="9">
        <v>1.05691</v>
      </c>
      <c r="K168" s="9">
        <v>1.0500400000000001</v>
      </c>
      <c r="L168" s="9">
        <v>1.04745</v>
      </c>
      <c r="M168" s="9">
        <v>1.04149</v>
      </c>
      <c r="N168" s="9">
        <v>1.04884</v>
      </c>
      <c r="O168" s="9">
        <v>1.0463499999999999</v>
      </c>
      <c r="P168" s="9">
        <v>1.0454000000000001</v>
      </c>
      <c r="Q168" s="9">
        <v>1.04654</v>
      </c>
      <c r="R168" s="9">
        <v>1.05566</v>
      </c>
      <c r="S168" s="9">
        <v>1.0484500000000001</v>
      </c>
      <c r="T168" s="9">
        <v>1.0452300000000001</v>
      </c>
      <c r="V168" s="9">
        <f t="shared" si="17"/>
        <v>22.807981311803452</v>
      </c>
      <c r="W168" s="9">
        <f t="shared" si="18"/>
        <v>23.300532371762664</v>
      </c>
      <c r="X168" s="9"/>
      <c r="Y168" s="9">
        <f t="shared" si="19"/>
        <v>23.49853021707283</v>
      </c>
      <c r="AO168" s="20">
        <f t="shared" si="20"/>
        <v>22.904678049132571</v>
      </c>
      <c r="AP168" s="9">
        <f t="shared" si="22"/>
        <v>0.24260654666694281</v>
      </c>
      <c r="AQ168" s="9"/>
    </row>
    <row r="169" spans="1:43" x14ac:dyDescent="0.2">
      <c r="A169" s="5">
        <v>328</v>
      </c>
      <c r="B169" s="6">
        <f t="shared" si="21"/>
        <v>601.15</v>
      </c>
      <c r="C169" s="9">
        <v>1.6634783331947103</v>
      </c>
      <c r="E169" s="8">
        <v>1.06793</v>
      </c>
      <c r="F169" s="9">
        <v>1.04399</v>
      </c>
      <c r="G169" s="83">
        <v>1.06534</v>
      </c>
      <c r="H169" s="9">
        <v>1.0585599999999999</v>
      </c>
      <c r="I169" s="9">
        <v>1.05538</v>
      </c>
      <c r="J169" s="9">
        <v>1.0565800000000001</v>
      </c>
      <c r="K169" s="9">
        <v>1.04975</v>
      </c>
      <c r="L169" s="9">
        <v>1.0471900000000001</v>
      </c>
      <c r="M169" s="9">
        <v>1.0412699999999999</v>
      </c>
      <c r="N169" s="9">
        <v>1.0485800000000001</v>
      </c>
      <c r="O169" s="9">
        <v>1.0461</v>
      </c>
      <c r="P169" s="9">
        <v>1.0451600000000001</v>
      </c>
      <c r="Q169" s="9">
        <v>1.0462899999999999</v>
      </c>
      <c r="R169" s="9">
        <v>1.0553300000000001</v>
      </c>
      <c r="S169" s="9">
        <v>1.0481499999999999</v>
      </c>
      <c r="T169" s="9">
        <v>1.0449999999999999</v>
      </c>
      <c r="V169" s="9">
        <f t="shared" si="17"/>
        <v>22.67228444828995</v>
      </c>
      <c r="W169" s="9">
        <f t="shared" si="18"/>
        <v>23.174072360781736</v>
      </c>
      <c r="X169" s="9"/>
      <c r="Y169" s="9">
        <f t="shared" si="19"/>
        <v>23.369325381559001</v>
      </c>
      <c r="AO169" s="20">
        <f t="shared" si="20"/>
        <v>22.775790032445578</v>
      </c>
      <c r="AP169" s="9">
        <f t="shared" si="22"/>
        <v>0.25179110912286373</v>
      </c>
      <c r="AQ169" s="9"/>
    </row>
    <row r="170" spans="1:43" x14ac:dyDescent="0.2">
      <c r="A170" s="5">
        <v>330</v>
      </c>
      <c r="B170" s="6">
        <f t="shared" si="21"/>
        <v>603.15</v>
      </c>
      <c r="C170" s="9">
        <v>1.6579623642543315</v>
      </c>
      <c r="E170" s="8">
        <v>1.0675699999999999</v>
      </c>
      <c r="F170" s="9">
        <v>1.0437700000000001</v>
      </c>
      <c r="G170" s="83">
        <v>1.0649900000000001</v>
      </c>
      <c r="H170" s="9">
        <v>1.05823</v>
      </c>
      <c r="I170" s="9">
        <v>1.0550600000000001</v>
      </c>
      <c r="J170" s="9">
        <v>1.0562499999999999</v>
      </c>
      <c r="K170" s="9">
        <v>1.0494699999999999</v>
      </c>
      <c r="L170" s="9">
        <v>1.0469299999999999</v>
      </c>
      <c r="M170" s="9">
        <v>1.04105</v>
      </c>
      <c r="N170" s="9">
        <v>1.0483199999999999</v>
      </c>
      <c r="O170" s="9">
        <v>1.0458499999999999</v>
      </c>
      <c r="P170" s="9">
        <v>1.04491</v>
      </c>
      <c r="Q170" s="9">
        <v>1.0460400000000001</v>
      </c>
      <c r="R170" s="9">
        <v>1.0549900000000001</v>
      </c>
      <c r="S170" s="9">
        <v>1.0478700000000001</v>
      </c>
      <c r="T170" s="9">
        <v>1.04478</v>
      </c>
      <c r="V170" s="9">
        <f t="shared" si="17"/>
        <v>22.54587906527609</v>
      </c>
      <c r="W170" s="9">
        <f t="shared" si="18"/>
        <v>23.048590218850826</v>
      </c>
      <c r="X170" s="9"/>
      <c r="Y170" s="9">
        <f t="shared" si="19"/>
        <v>23.241182517638524</v>
      </c>
      <c r="AO170" s="20">
        <f t="shared" si="20"/>
        <v>22.647901542977735</v>
      </c>
      <c r="AP170" s="9">
        <f t="shared" si="22"/>
        <v>0.25271850392844242</v>
      </c>
      <c r="AQ170" s="9"/>
    </row>
    <row r="171" spans="1:43" x14ac:dyDescent="0.2">
      <c r="A171" s="5">
        <v>332</v>
      </c>
      <c r="B171" s="6">
        <f t="shared" si="21"/>
        <v>605.15</v>
      </c>
      <c r="C171" s="9">
        <v>1.6524828554903743</v>
      </c>
      <c r="E171" s="8">
        <v>1.06721</v>
      </c>
      <c r="F171" s="9">
        <v>1.04355</v>
      </c>
      <c r="G171" s="83">
        <v>1.06464</v>
      </c>
      <c r="H171" s="9">
        <v>1.0579000000000001</v>
      </c>
      <c r="I171" s="9">
        <v>1.05474</v>
      </c>
      <c r="J171" s="9">
        <v>1.05593</v>
      </c>
      <c r="K171" s="9">
        <v>1.04918</v>
      </c>
      <c r="L171" s="9">
        <v>1.0466800000000001</v>
      </c>
      <c r="M171" s="9">
        <v>1.0408299999999999</v>
      </c>
      <c r="N171" s="9">
        <v>1.04806</v>
      </c>
      <c r="O171" s="9">
        <v>1.0456000000000001</v>
      </c>
      <c r="P171" s="9">
        <v>1.04467</v>
      </c>
      <c r="Q171" s="9">
        <v>1.04579</v>
      </c>
      <c r="R171" s="9">
        <v>1.0546599999999999</v>
      </c>
      <c r="S171" s="9">
        <v>1.04758</v>
      </c>
      <c r="T171" s="9">
        <v>1.0445599999999999</v>
      </c>
      <c r="V171" s="9">
        <f t="shared" si="17"/>
        <v>22.419404394540653</v>
      </c>
      <c r="W171" s="9">
        <f t="shared" si="18"/>
        <v>22.924074874854256</v>
      </c>
      <c r="X171" s="9"/>
      <c r="Y171" s="9">
        <f t="shared" si="19"/>
        <v>23.114090067166867</v>
      </c>
      <c r="AO171" s="20">
        <f t="shared" si="20"/>
        <v>22.521001239969724</v>
      </c>
      <c r="AP171" s="9">
        <f t="shared" si="22"/>
        <v>0.25469229369996282</v>
      </c>
      <c r="AQ171" s="9"/>
    </row>
    <row r="172" spans="1:43" x14ac:dyDescent="0.2">
      <c r="A172" s="5">
        <v>334</v>
      </c>
      <c r="B172" s="6">
        <f t="shared" si="21"/>
        <v>607.15</v>
      </c>
      <c r="C172" s="9">
        <v>1.647039446594746</v>
      </c>
      <c r="E172" s="8">
        <v>1.0668500000000001</v>
      </c>
      <c r="F172" s="9">
        <v>1.0433399999999999</v>
      </c>
      <c r="G172" s="83">
        <v>1.06429</v>
      </c>
      <c r="H172" s="9">
        <v>1.0575699999999999</v>
      </c>
      <c r="I172" s="9">
        <v>1.0544199999999999</v>
      </c>
      <c r="J172" s="9">
        <v>1.0556099999999999</v>
      </c>
      <c r="K172" s="9">
        <v>1.0488999999999999</v>
      </c>
      <c r="L172" s="9">
        <v>1.0464199999999999</v>
      </c>
      <c r="M172" s="9">
        <v>1.04061</v>
      </c>
      <c r="N172" s="9">
        <v>1.0478000000000001</v>
      </c>
      <c r="O172" s="9">
        <v>1.04535</v>
      </c>
      <c r="P172" s="9">
        <v>1.04443</v>
      </c>
      <c r="Q172" s="9">
        <v>1.04555</v>
      </c>
      <c r="R172" s="9">
        <v>1.05433</v>
      </c>
      <c r="S172" s="9">
        <v>1.0472999999999999</v>
      </c>
      <c r="T172" s="9">
        <v>1.04434</v>
      </c>
      <c r="V172" s="9">
        <f t="shared" si="17"/>
        <v>22.283275728860346</v>
      </c>
      <c r="W172" s="9">
        <f t="shared" si="18"/>
        <v>22.800515421619075</v>
      </c>
      <c r="X172" s="9"/>
      <c r="Y172" s="9">
        <f t="shared" si="19"/>
        <v>22.988036629155221</v>
      </c>
      <c r="AO172" s="20">
        <f t="shared" si="20"/>
        <v>22.395077950878928</v>
      </c>
      <c r="AP172" s="9">
        <f t="shared" si="22"/>
        <v>0.26753689976514394</v>
      </c>
      <c r="AQ172" s="9"/>
    </row>
    <row r="173" spans="1:43" x14ac:dyDescent="0.2">
      <c r="A173" s="5">
        <v>336</v>
      </c>
      <c r="B173" s="6">
        <f t="shared" si="21"/>
        <v>609.15</v>
      </c>
      <c r="C173" s="9">
        <v>1.6416317819912993</v>
      </c>
      <c r="E173" s="8">
        <v>1.0665</v>
      </c>
      <c r="F173" s="9">
        <v>1.04312</v>
      </c>
      <c r="G173" s="83">
        <v>1.06395</v>
      </c>
      <c r="H173" s="9">
        <v>1.05725</v>
      </c>
      <c r="I173" s="9">
        <v>1.0541100000000001</v>
      </c>
      <c r="J173" s="9">
        <v>1.0552900000000001</v>
      </c>
      <c r="K173" s="9">
        <v>1.0486200000000001</v>
      </c>
      <c r="L173" s="9">
        <v>1.04617</v>
      </c>
      <c r="M173" s="9">
        <v>1.0404</v>
      </c>
      <c r="N173" s="9">
        <v>1.0475399999999999</v>
      </c>
      <c r="O173" s="9">
        <v>1.04511</v>
      </c>
      <c r="P173" s="9">
        <v>1.04419</v>
      </c>
      <c r="Q173" s="9">
        <v>1.0452999999999999</v>
      </c>
      <c r="R173" s="9">
        <v>1.0540099999999999</v>
      </c>
      <c r="S173" s="9">
        <v>1.0470200000000001</v>
      </c>
      <c r="T173" s="9">
        <v>1.0441199999999999</v>
      </c>
      <c r="V173" s="9">
        <f t="shared" si="17"/>
        <v>22.166036796188301</v>
      </c>
      <c r="W173" s="9">
        <f t="shared" si="18"/>
        <v>22.677901112928119</v>
      </c>
      <c r="X173" s="9"/>
      <c r="Y173" s="9">
        <f t="shared" si="19"/>
        <v>22.863010957180393</v>
      </c>
      <c r="AO173" s="20">
        <f t="shared" si="20"/>
        <v>22.270120668310554</v>
      </c>
      <c r="AP173" s="9">
        <f t="shared" si="22"/>
        <v>0.26200507875152029</v>
      </c>
      <c r="AQ173" s="9"/>
    </row>
    <row r="174" spans="1:43" x14ac:dyDescent="0.2">
      <c r="A174" s="5">
        <v>338</v>
      </c>
      <c r="B174" s="6">
        <f t="shared" si="21"/>
        <v>611.15</v>
      </c>
      <c r="C174" s="9">
        <v>1.6362595107584064</v>
      </c>
      <c r="E174" s="8">
        <v>1.0661400000000001</v>
      </c>
      <c r="F174" s="9">
        <v>1.04291</v>
      </c>
      <c r="G174" s="83">
        <v>1.0636099999999999</v>
      </c>
      <c r="H174" s="9">
        <v>1.0569200000000001</v>
      </c>
      <c r="I174" s="9">
        <v>1.0538000000000001</v>
      </c>
      <c r="J174" s="9">
        <v>1.05498</v>
      </c>
      <c r="K174" s="9">
        <v>1.04834</v>
      </c>
      <c r="L174" s="9">
        <v>1.04592</v>
      </c>
      <c r="M174" s="9">
        <v>1.0401899999999999</v>
      </c>
      <c r="N174" s="9">
        <v>1.0472900000000001</v>
      </c>
      <c r="O174" s="9">
        <v>1.04487</v>
      </c>
      <c r="P174" s="9">
        <v>1.04396</v>
      </c>
      <c r="Q174" s="9">
        <v>1.0450600000000001</v>
      </c>
      <c r="R174" s="9">
        <v>1.05369</v>
      </c>
      <c r="S174" s="9">
        <v>1.04674</v>
      </c>
      <c r="T174" s="9">
        <v>1.0439000000000001</v>
      </c>
      <c r="V174" s="9">
        <f t="shared" si="17"/>
        <v>22.029766456800221</v>
      </c>
      <c r="W174" s="9">
        <f t="shared" si="18"/>
        <v>22.556221360597505</v>
      </c>
      <c r="X174" s="9"/>
      <c r="Y174" s="9">
        <f t="shared" si="19"/>
        <v>22.739001956845666</v>
      </c>
      <c r="AO174" s="20">
        <f t="shared" si="20"/>
        <v>22.146118547014943</v>
      </c>
      <c r="AP174" s="9">
        <f t="shared" si="22"/>
        <v>0.27715476573220693</v>
      </c>
      <c r="AQ174" s="9"/>
    </row>
    <row r="175" spans="1:43" x14ac:dyDescent="0.2">
      <c r="A175" s="5">
        <v>340</v>
      </c>
      <c r="B175" s="6">
        <f t="shared" si="21"/>
        <v>613.15</v>
      </c>
      <c r="C175" s="9">
        <v>1.6309222865530457</v>
      </c>
      <c r="E175" s="8">
        <v>1.0658000000000001</v>
      </c>
      <c r="F175" s="9">
        <v>1.0426899999999999</v>
      </c>
      <c r="G175" s="83">
        <v>1.0632699999999999</v>
      </c>
      <c r="H175" s="9">
        <v>1.0566</v>
      </c>
      <c r="I175" s="9">
        <v>1.05349</v>
      </c>
      <c r="J175" s="9">
        <v>1.0546599999999999</v>
      </c>
      <c r="K175" s="9">
        <v>1.04806</v>
      </c>
      <c r="L175" s="9">
        <v>1.0456799999999999</v>
      </c>
      <c r="M175" s="9">
        <v>1.0399700000000001</v>
      </c>
      <c r="N175" s="9">
        <v>1.04704</v>
      </c>
      <c r="O175" s="9">
        <v>1.0446299999999999</v>
      </c>
      <c r="P175" s="9">
        <v>1.04372</v>
      </c>
      <c r="Q175" s="9">
        <v>1.0448200000000001</v>
      </c>
      <c r="R175" s="9">
        <v>1.0533699999999999</v>
      </c>
      <c r="S175" s="9">
        <v>1.0464599999999999</v>
      </c>
      <c r="T175" s="9">
        <v>1.04369</v>
      </c>
      <c r="V175" s="9">
        <f t="shared" si="17"/>
        <v>21.92177859936119</v>
      </c>
      <c r="W175" s="9">
        <f t="shared" si="18"/>
        <v>22.435465731616972</v>
      </c>
      <c r="X175" s="9"/>
      <c r="Y175" s="9">
        <f t="shared" si="19"/>
        <v>22.615998683291632</v>
      </c>
      <c r="AO175" s="20">
        <f t="shared" si="20"/>
        <v>22.023060900949641</v>
      </c>
      <c r="AP175" s="9">
        <f t="shared" si="22"/>
        <v>0.2638744698451696</v>
      </c>
      <c r="AQ175" s="9"/>
    </row>
    <row r="176" spans="1:43" x14ac:dyDescent="0.2">
      <c r="A176" s="5">
        <v>342</v>
      </c>
      <c r="B176" s="6">
        <f t="shared" si="21"/>
        <v>615.15</v>
      </c>
      <c r="C176" s="9">
        <v>1.6256197675363733</v>
      </c>
      <c r="E176" s="8">
        <v>1.06545</v>
      </c>
      <c r="F176" s="9">
        <v>1.0424800000000001</v>
      </c>
      <c r="G176" s="83">
        <v>1.06294</v>
      </c>
      <c r="H176" s="9">
        <v>1.05629</v>
      </c>
      <c r="I176" s="9">
        <v>1.0531900000000001</v>
      </c>
      <c r="J176" s="9">
        <v>1.0543499999999999</v>
      </c>
      <c r="K176" s="9">
        <v>1.04779</v>
      </c>
      <c r="L176" s="9">
        <v>1.0454300000000001</v>
      </c>
      <c r="M176" s="9">
        <v>1.0397700000000001</v>
      </c>
      <c r="N176" s="9">
        <v>1.0467900000000001</v>
      </c>
      <c r="O176" s="9">
        <v>1.0443899999999999</v>
      </c>
      <c r="P176" s="9">
        <v>1.04349</v>
      </c>
      <c r="Q176" s="9">
        <v>1.0445800000000001</v>
      </c>
      <c r="R176" s="9">
        <v>1.05305</v>
      </c>
      <c r="S176" s="9">
        <v>1.04619</v>
      </c>
      <c r="T176" s="9">
        <v>1.0434699999999999</v>
      </c>
      <c r="V176" s="9">
        <f t="shared" si="17"/>
        <v>21.794755275278117</v>
      </c>
      <c r="W176" s="9">
        <f t="shared" si="18"/>
        <v>22.315623945351433</v>
      </c>
      <c r="X176" s="9"/>
      <c r="Y176" s="9">
        <f t="shared" si="19"/>
        <v>22.493990338755761</v>
      </c>
      <c r="AO176" s="20">
        <f t="shared" si="20"/>
        <v>21.900937200404361</v>
      </c>
      <c r="AP176" s="9">
        <f t="shared" si="22"/>
        <v>0.27130417146394498</v>
      </c>
      <c r="AQ176" s="9"/>
    </row>
    <row r="177" spans="1:43" x14ac:dyDescent="0.2">
      <c r="A177" s="5">
        <v>344</v>
      </c>
      <c r="B177" s="6">
        <f t="shared" si="21"/>
        <v>617.15</v>
      </c>
      <c r="C177" s="9">
        <v>1.6203516163007374</v>
      </c>
      <c r="E177" s="8">
        <v>1.0650999999999999</v>
      </c>
      <c r="F177" s="9">
        <v>1.04227</v>
      </c>
      <c r="G177" s="83">
        <v>1.0626</v>
      </c>
      <c r="H177" s="9">
        <v>1.0559700000000001</v>
      </c>
      <c r="I177" s="9">
        <v>1.0528900000000001</v>
      </c>
      <c r="J177" s="9">
        <v>1.0540400000000001</v>
      </c>
      <c r="K177" s="9">
        <v>1.04752</v>
      </c>
      <c r="L177" s="9">
        <v>1.0451900000000001</v>
      </c>
      <c r="M177" s="9">
        <v>1.03956</v>
      </c>
      <c r="N177" s="9">
        <v>1.04654</v>
      </c>
      <c r="O177" s="9">
        <v>1.04416</v>
      </c>
      <c r="P177" s="9">
        <v>1.0432600000000001</v>
      </c>
      <c r="Q177" s="9">
        <v>1.04434</v>
      </c>
      <c r="R177" s="9">
        <v>1.05274</v>
      </c>
      <c r="S177" s="9">
        <v>1.04592</v>
      </c>
      <c r="T177" s="9">
        <v>1.0432600000000001</v>
      </c>
      <c r="V177" s="9">
        <f t="shared" si="17"/>
        <v>21.667664618307214</v>
      </c>
      <c r="W177" s="9">
        <f t="shared" si="18"/>
        <v>22.196685870802369</v>
      </c>
      <c r="X177" s="9"/>
      <c r="Y177" s="9">
        <f t="shared" si="19"/>
        <v>22.372966270179486</v>
      </c>
      <c r="AO177" s="20">
        <f t="shared" si="20"/>
        <v>21.779737069187473</v>
      </c>
      <c r="AP177" s="9">
        <f t="shared" si="22"/>
        <v>0.27986348559154323</v>
      </c>
      <c r="AQ177" s="9"/>
    </row>
    <row r="178" spans="1:43" x14ac:dyDescent="0.2">
      <c r="A178" s="5">
        <v>346</v>
      </c>
      <c r="B178" s="6">
        <f t="shared" si="21"/>
        <v>619.15</v>
      </c>
      <c r="C178" s="9">
        <v>1.6151174997981104</v>
      </c>
      <c r="E178" s="8">
        <v>1.0647599999999999</v>
      </c>
      <c r="F178" s="9">
        <v>1.0420700000000001</v>
      </c>
      <c r="G178" s="83">
        <v>1.06227</v>
      </c>
      <c r="H178" s="9">
        <v>1.05566</v>
      </c>
      <c r="I178" s="9">
        <v>1.0525899999999999</v>
      </c>
      <c r="J178" s="9">
        <v>1.0537399999999999</v>
      </c>
      <c r="K178" s="9">
        <v>1.04725</v>
      </c>
      <c r="L178" s="9">
        <v>1.04495</v>
      </c>
      <c r="M178" s="9">
        <v>1.03935</v>
      </c>
      <c r="N178" s="9">
        <v>1.0462899999999999</v>
      </c>
      <c r="O178" s="9">
        <v>1.04392</v>
      </c>
      <c r="P178" s="9">
        <v>1.0430299999999999</v>
      </c>
      <c r="Q178" s="9">
        <v>1.0441100000000001</v>
      </c>
      <c r="R178" s="9">
        <v>1.05243</v>
      </c>
      <c r="S178" s="9">
        <v>1.04565</v>
      </c>
      <c r="T178" s="9">
        <v>1.04305</v>
      </c>
      <c r="V178" s="9">
        <f t="shared" si="17"/>
        <v>21.540302075429885</v>
      </c>
      <c r="W178" s="9">
        <f t="shared" si="18"/>
        <v>22.078641523927466</v>
      </c>
      <c r="X178" s="9"/>
      <c r="Y178" s="9">
        <f t="shared" si="19"/>
        <v>22.252915966861888</v>
      </c>
      <c r="AO178" s="20">
        <f t="shared" si="20"/>
        <v>21.659450281872438</v>
      </c>
      <c r="AP178" s="9">
        <f t="shared" si="22"/>
        <v>0.28980936180867967</v>
      </c>
      <c r="AQ178" s="9"/>
    </row>
    <row r="179" spans="1:43" x14ac:dyDescent="0.2">
      <c r="A179" s="5">
        <v>348</v>
      </c>
      <c r="B179" s="6">
        <f t="shared" si="21"/>
        <v>621.15</v>
      </c>
      <c r="C179" s="9">
        <v>1.6099170892699026</v>
      </c>
      <c r="E179" s="8">
        <v>1.0644199999999999</v>
      </c>
      <c r="F179" s="9">
        <v>1.04186</v>
      </c>
      <c r="G179" s="83">
        <v>1.0619499999999999</v>
      </c>
      <c r="H179" s="9">
        <v>1.05535</v>
      </c>
      <c r="I179" s="9">
        <v>1.0522899999999999</v>
      </c>
      <c r="J179" s="9">
        <v>1.0534399999999999</v>
      </c>
      <c r="K179" s="9">
        <v>1.04698</v>
      </c>
      <c r="L179" s="9">
        <v>1.04471</v>
      </c>
      <c r="M179" s="9">
        <v>1.03915</v>
      </c>
      <c r="N179" s="9">
        <v>1.0460499999999999</v>
      </c>
      <c r="O179" s="9">
        <v>1.04369</v>
      </c>
      <c r="P179" s="9">
        <v>1.0427999999999999</v>
      </c>
      <c r="Q179" s="9">
        <v>1.0438799999999999</v>
      </c>
      <c r="R179" s="9">
        <v>1.0521199999999999</v>
      </c>
      <c r="S179" s="9">
        <v>1.04538</v>
      </c>
      <c r="T179" s="9">
        <v>1.04284</v>
      </c>
      <c r="V179" s="9">
        <f t="shared" si="17"/>
        <v>21.42247257476081</v>
      </c>
      <c r="W179" s="9">
        <f t="shared" si="18"/>
        <v>21.961481065017111</v>
      </c>
      <c r="X179" s="9"/>
      <c r="Y179" s="9">
        <f t="shared" si="19"/>
        <v>22.133829058158643</v>
      </c>
      <c r="AO179" s="20">
        <f t="shared" si="20"/>
        <v>21.540066761102693</v>
      </c>
      <c r="AP179" s="9">
        <f t="shared" si="22"/>
        <v>0.29053015256837628</v>
      </c>
      <c r="AQ179" s="9"/>
    </row>
    <row r="180" spans="1:43" x14ac:dyDescent="0.2">
      <c r="A180" s="5">
        <v>350</v>
      </c>
      <c r="B180" s="6">
        <f t="shared" si="21"/>
        <v>623.15</v>
      </c>
      <c r="C180" s="9">
        <v>1.6047500601781273</v>
      </c>
      <c r="E180" s="8">
        <v>1.06409</v>
      </c>
      <c r="F180" s="9">
        <v>1.04166</v>
      </c>
      <c r="G180" s="83">
        <v>1.06162</v>
      </c>
      <c r="H180" s="9">
        <v>1.05504</v>
      </c>
      <c r="I180" s="9">
        <v>1.05199</v>
      </c>
      <c r="J180" s="9">
        <v>1.05314</v>
      </c>
      <c r="K180" s="9">
        <v>1.0467200000000001</v>
      </c>
      <c r="L180" s="9">
        <v>1.04447</v>
      </c>
      <c r="M180" s="9">
        <v>1.03894</v>
      </c>
      <c r="N180" s="9">
        <v>1.0458099999999999</v>
      </c>
      <c r="O180" s="9">
        <v>1.0434600000000001</v>
      </c>
      <c r="P180" s="9">
        <v>1.0425800000000001</v>
      </c>
      <c r="Q180" s="9">
        <v>1.04365</v>
      </c>
      <c r="R180" s="9">
        <v>1.05182</v>
      </c>
      <c r="S180" s="9">
        <v>1.04512</v>
      </c>
      <c r="T180" s="9">
        <v>1.0426299999999999</v>
      </c>
      <c r="V180" s="9">
        <f t="shared" si="17"/>
        <v>21.304379308609626</v>
      </c>
      <c r="W180" s="9">
        <f t="shared" si="18"/>
        <v>21.845194796126343</v>
      </c>
      <c r="X180" s="9"/>
      <c r="Y180" s="9">
        <f t="shared" si="19"/>
        <v>22.015695311225478</v>
      </c>
      <c r="AO180" s="20">
        <f t="shared" si="20"/>
        <v>21.421576574953605</v>
      </c>
      <c r="AP180" s="9">
        <f t="shared" si="22"/>
        <v>0.29248139153794434</v>
      </c>
      <c r="AQ180" s="9"/>
    </row>
    <row r="181" spans="1:43" x14ac:dyDescent="0.2">
      <c r="A181" s="5">
        <v>352</v>
      </c>
      <c r="B181" s="6">
        <f t="shared" si="21"/>
        <v>625.15</v>
      </c>
      <c r="C181" s="9">
        <v>1.599616092137887</v>
      </c>
      <c r="E181" s="8">
        <v>1.06376</v>
      </c>
      <c r="F181" s="9">
        <v>1.04145</v>
      </c>
      <c r="G181" s="83">
        <v>1.0612999999999999</v>
      </c>
      <c r="H181" s="9">
        <v>1.05474</v>
      </c>
      <c r="I181" s="9">
        <v>1.0517000000000001</v>
      </c>
      <c r="J181" s="9">
        <v>1.05284</v>
      </c>
      <c r="K181" s="9">
        <v>1.0464599999999999</v>
      </c>
      <c r="L181" s="9">
        <v>1.0442400000000001</v>
      </c>
      <c r="M181" s="9">
        <v>1.03874</v>
      </c>
      <c r="N181" s="9">
        <v>1.0455700000000001</v>
      </c>
      <c r="O181" s="9">
        <v>1.0432300000000001</v>
      </c>
      <c r="P181" s="9">
        <v>1.0423500000000001</v>
      </c>
      <c r="Q181" s="9">
        <v>1.04342</v>
      </c>
      <c r="R181" s="9">
        <v>1.0515099999999999</v>
      </c>
      <c r="S181" s="9">
        <v>1.0448500000000001</v>
      </c>
      <c r="T181" s="9">
        <v>1.04243</v>
      </c>
      <c r="V181" s="9">
        <f t="shared" si="17"/>
        <v>21.19582868105844</v>
      </c>
      <c r="W181" s="9">
        <f t="shared" si="18"/>
        <v>21.72977315856096</v>
      </c>
      <c r="X181" s="9"/>
      <c r="Y181" s="9">
        <f t="shared" si="19"/>
        <v>21.898504628804847</v>
      </c>
      <c r="AO181" s="20">
        <f t="shared" si="20"/>
        <v>21.303969934350043</v>
      </c>
      <c r="AP181" s="9">
        <f t="shared" si="22"/>
        <v>0.28509670505543833</v>
      </c>
      <c r="AQ181" s="9"/>
    </row>
    <row r="182" spans="1:43" x14ac:dyDescent="0.2">
      <c r="A182" s="5">
        <v>354</v>
      </c>
      <c r="B182" s="6">
        <f t="shared" si="21"/>
        <v>627.15</v>
      </c>
      <c r="C182" s="9">
        <v>1.5945148688511521</v>
      </c>
      <c r="E182" s="8">
        <v>1.06342</v>
      </c>
      <c r="F182" s="9">
        <v>1.04125</v>
      </c>
      <c r="G182" s="83">
        <v>1.06098</v>
      </c>
      <c r="H182" s="9">
        <v>1.05444</v>
      </c>
      <c r="I182" s="9">
        <v>1.05141</v>
      </c>
      <c r="J182" s="9">
        <v>1.05254</v>
      </c>
      <c r="K182" s="9">
        <v>1.0462</v>
      </c>
      <c r="L182" s="9">
        <v>1.044</v>
      </c>
      <c r="M182" s="9">
        <v>1.03854</v>
      </c>
      <c r="N182" s="9">
        <v>1.0453300000000001</v>
      </c>
      <c r="O182" s="9">
        <v>1.04301</v>
      </c>
      <c r="P182" s="9">
        <v>1.04213</v>
      </c>
      <c r="Q182" s="9">
        <v>1.0431900000000001</v>
      </c>
      <c r="R182" s="9">
        <v>1.05121</v>
      </c>
      <c r="S182" s="9">
        <v>1.0445899999999999</v>
      </c>
      <c r="T182" s="9">
        <v>1.0422199999999999</v>
      </c>
      <c r="V182" s="9">
        <f t="shared" si="17"/>
        <v>21.068215010594656</v>
      </c>
      <c r="W182" s="9">
        <f t="shared" si="18"/>
        <v>21.615206730416375</v>
      </c>
      <c r="X182" s="9"/>
      <c r="Y182" s="9">
        <f t="shared" si="19"/>
        <v>21.782247047055048</v>
      </c>
      <c r="AO182" s="20">
        <f t="shared" si="20"/>
        <v>21.18723719053828</v>
      </c>
      <c r="AP182" s="9">
        <f t="shared" si="22"/>
        <v>0.29919994155352181</v>
      </c>
      <c r="AQ182" s="9"/>
    </row>
    <row r="183" spans="1:43" x14ac:dyDescent="0.2">
      <c r="A183" s="5">
        <v>356</v>
      </c>
      <c r="B183" s="6">
        <f t="shared" si="21"/>
        <v>629.15</v>
      </c>
      <c r="C183" s="9">
        <v>1.5894460780418025</v>
      </c>
      <c r="E183" s="8">
        <v>1.0630999999999999</v>
      </c>
      <c r="F183" s="9">
        <v>1.04105</v>
      </c>
      <c r="G183" s="83">
        <v>1.0606599999999999</v>
      </c>
      <c r="H183" s="9">
        <v>1.0541400000000001</v>
      </c>
      <c r="I183" s="9">
        <v>1.0511200000000001</v>
      </c>
      <c r="J183" s="9">
        <v>1.0522499999999999</v>
      </c>
      <c r="K183" s="9">
        <v>1.0459400000000001</v>
      </c>
      <c r="L183" s="9">
        <v>1.0437700000000001</v>
      </c>
      <c r="M183" s="9">
        <v>1.03834</v>
      </c>
      <c r="N183" s="9">
        <v>1.0450900000000001</v>
      </c>
      <c r="O183" s="9">
        <v>1.04278</v>
      </c>
      <c r="P183" s="9">
        <v>1.0419099999999999</v>
      </c>
      <c r="Q183" s="9">
        <v>1.0429600000000001</v>
      </c>
      <c r="R183" s="9">
        <v>1.05091</v>
      </c>
      <c r="S183" s="9">
        <v>1.04434</v>
      </c>
      <c r="T183" s="9">
        <v>1.0420199999999999</v>
      </c>
      <c r="V183" s="9">
        <f t="shared" si="17"/>
        <v>20.959349093356177</v>
      </c>
      <c r="W183" s="9">
        <f t="shared" si="18"/>
        <v>21.501486224168019</v>
      </c>
      <c r="X183" s="9"/>
      <c r="Y183" s="9">
        <f t="shared" si="19"/>
        <v>21.666912733420677</v>
      </c>
      <c r="AO183" s="20">
        <f t="shared" si="20"/>
        <v>21.071368832610847</v>
      </c>
      <c r="AP183" s="9">
        <f t="shared" si="22"/>
        <v>0.29391266860489595</v>
      </c>
      <c r="AQ183" s="9"/>
    </row>
    <row r="184" spans="1:43" x14ac:dyDescent="0.2">
      <c r="A184" s="5">
        <v>358</v>
      </c>
      <c r="B184" s="6">
        <f t="shared" si="21"/>
        <v>631.15</v>
      </c>
      <c r="C184" s="9">
        <v>1.5844094113919038</v>
      </c>
      <c r="E184" s="8">
        <v>1.06277</v>
      </c>
      <c r="F184" s="9">
        <v>1.0408500000000001</v>
      </c>
      <c r="G184" s="83">
        <v>1.0603400000000001</v>
      </c>
      <c r="H184" s="9">
        <v>1.0538400000000001</v>
      </c>
      <c r="I184" s="9">
        <v>1.05084</v>
      </c>
      <c r="J184" s="9">
        <v>1.05196</v>
      </c>
      <c r="K184" s="9">
        <v>1.04569</v>
      </c>
      <c r="L184" s="9">
        <v>1.0435399999999999</v>
      </c>
      <c r="M184" s="9">
        <v>1.0381499999999999</v>
      </c>
      <c r="N184" s="9">
        <v>1.0448599999999999</v>
      </c>
      <c r="O184" s="9">
        <v>1.0425599999999999</v>
      </c>
      <c r="P184" s="9">
        <v>1.0417000000000001</v>
      </c>
      <c r="Q184" s="9">
        <v>1.04274</v>
      </c>
      <c r="R184" s="9">
        <v>1.0506200000000001</v>
      </c>
      <c r="S184" s="9">
        <v>1.0440799999999999</v>
      </c>
      <c r="T184" s="9">
        <v>1.04182</v>
      </c>
      <c r="V184" s="9">
        <f t="shared" si="17"/>
        <v>20.841020149542683</v>
      </c>
      <c r="W184" s="9">
        <f t="shared" si="18"/>
        <v>21.388602484312038</v>
      </c>
      <c r="X184" s="9"/>
      <c r="Y184" s="9">
        <f t="shared" si="19"/>
        <v>21.552491984543575</v>
      </c>
      <c r="AO184" s="20">
        <f t="shared" si="20"/>
        <v>20.956355485083108</v>
      </c>
      <c r="AP184" s="9">
        <f t="shared" si="22"/>
        <v>0.29984641335145862</v>
      </c>
      <c r="AQ184" s="9"/>
    </row>
    <row r="185" spans="1:43" x14ac:dyDescent="0.2">
      <c r="A185" s="5">
        <v>360</v>
      </c>
      <c r="B185" s="6">
        <f t="shared" si="21"/>
        <v>633.15</v>
      </c>
      <c r="C185" s="9">
        <v>1.5794045644791914</v>
      </c>
      <c r="E185" s="8">
        <v>1.0624499999999999</v>
      </c>
      <c r="F185" s="9">
        <v>1.0406599999999999</v>
      </c>
      <c r="G185" s="83">
        <v>1.06003</v>
      </c>
      <c r="H185" s="9">
        <v>1.0535399999999999</v>
      </c>
      <c r="I185" s="9">
        <v>1.0505500000000001</v>
      </c>
      <c r="J185" s="9">
        <v>1.0516700000000001</v>
      </c>
      <c r="K185" s="9">
        <v>1.0454300000000001</v>
      </c>
      <c r="L185" s="9">
        <v>1.04331</v>
      </c>
      <c r="M185" s="9">
        <v>1.0379499999999999</v>
      </c>
      <c r="N185" s="9">
        <v>1.0446200000000001</v>
      </c>
      <c r="O185" s="9">
        <v>1.04234</v>
      </c>
      <c r="P185" s="9">
        <v>1.04148</v>
      </c>
      <c r="Q185" s="9">
        <v>1.0425199999999999</v>
      </c>
      <c r="R185" s="9">
        <v>1.05033</v>
      </c>
      <c r="S185" s="9">
        <v>1.04383</v>
      </c>
      <c r="T185" s="9">
        <v>1.04162</v>
      </c>
      <c r="V185" s="9">
        <f t="shared" si="17"/>
        <v>20.722434630896895</v>
      </c>
      <c r="W185" s="9">
        <f t="shared" si="18"/>
        <v>21.276546485054972</v>
      </c>
      <c r="X185" s="9"/>
      <c r="Y185" s="9">
        <f t="shared" si="19"/>
        <v>21.438975224213298</v>
      </c>
      <c r="AO185" s="20">
        <f t="shared" si="20"/>
        <v>20.842187905520277</v>
      </c>
      <c r="AP185" s="9">
        <f t="shared" si="22"/>
        <v>0.30703994691850145</v>
      </c>
      <c r="AQ185" s="9"/>
    </row>
    <row r="186" spans="1:43" x14ac:dyDescent="0.2">
      <c r="A186" s="5">
        <v>362</v>
      </c>
      <c r="B186" s="6">
        <f t="shared" si="21"/>
        <v>635.15</v>
      </c>
      <c r="C186" s="9">
        <v>1.5744312367157365</v>
      </c>
      <c r="E186" s="8">
        <v>1.06213</v>
      </c>
      <c r="F186" s="9">
        <v>1.0404599999999999</v>
      </c>
      <c r="G186" s="83">
        <v>1.05972</v>
      </c>
      <c r="H186" s="9">
        <v>1.05325</v>
      </c>
      <c r="I186" s="9">
        <v>1.05027</v>
      </c>
      <c r="J186" s="9">
        <v>1.05139</v>
      </c>
      <c r="K186" s="9">
        <v>1.04518</v>
      </c>
      <c r="L186" s="9">
        <v>1.0430900000000001</v>
      </c>
      <c r="M186" s="9">
        <v>1.03776</v>
      </c>
      <c r="N186" s="9">
        <v>1.0443899999999999</v>
      </c>
      <c r="O186" s="9">
        <v>1.0421199999999999</v>
      </c>
      <c r="P186" s="9">
        <v>1.0412600000000001</v>
      </c>
      <c r="Q186" s="9">
        <v>1.0423</v>
      </c>
      <c r="R186" s="9">
        <v>1.0500400000000001</v>
      </c>
      <c r="S186" s="9">
        <v>1.0435700000000001</v>
      </c>
      <c r="T186" s="9">
        <v>1.04142</v>
      </c>
      <c r="V186" s="9">
        <f t="shared" si="17"/>
        <v>20.613402817951211</v>
      </c>
      <c r="W186" s="9">
        <f t="shared" si="18"/>
        <v>21.16530932805145</v>
      </c>
      <c r="X186" s="9"/>
      <c r="Y186" s="9">
        <f t="shared" si="19"/>
        <v>21.326353001356225</v>
      </c>
      <c r="AO186" s="20">
        <f t="shared" si="20"/>
        <v>20.728856982213671</v>
      </c>
      <c r="AP186" s="9">
        <f t="shared" si="22"/>
        <v>0.3046007958910244</v>
      </c>
      <c r="AQ186" s="9"/>
    </row>
    <row r="187" spans="1:43" x14ac:dyDescent="0.2">
      <c r="A187" s="5">
        <v>364</v>
      </c>
      <c r="B187" s="6">
        <f t="shared" si="21"/>
        <v>637.15</v>
      </c>
      <c r="C187" s="9">
        <v>1.5694891312877659</v>
      </c>
      <c r="E187" s="8">
        <v>1.0618099999999999</v>
      </c>
      <c r="F187" s="9">
        <v>1.04027</v>
      </c>
      <c r="G187" s="83">
        <v>1.05941</v>
      </c>
      <c r="H187" s="9">
        <v>1.0529599999999999</v>
      </c>
      <c r="I187" s="9">
        <v>1.04999</v>
      </c>
      <c r="J187" s="9">
        <v>1.05111</v>
      </c>
      <c r="K187" s="9">
        <v>1.0449299999999999</v>
      </c>
      <c r="L187" s="9">
        <v>1.0428599999999999</v>
      </c>
      <c r="M187" s="9">
        <v>1.0375700000000001</v>
      </c>
      <c r="N187" s="9">
        <v>1.04416</v>
      </c>
      <c r="O187" s="9">
        <v>1.0419</v>
      </c>
      <c r="P187" s="9">
        <v>1.04105</v>
      </c>
      <c r="Q187" s="9">
        <v>1.0420799999999999</v>
      </c>
      <c r="R187" s="9">
        <v>1.04975</v>
      </c>
      <c r="S187" s="9">
        <v>1.0433300000000001</v>
      </c>
      <c r="T187" s="9">
        <v>1.04122</v>
      </c>
      <c r="V187" s="9">
        <f t="shared" si="17"/>
        <v>20.494704248916634</v>
      </c>
      <c r="W187" s="9">
        <f t="shared" si="18"/>
        <v>21.054882240188505</v>
      </c>
      <c r="X187" s="9"/>
      <c r="Y187" s="9">
        <f t="shared" si="19"/>
        <v>21.214615988062519</v>
      </c>
      <c r="AO187" s="20">
        <f t="shared" si="20"/>
        <v>20.616353731905036</v>
      </c>
      <c r="AP187" s="9">
        <f t="shared" si="22"/>
        <v>0.31379938190538859</v>
      </c>
      <c r="AQ187" s="9"/>
    </row>
    <row r="188" spans="1:43" x14ac:dyDescent="0.2">
      <c r="A188" s="5">
        <v>366</v>
      </c>
      <c r="B188" s="6">
        <f t="shared" si="21"/>
        <v>639.15</v>
      </c>
      <c r="C188" s="9">
        <v>1.5645779550966128</v>
      </c>
      <c r="E188" s="8">
        <v>1.06149</v>
      </c>
      <c r="F188" s="9">
        <v>1.0400700000000001</v>
      </c>
      <c r="G188" s="83">
        <v>1.05911</v>
      </c>
      <c r="H188" s="9">
        <v>1.05267</v>
      </c>
      <c r="I188" s="9">
        <v>1.04972</v>
      </c>
      <c r="J188" s="9">
        <v>1.0508200000000001</v>
      </c>
      <c r="K188" s="9">
        <v>1.0446899999999999</v>
      </c>
      <c r="L188" s="9">
        <v>1.04264</v>
      </c>
      <c r="M188" s="9">
        <v>1.03738</v>
      </c>
      <c r="N188" s="9">
        <v>1.0439400000000001</v>
      </c>
      <c r="O188" s="9">
        <v>1.0416799999999999</v>
      </c>
      <c r="P188" s="9">
        <v>1.04084</v>
      </c>
      <c r="Q188" s="9">
        <v>1.04186</v>
      </c>
      <c r="R188" s="9">
        <v>1.0494600000000001</v>
      </c>
      <c r="S188" s="9">
        <v>1.04308</v>
      </c>
      <c r="T188" s="9">
        <v>1.0410299999999999</v>
      </c>
      <c r="V188" s="9">
        <f t="shared" si="17"/>
        <v>20.385562905089078</v>
      </c>
      <c r="W188" s="9">
        <f t="shared" si="18"/>
        <v>20.945256571415591</v>
      </c>
      <c r="X188" s="9"/>
      <c r="Y188" s="9">
        <f t="shared" si="19"/>
        <v>21.103754977649988</v>
      </c>
      <c r="AO188" s="20">
        <f t="shared" si="20"/>
        <v>20.504669297557804</v>
      </c>
      <c r="AP188" s="9">
        <f t="shared" si="22"/>
        <v>0.31325700012601443</v>
      </c>
      <c r="AQ188" s="9"/>
    </row>
    <row r="189" spans="1:43" x14ac:dyDescent="0.2">
      <c r="A189" s="5">
        <v>368</v>
      </c>
      <c r="B189" s="6">
        <f t="shared" si="21"/>
        <v>641.15</v>
      </c>
      <c r="C189" s="9">
        <v>1.5596974187007722</v>
      </c>
      <c r="E189" s="8">
        <v>1.06118</v>
      </c>
      <c r="F189" s="9">
        <v>1.0398799999999999</v>
      </c>
      <c r="G189" s="83">
        <v>1.0588</v>
      </c>
      <c r="H189" s="9">
        <v>1.0523899999999999</v>
      </c>
      <c r="I189" s="9">
        <v>1.0494399999999999</v>
      </c>
      <c r="J189" s="9">
        <v>1.0505500000000001</v>
      </c>
      <c r="K189" s="9">
        <v>1.04444</v>
      </c>
      <c r="L189" s="9">
        <v>1.0424199999999999</v>
      </c>
      <c r="M189" s="9">
        <v>1.0371900000000001</v>
      </c>
      <c r="N189" s="9">
        <v>1.0437099999999999</v>
      </c>
      <c r="O189" s="9">
        <v>1.0414699999999999</v>
      </c>
      <c r="P189" s="9">
        <v>1.0406299999999999</v>
      </c>
      <c r="Q189" s="9">
        <v>1.04165</v>
      </c>
      <c r="R189" s="9">
        <v>1.04918</v>
      </c>
      <c r="S189" s="9">
        <v>1.0428299999999999</v>
      </c>
      <c r="T189" s="9">
        <v>1.0408299999999999</v>
      </c>
      <c r="V189" s="9">
        <f t="shared" si="17"/>
        <v>20.276174634501078</v>
      </c>
      <c r="W189" s="9">
        <f t="shared" si="18"/>
        <v>20.836423792619136</v>
      </c>
      <c r="X189" s="9"/>
      <c r="Y189" s="9">
        <f t="shared" si="19"/>
        <v>20.993760882764086</v>
      </c>
      <c r="AO189" s="20">
        <f t="shared" si="20"/>
        <v>20.393794946174111</v>
      </c>
      <c r="AP189" s="9">
        <f t="shared" si="22"/>
        <v>0.31387911917199274</v>
      </c>
      <c r="AQ189" s="9"/>
    </row>
    <row r="190" spans="1:43" x14ac:dyDescent="0.2">
      <c r="A190" s="5">
        <v>370</v>
      </c>
      <c r="B190" s="6">
        <f t="shared" si="21"/>
        <v>643.15</v>
      </c>
      <c r="C190" s="9">
        <v>1.5548472362590375</v>
      </c>
      <c r="E190" s="8">
        <v>1.06087</v>
      </c>
      <c r="F190" s="9">
        <v>1.03969</v>
      </c>
      <c r="G190" s="83">
        <v>1.0585</v>
      </c>
      <c r="H190" s="9">
        <v>1.0521100000000001</v>
      </c>
      <c r="I190" s="9">
        <v>1.0491699999999999</v>
      </c>
      <c r="J190" s="9">
        <v>1.05027</v>
      </c>
      <c r="K190" s="9">
        <v>1.0442</v>
      </c>
      <c r="L190" s="9">
        <v>1.0422</v>
      </c>
      <c r="M190" s="9">
        <v>1.0369999999999999</v>
      </c>
      <c r="N190" s="9">
        <v>1.04349</v>
      </c>
      <c r="O190" s="9">
        <v>1.0412600000000001</v>
      </c>
      <c r="P190" s="9">
        <v>1.0404199999999999</v>
      </c>
      <c r="Q190" s="9">
        <v>1.0414300000000001</v>
      </c>
      <c r="R190" s="9">
        <v>1.0488999999999999</v>
      </c>
      <c r="S190" s="9">
        <v>1.0425899999999999</v>
      </c>
      <c r="T190" s="9">
        <v>1.04064</v>
      </c>
      <c r="V190" s="9">
        <f t="shared" si="17"/>
        <v>20.166734409539714</v>
      </c>
      <c r="W190" s="9">
        <f t="shared" si="18"/>
        <v>20.728375493540554</v>
      </c>
      <c r="X190" s="9"/>
      <c r="Y190" s="9">
        <f t="shared" si="19"/>
        <v>20.884624733513256</v>
      </c>
      <c r="AO190" s="20">
        <f t="shared" si="20"/>
        <v>20.283722066656576</v>
      </c>
      <c r="AP190" s="9">
        <f t="shared" si="22"/>
        <v>0.31544070723763851</v>
      </c>
      <c r="AQ190" s="9"/>
    </row>
    <row r="191" spans="1:43" x14ac:dyDescent="0.2">
      <c r="A191" s="5">
        <v>372</v>
      </c>
      <c r="B191" s="6">
        <f t="shared" si="21"/>
        <v>645.15</v>
      </c>
      <c r="C191" s="9">
        <v>1.5500271254746958</v>
      </c>
      <c r="E191" s="8">
        <v>1.0605599999999999</v>
      </c>
      <c r="F191" s="9">
        <v>1.0395000000000001</v>
      </c>
      <c r="G191" s="83">
        <v>1.0582</v>
      </c>
      <c r="H191" s="9">
        <v>1.05182</v>
      </c>
      <c r="I191" s="9">
        <v>1.0488999999999999</v>
      </c>
      <c r="J191" s="9">
        <v>1.05</v>
      </c>
      <c r="K191" s="9">
        <v>1.04396</v>
      </c>
      <c r="L191" s="9">
        <v>1.0419799999999999</v>
      </c>
      <c r="M191" s="9">
        <v>1.03681</v>
      </c>
      <c r="N191" s="9">
        <v>1.0432600000000001</v>
      </c>
      <c r="O191" s="9">
        <v>1.04105</v>
      </c>
      <c r="P191" s="9">
        <v>1.0402199999999999</v>
      </c>
      <c r="Q191" s="9">
        <v>1.04122</v>
      </c>
      <c r="R191" s="9">
        <v>1.0486200000000001</v>
      </c>
      <c r="S191" s="9">
        <v>1.0423500000000001</v>
      </c>
      <c r="T191" s="9">
        <v>1.0404500000000001</v>
      </c>
      <c r="V191" s="9">
        <f t="shared" si="17"/>
        <v>20.057242192526541</v>
      </c>
      <c r="W191" s="9">
        <f t="shared" si="18"/>
        <v>20.621103380736734</v>
      </c>
      <c r="X191" s="9"/>
      <c r="Y191" s="9">
        <f t="shared" si="19"/>
        <v>20.776337675638874</v>
      </c>
      <c r="AO191" s="20">
        <f t="shared" si="20"/>
        <v>20.174442167713718</v>
      </c>
      <c r="AP191" s="9">
        <f t="shared" si="22"/>
        <v>0.31793943956981113</v>
      </c>
      <c r="AQ191" s="9"/>
    </row>
    <row r="192" spans="1:43" x14ac:dyDescent="0.2">
      <c r="A192" s="5">
        <v>374</v>
      </c>
      <c r="B192" s="6">
        <f t="shared" si="21"/>
        <v>647.15</v>
      </c>
      <c r="C192" s="9">
        <v>1.5452368075407557</v>
      </c>
      <c r="E192" s="8">
        <v>1.0602499999999999</v>
      </c>
      <c r="F192" s="9">
        <v>1.03932</v>
      </c>
      <c r="G192" s="83">
        <v>1.0579099999999999</v>
      </c>
      <c r="H192" s="9">
        <v>1.05155</v>
      </c>
      <c r="I192" s="9">
        <v>1.04864</v>
      </c>
      <c r="J192" s="9">
        <v>1.04972</v>
      </c>
      <c r="K192" s="9">
        <v>1.04372</v>
      </c>
      <c r="L192" s="9">
        <v>1.0417700000000001</v>
      </c>
      <c r="M192" s="9">
        <v>1.0366299999999999</v>
      </c>
      <c r="N192" s="9">
        <v>1.04304</v>
      </c>
      <c r="O192" s="9">
        <v>1.04084</v>
      </c>
      <c r="P192" s="9">
        <v>1.0400100000000001</v>
      </c>
      <c r="Q192" s="9">
        <v>1.04101</v>
      </c>
      <c r="R192" s="9">
        <v>1.04834</v>
      </c>
      <c r="S192" s="9">
        <v>1.0421100000000001</v>
      </c>
      <c r="T192" s="9">
        <v>1.04026</v>
      </c>
      <c r="V192" s="9">
        <f t="shared" si="17"/>
        <v>19.93807622374619</v>
      </c>
      <c r="W192" s="9">
        <f t="shared" si="18"/>
        <v>20.51459927558205</v>
      </c>
      <c r="X192" s="9"/>
      <c r="Y192" s="9">
        <f t="shared" si="19"/>
        <v>20.668890968718927</v>
      </c>
      <c r="AO192" s="20">
        <f t="shared" si="20"/>
        <v>20.065946875807978</v>
      </c>
      <c r="AP192" s="9">
        <f t="shared" si="22"/>
        <v>0.33237882929813367</v>
      </c>
      <c r="AQ192" s="9"/>
    </row>
    <row r="193" spans="1:43" x14ac:dyDescent="0.2">
      <c r="A193" s="5">
        <v>376</v>
      </c>
      <c r="B193" s="6">
        <f t="shared" si="21"/>
        <v>649.15</v>
      </c>
      <c r="C193" s="9">
        <v>1.5404760070861896</v>
      </c>
      <c r="E193" s="8">
        <v>1.0599499999999999</v>
      </c>
      <c r="F193" s="9">
        <v>1.0391300000000001</v>
      </c>
      <c r="G193" s="83">
        <v>1.0576099999999999</v>
      </c>
      <c r="H193" s="9">
        <v>1.0512699999999999</v>
      </c>
      <c r="I193" s="9">
        <v>1.04837</v>
      </c>
      <c r="J193" s="9">
        <v>1.04945</v>
      </c>
      <c r="K193" s="9">
        <v>1.04348</v>
      </c>
      <c r="L193" s="9">
        <v>1.04155</v>
      </c>
      <c r="M193" s="9">
        <v>1.03644</v>
      </c>
      <c r="N193" s="9">
        <v>1.0428299999999999</v>
      </c>
      <c r="O193" s="9">
        <v>1.0406299999999999</v>
      </c>
      <c r="P193" s="9">
        <v>1.0398099999999999</v>
      </c>
      <c r="Q193" s="9">
        <v>1.0407999999999999</v>
      </c>
      <c r="R193" s="9">
        <v>1.0480700000000001</v>
      </c>
      <c r="S193" s="9">
        <v>1.0418700000000001</v>
      </c>
      <c r="T193" s="9">
        <v>1.0400700000000001</v>
      </c>
      <c r="V193" s="9">
        <f t="shared" si="17"/>
        <v>19.837912601938353</v>
      </c>
      <c r="W193" s="9">
        <f t="shared" si="18"/>
        <v>20.408855112310732</v>
      </c>
      <c r="X193" s="9"/>
      <c r="Y193" s="9">
        <f t="shared" si="19"/>
        <v>20.562275984404817</v>
      </c>
      <c r="AO193" s="20">
        <f t="shared" si="20"/>
        <v>19.95822793314543</v>
      </c>
      <c r="AP193" s="9">
        <f t="shared" si="22"/>
        <v>0.3259753501503147</v>
      </c>
      <c r="AQ193" s="9"/>
    </row>
    <row r="194" spans="1:43" x14ac:dyDescent="0.2">
      <c r="A194" s="5">
        <v>378</v>
      </c>
      <c r="B194" s="6">
        <f t="shared" si="21"/>
        <v>651.15</v>
      </c>
      <c r="C194" s="9">
        <v>1.5357444521231667</v>
      </c>
      <c r="E194" s="8">
        <v>1.0596399999999999</v>
      </c>
      <c r="F194" s="9">
        <v>1.03895</v>
      </c>
      <c r="G194" s="83">
        <v>1.05732</v>
      </c>
      <c r="H194" s="9">
        <v>1.0509999999999999</v>
      </c>
      <c r="I194" s="9">
        <v>1.0481100000000001</v>
      </c>
      <c r="J194" s="9">
        <v>1.0491900000000001</v>
      </c>
      <c r="K194" s="9">
        <v>1.0432399999999999</v>
      </c>
      <c r="L194" s="9">
        <v>1.0413399999999999</v>
      </c>
      <c r="M194" s="9">
        <v>1.03626</v>
      </c>
      <c r="N194" s="9">
        <v>1.04261</v>
      </c>
      <c r="O194" s="9">
        <v>1.0404199999999999</v>
      </c>
      <c r="P194" s="9">
        <v>1.0396099999999999</v>
      </c>
      <c r="Q194" s="9">
        <v>1.0406</v>
      </c>
      <c r="R194" s="9">
        <v>1.0478000000000001</v>
      </c>
      <c r="S194" s="9">
        <v>1.0416399999999999</v>
      </c>
      <c r="T194" s="9">
        <v>1.0398799999999999</v>
      </c>
      <c r="V194" s="9">
        <f t="shared" si="17"/>
        <v>19.718640033883847</v>
      </c>
      <c r="W194" s="9">
        <f t="shared" si="18"/>
        <v>20.30386293609893</v>
      </c>
      <c r="X194" s="9"/>
      <c r="Y194" s="9">
        <f t="shared" si="19"/>
        <v>20.456484204690462</v>
      </c>
      <c r="AO194" s="20">
        <f t="shared" si="20"/>
        <v>19.851277195706103</v>
      </c>
      <c r="AP194" s="9">
        <f t="shared" si="22"/>
        <v>0.34248584527704462</v>
      </c>
      <c r="AQ194" s="9"/>
    </row>
    <row r="195" spans="1:43" x14ac:dyDescent="0.2">
      <c r="A195" s="5">
        <v>380</v>
      </c>
      <c r="B195" s="6">
        <f t="shared" si="21"/>
        <v>653.15</v>
      </c>
      <c r="C195" s="9">
        <v>1.5310418739952538</v>
      </c>
      <c r="E195" s="8">
        <v>1.05935</v>
      </c>
      <c r="F195" s="9">
        <v>1.0387599999999999</v>
      </c>
      <c r="G195" s="83">
        <v>1.0570299999999999</v>
      </c>
      <c r="H195" s="9">
        <v>1.0507200000000001</v>
      </c>
      <c r="I195" s="9">
        <v>1.0478499999999999</v>
      </c>
      <c r="J195" s="9">
        <v>1.0489200000000001</v>
      </c>
      <c r="K195" s="9">
        <v>1.04301</v>
      </c>
      <c r="L195" s="9">
        <v>1.0411300000000001</v>
      </c>
      <c r="M195" s="9">
        <v>1.0360799999999999</v>
      </c>
      <c r="N195" s="9">
        <v>1.0423899999999999</v>
      </c>
      <c r="O195" s="9">
        <v>1.0402199999999999</v>
      </c>
      <c r="P195" s="9">
        <v>1.0394099999999999</v>
      </c>
      <c r="Q195" s="9">
        <v>1.0403899999999999</v>
      </c>
      <c r="R195" s="9">
        <v>1.0475300000000001</v>
      </c>
      <c r="S195" s="9">
        <v>1.0414000000000001</v>
      </c>
      <c r="T195" s="9">
        <v>1.03969</v>
      </c>
      <c r="V195" s="9">
        <f t="shared" si="17"/>
        <v>19.627818391505301</v>
      </c>
      <c r="W195" s="9">
        <f t="shared" si="18"/>
        <v>20.199614901185299</v>
      </c>
      <c r="X195" s="9"/>
      <c r="Y195" s="9">
        <f t="shared" si="19"/>
        <v>20.351507220213129</v>
      </c>
      <c r="AO195" s="20">
        <f t="shared" si="20"/>
        <v>19.74508663131401</v>
      </c>
      <c r="AP195" s="9">
        <f t="shared" si="22"/>
        <v>0.32695124848222878</v>
      </c>
      <c r="AQ195" s="9"/>
    </row>
    <row r="196" spans="1:43" x14ac:dyDescent="0.2">
      <c r="A196" s="5">
        <v>382</v>
      </c>
      <c r="B196" s="6">
        <f t="shared" si="21"/>
        <v>655.15</v>
      </c>
      <c r="C196" s="9">
        <v>1.5263680073265664</v>
      </c>
      <c r="E196" s="8">
        <v>1.05905</v>
      </c>
      <c r="F196" s="9">
        <v>1.0385800000000001</v>
      </c>
      <c r="G196" s="83">
        <v>1.05674</v>
      </c>
      <c r="H196" s="9">
        <v>1.0504500000000001</v>
      </c>
      <c r="I196" s="9">
        <v>1.04759</v>
      </c>
      <c r="J196" s="9">
        <v>1.0486599999999999</v>
      </c>
      <c r="K196" s="9">
        <v>1.04278</v>
      </c>
      <c r="L196" s="9">
        <v>1.0409200000000001</v>
      </c>
      <c r="M196" s="9">
        <v>1.0359</v>
      </c>
      <c r="N196" s="9">
        <v>1.0421800000000001</v>
      </c>
      <c r="O196" s="9">
        <v>1.0400100000000001</v>
      </c>
      <c r="P196" s="9">
        <v>1.03921</v>
      </c>
      <c r="Q196" s="9">
        <v>1.0401899999999999</v>
      </c>
      <c r="R196" s="9">
        <v>1.0472600000000001</v>
      </c>
      <c r="S196" s="9">
        <v>1.0411699999999999</v>
      </c>
      <c r="T196" s="9">
        <v>1.0395099999999999</v>
      </c>
      <c r="V196" s="9">
        <f t="shared" si="17"/>
        <v>19.517884306901546</v>
      </c>
      <c r="W196" s="9">
        <f t="shared" si="18"/>
        <v>20.096103269029342</v>
      </c>
      <c r="X196" s="9"/>
      <c r="Y196" s="9">
        <f t="shared" si="19"/>
        <v>20.247336728585154</v>
      </c>
      <c r="AO196" s="20">
        <f t="shared" si="20"/>
        <v>19.639648317745998</v>
      </c>
      <c r="AP196" s="9">
        <f t="shared" si="22"/>
        <v>0.33433716816414533</v>
      </c>
      <c r="AQ196" s="9"/>
    </row>
    <row r="197" spans="1:43" x14ac:dyDescent="0.2">
      <c r="A197" s="5">
        <v>384</v>
      </c>
      <c r="B197" s="6">
        <f t="shared" si="21"/>
        <v>657.15</v>
      </c>
      <c r="C197" s="9">
        <v>1.5217225899718483</v>
      </c>
      <c r="E197" s="8">
        <v>1.0587500000000001</v>
      </c>
      <c r="F197" s="9">
        <v>1.0384</v>
      </c>
      <c r="G197" s="83">
        <v>1.05646</v>
      </c>
      <c r="H197" s="9">
        <v>1.05019</v>
      </c>
      <c r="I197" s="9">
        <v>1.0473300000000001</v>
      </c>
      <c r="J197" s="9">
        <v>1.0484</v>
      </c>
      <c r="K197" s="9">
        <v>1.0425500000000001</v>
      </c>
      <c r="L197" s="9">
        <v>1.04071</v>
      </c>
      <c r="M197" s="9">
        <v>1.03572</v>
      </c>
      <c r="N197" s="9">
        <v>1.0419700000000001</v>
      </c>
      <c r="O197" s="9">
        <v>1.0398099999999999</v>
      </c>
      <c r="P197" s="9">
        <v>1.03901</v>
      </c>
      <c r="Q197" s="9">
        <v>1.03999</v>
      </c>
      <c r="R197" s="9">
        <v>1.0469999999999999</v>
      </c>
      <c r="S197" s="9">
        <v>1.04094</v>
      </c>
      <c r="T197" s="9">
        <v>1.03932</v>
      </c>
      <c r="V197" s="9">
        <f t="shared" ref="V197:V260" si="23">1000*LN(E197/F197)</f>
        <v>19.407900016438685</v>
      </c>
      <c r="W197" s="9">
        <f t="shared" ref="W197:W260" si="24">2.28*1000000/(B197^2) + 15.176*1000/B197 - 8.38</f>
        <v>19.993320406506605</v>
      </c>
      <c r="X197" s="9"/>
      <c r="Y197" s="9">
        <f t="shared" ref="Y197:Y260" si="25" xml:space="preserve"> 0.2054*1000000000000/(B197^4) - 2.3655*1000000000/(B197^3) + 11.754*1000000/(B197^2) + 0.16</f>
        <v>20.143964532756002</v>
      </c>
      <c r="AO197" s="20">
        <f t="shared" ref="AO197:AO260" si="26">2.371*1000000/B197^2 + 15.31*1000/B197 - 9.253</f>
        <v>19.534954440878419</v>
      </c>
      <c r="AP197" s="9">
        <f t="shared" si="22"/>
        <v>0.34271703310727586</v>
      </c>
      <c r="AQ197" s="9"/>
    </row>
    <row r="198" spans="1:43" x14ac:dyDescent="0.2">
      <c r="A198" s="5">
        <v>386</v>
      </c>
      <c r="B198" s="6">
        <f t="shared" ref="B198:B261" si="27">273.15+A198</f>
        <v>659.15</v>
      </c>
      <c r="C198" s="9">
        <v>1.5171053629674582</v>
      </c>
      <c r="E198" s="8">
        <v>1.05846</v>
      </c>
      <c r="F198" s="9">
        <v>1.0382199999999999</v>
      </c>
      <c r="G198" s="83">
        <v>1.0561700000000001</v>
      </c>
      <c r="H198" s="9">
        <v>1.04992</v>
      </c>
      <c r="I198" s="9">
        <v>1.0470699999999999</v>
      </c>
      <c r="J198" s="9">
        <v>1.0481400000000001</v>
      </c>
      <c r="K198" s="9">
        <v>1.0423199999999999</v>
      </c>
      <c r="L198" s="9">
        <v>1.04051</v>
      </c>
      <c r="M198" s="9">
        <v>1.03555</v>
      </c>
      <c r="N198" s="9">
        <v>1.04176</v>
      </c>
      <c r="O198" s="9">
        <v>1.0396099999999999</v>
      </c>
      <c r="P198" s="9">
        <v>1.03881</v>
      </c>
      <c r="Q198" s="9">
        <v>1.0397799999999999</v>
      </c>
      <c r="R198" s="9">
        <v>1.0467299999999999</v>
      </c>
      <c r="S198" s="9">
        <v>1.04071</v>
      </c>
      <c r="T198" s="9">
        <v>1.03914</v>
      </c>
      <c r="V198" s="9">
        <f t="shared" si="23"/>
        <v>19.307313217830202</v>
      </c>
      <c r="W198" s="9">
        <f t="shared" si="24"/>
        <v>19.891258784139886</v>
      </c>
      <c r="X198" s="9"/>
      <c r="Y198" s="9">
        <f t="shared" si="25"/>
        <v>20.041382539404019</v>
      </c>
      <c r="AO198" s="20">
        <f t="shared" si="26"/>
        <v>19.430997292870885</v>
      </c>
      <c r="AP198" s="9">
        <f t="shared" ref="AP198:AP261" si="28">(V198-W198)^2</f>
        <v>0.34099242441273703</v>
      </c>
      <c r="AQ198" s="9"/>
    </row>
    <row r="199" spans="1:43" x14ac:dyDescent="0.2">
      <c r="A199" s="5">
        <v>388</v>
      </c>
      <c r="B199" s="6">
        <f t="shared" si="27"/>
        <v>661.15</v>
      </c>
      <c r="C199" s="9">
        <v>1.512516070483249</v>
      </c>
      <c r="E199" s="8">
        <v>1.0581700000000001</v>
      </c>
      <c r="F199" s="9">
        <v>1.0380400000000001</v>
      </c>
      <c r="G199" s="83">
        <v>1.05589</v>
      </c>
      <c r="H199" s="9">
        <v>1.04966</v>
      </c>
      <c r="I199" s="9">
        <v>1.0468200000000001</v>
      </c>
      <c r="J199" s="9">
        <v>1.0478799999999999</v>
      </c>
      <c r="K199" s="9">
        <v>1.04209</v>
      </c>
      <c r="L199" s="9">
        <v>1.0403</v>
      </c>
      <c r="M199" s="9">
        <v>1.0353699999999999</v>
      </c>
      <c r="N199" s="9">
        <v>1.04155</v>
      </c>
      <c r="O199" s="9">
        <v>1.0394099999999999</v>
      </c>
      <c r="P199" s="9">
        <v>1.0386200000000001</v>
      </c>
      <c r="Q199" s="9">
        <v>1.03959</v>
      </c>
      <c r="R199" s="9">
        <v>1.04647</v>
      </c>
      <c r="S199" s="9">
        <v>1.0404899999999999</v>
      </c>
      <c r="T199" s="9">
        <v>1.0389600000000001</v>
      </c>
      <c r="V199" s="9">
        <f t="shared" si="23"/>
        <v>19.206681410984476</v>
      </c>
      <c r="W199" s="9">
        <f t="shared" si="24"/>
        <v>19.789910974365583</v>
      </c>
      <c r="X199" s="9"/>
      <c r="Y199" s="9">
        <f t="shared" si="25"/>
        <v>19.939582757357133</v>
      </c>
      <c r="AO199" s="20">
        <f t="shared" si="26"/>
        <v>19.327769270386121</v>
      </c>
      <c r="AP199" s="9">
        <f t="shared" si="28"/>
        <v>0.34015672360171606</v>
      </c>
      <c r="AQ199" s="9"/>
    </row>
    <row r="200" spans="1:43" x14ac:dyDescent="0.2">
      <c r="A200" s="5">
        <v>390</v>
      </c>
      <c r="B200" s="6">
        <f t="shared" si="27"/>
        <v>663.15</v>
      </c>
      <c r="C200" s="9">
        <v>1.5079544597753149</v>
      </c>
      <c r="E200" s="8">
        <v>1.0578799999999999</v>
      </c>
      <c r="F200" s="9">
        <v>1.0378700000000001</v>
      </c>
      <c r="G200" s="83">
        <v>1.0556099999999999</v>
      </c>
      <c r="H200" s="9">
        <v>1.04939</v>
      </c>
      <c r="I200" s="9">
        <v>1.04657</v>
      </c>
      <c r="J200" s="9">
        <v>1.04762</v>
      </c>
      <c r="K200" s="9">
        <v>1.0418700000000001</v>
      </c>
      <c r="L200" s="9">
        <v>1.0401</v>
      </c>
      <c r="M200" s="9">
        <v>1.0351999999999999</v>
      </c>
      <c r="N200" s="9">
        <v>1.0413399999999999</v>
      </c>
      <c r="O200" s="9">
        <v>1.03922</v>
      </c>
      <c r="P200" s="9">
        <v>1.03843</v>
      </c>
      <c r="Q200" s="9">
        <v>1.03939</v>
      </c>
      <c r="R200" s="9">
        <v>1.0462100000000001</v>
      </c>
      <c r="S200" s="9">
        <v>1.04026</v>
      </c>
      <c r="T200" s="9">
        <v>1.03878</v>
      </c>
      <c r="V200" s="9">
        <f t="shared" si="23"/>
        <v>19.096369400679716</v>
      </c>
      <c r="W200" s="9">
        <f t="shared" si="24"/>
        <v>19.689269649834458</v>
      </c>
      <c r="X200" s="9"/>
      <c r="Y200" s="9">
        <f t="shared" si="25"/>
        <v>19.838557296042051</v>
      </c>
      <c r="AO200" s="20">
        <f t="shared" si="26"/>
        <v>19.225262872845168</v>
      </c>
      <c r="AP200" s="9">
        <f t="shared" si="28"/>
        <v>0.35153070544775455</v>
      </c>
      <c r="AQ200" s="9"/>
    </row>
    <row r="201" spans="1:43" x14ac:dyDescent="0.2">
      <c r="A201" s="5">
        <v>392</v>
      </c>
      <c r="B201" s="6">
        <f t="shared" si="27"/>
        <v>665.15</v>
      </c>
      <c r="C201" s="9">
        <v>1.5034202811395927</v>
      </c>
      <c r="E201" s="8">
        <v>1.05759</v>
      </c>
      <c r="F201" s="9">
        <v>1.03769</v>
      </c>
      <c r="G201" s="83">
        <v>1.0553300000000001</v>
      </c>
      <c r="H201" s="9">
        <v>1.0491299999999999</v>
      </c>
      <c r="I201" s="9">
        <v>1.0463199999999999</v>
      </c>
      <c r="J201" s="9">
        <v>1.0473699999999999</v>
      </c>
      <c r="K201" s="9">
        <v>1.04165</v>
      </c>
      <c r="L201" s="9">
        <v>1.0399</v>
      </c>
      <c r="M201" s="9">
        <v>1.0350200000000001</v>
      </c>
      <c r="N201" s="9">
        <v>1.0411300000000001</v>
      </c>
      <c r="O201" s="9">
        <v>1.0390200000000001</v>
      </c>
      <c r="P201" s="9">
        <v>1.03823</v>
      </c>
      <c r="Q201" s="9">
        <v>1.0391900000000001</v>
      </c>
      <c r="R201" s="9">
        <v>1.04596</v>
      </c>
      <c r="S201" s="9">
        <v>1.0400400000000001</v>
      </c>
      <c r="T201" s="9">
        <v>1.0386</v>
      </c>
      <c r="V201" s="9">
        <f t="shared" si="23"/>
        <v>18.995645813810018</v>
      </c>
      <c r="W201" s="9">
        <f t="shared" si="24"/>
        <v>19.589327581745877</v>
      </c>
      <c r="X201" s="9"/>
      <c r="Y201" s="9">
        <f t="shared" si="25"/>
        <v>19.738298363961214</v>
      </c>
      <c r="AO201" s="20">
        <f t="shared" si="26"/>
        <v>19.123470700717093</v>
      </c>
      <c r="AP201" s="9">
        <f t="shared" si="28"/>
        <v>0.35245804157944716</v>
      </c>
      <c r="AQ201" s="9"/>
    </row>
    <row r="202" spans="1:43" x14ac:dyDescent="0.2">
      <c r="A202" s="5">
        <v>394</v>
      </c>
      <c r="B202" s="6">
        <f t="shared" si="27"/>
        <v>667.15</v>
      </c>
      <c r="C202" s="9">
        <v>1.498913287866297</v>
      </c>
      <c r="E202" s="8">
        <v>1.05731</v>
      </c>
      <c r="F202" s="9">
        <v>1.0375099999999999</v>
      </c>
      <c r="G202" s="83">
        <v>1.0550600000000001</v>
      </c>
      <c r="H202" s="9">
        <v>1.04888</v>
      </c>
      <c r="I202" s="9">
        <v>1.0460700000000001</v>
      </c>
      <c r="J202" s="9">
        <v>1.0471200000000001</v>
      </c>
      <c r="K202" s="9">
        <v>1.0414300000000001</v>
      </c>
      <c r="L202" s="9">
        <v>1.0397000000000001</v>
      </c>
      <c r="M202" s="9">
        <v>1.03485</v>
      </c>
      <c r="N202" s="9">
        <v>1.0409299999999999</v>
      </c>
      <c r="O202" s="9">
        <v>1.0388299999999999</v>
      </c>
      <c r="P202" s="9">
        <v>1.0380400000000001</v>
      </c>
      <c r="Q202" s="9">
        <v>1.0389999999999999</v>
      </c>
      <c r="R202" s="9">
        <v>1.0457000000000001</v>
      </c>
      <c r="S202" s="9">
        <v>1.03982</v>
      </c>
      <c r="T202" s="9">
        <v>1.03843</v>
      </c>
      <c r="V202" s="9">
        <f t="shared" si="23"/>
        <v>18.90433513466677</v>
      </c>
      <c r="W202" s="9">
        <f t="shared" si="24"/>
        <v>19.490077638215027</v>
      </c>
      <c r="X202" s="9"/>
      <c r="Y202" s="9">
        <f t="shared" si="25"/>
        <v>19.638798267196997</v>
      </c>
      <c r="AO202" s="20">
        <f t="shared" si="26"/>
        <v>19.022385453842453</v>
      </c>
      <c r="AP202" s="9">
        <f t="shared" si="28"/>
        <v>0.34309428046297996</v>
      </c>
      <c r="AQ202" s="9"/>
    </row>
    <row r="203" spans="1:43" x14ac:dyDescent="0.2">
      <c r="A203" s="5">
        <v>396</v>
      </c>
      <c r="B203" s="6">
        <f t="shared" si="27"/>
        <v>669.15</v>
      </c>
      <c r="C203" s="9">
        <v>1.4944332361951731</v>
      </c>
      <c r="E203" s="8">
        <v>1.0570200000000001</v>
      </c>
      <c r="F203" s="9">
        <v>1.0373399999999999</v>
      </c>
      <c r="G203" s="83">
        <v>1.0547899999999999</v>
      </c>
      <c r="H203" s="9">
        <v>1.0486200000000001</v>
      </c>
      <c r="I203" s="9">
        <v>1.04583</v>
      </c>
      <c r="J203" s="9">
        <v>1.04687</v>
      </c>
      <c r="K203" s="9">
        <v>1.04121</v>
      </c>
      <c r="L203" s="9">
        <v>1.0395000000000001</v>
      </c>
      <c r="M203" s="9">
        <v>1.03468</v>
      </c>
      <c r="N203" s="9">
        <v>1.0407200000000001</v>
      </c>
      <c r="O203" s="9">
        <v>1.0386299999999999</v>
      </c>
      <c r="P203" s="9">
        <v>1.03786</v>
      </c>
      <c r="Q203" s="9">
        <v>1.0387999999999999</v>
      </c>
      <c r="R203" s="9">
        <v>1.04545</v>
      </c>
      <c r="S203" s="9">
        <v>1.0396000000000001</v>
      </c>
      <c r="T203" s="9">
        <v>1.0382499999999999</v>
      </c>
      <c r="V203" s="9">
        <f t="shared" si="23"/>
        <v>18.793883822364258</v>
      </c>
      <c r="W203" s="9">
        <f t="shared" si="24"/>
        <v>19.391512782672038</v>
      </c>
      <c r="X203" s="9"/>
      <c r="Y203" s="9">
        <f t="shared" si="25"/>
        <v>19.540049407942583</v>
      </c>
      <c r="AO203" s="20">
        <f t="shared" si="26"/>
        <v>18.921999929789667</v>
      </c>
      <c r="AP203" s="9">
        <f t="shared" si="28"/>
        <v>0.35716037419855834</v>
      </c>
      <c r="AQ203" s="9"/>
    </row>
    <row r="204" spans="1:43" x14ac:dyDescent="0.2">
      <c r="A204" s="5">
        <v>398</v>
      </c>
      <c r="B204" s="6">
        <f t="shared" si="27"/>
        <v>671.15</v>
      </c>
      <c r="C204" s="9">
        <v>1.4899798852715489</v>
      </c>
      <c r="E204" s="8">
        <v>1.05674</v>
      </c>
      <c r="F204" s="9">
        <v>1.0371699999999999</v>
      </c>
      <c r="G204" s="83">
        <v>1.0545100000000001</v>
      </c>
      <c r="H204" s="9">
        <v>1.04837</v>
      </c>
      <c r="I204" s="9">
        <v>1.04559</v>
      </c>
      <c r="J204" s="9">
        <v>1.0466200000000001</v>
      </c>
      <c r="K204" s="9">
        <v>1.0409900000000001</v>
      </c>
      <c r="L204" s="9">
        <v>1.0392999999999999</v>
      </c>
      <c r="M204" s="9">
        <v>1.03451</v>
      </c>
      <c r="N204" s="9">
        <v>1.0405199999999999</v>
      </c>
      <c r="O204" s="9">
        <v>1.03844</v>
      </c>
      <c r="P204" s="9">
        <v>1.0376700000000001</v>
      </c>
      <c r="Q204" s="9">
        <v>1.03861</v>
      </c>
      <c r="R204" s="9">
        <v>1.0451999999999999</v>
      </c>
      <c r="S204" s="9">
        <v>1.03938</v>
      </c>
      <c r="T204" s="9">
        <v>1.03807</v>
      </c>
      <c r="V204" s="9">
        <f t="shared" si="23"/>
        <v>18.692847206042053</v>
      </c>
      <c r="W204" s="9">
        <f t="shared" si="24"/>
        <v>19.293626072292533</v>
      </c>
      <c r="X204" s="9"/>
      <c r="Y204" s="9">
        <f t="shared" si="25"/>
        <v>19.44204428305888</v>
      </c>
      <c r="AO204" s="20">
        <f t="shared" si="26"/>
        <v>18.822307022243677</v>
      </c>
      <c r="AP204" s="9">
        <f t="shared" si="28"/>
        <v>0.36093524613321137</v>
      </c>
      <c r="AQ204" s="9"/>
    </row>
    <row r="205" spans="1:43" x14ac:dyDescent="0.2">
      <c r="A205" s="5">
        <v>400</v>
      </c>
      <c r="B205" s="6">
        <f t="shared" si="27"/>
        <v>673.15</v>
      </c>
      <c r="C205" s="9">
        <v>1.4855529971031718</v>
      </c>
      <c r="E205" s="8">
        <v>1.05647</v>
      </c>
      <c r="F205" s="9">
        <v>1.0369999999999999</v>
      </c>
      <c r="G205" s="83">
        <v>1.0542499999999999</v>
      </c>
      <c r="H205" s="9">
        <v>1.0481199999999999</v>
      </c>
      <c r="I205" s="9">
        <v>1.0453399999999999</v>
      </c>
      <c r="J205" s="9">
        <v>1.0463800000000001</v>
      </c>
      <c r="K205" s="9">
        <v>1.04077</v>
      </c>
      <c r="L205" s="9">
        <v>1.0390999999999999</v>
      </c>
      <c r="M205" s="9">
        <v>1.0343500000000001</v>
      </c>
      <c r="N205" s="9">
        <v>1.0403199999999999</v>
      </c>
      <c r="O205" s="9">
        <v>1.0382499999999999</v>
      </c>
      <c r="P205" s="9">
        <v>1.03748</v>
      </c>
      <c r="Q205" s="9">
        <v>1.0384199999999999</v>
      </c>
      <c r="R205" s="9">
        <v>1.04495</v>
      </c>
      <c r="S205" s="9">
        <v>1.0391699999999999</v>
      </c>
      <c r="T205" s="9">
        <v>1.0379</v>
      </c>
      <c r="V205" s="9">
        <f t="shared" si="23"/>
        <v>18.601232777419231</v>
      </c>
      <c r="W205" s="9">
        <f t="shared" si="24"/>
        <v>19.196410656458788</v>
      </c>
      <c r="X205" s="9">
        <f t="shared" ref="X205:X236" si="29" xml:space="preserve"> -0.62*1000000000/(B205^3) + 6.616*1000000/(B205^2) + 6.04*1000/B205 - 3.08</f>
        <v>18.460757112633459</v>
      </c>
      <c r="Y205" s="9">
        <f t="shared" si="25"/>
        <v>19.344775482657074</v>
      </c>
      <c r="AO205" s="20">
        <f t="shared" si="26"/>
        <v>18.723299719426013</v>
      </c>
      <c r="AP205" s="9">
        <f t="shared" si="28"/>
        <v>0.35423670769802579</v>
      </c>
      <c r="AQ205" s="9">
        <f t="shared" ref="AQ205:AQ261" si="30">(V205-X205)^2</f>
        <v>1.9733412397004491E-2</v>
      </c>
    </row>
    <row r="206" spans="1:43" x14ac:dyDescent="0.2">
      <c r="A206" s="5">
        <v>402</v>
      </c>
      <c r="B206" s="6">
        <f t="shared" si="27"/>
        <v>675.15</v>
      </c>
      <c r="C206" s="9">
        <v>1.481152336517811</v>
      </c>
      <c r="E206" s="8">
        <v>1.05619</v>
      </c>
      <c r="F206" s="9">
        <v>1.0368299999999999</v>
      </c>
      <c r="G206" s="83">
        <v>1.0539799999999999</v>
      </c>
      <c r="H206" s="9">
        <v>1.0478700000000001</v>
      </c>
      <c r="I206" s="9">
        <v>1.0450999999999999</v>
      </c>
      <c r="J206" s="9">
        <v>1.04613</v>
      </c>
      <c r="K206" s="9">
        <v>1.0405599999999999</v>
      </c>
      <c r="L206" s="9">
        <v>1.03891</v>
      </c>
      <c r="M206" s="9">
        <v>1.0341800000000001</v>
      </c>
      <c r="N206" s="9">
        <v>1.0401199999999999</v>
      </c>
      <c r="O206" s="9">
        <v>1.03806</v>
      </c>
      <c r="P206" s="9">
        <v>1.0373000000000001</v>
      </c>
      <c r="Q206" s="9">
        <v>1.03823</v>
      </c>
      <c r="R206" s="9">
        <v>1.04471</v>
      </c>
      <c r="S206" s="9">
        <v>1.0389600000000001</v>
      </c>
      <c r="T206" s="9">
        <v>1.03773</v>
      </c>
      <c r="V206" s="9">
        <f t="shared" si="23"/>
        <v>18.500111959624913</v>
      </c>
      <c r="W206" s="9">
        <f t="shared" si="24"/>
        <v>19.099859775250849</v>
      </c>
      <c r="X206" s="9">
        <f t="shared" si="29"/>
        <v>18.365812437442187</v>
      </c>
      <c r="Y206" s="9">
        <f t="shared" si="25"/>
        <v>19.248235688706146</v>
      </c>
      <c r="AO206" s="20">
        <f t="shared" si="26"/>
        <v>18.6249711025457</v>
      </c>
      <c r="AP206" s="9">
        <f t="shared" si="28"/>
        <v>0.3596974423480811</v>
      </c>
      <c r="AQ206" s="9">
        <f t="shared" si="30"/>
        <v>1.8036361658508485E-2</v>
      </c>
    </row>
    <row r="207" spans="1:43" x14ac:dyDescent="0.2">
      <c r="A207" s="5">
        <v>404</v>
      </c>
      <c r="B207" s="6">
        <f t="shared" si="27"/>
        <v>677.15</v>
      </c>
      <c r="C207" s="9">
        <v>1.4767776711216127</v>
      </c>
      <c r="E207" s="8">
        <v>1.0559099999999999</v>
      </c>
      <c r="F207" s="9">
        <v>1.0366599999999999</v>
      </c>
      <c r="G207" s="83">
        <v>1.0537099999999999</v>
      </c>
      <c r="H207" s="9">
        <v>1.04762</v>
      </c>
      <c r="I207" s="9">
        <v>1.04487</v>
      </c>
      <c r="J207" s="9">
        <v>1.04589</v>
      </c>
      <c r="K207" s="9">
        <v>1.0403500000000001</v>
      </c>
      <c r="L207" s="9">
        <v>1.0387200000000001</v>
      </c>
      <c r="M207" s="9">
        <v>1.0340100000000001</v>
      </c>
      <c r="N207" s="9">
        <v>1.03993</v>
      </c>
      <c r="O207" s="9">
        <v>1.0378799999999999</v>
      </c>
      <c r="P207" s="9">
        <v>1.03712</v>
      </c>
      <c r="Q207" s="9">
        <v>1.0380400000000001</v>
      </c>
      <c r="R207" s="9">
        <v>1.0444599999999999</v>
      </c>
      <c r="S207" s="9">
        <v>1.03874</v>
      </c>
      <c r="T207" s="9">
        <v>1.03756</v>
      </c>
      <c r="V207" s="9">
        <f t="shared" si="23"/>
        <v>18.398947745104319</v>
      </c>
      <c r="W207" s="9">
        <f t="shared" si="24"/>
        <v>19.003966757966886</v>
      </c>
      <c r="X207" s="9">
        <f t="shared" si="29"/>
        <v>18.271576832885032</v>
      </c>
      <c r="Y207" s="9">
        <f t="shared" si="25"/>
        <v>19.152417673664917</v>
      </c>
      <c r="AO207" s="20">
        <f t="shared" si="26"/>
        <v>18.52731434428021</v>
      </c>
      <c r="AP207" s="9">
        <f t="shared" si="28"/>
        <v>0.36604800592519443</v>
      </c>
      <c r="AQ207" s="9">
        <f t="shared" si="30"/>
        <v>1.622334927957348E-2</v>
      </c>
    </row>
    <row r="208" spans="1:43" x14ac:dyDescent="0.2">
      <c r="A208" s="5">
        <v>406</v>
      </c>
      <c r="B208" s="6">
        <f t="shared" si="27"/>
        <v>679.15</v>
      </c>
      <c r="C208" s="9">
        <v>1.4724287712581905</v>
      </c>
      <c r="E208" s="8">
        <v>1.0556399999999999</v>
      </c>
      <c r="F208" s="9">
        <v>1.0364899999999999</v>
      </c>
      <c r="G208" s="83">
        <v>1.05345</v>
      </c>
      <c r="H208" s="9">
        <v>1.0473699999999999</v>
      </c>
      <c r="I208" s="9">
        <v>1.0446299999999999</v>
      </c>
      <c r="J208" s="9">
        <v>1.04565</v>
      </c>
      <c r="K208" s="9">
        <v>1.0401400000000001</v>
      </c>
      <c r="L208" s="9">
        <v>1.03853</v>
      </c>
      <c r="M208" s="9">
        <v>1.0338499999999999</v>
      </c>
      <c r="N208" s="9">
        <v>1.03973</v>
      </c>
      <c r="O208" s="9">
        <v>1.03769</v>
      </c>
      <c r="P208" s="9">
        <v>1.0369299999999999</v>
      </c>
      <c r="Q208" s="9">
        <v>1.03786</v>
      </c>
      <c r="R208" s="9">
        <v>1.0442199999999999</v>
      </c>
      <c r="S208" s="9">
        <v>1.03853</v>
      </c>
      <c r="T208" s="9">
        <v>1.03739</v>
      </c>
      <c r="V208" s="9">
        <f t="shared" si="23"/>
        <v>18.307213076642668</v>
      </c>
      <c r="W208" s="9">
        <f t="shared" si="24"/>
        <v>18.908725021672204</v>
      </c>
      <c r="X208" s="9">
        <f t="shared" si="29"/>
        <v>18.178043037706352</v>
      </c>
      <c r="Y208" s="9">
        <f t="shared" si="25"/>
        <v>19.057314299138127</v>
      </c>
      <c r="AO208" s="20">
        <f t="shared" si="26"/>
        <v>18.430322707285825</v>
      </c>
      <c r="AP208" s="9">
        <f t="shared" si="28"/>
        <v>0.36181662001321535</v>
      </c>
      <c r="AQ208" s="9">
        <f t="shared" si="30"/>
        <v>1.6684898958809324E-2</v>
      </c>
    </row>
    <row r="209" spans="1:43" x14ac:dyDescent="0.2">
      <c r="A209" s="5">
        <v>408</v>
      </c>
      <c r="B209" s="6">
        <f t="shared" si="27"/>
        <v>681.15</v>
      </c>
      <c r="C209" s="9">
        <v>1.4681054099684359</v>
      </c>
      <c r="E209" s="8">
        <v>1.0553699999999999</v>
      </c>
      <c r="F209" s="9">
        <v>1.03633</v>
      </c>
      <c r="G209" s="83">
        <v>1.0531900000000001</v>
      </c>
      <c r="H209" s="9">
        <v>1.0471299999999999</v>
      </c>
      <c r="I209" s="9">
        <v>1.0444</v>
      </c>
      <c r="J209" s="9">
        <v>1.04541</v>
      </c>
      <c r="K209" s="9">
        <v>1.03993</v>
      </c>
      <c r="L209" s="9">
        <v>1.03834</v>
      </c>
      <c r="M209" s="9">
        <v>1.03369</v>
      </c>
      <c r="N209" s="9">
        <v>1.0395399999999999</v>
      </c>
      <c r="O209" s="9">
        <v>1.0375099999999999</v>
      </c>
      <c r="P209" s="9">
        <v>1.0367500000000001</v>
      </c>
      <c r="Q209" s="9">
        <v>1.0376700000000001</v>
      </c>
      <c r="R209" s="9">
        <v>1.0439799999999999</v>
      </c>
      <c r="S209" s="9">
        <v>1.03833</v>
      </c>
      <c r="T209" s="9">
        <v>1.03722</v>
      </c>
      <c r="V209" s="9">
        <f t="shared" si="23"/>
        <v>18.205790408794499</v>
      </c>
      <c r="W209" s="9">
        <f t="shared" si="24"/>
        <v>18.81412806977616</v>
      </c>
      <c r="X209" s="9">
        <f t="shared" si="29"/>
        <v>18.085203884002716</v>
      </c>
      <c r="Y209" s="9">
        <f t="shared" si="25"/>
        <v>18.962918514555987</v>
      </c>
      <c r="AO209" s="20">
        <f t="shared" si="26"/>
        <v>18.333989542736788</v>
      </c>
      <c r="AP209" s="9">
        <f t="shared" si="28"/>
        <v>0.37007470976863843</v>
      </c>
      <c r="AQ209" s="9">
        <f t="shared" si="30"/>
        <v>1.4541109961359242E-2</v>
      </c>
    </row>
    <row r="210" spans="1:43" x14ac:dyDescent="0.2">
      <c r="A210" s="5">
        <v>410</v>
      </c>
      <c r="B210" s="6">
        <f t="shared" si="27"/>
        <v>683.15</v>
      </c>
      <c r="C210" s="9">
        <v>1.4638073629510358</v>
      </c>
      <c r="E210" s="8">
        <v>1.0550999999999999</v>
      </c>
      <c r="F210" s="9">
        <v>1.03616</v>
      </c>
      <c r="G210" s="83">
        <v>1.0529299999999999</v>
      </c>
      <c r="H210" s="9">
        <v>1.0468900000000001</v>
      </c>
      <c r="I210" s="9">
        <v>1.04416</v>
      </c>
      <c r="J210" s="9">
        <v>1.04518</v>
      </c>
      <c r="K210" s="9">
        <v>1.03972</v>
      </c>
      <c r="L210" s="9">
        <v>1.0381499999999999</v>
      </c>
      <c r="M210" s="9">
        <v>1.03352</v>
      </c>
      <c r="N210" s="9">
        <v>1.0393399999999999</v>
      </c>
      <c r="O210" s="9">
        <v>1.03732</v>
      </c>
      <c r="P210" s="9">
        <v>1.03657</v>
      </c>
      <c r="Q210" s="9">
        <v>1.03749</v>
      </c>
      <c r="R210" s="9">
        <v>1.0437399999999999</v>
      </c>
      <c r="S210" s="9">
        <v>1.0381199999999999</v>
      </c>
      <c r="T210" s="9">
        <v>1.03705</v>
      </c>
      <c r="V210" s="9">
        <f t="shared" si="23"/>
        <v>18.113977098830762</v>
      </c>
      <c r="W210" s="9">
        <f t="shared" si="24"/>
        <v>18.72016949063655</v>
      </c>
      <c r="X210" s="9">
        <f t="shared" si="29"/>
        <v>17.99305229579106</v>
      </c>
      <c r="Y210" s="9">
        <f t="shared" si="25"/>
        <v>18.869223355876759</v>
      </c>
      <c r="AO210" s="20">
        <f t="shared" si="26"/>
        <v>18.23830828889249</v>
      </c>
      <c r="AP210" s="9">
        <f t="shared" si="28"/>
        <v>0.36746921588322184</v>
      </c>
      <c r="AQ210" s="9">
        <f t="shared" si="30"/>
        <v>1.4622807990190907E-2</v>
      </c>
    </row>
    <row r="211" spans="1:43" x14ac:dyDescent="0.2">
      <c r="A211" s="5">
        <v>412</v>
      </c>
      <c r="B211" s="6">
        <f t="shared" si="27"/>
        <v>685.15</v>
      </c>
      <c r="C211" s="9">
        <v>1.459534408523681</v>
      </c>
      <c r="E211" s="8">
        <v>1.0548299999999999</v>
      </c>
      <c r="F211" s="9">
        <v>1.036</v>
      </c>
      <c r="G211" s="83">
        <v>1.05267</v>
      </c>
      <c r="H211" s="9">
        <v>1.0466500000000001</v>
      </c>
      <c r="I211" s="9">
        <v>1.04393</v>
      </c>
      <c r="J211" s="9">
        <v>1.04494</v>
      </c>
      <c r="K211" s="9">
        <v>1.0395099999999999</v>
      </c>
      <c r="L211" s="9">
        <v>1.03796</v>
      </c>
      <c r="M211" s="9">
        <v>1.0333600000000001</v>
      </c>
      <c r="N211" s="9">
        <v>1.03915</v>
      </c>
      <c r="O211" s="9">
        <v>1.03714</v>
      </c>
      <c r="P211" s="9">
        <v>1.0364</v>
      </c>
      <c r="Q211" s="9">
        <v>1.03731</v>
      </c>
      <c r="R211" s="9">
        <v>1.0435000000000001</v>
      </c>
      <c r="S211" s="9">
        <v>1.0379100000000001</v>
      </c>
      <c r="T211" s="9">
        <v>1.03688</v>
      </c>
      <c r="V211" s="9">
        <f t="shared" si="23"/>
        <v>18.012472665947982</v>
      </c>
      <c r="W211" s="9">
        <f t="shared" si="24"/>
        <v>18.6268429561906</v>
      </c>
      <c r="X211" s="9">
        <f t="shared" si="29"/>
        <v>17.901581287602191</v>
      </c>
      <c r="Y211" s="9">
        <f t="shared" si="25"/>
        <v>18.776221944311974</v>
      </c>
      <c r="AO211" s="20">
        <f t="shared" si="26"/>
        <v>18.143272469692256</v>
      </c>
      <c r="AP211" s="9">
        <f t="shared" si="28"/>
        <v>0.37745085353279928</v>
      </c>
      <c r="AQ211" s="9">
        <f t="shared" si="30"/>
        <v>1.2296897791429314E-2</v>
      </c>
    </row>
    <row r="212" spans="1:43" x14ac:dyDescent="0.2">
      <c r="A212" s="5">
        <v>414</v>
      </c>
      <c r="B212" s="6">
        <f t="shared" si="27"/>
        <v>687.15</v>
      </c>
      <c r="C212" s="9">
        <v>1.4552863275849524</v>
      </c>
      <c r="E212" s="8">
        <v>1.05457</v>
      </c>
      <c r="F212" s="9">
        <v>1.03583</v>
      </c>
      <c r="G212" s="83">
        <v>1.0524100000000001</v>
      </c>
      <c r="H212" s="9">
        <v>1.0464100000000001</v>
      </c>
      <c r="I212" s="9">
        <v>1.0437000000000001</v>
      </c>
      <c r="J212" s="9">
        <v>1.04471</v>
      </c>
      <c r="K212" s="9">
        <v>1.03931</v>
      </c>
      <c r="L212" s="9">
        <v>1.0377799999999999</v>
      </c>
      <c r="M212" s="9">
        <v>1.0331999999999999</v>
      </c>
      <c r="N212" s="9">
        <v>1.0389600000000001</v>
      </c>
      <c r="O212" s="9">
        <v>1.0369600000000001</v>
      </c>
      <c r="P212" s="9">
        <v>1.0362199999999999</v>
      </c>
      <c r="Q212" s="9">
        <v>1.03712</v>
      </c>
      <c r="R212" s="9">
        <v>1.0432699999999999</v>
      </c>
      <c r="S212" s="9">
        <v>1.0377099999999999</v>
      </c>
      <c r="T212" s="9">
        <v>1.0367200000000001</v>
      </c>
      <c r="V212" s="9">
        <f t="shared" si="23"/>
        <v>17.930063196614174</v>
      </c>
      <c r="W212" s="9">
        <f t="shared" si="24"/>
        <v>18.534142220612225</v>
      </c>
      <c r="X212" s="9">
        <f t="shared" si="29"/>
        <v>17.810783963099048</v>
      </c>
      <c r="Y212" s="9">
        <f t="shared" si="25"/>
        <v>18.683907485073643</v>
      </c>
      <c r="AO212" s="20">
        <f t="shared" si="26"/>
        <v>18.048875693376878</v>
      </c>
      <c r="AP212" s="9">
        <f t="shared" si="28"/>
        <v>0.36491146723443696</v>
      </c>
      <c r="AQ212" s="9">
        <f t="shared" si="30"/>
        <v>1.4227535547955967E-2</v>
      </c>
    </row>
    <row r="213" spans="1:43" x14ac:dyDescent="0.2">
      <c r="A213" s="5">
        <v>416</v>
      </c>
      <c r="B213" s="6">
        <f t="shared" si="27"/>
        <v>689.15</v>
      </c>
      <c r="C213" s="9">
        <v>1.4510629035768701</v>
      </c>
      <c r="E213" s="8">
        <v>1.0543100000000001</v>
      </c>
      <c r="F213" s="9">
        <v>1.0356700000000001</v>
      </c>
      <c r="G213" s="83">
        <v>1.05216</v>
      </c>
      <c r="H213" s="9">
        <v>1.04617</v>
      </c>
      <c r="I213" s="9">
        <v>1.04348</v>
      </c>
      <c r="J213" s="9">
        <v>1.0444800000000001</v>
      </c>
      <c r="K213" s="9">
        <v>1.03911</v>
      </c>
      <c r="L213" s="9">
        <v>1.03759</v>
      </c>
      <c r="M213" s="9">
        <v>1.03305</v>
      </c>
      <c r="N213" s="9">
        <v>1.03877</v>
      </c>
      <c r="O213" s="9">
        <v>1.03678</v>
      </c>
      <c r="P213" s="9">
        <v>1.0360400000000001</v>
      </c>
      <c r="Q213" s="9">
        <v>1.03694</v>
      </c>
      <c r="R213" s="9">
        <v>1.0430299999999999</v>
      </c>
      <c r="S213" s="9">
        <v>1.0375099999999999</v>
      </c>
      <c r="T213" s="9">
        <v>1.0365500000000001</v>
      </c>
      <c r="V213" s="9">
        <f t="shared" si="23"/>
        <v>17.837964245708779</v>
      </c>
      <c r="W213" s="9">
        <f t="shared" si="24"/>
        <v>18.442061118994793</v>
      </c>
      <c r="X213" s="9">
        <f t="shared" si="29"/>
        <v>17.720653513719327</v>
      </c>
      <c r="Y213" s="9">
        <f t="shared" si="25"/>
        <v>18.592273266143234</v>
      </c>
      <c r="AO213" s="20">
        <f t="shared" si="26"/>
        <v>17.955111651136562</v>
      </c>
      <c r="AP213" s="9">
        <f t="shared" si="28"/>
        <v>0.36493303231393887</v>
      </c>
      <c r="AQ213" s="9">
        <f t="shared" si="30"/>
        <v>1.3761807839901028E-2</v>
      </c>
    </row>
    <row r="214" spans="1:43" x14ac:dyDescent="0.2">
      <c r="A214" s="5">
        <v>418</v>
      </c>
      <c r="B214" s="6">
        <f t="shared" si="27"/>
        <v>691.15</v>
      </c>
      <c r="C214" s="9">
        <v>1.4468639224480937</v>
      </c>
      <c r="E214" s="8">
        <v>1.0540499999999999</v>
      </c>
      <c r="F214" s="9">
        <v>1.0355099999999999</v>
      </c>
      <c r="G214" s="83">
        <v>1.0519099999999999</v>
      </c>
      <c r="H214" s="9">
        <v>1.04593</v>
      </c>
      <c r="I214" s="9">
        <v>1.04325</v>
      </c>
      <c r="J214" s="9">
        <v>1.0442499999999999</v>
      </c>
      <c r="K214" s="9">
        <v>1.0388999999999999</v>
      </c>
      <c r="L214" s="9">
        <v>1.0374099999999999</v>
      </c>
      <c r="M214" s="9">
        <v>1.0328900000000001</v>
      </c>
      <c r="N214" s="9">
        <v>1.0385899999999999</v>
      </c>
      <c r="O214" s="9">
        <v>1.0366</v>
      </c>
      <c r="P214" s="9">
        <v>1.0358700000000001</v>
      </c>
      <c r="Q214" s="9">
        <v>1.03677</v>
      </c>
      <c r="R214" s="9">
        <v>1.0427999999999999</v>
      </c>
      <c r="S214" s="9">
        <v>1.03731</v>
      </c>
      <c r="T214" s="9">
        <v>1.0363899999999999</v>
      </c>
      <c r="V214" s="9">
        <f t="shared" si="23"/>
        <v>17.745828346858609</v>
      </c>
      <c r="W214" s="9">
        <f t="shared" si="24"/>
        <v>18.350593566058961</v>
      </c>
      <c r="X214" s="9">
        <f t="shared" si="29"/>
        <v>17.631183217341849</v>
      </c>
      <c r="Y214" s="9">
        <f t="shared" si="25"/>
        <v>18.501312657061767</v>
      </c>
      <c r="AO214" s="20">
        <f t="shared" si="26"/>
        <v>17.861974115784463</v>
      </c>
      <c r="AP214" s="9">
        <f t="shared" si="28"/>
        <v>0.36574097035445047</v>
      </c>
      <c r="AQ214" s="9">
        <f t="shared" si="30"/>
        <v>1.3143505721914544E-2</v>
      </c>
    </row>
    <row r="215" spans="1:43" x14ac:dyDescent="0.2">
      <c r="A215" s="5">
        <v>420</v>
      </c>
      <c r="B215" s="6">
        <f t="shared" si="27"/>
        <v>693.15</v>
      </c>
      <c r="C215" s="9">
        <v>1.4426891726177595</v>
      </c>
      <c r="E215" s="8">
        <v>1.05379</v>
      </c>
      <c r="F215" s="9">
        <v>1.03535</v>
      </c>
      <c r="G215" s="83">
        <v>1.05165</v>
      </c>
      <c r="H215" s="9">
        <v>1.0457000000000001</v>
      </c>
      <c r="I215" s="9">
        <v>1.0430299999999999</v>
      </c>
      <c r="J215" s="9">
        <v>1.0440199999999999</v>
      </c>
      <c r="K215" s="9">
        <v>1.03871</v>
      </c>
      <c r="L215" s="9">
        <v>1.0372300000000001</v>
      </c>
      <c r="M215" s="9">
        <v>1.0327299999999999</v>
      </c>
      <c r="N215" s="9">
        <v>1.0384</v>
      </c>
      <c r="O215" s="9">
        <v>1.03643</v>
      </c>
      <c r="P215" s="9">
        <v>1.0357000000000001</v>
      </c>
      <c r="Q215" s="9">
        <v>1.0365899999999999</v>
      </c>
      <c r="R215" s="9">
        <v>1.04257</v>
      </c>
      <c r="S215" s="9">
        <v>1.03711</v>
      </c>
      <c r="T215" s="9">
        <v>1.03623</v>
      </c>
      <c r="V215" s="9">
        <f t="shared" si="23"/>
        <v>17.653655477434288</v>
      </c>
      <c r="W215" s="9">
        <f t="shared" si="24"/>
        <v>18.259733554884932</v>
      </c>
      <c r="X215" s="9">
        <f t="shared" si="29"/>
        <v>17.542366436976437</v>
      </c>
      <c r="Y215" s="9">
        <f t="shared" si="25"/>
        <v>18.411019107740824</v>
      </c>
      <c r="AO215" s="20">
        <f t="shared" si="26"/>
        <v>17.769456940455466</v>
      </c>
      <c r="AP215" s="9">
        <f t="shared" si="28"/>
        <v>0.36733063596626803</v>
      </c>
      <c r="AQ215" s="9">
        <f t="shared" si="30"/>
        <v>1.2385250526029304E-2</v>
      </c>
    </row>
    <row r="216" spans="1:43" x14ac:dyDescent="0.2">
      <c r="A216" s="5">
        <v>422</v>
      </c>
      <c r="B216" s="6">
        <f t="shared" si="27"/>
        <v>695.15</v>
      </c>
      <c r="C216" s="9">
        <v>1.438538444939941</v>
      </c>
      <c r="E216" s="8">
        <v>1.0535300000000001</v>
      </c>
      <c r="F216" s="9">
        <v>1.0351900000000001</v>
      </c>
      <c r="G216" s="83">
        <v>1.05141</v>
      </c>
      <c r="H216" s="9">
        <v>1.0454699999999999</v>
      </c>
      <c r="I216" s="9">
        <v>1.04281</v>
      </c>
      <c r="J216" s="9">
        <v>1.0438000000000001</v>
      </c>
      <c r="K216" s="9">
        <v>1.03851</v>
      </c>
      <c r="L216" s="9">
        <v>1.03705</v>
      </c>
      <c r="M216" s="9">
        <v>1.0325800000000001</v>
      </c>
      <c r="N216" s="9">
        <v>1.0382100000000001</v>
      </c>
      <c r="O216" s="9">
        <v>1.0362499999999999</v>
      </c>
      <c r="P216" s="9">
        <v>1.0355300000000001</v>
      </c>
      <c r="Q216" s="9">
        <v>1.0364100000000001</v>
      </c>
      <c r="R216" s="9">
        <v>1.0423500000000001</v>
      </c>
      <c r="S216" s="9">
        <v>1.03691</v>
      </c>
      <c r="T216" s="9">
        <v>1.03607</v>
      </c>
      <c r="V216" s="9">
        <f t="shared" si="23"/>
        <v>17.561445614787278</v>
      </c>
      <c r="W216" s="9">
        <f t="shared" si="24"/>
        <v>18.169475155668657</v>
      </c>
      <c r="X216" s="9">
        <f t="shared" si="29"/>
        <v>17.454196619476534</v>
      </c>
      <c r="Y216" s="9">
        <f t="shared" si="25"/>
        <v>18.321386147293818</v>
      </c>
      <c r="AO216" s="20">
        <f t="shared" si="26"/>
        <v>17.677554057329502</v>
      </c>
      <c r="AP216" s="9">
        <f t="shared" si="28"/>
        <v>0.36969992258442047</v>
      </c>
      <c r="AQ216" s="9">
        <f t="shared" si="30"/>
        <v>1.1502346995164048E-2</v>
      </c>
    </row>
    <row r="217" spans="1:43" x14ac:dyDescent="0.2">
      <c r="A217" s="5">
        <v>424</v>
      </c>
      <c r="B217" s="6">
        <f t="shared" si="27"/>
        <v>697.15</v>
      </c>
      <c r="C217" s="9">
        <v>1.4344115326687228</v>
      </c>
      <c r="E217" s="8">
        <v>1.0532699999999999</v>
      </c>
      <c r="F217" s="9">
        <v>1.0350299999999999</v>
      </c>
      <c r="G217" s="83">
        <v>1.0511600000000001</v>
      </c>
      <c r="H217" s="9">
        <v>1.0452399999999999</v>
      </c>
      <c r="I217" s="9">
        <v>1.0425899999999999</v>
      </c>
      <c r="J217" s="9">
        <v>1.0435700000000001</v>
      </c>
      <c r="K217" s="9">
        <v>1.0383100000000001</v>
      </c>
      <c r="L217" s="9">
        <v>1.03687</v>
      </c>
      <c r="M217" s="9">
        <v>1.0324199999999999</v>
      </c>
      <c r="N217" s="9">
        <v>1.03803</v>
      </c>
      <c r="O217" s="9">
        <v>1.0360799999999999</v>
      </c>
      <c r="P217" s="9">
        <v>1.0353600000000001</v>
      </c>
      <c r="Q217" s="9">
        <v>1.03624</v>
      </c>
      <c r="R217" s="9">
        <v>1.0421199999999999</v>
      </c>
      <c r="S217" s="9">
        <v>1.03671</v>
      </c>
      <c r="T217" s="9">
        <v>1.0359100000000001</v>
      </c>
      <c r="V217" s="9">
        <f t="shared" si="23"/>
        <v>17.469198736250107</v>
      </c>
      <c r="W217" s="9">
        <f t="shared" si="24"/>
        <v>18.079812514501448</v>
      </c>
      <c r="X217" s="9">
        <f t="shared" si="29"/>
        <v>17.366667294274386</v>
      </c>
      <c r="Y217" s="9">
        <f t="shared" si="25"/>
        <v>18.232407382887313</v>
      </c>
      <c r="AO217" s="20">
        <f t="shared" si="26"/>
        <v>17.586259476378888</v>
      </c>
      <c r="AP217" s="9">
        <f t="shared" si="28"/>
        <v>0.37284918619037838</v>
      </c>
      <c r="AQ217" s="9">
        <f t="shared" si="30"/>
        <v>1.0512696593620609E-2</v>
      </c>
    </row>
    <row r="218" spans="1:43" x14ac:dyDescent="0.2">
      <c r="A218" s="5">
        <v>426</v>
      </c>
      <c r="B218" s="6">
        <f t="shared" si="27"/>
        <v>699.15</v>
      </c>
      <c r="C218" s="9">
        <v>1.430308231423872</v>
      </c>
      <c r="E218" s="8">
        <v>1.0530200000000001</v>
      </c>
      <c r="F218" s="9">
        <v>1.03488</v>
      </c>
      <c r="G218" s="83">
        <v>1.05091</v>
      </c>
      <c r="H218" s="9">
        <v>1.04501</v>
      </c>
      <c r="I218" s="9">
        <v>1.04237</v>
      </c>
      <c r="J218" s="9">
        <v>1.04335</v>
      </c>
      <c r="K218" s="9">
        <v>1.0381100000000001</v>
      </c>
      <c r="L218" s="9">
        <v>1.0366899999999999</v>
      </c>
      <c r="M218" s="9">
        <v>1.03227</v>
      </c>
      <c r="N218" s="9">
        <v>1.0378499999999999</v>
      </c>
      <c r="O218" s="9">
        <v>1.0359100000000001</v>
      </c>
      <c r="P218" s="9">
        <v>1.0351900000000001</v>
      </c>
      <c r="Q218" s="9">
        <v>1.03606</v>
      </c>
      <c r="R218" s="9">
        <v>1.04189</v>
      </c>
      <c r="S218" s="9">
        <v>1.0365200000000001</v>
      </c>
      <c r="T218" s="9">
        <v>1.0357499999999999</v>
      </c>
      <c r="V218" s="9">
        <f t="shared" si="23"/>
        <v>17.37674835724345</v>
      </c>
      <c r="W218" s="9">
        <f t="shared" si="24"/>
        <v>17.990739852172531</v>
      </c>
      <c r="X218" s="9">
        <f t="shared" si="29"/>
        <v>17.279772072138208</v>
      </c>
      <c r="Y218" s="9">
        <f t="shared" si="25"/>
        <v>18.144076498611902</v>
      </c>
      <c r="AO218" s="20">
        <f t="shared" si="26"/>
        <v>17.495567284139312</v>
      </c>
      <c r="AP218" s="9">
        <f t="shared" si="28"/>
        <v>0.37698555584524795</v>
      </c>
      <c r="AQ218" s="9">
        <f t="shared" si="30"/>
        <v>9.4043998728132305E-3</v>
      </c>
    </row>
    <row r="219" spans="1:43" x14ac:dyDescent="0.2">
      <c r="A219" s="5">
        <v>428</v>
      </c>
      <c r="B219" s="6">
        <f t="shared" si="27"/>
        <v>701.15</v>
      </c>
      <c r="C219" s="9">
        <v>1.4262283391570991</v>
      </c>
      <c r="E219" s="8">
        <v>1.05277</v>
      </c>
      <c r="F219" s="9">
        <v>1.0347200000000001</v>
      </c>
      <c r="G219" s="83">
        <v>1.05067</v>
      </c>
      <c r="H219" s="9">
        <v>1.0447900000000001</v>
      </c>
      <c r="I219" s="9">
        <v>1.0421499999999999</v>
      </c>
      <c r="J219" s="9">
        <v>1.0431299999999999</v>
      </c>
      <c r="K219" s="9">
        <v>1.03792</v>
      </c>
      <c r="L219" s="9">
        <v>1.03651</v>
      </c>
      <c r="M219" s="9">
        <v>1.0321199999999999</v>
      </c>
      <c r="N219" s="9">
        <v>1.0376700000000001</v>
      </c>
      <c r="O219" s="9">
        <v>1.03573</v>
      </c>
      <c r="P219" s="9">
        <v>1.0350200000000001</v>
      </c>
      <c r="Q219" s="9">
        <v>1.03589</v>
      </c>
      <c r="R219" s="9">
        <v>1.0416700000000001</v>
      </c>
      <c r="S219" s="9">
        <v>1.03633</v>
      </c>
      <c r="T219" s="9">
        <v>1.03559</v>
      </c>
      <c r="V219" s="9">
        <f t="shared" si="23"/>
        <v>17.293927026037633</v>
      </c>
      <c r="W219" s="9">
        <f t="shared" si="24"/>
        <v>17.902251462993917</v>
      </c>
      <c r="X219" s="9">
        <f t="shared" si="29"/>
        <v>17.193504643950909</v>
      </c>
      <c r="Y219" s="9">
        <f t="shared" si="25"/>
        <v>18.05638725437225</v>
      </c>
      <c r="AO219" s="20">
        <f t="shared" si="26"/>
        <v>17.40547164250372</v>
      </c>
      <c r="AP219" s="9">
        <f t="shared" si="28"/>
        <v>0.37005862059818012</v>
      </c>
      <c r="AQ219" s="9">
        <f t="shared" si="30"/>
        <v>1.0084654823971816E-2</v>
      </c>
    </row>
    <row r="220" spans="1:43" x14ac:dyDescent="0.2">
      <c r="A220" s="5">
        <v>430</v>
      </c>
      <c r="B220" s="6">
        <f t="shared" si="27"/>
        <v>703.15</v>
      </c>
      <c r="C220" s="9">
        <v>1.4221716561188935</v>
      </c>
      <c r="E220" s="8">
        <v>1.0525199999999999</v>
      </c>
      <c r="F220" s="9">
        <v>1.03457</v>
      </c>
      <c r="G220" s="83">
        <v>1.05043</v>
      </c>
      <c r="H220" s="9">
        <v>1.0445599999999999</v>
      </c>
      <c r="I220" s="9">
        <v>1.0419400000000001</v>
      </c>
      <c r="J220" s="9">
        <v>1.04291</v>
      </c>
      <c r="K220" s="9">
        <v>1.03773</v>
      </c>
      <c r="L220" s="9">
        <v>1.03634</v>
      </c>
      <c r="M220" s="9">
        <v>1.0319700000000001</v>
      </c>
      <c r="N220" s="9">
        <v>1.03749</v>
      </c>
      <c r="O220" s="9">
        <v>1.03556</v>
      </c>
      <c r="P220" s="9">
        <v>1.03485</v>
      </c>
      <c r="Q220" s="9">
        <v>1.03572</v>
      </c>
      <c r="R220" s="9">
        <v>1.04145</v>
      </c>
      <c r="S220" s="9">
        <v>1.03613</v>
      </c>
      <c r="T220" s="9">
        <v>1.0354300000000001</v>
      </c>
      <c r="V220" s="9">
        <f t="shared" si="23"/>
        <v>17.20140731599443</v>
      </c>
      <c r="W220" s="9">
        <f t="shared" si="24"/>
        <v>17.814341713647266</v>
      </c>
      <c r="X220" s="9">
        <f t="shared" si="29"/>
        <v>17.107858779510018</v>
      </c>
      <c r="Y220" s="9">
        <f t="shared" si="25"/>
        <v>17.969333484795964</v>
      </c>
      <c r="AO220" s="20">
        <f t="shared" si="26"/>
        <v>17.315966787538784</v>
      </c>
      <c r="AP220" s="9">
        <f t="shared" si="28"/>
        <v>0.37568857582604498</v>
      </c>
      <c r="AQ220" s="9">
        <f t="shared" si="30"/>
        <v>8.7513286783754817E-3</v>
      </c>
    </row>
    <row r="221" spans="1:43" x14ac:dyDescent="0.2">
      <c r="A221" s="5">
        <v>432</v>
      </c>
      <c r="B221" s="6">
        <f t="shared" si="27"/>
        <v>705.15</v>
      </c>
      <c r="C221" s="9">
        <v>1.4181379848259237</v>
      </c>
      <c r="E221" s="8">
        <v>1.05227</v>
      </c>
      <c r="F221" s="9">
        <v>1.0344100000000001</v>
      </c>
      <c r="G221" s="83">
        <v>1.05019</v>
      </c>
      <c r="H221" s="9">
        <v>1.04434</v>
      </c>
      <c r="I221" s="9">
        <v>1.04172</v>
      </c>
      <c r="J221" s="9">
        <v>1.0427</v>
      </c>
      <c r="K221" s="9">
        <v>1.0375399999999999</v>
      </c>
      <c r="L221" s="9">
        <v>1.03616</v>
      </c>
      <c r="M221" s="9">
        <v>1.03182</v>
      </c>
      <c r="N221" s="9">
        <v>1.03731</v>
      </c>
      <c r="O221" s="9">
        <v>1.0354000000000001</v>
      </c>
      <c r="P221" s="9">
        <v>1.0346900000000001</v>
      </c>
      <c r="Q221" s="9">
        <v>1.03555</v>
      </c>
      <c r="R221" s="9">
        <v>1.0412300000000001</v>
      </c>
      <c r="S221" s="9">
        <v>1.0359400000000001</v>
      </c>
      <c r="T221" s="9">
        <v>1.03528</v>
      </c>
      <c r="V221" s="9">
        <f t="shared" si="23"/>
        <v>17.11851950906868</v>
      </c>
      <c r="W221" s="9">
        <f t="shared" si="24"/>
        <v>17.727005042052198</v>
      </c>
      <c r="X221" s="9">
        <f t="shared" si="29"/>
        <v>17.022828326348311</v>
      </c>
      <c r="Y221" s="9">
        <f t="shared" si="25"/>
        <v>17.882909098160901</v>
      </c>
      <c r="AO221" s="20">
        <f t="shared" si="26"/>
        <v>17.22704702832343</v>
      </c>
      <c r="AP221" s="9">
        <f t="shared" si="28"/>
        <v>0.37025464385023671</v>
      </c>
      <c r="AQ221" s="9">
        <f t="shared" si="30"/>
        <v>9.1568024504230516E-3</v>
      </c>
    </row>
    <row r="222" spans="1:43" x14ac:dyDescent="0.2">
      <c r="A222" s="5">
        <v>434</v>
      </c>
      <c r="B222" s="6">
        <f t="shared" si="27"/>
        <v>707.15</v>
      </c>
      <c r="C222" s="9">
        <v>1.4141271300289897</v>
      </c>
      <c r="E222" s="8">
        <v>1.05202</v>
      </c>
      <c r="F222" s="9">
        <v>1.03426</v>
      </c>
      <c r="G222" s="83">
        <v>1.0499499999999999</v>
      </c>
      <c r="H222" s="9">
        <v>1.0441199999999999</v>
      </c>
      <c r="I222" s="9">
        <v>1.0415099999999999</v>
      </c>
      <c r="J222" s="9">
        <v>1.0424800000000001</v>
      </c>
      <c r="K222" s="9">
        <v>1.03735</v>
      </c>
      <c r="L222" s="9">
        <v>1.03599</v>
      </c>
      <c r="M222" s="9">
        <v>1.0316700000000001</v>
      </c>
      <c r="N222" s="9">
        <v>1.0371300000000001</v>
      </c>
      <c r="O222" s="9">
        <v>1.0352300000000001</v>
      </c>
      <c r="P222" s="9">
        <v>1.0345200000000001</v>
      </c>
      <c r="Q222" s="9">
        <v>1.03538</v>
      </c>
      <c r="R222" s="9">
        <v>1.04101</v>
      </c>
      <c r="S222" s="9">
        <v>1.03576</v>
      </c>
      <c r="T222" s="9">
        <v>1.03512</v>
      </c>
      <c r="V222" s="9">
        <f t="shared" si="23"/>
        <v>17.025930386850707</v>
      </c>
      <c r="W222" s="9">
        <f t="shared" si="24"/>
        <v>17.64023595625553</v>
      </c>
      <c r="X222" s="9">
        <f t="shared" si="29"/>
        <v>16.938407208574844</v>
      </c>
      <c r="Y222" s="9">
        <f t="shared" si="25"/>
        <v>17.797108075340542</v>
      </c>
      <c r="AO222" s="20">
        <f t="shared" si="26"/>
        <v>17.138706745808861</v>
      </c>
      <c r="AP222" s="9">
        <f t="shared" si="28"/>
        <v>0.37737133260178457</v>
      </c>
      <c r="AQ222" s="9">
        <f t="shared" si="30"/>
        <v>7.6603067355084159E-3</v>
      </c>
    </row>
    <row r="223" spans="1:43" x14ac:dyDescent="0.2">
      <c r="A223" s="5">
        <v>436</v>
      </c>
      <c r="B223" s="6">
        <f t="shared" si="27"/>
        <v>709.15</v>
      </c>
      <c r="C223" s="9">
        <v>1.4101388986815202</v>
      </c>
      <c r="E223" s="8">
        <v>1.0517700000000001</v>
      </c>
      <c r="F223" s="9">
        <v>1.0341100000000001</v>
      </c>
      <c r="G223" s="83">
        <v>1.0497099999999999</v>
      </c>
      <c r="H223" s="9">
        <v>1.0439000000000001</v>
      </c>
      <c r="I223" s="9">
        <v>1.0412999999999999</v>
      </c>
      <c r="J223" s="9">
        <v>1.04227</v>
      </c>
      <c r="K223" s="9">
        <v>1.0371600000000001</v>
      </c>
      <c r="L223" s="9">
        <v>1.03582</v>
      </c>
      <c r="M223" s="9">
        <v>1.03152</v>
      </c>
      <c r="N223" s="9">
        <v>1.0369600000000001</v>
      </c>
      <c r="O223" s="9">
        <v>1.0350600000000001</v>
      </c>
      <c r="P223" s="9">
        <v>1.0343599999999999</v>
      </c>
      <c r="Q223" s="9">
        <v>1.03522</v>
      </c>
      <c r="R223" s="9">
        <v>1.0407999999999999</v>
      </c>
      <c r="S223" s="9">
        <v>1.0355700000000001</v>
      </c>
      <c r="T223" s="9">
        <v>1.0349699999999999</v>
      </c>
      <c r="V223" s="9">
        <f t="shared" si="23"/>
        <v>16.933305826837639</v>
      </c>
      <c r="W223" s="9">
        <f t="shared" si="24"/>
        <v>17.554029033341138</v>
      </c>
      <c r="X223" s="9">
        <f t="shared" si="29"/>
        <v>16.854589425735888</v>
      </c>
      <c r="Y223" s="9">
        <f t="shared" si="25"/>
        <v>17.711924468767084</v>
      </c>
      <c r="AO223" s="20">
        <f t="shared" si="26"/>
        <v>17.050940391699761</v>
      </c>
      <c r="AP223" s="9">
        <f t="shared" si="28"/>
        <v>0.38529729909198501</v>
      </c>
      <c r="AQ223" s="9">
        <f t="shared" si="30"/>
        <v>6.1962718024117357E-3</v>
      </c>
    </row>
    <row r="224" spans="1:43" x14ac:dyDescent="0.2">
      <c r="A224" s="5">
        <v>438</v>
      </c>
      <c r="B224" s="6">
        <f t="shared" si="27"/>
        <v>711.15</v>
      </c>
      <c r="C224" s="9">
        <v>1.4061730999085988</v>
      </c>
      <c r="E224" s="8">
        <v>1.0515300000000001</v>
      </c>
      <c r="F224" s="9">
        <v>1.03396</v>
      </c>
      <c r="G224" s="83">
        <v>1.04948</v>
      </c>
      <c r="H224" s="9">
        <v>1.0436799999999999</v>
      </c>
      <c r="I224" s="9">
        <v>1.0410900000000001</v>
      </c>
      <c r="J224" s="9">
        <v>1.0420499999999999</v>
      </c>
      <c r="K224" s="9">
        <v>1.0369699999999999</v>
      </c>
      <c r="L224" s="9">
        <v>1.03565</v>
      </c>
      <c r="M224" s="9">
        <v>1.03138</v>
      </c>
      <c r="N224" s="9">
        <v>1.03678</v>
      </c>
      <c r="O224" s="9">
        <v>1.0348999999999999</v>
      </c>
      <c r="P224" s="9">
        <v>1.0342</v>
      </c>
      <c r="Q224" s="9">
        <v>1.03505</v>
      </c>
      <c r="R224" s="9">
        <v>1.0405800000000001</v>
      </c>
      <c r="S224" s="9">
        <v>1.03538</v>
      </c>
      <c r="T224" s="9">
        <v>1.03481</v>
      </c>
      <c r="V224" s="9">
        <f t="shared" si="23"/>
        <v>16.8501558056678</v>
      </c>
      <c r="W224" s="9">
        <f t="shared" si="24"/>
        <v>17.468378918359846</v>
      </c>
      <c r="X224" s="9">
        <f t="shared" si="29"/>
        <v>16.771369051695459</v>
      </c>
      <c r="Y224" s="9">
        <f t="shared" si="25"/>
        <v>17.627352401411944</v>
      </c>
      <c r="AO224" s="20">
        <f t="shared" si="26"/>
        <v>16.963742487356097</v>
      </c>
      <c r="AP224" s="9">
        <f t="shared" si="28"/>
        <v>0.38219981706664263</v>
      </c>
      <c r="AQ224" s="9">
        <f t="shared" si="30"/>
        <v>6.2073526014982646E-3</v>
      </c>
    </row>
    <row r="225" spans="1:43" x14ac:dyDescent="0.2">
      <c r="A225" s="5">
        <v>440</v>
      </c>
      <c r="B225" s="6">
        <f t="shared" si="27"/>
        <v>713.15</v>
      </c>
      <c r="C225" s="9">
        <v>1.4022295449765128</v>
      </c>
      <c r="E225" s="8">
        <v>1.0512900000000001</v>
      </c>
      <c r="F225" s="9">
        <v>1.0338099999999999</v>
      </c>
      <c r="G225" s="83">
        <v>1.04924</v>
      </c>
      <c r="H225" s="9">
        <v>1.0434600000000001</v>
      </c>
      <c r="I225" s="9">
        <v>1.04088</v>
      </c>
      <c r="J225" s="9">
        <v>1.0418400000000001</v>
      </c>
      <c r="K225" s="9">
        <v>1.0367900000000001</v>
      </c>
      <c r="L225" s="9">
        <v>1.03548</v>
      </c>
      <c r="M225" s="9">
        <v>1.0312300000000001</v>
      </c>
      <c r="N225" s="9">
        <v>1.03661</v>
      </c>
      <c r="O225" s="9">
        <v>1.0347299999999999</v>
      </c>
      <c r="P225" s="9">
        <v>1.0340400000000001</v>
      </c>
      <c r="Q225" s="9">
        <v>1.03488</v>
      </c>
      <c r="R225" s="9">
        <v>1.04037</v>
      </c>
      <c r="S225" s="9">
        <v>1.0351999999999999</v>
      </c>
      <c r="T225" s="9">
        <v>1.0346599999999999</v>
      </c>
      <c r="V225" s="9">
        <f t="shared" si="23"/>
        <v>16.766974737788775</v>
      </c>
      <c r="W225" s="9">
        <f t="shared" si="24"/>
        <v>17.383280323279038</v>
      </c>
      <c r="X225" s="9">
        <f t="shared" si="29"/>
        <v>16.688740233535</v>
      </c>
      <c r="Y225" s="9">
        <f t="shared" si="25"/>
        <v>17.543386065783235</v>
      </c>
      <c r="AO225" s="20">
        <f t="shared" si="26"/>
        <v>16.877107622715155</v>
      </c>
      <c r="AP225" s="9">
        <f t="shared" si="28"/>
        <v>0.37983257470649595</v>
      </c>
      <c r="AQ225" s="9">
        <f t="shared" si="30"/>
        <v>6.1206376558339184E-3</v>
      </c>
    </row>
    <row r="226" spans="1:43" x14ac:dyDescent="0.2">
      <c r="A226" s="5">
        <v>442</v>
      </c>
      <c r="B226" s="6">
        <f t="shared" si="27"/>
        <v>715.15</v>
      </c>
      <c r="C226" s="9">
        <v>1.398308047262812</v>
      </c>
      <c r="E226" s="8">
        <v>1.05105</v>
      </c>
      <c r="F226" s="9">
        <v>1.03366</v>
      </c>
      <c r="G226" s="83">
        <v>1.04901</v>
      </c>
      <c r="H226" s="9">
        <v>1.04325</v>
      </c>
      <c r="I226" s="9">
        <v>1.04068</v>
      </c>
      <c r="J226" s="9">
        <v>1.0416300000000001</v>
      </c>
      <c r="K226" s="9">
        <v>1.0366</v>
      </c>
      <c r="L226" s="9">
        <v>1.03531</v>
      </c>
      <c r="M226" s="9">
        <v>1.0310900000000001</v>
      </c>
      <c r="N226" s="9">
        <v>1.03644</v>
      </c>
      <c r="O226" s="9">
        <v>1.03457</v>
      </c>
      <c r="P226" s="9">
        <v>1.0338799999999999</v>
      </c>
      <c r="Q226" s="9">
        <v>1.0347200000000001</v>
      </c>
      <c r="R226" s="9">
        <v>1.04016</v>
      </c>
      <c r="S226" s="9">
        <v>1.0350200000000001</v>
      </c>
      <c r="T226" s="9">
        <v>1.03451</v>
      </c>
      <c r="V226" s="9">
        <f t="shared" si="23"/>
        <v>16.683762605520588</v>
      </c>
      <c r="W226" s="9">
        <f t="shared" si="24"/>
        <v>17.298728025951498</v>
      </c>
      <c r="X226" s="9">
        <f t="shared" si="29"/>
        <v>16.606697190471934</v>
      </c>
      <c r="Y226" s="9">
        <f t="shared" si="25"/>
        <v>17.460019722940011</v>
      </c>
      <c r="AO226" s="20">
        <f t="shared" si="26"/>
        <v>16.791030455233347</v>
      </c>
      <c r="AP226" s="9">
        <f t="shared" si="28"/>
        <v>0.37818246832576519</v>
      </c>
      <c r="AQ226" s="9">
        <f t="shared" si="30"/>
        <v>5.939078196621349E-3</v>
      </c>
    </row>
    <row r="227" spans="1:43" x14ac:dyDescent="0.2">
      <c r="A227" s="5">
        <v>444</v>
      </c>
      <c r="B227" s="6">
        <f t="shared" si="27"/>
        <v>717.15</v>
      </c>
      <c r="C227" s="9">
        <v>1.3944084222268702</v>
      </c>
      <c r="E227" s="8">
        <v>1.05081</v>
      </c>
      <c r="F227" s="9">
        <v>1.0335099999999999</v>
      </c>
      <c r="G227" s="83">
        <v>1.04878</v>
      </c>
      <c r="H227" s="9">
        <v>1.0430299999999999</v>
      </c>
      <c r="I227" s="9">
        <v>1.04047</v>
      </c>
      <c r="J227" s="9">
        <v>1.0414300000000001</v>
      </c>
      <c r="K227" s="9">
        <v>1.0364199999999999</v>
      </c>
      <c r="L227" s="9">
        <v>1.0351399999999999</v>
      </c>
      <c r="M227" s="9">
        <v>1.03094</v>
      </c>
      <c r="N227" s="9">
        <v>1.03627</v>
      </c>
      <c r="O227" s="9">
        <v>1.0344100000000001</v>
      </c>
      <c r="P227" s="9">
        <v>1.03372</v>
      </c>
      <c r="Q227" s="9">
        <v>1.0345599999999999</v>
      </c>
      <c r="R227" s="9">
        <v>1.0399499999999999</v>
      </c>
      <c r="S227" s="9">
        <v>1.0348299999999999</v>
      </c>
      <c r="T227" s="9">
        <v>1.0343599999999999</v>
      </c>
      <c r="V227" s="9">
        <f t="shared" si="23"/>
        <v>16.600519391170476</v>
      </c>
      <c r="W227" s="9">
        <f t="shared" si="24"/>
        <v>17.214716869103064</v>
      </c>
      <c r="X227" s="9">
        <f t="shared" si="29"/>
        <v>16.525234212796619</v>
      </c>
      <c r="Y227" s="9">
        <f t="shared" si="25"/>
        <v>17.377247701522872</v>
      </c>
      <c r="AO227" s="20">
        <f t="shared" si="26"/>
        <v>16.705505708847397</v>
      </c>
      <c r="AP227" s="9">
        <f t="shared" si="28"/>
        <v>0.37723854189875256</v>
      </c>
      <c r="AQ227" s="9">
        <f t="shared" si="30"/>
        <v>5.6678580827834758E-3</v>
      </c>
    </row>
    <row r="228" spans="1:43" x14ac:dyDescent="0.2">
      <c r="A228" s="5">
        <v>446</v>
      </c>
      <c r="B228" s="6">
        <f t="shared" si="27"/>
        <v>719.15</v>
      </c>
      <c r="C228" s="9">
        <v>1.3905304873809359</v>
      </c>
      <c r="E228" s="8">
        <v>1.05057</v>
      </c>
      <c r="F228" s="9">
        <v>1.0333699999999999</v>
      </c>
      <c r="G228" s="83">
        <v>1.0485500000000001</v>
      </c>
      <c r="H228" s="9">
        <v>1.0428200000000001</v>
      </c>
      <c r="I228" s="9">
        <v>1.04027</v>
      </c>
      <c r="J228" s="9">
        <v>1.04122</v>
      </c>
      <c r="K228" s="9">
        <v>1.03624</v>
      </c>
      <c r="L228" s="9">
        <v>1.03498</v>
      </c>
      <c r="M228" s="9">
        <v>1.0307999999999999</v>
      </c>
      <c r="N228" s="9">
        <v>1.0361</v>
      </c>
      <c r="O228" s="9">
        <v>1.03424</v>
      </c>
      <c r="P228" s="9">
        <v>1.03356</v>
      </c>
      <c r="Q228" s="9">
        <v>1.0344</v>
      </c>
      <c r="R228" s="9">
        <v>1.0397400000000001</v>
      </c>
      <c r="S228" s="9">
        <v>1.0346500000000001</v>
      </c>
      <c r="T228" s="9">
        <v>1.0342100000000001</v>
      </c>
      <c r="V228" s="9">
        <f t="shared" si="23"/>
        <v>16.507567954233473</v>
      </c>
      <c r="W228" s="9">
        <f t="shared" si="24"/>
        <v>17.131241759338849</v>
      </c>
      <c r="X228" s="9">
        <f t="shared" si="29"/>
        <v>16.444345660827416</v>
      </c>
      <c r="Y228" s="9">
        <f t="shared" si="25"/>
        <v>17.295064396800619</v>
      </c>
      <c r="AO228" s="20">
        <f t="shared" si="26"/>
        <v>16.620528172954458</v>
      </c>
      <c r="AP228" s="9">
        <f t="shared" si="28"/>
        <v>0.3889690151746189</v>
      </c>
      <c r="AQ228" s="9">
        <f t="shared" si="30"/>
        <v>3.9970583835214893E-3</v>
      </c>
    </row>
    <row r="229" spans="1:43" x14ac:dyDescent="0.2">
      <c r="A229" s="5">
        <v>448</v>
      </c>
      <c r="B229" s="6">
        <f t="shared" si="27"/>
        <v>721.15</v>
      </c>
      <c r="C229" s="9">
        <v>1.3866740622616653</v>
      </c>
      <c r="E229" s="8">
        <v>1.0503400000000001</v>
      </c>
      <c r="F229" s="9">
        <v>1.03322</v>
      </c>
      <c r="G229" s="83">
        <v>1.0483199999999999</v>
      </c>
      <c r="H229" s="9">
        <v>1.04261</v>
      </c>
      <c r="I229" s="9">
        <v>1.0400700000000001</v>
      </c>
      <c r="J229" s="9">
        <v>1.04101</v>
      </c>
      <c r="K229" s="9">
        <v>1.03606</v>
      </c>
      <c r="L229" s="9">
        <v>1.03481</v>
      </c>
      <c r="M229" s="9">
        <v>1.0306599999999999</v>
      </c>
      <c r="N229" s="9">
        <v>1.03593</v>
      </c>
      <c r="O229" s="9">
        <v>1.0340800000000001</v>
      </c>
      <c r="P229" s="9">
        <v>1.0334000000000001</v>
      </c>
      <c r="Q229" s="9">
        <v>1.03424</v>
      </c>
      <c r="R229" s="9">
        <v>1.0395399999999999</v>
      </c>
      <c r="S229" s="9">
        <v>1.0344800000000001</v>
      </c>
      <c r="T229" s="9">
        <v>1.03406</v>
      </c>
      <c r="V229" s="9">
        <f t="shared" si="23"/>
        <v>16.433781889624353</v>
      </c>
      <c r="W229" s="9">
        <f t="shared" si="24"/>
        <v>17.048297666167365</v>
      </c>
      <c r="X229" s="9">
        <f t="shared" si="29"/>
        <v>16.364025963883563</v>
      </c>
      <c r="Y229" s="9">
        <f t="shared" si="25"/>
        <v>17.213464269732711</v>
      </c>
      <c r="AO229" s="20">
        <f t="shared" si="26"/>
        <v>16.536092701410816</v>
      </c>
      <c r="AP229" s="9">
        <f t="shared" si="28"/>
        <v>0.37762963962026108</v>
      </c>
      <c r="AQ229" s="9">
        <f t="shared" si="30"/>
        <v>4.8658891759545521E-3</v>
      </c>
    </row>
    <row r="230" spans="1:43" x14ac:dyDescent="0.2">
      <c r="A230" s="5">
        <v>450</v>
      </c>
      <c r="B230" s="6">
        <f t="shared" si="27"/>
        <v>723.15</v>
      </c>
      <c r="C230" s="9">
        <v>1.3828389684021296</v>
      </c>
      <c r="E230" s="8">
        <v>1.0501</v>
      </c>
      <c r="F230" s="9">
        <v>1.03308</v>
      </c>
      <c r="G230" s="83">
        <v>1.0481</v>
      </c>
      <c r="H230" s="9">
        <v>1.0424</v>
      </c>
      <c r="I230" s="9">
        <v>1.0398700000000001</v>
      </c>
      <c r="J230" s="9">
        <v>1.04081</v>
      </c>
      <c r="K230" s="9">
        <v>1.0358799999999999</v>
      </c>
      <c r="L230" s="9">
        <v>1.0346500000000001</v>
      </c>
      <c r="M230" s="9">
        <v>1.0305200000000001</v>
      </c>
      <c r="N230" s="9">
        <v>1.03576</v>
      </c>
      <c r="O230" s="9">
        <v>1.03393</v>
      </c>
      <c r="P230" s="9">
        <v>1.03325</v>
      </c>
      <c r="Q230" s="9">
        <v>1.0340800000000001</v>
      </c>
      <c r="R230" s="9">
        <v>1.0393300000000001</v>
      </c>
      <c r="S230" s="9">
        <v>1.0343</v>
      </c>
      <c r="T230" s="9">
        <v>1.03392</v>
      </c>
      <c r="V230" s="9">
        <f t="shared" si="23"/>
        <v>16.340766254084166</v>
      </c>
      <c r="W230" s="9">
        <f t="shared" si="24"/>
        <v>16.965879621042461</v>
      </c>
      <c r="X230" s="9">
        <f t="shared" si="29"/>
        <v>16.284269619275364</v>
      </c>
      <c r="Y230" s="9">
        <f t="shared" si="25"/>
        <v>17.132441846047143</v>
      </c>
      <c r="AO230" s="20">
        <f t="shared" si="26"/>
        <v>16.452194211548711</v>
      </c>
      <c r="AP230" s="9">
        <f t="shared" si="28"/>
        <v>0.39076672154993669</v>
      </c>
      <c r="AQ230" s="9">
        <f t="shared" si="30"/>
        <v>3.1918697447191457E-3</v>
      </c>
    </row>
    <row r="231" spans="1:43" x14ac:dyDescent="0.2">
      <c r="A231" s="5">
        <v>452</v>
      </c>
      <c r="B231" s="6">
        <f t="shared" si="27"/>
        <v>725.15</v>
      </c>
      <c r="C231" s="9">
        <v>1.3790250293042818</v>
      </c>
      <c r="E231" s="8">
        <v>1.0498700000000001</v>
      </c>
      <c r="F231" s="9">
        <v>1.0329299999999999</v>
      </c>
      <c r="G231" s="83">
        <v>1.0478700000000001</v>
      </c>
      <c r="H231" s="9">
        <v>1.0421899999999999</v>
      </c>
      <c r="I231" s="9">
        <v>1.0396700000000001</v>
      </c>
      <c r="J231" s="9">
        <v>1.04061</v>
      </c>
      <c r="K231" s="9">
        <v>1.0357000000000001</v>
      </c>
      <c r="L231" s="9">
        <v>1.0344899999999999</v>
      </c>
      <c r="M231" s="9">
        <v>1.0303800000000001</v>
      </c>
      <c r="N231" s="9">
        <v>1.03559</v>
      </c>
      <c r="O231" s="9">
        <v>1.0337700000000001</v>
      </c>
      <c r="P231" s="9">
        <v>1.0330900000000001</v>
      </c>
      <c r="Q231" s="9">
        <v>1.03392</v>
      </c>
      <c r="R231" s="9">
        <v>1.0391300000000001</v>
      </c>
      <c r="S231" s="9">
        <v>1.0341199999999999</v>
      </c>
      <c r="T231" s="9">
        <v>1.0337700000000001</v>
      </c>
      <c r="V231" s="9">
        <f t="shared" si="23"/>
        <v>16.26692293393155</v>
      </c>
      <c r="W231" s="9">
        <f t="shared" si="24"/>
        <v>16.88398271642248</v>
      </c>
      <c r="X231" s="9">
        <f t="shared" si="29"/>
        <v>16.205071191311553</v>
      </c>
      <c r="Y231" s="9">
        <f t="shared" si="25"/>
        <v>17.051991715333507</v>
      </c>
      <c r="AO231" s="20">
        <f t="shared" si="26"/>
        <v>16.368827683210995</v>
      </c>
      <c r="AP231" s="9">
        <f t="shared" si="28"/>
        <v>0.38076277516775392</v>
      </c>
      <c r="AQ231" s="9">
        <f t="shared" si="30"/>
        <v>3.8256380651302897E-3</v>
      </c>
    </row>
    <row r="232" spans="1:43" x14ac:dyDescent="0.2">
      <c r="A232" s="5">
        <v>454</v>
      </c>
      <c r="B232" s="6">
        <f t="shared" si="27"/>
        <v>727.15</v>
      </c>
      <c r="C232" s="9">
        <v>1.3752320704118821</v>
      </c>
      <c r="E232" s="8">
        <v>1.0496399999999999</v>
      </c>
      <c r="F232" s="9">
        <v>1.0327900000000001</v>
      </c>
      <c r="G232" s="83">
        <v>1.04765</v>
      </c>
      <c r="H232" s="9">
        <v>1.04199</v>
      </c>
      <c r="I232" s="9">
        <v>1.0394699999999999</v>
      </c>
      <c r="J232" s="9">
        <v>1.0404100000000001</v>
      </c>
      <c r="K232" s="9">
        <v>1.0355300000000001</v>
      </c>
      <c r="L232" s="9">
        <v>1.03433</v>
      </c>
      <c r="M232" s="9">
        <v>1.03024</v>
      </c>
      <c r="N232" s="9">
        <v>1.0354300000000001</v>
      </c>
      <c r="O232" s="9">
        <v>1.0336099999999999</v>
      </c>
      <c r="P232" s="9">
        <v>1.03294</v>
      </c>
      <c r="Q232" s="9">
        <v>1.03376</v>
      </c>
      <c r="R232" s="9">
        <v>1.0389299999999999</v>
      </c>
      <c r="S232" s="9">
        <v>1.0339499999999999</v>
      </c>
      <c r="T232" s="9">
        <v>1.03363</v>
      </c>
      <c r="V232" s="9">
        <f t="shared" si="23"/>
        <v>16.183370150937058</v>
      </c>
      <c r="W232" s="9">
        <f t="shared" si="24"/>
        <v>16.802602104846443</v>
      </c>
      <c r="X232" s="9">
        <f t="shared" si="29"/>
        <v>16.126425310323334</v>
      </c>
      <c r="Y232" s="9">
        <f t="shared" si="25"/>
        <v>16.972108530150926</v>
      </c>
      <c r="AO232" s="20">
        <f t="shared" si="26"/>
        <v>16.285988157803168</v>
      </c>
      <c r="AP232" s="9">
        <f t="shared" si="28"/>
        <v>0.38344821274243401</v>
      </c>
      <c r="AQ232" s="9">
        <f t="shared" si="30"/>
        <v>3.2427148725224383E-3</v>
      </c>
    </row>
    <row r="233" spans="1:43" x14ac:dyDescent="0.2">
      <c r="A233" s="5">
        <v>456</v>
      </c>
      <c r="B233" s="6">
        <f t="shared" si="27"/>
        <v>729.15</v>
      </c>
      <c r="C233" s="9">
        <v>1.3714599190838648</v>
      </c>
      <c r="E233" s="8">
        <v>1.04941</v>
      </c>
      <c r="F233" s="9">
        <v>1.0326500000000001</v>
      </c>
      <c r="G233" s="83">
        <v>1.0474300000000001</v>
      </c>
      <c r="H233" s="9">
        <v>1.0417799999999999</v>
      </c>
      <c r="I233" s="9">
        <v>1.03928</v>
      </c>
      <c r="J233" s="9">
        <v>1.0402100000000001</v>
      </c>
      <c r="K233" s="9">
        <v>1.03535</v>
      </c>
      <c r="L233" s="9">
        <v>1.03417</v>
      </c>
      <c r="M233" s="9">
        <v>1.0301</v>
      </c>
      <c r="N233" s="9">
        <v>1.0352699999999999</v>
      </c>
      <c r="O233" s="9">
        <v>1.03346</v>
      </c>
      <c r="P233" s="9">
        <v>1.0327900000000001</v>
      </c>
      <c r="Q233" s="9">
        <v>1.0336099999999999</v>
      </c>
      <c r="R233" s="9">
        <v>1.0387299999999999</v>
      </c>
      <c r="S233" s="9">
        <v>1.0337700000000001</v>
      </c>
      <c r="T233" s="9">
        <v>1.03348</v>
      </c>
      <c r="V233" s="9">
        <f t="shared" si="23"/>
        <v>16.099787728361651</v>
      </c>
      <c r="W233" s="9">
        <f t="shared" si="24"/>
        <v>16.721732998026759</v>
      </c>
      <c r="X233" s="9">
        <f t="shared" si="29"/>
        <v>16.048326671704956</v>
      </c>
      <c r="Y233" s="9">
        <f t="shared" si="25"/>
        <v>16.892787005150559</v>
      </c>
      <c r="AO233" s="20">
        <f t="shared" si="26"/>
        <v>16.203670737362469</v>
      </c>
      <c r="AP233" s="9">
        <f t="shared" si="28"/>
        <v>0.3868159184588042</v>
      </c>
      <c r="AQ233" s="9">
        <f t="shared" si="30"/>
        <v>2.6482403522235824E-3</v>
      </c>
    </row>
    <row r="234" spans="1:43" x14ac:dyDescent="0.2">
      <c r="A234" s="5">
        <v>458</v>
      </c>
      <c r="B234" s="6">
        <f t="shared" si="27"/>
        <v>731.15</v>
      </c>
      <c r="C234" s="9">
        <v>1.367708404568146</v>
      </c>
      <c r="E234" s="8">
        <v>1.04918</v>
      </c>
      <c r="F234" s="9">
        <v>1.03251</v>
      </c>
      <c r="G234" s="83">
        <v>1.04721</v>
      </c>
      <c r="H234" s="9">
        <v>1.04158</v>
      </c>
      <c r="I234" s="9">
        <v>1.03908</v>
      </c>
      <c r="J234" s="9">
        <v>1.0400100000000001</v>
      </c>
      <c r="K234" s="9">
        <v>1.03518</v>
      </c>
      <c r="L234" s="9">
        <v>1.0340100000000001</v>
      </c>
      <c r="M234" s="9">
        <v>1.02996</v>
      </c>
      <c r="N234" s="9">
        <v>1.0350999999999999</v>
      </c>
      <c r="O234" s="9">
        <v>1.0333000000000001</v>
      </c>
      <c r="P234" s="9">
        <v>1.03264</v>
      </c>
      <c r="Q234" s="9">
        <v>1.03345</v>
      </c>
      <c r="R234" s="9">
        <v>1.03853</v>
      </c>
      <c r="S234" s="9">
        <v>1.0336000000000001</v>
      </c>
      <c r="T234" s="9">
        <v>1.0333399999999999</v>
      </c>
      <c r="V234" s="9">
        <f t="shared" si="23"/>
        <v>16.016175650138205</v>
      </c>
      <c r="W234" s="9">
        <f t="shared" si="24"/>
        <v>16.641370665958249</v>
      </c>
      <c r="X234" s="9">
        <f t="shared" si="29"/>
        <v>15.970770034970284</v>
      </c>
      <c r="Y234" s="9">
        <f t="shared" si="25"/>
        <v>16.814021916212457</v>
      </c>
      <c r="AO234" s="20">
        <f t="shared" si="26"/>
        <v>16.121870583643677</v>
      </c>
      <c r="AP234" s="9">
        <f t="shared" si="28"/>
        <v>0.39086880780622463</v>
      </c>
      <c r="AQ234" s="9">
        <f t="shared" si="30"/>
        <v>2.0616698887773142E-3</v>
      </c>
    </row>
    <row r="235" spans="1:43" x14ac:dyDescent="0.2">
      <c r="A235" s="5">
        <v>460</v>
      </c>
      <c r="B235" s="6">
        <f t="shared" si="27"/>
        <v>733.15</v>
      </c>
      <c r="C235" s="9">
        <v>1.3639773579758576</v>
      </c>
      <c r="E235" s="8">
        <v>1.0489599999999999</v>
      </c>
      <c r="F235" s="9">
        <v>1.03237</v>
      </c>
      <c r="G235" s="83">
        <v>1.0469900000000001</v>
      </c>
      <c r="H235" s="9">
        <v>1.04138</v>
      </c>
      <c r="I235" s="9">
        <v>1.0388900000000001</v>
      </c>
      <c r="J235" s="9">
        <v>1.03982</v>
      </c>
      <c r="K235" s="9">
        <v>1.03501</v>
      </c>
      <c r="L235" s="9">
        <v>1.0338499999999999</v>
      </c>
      <c r="M235" s="9">
        <v>1.02983</v>
      </c>
      <c r="N235" s="9">
        <v>1.03494</v>
      </c>
      <c r="O235" s="9">
        <v>1.03315</v>
      </c>
      <c r="P235" s="9">
        <v>1.0324899999999999</v>
      </c>
      <c r="Q235" s="9">
        <v>1.0333000000000001</v>
      </c>
      <c r="R235" s="9">
        <v>1.03833</v>
      </c>
      <c r="S235" s="9">
        <v>1.0334300000000001</v>
      </c>
      <c r="T235" s="9">
        <v>1.0331999999999999</v>
      </c>
      <c r="V235" s="9">
        <f t="shared" si="23"/>
        <v>15.942067197613403</v>
      </c>
      <c r="W235" s="9">
        <f t="shared" si="24"/>
        <v>16.561510436043044</v>
      </c>
      <c r="X235" s="9">
        <f t="shared" si="29"/>
        <v>15.893750222825313</v>
      </c>
      <c r="Y235" s="9">
        <f t="shared" si="25"/>
        <v>16.735808099596433</v>
      </c>
      <c r="AO235" s="20">
        <f t="shared" si="26"/>
        <v>16.040582917221251</v>
      </c>
      <c r="AP235" s="9">
        <f t="shared" si="28"/>
        <v>0.38370992563620093</v>
      </c>
      <c r="AQ235" s="9">
        <f t="shared" si="30"/>
        <v>2.3345300526729294E-3</v>
      </c>
    </row>
    <row r="236" spans="1:43" x14ac:dyDescent="0.2">
      <c r="A236" s="5">
        <v>462</v>
      </c>
      <c r="B236" s="6">
        <f t="shared" si="27"/>
        <v>735.15</v>
      </c>
      <c r="C236" s="9">
        <v>1.3602666122560023</v>
      </c>
      <c r="E236" s="8">
        <v>1.0487299999999999</v>
      </c>
      <c r="F236" s="9">
        <v>1.03223</v>
      </c>
      <c r="G236" s="83">
        <v>1.04677</v>
      </c>
      <c r="H236" s="9">
        <v>1.04118</v>
      </c>
      <c r="I236" s="9">
        <v>1.0387</v>
      </c>
      <c r="J236" s="9">
        <v>1.03962</v>
      </c>
      <c r="K236" s="9">
        <v>1.03484</v>
      </c>
      <c r="L236" s="9">
        <v>1.03369</v>
      </c>
      <c r="M236" s="9">
        <v>1.02969</v>
      </c>
      <c r="N236" s="9">
        <v>1.03478</v>
      </c>
      <c r="O236" s="9">
        <v>1.0329999999999999</v>
      </c>
      <c r="P236" s="9">
        <v>1.03234</v>
      </c>
      <c r="Q236" s="9">
        <v>1.0331399999999999</v>
      </c>
      <c r="R236" s="9">
        <v>1.0381400000000001</v>
      </c>
      <c r="S236" s="9">
        <v>1.0332600000000001</v>
      </c>
      <c r="T236" s="9">
        <v>1.03305</v>
      </c>
      <c r="V236" s="9">
        <f t="shared" si="23"/>
        <v>15.858397850632672</v>
      </c>
      <c r="W236" s="9">
        <f t="shared" si="24"/>
        <v>16.482147692231088</v>
      </c>
      <c r="X236" s="9">
        <f t="shared" si="29"/>
        <v>15.817262120256123</v>
      </c>
      <c r="Y236" s="9">
        <f t="shared" si="25"/>
        <v>16.658140451106746</v>
      </c>
      <c r="AO236" s="20">
        <f t="shared" si="26"/>
        <v>15.95980301660747</v>
      </c>
      <c r="AP236" s="9">
        <f t="shared" si="28"/>
        <v>0.38906386489404898</v>
      </c>
      <c r="AQ236" s="9">
        <f t="shared" si="30"/>
        <v>1.6921483136121496E-3</v>
      </c>
    </row>
    <row r="237" spans="1:43" x14ac:dyDescent="0.2">
      <c r="A237" s="5">
        <v>464</v>
      </c>
      <c r="B237" s="6">
        <f t="shared" si="27"/>
        <v>737.15</v>
      </c>
      <c r="C237" s="9">
        <v>1.3565760021705215</v>
      </c>
      <c r="E237" s="8">
        <v>1.0485100000000001</v>
      </c>
      <c r="F237" s="9">
        <v>1.03209</v>
      </c>
      <c r="G237" s="83">
        <v>1.0465599999999999</v>
      </c>
      <c r="H237" s="9">
        <v>1.04098</v>
      </c>
      <c r="I237" s="9">
        <v>1.03851</v>
      </c>
      <c r="J237" s="9">
        <v>1.0394300000000001</v>
      </c>
      <c r="K237" s="9">
        <v>1.03467</v>
      </c>
      <c r="L237" s="9">
        <v>1.0335399999999999</v>
      </c>
      <c r="M237" s="9">
        <v>1.02956</v>
      </c>
      <c r="N237" s="9">
        <v>1.0346200000000001</v>
      </c>
      <c r="O237" s="9">
        <v>1.03285</v>
      </c>
      <c r="P237" s="9">
        <v>1.0321899999999999</v>
      </c>
      <c r="Q237" s="9">
        <v>1.0329900000000001</v>
      </c>
      <c r="R237" s="9">
        <v>1.0379400000000001</v>
      </c>
      <c r="S237" s="9">
        <v>1.0330900000000001</v>
      </c>
      <c r="T237" s="9">
        <v>1.03291</v>
      </c>
      <c r="V237" s="9">
        <f t="shared" si="23"/>
        <v>15.784236189600259</v>
      </c>
      <c r="W237" s="9">
        <f t="shared" si="24"/>
        <v>16.403277874175934</v>
      </c>
      <c r="X237" s="9">
        <f t="shared" ref="X237:X268" si="31" xml:space="preserve"> -0.62*1000000000/(B237^3) + 6.616*1000000/(B237^2) + 6.04*1000/B237 - 3.08</f>
        <v>15.741300673632095</v>
      </c>
      <c r="Y237" s="9">
        <f t="shared" si="25"/>
        <v>16.581013925270263</v>
      </c>
      <c r="AO237" s="20">
        <f t="shared" si="26"/>
        <v>15.879526217386296</v>
      </c>
      <c r="AP237" s="9">
        <f t="shared" si="28"/>
        <v>0.38321260724229006</v>
      </c>
      <c r="AQ237" s="9">
        <f t="shared" si="30"/>
        <v>1.8434585314524778E-3</v>
      </c>
    </row>
    <row r="238" spans="1:43" x14ac:dyDescent="0.2">
      <c r="A238" s="5">
        <v>466</v>
      </c>
      <c r="B238" s="6">
        <f t="shared" si="27"/>
        <v>739.15</v>
      </c>
      <c r="C238" s="9">
        <v>1.3529053642697693</v>
      </c>
      <c r="E238" s="8">
        <v>1.0482899999999999</v>
      </c>
      <c r="F238" s="9">
        <v>1.0319499999999999</v>
      </c>
      <c r="G238" s="83">
        <v>1.04634</v>
      </c>
      <c r="H238" s="9">
        <v>1.04078</v>
      </c>
      <c r="I238" s="9">
        <v>1.0383199999999999</v>
      </c>
      <c r="J238" s="9">
        <v>1.0392399999999999</v>
      </c>
      <c r="K238" s="9">
        <v>1.0345</v>
      </c>
      <c r="L238" s="9">
        <v>1.03338</v>
      </c>
      <c r="M238" s="9">
        <v>1.0294300000000001</v>
      </c>
      <c r="N238" s="9">
        <v>1.0344599999999999</v>
      </c>
      <c r="O238" s="9">
        <v>1.0326900000000001</v>
      </c>
      <c r="P238" s="9">
        <v>1.0320400000000001</v>
      </c>
      <c r="Q238" s="9">
        <v>1.03284</v>
      </c>
      <c r="R238" s="9">
        <v>1.03775</v>
      </c>
      <c r="S238" s="9">
        <v>1.0329200000000001</v>
      </c>
      <c r="T238" s="9">
        <v>1.03277</v>
      </c>
      <c r="V238" s="9">
        <f t="shared" si="23"/>
        <v>15.710048903613043</v>
      </c>
      <c r="W238" s="9">
        <f t="shared" si="24"/>
        <v>16.324896476405428</v>
      </c>
      <c r="X238" s="9">
        <f t="shared" si="31"/>
        <v>15.665860889824051</v>
      </c>
      <c r="Y238" s="9">
        <f t="shared" si="25"/>
        <v>16.504423534527934</v>
      </c>
      <c r="AO238" s="20">
        <f t="shared" si="26"/>
        <v>15.799747911362545</v>
      </c>
      <c r="AP238" s="9">
        <f t="shared" si="28"/>
        <v>0.37803753776868743</v>
      </c>
      <c r="AQ238" s="9">
        <f t="shared" si="30"/>
        <v>1.9525805626160939E-3</v>
      </c>
    </row>
    <row r="239" spans="1:43" x14ac:dyDescent="0.2">
      <c r="A239" s="5">
        <v>468</v>
      </c>
      <c r="B239" s="6">
        <f t="shared" si="27"/>
        <v>741.15</v>
      </c>
      <c r="C239" s="9">
        <v>1.3492545368683804</v>
      </c>
      <c r="E239" s="8">
        <v>1.0480700000000001</v>
      </c>
      <c r="F239" s="9">
        <v>1.03182</v>
      </c>
      <c r="G239" s="83">
        <v>1.04613</v>
      </c>
      <c r="H239" s="9">
        <v>1.0405899999999999</v>
      </c>
      <c r="I239" s="9">
        <v>1.03813</v>
      </c>
      <c r="J239" s="9">
        <v>1.03905</v>
      </c>
      <c r="K239" s="9">
        <v>1.03433</v>
      </c>
      <c r="L239" s="9">
        <v>1.0332300000000001</v>
      </c>
      <c r="M239" s="9">
        <v>1.02929</v>
      </c>
      <c r="N239" s="9">
        <v>1.0343</v>
      </c>
      <c r="O239" s="9">
        <v>1.0325500000000001</v>
      </c>
      <c r="P239" s="9">
        <v>1.0319</v>
      </c>
      <c r="Q239" s="9">
        <v>1.0326900000000001</v>
      </c>
      <c r="R239" s="9">
        <v>1.03756</v>
      </c>
      <c r="S239" s="9">
        <v>1.0327599999999999</v>
      </c>
      <c r="T239" s="9">
        <v>1.0326299999999999</v>
      </c>
      <c r="V239" s="9">
        <f t="shared" si="23"/>
        <v>15.626144319341554</v>
      </c>
      <c r="W239" s="9">
        <f t="shared" si="24"/>
        <v>16.246999047507124</v>
      </c>
      <c r="X239" s="9">
        <f t="shared" si="31"/>
        <v>15.590937835337057</v>
      </c>
      <c r="Y239" s="9">
        <f t="shared" si="25"/>
        <v>16.428364348439256</v>
      </c>
      <c r="AO239" s="20">
        <f t="shared" si="26"/>
        <v>15.72046354572614</v>
      </c>
      <c r="AP239" s="9">
        <f t="shared" si="28"/>
        <v>0.3854605934855439</v>
      </c>
      <c r="AQ239" s="9">
        <f t="shared" si="30"/>
        <v>1.2394965159589341E-3</v>
      </c>
    </row>
    <row r="240" spans="1:43" x14ac:dyDescent="0.2">
      <c r="A240" s="5">
        <v>470</v>
      </c>
      <c r="B240" s="6">
        <f t="shared" si="27"/>
        <v>743.15</v>
      </c>
      <c r="C240" s="9">
        <v>1.3456233600215299</v>
      </c>
      <c r="E240" s="8">
        <v>1.0478499999999999</v>
      </c>
      <c r="F240" s="9">
        <v>1.0316799999999999</v>
      </c>
      <c r="G240" s="83">
        <v>1.04592</v>
      </c>
      <c r="H240" s="9">
        <v>1.0403899999999999</v>
      </c>
      <c r="I240" s="9">
        <v>1.0379499999999999</v>
      </c>
      <c r="J240" s="9">
        <v>1.0388599999999999</v>
      </c>
      <c r="K240" s="9">
        <v>1.03417</v>
      </c>
      <c r="L240" s="9">
        <v>1.03308</v>
      </c>
      <c r="M240" s="9">
        <v>1.0291600000000001</v>
      </c>
      <c r="N240" s="9">
        <v>1.0341499999999999</v>
      </c>
      <c r="O240" s="9">
        <v>1.0324</v>
      </c>
      <c r="P240" s="9">
        <v>1.0317499999999999</v>
      </c>
      <c r="Q240" s="9">
        <v>1.03254</v>
      </c>
      <c r="R240" s="9">
        <v>1.0373699999999999</v>
      </c>
      <c r="S240" s="9">
        <v>1.0325899999999999</v>
      </c>
      <c r="T240" s="9">
        <v>1.0325</v>
      </c>
      <c r="V240" s="9">
        <f t="shared" si="23"/>
        <v>15.551904427797922</v>
      </c>
      <c r="W240" s="9">
        <f t="shared" si="24"/>
        <v>16.169581189327978</v>
      </c>
      <c r="X240" s="9">
        <f t="shared" si="31"/>
        <v>15.516526635457646</v>
      </c>
      <c r="Y240" s="9">
        <f t="shared" si="25"/>
        <v>16.352831492899568</v>
      </c>
      <c r="AO240" s="20">
        <f t="shared" si="26"/>
        <v>15.641668622231109</v>
      </c>
      <c r="AP240" s="9">
        <f t="shared" si="28"/>
        <v>0.38152458173425796</v>
      </c>
      <c r="AQ240" s="9">
        <f t="shared" si="30"/>
        <v>1.2515881908716632E-3</v>
      </c>
    </row>
    <row r="241" spans="1:43" x14ac:dyDescent="0.2">
      <c r="A241" s="5">
        <v>472</v>
      </c>
      <c r="B241" s="6">
        <f t="shared" si="27"/>
        <v>745.15</v>
      </c>
      <c r="C241" s="9">
        <v>1.342011675501577</v>
      </c>
      <c r="E241" s="8">
        <v>1.0476300000000001</v>
      </c>
      <c r="F241" s="9">
        <v>1.0315399999999999</v>
      </c>
      <c r="G241" s="83">
        <v>1.0457099999999999</v>
      </c>
      <c r="H241" s="9">
        <v>1.0402</v>
      </c>
      <c r="I241" s="9">
        <v>1.03776</v>
      </c>
      <c r="J241" s="9">
        <v>1.03867</v>
      </c>
      <c r="K241" s="9">
        <v>1.034</v>
      </c>
      <c r="L241" s="9">
        <v>1.0329299999999999</v>
      </c>
      <c r="M241" s="9">
        <v>1.0290299999999999</v>
      </c>
      <c r="N241" s="9">
        <v>1.03399</v>
      </c>
      <c r="O241" s="9">
        <v>1.0322499999999999</v>
      </c>
      <c r="P241" s="9">
        <v>1.0316099999999999</v>
      </c>
      <c r="Q241" s="9">
        <v>1.0323899999999999</v>
      </c>
      <c r="R241" s="9">
        <v>1.03718</v>
      </c>
      <c r="S241" s="9">
        <v>1.03243</v>
      </c>
      <c r="T241" s="9">
        <v>1.0323599999999999</v>
      </c>
      <c r="V241" s="9">
        <f t="shared" si="23"/>
        <v>15.477638870450676</v>
      </c>
      <c r="W241" s="9">
        <f t="shared" si="24"/>
        <v>16.092638556188142</v>
      </c>
      <c r="X241" s="9">
        <f t="shared" si="31"/>
        <v>15.442622473415087</v>
      </c>
      <c r="Y241" s="9">
        <f t="shared" si="25"/>
        <v>16.277820149369809</v>
      </c>
      <c r="AO241" s="20">
        <f t="shared" si="26"/>
        <v>15.563358696388967</v>
      </c>
      <c r="AP241" s="9">
        <f t="shared" si="28"/>
        <v>0.37822461345718195</v>
      </c>
      <c r="AQ241" s="9">
        <f t="shared" si="30"/>
        <v>1.2261480613540068E-3</v>
      </c>
    </row>
    <row r="242" spans="1:43" x14ac:dyDescent="0.2">
      <c r="A242" s="5">
        <v>474</v>
      </c>
      <c r="B242" s="6">
        <f t="shared" si="27"/>
        <v>747.15</v>
      </c>
      <c r="C242" s="9">
        <v>1.3384193267750786</v>
      </c>
      <c r="E242" s="8">
        <v>1.04742</v>
      </c>
      <c r="F242" s="9">
        <v>1.0314099999999999</v>
      </c>
      <c r="G242" s="83">
        <v>1.0455000000000001</v>
      </c>
      <c r="H242" s="9">
        <v>1.0400100000000001</v>
      </c>
      <c r="I242" s="9">
        <v>1.0375799999999999</v>
      </c>
      <c r="J242" s="9">
        <v>1.0384800000000001</v>
      </c>
      <c r="K242" s="9">
        <v>1.0338400000000001</v>
      </c>
      <c r="L242" s="9">
        <v>1.03278</v>
      </c>
      <c r="M242" s="9">
        <v>1.0288999999999999</v>
      </c>
      <c r="N242" s="9">
        <v>1.0338400000000001</v>
      </c>
      <c r="O242" s="9">
        <v>1.0321</v>
      </c>
      <c r="P242" s="9">
        <v>1.0314700000000001</v>
      </c>
      <c r="Q242" s="9">
        <v>1.0322499999999999</v>
      </c>
      <c r="R242" s="9">
        <v>1.0369900000000001</v>
      </c>
      <c r="S242" s="9">
        <v>1.03227</v>
      </c>
      <c r="T242" s="9">
        <v>1.0322199999999999</v>
      </c>
      <c r="V242" s="9">
        <f t="shared" si="23"/>
        <v>15.403199435452702</v>
      </c>
      <c r="W242" s="9">
        <f t="shared" si="24"/>
        <v>16.016166854108519</v>
      </c>
      <c r="X242" s="9">
        <f t="shared" si="31"/>
        <v>15.369220589556564</v>
      </c>
      <c r="Y242" s="9">
        <f t="shared" si="25"/>
        <v>16.20332555411866</v>
      </c>
      <c r="AO242" s="20">
        <f t="shared" si="26"/>
        <v>15.485529376676318</v>
      </c>
      <c r="AP242" s="9">
        <f t="shared" si="28"/>
        <v>0.37572905633357556</v>
      </c>
      <c r="AQ242" s="9">
        <f t="shared" si="30"/>
        <v>1.1545619684335154E-3</v>
      </c>
    </row>
    <row r="243" spans="1:43" x14ac:dyDescent="0.2">
      <c r="A243" s="5">
        <v>476</v>
      </c>
      <c r="B243" s="6">
        <f t="shared" si="27"/>
        <v>749.15</v>
      </c>
      <c r="C243" s="9">
        <v>1.3348461589801777</v>
      </c>
      <c r="E243" s="8">
        <v>1.0471999999999999</v>
      </c>
      <c r="F243" s="9">
        <v>1.03128</v>
      </c>
      <c r="G243" s="83">
        <v>1.0452900000000001</v>
      </c>
      <c r="H243" s="9">
        <v>1.03982</v>
      </c>
      <c r="I243" s="9">
        <v>1.03739</v>
      </c>
      <c r="J243" s="9">
        <v>1.0383</v>
      </c>
      <c r="K243" s="9">
        <v>1.0336700000000001</v>
      </c>
      <c r="L243" s="9">
        <v>1.0326299999999999</v>
      </c>
      <c r="M243" s="9">
        <v>1.02877</v>
      </c>
      <c r="N243" s="9">
        <v>1.03369</v>
      </c>
      <c r="O243" s="9">
        <v>1.03196</v>
      </c>
      <c r="P243" s="9">
        <v>1.03132</v>
      </c>
      <c r="Q243" s="9">
        <v>1.0321</v>
      </c>
      <c r="R243" s="9">
        <v>1.03681</v>
      </c>
      <c r="S243" s="9">
        <v>1.0321100000000001</v>
      </c>
      <c r="T243" s="9">
        <v>1.03209</v>
      </c>
      <c r="V243" s="9">
        <f t="shared" si="23"/>
        <v>15.319186460840694</v>
      </c>
      <c r="W243" s="9">
        <f t="shared" si="24"/>
        <v>15.940161840051799</v>
      </c>
      <c r="X243" s="9">
        <f t="shared" si="31"/>
        <v>15.296316280535931</v>
      </c>
      <c r="Y243" s="9">
        <f t="shared" si="25"/>
        <v>16.129342997476734</v>
      </c>
      <c r="AO243" s="20">
        <f t="shared" si="26"/>
        <v>15.408176323756258</v>
      </c>
      <c r="AP243" s="9">
        <f t="shared" si="28"/>
        <v>0.38561042158637537</v>
      </c>
      <c r="AQ243" s="9">
        <f t="shared" si="30"/>
        <v>5.23045147172342E-4</v>
      </c>
    </row>
    <row r="244" spans="1:43" x14ac:dyDescent="0.2">
      <c r="A244" s="5">
        <v>478</v>
      </c>
      <c r="B244" s="6">
        <f t="shared" si="27"/>
        <v>751.15</v>
      </c>
      <c r="C244" s="9">
        <v>1.3312920189043467</v>
      </c>
      <c r="E244" s="8">
        <v>1.0469900000000001</v>
      </c>
      <c r="F244" s="9">
        <v>1.03115</v>
      </c>
      <c r="G244" s="83">
        <v>1.0450900000000001</v>
      </c>
      <c r="H244" s="9">
        <v>1.0396300000000001</v>
      </c>
      <c r="I244" s="9">
        <v>1.03721</v>
      </c>
      <c r="J244" s="9">
        <v>1.0381100000000001</v>
      </c>
      <c r="K244" s="9">
        <v>1.0335099999999999</v>
      </c>
      <c r="L244" s="9">
        <v>1.0324800000000001</v>
      </c>
      <c r="M244" s="9">
        <v>1.0286500000000001</v>
      </c>
      <c r="N244" s="9">
        <v>1.0335300000000001</v>
      </c>
      <c r="O244" s="9">
        <v>1.0318099999999999</v>
      </c>
      <c r="P244" s="9">
        <v>1.03118</v>
      </c>
      <c r="Q244" s="9">
        <v>1.03196</v>
      </c>
      <c r="R244" s="9">
        <v>1.0366200000000001</v>
      </c>
      <c r="S244" s="9">
        <v>1.0319499999999999</v>
      </c>
      <c r="T244" s="9">
        <v>1.0319499999999999</v>
      </c>
      <c r="V244" s="9">
        <f t="shared" si="23"/>
        <v>15.244696476492605</v>
      </c>
      <c r="W244" s="9">
        <f t="shared" si="24"/>
        <v>15.864619321176741</v>
      </c>
      <c r="X244" s="9">
        <f t="shared" si="31"/>
        <v>15.2239048985158</v>
      </c>
      <c r="Y244" s="9">
        <f t="shared" si="25"/>
        <v>16.055867823102634</v>
      </c>
      <c r="AO244" s="20">
        <f t="shared" si="26"/>
        <v>15.331295249713381</v>
      </c>
      <c r="AP244" s="9">
        <f t="shared" si="28"/>
        <v>0.38430433336127229</v>
      </c>
      <c r="AQ244" s="9">
        <f t="shared" si="30"/>
        <v>4.3228971476556632E-4</v>
      </c>
    </row>
    <row r="245" spans="1:43" x14ac:dyDescent="0.2">
      <c r="A245" s="5">
        <v>480</v>
      </c>
      <c r="B245" s="6">
        <f t="shared" si="27"/>
        <v>753.15</v>
      </c>
      <c r="C245" s="9">
        <v>1.3277567549624909</v>
      </c>
      <c r="E245" s="8">
        <v>1.04678</v>
      </c>
      <c r="F245" s="9">
        <v>1.03101</v>
      </c>
      <c r="G245" s="83">
        <v>1.04488</v>
      </c>
      <c r="H245" s="9">
        <v>1.0394399999999999</v>
      </c>
      <c r="I245" s="9">
        <v>1.0370299999999999</v>
      </c>
      <c r="J245" s="9">
        <v>1.03793</v>
      </c>
      <c r="K245" s="9">
        <v>1.03335</v>
      </c>
      <c r="L245" s="9">
        <v>1.03233</v>
      </c>
      <c r="M245" s="9">
        <v>1.0285200000000001</v>
      </c>
      <c r="N245" s="9">
        <v>1.03338</v>
      </c>
      <c r="O245" s="9">
        <v>1.0316700000000001</v>
      </c>
      <c r="P245" s="9">
        <v>1.03104</v>
      </c>
      <c r="Q245" s="9">
        <v>1.0318099999999999</v>
      </c>
      <c r="R245" s="9">
        <v>1.03644</v>
      </c>
      <c r="S245" s="9">
        <v>1.03179</v>
      </c>
      <c r="T245" s="9">
        <v>1.03182</v>
      </c>
      <c r="V245" s="9">
        <f t="shared" si="23"/>
        <v>15.179881336113411</v>
      </c>
      <c r="W245" s="9">
        <f t="shared" si="24"/>
        <v>15.789535154105396</v>
      </c>
      <c r="X245" s="9">
        <f t="shared" si="31"/>
        <v>15.151981850382731</v>
      </c>
      <c r="Y245" s="9">
        <f t="shared" si="25"/>
        <v>15.982895427260676</v>
      </c>
      <c r="AO245" s="20">
        <f t="shared" si="26"/>
        <v>15.254881917302086</v>
      </c>
      <c r="AP245" s="9">
        <f t="shared" si="28"/>
        <v>0.3716777777922044</v>
      </c>
      <c r="AQ245" s="9">
        <f t="shared" si="30"/>
        <v>7.7838130403643034E-4</v>
      </c>
    </row>
    <row r="246" spans="1:43" x14ac:dyDescent="0.2">
      <c r="A246" s="5">
        <v>482</v>
      </c>
      <c r="B246" s="6">
        <f t="shared" si="27"/>
        <v>755.15</v>
      </c>
      <c r="C246" s="9">
        <v>1.3242402171753958</v>
      </c>
      <c r="E246" s="8">
        <v>1.04657</v>
      </c>
      <c r="F246" s="9">
        <v>1.03088</v>
      </c>
      <c r="G246" s="83">
        <v>1.0446800000000001</v>
      </c>
      <c r="H246" s="9">
        <v>1.0392600000000001</v>
      </c>
      <c r="I246" s="9">
        <v>1.0368599999999999</v>
      </c>
      <c r="J246" s="9">
        <v>1.03775</v>
      </c>
      <c r="K246" s="9">
        <v>1.0331900000000001</v>
      </c>
      <c r="L246" s="9">
        <v>1.0321800000000001</v>
      </c>
      <c r="M246" s="9">
        <v>1.0283899999999999</v>
      </c>
      <c r="N246" s="9">
        <v>1.0332300000000001</v>
      </c>
      <c r="O246" s="9">
        <v>1.0315300000000001</v>
      </c>
      <c r="P246" s="9">
        <v>1.0308999999999999</v>
      </c>
      <c r="Q246" s="9">
        <v>1.0316700000000001</v>
      </c>
      <c r="R246" s="9">
        <v>1.03626</v>
      </c>
      <c r="S246" s="9">
        <v>1.03163</v>
      </c>
      <c r="T246" s="9">
        <v>1.03169</v>
      </c>
      <c r="V246" s="9">
        <f t="shared" si="23"/>
        <v>15.105343890817513</v>
      </c>
      <c r="W246" s="9">
        <f t="shared" si="24"/>
        <v>15.714905244203011</v>
      </c>
      <c r="X246" s="9">
        <f t="shared" si="31"/>
        <v>15.080542596975276</v>
      </c>
      <c r="Y246" s="9">
        <f t="shared" si="25"/>
        <v>15.910421258109992</v>
      </c>
      <c r="AO246" s="20">
        <f t="shared" si="26"/>
        <v>15.178932139207923</v>
      </c>
      <c r="AP246" s="9">
        <f t="shared" si="28"/>
        <v>0.37156504354115999</v>
      </c>
      <c r="AQ246" s="9">
        <f t="shared" si="30"/>
        <v>6.1510417624901896E-4</v>
      </c>
    </row>
    <row r="247" spans="1:43" x14ac:dyDescent="0.2">
      <c r="A247" s="5">
        <v>484</v>
      </c>
      <c r="B247" s="6">
        <f t="shared" si="27"/>
        <v>757.15</v>
      </c>
      <c r="C247" s="9">
        <v>1.3207422571485175</v>
      </c>
      <c r="E247" s="8">
        <v>1.04636</v>
      </c>
      <c r="F247" s="9">
        <v>1.0307500000000001</v>
      </c>
      <c r="G247" s="83">
        <v>1.0444800000000001</v>
      </c>
      <c r="H247" s="9">
        <v>1.0390699999999999</v>
      </c>
      <c r="I247" s="9">
        <v>1.03668</v>
      </c>
      <c r="J247" s="9">
        <v>1.0375700000000001</v>
      </c>
      <c r="K247" s="9">
        <v>1.03304</v>
      </c>
      <c r="L247" s="9">
        <v>1.0320400000000001</v>
      </c>
      <c r="M247" s="9">
        <v>1.02827</v>
      </c>
      <c r="N247" s="9">
        <v>1.03308</v>
      </c>
      <c r="O247" s="9">
        <v>1.03139</v>
      </c>
      <c r="P247" s="9">
        <v>1.0307599999999999</v>
      </c>
      <c r="Q247" s="9">
        <v>1.0315300000000001</v>
      </c>
      <c r="R247" s="9">
        <v>1.0360799999999999</v>
      </c>
      <c r="S247" s="9">
        <v>1.0314700000000001</v>
      </c>
      <c r="T247" s="9">
        <v>1.03155</v>
      </c>
      <c r="V247" s="9">
        <f t="shared" si="23"/>
        <v>15.030782085587028</v>
      </c>
      <c r="W247" s="9">
        <f t="shared" si="24"/>
        <v>15.640725544870397</v>
      </c>
      <c r="X247" s="9">
        <f t="shared" si="31"/>
        <v>15.009582652324612</v>
      </c>
      <c r="Y247" s="9">
        <f t="shared" si="25"/>
        <v>15.838440815004905</v>
      </c>
      <c r="AO247" s="20">
        <f t="shared" si="26"/>
        <v>15.103441777321713</v>
      </c>
      <c r="AP247" s="9">
        <f t="shared" si="28"/>
        <v>0.3720310235225639</v>
      </c>
      <c r="AQ247" s="9">
        <f t="shared" si="30"/>
        <v>4.4941597064760731E-4</v>
      </c>
    </row>
    <row r="248" spans="1:43" x14ac:dyDescent="0.2">
      <c r="A248" s="5">
        <v>486</v>
      </c>
      <c r="B248" s="6">
        <f t="shared" si="27"/>
        <v>759.15</v>
      </c>
      <c r="C248" s="9">
        <v>1.3172627280511098</v>
      </c>
      <c r="E248" s="8">
        <v>1.0461499999999999</v>
      </c>
      <c r="F248" s="9">
        <v>1.0306200000000001</v>
      </c>
      <c r="G248" s="83">
        <v>1.0442800000000001</v>
      </c>
      <c r="H248" s="9">
        <v>1.0388900000000001</v>
      </c>
      <c r="I248" s="9">
        <v>1.0365</v>
      </c>
      <c r="J248" s="9">
        <v>1.03739</v>
      </c>
      <c r="K248" s="9">
        <v>1.03288</v>
      </c>
      <c r="L248" s="9">
        <v>1.03189</v>
      </c>
      <c r="M248" s="9">
        <v>1.0281400000000001</v>
      </c>
      <c r="N248" s="9">
        <v>1.0329299999999999</v>
      </c>
      <c r="O248" s="9">
        <v>1.03125</v>
      </c>
      <c r="P248" s="9">
        <v>1.0306299999999999</v>
      </c>
      <c r="Q248" s="9">
        <v>1.03139</v>
      </c>
      <c r="R248" s="9">
        <v>1.0359</v>
      </c>
      <c r="S248" s="9">
        <v>1.03132</v>
      </c>
      <c r="T248" s="9">
        <v>1.03142</v>
      </c>
      <c r="V248" s="9">
        <f t="shared" si="23"/>
        <v>14.956195908271074</v>
      </c>
      <c r="W248" s="9">
        <f t="shared" si="24"/>
        <v>15.566992056848489</v>
      </c>
      <c r="X248" s="9">
        <f t="shared" si="31"/>
        <v>14.939097582907591</v>
      </c>
      <c r="Y248" s="9">
        <f t="shared" si="25"/>
        <v>15.76694964780631</v>
      </c>
      <c r="AO248" s="20">
        <f t="shared" si="26"/>
        <v>15.028406742026188</v>
      </c>
      <c r="AP248" s="9">
        <f t="shared" si="28"/>
        <v>0.37307193511700465</v>
      </c>
      <c r="AQ248" s="9">
        <f t="shared" si="30"/>
        <v>2.9235273023551437E-4</v>
      </c>
    </row>
    <row r="249" spans="1:43" x14ac:dyDescent="0.2">
      <c r="A249" s="5">
        <v>488</v>
      </c>
      <c r="B249" s="6">
        <f t="shared" si="27"/>
        <v>761.15</v>
      </c>
      <c r="C249" s="9">
        <v>1.3138014845956776</v>
      </c>
      <c r="E249" s="8">
        <v>1.0459499999999999</v>
      </c>
      <c r="F249" s="9">
        <v>1.0305</v>
      </c>
      <c r="G249" s="83">
        <v>1.0440799999999999</v>
      </c>
      <c r="H249" s="9">
        <v>1.0387</v>
      </c>
      <c r="I249" s="9">
        <v>1.03633</v>
      </c>
      <c r="J249" s="9">
        <v>1.03721</v>
      </c>
      <c r="K249" s="9">
        <v>1.0327200000000001</v>
      </c>
      <c r="L249" s="9">
        <v>1.0317499999999999</v>
      </c>
      <c r="M249" s="9">
        <v>1.0280199999999999</v>
      </c>
      <c r="N249" s="9">
        <v>1.0327900000000001</v>
      </c>
      <c r="O249" s="9">
        <v>1.03111</v>
      </c>
      <c r="P249" s="9">
        <v>1.0304899999999999</v>
      </c>
      <c r="Q249" s="9">
        <v>1.03125</v>
      </c>
      <c r="R249" s="9">
        <v>1.03572</v>
      </c>
      <c r="S249" s="9">
        <v>1.0311600000000001</v>
      </c>
      <c r="T249" s="9">
        <v>1.03129</v>
      </c>
      <c r="V249" s="9">
        <f t="shared" si="23"/>
        <v>14.881442004615701</v>
      </c>
      <c r="W249" s="9">
        <f t="shared" si="24"/>
        <v>15.493700827534839</v>
      </c>
      <c r="X249" s="9">
        <f t="shared" si="31"/>
        <v>14.869083006911913</v>
      </c>
      <c r="Y249" s="9">
        <f t="shared" si="25"/>
        <v>15.695943356203864</v>
      </c>
      <c r="AO249" s="20">
        <f t="shared" si="26"/>
        <v>14.953822991494913</v>
      </c>
      <c r="AP249" s="9">
        <f t="shared" si="28"/>
        <v>0.37486086624232828</v>
      </c>
      <c r="AQ249" s="9">
        <f t="shared" si="30"/>
        <v>1.5274482424225652E-4</v>
      </c>
    </row>
    <row r="250" spans="1:43" x14ac:dyDescent="0.2">
      <c r="A250" s="5">
        <v>490</v>
      </c>
      <c r="B250" s="6">
        <f t="shared" si="27"/>
        <v>763.15</v>
      </c>
      <c r="C250" s="9">
        <v>1.3103583830177554</v>
      </c>
      <c r="E250" s="8">
        <v>1.0457399999999999</v>
      </c>
      <c r="F250" s="9">
        <v>1.03037</v>
      </c>
      <c r="G250" s="83">
        <v>1.0438799999999999</v>
      </c>
      <c r="H250" s="9">
        <v>1.0385200000000001</v>
      </c>
      <c r="I250" s="9">
        <v>1.03616</v>
      </c>
      <c r="J250" s="9">
        <v>1.03704</v>
      </c>
      <c r="K250" s="9">
        <v>1.03257</v>
      </c>
      <c r="L250" s="9">
        <v>1.0316099999999999</v>
      </c>
      <c r="M250" s="9">
        <v>1.02789</v>
      </c>
      <c r="N250" s="9">
        <v>1.03264</v>
      </c>
      <c r="O250" s="9">
        <v>1.0309699999999999</v>
      </c>
      <c r="P250" s="9">
        <v>1.0303500000000001</v>
      </c>
      <c r="Q250" s="9">
        <v>1.03111</v>
      </c>
      <c r="R250" s="9">
        <v>1.0355399999999999</v>
      </c>
      <c r="S250" s="9">
        <v>1.03101</v>
      </c>
      <c r="T250" s="9">
        <v>1.0311600000000001</v>
      </c>
      <c r="V250" s="9">
        <f t="shared" si="23"/>
        <v>14.806807742235348</v>
      </c>
      <c r="W250" s="9">
        <f t="shared" si="24"/>
        <v>15.420847950311844</v>
      </c>
      <c r="X250" s="9">
        <f t="shared" si="31"/>
        <v>14.799534593513238</v>
      </c>
      <c r="Y250" s="9">
        <f t="shared" si="25"/>
        <v>15.625417589048807</v>
      </c>
      <c r="AO250" s="20">
        <f t="shared" si="26"/>
        <v>14.879686531003209</v>
      </c>
      <c r="AP250" s="9">
        <f t="shared" si="28"/>
        <v>0.37704537713462616</v>
      </c>
      <c r="AQ250" s="9">
        <f t="shared" si="30"/>
        <v>5.2898692333927757E-5</v>
      </c>
    </row>
    <row r="251" spans="1:43" x14ac:dyDescent="0.2">
      <c r="A251" s="5">
        <v>492</v>
      </c>
      <c r="B251" s="6">
        <f t="shared" si="27"/>
        <v>765.15</v>
      </c>
      <c r="C251" s="9">
        <v>1.3069332810560021</v>
      </c>
      <c r="E251" s="8">
        <v>1.0455399999999999</v>
      </c>
      <c r="F251" s="9">
        <v>1.03024</v>
      </c>
      <c r="G251" s="83">
        <v>1.04369</v>
      </c>
      <c r="H251" s="9">
        <v>1.03834</v>
      </c>
      <c r="I251" s="9">
        <v>1.0359799999999999</v>
      </c>
      <c r="J251" s="9">
        <v>1.0368599999999999</v>
      </c>
      <c r="K251" s="9">
        <v>1.03241</v>
      </c>
      <c r="L251" s="9">
        <v>1.0314700000000001</v>
      </c>
      <c r="M251" s="9">
        <v>1.0277700000000001</v>
      </c>
      <c r="N251" s="9">
        <v>1.0325</v>
      </c>
      <c r="O251" s="9">
        <v>1.0308299999999999</v>
      </c>
      <c r="P251" s="9">
        <v>1.0302199999999999</v>
      </c>
      <c r="Q251" s="9">
        <v>1.0309699999999999</v>
      </c>
      <c r="R251" s="9">
        <v>1.0353699999999999</v>
      </c>
      <c r="S251" s="9">
        <v>1.0308600000000001</v>
      </c>
      <c r="T251" s="9">
        <v>1.0310299999999999</v>
      </c>
      <c r="V251" s="9">
        <f t="shared" si="23"/>
        <v>14.741713553071499</v>
      </c>
      <c r="W251" s="9">
        <f t="shared" si="24"/>
        <v>15.348429563886407</v>
      </c>
      <c r="X251" s="9">
        <f t="shared" si="31"/>
        <v>14.730448062164006</v>
      </c>
      <c r="Y251" s="9">
        <f t="shared" si="25"/>
        <v>15.555368043697197</v>
      </c>
      <c r="AO251" s="20">
        <f t="shared" si="26"/>
        <v>14.80599341225091</v>
      </c>
      <c r="AP251" s="9">
        <f t="shared" si="28"/>
        <v>0.36810431777915625</v>
      </c>
      <c r="AQ251" s="9">
        <f t="shared" si="30"/>
        <v>1.2691128538679152E-4</v>
      </c>
    </row>
    <row r="252" spans="1:43" x14ac:dyDescent="0.2">
      <c r="A252" s="5">
        <v>494</v>
      </c>
      <c r="B252" s="6">
        <f t="shared" si="27"/>
        <v>767.15</v>
      </c>
      <c r="C252" s="9">
        <v>1.3035260379326077</v>
      </c>
      <c r="E252" s="8">
        <v>1.0453399999999999</v>
      </c>
      <c r="F252" s="9">
        <v>1.0301199999999999</v>
      </c>
      <c r="G252" s="83">
        <v>1.04349</v>
      </c>
      <c r="H252" s="9">
        <v>1.03816</v>
      </c>
      <c r="I252" s="9">
        <v>1.0358099999999999</v>
      </c>
      <c r="J252" s="9">
        <v>1.0366899999999999</v>
      </c>
      <c r="K252" s="9">
        <v>1.03226</v>
      </c>
      <c r="L252" s="9">
        <v>1.0313300000000001</v>
      </c>
      <c r="M252" s="9">
        <v>1.02765</v>
      </c>
      <c r="N252" s="9">
        <v>1.0323500000000001</v>
      </c>
      <c r="O252" s="9">
        <v>1.0306900000000001</v>
      </c>
      <c r="P252" s="9">
        <v>1.03009</v>
      </c>
      <c r="Q252" s="9">
        <v>1.0308299999999999</v>
      </c>
      <c r="R252" s="9">
        <v>1.0351999999999999</v>
      </c>
      <c r="S252" s="9">
        <v>1.03071</v>
      </c>
      <c r="T252" s="9">
        <v>1.03091</v>
      </c>
      <c r="V252" s="9">
        <f t="shared" si="23"/>
        <v>14.666891040985732</v>
      </c>
      <c r="W252" s="9">
        <f t="shared" si="24"/>
        <v>15.276441851640937</v>
      </c>
      <c r="X252" s="9">
        <f t="shared" si="31"/>
        <v>14.66181918189376</v>
      </c>
      <c r="Y252" s="9">
        <f t="shared" si="25"/>
        <v>15.485790465363413</v>
      </c>
      <c r="AO252" s="20">
        <f t="shared" si="26"/>
        <v>14.732739732696622</v>
      </c>
      <c r="AP252" s="9">
        <f t="shared" si="28"/>
        <v>0.3715521907704184</v>
      </c>
      <c r="AQ252" s="9">
        <f t="shared" si="30"/>
        <v>2.5723754648817324E-5</v>
      </c>
    </row>
    <row r="253" spans="1:43" x14ac:dyDescent="0.2">
      <c r="A253" s="5">
        <v>496</v>
      </c>
      <c r="B253" s="6">
        <f t="shared" si="27"/>
        <v>769.15</v>
      </c>
      <c r="C253" s="9">
        <v>1.3001365143340051</v>
      </c>
      <c r="E253" s="8">
        <v>1.04514</v>
      </c>
      <c r="F253" s="9">
        <v>1.02999</v>
      </c>
      <c r="G253" s="83">
        <v>1.0432999999999999</v>
      </c>
      <c r="H253" s="9">
        <v>1.03799</v>
      </c>
      <c r="I253" s="9">
        <v>1.0356399999999999</v>
      </c>
      <c r="J253" s="9">
        <v>1.0365200000000001</v>
      </c>
      <c r="K253" s="9">
        <v>1.0321100000000001</v>
      </c>
      <c r="L253" s="9">
        <v>1.0311900000000001</v>
      </c>
      <c r="M253" s="9">
        <v>1.0275300000000001</v>
      </c>
      <c r="N253" s="9">
        <v>1.0322100000000001</v>
      </c>
      <c r="O253" s="9">
        <v>1.0305599999999999</v>
      </c>
      <c r="P253" s="9">
        <v>1.0299499999999999</v>
      </c>
      <c r="Q253" s="9">
        <v>1.0306999999999999</v>
      </c>
      <c r="R253" s="9">
        <v>1.0350200000000001</v>
      </c>
      <c r="S253" s="9">
        <v>1.0305599999999999</v>
      </c>
      <c r="T253" s="9">
        <v>1.03078</v>
      </c>
      <c r="V253" s="9">
        <f t="shared" si="23"/>
        <v>14.601754278738008</v>
      </c>
      <c r="W253" s="9">
        <f t="shared" si="24"/>
        <v>15.204881040995298</v>
      </c>
      <c r="X253" s="9">
        <f t="shared" si="31"/>
        <v>14.593643770620739</v>
      </c>
      <c r="Y253" s="9">
        <f t="shared" si="25"/>
        <v>15.416680646483712</v>
      </c>
      <c r="AO253" s="20">
        <f t="shared" si="26"/>
        <v>14.65992163490337</v>
      </c>
      <c r="AP253" s="9">
        <f t="shared" si="28"/>
        <v>0.36376189135096137</v>
      </c>
      <c r="AQ253" s="9">
        <f t="shared" si="30"/>
        <v>6.5780341920293359E-5</v>
      </c>
    </row>
    <row r="254" spans="1:43" x14ac:dyDescent="0.2">
      <c r="A254" s="5">
        <v>498</v>
      </c>
      <c r="B254" s="6">
        <f t="shared" si="27"/>
        <v>771.15</v>
      </c>
      <c r="C254" s="9">
        <v>1.2967645723918824</v>
      </c>
      <c r="E254" s="8">
        <v>1.04494</v>
      </c>
      <c r="F254" s="9">
        <v>1.0298700000000001</v>
      </c>
      <c r="G254" s="83">
        <v>1.04311</v>
      </c>
      <c r="H254" s="9">
        <v>1.0378099999999999</v>
      </c>
      <c r="I254" s="9">
        <v>1.0354699999999999</v>
      </c>
      <c r="J254" s="9">
        <v>1.03634</v>
      </c>
      <c r="K254" s="9">
        <v>1.03196</v>
      </c>
      <c r="L254" s="9">
        <v>1.03105</v>
      </c>
      <c r="M254" s="9">
        <v>1.0274099999999999</v>
      </c>
      <c r="N254" s="9">
        <v>1.03207</v>
      </c>
      <c r="O254" s="9">
        <v>1.0304199999999999</v>
      </c>
      <c r="P254" s="9">
        <v>1.02982</v>
      </c>
      <c r="Q254" s="9">
        <v>1.0305599999999999</v>
      </c>
      <c r="R254" s="9">
        <v>1.03485</v>
      </c>
      <c r="S254" s="9">
        <v>1.03041</v>
      </c>
      <c r="T254" s="9">
        <v>1.0306500000000001</v>
      </c>
      <c r="V254" s="9">
        <f t="shared" si="23"/>
        <v>14.526886816748998</v>
      </c>
      <c r="W254" s="9">
        <f t="shared" si="24"/>
        <v>15.133743402779606</v>
      </c>
      <c r="X254" s="9">
        <f t="shared" si="31"/>
        <v>14.525917694474563</v>
      </c>
      <c r="Y254" s="9">
        <f t="shared" si="25"/>
        <v>15.34803442608964</v>
      </c>
      <c r="AO254" s="20">
        <f t="shared" si="26"/>
        <v>14.58753530589529</v>
      </c>
      <c r="AP254" s="9">
        <f t="shared" si="28"/>
        <v>0.36827491600872431</v>
      </c>
      <c r="AQ254" s="9">
        <f t="shared" si="30"/>
        <v>9.3919798280696546E-7</v>
      </c>
    </row>
    <row r="255" spans="1:43" x14ac:dyDescent="0.2">
      <c r="A255" s="5">
        <v>500</v>
      </c>
      <c r="B255" s="6">
        <f t="shared" si="27"/>
        <v>773.15</v>
      </c>
      <c r="C255" s="9">
        <v>1.2934100756644895</v>
      </c>
      <c r="E255" s="8">
        <v>1.04474</v>
      </c>
      <c r="F255" s="9">
        <v>1.0297400000000001</v>
      </c>
      <c r="G255" s="83">
        <v>1.04291</v>
      </c>
      <c r="H255" s="9">
        <v>1.0376300000000001</v>
      </c>
      <c r="I255" s="9">
        <v>1.03531</v>
      </c>
      <c r="J255" s="9">
        <v>1.03617</v>
      </c>
      <c r="K255" s="9">
        <v>1.0318099999999999</v>
      </c>
      <c r="L255" s="9">
        <v>1.03091</v>
      </c>
      <c r="M255" s="9">
        <v>1.02729</v>
      </c>
      <c r="N255" s="9">
        <v>1.0319199999999999</v>
      </c>
      <c r="O255" s="9">
        <v>1.0302899999999999</v>
      </c>
      <c r="P255" s="9">
        <v>1.02969</v>
      </c>
      <c r="Q255" s="9">
        <v>1.03043</v>
      </c>
      <c r="R255" s="9">
        <v>1.03468</v>
      </c>
      <c r="S255" s="9">
        <v>1.03026</v>
      </c>
      <c r="T255" s="9">
        <v>1.0305299999999999</v>
      </c>
      <c r="V255" s="9">
        <f t="shared" si="23"/>
        <v>14.461707440241558</v>
      </c>
      <c r="W255" s="9">
        <f t="shared" si="24"/>
        <v>15.063025250617651</v>
      </c>
      <c r="X255" s="9">
        <f t="shared" si="31"/>
        <v>14.458636867129796</v>
      </c>
      <c r="Y255" s="9">
        <f t="shared" si="25"/>
        <v>15.27984768919119</v>
      </c>
      <c r="AO255" s="20">
        <f t="shared" si="26"/>
        <v>14.51557697652526</v>
      </c>
      <c r="AP255" s="9">
        <f t="shared" si="28"/>
        <v>0.36158310907549918</v>
      </c>
      <c r="AQ255" s="9">
        <f t="shared" si="30"/>
        <v>9.4284192346741251E-6</v>
      </c>
    </row>
    <row r="256" spans="1:43" x14ac:dyDescent="0.2">
      <c r="A256" s="5">
        <v>502</v>
      </c>
      <c r="B256" s="6">
        <f t="shared" si="27"/>
        <v>775.15</v>
      </c>
      <c r="C256" s="9">
        <v>1.2900728891182351</v>
      </c>
      <c r="E256" s="8">
        <v>1.04454</v>
      </c>
      <c r="F256" s="9">
        <v>1.02962</v>
      </c>
      <c r="G256" s="83">
        <v>1.0427200000000001</v>
      </c>
      <c r="H256" s="9">
        <v>1.03746</v>
      </c>
      <c r="I256" s="9">
        <v>1.0351399999999999</v>
      </c>
      <c r="J256" s="9">
        <v>1.0360100000000001</v>
      </c>
      <c r="K256" s="9">
        <v>1.03166</v>
      </c>
      <c r="L256" s="9">
        <v>1.03077</v>
      </c>
      <c r="M256" s="9">
        <v>1.0271699999999999</v>
      </c>
      <c r="N256" s="9">
        <v>1.0317799999999999</v>
      </c>
      <c r="O256" s="9">
        <v>1.03016</v>
      </c>
      <c r="P256" s="9">
        <v>1.02956</v>
      </c>
      <c r="Q256" s="9">
        <v>1.0302899999999999</v>
      </c>
      <c r="R256" s="9">
        <v>1.03451</v>
      </c>
      <c r="S256" s="9">
        <v>1.0301100000000001</v>
      </c>
      <c r="T256" s="9">
        <v>1.0304</v>
      </c>
      <c r="V256" s="9">
        <f t="shared" si="23"/>
        <v>14.386794986002927</v>
      </c>
      <c r="W256" s="9">
        <f t="shared" si="24"/>
        <v>14.992722940320684</v>
      </c>
      <c r="X256" s="9">
        <f t="shared" si="31"/>
        <v>14.391797249150185</v>
      </c>
      <c r="Y256" s="9">
        <f t="shared" si="25"/>
        <v>15.212116366169441</v>
      </c>
      <c r="AO256" s="20">
        <f t="shared" si="26"/>
        <v>14.444042920853175</v>
      </c>
      <c r="AP256" s="9">
        <f t="shared" si="28"/>
        <v>0.36714868582370147</v>
      </c>
      <c r="AQ256" s="9">
        <f t="shared" si="30"/>
        <v>2.5022636594414859E-5</v>
      </c>
    </row>
    <row r="257" spans="1:43" x14ac:dyDescent="0.2">
      <c r="A257" s="5">
        <v>504</v>
      </c>
      <c r="B257" s="6">
        <f t="shared" si="27"/>
        <v>777.15</v>
      </c>
      <c r="C257" s="9">
        <v>1.286752879109567</v>
      </c>
      <c r="E257" s="8">
        <v>1.0443499999999999</v>
      </c>
      <c r="F257" s="9">
        <v>1.0295000000000001</v>
      </c>
      <c r="G257" s="83">
        <v>1.04254</v>
      </c>
      <c r="H257" s="9">
        <v>1.03729</v>
      </c>
      <c r="I257" s="9">
        <v>1.0349699999999999</v>
      </c>
      <c r="J257" s="9">
        <v>1.0358400000000001</v>
      </c>
      <c r="K257" s="9">
        <v>1.0315099999999999</v>
      </c>
      <c r="L257" s="9">
        <v>1.03064</v>
      </c>
      <c r="M257" s="9">
        <v>1.0270600000000001</v>
      </c>
      <c r="N257" s="9">
        <v>1.0316399999999999</v>
      </c>
      <c r="O257" s="9">
        <v>1.0300199999999999</v>
      </c>
      <c r="P257" s="9">
        <v>1.0294300000000001</v>
      </c>
      <c r="Q257" s="9">
        <v>1.03016</v>
      </c>
      <c r="R257" s="9">
        <v>1.03434</v>
      </c>
      <c r="S257" s="9">
        <v>1.0299700000000001</v>
      </c>
      <c r="T257" s="9">
        <v>1.0302800000000001</v>
      </c>
      <c r="V257" s="9">
        <f t="shared" si="23"/>
        <v>14.321434833481666</v>
      </c>
      <c r="W257" s="9">
        <f t="shared" si="24"/>
        <v>14.922832869291399</v>
      </c>
      <c r="X257" s="9">
        <f t="shared" si="31"/>
        <v>14.325394847343373</v>
      </c>
      <c r="Y257" s="9">
        <f t="shared" si="25"/>
        <v>15.1448364321786</v>
      </c>
      <c r="AO257" s="20">
        <f t="shared" si="26"/>
        <v>14.372929455534688</v>
      </c>
      <c r="AP257" s="9">
        <f t="shared" si="28"/>
        <v>0.36167959747580547</v>
      </c>
      <c r="AQ257" s="9">
        <f t="shared" si="30"/>
        <v>1.5681709784915729E-5</v>
      </c>
    </row>
    <row r="258" spans="1:43" x14ac:dyDescent="0.2">
      <c r="A258" s="5">
        <v>506</v>
      </c>
      <c r="B258" s="6">
        <f t="shared" si="27"/>
        <v>779.15</v>
      </c>
      <c r="C258" s="9">
        <v>1.2834499133671309</v>
      </c>
      <c r="E258" s="8">
        <v>1.0441499999999999</v>
      </c>
      <c r="F258" s="9">
        <v>1.02938</v>
      </c>
      <c r="G258" s="83">
        <v>1.0423500000000001</v>
      </c>
      <c r="H258" s="9">
        <v>1.03712</v>
      </c>
      <c r="I258" s="9">
        <v>1.03481</v>
      </c>
      <c r="J258" s="9">
        <v>1.0356700000000001</v>
      </c>
      <c r="K258" s="9">
        <v>1.0313699999999999</v>
      </c>
      <c r="L258" s="9">
        <v>1.0305</v>
      </c>
      <c r="M258" s="9">
        <v>1.02694</v>
      </c>
      <c r="N258" s="9">
        <v>1.0315000000000001</v>
      </c>
      <c r="O258" s="9">
        <v>1.02989</v>
      </c>
      <c r="P258" s="9">
        <v>1.0293000000000001</v>
      </c>
      <c r="Q258" s="9">
        <v>1.03003</v>
      </c>
      <c r="R258" s="9">
        <v>1.0341800000000001</v>
      </c>
      <c r="S258" s="9">
        <v>1.02982</v>
      </c>
      <c r="T258" s="9">
        <v>1.0301499999999999</v>
      </c>
      <c r="V258" s="9">
        <f t="shared" si="23"/>
        <v>14.24647804634442</v>
      </c>
      <c r="W258" s="9">
        <f t="shared" si="24"/>
        <v>14.853351475937954</v>
      </c>
      <c r="X258" s="9">
        <f t="shared" si="31"/>
        <v>14.259425714125959</v>
      </c>
      <c r="Y258" s="9">
        <f t="shared" si="25"/>
        <v>15.078003906557207</v>
      </c>
      <c r="AO258" s="20">
        <f t="shared" si="26"/>
        <v>14.302232939220261</v>
      </c>
      <c r="AP258" s="9">
        <f t="shared" si="28"/>
        <v>0.36829535954661841</v>
      </c>
      <c r="AQ258" s="9">
        <f t="shared" si="30"/>
        <v>1.6764210098110295E-4</v>
      </c>
    </row>
    <row r="259" spans="1:43" x14ac:dyDescent="0.2">
      <c r="A259" s="5">
        <v>508</v>
      </c>
      <c r="B259" s="6">
        <f t="shared" si="27"/>
        <v>781.15</v>
      </c>
      <c r="C259" s="9">
        <v>1.2801638609742048</v>
      </c>
      <c r="E259" s="8">
        <v>1.04396</v>
      </c>
      <c r="F259" s="9">
        <v>1.0292600000000001</v>
      </c>
      <c r="G259" s="83">
        <v>1.04216</v>
      </c>
      <c r="H259" s="9">
        <v>1.03695</v>
      </c>
      <c r="I259" s="9">
        <v>1.0346500000000001</v>
      </c>
      <c r="J259" s="9">
        <v>1.0355000000000001</v>
      </c>
      <c r="K259" s="9">
        <v>1.03122</v>
      </c>
      <c r="L259" s="9">
        <v>1.03037</v>
      </c>
      <c r="M259" s="9">
        <v>1.0268200000000001</v>
      </c>
      <c r="N259" s="9">
        <v>1.0313699999999999</v>
      </c>
      <c r="O259" s="9">
        <v>1.02976</v>
      </c>
      <c r="P259" s="9">
        <v>1.0291699999999999</v>
      </c>
      <c r="Q259" s="9">
        <v>1.0299</v>
      </c>
      <c r="R259" s="9">
        <v>1.0340100000000001</v>
      </c>
      <c r="S259" s="9">
        <v>1.0296799999999999</v>
      </c>
      <c r="T259" s="9">
        <v>1.03003</v>
      </c>
      <c r="V259" s="9">
        <f t="shared" si="23"/>
        <v>14.181077117031233</v>
      </c>
      <c r="W259" s="9">
        <f t="shared" si="24"/>
        <v>14.784275239097726</v>
      </c>
      <c r="X259" s="9">
        <f t="shared" si="31"/>
        <v>14.193885946898574</v>
      </c>
      <c r="Y259" s="9">
        <f t="shared" si="25"/>
        <v>15.011614852248387</v>
      </c>
      <c r="AO259" s="20">
        <f t="shared" si="26"/>
        <v>14.231949771964207</v>
      </c>
      <c r="AP259" s="9">
        <f t="shared" si="28"/>
        <v>0.36384797446454359</v>
      </c>
      <c r="AQ259" s="9">
        <f t="shared" si="30"/>
        <v>1.6406612257048112E-4</v>
      </c>
    </row>
    <row r="260" spans="1:43" x14ac:dyDescent="0.2">
      <c r="A260" s="5">
        <v>510</v>
      </c>
      <c r="B260" s="6">
        <f t="shared" si="27"/>
        <v>783.15</v>
      </c>
      <c r="C260" s="9">
        <v>1.2768945923514015</v>
      </c>
      <c r="E260" s="8">
        <v>1.0437700000000001</v>
      </c>
      <c r="F260" s="9">
        <v>1.0291399999999999</v>
      </c>
      <c r="G260" s="83">
        <v>1.0419799999999999</v>
      </c>
      <c r="H260" s="9">
        <v>1.03678</v>
      </c>
      <c r="I260" s="9">
        <v>1.0344899999999999</v>
      </c>
      <c r="J260" s="9">
        <v>1.0353399999999999</v>
      </c>
      <c r="K260" s="9">
        <v>1.03108</v>
      </c>
      <c r="L260" s="9">
        <v>1.03023</v>
      </c>
      <c r="M260" s="9">
        <v>1.02671</v>
      </c>
      <c r="N260" s="9">
        <v>1.0312300000000001</v>
      </c>
      <c r="O260" s="9">
        <v>1.02963</v>
      </c>
      <c r="P260" s="9">
        <v>1.02905</v>
      </c>
      <c r="Q260" s="9">
        <v>1.0297700000000001</v>
      </c>
      <c r="R260" s="9">
        <v>1.0338499999999999</v>
      </c>
      <c r="S260" s="9">
        <v>1.0295399999999999</v>
      </c>
      <c r="T260" s="9">
        <v>1.0299100000000001</v>
      </c>
      <c r="V260" s="9">
        <f t="shared" si="23"/>
        <v>14.115656656874556</v>
      </c>
      <c r="W260" s="9">
        <f t="shared" si="24"/>
        <v>14.71560067747072</v>
      </c>
      <c r="X260" s="9">
        <f t="shared" si="31"/>
        <v>14.12877168743101</v>
      </c>
      <c r="Y260" s="9">
        <f t="shared" si="25"/>
        <v>14.945665375228998</v>
      </c>
      <c r="AO260" s="20">
        <f t="shared" si="26"/>
        <v>14.162076394643648</v>
      </c>
      <c r="AP260" s="9">
        <f t="shared" si="28"/>
        <v>0.35993282784909009</v>
      </c>
      <c r="AQ260" s="9">
        <f t="shared" si="30"/>
        <v>1.7200402649672849E-4</v>
      </c>
    </row>
    <row r="261" spans="1:43" x14ac:dyDescent="0.2">
      <c r="A261" s="5">
        <v>512</v>
      </c>
      <c r="B261" s="6">
        <f t="shared" si="27"/>
        <v>785.15</v>
      </c>
      <c r="C261" s="9">
        <v>1.2736419792396358</v>
      </c>
      <c r="E261" s="8">
        <v>1.04358</v>
      </c>
      <c r="F261" s="9">
        <v>1.02902</v>
      </c>
      <c r="G261" s="83">
        <v>1.04179</v>
      </c>
      <c r="H261" s="9">
        <v>1.03661</v>
      </c>
      <c r="I261" s="9">
        <v>1.03433</v>
      </c>
      <c r="J261" s="9">
        <v>1.03518</v>
      </c>
      <c r="K261" s="9">
        <v>1.0309299999999999</v>
      </c>
      <c r="L261" s="9">
        <v>1.0301</v>
      </c>
      <c r="M261" s="9">
        <v>1.0265899999999999</v>
      </c>
      <c r="N261" s="9">
        <v>1.0310900000000001</v>
      </c>
      <c r="O261" s="9">
        <v>1.0295000000000001</v>
      </c>
      <c r="P261" s="9">
        <v>1.0289200000000001</v>
      </c>
      <c r="Q261" s="9">
        <v>1.0296400000000001</v>
      </c>
      <c r="R261" s="9">
        <v>1.0336799999999999</v>
      </c>
      <c r="S261" s="9">
        <v>1.02939</v>
      </c>
      <c r="T261" s="9">
        <v>1.02979</v>
      </c>
      <c r="V261" s="9">
        <f t="shared" ref="V261:V324" si="32">1000*LN(E261/F261)</f>
        <v>14.050216656983618</v>
      </c>
      <c r="W261" s="9">
        <f t="shared" ref="W261:W324" si="33">2.28*1000000/(B261^2) + 15.176*1000/B261 - 8.38</f>
        <v>14.647324349062435</v>
      </c>
      <c r="X261" s="9">
        <f t="shared" si="31"/>
        <v>14.06407912125699</v>
      </c>
      <c r="Y261" s="9">
        <f t="shared" ref="Y261:Y324" si="34" xml:space="preserve"> 0.2054*1000000000000/(B261^4) - 2.3655*1000000000/(B261^3) + 11.754*1000000/(B261^2) + 0.16</f>
        <v>14.880151623947423</v>
      </c>
      <c r="AO261" s="20">
        <f t="shared" ref="AO261:AO324" si="35">2.371*1000000/B261^2 + 15.31*1000/B261 - 9.253</f>
        <v>14.092609288387155</v>
      </c>
      <c r="AP261" s="9">
        <f t="shared" si="28"/>
        <v>0.35653759593969103</v>
      </c>
      <c r="AQ261" s="9">
        <f t="shared" si="30"/>
        <v>1.9216791573049692E-4</v>
      </c>
    </row>
    <row r="262" spans="1:43" x14ac:dyDescent="0.2">
      <c r="A262" s="5">
        <v>514</v>
      </c>
      <c r="B262" s="6">
        <f t="shared" ref="B262:B325" si="36">273.15+A262</f>
        <v>787.15</v>
      </c>
      <c r="C262" s="9">
        <v>1.2704058946833514</v>
      </c>
      <c r="E262" s="8">
        <v>1.04339</v>
      </c>
      <c r="F262" s="9">
        <v>1.0288999999999999</v>
      </c>
      <c r="G262" s="83">
        <v>1.0416099999999999</v>
      </c>
      <c r="H262" s="9">
        <v>1.03644</v>
      </c>
      <c r="I262" s="9">
        <v>1.03417</v>
      </c>
      <c r="J262" s="9">
        <v>1.03501</v>
      </c>
      <c r="K262" s="9">
        <v>1.0307900000000001</v>
      </c>
      <c r="L262" s="9">
        <v>1.0299700000000001</v>
      </c>
      <c r="M262" s="9">
        <v>1.0264800000000001</v>
      </c>
      <c r="N262" s="9">
        <v>1.0309600000000001</v>
      </c>
      <c r="O262" s="9">
        <v>1.0293699999999999</v>
      </c>
      <c r="P262" s="9">
        <v>1.0287900000000001</v>
      </c>
      <c r="Q262" s="9">
        <v>1.0295099999999999</v>
      </c>
      <c r="R262" s="9">
        <v>1.03352</v>
      </c>
      <c r="S262" s="9">
        <v>1.02925</v>
      </c>
      <c r="T262" s="9">
        <v>1.0296700000000001</v>
      </c>
      <c r="V262" s="9">
        <f t="shared" si="32"/>
        <v>13.984757108463342</v>
      </c>
      <c r="W262" s="9">
        <f t="shared" si="33"/>
        <v>14.579442850635891</v>
      </c>
      <c r="X262" s="9">
        <f t="shared" si="31"/>
        <v>13.999804477078582</v>
      </c>
      <c r="Y262" s="9">
        <f t="shared" si="34"/>
        <v>14.815069788770032</v>
      </c>
      <c r="AO262" s="20">
        <f t="shared" si="35"/>
        <v>14.023544974012864</v>
      </c>
      <c r="AP262" s="9">
        <f t="shared" ref="AP262:AP325" si="37">(V262-W262)^2</f>
        <v>0.35365113194331582</v>
      </c>
      <c r="AQ262" s="9">
        <f t="shared" ref="AQ262:AQ325" si="38">(V262-X262)^2</f>
        <v>2.2642330224292739E-4</v>
      </c>
    </row>
    <row r="263" spans="1:43" x14ac:dyDescent="0.2">
      <c r="A263" s="5">
        <v>516</v>
      </c>
      <c r="B263" s="6">
        <f t="shared" si="36"/>
        <v>789.15</v>
      </c>
      <c r="C263" s="9">
        <v>1.2671862130140024</v>
      </c>
      <c r="E263" s="8">
        <v>1.0431999999999999</v>
      </c>
      <c r="F263" s="9">
        <v>1.02878</v>
      </c>
      <c r="G263" s="83">
        <v>1.0414300000000001</v>
      </c>
      <c r="H263" s="9">
        <v>1.0362800000000001</v>
      </c>
      <c r="I263" s="9">
        <v>1.0340100000000001</v>
      </c>
      <c r="J263" s="9">
        <v>1.03485</v>
      </c>
      <c r="K263" s="9">
        <v>1.0306500000000001</v>
      </c>
      <c r="L263" s="9">
        <v>1.0298400000000001</v>
      </c>
      <c r="M263" s="9">
        <v>1.02637</v>
      </c>
      <c r="N263" s="9">
        <v>1.0308200000000001</v>
      </c>
      <c r="O263" s="9">
        <v>1.02925</v>
      </c>
      <c r="P263" s="9">
        <v>1.02867</v>
      </c>
      <c r="Q263" s="9">
        <v>1.02938</v>
      </c>
      <c r="R263" s="9">
        <v>1.0333600000000001</v>
      </c>
      <c r="S263" s="9">
        <v>1.02911</v>
      </c>
      <c r="T263" s="9">
        <v>1.02955</v>
      </c>
      <c r="V263" s="9">
        <f t="shared" si="32"/>
        <v>13.919278002411939</v>
      </c>
      <c r="W263" s="9">
        <f t="shared" si="33"/>
        <v>14.51195281717281</v>
      </c>
      <c r="X263" s="9">
        <f t="shared" si="31"/>
        <v>13.935944026179973</v>
      </c>
      <c r="Y263" s="9">
        <f t="shared" si="34"/>
        <v>14.750416101435944</v>
      </c>
      <c r="AO263" s="20">
        <f t="shared" si="35"/>
        <v>13.954880011475893</v>
      </c>
      <c r="AP263" s="9">
        <f t="shared" si="37"/>
        <v>0.35126343605183263</v>
      </c>
      <c r="AQ263" s="9">
        <f t="shared" si="38"/>
        <v>2.7775634823666123E-4</v>
      </c>
    </row>
    <row r="264" spans="1:43" x14ac:dyDescent="0.2">
      <c r="A264" s="5">
        <v>518</v>
      </c>
      <c r="B264" s="6">
        <f t="shared" si="36"/>
        <v>791.15</v>
      </c>
      <c r="C264" s="9">
        <v>1.2639828098337862</v>
      </c>
      <c r="E264" s="8">
        <v>1.04301</v>
      </c>
      <c r="F264" s="9">
        <v>1.0286599999999999</v>
      </c>
      <c r="G264" s="83">
        <v>1.04125</v>
      </c>
      <c r="H264" s="9">
        <v>1.0361100000000001</v>
      </c>
      <c r="I264" s="9">
        <v>1.0338499999999999</v>
      </c>
      <c r="J264" s="9">
        <v>1.0346900000000001</v>
      </c>
      <c r="K264" s="9">
        <v>1.03051</v>
      </c>
      <c r="L264" s="9">
        <v>1.0297099999999999</v>
      </c>
      <c r="M264" s="9">
        <v>1.0262500000000001</v>
      </c>
      <c r="N264" s="9">
        <v>1.0306900000000001</v>
      </c>
      <c r="O264" s="9">
        <v>1.02912</v>
      </c>
      <c r="P264" s="9">
        <v>1.02854</v>
      </c>
      <c r="Q264" s="9">
        <v>1.02925</v>
      </c>
      <c r="R264" s="9">
        <v>1.0331999999999999</v>
      </c>
      <c r="S264" s="9">
        <v>1.0289699999999999</v>
      </c>
      <c r="T264" s="9">
        <v>1.0294300000000001</v>
      </c>
      <c r="V264" s="9">
        <f t="shared" si="32"/>
        <v>13.85377932992353</v>
      </c>
      <c r="W264" s="9">
        <f t="shared" si="33"/>
        <v>14.444850921343656</v>
      </c>
      <c r="X264" s="9">
        <f t="shared" si="31"/>
        <v>13.872494081850517</v>
      </c>
      <c r="Y264" s="9">
        <f t="shared" si="34"/>
        <v>14.686186834520154</v>
      </c>
      <c r="AO264" s="20">
        <f t="shared" si="35"/>
        <v>13.886610999324919</v>
      </c>
      <c r="AP264" s="9">
        <f t="shared" si="37"/>
        <v>0.34936562618392103</v>
      </c>
      <c r="AQ264" s="9">
        <f t="shared" si="38"/>
        <v>3.5024193968868087E-4</v>
      </c>
    </row>
    <row r="265" spans="1:43" x14ac:dyDescent="0.2">
      <c r="A265" s="5">
        <v>520</v>
      </c>
      <c r="B265" s="6">
        <f t="shared" si="36"/>
        <v>793.15</v>
      </c>
      <c r="C265" s="9">
        <v>1.2607955619996218</v>
      </c>
      <c r="E265" s="8">
        <v>1.0428299999999999</v>
      </c>
      <c r="F265" s="9">
        <v>1.0285500000000001</v>
      </c>
      <c r="G265" s="83">
        <v>1.0410699999999999</v>
      </c>
      <c r="H265" s="9">
        <v>1.0359499999999999</v>
      </c>
      <c r="I265" s="9">
        <v>1.03369</v>
      </c>
      <c r="J265" s="9">
        <v>1.0345299999999999</v>
      </c>
      <c r="K265" s="9">
        <v>1.03037</v>
      </c>
      <c r="L265" s="9">
        <v>1.0295799999999999</v>
      </c>
      <c r="M265" s="9">
        <v>1.0261400000000001</v>
      </c>
      <c r="N265" s="9">
        <v>1.0305599999999999</v>
      </c>
      <c r="O265" s="9">
        <v>1.0289999999999999</v>
      </c>
      <c r="P265" s="9">
        <v>1.0284199999999999</v>
      </c>
      <c r="Q265" s="9">
        <v>1.0291300000000001</v>
      </c>
      <c r="R265" s="9">
        <v>1.03304</v>
      </c>
      <c r="S265" s="9">
        <v>1.02884</v>
      </c>
      <c r="T265" s="9">
        <v>1.0293099999999999</v>
      </c>
      <c r="V265" s="9">
        <f t="shared" si="32"/>
        <v>13.788127946707034</v>
      </c>
      <c r="W265" s="9">
        <f t="shared" si="33"/>
        <v>14.378133872986366</v>
      </c>
      <c r="X265" s="9">
        <f t="shared" si="31"/>
        <v>13.809450998816837</v>
      </c>
      <c r="Y265" s="9">
        <f t="shared" si="34"/>
        <v>14.622378300904732</v>
      </c>
      <c r="AO265" s="20">
        <f t="shared" si="35"/>
        <v>13.818734574167692</v>
      </c>
      <c r="AP265" s="9">
        <f t="shared" si="37"/>
        <v>0.34810699304473258</v>
      </c>
      <c r="AQ265" s="9">
        <f t="shared" si="38"/>
        <v>4.5467255127738874E-4</v>
      </c>
    </row>
    <row r="266" spans="1:43" x14ac:dyDescent="0.2">
      <c r="A266" s="5">
        <v>522</v>
      </c>
      <c r="B266" s="6">
        <f t="shared" si="36"/>
        <v>795.15</v>
      </c>
      <c r="C266" s="9">
        <v>1.2576243476073696</v>
      </c>
      <c r="E266" s="8">
        <v>1.04264</v>
      </c>
      <c r="F266" s="9">
        <v>1.02843</v>
      </c>
      <c r="G266" s="83">
        <v>1.0408900000000001</v>
      </c>
      <c r="H266" s="9">
        <v>1.0357799999999999</v>
      </c>
      <c r="I266" s="9">
        <v>1.0335399999999999</v>
      </c>
      <c r="J266" s="9">
        <v>1.0343800000000001</v>
      </c>
      <c r="K266" s="9">
        <v>1.03023</v>
      </c>
      <c r="L266" s="9">
        <v>1.02945</v>
      </c>
      <c r="M266" s="9">
        <v>1.02603</v>
      </c>
      <c r="N266" s="9">
        <v>1.03043</v>
      </c>
      <c r="O266" s="9">
        <v>1.02887</v>
      </c>
      <c r="P266" s="9">
        <v>1.0283</v>
      </c>
      <c r="Q266" s="9">
        <v>1.0289999999999999</v>
      </c>
      <c r="R266" s="9">
        <v>1.03288</v>
      </c>
      <c r="S266" s="9">
        <v>1.0286999999999999</v>
      </c>
      <c r="T266" s="9">
        <v>1.02919</v>
      </c>
      <c r="V266" s="9">
        <f t="shared" si="32"/>
        <v>13.722590727622713</v>
      </c>
      <c r="W266" s="9">
        <f t="shared" si="33"/>
        <v>14.31179841859373</v>
      </c>
      <c r="X266" s="9">
        <f t="shared" si="31"/>
        <v>13.746811172683826</v>
      </c>
      <c r="Y266" s="9">
        <f t="shared" si="34"/>
        <v>14.558986853257997</v>
      </c>
      <c r="AO266" s="20">
        <f t="shared" si="35"/>
        <v>13.75124741014535</v>
      </c>
      <c r="AP266" s="9">
        <f t="shared" si="37"/>
        <v>0.34716570309939787</v>
      </c>
      <c r="AQ266" s="9">
        <f t="shared" si="38"/>
        <v>5.8662995895839226E-4</v>
      </c>
    </row>
    <row r="267" spans="1:43" x14ac:dyDescent="0.2">
      <c r="A267" s="5">
        <v>524</v>
      </c>
      <c r="B267" s="6">
        <f t="shared" si="36"/>
        <v>797.15</v>
      </c>
      <c r="C267" s="9">
        <v>1.2544690459762906</v>
      </c>
      <c r="E267" s="8">
        <v>1.0424599999999999</v>
      </c>
      <c r="F267" s="9">
        <v>1.0283199999999999</v>
      </c>
      <c r="G267" s="83">
        <v>1.04071</v>
      </c>
      <c r="H267" s="9">
        <v>1.03562</v>
      </c>
      <c r="I267" s="9">
        <v>1.03338</v>
      </c>
      <c r="J267" s="9">
        <v>1.0342199999999999</v>
      </c>
      <c r="K267" s="9">
        <v>1.03009</v>
      </c>
      <c r="L267" s="9">
        <v>1.02932</v>
      </c>
      <c r="M267" s="9">
        <v>1.0259199999999999</v>
      </c>
      <c r="N267" s="9">
        <v>1.0302899999999999</v>
      </c>
      <c r="O267" s="9">
        <v>1.0287500000000001</v>
      </c>
      <c r="P267" s="9">
        <v>1.0281800000000001</v>
      </c>
      <c r="Q267" s="9">
        <v>1.02888</v>
      </c>
      <c r="R267" s="9">
        <v>1.0327299999999999</v>
      </c>
      <c r="S267" s="9">
        <v>1.0285599999999999</v>
      </c>
      <c r="T267" s="9">
        <v>1.02908</v>
      </c>
      <c r="V267" s="9">
        <f t="shared" si="32"/>
        <v>13.656902009303526</v>
      </c>
      <c r="W267" s="9">
        <f t="shared" si="33"/>
        <v>14.24584134080906</v>
      </c>
      <c r="X267" s="9">
        <f t="shared" si="31"/>
        <v>13.684571039384414</v>
      </c>
      <c r="Y267" s="9">
        <f t="shared" si="34"/>
        <v>14.496008883521579</v>
      </c>
      <c r="AO267" s="20">
        <f t="shared" si="35"/>
        <v>13.684146218415336</v>
      </c>
      <c r="AP267" s="9">
        <f t="shared" si="37"/>
        <v>0.34684953619418529</v>
      </c>
      <c r="AQ267" s="9">
        <f t="shared" si="38"/>
        <v>7.655752256171066E-4</v>
      </c>
    </row>
    <row r="268" spans="1:43" x14ac:dyDescent="0.2">
      <c r="A268" s="5">
        <v>526</v>
      </c>
      <c r="B268" s="6">
        <f t="shared" si="36"/>
        <v>799.15</v>
      </c>
      <c r="C268" s="9">
        <v>1.2513295376337359</v>
      </c>
      <c r="E268" s="8">
        <v>1.0422800000000001</v>
      </c>
      <c r="F268" s="9">
        <v>1.0282</v>
      </c>
      <c r="G268" s="83">
        <v>1.04054</v>
      </c>
      <c r="H268" s="9">
        <v>1.03546</v>
      </c>
      <c r="I268" s="9">
        <v>1.0332300000000001</v>
      </c>
      <c r="J268" s="9">
        <v>1.03406</v>
      </c>
      <c r="K268" s="9">
        <v>1.02996</v>
      </c>
      <c r="L268" s="9">
        <v>1.0291999999999999</v>
      </c>
      <c r="M268" s="9">
        <v>1.0258100000000001</v>
      </c>
      <c r="N268" s="9">
        <v>1.03016</v>
      </c>
      <c r="O268" s="9">
        <v>1.0286200000000001</v>
      </c>
      <c r="P268" s="9">
        <v>1.02806</v>
      </c>
      <c r="Q268" s="9">
        <v>1.0287500000000001</v>
      </c>
      <c r="R268" s="9">
        <v>1.03257</v>
      </c>
      <c r="S268" s="9">
        <v>1.02843</v>
      </c>
      <c r="T268" s="9">
        <v>1.0289600000000001</v>
      </c>
      <c r="V268" s="9">
        <f t="shared" si="32"/>
        <v>13.600920606280713</v>
      </c>
      <c r="W268" s="9">
        <f t="shared" si="33"/>
        <v>14.1802594579302</v>
      </c>
      <c r="X268" s="9">
        <f t="shared" si="31"/>
        <v>13.622727074637941</v>
      </c>
      <c r="Y268" s="9">
        <f t="shared" si="34"/>
        <v>14.433440822405132</v>
      </c>
      <c r="AO268" s="20">
        <f t="shared" si="35"/>
        <v>13.617427746642793</v>
      </c>
      <c r="AP268" s="9">
        <f t="shared" si="37"/>
        <v>0.33563350503054612</v>
      </c>
      <c r="AQ268" s="9">
        <f t="shared" si="38"/>
        <v>4.7552206221480024E-4</v>
      </c>
    </row>
    <row r="269" spans="1:43" x14ac:dyDescent="0.2">
      <c r="A269" s="5">
        <v>528</v>
      </c>
      <c r="B269" s="6">
        <f t="shared" si="36"/>
        <v>801.15</v>
      </c>
      <c r="C269" s="9">
        <v>1.2482057043000687</v>
      </c>
      <c r="E269" s="8">
        <v>1.04209</v>
      </c>
      <c r="F269" s="9">
        <v>1.0280899999999999</v>
      </c>
      <c r="G269" s="83">
        <v>1.04036</v>
      </c>
      <c r="H269" s="9">
        <v>1.0353000000000001</v>
      </c>
      <c r="I269" s="9">
        <v>1.03308</v>
      </c>
      <c r="J269" s="9">
        <v>1.0339100000000001</v>
      </c>
      <c r="K269" s="9">
        <v>1.02982</v>
      </c>
      <c r="L269" s="9">
        <v>1.0290699999999999</v>
      </c>
      <c r="M269" s="9">
        <v>1.0257000000000001</v>
      </c>
      <c r="N269" s="9">
        <v>1.03003</v>
      </c>
      <c r="O269" s="9">
        <v>1.0285</v>
      </c>
      <c r="P269" s="9">
        <v>1.0279400000000001</v>
      </c>
      <c r="Q269" s="9">
        <v>1.0286299999999999</v>
      </c>
      <c r="R269" s="9">
        <v>1.0324199999999999</v>
      </c>
      <c r="S269" s="9">
        <v>1.0282899999999999</v>
      </c>
      <c r="T269" s="9">
        <v>1.02884</v>
      </c>
      <c r="V269" s="9">
        <f t="shared" si="32"/>
        <v>13.525600123194851</v>
      </c>
      <c r="W269" s="9">
        <f t="shared" si="33"/>
        <v>14.115049623421529</v>
      </c>
      <c r="X269" s="9">
        <f t="shared" ref="X269:X300" si="39" xml:space="preserve"> -0.62*1000000000/(B269^3) + 6.616*1000000/(B269^2) + 6.04*1000/B269 - 3.08</f>
        <v>13.561275793416927</v>
      </c>
      <c r="Y269" s="9">
        <f t="shared" si="34"/>
        <v>14.371279138888674</v>
      </c>
      <c r="AO269" s="20">
        <f t="shared" si="35"/>
        <v>13.551088778500237</v>
      </c>
      <c r="AP269" s="9">
        <f t="shared" si="37"/>
        <v>0.34745071331748045</v>
      </c>
      <c r="AQ269" s="9">
        <f t="shared" si="38"/>
        <v>1.2727534457943491E-3</v>
      </c>
    </row>
    <row r="270" spans="1:43" x14ac:dyDescent="0.2">
      <c r="A270" s="5">
        <v>530</v>
      </c>
      <c r="B270" s="6">
        <f t="shared" si="36"/>
        <v>803.15</v>
      </c>
      <c r="C270" s="9">
        <v>1.2450974288738095</v>
      </c>
      <c r="E270" s="8">
        <v>1.0419099999999999</v>
      </c>
      <c r="F270" s="9">
        <v>1.0279700000000001</v>
      </c>
      <c r="G270" s="83">
        <v>1.0401899999999999</v>
      </c>
      <c r="H270" s="9">
        <v>1.0351399999999999</v>
      </c>
      <c r="I270" s="9">
        <v>1.0329299999999999</v>
      </c>
      <c r="J270" s="9">
        <v>1.0337499999999999</v>
      </c>
      <c r="K270" s="9">
        <v>1.0296799999999999</v>
      </c>
      <c r="L270" s="9">
        <v>1.02895</v>
      </c>
      <c r="M270" s="9">
        <v>1.02559</v>
      </c>
      <c r="N270" s="9">
        <v>1.0299100000000001</v>
      </c>
      <c r="O270" s="9">
        <v>1.0283800000000001</v>
      </c>
      <c r="P270" s="9">
        <v>1.02782</v>
      </c>
      <c r="Q270" s="9">
        <v>1.02851</v>
      </c>
      <c r="R270" s="9">
        <v>1.03226</v>
      </c>
      <c r="S270" s="9">
        <v>1.02816</v>
      </c>
      <c r="T270" s="9">
        <v>1.0287299999999999</v>
      </c>
      <c r="V270" s="9">
        <f t="shared" si="32"/>
        <v>13.469583512255838</v>
      </c>
      <c r="W270" s="9">
        <f t="shared" si="33"/>
        <v>14.05020872543396</v>
      </c>
      <c r="X270" s="9">
        <f t="shared" si="39"/>
        <v>13.500213749422221</v>
      </c>
      <c r="Y270" s="9">
        <f t="shared" si="34"/>
        <v>14.309520339732362</v>
      </c>
      <c r="AO270" s="20">
        <f t="shared" si="35"/>
        <v>13.485126133175374</v>
      </c>
      <c r="AP270" s="9">
        <f t="shared" si="37"/>
        <v>0.33712563817813934</v>
      </c>
      <c r="AQ270" s="9">
        <f t="shared" si="38"/>
        <v>9.3821142886886511E-4</v>
      </c>
    </row>
    <row r="271" spans="1:43" x14ac:dyDescent="0.2">
      <c r="A271" s="5">
        <v>532</v>
      </c>
      <c r="B271" s="6">
        <f t="shared" si="36"/>
        <v>805.15</v>
      </c>
      <c r="C271" s="9">
        <v>1.2420045954170031</v>
      </c>
      <c r="E271" s="8">
        <v>1.04173</v>
      </c>
      <c r="F271" s="9">
        <v>1.02786</v>
      </c>
      <c r="G271" s="83">
        <v>1.0400100000000001</v>
      </c>
      <c r="H271" s="9">
        <v>1.0349900000000001</v>
      </c>
      <c r="I271" s="9">
        <v>1.03278</v>
      </c>
      <c r="J271" s="9">
        <v>1.0336000000000001</v>
      </c>
      <c r="K271" s="9">
        <v>1.02955</v>
      </c>
      <c r="L271" s="9">
        <v>1.0288200000000001</v>
      </c>
      <c r="M271" s="9">
        <v>1.02549</v>
      </c>
      <c r="N271" s="9">
        <v>1.0297799999999999</v>
      </c>
      <c r="O271" s="9">
        <v>1.02826</v>
      </c>
      <c r="P271" s="9">
        <v>1.0277000000000001</v>
      </c>
      <c r="Q271" s="9">
        <v>1.0283899999999999</v>
      </c>
      <c r="R271" s="9">
        <v>1.0321100000000001</v>
      </c>
      <c r="S271" s="9">
        <v>1.02803</v>
      </c>
      <c r="T271" s="9">
        <v>1.0286200000000001</v>
      </c>
      <c r="V271" s="9">
        <f t="shared" si="32"/>
        <v>13.403821683725059</v>
      </c>
      <c r="W271" s="9">
        <f t="shared" si="33"/>
        <v>13.985733686332692</v>
      </c>
      <c r="X271" s="9">
        <f t="shared" si="39"/>
        <v>13.439537534566208</v>
      </c>
      <c r="Y271" s="9">
        <f t="shared" si="34"/>
        <v>14.248160968993538</v>
      </c>
      <c r="AO271" s="20">
        <f t="shared" si="35"/>
        <v>13.419536664886934</v>
      </c>
      <c r="AP271" s="9">
        <f t="shared" si="37"/>
        <v>0.33862157877882509</v>
      </c>
      <c r="AQ271" s="9">
        <f t="shared" si="38"/>
        <v>1.2756220013071585E-3</v>
      </c>
    </row>
    <row r="272" spans="1:43" x14ac:dyDescent="0.2">
      <c r="A272" s="5">
        <v>534</v>
      </c>
      <c r="B272" s="6">
        <f t="shared" si="36"/>
        <v>807.15</v>
      </c>
      <c r="C272" s="9">
        <v>1.2389270891408042</v>
      </c>
      <c r="E272" s="8">
        <v>1.04156</v>
      </c>
      <c r="F272" s="9">
        <v>1.0277499999999999</v>
      </c>
      <c r="G272" s="83">
        <v>1.0398400000000001</v>
      </c>
      <c r="H272" s="9">
        <v>1.0348299999999999</v>
      </c>
      <c r="I272" s="9">
        <v>1.0326299999999999</v>
      </c>
      <c r="J272" s="9">
        <v>1.03345</v>
      </c>
      <c r="K272" s="9">
        <v>1.02942</v>
      </c>
      <c r="L272" s="9">
        <v>1.0286999999999999</v>
      </c>
      <c r="M272" s="9">
        <v>1.02538</v>
      </c>
      <c r="N272" s="9">
        <v>1.02965</v>
      </c>
      <c r="O272" s="9">
        <v>1.0281400000000001</v>
      </c>
      <c r="P272" s="9">
        <v>1.0275799999999999</v>
      </c>
      <c r="Q272" s="9">
        <v>1.02827</v>
      </c>
      <c r="R272" s="9">
        <v>1.03196</v>
      </c>
      <c r="S272" s="9">
        <v>1.0279</v>
      </c>
      <c r="T272" s="9">
        <v>1.0285</v>
      </c>
      <c r="V272" s="9">
        <f t="shared" si="32"/>
        <v>13.347642481166513</v>
      </c>
      <c r="W272" s="9">
        <f t="shared" si="33"/>
        <v>13.921621462232588</v>
      </c>
      <c r="X272" s="9">
        <f t="shared" si="39"/>
        <v>13.379243778464074</v>
      </c>
      <c r="Y272" s="9">
        <f t="shared" si="34"/>
        <v>14.187197607551019</v>
      </c>
      <c r="AO272" s="20">
        <f t="shared" si="35"/>
        <v>13.354317262408287</v>
      </c>
      <c r="AP272" s="9">
        <f t="shared" si="37"/>
        <v>0.32945187070564957</v>
      </c>
      <c r="AQ272" s="9">
        <f t="shared" si="38"/>
        <v>9.9864199088883646E-4</v>
      </c>
    </row>
    <row r="273" spans="1:43" x14ac:dyDescent="0.2">
      <c r="A273" s="5">
        <v>536</v>
      </c>
      <c r="B273" s="6">
        <f t="shared" si="36"/>
        <v>809.15</v>
      </c>
      <c r="C273" s="9">
        <v>1.2358647963912748</v>
      </c>
      <c r="E273" s="8">
        <v>1.04138</v>
      </c>
      <c r="F273" s="9">
        <v>1.0276400000000001</v>
      </c>
      <c r="G273" s="83">
        <v>1.0396700000000001</v>
      </c>
      <c r="H273" s="9">
        <v>1.03468</v>
      </c>
      <c r="I273" s="9">
        <v>1.0324800000000001</v>
      </c>
      <c r="J273" s="9">
        <v>1.0333000000000001</v>
      </c>
      <c r="K273" s="9">
        <v>1.02929</v>
      </c>
      <c r="L273" s="9">
        <v>1.02857</v>
      </c>
      <c r="M273" s="9">
        <v>1.0252699999999999</v>
      </c>
      <c r="N273" s="9">
        <v>1.0295300000000001</v>
      </c>
      <c r="O273" s="9">
        <v>1.0280199999999999</v>
      </c>
      <c r="P273" s="9">
        <v>1.02746</v>
      </c>
      <c r="Q273" s="9">
        <v>1.0281499999999999</v>
      </c>
      <c r="R273" s="9">
        <v>1.0318099999999999</v>
      </c>
      <c r="S273" s="9">
        <v>1.0277700000000001</v>
      </c>
      <c r="T273" s="9">
        <v>1.0283899999999999</v>
      </c>
      <c r="V273" s="9">
        <f t="shared" si="32"/>
        <v>13.281845497773547</v>
      </c>
      <c r="W273" s="9">
        <f t="shared" si="33"/>
        <v>13.85786904254107</v>
      </c>
      <c r="X273" s="9">
        <f t="shared" si="39"/>
        <v>13.319329147932942</v>
      </c>
      <c r="Y273" s="9">
        <f t="shared" si="34"/>
        <v>14.12662687263645</v>
      </c>
      <c r="AO273" s="20">
        <f t="shared" si="35"/>
        <v>13.289464848598794</v>
      </c>
      <c r="AP273" s="9">
        <f t="shared" si="37"/>
        <v>0.33180312412654239</v>
      </c>
      <c r="AQ273" s="9">
        <f t="shared" si="38"/>
        <v>1.4050240292718902E-3</v>
      </c>
    </row>
    <row r="274" spans="1:43" x14ac:dyDescent="0.2">
      <c r="A274" s="5">
        <v>538</v>
      </c>
      <c r="B274" s="6">
        <f t="shared" si="36"/>
        <v>811.15</v>
      </c>
      <c r="C274" s="9">
        <v>1.2328176046353942</v>
      </c>
      <c r="E274" s="8">
        <v>1.0411999999999999</v>
      </c>
      <c r="F274" s="9">
        <v>1.0275300000000001</v>
      </c>
      <c r="G274" s="83">
        <v>1.0395000000000001</v>
      </c>
      <c r="H274" s="9">
        <v>1.0345200000000001</v>
      </c>
      <c r="I274" s="9">
        <v>1.03233</v>
      </c>
      <c r="J274" s="9">
        <v>1.03315</v>
      </c>
      <c r="K274" s="9">
        <v>1.02915</v>
      </c>
      <c r="L274" s="9">
        <v>1.0284500000000001</v>
      </c>
      <c r="M274" s="9">
        <v>1.0251699999999999</v>
      </c>
      <c r="N274" s="9">
        <v>1.0294000000000001</v>
      </c>
      <c r="O274" s="9">
        <v>1.0279</v>
      </c>
      <c r="P274" s="9">
        <v>1.02735</v>
      </c>
      <c r="Q274" s="9">
        <v>1.02803</v>
      </c>
      <c r="R274" s="9">
        <v>1.03166</v>
      </c>
      <c r="S274" s="9">
        <v>1.0276400000000001</v>
      </c>
      <c r="T274" s="9">
        <v>1.0282800000000001</v>
      </c>
      <c r="V274" s="9">
        <f t="shared" si="32"/>
        <v>13.216030095954924</v>
      </c>
      <c r="W274" s="9">
        <f t="shared" si="33"/>
        <v>13.794473449508351</v>
      </c>
      <c r="X274" s="9">
        <f t="shared" si="39"/>
        <v>13.259790346498699</v>
      </c>
      <c r="Y274" s="9">
        <f t="shared" si="34"/>
        <v>14.066445417372581</v>
      </c>
      <c r="AO274" s="20">
        <f t="shared" si="35"/>
        <v>13.224976379942696</v>
      </c>
      <c r="AP274" s="9">
        <f t="shared" si="37"/>
        <v>0.33459671327013446</v>
      </c>
      <c r="AQ274" s="9">
        <f t="shared" si="38"/>
        <v>1.9149595276539478E-3</v>
      </c>
    </row>
    <row r="275" spans="1:43" x14ac:dyDescent="0.2">
      <c r="A275" s="5">
        <v>540</v>
      </c>
      <c r="B275" s="6">
        <f t="shared" si="36"/>
        <v>813.15</v>
      </c>
      <c r="C275" s="9">
        <v>1.229785402447273</v>
      </c>
      <c r="E275" s="8">
        <v>1.0410299999999999</v>
      </c>
      <c r="F275" s="9">
        <v>1.02742</v>
      </c>
      <c r="G275" s="83">
        <v>1.0393300000000001</v>
      </c>
      <c r="H275" s="9">
        <v>1.03437</v>
      </c>
      <c r="I275" s="9">
        <v>1.0321899999999999</v>
      </c>
      <c r="J275" s="9">
        <v>1.0329999999999999</v>
      </c>
      <c r="K275" s="9">
        <v>1.02902</v>
      </c>
      <c r="L275" s="9">
        <v>1.02833</v>
      </c>
      <c r="M275" s="9">
        <v>1.0250600000000001</v>
      </c>
      <c r="N275" s="9">
        <v>1.02928</v>
      </c>
      <c r="O275" s="9">
        <v>1.0277799999999999</v>
      </c>
      <c r="P275" s="9">
        <v>1.0272300000000001</v>
      </c>
      <c r="Q275" s="9">
        <v>1.0279100000000001</v>
      </c>
      <c r="R275" s="9">
        <v>1.0315099999999999</v>
      </c>
      <c r="S275" s="9">
        <v>1.0275099999999999</v>
      </c>
      <c r="T275" s="9">
        <v>1.02817</v>
      </c>
      <c r="V275" s="9">
        <f t="shared" si="32"/>
        <v>13.1598021850783</v>
      </c>
      <c r="W275" s="9">
        <f t="shared" si="33"/>
        <v>13.73143173778489</v>
      </c>
      <c r="X275" s="9">
        <f t="shared" si="39"/>
        <v>13.200624113910434</v>
      </c>
      <c r="Y275" s="9">
        <f t="shared" si="34"/>
        <v>14.006649930318394</v>
      </c>
      <c r="AO275" s="20">
        <f t="shared" si="35"/>
        <v>13.160848846095412</v>
      </c>
      <c r="AP275" s="9">
        <f t="shared" si="37"/>
        <v>0.32676034552753563</v>
      </c>
      <c r="AQ275" s="9">
        <f t="shared" si="38"/>
        <v>1.6664298735758207E-3</v>
      </c>
    </row>
    <row r="276" spans="1:43" x14ac:dyDescent="0.2">
      <c r="A276" s="5">
        <v>542</v>
      </c>
      <c r="B276" s="6">
        <f t="shared" si="36"/>
        <v>815.15</v>
      </c>
      <c r="C276" s="9">
        <v>1.2267680794945717</v>
      </c>
      <c r="E276" s="8">
        <v>1.0408599999999999</v>
      </c>
      <c r="F276" s="9">
        <v>1.0273099999999999</v>
      </c>
      <c r="G276" s="83">
        <v>1.0391699999999999</v>
      </c>
      <c r="H276" s="9">
        <v>1.0342199999999999</v>
      </c>
      <c r="I276" s="9">
        <v>1.0320400000000001</v>
      </c>
      <c r="J276" s="9">
        <v>1.03285</v>
      </c>
      <c r="K276" s="9">
        <v>1.0288900000000001</v>
      </c>
      <c r="L276" s="9">
        <v>1.0282100000000001</v>
      </c>
      <c r="M276" s="9">
        <v>1.0249600000000001</v>
      </c>
      <c r="N276" s="9">
        <v>1.02915</v>
      </c>
      <c r="O276" s="9">
        <v>1.02766</v>
      </c>
      <c r="P276" s="9">
        <v>1.02712</v>
      </c>
      <c r="Q276" s="9">
        <v>1.02779</v>
      </c>
      <c r="R276" s="9">
        <v>1.0313699999999999</v>
      </c>
      <c r="S276" s="9">
        <v>1.02738</v>
      </c>
      <c r="T276" s="9">
        <v>1.0280499999999999</v>
      </c>
      <c r="V276" s="9">
        <f t="shared" si="32"/>
        <v>13.103559070137615</v>
      </c>
      <c r="W276" s="9">
        <f t="shared" si="33"/>
        <v>13.668740993985919</v>
      </c>
      <c r="X276" s="9">
        <f t="shared" si="39"/>
        <v>13.141827225662356</v>
      </c>
      <c r="Y276" s="9">
        <f t="shared" si="34"/>
        <v>13.947237135020941</v>
      </c>
      <c r="AO276" s="20">
        <f t="shared" si="35"/>
        <v>13.097079269437071</v>
      </c>
      <c r="AP276" s="9">
        <f t="shared" si="37"/>
        <v>0.31943060704486964</v>
      </c>
      <c r="AQ276" s="9">
        <f t="shared" si="38"/>
        <v>1.4644517272657013E-3</v>
      </c>
    </row>
    <row r="277" spans="1:43" x14ac:dyDescent="0.2">
      <c r="A277" s="5">
        <v>544</v>
      </c>
      <c r="B277" s="6">
        <f t="shared" si="36"/>
        <v>817.15</v>
      </c>
      <c r="C277" s="9">
        <v>1.2237655265251177</v>
      </c>
      <c r="E277" s="8">
        <v>1.04068</v>
      </c>
      <c r="F277" s="9">
        <v>1.0271999999999999</v>
      </c>
      <c r="G277" s="83">
        <v>1.0389999999999999</v>
      </c>
      <c r="H277" s="9">
        <v>1.03407</v>
      </c>
      <c r="I277" s="9">
        <v>1.0319</v>
      </c>
      <c r="J277" s="9">
        <v>1.03271</v>
      </c>
      <c r="K277" s="9">
        <v>1.0287599999999999</v>
      </c>
      <c r="L277" s="9">
        <v>1.0280899999999999</v>
      </c>
      <c r="M277" s="9">
        <v>1.02485</v>
      </c>
      <c r="N277" s="9">
        <v>1.0290299999999999</v>
      </c>
      <c r="O277" s="9">
        <v>1.02755</v>
      </c>
      <c r="P277" s="9">
        <v>1.0269999999999999</v>
      </c>
      <c r="Q277" s="9">
        <v>1.0276700000000001</v>
      </c>
      <c r="R277" s="9">
        <v>1.03122</v>
      </c>
      <c r="S277" s="9">
        <v>1.02725</v>
      </c>
      <c r="T277" s="9">
        <v>1.0279400000000001</v>
      </c>
      <c r="V277" s="9">
        <f t="shared" si="32"/>
        <v>13.037691689302067</v>
      </c>
      <c r="W277" s="9">
        <f t="shared" si="33"/>
        <v>13.606398336262947</v>
      </c>
      <c r="X277" s="9">
        <f t="shared" si="39"/>
        <v>13.083396492523006</v>
      </c>
      <c r="Y277" s="9">
        <f t="shared" si="34"/>
        <v>13.888203789573771</v>
      </c>
      <c r="AO277" s="20">
        <f t="shared" si="35"/>
        <v>13.033664704633242</v>
      </c>
      <c r="AP277" s="9">
        <f t="shared" si="37"/>
        <v>0.32342725029748715</v>
      </c>
      <c r="AQ277" s="9">
        <f t="shared" si="38"/>
        <v>2.0889290374647819E-3</v>
      </c>
    </row>
    <row r="278" spans="1:43" x14ac:dyDescent="0.2">
      <c r="A278" s="5">
        <v>546</v>
      </c>
      <c r="B278" s="6">
        <f t="shared" si="36"/>
        <v>819.15</v>
      </c>
      <c r="C278" s="9">
        <v>1.2207776353537203</v>
      </c>
      <c r="E278" s="8">
        <v>1.04051</v>
      </c>
      <c r="F278" s="9">
        <v>1.0270900000000001</v>
      </c>
      <c r="G278" s="83">
        <v>1.03884</v>
      </c>
      <c r="H278" s="9">
        <v>1.03392</v>
      </c>
      <c r="I278" s="9">
        <v>1.0317499999999999</v>
      </c>
      <c r="J278" s="9">
        <v>1.0325599999999999</v>
      </c>
      <c r="K278" s="9">
        <v>1.02864</v>
      </c>
      <c r="L278" s="9">
        <v>1.0279700000000001</v>
      </c>
      <c r="M278" s="9">
        <v>1.02475</v>
      </c>
      <c r="N278" s="9">
        <v>1.02891</v>
      </c>
      <c r="O278" s="9">
        <v>1.0274300000000001</v>
      </c>
      <c r="P278" s="9">
        <v>1.0268900000000001</v>
      </c>
      <c r="Q278" s="9">
        <v>1.02756</v>
      </c>
      <c r="R278" s="9">
        <v>1.0310699999999999</v>
      </c>
      <c r="S278" s="9">
        <v>1.0271300000000001</v>
      </c>
      <c r="T278" s="9">
        <v>1.02783</v>
      </c>
      <c r="V278" s="9">
        <f t="shared" si="32"/>
        <v>12.981416577525804</v>
      </c>
      <c r="W278" s="9">
        <f t="shared" si="33"/>
        <v>13.544400913882052</v>
      </c>
      <c r="X278" s="9">
        <f t="shared" si="39"/>
        <v>13.025328760071693</v>
      </c>
      <c r="Y278" s="9">
        <f t="shared" si="34"/>
        <v>13.829546686181867</v>
      </c>
      <c r="AO278" s="20">
        <f t="shared" si="35"/>
        <v>12.970602238202613</v>
      </c>
      <c r="AP278" s="9">
        <f t="shared" si="37"/>
        <v>0.31695136298248489</v>
      </c>
      <c r="AQ278" s="9">
        <f t="shared" si="38"/>
        <v>1.9282797759434219E-3</v>
      </c>
    </row>
    <row r="279" spans="1:43" x14ac:dyDescent="0.2">
      <c r="A279" s="5">
        <v>548</v>
      </c>
      <c r="B279" s="6">
        <f t="shared" si="36"/>
        <v>821.15</v>
      </c>
      <c r="C279" s="9">
        <v>1.2178042988491751</v>
      </c>
      <c r="E279" s="8">
        <v>1.04034</v>
      </c>
      <c r="F279" s="9">
        <v>1.0269900000000001</v>
      </c>
      <c r="G279" s="83">
        <v>1.03867</v>
      </c>
      <c r="H279" s="9">
        <v>1.0337700000000001</v>
      </c>
      <c r="I279" s="9">
        <v>1.0316099999999999</v>
      </c>
      <c r="J279" s="9">
        <v>1.03241</v>
      </c>
      <c r="K279" s="9">
        <v>1.02851</v>
      </c>
      <c r="L279" s="9">
        <v>1.0278499999999999</v>
      </c>
      <c r="M279" s="9">
        <v>1.0246500000000001</v>
      </c>
      <c r="N279" s="9">
        <v>1.02878</v>
      </c>
      <c r="O279" s="9">
        <v>1.02732</v>
      </c>
      <c r="P279" s="9">
        <v>1.02678</v>
      </c>
      <c r="Q279" s="9">
        <v>1.0274399999999999</v>
      </c>
      <c r="R279" s="9">
        <v>1.0309299999999999</v>
      </c>
      <c r="S279" s="9">
        <v>1.0269999999999999</v>
      </c>
      <c r="T279" s="9">
        <v>1.02773</v>
      </c>
      <c r="V279" s="9">
        <f t="shared" si="32"/>
        <v>12.915389001828727</v>
      </c>
      <c r="W279" s="9">
        <f t="shared" si="33"/>
        <v>13.482745906808889</v>
      </c>
      <c r="X279" s="9">
        <f t="shared" si="39"/>
        <v>12.967620908241992</v>
      </c>
      <c r="Y279" s="9">
        <f t="shared" si="34"/>
        <v>13.771262650732957</v>
      </c>
      <c r="AO279" s="20">
        <f t="shared" si="35"/>
        <v>12.907888988091571</v>
      </c>
      <c r="AP279" s="9">
        <f t="shared" si="37"/>
        <v>0.32189385762866868</v>
      </c>
      <c r="AQ279" s="9">
        <f t="shared" si="38"/>
        <v>2.7281720475640994E-3</v>
      </c>
    </row>
    <row r="280" spans="1:43" x14ac:dyDescent="0.2">
      <c r="A280" s="5">
        <v>550</v>
      </c>
      <c r="B280" s="6">
        <f t="shared" si="36"/>
        <v>823.15</v>
      </c>
      <c r="C280" s="9">
        <v>1.2148454109214604</v>
      </c>
      <c r="E280" s="8">
        <v>1.04017</v>
      </c>
      <c r="F280" s="9">
        <v>1.02688</v>
      </c>
      <c r="G280" s="83">
        <v>1.03851</v>
      </c>
      <c r="H280" s="9">
        <v>1.03362</v>
      </c>
      <c r="I280" s="9">
        <v>1.0314700000000001</v>
      </c>
      <c r="J280" s="9">
        <v>1.03227</v>
      </c>
      <c r="K280" s="9">
        <v>1.0283800000000001</v>
      </c>
      <c r="L280" s="9">
        <v>1.0277400000000001</v>
      </c>
      <c r="M280" s="9">
        <v>1.0245500000000001</v>
      </c>
      <c r="N280" s="9">
        <v>1.0286599999999999</v>
      </c>
      <c r="O280" s="9">
        <v>1.0271999999999999</v>
      </c>
      <c r="P280" s="9">
        <v>1.02667</v>
      </c>
      <c r="Q280" s="9">
        <v>1.0273300000000001</v>
      </c>
      <c r="R280" s="9">
        <v>1.0307900000000001</v>
      </c>
      <c r="S280" s="9">
        <v>1.02688</v>
      </c>
      <c r="T280" s="9">
        <v>1.02762</v>
      </c>
      <c r="V280" s="9">
        <f t="shared" si="32"/>
        <v>12.859082394006181</v>
      </c>
      <c r="W280" s="9">
        <f t="shared" si="33"/>
        <v>13.421430525300282</v>
      </c>
      <c r="X280" s="9">
        <f t="shared" si="39"/>
        <v>12.910269850872238</v>
      </c>
      <c r="Y280" s="9">
        <f t="shared" si="34"/>
        <v>13.713348542375089</v>
      </c>
      <c r="AO280" s="20">
        <f t="shared" si="35"/>
        <v>12.845522103255522</v>
      </c>
      <c r="AP280" s="9">
        <f t="shared" si="37"/>
        <v>0.31623542076996747</v>
      </c>
      <c r="AQ280" s="9">
        <f t="shared" si="38"/>
        <v>2.6201557404144085E-3</v>
      </c>
    </row>
    <row r="281" spans="1:43" x14ac:dyDescent="0.2">
      <c r="A281" s="5">
        <v>552</v>
      </c>
      <c r="B281" s="6">
        <f t="shared" si="36"/>
        <v>825.15</v>
      </c>
      <c r="C281" s="9">
        <v>1.2119008665091195</v>
      </c>
      <c r="E281" s="8">
        <v>1.04</v>
      </c>
      <c r="F281" s="9">
        <v>1.02677</v>
      </c>
      <c r="G281" s="83">
        <v>1.03834</v>
      </c>
      <c r="H281" s="9">
        <v>1.0334700000000001</v>
      </c>
      <c r="I281" s="9">
        <v>1.0313300000000001</v>
      </c>
      <c r="J281" s="9">
        <v>1.03213</v>
      </c>
      <c r="K281" s="9">
        <v>1.02826</v>
      </c>
      <c r="L281" s="9">
        <v>1.02762</v>
      </c>
      <c r="M281" s="9">
        <v>1.0244500000000001</v>
      </c>
      <c r="N281" s="9">
        <v>1.02854</v>
      </c>
      <c r="O281" s="9">
        <v>1.0270900000000001</v>
      </c>
      <c r="P281" s="9">
        <v>1.0265500000000001</v>
      </c>
      <c r="Q281" s="9">
        <v>1.02721</v>
      </c>
      <c r="R281" s="9">
        <v>1.03064</v>
      </c>
      <c r="S281" s="9">
        <v>1.0267500000000001</v>
      </c>
      <c r="T281" s="9">
        <v>1.0275099999999999</v>
      </c>
      <c r="V281" s="9">
        <f t="shared" si="32"/>
        <v>12.802760550064606</v>
      </c>
      <c r="W281" s="9">
        <f t="shared" si="33"/>
        <v>13.360452009502263</v>
      </c>
      <c r="X281" s="9">
        <f t="shared" si="39"/>
        <v>12.853272535262791</v>
      </c>
      <c r="Y281" s="9">
        <f t="shared" si="34"/>
        <v>13.655801253100378</v>
      </c>
      <c r="AO281" s="20">
        <f t="shared" si="35"/>
        <v>12.783498763246833</v>
      </c>
      <c r="AP281" s="9">
        <f t="shared" si="37"/>
        <v>0.31101976392970282</v>
      </c>
      <c r="AQ281" s="9">
        <f t="shared" si="38"/>
        <v>2.5514606486616164E-3</v>
      </c>
    </row>
    <row r="282" spans="1:43" x14ac:dyDescent="0.2">
      <c r="A282" s="5">
        <v>554</v>
      </c>
      <c r="B282" s="6">
        <f t="shared" si="36"/>
        <v>827.15</v>
      </c>
      <c r="C282" s="9">
        <v>1.2089705615668258</v>
      </c>
      <c r="E282" s="8">
        <v>1.0398400000000001</v>
      </c>
      <c r="F282" s="9">
        <v>1.02667</v>
      </c>
      <c r="G282" s="83">
        <v>1.0381800000000001</v>
      </c>
      <c r="H282" s="9">
        <v>1.03332</v>
      </c>
      <c r="I282" s="9">
        <v>1.0311900000000001</v>
      </c>
      <c r="J282" s="9">
        <v>1.03199</v>
      </c>
      <c r="K282" s="9">
        <v>1.02813</v>
      </c>
      <c r="L282" s="9">
        <v>1.0275000000000001</v>
      </c>
      <c r="M282" s="9">
        <v>1.0243500000000001</v>
      </c>
      <c r="N282" s="9">
        <v>1.0284199999999999</v>
      </c>
      <c r="O282" s="9">
        <v>1.02698</v>
      </c>
      <c r="P282" s="9">
        <v>1.02644</v>
      </c>
      <c r="Q282" s="9">
        <v>1.0270999999999999</v>
      </c>
      <c r="R282" s="9">
        <v>1.0305</v>
      </c>
      <c r="S282" s="9">
        <v>1.0266299999999999</v>
      </c>
      <c r="T282" s="9">
        <v>1.0274000000000001</v>
      </c>
      <c r="V282" s="9">
        <f t="shared" si="32"/>
        <v>12.746300098552243</v>
      </c>
      <c r="W282" s="9">
        <f t="shared" si="33"/>
        <v>13.299807629054419</v>
      </c>
      <c r="X282" s="9">
        <f t="shared" si="39"/>
        <v>12.796625941740063</v>
      </c>
      <c r="Y282" s="9">
        <f t="shared" si="34"/>
        <v>13.598617707334823</v>
      </c>
      <c r="AO282" s="20">
        <f t="shared" si="35"/>
        <v>12.721816177809281</v>
      </c>
      <c r="AP282" s="9">
        <f t="shared" si="37"/>
        <v>0.30637058632261649</v>
      </c>
      <c r="AQ282" s="9">
        <f t="shared" si="38"/>
        <v>2.5326904925649556E-3</v>
      </c>
    </row>
    <row r="283" spans="1:43" x14ac:dyDescent="0.2">
      <c r="A283" s="5">
        <v>556</v>
      </c>
      <c r="B283" s="6">
        <f t="shared" si="36"/>
        <v>829.15</v>
      </c>
      <c r="C283" s="9">
        <v>1.2060543930531267</v>
      </c>
      <c r="E283" s="8">
        <v>1.0396700000000001</v>
      </c>
      <c r="F283" s="9">
        <v>1.0265599999999999</v>
      </c>
      <c r="G283" s="83">
        <v>1.0380199999999999</v>
      </c>
      <c r="H283" s="9">
        <v>1.03318</v>
      </c>
      <c r="I283" s="9">
        <v>1.03105</v>
      </c>
      <c r="J283" s="9">
        <v>1.0318400000000001</v>
      </c>
      <c r="K283" s="9">
        <v>1.0280100000000001</v>
      </c>
      <c r="L283" s="9">
        <v>1.02739</v>
      </c>
      <c r="M283" s="9">
        <v>1.0242500000000001</v>
      </c>
      <c r="N283" s="9">
        <v>1.0283100000000001</v>
      </c>
      <c r="O283" s="9">
        <v>1.0268600000000001</v>
      </c>
      <c r="P283" s="9">
        <v>1.02633</v>
      </c>
      <c r="Q283" s="9">
        <v>1.0269900000000001</v>
      </c>
      <c r="R283" s="9">
        <v>1.0303599999999999</v>
      </c>
      <c r="S283" s="9">
        <v>1.02651</v>
      </c>
      <c r="T283" s="9">
        <v>1.0273000000000001</v>
      </c>
      <c r="V283" s="9">
        <f t="shared" si="32"/>
        <v>12.689948292332888</v>
      </c>
      <c r="W283" s="9">
        <f t="shared" si="33"/>
        <v>13.239494682700512</v>
      </c>
      <c r="X283" s="9">
        <f t="shared" si="39"/>
        <v>12.740327083227141</v>
      </c>
      <c r="Y283" s="9">
        <f t="shared" si="34"/>
        <v>13.541794861534086</v>
      </c>
      <c r="AO283" s="20">
        <f t="shared" si="35"/>
        <v>12.660471586478881</v>
      </c>
      <c r="AP283" s="9">
        <f t="shared" si="37"/>
        <v>0.30200123516608485</v>
      </c>
      <c r="AQ283" s="9">
        <f t="shared" si="38"/>
        <v>2.5380225719669148E-3</v>
      </c>
    </row>
    <row r="284" spans="1:43" x14ac:dyDescent="0.2">
      <c r="A284" s="5">
        <v>558</v>
      </c>
      <c r="B284" s="6">
        <f t="shared" si="36"/>
        <v>831.15</v>
      </c>
      <c r="C284" s="9">
        <v>1.2031522589183661</v>
      </c>
      <c r="E284" s="8">
        <v>1.0395000000000001</v>
      </c>
      <c r="F284" s="9">
        <v>1.0264599999999999</v>
      </c>
      <c r="G284" s="83">
        <v>1.03786</v>
      </c>
      <c r="H284" s="9">
        <v>1.0330299999999999</v>
      </c>
      <c r="I284" s="9">
        <v>1.03091</v>
      </c>
      <c r="J284" s="9">
        <v>1.0317000000000001</v>
      </c>
      <c r="K284" s="9">
        <v>1.02789</v>
      </c>
      <c r="L284" s="9">
        <v>1.0272699999999999</v>
      </c>
      <c r="M284" s="9">
        <v>1.0241499999999999</v>
      </c>
      <c r="N284" s="9">
        <v>1.0281899999999999</v>
      </c>
      <c r="O284" s="9">
        <v>1.0267500000000001</v>
      </c>
      <c r="P284" s="9">
        <v>1.0262199999999999</v>
      </c>
      <c r="Q284" s="9">
        <v>1.0268699999999999</v>
      </c>
      <c r="R284" s="9">
        <v>1.0302199999999999</v>
      </c>
      <c r="S284" s="9">
        <v>1.0263899999999999</v>
      </c>
      <c r="T284" s="9">
        <v>1.02719</v>
      </c>
      <c r="V284" s="9">
        <f t="shared" si="32"/>
        <v>12.623838963158954</v>
      </c>
      <c r="W284" s="9">
        <f t="shared" si="33"/>
        <v>13.179510497905161</v>
      </c>
      <c r="X284" s="9">
        <f t="shared" si="39"/>
        <v>12.684373004820891</v>
      </c>
      <c r="Y284" s="9">
        <f t="shared" si="34"/>
        <v>13.48532970378513</v>
      </c>
      <c r="AO284" s="20">
        <f t="shared" si="35"/>
        <v>12.599462258190997</v>
      </c>
      <c r="AP284" s="9">
        <f t="shared" si="37"/>
        <v>0.30877085452720476</v>
      </c>
      <c r="AQ284" s="9">
        <f t="shared" si="38"/>
        <v>3.6643701999290825E-3</v>
      </c>
    </row>
    <row r="285" spans="1:43" x14ac:dyDescent="0.2">
      <c r="A285" s="5">
        <v>560</v>
      </c>
      <c r="B285" s="6">
        <f t="shared" si="36"/>
        <v>833.15</v>
      </c>
      <c r="C285" s="9">
        <v>1.2002640580927804</v>
      </c>
      <c r="E285" s="8">
        <v>1.0393399999999999</v>
      </c>
      <c r="F285" s="9">
        <v>1.0263599999999999</v>
      </c>
      <c r="G285" s="83">
        <v>1.0377099999999999</v>
      </c>
      <c r="H285" s="9">
        <v>1.0328900000000001</v>
      </c>
      <c r="I285" s="9">
        <v>1.03077</v>
      </c>
      <c r="J285" s="9">
        <v>1.03156</v>
      </c>
      <c r="K285" s="9">
        <v>1.02776</v>
      </c>
      <c r="L285" s="9">
        <v>1.0271600000000001</v>
      </c>
      <c r="M285" s="9">
        <v>1.0240499999999999</v>
      </c>
      <c r="N285" s="9">
        <v>1.02807</v>
      </c>
      <c r="O285" s="9">
        <v>1.02664</v>
      </c>
      <c r="P285" s="9">
        <v>1.0261199999999999</v>
      </c>
      <c r="Q285" s="9">
        <v>1.0267599999999999</v>
      </c>
      <c r="R285" s="9">
        <v>1.0300800000000001</v>
      </c>
      <c r="S285" s="9">
        <v>1.02627</v>
      </c>
      <c r="T285" s="9">
        <v>1.0270900000000001</v>
      </c>
      <c r="V285" s="9">
        <f t="shared" si="32"/>
        <v>12.567333916534345</v>
      </c>
      <c r="W285" s="9">
        <f t="shared" si="33"/>
        <v>13.119852430476554</v>
      </c>
      <c r="X285" s="9">
        <f t="shared" si="39"/>
        <v>12.628760783375428</v>
      </c>
      <c r="Y285" s="9">
        <f t="shared" si="34"/>
        <v>13.429219253413647</v>
      </c>
      <c r="AO285" s="20">
        <f t="shared" si="35"/>
        <v>12.538785490893574</v>
      </c>
      <c r="AP285" s="9">
        <f t="shared" si="37"/>
        <v>0.30527670824890685</v>
      </c>
      <c r="AQ285" s="9">
        <f t="shared" si="38"/>
        <v>3.7732599699121837E-3</v>
      </c>
    </row>
    <row r="286" spans="1:43" x14ac:dyDescent="0.2">
      <c r="A286" s="5">
        <v>562</v>
      </c>
      <c r="B286" s="6">
        <f t="shared" si="36"/>
        <v>835.15</v>
      </c>
      <c r="C286" s="9">
        <v>1.197389690474765</v>
      </c>
      <c r="E286" s="8">
        <v>1.03918</v>
      </c>
      <c r="F286" s="9">
        <v>1.0262500000000001</v>
      </c>
      <c r="G286" s="83">
        <v>1.03755</v>
      </c>
      <c r="H286" s="9">
        <v>1.0327500000000001</v>
      </c>
      <c r="I286" s="9">
        <v>1.03064</v>
      </c>
      <c r="J286" s="9">
        <v>1.0314300000000001</v>
      </c>
      <c r="K286" s="9">
        <v>1.0276400000000001</v>
      </c>
      <c r="L286" s="9">
        <v>1.02705</v>
      </c>
      <c r="M286" s="9">
        <v>1.0239499999999999</v>
      </c>
      <c r="N286" s="9">
        <v>1.0279499999999999</v>
      </c>
      <c r="O286" s="9">
        <v>1.0265299999999999</v>
      </c>
      <c r="P286" s="9">
        <v>1.0260100000000001</v>
      </c>
      <c r="Q286" s="9">
        <v>1.0266500000000001</v>
      </c>
      <c r="R286" s="9">
        <v>1.0299499999999999</v>
      </c>
      <c r="S286" s="9">
        <v>1.0261499999999999</v>
      </c>
      <c r="T286" s="9">
        <v>1.02698</v>
      </c>
      <c r="V286" s="9">
        <f t="shared" si="32"/>
        <v>12.520558831035091</v>
      </c>
      <c r="W286" s="9">
        <f t="shared" si="33"/>
        <v>13.060517864195011</v>
      </c>
      <c r="X286" s="9">
        <f t="shared" si="39"/>
        <v>12.573487527091885</v>
      </c>
      <c r="Y286" s="9">
        <f t="shared" si="34"/>
        <v>13.37346056059711</v>
      </c>
      <c r="AO286" s="20">
        <f t="shared" si="35"/>
        <v>12.47843861116646</v>
      </c>
      <c r="AP286" s="9">
        <f t="shared" si="37"/>
        <v>0.29155575749099633</v>
      </c>
      <c r="AQ286" s="9">
        <f t="shared" si="38"/>
        <v>2.8014468662724877E-3</v>
      </c>
    </row>
    <row r="287" spans="1:43" x14ac:dyDescent="0.2">
      <c r="A287" s="5">
        <v>564</v>
      </c>
      <c r="B287" s="6">
        <f t="shared" si="36"/>
        <v>837.15</v>
      </c>
      <c r="C287" s="9">
        <v>1.1945290569193097</v>
      </c>
      <c r="E287" s="8">
        <v>1.03901</v>
      </c>
      <c r="F287" s="9">
        <v>1.0261499999999999</v>
      </c>
      <c r="G287" s="83">
        <v>1.03739</v>
      </c>
      <c r="H287" s="9">
        <v>1.03261</v>
      </c>
      <c r="I287" s="9">
        <v>1.0305</v>
      </c>
      <c r="J287" s="9">
        <v>1.03129</v>
      </c>
      <c r="K287" s="9">
        <v>1.02752</v>
      </c>
      <c r="L287" s="9">
        <v>1.0269299999999999</v>
      </c>
      <c r="M287" s="9">
        <v>1.0238499999999999</v>
      </c>
      <c r="N287" s="9">
        <v>1.0278400000000001</v>
      </c>
      <c r="O287" s="9">
        <v>1.0264200000000001</v>
      </c>
      <c r="P287" s="9">
        <v>1.0259</v>
      </c>
      <c r="Q287" s="9">
        <v>1.02654</v>
      </c>
      <c r="R287" s="9">
        <v>1.0298099999999999</v>
      </c>
      <c r="S287" s="9">
        <v>1.02603</v>
      </c>
      <c r="T287" s="9">
        <v>1.02688</v>
      </c>
      <c r="V287" s="9">
        <f t="shared" si="32"/>
        <v>12.454401816870199</v>
      </c>
      <c r="W287" s="9">
        <f t="shared" si="33"/>
        <v>13.001504210447385</v>
      </c>
      <c r="X287" s="9">
        <f t="shared" si="39"/>
        <v>12.518550375114307</v>
      </c>
      <c r="Y287" s="9">
        <f t="shared" si="34"/>
        <v>13.318050705983451</v>
      </c>
      <c r="AO287" s="20">
        <f t="shared" si="35"/>
        <v>12.418418973846602</v>
      </c>
      <c r="AP287" s="9">
        <f t="shared" si="37"/>
        <v>0.29932102905788582</v>
      </c>
      <c r="AQ287" s="9">
        <f t="shared" si="38"/>
        <v>4.115037524797735E-3</v>
      </c>
    </row>
    <row r="288" spans="1:43" x14ac:dyDescent="0.2">
      <c r="A288" s="5">
        <v>566</v>
      </c>
      <c r="B288" s="6">
        <f t="shared" si="36"/>
        <v>839.15</v>
      </c>
      <c r="C288" s="9">
        <v>1.1916820592265984</v>
      </c>
      <c r="E288" s="8">
        <v>1.0388500000000001</v>
      </c>
      <c r="F288" s="9">
        <v>1.0260499999999999</v>
      </c>
      <c r="G288" s="83">
        <v>1.0372399999999999</v>
      </c>
      <c r="H288" s="9">
        <v>1.03247</v>
      </c>
      <c r="I288" s="9">
        <v>1.03037</v>
      </c>
      <c r="J288" s="9">
        <v>1.03115</v>
      </c>
      <c r="K288" s="9">
        <v>1.0274000000000001</v>
      </c>
      <c r="L288" s="9">
        <v>1.0268200000000001</v>
      </c>
      <c r="M288" s="9">
        <v>1.0237499999999999</v>
      </c>
      <c r="N288" s="9">
        <v>1.02772</v>
      </c>
      <c r="O288" s="9">
        <v>1.0263100000000001</v>
      </c>
      <c r="P288" s="9">
        <v>1.02579</v>
      </c>
      <c r="Q288" s="9">
        <v>1.02643</v>
      </c>
      <c r="R288" s="9">
        <v>1.0296700000000001</v>
      </c>
      <c r="S288" s="9">
        <v>1.0259100000000001</v>
      </c>
      <c r="T288" s="9">
        <v>1.02677</v>
      </c>
      <c r="V288" s="9">
        <f t="shared" si="32"/>
        <v>12.397853604021801</v>
      </c>
      <c r="W288" s="9">
        <f t="shared" si="33"/>
        <v>12.942808907867063</v>
      </c>
      <c r="X288" s="9">
        <f t="shared" si="39"/>
        <v>12.463946497131618</v>
      </c>
      <c r="Y288" s="9">
        <f t="shared" si="34"/>
        <v>13.262986800315197</v>
      </c>
      <c r="AO288" s="20">
        <f t="shared" si="35"/>
        <v>12.358723961659138</v>
      </c>
      <c r="AP288" s="9">
        <f t="shared" si="37"/>
        <v>0.29697628318908148</v>
      </c>
      <c r="AQ288" s="9">
        <f t="shared" si="38"/>
        <v>4.3682705196256407E-3</v>
      </c>
    </row>
    <row r="289" spans="1:43" x14ac:dyDescent="0.2">
      <c r="A289" s="5">
        <v>568</v>
      </c>
      <c r="B289" s="6">
        <f t="shared" si="36"/>
        <v>841.15</v>
      </c>
      <c r="C289" s="9">
        <v>1.1888486001307734</v>
      </c>
      <c r="E289" s="8">
        <v>1.0386899999999999</v>
      </c>
      <c r="F289" s="9">
        <v>1.0259499999999999</v>
      </c>
      <c r="G289" s="83">
        <v>1.03708</v>
      </c>
      <c r="H289" s="9">
        <v>1.03233</v>
      </c>
      <c r="I289" s="9">
        <v>1.03023</v>
      </c>
      <c r="J289" s="9">
        <v>1.03102</v>
      </c>
      <c r="K289" s="9">
        <v>1.02728</v>
      </c>
      <c r="L289" s="9">
        <v>1.02671</v>
      </c>
      <c r="M289" s="9">
        <v>1.02366</v>
      </c>
      <c r="N289" s="9">
        <v>1.0276099999999999</v>
      </c>
      <c r="O289" s="9">
        <v>1.0262</v>
      </c>
      <c r="P289" s="9">
        <v>1.02569</v>
      </c>
      <c r="Q289" s="9">
        <v>1.0263199999999999</v>
      </c>
      <c r="R289" s="9">
        <v>1.0295399999999999</v>
      </c>
      <c r="S289" s="9">
        <v>1.02579</v>
      </c>
      <c r="T289" s="9">
        <v>1.02667</v>
      </c>
      <c r="V289" s="9">
        <f t="shared" si="32"/>
        <v>12.341291168776246</v>
      </c>
      <c r="W289" s="9">
        <f t="shared" si="33"/>
        <v>12.884429421979627</v>
      </c>
      <c r="X289" s="9">
        <f t="shared" si="39"/>
        <v>12.409673092985555</v>
      </c>
      <c r="Y289" s="9">
        <f t="shared" si="34"/>
        <v>13.208265984059024</v>
      </c>
      <c r="AO289" s="20">
        <f t="shared" si="35"/>
        <v>12.299350984854144</v>
      </c>
      <c r="AP289" s="9">
        <f t="shared" si="37"/>
        <v>0.29499916209281984</v>
      </c>
      <c r="AQ289" s="9">
        <f t="shared" si="38"/>
        <v>4.6760875585676346E-3</v>
      </c>
    </row>
    <row r="290" spans="1:43" x14ac:dyDescent="0.2">
      <c r="A290" s="5">
        <v>570</v>
      </c>
      <c r="B290" s="6">
        <f t="shared" si="36"/>
        <v>843.15</v>
      </c>
      <c r="C290" s="9">
        <v>1.1860285832888573</v>
      </c>
      <c r="E290" s="8">
        <v>1.03853</v>
      </c>
      <c r="F290" s="9">
        <v>1.0258499999999999</v>
      </c>
      <c r="G290" s="83">
        <v>1.0369299999999999</v>
      </c>
      <c r="H290" s="9">
        <v>1.0321899999999999</v>
      </c>
      <c r="I290" s="9">
        <v>1.0301</v>
      </c>
      <c r="J290" s="9">
        <v>1.03088</v>
      </c>
      <c r="K290" s="9">
        <v>1.0271600000000001</v>
      </c>
      <c r="L290" s="9">
        <v>1.0266</v>
      </c>
      <c r="M290" s="9">
        <v>1.02356</v>
      </c>
      <c r="N290" s="9">
        <v>1.0275000000000001</v>
      </c>
      <c r="O290" s="9">
        <v>1.0261</v>
      </c>
      <c r="P290" s="9">
        <v>1.0255799999999999</v>
      </c>
      <c r="Q290" s="9">
        <v>1.0262199999999999</v>
      </c>
      <c r="R290" s="9">
        <v>1.0294099999999999</v>
      </c>
      <c r="S290" s="9">
        <v>1.0256799999999999</v>
      </c>
      <c r="T290" s="9">
        <v>1.02657</v>
      </c>
      <c r="V290" s="9">
        <f t="shared" si="32"/>
        <v>12.284714505676961</v>
      </c>
      <c r="W290" s="9">
        <f t="shared" si="33"/>
        <v>12.826363244853935</v>
      </c>
      <c r="X290" s="9">
        <f t="shared" si="39"/>
        <v>12.355727392284424</v>
      </c>
      <c r="Y290" s="9">
        <f t="shared" si="34"/>
        <v>13.153885427040583</v>
      </c>
      <c r="AO290" s="20">
        <f t="shared" si="35"/>
        <v>12.240297480849058</v>
      </c>
      <c r="AP290" s="9">
        <f t="shared" si="37"/>
        <v>0.29338335665200582</v>
      </c>
      <c r="AQ290" s="9">
        <f t="shared" si="38"/>
        <v>5.0428300643243461E-3</v>
      </c>
    </row>
    <row r="291" spans="1:43" x14ac:dyDescent="0.2">
      <c r="A291" s="5">
        <v>572</v>
      </c>
      <c r="B291" s="6">
        <f t="shared" si="36"/>
        <v>845.15</v>
      </c>
      <c r="C291" s="9">
        <v>1.1832219132698338</v>
      </c>
      <c r="E291" s="8">
        <v>1.03837</v>
      </c>
      <c r="F291" s="9">
        <v>1.0257499999999999</v>
      </c>
      <c r="G291" s="83">
        <v>1.03677</v>
      </c>
      <c r="H291" s="9">
        <v>1.0320499999999999</v>
      </c>
      <c r="I291" s="9">
        <v>1.0299700000000001</v>
      </c>
      <c r="J291" s="9">
        <v>1.0307500000000001</v>
      </c>
      <c r="K291" s="9">
        <v>1.02704</v>
      </c>
      <c r="L291" s="9">
        <v>1.0264899999999999</v>
      </c>
      <c r="M291" s="9">
        <v>1.0234700000000001</v>
      </c>
      <c r="N291" s="9">
        <v>1.02738</v>
      </c>
      <c r="O291" s="9">
        <v>1.02599</v>
      </c>
      <c r="P291" s="9">
        <v>1.0254799999999999</v>
      </c>
      <c r="Q291" s="9">
        <v>1.0261100000000001</v>
      </c>
      <c r="R291" s="9">
        <v>1.0292699999999999</v>
      </c>
      <c r="S291" s="9">
        <v>1.02556</v>
      </c>
      <c r="T291" s="9">
        <v>1.02647</v>
      </c>
      <c r="V291" s="9">
        <f t="shared" si="32"/>
        <v>12.228123609264255</v>
      </c>
      <c r="W291" s="9">
        <f t="shared" si="33"/>
        <v>12.768607894758587</v>
      </c>
      <c r="X291" s="9">
        <f t="shared" si="39"/>
        <v>12.302106654022628</v>
      </c>
      <c r="Y291" s="9">
        <f t="shared" si="34"/>
        <v>13.099842328084588</v>
      </c>
      <c r="AO291" s="20">
        <f t="shared" si="35"/>
        <v>12.181560913876559</v>
      </c>
      <c r="AP291" s="9">
        <f t="shared" si="37"/>
        <v>0.29212326286631801</v>
      </c>
      <c r="AQ291" s="9">
        <f t="shared" si="38"/>
        <v>5.4734909117194431E-3</v>
      </c>
    </row>
    <row r="292" spans="1:43" x14ac:dyDescent="0.2">
      <c r="A292" s="5">
        <v>574</v>
      </c>
      <c r="B292" s="6">
        <f t="shared" si="36"/>
        <v>847.15</v>
      </c>
      <c r="C292" s="9">
        <v>1.1804284955438824</v>
      </c>
      <c r="E292" s="8">
        <v>1.0382199999999999</v>
      </c>
      <c r="F292" s="9">
        <v>1.02565</v>
      </c>
      <c r="G292" s="83">
        <v>1.0366200000000001</v>
      </c>
      <c r="H292" s="9">
        <v>1.0319100000000001</v>
      </c>
      <c r="I292" s="9">
        <v>1.0298400000000001</v>
      </c>
      <c r="J292" s="9">
        <v>1.03061</v>
      </c>
      <c r="K292" s="9">
        <v>1.0269299999999999</v>
      </c>
      <c r="L292" s="9">
        <v>1.0263800000000001</v>
      </c>
      <c r="M292" s="9">
        <v>1.0233699999999999</v>
      </c>
      <c r="N292" s="9">
        <v>1.0272699999999999</v>
      </c>
      <c r="O292" s="9">
        <v>1.0258799999999999</v>
      </c>
      <c r="P292" s="9">
        <v>1.0253699999999999</v>
      </c>
      <c r="Q292" s="9">
        <v>1.026</v>
      </c>
      <c r="R292" s="9">
        <v>1.0291399999999999</v>
      </c>
      <c r="S292" s="9">
        <v>1.02545</v>
      </c>
      <c r="T292" s="9">
        <v>1.0263599999999999</v>
      </c>
      <c r="V292" s="9">
        <f t="shared" si="32"/>
        <v>12.181150390393343</v>
      </c>
      <c r="W292" s="9">
        <f t="shared" si="33"/>
        <v>12.711160915823706</v>
      </c>
      <c r="X292" s="9">
        <f t="shared" si="39"/>
        <v>12.248808166205857</v>
      </c>
      <c r="Y292" s="9">
        <f t="shared" si="34"/>
        <v>13.046133914659997</v>
      </c>
      <c r="AO292" s="20">
        <f t="shared" si="35"/>
        <v>12.123138774637958</v>
      </c>
      <c r="AP292" s="9">
        <f t="shared" si="37"/>
        <v>0.28091115706696956</v>
      </c>
      <c r="AQ292" s="9">
        <f t="shared" si="38"/>
        <v>4.5775746278963261E-3</v>
      </c>
    </row>
    <row r="293" spans="1:43" x14ac:dyDescent="0.2">
      <c r="A293" s="5">
        <v>576</v>
      </c>
      <c r="B293" s="6">
        <f t="shared" si="36"/>
        <v>849.15</v>
      </c>
      <c r="C293" s="9">
        <v>1.177648236471766</v>
      </c>
      <c r="E293" s="8">
        <v>1.03806</v>
      </c>
      <c r="F293" s="9">
        <v>1.02555</v>
      </c>
      <c r="G293" s="83">
        <v>1.03647</v>
      </c>
      <c r="H293" s="9">
        <v>1.0317700000000001</v>
      </c>
      <c r="I293" s="9">
        <v>1.0297099999999999</v>
      </c>
      <c r="J293" s="9">
        <v>1.0304800000000001</v>
      </c>
      <c r="K293" s="9">
        <v>1.02681</v>
      </c>
      <c r="L293" s="9">
        <v>1.02627</v>
      </c>
      <c r="M293" s="9">
        <v>1.02328</v>
      </c>
      <c r="N293" s="9">
        <v>1.0271600000000001</v>
      </c>
      <c r="O293" s="9">
        <v>1.0257799999999999</v>
      </c>
      <c r="P293" s="9">
        <v>1.0252699999999999</v>
      </c>
      <c r="Q293" s="9">
        <v>1.0259</v>
      </c>
      <c r="R293" s="9">
        <v>1.02901</v>
      </c>
      <c r="S293" s="9">
        <v>1.0253300000000001</v>
      </c>
      <c r="T293" s="9">
        <v>1.02626</v>
      </c>
      <c r="V293" s="9">
        <f t="shared" si="32"/>
        <v>12.124532495573396</v>
      </c>
      <c r="W293" s="9">
        <f t="shared" si="33"/>
        <v>12.654019877707858</v>
      </c>
      <c r="X293" s="9">
        <f t="shared" si="39"/>
        <v>12.195829245481796</v>
      </c>
      <c r="Y293" s="9">
        <f t="shared" si="34"/>
        <v>12.992757442530277</v>
      </c>
      <c r="AO293" s="20">
        <f t="shared" si="35"/>
        <v>12.065028579961794</v>
      </c>
      <c r="AP293" s="9">
        <f t="shared" si="37"/>
        <v>0.28035688783960616</v>
      </c>
      <c r="AQ293" s="9">
        <f t="shared" si="38"/>
        <v>5.0832265475010087E-3</v>
      </c>
    </row>
    <row r="294" spans="1:43" x14ac:dyDescent="0.2">
      <c r="A294" s="5">
        <v>578</v>
      </c>
      <c r="B294" s="6">
        <f t="shared" si="36"/>
        <v>851.15</v>
      </c>
      <c r="C294" s="9">
        <v>1.1748810432943664</v>
      </c>
      <c r="E294" s="8">
        <v>1.0379100000000001</v>
      </c>
      <c r="F294" s="9">
        <v>1.02545</v>
      </c>
      <c r="G294" s="83">
        <v>1.0363199999999999</v>
      </c>
      <c r="H294" s="9">
        <v>1.0316399999999999</v>
      </c>
      <c r="I294" s="9">
        <v>1.0295799999999999</v>
      </c>
      <c r="J294" s="9">
        <v>1.0303500000000001</v>
      </c>
      <c r="K294" s="9">
        <v>1.0266999999999999</v>
      </c>
      <c r="L294" s="9">
        <v>1.02617</v>
      </c>
      <c r="M294" s="9">
        <v>1.02318</v>
      </c>
      <c r="N294" s="9">
        <v>1.02705</v>
      </c>
      <c r="O294" s="9">
        <v>1.0256700000000001</v>
      </c>
      <c r="P294" s="9">
        <v>1.0251699999999999</v>
      </c>
      <c r="Q294" s="9">
        <v>1.02579</v>
      </c>
      <c r="R294" s="9">
        <v>1.02888</v>
      </c>
      <c r="S294" s="9">
        <v>1.02522</v>
      </c>
      <c r="T294" s="9">
        <v>1.02616</v>
      </c>
      <c r="V294" s="9">
        <f t="shared" si="32"/>
        <v>12.077535144666934</v>
      </c>
      <c r="W294" s="9">
        <f t="shared" si="33"/>
        <v>12.59718237527011</v>
      </c>
      <c r="X294" s="9">
        <f t="shared" si="39"/>
        <v>12.143167236776366</v>
      </c>
      <c r="Y294" s="9">
        <f t="shared" si="34"/>
        <v>12.939710195408622</v>
      </c>
      <c r="AO294" s="20">
        <f t="shared" si="35"/>
        <v>12.007227872467769</v>
      </c>
      <c r="AP294" s="9">
        <f t="shared" si="37"/>
        <v>0.27003324427355091</v>
      </c>
      <c r="AQ294" s="9">
        <f t="shared" si="38"/>
        <v>4.3075715146609654E-3</v>
      </c>
    </row>
    <row r="295" spans="1:43" x14ac:dyDescent="0.2">
      <c r="A295" s="5">
        <v>580</v>
      </c>
      <c r="B295" s="6">
        <f t="shared" si="36"/>
        <v>853.15</v>
      </c>
      <c r="C295" s="9">
        <v>1.1721268241223701</v>
      </c>
      <c r="E295" s="8">
        <v>1.03775</v>
      </c>
      <c r="F295" s="9">
        <v>1.02535</v>
      </c>
      <c r="G295" s="83">
        <v>1.03617</v>
      </c>
      <c r="H295" s="9">
        <v>1.0315000000000001</v>
      </c>
      <c r="I295" s="9">
        <v>1.02945</v>
      </c>
      <c r="J295" s="9">
        <v>1.0302199999999999</v>
      </c>
      <c r="K295" s="9">
        <v>1.02658</v>
      </c>
      <c r="L295" s="9">
        <v>1.02606</v>
      </c>
      <c r="M295" s="9">
        <v>1.0230900000000001</v>
      </c>
      <c r="N295" s="9">
        <v>1.02694</v>
      </c>
      <c r="O295" s="9">
        <v>1.0255700000000001</v>
      </c>
      <c r="P295" s="9">
        <v>1.0250699999999999</v>
      </c>
      <c r="Q295" s="9">
        <v>1.02569</v>
      </c>
      <c r="R295" s="9">
        <v>1.0287500000000001</v>
      </c>
      <c r="S295" s="9">
        <v>1.02511</v>
      </c>
      <c r="T295" s="9">
        <v>1.02606</v>
      </c>
      <c r="V295" s="9">
        <f t="shared" si="32"/>
        <v>12.020890231369425</v>
      </c>
      <c r="W295" s="9">
        <f t="shared" si="33"/>
        <v>12.540646028247091</v>
      </c>
      <c r="X295" s="9">
        <f t="shared" si="39"/>
        <v>12.090819512935289</v>
      </c>
      <c r="Y295" s="9">
        <f t="shared" si="34"/>
        <v>12.886989484618061</v>
      </c>
      <c r="AO295" s="20">
        <f t="shared" si="35"/>
        <v>11.949734220235761</v>
      </c>
      <c r="AP295" s="9">
        <f t="shared" si="37"/>
        <v>0.27014608838793763</v>
      </c>
      <c r="AQ295" s="9">
        <f t="shared" si="38"/>
        <v>4.8901044203178987E-3</v>
      </c>
    </row>
    <row r="296" spans="1:43" x14ac:dyDescent="0.2">
      <c r="A296" s="5">
        <v>582</v>
      </c>
      <c r="B296" s="6">
        <f t="shared" si="36"/>
        <v>855.15</v>
      </c>
      <c r="C296" s="9">
        <v>1.1693854879260948</v>
      </c>
      <c r="E296" s="8">
        <v>1.0376000000000001</v>
      </c>
      <c r="F296" s="9">
        <v>1.0252600000000001</v>
      </c>
      <c r="G296" s="83">
        <v>1.0360199999999999</v>
      </c>
      <c r="H296" s="9">
        <v>1.0313699999999999</v>
      </c>
      <c r="I296" s="9">
        <v>1.02932</v>
      </c>
      <c r="J296" s="9">
        <v>1.03009</v>
      </c>
      <c r="K296" s="9">
        <v>1.02647</v>
      </c>
      <c r="L296" s="9">
        <v>1.0259499999999999</v>
      </c>
      <c r="M296" s="9">
        <v>1.0229999999999999</v>
      </c>
      <c r="N296" s="9">
        <v>1.0268299999999999</v>
      </c>
      <c r="O296" s="9">
        <v>1.02546</v>
      </c>
      <c r="P296" s="9">
        <v>1.0249600000000001</v>
      </c>
      <c r="Q296" s="9">
        <v>1.0255799999999999</v>
      </c>
      <c r="R296" s="9">
        <v>1.0286200000000001</v>
      </c>
      <c r="S296" s="9">
        <v>1.0249900000000001</v>
      </c>
      <c r="T296" s="9">
        <v>1.02597</v>
      </c>
      <c r="V296" s="9">
        <f t="shared" si="32"/>
        <v>11.964115059027533</v>
      </c>
      <c r="W296" s="9">
        <f t="shared" si="33"/>
        <v>12.484408480934922</v>
      </c>
      <c r="X296" s="9">
        <f t="shared" si="39"/>
        <v>12.038783474370941</v>
      </c>
      <c r="Y296" s="9">
        <f t="shared" si="34"/>
        <v>12.834592648756367</v>
      </c>
      <c r="AO296" s="20">
        <f t="shared" si="35"/>
        <v>11.892545216479885</v>
      </c>
      <c r="AP296" s="9">
        <f t="shared" si="37"/>
        <v>0.27070524488010089</v>
      </c>
      <c r="AQ296" s="9">
        <f t="shared" si="38"/>
        <v>5.5753722498957633E-3</v>
      </c>
    </row>
    <row r="297" spans="1:43" x14ac:dyDescent="0.2">
      <c r="A297" s="5">
        <v>584</v>
      </c>
      <c r="B297" s="6">
        <f t="shared" si="36"/>
        <v>857.15</v>
      </c>
      <c r="C297" s="9">
        <v>1.1666569445254624</v>
      </c>
      <c r="E297" s="8">
        <v>1.0374399999999999</v>
      </c>
      <c r="F297" s="9">
        <v>1.0251600000000001</v>
      </c>
      <c r="G297" s="83">
        <v>1.0358799999999999</v>
      </c>
      <c r="H297" s="9">
        <v>1.0312399999999999</v>
      </c>
      <c r="I297" s="9">
        <v>1.0291999999999999</v>
      </c>
      <c r="J297" s="9">
        <v>1.02996</v>
      </c>
      <c r="K297" s="9">
        <v>1.0263500000000001</v>
      </c>
      <c r="L297" s="9">
        <v>1.0258499999999999</v>
      </c>
      <c r="M297" s="9">
        <v>1.02291</v>
      </c>
      <c r="N297" s="9">
        <v>1.0267200000000001</v>
      </c>
      <c r="O297" s="9">
        <v>1.02536</v>
      </c>
      <c r="P297" s="9">
        <v>1.0248600000000001</v>
      </c>
      <c r="Q297" s="9">
        <v>1.0254799999999999</v>
      </c>
      <c r="R297" s="9">
        <v>1.0284899999999999</v>
      </c>
      <c r="S297" s="9">
        <v>1.02488</v>
      </c>
      <c r="T297" s="9">
        <v>1.0258700000000001</v>
      </c>
      <c r="V297" s="9">
        <f t="shared" si="32"/>
        <v>11.907442155728855</v>
      </c>
      <c r="W297" s="9">
        <f t="shared" si="33"/>
        <v>12.42846740187605</v>
      </c>
      <c r="X297" s="9">
        <f t="shared" si="39"/>
        <v>11.987056548714433</v>
      </c>
      <c r="Y297" s="9">
        <f t="shared" si="34"/>
        <v>12.782517053365714</v>
      </c>
      <c r="AO297" s="20">
        <f t="shared" si="35"/>
        <v>11.835658479227522</v>
      </c>
      <c r="AP297" s="9">
        <f t="shared" si="37"/>
        <v>0.27146730712274508</v>
      </c>
      <c r="AQ297" s="9">
        <f t="shared" si="38"/>
        <v>6.338451570462005E-3</v>
      </c>
    </row>
    <row r="298" spans="1:43" x14ac:dyDescent="0.2">
      <c r="A298" s="5">
        <v>586</v>
      </c>
      <c r="B298" s="6">
        <f t="shared" si="36"/>
        <v>859.15</v>
      </c>
      <c r="C298" s="9">
        <v>1.1639411045801082</v>
      </c>
      <c r="E298" s="8">
        <v>1.03729</v>
      </c>
      <c r="F298" s="9">
        <v>1.0250600000000001</v>
      </c>
      <c r="G298" s="83">
        <v>1.03573</v>
      </c>
      <c r="H298" s="9">
        <v>1.03111</v>
      </c>
      <c r="I298" s="9">
        <v>1.0290699999999999</v>
      </c>
      <c r="J298" s="9">
        <v>1.02983</v>
      </c>
      <c r="K298" s="9">
        <v>1.02624</v>
      </c>
      <c r="L298" s="9">
        <v>1.0257400000000001</v>
      </c>
      <c r="M298" s="9">
        <v>1.0228200000000001</v>
      </c>
      <c r="N298" s="9">
        <v>1.02661</v>
      </c>
      <c r="O298" s="9">
        <v>1.0252600000000001</v>
      </c>
      <c r="P298" s="9">
        <v>1.0247599999999999</v>
      </c>
      <c r="Q298" s="9">
        <v>1.02538</v>
      </c>
      <c r="R298" s="9">
        <v>1.0283599999999999</v>
      </c>
      <c r="S298" s="9">
        <v>1.02477</v>
      </c>
      <c r="T298" s="9">
        <v>1.0257700000000001</v>
      </c>
      <c r="V298" s="9">
        <f t="shared" si="32"/>
        <v>11.860395534028232</v>
      </c>
      <c r="W298" s="9">
        <f t="shared" si="33"/>
        <v>12.372820483550774</v>
      </c>
      <c r="X298" s="9">
        <f t="shared" si="39"/>
        <v>11.935636190472765</v>
      </c>
      <c r="Y298" s="9">
        <f t="shared" si="34"/>
        <v>12.730760090606973</v>
      </c>
      <c r="AO298" s="20">
        <f t="shared" si="35"/>
        <v>11.779071651003242</v>
      </c>
      <c r="AP298" s="9">
        <f t="shared" si="37"/>
        <v>0.26257932889317942</v>
      </c>
      <c r="AQ298" s="9">
        <f t="shared" si="38"/>
        <v>5.6611563822043008E-3</v>
      </c>
    </row>
    <row r="299" spans="1:43" x14ac:dyDescent="0.2">
      <c r="A299" s="5">
        <v>588</v>
      </c>
      <c r="B299" s="6">
        <f t="shared" si="36"/>
        <v>861.15</v>
      </c>
      <c r="C299" s="9">
        <v>1.1612378795796319</v>
      </c>
      <c r="E299" s="8">
        <v>1.03714</v>
      </c>
      <c r="F299" s="9">
        <v>1.0249699999999999</v>
      </c>
      <c r="G299" s="83">
        <v>1.0355799999999999</v>
      </c>
      <c r="H299" s="9">
        <v>1.0309699999999999</v>
      </c>
      <c r="I299" s="9">
        <v>1.02895</v>
      </c>
      <c r="J299" s="9">
        <v>1.0297000000000001</v>
      </c>
      <c r="K299" s="9">
        <v>1.02613</v>
      </c>
      <c r="L299" s="9">
        <v>1.0256400000000001</v>
      </c>
      <c r="M299" s="9">
        <v>1.0227299999999999</v>
      </c>
      <c r="N299" s="9">
        <v>1.0265</v>
      </c>
      <c r="O299" s="9">
        <v>1.0251600000000001</v>
      </c>
      <c r="P299" s="9">
        <v>1.0246599999999999</v>
      </c>
      <c r="Q299" s="9">
        <v>1.0252699999999999</v>
      </c>
      <c r="R299" s="9">
        <v>1.02824</v>
      </c>
      <c r="S299" s="9">
        <v>1.0246599999999999</v>
      </c>
      <c r="T299" s="9">
        <v>1.0256700000000001</v>
      </c>
      <c r="V299" s="9">
        <f t="shared" si="32"/>
        <v>11.803581087296495</v>
      </c>
      <c r="W299" s="9">
        <f t="shared" si="33"/>
        <v>12.317465442073457</v>
      </c>
      <c r="X299" s="9">
        <f t="shared" si="39"/>
        <v>11.884519880691021</v>
      </c>
      <c r="Y299" s="9">
        <f t="shared" si="34"/>
        <v>12.679319178938599</v>
      </c>
      <c r="AO299" s="20">
        <f t="shared" si="35"/>
        <v>11.722782398517456</v>
      </c>
      <c r="AP299" s="9">
        <f t="shared" si="37"/>
        <v>0.26407713008453504</v>
      </c>
      <c r="AQ299" s="9">
        <f t="shared" si="38"/>
        <v>6.551088276161879E-3</v>
      </c>
    </row>
    <row r="300" spans="1:43" x14ac:dyDescent="0.2">
      <c r="A300" s="5">
        <v>590</v>
      </c>
      <c r="B300" s="6">
        <f t="shared" si="36"/>
        <v>863.15</v>
      </c>
      <c r="C300" s="9">
        <v>1.1585471818339803</v>
      </c>
      <c r="E300" s="8">
        <v>1.0369900000000001</v>
      </c>
      <c r="F300" s="9">
        <v>1.0248699999999999</v>
      </c>
      <c r="G300" s="83">
        <v>1.0354399999999999</v>
      </c>
      <c r="H300" s="9">
        <v>1.03084</v>
      </c>
      <c r="I300" s="9">
        <v>1.0288200000000001</v>
      </c>
      <c r="J300" s="9">
        <v>1.0295799999999999</v>
      </c>
      <c r="K300" s="9">
        <v>1.0260199999999999</v>
      </c>
      <c r="L300" s="9">
        <v>1.0255300000000001</v>
      </c>
      <c r="M300" s="9">
        <v>1.0226299999999999</v>
      </c>
      <c r="N300" s="9">
        <v>1.0264</v>
      </c>
      <c r="O300" s="9">
        <v>1.02505</v>
      </c>
      <c r="P300" s="9">
        <v>1.0245599999999999</v>
      </c>
      <c r="Q300" s="9">
        <v>1.0251699999999999</v>
      </c>
      <c r="R300" s="9">
        <v>1.0281100000000001</v>
      </c>
      <c r="S300" s="9">
        <v>1.0245500000000001</v>
      </c>
      <c r="T300" s="9">
        <v>1.0255799999999999</v>
      </c>
      <c r="V300" s="9">
        <f t="shared" si="32"/>
        <v>11.756510720784448</v>
      </c>
      <c r="W300" s="9">
        <f t="shared" si="33"/>
        <v>12.262400016893325</v>
      </c>
      <c r="X300" s="9">
        <f t="shared" si="39"/>
        <v>11.83370512661951</v>
      </c>
      <c r="Y300" s="9">
        <f t="shared" si="34"/>
        <v>12.628191762800009</v>
      </c>
      <c r="AO300" s="20">
        <f t="shared" si="35"/>
        <v>11.666788412359807</v>
      </c>
      <c r="AP300" s="9">
        <f t="shared" si="37"/>
        <v>0.25592397991753574</v>
      </c>
      <c r="AQ300" s="9">
        <f t="shared" si="38"/>
        <v>5.9589762922282515E-3</v>
      </c>
    </row>
    <row r="301" spans="1:43" x14ac:dyDescent="0.2">
      <c r="A301" s="5">
        <v>592</v>
      </c>
      <c r="B301" s="6">
        <f t="shared" si="36"/>
        <v>865.15</v>
      </c>
      <c r="C301" s="9">
        <v>1.1558689244639657</v>
      </c>
      <c r="E301" s="8">
        <v>1.03684</v>
      </c>
      <c r="F301" s="9">
        <v>1.02478</v>
      </c>
      <c r="G301" s="83">
        <v>1.0353000000000001</v>
      </c>
      <c r="H301" s="9">
        <v>1.03071</v>
      </c>
      <c r="I301" s="9">
        <v>1.0286999999999999</v>
      </c>
      <c r="J301" s="9">
        <v>1.02945</v>
      </c>
      <c r="K301" s="9">
        <v>1.0259100000000001</v>
      </c>
      <c r="L301" s="9">
        <v>1.0254300000000001</v>
      </c>
      <c r="M301" s="9">
        <v>1.0225500000000001</v>
      </c>
      <c r="N301" s="9">
        <v>1.0262899999999999</v>
      </c>
      <c r="O301" s="9">
        <v>1.02495</v>
      </c>
      <c r="P301" s="9">
        <v>1.0244599999999999</v>
      </c>
      <c r="Q301" s="9">
        <v>1.0250699999999999</v>
      </c>
      <c r="R301" s="9">
        <v>1.02799</v>
      </c>
      <c r="S301" s="9">
        <v>1.0244500000000001</v>
      </c>
      <c r="T301" s="9">
        <v>1.0254799999999999</v>
      </c>
      <c r="V301" s="9">
        <f t="shared" si="32"/>
        <v>11.69967071176303</v>
      </c>
      <c r="W301" s="9">
        <f t="shared" si="33"/>
        <v>12.207621970499728</v>
      </c>
      <c r="X301" s="9">
        <f t="shared" ref="X301:X332" si="40" xml:space="preserve"> -0.62*1000000000/(B301^3) + 6.616*1000000/(B301^2) + 6.04*1000/B301 - 3.08</f>
        <v>11.783189461385744</v>
      </c>
      <c r="Y301" s="9">
        <f t="shared" si="34"/>
        <v>12.577375312299408</v>
      </c>
      <c r="AO301" s="20">
        <f t="shared" si="35"/>
        <v>11.611087406697177</v>
      </c>
      <c r="AP301" s="9">
        <f t="shared" si="37"/>
        <v>0.258014481252196</v>
      </c>
      <c r="AQ301" s="9">
        <f t="shared" si="38"/>
        <v>6.9753815385415708E-3</v>
      </c>
    </row>
    <row r="302" spans="1:43" x14ac:dyDescent="0.2">
      <c r="A302" s="5">
        <v>594</v>
      </c>
      <c r="B302" s="6">
        <f t="shared" si="36"/>
        <v>867.15</v>
      </c>
      <c r="C302" s="9">
        <v>1.153203021391916</v>
      </c>
      <c r="E302" s="8">
        <v>1.0366899999999999</v>
      </c>
      <c r="F302" s="9">
        <v>1.02468</v>
      </c>
      <c r="G302" s="83">
        <v>1.03515</v>
      </c>
      <c r="H302" s="9">
        <v>1.0305800000000001</v>
      </c>
      <c r="I302" s="9">
        <v>1.02857</v>
      </c>
      <c r="J302" s="9">
        <v>1.0293300000000001</v>
      </c>
      <c r="K302" s="9">
        <v>1.0258</v>
      </c>
      <c r="L302" s="9">
        <v>1.0253300000000001</v>
      </c>
      <c r="M302" s="9">
        <v>1.0224599999999999</v>
      </c>
      <c r="N302" s="9">
        <v>1.0261899999999999</v>
      </c>
      <c r="O302" s="9">
        <v>1.02485</v>
      </c>
      <c r="P302" s="9">
        <v>1.02437</v>
      </c>
      <c r="Q302" s="9">
        <v>1.0249699999999999</v>
      </c>
      <c r="R302" s="9">
        <v>1.02786</v>
      </c>
      <c r="S302" s="9">
        <v>1.02434</v>
      </c>
      <c r="T302" s="9">
        <v>1.02538</v>
      </c>
      <c r="V302" s="9">
        <f t="shared" si="32"/>
        <v>11.652576582937929</v>
      </c>
      <c r="W302" s="9">
        <f t="shared" si="33"/>
        <v>12.153129088131889</v>
      </c>
      <c r="X302" s="9">
        <f t="shared" si="40"/>
        <v>11.732970443671226</v>
      </c>
      <c r="Y302" s="9">
        <f t="shared" si="34"/>
        <v>12.52686732290597</v>
      </c>
      <c r="AO302" s="20">
        <f t="shared" si="35"/>
        <v>11.555677118976224</v>
      </c>
      <c r="AP302" s="9">
        <f t="shared" si="37"/>
        <v>0.25055281045594968</v>
      </c>
      <c r="AQ302" s="9">
        <f t="shared" si="38"/>
        <v>6.463172843604756E-3</v>
      </c>
    </row>
    <row r="303" spans="1:43" x14ac:dyDescent="0.2">
      <c r="A303" s="5">
        <v>596</v>
      </c>
      <c r="B303" s="6">
        <f t="shared" si="36"/>
        <v>869.15</v>
      </c>
      <c r="C303" s="9">
        <v>1.1505493873324513</v>
      </c>
      <c r="E303" s="8">
        <v>1.03654</v>
      </c>
      <c r="F303" s="9">
        <v>1.0245899999999999</v>
      </c>
      <c r="G303" s="83">
        <v>1.03501</v>
      </c>
      <c r="H303" s="9">
        <v>1.0304599999999999</v>
      </c>
      <c r="I303" s="9">
        <v>1.0284500000000001</v>
      </c>
      <c r="J303" s="9">
        <v>1.0291999999999999</v>
      </c>
      <c r="K303" s="9">
        <v>1.02569</v>
      </c>
      <c r="L303" s="9">
        <v>1.02522</v>
      </c>
      <c r="M303" s="9">
        <v>1.02237</v>
      </c>
      <c r="N303" s="9">
        <v>1.0260800000000001</v>
      </c>
      <c r="O303" s="9">
        <v>1.02475</v>
      </c>
      <c r="P303" s="9">
        <v>1.02427</v>
      </c>
      <c r="Q303" s="9">
        <v>1.0248699999999999</v>
      </c>
      <c r="R303" s="9">
        <v>1.0277400000000001</v>
      </c>
      <c r="S303" s="9">
        <v>1.02423</v>
      </c>
      <c r="T303" s="9">
        <v>1.02529</v>
      </c>
      <c r="V303" s="9">
        <f t="shared" si="32"/>
        <v>11.59571099344671</v>
      </c>
      <c r="W303" s="9">
        <f t="shared" si="33"/>
        <v>12.09891917749294</v>
      </c>
      <c r="X303" s="9">
        <f t="shared" si="40"/>
        <v>11.683045657392888</v>
      </c>
      <c r="Y303" s="9">
        <f t="shared" si="34"/>
        <v>12.476665315146317</v>
      </c>
      <c r="AO303" s="20">
        <f t="shared" si="35"/>
        <v>11.500555309630379</v>
      </c>
      <c r="AP303" s="9">
        <f t="shared" si="37"/>
        <v>0.25321847649110418</v>
      </c>
      <c r="AQ303" s="9">
        <f t="shared" si="38"/>
        <v>7.6273435265918925E-3</v>
      </c>
    </row>
    <row r="304" spans="1:43" x14ac:dyDescent="0.2">
      <c r="A304" s="5">
        <v>598</v>
      </c>
      <c r="B304" s="6">
        <f t="shared" si="36"/>
        <v>871.15</v>
      </c>
      <c r="C304" s="9">
        <v>1.1479079377833898</v>
      </c>
      <c r="E304" s="8">
        <v>1.0364</v>
      </c>
      <c r="F304" s="9">
        <v>1.0245</v>
      </c>
      <c r="G304" s="83">
        <v>1.03487</v>
      </c>
      <c r="H304" s="9">
        <v>1.03033</v>
      </c>
      <c r="I304" s="9">
        <v>1.02833</v>
      </c>
      <c r="J304" s="9">
        <v>1.02908</v>
      </c>
      <c r="K304" s="9">
        <v>1.0255799999999999</v>
      </c>
      <c r="L304" s="9">
        <v>1.02512</v>
      </c>
      <c r="M304" s="9">
        <v>1.0222800000000001</v>
      </c>
      <c r="N304" s="9">
        <v>1.0259799999999999</v>
      </c>
      <c r="O304" s="9">
        <v>1.0246599999999999</v>
      </c>
      <c r="P304" s="9">
        <v>1.02417</v>
      </c>
      <c r="Q304" s="9">
        <v>1.02477</v>
      </c>
      <c r="R304" s="9">
        <v>1.02762</v>
      </c>
      <c r="S304" s="9">
        <v>1.0241199999999999</v>
      </c>
      <c r="T304" s="9">
        <v>1.02519</v>
      </c>
      <c r="V304" s="9">
        <f t="shared" si="32"/>
        <v>11.548481009000467</v>
      </c>
      <c r="W304" s="9">
        <f t="shared" si="33"/>
        <v>12.044990068468264</v>
      </c>
      <c r="X304" s="9">
        <f t="shared" si="40"/>
        <v>11.633412711389216</v>
      </c>
      <c r="Y304" s="9">
        <f t="shared" si="34"/>
        <v>12.426766834305209</v>
      </c>
      <c r="AO304" s="20">
        <f t="shared" si="35"/>
        <v>11.445719761791217</v>
      </c>
      <c r="AP304" s="9">
        <f t="shared" si="37"/>
        <v>0.24652124613359683</v>
      </c>
      <c r="AQ304" s="9">
        <f t="shared" si="38"/>
        <v>7.2133940706510377E-3</v>
      </c>
    </row>
    <row r="305" spans="1:43" x14ac:dyDescent="0.2">
      <c r="A305" s="5">
        <v>600</v>
      </c>
      <c r="B305" s="6">
        <f t="shared" si="36"/>
        <v>873.15</v>
      </c>
      <c r="C305" s="9">
        <v>1.1452785890167783</v>
      </c>
      <c r="E305" s="8">
        <v>1.0362499999999999</v>
      </c>
      <c r="F305" s="9">
        <v>1.02441</v>
      </c>
      <c r="G305" s="83">
        <v>1.0347299999999999</v>
      </c>
      <c r="H305" s="9">
        <v>1.0302</v>
      </c>
      <c r="I305" s="9">
        <v>1.0282100000000001</v>
      </c>
      <c r="J305" s="9">
        <v>1.0289600000000001</v>
      </c>
      <c r="K305" s="9">
        <v>1.0254700000000001</v>
      </c>
      <c r="L305" s="9">
        <v>1.02502</v>
      </c>
      <c r="M305" s="9">
        <v>1.0221899999999999</v>
      </c>
      <c r="N305" s="9">
        <v>1.0258700000000001</v>
      </c>
      <c r="O305" s="9">
        <v>1.0245599999999999</v>
      </c>
      <c r="P305" s="9">
        <v>1.0240800000000001</v>
      </c>
      <c r="Q305" s="9">
        <v>1.02467</v>
      </c>
      <c r="R305" s="9">
        <v>1.0275000000000001</v>
      </c>
      <c r="S305" s="9">
        <v>1.0240199999999999</v>
      </c>
      <c r="T305" s="9">
        <v>1.0250999999999999</v>
      </c>
      <c r="V305" s="9">
        <f t="shared" si="32"/>
        <v>11.491590359988331</v>
      </c>
      <c r="W305" s="9">
        <f t="shared" si="33"/>
        <v>11.991339612848028</v>
      </c>
      <c r="X305" s="9">
        <f t="shared" si="40"/>
        <v>11.584069239110855</v>
      </c>
      <c r="Y305" s="9">
        <f t="shared" si="34"/>
        <v>12.37716945013042</v>
      </c>
      <c r="AO305" s="20">
        <f t="shared" si="35"/>
        <v>11.391168281004159</v>
      </c>
      <c r="AP305" s="9">
        <f t="shared" si="37"/>
        <v>0.24974931573382556</v>
      </c>
      <c r="AQ305" s="9">
        <f t="shared" si="38"/>
        <v>8.5523430837583965E-3</v>
      </c>
    </row>
    <row r="306" spans="1:43" x14ac:dyDescent="0.2">
      <c r="A306" s="5">
        <v>602</v>
      </c>
      <c r="B306" s="6">
        <f t="shared" si="36"/>
        <v>875.15</v>
      </c>
      <c r="C306" s="9">
        <v>1.1426612580700453</v>
      </c>
      <c r="E306" s="8">
        <v>1.0361100000000001</v>
      </c>
      <c r="F306" s="9">
        <v>1.0243100000000001</v>
      </c>
      <c r="G306" s="83">
        <v>1.0345899999999999</v>
      </c>
      <c r="H306" s="9">
        <v>1.0300800000000001</v>
      </c>
      <c r="I306" s="9">
        <v>1.0280899999999999</v>
      </c>
      <c r="J306" s="9">
        <v>1.0288299999999999</v>
      </c>
      <c r="K306" s="9">
        <v>1.02536</v>
      </c>
      <c r="L306" s="9">
        <v>1.0249200000000001</v>
      </c>
      <c r="M306" s="9">
        <v>1.0221</v>
      </c>
      <c r="N306" s="9">
        <v>1.0257700000000001</v>
      </c>
      <c r="O306" s="9">
        <v>1.0244599999999999</v>
      </c>
      <c r="P306" s="9">
        <v>1.0239799999999999</v>
      </c>
      <c r="Q306" s="9">
        <v>1.02457</v>
      </c>
      <c r="R306" s="9">
        <v>1.02738</v>
      </c>
      <c r="S306" s="9">
        <v>1.0239100000000001</v>
      </c>
      <c r="T306" s="9">
        <v>1.02501</v>
      </c>
      <c r="V306" s="9">
        <f t="shared" si="32"/>
        <v>11.454100629514521</v>
      </c>
      <c r="W306" s="9">
        <f t="shared" si="33"/>
        <v>11.937965684053824</v>
      </c>
      <c r="X306" s="9">
        <f t="shared" si="40"/>
        <v>11.535012898315721</v>
      </c>
      <c r="Y306" s="9">
        <f t="shared" si="34"/>
        <v>12.327870756541671</v>
      </c>
      <c r="AO306" s="20">
        <f t="shared" si="35"/>
        <v>11.336898694948385</v>
      </c>
      <c r="AP306" s="9">
        <f t="shared" si="37"/>
        <v>0.23412539100432231</v>
      </c>
      <c r="AQ306" s="9">
        <f t="shared" si="38"/>
        <v>6.546795242557581E-3</v>
      </c>
    </row>
    <row r="307" spans="1:43" x14ac:dyDescent="0.2">
      <c r="A307" s="5">
        <v>604</v>
      </c>
      <c r="B307" s="6">
        <f t="shared" si="36"/>
        <v>877.15</v>
      </c>
      <c r="C307" s="9">
        <v>1.1400558627372741</v>
      </c>
      <c r="E307" s="8">
        <v>1.03596</v>
      </c>
      <c r="F307" s="9">
        <v>1.0242199999999999</v>
      </c>
      <c r="G307" s="83">
        <v>1.0344500000000001</v>
      </c>
      <c r="H307" s="9">
        <v>1.0299499999999999</v>
      </c>
      <c r="I307" s="9">
        <v>1.0279700000000001</v>
      </c>
      <c r="J307" s="9">
        <v>1.02871</v>
      </c>
      <c r="K307" s="9">
        <v>1.0252600000000001</v>
      </c>
      <c r="L307" s="9">
        <v>1.0248200000000001</v>
      </c>
      <c r="M307" s="9">
        <v>1.0220199999999999</v>
      </c>
      <c r="N307" s="9">
        <v>1.0256700000000001</v>
      </c>
      <c r="O307" s="9">
        <v>1.0243599999999999</v>
      </c>
      <c r="P307" s="9">
        <v>1.0238799999999999</v>
      </c>
      <c r="Q307" s="9">
        <v>1.0244800000000001</v>
      </c>
      <c r="R307" s="9">
        <v>1.0272600000000001</v>
      </c>
      <c r="S307" s="9">
        <v>1.0238100000000001</v>
      </c>
      <c r="T307" s="9">
        <v>1.02491</v>
      </c>
      <c r="V307" s="9">
        <f t="shared" si="32"/>
        <v>11.397185761592018</v>
      </c>
      <c r="W307" s="9">
        <f t="shared" si="33"/>
        <v>11.884866176869389</v>
      </c>
      <c r="X307" s="9">
        <f t="shared" si="40"/>
        <v>11.486241370768505</v>
      </c>
      <c r="Y307" s="9">
        <f t="shared" si="34"/>
        <v>12.278868371343609</v>
      </c>
      <c r="AO307" s="20">
        <f t="shared" si="35"/>
        <v>11.282908853160894</v>
      </c>
      <c r="AP307" s="9">
        <f t="shared" si="37"/>
        <v>0.23783218744510887</v>
      </c>
      <c r="AQ307" s="9">
        <f t="shared" si="38"/>
        <v>7.9309015257952205E-3</v>
      </c>
    </row>
    <row r="308" spans="1:43" x14ac:dyDescent="0.2">
      <c r="A308" s="5">
        <v>606</v>
      </c>
      <c r="B308" s="6">
        <f t="shared" si="36"/>
        <v>879.15</v>
      </c>
      <c r="C308" s="9">
        <v>1.1374623215605983</v>
      </c>
      <c r="E308" s="8">
        <v>1.03582</v>
      </c>
      <c r="F308" s="9">
        <v>1.02413</v>
      </c>
      <c r="G308" s="83">
        <v>1.0343100000000001</v>
      </c>
      <c r="H308" s="9">
        <v>1.02983</v>
      </c>
      <c r="I308" s="9">
        <v>1.0278499999999999</v>
      </c>
      <c r="J308" s="9">
        <v>1.0285899999999999</v>
      </c>
      <c r="K308" s="9">
        <v>1.02515</v>
      </c>
      <c r="L308" s="9">
        <v>1.0247200000000001</v>
      </c>
      <c r="M308" s="9">
        <v>1.02193</v>
      </c>
      <c r="N308" s="9">
        <v>1.02556</v>
      </c>
      <c r="O308" s="9">
        <v>1.02427</v>
      </c>
      <c r="P308" s="9">
        <v>1.02379</v>
      </c>
      <c r="Q308" s="9">
        <v>1.0243800000000001</v>
      </c>
      <c r="R308" s="9">
        <v>1.0271399999999999</v>
      </c>
      <c r="S308" s="9">
        <v>1.0237099999999999</v>
      </c>
      <c r="T308" s="9">
        <v>1.0248200000000001</v>
      </c>
      <c r="V308" s="9">
        <f t="shared" si="32"/>
        <v>11.349911883654926</v>
      </c>
      <c r="W308" s="9">
        <f t="shared" si="33"/>
        <v>11.832039007175299</v>
      </c>
      <c r="X308" s="9">
        <f t="shared" si="40"/>
        <v>11.437752361944495</v>
      </c>
      <c r="Y308" s="9">
        <f t="shared" si="34"/>
        <v>12.230159935942751</v>
      </c>
      <c r="AO308" s="20">
        <f t="shared" si="35"/>
        <v>11.22919662676469</v>
      </c>
      <c r="AP308" s="9">
        <f t="shared" si="37"/>
        <v>0.23244656323402879</v>
      </c>
      <c r="AQ308" s="9">
        <f t="shared" si="38"/>
        <v>7.7159496261403563E-3</v>
      </c>
    </row>
    <row r="309" spans="1:43" x14ac:dyDescent="0.2">
      <c r="A309" s="5">
        <v>608</v>
      </c>
      <c r="B309" s="6">
        <f t="shared" si="36"/>
        <v>881.15</v>
      </c>
      <c r="C309" s="9">
        <v>1.1348805538217104</v>
      </c>
      <c r="E309" s="8">
        <v>1.0356799999999999</v>
      </c>
      <c r="F309" s="9">
        <v>1.0240400000000001</v>
      </c>
      <c r="G309" s="83">
        <v>1.03417</v>
      </c>
      <c r="H309" s="9">
        <v>1.0297000000000001</v>
      </c>
      <c r="I309" s="9">
        <v>1.02773</v>
      </c>
      <c r="J309" s="9">
        <v>1.02847</v>
      </c>
      <c r="K309" s="9">
        <v>1.02505</v>
      </c>
      <c r="L309" s="9">
        <v>1.0246200000000001</v>
      </c>
      <c r="M309" s="9">
        <v>1.0218499999999999</v>
      </c>
      <c r="N309" s="9">
        <v>1.02546</v>
      </c>
      <c r="O309" s="9">
        <v>1.02417</v>
      </c>
      <c r="P309" s="9">
        <v>1.0237000000000001</v>
      </c>
      <c r="Q309" s="9">
        <v>1.0242800000000001</v>
      </c>
      <c r="R309" s="9">
        <v>1.02702</v>
      </c>
      <c r="S309" s="9">
        <v>1.0236000000000001</v>
      </c>
      <c r="T309" s="9">
        <v>1.0247299999999999</v>
      </c>
      <c r="V309" s="9">
        <f t="shared" si="32"/>
        <v>11.302627460666502</v>
      </c>
      <c r="W309" s="9">
        <f t="shared" si="33"/>
        <v>11.779482111687569</v>
      </c>
      <c r="X309" s="9">
        <f t="shared" si="40"/>
        <v>11.389543600737648</v>
      </c>
      <c r="Y309" s="9">
        <f t="shared" si="34"/>
        <v>12.181743115068313</v>
      </c>
      <c r="AO309" s="20">
        <f t="shared" si="35"/>
        <v>11.175759908200959</v>
      </c>
      <c r="AP309" s="9">
        <f t="shared" si="37"/>
        <v>0.22739035820042416</v>
      </c>
      <c r="AQ309" s="9">
        <f t="shared" si="38"/>
        <v>7.5544154048671113E-3</v>
      </c>
    </row>
    <row r="310" spans="1:43" x14ac:dyDescent="0.2">
      <c r="A310" s="5">
        <v>610</v>
      </c>
      <c r="B310" s="6">
        <f t="shared" si="36"/>
        <v>883.15</v>
      </c>
      <c r="C310" s="9">
        <v>1.1323104795334882</v>
      </c>
      <c r="E310" s="8">
        <v>1.0355300000000001</v>
      </c>
      <c r="F310" s="9">
        <v>1.0239499999999999</v>
      </c>
      <c r="G310" s="83">
        <v>1.0340400000000001</v>
      </c>
      <c r="H310" s="9">
        <v>1.0295799999999999</v>
      </c>
      <c r="I310" s="9">
        <v>1.02762</v>
      </c>
      <c r="J310" s="9">
        <v>1.0283500000000001</v>
      </c>
      <c r="K310" s="9">
        <v>1.02494</v>
      </c>
      <c r="L310" s="9">
        <v>1.0245200000000001</v>
      </c>
      <c r="M310" s="9">
        <v>1.02176</v>
      </c>
      <c r="N310" s="9">
        <v>1.02536</v>
      </c>
      <c r="O310" s="9">
        <v>1.02407</v>
      </c>
      <c r="P310" s="9">
        <v>1.0236000000000001</v>
      </c>
      <c r="Q310" s="9">
        <v>1.0241899999999999</v>
      </c>
      <c r="R310" s="9">
        <v>1.0268999999999999</v>
      </c>
      <c r="S310" s="9">
        <v>1.0235000000000001</v>
      </c>
      <c r="T310" s="9">
        <v>1.02464</v>
      </c>
      <c r="V310" s="9">
        <f t="shared" si="32"/>
        <v>11.245675644998563</v>
      </c>
      <c r="W310" s="9">
        <f t="shared" si="33"/>
        <v>11.727193447700108</v>
      </c>
      <c r="X310" s="9">
        <f t="shared" si="40"/>
        <v>11.341612839172864</v>
      </c>
      <c r="Y310" s="9">
        <f t="shared" si="34"/>
        <v>12.133615596496904</v>
      </c>
      <c r="AO310" s="20">
        <f t="shared" si="35"/>
        <v>11.122596610965182</v>
      </c>
      <c r="AP310" s="9">
        <f t="shared" si="37"/>
        <v>0.23185939431852357</v>
      </c>
      <c r="AQ310" s="9">
        <f t="shared" si="38"/>
        <v>9.2039452260374958E-3</v>
      </c>
    </row>
    <row r="311" spans="1:43" x14ac:dyDescent="0.2">
      <c r="A311" s="5">
        <v>612</v>
      </c>
      <c r="B311" s="6">
        <f t="shared" si="36"/>
        <v>885.15</v>
      </c>
      <c r="C311" s="9">
        <v>1.1297520194317348</v>
      </c>
      <c r="E311" s="8">
        <v>1.03539</v>
      </c>
      <c r="F311" s="9">
        <v>1.02386</v>
      </c>
      <c r="G311" s="83">
        <v>1.0339</v>
      </c>
      <c r="H311" s="9">
        <v>1.02946</v>
      </c>
      <c r="I311" s="9">
        <v>1.0275000000000001</v>
      </c>
      <c r="J311" s="9">
        <v>1.02823</v>
      </c>
      <c r="K311" s="9">
        <v>1.02484</v>
      </c>
      <c r="L311" s="9">
        <v>1.02443</v>
      </c>
      <c r="M311" s="9">
        <v>1.0216799999999999</v>
      </c>
      <c r="N311" s="9">
        <v>1.0252600000000001</v>
      </c>
      <c r="O311" s="9">
        <v>1.0239799999999999</v>
      </c>
      <c r="P311" s="9">
        <v>1.0235099999999999</v>
      </c>
      <c r="Q311" s="9">
        <v>1.0240899999999999</v>
      </c>
      <c r="R311" s="9">
        <v>1.02678</v>
      </c>
      <c r="S311" s="9">
        <v>1.0234000000000001</v>
      </c>
      <c r="T311" s="9">
        <v>1.0245500000000001</v>
      </c>
      <c r="V311" s="9">
        <f t="shared" si="32"/>
        <v>11.198368815419736</v>
      </c>
      <c r="W311" s="9">
        <f t="shared" si="33"/>
        <v>11.675170992830994</v>
      </c>
      <c r="X311" s="9">
        <f t="shared" si="40"/>
        <v>11.293957852122359</v>
      </c>
      <c r="Y311" s="9">
        <f t="shared" si="34"/>
        <v>12.085775090780965</v>
      </c>
      <c r="AO311" s="20">
        <f t="shared" si="35"/>
        <v>11.069704669347168</v>
      </c>
      <c r="AP311" s="9">
        <f t="shared" si="37"/>
        <v>0.22734031638411703</v>
      </c>
      <c r="AQ311" s="9">
        <f t="shared" si="38"/>
        <v>9.1372639377355087E-3</v>
      </c>
    </row>
    <row r="312" spans="1:43" x14ac:dyDescent="0.2">
      <c r="A312" s="5">
        <v>614</v>
      </c>
      <c r="B312" s="6">
        <f t="shared" si="36"/>
        <v>887.15</v>
      </c>
      <c r="C312" s="9">
        <v>1.1272050949670294</v>
      </c>
      <c r="E312" s="8">
        <v>1.03525</v>
      </c>
      <c r="F312" s="9">
        <v>1.0237700000000001</v>
      </c>
      <c r="G312" s="83">
        <v>1.0337700000000001</v>
      </c>
      <c r="H312" s="9">
        <v>1.0293399999999999</v>
      </c>
      <c r="I312" s="9">
        <v>1.02739</v>
      </c>
      <c r="J312" s="9">
        <v>1.0281199999999999</v>
      </c>
      <c r="K312" s="9">
        <v>1.02474</v>
      </c>
      <c r="L312" s="9">
        <v>1.02433</v>
      </c>
      <c r="M312" s="9">
        <v>1.02159</v>
      </c>
      <c r="N312" s="9">
        <v>1.0251600000000001</v>
      </c>
      <c r="O312" s="9">
        <v>1.0238799999999999</v>
      </c>
      <c r="P312" s="9">
        <v>1.02342</v>
      </c>
      <c r="Q312" s="9">
        <v>1.024</v>
      </c>
      <c r="R312" s="9">
        <v>1.02667</v>
      </c>
      <c r="S312" s="9">
        <v>1.0233000000000001</v>
      </c>
      <c r="T312" s="9">
        <v>1.0244599999999999</v>
      </c>
      <c r="V312" s="9">
        <f t="shared" si="32"/>
        <v>11.151051429686808</v>
      </c>
      <c r="W312" s="9">
        <f t="shared" si="33"/>
        <v>11.62341274477239</v>
      </c>
      <c r="X312" s="9">
        <f t="shared" si="40"/>
        <v>11.246576437026091</v>
      </c>
      <c r="Y312" s="9">
        <f t="shared" si="34"/>
        <v>12.038219330980956</v>
      </c>
      <c r="AO312" s="20">
        <f t="shared" si="35"/>
        <v>11.017082038174859</v>
      </c>
      <c r="AP312" s="9">
        <f t="shared" si="37"/>
        <v>0.22312521198938037</v>
      </c>
      <c r="AQ312" s="9">
        <f t="shared" si="38"/>
        <v>9.1250270271701212E-3</v>
      </c>
    </row>
    <row r="313" spans="1:43" x14ac:dyDescent="0.2">
      <c r="A313" s="5">
        <v>616</v>
      </c>
      <c r="B313" s="6">
        <f t="shared" si="36"/>
        <v>889.15</v>
      </c>
      <c r="C313" s="9">
        <v>1.1246696282966879</v>
      </c>
      <c r="E313" s="8">
        <v>1.03511</v>
      </c>
      <c r="F313" s="9">
        <v>1.0236799999999999</v>
      </c>
      <c r="G313" s="83">
        <v>1.03363</v>
      </c>
      <c r="H313" s="9">
        <v>1.02922</v>
      </c>
      <c r="I313" s="9">
        <v>1.0272699999999999</v>
      </c>
      <c r="J313" s="9">
        <v>1.028</v>
      </c>
      <c r="K313" s="9">
        <v>1.0246299999999999</v>
      </c>
      <c r="L313" s="9">
        <v>1.02423</v>
      </c>
      <c r="M313" s="9">
        <v>1.0215099999999999</v>
      </c>
      <c r="N313" s="9">
        <v>1.0250600000000001</v>
      </c>
      <c r="O313" s="9">
        <v>1.02379</v>
      </c>
      <c r="P313" s="9">
        <v>1.02332</v>
      </c>
      <c r="Q313" s="9">
        <v>1.0239</v>
      </c>
      <c r="R313" s="9">
        <v>1.0265500000000001</v>
      </c>
      <c r="S313" s="9">
        <v>1.0232000000000001</v>
      </c>
      <c r="T313" s="9">
        <v>1.02437</v>
      </c>
      <c r="V313" s="9">
        <f t="shared" si="32"/>
        <v>11.103723484213422</v>
      </c>
      <c r="W313" s="9">
        <f t="shared" si="33"/>
        <v>11.571916721044198</v>
      </c>
      <c r="X313" s="9">
        <f t="shared" si="40"/>
        <v>11.199466413616173</v>
      </c>
      <c r="Y313" s="9">
        <f t="shared" si="34"/>
        <v>11.990946072401192</v>
      </c>
      <c r="AO313" s="20">
        <f t="shared" si="35"/>
        <v>10.964726692561939</v>
      </c>
      <c r="AP313" s="9">
        <f t="shared" si="37"/>
        <v>0.21920490701407969</v>
      </c>
      <c r="AQ313" s="9">
        <f t="shared" si="38"/>
        <v>9.1667085306202847E-3</v>
      </c>
    </row>
    <row r="314" spans="1:43" x14ac:dyDescent="0.2">
      <c r="A314" s="5">
        <v>618</v>
      </c>
      <c r="B314" s="6">
        <f t="shared" si="36"/>
        <v>891.15</v>
      </c>
      <c r="C314" s="9">
        <v>1.1221455422768334</v>
      </c>
      <c r="E314" s="8">
        <v>1.03498</v>
      </c>
      <c r="F314" s="9">
        <v>1.0236000000000001</v>
      </c>
      <c r="G314" s="83">
        <v>1.0335000000000001</v>
      </c>
      <c r="H314" s="9">
        <v>1.0290999999999999</v>
      </c>
      <c r="I314" s="9">
        <v>1.0271600000000001</v>
      </c>
      <c r="J314" s="9">
        <v>1.0278799999999999</v>
      </c>
      <c r="K314" s="9">
        <v>1.0245299999999999</v>
      </c>
      <c r="L314" s="9">
        <v>1.0241400000000001</v>
      </c>
      <c r="M314" s="9">
        <v>1.02142</v>
      </c>
      <c r="N314" s="9">
        <v>1.0249600000000001</v>
      </c>
      <c r="O314" s="9">
        <v>1.0237000000000001</v>
      </c>
      <c r="P314" s="9">
        <v>1.0232300000000001</v>
      </c>
      <c r="Q314" s="9">
        <v>1.0238100000000001</v>
      </c>
      <c r="R314" s="9">
        <v>1.02644</v>
      </c>
      <c r="S314" s="9">
        <v>1.0230999999999999</v>
      </c>
      <c r="T314" s="9">
        <v>1.0242800000000001</v>
      </c>
      <c r="V314" s="9">
        <f t="shared" si="32"/>
        <v>11.056277555633574</v>
      </c>
      <c r="W314" s="9">
        <f t="shared" si="33"/>
        <v>11.520680958751251</v>
      </c>
      <c r="X314" s="9">
        <f t="shared" si="40"/>
        <v>11.152625623645214</v>
      </c>
      <c r="Y314" s="9">
        <f t="shared" si="34"/>
        <v>11.943953092329279</v>
      </c>
      <c r="AO314" s="20">
        <f t="shared" si="35"/>
        <v>10.912636627659058</v>
      </c>
      <c r="AP314" s="9">
        <f t="shared" si="37"/>
        <v>0.21567052082727953</v>
      </c>
      <c r="AQ314" s="9">
        <f t="shared" si="38"/>
        <v>9.2829502095755599E-3</v>
      </c>
    </row>
    <row r="315" spans="1:43" x14ac:dyDescent="0.2">
      <c r="A315" s="5">
        <v>620</v>
      </c>
      <c r="B315" s="6">
        <f t="shared" si="36"/>
        <v>893.15</v>
      </c>
      <c r="C315" s="9">
        <v>1.1196327604545708</v>
      </c>
      <c r="E315" s="8">
        <v>1.03484</v>
      </c>
      <c r="F315" s="9">
        <v>1.0235099999999999</v>
      </c>
      <c r="G315" s="83">
        <v>1.0333699999999999</v>
      </c>
      <c r="H315" s="9">
        <v>1.02898</v>
      </c>
      <c r="I315" s="9">
        <v>1.02704</v>
      </c>
      <c r="J315" s="9">
        <v>1.0277700000000001</v>
      </c>
      <c r="K315" s="9">
        <v>1.02443</v>
      </c>
      <c r="L315" s="9">
        <v>1.0240400000000001</v>
      </c>
      <c r="M315" s="9">
        <v>1.0213399999999999</v>
      </c>
      <c r="N315" s="9">
        <v>1.0248699999999999</v>
      </c>
      <c r="O315" s="9">
        <v>1.0236000000000001</v>
      </c>
      <c r="P315" s="9">
        <v>1.0231399999999999</v>
      </c>
      <c r="Q315" s="9">
        <v>1.0237099999999999</v>
      </c>
      <c r="R315" s="9">
        <v>1.0263199999999999</v>
      </c>
      <c r="S315" s="9">
        <v>1.0229999999999999</v>
      </c>
      <c r="T315" s="9">
        <v>1.0241899999999999</v>
      </c>
      <c r="V315" s="9">
        <f t="shared" si="32"/>
        <v>11.008928928005073</v>
      </c>
      <c r="W315" s="9">
        <f t="shared" si="33"/>
        <v>11.469703514344088</v>
      </c>
      <c r="X315" s="9">
        <f t="shared" si="40"/>
        <v>11.10605193061849</v>
      </c>
      <c r="Y315" s="9">
        <f t="shared" si="34"/>
        <v>11.897238189779115</v>
      </c>
      <c r="AO315" s="20">
        <f t="shared" si="35"/>
        <v>10.860809858408764</v>
      </c>
      <c r="AP315" s="9">
        <f t="shared" si="37"/>
        <v>0.21231321941589071</v>
      </c>
      <c r="AQ315" s="9">
        <f t="shared" si="38"/>
        <v>9.4328776366457839E-3</v>
      </c>
    </row>
    <row r="316" spans="1:43" x14ac:dyDescent="0.2">
      <c r="A316" s="5">
        <v>622</v>
      </c>
      <c r="B316" s="6">
        <f t="shared" si="36"/>
        <v>895.15</v>
      </c>
      <c r="C316" s="9">
        <v>1.1171312070602692</v>
      </c>
      <c r="E316" s="8">
        <v>1.0347</v>
      </c>
      <c r="F316" s="9">
        <v>1.02342</v>
      </c>
      <c r="G316" s="83">
        <v>1.0332300000000001</v>
      </c>
      <c r="H316" s="9">
        <v>1.0288600000000001</v>
      </c>
      <c r="I316" s="9">
        <v>1.0269299999999999</v>
      </c>
      <c r="J316" s="9">
        <v>1.02765</v>
      </c>
      <c r="K316" s="9">
        <v>1.02433</v>
      </c>
      <c r="L316" s="9">
        <v>1.0239499999999999</v>
      </c>
      <c r="M316" s="9">
        <v>1.0212600000000001</v>
      </c>
      <c r="N316" s="9">
        <v>1.02477</v>
      </c>
      <c r="O316" s="9">
        <v>1.0235099999999999</v>
      </c>
      <c r="P316" s="9">
        <v>1.02305</v>
      </c>
      <c r="Q316" s="9">
        <v>1.02362</v>
      </c>
      <c r="R316" s="9">
        <v>1.0262100000000001</v>
      </c>
      <c r="S316" s="9">
        <v>1.0228999999999999</v>
      </c>
      <c r="T316" s="9">
        <v>1.0241</v>
      </c>
      <c r="V316" s="9">
        <f t="shared" si="32"/>
        <v>10.96156973006838</v>
      </c>
      <c r="W316" s="9">
        <f t="shared" si="33"/>
        <v>11.418982463383136</v>
      </c>
      <c r="X316" s="9">
        <f t="shared" si="40"/>
        <v>11.059743219529937</v>
      </c>
      <c r="Y316" s="9">
        <f t="shared" si="34"/>
        <v>11.850799185237362</v>
      </c>
      <c r="AO316" s="20">
        <f t="shared" si="35"/>
        <v>10.809244419303916</v>
      </c>
      <c r="AP316" s="9">
        <f t="shared" si="37"/>
        <v>0.20922640859847627</v>
      </c>
      <c r="AQ316" s="9">
        <f t="shared" si="38"/>
        <v>9.6380340330583809E-3</v>
      </c>
    </row>
    <row r="317" spans="1:43" x14ac:dyDescent="0.2">
      <c r="A317" s="5">
        <v>624</v>
      </c>
      <c r="B317" s="6">
        <f t="shared" si="36"/>
        <v>897.15</v>
      </c>
      <c r="C317" s="9">
        <v>1.1146408069999443</v>
      </c>
      <c r="E317" s="8">
        <v>1.03457</v>
      </c>
      <c r="F317" s="9">
        <v>1.0233300000000001</v>
      </c>
      <c r="G317" s="83">
        <v>1.0330999999999999</v>
      </c>
      <c r="H317" s="9">
        <v>1.02874</v>
      </c>
      <c r="I317" s="9">
        <v>1.0268200000000001</v>
      </c>
      <c r="J317" s="9">
        <v>1.0275399999999999</v>
      </c>
      <c r="K317" s="9">
        <v>1.02423</v>
      </c>
      <c r="L317" s="9">
        <v>1.0238499999999999</v>
      </c>
      <c r="M317" s="9">
        <v>1.02118</v>
      </c>
      <c r="N317" s="9">
        <v>1.02467</v>
      </c>
      <c r="O317" s="9">
        <v>1.02342</v>
      </c>
      <c r="P317" s="9">
        <v>1.0229600000000001</v>
      </c>
      <c r="Q317" s="9">
        <v>1.0235300000000001</v>
      </c>
      <c r="R317" s="9">
        <v>1.0261</v>
      </c>
      <c r="S317" s="9">
        <v>1.0227999999999999</v>
      </c>
      <c r="T317" s="9">
        <v>1.0240100000000001</v>
      </c>
      <c r="V317" s="9">
        <f t="shared" si="32"/>
        <v>10.9238658564581</v>
      </c>
      <c r="W317" s="9">
        <f t="shared" si="33"/>
        <v>11.368515900306386</v>
      </c>
      <c r="X317" s="9">
        <f t="shared" si="40"/>
        <v>11.013697396601851</v>
      </c>
      <c r="Y317" s="9">
        <f t="shared" si="34"/>
        <v>11.804633920413373</v>
      </c>
      <c r="AO317" s="20">
        <f t="shared" si="35"/>
        <v>10.757938364149659</v>
      </c>
      <c r="AP317" s="9">
        <f t="shared" si="37"/>
        <v>0.19771366149428277</v>
      </c>
      <c r="AQ317" s="9">
        <f t="shared" si="38"/>
        <v>8.0697056045982377E-3</v>
      </c>
    </row>
    <row r="318" spans="1:43" x14ac:dyDescent="0.2">
      <c r="A318" s="5">
        <v>626</v>
      </c>
      <c r="B318" s="6">
        <f t="shared" si="36"/>
        <v>899.15</v>
      </c>
      <c r="C318" s="9">
        <v>1.1121614858477451</v>
      </c>
      <c r="E318" s="8">
        <v>1.03443</v>
      </c>
      <c r="F318" s="9">
        <v>1.02325</v>
      </c>
      <c r="G318" s="83">
        <v>1.0329699999999999</v>
      </c>
      <c r="H318" s="9">
        <v>1.0286299999999999</v>
      </c>
      <c r="I318" s="9">
        <v>1.02671</v>
      </c>
      <c r="J318" s="9">
        <v>1.02742</v>
      </c>
      <c r="K318" s="9">
        <v>1.02413</v>
      </c>
      <c r="L318" s="9">
        <v>1.02376</v>
      </c>
      <c r="M318" s="9">
        <v>1.0210999999999999</v>
      </c>
      <c r="N318" s="9">
        <v>1.02457</v>
      </c>
      <c r="O318" s="9">
        <v>1.0233300000000001</v>
      </c>
      <c r="P318" s="9">
        <v>1.0228699999999999</v>
      </c>
      <c r="Q318" s="9">
        <v>1.0234399999999999</v>
      </c>
      <c r="R318" s="9">
        <v>1.02599</v>
      </c>
      <c r="S318" s="9">
        <v>1.0226999999999999</v>
      </c>
      <c r="T318" s="9">
        <v>1.0239199999999999</v>
      </c>
      <c r="V318" s="9">
        <f t="shared" si="32"/>
        <v>10.866713984761763</v>
      </c>
      <c r="W318" s="9">
        <f t="shared" si="33"/>
        <v>11.318301938200365</v>
      </c>
      <c r="X318" s="9">
        <f t="shared" si="40"/>
        <v>10.967912389028283</v>
      </c>
      <c r="Y318" s="9">
        <f t="shared" si="34"/>
        <v>11.758740257992494</v>
      </c>
      <c r="AO318" s="20">
        <f t="shared" si="35"/>
        <v>10.706889765828844</v>
      </c>
      <c r="AP318" s="9">
        <f t="shared" si="37"/>
        <v>0.20393167969086559</v>
      </c>
      <c r="AQ318" s="9">
        <f t="shared" si="38"/>
        <v>1.024111702609018E-2</v>
      </c>
    </row>
    <row r="319" spans="1:43" x14ac:dyDescent="0.2">
      <c r="A319" s="5">
        <v>628</v>
      </c>
      <c r="B319" s="6">
        <f t="shared" si="36"/>
        <v>901.15</v>
      </c>
      <c r="C319" s="9">
        <v>1.1096931698385397</v>
      </c>
      <c r="E319" s="8">
        <v>1.0343</v>
      </c>
      <c r="F319" s="9">
        <v>1.0231600000000001</v>
      </c>
      <c r="G319" s="83">
        <v>1.03284</v>
      </c>
      <c r="H319" s="9">
        <v>1.02851</v>
      </c>
      <c r="I319" s="9">
        <v>1.0266</v>
      </c>
      <c r="J319" s="9">
        <v>1.0273099999999999</v>
      </c>
      <c r="K319" s="9">
        <v>1.02403</v>
      </c>
      <c r="L319" s="9">
        <v>1.0236700000000001</v>
      </c>
      <c r="M319" s="9">
        <v>1.02101</v>
      </c>
      <c r="N319" s="9">
        <v>1.0244800000000001</v>
      </c>
      <c r="O319" s="9">
        <v>1.0232399999999999</v>
      </c>
      <c r="P319" s="9">
        <v>1.02278</v>
      </c>
      <c r="Q319" s="9">
        <v>1.02335</v>
      </c>
      <c r="R319" s="9">
        <v>1.0258700000000001</v>
      </c>
      <c r="S319" s="9">
        <v>1.02261</v>
      </c>
      <c r="T319" s="9">
        <v>1.0238400000000001</v>
      </c>
      <c r="V319" s="9">
        <f t="shared" si="32"/>
        <v>10.828991924716361</v>
      </c>
      <c r="W319" s="9">
        <f t="shared" si="33"/>
        <v>11.268338708574456</v>
      </c>
      <c r="X319" s="9">
        <f t="shared" si="40"/>
        <v>10.922386144722042</v>
      </c>
      <c r="Y319" s="9">
        <f t="shared" si="34"/>
        <v>11.713116081392718</v>
      </c>
      <c r="AO319" s="20">
        <f t="shared" si="35"/>
        <v>10.656096716070774</v>
      </c>
      <c r="AP319" s="9">
        <f t="shared" si="37"/>
        <v>0.19302559648645193</v>
      </c>
      <c r="AQ319" s="9">
        <f t="shared" si="38"/>
        <v>8.7224803304695835E-3</v>
      </c>
    </row>
    <row r="320" spans="1:43" x14ac:dyDescent="0.2">
      <c r="A320" s="5">
        <v>630</v>
      </c>
      <c r="B320" s="6">
        <f t="shared" si="36"/>
        <v>903.15</v>
      </c>
      <c r="C320" s="9">
        <v>1.107235785860599</v>
      </c>
      <c r="E320" s="8">
        <v>1.03416</v>
      </c>
      <c r="F320" s="9">
        <v>1.02308</v>
      </c>
      <c r="G320" s="83">
        <v>1.03271</v>
      </c>
      <c r="H320" s="9">
        <v>1.0283899999999999</v>
      </c>
      <c r="I320" s="9">
        <v>1.0264899999999999</v>
      </c>
      <c r="J320" s="9">
        <v>1.0271999999999999</v>
      </c>
      <c r="K320" s="9">
        <v>1.02393</v>
      </c>
      <c r="L320" s="9">
        <v>1.0235799999999999</v>
      </c>
      <c r="M320" s="9">
        <v>1.0209299999999999</v>
      </c>
      <c r="N320" s="9">
        <v>1.0243800000000001</v>
      </c>
      <c r="O320" s="9">
        <v>1.02315</v>
      </c>
      <c r="P320" s="9">
        <v>1.0226999999999999</v>
      </c>
      <c r="Q320" s="9">
        <v>1.0232600000000001</v>
      </c>
      <c r="R320" s="9">
        <v>1.02576</v>
      </c>
      <c r="S320" s="9">
        <v>1.02251</v>
      </c>
      <c r="T320" s="9">
        <v>1.0237499999999999</v>
      </c>
      <c r="V320" s="9">
        <f t="shared" si="32"/>
        <v>10.771817713109439</v>
      </c>
      <c r="W320" s="9">
        <f t="shared" si="33"/>
        <v>11.218624361138422</v>
      </c>
      <c r="X320" s="9">
        <f t="shared" si="40"/>
        <v>10.877116632065231</v>
      </c>
      <c r="Y320" s="9">
        <f t="shared" si="34"/>
        <v>11.667759294524586</v>
      </c>
      <c r="AO320" s="20">
        <f t="shared" si="35"/>
        <v>10.605557325223362</v>
      </c>
      <c r="AP320" s="9">
        <f t="shared" si="37"/>
        <v>0.19963618072289624</v>
      </c>
      <c r="AQ320" s="9">
        <f t="shared" si="38"/>
        <v>1.1087862333258596E-2</v>
      </c>
    </row>
    <row r="321" spans="1:43" x14ac:dyDescent="0.2">
      <c r="A321" s="5">
        <v>632</v>
      </c>
      <c r="B321" s="6">
        <f t="shared" si="36"/>
        <v>905.15</v>
      </c>
      <c r="C321" s="9">
        <v>1.1047892614483787</v>
      </c>
      <c r="E321" s="8">
        <v>1.03403</v>
      </c>
      <c r="F321" s="9">
        <v>1.0229900000000001</v>
      </c>
      <c r="G321" s="83">
        <v>1.0325800000000001</v>
      </c>
      <c r="H321" s="9">
        <v>1.0282800000000001</v>
      </c>
      <c r="I321" s="9">
        <v>1.0263800000000001</v>
      </c>
      <c r="J321" s="9">
        <v>1.0270900000000001</v>
      </c>
      <c r="K321" s="9">
        <v>1.02383</v>
      </c>
      <c r="L321" s="9">
        <v>1.0234799999999999</v>
      </c>
      <c r="M321" s="9">
        <v>1.02085</v>
      </c>
      <c r="N321" s="9">
        <v>1.0242899999999999</v>
      </c>
      <c r="O321" s="9">
        <v>1.0230600000000001</v>
      </c>
      <c r="P321" s="9">
        <v>1.02261</v>
      </c>
      <c r="Q321" s="9">
        <v>1.0231699999999999</v>
      </c>
      <c r="R321" s="9">
        <v>1.02565</v>
      </c>
      <c r="S321" s="9">
        <v>1.02241</v>
      </c>
      <c r="T321" s="9">
        <v>1.02366</v>
      </c>
      <c r="V321" s="9">
        <f t="shared" si="32"/>
        <v>10.734077454357873</v>
      </c>
      <c r="W321" s="9">
        <f t="shared" si="33"/>
        <v>11.169157063583166</v>
      </c>
      <c r="X321" s="9">
        <f t="shared" si="40"/>
        <v>10.832101839663315</v>
      </c>
      <c r="Y321" s="9">
        <f t="shared" si="34"/>
        <v>11.622667821554355</v>
      </c>
      <c r="AO321" s="20">
        <f t="shared" si="35"/>
        <v>10.555269722028513</v>
      </c>
      <c r="AP321" s="9">
        <f t="shared" si="37"/>
        <v>0.18929426636363317</v>
      </c>
      <c r="AQ321" s="9">
        <f t="shared" si="38"/>
        <v>9.6087801145096439E-3</v>
      </c>
    </row>
    <row r="322" spans="1:43" x14ac:dyDescent="0.2">
      <c r="A322" s="5">
        <v>634</v>
      </c>
      <c r="B322" s="6">
        <f t="shared" si="36"/>
        <v>907.15</v>
      </c>
      <c r="C322" s="9">
        <v>1.1023535247753955</v>
      </c>
      <c r="E322" s="8">
        <v>1.0339</v>
      </c>
      <c r="F322" s="9">
        <v>1.02291</v>
      </c>
      <c r="G322" s="83">
        <v>1.0324599999999999</v>
      </c>
      <c r="H322" s="9">
        <v>1.02816</v>
      </c>
      <c r="I322" s="9">
        <v>1.02627</v>
      </c>
      <c r="J322" s="9">
        <v>1.02698</v>
      </c>
      <c r="K322" s="9">
        <v>1.0237400000000001</v>
      </c>
      <c r="L322" s="9">
        <v>1.02339</v>
      </c>
      <c r="M322" s="9">
        <v>1.02077</v>
      </c>
      <c r="N322" s="9">
        <v>1.0242</v>
      </c>
      <c r="O322" s="9">
        <v>1.0229699999999999</v>
      </c>
      <c r="P322" s="9">
        <v>1.0225200000000001</v>
      </c>
      <c r="Q322" s="9">
        <v>1.02308</v>
      </c>
      <c r="R322" s="9">
        <v>1.0255399999999999</v>
      </c>
      <c r="S322" s="9">
        <v>1.0223199999999999</v>
      </c>
      <c r="T322" s="9">
        <v>1.0235799999999999</v>
      </c>
      <c r="V322" s="9">
        <f t="shared" si="32"/>
        <v>10.686553050773076</v>
      </c>
      <c r="W322" s="9">
        <f t="shared" si="33"/>
        <v>11.119935001364604</v>
      </c>
      <c r="X322" s="9">
        <f t="shared" si="40"/>
        <v>10.787339776102607</v>
      </c>
      <c r="Y322" s="9">
        <f t="shared" si="34"/>
        <v>11.577839606670333</v>
      </c>
      <c r="AO322" s="20">
        <f t="shared" si="35"/>
        <v>10.505232053400722</v>
      </c>
      <c r="AP322" s="9">
        <f t="shared" si="37"/>
        <v>0.18781991509851759</v>
      </c>
      <c r="AQ322" s="9">
        <f t="shared" si="38"/>
        <v>1.0157964002650311E-2</v>
      </c>
    </row>
    <row r="323" spans="1:43" x14ac:dyDescent="0.2">
      <c r="A323" s="5">
        <v>636</v>
      </c>
      <c r="B323" s="6">
        <f t="shared" si="36"/>
        <v>909.15</v>
      </c>
      <c r="C323" s="9">
        <v>1.099928504647198</v>
      </c>
      <c r="E323" s="8">
        <v>1.03376</v>
      </c>
      <c r="F323" s="9">
        <v>1.0228200000000001</v>
      </c>
      <c r="G323" s="83">
        <v>1.03233</v>
      </c>
      <c r="H323" s="9">
        <v>1.0280499999999999</v>
      </c>
      <c r="I323" s="9">
        <v>1.02616</v>
      </c>
      <c r="J323" s="9">
        <v>1.0268699999999999</v>
      </c>
      <c r="K323" s="9">
        <v>1.0236400000000001</v>
      </c>
      <c r="L323" s="9">
        <v>1.0233000000000001</v>
      </c>
      <c r="M323" s="9">
        <v>1.0206999999999999</v>
      </c>
      <c r="N323" s="9">
        <v>1.0241</v>
      </c>
      <c r="O323" s="9">
        <v>1.02288</v>
      </c>
      <c r="P323" s="9">
        <v>1.0224299999999999</v>
      </c>
      <c r="Q323" s="9">
        <v>1.0229900000000001</v>
      </c>
      <c r="R323" s="9">
        <v>1.0254399999999999</v>
      </c>
      <c r="S323" s="9">
        <v>1.02223</v>
      </c>
      <c r="T323" s="9">
        <v>1.02349</v>
      </c>
      <c r="V323" s="9">
        <f t="shared" si="32"/>
        <v>10.639122418966876</v>
      </c>
      <c r="W323" s="9">
        <f t="shared" si="33"/>
        <v>11.070956377490633</v>
      </c>
      <c r="X323" s="9">
        <f t="shared" si="40"/>
        <v>10.74282846971116</v>
      </c>
      <c r="Y323" s="9">
        <f t="shared" si="34"/>
        <v>11.533272613852331</v>
      </c>
      <c r="AO323" s="20">
        <f t="shared" si="35"/>
        <v>10.455442484208881</v>
      </c>
      <c r="AP323" s="9">
        <f t="shared" si="37"/>
        <v>0.18648056773429822</v>
      </c>
      <c r="AQ323" s="9">
        <f t="shared" si="38"/>
        <v>1.0754944960976046E-2</v>
      </c>
    </row>
    <row r="324" spans="1:43" x14ac:dyDescent="0.2">
      <c r="A324" s="5">
        <v>638</v>
      </c>
      <c r="B324" s="6">
        <f t="shared" si="36"/>
        <v>911.15</v>
      </c>
      <c r="C324" s="9">
        <v>1.0975141304944303</v>
      </c>
      <c r="E324" s="8">
        <v>1.03363</v>
      </c>
      <c r="F324" s="9">
        <v>1.02274</v>
      </c>
      <c r="G324" s="83">
        <v>1.0322</v>
      </c>
      <c r="H324" s="9">
        <v>1.0279400000000001</v>
      </c>
      <c r="I324" s="9">
        <v>1.0260499999999999</v>
      </c>
      <c r="J324" s="9">
        <v>1.0267599999999999</v>
      </c>
      <c r="K324" s="9">
        <v>1.0235399999999999</v>
      </c>
      <c r="L324" s="9">
        <v>1.02321</v>
      </c>
      <c r="M324" s="9">
        <v>1.0206200000000001</v>
      </c>
      <c r="N324" s="9">
        <v>1.0240100000000001</v>
      </c>
      <c r="O324" s="9">
        <v>1.0227900000000001</v>
      </c>
      <c r="P324" s="9">
        <v>1.0223500000000001</v>
      </c>
      <c r="Q324" s="9">
        <v>1.0228999999999999</v>
      </c>
      <c r="R324" s="9">
        <v>1.0253300000000001</v>
      </c>
      <c r="S324" s="9">
        <v>1.02213</v>
      </c>
      <c r="T324" s="9">
        <v>1.0234099999999999</v>
      </c>
      <c r="V324" s="9">
        <f t="shared" si="32"/>
        <v>10.59157817372035</v>
      </c>
      <c r="W324" s="9">
        <f t="shared" si="33"/>
        <v>11.022219412311147</v>
      </c>
      <c r="X324" s="9">
        <f t="shared" si="40"/>
        <v>10.698565968322979</v>
      </c>
      <c r="Y324" s="9">
        <f t="shared" si="34"/>
        <v>11.488964826644239</v>
      </c>
      <c r="AO324" s="20">
        <f t="shared" si="35"/>
        <v>10.405899197061181</v>
      </c>
      <c r="AP324" s="9">
        <f t="shared" si="37"/>
        <v>0.18545187637501531</v>
      </c>
      <c r="AQ324" s="9">
        <f t="shared" si="38"/>
        <v>1.1446388193934372E-2</v>
      </c>
    </row>
    <row r="325" spans="1:43" x14ac:dyDescent="0.2">
      <c r="A325" s="5">
        <v>640</v>
      </c>
      <c r="B325" s="6">
        <f t="shared" si="36"/>
        <v>913.15</v>
      </c>
      <c r="C325" s="9">
        <v>1.0951103323659859</v>
      </c>
      <c r="E325" s="8">
        <v>1.0335000000000001</v>
      </c>
      <c r="F325" s="9">
        <v>1.0226599999999999</v>
      </c>
      <c r="G325" s="83">
        <v>1.0320800000000001</v>
      </c>
      <c r="H325" s="9">
        <v>1.02783</v>
      </c>
      <c r="I325" s="9">
        <v>1.0259499999999999</v>
      </c>
      <c r="J325" s="9">
        <v>1.0266500000000001</v>
      </c>
      <c r="K325" s="9">
        <v>1.02345</v>
      </c>
      <c r="L325" s="9">
        <v>1.02312</v>
      </c>
      <c r="M325" s="9">
        <v>1.02054</v>
      </c>
      <c r="N325" s="9">
        <v>1.0239199999999999</v>
      </c>
      <c r="O325" s="9">
        <v>1.0226999999999999</v>
      </c>
      <c r="P325" s="9">
        <v>1.0222599999999999</v>
      </c>
      <c r="Q325" s="9">
        <v>1.02281</v>
      </c>
      <c r="R325" s="9">
        <v>1.02522</v>
      </c>
      <c r="S325" s="9">
        <v>1.0220400000000001</v>
      </c>
      <c r="T325" s="9">
        <v>1.02332</v>
      </c>
      <c r="V325" s="9">
        <f t="shared" ref="V325:V355" si="41">1000*LN(E325/F325)</f>
        <v>10.544024228858243</v>
      </c>
      <c r="W325" s="9">
        <f t="shared" ref="W325:W355" si="42">2.28*1000000/(B325^2) + 15.176*1000/B325 - 8.38</f>
        <v>10.973722343311008</v>
      </c>
      <c r="X325" s="9">
        <f t="shared" si="40"/>
        <v>10.654550339045528</v>
      </c>
      <c r="Y325" s="9">
        <f t="shared" ref="Y325:Y355" si="43" xml:space="preserve"> 0.2054*1000000000000/(B325^4) - 2.3655*1000000000/(B325^3) + 11.754*1000000/(B325^2) + 0.16</f>
        <v>11.444914247929596</v>
      </c>
      <c r="AO325" s="20">
        <f t="shared" ref="AO325:AO355" si="44">2.371*1000000/B325^2 + 15.31*1000/B325 - 9.253</f>
        <v>10.356600392093032</v>
      </c>
      <c r="AP325" s="9">
        <f t="shared" si="37"/>
        <v>0.18464046956426206</v>
      </c>
      <c r="AQ325" s="9">
        <f t="shared" si="38"/>
        <v>1.2216021033131909E-2</v>
      </c>
    </row>
    <row r="326" spans="1:43" x14ac:dyDescent="0.2">
      <c r="A326" s="5">
        <v>642</v>
      </c>
      <c r="B326" s="6">
        <f t="shared" ref="B326:B355" si="45">273.15+A326</f>
        <v>915.15</v>
      </c>
      <c r="C326" s="9">
        <v>1.0927170409222533</v>
      </c>
      <c r="E326" s="8">
        <v>1.0333699999999999</v>
      </c>
      <c r="F326" s="9">
        <v>1.02258</v>
      </c>
      <c r="G326" s="83">
        <v>1.0319499999999999</v>
      </c>
      <c r="H326" s="9">
        <v>1.0277099999999999</v>
      </c>
      <c r="I326" s="9">
        <v>1.0258400000000001</v>
      </c>
      <c r="J326" s="9">
        <v>1.02654</v>
      </c>
      <c r="K326" s="9">
        <v>1.02335</v>
      </c>
      <c r="L326" s="9">
        <v>1.0230300000000001</v>
      </c>
      <c r="M326" s="9">
        <v>1.0204599999999999</v>
      </c>
      <c r="N326" s="9">
        <v>1.02382</v>
      </c>
      <c r="O326" s="9">
        <v>1.0226200000000001</v>
      </c>
      <c r="P326" s="9">
        <v>1.0221800000000001</v>
      </c>
      <c r="Q326" s="9">
        <v>1.0227200000000001</v>
      </c>
      <c r="R326" s="9">
        <v>1.02511</v>
      </c>
      <c r="S326" s="9">
        <v>1.0219499999999999</v>
      </c>
      <c r="T326" s="9">
        <v>1.0232399999999999</v>
      </c>
      <c r="V326" s="9">
        <f t="shared" si="41"/>
        <v>10.496460581357635</v>
      </c>
      <c r="W326" s="9">
        <f t="shared" si="42"/>
        <v>10.925463424906011</v>
      </c>
      <c r="X326" s="9">
        <f t="shared" si="40"/>
        <v>10.610779668030441</v>
      </c>
      <c r="Y326" s="9">
        <f t="shared" si="43"/>
        <v>11.401118899710186</v>
      </c>
      <c r="AO326" s="20">
        <f t="shared" si="44"/>
        <v>10.307544286758088</v>
      </c>
      <c r="AP326" s="9">
        <f t="shared" ref="AP326:AP355" si="46">(V326-W326)^2</f>
        <v>0.18404343977259288</v>
      </c>
      <c r="AQ326" s="9">
        <f t="shared" ref="AQ326:AQ355" si="47">(V326-X326)^2</f>
        <v>1.3068853577704502E-2</v>
      </c>
    </row>
    <row r="327" spans="1:43" x14ac:dyDescent="0.2">
      <c r="A327" s="5">
        <v>644</v>
      </c>
      <c r="B327" s="6">
        <f t="shared" si="45"/>
        <v>917.15</v>
      </c>
      <c r="C327" s="9">
        <v>1.0903341874284469</v>
      </c>
      <c r="E327" s="8">
        <v>1.0332399999999999</v>
      </c>
      <c r="F327" s="9">
        <v>1.0224899999999999</v>
      </c>
      <c r="G327" s="83">
        <v>1.03183</v>
      </c>
      <c r="H327" s="9">
        <v>1.0276000000000001</v>
      </c>
      <c r="I327" s="9">
        <v>1.02573</v>
      </c>
      <c r="J327" s="9">
        <v>1.02643</v>
      </c>
      <c r="K327" s="9">
        <v>1.0232600000000001</v>
      </c>
      <c r="L327" s="9">
        <v>1.02294</v>
      </c>
      <c r="M327" s="9">
        <v>1.0203800000000001</v>
      </c>
      <c r="N327" s="9">
        <v>1.02373</v>
      </c>
      <c r="O327" s="9">
        <v>1.0225299999999999</v>
      </c>
      <c r="P327" s="9">
        <v>1.0220899999999999</v>
      </c>
      <c r="Q327" s="9">
        <v>1.02264</v>
      </c>
      <c r="R327" s="9">
        <v>1.02501</v>
      </c>
      <c r="S327" s="9">
        <v>1.0218499999999999</v>
      </c>
      <c r="T327" s="9">
        <v>1.02315</v>
      </c>
      <c r="V327" s="9">
        <f t="shared" si="41"/>
        <v>10.458667227120271</v>
      </c>
      <c r="W327" s="9">
        <f t="shared" si="42"/>
        <v>10.877440928241681</v>
      </c>
      <c r="X327" s="9">
        <f t="shared" si="40"/>
        <v>10.56725206024745</v>
      </c>
      <c r="Y327" s="9">
        <f t="shared" si="43"/>
        <v>11.357576822887554</v>
      </c>
      <c r="AO327" s="20">
        <f t="shared" si="44"/>
        <v>10.258729115622142</v>
      </c>
      <c r="AP327" s="9">
        <f t="shared" si="46"/>
        <v>0.17537141275092374</v>
      </c>
      <c r="AQ327" s="9">
        <f t="shared" si="47"/>
        <v>1.1790665985257173E-2</v>
      </c>
    </row>
    <row r="328" spans="1:43" x14ac:dyDescent="0.2">
      <c r="A328" s="5">
        <v>646</v>
      </c>
      <c r="B328" s="6">
        <f t="shared" si="45"/>
        <v>919.15</v>
      </c>
      <c r="C328" s="9">
        <v>1.087961703748028</v>
      </c>
      <c r="E328" s="8">
        <v>1.03312</v>
      </c>
      <c r="F328" s="9">
        <v>1.02241</v>
      </c>
      <c r="G328" s="83">
        <v>1.0317099999999999</v>
      </c>
      <c r="H328" s="9">
        <v>1.02749</v>
      </c>
      <c r="I328" s="9">
        <v>1.02563</v>
      </c>
      <c r="J328" s="9">
        <v>1.02633</v>
      </c>
      <c r="K328" s="9">
        <v>1.0231699999999999</v>
      </c>
      <c r="L328" s="9">
        <v>1.02285</v>
      </c>
      <c r="M328" s="9">
        <v>1.0203100000000001</v>
      </c>
      <c r="N328" s="9">
        <v>1.0236400000000001</v>
      </c>
      <c r="O328" s="9">
        <v>1.02244</v>
      </c>
      <c r="P328" s="9">
        <v>1.0220100000000001</v>
      </c>
      <c r="Q328" s="9">
        <v>1.0225500000000001</v>
      </c>
      <c r="R328" s="9">
        <v>1.0248999999999999</v>
      </c>
      <c r="S328" s="9">
        <v>1.02176</v>
      </c>
      <c r="T328" s="9">
        <v>1.0230699999999999</v>
      </c>
      <c r="V328" s="9">
        <f t="shared" si="41"/>
        <v>10.420764395050945</v>
      </c>
      <c r="W328" s="9">
        <f t="shared" si="42"/>
        <v>10.829653140994944</v>
      </c>
      <c r="X328" s="9">
        <f t="shared" si="40"/>
        <v>10.523965639261407</v>
      </c>
      <c r="Y328" s="9">
        <f t="shared" si="43"/>
        <v>11.314286077047441</v>
      </c>
      <c r="AO328" s="20">
        <f t="shared" si="44"/>
        <v>10.210153130160013</v>
      </c>
      <c r="AP328" s="9">
        <f t="shared" si="46"/>
        <v>0.1671900065596563</v>
      </c>
      <c r="AQ328" s="9">
        <f t="shared" si="47"/>
        <v>1.0650496806587407E-2</v>
      </c>
    </row>
    <row r="329" spans="1:43" x14ac:dyDescent="0.2">
      <c r="A329" s="5">
        <v>648</v>
      </c>
      <c r="B329" s="6">
        <f t="shared" si="45"/>
        <v>921.15</v>
      </c>
      <c r="C329" s="9">
        <v>1.0855995223362103</v>
      </c>
      <c r="E329" s="8">
        <v>1.0329900000000001</v>
      </c>
      <c r="F329" s="9">
        <v>1.02233</v>
      </c>
      <c r="G329" s="83">
        <v>1.0315799999999999</v>
      </c>
      <c r="H329" s="9">
        <v>1.02738</v>
      </c>
      <c r="I329" s="9">
        <v>1.02552</v>
      </c>
      <c r="J329" s="9">
        <v>1.0262199999999999</v>
      </c>
      <c r="K329" s="9">
        <v>1.0230699999999999</v>
      </c>
      <c r="L329" s="9">
        <v>1.02277</v>
      </c>
      <c r="M329" s="9">
        <v>1.02023</v>
      </c>
      <c r="N329" s="9">
        <v>1.02355</v>
      </c>
      <c r="O329" s="9">
        <v>1.0223599999999999</v>
      </c>
      <c r="P329" s="9">
        <v>1.0219199999999999</v>
      </c>
      <c r="Q329" s="9">
        <v>1.0224599999999999</v>
      </c>
      <c r="R329" s="9">
        <v>1.0247999999999999</v>
      </c>
      <c r="S329" s="9">
        <v>1.0216700000000001</v>
      </c>
      <c r="T329" s="9">
        <v>1.0229900000000001</v>
      </c>
      <c r="V329" s="9">
        <f t="shared" si="41"/>
        <v>10.373173605006537</v>
      </c>
      <c r="W329" s="9">
        <f t="shared" si="42"/>
        <v>10.782098367178589</v>
      </c>
      <c r="X329" s="9">
        <f t="shared" si="40"/>
        <v>10.480918547012397</v>
      </c>
      <c r="Y329" s="9">
        <f t="shared" si="43"/>
        <v>11.271244740247077</v>
      </c>
      <c r="AO329" s="20">
        <f t="shared" si="44"/>
        <v>10.161814598555235</v>
      </c>
      <c r="AP329" s="9">
        <f t="shared" si="46"/>
        <v>0.16721946111746963</v>
      </c>
      <c r="AQ329" s="9">
        <f t="shared" si="47"/>
        <v>1.1608972527846192E-2</v>
      </c>
    </row>
    <row r="330" spans="1:43" x14ac:dyDescent="0.2">
      <c r="A330" s="5">
        <v>650</v>
      </c>
      <c r="B330" s="6">
        <f t="shared" si="45"/>
        <v>923.15</v>
      </c>
      <c r="C330" s="9">
        <v>1.0832475762335483</v>
      </c>
      <c r="E330" s="8">
        <v>1.0328599999999999</v>
      </c>
      <c r="F330" s="9">
        <v>1.0222500000000001</v>
      </c>
      <c r="G330" s="83">
        <v>1.03146</v>
      </c>
      <c r="H330" s="9">
        <v>1.02728</v>
      </c>
      <c r="I330" s="9">
        <v>1.02542</v>
      </c>
      <c r="J330" s="9">
        <v>1.0261199999999999</v>
      </c>
      <c r="K330" s="9">
        <v>1.02298</v>
      </c>
      <c r="L330" s="9">
        <v>1.02268</v>
      </c>
      <c r="M330" s="9">
        <v>1.0201499999999999</v>
      </c>
      <c r="N330" s="9">
        <v>1.02346</v>
      </c>
      <c r="O330" s="9">
        <v>1.02227</v>
      </c>
      <c r="P330" s="9">
        <v>1.0218400000000001</v>
      </c>
      <c r="Q330" s="9">
        <v>1.0223800000000001</v>
      </c>
      <c r="R330" s="9">
        <v>1.0246999999999999</v>
      </c>
      <c r="S330" s="9">
        <v>1.0215799999999999</v>
      </c>
      <c r="T330" s="9">
        <v>1.02291</v>
      </c>
      <c r="V330" s="9">
        <f t="shared" si="41"/>
        <v>10.325573100648104</v>
      </c>
      <c r="W330" s="9">
        <f t="shared" si="42"/>
        <v>10.73477492694848</v>
      </c>
      <c r="X330" s="9">
        <f t="shared" si="40"/>
        <v>10.4381089435989</v>
      </c>
      <c r="Y330" s="9">
        <f t="shared" si="43"/>
        <v>11.228450908805272</v>
      </c>
      <c r="AO330" s="20">
        <f t="shared" si="44"/>
        <v>10.113711805502618</v>
      </c>
      <c r="AP330" s="9">
        <f t="shared" si="46"/>
        <v>0.16744613464756386</v>
      </c>
      <c r="AQ330" s="9">
        <f t="shared" si="47"/>
        <v>1.2664315948646346E-2</v>
      </c>
    </row>
    <row r="331" spans="1:43" x14ac:dyDescent="0.2">
      <c r="A331" s="5">
        <v>652</v>
      </c>
      <c r="B331" s="6">
        <f t="shared" si="45"/>
        <v>925.15</v>
      </c>
      <c r="C331" s="9">
        <v>1.080905799059612</v>
      </c>
      <c r="E331" s="8">
        <v>1.03274</v>
      </c>
      <c r="F331" s="9">
        <v>1.02217</v>
      </c>
      <c r="G331" s="83">
        <v>1.0313399999999999</v>
      </c>
      <c r="H331" s="9">
        <v>1.0271699999999999</v>
      </c>
      <c r="I331" s="9">
        <v>1.02532</v>
      </c>
      <c r="J331" s="9">
        <v>1.0260100000000001</v>
      </c>
      <c r="K331" s="9">
        <v>1.0228900000000001</v>
      </c>
      <c r="L331" s="9">
        <v>1.0225900000000001</v>
      </c>
      <c r="M331" s="9">
        <v>1.0200800000000001</v>
      </c>
      <c r="N331" s="9">
        <v>1.0233699999999999</v>
      </c>
      <c r="O331" s="9">
        <v>1.0221899999999999</v>
      </c>
      <c r="P331" s="9">
        <v>1.02176</v>
      </c>
      <c r="Q331" s="9">
        <v>1.0222899999999999</v>
      </c>
      <c r="R331" s="9">
        <v>1.0245899999999999</v>
      </c>
      <c r="S331" s="9">
        <v>1.02149</v>
      </c>
      <c r="T331" s="9">
        <v>1.0228200000000001</v>
      </c>
      <c r="V331" s="9">
        <f t="shared" si="41"/>
        <v>10.287645905087052</v>
      </c>
      <c r="W331" s="9">
        <f t="shared" si="42"/>
        <v>10.687681156413463</v>
      </c>
      <c r="X331" s="9">
        <f t="shared" si="40"/>
        <v>10.395535007063893</v>
      </c>
      <c r="Y331" s="9">
        <f t="shared" si="43"/>
        <v>11.185902697095287</v>
      </c>
      <c r="AO331" s="20">
        <f t="shared" si="44"/>
        <v>10.065843052013555</v>
      </c>
      <c r="AP331" s="9">
        <f t="shared" si="46"/>
        <v>0.16002820230378495</v>
      </c>
      <c r="AQ331" s="9">
        <f t="shared" si="47"/>
        <v>1.1640058325369265E-2</v>
      </c>
    </row>
    <row r="332" spans="1:43" x14ac:dyDescent="0.2">
      <c r="A332" s="5">
        <v>654</v>
      </c>
      <c r="B332" s="6">
        <f t="shared" si="45"/>
        <v>927.15</v>
      </c>
      <c r="C332" s="9">
        <v>1.0785741250067411</v>
      </c>
      <c r="E332" s="8">
        <v>1.03261</v>
      </c>
      <c r="F332" s="9">
        <v>1.0220899999999999</v>
      </c>
      <c r="G332" s="83">
        <v>1.03122</v>
      </c>
      <c r="H332" s="9">
        <v>1.0270600000000001</v>
      </c>
      <c r="I332" s="9">
        <v>1.02522</v>
      </c>
      <c r="J332" s="9">
        <v>1.0259100000000001</v>
      </c>
      <c r="K332" s="9">
        <v>1.0227999999999999</v>
      </c>
      <c r="L332" s="9">
        <v>1.02251</v>
      </c>
      <c r="M332" s="9">
        <v>1.02</v>
      </c>
      <c r="N332" s="9">
        <v>1.02328</v>
      </c>
      <c r="O332" s="9">
        <v>1.0221</v>
      </c>
      <c r="P332" s="9">
        <v>1.0216700000000001</v>
      </c>
      <c r="Q332" s="9">
        <v>1.0222100000000001</v>
      </c>
      <c r="R332" s="9">
        <v>1.0244899999999999</v>
      </c>
      <c r="S332" s="9">
        <v>1.0214000000000001</v>
      </c>
      <c r="T332" s="9">
        <v>1.02274</v>
      </c>
      <c r="V332" s="9">
        <f t="shared" si="41"/>
        <v>10.240027182060819</v>
      </c>
      <c r="W332" s="9">
        <f t="shared" si="42"/>
        <v>10.640815407447951</v>
      </c>
      <c r="X332" s="9">
        <f t="shared" si="40"/>
        <v>10.353194933183934</v>
      </c>
      <c r="Y332" s="9">
        <f t="shared" si="43"/>
        <v>11.143598237340441</v>
      </c>
      <c r="AO332" s="20">
        <f t="shared" si="44"/>
        <v>10.018206655224056</v>
      </c>
      <c r="AP332" s="9">
        <f t="shared" si="46"/>
        <v>0.16063120160896616</v>
      </c>
      <c r="AQ332" s="9">
        <f t="shared" si="47"/>
        <v>1.2806939894263208E-2</v>
      </c>
    </row>
    <row r="333" spans="1:43" x14ac:dyDescent="0.2">
      <c r="A333" s="5">
        <v>656</v>
      </c>
      <c r="B333" s="6">
        <f t="shared" si="45"/>
        <v>929.15</v>
      </c>
      <c r="C333" s="9">
        <v>1.0762524888338805</v>
      </c>
      <c r="E333" s="8">
        <v>1.0324899999999999</v>
      </c>
      <c r="F333" s="9">
        <v>1.0220100000000001</v>
      </c>
      <c r="G333" s="83">
        <v>1.0310999999999999</v>
      </c>
      <c r="H333" s="9">
        <v>1.02695</v>
      </c>
      <c r="I333" s="9">
        <v>1.02511</v>
      </c>
      <c r="J333" s="9">
        <v>1.0258</v>
      </c>
      <c r="K333" s="9">
        <v>1.0226999999999999</v>
      </c>
      <c r="L333" s="9">
        <v>1.0224200000000001</v>
      </c>
      <c r="M333" s="9">
        <v>1.01993</v>
      </c>
      <c r="N333" s="9">
        <v>1.02319</v>
      </c>
      <c r="O333" s="9">
        <v>1.0220199999999999</v>
      </c>
      <c r="P333" s="9">
        <v>1.02159</v>
      </c>
      <c r="Q333" s="9">
        <v>1.0221199999999999</v>
      </c>
      <c r="R333" s="9">
        <v>1.0243899999999999</v>
      </c>
      <c r="S333" s="9">
        <v>1.0213099999999999</v>
      </c>
      <c r="T333" s="9">
        <v>1.0226599999999999</v>
      </c>
      <c r="V333" s="9">
        <f t="shared" si="41"/>
        <v>10.202084106669707</v>
      </c>
      <c r="W333" s="9">
        <f t="shared" si="42"/>
        <v>10.594176047507128</v>
      </c>
      <c r="X333" s="9">
        <f t="shared" ref="X333:X355" si="48" xml:space="preserve"> -0.62*1000000000/(B333^3) + 6.616*1000000/(B333^2) + 6.04*1000/B333 - 3.08</f>
        <v>10.311086935261107</v>
      </c>
      <c r="Y333" s="9">
        <f t="shared" si="43"/>
        <v>11.101535679412414</v>
      </c>
      <c r="AO333" s="20">
        <f t="shared" si="44"/>
        <v>9.9708009482054933</v>
      </c>
      <c r="AP333" s="9">
        <f t="shared" si="46"/>
        <v>0.15373609006965569</v>
      </c>
      <c r="AQ333" s="9">
        <f t="shared" si="47"/>
        <v>1.1881616640926174E-2</v>
      </c>
    </row>
    <row r="334" spans="1:43" x14ac:dyDescent="0.2">
      <c r="A334" s="5">
        <v>658</v>
      </c>
      <c r="B334" s="6">
        <f t="shared" si="45"/>
        <v>931.15</v>
      </c>
      <c r="C334" s="9">
        <v>1.0739408258604952</v>
      </c>
      <c r="E334" s="8">
        <v>1.0323599999999999</v>
      </c>
      <c r="F334" s="9">
        <v>1.02193</v>
      </c>
      <c r="G334" s="83">
        <v>1.03098</v>
      </c>
      <c r="H334" s="9">
        <v>1.02685</v>
      </c>
      <c r="I334" s="9">
        <v>1.02501</v>
      </c>
      <c r="J334" s="9">
        <v>1.0257000000000001</v>
      </c>
      <c r="K334" s="9">
        <v>1.02261</v>
      </c>
      <c r="L334" s="9">
        <v>1.02233</v>
      </c>
      <c r="M334" s="9">
        <v>1.0198499999999999</v>
      </c>
      <c r="N334" s="9">
        <v>1.02311</v>
      </c>
      <c r="O334" s="9">
        <v>1.0219400000000001</v>
      </c>
      <c r="P334" s="9">
        <v>1.0215099999999999</v>
      </c>
      <c r="Q334" s="9">
        <v>1.0220400000000001</v>
      </c>
      <c r="R334" s="9">
        <v>1.0242899999999999</v>
      </c>
      <c r="S334" s="9">
        <v>1.02122</v>
      </c>
      <c r="T334" s="9">
        <v>1.02258</v>
      </c>
      <c r="V334" s="9">
        <f t="shared" si="41"/>
        <v>10.154447154055218</v>
      </c>
      <c r="W334" s="9">
        <f t="shared" si="42"/>
        <v>10.547761459444695</v>
      </c>
      <c r="X334" s="9">
        <f t="shared" si="48"/>
        <v>10.269209243917826</v>
      </c>
      <c r="Y334" s="9">
        <f t="shared" si="43"/>
        <v>11.059713190632161</v>
      </c>
      <c r="AO334" s="20">
        <f t="shared" si="44"/>
        <v>9.9236242797779468</v>
      </c>
      <c r="AP334" s="9">
        <f t="shared" si="46"/>
        <v>0.15469614282400712</v>
      </c>
      <c r="AQ334" s="9">
        <f t="shared" si="47"/>
        <v>1.3170337269633479E-2</v>
      </c>
    </row>
    <row r="335" spans="1:43" x14ac:dyDescent="0.2">
      <c r="A335" s="5">
        <v>660</v>
      </c>
      <c r="B335" s="6">
        <f t="shared" si="45"/>
        <v>933.15</v>
      </c>
      <c r="C335" s="9">
        <v>1.0716390719605637</v>
      </c>
      <c r="E335" s="8">
        <v>1.03224</v>
      </c>
      <c r="F335" s="9">
        <v>1.0218499999999999</v>
      </c>
      <c r="G335" s="83">
        <v>1.0308600000000001</v>
      </c>
      <c r="H335" s="9">
        <v>1.02674</v>
      </c>
      <c r="I335" s="9">
        <v>1.02491</v>
      </c>
      <c r="J335" s="9">
        <v>1.0256000000000001</v>
      </c>
      <c r="K335" s="9">
        <v>1.0225200000000001</v>
      </c>
      <c r="L335" s="9">
        <v>1.0222500000000001</v>
      </c>
      <c r="M335" s="9">
        <v>1.0197799999999999</v>
      </c>
      <c r="N335" s="9">
        <v>1.02302</v>
      </c>
      <c r="O335" s="9">
        <v>1.0218499999999999</v>
      </c>
      <c r="P335" s="9">
        <v>1.0214300000000001</v>
      </c>
      <c r="Q335" s="9">
        <v>1.02196</v>
      </c>
      <c r="R335" s="9">
        <v>1.0241899999999999</v>
      </c>
      <c r="S335" s="9">
        <v>1.0211399999999999</v>
      </c>
      <c r="T335" s="9">
        <v>1.0225</v>
      </c>
      <c r="V335" s="9">
        <f t="shared" si="41"/>
        <v>10.116488189045569</v>
      </c>
      <c r="W335" s="9">
        <f t="shared" si="42"/>
        <v>10.501570041333212</v>
      </c>
      <c r="X335" s="9">
        <f t="shared" si="48"/>
        <v>10.227560106894435</v>
      </c>
      <c r="Y335" s="9">
        <f t="shared" si="43"/>
        <v>11.018128955573481</v>
      </c>
      <c r="AO335" s="20">
        <f t="shared" si="44"/>
        <v>9.876675014326203</v>
      </c>
      <c r="AP335" s="9">
        <f t="shared" si="46"/>
        <v>0.14828803296128187</v>
      </c>
      <c r="AQ335" s="9">
        <f t="shared" si="47"/>
        <v>1.2336970934625274E-2</v>
      </c>
    </row>
    <row r="336" spans="1:43" x14ac:dyDescent="0.2">
      <c r="A336" s="5">
        <v>662</v>
      </c>
      <c r="B336" s="6">
        <f t="shared" si="45"/>
        <v>935.15</v>
      </c>
      <c r="C336" s="9">
        <v>1.0693471635566487</v>
      </c>
      <c r="E336" s="8">
        <v>1.0321199999999999</v>
      </c>
      <c r="F336" s="9">
        <v>1.0217700000000001</v>
      </c>
      <c r="G336" s="83">
        <v>1.0307500000000001</v>
      </c>
      <c r="H336" s="9">
        <v>1.02664</v>
      </c>
      <c r="I336" s="9">
        <v>1.02481</v>
      </c>
      <c r="J336" s="9">
        <v>1.02549</v>
      </c>
      <c r="K336" s="9">
        <v>1.0224299999999999</v>
      </c>
      <c r="L336" s="9">
        <v>1.02216</v>
      </c>
      <c r="M336" s="9">
        <v>1.0197099999999999</v>
      </c>
      <c r="N336" s="9">
        <v>1.0229299999999999</v>
      </c>
      <c r="O336" s="9">
        <v>1.0217700000000001</v>
      </c>
      <c r="P336" s="9">
        <v>1.02135</v>
      </c>
      <c r="Q336" s="9">
        <v>1.0218700000000001</v>
      </c>
      <c r="R336" s="9">
        <v>1.0240800000000001</v>
      </c>
      <c r="S336" s="9">
        <v>1.02105</v>
      </c>
      <c r="T336" s="9">
        <v>1.0224200000000001</v>
      </c>
      <c r="V336" s="9">
        <f t="shared" si="41"/>
        <v>10.078521838726566</v>
      </c>
      <c r="W336" s="9">
        <f t="shared" si="42"/>
        <v>10.455600206286862</v>
      </c>
      <c r="X336" s="9">
        <f t="shared" si="48"/>
        <v>10.186137788849559</v>
      </c>
      <c r="Y336" s="9">
        <f t="shared" si="43"/>
        <v>10.976781175869124</v>
      </c>
      <c r="AO336" s="20">
        <f t="shared" si="44"/>
        <v>9.8299515316182564</v>
      </c>
      <c r="AP336" s="9">
        <f t="shared" si="46"/>
        <v>0.14218809528193768</v>
      </c>
      <c r="AQ336" s="9">
        <f t="shared" si="47"/>
        <v>1.1581192720874461E-2</v>
      </c>
    </row>
    <row r="337" spans="1:43" x14ac:dyDescent="0.2">
      <c r="A337" s="5">
        <v>664</v>
      </c>
      <c r="B337" s="6">
        <f t="shared" si="45"/>
        <v>937.15</v>
      </c>
      <c r="C337" s="9">
        <v>1.0670650376140427</v>
      </c>
      <c r="E337" s="8">
        <v>1.032</v>
      </c>
      <c r="F337" s="9">
        <v>1.0217000000000001</v>
      </c>
      <c r="G337" s="83">
        <v>1.0306299999999999</v>
      </c>
      <c r="H337" s="9">
        <v>1.0265299999999999</v>
      </c>
      <c r="I337" s="9">
        <v>1.02471</v>
      </c>
      <c r="J337" s="9">
        <v>1.02539</v>
      </c>
      <c r="K337" s="9">
        <v>1.0223500000000001</v>
      </c>
      <c r="L337" s="9">
        <v>1.0220800000000001</v>
      </c>
      <c r="M337" s="9">
        <v>1.01963</v>
      </c>
      <c r="N337" s="9">
        <v>1.02284</v>
      </c>
      <c r="O337" s="9">
        <v>1.02169</v>
      </c>
      <c r="P337" s="9">
        <v>1.0212699999999999</v>
      </c>
      <c r="Q337" s="9">
        <v>1.02179</v>
      </c>
      <c r="R337" s="9">
        <v>1.02399</v>
      </c>
      <c r="S337" s="9">
        <v>1.0209600000000001</v>
      </c>
      <c r="T337" s="9">
        <v>1.02234</v>
      </c>
      <c r="V337" s="9">
        <f t="shared" si="41"/>
        <v>10.030760444130033</v>
      </c>
      <c r="W337" s="9">
        <f t="shared" si="42"/>
        <v>10.409850382286736</v>
      </c>
      <c r="X337" s="9">
        <f t="shared" si="48"/>
        <v>10.144940571163193</v>
      </c>
      <c r="Y337" s="9">
        <f t="shared" si="43"/>
        <v>10.935668070019455</v>
      </c>
      <c r="AO337" s="20">
        <f t="shared" si="44"/>
        <v>9.7834522266263626</v>
      </c>
      <c r="AP337" s="9">
        <f t="shared" si="46"/>
        <v>0.14370918121165291</v>
      </c>
      <c r="AQ337" s="9">
        <f t="shared" si="47"/>
        <v>1.3037101409308591E-2</v>
      </c>
    </row>
    <row r="338" spans="1:43" x14ac:dyDescent="0.2">
      <c r="A338" s="5">
        <v>666</v>
      </c>
      <c r="B338" s="6">
        <f t="shared" si="45"/>
        <v>939.15</v>
      </c>
      <c r="C338" s="9">
        <v>1.0647926316349892</v>
      </c>
      <c r="E338" s="8">
        <v>1.0318799999999999</v>
      </c>
      <c r="F338" s="9">
        <v>1.02162</v>
      </c>
      <c r="G338" s="83">
        <v>1.03051</v>
      </c>
      <c r="H338" s="9">
        <v>1.02643</v>
      </c>
      <c r="I338" s="9">
        <v>1.02461</v>
      </c>
      <c r="J338" s="9">
        <v>1.02529</v>
      </c>
      <c r="K338" s="9">
        <v>1.0222599999999999</v>
      </c>
      <c r="L338" s="9">
        <v>1.022</v>
      </c>
      <c r="M338" s="9">
        <v>1.01956</v>
      </c>
      <c r="N338" s="9">
        <v>1.0227599999999999</v>
      </c>
      <c r="O338" s="9">
        <v>1.0216099999999999</v>
      </c>
      <c r="P338" s="9">
        <v>1.02119</v>
      </c>
      <c r="Q338" s="9">
        <v>1.0217099999999999</v>
      </c>
      <c r="R338" s="9">
        <v>1.02389</v>
      </c>
      <c r="S338" s="9">
        <v>1.02088</v>
      </c>
      <c r="T338" s="9">
        <v>1.0222599999999999</v>
      </c>
      <c r="V338" s="9">
        <f t="shared" si="41"/>
        <v>9.992778550197869</v>
      </c>
      <c r="W338" s="9">
        <f t="shared" si="42"/>
        <v>10.364319012008492</v>
      </c>
      <c r="X338" s="9">
        <f t="shared" si="48"/>
        <v>10.103966751742432</v>
      </c>
      <c r="Y338" s="9">
        <f t="shared" si="43"/>
        <v>10.89478787320358</v>
      </c>
      <c r="AO338" s="20">
        <f t="shared" si="44"/>
        <v>9.7371755093505392</v>
      </c>
      <c r="AP338" s="9">
        <f t="shared" si="46"/>
        <v>0.13804231476245105</v>
      </c>
      <c r="AQ338" s="9">
        <f t="shared" si="47"/>
        <v>1.2362816162714287E-2</v>
      </c>
    </row>
    <row r="339" spans="1:43" x14ac:dyDescent="0.2">
      <c r="A339" s="5">
        <v>668</v>
      </c>
      <c r="B339" s="6">
        <f t="shared" si="45"/>
        <v>941.15</v>
      </c>
      <c r="C339" s="9">
        <v>1.0625298836529777</v>
      </c>
      <c r="E339" s="8">
        <v>1.03176</v>
      </c>
      <c r="F339" s="9">
        <v>1.0215399999999999</v>
      </c>
      <c r="G339" s="83">
        <v>1.0304</v>
      </c>
      <c r="H339" s="9">
        <v>1.0263199999999999</v>
      </c>
      <c r="I339" s="9">
        <v>1.02451</v>
      </c>
      <c r="J339" s="9">
        <v>1.02519</v>
      </c>
      <c r="K339" s="9">
        <v>1.02217</v>
      </c>
      <c r="L339" s="9">
        <v>1.0219100000000001</v>
      </c>
      <c r="M339" s="9">
        <v>1.01949</v>
      </c>
      <c r="N339" s="9">
        <v>1.02267</v>
      </c>
      <c r="O339" s="9">
        <v>1.02153</v>
      </c>
      <c r="P339" s="9">
        <v>1.02111</v>
      </c>
      <c r="Q339" s="9">
        <v>1.02163</v>
      </c>
      <c r="R339" s="9">
        <v>1.02379</v>
      </c>
      <c r="S339" s="9">
        <v>1.0207900000000001</v>
      </c>
      <c r="T339" s="9">
        <v>1.0221899999999999</v>
      </c>
      <c r="V339" s="9">
        <f t="shared" si="41"/>
        <v>9.9547892642854645</v>
      </c>
      <c r="W339" s="9">
        <f t="shared" si="42"/>
        <v>10.319004552652379</v>
      </c>
      <c r="X339" s="9">
        <f t="shared" si="48"/>
        <v>10.063214644829859</v>
      </c>
      <c r="Y339" s="9">
        <f t="shared" si="43"/>
        <v>10.854138837092956</v>
      </c>
      <c r="AO339" s="20">
        <f t="shared" si="44"/>
        <v>9.6911198046445435</v>
      </c>
      <c r="AP339" s="9">
        <f t="shared" si="46"/>
        <v>0.13265277628019437</v>
      </c>
      <c r="AQ339" s="9">
        <f t="shared" si="47"/>
        <v>1.1756063146196795E-2</v>
      </c>
    </row>
    <row r="340" spans="1:43" x14ac:dyDescent="0.2">
      <c r="A340" s="5">
        <v>670</v>
      </c>
      <c r="B340" s="6">
        <f t="shared" si="45"/>
        <v>943.15</v>
      </c>
      <c r="C340" s="9">
        <v>1.0602767322271114</v>
      </c>
      <c r="E340" s="8">
        <v>1.0316399999999999</v>
      </c>
      <c r="F340" s="9">
        <v>1.02146</v>
      </c>
      <c r="G340" s="83">
        <v>1.0302800000000001</v>
      </c>
      <c r="H340" s="9">
        <v>1.0262199999999999</v>
      </c>
      <c r="I340" s="9">
        <v>1.0244200000000001</v>
      </c>
      <c r="J340" s="9">
        <v>1.0250900000000001</v>
      </c>
      <c r="K340" s="9">
        <v>1.0220800000000001</v>
      </c>
      <c r="L340" s="9">
        <v>1.02183</v>
      </c>
      <c r="M340" s="9">
        <v>1.0194099999999999</v>
      </c>
      <c r="N340" s="9">
        <v>1.0225900000000001</v>
      </c>
      <c r="O340" s="9">
        <v>1.02145</v>
      </c>
      <c r="P340" s="9">
        <v>1.0210300000000001</v>
      </c>
      <c r="Q340" s="9">
        <v>1.02155</v>
      </c>
      <c r="R340" s="9">
        <v>1.02369</v>
      </c>
      <c r="S340" s="9">
        <v>1.02071</v>
      </c>
      <c r="T340" s="9">
        <v>1.0221100000000001</v>
      </c>
      <c r="V340" s="9">
        <f t="shared" si="41"/>
        <v>9.916792584206668</v>
      </c>
      <c r="W340" s="9">
        <f t="shared" si="42"/>
        <v>10.273905475775658</v>
      </c>
      <c r="X340" s="9">
        <f t="shared" si="48"/>
        <v>10.022682580814509</v>
      </c>
      <c r="Y340" s="9">
        <f t="shared" si="43"/>
        <v>10.81371922966742</v>
      </c>
      <c r="AO340" s="20">
        <f t="shared" si="44"/>
        <v>9.6452835520441944</v>
      </c>
      <c r="AP340" s="9">
        <f t="shared" si="46"/>
        <v>0.12752961732476525</v>
      </c>
      <c r="AQ340" s="9">
        <f t="shared" si="47"/>
        <v>1.1212691381608587E-2</v>
      </c>
    </row>
    <row r="341" spans="1:43" x14ac:dyDescent="0.2">
      <c r="A341" s="5">
        <v>672</v>
      </c>
      <c r="B341" s="6">
        <f t="shared" si="45"/>
        <v>945.15</v>
      </c>
      <c r="C341" s="9">
        <v>1.0580331164365444</v>
      </c>
      <c r="E341" s="8">
        <v>1.03152</v>
      </c>
      <c r="F341" s="9">
        <v>1.02139</v>
      </c>
      <c r="G341" s="83">
        <v>1.03017</v>
      </c>
      <c r="H341" s="9">
        <v>1.0261199999999999</v>
      </c>
      <c r="I341" s="9">
        <v>1.0243199999999999</v>
      </c>
      <c r="J341" s="9">
        <v>1.0249900000000001</v>
      </c>
      <c r="K341" s="9">
        <v>1.02199</v>
      </c>
      <c r="L341" s="9">
        <v>1.0217499999999999</v>
      </c>
      <c r="M341" s="9">
        <v>1.0193399999999999</v>
      </c>
      <c r="N341" s="9">
        <v>1.0225</v>
      </c>
      <c r="O341" s="9">
        <v>1.0213699999999999</v>
      </c>
      <c r="P341" s="9">
        <v>1.02095</v>
      </c>
      <c r="Q341" s="9">
        <v>1.0214700000000001</v>
      </c>
      <c r="R341" s="9">
        <v>1.02359</v>
      </c>
      <c r="S341" s="9">
        <v>1.0206200000000001</v>
      </c>
      <c r="T341" s="9">
        <v>1.02203</v>
      </c>
      <c r="V341" s="9">
        <f t="shared" si="41"/>
        <v>9.8689978803435086</v>
      </c>
      <c r="W341" s="9">
        <f t="shared" si="42"/>
        <v>10.229020267127249</v>
      </c>
      <c r="X341" s="9">
        <f t="shared" si="48"/>
        <v>9.9823689060453837</v>
      </c>
      <c r="Y341" s="9">
        <f t="shared" si="43"/>
        <v>10.773527335033583</v>
      </c>
      <c r="AO341" s="20">
        <f t="shared" si="44"/>
        <v>9.5996652055981038</v>
      </c>
      <c r="AP341" s="9">
        <f t="shared" si="46"/>
        <v>0.12961611898546088</v>
      </c>
      <c r="AQ341" s="9">
        <f t="shared" si="47"/>
        <v>1.2852989468695243E-2</v>
      </c>
    </row>
    <row r="342" spans="1:43" x14ac:dyDescent="0.2">
      <c r="A342" s="5">
        <v>674</v>
      </c>
      <c r="B342" s="6">
        <f t="shared" si="45"/>
        <v>947.15</v>
      </c>
      <c r="C342" s="9">
        <v>1.0557989758749935</v>
      </c>
      <c r="E342" s="8">
        <v>1.0314000000000001</v>
      </c>
      <c r="F342" s="9">
        <v>1.0213099999999999</v>
      </c>
      <c r="G342" s="83">
        <v>1.0300499999999999</v>
      </c>
      <c r="H342" s="9">
        <v>1.0260199999999999</v>
      </c>
      <c r="I342" s="9">
        <v>1.0242199999999999</v>
      </c>
      <c r="J342" s="9">
        <v>1.0248900000000001</v>
      </c>
      <c r="K342" s="9">
        <v>1.0219100000000001</v>
      </c>
      <c r="L342" s="9">
        <v>1.0216700000000001</v>
      </c>
      <c r="M342" s="9">
        <v>1.0192699999999999</v>
      </c>
      <c r="N342" s="9">
        <v>1.0224200000000001</v>
      </c>
      <c r="O342" s="9">
        <v>1.02129</v>
      </c>
      <c r="P342" s="9">
        <v>1.0208699999999999</v>
      </c>
      <c r="Q342" s="9">
        <v>1.02139</v>
      </c>
      <c r="R342" s="9">
        <v>1.0235000000000001</v>
      </c>
      <c r="S342" s="9">
        <v>1.02054</v>
      </c>
      <c r="T342" s="9">
        <v>1.0219499999999999</v>
      </c>
      <c r="V342" s="9">
        <f t="shared" si="41"/>
        <v>9.8309856384618275</v>
      </c>
      <c r="W342" s="9">
        <f t="shared" si="42"/>
        <v>10.184347426484701</v>
      </c>
      <c r="X342" s="9">
        <f t="shared" si="48"/>
        <v>9.9422719826474921</v>
      </c>
      <c r="Y342" s="9">
        <f t="shared" si="43"/>
        <v>10.733561453245583</v>
      </c>
      <c r="AO342" s="20">
        <f t="shared" si="44"/>
        <v>9.5542632337006879</v>
      </c>
      <c r="AP342" s="9">
        <f t="shared" si="46"/>
        <v>0.12486455323472198</v>
      </c>
      <c r="AQ342" s="9">
        <f t="shared" si="47"/>
        <v>1.2384650402210212E-2</v>
      </c>
    </row>
    <row r="343" spans="1:43" x14ac:dyDescent="0.2">
      <c r="A343" s="5">
        <v>676</v>
      </c>
      <c r="B343" s="6">
        <f t="shared" si="45"/>
        <v>949.15</v>
      </c>
      <c r="C343" s="9">
        <v>1.0535742506453143</v>
      </c>
      <c r="E343" s="8">
        <v>1.03128</v>
      </c>
      <c r="F343" s="9">
        <v>1.0212399999999999</v>
      </c>
      <c r="G343" s="83">
        <v>1.0299400000000001</v>
      </c>
      <c r="H343" s="9">
        <v>1.0259199999999999</v>
      </c>
      <c r="I343" s="9">
        <v>1.02413</v>
      </c>
      <c r="J343" s="9">
        <v>1.0247999999999999</v>
      </c>
      <c r="K343" s="9">
        <v>1.02182</v>
      </c>
      <c r="L343" s="9">
        <v>1.02159</v>
      </c>
      <c r="M343" s="9">
        <v>1.0192000000000001</v>
      </c>
      <c r="N343" s="9">
        <v>1.02234</v>
      </c>
      <c r="O343" s="9">
        <v>1.02121</v>
      </c>
      <c r="P343" s="9">
        <v>1.0207900000000001</v>
      </c>
      <c r="Q343" s="9">
        <v>1.0213099999999999</v>
      </c>
      <c r="R343" s="9">
        <v>1.0234000000000001</v>
      </c>
      <c r="S343" s="9">
        <v>1.0204500000000001</v>
      </c>
      <c r="T343" s="9">
        <v>1.0218799999999999</v>
      </c>
      <c r="V343" s="9">
        <f t="shared" si="41"/>
        <v>9.7831739302425369</v>
      </c>
      <c r="W343" s="9">
        <f t="shared" si="42"/>
        <v>10.139885467493352</v>
      </c>
      <c r="X343" s="9">
        <f t="shared" si="48"/>
        <v>9.9023901883403482</v>
      </c>
      <c r="Y343" s="9">
        <f t="shared" si="43"/>
        <v>10.693819900128165</v>
      </c>
      <c r="AO343" s="20">
        <f t="shared" si="44"/>
        <v>9.5090761189275064</v>
      </c>
      <c r="AP343" s="9">
        <f t="shared" si="46"/>
        <v>0.1272431208078397</v>
      </c>
      <c r="AQ343" s="9">
        <f t="shared" si="47"/>
        <v>1.4212516194843967E-2</v>
      </c>
    </row>
    <row r="344" spans="1:43" x14ac:dyDescent="0.2">
      <c r="A344" s="5">
        <v>678</v>
      </c>
      <c r="B344" s="6">
        <f t="shared" si="45"/>
        <v>951.15</v>
      </c>
      <c r="C344" s="9">
        <v>1.0513588813541503</v>
      </c>
      <c r="E344" s="8">
        <v>1.0311600000000001</v>
      </c>
      <c r="F344" s="9">
        <v>1.0211600000000001</v>
      </c>
      <c r="G344" s="83">
        <v>1.02983</v>
      </c>
      <c r="H344" s="9">
        <v>1.02582</v>
      </c>
      <c r="I344" s="9">
        <v>1.02403</v>
      </c>
      <c r="J344" s="9">
        <v>1.0246999999999999</v>
      </c>
      <c r="K344" s="9">
        <v>1.0217400000000001</v>
      </c>
      <c r="L344" s="9">
        <v>1.0215000000000001</v>
      </c>
      <c r="M344" s="9">
        <v>1.0191300000000001</v>
      </c>
      <c r="N344" s="9">
        <v>1.0222500000000001</v>
      </c>
      <c r="O344" s="9">
        <v>1.0211300000000001</v>
      </c>
      <c r="P344" s="9">
        <v>1.0207200000000001</v>
      </c>
      <c r="Q344" s="9">
        <v>1.0212300000000001</v>
      </c>
      <c r="R344" s="9">
        <v>1.0233000000000001</v>
      </c>
      <c r="S344" s="9">
        <v>1.02037</v>
      </c>
      <c r="T344" s="9">
        <v>1.0218</v>
      </c>
      <c r="V344" s="9">
        <f t="shared" si="41"/>
        <v>9.7451461173390914</v>
      </c>
      <c r="W344" s="9">
        <f t="shared" si="42"/>
        <v>10.095632917507713</v>
      </c>
      <c r="X344" s="9">
        <f t="shared" si="48"/>
        <v>9.862721916258911</v>
      </c>
      <c r="Y344" s="9">
        <f t="shared" si="43"/>
        <v>10.654301007102028</v>
      </c>
      <c r="AO344" s="20">
        <f t="shared" si="44"/>
        <v>9.4641023578727754</v>
      </c>
      <c r="AP344" s="9">
        <f t="shared" si="46"/>
        <v>0.12284099709243902</v>
      </c>
      <c r="AQ344" s="9">
        <f t="shared" si="47"/>
        <v>1.3824068491633857E-2</v>
      </c>
    </row>
    <row r="345" spans="1:43" x14ac:dyDescent="0.2">
      <c r="A345" s="5">
        <v>680</v>
      </c>
      <c r="B345" s="6">
        <f t="shared" si="45"/>
        <v>953.15</v>
      </c>
      <c r="C345" s="9">
        <v>1.0491528091066464</v>
      </c>
      <c r="E345" s="8">
        <v>1.03105</v>
      </c>
      <c r="F345" s="9">
        <v>1.0210900000000001</v>
      </c>
      <c r="G345" s="83">
        <v>1.0297099999999999</v>
      </c>
      <c r="H345" s="9">
        <v>1.02572</v>
      </c>
      <c r="I345" s="9">
        <v>1.0239400000000001</v>
      </c>
      <c r="J345" s="9">
        <v>1.0246</v>
      </c>
      <c r="K345" s="9">
        <v>1.0216499999999999</v>
      </c>
      <c r="L345" s="9">
        <v>1.02142</v>
      </c>
      <c r="M345" s="9">
        <v>1.0190600000000001</v>
      </c>
      <c r="N345" s="9">
        <v>1.02217</v>
      </c>
      <c r="O345" s="9">
        <v>1.02105</v>
      </c>
      <c r="P345" s="9">
        <v>1.02064</v>
      </c>
      <c r="Q345" s="9">
        <v>1.02115</v>
      </c>
      <c r="R345" s="9">
        <v>1.02321</v>
      </c>
      <c r="S345" s="9">
        <v>1.0202899999999999</v>
      </c>
      <c r="T345" s="9">
        <v>1.02172</v>
      </c>
      <c r="V345" s="9">
        <f t="shared" si="41"/>
        <v>9.7070162928401018</v>
      </c>
      <c r="W345" s="9">
        <f t="shared" si="42"/>
        <v>10.051588317434982</v>
      </c>
      <c r="X345" s="9">
        <f t="shared" si="48"/>
        <v>9.823265574776924</v>
      </c>
      <c r="Y345" s="9">
        <f t="shared" si="43"/>
        <v>10.615003121011419</v>
      </c>
      <c r="AO345" s="20">
        <f t="shared" si="44"/>
        <v>9.4193404609892042</v>
      </c>
      <c r="AP345" s="9">
        <f t="shared" si="46"/>
        <v>0.11872988013341475</v>
      </c>
      <c r="AQ345" s="9">
        <f t="shared" si="47"/>
        <v>1.3513895550826766E-2</v>
      </c>
    </row>
    <row r="346" spans="1:43" x14ac:dyDescent="0.2">
      <c r="A346" s="5">
        <v>682</v>
      </c>
      <c r="B346" s="6">
        <f t="shared" si="45"/>
        <v>955.15</v>
      </c>
      <c r="C346" s="9">
        <v>1.0469559755012301</v>
      </c>
      <c r="E346" s="8">
        <v>1.0309299999999999</v>
      </c>
      <c r="F346" s="9">
        <v>1.02101</v>
      </c>
      <c r="G346" s="83">
        <v>1.0296000000000001</v>
      </c>
      <c r="H346" s="9">
        <v>1.02562</v>
      </c>
      <c r="I346" s="9">
        <v>1.0238400000000001</v>
      </c>
      <c r="J346" s="9">
        <v>1.02451</v>
      </c>
      <c r="K346" s="9">
        <v>1.0215700000000001</v>
      </c>
      <c r="L346" s="9">
        <v>1.0213399999999999</v>
      </c>
      <c r="M346" s="9">
        <v>1.0189900000000001</v>
      </c>
      <c r="N346" s="9">
        <v>1.0220899999999999</v>
      </c>
      <c r="O346" s="9">
        <v>1.0209699999999999</v>
      </c>
      <c r="P346" s="9">
        <v>1.0205599999999999</v>
      </c>
      <c r="Q346" s="9">
        <v>1.0210699999999999</v>
      </c>
      <c r="R346" s="9">
        <v>1.02312</v>
      </c>
      <c r="S346" s="9">
        <v>1.0202</v>
      </c>
      <c r="T346" s="9">
        <v>1.0216499999999999</v>
      </c>
      <c r="V346" s="9">
        <f t="shared" si="41"/>
        <v>9.6689740286442305</v>
      </c>
      <c r="W346" s="9">
        <f t="shared" si="42"/>
        <v>10.007750221580698</v>
      </c>
      <c r="X346" s="9">
        <f t="shared" si="48"/>
        <v>9.7840195873326135</v>
      </c>
      <c r="Y346" s="9">
        <f t="shared" si="43"/>
        <v>10.575924603953942</v>
      </c>
      <c r="AO346" s="20">
        <f t="shared" si="44"/>
        <v>9.3747889524298991</v>
      </c>
      <c r="AP346" s="9">
        <f t="shared" si="46"/>
        <v>0.1147693089005269</v>
      </c>
      <c r="AQ346" s="9">
        <f t="shared" si="47"/>
        <v>1.3235480573922166E-2</v>
      </c>
    </row>
    <row r="347" spans="1:43" x14ac:dyDescent="0.2">
      <c r="A347" s="5">
        <v>684</v>
      </c>
      <c r="B347" s="6">
        <f t="shared" si="45"/>
        <v>957.15</v>
      </c>
      <c r="C347" s="9">
        <v>1.044768322624458</v>
      </c>
      <c r="E347" s="8">
        <v>1.03081</v>
      </c>
      <c r="F347" s="9">
        <v>1.02094</v>
      </c>
      <c r="G347" s="83">
        <v>1.02949</v>
      </c>
      <c r="H347" s="9">
        <v>1.02552</v>
      </c>
      <c r="I347" s="9">
        <v>1.0237499999999999</v>
      </c>
      <c r="J347" s="9">
        <v>1.02441</v>
      </c>
      <c r="K347" s="9">
        <v>1.0214799999999999</v>
      </c>
      <c r="L347" s="9">
        <v>1.0212600000000001</v>
      </c>
      <c r="M347" s="9">
        <v>1.01892</v>
      </c>
      <c r="N347" s="9">
        <v>1.022</v>
      </c>
      <c r="O347" s="9">
        <v>1.0208900000000001</v>
      </c>
      <c r="P347" s="9">
        <v>1.0204899999999999</v>
      </c>
      <c r="Q347" s="9">
        <v>1.0209900000000001</v>
      </c>
      <c r="R347" s="9">
        <v>1.02302</v>
      </c>
      <c r="S347" s="9">
        <v>1.0201199999999999</v>
      </c>
      <c r="T347" s="9">
        <v>1.0215700000000001</v>
      </c>
      <c r="V347" s="9">
        <f t="shared" si="41"/>
        <v>9.621129411990152</v>
      </c>
      <c r="W347" s="9">
        <f t="shared" si="42"/>
        <v>9.9641171974964866</v>
      </c>
      <c r="X347" s="9">
        <f t="shared" si="48"/>
        <v>9.7449823922567109</v>
      </c>
      <c r="Y347" s="9">
        <f t="shared" si="43"/>
        <v>10.537063833112564</v>
      </c>
      <c r="AO347" s="20">
        <f t="shared" si="44"/>
        <v>9.3304463698924849</v>
      </c>
      <c r="AP347" s="9">
        <f t="shared" si="46"/>
        <v>0.11764062100653937</v>
      </c>
      <c r="AQ347" s="9">
        <f t="shared" si="47"/>
        <v>1.5339560720908625E-2</v>
      </c>
    </row>
    <row r="348" spans="1:43" x14ac:dyDescent="0.2">
      <c r="A348" s="5">
        <v>686</v>
      </c>
      <c r="B348" s="6">
        <f t="shared" si="45"/>
        <v>959.15</v>
      </c>
      <c r="C348" s="9">
        <v>1.042589793045926</v>
      </c>
      <c r="E348" s="8">
        <v>1.0306999999999999</v>
      </c>
      <c r="F348" s="9">
        <v>1.0208699999999999</v>
      </c>
      <c r="G348" s="83">
        <v>1.02938</v>
      </c>
      <c r="H348" s="9">
        <v>1.02542</v>
      </c>
      <c r="I348" s="9">
        <v>1.0236499999999999</v>
      </c>
      <c r="J348" s="9">
        <v>1.0243199999999999</v>
      </c>
      <c r="K348" s="9">
        <v>1.0214000000000001</v>
      </c>
      <c r="L348" s="9">
        <v>1.02119</v>
      </c>
      <c r="M348" s="9">
        <v>1.01885</v>
      </c>
      <c r="N348" s="9">
        <v>1.0219199999999999</v>
      </c>
      <c r="O348" s="9">
        <v>1.0208200000000001</v>
      </c>
      <c r="P348" s="9">
        <v>1.02041</v>
      </c>
      <c r="Q348" s="9">
        <v>1.02092</v>
      </c>
      <c r="R348" s="9">
        <v>1.0229299999999999</v>
      </c>
      <c r="S348" s="9">
        <v>1.0200400000000001</v>
      </c>
      <c r="T348" s="9">
        <v>1.0215000000000001</v>
      </c>
      <c r="V348" s="9">
        <f t="shared" si="41"/>
        <v>9.5829781355764094</v>
      </c>
      <c r="W348" s="9">
        <f t="shared" si="42"/>
        <v>9.9206878258298605</v>
      </c>
      <c r="X348" s="9">
        <f t="shared" si="48"/>
        <v>9.7061524426027699</v>
      </c>
      <c r="Y348" s="9">
        <f t="shared" si="43"/>
        <v>10.498419200589741</v>
      </c>
      <c r="AO348" s="20">
        <f t="shared" si="44"/>
        <v>9.2863112644652972</v>
      </c>
      <c r="AP348" s="9">
        <f t="shared" si="46"/>
        <v>0.11404783489108189</v>
      </c>
      <c r="AQ348" s="9">
        <f t="shared" si="47"/>
        <v>1.5171909911424111E-2</v>
      </c>
    </row>
    <row r="349" spans="1:43" x14ac:dyDescent="0.2">
      <c r="A349" s="5">
        <v>688</v>
      </c>
      <c r="B349" s="6">
        <f t="shared" si="45"/>
        <v>961.15</v>
      </c>
      <c r="C349" s="9">
        <v>1.0404203298132446</v>
      </c>
      <c r="E349" s="8">
        <v>1.0305899999999999</v>
      </c>
      <c r="F349" s="9">
        <v>1.0207900000000001</v>
      </c>
      <c r="G349" s="83">
        <v>1.0292699999999999</v>
      </c>
      <c r="H349" s="9">
        <v>1.02532</v>
      </c>
      <c r="I349" s="9">
        <v>1.02356</v>
      </c>
      <c r="J349" s="9">
        <v>1.0242199999999999</v>
      </c>
      <c r="K349" s="9">
        <v>1.02132</v>
      </c>
      <c r="L349" s="9">
        <v>1.02111</v>
      </c>
      <c r="M349" s="9">
        <v>1.01878</v>
      </c>
      <c r="N349" s="9">
        <v>1.0218400000000001</v>
      </c>
      <c r="O349" s="9">
        <v>1.02074</v>
      </c>
      <c r="P349" s="9">
        <v>1.02034</v>
      </c>
      <c r="Q349" s="9">
        <v>1.02084</v>
      </c>
      <c r="R349" s="9">
        <v>1.02284</v>
      </c>
      <c r="S349" s="9">
        <v>1.01996</v>
      </c>
      <c r="T349" s="9">
        <v>1.02142</v>
      </c>
      <c r="V349" s="9">
        <f t="shared" si="41"/>
        <v>9.5546164571698995</v>
      </c>
      <c r="W349" s="9">
        <f t="shared" si="42"/>
        <v>9.8774607001760355</v>
      </c>
      <c r="X349" s="9">
        <f t="shared" si="48"/>
        <v>9.6675282059797443</v>
      </c>
      <c r="Y349" s="9">
        <f t="shared" si="43"/>
        <v>10.45998911324369</v>
      </c>
      <c r="AO349" s="20">
        <f t="shared" si="44"/>
        <v>9.242382200475685</v>
      </c>
      <c r="AP349" s="9">
        <f t="shared" si="46"/>
        <v>0.104228405242205</v>
      </c>
      <c r="AQ349" s="9">
        <f t="shared" si="47"/>
        <v>1.2749063019297483E-2</v>
      </c>
    </row>
    <row r="350" spans="1:43" x14ac:dyDescent="0.2">
      <c r="A350" s="5">
        <v>690</v>
      </c>
      <c r="B350" s="6">
        <f t="shared" si="45"/>
        <v>963.15</v>
      </c>
      <c r="C350" s="9">
        <v>1.0382598764470747</v>
      </c>
      <c r="E350" s="8">
        <v>1.03047</v>
      </c>
      <c r="F350" s="9">
        <v>1.0207200000000001</v>
      </c>
      <c r="G350" s="83">
        <v>1.0291600000000001</v>
      </c>
      <c r="H350" s="9">
        <v>1.0252300000000001</v>
      </c>
      <c r="I350" s="9">
        <v>1.0234700000000001</v>
      </c>
      <c r="J350" s="9">
        <v>1.02413</v>
      </c>
      <c r="K350" s="9">
        <v>1.0212300000000001</v>
      </c>
      <c r="L350" s="9">
        <v>1.0210300000000001</v>
      </c>
      <c r="M350" s="9">
        <v>1.01871</v>
      </c>
      <c r="N350" s="9">
        <v>1.02176</v>
      </c>
      <c r="O350" s="9">
        <v>1.0206599999999999</v>
      </c>
      <c r="P350" s="9">
        <v>1.0202599999999999</v>
      </c>
      <c r="Q350" s="9">
        <v>1.0207599999999999</v>
      </c>
      <c r="R350" s="9">
        <v>1.02274</v>
      </c>
      <c r="S350" s="9">
        <v>1.0198799999999999</v>
      </c>
      <c r="T350" s="9">
        <v>1.02135</v>
      </c>
      <c r="V350" s="9">
        <f t="shared" si="41"/>
        <v>9.5067482117470732</v>
      </c>
      <c r="W350" s="9">
        <f t="shared" si="42"/>
        <v>9.8344344269317663</v>
      </c>
      <c r="X350" s="9">
        <f t="shared" si="48"/>
        <v>9.6291081643867642</v>
      </c>
      <c r="Y350" s="9">
        <f t="shared" si="43"/>
        <v>10.421771992526738</v>
      </c>
      <c r="AO350" s="20">
        <f t="shared" si="44"/>
        <v>9.1986577553403031</v>
      </c>
      <c r="AP350" s="9">
        <f t="shared" si="46"/>
        <v>0.10737825562206899</v>
      </c>
      <c r="AQ350" s="9">
        <f t="shared" si="47"/>
        <v>1.4971958009987428E-2</v>
      </c>
    </row>
    <row r="351" spans="1:43" x14ac:dyDescent="0.2">
      <c r="A351" s="5">
        <v>692</v>
      </c>
      <c r="B351" s="6">
        <f t="shared" si="45"/>
        <v>965.15</v>
      </c>
      <c r="C351" s="9">
        <v>1.0361083769362276</v>
      </c>
      <c r="E351" s="8">
        <v>1.0303599999999999</v>
      </c>
      <c r="F351" s="9">
        <v>1.0206500000000001</v>
      </c>
      <c r="G351" s="83">
        <v>1.02905</v>
      </c>
      <c r="H351" s="9">
        <v>1.0251300000000001</v>
      </c>
      <c r="I351" s="9">
        <v>1.02338</v>
      </c>
      <c r="J351" s="9">
        <v>1.02403</v>
      </c>
      <c r="K351" s="9">
        <v>1.02115</v>
      </c>
      <c r="L351" s="9">
        <v>1.02095</v>
      </c>
      <c r="M351" s="9">
        <v>1.0186500000000001</v>
      </c>
      <c r="N351" s="9">
        <v>1.0216799999999999</v>
      </c>
      <c r="O351" s="9">
        <v>1.0205900000000001</v>
      </c>
      <c r="P351" s="9">
        <v>1.0201899999999999</v>
      </c>
      <c r="Q351" s="9">
        <v>1.0206900000000001</v>
      </c>
      <c r="R351" s="9">
        <v>1.0226500000000001</v>
      </c>
      <c r="S351" s="9">
        <v>1.0198</v>
      </c>
      <c r="T351" s="9">
        <v>1.02128</v>
      </c>
      <c r="V351" s="9">
        <f t="shared" si="41"/>
        <v>9.4685765012086183</v>
      </c>
      <c r="W351" s="9">
        <f t="shared" si="42"/>
        <v>9.7916076251511139</v>
      </c>
      <c r="X351" s="9">
        <f t="shared" si="48"/>
        <v>9.590890814050125</v>
      </c>
      <c r="Y351" s="9">
        <f t="shared" si="43"/>
        <v>10.383766274325723</v>
      </c>
      <c r="AO351" s="20">
        <f t="shared" si="44"/>
        <v>9.1551365194174963</v>
      </c>
      <c r="AP351" s="9">
        <f t="shared" si="46"/>
        <v>0.104349107035552</v>
      </c>
      <c r="AQ351" s="9">
        <f t="shared" si="47"/>
        <v>1.4960791125889978E-2</v>
      </c>
    </row>
    <row r="352" spans="1:43" x14ac:dyDescent="0.2">
      <c r="A352" s="5">
        <v>694</v>
      </c>
      <c r="B352" s="6">
        <f t="shared" si="45"/>
        <v>967.15</v>
      </c>
      <c r="C352" s="9">
        <v>1.0339657757328233</v>
      </c>
      <c r="E352" s="8">
        <v>1.0302500000000001</v>
      </c>
      <c r="F352" s="9">
        <v>1.02057</v>
      </c>
      <c r="G352" s="83">
        <v>1.02894</v>
      </c>
      <c r="H352" s="9">
        <v>1.0250300000000001</v>
      </c>
      <c r="I352" s="9">
        <v>1.02329</v>
      </c>
      <c r="J352" s="9">
        <v>1.0239400000000001</v>
      </c>
      <c r="K352" s="9">
        <v>1.0210699999999999</v>
      </c>
      <c r="L352" s="9">
        <v>1.0208699999999999</v>
      </c>
      <c r="M352" s="9">
        <v>1.01858</v>
      </c>
      <c r="N352" s="9">
        <v>1.0216000000000001</v>
      </c>
      <c r="O352" s="9">
        <v>1.02051</v>
      </c>
      <c r="P352" s="9">
        <v>1.0201100000000001</v>
      </c>
      <c r="Q352" s="9">
        <v>1.02061</v>
      </c>
      <c r="R352" s="9">
        <v>1.0225599999999999</v>
      </c>
      <c r="S352" s="9">
        <v>1.01972</v>
      </c>
      <c r="T352" s="9">
        <v>1.0212000000000001</v>
      </c>
      <c r="V352" s="9">
        <f t="shared" si="41"/>
        <v>9.4401964949207873</v>
      </c>
      <c r="W352" s="9">
        <f t="shared" si="42"/>
        <v>9.748978926403181</v>
      </c>
      <c r="X352" s="9">
        <f t="shared" si="48"/>
        <v>9.5528746652624275</v>
      </c>
      <c r="Y352" s="9">
        <f t="shared" si="43"/>
        <v>10.345970408804428</v>
      </c>
      <c r="AO352" s="20">
        <f t="shared" si="44"/>
        <v>9.111817095861575</v>
      </c>
      <c r="AP352" s="9">
        <f t="shared" si="46"/>
        <v>9.5346589992179168E-2</v>
      </c>
      <c r="AQ352" s="9">
        <f t="shared" si="47"/>
        <v>1.2696370071539681E-2</v>
      </c>
    </row>
    <row r="353" spans="1:43" x14ac:dyDescent="0.2">
      <c r="A353" s="5">
        <v>696</v>
      </c>
      <c r="B353" s="6">
        <f t="shared" si="45"/>
        <v>969.15</v>
      </c>
      <c r="C353" s="9">
        <v>1.0318320177475107</v>
      </c>
      <c r="E353" s="8">
        <v>1.0301400000000001</v>
      </c>
      <c r="F353" s="9">
        <v>1.0205</v>
      </c>
      <c r="G353" s="83">
        <v>1.02884</v>
      </c>
      <c r="H353" s="9">
        <v>1.02494</v>
      </c>
      <c r="I353" s="9">
        <v>1.0232000000000001</v>
      </c>
      <c r="J353" s="9">
        <v>1.0238499999999999</v>
      </c>
      <c r="K353" s="9">
        <v>1.0209900000000001</v>
      </c>
      <c r="L353" s="9">
        <v>1.0207999999999999</v>
      </c>
      <c r="M353" s="9">
        <v>1.01851</v>
      </c>
      <c r="N353" s="9">
        <v>1.02152</v>
      </c>
      <c r="O353" s="9">
        <v>1.02044</v>
      </c>
      <c r="P353" s="9">
        <v>1.0200400000000001</v>
      </c>
      <c r="Q353" s="9">
        <v>1.0205299999999999</v>
      </c>
      <c r="R353" s="9">
        <v>1.02247</v>
      </c>
      <c r="S353" s="9">
        <v>1.0196400000000001</v>
      </c>
      <c r="T353" s="9">
        <v>1.0211300000000001</v>
      </c>
      <c r="V353" s="9">
        <f t="shared" si="41"/>
        <v>9.4020120672762335</v>
      </c>
      <c r="W353" s="9">
        <f t="shared" si="42"/>
        <v>9.7065469746317117</v>
      </c>
      <c r="X353" s="9">
        <f t="shared" si="48"/>
        <v>9.5150582422238177</v>
      </c>
      <c r="Y353" s="9">
        <f t="shared" si="43"/>
        <v>10.308382860248019</v>
      </c>
      <c r="AO353" s="20">
        <f t="shared" si="44"/>
        <v>9.0686981004791285</v>
      </c>
      <c r="AP353" s="9">
        <f t="shared" si="46"/>
        <v>9.2741509798009672E-2</v>
      </c>
      <c r="AQ353" s="9">
        <f t="shared" si="47"/>
        <v>1.2779437670279808E-2</v>
      </c>
    </row>
    <row r="354" spans="1:43" x14ac:dyDescent="0.2">
      <c r="A354" s="5">
        <v>698</v>
      </c>
      <c r="B354" s="6">
        <f t="shared" si="45"/>
        <v>971.15</v>
      </c>
      <c r="C354" s="9">
        <v>1.0297070483447459</v>
      </c>
      <c r="E354" s="8">
        <v>1.0300199999999999</v>
      </c>
      <c r="F354" s="9">
        <v>1.0204299999999999</v>
      </c>
      <c r="G354" s="83">
        <v>1.0287299999999999</v>
      </c>
      <c r="H354" s="9">
        <v>1.02484</v>
      </c>
      <c r="I354" s="9">
        <v>1.02311</v>
      </c>
      <c r="J354" s="9">
        <v>1.02376</v>
      </c>
      <c r="K354" s="9">
        <v>1.02091</v>
      </c>
      <c r="L354" s="9">
        <v>1.0207200000000001</v>
      </c>
      <c r="M354" s="9">
        <v>1.01844</v>
      </c>
      <c r="N354" s="9">
        <v>1.0214399999999999</v>
      </c>
      <c r="O354" s="9">
        <v>1.0203599999999999</v>
      </c>
      <c r="P354" s="9">
        <v>1.01997</v>
      </c>
      <c r="Q354" s="9">
        <v>1.0204599999999999</v>
      </c>
      <c r="R354" s="9">
        <v>1.0223800000000001</v>
      </c>
      <c r="S354" s="9">
        <v>1.01956</v>
      </c>
      <c r="T354" s="9">
        <v>1.0210600000000001</v>
      </c>
      <c r="V354" s="9">
        <f t="shared" si="41"/>
        <v>9.3541124402130826</v>
      </c>
      <c r="W354" s="9">
        <f t="shared" si="42"/>
        <v>9.6643104260166002</v>
      </c>
      <c r="X354" s="9">
        <f t="shared" si="48"/>
        <v>9.4774400828853551</v>
      </c>
      <c r="Y354" s="9">
        <f t="shared" si="43"/>
        <v>10.271002106909439</v>
      </c>
      <c r="AO354" s="20">
        <f t="shared" si="44"/>
        <v>9.0257781615871835</v>
      </c>
      <c r="AP354" s="9">
        <f t="shared" si="46"/>
        <v>9.6222790396559274E-2</v>
      </c>
      <c r="AQ354" s="9">
        <f t="shared" si="47"/>
        <v>1.5209707447099723E-2</v>
      </c>
    </row>
    <row r="355" spans="1:43" x14ac:dyDescent="0.2">
      <c r="A355" s="5">
        <v>700</v>
      </c>
      <c r="B355" s="6">
        <f t="shared" si="45"/>
        <v>973.15</v>
      </c>
      <c r="C355" s="9">
        <v>1.0275908133381289</v>
      </c>
      <c r="E355" s="8">
        <v>1.0299100000000001</v>
      </c>
      <c r="F355" s="9">
        <v>1.0203599999999999</v>
      </c>
      <c r="G355" s="83">
        <v>1.0286200000000001</v>
      </c>
      <c r="H355" s="9">
        <v>1.02475</v>
      </c>
      <c r="I355" s="9">
        <v>1.02302</v>
      </c>
      <c r="J355" s="9">
        <v>1.02366</v>
      </c>
      <c r="K355" s="9">
        <v>1.0208299999999999</v>
      </c>
      <c r="L355" s="9">
        <v>1.02064</v>
      </c>
      <c r="M355" s="9">
        <v>1.0183800000000001</v>
      </c>
      <c r="N355" s="9">
        <v>1.02136</v>
      </c>
      <c r="O355" s="9">
        <v>1.0202899999999999</v>
      </c>
      <c r="P355" s="9">
        <v>1.01989</v>
      </c>
      <c r="Q355" s="9">
        <v>1.0203899999999999</v>
      </c>
      <c r="R355" s="9">
        <v>1.0222899999999999</v>
      </c>
      <c r="S355" s="9">
        <v>1.01949</v>
      </c>
      <c r="T355" s="9">
        <v>1.02098</v>
      </c>
      <c r="V355" s="9">
        <f t="shared" si="41"/>
        <v>9.3159135794676509</v>
      </c>
      <c r="W355" s="9">
        <f t="shared" si="42"/>
        <v>9.6222679488372105</v>
      </c>
      <c r="X355" s="9">
        <f t="shared" si="48"/>
        <v>9.4400187387944019</v>
      </c>
      <c r="Y355" s="9">
        <f t="shared" si="43"/>
        <v>10.233826640857757</v>
      </c>
      <c r="AO355" s="20">
        <f t="shared" si="44"/>
        <v>8.9830559198733013</v>
      </c>
      <c r="AP355" s="9">
        <f t="shared" si="46"/>
        <v>9.3852999631820574E-2</v>
      </c>
      <c r="AQ355" s="9">
        <f t="shared" si="47"/>
        <v>1.540209057151826E-2</v>
      </c>
    </row>
    <row r="356" spans="1:43" x14ac:dyDescent="0.2">
      <c r="AP356" s="20">
        <f>SQRT(AVERAGE(AP5:AP355))</f>
        <v>0.46337657666674692</v>
      </c>
      <c r="AQ356" s="20">
        <f>SQRT(AVERAGE(AQ5:AQ355))</f>
        <v>8.2683236413726061E-2</v>
      </c>
    </row>
  </sheetData>
  <mergeCells count="4">
    <mergeCell ref="AA1:AC1"/>
    <mergeCell ref="V3:Y3"/>
    <mergeCell ref="AH1:AK1"/>
    <mergeCell ref="E1:F1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A8AB8-B3D1-4844-8EED-B1FA7AD7A17C}">
  <dimension ref="B1:I46"/>
  <sheetViews>
    <sheetView workbookViewId="0">
      <selection activeCell="B11" sqref="B11"/>
    </sheetView>
  </sheetViews>
  <sheetFormatPr baseColWidth="10" defaultRowHeight="15" x14ac:dyDescent="0.2"/>
  <cols>
    <col min="2" max="2" width="14.83203125" bestFit="1" customWidth="1"/>
    <col min="3" max="3" width="10.83203125" style="98"/>
    <col min="4" max="4" width="10.83203125" style="97"/>
  </cols>
  <sheetData>
    <row r="1" spans="2:9" x14ac:dyDescent="0.2">
      <c r="C1"/>
    </row>
    <row r="2" spans="2:9" x14ac:dyDescent="0.2">
      <c r="B2" t="s">
        <v>207</v>
      </c>
      <c r="C2">
        <v>13.59274035095169</v>
      </c>
      <c r="D2" s="71">
        <v>3</v>
      </c>
      <c r="E2" t="s">
        <v>273</v>
      </c>
    </row>
    <row r="3" spans="2:9" x14ac:dyDescent="0.2">
      <c r="B3" t="s">
        <v>211</v>
      </c>
      <c r="C3">
        <v>13.488395295518966</v>
      </c>
      <c r="D3" s="71">
        <v>3</v>
      </c>
      <c r="E3" t="s">
        <v>291</v>
      </c>
    </row>
    <row r="4" spans="2:9" x14ac:dyDescent="0.2">
      <c r="B4" t="s">
        <v>209</v>
      </c>
      <c r="C4">
        <v>13.417120000000001</v>
      </c>
      <c r="D4" s="71">
        <v>3</v>
      </c>
      <c r="E4" t="s">
        <v>291</v>
      </c>
    </row>
    <row r="5" spans="2:9" x14ac:dyDescent="0.2">
      <c r="B5" t="s">
        <v>210</v>
      </c>
      <c r="C5">
        <v>13.381060000000002</v>
      </c>
      <c r="D5" s="71">
        <v>3</v>
      </c>
      <c r="E5" t="s">
        <v>291</v>
      </c>
    </row>
    <row r="6" spans="2:9" x14ac:dyDescent="0.2">
      <c r="B6" t="s">
        <v>206</v>
      </c>
      <c r="C6">
        <v>12.608245</v>
      </c>
      <c r="D6" s="71">
        <v>3</v>
      </c>
      <c r="E6" t="s">
        <v>273</v>
      </c>
    </row>
    <row r="7" spans="2:9" x14ac:dyDescent="0.2">
      <c r="B7" s="101" t="s">
        <v>103</v>
      </c>
      <c r="C7">
        <v>12.554086319520183</v>
      </c>
      <c r="D7" s="97">
        <v>3</v>
      </c>
      <c r="E7" s="101" t="s">
        <v>292</v>
      </c>
      <c r="G7" t="s">
        <v>296</v>
      </c>
      <c r="H7">
        <v>358</v>
      </c>
      <c r="I7">
        <v>2</v>
      </c>
    </row>
    <row r="8" spans="2:9" x14ac:dyDescent="0.2">
      <c r="B8" t="s">
        <v>184</v>
      </c>
      <c r="C8">
        <v>12.407689999999999</v>
      </c>
      <c r="D8" s="97">
        <v>2</v>
      </c>
      <c r="G8" t="s">
        <v>297</v>
      </c>
      <c r="H8">
        <v>305</v>
      </c>
      <c r="I8">
        <v>4</v>
      </c>
    </row>
    <row r="9" spans="2:9" x14ac:dyDescent="0.2">
      <c r="B9" s="101" t="s">
        <v>186</v>
      </c>
      <c r="C9">
        <v>12.335782349373304</v>
      </c>
      <c r="D9" s="97">
        <v>3</v>
      </c>
      <c r="E9" s="101" t="s">
        <v>295</v>
      </c>
      <c r="G9" t="s">
        <v>298</v>
      </c>
      <c r="H9">
        <v>272</v>
      </c>
      <c r="I9">
        <v>5</v>
      </c>
    </row>
    <row r="10" spans="2:9" x14ac:dyDescent="0.2">
      <c r="B10" t="s">
        <v>182</v>
      </c>
      <c r="C10">
        <v>12.176165000000001</v>
      </c>
      <c r="D10" s="97">
        <v>2</v>
      </c>
      <c r="E10" t="s">
        <v>294</v>
      </c>
      <c r="G10" t="s">
        <v>299</v>
      </c>
      <c r="H10" t="s">
        <v>300</v>
      </c>
      <c r="I10">
        <v>3</v>
      </c>
    </row>
    <row r="11" spans="2:9" x14ac:dyDescent="0.2">
      <c r="B11" t="s">
        <v>20</v>
      </c>
      <c r="C11">
        <v>12.044689999999999</v>
      </c>
      <c r="D11" s="97">
        <v>3</v>
      </c>
      <c r="G11" t="s">
        <v>286</v>
      </c>
      <c r="H11">
        <v>411</v>
      </c>
      <c r="I11">
        <v>1</v>
      </c>
    </row>
    <row r="12" spans="2:9" x14ac:dyDescent="0.2">
      <c r="B12" s="101" t="s">
        <v>187</v>
      </c>
      <c r="C12">
        <v>11.817762628582503</v>
      </c>
      <c r="D12" s="97">
        <v>3</v>
      </c>
      <c r="E12" s="101" t="s">
        <v>280</v>
      </c>
      <c r="G12" t="s">
        <v>301</v>
      </c>
    </row>
    <row r="13" spans="2:9" x14ac:dyDescent="0.2">
      <c r="B13" s="101" t="s">
        <v>205</v>
      </c>
      <c r="C13">
        <v>11.652284400041857</v>
      </c>
      <c r="D13" s="97">
        <v>3</v>
      </c>
      <c r="E13" t="s">
        <v>293</v>
      </c>
    </row>
    <row r="14" spans="2:9" x14ac:dyDescent="0.2">
      <c r="B14" t="s">
        <v>183</v>
      </c>
      <c r="C14">
        <v>11.563535</v>
      </c>
      <c r="D14" s="97">
        <v>2</v>
      </c>
      <c r="E14" t="s">
        <v>294</v>
      </c>
    </row>
    <row r="15" spans="2:9" x14ac:dyDescent="0.2">
      <c r="B15" s="101" t="s">
        <v>213</v>
      </c>
      <c r="C15">
        <v>11.543779646559233</v>
      </c>
      <c r="D15" s="97">
        <v>3</v>
      </c>
      <c r="E15" t="s">
        <v>293</v>
      </c>
      <c r="G15" t="s">
        <v>302</v>
      </c>
      <c r="H15">
        <v>439</v>
      </c>
    </row>
    <row r="16" spans="2:9" x14ac:dyDescent="0.2">
      <c r="B16" s="101" t="s">
        <v>214</v>
      </c>
      <c r="C16">
        <v>11.320695266856685</v>
      </c>
      <c r="D16" s="97">
        <v>3</v>
      </c>
      <c r="E16" t="s">
        <v>293</v>
      </c>
    </row>
    <row r="17" spans="2:5" x14ac:dyDescent="0.2">
      <c r="B17" t="s">
        <v>231</v>
      </c>
      <c r="C17">
        <v>11.181100000000001</v>
      </c>
      <c r="D17" s="97">
        <v>3</v>
      </c>
    </row>
    <row r="18" spans="2:5" x14ac:dyDescent="0.2">
      <c r="B18" t="s">
        <v>212</v>
      </c>
      <c r="C18">
        <v>5.9204749999999997</v>
      </c>
      <c r="D18" s="71">
        <v>3</v>
      </c>
      <c r="E18" t="s">
        <v>271</v>
      </c>
    </row>
    <row r="19" spans="2:5" x14ac:dyDescent="0.2">
      <c r="B19" t="s">
        <v>208</v>
      </c>
      <c r="C19">
        <v>3.4376100000000003</v>
      </c>
      <c r="D19" s="71" t="s">
        <v>278</v>
      </c>
      <c r="E19" t="s">
        <v>272</v>
      </c>
    </row>
    <row r="21" spans="2:5" x14ac:dyDescent="0.2">
      <c r="B21" s="96" t="s">
        <v>195</v>
      </c>
      <c r="C21" s="98">
        <v>15.619149999999999</v>
      </c>
    </row>
    <row r="22" spans="2:5" x14ac:dyDescent="0.2">
      <c r="B22" s="96" t="s">
        <v>194</v>
      </c>
      <c r="C22" s="98">
        <v>15.575094999999999</v>
      </c>
    </row>
    <row r="23" spans="2:5" x14ac:dyDescent="0.2">
      <c r="B23" s="96" t="s">
        <v>193</v>
      </c>
      <c r="C23" s="98">
        <v>14.691459999999999</v>
      </c>
    </row>
    <row r="24" spans="2:5" x14ac:dyDescent="0.2">
      <c r="B24" s="96" t="s">
        <v>191</v>
      </c>
      <c r="C24" s="98">
        <v>14.448130000000001</v>
      </c>
    </row>
    <row r="25" spans="2:5" x14ac:dyDescent="0.2">
      <c r="B25" s="96" t="s">
        <v>199</v>
      </c>
      <c r="C25" s="98">
        <v>14.416291666666666</v>
      </c>
    </row>
    <row r="26" spans="2:5" x14ac:dyDescent="0.2">
      <c r="B26" s="96" t="s">
        <v>196</v>
      </c>
      <c r="C26" s="98">
        <v>14.149989999999999</v>
      </c>
    </row>
    <row r="27" spans="2:5" x14ac:dyDescent="0.2">
      <c r="B27" s="96" t="s">
        <v>192</v>
      </c>
      <c r="C27" s="98">
        <v>13.641120000000001</v>
      </c>
    </row>
    <row r="28" spans="2:5" x14ac:dyDescent="0.2">
      <c r="B28" s="96" t="s">
        <v>201</v>
      </c>
      <c r="C28" s="98">
        <v>13.324971666666666</v>
      </c>
    </row>
    <row r="29" spans="2:5" x14ac:dyDescent="0.2">
      <c r="B29" s="96" t="s">
        <v>197</v>
      </c>
      <c r="C29" s="98">
        <v>13.312743333333332</v>
      </c>
    </row>
    <row r="30" spans="2:5" x14ac:dyDescent="0.2">
      <c r="B30" s="96" t="s">
        <v>200</v>
      </c>
      <c r="C30" s="98">
        <v>13.192499999999999</v>
      </c>
    </row>
    <row r="31" spans="2:5" x14ac:dyDescent="0.2">
      <c r="B31" s="96" t="s">
        <v>198</v>
      </c>
      <c r="C31" s="98">
        <v>12.573440000000002</v>
      </c>
    </row>
    <row r="33" spans="2:6" x14ac:dyDescent="0.2">
      <c r="B33" s="13" t="s">
        <v>121</v>
      </c>
      <c r="C33" s="98" t="s">
        <v>281</v>
      </c>
      <c r="D33" s="97" t="s">
        <v>282</v>
      </c>
      <c r="E33" s="12">
        <v>110.0549097933055</v>
      </c>
      <c r="F33" s="97"/>
    </row>
    <row r="34" spans="2:6" x14ac:dyDescent="0.2">
      <c r="B34" s="13" t="s">
        <v>95</v>
      </c>
      <c r="C34" s="98" t="s">
        <v>282</v>
      </c>
      <c r="D34" s="97" t="s">
        <v>283</v>
      </c>
      <c r="E34" s="12">
        <v>51.622184681462024</v>
      </c>
      <c r="F34" s="97" t="s">
        <v>274</v>
      </c>
    </row>
    <row r="35" spans="2:6" x14ac:dyDescent="0.2">
      <c r="B35" s="13" t="s">
        <v>96</v>
      </c>
      <c r="C35" s="97" t="s">
        <v>283</v>
      </c>
      <c r="D35" s="97" t="s">
        <v>284</v>
      </c>
      <c r="E35" s="54">
        <v>-70.457236834736719</v>
      </c>
      <c r="F35" s="97" t="s">
        <v>274</v>
      </c>
    </row>
    <row r="36" spans="2:6" x14ac:dyDescent="0.2">
      <c r="B36" s="13" t="s">
        <v>88</v>
      </c>
      <c r="C36" s="98" t="s">
        <v>284</v>
      </c>
      <c r="D36" s="97" t="s">
        <v>285</v>
      </c>
      <c r="E36" s="54">
        <v>-78.21035333321197</v>
      </c>
      <c r="F36" s="97" t="s">
        <v>275</v>
      </c>
    </row>
    <row r="37" spans="2:6" x14ac:dyDescent="0.2">
      <c r="B37" s="13" t="s">
        <v>115</v>
      </c>
      <c r="C37" s="97" t="s">
        <v>285</v>
      </c>
      <c r="D37" s="97" t="s">
        <v>287</v>
      </c>
      <c r="E37" s="12">
        <v>84.020909862552287</v>
      </c>
      <c r="F37" s="97" t="s">
        <v>276</v>
      </c>
    </row>
    <row r="38" spans="2:6" x14ac:dyDescent="0.2">
      <c r="B38" s="13" t="s">
        <v>115</v>
      </c>
      <c r="C38" s="97" t="s">
        <v>285</v>
      </c>
      <c r="D38" s="97" t="s">
        <v>287</v>
      </c>
      <c r="E38" s="12">
        <v>81.329626514458354</v>
      </c>
      <c r="F38" s="97" t="s">
        <v>276</v>
      </c>
    </row>
    <row r="39" spans="2:6" x14ac:dyDescent="0.2">
      <c r="B39" s="13" t="s">
        <v>98</v>
      </c>
      <c r="C39" s="98" t="s">
        <v>287</v>
      </c>
      <c r="D39" s="97" t="s">
        <v>288</v>
      </c>
      <c r="E39" s="12">
        <v>42.898287876530716</v>
      </c>
      <c r="F39" s="97" t="s">
        <v>277</v>
      </c>
    </row>
    <row r="40" spans="2:6" x14ac:dyDescent="0.2">
      <c r="B40" s="13" t="s">
        <v>118</v>
      </c>
      <c r="C40" s="97" t="s">
        <v>288</v>
      </c>
      <c r="D40" s="97" t="s">
        <v>259</v>
      </c>
      <c r="E40" s="12">
        <v>55.373580291665213</v>
      </c>
      <c r="F40" s="97" t="s">
        <v>277</v>
      </c>
    </row>
    <row r="41" spans="2:6" x14ac:dyDescent="0.2">
      <c r="B41" s="13" t="s">
        <v>116</v>
      </c>
      <c r="C41" s="98" t="s">
        <v>281</v>
      </c>
      <c r="D41" s="100" t="s">
        <v>289</v>
      </c>
      <c r="E41" s="12">
        <v>120.91174944498974</v>
      </c>
      <c r="F41" s="97" t="s">
        <v>279</v>
      </c>
    </row>
    <row r="42" spans="2:6" x14ac:dyDescent="0.2">
      <c r="B42" s="13" t="s">
        <v>88</v>
      </c>
      <c r="C42" s="100" t="s">
        <v>289</v>
      </c>
      <c r="D42" s="97" t="s">
        <v>285</v>
      </c>
      <c r="E42" s="54">
        <v>-105.21096179007696</v>
      </c>
      <c r="F42" s="97" t="s">
        <v>279</v>
      </c>
    </row>
    <row r="43" spans="2:6" x14ac:dyDescent="0.2">
      <c r="B43" s="13" t="s">
        <v>115</v>
      </c>
      <c r="C43" s="100" t="s">
        <v>289</v>
      </c>
      <c r="D43" s="97" t="s">
        <v>287</v>
      </c>
      <c r="E43" s="54">
        <v>-23.881335275618547</v>
      </c>
      <c r="F43" s="97" t="s">
        <v>277</v>
      </c>
    </row>
    <row r="44" spans="2:6" x14ac:dyDescent="0.2">
      <c r="B44" s="13" t="s">
        <v>117</v>
      </c>
      <c r="C44" s="98" t="s">
        <v>281</v>
      </c>
      <c r="D44" s="97" t="s">
        <v>290</v>
      </c>
      <c r="E44" s="12">
        <v>831.08889934787487</v>
      </c>
      <c r="F44" s="97"/>
    </row>
    <row r="45" spans="2:6" x14ac:dyDescent="0.2">
      <c r="B45" s="13" t="s">
        <v>118</v>
      </c>
      <c r="C45" s="98" t="s">
        <v>290</v>
      </c>
      <c r="D45" s="97" t="s">
        <v>259</v>
      </c>
      <c r="E45" s="12">
        <v>-635.78661701030774</v>
      </c>
      <c r="F45" s="97"/>
    </row>
    <row r="46" spans="2:6" x14ac:dyDescent="0.2">
      <c r="B46" s="73" t="s">
        <v>89</v>
      </c>
      <c r="C46" s="98" t="s">
        <v>268</v>
      </c>
      <c r="D46" s="97" t="s">
        <v>285</v>
      </c>
      <c r="E46" s="54">
        <v>-1359.0087710647213</v>
      </c>
      <c r="F46" s="9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01B63-F256-D541-A36A-A6AABF8F4BB8}">
  <dimension ref="A1:I43"/>
  <sheetViews>
    <sheetView topLeftCell="A18" zoomScale="150" workbookViewId="0">
      <selection activeCell="G39" sqref="G39"/>
    </sheetView>
  </sheetViews>
  <sheetFormatPr baseColWidth="10" defaultRowHeight="15" x14ac:dyDescent="0.2"/>
  <cols>
    <col min="1" max="1" width="18" style="124" customWidth="1"/>
    <col min="8" max="8" width="12.6640625" bestFit="1" customWidth="1"/>
  </cols>
  <sheetData>
    <row r="1" spans="1:8" x14ac:dyDescent="0.2">
      <c r="B1" s="123">
        <v>13</v>
      </c>
      <c r="C1" s="123">
        <v>2</v>
      </c>
      <c r="D1" s="123" t="s">
        <v>309</v>
      </c>
      <c r="E1" s="123" t="s">
        <v>310</v>
      </c>
    </row>
    <row r="2" spans="1:8" x14ac:dyDescent="0.2">
      <c r="A2" s="124" t="s">
        <v>305</v>
      </c>
      <c r="B2" s="4">
        <v>0.123</v>
      </c>
      <c r="C2" s="4">
        <v>2.6469999999999998</v>
      </c>
      <c r="D2" s="4">
        <v>2.7770000000000001</v>
      </c>
      <c r="E2" s="12">
        <v>6.4</v>
      </c>
    </row>
    <row r="3" spans="1:8" x14ac:dyDescent="0.2">
      <c r="A3" s="124" t="s">
        <v>103</v>
      </c>
      <c r="B3" s="4">
        <v>0.15</v>
      </c>
      <c r="C3" s="4">
        <v>2.8119999999999998</v>
      </c>
      <c r="D3" s="4">
        <v>2.968</v>
      </c>
      <c r="E3" s="12">
        <v>6.3</v>
      </c>
    </row>
    <row r="4" spans="1:8" x14ac:dyDescent="0.2">
      <c r="A4" s="124" t="s">
        <v>306</v>
      </c>
      <c r="B4" s="4">
        <v>0.16500000000000001</v>
      </c>
      <c r="C4" s="4">
        <v>2.5910000000000002</v>
      </c>
      <c r="D4" s="4">
        <v>2.7629999999999999</v>
      </c>
      <c r="E4" s="12">
        <v>6.7</v>
      </c>
    </row>
    <row r="5" spans="1:8" x14ac:dyDescent="0.2">
      <c r="A5" s="124" t="s">
        <v>307</v>
      </c>
      <c r="B5" s="4">
        <v>0.2</v>
      </c>
      <c r="C5" s="4">
        <v>2.8340000000000001</v>
      </c>
      <c r="D5" s="4">
        <v>3.04</v>
      </c>
      <c r="E5" s="12">
        <v>5.9</v>
      </c>
    </row>
    <row r="6" spans="1:8" x14ac:dyDescent="0.2">
      <c r="A6" s="124" t="s">
        <v>308</v>
      </c>
      <c r="B6" s="4">
        <v>0.128</v>
      </c>
      <c r="C6" s="4">
        <v>2.7589999999999999</v>
      </c>
      <c r="D6" s="4">
        <v>2.8929999999999998</v>
      </c>
      <c r="E6" s="12">
        <v>6.2</v>
      </c>
    </row>
    <row r="7" spans="1:8" x14ac:dyDescent="0.2">
      <c r="A7" s="124" t="s">
        <v>204</v>
      </c>
      <c r="B7" s="4">
        <v>0.14699999999999999</v>
      </c>
      <c r="C7" s="4">
        <v>2.7749999999999999</v>
      </c>
      <c r="D7" s="4">
        <v>2.927</v>
      </c>
      <c r="E7" s="12">
        <v>6</v>
      </c>
    </row>
    <row r="8" spans="1:8" x14ac:dyDescent="0.2">
      <c r="A8" s="124" t="s">
        <v>190</v>
      </c>
      <c r="B8" s="4"/>
      <c r="C8" s="4"/>
      <c r="D8" s="4"/>
      <c r="E8" s="4"/>
    </row>
    <row r="9" spans="1:8" x14ac:dyDescent="0.2">
      <c r="B9" s="123"/>
      <c r="C9" s="123"/>
      <c r="D9" s="123"/>
      <c r="E9" s="123"/>
    </row>
    <row r="10" spans="1:8" x14ac:dyDescent="0.2">
      <c r="A10" s="124" t="s">
        <v>311</v>
      </c>
      <c r="B10" s="46">
        <f>1000*LN((B5+1)/(B4+1))</f>
        <v>29.60046977629068</v>
      </c>
    </row>
    <row r="11" spans="1:8" x14ac:dyDescent="0.2">
      <c r="A11" s="124" t="s">
        <v>313</v>
      </c>
      <c r="B11" s="46">
        <f>1000*LN((B4+1)/(B3+1))</f>
        <v>12.959144642505336</v>
      </c>
    </row>
    <row r="12" spans="1:8" x14ac:dyDescent="0.2">
      <c r="A12" s="124" t="s">
        <v>312</v>
      </c>
      <c r="B12" s="46">
        <f>1000*LN((B4+1)/(B6+1))</f>
        <v>32.274933941796711</v>
      </c>
    </row>
    <row r="13" spans="1:8" x14ac:dyDescent="0.2">
      <c r="A13" s="124" t="s">
        <v>314</v>
      </c>
      <c r="B13" s="46">
        <f>1000*LN((B6+1)/(B2+1))</f>
        <v>4.4424773195612151</v>
      </c>
    </row>
    <row r="15" spans="1:8" x14ac:dyDescent="0.2">
      <c r="A15" s="124" t="s">
        <v>321</v>
      </c>
      <c r="B15">
        <v>0</v>
      </c>
      <c r="C15">
        <v>0</v>
      </c>
      <c r="G15" t="s">
        <v>327</v>
      </c>
    </row>
    <row r="16" spans="1:8" x14ac:dyDescent="0.2">
      <c r="A16" s="124" t="s">
        <v>182</v>
      </c>
      <c r="B16" s="123">
        <v>-10</v>
      </c>
      <c r="C16" s="123">
        <v>-176</v>
      </c>
      <c r="D16" s="123">
        <v>4.8</v>
      </c>
      <c r="G16" s="123">
        <v>4.5999999999999996</v>
      </c>
      <c r="H16" s="33">
        <f>ABS(G16-D16)</f>
        <v>0.20000000000000018</v>
      </c>
    </row>
    <row r="17" spans="1:9" x14ac:dyDescent="0.2">
      <c r="A17" s="124" t="s">
        <v>184</v>
      </c>
      <c r="B17" s="123">
        <v>-21</v>
      </c>
      <c r="C17" s="123">
        <v>-21</v>
      </c>
      <c r="D17" s="123">
        <v>4.4000000000000004</v>
      </c>
      <c r="G17" s="123">
        <v>4.5999999999999996</v>
      </c>
      <c r="H17" s="33">
        <f t="shared" ref="H17:H21" si="0">ABS(G17-D17)</f>
        <v>0.19999999999999929</v>
      </c>
    </row>
    <row r="18" spans="1:9" x14ac:dyDescent="0.2">
      <c r="A18" s="124" t="s">
        <v>185</v>
      </c>
      <c r="B18" s="123">
        <v>-30</v>
      </c>
      <c r="C18" s="123">
        <v>-14</v>
      </c>
      <c r="D18" s="123">
        <v>5</v>
      </c>
      <c r="G18" s="123">
        <v>4.8</v>
      </c>
      <c r="H18" s="33">
        <f t="shared" si="0"/>
        <v>0.20000000000000018</v>
      </c>
    </row>
    <row r="19" spans="1:9" x14ac:dyDescent="0.2">
      <c r="A19" s="124" t="s">
        <v>186</v>
      </c>
      <c r="B19" s="123">
        <v>-48</v>
      </c>
      <c r="C19" s="123">
        <v>-82</v>
      </c>
      <c r="D19" s="123">
        <v>5.6</v>
      </c>
      <c r="G19" s="12">
        <v>5.2190704901866614</v>
      </c>
      <c r="H19" s="33">
        <f t="shared" si="0"/>
        <v>0.38092950981333829</v>
      </c>
    </row>
    <row r="20" spans="1:9" x14ac:dyDescent="0.2">
      <c r="A20" s="124" t="s">
        <v>187</v>
      </c>
      <c r="B20" s="123">
        <v>-65</v>
      </c>
      <c r="C20" s="123">
        <v>-126</v>
      </c>
      <c r="D20" s="123">
        <v>5.7</v>
      </c>
      <c r="G20" s="12">
        <v>5.4911263218407891</v>
      </c>
      <c r="H20" s="33">
        <f t="shared" si="0"/>
        <v>0.2088736781592111</v>
      </c>
    </row>
    <row r="21" spans="1:9" x14ac:dyDescent="0.2">
      <c r="A21" s="124" t="s">
        <v>305</v>
      </c>
      <c r="B21" s="123">
        <v>-65</v>
      </c>
      <c r="C21" s="123">
        <v>-197</v>
      </c>
      <c r="D21" s="123">
        <v>5.9</v>
      </c>
      <c r="G21" s="12">
        <v>5.7378045532675559</v>
      </c>
      <c r="H21" s="33">
        <f t="shared" si="0"/>
        <v>0.16219544673244446</v>
      </c>
    </row>
    <row r="22" spans="1:9" x14ac:dyDescent="0.2">
      <c r="B22" s="123"/>
      <c r="C22" s="123"/>
      <c r="D22" s="123"/>
    </row>
    <row r="23" spans="1:9" x14ac:dyDescent="0.2">
      <c r="B23" s="123">
        <v>1.12E-2</v>
      </c>
      <c r="C23" s="125">
        <v>1.55E-4</v>
      </c>
      <c r="D23" s="123"/>
      <c r="H23" s="33">
        <f>AVERAGE(H16:H21)</f>
        <v>0.22533310578416557</v>
      </c>
    </row>
    <row r="24" spans="1:9" x14ac:dyDescent="0.2">
      <c r="A24" s="124" t="s">
        <v>321</v>
      </c>
      <c r="B24" s="2">
        <f>(B15/1000+1)*B$23</f>
        <v>1.12E-2</v>
      </c>
      <c r="C24" s="125">
        <f>(C15/1000+1)*C$23</f>
        <v>1.55E-4</v>
      </c>
      <c r="D24" s="123"/>
    </row>
    <row r="25" spans="1:9" x14ac:dyDescent="0.2">
      <c r="A25" s="124" t="s">
        <v>182</v>
      </c>
      <c r="B25" s="2">
        <f t="shared" ref="B25:B30" si="1">(B16/1000+1)*B$23</f>
        <v>1.1088000000000001E-2</v>
      </c>
      <c r="C25" s="125">
        <f t="shared" ref="C25:C29" si="2">(C16/1000+1)*C$23</f>
        <v>1.2772E-4</v>
      </c>
      <c r="D25" s="123"/>
    </row>
    <row r="26" spans="1:9" x14ac:dyDescent="0.2">
      <c r="A26" s="124" t="s">
        <v>184</v>
      </c>
      <c r="B26" s="2">
        <f t="shared" si="1"/>
        <v>1.09648E-2</v>
      </c>
      <c r="C26" s="125">
        <f t="shared" si="2"/>
        <v>1.51745E-4</v>
      </c>
      <c r="D26" s="123"/>
    </row>
    <row r="27" spans="1:9" x14ac:dyDescent="0.2">
      <c r="A27" s="124" t="s">
        <v>185</v>
      </c>
      <c r="B27" s="2">
        <f t="shared" si="1"/>
        <v>1.0864E-2</v>
      </c>
      <c r="C27" s="125">
        <f t="shared" si="2"/>
        <v>1.5282999999999999E-4</v>
      </c>
    </row>
    <row r="28" spans="1:9" x14ac:dyDescent="0.2">
      <c r="A28" s="124" t="s">
        <v>186</v>
      </c>
      <c r="B28" s="2">
        <f t="shared" si="1"/>
        <v>1.0662399999999999E-2</v>
      </c>
      <c r="C28" s="125">
        <f t="shared" si="2"/>
        <v>1.4228999999999999E-4</v>
      </c>
    </row>
    <row r="29" spans="1:9" x14ac:dyDescent="0.2">
      <c r="A29" s="124" t="s">
        <v>187</v>
      </c>
      <c r="B29" s="2">
        <f t="shared" si="1"/>
        <v>1.0472E-2</v>
      </c>
      <c r="C29" s="125">
        <f t="shared" si="2"/>
        <v>1.3547E-4</v>
      </c>
    </row>
    <row r="30" spans="1:9" x14ac:dyDescent="0.2">
      <c r="A30" s="124" t="s">
        <v>305</v>
      </c>
      <c r="B30" s="2">
        <f t="shared" si="1"/>
        <v>1.0472E-2</v>
      </c>
      <c r="C30" s="125">
        <f>(C21/1000+1)*C$23</f>
        <v>1.2446499999999998E-4</v>
      </c>
    </row>
    <row r="31" spans="1:9" x14ac:dyDescent="0.2">
      <c r="E31" t="s">
        <v>325</v>
      </c>
      <c r="F31" t="s">
        <v>325</v>
      </c>
      <c r="H31" t="s">
        <v>265</v>
      </c>
      <c r="I31" t="s">
        <v>266</v>
      </c>
    </row>
    <row r="32" spans="1:9" x14ac:dyDescent="0.2">
      <c r="A32" s="124" t="s">
        <v>315</v>
      </c>
      <c r="B32" s="1">
        <f>1000*LN(B24/B25)</f>
        <v>10.050335853501286</v>
      </c>
      <c r="C32" s="1">
        <f>1000*LN(C24/C25)</f>
        <v>193.58474907266526</v>
      </c>
      <c r="E32" s="123">
        <v>13.9</v>
      </c>
      <c r="F32" s="123">
        <v>110.1</v>
      </c>
      <c r="G32" s="123"/>
      <c r="H32" s="12">
        <f>ABS(E32-B32)</f>
        <v>3.8496641464987142</v>
      </c>
      <c r="I32" s="12">
        <f>ABS(F32-C32)</f>
        <v>83.484749072665267</v>
      </c>
    </row>
    <row r="33" spans="1:9" x14ac:dyDescent="0.2">
      <c r="A33" s="124" t="s">
        <v>316</v>
      </c>
      <c r="B33" s="1">
        <f t="shared" ref="B33:C37" si="3">1000*LN(B25/B26)</f>
        <v>11.173300598125255</v>
      </c>
      <c r="C33" s="1">
        <f t="shared" si="3"/>
        <v>-172.36111262103864</v>
      </c>
      <c r="E33" s="123">
        <f>5.5-3.3</f>
        <v>2.2000000000000002</v>
      </c>
      <c r="F33" s="123">
        <f>51.6-70.5</f>
        <v>-18.899999999999999</v>
      </c>
      <c r="G33" s="123"/>
      <c r="H33" s="12">
        <f t="shared" ref="H33:H37" si="4">ABS(E33-B33)</f>
        <v>8.973300598125256</v>
      </c>
      <c r="I33" s="12">
        <f>ABS(F33-C33)</f>
        <v>153.46111262103864</v>
      </c>
    </row>
    <row r="34" spans="1:9" x14ac:dyDescent="0.2">
      <c r="A34" s="124" t="s">
        <v>317</v>
      </c>
      <c r="B34" s="1">
        <f t="shared" si="3"/>
        <v>9.235571033081845</v>
      </c>
      <c r="C34" s="1">
        <f t="shared" si="3"/>
        <v>-7.1247120721249431</v>
      </c>
      <c r="E34" s="123">
        <v>16.899999999999999</v>
      </c>
      <c r="F34" s="123">
        <v>-78.2</v>
      </c>
      <c r="G34" s="123"/>
      <c r="H34" s="12">
        <f t="shared" si="4"/>
        <v>7.6644289669181536</v>
      </c>
      <c r="I34" s="12">
        <f>ABS(F34-C34)</f>
        <v>71.075287927875053</v>
      </c>
    </row>
    <row r="35" spans="1:9" x14ac:dyDescent="0.2">
      <c r="A35" s="124" t="s">
        <v>318</v>
      </c>
      <c r="B35" s="1">
        <f t="shared" si="3"/>
        <v>18.731036706063346</v>
      </c>
      <c r="C35" s="1">
        <f t="shared" si="3"/>
        <v>71.458963982144851</v>
      </c>
      <c r="E35" s="123">
        <v>15.8</v>
      </c>
      <c r="F35" s="123">
        <v>84</v>
      </c>
      <c r="G35" s="123"/>
      <c r="H35" s="12">
        <f t="shared" si="4"/>
        <v>2.9310367060633453</v>
      </c>
      <c r="I35" s="12">
        <f>ABS(F35-C35)</f>
        <v>12.541036017855149</v>
      </c>
    </row>
    <row r="36" spans="1:9" x14ac:dyDescent="0.2">
      <c r="A36" s="124" t="s">
        <v>319</v>
      </c>
      <c r="B36" s="1">
        <f t="shared" si="3"/>
        <v>18.018505502678213</v>
      </c>
      <c r="C36" s="1">
        <f t="shared" si="3"/>
        <v>49.117014964954855</v>
      </c>
      <c r="E36" s="123">
        <v>18.100000000000001</v>
      </c>
      <c r="F36" s="123">
        <v>42.9</v>
      </c>
      <c r="G36" s="123"/>
      <c r="H36" s="12">
        <f t="shared" si="4"/>
        <v>8.1494497321788373E-2</v>
      </c>
      <c r="I36" s="12">
        <f>ABS(F36-C36)</f>
        <v>6.2170149649548563</v>
      </c>
    </row>
    <row r="37" spans="1:9" x14ac:dyDescent="0.2">
      <c r="A37" s="124" t="s">
        <v>320</v>
      </c>
      <c r="B37" s="1">
        <f t="shared" si="3"/>
        <v>0</v>
      </c>
      <c r="C37" s="1">
        <f t="shared" si="3"/>
        <v>84.725661708773913</v>
      </c>
      <c r="E37" s="123">
        <v>2.1</v>
      </c>
      <c r="F37" s="123">
        <v>55.4</v>
      </c>
      <c r="G37" s="123"/>
      <c r="H37" s="12">
        <f t="shared" si="4"/>
        <v>2.1</v>
      </c>
      <c r="I37" s="12">
        <f>ABS(F37-C37)</f>
        <v>29.325661708773914</v>
      </c>
    </row>
    <row r="38" spans="1:9" x14ac:dyDescent="0.2">
      <c r="E38" s="123"/>
      <c r="F38" s="123"/>
      <c r="G38" s="123"/>
    </row>
    <row r="39" spans="1:9" x14ac:dyDescent="0.2">
      <c r="A39" s="124" t="s">
        <v>322</v>
      </c>
      <c r="B39" s="1">
        <f>1000*LN(B24/B30)</f>
        <v>67.208749693450102</v>
      </c>
      <c r="C39" s="1">
        <f>1000*LN(C24/C30)</f>
        <v>219.40056503537545</v>
      </c>
      <c r="E39" s="12">
        <v>69.400000000000006</v>
      </c>
      <c r="F39" s="123">
        <v>195.3</v>
      </c>
      <c r="G39" s="1">
        <f>F39-C39</f>
        <v>-24.100565035375439</v>
      </c>
      <c r="H39" s="12">
        <f>AVERAGE(H32:H37)</f>
        <v>4.2666541524878765</v>
      </c>
      <c r="I39" s="12">
        <f>AVERAGE(I32:I37)</f>
        <v>59.350810385527147</v>
      </c>
    </row>
    <row r="40" spans="1:9" x14ac:dyDescent="0.2">
      <c r="A40" t="s">
        <v>323</v>
      </c>
      <c r="C40" s="64" t="e">
        <f>AVERAGE(#REF!)</f>
        <v>#REF!</v>
      </c>
    </row>
    <row r="41" spans="1:9" x14ac:dyDescent="0.2">
      <c r="A41" s="124" t="s">
        <v>324</v>
      </c>
      <c r="C41" s="11" t="e">
        <f>C40+C39</f>
        <v>#REF!</v>
      </c>
    </row>
    <row r="43" spans="1:9" x14ac:dyDescent="0.2">
      <c r="A43" s="124" t="s">
        <v>326</v>
      </c>
      <c r="C43">
        <v>244.4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8500F-C993-EC4A-A074-5B6452271D05}">
  <dimension ref="A1:K20"/>
  <sheetViews>
    <sheetView zoomScale="174" workbookViewId="0">
      <selection activeCell="K10" sqref="K1:K10"/>
    </sheetView>
  </sheetViews>
  <sheetFormatPr baseColWidth="10" defaultRowHeight="15" x14ac:dyDescent="0.2"/>
  <cols>
    <col min="1" max="1" width="12.6640625" bestFit="1" customWidth="1"/>
    <col min="7" max="7" width="14.83203125" bestFit="1" customWidth="1"/>
  </cols>
  <sheetData>
    <row r="1" spans="1:11" x14ac:dyDescent="0.2">
      <c r="A1" t="s">
        <v>206</v>
      </c>
      <c r="B1">
        <v>12.00243</v>
      </c>
      <c r="G1" t="s">
        <v>195</v>
      </c>
      <c r="H1">
        <v>14.70838</v>
      </c>
      <c r="J1" t="s">
        <v>9</v>
      </c>
      <c r="K1" s="3">
        <v>5.5817966163580479</v>
      </c>
    </row>
    <row r="2" spans="1:11" x14ac:dyDescent="0.2">
      <c r="A2" t="s">
        <v>207</v>
      </c>
      <c r="B2">
        <v>12.876740340977983</v>
      </c>
      <c r="G2" t="s">
        <v>194</v>
      </c>
      <c r="H2">
        <v>14.666589999999999</v>
      </c>
      <c r="J2" t="s">
        <v>103</v>
      </c>
      <c r="K2" s="3">
        <v>5.3441168355075064</v>
      </c>
    </row>
    <row r="3" spans="1:11" x14ac:dyDescent="0.2">
      <c r="A3" t="s">
        <v>231</v>
      </c>
      <c r="B3">
        <v>10.63449</v>
      </c>
      <c r="G3" t="s">
        <v>193</v>
      </c>
      <c r="H3">
        <v>13.85904</v>
      </c>
      <c r="J3" t="s">
        <v>187</v>
      </c>
      <c r="K3" s="3">
        <v>5.3423975798749801</v>
      </c>
    </row>
    <row r="4" spans="1:11" x14ac:dyDescent="0.2">
      <c r="A4" t="s">
        <v>208</v>
      </c>
      <c r="B4">
        <v>3.3602500000000002</v>
      </c>
      <c r="G4" t="s">
        <v>191</v>
      </c>
      <c r="H4">
        <v>13.63602</v>
      </c>
      <c r="J4" t="s">
        <v>205</v>
      </c>
      <c r="K4" s="3">
        <v>5.0862844134567098</v>
      </c>
    </row>
    <row r="5" spans="1:11" x14ac:dyDescent="0.2">
      <c r="G5" t="s">
        <v>199</v>
      </c>
      <c r="H5">
        <v>13.619163333333333</v>
      </c>
      <c r="J5" t="s">
        <v>186</v>
      </c>
      <c r="K5" s="3">
        <v>5.0792254251783575</v>
      </c>
    </row>
    <row r="6" spans="1:11" x14ac:dyDescent="0.2">
      <c r="A6" t="s">
        <v>19</v>
      </c>
      <c r="B6">
        <v>11.67712</v>
      </c>
      <c r="D6" t="s">
        <v>209</v>
      </c>
      <c r="E6">
        <v>12.68107</v>
      </c>
      <c r="G6" t="s">
        <v>196</v>
      </c>
      <c r="H6">
        <v>13.369186666666666</v>
      </c>
      <c r="J6" t="s">
        <v>204</v>
      </c>
      <c r="K6" s="3">
        <v>5.0687273342491235</v>
      </c>
    </row>
    <row r="7" spans="1:11" x14ac:dyDescent="0.2">
      <c r="A7" t="s">
        <v>182</v>
      </c>
      <c r="B7">
        <v>11.53729</v>
      </c>
      <c r="D7" t="s">
        <v>211</v>
      </c>
      <c r="E7">
        <v>12.663875000000001</v>
      </c>
      <c r="G7" t="s">
        <v>192</v>
      </c>
      <c r="H7">
        <v>12.884320000000001</v>
      </c>
      <c r="J7" t="s">
        <v>185</v>
      </c>
      <c r="K7" s="3">
        <v>4.6375709422272759</v>
      </c>
    </row>
    <row r="8" spans="1:11" x14ac:dyDescent="0.2">
      <c r="A8" t="s">
        <v>183</v>
      </c>
      <c r="B8">
        <v>10.96458</v>
      </c>
      <c r="D8" t="s">
        <v>210</v>
      </c>
      <c r="E8">
        <v>12.64668</v>
      </c>
      <c r="G8" t="s">
        <v>201</v>
      </c>
      <c r="H8">
        <v>12.608876666666667</v>
      </c>
      <c r="J8" t="s">
        <v>184</v>
      </c>
      <c r="K8" s="3">
        <v>4.4503233482486859</v>
      </c>
    </row>
    <row r="9" spans="1:11" x14ac:dyDescent="0.2">
      <c r="A9" t="s">
        <v>184</v>
      </c>
      <c r="B9">
        <v>11.75137</v>
      </c>
      <c r="D9" t="s">
        <v>206</v>
      </c>
      <c r="E9">
        <v>12.00243</v>
      </c>
      <c r="G9" t="s">
        <v>197</v>
      </c>
      <c r="H9">
        <v>12.596213333333333</v>
      </c>
      <c r="J9" t="s">
        <v>182</v>
      </c>
      <c r="K9" s="3">
        <v>4.4348155417837098</v>
      </c>
    </row>
    <row r="10" spans="1:11" x14ac:dyDescent="0.2">
      <c r="A10" t="s">
        <v>209</v>
      </c>
      <c r="B10">
        <v>12.68107</v>
      </c>
      <c r="D10" t="s">
        <v>184</v>
      </c>
      <c r="E10">
        <v>11.75137</v>
      </c>
      <c r="G10" t="s">
        <v>200</v>
      </c>
      <c r="H10">
        <v>12.48615</v>
      </c>
      <c r="J10" t="s">
        <v>183</v>
      </c>
      <c r="K10" s="3">
        <v>4.0977824247274697</v>
      </c>
    </row>
    <row r="11" spans="1:11" x14ac:dyDescent="0.2">
      <c r="A11" t="s">
        <v>210</v>
      </c>
      <c r="B11">
        <v>12.64668</v>
      </c>
      <c r="D11" t="s">
        <v>186</v>
      </c>
      <c r="E11">
        <v>11.69702</v>
      </c>
      <c r="G11" t="s">
        <v>198</v>
      </c>
      <c r="H11">
        <v>11.929309999999999</v>
      </c>
    </row>
    <row r="12" spans="1:11" x14ac:dyDescent="0.2">
      <c r="A12" t="s">
        <v>211</v>
      </c>
      <c r="B12">
        <v>12.663875000000001</v>
      </c>
      <c r="D12" t="s">
        <v>182</v>
      </c>
      <c r="E12">
        <v>11.53729</v>
      </c>
    </row>
    <row r="13" spans="1:11" x14ac:dyDescent="0.2">
      <c r="A13" t="s">
        <v>186</v>
      </c>
      <c r="B13">
        <v>11.69702</v>
      </c>
      <c r="D13" t="s">
        <v>187</v>
      </c>
      <c r="E13">
        <v>11.212283333333334</v>
      </c>
    </row>
    <row r="14" spans="1:11" x14ac:dyDescent="0.2">
      <c r="A14" t="s">
        <v>187</v>
      </c>
      <c r="B14">
        <v>11.212283333333334</v>
      </c>
      <c r="D14" t="s">
        <v>183</v>
      </c>
      <c r="E14">
        <v>10.96458</v>
      </c>
    </row>
    <row r="15" spans="1:11" x14ac:dyDescent="0.2">
      <c r="A15" t="s">
        <v>20</v>
      </c>
      <c r="B15">
        <v>11.410819999999999</v>
      </c>
      <c r="D15" t="s">
        <v>231</v>
      </c>
      <c r="E15">
        <v>10.63449</v>
      </c>
    </row>
    <row r="16" spans="1:11" x14ac:dyDescent="0.2">
      <c r="A16" t="s">
        <v>212</v>
      </c>
      <c r="B16">
        <v>5.6981799999999998</v>
      </c>
    </row>
    <row r="17" spans="1:2" x14ac:dyDescent="0.2">
      <c r="A17" t="s">
        <v>103</v>
      </c>
      <c r="B17">
        <v>11.899823333333332</v>
      </c>
    </row>
    <row r="18" spans="1:2" x14ac:dyDescent="0.2">
      <c r="A18" t="s">
        <v>213</v>
      </c>
      <c r="B18">
        <v>10.963500000000002</v>
      </c>
    </row>
    <row r="19" spans="1:2" x14ac:dyDescent="0.2">
      <c r="A19" t="s">
        <v>214</v>
      </c>
      <c r="B19">
        <v>10.756683333333333</v>
      </c>
    </row>
    <row r="20" spans="1:2" x14ac:dyDescent="0.2">
      <c r="A20" t="s">
        <v>205</v>
      </c>
      <c r="B20">
        <v>11.066856666666666</v>
      </c>
    </row>
  </sheetData>
  <sortState xmlns:xlrd2="http://schemas.microsoft.com/office/spreadsheetml/2017/richdata2" ref="J1:K10">
    <sortCondition descending="1" ref="K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C-beta-plot</vt:lpstr>
      <vt:lpstr>H-beta-plot</vt:lpstr>
      <vt:lpstr>CH-beta-plot</vt:lpstr>
      <vt:lpstr>CH-alpha-plot</vt:lpstr>
      <vt:lpstr>Delta-plot</vt:lpstr>
      <vt:lpstr>gamma-plot</vt:lpstr>
      <vt:lpstr>Delta-DD-plot</vt:lpstr>
      <vt:lpstr>gamma-DD-plot</vt:lpstr>
      <vt:lpstr>small mol comp</vt:lpstr>
      <vt:lpstr>d-beta</vt:lpstr>
      <vt:lpstr>Delta</vt:lpstr>
      <vt:lpstr>Delta D-D</vt:lpstr>
      <vt:lpstr>d-alpha</vt:lpstr>
      <vt:lpstr>13c-alpha</vt:lpstr>
      <vt:lpstr>13c-beta</vt:lpstr>
      <vt:lpstr>Sheet2</vt:lpstr>
      <vt:lpstr>Wang 2015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</dc:creator>
  <cp:lastModifiedBy>Microsoft Office User</cp:lastModifiedBy>
  <cp:lastPrinted>2018-11-24T19:50:33Z</cp:lastPrinted>
  <dcterms:created xsi:type="dcterms:W3CDTF">2018-10-04T05:50:54Z</dcterms:created>
  <dcterms:modified xsi:type="dcterms:W3CDTF">2020-09-17T12:00:09Z</dcterms:modified>
</cp:coreProperties>
</file>